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DCA" lockStructure="1"/>
  <bookViews>
    <workbookView xWindow="0" yWindow="0" windowWidth="20730" windowHeight="11760" activeTab="10"/>
  </bookViews>
  <sheets>
    <sheet name="INTRO" sheetId="8" r:id="rId1"/>
    <sheet name="COUNTRY_INFO" sheetId="1" r:id="rId2"/>
    <sheet name="MDA1" sheetId="10" r:id="rId3"/>
    <sheet name="MDA2" sheetId="12" state="hidden" r:id="rId4"/>
    <sheet name="MDA3" sheetId="11" r:id="rId5"/>
    <sheet name="T1" sheetId="16" r:id="rId6"/>
    <sheet name="T2" sheetId="13" r:id="rId7"/>
    <sheet name="T3_R1" sheetId="14" r:id="rId8"/>
    <sheet name="T3_R2" sheetId="15" r:id="rId9"/>
    <sheet name="DISTRICT" sheetId="18" r:id="rId10"/>
    <sheet name="SUMMARY" sheetId="7" r:id="rId11"/>
    <sheet name="PROFILE" sheetId="19" state="hidden" r:id="rId12"/>
  </sheets>
  <definedNames>
    <definedName name="_xlnm._FilterDatabase" localSheetId="1" hidden="1">COUNTRY_INFO!$A$7:$AA$906</definedName>
    <definedName name="_xlnm._FilterDatabase" localSheetId="4" hidden="1">'MDA3'!$D$8:$E$906</definedName>
    <definedName name="_xlnm._FilterDatabase" localSheetId="5" hidden="1">'T1'!$A$9:$U$906</definedName>
    <definedName name="_xlnm._FilterDatabase" localSheetId="6" hidden="1">'T2'!$A$7:$R$906</definedName>
    <definedName name="_xlnm._FilterDatabase" localSheetId="7" hidden="1">T3_R1!$D$9:$H$906</definedName>
    <definedName name="_xlnm._FilterDatabase" localSheetId="8" hidden="1">T3_R2!$A$7:$S$906</definedName>
    <definedName name="_xlnm.Print_Area" localSheetId="0">INTRO!$A$1:$F$52</definedName>
    <definedName name="_xlnm.Print_Area" localSheetId="11">PROFILE!$A$1:$I$126</definedName>
    <definedName name="_xlnm.Print_Area" localSheetId="10">SUMMARY!$A$1:$I$73</definedName>
    <definedName name="_xlnm.Print_Titles" localSheetId="9">DISTRICT!$A:$C</definedName>
  </definedNames>
  <calcPr calcId="144525"/>
</workbook>
</file>

<file path=xl/calcChain.xml><?xml version="1.0" encoding="utf-8"?>
<calcChain xmlns="http://schemas.openxmlformats.org/spreadsheetml/2006/main">
  <c r="G48" i="7" l="1"/>
  <c r="J31" i="15" l="1"/>
  <c r="E48" i="7" l="1"/>
  <c r="F48" i="7"/>
  <c r="H48" i="7" l="1"/>
  <c r="V408" i="18" l="1"/>
  <c r="W408" i="18" s="1"/>
  <c r="S408" i="18"/>
  <c r="AW408" i="18"/>
  <c r="M191" i="13" l="1"/>
  <c r="D66" i="15" l="1"/>
  <c r="D70" i="15"/>
  <c r="D76" i="15"/>
  <c r="D84" i="15"/>
  <c r="D88" i="15"/>
  <c r="D89" i="15"/>
  <c r="D90" i="15"/>
  <c r="D95" i="15"/>
  <c r="D96" i="15"/>
  <c r="D117" i="15"/>
  <c r="D132" i="15"/>
  <c r="D135" i="15"/>
  <c r="D138" i="15"/>
  <c r="D141" i="15"/>
  <c r="D142" i="15"/>
  <c r="D157" i="15"/>
  <c r="D160" i="15"/>
  <c r="D163" i="15"/>
  <c r="D175" i="15"/>
  <c r="D183" i="15"/>
  <c r="D192" i="15"/>
  <c r="D193" i="15"/>
  <c r="D198" i="15"/>
  <c r="D202" i="15"/>
  <c r="D203" i="15"/>
  <c r="D204" i="15"/>
  <c r="D206" i="15"/>
  <c r="D208" i="15"/>
  <c r="D211" i="15"/>
  <c r="D212" i="15"/>
  <c r="D214" i="15"/>
  <c r="D215" i="15"/>
  <c r="D368" i="15"/>
  <c r="D371" i="15"/>
  <c r="D374" i="15"/>
  <c r="D375" i="15"/>
  <c r="D376" i="15"/>
  <c r="D489" i="15"/>
  <c r="D492" i="15"/>
  <c r="D494" i="15"/>
  <c r="D496" i="15"/>
  <c r="D498" i="15"/>
  <c r="D499" i="15"/>
  <c r="D500" i="15"/>
  <c r="D624" i="15"/>
  <c r="D625" i="15"/>
  <c r="D657" i="15"/>
  <c r="D663" i="15"/>
  <c r="D666" i="15"/>
  <c r="D690" i="15"/>
  <c r="D691" i="15"/>
  <c r="D692" i="15"/>
  <c r="D693" i="15"/>
  <c r="D709" i="15"/>
  <c r="D710" i="15"/>
  <c r="D711" i="15"/>
  <c r="D714" i="15"/>
  <c r="D715" i="15"/>
  <c r="D716" i="15"/>
  <c r="D717" i="15"/>
  <c r="D723" i="15"/>
  <c r="D724" i="15"/>
  <c r="D726" i="15"/>
  <c r="D727" i="15"/>
  <c r="F890" i="16"/>
  <c r="F889" i="16"/>
  <c r="F885" i="16"/>
  <c r="F883" i="16"/>
  <c r="F864" i="16"/>
  <c r="F863" i="16"/>
  <c r="F860" i="16"/>
  <c r="F854" i="16"/>
  <c r="F853" i="16"/>
  <c r="F845" i="16"/>
  <c r="F778" i="16"/>
  <c r="F770" i="16"/>
  <c r="F764" i="16"/>
  <c r="F745" i="16"/>
  <c r="F725" i="16"/>
  <c r="F722" i="16"/>
  <c r="F703" i="16"/>
  <c r="F702" i="16"/>
  <c r="F700" i="16"/>
  <c r="F669" i="16"/>
  <c r="F622" i="16"/>
  <c r="F615" i="16"/>
  <c r="F610" i="16"/>
  <c r="F608" i="16"/>
  <c r="F607" i="16"/>
  <c r="F606" i="16"/>
  <c r="F531" i="16"/>
  <c r="F483" i="16"/>
  <c r="F476" i="16"/>
  <c r="F471" i="16"/>
  <c r="F470" i="16"/>
  <c r="F463" i="16"/>
  <c r="F462" i="16"/>
  <c r="F460" i="16"/>
  <c r="F428" i="16"/>
  <c r="F418" i="16"/>
  <c r="F412" i="16"/>
  <c r="F373" i="16"/>
  <c r="F362" i="16"/>
  <c r="F361" i="16"/>
  <c r="F352" i="16"/>
  <c r="F349" i="16"/>
  <c r="F344" i="16"/>
  <c r="F334" i="16"/>
  <c r="F333" i="16"/>
  <c r="F312" i="16"/>
  <c r="F311" i="16"/>
  <c r="F296" i="16"/>
  <c r="F264" i="16"/>
  <c r="F259" i="16"/>
  <c r="F258" i="16"/>
  <c r="F257" i="16"/>
  <c r="F256" i="16"/>
  <c r="F255" i="16"/>
  <c r="F250" i="16"/>
  <c r="F249" i="16"/>
  <c r="F246" i="16"/>
  <c r="F229" i="16"/>
  <c r="F207" i="16"/>
  <c r="F205" i="16"/>
  <c r="F199" i="16"/>
  <c r="F196" i="16"/>
  <c r="F195" i="16"/>
  <c r="F156" i="16"/>
  <c r="F154" i="16"/>
  <c r="F150" i="16"/>
  <c r="F147" i="16"/>
  <c r="F108" i="16"/>
  <c r="F106" i="16"/>
  <c r="F105" i="16"/>
  <c r="F104" i="16"/>
  <c r="F103" i="16"/>
  <c r="F102" i="16"/>
  <c r="F101" i="16"/>
  <c r="F100" i="16"/>
  <c r="F99" i="16"/>
  <c r="F94" i="16"/>
  <c r="F87" i="16"/>
  <c r="F86" i="16"/>
  <c r="F82" i="16"/>
  <c r="F80" i="16"/>
  <c r="F78" i="16"/>
  <c r="F72" i="16"/>
  <c r="F68" i="16"/>
  <c r="F63" i="16"/>
  <c r="D84" i="14" l="1"/>
  <c r="D53" i="11"/>
  <c r="AX906" i="18"/>
  <c r="AW906" i="18"/>
  <c r="AV906" i="18"/>
  <c r="AF906" i="18"/>
  <c r="BB906" i="18" s="1"/>
  <c r="AD906" i="18"/>
  <c r="AC906" i="18"/>
  <c r="Y906" i="18"/>
  <c r="W906" i="18"/>
  <c r="V906" i="18"/>
  <c r="U906" i="18"/>
  <c r="T906" i="18"/>
  <c r="AZ906" i="18" s="1"/>
  <c r="S906" i="18"/>
  <c r="O906" i="18"/>
  <c r="N906" i="18"/>
  <c r="I906" i="18"/>
  <c r="H906" i="18"/>
  <c r="C906" i="18"/>
  <c r="B906" i="18"/>
  <c r="Q906" i="15"/>
  <c r="P906" i="15"/>
  <c r="O906" i="15"/>
  <c r="N906" i="15"/>
  <c r="J906" i="15"/>
  <c r="R906" i="15" s="1"/>
  <c r="D906" i="15"/>
  <c r="C906" i="15"/>
  <c r="B906" i="15"/>
  <c r="Q906" i="14"/>
  <c r="P906" i="14"/>
  <c r="O906" i="14"/>
  <c r="N906" i="14"/>
  <c r="J906" i="14"/>
  <c r="R906" i="14" s="1"/>
  <c r="C906" i="14"/>
  <c r="B906" i="14"/>
  <c r="P906" i="13"/>
  <c r="O906" i="13"/>
  <c r="N906" i="13"/>
  <c r="M906" i="13"/>
  <c r="I906" i="13"/>
  <c r="D906" i="13"/>
  <c r="C906" i="13"/>
  <c r="B906" i="13"/>
  <c r="R906" i="16"/>
  <c r="Q906" i="16"/>
  <c r="P906" i="16"/>
  <c r="O906" i="16"/>
  <c r="K906" i="16"/>
  <c r="S906" i="16" s="1"/>
  <c r="D906" i="16"/>
  <c r="C906" i="16"/>
  <c r="B906" i="16"/>
  <c r="S906" i="11"/>
  <c r="R906" i="11"/>
  <c r="P906" i="11"/>
  <c r="O906" i="11"/>
  <c r="N906" i="11"/>
  <c r="K906" i="11"/>
  <c r="H906" i="11"/>
  <c r="T906" i="11" s="1"/>
  <c r="D906" i="11"/>
  <c r="C906" i="11"/>
  <c r="B906" i="11"/>
  <c r="P906" i="12"/>
  <c r="O906" i="12"/>
  <c r="N906" i="12"/>
  <c r="M906" i="12"/>
  <c r="I906" i="12"/>
  <c r="Q906" i="12" s="1"/>
  <c r="D906" i="12"/>
  <c r="C906" i="12"/>
  <c r="B906" i="12"/>
  <c r="P906" i="10"/>
  <c r="O906" i="10"/>
  <c r="M906" i="10"/>
  <c r="I906" i="10"/>
  <c r="Q906" i="10" s="1"/>
  <c r="D906" i="10"/>
  <c r="C906" i="10"/>
  <c r="B906" i="10"/>
  <c r="O906" i="1"/>
  <c r="Z906" i="18" s="1"/>
  <c r="AN906" i="18" s="1"/>
  <c r="N906" i="1"/>
  <c r="P906" i="18" s="1"/>
  <c r="AM906" i="18" s="1"/>
  <c r="M906" i="1"/>
  <c r="J906" i="18" s="1"/>
  <c r="AL906" i="18" s="1"/>
  <c r="L906" i="1"/>
  <c r="D906" i="18" s="1"/>
  <c r="AK906" i="18" s="1"/>
  <c r="A906" i="1"/>
  <c r="A906" i="15" s="1"/>
  <c r="AX905" i="18"/>
  <c r="AW905" i="18"/>
  <c r="AV905" i="18"/>
  <c r="AF905" i="18"/>
  <c r="BB905" i="18" s="1"/>
  <c r="AD905" i="18"/>
  <c r="AC905" i="18"/>
  <c r="Y905" i="18"/>
  <c r="W905" i="18"/>
  <c r="V905" i="18"/>
  <c r="BA905" i="18" s="1"/>
  <c r="U905" i="18"/>
  <c r="T905" i="18"/>
  <c r="AZ905" i="18" s="1"/>
  <c r="S905" i="18"/>
  <c r="O905" i="18"/>
  <c r="N905" i="18"/>
  <c r="I905" i="18"/>
  <c r="H905" i="18"/>
  <c r="C905" i="18"/>
  <c r="B905" i="18"/>
  <c r="Q905" i="15"/>
  <c r="P905" i="15"/>
  <c r="O905" i="15"/>
  <c r="N905" i="15"/>
  <c r="J905" i="15"/>
  <c r="R905" i="15" s="1"/>
  <c r="D905" i="15"/>
  <c r="C905" i="15"/>
  <c r="B905" i="15"/>
  <c r="Q905" i="14"/>
  <c r="P905" i="14"/>
  <c r="O905" i="14"/>
  <c r="N905" i="14"/>
  <c r="J905" i="14"/>
  <c r="R905" i="14" s="1"/>
  <c r="C905" i="14"/>
  <c r="B905" i="14"/>
  <c r="P905" i="13"/>
  <c r="O905" i="13"/>
  <c r="N905" i="13"/>
  <c r="M905" i="13"/>
  <c r="I905" i="13"/>
  <c r="Q905" i="13" s="1"/>
  <c r="D905" i="13"/>
  <c r="C905" i="13"/>
  <c r="B905" i="13"/>
  <c r="R905" i="16"/>
  <c r="Q905" i="16"/>
  <c r="P905" i="16"/>
  <c r="O905" i="16"/>
  <c r="K905" i="16"/>
  <c r="S905" i="16" s="1"/>
  <c r="D905" i="16"/>
  <c r="C905" i="16"/>
  <c r="B905" i="16"/>
  <c r="S905" i="11"/>
  <c r="R905" i="11"/>
  <c r="P905" i="11"/>
  <c r="O905" i="11"/>
  <c r="N905" i="11"/>
  <c r="K905" i="11"/>
  <c r="H905" i="11"/>
  <c r="T905" i="11" s="1"/>
  <c r="D905" i="11"/>
  <c r="C905" i="11"/>
  <c r="B905" i="11"/>
  <c r="P905" i="12"/>
  <c r="O905" i="12"/>
  <c r="N905" i="12"/>
  <c r="M905" i="12"/>
  <c r="I905" i="12"/>
  <c r="Q905" i="12" s="1"/>
  <c r="D905" i="12"/>
  <c r="C905" i="12"/>
  <c r="B905" i="12"/>
  <c r="P905" i="10"/>
  <c r="O905" i="10"/>
  <c r="M905" i="10"/>
  <c r="I905" i="10"/>
  <c r="Q905" i="10" s="1"/>
  <c r="D905" i="10"/>
  <c r="C905" i="10"/>
  <c r="B905" i="10"/>
  <c r="O905" i="1"/>
  <c r="Z905" i="18" s="1"/>
  <c r="AN905" i="18" s="1"/>
  <c r="N905" i="1"/>
  <c r="P905" i="18" s="1"/>
  <c r="AM905" i="18" s="1"/>
  <c r="M905" i="1"/>
  <c r="J905" i="18" s="1"/>
  <c r="AL905" i="18" s="1"/>
  <c r="L905" i="1"/>
  <c r="D905" i="18" s="1"/>
  <c r="AK905" i="18" s="1"/>
  <c r="A905" i="1"/>
  <c r="A905" i="13" s="1"/>
  <c r="AX904" i="18"/>
  <c r="AW904" i="18"/>
  <c r="AV904" i="18"/>
  <c r="AF904" i="18"/>
  <c r="BB904" i="18" s="1"/>
  <c r="AD904" i="18"/>
  <c r="AC904" i="18"/>
  <c r="Y904" i="18"/>
  <c r="W904" i="18"/>
  <c r="V904" i="18"/>
  <c r="U904" i="18"/>
  <c r="T904" i="18"/>
  <c r="AZ904" i="18" s="1"/>
  <c r="S904" i="18"/>
  <c r="O904" i="18"/>
  <c r="N904" i="18"/>
  <c r="I904" i="18"/>
  <c r="H904" i="18"/>
  <c r="C904" i="18"/>
  <c r="B904" i="18"/>
  <c r="Q904" i="15"/>
  <c r="P904" i="15"/>
  <c r="O904" i="15"/>
  <c r="N904" i="15"/>
  <c r="J904" i="15"/>
  <c r="R904" i="15" s="1"/>
  <c r="D904" i="15"/>
  <c r="C904" i="15"/>
  <c r="B904" i="15"/>
  <c r="Q904" i="14"/>
  <c r="P904" i="14"/>
  <c r="O904" i="14"/>
  <c r="N904" i="14"/>
  <c r="J904" i="14"/>
  <c r="R904" i="14" s="1"/>
  <c r="C904" i="14"/>
  <c r="B904" i="14"/>
  <c r="P904" i="13"/>
  <c r="O904" i="13"/>
  <c r="N904" i="13"/>
  <c r="M904" i="13"/>
  <c r="I904" i="13"/>
  <c r="Q904" i="13" s="1"/>
  <c r="D904" i="13"/>
  <c r="C904" i="13"/>
  <c r="B904" i="13"/>
  <c r="R904" i="16"/>
  <c r="Q904" i="16"/>
  <c r="P904" i="16"/>
  <c r="O904" i="16"/>
  <c r="K904" i="16"/>
  <c r="S904" i="16" s="1"/>
  <c r="D904" i="16"/>
  <c r="C904" i="16"/>
  <c r="B904" i="16"/>
  <c r="S904" i="11"/>
  <c r="R904" i="11"/>
  <c r="P904" i="11"/>
  <c r="O904" i="11"/>
  <c r="N904" i="11"/>
  <c r="K904" i="11"/>
  <c r="H904" i="11"/>
  <c r="T904" i="11" s="1"/>
  <c r="D904" i="11"/>
  <c r="C904" i="11"/>
  <c r="B904" i="11"/>
  <c r="P904" i="12"/>
  <c r="O904" i="12"/>
  <c r="N904" i="12"/>
  <c r="M904" i="12"/>
  <c r="I904" i="12"/>
  <c r="Q904" i="12" s="1"/>
  <c r="D904" i="12"/>
  <c r="C904" i="12"/>
  <c r="B904" i="12"/>
  <c r="P904" i="10"/>
  <c r="O904" i="10"/>
  <c r="M904" i="10"/>
  <c r="I904" i="10"/>
  <c r="Q904" i="10" s="1"/>
  <c r="D904" i="10"/>
  <c r="C904" i="10"/>
  <c r="B904" i="10"/>
  <c r="O904" i="1"/>
  <c r="Z904" i="18" s="1"/>
  <c r="N904" i="1"/>
  <c r="P904" i="18" s="1"/>
  <c r="AM904" i="18" s="1"/>
  <c r="M904" i="1"/>
  <c r="J904" i="18" s="1"/>
  <c r="AL904" i="18" s="1"/>
  <c r="L904" i="1"/>
  <c r="D904" i="18" s="1"/>
  <c r="AK904" i="18" s="1"/>
  <c r="A904" i="1"/>
  <c r="A904" i="13" s="1"/>
  <c r="AX903" i="18"/>
  <c r="AW903" i="18"/>
  <c r="AV903" i="18"/>
  <c r="AF903" i="18"/>
  <c r="BB903" i="18" s="1"/>
  <c r="AD903" i="18"/>
  <c r="AC903" i="18"/>
  <c r="Y903" i="18"/>
  <c r="W903" i="18"/>
  <c r="V903" i="18"/>
  <c r="BA903" i="18" s="1"/>
  <c r="U903" i="18"/>
  <c r="T903" i="18"/>
  <c r="AZ903" i="18" s="1"/>
  <c r="S903" i="18"/>
  <c r="O903" i="18"/>
  <c r="N903" i="18"/>
  <c r="I903" i="18"/>
  <c r="H903" i="18"/>
  <c r="C903" i="18"/>
  <c r="B903" i="18"/>
  <c r="Q903" i="15"/>
  <c r="P903" i="15"/>
  <c r="O903" i="15"/>
  <c r="N903" i="15"/>
  <c r="J903" i="15"/>
  <c r="R903" i="15" s="1"/>
  <c r="D903" i="15"/>
  <c r="C903" i="15"/>
  <c r="B903" i="15"/>
  <c r="Q903" i="14"/>
  <c r="P903" i="14"/>
  <c r="O903" i="14"/>
  <c r="N903" i="14"/>
  <c r="J903" i="14"/>
  <c r="R903" i="14" s="1"/>
  <c r="C903" i="14"/>
  <c r="B903" i="14"/>
  <c r="P903" i="13"/>
  <c r="O903" i="13"/>
  <c r="N903" i="13"/>
  <c r="M903" i="13"/>
  <c r="I903" i="13"/>
  <c r="D903" i="13"/>
  <c r="C903" i="13"/>
  <c r="B903" i="13"/>
  <c r="R903" i="16"/>
  <c r="Q903" i="16"/>
  <c r="P903" i="16"/>
  <c r="O903" i="16"/>
  <c r="K903" i="16"/>
  <c r="S903" i="16" s="1"/>
  <c r="D903" i="16"/>
  <c r="C903" i="16"/>
  <c r="B903" i="16"/>
  <c r="S903" i="11"/>
  <c r="R903" i="11"/>
  <c r="P903" i="11"/>
  <c r="O903" i="11"/>
  <c r="N903" i="11"/>
  <c r="K903" i="11"/>
  <c r="H903" i="11"/>
  <c r="T903" i="11" s="1"/>
  <c r="D903" i="11"/>
  <c r="C903" i="11"/>
  <c r="B903" i="11"/>
  <c r="P903" i="12"/>
  <c r="O903" i="12"/>
  <c r="N903" i="12"/>
  <c r="M903" i="12"/>
  <c r="I903" i="12"/>
  <c r="Q903" i="12" s="1"/>
  <c r="D903" i="12"/>
  <c r="C903" i="12"/>
  <c r="B903" i="12"/>
  <c r="P903" i="10"/>
  <c r="O903" i="10"/>
  <c r="M903" i="10"/>
  <c r="I903" i="10"/>
  <c r="Q903" i="10" s="1"/>
  <c r="D903" i="10"/>
  <c r="C903" i="10"/>
  <c r="B903" i="10"/>
  <c r="O903" i="1"/>
  <c r="Z903" i="18" s="1"/>
  <c r="AN903" i="18" s="1"/>
  <c r="N903" i="1"/>
  <c r="P903" i="18" s="1"/>
  <c r="AM903" i="18" s="1"/>
  <c r="M903" i="1"/>
  <c r="J903" i="18" s="1"/>
  <c r="AL903" i="18" s="1"/>
  <c r="L903" i="1"/>
  <c r="D903" i="18" s="1"/>
  <c r="AK903" i="18" s="1"/>
  <c r="A903" i="1"/>
  <c r="A903" i="15" s="1"/>
  <c r="AX902" i="18"/>
  <c r="AW902" i="18"/>
  <c r="AV902" i="18"/>
  <c r="AF902" i="18"/>
  <c r="BB902" i="18" s="1"/>
  <c r="AD902" i="18"/>
  <c r="AC902" i="18"/>
  <c r="Y902" i="18"/>
  <c r="W902" i="18"/>
  <c r="V902" i="18"/>
  <c r="U902" i="18"/>
  <c r="T902" i="18"/>
  <c r="AZ902" i="18" s="1"/>
  <c r="S902" i="18"/>
  <c r="O902" i="18"/>
  <c r="N902" i="18"/>
  <c r="I902" i="18"/>
  <c r="H902" i="18"/>
  <c r="C902" i="18"/>
  <c r="B902" i="18"/>
  <c r="Q902" i="15"/>
  <c r="P902" i="15"/>
  <c r="O902" i="15"/>
  <c r="N902" i="15"/>
  <c r="J902" i="15"/>
  <c r="R902" i="15" s="1"/>
  <c r="D902" i="15"/>
  <c r="C902" i="15"/>
  <c r="B902" i="15"/>
  <c r="Q902" i="14"/>
  <c r="P902" i="14"/>
  <c r="O902" i="14"/>
  <c r="N902" i="14"/>
  <c r="J902" i="14"/>
  <c r="R902" i="14" s="1"/>
  <c r="C902" i="14"/>
  <c r="B902" i="14"/>
  <c r="P902" i="13"/>
  <c r="O902" i="13"/>
  <c r="N902" i="13"/>
  <c r="M902" i="13"/>
  <c r="I902" i="13"/>
  <c r="Q902" i="13" s="1"/>
  <c r="D902" i="13"/>
  <c r="C902" i="13"/>
  <c r="B902" i="13"/>
  <c r="R902" i="16"/>
  <c r="Q902" i="16"/>
  <c r="P902" i="16"/>
  <c r="O902" i="16"/>
  <c r="K902" i="16"/>
  <c r="S902" i="16" s="1"/>
  <c r="D902" i="16"/>
  <c r="C902" i="16"/>
  <c r="B902" i="16"/>
  <c r="S902" i="11"/>
  <c r="R902" i="11"/>
  <c r="P902" i="11"/>
  <c r="O902" i="11"/>
  <c r="N902" i="11"/>
  <c r="K902" i="11"/>
  <c r="H902" i="11"/>
  <c r="T902" i="11" s="1"/>
  <c r="D902" i="11"/>
  <c r="C902" i="11"/>
  <c r="B902" i="11"/>
  <c r="P902" i="12"/>
  <c r="O902" i="12"/>
  <c r="N902" i="12"/>
  <c r="M902" i="12"/>
  <c r="I902" i="12"/>
  <c r="Q902" i="12" s="1"/>
  <c r="D902" i="12"/>
  <c r="C902" i="12"/>
  <c r="B902" i="12"/>
  <c r="P902" i="10"/>
  <c r="O902" i="10"/>
  <c r="M902" i="10"/>
  <c r="I902" i="10"/>
  <c r="Q902" i="10" s="1"/>
  <c r="D902" i="10"/>
  <c r="C902" i="10"/>
  <c r="B902" i="10"/>
  <c r="O902" i="1"/>
  <c r="Z902" i="18" s="1"/>
  <c r="AN902" i="18" s="1"/>
  <c r="N902" i="1"/>
  <c r="P902" i="18" s="1"/>
  <c r="AM902" i="18" s="1"/>
  <c r="M902" i="1"/>
  <c r="J902" i="18" s="1"/>
  <c r="AL902" i="18" s="1"/>
  <c r="L902" i="1"/>
  <c r="D902" i="18" s="1"/>
  <c r="AK902" i="18" s="1"/>
  <c r="A902" i="1"/>
  <c r="A902" i="16" s="1"/>
  <c r="AX901" i="18"/>
  <c r="AW901" i="18"/>
  <c r="AV901" i="18"/>
  <c r="AI901" i="18"/>
  <c r="AG901" i="18"/>
  <c r="AF901" i="18"/>
  <c r="BB901" i="18" s="1"/>
  <c r="AE901" i="18"/>
  <c r="AD901" i="18"/>
  <c r="AC901" i="18"/>
  <c r="Y901" i="18"/>
  <c r="W901" i="18"/>
  <c r="V901" i="18"/>
  <c r="U901" i="18"/>
  <c r="T901" i="18"/>
  <c r="AZ901" i="18" s="1"/>
  <c r="S901" i="18"/>
  <c r="O901" i="18"/>
  <c r="N901" i="18"/>
  <c r="I901" i="18"/>
  <c r="H901" i="18"/>
  <c r="C901" i="18"/>
  <c r="B901" i="18"/>
  <c r="Q901" i="15"/>
  <c r="P901" i="15"/>
  <c r="O901" i="15"/>
  <c r="N901" i="15"/>
  <c r="J901" i="15"/>
  <c r="R901" i="15" s="1"/>
  <c r="D901" i="15"/>
  <c r="C901" i="15"/>
  <c r="B901" i="15"/>
  <c r="Q901" i="14"/>
  <c r="P901" i="14"/>
  <c r="O901" i="14"/>
  <c r="N901" i="14"/>
  <c r="J901" i="14"/>
  <c r="R901" i="14" s="1"/>
  <c r="C901" i="14"/>
  <c r="B901" i="14"/>
  <c r="P901" i="13"/>
  <c r="O901" i="13"/>
  <c r="N901" i="13"/>
  <c r="M901" i="13"/>
  <c r="I901" i="13"/>
  <c r="Q901" i="13" s="1"/>
  <c r="D901" i="13"/>
  <c r="C901" i="13"/>
  <c r="B901" i="13"/>
  <c r="R901" i="16"/>
  <c r="Q901" i="16"/>
  <c r="P901" i="16"/>
  <c r="O901" i="16"/>
  <c r="K901" i="16"/>
  <c r="S901" i="16" s="1"/>
  <c r="D901" i="16"/>
  <c r="C901" i="16"/>
  <c r="B901" i="16"/>
  <c r="S901" i="11"/>
  <c r="R901" i="11"/>
  <c r="P901" i="11"/>
  <c r="O901" i="11"/>
  <c r="N901" i="11"/>
  <c r="K901" i="11"/>
  <c r="H901" i="11"/>
  <c r="T901" i="11" s="1"/>
  <c r="D901" i="11"/>
  <c r="C901" i="11"/>
  <c r="B901" i="11"/>
  <c r="P901" i="12"/>
  <c r="O901" i="12"/>
  <c r="N901" i="12"/>
  <c r="M901" i="12"/>
  <c r="I901" i="12"/>
  <c r="Q901" i="12" s="1"/>
  <c r="D901" i="12"/>
  <c r="C901" i="12"/>
  <c r="B901" i="12"/>
  <c r="P901" i="10"/>
  <c r="O901" i="10"/>
  <c r="M901" i="10"/>
  <c r="M901" i="18" s="1"/>
  <c r="I901" i="10"/>
  <c r="Q901" i="10" s="1"/>
  <c r="D901" i="10"/>
  <c r="C901" i="10"/>
  <c r="B901" i="10"/>
  <c r="O901" i="1"/>
  <c r="Z901" i="18" s="1"/>
  <c r="AN901" i="18" s="1"/>
  <c r="N901" i="1"/>
  <c r="P901" i="18" s="1"/>
  <c r="AM901" i="18" s="1"/>
  <c r="M901" i="1"/>
  <c r="J901" i="18" s="1"/>
  <c r="AL901" i="18" s="1"/>
  <c r="L901" i="1"/>
  <c r="D901" i="18" s="1"/>
  <c r="AK901" i="18" s="1"/>
  <c r="A901" i="1"/>
  <c r="AX900" i="18"/>
  <c r="AW900" i="18"/>
  <c r="AV900" i="18"/>
  <c r="AI900" i="18"/>
  <c r="AG900" i="18"/>
  <c r="AF900" i="18"/>
  <c r="BB900" i="18" s="1"/>
  <c r="AE900" i="18"/>
  <c r="AD900" i="18"/>
  <c r="AC900" i="18"/>
  <c r="Y900" i="18"/>
  <c r="W900" i="18"/>
  <c r="V900" i="18"/>
  <c r="BA900" i="18" s="1"/>
  <c r="U900" i="18"/>
  <c r="T900" i="18"/>
  <c r="AZ900" i="18" s="1"/>
  <c r="S900" i="18"/>
  <c r="O900" i="18"/>
  <c r="N900" i="18"/>
  <c r="I900" i="18"/>
  <c r="H900" i="18"/>
  <c r="C900" i="18"/>
  <c r="B900" i="18"/>
  <c r="Q900" i="15"/>
  <c r="P900" i="15"/>
  <c r="O900" i="15"/>
  <c r="N900" i="15"/>
  <c r="J900" i="15"/>
  <c r="R900" i="15" s="1"/>
  <c r="D900" i="15"/>
  <c r="C900" i="15"/>
  <c r="B900" i="15"/>
  <c r="Q900" i="14"/>
  <c r="P900" i="14"/>
  <c r="O900" i="14"/>
  <c r="N900" i="14"/>
  <c r="J900" i="14"/>
  <c r="R900" i="14" s="1"/>
  <c r="C900" i="14"/>
  <c r="B900" i="14"/>
  <c r="P900" i="13"/>
  <c r="O900" i="13"/>
  <c r="N900" i="13"/>
  <c r="M900" i="13"/>
  <c r="I900" i="13"/>
  <c r="Q900" i="13" s="1"/>
  <c r="D900" i="13"/>
  <c r="C900" i="13"/>
  <c r="B900" i="13"/>
  <c r="R900" i="16"/>
  <c r="Q900" i="16"/>
  <c r="P900" i="16"/>
  <c r="O900" i="16"/>
  <c r="K900" i="16"/>
  <c r="S900" i="16" s="1"/>
  <c r="D900" i="16"/>
  <c r="C900" i="16"/>
  <c r="B900" i="16"/>
  <c r="S900" i="11"/>
  <c r="R900" i="11"/>
  <c r="P900" i="11"/>
  <c r="O900" i="11"/>
  <c r="N900" i="11"/>
  <c r="K900" i="11"/>
  <c r="H900" i="11"/>
  <c r="T900" i="11" s="1"/>
  <c r="D900" i="11"/>
  <c r="C900" i="11"/>
  <c r="B900" i="11"/>
  <c r="P900" i="12"/>
  <c r="O900" i="12"/>
  <c r="N900" i="12"/>
  <c r="M900" i="12"/>
  <c r="I900" i="12"/>
  <c r="Q900" i="12" s="1"/>
  <c r="D900" i="12"/>
  <c r="C900" i="12"/>
  <c r="B900" i="12"/>
  <c r="P900" i="10"/>
  <c r="O900" i="10"/>
  <c r="M900" i="10"/>
  <c r="G900" i="18" s="1"/>
  <c r="I900" i="10"/>
  <c r="Q900" i="10" s="1"/>
  <c r="D900" i="10"/>
  <c r="C900" i="10"/>
  <c r="B900" i="10"/>
  <c r="O900" i="1"/>
  <c r="Z900" i="18" s="1"/>
  <c r="AN900" i="18" s="1"/>
  <c r="N900" i="1"/>
  <c r="P900" i="18" s="1"/>
  <c r="AM900" i="18" s="1"/>
  <c r="M900" i="1"/>
  <c r="J900" i="18" s="1"/>
  <c r="AL900" i="18" s="1"/>
  <c r="L900" i="1"/>
  <c r="D900" i="18" s="1"/>
  <c r="AK900" i="18" s="1"/>
  <c r="A900" i="1"/>
  <c r="A900" i="18" s="1"/>
  <c r="AX899" i="18"/>
  <c r="AW899" i="18"/>
  <c r="AV899" i="18"/>
  <c r="AI899" i="18"/>
  <c r="AG899" i="18"/>
  <c r="AF899" i="18"/>
  <c r="BB899" i="18" s="1"/>
  <c r="AE899" i="18"/>
  <c r="AD899" i="18"/>
  <c r="AC899" i="18"/>
  <c r="Y899" i="18"/>
  <c r="W899" i="18"/>
  <c r="V899" i="18"/>
  <c r="U899" i="18"/>
  <c r="T899" i="18"/>
  <c r="AZ899" i="18" s="1"/>
  <c r="S899" i="18"/>
  <c r="O899" i="18"/>
  <c r="N899" i="18"/>
  <c r="I899" i="18"/>
  <c r="H899" i="18"/>
  <c r="C899" i="18"/>
  <c r="B899" i="18"/>
  <c r="Q899" i="15"/>
  <c r="P899" i="15"/>
  <c r="O899" i="15"/>
  <c r="N899" i="15"/>
  <c r="J899" i="15"/>
  <c r="R899" i="15" s="1"/>
  <c r="D899" i="15"/>
  <c r="C899" i="15"/>
  <c r="B899" i="15"/>
  <c r="Q899" i="14"/>
  <c r="P899" i="14"/>
  <c r="O899" i="14"/>
  <c r="N899" i="14"/>
  <c r="J899" i="14"/>
  <c r="R899" i="14" s="1"/>
  <c r="C899" i="14"/>
  <c r="B899" i="14"/>
  <c r="P899" i="13"/>
  <c r="O899" i="13"/>
  <c r="N899" i="13"/>
  <c r="M899" i="13"/>
  <c r="I899" i="13"/>
  <c r="Q899" i="13" s="1"/>
  <c r="D899" i="13"/>
  <c r="C899" i="13"/>
  <c r="B899" i="13"/>
  <c r="R899" i="16"/>
  <c r="Q899" i="16"/>
  <c r="P899" i="16"/>
  <c r="O899" i="16"/>
  <c r="K899" i="16"/>
  <c r="S899" i="16" s="1"/>
  <c r="D899" i="16"/>
  <c r="C899" i="16"/>
  <c r="B899" i="16"/>
  <c r="S899" i="11"/>
  <c r="R899" i="11"/>
  <c r="P899" i="11"/>
  <c r="O899" i="11"/>
  <c r="N899" i="11"/>
  <c r="K899" i="11"/>
  <c r="H899" i="11"/>
  <c r="T899" i="11" s="1"/>
  <c r="D899" i="11"/>
  <c r="C899" i="11"/>
  <c r="B899" i="11"/>
  <c r="P899" i="12"/>
  <c r="O899" i="12"/>
  <c r="N899" i="12"/>
  <c r="M899" i="12"/>
  <c r="I899" i="12"/>
  <c r="Q899" i="12" s="1"/>
  <c r="D899" i="12"/>
  <c r="C899" i="12"/>
  <c r="B899" i="12"/>
  <c r="P899" i="10"/>
  <c r="O899" i="10"/>
  <c r="M899" i="10"/>
  <c r="I899" i="10"/>
  <c r="Q899" i="10" s="1"/>
  <c r="D899" i="10"/>
  <c r="C899" i="10"/>
  <c r="B899" i="10"/>
  <c r="O899" i="1"/>
  <c r="Z899" i="18" s="1"/>
  <c r="AN899" i="18" s="1"/>
  <c r="N899" i="1"/>
  <c r="P899" i="18" s="1"/>
  <c r="AM899" i="18" s="1"/>
  <c r="M899" i="1"/>
  <c r="J899" i="18" s="1"/>
  <c r="AL899" i="18" s="1"/>
  <c r="L899" i="1"/>
  <c r="D899" i="18" s="1"/>
  <c r="AK899" i="18" s="1"/>
  <c r="A899" i="1"/>
  <c r="A899" i="18" s="1"/>
  <c r="AX898" i="18"/>
  <c r="AW898" i="18"/>
  <c r="AV898" i="18"/>
  <c r="AI898" i="18"/>
  <c r="AG898" i="18"/>
  <c r="AF898" i="18"/>
  <c r="BB898" i="18" s="1"/>
  <c r="AE898" i="18"/>
  <c r="AD898" i="18"/>
  <c r="AC898" i="18"/>
  <c r="Y898" i="18"/>
  <c r="W898" i="18"/>
  <c r="V898" i="18"/>
  <c r="BA898" i="18" s="1"/>
  <c r="U898" i="18"/>
  <c r="T898" i="18"/>
  <c r="AZ898" i="18" s="1"/>
  <c r="S898" i="18"/>
  <c r="O898" i="18"/>
  <c r="N898" i="18"/>
  <c r="I898" i="18"/>
  <c r="H898" i="18"/>
  <c r="C898" i="18"/>
  <c r="B898" i="18"/>
  <c r="Q898" i="15"/>
  <c r="P898" i="15"/>
  <c r="O898" i="15"/>
  <c r="N898" i="15"/>
  <c r="J898" i="15"/>
  <c r="R898" i="15" s="1"/>
  <c r="D898" i="15"/>
  <c r="C898" i="15"/>
  <c r="B898" i="15"/>
  <c r="Q898" i="14"/>
  <c r="P898" i="14"/>
  <c r="O898" i="14"/>
  <c r="N898" i="14"/>
  <c r="J898" i="14"/>
  <c r="R898" i="14" s="1"/>
  <c r="C898" i="14"/>
  <c r="B898" i="14"/>
  <c r="P898" i="13"/>
  <c r="O898" i="13"/>
  <c r="N898" i="13"/>
  <c r="M898" i="13"/>
  <c r="I898" i="13"/>
  <c r="Q898" i="13" s="1"/>
  <c r="D898" i="13"/>
  <c r="C898" i="13"/>
  <c r="B898" i="13"/>
  <c r="R898" i="16"/>
  <c r="Q898" i="16"/>
  <c r="P898" i="16"/>
  <c r="O898" i="16"/>
  <c r="K898" i="16"/>
  <c r="S898" i="16" s="1"/>
  <c r="D898" i="16"/>
  <c r="C898" i="16"/>
  <c r="B898" i="16"/>
  <c r="S898" i="11"/>
  <c r="R898" i="11"/>
  <c r="P898" i="11"/>
  <c r="O898" i="11"/>
  <c r="N898" i="11"/>
  <c r="K898" i="11"/>
  <c r="H898" i="11"/>
  <c r="T898" i="11" s="1"/>
  <c r="D898" i="11"/>
  <c r="C898" i="11"/>
  <c r="B898" i="11"/>
  <c r="P898" i="12"/>
  <c r="O898" i="12"/>
  <c r="N898" i="12"/>
  <c r="M898" i="12"/>
  <c r="I898" i="12"/>
  <c r="Q898" i="12" s="1"/>
  <c r="D898" i="12"/>
  <c r="C898" i="12"/>
  <c r="B898" i="12"/>
  <c r="P898" i="10"/>
  <c r="O898" i="10"/>
  <c r="M898" i="10"/>
  <c r="M898" i="18" s="1"/>
  <c r="I898" i="10"/>
  <c r="Q898" i="10" s="1"/>
  <c r="D898" i="10"/>
  <c r="C898" i="10"/>
  <c r="B898" i="10"/>
  <c r="O898" i="1"/>
  <c r="Z898" i="18" s="1"/>
  <c r="AN898" i="18" s="1"/>
  <c r="N898" i="1"/>
  <c r="P898" i="18" s="1"/>
  <c r="AM898" i="18" s="1"/>
  <c r="M898" i="1"/>
  <c r="J898" i="18" s="1"/>
  <c r="AL898" i="18" s="1"/>
  <c r="L898" i="1"/>
  <c r="D898" i="18" s="1"/>
  <c r="AK898" i="18" s="1"/>
  <c r="A898" i="1"/>
  <c r="A898" i="18" s="1"/>
  <c r="AX897" i="18"/>
  <c r="AW897" i="18"/>
  <c r="AV897" i="18"/>
  <c r="AI897" i="18"/>
  <c r="AG897" i="18"/>
  <c r="AF897" i="18"/>
  <c r="BB897" i="18" s="1"/>
  <c r="AE897" i="18"/>
  <c r="AD897" i="18"/>
  <c r="AC897" i="18"/>
  <c r="Y897" i="18"/>
  <c r="W897" i="18"/>
  <c r="V897" i="18"/>
  <c r="BA897" i="18" s="1"/>
  <c r="U897" i="18"/>
  <c r="T897" i="18"/>
  <c r="AZ897" i="18" s="1"/>
  <c r="S897" i="18"/>
  <c r="O897" i="18"/>
  <c r="N897" i="18"/>
  <c r="I897" i="18"/>
  <c r="H897" i="18"/>
  <c r="C897" i="18"/>
  <c r="B897" i="18"/>
  <c r="Q897" i="15"/>
  <c r="P897" i="15"/>
  <c r="O897" i="15"/>
  <c r="N897" i="15"/>
  <c r="J897" i="15"/>
  <c r="R897" i="15" s="1"/>
  <c r="D897" i="15"/>
  <c r="C897" i="15"/>
  <c r="B897" i="15"/>
  <c r="Q897" i="14"/>
  <c r="P897" i="14"/>
  <c r="O897" i="14"/>
  <c r="N897" i="14"/>
  <c r="J897" i="14"/>
  <c r="R897" i="14" s="1"/>
  <c r="C897" i="14"/>
  <c r="B897" i="14"/>
  <c r="P897" i="13"/>
  <c r="O897" i="13"/>
  <c r="N897" i="13"/>
  <c r="M897" i="13"/>
  <c r="I897" i="13"/>
  <c r="Q897" i="13" s="1"/>
  <c r="D897" i="13"/>
  <c r="C897" i="13"/>
  <c r="B897" i="13"/>
  <c r="R897" i="16"/>
  <c r="Q897" i="16"/>
  <c r="P897" i="16"/>
  <c r="O897" i="16"/>
  <c r="K897" i="16"/>
  <c r="S897" i="16" s="1"/>
  <c r="D897" i="16"/>
  <c r="C897" i="16"/>
  <c r="B897" i="16"/>
  <c r="S897" i="11"/>
  <c r="R897" i="11"/>
  <c r="P897" i="11"/>
  <c r="O897" i="11"/>
  <c r="N897" i="11"/>
  <c r="K897" i="11"/>
  <c r="H897" i="11"/>
  <c r="T897" i="11" s="1"/>
  <c r="D897" i="11"/>
  <c r="C897" i="11"/>
  <c r="B897" i="11"/>
  <c r="P897" i="12"/>
  <c r="O897" i="12"/>
  <c r="N897" i="12"/>
  <c r="M897" i="12"/>
  <c r="I897" i="12"/>
  <c r="Q897" i="12" s="1"/>
  <c r="D897" i="12"/>
  <c r="C897" i="12"/>
  <c r="B897" i="12"/>
  <c r="P897" i="10"/>
  <c r="O897" i="10"/>
  <c r="M897" i="10"/>
  <c r="I897" i="10"/>
  <c r="Q897" i="10" s="1"/>
  <c r="D897" i="10"/>
  <c r="C897" i="10"/>
  <c r="B897" i="10"/>
  <c r="O897" i="1"/>
  <c r="Z897" i="18" s="1"/>
  <c r="AN897" i="18" s="1"/>
  <c r="N897" i="1"/>
  <c r="P897" i="18" s="1"/>
  <c r="AM897" i="18" s="1"/>
  <c r="M897" i="1"/>
  <c r="J897" i="18" s="1"/>
  <c r="AL897" i="18" s="1"/>
  <c r="L897" i="1"/>
  <c r="D897" i="18" s="1"/>
  <c r="AK897" i="18" s="1"/>
  <c r="A897" i="1"/>
  <c r="A897" i="15" s="1"/>
  <c r="AX896" i="18"/>
  <c r="AW896" i="18"/>
  <c r="AV896" i="18"/>
  <c r="AF896" i="18"/>
  <c r="BB896" i="18" s="1"/>
  <c r="AD896" i="18"/>
  <c r="AC896" i="18"/>
  <c r="Y896" i="18"/>
  <c r="W896" i="18"/>
  <c r="V896" i="18"/>
  <c r="U896" i="18"/>
  <c r="T896" i="18"/>
  <c r="AZ896" i="18" s="1"/>
  <c r="S896" i="18"/>
  <c r="O896" i="18"/>
  <c r="N896" i="18"/>
  <c r="I896" i="18"/>
  <c r="H896" i="18"/>
  <c r="C896" i="18"/>
  <c r="B896" i="18"/>
  <c r="Q896" i="15"/>
  <c r="P896" i="15"/>
  <c r="O896" i="15"/>
  <c r="N896" i="15"/>
  <c r="J896" i="15"/>
  <c r="R896" i="15" s="1"/>
  <c r="D896" i="15"/>
  <c r="C896" i="15"/>
  <c r="B896" i="15"/>
  <c r="Q896" i="14"/>
  <c r="P896" i="14"/>
  <c r="O896" i="14"/>
  <c r="N896" i="14"/>
  <c r="J896" i="14"/>
  <c r="R896" i="14" s="1"/>
  <c r="C896" i="14"/>
  <c r="B896" i="14"/>
  <c r="P896" i="13"/>
  <c r="O896" i="13"/>
  <c r="N896" i="13"/>
  <c r="M896" i="13"/>
  <c r="I896" i="13"/>
  <c r="D896" i="13"/>
  <c r="C896" i="13"/>
  <c r="B896" i="13"/>
  <c r="R896" i="16"/>
  <c r="Q896" i="16"/>
  <c r="P896" i="16"/>
  <c r="O896" i="16"/>
  <c r="K896" i="16"/>
  <c r="S896" i="16" s="1"/>
  <c r="D896" i="16"/>
  <c r="C896" i="16"/>
  <c r="B896" i="16"/>
  <c r="S896" i="11"/>
  <c r="R896" i="11"/>
  <c r="P896" i="11"/>
  <c r="O896" i="11"/>
  <c r="N896" i="11"/>
  <c r="K896" i="11"/>
  <c r="H896" i="11"/>
  <c r="T896" i="11" s="1"/>
  <c r="D896" i="11"/>
  <c r="C896" i="11"/>
  <c r="B896" i="11"/>
  <c r="P896" i="12"/>
  <c r="O896" i="12"/>
  <c r="N896" i="12"/>
  <c r="M896" i="12"/>
  <c r="I896" i="12"/>
  <c r="Q896" i="12" s="1"/>
  <c r="D896" i="12"/>
  <c r="C896" i="12"/>
  <c r="B896" i="12"/>
  <c r="P896" i="10"/>
  <c r="O896" i="10"/>
  <c r="M896" i="10"/>
  <c r="G896" i="18" s="1"/>
  <c r="I896" i="10"/>
  <c r="Q896" i="10" s="1"/>
  <c r="D896" i="10"/>
  <c r="C896" i="10"/>
  <c r="B896" i="10"/>
  <c r="O896" i="1"/>
  <c r="Z896" i="18" s="1"/>
  <c r="AN896" i="18" s="1"/>
  <c r="N896" i="1"/>
  <c r="P896" i="18" s="1"/>
  <c r="AM896" i="18" s="1"/>
  <c r="M896" i="1"/>
  <c r="J896" i="18" s="1"/>
  <c r="AL896" i="18" s="1"/>
  <c r="L896" i="1"/>
  <c r="D896" i="18" s="1"/>
  <c r="AK896" i="18" s="1"/>
  <c r="A896" i="1"/>
  <c r="A896" i="15" s="1"/>
  <c r="AX895" i="18"/>
  <c r="AW895" i="18"/>
  <c r="AV895" i="18"/>
  <c r="AI895" i="18"/>
  <c r="AG895" i="18"/>
  <c r="AF895" i="18"/>
  <c r="BB895" i="18" s="1"/>
  <c r="AE895" i="18"/>
  <c r="AD895" i="18"/>
  <c r="AC895" i="18"/>
  <c r="Y895" i="18"/>
  <c r="W895" i="18"/>
  <c r="V895" i="18"/>
  <c r="U895" i="18"/>
  <c r="T895" i="18"/>
  <c r="AZ895" i="18" s="1"/>
  <c r="S895" i="18"/>
  <c r="O895" i="18"/>
  <c r="N895" i="18"/>
  <c r="I895" i="18"/>
  <c r="H895" i="18"/>
  <c r="C895" i="18"/>
  <c r="B895" i="18"/>
  <c r="Q895" i="15"/>
  <c r="P895" i="15"/>
  <c r="O895" i="15"/>
  <c r="N895" i="15"/>
  <c r="J895" i="15"/>
  <c r="R895" i="15" s="1"/>
  <c r="D895" i="15"/>
  <c r="C895" i="15"/>
  <c r="B895" i="15"/>
  <c r="Q895" i="14"/>
  <c r="P895" i="14"/>
  <c r="O895" i="14"/>
  <c r="N895" i="14"/>
  <c r="J895" i="14"/>
  <c r="R895" i="14" s="1"/>
  <c r="C895" i="14"/>
  <c r="B895" i="14"/>
  <c r="P895" i="13"/>
  <c r="O895" i="13"/>
  <c r="N895" i="13"/>
  <c r="M895" i="13"/>
  <c r="I895" i="13"/>
  <c r="Q895" i="13" s="1"/>
  <c r="D895" i="13"/>
  <c r="C895" i="13"/>
  <c r="B895" i="13"/>
  <c r="R895" i="16"/>
  <c r="Q895" i="16"/>
  <c r="P895" i="16"/>
  <c r="O895" i="16"/>
  <c r="K895" i="16"/>
  <c r="S895" i="16" s="1"/>
  <c r="D895" i="16"/>
  <c r="C895" i="16"/>
  <c r="B895" i="16"/>
  <c r="S895" i="11"/>
  <c r="R895" i="11"/>
  <c r="P895" i="11"/>
  <c r="O895" i="11"/>
  <c r="N895" i="11"/>
  <c r="K895" i="11"/>
  <c r="H895" i="11"/>
  <c r="T895" i="11" s="1"/>
  <c r="D895" i="11"/>
  <c r="C895" i="11"/>
  <c r="B895" i="11"/>
  <c r="P895" i="12"/>
  <c r="O895" i="12"/>
  <c r="N895" i="12"/>
  <c r="M895" i="12"/>
  <c r="I895" i="12"/>
  <c r="Q895" i="12" s="1"/>
  <c r="D895" i="12"/>
  <c r="C895" i="12"/>
  <c r="B895" i="12"/>
  <c r="P895" i="10"/>
  <c r="O895" i="10"/>
  <c r="M895" i="10"/>
  <c r="I895" i="10"/>
  <c r="Q895" i="10" s="1"/>
  <c r="D895" i="10"/>
  <c r="C895" i="10"/>
  <c r="B895" i="10"/>
  <c r="O895" i="1"/>
  <c r="Z895" i="18" s="1"/>
  <c r="AN895" i="18" s="1"/>
  <c r="N895" i="1"/>
  <c r="P895" i="18" s="1"/>
  <c r="AM895" i="18" s="1"/>
  <c r="M895" i="1"/>
  <c r="J895" i="18" s="1"/>
  <c r="AL895" i="18" s="1"/>
  <c r="L895" i="1"/>
  <c r="D895" i="18" s="1"/>
  <c r="AK895" i="18" s="1"/>
  <c r="A895" i="1"/>
  <c r="A895" i="14" s="1"/>
  <c r="AX894" i="18"/>
  <c r="AW894" i="18"/>
  <c r="AV894" i="18"/>
  <c r="AF894" i="18"/>
  <c r="BB894" i="18" s="1"/>
  <c r="AD894" i="18"/>
  <c r="AC894" i="18"/>
  <c r="Y894" i="18"/>
  <c r="W894" i="18"/>
  <c r="V894" i="18"/>
  <c r="BA894" i="18" s="1"/>
  <c r="U894" i="18"/>
  <c r="T894" i="18"/>
  <c r="AZ894" i="18" s="1"/>
  <c r="S894" i="18"/>
  <c r="O894" i="18"/>
  <c r="N894" i="18"/>
  <c r="I894" i="18"/>
  <c r="H894" i="18"/>
  <c r="C894" i="18"/>
  <c r="B894" i="18"/>
  <c r="Q894" i="15"/>
  <c r="P894" i="15"/>
  <c r="O894" i="15"/>
  <c r="N894" i="15"/>
  <c r="J894" i="15"/>
  <c r="R894" i="15" s="1"/>
  <c r="D894" i="15"/>
  <c r="C894" i="15"/>
  <c r="B894" i="15"/>
  <c r="Q894" i="14"/>
  <c r="P894" i="14"/>
  <c r="O894" i="14"/>
  <c r="N894" i="14"/>
  <c r="J894" i="14"/>
  <c r="R894" i="14" s="1"/>
  <c r="C894" i="14"/>
  <c r="B894" i="14"/>
  <c r="P894" i="13"/>
  <c r="O894" i="13"/>
  <c r="N894" i="13"/>
  <c r="M894" i="13"/>
  <c r="I894" i="13"/>
  <c r="Q894" i="13" s="1"/>
  <c r="D894" i="13"/>
  <c r="C894" i="13"/>
  <c r="B894" i="13"/>
  <c r="R894" i="16"/>
  <c r="Q894" i="16"/>
  <c r="P894" i="16"/>
  <c r="O894" i="16"/>
  <c r="K894" i="16"/>
  <c r="S894" i="16" s="1"/>
  <c r="D894" i="16"/>
  <c r="C894" i="16"/>
  <c r="B894" i="16"/>
  <c r="S894" i="11"/>
  <c r="R894" i="11"/>
  <c r="P894" i="11"/>
  <c r="O894" i="11"/>
  <c r="N894" i="11"/>
  <c r="K894" i="11"/>
  <c r="H894" i="11"/>
  <c r="T894" i="11" s="1"/>
  <c r="D894" i="11"/>
  <c r="C894" i="11"/>
  <c r="B894" i="11"/>
  <c r="P894" i="12"/>
  <c r="O894" i="12"/>
  <c r="N894" i="12"/>
  <c r="M894" i="12"/>
  <c r="I894" i="12"/>
  <c r="Q894" i="12" s="1"/>
  <c r="D894" i="12"/>
  <c r="C894" i="12"/>
  <c r="B894" i="12"/>
  <c r="P894" i="10"/>
  <c r="O894" i="10"/>
  <c r="M894" i="10"/>
  <c r="M894" i="18" s="1"/>
  <c r="I894" i="10"/>
  <c r="Q894" i="10" s="1"/>
  <c r="D894" i="10"/>
  <c r="C894" i="10"/>
  <c r="B894" i="10"/>
  <c r="O894" i="1"/>
  <c r="Z894" i="18" s="1"/>
  <c r="N894" i="1"/>
  <c r="P894" i="18" s="1"/>
  <c r="AM894" i="18" s="1"/>
  <c r="M894" i="1"/>
  <c r="J894" i="18" s="1"/>
  <c r="AL894" i="18" s="1"/>
  <c r="L894" i="1"/>
  <c r="D894" i="18" s="1"/>
  <c r="AK894" i="18" s="1"/>
  <c r="A894" i="1"/>
  <c r="A894" i="14" s="1"/>
  <c r="AX893" i="18"/>
  <c r="AW893" i="18"/>
  <c r="AV893" i="18"/>
  <c r="AI893" i="18"/>
  <c r="AG893" i="18"/>
  <c r="AF893" i="18"/>
  <c r="BB893" i="18" s="1"/>
  <c r="AE893" i="18"/>
  <c r="AD893" i="18"/>
  <c r="AC893" i="18"/>
  <c r="Y893" i="18"/>
  <c r="W893" i="18"/>
  <c r="V893" i="18"/>
  <c r="BA893" i="18" s="1"/>
  <c r="U893" i="18"/>
  <c r="T893" i="18"/>
  <c r="AZ893" i="18" s="1"/>
  <c r="S893" i="18"/>
  <c r="O893" i="18"/>
  <c r="N893" i="18"/>
  <c r="I893" i="18"/>
  <c r="H893" i="18"/>
  <c r="C893" i="18"/>
  <c r="B893" i="18"/>
  <c r="Q893" i="15"/>
  <c r="P893" i="15"/>
  <c r="O893" i="15"/>
  <c r="N893" i="15"/>
  <c r="J893" i="15"/>
  <c r="R893" i="15" s="1"/>
  <c r="D893" i="15"/>
  <c r="C893" i="15"/>
  <c r="B893" i="15"/>
  <c r="Q893" i="14"/>
  <c r="P893" i="14"/>
  <c r="O893" i="14"/>
  <c r="N893" i="14"/>
  <c r="J893" i="14"/>
  <c r="R893" i="14" s="1"/>
  <c r="C893" i="14"/>
  <c r="B893" i="14"/>
  <c r="P893" i="13"/>
  <c r="O893" i="13"/>
  <c r="N893" i="13"/>
  <c r="M893" i="13"/>
  <c r="I893" i="13"/>
  <c r="Q893" i="13" s="1"/>
  <c r="D893" i="13"/>
  <c r="C893" i="13"/>
  <c r="B893" i="13"/>
  <c r="R893" i="16"/>
  <c r="Q893" i="16"/>
  <c r="P893" i="16"/>
  <c r="O893" i="16"/>
  <c r="K893" i="16"/>
  <c r="S893" i="16" s="1"/>
  <c r="D893" i="16"/>
  <c r="C893" i="16"/>
  <c r="B893" i="16"/>
  <c r="S893" i="11"/>
  <c r="R893" i="11"/>
  <c r="P893" i="11"/>
  <c r="O893" i="11"/>
  <c r="N893" i="11"/>
  <c r="K893" i="11"/>
  <c r="H893" i="11"/>
  <c r="T893" i="11" s="1"/>
  <c r="D893" i="11"/>
  <c r="C893" i="11"/>
  <c r="B893" i="11"/>
  <c r="P893" i="12"/>
  <c r="O893" i="12"/>
  <c r="N893" i="12"/>
  <c r="M893" i="12"/>
  <c r="I893" i="12"/>
  <c r="Q893" i="12" s="1"/>
  <c r="D893" i="12"/>
  <c r="C893" i="12"/>
  <c r="B893" i="12"/>
  <c r="P893" i="10"/>
  <c r="O893" i="10"/>
  <c r="M893" i="10"/>
  <c r="I893" i="10"/>
  <c r="Q893" i="10" s="1"/>
  <c r="D893" i="10"/>
  <c r="C893" i="10"/>
  <c r="B893" i="10"/>
  <c r="O893" i="1"/>
  <c r="Z893" i="18" s="1"/>
  <c r="AN893" i="18" s="1"/>
  <c r="N893" i="1"/>
  <c r="P893" i="18" s="1"/>
  <c r="AM893" i="18" s="1"/>
  <c r="M893" i="1"/>
  <c r="J893" i="18" s="1"/>
  <c r="AL893" i="18" s="1"/>
  <c r="L893" i="1"/>
  <c r="D893" i="18" s="1"/>
  <c r="AK893" i="18" s="1"/>
  <c r="A893" i="1"/>
  <c r="A893" i="18" s="1"/>
  <c r="AX892" i="18"/>
  <c r="AW892" i="18"/>
  <c r="AV892" i="18"/>
  <c r="AF892" i="18"/>
  <c r="BB892" i="18" s="1"/>
  <c r="AD892" i="18"/>
  <c r="AC892" i="18"/>
  <c r="Y892" i="18"/>
  <c r="W892" i="18"/>
  <c r="V892" i="18"/>
  <c r="U892" i="18"/>
  <c r="T892" i="18"/>
  <c r="AZ892" i="18" s="1"/>
  <c r="S892" i="18"/>
  <c r="O892" i="18"/>
  <c r="N892" i="18"/>
  <c r="I892" i="18"/>
  <c r="H892" i="18"/>
  <c r="C892" i="18"/>
  <c r="B892" i="18"/>
  <c r="Q892" i="15"/>
  <c r="P892" i="15"/>
  <c r="O892" i="15"/>
  <c r="N892" i="15"/>
  <c r="J892" i="15"/>
  <c r="R892" i="15" s="1"/>
  <c r="D892" i="15"/>
  <c r="C892" i="15"/>
  <c r="B892" i="15"/>
  <c r="Q892" i="14"/>
  <c r="P892" i="14"/>
  <c r="O892" i="14"/>
  <c r="N892" i="14"/>
  <c r="J892" i="14"/>
  <c r="R892" i="14" s="1"/>
  <c r="C892" i="14"/>
  <c r="B892" i="14"/>
  <c r="P892" i="13"/>
  <c r="O892" i="13"/>
  <c r="N892" i="13"/>
  <c r="M892" i="13"/>
  <c r="I892" i="13"/>
  <c r="D892" i="13"/>
  <c r="C892" i="13"/>
  <c r="B892" i="13"/>
  <c r="R892" i="16"/>
  <c r="Q892" i="16"/>
  <c r="P892" i="16"/>
  <c r="O892" i="16"/>
  <c r="K892" i="16"/>
  <c r="S892" i="16" s="1"/>
  <c r="D892" i="16"/>
  <c r="C892" i="16"/>
  <c r="B892" i="16"/>
  <c r="S892" i="11"/>
  <c r="R892" i="11"/>
  <c r="P892" i="11"/>
  <c r="O892" i="11"/>
  <c r="N892" i="11"/>
  <c r="K892" i="11"/>
  <c r="H892" i="11"/>
  <c r="T892" i="11" s="1"/>
  <c r="D892" i="11"/>
  <c r="C892" i="11"/>
  <c r="B892" i="11"/>
  <c r="P892" i="12"/>
  <c r="O892" i="12"/>
  <c r="N892" i="12"/>
  <c r="M892" i="12"/>
  <c r="I892" i="12"/>
  <c r="Q892" i="12" s="1"/>
  <c r="D892" i="12"/>
  <c r="C892" i="12"/>
  <c r="B892" i="12"/>
  <c r="P892" i="10"/>
  <c r="O892" i="10"/>
  <c r="M892" i="10"/>
  <c r="M892" i="18" s="1"/>
  <c r="I892" i="10"/>
  <c r="Q892" i="10" s="1"/>
  <c r="D892" i="10"/>
  <c r="C892" i="10"/>
  <c r="B892" i="10"/>
  <c r="O892" i="1"/>
  <c r="Z892" i="18" s="1"/>
  <c r="AN892" i="18" s="1"/>
  <c r="N892" i="1"/>
  <c r="P892" i="18" s="1"/>
  <c r="AM892" i="18" s="1"/>
  <c r="M892" i="1"/>
  <c r="J892" i="18" s="1"/>
  <c r="AL892" i="18" s="1"/>
  <c r="L892" i="1"/>
  <c r="D892" i="18" s="1"/>
  <c r="AK892" i="18" s="1"/>
  <c r="A892" i="1"/>
  <c r="A892" i="13" s="1"/>
  <c r="AX891" i="18"/>
  <c r="AW891" i="18"/>
  <c r="AV891" i="18"/>
  <c r="AI891" i="18"/>
  <c r="AG891" i="18"/>
  <c r="AF891" i="18"/>
  <c r="BB891" i="18" s="1"/>
  <c r="AE891" i="18"/>
  <c r="AD891" i="18"/>
  <c r="AC891" i="18"/>
  <c r="Y891" i="18"/>
  <c r="W891" i="18"/>
  <c r="V891" i="18"/>
  <c r="U891" i="18"/>
  <c r="T891" i="18"/>
  <c r="AZ891" i="18" s="1"/>
  <c r="S891" i="18"/>
  <c r="O891" i="18"/>
  <c r="N891" i="18"/>
  <c r="I891" i="18"/>
  <c r="H891" i="18"/>
  <c r="C891" i="18"/>
  <c r="B891" i="18"/>
  <c r="Q891" i="15"/>
  <c r="P891" i="15"/>
  <c r="O891" i="15"/>
  <c r="N891" i="15"/>
  <c r="J891" i="15"/>
  <c r="R891" i="15" s="1"/>
  <c r="D891" i="15"/>
  <c r="C891" i="15"/>
  <c r="B891" i="15"/>
  <c r="Q891" i="14"/>
  <c r="P891" i="14"/>
  <c r="O891" i="14"/>
  <c r="N891" i="14"/>
  <c r="J891" i="14"/>
  <c r="R891" i="14" s="1"/>
  <c r="C891" i="14"/>
  <c r="B891" i="14"/>
  <c r="P891" i="13"/>
  <c r="O891" i="13"/>
  <c r="N891" i="13"/>
  <c r="M891" i="13"/>
  <c r="I891" i="13"/>
  <c r="Q891" i="13" s="1"/>
  <c r="D891" i="13"/>
  <c r="C891" i="13"/>
  <c r="B891" i="13"/>
  <c r="R891" i="16"/>
  <c r="Q891" i="16"/>
  <c r="P891" i="16"/>
  <c r="O891" i="16"/>
  <c r="K891" i="16"/>
  <c r="S891" i="16" s="1"/>
  <c r="D891" i="16"/>
  <c r="C891" i="16"/>
  <c r="B891" i="16"/>
  <c r="S891" i="11"/>
  <c r="R891" i="11"/>
  <c r="P891" i="11"/>
  <c r="O891" i="11"/>
  <c r="N891" i="11"/>
  <c r="K891" i="11"/>
  <c r="H891" i="11"/>
  <c r="T891" i="11" s="1"/>
  <c r="D891" i="11"/>
  <c r="C891" i="11"/>
  <c r="B891" i="11"/>
  <c r="P891" i="12"/>
  <c r="O891" i="12"/>
  <c r="N891" i="12"/>
  <c r="M891" i="12"/>
  <c r="I891" i="12"/>
  <c r="Q891" i="12" s="1"/>
  <c r="D891" i="12"/>
  <c r="C891" i="12"/>
  <c r="B891" i="12"/>
  <c r="P891" i="10"/>
  <c r="O891" i="10"/>
  <c r="M891" i="10"/>
  <c r="I891" i="10"/>
  <c r="Q891" i="10" s="1"/>
  <c r="D891" i="10"/>
  <c r="C891" i="10"/>
  <c r="B891" i="10"/>
  <c r="O891" i="1"/>
  <c r="Z891" i="18" s="1"/>
  <c r="AN891" i="18" s="1"/>
  <c r="N891" i="1"/>
  <c r="P891" i="18" s="1"/>
  <c r="AM891" i="18" s="1"/>
  <c r="M891" i="1"/>
  <c r="J891" i="18" s="1"/>
  <c r="AL891" i="18" s="1"/>
  <c r="L891" i="1"/>
  <c r="D891" i="18" s="1"/>
  <c r="AK891" i="18" s="1"/>
  <c r="A891" i="1"/>
  <c r="A891" i="14" s="1"/>
  <c r="AX890" i="18"/>
  <c r="AW890" i="18"/>
  <c r="AV890" i="18"/>
  <c r="AF890" i="18"/>
  <c r="BB890" i="18" s="1"/>
  <c r="AD890" i="18"/>
  <c r="AC890" i="18"/>
  <c r="V890" i="18"/>
  <c r="W890" i="18" s="1"/>
  <c r="T890" i="18"/>
  <c r="AZ890" i="18" s="1"/>
  <c r="S890" i="18"/>
  <c r="O890" i="18"/>
  <c r="N890" i="18"/>
  <c r="I890" i="18"/>
  <c r="H890" i="18"/>
  <c r="C890" i="18"/>
  <c r="B890" i="18"/>
  <c r="Q890" i="15"/>
  <c r="P890" i="15"/>
  <c r="O890" i="15"/>
  <c r="N890" i="15"/>
  <c r="J890" i="15"/>
  <c r="C890" i="15"/>
  <c r="B890" i="15"/>
  <c r="Q890" i="14"/>
  <c r="P890" i="14"/>
  <c r="O890" i="14"/>
  <c r="N890" i="14"/>
  <c r="J890" i="14"/>
  <c r="D890" i="14"/>
  <c r="C890" i="14"/>
  <c r="B890" i="14"/>
  <c r="P890" i="13"/>
  <c r="O890" i="13"/>
  <c r="N890" i="13"/>
  <c r="M890" i="13"/>
  <c r="I890" i="13"/>
  <c r="D890" i="13"/>
  <c r="C890" i="13"/>
  <c r="B890" i="13"/>
  <c r="R890" i="16"/>
  <c r="Q890" i="16"/>
  <c r="P890" i="16"/>
  <c r="O890" i="16"/>
  <c r="K890" i="16"/>
  <c r="D890" i="16"/>
  <c r="C890" i="16"/>
  <c r="B890" i="16"/>
  <c r="S890" i="11"/>
  <c r="R890" i="11"/>
  <c r="P890" i="11"/>
  <c r="O890" i="11"/>
  <c r="N890" i="11"/>
  <c r="K890" i="11"/>
  <c r="H890" i="11"/>
  <c r="T890" i="11" s="1"/>
  <c r="D890" i="11"/>
  <c r="C890" i="11"/>
  <c r="B890" i="11"/>
  <c r="P890" i="12"/>
  <c r="O890" i="12"/>
  <c r="N890" i="12"/>
  <c r="M890" i="12"/>
  <c r="I890" i="12"/>
  <c r="Q890" i="12" s="1"/>
  <c r="D890" i="12"/>
  <c r="C890" i="12"/>
  <c r="B890" i="12"/>
  <c r="P890" i="10"/>
  <c r="O890" i="10"/>
  <c r="M890" i="10"/>
  <c r="M890" i="18" s="1"/>
  <c r="I890" i="10"/>
  <c r="Q890" i="10" s="1"/>
  <c r="D890" i="10"/>
  <c r="C890" i="10"/>
  <c r="B890" i="10"/>
  <c r="O890" i="1"/>
  <c r="Z890" i="18" s="1"/>
  <c r="N890" i="1"/>
  <c r="P890" i="18" s="1"/>
  <c r="AM890" i="18" s="1"/>
  <c r="M890" i="1"/>
  <c r="J890" i="18" s="1"/>
  <c r="AL890" i="18" s="1"/>
  <c r="L890" i="1"/>
  <c r="D890" i="18" s="1"/>
  <c r="AK890" i="18" s="1"/>
  <c r="A890" i="1"/>
  <c r="A890" i="15" s="1"/>
  <c r="AX889" i="18"/>
  <c r="AW889" i="18"/>
  <c r="AV889" i="18"/>
  <c r="AF889" i="18"/>
  <c r="BB889" i="18" s="1"/>
  <c r="AD889" i="18"/>
  <c r="AC889" i="18"/>
  <c r="V889" i="18"/>
  <c r="T889" i="18"/>
  <c r="AZ889" i="18" s="1"/>
  <c r="S889" i="18"/>
  <c r="O889" i="18"/>
  <c r="N889" i="18"/>
  <c r="I889" i="18"/>
  <c r="H889" i="18"/>
  <c r="C889" i="18"/>
  <c r="B889" i="18"/>
  <c r="Q889" i="15"/>
  <c r="P889" i="15"/>
  <c r="O889" i="15"/>
  <c r="N889" i="15"/>
  <c r="J889" i="15"/>
  <c r="C889" i="15"/>
  <c r="B889" i="15"/>
  <c r="Q889" i="14"/>
  <c r="P889" i="14"/>
  <c r="O889" i="14"/>
  <c r="N889" i="14"/>
  <c r="J889" i="14"/>
  <c r="R889" i="14" s="1"/>
  <c r="C889" i="14"/>
  <c r="B889" i="14"/>
  <c r="P889" i="13"/>
  <c r="O889" i="13"/>
  <c r="N889" i="13"/>
  <c r="M889" i="13"/>
  <c r="I889" i="13"/>
  <c r="D889" i="13"/>
  <c r="C889" i="13"/>
  <c r="B889" i="13"/>
  <c r="R889" i="16"/>
  <c r="Q889" i="16"/>
  <c r="P889" i="16"/>
  <c r="O889" i="16"/>
  <c r="K889" i="16"/>
  <c r="D889" i="16"/>
  <c r="C889" i="16"/>
  <c r="B889" i="16"/>
  <c r="S889" i="11"/>
  <c r="R889" i="11"/>
  <c r="P889" i="11"/>
  <c r="O889" i="11"/>
  <c r="N889" i="11"/>
  <c r="K889" i="11"/>
  <c r="H889" i="11"/>
  <c r="T889" i="11" s="1"/>
  <c r="D889" i="11"/>
  <c r="C889" i="11"/>
  <c r="B889" i="11"/>
  <c r="P889" i="12"/>
  <c r="O889" i="12"/>
  <c r="N889" i="12"/>
  <c r="M889" i="12"/>
  <c r="I889" i="12"/>
  <c r="Q889" i="12" s="1"/>
  <c r="D889" i="12"/>
  <c r="C889" i="12"/>
  <c r="B889" i="12"/>
  <c r="P889" i="10"/>
  <c r="O889" i="10"/>
  <c r="M889" i="10"/>
  <c r="M889" i="18" s="1"/>
  <c r="I889" i="10"/>
  <c r="Q889" i="10" s="1"/>
  <c r="D889" i="10"/>
  <c r="C889" i="10"/>
  <c r="B889" i="10"/>
  <c r="O889" i="1"/>
  <c r="Z889" i="18" s="1"/>
  <c r="AN889" i="18" s="1"/>
  <c r="N889" i="1"/>
  <c r="P889" i="18" s="1"/>
  <c r="AM889" i="18" s="1"/>
  <c r="M889" i="1"/>
  <c r="J889" i="18" s="1"/>
  <c r="AL889" i="18" s="1"/>
  <c r="L889" i="1"/>
  <c r="D889" i="18" s="1"/>
  <c r="AK889" i="18" s="1"/>
  <c r="A889" i="1"/>
  <c r="A889" i="18" s="1"/>
  <c r="AX888" i="18"/>
  <c r="AW888" i="18"/>
  <c r="AV888" i="18"/>
  <c r="AF888" i="18"/>
  <c r="BB888" i="18" s="1"/>
  <c r="AD888" i="18"/>
  <c r="AC888" i="18"/>
  <c r="Y888" i="18"/>
  <c r="W888" i="18"/>
  <c r="V888" i="18"/>
  <c r="U888" i="18"/>
  <c r="T888" i="18"/>
  <c r="AZ888" i="18" s="1"/>
  <c r="S888" i="18"/>
  <c r="O888" i="18"/>
  <c r="N888" i="18"/>
  <c r="I888" i="18"/>
  <c r="H888" i="18"/>
  <c r="C888" i="18"/>
  <c r="B888" i="18"/>
  <c r="Q888" i="15"/>
  <c r="P888" i="15"/>
  <c r="O888" i="15"/>
  <c r="N888" i="15"/>
  <c r="J888" i="15"/>
  <c r="R888" i="15" s="1"/>
  <c r="D888" i="15"/>
  <c r="C888" i="15"/>
  <c r="B888" i="15"/>
  <c r="Q888" i="14"/>
  <c r="P888" i="14"/>
  <c r="O888" i="14"/>
  <c r="N888" i="14"/>
  <c r="J888" i="14"/>
  <c r="R888" i="14" s="1"/>
  <c r="C888" i="14"/>
  <c r="B888" i="14"/>
  <c r="P888" i="13"/>
  <c r="O888" i="13"/>
  <c r="N888" i="13"/>
  <c r="M888" i="13"/>
  <c r="I888" i="13"/>
  <c r="Q888" i="13" s="1"/>
  <c r="D888" i="13"/>
  <c r="C888" i="13"/>
  <c r="B888" i="13"/>
  <c r="R888" i="16"/>
  <c r="Q888" i="16"/>
  <c r="P888" i="16"/>
  <c r="O888" i="16"/>
  <c r="K888" i="16"/>
  <c r="S888" i="16" s="1"/>
  <c r="D888" i="16"/>
  <c r="C888" i="16"/>
  <c r="B888" i="16"/>
  <c r="S888" i="11"/>
  <c r="R888" i="11"/>
  <c r="P888" i="11"/>
  <c r="O888" i="11"/>
  <c r="N888" i="11"/>
  <c r="K888" i="11"/>
  <c r="H888" i="11"/>
  <c r="T888" i="11" s="1"/>
  <c r="D888" i="11"/>
  <c r="C888" i="11"/>
  <c r="B888" i="11"/>
  <c r="P888" i="12"/>
  <c r="O888" i="12"/>
  <c r="N888" i="12"/>
  <c r="M888" i="12"/>
  <c r="I888" i="12"/>
  <c r="Q888" i="12" s="1"/>
  <c r="D888" i="12"/>
  <c r="C888" i="12"/>
  <c r="B888" i="12"/>
  <c r="P888" i="10"/>
  <c r="O888" i="10"/>
  <c r="M888" i="10"/>
  <c r="M888" i="18" s="1"/>
  <c r="I888" i="10"/>
  <c r="Q888" i="10" s="1"/>
  <c r="D888" i="10"/>
  <c r="C888" i="10"/>
  <c r="B888" i="10"/>
  <c r="O888" i="1"/>
  <c r="Z888" i="18" s="1"/>
  <c r="AN888" i="18" s="1"/>
  <c r="N888" i="1"/>
  <c r="P888" i="18" s="1"/>
  <c r="AM888" i="18" s="1"/>
  <c r="M888" i="1"/>
  <c r="J888" i="18" s="1"/>
  <c r="AL888" i="18" s="1"/>
  <c r="L888" i="1"/>
  <c r="D888" i="18" s="1"/>
  <c r="AK888" i="18" s="1"/>
  <c r="A888" i="1"/>
  <c r="A888" i="18" s="1"/>
  <c r="AX887" i="18"/>
  <c r="AW887" i="18"/>
  <c r="AV887" i="18"/>
  <c r="AF887" i="18"/>
  <c r="BB887" i="18" s="1"/>
  <c r="AD887" i="18"/>
  <c r="AC887" i="18"/>
  <c r="Y887" i="18"/>
  <c r="W887" i="18"/>
  <c r="V887" i="18"/>
  <c r="U887" i="18"/>
  <c r="T887" i="18"/>
  <c r="AZ887" i="18" s="1"/>
  <c r="S887" i="18"/>
  <c r="O887" i="18"/>
  <c r="N887" i="18"/>
  <c r="I887" i="18"/>
  <c r="H887" i="18"/>
  <c r="C887" i="18"/>
  <c r="B887" i="18"/>
  <c r="Q887" i="15"/>
  <c r="P887" i="15"/>
  <c r="O887" i="15"/>
  <c r="N887" i="15"/>
  <c r="J887" i="15"/>
  <c r="R887" i="15" s="1"/>
  <c r="D887" i="15"/>
  <c r="C887" i="15"/>
  <c r="B887" i="15"/>
  <c r="Q887" i="14"/>
  <c r="P887" i="14"/>
  <c r="O887" i="14"/>
  <c r="N887" i="14"/>
  <c r="J887" i="14"/>
  <c r="R887" i="14" s="1"/>
  <c r="C887" i="14"/>
  <c r="B887" i="14"/>
  <c r="P887" i="13"/>
  <c r="O887" i="13"/>
  <c r="N887" i="13"/>
  <c r="M887" i="13"/>
  <c r="I887" i="13"/>
  <c r="Q887" i="13" s="1"/>
  <c r="D887" i="13"/>
  <c r="C887" i="13"/>
  <c r="B887" i="13"/>
  <c r="R887" i="16"/>
  <c r="Q887" i="16"/>
  <c r="P887" i="16"/>
  <c r="O887" i="16"/>
  <c r="K887" i="16"/>
  <c r="S887" i="16" s="1"/>
  <c r="D887" i="16"/>
  <c r="C887" i="16"/>
  <c r="B887" i="16"/>
  <c r="S887" i="11"/>
  <c r="R887" i="11"/>
  <c r="P887" i="11"/>
  <c r="O887" i="11"/>
  <c r="N887" i="11"/>
  <c r="K887" i="11"/>
  <c r="H887" i="11"/>
  <c r="T887" i="11" s="1"/>
  <c r="D887" i="11"/>
  <c r="C887" i="11"/>
  <c r="B887" i="11"/>
  <c r="P887" i="12"/>
  <c r="O887" i="12"/>
  <c r="N887" i="12"/>
  <c r="M887" i="12"/>
  <c r="I887" i="12"/>
  <c r="Q887" i="12" s="1"/>
  <c r="D887" i="12"/>
  <c r="C887" i="12"/>
  <c r="B887" i="12"/>
  <c r="P887" i="10"/>
  <c r="O887" i="10"/>
  <c r="M887" i="10"/>
  <c r="I887" i="10"/>
  <c r="Q887" i="10" s="1"/>
  <c r="D887" i="10"/>
  <c r="C887" i="10"/>
  <c r="B887" i="10"/>
  <c r="O887" i="1"/>
  <c r="Z887" i="18" s="1"/>
  <c r="AN887" i="18" s="1"/>
  <c r="N887" i="1"/>
  <c r="P887" i="18" s="1"/>
  <c r="AM887" i="18" s="1"/>
  <c r="M887" i="1"/>
  <c r="J887" i="18" s="1"/>
  <c r="AL887" i="18" s="1"/>
  <c r="L887" i="1"/>
  <c r="D887" i="18" s="1"/>
  <c r="AK887" i="18" s="1"/>
  <c r="A887" i="1"/>
  <c r="A887" i="13" s="1"/>
  <c r="AX886" i="18"/>
  <c r="AW886" i="18"/>
  <c r="AV886" i="18"/>
  <c r="AF886" i="18"/>
  <c r="BB886" i="18" s="1"/>
  <c r="AD886" i="18"/>
  <c r="AC886" i="18"/>
  <c r="Y886" i="18"/>
  <c r="W886" i="18"/>
  <c r="V886" i="18"/>
  <c r="U886" i="18"/>
  <c r="T886" i="18"/>
  <c r="AZ886" i="18" s="1"/>
  <c r="S886" i="18"/>
  <c r="O886" i="18"/>
  <c r="N886" i="18"/>
  <c r="I886" i="18"/>
  <c r="H886" i="18"/>
  <c r="C886" i="18"/>
  <c r="B886" i="18"/>
  <c r="Q886" i="15"/>
  <c r="P886" i="15"/>
  <c r="O886" i="15"/>
  <c r="N886" i="15"/>
  <c r="J886" i="15"/>
  <c r="R886" i="15" s="1"/>
  <c r="D886" i="15"/>
  <c r="C886" i="15"/>
  <c r="B886" i="15"/>
  <c r="Q886" i="14"/>
  <c r="P886" i="14"/>
  <c r="O886" i="14"/>
  <c r="N886" i="14"/>
  <c r="J886" i="14"/>
  <c r="R886" i="14" s="1"/>
  <c r="C886" i="14"/>
  <c r="B886" i="14"/>
  <c r="P886" i="13"/>
  <c r="O886" i="13"/>
  <c r="N886" i="13"/>
  <c r="M886" i="13"/>
  <c r="I886" i="13"/>
  <c r="D886" i="13"/>
  <c r="C886" i="13"/>
  <c r="B886" i="13"/>
  <c r="R886" i="16"/>
  <c r="Q886" i="16"/>
  <c r="P886" i="16"/>
  <c r="O886" i="16"/>
  <c r="K886" i="16"/>
  <c r="S886" i="16" s="1"/>
  <c r="D886" i="16"/>
  <c r="C886" i="16"/>
  <c r="B886" i="16"/>
  <c r="S886" i="11"/>
  <c r="R886" i="11"/>
  <c r="P886" i="11"/>
  <c r="O886" i="11"/>
  <c r="N886" i="11"/>
  <c r="K886" i="11"/>
  <c r="H886" i="11"/>
  <c r="T886" i="11" s="1"/>
  <c r="D886" i="11"/>
  <c r="C886" i="11"/>
  <c r="B886" i="11"/>
  <c r="P886" i="12"/>
  <c r="O886" i="12"/>
  <c r="N886" i="12"/>
  <c r="M886" i="12"/>
  <c r="I886" i="12"/>
  <c r="Q886" i="12" s="1"/>
  <c r="D886" i="12"/>
  <c r="C886" i="12"/>
  <c r="B886" i="12"/>
  <c r="P886" i="10"/>
  <c r="O886" i="10"/>
  <c r="M886" i="10"/>
  <c r="I886" i="10"/>
  <c r="Q886" i="10" s="1"/>
  <c r="D886" i="10"/>
  <c r="C886" i="10"/>
  <c r="B886" i="10"/>
  <c r="O886" i="1"/>
  <c r="Z886" i="18" s="1"/>
  <c r="N886" i="1"/>
  <c r="P886" i="18" s="1"/>
  <c r="AM886" i="18" s="1"/>
  <c r="M886" i="1"/>
  <c r="J886" i="18" s="1"/>
  <c r="AL886" i="18" s="1"/>
  <c r="L886" i="1"/>
  <c r="D886" i="18" s="1"/>
  <c r="AK886" i="18" s="1"/>
  <c r="A886" i="1"/>
  <c r="A886" i="13" s="1"/>
  <c r="AX885" i="18"/>
  <c r="AW885" i="18"/>
  <c r="AV885" i="18"/>
  <c r="AF885" i="18"/>
  <c r="BB885" i="18" s="1"/>
  <c r="AD885" i="18"/>
  <c r="AC885" i="18"/>
  <c r="V885" i="18"/>
  <c r="T885" i="18"/>
  <c r="AZ885" i="18" s="1"/>
  <c r="S885" i="18"/>
  <c r="O885" i="18"/>
  <c r="N885" i="18"/>
  <c r="I885" i="18"/>
  <c r="H885" i="18"/>
  <c r="C885" i="18"/>
  <c r="B885" i="18"/>
  <c r="Q885" i="15"/>
  <c r="P885" i="15"/>
  <c r="O885" i="15"/>
  <c r="N885" i="15"/>
  <c r="J885" i="15"/>
  <c r="C885" i="15"/>
  <c r="B885" i="15"/>
  <c r="Q885" i="14"/>
  <c r="P885" i="14"/>
  <c r="O885" i="14"/>
  <c r="N885" i="14"/>
  <c r="J885" i="14"/>
  <c r="R885" i="14" s="1"/>
  <c r="C885" i="14"/>
  <c r="B885" i="14"/>
  <c r="P885" i="13"/>
  <c r="O885" i="13"/>
  <c r="N885" i="13"/>
  <c r="M885" i="13"/>
  <c r="I885" i="13"/>
  <c r="D885" i="13"/>
  <c r="C885" i="13"/>
  <c r="B885" i="13"/>
  <c r="R885" i="16"/>
  <c r="Q885" i="16"/>
  <c r="P885" i="16"/>
  <c r="O885" i="16"/>
  <c r="K885" i="16"/>
  <c r="D885" i="16"/>
  <c r="C885" i="16"/>
  <c r="B885" i="16"/>
  <c r="S885" i="11"/>
  <c r="R885" i="11"/>
  <c r="P885" i="11"/>
  <c r="O885" i="11"/>
  <c r="N885" i="11"/>
  <c r="K885" i="11"/>
  <c r="H885" i="11"/>
  <c r="T885" i="11" s="1"/>
  <c r="D885" i="11"/>
  <c r="C885" i="11"/>
  <c r="B885" i="11"/>
  <c r="P885" i="12"/>
  <c r="O885" i="12"/>
  <c r="N885" i="12"/>
  <c r="M885" i="12"/>
  <c r="I885" i="12"/>
  <c r="Q885" i="12" s="1"/>
  <c r="D885" i="12"/>
  <c r="C885" i="12"/>
  <c r="B885" i="12"/>
  <c r="P885" i="10"/>
  <c r="O885" i="10"/>
  <c r="M885" i="10"/>
  <c r="M885" i="18" s="1"/>
  <c r="I885" i="10"/>
  <c r="Q885" i="10" s="1"/>
  <c r="D885" i="10"/>
  <c r="C885" i="10"/>
  <c r="B885" i="10"/>
  <c r="O885" i="1"/>
  <c r="Z885" i="18" s="1"/>
  <c r="AN885" i="18" s="1"/>
  <c r="N885" i="1"/>
  <c r="P885" i="18" s="1"/>
  <c r="AM885" i="18" s="1"/>
  <c r="M885" i="1"/>
  <c r="J885" i="18" s="1"/>
  <c r="AL885" i="18" s="1"/>
  <c r="L885" i="1"/>
  <c r="D885" i="18" s="1"/>
  <c r="AK885" i="18" s="1"/>
  <c r="A885" i="1"/>
  <c r="A885" i="15" s="1"/>
  <c r="AX884" i="18"/>
  <c r="AW884" i="18"/>
  <c r="AV884" i="18"/>
  <c r="AF884" i="18"/>
  <c r="BB884" i="18" s="1"/>
  <c r="AD884" i="18"/>
  <c r="AC884" i="18"/>
  <c r="V884" i="18"/>
  <c r="W884" i="18" s="1"/>
  <c r="T884" i="18"/>
  <c r="AZ884" i="18" s="1"/>
  <c r="S884" i="18"/>
  <c r="O884" i="18"/>
  <c r="N884" i="18"/>
  <c r="I884" i="18"/>
  <c r="H884" i="18"/>
  <c r="C884" i="18"/>
  <c r="B884" i="18"/>
  <c r="Q884" i="15"/>
  <c r="P884" i="15"/>
  <c r="O884" i="15"/>
  <c r="N884" i="15"/>
  <c r="J884" i="15"/>
  <c r="R884" i="15" s="1"/>
  <c r="D884" i="15"/>
  <c r="C884" i="15"/>
  <c r="B884" i="15"/>
  <c r="Q884" i="14"/>
  <c r="P884" i="14"/>
  <c r="O884" i="14"/>
  <c r="N884" i="14"/>
  <c r="J884" i="14"/>
  <c r="R884" i="14" s="1"/>
  <c r="C884" i="14"/>
  <c r="B884" i="14"/>
  <c r="P884" i="13"/>
  <c r="O884" i="13"/>
  <c r="N884" i="13"/>
  <c r="M884" i="13"/>
  <c r="I884" i="13"/>
  <c r="Q884" i="13" s="1"/>
  <c r="D884" i="13"/>
  <c r="C884" i="13"/>
  <c r="B884" i="13"/>
  <c r="R884" i="16"/>
  <c r="Q884" i="16"/>
  <c r="P884" i="16"/>
  <c r="O884" i="16"/>
  <c r="K884" i="16"/>
  <c r="S884" i="16" s="1"/>
  <c r="D884" i="16"/>
  <c r="C884" i="16"/>
  <c r="B884" i="16"/>
  <c r="S884" i="11"/>
  <c r="R884" i="11"/>
  <c r="P884" i="11"/>
  <c r="O884" i="11"/>
  <c r="N884" i="11"/>
  <c r="K884" i="11"/>
  <c r="H884" i="11"/>
  <c r="T884" i="11" s="1"/>
  <c r="D884" i="11"/>
  <c r="C884" i="11"/>
  <c r="B884" i="11"/>
  <c r="P884" i="12"/>
  <c r="O884" i="12"/>
  <c r="N884" i="12"/>
  <c r="M884" i="12"/>
  <c r="I884" i="12"/>
  <c r="Q884" i="12" s="1"/>
  <c r="D884" i="12"/>
  <c r="C884" i="12"/>
  <c r="B884" i="12"/>
  <c r="P884" i="10"/>
  <c r="O884" i="10"/>
  <c r="M884" i="10"/>
  <c r="M884" i="18" s="1"/>
  <c r="I884" i="10"/>
  <c r="Q884" i="10" s="1"/>
  <c r="D884" i="10"/>
  <c r="C884" i="10"/>
  <c r="B884" i="10"/>
  <c r="O884" i="1"/>
  <c r="Z884" i="18" s="1"/>
  <c r="N884" i="1"/>
  <c r="P884" i="18" s="1"/>
  <c r="AM884" i="18" s="1"/>
  <c r="M884" i="1"/>
  <c r="J884" i="18" s="1"/>
  <c r="AL884" i="18" s="1"/>
  <c r="L884" i="1"/>
  <c r="D884" i="18" s="1"/>
  <c r="AK884" i="18" s="1"/>
  <c r="A884" i="1"/>
  <c r="A884" i="18" s="1"/>
  <c r="AX883" i="18"/>
  <c r="AW883" i="18"/>
  <c r="AV883" i="18"/>
  <c r="AF883" i="18"/>
  <c r="BB883" i="18" s="1"/>
  <c r="AD883" i="18"/>
  <c r="AC883" i="18"/>
  <c r="V883" i="18"/>
  <c r="W883" i="18" s="1"/>
  <c r="T883" i="18"/>
  <c r="AZ883" i="18" s="1"/>
  <c r="S883" i="18"/>
  <c r="O883" i="18"/>
  <c r="N883" i="18"/>
  <c r="I883" i="18"/>
  <c r="H883" i="18"/>
  <c r="C883" i="18"/>
  <c r="B883" i="18"/>
  <c r="Q883" i="15"/>
  <c r="P883" i="15"/>
  <c r="O883" i="15"/>
  <c r="N883" i="15"/>
  <c r="J883" i="15"/>
  <c r="C883" i="15"/>
  <c r="B883" i="15"/>
  <c r="Q883" i="14"/>
  <c r="P883" i="14"/>
  <c r="O883" i="14"/>
  <c r="N883" i="14"/>
  <c r="J883" i="14"/>
  <c r="R883" i="14" s="1"/>
  <c r="C883" i="14"/>
  <c r="B883" i="14"/>
  <c r="P883" i="13"/>
  <c r="O883" i="13"/>
  <c r="N883" i="13"/>
  <c r="M883" i="13"/>
  <c r="I883" i="13"/>
  <c r="D883" i="13"/>
  <c r="C883" i="13"/>
  <c r="B883" i="13"/>
  <c r="R883" i="16"/>
  <c r="Q883" i="16"/>
  <c r="P883" i="16"/>
  <c r="O883" i="16"/>
  <c r="K883" i="16"/>
  <c r="D883" i="16"/>
  <c r="C883" i="16"/>
  <c r="B883" i="16"/>
  <c r="S883" i="11"/>
  <c r="R883" i="11"/>
  <c r="P883" i="11"/>
  <c r="O883" i="11"/>
  <c r="N883" i="11"/>
  <c r="K883" i="11"/>
  <c r="H883" i="11"/>
  <c r="T883" i="11" s="1"/>
  <c r="D883" i="11"/>
  <c r="C883" i="11"/>
  <c r="B883" i="11"/>
  <c r="P883" i="12"/>
  <c r="O883" i="12"/>
  <c r="N883" i="12"/>
  <c r="M883" i="12"/>
  <c r="I883" i="12"/>
  <c r="Q883" i="12" s="1"/>
  <c r="D883" i="12"/>
  <c r="C883" i="12"/>
  <c r="B883" i="12"/>
  <c r="P883" i="10"/>
  <c r="O883" i="10"/>
  <c r="M883" i="10"/>
  <c r="M883" i="18" s="1"/>
  <c r="I883" i="10"/>
  <c r="Q883" i="10" s="1"/>
  <c r="D883" i="10"/>
  <c r="C883" i="10"/>
  <c r="B883" i="10"/>
  <c r="O883" i="1"/>
  <c r="Z883" i="18" s="1"/>
  <c r="AN883" i="18" s="1"/>
  <c r="N883" i="1"/>
  <c r="P883" i="18" s="1"/>
  <c r="M883" i="1"/>
  <c r="J883" i="18" s="1"/>
  <c r="AL883" i="18" s="1"/>
  <c r="L883" i="1"/>
  <c r="D883" i="18" s="1"/>
  <c r="AK883" i="18" s="1"/>
  <c r="A883" i="1"/>
  <c r="A883" i="15" s="1"/>
  <c r="AX882" i="18"/>
  <c r="AW882" i="18"/>
  <c r="AV882" i="18"/>
  <c r="AF882" i="18"/>
  <c r="BB882" i="18" s="1"/>
  <c r="AD882" i="18"/>
  <c r="AC882" i="18"/>
  <c r="Y882" i="18"/>
  <c r="W882" i="18"/>
  <c r="V882" i="18"/>
  <c r="U882" i="18"/>
  <c r="T882" i="18"/>
  <c r="AZ882" i="18" s="1"/>
  <c r="S882" i="18"/>
  <c r="O882" i="18"/>
  <c r="N882" i="18"/>
  <c r="I882" i="18"/>
  <c r="H882" i="18"/>
  <c r="C882" i="18"/>
  <c r="B882" i="18"/>
  <c r="Q882" i="15"/>
  <c r="P882" i="15"/>
  <c r="O882" i="15"/>
  <c r="N882" i="15"/>
  <c r="J882" i="15"/>
  <c r="R882" i="15" s="1"/>
  <c r="D882" i="15"/>
  <c r="C882" i="15"/>
  <c r="B882" i="15"/>
  <c r="Q882" i="14"/>
  <c r="P882" i="14"/>
  <c r="O882" i="14"/>
  <c r="N882" i="14"/>
  <c r="J882" i="14"/>
  <c r="R882" i="14" s="1"/>
  <c r="C882" i="14"/>
  <c r="B882" i="14"/>
  <c r="P882" i="13"/>
  <c r="O882" i="13"/>
  <c r="N882" i="13"/>
  <c r="M882" i="13"/>
  <c r="I882" i="13"/>
  <c r="Q882" i="13" s="1"/>
  <c r="D882" i="13"/>
  <c r="C882" i="13"/>
  <c r="B882" i="13"/>
  <c r="R882" i="16"/>
  <c r="Q882" i="16"/>
  <c r="P882" i="16"/>
  <c r="O882" i="16"/>
  <c r="K882" i="16"/>
  <c r="S882" i="16" s="1"/>
  <c r="D882" i="16"/>
  <c r="C882" i="16"/>
  <c r="B882" i="16"/>
  <c r="S882" i="11"/>
  <c r="R882" i="11"/>
  <c r="P882" i="11"/>
  <c r="O882" i="11"/>
  <c r="N882" i="11"/>
  <c r="K882" i="11"/>
  <c r="H882" i="11"/>
  <c r="T882" i="11" s="1"/>
  <c r="D882" i="11"/>
  <c r="C882" i="11"/>
  <c r="B882" i="11"/>
  <c r="P882" i="12"/>
  <c r="O882" i="12"/>
  <c r="N882" i="12"/>
  <c r="M882" i="12"/>
  <c r="I882" i="12"/>
  <c r="Q882" i="12" s="1"/>
  <c r="D882" i="12"/>
  <c r="C882" i="12"/>
  <c r="B882" i="12"/>
  <c r="P882" i="10"/>
  <c r="O882" i="10"/>
  <c r="M882" i="10"/>
  <c r="I882" i="10"/>
  <c r="Q882" i="10" s="1"/>
  <c r="D882" i="10"/>
  <c r="C882" i="10"/>
  <c r="B882" i="10"/>
  <c r="O882" i="1"/>
  <c r="Z882" i="18" s="1"/>
  <c r="AN882" i="18" s="1"/>
  <c r="N882" i="1"/>
  <c r="P882" i="18" s="1"/>
  <c r="AM882" i="18" s="1"/>
  <c r="M882" i="1"/>
  <c r="J882" i="18" s="1"/>
  <c r="AL882" i="18" s="1"/>
  <c r="L882" i="1"/>
  <c r="D882" i="18" s="1"/>
  <c r="AK882" i="18" s="1"/>
  <c r="A882" i="1"/>
  <c r="A882" i="15" s="1"/>
  <c r="AX881" i="18"/>
  <c r="AW881" i="18"/>
  <c r="AV881" i="18"/>
  <c r="AF881" i="18"/>
  <c r="BB881" i="18" s="1"/>
  <c r="AD881" i="18"/>
  <c r="AC881" i="18"/>
  <c r="Y881" i="18"/>
  <c r="W881" i="18"/>
  <c r="V881" i="18"/>
  <c r="U881" i="18"/>
  <c r="T881" i="18"/>
  <c r="AZ881" i="18" s="1"/>
  <c r="S881" i="18"/>
  <c r="O881" i="18"/>
  <c r="N881" i="18"/>
  <c r="I881" i="18"/>
  <c r="H881" i="18"/>
  <c r="C881" i="18"/>
  <c r="B881" i="18"/>
  <c r="Q881" i="15"/>
  <c r="P881" i="15"/>
  <c r="O881" i="15"/>
  <c r="N881" i="15"/>
  <c r="J881" i="15"/>
  <c r="R881" i="15" s="1"/>
  <c r="D881" i="15"/>
  <c r="C881" i="15"/>
  <c r="B881" i="15"/>
  <c r="Q881" i="14"/>
  <c r="P881" i="14"/>
  <c r="O881" i="14"/>
  <c r="N881" i="14"/>
  <c r="J881" i="14"/>
  <c r="R881" i="14" s="1"/>
  <c r="C881" i="14"/>
  <c r="B881" i="14"/>
  <c r="P881" i="13"/>
  <c r="O881" i="13"/>
  <c r="N881" i="13"/>
  <c r="M881" i="13"/>
  <c r="I881" i="13"/>
  <c r="Q881" i="13" s="1"/>
  <c r="D881" i="13"/>
  <c r="C881" i="13"/>
  <c r="B881" i="13"/>
  <c r="R881" i="16"/>
  <c r="Q881" i="16"/>
  <c r="P881" i="16"/>
  <c r="O881" i="16"/>
  <c r="K881" i="16"/>
  <c r="S881" i="16" s="1"/>
  <c r="D881" i="16"/>
  <c r="C881" i="16"/>
  <c r="B881" i="16"/>
  <c r="S881" i="11"/>
  <c r="R881" i="11"/>
  <c r="P881" i="11"/>
  <c r="O881" i="11"/>
  <c r="N881" i="11"/>
  <c r="K881" i="11"/>
  <c r="H881" i="11"/>
  <c r="T881" i="11" s="1"/>
  <c r="D881" i="11"/>
  <c r="C881" i="11"/>
  <c r="B881" i="11"/>
  <c r="P881" i="12"/>
  <c r="O881" i="12"/>
  <c r="N881" i="12"/>
  <c r="M881" i="12"/>
  <c r="I881" i="12"/>
  <c r="Q881" i="12" s="1"/>
  <c r="D881" i="12"/>
  <c r="C881" i="12"/>
  <c r="B881" i="12"/>
  <c r="P881" i="10"/>
  <c r="O881" i="10"/>
  <c r="M881" i="10"/>
  <c r="G881" i="18" s="1"/>
  <c r="I881" i="10"/>
  <c r="Q881" i="10" s="1"/>
  <c r="D881" i="10"/>
  <c r="C881" i="10"/>
  <c r="B881" i="10"/>
  <c r="O881" i="1"/>
  <c r="Z881" i="18" s="1"/>
  <c r="AN881" i="18" s="1"/>
  <c r="N881" i="1"/>
  <c r="P881" i="18" s="1"/>
  <c r="AM881" i="18" s="1"/>
  <c r="M881" i="1"/>
  <c r="J881" i="18" s="1"/>
  <c r="AL881" i="18" s="1"/>
  <c r="L881" i="1"/>
  <c r="D881" i="18" s="1"/>
  <c r="AK881" i="18" s="1"/>
  <c r="A881" i="1"/>
  <c r="A881" i="15" s="1"/>
  <c r="AX880" i="18"/>
  <c r="AW880" i="18"/>
  <c r="AV880" i="18"/>
  <c r="AF880" i="18"/>
  <c r="BB880" i="18" s="1"/>
  <c r="AD880" i="18"/>
  <c r="AC880" i="18"/>
  <c r="Y880" i="18"/>
  <c r="W880" i="18"/>
  <c r="V880" i="18"/>
  <c r="BA880" i="18" s="1"/>
  <c r="U880" i="18"/>
  <c r="T880" i="18"/>
  <c r="AZ880" i="18" s="1"/>
  <c r="S880" i="18"/>
  <c r="O880" i="18"/>
  <c r="N880" i="18"/>
  <c r="I880" i="18"/>
  <c r="H880" i="18"/>
  <c r="C880" i="18"/>
  <c r="B880" i="18"/>
  <c r="Q880" i="15"/>
  <c r="P880" i="15"/>
  <c r="O880" i="15"/>
  <c r="N880" i="15"/>
  <c r="J880" i="15"/>
  <c r="R880" i="15" s="1"/>
  <c r="D880" i="15"/>
  <c r="C880" i="15"/>
  <c r="B880" i="15"/>
  <c r="Q880" i="14"/>
  <c r="P880" i="14"/>
  <c r="O880" i="14"/>
  <c r="N880" i="14"/>
  <c r="J880" i="14"/>
  <c r="R880" i="14" s="1"/>
  <c r="C880" i="14"/>
  <c r="B880" i="14"/>
  <c r="P880" i="13"/>
  <c r="O880" i="13"/>
  <c r="N880" i="13"/>
  <c r="M880" i="13"/>
  <c r="I880" i="13"/>
  <c r="Q880" i="13" s="1"/>
  <c r="D880" i="13"/>
  <c r="C880" i="13"/>
  <c r="B880" i="13"/>
  <c r="R880" i="16"/>
  <c r="Q880" i="16"/>
  <c r="P880" i="16"/>
  <c r="O880" i="16"/>
  <c r="K880" i="16"/>
  <c r="S880" i="16" s="1"/>
  <c r="D880" i="16"/>
  <c r="C880" i="16"/>
  <c r="B880" i="16"/>
  <c r="S880" i="11"/>
  <c r="R880" i="11"/>
  <c r="P880" i="11"/>
  <c r="O880" i="11"/>
  <c r="N880" i="11"/>
  <c r="K880" i="11"/>
  <c r="H880" i="11"/>
  <c r="T880" i="11" s="1"/>
  <c r="D880" i="11"/>
  <c r="C880" i="11"/>
  <c r="B880" i="11"/>
  <c r="P880" i="12"/>
  <c r="O880" i="12"/>
  <c r="N880" i="12"/>
  <c r="M880" i="12"/>
  <c r="I880" i="12"/>
  <c r="Q880" i="12" s="1"/>
  <c r="D880" i="12"/>
  <c r="C880" i="12"/>
  <c r="B880" i="12"/>
  <c r="P880" i="10"/>
  <c r="O880" i="10"/>
  <c r="M880" i="10"/>
  <c r="I880" i="10"/>
  <c r="Q880" i="10" s="1"/>
  <c r="D880" i="10"/>
  <c r="C880" i="10"/>
  <c r="B880" i="10"/>
  <c r="O880" i="1"/>
  <c r="Z880" i="18" s="1"/>
  <c r="N880" i="1"/>
  <c r="P880" i="18" s="1"/>
  <c r="AM880" i="18" s="1"/>
  <c r="M880" i="1"/>
  <c r="J880" i="18" s="1"/>
  <c r="AL880" i="18" s="1"/>
  <c r="L880" i="1"/>
  <c r="D880" i="18" s="1"/>
  <c r="AK880" i="18" s="1"/>
  <c r="A880" i="1"/>
  <c r="A880" i="15" s="1"/>
  <c r="AX879" i="18"/>
  <c r="AW879" i="18"/>
  <c r="AV879" i="18"/>
  <c r="AF879" i="18"/>
  <c r="BB879" i="18" s="1"/>
  <c r="AD879" i="18"/>
  <c r="AC879" i="18"/>
  <c r="Y879" i="18"/>
  <c r="W879" i="18"/>
  <c r="V879" i="18"/>
  <c r="BA879" i="18" s="1"/>
  <c r="U879" i="18"/>
  <c r="T879" i="18"/>
  <c r="AZ879" i="18" s="1"/>
  <c r="S879" i="18"/>
  <c r="O879" i="18"/>
  <c r="N879" i="18"/>
  <c r="I879" i="18"/>
  <c r="H879" i="18"/>
  <c r="C879" i="18"/>
  <c r="B879" i="18"/>
  <c r="Q879" i="15"/>
  <c r="P879" i="15"/>
  <c r="O879" i="15"/>
  <c r="N879" i="15"/>
  <c r="J879" i="15"/>
  <c r="R879" i="15" s="1"/>
  <c r="D879" i="15"/>
  <c r="C879" i="15"/>
  <c r="B879" i="15"/>
  <c r="Q879" i="14"/>
  <c r="P879" i="14"/>
  <c r="O879" i="14"/>
  <c r="N879" i="14"/>
  <c r="J879" i="14"/>
  <c r="R879" i="14" s="1"/>
  <c r="C879" i="14"/>
  <c r="B879" i="14"/>
  <c r="P879" i="13"/>
  <c r="O879" i="13"/>
  <c r="N879" i="13"/>
  <c r="M879" i="13"/>
  <c r="I879" i="13"/>
  <c r="Q879" i="13" s="1"/>
  <c r="D879" i="13"/>
  <c r="C879" i="13"/>
  <c r="B879" i="13"/>
  <c r="R879" i="16"/>
  <c r="Q879" i="16"/>
  <c r="P879" i="16"/>
  <c r="O879" i="16"/>
  <c r="K879" i="16"/>
  <c r="S879" i="16" s="1"/>
  <c r="D879" i="16"/>
  <c r="C879" i="16"/>
  <c r="B879" i="16"/>
  <c r="S879" i="11"/>
  <c r="R879" i="11"/>
  <c r="P879" i="11"/>
  <c r="O879" i="11"/>
  <c r="N879" i="11"/>
  <c r="K879" i="11"/>
  <c r="H879" i="11"/>
  <c r="T879" i="11" s="1"/>
  <c r="D879" i="11"/>
  <c r="C879" i="11"/>
  <c r="B879" i="11"/>
  <c r="P879" i="12"/>
  <c r="O879" i="12"/>
  <c r="N879" i="12"/>
  <c r="M879" i="12"/>
  <c r="I879" i="12"/>
  <c r="Q879" i="12" s="1"/>
  <c r="D879" i="12"/>
  <c r="C879" i="12"/>
  <c r="B879" i="12"/>
  <c r="P879" i="10"/>
  <c r="O879" i="10"/>
  <c r="M879" i="10"/>
  <c r="I879" i="10"/>
  <c r="Q879" i="10" s="1"/>
  <c r="D879" i="10"/>
  <c r="C879" i="10"/>
  <c r="B879" i="10"/>
  <c r="O879" i="1"/>
  <c r="Z879" i="18" s="1"/>
  <c r="AN879" i="18" s="1"/>
  <c r="N879" i="1"/>
  <c r="P879" i="18" s="1"/>
  <c r="AM879" i="18" s="1"/>
  <c r="M879" i="1"/>
  <c r="J879" i="18" s="1"/>
  <c r="AL879" i="18" s="1"/>
  <c r="L879" i="1"/>
  <c r="D879" i="18" s="1"/>
  <c r="AK879" i="18" s="1"/>
  <c r="A879" i="1"/>
  <c r="A879" i="15" s="1"/>
  <c r="AX878" i="18"/>
  <c r="AW878" i="18"/>
  <c r="AV878" i="18"/>
  <c r="AF878" i="18"/>
  <c r="BB878" i="18" s="1"/>
  <c r="AD878" i="18"/>
  <c r="AC878" i="18"/>
  <c r="Y878" i="18"/>
  <c r="W878" i="18"/>
  <c r="V878" i="18"/>
  <c r="U878" i="18"/>
  <c r="T878" i="18"/>
  <c r="AZ878" i="18" s="1"/>
  <c r="S878" i="18"/>
  <c r="O878" i="18"/>
  <c r="N878" i="18"/>
  <c r="I878" i="18"/>
  <c r="H878" i="18"/>
  <c r="C878" i="18"/>
  <c r="B878" i="18"/>
  <c r="Q878" i="15"/>
  <c r="P878" i="15"/>
  <c r="O878" i="15"/>
  <c r="N878" i="15"/>
  <c r="J878" i="15"/>
  <c r="R878" i="15" s="1"/>
  <c r="D878" i="15"/>
  <c r="C878" i="15"/>
  <c r="B878" i="15"/>
  <c r="Q878" i="14"/>
  <c r="P878" i="14"/>
  <c r="O878" i="14"/>
  <c r="N878" i="14"/>
  <c r="J878" i="14"/>
  <c r="R878" i="14" s="1"/>
  <c r="C878" i="14"/>
  <c r="B878" i="14"/>
  <c r="P878" i="13"/>
  <c r="O878" i="13"/>
  <c r="N878" i="13"/>
  <c r="M878" i="13"/>
  <c r="I878" i="13"/>
  <c r="Q878" i="13" s="1"/>
  <c r="D878" i="13"/>
  <c r="C878" i="13"/>
  <c r="B878" i="13"/>
  <c r="R878" i="16"/>
  <c r="Q878" i="16"/>
  <c r="P878" i="16"/>
  <c r="O878" i="16"/>
  <c r="K878" i="16"/>
  <c r="S878" i="16" s="1"/>
  <c r="D878" i="16"/>
  <c r="C878" i="16"/>
  <c r="B878" i="16"/>
  <c r="S878" i="11"/>
  <c r="R878" i="11"/>
  <c r="P878" i="11"/>
  <c r="O878" i="11"/>
  <c r="N878" i="11"/>
  <c r="K878" i="11"/>
  <c r="H878" i="11"/>
  <c r="T878" i="11" s="1"/>
  <c r="D878" i="11"/>
  <c r="C878" i="11"/>
  <c r="B878" i="11"/>
  <c r="P878" i="12"/>
  <c r="O878" i="12"/>
  <c r="N878" i="12"/>
  <c r="M878" i="12"/>
  <c r="I878" i="12"/>
  <c r="Q878" i="12" s="1"/>
  <c r="D878" i="12"/>
  <c r="C878" i="12"/>
  <c r="B878" i="12"/>
  <c r="P878" i="10"/>
  <c r="O878" i="10"/>
  <c r="M878" i="10"/>
  <c r="I878" i="10"/>
  <c r="Q878" i="10" s="1"/>
  <c r="D878" i="10"/>
  <c r="C878" i="10"/>
  <c r="B878" i="10"/>
  <c r="O878" i="1"/>
  <c r="Z878" i="18" s="1"/>
  <c r="AN878" i="18" s="1"/>
  <c r="N878" i="1"/>
  <c r="P878" i="18" s="1"/>
  <c r="AM878" i="18" s="1"/>
  <c r="M878" i="1"/>
  <c r="J878" i="18" s="1"/>
  <c r="AL878" i="18" s="1"/>
  <c r="L878" i="1"/>
  <c r="D878" i="18" s="1"/>
  <c r="AK878" i="18" s="1"/>
  <c r="A878" i="1"/>
  <c r="A878" i="15" s="1"/>
  <c r="AX877" i="18"/>
  <c r="AW877" i="18"/>
  <c r="AV877" i="18"/>
  <c r="AF877" i="18"/>
  <c r="BB877" i="18" s="1"/>
  <c r="AD877" i="18"/>
  <c r="AC877" i="18"/>
  <c r="Y877" i="18"/>
  <c r="W877" i="18"/>
  <c r="V877" i="18"/>
  <c r="U877" i="18"/>
  <c r="T877" i="18"/>
  <c r="AZ877" i="18" s="1"/>
  <c r="S877" i="18"/>
  <c r="O877" i="18"/>
  <c r="N877" i="18"/>
  <c r="I877" i="18"/>
  <c r="H877" i="18"/>
  <c r="C877" i="18"/>
  <c r="B877" i="18"/>
  <c r="Q877" i="15"/>
  <c r="P877" i="15"/>
  <c r="O877" i="15"/>
  <c r="N877" i="15"/>
  <c r="J877" i="15"/>
  <c r="R877" i="15" s="1"/>
  <c r="D877" i="15"/>
  <c r="C877" i="15"/>
  <c r="B877" i="15"/>
  <c r="Q877" i="14"/>
  <c r="P877" i="14"/>
  <c r="O877" i="14"/>
  <c r="N877" i="14"/>
  <c r="J877" i="14"/>
  <c r="R877" i="14" s="1"/>
  <c r="C877" i="14"/>
  <c r="B877" i="14"/>
  <c r="P877" i="13"/>
  <c r="O877" i="13"/>
  <c r="N877" i="13"/>
  <c r="M877" i="13"/>
  <c r="I877" i="13"/>
  <c r="Q877" i="13" s="1"/>
  <c r="D877" i="13"/>
  <c r="C877" i="13"/>
  <c r="B877" i="13"/>
  <c r="R877" i="16"/>
  <c r="Q877" i="16"/>
  <c r="P877" i="16"/>
  <c r="O877" i="16"/>
  <c r="K877" i="16"/>
  <c r="S877" i="16" s="1"/>
  <c r="D877" i="16"/>
  <c r="C877" i="16"/>
  <c r="B877" i="16"/>
  <c r="S877" i="11"/>
  <c r="R877" i="11"/>
  <c r="P877" i="11"/>
  <c r="O877" i="11"/>
  <c r="N877" i="11"/>
  <c r="K877" i="11"/>
  <c r="H877" i="11"/>
  <c r="T877" i="11" s="1"/>
  <c r="D877" i="11"/>
  <c r="C877" i="11"/>
  <c r="B877" i="11"/>
  <c r="P877" i="12"/>
  <c r="O877" i="12"/>
  <c r="N877" i="12"/>
  <c r="M877" i="12"/>
  <c r="I877" i="12"/>
  <c r="Q877" i="12" s="1"/>
  <c r="D877" i="12"/>
  <c r="C877" i="12"/>
  <c r="B877" i="12"/>
  <c r="P877" i="10"/>
  <c r="O877" i="10"/>
  <c r="M877" i="10"/>
  <c r="I877" i="10"/>
  <c r="Q877" i="10" s="1"/>
  <c r="D877" i="10"/>
  <c r="C877" i="10"/>
  <c r="B877" i="10"/>
  <c r="O877" i="1"/>
  <c r="Z877" i="18" s="1"/>
  <c r="AN877" i="18" s="1"/>
  <c r="N877" i="1"/>
  <c r="P877" i="18" s="1"/>
  <c r="AM877" i="18" s="1"/>
  <c r="M877" i="1"/>
  <c r="J877" i="18" s="1"/>
  <c r="AL877" i="18" s="1"/>
  <c r="L877" i="1"/>
  <c r="D877" i="18" s="1"/>
  <c r="AK877" i="18" s="1"/>
  <c r="A877" i="1"/>
  <c r="A877" i="18" s="1"/>
  <c r="AX876" i="18"/>
  <c r="AW876" i="18"/>
  <c r="AV876" i="18"/>
  <c r="AF876" i="18"/>
  <c r="BB876" i="18" s="1"/>
  <c r="AD876" i="18"/>
  <c r="AC876" i="18"/>
  <c r="Y876" i="18"/>
  <c r="W876" i="18"/>
  <c r="V876" i="18"/>
  <c r="U876" i="18"/>
  <c r="T876" i="18"/>
  <c r="AZ876" i="18" s="1"/>
  <c r="S876" i="18"/>
  <c r="O876" i="18"/>
  <c r="N876" i="18"/>
  <c r="I876" i="18"/>
  <c r="H876" i="18"/>
  <c r="C876" i="18"/>
  <c r="B876" i="18"/>
  <c r="Q876" i="15"/>
  <c r="P876" i="15"/>
  <c r="O876" i="15"/>
  <c r="N876" i="15"/>
  <c r="J876" i="15"/>
  <c r="R876" i="15" s="1"/>
  <c r="D876" i="15"/>
  <c r="C876" i="15"/>
  <c r="B876" i="15"/>
  <c r="Q876" i="14"/>
  <c r="P876" i="14"/>
  <c r="O876" i="14"/>
  <c r="N876" i="14"/>
  <c r="J876" i="14"/>
  <c r="R876" i="14" s="1"/>
  <c r="C876" i="14"/>
  <c r="B876" i="14"/>
  <c r="P876" i="13"/>
  <c r="O876" i="13"/>
  <c r="N876" i="13"/>
  <c r="M876" i="13"/>
  <c r="I876" i="13"/>
  <c r="Q876" i="13" s="1"/>
  <c r="D876" i="13"/>
  <c r="C876" i="13"/>
  <c r="B876" i="13"/>
  <c r="R876" i="16"/>
  <c r="Q876" i="16"/>
  <c r="P876" i="16"/>
  <c r="O876" i="16"/>
  <c r="K876" i="16"/>
  <c r="S876" i="16" s="1"/>
  <c r="D876" i="16"/>
  <c r="C876" i="16"/>
  <c r="B876" i="16"/>
  <c r="S876" i="11"/>
  <c r="R876" i="11"/>
  <c r="P876" i="11"/>
  <c r="O876" i="11"/>
  <c r="N876" i="11"/>
  <c r="K876" i="11"/>
  <c r="H876" i="11"/>
  <c r="T876" i="11" s="1"/>
  <c r="D876" i="11"/>
  <c r="C876" i="11"/>
  <c r="B876" i="11"/>
  <c r="P876" i="12"/>
  <c r="O876" i="12"/>
  <c r="N876" i="12"/>
  <c r="M876" i="12"/>
  <c r="I876" i="12"/>
  <c r="Q876" i="12" s="1"/>
  <c r="D876" i="12"/>
  <c r="C876" i="12"/>
  <c r="B876" i="12"/>
  <c r="P876" i="10"/>
  <c r="O876" i="10"/>
  <c r="M876" i="10"/>
  <c r="I876" i="10"/>
  <c r="Q876" i="10" s="1"/>
  <c r="D876" i="10"/>
  <c r="C876" i="10"/>
  <c r="B876" i="10"/>
  <c r="O876" i="1"/>
  <c r="Z876" i="18" s="1"/>
  <c r="N876" i="1"/>
  <c r="P876" i="18" s="1"/>
  <c r="AM876" i="18" s="1"/>
  <c r="M876" i="1"/>
  <c r="J876" i="18" s="1"/>
  <c r="AL876" i="18" s="1"/>
  <c r="L876" i="1"/>
  <c r="D876" i="18" s="1"/>
  <c r="AK876" i="18" s="1"/>
  <c r="A876" i="1"/>
  <c r="A876" i="18" s="1"/>
  <c r="AX875" i="18"/>
  <c r="AW875" i="18"/>
  <c r="AV875" i="18"/>
  <c r="AF875" i="18"/>
  <c r="BB875" i="18" s="1"/>
  <c r="AD875" i="18"/>
  <c r="AC875" i="18"/>
  <c r="Y875" i="18"/>
  <c r="W875" i="18"/>
  <c r="V875" i="18"/>
  <c r="U875" i="18"/>
  <c r="T875" i="18"/>
  <c r="S875" i="18"/>
  <c r="O875" i="18"/>
  <c r="N875" i="18"/>
  <c r="I875" i="18"/>
  <c r="H875" i="18"/>
  <c r="C875" i="18"/>
  <c r="B875" i="18"/>
  <c r="Q875" i="15"/>
  <c r="P875" i="15"/>
  <c r="O875" i="15"/>
  <c r="N875" i="15"/>
  <c r="J875" i="15"/>
  <c r="R875" i="15" s="1"/>
  <c r="D875" i="15"/>
  <c r="C875" i="15"/>
  <c r="B875" i="15"/>
  <c r="Q875" i="14"/>
  <c r="P875" i="14"/>
  <c r="O875" i="14"/>
  <c r="N875" i="14"/>
  <c r="J875" i="14"/>
  <c r="R875" i="14" s="1"/>
  <c r="C875" i="14"/>
  <c r="B875" i="14"/>
  <c r="P875" i="13"/>
  <c r="O875" i="13"/>
  <c r="N875" i="13"/>
  <c r="M875" i="13"/>
  <c r="I875" i="13"/>
  <c r="Q875" i="13" s="1"/>
  <c r="D875" i="13"/>
  <c r="C875" i="13"/>
  <c r="B875" i="13"/>
  <c r="R875" i="16"/>
  <c r="Q875" i="16"/>
  <c r="P875" i="16"/>
  <c r="O875" i="16"/>
  <c r="K875" i="16"/>
  <c r="S875" i="16" s="1"/>
  <c r="D875" i="16"/>
  <c r="C875" i="16"/>
  <c r="B875" i="16"/>
  <c r="S875" i="11"/>
  <c r="R875" i="11"/>
  <c r="P875" i="11"/>
  <c r="O875" i="11"/>
  <c r="N875" i="11"/>
  <c r="K875" i="11"/>
  <c r="H875" i="11"/>
  <c r="T875" i="11" s="1"/>
  <c r="D875" i="11"/>
  <c r="C875" i="11"/>
  <c r="B875" i="11"/>
  <c r="P875" i="12"/>
  <c r="O875" i="12"/>
  <c r="N875" i="12"/>
  <c r="M875" i="12"/>
  <c r="I875" i="12"/>
  <c r="Q875" i="12" s="1"/>
  <c r="D875" i="12"/>
  <c r="C875" i="12"/>
  <c r="B875" i="12"/>
  <c r="P875" i="10"/>
  <c r="O875" i="10"/>
  <c r="M875" i="10"/>
  <c r="I875" i="10"/>
  <c r="Q875" i="10" s="1"/>
  <c r="D875" i="10"/>
  <c r="C875" i="10"/>
  <c r="B875" i="10"/>
  <c r="O875" i="1"/>
  <c r="Z875" i="18" s="1"/>
  <c r="N875" i="1"/>
  <c r="P875" i="18" s="1"/>
  <c r="AM875" i="18" s="1"/>
  <c r="M875" i="1"/>
  <c r="J875" i="18" s="1"/>
  <c r="AL875" i="18" s="1"/>
  <c r="L875" i="1"/>
  <c r="D875" i="18" s="1"/>
  <c r="AK875" i="18" s="1"/>
  <c r="A875" i="1"/>
  <c r="A875" i="15" s="1"/>
  <c r="AX874" i="18"/>
  <c r="AW874" i="18"/>
  <c r="AV874" i="18"/>
  <c r="AF874" i="18"/>
  <c r="BB874" i="18" s="1"/>
  <c r="AD874" i="18"/>
  <c r="AC874" i="18"/>
  <c r="Y874" i="18"/>
  <c r="W874" i="18"/>
  <c r="V874" i="18"/>
  <c r="U874" i="18"/>
  <c r="T874" i="18"/>
  <c r="AZ874" i="18" s="1"/>
  <c r="S874" i="18"/>
  <c r="O874" i="18"/>
  <c r="N874" i="18"/>
  <c r="I874" i="18"/>
  <c r="H874" i="18"/>
  <c r="C874" i="18"/>
  <c r="B874" i="18"/>
  <c r="Q874" i="15"/>
  <c r="P874" i="15"/>
  <c r="O874" i="15"/>
  <c r="N874" i="15"/>
  <c r="J874" i="15"/>
  <c r="R874" i="15" s="1"/>
  <c r="D874" i="15"/>
  <c r="C874" i="15"/>
  <c r="B874" i="15"/>
  <c r="Q874" i="14"/>
  <c r="P874" i="14"/>
  <c r="O874" i="14"/>
  <c r="N874" i="14"/>
  <c r="J874" i="14"/>
  <c r="R874" i="14" s="1"/>
  <c r="C874" i="14"/>
  <c r="B874" i="14"/>
  <c r="P874" i="13"/>
  <c r="O874" i="13"/>
  <c r="N874" i="13"/>
  <c r="M874" i="13"/>
  <c r="I874" i="13"/>
  <c r="Q874" i="13" s="1"/>
  <c r="D874" i="13"/>
  <c r="C874" i="13"/>
  <c r="B874" i="13"/>
  <c r="R874" i="16"/>
  <c r="Q874" i="16"/>
  <c r="P874" i="16"/>
  <c r="O874" i="16"/>
  <c r="K874" i="16"/>
  <c r="S874" i="16" s="1"/>
  <c r="D874" i="16"/>
  <c r="C874" i="16"/>
  <c r="B874" i="16"/>
  <c r="S874" i="11"/>
  <c r="R874" i="11"/>
  <c r="P874" i="11"/>
  <c r="O874" i="11"/>
  <c r="N874" i="11"/>
  <c r="K874" i="11"/>
  <c r="H874" i="11"/>
  <c r="T874" i="11" s="1"/>
  <c r="D874" i="11"/>
  <c r="C874" i="11"/>
  <c r="B874" i="11"/>
  <c r="P874" i="12"/>
  <c r="O874" i="12"/>
  <c r="N874" i="12"/>
  <c r="M874" i="12"/>
  <c r="I874" i="12"/>
  <c r="Q874" i="12" s="1"/>
  <c r="D874" i="12"/>
  <c r="C874" i="12"/>
  <c r="B874" i="12"/>
  <c r="P874" i="10"/>
  <c r="O874" i="10"/>
  <c r="M874" i="10"/>
  <c r="M874" i="18" s="1"/>
  <c r="I874" i="10"/>
  <c r="Q874" i="10" s="1"/>
  <c r="D874" i="10"/>
  <c r="C874" i="10"/>
  <c r="B874" i="10"/>
  <c r="O874" i="1"/>
  <c r="Z874" i="18" s="1"/>
  <c r="N874" i="1"/>
  <c r="P874" i="18" s="1"/>
  <c r="AM874" i="18" s="1"/>
  <c r="M874" i="1"/>
  <c r="J874" i="18" s="1"/>
  <c r="AL874" i="18" s="1"/>
  <c r="L874" i="1"/>
  <c r="D874" i="18" s="1"/>
  <c r="AK874" i="18" s="1"/>
  <c r="A874" i="1"/>
  <c r="A874" i="15" s="1"/>
  <c r="AX873" i="18"/>
  <c r="AW873" i="18"/>
  <c r="AV873" i="18"/>
  <c r="AF873" i="18"/>
  <c r="BB873" i="18" s="1"/>
  <c r="AD873" i="18"/>
  <c r="AC873" i="18"/>
  <c r="Y873" i="18"/>
  <c r="W873" i="18"/>
  <c r="V873" i="18"/>
  <c r="BA873" i="18" s="1"/>
  <c r="U873" i="18"/>
  <c r="T873" i="18"/>
  <c r="AZ873" i="18" s="1"/>
  <c r="S873" i="18"/>
  <c r="O873" i="18"/>
  <c r="N873" i="18"/>
  <c r="C873" i="18"/>
  <c r="B873" i="18"/>
  <c r="Q873" i="15"/>
  <c r="P873" i="15"/>
  <c r="O873" i="15"/>
  <c r="N873" i="15"/>
  <c r="J873" i="15"/>
  <c r="R873" i="15" s="1"/>
  <c r="D873" i="15"/>
  <c r="C873" i="15"/>
  <c r="B873" i="15"/>
  <c r="Q873" i="14"/>
  <c r="P873" i="14"/>
  <c r="O873" i="14"/>
  <c r="N873" i="14"/>
  <c r="J873" i="14"/>
  <c r="R873" i="14" s="1"/>
  <c r="C873" i="14"/>
  <c r="B873" i="14"/>
  <c r="P873" i="13"/>
  <c r="O873" i="13"/>
  <c r="N873" i="13"/>
  <c r="M873" i="13"/>
  <c r="I873" i="13"/>
  <c r="Q873" i="13" s="1"/>
  <c r="D873" i="13"/>
  <c r="C873" i="13"/>
  <c r="B873" i="13"/>
  <c r="R873" i="16"/>
  <c r="Q873" i="16"/>
  <c r="P873" i="16"/>
  <c r="O873" i="16"/>
  <c r="K873" i="16"/>
  <c r="S873" i="16" s="1"/>
  <c r="D873" i="16"/>
  <c r="C873" i="16"/>
  <c r="B873" i="16"/>
  <c r="S873" i="11"/>
  <c r="R873" i="11"/>
  <c r="P873" i="11"/>
  <c r="O873" i="11"/>
  <c r="N873" i="11"/>
  <c r="K873" i="11"/>
  <c r="H873" i="11"/>
  <c r="T873" i="11" s="1"/>
  <c r="D873" i="11"/>
  <c r="C873" i="11"/>
  <c r="B873" i="11"/>
  <c r="P873" i="12"/>
  <c r="O873" i="12"/>
  <c r="N873" i="12"/>
  <c r="M873" i="12"/>
  <c r="I873" i="12"/>
  <c r="Q873" i="12" s="1"/>
  <c r="D873" i="12"/>
  <c r="C873" i="12"/>
  <c r="B873" i="12"/>
  <c r="P873" i="10"/>
  <c r="O873" i="10"/>
  <c r="M873" i="10"/>
  <c r="I873" i="10"/>
  <c r="D873" i="10"/>
  <c r="C873" i="10"/>
  <c r="B873" i="10"/>
  <c r="O873" i="1"/>
  <c r="Z873" i="18" s="1"/>
  <c r="AN873" i="18" s="1"/>
  <c r="N873" i="1"/>
  <c r="P873" i="18" s="1"/>
  <c r="AM873" i="18" s="1"/>
  <c r="M873" i="1"/>
  <c r="J873" i="18" s="1"/>
  <c r="AL873" i="18" s="1"/>
  <c r="L873" i="1"/>
  <c r="D873" i="18" s="1"/>
  <c r="A873" i="1"/>
  <c r="A873" i="15" s="1"/>
  <c r="AX872" i="18"/>
  <c r="AW872" i="18"/>
  <c r="AV872" i="18"/>
  <c r="AF872" i="18"/>
  <c r="BB872" i="18" s="1"/>
  <c r="AD872" i="18"/>
  <c r="AC872" i="18"/>
  <c r="Y872" i="18"/>
  <c r="W872" i="18"/>
  <c r="V872" i="18"/>
  <c r="U872" i="18"/>
  <c r="T872" i="18"/>
  <c r="AZ872" i="18" s="1"/>
  <c r="S872" i="18"/>
  <c r="O872" i="18"/>
  <c r="N872" i="18"/>
  <c r="I872" i="18"/>
  <c r="H872" i="18"/>
  <c r="C872" i="18"/>
  <c r="B872" i="18"/>
  <c r="Q872" i="15"/>
  <c r="P872" i="15"/>
  <c r="O872" i="15"/>
  <c r="N872" i="15"/>
  <c r="J872" i="15"/>
  <c r="R872" i="15" s="1"/>
  <c r="D872" i="15"/>
  <c r="C872" i="15"/>
  <c r="B872" i="15"/>
  <c r="Q872" i="14"/>
  <c r="P872" i="14"/>
  <c r="O872" i="14"/>
  <c r="N872" i="14"/>
  <c r="J872" i="14"/>
  <c r="R872" i="14" s="1"/>
  <c r="C872" i="14"/>
  <c r="B872" i="14"/>
  <c r="P872" i="13"/>
  <c r="O872" i="13"/>
  <c r="N872" i="13"/>
  <c r="M872" i="13"/>
  <c r="I872" i="13"/>
  <c r="D872" i="13"/>
  <c r="C872" i="13"/>
  <c r="B872" i="13"/>
  <c r="R872" i="16"/>
  <c r="Q872" i="16"/>
  <c r="P872" i="16"/>
  <c r="O872" i="16"/>
  <c r="K872" i="16"/>
  <c r="S872" i="16" s="1"/>
  <c r="D872" i="16"/>
  <c r="C872" i="16"/>
  <c r="B872" i="16"/>
  <c r="S872" i="11"/>
  <c r="R872" i="11"/>
  <c r="P872" i="11"/>
  <c r="O872" i="11"/>
  <c r="N872" i="11"/>
  <c r="K872" i="11"/>
  <c r="H872" i="11"/>
  <c r="T872" i="11" s="1"/>
  <c r="D872" i="11"/>
  <c r="C872" i="11"/>
  <c r="B872" i="11"/>
  <c r="P872" i="12"/>
  <c r="O872" i="12"/>
  <c r="N872" i="12"/>
  <c r="M872" i="12"/>
  <c r="I872" i="12"/>
  <c r="Q872" i="12" s="1"/>
  <c r="D872" i="12"/>
  <c r="C872" i="12"/>
  <c r="B872" i="12"/>
  <c r="P872" i="10"/>
  <c r="O872" i="10"/>
  <c r="M872" i="10"/>
  <c r="I872" i="10"/>
  <c r="Q872" i="10" s="1"/>
  <c r="D872" i="10"/>
  <c r="C872" i="10"/>
  <c r="B872" i="10"/>
  <c r="O872" i="1"/>
  <c r="Z872" i="18" s="1"/>
  <c r="N872" i="1"/>
  <c r="P872" i="18" s="1"/>
  <c r="AM872" i="18" s="1"/>
  <c r="M872" i="1"/>
  <c r="J872" i="18" s="1"/>
  <c r="AL872" i="18" s="1"/>
  <c r="L872" i="1"/>
  <c r="D872" i="18" s="1"/>
  <c r="AK872" i="18" s="1"/>
  <c r="A872" i="1"/>
  <c r="A872" i="15" s="1"/>
  <c r="AX871" i="18"/>
  <c r="AW871" i="18"/>
  <c r="AV871" i="18"/>
  <c r="AF871" i="18"/>
  <c r="BB871" i="18" s="1"/>
  <c r="AD871" i="18"/>
  <c r="AC871" i="18"/>
  <c r="Y871" i="18"/>
  <c r="W871" i="18"/>
  <c r="V871" i="18"/>
  <c r="BA871" i="18" s="1"/>
  <c r="U871" i="18"/>
  <c r="T871" i="18"/>
  <c r="AZ871" i="18" s="1"/>
  <c r="S871" i="18"/>
  <c r="O871" i="18"/>
  <c r="N871" i="18"/>
  <c r="I871" i="18"/>
  <c r="H871" i="18"/>
  <c r="C871" i="18"/>
  <c r="B871" i="18"/>
  <c r="Q871" i="15"/>
  <c r="P871" i="15"/>
  <c r="O871" i="15"/>
  <c r="N871" i="15"/>
  <c r="J871" i="15"/>
  <c r="R871" i="15" s="1"/>
  <c r="D871" i="15"/>
  <c r="C871" i="15"/>
  <c r="B871" i="15"/>
  <c r="Q871" i="14"/>
  <c r="P871" i="14"/>
  <c r="O871" i="14"/>
  <c r="N871" i="14"/>
  <c r="J871" i="14"/>
  <c r="R871" i="14" s="1"/>
  <c r="C871" i="14"/>
  <c r="B871" i="14"/>
  <c r="P871" i="13"/>
  <c r="O871" i="13"/>
  <c r="N871" i="13"/>
  <c r="M871" i="13"/>
  <c r="I871" i="13"/>
  <c r="D871" i="13"/>
  <c r="C871" i="13"/>
  <c r="B871" i="13"/>
  <c r="R871" i="16"/>
  <c r="Q871" i="16"/>
  <c r="P871" i="16"/>
  <c r="O871" i="16"/>
  <c r="K871" i="16"/>
  <c r="S871" i="16" s="1"/>
  <c r="D871" i="16"/>
  <c r="C871" i="16"/>
  <c r="B871" i="16"/>
  <c r="S871" i="11"/>
  <c r="R871" i="11"/>
  <c r="P871" i="11"/>
  <c r="O871" i="11"/>
  <c r="N871" i="11"/>
  <c r="K871" i="11"/>
  <c r="H871" i="11"/>
  <c r="T871" i="11" s="1"/>
  <c r="D871" i="11"/>
  <c r="C871" i="11"/>
  <c r="B871" i="11"/>
  <c r="P871" i="12"/>
  <c r="O871" i="12"/>
  <c r="N871" i="12"/>
  <c r="M871" i="12"/>
  <c r="I871" i="12"/>
  <c r="Q871" i="12" s="1"/>
  <c r="D871" i="12"/>
  <c r="C871" i="12"/>
  <c r="B871" i="12"/>
  <c r="P871" i="10"/>
  <c r="O871" i="10"/>
  <c r="M871" i="10"/>
  <c r="I871" i="10"/>
  <c r="Q871" i="10" s="1"/>
  <c r="D871" i="10"/>
  <c r="C871" i="10"/>
  <c r="B871" i="10"/>
  <c r="O871" i="1"/>
  <c r="Z871" i="18" s="1"/>
  <c r="AN871" i="18" s="1"/>
  <c r="N871" i="1"/>
  <c r="P871" i="18" s="1"/>
  <c r="AM871" i="18" s="1"/>
  <c r="M871" i="1"/>
  <c r="J871" i="18" s="1"/>
  <c r="AL871" i="18" s="1"/>
  <c r="L871" i="1"/>
  <c r="D871" i="18" s="1"/>
  <c r="AK871" i="18" s="1"/>
  <c r="A871" i="1"/>
  <c r="AX870" i="18"/>
  <c r="AW870" i="18"/>
  <c r="AV870" i="18"/>
  <c r="AI870" i="18"/>
  <c r="AG870" i="18"/>
  <c r="AF870" i="18"/>
  <c r="BB870" i="18" s="1"/>
  <c r="AE870" i="18"/>
  <c r="AD870" i="18"/>
  <c r="AC870" i="18"/>
  <c r="Y870" i="18"/>
  <c r="W870" i="18"/>
  <c r="V870" i="18"/>
  <c r="U870" i="18"/>
  <c r="T870" i="18"/>
  <c r="AZ870" i="18" s="1"/>
  <c r="S870" i="18"/>
  <c r="O870" i="18"/>
  <c r="N870" i="18"/>
  <c r="I870" i="18"/>
  <c r="H870" i="18"/>
  <c r="C870" i="18"/>
  <c r="B870" i="18"/>
  <c r="Q870" i="15"/>
  <c r="P870" i="15"/>
  <c r="O870" i="15"/>
  <c r="N870" i="15"/>
  <c r="J870" i="15"/>
  <c r="R870" i="15" s="1"/>
  <c r="D870" i="15"/>
  <c r="C870" i="15"/>
  <c r="B870" i="15"/>
  <c r="Q870" i="14"/>
  <c r="P870" i="14"/>
  <c r="O870" i="14"/>
  <c r="N870" i="14"/>
  <c r="J870" i="14"/>
  <c r="R870" i="14" s="1"/>
  <c r="C870" i="14"/>
  <c r="B870" i="14"/>
  <c r="P870" i="13"/>
  <c r="O870" i="13"/>
  <c r="N870" i="13"/>
  <c r="M870" i="13"/>
  <c r="I870" i="13"/>
  <c r="Q870" i="13" s="1"/>
  <c r="D870" i="13"/>
  <c r="C870" i="13"/>
  <c r="B870" i="13"/>
  <c r="R870" i="16"/>
  <c r="Q870" i="16"/>
  <c r="P870" i="16"/>
  <c r="O870" i="16"/>
  <c r="K870" i="16"/>
  <c r="S870" i="16" s="1"/>
  <c r="D870" i="16"/>
  <c r="C870" i="16"/>
  <c r="B870" i="16"/>
  <c r="S870" i="11"/>
  <c r="R870" i="11"/>
  <c r="P870" i="11"/>
  <c r="O870" i="11"/>
  <c r="N870" i="11"/>
  <c r="K870" i="11"/>
  <c r="H870" i="11"/>
  <c r="T870" i="11" s="1"/>
  <c r="D870" i="11"/>
  <c r="C870" i="11"/>
  <c r="B870" i="11"/>
  <c r="P870" i="12"/>
  <c r="O870" i="12"/>
  <c r="N870" i="12"/>
  <c r="M870" i="12"/>
  <c r="I870" i="12"/>
  <c r="Q870" i="12" s="1"/>
  <c r="D870" i="12"/>
  <c r="C870" i="12"/>
  <c r="B870" i="12"/>
  <c r="P870" i="10"/>
  <c r="O870" i="10"/>
  <c r="M870" i="10"/>
  <c r="I870" i="10"/>
  <c r="Q870" i="10" s="1"/>
  <c r="D870" i="10"/>
  <c r="C870" i="10"/>
  <c r="B870" i="10"/>
  <c r="O870" i="1"/>
  <c r="Z870" i="18" s="1"/>
  <c r="AN870" i="18" s="1"/>
  <c r="N870" i="1"/>
  <c r="P870" i="18" s="1"/>
  <c r="AM870" i="18" s="1"/>
  <c r="M870" i="1"/>
  <c r="J870" i="18" s="1"/>
  <c r="AL870" i="18" s="1"/>
  <c r="L870" i="1"/>
  <c r="D870" i="18" s="1"/>
  <c r="AK870" i="18" s="1"/>
  <c r="A870" i="1"/>
  <c r="A870" i="18" s="1"/>
  <c r="AX869" i="18"/>
  <c r="AW869" i="18"/>
  <c r="AV869" i="18"/>
  <c r="AF869" i="18"/>
  <c r="BB869" i="18" s="1"/>
  <c r="AD869" i="18"/>
  <c r="AC869" i="18"/>
  <c r="Y869" i="18"/>
  <c r="W869" i="18"/>
  <c r="V869" i="18"/>
  <c r="U869" i="18"/>
  <c r="T869" i="18"/>
  <c r="AZ869" i="18" s="1"/>
  <c r="S869" i="18"/>
  <c r="O869" i="18"/>
  <c r="N869" i="18"/>
  <c r="I869" i="18"/>
  <c r="H869" i="18"/>
  <c r="C869" i="18"/>
  <c r="B869" i="18"/>
  <c r="Q869" i="15"/>
  <c r="P869" i="15"/>
  <c r="O869" i="15"/>
  <c r="N869" i="15"/>
  <c r="J869" i="15"/>
  <c r="R869" i="15" s="1"/>
  <c r="D869" i="15"/>
  <c r="C869" i="15"/>
  <c r="B869" i="15"/>
  <c r="Q869" i="14"/>
  <c r="P869" i="14"/>
  <c r="O869" i="14"/>
  <c r="N869" i="14"/>
  <c r="J869" i="14"/>
  <c r="R869" i="14" s="1"/>
  <c r="C869" i="14"/>
  <c r="B869" i="14"/>
  <c r="P869" i="13"/>
  <c r="O869" i="13"/>
  <c r="N869" i="13"/>
  <c r="M869" i="13"/>
  <c r="I869" i="13"/>
  <c r="D869" i="13"/>
  <c r="C869" i="13"/>
  <c r="B869" i="13"/>
  <c r="R869" i="16"/>
  <c r="Q869" i="16"/>
  <c r="P869" i="16"/>
  <c r="O869" i="16"/>
  <c r="K869" i="16"/>
  <c r="S869" i="16" s="1"/>
  <c r="D869" i="16"/>
  <c r="C869" i="16"/>
  <c r="B869" i="16"/>
  <c r="S869" i="11"/>
  <c r="R869" i="11"/>
  <c r="P869" i="11"/>
  <c r="O869" i="11"/>
  <c r="N869" i="11"/>
  <c r="K869" i="11"/>
  <c r="H869" i="11"/>
  <c r="T869" i="11" s="1"/>
  <c r="D869" i="11"/>
  <c r="C869" i="11"/>
  <c r="B869" i="11"/>
  <c r="P869" i="12"/>
  <c r="O869" i="12"/>
  <c r="N869" i="12"/>
  <c r="M869" i="12"/>
  <c r="I869" i="12"/>
  <c r="Q869" i="12" s="1"/>
  <c r="D869" i="12"/>
  <c r="C869" i="12"/>
  <c r="B869" i="12"/>
  <c r="P869" i="10"/>
  <c r="O869" i="10"/>
  <c r="M869" i="10"/>
  <c r="I869" i="10"/>
  <c r="Q869" i="10" s="1"/>
  <c r="D869" i="10"/>
  <c r="C869" i="10"/>
  <c r="B869" i="10"/>
  <c r="O869" i="1"/>
  <c r="Z869" i="18" s="1"/>
  <c r="N869" i="1"/>
  <c r="P869" i="18" s="1"/>
  <c r="AM869" i="18" s="1"/>
  <c r="M869" i="1"/>
  <c r="J869" i="18" s="1"/>
  <c r="AL869" i="18" s="1"/>
  <c r="L869" i="1"/>
  <c r="D869" i="18" s="1"/>
  <c r="AK869" i="18" s="1"/>
  <c r="A869" i="1"/>
  <c r="A869" i="15" s="1"/>
  <c r="AX868" i="18"/>
  <c r="AW868" i="18"/>
  <c r="AV868" i="18"/>
  <c r="AI868" i="18"/>
  <c r="AG868" i="18"/>
  <c r="AF868" i="18"/>
  <c r="BB868" i="18" s="1"/>
  <c r="AE868" i="18"/>
  <c r="AD868" i="18"/>
  <c r="AC868" i="18"/>
  <c r="Y868" i="18"/>
  <c r="W868" i="18"/>
  <c r="V868" i="18"/>
  <c r="BA868" i="18" s="1"/>
  <c r="U868" i="18"/>
  <c r="T868" i="18"/>
  <c r="AZ868" i="18" s="1"/>
  <c r="S868" i="18"/>
  <c r="O868" i="18"/>
  <c r="N868" i="18"/>
  <c r="I868" i="18"/>
  <c r="H868" i="18"/>
  <c r="C868" i="18"/>
  <c r="B868" i="18"/>
  <c r="Q868" i="15"/>
  <c r="P868" i="15"/>
  <c r="O868" i="15"/>
  <c r="N868" i="15"/>
  <c r="J868" i="15"/>
  <c r="R868" i="15" s="1"/>
  <c r="D868" i="15"/>
  <c r="C868" i="15"/>
  <c r="B868" i="15"/>
  <c r="Q868" i="14"/>
  <c r="P868" i="14"/>
  <c r="O868" i="14"/>
  <c r="N868" i="14"/>
  <c r="J868" i="14"/>
  <c r="R868" i="14" s="1"/>
  <c r="C868" i="14"/>
  <c r="B868" i="14"/>
  <c r="P868" i="13"/>
  <c r="O868" i="13"/>
  <c r="N868" i="13"/>
  <c r="M868" i="13"/>
  <c r="I868" i="13"/>
  <c r="Q868" i="13" s="1"/>
  <c r="D868" i="13"/>
  <c r="C868" i="13"/>
  <c r="B868" i="13"/>
  <c r="R868" i="16"/>
  <c r="Q868" i="16"/>
  <c r="P868" i="16"/>
  <c r="O868" i="16"/>
  <c r="K868" i="16"/>
  <c r="S868" i="16" s="1"/>
  <c r="D868" i="16"/>
  <c r="C868" i="16"/>
  <c r="B868" i="16"/>
  <c r="S868" i="11"/>
  <c r="R868" i="11"/>
  <c r="P868" i="11"/>
  <c r="O868" i="11"/>
  <c r="N868" i="11"/>
  <c r="K868" i="11"/>
  <c r="H868" i="11"/>
  <c r="T868" i="11" s="1"/>
  <c r="D868" i="11"/>
  <c r="C868" i="11"/>
  <c r="B868" i="11"/>
  <c r="P868" i="12"/>
  <c r="O868" i="12"/>
  <c r="N868" i="12"/>
  <c r="M868" i="12"/>
  <c r="I868" i="12"/>
  <c r="Q868" i="12" s="1"/>
  <c r="D868" i="12"/>
  <c r="C868" i="12"/>
  <c r="B868" i="12"/>
  <c r="P868" i="10"/>
  <c r="O868" i="10"/>
  <c r="M868" i="10"/>
  <c r="I868" i="10"/>
  <c r="Q868" i="10" s="1"/>
  <c r="D868" i="10"/>
  <c r="C868" i="10"/>
  <c r="B868" i="10"/>
  <c r="O868" i="1"/>
  <c r="Z868" i="18" s="1"/>
  <c r="AN868" i="18" s="1"/>
  <c r="N868" i="1"/>
  <c r="P868" i="18" s="1"/>
  <c r="AM868" i="18" s="1"/>
  <c r="M868" i="1"/>
  <c r="J868" i="18" s="1"/>
  <c r="AL868" i="18" s="1"/>
  <c r="L868" i="1"/>
  <c r="D868" i="18" s="1"/>
  <c r="AK868" i="18" s="1"/>
  <c r="A868" i="1"/>
  <c r="A868" i="15" s="1"/>
  <c r="AX867" i="18"/>
  <c r="AW867" i="18"/>
  <c r="AV867" i="18"/>
  <c r="AF867" i="18"/>
  <c r="BB867" i="18" s="1"/>
  <c r="AD867" i="18"/>
  <c r="AC867" i="18"/>
  <c r="Y867" i="18"/>
  <c r="W867" i="18"/>
  <c r="V867" i="18"/>
  <c r="BA867" i="18" s="1"/>
  <c r="U867" i="18"/>
  <c r="T867" i="18"/>
  <c r="AZ867" i="18" s="1"/>
  <c r="S867" i="18"/>
  <c r="O867" i="18"/>
  <c r="N867" i="18"/>
  <c r="I867" i="18"/>
  <c r="H867" i="18"/>
  <c r="C867" i="18"/>
  <c r="B867" i="18"/>
  <c r="Q867" i="15"/>
  <c r="P867" i="15"/>
  <c r="O867" i="15"/>
  <c r="N867" i="15"/>
  <c r="J867" i="15"/>
  <c r="R867" i="15" s="1"/>
  <c r="D867" i="15"/>
  <c r="C867" i="15"/>
  <c r="B867" i="15"/>
  <c r="Q867" i="14"/>
  <c r="P867" i="14"/>
  <c r="O867" i="14"/>
  <c r="N867" i="14"/>
  <c r="J867" i="14"/>
  <c r="R867" i="14" s="1"/>
  <c r="C867" i="14"/>
  <c r="B867" i="14"/>
  <c r="P867" i="13"/>
  <c r="O867" i="13"/>
  <c r="N867" i="13"/>
  <c r="M867" i="13"/>
  <c r="I867" i="13"/>
  <c r="Q867" i="13" s="1"/>
  <c r="D867" i="13"/>
  <c r="C867" i="13"/>
  <c r="B867" i="13"/>
  <c r="R867" i="16"/>
  <c r="Q867" i="16"/>
  <c r="P867" i="16"/>
  <c r="O867" i="16"/>
  <c r="K867" i="16"/>
  <c r="S867" i="16" s="1"/>
  <c r="D867" i="16"/>
  <c r="C867" i="16"/>
  <c r="B867" i="16"/>
  <c r="S867" i="11"/>
  <c r="R867" i="11"/>
  <c r="P867" i="11"/>
  <c r="O867" i="11"/>
  <c r="N867" i="11"/>
  <c r="K867" i="11"/>
  <c r="H867" i="11"/>
  <c r="T867" i="11" s="1"/>
  <c r="D867" i="11"/>
  <c r="C867" i="11"/>
  <c r="B867" i="11"/>
  <c r="P867" i="12"/>
  <c r="O867" i="12"/>
  <c r="N867" i="12"/>
  <c r="M867" i="12"/>
  <c r="I867" i="12"/>
  <c r="Q867" i="12" s="1"/>
  <c r="D867" i="12"/>
  <c r="C867" i="12"/>
  <c r="B867" i="12"/>
  <c r="P867" i="10"/>
  <c r="O867" i="10"/>
  <c r="M867" i="10"/>
  <c r="I867" i="10"/>
  <c r="Q867" i="10" s="1"/>
  <c r="D867" i="10"/>
  <c r="C867" i="10"/>
  <c r="B867" i="10"/>
  <c r="O867" i="1"/>
  <c r="Z867" i="18" s="1"/>
  <c r="AN867" i="18" s="1"/>
  <c r="N867" i="1"/>
  <c r="P867" i="18" s="1"/>
  <c r="AM867" i="18" s="1"/>
  <c r="M867" i="1"/>
  <c r="J867" i="18" s="1"/>
  <c r="AL867" i="18" s="1"/>
  <c r="L867" i="1"/>
  <c r="D867" i="18" s="1"/>
  <c r="AK867" i="18" s="1"/>
  <c r="A867" i="1"/>
  <c r="A867" i="15" s="1"/>
  <c r="AX866" i="18"/>
  <c r="AW866" i="18"/>
  <c r="AV866" i="18"/>
  <c r="AF866" i="18"/>
  <c r="BB866" i="18" s="1"/>
  <c r="AD866" i="18"/>
  <c r="AC866" i="18"/>
  <c r="Y866" i="18"/>
  <c r="W866" i="18"/>
  <c r="V866" i="18"/>
  <c r="U866" i="18"/>
  <c r="T866" i="18"/>
  <c r="AZ866" i="18" s="1"/>
  <c r="S866" i="18"/>
  <c r="O866" i="18"/>
  <c r="N866" i="18"/>
  <c r="I866" i="18"/>
  <c r="H866" i="18"/>
  <c r="C866" i="18"/>
  <c r="B866" i="18"/>
  <c r="Q866" i="15"/>
  <c r="P866" i="15"/>
  <c r="O866" i="15"/>
  <c r="N866" i="15"/>
  <c r="J866" i="15"/>
  <c r="R866" i="15" s="1"/>
  <c r="D866" i="15"/>
  <c r="C866" i="15"/>
  <c r="B866" i="15"/>
  <c r="Q866" i="14"/>
  <c r="P866" i="14"/>
  <c r="O866" i="14"/>
  <c r="N866" i="14"/>
  <c r="J866" i="14"/>
  <c r="R866" i="14" s="1"/>
  <c r="C866" i="14"/>
  <c r="B866" i="14"/>
  <c r="P866" i="13"/>
  <c r="O866" i="13"/>
  <c r="N866" i="13"/>
  <c r="M866" i="13"/>
  <c r="I866" i="13"/>
  <c r="Q866" i="13" s="1"/>
  <c r="D866" i="13"/>
  <c r="C866" i="13"/>
  <c r="B866" i="13"/>
  <c r="R866" i="16"/>
  <c r="Q866" i="16"/>
  <c r="P866" i="16"/>
  <c r="O866" i="16"/>
  <c r="K866" i="16"/>
  <c r="S866" i="16" s="1"/>
  <c r="D866" i="16"/>
  <c r="C866" i="16"/>
  <c r="B866" i="16"/>
  <c r="S866" i="11"/>
  <c r="R866" i="11"/>
  <c r="P866" i="11"/>
  <c r="O866" i="11"/>
  <c r="N866" i="11"/>
  <c r="K866" i="11"/>
  <c r="H866" i="11"/>
  <c r="T866" i="11" s="1"/>
  <c r="D866" i="11"/>
  <c r="C866" i="11"/>
  <c r="B866" i="11"/>
  <c r="P866" i="12"/>
  <c r="O866" i="12"/>
  <c r="N866" i="12"/>
  <c r="M866" i="12"/>
  <c r="I866" i="12"/>
  <c r="Q866" i="12" s="1"/>
  <c r="D866" i="12"/>
  <c r="C866" i="12"/>
  <c r="B866" i="12"/>
  <c r="P866" i="10"/>
  <c r="O866" i="10"/>
  <c r="M866" i="10"/>
  <c r="M866" i="18" s="1"/>
  <c r="I866" i="10"/>
  <c r="Q866" i="10" s="1"/>
  <c r="D866" i="10"/>
  <c r="C866" i="10"/>
  <c r="B866" i="10"/>
  <c r="O866" i="1"/>
  <c r="Z866" i="18" s="1"/>
  <c r="N866" i="1"/>
  <c r="P866" i="18" s="1"/>
  <c r="AM866" i="18" s="1"/>
  <c r="M866" i="1"/>
  <c r="J866" i="18" s="1"/>
  <c r="AL866" i="18" s="1"/>
  <c r="L866" i="1"/>
  <c r="D866" i="18" s="1"/>
  <c r="AK866" i="18" s="1"/>
  <c r="A866" i="1"/>
  <c r="A866" i="15" s="1"/>
  <c r="AX865" i="18"/>
  <c r="AW865" i="18"/>
  <c r="AV865" i="18"/>
  <c r="AF865" i="18"/>
  <c r="BB865" i="18" s="1"/>
  <c r="AD865" i="18"/>
  <c r="AC865" i="18"/>
  <c r="Y865" i="18"/>
  <c r="W865" i="18"/>
  <c r="V865" i="18"/>
  <c r="U865" i="18"/>
  <c r="T865" i="18"/>
  <c r="AZ865" i="18" s="1"/>
  <c r="S865" i="18"/>
  <c r="O865" i="18"/>
  <c r="N865" i="18"/>
  <c r="I865" i="18"/>
  <c r="H865" i="18"/>
  <c r="C865" i="18"/>
  <c r="B865" i="18"/>
  <c r="Q865" i="15"/>
  <c r="P865" i="15"/>
  <c r="O865" i="15"/>
  <c r="N865" i="15"/>
  <c r="J865" i="15"/>
  <c r="R865" i="15" s="1"/>
  <c r="D865" i="15"/>
  <c r="C865" i="15"/>
  <c r="B865" i="15"/>
  <c r="Q865" i="14"/>
  <c r="P865" i="14"/>
  <c r="O865" i="14"/>
  <c r="N865" i="14"/>
  <c r="J865" i="14"/>
  <c r="R865" i="14" s="1"/>
  <c r="C865" i="14"/>
  <c r="B865" i="14"/>
  <c r="P865" i="13"/>
  <c r="O865" i="13"/>
  <c r="N865" i="13"/>
  <c r="M865" i="13"/>
  <c r="I865" i="13"/>
  <c r="D865" i="13"/>
  <c r="C865" i="13"/>
  <c r="B865" i="13"/>
  <c r="R865" i="16"/>
  <c r="Q865" i="16"/>
  <c r="P865" i="16"/>
  <c r="O865" i="16"/>
  <c r="K865" i="16"/>
  <c r="S865" i="16" s="1"/>
  <c r="D865" i="16"/>
  <c r="C865" i="16"/>
  <c r="B865" i="16"/>
  <c r="S865" i="11"/>
  <c r="R865" i="11"/>
  <c r="P865" i="11"/>
  <c r="O865" i="11"/>
  <c r="N865" i="11"/>
  <c r="K865" i="11"/>
  <c r="H865" i="11"/>
  <c r="T865" i="11" s="1"/>
  <c r="D865" i="11"/>
  <c r="C865" i="11"/>
  <c r="B865" i="11"/>
  <c r="P865" i="12"/>
  <c r="O865" i="12"/>
  <c r="N865" i="12"/>
  <c r="M865" i="12"/>
  <c r="I865" i="12"/>
  <c r="Q865" i="12" s="1"/>
  <c r="D865" i="12"/>
  <c r="C865" i="12"/>
  <c r="B865" i="12"/>
  <c r="P865" i="10"/>
  <c r="O865" i="10"/>
  <c r="M865" i="10"/>
  <c r="I865" i="10"/>
  <c r="Q865" i="10" s="1"/>
  <c r="D865" i="10"/>
  <c r="C865" i="10"/>
  <c r="B865" i="10"/>
  <c r="O865" i="1"/>
  <c r="Z865" i="18" s="1"/>
  <c r="AN865" i="18" s="1"/>
  <c r="N865" i="1"/>
  <c r="P865" i="18" s="1"/>
  <c r="AM865" i="18" s="1"/>
  <c r="M865" i="1"/>
  <c r="J865" i="18" s="1"/>
  <c r="AL865" i="18" s="1"/>
  <c r="L865" i="1"/>
  <c r="D865" i="18" s="1"/>
  <c r="AK865" i="18" s="1"/>
  <c r="A865" i="1"/>
  <c r="A865" i="18" s="1"/>
  <c r="AX864" i="18"/>
  <c r="AW864" i="18"/>
  <c r="AV864" i="18"/>
  <c r="AF864" i="18"/>
  <c r="BB864" i="18" s="1"/>
  <c r="AD864" i="18"/>
  <c r="AC864" i="18"/>
  <c r="V864" i="18"/>
  <c r="W864" i="18" s="1"/>
  <c r="T864" i="18"/>
  <c r="AZ864" i="18" s="1"/>
  <c r="S864" i="18"/>
  <c r="O864" i="18"/>
  <c r="N864" i="18"/>
  <c r="I864" i="18"/>
  <c r="H864" i="18"/>
  <c r="C864" i="18"/>
  <c r="B864" i="18"/>
  <c r="Q864" i="15"/>
  <c r="P864" i="15"/>
  <c r="O864" i="15"/>
  <c r="N864" i="15"/>
  <c r="J864" i="15"/>
  <c r="C864" i="15"/>
  <c r="B864" i="15"/>
  <c r="Q864" i="14"/>
  <c r="P864" i="14"/>
  <c r="O864" i="14"/>
  <c r="N864" i="14"/>
  <c r="J864" i="14"/>
  <c r="R864" i="14" s="1"/>
  <c r="C864" i="14"/>
  <c r="B864" i="14"/>
  <c r="P864" i="13"/>
  <c r="O864" i="13"/>
  <c r="N864" i="13"/>
  <c r="M864" i="13"/>
  <c r="I864" i="13"/>
  <c r="D864" i="13"/>
  <c r="C864" i="13"/>
  <c r="B864" i="13"/>
  <c r="R864" i="16"/>
  <c r="Q864" i="16"/>
  <c r="P864" i="16"/>
  <c r="O864" i="16"/>
  <c r="K864" i="16"/>
  <c r="D864" i="16"/>
  <c r="C864" i="16"/>
  <c r="B864" i="16"/>
  <c r="S864" i="11"/>
  <c r="R864" i="11"/>
  <c r="P864" i="11"/>
  <c r="O864" i="11"/>
  <c r="N864" i="11"/>
  <c r="K864" i="11"/>
  <c r="H864" i="11"/>
  <c r="T864" i="11" s="1"/>
  <c r="D864" i="11"/>
  <c r="C864" i="11"/>
  <c r="B864" i="11"/>
  <c r="P864" i="12"/>
  <c r="O864" i="12"/>
  <c r="N864" i="12"/>
  <c r="M864" i="12"/>
  <c r="I864" i="12"/>
  <c r="Q864" i="12" s="1"/>
  <c r="D864" i="12"/>
  <c r="C864" i="12"/>
  <c r="B864" i="12"/>
  <c r="P864" i="10"/>
  <c r="O864" i="10"/>
  <c r="M864" i="10"/>
  <c r="I864" i="10"/>
  <c r="Q864" i="10" s="1"/>
  <c r="D864" i="10"/>
  <c r="C864" i="10"/>
  <c r="B864" i="10"/>
  <c r="O864" i="1"/>
  <c r="Z864" i="18" s="1"/>
  <c r="N864" i="1"/>
  <c r="P864" i="18" s="1"/>
  <c r="AM864" i="18" s="1"/>
  <c r="M864" i="1"/>
  <c r="J864" i="18" s="1"/>
  <c r="AL864" i="18" s="1"/>
  <c r="L864" i="1"/>
  <c r="D864" i="18" s="1"/>
  <c r="AK864" i="18" s="1"/>
  <c r="A864" i="1"/>
  <c r="A864" i="15" s="1"/>
  <c r="AX863" i="18"/>
  <c r="AW863" i="18"/>
  <c r="AV863" i="18"/>
  <c r="AF863" i="18"/>
  <c r="BB863" i="18" s="1"/>
  <c r="AD863" i="18"/>
  <c r="AC863" i="18"/>
  <c r="V863" i="18"/>
  <c r="T863" i="18"/>
  <c r="AZ863" i="18" s="1"/>
  <c r="S863" i="18"/>
  <c r="O863" i="18"/>
  <c r="N863" i="18"/>
  <c r="I863" i="18"/>
  <c r="H863" i="18"/>
  <c r="C863" i="18"/>
  <c r="B863" i="18"/>
  <c r="Q863" i="15"/>
  <c r="P863" i="15"/>
  <c r="O863" i="15"/>
  <c r="N863" i="15"/>
  <c r="J863" i="15"/>
  <c r="C863" i="15"/>
  <c r="B863" i="15"/>
  <c r="Q863" i="14"/>
  <c r="P863" i="14"/>
  <c r="O863" i="14"/>
  <c r="N863" i="14"/>
  <c r="J863" i="14"/>
  <c r="R863" i="14" s="1"/>
  <c r="C863" i="14"/>
  <c r="B863" i="14"/>
  <c r="P863" i="13"/>
  <c r="O863" i="13"/>
  <c r="N863" i="13"/>
  <c r="M863" i="13"/>
  <c r="I863" i="13"/>
  <c r="D863" i="13"/>
  <c r="C863" i="13"/>
  <c r="B863" i="13"/>
  <c r="R863" i="16"/>
  <c r="Q863" i="16"/>
  <c r="P863" i="16"/>
  <c r="O863" i="16"/>
  <c r="K863" i="16"/>
  <c r="D863" i="16"/>
  <c r="C863" i="16"/>
  <c r="B863" i="16"/>
  <c r="S863" i="11"/>
  <c r="R863" i="11"/>
  <c r="P863" i="11"/>
  <c r="O863" i="11"/>
  <c r="N863" i="11"/>
  <c r="K863" i="11"/>
  <c r="H863" i="11"/>
  <c r="T863" i="11" s="1"/>
  <c r="D863" i="11"/>
  <c r="C863" i="11"/>
  <c r="B863" i="11"/>
  <c r="P863" i="12"/>
  <c r="O863" i="12"/>
  <c r="N863" i="12"/>
  <c r="M863" i="12"/>
  <c r="I863" i="12"/>
  <c r="Q863" i="12" s="1"/>
  <c r="D863" i="12"/>
  <c r="C863" i="12"/>
  <c r="B863" i="12"/>
  <c r="P863" i="10"/>
  <c r="O863" i="10"/>
  <c r="M863" i="10"/>
  <c r="I863" i="10"/>
  <c r="Q863" i="10" s="1"/>
  <c r="D863" i="10"/>
  <c r="C863" i="10"/>
  <c r="B863" i="10"/>
  <c r="O863" i="1"/>
  <c r="Z863" i="18" s="1"/>
  <c r="AN863" i="18" s="1"/>
  <c r="N863" i="1"/>
  <c r="P863" i="18" s="1"/>
  <c r="M863" i="1"/>
  <c r="J863" i="18" s="1"/>
  <c r="AL863" i="18" s="1"/>
  <c r="L863" i="1"/>
  <c r="D863" i="18" s="1"/>
  <c r="AK863" i="18" s="1"/>
  <c r="A863" i="1"/>
  <c r="A863" i="18" s="1"/>
  <c r="AX862" i="18"/>
  <c r="AW862" i="18"/>
  <c r="AV862" i="18"/>
  <c r="AF862" i="18"/>
  <c r="BB862" i="18" s="1"/>
  <c r="AD862" i="18"/>
  <c r="AC862" i="18"/>
  <c r="Y862" i="18"/>
  <c r="W862" i="18"/>
  <c r="V862" i="18"/>
  <c r="U862" i="18"/>
  <c r="T862" i="18"/>
  <c r="AZ862" i="18" s="1"/>
  <c r="S862" i="18"/>
  <c r="O862" i="18"/>
  <c r="N862" i="18"/>
  <c r="I862" i="18"/>
  <c r="H862" i="18"/>
  <c r="C862" i="18"/>
  <c r="B862" i="18"/>
  <c r="Q862" i="15"/>
  <c r="P862" i="15"/>
  <c r="O862" i="15"/>
  <c r="N862" i="15"/>
  <c r="J862" i="15"/>
  <c r="R862" i="15" s="1"/>
  <c r="D862" i="15"/>
  <c r="C862" i="15"/>
  <c r="B862" i="15"/>
  <c r="Q862" i="14"/>
  <c r="P862" i="14"/>
  <c r="O862" i="14"/>
  <c r="N862" i="14"/>
  <c r="J862" i="14"/>
  <c r="R862" i="14" s="1"/>
  <c r="C862" i="14"/>
  <c r="B862" i="14"/>
  <c r="P862" i="13"/>
  <c r="O862" i="13"/>
  <c r="N862" i="13"/>
  <c r="M862" i="13"/>
  <c r="I862" i="13"/>
  <c r="D862" i="13"/>
  <c r="C862" i="13"/>
  <c r="B862" i="13"/>
  <c r="R862" i="16"/>
  <c r="Q862" i="16"/>
  <c r="P862" i="16"/>
  <c r="O862" i="16"/>
  <c r="K862" i="16"/>
  <c r="S862" i="16" s="1"/>
  <c r="D862" i="16"/>
  <c r="C862" i="16"/>
  <c r="B862" i="16"/>
  <c r="S862" i="11"/>
  <c r="R862" i="11"/>
  <c r="P862" i="11"/>
  <c r="O862" i="11"/>
  <c r="N862" i="11"/>
  <c r="K862" i="11"/>
  <c r="H862" i="11"/>
  <c r="T862" i="11" s="1"/>
  <c r="D862" i="11"/>
  <c r="C862" i="11"/>
  <c r="B862" i="11"/>
  <c r="P862" i="12"/>
  <c r="O862" i="12"/>
  <c r="N862" i="12"/>
  <c r="M862" i="12"/>
  <c r="I862" i="12"/>
  <c r="Q862" i="12" s="1"/>
  <c r="D862" i="12"/>
  <c r="C862" i="12"/>
  <c r="B862" i="12"/>
  <c r="P862" i="10"/>
  <c r="O862" i="10"/>
  <c r="M862" i="10"/>
  <c r="I862" i="10"/>
  <c r="Q862" i="10" s="1"/>
  <c r="D862" i="10"/>
  <c r="C862" i="10"/>
  <c r="B862" i="10"/>
  <c r="O862" i="1"/>
  <c r="Z862" i="18" s="1"/>
  <c r="N862" i="1"/>
  <c r="P862" i="18" s="1"/>
  <c r="AM862" i="18" s="1"/>
  <c r="M862" i="1"/>
  <c r="J862" i="18" s="1"/>
  <c r="AL862" i="18" s="1"/>
  <c r="L862" i="1"/>
  <c r="D862" i="18" s="1"/>
  <c r="AK862" i="18" s="1"/>
  <c r="A862" i="1"/>
  <c r="A862" i="13" s="1"/>
  <c r="AX861" i="18"/>
  <c r="AW861" i="18"/>
  <c r="AV861" i="18"/>
  <c r="AF861" i="18"/>
  <c r="BB861" i="18" s="1"/>
  <c r="AD861" i="18"/>
  <c r="AC861" i="18"/>
  <c r="Y861" i="18"/>
  <c r="W861" i="18"/>
  <c r="V861" i="18"/>
  <c r="U861" i="18"/>
  <c r="T861" i="18"/>
  <c r="AZ861" i="18" s="1"/>
  <c r="S861" i="18"/>
  <c r="O861" i="18"/>
  <c r="N861" i="18"/>
  <c r="I861" i="18"/>
  <c r="H861" i="18"/>
  <c r="C861" i="18"/>
  <c r="B861" i="18"/>
  <c r="Q861" i="15"/>
  <c r="P861" i="15"/>
  <c r="O861" i="15"/>
  <c r="N861" i="15"/>
  <c r="J861" i="15"/>
  <c r="R861" i="15" s="1"/>
  <c r="D861" i="15"/>
  <c r="C861" i="15"/>
  <c r="B861" i="15"/>
  <c r="Q861" i="14"/>
  <c r="P861" i="14"/>
  <c r="O861" i="14"/>
  <c r="N861" i="14"/>
  <c r="J861" i="14"/>
  <c r="R861" i="14" s="1"/>
  <c r="C861" i="14"/>
  <c r="B861" i="14"/>
  <c r="P861" i="13"/>
  <c r="O861" i="13"/>
  <c r="N861" i="13"/>
  <c r="M861" i="13"/>
  <c r="I861" i="13"/>
  <c r="Q861" i="13" s="1"/>
  <c r="D861" i="13"/>
  <c r="C861" i="13"/>
  <c r="B861" i="13"/>
  <c r="R861" i="16"/>
  <c r="Q861" i="16"/>
  <c r="P861" i="16"/>
  <c r="O861" i="16"/>
  <c r="K861" i="16"/>
  <c r="S861" i="16" s="1"/>
  <c r="D861" i="16"/>
  <c r="C861" i="16"/>
  <c r="B861" i="16"/>
  <c r="S861" i="11"/>
  <c r="R861" i="11"/>
  <c r="P861" i="11"/>
  <c r="O861" i="11"/>
  <c r="N861" i="11"/>
  <c r="K861" i="11"/>
  <c r="H861" i="11"/>
  <c r="T861" i="11" s="1"/>
  <c r="D861" i="11"/>
  <c r="C861" i="11"/>
  <c r="B861" i="11"/>
  <c r="P861" i="12"/>
  <c r="O861" i="12"/>
  <c r="N861" i="12"/>
  <c r="M861" i="12"/>
  <c r="I861" i="12"/>
  <c r="Q861" i="12" s="1"/>
  <c r="D861" i="12"/>
  <c r="C861" i="12"/>
  <c r="B861" i="12"/>
  <c r="P861" i="10"/>
  <c r="O861" i="10"/>
  <c r="M861" i="10"/>
  <c r="I861" i="10"/>
  <c r="Q861" i="10" s="1"/>
  <c r="D861" i="10"/>
  <c r="C861" i="10"/>
  <c r="B861" i="10"/>
  <c r="O861" i="1"/>
  <c r="Z861" i="18" s="1"/>
  <c r="AN861" i="18" s="1"/>
  <c r="N861" i="1"/>
  <c r="P861" i="18" s="1"/>
  <c r="AM861" i="18" s="1"/>
  <c r="M861" i="1"/>
  <c r="J861" i="18" s="1"/>
  <c r="AL861" i="18" s="1"/>
  <c r="L861" i="1"/>
  <c r="D861" i="18" s="1"/>
  <c r="AK861" i="18" s="1"/>
  <c r="A861" i="1"/>
  <c r="A861" i="13" s="1"/>
  <c r="AX860" i="18"/>
  <c r="AW860" i="18"/>
  <c r="AV860" i="18"/>
  <c r="AF860" i="18"/>
  <c r="BB860" i="18" s="1"/>
  <c r="AD860" i="18"/>
  <c r="AC860" i="18"/>
  <c r="V860" i="18"/>
  <c r="T860" i="18"/>
  <c r="AZ860" i="18" s="1"/>
  <c r="S860" i="18"/>
  <c r="O860" i="18"/>
  <c r="N860" i="18"/>
  <c r="I860" i="18"/>
  <c r="H860" i="18"/>
  <c r="C860" i="18"/>
  <c r="B860" i="18"/>
  <c r="Q860" i="15"/>
  <c r="P860" i="15"/>
  <c r="O860" i="15"/>
  <c r="N860" i="15"/>
  <c r="J860" i="15"/>
  <c r="C860" i="15"/>
  <c r="B860" i="15"/>
  <c r="Q860" i="14"/>
  <c r="P860" i="14"/>
  <c r="O860" i="14"/>
  <c r="N860" i="14"/>
  <c r="J860" i="14"/>
  <c r="R860" i="14" s="1"/>
  <c r="C860" i="14"/>
  <c r="B860" i="14"/>
  <c r="P860" i="13"/>
  <c r="O860" i="13"/>
  <c r="N860" i="13"/>
  <c r="M860" i="13"/>
  <c r="I860" i="13"/>
  <c r="D860" i="13"/>
  <c r="C860" i="13"/>
  <c r="B860" i="13"/>
  <c r="R860" i="16"/>
  <c r="Q860" i="16"/>
  <c r="P860" i="16"/>
  <c r="O860" i="16"/>
  <c r="K860" i="16"/>
  <c r="D860" i="16"/>
  <c r="C860" i="16"/>
  <c r="B860" i="16"/>
  <c r="S860" i="11"/>
  <c r="R860" i="11"/>
  <c r="P860" i="11"/>
  <c r="O860" i="11"/>
  <c r="N860" i="11"/>
  <c r="K860" i="11"/>
  <c r="H860" i="11"/>
  <c r="T860" i="11" s="1"/>
  <c r="D860" i="11"/>
  <c r="C860" i="11"/>
  <c r="B860" i="11"/>
  <c r="P860" i="12"/>
  <c r="O860" i="12"/>
  <c r="N860" i="12"/>
  <c r="M860" i="12"/>
  <c r="I860" i="12"/>
  <c r="Q860" i="12" s="1"/>
  <c r="D860" i="12"/>
  <c r="C860" i="12"/>
  <c r="B860" i="12"/>
  <c r="P860" i="10"/>
  <c r="O860" i="10"/>
  <c r="M860" i="10"/>
  <c r="I860" i="10"/>
  <c r="Q860" i="10" s="1"/>
  <c r="D860" i="10"/>
  <c r="C860" i="10"/>
  <c r="B860" i="10"/>
  <c r="O860" i="1"/>
  <c r="Z860" i="18" s="1"/>
  <c r="AN860" i="18" s="1"/>
  <c r="N860" i="1"/>
  <c r="P860" i="18" s="1"/>
  <c r="AM860" i="18" s="1"/>
  <c r="M860" i="1"/>
  <c r="J860" i="18" s="1"/>
  <c r="AL860" i="18" s="1"/>
  <c r="L860" i="1"/>
  <c r="D860" i="18" s="1"/>
  <c r="AK860" i="18" s="1"/>
  <c r="A860" i="1"/>
  <c r="A860" i="13" s="1"/>
  <c r="AX859" i="18"/>
  <c r="AW859" i="18"/>
  <c r="AV859" i="18"/>
  <c r="AF859" i="18"/>
  <c r="BB859" i="18" s="1"/>
  <c r="AD859" i="18"/>
  <c r="AC859" i="18"/>
  <c r="Y859" i="18"/>
  <c r="W859" i="18"/>
  <c r="V859" i="18"/>
  <c r="BA859" i="18" s="1"/>
  <c r="U859" i="18"/>
  <c r="T859" i="18"/>
  <c r="AZ859" i="18" s="1"/>
  <c r="S859" i="18"/>
  <c r="O859" i="18"/>
  <c r="N859" i="18"/>
  <c r="I859" i="18"/>
  <c r="H859" i="18"/>
  <c r="C859" i="18"/>
  <c r="B859" i="18"/>
  <c r="Q859" i="15"/>
  <c r="P859" i="15"/>
  <c r="O859" i="15"/>
  <c r="N859" i="15"/>
  <c r="J859" i="15"/>
  <c r="R859" i="15" s="1"/>
  <c r="D859" i="15"/>
  <c r="C859" i="15"/>
  <c r="B859" i="15"/>
  <c r="Q859" i="14"/>
  <c r="P859" i="14"/>
  <c r="O859" i="14"/>
  <c r="N859" i="14"/>
  <c r="J859" i="14"/>
  <c r="R859" i="14" s="1"/>
  <c r="C859" i="14"/>
  <c r="B859" i="14"/>
  <c r="P859" i="13"/>
  <c r="O859" i="13"/>
  <c r="N859" i="13"/>
  <c r="M859" i="13"/>
  <c r="I859" i="13"/>
  <c r="D859" i="13"/>
  <c r="C859" i="13"/>
  <c r="B859" i="13"/>
  <c r="R859" i="16"/>
  <c r="Q859" i="16"/>
  <c r="P859" i="16"/>
  <c r="O859" i="16"/>
  <c r="K859" i="16"/>
  <c r="S859" i="16" s="1"/>
  <c r="D859" i="16"/>
  <c r="C859" i="16"/>
  <c r="B859" i="16"/>
  <c r="S859" i="11"/>
  <c r="R859" i="11"/>
  <c r="P859" i="11"/>
  <c r="O859" i="11"/>
  <c r="N859" i="11"/>
  <c r="K859" i="11"/>
  <c r="H859" i="11"/>
  <c r="T859" i="11" s="1"/>
  <c r="D859" i="11"/>
  <c r="C859" i="11"/>
  <c r="B859" i="11"/>
  <c r="P859" i="12"/>
  <c r="O859" i="12"/>
  <c r="N859" i="12"/>
  <c r="M859" i="12"/>
  <c r="I859" i="12"/>
  <c r="Q859" i="12" s="1"/>
  <c r="D859" i="12"/>
  <c r="C859" i="12"/>
  <c r="B859" i="12"/>
  <c r="P859" i="10"/>
  <c r="O859" i="10"/>
  <c r="M859" i="10"/>
  <c r="I859" i="10"/>
  <c r="Q859" i="10" s="1"/>
  <c r="D859" i="10"/>
  <c r="C859" i="10"/>
  <c r="B859" i="10"/>
  <c r="O859" i="1"/>
  <c r="Z859" i="18" s="1"/>
  <c r="AN859" i="18" s="1"/>
  <c r="N859" i="1"/>
  <c r="P859" i="18" s="1"/>
  <c r="AM859" i="18" s="1"/>
  <c r="M859" i="1"/>
  <c r="J859" i="18" s="1"/>
  <c r="AL859" i="18" s="1"/>
  <c r="L859" i="1"/>
  <c r="D859" i="18" s="1"/>
  <c r="AK859" i="18" s="1"/>
  <c r="A859" i="1"/>
  <c r="A859" i="14" s="1"/>
  <c r="AX858" i="18"/>
  <c r="AW858" i="18"/>
  <c r="AV858" i="18"/>
  <c r="AF858" i="18"/>
  <c r="BB858" i="18" s="1"/>
  <c r="AD858" i="18"/>
  <c r="AC858" i="18"/>
  <c r="V858" i="18"/>
  <c r="W858" i="18" s="1"/>
  <c r="T858" i="18"/>
  <c r="AZ858" i="18" s="1"/>
  <c r="S858" i="18"/>
  <c r="O858" i="18"/>
  <c r="N858" i="18"/>
  <c r="I858" i="18"/>
  <c r="H858" i="18"/>
  <c r="C858" i="18"/>
  <c r="B858" i="18"/>
  <c r="Q858" i="15"/>
  <c r="P858" i="15"/>
  <c r="O858" i="15"/>
  <c r="N858" i="15"/>
  <c r="J858" i="15"/>
  <c r="C858" i="15"/>
  <c r="B858" i="15"/>
  <c r="Q858" i="14"/>
  <c r="P858" i="14"/>
  <c r="O858" i="14"/>
  <c r="N858" i="14"/>
  <c r="J858" i="14"/>
  <c r="R858" i="14" s="1"/>
  <c r="C858" i="14"/>
  <c r="B858" i="14"/>
  <c r="P858" i="13"/>
  <c r="O858" i="13"/>
  <c r="N858" i="13"/>
  <c r="M858" i="13"/>
  <c r="I858" i="13"/>
  <c r="Q858" i="13" s="1"/>
  <c r="D858" i="13"/>
  <c r="C858" i="13"/>
  <c r="B858" i="13"/>
  <c r="R858" i="16"/>
  <c r="Q858" i="16"/>
  <c r="P858" i="16"/>
  <c r="O858" i="16"/>
  <c r="K858" i="16"/>
  <c r="S858" i="16" s="1"/>
  <c r="D858" i="16"/>
  <c r="C858" i="16"/>
  <c r="B858" i="16"/>
  <c r="S858" i="11"/>
  <c r="R858" i="11"/>
  <c r="P858" i="11"/>
  <c r="O858" i="11"/>
  <c r="N858" i="11"/>
  <c r="K858" i="11"/>
  <c r="H858" i="11"/>
  <c r="T858" i="11" s="1"/>
  <c r="D858" i="11"/>
  <c r="C858" i="11"/>
  <c r="B858" i="11"/>
  <c r="P858" i="12"/>
  <c r="O858" i="12"/>
  <c r="N858" i="12"/>
  <c r="M858" i="12"/>
  <c r="I858" i="12"/>
  <c r="Q858" i="12" s="1"/>
  <c r="D858" i="12"/>
  <c r="C858" i="12"/>
  <c r="B858" i="12"/>
  <c r="P858" i="10"/>
  <c r="O858" i="10"/>
  <c r="M858" i="10"/>
  <c r="M858" i="18" s="1"/>
  <c r="I858" i="10"/>
  <c r="Q858" i="10" s="1"/>
  <c r="D858" i="10"/>
  <c r="C858" i="10"/>
  <c r="B858" i="10"/>
  <c r="O858" i="1"/>
  <c r="Z858" i="18" s="1"/>
  <c r="N858" i="1"/>
  <c r="P858" i="18" s="1"/>
  <c r="AM858" i="18" s="1"/>
  <c r="M858" i="1"/>
  <c r="J858" i="18" s="1"/>
  <c r="AL858" i="18" s="1"/>
  <c r="L858" i="1"/>
  <c r="D858" i="18" s="1"/>
  <c r="AK858" i="18" s="1"/>
  <c r="A858" i="1"/>
  <c r="A858" i="18" s="1"/>
  <c r="AX857" i="18"/>
  <c r="AW857" i="18"/>
  <c r="AV857" i="18"/>
  <c r="AF857" i="18"/>
  <c r="BB857" i="18" s="1"/>
  <c r="AD857" i="18"/>
  <c r="AC857" i="18"/>
  <c r="Y857" i="18"/>
  <c r="W857" i="18"/>
  <c r="V857" i="18"/>
  <c r="U857" i="18"/>
  <c r="T857" i="18"/>
  <c r="AZ857" i="18" s="1"/>
  <c r="S857" i="18"/>
  <c r="O857" i="18"/>
  <c r="N857" i="18"/>
  <c r="I857" i="18"/>
  <c r="H857" i="18"/>
  <c r="C857" i="18"/>
  <c r="B857" i="18"/>
  <c r="Q857" i="15"/>
  <c r="P857" i="15"/>
  <c r="O857" i="15"/>
  <c r="N857" i="15"/>
  <c r="J857" i="15"/>
  <c r="R857" i="15" s="1"/>
  <c r="D857" i="15"/>
  <c r="C857" i="15"/>
  <c r="B857" i="15"/>
  <c r="Q857" i="14"/>
  <c r="P857" i="14"/>
  <c r="O857" i="14"/>
  <c r="N857" i="14"/>
  <c r="J857" i="14"/>
  <c r="R857" i="14" s="1"/>
  <c r="C857" i="14"/>
  <c r="B857" i="14"/>
  <c r="P857" i="13"/>
  <c r="O857" i="13"/>
  <c r="N857" i="13"/>
  <c r="M857" i="13"/>
  <c r="I857" i="13"/>
  <c r="D857" i="13"/>
  <c r="C857" i="13"/>
  <c r="B857" i="13"/>
  <c r="R857" i="16"/>
  <c r="Q857" i="16"/>
  <c r="P857" i="16"/>
  <c r="O857" i="16"/>
  <c r="K857" i="16"/>
  <c r="S857" i="16" s="1"/>
  <c r="D857" i="16"/>
  <c r="C857" i="16"/>
  <c r="B857" i="16"/>
  <c r="S857" i="11"/>
  <c r="R857" i="11"/>
  <c r="P857" i="11"/>
  <c r="O857" i="11"/>
  <c r="N857" i="11"/>
  <c r="K857" i="11"/>
  <c r="H857" i="11"/>
  <c r="T857" i="11" s="1"/>
  <c r="D857" i="11"/>
  <c r="C857" i="11"/>
  <c r="B857" i="11"/>
  <c r="P857" i="12"/>
  <c r="O857" i="12"/>
  <c r="N857" i="12"/>
  <c r="M857" i="12"/>
  <c r="I857" i="12"/>
  <c r="Q857" i="12" s="1"/>
  <c r="D857" i="12"/>
  <c r="C857" i="12"/>
  <c r="B857" i="12"/>
  <c r="P857" i="10"/>
  <c r="O857" i="10"/>
  <c r="M857" i="10"/>
  <c r="I857" i="10"/>
  <c r="Q857" i="10" s="1"/>
  <c r="D857" i="10"/>
  <c r="C857" i="10"/>
  <c r="B857" i="10"/>
  <c r="O857" i="1"/>
  <c r="Z857" i="18" s="1"/>
  <c r="AN857" i="18" s="1"/>
  <c r="N857" i="1"/>
  <c r="P857" i="18" s="1"/>
  <c r="AM857" i="18" s="1"/>
  <c r="M857" i="1"/>
  <c r="J857" i="18" s="1"/>
  <c r="AL857" i="18" s="1"/>
  <c r="L857" i="1"/>
  <c r="D857" i="18" s="1"/>
  <c r="AK857" i="18" s="1"/>
  <c r="A857" i="1"/>
  <c r="A857" i="13" s="1"/>
  <c r="AX856" i="18"/>
  <c r="AW856" i="18"/>
  <c r="AV856" i="18"/>
  <c r="AF856" i="18"/>
  <c r="BB856" i="18" s="1"/>
  <c r="AD856" i="18"/>
  <c r="AC856" i="18"/>
  <c r="Y856" i="18"/>
  <c r="W856" i="18"/>
  <c r="V856" i="18"/>
  <c r="U856" i="18"/>
  <c r="T856" i="18"/>
  <c r="AZ856" i="18" s="1"/>
  <c r="S856" i="18"/>
  <c r="O856" i="18"/>
  <c r="N856" i="18"/>
  <c r="I856" i="18"/>
  <c r="H856" i="18"/>
  <c r="C856" i="18"/>
  <c r="B856" i="18"/>
  <c r="Q856" i="15"/>
  <c r="P856" i="15"/>
  <c r="O856" i="15"/>
  <c r="N856" i="15"/>
  <c r="J856" i="15"/>
  <c r="R856" i="15" s="1"/>
  <c r="D856" i="15"/>
  <c r="C856" i="15"/>
  <c r="B856" i="15"/>
  <c r="Q856" i="14"/>
  <c r="P856" i="14"/>
  <c r="O856" i="14"/>
  <c r="N856" i="14"/>
  <c r="J856" i="14"/>
  <c r="R856" i="14" s="1"/>
  <c r="C856" i="14"/>
  <c r="B856" i="14"/>
  <c r="P856" i="13"/>
  <c r="O856" i="13"/>
  <c r="N856" i="13"/>
  <c r="M856" i="13"/>
  <c r="I856" i="13"/>
  <c r="D856" i="13"/>
  <c r="C856" i="13"/>
  <c r="B856" i="13"/>
  <c r="R856" i="16"/>
  <c r="Q856" i="16"/>
  <c r="P856" i="16"/>
  <c r="O856" i="16"/>
  <c r="K856" i="16"/>
  <c r="S856" i="16" s="1"/>
  <c r="D856" i="16"/>
  <c r="C856" i="16"/>
  <c r="B856" i="16"/>
  <c r="S856" i="11"/>
  <c r="R856" i="11"/>
  <c r="P856" i="11"/>
  <c r="O856" i="11"/>
  <c r="N856" i="11"/>
  <c r="K856" i="11"/>
  <c r="H856" i="11"/>
  <c r="T856" i="11" s="1"/>
  <c r="D856" i="11"/>
  <c r="C856" i="11"/>
  <c r="B856" i="11"/>
  <c r="P856" i="12"/>
  <c r="O856" i="12"/>
  <c r="N856" i="12"/>
  <c r="M856" i="12"/>
  <c r="I856" i="12"/>
  <c r="Q856" i="12" s="1"/>
  <c r="D856" i="12"/>
  <c r="C856" i="12"/>
  <c r="B856" i="12"/>
  <c r="P856" i="10"/>
  <c r="O856" i="10"/>
  <c r="M856" i="10"/>
  <c r="I856" i="10"/>
  <c r="Q856" i="10" s="1"/>
  <c r="D856" i="10"/>
  <c r="C856" i="10"/>
  <c r="B856" i="10"/>
  <c r="O856" i="1"/>
  <c r="Z856" i="18" s="1"/>
  <c r="AN856" i="18" s="1"/>
  <c r="N856" i="1"/>
  <c r="P856" i="18" s="1"/>
  <c r="AM856" i="18" s="1"/>
  <c r="M856" i="1"/>
  <c r="J856" i="18" s="1"/>
  <c r="AL856" i="18" s="1"/>
  <c r="L856" i="1"/>
  <c r="D856" i="18" s="1"/>
  <c r="AK856" i="18" s="1"/>
  <c r="A856" i="1"/>
  <c r="A856" i="15" s="1"/>
  <c r="AX855" i="18"/>
  <c r="AW855" i="18"/>
  <c r="AV855" i="18"/>
  <c r="AF855" i="18"/>
  <c r="BB855" i="18" s="1"/>
  <c r="AD855" i="18"/>
  <c r="AC855" i="18"/>
  <c r="Y855" i="18"/>
  <c r="W855" i="18"/>
  <c r="V855" i="18"/>
  <c r="BA855" i="18" s="1"/>
  <c r="U855" i="18"/>
  <c r="T855" i="18"/>
  <c r="AZ855" i="18" s="1"/>
  <c r="S855" i="18"/>
  <c r="O855" i="18"/>
  <c r="N855" i="18"/>
  <c r="I855" i="18"/>
  <c r="H855" i="18"/>
  <c r="C855" i="18"/>
  <c r="B855" i="18"/>
  <c r="Q855" i="15"/>
  <c r="P855" i="15"/>
  <c r="O855" i="15"/>
  <c r="N855" i="15"/>
  <c r="J855" i="15"/>
  <c r="R855" i="15" s="1"/>
  <c r="D855" i="15"/>
  <c r="C855" i="15"/>
  <c r="B855" i="15"/>
  <c r="Q855" i="14"/>
  <c r="P855" i="14"/>
  <c r="O855" i="14"/>
  <c r="N855" i="14"/>
  <c r="J855" i="14"/>
  <c r="R855" i="14" s="1"/>
  <c r="C855" i="14"/>
  <c r="B855" i="14"/>
  <c r="P855" i="13"/>
  <c r="O855" i="13"/>
  <c r="N855" i="13"/>
  <c r="M855" i="13"/>
  <c r="I855" i="13"/>
  <c r="D855" i="13"/>
  <c r="C855" i="13"/>
  <c r="B855" i="13"/>
  <c r="R855" i="16"/>
  <c r="Q855" i="16"/>
  <c r="P855" i="16"/>
  <c r="O855" i="16"/>
  <c r="K855" i="16"/>
  <c r="S855" i="16" s="1"/>
  <c r="D855" i="16"/>
  <c r="C855" i="16"/>
  <c r="B855" i="16"/>
  <c r="S855" i="11"/>
  <c r="R855" i="11"/>
  <c r="P855" i="11"/>
  <c r="O855" i="11"/>
  <c r="N855" i="11"/>
  <c r="K855" i="11"/>
  <c r="H855" i="11"/>
  <c r="T855" i="11" s="1"/>
  <c r="D855" i="11"/>
  <c r="C855" i="11"/>
  <c r="B855" i="11"/>
  <c r="P855" i="12"/>
  <c r="O855" i="12"/>
  <c r="N855" i="12"/>
  <c r="M855" i="12"/>
  <c r="I855" i="12"/>
  <c r="Q855" i="12" s="1"/>
  <c r="D855" i="12"/>
  <c r="C855" i="12"/>
  <c r="B855" i="12"/>
  <c r="P855" i="10"/>
  <c r="O855" i="10"/>
  <c r="M855" i="10"/>
  <c r="I855" i="10"/>
  <c r="Q855" i="10" s="1"/>
  <c r="D855" i="10"/>
  <c r="C855" i="10"/>
  <c r="B855" i="10"/>
  <c r="O855" i="1"/>
  <c r="Z855" i="18" s="1"/>
  <c r="AN855" i="18" s="1"/>
  <c r="N855" i="1"/>
  <c r="P855" i="18" s="1"/>
  <c r="AM855" i="18" s="1"/>
  <c r="M855" i="1"/>
  <c r="J855" i="18" s="1"/>
  <c r="AL855" i="18" s="1"/>
  <c r="L855" i="1"/>
  <c r="D855" i="18" s="1"/>
  <c r="AK855" i="18" s="1"/>
  <c r="A855" i="1"/>
  <c r="A855" i="15" s="1"/>
  <c r="AX854" i="18"/>
  <c r="AW854" i="18"/>
  <c r="AV854" i="18"/>
  <c r="AF854" i="18"/>
  <c r="BB854" i="18" s="1"/>
  <c r="AD854" i="18"/>
  <c r="AC854" i="18"/>
  <c r="V854" i="18"/>
  <c r="W854" i="18" s="1"/>
  <c r="T854" i="18"/>
  <c r="AZ854" i="18" s="1"/>
  <c r="S854" i="18"/>
  <c r="O854" i="18"/>
  <c r="N854" i="18"/>
  <c r="I854" i="18"/>
  <c r="H854" i="18"/>
  <c r="C854" i="18"/>
  <c r="B854" i="18"/>
  <c r="Q854" i="15"/>
  <c r="P854" i="15"/>
  <c r="O854" i="15"/>
  <c r="N854" i="15"/>
  <c r="J854" i="15"/>
  <c r="C854" i="15"/>
  <c r="B854" i="15"/>
  <c r="Q854" i="14"/>
  <c r="P854" i="14"/>
  <c r="O854" i="14"/>
  <c r="N854" i="14"/>
  <c r="J854" i="14"/>
  <c r="C854" i="14"/>
  <c r="B854" i="14"/>
  <c r="P854" i="13"/>
  <c r="O854" i="13"/>
  <c r="N854" i="13"/>
  <c r="M854" i="13"/>
  <c r="I854" i="13"/>
  <c r="D854" i="13"/>
  <c r="C854" i="13"/>
  <c r="B854" i="13"/>
  <c r="R854" i="16"/>
  <c r="Q854" i="16"/>
  <c r="P854" i="16"/>
  <c r="O854" i="16"/>
  <c r="K854" i="16"/>
  <c r="D854" i="16"/>
  <c r="C854" i="16"/>
  <c r="B854" i="16"/>
  <c r="S854" i="11"/>
  <c r="R854" i="11"/>
  <c r="P854" i="11"/>
  <c r="O854" i="11"/>
  <c r="N854" i="11"/>
  <c r="K854" i="11"/>
  <c r="H854" i="11"/>
  <c r="T854" i="11" s="1"/>
  <c r="D854" i="11"/>
  <c r="C854" i="11"/>
  <c r="B854" i="11"/>
  <c r="P854" i="12"/>
  <c r="O854" i="12"/>
  <c r="N854" i="12"/>
  <c r="M854" i="12"/>
  <c r="I854" i="12"/>
  <c r="Q854" i="12" s="1"/>
  <c r="D854" i="12"/>
  <c r="C854" i="12"/>
  <c r="B854" i="12"/>
  <c r="P854" i="10"/>
  <c r="O854" i="10"/>
  <c r="M854" i="10"/>
  <c r="M854" i="18" s="1"/>
  <c r="I854" i="10"/>
  <c r="Q854" i="10" s="1"/>
  <c r="D854" i="10"/>
  <c r="C854" i="10"/>
  <c r="B854" i="10"/>
  <c r="O854" i="1"/>
  <c r="Z854" i="18" s="1"/>
  <c r="N854" i="1"/>
  <c r="P854" i="18" s="1"/>
  <c r="AM854" i="18" s="1"/>
  <c r="M854" i="1"/>
  <c r="J854" i="18" s="1"/>
  <c r="AL854" i="18" s="1"/>
  <c r="L854" i="1"/>
  <c r="D854" i="18" s="1"/>
  <c r="AK854" i="18" s="1"/>
  <c r="A854" i="1"/>
  <c r="A854" i="13" s="1"/>
  <c r="AX853" i="18"/>
  <c r="AW853" i="18"/>
  <c r="AV853" i="18"/>
  <c r="AF853" i="18"/>
  <c r="BB853" i="18" s="1"/>
  <c r="AD853" i="18"/>
  <c r="AC853" i="18"/>
  <c r="V853" i="18"/>
  <c r="T853" i="18"/>
  <c r="AZ853" i="18" s="1"/>
  <c r="S853" i="18"/>
  <c r="O853" i="18"/>
  <c r="N853" i="18"/>
  <c r="I853" i="18"/>
  <c r="H853" i="18"/>
  <c r="C853" i="18"/>
  <c r="B853" i="18"/>
  <c r="Q853" i="15"/>
  <c r="P853" i="15"/>
  <c r="O853" i="15"/>
  <c r="N853" i="15"/>
  <c r="J853" i="15"/>
  <c r="C853" i="15"/>
  <c r="B853" i="15"/>
  <c r="Q853" i="14"/>
  <c r="P853" i="14"/>
  <c r="O853" i="14"/>
  <c r="N853" i="14"/>
  <c r="J853" i="14"/>
  <c r="C853" i="14"/>
  <c r="B853" i="14"/>
  <c r="P853" i="13"/>
  <c r="O853" i="13"/>
  <c r="N853" i="13"/>
  <c r="M853" i="13"/>
  <c r="I853" i="13"/>
  <c r="D853" i="13"/>
  <c r="C853" i="13"/>
  <c r="B853" i="13"/>
  <c r="R853" i="16"/>
  <c r="Q853" i="16"/>
  <c r="P853" i="16"/>
  <c r="O853" i="16"/>
  <c r="K853" i="16"/>
  <c r="D853" i="16"/>
  <c r="C853" i="16"/>
  <c r="B853" i="16"/>
  <c r="S853" i="11"/>
  <c r="R853" i="11"/>
  <c r="P853" i="11"/>
  <c r="O853" i="11"/>
  <c r="N853" i="11"/>
  <c r="K853" i="11"/>
  <c r="H853" i="11"/>
  <c r="T853" i="11" s="1"/>
  <c r="D853" i="11"/>
  <c r="C853" i="11"/>
  <c r="B853" i="11"/>
  <c r="P853" i="12"/>
  <c r="O853" i="12"/>
  <c r="N853" i="12"/>
  <c r="M853" i="12"/>
  <c r="I853" i="12"/>
  <c r="Q853" i="12" s="1"/>
  <c r="D853" i="12"/>
  <c r="C853" i="12"/>
  <c r="B853" i="12"/>
  <c r="P853" i="10"/>
  <c r="O853" i="10"/>
  <c r="M853" i="10"/>
  <c r="M853" i="18" s="1"/>
  <c r="I853" i="10"/>
  <c r="Q853" i="10" s="1"/>
  <c r="D853" i="10"/>
  <c r="C853" i="10"/>
  <c r="B853" i="10"/>
  <c r="O853" i="1"/>
  <c r="Z853" i="18" s="1"/>
  <c r="AN853" i="18" s="1"/>
  <c r="N853" i="1"/>
  <c r="P853" i="18" s="1"/>
  <c r="AM853" i="18" s="1"/>
  <c r="M853" i="1"/>
  <c r="J853" i="18" s="1"/>
  <c r="AL853" i="18" s="1"/>
  <c r="L853" i="1"/>
  <c r="D853" i="18" s="1"/>
  <c r="AK853" i="18" s="1"/>
  <c r="A853" i="1"/>
  <c r="A853" i="15" s="1"/>
  <c r="AX852" i="18"/>
  <c r="AW852" i="18"/>
  <c r="AV852" i="18"/>
  <c r="AF852" i="18"/>
  <c r="BB852" i="18" s="1"/>
  <c r="AD852" i="18"/>
  <c r="AC852" i="18"/>
  <c r="Y852" i="18"/>
  <c r="W852" i="18"/>
  <c r="V852" i="18"/>
  <c r="BA852" i="18" s="1"/>
  <c r="U852" i="18"/>
  <c r="T852" i="18"/>
  <c r="AZ852" i="18" s="1"/>
  <c r="S852" i="18"/>
  <c r="O852" i="18"/>
  <c r="N852" i="18"/>
  <c r="I852" i="18"/>
  <c r="H852" i="18"/>
  <c r="C852" i="18"/>
  <c r="B852" i="18"/>
  <c r="Q852" i="15"/>
  <c r="P852" i="15"/>
  <c r="O852" i="15"/>
  <c r="N852" i="15"/>
  <c r="J852" i="15"/>
  <c r="R852" i="15" s="1"/>
  <c r="D852" i="15"/>
  <c r="C852" i="15"/>
  <c r="B852" i="15"/>
  <c r="Q852" i="14"/>
  <c r="P852" i="14"/>
  <c r="O852" i="14"/>
  <c r="N852" i="14"/>
  <c r="J852" i="14"/>
  <c r="R852" i="14" s="1"/>
  <c r="C852" i="14"/>
  <c r="B852" i="14"/>
  <c r="P852" i="13"/>
  <c r="O852" i="13"/>
  <c r="N852" i="13"/>
  <c r="M852" i="13"/>
  <c r="I852" i="13"/>
  <c r="Q852" i="13" s="1"/>
  <c r="D852" i="13"/>
  <c r="C852" i="13"/>
  <c r="B852" i="13"/>
  <c r="R852" i="16"/>
  <c r="Q852" i="16"/>
  <c r="P852" i="16"/>
  <c r="O852" i="16"/>
  <c r="K852" i="16"/>
  <c r="S852" i="16" s="1"/>
  <c r="D852" i="16"/>
  <c r="C852" i="16"/>
  <c r="B852" i="16"/>
  <c r="S852" i="11"/>
  <c r="R852" i="11"/>
  <c r="P852" i="11"/>
  <c r="O852" i="11"/>
  <c r="N852" i="11"/>
  <c r="K852" i="11"/>
  <c r="H852" i="11"/>
  <c r="T852" i="11" s="1"/>
  <c r="D852" i="11"/>
  <c r="C852" i="11"/>
  <c r="B852" i="11"/>
  <c r="P852" i="12"/>
  <c r="O852" i="12"/>
  <c r="N852" i="12"/>
  <c r="M852" i="12"/>
  <c r="I852" i="12"/>
  <c r="Q852" i="12" s="1"/>
  <c r="D852" i="12"/>
  <c r="C852" i="12"/>
  <c r="B852" i="12"/>
  <c r="P852" i="10"/>
  <c r="O852" i="10"/>
  <c r="M852" i="10"/>
  <c r="I852" i="10"/>
  <c r="Q852" i="10" s="1"/>
  <c r="D852" i="10"/>
  <c r="C852" i="10"/>
  <c r="B852" i="10"/>
  <c r="O852" i="1"/>
  <c r="Z852" i="18" s="1"/>
  <c r="N852" i="1"/>
  <c r="P852" i="18" s="1"/>
  <c r="AM852" i="18" s="1"/>
  <c r="M852" i="1"/>
  <c r="J852" i="18" s="1"/>
  <c r="AL852" i="18" s="1"/>
  <c r="L852" i="1"/>
  <c r="D852" i="18" s="1"/>
  <c r="AK852" i="18" s="1"/>
  <c r="A852" i="1"/>
  <c r="A852" i="13" s="1"/>
  <c r="AX851" i="18"/>
  <c r="AW851" i="18"/>
  <c r="AV851" i="18"/>
  <c r="AF851" i="18"/>
  <c r="BB851" i="18" s="1"/>
  <c r="AD851" i="18"/>
  <c r="AC851" i="18"/>
  <c r="Y851" i="18"/>
  <c r="W851" i="18"/>
  <c r="V851" i="18"/>
  <c r="BA851" i="18" s="1"/>
  <c r="U851" i="18"/>
  <c r="T851" i="18"/>
  <c r="AZ851" i="18" s="1"/>
  <c r="S851" i="18"/>
  <c r="O851" i="18"/>
  <c r="N851" i="18"/>
  <c r="I851" i="18"/>
  <c r="H851" i="18"/>
  <c r="C851" i="18"/>
  <c r="B851" i="18"/>
  <c r="Q851" i="15"/>
  <c r="P851" i="15"/>
  <c r="O851" i="15"/>
  <c r="N851" i="15"/>
  <c r="J851" i="15"/>
  <c r="R851" i="15" s="1"/>
  <c r="D851" i="15"/>
  <c r="C851" i="15"/>
  <c r="B851" i="15"/>
  <c r="Q851" i="14"/>
  <c r="P851" i="14"/>
  <c r="O851" i="14"/>
  <c r="N851" i="14"/>
  <c r="J851" i="14"/>
  <c r="R851" i="14" s="1"/>
  <c r="C851" i="14"/>
  <c r="B851" i="14"/>
  <c r="P851" i="13"/>
  <c r="O851" i="13"/>
  <c r="N851" i="13"/>
  <c r="M851" i="13"/>
  <c r="I851" i="13"/>
  <c r="Q851" i="13" s="1"/>
  <c r="D851" i="13"/>
  <c r="C851" i="13"/>
  <c r="B851" i="13"/>
  <c r="R851" i="16"/>
  <c r="Q851" i="16"/>
  <c r="P851" i="16"/>
  <c r="O851" i="16"/>
  <c r="K851" i="16"/>
  <c r="S851" i="16" s="1"/>
  <c r="D851" i="16"/>
  <c r="C851" i="16"/>
  <c r="B851" i="16"/>
  <c r="S851" i="11"/>
  <c r="R851" i="11"/>
  <c r="P851" i="11"/>
  <c r="O851" i="11"/>
  <c r="N851" i="11"/>
  <c r="K851" i="11"/>
  <c r="H851" i="11"/>
  <c r="T851" i="11" s="1"/>
  <c r="D851" i="11"/>
  <c r="C851" i="11"/>
  <c r="B851" i="11"/>
  <c r="P851" i="12"/>
  <c r="O851" i="12"/>
  <c r="N851" i="12"/>
  <c r="M851" i="12"/>
  <c r="I851" i="12"/>
  <c r="Q851" i="12" s="1"/>
  <c r="D851" i="12"/>
  <c r="C851" i="12"/>
  <c r="B851" i="12"/>
  <c r="P851" i="10"/>
  <c r="O851" i="10"/>
  <c r="M851" i="10"/>
  <c r="I851" i="10"/>
  <c r="Q851" i="10" s="1"/>
  <c r="D851" i="10"/>
  <c r="C851" i="10"/>
  <c r="B851" i="10"/>
  <c r="O851" i="1"/>
  <c r="Z851" i="18" s="1"/>
  <c r="AN851" i="18" s="1"/>
  <c r="N851" i="1"/>
  <c r="P851" i="18" s="1"/>
  <c r="AM851" i="18" s="1"/>
  <c r="M851" i="1"/>
  <c r="J851" i="18" s="1"/>
  <c r="AL851" i="18" s="1"/>
  <c r="L851" i="1"/>
  <c r="D851" i="18" s="1"/>
  <c r="AK851" i="18" s="1"/>
  <c r="A851" i="1"/>
  <c r="A851" i="14" s="1"/>
  <c r="AX850" i="18"/>
  <c r="AW850" i="18"/>
  <c r="AV850" i="18"/>
  <c r="AF850" i="18"/>
  <c r="BB850" i="18" s="1"/>
  <c r="AD850" i="18"/>
  <c r="AC850" i="18"/>
  <c r="Y850" i="18"/>
  <c r="W850" i="18"/>
  <c r="V850" i="18"/>
  <c r="U850" i="18"/>
  <c r="T850" i="18"/>
  <c r="AZ850" i="18" s="1"/>
  <c r="S850" i="18"/>
  <c r="O850" i="18"/>
  <c r="N850" i="18"/>
  <c r="I850" i="18"/>
  <c r="H850" i="18"/>
  <c r="C850" i="18"/>
  <c r="B850" i="18"/>
  <c r="Q850" i="15"/>
  <c r="P850" i="15"/>
  <c r="O850" i="15"/>
  <c r="N850" i="15"/>
  <c r="J850" i="15"/>
  <c r="R850" i="15" s="1"/>
  <c r="D850" i="15"/>
  <c r="C850" i="15"/>
  <c r="B850" i="15"/>
  <c r="Q850" i="14"/>
  <c r="P850" i="14"/>
  <c r="O850" i="14"/>
  <c r="N850" i="14"/>
  <c r="J850" i="14"/>
  <c r="R850" i="14" s="1"/>
  <c r="C850" i="14"/>
  <c r="B850" i="14"/>
  <c r="P850" i="13"/>
  <c r="O850" i="13"/>
  <c r="N850" i="13"/>
  <c r="M850" i="13"/>
  <c r="I850" i="13"/>
  <c r="D850" i="13"/>
  <c r="C850" i="13"/>
  <c r="B850" i="13"/>
  <c r="R850" i="16"/>
  <c r="Q850" i="16"/>
  <c r="P850" i="16"/>
  <c r="O850" i="16"/>
  <c r="K850" i="16"/>
  <c r="S850" i="16" s="1"/>
  <c r="D850" i="16"/>
  <c r="C850" i="16"/>
  <c r="B850" i="16"/>
  <c r="S850" i="11"/>
  <c r="R850" i="11"/>
  <c r="P850" i="11"/>
  <c r="O850" i="11"/>
  <c r="N850" i="11"/>
  <c r="K850" i="11"/>
  <c r="H850" i="11"/>
  <c r="T850" i="11" s="1"/>
  <c r="D850" i="11"/>
  <c r="C850" i="11"/>
  <c r="B850" i="11"/>
  <c r="P850" i="12"/>
  <c r="O850" i="12"/>
  <c r="N850" i="12"/>
  <c r="M850" i="12"/>
  <c r="I850" i="12"/>
  <c r="Q850" i="12" s="1"/>
  <c r="D850" i="12"/>
  <c r="C850" i="12"/>
  <c r="B850" i="12"/>
  <c r="P850" i="10"/>
  <c r="O850" i="10"/>
  <c r="M850" i="10"/>
  <c r="G850" i="18" s="1"/>
  <c r="I850" i="10"/>
  <c r="Q850" i="10" s="1"/>
  <c r="D850" i="10"/>
  <c r="C850" i="10"/>
  <c r="B850" i="10"/>
  <c r="O850" i="1"/>
  <c r="Z850" i="18" s="1"/>
  <c r="AN850" i="18" s="1"/>
  <c r="N850" i="1"/>
  <c r="P850" i="18" s="1"/>
  <c r="AM850" i="18" s="1"/>
  <c r="M850" i="1"/>
  <c r="J850" i="18" s="1"/>
  <c r="AL850" i="18" s="1"/>
  <c r="L850" i="1"/>
  <c r="D850" i="18" s="1"/>
  <c r="AK850" i="18" s="1"/>
  <c r="A850" i="1"/>
  <c r="A850" i="15" s="1"/>
  <c r="AX849" i="18"/>
  <c r="AW849" i="18"/>
  <c r="AV849" i="18"/>
  <c r="AI849" i="18"/>
  <c r="AG849" i="18"/>
  <c r="AF849" i="18"/>
  <c r="BB849" i="18" s="1"/>
  <c r="AE849" i="18"/>
  <c r="AD849" i="18"/>
  <c r="AC849" i="18"/>
  <c r="Y849" i="18"/>
  <c r="W849" i="18"/>
  <c r="V849" i="18"/>
  <c r="U849" i="18"/>
  <c r="T849" i="18"/>
  <c r="AZ849" i="18" s="1"/>
  <c r="S849" i="18"/>
  <c r="O849" i="18"/>
  <c r="N849" i="18"/>
  <c r="I849" i="18"/>
  <c r="H849" i="18"/>
  <c r="C849" i="18"/>
  <c r="B849" i="18"/>
  <c r="Q849" i="15"/>
  <c r="P849" i="15"/>
  <c r="O849" i="15"/>
  <c r="N849" i="15"/>
  <c r="J849" i="15"/>
  <c r="R849" i="15" s="1"/>
  <c r="D849" i="15"/>
  <c r="C849" i="15"/>
  <c r="B849" i="15"/>
  <c r="Q849" i="14"/>
  <c r="P849" i="14"/>
  <c r="O849" i="14"/>
  <c r="N849" i="14"/>
  <c r="J849" i="14"/>
  <c r="R849" i="14" s="1"/>
  <c r="C849" i="14"/>
  <c r="B849" i="14"/>
  <c r="P849" i="13"/>
  <c r="O849" i="13"/>
  <c r="N849" i="13"/>
  <c r="M849" i="13"/>
  <c r="I849" i="13"/>
  <c r="Q849" i="13" s="1"/>
  <c r="D849" i="13"/>
  <c r="C849" i="13"/>
  <c r="B849" i="13"/>
  <c r="R849" i="16"/>
  <c r="Q849" i="16"/>
  <c r="P849" i="16"/>
  <c r="O849" i="16"/>
  <c r="K849" i="16"/>
  <c r="S849" i="16" s="1"/>
  <c r="D849" i="16"/>
  <c r="C849" i="16"/>
  <c r="B849" i="16"/>
  <c r="S849" i="11"/>
  <c r="R849" i="11"/>
  <c r="P849" i="11"/>
  <c r="O849" i="11"/>
  <c r="N849" i="11"/>
  <c r="K849" i="11"/>
  <c r="H849" i="11"/>
  <c r="T849" i="11" s="1"/>
  <c r="D849" i="11"/>
  <c r="C849" i="11"/>
  <c r="B849" i="11"/>
  <c r="P849" i="12"/>
  <c r="O849" i="12"/>
  <c r="N849" i="12"/>
  <c r="M849" i="12"/>
  <c r="I849" i="12"/>
  <c r="Q849" i="12" s="1"/>
  <c r="D849" i="12"/>
  <c r="C849" i="12"/>
  <c r="B849" i="12"/>
  <c r="P849" i="10"/>
  <c r="O849" i="10"/>
  <c r="M849" i="10"/>
  <c r="I849" i="10"/>
  <c r="Q849" i="10" s="1"/>
  <c r="D849" i="10"/>
  <c r="C849" i="10"/>
  <c r="B849" i="10"/>
  <c r="O849" i="1"/>
  <c r="Z849" i="18" s="1"/>
  <c r="AN849" i="18" s="1"/>
  <c r="N849" i="1"/>
  <c r="P849" i="18" s="1"/>
  <c r="AM849" i="18" s="1"/>
  <c r="M849" i="1"/>
  <c r="J849" i="18" s="1"/>
  <c r="AL849" i="18" s="1"/>
  <c r="L849" i="1"/>
  <c r="D849" i="18" s="1"/>
  <c r="AK849" i="18" s="1"/>
  <c r="A849" i="1"/>
  <c r="A849" i="15" s="1"/>
  <c r="AX848" i="18"/>
  <c r="AW848" i="18"/>
  <c r="AV848" i="18"/>
  <c r="AF848" i="18"/>
  <c r="BB848" i="18" s="1"/>
  <c r="AD848" i="18"/>
  <c r="AC848" i="18"/>
  <c r="Y848" i="18"/>
  <c r="W848" i="18"/>
  <c r="V848" i="18"/>
  <c r="U848" i="18"/>
  <c r="T848" i="18"/>
  <c r="AZ848" i="18" s="1"/>
  <c r="S848" i="18"/>
  <c r="O848" i="18"/>
  <c r="N848" i="18"/>
  <c r="I848" i="18"/>
  <c r="H848" i="18"/>
  <c r="C848" i="18"/>
  <c r="B848" i="18"/>
  <c r="Q848" i="15"/>
  <c r="P848" i="15"/>
  <c r="O848" i="15"/>
  <c r="N848" i="15"/>
  <c r="J848" i="15"/>
  <c r="R848" i="15" s="1"/>
  <c r="D848" i="15"/>
  <c r="C848" i="15"/>
  <c r="B848" i="15"/>
  <c r="Q848" i="14"/>
  <c r="P848" i="14"/>
  <c r="O848" i="14"/>
  <c r="N848" i="14"/>
  <c r="J848" i="14"/>
  <c r="R848" i="14" s="1"/>
  <c r="C848" i="14"/>
  <c r="B848" i="14"/>
  <c r="P848" i="13"/>
  <c r="O848" i="13"/>
  <c r="N848" i="13"/>
  <c r="M848" i="13"/>
  <c r="I848" i="13"/>
  <c r="Q848" i="13" s="1"/>
  <c r="D848" i="13"/>
  <c r="C848" i="13"/>
  <c r="B848" i="13"/>
  <c r="R848" i="16"/>
  <c r="Q848" i="16"/>
  <c r="P848" i="16"/>
  <c r="O848" i="16"/>
  <c r="K848" i="16"/>
  <c r="S848" i="16" s="1"/>
  <c r="D848" i="16"/>
  <c r="C848" i="16"/>
  <c r="B848" i="16"/>
  <c r="S848" i="11"/>
  <c r="R848" i="11"/>
  <c r="P848" i="11"/>
  <c r="O848" i="11"/>
  <c r="N848" i="11"/>
  <c r="K848" i="11"/>
  <c r="H848" i="11"/>
  <c r="T848" i="11" s="1"/>
  <c r="D848" i="11"/>
  <c r="C848" i="11"/>
  <c r="B848" i="11"/>
  <c r="P848" i="12"/>
  <c r="O848" i="12"/>
  <c r="N848" i="12"/>
  <c r="M848" i="12"/>
  <c r="I848" i="12"/>
  <c r="Q848" i="12" s="1"/>
  <c r="D848" i="12"/>
  <c r="C848" i="12"/>
  <c r="B848" i="12"/>
  <c r="P848" i="10"/>
  <c r="O848" i="10"/>
  <c r="M848" i="10"/>
  <c r="I848" i="10"/>
  <c r="Q848" i="10" s="1"/>
  <c r="D848" i="10"/>
  <c r="C848" i="10"/>
  <c r="B848" i="10"/>
  <c r="O848" i="1"/>
  <c r="Z848" i="18" s="1"/>
  <c r="AN848" i="18" s="1"/>
  <c r="N848" i="1"/>
  <c r="P848" i="18" s="1"/>
  <c r="AM848" i="18" s="1"/>
  <c r="M848" i="1"/>
  <c r="J848" i="18" s="1"/>
  <c r="AL848" i="18" s="1"/>
  <c r="L848" i="1"/>
  <c r="D848" i="18" s="1"/>
  <c r="AK848" i="18" s="1"/>
  <c r="A848" i="1"/>
  <c r="A848" i="15" s="1"/>
  <c r="AX847" i="18"/>
  <c r="AW847" i="18"/>
  <c r="AV847" i="18"/>
  <c r="AI847" i="18"/>
  <c r="AG847" i="18"/>
  <c r="AF847" i="18"/>
  <c r="BB847" i="18" s="1"/>
  <c r="AE847" i="18"/>
  <c r="AD847" i="18"/>
  <c r="AC847" i="18"/>
  <c r="Y847" i="18"/>
  <c r="W847" i="18"/>
  <c r="V847" i="18"/>
  <c r="U847" i="18"/>
  <c r="T847" i="18"/>
  <c r="AZ847" i="18" s="1"/>
  <c r="S847" i="18"/>
  <c r="O847" i="18"/>
  <c r="N847" i="18"/>
  <c r="I847" i="18"/>
  <c r="H847" i="18"/>
  <c r="C847" i="18"/>
  <c r="B847" i="18"/>
  <c r="Q847" i="15"/>
  <c r="P847" i="15"/>
  <c r="O847" i="15"/>
  <c r="N847" i="15"/>
  <c r="J847" i="15"/>
  <c r="R847" i="15" s="1"/>
  <c r="D847" i="15"/>
  <c r="C847" i="15"/>
  <c r="B847" i="15"/>
  <c r="Q847" i="14"/>
  <c r="P847" i="14"/>
  <c r="O847" i="14"/>
  <c r="N847" i="14"/>
  <c r="J847" i="14"/>
  <c r="R847" i="14" s="1"/>
  <c r="C847" i="14"/>
  <c r="B847" i="14"/>
  <c r="P847" i="13"/>
  <c r="O847" i="13"/>
  <c r="N847" i="13"/>
  <c r="M847" i="13"/>
  <c r="I847" i="13"/>
  <c r="Q847" i="13" s="1"/>
  <c r="D847" i="13"/>
  <c r="C847" i="13"/>
  <c r="B847" i="13"/>
  <c r="R847" i="16"/>
  <c r="Q847" i="16"/>
  <c r="P847" i="16"/>
  <c r="O847" i="16"/>
  <c r="K847" i="16"/>
  <c r="S847" i="16" s="1"/>
  <c r="D847" i="16"/>
  <c r="C847" i="16"/>
  <c r="B847" i="16"/>
  <c r="S847" i="11"/>
  <c r="R847" i="11"/>
  <c r="P847" i="11"/>
  <c r="O847" i="11"/>
  <c r="N847" i="11"/>
  <c r="K847" i="11"/>
  <c r="H847" i="11"/>
  <c r="T847" i="11" s="1"/>
  <c r="D847" i="11"/>
  <c r="C847" i="11"/>
  <c r="B847" i="11"/>
  <c r="P847" i="12"/>
  <c r="O847" i="12"/>
  <c r="N847" i="12"/>
  <c r="M847" i="12"/>
  <c r="I847" i="12"/>
  <c r="Q847" i="12" s="1"/>
  <c r="D847" i="12"/>
  <c r="C847" i="12"/>
  <c r="B847" i="12"/>
  <c r="P847" i="10"/>
  <c r="O847" i="10"/>
  <c r="M847" i="10"/>
  <c r="I847" i="10"/>
  <c r="Q847" i="10" s="1"/>
  <c r="D847" i="10"/>
  <c r="C847" i="10"/>
  <c r="B847" i="10"/>
  <c r="O847" i="1"/>
  <c r="Z847" i="18" s="1"/>
  <c r="AN847" i="18" s="1"/>
  <c r="N847" i="1"/>
  <c r="P847" i="18" s="1"/>
  <c r="AM847" i="18" s="1"/>
  <c r="M847" i="1"/>
  <c r="J847" i="18" s="1"/>
  <c r="AL847" i="18" s="1"/>
  <c r="L847" i="1"/>
  <c r="D847" i="18" s="1"/>
  <c r="AK847" i="18" s="1"/>
  <c r="A847" i="1"/>
  <c r="A847" i="15" s="1"/>
  <c r="AX846" i="18"/>
  <c r="AW846" i="18"/>
  <c r="AV846" i="18"/>
  <c r="AI846" i="18"/>
  <c r="AG846" i="18"/>
  <c r="AF846" i="18"/>
  <c r="BB846" i="18" s="1"/>
  <c r="AE846" i="18"/>
  <c r="AD846" i="18"/>
  <c r="AC846" i="18"/>
  <c r="Y846" i="18"/>
  <c r="W846" i="18"/>
  <c r="V846" i="18"/>
  <c r="U846" i="18"/>
  <c r="T846" i="18"/>
  <c r="AZ846" i="18" s="1"/>
  <c r="S846" i="18"/>
  <c r="O846" i="18"/>
  <c r="N846" i="18"/>
  <c r="I846" i="18"/>
  <c r="H846" i="18"/>
  <c r="C846" i="18"/>
  <c r="B846" i="18"/>
  <c r="Q846" i="15"/>
  <c r="P846" i="15"/>
  <c r="O846" i="15"/>
  <c r="N846" i="15"/>
  <c r="J846" i="15"/>
  <c r="R846" i="15" s="1"/>
  <c r="D846" i="15"/>
  <c r="C846" i="15"/>
  <c r="B846" i="15"/>
  <c r="Q846" i="14"/>
  <c r="P846" i="14"/>
  <c r="O846" i="14"/>
  <c r="N846" i="14"/>
  <c r="J846" i="14"/>
  <c r="R846" i="14" s="1"/>
  <c r="C846" i="14"/>
  <c r="B846" i="14"/>
  <c r="P846" i="13"/>
  <c r="O846" i="13"/>
  <c r="N846" i="13"/>
  <c r="M846" i="13"/>
  <c r="I846" i="13"/>
  <c r="Q846" i="13" s="1"/>
  <c r="D846" i="13"/>
  <c r="C846" i="13"/>
  <c r="B846" i="13"/>
  <c r="R846" i="16"/>
  <c r="Q846" i="16"/>
  <c r="P846" i="16"/>
  <c r="O846" i="16"/>
  <c r="K846" i="16"/>
  <c r="S846" i="16" s="1"/>
  <c r="D846" i="16"/>
  <c r="C846" i="16"/>
  <c r="B846" i="16"/>
  <c r="S846" i="11"/>
  <c r="R846" i="11"/>
  <c r="P846" i="11"/>
  <c r="O846" i="11"/>
  <c r="N846" i="11"/>
  <c r="K846" i="11"/>
  <c r="H846" i="11"/>
  <c r="T846" i="11" s="1"/>
  <c r="D846" i="11"/>
  <c r="C846" i="11"/>
  <c r="B846" i="11"/>
  <c r="P846" i="12"/>
  <c r="O846" i="12"/>
  <c r="N846" i="12"/>
  <c r="M846" i="12"/>
  <c r="I846" i="12"/>
  <c r="Q846" i="12" s="1"/>
  <c r="D846" i="12"/>
  <c r="C846" i="12"/>
  <c r="B846" i="12"/>
  <c r="P846" i="10"/>
  <c r="O846" i="10"/>
  <c r="M846" i="10"/>
  <c r="I846" i="10"/>
  <c r="Q846" i="10" s="1"/>
  <c r="D846" i="10"/>
  <c r="C846" i="10"/>
  <c r="B846" i="10"/>
  <c r="O846" i="1"/>
  <c r="Z846" i="18" s="1"/>
  <c r="AN846" i="18" s="1"/>
  <c r="N846" i="1"/>
  <c r="P846" i="18" s="1"/>
  <c r="AM846" i="18" s="1"/>
  <c r="M846" i="1"/>
  <c r="J846" i="18" s="1"/>
  <c r="AL846" i="18" s="1"/>
  <c r="L846" i="1"/>
  <c r="D846" i="18" s="1"/>
  <c r="AK846" i="18" s="1"/>
  <c r="A846" i="1"/>
  <c r="A846" i="18" s="1"/>
  <c r="AX845" i="18"/>
  <c r="AW845" i="18"/>
  <c r="AV845" i="18"/>
  <c r="AF845" i="18"/>
  <c r="BB845" i="18" s="1"/>
  <c r="AD845" i="18"/>
  <c r="AC845" i="18"/>
  <c r="V845" i="18"/>
  <c r="W845" i="18" s="1"/>
  <c r="T845" i="18"/>
  <c r="AZ845" i="18" s="1"/>
  <c r="S845" i="18"/>
  <c r="O845" i="18"/>
  <c r="N845" i="18"/>
  <c r="I845" i="18"/>
  <c r="H845" i="18"/>
  <c r="C845" i="18"/>
  <c r="B845" i="18"/>
  <c r="Q845" i="15"/>
  <c r="P845" i="15"/>
  <c r="O845" i="15"/>
  <c r="N845" i="15"/>
  <c r="J845" i="15"/>
  <c r="C845" i="15"/>
  <c r="B845" i="15"/>
  <c r="Q845" i="14"/>
  <c r="P845" i="14"/>
  <c r="O845" i="14"/>
  <c r="N845" i="14"/>
  <c r="J845" i="14"/>
  <c r="C845" i="14"/>
  <c r="B845" i="14"/>
  <c r="P845" i="13"/>
  <c r="O845" i="13"/>
  <c r="N845" i="13"/>
  <c r="M845" i="13"/>
  <c r="I845" i="13"/>
  <c r="D845" i="13"/>
  <c r="C845" i="13"/>
  <c r="B845" i="13"/>
  <c r="R845" i="16"/>
  <c r="Q845" i="16"/>
  <c r="P845" i="16"/>
  <c r="O845" i="16"/>
  <c r="K845" i="16"/>
  <c r="D845" i="16"/>
  <c r="C845" i="16"/>
  <c r="B845" i="16"/>
  <c r="S845" i="11"/>
  <c r="R845" i="11"/>
  <c r="P845" i="11"/>
  <c r="O845" i="11"/>
  <c r="Q845" i="11" s="1"/>
  <c r="N845" i="11"/>
  <c r="K845" i="11"/>
  <c r="H845" i="11"/>
  <c r="T845" i="11" s="1"/>
  <c r="D845" i="11"/>
  <c r="C845" i="11"/>
  <c r="B845" i="11"/>
  <c r="P845" i="12"/>
  <c r="O845" i="12"/>
  <c r="N845" i="12"/>
  <c r="M845" i="12"/>
  <c r="I845" i="12"/>
  <c r="Q845" i="12" s="1"/>
  <c r="D845" i="12"/>
  <c r="C845" i="12"/>
  <c r="B845" i="12"/>
  <c r="P845" i="10"/>
  <c r="O845" i="10"/>
  <c r="M845" i="10"/>
  <c r="M845" i="18" s="1"/>
  <c r="I845" i="10"/>
  <c r="Q845" i="10" s="1"/>
  <c r="D845" i="10"/>
  <c r="C845" i="10"/>
  <c r="B845" i="10"/>
  <c r="O845" i="1"/>
  <c r="Z845" i="18" s="1"/>
  <c r="AN845" i="18" s="1"/>
  <c r="N845" i="1"/>
  <c r="P845" i="18" s="1"/>
  <c r="AM845" i="18" s="1"/>
  <c r="M845" i="1"/>
  <c r="J845" i="18" s="1"/>
  <c r="AL845" i="18" s="1"/>
  <c r="L845" i="1"/>
  <c r="D845" i="18" s="1"/>
  <c r="AK845" i="18" s="1"/>
  <c r="A845" i="1"/>
  <c r="A845" i="18" s="1"/>
  <c r="AX844" i="18"/>
  <c r="AW844" i="18"/>
  <c r="AV844" i="18"/>
  <c r="AI844" i="18"/>
  <c r="AG844" i="18"/>
  <c r="AF844" i="18"/>
  <c r="BB844" i="18" s="1"/>
  <c r="AE844" i="18"/>
  <c r="AD844" i="18"/>
  <c r="AC844" i="18"/>
  <c r="Y844" i="18"/>
  <c r="W844" i="18"/>
  <c r="V844" i="18"/>
  <c r="U844" i="18"/>
  <c r="T844" i="18"/>
  <c r="AZ844" i="18" s="1"/>
  <c r="S844" i="18"/>
  <c r="O844" i="18"/>
  <c r="N844" i="18"/>
  <c r="I844" i="18"/>
  <c r="H844" i="18"/>
  <c r="C844" i="18"/>
  <c r="B844" i="18"/>
  <c r="Q844" i="15"/>
  <c r="P844" i="15"/>
  <c r="O844" i="15"/>
  <c r="N844" i="15"/>
  <c r="J844" i="15"/>
  <c r="R844" i="15" s="1"/>
  <c r="D844" i="15"/>
  <c r="C844" i="15"/>
  <c r="B844" i="15"/>
  <c r="Q844" i="14"/>
  <c r="P844" i="14"/>
  <c r="O844" i="14"/>
  <c r="N844" i="14"/>
  <c r="J844" i="14"/>
  <c r="R844" i="14" s="1"/>
  <c r="C844" i="14"/>
  <c r="B844" i="14"/>
  <c r="P844" i="13"/>
  <c r="O844" i="13"/>
  <c r="N844" i="13"/>
  <c r="M844" i="13"/>
  <c r="I844" i="13"/>
  <c r="Q844" i="13" s="1"/>
  <c r="D844" i="13"/>
  <c r="C844" i="13"/>
  <c r="B844" i="13"/>
  <c r="R844" i="16"/>
  <c r="Q844" i="16"/>
  <c r="P844" i="16"/>
  <c r="O844" i="16"/>
  <c r="K844" i="16"/>
  <c r="S844" i="16" s="1"/>
  <c r="D844" i="16"/>
  <c r="C844" i="16"/>
  <c r="B844" i="16"/>
  <c r="S844" i="11"/>
  <c r="R844" i="11"/>
  <c r="P844" i="11"/>
  <c r="O844" i="11"/>
  <c r="N844" i="11"/>
  <c r="K844" i="11"/>
  <c r="H844" i="11"/>
  <c r="T844" i="11" s="1"/>
  <c r="D844" i="11"/>
  <c r="C844" i="11"/>
  <c r="B844" i="11"/>
  <c r="P844" i="12"/>
  <c r="O844" i="12"/>
  <c r="N844" i="12"/>
  <c r="M844" i="12"/>
  <c r="I844" i="12"/>
  <c r="Q844" i="12" s="1"/>
  <c r="D844" i="12"/>
  <c r="C844" i="12"/>
  <c r="B844" i="12"/>
  <c r="P844" i="10"/>
  <c r="O844" i="10"/>
  <c r="M844" i="10"/>
  <c r="I844" i="10"/>
  <c r="Q844" i="10" s="1"/>
  <c r="D844" i="10"/>
  <c r="C844" i="10"/>
  <c r="B844" i="10"/>
  <c r="O844" i="1"/>
  <c r="Z844" i="18" s="1"/>
  <c r="AN844" i="18" s="1"/>
  <c r="N844" i="1"/>
  <c r="P844" i="18" s="1"/>
  <c r="AM844" i="18" s="1"/>
  <c r="M844" i="1"/>
  <c r="J844" i="18" s="1"/>
  <c r="AL844" i="18" s="1"/>
  <c r="L844" i="1"/>
  <c r="D844" i="18" s="1"/>
  <c r="AK844" i="18" s="1"/>
  <c r="A844" i="1"/>
  <c r="A844" i="18" s="1"/>
  <c r="AX843" i="18"/>
  <c r="AW843" i="18"/>
  <c r="AV843" i="18"/>
  <c r="AI843" i="18"/>
  <c r="AG843" i="18"/>
  <c r="AF843" i="18"/>
  <c r="BB843" i="18" s="1"/>
  <c r="AE843" i="18"/>
  <c r="AD843" i="18"/>
  <c r="AC843" i="18"/>
  <c r="Y843" i="18"/>
  <c r="W843" i="18"/>
  <c r="V843" i="18"/>
  <c r="BA843" i="18" s="1"/>
  <c r="U843" i="18"/>
  <c r="T843" i="18"/>
  <c r="AZ843" i="18" s="1"/>
  <c r="S843" i="18"/>
  <c r="O843" i="18"/>
  <c r="N843" i="18"/>
  <c r="I843" i="18"/>
  <c r="H843" i="18"/>
  <c r="C843" i="18"/>
  <c r="B843" i="18"/>
  <c r="Q843" i="15"/>
  <c r="P843" i="15"/>
  <c r="O843" i="15"/>
  <c r="N843" i="15"/>
  <c r="J843" i="15"/>
  <c r="R843" i="15" s="1"/>
  <c r="D843" i="15"/>
  <c r="C843" i="15"/>
  <c r="B843" i="15"/>
  <c r="Q843" i="14"/>
  <c r="P843" i="14"/>
  <c r="O843" i="14"/>
  <c r="N843" i="14"/>
  <c r="J843" i="14"/>
  <c r="R843" i="14" s="1"/>
  <c r="C843" i="14"/>
  <c r="B843" i="14"/>
  <c r="P843" i="13"/>
  <c r="O843" i="13"/>
  <c r="N843" i="13"/>
  <c r="M843" i="13"/>
  <c r="I843" i="13"/>
  <c r="Q843" i="13" s="1"/>
  <c r="D843" i="13"/>
  <c r="C843" i="13"/>
  <c r="B843" i="13"/>
  <c r="R843" i="16"/>
  <c r="Q843" i="16"/>
  <c r="P843" i="16"/>
  <c r="O843" i="16"/>
  <c r="K843" i="16"/>
  <c r="S843" i="16" s="1"/>
  <c r="D843" i="16"/>
  <c r="C843" i="16"/>
  <c r="B843" i="16"/>
  <c r="S843" i="11"/>
  <c r="R843" i="11"/>
  <c r="P843" i="11"/>
  <c r="O843" i="11"/>
  <c r="N843" i="11"/>
  <c r="K843" i="11"/>
  <c r="H843" i="11"/>
  <c r="T843" i="11" s="1"/>
  <c r="D843" i="11"/>
  <c r="C843" i="11"/>
  <c r="B843" i="11"/>
  <c r="P843" i="12"/>
  <c r="O843" i="12"/>
  <c r="N843" i="12"/>
  <c r="M843" i="12"/>
  <c r="I843" i="12"/>
  <c r="Q843" i="12" s="1"/>
  <c r="D843" i="12"/>
  <c r="C843" i="12"/>
  <c r="B843" i="12"/>
  <c r="P843" i="10"/>
  <c r="O843" i="10"/>
  <c r="M843" i="10"/>
  <c r="I843" i="10"/>
  <c r="Q843" i="10" s="1"/>
  <c r="D843" i="10"/>
  <c r="C843" i="10"/>
  <c r="B843" i="10"/>
  <c r="O843" i="1"/>
  <c r="Z843" i="18" s="1"/>
  <c r="AN843" i="18" s="1"/>
  <c r="N843" i="1"/>
  <c r="P843" i="18" s="1"/>
  <c r="AM843" i="18" s="1"/>
  <c r="M843" i="1"/>
  <c r="J843" i="18" s="1"/>
  <c r="AL843" i="18" s="1"/>
  <c r="L843" i="1"/>
  <c r="D843" i="18" s="1"/>
  <c r="AK843" i="18" s="1"/>
  <c r="A843" i="1"/>
  <c r="A843" i="18" s="1"/>
  <c r="AX842" i="18"/>
  <c r="AW842" i="18"/>
  <c r="AV842" i="18"/>
  <c r="AI842" i="18"/>
  <c r="AG842" i="18"/>
  <c r="AF842" i="18"/>
  <c r="BB842" i="18" s="1"/>
  <c r="AE842" i="18"/>
  <c r="AD842" i="18"/>
  <c r="AC842" i="18"/>
  <c r="Y842" i="18"/>
  <c r="W842" i="18"/>
  <c r="V842" i="18"/>
  <c r="U842" i="18"/>
  <c r="T842" i="18"/>
  <c r="AZ842" i="18" s="1"/>
  <c r="S842" i="18"/>
  <c r="O842" i="18"/>
  <c r="N842" i="18"/>
  <c r="I842" i="18"/>
  <c r="H842" i="18"/>
  <c r="C842" i="18"/>
  <c r="B842" i="18"/>
  <c r="Q842" i="15"/>
  <c r="P842" i="15"/>
  <c r="O842" i="15"/>
  <c r="N842" i="15"/>
  <c r="J842" i="15"/>
  <c r="R842" i="15" s="1"/>
  <c r="D842" i="15"/>
  <c r="C842" i="15"/>
  <c r="B842" i="15"/>
  <c r="Q842" i="14"/>
  <c r="P842" i="14"/>
  <c r="O842" i="14"/>
  <c r="N842" i="14"/>
  <c r="J842" i="14"/>
  <c r="R842" i="14" s="1"/>
  <c r="C842" i="14"/>
  <c r="B842" i="14"/>
  <c r="P842" i="13"/>
  <c r="O842" i="13"/>
  <c r="N842" i="13"/>
  <c r="M842" i="13"/>
  <c r="I842" i="13"/>
  <c r="Q842" i="13" s="1"/>
  <c r="D842" i="13"/>
  <c r="C842" i="13"/>
  <c r="B842" i="13"/>
  <c r="R842" i="16"/>
  <c r="Q842" i="16"/>
  <c r="P842" i="16"/>
  <c r="O842" i="16"/>
  <c r="K842" i="16"/>
  <c r="S842" i="16" s="1"/>
  <c r="D842" i="16"/>
  <c r="C842" i="16"/>
  <c r="B842" i="16"/>
  <c r="S842" i="11"/>
  <c r="R842" i="11"/>
  <c r="P842" i="11"/>
  <c r="O842" i="11"/>
  <c r="N842" i="11"/>
  <c r="K842" i="11"/>
  <c r="H842" i="11"/>
  <c r="T842" i="11" s="1"/>
  <c r="D842" i="11"/>
  <c r="C842" i="11"/>
  <c r="B842" i="11"/>
  <c r="P842" i="12"/>
  <c r="O842" i="12"/>
  <c r="N842" i="12"/>
  <c r="M842" i="12"/>
  <c r="I842" i="12"/>
  <c r="Q842" i="12" s="1"/>
  <c r="D842" i="12"/>
  <c r="C842" i="12"/>
  <c r="B842" i="12"/>
  <c r="P842" i="10"/>
  <c r="O842" i="10"/>
  <c r="M842" i="10"/>
  <c r="I842" i="10"/>
  <c r="Q842" i="10" s="1"/>
  <c r="D842" i="10"/>
  <c r="C842" i="10"/>
  <c r="B842" i="10"/>
  <c r="O842" i="1"/>
  <c r="Z842" i="18" s="1"/>
  <c r="AN842" i="18" s="1"/>
  <c r="N842" i="1"/>
  <c r="P842" i="18" s="1"/>
  <c r="AM842" i="18" s="1"/>
  <c r="M842" i="1"/>
  <c r="J842" i="18" s="1"/>
  <c r="AL842" i="18" s="1"/>
  <c r="L842" i="1"/>
  <c r="D842" i="18" s="1"/>
  <c r="AK842" i="18" s="1"/>
  <c r="A842" i="1"/>
  <c r="A842" i="13" s="1"/>
  <c r="AX841" i="18"/>
  <c r="AW841" i="18"/>
  <c r="AV841" i="18"/>
  <c r="AI841" i="18"/>
  <c r="AG841" i="18"/>
  <c r="AF841" i="18"/>
  <c r="BB841" i="18" s="1"/>
  <c r="AE841" i="18"/>
  <c r="AD841" i="18"/>
  <c r="AC841" i="18"/>
  <c r="Y841" i="18"/>
  <c r="W841" i="18"/>
  <c r="V841" i="18"/>
  <c r="U841" i="18"/>
  <c r="T841" i="18"/>
  <c r="AZ841" i="18" s="1"/>
  <c r="S841" i="18"/>
  <c r="O841" i="18"/>
  <c r="N841" i="18"/>
  <c r="I841" i="18"/>
  <c r="H841" i="18"/>
  <c r="C841" i="18"/>
  <c r="B841" i="18"/>
  <c r="Q841" i="15"/>
  <c r="P841" i="15"/>
  <c r="O841" i="15"/>
  <c r="N841" i="15"/>
  <c r="J841" i="15"/>
  <c r="R841" i="15" s="1"/>
  <c r="D841" i="15"/>
  <c r="C841" i="15"/>
  <c r="B841" i="15"/>
  <c r="Q841" i="14"/>
  <c r="P841" i="14"/>
  <c r="O841" i="14"/>
  <c r="N841" i="14"/>
  <c r="J841" i="14"/>
  <c r="R841" i="14" s="1"/>
  <c r="C841" i="14"/>
  <c r="B841" i="14"/>
  <c r="P841" i="13"/>
  <c r="O841" i="13"/>
  <c r="N841" i="13"/>
  <c r="M841" i="13"/>
  <c r="I841" i="13"/>
  <c r="Q841" i="13" s="1"/>
  <c r="D841" i="13"/>
  <c r="C841" i="13"/>
  <c r="B841" i="13"/>
  <c r="R841" i="16"/>
  <c r="Q841" i="16"/>
  <c r="P841" i="16"/>
  <c r="O841" i="16"/>
  <c r="K841" i="16"/>
  <c r="S841" i="16" s="1"/>
  <c r="D841" i="16"/>
  <c r="C841" i="16"/>
  <c r="B841" i="16"/>
  <c r="S841" i="11"/>
  <c r="R841" i="11"/>
  <c r="P841" i="11"/>
  <c r="O841" i="11"/>
  <c r="Q841" i="11" s="1"/>
  <c r="N841" i="11"/>
  <c r="K841" i="11"/>
  <c r="H841" i="11"/>
  <c r="T841" i="11" s="1"/>
  <c r="D841" i="11"/>
  <c r="C841" i="11"/>
  <c r="B841" i="11"/>
  <c r="P841" i="12"/>
  <c r="O841" i="12"/>
  <c r="N841" i="12"/>
  <c r="M841" i="12"/>
  <c r="I841" i="12"/>
  <c r="Q841" i="12" s="1"/>
  <c r="D841" i="12"/>
  <c r="C841" i="12"/>
  <c r="B841" i="12"/>
  <c r="P841" i="10"/>
  <c r="O841" i="10"/>
  <c r="M841" i="10"/>
  <c r="G841" i="18" s="1"/>
  <c r="I841" i="10"/>
  <c r="Q841" i="10" s="1"/>
  <c r="D841" i="10"/>
  <c r="C841" i="10"/>
  <c r="B841" i="10"/>
  <c r="O841" i="1"/>
  <c r="Z841" i="18" s="1"/>
  <c r="AN841" i="18" s="1"/>
  <c r="N841" i="1"/>
  <c r="P841" i="18" s="1"/>
  <c r="AM841" i="18" s="1"/>
  <c r="M841" i="1"/>
  <c r="J841" i="18" s="1"/>
  <c r="AL841" i="18" s="1"/>
  <c r="L841" i="1"/>
  <c r="D841" i="18" s="1"/>
  <c r="AK841" i="18" s="1"/>
  <c r="A841" i="1"/>
  <c r="A841" i="18" s="1"/>
  <c r="AX840" i="18"/>
  <c r="AW840" i="18"/>
  <c r="AV840" i="18"/>
  <c r="AI840" i="18"/>
  <c r="AG840" i="18"/>
  <c r="AF840" i="18"/>
  <c r="BB840" i="18" s="1"/>
  <c r="AE840" i="18"/>
  <c r="AD840" i="18"/>
  <c r="AC840" i="18"/>
  <c r="Y840" i="18"/>
  <c r="W840" i="18"/>
  <c r="V840" i="18"/>
  <c r="U840" i="18"/>
  <c r="T840" i="18"/>
  <c r="AZ840" i="18" s="1"/>
  <c r="S840" i="18"/>
  <c r="O840" i="18"/>
  <c r="N840" i="18"/>
  <c r="I840" i="18"/>
  <c r="H840" i="18"/>
  <c r="C840" i="18"/>
  <c r="B840" i="18"/>
  <c r="Q840" i="15"/>
  <c r="P840" i="15"/>
  <c r="O840" i="15"/>
  <c r="N840" i="15"/>
  <c r="J840" i="15"/>
  <c r="R840" i="15" s="1"/>
  <c r="D840" i="15"/>
  <c r="C840" i="15"/>
  <c r="B840" i="15"/>
  <c r="Q840" i="14"/>
  <c r="P840" i="14"/>
  <c r="O840" i="14"/>
  <c r="N840" i="14"/>
  <c r="J840" i="14"/>
  <c r="R840" i="14" s="1"/>
  <c r="C840" i="14"/>
  <c r="B840" i="14"/>
  <c r="P840" i="13"/>
  <c r="O840" i="13"/>
  <c r="N840" i="13"/>
  <c r="M840" i="13"/>
  <c r="I840" i="13"/>
  <c r="Q840" i="13" s="1"/>
  <c r="D840" i="13"/>
  <c r="C840" i="13"/>
  <c r="B840" i="13"/>
  <c r="R840" i="16"/>
  <c r="Q840" i="16"/>
  <c r="P840" i="16"/>
  <c r="O840" i="16"/>
  <c r="K840" i="16"/>
  <c r="S840" i="16" s="1"/>
  <c r="D840" i="16"/>
  <c r="C840" i="16"/>
  <c r="B840" i="16"/>
  <c r="S840" i="11"/>
  <c r="R840" i="11"/>
  <c r="P840" i="11"/>
  <c r="O840" i="11"/>
  <c r="N840" i="11"/>
  <c r="K840" i="11"/>
  <c r="H840" i="11"/>
  <c r="T840" i="11" s="1"/>
  <c r="D840" i="11"/>
  <c r="C840" i="11"/>
  <c r="B840" i="11"/>
  <c r="P840" i="12"/>
  <c r="O840" i="12"/>
  <c r="N840" i="12"/>
  <c r="M840" i="12"/>
  <c r="I840" i="12"/>
  <c r="Q840" i="12" s="1"/>
  <c r="D840" i="12"/>
  <c r="C840" i="12"/>
  <c r="B840" i="12"/>
  <c r="P840" i="10"/>
  <c r="O840" i="10"/>
  <c r="M840" i="10"/>
  <c r="I840" i="10"/>
  <c r="Q840" i="10" s="1"/>
  <c r="D840" i="10"/>
  <c r="C840" i="10"/>
  <c r="B840" i="10"/>
  <c r="O840" i="1"/>
  <c r="Z840" i="18" s="1"/>
  <c r="AN840" i="18" s="1"/>
  <c r="N840" i="1"/>
  <c r="P840" i="18" s="1"/>
  <c r="AM840" i="18" s="1"/>
  <c r="M840" i="1"/>
  <c r="J840" i="18" s="1"/>
  <c r="AL840" i="18" s="1"/>
  <c r="L840" i="1"/>
  <c r="D840" i="18" s="1"/>
  <c r="AK840" i="18" s="1"/>
  <c r="A840" i="1"/>
  <c r="A840" i="18" s="1"/>
  <c r="AX839" i="18"/>
  <c r="AW839" i="18"/>
  <c r="AV839" i="18"/>
  <c r="AI839" i="18"/>
  <c r="AG839" i="18"/>
  <c r="AF839" i="18"/>
  <c r="BB839" i="18" s="1"/>
  <c r="AE839" i="18"/>
  <c r="AD839" i="18"/>
  <c r="AC839" i="18"/>
  <c r="Y839" i="18"/>
  <c r="W839" i="18"/>
  <c r="V839" i="18"/>
  <c r="BA839" i="18" s="1"/>
  <c r="U839" i="18"/>
  <c r="T839" i="18"/>
  <c r="AZ839" i="18" s="1"/>
  <c r="S839" i="18"/>
  <c r="O839" i="18"/>
  <c r="N839" i="18"/>
  <c r="I839" i="18"/>
  <c r="H839" i="18"/>
  <c r="C839" i="18"/>
  <c r="B839" i="18"/>
  <c r="Q839" i="15"/>
  <c r="P839" i="15"/>
  <c r="O839" i="15"/>
  <c r="N839" i="15"/>
  <c r="J839" i="15"/>
  <c r="R839" i="15" s="1"/>
  <c r="D839" i="15"/>
  <c r="C839" i="15"/>
  <c r="B839" i="15"/>
  <c r="Q839" i="14"/>
  <c r="P839" i="14"/>
  <c r="O839" i="14"/>
  <c r="N839" i="14"/>
  <c r="J839" i="14"/>
  <c r="R839" i="14" s="1"/>
  <c r="C839" i="14"/>
  <c r="B839" i="14"/>
  <c r="P839" i="13"/>
  <c r="O839" i="13"/>
  <c r="N839" i="13"/>
  <c r="M839" i="13"/>
  <c r="I839" i="13"/>
  <c r="Q839" i="13" s="1"/>
  <c r="D839" i="13"/>
  <c r="C839" i="13"/>
  <c r="B839" i="13"/>
  <c r="R839" i="16"/>
  <c r="Q839" i="16"/>
  <c r="P839" i="16"/>
  <c r="O839" i="16"/>
  <c r="K839" i="16"/>
  <c r="S839" i="16" s="1"/>
  <c r="D839" i="16"/>
  <c r="C839" i="16"/>
  <c r="B839" i="16"/>
  <c r="S839" i="11"/>
  <c r="R839" i="11"/>
  <c r="P839" i="11"/>
  <c r="O839" i="11"/>
  <c r="N839" i="11"/>
  <c r="K839" i="11"/>
  <c r="H839" i="11"/>
  <c r="T839" i="11" s="1"/>
  <c r="D839" i="11"/>
  <c r="C839" i="11"/>
  <c r="B839" i="11"/>
  <c r="P839" i="12"/>
  <c r="O839" i="12"/>
  <c r="N839" i="12"/>
  <c r="M839" i="12"/>
  <c r="I839" i="12"/>
  <c r="Q839" i="12" s="1"/>
  <c r="D839" i="12"/>
  <c r="C839" i="12"/>
  <c r="B839" i="12"/>
  <c r="P839" i="10"/>
  <c r="O839" i="10"/>
  <c r="M839" i="10"/>
  <c r="I839" i="10"/>
  <c r="Q839" i="10" s="1"/>
  <c r="D839" i="10"/>
  <c r="C839" i="10"/>
  <c r="B839" i="10"/>
  <c r="O839" i="1"/>
  <c r="Z839" i="18" s="1"/>
  <c r="AN839" i="18" s="1"/>
  <c r="N839" i="1"/>
  <c r="P839" i="18" s="1"/>
  <c r="AM839" i="18" s="1"/>
  <c r="M839" i="1"/>
  <c r="J839" i="18" s="1"/>
  <c r="AL839" i="18" s="1"/>
  <c r="L839" i="1"/>
  <c r="D839" i="18" s="1"/>
  <c r="AK839" i="18" s="1"/>
  <c r="A839" i="1"/>
  <c r="A839" i="18" s="1"/>
  <c r="AX838" i="18"/>
  <c r="AW838" i="18"/>
  <c r="AV838" i="18"/>
  <c r="AI838" i="18"/>
  <c r="AG838" i="18"/>
  <c r="AF838" i="18"/>
  <c r="BB838" i="18" s="1"/>
  <c r="AE838" i="18"/>
  <c r="AD838" i="18"/>
  <c r="AC838" i="18"/>
  <c r="Y838" i="18"/>
  <c r="W838" i="18"/>
  <c r="V838" i="18"/>
  <c r="U838" i="18"/>
  <c r="T838" i="18"/>
  <c r="AZ838" i="18" s="1"/>
  <c r="S838" i="18"/>
  <c r="O838" i="18"/>
  <c r="N838" i="18"/>
  <c r="I838" i="18"/>
  <c r="H838" i="18"/>
  <c r="C838" i="18"/>
  <c r="B838" i="18"/>
  <c r="Q838" i="15"/>
  <c r="P838" i="15"/>
  <c r="O838" i="15"/>
  <c r="N838" i="15"/>
  <c r="J838" i="15"/>
  <c r="R838" i="15" s="1"/>
  <c r="D838" i="15"/>
  <c r="C838" i="15"/>
  <c r="B838" i="15"/>
  <c r="Q838" i="14"/>
  <c r="P838" i="14"/>
  <c r="O838" i="14"/>
  <c r="N838" i="14"/>
  <c r="J838" i="14"/>
  <c r="R838" i="14" s="1"/>
  <c r="C838" i="14"/>
  <c r="B838" i="14"/>
  <c r="P838" i="13"/>
  <c r="O838" i="13"/>
  <c r="N838" i="13"/>
  <c r="M838" i="13"/>
  <c r="I838" i="13"/>
  <c r="Q838" i="13" s="1"/>
  <c r="D838" i="13"/>
  <c r="C838" i="13"/>
  <c r="B838" i="13"/>
  <c r="R838" i="16"/>
  <c r="Q838" i="16"/>
  <c r="P838" i="16"/>
  <c r="O838" i="16"/>
  <c r="K838" i="16"/>
  <c r="S838" i="16" s="1"/>
  <c r="D838" i="16"/>
  <c r="C838" i="16"/>
  <c r="B838" i="16"/>
  <c r="S838" i="11"/>
  <c r="R838" i="11"/>
  <c r="P838" i="11"/>
  <c r="O838" i="11"/>
  <c r="N838" i="11"/>
  <c r="K838" i="11"/>
  <c r="H838" i="11"/>
  <c r="T838" i="11" s="1"/>
  <c r="D838" i="11"/>
  <c r="C838" i="11"/>
  <c r="B838" i="11"/>
  <c r="P838" i="12"/>
  <c r="O838" i="12"/>
  <c r="N838" i="12"/>
  <c r="M838" i="12"/>
  <c r="I838" i="12"/>
  <c r="Q838" i="12" s="1"/>
  <c r="D838" i="12"/>
  <c r="C838" i="12"/>
  <c r="B838" i="12"/>
  <c r="P838" i="10"/>
  <c r="O838" i="10"/>
  <c r="M838" i="10"/>
  <c r="I838" i="10"/>
  <c r="Q838" i="10" s="1"/>
  <c r="D838" i="10"/>
  <c r="C838" i="10"/>
  <c r="B838" i="10"/>
  <c r="O838" i="1"/>
  <c r="Z838" i="18" s="1"/>
  <c r="AN838" i="18" s="1"/>
  <c r="N838" i="1"/>
  <c r="P838" i="18" s="1"/>
  <c r="AM838" i="18" s="1"/>
  <c r="M838" i="1"/>
  <c r="J838" i="18" s="1"/>
  <c r="AL838" i="18" s="1"/>
  <c r="L838" i="1"/>
  <c r="D838" i="18" s="1"/>
  <c r="AK838" i="18" s="1"/>
  <c r="A838" i="1"/>
  <c r="A838" i="13" s="1"/>
  <c r="AX837" i="18"/>
  <c r="AW837" i="18"/>
  <c r="AV837" i="18"/>
  <c r="AI837" i="18"/>
  <c r="AG837" i="18"/>
  <c r="AF837" i="18"/>
  <c r="BB837" i="18" s="1"/>
  <c r="AE837" i="18"/>
  <c r="AD837" i="18"/>
  <c r="AC837" i="18"/>
  <c r="Y837" i="18"/>
  <c r="W837" i="18"/>
  <c r="V837" i="18"/>
  <c r="U837" i="18"/>
  <c r="T837" i="18"/>
  <c r="AZ837" i="18" s="1"/>
  <c r="S837" i="18"/>
  <c r="O837" i="18"/>
  <c r="N837" i="18"/>
  <c r="I837" i="18"/>
  <c r="H837" i="18"/>
  <c r="C837" i="18"/>
  <c r="B837" i="18"/>
  <c r="Q837" i="15"/>
  <c r="P837" i="15"/>
  <c r="O837" i="15"/>
  <c r="N837" i="15"/>
  <c r="J837" i="15"/>
  <c r="R837" i="15" s="1"/>
  <c r="D837" i="15"/>
  <c r="C837" i="15"/>
  <c r="B837" i="15"/>
  <c r="Q837" i="14"/>
  <c r="P837" i="14"/>
  <c r="O837" i="14"/>
  <c r="N837" i="14"/>
  <c r="J837" i="14"/>
  <c r="R837" i="14" s="1"/>
  <c r="C837" i="14"/>
  <c r="B837" i="14"/>
  <c r="P837" i="13"/>
  <c r="O837" i="13"/>
  <c r="N837" i="13"/>
  <c r="M837" i="13"/>
  <c r="I837" i="13"/>
  <c r="Q837" i="13" s="1"/>
  <c r="D837" i="13"/>
  <c r="C837" i="13"/>
  <c r="B837" i="13"/>
  <c r="R837" i="16"/>
  <c r="Q837" i="16"/>
  <c r="P837" i="16"/>
  <c r="O837" i="16"/>
  <c r="K837" i="16"/>
  <c r="S837" i="16" s="1"/>
  <c r="D837" i="16"/>
  <c r="C837" i="16"/>
  <c r="B837" i="16"/>
  <c r="S837" i="11"/>
  <c r="R837" i="11"/>
  <c r="P837" i="11"/>
  <c r="O837" i="11"/>
  <c r="N837" i="11"/>
  <c r="K837" i="11"/>
  <c r="H837" i="11"/>
  <c r="T837" i="11" s="1"/>
  <c r="D837" i="11"/>
  <c r="C837" i="11"/>
  <c r="B837" i="11"/>
  <c r="P837" i="12"/>
  <c r="O837" i="12"/>
  <c r="N837" i="12"/>
  <c r="M837" i="12"/>
  <c r="I837" i="12"/>
  <c r="Q837" i="12" s="1"/>
  <c r="D837" i="12"/>
  <c r="C837" i="12"/>
  <c r="B837" i="12"/>
  <c r="P837" i="10"/>
  <c r="O837" i="10"/>
  <c r="M837" i="10"/>
  <c r="I837" i="10"/>
  <c r="Q837" i="10" s="1"/>
  <c r="D837" i="10"/>
  <c r="C837" i="10"/>
  <c r="B837" i="10"/>
  <c r="O837" i="1"/>
  <c r="Z837" i="18" s="1"/>
  <c r="AN837" i="18" s="1"/>
  <c r="N837" i="1"/>
  <c r="P837" i="18" s="1"/>
  <c r="AM837" i="18" s="1"/>
  <c r="M837" i="1"/>
  <c r="J837" i="18" s="1"/>
  <c r="AL837" i="18" s="1"/>
  <c r="L837" i="1"/>
  <c r="D837" i="18" s="1"/>
  <c r="AK837" i="18" s="1"/>
  <c r="A837" i="1"/>
  <c r="A837" i="18" s="1"/>
  <c r="AX836" i="18"/>
  <c r="AW836" i="18"/>
  <c r="AV836" i="18"/>
  <c r="AI836" i="18"/>
  <c r="AG836" i="18"/>
  <c r="AF836" i="18"/>
  <c r="BB836" i="18" s="1"/>
  <c r="AE836" i="18"/>
  <c r="AD836" i="18"/>
  <c r="AC836" i="18"/>
  <c r="Y836" i="18"/>
  <c r="W836" i="18"/>
  <c r="V836" i="18"/>
  <c r="U836" i="18"/>
  <c r="T836" i="18"/>
  <c r="AZ836" i="18" s="1"/>
  <c r="S836" i="18"/>
  <c r="O836" i="18"/>
  <c r="N836" i="18"/>
  <c r="I836" i="18"/>
  <c r="H836" i="18"/>
  <c r="C836" i="18"/>
  <c r="B836" i="18"/>
  <c r="Q836" i="15"/>
  <c r="P836" i="15"/>
  <c r="O836" i="15"/>
  <c r="N836" i="15"/>
  <c r="J836" i="15"/>
  <c r="R836" i="15" s="1"/>
  <c r="D836" i="15"/>
  <c r="C836" i="15"/>
  <c r="B836" i="15"/>
  <c r="Q836" i="14"/>
  <c r="P836" i="14"/>
  <c r="O836" i="14"/>
  <c r="N836" i="14"/>
  <c r="J836" i="14"/>
  <c r="R836" i="14" s="1"/>
  <c r="C836" i="14"/>
  <c r="B836" i="14"/>
  <c r="P836" i="13"/>
  <c r="O836" i="13"/>
  <c r="N836" i="13"/>
  <c r="M836" i="13"/>
  <c r="I836" i="13"/>
  <c r="Q836" i="13" s="1"/>
  <c r="D836" i="13"/>
  <c r="C836" i="13"/>
  <c r="B836" i="13"/>
  <c r="R836" i="16"/>
  <c r="Q836" i="16"/>
  <c r="P836" i="16"/>
  <c r="O836" i="16"/>
  <c r="K836" i="16"/>
  <c r="S836" i="16" s="1"/>
  <c r="D836" i="16"/>
  <c r="C836" i="16"/>
  <c r="B836" i="16"/>
  <c r="S836" i="11"/>
  <c r="R836" i="11"/>
  <c r="P836" i="11"/>
  <c r="O836" i="11"/>
  <c r="N836" i="11"/>
  <c r="K836" i="11"/>
  <c r="H836" i="11"/>
  <c r="T836" i="11" s="1"/>
  <c r="D836" i="11"/>
  <c r="C836" i="11"/>
  <c r="B836" i="11"/>
  <c r="P836" i="12"/>
  <c r="O836" i="12"/>
  <c r="N836" i="12"/>
  <c r="M836" i="12"/>
  <c r="I836" i="12"/>
  <c r="Q836" i="12" s="1"/>
  <c r="D836" i="12"/>
  <c r="C836" i="12"/>
  <c r="B836" i="12"/>
  <c r="P836" i="10"/>
  <c r="O836" i="10"/>
  <c r="M836" i="10"/>
  <c r="I836" i="10"/>
  <c r="Q836" i="10" s="1"/>
  <c r="D836" i="10"/>
  <c r="C836" i="10"/>
  <c r="B836" i="10"/>
  <c r="O836" i="1"/>
  <c r="Z836" i="18" s="1"/>
  <c r="AN836" i="18" s="1"/>
  <c r="N836" i="1"/>
  <c r="P836" i="18" s="1"/>
  <c r="AM836" i="18" s="1"/>
  <c r="M836" i="1"/>
  <c r="J836" i="18" s="1"/>
  <c r="AL836" i="18" s="1"/>
  <c r="L836" i="1"/>
  <c r="D836" i="18" s="1"/>
  <c r="AK836" i="18" s="1"/>
  <c r="A836" i="1"/>
  <c r="A836" i="18" s="1"/>
  <c r="AX835" i="18"/>
  <c r="AW835" i="18"/>
  <c r="AV835" i="18"/>
  <c r="AI835" i="18"/>
  <c r="AG835" i="18"/>
  <c r="AF835" i="18"/>
  <c r="BB835" i="18" s="1"/>
  <c r="AE835" i="18"/>
  <c r="AD835" i="18"/>
  <c r="AC835" i="18"/>
  <c r="Y835" i="18"/>
  <c r="W835" i="18"/>
  <c r="V835" i="18"/>
  <c r="U835" i="18"/>
  <c r="T835" i="18"/>
  <c r="AZ835" i="18" s="1"/>
  <c r="S835" i="18"/>
  <c r="O835" i="18"/>
  <c r="N835" i="18"/>
  <c r="I835" i="18"/>
  <c r="H835" i="18"/>
  <c r="C835" i="18"/>
  <c r="B835" i="18"/>
  <c r="Q835" i="15"/>
  <c r="P835" i="15"/>
  <c r="O835" i="15"/>
  <c r="N835" i="15"/>
  <c r="J835" i="15"/>
  <c r="R835" i="15" s="1"/>
  <c r="D835" i="15"/>
  <c r="C835" i="15"/>
  <c r="B835" i="15"/>
  <c r="Q835" i="14"/>
  <c r="P835" i="14"/>
  <c r="O835" i="14"/>
  <c r="N835" i="14"/>
  <c r="J835" i="14"/>
  <c r="R835" i="14" s="1"/>
  <c r="C835" i="14"/>
  <c r="B835" i="14"/>
  <c r="P835" i="13"/>
  <c r="O835" i="13"/>
  <c r="N835" i="13"/>
  <c r="M835" i="13"/>
  <c r="I835" i="13"/>
  <c r="Q835" i="13" s="1"/>
  <c r="D835" i="13"/>
  <c r="C835" i="13"/>
  <c r="B835" i="13"/>
  <c r="R835" i="16"/>
  <c r="Q835" i="16"/>
  <c r="P835" i="16"/>
  <c r="O835" i="16"/>
  <c r="K835" i="16"/>
  <c r="S835" i="16" s="1"/>
  <c r="D835" i="16"/>
  <c r="C835" i="16"/>
  <c r="B835" i="16"/>
  <c r="S835" i="11"/>
  <c r="R835" i="11"/>
  <c r="P835" i="11"/>
  <c r="O835" i="11"/>
  <c r="N835" i="11"/>
  <c r="K835" i="11"/>
  <c r="H835" i="11"/>
  <c r="T835" i="11" s="1"/>
  <c r="D835" i="11"/>
  <c r="C835" i="11"/>
  <c r="B835" i="11"/>
  <c r="P835" i="12"/>
  <c r="O835" i="12"/>
  <c r="N835" i="12"/>
  <c r="M835" i="12"/>
  <c r="I835" i="12"/>
  <c r="Q835" i="12" s="1"/>
  <c r="D835" i="12"/>
  <c r="C835" i="12"/>
  <c r="B835" i="12"/>
  <c r="P835" i="10"/>
  <c r="O835" i="10"/>
  <c r="M835" i="10"/>
  <c r="I835" i="10"/>
  <c r="Q835" i="10" s="1"/>
  <c r="D835" i="10"/>
  <c r="C835" i="10"/>
  <c r="B835" i="10"/>
  <c r="O835" i="1"/>
  <c r="Z835" i="18" s="1"/>
  <c r="AN835" i="18" s="1"/>
  <c r="N835" i="1"/>
  <c r="P835" i="18" s="1"/>
  <c r="AM835" i="18" s="1"/>
  <c r="M835" i="1"/>
  <c r="J835" i="18" s="1"/>
  <c r="AL835" i="18" s="1"/>
  <c r="L835" i="1"/>
  <c r="D835" i="18" s="1"/>
  <c r="AK835" i="18" s="1"/>
  <c r="A835" i="1"/>
  <c r="A835" i="13" s="1"/>
  <c r="AX834" i="18"/>
  <c r="AW834" i="18"/>
  <c r="AV834" i="18"/>
  <c r="AI834" i="18"/>
  <c r="AG834" i="18"/>
  <c r="AF834" i="18"/>
  <c r="BB834" i="18" s="1"/>
  <c r="AE834" i="18"/>
  <c r="AD834" i="18"/>
  <c r="AC834" i="18"/>
  <c r="Y834" i="18"/>
  <c r="W834" i="18"/>
  <c r="V834" i="18"/>
  <c r="BA834" i="18" s="1"/>
  <c r="U834" i="18"/>
  <c r="T834" i="18"/>
  <c r="AZ834" i="18" s="1"/>
  <c r="S834" i="18"/>
  <c r="O834" i="18"/>
  <c r="N834" i="18"/>
  <c r="I834" i="18"/>
  <c r="H834" i="18"/>
  <c r="C834" i="18"/>
  <c r="B834" i="18"/>
  <c r="Q834" i="15"/>
  <c r="P834" i="15"/>
  <c r="O834" i="15"/>
  <c r="N834" i="15"/>
  <c r="J834" i="15"/>
  <c r="R834" i="15" s="1"/>
  <c r="D834" i="15"/>
  <c r="C834" i="15"/>
  <c r="B834" i="15"/>
  <c r="Q834" i="14"/>
  <c r="P834" i="14"/>
  <c r="O834" i="14"/>
  <c r="N834" i="14"/>
  <c r="J834" i="14"/>
  <c r="R834" i="14" s="1"/>
  <c r="C834" i="14"/>
  <c r="B834" i="14"/>
  <c r="P834" i="13"/>
  <c r="O834" i="13"/>
  <c r="N834" i="13"/>
  <c r="M834" i="13"/>
  <c r="I834" i="13"/>
  <c r="Q834" i="13" s="1"/>
  <c r="D834" i="13"/>
  <c r="C834" i="13"/>
  <c r="B834" i="13"/>
  <c r="R834" i="16"/>
  <c r="Q834" i="16"/>
  <c r="P834" i="16"/>
  <c r="O834" i="16"/>
  <c r="K834" i="16"/>
  <c r="S834" i="16" s="1"/>
  <c r="D834" i="16"/>
  <c r="C834" i="16"/>
  <c r="B834" i="16"/>
  <c r="S834" i="11"/>
  <c r="R834" i="11"/>
  <c r="P834" i="11"/>
  <c r="O834" i="11"/>
  <c r="N834" i="11"/>
  <c r="K834" i="11"/>
  <c r="H834" i="11"/>
  <c r="T834" i="11" s="1"/>
  <c r="D834" i="11"/>
  <c r="C834" i="11"/>
  <c r="B834" i="11"/>
  <c r="P834" i="12"/>
  <c r="O834" i="12"/>
  <c r="N834" i="12"/>
  <c r="M834" i="12"/>
  <c r="I834" i="12"/>
  <c r="Q834" i="12" s="1"/>
  <c r="D834" i="12"/>
  <c r="C834" i="12"/>
  <c r="B834" i="12"/>
  <c r="P834" i="10"/>
  <c r="O834" i="10"/>
  <c r="M834" i="10"/>
  <c r="I834" i="10"/>
  <c r="Q834" i="10" s="1"/>
  <c r="D834" i="10"/>
  <c r="C834" i="10"/>
  <c r="B834" i="10"/>
  <c r="O834" i="1"/>
  <c r="Z834" i="18" s="1"/>
  <c r="AN834" i="18" s="1"/>
  <c r="N834" i="1"/>
  <c r="P834" i="18" s="1"/>
  <c r="AM834" i="18" s="1"/>
  <c r="M834" i="1"/>
  <c r="J834" i="18" s="1"/>
  <c r="AL834" i="18" s="1"/>
  <c r="L834" i="1"/>
  <c r="D834" i="18" s="1"/>
  <c r="AK834" i="18" s="1"/>
  <c r="A834" i="1"/>
  <c r="AX833" i="18"/>
  <c r="AW833" i="18"/>
  <c r="AV833" i="18"/>
  <c r="AI833" i="18"/>
  <c r="AG833" i="18"/>
  <c r="AF833" i="18"/>
  <c r="BB833" i="18" s="1"/>
  <c r="AE833" i="18"/>
  <c r="AD833" i="18"/>
  <c r="AC833" i="18"/>
  <c r="Y833" i="18"/>
  <c r="W833" i="18"/>
  <c r="V833" i="18"/>
  <c r="U833" i="18"/>
  <c r="T833" i="18"/>
  <c r="AZ833" i="18" s="1"/>
  <c r="S833" i="18"/>
  <c r="O833" i="18"/>
  <c r="N833" i="18"/>
  <c r="I833" i="18"/>
  <c r="H833" i="18"/>
  <c r="C833" i="18"/>
  <c r="B833" i="18"/>
  <c r="Q833" i="15"/>
  <c r="P833" i="15"/>
  <c r="O833" i="15"/>
  <c r="N833" i="15"/>
  <c r="J833" i="15"/>
  <c r="R833" i="15" s="1"/>
  <c r="D833" i="15"/>
  <c r="C833" i="15"/>
  <c r="B833" i="15"/>
  <c r="Q833" i="14"/>
  <c r="P833" i="14"/>
  <c r="O833" i="14"/>
  <c r="N833" i="14"/>
  <c r="J833" i="14"/>
  <c r="R833" i="14" s="1"/>
  <c r="C833" i="14"/>
  <c r="B833" i="14"/>
  <c r="P833" i="13"/>
  <c r="O833" i="13"/>
  <c r="N833" i="13"/>
  <c r="M833" i="13"/>
  <c r="I833" i="13"/>
  <c r="Q833" i="13" s="1"/>
  <c r="D833" i="13"/>
  <c r="C833" i="13"/>
  <c r="B833" i="13"/>
  <c r="R833" i="16"/>
  <c r="Q833" i="16"/>
  <c r="P833" i="16"/>
  <c r="O833" i="16"/>
  <c r="K833" i="16"/>
  <c r="S833" i="16" s="1"/>
  <c r="D833" i="16"/>
  <c r="C833" i="16"/>
  <c r="B833" i="16"/>
  <c r="S833" i="11"/>
  <c r="R833" i="11"/>
  <c r="P833" i="11"/>
  <c r="O833" i="11"/>
  <c r="N833" i="11"/>
  <c r="K833" i="11"/>
  <c r="H833" i="11"/>
  <c r="T833" i="11" s="1"/>
  <c r="D833" i="11"/>
  <c r="C833" i="11"/>
  <c r="B833" i="11"/>
  <c r="P833" i="12"/>
  <c r="O833" i="12"/>
  <c r="N833" i="12"/>
  <c r="M833" i="12"/>
  <c r="I833" i="12"/>
  <c r="Q833" i="12" s="1"/>
  <c r="D833" i="12"/>
  <c r="C833" i="12"/>
  <c r="B833" i="12"/>
  <c r="P833" i="10"/>
  <c r="O833" i="10"/>
  <c r="M833" i="10"/>
  <c r="I833" i="10"/>
  <c r="Q833" i="10" s="1"/>
  <c r="D833" i="10"/>
  <c r="C833" i="10"/>
  <c r="B833" i="10"/>
  <c r="O833" i="1"/>
  <c r="Z833" i="18" s="1"/>
  <c r="AN833" i="18" s="1"/>
  <c r="N833" i="1"/>
  <c r="P833" i="18" s="1"/>
  <c r="AM833" i="18" s="1"/>
  <c r="M833" i="1"/>
  <c r="J833" i="18" s="1"/>
  <c r="AL833" i="18" s="1"/>
  <c r="L833" i="1"/>
  <c r="D833" i="18" s="1"/>
  <c r="AK833" i="18" s="1"/>
  <c r="A833" i="1"/>
  <c r="A833" i="14" s="1"/>
  <c r="AX832" i="18"/>
  <c r="AW832" i="18"/>
  <c r="AV832" i="18"/>
  <c r="AI832" i="18"/>
  <c r="AG832" i="18"/>
  <c r="AF832" i="18"/>
  <c r="BB832" i="18" s="1"/>
  <c r="AE832" i="18"/>
  <c r="AD832" i="18"/>
  <c r="AC832" i="18"/>
  <c r="Y832" i="18"/>
  <c r="W832" i="18"/>
  <c r="V832" i="18"/>
  <c r="BA832" i="18" s="1"/>
  <c r="U832" i="18"/>
  <c r="T832" i="18"/>
  <c r="AZ832" i="18" s="1"/>
  <c r="S832" i="18"/>
  <c r="O832" i="18"/>
  <c r="N832" i="18"/>
  <c r="I832" i="18"/>
  <c r="H832" i="18"/>
  <c r="C832" i="18"/>
  <c r="B832" i="18"/>
  <c r="Q832" i="15"/>
  <c r="P832" i="15"/>
  <c r="O832" i="15"/>
  <c r="N832" i="15"/>
  <c r="J832" i="15"/>
  <c r="R832" i="15" s="1"/>
  <c r="D832" i="15"/>
  <c r="C832" i="15"/>
  <c r="B832" i="15"/>
  <c r="Q832" i="14"/>
  <c r="P832" i="14"/>
  <c r="O832" i="14"/>
  <c r="N832" i="14"/>
  <c r="J832" i="14"/>
  <c r="R832" i="14" s="1"/>
  <c r="C832" i="14"/>
  <c r="B832" i="14"/>
  <c r="P832" i="13"/>
  <c r="O832" i="13"/>
  <c r="N832" i="13"/>
  <c r="M832" i="13"/>
  <c r="I832" i="13"/>
  <c r="Q832" i="13" s="1"/>
  <c r="D832" i="13"/>
  <c r="C832" i="13"/>
  <c r="B832" i="13"/>
  <c r="R832" i="16"/>
  <c r="Q832" i="16"/>
  <c r="P832" i="16"/>
  <c r="O832" i="16"/>
  <c r="K832" i="16"/>
  <c r="S832" i="16" s="1"/>
  <c r="D832" i="16"/>
  <c r="C832" i="16"/>
  <c r="B832" i="16"/>
  <c r="S832" i="11"/>
  <c r="R832" i="11"/>
  <c r="P832" i="11"/>
  <c r="O832" i="11"/>
  <c r="N832" i="11"/>
  <c r="K832" i="11"/>
  <c r="H832" i="11"/>
  <c r="T832" i="11" s="1"/>
  <c r="D832" i="11"/>
  <c r="C832" i="11"/>
  <c r="B832" i="11"/>
  <c r="P832" i="12"/>
  <c r="O832" i="12"/>
  <c r="N832" i="12"/>
  <c r="M832" i="12"/>
  <c r="I832" i="12"/>
  <c r="Q832" i="12" s="1"/>
  <c r="D832" i="12"/>
  <c r="C832" i="12"/>
  <c r="B832" i="12"/>
  <c r="P832" i="10"/>
  <c r="O832" i="10"/>
  <c r="M832" i="10"/>
  <c r="I832" i="10"/>
  <c r="Q832" i="10" s="1"/>
  <c r="D832" i="10"/>
  <c r="C832" i="10"/>
  <c r="B832" i="10"/>
  <c r="O832" i="1"/>
  <c r="Z832" i="18" s="1"/>
  <c r="AN832" i="18" s="1"/>
  <c r="N832" i="1"/>
  <c r="P832" i="18" s="1"/>
  <c r="AM832" i="18" s="1"/>
  <c r="M832" i="1"/>
  <c r="J832" i="18" s="1"/>
  <c r="AL832" i="18" s="1"/>
  <c r="L832" i="1"/>
  <c r="D832" i="18" s="1"/>
  <c r="AK832" i="18" s="1"/>
  <c r="A832" i="1"/>
  <c r="A832" i="13" s="1"/>
  <c r="AX831" i="18"/>
  <c r="AW831" i="18"/>
  <c r="AV831" i="18"/>
  <c r="AI831" i="18"/>
  <c r="AG831" i="18"/>
  <c r="AF831" i="18"/>
  <c r="BB831" i="18" s="1"/>
  <c r="AE831" i="18"/>
  <c r="AD831" i="18"/>
  <c r="AC831" i="18"/>
  <c r="Y831" i="18"/>
  <c r="W831" i="18"/>
  <c r="V831" i="18"/>
  <c r="U831" i="18"/>
  <c r="T831" i="18"/>
  <c r="AZ831" i="18" s="1"/>
  <c r="S831" i="18"/>
  <c r="O831" i="18"/>
  <c r="N831" i="18"/>
  <c r="I831" i="18"/>
  <c r="H831" i="18"/>
  <c r="C831" i="18"/>
  <c r="B831" i="18"/>
  <c r="Q831" i="15"/>
  <c r="P831" i="15"/>
  <c r="O831" i="15"/>
  <c r="N831" i="15"/>
  <c r="J831" i="15"/>
  <c r="R831" i="15" s="1"/>
  <c r="D831" i="15"/>
  <c r="C831" i="15"/>
  <c r="B831" i="15"/>
  <c r="Q831" i="14"/>
  <c r="P831" i="14"/>
  <c r="O831" i="14"/>
  <c r="N831" i="14"/>
  <c r="J831" i="14"/>
  <c r="R831" i="14" s="1"/>
  <c r="C831" i="14"/>
  <c r="B831" i="14"/>
  <c r="P831" i="13"/>
  <c r="O831" i="13"/>
  <c r="N831" i="13"/>
  <c r="M831" i="13"/>
  <c r="I831" i="13"/>
  <c r="Q831" i="13" s="1"/>
  <c r="D831" i="13"/>
  <c r="C831" i="13"/>
  <c r="B831" i="13"/>
  <c r="R831" i="16"/>
  <c r="Q831" i="16"/>
  <c r="P831" i="16"/>
  <c r="O831" i="16"/>
  <c r="K831" i="16"/>
  <c r="S831" i="16" s="1"/>
  <c r="D831" i="16"/>
  <c r="C831" i="16"/>
  <c r="B831" i="16"/>
  <c r="S831" i="11"/>
  <c r="R831" i="11"/>
  <c r="P831" i="11"/>
  <c r="O831" i="11"/>
  <c r="N831" i="11"/>
  <c r="K831" i="11"/>
  <c r="H831" i="11"/>
  <c r="T831" i="11" s="1"/>
  <c r="D831" i="11"/>
  <c r="C831" i="11"/>
  <c r="B831" i="11"/>
  <c r="P831" i="12"/>
  <c r="O831" i="12"/>
  <c r="N831" i="12"/>
  <c r="M831" i="12"/>
  <c r="I831" i="12"/>
  <c r="Q831" i="12" s="1"/>
  <c r="D831" i="12"/>
  <c r="C831" i="12"/>
  <c r="B831" i="12"/>
  <c r="P831" i="10"/>
  <c r="O831" i="10"/>
  <c r="M831" i="10"/>
  <c r="M831" i="18" s="1"/>
  <c r="I831" i="10"/>
  <c r="Q831" i="10" s="1"/>
  <c r="D831" i="10"/>
  <c r="C831" i="10"/>
  <c r="B831" i="10"/>
  <c r="O831" i="1"/>
  <c r="Z831" i="18" s="1"/>
  <c r="AN831" i="18" s="1"/>
  <c r="N831" i="1"/>
  <c r="P831" i="18" s="1"/>
  <c r="AM831" i="18" s="1"/>
  <c r="M831" i="1"/>
  <c r="J831" i="18" s="1"/>
  <c r="AL831" i="18" s="1"/>
  <c r="L831" i="1"/>
  <c r="D831" i="18" s="1"/>
  <c r="AK831" i="18" s="1"/>
  <c r="A831" i="1"/>
  <c r="A831" i="14" s="1"/>
  <c r="AX830" i="18"/>
  <c r="AW830" i="18"/>
  <c r="AV830" i="18"/>
  <c r="AI830" i="18"/>
  <c r="AG830" i="18"/>
  <c r="AF830" i="18"/>
  <c r="BB830" i="18" s="1"/>
  <c r="AE830" i="18"/>
  <c r="AD830" i="18"/>
  <c r="AC830" i="18"/>
  <c r="Y830" i="18"/>
  <c r="W830" i="18"/>
  <c r="V830" i="18"/>
  <c r="BA830" i="18" s="1"/>
  <c r="U830" i="18"/>
  <c r="T830" i="18"/>
  <c r="AZ830" i="18" s="1"/>
  <c r="S830" i="18"/>
  <c r="O830" i="18"/>
  <c r="N830" i="18"/>
  <c r="I830" i="18"/>
  <c r="H830" i="18"/>
  <c r="C830" i="18"/>
  <c r="B830" i="18"/>
  <c r="Q830" i="15"/>
  <c r="P830" i="15"/>
  <c r="O830" i="15"/>
  <c r="N830" i="15"/>
  <c r="J830" i="15"/>
  <c r="R830" i="15" s="1"/>
  <c r="D830" i="15"/>
  <c r="C830" i="15"/>
  <c r="B830" i="15"/>
  <c r="Q830" i="14"/>
  <c r="P830" i="14"/>
  <c r="O830" i="14"/>
  <c r="N830" i="14"/>
  <c r="J830" i="14"/>
  <c r="R830" i="14" s="1"/>
  <c r="C830" i="14"/>
  <c r="B830" i="14"/>
  <c r="P830" i="13"/>
  <c r="O830" i="13"/>
  <c r="N830" i="13"/>
  <c r="M830" i="13"/>
  <c r="I830" i="13"/>
  <c r="Q830" i="13" s="1"/>
  <c r="D830" i="13"/>
  <c r="C830" i="13"/>
  <c r="B830" i="13"/>
  <c r="R830" i="16"/>
  <c r="Q830" i="16"/>
  <c r="P830" i="16"/>
  <c r="O830" i="16"/>
  <c r="K830" i="16"/>
  <c r="S830" i="16" s="1"/>
  <c r="D830" i="16"/>
  <c r="C830" i="16"/>
  <c r="B830" i="16"/>
  <c r="S830" i="11"/>
  <c r="R830" i="11"/>
  <c r="P830" i="11"/>
  <c r="O830" i="11"/>
  <c r="N830" i="11"/>
  <c r="K830" i="11"/>
  <c r="H830" i="11"/>
  <c r="T830" i="11" s="1"/>
  <c r="D830" i="11"/>
  <c r="C830" i="11"/>
  <c r="B830" i="11"/>
  <c r="P830" i="12"/>
  <c r="O830" i="12"/>
  <c r="N830" i="12"/>
  <c r="M830" i="12"/>
  <c r="I830" i="12"/>
  <c r="Q830" i="12" s="1"/>
  <c r="D830" i="12"/>
  <c r="C830" i="12"/>
  <c r="B830" i="12"/>
  <c r="P830" i="10"/>
  <c r="O830" i="10"/>
  <c r="M830" i="10"/>
  <c r="M830" i="18" s="1"/>
  <c r="I830" i="10"/>
  <c r="Q830" i="10" s="1"/>
  <c r="D830" i="10"/>
  <c r="C830" i="10"/>
  <c r="B830" i="10"/>
  <c r="O830" i="1"/>
  <c r="Z830" i="18" s="1"/>
  <c r="AN830" i="18" s="1"/>
  <c r="N830" i="1"/>
  <c r="P830" i="18" s="1"/>
  <c r="AM830" i="18" s="1"/>
  <c r="M830" i="1"/>
  <c r="J830" i="18" s="1"/>
  <c r="AL830" i="18" s="1"/>
  <c r="L830" i="1"/>
  <c r="D830" i="18" s="1"/>
  <c r="AK830" i="18" s="1"/>
  <c r="A830" i="1"/>
  <c r="A830" i="15" s="1"/>
  <c r="AX829" i="18"/>
  <c r="AW829" i="18"/>
  <c r="AV829" i="18"/>
  <c r="AI829" i="18"/>
  <c r="AG829" i="18"/>
  <c r="AF829" i="18"/>
  <c r="BB829" i="18" s="1"/>
  <c r="AE829" i="18"/>
  <c r="AD829" i="18"/>
  <c r="AC829" i="18"/>
  <c r="Y829" i="18"/>
  <c r="W829" i="18"/>
  <c r="V829" i="18"/>
  <c r="U829" i="18"/>
  <c r="T829" i="18"/>
  <c r="AZ829" i="18" s="1"/>
  <c r="S829" i="18"/>
  <c r="O829" i="18"/>
  <c r="N829" i="18"/>
  <c r="I829" i="18"/>
  <c r="H829" i="18"/>
  <c r="C829" i="18"/>
  <c r="B829" i="18"/>
  <c r="Q829" i="15"/>
  <c r="P829" i="15"/>
  <c r="O829" i="15"/>
  <c r="N829" i="15"/>
  <c r="J829" i="15"/>
  <c r="R829" i="15" s="1"/>
  <c r="D829" i="15"/>
  <c r="C829" i="15"/>
  <c r="B829" i="15"/>
  <c r="Q829" i="14"/>
  <c r="P829" i="14"/>
  <c r="O829" i="14"/>
  <c r="N829" i="14"/>
  <c r="J829" i="14"/>
  <c r="R829" i="14" s="1"/>
  <c r="C829" i="14"/>
  <c r="B829" i="14"/>
  <c r="P829" i="13"/>
  <c r="O829" i="13"/>
  <c r="N829" i="13"/>
  <c r="M829" i="13"/>
  <c r="I829" i="13"/>
  <c r="Q829" i="13" s="1"/>
  <c r="D829" i="13"/>
  <c r="C829" i="13"/>
  <c r="B829" i="13"/>
  <c r="R829" i="16"/>
  <c r="Q829" i="16"/>
  <c r="P829" i="16"/>
  <c r="O829" i="16"/>
  <c r="K829" i="16"/>
  <c r="S829" i="16" s="1"/>
  <c r="D829" i="16"/>
  <c r="C829" i="16"/>
  <c r="B829" i="16"/>
  <c r="S829" i="11"/>
  <c r="R829" i="11"/>
  <c r="P829" i="11"/>
  <c r="O829" i="11"/>
  <c r="Q829" i="11" s="1"/>
  <c r="N829" i="11"/>
  <c r="K829" i="11"/>
  <c r="H829" i="11"/>
  <c r="T829" i="11" s="1"/>
  <c r="D829" i="11"/>
  <c r="C829" i="11"/>
  <c r="B829" i="11"/>
  <c r="P829" i="12"/>
  <c r="O829" i="12"/>
  <c r="N829" i="12"/>
  <c r="M829" i="12"/>
  <c r="I829" i="12"/>
  <c r="Q829" i="12" s="1"/>
  <c r="D829" i="12"/>
  <c r="C829" i="12"/>
  <c r="B829" i="12"/>
  <c r="P829" i="10"/>
  <c r="O829" i="10"/>
  <c r="M829" i="10"/>
  <c r="I829" i="10"/>
  <c r="Q829" i="10" s="1"/>
  <c r="D829" i="10"/>
  <c r="C829" i="10"/>
  <c r="B829" i="10"/>
  <c r="O829" i="1"/>
  <c r="Z829" i="18" s="1"/>
  <c r="AN829" i="18" s="1"/>
  <c r="N829" i="1"/>
  <c r="P829" i="18" s="1"/>
  <c r="AM829" i="18" s="1"/>
  <c r="M829" i="1"/>
  <c r="J829" i="18" s="1"/>
  <c r="AL829" i="18" s="1"/>
  <c r="L829" i="1"/>
  <c r="D829" i="18" s="1"/>
  <c r="AK829" i="18" s="1"/>
  <c r="A829" i="1"/>
  <c r="A829" i="14" s="1"/>
  <c r="AX828" i="18"/>
  <c r="AW828" i="18"/>
  <c r="AV828" i="18"/>
  <c r="AI828" i="18"/>
  <c r="AG828" i="18"/>
  <c r="AF828" i="18"/>
  <c r="BB828" i="18" s="1"/>
  <c r="AE828" i="18"/>
  <c r="AD828" i="18"/>
  <c r="AC828" i="18"/>
  <c r="Y828" i="18"/>
  <c r="W828" i="18"/>
  <c r="V828" i="18"/>
  <c r="U828" i="18"/>
  <c r="T828" i="18"/>
  <c r="AZ828" i="18" s="1"/>
  <c r="S828" i="18"/>
  <c r="O828" i="18"/>
  <c r="N828" i="18"/>
  <c r="I828" i="18"/>
  <c r="H828" i="18"/>
  <c r="C828" i="18"/>
  <c r="B828" i="18"/>
  <c r="Q828" i="15"/>
  <c r="P828" i="15"/>
  <c r="O828" i="15"/>
  <c r="N828" i="15"/>
  <c r="J828" i="15"/>
  <c r="R828" i="15" s="1"/>
  <c r="D828" i="15"/>
  <c r="C828" i="15"/>
  <c r="B828" i="15"/>
  <c r="Q828" i="14"/>
  <c r="P828" i="14"/>
  <c r="O828" i="14"/>
  <c r="N828" i="14"/>
  <c r="J828" i="14"/>
  <c r="R828" i="14" s="1"/>
  <c r="C828" i="14"/>
  <c r="B828" i="14"/>
  <c r="P828" i="13"/>
  <c r="O828" i="13"/>
  <c r="N828" i="13"/>
  <c r="M828" i="13"/>
  <c r="I828" i="13"/>
  <c r="Q828" i="13" s="1"/>
  <c r="D828" i="13"/>
  <c r="C828" i="13"/>
  <c r="B828" i="13"/>
  <c r="R828" i="16"/>
  <c r="Q828" i="16"/>
  <c r="P828" i="16"/>
  <c r="O828" i="16"/>
  <c r="K828" i="16"/>
  <c r="S828" i="16" s="1"/>
  <c r="D828" i="16"/>
  <c r="C828" i="16"/>
  <c r="B828" i="16"/>
  <c r="S828" i="11"/>
  <c r="R828" i="11"/>
  <c r="P828" i="11"/>
  <c r="O828" i="11"/>
  <c r="N828" i="11"/>
  <c r="K828" i="11"/>
  <c r="H828" i="11"/>
  <c r="T828" i="11" s="1"/>
  <c r="D828" i="11"/>
  <c r="C828" i="11"/>
  <c r="B828" i="11"/>
  <c r="P828" i="12"/>
  <c r="O828" i="12"/>
  <c r="N828" i="12"/>
  <c r="M828" i="12"/>
  <c r="I828" i="12"/>
  <c r="Q828" i="12" s="1"/>
  <c r="D828" i="12"/>
  <c r="C828" i="12"/>
  <c r="B828" i="12"/>
  <c r="P828" i="10"/>
  <c r="O828" i="10"/>
  <c r="M828" i="10"/>
  <c r="I828" i="10"/>
  <c r="Q828" i="10" s="1"/>
  <c r="D828" i="10"/>
  <c r="C828" i="10"/>
  <c r="B828" i="10"/>
  <c r="O828" i="1"/>
  <c r="Z828" i="18" s="1"/>
  <c r="AN828" i="18" s="1"/>
  <c r="N828" i="1"/>
  <c r="P828" i="18" s="1"/>
  <c r="AM828" i="18" s="1"/>
  <c r="M828" i="1"/>
  <c r="J828" i="18" s="1"/>
  <c r="AL828" i="18" s="1"/>
  <c r="L828" i="1"/>
  <c r="D828" i="18" s="1"/>
  <c r="AK828" i="18" s="1"/>
  <c r="A828" i="1"/>
  <c r="A828" i="15" s="1"/>
  <c r="AX827" i="18"/>
  <c r="AW827" i="18"/>
  <c r="AV827" i="18"/>
  <c r="AI827" i="18"/>
  <c r="AG827" i="18"/>
  <c r="AF827" i="18"/>
  <c r="BB827" i="18" s="1"/>
  <c r="AE827" i="18"/>
  <c r="AD827" i="18"/>
  <c r="AC827" i="18"/>
  <c r="Y827" i="18"/>
  <c r="W827" i="18"/>
  <c r="V827" i="18"/>
  <c r="BA827" i="18" s="1"/>
  <c r="U827" i="18"/>
  <c r="T827" i="18"/>
  <c r="AZ827" i="18" s="1"/>
  <c r="S827" i="18"/>
  <c r="O827" i="18"/>
  <c r="N827" i="18"/>
  <c r="I827" i="18"/>
  <c r="H827" i="18"/>
  <c r="C827" i="18"/>
  <c r="B827" i="18"/>
  <c r="Q827" i="15"/>
  <c r="P827" i="15"/>
  <c r="O827" i="15"/>
  <c r="N827" i="15"/>
  <c r="J827" i="15"/>
  <c r="R827" i="15" s="1"/>
  <c r="D827" i="15"/>
  <c r="C827" i="15"/>
  <c r="B827" i="15"/>
  <c r="Q827" i="14"/>
  <c r="P827" i="14"/>
  <c r="O827" i="14"/>
  <c r="N827" i="14"/>
  <c r="J827" i="14"/>
  <c r="R827" i="14" s="1"/>
  <c r="C827" i="14"/>
  <c r="B827" i="14"/>
  <c r="P827" i="13"/>
  <c r="O827" i="13"/>
  <c r="N827" i="13"/>
  <c r="M827" i="13"/>
  <c r="I827" i="13"/>
  <c r="Q827" i="13" s="1"/>
  <c r="D827" i="13"/>
  <c r="C827" i="13"/>
  <c r="B827" i="13"/>
  <c r="R827" i="16"/>
  <c r="Q827" i="16"/>
  <c r="P827" i="16"/>
  <c r="O827" i="16"/>
  <c r="K827" i="16"/>
  <c r="S827" i="16" s="1"/>
  <c r="D827" i="16"/>
  <c r="C827" i="16"/>
  <c r="B827" i="16"/>
  <c r="S827" i="11"/>
  <c r="R827" i="11"/>
  <c r="P827" i="11"/>
  <c r="O827" i="11"/>
  <c r="N827" i="11"/>
  <c r="K827" i="11"/>
  <c r="H827" i="11"/>
  <c r="T827" i="11" s="1"/>
  <c r="D827" i="11"/>
  <c r="C827" i="11"/>
  <c r="B827" i="11"/>
  <c r="P827" i="12"/>
  <c r="O827" i="12"/>
  <c r="N827" i="12"/>
  <c r="M827" i="12"/>
  <c r="I827" i="12"/>
  <c r="Q827" i="12" s="1"/>
  <c r="D827" i="12"/>
  <c r="C827" i="12"/>
  <c r="B827" i="12"/>
  <c r="P827" i="10"/>
  <c r="O827" i="10"/>
  <c r="M827" i="10"/>
  <c r="M827" i="18" s="1"/>
  <c r="I827" i="10"/>
  <c r="Q827" i="10" s="1"/>
  <c r="D827" i="10"/>
  <c r="C827" i="10"/>
  <c r="B827" i="10"/>
  <c r="O827" i="1"/>
  <c r="Z827" i="18" s="1"/>
  <c r="AN827" i="18" s="1"/>
  <c r="N827" i="1"/>
  <c r="P827" i="18" s="1"/>
  <c r="AM827" i="18" s="1"/>
  <c r="M827" i="1"/>
  <c r="J827" i="18" s="1"/>
  <c r="AL827" i="18" s="1"/>
  <c r="L827" i="1"/>
  <c r="D827" i="18" s="1"/>
  <c r="AK827" i="18" s="1"/>
  <c r="A827" i="1"/>
  <c r="A827" i="15" s="1"/>
  <c r="AX826" i="18"/>
  <c r="AW826" i="18"/>
  <c r="AV826" i="18"/>
  <c r="AI826" i="18"/>
  <c r="AG826" i="18"/>
  <c r="AF826" i="18"/>
  <c r="BB826" i="18" s="1"/>
  <c r="AE826" i="18"/>
  <c r="AD826" i="18"/>
  <c r="AC826" i="18"/>
  <c r="Y826" i="18"/>
  <c r="W826" i="18"/>
  <c r="V826" i="18"/>
  <c r="BA826" i="18" s="1"/>
  <c r="U826" i="18"/>
  <c r="T826" i="18"/>
  <c r="AZ826" i="18" s="1"/>
  <c r="S826" i="18"/>
  <c r="O826" i="18"/>
  <c r="N826" i="18"/>
  <c r="I826" i="18"/>
  <c r="H826" i="18"/>
  <c r="C826" i="18"/>
  <c r="B826" i="18"/>
  <c r="Q826" i="15"/>
  <c r="P826" i="15"/>
  <c r="O826" i="15"/>
  <c r="N826" i="15"/>
  <c r="J826" i="15"/>
  <c r="R826" i="15" s="1"/>
  <c r="D826" i="15"/>
  <c r="C826" i="15"/>
  <c r="B826" i="15"/>
  <c r="Q826" i="14"/>
  <c r="P826" i="14"/>
  <c r="O826" i="14"/>
  <c r="N826" i="14"/>
  <c r="J826" i="14"/>
  <c r="R826" i="14" s="1"/>
  <c r="C826" i="14"/>
  <c r="B826" i="14"/>
  <c r="P826" i="13"/>
  <c r="O826" i="13"/>
  <c r="N826" i="13"/>
  <c r="M826" i="13"/>
  <c r="I826" i="13"/>
  <c r="Q826" i="13" s="1"/>
  <c r="D826" i="13"/>
  <c r="C826" i="13"/>
  <c r="B826" i="13"/>
  <c r="R826" i="16"/>
  <c r="Q826" i="16"/>
  <c r="P826" i="16"/>
  <c r="O826" i="16"/>
  <c r="K826" i="16"/>
  <c r="S826" i="16" s="1"/>
  <c r="D826" i="16"/>
  <c r="C826" i="16"/>
  <c r="B826" i="16"/>
  <c r="S826" i="11"/>
  <c r="R826" i="11"/>
  <c r="P826" i="11"/>
  <c r="O826" i="11"/>
  <c r="N826" i="11"/>
  <c r="K826" i="11"/>
  <c r="H826" i="11"/>
  <c r="T826" i="11" s="1"/>
  <c r="D826" i="11"/>
  <c r="C826" i="11"/>
  <c r="B826" i="11"/>
  <c r="P826" i="12"/>
  <c r="O826" i="12"/>
  <c r="N826" i="12"/>
  <c r="M826" i="12"/>
  <c r="I826" i="12"/>
  <c r="Q826" i="12" s="1"/>
  <c r="D826" i="12"/>
  <c r="C826" i="12"/>
  <c r="B826" i="12"/>
  <c r="P826" i="10"/>
  <c r="O826" i="10"/>
  <c r="M826" i="10"/>
  <c r="I826" i="10"/>
  <c r="Q826" i="10" s="1"/>
  <c r="D826" i="10"/>
  <c r="C826" i="10"/>
  <c r="B826" i="10"/>
  <c r="O826" i="1"/>
  <c r="Z826" i="18" s="1"/>
  <c r="AN826" i="18" s="1"/>
  <c r="N826" i="1"/>
  <c r="P826" i="18" s="1"/>
  <c r="AM826" i="18" s="1"/>
  <c r="M826" i="1"/>
  <c r="J826" i="18" s="1"/>
  <c r="AL826" i="18" s="1"/>
  <c r="L826" i="1"/>
  <c r="D826" i="18" s="1"/>
  <c r="AK826" i="18" s="1"/>
  <c r="A826" i="1"/>
  <c r="A826" i="13" s="1"/>
  <c r="AX825" i="18"/>
  <c r="AW825" i="18"/>
  <c r="AV825" i="18"/>
  <c r="AI825" i="18"/>
  <c r="AG825" i="18"/>
  <c r="AF825" i="18"/>
  <c r="BB825" i="18" s="1"/>
  <c r="AE825" i="18"/>
  <c r="AD825" i="18"/>
  <c r="AC825" i="18"/>
  <c r="Y825" i="18"/>
  <c r="W825" i="18"/>
  <c r="V825" i="18"/>
  <c r="U825" i="18"/>
  <c r="T825" i="18"/>
  <c r="AZ825" i="18" s="1"/>
  <c r="S825" i="18"/>
  <c r="O825" i="18"/>
  <c r="N825" i="18"/>
  <c r="I825" i="18"/>
  <c r="H825" i="18"/>
  <c r="C825" i="18"/>
  <c r="B825" i="18"/>
  <c r="Q825" i="15"/>
  <c r="P825" i="15"/>
  <c r="O825" i="15"/>
  <c r="N825" i="15"/>
  <c r="J825" i="15"/>
  <c r="R825" i="15" s="1"/>
  <c r="D825" i="15"/>
  <c r="C825" i="15"/>
  <c r="B825" i="15"/>
  <c r="Q825" i="14"/>
  <c r="P825" i="14"/>
  <c r="O825" i="14"/>
  <c r="N825" i="14"/>
  <c r="J825" i="14"/>
  <c r="R825" i="14" s="1"/>
  <c r="C825" i="14"/>
  <c r="B825" i="14"/>
  <c r="P825" i="13"/>
  <c r="O825" i="13"/>
  <c r="N825" i="13"/>
  <c r="M825" i="13"/>
  <c r="I825" i="13"/>
  <c r="Q825" i="13" s="1"/>
  <c r="D825" i="13"/>
  <c r="C825" i="13"/>
  <c r="B825" i="13"/>
  <c r="R825" i="16"/>
  <c r="Q825" i="16"/>
  <c r="P825" i="16"/>
  <c r="O825" i="16"/>
  <c r="K825" i="16"/>
  <c r="S825" i="16" s="1"/>
  <c r="D825" i="16"/>
  <c r="C825" i="16"/>
  <c r="B825" i="16"/>
  <c r="S825" i="11"/>
  <c r="R825" i="11"/>
  <c r="P825" i="11"/>
  <c r="O825" i="11"/>
  <c r="N825" i="11"/>
  <c r="K825" i="11"/>
  <c r="H825" i="11"/>
  <c r="T825" i="11" s="1"/>
  <c r="D825" i="11"/>
  <c r="C825" i="11"/>
  <c r="B825" i="11"/>
  <c r="P825" i="12"/>
  <c r="O825" i="12"/>
  <c r="N825" i="12"/>
  <c r="M825" i="12"/>
  <c r="I825" i="12"/>
  <c r="Q825" i="12" s="1"/>
  <c r="D825" i="12"/>
  <c r="C825" i="12"/>
  <c r="B825" i="12"/>
  <c r="P825" i="10"/>
  <c r="O825" i="10"/>
  <c r="M825" i="10"/>
  <c r="I825" i="10"/>
  <c r="Q825" i="10" s="1"/>
  <c r="D825" i="10"/>
  <c r="C825" i="10"/>
  <c r="B825" i="10"/>
  <c r="O825" i="1"/>
  <c r="Z825" i="18" s="1"/>
  <c r="AN825" i="18" s="1"/>
  <c r="N825" i="1"/>
  <c r="P825" i="18" s="1"/>
  <c r="AM825" i="18" s="1"/>
  <c r="M825" i="1"/>
  <c r="J825" i="18" s="1"/>
  <c r="AL825" i="18" s="1"/>
  <c r="L825" i="1"/>
  <c r="D825" i="18" s="1"/>
  <c r="AK825" i="18" s="1"/>
  <c r="A825" i="1"/>
  <c r="A825" i="13" s="1"/>
  <c r="AX824" i="18"/>
  <c r="AW824" i="18"/>
  <c r="AV824" i="18"/>
  <c r="AI824" i="18"/>
  <c r="AG824" i="18"/>
  <c r="AF824" i="18"/>
  <c r="BB824" i="18" s="1"/>
  <c r="AE824" i="18"/>
  <c r="AD824" i="18"/>
  <c r="AC824" i="18"/>
  <c r="Y824" i="18"/>
  <c r="W824" i="18"/>
  <c r="V824" i="18"/>
  <c r="BA824" i="18" s="1"/>
  <c r="U824" i="18"/>
  <c r="T824" i="18"/>
  <c r="AZ824" i="18" s="1"/>
  <c r="S824" i="18"/>
  <c r="O824" i="18"/>
  <c r="N824" i="18"/>
  <c r="I824" i="18"/>
  <c r="H824" i="18"/>
  <c r="C824" i="18"/>
  <c r="B824" i="18"/>
  <c r="Q824" i="15"/>
  <c r="P824" i="15"/>
  <c r="O824" i="15"/>
  <c r="N824" i="15"/>
  <c r="J824" i="15"/>
  <c r="R824" i="15" s="1"/>
  <c r="D824" i="15"/>
  <c r="C824" i="15"/>
  <c r="B824" i="15"/>
  <c r="Q824" i="14"/>
  <c r="P824" i="14"/>
  <c r="O824" i="14"/>
  <c r="N824" i="14"/>
  <c r="J824" i="14"/>
  <c r="R824" i="14" s="1"/>
  <c r="C824" i="14"/>
  <c r="B824" i="14"/>
  <c r="P824" i="13"/>
  <c r="O824" i="13"/>
  <c r="N824" i="13"/>
  <c r="M824" i="13"/>
  <c r="I824" i="13"/>
  <c r="Q824" i="13" s="1"/>
  <c r="D824" i="13"/>
  <c r="C824" i="13"/>
  <c r="B824" i="13"/>
  <c r="R824" i="16"/>
  <c r="Q824" i="16"/>
  <c r="P824" i="16"/>
  <c r="O824" i="16"/>
  <c r="K824" i="16"/>
  <c r="S824" i="16" s="1"/>
  <c r="D824" i="16"/>
  <c r="C824" i="16"/>
  <c r="B824" i="16"/>
  <c r="S824" i="11"/>
  <c r="R824" i="11"/>
  <c r="P824" i="11"/>
  <c r="O824" i="11"/>
  <c r="N824" i="11"/>
  <c r="K824" i="11"/>
  <c r="H824" i="11"/>
  <c r="T824" i="11" s="1"/>
  <c r="D824" i="11"/>
  <c r="C824" i="11"/>
  <c r="B824" i="11"/>
  <c r="P824" i="12"/>
  <c r="O824" i="12"/>
  <c r="N824" i="12"/>
  <c r="M824" i="12"/>
  <c r="I824" i="12"/>
  <c r="Q824" i="12" s="1"/>
  <c r="D824" i="12"/>
  <c r="C824" i="12"/>
  <c r="B824" i="12"/>
  <c r="P824" i="10"/>
  <c r="O824" i="10"/>
  <c r="M824" i="10"/>
  <c r="M824" i="18" s="1"/>
  <c r="I824" i="10"/>
  <c r="Q824" i="10" s="1"/>
  <c r="D824" i="10"/>
  <c r="C824" i="10"/>
  <c r="B824" i="10"/>
  <c r="O824" i="1"/>
  <c r="Z824" i="18" s="1"/>
  <c r="AN824" i="18" s="1"/>
  <c r="N824" i="1"/>
  <c r="P824" i="18" s="1"/>
  <c r="AM824" i="18" s="1"/>
  <c r="M824" i="1"/>
  <c r="J824" i="18" s="1"/>
  <c r="AL824" i="18" s="1"/>
  <c r="L824" i="1"/>
  <c r="D824" i="18" s="1"/>
  <c r="AK824" i="18" s="1"/>
  <c r="A824" i="1"/>
  <c r="A824" i="15" s="1"/>
  <c r="AX823" i="18"/>
  <c r="AW823" i="18"/>
  <c r="AV823" i="18"/>
  <c r="AI823" i="18"/>
  <c r="AG823" i="18"/>
  <c r="AF823" i="18"/>
  <c r="BB823" i="18" s="1"/>
  <c r="AE823" i="18"/>
  <c r="AD823" i="18"/>
  <c r="AC823" i="18"/>
  <c r="Y823" i="18"/>
  <c r="W823" i="18"/>
  <c r="V823" i="18"/>
  <c r="BA823" i="18" s="1"/>
  <c r="U823" i="18"/>
  <c r="T823" i="18"/>
  <c r="AZ823" i="18" s="1"/>
  <c r="S823" i="18"/>
  <c r="O823" i="18"/>
  <c r="N823" i="18"/>
  <c r="I823" i="18"/>
  <c r="H823" i="18"/>
  <c r="C823" i="18"/>
  <c r="B823" i="18"/>
  <c r="Q823" i="15"/>
  <c r="P823" i="15"/>
  <c r="O823" i="15"/>
  <c r="N823" i="15"/>
  <c r="J823" i="15"/>
  <c r="R823" i="15" s="1"/>
  <c r="D823" i="15"/>
  <c r="C823" i="15"/>
  <c r="B823" i="15"/>
  <c r="Q823" i="14"/>
  <c r="P823" i="14"/>
  <c r="O823" i="14"/>
  <c r="N823" i="14"/>
  <c r="J823" i="14"/>
  <c r="R823" i="14" s="1"/>
  <c r="C823" i="14"/>
  <c r="B823" i="14"/>
  <c r="P823" i="13"/>
  <c r="O823" i="13"/>
  <c r="N823" i="13"/>
  <c r="M823" i="13"/>
  <c r="I823" i="13"/>
  <c r="Q823" i="13" s="1"/>
  <c r="D823" i="13"/>
  <c r="C823" i="13"/>
  <c r="B823" i="13"/>
  <c r="R823" i="16"/>
  <c r="Q823" i="16"/>
  <c r="P823" i="16"/>
  <c r="O823" i="16"/>
  <c r="K823" i="16"/>
  <c r="S823" i="16" s="1"/>
  <c r="D823" i="16"/>
  <c r="C823" i="16"/>
  <c r="B823" i="16"/>
  <c r="S823" i="11"/>
  <c r="R823" i="11"/>
  <c r="P823" i="11"/>
  <c r="O823" i="11"/>
  <c r="N823" i="11"/>
  <c r="K823" i="11"/>
  <c r="H823" i="11"/>
  <c r="T823" i="11" s="1"/>
  <c r="D823" i="11"/>
  <c r="C823" i="11"/>
  <c r="B823" i="11"/>
  <c r="P823" i="12"/>
  <c r="O823" i="12"/>
  <c r="N823" i="12"/>
  <c r="M823" i="12"/>
  <c r="I823" i="12"/>
  <c r="Q823" i="12" s="1"/>
  <c r="D823" i="12"/>
  <c r="C823" i="12"/>
  <c r="B823" i="12"/>
  <c r="P823" i="10"/>
  <c r="O823" i="10"/>
  <c r="M823" i="10"/>
  <c r="M823" i="18" s="1"/>
  <c r="I823" i="10"/>
  <c r="Q823" i="10" s="1"/>
  <c r="D823" i="10"/>
  <c r="C823" i="10"/>
  <c r="B823" i="10"/>
  <c r="O823" i="1"/>
  <c r="Z823" i="18" s="1"/>
  <c r="AN823" i="18" s="1"/>
  <c r="N823" i="1"/>
  <c r="P823" i="18" s="1"/>
  <c r="AM823" i="18" s="1"/>
  <c r="M823" i="1"/>
  <c r="J823" i="18" s="1"/>
  <c r="AL823" i="18" s="1"/>
  <c r="L823" i="1"/>
  <c r="D823" i="18" s="1"/>
  <c r="AK823" i="18" s="1"/>
  <c r="A823" i="1"/>
  <c r="A823" i="13" s="1"/>
  <c r="AX822" i="18"/>
  <c r="AW822" i="18"/>
  <c r="AV822" i="18"/>
  <c r="AI822" i="18"/>
  <c r="AG822" i="18"/>
  <c r="AF822" i="18"/>
  <c r="BB822" i="18" s="1"/>
  <c r="AE822" i="18"/>
  <c r="AD822" i="18"/>
  <c r="AC822" i="18"/>
  <c r="Y822" i="18"/>
  <c r="W822" i="18"/>
  <c r="V822" i="18"/>
  <c r="U822" i="18"/>
  <c r="T822" i="18"/>
  <c r="AZ822" i="18" s="1"/>
  <c r="S822" i="18"/>
  <c r="O822" i="18"/>
  <c r="N822" i="18"/>
  <c r="I822" i="18"/>
  <c r="H822" i="18"/>
  <c r="C822" i="18"/>
  <c r="B822" i="18"/>
  <c r="Q822" i="15"/>
  <c r="P822" i="15"/>
  <c r="O822" i="15"/>
  <c r="N822" i="15"/>
  <c r="J822" i="15"/>
  <c r="R822" i="15" s="1"/>
  <c r="D822" i="15"/>
  <c r="C822" i="15"/>
  <c r="B822" i="15"/>
  <c r="Q822" i="14"/>
  <c r="P822" i="14"/>
  <c r="O822" i="14"/>
  <c r="N822" i="14"/>
  <c r="J822" i="14"/>
  <c r="R822" i="14" s="1"/>
  <c r="C822" i="14"/>
  <c r="B822" i="14"/>
  <c r="P822" i="13"/>
  <c r="O822" i="13"/>
  <c r="N822" i="13"/>
  <c r="M822" i="13"/>
  <c r="I822" i="13"/>
  <c r="Q822" i="13" s="1"/>
  <c r="D822" i="13"/>
  <c r="C822" i="13"/>
  <c r="B822" i="13"/>
  <c r="R822" i="16"/>
  <c r="Q822" i="16"/>
  <c r="P822" i="16"/>
  <c r="O822" i="16"/>
  <c r="K822" i="16"/>
  <c r="S822" i="16" s="1"/>
  <c r="D822" i="16"/>
  <c r="C822" i="16"/>
  <c r="B822" i="16"/>
  <c r="S822" i="11"/>
  <c r="R822" i="11"/>
  <c r="P822" i="11"/>
  <c r="O822" i="11"/>
  <c r="N822" i="11"/>
  <c r="K822" i="11"/>
  <c r="H822" i="11"/>
  <c r="T822" i="11" s="1"/>
  <c r="D822" i="11"/>
  <c r="C822" i="11"/>
  <c r="B822" i="11"/>
  <c r="P822" i="12"/>
  <c r="O822" i="12"/>
  <c r="N822" i="12"/>
  <c r="M822" i="12"/>
  <c r="I822" i="12"/>
  <c r="Q822" i="12" s="1"/>
  <c r="D822" i="12"/>
  <c r="C822" i="12"/>
  <c r="B822" i="12"/>
  <c r="P822" i="10"/>
  <c r="O822" i="10"/>
  <c r="M822" i="10"/>
  <c r="I822" i="10"/>
  <c r="Q822" i="10" s="1"/>
  <c r="D822" i="10"/>
  <c r="C822" i="10"/>
  <c r="B822" i="10"/>
  <c r="O822" i="1"/>
  <c r="Z822" i="18" s="1"/>
  <c r="AN822" i="18" s="1"/>
  <c r="N822" i="1"/>
  <c r="P822" i="18" s="1"/>
  <c r="AM822" i="18" s="1"/>
  <c r="M822" i="1"/>
  <c r="J822" i="18" s="1"/>
  <c r="AL822" i="18" s="1"/>
  <c r="L822" i="1"/>
  <c r="D822" i="18" s="1"/>
  <c r="AK822" i="18" s="1"/>
  <c r="A822" i="1"/>
  <c r="A822" i="15" s="1"/>
  <c r="AX821" i="18"/>
  <c r="AW821" i="18"/>
  <c r="AV821" i="18"/>
  <c r="AI821" i="18"/>
  <c r="AG821" i="18"/>
  <c r="AF821" i="18"/>
  <c r="BB821" i="18" s="1"/>
  <c r="AE821" i="18"/>
  <c r="AD821" i="18"/>
  <c r="AC821" i="18"/>
  <c r="Y821" i="18"/>
  <c r="W821" i="18"/>
  <c r="V821" i="18"/>
  <c r="U821" i="18"/>
  <c r="T821" i="18"/>
  <c r="AZ821" i="18" s="1"/>
  <c r="S821" i="18"/>
  <c r="O821" i="18"/>
  <c r="N821" i="18"/>
  <c r="I821" i="18"/>
  <c r="H821" i="18"/>
  <c r="C821" i="18"/>
  <c r="B821" i="18"/>
  <c r="Q821" i="15"/>
  <c r="P821" i="15"/>
  <c r="O821" i="15"/>
  <c r="N821" i="15"/>
  <c r="J821" i="15"/>
  <c r="R821" i="15" s="1"/>
  <c r="D821" i="15"/>
  <c r="C821" i="15"/>
  <c r="B821" i="15"/>
  <c r="Q821" i="14"/>
  <c r="P821" i="14"/>
  <c r="O821" i="14"/>
  <c r="N821" i="14"/>
  <c r="J821" i="14"/>
  <c r="R821" i="14" s="1"/>
  <c r="C821" i="14"/>
  <c r="B821" i="14"/>
  <c r="P821" i="13"/>
  <c r="O821" i="13"/>
  <c r="N821" i="13"/>
  <c r="M821" i="13"/>
  <c r="I821" i="13"/>
  <c r="Q821" i="13" s="1"/>
  <c r="D821" i="13"/>
  <c r="C821" i="13"/>
  <c r="B821" i="13"/>
  <c r="R821" i="16"/>
  <c r="Q821" i="16"/>
  <c r="P821" i="16"/>
  <c r="O821" i="16"/>
  <c r="K821" i="16"/>
  <c r="S821" i="16" s="1"/>
  <c r="D821" i="16"/>
  <c r="C821" i="16"/>
  <c r="B821" i="16"/>
  <c r="S821" i="11"/>
  <c r="R821" i="11"/>
  <c r="P821" i="11"/>
  <c r="O821" i="11"/>
  <c r="N821" i="11"/>
  <c r="K821" i="11"/>
  <c r="H821" i="11"/>
  <c r="T821" i="11" s="1"/>
  <c r="D821" i="11"/>
  <c r="C821" i="11"/>
  <c r="B821" i="11"/>
  <c r="P821" i="12"/>
  <c r="O821" i="12"/>
  <c r="N821" i="12"/>
  <c r="M821" i="12"/>
  <c r="I821" i="12"/>
  <c r="Q821" i="12" s="1"/>
  <c r="D821" i="12"/>
  <c r="C821" i="12"/>
  <c r="B821" i="12"/>
  <c r="P821" i="10"/>
  <c r="O821" i="10"/>
  <c r="M821" i="10"/>
  <c r="I821" i="10"/>
  <c r="Q821" i="10" s="1"/>
  <c r="D821" i="10"/>
  <c r="C821" i="10"/>
  <c r="B821" i="10"/>
  <c r="O821" i="1"/>
  <c r="Z821" i="18" s="1"/>
  <c r="AN821" i="18" s="1"/>
  <c r="N821" i="1"/>
  <c r="P821" i="18" s="1"/>
  <c r="AM821" i="18" s="1"/>
  <c r="M821" i="1"/>
  <c r="J821" i="18" s="1"/>
  <c r="AL821" i="18" s="1"/>
  <c r="L821" i="1"/>
  <c r="D821" i="18" s="1"/>
  <c r="AK821" i="18" s="1"/>
  <c r="A821" i="1"/>
  <c r="A821" i="15" s="1"/>
  <c r="AX820" i="18"/>
  <c r="AW820" i="18"/>
  <c r="AV820" i="18"/>
  <c r="AI820" i="18"/>
  <c r="AG820" i="18"/>
  <c r="AF820" i="18"/>
  <c r="BB820" i="18" s="1"/>
  <c r="AE820" i="18"/>
  <c r="AD820" i="18"/>
  <c r="AC820" i="18"/>
  <c r="Y820" i="18"/>
  <c r="W820" i="18"/>
  <c r="V820" i="18"/>
  <c r="U820" i="18"/>
  <c r="T820" i="18"/>
  <c r="AZ820" i="18" s="1"/>
  <c r="S820" i="18"/>
  <c r="O820" i="18"/>
  <c r="N820" i="18"/>
  <c r="I820" i="18"/>
  <c r="H820" i="18"/>
  <c r="C820" i="18"/>
  <c r="B820" i="18"/>
  <c r="Q820" i="15"/>
  <c r="P820" i="15"/>
  <c r="O820" i="15"/>
  <c r="N820" i="15"/>
  <c r="J820" i="15"/>
  <c r="R820" i="15" s="1"/>
  <c r="D820" i="15"/>
  <c r="C820" i="15"/>
  <c r="B820" i="15"/>
  <c r="Q820" i="14"/>
  <c r="P820" i="14"/>
  <c r="O820" i="14"/>
  <c r="N820" i="14"/>
  <c r="J820" i="14"/>
  <c r="R820" i="14" s="1"/>
  <c r="C820" i="14"/>
  <c r="B820" i="14"/>
  <c r="P820" i="13"/>
  <c r="O820" i="13"/>
  <c r="N820" i="13"/>
  <c r="M820" i="13"/>
  <c r="I820" i="13"/>
  <c r="Q820" i="13" s="1"/>
  <c r="D820" i="13"/>
  <c r="C820" i="13"/>
  <c r="B820" i="13"/>
  <c r="R820" i="16"/>
  <c r="Q820" i="16"/>
  <c r="P820" i="16"/>
  <c r="O820" i="16"/>
  <c r="K820" i="16"/>
  <c r="S820" i="16" s="1"/>
  <c r="D820" i="16"/>
  <c r="C820" i="16"/>
  <c r="B820" i="16"/>
  <c r="S820" i="11"/>
  <c r="R820" i="11"/>
  <c r="P820" i="11"/>
  <c r="O820" i="11"/>
  <c r="N820" i="11"/>
  <c r="K820" i="11"/>
  <c r="H820" i="11"/>
  <c r="T820" i="11" s="1"/>
  <c r="D820" i="11"/>
  <c r="C820" i="11"/>
  <c r="B820" i="11"/>
  <c r="P820" i="12"/>
  <c r="O820" i="12"/>
  <c r="N820" i="12"/>
  <c r="M820" i="12"/>
  <c r="G820" i="18" s="1"/>
  <c r="I820" i="12"/>
  <c r="Q820" i="12" s="1"/>
  <c r="D820" i="12"/>
  <c r="C820" i="12"/>
  <c r="B820" i="12"/>
  <c r="P820" i="10"/>
  <c r="O820" i="10"/>
  <c r="M820" i="10"/>
  <c r="M820" i="18" s="1"/>
  <c r="I820" i="10"/>
  <c r="Q820" i="10" s="1"/>
  <c r="D820" i="10"/>
  <c r="C820" i="10"/>
  <c r="B820" i="10"/>
  <c r="O820" i="1"/>
  <c r="Z820" i="18" s="1"/>
  <c r="AN820" i="18" s="1"/>
  <c r="N820" i="1"/>
  <c r="P820" i="18" s="1"/>
  <c r="AM820" i="18" s="1"/>
  <c r="M820" i="1"/>
  <c r="J820" i="18" s="1"/>
  <c r="AL820" i="18" s="1"/>
  <c r="L820" i="1"/>
  <c r="D820" i="18" s="1"/>
  <c r="AK820" i="18" s="1"/>
  <c r="A820" i="1"/>
  <c r="A820" i="15" s="1"/>
  <c r="AX819" i="18"/>
  <c r="AW819" i="18"/>
  <c r="AV819" i="18"/>
  <c r="AI819" i="18"/>
  <c r="AG819" i="18"/>
  <c r="AF819" i="18"/>
  <c r="BB819" i="18" s="1"/>
  <c r="AE819" i="18"/>
  <c r="AD819" i="18"/>
  <c r="AC819" i="18"/>
  <c r="Y819" i="18"/>
  <c r="W819" i="18"/>
  <c r="V819" i="18"/>
  <c r="U819" i="18"/>
  <c r="T819" i="18"/>
  <c r="AZ819" i="18" s="1"/>
  <c r="S819" i="18"/>
  <c r="O819" i="18"/>
  <c r="N819" i="18"/>
  <c r="I819" i="18"/>
  <c r="H819" i="18"/>
  <c r="C819" i="18"/>
  <c r="B819" i="18"/>
  <c r="Q819" i="15"/>
  <c r="P819" i="15"/>
  <c r="O819" i="15"/>
  <c r="N819" i="15"/>
  <c r="J819" i="15"/>
  <c r="R819" i="15" s="1"/>
  <c r="D819" i="15"/>
  <c r="C819" i="15"/>
  <c r="B819" i="15"/>
  <c r="Q819" i="14"/>
  <c r="P819" i="14"/>
  <c r="O819" i="14"/>
  <c r="N819" i="14"/>
  <c r="J819" i="14"/>
  <c r="R819" i="14" s="1"/>
  <c r="C819" i="14"/>
  <c r="B819" i="14"/>
  <c r="P819" i="13"/>
  <c r="O819" i="13"/>
  <c r="N819" i="13"/>
  <c r="M819" i="13"/>
  <c r="I819" i="13"/>
  <c r="Q819" i="13" s="1"/>
  <c r="D819" i="13"/>
  <c r="C819" i="13"/>
  <c r="B819" i="13"/>
  <c r="R819" i="16"/>
  <c r="Q819" i="16"/>
  <c r="P819" i="16"/>
  <c r="O819" i="16"/>
  <c r="K819" i="16"/>
  <c r="S819" i="16" s="1"/>
  <c r="D819" i="16"/>
  <c r="C819" i="16"/>
  <c r="B819" i="16"/>
  <c r="S819" i="11"/>
  <c r="R819" i="11"/>
  <c r="P819" i="11"/>
  <c r="O819" i="11"/>
  <c r="N819" i="11"/>
  <c r="K819" i="11"/>
  <c r="H819" i="11"/>
  <c r="T819" i="11" s="1"/>
  <c r="D819" i="11"/>
  <c r="C819" i="11"/>
  <c r="B819" i="11"/>
  <c r="P819" i="12"/>
  <c r="O819" i="12"/>
  <c r="N819" i="12"/>
  <c r="M819" i="12"/>
  <c r="I819" i="12"/>
  <c r="Q819" i="12" s="1"/>
  <c r="D819" i="12"/>
  <c r="C819" i="12"/>
  <c r="B819" i="12"/>
  <c r="P819" i="10"/>
  <c r="O819" i="10"/>
  <c r="M819" i="10"/>
  <c r="M819" i="18" s="1"/>
  <c r="I819" i="10"/>
  <c r="Q819" i="10" s="1"/>
  <c r="D819" i="10"/>
  <c r="C819" i="10"/>
  <c r="B819" i="10"/>
  <c r="O819" i="1"/>
  <c r="Z819" i="18" s="1"/>
  <c r="AN819" i="18" s="1"/>
  <c r="N819" i="1"/>
  <c r="P819" i="18" s="1"/>
  <c r="AM819" i="18" s="1"/>
  <c r="M819" i="1"/>
  <c r="J819" i="18" s="1"/>
  <c r="AL819" i="18" s="1"/>
  <c r="L819" i="1"/>
  <c r="D819" i="18" s="1"/>
  <c r="AK819" i="18" s="1"/>
  <c r="A819" i="1"/>
  <c r="A819" i="15" s="1"/>
  <c r="AX818" i="18"/>
  <c r="AW818" i="18"/>
  <c r="AV818" i="18"/>
  <c r="AI818" i="18"/>
  <c r="AG818" i="18"/>
  <c r="AF818" i="18"/>
  <c r="BB818" i="18" s="1"/>
  <c r="AE818" i="18"/>
  <c r="AD818" i="18"/>
  <c r="AC818" i="18"/>
  <c r="Y818" i="18"/>
  <c r="W818" i="18"/>
  <c r="V818" i="18"/>
  <c r="BA818" i="18" s="1"/>
  <c r="U818" i="18"/>
  <c r="T818" i="18"/>
  <c r="AZ818" i="18" s="1"/>
  <c r="S818" i="18"/>
  <c r="O818" i="18"/>
  <c r="N818" i="18"/>
  <c r="I818" i="18"/>
  <c r="H818" i="18"/>
  <c r="C818" i="18"/>
  <c r="B818" i="18"/>
  <c r="Q818" i="15"/>
  <c r="P818" i="15"/>
  <c r="O818" i="15"/>
  <c r="N818" i="15"/>
  <c r="J818" i="15"/>
  <c r="R818" i="15" s="1"/>
  <c r="D818" i="15"/>
  <c r="C818" i="15"/>
  <c r="B818" i="15"/>
  <c r="Q818" i="14"/>
  <c r="P818" i="14"/>
  <c r="O818" i="14"/>
  <c r="N818" i="14"/>
  <c r="J818" i="14"/>
  <c r="R818" i="14" s="1"/>
  <c r="C818" i="14"/>
  <c r="B818" i="14"/>
  <c r="P818" i="13"/>
  <c r="O818" i="13"/>
  <c r="N818" i="13"/>
  <c r="M818" i="13"/>
  <c r="I818" i="13"/>
  <c r="Q818" i="13" s="1"/>
  <c r="D818" i="13"/>
  <c r="C818" i="13"/>
  <c r="B818" i="13"/>
  <c r="R818" i="16"/>
  <c r="Q818" i="16"/>
  <c r="P818" i="16"/>
  <c r="O818" i="16"/>
  <c r="K818" i="16"/>
  <c r="S818" i="16" s="1"/>
  <c r="D818" i="16"/>
  <c r="C818" i="16"/>
  <c r="B818" i="16"/>
  <c r="S818" i="11"/>
  <c r="R818" i="11"/>
  <c r="P818" i="11"/>
  <c r="O818" i="11"/>
  <c r="N818" i="11"/>
  <c r="K818" i="11"/>
  <c r="H818" i="11"/>
  <c r="T818" i="11" s="1"/>
  <c r="D818" i="11"/>
  <c r="C818" i="11"/>
  <c r="B818" i="11"/>
  <c r="P818" i="12"/>
  <c r="O818" i="12"/>
  <c r="N818" i="12"/>
  <c r="M818" i="12"/>
  <c r="G818" i="18" s="1"/>
  <c r="I818" i="12"/>
  <c r="Q818" i="12" s="1"/>
  <c r="D818" i="12"/>
  <c r="C818" i="12"/>
  <c r="B818" i="12"/>
  <c r="P818" i="10"/>
  <c r="O818" i="10"/>
  <c r="M818" i="10"/>
  <c r="M818" i="18" s="1"/>
  <c r="I818" i="10"/>
  <c r="Q818" i="10" s="1"/>
  <c r="D818" i="10"/>
  <c r="C818" i="10"/>
  <c r="B818" i="10"/>
  <c r="O818" i="1"/>
  <c r="Z818" i="18" s="1"/>
  <c r="AN818" i="18" s="1"/>
  <c r="N818" i="1"/>
  <c r="P818" i="18" s="1"/>
  <c r="AM818" i="18" s="1"/>
  <c r="M818" i="1"/>
  <c r="J818" i="18" s="1"/>
  <c r="AL818" i="18" s="1"/>
  <c r="L818" i="1"/>
  <c r="D818" i="18" s="1"/>
  <c r="AK818" i="18" s="1"/>
  <c r="A818" i="1"/>
  <c r="A818" i="18" s="1"/>
  <c r="AX817" i="18"/>
  <c r="AW817" i="18"/>
  <c r="AV817" i="18"/>
  <c r="AF817" i="18"/>
  <c r="BB817" i="18" s="1"/>
  <c r="AD817" i="18"/>
  <c r="AC817" i="18"/>
  <c r="Y817" i="18"/>
  <c r="W817" i="18"/>
  <c r="V817" i="18"/>
  <c r="U817" i="18"/>
  <c r="T817" i="18"/>
  <c r="AZ817" i="18" s="1"/>
  <c r="S817" i="18"/>
  <c r="O817" i="18"/>
  <c r="N817" i="18"/>
  <c r="I817" i="18"/>
  <c r="H817" i="18"/>
  <c r="C817" i="18"/>
  <c r="B817" i="18"/>
  <c r="Q817" i="15"/>
  <c r="P817" i="15"/>
  <c r="O817" i="15"/>
  <c r="N817" i="15"/>
  <c r="J817" i="15"/>
  <c r="R817" i="15" s="1"/>
  <c r="D817" i="15"/>
  <c r="C817" i="15"/>
  <c r="B817" i="15"/>
  <c r="Q817" i="14"/>
  <c r="P817" i="14"/>
  <c r="O817" i="14"/>
  <c r="N817" i="14"/>
  <c r="J817" i="14"/>
  <c r="R817" i="14" s="1"/>
  <c r="C817" i="14"/>
  <c r="B817" i="14"/>
  <c r="P817" i="13"/>
  <c r="O817" i="13"/>
  <c r="N817" i="13"/>
  <c r="M817" i="13"/>
  <c r="I817" i="13"/>
  <c r="D817" i="13"/>
  <c r="C817" i="13"/>
  <c r="B817" i="13"/>
  <c r="R817" i="16"/>
  <c r="Q817" i="16"/>
  <c r="P817" i="16"/>
  <c r="O817" i="16"/>
  <c r="K817" i="16"/>
  <c r="S817" i="16" s="1"/>
  <c r="D817" i="16"/>
  <c r="C817" i="16"/>
  <c r="B817" i="16"/>
  <c r="S817" i="11"/>
  <c r="R817" i="11"/>
  <c r="P817" i="11"/>
  <c r="O817" i="11"/>
  <c r="N817" i="11"/>
  <c r="K817" i="11"/>
  <c r="H817" i="11"/>
  <c r="T817" i="11" s="1"/>
  <c r="D817" i="11"/>
  <c r="C817" i="11"/>
  <c r="B817" i="11"/>
  <c r="P817" i="12"/>
  <c r="O817" i="12"/>
  <c r="N817" i="12"/>
  <c r="M817" i="12"/>
  <c r="I817" i="12"/>
  <c r="Q817" i="12" s="1"/>
  <c r="D817" i="12"/>
  <c r="C817" i="12"/>
  <c r="B817" i="12"/>
  <c r="P817" i="10"/>
  <c r="O817" i="10"/>
  <c r="M817" i="10"/>
  <c r="I817" i="10"/>
  <c r="Q817" i="10" s="1"/>
  <c r="D817" i="10"/>
  <c r="C817" i="10"/>
  <c r="B817" i="10"/>
  <c r="O817" i="1"/>
  <c r="Z817" i="18" s="1"/>
  <c r="AN817" i="18" s="1"/>
  <c r="N817" i="1"/>
  <c r="P817" i="18" s="1"/>
  <c r="AM817" i="18" s="1"/>
  <c r="M817" i="1"/>
  <c r="J817" i="18" s="1"/>
  <c r="AL817" i="18" s="1"/>
  <c r="L817" i="1"/>
  <c r="D817" i="18" s="1"/>
  <c r="AK817" i="18" s="1"/>
  <c r="A817" i="1"/>
  <c r="A817" i="18" s="1"/>
  <c r="AX816" i="18"/>
  <c r="AW816" i="18"/>
  <c r="AV816" i="18"/>
  <c r="AI816" i="18"/>
  <c r="AG816" i="18"/>
  <c r="AF816" i="18"/>
  <c r="BB816" i="18" s="1"/>
  <c r="AE816" i="18"/>
  <c r="AD816" i="18"/>
  <c r="AC816" i="18"/>
  <c r="Y816" i="18"/>
  <c r="W816" i="18"/>
  <c r="V816" i="18"/>
  <c r="U816" i="18"/>
  <c r="T816" i="18"/>
  <c r="AZ816" i="18" s="1"/>
  <c r="S816" i="18"/>
  <c r="O816" i="18"/>
  <c r="N816" i="18"/>
  <c r="I816" i="18"/>
  <c r="H816" i="18"/>
  <c r="C816" i="18"/>
  <c r="B816" i="18"/>
  <c r="Q816" i="15"/>
  <c r="P816" i="15"/>
  <c r="O816" i="15"/>
  <c r="N816" i="15"/>
  <c r="J816" i="15"/>
  <c r="R816" i="15" s="1"/>
  <c r="D816" i="15"/>
  <c r="C816" i="15"/>
  <c r="B816" i="15"/>
  <c r="Q816" i="14"/>
  <c r="P816" i="14"/>
  <c r="O816" i="14"/>
  <c r="N816" i="14"/>
  <c r="J816" i="14"/>
  <c r="R816" i="14" s="1"/>
  <c r="C816" i="14"/>
  <c r="B816" i="14"/>
  <c r="P816" i="13"/>
  <c r="O816" i="13"/>
  <c r="N816" i="13"/>
  <c r="M816" i="13"/>
  <c r="I816" i="13"/>
  <c r="Q816" i="13" s="1"/>
  <c r="D816" i="13"/>
  <c r="C816" i="13"/>
  <c r="B816" i="13"/>
  <c r="R816" i="16"/>
  <c r="Q816" i="16"/>
  <c r="P816" i="16"/>
  <c r="O816" i="16"/>
  <c r="K816" i="16"/>
  <c r="S816" i="16" s="1"/>
  <c r="D816" i="16"/>
  <c r="C816" i="16"/>
  <c r="B816" i="16"/>
  <c r="S816" i="11"/>
  <c r="R816" i="11"/>
  <c r="P816" i="11"/>
  <c r="O816" i="11"/>
  <c r="N816" i="11"/>
  <c r="K816" i="11"/>
  <c r="H816" i="11"/>
  <c r="T816" i="11" s="1"/>
  <c r="D816" i="11"/>
  <c r="C816" i="11"/>
  <c r="B816" i="11"/>
  <c r="P816" i="12"/>
  <c r="O816" i="12"/>
  <c r="N816" i="12"/>
  <c r="M816" i="12"/>
  <c r="I816" i="12"/>
  <c r="Q816" i="12" s="1"/>
  <c r="D816" i="12"/>
  <c r="C816" i="12"/>
  <c r="B816" i="12"/>
  <c r="P816" i="10"/>
  <c r="O816" i="10"/>
  <c r="M816" i="10"/>
  <c r="I816" i="10"/>
  <c r="Q816" i="10" s="1"/>
  <c r="D816" i="10"/>
  <c r="C816" i="10"/>
  <c r="B816" i="10"/>
  <c r="O816" i="1"/>
  <c r="Z816" i="18" s="1"/>
  <c r="AN816" i="18" s="1"/>
  <c r="N816" i="1"/>
  <c r="P816" i="18" s="1"/>
  <c r="AM816" i="18" s="1"/>
  <c r="M816" i="1"/>
  <c r="J816" i="18" s="1"/>
  <c r="AL816" i="18" s="1"/>
  <c r="L816" i="1"/>
  <c r="D816" i="18" s="1"/>
  <c r="AK816" i="18" s="1"/>
  <c r="A816" i="1"/>
  <c r="A816" i="18" s="1"/>
  <c r="AX815" i="18"/>
  <c r="AW815" i="18"/>
  <c r="AV815" i="18"/>
  <c r="AI815" i="18"/>
  <c r="AG815" i="18"/>
  <c r="AF815" i="18"/>
  <c r="BB815" i="18" s="1"/>
  <c r="AE815" i="18"/>
  <c r="AD815" i="18"/>
  <c r="AC815" i="18"/>
  <c r="V815" i="18"/>
  <c r="T815" i="18"/>
  <c r="AZ815" i="18" s="1"/>
  <c r="S815" i="18"/>
  <c r="O815" i="18"/>
  <c r="N815" i="18"/>
  <c r="I815" i="18"/>
  <c r="H815" i="18"/>
  <c r="C815" i="18"/>
  <c r="B815" i="18"/>
  <c r="Q815" i="15"/>
  <c r="P815" i="15"/>
  <c r="O815" i="15"/>
  <c r="N815" i="15"/>
  <c r="J815" i="15"/>
  <c r="C815" i="15"/>
  <c r="B815" i="15"/>
  <c r="Q815" i="14"/>
  <c r="P815" i="14"/>
  <c r="O815" i="14"/>
  <c r="N815" i="14"/>
  <c r="J815" i="14"/>
  <c r="R815" i="14" s="1"/>
  <c r="C815" i="14"/>
  <c r="B815" i="14"/>
  <c r="P815" i="13"/>
  <c r="O815" i="13"/>
  <c r="N815" i="13"/>
  <c r="M815" i="13"/>
  <c r="I815" i="13"/>
  <c r="Q815" i="13" s="1"/>
  <c r="D815" i="13"/>
  <c r="C815" i="13"/>
  <c r="B815" i="13"/>
  <c r="R815" i="16"/>
  <c r="Q815" i="16"/>
  <c r="P815" i="16"/>
  <c r="O815" i="16"/>
  <c r="K815" i="16"/>
  <c r="S815" i="16" s="1"/>
  <c r="D815" i="16"/>
  <c r="C815" i="16"/>
  <c r="B815" i="16"/>
  <c r="S815" i="11"/>
  <c r="R815" i="11"/>
  <c r="P815" i="11"/>
  <c r="O815" i="11"/>
  <c r="N815" i="11"/>
  <c r="K815" i="11"/>
  <c r="H815" i="11"/>
  <c r="T815" i="11" s="1"/>
  <c r="D815" i="11"/>
  <c r="C815" i="11"/>
  <c r="B815" i="11"/>
  <c r="P815" i="12"/>
  <c r="O815" i="12"/>
  <c r="N815" i="12"/>
  <c r="M815" i="12"/>
  <c r="I815" i="12"/>
  <c r="Q815" i="12" s="1"/>
  <c r="D815" i="12"/>
  <c r="C815" i="12"/>
  <c r="B815" i="12"/>
  <c r="P815" i="10"/>
  <c r="O815" i="10"/>
  <c r="M815" i="10"/>
  <c r="I815" i="10"/>
  <c r="Q815" i="10" s="1"/>
  <c r="D815" i="10"/>
  <c r="C815" i="10"/>
  <c r="B815" i="10"/>
  <c r="O815" i="1"/>
  <c r="Z815" i="18" s="1"/>
  <c r="AN815" i="18" s="1"/>
  <c r="N815" i="1"/>
  <c r="P815" i="18" s="1"/>
  <c r="AM815" i="18" s="1"/>
  <c r="M815" i="1"/>
  <c r="J815" i="18" s="1"/>
  <c r="AL815" i="18" s="1"/>
  <c r="L815" i="1"/>
  <c r="D815" i="18" s="1"/>
  <c r="AK815" i="18" s="1"/>
  <c r="A815" i="1"/>
  <c r="A815" i="18" s="1"/>
  <c r="AX814" i="18"/>
  <c r="AW814" i="18"/>
  <c r="AV814" i="18"/>
  <c r="AF814" i="18"/>
  <c r="BB814" i="18" s="1"/>
  <c r="AD814" i="18"/>
  <c r="AC814" i="18"/>
  <c r="Y814" i="18"/>
  <c r="W814" i="18"/>
  <c r="V814" i="18"/>
  <c r="U814" i="18"/>
  <c r="T814" i="18"/>
  <c r="AZ814" i="18" s="1"/>
  <c r="S814" i="18"/>
  <c r="O814" i="18"/>
  <c r="N814" i="18"/>
  <c r="I814" i="18"/>
  <c r="H814" i="18"/>
  <c r="C814" i="18"/>
  <c r="B814" i="18"/>
  <c r="Q814" i="15"/>
  <c r="P814" i="15"/>
  <c r="O814" i="15"/>
  <c r="N814" i="15"/>
  <c r="J814" i="15"/>
  <c r="R814" i="15" s="1"/>
  <c r="D814" i="15"/>
  <c r="C814" i="15"/>
  <c r="B814" i="15"/>
  <c r="Q814" i="14"/>
  <c r="P814" i="14"/>
  <c r="O814" i="14"/>
  <c r="N814" i="14"/>
  <c r="J814" i="14"/>
  <c r="R814" i="14" s="1"/>
  <c r="C814" i="14"/>
  <c r="B814" i="14"/>
  <c r="P814" i="13"/>
  <c r="O814" i="13"/>
  <c r="N814" i="13"/>
  <c r="M814" i="13"/>
  <c r="I814" i="13"/>
  <c r="Q814" i="13" s="1"/>
  <c r="D814" i="13"/>
  <c r="C814" i="13"/>
  <c r="B814" i="13"/>
  <c r="R814" i="16"/>
  <c r="Q814" i="16"/>
  <c r="P814" i="16"/>
  <c r="O814" i="16"/>
  <c r="K814" i="16"/>
  <c r="S814" i="16" s="1"/>
  <c r="D814" i="16"/>
  <c r="C814" i="16"/>
  <c r="B814" i="16"/>
  <c r="S814" i="11"/>
  <c r="R814" i="11"/>
  <c r="P814" i="11"/>
  <c r="O814" i="11"/>
  <c r="N814" i="11"/>
  <c r="K814" i="11"/>
  <c r="H814" i="11"/>
  <c r="T814" i="11" s="1"/>
  <c r="D814" i="11"/>
  <c r="C814" i="11"/>
  <c r="B814" i="11"/>
  <c r="P814" i="12"/>
  <c r="O814" i="12"/>
  <c r="N814" i="12"/>
  <c r="M814" i="12"/>
  <c r="I814" i="12"/>
  <c r="Q814" i="12" s="1"/>
  <c r="D814" i="12"/>
  <c r="C814" i="12"/>
  <c r="B814" i="12"/>
  <c r="P814" i="10"/>
  <c r="O814" i="10"/>
  <c r="M814" i="10"/>
  <c r="G814" i="18" s="1"/>
  <c r="I814" i="10"/>
  <c r="Q814" i="10" s="1"/>
  <c r="D814" i="10"/>
  <c r="C814" i="10"/>
  <c r="B814" i="10"/>
  <c r="O814" i="1"/>
  <c r="Z814" i="18" s="1"/>
  <c r="AN814" i="18" s="1"/>
  <c r="N814" i="1"/>
  <c r="P814" i="18" s="1"/>
  <c r="AM814" i="18" s="1"/>
  <c r="M814" i="1"/>
  <c r="J814" i="18" s="1"/>
  <c r="AL814" i="18" s="1"/>
  <c r="L814" i="1"/>
  <c r="D814" i="18" s="1"/>
  <c r="AK814" i="18" s="1"/>
  <c r="A814" i="1"/>
  <c r="A814" i="18" s="1"/>
  <c r="AX813" i="18"/>
  <c r="AW813" i="18"/>
  <c r="AV813" i="18"/>
  <c r="AF813" i="18"/>
  <c r="BB813" i="18" s="1"/>
  <c r="AD813" i="18"/>
  <c r="AC813" i="18"/>
  <c r="Y813" i="18"/>
  <c r="W813" i="18"/>
  <c r="V813" i="18"/>
  <c r="U813" i="18"/>
  <c r="T813" i="18"/>
  <c r="AZ813" i="18" s="1"/>
  <c r="S813" i="18"/>
  <c r="O813" i="18"/>
  <c r="N813" i="18"/>
  <c r="I813" i="18"/>
  <c r="H813" i="18"/>
  <c r="C813" i="18"/>
  <c r="B813" i="18"/>
  <c r="Q813" i="15"/>
  <c r="P813" i="15"/>
  <c r="O813" i="15"/>
  <c r="N813" i="15"/>
  <c r="J813" i="15"/>
  <c r="R813" i="15" s="1"/>
  <c r="D813" i="15"/>
  <c r="C813" i="15"/>
  <c r="B813" i="15"/>
  <c r="Q813" i="14"/>
  <c r="P813" i="14"/>
  <c r="O813" i="14"/>
  <c r="N813" i="14"/>
  <c r="J813" i="14"/>
  <c r="R813" i="14" s="1"/>
  <c r="C813" i="14"/>
  <c r="B813" i="14"/>
  <c r="P813" i="13"/>
  <c r="O813" i="13"/>
  <c r="N813" i="13"/>
  <c r="M813" i="13"/>
  <c r="I813" i="13"/>
  <c r="Q813" i="13" s="1"/>
  <c r="D813" i="13"/>
  <c r="C813" i="13"/>
  <c r="B813" i="13"/>
  <c r="R813" i="16"/>
  <c r="Q813" i="16"/>
  <c r="P813" i="16"/>
  <c r="O813" i="16"/>
  <c r="K813" i="16"/>
  <c r="S813" i="16" s="1"/>
  <c r="D813" i="16"/>
  <c r="C813" i="16"/>
  <c r="B813" i="16"/>
  <c r="S813" i="11"/>
  <c r="R813" i="11"/>
  <c r="P813" i="11"/>
  <c r="O813" i="11"/>
  <c r="N813" i="11"/>
  <c r="K813" i="11"/>
  <c r="H813" i="11"/>
  <c r="T813" i="11" s="1"/>
  <c r="D813" i="11"/>
  <c r="C813" i="11"/>
  <c r="B813" i="11"/>
  <c r="P813" i="12"/>
  <c r="O813" i="12"/>
  <c r="N813" i="12"/>
  <c r="M813" i="12"/>
  <c r="I813" i="12"/>
  <c r="Q813" i="12" s="1"/>
  <c r="D813" i="12"/>
  <c r="C813" i="12"/>
  <c r="B813" i="12"/>
  <c r="P813" i="10"/>
  <c r="O813" i="10"/>
  <c r="M813" i="10"/>
  <c r="I813" i="10"/>
  <c r="Q813" i="10" s="1"/>
  <c r="D813" i="10"/>
  <c r="C813" i="10"/>
  <c r="B813" i="10"/>
  <c r="O813" i="1"/>
  <c r="Z813" i="18" s="1"/>
  <c r="AG813" i="18" s="1"/>
  <c r="N813" i="1"/>
  <c r="P813" i="18" s="1"/>
  <c r="AM813" i="18" s="1"/>
  <c r="M813" i="1"/>
  <c r="J813" i="18" s="1"/>
  <c r="AL813" i="18" s="1"/>
  <c r="L813" i="1"/>
  <c r="D813" i="18" s="1"/>
  <c r="AK813" i="18" s="1"/>
  <c r="A813" i="1"/>
  <c r="A813" i="13" s="1"/>
  <c r="AX812" i="18"/>
  <c r="AW812" i="18"/>
  <c r="AV812" i="18"/>
  <c r="AF812" i="18"/>
  <c r="BB812" i="18" s="1"/>
  <c r="AD812" i="18"/>
  <c r="AC812" i="18"/>
  <c r="Y812" i="18"/>
  <c r="W812" i="18"/>
  <c r="V812" i="18"/>
  <c r="U812" i="18"/>
  <c r="T812" i="18"/>
  <c r="AZ812" i="18" s="1"/>
  <c r="S812" i="18"/>
  <c r="O812" i="18"/>
  <c r="N812" i="18"/>
  <c r="I812" i="18"/>
  <c r="H812" i="18"/>
  <c r="C812" i="18"/>
  <c r="B812" i="18"/>
  <c r="Q812" i="15"/>
  <c r="P812" i="15"/>
  <c r="O812" i="15"/>
  <c r="N812" i="15"/>
  <c r="J812" i="15"/>
  <c r="R812" i="15" s="1"/>
  <c r="D812" i="15"/>
  <c r="C812" i="15"/>
  <c r="B812" i="15"/>
  <c r="Q812" i="14"/>
  <c r="P812" i="14"/>
  <c r="O812" i="14"/>
  <c r="N812" i="14"/>
  <c r="J812" i="14"/>
  <c r="R812" i="14" s="1"/>
  <c r="C812" i="14"/>
  <c r="B812" i="14"/>
  <c r="P812" i="13"/>
  <c r="O812" i="13"/>
  <c r="N812" i="13"/>
  <c r="M812" i="13"/>
  <c r="I812" i="13"/>
  <c r="Q812" i="13" s="1"/>
  <c r="D812" i="13"/>
  <c r="C812" i="13"/>
  <c r="B812" i="13"/>
  <c r="R812" i="16"/>
  <c r="Q812" i="16"/>
  <c r="P812" i="16"/>
  <c r="O812" i="16"/>
  <c r="K812" i="16"/>
  <c r="S812" i="16" s="1"/>
  <c r="D812" i="16"/>
  <c r="C812" i="16"/>
  <c r="B812" i="16"/>
  <c r="S812" i="11"/>
  <c r="R812" i="11"/>
  <c r="P812" i="11"/>
  <c r="O812" i="11"/>
  <c r="N812" i="11"/>
  <c r="K812" i="11"/>
  <c r="H812" i="11"/>
  <c r="T812" i="11" s="1"/>
  <c r="D812" i="11"/>
  <c r="C812" i="11"/>
  <c r="B812" i="11"/>
  <c r="P812" i="12"/>
  <c r="O812" i="12"/>
  <c r="N812" i="12"/>
  <c r="M812" i="12"/>
  <c r="I812" i="12"/>
  <c r="Q812" i="12" s="1"/>
  <c r="D812" i="12"/>
  <c r="C812" i="12"/>
  <c r="B812" i="12"/>
  <c r="P812" i="10"/>
  <c r="O812" i="10"/>
  <c r="M812" i="10"/>
  <c r="I812" i="10"/>
  <c r="Q812" i="10" s="1"/>
  <c r="D812" i="10"/>
  <c r="C812" i="10"/>
  <c r="B812" i="10"/>
  <c r="O812" i="1"/>
  <c r="Z812" i="18" s="1"/>
  <c r="N812" i="1"/>
  <c r="P812" i="18" s="1"/>
  <c r="AM812" i="18" s="1"/>
  <c r="M812" i="1"/>
  <c r="J812" i="18" s="1"/>
  <c r="AL812" i="18" s="1"/>
  <c r="L812" i="1"/>
  <c r="D812" i="18" s="1"/>
  <c r="AK812" i="18" s="1"/>
  <c r="A812" i="1"/>
  <c r="A812" i="13" s="1"/>
  <c r="AX811" i="18"/>
  <c r="AW811" i="18"/>
  <c r="AV811" i="18"/>
  <c r="AF811" i="18"/>
  <c r="BB811" i="18" s="1"/>
  <c r="AD811" i="18"/>
  <c r="AC811" i="18"/>
  <c r="Y811" i="18"/>
  <c r="W811" i="18"/>
  <c r="V811" i="18"/>
  <c r="U811" i="18"/>
  <c r="T811" i="18"/>
  <c r="AZ811" i="18" s="1"/>
  <c r="S811" i="18"/>
  <c r="O811" i="18"/>
  <c r="N811" i="18"/>
  <c r="I811" i="18"/>
  <c r="H811" i="18"/>
  <c r="C811" i="18"/>
  <c r="B811" i="18"/>
  <c r="Q811" i="15"/>
  <c r="P811" i="15"/>
  <c r="O811" i="15"/>
  <c r="N811" i="15"/>
  <c r="J811" i="15"/>
  <c r="R811" i="15" s="1"/>
  <c r="D811" i="15"/>
  <c r="C811" i="15"/>
  <c r="B811" i="15"/>
  <c r="Q811" i="14"/>
  <c r="P811" i="14"/>
  <c r="O811" i="14"/>
  <c r="N811" i="14"/>
  <c r="J811" i="14"/>
  <c r="R811" i="14" s="1"/>
  <c r="C811" i="14"/>
  <c r="B811" i="14"/>
  <c r="P811" i="13"/>
  <c r="O811" i="13"/>
  <c r="N811" i="13"/>
  <c r="M811" i="13"/>
  <c r="I811" i="13"/>
  <c r="Q811" i="13" s="1"/>
  <c r="D811" i="13"/>
  <c r="C811" i="13"/>
  <c r="B811" i="13"/>
  <c r="R811" i="16"/>
  <c r="Q811" i="16"/>
  <c r="P811" i="16"/>
  <c r="O811" i="16"/>
  <c r="K811" i="16"/>
  <c r="S811" i="16" s="1"/>
  <c r="D811" i="16"/>
  <c r="C811" i="16"/>
  <c r="B811" i="16"/>
  <c r="S811" i="11"/>
  <c r="R811" i="11"/>
  <c r="P811" i="11"/>
  <c r="O811" i="11"/>
  <c r="N811" i="11"/>
  <c r="K811" i="11"/>
  <c r="H811" i="11"/>
  <c r="T811" i="11" s="1"/>
  <c r="D811" i="11"/>
  <c r="C811" i="11"/>
  <c r="B811" i="11"/>
  <c r="P811" i="12"/>
  <c r="O811" i="12"/>
  <c r="N811" i="12"/>
  <c r="M811" i="12"/>
  <c r="I811" i="12"/>
  <c r="Q811" i="12" s="1"/>
  <c r="D811" i="12"/>
  <c r="C811" i="12"/>
  <c r="B811" i="12"/>
  <c r="P811" i="10"/>
  <c r="O811" i="10"/>
  <c r="M811" i="10"/>
  <c r="M811" i="18" s="1"/>
  <c r="I811" i="10"/>
  <c r="Q811" i="10" s="1"/>
  <c r="D811" i="10"/>
  <c r="C811" i="10"/>
  <c r="B811" i="10"/>
  <c r="O811" i="1"/>
  <c r="Z811" i="18" s="1"/>
  <c r="N811" i="1"/>
  <c r="P811" i="18" s="1"/>
  <c r="AM811" i="18" s="1"/>
  <c r="M811" i="1"/>
  <c r="J811" i="18" s="1"/>
  <c r="AL811" i="18" s="1"/>
  <c r="L811" i="1"/>
  <c r="D811" i="18" s="1"/>
  <c r="AK811" i="18" s="1"/>
  <c r="A811" i="1"/>
  <c r="A811" i="13" s="1"/>
  <c r="AX810" i="18"/>
  <c r="AW810" i="18"/>
  <c r="AV810" i="18"/>
  <c r="AF810" i="18"/>
  <c r="BB810" i="18" s="1"/>
  <c r="AD810" i="18"/>
  <c r="AC810" i="18"/>
  <c r="Y810" i="18"/>
  <c r="W810" i="18"/>
  <c r="V810" i="18"/>
  <c r="U810" i="18"/>
  <c r="T810" i="18"/>
  <c r="AZ810" i="18" s="1"/>
  <c r="S810" i="18"/>
  <c r="O810" i="18"/>
  <c r="N810" i="18"/>
  <c r="I810" i="18"/>
  <c r="H810" i="18"/>
  <c r="C810" i="18"/>
  <c r="B810" i="18"/>
  <c r="Q810" i="15"/>
  <c r="P810" i="15"/>
  <c r="O810" i="15"/>
  <c r="N810" i="15"/>
  <c r="J810" i="15"/>
  <c r="R810" i="15" s="1"/>
  <c r="D810" i="15"/>
  <c r="C810" i="15"/>
  <c r="B810" i="15"/>
  <c r="Q810" i="14"/>
  <c r="P810" i="14"/>
  <c r="O810" i="14"/>
  <c r="N810" i="14"/>
  <c r="J810" i="14"/>
  <c r="R810" i="14" s="1"/>
  <c r="C810" i="14"/>
  <c r="B810" i="14"/>
  <c r="P810" i="13"/>
  <c r="O810" i="13"/>
  <c r="N810" i="13"/>
  <c r="M810" i="13"/>
  <c r="I810" i="13"/>
  <c r="D810" i="13"/>
  <c r="C810" i="13"/>
  <c r="B810" i="13"/>
  <c r="R810" i="16"/>
  <c r="Q810" i="16"/>
  <c r="P810" i="16"/>
  <c r="O810" i="16"/>
  <c r="K810" i="16"/>
  <c r="S810" i="16" s="1"/>
  <c r="D810" i="16"/>
  <c r="C810" i="16"/>
  <c r="B810" i="16"/>
  <c r="S810" i="11"/>
  <c r="R810" i="11"/>
  <c r="P810" i="11"/>
  <c r="O810" i="11"/>
  <c r="N810" i="11"/>
  <c r="K810" i="11"/>
  <c r="H810" i="11"/>
  <c r="T810" i="11" s="1"/>
  <c r="D810" i="11"/>
  <c r="C810" i="11"/>
  <c r="B810" i="11"/>
  <c r="P810" i="12"/>
  <c r="O810" i="12"/>
  <c r="N810" i="12"/>
  <c r="M810" i="12"/>
  <c r="I810" i="12"/>
  <c r="Q810" i="12" s="1"/>
  <c r="D810" i="12"/>
  <c r="C810" i="12"/>
  <c r="B810" i="12"/>
  <c r="P810" i="10"/>
  <c r="O810" i="10"/>
  <c r="M810" i="10"/>
  <c r="I810" i="10"/>
  <c r="Q810" i="10" s="1"/>
  <c r="D810" i="10"/>
  <c r="C810" i="10"/>
  <c r="B810" i="10"/>
  <c r="O810" i="1"/>
  <c r="Z810" i="18" s="1"/>
  <c r="AN810" i="18" s="1"/>
  <c r="N810" i="1"/>
  <c r="P810" i="18" s="1"/>
  <c r="AM810" i="18" s="1"/>
  <c r="M810" i="1"/>
  <c r="J810" i="18" s="1"/>
  <c r="AL810" i="18" s="1"/>
  <c r="L810" i="1"/>
  <c r="D810" i="18" s="1"/>
  <c r="AK810" i="18" s="1"/>
  <c r="A810" i="1"/>
  <c r="A810" i="15" s="1"/>
  <c r="AX809" i="18"/>
  <c r="AW809" i="18"/>
  <c r="AV809" i="18"/>
  <c r="AF809" i="18"/>
  <c r="BB809" i="18" s="1"/>
  <c r="AD809" i="18"/>
  <c r="AC809" i="18"/>
  <c r="Y809" i="18"/>
  <c r="W809" i="18"/>
  <c r="V809" i="18"/>
  <c r="U809" i="18"/>
  <c r="T809" i="18"/>
  <c r="AZ809" i="18" s="1"/>
  <c r="S809" i="18"/>
  <c r="O809" i="18"/>
  <c r="N809" i="18"/>
  <c r="I809" i="18"/>
  <c r="H809" i="18"/>
  <c r="C809" i="18"/>
  <c r="B809" i="18"/>
  <c r="Q809" i="15"/>
  <c r="P809" i="15"/>
  <c r="O809" i="15"/>
  <c r="N809" i="15"/>
  <c r="J809" i="15"/>
  <c r="R809" i="15" s="1"/>
  <c r="D809" i="15"/>
  <c r="C809" i="15"/>
  <c r="B809" i="15"/>
  <c r="Q809" i="14"/>
  <c r="P809" i="14"/>
  <c r="O809" i="14"/>
  <c r="N809" i="14"/>
  <c r="J809" i="14"/>
  <c r="R809" i="14" s="1"/>
  <c r="C809" i="14"/>
  <c r="B809" i="14"/>
  <c r="P809" i="13"/>
  <c r="O809" i="13"/>
  <c r="N809" i="13"/>
  <c r="M809" i="13"/>
  <c r="I809" i="13"/>
  <c r="Q809" i="13" s="1"/>
  <c r="D809" i="13"/>
  <c r="C809" i="13"/>
  <c r="B809" i="13"/>
  <c r="R809" i="16"/>
  <c r="Q809" i="16"/>
  <c r="P809" i="16"/>
  <c r="O809" i="16"/>
  <c r="K809" i="16"/>
  <c r="S809" i="16" s="1"/>
  <c r="D809" i="16"/>
  <c r="C809" i="16"/>
  <c r="B809" i="16"/>
  <c r="S809" i="11"/>
  <c r="R809" i="11"/>
  <c r="P809" i="11"/>
  <c r="O809" i="11"/>
  <c r="N809" i="11"/>
  <c r="K809" i="11"/>
  <c r="H809" i="11"/>
  <c r="T809" i="11" s="1"/>
  <c r="D809" i="11"/>
  <c r="C809" i="11"/>
  <c r="B809" i="11"/>
  <c r="P809" i="12"/>
  <c r="O809" i="12"/>
  <c r="N809" i="12"/>
  <c r="M809" i="12"/>
  <c r="I809" i="12"/>
  <c r="Q809" i="12" s="1"/>
  <c r="D809" i="12"/>
  <c r="C809" i="12"/>
  <c r="B809" i="12"/>
  <c r="P809" i="10"/>
  <c r="O809" i="10"/>
  <c r="M809" i="10"/>
  <c r="I809" i="10"/>
  <c r="Q809" i="10" s="1"/>
  <c r="D809" i="10"/>
  <c r="C809" i="10"/>
  <c r="B809" i="10"/>
  <c r="O809" i="1"/>
  <c r="Z809" i="18" s="1"/>
  <c r="AN809" i="18" s="1"/>
  <c r="N809" i="1"/>
  <c r="P809" i="18" s="1"/>
  <c r="AM809" i="18" s="1"/>
  <c r="M809" i="1"/>
  <c r="J809" i="18" s="1"/>
  <c r="AL809" i="18" s="1"/>
  <c r="L809" i="1"/>
  <c r="D809" i="18" s="1"/>
  <c r="AK809" i="18" s="1"/>
  <c r="A809" i="1"/>
  <c r="A809" i="15" s="1"/>
  <c r="AX808" i="18"/>
  <c r="AW808" i="18"/>
  <c r="AV808" i="18"/>
  <c r="AF808" i="18"/>
  <c r="BB808" i="18" s="1"/>
  <c r="AD808" i="18"/>
  <c r="AC808" i="18"/>
  <c r="Y808" i="18"/>
  <c r="W808" i="18"/>
  <c r="V808" i="18"/>
  <c r="U808" i="18"/>
  <c r="T808" i="18"/>
  <c r="AZ808" i="18" s="1"/>
  <c r="S808" i="18"/>
  <c r="O808" i="18"/>
  <c r="N808" i="18"/>
  <c r="I808" i="18"/>
  <c r="H808" i="18"/>
  <c r="C808" i="18"/>
  <c r="B808" i="18"/>
  <c r="Q808" i="15"/>
  <c r="P808" i="15"/>
  <c r="O808" i="15"/>
  <c r="N808" i="15"/>
  <c r="J808" i="15"/>
  <c r="R808" i="15" s="1"/>
  <c r="D808" i="15"/>
  <c r="C808" i="15"/>
  <c r="B808" i="15"/>
  <c r="Q808" i="14"/>
  <c r="P808" i="14"/>
  <c r="O808" i="14"/>
  <c r="N808" i="14"/>
  <c r="J808" i="14"/>
  <c r="R808" i="14" s="1"/>
  <c r="C808" i="14"/>
  <c r="B808" i="14"/>
  <c r="P808" i="13"/>
  <c r="O808" i="13"/>
  <c r="N808" i="13"/>
  <c r="M808" i="13"/>
  <c r="I808" i="13"/>
  <c r="Q808" i="13" s="1"/>
  <c r="D808" i="13"/>
  <c r="C808" i="13"/>
  <c r="B808" i="13"/>
  <c r="R808" i="16"/>
  <c r="Q808" i="16"/>
  <c r="P808" i="16"/>
  <c r="O808" i="16"/>
  <c r="K808" i="16"/>
  <c r="S808" i="16" s="1"/>
  <c r="D808" i="16"/>
  <c r="C808" i="16"/>
  <c r="B808" i="16"/>
  <c r="S808" i="11"/>
  <c r="R808" i="11"/>
  <c r="P808" i="11"/>
  <c r="O808" i="11"/>
  <c r="N808" i="11"/>
  <c r="K808" i="11"/>
  <c r="H808" i="11"/>
  <c r="T808" i="11" s="1"/>
  <c r="D808" i="11"/>
  <c r="C808" i="11"/>
  <c r="B808" i="11"/>
  <c r="P808" i="12"/>
  <c r="O808" i="12"/>
  <c r="N808" i="12"/>
  <c r="M808" i="12"/>
  <c r="I808" i="12"/>
  <c r="Q808" i="12" s="1"/>
  <c r="D808" i="12"/>
  <c r="C808" i="12"/>
  <c r="B808" i="12"/>
  <c r="P808" i="10"/>
  <c r="O808" i="10"/>
  <c r="M808" i="10"/>
  <c r="I808" i="10"/>
  <c r="Q808" i="10" s="1"/>
  <c r="D808" i="10"/>
  <c r="C808" i="10"/>
  <c r="B808" i="10"/>
  <c r="O808" i="1"/>
  <c r="Z808" i="18" s="1"/>
  <c r="N808" i="1"/>
  <c r="P808" i="18" s="1"/>
  <c r="AM808" i="18" s="1"/>
  <c r="M808" i="1"/>
  <c r="J808" i="18" s="1"/>
  <c r="AL808" i="18" s="1"/>
  <c r="L808" i="1"/>
  <c r="D808" i="18" s="1"/>
  <c r="AK808" i="18" s="1"/>
  <c r="A808" i="1"/>
  <c r="A808" i="18" s="1"/>
  <c r="AX807" i="18"/>
  <c r="AW807" i="18"/>
  <c r="AV807" i="18"/>
  <c r="AF807" i="18"/>
  <c r="BB807" i="18" s="1"/>
  <c r="AD807" i="18"/>
  <c r="AC807" i="18"/>
  <c r="Y807" i="18"/>
  <c r="W807" i="18"/>
  <c r="V807" i="18"/>
  <c r="U807" i="18"/>
  <c r="T807" i="18"/>
  <c r="AZ807" i="18" s="1"/>
  <c r="S807" i="18"/>
  <c r="O807" i="18"/>
  <c r="N807" i="18"/>
  <c r="I807" i="18"/>
  <c r="H807" i="18"/>
  <c r="C807" i="18"/>
  <c r="B807" i="18"/>
  <c r="Q807" i="15"/>
  <c r="P807" i="15"/>
  <c r="O807" i="15"/>
  <c r="N807" i="15"/>
  <c r="J807" i="15"/>
  <c r="R807" i="15" s="1"/>
  <c r="D807" i="15"/>
  <c r="C807" i="15"/>
  <c r="B807" i="15"/>
  <c r="Q807" i="14"/>
  <c r="P807" i="14"/>
  <c r="O807" i="14"/>
  <c r="N807" i="14"/>
  <c r="J807" i="14"/>
  <c r="R807" i="14" s="1"/>
  <c r="C807" i="14"/>
  <c r="B807" i="14"/>
  <c r="P807" i="13"/>
  <c r="O807" i="13"/>
  <c r="N807" i="13"/>
  <c r="M807" i="13"/>
  <c r="I807" i="13"/>
  <c r="Q807" i="13" s="1"/>
  <c r="D807" i="13"/>
  <c r="C807" i="13"/>
  <c r="B807" i="13"/>
  <c r="R807" i="16"/>
  <c r="Q807" i="16"/>
  <c r="P807" i="16"/>
  <c r="O807" i="16"/>
  <c r="K807" i="16"/>
  <c r="S807" i="16" s="1"/>
  <c r="D807" i="16"/>
  <c r="C807" i="16"/>
  <c r="B807" i="16"/>
  <c r="S807" i="11"/>
  <c r="R807" i="11"/>
  <c r="P807" i="11"/>
  <c r="O807" i="11"/>
  <c r="N807" i="11"/>
  <c r="K807" i="11"/>
  <c r="H807" i="11"/>
  <c r="T807" i="11" s="1"/>
  <c r="D807" i="11"/>
  <c r="C807" i="11"/>
  <c r="B807" i="11"/>
  <c r="P807" i="12"/>
  <c r="O807" i="12"/>
  <c r="N807" i="12"/>
  <c r="M807" i="12"/>
  <c r="I807" i="12"/>
  <c r="Q807" i="12" s="1"/>
  <c r="D807" i="12"/>
  <c r="C807" i="12"/>
  <c r="B807" i="12"/>
  <c r="P807" i="10"/>
  <c r="O807" i="10"/>
  <c r="M807" i="10"/>
  <c r="I807" i="10"/>
  <c r="Q807" i="10" s="1"/>
  <c r="D807" i="10"/>
  <c r="C807" i="10"/>
  <c r="B807" i="10"/>
  <c r="O807" i="1"/>
  <c r="Z807" i="18" s="1"/>
  <c r="N807" i="1"/>
  <c r="P807" i="18" s="1"/>
  <c r="AM807" i="18" s="1"/>
  <c r="M807" i="1"/>
  <c r="J807" i="18" s="1"/>
  <c r="AL807" i="18" s="1"/>
  <c r="L807" i="1"/>
  <c r="D807" i="18" s="1"/>
  <c r="AK807" i="18" s="1"/>
  <c r="A807" i="1"/>
  <c r="A807" i="13" s="1"/>
  <c r="AX806" i="18"/>
  <c r="AW806" i="18"/>
  <c r="AV806" i="18"/>
  <c r="AI806" i="18"/>
  <c r="AG806" i="18"/>
  <c r="AF806" i="18"/>
  <c r="BB806" i="18" s="1"/>
  <c r="AE806" i="18"/>
  <c r="AD806" i="18"/>
  <c r="AC806" i="18"/>
  <c r="Y806" i="18"/>
  <c r="W806" i="18"/>
  <c r="V806" i="18"/>
  <c r="BA806" i="18" s="1"/>
  <c r="U806" i="18"/>
  <c r="T806" i="18"/>
  <c r="AZ806" i="18" s="1"/>
  <c r="S806" i="18"/>
  <c r="O806" i="18"/>
  <c r="N806" i="18"/>
  <c r="I806" i="18"/>
  <c r="H806" i="18"/>
  <c r="C806" i="18"/>
  <c r="B806" i="18"/>
  <c r="Q806" i="15"/>
  <c r="P806" i="15"/>
  <c r="O806" i="15"/>
  <c r="N806" i="15"/>
  <c r="J806" i="15"/>
  <c r="R806" i="15" s="1"/>
  <c r="D806" i="15"/>
  <c r="C806" i="15"/>
  <c r="B806" i="15"/>
  <c r="Q806" i="14"/>
  <c r="P806" i="14"/>
  <c r="O806" i="14"/>
  <c r="N806" i="14"/>
  <c r="J806" i="14"/>
  <c r="R806" i="14" s="1"/>
  <c r="C806" i="14"/>
  <c r="B806" i="14"/>
  <c r="P806" i="13"/>
  <c r="O806" i="13"/>
  <c r="N806" i="13"/>
  <c r="M806" i="13"/>
  <c r="I806" i="13"/>
  <c r="Q806" i="13" s="1"/>
  <c r="D806" i="13"/>
  <c r="C806" i="13"/>
  <c r="B806" i="13"/>
  <c r="R806" i="16"/>
  <c r="Q806" i="16"/>
  <c r="P806" i="16"/>
  <c r="O806" i="16"/>
  <c r="K806" i="16"/>
  <c r="S806" i="16" s="1"/>
  <c r="D806" i="16"/>
  <c r="C806" i="16"/>
  <c r="B806" i="16"/>
  <c r="S806" i="11"/>
  <c r="R806" i="11"/>
  <c r="P806" i="11"/>
  <c r="O806" i="11"/>
  <c r="N806" i="11"/>
  <c r="K806" i="11"/>
  <c r="H806" i="11"/>
  <c r="T806" i="11" s="1"/>
  <c r="D806" i="11"/>
  <c r="C806" i="11"/>
  <c r="B806" i="11"/>
  <c r="P806" i="12"/>
  <c r="O806" i="12"/>
  <c r="N806" i="12"/>
  <c r="M806" i="12"/>
  <c r="I806" i="12"/>
  <c r="Q806" i="12" s="1"/>
  <c r="D806" i="12"/>
  <c r="C806" i="12"/>
  <c r="B806" i="12"/>
  <c r="P806" i="10"/>
  <c r="O806" i="10"/>
  <c r="M806" i="10"/>
  <c r="M806" i="18" s="1"/>
  <c r="I806" i="10"/>
  <c r="Q806" i="10" s="1"/>
  <c r="D806" i="10"/>
  <c r="C806" i="10"/>
  <c r="B806" i="10"/>
  <c r="O806" i="1"/>
  <c r="Z806" i="18" s="1"/>
  <c r="AN806" i="18" s="1"/>
  <c r="N806" i="1"/>
  <c r="P806" i="18" s="1"/>
  <c r="AM806" i="18" s="1"/>
  <c r="M806" i="1"/>
  <c r="J806" i="18" s="1"/>
  <c r="AL806" i="18" s="1"/>
  <c r="L806" i="1"/>
  <c r="D806" i="18" s="1"/>
  <c r="AK806" i="18" s="1"/>
  <c r="A806" i="1"/>
  <c r="A806" i="15" s="1"/>
  <c r="AX805" i="18"/>
  <c r="AW805" i="18"/>
  <c r="AV805" i="18"/>
  <c r="AI805" i="18"/>
  <c r="AG805" i="18"/>
  <c r="AF805" i="18"/>
  <c r="BB805" i="18" s="1"/>
  <c r="AE805" i="18"/>
  <c r="AD805" i="18"/>
  <c r="AC805" i="18"/>
  <c r="Y805" i="18"/>
  <c r="W805" i="18"/>
  <c r="V805" i="18"/>
  <c r="U805" i="18"/>
  <c r="T805" i="18"/>
  <c r="AZ805" i="18" s="1"/>
  <c r="S805" i="18"/>
  <c r="O805" i="18"/>
  <c r="N805" i="18"/>
  <c r="I805" i="18"/>
  <c r="H805" i="18"/>
  <c r="C805" i="18"/>
  <c r="B805" i="18"/>
  <c r="Q805" i="15"/>
  <c r="P805" i="15"/>
  <c r="O805" i="15"/>
  <c r="N805" i="15"/>
  <c r="J805" i="15"/>
  <c r="R805" i="15" s="1"/>
  <c r="D805" i="15"/>
  <c r="C805" i="15"/>
  <c r="B805" i="15"/>
  <c r="Q805" i="14"/>
  <c r="P805" i="14"/>
  <c r="O805" i="14"/>
  <c r="N805" i="14"/>
  <c r="J805" i="14"/>
  <c r="R805" i="14" s="1"/>
  <c r="C805" i="14"/>
  <c r="B805" i="14"/>
  <c r="P805" i="13"/>
  <c r="O805" i="13"/>
  <c r="N805" i="13"/>
  <c r="M805" i="13"/>
  <c r="I805" i="13"/>
  <c r="Q805" i="13" s="1"/>
  <c r="D805" i="13"/>
  <c r="C805" i="13"/>
  <c r="B805" i="13"/>
  <c r="R805" i="16"/>
  <c r="Q805" i="16"/>
  <c r="P805" i="16"/>
  <c r="O805" i="16"/>
  <c r="K805" i="16"/>
  <c r="S805" i="16" s="1"/>
  <c r="D805" i="16"/>
  <c r="C805" i="16"/>
  <c r="B805" i="16"/>
  <c r="S805" i="11"/>
  <c r="R805" i="11"/>
  <c r="P805" i="11"/>
  <c r="O805" i="11"/>
  <c r="N805" i="11"/>
  <c r="K805" i="11"/>
  <c r="H805" i="11"/>
  <c r="T805" i="11" s="1"/>
  <c r="D805" i="11"/>
  <c r="C805" i="11"/>
  <c r="B805" i="11"/>
  <c r="P805" i="12"/>
  <c r="O805" i="12"/>
  <c r="N805" i="12"/>
  <c r="M805" i="12"/>
  <c r="I805" i="12"/>
  <c r="Q805" i="12" s="1"/>
  <c r="D805" i="12"/>
  <c r="C805" i="12"/>
  <c r="B805" i="12"/>
  <c r="P805" i="10"/>
  <c r="O805" i="10"/>
  <c r="M805" i="10"/>
  <c r="I805" i="10"/>
  <c r="Q805" i="10" s="1"/>
  <c r="D805" i="10"/>
  <c r="C805" i="10"/>
  <c r="B805" i="10"/>
  <c r="O805" i="1"/>
  <c r="Z805" i="18" s="1"/>
  <c r="AN805" i="18" s="1"/>
  <c r="N805" i="1"/>
  <c r="P805" i="18" s="1"/>
  <c r="AM805" i="18" s="1"/>
  <c r="M805" i="1"/>
  <c r="J805" i="18" s="1"/>
  <c r="AL805" i="18" s="1"/>
  <c r="L805" i="1"/>
  <c r="D805" i="18" s="1"/>
  <c r="AK805" i="18" s="1"/>
  <c r="A805" i="1"/>
  <c r="A805" i="14" s="1"/>
  <c r="AX804" i="18"/>
  <c r="AW804" i="18"/>
  <c r="AV804" i="18"/>
  <c r="AI804" i="18"/>
  <c r="AG804" i="18"/>
  <c r="AF804" i="18"/>
  <c r="BB804" i="18" s="1"/>
  <c r="AE804" i="18"/>
  <c r="AD804" i="18"/>
  <c r="AC804" i="18"/>
  <c r="Y804" i="18"/>
  <c r="W804" i="18"/>
  <c r="V804" i="18"/>
  <c r="U804" i="18"/>
  <c r="T804" i="18"/>
  <c r="AZ804" i="18" s="1"/>
  <c r="S804" i="18"/>
  <c r="O804" i="18"/>
  <c r="N804" i="18"/>
  <c r="I804" i="18"/>
  <c r="H804" i="18"/>
  <c r="C804" i="18"/>
  <c r="B804" i="18"/>
  <c r="Q804" i="15"/>
  <c r="P804" i="15"/>
  <c r="O804" i="15"/>
  <c r="N804" i="15"/>
  <c r="J804" i="15"/>
  <c r="R804" i="15" s="1"/>
  <c r="D804" i="15"/>
  <c r="C804" i="15"/>
  <c r="B804" i="15"/>
  <c r="Q804" i="14"/>
  <c r="P804" i="14"/>
  <c r="O804" i="14"/>
  <c r="N804" i="14"/>
  <c r="J804" i="14"/>
  <c r="R804" i="14" s="1"/>
  <c r="C804" i="14"/>
  <c r="B804" i="14"/>
  <c r="P804" i="13"/>
  <c r="O804" i="13"/>
  <c r="N804" i="13"/>
  <c r="M804" i="13"/>
  <c r="I804" i="13"/>
  <c r="Q804" i="13" s="1"/>
  <c r="D804" i="13"/>
  <c r="C804" i="13"/>
  <c r="B804" i="13"/>
  <c r="R804" i="16"/>
  <c r="Q804" i="16"/>
  <c r="P804" i="16"/>
  <c r="O804" i="16"/>
  <c r="K804" i="16"/>
  <c r="S804" i="16" s="1"/>
  <c r="D804" i="16"/>
  <c r="C804" i="16"/>
  <c r="B804" i="16"/>
  <c r="S804" i="11"/>
  <c r="R804" i="11"/>
  <c r="P804" i="11"/>
  <c r="O804" i="11"/>
  <c r="N804" i="11"/>
  <c r="K804" i="11"/>
  <c r="H804" i="11"/>
  <c r="T804" i="11" s="1"/>
  <c r="D804" i="11"/>
  <c r="C804" i="11"/>
  <c r="B804" i="11"/>
  <c r="P804" i="12"/>
  <c r="O804" i="12"/>
  <c r="N804" i="12"/>
  <c r="M804" i="12"/>
  <c r="I804" i="12"/>
  <c r="Q804" i="12" s="1"/>
  <c r="D804" i="12"/>
  <c r="C804" i="12"/>
  <c r="B804" i="12"/>
  <c r="P804" i="10"/>
  <c r="O804" i="10"/>
  <c r="M804" i="10"/>
  <c r="I804" i="10"/>
  <c r="Q804" i="10" s="1"/>
  <c r="D804" i="10"/>
  <c r="C804" i="10"/>
  <c r="B804" i="10"/>
  <c r="O804" i="1"/>
  <c r="Z804" i="18" s="1"/>
  <c r="AN804" i="18" s="1"/>
  <c r="N804" i="1"/>
  <c r="P804" i="18" s="1"/>
  <c r="AM804" i="18" s="1"/>
  <c r="M804" i="1"/>
  <c r="J804" i="18" s="1"/>
  <c r="AL804" i="18" s="1"/>
  <c r="L804" i="1"/>
  <c r="D804" i="18" s="1"/>
  <c r="AK804" i="18" s="1"/>
  <c r="A804" i="1"/>
  <c r="A804" i="14" s="1"/>
  <c r="AX803" i="18"/>
  <c r="AW803" i="18"/>
  <c r="AV803" i="18"/>
  <c r="AI803" i="18"/>
  <c r="AG803" i="18"/>
  <c r="AF803" i="18"/>
  <c r="BB803" i="18" s="1"/>
  <c r="AE803" i="18"/>
  <c r="AD803" i="18"/>
  <c r="AC803" i="18"/>
  <c r="Y803" i="18"/>
  <c r="W803" i="18"/>
  <c r="V803" i="18"/>
  <c r="BA803" i="18" s="1"/>
  <c r="U803" i="18"/>
  <c r="T803" i="18"/>
  <c r="AZ803" i="18" s="1"/>
  <c r="S803" i="18"/>
  <c r="O803" i="18"/>
  <c r="N803" i="18"/>
  <c r="I803" i="18"/>
  <c r="H803" i="18"/>
  <c r="C803" i="18"/>
  <c r="B803" i="18"/>
  <c r="Q803" i="15"/>
  <c r="P803" i="15"/>
  <c r="O803" i="15"/>
  <c r="N803" i="15"/>
  <c r="J803" i="15"/>
  <c r="R803" i="15" s="1"/>
  <c r="D803" i="15"/>
  <c r="C803" i="15"/>
  <c r="B803" i="15"/>
  <c r="Q803" i="14"/>
  <c r="P803" i="14"/>
  <c r="O803" i="14"/>
  <c r="N803" i="14"/>
  <c r="J803" i="14"/>
  <c r="R803" i="14" s="1"/>
  <c r="C803" i="14"/>
  <c r="B803" i="14"/>
  <c r="P803" i="13"/>
  <c r="O803" i="13"/>
  <c r="N803" i="13"/>
  <c r="M803" i="13"/>
  <c r="I803" i="13"/>
  <c r="Q803" i="13" s="1"/>
  <c r="D803" i="13"/>
  <c r="C803" i="13"/>
  <c r="B803" i="13"/>
  <c r="R803" i="16"/>
  <c r="Q803" i="16"/>
  <c r="P803" i="16"/>
  <c r="O803" i="16"/>
  <c r="K803" i="16"/>
  <c r="S803" i="16" s="1"/>
  <c r="D803" i="16"/>
  <c r="C803" i="16"/>
  <c r="B803" i="16"/>
  <c r="S803" i="11"/>
  <c r="R803" i="11"/>
  <c r="P803" i="11"/>
  <c r="O803" i="11"/>
  <c r="N803" i="11"/>
  <c r="K803" i="11"/>
  <c r="H803" i="11"/>
  <c r="T803" i="11" s="1"/>
  <c r="D803" i="11"/>
  <c r="C803" i="11"/>
  <c r="B803" i="11"/>
  <c r="P803" i="12"/>
  <c r="O803" i="12"/>
  <c r="N803" i="12"/>
  <c r="M803" i="12"/>
  <c r="I803" i="12"/>
  <c r="Q803" i="12" s="1"/>
  <c r="D803" i="12"/>
  <c r="C803" i="12"/>
  <c r="B803" i="12"/>
  <c r="P803" i="10"/>
  <c r="O803" i="10"/>
  <c r="M803" i="10"/>
  <c r="I803" i="10"/>
  <c r="Q803" i="10" s="1"/>
  <c r="D803" i="10"/>
  <c r="C803" i="10"/>
  <c r="B803" i="10"/>
  <c r="O803" i="1"/>
  <c r="Z803" i="18" s="1"/>
  <c r="AN803" i="18" s="1"/>
  <c r="N803" i="1"/>
  <c r="P803" i="18" s="1"/>
  <c r="AM803" i="18" s="1"/>
  <c r="M803" i="1"/>
  <c r="J803" i="18" s="1"/>
  <c r="AL803" i="18" s="1"/>
  <c r="L803" i="1"/>
  <c r="D803" i="18" s="1"/>
  <c r="AK803" i="18" s="1"/>
  <c r="A803" i="1"/>
  <c r="A803" i="13" s="1"/>
  <c r="AX802" i="18"/>
  <c r="AW802" i="18"/>
  <c r="AV802" i="18"/>
  <c r="AI802" i="18"/>
  <c r="AG802" i="18"/>
  <c r="AF802" i="18"/>
  <c r="BB802" i="18" s="1"/>
  <c r="AE802" i="18"/>
  <c r="AD802" i="18"/>
  <c r="AC802" i="18"/>
  <c r="Y802" i="18"/>
  <c r="W802" i="18"/>
  <c r="V802" i="18"/>
  <c r="BA802" i="18" s="1"/>
  <c r="U802" i="18"/>
  <c r="T802" i="18"/>
  <c r="AZ802" i="18" s="1"/>
  <c r="S802" i="18"/>
  <c r="O802" i="18"/>
  <c r="N802" i="18"/>
  <c r="I802" i="18"/>
  <c r="H802" i="18"/>
  <c r="C802" i="18"/>
  <c r="B802" i="18"/>
  <c r="Q802" i="15"/>
  <c r="P802" i="15"/>
  <c r="O802" i="15"/>
  <c r="N802" i="15"/>
  <c r="J802" i="15"/>
  <c r="R802" i="15" s="1"/>
  <c r="D802" i="15"/>
  <c r="C802" i="15"/>
  <c r="B802" i="15"/>
  <c r="Q802" i="14"/>
  <c r="P802" i="14"/>
  <c r="O802" i="14"/>
  <c r="N802" i="14"/>
  <c r="J802" i="14"/>
  <c r="R802" i="14" s="1"/>
  <c r="C802" i="14"/>
  <c r="B802" i="14"/>
  <c r="P802" i="13"/>
  <c r="O802" i="13"/>
  <c r="N802" i="13"/>
  <c r="M802" i="13"/>
  <c r="I802" i="13"/>
  <c r="Q802" i="13" s="1"/>
  <c r="D802" i="13"/>
  <c r="C802" i="13"/>
  <c r="B802" i="13"/>
  <c r="R802" i="16"/>
  <c r="Q802" i="16"/>
  <c r="P802" i="16"/>
  <c r="O802" i="16"/>
  <c r="K802" i="16"/>
  <c r="S802" i="16" s="1"/>
  <c r="D802" i="16"/>
  <c r="C802" i="16"/>
  <c r="B802" i="16"/>
  <c r="S802" i="11"/>
  <c r="R802" i="11"/>
  <c r="P802" i="11"/>
  <c r="O802" i="11"/>
  <c r="N802" i="11"/>
  <c r="K802" i="11"/>
  <c r="H802" i="11"/>
  <c r="T802" i="11" s="1"/>
  <c r="D802" i="11"/>
  <c r="C802" i="11"/>
  <c r="B802" i="11"/>
  <c r="P802" i="12"/>
  <c r="O802" i="12"/>
  <c r="N802" i="12"/>
  <c r="M802" i="12"/>
  <c r="I802" i="12"/>
  <c r="Q802" i="12" s="1"/>
  <c r="D802" i="12"/>
  <c r="C802" i="12"/>
  <c r="B802" i="12"/>
  <c r="P802" i="10"/>
  <c r="O802" i="10"/>
  <c r="M802" i="10"/>
  <c r="I802" i="10"/>
  <c r="Q802" i="10" s="1"/>
  <c r="D802" i="10"/>
  <c r="C802" i="10"/>
  <c r="B802" i="10"/>
  <c r="O802" i="1"/>
  <c r="Z802" i="18" s="1"/>
  <c r="AN802" i="18" s="1"/>
  <c r="N802" i="1"/>
  <c r="P802" i="18" s="1"/>
  <c r="AM802" i="18" s="1"/>
  <c r="M802" i="1"/>
  <c r="J802" i="18" s="1"/>
  <c r="AL802" i="18" s="1"/>
  <c r="L802" i="1"/>
  <c r="D802" i="18" s="1"/>
  <c r="AK802" i="18" s="1"/>
  <c r="A802" i="1"/>
  <c r="A802" i="18" s="1"/>
  <c r="AX801" i="18"/>
  <c r="AW801" i="18"/>
  <c r="AV801" i="18"/>
  <c r="AF801" i="18"/>
  <c r="BB801" i="18" s="1"/>
  <c r="AD801" i="18"/>
  <c r="AC801" i="18"/>
  <c r="Y801" i="18"/>
  <c r="W801" i="18"/>
  <c r="V801" i="18"/>
  <c r="U801" i="18"/>
  <c r="T801" i="18"/>
  <c r="AZ801" i="18" s="1"/>
  <c r="S801" i="18"/>
  <c r="O801" i="18"/>
  <c r="N801" i="18"/>
  <c r="I801" i="18"/>
  <c r="H801" i="18"/>
  <c r="C801" i="18"/>
  <c r="B801" i="18"/>
  <c r="Q801" i="15"/>
  <c r="P801" i="15"/>
  <c r="O801" i="15"/>
  <c r="N801" i="15"/>
  <c r="J801" i="15"/>
  <c r="R801" i="15" s="1"/>
  <c r="D801" i="15"/>
  <c r="C801" i="15"/>
  <c r="B801" i="15"/>
  <c r="Q801" i="14"/>
  <c r="P801" i="14"/>
  <c r="O801" i="14"/>
  <c r="N801" i="14"/>
  <c r="J801" i="14"/>
  <c r="R801" i="14" s="1"/>
  <c r="C801" i="14"/>
  <c r="B801" i="14"/>
  <c r="P801" i="13"/>
  <c r="O801" i="13"/>
  <c r="N801" i="13"/>
  <c r="M801" i="13"/>
  <c r="I801" i="13"/>
  <c r="Q801" i="13" s="1"/>
  <c r="D801" i="13"/>
  <c r="C801" i="13"/>
  <c r="B801" i="13"/>
  <c r="R801" i="16"/>
  <c r="Q801" i="16"/>
  <c r="P801" i="16"/>
  <c r="O801" i="16"/>
  <c r="K801" i="16"/>
  <c r="S801" i="16" s="1"/>
  <c r="D801" i="16"/>
  <c r="C801" i="16"/>
  <c r="B801" i="16"/>
  <c r="S801" i="11"/>
  <c r="R801" i="11"/>
  <c r="P801" i="11"/>
  <c r="O801" i="11"/>
  <c r="N801" i="11"/>
  <c r="K801" i="11"/>
  <c r="H801" i="11"/>
  <c r="T801" i="11" s="1"/>
  <c r="D801" i="11"/>
  <c r="C801" i="11"/>
  <c r="B801" i="11"/>
  <c r="P801" i="12"/>
  <c r="O801" i="12"/>
  <c r="N801" i="12"/>
  <c r="M801" i="12"/>
  <c r="I801" i="12"/>
  <c r="Q801" i="12" s="1"/>
  <c r="D801" i="12"/>
  <c r="C801" i="12"/>
  <c r="B801" i="12"/>
  <c r="P801" i="10"/>
  <c r="O801" i="10"/>
  <c r="M801" i="10"/>
  <c r="M801" i="18" s="1"/>
  <c r="I801" i="10"/>
  <c r="Q801" i="10" s="1"/>
  <c r="D801" i="10"/>
  <c r="C801" i="10"/>
  <c r="B801" i="10"/>
  <c r="O801" i="1"/>
  <c r="Z801" i="18" s="1"/>
  <c r="AN801" i="18" s="1"/>
  <c r="N801" i="1"/>
  <c r="P801" i="18" s="1"/>
  <c r="AM801" i="18" s="1"/>
  <c r="M801" i="1"/>
  <c r="J801" i="18" s="1"/>
  <c r="AL801" i="18" s="1"/>
  <c r="L801" i="1"/>
  <c r="D801" i="18" s="1"/>
  <c r="AK801" i="18" s="1"/>
  <c r="A801" i="1"/>
  <c r="A801" i="13" s="1"/>
  <c r="AX800" i="18"/>
  <c r="AW800" i="18"/>
  <c r="AV800" i="18"/>
  <c r="AF800" i="18"/>
  <c r="BB800" i="18" s="1"/>
  <c r="AD800" i="18"/>
  <c r="AC800" i="18"/>
  <c r="Y800" i="18"/>
  <c r="W800" i="18"/>
  <c r="V800" i="18"/>
  <c r="BA800" i="18" s="1"/>
  <c r="U800" i="18"/>
  <c r="T800" i="18"/>
  <c r="AZ800" i="18" s="1"/>
  <c r="S800" i="18"/>
  <c r="O800" i="18"/>
  <c r="N800" i="18"/>
  <c r="I800" i="18"/>
  <c r="H800" i="18"/>
  <c r="C800" i="18"/>
  <c r="B800" i="18"/>
  <c r="Q800" i="15"/>
  <c r="P800" i="15"/>
  <c r="O800" i="15"/>
  <c r="N800" i="15"/>
  <c r="J800" i="15"/>
  <c r="R800" i="15" s="1"/>
  <c r="D800" i="15"/>
  <c r="C800" i="15"/>
  <c r="B800" i="15"/>
  <c r="Q800" i="14"/>
  <c r="P800" i="14"/>
  <c r="O800" i="14"/>
  <c r="N800" i="14"/>
  <c r="J800" i="14"/>
  <c r="R800" i="14" s="1"/>
  <c r="C800" i="14"/>
  <c r="B800" i="14"/>
  <c r="P800" i="13"/>
  <c r="O800" i="13"/>
  <c r="N800" i="13"/>
  <c r="M800" i="13"/>
  <c r="I800" i="13"/>
  <c r="Q800" i="13" s="1"/>
  <c r="D800" i="13"/>
  <c r="C800" i="13"/>
  <c r="B800" i="13"/>
  <c r="R800" i="16"/>
  <c r="Q800" i="16"/>
  <c r="P800" i="16"/>
  <c r="O800" i="16"/>
  <c r="K800" i="16"/>
  <c r="S800" i="16" s="1"/>
  <c r="D800" i="16"/>
  <c r="C800" i="16"/>
  <c r="B800" i="16"/>
  <c r="S800" i="11"/>
  <c r="R800" i="11"/>
  <c r="P800" i="11"/>
  <c r="O800" i="11"/>
  <c r="N800" i="11"/>
  <c r="K800" i="11"/>
  <c r="H800" i="11"/>
  <c r="T800" i="11" s="1"/>
  <c r="D800" i="11"/>
  <c r="C800" i="11"/>
  <c r="B800" i="11"/>
  <c r="P800" i="12"/>
  <c r="O800" i="12"/>
  <c r="N800" i="12"/>
  <c r="M800" i="12"/>
  <c r="I800" i="12"/>
  <c r="Q800" i="12" s="1"/>
  <c r="D800" i="12"/>
  <c r="C800" i="12"/>
  <c r="B800" i="12"/>
  <c r="P800" i="10"/>
  <c r="O800" i="10"/>
  <c r="M800" i="10"/>
  <c r="I800" i="10"/>
  <c r="Q800" i="10" s="1"/>
  <c r="D800" i="10"/>
  <c r="C800" i="10"/>
  <c r="B800" i="10"/>
  <c r="O800" i="1"/>
  <c r="Z800" i="18" s="1"/>
  <c r="AN800" i="18" s="1"/>
  <c r="N800" i="1"/>
  <c r="P800" i="18" s="1"/>
  <c r="AM800" i="18" s="1"/>
  <c r="M800" i="1"/>
  <c r="J800" i="18" s="1"/>
  <c r="AL800" i="18" s="1"/>
  <c r="L800" i="1"/>
  <c r="D800" i="18" s="1"/>
  <c r="AK800" i="18" s="1"/>
  <c r="A800" i="1"/>
  <c r="A800" i="13" s="1"/>
  <c r="AX799" i="18"/>
  <c r="AW799" i="18"/>
  <c r="AV799" i="18"/>
  <c r="AI799" i="18"/>
  <c r="AG799" i="18"/>
  <c r="AF799" i="18"/>
  <c r="BB799" i="18" s="1"/>
  <c r="AE799" i="18"/>
  <c r="AD799" i="18"/>
  <c r="AC799" i="18"/>
  <c r="Y799" i="18"/>
  <c r="W799" i="18"/>
  <c r="V799" i="18"/>
  <c r="U799" i="18"/>
  <c r="T799" i="18"/>
  <c r="AZ799" i="18" s="1"/>
  <c r="S799" i="18"/>
  <c r="O799" i="18"/>
  <c r="N799" i="18"/>
  <c r="I799" i="18"/>
  <c r="H799" i="18"/>
  <c r="C799" i="18"/>
  <c r="B799" i="18"/>
  <c r="Q799" i="15"/>
  <c r="P799" i="15"/>
  <c r="O799" i="15"/>
  <c r="N799" i="15"/>
  <c r="J799" i="15"/>
  <c r="R799" i="15" s="1"/>
  <c r="D799" i="15"/>
  <c r="C799" i="15"/>
  <c r="B799" i="15"/>
  <c r="Q799" i="14"/>
  <c r="P799" i="14"/>
  <c r="O799" i="14"/>
  <c r="N799" i="14"/>
  <c r="J799" i="14"/>
  <c r="R799" i="14" s="1"/>
  <c r="C799" i="14"/>
  <c r="B799" i="14"/>
  <c r="P799" i="13"/>
  <c r="O799" i="13"/>
  <c r="N799" i="13"/>
  <c r="M799" i="13"/>
  <c r="I799" i="13"/>
  <c r="Q799" i="13" s="1"/>
  <c r="D799" i="13"/>
  <c r="C799" i="13"/>
  <c r="B799" i="13"/>
  <c r="R799" i="16"/>
  <c r="Q799" i="16"/>
  <c r="P799" i="16"/>
  <c r="O799" i="16"/>
  <c r="K799" i="16"/>
  <c r="S799" i="16" s="1"/>
  <c r="D799" i="16"/>
  <c r="C799" i="16"/>
  <c r="B799" i="16"/>
  <c r="S799" i="11"/>
  <c r="R799" i="11"/>
  <c r="P799" i="11"/>
  <c r="O799" i="11"/>
  <c r="N799" i="11"/>
  <c r="K799" i="11"/>
  <c r="H799" i="11"/>
  <c r="T799" i="11" s="1"/>
  <c r="D799" i="11"/>
  <c r="C799" i="11"/>
  <c r="B799" i="11"/>
  <c r="P799" i="12"/>
  <c r="O799" i="12"/>
  <c r="N799" i="12"/>
  <c r="M799" i="12"/>
  <c r="I799" i="12"/>
  <c r="Q799" i="12" s="1"/>
  <c r="D799" i="12"/>
  <c r="C799" i="12"/>
  <c r="B799" i="12"/>
  <c r="P799" i="10"/>
  <c r="O799" i="10"/>
  <c r="M799" i="10"/>
  <c r="I799" i="10"/>
  <c r="Q799" i="10" s="1"/>
  <c r="D799" i="10"/>
  <c r="C799" i="10"/>
  <c r="B799" i="10"/>
  <c r="O799" i="1"/>
  <c r="Z799" i="18" s="1"/>
  <c r="AN799" i="18" s="1"/>
  <c r="N799" i="1"/>
  <c r="P799" i="18" s="1"/>
  <c r="AM799" i="18" s="1"/>
  <c r="M799" i="1"/>
  <c r="J799" i="18" s="1"/>
  <c r="AL799" i="18" s="1"/>
  <c r="L799" i="1"/>
  <c r="D799" i="18" s="1"/>
  <c r="AK799" i="18" s="1"/>
  <c r="A799" i="1"/>
  <c r="A799" i="13" s="1"/>
  <c r="AX798" i="18"/>
  <c r="AW798" i="18"/>
  <c r="AV798" i="18"/>
  <c r="AI798" i="18"/>
  <c r="AG798" i="18"/>
  <c r="AF798" i="18"/>
  <c r="BB798" i="18" s="1"/>
  <c r="AE798" i="18"/>
  <c r="AD798" i="18"/>
  <c r="AC798" i="18"/>
  <c r="Y798" i="18"/>
  <c r="W798" i="18"/>
  <c r="V798" i="18"/>
  <c r="BA798" i="18" s="1"/>
  <c r="U798" i="18"/>
  <c r="T798" i="18"/>
  <c r="AZ798" i="18" s="1"/>
  <c r="S798" i="18"/>
  <c r="O798" i="18"/>
  <c r="N798" i="18"/>
  <c r="I798" i="18"/>
  <c r="H798" i="18"/>
  <c r="C798" i="18"/>
  <c r="B798" i="18"/>
  <c r="Q798" i="15"/>
  <c r="P798" i="15"/>
  <c r="O798" i="15"/>
  <c r="N798" i="15"/>
  <c r="J798" i="15"/>
  <c r="R798" i="15" s="1"/>
  <c r="D798" i="15"/>
  <c r="C798" i="15"/>
  <c r="B798" i="15"/>
  <c r="Q798" i="14"/>
  <c r="P798" i="14"/>
  <c r="O798" i="14"/>
  <c r="N798" i="14"/>
  <c r="J798" i="14"/>
  <c r="R798" i="14" s="1"/>
  <c r="C798" i="14"/>
  <c r="B798" i="14"/>
  <c r="P798" i="13"/>
  <c r="O798" i="13"/>
  <c r="N798" i="13"/>
  <c r="M798" i="13"/>
  <c r="I798" i="13"/>
  <c r="Q798" i="13" s="1"/>
  <c r="D798" i="13"/>
  <c r="C798" i="13"/>
  <c r="B798" i="13"/>
  <c r="R798" i="16"/>
  <c r="Q798" i="16"/>
  <c r="P798" i="16"/>
  <c r="O798" i="16"/>
  <c r="K798" i="16"/>
  <c r="S798" i="16" s="1"/>
  <c r="D798" i="16"/>
  <c r="C798" i="16"/>
  <c r="B798" i="16"/>
  <c r="S798" i="11"/>
  <c r="R798" i="11"/>
  <c r="P798" i="11"/>
  <c r="O798" i="11"/>
  <c r="N798" i="11"/>
  <c r="K798" i="11"/>
  <c r="H798" i="11"/>
  <c r="T798" i="11" s="1"/>
  <c r="D798" i="11"/>
  <c r="C798" i="11"/>
  <c r="B798" i="11"/>
  <c r="P798" i="12"/>
  <c r="O798" i="12"/>
  <c r="N798" i="12"/>
  <c r="M798" i="12"/>
  <c r="I798" i="12"/>
  <c r="Q798" i="12" s="1"/>
  <c r="D798" i="12"/>
  <c r="C798" i="12"/>
  <c r="B798" i="12"/>
  <c r="P798" i="10"/>
  <c r="O798" i="10"/>
  <c r="M798" i="10"/>
  <c r="M798" i="18" s="1"/>
  <c r="I798" i="10"/>
  <c r="Q798" i="10" s="1"/>
  <c r="D798" i="10"/>
  <c r="C798" i="10"/>
  <c r="B798" i="10"/>
  <c r="O798" i="1"/>
  <c r="Z798" i="18" s="1"/>
  <c r="AN798" i="18" s="1"/>
  <c r="N798" i="1"/>
  <c r="P798" i="18" s="1"/>
  <c r="AM798" i="18" s="1"/>
  <c r="M798" i="1"/>
  <c r="J798" i="18" s="1"/>
  <c r="AL798" i="18" s="1"/>
  <c r="L798" i="1"/>
  <c r="D798" i="18" s="1"/>
  <c r="AK798" i="18" s="1"/>
  <c r="A798" i="1"/>
  <c r="A798" i="18" s="1"/>
  <c r="AX797" i="18"/>
  <c r="AW797" i="18"/>
  <c r="AV797" i="18"/>
  <c r="AF797" i="18"/>
  <c r="BB797" i="18" s="1"/>
  <c r="AD797" i="18"/>
  <c r="AC797" i="18"/>
  <c r="Y797" i="18"/>
  <c r="W797" i="18"/>
  <c r="V797" i="18"/>
  <c r="U797" i="18"/>
  <c r="T797" i="18"/>
  <c r="AZ797" i="18" s="1"/>
  <c r="S797" i="18"/>
  <c r="O797" i="18"/>
  <c r="N797" i="18"/>
  <c r="I797" i="18"/>
  <c r="H797" i="18"/>
  <c r="C797" i="18"/>
  <c r="B797" i="18"/>
  <c r="Q797" i="15"/>
  <c r="P797" i="15"/>
  <c r="O797" i="15"/>
  <c r="N797" i="15"/>
  <c r="J797" i="15"/>
  <c r="R797" i="15" s="1"/>
  <c r="D797" i="15"/>
  <c r="C797" i="15"/>
  <c r="B797" i="15"/>
  <c r="Q797" i="14"/>
  <c r="P797" i="14"/>
  <c r="O797" i="14"/>
  <c r="N797" i="14"/>
  <c r="J797" i="14"/>
  <c r="R797" i="14" s="1"/>
  <c r="C797" i="14"/>
  <c r="B797" i="14"/>
  <c r="P797" i="13"/>
  <c r="O797" i="13"/>
  <c r="N797" i="13"/>
  <c r="M797" i="13"/>
  <c r="I797" i="13"/>
  <c r="Q797" i="13" s="1"/>
  <c r="D797" i="13"/>
  <c r="C797" i="13"/>
  <c r="B797" i="13"/>
  <c r="R797" i="16"/>
  <c r="Q797" i="16"/>
  <c r="P797" i="16"/>
  <c r="O797" i="16"/>
  <c r="K797" i="16"/>
  <c r="S797" i="16" s="1"/>
  <c r="D797" i="16"/>
  <c r="C797" i="16"/>
  <c r="B797" i="16"/>
  <c r="S797" i="11"/>
  <c r="R797" i="11"/>
  <c r="P797" i="11"/>
  <c r="O797" i="11"/>
  <c r="N797" i="11"/>
  <c r="K797" i="11"/>
  <c r="H797" i="11"/>
  <c r="T797" i="11" s="1"/>
  <c r="D797" i="11"/>
  <c r="C797" i="11"/>
  <c r="B797" i="11"/>
  <c r="P797" i="12"/>
  <c r="O797" i="12"/>
  <c r="N797" i="12"/>
  <c r="M797" i="12"/>
  <c r="I797" i="12"/>
  <c r="Q797" i="12" s="1"/>
  <c r="D797" i="12"/>
  <c r="C797" i="12"/>
  <c r="B797" i="12"/>
  <c r="P797" i="10"/>
  <c r="O797" i="10"/>
  <c r="M797" i="10"/>
  <c r="I797" i="10"/>
  <c r="Q797" i="10" s="1"/>
  <c r="D797" i="10"/>
  <c r="C797" i="10"/>
  <c r="B797" i="10"/>
  <c r="O797" i="1"/>
  <c r="Z797" i="18" s="1"/>
  <c r="AN797" i="18" s="1"/>
  <c r="N797" i="1"/>
  <c r="P797" i="18" s="1"/>
  <c r="AM797" i="18" s="1"/>
  <c r="M797" i="1"/>
  <c r="J797" i="18" s="1"/>
  <c r="AL797" i="18" s="1"/>
  <c r="L797" i="1"/>
  <c r="D797" i="18" s="1"/>
  <c r="AK797" i="18" s="1"/>
  <c r="A797" i="1"/>
  <c r="A797" i="13" s="1"/>
  <c r="AX796" i="18"/>
  <c r="AW796" i="18"/>
  <c r="AV796" i="18"/>
  <c r="AI796" i="18"/>
  <c r="AG796" i="18"/>
  <c r="AF796" i="18"/>
  <c r="BB796" i="18" s="1"/>
  <c r="AE796" i="18"/>
  <c r="AD796" i="18"/>
  <c r="AC796" i="18"/>
  <c r="Y796" i="18"/>
  <c r="W796" i="18"/>
  <c r="V796" i="18"/>
  <c r="BA796" i="18" s="1"/>
  <c r="U796" i="18"/>
  <c r="T796" i="18"/>
  <c r="AZ796" i="18" s="1"/>
  <c r="S796" i="18"/>
  <c r="O796" i="18"/>
  <c r="N796" i="18"/>
  <c r="I796" i="18"/>
  <c r="H796" i="18"/>
  <c r="C796" i="18"/>
  <c r="B796" i="18"/>
  <c r="Q796" i="15"/>
  <c r="P796" i="15"/>
  <c r="O796" i="15"/>
  <c r="N796" i="15"/>
  <c r="J796" i="15"/>
  <c r="R796" i="15" s="1"/>
  <c r="D796" i="15"/>
  <c r="C796" i="15"/>
  <c r="B796" i="15"/>
  <c r="Q796" i="14"/>
  <c r="P796" i="14"/>
  <c r="O796" i="14"/>
  <c r="N796" i="14"/>
  <c r="J796" i="14"/>
  <c r="R796" i="14" s="1"/>
  <c r="C796" i="14"/>
  <c r="B796" i="14"/>
  <c r="P796" i="13"/>
  <c r="O796" i="13"/>
  <c r="N796" i="13"/>
  <c r="M796" i="13"/>
  <c r="I796" i="13"/>
  <c r="Q796" i="13" s="1"/>
  <c r="D796" i="13"/>
  <c r="C796" i="13"/>
  <c r="B796" i="13"/>
  <c r="R796" i="16"/>
  <c r="Q796" i="16"/>
  <c r="P796" i="16"/>
  <c r="O796" i="16"/>
  <c r="K796" i="16"/>
  <c r="S796" i="16" s="1"/>
  <c r="D796" i="16"/>
  <c r="C796" i="16"/>
  <c r="B796" i="16"/>
  <c r="S796" i="11"/>
  <c r="R796" i="11"/>
  <c r="P796" i="11"/>
  <c r="O796" i="11"/>
  <c r="N796" i="11"/>
  <c r="K796" i="11"/>
  <c r="H796" i="11"/>
  <c r="T796" i="11" s="1"/>
  <c r="D796" i="11"/>
  <c r="C796" i="11"/>
  <c r="B796" i="11"/>
  <c r="P796" i="12"/>
  <c r="O796" i="12"/>
  <c r="N796" i="12"/>
  <c r="M796" i="12"/>
  <c r="I796" i="12"/>
  <c r="Q796" i="12" s="1"/>
  <c r="D796" i="12"/>
  <c r="C796" i="12"/>
  <c r="B796" i="12"/>
  <c r="P796" i="10"/>
  <c r="O796" i="10"/>
  <c r="M796" i="10"/>
  <c r="I796" i="10"/>
  <c r="Q796" i="10" s="1"/>
  <c r="D796" i="10"/>
  <c r="C796" i="10"/>
  <c r="B796" i="10"/>
  <c r="O796" i="1"/>
  <c r="Z796" i="18" s="1"/>
  <c r="AN796" i="18" s="1"/>
  <c r="N796" i="1"/>
  <c r="P796" i="18" s="1"/>
  <c r="AM796" i="18" s="1"/>
  <c r="M796" i="1"/>
  <c r="J796" i="18" s="1"/>
  <c r="AL796" i="18" s="1"/>
  <c r="L796" i="1"/>
  <c r="D796" i="18" s="1"/>
  <c r="AK796" i="18" s="1"/>
  <c r="A796" i="1"/>
  <c r="A796" i="14" s="1"/>
  <c r="AX795" i="18"/>
  <c r="AW795" i="18"/>
  <c r="AV795" i="18"/>
  <c r="AF795" i="18"/>
  <c r="BB795" i="18" s="1"/>
  <c r="AD795" i="18"/>
  <c r="AC795" i="18"/>
  <c r="Y795" i="18"/>
  <c r="W795" i="18"/>
  <c r="V795" i="18"/>
  <c r="U795" i="18"/>
  <c r="T795" i="18"/>
  <c r="AZ795" i="18" s="1"/>
  <c r="S795" i="18"/>
  <c r="O795" i="18"/>
  <c r="N795" i="18"/>
  <c r="I795" i="18"/>
  <c r="H795" i="18"/>
  <c r="C795" i="18"/>
  <c r="B795" i="18"/>
  <c r="Q795" i="15"/>
  <c r="P795" i="15"/>
  <c r="O795" i="15"/>
  <c r="N795" i="15"/>
  <c r="J795" i="15"/>
  <c r="R795" i="15" s="1"/>
  <c r="D795" i="15"/>
  <c r="C795" i="15"/>
  <c r="B795" i="15"/>
  <c r="Q795" i="14"/>
  <c r="P795" i="14"/>
  <c r="O795" i="14"/>
  <c r="N795" i="14"/>
  <c r="J795" i="14"/>
  <c r="R795" i="14" s="1"/>
  <c r="C795" i="14"/>
  <c r="B795" i="14"/>
  <c r="P795" i="13"/>
  <c r="O795" i="13"/>
  <c r="N795" i="13"/>
  <c r="M795" i="13"/>
  <c r="I795" i="13"/>
  <c r="Q795" i="13" s="1"/>
  <c r="D795" i="13"/>
  <c r="C795" i="13"/>
  <c r="B795" i="13"/>
  <c r="R795" i="16"/>
  <c r="Q795" i="16"/>
  <c r="P795" i="16"/>
  <c r="O795" i="16"/>
  <c r="K795" i="16"/>
  <c r="S795" i="16" s="1"/>
  <c r="D795" i="16"/>
  <c r="C795" i="16"/>
  <c r="B795" i="16"/>
  <c r="S795" i="11"/>
  <c r="R795" i="11"/>
  <c r="P795" i="11"/>
  <c r="O795" i="11"/>
  <c r="N795" i="11"/>
  <c r="K795" i="11"/>
  <c r="H795" i="11"/>
  <c r="T795" i="11" s="1"/>
  <c r="D795" i="11"/>
  <c r="C795" i="11"/>
  <c r="B795" i="11"/>
  <c r="P795" i="12"/>
  <c r="O795" i="12"/>
  <c r="N795" i="12"/>
  <c r="M795" i="12"/>
  <c r="I795" i="12"/>
  <c r="Q795" i="12" s="1"/>
  <c r="D795" i="12"/>
  <c r="C795" i="12"/>
  <c r="B795" i="12"/>
  <c r="P795" i="10"/>
  <c r="O795" i="10"/>
  <c r="M795" i="10"/>
  <c r="I795" i="10"/>
  <c r="Q795" i="10" s="1"/>
  <c r="D795" i="10"/>
  <c r="C795" i="10"/>
  <c r="B795" i="10"/>
  <c r="O795" i="1"/>
  <c r="Z795" i="18" s="1"/>
  <c r="AN795" i="18" s="1"/>
  <c r="N795" i="1"/>
  <c r="P795" i="18" s="1"/>
  <c r="AM795" i="18" s="1"/>
  <c r="M795" i="1"/>
  <c r="J795" i="18" s="1"/>
  <c r="AL795" i="18" s="1"/>
  <c r="L795" i="1"/>
  <c r="D795" i="18" s="1"/>
  <c r="AK795" i="18" s="1"/>
  <c r="A795" i="1"/>
  <c r="A795" i="18" s="1"/>
  <c r="AX794" i="18"/>
  <c r="AW794" i="18"/>
  <c r="AV794" i="18"/>
  <c r="AF794" i="18"/>
  <c r="BB794" i="18" s="1"/>
  <c r="AD794" i="18"/>
  <c r="AC794" i="18"/>
  <c r="Y794" i="18"/>
  <c r="W794" i="18"/>
  <c r="V794" i="18"/>
  <c r="BA794" i="18" s="1"/>
  <c r="U794" i="18"/>
  <c r="T794" i="18"/>
  <c r="AZ794" i="18" s="1"/>
  <c r="S794" i="18"/>
  <c r="O794" i="18"/>
  <c r="N794" i="18"/>
  <c r="I794" i="18"/>
  <c r="H794" i="18"/>
  <c r="C794" i="18"/>
  <c r="B794" i="18"/>
  <c r="Q794" i="15"/>
  <c r="P794" i="15"/>
  <c r="O794" i="15"/>
  <c r="N794" i="15"/>
  <c r="J794" i="15"/>
  <c r="R794" i="15" s="1"/>
  <c r="D794" i="15"/>
  <c r="C794" i="15"/>
  <c r="B794" i="15"/>
  <c r="Q794" i="14"/>
  <c r="P794" i="14"/>
  <c r="O794" i="14"/>
  <c r="N794" i="14"/>
  <c r="J794" i="14"/>
  <c r="R794" i="14" s="1"/>
  <c r="C794" i="14"/>
  <c r="B794" i="14"/>
  <c r="P794" i="13"/>
  <c r="O794" i="13"/>
  <c r="N794" i="13"/>
  <c r="M794" i="13"/>
  <c r="I794" i="13"/>
  <c r="D794" i="13"/>
  <c r="C794" i="13"/>
  <c r="B794" i="13"/>
  <c r="R794" i="16"/>
  <c r="Q794" i="16"/>
  <c r="P794" i="16"/>
  <c r="O794" i="16"/>
  <c r="K794" i="16"/>
  <c r="S794" i="16" s="1"/>
  <c r="D794" i="16"/>
  <c r="C794" i="16"/>
  <c r="B794" i="16"/>
  <c r="S794" i="11"/>
  <c r="R794" i="11"/>
  <c r="P794" i="11"/>
  <c r="O794" i="11"/>
  <c r="N794" i="11"/>
  <c r="K794" i="11"/>
  <c r="H794" i="11"/>
  <c r="T794" i="11" s="1"/>
  <c r="D794" i="11"/>
  <c r="C794" i="11"/>
  <c r="B794" i="11"/>
  <c r="P794" i="12"/>
  <c r="O794" i="12"/>
  <c r="N794" i="12"/>
  <c r="M794" i="12"/>
  <c r="I794" i="12"/>
  <c r="Q794" i="12" s="1"/>
  <c r="D794" i="12"/>
  <c r="C794" i="12"/>
  <c r="B794" i="12"/>
  <c r="P794" i="10"/>
  <c r="O794" i="10"/>
  <c r="M794" i="10"/>
  <c r="I794" i="10"/>
  <c r="Q794" i="10" s="1"/>
  <c r="D794" i="10"/>
  <c r="C794" i="10"/>
  <c r="B794" i="10"/>
  <c r="O794" i="1"/>
  <c r="Z794" i="18" s="1"/>
  <c r="AN794" i="18" s="1"/>
  <c r="N794" i="1"/>
  <c r="P794" i="18" s="1"/>
  <c r="AM794" i="18" s="1"/>
  <c r="M794" i="1"/>
  <c r="J794" i="18" s="1"/>
  <c r="AL794" i="18" s="1"/>
  <c r="L794" i="1"/>
  <c r="D794" i="18" s="1"/>
  <c r="AK794" i="18" s="1"/>
  <c r="A794" i="1"/>
  <c r="A794" i="18" s="1"/>
  <c r="AX793" i="18"/>
  <c r="AW793" i="18"/>
  <c r="AV793" i="18"/>
  <c r="AI793" i="18"/>
  <c r="AG793" i="18"/>
  <c r="AF793" i="18"/>
  <c r="BB793" i="18" s="1"/>
  <c r="AE793" i="18"/>
  <c r="AD793" i="18"/>
  <c r="AC793" i="18"/>
  <c r="Y793" i="18"/>
  <c r="W793" i="18"/>
  <c r="V793" i="18"/>
  <c r="U793" i="18"/>
  <c r="T793" i="18"/>
  <c r="AZ793" i="18" s="1"/>
  <c r="S793" i="18"/>
  <c r="O793" i="18"/>
  <c r="N793" i="18"/>
  <c r="I793" i="18"/>
  <c r="H793" i="18"/>
  <c r="C793" i="18"/>
  <c r="B793" i="18"/>
  <c r="Q793" i="15"/>
  <c r="P793" i="15"/>
  <c r="O793" i="15"/>
  <c r="N793" i="15"/>
  <c r="J793" i="15"/>
  <c r="R793" i="15" s="1"/>
  <c r="D793" i="15"/>
  <c r="C793" i="15"/>
  <c r="B793" i="15"/>
  <c r="Q793" i="14"/>
  <c r="P793" i="14"/>
  <c r="O793" i="14"/>
  <c r="N793" i="14"/>
  <c r="J793" i="14"/>
  <c r="R793" i="14" s="1"/>
  <c r="C793" i="14"/>
  <c r="B793" i="14"/>
  <c r="P793" i="13"/>
  <c r="O793" i="13"/>
  <c r="N793" i="13"/>
  <c r="M793" i="13"/>
  <c r="I793" i="13"/>
  <c r="Q793" i="13" s="1"/>
  <c r="D793" i="13"/>
  <c r="C793" i="13"/>
  <c r="B793" i="13"/>
  <c r="R793" i="16"/>
  <c r="Q793" i="16"/>
  <c r="P793" i="16"/>
  <c r="O793" i="16"/>
  <c r="K793" i="16"/>
  <c r="S793" i="16" s="1"/>
  <c r="D793" i="16"/>
  <c r="C793" i="16"/>
  <c r="B793" i="16"/>
  <c r="S793" i="11"/>
  <c r="R793" i="11"/>
  <c r="P793" i="11"/>
  <c r="O793" i="11"/>
  <c r="N793" i="11"/>
  <c r="K793" i="11"/>
  <c r="H793" i="11"/>
  <c r="T793" i="11" s="1"/>
  <c r="D793" i="11"/>
  <c r="C793" i="11"/>
  <c r="B793" i="11"/>
  <c r="P793" i="12"/>
  <c r="O793" i="12"/>
  <c r="N793" i="12"/>
  <c r="M793" i="12"/>
  <c r="I793" i="12"/>
  <c r="Q793" i="12" s="1"/>
  <c r="D793" i="12"/>
  <c r="C793" i="12"/>
  <c r="B793" i="12"/>
  <c r="P793" i="10"/>
  <c r="O793" i="10"/>
  <c r="M793" i="10"/>
  <c r="I793" i="10"/>
  <c r="Q793" i="10" s="1"/>
  <c r="D793" i="10"/>
  <c r="C793" i="10"/>
  <c r="B793" i="10"/>
  <c r="O793" i="1"/>
  <c r="Z793" i="18" s="1"/>
  <c r="AN793" i="18" s="1"/>
  <c r="N793" i="1"/>
  <c r="P793" i="18" s="1"/>
  <c r="AM793" i="18" s="1"/>
  <c r="M793" i="1"/>
  <c r="J793" i="18" s="1"/>
  <c r="AL793" i="18" s="1"/>
  <c r="L793" i="1"/>
  <c r="D793" i="18" s="1"/>
  <c r="AK793" i="18" s="1"/>
  <c r="A793" i="1"/>
  <c r="A793" i="18" s="1"/>
  <c r="AX792" i="18"/>
  <c r="AW792" i="18"/>
  <c r="AV792" i="18"/>
  <c r="AI792" i="18"/>
  <c r="AG792" i="18"/>
  <c r="AF792" i="18"/>
  <c r="BB792" i="18" s="1"/>
  <c r="AE792" i="18"/>
  <c r="AD792" i="18"/>
  <c r="AC792" i="18"/>
  <c r="Y792" i="18"/>
  <c r="W792" i="18"/>
  <c r="V792" i="18"/>
  <c r="BA792" i="18" s="1"/>
  <c r="U792" i="18"/>
  <c r="T792" i="18"/>
  <c r="AZ792" i="18" s="1"/>
  <c r="S792" i="18"/>
  <c r="O792" i="18"/>
  <c r="N792" i="18"/>
  <c r="I792" i="18"/>
  <c r="H792" i="18"/>
  <c r="C792" i="18"/>
  <c r="B792" i="18"/>
  <c r="Q792" i="15"/>
  <c r="P792" i="15"/>
  <c r="O792" i="15"/>
  <c r="N792" i="15"/>
  <c r="J792" i="15"/>
  <c r="R792" i="15" s="1"/>
  <c r="D792" i="15"/>
  <c r="C792" i="15"/>
  <c r="B792" i="15"/>
  <c r="Q792" i="14"/>
  <c r="P792" i="14"/>
  <c r="O792" i="14"/>
  <c r="N792" i="14"/>
  <c r="J792" i="14"/>
  <c r="R792" i="14" s="1"/>
  <c r="C792" i="14"/>
  <c r="B792" i="14"/>
  <c r="P792" i="13"/>
  <c r="O792" i="13"/>
  <c r="N792" i="13"/>
  <c r="M792" i="13"/>
  <c r="I792" i="13"/>
  <c r="Q792" i="13" s="1"/>
  <c r="D792" i="13"/>
  <c r="C792" i="13"/>
  <c r="B792" i="13"/>
  <c r="R792" i="16"/>
  <c r="Q792" i="16"/>
  <c r="P792" i="16"/>
  <c r="O792" i="16"/>
  <c r="K792" i="16"/>
  <c r="S792" i="16" s="1"/>
  <c r="D792" i="16"/>
  <c r="C792" i="16"/>
  <c r="B792" i="16"/>
  <c r="S792" i="11"/>
  <c r="R792" i="11"/>
  <c r="P792" i="11"/>
  <c r="O792" i="11"/>
  <c r="N792" i="11"/>
  <c r="K792" i="11"/>
  <c r="H792" i="11"/>
  <c r="T792" i="11" s="1"/>
  <c r="D792" i="11"/>
  <c r="C792" i="11"/>
  <c r="B792" i="11"/>
  <c r="P792" i="12"/>
  <c r="O792" i="12"/>
  <c r="N792" i="12"/>
  <c r="M792" i="12"/>
  <c r="I792" i="12"/>
  <c r="Q792" i="12" s="1"/>
  <c r="D792" i="12"/>
  <c r="C792" i="12"/>
  <c r="B792" i="12"/>
  <c r="P792" i="10"/>
  <c r="O792" i="10"/>
  <c r="M792" i="10"/>
  <c r="I792" i="10"/>
  <c r="Q792" i="10" s="1"/>
  <c r="D792" i="10"/>
  <c r="C792" i="10"/>
  <c r="B792" i="10"/>
  <c r="O792" i="1"/>
  <c r="Z792" i="18" s="1"/>
  <c r="AN792" i="18" s="1"/>
  <c r="N792" i="1"/>
  <c r="P792" i="18" s="1"/>
  <c r="AM792" i="18" s="1"/>
  <c r="M792" i="1"/>
  <c r="J792" i="18" s="1"/>
  <c r="AL792" i="18" s="1"/>
  <c r="L792" i="1"/>
  <c r="D792" i="18" s="1"/>
  <c r="AK792" i="18" s="1"/>
  <c r="A792" i="1"/>
  <c r="A792" i="13" s="1"/>
  <c r="AX791" i="18"/>
  <c r="AW791" i="18"/>
  <c r="AV791" i="18"/>
  <c r="AI791" i="18"/>
  <c r="AG791" i="18"/>
  <c r="AF791" i="18"/>
  <c r="BB791" i="18" s="1"/>
  <c r="AE791" i="18"/>
  <c r="AD791" i="18"/>
  <c r="AC791" i="18"/>
  <c r="Y791" i="18"/>
  <c r="W791" i="18"/>
  <c r="V791" i="18"/>
  <c r="U791" i="18"/>
  <c r="T791" i="18"/>
  <c r="AZ791" i="18" s="1"/>
  <c r="S791" i="18"/>
  <c r="O791" i="18"/>
  <c r="N791" i="18"/>
  <c r="I791" i="18"/>
  <c r="H791" i="18"/>
  <c r="C791" i="18"/>
  <c r="B791" i="18"/>
  <c r="Q791" i="15"/>
  <c r="P791" i="15"/>
  <c r="O791" i="15"/>
  <c r="N791" i="15"/>
  <c r="J791" i="15"/>
  <c r="R791" i="15" s="1"/>
  <c r="D791" i="15"/>
  <c r="C791" i="15"/>
  <c r="B791" i="15"/>
  <c r="Q791" i="14"/>
  <c r="P791" i="14"/>
  <c r="O791" i="14"/>
  <c r="N791" i="14"/>
  <c r="J791" i="14"/>
  <c r="R791" i="14" s="1"/>
  <c r="C791" i="14"/>
  <c r="B791" i="14"/>
  <c r="P791" i="13"/>
  <c r="O791" i="13"/>
  <c r="N791" i="13"/>
  <c r="M791" i="13"/>
  <c r="I791" i="13"/>
  <c r="Q791" i="13" s="1"/>
  <c r="D791" i="13"/>
  <c r="C791" i="13"/>
  <c r="B791" i="13"/>
  <c r="R791" i="16"/>
  <c r="Q791" i="16"/>
  <c r="P791" i="16"/>
  <c r="O791" i="16"/>
  <c r="K791" i="16"/>
  <c r="S791" i="16" s="1"/>
  <c r="D791" i="16"/>
  <c r="C791" i="16"/>
  <c r="B791" i="16"/>
  <c r="S791" i="11"/>
  <c r="R791" i="11"/>
  <c r="P791" i="11"/>
  <c r="O791" i="11"/>
  <c r="N791" i="11"/>
  <c r="K791" i="11"/>
  <c r="H791" i="11"/>
  <c r="T791" i="11" s="1"/>
  <c r="D791" i="11"/>
  <c r="C791" i="11"/>
  <c r="B791" i="11"/>
  <c r="P791" i="12"/>
  <c r="O791" i="12"/>
  <c r="N791" i="12"/>
  <c r="M791" i="12"/>
  <c r="I791" i="12"/>
  <c r="Q791" i="12" s="1"/>
  <c r="D791" i="12"/>
  <c r="C791" i="12"/>
  <c r="B791" i="12"/>
  <c r="P791" i="10"/>
  <c r="O791" i="10"/>
  <c r="M791" i="10"/>
  <c r="I791" i="10"/>
  <c r="Q791" i="10" s="1"/>
  <c r="D791" i="10"/>
  <c r="C791" i="10"/>
  <c r="B791" i="10"/>
  <c r="O791" i="1"/>
  <c r="Z791" i="18" s="1"/>
  <c r="AN791" i="18" s="1"/>
  <c r="N791" i="1"/>
  <c r="P791" i="18" s="1"/>
  <c r="AM791" i="18" s="1"/>
  <c r="M791" i="1"/>
  <c r="J791" i="18" s="1"/>
  <c r="AL791" i="18" s="1"/>
  <c r="L791" i="1"/>
  <c r="D791" i="18" s="1"/>
  <c r="AK791" i="18" s="1"/>
  <c r="A791" i="1"/>
  <c r="A791" i="14" s="1"/>
  <c r="AX790" i="18"/>
  <c r="AW790" i="18"/>
  <c r="AV790" i="18"/>
  <c r="AI790" i="18"/>
  <c r="AG790" i="18"/>
  <c r="AF790" i="18"/>
  <c r="BB790" i="18" s="1"/>
  <c r="AE790" i="18"/>
  <c r="AD790" i="18"/>
  <c r="AC790" i="18"/>
  <c r="Y790" i="18"/>
  <c r="W790" i="18"/>
  <c r="V790" i="18"/>
  <c r="BA790" i="18" s="1"/>
  <c r="U790" i="18"/>
  <c r="T790" i="18"/>
  <c r="AZ790" i="18" s="1"/>
  <c r="S790" i="18"/>
  <c r="O790" i="18"/>
  <c r="N790" i="18"/>
  <c r="I790" i="18"/>
  <c r="H790" i="18"/>
  <c r="C790" i="18"/>
  <c r="B790" i="18"/>
  <c r="Q790" i="15"/>
  <c r="P790" i="15"/>
  <c r="O790" i="15"/>
  <c r="N790" i="15"/>
  <c r="J790" i="15"/>
  <c r="R790" i="15" s="1"/>
  <c r="D790" i="15"/>
  <c r="C790" i="15"/>
  <c r="B790" i="15"/>
  <c r="Q790" i="14"/>
  <c r="P790" i="14"/>
  <c r="O790" i="14"/>
  <c r="N790" i="14"/>
  <c r="J790" i="14"/>
  <c r="R790" i="14" s="1"/>
  <c r="C790" i="14"/>
  <c r="B790" i="14"/>
  <c r="P790" i="13"/>
  <c r="O790" i="13"/>
  <c r="N790" i="13"/>
  <c r="M790" i="13"/>
  <c r="I790" i="13"/>
  <c r="Q790" i="13" s="1"/>
  <c r="D790" i="13"/>
  <c r="C790" i="13"/>
  <c r="B790" i="13"/>
  <c r="R790" i="16"/>
  <c r="Q790" i="16"/>
  <c r="P790" i="16"/>
  <c r="O790" i="16"/>
  <c r="K790" i="16"/>
  <c r="S790" i="16" s="1"/>
  <c r="D790" i="16"/>
  <c r="C790" i="16"/>
  <c r="B790" i="16"/>
  <c r="S790" i="11"/>
  <c r="R790" i="11"/>
  <c r="P790" i="11"/>
  <c r="O790" i="11"/>
  <c r="N790" i="11"/>
  <c r="K790" i="11"/>
  <c r="H790" i="11"/>
  <c r="T790" i="11" s="1"/>
  <c r="D790" i="11"/>
  <c r="C790" i="11"/>
  <c r="B790" i="11"/>
  <c r="P790" i="12"/>
  <c r="O790" i="12"/>
  <c r="N790" i="12"/>
  <c r="M790" i="12"/>
  <c r="I790" i="12"/>
  <c r="Q790" i="12" s="1"/>
  <c r="D790" i="12"/>
  <c r="C790" i="12"/>
  <c r="B790" i="12"/>
  <c r="P790" i="10"/>
  <c r="O790" i="10"/>
  <c r="M790" i="10"/>
  <c r="I790" i="10"/>
  <c r="Q790" i="10" s="1"/>
  <c r="D790" i="10"/>
  <c r="C790" i="10"/>
  <c r="B790" i="10"/>
  <c r="O790" i="1"/>
  <c r="Z790" i="18" s="1"/>
  <c r="AN790" i="18" s="1"/>
  <c r="N790" i="1"/>
  <c r="P790" i="18" s="1"/>
  <c r="AM790" i="18" s="1"/>
  <c r="M790" i="1"/>
  <c r="J790" i="18" s="1"/>
  <c r="AL790" i="18" s="1"/>
  <c r="L790" i="1"/>
  <c r="D790" i="18" s="1"/>
  <c r="AK790" i="18" s="1"/>
  <c r="A790" i="1"/>
  <c r="A790" i="13" s="1"/>
  <c r="AX789" i="18"/>
  <c r="AW789" i="18"/>
  <c r="AV789" i="18"/>
  <c r="AI789" i="18"/>
  <c r="AG789" i="18"/>
  <c r="AF789" i="18"/>
  <c r="BB789" i="18" s="1"/>
  <c r="AE789" i="18"/>
  <c r="AD789" i="18"/>
  <c r="AC789" i="18"/>
  <c r="Y789" i="18"/>
  <c r="W789" i="18"/>
  <c r="V789" i="18"/>
  <c r="BA789" i="18" s="1"/>
  <c r="U789" i="18"/>
  <c r="T789" i="18"/>
  <c r="AZ789" i="18" s="1"/>
  <c r="S789" i="18"/>
  <c r="O789" i="18"/>
  <c r="N789" i="18"/>
  <c r="I789" i="18"/>
  <c r="H789" i="18"/>
  <c r="C789" i="18"/>
  <c r="B789" i="18"/>
  <c r="Q789" i="15"/>
  <c r="P789" i="15"/>
  <c r="O789" i="15"/>
  <c r="N789" i="15"/>
  <c r="J789" i="15"/>
  <c r="R789" i="15" s="1"/>
  <c r="D789" i="15"/>
  <c r="C789" i="15"/>
  <c r="B789" i="15"/>
  <c r="Q789" i="14"/>
  <c r="P789" i="14"/>
  <c r="O789" i="14"/>
  <c r="N789" i="14"/>
  <c r="J789" i="14"/>
  <c r="R789" i="14" s="1"/>
  <c r="C789" i="14"/>
  <c r="B789" i="14"/>
  <c r="P789" i="13"/>
  <c r="O789" i="13"/>
  <c r="N789" i="13"/>
  <c r="M789" i="13"/>
  <c r="I789" i="13"/>
  <c r="Q789" i="13" s="1"/>
  <c r="D789" i="13"/>
  <c r="C789" i="13"/>
  <c r="B789" i="13"/>
  <c r="R789" i="16"/>
  <c r="Q789" i="16"/>
  <c r="P789" i="16"/>
  <c r="O789" i="16"/>
  <c r="K789" i="16"/>
  <c r="S789" i="16" s="1"/>
  <c r="D789" i="16"/>
  <c r="C789" i="16"/>
  <c r="B789" i="16"/>
  <c r="S789" i="11"/>
  <c r="R789" i="11"/>
  <c r="P789" i="11"/>
  <c r="O789" i="11"/>
  <c r="N789" i="11"/>
  <c r="K789" i="11"/>
  <c r="H789" i="11"/>
  <c r="T789" i="11" s="1"/>
  <c r="D789" i="11"/>
  <c r="C789" i="11"/>
  <c r="B789" i="11"/>
  <c r="P789" i="12"/>
  <c r="O789" i="12"/>
  <c r="N789" i="12"/>
  <c r="M789" i="12"/>
  <c r="I789" i="12"/>
  <c r="Q789" i="12" s="1"/>
  <c r="D789" i="12"/>
  <c r="C789" i="12"/>
  <c r="B789" i="12"/>
  <c r="P789" i="10"/>
  <c r="O789" i="10"/>
  <c r="M789" i="10"/>
  <c r="I789" i="10"/>
  <c r="Q789" i="10" s="1"/>
  <c r="D789" i="10"/>
  <c r="C789" i="10"/>
  <c r="B789" i="10"/>
  <c r="O789" i="1"/>
  <c r="Z789" i="18" s="1"/>
  <c r="AN789" i="18" s="1"/>
  <c r="N789" i="1"/>
  <c r="P789" i="18" s="1"/>
  <c r="AM789" i="18" s="1"/>
  <c r="M789" i="1"/>
  <c r="J789" i="18" s="1"/>
  <c r="AL789" i="18" s="1"/>
  <c r="L789" i="1"/>
  <c r="D789" i="18" s="1"/>
  <c r="AK789" i="18" s="1"/>
  <c r="A789" i="1"/>
  <c r="A789" i="18" s="1"/>
  <c r="AX788" i="18"/>
  <c r="AW788" i="18"/>
  <c r="AV788" i="18"/>
  <c r="AF788" i="18"/>
  <c r="BB788" i="18" s="1"/>
  <c r="AD788" i="18"/>
  <c r="AC788" i="18"/>
  <c r="V788" i="18"/>
  <c r="T788" i="18"/>
  <c r="AZ788" i="18" s="1"/>
  <c r="S788" i="18"/>
  <c r="O788" i="18"/>
  <c r="N788" i="18"/>
  <c r="I788" i="18"/>
  <c r="H788" i="18"/>
  <c r="C788" i="18"/>
  <c r="B788" i="18"/>
  <c r="Q788" i="15"/>
  <c r="P788" i="15"/>
  <c r="O788" i="15"/>
  <c r="N788" i="15"/>
  <c r="J788" i="15"/>
  <c r="R788" i="15" s="1"/>
  <c r="D788" i="15"/>
  <c r="C788" i="15"/>
  <c r="B788" i="15"/>
  <c r="Q788" i="14"/>
  <c r="P788" i="14"/>
  <c r="O788" i="14"/>
  <c r="N788" i="14"/>
  <c r="J788" i="14"/>
  <c r="R788" i="14" s="1"/>
  <c r="C788" i="14"/>
  <c r="B788" i="14"/>
  <c r="P788" i="13"/>
  <c r="O788" i="13"/>
  <c r="N788" i="13"/>
  <c r="M788" i="13"/>
  <c r="I788" i="13"/>
  <c r="Q788" i="13" s="1"/>
  <c r="D788" i="13"/>
  <c r="C788" i="13"/>
  <c r="B788" i="13"/>
  <c r="R788" i="16"/>
  <c r="Q788" i="16"/>
  <c r="P788" i="16"/>
  <c r="O788" i="16"/>
  <c r="K788" i="16"/>
  <c r="S788" i="16" s="1"/>
  <c r="D788" i="16"/>
  <c r="C788" i="16"/>
  <c r="B788" i="16"/>
  <c r="S788" i="11"/>
  <c r="R788" i="11"/>
  <c r="P788" i="11"/>
  <c r="O788" i="11"/>
  <c r="N788" i="11"/>
  <c r="K788" i="11"/>
  <c r="H788" i="11"/>
  <c r="T788" i="11" s="1"/>
  <c r="D788" i="11"/>
  <c r="C788" i="11"/>
  <c r="B788" i="11"/>
  <c r="P788" i="12"/>
  <c r="O788" i="12"/>
  <c r="N788" i="12"/>
  <c r="M788" i="12"/>
  <c r="I788" i="12"/>
  <c r="Q788" i="12" s="1"/>
  <c r="D788" i="12"/>
  <c r="C788" i="12"/>
  <c r="B788" i="12"/>
  <c r="P788" i="10"/>
  <c r="O788" i="10"/>
  <c r="M788" i="10"/>
  <c r="I788" i="10"/>
  <c r="Q788" i="10" s="1"/>
  <c r="D788" i="10"/>
  <c r="C788" i="10"/>
  <c r="B788" i="10"/>
  <c r="O788" i="1"/>
  <c r="Z788" i="18" s="1"/>
  <c r="AN788" i="18" s="1"/>
  <c r="N788" i="1"/>
  <c r="P788" i="18" s="1"/>
  <c r="AM788" i="18" s="1"/>
  <c r="M788" i="1"/>
  <c r="J788" i="18" s="1"/>
  <c r="AL788" i="18" s="1"/>
  <c r="L788" i="1"/>
  <c r="D788" i="18" s="1"/>
  <c r="AK788" i="18" s="1"/>
  <c r="A788" i="1"/>
  <c r="A788" i="13" s="1"/>
  <c r="AX787" i="18"/>
  <c r="AW787" i="18"/>
  <c r="AV787" i="18"/>
  <c r="AI787" i="18"/>
  <c r="AG787" i="18"/>
  <c r="AF787" i="18"/>
  <c r="BB787" i="18" s="1"/>
  <c r="AE787" i="18"/>
  <c r="AD787" i="18"/>
  <c r="AC787" i="18"/>
  <c r="Y787" i="18"/>
  <c r="W787" i="18"/>
  <c r="V787" i="18"/>
  <c r="U787" i="18"/>
  <c r="T787" i="18"/>
  <c r="AZ787" i="18" s="1"/>
  <c r="S787" i="18"/>
  <c r="O787" i="18"/>
  <c r="N787" i="18"/>
  <c r="I787" i="18"/>
  <c r="H787" i="18"/>
  <c r="C787" i="18"/>
  <c r="B787" i="18"/>
  <c r="Q787" i="15"/>
  <c r="P787" i="15"/>
  <c r="O787" i="15"/>
  <c r="N787" i="15"/>
  <c r="J787" i="15"/>
  <c r="R787" i="15" s="1"/>
  <c r="D787" i="15"/>
  <c r="C787" i="15"/>
  <c r="B787" i="15"/>
  <c r="Q787" i="14"/>
  <c r="P787" i="14"/>
  <c r="O787" i="14"/>
  <c r="N787" i="14"/>
  <c r="J787" i="14"/>
  <c r="R787" i="14" s="1"/>
  <c r="C787" i="14"/>
  <c r="B787" i="14"/>
  <c r="P787" i="13"/>
  <c r="O787" i="13"/>
  <c r="N787" i="13"/>
  <c r="M787" i="13"/>
  <c r="I787" i="13"/>
  <c r="Q787" i="13" s="1"/>
  <c r="D787" i="13"/>
  <c r="C787" i="13"/>
  <c r="B787" i="13"/>
  <c r="R787" i="16"/>
  <c r="Q787" i="16"/>
  <c r="P787" i="16"/>
  <c r="O787" i="16"/>
  <c r="K787" i="16"/>
  <c r="S787" i="16" s="1"/>
  <c r="D787" i="16"/>
  <c r="C787" i="16"/>
  <c r="B787" i="16"/>
  <c r="S787" i="11"/>
  <c r="R787" i="11"/>
  <c r="P787" i="11"/>
  <c r="O787" i="11"/>
  <c r="N787" i="11"/>
  <c r="K787" i="11"/>
  <c r="H787" i="11"/>
  <c r="T787" i="11" s="1"/>
  <c r="D787" i="11"/>
  <c r="C787" i="11"/>
  <c r="B787" i="11"/>
  <c r="P787" i="12"/>
  <c r="O787" i="12"/>
  <c r="N787" i="12"/>
  <c r="M787" i="12"/>
  <c r="I787" i="12"/>
  <c r="Q787" i="12" s="1"/>
  <c r="D787" i="12"/>
  <c r="C787" i="12"/>
  <c r="B787" i="12"/>
  <c r="P787" i="10"/>
  <c r="O787" i="10"/>
  <c r="M787" i="10"/>
  <c r="I787" i="10"/>
  <c r="Q787" i="10" s="1"/>
  <c r="D787" i="10"/>
  <c r="C787" i="10"/>
  <c r="B787" i="10"/>
  <c r="O787" i="1"/>
  <c r="Z787" i="18" s="1"/>
  <c r="AN787" i="18" s="1"/>
  <c r="N787" i="1"/>
  <c r="P787" i="18" s="1"/>
  <c r="AM787" i="18" s="1"/>
  <c r="M787" i="1"/>
  <c r="J787" i="18" s="1"/>
  <c r="AL787" i="18" s="1"/>
  <c r="L787" i="1"/>
  <c r="D787" i="18" s="1"/>
  <c r="AK787" i="18" s="1"/>
  <c r="A787" i="1"/>
  <c r="A787" i="13" s="1"/>
  <c r="AX786" i="18"/>
  <c r="AW786" i="18"/>
  <c r="AV786" i="18"/>
  <c r="AI786" i="18"/>
  <c r="AG786" i="18"/>
  <c r="AF786" i="18"/>
  <c r="BB786" i="18" s="1"/>
  <c r="AE786" i="18"/>
  <c r="AD786" i="18"/>
  <c r="AC786" i="18"/>
  <c r="V786" i="18"/>
  <c r="T786" i="18"/>
  <c r="AZ786" i="18" s="1"/>
  <c r="S786" i="18"/>
  <c r="O786" i="18"/>
  <c r="N786" i="18"/>
  <c r="I786" i="18"/>
  <c r="H786" i="18"/>
  <c r="C786" i="18"/>
  <c r="B786" i="18"/>
  <c r="Q786" i="15"/>
  <c r="P786" i="15"/>
  <c r="O786" i="15"/>
  <c r="N786" i="15"/>
  <c r="J786" i="15"/>
  <c r="R786" i="15" s="1"/>
  <c r="D786" i="15"/>
  <c r="C786" i="15"/>
  <c r="B786" i="15"/>
  <c r="Q786" i="14"/>
  <c r="P786" i="14"/>
  <c r="O786" i="14"/>
  <c r="N786" i="14"/>
  <c r="J786" i="14"/>
  <c r="R786" i="14" s="1"/>
  <c r="C786" i="14"/>
  <c r="B786" i="14"/>
  <c r="P786" i="13"/>
  <c r="O786" i="13"/>
  <c r="N786" i="13"/>
  <c r="M786" i="13"/>
  <c r="I786" i="13"/>
  <c r="Q786" i="13" s="1"/>
  <c r="D786" i="13"/>
  <c r="C786" i="13"/>
  <c r="B786" i="13"/>
  <c r="R786" i="16"/>
  <c r="Q786" i="16"/>
  <c r="P786" i="16"/>
  <c r="O786" i="16"/>
  <c r="K786" i="16"/>
  <c r="S786" i="16" s="1"/>
  <c r="D786" i="16"/>
  <c r="C786" i="16"/>
  <c r="B786" i="16"/>
  <c r="S786" i="11"/>
  <c r="R786" i="11"/>
  <c r="P786" i="11"/>
  <c r="O786" i="11"/>
  <c r="N786" i="11"/>
  <c r="K786" i="11"/>
  <c r="H786" i="11"/>
  <c r="T786" i="11" s="1"/>
  <c r="D786" i="11"/>
  <c r="C786" i="11"/>
  <c r="B786" i="11"/>
  <c r="P786" i="12"/>
  <c r="O786" i="12"/>
  <c r="N786" i="12"/>
  <c r="M786" i="12"/>
  <c r="I786" i="12"/>
  <c r="Q786" i="12" s="1"/>
  <c r="D786" i="12"/>
  <c r="C786" i="12"/>
  <c r="B786" i="12"/>
  <c r="P786" i="10"/>
  <c r="O786" i="10"/>
  <c r="M786" i="10"/>
  <c r="M786" i="18" s="1"/>
  <c r="I786" i="10"/>
  <c r="Q786" i="10" s="1"/>
  <c r="D786" i="10"/>
  <c r="C786" i="10"/>
  <c r="B786" i="10"/>
  <c r="O786" i="1"/>
  <c r="Z786" i="18" s="1"/>
  <c r="AN786" i="18" s="1"/>
  <c r="N786" i="1"/>
  <c r="P786" i="18" s="1"/>
  <c r="AM786" i="18" s="1"/>
  <c r="M786" i="1"/>
  <c r="J786" i="18" s="1"/>
  <c r="AL786" i="18" s="1"/>
  <c r="L786" i="1"/>
  <c r="D786" i="18" s="1"/>
  <c r="AK786" i="18" s="1"/>
  <c r="A786" i="1"/>
  <c r="A786" i="14" s="1"/>
  <c r="AX785" i="18"/>
  <c r="AW785" i="18"/>
  <c r="AV785" i="18"/>
  <c r="AI785" i="18"/>
  <c r="AG785" i="18"/>
  <c r="AF785" i="18"/>
  <c r="BB785" i="18" s="1"/>
  <c r="AE785" i="18"/>
  <c r="AD785" i="18"/>
  <c r="AC785" i="18"/>
  <c r="Y785" i="18"/>
  <c r="W785" i="18"/>
  <c r="V785" i="18"/>
  <c r="BA785" i="18" s="1"/>
  <c r="U785" i="18"/>
  <c r="T785" i="18"/>
  <c r="AZ785" i="18" s="1"/>
  <c r="S785" i="18"/>
  <c r="O785" i="18"/>
  <c r="N785" i="18"/>
  <c r="I785" i="18"/>
  <c r="H785" i="18"/>
  <c r="C785" i="18"/>
  <c r="B785" i="18"/>
  <c r="Q785" i="15"/>
  <c r="P785" i="15"/>
  <c r="O785" i="15"/>
  <c r="N785" i="15"/>
  <c r="J785" i="15"/>
  <c r="R785" i="15" s="1"/>
  <c r="D785" i="15"/>
  <c r="C785" i="15"/>
  <c r="B785" i="15"/>
  <c r="Q785" i="14"/>
  <c r="P785" i="14"/>
  <c r="O785" i="14"/>
  <c r="N785" i="14"/>
  <c r="J785" i="14"/>
  <c r="R785" i="14" s="1"/>
  <c r="C785" i="14"/>
  <c r="B785" i="14"/>
  <c r="P785" i="13"/>
  <c r="O785" i="13"/>
  <c r="N785" i="13"/>
  <c r="M785" i="13"/>
  <c r="I785" i="13"/>
  <c r="Q785" i="13" s="1"/>
  <c r="D785" i="13"/>
  <c r="C785" i="13"/>
  <c r="B785" i="13"/>
  <c r="R785" i="16"/>
  <c r="Q785" i="16"/>
  <c r="P785" i="16"/>
  <c r="O785" i="16"/>
  <c r="K785" i="16"/>
  <c r="S785" i="16" s="1"/>
  <c r="D785" i="16"/>
  <c r="C785" i="16"/>
  <c r="B785" i="16"/>
  <c r="S785" i="11"/>
  <c r="R785" i="11"/>
  <c r="P785" i="11"/>
  <c r="O785" i="11"/>
  <c r="N785" i="11"/>
  <c r="K785" i="11"/>
  <c r="H785" i="11"/>
  <c r="T785" i="11" s="1"/>
  <c r="D785" i="11"/>
  <c r="C785" i="11"/>
  <c r="B785" i="11"/>
  <c r="P785" i="12"/>
  <c r="O785" i="12"/>
  <c r="N785" i="12"/>
  <c r="M785" i="12"/>
  <c r="I785" i="12"/>
  <c r="Q785" i="12" s="1"/>
  <c r="D785" i="12"/>
  <c r="C785" i="12"/>
  <c r="B785" i="12"/>
  <c r="P785" i="10"/>
  <c r="O785" i="10"/>
  <c r="M785" i="10"/>
  <c r="I785" i="10"/>
  <c r="Q785" i="10" s="1"/>
  <c r="D785" i="10"/>
  <c r="C785" i="10"/>
  <c r="B785" i="10"/>
  <c r="O785" i="1"/>
  <c r="Z785" i="18" s="1"/>
  <c r="AN785" i="18" s="1"/>
  <c r="N785" i="1"/>
  <c r="P785" i="18" s="1"/>
  <c r="AM785" i="18" s="1"/>
  <c r="M785" i="1"/>
  <c r="J785" i="18" s="1"/>
  <c r="AL785" i="18" s="1"/>
  <c r="L785" i="1"/>
  <c r="D785" i="18" s="1"/>
  <c r="AK785" i="18" s="1"/>
  <c r="A785" i="1"/>
  <c r="A785" i="13" s="1"/>
  <c r="AX784" i="18"/>
  <c r="AW784" i="18"/>
  <c r="AV784" i="18"/>
  <c r="AI784" i="18"/>
  <c r="AG784" i="18"/>
  <c r="AF784" i="18"/>
  <c r="BB784" i="18" s="1"/>
  <c r="AE784" i="18"/>
  <c r="AD784" i="18"/>
  <c r="AC784" i="18"/>
  <c r="V784" i="18"/>
  <c r="T784" i="18"/>
  <c r="AZ784" i="18" s="1"/>
  <c r="S784" i="18"/>
  <c r="O784" i="18"/>
  <c r="N784" i="18"/>
  <c r="I784" i="18"/>
  <c r="H784" i="18"/>
  <c r="C784" i="18"/>
  <c r="B784" i="18"/>
  <c r="Q784" i="15"/>
  <c r="P784" i="15"/>
  <c r="O784" i="15"/>
  <c r="N784" i="15"/>
  <c r="J784" i="15"/>
  <c r="C784" i="15"/>
  <c r="B784" i="15"/>
  <c r="Q784" i="14"/>
  <c r="P784" i="14"/>
  <c r="O784" i="14"/>
  <c r="N784" i="14"/>
  <c r="J784" i="14"/>
  <c r="C784" i="14"/>
  <c r="B784" i="14"/>
  <c r="P784" i="13"/>
  <c r="O784" i="13"/>
  <c r="N784" i="13"/>
  <c r="M784" i="13"/>
  <c r="I784" i="13"/>
  <c r="Q784" i="13" s="1"/>
  <c r="D784" i="13"/>
  <c r="C784" i="13"/>
  <c r="B784" i="13"/>
  <c r="R784" i="16"/>
  <c r="Q784" i="16"/>
  <c r="P784" i="16"/>
  <c r="O784" i="16"/>
  <c r="K784" i="16"/>
  <c r="S784" i="16" s="1"/>
  <c r="D784" i="16"/>
  <c r="C784" i="16"/>
  <c r="B784" i="16"/>
  <c r="S784" i="11"/>
  <c r="R784" i="11"/>
  <c r="P784" i="11"/>
  <c r="O784" i="11"/>
  <c r="N784" i="11"/>
  <c r="K784" i="11"/>
  <c r="H784" i="11"/>
  <c r="T784" i="11" s="1"/>
  <c r="D784" i="11"/>
  <c r="C784" i="11"/>
  <c r="B784" i="11"/>
  <c r="P784" i="12"/>
  <c r="O784" i="12"/>
  <c r="N784" i="12"/>
  <c r="M784" i="12"/>
  <c r="I784" i="12"/>
  <c r="Q784" i="12" s="1"/>
  <c r="D784" i="12"/>
  <c r="C784" i="12"/>
  <c r="B784" i="12"/>
  <c r="P784" i="10"/>
  <c r="O784" i="10"/>
  <c r="M784" i="10"/>
  <c r="I784" i="10"/>
  <c r="Q784" i="10" s="1"/>
  <c r="D784" i="10"/>
  <c r="C784" i="10"/>
  <c r="B784" i="10"/>
  <c r="O784" i="1"/>
  <c r="Z784" i="18" s="1"/>
  <c r="AN784" i="18" s="1"/>
  <c r="N784" i="1"/>
  <c r="P784" i="18" s="1"/>
  <c r="AM784" i="18" s="1"/>
  <c r="M784" i="1"/>
  <c r="J784" i="18" s="1"/>
  <c r="AL784" i="18" s="1"/>
  <c r="L784" i="1"/>
  <c r="D784" i="18" s="1"/>
  <c r="AK784" i="18" s="1"/>
  <c r="A784" i="1"/>
  <c r="A784" i="15" s="1"/>
  <c r="AX783" i="18"/>
  <c r="AW783" i="18"/>
  <c r="AV783" i="18"/>
  <c r="AI783" i="18"/>
  <c r="AG783" i="18"/>
  <c r="AF783" i="18"/>
  <c r="BB783" i="18" s="1"/>
  <c r="AE783" i="18"/>
  <c r="AD783" i="18"/>
  <c r="AC783" i="18"/>
  <c r="Y783" i="18"/>
  <c r="W783" i="18"/>
  <c r="V783" i="18"/>
  <c r="BA783" i="18" s="1"/>
  <c r="U783" i="18"/>
  <c r="T783" i="18"/>
  <c r="AZ783" i="18" s="1"/>
  <c r="S783" i="18"/>
  <c r="O783" i="18"/>
  <c r="N783" i="18"/>
  <c r="I783" i="18"/>
  <c r="H783" i="18"/>
  <c r="C783" i="18"/>
  <c r="B783" i="18"/>
  <c r="Q783" i="15"/>
  <c r="P783" i="15"/>
  <c r="O783" i="15"/>
  <c r="N783" i="15"/>
  <c r="J783" i="15"/>
  <c r="R783" i="15" s="1"/>
  <c r="D783" i="15"/>
  <c r="C783" i="15"/>
  <c r="B783" i="15"/>
  <c r="Q783" i="14"/>
  <c r="P783" i="14"/>
  <c r="O783" i="14"/>
  <c r="N783" i="14"/>
  <c r="J783" i="14"/>
  <c r="R783" i="14" s="1"/>
  <c r="C783" i="14"/>
  <c r="B783" i="14"/>
  <c r="P783" i="13"/>
  <c r="O783" i="13"/>
  <c r="N783" i="13"/>
  <c r="M783" i="13"/>
  <c r="I783" i="13"/>
  <c r="Q783" i="13" s="1"/>
  <c r="D783" i="13"/>
  <c r="C783" i="13"/>
  <c r="B783" i="13"/>
  <c r="R783" i="16"/>
  <c r="Q783" i="16"/>
  <c r="P783" i="16"/>
  <c r="O783" i="16"/>
  <c r="K783" i="16"/>
  <c r="S783" i="16" s="1"/>
  <c r="D783" i="16"/>
  <c r="C783" i="16"/>
  <c r="B783" i="16"/>
  <c r="S783" i="11"/>
  <c r="R783" i="11"/>
  <c r="P783" i="11"/>
  <c r="O783" i="11"/>
  <c r="N783" i="11"/>
  <c r="K783" i="11"/>
  <c r="H783" i="11"/>
  <c r="T783" i="11" s="1"/>
  <c r="D783" i="11"/>
  <c r="C783" i="11"/>
  <c r="B783" i="11"/>
  <c r="P783" i="12"/>
  <c r="O783" i="12"/>
  <c r="N783" i="12"/>
  <c r="M783" i="12"/>
  <c r="I783" i="12"/>
  <c r="Q783" i="12" s="1"/>
  <c r="D783" i="12"/>
  <c r="C783" i="12"/>
  <c r="B783" i="12"/>
  <c r="P783" i="10"/>
  <c r="O783" i="10"/>
  <c r="M783" i="10"/>
  <c r="I783" i="10"/>
  <c r="Q783" i="10" s="1"/>
  <c r="D783" i="10"/>
  <c r="C783" i="10"/>
  <c r="B783" i="10"/>
  <c r="O783" i="1"/>
  <c r="Z783" i="18" s="1"/>
  <c r="AN783" i="18" s="1"/>
  <c r="N783" i="1"/>
  <c r="P783" i="18" s="1"/>
  <c r="AM783" i="18" s="1"/>
  <c r="M783" i="1"/>
  <c r="J783" i="18" s="1"/>
  <c r="AL783" i="18" s="1"/>
  <c r="L783" i="1"/>
  <c r="D783" i="18" s="1"/>
  <c r="AK783" i="18" s="1"/>
  <c r="A783" i="1"/>
  <c r="A783" i="13" s="1"/>
  <c r="AX782" i="18"/>
  <c r="AW782" i="18"/>
  <c r="AV782" i="18"/>
  <c r="AI782" i="18"/>
  <c r="AG782" i="18"/>
  <c r="AF782" i="18"/>
  <c r="BB782" i="18" s="1"/>
  <c r="AE782" i="18"/>
  <c r="AD782" i="18"/>
  <c r="AC782" i="18"/>
  <c r="V782" i="18"/>
  <c r="T782" i="18"/>
  <c r="AZ782" i="18" s="1"/>
  <c r="S782" i="18"/>
  <c r="O782" i="18"/>
  <c r="N782" i="18"/>
  <c r="I782" i="18"/>
  <c r="H782" i="18"/>
  <c r="C782" i="18"/>
  <c r="B782" i="18"/>
  <c r="Q782" i="15"/>
  <c r="P782" i="15"/>
  <c r="O782" i="15"/>
  <c r="N782" i="15"/>
  <c r="J782" i="15"/>
  <c r="R782" i="15" s="1"/>
  <c r="D782" i="15"/>
  <c r="C782" i="15"/>
  <c r="B782" i="15"/>
  <c r="Q782" i="14"/>
  <c r="P782" i="14"/>
  <c r="O782" i="14"/>
  <c r="N782" i="14"/>
  <c r="J782" i="14"/>
  <c r="R782" i="14" s="1"/>
  <c r="C782" i="14"/>
  <c r="B782" i="14"/>
  <c r="P782" i="13"/>
  <c r="O782" i="13"/>
  <c r="N782" i="13"/>
  <c r="M782" i="13"/>
  <c r="I782" i="13"/>
  <c r="Q782" i="13" s="1"/>
  <c r="D782" i="13"/>
  <c r="C782" i="13"/>
  <c r="B782" i="13"/>
  <c r="R782" i="16"/>
  <c r="Q782" i="16"/>
  <c r="P782" i="16"/>
  <c r="O782" i="16"/>
  <c r="K782" i="16"/>
  <c r="S782" i="16" s="1"/>
  <c r="D782" i="16"/>
  <c r="C782" i="16"/>
  <c r="B782" i="16"/>
  <c r="S782" i="11"/>
  <c r="R782" i="11"/>
  <c r="P782" i="11"/>
  <c r="O782" i="11"/>
  <c r="Q782" i="11" s="1"/>
  <c r="N782" i="11"/>
  <c r="K782" i="11"/>
  <c r="H782" i="11"/>
  <c r="T782" i="11" s="1"/>
  <c r="D782" i="11"/>
  <c r="C782" i="11"/>
  <c r="B782" i="11"/>
  <c r="P782" i="12"/>
  <c r="O782" i="12"/>
  <c r="N782" i="12"/>
  <c r="M782" i="12"/>
  <c r="I782" i="12"/>
  <c r="Q782" i="12" s="1"/>
  <c r="D782" i="12"/>
  <c r="C782" i="12"/>
  <c r="B782" i="12"/>
  <c r="P782" i="10"/>
  <c r="O782" i="10"/>
  <c r="M782" i="10"/>
  <c r="I782" i="10"/>
  <c r="Q782" i="10" s="1"/>
  <c r="D782" i="10"/>
  <c r="C782" i="10"/>
  <c r="B782" i="10"/>
  <c r="O782" i="1"/>
  <c r="Z782" i="18" s="1"/>
  <c r="AN782" i="18" s="1"/>
  <c r="N782" i="1"/>
  <c r="P782" i="18" s="1"/>
  <c r="AM782" i="18" s="1"/>
  <c r="M782" i="1"/>
  <c r="J782" i="18" s="1"/>
  <c r="AL782" i="18" s="1"/>
  <c r="L782" i="1"/>
  <c r="D782" i="18" s="1"/>
  <c r="AK782" i="18" s="1"/>
  <c r="A782" i="1"/>
  <c r="A782" i="18" s="1"/>
  <c r="AX781" i="18"/>
  <c r="AW781" i="18"/>
  <c r="AV781" i="18"/>
  <c r="AI781" i="18"/>
  <c r="AG781" i="18"/>
  <c r="AF781" i="18"/>
  <c r="BB781" i="18" s="1"/>
  <c r="AE781" i="18"/>
  <c r="AD781" i="18"/>
  <c r="AC781" i="18"/>
  <c r="Y781" i="18"/>
  <c r="W781" i="18"/>
  <c r="V781" i="18"/>
  <c r="BA781" i="18" s="1"/>
  <c r="U781" i="18"/>
  <c r="T781" i="18"/>
  <c r="AZ781" i="18" s="1"/>
  <c r="S781" i="18"/>
  <c r="O781" i="18"/>
  <c r="N781" i="18"/>
  <c r="I781" i="18"/>
  <c r="H781" i="18"/>
  <c r="C781" i="18"/>
  <c r="B781" i="18"/>
  <c r="Q781" i="15"/>
  <c r="P781" i="15"/>
  <c r="O781" i="15"/>
  <c r="N781" i="15"/>
  <c r="J781" i="15"/>
  <c r="R781" i="15" s="1"/>
  <c r="D781" i="15"/>
  <c r="C781" i="15"/>
  <c r="B781" i="15"/>
  <c r="Q781" i="14"/>
  <c r="P781" i="14"/>
  <c r="O781" i="14"/>
  <c r="N781" i="14"/>
  <c r="J781" i="14"/>
  <c r="R781" i="14" s="1"/>
  <c r="C781" i="14"/>
  <c r="B781" i="14"/>
  <c r="P781" i="13"/>
  <c r="O781" i="13"/>
  <c r="N781" i="13"/>
  <c r="M781" i="13"/>
  <c r="I781" i="13"/>
  <c r="Q781" i="13" s="1"/>
  <c r="D781" i="13"/>
  <c r="C781" i="13"/>
  <c r="B781" i="13"/>
  <c r="R781" i="16"/>
  <c r="Q781" i="16"/>
  <c r="P781" i="16"/>
  <c r="O781" i="16"/>
  <c r="K781" i="16"/>
  <c r="S781" i="16" s="1"/>
  <c r="D781" i="16"/>
  <c r="C781" i="16"/>
  <c r="B781" i="16"/>
  <c r="S781" i="11"/>
  <c r="R781" i="11"/>
  <c r="P781" i="11"/>
  <c r="O781" i="11"/>
  <c r="N781" i="11"/>
  <c r="K781" i="11"/>
  <c r="H781" i="11"/>
  <c r="T781" i="11" s="1"/>
  <c r="D781" i="11"/>
  <c r="C781" i="11"/>
  <c r="B781" i="11"/>
  <c r="P781" i="12"/>
  <c r="O781" i="12"/>
  <c r="N781" i="12"/>
  <c r="M781" i="12"/>
  <c r="I781" i="12"/>
  <c r="Q781" i="12" s="1"/>
  <c r="D781" i="12"/>
  <c r="C781" i="12"/>
  <c r="B781" i="12"/>
  <c r="P781" i="10"/>
  <c r="O781" i="10"/>
  <c r="M781" i="10"/>
  <c r="M781" i="18" s="1"/>
  <c r="I781" i="10"/>
  <c r="Q781" i="10" s="1"/>
  <c r="D781" i="10"/>
  <c r="C781" i="10"/>
  <c r="B781" i="10"/>
  <c r="O781" i="1"/>
  <c r="Z781" i="18" s="1"/>
  <c r="AN781" i="18" s="1"/>
  <c r="N781" i="1"/>
  <c r="P781" i="18" s="1"/>
  <c r="AM781" i="18" s="1"/>
  <c r="M781" i="1"/>
  <c r="J781" i="18" s="1"/>
  <c r="AL781" i="18" s="1"/>
  <c r="L781" i="1"/>
  <c r="D781" i="18" s="1"/>
  <c r="AK781" i="18" s="1"/>
  <c r="A781" i="1"/>
  <c r="A781" i="15" s="1"/>
  <c r="AX780" i="18"/>
  <c r="AW780" i="18"/>
  <c r="AV780" i="18"/>
  <c r="AF780" i="18"/>
  <c r="BB780" i="18" s="1"/>
  <c r="AD780" i="18"/>
  <c r="AC780" i="18"/>
  <c r="V780" i="18"/>
  <c r="T780" i="18"/>
  <c r="AZ780" i="18" s="1"/>
  <c r="S780" i="18"/>
  <c r="O780" i="18"/>
  <c r="N780" i="18"/>
  <c r="I780" i="18"/>
  <c r="H780" i="18"/>
  <c r="C780" i="18"/>
  <c r="B780" i="18"/>
  <c r="Q780" i="15"/>
  <c r="P780" i="15"/>
  <c r="O780" i="15"/>
  <c r="N780" i="15"/>
  <c r="J780" i="15"/>
  <c r="C780" i="15"/>
  <c r="B780" i="15"/>
  <c r="Q780" i="14"/>
  <c r="P780" i="14"/>
  <c r="O780" i="14"/>
  <c r="N780" i="14"/>
  <c r="J780" i="14"/>
  <c r="C780" i="14"/>
  <c r="B780" i="14"/>
  <c r="P780" i="13"/>
  <c r="O780" i="13"/>
  <c r="N780" i="13"/>
  <c r="M780" i="13"/>
  <c r="I780" i="13"/>
  <c r="Q780" i="13" s="1"/>
  <c r="D780" i="13"/>
  <c r="C780" i="13"/>
  <c r="B780" i="13"/>
  <c r="R780" i="16"/>
  <c r="Q780" i="16"/>
  <c r="P780" i="16"/>
  <c r="O780" i="16"/>
  <c r="K780" i="16"/>
  <c r="S780" i="16" s="1"/>
  <c r="D780" i="16"/>
  <c r="C780" i="16"/>
  <c r="B780" i="16"/>
  <c r="S780" i="11"/>
  <c r="R780" i="11"/>
  <c r="P780" i="11"/>
  <c r="O780" i="11"/>
  <c r="N780" i="11"/>
  <c r="K780" i="11"/>
  <c r="H780" i="11"/>
  <c r="T780" i="11" s="1"/>
  <c r="D780" i="11"/>
  <c r="C780" i="11"/>
  <c r="B780" i="11"/>
  <c r="P780" i="12"/>
  <c r="O780" i="12"/>
  <c r="N780" i="12"/>
  <c r="M780" i="12"/>
  <c r="I780" i="12"/>
  <c r="Q780" i="12" s="1"/>
  <c r="D780" i="12"/>
  <c r="C780" i="12"/>
  <c r="B780" i="12"/>
  <c r="P780" i="10"/>
  <c r="O780" i="10"/>
  <c r="M780" i="10"/>
  <c r="M780" i="18" s="1"/>
  <c r="I780" i="10"/>
  <c r="Q780" i="10" s="1"/>
  <c r="D780" i="10"/>
  <c r="C780" i="10"/>
  <c r="B780" i="10"/>
  <c r="O780" i="1"/>
  <c r="Z780" i="18" s="1"/>
  <c r="AN780" i="18" s="1"/>
  <c r="N780" i="1"/>
  <c r="P780" i="18" s="1"/>
  <c r="AM780" i="18" s="1"/>
  <c r="M780" i="1"/>
  <c r="J780" i="18" s="1"/>
  <c r="AL780" i="18" s="1"/>
  <c r="L780" i="1"/>
  <c r="D780" i="18" s="1"/>
  <c r="AK780" i="18" s="1"/>
  <c r="A780" i="1"/>
  <c r="A780" i="18" s="1"/>
  <c r="AX779" i="18"/>
  <c r="AW779" i="18"/>
  <c r="AV779" i="18"/>
  <c r="AI779" i="18"/>
  <c r="AG779" i="18"/>
  <c r="AF779" i="18"/>
  <c r="BB779" i="18" s="1"/>
  <c r="AE779" i="18"/>
  <c r="AD779" i="18"/>
  <c r="AC779" i="18"/>
  <c r="Y779" i="18"/>
  <c r="W779" i="18"/>
  <c r="V779" i="18"/>
  <c r="BA779" i="18" s="1"/>
  <c r="U779" i="18"/>
  <c r="T779" i="18"/>
  <c r="AZ779" i="18" s="1"/>
  <c r="S779" i="18"/>
  <c r="O779" i="18"/>
  <c r="N779" i="18"/>
  <c r="I779" i="18"/>
  <c r="H779" i="18"/>
  <c r="C779" i="18"/>
  <c r="B779" i="18"/>
  <c r="Q779" i="15"/>
  <c r="P779" i="15"/>
  <c r="O779" i="15"/>
  <c r="N779" i="15"/>
  <c r="J779" i="15"/>
  <c r="R779" i="15" s="1"/>
  <c r="D779" i="15"/>
  <c r="C779" i="15"/>
  <c r="B779" i="15"/>
  <c r="Q779" i="14"/>
  <c r="P779" i="14"/>
  <c r="O779" i="14"/>
  <c r="N779" i="14"/>
  <c r="J779" i="14"/>
  <c r="R779" i="14" s="1"/>
  <c r="C779" i="14"/>
  <c r="B779" i="14"/>
  <c r="P779" i="13"/>
  <c r="O779" i="13"/>
  <c r="N779" i="13"/>
  <c r="M779" i="13"/>
  <c r="I779" i="13"/>
  <c r="Q779" i="13" s="1"/>
  <c r="D779" i="13"/>
  <c r="C779" i="13"/>
  <c r="B779" i="13"/>
  <c r="R779" i="16"/>
  <c r="Q779" i="16"/>
  <c r="P779" i="16"/>
  <c r="O779" i="16"/>
  <c r="K779" i="16"/>
  <c r="S779" i="16" s="1"/>
  <c r="D779" i="16"/>
  <c r="C779" i="16"/>
  <c r="B779" i="16"/>
  <c r="S779" i="11"/>
  <c r="R779" i="11"/>
  <c r="P779" i="11"/>
  <c r="O779" i="11"/>
  <c r="N779" i="11"/>
  <c r="K779" i="11"/>
  <c r="H779" i="11"/>
  <c r="T779" i="11" s="1"/>
  <c r="D779" i="11"/>
  <c r="C779" i="11"/>
  <c r="B779" i="11"/>
  <c r="P779" i="12"/>
  <c r="O779" i="12"/>
  <c r="N779" i="12"/>
  <c r="M779" i="12"/>
  <c r="I779" i="12"/>
  <c r="Q779" i="12" s="1"/>
  <c r="D779" i="12"/>
  <c r="C779" i="12"/>
  <c r="B779" i="12"/>
  <c r="P779" i="10"/>
  <c r="O779" i="10"/>
  <c r="M779" i="10"/>
  <c r="G779" i="18" s="1"/>
  <c r="I779" i="10"/>
  <c r="Q779" i="10" s="1"/>
  <c r="D779" i="10"/>
  <c r="C779" i="10"/>
  <c r="B779" i="10"/>
  <c r="O779" i="1"/>
  <c r="Z779" i="18" s="1"/>
  <c r="AN779" i="18" s="1"/>
  <c r="N779" i="1"/>
  <c r="P779" i="18" s="1"/>
  <c r="AM779" i="18" s="1"/>
  <c r="M779" i="1"/>
  <c r="J779" i="18" s="1"/>
  <c r="AL779" i="18" s="1"/>
  <c r="L779" i="1"/>
  <c r="D779" i="18" s="1"/>
  <c r="AK779" i="18" s="1"/>
  <c r="A779" i="1"/>
  <c r="A779" i="13" s="1"/>
  <c r="AX778" i="18"/>
  <c r="AW778" i="18"/>
  <c r="AV778" i="18"/>
  <c r="AF778" i="18"/>
  <c r="BB778" i="18" s="1"/>
  <c r="AD778" i="18"/>
  <c r="AC778" i="18"/>
  <c r="V778" i="18"/>
  <c r="T778" i="18"/>
  <c r="AZ778" i="18" s="1"/>
  <c r="S778" i="18"/>
  <c r="O778" i="18"/>
  <c r="N778" i="18"/>
  <c r="I778" i="18"/>
  <c r="H778" i="18"/>
  <c r="C778" i="18"/>
  <c r="B778" i="18"/>
  <c r="Q778" i="15"/>
  <c r="P778" i="15"/>
  <c r="O778" i="15"/>
  <c r="N778" i="15"/>
  <c r="J778" i="15"/>
  <c r="C778" i="15"/>
  <c r="B778" i="15"/>
  <c r="Q778" i="14"/>
  <c r="P778" i="14"/>
  <c r="O778" i="14"/>
  <c r="N778" i="14"/>
  <c r="J778" i="14"/>
  <c r="C778" i="14"/>
  <c r="B778" i="14"/>
  <c r="P778" i="13"/>
  <c r="O778" i="13"/>
  <c r="N778" i="13"/>
  <c r="M778" i="13"/>
  <c r="I778" i="13"/>
  <c r="D778" i="13"/>
  <c r="C778" i="13"/>
  <c r="B778" i="13"/>
  <c r="R778" i="16"/>
  <c r="Q778" i="16"/>
  <c r="P778" i="16"/>
  <c r="O778" i="16"/>
  <c r="K778" i="16"/>
  <c r="D778" i="16"/>
  <c r="C778" i="16"/>
  <c r="B778" i="16"/>
  <c r="S778" i="11"/>
  <c r="R778" i="11"/>
  <c r="P778" i="11"/>
  <c r="O778" i="11"/>
  <c r="N778" i="11"/>
  <c r="K778" i="11"/>
  <c r="H778" i="11"/>
  <c r="T778" i="11" s="1"/>
  <c r="D778" i="11"/>
  <c r="C778" i="11"/>
  <c r="B778" i="11"/>
  <c r="P778" i="12"/>
  <c r="O778" i="12"/>
  <c r="N778" i="12"/>
  <c r="M778" i="12"/>
  <c r="I778" i="12"/>
  <c r="Q778" i="12" s="1"/>
  <c r="D778" i="12"/>
  <c r="C778" i="12"/>
  <c r="B778" i="12"/>
  <c r="P778" i="10"/>
  <c r="O778" i="10"/>
  <c r="M778" i="10"/>
  <c r="I778" i="10"/>
  <c r="Q778" i="10" s="1"/>
  <c r="D778" i="10"/>
  <c r="C778" i="10"/>
  <c r="B778" i="10"/>
  <c r="O778" i="1"/>
  <c r="Z778" i="18" s="1"/>
  <c r="AN778" i="18" s="1"/>
  <c r="N778" i="1"/>
  <c r="P778" i="18" s="1"/>
  <c r="AM778" i="18" s="1"/>
  <c r="M778" i="1"/>
  <c r="J778" i="18" s="1"/>
  <c r="AL778" i="18" s="1"/>
  <c r="L778" i="1"/>
  <c r="D778" i="18" s="1"/>
  <c r="AK778" i="18" s="1"/>
  <c r="A778" i="1"/>
  <c r="A778" i="18" s="1"/>
  <c r="AX777" i="18"/>
  <c r="AW777" i="18"/>
  <c r="AV777" i="18"/>
  <c r="AI777" i="18"/>
  <c r="AG777" i="18"/>
  <c r="AF777" i="18"/>
  <c r="BB777" i="18" s="1"/>
  <c r="AE777" i="18"/>
  <c r="AD777" i="18"/>
  <c r="AC777" i="18"/>
  <c r="Y777" i="18"/>
  <c r="W777" i="18"/>
  <c r="V777" i="18"/>
  <c r="BA777" i="18" s="1"/>
  <c r="U777" i="18"/>
  <c r="T777" i="18"/>
  <c r="AZ777" i="18" s="1"/>
  <c r="S777" i="18"/>
  <c r="O777" i="18"/>
  <c r="N777" i="18"/>
  <c r="I777" i="18"/>
  <c r="H777" i="18"/>
  <c r="C777" i="18"/>
  <c r="B777" i="18"/>
  <c r="Q777" i="15"/>
  <c r="P777" i="15"/>
  <c r="O777" i="15"/>
  <c r="N777" i="15"/>
  <c r="J777" i="15"/>
  <c r="R777" i="15" s="1"/>
  <c r="D777" i="15"/>
  <c r="C777" i="15"/>
  <c r="B777" i="15"/>
  <c r="Q777" i="14"/>
  <c r="P777" i="14"/>
  <c r="O777" i="14"/>
  <c r="N777" i="14"/>
  <c r="J777" i="14"/>
  <c r="R777" i="14" s="1"/>
  <c r="C777" i="14"/>
  <c r="B777" i="14"/>
  <c r="P777" i="13"/>
  <c r="O777" i="13"/>
  <c r="N777" i="13"/>
  <c r="M777" i="13"/>
  <c r="I777" i="13"/>
  <c r="Q777" i="13" s="1"/>
  <c r="D777" i="13"/>
  <c r="C777" i="13"/>
  <c r="B777" i="13"/>
  <c r="R777" i="16"/>
  <c r="Q777" i="16"/>
  <c r="P777" i="16"/>
  <c r="O777" i="16"/>
  <c r="K777" i="16"/>
  <c r="S777" i="16" s="1"/>
  <c r="D777" i="16"/>
  <c r="C777" i="16"/>
  <c r="B777" i="16"/>
  <c r="S777" i="11"/>
  <c r="R777" i="11"/>
  <c r="P777" i="11"/>
  <c r="O777" i="11"/>
  <c r="N777" i="11"/>
  <c r="K777" i="11"/>
  <c r="H777" i="11"/>
  <c r="T777" i="11" s="1"/>
  <c r="D777" i="11"/>
  <c r="C777" i="11"/>
  <c r="B777" i="11"/>
  <c r="P777" i="12"/>
  <c r="O777" i="12"/>
  <c r="N777" i="12"/>
  <c r="M777" i="12"/>
  <c r="I777" i="12"/>
  <c r="Q777" i="12" s="1"/>
  <c r="D777" i="12"/>
  <c r="C777" i="12"/>
  <c r="B777" i="12"/>
  <c r="P777" i="10"/>
  <c r="O777" i="10"/>
  <c r="M777" i="10"/>
  <c r="I777" i="10"/>
  <c r="Q777" i="10" s="1"/>
  <c r="D777" i="10"/>
  <c r="C777" i="10"/>
  <c r="B777" i="10"/>
  <c r="O777" i="1"/>
  <c r="Z777" i="18" s="1"/>
  <c r="AN777" i="18" s="1"/>
  <c r="N777" i="1"/>
  <c r="P777" i="18" s="1"/>
  <c r="AM777" i="18" s="1"/>
  <c r="M777" i="1"/>
  <c r="J777" i="18" s="1"/>
  <c r="AL777" i="18" s="1"/>
  <c r="L777" i="1"/>
  <c r="D777" i="18" s="1"/>
  <c r="AK777" i="18" s="1"/>
  <c r="A777" i="1"/>
  <c r="A777" i="18" s="1"/>
  <c r="AX776" i="18"/>
  <c r="AW776" i="18"/>
  <c r="AV776" i="18"/>
  <c r="AI776" i="18"/>
  <c r="AG776" i="18"/>
  <c r="AF776" i="18"/>
  <c r="BB776" i="18" s="1"/>
  <c r="AE776" i="18"/>
  <c r="AD776" i="18"/>
  <c r="AC776" i="18"/>
  <c r="Y776" i="18"/>
  <c r="W776" i="18"/>
  <c r="V776" i="18"/>
  <c r="BA776" i="18" s="1"/>
  <c r="U776" i="18"/>
  <c r="T776" i="18"/>
  <c r="AZ776" i="18" s="1"/>
  <c r="S776" i="18"/>
  <c r="O776" i="18"/>
  <c r="N776" i="18"/>
  <c r="I776" i="18"/>
  <c r="H776" i="18"/>
  <c r="C776" i="18"/>
  <c r="B776" i="18"/>
  <c r="Q776" i="15"/>
  <c r="P776" i="15"/>
  <c r="O776" i="15"/>
  <c r="N776" i="15"/>
  <c r="J776" i="15"/>
  <c r="R776" i="15" s="1"/>
  <c r="D776" i="15"/>
  <c r="C776" i="15"/>
  <c r="B776" i="15"/>
  <c r="Q776" i="14"/>
  <c r="P776" i="14"/>
  <c r="O776" i="14"/>
  <c r="N776" i="14"/>
  <c r="J776" i="14"/>
  <c r="R776" i="14" s="1"/>
  <c r="C776" i="14"/>
  <c r="B776" i="14"/>
  <c r="P776" i="13"/>
  <c r="O776" i="13"/>
  <c r="N776" i="13"/>
  <c r="M776" i="13"/>
  <c r="I776" i="13"/>
  <c r="Q776" i="13" s="1"/>
  <c r="D776" i="13"/>
  <c r="C776" i="13"/>
  <c r="B776" i="13"/>
  <c r="R776" i="16"/>
  <c r="Q776" i="16"/>
  <c r="P776" i="16"/>
  <c r="O776" i="16"/>
  <c r="K776" i="16"/>
  <c r="S776" i="16" s="1"/>
  <c r="D776" i="16"/>
  <c r="C776" i="16"/>
  <c r="B776" i="16"/>
  <c r="S776" i="11"/>
  <c r="R776" i="11"/>
  <c r="P776" i="11"/>
  <c r="O776" i="11"/>
  <c r="N776" i="11"/>
  <c r="K776" i="11"/>
  <c r="H776" i="11"/>
  <c r="T776" i="11" s="1"/>
  <c r="D776" i="11"/>
  <c r="C776" i="11"/>
  <c r="B776" i="11"/>
  <c r="P776" i="12"/>
  <c r="O776" i="12"/>
  <c r="N776" i="12"/>
  <c r="M776" i="12"/>
  <c r="I776" i="12"/>
  <c r="Q776" i="12" s="1"/>
  <c r="D776" i="12"/>
  <c r="C776" i="12"/>
  <c r="B776" i="12"/>
  <c r="P776" i="10"/>
  <c r="O776" i="10"/>
  <c r="M776" i="10"/>
  <c r="I776" i="10"/>
  <c r="Q776" i="10" s="1"/>
  <c r="D776" i="10"/>
  <c r="C776" i="10"/>
  <c r="B776" i="10"/>
  <c r="O776" i="1"/>
  <c r="Z776" i="18" s="1"/>
  <c r="AN776" i="18" s="1"/>
  <c r="N776" i="1"/>
  <c r="P776" i="18" s="1"/>
  <c r="AM776" i="18" s="1"/>
  <c r="M776" i="1"/>
  <c r="J776" i="18" s="1"/>
  <c r="AL776" i="18" s="1"/>
  <c r="L776" i="1"/>
  <c r="D776" i="18" s="1"/>
  <c r="AK776" i="18" s="1"/>
  <c r="A776" i="1"/>
  <c r="A776" i="15" s="1"/>
  <c r="AX775" i="18"/>
  <c r="AW775" i="18"/>
  <c r="AV775" i="18"/>
  <c r="AI775" i="18"/>
  <c r="AG775" i="18"/>
  <c r="AF775" i="18"/>
  <c r="BB775" i="18" s="1"/>
  <c r="AE775" i="18"/>
  <c r="AD775" i="18"/>
  <c r="AC775" i="18"/>
  <c r="V775" i="18"/>
  <c r="T775" i="18"/>
  <c r="AZ775" i="18" s="1"/>
  <c r="S775" i="18"/>
  <c r="O775" i="18"/>
  <c r="N775" i="18"/>
  <c r="I775" i="18"/>
  <c r="H775" i="18"/>
  <c r="C775" i="18"/>
  <c r="B775" i="18"/>
  <c r="Q775" i="15"/>
  <c r="P775" i="15"/>
  <c r="O775" i="15"/>
  <c r="N775" i="15"/>
  <c r="J775" i="15"/>
  <c r="C775" i="15"/>
  <c r="B775" i="15"/>
  <c r="Q775" i="14"/>
  <c r="P775" i="14"/>
  <c r="O775" i="14"/>
  <c r="N775" i="14"/>
  <c r="J775" i="14"/>
  <c r="C775" i="14"/>
  <c r="B775" i="14"/>
  <c r="P775" i="13"/>
  <c r="O775" i="13"/>
  <c r="N775" i="13"/>
  <c r="M775" i="13"/>
  <c r="I775" i="13"/>
  <c r="Q775" i="13" s="1"/>
  <c r="D775" i="13"/>
  <c r="C775" i="13"/>
  <c r="B775" i="13"/>
  <c r="R775" i="16"/>
  <c r="Q775" i="16"/>
  <c r="P775" i="16"/>
  <c r="O775" i="16"/>
  <c r="K775" i="16"/>
  <c r="S775" i="16" s="1"/>
  <c r="D775" i="16"/>
  <c r="C775" i="16"/>
  <c r="B775" i="16"/>
  <c r="S775" i="11"/>
  <c r="R775" i="11"/>
  <c r="P775" i="11"/>
  <c r="O775" i="11"/>
  <c r="N775" i="11"/>
  <c r="K775" i="11"/>
  <c r="H775" i="11"/>
  <c r="T775" i="11" s="1"/>
  <c r="D775" i="11"/>
  <c r="C775" i="11"/>
  <c r="B775" i="11"/>
  <c r="P775" i="12"/>
  <c r="O775" i="12"/>
  <c r="N775" i="12"/>
  <c r="M775" i="12"/>
  <c r="I775" i="12"/>
  <c r="Q775" i="12" s="1"/>
  <c r="D775" i="12"/>
  <c r="C775" i="12"/>
  <c r="B775" i="12"/>
  <c r="P775" i="10"/>
  <c r="O775" i="10"/>
  <c r="M775" i="10"/>
  <c r="I775" i="10"/>
  <c r="Q775" i="10" s="1"/>
  <c r="D775" i="10"/>
  <c r="C775" i="10"/>
  <c r="B775" i="10"/>
  <c r="O775" i="1"/>
  <c r="Z775" i="18" s="1"/>
  <c r="AN775" i="18" s="1"/>
  <c r="N775" i="1"/>
  <c r="P775" i="18" s="1"/>
  <c r="AM775" i="18" s="1"/>
  <c r="M775" i="1"/>
  <c r="J775" i="18" s="1"/>
  <c r="AL775" i="18" s="1"/>
  <c r="L775" i="1"/>
  <c r="D775" i="18" s="1"/>
  <c r="AK775" i="18" s="1"/>
  <c r="A775" i="1"/>
  <c r="AX774" i="18"/>
  <c r="AW774" i="18"/>
  <c r="AV774" i="18"/>
  <c r="AI774" i="18"/>
  <c r="AG774" i="18"/>
  <c r="AF774" i="18"/>
  <c r="BB774" i="18" s="1"/>
  <c r="AE774" i="18"/>
  <c r="AD774" i="18"/>
  <c r="AC774" i="18"/>
  <c r="Y774" i="18"/>
  <c r="W774" i="18"/>
  <c r="V774" i="18"/>
  <c r="BA774" i="18" s="1"/>
  <c r="U774" i="18"/>
  <c r="T774" i="18"/>
  <c r="AZ774" i="18" s="1"/>
  <c r="S774" i="18"/>
  <c r="O774" i="18"/>
  <c r="N774" i="18"/>
  <c r="I774" i="18"/>
  <c r="H774" i="18"/>
  <c r="C774" i="18"/>
  <c r="B774" i="18"/>
  <c r="Q774" i="15"/>
  <c r="P774" i="15"/>
  <c r="O774" i="15"/>
  <c r="N774" i="15"/>
  <c r="J774" i="15"/>
  <c r="R774" i="15" s="1"/>
  <c r="D774" i="15"/>
  <c r="C774" i="15"/>
  <c r="B774" i="15"/>
  <c r="Q774" i="14"/>
  <c r="P774" i="14"/>
  <c r="O774" i="14"/>
  <c r="N774" i="14"/>
  <c r="J774" i="14"/>
  <c r="R774" i="14" s="1"/>
  <c r="C774" i="14"/>
  <c r="B774" i="14"/>
  <c r="P774" i="13"/>
  <c r="O774" i="13"/>
  <c r="N774" i="13"/>
  <c r="M774" i="13"/>
  <c r="I774" i="13"/>
  <c r="Q774" i="13" s="1"/>
  <c r="D774" i="13"/>
  <c r="C774" i="13"/>
  <c r="B774" i="13"/>
  <c r="R774" i="16"/>
  <c r="Q774" i="16"/>
  <c r="P774" i="16"/>
  <c r="O774" i="16"/>
  <c r="K774" i="16"/>
  <c r="S774" i="16" s="1"/>
  <c r="D774" i="16"/>
  <c r="C774" i="16"/>
  <c r="B774" i="16"/>
  <c r="S774" i="11"/>
  <c r="R774" i="11"/>
  <c r="P774" i="11"/>
  <c r="O774" i="11"/>
  <c r="N774" i="11"/>
  <c r="K774" i="11"/>
  <c r="H774" i="11"/>
  <c r="T774" i="11" s="1"/>
  <c r="D774" i="11"/>
  <c r="C774" i="11"/>
  <c r="B774" i="11"/>
  <c r="P774" i="12"/>
  <c r="O774" i="12"/>
  <c r="N774" i="12"/>
  <c r="M774" i="12"/>
  <c r="I774" i="12"/>
  <c r="Q774" i="12" s="1"/>
  <c r="D774" i="12"/>
  <c r="C774" i="12"/>
  <c r="B774" i="12"/>
  <c r="P774" i="10"/>
  <c r="O774" i="10"/>
  <c r="M774" i="10"/>
  <c r="M774" i="18" s="1"/>
  <c r="I774" i="10"/>
  <c r="Q774" i="10" s="1"/>
  <c r="D774" i="10"/>
  <c r="C774" i="10"/>
  <c r="B774" i="10"/>
  <c r="O774" i="1"/>
  <c r="Z774" i="18" s="1"/>
  <c r="AN774" i="18" s="1"/>
  <c r="N774" i="1"/>
  <c r="P774" i="18" s="1"/>
  <c r="AM774" i="18" s="1"/>
  <c r="M774" i="1"/>
  <c r="J774" i="18" s="1"/>
  <c r="AL774" i="18" s="1"/>
  <c r="L774" i="1"/>
  <c r="D774" i="18" s="1"/>
  <c r="AK774" i="18" s="1"/>
  <c r="A774" i="1"/>
  <c r="A774" i="14" s="1"/>
  <c r="AX773" i="18"/>
  <c r="AW773" i="18"/>
  <c r="AV773" i="18"/>
  <c r="AF773" i="18"/>
  <c r="BB773" i="18" s="1"/>
  <c r="AD773" i="18"/>
  <c r="AC773" i="18"/>
  <c r="Y773" i="18"/>
  <c r="W773" i="18"/>
  <c r="V773" i="18"/>
  <c r="U773" i="18"/>
  <c r="T773" i="18"/>
  <c r="AZ773" i="18" s="1"/>
  <c r="S773" i="18"/>
  <c r="O773" i="18"/>
  <c r="N773" i="18"/>
  <c r="I773" i="18"/>
  <c r="H773" i="18"/>
  <c r="C773" i="18"/>
  <c r="B773" i="18"/>
  <c r="Q773" i="15"/>
  <c r="P773" i="15"/>
  <c r="O773" i="15"/>
  <c r="N773" i="15"/>
  <c r="J773" i="15"/>
  <c r="R773" i="15" s="1"/>
  <c r="D773" i="15"/>
  <c r="C773" i="15"/>
  <c r="B773" i="15"/>
  <c r="Q773" i="14"/>
  <c r="P773" i="14"/>
  <c r="O773" i="14"/>
  <c r="N773" i="14"/>
  <c r="J773" i="14"/>
  <c r="R773" i="14" s="1"/>
  <c r="C773" i="14"/>
  <c r="B773" i="14"/>
  <c r="P773" i="13"/>
  <c r="O773" i="13"/>
  <c r="N773" i="13"/>
  <c r="M773" i="13"/>
  <c r="I773" i="13"/>
  <c r="D773" i="13"/>
  <c r="C773" i="13"/>
  <c r="B773" i="13"/>
  <c r="R773" i="16"/>
  <c r="Q773" i="16"/>
  <c r="P773" i="16"/>
  <c r="O773" i="16"/>
  <c r="K773" i="16"/>
  <c r="S773" i="16" s="1"/>
  <c r="D773" i="16"/>
  <c r="C773" i="16"/>
  <c r="B773" i="16"/>
  <c r="S773" i="11"/>
  <c r="R773" i="11"/>
  <c r="P773" i="11"/>
  <c r="O773" i="11"/>
  <c r="N773" i="11"/>
  <c r="K773" i="11"/>
  <c r="H773" i="11"/>
  <c r="T773" i="11" s="1"/>
  <c r="D773" i="11"/>
  <c r="C773" i="11"/>
  <c r="B773" i="11"/>
  <c r="P773" i="12"/>
  <c r="O773" i="12"/>
  <c r="N773" i="12"/>
  <c r="M773" i="12"/>
  <c r="I773" i="12"/>
  <c r="Q773" i="12" s="1"/>
  <c r="D773" i="12"/>
  <c r="C773" i="12"/>
  <c r="B773" i="12"/>
  <c r="P773" i="10"/>
  <c r="O773" i="10"/>
  <c r="M773" i="10"/>
  <c r="M773" i="18" s="1"/>
  <c r="I773" i="10"/>
  <c r="Q773" i="10" s="1"/>
  <c r="D773" i="10"/>
  <c r="C773" i="10"/>
  <c r="B773" i="10"/>
  <c r="O773" i="1"/>
  <c r="Z773" i="18" s="1"/>
  <c r="AN773" i="18" s="1"/>
  <c r="N773" i="1"/>
  <c r="P773" i="18" s="1"/>
  <c r="AM773" i="18" s="1"/>
  <c r="M773" i="1"/>
  <c r="J773" i="18" s="1"/>
  <c r="AL773" i="18" s="1"/>
  <c r="L773" i="1"/>
  <c r="D773" i="18" s="1"/>
  <c r="AK773" i="18" s="1"/>
  <c r="A773" i="1"/>
  <c r="A773" i="15" s="1"/>
  <c r="AX772" i="18"/>
  <c r="AW772" i="18"/>
  <c r="AV772" i="18"/>
  <c r="AI772" i="18"/>
  <c r="AG772" i="18"/>
  <c r="AF772" i="18"/>
  <c r="BB772" i="18" s="1"/>
  <c r="AE772" i="18"/>
  <c r="AD772" i="18"/>
  <c r="AC772" i="18"/>
  <c r="Y772" i="18"/>
  <c r="W772" i="18"/>
  <c r="V772" i="18"/>
  <c r="U772" i="18"/>
  <c r="T772" i="18"/>
  <c r="AZ772" i="18" s="1"/>
  <c r="S772" i="18"/>
  <c r="O772" i="18"/>
  <c r="N772" i="18"/>
  <c r="I772" i="18"/>
  <c r="H772" i="18"/>
  <c r="C772" i="18"/>
  <c r="B772" i="18"/>
  <c r="Q772" i="15"/>
  <c r="P772" i="15"/>
  <c r="O772" i="15"/>
  <c r="N772" i="15"/>
  <c r="J772" i="15"/>
  <c r="R772" i="15" s="1"/>
  <c r="D772" i="15"/>
  <c r="C772" i="15"/>
  <c r="B772" i="15"/>
  <c r="Q772" i="14"/>
  <c r="P772" i="14"/>
  <c r="O772" i="14"/>
  <c r="N772" i="14"/>
  <c r="J772" i="14"/>
  <c r="R772" i="14" s="1"/>
  <c r="C772" i="14"/>
  <c r="B772" i="14"/>
  <c r="P772" i="13"/>
  <c r="O772" i="13"/>
  <c r="N772" i="13"/>
  <c r="M772" i="13"/>
  <c r="I772" i="13"/>
  <c r="Q772" i="13" s="1"/>
  <c r="D772" i="13"/>
  <c r="C772" i="13"/>
  <c r="B772" i="13"/>
  <c r="R772" i="16"/>
  <c r="Q772" i="16"/>
  <c r="P772" i="16"/>
  <c r="O772" i="16"/>
  <c r="K772" i="16"/>
  <c r="S772" i="16" s="1"/>
  <c r="D772" i="16"/>
  <c r="C772" i="16"/>
  <c r="B772" i="16"/>
  <c r="S772" i="11"/>
  <c r="R772" i="11"/>
  <c r="P772" i="11"/>
  <c r="O772" i="11"/>
  <c r="N772" i="11"/>
  <c r="K772" i="11"/>
  <c r="H772" i="11"/>
  <c r="T772" i="11" s="1"/>
  <c r="D772" i="11"/>
  <c r="C772" i="11"/>
  <c r="B772" i="11"/>
  <c r="P772" i="12"/>
  <c r="O772" i="12"/>
  <c r="N772" i="12"/>
  <c r="M772" i="12"/>
  <c r="I772" i="12"/>
  <c r="Q772" i="12" s="1"/>
  <c r="D772" i="12"/>
  <c r="C772" i="12"/>
  <c r="B772" i="12"/>
  <c r="P772" i="10"/>
  <c r="O772" i="10"/>
  <c r="M772" i="10"/>
  <c r="I772" i="10"/>
  <c r="Q772" i="10" s="1"/>
  <c r="D772" i="10"/>
  <c r="C772" i="10"/>
  <c r="B772" i="10"/>
  <c r="O772" i="1"/>
  <c r="Z772" i="18" s="1"/>
  <c r="AN772" i="18" s="1"/>
  <c r="N772" i="1"/>
  <c r="P772" i="18" s="1"/>
  <c r="AM772" i="18" s="1"/>
  <c r="M772" i="1"/>
  <c r="J772" i="18" s="1"/>
  <c r="AL772" i="18" s="1"/>
  <c r="L772" i="1"/>
  <c r="D772" i="18" s="1"/>
  <c r="AK772" i="18" s="1"/>
  <c r="A772" i="1"/>
  <c r="A772" i="14" s="1"/>
  <c r="AX771" i="18"/>
  <c r="AW771" i="18"/>
  <c r="AV771" i="18"/>
  <c r="AI771" i="18"/>
  <c r="AG771" i="18"/>
  <c r="AF771" i="18"/>
  <c r="BB771" i="18" s="1"/>
  <c r="AE771" i="18"/>
  <c r="AD771" i="18"/>
  <c r="AC771" i="18"/>
  <c r="Y771" i="18"/>
  <c r="W771" i="18"/>
  <c r="V771" i="18"/>
  <c r="BA771" i="18" s="1"/>
  <c r="U771" i="18"/>
  <c r="T771" i="18"/>
  <c r="AZ771" i="18" s="1"/>
  <c r="S771" i="18"/>
  <c r="O771" i="18"/>
  <c r="N771" i="18"/>
  <c r="I771" i="18"/>
  <c r="H771" i="18"/>
  <c r="C771" i="18"/>
  <c r="B771" i="18"/>
  <c r="Q771" i="15"/>
  <c r="P771" i="15"/>
  <c r="O771" i="15"/>
  <c r="N771" i="15"/>
  <c r="J771" i="15"/>
  <c r="R771" i="15" s="1"/>
  <c r="D771" i="15"/>
  <c r="C771" i="15"/>
  <c r="B771" i="15"/>
  <c r="Q771" i="14"/>
  <c r="P771" i="14"/>
  <c r="O771" i="14"/>
  <c r="N771" i="14"/>
  <c r="J771" i="14"/>
  <c r="R771" i="14" s="1"/>
  <c r="C771" i="14"/>
  <c r="B771" i="14"/>
  <c r="P771" i="13"/>
  <c r="O771" i="13"/>
  <c r="N771" i="13"/>
  <c r="M771" i="13"/>
  <c r="I771" i="13"/>
  <c r="Q771" i="13" s="1"/>
  <c r="D771" i="13"/>
  <c r="C771" i="13"/>
  <c r="B771" i="13"/>
  <c r="R771" i="16"/>
  <c r="Q771" i="16"/>
  <c r="P771" i="16"/>
  <c r="O771" i="16"/>
  <c r="K771" i="16"/>
  <c r="S771" i="16" s="1"/>
  <c r="D771" i="16"/>
  <c r="C771" i="16"/>
  <c r="B771" i="16"/>
  <c r="S771" i="11"/>
  <c r="R771" i="11"/>
  <c r="P771" i="11"/>
  <c r="O771" i="11"/>
  <c r="N771" i="11"/>
  <c r="K771" i="11"/>
  <c r="H771" i="11"/>
  <c r="T771" i="11" s="1"/>
  <c r="D771" i="11"/>
  <c r="C771" i="11"/>
  <c r="B771" i="11"/>
  <c r="P771" i="12"/>
  <c r="O771" i="12"/>
  <c r="N771" i="12"/>
  <c r="M771" i="12"/>
  <c r="I771" i="12"/>
  <c r="Q771" i="12" s="1"/>
  <c r="D771" i="12"/>
  <c r="C771" i="12"/>
  <c r="B771" i="12"/>
  <c r="P771" i="10"/>
  <c r="O771" i="10"/>
  <c r="M771" i="10"/>
  <c r="M771" i="18" s="1"/>
  <c r="I771" i="10"/>
  <c r="Q771" i="10" s="1"/>
  <c r="D771" i="10"/>
  <c r="C771" i="10"/>
  <c r="B771" i="10"/>
  <c r="O771" i="1"/>
  <c r="Z771" i="18" s="1"/>
  <c r="AN771" i="18" s="1"/>
  <c r="N771" i="1"/>
  <c r="P771" i="18" s="1"/>
  <c r="AM771" i="18" s="1"/>
  <c r="M771" i="1"/>
  <c r="J771" i="18" s="1"/>
  <c r="AL771" i="18" s="1"/>
  <c r="L771" i="1"/>
  <c r="D771" i="18" s="1"/>
  <c r="AK771" i="18" s="1"/>
  <c r="A771" i="1"/>
  <c r="AX770" i="18"/>
  <c r="AW770" i="18"/>
  <c r="AV770" i="18"/>
  <c r="AF770" i="18"/>
  <c r="BB770" i="18" s="1"/>
  <c r="AD770" i="18"/>
  <c r="AC770" i="18"/>
  <c r="V770" i="18"/>
  <c r="T770" i="18"/>
  <c r="AZ770" i="18" s="1"/>
  <c r="S770" i="18"/>
  <c r="O770" i="18"/>
  <c r="N770" i="18"/>
  <c r="I770" i="18"/>
  <c r="H770" i="18"/>
  <c r="C770" i="18"/>
  <c r="B770" i="18"/>
  <c r="Q770" i="15"/>
  <c r="P770" i="15"/>
  <c r="O770" i="15"/>
  <c r="N770" i="15"/>
  <c r="J770" i="15"/>
  <c r="C770" i="15"/>
  <c r="B770" i="15"/>
  <c r="Q770" i="14"/>
  <c r="P770" i="14"/>
  <c r="O770" i="14"/>
  <c r="N770" i="14"/>
  <c r="J770" i="14"/>
  <c r="C770" i="14"/>
  <c r="B770" i="14"/>
  <c r="P770" i="13"/>
  <c r="O770" i="13"/>
  <c r="N770" i="13"/>
  <c r="M770" i="13"/>
  <c r="I770" i="13"/>
  <c r="D770" i="13"/>
  <c r="C770" i="13"/>
  <c r="B770" i="13"/>
  <c r="R770" i="16"/>
  <c r="Q770" i="16"/>
  <c r="P770" i="16"/>
  <c r="O770" i="16"/>
  <c r="K770" i="16"/>
  <c r="D770" i="16"/>
  <c r="C770" i="16"/>
  <c r="B770" i="16"/>
  <c r="S770" i="11"/>
  <c r="R770" i="11"/>
  <c r="P770" i="11"/>
  <c r="O770" i="11"/>
  <c r="N770" i="11"/>
  <c r="K770" i="11"/>
  <c r="H770" i="11"/>
  <c r="T770" i="11" s="1"/>
  <c r="D770" i="11"/>
  <c r="C770" i="11"/>
  <c r="B770" i="11"/>
  <c r="P770" i="12"/>
  <c r="O770" i="12"/>
  <c r="N770" i="12"/>
  <c r="M770" i="12"/>
  <c r="I770" i="12"/>
  <c r="Q770" i="12" s="1"/>
  <c r="D770" i="12"/>
  <c r="C770" i="12"/>
  <c r="B770" i="12"/>
  <c r="P770" i="10"/>
  <c r="O770" i="10"/>
  <c r="M770" i="10"/>
  <c r="M770" i="18" s="1"/>
  <c r="I770" i="10"/>
  <c r="Q770" i="10" s="1"/>
  <c r="D770" i="10"/>
  <c r="C770" i="10"/>
  <c r="B770" i="10"/>
  <c r="O770" i="1"/>
  <c r="Z770" i="18" s="1"/>
  <c r="AN770" i="18" s="1"/>
  <c r="N770" i="1"/>
  <c r="P770" i="18" s="1"/>
  <c r="AM770" i="18" s="1"/>
  <c r="M770" i="1"/>
  <c r="J770" i="18" s="1"/>
  <c r="AL770" i="18" s="1"/>
  <c r="L770" i="1"/>
  <c r="D770" i="18" s="1"/>
  <c r="AK770" i="18" s="1"/>
  <c r="A770" i="1"/>
  <c r="A770" i="16" s="1"/>
  <c r="AX769" i="18"/>
  <c r="AW769" i="18"/>
  <c r="AV769" i="18"/>
  <c r="AI769" i="18"/>
  <c r="AG769" i="18"/>
  <c r="AF769" i="18"/>
  <c r="BB769" i="18" s="1"/>
  <c r="AE769" i="18"/>
  <c r="AD769" i="18"/>
  <c r="AC769" i="18"/>
  <c r="Y769" i="18"/>
  <c r="W769" i="18"/>
  <c r="V769" i="18"/>
  <c r="BA769" i="18" s="1"/>
  <c r="U769" i="18"/>
  <c r="T769" i="18"/>
  <c r="AZ769" i="18" s="1"/>
  <c r="S769" i="18"/>
  <c r="O769" i="18"/>
  <c r="N769" i="18"/>
  <c r="I769" i="18"/>
  <c r="H769" i="18"/>
  <c r="C769" i="18"/>
  <c r="B769" i="18"/>
  <c r="Q769" i="15"/>
  <c r="P769" i="15"/>
  <c r="O769" i="15"/>
  <c r="N769" i="15"/>
  <c r="J769" i="15"/>
  <c r="R769" i="15" s="1"/>
  <c r="D769" i="15"/>
  <c r="C769" i="15"/>
  <c r="B769" i="15"/>
  <c r="Q769" i="14"/>
  <c r="P769" i="14"/>
  <c r="O769" i="14"/>
  <c r="N769" i="14"/>
  <c r="J769" i="14"/>
  <c r="R769" i="14" s="1"/>
  <c r="C769" i="14"/>
  <c r="B769" i="14"/>
  <c r="P769" i="13"/>
  <c r="O769" i="13"/>
  <c r="N769" i="13"/>
  <c r="M769" i="13"/>
  <c r="I769" i="13"/>
  <c r="Q769" i="13" s="1"/>
  <c r="D769" i="13"/>
  <c r="C769" i="13"/>
  <c r="B769" i="13"/>
  <c r="R769" i="16"/>
  <c r="Q769" i="16"/>
  <c r="P769" i="16"/>
  <c r="O769" i="16"/>
  <c r="K769" i="16"/>
  <c r="S769" i="16" s="1"/>
  <c r="D769" i="16"/>
  <c r="C769" i="16"/>
  <c r="B769" i="16"/>
  <c r="S769" i="11"/>
  <c r="R769" i="11"/>
  <c r="P769" i="11"/>
  <c r="O769" i="11"/>
  <c r="N769" i="11"/>
  <c r="K769" i="11"/>
  <c r="H769" i="11"/>
  <c r="T769" i="11" s="1"/>
  <c r="D769" i="11"/>
  <c r="C769" i="11"/>
  <c r="B769" i="11"/>
  <c r="P769" i="12"/>
  <c r="O769" i="12"/>
  <c r="N769" i="12"/>
  <c r="M769" i="12"/>
  <c r="I769" i="12"/>
  <c r="Q769" i="12" s="1"/>
  <c r="D769" i="12"/>
  <c r="C769" i="12"/>
  <c r="B769" i="12"/>
  <c r="P769" i="10"/>
  <c r="O769" i="10"/>
  <c r="M769" i="10"/>
  <c r="I769" i="10"/>
  <c r="Q769" i="10" s="1"/>
  <c r="D769" i="10"/>
  <c r="C769" i="10"/>
  <c r="B769" i="10"/>
  <c r="O769" i="1"/>
  <c r="Z769" i="18" s="1"/>
  <c r="AN769" i="18" s="1"/>
  <c r="N769" i="1"/>
  <c r="P769" i="18" s="1"/>
  <c r="AM769" i="18" s="1"/>
  <c r="M769" i="1"/>
  <c r="J769" i="18" s="1"/>
  <c r="AL769" i="18" s="1"/>
  <c r="L769" i="1"/>
  <c r="D769" i="18" s="1"/>
  <c r="AK769" i="18" s="1"/>
  <c r="A769" i="1"/>
  <c r="A769" i="18" s="1"/>
  <c r="AX768" i="18"/>
  <c r="AW768" i="18"/>
  <c r="AV768" i="18"/>
  <c r="AI768" i="18"/>
  <c r="AG768" i="18"/>
  <c r="AF768" i="18"/>
  <c r="BB768" i="18" s="1"/>
  <c r="AE768" i="18"/>
  <c r="AD768" i="18"/>
  <c r="AC768" i="18"/>
  <c r="Y768" i="18"/>
  <c r="W768" i="18"/>
  <c r="V768" i="18"/>
  <c r="U768" i="18"/>
  <c r="T768" i="18"/>
  <c r="AZ768" i="18" s="1"/>
  <c r="S768" i="18"/>
  <c r="O768" i="18"/>
  <c r="N768" i="18"/>
  <c r="I768" i="18"/>
  <c r="H768" i="18"/>
  <c r="C768" i="18"/>
  <c r="B768" i="18"/>
  <c r="Q768" i="15"/>
  <c r="P768" i="15"/>
  <c r="O768" i="15"/>
  <c r="N768" i="15"/>
  <c r="J768" i="15"/>
  <c r="R768" i="15" s="1"/>
  <c r="D768" i="15"/>
  <c r="C768" i="15"/>
  <c r="B768" i="15"/>
  <c r="Q768" i="14"/>
  <c r="P768" i="14"/>
  <c r="O768" i="14"/>
  <c r="N768" i="14"/>
  <c r="J768" i="14"/>
  <c r="R768" i="14" s="1"/>
  <c r="C768" i="14"/>
  <c r="B768" i="14"/>
  <c r="P768" i="13"/>
  <c r="O768" i="13"/>
  <c r="N768" i="13"/>
  <c r="M768" i="13"/>
  <c r="I768" i="13"/>
  <c r="Q768" i="13" s="1"/>
  <c r="D768" i="13"/>
  <c r="C768" i="13"/>
  <c r="B768" i="13"/>
  <c r="R768" i="16"/>
  <c r="Q768" i="16"/>
  <c r="P768" i="16"/>
  <c r="O768" i="16"/>
  <c r="K768" i="16"/>
  <c r="S768" i="16" s="1"/>
  <c r="D768" i="16"/>
  <c r="C768" i="16"/>
  <c r="B768" i="16"/>
  <c r="S768" i="11"/>
  <c r="R768" i="11"/>
  <c r="P768" i="11"/>
  <c r="O768" i="11"/>
  <c r="N768" i="11"/>
  <c r="K768" i="11"/>
  <c r="H768" i="11"/>
  <c r="T768" i="11" s="1"/>
  <c r="D768" i="11"/>
  <c r="C768" i="11"/>
  <c r="B768" i="11"/>
  <c r="P768" i="12"/>
  <c r="O768" i="12"/>
  <c r="N768" i="12"/>
  <c r="M768" i="12"/>
  <c r="I768" i="12"/>
  <c r="Q768" i="12" s="1"/>
  <c r="D768" i="12"/>
  <c r="C768" i="12"/>
  <c r="B768" i="12"/>
  <c r="P768" i="10"/>
  <c r="O768" i="10"/>
  <c r="M768" i="10"/>
  <c r="M768" i="18" s="1"/>
  <c r="I768" i="10"/>
  <c r="Q768" i="10" s="1"/>
  <c r="D768" i="10"/>
  <c r="C768" i="10"/>
  <c r="B768" i="10"/>
  <c r="O768" i="1"/>
  <c r="Z768" i="18" s="1"/>
  <c r="AN768" i="18" s="1"/>
  <c r="N768" i="1"/>
  <c r="P768" i="18" s="1"/>
  <c r="AM768" i="18" s="1"/>
  <c r="M768" i="1"/>
  <c r="J768" i="18" s="1"/>
  <c r="AL768" i="18" s="1"/>
  <c r="L768" i="1"/>
  <c r="D768" i="18" s="1"/>
  <c r="AK768" i="18" s="1"/>
  <c r="A768" i="1"/>
  <c r="A768" i="18" s="1"/>
  <c r="AX767" i="18"/>
  <c r="AW767" i="18"/>
  <c r="AV767" i="18"/>
  <c r="AI767" i="18"/>
  <c r="AG767" i="18"/>
  <c r="AF767" i="18"/>
  <c r="BB767" i="18" s="1"/>
  <c r="AE767" i="18"/>
  <c r="AD767" i="18"/>
  <c r="AC767" i="18"/>
  <c r="Y767" i="18"/>
  <c r="W767" i="18"/>
  <c r="V767" i="18"/>
  <c r="BA767" i="18" s="1"/>
  <c r="U767" i="18"/>
  <c r="T767" i="18"/>
  <c r="AZ767" i="18" s="1"/>
  <c r="S767" i="18"/>
  <c r="O767" i="18"/>
  <c r="N767" i="18"/>
  <c r="I767" i="18"/>
  <c r="H767" i="18"/>
  <c r="C767" i="18"/>
  <c r="B767" i="18"/>
  <c r="Q767" i="15"/>
  <c r="P767" i="15"/>
  <c r="O767" i="15"/>
  <c r="N767" i="15"/>
  <c r="J767" i="15"/>
  <c r="R767" i="15" s="1"/>
  <c r="D767" i="15"/>
  <c r="C767" i="15"/>
  <c r="B767" i="15"/>
  <c r="Q767" i="14"/>
  <c r="P767" i="14"/>
  <c r="O767" i="14"/>
  <c r="N767" i="14"/>
  <c r="J767" i="14"/>
  <c r="R767" i="14" s="1"/>
  <c r="C767" i="14"/>
  <c r="B767" i="14"/>
  <c r="P767" i="13"/>
  <c r="O767" i="13"/>
  <c r="N767" i="13"/>
  <c r="M767" i="13"/>
  <c r="I767" i="13"/>
  <c r="Q767" i="13" s="1"/>
  <c r="D767" i="13"/>
  <c r="C767" i="13"/>
  <c r="B767" i="13"/>
  <c r="R767" i="16"/>
  <c r="Q767" i="16"/>
  <c r="P767" i="16"/>
  <c r="O767" i="16"/>
  <c r="K767" i="16"/>
  <c r="S767" i="16" s="1"/>
  <c r="D767" i="16"/>
  <c r="C767" i="16"/>
  <c r="B767" i="16"/>
  <c r="S767" i="11"/>
  <c r="R767" i="11"/>
  <c r="P767" i="11"/>
  <c r="O767" i="11"/>
  <c r="N767" i="11"/>
  <c r="K767" i="11"/>
  <c r="H767" i="11"/>
  <c r="T767" i="11" s="1"/>
  <c r="D767" i="11"/>
  <c r="C767" i="11"/>
  <c r="B767" i="11"/>
  <c r="P767" i="12"/>
  <c r="O767" i="12"/>
  <c r="N767" i="12"/>
  <c r="M767" i="12"/>
  <c r="I767" i="12"/>
  <c r="Q767" i="12" s="1"/>
  <c r="D767" i="12"/>
  <c r="C767" i="12"/>
  <c r="B767" i="12"/>
  <c r="P767" i="10"/>
  <c r="O767" i="10"/>
  <c r="M767" i="10"/>
  <c r="I767" i="10"/>
  <c r="Q767" i="10" s="1"/>
  <c r="D767" i="10"/>
  <c r="C767" i="10"/>
  <c r="B767" i="10"/>
  <c r="O767" i="1"/>
  <c r="Z767" i="18" s="1"/>
  <c r="AN767" i="18" s="1"/>
  <c r="N767" i="1"/>
  <c r="P767" i="18" s="1"/>
  <c r="AM767" i="18" s="1"/>
  <c r="M767" i="1"/>
  <c r="J767" i="18" s="1"/>
  <c r="AL767" i="18" s="1"/>
  <c r="L767" i="1"/>
  <c r="D767" i="18" s="1"/>
  <c r="AK767" i="18" s="1"/>
  <c r="A767" i="1"/>
  <c r="A767" i="15" s="1"/>
  <c r="AX766" i="18"/>
  <c r="AW766" i="18"/>
  <c r="AV766" i="18"/>
  <c r="AI766" i="18"/>
  <c r="AG766" i="18"/>
  <c r="AF766" i="18"/>
  <c r="BB766" i="18" s="1"/>
  <c r="AE766" i="18"/>
  <c r="AD766" i="18"/>
  <c r="AC766" i="18"/>
  <c r="Y766" i="18"/>
  <c r="W766" i="18"/>
  <c r="V766" i="18"/>
  <c r="BA766" i="18" s="1"/>
  <c r="U766" i="18"/>
  <c r="T766" i="18"/>
  <c r="AZ766" i="18" s="1"/>
  <c r="S766" i="18"/>
  <c r="O766" i="18"/>
  <c r="N766" i="18"/>
  <c r="I766" i="18"/>
  <c r="H766" i="18"/>
  <c r="C766" i="18"/>
  <c r="B766" i="18"/>
  <c r="Q766" i="15"/>
  <c r="P766" i="15"/>
  <c r="O766" i="15"/>
  <c r="N766" i="15"/>
  <c r="J766" i="15"/>
  <c r="R766" i="15" s="1"/>
  <c r="D766" i="15"/>
  <c r="C766" i="15"/>
  <c r="B766" i="15"/>
  <c r="Q766" i="14"/>
  <c r="P766" i="14"/>
  <c r="O766" i="14"/>
  <c r="N766" i="14"/>
  <c r="J766" i="14"/>
  <c r="R766" i="14" s="1"/>
  <c r="C766" i="14"/>
  <c r="B766" i="14"/>
  <c r="P766" i="13"/>
  <c r="O766" i="13"/>
  <c r="N766" i="13"/>
  <c r="M766" i="13"/>
  <c r="I766" i="13"/>
  <c r="Q766" i="13" s="1"/>
  <c r="D766" i="13"/>
  <c r="C766" i="13"/>
  <c r="B766" i="13"/>
  <c r="R766" i="16"/>
  <c r="Q766" i="16"/>
  <c r="P766" i="16"/>
  <c r="O766" i="16"/>
  <c r="K766" i="16"/>
  <c r="S766" i="16" s="1"/>
  <c r="D766" i="16"/>
  <c r="C766" i="16"/>
  <c r="B766" i="16"/>
  <c r="S766" i="11"/>
  <c r="R766" i="11"/>
  <c r="P766" i="11"/>
  <c r="O766" i="11"/>
  <c r="N766" i="11"/>
  <c r="K766" i="11"/>
  <c r="H766" i="11"/>
  <c r="T766" i="11" s="1"/>
  <c r="D766" i="11"/>
  <c r="C766" i="11"/>
  <c r="B766" i="11"/>
  <c r="P766" i="12"/>
  <c r="O766" i="12"/>
  <c r="N766" i="12"/>
  <c r="M766" i="12"/>
  <c r="I766" i="12"/>
  <c r="Q766" i="12" s="1"/>
  <c r="D766" i="12"/>
  <c r="C766" i="12"/>
  <c r="B766" i="12"/>
  <c r="P766" i="10"/>
  <c r="O766" i="10"/>
  <c r="M766" i="10"/>
  <c r="M766" i="18" s="1"/>
  <c r="I766" i="10"/>
  <c r="Q766" i="10" s="1"/>
  <c r="D766" i="10"/>
  <c r="C766" i="10"/>
  <c r="B766" i="10"/>
  <c r="O766" i="1"/>
  <c r="Z766" i="18" s="1"/>
  <c r="AN766" i="18" s="1"/>
  <c r="N766" i="1"/>
  <c r="P766" i="18" s="1"/>
  <c r="AM766" i="18" s="1"/>
  <c r="M766" i="1"/>
  <c r="J766" i="18" s="1"/>
  <c r="AL766" i="18" s="1"/>
  <c r="L766" i="1"/>
  <c r="D766" i="18" s="1"/>
  <c r="AK766" i="18" s="1"/>
  <c r="A766" i="1"/>
  <c r="A766" i="15" s="1"/>
  <c r="AX765" i="18"/>
  <c r="AW765" i="18"/>
  <c r="AV765" i="18"/>
  <c r="AF765" i="18"/>
  <c r="BB765" i="18" s="1"/>
  <c r="AD765" i="18"/>
  <c r="AC765" i="18"/>
  <c r="Y765" i="18"/>
  <c r="W765" i="18"/>
  <c r="V765" i="18"/>
  <c r="BA765" i="18" s="1"/>
  <c r="U765" i="18"/>
  <c r="T765" i="18"/>
  <c r="AZ765" i="18" s="1"/>
  <c r="S765" i="18"/>
  <c r="O765" i="18"/>
  <c r="N765" i="18"/>
  <c r="I765" i="18"/>
  <c r="H765" i="18"/>
  <c r="C765" i="18"/>
  <c r="B765" i="18"/>
  <c r="Q765" i="15"/>
  <c r="P765" i="15"/>
  <c r="O765" i="15"/>
  <c r="N765" i="15"/>
  <c r="J765" i="15"/>
  <c r="R765" i="15" s="1"/>
  <c r="D765" i="15"/>
  <c r="C765" i="15"/>
  <c r="B765" i="15"/>
  <c r="Q765" i="14"/>
  <c r="P765" i="14"/>
  <c r="O765" i="14"/>
  <c r="N765" i="14"/>
  <c r="J765" i="14"/>
  <c r="R765" i="14" s="1"/>
  <c r="C765" i="14"/>
  <c r="B765" i="14"/>
  <c r="P765" i="13"/>
  <c r="O765" i="13"/>
  <c r="N765" i="13"/>
  <c r="M765" i="13"/>
  <c r="I765" i="13"/>
  <c r="Q765" i="13" s="1"/>
  <c r="D765" i="13"/>
  <c r="C765" i="13"/>
  <c r="B765" i="13"/>
  <c r="R765" i="16"/>
  <c r="Q765" i="16"/>
  <c r="P765" i="16"/>
  <c r="O765" i="16"/>
  <c r="K765" i="16"/>
  <c r="S765" i="16" s="1"/>
  <c r="D765" i="16"/>
  <c r="C765" i="16"/>
  <c r="B765" i="16"/>
  <c r="S765" i="11"/>
  <c r="R765" i="11"/>
  <c r="P765" i="11"/>
  <c r="O765" i="11"/>
  <c r="N765" i="11"/>
  <c r="K765" i="11"/>
  <c r="H765" i="11"/>
  <c r="T765" i="11" s="1"/>
  <c r="D765" i="11"/>
  <c r="C765" i="11"/>
  <c r="B765" i="11"/>
  <c r="P765" i="12"/>
  <c r="O765" i="12"/>
  <c r="N765" i="12"/>
  <c r="M765" i="12"/>
  <c r="I765" i="12"/>
  <c r="Q765" i="12" s="1"/>
  <c r="D765" i="12"/>
  <c r="C765" i="12"/>
  <c r="B765" i="12"/>
  <c r="P765" i="10"/>
  <c r="O765" i="10"/>
  <c r="M765" i="10"/>
  <c r="M765" i="18" s="1"/>
  <c r="I765" i="10"/>
  <c r="Q765" i="10" s="1"/>
  <c r="D765" i="10"/>
  <c r="C765" i="10"/>
  <c r="B765" i="10"/>
  <c r="O765" i="1"/>
  <c r="Z765" i="18" s="1"/>
  <c r="AN765" i="18" s="1"/>
  <c r="N765" i="1"/>
  <c r="P765" i="18" s="1"/>
  <c r="AM765" i="18" s="1"/>
  <c r="M765" i="1"/>
  <c r="J765" i="18" s="1"/>
  <c r="AL765" i="18" s="1"/>
  <c r="L765" i="1"/>
  <c r="D765" i="18" s="1"/>
  <c r="AK765" i="18" s="1"/>
  <c r="A765" i="1"/>
  <c r="A765" i="15" s="1"/>
  <c r="AX764" i="18"/>
  <c r="AW764" i="18"/>
  <c r="AV764" i="18"/>
  <c r="AF764" i="18"/>
  <c r="BB764" i="18" s="1"/>
  <c r="AD764" i="18"/>
  <c r="AC764" i="18"/>
  <c r="V764" i="18"/>
  <c r="T764" i="18"/>
  <c r="AZ764" i="18" s="1"/>
  <c r="S764" i="18"/>
  <c r="O764" i="18"/>
  <c r="N764" i="18"/>
  <c r="I764" i="18"/>
  <c r="H764" i="18"/>
  <c r="C764" i="18"/>
  <c r="B764" i="18"/>
  <c r="Q764" i="15"/>
  <c r="P764" i="15"/>
  <c r="O764" i="15"/>
  <c r="N764" i="15"/>
  <c r="J764" i="15"/>
  <c r="C764" i="15"/>
  <c r="B764" i="15"/>
  <c r="Q764" i="14"/>
  <c r="P764" i="14"/>
  <c r="O764" i="14"/>
  <c r="N764" i="14"/>
  <c r="J764" i="14"/>
  <c r="C764" i="14"/>
  <c r="B764" i="14"/>
  <c r="P764" i="13"/>
  <c r="O764" i="13"/>
  <c r="N764" i="13"/>
  <c r="M764" i="13"/>
  <c r="I764" i="13"/>
  <c r="D764" i="13"/>
  <c r="C764" i="13"/>
  <c r="B764" i="13"/>
  <c r="R764" i="16"/>
  <c r="Q764" i="16"/>
  <c r="P764" i="16"/>
  <c r="O764" i="16"/>
  <c r="K764" i="16"/>
  <c r="D764" i="16"/>
  <c r="C764" i="16"/>
  <c r="B764" i="16"/>
  <c r="S764" i="11"/>
  <c r="R764" i="11"/>
  <c r="P764" i="11"/>
  <c r="O764" i="11"/>
  <c r="N764" i="11"/>
  <c r="K764" i="11"/>
  <c r="H764" i="11"/>
  <c r="T764" i="11" s="1"/>
  <c r="D764" i="11"/>
  <c r="C764" i="11"/>
  <c r="B764" i="11"/>
  <c r="P764" i="12"/>
  <c r="O764" i="12"/>
  <c r="N764" i="12"/>
  <c r="M764" i="12"/>
  <c r="I764" i="12"/>
  <c r="Q764" i="12" s="1"/>
  <c r="D764" i="12"/>
  <c r="C764" i="12"/>
  <c r="B764" i="12"/>
  <c r="P764" i="10"/>
  <c r="O764" i="10"/>
  <c r="M764" i="10"/>
  <c r="M764" i="18" s="1"/>
  <c r="I764" i="10"/>
  <c r="Q764" i="10" s="1"/>
  <c r="D764" i="10"/>
  <c r="C764" i="10"/>
  <c r="B764" i="10"/>
  <c r="O764" i="1"/>
  <c r="Z764" i="18" s="1"/>
  <c r="AN764" i="18" s="1"/>
  <c r="N764" i="1"/>
  <c r="P764" i="18" s="1"/>
  <c r="AM764" i="18" s="1"/>
  <c r="M764" i="1"/>
  <c r="J764" i="18" s="1"/>
  <c r="AL764" i="18" s="1"/>
  <c r="L764" i="1"/>
  <c r="D764" i="18" s="1"/>
  <c r="AK764" i="18" s="1"/>
  <c r="A764" i="1"/>
  <c r="A764" i="13" s="1"/>
  <c r="AX763" i="18"/>
  <c r="AW763" i="18"/>
  <c r="AV763" i="18"/>
  <c r="AF763" i="18"/>
  <c r="BB763" i="18" s="1"/>
  <c r="AD763" i="18"/>
  <c r="AC763" i="18"/>
  <c r="Y763" i="18"/>
  <c r="W763" i="18"/>
  <c r="V763" i="18"/>
  <c r="BA763" i="18" s="1"/>
  <c r="U763" i="18"/>
  <c r="T763" i="18"/>
  <c r="AZ763" i="18" s="1"/>
  <c r="S763" i="18"/>
  <c r="O763" i="18"/>
  <c r="N763" i="18"/>
  <c r="I763" i="18"/>
  <c r="H763" i="18"/>
  <c r="C763" i="18"/>
  <c r="B763" i="18"/>
  <c r="Q763" i="15"/>
  <c r="P763" i="15"/>
  <c r="O763" i="15"/>
  <c r="N763" i="15"/>
  <c r="J763" i="15"/>
  <c r="R763" i="15" s="1"/>
  <c r="D763" i="15"/>
  <c r="C763" i="15"/>
  <c r="B763" i="15"/>
  <c r="Q763" i="14"/>
  <c r="P763" i="14"/>
  <c r="O763" i="14"/>
  <c r="N763" i="14"/>
  <c r="J763" i="14"/>
  <c r="R763" i="14" s="1"/>
  <c r="C763" i="14"/>
  <c r="B763" i="14"/>
  <c r="P763" i="13"/>
  <c r="O763" i="13"/>
  <c r="N763" i="13"/>
  <c r="M763" i="13"/>
  <c r="I763" i="13"/>
  <c r="Q763" i="13" s="1"/>
  <c r="D763" i="13"/>
  <c r="C763" i="13"/>
  <c r="B763" i="13"/>
  <c r="R763" i="16"/>
  <c r="Q763" i="16"/>
  <c r="P763" i="16"/>
  <c r="O763" i="16"/>
  <c r="K763" i="16"/>
  <c r="S763" i="16" s="1"/>
  <c r="D763" i="16"/>
  <c r="C763" i="16"/>
  <c r="B763" i="16"/>
  <c r="S763" i="11"/>
  <c r="R763" i="11"/>
  <c r="P763" i="11"/>
  <c r="O763" i="11"/>
  <c r="N763" i="11"/>
  <c r="K763" i="11"/>
  <c r="H763" i="11"/>
  <c r="T763" i="11" s="1"/>
  <c r="D763" i="11"/>
  <c r="C763" i="11"/>
  <c r="B763" i="11"/>
  <c r="P763" i="12"/>
  <c r="O763" i="12"/>
  <c r="N763" i="12"/>
  <c r="M763" i="12"/>
  <c r="I763" i="12"/>
  <c r="Q763" i="12" s="1"/>
  <c r="D763" i="12"/>
  <c r="C763" i="12"/>
  <c r="B763" i="12"/>
  <c r="P763" i="10"/>
  <c r="O763" i="10"/>
  <c r="M763" i="10"/>
  <c r="I763" i="10"/>
  <c r="Q763" i="10" s="1"/>
  <c r="D763" i="10"/>
  <c r="C763" i="10"/>
  <c r="B763" i="10"/>
  <c r="O763" i="1"/>
  <c r="Z763" i="18" s="1"/>
  <c r="AN763" i="18" s="1"/>
  <c r="N763" i="1"/>
  <c r="P763" i="18" s="1"/>
  <c r="AM763" i="18" s="1"/>
  <c r="M763" i="1"/>
  <c r="J763" i="18" s="1"/>
  <c r="AL763" i="18" s="1"/>
  <c r="L763" i="1"/>
  <c r="D763" i="18" s="1"/>
  <c r="AK763" i="18" s="1"/>
  <c r="A763" i="1"/>
  <c r="A763" i="15" s="1"/>
  <c r="AX762" i="18"/>
  <c r="AW762" i="18"/>
  <c r="AV762" i="18"/>
  <c r="AI762" i="18"/>
  <c r="AG762" i="18"/>
  <c r="AF762" i="18"/>
  <c r="BB762" i="18" s="1"/>
  <c r="AE762" i="18"/>
  <c r="AD762" i="18"/>
  <c r="AC762" i="18"/>
  <c r="V762" i="18"/>
  <c r="T762" i="18"/>
  <c r="AZ762" i="18" s="1"/>
  <c r="S762" i="18"/>
  <c r="I762" i="18"/>
  <c r="H762" i="18"/>
  <c r="C762" i="18"/>
  <c r="B762" i="18"/>
  <c r="Q762" i="15"/>
  <c r="P762" i="15"/>
  <c r="O762" i="15"/>
  <c r="N762" i="15"/>
  <c r="J762" i="15"/>
  <c r="C762" i="15"/>
  <c r="B762" i="15"/>
  <c r="Q762" i="14"/>
  <c r="P762" i="14"/>
  <c r="O762" i="14"/>
  <c r="N762" i="14"/>
  <c r="J762" i="14"/>
  <c r="R762" i="14" s="1"/>
  <c r="C762" i="14"/>
  <c r="B762" i="14"/>
  <c r="P762" i="13"/>
  <c r="O762" i="13"/>
  <c r="N762" i="13"/>
  <c r="M762" i="13"/>
  <c r="I762" i="13"/>
  <c r="Q762" i="13" s="1"/>
  <c r="D762" i="13"/>
  <c r="C762" i="13"/>
  <c r="B762" i="13"/>
  <c r="R762" i="16"/>
  <c r="Q762" i="16"/>
  <c r="P762" i="16"/>
  <c r="O762" i="16"/>
  <c r="K762" i="16"/>
  <c r="S762" i="16" s="1"/>
  <c r="D762" i="16"/>
  <c r="C762" i="16"/>
  <c r="B762" i="16"/>
  <c r="S762" i="11"/>
  <c r="R762" i="11"/>
  <c r="P762" i="11"/>
  <c r="O762" i="11"/>
  <c r="N762" i="11"/>
  <c r="K762" i="11"/>
  <c r="H762" i="11"/>
  <c r="T762" i="11" s="1"/>
  <c r="D762" i="11"/>
  <c r="C762" i="11"/>
  <c r="B762" i="11"/>
  <c r="P762" i="12"/>
  <c r="O762" i="12"/>
  <c r="N762" i="12"/>
  <c r="M762" i="12"/>
  <c r="I762" i="12"/>
  <c r="Q762" i="12" s="1"/>
  <c r="D762" i="12"/>
  <c r="C762" i="12"/>
  <c r="B762" i="12"/>
  <c r="P762" i="10"/>
  <c r="O762" i="10"/>
  <c r="M762" i="10"/>
  <c r="I762" i="10"/>
  <c r="Q762" i="10" s="1"/>
  <c r="D762" i="10"/>
  <c r="C762" i="10"/>
  <c r="B762" i="10"/>
  <c r="O762" i="1"/>
  <c r="Z762" i="18" s="1"/>
  <c r="AN762" i="18" s="1"/>
  <c r="N762" i="1"/>
  <c r="P762" i="18" s="1"/>
  <c r="AM762" i="18" s="1"/>
  <c r="M762" i="1"/>
  <c r="J762" i="18" s="1"/>
  <c r="AL762" i="18" s="1"/>
  <c r="L762" i="1"/>
  <c r="D762" i="18" s="1"/>
  <c r="AK762" i="18" s="1"/>
  <c r="A762" i="1"/>
  <c r="A762" i="15" s="1"/>
  <c r="AX761" i="18"/>
  <c r="AW761" i="18"/>
  <c r="AV761" i="18"/>
  <c r="AF761" i="18"/>
  <c r="BB761" i="18" s="1"/>
  <c r="AD761" i="18"/>
  <c r="AC761" i="18"/>
  <c r="V761" i="18"/>
  <c r="T761" i="18"/>
  <c r="AZ761" i="18" s="1"/>
  <c r="S761" i="18"/>
  <c r="O761" i="18"/>
  <c r="N761" i="18"/>
  <c r="C761" i="18"/>
  <c r="B761" i="18"/>
  <c r="Q761" i="15"/>
  <c r="P761" i="15"/>
  <c r="O761" i="15"/>
  <c r="N761" i="15"/>
  <c r="J761" i="15"/>
  <c r="R761" i="15" s="1"/>
  <c r="D761" i="15"/>
  <c r="C761" i="15"/>
  <c r="B761" i="15"/>
  <c r="Q761" i="14"/>
  <c r="P761" i="14"/>
  <c r="O761" i="14"/>
  <c r="N761" i="14"/>
  <c r="J761" i="14"/>
  <c r="R761" i="14" s="1"/>
  <c r="C761" i="14"/>
  <c r="B761" i="14"/>
  <c r="P761" i="13"/>
  <c r="O761" i="13"/>
  <c r="N761" i="13"/>
  <c r="M761" i="13"/>
  <c r="I761" i="13"/>
  <c r="Q761" i="13" s="1"/>
  <c r="D761" i="13"/>
  <c r="C761" i="13"/>
  <c r="B761" i="13"/>
  <c r="R761" i="16"/>
  <c r="Q761" i="16"/>
  <c r="P761" i="16"/>
  <c r="O761" i="16"/>
  <c r="K761" i="16"/>
  <c r="S761" i="16" s="1"/>
  <c r="D761" i="16"/>
  <c r="C761" i="16"/>
  <c r="B761" i="16"/>
  <c r="S761" i="11"/>
  <c r="R761" i="11"/>
  <c r="P761" i="11"/>
  <c r="O761" i="11"/>
  <c r="N761" i="11"/>
  <c r="K761" i="11"/>
  <c r="H761" i="11"/>
  <c r="T761" i="11" s="1"/>
  <c r="D761" i="11"/>
  <c r="C761" i="11"/>
  <c r="B761" i="11"/>
  <c r="P761" i="12"/>
  <c r="O761" i="12"/>
  <c r="N761" i="12"/>
  <c r="M761" i="12"/>
  <c r="I761" i="12"/>
  <c r="Q761" i="12" s="1"/>
  <c r="D761" i="12"/>
  <c r="C761" i="12"/>
  <c r="B761" i="12"/>
  <c r="P761" i="10"/>
  <c r="O761" i="10"/>
  <c r="M761" i="10"/>
  <c r="I761" i="10"/>
  <c r="D761" i="10"/>
  <c r="C761" i="10"/>
  <c r="B761" i="10"/>
  <c r="O761" i="1"/>
  <c r="Z761" i="18" s="1"/>
  <c r="AN761" i="18" s="1"/>
  <c r="N761" i="1"/>
  <c r="P761" i="18" s="1"/>
  <c r="AM761" i="18" s="1"/>
  <c r="M761" i="1"/>
  <c r="J761" i="18" s="1"/>
  <c r="AL761" i="18" s="1"/>
  <c r="L761" i="1"/>
  <c r="D761" i="18" s="1"/>
  <c r="AK761" i="18" s="1"/>
  <c r="A761" i="1"/>
  <c r="A761" i="18" s="1"/>
  <c r="AX760" i="18"/>
  <c r="AW760" i="18"/>
  <c r="AV760" i="18"/>
  <c r="AF760" i="18"/>
  <c r="BB760" i="18" s="1"/>
  <c r="AD760" i="18"/>
  <c r="AC760" i="18"/>
  <c r="V760" i="18"/>
  <c r="T760" i="18"/>
  <c r="AZ760" i="18" s="1"/>
  <c r="S760" i="18"/>
  <c r="O760" i="18"/>
  <c r="N760" i="18"/>
  <c r="I760" i="18"/>
  <c r="H760" i="18"/>
  <c r="C760" i="18"/>
  <c r="B760" i="18"/>
  <c r="Q760" i="15"/>
  <c r="P760" i="15"/>
  <c r="O760" i="15"/>
  <c r="N760" i="15"/>
  <c r="J760" i="15"/>
  <c r="R760" i="15" s="1"/>
  <c r="D760" i="15"/>
  <c r="C760" i="15"/>
  <c r="B760" i="15"/>
  <c r="Q760" i="14"/>
  <c r="P760" i="14"/>
  <c r="O760" i="14"/>
  <c r="N760" i="14"/>
  <c r="J760" i="14"/>
  <c r="R760" i="14" s="1"/>
  <c r="C760" i="14"/>
  <c r="B760" i="14"/>
  <c r="P760" i="13"/>
  <c r="O760" i="13"/>
  <c r="N760" i="13"/>
  <c r="M760" i="13"/>
  <c r="I760" i="13"/>
  <c r="Q760" i="13" s="1"/>
  <c r="D760" i="13"/>
  <c r="C760" i="13"/>
  <c r="B760" i="13"/>
  <c r="R760" i="16"/>
  <c r="Q760" i="16"/>
  <c r="P760" i="16"/>
  <c r="O760" i="16"/>
  <c r="K760" i="16"/>
  <c r="S760" i="16" s="1"/>
  <c r="D760" i="16"/>
  <c r="C760" i="16"/>
  <c r="B760" i="16"/>
  <c r="S760" i="11"/>
  <c r="R760" i="11"/>
  <c r="P760" i="11"/>
  <c r="O760" i="11"/>
  <c r="N760" i="11"/>
  <c r="K760" i="11"/>
  <c r="H760" i="11"/>
  <c r="T760" i="11" s="1"/>
  <c r="D760" i="11"/>
  <c r="C760" i="11"/>
  <c r="B760" i="11"/>
  <c r="P760" i="12"/>
  <c r="O760" i="12"/>
  <c r="N760" i="12"/>
  <c r="M760" i="12"/>
  <c r="I760" i="12"/>
  <c r="Q760" i="12" s="1"/>
  <c r="D760" i="12"/>
  <c r="C760" i="12"/>
  <c r="B760" i="12"/>
  <c r="P760" i="10"/>
  <c r="O760" i="10"/>
  <c r="M760" i="10"/>
  <c r="I760" i="10"/>
  <c r="Q760" i="10" s="1"/>
  <c r="D760" i="10"/>
  <c r="C760" i="10"/>
  <c r="B760" i="10"/>
  <c r="O760" i="1"/>
  <c r="Z760" i="18" s="1"/>
  <c r="AN760" i="18" s="1"/>
  <c r="N760" i="1"/>
  <c r="P760" i="18" s="1"/>
  <c r="AM760" i="18" s="1"/>
  <c r="M760" i="1"/>
  <c r="J760" i="18" s="1"/>
  <c r="AL760" i="18" s="1"/>
  <c r="L760" i="1"/>
  <c r="D760" i="18" s="1"/>
  <c r="AK760" i="18" s="1"/>
  <c r="A760" i="1"/>
  <c r="A760" i="15" s="1"/>
  <c r="AX759" i="18"/>
  <c r="AW759" i="18"/>
  <c r="AV759" i="18"/>
  <c r="AI759" i="18"/>
  <c r="AG759" i="18"/>
  <c r="AF759" i="18"/>
  <c r="BB759" i="18" s="1"/>
  <c r="AE759" i="18"/>
  <c r="AD759" i="18"/>
  <c r="AC759" i="18"/>
  <c r="V759" i="18"/>
  <c r="T759" i="18"/>
  <c r="AZ759" i="18" s="1"/>
  <c r="S759" i="18"/>
  <c r="O759" i="18"/>
  <c r="N759" i="18"/>
  <c r="I759" i="18"/>
  <c r="H759" i="18"/>
  <c r="C759" i="18"/>
  <c r="B759" i="18"/>
  <c r="Q759" i="15"/>
  <c r="P759" i="15"/>
  <c r="O759" i="15"/>
  <c r="N759" i="15"/>
  <c r="J759" i="15"/>
  <c r="R759" i="15" s="1"/>
  <c r="D759" i="15"/>
  <c r="C759" i="15"/>
  <c r="B759" i="15"/>
  <c r="Q759" i="14"/>
  <c r="P759" i="14"/>
  <c r="O759" i="14"/>
  <c r="N759" i="14"/>
  <c r="J759" i="14"/>
  <c r="R759" i="14" s="1"/>
  <c r="C759" i="14"/>
  <c r="B759" i="14"/>
  <c r="P759" i="13"/>
  <c r="O759" i="13"/>
  <c r="N759" i="13"/>
  <c r="M759" i="13"/>
  <c r="I759" i="13"/>
  <c r="Q759" i="13" s="1"/>
  <c r="D759" i="13"/>
  <c r="C759" i="13"/>
  <c r="B759" i="13"/>
  <c r="R759" i="16"/>
  <c r="Q759" i="16"/>
  <c r="P759" i="16"/>
  <c r="O759" i="16"/>
  <c r="K759" i="16"/>
  <c r="S759" i="16" s="1"/>
  <c r="D759" i="16"/>
  <c r="C759" i="16"/>
  <c r="B759" i="16"/>
  <c r="S759" i="11"/>
  <c r="R759" i="11"/>
  <c r="P759" i="11"/>
  <c r="O759" i="11"/>
  <c r="N759" i="11"/>
  <c r="K759" i="11"/>
  <c r="H759" i="11"/>
  <c r="T759" i="11" s="1"/>
  <c r="D759" i="11"/>
  <c r="C759" i="11"/>
  <c r="B759" i="11"/>
  <c r="P759" i="12"/>
  <c r="O759" i="12"/>
  <c r="N759" i="12"/>
  <c r="M759" i="12"/>
  <c r="I759" i="12"/>
  <c r="Q759" i="12" s="1"/>
  <c r="D759" i="12"/>
  <c r="C759" i="12"/>
  <c r="B759" i="12"/>
  <c r="P759" i="10"/>
  <c r="O759" i="10"/>
  <c r="M759" i="10"/>
  <c r="M759" i="18" s="1"/>
  <c r="I759" i="10"/>
  <c r="Q759" i="10" s="1"/>
  <c r="D759" i="10"/>
  <c r="C759" i="10"/>
  <c r="B759" i="10"/>
  <c r="O759" i="1"/>
  <c r="Z759" i="18" s="1"/>
  <c r="AN759" i="18" s="1"/>
  <c r="N759" i="1"/>
  <c r="P759" i="18" s="1"/>
  <c r="AM759" i="18" s="1"/>
  <c r="M759" i="1"/>
  <c r="J759" i="18" s="1"/>
  <c r="AL759" i="18" s="1"/>
  <c r="L759" i="1"/>
  <c r="D759" i="18" s="1"/>
  <c r="AK759" i="18" s="1"/>
  <c r="A759" i="1"/>
  <c r="A759" i="18" s="1"/>
  <c r="AX758" i="18"/>
  <c r="AW758" i="18"/>
  <c r="AV758" i="18"/>
  <c r="AF758" i="18"/>
  <c r="BB758" i="18" s="1"/>
  <c r="AD758" i="18"/>
  <c r="AC758" i="18"/>
  <c r="V758" i="18"/>
  <c r="T758" i="18"/>
  <c r="AZ758" i="18" s="1"/>
  <c r="S758" i="18"/>
  <c r="O758" i="18"/>
  <c r="N758" i="18"/>
  <c r="I758" i="18"/>
  <c r="H758" i="18"/>
  <c r="C758" i="18"/>
  <c r="B758" i="18"/>
  <c r="Q758" i="15"/>
  <c r="P758" i="15"/>
  <c r="O758" i="15"/>
  <c r="N758" i="15"/>
  <c r="J758" i="15"/>
  <c r="R758" i="15" s="1"/>
  <c r="D758" i="15"/>
  <c r="C758" i="15"/>
  <c r="B758" i="15"/>
  <c r="Q758" i="14"/>
  <c r="P758" i="14"/>
  <c r="O758" i="14"/>
  <c r="N758" i="14"/>
  <c r="J758" i="14"/>
  <c r="R758" i="14" s="1"/>
  <c r="C758" i="14"/>
  <c r="B758" i="14"/>
  <c r="P758" i="13"/>
  <c r="O758" i="13"/>
  <c r="N758" i="13"/>
  <c r="M758" i="13"/>
  <c r="I758" i="13"/>
  <c r="Q758" i="13" s="1"/>
  <c r="D758" i="13"/>
  <c r="C758" i="13"/>
  <c r="B758" i="13"/>
  <c r="R758" i="16"/>
  <c r="Q758" i="16"/>
  <c r="P758" i="16"/>
  <c r="O758" i="16"/>
  <c r="K758" i="16"/>
  <c r="S758" i="16" s="1"/>
  <c r="D758" i="16"/>
  <c r="C758" i="16"/>
  <c r="B758" i="16"/>
  <c r="S758" i="11"/>
  <c r="R758" i="11"/>
  <c r="P758" i="11"/>
  <c r="O758" i="11"/>
  <c r="N758" i="11"/>
  <c r="K758" i="11"/>
  <c r="H758" i="11"/>
  <c r="T758" i="11" s="1"/>
  <c r="D758" i="11"/>
  <c r="C758" i="11"/>
  <c r="B758" i="11"/>
  <c r="P758" i="12"/>
  <c r="O758" i="12"/>
  <c r="N758" i="12"/>
  <c r="M758" i="12"/>
  <c r="I758" i="12"/>
  <c r="Q758" i="12" s="1"/>
  <c r="D758" i="12"/>
  <c r="C758" i="12"/>
  <c r="B758" i="12"/>
  <c r="P758" i="10"/>
  <c r="O758" i="10"/>
  <c r="M758" i="10"/>
  <c r="I758" i="10"/>
  <c r="Q758" i="10" s="1"/>
  <c r="D758" i="10"/>
  <c r="C758" i="10"/>
  <c r="B758" i="10"/>
  <c r="O758" i="1"/>
  <c r="Z758" i="18" s="1"/>
  <c r="AN758" i="18" s="1"/>
  <c r="N758" i="1"/>
  <c r="P758" i="18" s="1"/>
  <c r="AM758" i="18" s="1"/>
  <c r="M758" i="1"/>
  <c r="J758" i="18" s="1"/>
  <c r="AL758" i="18" s="1"/>
  <c r="L758" i="1"/>
  <c r="D758" i="18" s="1"/>
  <c r="AK758" i="18" s="1"/>
  <c r="A758" i="1"/>
  <c r="A758" i="15" s="1"/>
  <c r="AX757" i="18"/>
  <c r="AW757" i="18"/>
  <c r="AV757" i="18"/>
  <c r="AI757" i="18"/>
  <c r="AG757" i="18"/>
  <c r="AF757" i="18"/>
  <c r="BB757" i="18" s="1"/>
  <c r="AE757" i="18"/>
  <c r="AD757" i="18"/>
  <c r="AC757" i="18"/>
  <c r="V757" i="18"/>
  <c r="T757" i="18"/>
  <c r="AZ757" i="18" s="1"/>
  <c r="S757" i="18"/>
  <c r="O757" i="18"/>
  <c r="N757" i="18"/>
  <c r="I757" i="18"/>
  <c r="H757" i="18"/>
  <c r="C757" i="18"/>
  <c r="B757" i="18"/>
  <c r="Q757" i="15"/>
  <c r="P757" i="15"/>
  <c r="O757" i="15"/>
  <c r="N757" i="15"/>
  <c r="J757" i="15"/>
  <c r="D757" i="15"/>
  <c r="C757" i="15"/>
  <c r="B757" i="15"/>
  <c r="Q757" i="14"/>
  <c r="P757" i="14"/>
  <c r="O757" i="14"/>
  <c r="N757" i="14"/>
  <c r="J757" i="14"/>
  <c r="C757" i="14"/>
  <c r="B757" i="14"/>
  <c r="P757" i="13"/>
  <c r="O757" i="13"/>
  <c r="N757" i="13"/>
  <c r="M757" i="13"/>
  <c r="I757" i="13"/>
  <c r="Q757" i="13" s="1"/>
  <c r="D757" i="13"/>
  <c r="C757" i="13"/>
  <c r="B757" i="13"/>
  <c r="R757" i="16"/>
  <c r="Q757" i="16"/>
  <c r="P757" i="16"/>
  <c r="O757" i="16"/>
  <c r="K757" i="16"/>
  <c r="S757" i="16" s="1"/>
  <c r="D757" i="16"/>
  <c r="C757" i="16"/>
  <c r="B757" i="16"/>
  <c r="S757" i="11"/>
  <c r="R757" i="11"/>
  <c r="P757" i="11"/>
  <c r="O757" i="11"/>
  <c r="N757" i="11"/>
  <c r="K757" i="11"/>
  <c r="H757" i="11"/>
  <c r="T757" i="11" s="1"/>
  <c r="D757" i="11"/>
  <c r="C757" i="11"/>
  <c r="B757" i="11"/>
  <c r="P757" i="12"/>
  <c r="O757" i="12"/>
  <c r="N757" i="12"/>
  <c r="M757" i="12"/>
  <c r="I757" i="12"/>
  <c r="Q757" i="12" s="1"/>
  <c r="D757" i="12"/>
  <c r="C757" i="12"/>
  <c r="B757" i="12"/>
  <c r="P757" i="10"/>
  <c r="O757" i="10"/>
  <c r="M757" i="10"/>
  <c r="I757" i="10"/>
  <c r="Q757" i="10" s="1"/>
  <c r="D757" i="10"/>
  <c r="C757" i="10"/>
  <c r="B757" i="10"/>
  <c r="O757" i="1"/>
  <c r="Z757" i="18" s="1"/>
  <c r="AN757" i="18" s="1"/>
  <c r="N757" i="1"/>
  <c r="P757" i="18" s="1"/>
  <c r="AM757" i="18" s="1"/>
  <c r="M757" i="1"/>
  <c r="J757" i="18" s="1"/>
  <c r="AL757" i="18" s="1"/>
  <c r="L757" i="1"/>
  <c r="D757" i="18" s="1"/>
  <c r="AK757" i="18" s="1"/>
  <c r="A757" i="1"/>
  <c r="A757" i="15" s="1"/>
  <c r="AX756" i="18"/>
  <c r="AW756" i="18"/>
  <c r="AV756" i="18"/>
  <c r="AI756" i="18"/>
  <c r="AG756" i="18"/>
  <c r="AF756" i="18"/>
  <c r="BB756" i="18" s="1"/>
  <c r="AE756" i="18"/>
  <c r="AD756" i="18"/>
  <c r="AC756" i="18"/>
  <c r="V756" i="18"/>
  <c r="T756" i="18"/>
  <c r="AZ756" i="18" s="1"/>
  <c r="S756" i="18"/>
  <c r="O756" i="18"/>
  <c r="N756" i="18"/>
  <c r="I756" i="18"/>
  <c r="H756" i="18"/>
  <c r="C756" i="18"/>
  <c r="B756" i="18"/>
  <c r="Q756" i="15"/>
  <c r="P756" i="15"/>
  <c r="O756" i="15"/>
  <c r="N756" i="15"/>
  <c r="J756" i="15"/>
  <c r="R756" i="15" s="1"/>
  <c r="D756" i="15"/>
  <c r="C756" i="15"/>
  <c r="B756" i="15"/>
  <c r="Q756" i="14"/>
  <c r="P756" i="14"/>
  <c r="O756" i="14"/>
  <c r="N756" i="14"/>
  <c r="J756" i="14"/>
  <c r="R756" i="14" s="1"/>
  <c r="C756" i="14"/>
  <c r="B756" i="14"/>
  <c r="P756" i="13"/>
  <c r="O756" i="13"/>
  <c r="N756" i="13"/>
  <c r="M756" i="13"/>
  <c r="I756" i="13"/>
  <c r="Q756" i="13" s="1"/>
  <c r="D756" i="13"/>
  <c r="C756" i="13"/>
  <c r="B756" i="13"/>
  <c r="R756" i="16"/>
  <c r="Q756" i="16"/>
  <c r="P756" i="16"/>
  <c r="O756" i="16"/>
  <c r="K756" i="16"/>
  <c r="S756" i="16" s="1"/>
  <c r="D756" i="16"/>
  <c r="C756" i="16"/>
  <c r="B756" i="16"/>
  <c r="S756" i="11"/>
  <c r="R756" i="11"/>
  <c r="P756" i="11"/>
  <c r="O756" i="11"/>
  <c r="N756" i="11"/>
  <c r="K756" i="11"/>
  <c r="H756" i="11"/>
  <c r="T756" i="11" s="1"/>
  <c r="D756" i="11"/>
  <c r="C756" i="11"/>
  <c r="B756" i="11"/>
  <c r="P756" i="12"/>
  <c r="O756" i="12"/>
  <c r="N756" i="12"/>
  <c r="M756" i="12"/>
  <c r="I756" i="12"/>
  <c r="Q756" i="12" s="1"/>
  <c r="D756" i="12"/>
  <c r="C756" i="12"/>
  <c r="B756" i="12"/>
  <c r="P756" i="10"/>
  <c r="O756" i="10"/>
  <c r="M756" i="10"/>
  <c r="M756" i="18" s="1"/>
  <c r="I756" i="10"/>
  <c r="Q756" i="10" s="1"/>
  <c r="D756" i="10"/>
  <c r="C756" i="10"/>
  <c r="B756" i="10"/>
  <c r="O756" i="1"/>
  <c r="Z756" i="18" s="1"/>
  <c r="AN756" i="18" s="1"/>
  <c r="N756" i="1"/>
  <c r="P756" i="18" s="1"/>
  <c r="AM756" i="18" s="1"/>
  <c r="M756" i="1"/>
  <c r="J756" i="18" s="1"/>
  <c r="AL756" i="18" s="1"/>
  <c r="L756" i="1"/>
  <c r="D756" i="18" s="1"/>
  <c r="AK756" i="18" s="1"/>
  <c r="A756" i="1"/>
  <c r="A756" i="15" s="1"/>
  <c r="AX755" i="18"/>
  <c r="AW755" i="18"/>
  <c r="AV755" i="18"/>
  <c r="AF755" i="18"/>
  <c r="BB755" i="18" s="1"/>
  <c r="AD755" i="18"/>
  <c r="AC755" i="18"/>
  <c r="V755" i="18"/>
  <c r="T755" i="18"/>
  <c r="AZ755" i="18" s="1"/>
  <c r="S755" i="18"/>
  <c r="O755" i="18"/>
  <c r="N755" i="18"/>
  <c r="I755" i="18"/>
  <c r="H755" i="18"/>
  <c r="C755" i="18"/>
  <c r="B755" i="18"/>
  <c r="Q755" i="15"/>
  <c r="P755" i="15"/>
  <c r="O755" i="15"/>
  <c r="N755" i="15"/>
  <c r="J755" i="15"/>
  <c r="R755" i="15" s="1"/>
  <c r="D755" i="15"/>
  <c r="C755" i="15"/>
  <c r="B755" i="15"/>
  <c r="Q755" i="14"/>
  <c r="P755" i="14"/>
  <c r="O755" i="14"/>
  <c r="N755" i="14"/>
  <c r="J755" i="14"/>
  <c r="R755" i="14" s="1"/>
  <c r="C755" i="14"/>
  <c r="B755" i="14"/>
  <c r="P755" i="13"/>
  <c r="O755" i="13"/>
  <c r="N755" i="13"/>
  <c r="M755" i="13"/>
  <c r="I755" i="13"/>
  <c r="Q755" i="13" s="1"/>
  <c r="D755" i="13"/>
  <c r="C755" i="13"/>
  <c r="B755" i="13"/>
  <c r="R755" i="16"/>
  <c r="Q755" i="16"/>
  <c r="P755" i="16"/>
  <c r="O755" i="16"/>
  <c r="K755" i="16"/>
  <c r="S755" i="16" s="1"/>
  <c r="D755" i="16"/>
  <c r="C755" i="16"/>
  <c r="B755" i="16"/>
  <c r="S755" i="11"/>
  <c r="R755" i="11"/>
  <c r="P755" i="11"/>
  <c r="O755" i="11"/>
  <c r="N755" i="11"/>
  <c r="K755" i="11"/>
  <c r="H755" i="11"/>
  <c r="T755" i="11" s="1"/>
  <c r="D755" i="11"/>
  <c r="C755" i="11"/>
  <c r="B755" i="11"/>
  <c r="P755" i="12"/>
  <c r="O755" i="12"/>
  <c r="N755" i="12"/>
  <c r="M755" i="12"/>
  <c r="I755" i="12"/>
  <c r="Q755" i="12" s="1"/>
  <c r="D755" i="12"/>
  <c r="C755" i="12"/>
  <c r="B755" i="12"/>
  <c r="P755" i="10"/>
  <c r="O755" i="10"/>
  <c r="M755" i="10"/>
  <c r="M755" i="18" s="1"/>
  <c r="I755" i="10"/>
  <c r="Q755" i="10" s="1"/>
  <c r="D755" i="10"/>
  <c r="C755" i="10"/>
  <c r="B755" i="10"/>
  <c r="O755" i="1"/>
  <c r="Z755" i="18" s="1"/>
  <c r="AN755" i="18" s="1"/>
  <c r="N755" i="1"/>
  <c r="P755" i="18" s="1"/>
  <c r="AM755" i="18" s="1"/>
  <c r="M755" i="1"/>
  <c r="J755" i="18" s="1"/>
  <c r="AL755" i="18" s="1"/>
  <c r="L755" i="1"/>
  <c r="D755" i="18" s="1"/>
  <c r="AK755" i="18" s="1"/>
  <c r="A755" i="1"/>
  <c r="A755" i="18" s="1"/>
  <c r="AX754" i="18"/>
  <c r="AW754" i="18"/>
  <c r="AV754" i="18"/>
  <c r="AF754" i="18"/>
  <c r="BB754" i="18" s="1"/>
  <c r="AD754" i="18"/>
  <c r="AC754" i="18"/>
  <c r="V754" i="18"/>
  <c r="W754" i="18" s="1"/>
  <c r="T754" i="18"/>
  <c r="AZ754" i="18" s="1"/>
  <c r="S754" i="18"/>
  <c r="O754" i="18"/>
  <c r="N754" i="18"/>
  <c r="I754" i="18"/>
  <c r="H754" i="18"/>
  <c r="C754" i="18"/>
  <c r="B754" i="18"/>
  <c r="Q754" i="15"/>
  <c r="P754" i="15"/>
  <c r="O754" i="15"/>
  <c r="N754" i="15"/>
  <c r="J754" i="15"/>
  <c r="D754" i="15"/>
  <c r="C754" i="15"/>
  <c r="B754" i="15"/>
  <c r="Q754" i="14"/>
  <c r="P754" i="14"/>
  <c r="O754" i="14"/>
  <c r="N754" i="14"/>
  <c r="J754" i="14"/>
  <c r="C754" i="14"/>
  <c r="B754" i="14"/>
  <c r="P754" i="13"/>
  <c r="O754" i="13"/>
  <c r="N754" i="13"/>
  <c r="M754" i="13"/>
  <c r="I754" i="13"/>
  <c r="Q754" i="13" s="1"/>
  <c r="D754" i="13"/>
  <c r="C754" i="13"/>
  <c r="B754" i="13"/>
  <c r="R754" i="16"/>
  <c r="Q754" i="16"/>
  <c r="P754" i="16"/>
  <c r="O754" i="16"/>
  <c r="K754" i="16"/>
  <c r="D754" i="16"/>
  <c r="C754" i="16"/>
  <c r="B754" i="16"/>
  <c r="S754" i="11"/>
  <c r="R754" i="11"/>
  <c r="P754" i="11"/>
  <c r="O754" i="11"/>
  <c r="N754" i="11"/>
  <c r="K754" i="11"/>
  <c r="H754" i="11"/>
  <c r="T754" i="11" s="1"/>
  <c r="D754" i="11"/>
  <c r="C754" i="11"/>
  <c r="B754" i="11"/>
  <c r="P754" i="12"/>
  <c r="O754" i="12"/>
  <c r="N754" i="12"/>
  <c r="M754" i="12"/>
  <c r="I754" i="12"/>
  <c r="Q754" i="12" s="1"/>
  <c r="D754" i="12"/>
  <c r="C754" i="12"/>
  <c r="B754" i="12"/>
  <c r="P754" i="10"/>
  <c r="O754" i="10"/>
  <c r="M754" i="10"/>
  <c r="I754" i="10"/>
  <c r="Q754" i="10" s="1"/>
  <c r="D754" i="10"/>
  <c r="C754" i="10"/>
  <c r="B754" i="10"/>
  <c r="O754" i="1"/>
  <c r="Z754" i="18" s="1"/>
  <c r="AN754" i="18" s="1"/>
  <c r="N754" i="1"/>
  <c r="P754" i="18" s="1"/>
  <c r="AM754" i="18" s="1"/>
  <c r="M754" i="1"/>
  <c r="J754" i="18" s="1"/>
  <c r="AL754" i="18" s="1"/>
  <c r="L754" i="1"/>
  <c r="D754" i="18" s="1"/>
  <c r="AK754" i="18" s="1"/>
  <c r="A754" i="1"/>
  <c r="A754" i="15" s="1"/>
  <c r="AX753" i="18"/>
  <c r="AW753" i="18"/>
  <c r="AV753" i="18"/>
  <c r="AF753" i="18"/>
  <c r="BB753" i="18" s="1"/>
  <c r="AD753" i="18"/>
  <c r="AC753" i="18"/>
  <c r="V753" i="18"/>
  <c r="T753" i="18"/>
  <c r="AZ753" i="18" s="1"/>
  <c r="S753" i="18"/>
  <c r="O753" i="18"/>
  <c r="N753" i="18"/>
  <c r="I753" i="18"/>
  <c r="H753" i="18"/>
  <c r="C753" i="18"/>
  <c r="B753" i="18"/>
  <c r="Q753" i="15"/>
  <c r="P753" i="15"/>
  <c r="O753" i="15"/>
  <c r="N753" i="15"/>
  <c r="J753" i="15"/>
  <c r="R753" i="15" s="1"/>
  <c r="D753" i="15"/>
  <c r="C753" i="15"/>
  <c r="B753" i="15"/>
  <c r="Q753" i="14"/>
  <c r="P753" i="14"/>
  <c r="O753" i="14"/>
  <c r="N753" i="14"/>
  <c r="J753" i="14"/>
  <c r="R753" i="14" s="1"/>
  <c r="C753" i="14"/>
  <c r="B753" i="14"/>
  <c r="P753" i="13"/>
  <c r="O753" i="13"/>
  <c r="N753" i="13"/>
  <c r="M753" i="13"/>
  <c r="I753" i="13"/>
  <c r="Q753" i="13" s="1"/>
  <c r="D753" i="13"/>
  <c r="C753" i="13"/>
  <c r="B753" i="13"/>
  <c r="R753" i="16"/>
  <c r="Q753" i="16"/>
  <c r="P753" i="16"/>
  <c r="O753" i="16"/>
  <c r="K753" i="16"/>
  <c r="S753" i="16" s="1"/>
  <c r="D753" i="16"/>
  <c r="C753" i="16"/>
  <c r="B753" i="16"/>
  <c r="S753" i="11"/>
  <c r="R753" i="11"/>
  <c r="P753" i="11"/>
  <c r="O753" i="11"/>
  <c r="N753" i="11"/>
  <c r="K753" i="11"/>
  <c r="H753" i="11"/>
  <c r="T753" i="11" s="1"/>
  <c r="D753" i="11"/>
  <c r="C753" i="11"/>
  <c r="B753" i="11"/>
  <c r="P753" i="12"/>
  <c r="O753" i="12"/>
  <c r="N753" i="12"/>
  <c r="M753" i="12"/>
  <c r="I753" i="12"/>
  <c r="Q753" i="12" s="1"/>
  <c r="D753" i="12"/>
  <c r="C753" i="12"/>
  <c r="B753" i="12"/>
  <c r="P753" i="10"/>
  <c r="O753" i="10"/>
  <c r="M753" i="10"/>
  <c r="I753" i="10"/>
  <c r="Q753" i="10" s="1"/>
  <c r="D753" i="10"/>
  <c r="C753" i="10"/>
  <c r="B753" i="10"/>
  <c r="O753" i="1"/>
  <c r="Z753" i="18" s="1"/>
  <c r="AN753" i="18" s="1"/>
  <c r="N753" i="1"/>
  <c r="P753" i="18" s="1"/>
  <c r="AM753" i="18" s="1"/>
  <c r="M753" i="1"/>
  <c r="J753" i="18" s="1"/>
  <c r="AL753" i="18" s="1"/>
  <c r="L753" i="1"/>
  <c r="D753" i="18" s="1"/>
  <c r="AK753" i="18" s="1"/>
  <c r="A753" i="1"/>
  <c r="A753" i="15" s="1"/>
  <c r="AX752" i="18"/>
  <c r="AW752" i="18"/>
  <c r="AV752" i="18"/>
  <c r="AF752" i="18"/>
  <c r="BB752" i="18" s="1"/>
  <c r="AD752" i="18"/>
  <c r="AC752" i="18"/>
  <c r="V752" i="18"/>
  <c r="T752" i="18"/>
  <c r="AZ752" i="18" s="1"/>
  <c r="S752" i="18"/>
  <c r="O752" i="18"/>
  <c r="N752" i="18"/>
  <c r="I752" i="18"/>
  <c r="H752" i="18"/>
  <c r="C752" i="18"/>
  <c r="B752" i="18"/>
  <c r="Q752" i="15"/>
  <c r="P752" i="15"/>
  <c r="O752" i="15"/>
  <c r="N752" i="15"/>
  <c r="J752" i="15"/>
  <c r="D752" i="15"/>
  <c r="C752" i="15"/>
  <c r="B752" i="15"/>
  <c r="Q752" i="14"/>
  <c r="P752" i="14"/>
  <c r="O752" i="14"/>
  <c r="N752" i="14"/>
  <c r="J752" i="14"/>
  <c r="C752" i="14"/>
  <c r="B752" i="14"/>
  <c r="P752" i="13"/>
  <c r="O752" i="13"/>
  <c r="N752" i="13"/>
  <c r="M752" i="13"/>
  <c r="I752" i="13"/>
  <c r="Q752" i="13" s="1"/>
  <c r="D752" i="13"/>
  <c r="C752" i="13"/>
  <c r="B752" i="13"/>
  <c r="R752" i="16"/>
  <c r="Q752" i="16"/>
  <c r="P752" i="16"/>
  <c r="O752" i="16"/>
  <c r="K752" i="16"/>
  <c r="D752" i="16"/>
  <c r="C752" i="16"/>
  <c r="B752" i="16"/>
  <c r="S752" i="11"/>
  <c r="R752" i="11"/>
  <c r="P752" i="11"/>
  <c r="O752" i="11"/>
  <c r="N752" i="11"/>
  <c r="K752" i="11"/>
  <c r="H752" i="11"/>
  <c r="T752" i="11" s="1"/>
  <c r="D752" i="11"/>
  <c r="C752" i="11"/>
  <c r="B752" i="11"/>
  <c r="P752" i="12"/>
  <c r="O752" i="12"/>
  <c r="N752" i="12"/>
  <c r="M752" i="12"/>
  <c r="I752" i="12"/>
  <c r="Q752" i="12" s="1"/>
  <c r="D752" i="12"/>
  <c r="C752" i="12"/>
  <c r="B752" i="12"/>
  <c r="P752" i="10"/>
  <c r="O752" i="10"/>
  <c r="M752" i="10"/>
  <c r="I752" i="10"/>
  <c r="Q752" i="10" s="1"/>
  <c r="D752" i="10"/>
  <c r="C752" i="10"/>
  <c r="B752" i="10"/>
  <c r="O752" i="1"/>
  <c r="Z752" i="18" s="1"/>
  <c r="AN752" i="18" s="1"/>
  <c r="N752" i="1"/>
  <c r="P752" i="18" s="1"/>
  <c r="AM752" i="18" s="1"/>
  <c r="M752" i="1"/>
  <c r="J752" i="18" s="1"/>
  <c r="AL752" i="18" s="1"/>
  <c r="L752" i="1"/>
  <c r="D752" i="18" s="1"/>
  <c r="AK752" i="18" s="1"/>
  <c r="A752" i="1"/>
  <c r="A752" i="18" s="1"/>
  <c r="AX751" i="18"/>
  <c r="AW751" i="18"/>
  <c r="AV751" i="18"/>
  <c r="AF751" i="18"/>
  <c r="BB751" i="18" s="1"/>
  <c r="AD751" i="18"/>
  <c r="AC751" i="18"/>
  <c r="V751" i="18"/>
  <c r="T751" i="18"/>
  <c r="AZ751" i="18" s="1"/>
  <c r="S751" i="18"/>
  <c r="O751" i="18"/>
  <c r="N751" i="18"/>
  <c r="I751" i="18"/>
  <c r="H751" i="18"/>
  <c r="C751" i="18"/>
  <c r="B751" i="18"/>
  <c r="Q751" i="15"/>
  <c r="P751" i="15"/>
  <c r="O751" i="15"/>
  <c r="N751" i="15"/>
  <c r="J751" i="15"/>
  <c r="R751" i="15" s="1"/>
  <c r="D751" i="15"/>
  <c r="C751" i="15"/>
  <c r="B751" i="15"/>
  <c r="Q751" i="14"/>
  <c r="P751" i="14"/>
  <c r="O751" i="14"/>
  <c r="N751" i="14"/>
  <c r="J751" i="14"/>
  <c r="R751" i="14" s="1"/>
  <c r="C751" i="14"/>
  <c r="B751" i="14"/>
  <c r="P751" i="13"/>
  <c r="O751" i="13"/>
  <c r="N751" i="13"/>
  <c r="M751" i="13"/>
  <c r="I751" i="13"/>
  <c r="Q751" i="13" s="1"/>
  <c r="D751" i="13"/>
  <c r="C751" i="13"/>
  <c r="B751" i="13"/>
  <c r="R751" i="16"/>
  <c r="Q751" i="16"/>
  <c r="P751" i="16"/>
  <c r="O751" i="16"/>
  <c r="K751" i="16"/>
  <c r="D751" i="16"/>
  <c r="C751" i="16"/>
  <c r="B751" i="16"/>
  <c r="S751" i="11"/>
  <c r="R751" i="11"/>
  <c r="P751" i="11"/>
  <c r="O751" i="11"/>
  <c r="N751" i="11"/>
  <c r="K751" i="11"/>
  <c r="H751" i="11"/>
  <c r="T751" i="11" s="1"/>
  <c r="D751" i="11"/>
  <c r="C751" i="11"/>
  <c r="B751" i="11"/>
  <c r="P751" i="12"/>
  <c r="O751" i="12"/>
  <c r="N751" i="12"/>
  <c r="M751" i="12"/>
  <c r="I751" i="12"/>
  <c r="Q751" i="12" s="1"/>
  <c r="D751" i="12"/>
  <c r="C751" i="12"/>
  <c r="B751" i="12"/>
  <c r="P751" i="10"/>
  <c r="O751" i="10"/>
  <c r="M751" i="10"/>
  <c r="M751" i="18" s="1"/>
  <c r="I751" i="10"/>
  <c r="Q751" i="10" s="1"/>
  <c r="D751" i="10"/>
  <c r="C751" i="10"/>
  <c r="B751" i="10"/>
  <c r="O751" i="1"/>
  <c r="Z751" i="18" s="1"/>
  <c r="AN751" i="18" s="1"/>
  <c r="N751" i="1"/>
  <c r="P751" i="18" s="1"/>
  <c r="AM751" i="18" s="1"/>
  <c r="M751" i="1"/>
  <c r="J751" i="18" s="1"/>
  <c r="AL751" i="18" s="1"/>
  <c r="L751" i="1"/>
  <c r="D751" i="18" s="1"/>
  <c r="AK751" i="18" s="1"/>
  <c r="A751" i="1"/>
  <c r="A751" i="15" s="1"/>
  <c r="AX750" i="18"/>
  <c r="AW750" i="18"/>
  <c r="AV750" i="18"/>
  <c r="AF750" i="18"/>
  <c r="BB750" i="18" s="1"/>
  <c r="AD750" i="18"/>
  <c r="AC750" i="18"/>
  <c r="V750" i="18"/>
  <c r="T750" i="18"/>
  <c r="AZ750" i="18" s="1"/>
  <c r="S750" i="18"/>
  <c r="O750" i="18"/>
  <c r="N750" i="18"/>
  <c r="I750" i="18"/>
  <c r="H750" i="18"/>
  <c r="C750" i="18"/>
  <c r="B750" i="18"/>
  <c r="Q750" i="15"/>
  <c r="P750" i="15"/>
  <c r="O750" i="15"/>
  <c r="N750" i="15"/>
  <c r="J750" i="15"/>
  <c r="D750" i="15"/>
  <c r="C750" i="15"/>
  <c r="B750" i="15"/>
  <c r="Q750" i="14"/>
  <c r="P750" i="14"/>
  <c r="O750" i="14"/>
  <c r="N750" i="14"/>
  <c r="J750" i="14"/>
  <c r="C750" i="14"/>
  <c r="B750" i="14"/>
  <c r="P750" i="13"/>
  <c r="O750" i="13"/>
  <c r="N750" i="13"/>
  <c r="M750" i="13"/>
  <c r="I750" i="13"/>
  <c r="Q750" i="13" s="1"/>
  <c r="D750" i="13"/>
  <c r="C750" i="13"/>
  <c r="B750" i="13"/>
  <c r="R750" i="16"/>
  <c r="Q750" i="16"/>
  <c r="P750" i="16"/>
  <c r="O750" i="16"/>
  <c r="K750" i="16"/>
  <c r="S750" i="16" s="1"/>
  <c r="D750" i="16"/>
  <c r="C750" i="16"/>
  <c r="B750" i="16"/>
  <c r="S750" i="11"/>
  <c r="R750" i="11"/>
  <c r="P750" i="11"/>
  <c r="O750" i="11"/>
  <c r="N750" i="11"/>
  <c r="K750" i="11"/>
  <c r="H750" i="11"/>
  <c r="T750" i="11" s="1"/>
  <c r="D750" i="11"/>
  <c r="C750" i="11"/>
  <c r="B750" i="11"/>
  <c r="P750" i="12"/>
  <c r="O750" i="12"/>
  <c r="N750" i="12"/>
  <c r="M750" i="12"/>
  <c r="I750" i="12"/>
  <c r="Q750" i="12" s="1"/>
  <c r="D750" i="12"/>
  <c r="C750" i="12"/>
  <c r="B750" i="12"/>
  <c r="P750" i="10"/>
  <c r="O750" i="10"/>
  <c r="M750" i="10"/>
  <c r="I750" i="10"/>
  <c r="Q750" i="10" s="1"/>
  <c r="D750" i="10"/>
  <c r="C750" i="10"/>
  <c r="B750" i="10"/>
  <c r="O750" i="1"/>
  <c r="Z750" i="18" s="1"/>
  <c r="AN750" i="18" s="1"/>
  <c r="N750" i="1"/>
  <c r="P750" i="18" s="1"/>
  <c r="AM750" i="18" s="1"/>
  <c r="M750" i="1"/>
  <c r="J750" i="18" s="1"/>
  <c r="AL750" i="18" s="1"/>
  <c r="L750" i="1"/>
  <c r="D750" i="18" s="1"/>
  <c r="AK750" i="18" s="1"/>
  <c r="A750" i="1"/>
  <c r="A750" i="15" s="1"/>
  <c r="AX749" i="18"/>
  <c r="AW749" i="18"/>
  <c r="AV749" i="18"/>
  <c r="AF749" i="18"/>
  <c r="BB749" i="18" s="1"/>
  <c r="AD749" i="18"/>
  <c r="AC749" i="18"/>
  <c r="V749" i="18"/>
  <c r="T749" i="18"/>
  <c r="AZ749" i="18" s="1"/>
  <c r="S749" i="18"/>
  <c r="O749" i="18"/>
  <c r="N749" i="18"/>
  <c r="I749" i="18"/>
  <c r="H749" i="18"/>
  <c r="C749" i="18"/>
  <c r="B749" i="18"/>
  <c r="Q749" i="15"/>
  <c r="P749" i="15"/>
  <c r="O749" i="15"/>
  <c r="N749" i="15"/>
  <c r="J749" i="15"/>
  <c r="D749" i="15"/>
  <c r="C749" i="15"/>
  <c r="B749" i="15"/>
  <c r="Q749" i="14"/>
  <c r="P749" i="14"/>
  <c r="O749" i="14"/>
  <c r="N749" i="14"/>
  <c r="J749" i="14"/>
  <c r="R749" i="14" s="1"/>
  <c r="C749" i="14"/>
  <c r="B749" i="14"/>
  <c r="P749" i="13"/>
  <c r="O749" i="13"/>
  <c r="N749" i="13"/>
  <c r="M749" i="13"/>
  <c r="I749" i="13"/>
  <c r="Q749" i="13" s="1"/>
  <c r="D749" i="13"/>
  <c r="C749" i="13"/>
  <c r="B749" i="13"/>
  <c r="R749" i="16"/>
  <c r="Q749" i="16"/>
  <c r="P749" i="16"/>
  <c r="O749" i="16"/>
  <c r="K749" i="16"/>
  <c r="D749" i="16"/>
  <c r="C749" i="16"/>
  <c r="B749" i="16"/>
  <c r="S749" i="11"/>
  <c r="R749" i="11"/>
  <c r="P749" i="11"/>
  <c r="O749" i="11"/>
  <c r="N749" i="11"/>
  <c r="K749" i="11"/>
  <c r="H749" i="11"/>
  <c r="T749" i="11" s="1"/>
  <c r="D749" i="11"/>
  <c r="C749" i="11"/>
  <c r="B749" i="11"/>
  <c r="P749" i="12"/>
  <c r="O749" i="12"/>
  <c r="N749" i="12"/>
  <c r="M749" i="12"/>
  <c r="I749" i="12"/>
  <c r="Q749" i="12" s="1"/>
  <c r="D749" i="12"/>
  <c r="C749" i="12"/>
  <c r="B749" i="12"/>
  <c r="P749" i="10"/>
  <c r="O749" i="10"/>
  <c r="M749" i="10"/>
  <c r="I749" i="10"/>
  <c r="Q749" i="10" s="1"/>
  <c r="D749" i="10"/>
  <c r="C749" i="10"/>
  <c r="B749" i="10"/>
  <c r="O749" i="1"/>
  <c r="Z749" i="18" s="1"/>
  <c r="AN749" i="18" s="1"/>
  <c r="N749" i="1"/>
  <c r="P749" i="18" s="1"/>
  <c r="AM749" i="18" s="1"/>
  <c r="M749" i="1"/>
  <c r="J749" i="18" s="1"/>
  <c r="AL749" i="18" s="1"/>
  <c r="L749" i="1"/>
  <c r="D749" i="18" s="1"/>
  <c r="AK749" i="18" s="1"/>
  <c r="A749" i="1"/>
  <c r="A749" i="18" s="1"/>
  <c r="AX748" i="18"/>
  <c r="AW748" i="18"/>
  <c r="AV748" i="18"/>
  <c r="AF748" i="18"/>
  <c r="BB748" i="18" s="1"/>
  <c r="AD748" i="18"/>
  <c r="AC748" i="18"/>
  <c r="V748" i="18"/>
  <c r="T748" i="18"/>
  <c r="AZ748" i="18" s="1"/>
  <c r="S748" i="18"/>
  <c r="O748" i="18"/>
  <c r="N748" i="18"/>
  <c r="I748" i="18"/>
  <c r="H748" i="18"/>
  <c r="C748" i="18"/>
  <c r="B748" i="18"/>
  <c r="Q748" i="15"/>
  <c r="P748" i="15"/>
  <c r="O748" i="15"/>
  <c r="N748" i="15"/>
  <c r="J748" i="15"/>
  <c r="R748" i="15" s="1"/>
  <c r="D748" i="15"/>
  <c r="C748" i="15"/>
  <c r="B748" i="15"/>
  <c r="Q748" i="14"/>
  <c r="P748" i="14"/>
  <c r="O748" i="14"/>
  <c r="N748" i="14"/>
  <c r="J748" i="14"/>
  <c r="R748" i="14" s="1"/>
  <c r="C748" i="14"/>
  <c r="B748" i="14"/>
  <c r="P748" i="13"/>
  <c r="O748" i="13"/>
  <c r="N748" i="13"/>
  <c r="M748" i="13"/>
  <c r="I748" i="13"/>
  <c r="Q748" i="13" s="1"/>
  <c r="D748" i="13"/>
  <c r="C748" i="13"/>
  <c r="B748" i="13"/>
  <c r="R748" i="16"/>
  <c r="Q748" i="16"/>
  <c r="P748" i="16"/>
  <c r="O748" i="16"/>
  <c r="K748" i="16"/>
  <c r="S748" i="16" s="1"/>
  <c r="D748" i="16"/>
  <c r="C748" i="16"/>
  <c r="B748" i="16"/>
  <c r="S748" i="11"/>
  <c r="R748" i="11"/>
  <c r="P748" i="11"/>
  <c r="O748" i="11"/>
  <c r="N748" i="11"/>
  <c r="K748" i="11"/>
  <c r="H748" i="11"/>
  <c r="T748" i="11" s="1"/>
  <c r="D748" i="11"/>
  <c r="C748" i="11"/>
  <c r="B748" i="11"/>
  <c r="P748" i="12"/>
  <c r="O748" i="12"/>
  <c r="N748" i="12"/>
  <c r="M748" i="12"/>
  <c r="I748" i="12"/>
  <c r="Q748" i="12" s="1"/>
  <c r="D748" i="12"/>
  <c r="C748" i="12"/>
  <c r="B748" i="12"/>
  <c r="P748" i="10"/>
  <c r="O748" i="10"/>
  <c r="M748" i="10"/>
  <c r="M748" i="18" s="1"/>
  <c r="I748" i="10"/>
  <c r="Q748" i="10" s="1"/>
  <c r="D748" i="10"/>
  <c r="C748" i="10"/>
  <c r="B748" i="10"/>
  <c r="O748" i="1"/>
  <c r="Z748" i="18" s="1"/>
  <c r="AN748" i="18" s="1"/>
  <c r="N748" i="1"/>
  <c r="P748" i="18" s="1"/>
  <c r="AM748" i="18" s="1"/>
  <c r="M748" i="1"/>
  <c r="J748" i="18" s="1"/>
  <c r="AL748" i="18" s="1"/>
  <c r="L748" i="1"/>
  <c r="D748" i="18" s="1"/>
  <c r="AK748" i="18" s="1"/>
  <c r="A748" i="1"/>
  <c r="A748" i="13" s="1"/>
  <c r="AX747" i="18"/>
  <c r="AW747" i="18"/>
  <c r="AV747" i="18"/>
  <c r="AF747" i="18"/>
  <c r="BB747" i="18" s="1"/>
  <c r="AD747" i="18"/>
  <c r="AC747" i="18"/>
  <c r="V747" i="18"/>
  <c r="T747" i="18"/>
  <c r="AZ747" i="18" s="1"/>
  <c r="S747" i="18"/>
  <c r="O747" i="18"/>
  <c r="N747" i="18"/>
  <c r="I747" i="18"/>
  <c r="H747" i="18"/>
  <c r="C747" i="18"/>
  <c r="B747" i="18"/>
  <c r="Q747" i="15"/>
  <c r="P747" i="15"/>
  <c r="O747" i="15"/>
  <c r="N747" i="15"/>
  <c r="J747" i="15"/>
  <c r="R747" i="15" s="1"/>
  <c r="D747" i="15"/>
  <c r="C747" i="15"/>
  <c r="B747" i="15"/>
  <c r="Q747" i="14"/>
  <c r="P747" i="14"/>
  <c r="O747" i="14"/>
  <c r="N747" i="14"/>
  <c r="J747" i="14"/>
  <c r="R747" i="14" s="1"/>
  <c r="C747" i="14"/>
  <c r="B747" i="14"/>
  <c r="P747" i="13"/>
  <c r="O747" i="13"/>
  <c r="N747" i="13"/>
  <c r="M747" i="13"/>
  <c r="I747" i="13"/>
  <c r="Q747" i="13" s="1"/>
  <c r="D747" i="13"/>
  <c r="C747" i="13"/>
  <c r="B747" i="13"/>
  <c r="R747" i="16"/>
  <c r="Q747" i="16"/>
  <c r="P747" i="16"/>
  <c r="O747" i="16"/>
  <c r="K747" i="16"/>
  <c r="D747" i="16"/>
  <c r="C747" i="16"/>
  <c r="B747" i="16"/>
  <c r="S747" i="11"/>
  <c r="R747" i="11"/>
  <c r="P747" i="11"/>
  <c r="O747" i="11"/>
  <c r="N747" i="11"/>
  <c r="K747" i="11"/>
  <c r="H747" i="11"/>
  <c r="T747" i="11" s="1"/>
  <c r="D747" i="11"/>
  <c r="C747" i="11"/>
  <c r="B747" i="11"/>
  <c r="P747" i="12"/>
  <c r="O747" i="12"/>
  <c r="N747" i="12"/>
  <c r="M747" i="12"/>
  <c r="I747" i="12"/>
  <c r="Q747" i="12" s="1"/>
  <c r="D747" i="12"/>
  <c r="C747" i="12"/>
  <c r="B747" i="12"/>
  <c r="P747" i="10"/>
  <c r="O747" i="10"/>
  <c r="M747" i="10"/>
  <c r="M747" i="18" s="1"/>
  <c r="I747" i="10"/>
  <c r="Q747" i="10" s="1"/>
  <c r="D747" i="10"/>
  <c r="C747" i="10"/>
  <c r="B747" i="10"/>
  <c r="O747" i="1"/>
  <c r="Z747" i="18" s="1"/>
  <c r="AN747" i="18" s="1"/>
  <c r="N747" i="1"/>
  <c r="P747" i="18" s="1"/>
  <c r="AM747" i="18" s="1"/>
  <c r="M747" i="1"/>
  <c r="J747" i="18" s="1"/>
  <c r="AL747" i="18" s="1"/>
  <c r="L747" i="1"/>
  <c r="D747" i="18" s="1"/>
  <c r="AK747" i="18" s="1"/>
  <c r="A747" i="1"/>
  <c r="A747" i="14" s="1"/>
  <c r="AX746" i="18"/>
  <c r="AW746" i="18"/>
  <c r="AV746" i="18"/>
  <c r="AI746" i="18"/>
  <c r="AG746" i="18"/>
  <c r="AF746" i="18"/>
  <c r="BB746" i="18" s="1"/>
  <c r="AE746" i="18"/>
  <c r="AD746" i="18"/>
  <c r="AC746" i="18"/>
  <c r="V746" i="18"/>
  <c r="W746" i="18" s="1"/>
  <c r="T746" i="18"/>
  <c r="AZ746" i="18" s="1"/>
  <c r="S746" i="18"/>
  <c r="O746" i="18"/>
  <c r="N746" i="18"/>
  <c r="I746" i="18"/>
  <c r="H746" i="18"/>
  <c r="C746" i="18"/>
  <c r="B746" i="18"/>
  <c r="Q746" i="15"/>
  <c r="P746" i="15"/>
  <c r="O746" i="15"/>
  <c r="N746" i="15"/>
  <c r="J746" i="15"/>
  <c r="C746" i="15"/>
  <c r="B746" i="15"/>
  <c r="Q746" i="14"/>
  <c r="P746" i="14"/>
  <c r="O746" i="14"/>
  <c r="N746" i="14"/>
  <c r="J746" i="14"/>
  <c r="R746" i="14" s="1"/>
  <c r="C746" i="14"/>
  <c r="B746" i="14"/>
  <c r="P746" i="13"/>
  <c r="O746" i="13"/>
  <c r="N746" i="13"/>
  <c r="M746" i="13"/>
  <c r="I746" i="13"/>
  <c r="Q746" i="13" s="1"/>
  <c r="D746" i="13"/>
  <c r="C746" i="13"/>
  <c r="B746" i="13"/>
  <c r="R746" i="16"/>
  <c r="Q746" i="16"/>
  <c r="P746" i="16"/>
  <c r="O746" i="16"/>
  <c r="K746" i="16"/>
  <c r="S746" i="16" s="1"/>
  <c r="D746" i="16"/>
  <c r="C746" i="16"/>
  <c r="B746" i="16"/>
  <c r="S746" i="11"/>
  <c r="R746" i="11"/>
  <c r="P746" i="11"/>
  <c r="O746" i="11"/>
  <c r="Q746" i="11" s="1"/>
  <c r="N746" i="11"/>
  <c r="K746" i="11"/>
  <c r="H746" i="11"/>
  <c r="T746" i="11" s="1"/>
  <c r="D746" i="11"/>
  <c r="C746" i="11"/>
  <c r="B746" i="11"/>
  <c r="P746" i="12"/>
  <c r="O746" i="12"/>
  <c r="N746" i="12"/>
  <c r="M746" i="12"/>
  <c r="I746" i="12"/>
  <c r="Q746" i="12" s="1"/>
  <c r="D746" i="12"/>
  <c r="C746" i="12"/>
  <c r="B746" i="12"/>
  <c r="P746" i="10"/>
  <c r="O746" i="10"/>
  <c r="M746" i="10"/>
  <c r="M746" i="18" s="1"/>
  <c r="I746" i="10"/>
  <c r="Q746" i="10" s="1"/>
  <c r="D746" i="10"/>
  <c r="C746" i="10"/>
  <c r="B746" i="10"/>
  <c r="O746" i="1"/>
  <c r="Z746" i="18" s="1"/>
  <c r="AN746" i="18" s="1"/>
  <c r="N746" i="1"/>
  <c r="P746" i="18" s="1"/>
  <c r="AM746" i="18" s="1"/>
  <c r="M746" i="1"/>
  <c r="J746" i="18" s="1"/>
  <c r="AL746" i="18" s="1"/>
  <c r="L746" i="1"/>
  <c r="D746" i="18" s="1"/>
  <c r="AK746" i="18" s="1"/>
  <c r="A746" i="1"/>
  <c r="A746" i="14" s="1"/>
  <c r="AX745" i="18"/>
  <c r="AW745" i="18"/>
  <c r="AV745" i="18"/>
  <c r="AF745" i="18"/>
  <c r="BB745" i="18" s="1"/>
  <c r="AD745" i="18"/>
  <c r="AC745" i="18"/>
  <c r="V745" i="18"/>
  <c r="T745" i="18"/>
  <c r="AZ745" i="18" s="1"/>
  <c r="S745" i="18"/>
  <c r="O745" i="18"/>
  <c r="N745" i="18"/>
  <c r="I745" i="18"/>
  <c r="H745" i="18"/>
  <c r="C745" i="18"/>
  <c r="B745" i="18"/>
  <c r="Q745" i="15"/>
  <c r="P745" i="15"/>
  <c r="O745" i="15"/>
  <c r="N745" i="15"/>
  <c r="J745" i="15"/>
  <c r="C745" i="15"/>
  <c r="B745" i="15"/>
  <c r="Q745" i="14"/>
  <c r="P745" i="14"/>
  <c r="O745" i="14"/>
  <c r="N745" i="14"/>
  <c r="J745" i="14"/>
  <c r="D745" i="14"/>
  <c r="C745" i="14"/>
  <c r="B745" i="14"/>
  <c r="P745" i="13"/>
  <c r="O745" i="13"/>
  <c r="N745" i="13"/>
  <c r="M745" i="13"/>
  <c r="I745" i="13"/>
  <c r="D745" i="13"/>
  <c r="C745" i="13"/>
  <c r="B745" i="13"/>
  <c r="R745" i="16"/>
  <c r="Q745" i="16"/>
  <c r="P745" i="16"/>
  <c r="O745" i="16"/>
  <c r="K745" i="16"/>
  <c r="D745" i="16"/>
  <c r="C745" i="16"/>
  <c r="B745" i="16"/>
  <c r="S745" i="11"/>
  <c r="R745" i="11"/>
  <c r="P745" i="11"/>
  <c r="O745" i="11"/>
  <c r="N745" i="11"/>
  <c r="K745" i="11"/>
  <c r="H745" i="11"/>
  <c r="T745" i="11" s="1"/>
  <c r="D745" i="11"/>
  <c r="C745" i="11"/>
  <c r="B745" i="11"/>
  <c r="P745" i="12"/>
  <c r="O745" i="12"/>
  <c r="N745" i="12"/>
  <c r="M745" i="12"/>
  <c r="I745" i="12"/>
  <c r="Q745" i="12" s="1"/>
  <c r="D745" i="12"/>
  <c r="C745" i="12"/>
  <c r="B745" i="12"/>
  <c r="P745" i="10"/>
  <c r="O745" i="10"/>
  <c r="M745" i="10"/>
  <c r="M745" i="18" s="1"/>
  <c r="I745" i="10"/>
  <c r="Q745" i="10" s="1"/>
  <c r="D745" i="10"/>
  <c r="C745" i="10"/>
  <c r="B745" i="10"/>
  <c r="O745" i="1"/>
  <c r="Z745" i="18" s="1"/>
  <c r="AN745" i="18" s="1"/>
  <c r="N745" i="1"/>
  <c r="P745" i="18" s="1"/>
  <c r="AM745" i="18" s="1"/>
  <c r="M745" i="1"/>
  <c r="J745" i="18" s="1"/>
  <c r="AL745" i="18" s="1"/>
  <c r="L745" i="1"/>
  <c r="D745" i="18" s="1"/>
  <c r="AK745" i="18" s="1"/>
  <c r="A745" i="1"/>
  <c r="A745" i="15" s="1"/>
  <c r="AX744" i="18"/>
  <c r="AW744" i="18"/>
  <c r="AV744" i="18"/>
  <c r="AF744" i="18"/>
  <c r="BB744" i="18" s="1"/>
  <c r="AD744" i="18"/>
  <c r="AC744" i="18"/>
  <c r="V744" i="18"/>
  <c r="W744" i="18" s="1"/>
  <c r="T744" i="18"/>
  <c r="AZ744" i="18" s="1"/>
  <c r="S744" i="18"/>
  <c r="C744" i="18"/>
  <c r="B744" i="18"/>
  <c r="Q744" i="15"/>
  <c r="P744" i="15"/>
  <c r="O744" i="15"/>
  <c r="N744" i="15"/>
  <c r="J744" i="15"/>
  <c r="D744" i="15"/>
  <c r="C744" i="15"/>
  <c r="B744" i="15"/>
  <c r="Q744" i="14"/>
  <c r="P744" i="14"/>
  <c r="O744" i="14"/>
  <c r="N744" i="14"/>
  <c r="J744" i="14"/>
  <c r="C744" i="14"/>
  <c r="B744" i="14"/>
  <c r="P744" i="13"/>
  <c r="O744" i="13"/>
  <c r="N744" i="13"/>
  <c r="M744" i="13"/>
  <c r="I744" i="13"/>
  <c r="D744" i="13"/>
  <c r="C744" i="13"/>
  <c r="B744" i="13"/>
  <c r="R744" i="16"/>
  <c r="Q744" i="16"/>
  <c r="P744" i="16"/>
  <c r="O744" i="16"/>
  <c r="K744" i="16"/>
  <c r="S744" i="16" s="1"/>
  <c r="D744" i="16"/>
  <c r="C744" i="16"/>
  <c r="B744" i="16"/>
  <c r="S744" i="11"/>
  <c r="R744" i="11"/>
  <c r="P744" i="11"/>
  <c r="O744" i="11"/>
  <c r="N744" i="11"/>
  <c r="K744" i="11"/>
  <c r="H744" i="11"/>
  <c r="T744" i="11" s="1"/>
  <c r="D744" i="11"/>
  <c r="C744" i="11"/>
  <c r="B744" i="11"/>
  <c r="P744" i="12"/>
  <c r="O744" i="12"/>
  <c r="N744" i="12"/>
  <c r="M744" i="12"/>
  <c r="I744" i="12"/>
  <c r="Q744" i="12" s="1"/>
  <c r="D744" i="12"/>
  <c r="C744" i="12"/>
  <c r="B744" i="12"/>
  <c r="P744" i="10"/>
  <c r="O744" i="10"/>
  <c r="M744" i="10"/>
  <c r="M744" i="18" s="1"/>
  <c r="I744" i="10"/>
  <c r="D744" i="10"/>
  <c r="C744" i="10"/>
  <c r="B744" i="10"/>
  <c r="O744" i="1"/>
  <c r="Z744" i="18" s="1"/>
  <c r="N744" i="1"/>
  <c r="P744" i="18" s="1"/>
  <c r="AM744" i="18" s="1"/>
  <c r="M744" i="1"/>
  <c r="J744" i="18" s="1"/>
  <c r="AL744" i="18" s="1"/>
  <c r="L744" i="1"/>
  <c r="D744" i="18" s="1"/>
  <c r="AK744" i="18" s="1"/>
  <c r="A744" i="1"/>
  <c r="A744" i="18" s="1"/>
  <c r="AX743" i="18"/>
  <c r="AW743" i="18"/>
  <c r="AV743" i="18"/>
  <c r="AF743" i="18"/>
  <c r="BB743" i="18" s="1"/>
  <c r="AD743" i="18"/>
  <c r="AC743" i="18"/>
  <c r="V743" i="18"/>
  <c r="T743" i="18"/>
  <c r="AZ743" i="18" s="1"/>
  <c r="S743" i="18"/>
  <c r="O743" i="18"/>
  <c r="N743" i="18"/>
  <c r="I743" i="18"/>
  <c r="H743" i="18"/>
  <c r="C743" i="18"/>
  <c r="B743" i="18"/>
  <c r="Q743" i="15"/>
  <c r="P743" i="15"/>
  <c r="O743" i="15"/>
  <c r="N743" i="15"/>
  <c r="J743" i="15"/>
  <c r="R743" i="15" s="1"/>
  <c r="D743" i="15"/>
  <c r="C743" i="15"/>
  <c r="B743" i="15"/>
  <c r="Q743" i="14"/>
  <c r="P743" i="14"/>
  <c r="O743" i="14"/>
  <c r="N743" i="14"/>
  <c r="J743" i="14"/>
  <c r="R743" i="14" s="1"/>
  <c r="C743" i="14"/>
  <c r="B743" i="14"/>
  <c r="P743" i="13"/>
  <c r="O743" i="13"/>
  <c r="N743" i="13"/>
  <c r="M743" i="13"/>
  <c r="I743" i="13"/>
  <c r="Q743" i="13" s="1"/>
  <c r="D743" i="13"/>
  <c r="C743" i="13"/>
  <c r="B743" i="13"/>
  <c r="R743" i="16"/>
  <c r="Q743" i="16"/>
  <c r="P743" i="16"/>
  <c r="O743" i="16"/>
  <c r="K743" i="16"/>
  <c r="S743" i="16" s="1"/>
  <c r="D743" i="16"/>
  <c r="C743" i="16"/>
  <c r="B743" i="16"/>
  <c r="S743" i="11"/>
  <c r="R743" i="11"/>
  <c r="P743" i="11"/>
  <c r="O743" i="11"/>
  <c r="N743" i="11"/>
  <c r="K743" i="11"/>
  <c r="H743" i="11"/>
  <c r="T743" i="11" s="1"/>
  <c r="D743" i="11"/>
  <c r="C743" i="11"/>
  <c r="B743" i="11"/>
  <c r="P743" i="12"/>
  <c r="O743" i="12"/>
  <c r="N743" i="12"/>
  <c r="M743" i="12"/>
  <c r="I743" i="12"/>
  <c r="Q743" i="12" s="1"/>
  <c r="D743" i="12"/>
  <c r="C743" i="12"/>
  <c r="B743" i="12"/>
  <c r="P743" i="10"/>
  <c r="O743" i="10"/>
  <c r="M743" i="10"/>
  <c r="M743" i="18" s="1"/>
  <c r="I743" i="10"/>
  <c r="Q743" i="10" s="1"/>
  <c r="D743" i="10"/>
  <c r="C743" i="10"/>
  <c r="B743" i="10"/>
  <c r="O743" i="1"/>
  <c r="Z743" i="18" s="1"/>
  <c r="N743" i="1"/>
  <c r="P743" i="18" s="1"/>
  <c r="AM743" i="18" s="1"/>
  <c r="M743" i="1"/>
  <c r="J743" i="18" s="1"/>
  <c r="AL743" i="18" s="1"/>
  <c r="L743" i="1"/>
  <c r="D743" i="18" s="1"/>
  <c r="AK743" i="18" s="1"/>
  <c r="A743" i="1"/>
  <c r="AX742" i="18"/>
  <c r="AW742" i="18"/>
  <c r="AV742" i="18"/>
  <c r="AI742" i="18"/>
  <c r="AG742" i="18"/>
  <c r="AF742" i="18"/>
  <c r="BB742" i="18" s="1"/>
  <c r="AE742" i="18"/>
  <c r="AD742" i="18"/>
  <c r="AC742" i="18"/>
  <c r="V742" i="18"/>
  <c r="T742" i="18"/>
  <c r="AZ742" i="18" s="1"/>
  <c r="S742" i="18"/>
  <c r="O742" i="18"/>
  <c r="N742" i="18"/>
  <c r="I742" i="18"/>
  <c r="H742" i="18"/>
  <c r="C742" i="18"/>
  <c r="B742" i="18"/>
  <c r="Q742" i="15"/>
  <c r="P742" i="15"/>
  <c r="O742" i="15"/>
  <c r="N742" i="15"/>
  <c r="J742" i="15"/>
  <c r="D742" i="15"/>
  <c r="C742" i="15"/>
  <c r="B742" i="15"/>
  <c r="Q742" i="14"/>
  <c r="P742" i="14"/>
  <c r="O742" i="14"/>
  <c r="N742" i="14"/>
  <c r="J742" i="14"/>
  <c r="D742" i="14"/>
  <c r="C742" i="14"/>
  <c r="B742" i="14"/>
  <c r="P742" i="13"/>
  <c r="O742" i="13"/>
  <c r="N742" i="13"/>
  <c r="M742" i="13"/>
  <c r="I742" i="13"/>
  <c r="Q742" i="13" s="1"/>
  <c r="D742" i="13"/>
  <c r="C742" i="13"/>
  <c r="B742" i="13"/>
  <c r="R742" i="16"/>
  <c r="Q742" i="16"/>
  <c r="P742" i="16"/>
  <c r="O742" i="16"/>
  <c r="K742" i="16"/>
  <c r="S742" i="16" s="1"/>
  <c r="D742" i="16"/>
  <c r="C742" i="16"/>
  <c r="B742" i="16"/>
  <c r="S742" i="11"/>
  <c r="R742" i="11"/>
  <c r="P742" i="11"/>
  <c r="O742" i="11"/>
  <c r="N742" i="11"/>
  <c r="K742" i="11"/>
  <c r="H742" i="11"/>
  <c r="T742" i="11" s="1"/>
  <c r="D742" i="11"/>
  <c r="C742" i="11"/>
  <c r="B742" i="11"/>
  <c r="P742" i="12"/>
  <c r="O742" i="12"/>
  <c r="N742" i="12"/>
  <c r="M742" i="12"/>
  <c r="I742" i="12"/>
  <c r="Q742" i="12" s="1"/>
  <c r="D742" i="12"/>
  <c r="C742" i="12"/>
  <c r="B742" i="12"/>
  <c r="P742" i="10"/>
  <c r="O742" i="10"/>
  <c r="M742" i="10"/>
  <c r="M742" i="18" s="1"/>
  <c r="I742" i="10"/>
  <c r="Q742" i="10" s="1"/>
  <c r="D742" i="10"/>
  <c r="C742" i="10"/>
  <c r="B742" i="10"/>
  <c r="O742" i="1"/>
  <c r="Z742" i="18" s="1"/>
  <c r="AN742" i="18" s="1"/>
  <c r="N742" i="1"/>
  <c r="P742" i="18" s="1"/>
  <c r="AM742" i="18" s="1"/>
  <c r="M742" i="1"/>
  <c r="J742" i="18" s="1"/>
  <c r="AL742" i="18" s="1"/>
  <c r="L742" i="1"/>
  <c r="D742" i="18" s="1"/>
  <c r="AK742" i="18" s="1"/>
  <c r="A742" i="1"/>
  <c r="A742" i="15" s="1"/>
  <c r="AX741" i="18"/>
  <c r="AW741" i="18"/>
  <c r="AV741" i="18"/>
  <c r="AF741" i="18"/>
  <c r="BB741" i="18" s="1"/>
  <c r="AD741" i="18"/>
  <c r="AC741" i="18"/>
  <c r="V741" i="18"/>
  <c r="W741" i="18" s="1"/>
  <c r="T741" i="18"/>
  <c r="AZ741" i="18" s="1"/>
  <c r="S741" i="18"/>
  <c r="O741" i="18"/>
  <c r="N741" i="18"/>
  <c r="C741" i="18"/>
  <c r="B741" i="18"/>
  <c r="Q741" i="15"/>
  <c r="P741" i="15"/>
  <c r="O741" i="15"/>
  <c r="N741" i="15"/>
  <c r="J741" i="15"/>
  <c r="R741" i="15" s="1"/>
  <c r="D741" i="15"/>
  <c r="C741" i="15"/>
  <c r="B741" i="15"/>
  <c r="Q741" i="14"/>
  <c r="P741" i="14"/>
  <c r="O741" i="14"/>
  <c r="N741" i="14"/>
  <c r="J741" i="14"/>
  <c r="C741" i="14"/>
  <c r="B741" i="14"/>
  <c r="P741" i="13"/>
  <c r="O741" i="13"/>
  <c r="N741" i="13"/>
  <c r="M741" i="13"/>
  <c r="I741" i="13"/>
  <c r="Q741" i="13" s="1"/>
  <c r="D741" i="13"/>
  <c r="C741" i="13"/>
  <c r="B741" i="13"/>
  <c r="R741" i="16"/>
  <c r="Q741" i="16"/>
  <c r="P741" i="16"/>
  <c r="O741" i="16"/>
  <c r="K741" i="16"/>
  <c r="S741" i="16" s="1"/>
  <c r="D741" i="16"/>
  <c r="C741" i="16"/>
  <c r="B741" i="16"/>
  <c r="S741" i="11"/>
  <c r="R741" i="11"/>
  <c r="P741" i="11"/>
  <c r="O741" i="11"/>
  <c r="N741" i="11"/>
  <c r="K741" i="11"/>
  <c r="H741" i="11"/>
  <c r="T741" i="11" s="1"/>
  <c r="D741" i="11"/>
  <c r="C741" i="11"/>
  <c r="B741" i="11"/>
  <c r="P741" i="12"/>
  <c r="O741" i="12"/>
  <c r="N741" i="12"/>
  <c r="M741" i="12"/>
  <c r="I741" i="12"/>
  <c r="Q741" i="12" s="1"/>
  <c r="D741" i="12"/>
  <c r="C741" i="12"/>
  <c r="B741" i="12"/>
  <c r="P741" i="10"/>
  <c r="O741" i="10"/>
  <c r="M741" i="10"/>
  <c r="M741" i="18" s="1"/>
  <c r="I741" i="10"/>
  <c r="D741" i="10"/>
  <c r="C741" i="10"/>
  <c r="B741" i="10"/>
  <c r="O741" i="1"/>
  <c r="Z741" i="18" s="1"/>
  <c r="AN741" i="18" s="1"/>
  <c r="N741" i="1"/>
  <c r="P741" i="18" s="1"/>
  <c r="M741" i="1"/>
  <c r="J741" i="18" s="1"/>
  <c r="AL741" i="18" s="1"/>
  <c r="L741" i="1"/>
  <c r="D741" i="18" s="1"/>
  <c r="AK741" i="18" s="1"/>
  <c r="A741" i="1"/>
  <c r="A741" i="11" s="1"/>
  <c r="AX740" i="18"/>
  <c r="AW740" i="18"/>
  <c r="AV740" i="18"/>
  <c r="AF740" i="18"/>
  <c r="BB740" i="18" s="1"/>
  <c r="AD740" i="18"/>
  <c r="AC740" i="18"/>
  <c r="Y740" i="18"/>
  <c r="W740" i="18"/>
  <c r="V740" i="18"/>
  <c r="U740" i="18"/>
  <c r="T740" i="18"/>
  <c r="AZ740" i="18" s="1"/>
  <c r="S740" i="18"/>
  <c r="O740" i="18"/>
  <c r="N740" i="18"/>
  <c r="C740" i="18"/>
  <c r="B740" i="18"/>
  <c r="Q740" i="15"/>
  <c r="P740" i="15"/>
  <c r="O740" i="15"/>
  <c r="N740" i="15"/>
  <c r="J740" i="15"/>
  <c r="R740" i="15" s="1"/>
  <c r="D740" i="15"/>
  <c r="C740" i="15"/>
  <c r="B740" i="15"/>
  <c r="Q740" i="14"/>
  <c r="P740" i="14"/>
  <c r="O740" i="14"/>
  <c r="N740" i="14"/>
  <c r="J740" i="14"/>
  <c r="R740" i="14" s="1"/>
  <c r="C740" i="14"/>
  <c r="B740" i="14"/>
  <c r="P740" i="13"/>
  <c r="O740" i="13"/>
  <c r="N740" i="13"/>
  <c r="M740" i="13"/>
  <c r="I740" i="13"/>
  <c r="Q740" i="13" s="1"/>
  <c r="D740" i="13"/>
  <c r="C740" i="13"/>
  <c r="B740" i="13"/>
  <c r="R740" i="16"/>
  <c r="Q740" i="16"/>
  <c r="P740" i="16"/>
  <c r="O740" i="16"/>
  <c r="K740" i="16"/>
  <c r="S740" i="16" s="1"/>
  <c r="D740" i="16"/>
  <c r="C740" i="16"/>
  <c r="B740" i="16"/>
  <c r="S740" i="11"/>
  <c r="R740" i="11"/>
  <c r="P740" i="11"/>
  <c r="O740" i="11"/>
  <c r="N740" i="11"/>
  <c r="K740" i="11"/>
  <c r="H740" i="11"/>
  <c r="T740" i="11" s="1"/>
  <c r="D740" i="11"/>
  <c r="C740" i="11"/>
  <c r="B740" i="11"/>
  <c r="P740" i="12"/>
  <c r="O740" i="12"/>
  <c r="N740" i="12"/>
  <c r="M740" i="12"/>
  <c r="I740" i="12"/>
  <c r="Q740" i="12" s="1"/>
  <c r="D740" i="12"/>
  <c r="C740" i="12"/>
  <c r="B740" i="12"/>
  <c r="P740" i="10"/>
  <c r="O740" i="10"/>
  <c r="M740" i="10"/>
  <c r="M740" i="18" s="1"/>
  <c r="I740" i="10"/>
  <c r="D740" i="10"/>
  <c r="C740" i="10"/>
  <c r="B740" i="10"/>
  <c r="O740" i="1"/>
  <c r="Z740" i="18" s="1"/>
  <c r="N740" i="1"/>
  <c r="P740" i="18" s="1"/>
  <c r="AM740" i="18" s="1"/>
  <c r="M740" i="1"/>
  <c r="J740" i="18" s="1"/>
  <c r="AL740" i="18" s="1"/>
  <c r="L740" i="1"/>
  <c r="D740" i="18" s="1"/>
  <c r="AK740" i="18" s="1"/>
  <c r="A740" i="1"/>
  <c r="A740" i="18" s="1"/>
  <c r="AX739" i="18"/>
  <c r="AW739" i="18"/>
  <c r="AV739" i="18"/>
  <c r="AF739" i="18"/>
  <c r="BB739" i="18" s="1"/>
  <c r="AD739" i="18"/>
  <c r="AC739" i="18"/>
  <c r="V739" i="18"/>
  <c r="T739" i="18"/>
  <c r="AZ739" i="18" s="1"/>
  <c r="S739" i="18"/>
  <c r="O739" i="18"/>
  <c r="N739" i="18"/>
  <c r="C739" i="18"/>
  <c r="B739" i="18"/>
  <c r="Q739" i="15"/>
  <c r="P739" i="15"/>
  <c r="O739" i="15"/>
  <c r="N739" i="15"/>
  <c r="J739" i="15"/>
  <c r="R739" i="15" s="1"/>
  <c r="D739" i="15"/>
  <c r="C739" i="15"/>
  <c r="B739" i="15"/>
  <c r="Q739" i="14"/>
  <c r="P739" i="14"/>
  <c r="O739" i="14"/>
  <c r="N739" i="14"/>
  <c r="J739" i="14"/>
  <c r="C739" i="14"/>
  <c r="B739" i="14"/>
  <c r="P739" i="13"/>
  <c r="O739" i="13"/>
  <c r="N739" i="13"/>
  <c r="M739" i="13"/>
  <c r="I739" i="13"/>
  <c r="Q739" i="13" s="1"/>
  <c r="D739" i="13"/>
  <c r="C739" i="13"/>
  <c r="B739" i="13"/>
  <c r="R739" i="16"/>
  <c r="Q739" i="16"/>
  <c r="P739" i="16"/>
  <c r="O739" i="16"/>
  <c r="K739" i="16"/>
  <c r="S739" i="16" s="1"/>
  <c r="D739" i="16"/>
  <c r="C739" i="16"/>
  <c r="B739" i="16"/>
  <c r="S739" i="11"/>
  <c r="R739" i="11"/>
  <c r="P739" i="11"/>
  <c r="O739" i="11"/>
  <c r="N739" i="11"/>
  <c r="K739" i="11"/>
  <c r="H739" i="11"/>
  <c r="T739" i="11" s="1"/>
  <c r="D739" i="11"/>
  <c r="C739" i="11"/>
  <c r="B739" i="11"/>
  <c r="P739" i="12"/>
  <c r="O739" i="12"/>
  <c r="N739" i="12"/>
  <c r="M739" i="12"/>
  <c r="I739" i="12"/>
  <c r="Q739" i="12" s="1"/>
  <c r="D739" i="12"/>
  <c r="C739" i="12"/>
  <c r="B739" i="12"/>
  <c r="P739" i="10"/>
  <c r="O739" i="10"/>
  <c r="M739" i="10"/>
  <c r="M739" i="18" s="1"/>
  <c r="I739" i="10"/>
  <c r="D739" i="10"/>
  <c r="C739" i="10"/>
  <c r="B739" i="10"/>
  <c r="O739" i="1"/>
  <c r="Z739" i="18" s="1"/>
  <c r="N739" i="1"/>
  <c r="P739" i="18" s="1"/>
  <c r="AM739" i="18" s="1"/>
  <c r="M739" i="1"/>
  <c r="J739" i="18" s="1"/>
  <c r="AL739" i="18" s="1"/>
  <c r="L739" i="1"/>
  <c r="D739" i="18" s="1"/>
  <c r="AK739" i="18" s="1"/>
  <c r="A739" i="1"/>
  <c r="A739" i="18" s="1"/>
  <c r="AX738" i="18"/>
  <c r="AW738" i="18"/>
  <c r="AV738" i="18"/>
  <c r="AI738" i="18"/>
  <c r="AG738" i="18"/>
  <c r="AF738" i="18"/>
  <c r="BB738" i="18" s="1"/>
  <c r="AE738" i="18"/>
  <c r="AD738" i="18"/>
  <c r="AC738" i="18"/>
  <c r="Y738" i="18"/>
  <c r="W738" i="18"/>
  <c r="V738" i="18"/>
  <c r="BA738" i="18" s="1"/>
  <c r="U738" i="18"/>
  <c r="T738" i="18"/>
  <c r="AZ738" i="18" s="1"/>
  <c r="S738" i="18"/>
  <c r="O738" i="18"/>
  <c r="N738" i="18"/>
  <c r="I738" i="18"/>
  <c r="H738" i="18"/>
  <c r="C738" i="18"/>
  <c r="B738" i="18"/>
  <c r="Q738" i="15"/>
  <c r="P738" i="15"/>
  <c r="O738" i="15"/>
  <c r="N738" i="15"/>
  <c r="J738" i="15"/>
  <c r="R738" i="15" s="1"/>
  <c r="D738" i="15"/>
  <c r="C738" i="15"/>
  <c r="B738" i="15"/>
  <c r="Q738" i="14"/>
  <c r="P738" i="14"/>
  <c r="O738" i="14"/>
  <c r="N738" i="14"/>
  <c r="J738" i="14"/>
  <c r="R738" i="14" s="1"/>
  <c r="C738" i="14"/>
  <c r="B738" i="14"/>
  <c r="P738" i="13"/>
  <c r="O738" i="13"/>
  <c r="N738" i="13"/>
  <c r="M738" i="13"/>
  <c r="I738" i="13"/>
  <c r="Q738" i="13" s="1"/>
  <c r="D738" i="13"/>
  <c r="C738" i="13"/>
  <c r="B738" i="13"/>
  <c r="R738" i="16"/>
  <c r="Q738" i="16"/>
  <c r="P738" i="16"/>
  <c r="O738" i="16"/>
  <c r="K738" i="16"/>
  <c r="S738" i="16" s="1"/>
  <c r="D738" i="16"/>
  <c r="C738" i="16"/>
  <c r="B738" i="16"/>
  <c r="S738" i="11"/>
  <c r="R738" i="11"/>
  <c r="P738" i="11"/>
  <c r="O738" i="11"/>
  <c r="N738" i="11"/>
  <c r="K738" i="11"/>
  <c r="H738" i="11"/>
  <c r="T738" i="11" s="1"/>
  <c r="D738" i="11"/>
  <c r="C738" i="11"/>
  <c r="B738" i="11"/>
  <c r="P738" i="12"/>
  <c r="O738" i="12"/>
  <c r="N738" i="12"/>
  <c r="M738" i="12"/>
  <c r="I738" i="12"/>
  <c r="Q738" i="12" s="1"/>
  <c r="D738" i="12"/>
  <c r="C738" i="12"/>
  <c r="B738" i="12"/>
  <c r="P738" i="10"/>
  <c r="O738" i="10"/>
  <c r="M738" i="10"/>
  <c r="M738" i="18" s="1"/>
  <c r="I738" i="10"/>
  <c r="Q738" i="10" s="1"/>
  <c r="D738" i="10"/>
  <c r="C738" i="10"/>
  <c r="B738" i="10"/>
  <c r="O738" i="1"/>
  <c r="Z738" i="18" s="1"/>
  <c r="AN738" i="18" s="1"/>
  <c r="N738" i="1"/>
  <c r="P738" i="18" s="1"/>
  <c r="AM738" i="18" s="1"/>
  <c r="M738" i="1"/>
  <c r="J738" i="18" s="1"/>
  <c r="AL738" i="18" s="1"/>
  <c r="L738" i="1"/>
  <c r="D738" i="18" s="1"/>
  <c r="AK738" i="18" s="1"/>
  <c r="A738" i="1"/>
  <c r="A738" i="13" s="1"/>
  <c r="AX737" i="18"/>
  <c r="AW737" i="18"/>
  <c r="AV737" i="18"/>
  <c r="AF737" i="18"/>
  <c r="BB737" i="18" s="1"/>
  <c r="AD737" i="18"/>
  <c r="AC737" i="18"/>
  <c r="V737" i="18"/>
  <c r="W737" i="18" s="1"/>
  <c r="T737" i="18"/>
  <c r="AZ737" i="18" s="1"/>
  <c r="S737" i="18"/>
  <c r="O737" i="18"/>
  <c r="N737" i="18"/>
  <c r="C737" i="18"/>
  <c r="B737" i="18"/>
  <c r="Q737" i="15"/>
  <c r="P737" i="15"/>
  <c r="O737" i="15"/>
  <c r="N737" i="15"/>
  <c r="J737" i="15"/>
  <c r="D737" i="15"/>
  <c r="C737" i="15"/>
  <c r="B737" i="15"/>
  <c r="Q737" i="14"/>
  <c r="P737" i="14"/>
  <c r="O737" i="14"/>
  <c r="N737" i="14"/>
  <c r="J737" i="14"/>
  <c r="C737" i="14"/>
  <c r="B737" i="14"/>
  <c r="P737" i="13"/>
  <c r="O737" i="13"/>
  <c r="N737" i="13"/>
  <c r="M737" i="13"/>
  <c r="I737" i="13"/>
  <c r="Q737" i="13" s="1"/>
  <c r="D737" i="13"/>
  <c r="C737" i="13"/>
  <c r="B737" i="13"/>
  <c r="R737" i="16"/>
  <c r="Q737" i="16"/>
  <c r="P737" i="16"/>
  <c r="O737" i="16"/>
  <c r="K737" i="16"/>
  <c r="S737" i="16" s="1"/>
  <c r="D737" i="16"/>
  <c r="C737" i="16"/>
  <c r="B737" i="16"/>
  <c r="S737" i="11"/>
  <c r="R737" i="11"/>
  <c r="P737" i="11"/>
  <c r="O737" i="11"/>
  <c r="N737" i="11"/>
  <c r="K737" i="11"/>
  <c r="H737" i="11"/>
  <c r="T737" i="11" s="1"/>
  <c r="D737" i="11"/>
  <c r="C737" i="11"/>
  <c r="B737" i="11"/>
  <c r="P737" i="12"/>
  <c r="O737" i="12"/>
  <c r="N737" i="12"/>
  <c r="M737" i="12"/>
  <c r="I737" i="12"/>
  <c r="Q737" i="12" s="1"/>
  <c r="D737" i="12"/>
  <c r="C737" i="12"/>
  <c r="B737" i="12"/>
  <c r="P737" i="10"/>
  <c r="O737" i="10"/>
  <c r="M737" i="10"/>
  <c r="M737" i="18" s="1"/>
  <c r="I737" i="10"/>
  <c r="D737" i="10"/>
  <c r="C737" i="10"/>
  <c r="B737" i="10"/>
  <c r="O737" i="1"/>
  <c r="Z737" i="18" s="1"/>
  <c r="AN737" i="18" s="1"/>
  <c r="N737" i="1"/>
  <c r="P737" i="18" s="1"/>
  <c r="M737" i="1"/>
  <c r="J737" i="18" s="1"/>
  <c r="AL737" i="18" s="1"/>
  <c r="L737" i="1"/>
  <c r="D737" i="18" s="1"/>
  <c r="AK737" i="18" s="1"/>
  <c r="A737" i="1"/>
  <c r="A737" i="14" s="1"/>
  <c r="AX736" i="18"/>
  <c r="AW736" i="18"/>
  <c r="AV736" i="18"/>
  <c r="AI736" i="18"/>
  <c r="AG736" i="18"/>
  <c r="AF736" i="18"/>
  <c r="BB736" i="18" s="1"/>
  <c r="AE736" i="18"/>
  <c r="AD736" i="18"/>
  <c r="AC736" i="18"/>
  <c r="V736" i="18"/>
  <c r="W736" i="18" s="1"/>
  <c r="T736" i="18"/>
  <c r="AZ736" i="18" s="1"/>
  <c r="S736" i="18"/>
  <c r="O736" i="18"/>
  <c r="N736" i="18"/>
  <c r="I736" i="18"/>
  <c r="H736" i="18"/>
  <c r="C736" i="18"/>
  <c r="B736" i="18"/>
  <c r="Q736" i="15"/>
  <c r="P736" i="15"/>
  <c r="O736" i="15"/>
  <c r="N736" i="15"/>
  <c r="J736" i="15"/>
  <c r="D736" i="15"/>
  <c r="C736" i="15"/>
  <c r="B736" i="15"/>
  <c r="Q736" i="14"/>
  <c r="P736" i="14"/>
  <c r="O736" i="14"/>
  <c r="N736" i="14"/>
  <c r="J736" i="14"/>
  <c r="C736" i="14"/>
  <c r="B736" i="14"/>
  <c r="P736" i="13"/>
  <c r="O736" i="13"/>
  <c r="N736" i="13"/>
  <c r="M736" i="13"/>
  <c r="I736" i="13"/>
  <c r="Q736" i="13" s="1"/>
  <c r="D736" i="13"/>
  <c r="C736" i="13"/>
  <c r="B736" i="13"/>
  <c r="R736" i="16"/>
  <c r="Q736" i="16"/>
  <c r="P736" i="16"/>
  <c r="O736" i="16"/>
  <c r="K736" i="16"/>
  <c r="S736" i="16" s="1"/>
  <c r="D736" i="16"/>
  <c r="C736" i="16"/>
  <c r="B736" i="16"/>
  <c r="S736" i="11"/>
  <c r="R736" i="11"/>
  <c r="P736" i="11"/>
  <c r="O736" i="11"/>
  <c r="N736" i="11"/>
  <c r="K736" i="11"/>
  <c r="H736" i="11"/>
  <c r="T736" i="11" s="1"/>
  <c r="D736" i="11"/>
  <c r="C736" i="11"/>
  <c r="B736" i="11"/>
  <c r="P736" i="12"/>
  <c r="O736" i="12"/>
  <c r="N736" i="12"/>
  <c r="M736" i="12"/>
  <c r="I736" i="12"/>
  <c r="Q736" i="12" s="1"/>
  <c r="D736" i="12"/>
  <c r="C736" i="12"/>
  <c r="B736" i="12"/>
  <c r="P736" i="10"/>
  <c r="O736" i="10"/>
  <c r="M736" i="10"/>
  <c r="I736" i="10"/>
  <c r="Q736" i="10" s="1"/>
  <c r="D736" i="10"/>
  <c r="C736" i="10"/>
  <c r="B736" i="10"/>
  <c r="O736" i="1"/>
  <c r="Z736" i="18" s="1"/>
  <c r="AN736" i="18" s="1"/>
  <c r="N736" i="1"/>
  <c r="P736" i="18" s="1"/>
  <c r="AM736" i="18" s="1"/>
  <c r="M736" i="1"/>
  <c r="J736" i="18" s="1"/>
  <c r="AL736" i="18" s="1"/>
  <c r="L736" i="1"/>
  <c r="D736" i="18" s="1"/>
  <c r="AK736" i="18" s="1"/>
  <c r="A736" i="1"/>
  <c r="A736" i="18" s="1"/>
  <c r="AX735" i="18"/>
  <c r="AW735" i="18"/>
  <c r="AV735" i="18"/>
  <c r="AF735" i="18"/>
  <c r="BB735" i="18" s="1"/>
  <c r="AD735" i="18"/>
  <c r="AC735" i="18"/>
  <c r="V735" i="18"/>
  <c r="W735" i="18" s="1"/>
  <c r="T735" i="18"/>
  <c r="AZ735" i="18" s="1"/>
  <c r="S735" i="18"/>
  <c r="O735" i="18"/>
  <c r="N735" i="18"/>
  <c r="I735" i="18"/>
  <c r="H735" i="18"/>
  <c r="C735" i="18"/>
  <c r="B735" i="18"/>
  <c r="Q735" i="15"/>
  <c r="P735" i="15"/>
  <c r="O735" i="15"/>
  <c r="N735" i="15"/>
  <c r="J735" i="15"/>
  <c r="D735" i="15"/>
  <c r="C735" i="15"/>
  <c r="B735" i="15"/>
  <c r="Q735" i="14"/>
  <c r="P735" i="14"/>
  <c r="O735" i="14"/>
  <c r="N735" i="14"/>
  <c r="J735" i="14"/>
  <c r="D735" i="14"/>
  <c r="C735" i="14"/>
  <c r="B735" i="14"/>
  <c r="P735" i="13"/>
  <c r="O735" i="13"/>
  <c r="N735" i="13"/>
  <c r="M735" i="13"/>
  <c r="I735" i="13"/>
  <c r="Q735" i="13" s="1"/>
  <c r="D735" i="13"/>
  <c r="C735" i="13"/>
  <c r="B735" i="13"/>
  <c r="R735" i="16"/>
  <c r="Q735" i="16"/>
  <c r="P735" i="16"/>
  <c r="O735" i="16"/>
  <c r="K735" i="16"/>
  <c r="S735" i="16" s="1"/>
  <c r="D735" i="16"/>
  <c r="C735" i="16"/>
  <c r="B735" i="16"/>
  <c r="S735" i="11"/>
  <c r="R735" i="11"/>
  <c r="P735" i="11"/>
  <c r="O735" i="11"/>
  <c r="N735" i="11"/>
  <c r="K735" i="11"/>
  <c r="H735" i="11"/>
  <c r="T735" i="11" s="1"/>
  <c r="D735" i="11"/>
  <c r="C735" i="11"/>
  <c r="B735" i="11"/>
  <c r="P735" i="12"/>
  <c r="O735" i="12"/>
  <c r="N735" i="12"/>
  <c r="M735" i="12"/>
  <c r="I735" i="12"/>
  <c r="Q735" i="12" s="1"/>
  <c r="D735" i="12"/>
  <c r="C735" i="12"/>
  <c r="B735" i="12"/>
  <c r="P735" i="10"/>
  <c r="O735" i="10"/>
  <c r="M735" i="10"/>
  <c r="M735" i="18" s="1"/>
  <c r="I735" i="10"/>
  <c r="Q735" i="10" s="1"/>
  <c r="D735" i="10"/>
  <c r="C735" i="10"/>
  <c r="B735" i="10"/>
  <c r="O735" i="1"/>
  <c r="Z735" i="18" s="1"/>
  <c r="AN735" i="18" s="1"/>
  <c r="N735" i="1"/>
  <c r="P735" i="18" s="1"/>
  <c r="M735" i="1"/>
  <c r="J735" i="18" s="1"/>
  <c r="AL735" i="18" s="1"/>
  <c r="L735" i="1"/>
  <c r="D735" i="18" s="1"/>
  <c r="AK735" i="18" s="1"/>
  <c r="A735" i="1"/>
  <c r="A735" i="13" s="1"/>
  <c r="AX734" i="18"/>
  <c r="AW734" i="18"/>
  <c r="AV734" i="18"/>
  <c r="AI734" i="18"/>
  <c r="AG734" i="18"/>
  <c r="AF734" i="18"/>
  <c r="BB734" i="18" s="1"/>
  <c r="AE734" i="18"/>
  <c r="AD734" i="18"/>
  <c r="AC734" i="18"/>
  <c r="V734" i="18"/>
  <c r="W734" i="18" s="1"/>
  <c r="T734" i="18"/>
  <c r="AZ734" i="18" s="1"/>
  <c r="S734" i="18"/>
  <c r="O734" i="18"/>
  <c r="N734" i="18"/>
  <c r="C734" i="18"/>
  <c r="B734" i="18"/>
  <c r="Q734" i="15"/>
  <c r="P734" i="15"/>
  <c r="O734" i="15"/>
  <c r="N734" i="15"/>
  <c r="J734" i="15"/>
  <c r="R734" i="15" s="1"/>
  <c r="D734" i="15"/>
  <c r="C734" i="15"/>
  <c r="B734" i="15"/>
  <c r="Q734" i="14"/>
  <c r="P734" i="14"/>
  <c r="O734" i="14"/>
  <c r="N734" i="14"/>
  <c r="J734" i="14"/>
  <c r="R734" i="14" s="1"/>
  <c r="C734" i="14"/>
  <c r="B734" i="14"/>
  <c r="P734" i="13"/>
  <c r="O734" i="13"/>
  <c r="N734" i="13"/>
  <c r="M734" i="13"/>
  <c r="I734" i="13"/>
  <c r="Q734" i="13" s="1"/>
  <c r="D734" i="13"/>
  <c r="C734" i="13"/>
  <c r="B734" i="13"/>
  <c r="R734" i="16"/>
  <c r="Q734" i="16"/>
  <c r="P734" i="16"/>
  <c r="O734" i="16"/>
  <c r="K734" i="16"/>
  <c r="S734" i="16" s="1"/>
  <c r="D734" i="16"/>
  <c r="C734" i="16"/>
  <c r="B734" i="16"/>
  <c r="S734" i="11"/>
  <c r="R734" i="11"/>
  <c r="P734" i="11"/>
  <c r="O734" i="11"/>
  <c r="N734" i="11"/>
  <c r="K734" i="11"/>
  <c r="H734" i="11"/>
  <c r="T734" i="11" s="1"/>
  <c r="D734" i="11"/>
  <c r="C734" i="11"/>
  <c r="B734" i="11"/>
  <c r="P734" i="12"/>
  <c r="O734" i="12"/>
  <c r="N734" i="12"/>
  <c r="M734" i="12"/>
  <c r="I734" i="12"/>
  <c r="Q734" i="12" s="1"/>
  <c r="D734" i="12"/>
  <c r="C734" i="12"/>
  <c r="B734" i="12"/>
  <c r="P734" i="10"/>
  <c r="O734" i="10"/>
  <c r="M734" i="10"/>
  <c r="M734" i="18" s="1"/>
  <c r="I734" i="10"/>
  <c r="D734" i="10"/>
  <c r="C734" i="10"/>
  <c r="B734" i="10"/>
  <c r="O734" i="1"/>
  <c r="Z734" i="18" s="1"/>
  <c r="AN734" i="18" s="1"/>
  <c r="N734" i="1"/>
  <c r="P734" i="18" s="1"/>
  <c r="M734" i="1"/>
  <c r="J734" i="18" s="1"/>
  <c r="AL734" i="18" s="1"/>
  <c r="L734" i="1"/>
  <c r="D734" i="18" s="1"/>
  <c r="AK734" i="18" s="1"/>
  <c r="A734" i="1"/>
  <c r="A734" i="18" s="1"/>
  <c r="AX733" i="18"/>
  <c r="AW733" i="18"/>
  <c r="AV733" i="18"/>
  <c r="AI733" i="18"/>
  <c r="AG733" i="18"/>
  <c r="AF733" i="18"/>
  <c r="BB733" i="18" s="1"/>
  <c r="AE733" i="18"/>
  <c r="AD733" i="18"/>
  <c r="AC733" i="18"/>
  <c r="Y733" i="18"/>
  <c r="W733" i="18"/>
  <c r="V733" i="18"/>
  <c r="U733" i="18"/>
  <c r="T733" i="18"/>
  <c r="AZ733" i="18" s="1"/>
  <c r="S733" i="18"/>
  <c r="O733" i="18"/>
  <c r="N733" i="18"/>
  <c r="I733" i="18"/>
  <c r="H733" i="18"/>
  <c r="C733" i="18"/>
  <c r="B733" i="18"/>
  <c r="Q733" i="15"/>
  <c r="P733" i="15"/>
  <c r="O733" i="15"/>
  <c r="N733" i="15"/>
  <c r="J733" i="15"/>
  <c r="R733" i="15" s="1"/>
  <c r="D733" i="15"/>
  <c r="C733" i="15"/>
  <c r="B733" i="15"/>
  <c r="Q733" i="14"/>
  <c r="P733" i="14"/>
  <c r="O733" i="14"/>
  <c r="N733" i="14"/>
  <c r="J733" i="14"/>
  <c r="R733" i="14" s="1"/>
  <c r="C733" i="14"/>
  <c r="B733" i="14"/>
  <c r="P733" i="13"/>
  <c r="O733" i="13"/>
  <c r="N733" i="13"/>
  <c r="M733" i="13"/>
  <c r="I733" i="13"/>
  <c r="Q733" i="13" s="1"/>
  <c r="D733" i="13"/>
  <c r="C733" i="13"/>
  <c r="B733" i="13"/>
  <c r="R733" i="16"/>
  <c r="Q733" i="16"/>
  <c r="P733" i="16"/>
  <c r="O733" i="16"/>
  <c r="K733" i="16"/>
  <c r="S733" i="16" s="1"/>
  <c r="D733" i="16"/>
  <c r="C733" i="16"/>
  <c r="B733" i="16"/>
  <c r="S733" i="11"/>
  <c r="R733" i="11"/>
  <c r="P733" i="11"/>
  <c r="O733" i="11"/>
  <c r="N733" i="11"/>
  <c r="K733" i="11"/>
  <c r="H733" i="11"/>
  <c r="T733" i="11" s="1"/>
  <c r="D733" i="11"/>
  <c r="C733" i="11"/>
  <c r="B733" i="11"/>
  <c r="P733" i="12"/>
  <c r="O733" i="12"/>
  <c r="N733" i="12"/>
  <c r="M733" i="12"/>
  <c r="I733" i="12"/>
  <c r="Q733" i="12" s="1"/>
  <c r="D733" i="12"/>
  <c r="C733" i="12"/>
  <c r="B733" i="12"/>
  <c r="P733" i="10"/>
  <c r="O733" i="10"/>
  <c r="M733" i="10"/>
  <c r="M733" i="18" s="1"/>
  <c r="I733" i="10"/>
  <c r="Q733" i="10" s="1"/>
  <c r="D733" i="10"/>
  <c r="C733" i="10"/>
  <c r="B733" i="10"/>
  <c r="O733" i="1"/>
  <c r="Z733" i="18" s="1"/>
  <c r="AN733" i="18" s="1"/>
  <c r="N733" i="1"/>
  <c r="P733" i="18" s="1"/>
  <c r="AM733" i="18" s="1"/>
  <c r="M733" i="1"/>
  <c r="J733" i="18" s="1"/>
  <c r="AL733" i="18" s="1"/>
  <c r="L733" i="1"/>
  <c r="D733" i="18" s="1"/>
  <c r="AK733" i="18" s="1"/>
  <c r="A733" i="1"/>
  <c r="A733" i="14" s="1"/>
  <c r="AX732" i="18"/>
  <c r="AW732" i="18"/>
  <c r="AV732" i="18"/>
  <c r="AI732" i="18"/>
  <c r="AG732" i="18"/>
  <c r="AF732" i="18"/>
  <c r="BB732" i="18" s="1"/>
  <c r="AE732" i="18"/>
  <c r="AD732" i="18"/>
  <c r="AC732" i="18"/>
  <c r="Y732" i="18"/>
  <c r="W732" i="18"/>
  <c r="V732" i="18"/>
  <c r="U732" i="18"/>
  <c r="T732" i="18"/>
  <c r="AZ732" i="18" s="1"/>
  <c r="S732" i="18"/>
  <c r="O732" i="18"/>
  <c r="N732" i="18"/>
  <c r="I732" i="18"/>
  <c r="H732" i="18"/>
  <c r="C732" i="18"/>
  <c r="B732" i="18"/>
  <c r="Q732" i="15"/>
  <c r="P732" i="15"/>
  <c r="O732" i="15"/>
  <c r="N732" i="15"/>
  <c r="J732" i="15"/>
  <c r="R732" i="15" s="1"/>
  <c r="D732" i="15"/>
  <c r="C732" i="15"/>
  <c r="B732" i="15"/>
  <c r="Q732" i="14"/>
  <c r="P732" i="14"/>
  <c r="O732" i="14"/>
  <c r="N732" i="14"/>
  <c r="J732" i="14"/>
  <c r="R732" i="14" s="1"/>
  <c r="C732" i="14"/>
  <c r="B732" i="14"/>
  <c r="P732" i="13"/>
  <c r="O732" i="13"/>
  <c r="N732" i="13"/>
  <c r="M732" i="13"/>
  <c r="I732" i="13"/>
  <c r="Q732" i="13" s="1"/>
  <c r="D732" i="13"/>
  <c r="C732" i="13"/>
  <c r="B732" i="13"/>
  <c r="R732" i="16"/>
  <c r="Q732" i="16"/>
  <c r="P732" i="16"/>
  <c r="O732" i="16"/>
  <c r="K732" i="16"/>
  <c r="S732" i="16" s="1"/>
  <c r="D732" i="16"/>
  <c r="C732" i="16"/>
  <c r="B732" i="16"/>
  <c r="S732" i="11"/>
  <c r="R732" i="11"/>
  <c r="P732" i="11"/>
  <c r="O732" i="11"/>
  <c r="N732" i="11"/>
  <c r="K732" i="11"/>
  <c r="H732" i="11"/>
  <c r="T732" i="11" s="1"/>
  <c r="D732" i="11"/>
  <c r="C732" i="11"/>
  <c r="B732" i="11"/>
  <c r="P732" i="12"/>
  <c r="O732" i="12"/>
  <c r="N732" i="12"/>
  <c r="M732" i="12"/>
  <c r="I732" i="12"/>
  <c r="Q732" i="12" s="1"/>
  <c r="D732" i="12"/>
  <c r="C732" i="12"/>
  <c r="B732" i="12"/>
  <c r="P732" i="10"/>
  <c r="O732" i="10"/>
  <c r="M732" i="10"/>
  <c r="M732" i="18" s="1"/>
  <c r="I732" i="10"/>
  <c r="Q732" i="10" s="1"/>
  <c r="D732" i="10"/>
  <c r="C732" i="10"/>
  <c r="B732" i="10"/>
  <c r="O732" i="1"/>
  <c r="Z732" i="18" s="1"/>
  <c r="AN732" i="18" s="1"/>
  <c r="N732" i="1"/>
  <c r="P732" i="18" s="1"/>
  <c r="AM732" i="18" s="1"/>
  <c r="M732" i="1"/>
  <c r="J732" i="18" s="1"/>
  <c r="AL732" i="18" s="1"/>
  <c r="L732" i="1"/>
  <c r="D732" i="18" s="1"/>
  <c r="AK732" i="18" s="1"/>
  <c r="A732" i="1"/>
  <c r="A732" i="14" s="1"/>
  <c r="AX731" i="18"/>
  <c r="AW731" i="18"/>
  <c r="AV731" i="18"/>
  <c r="AI731" i="18"/>
  <c r="AG731" i="18"/>
  <c r="AF731" i="18"/>
  <c r="BB731" i="18" s="1"/>
  <c r="AE731" i="18"/>
  <c r="AD731" i="18"/>
  <c r="AC731" i="18"/>
  <c r="V731" i="18"/>
  <c r="T731" i="18"/>
  <c r="AZ731" i="18" s="1"/>
  <c r="S731" i="18"/>
  <c r="O731" i="18"/>
  <c r="N731" i="18"/>
  <c r="C731" i="18"/>
  <c r="B731" i="18"/>
  <c r="Q731" i="15"/>
  <c r="P731" i="15"/>
  <c r="O731" i="15"/>
  <c r="N731" i="15"/>
  <c r="J731" i="15"/>
  <c r="D731" i="15"/>
  <c r="C731" i="15"/>
  <c r="B731" i="15"/>
  <c r="Q731" i="14"/>
  <c r="P731" i="14"/>
  <c r="O731" i="14"/>
  <c r="N731" i="14"/>
  <c r="J731" i="14"/>
  <c r="C731" i="14"/>
  <c r="B731" i="14"/>
  <c r="P731" i="13"/>
  <c r="O731" i="13"/>
  <c r="N731" i="13"/>
  <c r="M731" i="13"/>
  <c r="I731" i="13"/>
  <c r="Q731" i="13" s="1"/>
  <c r="D731" i="13"/>
  <c r="C731" i="13"/>
  <c r="B731" i="13"/>
  <c r="R731" i="16"/>
  <c r="Q731" i="16"/>
  <c r="P731" i="16"/>
  <c r="O731" i="16"/>
  <c r="K731" i="16"/>
  <c r="S731" i="16" s="1"/>
  <c r="D731" i="16"/>
  <c r="C731" i="16"/>
  <c r="B731" i="16"/>
  <c r="S731" i="11"/>
  <c r="R731" i="11"/>
  <c r="P731" i="11"/>
  <c r="O731" i="11"/>
  <c r="N731" i="11"/>
  <c r="K731" i="11"/>
  <c r="H731" i="11"/>
  <c r="T731" i="11" s="1"/>
  <c r="D731" i="11"/>
  <c r="C731" i="11"/>
  <c r="B731" i="11"/>
  <c r="P731" i="12"/>
  <c r="O731" i="12"/>
  <c r="N731" i="12"/>
  <c r="M731" i="12"/>
  <c r="I731" i="12"/>
  <c r="Q731" i="12" s="1"/>
  <c r="D731" i="12"/>
  <c r="C731" i="12"/>
  <c r="B731" i="12"/>
  <c r="P731" i="10"/>
  <c r="O731" i="10"/>
  <c r="M731" i="10"/>
  <c r="M731" i="18" s="1"/>
  <c r="I731" i="10"/>
  <c r="D731" i="10"/>
  <c r="C731" i="10"/>
  <c r="B731" i="10"/>
  <c r="O731" i="1"/>
  <c r="Z731" i="18" s="1"/>
  <c r="AN731" i="18" s="1"/>
  <c r="N731" i="1"/>
  <c r="P731" i="18" s="1"/>
  <c r="AM731" i="18" s="1"/>
  <c r="M731" i="1"/>
  <c r="J731" i="18" s="1"/>
  <c r="AL731" i="18" s="1"/>
  <c r="L731" i="1"/>
  <c r="D731" i="18" s="1"/>
  <c r="AK731" i="18" s="1"/>
  <c r="A731" i="1"/>
  <c r="A731" i="18" s="1"/>
  <c r="AX730" i="18"/>
  <c r="AW730" i="18"/>
  <c r="AV730" i="18"/>
  <c r="AI730" i="18"/>
  <c r="AG730" i="18"/>
  <c r="AF730" i="18"/>
  <c r="BB730" i="18" s="1"/>
  <c r="AE730" i="18"/>
  <c r="AD730" i="18"/>
  <c r="AC730" i="18"/>
  <c r="V730" i="18"/>
  <c r="W730" i="18" s="1"/>
  <c r="T730" i="18"/>
  <c r="AZ730" i="18" s="1"/>
  <c r="S730" i="18"/>
  <c r="O730" i="18"/>
  <c r="N730" i="18"/>
  <c r="I730" i="18"/>
  <c r="H730" i="18"/>
  <c r="C730" i="18"/>
  <c r="B730" i="18"/>
  <c r="Q730" i="15"/>
  <c r="P730" i="15"/>
  <c r="O730" i="15"/>
  <c r="N730" i="15"/>
  <c r="J730" i="15"/>
  <c r="D730" i="15"/>
  <c r="C730" i="15"/>
  <c r="B730" i="15"/>
  <c r="Q730" i="14"/>
  <c r="P730" i="14"/>
  <c r="O730" i="14"/>
  <c r="N730" i="14"/>
  <c r="J730" i="14"/>
  <c r="D730" i="14"/>
  <c r="C730" i="14"/>
  <c r="B730" i="14"/>
  <c r="P730" i="13"/>
  <c r="O730" i="13"/>
  <c r="N730" i="13"/>
  <c r="M730" i="13"/>
  <c r="I730" i="13"/>
  <c r="Q730" i="13" s="1"/>
  <c r="D730" i="13"/>
  <c r="C730" i="13"/>
  <c r="B730" i="13"/>
  <c r="R730" i="16"/>
  <c r="Q730" i="16"/>
  <c r="P730" i="16"/>
  <c r="O730" i="16"/>
  <c r="K730" i="16"/>
  <c r="S730" i="16" s="1"/>
  <c r="D730" i="16"/>
  <c r="C730" i="16"/>
  <c r="B730" i="16"/>
  <c r="S730" i="11"/>
  <c r="R730" i="11"/>
  <c r="P730" i="11"/>
  <c r="O730" i="11"/>
  <c r="N730" i="11"/>
  <c r="K730" i="11"/>
  <c r="H730" i="11"/>
  <c r="T730" i="11" s="1"/>
  <c r="D730" i="11"/>
  <c r="C730" i="11"/>
  <c r="B730" i="11"/>
  <c r="P730" i="12"/>
  <c r="O730" i="12"/>
  <c r="N730" i="12"/>
  <c r="M730" i="12"/>
  <c r="I730" i="12"/>
  <c r="Q730" i="12" s="1"/>
  <c r="D730" i="12"/>
  <c r="C730" i="12"/>
  <c r="B730" i="12"/>
  <c r="P730" i="10"/>
  <c r="O730" i="10"/>
  <c r="M730" i="10"/>
  <c r="M730" i="18" s="1"/>
  <c r="I730" i="10"/>
  <c r="Q730" i="10" s="1"/>
  <c r="D730" i="10"/>
  <c r="C730" i="10"/>
  <c r="B730" i="10"/>
  <c r="O730" i="1"/>
  <c r="Z730" i="18" s="1"/>
  <c r="AN730" i="18" s="1"/>
  <c r="N730" i="1"/>
  <c r="P730" i="18" s="1"/>
  <c r="AM730" i="18" s="1"/>
  <c r="M730" i="1"/>
  <c r="J730" i="18" s="1"/>
  <c r="AL730" i="18" s="1"/>
  <c r="L730" i="1"/>
  <c r="D730" i="18" s="1"/>
  <c r="AK730" i="18" s="1"/>
  <c r="A730" i="1"/>
  <c r="A730" i="13" s="1"/>
  <c r="AX729" i="18"/>
  <c r="AW729" i="18"/>
  <c r="AV729" i="18"/>
  <c r="AF729" i="18"/>
  <c r="BB729" i="18" s="1"/>
  <c r="AD729" i="18"/>
  <c r="AC729" i="18"/>
  <c r="V729" i="18"/>
  <c r="T729" i="18"/>
  <c r="AZ729" i="18" s="1"/>
  <c r="S729" i="18"/>
  <c r="O729" i="18"/>
  <c r="N729" i="18"/>
  <c r="I729" i="18"/>
  <c r="H729" i="18"/>
  <c r="C729" i="18"/>
  <c r="B729" i="18"/>
  <c r="Q729" i="15"/>
  <c r="P729" i="15"/>
  <c r="O729" i="15"/>
  <c r="N729" i="15"/>
  <c r="J729" i="15"/>
  <c r="D729" i="15"/>
  <c r="C729" i="15"/>
  <c r="B729" i="15"/>
  <c r="Q729" i="14"/>
  <c r="P729" i="14"/>
  <c r="O729" i="14"/>
  <c r="N729" i="14"/>
  <c r="J729" i="14"/>
  <c r="D729" i="14"/>
  <c r="C729" i="14"/>
  <c r="B729" i="14"/>
  <c r="P729" i="13"/>
  <c r="O729" i="13"/>
  <c r="N729" i="13"/>
  <c r="M729" i="13"/>
  <c r="I729" i="13"/>
  <c r="Q729" i="13" s="1"/>
  <c r="D729" i="13"/>
  <c r="C729" i="13"/>
  <c r="B729" i="13"/>
  <c r="R729" i="16"/>
  <c r="Q729" i="16"/>
  <c r="P729" i="16"/>
  <c r="O729" i="16"/>
  <c r="K729" i="16"/>
  <c r="S729" i="16" s="1"/>
  <c r="D729" i="16"/>
  <c r="C729" i="16"/>
  <c r="B729" i="16"/>
  <c r="S729" i="11"/>
  <c r="R729" i="11"/>
  <c r="P729" i="11"/>
  <c r="O729" i="11"/>
  <c r="N729" i="11"/>
  <c r="K729" i="11"/>
  <c r="H729" i="11"/>
  <c r="T729" i="11" s="1"/>
  <c r="D729" i="11"/>
  <c r="C729" i="11"/>
  <c r="B729" i="11"/>
  <c r="P729" i="12"/>
  <c r="O729" i="12"/>
  <c r="N729" i="12"/>
  <c r="M729" i="12"/>
  <c r="I729" i="12"/>
  <c r="Q729" i="12" s="1"/>
  <c r="D729" i="12"/>
  <c r="C729" i="12"/>
  <c r="B729" i="12"/>
  <c r="P729" i="10"/>
  <c r="O729" i="10"/>
  <c r="M729" i="10"/>
  <c r="I729" i="10"/>
  <c r="Q729" i="10" s="1"/>
  <c r="D729" i="10"/>
  <c r="C729" i="10"/>
  <c r="B729" i="10"/>
  <c r="O729" i="1"/>
  <c r="Z729" i="18" s="1"/>
  <c r="N729" i="1"/>
  <c r="P729" i="18" s="1"/>
  <c r="AM729" i="18" s="1"/>
  <c r="M729" i="1"/>
  <c r="J729" i="18" s="1"/>
  <c r="AL729" i="18" s="1"/>
  <c r="L729" i="1"/>
  <c r="D729" i="18" s="1"/>
  <c r="AK729" i="18" s="1"/>
  <c r="A729" i="1"/>
  <c r="A729" i="15" s="1"/>
  <c r="AX728" i="18"/>
  <c r="AW728" i="18"/>
  <c r="AV728" i="18"/>
  <c r="AI728" i="18"/>
  <c r="AG728" i="18"/>
  <c r="AF728" i="18"/>
  <c r="BB728" i="18" s="1"/>
  <c r="AE728" i="18"/>
  <c r="AD728" i="18"/>
  <c r="AC728" i="18"/>
  <c r="Y728" i="18"/>
  <c r="W728" i="18"/>
  <c r="V728" i="18"/>
  <c r="U728" i="18"/>
  <c r="T728" i="18"/>
  <c r="AZ728" i="18" s="1"/>
  <c r="S728" i="18"/>
  <c r="O728" i="18"/>
  <c r="N728" i="18"/>
  <c r="I728" i="18"/>
  <c r="H728" i="18"/>
  <c r="C728" i="18"/>
  <c r="B728" i="18"/>
  <c r="Q728" i="15"/>
  <c r="P728" i="15"/>
  <c r="O728" i="15"/>
  <c r="N728" i="15"/>
  <c r="J728" i="15"/>
  <c r="R728" i="15" s="1"/>
  <c r="D728" i="15"/>
  <c r="C728" i="15"/>
  <c r="B728" i="15"/>
  <c r="Q728" i="14"/>
  <c r="P728" i="14"/>
  <c r="O728" i="14"/>
  <c r="N728" i="14"/>
  <c r="J728" i="14"/>
  <c r="R728" i="14" s="1"/>
  <c r="C728" i="14"/>
  <c r="B728" i="14"/>
  <c r="P728" i="13"/>
  <c r="O728" i="13"/>
  <c r="N728" i="13"/>
  <c r="M728" i="13"/>
  <c r="I728" i="13"/>
  <c r="Q728" i="13" s="1"/>
  <c r="D728" i="13"/>
  <c r="C728" i="13"/>
  <c r="B728" i="13"/>
  <c r="R728" i="16"/>
  <c r="Q728" i="16"/>
  <c r="P728" i="16"/>
  <c r="O728" i="16"/>
  <c r="K728" i="16"/>
  <c r="S728" i="16" s="1"/>
  <c r="D728" i="16"/>
  <c r="C728" i="16"/>
  <c r="B728" i="16"/>
  <c r="S728" i="11"/>
  <c r="R728" i="11"/>
  <c r="P728" i="11"/>
  <c r="O728" i="11"/>
  <c r="N728" i="11"/>
  <c r="K728" i="11"/>
  <c r="H728" i="11"/>
  <c r="T728" i="11" s="1"/>
  <c r="D728" i="11"/>
  <c r="C728" i="11"/>
  <c r="B728" i="11"/>
  <c r="P728" i="12"/>
  <c r="O728" i="12"/>
  <c r="N728" i="12"/>
  <c r="M728" i="12"/>
  <c r="I728" i="12"/>
  <c r="Q728" i="12" s="1"/>
  <c r="D728" i="12"/>
  <c r="C728" i="12"/>
  <c r="B728" i="12"/>
  <c r="P728" i="10"/>
  <c r="O728" i="10"/>
  <c r="M728" i="10"/>
  <c r="I728" i="10"/>
  <c r="Q728" i="10" s="1"/>
  <c r="D728" i="10"/>
  <c r="C728" i="10"/>
  <c r="B728" i="10"/>
  <c r="O728" i="1"/>
  <c r="Z728" i="18" s="1"/>
  <c r="AN728" i="18" s="1"/>
  <c r="N728" i="1"/>
  <c r="P728" i="18" s="1"/>
  <c r="AM728" i="18" s="1"/>
  <c r="M728" i="1"/>
  <c r="J728" i="18" s="1"/>
  <c r="AL728" i="18" s="1"/>
  <c r="L728" i="1"/>
  <c r="D728" i="18" s="1"/>
  <c r="AK728" i="18" s="1"/>
  <c r="A728" i="1"/>
  <c r="A728" i="18" s="1"/>
  <c r="AX727" i="18"/>
  <c r="AW727" i="18"/>
  <c r="AV727" i="18"/>
  <c r="AF727" i="18"/>
  <c r="BB727" i="18" s="1"/>
  <c r="AD727" i="18"/>
  <c r="AC727" i="18"/>
  <c r="V727" i="18"/>
  <c r="T727" i="18"/>
  <c r="AZ727" i="18" s="1"/>
  <c r="S727" i="18"/>
  <c r="O727" i="18"/>
  <c r="N727" i="18"/>
  <c r="I727" i="18"/>
  <c r="H727" i="18"/>
  <c r="C727" i="18"/>
  <c r="B727" i="18"/>
  <c r="Q727" i="15"/>
  <c r="P727" i="15"/>
  <c r="O727" i="15"/>
  <c r="N727" i="15"/>
  <c r="J727" i="15"/>
  <c r="C727" i="15"/>
  <c r="B727" i="15"/>
  <c r="Q727" i="14"/>
  <c r="P727" i="14"/>
  <c r="O727" i="14"/>
  <c r="N727" i="14"/>
  <c r="J727" i="14"/>
  <c r="D727" i="14"/>
  <c r="C727" i="14"/>
  <c r="B727" i="14"/>
  <c r="P727" i="13"/>
  <c r="O727" i="13"/>
  <c r="N727" i="13"/>
  <c r="M727" i="13"/>
  <c r="I727" i="13"/>
  <c r="Q727" i="13" s="1"/>
  <c r="D727" i="13"/>
  <c r="C727" i="13"/>
  <c r="B727" i="13"/>
  <c r="R727" i="16"/>
  <c r="Q727" i="16"/>
  <c r="P727" i="16"/>
  <c r="O727" i="16"/>
  <c r="K727" i="16"/>
  <c r="S727" i="16" s="1"/>
  <c r="D727" i="16"/>
  <c r="C727" i="16"/>
  <c r="B727" i="16"/>
  <c r="S727" i="11"/>
  <c r="R727" i="11"/>
  <c r="P727" i="11"/>
  <c r="O727" i="11"/>
  <c r="N727" i="11"/>
  <c r="K727" i="11"/>
  <c r="H727" i="11"/>
  <c r="T727" i="11" s="1"/>
  <c r="D727" i="11"/>
  <c r="C727" i="11"/>
  <c r="B727" i="11"/>
  <c r="P727" i="12"/>
  <c r="O727" i="12"/>
  <c r="N727" i="12"/>
  <c r="M727" i="12"/>
  <c r="I727" i="12"/>
  <c r="Q727" i="12" s="1"/>
  <c r="D727" i="12"/>
  <c r="C727" i="12"/>
  <c r="B727" i="12"/>
  <c r="P727" i="10"/>
  <c r="O727" i="10"/>
  <c r="M727" i="10"/>
  <c r="M727" i="18" s="1"/>
  <c r="I727" i="10"/>
  <c r="Q727" i="10" s="1"/>
  <c r="D727" i="10"/>
  <c r="C727" i="10"/>
  <c r="B727" i="10"/>
  <c r="O727" i="1"/>
  <c r="Z727" i="18" s="1"/>
  <c r="AN727" i="18" s="1"/>
  <c r="N727" i="1"/>
  <c r="P727" i="18" s="1"/>
  <c r="AM727" i="18" s="1"/>
  <c r="M727" i="1"/>
  <c r="J727" i="18" s="1"/>
  <c r="AL727" i="18" s="1"/>
  <c r="L727" i="1"/>
  <c r="D727" i="18" s="1"/>
  <c r="AK727" i="18" s="1"/>
  <c r="A727" i="1"/>
  <c r="A727" i="15" s="1"/>
  <c r="AX726" i="18"/>
  <c r="AW726" i="18"/>
  <c r="AV726" i="18"/>
  <c r="AF726" i="18"/>
  <c r="BB726" i="18" s="1"/>
  <c r="AD726" i="18"/>
  <c r="AC726" i="18"/>
  <c r="V726" i="18"/>
  <c r="W726" i="18" s="1"/>
  <c r="T726" i="18"/>
  <c r="AZ726" i="18" s="1"/>
  <c r="S726" i="18"/>
  <c r="O726" i="18"/>
  <c r="N726" i="18"/>
  <c r="I726" i="18"/>
  <c r="H726" i="18"/>
  <c r="C726" i="18"/>
  <c r="B726" i="18"/>
  <c r="Q726" i="15"/>
  <c r="P726" i="15"/>
  <c r="O726" i="15"/>
  <c r="N726" i="15"/>
  <c r="J726" i="15"/>
  <c r="C726" i="15"/>
  <c r="B726" i="15"/>
  <c r="Q726" i="14"/>
  <c r="P726" i="14"/>
  <c r="O726" i="14"/>
  <c r="N726" i="14"/>
  <c r="J726" i="14"/>
  <c r="D726" i="14"/>
  <c r="C726" i="14"/>
  <c r="B726" i="14"/>
  <c r="P726" i="13"/>
  <c r="O726" i="13"/>
  <c r="N726" i="13"/>
  <c r="M726" i="13"/>
  <c r="I726" i="13"/>
  <c r="Q726" i="13" s="1"/>
  <c r="D726" i="13"/>
  <c r="C726" i="13"/>
  <c r="B726" i="13"/>
  <c r="R726" i="16"/>
  <c r="Q726" i="16"/>
  <c r="P726" i="16"/>
  <c r="O726" i="16"/>
  <c r="K726" i="16"/>
  <c r="S726" i="16" s="1"/>
  <c r="D726" i="16"/>
  <c r="C726" i="16"/>
  <c r="B726" i="16"/>
  <c r="S726" i="11"/>
  <c r="R726" i="11"/>
  <c r="P726" i="11"/>
  <c r="O726" i="11"/>
  <c r="N726" i="11"/>
  <c r="K726" i="11"/>
  <c r="H726" i="11"/>
  <c r="T726" i="11" s="1"/>
  <c r="D726" i="11"/>
  <c r="C726" i="11"/>
  <c r="B726" i="11"/>
  <c r="P726" i="12"/>
  <c r="O726" i="12"/>
  <c r="N726" i="12"/>
  <c r="M726" i="12"/>
  <c r="I726" i="12"/>
  <c r="Q726" i="12" s="1"/>
  <c r="D726" i="12"/>
  <c r="C726" i="12"/>
  <c r="B726" i="12"/>
  <c r="P726" i="10"/>
  <c r="O726" i="10"/>
  <c r="M726" i="10"/>
  <c r="I726" i="10"/>
  <c r="Q726" i="10" s="1"/>
  <c r="D726" i="10"/>
  <c r="C726" i="10"/>
  <c r="B726" i="10"/>
  <c r="O726" i="1"/>
  <c r="Z726" i="18" s="1"/>
  <c r="N726" i="1"/>
  <c r="P726" i="18" s="1"/>
  <c r="AM726" i="18" s="1"/>
  <c r="M726" i="1"/>
  <c r="J726" i="18" s="1"/>
  <c r="AL726" i="18" s="1"/>
  <c r="L726" i="1"/>
  <c r="D726" i="18" s="1"/>
  <c r="AK726" i="18" s="1"/>
  <c r="A726" i="1"/>
  <c r="A726" i="14" s="1"/>
  <c r="AX725" i="18"/>
  <c r="AW725" i="18"/>
  <c r="AV725" i="18"/>
  <c r="AF725" i="18"/>
  <c r="BB725" i="18" s="1"/>
  <c r="AD725" i="18"/>
  <c r="AC725" i="18"/>
  <c r="V725" i="18"/>
  <c r="W725" i="18" s="1"/>
  <c r="T725" i="18"/>
  <c r="AZ725" i="18" s="1"/>
  <c r="S725" i="18"/>
  <c r="O725" i="18"/>
  <c r="N725" i="18"/>
  <c r="I725" i="18"/>
  <c r="H725" i="18"/>
  <c r="C725" i="18"/>
  <c r="B725" i="18"/>
  <c r="Q725" i="15"/>
  <c r="P725" i="15"/>
  <c r="O725" i="15"/>
  <c r="N725" i="15"/>
  <c r="J725" i="15"/>
  <c r="C725" i="15"/>
  <c r="B725" i="15"/>
  <c r="Q725" i="14"/>
  <c r="P725" i="14"/>
  <c r="O725" i="14"/>
  <c r="N725" i="14"/>
  <c r="J725" i="14"/>
  <c r="C725" i="14"/>
  <c r="B725" i="14"/>
  <c r="P725" i="13"/>
  <c r="O725" i="13"/>
  <c r="N725" i="13"/>
  <c r="M725" i="13"/>
  <c r="I725" i="13"/>
  <c r="D725" i="13"/>
  <c r="C725" i="13"/>
  <c r="B725" i="13"/>
  <c r="R725" i="16"/>
  <c r="Q725" i="16"/>
  <c r="P725" i="16"/>
  <c r="O725" i="16"/>
  <c r="K725" i="16"/>
  <c r="D725" i="16"/>
  <c r="C725" i="16"/>
  <c r="B725" i="16"/>
  <c r="S725" i="11"/>
  <c r="R725" i="11"/>
  <c r="P725" i="11"/>
  <c r="O725" i="11"/>
  <c r="N725" i="11"/>
  <c r="K725" i="11"/>
  <c r="H725" i="11"/>
  <c r="T725" i="11" s="1"/>
  <c r="D725" i="11"/>
  <c r="C725" i="11"/>
  <c r="B725" i="11"/>
  <c r="P725" i="12"/>
  <c r="O725" i="12"/>
  <c r="N725" i="12"/>
  <c r="M725" i="12"/>
  <c r="I725" i="12"/>
  <c r="Q725" i="12" s="1"/>
  <c r="D725" i="12"/>
  <c r="C725" i="12"/>
  <c r="B725" i="12"/>
  <c r="P725" i="10"/>
  <c r="O725" i="10"/>
  <c r="M725" i="10"/>
  <c r="M725" i="18" s="1"/>
  <c r="I725" i="10"/>
  <c r="Q725" i="10" s="1"/>
  <c r="D725" i="10"/>
  <c r="C725" i="10"/>
  <c r="B725" i="10"/>
  <c r="O725" i="1"/>
  <c r="Z725" i="18" s="1"/>
  <c r="N725" i="1"/>
  <c r="P725" i="18" s="1"/>
  <c r="AM725" i="18" s="1"/>
  <c r="M725" i="1"/>
  <c r="J725" i="18" s="1"/>
  <c r="AL725" i="18" s="1"/>
  <c r="L725" i="1"/>
  <c r="D725" i="18" s="1"/>
  <c r="AK725" i="18" s="1"/>
  <c r="A725" i="1"/>
  <c r="A725" i="15" s="1"/>
  <c r="AX724" i="18"/>
  <c r="AW724" i="18"/>
  <c r="AV724" i="18"/>
  <c r="AI724" i="18"/>
  <c r="AG724" i="18"/>
  <c r="AF724" i="18"/>
  <c r="BB724" i="18" s="1"/>
  <c r="AE724" i="18"/>
  <c r="AD724" i="18"/>
  <c r="AC724" i="18"/>
  <c r="V724" i="18"/>
  <c r="W724" i="18" s="1"/>
  <c r="T724" i="18"/>
  <c r="S724" i="18"/>
  <c r="O724" i="18"/>
  <c r="N724" i="18"/>
  <c r="I724" i="18"/>
  <c r="H724" i="18"/>
  <c r="C724" i="18"/>
  <c r="B724" i="18"/>
  <c r="Q724" i="15"/>
  <c r="P724" i="15"/>
  <c r="O724" i="15"/>
  <c r="N724" i="15"/>
  <c r="J724" i="15"/>
  <c r="C724" i="15"/>
  <c r="B724" i="15"/>
  <c r="Q724" i="14"/>
  <c r="P724" i="14"/>
  <c r="O724" i="14"/>
  <c r="N724" i="14"/>
  <c r="J724" i="14"/>
  <c r="D724" i="14"/>
  <c r="C724" i="14"/>
  <c r="B724" i="14"/>
  <c r="P724" i="13"/>
  <c r="O724" i="13"/>
  <c r="N724" i="13"/>
  <c r="M724" i="13"/>
  <c r="I724" i="13"/>
  <c r="Q724" i="13" s="1"/>
  <c r="D724" i="13"/>
  <c r="C724" i="13"/>
  <c r="B724" i="13"/>
  <c r="R724" i="16"/>
  <c r="Q724" i="16"/>
  <c r="P724" i="16"/>
  <c r="O724" i="16"/>
  <c r="K724" i="16"/>
  <c r="S724" i="16" s="1"/>
  <c r="D724" i="16"/>
  <c r="C724" i="16"/>
  <c r="B724" i="16"/>
  <c r="S724" i="11"/>
  <c r="R724" i="11"/>
  <c r="P724" i="11"/>
  <c r="O724" i="11"/>
  <c r="N724" i="11"/>
  <c r="K724" i="11"/>
  <c r="H724" i="11"/>
  <c r="T724" i="11" s="1"/>
  <c r="D724" i="11"/>
  <c r="C724" i="11"/>
  <c r="B724" i="11"/>
  <c r="P724" i="12"/>
  <c r="O724" i="12"/>
  <c r="N724" i="12"/>
  <c r="M724" i="12"/>
  <c r="I724" i="12"/>
  <c r="Q724" i="12" s="1"/>
  <c r="D724" i="12"/>
  <c r="C724" i="12"/>
  <c r="B724" i="12"/>
  <c r="P724" i="10"/>
  <c r="O724" i="10"/>
  <c r="M724" i="10"/>
  <c r="M724" i="18" s="1"/>
  <c r="I724" i="10"/>
  <c r="Q724" i="10" s="1"/>
  <c r="D724" i="10"/>
  <c r="C724" i="10"/>
  <c r="B724" i="10"/>
  <c r="O724" i="1"/>
  <c r="Z724" i="18" s="1"/>
  <c r="AN724" i="18" s="1"/>
  <c r="N724" i="1"/>
  <c r="P724" i="18" s="1"/>
  <c r="AM724" i="18" s="1"/>
  <c r="M724" i="1"/>
  <c r="J724" i="18" s="1"/>
  <c r="AL724" i="18" s="1"/>
  <c r="L724" i="1"/>
  <c r="D724" i="18" s="1"/>
  <c r="AK724" i="18" s="1"/>
  <c r="A724" i="1"/>
  <c r="A724" i="18" s="1"/>
  <c r="AX723" i="18"/>
  <c r="AW723" i="18"/>
  <c r="AV723" i="18"/>
  <c r="AI723" i="18"/>
  <c r="AG723" i="18"/>
  <c r="AF723" i="18"/>
  <c r="BB723" i="18" s="1"/>
  <c r="AE723" i="18"/>
  <c r="AD723" i="18"/>
  <c r="AC723" i="18"/>
  <c r="V723" i="18"/>
  <c r="T723" i="18"/>
  <c r="S723" i="18"/>
  <c r="O723" i="18"/>
  <c r="N723" i="18"/>
  <c r="I723" i="18"/>
  <c r="H723" i="18"/>
  <c r="C723" i="18"/>
  <c r="B723" i="18"/>
  <c r="Q723" i="15"/>
  <c r="P723" i="15"/>
  <c r="O723" i="15"/>
  <c r="N723" i="15"/>
  <c r="J723" i="15"/>
  <c r="C723" i="15"/>
  <c r="B723" i="15"/>
  <c r="Q723" i="14"/>
  <c r="P723" i="14"/>
  <c r="O723" i="14"/>
  <c r="N723" i="14"/>
  <c r="J723" i="14"/>
  <c r="D723" i="14"/>
  <c r="C723" i="14"/>
  <c r="B723" i="14"/>
  <c r="P723" i="13"/>
  <c r="O723" i="13"/>
  <c r="N723" i="13"/>
  <c r="M723" i="13"/>
  <c r="I723" i="13"/>
  <c r="Q723" i="13" s="1"/>
  <c r="D723" i="13"/>
  <c r="C723" i="13"/>
  <c r="B723" i="13"/>
  <c r="R723" i="16"/>
  <c r="Q723" i="16"/>
  <c r="P723" i="16"/>
  <c r="O723" i="16"/>
  <c r="K723" i="16"/>
  <c r="S723" i="16" s="1"/>
  <c r="D723" i="16"/>
  <c r="C723" i="16"/>
  <c r="B723" i="16"/>
  <c r="S723" i="11"/>
  <c r="R723" i="11"/>
  <c r="P723" i="11"/>
  <c r="O723" i="11"/>
  <c r="N723" i="11"/>
  <c r="K723" i="11"/>
  <c r="H723" i="11"/>
  <c r="T723" i="11" s="1"/>
  <c r="D723" i="11"/>
  <c r="C723" i="11"/>
  <c r="B723" i="11"/>
  <c r="P723" i="12"/>
  <c r="O723" i="12"/>
  <c r="N723" i="12"/>
  <c r="M723" i="12"/>
  <c r="I723" i="12"/>
  <c r="Q723" i="12" s="1"/>
  <c r="D723" i="12"/>
  <c r="C723" i="12"/>
  <c r="B723" i="12"/>
  <c r="P723" i="10"/>
  <c r="O723" i="10"/>
  <c r="M723" i="10"/>
  <c r="I723" i="10"/>
  <c r="Q723" i="10" s="1"/>
  <c r="D723" i="10"/>
  <c r="C723" i="10"/>
  <c r="B723" i="10"/>
  <c r="O723" i="1"/>
  <c r="Z723" i="18" s="1"/>
  <c r="AN723" i="18" s="1"/>
  <c r="N723" i="1"/>
  <c r="P723" i="18" s="1"/>
  <c r="AM723" i="18" s="1"/>
  <c r="M723" i="1"/>
  <c r="J723" i="18" s="1"/>
  <c r="AL723" i="18" s="1"/>
  <c r="L723" i="1"/>
  <c r="D723" i="18" s="1"/>
  <c r="AK723" i="18" s="1"/>
  <c r="A723" i="1"/>
  <c r="A723" i="13" s="1"/>
  <c r="AX722" i="18"/>
  <c r="AW722" i="18"/>
  <c r="AV722" i="18"/>
  <c r="AF722" i="18"/>
  <c r="BB722" i="18" s="1"/>
  <c r="AD722" i="18"/>
  <c r="AC722" i="18"/>
  <c r="V722" i="18"/>
  <c r="T722" i="18"/>
  <c r="AZ722" i="18" s="1"/>
  <c r="S722" i="18"/>
  <c r="O722" i="18"/>
  <c r="N722" i="18"/>
  <c r="I722" i="18"/>
  <c r="H722" i="18"/>
  <c r="C722" i="18"/>
  <c r="B722" i="18"/>
  <c r="Q722" i="15"/>
  <c r="P722" i="15"/>
  <c r="O722" i="15"/>
  <c r="N722" i="15"/>
  <c r="J722" i="15"/>
  <c r="C722" i="15"/>
  <c r="B722" i="15"/>
  <c r="Q722" i="14"/>
  <c r="P722" i="14"/>
  <c r="O722" i="14"/>
  <c r="N722" i="14"/>
  <c r="J722" i="14"/>
  <c r="R722" i="14" s="1"/>
  <c r="C722" i="14"/>
  <c r="B722" i="14"/>
  <c r="P722" i="13"/>
  <c r="O722" i="13"/>
  <c r="N722" i="13"/>
  <c r="M722" i="13"/>
  <c r="I722" i="13"/>
  <c r="D722" i="13"/>
  <c r="C722" i="13"/>
  <c r="B722" i="13"/>
  <c r="R722" i="16"/>
  <c r="Q722" i="16"/>
  <c r="P722" i="16"/>
  <c r="O722" i="16"/>
  <c r="K722" i="16"/>
  <c r="D722" i="16"/>
  <c r="C722" i="16"/>
  <c r="B722" i="16"/>
  <c r="S722" i="11"/>
  <c r="R722" i="11"/>
  <c r="P722" i="11"/>
  <c r="O722" i="11"/>
  <c r="N722" i="11"/>
  <c r="K722" i="11"/>
  <c r="H722" i="11"/>
  <c r="T722" i="11" s="1"/>
  <c r="D722" i="11"/>
  <c r="C722" i="11"/>
  <c r="B722" i="11"/>
  <c r="P722" i="12"/>
  <c r="O722" i="12"/>
  <c r="N722" i="12"/>
  <c r="M722" i="12"/>
  <c r="I722" i="12"/>
  <c r="Q722" i="12" s="1"/>
  <c r="D722" i="12"/>
  <c r="C722" i="12"/>
  <c r="B722" i="12"/>
  <c r="P722" i="10"/>
  <c r="O722" i="10"/>
  <c r="M722" i="10"/>
  <c r="I722" i="10"/>
  <c r="Q722" i="10" s="1"/>
  <c r="D722" i="10"/>
  <c r="C722" i="10"/>
  <c r="B722" i="10"/>
  <c r="O722" i="1"/>
  <c r="Z722" i="18" s="1"/>
  <c r="AN722" i="18" s="1"/>
  <c r="N722" i="1"/>
  <c r="P722" i="18" s="1"/>
  <c r="M722" i="1"/>
  <c r="J722" i="18" s="1"/>
  <c r="AL722" i="18" s="1"/>
  <c r="L722" i="1"/>
  <c r="D722" i="18" s="1"/>
  <c r="AK722" i="18" s="1"/>
  <c r="A722" i="1"/>
  <c r="A722" i="15" s="1"/>
  <c r="AX721" i="18"/>
  <c r="AW721" i="18"/>
  <c r="AV721" i="18"/>
  <c r="AI721" i="18"/>
  <c r="AG721" i="18"/>
  <c r="AF721" i="18"/>
  <c r="BB721" i="18" s="1"/>
  <c r="AE721" i="18"/>
  <c r="AD721" i="18"/>
  <c r="AC721" i="18"/>
  <c r="V721" i="18"/>
  <c r="W721" i="18" s="1"/>
  <c r="T721" i="18"/>
  <c r="AZ721" i="18" s="1"/>
  <c r="S721" i="18"/>
  <c r="O721" i="18"/>
  <c r="N721" i="18"/>
  <c r="I721" i="18"/>
  <c r="H721" i="18"/>
  <c r="C721" i="18"/>
  <c r="B721" i="18"/>
  <c r="Q721" i="15"/>
  <c r="P721" i="15"/>
  <c r="O721" i="15"/>
  <c r="N721" i="15"/>
  <c r="J721" i="15"/>
  <c r="C721" i="15"/>
  <c r="B721" i="15"/>
  <c r="Q721" i="14"/>
  <c r="P721" i="14"/>
  <c r="O721" i="14"/>
  <c r="N721" i="14"/>
  <c r="J721" i="14"/>
  <c r="C721" i="14"/>
  <c r="B721" i="14"/>
  <c r="P721" i="13"/>
  <c r="O721" i="13"/>
  <c r="N721" i="13"/>
  <c r="M721" i="13"/>
  <c r="I721" i="13"/>
  <c r="Q721" i="13" s="1"/>
  <c r="D721" i="13"/>
  <c r="C721" i="13"/>
  <c r="B721" i="13"/>
  <c r="R721" i="16"/>
  <c r="Q721" i="16"/>
  <c r="P721" i="16"/>
  <c r="O721" i="16"/>
  <c r="K721" i="16"/>
  <c r="S721" i="16" s="1"/>
  <c r="D721" i="16"/>
  <c r="C721" i="16"/>
  <c r="B721" i="16"/>
  <c r="S721" i="11"/>
  <c r="R721" i="11"/>
  <c r="P721" i="11"/>
  <c r="O721" i="11"/>
  <c r="N721" i="11"/>
  <c r="K721" i="11"/>
  <c r="H721" i="11"/>
  <c r="T721" i="11" s="1"/>
  <c r="D721" i="11"/>
  <c r="C721" i="11"/>
  <c r="B721" i="11"/>
  <c r="P721" i="12"/>
  <c r="O721" i="12"/>
  <c r="N721" i="12"/>
  <c r="M721" i="12"/>
  <c r="I721" i="12"/>
  <c r="Q721" i="12" s="1"/>
  <c r="D721" i="12"/>
  <c r="C721" i="12"/>
  <c r="B721" i="12"/>
  <c r="P721" i="10"/>
  <c r="O721" i="10"/>
  <c r="M721" i="10"/>
  <c r="M721" i="18" s="1"/>
  <c r="I721" i="10"/>
  <c r="Q721" i="10" s="1"/>
  <c r="D721" i="10"/>
  <c r="C721" i="10"/>
  <c r="B721" i="10"/>
  <c r="O721" i="1"/>
  <c r="Z721" i="18" s="1"/>
  <c r="AN721" i="18" s="1"/>
  <c r="N721" i="1"/>
  <c r="P721" i="18" s="1"/>
  <c r="M721" i="1"/>
  <c r="J721" i="18" s="1"/>
  <c r="AL721" i="18" s="1"/>
  <c r="L721" i="1"/>
  <c r="D721" i="18" s="1"/>
  <c r="AK721" i="18" s="1"/>
  <c r="A721" i="1"/>
  <c r="A721" i="18" s="1"/>
  <c r="AX720" i="18"/>
  <c r="AW720" i="18"/>
  <c r="AV720" i="18"/>
  <c r="AF720" i="18"/>
  <c r="BB720" i="18" s="1"/>
  <c r="AD720" i="18"/>
  <c r="AC720" i="18"/>
  <c r="V720" i="18"/>
  <c r="W720" i="18" s="1"/>
  <c r="T720" i="18"/>
  <c r="S720" i="18"/>
  <c r="O720" i="18"/>
  <c r="N720" i="18"/>
  <c r="C720" i="18"/>
  <c r="B720" i="18"/>
  <c r="Q720" i="15"/>
  <c r="P720" i="15"/>
  <c r="O720" i="15"/>
  <c r="N720" i="15"/>
  <c r="J720" i="15"/>
  <c r="R720" i="15" s="1"/>
  <c r="D720" i="15"/>
  <c r="C720" i="15"/>
  <c r="B720" i="15"/>
  <c r="Q720" i="14"/>
  <c r="P720" i="14"/>
  <c r="O720" i="14"/>
  <c r="N720" i="14"/>
  <c r="J720" i="14"/>
  <c r="R720" i="14" s="1"/>
  <c r="C720" i="14"/>
  <c r="B720" i="14"/>
  <c r="P720" i="13"/>
  <c r="O720" i="13"/>
  <c r="N720" i="13"/>
  <c r="M720" i="13"/>
  <c r="I720" i="13"/>
  <c r="Q720" i="13" s="1"/>
  <c r="D720" i="13"/>
  <c r="C720" i="13"/>
  <c r="B720" i="13"/>
  <c r="R720" i="16"/>
  <c r="Q720" i="16"/>
  <c r="P720" i="16"/>
  <c r="O720" i="16"/>
  <c r="K720" i="16"/>
  <c r="D720" i="16"/>
  <c r="C720" i="16"/>
  <c r="B720" i="16"/>
  <c r="S720" i="11"/>
  <c r="R720" i="11"/>
  <c r="P720" i="11"/>
  <c r="O720" i="11"/>
  <c r="N720" i="11"/>
  <c r="K720" i="11"/>
  <c r="H720" i="11"/>
  <c r="T720" i="11" s="1"/>
  <c r="D720" i="11"/>
  <c r="C720" i="11"/>
  <c r="B720" i="11"/>
  <c r="P720" i="12"/>
  <c r="O720" i="12"/>
  <c r="N720" i="12"/>
  <c r="M720" i="12"/>
  <c r="I720" i="12"/>
  <c r="Q720" i="12" s="1"/>
  <c r="D720" i="12"/>
  <c r="C720" i="12"/>
  <c r="B720" i="12"/>
  <c r="P720" i="10"/>
  <c r="O720" i="10"/>
  <c r="M720" i="10"/>
  <c r="M720" i="18" s="1"/>
  <c r="I720" i="10"/>
  <c r="D720" i="10"/>
  <c r="C720" i="10"/>
  <c r="B720" i="10"/>
  <c r="O720" i="1"/>
  <c r="Z720" i="18" s="1"/>
  <c r="N720" i="1"/>
  <c r="P720" i="18" s="1"/>
  <c r="AM720" i="18" s="1"/>
  <c r="M720" i="1"/>
  <c r="J720" i="18" s="1"/>
  <c r="AL720" i="18" s="1"/>
  <c r="L720" i="1"/>
  <c r="D720" i="18" s="1"/>
  <c r="A720" i="1"/>
  <c r="A720" i="13" s="1"/>
  <c r="AX719" i="18"/>
  <c r="AW719" i="18"/>
  <c r="AV719" i="18"/>
  <c r="AF719" i="18"/>
  <c r="BB719" i="18" s="1"/>
  <c r="AD719" i="18"/>
  <c r="AC719" i="18"/>
  <c r="V719" i="18"/>
  <c r="T719" i="18"/>
  <c r="AZ719" i="18" s="1"/>
  <c r="S719" i="18"/>
  <c r="O719" i="18"/>
  <c r="N719" i="18"/>
  <c r="I719" i="18"/>
  <c r="H719" i="18"/>
  <c r="C719" i="18"/>
  <c r="B719" i="18"/>
  <c r="Q719" i="15"/>
  <c r="P719" i="15"/>
  <c r="O719" i="15"/>
  <c r="N719" i="15"/>
  <c r="J719" i="15"/>
  <c r="R719" i="15" s="1"/>
  <c r="D719" i="15"/>
  <c r="C719" i="15"/>
  <c r="B719" i="15"/>
  <c r="Q719" i="14"/>
  <c r="P719" i="14"/>
  <c r="O719" i="14"/>
  <c r="N719" i="14"/>
  <c r="J719" i="14"/>
  <c r="R719" i="14" s="1"/>
  <c r="C719" i="14"/>
  <c r="B719" i="14"/>
  <c r="P719" i="13"/>
  <c r="O719" i="13"/>
  <c r="N719" i="13"/>
  <c r="M719" i="13"/>
  <c r="I719" i="13"/>
  <c r="Q719" i="13" s="1"/>
  <c r="D719" i="13"/>
  <c r="C719" i="13"/>
  <c r="B719" i="13"/>
  <c r="R719" i="16"/>
  <c r="Q719" i="16"/>
  <c r="P719" i="16"/>
  <c r="O719" i="16"/>
  <c r="K719" i="16"/>
  <c r="S719" i="16" s="1"/>
  <c r="D719" i="16"/>
  <c r="C719" i="16"/>
  <c r="B719" i="16"/>
  <c r="S719" i="11"/>
  <c r="R719" i="11"/>
  <c r="P719" i="11"/>
  <c r="O719" i="11"/>
  <c r="N719" i="11"/>
  <c r="K719" i="11"/>
  <c r="H719" i="11"/>
  <c r="T719" i="11" s="1"/>
  <c r="D719" i="11"/>
  <c r="C719" i="11"/>
  <c r="B719" i="11"/>
  <c r="P719" i="12"/>
  <c r="O719" i="12"/>
  <c r="N719" i="12"/>
  <c r="M719" i="12"/>
  <c r="I719" i="12"/>
  <c r="Q719" i="12" s="1"/>
  <c r="D719" i="12"/>
  <c r="C719" i="12"/>
  <c r="B719" i="12"/>
  <c r="P719" i="10"/>
  <c r="O719" i="10"/>
  <c r="M719" i="10"/>
  <c r="M719" i="18" s="1"/>
  <c r="I719" i="10"/>
  <c r="Q719" i="10" s="1"/>
  <c r="D719" i="10"/>
  <c r="C719" i="10"/>
  <c r="B719" i="10"/>
  <c r="O719" i="1"/>
  <c r="Z719" i="18" s="1"/>
  <c r="N719" i="1"/>
  <c r="P719" i="18" s="1"/>
  <c r="AM719" i="18" s="1"/>
  <c r="M719" i="1"/>
  <c r="J719" i="18" s="1"/>
  <c r="AL719" i="18" s="1"/>
  <c r="L719" i="1"/>
  <c r="D719" i="18" s="1"/>
  <c r="AK719" i="18" s="1"/>
  <c r="A719" i="1"/>
  <c r="A719" i="14" s="1"/>
  <c r="AX718" i="18"/>
  <c r="AW718" i="18"/>
  <c r="AV718" i="18"/>
  <c r="AF718" i="18"/>
  <c r="BB718" i="18" s="1"/>
  <c r="AD718" i="18"/>
  <c r="AC718" i="18"/>
  <c r="V718" i="18"/>
  <c r="T718" i="18"/>
  <c r="AZ718" i="18" s="1"/>
  <c r="S718" i="18"/>
  <c r="O718" i="18"/>
  <c r="N718" i="18"/>
  <c r="I718" i="18"/>
  <c r="H718" i="18"/>
  <c r="C718" i="18"/>
  <c r="B718" i="18"/>
  <c r="Q718" i="15"/>
  <c r="P718" i="15"/>
  <c r="O718" i="15"/>
  <c r="N718" i="15"/>
  <c r="J718" i="15"/>
  <c r="C718" i="15"/>
  <c r="B718" i="15"/>
  <c r="Q718" i="14"/>
  <c r="P718" i="14"/>
  <c r="O718" i="14"/>
  <c r="N718" i="14"/>
  <c r="J718" i="14"/>
  <c r="C718" i="14"/>
  <c r="B718" i="14"/>
  <c r="P718" i="13"/>
  <c r="O718" i="13"/>
  <c r="N718" i="13"/>
  <c r="M718" i="13"/>
  <c r="I718" i="13"/>
  <c r="Q718" i="13" s="1"/>
  <c r="D718" i="13"/>
  <c r="C718" i="13"/>
  <c r="B718" i="13"/>
  <c r="R718" i="16"/>
  <c r="Q718" i="16"/>
  <c r="P718" i="16"/>
  <c r="O718" i="16"/>
  <c r="K718" i="16"/>
  <c r="S718" i="16" s="1"/>
  <c r="D718" i="16"/>
  <c r="C718" i="16"/>
  <c r="B718" i="16"/>
  <c r="S718" i="11"/>
  <c r="R718" i="11"/>
  <c r="P718" i="11"/>
  <c r="O718" i="11"/>
  <c r="N718" i="11"/>
  <c r="K718" i="11"/>
  <c r="H718" i="11"/>
  <c r="T718" i="11" s="1"/>
  <c r="D718" i="11"/>
  <c r="C718" i="11"/>
  <c r="B718" i="11"/>
  <c r="P718" i="12"/>
  <c r="O718" i="12"/>
  <c r="N718" i="12"/>
  <c r="M718" i="12"/>
  <c r="I718" i="12"/>
  <c r="Q718" i="12" s="1"/>
  <c r="D718" i="12"/>
  <c r="C718" i="12"/>
  <c r="B718" i="12"/>
  <c r="P718" i="10"/>
  <c r="O718" i="10"/>
  <c r="M718" i="10"/>
  <c r="I718" i="10"/>
  <c r="Q718" i="10" s="1"/>
  <c r="D718" i="10"/>
  <c r="C718" i="10"/>
  <c r="B718" i="10"/>
  <c r="O718" i="1"/>
  <c r="Z718" i="18" s="1"/>
  <c r="N718" i="1"/>
  <c r="P718" i="18" s="1"/>
  <c r="M718" i="1"/>
  <c r="J718" i="18" s="1"/>
  <c r="AL718" i="18" s="1"/>
  <c r="L718" i="1"/>
  <c r="D718" i="18" s="1"/>
  <c r="AK718" i="18" s="1"/>
  <c r="A718" i="1"/>
  <c r="A718" i="13" s="1"/>
  <c r="AX717" i="18"/>
  <c r="AW717" i="18"/>
  <c r="AV717" i="18"/>
  <c r="AI717" i="18"/>
  <c r="AG717" i="18"/>
  <c r="AF717" i="18"/>
  <c r="BB717" i="18" s="1"/>
  <c r="AE717" i="18"/>
  <c r="AD717" i="18"/>
  <c r="AC717" i="18"/>
  <c r="V717" i="18"/>
  <c r="W717" i="18" s="1"/>
  <c r="T717" i="18"/>
  <c r="AZ717" i="18" s="1"/>
  <c r="S717" i="18"/>
  <c r="O717" i="18"/>
  <c r="N717" i="18"/>
  <c r="I717" i="18"/>
  <c r="H717" i="18"/>
  <c r="C717" i="18"/>
  <c r="B717" i="18"/>
  <c r="Q717" i="15"/>
  <c r="P717" i="15"/>
  <c r="O717" i="15"/>
  <c r="N717" i="15"/>
  <c r="J717" i="15"/>
  <c r="C717" i="15"/>
  <c r="B717" i="15"/>
  <c r="Q717" i="14"/>
  <c r="P717" i="14"/>
  <c r="O717" i="14"/>
  <c r="N717" i="14"/>
  <c r="J717" i="14"/>
  <c r="D717" i="14"/>
  <c r="C717" i="14"/>
  <c r="B717" i="14"/>
  <c r="P717" i="13"/>
  <c r="O717" i="13"/>
  <c r="N717" i="13"/>
  <c r="M717" i="13"/>
  <c r="I717" i="13"/>
  <c r="Q717" i="13" s="1"/>
  <c r="D717" i="13"/>
  <c r="C717" i="13"/>
  <c r="B717" i="13"/>
  <c r="R717" i="16"/>
  <c r="Q717" i="16"/>
  <c r="P717" i="16"/>
  <c r="O717" i="16"/>
  <c r="K717" i="16"/>
  <c r="S717" i="16" s="1"/>
  <c r="D717" i="16"/>
  <c r="C717" i="16"/>
  <c r="B717" i="16"/>
  <c r="S717" i="11"/>
  <c r="R717" i="11"/>
  <c r="P717" i="11"/>
  <c r="O717" i="11"/>
  <c r="N717" i="11"/>
  <c r="K717" i="11"/>
  <c r="H717" i="11"/>
  <c r="T717" i="11" s="1"/>
  <c r="D717" i="11"/>
  <c r="C717" i="11"/>
  <c r="B717" i="11"/>
  <c r="P717" i="12"/>
  <c r="O717" i="12"/>
  <c r="N717" i="12"/>
  <c r="M717" i="12"/>
  <c r="I717" i="12"/>
  <c r="Q717" i="12" s="1"/>
  <c r="D717" i="12"/>
  <c r="C717" i="12"/>
  <c r="B717" i="12"/>
  <c r="P717" i="10"/>
  <c r="O717" i="10"/>
  <c r="M717" i="10"/>
  <c r="I717" i="10"/>
  <c r="Q717" i="10" s="1"/>
  <c r="D717" i="10"/>
  <c r="C717" i="10"/>
  <c r="B717" i="10"/>
  <c r="O717" i="1"/>
  <c r="Z717" i="18" s="1"/>
  <c r="AN717" i="18" s="1"/>
  <c r="N717" i="1"/>
  <c r="P717" i="18" s="1"/>
  <c r="M717" i="1"/>
  <c r="J717" i="18" s="1"/>
  <c r="AL717" i="18" s="1"/>
  <c r="L717" i="1"/>
  <c r="D717" i="18" s="1"/>
  <c r="AK717" i="18" s="1"/>
  <c r="A717" i="1"/>
  <c r="A717" i="14" s="1"/>
  <c r="AX716" i="18"/>
  <c r="AW716" i="18"/>
  <c r="AV716" i="18"/>
  <c r="AI716" i="18"/>
  <c r="AG716" i="18"/>
  <c r="AF716" i="18"/>
  <c r="BB716" i="18" s="1"/>
  <c r="AE716" i="18"/>
  <c r="AD716" i="18"/>
  <c r="AC716" i="18"/>
  <c r="V716" i="18"/>
  <c r="W716" i="18" s="1"/>
  <c r="T716" i="18"/>
  <c r="AZ716" i="18" s="1"/>
  <c r="S716" i="18"/>
  <c r="O716" i="18"/>
  <c r="N716" i="18"/>
  <c r="I716" i="18"/>
  <c r="H716" i="18"/>
  <c r="C716" i="18"/>
  <c r="B716" i="18"/>
  <c r="Q716" i="15"/>
  <c r="P716" i="15"/>
  <c r="O716" i="15"/>
  <c r="N716" i="15"/>
  <c r="J716" i="15"/>
  <c r="C716" i="15"/>
  <c r="B716" i="15"/>
  <c r="Q716" i="14"/>
  <c r="P716" i="14"/>
  <c r="O716" i="14"/>
  <c r="N716" i="14"/>
  <c r="J716" i="14"/>
  <c r="D716" i="14"/>
  <c r="C716" i="14"/>
  <c r="B716" i="14"/>
  <c r="P716" i="13"/>
  <c r="O716" i="13"/>
  <c r="N716" i="13"/>
  <c r="M716" i="13"/>
  <c r="I716" i="13"/>
  <c r="Q716" i="13" s="1"/>
  <c r="D716" i="13"/>
  <c r="C716" i="13"/>
  <c r="B716" i="13"/>
  <c r="R716" i="16"/>
  <c r="Q716" i="16"/>
  <c r="P716" i="16"/>
  <c r="O716" i="16"/>
  <c r="K716" i="16"/>
  <c r="S716" i="16" s="1"/>
  <c r="D716" i="16"/>
  <c r="C716" i="16"/>
  <c r="B716" i="16"/>
  <c r="S716" i="11"/>
  <c r="R716" i="11"/>
  <c r="P716" i="11"/>
  <c r="O716" i="11"/>
  <c r="N716" i="11"/>
  <c r="K716" i="11"/>
  <c r="H716" i="11"/>
  <c r="T716" i="11" s="1"/>
  <c r="D716" i="11"/>
  <c r="C716" i="11"/>
  <c r="B716" i="11"/>
  <c r="P716" i="12"/>
  <c r="O716" i="12"/>
  <c r="N716" i="12"/>
  <c r="M716" i="12"/>
  <c r="I716" i="12"/>
  <c r="Q716" i="12" s="1"/>
  <c r="D716" i="12"/>
  <c r="C716" i="12"/>
  <c r="B716" i="12"/>
  <c r="P716" i="10"/>
  <c r="O716" i="10"/>
  <c r="M716" i="10"/>
  <c r="I716" i="10"/>
  <c r="Q716" i="10" s="1"/>
  <c r="D716" i="10"/>
  <c r="C716" i="10"/>
  <c r="B716" i="10"/>
  <c r="O716" i="1"/>
  <c r="Z716" i="18" s="1"/>
  <c r="AN716" i="18" s="1"/>
  <c r="N716" i="1"/>
  <c r="P716" i="18" s="1"/>
  <c r="AM716" i="18" s="1"/>
  <c r="M716" i="1"/>
  <c r="J716" i="18" s="1"/>
  <c r="AL716" i="18" s="1"/>
  <c r="L716" i="1"/>
  <c r="D716" i="18" s="1"/>
  <c r="AK716" i="18" s="1"/>
  <c r="A716" i="1"/>
  <c r="A716" i="14" s="1"/>
  <c r="AX715" i="18"/>
  <c r="AW715" i="18"/>
  <c r="AV715" i="18"/>
  <c r="AF715" i="18"/>
  <c r="BB715" i="18" s="1"/>
  <c r="AD715" i="18"/>
  <c r="AC715" i="18"/>
  <c r="V715" i="18"/>
  <c r="W715" i="18" s="1"/>
  <c r="T715" i="18"/>
  <c r="AZ715" i="18" s="1"/>
  <c r="S715" i="18"/>
  <c r="O715" i="18"/>
  <c r="N715" i="18"/>
  <c r="I715" i="18"/>
  <c r="H715" i="18"/>
  <c r="C715" i="18"/>
  <c r="B715" i="18"/>
  <c r="Q715" i="15"/>
  <c r="P715" i="15"/>
  <c r="O715" i="15"/>
  <c r="N715" i="15"/>
  <c r="J715" i="15"/>
  <c r="C715" i="15"/>
  <c r="B715" i="15"/>
  <c r="Q715" i="14"/>
  <c r="P715" i="14"/>
  <c r="O715" i="14"/>
  <c r="N715" i="14"/>
  <c r="J715" i="14"/>
  <c r="D715" i="14"/>
  <c r="C715" i="14"/>
  <c r="B715" i="14"/>
  <c r="P715" i="13"/>
  <c r="O715" i="13"/>
  <c r="N715" i="13"/>
  <c r="M715" i="13"/>
  <c r="I715" i="13"/>
  <c r="Q715" i="13" s="1"/>
  <c r="D715" i="13"/>
  <c r="C715" i="13"/>
  <c r="B715" i="13"/>
  <c r="R715" i="16"/>
  <c r="Q715" i="16"/>
  <c r="P715" i="16"/>
  <c r="O715" i="16"/>
  <c r="K715" i="16"/>
  <c r="S715" i="16" s="1"/>
  <c r="D715" i="16"/>
  <c r="C715" i="16"/>
  <c r="B715" i="16"/>
  <c r="S715" i="11"/>
  <c r="R715" i="11"/>
  <c r="P715" i="11"/>
  <c r="O715" i="11"/>
  <c r="N715" i="11"/>
  <c r="K715" i="11"/>
  <c r="H715" i="11"/>
  <c r="T715" i="11" s="1"/>
  <c r="D715" i="11"/>
  <c r="C715" i="11"/>
  <c r="B715" i="11"/>
  <c r="P715" i="12"/>
  <c r="O715" i="12"/>
  <c r="N715" i="12"/>
  <c r="M715" i="12"/>
  <c r="I715" i="12"/>
  <c r="Q715" i="12" s="1"/>
  <c r="D715" i="12"/>
  <c r="C715" i="12"/>
  <c r="B715" i="12"/>
  <c r="P715" i="10"/>
  <c r="O715" i="10"/>
  <c r="M715" i="10"/>
  <c r="M715" i="18" s="1"/>
  <c r="I715" i="10"/>
  <c r="Q715" i="10" s="1"/>
  <c r="D715" i="10"/>
  <c r="C715" i="10"/>
  <c r="B715" i="10"/>
  <c r="O715" i="1"/>
  <c r="Z715" i="18" s="1"/>
  <c r="N715" i="1"/>
  <c r="P715" i="18" s="1"/>
  <c r="AM715" i="18" s="1"/>
  <c r="M715" i="1"/>
  <c r="J715" i="18" s="1"/>
  <c r="AL715" i="18" s="1"/>
  <c r="L715" i="1"/>
  <c r="D715" i="18" s="1"/>
  <c r="AK715" i="18" s="1"/>
  <c r="A715" i="1"/>
  <c r="A715" i="15" s="1"/>
  <c r="AX714" i="18"/>
  <c r="AW714" i="18"/>
  <c r="AV714" i="18"/>
  <c r="AI714" i="18"/>
  <c r="AG714" i="18"/>
  <c r="AF714" i="18"/>
  <c r="BB714" i="18" s="1"/>
  <c r="AE714" i="18"/>
  <c r="AD714" i="18"/>
  <c r="AC714" i="18"/>
  <c r="V714" i="18"/>
  <c r="T714" i="18"/>
  <c r="AZ714" i="18" s="1"/>
  <c r="S714" i="18"/>
  <c r="O714" i="18"/>
  <c r="N714" i="18"/>
  <c r="I714" i="18"/>
  <c r="H714" i="18"/>
  <c r="C714" i="18"/>
  <c r="B714" i="18"/>
  <c r="Q714" i="15"/>
  <c r="P714" i="15"/>
  <c r="O714" i="15"/>
  <c r="N714" i="15"/>
  <c r="J714" i="15"/>
  <c r="C714" i="15"/>
  <c r="B714" i="15"/>
  <c r="Q714" i="14"/>
  <c r="P714" i="14"/>
  <c r="O714" i="14"/>
  <c r="N714" i="14"/>
  <c r="J714" i="14"/>
  <c r="D714" i="14"/>
  <c r="C714" i="14"/>
  <c r="B714" i="14"/>
  <c r="P714" i="13"/>
  <c r="O714" i="13"/>
  <c r="N714" i="13"/>
  <c r="M714" i="13"/>
  <c r="I714" i="13"/>
  <c r="Q714" i="13" s="1"/>
  <c r="D714" i="13"/>
  <c r="C714" i="13"/>
  <c r="B714" i="13"/>
  <c r="R714" i="16"/>
  <c r="Q714" i="16"/>
  <c r="P714" i="16"/>
  <c r="O714" i="16"/>
  <c r="K714" i="16"/>
  <c r="S714" i="16" s="1"/>
  <c r="D714" i="16"/>
  <c r="C714" i="16"/>
  <c r="B714" i="16"/>
  <c r="S714" i="11"/>
  <c r="R714" i="11"/>
  <c r="P714" i="11"/>
  <c r="O714" i="11"/>
  <c r="N714" i="11"/>
  <c r="K714" i="11"/>
  <c r="H714" i="11"/>
  <c r="T714" i="11" s="1"/>
  <c r="D714" i="11"/>
  <c r="C714" i="11"/>
  <c r="B714" i="11"/>
  <c r="P714" i="12"/>
  <c r="O714" i="12"/>
  <c r="N714" i="12"/>
  <c r="M714" i="12"/>
  <c r="I714" i="12"/>
  <c r="Q714" i="12" s="1"/>
  <c r="D714" i="12"/>
  <c r="C714" i="12"/>
  <c r="B714" i="12"/>
  <c r="P714" i="10"/>
  <c r="O714" i="10"/>
  <c r="M714" i="10"/>
  <c r="M714" i="18" s="1"/>
  <c r="I714" i="10"/>
  <c r="Q714" i="10" s="1"/>
  <c r="D714" i="10"/>
  <c r="C714" i="10"/>
  <c r="B714" i="10"/>
  <c r="O714" i="1"/>
  <c r="Z714" i="18" s="1"/>
  <c r="AN714" i="18" s="1"/>
  <c r="N714" i="1"/>
  <c r="P714" i="18" s="1"/>
  <c r="M714" i="1"/>
  <c r="J714" i="18" s="1"/>
  <c r="AL714" i="18" s="1"/>
  <c r="L714" i="1"/>
  <c r="D714" i="18" s="1"/>
  <c r="AK714" i="18" s="1"/>
  <c r="A714" i="1"/>
  <c r="A714" i="18" s="1"/>
  <c r="AX713" i="18"/>
  <c r="AW713" i="18"/>
  <c r="AV713" i="18"/>
  <c r="AI713" i="18"/>
  <c r="AG713" i="18"/>
  <c r="AF713" i="18"/>
  <c r="BB713" i="18" s="1"/>
  <c r="AE713" i="18"/>
  <c r="AD713" i="18"/>
  <c r="AC713" i="18"/>
  <c r="V713" i="18"/>
  <c r="W713" i="18" s="1"/>
  <c r="T713" i="18"/>
  <c r="AZ713" i="18" s="1"/>
  <c r="S713" i="18"/>
  <c r="O713" i="18"/>
  <c r="N713" i="18"/>
  <c r="I713" i="18"/>
  <c r="H713" i="18"/>
  <c r="C713" i="18"/>
  <c r="B713" i="18"/>
  <c r="Q713" i="15"/>
  <c r="P713" i="15"/>
  <c r="O713" i="15"/>
  <c r="N713" i="15"/>
  <c r="J713" i="15"/>
  <c r="C713" i="15"/>
  <c r="B713" i="15"/>
  <c r="Q713" i="14"/>
  <c r="P713" i="14"/>
  <c r="O713" i="14"/>
  <c r="N713" i="14"/>
  <c r="J713" i="14"/>
  <c r="C713" i="14"/>
  <c r="B713" i="14"/>
  <c r="P713" i="13"/>
  <c r="O713" i="13"/>
  <c r="N713" i="13"/>
  <c r="M713" i="13"/>
  <c r="I713" i="13"/>
  <c r="Q713" i="13" s="1"/>
  <c r="D713" i="13"/>
  <c r="C713" i="13"/>
  <c r="B713" i="13"/>
  <c r="R713" i="16"/>
  <c r="Q713" i="16"/>
  <c r="P713" i="16"/>
  <c r="O713" i="16"/>
  <c r="K713" i="16"/>
  <c r="S713" i="16" s="1"/>
  <c r="D713" i="16"/>
  <c r="C713" i="16"/>
  <c r="B713" i="16"/>
  <c r="S713" i="11"/>
  <c r="R713" i="11"/>
  <c r="P713" i="11"/>
  <c r="O713" i="11"/>
  <c r="N713" i="11"/>
  <c r="K713" i="11"/>
  <c r="H713" i="11"/>
  <c r="T713" i="11" s="1"/>
  <c r="D713" i="11"/>
  <c r="C713" i="11"/>
  <c r="B713" i="11"/>
  <c r="P713" i="12"/>
  <c r="O713" i="12"/>
  <c r="N713" i="12"/>
  <c r="M713" i="12"/>
  <c r="I713" i="12"/>
  <c r="Q713" i="12" s="1"/>
  <c r="D713" i="12"/>
  <c r="C713" i="12"/>
  <c r="B713" i="12"/>
  <c r="P713" i="10"/>
  <c r="O713" i="10"/>
  <c r="M713" i="10"/>
  <c r="I713" i="10"/>
  <c r="Q713" i="10" s="1"/>
  <c r="D713" i="10"/>
  <c r="C713" i="10"/>
  <c r="B713" i="10"/>
  <c r="O713" i="1"/>
  <c r="Z713" i="18" s="1"/>
  <c r="AN713" i="18" s="1"/>
  <c r="N713" i="1"/>
  <c r="P713" i="18" s="1"/>
  <c r="AM713" i="18" s="1"/>
  <c r="M713" i="1"/>
  <c r="J713" i="18" s="1"/>
  <c r="AL713" i="18" s="1"/>
  <c r="L713" i="1"/>
  <c r="D713" i="18" s="1"/>
  <c r="AK713" i="18" s="1"/>
  <c r="A713" i="1"/>
  <c r="A713" i="18" s="1"/>
  <c r="AX712" i="18"/>
  <c r="AW712" i="18"/>
  <c r="AV712" i="18"/>
  <c r="AI712" i="18"/>
  <c r="AG712" i="18"/>
  <c r="AF712" i="18"/>
  <c r="BB712" i="18" s="1"/>
  <c r="AE712" i="18"/>
  <c r="AD712" i="18"/>
  <c r="AC712" i="18"/>
  <c r="V712" i="18"/>
  <c r="W712" i="18" s="1"/>
  <c r="T712" i="18"/>
  <c r="S712" i="18"/>
  <c r="O712" i="18"/>
  <c r="N712" i="18"/>
  <c r="I712" i="18"/>
  <c r="H712" i="18"/>
  <c r="C712" i="18"/>
  <c r="B712" i="18"/>
  <c r="Q712" i="15"/>
  <c r="P712" i="15"/>
  <c r="O712" i="15"/>
  <c r="N712" i="15"/>
  <c r="J712" i="15"/>
  <c r="C712" i="15"/>
  <c r="B712" i="15"/>
  <c r="Q712" i="14"/>
  <c r="P712" i="14"/>
  <c r="O712" i="14"/>
  <c r="N712" i="14"/>
  <c r="J712" i="14"/>
  <c r="C712" i="14"/>
  <c r="B712" i="14"/>
  <c r="P712" i="13"/>
  <c r="O712" i="13"/>
  <c r="N712" i="13"/>
  <c r="M712" i="13"/>
  <c r="I712" i="13"/>
  <c r="Q712" i="13" s="1"/>
  <c r="D712" i="13"/>
  <c r="C712" i="13"/>
  <c r="B712" i="13"/>
  <c r="R712" i="16"/>
  <c r="Q712" i="16"/>
  <c r="P712" i="16"/>
  <c r="O712" i="16"/>
  <c r="K712" i="16"/>
  <c r="S712" i="16" s="1"/>
  <c r="D712" i="16"/>
  <c r="C712" i="16"/>
  <c r="B712" i="16"/>
  <c r="S712" i="11"/>
  <c r="R712" i="11"/>
  <c r="P712" i="11"/>
  <c r="O712" i="11"/>
  <c r="N712" i="11"/>
  <c r="K712" i="11"/>
  <c r="H712" i="11"/>
  <c r="T712" i="11" s="1"/>
  <c r="D712" i="11"/>
  <c r="C712" i="11"/>
  <c r="B712" i="11"/>
  <c r="P712" i="12"/>
  <c r="O712" i="12"/>
  <c r="N712" i="12"/>
  <c r="M712" i="12"/>
  <c r="I712" i="12"/>
  <c r="Q712" i="12" s="1"/>
  <c r="D712" i="12"/>
  <c r="C712" i="12"/>
  <c r="B712" i="12"/>
  <c r="P712" i="10"/>
  <c r="O712" i="10"/>
  <c r="M712" i="10"/>
  <c r="M712" i="18" s="1"/>
  <c r="I712" i="10"/>
  <c r="Q712" i="10" s="1"/>
  <c r="D712" i="10"/>
  <c r="C712" i="10"/>
  <c r="B712" i="10"/>
  <c r="O712" i="1"/>
  <c r="Z712" i="18" s="1"/>
  <c r="AN712" i="18" s="1"/>
  <c r="N712" i="1"/>
  <c r="P712" i="18" s="1"/>
  <c r="AM712" i="18" s="1"/>
  <c r="M712" i="1"/>
  <c r="J712" i="18" s="1"/>
  <c r="AL712" i="18" s="1"/>
  <c r="L712" i="1"/>
  <c r="D712" i="18" s="1"/>
  <c r="AK712" i="18" s="1"/>
  <c r="A712" i="1"/>
  <c r="A712" i="13" s="1"/>
  <c r="AX711" i="18"/>
  <c r="AW711" i="18"/>
  <c r="AV711" i="18"/>
  <c r="AI711" i="18"/>
  <c r="AG711" i="18"/>
  <c r="AF711" i="18"/>
  <c r="BB711" i="18" s="1"/>
  <c r="AE711" i="18"/>
  <c r="AD711" i="18"/>
  <c r="AC711" i="18"/>
  <c r="V711" i="18"/>
  <c r="W711" i="18" s="1"/>
  <c r="T711" i="18"/>
  <c r="AZ711" i="18" s="1"/>
  <c r="S711" i="18"/>
  <c r="O711" i="18"/>
  <c r="N711" i="18"/>
  <c r="I711" i="18"/>
  <c r="H711" i="18"/>
  <c r="C711" i="18"/>
  <c r="B711" i="18"/>
  <c r="Q711" i="15"/>
  <c r="P711" i="15"/>
  <c r="O711" i="15"/>
  <c r="N711" i="15"/>
  <c r="J711" i="15"/>
  <c r="C711" i="15"/>
  <c r="B711" i="15"/>
  <c r="Q711" i="14"/>
  <c r="P711" i="14"/>
  <c r="O711" i="14"/>
  <c r="N711" i="14"/>
  <c r="J711" i="14"/>
  <c r="D711" i="14"/>
  <c r="C711" i="14"/>
  <c r="B711" i="14"/>
  <c r="P711" i="13"/>
  <c r="O711" i="13"/>
  <c r="N711" i="13"/>
  <c r="M711" i="13"/>
  <c r="I711" i="13"/>
  <c r="Q711" i="13" s="1"/>
  <c r="D711" i="13"/>
  <c r="C711" i="13"/>
  <c r="B711" i="13"/>
  <c r="R711" i="16"/>
  <c r="Q711" i="16"/>
  <c r="P711" i="16"/>
  <c r="O711" i="16"/>
  <c r="K711" i="16"/>
  <c r="S711" i="16" s="1"/>
  <c r="D711" i="16"/>
  <c r="C711" i="16"/>
  <c r="B711" i="16"/>
  <c r="S711" i="11"/>
  <c r="R711" i="11"/>
  <c r="P711" i="11"/>
  <c r="O711" i="11"/>
  <c r="N711" i="11"/>
  <c r="K711" i="11"/>
  <c r="H711" i="11"/>
  <c r="T711" i="11" s="1"/>
  <c r="D711" i="11"/>
  <c r="C711" i="11"/>
  <c r="B711" i="11"/>
  <c r="P711" i="12"/>
  <c r="O711" i="12"/>
  <c r="N711" i="12"/>
  <c r="M711" i="12"/>
  <c r="I711" i="12"/>
  <c r="Q711" i="12" s="1"/>
  <c r="D711" i="12"/>
  <c r="C711" i="12"/>
  <c r="B711" i="12"/>
  <c r="P711" i="10"/>
  <c r="O711" i="10"/>
  <c r="M711" i="10"/>
  <c r="I711" i="10"/>
  <c r="Q711" i="10" s="1"/>
  <c r="D711" i="10"/>
  <c r="C711" i="10"/>
  <c r="B711" i="10"/>
  <c r="O711" i="1"/>
  <c r="Z711" i="18" s="1"/>
  <c r="AN711" i="18" s="1"/>
  <c r="N711" i="1"/>
  <c r="P711" i="18" s="1"/>
  <c r="AM711" i="18" s="1"/>
  <c r="M711" i="1"/>
  <c r="J711" i="18" s="1"/>
  <c r="AL711" i="18" s="1"/>
  <c r="L711" i="1"/>
  <c r="D711" i="18" s="1"/>
  <c r="AK711" i="18" s="1"/>
  <c r="A711" i="1"/>
  <c r="A711" i="13" s="1"/>
  <c r="AX710" i="18"/>
  <c r="AW710" i="18"/>
  <c r="AV710" i="18"/>
  <c r="AI710" i="18"/>
  <c r="AG710" i="18"/>
  <c r="AF710" i="18"/>
  <c r="BB710" i="18" s="1"/>
  <c r="AE710" i="18"/>
  <c r="AD710" i="18"/>
  <c r="AC710" i="18"/>
  <c r="V710" i="18"/>
  <c r="W710" i="18" s="1"/>
  <c r="T710" i="18"/>
  <c r="S710" i="18"/>
  <c r="O710" i="18"/>
  <c r="N710" i="18"/>
  <c r="I710" i="18"/>
  <c r="H710" i="18"/>
  <c r="C710" i="18"/>
  <c r="B710" i="18"/>
  <c r="Q710" i="15"/>
  <c r="P710" i="15"/>
  <c r="O710" i="15"/>
  <c r="N710" i="15"/>
  <c r="J710" i="15"/>
  <c r="C710" i="15"/>
  <c r="B710" i="15"/>
  <c r="Q710" i="14"/>
  <c r="P710" i="14"/>
  <c r="O710" i="14"/>
  <c r="N710" i="14"/>
  <c r="J710" i="14"/>
  <c r="D710" i="14"/>
  <c r="C710" i="14"/>
  <c r="B710" i="14"/>
  <c r="P710" i="13"/>
  <c r="O710" i="13"/>
  <c r="N710" i="13"/>
  <c r="M710" i="13"/>
  <c r="I710" i="13"/>
  <c r="Q710" i="13" s="1"/>
  <c r="D710" i="13"/>
  <c r="C710" i="13"/>
  <c r="B710" i="13"/>
  <c r="R710" i="16"/>
  <c r="Q710" i="16"/>
  <c r="P710" i="16"/>
  <c r="O710" i="16"/>
  <c r="K710" i="16"/>
  <c r="S710" i="16" s="1"/>
  <c r="D710" i="16"/>
  <c r="C710" i="16"/>
  <c r="B710" i="16"/>
  <c r="S710" i="11"/>
  <c r="R710" i="11"/>
  <c r="P710" i="11"/>
  <c r="O710" i="11"/>
  <c r="N710" i="11"/>
  <c r="K710" i="11"/>
  <c r="H710" i="11"/>
  <c r="T710" i="11" s="1"/>
  <c r="D710" i="11"/>
  <c r="C710" i="11"/>
  <c r="B710" i="11"/>
  <c r="P710" i="12"/>
  <c r="O710" i="12"/>
  <c r="N710" i="12"/>
  <c r="M710" i="12"/>
  <c r="I710" i="12"/>
  <c r="Q710" i="12" s="1"/>
  <c r="D710" i="12"/>
  <c r="C710" i="12"/>
  <c r="B710" i="12"/>
  <c r="P710" i="10"/>
  <c r="O710" i="10"/>
  <c r="M710" i="10"/>
  <c r="I710" i="10"/>
  <c r="Q710" i="10" s="1"/>
  <c r="D710" i="10"/>
  <c r="C710" i="10"/>
  <c r="B710" i="10"/>
  <c r="O710" i="1"/>
  <c r="Z710" i="18" s="1"/>
  <c r="AN710" i="18" s="1"/>
  <c r="N710" i="1"/>
  <c r="P710" i="18" s="1"/>
  <c r="AM710" i="18" s="1"/>
  <c r="M710" i="1"/>
  <c r="J710" i="18" s="1"/>
  <c r="AL710" i="18" s="1"/>
  <c r="L710" i="1"/>
  <c r="D710" i="18" s="1"/>
  <c r="AK710" i="18" s="1"/>
  <c r="A710" i="1"/>
  <c r="A710" i="13" s="1"/>
  <c r="AX709" i="18"/>
  <c r="AW709" i="18"/>
  <c r="AV709" i="18"/>
  <c r="AI709" i="18"/>
  <c r="AG709" i="18"/>
  <c r="AF709" i="18"/>
  <c r="BB709" i="18" s="1"/>
  <c r="AE709" i="18"/>
  <c r="AD709" i="18"/>
  <c r="AC709" i="18"/>
  <c r="V709" i="18"/>
  <c r="W709" i="18" s="1"/>
  <c r="T709" i="18"/>
  <c r="AZ709" i="18" s="1"/>
  <c r="S709" i="18"/>
  <c r="O709" i="18"/>
  <c r="N709" i="18"/>
  <c r="I709" i="18"/>
  <c r="H709" i="18"/>
  <c r="C709" i="18"/>
  <c r="B709" i="18"/>
  <c r="Q709" i="15"/>
  <c r="P709" i="15"/>
  <c r="O709" i="15"/>
  <c r="N709" i="15"/>
  <c r="J709" i="15"/>
  <c r="C709" i="15"/>
  <c r="B709" i="15"/>
  <c r="Q709" i="14"/>
  <c r="P709" i="14"/>
  <c r="O709" i="14"/>
  <c r="N709" i="14"/>
  <c r="J709" i="14"/>
  <c r="D709" i="14"/>
  <c r="C709" i="14"/>
  <c r="B709" i="14"/>
  <c r="P709" i="13"/>
  <c r="O709" i="13"/>
  <c r="N709" i="13"/>
  <c r="M709" i="13"/>
  <c r="I709" i="13"/>
  <c r="Q709" i="13" s="1"/>
  <c r="D709" i="13"/>
  <c r="C709" i="13"/>
  <c r="B709" i="13"/>
  <c r="R709" i="16"/>
  <c r="Q709" i="16"/>
  <c r="P709" i="16"/>
  <c r="O709" i="16"/>
  <c r="K709" i="16"/>
  <c r="S709" i="16" s="1"/>
  <c r="D709" i="16"/>
  <c r="C709" i="16"/>
  <c r="B709" i="16"/>
  <c r="S709" i="11"/>
  <c r="R709" i="11"/>
  <c r="P709" i="11"/>
  <c r="O709" i="11"/>
  <c r="N709" i="11"/>
  <c r="K709" i="11"/>
  <c r="H709" i="11"/>
  <c r="T709" i="11" s="1"/>
  <c r="D709" i="11"/>
  <c r="C709" i="11"/>
  <c r="B709" i="11"/>
  <c r="P709" i="12"/>
  <c r="O709" i="12"/>
  <c r="N709" i="12"/>
  <c r="M709" i="12"/>
  <c r="I709" i="12"/>
  <c r="Q709" i="12" s="1"/>
  <c r="D709" i="12"/>
  <c r="C709" i="12"/>
  <c r="B709" i="12"/>
  <c r="P709" i="10"/>
  <c r="O709" i="10"/>
  <c r="M709" i="10"/>
  <c r="M709" i="18" s="1"/>
  <c r="I709" i="10"/>
  <c r="Q709" i="10" s="1"/>
  <c r="D709" i="10"/>
  <c r="C709" i="10"/>
  <c r="B709" i="10"/>
  <c r="O709" i="1"/>
  <c r="Z709" i="18" s="1"/>
  <c r="AN709" i="18" s="1"/>
  <c r="N709" i="1"/>
  <c r="P709" i="18" s="1"/>
  <c r="AM709" i="18" s="1"/>
  <c r="M709" i="1"/>
  <c r="J709" i="18" s="1"/>
  <c r="AL709" i="18" s="1"/>
  <c r="L709" i="1"/>
  <c r="D709" i="18" s="1"/>
  <c r="AK709" i="18" s="1"/>
  <c r="A709" i="1"/>
  <c r="A709" i="14" s="1"/>
  <c r="AX708" i="18"/>
  <c r="AW708" i="18"/>
  <c r="AV708" i="18"/>
  <c r="AI708" i="18"/>
  <c r="AG708" i="18"/>
  <c r="AF708" i="18"/>
  <c r="BB708" i="18" s="1"/>
  <c r="AE708" i="18"/>
  <c r="AD708" i="18"/>
  <c r="AC708" i="18"/>
  <c r="V708" i="18"/>
  <c r="W708" i="18" s="1"/>
  <c r="T708" i="18"/>
  <c r="S708" i="18"/>
  <c r="O708" i="18"/>
  <c r="N708" i="18"/>
  <c r="I708" i="18"/>
  <c r="H708" i="18"/>
  <c r="C708" i="18"/>
  <c r="B708" i="18"/>
  <c r="Q708" i="15"/>
  <c r="P708" i="15"/>
  <c r="O708" i="15"/>
  <c r="N708" i="15"/>
  <c r="J708" i="15"/>
  <c r="C708" i="15"/>
  <c r="B708" i="15"/>
  <c r="Q708" i="14"/>
  <c r="P708" i="14"/>
  <c r="O708" i="14"/>
  <c r="N708" i="14"/>
  <c r="J708" i="14"/>
  <c r="C708" i="14"/>
  <c r="B708" i="14"/>
  <c r="P708" i="13"/>
  <c r="O708" i="13"/>
  <c r="N708" i="13"/>
  <c r="M708" i="13"/>
  <c r="I708" i="13"/>
  <c r="Q708" i="13" s="1"/>
  <c r="D708" i="13"/>
  <c r="C708" i="13"/>
  <c r="B708" i="13"/>
  <c r="R708" i="16"/>
  <c r="Q708" i="16"/>
  <c r="P708" i="16"/>
  <c r="O708" i="16"/>
  <c r="K708" i="16"/>
  <c r="S708" i="16" s="1"/>
  <c r="D708" i="16"/>
  <c r="C708" i="16"/>
  <c r="B708" i="16"/>
  <c r="S708" i="11"/>
  <c r="R708" i="11"/>
  <c r="P708" i="11"/>
  <c r="O708" i="11"/>
  <c r="N708" i="11"/>
  <c r="K708" i="11"/>
  <c r="H708" i="11"/>
  <c r="T708" i="11" s="1"/>
  <c r="D708" i="11"/>
  <c r="C708" i="11"/>
  <c r="B708" i="11"/>
  <c r="P708" i="12"/>
  <c r="O708" i="12"/>
  <c r="N708" i="12"/>
  <c r="M708" i="12"/>
  <c r="I708" i="12"/>
  <c r="Q708" i="12" s="1"/>
  <c r="D708" i="12"/>
  <c r="C708" i="12"/>
  <c r="B708" i="12"/>
  <c r="P708" i="10"/>
  <c r="O708" i="10"/>
  <c r="M708" i="10"/>
  <c r="M708" i="18" s="1"/>
  <c r="I708" i="10"/>
  <c r="Q708" i="10" s="1"/>
  <c r="D708" i="10"/>
  <c r="C708" i="10"/>
  <c r="B708" i="10"/>
  <c r="O708" i="1"/>
  <c r="Z708" i="18" s="1"/>
  <c r="AN708" i="18" s="1"/>
  <c r="N708" i="1"/>
  <c r="P708" i="18" s="1"/>
  <c r="AM708" i="18" s="1"/>
  <c r="M708" i="1"/>
  <c r="J708" i="18" s="1"/>
  <c r="AL708" i="18" s="1"/>
  <c r="L708" i="1"/>
  <c r="D708" i="18" s="1"/>
  <c r="AK708" i="18" s="1"/>
  <c r="A708" i="1"/>
  <c r="A708" i="14" s="1"/>
  <c r="AX707" i="18"/>
  <c r="AW707" i="18"/>
  <c r="AV707" i="18"/>
  <c r="AF707" i="18"/>
  <c r="BB707" i="18" s="1"/>
  <c r="AD707" i="18"/>
  <c r="AC707" i="18"/>
  <c r="V707" i="18"/>
  <c r="T707" i="18"/>
  <c r="AZ707" i="18" s="1"/>
  <c r="S707" i="18"/>
  <c r="O707" i="18"/>
  <c r="N707" i="18"/>
  <c r="I707" i="18"/>
  <c r="H707" i="18"/>
  <c r="C707" i="18"/>
  <c r="B707" i="18"/>
  <c r="Q707" i="15"/>
  <c r="P707" i="15"/>
  <c r="O707" i="15"/>
  <c r="N707" i="15"/>
  <c r="J707" i="15"/>
  <c r="C707" i="15"/>
  <c r="B707" i="15"/>
  <c r="Q707" i="14"/>
  <c r="P707" i="14"/>
  <c r="O707" i="14"/>
  <c r="N707" i="14"/>
  <c r="J707" i="14"/>
  <c r="C707" i="14"/>
  <c r="B707" i="14"/>
  <c r="P707" i="13"/>
  <c r="O707" i="13"/>
  <c r="N707" i="13"/>
  <c r="M707" i="13"/>
  <c r="I707" i="13"/>
  <c r="Q707" i="13" s="1"/>
  <c r="D707" i="13"/>
  <c r="C707" i="13"/>
  <c r="B707" i="13"/>
  <c r="R707" i="16"/>
  <c r="Q707" i="16"/>
  <c r="P707" i="16"/>
  <c r="O707" i="16"/>
  <c r="K707" i="16"/>
  <c r="S707" i="16" s="1"/>
  <c r="D707" i="16"/>
  <c r="C707" i="16"/>
  <c r="B707" i="16"/>
  <c r="S707" i="11"/>
  <c r="R707" i="11"/>
  <c r="P707" i="11"/>
  <c r="O707" i="11"/>
  <c r="N707" i="11"/>
  <c r="K707" i="11"/>
  <c r="H707" i="11"/>
  <c r="T707" i="11" s="1"/>
  <c r="D707" i="11"/>
  <c r="C707" i="11"/>
  <c r="B707" i="11"/>
  <c r="P707" i="12"/>
  <c r="O707" i="12"/>
  <c r="N707" i="12"/>
  <c r="M707" i="12"/>
  <c r="I707" i="12"/>
  <c r="Q707" i="12" s="1"/>
  <c r="D707" i="12"/>
  <c r="C707" i="12"/>
  <c r="B707" i="12"/>
  <c r="P707" i="10"/>
  <c r="O707" i="10"/>
  <c r="M707" i="10"/>
  <c r="M707" i="18" s="1"/>
  <c r="I707" i="10"/>
  <c r="Q707" i="10" s="1"/>
  <c r="D707" i="10"/>
  <c r="C707" i="10"/>
  <c r="B707" i="10"/>
  <c r="O707" i="1"/>
  <c r="Z707" i="18" s="1"/>
  <c r="AN707" i="18" s="1"/>
  <c r="N707" i="1"/>
  <c r="P707" i="18" s="1"/>
  <c r="AM707" i="18" s="1"/>
  <c r="M707" i="1"/>
  <c r="J707" i="18" s="1"/>
  <c r="AL707" i="18" s="1"/>
  <c r="L707" i="1"/>
  <c r="D707" i="18" s="1"/>
  <c r="AK707" i="18" s="1"/>
  <c r="A707" i="1"/>
  <c r="A707" i="18" s="1"/>
  <c r="AX706" i="18"/>
  <c r="AW706" i="18"/>
  <c r="AV706" i="18"/>
  <c r="AF706" i="18"/>
  <c r="BB706" i="18" s="1"/>
  <c r="AD706" i="18"/>
  <c r="AC706" i="18"/>
  <c r="V706" i="18"/>
  <c r="W706" i="18" s="1"/>
  <c r="T706" i="18"/>
  <c r="AZ706" i="18" s="1"/>
  <c r="S706" i="18"/>
  <c r="O706" i="18"/>
  <c r="N706" i="18"/>
  <c r="I706" i="18"/>
  <c r="H706" i="18"/>
  <c r="C706" i="18"/>
  <c r="B706" i="18"/>
  <c r="Q706" i="15"/>
  <c r="P706" i="15"/>
  <c r="O706" i="15"/>
  <c r="N706" i="15"/>
  <c r="J706" i="15"/>
  <c r="C706" i="15"/>
  <c r="B706" i="15"/>
  <c r="Q706" i="14"/>
  <c r="P706" i="14"/>
  <c r="O706" i="14"/>
  <c r="N706" i="14"/>
  <c r="J706" i="14"/>
  <c r="C706" i="14"/>
  <c r="B706" i="14"/>
  <c r="P706" i="13"/>
  <c r="O706" i="13"/>
  <c r="N706" i="13"/>
  <c r="M706" i="13"/>
  <c r="I706" i="13"/>
  <c r="Q706" i="13" s="1"/>
  <c r="D706" i="13"/>
  <c r="C706" i="13"/>
  <c r="B706" i="13"/>
  <c r="R706" i="16"/>
  <c r="Q706" i="16"/>
  <c r="P706" i="16"/>
  <c r="O706" i="16"/>
  <c r="K706" i="16"/>
  <c r="S706" i="16" s="1"/>
  <c r="D706" i="16"/>
  <c r="C706" i="16"/>
  <c r="B706" i="16"/>
  <c r="S706" i="11"/>
  <c r="R706" i="11"/>
  <c r="P706" i="11"/>
  <c r="O706" i="11"/>
  <c r="N706" i="11"/>
  <c r="K706" i="11"/>
  <c r="H706" i="11"/>
  <c r="T706" i="11" s="1"/>
  <c r="D706" i="11"/>
  <c r="C706" i="11"/>
  <c r="B706" i="11"/>
  <c r="P706" i="12"/>
  <c r="O706" i="12"/>
  <c r="N706" i="12"/>
  <c r="M706" i="12"/>
  <c r="I706" i="12"/>
  <c r="Q706" i="12" s="1"/>
  <c r="D706" i="12"/>
  <c r="C706" i="12"/>
  <c r="B706" i="12"/>
  <c r="P706" i="10"/>
  <c r="O706" i="10"/>
  <c r="M706" i="10"/>
  <c r="I706" i="10"/>
  <c r="Q706" i="10" s="1"/>
  <c r="D706" i="10"/>
  <c r="C706" i="10"/>
  <c r="B706" i="10"/>
  <c r="O706" i="1"/>
  <c r="Z706" i="18" s="1"/>
  <c r="AN706" i="18" s="1"/>
  <c r="N706" i="1"/>
  <c r="P706" i="18" s="1"/>
  <c r="AM706" i="18" s="1"/>
  <c r="M706" i="1"/>
  <c r="J706" i="18" s="1"/>
  <c r="AL706" i="18" s="1"/>
  <c r="L706" i="1"/>
  <c r="D706" i="18" s="1"/>
  <c r="AK706" i="18" s="1"/>
  <c r="A706" i="1"/>
  <c r="A706" i="14" s="1"/>
  <c r="AX705" i="18"/>
  <c r="AW705" i="18"/>
  <c r="AV705" i="18"/>
  <c r="AF705" i="18"/>
  <c r="BB705" i="18" s="1"/>
  <c r="AD705" i="18"/>
  <c r="AC705" i="18"/>
  <c r="V705" i="18"/>
  <c r="T705" i="18"/>
  <c r="AZ705" i="18" s="1"/>
  <c r="S705" i="18"/>
  <c r="O705" i="18"/>
  <c r="N705" i="18"/>
  <c r="I705" i="18"/>
  <c r="H705" i="18"/>
  <c r="C705" i="18"/>
  <c r="B705" i="18"/>
  <c r="Q705" i="15"/>
  <c r="P705" i="15"/>
  <c r="O705" i="15"/>
  <c r="N705" i="15"/>
  <c r="J705" i="15"/>
  <c r="C705" i="15"/>
  <c r="B705" i="15"/>
  <c r="Q705" i="14"/>
  <c r="P705" i="14"/>
  <c r="O705" i="14"/>
  <c r="N705" i="14"/>
  <c r="J705" i="14"/>
  <c r="D705" i="14"/>
  <c r="C705" i="14"/>
  <c r="B705" i="14"/>
  <c r="P705" i="13"/>
  <c r="O705" i="13"/>
  <c r="N705" i="13"/>
  <c r="M705" i="13"/>
  <c r="I705" i="13"/>
  <c r="Q705" i="13" s="1"/>
  <c r="D705" i="13"/>
  <c r="C705" i="13"/>
  <c r="B705" i="13"/>
  <c r="R705" i="16"/>
  <c r="Q705" i="16"/>
  <c r="P705" i="16"/>
  <c r="O705" i="16"/>
  <c r="K705" i="16"/>
  <c r="S705" i="16" s="1"/>
  <c r="D705" i="16"/>
  <c r="C705" i="16"/>
  <c r="B705" i="16"/>
  <c r="S705" i="11"/>
  <c r="R705" i="11"/>
  <c r="P705" i="11"/>
  <c r="O705" i="11"/>
  <c r="N705" i="11"/>
  <c r="K705" i="11"/>
  <c r="H705" i="11"/>
  <c r="T705" i="11" s="1"/>
  <c r="D705" i="11"/>
  <c r="C705" i="11"/>
  <c r="B705" i="11"/>
  <c r="P705" i="12"/>
  <c r="O705" i="12"/>
  <c r="N705" i="12"/>
  <c r="M705" i="12"/>
  <c r="I705" i="12"/>
  <c r="Q705" i="12" s="1"/>
  <c r="D705" i="12"/>
  <c r="C705" i="12"/>
  <c r="B705" i="12"/>
  <c r="P705" i="10"/>
  <c r="O705" i="10"/>
  <c r="M705" i="10"/>
  <c r="I705" i="10"/>
  <c r="Q705" i="10" s="1"/>
  <c r="D705" i="10"/>
  <c r="C705" i="10"/>
  <c r="B705" i="10"/>
  <c r="O705" i="1"/>
  <c r="Z705" i="18" s="1"/>
  <c r="AN705" i="18" s="1"/>
  <c r="N705" i="1"/>
  <c r="P705" i="18" s="1"/>
  <c r="M705" i="1"/>
  <c r="J705" i="18" s="1"/>
  <c r="AL705" i="18" s="1"/>
  <c r="L705" i="1"/>
  <c r="D705" i="18" s="1"/>
  <c r="AK705" i="18" s="1"/>
  <c r="A705" i="1"/>
  <c r="A705" i="15" s="1"/>
  <c r="AX704" i="18"/>
  <c r="AW704" i="18"/>
  <c r="AV704" i="18"/>
  <c r="AF704" i="18"/>
  <c r="BB704" i="18" s="1"/>
  <c r="AD704" i="18"/>
  <c r="AC704" i="18"/>
  <c r="V704" i="18"/>
  <c r="T704" i="18"/>
  <c r="AZ704" i="18" s="1"/>
  <c r="S704" i="18"/>
  <c r="I704" i="18"/>
  <c r="H704" i="18"/>
  <c r="C704" i="18"/>
  <c r="B704" i="18"/>
  <c r="Q704" i="15"/>
  <c r="P704" i="15"/>
  <c r="O704" i="15"/>
  <c r="N704" i="15"/>
  <c r="J704" i="15"/>
  <c r="C704" i="15"/>
  <c r="B704" i="15"/>
  <c r="Q704" i="14"/>
  <c r="P704" i="14"/>
  <c r="O704" i="14"/>
  <c r="N704" i="14"/>
  <c r="J704" i="14"/>
  <c r="D704" i="14"/>
  <c r="C704" i="14"/>
  <c r="B704" i="14"/>
  <c r="P704" i="13"/>
  <c r="O704" i="13"/>
  <c r="N704" i="13"/>
  <c r="M704" i="13"/>
  <c r="I704" i="13"/>
  <c r="Q704" i="13" s="1"/>
  <c r="D704" i="13"/>
  <c r="C704" i="13"/>
  <c r="B704" i="13"/>
  <c r="R704" i="16"/>
  <c r="Q704" i="16"/>
  <c r="P704" i="16"/>
  <c r="O704" i="16"/>
  <c r="K704" i="16"/>
  <c r="S704" i="16" s="1"/>
  <c r="D704" i="16"/>
  <c r="C704" i="16"/>
  <c r="B704" i="16"/>
  <c r="S704" i="11"/>
  <c r="R704" i="11"/>
  <c r="P704" i="11"/>
  <c r="O704" i="11"/>
  <c r="N704" i="11"/>
  <c r="K704" i="11"/>
  <c r="H704" i="11"/>
  <c r="T704" i="11" s="1"/>
  <c r="D704" i="11"/>
  <c r="C704" i="11"/>
  <c r="B704" i="11"/>
  <c r="P704" i="12"/>
  <c r="O704" i="12"/>
  <c r="N704" i="12"/>
  <c r="M704" i="12"/>
  <c r="I704" i="12"/>
  <c r="Q704" i="12" s="1"/>
  <c r="D704" i="12"/>
  <c r="C704" i="12"/>
  <c r="B704" i="12"/>
  <c r="P704" i="10"/>
  <c r="O704" i="10"/>
  <c r="M704" i="10"/>
  <c r="I704" i="10"/>
  <c r="Q704" i="10" s="1"/>
  <c r="D704" i="10"/>
  <c r="C704" i="10"/>
  <c r="B704" i="10"/>
  <c r="O704" i="1"/>
  <c r="Z704" i="18" s="1"/>
  <c r="N704" i="1"/>
  <c r="P704" i="18" s="1"/>
  <c r="M704" i="1"/>
  <c r="J704" i="18" s="1"/>
  <c r="L704" i="1"/>
  <c r="D704" i="18" s="1"/>
  <c r="AK704" i="18" s="1"/>
  <c r="A704" i="1"/>
  <c r="A704" i="13" s="1"/>
  <c r="AX703" i="18"/>
  <c r="AW703" i="18"/>
  <c r="AV703" i="18"/>
  <c r="AF703" i="18"/>
  <c r="BB703" i="18" s="1"/>
  <c r="AD703" i="18"/>
  <c r="AC703" i="18"/>
  <c r="V703" i="18"/>
  <c r="W703" i="18" s="1"/>
  <c r="T703" i="18"/>
  <c r="AZ703" i="18" s="1"/>
  <c r="S703" i="18"/>
  <c r="I703" i="18"/>
  <c r="H703" i="18"/>
  <c r="C703" i="18"/>
  <c r="B703" i="18"/>
  <c r="Q703" i="15"/>
  <c r="P703" i="15"/>
  <c r="O703" i="15"/>
  <c r="N703" i="15"/>
  <c r="J703" i="15"/>
  <c r="C703" i="15"/>
  <c r="B703" i="15"/>
  <c r="Q703" i="14"/>
  <c r="P703" i="14"/>
  <c r="O703" i="14"/>
  <c r="N703" i="14"/>
  <c r="J703" i="14"/>
  <c r="C703" i="14"/>
  <c r="B703" i="14"/>
  <c r="P703" i="13"/>
  <c r="O703" i="13"/>
  <c r="N703" i="13"/>
  <c r="M703" i="13"/>
  <c r="I703" i="13"/>
  <c r="D703" i="13"/>
  <c r="C703" i="13"/>
  <c r="B703" i="13"/>
  <c r="R703" i="16"/>
  <c r="Q703" i="16"/>
  <c r="P703" i="16"/>
  <c r="O703" i="16"/>
  <c r="K703" i="16"/>
  <c r="D703" i="16"/>
  <c r="C703" i="16"/>
  <c r="B703" i="16"/>
  <c r="S703" i="11"/>
  <c r="R703" i="11"/>
  <c r="P703" i="11"/>
  <c r="O703" i="11"/>
  <c r="N703" i="11"/>
  <c r="K703" i="11"/>
  <c r="H703" i="11"/>
  <c r="T703" i="11" s="1"/>
  <c r="D703" i="11"/>
  <c r="C703" i="11"/>
  <c r="B703" i="11"/>
  <c r="P703" i="12"/>
  <c r="O703" i="12"/>
  <c r="N703" i="12"/>
  <c r="M703" i="12"/>
  <c r="I703" i="12"/>
  <c r="Q703" i="12" s="1"/>
  <c r="D703" i="12"/>
  <c r="C703" i="12"/>
  <c r="B703" i="12"/>
  <c r="P703" i="10"/>
  <c r="O703" i="10"/>
  <c r="M703" i="10"/>
  <c r="M703" i="18" s="1"/>
  <c r="I703" i="10"/>
  <c r="Q703" i="10" s="1"/>
  <c r="D703" i="10"/>
  <c r="C703" i="10"/>
  <c r="B703" i="10"/>
  <c r="O703" i="1"/>
  <c r="Z703" i="18" s="1"/>
  <c r="N703" i="1"/>
  <c r="P703" i="18" s="1"/>
  <c r="M703" i="1"/>
  <c r="J703" i="18" s="1"/>
  <c r="AL703" i="18" s="1"/>
  <c r="L703" i="1"/>
  <c r="D703" i="18" s="1"/>
  <c r="AK703" i="18" s="1"/>
  <c r="A703" i="1"/>
  <c r="A703" i="14" s="1"/>
  <c r="AX702" i="18"/>
  <c r="AW702" i="18"/>
  <c r="AV702" i="18"/>
  <c r="AF702" i="18"/>
  <c r="BB702" i="18" s="1"/>
  <c r="AD702" i="18"/>
  <c r="AC702" i="18"/>
  <c r="V702" i="18"/>
  <c r="T702" i="18"/>
  <c r="AZ702" i="18" s="1"/>
  <c r="S702" i="18"/>
  <c r="I702" i="18"/>
  <c r="H702" i="18"/>
  <c r="C702" i="18"/>
  <c r="B702" i="18"/>
  <c r="Q702" i="15"/>
  <c r="P702" i="15"/>
  <c r="O702" i="15"/>
  <c r="N702" i="15"/>
  <c r="J702" i="15"/>
  <c r="C702" i="15"/>
  <c r="B702" i="15"/>
  <c r="Q702" i="14"/>
  <c r="P702" i="14"/>
  <c r="O702" i="14"/>
  <c r="N702" i="14"/>
  <c r="J702" i="14"/>
  <c r="C702" i="14"/>
  <c r="B702" i="14"/>
  <c r="P702" i="13"/>
  <c r="O702" i="13"/>
  <c r="N702" i="13"/>
  <c r="M702" i="13"/>
  <c r="I702" i="13"/>
  <c r="D702" i="13"/>
  <c r="C702" i="13"/>
  <c r="B702" i="13"/>
  <c r="R702" i="16"/>
  <c r="Q702" i="16"/>
  <c r="P702" i="16"/>
  <c r="O702" i="16"/>
  <c r="K702" i="16"/>
  <c r="D702" i="16"/>
  <c r="C702" i="16"/>
  <c r="B702" i="16"/>
  <c r="S702" i="11"/>
  <c r="R702" i="11"/>
  <c r="P702" i="11"/>
  <c r="O702" i="11"/>
  <c r="N702" i="11"/>
  <c r="K702" i="11"/>
  <c r="H702" i="11"/>
  <c r="T702" i="11" s="1"/>
  <c r="D702" i="11"/>
  <c r="C702" i="11"/>
  <c r="B702" i="11"/>
  <c r="P702" i="12"/>
  <c r="O702" i="12"/>
  <c r="N702" i="12"/>
  <c r="M702" i="12"/>
  <c r="I702" i="12"/>
  <c r="Q702" i="12" s="1"/>
  <c r="D702" i="12"/>
  <c r="C702" i="12"/>
  <c r="B702" i="12"/>
  <c r="P702" i="10"/>
  <c r="O702" i="10"/>
  <c r="M702" i="10"/>
  <c r="M702" i="18" s="1"/>
  <c r="I702" i="10"/>
  <c r="Q702" i="10" s="1"/>
  <c r="D702" i="10"/>
  <c r="C702" i="10"/>
  <c r="B702" i="10"/>
  <c r="O702" i="1"/>
  <c r="Z702" i="18" s="1"/>
  <c r="AN702" i="18" s="1"/>
  <c r="N702" i="1"/>
  <c r="P702" i="18" s="1"/>
  <c r="M702" i="1"/>
  <c r="J702" i="18" s="1"/>
  <c r="L702" i="1"/>
  <c r="D702" i="18" s="1"/>
  <c r="AK702" i="18" s="1"/>
  <c r="A702" i="1"/>
  <c r="A702" i="16" s="1"/>
  <c r="AX701" i="18"/>
  <c r="AW701" i="18"/>
  <c r="AV701" i="18"/>
  <c r="AF701" i="18"/>
  <c r="BB701" i="18" s="1"/>
  <c r="AD701" i="18"/>
  <c r="AC701" i="18"/>
  <c r="V701" i="18"/>
  <c r="W701" i="18" s="1"/>
  <c r="T701" i="18"/>
  <c r="AZ701" i="18" s="1"/>
  <c r="S701" i="18"/>
  <c r="I701" i="18"/>
  <c r="H701" i="18"/>
  <c r="C701" i="18"/>
  <c r="B701" i="18"/>
  <c r="Q701" i="15"/>
  <c r="P701" i="15"/>
  <c r="O701" i="15"/>
  <c r="N701" i="15"/>
  <c r="J701" i="15"/>
  <c r="C701" i="15"/>
  <c r="B701" i="15"/>
  <c r="Q701" i="14"/>
  <c r="P701" i="14"/>
  <c r="O701" i="14"/>
  <c r="N701" i="14"/>
  <c r="J701" i="14"/>
  <c r="D701" i="14"/>
  <c r="C701" i="14"/>
  <c r="B701" i="14"/>
  <c r="P701" i="13"/>
  <c r="O701" i="13"/>
  <c r="N701" i="13"/>
  <c r="M701" i="13"/>
  <c r="I701" i="13"/>
  <c r="Q701" i="13" s="1"/>
  <c r="D701" i="13"/>
  <c r="C701" i="13"/>
  <c r="B701" i="13"/>
  <c r="R701" i="16"/>
  <c r="Q701" i="16"/>
  <c r="P701" i="16"/>
  <c r="O701" i="16"/>
  <c r="K701" i="16"/>
  <c r="S701" i="16" s="1"/>
  <c r="D701" i="16"/>
  <c r="C701" i="16"/>
  <c r="B701" i="16"/>
  <c r="S701" i="11"/>
  <c r="R701" i="11"/>
  <c r="P701" i="11"/>
  <c r="O701" i="11"/>
  <c r="N701" i="11"/>
  <c r="K701" i="11"/>
  <c r="H701" i="11"/>
  <c r="T701" i="11" s="1"/>
  <c r="D701" i="11"/>
  <c r="C701" i="11"/>
  <c r="B701" i="11"/>
  <c r="P701" i="12"/>
  <c r="O701" i="12"/>
  <c r="N701" i="12"/>
  <c r="M701" i="12"/>
  <c r="I701" i="12"/>
  <c r="Q701" i="12" s="1"/>
  <c r="D701" i="12"/>
  <c r="C701" i="12"/>
  <c r="B701" i="12"/>
  <c r="P701" i="10"/>
  <c r="O701" i="10"/>
  <c r="M701" i="10"/>
  <c r="M701" i="18" s="1"/>
  <c r="I701" i="10"/>
  <c r="Q701" i="10" s="1"/>
  <c r="D701" i="10"/>
  <c r="C701" i="10"/>
  <c r="B701" i="10"/>
  <c r="O701" i="1"/>
  <c r="Z701" i="18" s="1"/>
  <c r="N701" i="1"/>
  <c r="P701" i="18" s="1"/>
  <c r="M701" i="1"/>
  <c r="J701" i="18" s="1"/>
  <c r="AL701" i="18" s="1"/>
  <c r="L701" i="1"/>
  <c r="D701" i="18" s="1"/>
  <c r="AK701" i="18" s="1"/>
  <c r="A701" i="1"/>
  <c r="A701" i="14" s="1"/>
  <c r="AX700" i="18"/>
  <c r="AW700" i="18"/>
  <c r="AV700" i="18"/>
  <c r="AF700" i="18"/>
  <c r="BB700" i="18" s="1"/>
  <c r="AD700" i="18"/>
  <c r="AC700" i="18"/>
  <c r="V700" i="18"/>
  <c r="T700" i="18"/>
  <c r="AZ700" i="18" s="1"/>
  <c r="S700" i="18"/>
  <c r="I700" i="18"/>
  <c r="H700" i="18"/>
  <c r="C700" i="18"/>
  <c r="B700" i="18"/>
  <c r="Q700" i="15"/>
  <c r="P700" i="15"/>
  <c r="O700" i="15"/>
  <c r="N700" i="15"/>
  <c r="J700" i="15"/>
  <c r="C700" i="15"/>
  <c r="B700" i="15"/>
  <c r="Q700" i="14"/>
  <c r="P700" i="14"/>
  <c r="O700" i="14"/>
  <c r="N700" i="14"/>
  <c r="J700" i="14"/>
  <c r="C700" i="14"/>
  <c r="B700" i="14"/>
  <c r="P700" i="13"/>
  <c r="O700" i="13"/>
  <c r="N700" i="13"/>
  <c r="M700" i="13"/>
  <c r="I700" i="13"/>
  <c r="D700" i="13"/>
  <c r="C700" i="13"/>
  <c r="B700" i="13"/>
  <c r="R700" i="16"/>
  <c r="Q700" i="16"/>
  <c r="P700" i="16"/>
  <c r="O700" i="16"/>
  <c r="K700" i="16"/>
  <c r="D700" i="16"/>
  <c r="C700" i="16"/>
  <c r="B700" i="16"/>
  <c r="S700" i="11"/>
  <c r="R700" i="11"/>
  <c r="P700" i="11"/>
  <c r="O700" i="11"/>
  <c r="N700" i="11"/>
  <c r="K700" i="11"/>
  <c r="H700" i="11"/>
  <c r="T700" i="11" s="1"/>
  <c r="D700" i="11"/>
  <c r="C700" i="11"/>
  <c r="B700" i="11"/>
  <c r="P700" i="12"/>
  <c r="O700" i="12"/>
  <c r="N700" i="12"/>
  <c r="M700" i="12"/>
  <c r="I700" i="12"/>
  <c r="Q700" i="12" s="1"/>
  <c r="D700" i="12"/>
  <c r="C700" i="12"/>
  <c r="B700" i="12"/>
  <c r="P700" i="10"/>
  <c r="O700" i="10"/>
  <c r="M700" i="10"/>
  <c r="I700" i="10"/>
  <c r="Q700" i="10" s="1"/>
  <c r="D700" i="10"/>
  <c r="C700" i="10"/>
  <c r="B700" i="10"/>
  <c r="O700" i="1"/>
  <c r="Z700" i="18" s="1"/>
  <c r="N700" i="1"/>
  <c r="P700" i="18" s="1"/>
  <c r="M700" i="1"/>
  <c r="J700" i="18" s="1"/>
  <c r="L700" i="1"/>
  <c r="D700" i="18" s="1"/>
  <c r="AK700" i="18" s="1"/>
  <c r="A700" i="1"/>
  <c r="A700" i="13" s="1"/>
  <c r="AX699" i="18"/>
  <c r="AW699" i="18"/>
  <c r="AV699" i="18"/>
  <c r="AI699" i="18"/>
  <c r="AG699" i="18"/>
  <c r="AF699" i="18"/>
  <c r="BB699" i="18" s="1"/>
  <c r="AE699" i="18"/>
  <c r="AD699" i="18"/>
  <c r="AC699" i="18"/>
  <c r="V699" i="18"/>
  <c r="T699" i="18"/>
  <c r="AZ699" i="18" s="1"/>
  <c r="S699" i="18"/>
  <c r="O699" i="18"/>
  <c r="N699" i="18"/>
  <c r="I699" i="18"/>
  <c r="H699" i="18"/>
  <c r="C699" i="18"/>
  <c r="B699" i="18"/>
  <c r="Q699" i="15"/>
  <c r="P699" i="15"/>
  <c r="O699" i="15"/>
  <c r="N699" i="15"/>
  <c r="J699" i="15"/>
  <c r="C699" i="15"/>
  <c r="B699" i="15"/>
  <c r="Q699" i="14"/>
  <c r="P699" i="14"/>
  <c r="O699" i="14"/>
  <c r="N699" i="14"/>
  <c r="J699" i="14"/>
  <c r="R699" i="14" s="1"/>
  <c r="C699" i="14"/>
  <c r="B699" i="14"/>
  <c r="P699" i="13"/>
  <c r="O699" i="13"/>
  <c r="N699" i="13"/>
  <c r="M699" i="13"/>
  <c r="I699" i="13"/>
  <c r="Q699" i="13" s="1"/>
  <c r="D699" i="13"/>
  <c r="C699" i="13"/>
  <c r="B699" i="13"/>
  <c r="R699" i="16"/>
  <c r="Q699" i="16"/>
  <c r="P699" i="16"/>
  <c r="O699" i="16"/>
  <c r="K699" i="16"/>
  <c r="S699" i="16" s="1"/>
  <c r="D699" i="16"/>
  <c r="C699" i="16"/>
  <c r="B699" i="16"/>
  <c r="S699" i="11"/>
  <c r="R699" i="11"/>
  <c r="P699" i="11"/>
  <c r="O699" i="11"/>
  <c r="N699" i="11"/>
  <c r="K699" i="11"/>
  <c r="H699" i="11"/>
  <c r="T699" i="11" s="1"/>
  <c r="D699" i="11"/>
  <c r="C699" i="11"/>
  <c r="B699" i="11"/>
  <c r="P699" i="12"/>
  <c r="O699" i="12"/>
  <c r="N699" i="12"/>
  <c r="M699" i="12"/>
  <c r="I699" i="12"/>
  <c r="Q699" i="12" s="1"/>
  <c r="D699" i="12"/>
  <c r="C699" i="12"/>
  <c r="B699" i="12"/>
  <c r="P699" i="10"/>
  <c r="O699" i="10"/>
  <c r="M699" i="10"/>
  <c r="I699" i="10"/>
  <c r="Q699" i="10" s="1"/>
  <c r="D699" i="10"/>
  <c r="C699" i="10"/>
  <c r="B699" i="10"/>
  <c r="O699" i="1"/>
  <c r="Z699" i="18" s="1"/>
  <c r="AN699" i="18" s="1"/>
  <c r="N699" i="1"/>
  <c r="P699" i="18" s="1"/>
  <c r="M699" i="1"/>
  <c r="J699" i="18" s="1"/>
  <c r="AL699" i="18" s="1"/>
  <c r="L699" i="1"/>
  <c r="D699" i="18" s="1"/>
  <c r="AK699" i="18" s="1"/>
  <c r="A699" i="1"/>
  <c r="A699" i="13" s="1"/>
  <c r="AX698" i="18"/>
  <c r="AW698" i="18"/>
  <c r="AV698" i="18"/>
  <c r="AI698" i="18"/>
  <c r="AG698" i="18"/>
  <c r="AF698" i="18"/>
  <c r="BB698" i="18" s="1"/>
  <c r="AE698" i="18"/>
  <c r="AD698" i="18"/>
  <c r="AC698" i="18"/>
  <c r="V698" i="18"/>
  <c r="W698" i="18" s="1"/>
  <c r="T698" i="18"/>
  <c r="AZ698" i="18" s="1"/>
  <c r="S698" i="18"/>
  <c r="O698" i="18"/>
  <c r="N698" i="18"/>
  <c r="I698" i="18"/>
  <c r="H698" i="18"/>
  <c r="C698" i="18"/>
  <c r="B698" i="18"/>
  <c r="Q698" i="15"/>
  <c r="P698" i="15"/>
  <c r="O698" i="15"/>
  <c r="N698" i="15"/>
  <c r="J698" i="15"/>
  <c r="C698" i="15"/>
  <c r="B698" i="15"/>
  <c r="Q698" i="14"/>
  <c r="P698" i="14"/>
  <c r="O698" i="14"/>
  <c r="N698" i="14"/>
  <c r="J698" i="14"/>
  <c r="C698" i="14"/>
  <c r="B698" i="14"/>
  <c r="P698" i="13"/>
  <c r="O698" i="13"/>
  <c r="N698" i="13"/>
  <c r="M698" i="13"/>
  <c r="I698" i="13"/>
  <c r="Q698" i="13" s="1"/>
  <c r="D698" i="13"/>
  <c r="C698" i="13"/>
  <c r="B698" i="13"/>
  <c r="R698" i="16"/>
  <c r="Q698" i="16"/>
  <c r="P698" i="16"/>
  <c r="O698" i="16"/>
  <c r="K698" i="16"/>
  <c r="S698" i="16" s="1"/>
  <c r="D698" i="16"/>
  <c r="C698" i="16"/>
  <c r="B698" i="16"/>
  <c r="S698" i="11"/>
  <c r="R698" i="11"/>
  <c r="P698" i="11"/>
  <c r="O698" i="11"/>
  <c r="N698" i="11"/>
  <c r="K698" i="11"/>
  <c r="H698" i="11"/>
  <c r="T698" i="11" s="1"/>
  <c r="D698" i="11"/>
  <c r="C698" i="11"/>
  <c r="B698" i="11"/>
  <c r="P698" i="12"/>
  <c r="O698" i="12"/>
  <c r="N698" i="12"/>
  <c r="M698" i="12"/>
  <c r="I698" i="12"/>
  <c r="Q698" i="12" s="1"/>
  <c r="D698" i="12"/>
  <c r="C698" i="12"/>
  <c r="B698" i="12"/>
  <c r="P698" i="10"/>
  <c r="O698" i="10"/>
  <c r="M698" i="10"/>
  <c r="M698" i="18" s="1"/>
  <c r="I698" i="10"/>
  <c r="Q698" i="10" s="1"/>
  <c r="D698" i="10"/>
  <c r="C698" i="10"/>
  <c r="B698" i="10"/>
  <c r="O698" i="1"/>
  <c r="Z698" i="18" s="1"/>
  <c r="AN698" i="18" s="1"/>
  <c r="N698" i="1"/>
  <c r="P698" i="18" s="1"/>
  <c r="AM698" i="18" s="1"/>
  <c r="M698" i="1"/>
  <c r="J698" i="18" s="1"/>
  <c r="AL698" i="18" s="1"/>
  <c r="L698" i="1"/>
  <c r="D698" i="18" s="1"/>
  <c r="AK698" i="18" s="1"/>
  <c r="A698" i="1"/>
  <c r="A698" i="14" s="1"/>
  <c r="AX697" i="18"/>
  <c r="AW697" i="18"/>
  <c r="AV697" i="18"/>
  <c r="AI697" i="18"/>
  <c r="AG697" i="18"/>
  <c r="AF697" i="18"/>
  <c r="BB697" i="18" s="1"/>
  <c r="AE697" i="18"/>
  <c r="AD697" i="18"/>
  <c r="AC697" i="18"/>
  <c r="V697" i="18"/>
  <c r="W697" i="18" s="1"/>
  <c r="T697" i="18"/>
  <c r="AZ697" i="18" s="1"/>
  <c r="S697" i="18"/>
  <c r="O697" i="18"/>
  <c r="N697" i="18"/>
  <c r="I697" i="18"/>
  <c r="H697" i="18"/>
  <c r="C697" i="18"/>
  <c r="B697" i="18"/>
  <c r="Q697" i="15"/>
  <c r="P697" i="15"/>
  <c r="O697" i="15"/>
  <c r="N697" i="15"/>
  <c r="J697" i="15"/>
  <c r="C697" i="15"/>
  <c r="B697" i="15"/>
  <c r="Q697" i="14"/>
  <c r="P697" i="14"/>
  <c r="O697" i="14"/>
  <c r="N697" i="14"/>
  <c r="J697" i="14"/>
  <c r="C697" i="14"/>
  <c r="B697" i="14"/>
  <c r="P697" i="13"/>
  <c r="O697" i="13"/>
  <c r="N697" i="13"/>
  <c r="M697" i="13"/>
  <c r="I697" i="13"/>
  <c r="Q697" i="13" s="1"/>
  <c r="D697" i="13"/>
  <c r="C697" i="13"/>
  <c r="B697" i="13"/>
  <c r="R697" i="16"/>
  <c r="Q697" i="16"/>
  <c r="P697" i="16"/>
  <c r="O697" i="16"/>
  <c r="K697" i="16"/>
  <c r="S697" i="16" s="1"/>
  <c r="D697" i="16"/>
  <c r="C697" i="16"/>
  <c r="B697" i="16"/>
  <c r="S697" i="11"/>
  <c r="R697" i="11"/>
  <c r="P697" i="11"/>
  <c r="O697" i="11"/>
  <c r="N697" i="11"/>
  <c r="K697" i="11"/>
  <c r="H697" i="11"/>
  <c r="T697" i="11" s="1"/>
  <c r="D697" i="11"/>
  <c r="C697" i="11"/>
  <c r="B697" i="11"/>
  <c r="P697" i="12"/>
  <c r="O697" i="12"/>
  <c r="N697" i="12"/>
  <c r="M697" i="12"/>
  <c r="I697" i="12"/>
  <c r="Q697" i="12" s="1"/>
  <c r="D697" i="12"/>
  <c r="C697" i="12"/>
  <c r="B697" i="12"/>
  <c r="P697" i="10"/>
  <c r="O697" i="10"/>
  <c r="M697" i="10"/>
  <c r="M697" i="18" s="1"/>
  <c r="I697" i="10"/>
  <c r="Q697" i="10" s="1"/>
  <c r="D697" i="10"/>
  <c r="C697" i="10"/>
  <c r="B697" i="10"/>
  <c r="O697" i="1"/>
  <c r="Z697" i="18" s="1"/>
  <c r="AN697" i="18" s="1"/>
  <c r="N697" i="1"/>
  <c r="P697" i="18" s="1"/>
  <c r="M697" i="1"/>
  <c r="J697" i="18" s="1"/>
  <c r="AL697" i="18" s="1"/>
  <c r="L697" i="1"/>
  <c r="D697" i="18" s="1"/>
  <c r="AK697" i="18" s="1"/>
  <c r="A697" i="1"/>
  <c r="A697" i="15" s="1"/>
  <c r="AX696" i="18"/>
  <c r="AW696" i="18"/>
  <c r="AV696" i="18"/>
  <c r="AI696" i="18"/>
  <c r="AG696" i="18"/>
  <c r="AF696" i="18"/>
  <c r="BB696" i="18" s="1"/>
  <c r="AE696" i="18"/>
  <c r="AD696" i="18"/>
  <c r="AC696" i="18"/>
  <c r="V696" i="18"/>
  <c r="T696" i="18"/>
  <c r="AZ696" i="18" s="1"/>
  <c r="S696" i="18"/>
  <c r="O696" i="18"/>
  <c r="N696" i="18"/>
  <c r="I696" i="18"/>
  <c r="H696" i="18"/>
  <c r="C696" i="18"/>
  <c r="B696" i="18"/>
  <c r="Q696" i="15"/>
  <c r="P696" i="15"/>
  <c r="O696" i="15"/>
  <c r="N696" i="15"/>
  <c r="J696" i="15"/>
  <c r="C696" i="15"/>
  <c r="B696" i="15"/>
  <c r="Q696" i="14"/>
  <c r="P696" i="14"/>
  <c r="O696" i="14"/>
  <c r="N696" i="14"/>
  <c r="J696" i="14"/>
  <c r="C696" i="14"/>
  <c r="B696" i="14"/>
  <c r="P696" i="13"/>
  <c r="O696" i="13"/>
  <c r="N696" i="13"/>
  <c r="M696" i="13"/>
  <c r="I696" i="13"/>
  <c r="Q696" i="13" s="1"/>
  <c r="D696" i="13"/>
  <c r="C696" i="13"/>
  <c r="B696" i="13"/>
  <c r="R696" i="16"/>
  <c r="Q696" i="16"/>
  <c r="P696" i="16"/>
  <c r="O696" i="16"/>
  <c r="K696" i="16"/>
  <c r="S696" i="16" s="1"/>
  <c r="D696" i="16"/>
  <c r="C696" i="16"/>
  <c r="B696" i="16"/>
  <c r="S696" i="11"/>
  <c r="R696" i="11"/>
  <c r="P696" i="11"/>
  <c r="O696" i="11"/>
  <c r="N696" i="11"/>
  <c r="K696" i="11"/>
  <c r="H696" i="11"/>
  <c r="T696" i="11" s="1"/>
  <c r="D696" i="11"/>
  <c r="C696" i="11"/>
  <c r="B696" i="11"/>
  <c r="P696" i="12"/>
  <c r="O696" i="12"/>
  <c r="N696" i="12"/>
  <c r="M696" i="12"/>
  <c r="I696" i="12"/>
  <c r="Q696" i="12" s="1"/>
  <c r="D696" i="12"/>
  <c r="C696" i="12"/>
  <c r="B696" i="12"/>
  <c r="P696" i="10"/>
  <c r="O696" i="10"/>
  <c r="M696" i="10"/>
  <c r="I696" i="10"/>
  <c r="Q696" i="10" s="1"/>
  <c r="D696" i="10"/>
  <c r="C696" i="10"/>
  <c r="B696" i="10"/>
  <c r="O696" i="1"/>
  <c r="Z696" i="18" s="1"/>
  <c r="AN696" i="18" s="1"/>
  <c r="N696" i="1"/>
  <c r="P696" i="18" s="1"/>
  <c r="M696" i="1"/>
  <c r="J696" i="18" s="1"/>
  <c r="AL696" i="18" s="1"/>
  <c r="L696" i="1"/>
  <c r="D696" i="18" s="1"/>
  <c r="AK696" i="18" s="1"/>
  <c r="A696" i="1"/>
  <c r="A696" i="18" s="1"/>
  <c r="AX695" i="18"/>
  <c r="AW695" i="18"/>
  <c r="AV695" i="18"/>
  <c r="AI695" i="18"/>
  <c r="AG695" i="18"/>
  <c r="AF695" i="18"/>
  <c r="BB695" i="18" s="1"/>
  <c r="AE695" i="18"/>
  <c r="AD695" i="18"/>
  <c r="AC695" i="18"/>
  <c r="V695" i="18"/>
  <c r="T695" i="18"/>
  <c r="AZ695" i="18" s="1"/>
  <c r="S695" i="18"/>
  <c r="O695" i="18"/>
  <c r="N695" i="18"/>
  <c r="I695" i="18"/>
  <c r="H695" i="18"/>
  <c r="C695" i="18"/>
  <c r="B695" i="18"/>
  <c r="Q695" i="15"/>
  <c r="P695" i="15"/>
  <c r="O695" i="15"/>
  <c r="N695" i="15"/>
  <c r="J695" i="15"/>
  <c r="C695" i="15"/>
  <c r="B695" i="15"/>
  <c r="Q695" i="14"/>
  <c r="P695" i="14"/>
  <c r="O695" i="14"/>
  <c r="N695" i="14"/>
  <c r="J695" i="14"/>
  <c r="R695" i="14" s="1"/>
  <c r="C695" i="14"/>
  <c r="B695" i="14"/>
  <c r="P695" i="13"/>
  <c r="O695" i="13"/>
  <c r="N695" i="13"/>
  <c r="M695" i="13"/>
  <c r="I695" i="13"/>
  <c r="Q695" i="13" s="1"/>
  <c r="D695" i="13"/>
  <c r="C695" i="13"/>
  <c r="B695" i="13"/>
  <c r="R695" i="16"/>
  <c r="Q695" i="16"/>
  <c r="P695" i="16"/>
  <c r="O695" i="16"/>
  <c r="K695" i="16"/>
  <c r="S695" i="16" s="1"/>
  <c r="D695" i="16"/>
  <c r="C695" i="16"/>
  <c r="B695" i="16"/>
  <c r="S695" i="11"/>
  <c r="R695" i="11"/>
  <c r="P695" i="11"/>
  <c r="O695" i="11"/>
  <c r="N695" i="11"/>
  <c r="K695" i="11"/>
  <c r="H695" i="11"/>
  <c r="T695" i="11" s="1"/>
  <c r="D695" i="11"/>
  <c r="C695" i="11"/>
  <c r="B695" i="11"/>
  <c r="P695" i="12"/>
  <c r="O695" i="12"/>
  <c r="N695" i="12"/>
  <c r="M695" i="12"/>
  <c r="I695" i="12"/>
  <c r="Q695" i="12" s="1"/>
  <c r="D695" i="12"/>
  <c r="C695" i="12"/>
  <c r="B695" i="12"/>
  <c r="P695" i="10"/>
  <c r="O695" i="10"/>
  <c r="M695" i="10"/>
  <c r="I695" i="10"/>
  <c r="Q695" i="10" s="1"/>
  <c r="D695" i="10"/>
  <c r="C695" i="10"/>
  <c r="B695" i="10"/>
  <c r="O695" i="1"/>
  <c r="Z695" i="18" s="1"/>
  <c r="AN695" i="18" s="1"/>
  <c r="N695" i="1"/>
  <c r="P695" i="18" s="1"/>
  <c r="M695" i="1"/>
  <c r="J695" i="18" s="1"/>
  <c r="AL695" i="18" s="1"/>
  <c r="L695" i="1"/>
  <c r="D695" i="18" s="1"/>
  <c r="AK695" i="18" s="1"/>
  <c r="A695" i="1"/>
  <c r="A695" i="18" s="1"/>
  <c r="AX694" i="18"/>
  <c r="AW694" i="18"/>
  <c r="AV694" i="18"/>
  <c r="AI694" i="18"/>
  <c r="AG694" i="18"/>
  <c r="AF694" i="18"/>
  <c r="BB694" i="18" s="1"/>
  <c r="AE694" i="18"/>
  <c r="AD694" i="18"/>
  <c r="AC694" i="18"/>
  <c r="V694" i="18"/>
  <c r="W694" i="18" s="1"/>
  <c r="T694" i="18"/>
  <c r="AZ694" i="18" s="1"/>
  <c r="S694" i="18"/>
  <c r="I694" i="18"/>
  <c r="H694" i="18"/>
  <c r="C694" i="18"/>
  <c r="B694" i="18"/>
  <c r="Q694" i="15"/>
  <c r="P694" i="15"/>
  <c r="O694" i="15"/>
  <c r="N694" i="15"/>
  <c r="J694" i="15"/>
  <c r="C694" i="15"/>
  <c r="B694" i="15"/>
  <c r="Q694" i="14"/>
  <c r="P694" i="14"/>
  <c r="O694" i="14"/>
  <c r="N694" i="14"/>
  <c r="J694" i="14"/>
  <c r="C694" i="14"/>
  <c r="B694" i="14"/>
  <c r="P694" i="13"/>
  <c r="O694" i="13"/>
  <c r="N694" i="13"/>
  <c r="M694" i="13"/>
  <c r="I694" i="13"/>
  <c r="Q694" i="13" s="1"/>
  <c r="D694" i="13"/>
  <c r="C694" i="13"/>
  <c r="B694" i="13"/>
  <c r="R694" i="16"/>
  <c r="Q694" i="16"/>
  <c r="P694" i="16"/>
  <c r="O694" i="16"/>
  <c r="K694" i="16"/>
  <c r="S694" i="16" s="1"/>
  <c r="D694" i="16"/>
  <c r="C694" i="16"/>
  <c r="B694" i="16"/>
  <c r="S694" i="11"/>
  <c r="R694" i="11"/>
  <c r="P694" i="11"/>
  <c r="O694" i="11"/>
  <c r="N694" i="11"/>
  <c r="K694" i="11"/>
  <c r="H694" i="11"/>
  <c r="T694" i="11" s="1"/>
  <c r="D694" i="11"/>
  <c r="C694" i="11"/>
  <c r="B694" i="11"/>
  <c r="P694" i="12"/>
  <c r="O694" i="12"/>
  <c r="N694" i="12"/>
  <c r="M694" i="12"/>
  <c r="I694" i="12"/>
  <c r="Q694" i="12" s="1"/>
  <c r="D694" i="12"/>
  <c r="C694" i="12"/>
  <c r="B694" i="12"/>
  <c r="P694" i="10"/>
  <c r="O694" i="10"/>
  <c r="M694" i="10"/>
  <c r="I694" i="10"/>
  <c r="Q694" i="10" s="1"/>
  <c r="D694" i="10"/>
  <c r="C694" i="10"/>
  <c r="B694" i="10"/>
  <c r="O694" i="1"/>
  <c r="Z694" i="18" s="1"/>
  <c r="AN694" i="18" s="1"/>
  <c r="N694" i="1"/>
  <c r="P694" i="18" s="1"/>
  <c r="AM694" i="18" s="1"/>
  <c r="M694" i="1"/>
  <c r="J694" i="18" s="1"/>
  <c r="AL694" i="18" s="1"/>
  <c r="L694" i="1"/>
  <c r="D694" i="18" s="1"/>
  <c r="AK694" i="18" s="1"/>
  <c r="A694" i="1"/>
  <c r="A694" i="14" s="1"/>
  <c r="AX693" i="18"/>
  <c r="AW693" i="18"/>
  <c r="AV693" i="18"/>
  <c r="AI693" i="18"/>
  <c r="AG693" i="18"/>
  <c r="AF693" i="18"/>
  <c r="BB693" i="18" s="1"/>
  <c r="AE693" i="18"/>
  <c r="AD693" i="18"/>
  <c r="AC693" i="18"/>
  <c r="V693" i="18"/>
  <c r="W693" i="18" s="1"/>
  <c r="T693" i="18"/>
  <c r="AZ693" i="18" s="1"/>
  <c r="S693" i="18"/>
  <c r="O693" i="18"/>
  <c r="N693" i="18"/>
  <c r="I693" i="18"/>
  <c r="H693" i="18"/>
  <c r="C693" i="18"/>
  <c r="B693" i="18"/>
  <c r="Q693" i="15"/>
  <c r="P693" i="15"/>
  <c r="O693" i="15"/>
  <c r="N693" i="15"/>
  <c r="J693" i="15"/>
  <c r="C693" i="15"/>
  <c r="B693" i="15"/>
  <c r="Q693" i="14"/>
  <c r="P693" i="14"/>
  <c r="O693" i="14"/>
  <c r="N693" i="14"/>
  <c r="J693" i="14"/>
  <c r="D693" i="14"/>
  <c r="C693" i="14"/>
  <c r="B693" i="14"/>
  <c r="P693" i="13"/>
  <c r="O693" i="13"/>
  <c r="N693" i="13"/>
  <c r="M693" i="13"/>
  <c r="I693" i="13"/>
  <c r="Q693" i="13" s="1"/>
  <c r="D693" i="13"/>
  <c r="C693" i="13"/>
  <c r="B693" i="13"/>
  <c r="R693" i="16"/>
  <c r="Q693" i="16"/>
  <c r="P693" i="16"/>
  <c r="O693" i="16"/>
  <c r="K693" i="16"/>
  <c r="S693" i="16" s="1"/>
  <c r="D693" i="16"/>
  <c r="C693" i="16"/>
  <c r="B693" i="16"/>
  <c r="S693" i="11"/>
  <c r="R693" i="11"/>
  <c r="P693" i="11"/>
  <c r="O693" i="11"/>
  <c r="N693" i="11"/>
  <c r="K693" i="11"/>
  <c r="H693" i="11"/>
  <c r="T693" i="11" s="1"/>
  <c r="D693" i="11"/>
  <c r="C693" i="11"/>
  <c r="B693" i="11"/>
  <c r="P693" i="12"/>
  <c r="O693" i="12"/>
  <c r="N693" i="12"/>
  <c r="M693" i="12"/>
  <c r="I693" i="12"/>
  <c r="Q693" i="12" s="1"/>
  <c r="D693" i="12"/>
  <c r="C693" i="12"/>
  <c r="B693" i="12"/>
  <c r="P693" i="10"/>
  <c r="O693" i="10"/>
  <c r="M693" i="10"/>
  <c r="M693" i="18" s="1"/>
  <c r="I693" i="10"/>
  <c r="Q693" i="10" s="1"/>
  <c r="D693" i="10"/>
  <c r="C693" i="10"/>
  <c r="B693" i="10"/>
  <c r="O693" i="1"/>
  <c r="Z693" i="18" s="1"/>
  <c r="AN693" i="18" s="1"/>
  <c r="N693" i="1"/>
  <c r="P693" i="18" s="1"/>
  <c r="AM693" i="18" s="1"/>
  <c r="M693" i="1"/>
  <c r="J693" i="18" s="1"/>
  <c r="AL693" i="18" s="1"/>
  <c r="L693" i="1"/>
  <c r="D693" i="18" s="1"/>
  <c r="AK693" i="18" s="1"/>
  <c r="A693" i="1"/>
  <c r="A693" i="15" s="1"/>
  <c r="AX692" i="18"/>
  <c r="AW692" i="18"/>
  <c r="AV692" i="18"/>
  <c r="AI692" i="18"/>
  <c r="AG692" i="18"/>
  <c r="AF692" i="18"/>
  <c r="BB692" i="18" s="1"/>
  <c r="AE692" i="18"/>
  <c r="AD692" i="18"/>
  <c r="AC692" i="18"/>
  <c r="V692" i="18"/>
  <c r="T692" i="18"/>
  <c r="S692" i="18"/>
  <c r="O692" i="18"/>
  <c r="N692" i="18"/>
  <c r="I692" i="18"/>
  <c r="H692" i="18"/>
  <c r="C692" i="18"/>
  <c r="B692" i="18"/>
  <c r="Q692" i="15"/>
  <c r="P692" i="15"/>
  <c r="O692" i="15"/>
  <c r="N692" i="15"/>
  <c r="J692" i="15"/>
  <c r="C692" i="15"/>
  <c r="B692" i="15"/>
  <c r="Q692" i="14"/>
  <c r="P692" i="14"/>
  <c r="O692" i="14"/>
  <c r="N692" i="14"/>
  <c r="J692" i="14"/>
  <c r="D692" i="14"/>
  <c r="C692" i="14"/>
  <c r="B692" i="14"/>
  <c r="P692" i="13"/>
  <c r="O692" i="13"/>
  <c r="N692" i="13"/>
  <c r="M692" i="13"/>
  <c r="I692" i="13"/>
  <c r="Q692" i="13" s="1"/>
  <c r="D692" i="13"/>
  <c r="C692" i="13"/>
  <c r="B692" i="13"/>
  <c r="R692" i="16"/>
  <c r="Q692" i="16"/>
  <c r="P692" i="16"/>
  <c r="O692" i="16"/>
  <c r="K692" i="16"/>
  <c r="S692" i="16" s="1"/>
  <c r="D692" i="16"/>
  <c r="C692" i="16"/>
  <c r="B692" i="16"/>
  <c r="S692" i="11"/>
  <c r="R692" i="11"/>
  <c r="P692" i="11"/>
  <c r="O692" i="11"/>
  <c r="N692" i="11"/>
  <c r="K692" i="11"/>
  <c r="H692" i="11"/>
  <c r="T692" i="11" s="1"/>
  <c r="D692" i="11"/>
  <c r="C692" i="11"/>
  <c r="B692" i="11"/>
  <c r="P692" i="12"/>
  <c r="O692" i="12"/>
  <c r="N692" i="12"/>
  <c r="M692" i="12"/>
  <c r="I692" i="12"/>
  <c r="Q692" i="12" s="1"/>
  <c r="D692" i="12"/>
  <c r="C692" i="12"/>
  <c r="B692" i="12"/>
  <c r="P692" i="10"/>
  <c r="O692" i="10"/>
  <c r="M692" i="10"/>
  <c r="M692" i="18" s="1"/>
  <c r="I692" i="10"/>
  <c r="Q692" i="10" s="1"/>
  <c r="D692" i="10"/>
  <c r="C692" i="10"/>
  <c r="B692" i="10"/>
  <c r="O692" i="1"/>
  <c r="Z692" i="18" s="1"/>
  <c r="AN692" i="18" s="1"/>
  <c r="N692" i="1"/>
  <c r="P692" i="18" s="1"/>
  <c r="AM692" i="18" s="1"/>
  <c r="M692" i="1"/>
  <c r="J692" i="18" s="1"/>
  <c r="AL692" i="18" s="1"/>
  <c r="L692" i="1"/>
  <c r="D692" i="18" s="1"/>
  <c r="AK692" i="18" s="1"/>
  <c r="A692" i="1"/>
  <c r="A692" i="15" s="1"/>
  <c r="AX691" i="18"/>
  <c r="AW691" i="18"/>
  <c r="AV691" i="18"/>
  <c r="AI691" i="18"/>
  <c r="AG691" i="18"/>
  <c r="AF691" i="18"/>
  <c r="BB691" i="18" s="1"/>
  <c r="AE691" i="18"/>
  <c r="AD691" i="18"/>
  <c r="AC691" i="18"/>
  <c r="V691" i="18"/>
  <c r="T691" i="18"/>
  <c r="S691" i="18"/>
  <c r="O691" i="18"/>
  <c r="N691" i="18"/>
  <c r="I691" i="18"/>
  <c r="H691" i="18"/>
  <c r="C691" i="18"/>
  <c r="B691" i="18"/>
  <c r="Q691" i="15"/>
  <c r="P691" i="15"/>
  <c r="O691" i="15"/>
  <c r="N691" i="15"/>
  <c r="J691" i="15"/>
  <c r="C691" i="15"/>
  <c r="B691" i="15"/>
  <c r="Q691" i="14"/>
  <c r="P691" i="14"/>
  <c r="O691" i="14"/>
  <c r="N691" i="14"/>
  <c r="J691" i="14"/>
  <c r="D691" i="14"/>
  <c r="C691" i="14"/>
  <c r="B691" i="14"/>
  <c r="P691" i="13"/>
  <c r="O691" i="13"/>
  <c r="N691" i="13"/>
  <c r="M691" i="13"/>
  <c r="I691" i="13"/>
  <c r="Q691" i="13" s="1"/>
  <c r="D691" i="13"/>
  <c r="C691" i="13"/>
  <c r="B691" i="13"/>
  <c r="R691" i="16"/>
  <c r="Q691" i="16"/>
  <c r="P691" i="16"/>
  <c r="O691" i="16"/>
  <c r="K691" i="16"/>
  <c r="S691" i="16" s="1"/>
  <c r="D691" i="16"/>
  <c r="C691" i="16"/>
  <c r="B691" i="16"/>
  <c r="S691" i="11"/>
  <c r="R691" i="11"/>
  <c r="P691" i="11"/>
  <c r="O691" i="11"/>
  <c r="N691" i="11"/>
  <c r="K691" i="11"/>
  <c r="H691" i="11"/>
  <c r="T691" i="11" s="1"/>
  <c r="D691" i="11"/>
  <c r="C691" i="11"/>
  <c r="B691" i="11"/>
  <c r="P691" i="12"/>
  <c r="O691" i="12"/>
  <c r="N691" i="12"/>
  <c r="M691" i="12"/>
  <c r="I691" i="12"/>
  <c r="Q691" i="12" s="1"/>
  <c r="D691" i="12"/>
  <c r="C691" i="12"/>
  <c r="B691" i="12"/>
  <c r="P691" i="10"/>
  <c r="O691" i="10"/>
  <c r="M691" i="10"/>
  <c r="G691" i="18" s="1"/>
  <c r="I691" i="10"/>
  <c r="Q691" i="10" s="1"/>
  <c r="D691" i="10"/>
  <c r="C691" i="10"/>
  <c r="B691" i="10"/>
  <c r="O691" i="1"/>
  <c r="Z691" i="18" s="1"/>
  <c r="AN691" i="18" s="1"/>
  <c r="N691" i="1"/>
  <c r="P691" i="18" s="1"/>
  <c r="M691" i="1"/>
  <c r="J691" i="18" s="1"/>
  <c r="AL691" i="18" s="1"/>
  <c r="L691" i="1"/>
  <c r="D691" i="18" s="1"/>
  <c r="AK691" i="18" s="1"/>
  <c r="A691" i="1"/>
  <c r="A691" i="14" s="1"/>
  <c r="AX690" i="18"/>
  <c r="AW690" i="18"/>
  <c r="AV690" i="18"/>
  <c r="AF690" i="18"/>
  <c r="BB690" i="18" s="1"/>
  <c r="AD690" i="18"/>
  <c r="AC690" i="18"/>
  <c r="V690" i="18"/>
  <c r="W690" i="18" s="1"/>
  <c r="T690" i="18"/>
  <c r="S690" i="18"/>
  <c r="O690" i="18"/>
  <c r="N690" i="18"/>
  <c r="I690" i="18"/>
  <c r="H690" i="18"/>
  <c r="C690" i="18"/>
  <c r="B690" i="18"/>
  <c r="Q690" i="15"/>
  <c r="P690" i="15"/>
  <c r="O690" i="15"/>
  <c r="N690" i="15"/>
  <c r="J690" i="15"/>
  <c r="C690" i="15"/>
  <c r="B690" i="15"/>
  <c r="Q690" i="14"/>
  <c r="P690" i="14"/>
  <c r="O690" i="14"/>
  <c r="N690" i="14"/>
  <c r="J690" i="14"/>
  <c r="D690" i="14"/>
  <c r="C690" i="14"/>
  <c r="B690" i="14"/>
  <c r="P690" i="13"/>
  <c r="O690" i="13"/>
  <c r="N690" i="13"/>
  <c r="M690" i="13"/>
  <c r="I690" i="13"/>
  <c r="Q690" i="13" s="1"/>
  <c r="D690" i="13"/>
  <c r="C690" i="13"/>
  <c r="B690" i="13"/>
  <c r="R690" i="16"/>
  <c r="Q690" i="16"/>
  <c r="P690" i="16"/>
  <c r="O690" i="16"/>
  <c r="K690" i="16"/>
  <c r="S690" i="16" s="1"/>
  <c r="D690" i="16"/>
  <c r="C690" i="16"/>
  <c r="B690" i="16"/>
  <c r="S690" i="11"/>
  <c r="R690" i="11"/>
  <c r="P690" i="11"/>
  <c r="O690" i="11"/>
  <c r="N690" i="11"/>
  <c r="K690" i="11"/>
  <c r="H690" i="11"/>
  <c r="T690" i="11" s="1"/>
  <c r="D690" i="11"/>
  <c r="C690" i="11"/>
  <c r="B690" i="11"/>
  <c r="P690" i="12"/>
  <c r="O690" i="12"/>
  <c r="N690" i="12"/>
  <c r="M690" i="12"/>
  <c r="I690" i="12"/>
  <c r="Q690" i="12" s="1"/>
  <c r="D690" i="12"/>
  <c r="C690" i="12"/>
  <c r="B690" i="12"/>
  <c r="P690" i="10"/>
  <c r="O690" i="10"/>
  <c r="M690" i="10"/>
  <c r="M690" i="18" s="1"/>
  <c r="I690" i="10"/>
  <c r="Q690" i="10" s="1"/>
  <c r="D690" i="10"/>
  <c r="C690" i="10"/>
  <c r="B690" i="10"/>
  <c r="O690" i="1"/>
  <c r="Z690" i="18" s="1"/>
  <c r="AN690" i="18" s="1"/>
  <c r="N690" i="1"/>
  <c r="P690" i="18" s="1"/>
  <c r="AM690" i="18" s="1"/>
  <c r="M690" i="1"/>
  <c r="J690" i="18" s="1"/>
  <c r="AL690" i="18" s="1"/>
  <c r="L690" i="1"/>
  <c r="D690" i="18" s="1"/>
  <c r="AK690" i="18" s="1"/>
  <c r="A690" i="1"/>
  <c r="AX689" i="18"/>
  <c r="AW689" i="18"/>
  <c r="AV689" i="18"/>
  <c r="AI689" i="18"/>
  <c r="AG689" i="18"/>
  <c r="AF689" i="18"/>
  <c r="BB689" i="18" s="1"/>
  <c r="AE689" i="18"/>
  <c r="AD689" i="18"/>
  <c r="AC689" i="18"/>
  <c r="V689" i="18"/>
  <c r="T689" i="18"/>
  <c r="AZ689" i="18" s="1"/>
  <c r="S689" i="18"/>
  <c r="O689" i="18"/>
  <c r="N689" i="18"/>
  <c r="I689" i="18"/>
  <c r="H689" i="18"/>
  <c r="C689" i="18"/>
  <c r="B689" i="18"/>
  <c r="Q689" i="15"/>
  <c r="P689" i="15"/>
  <c r="O689" i="15"/>
  <c r="N689" i="15"/>
  <c r="J689" i="15"/>
  <c r="C689" i="15"/>
  <c r="B689" i="15"/>
  <c r="Q689" i="14"/>
  <c r="P689" i="14"/>
  <c r="O689" i="14"/>
  <c r="N689" i="14"/>
  <c r="J689" i="14"/>
  <c r="R689" i="14" s="1"/>
  <c r="C689" i="14"/>
  <c r="B689" i="14"/>
  <c r="P689" i="13"/>
  <c r="O689" i="13"/>
  <c r="N689" i="13"/>
  <c r="M689" i="13"/>
  <c r="I689" i="13"/>
  <c r="Q689" i="13" s="1"/>
  <c r="D689" i="13"/>
  <c r="C689" i="13"/>
  <c r="B689" i="13"/>
  <c r="R689" i="16"/>
  <c r="Q689" i="16"/>
  <c r="P689" i="16"/>
  <c r="O689" i="16"/>
  <c r="K689" i="16"/>
  <c r="S689" i="16" s="1"/>
  <c r="D689" i="16"/>
  <c r="C689" i="16"/>
  <c r="B689" i="16"/>
  <c r="S689" i="11"/>
  <c r="R689" i="11"/>
  <c r="P689" i="11"/>
  <c r="O689" i="11"/>
  <c r="N689" i="11"/>
  <c r="K689" i="11"/>
  <c r="H689" i="11"/>
  <c r="T689" i="11" s="1"/>
  <c r="D689" i="11"/>
  <c r="C689" i="11"/>
  <c r="B689" i="11"/>
  <c r="P689" i="12"/>
  <c r="O689" i="12"/>
  <c r="N689" i="12"/>
  <c r="M689" i="12"/>
  <c r="I689" i="12"/>
  <c r="Q689" i="12" s="1"/>
  <c r="D689" i="12"/>
  <c r="C689" i="12"/>
  <c r="B689" i="12"/>
  <c r="P689" i="10"/>
  <c r="O689" i="10"/>
  <c r="M689" i="10"/>
  <c r="I689" i="10"/>
  <c r="Q689" i="10" s="1"/>
  <c r="D689" i="10"/>
  <c r="C689" i="10"/>
  <c r="B689" i="10"/>
  <c r="O689" i="1"/>
  <c r="Z689" i="18" s="1"/>
  <c r="AN689" i="18" s="1"/>
  <c r="N689" i="1"/>
  <c r="P689" i="18" s="1"/>
  <c r="AM689" i="18" s="1"/>
  <c r="M689" i="1"/>
  <c r="J689" i="18" s="1"/>
  <c r="AL689" i="18" s="1"/>
  <c r="L689" i="1"/>
  <c r="D689" i="18" s="1"/>
  <c r="AK689" i="18" s="1"/>
  <c r="A689" i="1"/>
  <c r="A689" i="15" s="1"/>
  <c r="AX688" i="18"/>
  <c r="AW688" i="18"/>
  <c r="AV688" i="18"/>
  <c r="AI688" i="18"/>
  <c r="AG688" i="18"/>
  <c r="AF688" i="18"/>
  <c r="BB688" i="18" s="1"/>
  <c r="AE688" i="18"/>
  <c r="AD688" i="18"/>
  <c r="AC688" i="18"/>
  <c r="V688" i="18"/>
  <c r="T688" i="18"/>
  <c r="AZ688" i="18" s="1"/>
  <c r="S688" i="18"/>
  <c r="O688" i="18"/>
  <c r="N688" i="18"/>
  <c r="I688" i="18"/>
  <c r="H688" i="18"/>
  <c r="C688" i="18"/>
  <c r="B688" i="18"/>
  <c r="Q688" i="15"/>
  <c r="P688" i="15"/>
  <c r="O688" i="15"/>
  <c r="N688" i="15"/>
  <c r="J688" i="15"/>
  <c r="C688" i="15"/>
  <c r="B688" i="15"/>
  <c r="Q688" i="14"/>
  <c r="P688" i="14"/>
  <c r="O688" i="14"/>
  <c r="N688" i="14"/>
  <c r="J688" i="14"/>
  <c r="C688" i="14"/>
  <c r="B688" i="14"/>
  <c r="P688" i="13"/>
  <c r="O688" i="13"/>
  <c r="N688" i="13"/>
  <c r="M688" i="13"/>
  <c r="I688" i="13"/>
  <c r="Q688" i="13" s="1"/>
  <c r="D688" i="13"/>
  <c r="C688" i="13"/>
  <c r="B688" i="13"/>
  <c r="R688" i="16"/>
  <c r="Q688" i="16"/>
  <c r="P688" i="16"/>
  <c r="O688" i="16"/>
  <c r="K688" i="16"/>
  <c r="S688" i="16" s="1"/>
  <c r="D688" i="16"/>
  <c r="C688" i="16"/>
  <c r="B688" i="16"/>
  <c r="S688" i="11"/>
  <c r="R688" i="11"/>
  <c r="P688" i="11"/>
  <c r="O688" i="11"/>
  <c r="N688" i="11"/>
  <c r="K688" i="11"/>
  <c r="H688" i="11"/>
  <c r="T688" i="11" s="1"/>
  <c r="D688" i="11"/>
  <c r="C688" i="11"/>
  <c r="B688" i="11"/>
  <c r="P688" i="12"/>
  <c r="O688" i="12"/>
  <c r="N688" i="12"/>
  <c r="M688" i="12"/>
  <c r="I688" i="12"/>
  <c r="Q688" i="12" s="1"/>
  <c r="D688" i="12"/>
  <c r="C688" i="12"/>
  <c r="B688" i="12"/>
  <c r="P688" i="10"/>
  <c r="O688" i="10"/>
  <c r="M688" i="10"/>
  <c r="I688" i="10"/>
  <c r="Q688" i="10" s="1"/>
  <c r="D688" i="10"/>
  <c r="C688" i="10"/>
  <c r="B688" i="10"/>
  <c r="O688" i="1"/>
  <c r="Z688" i="18" s="1"/>
  <c r="AN688" i="18" s="1"/>
  <c r="N688" i="1"/>
  <c r="P688" i="18" s="1"/>
  <c r="AM688" i="18" s="1"/>
  <c r="M688" i="1"/>
  <c r="J688" i="18" s="1"/>
  <c r="AL688" i="18" s="1"/>
  <c r="L688" i="1"/>
  <c r="D688" i="18" s="1"/>
  <c r="AK688" i="18" s="1"/>
  <c r="A688" i="1"/>
  <c r="A688" i="18" s="1"/>
  <c r="AX687" i="18"/>
  <c r="AW687" i="18"/>
  <c r="AV687" i="18"/>
  <c r="AF687" i="18"/>
  <c r="BB687" i="18" s="1"/>
  <c r="AD687" i="18"/>
  <c r="AC687" i="18"/>
  <c r="V687" i="18"/>
  <c r="T687" i="18"/>
  <c r="S687" i="18"/>
  <c r="O687" i="18"/>
  <c r="N687" i="18"/>
  <c r="I687" i="18"/>
  <c r="H687" i="18"/>
  <c r="C687" i="18"/>
  <c r="B687" i="18"/>
  <c r="Q687" i="15"/>
  <c r="P687" i="15"/>
  <c r="O687" i="15"/>
  <c r="N687" i="15"/>
  <c r="J687" i="15"/>
  <c r="C687" i="15"/>
  <c r="B687" i="15"/>
  <c r="Q687" i="14"/>
  <c r="P687" i="14"/>
  <c r="O687" i="14"/>
  <c r="N687" i="14"/>
  <c r="J687" i="14"/>
  <c r="C687" i="14"/>
  <c r="B687" i="14"/>
  <c r="P687" i="13"/>
  <c r="O687" i="13"/>
  <c r="N687" i="13"/>
  <c r="M687" i="13"/>
  <c r="I687" i="13"/>
  <c r="Q687" i="13" s="1"/>
  <c r="D687" i="13"/>
  <c r="C687" i="13"/>
  <c r="B687" i="13"/>
  <c r="R687" i="16"/>
  <c r="Q687" i="16"/>
  <c r="P687" i="16"/>
  <c r="O687" i="16"/>
  <c r="K687" i="16"/>
  <c r="S687" i="16" s="1"/>
  <c r="D687" i="16"/>
  <c r="C687" i="16"/>
  <c r="B687" i="16"/>
  <c r="S687" i="11"/>
  <c r="R687" i="11"/>
  <c r="P687" i="11"/>
  <c r="O687" i="11"/>
  <c r="N687" i="11"/>
  <c r="K687" i="11"/>
  <c r="H687" i="11"/>
  <c r="T687" i="11" s="1"/>
  <c r="D687" i="11"/>
  <c r="C687" i="11"/>
  <c r="B687" i="11"/>
  <c r="P687" i="12"/>
  <c r="O687" i="12"/>
  <c r="N687" i="12"/>
  <c r="M687" i="12"/>
  <c r="I687" i="12"/>
  <c r="Q687" i="12" s="1"/>
  <c r="D687" i="12"/>
  <c r="C687" i="12"/>
  <c r="B687" i="12"/>
  <c r="P687" i="10"/>
  <c r="O687" i="10"/>
  <c r="M687" i="10"/>
  <c r="I687" i="10"/>
  <c r="Q687" i="10" s="1"/>
  <c r="D687" i="10"/>
  <c r="C687" i="10"/>
  <c r="B687" i="10"/>
  <c r="O687" i="1"/>
  <c r="Z687" i="18" s="1"/>
  <c r="AN687" i="18" s="1"/>
  <c r="N687" i="1"/>
  <c r="P687" i="18" s="1"/>
  <c r="AM687" i="18" s="1"/>
  <c r="M687" i="1"/>
  <c r="J687" i="18" s="1"/>
  <c r="AL687" i="18" s="1"/>
  <c r="L687" i="1"/>
  <c r="D687" i="18" s="1"/>
  <c r="AK687" i="18" s="1"/>
  <c r="A687" i="1"/>
  <c r="A687" i="13" s="1"/>
  <c r="AX686" i="18"/>
  <c r="AW686" i="18"/>
  <c r="AV686" i="18"/>
  <c r="AI686" i="18"/>
  <c r="AG686" i="18"/>
  <c r="AF686" i="18"/>
  <c r="BB686" i="18" s="1"/>
  <c r="AE686" i="18"/>
  <c r="AD686" i="18"/>
  <c r="AC686" i="18"/>
  <c r="V686" i="18"/>
  <c r="W686" i="18" s="1"/>
  <c r="T686" i="18"/>
  <c r="S686" i="18"/>
  <c r="O686" i="18"/>
  <c r="N686" i="18"/>
  <c r="I686" i="18"/>
  <c r="H686" i="18"/>
  <c r="C686" i="18"/>
  <c r="B686" i="18"/>
  <c r="Q686" i="15"/>
  <c r="P686" i="15"/>
  <c r="O686" i="15"/>
  <c r="N686" i="15"/>
  <c r="J686" i="15"/>
  <c r="C686" i="15"/>
  <c r="B686" i="15"/>
  <c r="Q686" i="14"/>
  <c r="P686" i="14"/>
  <c r="O686" i="14"/>
  <c r="N686" i="14"/>
  <c r="J686" i="14"/>
  <c r="R686" i="14" s="1"/>
  <c r="C686" i="14"/>
  <c r="B686" i="14"/>
  <c r="P686" i="13"/>
  <c r="O686" i="13"/>
  <c r="N686" i="13"/>
  <c r="M686" i="13"/>
  <c r="I686" i="13"/>
  <c r="Q686" i="13" s="1"/>
  <c r="D686" i="13"/>
  <c r="C686" i="13"/>
  <c r="B686" i="13"/>
  <c r="R686" i="16"/>
  <c r="Q686" i="16"/>
  <c r="P686" i="16"/>
  <c r="O686" i="16"/>
  <c r="K686" i="16"/>
  <c r="S686" i="16" s="1"/>
  <c r="D686" i="16"/>
  <c r="C686" i="16"/>
  <c r="B686" i="16"/>
  <c r="S686" i="11"/>
  <c r="R686" i="11"/>
  <c r="P686" i="11"/>
  <c r="O686" i="11"/>
  <c r="N686" i="11"/>
  <c r="K686" i="11"/>
  <c r="H686" i="11"/>
  <c r="T686" i="11" s="1"/>
  <c r="D686" i="11"/>
  <c r="C686" i="11"/>
  <c r="B686" i="11"/>
  <c r="P686" i="12"/>
  <c r="O686" i="12"/>
  <c r="N686" i="12"/>
  <c r="M686" i="12"/>
  <c r="I686" i="12"/>
  <c r="Q686" i="12" s="1"/>
  <c r="D686" i="12"/>
  <c r="C686" i="12"/>
  <c r="B686" i="12"/>
  <c r="P686" i="10"/>
  <c r="O686" i="10"/>
  <c r="M686" i="10"/>
  <c r="M686" i="18" s="1"/>
  <c r="I686" i="10"/>
  <c r="Q686" i="10" s="1"/>
  <c r="D686" i="10"/>
  <c r="C686" i="10"/>
  <c r="B686" i="10"/>
  <c r="O686" i="1"/>
  <c r="Z686" i="18" s="1"/>
  <c r="AN686" i="18" s="1"/>
  <c r="N686" i="1"/>
  <c r="P686" i="18" s="1"/>
  <c r="AM686" i="18" s="1"/>
  <c r="M686" i="1"/>
  <c r="J686" i="18" s="1"/>
  <c r="AL686" i="18" s="1"/>
  <c r="L686" i="1"/>
  <c r="D686" i="18" s="1"/>
  <c r="AK686" i="18" s="1"/>
  <c r="A686" i="1"/>
  <c r="A686" i="13" s="1"/>
  <c r="AX685" i="18"/>
  <c r="AW685" i="18"/>
  <c r="AV685" i="18"/>
  <c r="AI685" i="18"/>
  <c r="AG685" i="18"/>
  <c r="AF685" i="18"/>
  <c r="BB685" i="18" s="1"/>
  <c r="AE685" i="18"/>
  <c r="AD685" i="18"/>
  <c r="AC685" i="18"/>
  <c r="V685" i="18"/>
  <c r="T685" i="18"/>
  <c r="AZ685" i="18" s="1"/>
  <c r="S685" i="18"/>
  <c r="I685" i="18"/>
  <c r="H685" i="18"/>
  <c r="C685" i="18"/>
  <c r="B685" i="18"/>
  <c r="Q685" i="15"/>
  <c r="P685" i="15"/>
  <c r="O685" i="15"/>
  <c r="N685" i="15"/>
  <c r="J685" i="15"/>
  <c r="C685" i="15"/>
  <c r="B685" i="15"/>
  <c r="Q685" i="14"/>
  <c r="P685" i="14"/>
  <c r="O685" i="14"/>
  <c r="N685" i="14"/>
  <c r="J685" i="14"/>
  <c r="C685" i="14"/>
  <c r="B685" i="14"/>
  <c r="P685" i="13"/>
  <c r="O685" i="13"/>
  <c r="N685" i="13"/>
  <c r="M685" i="13"/>
  <c r="I685" i="13"/>
  <c r="Q685" i="13" s="1"/>
  <c r="D685" i="13"/>
  <c r="C685" i="13"/>
  <c r="B685" i="13"/>
  <c r="R685" i="16"/>
  <c r="Q685" i="16"/>
  <c r="P685" i="16"/>
  <c r="O685" i="16"/>
  <c r="K685" i="16"/>
  <c r="S685" i="16" s="1"/>
  <c r="D685" i="16"/>
  <c r="C685" i="16"/>
  <c r="B685" i="16"/>
  <c r="S685" i="11"/>
  <c r="R685" i="11"/>
  <c r="P685" i="11"/>
  <c r="O685" i="11"/>
  <c r="N685" i="11"/>
  <c r="K685" i="11"/>
  <c r="H685" i="11"/>
  <c r="T685" i="11" s="1"/>
  <c r="D685" i="11"/>
  <c r="C685" i="11"/>
  <c r="B685" i="11"/>
  <c r="P685" i="12"/>
  <c r="O685" i="12"/>
  <c r="N685" i="12"/>
  <c r="M685" i="12"/>
  <c r="I685" i="12"/>
  <c r="Q685" i="12" s="1"/>
  <c r="D685" i="12"/>
  <c r="C685" i="12"/>
  <c r="B685" i="12"/>
  <c r="P685" i="10"/>
  <c r="O685" i="10"/>
  <c r="M685" i="10"/>
  <c r="M685" i="18" s="1"/>
  <c r="I685" i="10"/>
  <c r="Q685" i="10" s="1"/>
  <c r="D685" i="10"/>
  <c r="C685" i="10"/>
  <c r="B685" i="10"/>
  <c r="O685" i="1"/>
  <c r="Z685" i="18" s="1"/>
  <c r="AN685" i="18" s="1"/>
  <c r="N685" i="1"/>
  <c r="P685" i="18" s="1"/>
  <c r="AM685" i="18" s="1"/>
  <c r="M685" i="1"/>
  <c r="J685" i="18" s="1"/>
  <c r="AL685" i="18" s="1"/>
  <c r="L685" i="1"/>
  <c r="D685" i="18" s="1"/>
  <c r="AK685" i="18" s="1"/>
  <c r="A685" i="1"/>
  <c r="A685" i="18" s="1"/>
  <c r="AX684" i="18"/>
  <c r="AW684" i="18"/>
  <c r="AV684" i="18"/>
  <c r="AI684" i="18"/>
  <c r="AG684" i="18"/>
  <c r="AF684" i="18"/>
  <c r="BB684" i="18" s="1"/>
  <c r="AE684" i="18"/>
  <c r="AD684" i="18"/>
  <c r="AC684" i="18"/>
  <c r="V684" i="18"/>
  <c r="W684" i="18" s="1"/>
  <c r="T684" i="18"/>
  <c r="S684" i="18"/>
  <c r="I684" i="18"/>
  <c r="H684" i="18"/>
  <c r="C684" i="18"/>
  <c r="B684" i="18"/>
  <c r="Q684" i="15"/>
  <c r="P684" i="15"/>
  <c r="O684" i="15"/>
  <c r="N684" i="15"/>
  <c r="J684" i="15"/>
  <c r="C684" i="15"/>
  <c r="B684" i="15"/>
  <c r="Q684" i="14"/>
  <c r="P684" i="14"/>
  <c r="O684" i="14"/>
  <c r="N684" i="14"/>
  <c r="J684" i="14"/>
  <c r="C684" i="14"/>
  <c r="B684" i="14"/>
  <c r="P684" i="13"/>
  <c r="O684" i="13"/>
  <c r="N684" i="13"/>
  <c r="M684" i="13"/>
  <c r="I684" i="13"/>
  <c r="Q684" i="13" s="1"/>
  <c r="D684" i="13"/>
  <c r="C684" i="13"/>
  <c r="B684" i="13"/>
  <c r="R684" i="16"/>
  <c r="Q684" i="16"/>
  <c r="P684" i="16"/>
  <c r="O684" i="16"/>
  <c r="K684" i="16"/>
  <c r="S684" i="16" s="1"/>
  <c r="D684" i="16"/>
  <c r="C684" i="16"/>
  <c r="B684" i="16"/>
  <c r="S684" i="11"/>
  <c r="R684" i="11"/>
  <c r="P684" i="11"/>
  <c r="O684" i="11"/>
  <c r="N684" i="11"/>
  <c r="K684" i="11"/>
  <c r="H684" i="11"/>
  <c r="T684" i="11" s="1"/>
  <c r="D684" i="11"/>
  <c r="C684" i="11"/>
  <c r="B684" i="11"/>
  <c r="P684" i="12"/>
  <c r="O684" i="12"/>
  <c r="N684" i="12"/>
  <c r="M684" i="12"/>
  <c r="I684" i="12"/>
  <c r="Q684" i="12" s="1"/>
  <c r="D684" i="12"/>
  <c r="C684" i="12"/>
  <c r="B684" i="12"/>
  <c r="P684" i="10"/>
  <c r="O684" i="10"/>
  <c r="M684" i="10"/>
  <c r="I684" i="10"/>
  <c r="Q684" i="10" s="1"/>
  <c r="D684" i="10"/>
  <c r="C684" i="10"/>
  <c r="B684" i="10"/>
  <c r="O684" i="1"/>
  <c r="Z684" i="18" s="1"/>
  <c r="AN684" i="18" s="1"/>
  <c r="N684" i="1"/>
  <c r="P684" i="18" s="1"/>
  <c r="AM684" i="18" s="1"/>
  <c r="M684" i="1"/>
  <c r="J684" i="18" s="1"/>
  <c r="L684" i="1"/>
  <c r="D684" i="18" s="1"/>
  <c r="AK684" i="18" s="1"/>
  <c r="A684" i="1"/>
  <c r="A684" i="18" s="1"/>
  <c r="AX683" i="18"/>
  <c r="AW683" i="18"/>
  <c r="AV683" i="18"/>
  <c r="AI683" i="18"/>
  <c r="AG683" i="18"/>
  <c r="AF683" i="18"/>
  <c r="BB683" i="18" s="1"/>
  <c r="AE683" i="18"/>
  <c r="AD683" i="18"/>
  <c r="AC683" i="18"/>
  <c r="V683" i="18"/>
  <c r="T683" i="18"/>
  <c r="AZ683" i="18" s="1"/>
  <c r="S683" i="18"/>
  <c r="I683" i="18"/>
  <c r="H683" i="18"/>
  <c r="C683" i="18"/>
  <c r="B683" i="18"/>
  <c r="Q683" i="15"/>
  <c r="P683" i="15"/>
  <c r="O683" i="15"/>
  <c r="N683" i="15"/>
  <c r="J683" i="15"/>
  <c r="C683" i="15"/>
  <c r="B683" i="15"/>
  <c r="Q683" i="14"/>
  <c r="P683" i="14"/>
  <c r="O683" i="14"/>
  <c r="N683" i="14"/>
  <c r="J683" i="14"/>
  <c r="R683" i="14" s="1"/>
  <c r="C683" i="14"/>
  <c r="B683" i="14"/>
  <c r="P683" i="13"/>
  <c r="O683" i="13"/>
  <c r="N683" i="13"/>
  <c r="M683" i="13"/>
  <c r="I683" i="13"/>
  <c r="Q683" i="13" s="1"/>
  <c r="D683" i="13"/>
  <c r="C683" i="13"/>
  <c r="B683" i="13"/>
  <c r="R683" i="16"/>
  <c r="Q683" i="16"/>
  <c r="P683" i="16"/>
  <c r="O683" i="16"/>
  <c r="K683" i="16"/>
  <c r="S683" i="16" s="1"/>
  <c r="D683" i="16"/>
  <c r="C683" i="16"/>
  <c r="B683" i="16"/>
  <c r="S683" i="11"/>
  <c r="R683" i="11"/>
  <c r="P683" i="11"/>
  <c r="O683" i="11"/>
  <c r="N683" i="11"/>
  <c r="K683" i="11"/>
  <c r="H683" i="11"/>
  <c r="T683" i="11" s="1"/>
  <c r="D683" i="11"/>
  <c r="C683" i="11"/>
  <c r="B683" i="11"/>
  <c r="P683" i="12"/>
  <c r="O683" i="12"/>
  <c r="N683" i="12"/>
  <c r="M683" i="12"/>
  <c r="I683" i="12"/>
  <c r="Q683" i="12" s="1"/>
  <c r="D683" i="12"/>
  <c r="C683" i="12"/>
  <c r="B683" i="12"/>
  <c r="P683" i="10"/>
  <c r="O683" i="10"/>
  <c r="M683" i="10"/>
  <c r="M683" i="18" s="1"/>
  <c r="I683" i="10"/>
  <c r="Q683" i="10" s="1"/>
  <c r="D683" i="10"/>
  <c r="C683" i="10"/>
  <c r="B683" i="10"/>
  <c r="O683" i="1"/>
  <c r="Z683" i="18" s="1"/>
  <c r="AN683" i="18" s="1"/>
  <c r="N683" i="1"/>
  <c r="P683" i="18" s="1"/>
  <c r="M683" i="1"/>
  <c r="J683" i="18" s="1"/>
  <c r="L683" i="1"/>
  <c r="D683" i="18" s="1"/>
  <c r="AK683" i="18" s="1"/>
  <c r="A683" i="1"/>
  <c r="A683" i="14" s="1"/>
  <c r="AX682" i="18"/>
  <c r="AW682" i="18"/>
  <c r="AV682" i="18"/>
  <c r="AI682" i="18"/>
  <c r="AG682" i="18"/>
  <c r="AF682" i="18"/>
  <c r="BB682" i="18" s="1"/>
  <c r="AE682" i="18"/>
  <c r="AD682" i="18"/>
  <c r="AC682" i="18"/>
  <c r="V682" i="18"/>
  <c r="W682" i="18" s="1"/>
  <c r="T682" i="18"/>
  <c r="AZ682" i="18" s="1"/>
  <c r="S682" i="18"/>
  <c r="I682" i="18"/>
  <c r="H682" i="18"/>
  <c r="C682" i="18"/>
  <c r="B682" i="18"/>
  <c r="Q682" i="15"/>
  <c r="P682" i="15"/>
  <c r="O682" i="15"/>
  <c r="N682" i="15"/>
  <c r="J682" i="15"/>
  <c r="C682" i="15"/>
  <c r="B682" i="15"/>
  <c r="Q682" i="14"/>
  <c r="P682" i="14"/>
  <c r="O682" i="14"/>
  <c r="N682" i="14"/>
  <c r="J682" i="14"/>
  <c r="C682" i="14"/>
  <c r="B682" i="14"/>
  <c r="P682" i="13"/>
  <c r="O682" i="13"/>
  <c r="N682" i="13"/>
  <c r="M682" i="13"/>
  <c r="I682" i="13"/>
  <c r="Q682" i="13" s="1"/>
  <c r="D682" i="13"/>
  <c r="C682" i="13"/>
  <c r="B682" i="13"/>
  <c r="R682" i="16"/>
  <c r="Q682" i="16"/>
  <c r="P682" i="16"/>
  <c r="O682" i="16"/>
  <c r="K682" i="16"/>
  <c r="S682" i="16" s="1"/>
  <c r="D682" i="16"/>
  <c r="C682" i="16"/>
  <c r="B682" i="16"/>
  <c r="S682" i="11"/>
  <c r="R682" i="11"/>
  <c r="P682" i="11"/>
  <c r="O682" i="11"/>
  <c r="N682" i="11"/>
  <c r="K682" i="11"/>
  <c r="H682" i="11"/>
  <c r="T682" i="11" s="1"/>
  <c r="D682" i="11"/>
  <c r="C682" i="11"/>
  <c r="B682" i="11"/>
  <c r="P682" i="12"/>
  <c r="O682" i="12"/>
  <c r="N682" i="12"/>
  <c r="M682" i="12"/>
  <c r="I682" i="12"/>
  <c r="Q682" i="12" s="1"/>
  <c r="D682" i="12"/>
  <c r="C682" i="12"/>
  <c r="B682" i="12"/>
  <c r="P682" i="10"/>
  <c r="O682" i="10"/>
  <c r="M682" i="10"/>
  <c r="I682" i="10"/>
  <c r="Q682" i="10" s="1"/>
  <c r="D682" i="10"/>
  <c r="C682" i="10"/>
  <c r="B682" i="10"/>
  <c r="O682" i="1"/>
  <c r="Z682" i="18" s="1"/>
  <c r="AN682" i="18" s="1"/>
  <c r="N682" i="1"/>
  <c r="P682" i="18" s="1"/>
  <c r="AM682" i="18" s="1"/>
  <c r="M682" i="1"/>
  <c r="J682" i="18" s="1"/>
  <c r="L682" i="1"/>
  <c r="D682" i="18" s="1"/>
  <c r="AK682" i="18" s="1"/>
  <c r="A682" i="1"/>
  <c r="A682" i="18" s="1"/>
  <c r="AX681" i="18"/>
  <c r="AW681" i="18"/>
  <c r="AV681" i="18"/>
  <c r="AF681" i="18"/>
  <c r="BB681" i="18" s="1"/>
  <c r="AD681" i="18"/>
  <c r="AC681" i="18"/>
  <c r="V681" i="18"/>
  <c r="T681" i="18"/>
  <c r="S681" i="18"/>
  <c r="I681" i="18"/>
  <c r="H681" i="18"/>
  <c r="C681" i="18"/>
  <c r="B681" i="18"/>
  <c r="Q681" i="15"/>
  <c r="P681" i="15"/>
  <c r="O681" i="15"/>
  <c r="N681" i="15"/>
  <c r="J681" i="15"/>
  <c r="C681" i="15"/>
  <c r="B681" i="15"/>
  <c r="Q681" i="14"/>
  <c r="P681" i="14"/>
  <c r="O681" i="14"/>
  <c r="N681" i="14"/>
  <c r="J681" i="14"/>
  <c r="C681" i="14"/>
  <c r="B681" i="14"/>
  <c r="P681" i="13"/>
  <c r="O681" i="13"/>
  <c r="N681" i="13"/>
  <c r="M681" i="13"/>
  <c r="I681" i="13"/>
  <c r="Q681" i="13" s="1"/>
  <c r="D681" i="13"/>
  <c r="C681" i="13"/>
  <c r="B681" i="13"/>
  <c r="R681" i="16"/>
  <c r="Q681" i="16"/>
  <c r="P681" i="16"/>
  <c r="O681" i="16"/>
  <c r="K681" i="16"/>
  <c r="S681" i="16" s="1"/>
  <c r="D681" i="16"/>
  <c r="C681" i="16"/>
  <c r="B681" i="16"/>
  <c r="S681" i="11"/>
  <c r="R681" i="11"/>
  <c r="P681" i="11"/>
  <c r="O681" i="11"/>
  <c r="N681" i="11"/>
  <c r="K681" i="11"/>
  <c r="H681" i="11"/>
  <c r="T681" i="11" s="1"/>
  <c r="D681" i="11"/>
  <c r="C681" i="11"/>
  <c r="B681" i="11"/>
  <c r="P681" i="12"/>
  <c r="O681" i="12"/>
  <c r="N681" i="12"/>
  <c r="M681" i="12"/>
  <c r="I681" i="12"/>
  <c r="Q681" i="12" s="1"/>
  <c r="D681" i="12"/>
  <c r="C681" i="12"/>
  <c r="B681" i="12"/>
  <c r="P681" i="10"/>
  <c r="O681" i="10"/>
  <c r="M681" i="10"/>
  <c r="I681" i="10"/>
  <c r="Q681" i="10" s="1"/>
  <c r="D681" i="10"/>
  <c r="C681" i="10"/>
  <c r="B681" i="10"/>
  <c r="O681" i="1"/>
  <c r="Z681" i="18" s="1"/>
  <c r="N681" i="1"/>
  <c r="P681" i="18" s="1"/>
  <c r="AM681" i="18" s="1"/>
  <c r="M681" i="1"/>
  <c r="J681" i="18" s="1"/>
  <c r="AL681" i="18" s="1"/>
  <c r="L681" i="1"/>
  <c r="D681" i="18" s="1"/>
  <c r="AK681" i="18" s="1"/>
  <c r="A681" i="1"/>
  <c r="A681" i="15" s="1"/>
  <c r="AX680" i="18"/>
  <c r="AW680" i="18"/>
  <c r="AV680" i="18"/>
  <c r="AI680" i="18"/>
  <c r="AG680" i="18"/>
  <c r="AF680" i="18"/>
  <c r="BB680" i="18" s="1"/>
  <c r="AE680" i="18"/>
  <c r="AD680" i="18"/>
  <c r="AC680" i="18"/>
  <c r="V680" i="18"/>
  <c r="T680" i="18"/>
  <c r="AZ680" i="18" s="1"/>
  <c r="S680" i="18"/>
  <c r="I680" i="18"/>
  <c r="H680" i="18"/>
  <c r="C680" i="18"/>
  <c r="B680" i="18"/>
  <c r="Q680" i="15"/>
  <c r="P680" i="15"/>
  <c r="O680" i="15"/>
  <c r="N680" i="15"/>
  <c r="J680" i="15"/>
  <c r="C680" i="15"/>
  <c r="B680" i="15"/>
  <c r="Q680" i="14"/>
  <c r="P680" i="14"/>
  <c r="O680" i="14"/>
  <c r="N680" i="14"/>
  <c r="J680" i="14"/>
  <c r="C680" i="14"/>
  <c r="B680" i="14"/>
  <c r="P680" i="13"/>
  <c r="O680" i="13"/>
  <c r="N680" i="13"/>
  <c r="M680" i="13"/>
  <c r="I680" i="13"/>
  <c r="Q680" i="13" s="1"/>
  <c r="D680" i="13"/>
  <c r="C680" i="13"/>
  <c r="B680" i="13"/>
  <c r="R680" i="16"/>
  <c r="Q680" i="16"/>
  <c r="P680" i="16"/>
  <c r="O680" i="16"/>
  <c r="K680" i="16"/>
  <c r="S680" i="16" s="1"/>
  <c r="D680" i="16"/>
  <c r="C680" i="16"/>
  <c r="B680" i="16"/>
  <c r="S680" i="11"/>
  <c r="R680" i="11"/>
  <c r="P680" i="11"/>
  <c r="O680" i="11"/>
  <c r="N680" i="11"/>
  <c r="K680" i="11"/>
  <c r="H680" i="11"/>
  <c r="T680" i="11" s="1"/>
  <c r="D680" i="11"/>
  <c r="C680" i="11"/>
  <c r="B680" i="11"/>
  <c r="P680" i="12"/>
  <c r="O680" i="12"/>
  <c r="N680" i="12"/>
  <c r="M680" i="12"/>
  <c r="I680" i="12"/>
  <c r="Q680" i="12" s="1"/>
  <c r="D680" i="12"/>
  <c r="C680" i="12"/>
  <c r="B680" i="12"/>
  <c r="P680" i="10"/>
  <c r="O680" i="10"/>
  <c r="M680" i="10"/>
  <c r="M680" i="18" s="1"/>
  <c r="I680" i="10"/>
  <c r="Q680" i="10" s="1"/>
  <c r="D680" i="10"/>
  <c r="C680" i="10"/>
  <c r="B680" i="10"/>
  <c r="O680" i="1"/>
  <c r="Z680" i="18" s="1"/>
  <c r="AN680" i="18" s="1"/>
  <c r="N680" i="1"/>
  <c r="P680" i="18" s="1"/>
  <c r="M680" i="1"/>
  <c r="J680" i="18" s="1"/>
  <c r="L680" i="1"/>
  <c r="D680" i="18" s="1"/>
  <c r="AK680" i="18" s="1"/>
  <c r="A680" i="1"/>
  <c r="A680" i="13" s="1"/>
  <c r="AX679" i="18"/>
  <c r="AW679" i="18"/>
  <c r="AV679" i="18"/>
  <c r="AI679" i="18"/>
  <c r="AG679" i="18"/>
  <c r="AF679" i="18"/>
  <c r="BB679" i="18" s="1"/>
  <c r="AE679" i="18"/>
  <c r="AD679" i="18"/>
  <c r="AC679" i="18"/>
  <c r="V679" i="18"/>
  <c r="W679" i="18" s="1"/>
  <c r="T679" i="18"/>
  <c r="AZ679" i="18" s="1"/>
  <c r="S679" i="18"/>
  <c r="I679" i="18"/>
  <c r="H679" i="18"/>
  <c r="C679" i="18"/>
  <c r="B679" i="18"/>
  <c r="Q679" i="15"/>
  <c r="P679" i="15"/>
  <c r="O679" i="15"/>
  <c r="N679" i="15"/>
  <c r="J679" i="15"/>
  <c r="C679" i="15"/>
  <c r="B679" i="15"/>
  <c r="Q679" i="14"/>
  <c r="P679" i="14"/>
  <c r="O679" i="14"/>
  <c r="N679" i="14"/>
  <c r="J679" i="14"/>
  <c r="C679" i="14"/>
  <c r="B679" i="14"/>
  <c r="P679" i="13"/>
  <c r="O679" i="13"/>
  <c r="N679" i="13"/>
  <c r="M679" i="13"/>
  <c r="I679" i="13"/>
  <c r="Q679" i="13" s="1"/>
  <c r="D679" i="13"/>
  <c r="C679" i="13"/>
  <c r="B679" i="13"/>
  <c r="R679" i="16"/>
  <c r="Q679" i="16"/>
  <c r="P679" i="16"/>
  <c r="O679" i="16"/>
  <c r="K679" i="16"/>
  <c r="S679" i="16" s="1"/>
  <c r="D679" i="16"/>
  <c r="C679" i="16"/>
  <c r="B679" i="16"/>
  <c r="S679" i="11"/>
  <c r="R679" i="11"/>
  <c r="P679" i="11"/>
  <c r="O679" i="11"/>
  <c r="N679" i="11"/>
  <c r="K679" i="11"/>
  <c r="H679" i="11"/>
  <c r="T679" i="11" s="1"/>
  <c r="D679" i="11"/>
  <c r="C679" i="11"/>
  <c r="B679" i="11"/>
  <c r="P679" i="12"/>
  <c r="O679" i="12"/>
  <c r="N679" i="12"/>
  <c r="M679" i="12"/>
  <c r="I679" i="12"/>
  <c r="Q679" i="12" s="1"/>
  <c r="D679" i="12"/>
  <c r="C679" i="12"/>
  <c r="B679" i="12"/>
  <c r="P679" i="10"/>
  <c r="O679" i="10"/>
  <c r="M679" i="10"/>
  <c r="I679" i="10"/>
  <c r="Q679" i="10" s="1"/>
  <c r="D679" i="10"/>
  <c r="C679" i="10"/>
  <c r="B679" i="10"/>
  <c r="O679" i="1"/>
  <c r="Z679" i="18" s="1"/>
  <c r="AN679" i="18" s="1"/>
  <c r="N679" i="1"/>
  <c r="P679" i="18" s="1"/>
  <c r="AM679" i="18" s="1"/>
  <c r="M679" i="1"/>
  <c r="J679" i="18" s="1"/>
  <c r="AL679" i="18" s="1"/>
  <c r="L679" i="1"/>
  <c r="D679" i="18" s="1"/>
  <c r="AK679" i="18" s="1"/>
  <c r="A679" i="1"/>
  <c r="A679" i="18" s="1"/>
  <c r="AX678" i="18"/>
  <c r="AW678" i="18"/>
  <c r="AV678" i="18"/>
  <c r="AI678" i="18"/>
  <c r="AG678" i="18"/>
  <c r="AF678" i="18"/>
  <c r="BB678" i="18" s="1"/>
  <c r="AE678" i="18"/>
  <c r="AD678" i="18"/>
  <c r="AC678" i="18"/>
  <c r="V678" i="18"/>
  <c r="T678" i="18"/>
  <c r="AZ678" i="18" s="1"/>
  <c r="S678" i="18"/>
  <c r="I678" i="18"/>
  <c r="H678" i="18"/>
  <c r="C678" i="18"/>
  <c r="B678" i="18"/>
  <c r="Q678" i="15"/>
  <c r="P678" i="15"/>
  <c r="O678" i="15"/>
  <c r="N678" i="15"/>
  <c r="J678" i="15"/>
  <c r="C678" i="15"/>
  <c r="B678" i="15"/>
  <c r="Q678" i="14"/>
  <c r="P678" i="14"/>
  <c r="O678" i="14"/>
  <c r="N678" i="14"/>
  <c r="J678" i="14"/>
  <c r="C678" i="14"/>
  <c r="B678" i="14"/>
  <c r="P678" i="13"/>
  <c r="O678" i="13"/>
  <c r="N678" i="13"/>
  <c r="M678" i="13"/>
  <c r="I678" i="13"/>
  <c r="Q678" i="13" s="1"/>
  <c r="D678" i="13"/>
  <c r="C678" i="13"/>
  <c r="B678" i="13"/>
  <c r="R678" i="16"/>
  <c r="Q678" i="16"/>
  <c r="P678" i="16"/>
  <c r="O678" i="16"/>
  <c r="K678" i="16"/>
  <c r="S678" i="16" s="1"/>
  <c r="D678" i="16"/>
  <c r="C678" i="16"/>
  <c r="B678" i="16"/>
  <c r="S678" i="11"/>
  <c r="R678" i="11"/>
  <c r="P678" i="11"/>
  <c r="O678" i="11"/>
  <c r="N678" i="11"/>
  <c r="K678" i="11"/>
  <c r="H678" i="11"/>
  <c r="T678" i="11" s="1"/>
  <c r="D678" i="11"/>
  <c r="C678" i="11"/>
  <c r="B678" i="11"/>
  <c r="P678" i="12"/>
  <c r="O678" i="12"/>
  <c r="N678" i="12"/>
  <c r="M678" i="12"/>
  <c r="I678" i="12"/>
  <c r="Q678" i="12" s="1"/>
  <c r="D678" i="12"/>
  <c r="C678" i="12"/>
  <c r="B678" i="12"/>
  <c r="P678" i="10"/>
  <c r="O678" i="10"/>
  <c r="M678" i="10"/>
  <c r="I678" i="10"/>
  <c r="Q678" i="10" s="1"/>
  <c r="D678" i="10"/>
  <c r="C678" i="10"/>
  <c r="B678" i="10"/>
  <c r="O678" i="1"/>
  <c r="Z678" i="18" s="1"/>
  <c r="AN678" i="18" s="1"/>
  <c r="N678" i="1"/>
  <c r="P678" i="18" s="1"/>
  <c r="M678" i="1"/>
  <c r="J678" i="18" s="1"/>
  <c r="L678" i="1"/>
  <c r="D678" i="18" s="1"/>
  <c r="AK678" i="18" s="1"/>
  <c r="A678" i="1"/>
  <c r="A678" i="14" s="1"/>
  <c r="AX677" i="18"/>
  <c r="AW677" i="18"/>
  <c r="AV677" i="18"/>
  <c r="AI677" i="18"/>
  <c r="AG677" i="18"/>
  <c r="AF677" i="18"/>
  <c r="BB677" i="18" s="1"/>
  <c r="AE677" i="18"/>
  <c r="AD677" i="18"/>
  <c r="AC677" i="18"/>
  <c r="V677" i="18"/>
  <c r="T677" i="18"/>
  <c r="AZ677" i="18" s="1"/>
  <c r="S677" i="18"/>
  <c r="I677" i="18"/>
  <c r="H677" i="18"/>
  <c r="C677" i="18"/>
  <c r="B677" i="18"/>
  <c r="Q677" i="15"/>
  <c r="P677" i="15"/>
  <c r="O677" i="15"/>
  <c r="N677" i="15"/>
  <c r="J677" i="15"/>
  <c r="C677" i="15"/>
  <c r="B677" i="15"/>
  <c r="Q677" i="14"/>
  <c r="P677" i="14"/>
  <c r="O677" i="14"/>
  <c r="N677" i="14"/>
  <c r="J677" i="14"/>
  <c r="C677" i="14"/>
  <c r="B677" i="14"/>
  <c r="P677" i="13"/>
  <c r="O677" i="13"/>
  <c r="N677" i="13"/>
  <c r="M677" i="13"/>
  <c r="I677" i="13"/>
  <c r="Q677" i="13" s="1"/>
  <c r="D677" i="13"/>
  <c r="C677" i="13"/>
  <c r="B677" i="13"/>
  <c r="R677" i="16"/>
  <c r="Q677" i="16"/>
  <c r="P677" i="16"/>
  <c r="O677" i="16"/>
  <c r="K677" i="16"/>
  <c r="S677" i="16" s="1"/>
  <c r="D677" i="16"/>
  <c r="C677" i="16"/>
  <c r="B677" i="16"/>
  <c r="S677" i="11"/>
  <c r="R677" i="11"/>
  <c r="P677" i="11"/>
  <c r="O677" i="11"/>
  <c r="N677" i="11"/>
  <c r="K677" i="11"/>
  <c r="H677" i="11"/>
  <c r="T677" i="11" s="1"/>
  <c r="D677" i="11"/>
  <c r="C677" i="11"/>
  <c r="B677" i="11"/>
  <c r="P677" i="12"/>
  <c r="O677" i="12"/>
  <c r="N677" i="12"/>
  <c r="M677" i="12"/>
  <c r="I677" i="12"/>
  <c r="Q677" i="12" s="1"/>
  <c r="D677" i="12"/>
  <c r="C677" i="12"/>
  <c r="B677" i="12"/>
  <c r="P677" i="10"/>
  <c r="O677" i="10"/>
  <c r="M677" i="10"/>
  <c r="I677" i="10"/>
  <c r="Q677" i="10" s="1"/>
  <c r="D677" i="10"/>
  <c r="C677" i="10"/>
  <c r="B677" i="10"/>
  <c r="O677" i="1"/>
  <c r="Z677" i="18" s="1"/>
  <c r="AN677" i="18" s="1"/>
  <c r="N677" i="1"/>
  <c r="P677" i="18" s="1"/>
  <c r="M677" i="1"/>
  <c r="J677" i="18" s="1"/>
  <c r="AL677" i="18" s="1"/>
  <c r="L677" i="1"/>
  <c r="D677" i="18" s="1"/>
  <c r="AK677" i="18" s="1"/>
  <c r="A677" i="1"/>
  <c r="A677" i="18" s="1"/>
  <c r="AX676" i="18"/>
  <c r="AW676" i="18"/>
  <c r="AV676" i="18"/>
  <c r="AI676" i="18"/>
  <c r="AG676" i="18"/>
  <c r="AF676" i="18"/>
  <c r="BB676" i="18" s="1"/>
  <c r="AE676" i="18"/>
  <c r="AD676" i="18"/>
  <c r="AC676" i="18"/>
  <c r="V676" i="18"/>
  <c r="T676" i="18"/>
  <c r="AZ676" i="18" s="1"/>
  <c r="S676" i="18"/>
  <c r="I676" i="18"/>
  <c r="H676" i="18"/>
  <c r="C676" i="18"/>
  <c r="B676" i="18"/>
  <c r="Q676" i="15"/>
  <c r="P676" i="15"/>
  <c r="O676" i="15"/>
  <c r="N676" i="15"/>
  <c r="J676" i="15"/>
  <c r="C676" i="15"/>
  <c r="B676" i="15"/>
  <c r="Q676" i="14"/>
  <c r="P676" i="14"/>
  <c r="O676" i="14"/>
  <c r="N676" i="14"/>
  <c r="J676" i="14"/>
  <c r="C676" i="14"/>
  <c r="B676" i="14"/>
  <c r="P676" i="13"/>
  <c r="O676" i="13"/>
  <c r="N676" i="13"/>
  <c r="M676" i="13"/>
  <c r="I676" i="13"/>
  <c r="Q676" i="13" s="1"/>
  <c r="D676" i="13"/>
  <c r="C676" i="13"/>
  <c r="B676" i="13"/>
  <c r="R676" i="16"/>
  <c r="Q676" i="16"/>
  <c r="P676" i="16"/>
  <c r="O676" i="16"/>
  <c r="K676" i="16"/>
  <c r="S676" i="16" s="1"/>
  <c r="D676" i="16"/>
  <c r="C676" i="16"/>
  <c r="B676" i="16"/>
  <c r="S676" i="11"/>
  <c r="R676" i="11"/>
  <c r="P676" i="11"/>
  <c r="O676" i="11"/>
  <c r="N676" i="11"/>
  <c r="K676" i="11"/>
  <c r="H676" i="11"/>
  <c r="T676" i="11" s="1"/>
  <c r="D676" i="11"/>
  <c r="C676" i="11"/>
  <c r="B676" i="11"/>
  <c r="P676" i="12"/>
  <c r="O676" i="12"/>
  <c r="N676" i="12"/>
  <c r="M676" i="12"/>
  <c r="I676" i="12"/>
  <c r="Q676" i="12" s="1"/>
  <c r="D676" i="12"/>
  <c r="C676" i="12"/>
  <c r="B676" i="12"/>
  <c r="P676" i="10"/>
  <c r="O676" i="10"/>
  <c r="M676" i="10"/>
  <c r="I676" i="10"/>
  <c r="Q676" i="10" s="1"/>
  <c r="D676" i="10"/>
  <c r="C676" i="10"/>
  <c r="B676" i="10"/>
  <c r="O676" i="1"/>
  <c r="Z676" i="18" s="1"/>
  <c r="AN676" i="18" s="1"/>
  <c r="N676" i="1"/>
  <c r="P676" i="18" s="1"/>
  <c r="AM676" i="18" s="1"/>
  <c r="M676" i="1"/>
  <c r="J676" i="18" s="1"/>
  <c r="L676" i="1"/>
  <c r="D676" i="18" s="1"/>
  <c r="AK676" i="18" s="1"/>
  <c r="A676" i="1"/>
  <c r="A676" i="18" s="1"/>
  <c r="AX675" i="18"/>
  <c r="AW675" i="18"/>
  <c r="AV675" i="18"/>
  <c r="AF675" i="18"/>
  <c r="BB675" i="18" s="1"/>
  <c r="AD675" i="18"/>
  <c r="AC675" i="18"/>
  <c r="V675" i="18"/>
  <c r="W675" i="18" s="1"/>
  <c r="T675" i="18"/>
  <c r="AZ675" i="18" s="1"/>
  <c r="S675" i="18"/>
  <c r="I675" i="18"/>
  <c r="H675" i="18"/>
  <c r="C675" i="18"/>
  <c r="B675" i="18"/>
  <c r="Q675" i="15"/>
  <c r="P675" i="15"/>
  <c r="O675" i="15"/>
  <c r="N675" i="15"/>
  <c r="J675" i="15"/>
  <c r="C675" i="15"/>
  <c r="B675" i="15"/>
  <c r="Q675" i="14"/>
  <c r="P675" i="14"/>
  <c r="O675" i="14"/>
  <c r="N675" i="14"/>
  <c r="J675" i="14"/>
  <c r="C675" i="14"/>
  <c r="B675" i="14"/>
  <c r="P675" i="13"/>
  <c r="O675" i="13"/>
  <c r="N675" i="13"/>
  <c r="M675" i="13"/>
  <c r="I675" i="13"/>
  <c r="Q675" i="13" s="1"/>
  <c r="D675" i="13"/>
  <c r="C675" i="13"/>
  <c r="B675" i="13"/>
  <c r="R675" i="16"/>
  <c r="Q675" i="16"/>
  <c r="P675" i="16"/>
  <c r="O675" i="16"/>
  <c r="K675" i="16"/>
  <c r="S675" i="16" s="1"/>
  <c r="D675" i="16"/>
  <c r="C675" i="16"/>
  <c r="B675" i="16"/>
  <c r="S675" i="11"/>
  <c r="R675" i="11"/>
  <c r="P675" i="11"/>
  <c r="O675" i="11"/>
  <c r="N675" i="11"/>
  <c r="K675" i="11"/>
  <c r="H675" i="11"/>
  <c r="T675" i="11" s="1"/>
  <c r="D675" i="11"/>
  <c r="C675" i="11"/>
  <c r="B675" i="11"/>
  <c r="P675" i="12"/>
  <c r="O675" i="12"/>
  <c r="N675" i="12"/>
  <c r="M675" i="12"/>
  <c r="I675" i="12"/>
  <c r="Q675" i="12" s="1"/>
  <c r="D675" i="12"/>
  <c r="C675" i="12"/>
  <c r="B675" i="12"/>
  <c r="P675" i="10"/>
  <c r="O675" i="10"/>
  <c r="M675" i="10"/>
  <c r="I675" i="10"/>
  <c r="Q675" i="10" s="1"/>
  <c r="D675" i="10"/>
  <c r="C675" i="10"/>
  <c r="B675" i="10"/>
  <c r="O675" i="1"/>
  <c r="Z675" i="18" s="1"/>
  <c r="N675" i="1"/>
  <c r="P675" i="18" s="1"/>
  <c r="AM675" i="18" s="1"/>
  <c r="M675" i="1"/>
  <c r="J675" i="18" s="1"/>
  <c r="AL675" i="18" s="1"/>
  <c r="L675" i="1"/>
  <c r="D675" i="18" s="1"/>
  <c r="AK675" i="18" s="1"/>
  <c r="A675" i="1"/>
  <c r="A675" i="15" s="1"/>
  <c r="AX674" i="18"/>
  <c r="AW674" i="18"/>
  <c r="AV674" i="18"/>
  <c r="AF674" i="18"/>
  <c r="BB674" i="18" s="1"/>
  <c r="AD674" i="18"/>
  <c r="AC674" i="18"/>
  <c r="V674" i="18"/>
  <c r="T674" i="18"/>
  <c r="AZ674" i="18" s="1"/>
  <c r="S674" i="18"/>
  <c r="O674" i="18"/>
  <c r="N674" i="18"/>
  <c r="I674" i="18"/>
  <c r="H674" i="18"/>
  <c r="C674" i="18"/>
  <c r="B674" i="18"/>
  <c r="Q674" i="15"/>
  <c r="P674" i="15"/>
  <c r="O674" i="15"/>
  <c r="N674" i="15"/>
  <c r="J674" i="15"/>
  <c r="C674" i="15"/>
  <c r="B674" i="15"/>
  <c r="Q674" i="14"/>
  <c r="P674" i="14"/>
  <c r="O674" i="14"/>
  <c r="N674" i="14"/>
  <c r="J674" i="14"/>
  <c r="R674" i="14" s="1"/>
  <c r="C674" i="14"/>
  <c r="B674" i="14"/>
  <c r="P674" i="13"/>
  <c r="O674" i="13"/>
  <c r="N674" i="13"/>
  <c r="M674" i="13"/>
  <c r="I674" i="13"/>
  <c r="Q674" i="13" s="1"/>
  <c r="D674" i="13"/>
  <c r="C674" i="13"/>
  <c r="B674" i="13"/>
  <c r="R674" i="16"/>
  <c r="Q674" i="16"/>
  <c r="P674" i="16"/>
  <c r="O674" i="16"/>
  <c r="K674" i="16"/>
  <c r="S674" i="16" s="1"/>
  <c r="D674" i="16"/>
  <c r="C674" i="16"/>
  <c r="B674" i="16"/>
  <c r="S674" i="11"/>
  <c r="R674" i="11"/>
  <c r="P674" i="11"/>
  <c r="O674" i="11"/>
  <c r="N674" i="11"/>
  <c r="K674" i="11"/>
  <c r="H674" i="11"/>
  <c r="T674" i="11" s="1"/>
  <c r="D674" i="11"/>
  <c r="C674" i="11"/>
  <c r="B674" i="11"/>
  <c r="P674" i="12"/>
  <c r="O674" i="12"/>
  <c r="N674" i="12"/>
  <c r="M674" i="12"/>
  <c r="I674" i="12"/>
  <c r="Q674" i="12" s="1"/>
  <c r="D674" i="12"/>
  <c r="C674" i="12"/>
  <c r="B674" i="12"/>
  <c r="P674" i="10"/>
  <c r="O674" i="10"/>
  <c r="M674" i="10"/>
  <c r="M674" i="18" s="1"/>
  <c r="I674" i="10"/>
  <c r="Q674" i="10" s="1"/>
  <c r="D674" i="10"/>
  <c r="C674" i="10"/>
  <c r="B674" i="10"/>
  <c r="O674" i="1"/>
  <c r="Z674" i="18" s="1"/>
  <c r="AG674" i="18" s="1"/>
  <c r="N674" i="1"/>
  <c r="P674" i="18" s="1"/>
  <c r="M674" i="1"/>
  <c r="J674" i="18" s="1"/>
  <c r="AL674" i="18" s="1"/>
  <c r="L674" i="1"/>
  <c r="D674" i="18" s="1"/>
  <c r="AK674" i="18" s="1"/>
  <c r="A674" i="1"/>
  <c r="A674" i="14" s="1"/>
  <c r="AX673" i="18"/>
  <c r="AW673" i="18"/>
  <c r="AV673" i="18"/>
  <c r="AF673" i="18"/>
  <c r="BB673" i="18" s="1"/>
  <c r="AD673" i="18"/>
  <c r="AC673" i="18"/>
  <c r="V673" i="18"/>
  <c r="T673" i="18"/>
  <c r="AZ673" i="18" s="1"/>
  <c r="S673" i="18"/>
  <c r="O673" i="18"/>
  <c r="N673" i="18"/>
  <c r="I673" i="18"/>
  <c r="H673" i="18"/>
  <c r="C673" i="18"/>
  <c r="B673" i="18"/>
  <c r="Q673" i="15"/>
  <c r="P673" i="15"/>
  <c r="O673" i="15"/>
  <c r="N673" i="15"/>
  <c r="J673" i="15"/>
  <c r="C673" i="15"/>
  <c r="B673" i="15"/>
  <c r="Q673" i="14"/>
  <c r="P673" i="14"/>
  <c r="O673" i="14"/>
  <c r="N673" i="14"/>
  <c r="J673" i="14"/>
  <c r="R673" i="14" s="1"/>
  <c r="C673" i="14"/>
  <c r="B673" i="14"/>
  <c r="P673" i="13"/>
  <c r="O673" i="13"/>
  <c r="N673" i="13"/>
  <c r="M673" i="13"/>
  <c r="I673" i="13"/>
  <c r="Q673" i="13" s="1"/>
  <c r="D673" i="13"/>
  <c r="C673" i="13"/>
  <c r="B673" i="13"/>
  <c r="R673" i="16"/>
  <c r="Q673" i="16"/>
  <c r="P673" i="16"/>
  <c r="O673" i="16"/>
  <c r="K673" i="16"/>
  <c r="S673" i="16" s="1"/>
  <c r="D673" i="16"/>
  <c r="C673" i="16"/>
  <c r="B673" i="16"/>
  <c r="S673" i="11"/>
  <c r="R673" i="11"/>
  <c r="P673" i="11"/>
  <c r="O673" i="11"/>
  <c r="N673" i="11"/>
  <c r="K673" i="11"/>
  <c r="H673" i="11"/>
  <c r="T673" i="11" s="1"/>
  <c r="D673" i="11"/>
  <c r="C673" i="11"/>
  <c r="B673" i="11"/>
  <c r="P673" i="12"/>
  <c r="O673" i="12"/>
  <c r="N673" i="12"/>
  <c r="M673" i="12"/>
  <c r="I673" i="12"/>
  <c r="Q673" i="12" s="1"/>
  <c r="D673" i="12"/>
  <c r="C673" i="12"/>
  <c r="B673" i="12"/>
  <c r="P673" i="10"/>
  <c r="O673" i="10"/>
  <c r="M673" i="10"/>
  <c r="M673" i="18" s="1"/>
  <c r="I673" i="10"/>
  <c r="Q673" i="10" s="1"/>
  <c r="D673" i="10"/>
  <c r="C673" i="10"/>
  <c r="B673" i="10"/>
  <c r="O673" i="1"/>
  <c r="Z673" i="18" s="1"/>
  <c r="N673" i="1"/>
  <c r="P673" i="18" s="1"/>
  <c r="M673" i="1"/>
  <c r="J673" i="18" s="1"/>
  <c r="AL673" i="18" s="1"/>
  <c r="L673" i="1"/>
  <c r="D673" i="18" s="1"/>
  <c r="AK673" i="18" s="1"/>
  <c r="A673" i="1"/>
  <c r="A673" i="18" s="1"/>
  <c r="AX672" i="18"/>
  <c r="AW672" i="18"/>
  <c r="AV672" i="18"/>
  <c r="AI672" i="18"/>
  <c r="AG672" i="18"/>
  <c r="AF672" i="18"/>
  <c r="BB672" i="18" s="1"/>
  <c r="AE672" i="18"/>
  <c r="AD672" i="18"/>
  <c r="AC672" i="18"/>
  <c r="V672" i="18"/>
  <c r="T672" i="18"/>
  <c r="AZ672" i="18" s="1"/>
  <c r="S672" i="18"/>
  <c r="O672" i="18"/>
  <c r="N672" i="18"/>
  <c r="I672" i="18"/>
  <c r="H672" i="18"/>
  <c r="C672" i="18"/>
  <c r="B672" i="18"/>
  <c r="Q672" i="15"/>
  <c r="P672" i="15"/>
  <c r="O672" i="15"/>
  <c r="N672" i="15"/>
  <c r="J672" i="15"/>
  <c r="C672" i="15"/>
  <c r="B672" i="15"/>
  <c r="Q672" i="14"/>
  <c r="P672" i="14"/>
  <c r="O672" i="14"/>
  <c r="N672" i="14"/>
  <c r="J672" i="14"/>
  <c r="R672" i="14" s="1"/>
  <c r="C672" i="14"/>
  <c r="B672" i="14"/>
  <c r="P672" i="13"/>
  <c r="O672" i="13"/>
  <c r="N672" i="13"/>
  <c r="M672" i="13"/>
  <c r="I672" i="13"/>
  <c r="Q672" i="13" s="1"/>
  <c r="D672" i="13"/>
  <c r="C672" i="13"/>
  <c r="B672" i="13"/>
  <c r="R672" i="16"/>
  <c r="Q672" i="16"/>
  <c r="P672" i="16"/>
  <c r="O672" i="16"/>
  <c r="K672" i="16"/>
  <c r="S672" i="16" s="1"/>
  <c r="D672" i="16"/>
  <c r="C672" i="16"/>
  <c r="B672" i="16"/>
  <c r="S672" i="11"/>
  <c r="R672" i="11"/>
  <c r="P672" i="11"/>
  <c r="O672" i="11"/>
  <c r="N672" i="11"/>
  <c r="K672" i="11"/>
  <c r="H672" i="11"/>
  <c r="T672" i="11" s="1"/>
  <c r="D672" i="11"/>
  <c r="C672" i="11"/>
  <c r="B672" i="11"/>
  <c r="P672" i="12"/>
  <c r="O672" i="12"/>
  <c r="N672" i="12"/>
  <c r="M672" i="12"/>
  <c r="I672" i="12"/>
  <c r="Q672" i="12" s="1"/>
  <c r="D672" i="12"/>
  <c r="C672" i="12"/>
  <c r="B672" i="12"/>
  <c r="P672" i="10"/>
  <c r="O672" i="10"/>
  <c r="M672" i="10"/>
  <c r="I672" i="10"/>
  <c r="Q672" i="10" s="1"/>
  <c r="D672" i="10"/>
  <c r="C672" i="10"/>
  <c r="B672" i="10"/>
  <c r="O672" i="1"/>
  <c r="Z672" i="18" s="1"/>
  <c r="AN672" i="18" s="1"/>
  <c r="N672" i="1"/>
  <c r="P672" i="18" s="1"/>
  <c r="AM672" i="18" s="1"/>
  <c r="M672" i="1"/>
  <c r="J672" i="18" s="1"/>
  <c r="AL672" i="18" s="1"/>
  <c r="L672" i="1"/>
  <c r="D672" i="18" s="1"/>
  <c r="AK672" i="18" s="1"/>
  <c r="A672" i="1"/>
  <c r="A672" i="14" s="1"/>
  <c r="AX671" i="18"/>
  <c r="AW671" i="18"/>
  <c r="AV671" i="18"/>
  <c r="AF671" i="18"/>
  <c r="BB671" i="18" s="1"/>
  <c r="AD671" i="18"/>
  <c r="AC671" i="18"/>
  <c r="V671" i="18"/>
  <c r="W671" i="18" s="1"/>
  <c r="T671" i="18"/>
  <c r="S671" i="18"/>
  <c r="O671" i="18"/>
  <c r="N671" i="18"/>
  <c r="I671" i="18"/>
  <c r="H671" i="18"/>
  <c r="C671" i="18"/>
  <c r="B671" i="18"/>
  <c r="Q671" i="15"/>
  <c r="P671" i="15"/>
  <c r="O671" i="15"/>
  <c r="N671" i="15"/>
  <c r="J671" i="15"/>
  <c r="D671" i="15"/>
  <c r="C671" i="15"/>
  <c r="B671" i="15"/>
  <c r="Q671" i="14"/>
  <c r="P671" i="14"/>
  <c r="O671" i="14"/>
  <c r="N671" i="14"/>
  <c r="J671" i="14"/>
  <c r="D671" i="14"/>
  <c r="C671" i="14"/>
  <c r="B671" i="14"/>
  <c r="P671" i="13"/>
  <c r="O671" i="13"/>
  <c r="N671" i="13"/>
  <c r="M671" i="13"/>
  <c r="I671" i="13"/>
  <c r="Q671" i="13" s="1"/>
  <c r="D671" i="13"/>
  <c r="C671" i="13"/>
  <c r="B671" i="13"/>
  <c r="R671" i="16"/>
  <c r="Q671" i="16"/>
  <c r="P671" i="16"/>
  <c r="O671" i="16"/>
  <c r="K671" i="16"/>
  <c r="S671" i="16" s="1"/>
  <c r="D671" i="16"/>
  <c r="C671" i="16"/>
  <c r="B671" i="16"/>
  <c r="S671" i="11"/>
  <c r="R671" i="11"/>
  <c r="P671" i="11"/>
  <c r="O671" i="11"/>
  <c r="N671" i="11"/>
  <c r="K671" i="11"/>
  <c r="H671" i="11"/>
  <c r="T671" i="11" s="1"/>
  <c r="D671" i="11"/>
  <c r="C671" i="11"/>
  <c r="B671" i="11"/>
  <c r="P671" i="12"/>
  <c r="O671" i="12"/>
  <c r="N671" i="12"/>
  <c r="M671" i="12"/>
  <c r="I671" i="12"/>
  <c r="Q671" i="12" s="1"/>
  <c r="D671" i="12"/>
  <c r="C671" i="12"/>
  <c r="B671" i="12"/>
  <c r="P671" i="10"/>
  <c r="O671" i="10"/>
  <c r="M671" i="10"/>
  <c r="M671" i="18" s="1"/>
  <c r="I671" i="10"/>
  <c r="Q671" i="10" s="1"/>
  <c r="D671" i="10"/>
  <c r="C671" i="10"/>
  <c r="B671" i="10"/>
  <c r="O671" i="1"/>
  <c r="Z671" i="18" s="1"/>
  <c r="AG671" i="18" s="1"/>
  <c r="N671" i="1"/>
  <c r="P671" i="18" s="1"/>
  <c r="M671" i="1"/>
  <c r="J671" i="18" s="1"/>
  <c r="AL671" i="18" s="1"/>
  <c r="L671" i="1"/>
  <c r="D671" i="18" s="1"/>
  <c r="AK671" i="18" s="1"/>
  <c r="A671" i="1"/>
  <c r="A671" i="18" s="1"/>
  <c r="AX670" i="18"/>
  <c r="AW670" i="18"/>
  <c r="AV670" i="18"/>
  <c r="AI670" i="18"/>
  <c r="AG670" i="18"/>
  <c r="AF670" i="18"/>
  <c r="BB670" i="18" s="1"/>
  <c r="AE670" i="18"/>
  <c r="AD670" i="18"/>
  <c r="AC670" i="18"/>
  <c r="V670" i="18"/>
  <c r="W670" i="18" s="1"/>
  <c r="T670" i="18"/>
  <c r="S670" i="18"/>
  <c r="O670" i="18"/>
  <c r="N670" i="18"/>
  <c r="I670" i="18"/>
  <c r="H670" i="18"/>
  <c r="C670" i="18"/>
  <c r="B670" i="18"/>
  <c r="Q670" i="15"/>
  <c r="P670" i="15"/>
  <c r="O670" i="15"/>
  <c r="N670" i="15"/>
  <c r="J670" i="15"/>
  <c r="C670" i="15"/>
  <c r="B670" i="15"/>
  <c r="Q670" i="14"/>
  <c r="P670" i="14"/>
  <c r="O670" i="14"/>
  <c r="N670" i="14"/>
  <c r="J670" i="14"/>
  <c r="R670" i="14" s="1"/>
  <c r="C670" i="14"/>
  <c r="B670" i="14"/>
  <c r="P670" i="13"/>
  <c r="O670" i="13"/>
  <c r="N670" i="13"/>
  <c r="M670" i="13"/>
  <c r="I670" i="13"/>
  <c r="Q670" i="13" s="1"/>
  <c r="D670" i="13"/>
  <c r="C670" i="13"/>
  <c r="B670" i="13"/>
  <c r="R670" i="16"/>
  <c r="Q670" i="16"/>
  <c r="P670" i="16"/>
  <c r="O670" i="16"/>
  <c r="K670" i="16"/>
  <c r="S670" i="16" s="1"/>
  <c r="D670" i="16"/>
  <c r="C670" i="16"/>
  <c r="B670" i="16"/>
  <c r="S670" i="11"/>
  <c r="R670" i="11"/>
  <c r="P670" i="11"/>
  <c r="O670" i="11"/>
  <c r="N670" i="11"/>
  <c r="K670" i="11"/>
  <c r="H670" i="11"/>
  <c r="T670" i="11" s="1"/>
  <c r="D670" i="11"/>
  <c r="C670" i="11"/>
  <c r="B670" i="11"/>
  <c r="P670" i="12"/>
  <c r="O670" i="12"/>
  <c r="N670" i="12"/>
  <c r="M670" i="12"/>
  <c r="I670" i="12"/>
  <c r="Q670" i="12" s="1"/>
  <c r="D670" i="12"/>
  <c r="C670" i="12"/>
  <c r="B670" i="12"/>
  <c r="P670" i="10"/>
  <c r="O670" i="10"/>
  <c r="M670" i="10"/>
  <c r="I670" i="10"/>
  <c r="Q670" i="10" s="1"/>
  <c r="D670" i="10"/>
  <c r="C670" i="10"/>
  <c r="B670" i="10"/>
  <c r="O670" i="1"/>
  <c r="Z670" i="18" s="1"/>
  <c r="AN670" i="18" s="1"/>
  <c r="N670" i="1"/>
  <c r="P670" i="18" s="1"/>
  <c r="M670" i="1"/>
  <c r="J670" i="18" s="1"/>
  <c r="AL670" i="18" s="1"/>
  <c r="L670" i="1"/>
  <c r="D670" i="18" s="1"/>
  <c r="AK670" i="18" s="1"/>
  <c r="A670" i="1"/>
  <c r="A670" i="14" s="1"/>
  <c r="AX669" i="18"/>
  <c r="AW669" i="18"/>
  <c r="AV669" i="18"/>
  <c r="AF669" i="18"/>
  <c r="BB669" i="18" s="1"/>
  <c r="AD669" i="18"/>
  <c r="AC669" i="18"/>
  <c r="V669" i="18"/>
  <c r="T669" i="18"/>
  <c r="S669" i="18"/>
  <c r="O669" i="18"/>
  <c r="N669" i="18"/>
  <c r="I669" i="18"/>
  <c r="H669" i="18"/>
  <c r="C669" i="18"/>
  <c r="B669" i="18"/>
  <c r="Q669" i="15"/>
  <c r="P669" i="15"/>
  <c r="O669" i="15"/>
  <c r="N669" i="15"/>
  <c r="J669" i="15"/>
  <c r="C669" i="15"/>
  <c r="B669" i="15"/>
  <c r="Q669" i="14"/>
  <c r="P669" i="14"/>
  <c r="O669" i="14"/>
  <c r="N669" i="14"/>
  <c r="J669" i="14"/>
  <c r="D669" i="14"/>
  <c r="C669" i="14"/>
  <c r="B669" i="14"/>
  <c r="P669" i="13"/>
  <c r="O669" i="13"/>
  <c r="N669" i="13"/>
  <c r="M669" i="13"/>
  <c r="I669" i="13"/>
  <c r="D669" i="13"/>
  <c r="C669" i="13"/>
  <c r="B669" i="13"/>
  <c r="R669" i="16"/>
  <c r="Q669" i="16"/>
  <c r="P669" i="16"/>
  <c r="O669" i="16"/>
  <c r="K669" i="16"/>
  <c r="D669" i="16"/>
  <c r="C669" i="16"/>
  <c r="B669" i="16"/>
  <c r="S669" i="11"/>
  <c r="R669" i="11"/>
  <c r="P669" i="11"/>
  <c r="O669" i="11"/>
  <c r="N669" i="11"/>
  <c r="K669" i="11"/>
  <c r="H669" i="11"/>
  <c r="T669" i="11" s="1"/>
  <c r="D669" i="11"/>
  <c r="C669" i="11"/>
  <c r="B669" i="11"/>
  <c r="P669" i="12"/>
  <c r="O669" i="12"/>
  <c r="N669" i="12"/>
  <c r="M669" i="12"/>
  <c r="I669" i="12"/>
  <c r="Q669" i="12" s="1"/>
  <c r="D669" i="12"/>
  <c r="C669" i="12"/>
  <c r="B669" i="12"/>
  <c r="P669" i="10"/>
  <c r="O669" i="10"/>
  <c r="M669" i="10"/>
  <c r="I669" i="10"/>
  <c r="Q669" i="10" s="1"/>
  <c r="D669" i="10"/>
  <c r="C669" i="10"/>
  <c r="B669" i="10"/>
  <c r="O669" i="1"/>
  <c r="Z669" i="18" s="1"/>
  <c r="N669" i="1"/>
  <c r="P669" i="18" s="1"/>
  <c r="M669" i="1"/>
  <c r="J669" i="18" s="1"/>
  <c r="AL669" i="18" s="1"/>
  <c r="L669" i="1"/>
  <c r="D669" i="18" s="1"/>
  <c r="AK669" i="18" s="1"/>
  <c r="A669" i="1"/>
  <c r="A669" i="13" s="1"/>
  <c r="AX668" i="18"/>
  <c r="AW668" i="18"/>
  <c r="AV668" i="18"/>
  <c r="AI668" i="18"/>
  <c r="AG668" i="18"/>
  <c r="AF668" i="18"/>
  <c r="BB668" i="18" s="1"/>
  <c r="AE668" i="18"/>
  <c r="AD668" i="18"/>
  <c r="AC668" i="18"/>
  <c r="V668" i="18"/>
  <c r="T668" i="18"/>
  <c r="AZ668" i="18" s="1"/>
  <c r="S668" i="18"/>
  <c r="O668" i="18"/>
  <c r="N668" i="18"/>
  <c r="I668" i="18"/>
  <c r="H668" i="18"/>
  <c r="C668" i="18"/>
  <c r="B668" i="18"/>
  <c r="Q668" i="15"/>
  <c r="P668" i="15"/>
  <c r="O668" i="15"/>
  <c r="N668" i="15"/>
  <c r="J668" i="15"/>
  <c r="C668" i="15"/>
  <c r="B668" i="15"/>
  <c r="Q668" i="14"/>
  <c r="P668" i="14"/>
  <c r="O668" i="14"/>
  <c r="N668" i="14"/>
  <c r="J668" i="14"/>
  <c r="R668" i="14" s="1"/>
  <c r="C668" i="14"/>
  <c r="B668" i="14"/>
  <c r="P668" i="13"/>
  <c r="O668" i="13"/>
  <c r="N668" i="13"/>
  <c r="M668" i="13"/>
  <c r="I668" i="13"/>
  <c r="Q668" i="13" s="1"/>
  <c r="D668" i="13"/>
  <c r="C668" i="13"/>
  <c r="B668" i="13"/>
  <c r="R668" i="16"/>
  <c r="Q668" i="16"/>
  <c r="P668" i="16"/>
  <c r="O668" i="16"/>
  <c r="K668" i="16"/>
  <c r="S668" i="16" s="1"/>
  <c r="D668" i="16"/>
  <c r="C668" i="16"/>
  <c r="B668" i="16"/>
  <c r="S668" i="11"/>
  <c r="R668" i="11"/>
  <c r="P668" i="11"/>
  <c r="O668" i="11"/>
  <c r="Q668" i="11" s="1"/>
  <c r="N668" i="11"/>
  <c r="K668" i="11"/>
  <c r="H668" i="11"/>
  <c r="T668" i="11" s="1"/>
  <c r="D668" i="11"/>
  <c r="C668" i="11"/>
  <c r="B668" i="11"/>
  <c r="P668" i="12"/>
  <c r="O668" i="12"/>
  <c r="N668" i="12"/>
  <c r="M668" i="12"/>
  <c r="I668" i="12"/>
  <c r="Q668" i="12" s="1"/>
  <c r="D668" i="12"/>
  <c r="C668" i="12"/>
  <c r="B668" i="12"/>
  <c r="P668" i="10"/>
  <c r="O668" i="10"/>
  <c r="M668" i="10"/>
  <c r="I668" i="10"/>
  <c r="Q668" i="10" s="1"/>
  <c r="D668" i="10"/>
  <c r="C668" i="10"/>
  <c r="B668" i="10"/>
  <c r="O668" i="1"/>
  <c r="Z668" i="18" s="1"/>
  <c r="AN668" i="18" s="1"/>
  <c r="N668" i="1"/>
  <c r="P668" i="18" s="1"/>
  <c r="AM668" i="18" s="1"/>
  <c r="M668" i="1"/>
  <c r="J668" i="18" s="1"/>
  <c r="AL668" i="18" s="1"/>
  <c r="L668" i="1"/>
  <c r="D668" i="18" s="1"/>
  <c r="AK668" i="18" s="1"/>
  <c r="A668" i="1"/>
  <c r="A668" i="14" s="1"/>
  <c r="AX667" i="18"/>
  <c r="AW667" i="18"/>
  <c r="AV667" i="18"/>
  <c r="AF667" i="18"/>
  <c r="BB667" i="18" s="1"/>
  <c r="AD667" i="18"/>
  <c r="AC667" i="18"/>
  <c r="Y667" i="18"/>
  <c r="W667" i="18"/>
  <c r="V667" i="18"/>
  <c r="U667" i="18"/>
  <c r="T667" i="18"/>
  <c r="AZ667" i="18" s="1"/>
  <c r="S667" i="18"/>
  <c r="O667" i="18"/>
  <c r="N667" i="18"/>
  <c r="I667" i="18"/>
  <c r="H667" i="18"/>
  <c r="C667" i="18"/>
  <c r="B667" i="18"/>
  <c r="Q667" i="15"/>
  <c r="P667" i="15"/>
  <c r="O667" i="15"/>
  <c r="N667" i="15"/>
  <c r="J667" i="15"/>
  <c r="R667" i="15" s="1"/>
  <c r="D667" i="15"/>
  <c r="C667" i="15"/>
  <c r="B667" i="15"/>
  <c r="Q667" i="14"/>
  <c r="P667" i="14"/>
  <c r="O667" i="14"/>
  <c r="N667" i="14"/>
  <c r="J667" i="14"/>
  <c r="R667" i="14" s="1"/>
  <c r="C667" i="14"/>
  <c r="B667" i="14"/>
  <c r="P667" i="13"/>
  <c r="O667" i="13"/>
  <c r="N667" i="13"/>
  <c r="M667" i="13"/>
  <c r="I667" i="13"/>
  <c r="Q667" i="13" s="1"/>
  <c r="D667" i="13"/>
  <c r="C667" i="13"/>
  <c r="B667" i="13"/>
  <c r="R667" i="16"/>
  <c r="Q667" i="16"/>
  <c r="P667" i="16"/>
  <c r="O667" i="16"/>
  <c r="K667" i="16"/>
  <c r="S667" i="16" s="1"/>
  <c r="D667" i="16"/>
  <c r="C667" i="16"/>
  <c r="B667" i="16"/>
  <c r="S667" i="11"/>
  <c r="R667" i="11"/>
  <c r="P667" i="11"/>
  <c r="O667" i="11"/>
  <c r="N667" i="11"/>
  <c r="K667" i="11"/>
  <c r="H667" i="11"/>
  <c r="T667" i="11" s="1"/>
  <c r="D667" i="11"/>
  <c r="C667" i="11"/>
  <c r="B667" i="11"/>
  <c r="P667" i="12"/>
  <c r="O667" i="12"/>
  <c r="N667" i="12"/>
  <c r="M667" i="12"/>
  <c r="I667" i="12"/>
  <c r="Q667" i="12" s="1"/>
  <c r="D667" i="12"/>
  <c r="C667" i="12"/>
  <c r="B667" i="12"/>
  <c r="P667" i="10"/>
  <c r="O667" i="10"/>
  <c r="M667" i="10"/>
  <c r="M667" i="18" s="1"/>
  <c r="I667" i="10"/>
  <c r="Q667" i="10" s="1"/>
  <c r="D667" i="10"/>
  <c r="C667" i="10"/>
  <c r="B667" i="10"/>
  <c r="O667" i="1"/>
  <c r="Z667" i="18" s="1"/>
  <c r="AG667" i="18" s="1"/>
  <c r="N667" i="1"/>
  <c r="P667" i="18" s="1"/>
  <c r="AM667" i="18" s="1"/>
  <c r="M667" i="1"/>
  <c r="J667" i="18" s="1"/>
  <c r="AL667" i="18" s="1"/>
  <c r="L667" i="1"/>
  <c r="D667" i="18" s="1"/>
  <c r="AK667" i="18" s="1"/>
  <c r="A667" i="1"/>
  <c r="A667" i="14" s="1"/>
  <c r="AX666" i="18"/>
  <c r="AW666" i="18"/>
  <c r="AV666" i="18"/>
  <c r="AI666" i="18"/>
  <c r="AG666" i="18"/>
  <c r="AF666" i="18"/>
  <c r="BB666" i="18" s="1"/>
  <c r="AE666" i="18"/>
  <c r="AD666" i="18"/>
  <c r="AC666" i="18"/>
  <c r="V666" i="18"/>
  <c r="W666" i="18" s="1"/>
  <c r="T666" i="18"/>
  <c r="AZ666" i="18" s="1"/>
  <c r="S666" i="18"/>
  <c r="O666" i="18"/>
  <c r="N666" i="18"/>
  <c r="I666" i="18"/>
  <c r="H666" i="18"/>
  <c r="C666" i="18"/>
  <c r="B666" i="18"/>
  <c r="Q666" i="15"/>
  <c r="P666" i="15"/>
  <c r="O666" i="15"/>
  <c r="N666" i="15"/>
  <c r="J666" i="15"/>
  <c r="C666" i="15"/>
  <c r="B666" i="15"/>
  <c r="Q666" i="14"/>
  <c r="P666" i="14"/>
  <c r="O666" i="14"/>
  <c r="N666" i="14"/>
  <c r="J666" i="14"/>
  <c r="D666" i="14"/>
  <c r="C666" i="14"/>
  <c r="B666" i="14"/>
  <c r="P666" i="13"/>
  <c r="O666" i="13"/>
  <c r="N666" i="13"/>
  <c r="M666" i="13"/>
  <c r="I666" i="13"/>
  <c r="Q666" i="13" s="1"/>
  <c r="D666" i="13"/>
  <c r="C666" i="13"/>
  <c r="B666" i="13"/>
  <c r="R666" i="16"/>
  <c r="Q666" i="16"/>
  <c r="P666" i="16"/>
  <c r="O666" i="16"/>
  <c r="K666" i="16"/>
  <c r="S666" i="16" s="1"/>
  <c r="D666" i="16"/>
  <c r="C666" i="16"/>
  <c r="B666" i="16"/>
  <c r="S666" i="11"/>
  <c r="R666" i="11"/>
  <c r="P666" i="11"/>
  <c r="O666" i="11"/>
  <c r="N666" i="11"/>
  <c r="K666" i="11"/>
  <c r="H666" i="11"/>
  <c r="T666" i="11" s="1"/>
  <c r="D666" i="11"/>
  <c r="C666" i="11"/>
  <c r="B666" i="11"/>
  <c r="P666" i="12"/>
  <c r="O666" i="12"/>
  <c r="N666" i="12"/>
  <c r="M666" i="12"/>
  <c r="I666" i="12"/>
  <c r="Q666" i="12" s="1"/>
  <c r="D666" i="12"/>
  <c r="C666" i="12"/>
  <c r="B666" i="12"/>
  <c r="P666" i="10"/>
  <c r="O666" i="10"/>
  <c r="M666" i="10"/>
  <c r="I666" i="10"/>
  <c r="Q666" i="10" s="1"/>
  <c r="D666" i="10"/>
  <c r="C666" i="10"/>
  <c r="B666" i="10"/>
  <c r="O666" i="1"/>
  <c r="Z666" i="18" s="1"/>
  <c r="AN666" i="18" s="1"/>
  <c r="N666" i="1"/>
  <c r="P666" i="18" s="1"/>
  <c r="AM666" i="18" s="1"/>
  <c r="M666" i="1"/>
  <c r="J666" i="18" s="1"/>
  <c r="AL666" i="18" s="1"/>
  <c r="L666" i="1"/>
  <c r="D666" i="18" s="1"/>
  <c r="AK666" i="18" s="1"/>
  <c r="A666" i="1"/>
  <c r="A666" i="14" s="1"/>
  <c r="AX665" i="18"/>
  <c r="AW665" i="18"/>
  <c r="AV665" i="18"/>
  <c r="AI665" i="18"/>
  <c r="AG665" i="18"/>
  <c r="AF665" i="18"/>
  <c r="BB665" i="18" s="1"/>
  <c r="AE665" i="18"/>
  <c r="AD665" i="18"/>
  <c r="AC665" i="18"/>
  <c r="V665" i="18"/>
  <c r="T665" i="18"/>
  <c r="S665" i="18"/>
  <c r="O665" i="18"/>
  <c r="N665" i="18"/>
  <c r="I665" i="18"/>
  <c r="H665" i="18"/>
  <c r="C665" i="18"/>
  <c r="B665" i="18"/>
  <c r="Q665" i="15"/>
  <c r="P665" i="15"/>
  <c r="O665" i="15"/>
  <c r="N665" i="15"/>
  <c r="J665" i="15"/>
  <c r="C665" i="15"/>
  <c r="B665" i="15"/>
  <c r="Q665" i="14"/>
  <c r="P665" i="14"/>
  <c r="O665" i="14"/>
  <c r="N665" i="14"/>
  <c r="J665" i="14"/>
  <c r="R665" i="14" s="1"/>
  <c r="C665" i="14"/>
  <c r="B665" i="14"/>
  <c r="P665" i="13"/>
  <c r="O665" i="13"/>
  <c r="N665" i="13"/>
  <c r="M665" i="13"/>
  <c r="I665" i="13"/>
  <c r="Q665" i="13" s="1"/>
  <c r="D665" i="13"/>
  <c r="C665" i="13"/>
  <c r="B665" i="13"/>
  <c r="R665" i="16"/>
  <c r="Q665" i="16"/>
  <c r="P665" i="16"/>
  <c r="O665" i="16"/>
  <c r="K665" i="16"/>
  <c r="S665" i="16" s="1"/>
  <c r="D665" i="16"/>
  <c r="C665" i="16"/>
  <c r="B665" i="16"/>
  <c r="S665" i="11"/>
  <c r="R665" i="11"/>
  <c r="P665" i="11"/>
  <c r="O665" i="11"/>
  <c r="Q665" i="11" s="1"/>
  <c r="N665" i="11"/>
  <c r="K665" i="11"/>
  <c r="H665" i="11"/>
  <c r="T665" i="11" s="1"/>
  <c r="D665" i="11"/>
  <c r="C665" i="11"/>
  <c r="B665" i="11"/>
  <c r="P665" i="12"/>
  <c r="O665" i="12"/>
  <c r="N665" i="12"/>
  <c r="M665" i="12"/>
  <c r="I665" i="12"/>
  <c r="Q665" i="12" s="1"/>
  <c r="D665" i="12"/>
  <c r="C665" i="12"/>
  <c r="B665" i="12"/>
  <c r="P665" i="10"/>
  <c r="O665" i="10"/>
  <c r="M665" i="10"/>
  <c r="I665" i="10"/>
  <c r="Q665" i="10" s="1"/>
  <c r="D665" i="10"/>
  <c r="C665" i="10"/>
  <c r="B665" i="10"/>
  <c r="O665" i="1"/>
  <c r="Z665" i="18" s="1"/>
  <c r="AN665" i="18" s="1"/>
  <c r="N665" i="1"/>
  <c r="P665" i="18" s="1"/>
  <c r="AM665" i="18" s="1"/>
  <c r="M665" i="1"/>
  <c r="J665" i="18" s="1"/>
  <c r="AL665" i="18" s="1"/>
  <c r="L665" i="1"/>
  <c r="D665" i="18" s="1"/>
  <c r="AK665" i="18" s="1"/>
  <c r="A665" i="1"/>
  <c r="A665" i="14" s="1"/>
  <c r="AX664" i="18"/>
  <c r="AW664" i="18"/>
  <c r="AV664" i="18"/>
  <c r="AF664" i="18"/>
  <c r="BB664" i="18" s="1"/>
  <c r="AD664" i="18"/>
  <c r="AC664" i="18"/>
  <c r="V664" i="18"/>
  <c r="T664" i="18"/>
  <c r="AZ664" i="18" s="1"/>
  <c r="S664" i="18"/>
  <c r="O664" i="18"/>
  <c r="N664" i="18"/>
  <c r="I664" i="18"/>
  <c r="H664" i="18"/>
  <c r="C664" i="18"/>
  <c r="B664" i="18"/>
  <c r="Q664" i="15"/>
  <c r="P664" i="15"/>
  <c r="O664" i="15"/>
  <c r="N664" i="15"/>
  <c r="J664" i="15"/>
  <c r="C664" i="15"/>
  <c r="B664" i="15"/>
  <c r="Q664" i="14"/>
  <c r="P664" i="14"/>
  <c r="O664" i="14"/>
  <c r="N664" i="14"/>
  <c r="J664" i="14"/>
  <c r="C664" i="14"/>
  <c r="B664" i="14"/>
  <c r="P664" i="13"/>
  <c r="O664" i="13"/>
  <c r="N664" i="13"/>
  <c r="M664" i="13"/>
  <c r="I664" i="13"/>
  <c r="Q664" i="13" s="1"/>
  <c r="D664" i="13"/>
  <c r="C664" i="13"/>
  <c r="B664" i="13"/>
  <c r="R664" i="16"/>
  <c r="Q664" i="16"/>
  <c r="P664" i="16"/>
  <c r="O664" i="16"/>
  <c r="K664" i="16"/>
  <c r="S664" i="16" s="1"/>
  <c r="D664" i="16"/>
  <c r="C664" i="16"/>
  <c r="B664" i="16"/>
  <c r="S664" i="11"/>
  <c r="R664" i="11"/>
  <c r="P664" i="11"/>
  <c r="O664" i="11"/>
  <c r="N664" i="11"/>
  <c r="K664" i="11"/>
  <c r="H664" i="11"/>
  <c r="T664" i="11" s="1"/>
  <c r="D664" i="11"/>
  <c r="C664" i="11"/>
  <c r="B664" i="11"/>
  <c r="P664" i="12"/>
  <c r="O664" i="12"/>
  <c r="N664" i="12"/>
  <c r="M664" i="12"/>
  <c r="I664" i="12"/>
  <c r="Q664" i="12" s="1"/>
  <c r="D664" i="12"/>
  <c r="C664" i="12"/>
  <c r="B664" i="12"/>
  <c r="P664" i="10"/>
  <c r="O664" i="10"/>
  <c r="M664" i="10"/>
  <c r="I664" i="10"/>
  <c r="Q664" i="10" s="1"/>
  <c r="D664" i="10"/>
  <c r="C664" i="10"/>
  <c r="B664" i="10"/>
  <c r="O664" i="1"/>
  <c r="Z664" i="18" s="1"/>
  <c r="AN664" i="18" s="1"/>
  <c r="N664" i="1"/>
  <c r="P664" i="18" s="1"/>
  <c r="M664" i="1"/>
  <c r="J664" i="18" s="1"/>
  <c r="AL664" i="18" s="1"/>
  <c r="L664" i="1"/>
  <c r="D664" i="18" s="1"/>
  <c r="AK664" i="18" s="1"/>
  <c r="A664" i="1"/>
  <c r="A664" i="15" s="1"/>
  <c r="AX663" i="18"/>
  <c r="AW663" i="18"/>
  <c r="AV663" i="18"/>
  <c r="AF663" i="18"/>
  <c r="BB663" i="18" s="1"/>
  <c r="AD663" i="18"/>
  <c r="AC663" i="18"/>
  <c r="V663" i="18"/>
  <c r="W663" i="18" s="1"/>
  <c r="T663" i="18"/>
  <c r="AZ663" i="18" s="1"/>
  <c r="S663" i="18"/>
  <c r="O663" i="18"/>
  <c r="N663" i="18"/>
  <c r="I663" i="18"/>
  <c r="H663" i="18"/>
  <c r="C663" i="18"/>
  <c r="B663" i="18"/>
  <c r="Q663" i="15"/>
  <c r="P663" i="15"/>
  <c r="O663" i="15"/>
  <c r="N663" i="15"/>
  <c r="J663" i="15"/>
  <c r="C663" i="15"/>
  <c r="B663" i="15"/>
  <c r="Q663" i="14"/>
  <c r="P663" i="14"/>
  <c r="O663" i="14"/>
  <c r="N663" i="14"/>
  <c r="J663" i="14"/>
  <c r="D663" i="14"/>
  <c r="C663" i="14"/>
  <c r="B663" i="14"/>
  <c r="P663" i="13"/>
  <c r="O663" i="13"/>
  <c r="N663" i="13"/>
  <c r="M663" i="13"/>
  <c r="I663" i="13"/>
  <c r="Q663" i="13" s="1"/>
  <c r="D663" i="13"/>
  <c r="C663" i="13"/>
  <c r="B663" i="13"/>
  <c r="R663" i="16"/>
  <c r="Q663" i="16"/>
  <c r="P663" i="16"/>
  <c r="O663" i="16"/>
  <c r="K663" i="16"/>
  <c r="S663" i="16" s="1"/>
  <c r="D663" i="16"/>
  <c r="C663" i="16"/>
  <c r="B663" i="16"/>
  <c r="S663" i="11"/>
  <c r="R663" i="11"/>
  <c r="P663" i="11"/>
  <c r="O663" i="11"/>
  <c r="N663" i="11"/>
  <c r="K663" i="11"/>
  <c r="H663" i="11"/>
  <c r="T663" i="11" s="1"/>
  <c r="D663" i="11"/>
  <c r="C663" i="11"/>
  <c r="B663" i="11"/>
  <c r="P663" i="12"/>
  <c r="O663" i="12"/>
  <c r="N663" i="12"/>
  <c r="M663" i="12"/>
  <c r="I663" i="12"/>
  <c r="Q663" i="12" s="1"/>
  <c r="D663" i="12"/>
  <c r="C663" i="12"/>
  <c r="B663" i="12"/>
  <c r="P663" i="10"/>
  <c r="O663" i="10"/>
  <c r="M663" i="10"/>
  <c r="G663" i="18" s="1"/>
  <c r="I663" i="10"/>
  <c r="Q663" i="10" s="1"/>
  <c r="D663" i="10"/>
  <c r="C663" i="10"/>
  <c r="B663" i="10"/>
  <c r="O663" i="1"/>
  <c r="Z663" i="18" s="1"/>
  <c r="AN663" i="18" s="1"/>
  <c r="N663" i="1"/>
  <c r="P663" i="18" s="1"/>
  <c r="AM663" i="18" s="1"/>
  <c r="M663" i="1"/>
  <c r="J663" i="18" s="1"/>
  <c r="AL663" i="18" s="1"/>
  <c r="L663" i="1"/>
  <c r="D663" i="18" s="1"/>
  <c r="AK663" i="18" s="1"/>
  <c r="A663" i="1"/>
  <c r="A663" i="18" s="1"/>
  <c r="AX662" i="18"/>
  <c r="AW662" i="18"/>
  <c r="AV662" i="18"/>
  <c r="AF662" i="18"/>
  <c r="BB662" i="18" s="1"/>
  <c r="AD662" i="18"/>
  <c r="AC662" i="18"/>
  <c r="V662" i="18"/>
  <c r="W662" i="18" s="1"/>
  <c r="T662" i="18"/>
  <c r="AZ662" i="18" s="1"/>
  <c r="S662" i="18"/>
  <c r="O662" i="18"/>
  <c r="N662" i="18"/>
  <c r="I662" i="18"/>
  <c r="H662" i="18"/>
  <c r="C662" i="18"/>
  <c r="B662" i="18"/>
  <c r="Q662" i="15"/>
  <c r="P662" i="15"/>
  <c r="O662" i="15"/>
  <c r="N662" i="15"/>
  <c r="J662" i="15"/>
  <c r="C662" i="15"/>
  <c r="B662" i="15"/>
  <c r="Q662" i="14"/>
  <c r="P662" i="14"/>
  <c r="O662" i="14"/>
  <c r="N662" i="14"/>
  <c r="J662" i="14"/>
  <c r="R662" i="14" s="1"/>
  <c r="C662" i="14"/>
  <c r="B662" i="14"/>
  <c r="P662" i="13"/>
  <c r="O662" i="13"/>
  <c r="N662" i="13"/>
  <c r="M662" i="13"/>
  <c r="I662" i="13"/>
  <c r="Q662" i="13" s="1"/>
  <c r="D662" i="13"/>
  <c r="C662" i="13"/>
  <c r="B662" i="13"/>
  <c r="R662" i="16"/>
  <c r="Q662" i="16"/>
  <c r="P662" i="16"/>
  <c r="O662" i="16"/>
  <c r="K662" i="16"/>
  <c r="S662" i="16" s="1"/>
  <c r="D662" i="16"/>
  <c r="C662" i="16"/>
  <c r="B662" i="16"/>
  <c r="S662" i="11"/>
  <c r="R662" i="11"/>
  <c r="P662" i="11"/>
  <c r="O662" i="11"/>
  <c r="N662" i="11"/>
  <c r="K662" i="11"/>
  <c r="H662" i="11"/>
  <c r="T662" i="11" s="1"/>
  <c r="D662" i="11"/>
  <c r="C662" i="11"/>
  <c r="B662" i="11"/>
  <c r="P662" i="12"/>
  <c r="O662" i="12"/>
  <c r="N662" i="12"/>
  <c r="M662" i="12"/>
  <c r="G662" i="18" s="1"/>
  <c r="I662" i="12"/>
  <c r="Q662" i="12" s="1"/>
  <c r="D662" i="12"/>
  <c r="C662" i="12"/>
  <c r="B662" i="12"/>
  <c r="P662" i="10"/>
  <c r="O662" i="10"/>
  <c r="M662" i="10"/>
  <c r="M662" i="18" s="1"/>
  <c r="I662" i="10"/>
  <c r="Q662" i="10" s="1"/>
  <c r="D662" i="10"/>
  <c r="C662" i="10"/>
  <c r="B662" i="10"/>
  <c r="O662" i="1"/>
  <c r="Z662" i="18" s="1"/>
  <c r="N662" i="1"/>
  <c r="P662" i="18" s="1"/>
  <c r="AM662" i="18" s="1"/>
  <c r="M662" i="1"/>
  <c r="J662" i="18" s="1"/>
  <c r="AL662" i="18" s="1"/>
  <c r="L662" i="1"/>
  <c r="D662" i="18" s="1"/>
  <c r="AK662" i="18" s="1"/>
  <c r="A662" i="1"/>
  <c r="A662" i="15" s="1"/>
  <c r="AX661" i="18"/>
  <c r="AW661" i="18"/>
  <c r="AV661" i="18"/>
  <c r="AI661" i="18"/>
  <c r="AG661" i="18"/>
  <c r="AF661" i="18"/>
  <c r="BB661" i="18" s="1"/>
  <c r="AE661" i="18"/>
  <c r="AD661" i="18"/>
  <c r="AC661" i="18"/>
  <c r="Y661" i="18"/>
  <c r="W661" i="18"/>
  <c r="V661" i="18"/>
  <c r="BA661" i="18" s="1"/>
  <c r="U661" i="18"/>
  <c r="T661" i="18"/>
  <c r="AZ661" i="18" s="1"/>
  <c r="S661" i="18"/>
  <c r="O661" i="18"/>
  <c r="N661" i="18"/>
  <c r="I661" i="18"/>
  <c r="H661" i="18"/>
  <c r="C661" i="18"/>
  <c r="B661" i="18"/>
  <c r="Q661" i="15"/>
  <c r="P661" i="15"/>
  <c r="O661" i="15"/>
  <c r="N661" i="15"/>
  <c r="J661" i="15"/>
  <c r="R661" i="15" s="1"/>
  <c r="D661" i="15"/>
  <c r="C661" i="15"/>
  <c r="B661" i="15"/>
  <c r="Q661" i="14"/>
  <c r="P661" i="14"/>
  <c r="O661" i="14"/>
  <c r="N661" i="14"/>
  <c r="J661" i="14"/>
  <c r="R661" i="14" s="1"/>
  <c r="C661" i="14"/>
  <c r="B661" i="14"/>
  <c r="P661" i="13"/>
  <c r="O661" i="13"/>
  <c r="N661" i="13"/>
  <c r="M661" i="13"/>
  <c r="I661" i="13"/>
  <c r="Q661" i="13" s="1"/>
  <c r="D661" i="13"/>
  <c r="C661" i="13"/>
  <c r="B661" i="13"/>
  <c r="R661" i="16"/>
  <c r="Q661" i="16"/>
  <c r="P661" i="16"/>
  <c r="O661" i="16"/>
  <c r="K661" i="16"/>
  <c r="S661" i="16" s="1"/>
  <c r="D661" i="16"/>
  <c r="C661" i="16"/>
  <c r="B661" i="16"/>
  <c r="S661" i="11"/>
  <c r="R661" i="11"/>
  <c r="P661" i="11"/>
  <c r="O661" i="11"/>
  <c r="N661" i="11"/>
  <c r="K661" i="11"/>
  <c r="H661" i="11"/>
  <c r="T661" i="11" s="1"/>
  <c r="D661" i="11"/>
  <c r="C661" i="11"/>
  <c r="B661" i="11"/>
  <c r="P661" i="12"/>
  <c r="O661" i="12"/>
  <c r="N661" i="12"/>
  <c r="M661" i="12"/>
  <c r="I661" i="12"/>
  <c r="Q661" i="12" s="1"/>
  <c r="D661" i="12"/>
  <c r="C661" i="12"/>
  <c r="B661" i="12"/>
  <c r="P661" i="10"/>
  <c r="O661" i="10"/>
  <c r="M661" i="10"/>
  <c r="M661" i="18" s="1"/>
  <c r="I661" i="10"/>
  <c r="Q661" i="10" s="1"/>
  <c r="D661" i="10"/>
  <c r="C661" i="10"/>
  <c r="B661" i="10"/>
  <c r="O661" i="1"/>
  <c r="Z661" i="18" s="1"/>
  <c r="AN661" i="18" s="1"/>
  <c r="N661" i="1"/>
  <c r="P661" i="18" s="1"/>
  <c r="AM661" i="18" s="1"/>
  <c r="M661" i="1"/>
  <c r="J661" i="18" s="1"/>
  <c r="AL661" i="18" s="1"/>
  <c r="L661" i="1"/>
  <c r="D661" i="18" s="1"/>
  <c r="AK661" i="18" s="1"/>
  <c r="A661" i="1"/>
  <c r="A661" i="14" s="1"/>
  <c r="AX660" i="18"/>
  <c r="AW660" i="18"/>
  <c r="AV660" i="18"/>
  <c r="AI660" i="18"/>
  <c r="AG660" i="18"/>
  <c r="AF660" i="18"/>
  <c r="BB660" i="18" s="1"/>
  <c r="AE660" i="18"/>
  <c r="AD660" i="18"/>
  <c r="AC660" i="18"/>
  <c r="V660" i="18"/>
  <c r="T660" i="18"/>
  <c r="AZ660" i="18" s="1"/>
  <c r="S660" i="18"/>
  <c r="O660" i="18"/>
  <c r="N660" i="18"/>
  <c r="I660" i="18"/>
  <c r="H660" i="18"/>
  <c r="C660" i="18"/>
  <c r="B660" i="18"/>
  <c r="Q660" i="15"/>
  <c r="P660" i="15"/>
  <c r="O660" i="15"/>
  <c r="N660" i="15"/>
  <c r="J660" i="15"/>
  <c r="C660" i="15"/>
  <c r="B660" i="15"/>
  <c r="Q660" i="14"/>
  <c r="P660" i="14"/>
  <c r="O660" i="14"/>
  <c r="N660" i="14"/>
  <c r="J660" i="14"/>
  <c r="R660" i="14" s="1"/>
  <c r="C660" i="14"/>
  <c r="B660" i="14"/>
  <c r="P660" i="13"/>
  <c r="O660" i="13"/>
  <c r="N660" i="13"/>
  <c r="M660" i="13"/>
  <c r="I660" i="13"/>
  <c r="Q660" i="13" s="1"/>
  <c r="D660" i="13"/>
  <c r="C660" i="13"/>
  <c r="B660" i="13"/>
  <c r="R660" i="16"/>
  <c r="Q660" i="16"/>
  <c r="P660" i="16"/>
  <c r="O660" i="16"/>
  <c r="K660" i="16"/>
  <c r="S660" i="16" s="1"/>
  <c r="D660" i="16"/>
  <c r="C660" i="16"/>
  <c r="B660" i="16"/>
  <c r="S660" i="11"/>
  <c r="R660" i="11"/>
  <c r="P660" i="11"/>
  <c r="O660" i="11"/>
  <c r="N660" i="11"/>
  <c r="K660" i="11"/>
  <c r="H660" i="11"/>
  <c r="T660" i="11" s="1"/>
  <c r="D660" i="11"/>
  <c r="C660" i="11"/>
  <c r="B660" i="11"/>
  <c r="P660" i="12"/>
  <c r="O660" i="12"/>
  <c r="N660" i="12"/>
  <c r="M660" i="12"/>
  <c r="I660" i="12"/>
  <c r="Q660" i="12" s="1"/>
  <c r="D660" i="12"/>
  <c r="C660" i="12"/>
  <c r="B660" i="12"/>
  <c r="P660" i="10"/>
  <c r="O660" i="10"/>
  <c r="M660" i="10"/>
  <c r="I660" i="10"/>
  <c r="Q660" i="10" s="1"/>
  <c r="D660" i="10"/>
  <c r="C660" i="10"/>
  <c r="B660" i="10"/>
  <c r="O660" i="1"/>
  <c r="Z660" i="18" s="1"/>
  <c r="AN660" i="18" s="1"/>
  <c r="N660" i="1"/>
  <c r="P660" i="18" s="1"/>
  <c r="M660" i="1"/>
  <c r="J660" i="18" s="1"/>
  <c r="AL660" i="18" s="1"/>
  <c r="L660" i="1"/>
  <c r="D660" i="18" s="1"/>
  <c r="AK660" i="18" s="1"/>
  <c r="A660" i="1"/>
  <c r="A660" i="18" s="1"/>
  <c r="AX659" i="18"/>
  <c r="AW659" i="18"/>
  <c r="AV659" i="18"/>
  <c r="AF659" i="18"/>
  <c r="BB659" i="18" s="1"/>
  <c r="AD659" i="18"/>
  <c r="AC659" i="18"/>
  <c r="Y659" i="18"/>
  <c r="W659" i="18"/>
  <c r="V659" i="18"/>
  <c r="U659" i="18"/>
  <c r="T659" i="18"/>
  <c r="AZ659" i="18" s="1"/>
  <c r="S659" i="18"/>
  <c r="O659" i="18"/>
  <c r="N659" i="18"/>
  <c r="I659" i="18"/>
  <c r="H659" i="18"/>
  <c r="C659" i="18"/>
  <c r="B659" i="18"/>
  <c r="Q659" i="15"/>
  <c r="P659" i="15"/>
  <c r="O659" i="15"/>
  <c r="N659" i="15"/>
  <c r="J659" i="15"/>
  <c r="R659" i="15" s="1"/>
  <c r="D659" i="15"/>
  <c r="C659" i="15"/>
  <c r="B659" i="15"/>
  <c r="Q659" i="14"/>
  <c r="P659" i="14"/>
  <c r="O659" i="14"/>
  <c r="N659" i="14"/>
  <c r="J659" i="14"/>
  <c r="R659" i="14" s="1"/>
  <c r="C659" i="14"/>
  <c r="B659" i="14"/>
  <c r="P659" i="13"/>
  <c r="O659" i="13"/>
  <c r="N659" i="13"/>
  <c r="M659" i="13"/>
  <c r="I659" i="13"/>
  <c r="Q659" i="13" s="1"/>
  <c r="D659" i="13"/>
  <c r="C659" i="13"/>
  <c r="B659" i="13"/>
  <c r="R659" i="16"/>
  <c r="Q659" i="16"/>
  <c r="P659" i="16"/>
  <c r="O659" i="16"/>
  <c r="K659" i="16"/>
  <c r="S659" i="16" s="1"/>
  <c r="D659" i="16"/>
  <c r="C659" i="16"/>
  <c r="B659" i="16"/>
  <c r="S659" i="11"/>
  <c r="R659" i="11"/>
  <c r="P659" i="11"/>
  <c r="O659" i="11"/>
  <c r="N659" i="11"/>
  <c r="K659" i="11"/>
  <c r="H659" i="11"/>
  <c r="T659" i="11" s="1"/>
  <c r="D659" i="11"/>
  <c r="C659" i="11"/>
  <c r="B659" i="11"/>
  <c r="P659" i="12"/>
  <c r="O659" i="12"/>
  <c r="N659" i="12"/>
  <c r="M659" i="12"/>
  <c r="I659" i="12"/>
  <c r="Q659" i="12" s="1"/>
  <c r="D659" i="12"/>
  <c r="C659" i="12"/>
  <c r="B659" i="12"/>
  <c r="P659" i="10"/>
  <c r="O659" i="10"/>
  <c r="M659" i="10"/>
  <c r="M659" i="18" s="1"/>
  <c r="I659" i="10"/>
  <c r="Q659" i="10" s="1"/>
  <c r="D659" i="10"/>
  <c r="C659" i="10"/>
  <c r="B659" i="10"/>
  <c r="O659" i="1"/>
  <c r="Z659" i="18" s="1"/>
  <c r="AN659" i="18" s="1"/>
  <c r="N659" i="1"/>
  <c r="P659" i="18" s="1"/>
  <c r="AM659" i="18" s="1"/>
  <c r="M659" i="1"/>
  <c r="J659" i="18" s="1"/>
  <c r="AL659" i="18" s="1"/>
  <c r="L659" i="1"/>
  <c r="D659" i="18" s="1"/>
  <c r="AK659" i="18" s="1"/>
  <c r="A659" i="1"/>
  <c r="A659" i="18" s="1"/>
  <c r="AX658" i="18"/>
  <c r="AW658" i="18"/>
  <c r="AV658" i="18"/>
  <c r="AI658" i="18"/>
  <c r="AG658" i="18"/>
  <c r="AF658" i="18"/>
  <c r="BB658" i="18" s="1"/>
  <c r="AE658" i="18"/>
  <c r="AD658" i="18"/>
  <c r="AC658" i="18"/>
  <c r="Y658" i="18"/>
  <c r="W658" i="18"/>
  <c r="V658" i="18"/>
  <c r="BA658" i="18" s="1"/>
  <c r="U658" i="18"/>
  <c r="T658" i="18"/>
  <c r="AZ658" i="18" s="1"/>
  <c r="S658" i="18"/>
  <c r="O658" i="18"/>
  <c r="N658" i="18"/>
  <c r="I658" i="18"/>
  <c r="H658" i="18"/>
  <c r="C658" i="18"/>
  <c r="B658" i="18"/>
  <c r="Q658" i="15"/>
  <c r="P658" i="15"/>
  <c r="O658" i="15"/>
  <c r="N658" i="15"/>
  <c r="J658" i="15"/>
  <c r="R658" i="15" s="1"/>
  <c r="D658" i="15"/>
  <c r="C658" i="15"/>
  <c r="B658" i="15"/>
  <c r="Q658" i="14"/>
  <c r="P658" i="14"/>
  <c r="O658" i="14"/>
  <c r="N658" i="14"/>
  <c r="J658" i="14"/>
  <c r="R658" i="14" s="1"/>
  <c r="C658" i="14"/>
  <c r="B658" i="14"/>
  <c r="P658" i="13"/>
  <c r="O658" i="13"/>
  <c r="N658" i="13"/>
  <c r="M658" i="13"/>
  <c r="I658" i="13"/>
  <c r="Q658" i="13" s="1"/>
  <c r="D658" i="13"/>
  <c r="C658" i="13"/>
  <c r="B658" i="13"/>
  <c r="R658" i="16"/>
  <c r="Q658" i="16"/>
  <c r="P658" i="16"/>
  <c r="O658" i="16"/>
  <c r="K658" i="16"/>
  <c r="S658" i="16" s="1"/>
  <c r="D658" i="16"/>
  <c r="C658" i="16"/>
  <c r="B658" i="16"/>
  <c r="S658" i="11"/>
  <c r="R658" i="11"/>
  <c r="P658" i="11"/>
  <c r="O658" i="11"/>
  <c r="N658" i="11"/>
  <c r="K658" i="11"/>
  <c r="H658" i="11"/>
  <c r="T658" i="11" s="1"/>
  <c r="D658" i="11"/>
  <c r="C658" i="11"/>
  <c r="B658" i="11"/>
  <c r="P658" i="12"/>
  <c r="O658" i="12"/>
  <c r="N658" i="12"/>
  <c r="M658" i="12"/>
  <c r="I658" i="12"/>
  <c r="Q658" i="12" s="1"/>
  <c r="D658" i="12"/>
  <c r="C658" i="12"/>
  <c r="B658" i="12"/>
  <c r="P658" i="10"/>
  <c r="O658" i="10"/>
  <c r="M658" i="10"/>
  <c r="G658" i="18" s="1"/>
  <c r="I658" i="10"/>
  <c r="Q658" i="10" s="1"/>
  <c r="D658" i="10"/>
  <c r="C658" i="10"/>
  <c r="B658" i="10"/>
  <c r="O658" i="1"/>
  <c r="Z658" i="18" s="1"/>
  <c r="AN658" i="18" s="1"/>
  <c r="N658" i="1"/>
  <c r="P658" i="18" s="1"/>
  <c r="AM658" i="18" s="1"/>
  <c r="M658" i="1"/>
  <c r="J658" i="18" s="1"/>
  <c r="AL658" i="18" s="1"/>
  <c r="L658" i="1"/>
  <c r="D658" i="18" s="1"/>
  <c r="AK658" i="18" s="1"/>
  <c r="A658" i="1"/>
  <c r="A658" i="13" s="1"/>
  <c r="AX657" i="18"/>
  <c r="AW657" i="18"/>
  <c r="AV657" i="18"/>
  <c r="AF657" i="18"/>
  <c r="BB657" i="18" s="1"/>
  <c r="AD657" i="18"/>
  <c r="AC657" i="18"/>
  <c r="V657" i="18"/>
  <c r="T657" i="18"/>
  <c r="AZ657" i="18" s="1"/>
  <c r="S657" i="18"/>
  <c r="O657" i="18"/>
  <c r="N657" i="18"/>
  <c r="I657" i="18"/>
  <c r="H657" i="18"/>
  <c r="C657" i="18"/>
  <c r="B657" i="18"/>
  <c r="Q657" i="15"/>
  <c r="P657" i="15"/>
  <c r="O657" i="15"/>
  <c r="N657" i="15"/>
  <c r="J657" i="15"/>
  <c r="C657" i="15"/>
  <c r="B657" i="15"/>
  <c r="Q657" i="14"/>
  <c r="P657" i="14"/>
  <c r="O657" i="14"/>
  <c r="N657" i="14"/>
  <c r="J657" i="14"/>
  <c r="D657" i="14"/>
  <c r="C657" i="14"/>
  <c r="B657" i="14"/>
  <c r="P657" i="13"/>
  <c r="O657" i="13"/>
  <c r="N657" i="13"/>
  <c r="M657" i="13"/>
  <c r="I657" i="13"/>
  <c r="Q657" i="13" s="1"/>
  <c r="D657" i="13"/>
  <c r="C657" i="13"/>
  <c r="B657" i="13"/>
  <c r="R657" i="16"/>
  <c r="Q657" i="16"/>
  <c r="P657" i="16"/>
  <c r="O657" i="16"/>
  <c r="K657" i="16"/>
  <c r="S657" i="16" s="1"/>
  <c r="D657" i="16"/>
  <c r="C657" i="16"/>
  <c r="B657" i="16"/>
  <c r="S657" i="11"/>
  <c r="R657" i="11"/>
  <c r="P657" i="11"/>
  <c r="O657" i="11"/>
  <c r="N657" i="11"/>
  <c r="K657" i="11"/>
  <c r="H657" i="11"/>
  <c r="T657" i="11" s="1"/>
  <c r="D657" i="11"/>
  <c r="C657" i="11"/>
  <c r="B657" i="11"/>
  <c r="P657" i="12"/>
  <c r="O657" i="12"/>
  <c r="N657" i="12"/>
  <c r="M657" i="12"/>
  <c r="I657" i="12"/>
  <c r="Q657" i="12" s="1"/>
  <c r="D657" i="12"/>
  <c r="C657" i="12"/>
  <c r="B657" i="12"/>
  <c r="P657" i="10"/>
  <c r="O657" i="10"/>
  <c r="M657" i="10"/>
  <c r="G657" i="18" s="1"/>
  <c r="I657" i="10"/>
  <c r="Q657" i="10" s="1"/>
  <c r="D657" i="10"/>
  <c r="C657" i="10"/>
  <c r="B657" i="10"/>
  <c r="O657" i="1"/>
  <c r="Z657" i="18" s="1"/>
  <c r="N657" i="1"/>
  <c r="P657" i="18" s="1"/>
  <c r="M657" i="1"/>
  <c r="J657" i="18" s="1"/>
  <c r="AL657" i="18" s="1"/>
  <c r="L657" i="1"/>
  <c r="D657" i="18" s="1"/>
  <c r="AK657" i="18" s="1"/>
  <c r="A657" i="1"/>
  <c r="A657" i="14" s="1"/>
  <c r="AX656" i="18"/>
  <c r="AW656" i="18"/>
  <c r="AV656" i="18"/>
  <c r="AI656" i="18"/>
  <c r="AG656" i="18"/>
  <c r="AF656" i="18"/>
  <c r="BB656" i="18" s="1"/>
  <c r="AE656" i="18"/>
  <c r="AD656" i="18"/>
  <c r="AC656" i="18"/>
  <c r="V656" i="18"/>
  <c r="W656" i="18" s="1"/>
  <c r="T656" i="18"/>
  <c r="AZ656" i="18" s="1"/>
  <c r="S656" i="18"/>
  <c r="O656" i="18"/>
  <c r="N656" i="18"/>
  <c r="I656" i="18"/>
  <c r="H656" i="18"/>
  <c r="C656" i="18"/>
  <c r="B656" i="18"/>
  <c r="Q656" i="15"/>
  <c r="P656" i="15"/>
  <c r="O656" i="15"/>
  <c r="N656" i="15"/>
  <c r="J656" i="15"/>
  <c r="C656" i="15"/>
  <c r="B656" i="15"/>
  <c r="Q656" i="14"/>
  <c r="P656" i="14"/>
  <c r="O656" i="14"/>
  <c r="N656" i="14"/>
  <c r="J656" i="14"/>
  <c r="R656" i="14" s="1"/>
  <c r="C656" i="14"/>
  <c r="B656" i="14"/>
  <c r="P656" i="13"/>
  <c r="O656" i="13"/>
  <c r="N656" i="13"/>
  <c r="M656" i="13"/>
  <c r="I656" i="13"/>
  <c r="Q656" i="13" s="1"/>
  <c r="D656" i="13"/>
  <c r="C656" i="13"/>
  <c r="B656" i="13"/>
  <c r="R656" i="16"/>
  <c r="Q656" i="16"/>
  <c r="P656" i="16"/>
  <c r="O656" i="16"/>
  <c r="K656" i="16"/>
  <c r="S656" i="16" s="1"/>
  <c r="D656" i="16"/>
  <c r="C656" i="16"/>
  <c r="B656" i="16"/>
  <c r="S656" i="11"/>
  <c r="R656" i="11"/>
  <c r="P656" i="11"/>
  <c r="O656" i="11"/>
  <c r="N656" i="11"/>
  <c r="K656" i="11"/>
  <c r="H656" i="11"/>
  <c r="T656" i="11" s="1"/>
  <c r="D656" i="11"/>
  <c r="C656" i="11"/>
  <c r="B656" i="11"/>
  <c r="P656" i="12"/>
  <c r="O656" i="12"/>
  <c r="N656" i="12"/>
  <c r="M656" i="12"/>
  <c r="I656" i="12"/>
  <c r="Q656" i="12" s="1"/>
  <c r="D656" i="12"/>
  <c r="C656" i="12"/>
  <c r="B656" i="12"/>
  <c r="P656" i="10"/>
  <c r="O656" i="10"/>
  <c r="M656" i="10"/>
  <c r="I656" i="10"/>
  <c r="Q656" i="10" s="1"/>
  <c r="D656" i="10"/>
  <c r="C656" i="10"/>
  <c r="B656" i="10"/>
  <c r="O656" i="1"/>
  <c r="Z656" i="18" s="1"/>
  <c r="AN656" i="18" s="1"/>
  <c r="N656" i="1"/>
  <c r="P656" i="18" s="1"/>
  <c r="AM656" i="18" s="1"/>
  <c r="M656" i="1"/>
  <c r="J656" i="18" s="1"/>
  <c r="AL656" i="18" s="1"/>
  <c r="L656" i="1"/>
  <c r="D656" i="18" s="1"/>
  <c r="AK656" i="18" s="1"/>
  <c r="A656" i="1"/>
  <c r="A656" i="18" s="1"/>
  <c r="AX655" i="18"/>
  <c r="AW655" i="18"/>
  <c r="AV655" i="18"/>
  <c r="AI655" i="18"/>
  <c r="AG655" i="18"/>
  <c r="AF655" i="18"/>
  <c r="BB655" i="18" s="1"/>
  <c r="AE655" i="18"/>
  <c r="AD655" i="18"/>
  <c r="AC655" i="18"/>
  <c r="Y655" i="18"/>
  <c r="W655" i="18"/>
  <c r="V655" i="18"/>
  <c r="BA655" i="18" s="1"/>
  <c r="U655" i="18"/>
  <c r="T655" i="18"/>
  <c r="AZ655" i="18" s="1"/>
  <c r="S655" i="18"/>
  <c r="O655" i="18"/>
  <c r="N655" i="18"/>
  <c r="I655" i="18"/>
  <c r="H655" i="18"/>
  <c r="C655" i="18"/>
  <c r="B655" i="18"/>
  <c r="Q655" i="15"/>
  <c r="P655" i="15"/>
  <c r="O655" i="15"/>
  <c r="N655" i="15"/>
  <c r="J655" i="15"/>
  <c r="R655" i="15" s="1"/>
  <c r="D655" i="15"/>
  <c r="C655" i="15"/>
  <c r="B655" i="15"/>
  <c r="Q655" i="14"/>
  <c r="P655" i="14"/>
  <c r="O655" i="14"/>
  <c r="N655" i="14"/>
  <c r="J655" i="14"/>
  <c r="R655" i="14" s="1"/>
  <c r="C655" i="14"/>
  <c r="B655" i="14"/>
  <c r="P655" i="13"/>
  <c r="O655" i="13"/>
  <c r="N655" i="13"/>
  <c r="M655" i="13"/>
  <c r="I655" i="13"/>
  <c r="Q655" i="13" s="1"/>
  <c r="D655" i="13"/>
  <c r="C655" i="13"/>
  <c r="B655" i="13"/>
  <c r="R655" i="16"/>
  <c r="Q655" i="16"/>
  <c r="P655" i="16"/>
  <c r="O655" i="16"/>
  <c r="K655" i="16"/>
  <c r="S655" i="16" s="1"/>
  <c r="D655" i="16"/>
  <c r="C655" i="16"/>
  <c r="B655" i="16"/>
  <c r="S655" i="11"/>
  <c r="R655" i="11"/>
  <c r="P655" i="11"/>
  <c r="O655" i="11"/>
  <c r="N655" i="11"/>
  <c r="K655" i="11"/>
  <c r="H655" i="11"/>
  <c r="T655" i="11" s="1"/>
  <c r="D655" i="11"/>
  <c r="C655" i="11"/>
  <c r="B655" i="11"/>
  <c r="P655" i="12"/>
  <c r="O655" i="12"/>
  <c r="N655" i="12"/>
  <c r="M655" i="12"/>
  <c r="I655" i="12"/>
  <c r="Q655" i="12" s="1"/>
  <c r="D655" i="12"/>
  <c r="C655" i="12"/>
  <c r="B655" i="12"/>
  <c r="P655" i="10"/>
  <c r="O655" i="10"/>
  <c r="M655" i="10"/>
  <c r="M655" i="18" s="1"/>
  <c r="I655" i="10"/>
  <c r="Q655" i="10" s="1"/>
  <c r="D655" i="10"/>
  <c r="C655" i="10"/>
  <c r="B655" i="10"/>
  <c r="O655" i="1"/>
  <c r="Z655" i="18" s="1"/>
  <c r="AN655" i="18" s="1"/>
  <c r="N655" i="1"/>
  <c r="P655" i="18" s="1"/>
  <c r="AM655" i="18" s="1"/>
  <c r="M655" i="1"/>
  <c r="J655" i="18" s="1"/>
  <c r="AL655" i="18" s="1"/>
  <c r="L655" i="1"/>
  <c r="D655" i="18" s="1"/>
  <c r="AK655" i="18" s="1"/>
  <c r="A655" i="1"/>
  <c r="A655" i="18" s="1"/>
  <c r="AX654" i="18"/>
  <c r="AW654" i="18"/>
  <c r="AV654" i="18"/>
  <c r="AF654" i="18"/>
  <c r="BB654" i="18" s="1"/>
  <c r="AD654" i="18"/>
  <c r="AC654" i="18"/>
  <c r="V654" i="18"/>
  <c r="W654" i="18" s="1"/>
  <c r="T654" i="18"/>
  <c r="AZ654" i="18" s="1"/>
  <c r="S654" i="18"/>
  <c r="O654" i="18"/>
  <c r="N654" i="18"/>
  <c r="I654" i="18"/>
  <c r="H654" i="18"/>
  <c r="C654" i="18"/>
  <c r="B654" i="18"/>
  <c r="Q654" i="15"/>
  <c r="P654" i="15"/>
  <c r="O654" i="15"/>
  <c r="N654" i="15"/>
  <c r="J654" i="15"/>
  <c r="C654" i="15"/>
  <c r="B654" i="15"/>
  <c r="Q654" i="14"/>
  <c r="P654" i="14"/>
  <c r="O654" i="14"/>
  <c r="N654" i="14"/>
  <c r="J654" i="14"/>
  <c r="R654" i="14" s="1"/>
  <c r="C654" i="14"/>
  <c r="B654" i="14"/>
  <c r="P654" i="13"/>
  <c r="O654" i="13"/>
  <c r="N654" i="13"/>
  <c r="M654" i="13"/>
  <c r="I654" i="13"/>
  <c r="Q654" i="13" s="1"/>
  <c r="D654" i="13"/>
  <c r="C654" i="13"/>
  <c r="B654" i="13"/>
  <c r="R654" i="16"/>
  <c r="Q654" i="16"/>
  <c r="P654" i="16"/>
  <c r="O654" i="16"/>
  <c r="K654" i="16"/>
  <c r="S654" i="16" s="1"/>
  <c r="D654" i="16"/>
  <c r="C654" i="16"/>
  <c r="B654" i="16"/>
  <c r="S654" i="11"/>
  <c r="R654" i="11"/>
  <c r="P654" i="11"/>
  <c r="O654" i="11"/>
  <c r="N654" i="11"/>
  <c r="K654" i="11"/>
  <c r="H654" i="11"/>
  <c r="T654" i="11" s="1"/>
  <c r="D654" i="11"/>
  <c r="C654" i="11"/>
  <c r="B654" i="11"/>
  <c r="P654" i="12"/>
  <c r="O654" i="12"/>
  <c r="N654" i="12"/>
  <c r="M654" i="12"/>
  <c r="I654" i="12"/>
  <c r="Q654" i="12" s="1"/>
  <c r="D654" i="12"/>
  <c r="C654" i="12"/>
  <c r="B654" i="12"/>
  <c r="P654" i="10"/>
  <c r="O654" i="10"/>
  <c r="M654" i="10"/>
  <c r="I654" i="10"/>
  <c r="Q654" i="10" s="1"/>
  <c r="D654" i="10"/>
  <c r="C654" i="10"/>
  <c r="B654" i="10"/>
  <c r="O654" i="1"/>
  <c r="Z654" i="18" s="1"/>
  <c r="N654" i="1"/>
  <c r="P654" i="18" s="1"/>
  <c r="AM654" i="18" s="1"/>
  <c r="M654" i="1"/>
  <c r="J654" i="18" s="1"/>
  <c r="AL654" i="18" s="1"/>
  <c r="L654" i="1"/>
  <c r="D654" i="18" s="1"/>
  <c r="AK654" i="18" s="1"/>
  <c r="A654" i="1"/>
  <c r="A654" i="15" s="1"/>
  <c r="AX653" i="18"/>
  <c r="AW653" i="18"/>
  <c r="AV653" i="18"/>
  <c r="AI653" i="18"/>
  <c r="AG653" i="18"/>
  <c r="AF653" i="18"/>
  <c r="BB653" i="18" s="1"/>
  <c r="AE653" i="18"/>
  <c r="AD653" i="18"/>
  <c r="AC653" i="18"/>
  <c r="Y653" i="18"/>
  <c r="W653" i="18"/>
  <c r="V653" i="18"/>
  <c r="BA653" i="18" s="1"/>
  <c r="U653" i="18"/>
  <c r="T653" i="18"/>
  <c r="AZ653" i="18" s="1"/>
  <c r="S653" i="18"/>
  <c r="O653" i="18"/>
  <c r="N653" i="18"/>
  <c r="I653" i="18"/>
  <c r="H653" i="18"/>
  <c r="C653" i="18"/>
  <c r="B653" i="18"/>
  <c r="Q653" i="15"/>
  <c r="P653" i="15"/>
  <c r="O653" i="15"/>
  <c r="N653" i="15"/>
  <c r="J653" i="15"/>
  <c r="R653" i="15" s="1"/>
  <c r="D653" i="15"/>
  <c r="C653" i="15"/>
  <c r="B653" i="15"/>
  <c r="Q653" i="14"/>
  <c r="P653" i="14"/>
  <c r="O653" i="14"/>
  <c r="N653" i="14"/>
  <c r="J653" i="14"/>
  <c r="R653" i="14" s="1"/>
  <c r="C653" i="14"/>
  <c r="B653" i="14"/>
  <c r="P653" i="13"/>
  <c r="O653" i="13"/>
  <c r="N653" i="13"/>
  <c r="M653" i="13"/>
  <c r="I653" i="13"/>
  <c r="Q653" i="13" s="1"/>
  <c r="D653" i="13"/>
  <c r="C653" i="13"/>
  <c r="B653" i="13"/>
  <c r="R653" i="16"/>
  <c r="Q653" i="16"/>
  <c r="P653" i="16"/>
  <c r="O653" i="16"/>
  <c r="K653" i="16"/>
  <c r="S653" i="16" s="1"/>
  <c r="D653" i="16"/>
  <c r="C653" i="16"/>
  <c r="B653" i="16"/>
  <c r="S653" i="11"/>
  <c r="R653" i="11"/>
  <c r="P653" i="11"/>
  <c r="O653" i="11"/>
  <c r="N653" i="11"/>
  <c r="K653" i="11"/>
  <c r="H653" i="11"/>
  <c r="T653" i="11" s="1"/>
  <c r="D653" i="11"/>
  <c r="C653" i="11"/>
  <c r="B653" i="11"/>
  <c r="P653" i="12"/>
  <c r="O653" i="12"/>
  <c r="N653" i="12"/>
  <c r="M653" i="12"/>
  <c r="I653" i="12"/>
  <c r="Q653" i="12" s="1"/>
  <c r="D653" i="12"/>
  <c r="C653" i="12"/>
  <c r="B653" i="12"/>
  <c r="P653" i="10"/>
  <c r="O653" i="10"/>
  <c r="M653" i="10"/>
  <c r="M653" i="18" s="1"/>
  <c r="I653" i="10"/>
  <c r="Q653" i="10" s="1"/>
  <c r="D653" i="10"/>
  <c r="C653" i="10"/>
  <c r="B653" i="10"/>
  <c r="O653" i="1"/>
  <c r="Z653" i="18" s="1"/>
  <c r="AN653" i="18" s="1"/>
  <c r="N653" i="1"/>
  <c r="P653" i="18" s="1"/>
  <c r="AM653" i="18" s="1"/>
  <c r="M653" i="1"/>
  <c r="J653" i="18" s="1"/>
  <c r="AL653" i="18" s="1"/>
  <c r="L653" i="1"/>
  <c r="D653" i="18" s="1"/>
  <c r="AK653" i="18" s="1"/>
  <c r="A653" i="1"/>
  <c r="A653" i="15" s="1"/>
  <c r="AX652" i="18"/>
  <c r="AW652" i="18"/>
  <c r="AV652" i="18"/>
  <c r="AF652" i="18"/>
  <c r="BB652" i="18" s="1"/>
  <c r="AD652" i="18"/>
  <c r="AC652" i="18"/>
  <c r="Y652" i="18"/>
  <c r="W652" i="18"/>
  <c r="V652" i="18"/>
  <c r="U652" i="18"/>
  <c r="T652" i="18"/>
  <c r="AZ652" i="18" s="1"/>
  <c r="S652" i="18"/>
  <c r="O652" i="18"/>
  <c r="N652" i="18"/>
  <c r="I652" i="18"/>
  <c r="H652" i="18"/>
  <c r="C652" i="18"/>
  <c r="B652" i="18"/>
  <c r="Q652" i="15"/>
  <c r="P652" i="15"/>
  <c r="O652" i="15"/>
  <c r="N652" i="15"/>
  <c r="J652" i="15"/>
  <c r="R652" i="15" s="1"/>
  <c r="D652" i="15"/>
  <c r="C652" i="15"/>
  <c r="B652" i="15"/>
  <c r="Q652" i="14"/>
  <c r="P652" i="14"/>
  <c r="O652" i="14"/>
  <c r="N652" i="14"/>
  <c r="J652" i="14"/>
  <c r="R652" i="14" s="1"/>
  <c r="C652" i="14"/>
  <c r="B652" i="14"/>
  <c r="P652" i="13"/>
  <c r="O652" i="13"/>
  <c r="N652" i="13"/>
  <c r="M652" i="13"/>
  <c r="I652" i="13"/>
  <c r="Q652" i="13" s="1"/>
  <c r="D652" i="13"/>
  <c r="C652" i="13"/>
  <c r="B652" i="13"/>
  <c r="R652" i="16"/>
  <c r="Q652" i="16"/>
  <c r="P652" i="16"/>
  <c r="O652" i="16"/>
  <c r="K652" i="16"/>
  <c r="S652" i="16" s="1"/>
  <c r="D652" i="16"/>
  <c r="C652" i="16"/>
  <c r="B652" i="16"/>
  <c r="S652" i="11"/>
  <c r="R652" i="11"/>
  <c r="P652" i="11"/>
  <c r="O652" i="11"/>
  <c r="N652" i="11"/>
  <c r="K652" i="11"/>
  <c r="H652" i="11"/>
  <c r="T652" i="11" s="1"/>
  <c r="D652" i="11"/>
  <c r="C652" i="11"/>
  <c r="B652" i="11"/>
  <c r="P652" i="12"/>
  <c r="O652" i="12"/>
  <c r="N652" i="12"/>
  <c r="M652" i="12"/>
  <c r="I652" i="12"/>
  <c r="Q652" i="12" s="1"/>
  <c r="D652" i="12"/>
  <c r="C652" i="12"/>
  <c r="B652" i="12"/>
  <c r="P652" i="10"/>
  <c r="O652" i="10"/>
  <c r="M652" i="10"/>
  <c r="G652" i="18" s="1"/>
  <c r="I652" i="10"/>
  <c r="Q652" i="10" s="1"/>
  <c r="D652" i="10"/>
  <c r="C652" i="10"/>
  <c r="B652" i="10"/>
  <c r="O652" i="1"/>
  <c r="Z652" i="18" s="1"/>
  <c r="N652" i="1"/>
  <c r="P652" i="18" s="1"/>
  <c r="AM652" i="18" s="1"/>
  <c r="M652" i="1"/>
  <c r="J652" i="18" s="1"/>
  <c r="AL652" i="18" s="1"/>
  <c r="L652" i="1"/>
  <c r="D652" i="18" s="1"/>
  <c r="AK652" i="18" s="1"/>
  <c r="A652" i="1"/>
  <c r="A652" i="13" s="1"/>
  <c r="AX651" i="18"/>
  <c r="AW651" i="18"/>
  <c r="AV651" i="18"/>
  <c r="AF651" i="18"/>
  <c r="BB651" i="18" s="1"/>
  <c r="AD651" i="18"/>
  <c r="AC651" i="18"/>
  <c r="V651" i="18"/>
  <c r="T651" i="18"/>
  <c r="AZ651" i="18" s="1"/>
  <c r="S651" i="18"/>
  <c r="O651" i="18"/>
  <c r="N651" i="18"/>
  <c r="C651" i="18"/>
  <c r="B651" i="18"/>
  <c r="Q651" i="15"/>
  <c r="P651" i="15"/>
  <c r="O651" i="15"/>
  <c r="N651" i="15"/>
  <c r="J651" i="15"/>
  <c r="D651" i="15"/>
  <c r="C651" i="15"/>
  <c r="B651" i="15"/>
  <c r="Q651" i="14"/>
  <c r="P651" i="14"/>
  <c r="O651" i="14"/>
  <c r="N651" i="14"/>
  <c r="J651" i="14"/>
  <c r="C651" i="14"/>
  <c r="B651" i="14"/>
  <c r="P651" i="13"/>
  <c r="O651" i="13"/>
  <c r="N651" i="13"/>
  <c r="M651" i="13"/>
  <c r="I651" i="13"/>
  <c r="Q651" i="13" s="1"/>
  <c r="D651" i="13"/>
  <c r="C651" i="13"/>
  <c r="B651" i="13"/>
  <c r="R651" i="16"/>
  <c r="Q651" i="16"/>
  <c r="P651" i="16"/>
  <c r="O651" i="16"/>
  <c r="K651" i="16"/>
  <c r="D651" i="16"/>
  <c r="C651" i="16"/>
  <c r="B651" i="16"/>
  <c r="S651" i="11"/>
  <c r="R651" i="11"/>
  <c r="P651" i="11"/>
  <c r="O651" i="11"/>
  <c r="N651" i="11"/>
  <c r="K651" i="11"/>
  <c r="H651" i="11"/>
  <c r="T651" i="11" s="1"/>
  <c r="D651" i="11"/>
  <c r="C651" i="11"/>
  <c r="B651" i="11"/>
  <c r="P651" i="12"/>
  <c r="O651" i="12"/>
  <c r="N651" i="12"/>
  <c r="M651" i="12"/>
  <c r="I651" i="12"/>
  <c r="Q651" i="12" s="1"/>
  <c r="D651" i="12"/>
  <c r="C651" i="12"/>
  <c r="B651" i="12"/>
  <c r="P651" i="10"/>
  <c r="O651" i="10"/>
  <c r="M651" i="10"/>
  <c r="I651" i="10"/>
  <c r="D651" i="10"/>
  <c r="C651" i="10"/>
  <c r="B651" i="10"/>
  <c r="O651" i="1"/>
  <c r="Z651" i="18" s="1"/>
  <c r="N651" i="1"/>
  <c r="P651" i="18" s="1"/>
  <c r="M651" i="1"/>
  <c r="J651" i="18" s="1"/>
  <c r="AL651" i="18" s="1"/>
  <c r="L651" i="1"/>
  <c r="D651" i="18" s="1"/>
  <c r="A651" i="1"/>
  <c r="A651" i="13" s="1"/>
  <c r="AX650" i="18"/>
  <c r="AW650" i="18"/>
  <c r="AV650" i="18"/>
  <c r="AI650" i="18"/>
  <c r="AG650" i="18"/>
  <c r="AF650" i="18"/>
  <c r="BB650" i="18" s="1"/>
  <c r="AE650" i="18"/>
  <c r="AD650" i="18"/>
  <c r="AC650" i="18"/>
  <c r="V650" i="18"/>
  <c r="W650" i="18" s="1"/>
  <c r="T650" i="18"/>
  <c r="AZ650" i="18" s="1"/>
  <c r="S650" i="18"/>
  <c r="O650" i="18"/>
  <c r="N650" i="18"/>
  <c r="I650" i="18"/>
  <c r="H650" i="18"/>
  <c r="C650" i="18"/>
  <c r="B650" i="18"/>
  <c r="Q650" i="15"/>
  <c r="P650" i="15"/>
  <c r="O650" i="15"/>
  <c r="N650" i="15"/>
  <c r="J650" i="15"/>
  <c r="D650" i="15"/>
  <c r="C650" i="15"/>
  <c r="B650" i="15"/>
  <c r="Q650" i="14"/>
  <c r="P650" i="14"/>
  <c r="O650" i="14"/>
  <c r="N650" i="14"/>
  <c r="J650" i="14"/>
  <c r="D650" i="14"/>
  <c r="C650" i="14"/>
  <c r="B650" i="14"/>
  <c r="P650" i="13"/>
  <c r="O650" i="13"/>
  <c r="N650" i="13"/>
  <c r="M650" i="13"/>
  <c r="I650" i="13"/>
  <c r="Q650" i="13" s="1"/>
  <c r="D650" i="13"/>
  <c r="C650" i="13"/>
  <c r="B650" i="13"/>
  <c r="R650" i="16"/>
  <c r="Q650" i="16"/>
  <c r="P650" i="16"/>
  <c r="O650" i="16"/>
  <c r="K650" i="16"/>
  <c r="S650" i="16" s="1"/>
  <c r="D650" i="16"/>
  <c r="C650" i="16"/>
  <c r="B650" i="16"/>
  <c r="S650" i="11"/>
  <c r="R650" i="11"/>
  <c r="P650" i="11"/>
  <c r="O650" i="11"/>
  <c r="N650" i="11"/>
  <c r="K650" i="11"/>
  <c r="H650" i="11"/>
  <c r="T650" i="11" s="1"/>
  <c r="D650" i="11"/>
  <c r="C650" i="11"/>
  <c r="B650" i="11"/>
  <c r="P650" i="12"/>
  <c r="O650" i="12"/>
  <c r="N650" i="12"/>
  <c r="M650" i="12"/>
  <c r="I650" i="12"/>
  <c r="Q650" i="12" s="1"/>
  <c r="D650" i="12"/>
  <c r="C650" i="12"/>
  <c r="B650" i="12"/>
  <c r="P650" i="10"/>
  <c r="O650" i="10"/>
  <c r="M650" i="10"/>
  <c r="M650" i="18" s="1"/>
  <c r="I650" i="10"/>
  <c r="Q650" i="10" s="1"/>
  <c r="D650" i="10"/>
  <c r="C650" i="10"/>
  <c r="B650" i="10"/>
  <c r="O650" i="1"/>
  <c r="Z650" i="18" s="1"/>
  <c r="AN650" i="18" s="1"/>
  <c r="N650" i="1"/>
  <c r="P650" i="18" s="1"/>
  <c r="AM650" i="18" s="1"/>
  <c r="M650" i="1"/>
  <c r="J650" i="18" s="1"/>
  <c r="AL650" i="18" s="1"/>
  <c r="L650" i="1"/>
  <c r="D650" i="18" s="1"/>
  <c r="AK650" i="18" s="1"/>
  <c r="A650" i="1"/>
  <c r="A650" i="13" s="1"/>
  <c r="AX649" i="18"/>
  <c r="AW649" i="18"/>
  <c r="AV649" i="18"/>
  <c r="AI649" i="18"/>
  <c r="AG649" i="18"/>
  <c r="AF649" i="18"/>
  <c r="BB649" i="18" s="1"/>
  <c r="AE649" i="18"/>
  <c r="AD649" i="18"/>
  <c r="AC649" i="18"/>
  <c r="V649" i="18"/>
  <c r="W649" i="18" s="1"/>
  <c r="T649" i="18"/>
  <c r="AZ649" i="18" s="1"/>
  <c r="S649" i="18"/>
  <c r="O649" i="18"/>
  <c r="N649" i="18"/>
  <c r="I649" i="18"/>
  <c r="H649" i="18"/>
  <c r="C649" i="18"/>
  <c r="B649" i="18"/>
  <c r="Q649" i="15"/>
  <c r="P649" i="15"/>
  <c r="O649" i="15"/>
  <c r="N649" i="15"/>
  <c r="J649" i="15"/>
  <c r="D649" i="15"/>
  <c r="C649" i="15"/>
  <c r="B649" i="15"/>
  <c r="Q649" i="14"/>
  <c r="P649" i="14"/>
  <c r="O649" i="14"/>
  <c r="N649" i="14"/>
  <c r="J649" i="14"/>
  <c r="D649" i="14"/>
  <c r="C649" i="14"/>
  <c r="B649" i="14"/>
  <c r="P649" i="13"/>
  <c r="O649" i="13"/>
  <c r="N649" i="13"/>
  <c r="M649" i="13"/>
  <c r="I649" i="13"/>
  <c r="Q649" i="13" s="1"/>
  <c r="D649" i="13"/>
  <c r="C649" i="13"/>
  <c r="B649" i="13"/>
  <c r="R649" i="16"/>
  <c r="Q649" i="16"/>
  <c r="P649" i="16"/>
  <c r="O649" i="16"/>
  <c r="K649" i="16"/>
  <c r="S649" i="16" s="1"/>
  <c r="D649" i="16"/>
  <c r="C649" i="16"/>
  <c r="B649" i="16"/>
  <c r="S649" i="11"/>
  <c r="R649" i="11"/>
  <c r="P649" i="11"/>
  <c r="O649" i="11"/>
  <c r="N649" i="11"/>
  <c r="K649" i="11"/>
  <c r="H649" i="11"/>
  <c r="T649" i="11" s="1"/>
  <c r="D649" i="11"/>
  <c r="C649" i="11"/>
  <c r="B649" i="11"/>
  <c r="P649" i="12"/>
  <c r="O649" i="12"/>
  <c r="N649" i="12"/>
  <c r="M649" i="12"/>
  <c r="I649" i="12"/>
  <c r="Q649" i="12" s="1"/>
  <c r="D649" i="12"/>
  <c r="C649" i="12"/>
  <c r="B649" i="12"/>
  <c r="P649" i="10"/>
  <c r="O649" i="10"/>
  <c r="M649" i="10"/>
  <c r="M649" i="18" s="1"/>
  <c r="I649" i="10"/>
  <c r="Q649" i="10" s="1"/>
  <c r="D649" i="10"/>
  <c r="C649" i="10"/>
  <c r="B649" i="10"/>
  <c r="O649" i="1"/>
  <c r="Z649" i="18" s="1"/>
  <c r="AN649" i="18" s="1"/>
  <c r="N649" i="1"/>
  <c r="P649" i="18" s="1"/>
  <c r="M649" i="1"/>
  <c r="J649" i="18" s="1"/>
  <c r="AL649" i="18" s="1"/>
  <c r="L649" i="1"/>
  <c r="D649" i="18" s="1"/>
  <c r="AK649" i="18" s="1"/>
  <c r="A649" i="1"/>
  <c r="A649" i="18" s="1"/>
  <c r="AX648" i="18"/>
  <c r="AW648" i="18"/>
  <c r="AV648" i="18"/>
  <c r="AI648" i="18"/>
  <c r="AG648" i="18"/>
  <c r="AF648" i="18"/>
  <c r="BB648" i="18" s="1"/>
  <c r="AE648" i="18"/>
  <c r="AD648" i="18"/>
  <c r="AC648" i="18"/>
  <c r="V648" i="18"/>
  <c r="W648" i="18" s="1"/>
  <c r="T648" i="18"/>
  <c r="AZ648" i="18" s="1"/>
  <c r="S648" i="18"/>
  <c r="O648" i="18"/>
  <c r="N648" i="18"/>
  <c r="I648" i="18"/>
  <c r="H648" i="18"/>
  <c r="C648" i="18"/>
  <c r="B648" i="18"/>
  <c r="Q648" i="15"/>
  <c r="P648" i="15"/>
  <c r="O648" i="15"/>
  <c r="N648" i="15"/>
  <c r="J648" i="15"/>
  <c r="D648" i="15"/>
  <c r="C648" i="15"/>
  <c r="B648" i="15"/>
  <c r="Q648" i="14"/>
  <c r="P648" i="14"/>
  <c r="O648" i="14"/>
  <c r="N648" i="14"/>
  <c r="J648" i="14"/>
  <c r="D648" i="14"/>
  <c r="C648" i="14"/>
  <c r="B648" i="14"/>
  <c r="P648" i="13"/>
  <c r="O648" i="13"/>
  <c r="N648" i="13"/>
  <c r="M648" i="13"/>
  <c r="I648" i="13"/>
  <c r="Q648" i="13" s="1"/>
  <c r="D648" i="13"/>
  <c r="C648" i="13"/>
  <c r="B648" i="13"/>
  <c r="R648" i="16"/>
  <c r="Q648" i="16"/>
  <c r="P648" i="16"/>
  <c r="O648" i="16"/>
  <c r="K648" i="16"/>
  <c r="S648" i="16" s="1"/>
  <c r="D648" i="16"/>
  <c r="C648" i="16"/>
  <c r="B648" i="16"/>
  <c r="S648" i="11"/>
  <c r="R648" i="11"/>
  <c r="P648" i="11"/>
  <c r="O648" i="11"/>
  <c r="N648" i="11"/>
  <c r="K648" i="11"/>
  <c r="H648" i="11"/>
  <c r="T648" i="11" s="1"/>
  <c r="D648" i="11"/>
  <c r="C648" i="11"/>
  <c r="B648" i="11"/>
  <c r="P648" i="12"/>
  <c r="O648" i="12"/>
  <c r="N648" i="12"/>
  <c r="M648" i="12"/>
  <c r="I648" i="12"/>
  <c r="Q648" i="12" s="1"/>
  <c r="D648" i="12"/>
  <c r="C648" i="12"/>
  <c r="B648" i="12"/>
  <c r="P648" i="10"/>
  <c r="O648" i="10"/>
  <c r="M648" i="10"/>
  <c r="M648" i="18" s="1"/>
  <c r="I648" i="10"/>
  <c r="Q648" i="10" s="1"/>
  <c r="D648" i="10"/>
  <c r="C648" i="10"/>
  <c r="B648" i="10"/>
  <c r="O648" i="1"/>
  <c r="Z648" i="18" s="1"/>
  <c r="AN648" i="18" s="1"/>
  <c r="N648" i="1"/>
  <c r="P648" i="18" s="1"/>
  <c r="AM648" i="18" s="1"/>
  <c r="M648" i="1"/>
  <c r="J648" i="18" s="1"/>
  <c r="AL648" i="18" s="1"/>
  <c r="L648" i="1"/>
  <c r="D648" i="18" s="1"/>
  <c r="AK648" i="18" s="1"/>
  <c r="A648" i="1"/>
  <c r="A648" i="15" s="1"/>
  <c r="AX647" i="18"/>
  <c r="AW647" i="18"/>
  <c r="AV647" i="18"/>
  <c r="AI647" i="18"/>
  <c r="AG647" i="18"/>
  <c r="AF647" i="18"/>
  <c r="BB647" i="18" s="1"/>
  <c r="AE647" i="18"/>
  <c r="AD647" i="18"/>
  <c r="AC647" i="18"/>
  <c r="V647" i="18"/>
  <c r="T647" i="18"/>
  <c r="AZ647" i="18" s="1"/>
  <c r="S647" i="18"/>
  <c r="O647" i="18"/>
  <c r="N647" i="18"/>
  <c r="I647" i="18"/>
  <c r="H647" i="18"/>
  <c r="C647" i="18"/>
  <c r="B647" i="18"/>
  <c r="Q647" i="15"/>
  <c r="P647" i="15"/>
  <c r="O647" i="15"/>
  <c r="N647" i="15"/>
  <c r="J647" i="15"/>
  <c r="D647" i="15"/>
  <c r="C647" i="15"/>
  <c r="B647" i="15"/>
  <c r="Q647" i="14"/>
  <c r="P647" i="14"/>
  <c r="O647" i="14"/>
  <c r="N647" i="14"/>
  <c r="J647" i="14"/>
  <c r="D647" i="14"/>
  <c r="C647" i="14"/>
  <c r="B647" i="14"/>
  <c r="P647" i="13"/>
  <c r="O647" i="13"/>
  <c r="N647" i="13"/>
  <c r="M647" i="13"/>
  <c r="I647" i="13"/>
  <c r="Q647" i="13" s="1"/>
  <c r="D647" i="13"/>
  <c r="C647" i="13"/>
  <c r="B647" i="13"/>
  <c r="R647" i="16"/>
  <c r="Q647" i="16"/>
  <c r="P647" i="16"/>
  <c r="O647" i="16"/>
  <c r="K647" i="16"/>
  <c r="S647" i="16" s="1"/>
  <c r="D647" i="16"/>
  <c r="C647" i="16"/>
  <c r="B647" i="16"/>
  <c r="S647" i="11"/>
  <c r="R647" i="11"/>
  <c r="P647" i="11"/>
  <c r="O647" i="11"/>
  <c r="N647" i="11"/>
  <c r="K647" i="11"/>
  <c r="H647" i="11"/>
  <c r="T647" i="11" s="1"/>
  <c r="D647" i="11"/>
  <c r="C647" i="11"/>
  <c r="B647" i="11"/>
  <c r="P647" i="12"/>
  <c r="O647" i="12"/>
  <c r="N647" i="12"/>
  <c r="M647" i="12"/>
  <c r="I647" i="12"/>
  <c r="Q647" i="12" s="1"/>
  <c r="D647" i="12"/>
  <c r="C647" i="12"/>
  <c r="B647" i="12"/>
  <c r="P647" i="10"/>
  <c r="O647" i="10"/>
  <c r="M647" i="10"/>
  <c r="M647" i="18" s="1"/>
  <c r="I647" i="10"/>
  <c r="Q647" i="10" s="1"/>
  <c r="D647" i="10"/>
  <c r="C647" i="10"/>
  <c r="B647" i="10"/>
  <c r="O647" i="1"/>
  <c r="Z647" i="18" s="1"/>
  <c r="AN647" i="18" s="1"/>
  <c r="N647" i="1"/>
  <c r="P647" i="18" s="1"/>
  <c r="M647" i="1"/>
  <c r="J647" i="18" s="1"/>
  <c r="AL647" i="18" s="1"/>
  <c r="L647" i="1"/>
  <c r="D647" i="18" s="1"/>
  <c r="AK647" i="18" s="1"/>
  <c r="A647" i="1"/>
  <c r="A647" i="18" s="1"/>
  <c r="AX646" i="18"/>
  <c r="AW646" i="18"/>
  <c r="AV646" i="18"/>
  <c r="AI646" i="18"/>
  <c r="AG646" i="18"/>
  <c r="AF646" i="18"/>
  <c r="BB646" i="18" s="1"/>
  <c r="AE646" i="18"/>
  <c r="AD646" i="18"/>
  <c r="AC646" i="18"/>
  <c r="V646" i="18"/>
  <c r="T646" i="18"/>
  <c r="AZ646" i="18" s="1"/>
  <c r="S646" i="18"/>
  <c r="O646" i="18"/>
  <c r="N646" i="18"/>
  <c r="I646" i="18"/>
  <c r="H646" i="18"/>
  <c r="C646" i="18"/>
  <c r="B646" i="18"/>
  <c r="Q646" i="15"/>
  <c r="P646" i="15"/>
  <c r="O646" i="15"/>
  <c r="N646" i="15"/>
  <c r="J646" i="15"/>
  <c r="D646" i="15"/>
  <c r="C646" i="15"/>
  <c r="B646" i="15"/>
  <c r="Q646" i="14"/>
  <c r="P646" i="14"/>
  <c r="O646" i="14"/>
  <c r="N646" i="14"/>
  <c r="J646" i="14"/>
  <c r="D646" i="14"/>
  <c r="C646" i="14"/>
  <c r="B646" i="14"/>
  <c r="P646" i="13"/>
  <c r="O646" i="13"/>
  <c r="N646" i="13"/>
  <c r="M646" i="13"/>
  <c r="I646" i="13"/>
  <c r="Q646" i="13" s="1"/>
  <c r="D646" i="13"/>
  <c r="C646" i="13"/>
  <c r="B646" i="13"/>
  <c r="R646" i="16"/>
  <c r="Q646" i="16"/>
  <c r="P646" i="16"/>
  <c r="O646" i="16"/>
  <c r="K646" i="16"/>
  <c r="S646" i="16" s="1"/>
  <c r="D646" i="16"/>
  <c r="C646" i="16"/>
  <c r="B646" i="16"/>
  <c r="S646" i="11"/>
  <c r="R646" i="11"/>
  <c r="P646" i="11"/>
  <c r="O646" i="11"/>
  <c r="N646" i="11"/>
  <c r="K646" i="11"/>
  <c r="H646" i="11"/>
  <c r="T646" i="11" s="1"/>
  <c r="D646" i="11"/>
  <c r="C646" i="11"/>
  <c r="B646" i="11"/>
  <c r="P646" i="12"/>
  <c r="O646" i="12"/>
  <c r="N646" i="12"/>
  <c r="M646" i="12"/>
  <c r="I646" i="12"/>
  <c r="Q646" i="12" s="1"/>
  <c r="D646" i="12"/>
  <c r="C646" i="12"/>
  <c r="B646" i="12"/>
  <c r="P646" i="10"/>
  <c r="O646" i="10"/>
  <c r="M646" i="10"/>
  <c r="M646" i="18" s="1"/>
  <c r="I646" i="10"/>
  <c r="Q646" i="10" s="1"/>
  <c r="D646" i="10"/>
  <c r="C646" i="10"/>
  <c r="B646" i="10"/>
  <c r="O646" i="1"/>
  <c r="Z646" i="18" s="1"/>
  <c r="AN646" i="18" s="1"/>
  <c r="N646" i="1"/>
  <c r="P646" i="18" s="1"/>
  <c r="M646" i="1"/>
  <c r="J646" i="18" s="1"/>
  <c r="AL646" i="18" s="1"/>
  <c r="L646" i="1"/>
  <c r="D646" i="18" s="1"/>
  <c r="AK646" i="18" s="1"/>
  <c r="A646" i="1"/>
  <c r="A646" i="13" s="1"/>
  <c r="AX645" i="18"/>
  <c r="AW645" i="18"/>
  <c r="AV645" i="18"/>
  <c r="AF645" i="18"/>
  <c r="BB645" i="18" s="1"/>
  <c r="AD645" i="18"/>
  <c r="AC645" i="18"/>
  <c r="V645" i="18"/>
  <c r="W645" i="18" s="1"/>
  <c r="T645" i="18"/>
  <c r="AZ645" i="18" s="1"/>
  <c r="S645" i="18"/>
  <c r="O645" i="18"/>
  <c r="N645" i="18"/>
  <c r="I645" i="18"/>
  <c r="H645" i="18"/>
  <c r="C645" i="18"/>
  <c r="B645" i="18"/>
  <c r="Q645" i="15"/>
  <c r="P645" i="15"/>
  <c r="O645" i="15"/>
  <c r="N645" i="15"/>
  <c r="J645" i="15"/>
  <c r="D645" i="15"/>
  <c r="C645" i="15"/>
  <c r="B645" i="15"/>
  <c r="Q645" i="14"/>
  <c r="P645" i="14"/>
  <c r="O645" i="14"/>
  <c r="N645" i="14"/>
  <c r="J645" i="14"/>
  <c r="D645" i="14"/>
  <c r="C645" i="14"/>
  <c r="B645" i="14"/>
  <c r="P645" i="13"/>
  <c r="O645" i="13"/>
  <c r="N645" i="13"/>
  <c r="M645" i="13"/>
  <c r="I645" i="13"/>
  <c r="Q645" i="13" s="1"/>
  <c r="D645" i="13"/>
  <c r="C645" i="13"/>
  <c r="B645" i="13"/>
  <c r="R645" i="16"/>
  <c r="Q645" i="16"/>
  <c r="P645" i="16"/>
  <c r="O645" i="16"/>
  <c r="K645" i="16"/>
  <c r="S645" i="16" s="1"/>
  <c r="D645" i="16"/>
  <c r="C645" i="16"/>
  <c r="B645" i="16"/>
  <c r="S645" i="11"/>
  <c r="R645" i="11"/>
  <c r="P645" i="11"/>
  <c r="O645" i="11"/>
  <c r="N645" i="11"/>
  <c r="K645" i="11"/>
  <c r="H645" i="11"/>
  <c r="T645" i="11" s="1"/>
  <c r="D645" i="11"/>
  <c r="C645" i="11"/>
  <c r="B645" i="11"/>
  <c r="P645" i="12"/>
  <c r="O645" i="12"/>
  <c r="N645" i="12"/>
  <c r="M645" i="12"/>
  <c r="I645" i="12"/>
  <c r="Q645" i="12" s="1"/>
  <c r="D645" i="12"/>
  <c r="C645" i="12"/>
  <c r="B645" i="12"/>
  <c r="P645" i="10"/>
  <c r="O645" i="10"/>
  <c r="M645" i="10"/>
  <c r="I645" i="10"/>
  <c r="Q645" i="10" s="1"/>
  <c r="D645" i="10"/>
  <c r="C645" i="10"/>
  <c r="B645" i="10"/>
  <c r="O645" i="1"/>
  <c r="Z645" i="18" s="1"/>
  <c r="N645" i="1"/>
  <c r="P645" i="18" s="1"/>
  <c r="AM645" i="18" s="1"/>
  <c r="M645" i="1"/>
  <c r="J645" i="18" s="1"/>
  <c r="AL645" i="18" s="1"/>
  <c r="L645" i="1"/>
  <c r="D645" i="18" s="1"/>
  <c r="AK645" i="18" s="1"/>
  <c r="A645" i="1"/>
  <c r="A645" i="13" s="1"/>
  <c r="AX644" i="18"/>
  <c r="AW644" i="18"/>
  <c r="AV644" i="18"/>
  <c r="AF644" i="18"/>
  <c r="BB644" i="18" s="1"/>
  <c r="AD644" i="18"/>
  <c r="AC644" i="18"/>
  <c r="V644" i="18"/>
  <c r="T644" i="18"/>
  <c r="AZ644" i="18" s="1"/>
  <c r="S644" i="18"/>
  <c r="O644" i="18"/>
  <c r="N644" i="18"/>
  <c r="I644" i="18"/>
  <c r="H644" i="18"/>
  <c r="C644" i="18"/>
  <c r="B644" i="18"/>
  <c r="Q644" i="15"/>
  <c r="P644" i="15"/>
  <c r="O644" i="15"/>
  <c r="N644" i="15"/>
  <c r="J644" i="15"/>
  <c r="D644" i="15"/>
  <c r="C644" i="15"/>
  <c r="B644" i="15"/>
  <c r="Q644" i="14"/>
  <c r="P644" i="14"/>
  <c r="O644" i="14"/>
  <c r="N644" i="14"/>
  <c r="J644" i="14"/>
  <c r="D644" i="14"/>
  <c r="C644" i="14"/>
  <c r="B644" i="14"/>
  <c r="P644" i="13"/>
  <c r="O644" i="13"/>
  <c r="N644" i="13"/>
  <c r="M644" i="13"/>
  <c r="I644" i="13"/>
  <c r="Q644" i="13" s="1"/>
  <c r="D644" i="13"/>
  <c r="C644" i="13"/>
  <c r="B644" i="13"/>
  <c r="R644" i="16"/>
  <c r="Q644" i="16"/>
  <c r="P644" i="16"/>
  <c r="O644" i="16"/>
  <c r="K644" i="16"/>
  <c r="S644" i="16" s="1"/>
  <c r="D644" i="16"/>
  <c r="C644" i="16"/>
  <c r="B644" i="16"/>
  <c r="S644" i="11"/>
  <c r="R644" i="11"/>
  <c r="P644" i="11"/>
  <c r="O644" i="11"/>
  <c r="N644" i="11"/>
  <c r="K644" i="11"/>
  <c r="H644" i="11"/>
  <c r="T644" i="11" s="1"/>
  <c r="D644" i="11"/>
  <c r="C644" i="11"/>
  <c r="B644" i="11"/>
  <c r="P644" i="12"/>
  <c r="O644" i="12"/>
  <c r="N644" i="12"/>
  <c r="M644" i="12"/>
  <c r="I644" i="12"/>
  <c r="Q644" i="12" s="1"/>
  <c r="D644" i="12"/>
  <c r="C644" i="12"/>
  <c r="B644" i="12"/>
  <c r="P644" i="10"/>
  <c r="O644" i="10"/>
  <c r="M644" i="10"/>
  <c r="I644" i="10"/>
  <c r="Q644" i="10" s="1"/>
  <c r="D644" i="10"/>
  <c r="C644" i="10"/>
  <c r="B644" i="10"/>
  <c r="O644" i="1"/>
  <c r="Z644" i="18" s="1"/>
  <c r="AN644" i="18" s="1"/>
  <c r="N644" i="1"/>
  <c r="P644" i="18" s="1"/>
  <c r="M644" i="1"/>
  <c r="J644" i="18" s="1"/>
  <c r="AL644" i="18" s="1"/>
  <c r="L644" i="1"/>
  <c r="D644" i="18" s="1"/>
  <c r="AK644" i="18" s="1"/>
  <c r="A644" i="1"/>
  <c r="A644" i="15" s="1"/>
  <c r="AX643" i="18"/>
  <c r="AW643" i="18"/>
  <c r="AV643" i="18"/>
  <c r="AI643" i="18"/>
  <c r="AG643" i="18"/>
  <c r="AF643" i="18"/>
  <c r="BB643" i="18" s="1"/>
  <c r="AE643" i="18"/>
  <c r="AD643" i="18"/>
  <c r="AC643" i="18"/>
  <c r="V643" i="18"/>
  <c r="T643" i="18"/>
  <c r="AZ643" i="18" s="1"/>
  <c r="S643" i="18"/>
  <c r="O643" i="18"/>
  <c r="N643" i="18"/>
  <c r="I643" i="18"/>
  <c r="H643" i="18"/>
  <c r="C643" i="18"/>
  <c r="B643" i="18"/>
  <c r="Q643" i="15"/>
  <c r="P643" i="15"/>
  <c r="O643" i="15"/>
  <c r="N643" i="15"/>
  <c r="J643" i="15"/>
  <c r="C643" i="15"/>
  <c r="B643" i="15"/>
  <c r="Q643" i="14"/>
  <c r="P643" i="14"/>
  <c r="O643" i="14"/>
  <c r="N643" i="14"/>
  <c r="J643" i="14"/>
  <c r="R643" i="14" s="1"/>
  <c r="C643" i="14"/>
  <c r="B643" i="14"/>
  <c r="P643" i="13"/>
  <c r="O643" i="13"/>
  <c r="N643" i="13"/>
  <c r="M643" i="13"/>
  <c r="I643" i="13"/>
  <c r="Q643" i="13" s="1"/>
  <c r="D643" i="13"/>
  <c r="C643" i="13"/>
  <c r="B643" i="13"/>
  <c r="R643" i="16"/>
  <c r="Q643" i="16"/>
  <c r="P643" i="16"/>
  <c r="O643" i="16"/>
  <c r="K643" i="16"/>
  <c r="S643" i="16" s="1"/>
  <c r="D643" i="16"/>
  <c r="C643" i="16"/>
  <c r="B643" i="16"/>
  <c r="S643" i="11"/>
  <c r="R643" i="11"/>
  <c r="P643" i="11"/>
  <c r="O643" i="11"/>
  <c r="N643" i="11"/>
  <c r="K643" i="11"/>
  <c r="H643" i="11"/>
  <c r="T643" i="11" s="1"/>
  <c r="D643" i="11"/>
  <c r="C643" i="11"/>
  <c r="B643" i="11"/>
  <c r="P643" i="12"/>
  <c r="O643" i="12"/>
  <c r="N643" i="12"/>
  <c r="M643" i="12"/>
  <c r="I643" i="12"/>
  <c r="Q643" i="12" s="1"/>
  <c r="D643" i="12"/>
  <c r="C643" i="12"/>
  <c r="B643" i="12"/>
  <c r="P643" i="10"/>
  <c r="O643" i="10"/>
  <c r="M643" i="10"/>
  <c r="I643" i="10"/>
  <c r="Q643" i="10" s="1"/>
  <c r="D643" i="10"/>
  <c r="C643" i="10"/>
  <c r="B643" i="10"/>
  <c r="O643" i="1"/>
  <c r="Z643" i="18" s="1"/>
  <c r="AN643" i="18" s="1"/>
  <c r="N643" i="1"/>
  <c r="P643" i="18" s="1"/>
  <c r="M643" i="1"/>
  <c r="J643" i="18" s="1"/>
  <c r="AL643" i="18" s="1"/>
  <c r="L643" i="1"/>
  <c r="D643" i="18" s="1"/>
  <c r="AK643" i="18" s="1"/>
  <c r="A643" i="1"/>
  <c r="A643" i="15" s="1"/>
  <c r="AX642" i="18"/>
  <c r="AW642" i="18"/>
  <c r="AV642" i="18"/>
  <c r="AI642" i="18"/>
  <c r="AG642" i="18"/>
  <c r="AF642" i="18"/>
  <c r="BB642" i="18" s="1"/>
  <c r="AE642" i="18"/>
  <c r="AD642" i="18"/>
  <c r="AC642" i="18"/>
  <c r="V642" i="18"/>
  <c r="W642" i="18" s="1"/>
  <c r="T642" i="18"/>
  <c r="AZ642" i="18" s="1"/>
  <c r="S642" i="18"/>
  <c r="O642" i="18"/>
  <c r="N642" i="18"/>
  <c r="C642" i="18"/>
  <c r="B642" i="18"/>
  <c r="Q642" i="15"/>
  <c r="P642" i="15"/>
  <c r="O642" i="15"/>
  <c r="N642" i="15"/>
  <c r="J642" i="15"/>
  <c r="R642" i="15" s="1"/>
  <c r="D642" i="15"/>
  <c r="C642" i="15"/>
  <c r="B642" i="15"/>
  <c r="Q642" i="14"/>
  <c r="P642" i="14"/>
  <c r="O642" i="14"/>
  <c r="N642" i="14"/>
  <c r="J642" i="14"/>
  <c r="R642" i="14" s="1"/>
  <c r="C642" i="14"/>
  <c r="B642" i="14"/>
  <c r="P642" i="13"/>
  <c r="O642" i="13"/>
  <c r="N642" i="13"/>
  <c r="M642" i="13"/>
  <c r="I642" i="13"/>
  <c r="Q642" i="13" s="1"/>
  <c r="D642" i="13"/>
  <c r="C642" i="13"/>
  <c r="B642" i="13"/>
  <c r="R642" i="16"/>
  <c r="Q642" i="16"/>
  <c r="P642" i="16"/>
  <c r="O642" i="16"/>
  <c r="K642" i="16"/>
  <c r="S642" i="16" s="1"/>
  <c r="D642" i="16"/>
  <c r="C642" i="16"/>
  <c r="B642" i="16"/>
  <c r="S642" i="11"/>
  <c r="R642" i="11"/>
  <c r="P642" i="11"/>
  <c r="O642" i="11"/>
  <c r="N642" i="11"/>
  <c r="K642" i="11"/>
  <c r="H642" i="11"/>
  <c r="T642" i="11" s="1"/>
  <c r="D642" i="11"/>
  <c r="C642" i="11"/>
  <c r="B642" i="11"/>
  <c r="P642" i="12"/>
  <c r="O642" i="12"/>
  <c r="N642" i="12"/>
  <c r="M642" i="12"/>
  <c r="I642" i="12"/>
  <c r="Q642" i="12" s="1"/>
  <c r="D642" i="12"/>
  <c r="C642" i="12"/>
  <c r="B642" i="12"/>
  <c r="P642" i="10"/>
  <c r="O642" i="10"/>
  <c r="M642" i="10"/>
  <c r="M642" i="18" s="1"/>
  <c r="I642" i="10"/>
  <c r="D642" i="10"/>
  <c r="C642" i="10"/>
  <c r="B642" i="10"/>
  <c r="O642" i="1"/>
  <c r="Z642" i="18" s="1"/>
  <c r="AN642" i="18" s="1"/>
  <c r="N642" i="1"/>
  <c r="P642" i="18" s="1"/>
  <c r="AM642" i="18" s="1"/>
  <c r="M642" i="1"/>
  <c r="J642" i="18" s="1"/>
  <c r="AL642" i="18" s="1"/>
  <c r="L642" i="1"/>
  <c r="D642" i="18" s="1"/>
  <c r="A642" i="1"/>
  <c r="A642" i="13" s="1"/>
  <c r="AX641" i="18"/>
  <c r="AW641" i="18"/>
  <c r="AV641" i="18"/>
  <c r="AI641" i="18"/>
  <c r="AG641" i="18"/>
  <c r="AF641" i="18"/>
  <c r="BB641" i="18" s="1"/>
  <c r="AE641" i="18"/>
  <c r="AD641" i="18"/>
  <c r="AC641" i="18"/>
  <c r="V641" i="18"/>
  <c r="W641" i="18" s="1"/>
  <c r="T641" i="18"/>
  <c r="AZ641" i="18" s="1"/>
  <c r="S641" i="18"/>
  <c r="O641" i="18"/>
  <c r="N641" i="18"/>
  <c r="I641" i="18"/>
  <c r="H641" i="18"/>
  <c r="C641" i="18"/>
  <c r="B641" i="18"/>
  <c r="Q641" i="15"/>
  <c r="P641" i="15"/>
  <c r="O641" i="15"/>
  <c r="N641" i="15"/>
  <c r="J641" i="15"/>
  <c r="C641" i="15"/>
  <c r="B641" i="15"/>
  <c r="Q641" i="14"/>
  <c r="P641" i="14"/>
  <c r="O641" i="14"/>
  <c r="N641" i="14"/>
  <c r="J641" i="14"/>
  <c r="C641" i="14"/>
  <c r="B641" i="14"/>
  <c r="P641" i="13"/>
  <c r="O641" i="13"/>
  <c r="N641" i="13"/>
  <c r="M641" i="13"/>
  <c r="I641" i="13"/>
  <c r="Q641" i="13" s="1"/>
  <c r="D641" i="13"/>
  <c r="C641" i="13"/>
  <c r="B641" i="13"/>
  <c r="R641" i="16"/>
  <c r="Q641" i="16"/>
  <c r="P641" i="16"/>
  <c r="O641" i="16"/>
  <c r="K641" i="16"/>
  <c r="S641" i="16" s="1"/>
  <c r="D641" i="16"/>
  <c r="C641" i="16"/>
  <c r="B641" i="16"/>
  <c r="S641" i="11"/>
  <c r="R641" i="11"/>
  <c r="P641" i="11"/>
  <c r="O641" i="11"/>
  <c r="N641" i="11"/>
  <c r="K641" i="11"/>
  <c r="H641" i="11"/>
  <c r="T641" i="11" s="1"/>
  <c r="D641" i="11"/>
  <c r="C641" i="11"/>
  <c r="B641" i="11"/>
  <c r="P641" i="12"/>
  <c r="O641" i="12"/>
  <c r="N641" i="12"/>
  <c r="M641" i="12"/>
  <c r="I641" i="12"/>
  <c r="Q641" i="12" s="1"/>
  <c r="D641" i="12"/>
  <c r="C641" i="12"/>
  <c r="B641" i="12"/>
  <c r="P641" i="10"/>
  <c r="O641" i="10"/>
  <c r="M641" i="10"/>
  <c r="M641" i="18" s="1"/>
  <c r="I641" i="10"/>
  <c r="Q641" i="10" s="1"/>
  <c r="D641" i="10"/>
  <c r="C641" i="10"/>
  <c r="B641" i="10"/>
  <c r="O641" i="1"/>
  <c r="Z641" i="18" s="1"/>
  <c r="AN641" i="18" s="1"/>
  <c r="N641" i="1"/>
  <c r="P641" i="18" s="1"/>
  <c r="M641" i="1"/>
  <c r="J641" i="18" s="1"/>
  <c r="AL641" i="18" s="1"/>
  <c r="L641" i="1"/>
  <c r="D641" i="18" s="1"/>
  <c r="AK641" i="18" s="1"/>
  <c r="A641" i="1"/>
  <c r="A641" i="13" s="1"/>
  <c r="AX640" i="18"/>
  <c r="AW640" i="18"/>
  <c r="AV640" i="18"/>
  <c r="AI640" i="18"/>
  <c r="AG640" i="18"/>
  <c r="AF640" i="18"/>
  <c r="BB640" i="18" s="1"/>
  <c r="AE640" i="18"/>
  <c r="AD640" i="18"/>
  <c r="AC640" i="18"/>
  <c r="V640" i="18"/>
  <c r="W640" i="18" s="1"/>
  <c r="T640" i="18"/>
  <c r="AZ640" i="18" s="1"/>
  <c r="S640" i="18"/>
  <c r="O640" i="18"/>
  <c r="N640" i="18"/>
  <c r="C640" i="18"/>
  <c r="B640" i="18"/>
  <c r="Q640" i="15"/>
  <c r="P640" i="15"/>
  <c r="O640" i="15"/>
  <c r="N640" i="15"/>
  <c r="J640" i="15"/>
  <c r="D640" i="15"/>
  <c r="C640" i="15"/>
  <c r="B640" i="15"/>
  <c r="Q640" i="14"/>
  <c r="P640" i="14"/>
  <c r="O640" i="14"/>
  <c r="N640" i="14"/>
  <c r="J640" i="14"/>
  <c r="C640" i="14"/>
  <c r="B640" i="14"/>
  <c r="P640" i="13"/>
  <c r="O640" i="13"/>
  <c r="N640" i="13"/>
  <c r="M640" i="13"/>
  <c r="I640" i="13"/>
  <c r="Q640" i="13" s="1"/>
  <c r="D640" i="13"/>
  <c r="C640" i="13"/>
  <c r="B640" i="13"/>
  <c r="R640" i="16"/>
  <c r="Q640" i="16"/>
  <c r="P640" i="16"/>
  <c r="O640" i="16"/>
  <c r="K640" i="16"/>
  <c r="S640" i="16" s="1"/>
  <c r="D640" i="16"/>
  <c r="C640" i="16"/>
  <c r="B640" i="16"/>
  <c r="S640" i="11"/>
  <c r="R640" i="11"/>
  <c r="P640" i="11"/>
  <c r="O640" i="11"/>
  <c r="N640" i="11"/>
  <c r="K640" i="11"/>
  <c r="H640" i="11"/>
  <c r="T640" i="11" s="1"/>
  <c r="D640" i="11"/>
  <c r="C640" i="11"/>
  <c r="B640" i="11"/>
  <c r="P640" i="12"/>
  <c r="O640" i="12"/>
  <c r="N640" i="12"/>
  <c r="M640" i="12"/>
  <c r="I640" i="12"/>
  <c r="Q640" i="12" s="1"/>
  <c r="D640" i="12"/>
  <c r="C640" i="12"/>
  <c r="B640" i="12"/>
  <c r="P640" i="10"/>
  <c r="O640" i="10"/>
  <c r="M640" i="10"/>
  <c r="M640" i="18" s="1"/>
  <c r="I640" i="10"/>
  <c r="D640" i="10"/>
  <c r="C640" i="10"/>
  <c r="B640" i="10"/>
  <c r="O640" i="1"/>
  <c r="Z640" i="18" s="1"/>
  <c r="AN640" i="18" s="1"/>
  <c r="N640" i="1"/>
  <c r="P640" i="18" s="1"/>
  <c r="AM640" i="18" s="1"/>
  <c r="M640" i="1"/>
  <c r="J640" i="18" s="1"/>
  <c r="AL640" i="18" s="1"/>
  <c r="L640" i="1"/>
  <c r="D640" i="18" s="1"/>
  <c r="AK640" i="18" s="1"/>
  <c r="A640" i="1"/>
  <c r="A640" i="15" s="1"/>
  <c r="AX639" i="18"/>
  <c r="AW639" i="18"/>
  <c r="AV639" i="18"/>
  <c r="AI639" i="18"/>
  <c r="AG639" i="18"/>
  <c r="AF639" i="18"/>
  <c r="BB639" i="18" s="1"/>
  <c r="AE639" i="18"/>
  <c r="AD639" i="18"/>
  <c r="AC639" i="18"/>
  <c r="V639" i="18"/>
  <c r="T639" i="18"/>
  <c r="S639" i="18"/>
  <c r="O639" i="18"/>
  <c r="N639" i="18"/>
  <c r="I639" i="18"/>
  <c r="H639" i="18"/>
  <c r="C639" i="18"/>
  <c r="B639" i="18"/>
  <c r="Q639" i="15"/>
  <c r="P639" i="15"/>
  <c r="O639" i="15"/>
  <c r="N639" i="15"/>
  <c r="J639" i="15"/>
  <c r="C639" i="15"/>
  <c r="B639" i="15"/>
  <c r="Q639" i="14"/>
  <c r="P639" i="14"/>
  <c r="O639" i="14"/>
  <c r="N639" i="14"/>
  <c r="J639" i="14"/>
  <c r="R639" i="14" s="1"/>
  <c r="C639" i="14"/>
  <c r="B639" i="14"/>
  <c r="P639" i="13"/>
  <c r="O639" i="13"/>
  <c r="N639" i="13"/>
  <c r="M639" i="13"/>
  <c r="I639" i="13"/>
  <c r="Q639" i="13" s="1"/>
  <c r="D639" i="13"/>
  <c r="C639" i="13"/>
  <c r="B639" i="13"/>
  <c r="R639" i="16"/>
  <c r="Q639" i="16"/>
  <c r="P639" i="16"/>
  <c r="O639" i="16"/>
  <c r="K639" i="16"/>
  <c r="S639" i="16" s="1"/>
  <c r="D639" i="16"/>
  <c r="C639" i="16"/>
  <c r="B639" i="16"/>
  <c r="S639" i="11"/>
  <c r="R639" i="11"/>
  <c r="P639" i="11"/>
  <c r="O639" i="11"/>
  <c r="N639" i="11"/>
  <c r="K639" i="11"/>
  <c r="H639" i="11"/>
  <c r="T639" i="11" s="1"/>
  <c r="D639" i="11"/>
  <c r="C639" i="11"/>
  <c r="B639" i="11"/>
  <c r="P639" i="12"/>
  <c r="O639" i="12"/>
  <c r="N639" i="12"/>
  <c r="M639" i="12"/>
  <c r="I639" i="12"/>
  <c r="Q639" i="12" s="1"/>
  <c r="D639" i="12"/>
  <c r="C639" i="12"/>
  <c r="B639" i="12"/>
  <c r="P639" i="10"/>
  <c r="O639" i="10"/>
  <c r="M639" i="10"/>
  <c r="M639" i="18" s="1"/>
  <c r="I639" i="10"/>
  <c r="Q639" i="10" s="1"/>
  <c r="D639" i="10"/>
  <c r="C639" i="10"/>
  <c r="B639" i="10"/>
  <c r="O639" i="1"/>
  <c r="Z639" i="18" s="1"/>
  <c r="AN639" i="18" s="1"/>
  <c r="N639" i="1"/>
  <c r="P639" i="18" s="1"/>
  <c r="AM639" i="18" s="1"/>
  <c r="M639" i="1"/>
  <c r="J639" i="18" s="1"/>
  <c r="AL639" i="18" s="1"/>
  <c r="L639" i="1"/>
  <c r="D639" i="18" s="1"/>
  <c r="AK639" i="18" s="1"/>
  <c r="A639" i="1"/>
  <c r="A639" i="18" s="1"/>
  <c r="AX638" i="18"/>
  <c r="AW638" i="18"/>
  <c r="AV638" i="18"/>
  <c r="AI638" i="18"/>
  <c r="AG638" i="18"/>
  <c r="AF638" i="18"/>
  <c r="BB638" i="18" s="1"/>
  <c r="AE638" i="18"/>
  <c r="AD638" i="18"/>
  <c r="AC638" i="18"/>
  <c r="V638" i="18"/>
  <c r="W638" i="18" s="1"/>
  <c r="T638" i="18"/>
  <c r="S638" i="18"/>
  <c r="I638" i="18"/>
  <c r="H638" i="18"/>
  <c r="C638" i="18"/>
  <c r="B638" i="18"/>
  <c r="Q638" i="15"/>
  <c r="P638" i="15"/>
  <c r="O638" i="15"/>
  <c r="N638" i="15"/>
  <c r="J638" i="15"/>
  <c r="C638" i="15"/>
  <c r="B638" i="15"/>
  <c r="Q638" i="14"/>
  <c r="P638" i="14"/>
  <c r="O638" i="14"/>
  <c r="N638" i="14"/>
  <c r="J638" i="14"/>
  <c r="R638" i="14" s="1"/>
  <c r="C638" i="14"/>
  <c r="B638" i="14"/>
  <c r="P638" i="13"/>
  <c r="O638" i="13"/>
  <c r="N638" i="13"/>
  <c r="M638" i="13"/>
  <c r="I638" i="13"/>
  <c r="Q638" i="13" s="1"/>
  <c r="D638" i="13"/>
  <c r="C638" i="13"/>
  <c r="B638" i="13"/>
  <c r="R638" i="16"/>
  <c r="Q638" i="16"/>
  <c r="P638" i="16"/>
  <c r="O638" i="16"/>
  <c r="K638" i="16"/>
  <c r="S638" i="16" s="1"/>
  <c r="D638" i="16"/>
  <c r="C638" i="16"/>
  <c r="B638" i="16"/>
  <c r="S638" i="11"/>
  <c r="R638" i="11"/>
  <c r="P638" i="11"/>
  <c r="O638" i="11"/>
  <c r="N638" i="11"/>
  <c r="K638" i="11"/>
  <c r="H638" i="11"/>
  <c r="T638" i="11" s="1"/>
  <c r="D638" i="11"/>
  <c r="C638" i="11"/>
  <c r="B638" i="11"/>
  <c r="P638" i="12"/>
  <c r="O638" i="12"/>
  <c r="N638" i="12"/>
  <c r="M638" i="12"/>
  <c r="I638" i="12"/>
  <c r="Q638" i="12" s="1"/>
  <c r="D638" i="12"/>
  <c r="C638" i="12"/>
  <c r="B638" i="12"/>
  <c r="P638" i="10"/>
  <c r="O638" i="10"/>
  <c r="M638" i="10"/>
  <c r="M638" i="18" s="1"/>
  <c r="I638" i="10"/>
  <c r="Q638" i="10" s="1"/>
  <c r="D638" i="10"/>
  <c r="C638" i="10"/>
  <c r="B638" i="10"/>
  <c r="O638" i="1"/>
  <c r="Z638" i="18" s="1"/>
  <c r="AN638" i="18" s="1"/>
  <c r="N638" i="1"/>
  <c r="P638" i="18" s="1"/>
  <c r="AM638" i="18" s="1"/>
  <c r="M638" i="1"/>
  <c r="J638" i="18" s="1"/>
  <c r="L638" i="1"/>
  <c r="D638" i="18" s="1"/>
  <c r="AK638" i="18" s="1"/>
  <c r="A638" i="1"/>
  <c r="A638" i="14" s="1"/>
  <c r="AX637" i="18"/>
  <c r="AW637" i="18"/>
  <c r="AV637" i="18"/>
  <c r="AI637" i="18"/>
  <c r="AG637" i="18"/>
  <c r="AF637" i="18"/>
  <c r="BB637" i="18" s="1"/>
  <c r="AE637" i="18"/>
  <c r="AD637" i="18"/>
  <c r="AC637" i="18"/>
  <c r="Y637" i="18"/>
  <c r="W637" i="18"/>
  <c r="V637" i="18"/>
  <c r="BA637" i="18" s="1"/>
  <c r="U637" i="18"/>
  <c r="T637" i="18"/>
  <c r="AZ637" i="18" s="1"/>
  <c r="S637" i="18"/>
  <c r="O637" i="18"/>
  <c r="N637" i="18"/>
  <c r="I637" i="18"/>
  <c r="H637" i="18"/>
  <c r="C637" i="18"/>
  <c r="B637" i="18"/>
  <c r="Q637" i="15"/>
  <c r="P637" i="15"/>
  <c r="O637" i="15"/>
  <c r="N637" i="15"/>
  <c r="J637" i="15"/>
  <c r="R637" i="15" s="1"/>
  <c r="D637" i="15"/>
  <c r="C637" i="15"/>
  <c r="B637" i="15"/>
  <c r="Q637" i="14"/>
  <c r="P637" i="14"/>
  <c r="O637" i="14"/>
  <c r="N637" i="14"/>
  <c r="J637" i="14"/>
  <c r="R637" i="14" s="1"/>
  <c r="C637" i="14"/>
  <c r="B637" i="14"/>
  <c r="P637" i="13"/>
  <c r="O637" i="13"/>
  <c r="N637" i="13"/>
  <c r="M637" i="13"/>
  <c r="I637" i="13"/>
  <c r="Q637" i="13" s="1"/>
  <c r="D637" i="13"/>
  <c r="C637" i="13"/>
  <c r="B637" i="13"/>
  <c r="R637" i="16"/>
  <c r="Q637" i="16"/>
  <c r="P637" i="16"/>
  <c r="O637" i="16"/>
  <c r="K637" i="16"/>
  <c r="S637" i="16" s="1"/>
  <c r="D637" i="16"/>
  <c r="C637" i="16"/>
  <c r="B637" i="16"/>
  <c r="S637" i="11"/>
  <c r="R637" i="11"/>
  <c r="P637" i="11"/>
  <c r="O637" i="11"/>
  <c r="N637" i="11"/>
  <c r="K637" i="11"/>
  <c r="H637" i="11"/>
  <c r="T637" i="11" s="1"/>
  <c r="D637" i="11"/>
  <c r="C637" i="11"/>
  <c r="B637" i="11"/>
  <c r="P637" i="12"/>
  <c r="O637" i="12"/>
  <c r="N637" i="12"/>
  <c r="M637" i="12"/>
  <c r="I637" i="12"/>
  <c r="Q637" i="12" s="1"/>
  <c r="D637" i="12"/>
  <c r="C637" i="12"/>
  <c r="B637" i="12"/>
  <c r="P637" i="10"/>
  <c r="O637" i="10"/>
  <c r="M637" i="10"/>
  <c r="I637" i="10"/>
  <c r="Q637" i="10" s="1"/>
  <c r="D637" i="10"/>
  <c r="C637" i="10"/>
  <c r="B637" i="10"/>
  <c r="O637" i="1"/>
  <c r="Z637" i="18" s="1"/>
  <c r="AN637" i="18" s="1"/>
  <c r="N637" i="1"/>
  <c r="P637" i="18" s="1"/>
  <c r="AM637" i="18" s="1"/>
  <c r="M637" i="1"/>
  <c r="J637" i="18" s="1"/>
  <c r="AL637" i="18" s="1"/>
  <c r="L637" i="1"/>
  <c r="D637" i="18" s="1"/>
  <c r="AK637" i="18" s="1"/>
  <c r="A637" i="1"/>
  <c r="A637" i="15" s="1"/>
  <c r="AX636" i="18"/>
  <c r="AW636" i="18"/>
  <c r="AV636" i="18"/>
  <c r="AI636" i="18"/>
  <c r="AG636" i="18"/>
  <c r="AF636" i="18"/>
  <c r="BB636" i="18" s="1"/>
  <c r="AE636" i="18"/>
  <c r="AD636" i="18"/>
  <c r="AC636" i="18"/>
  <c r="V636" i="18"/>
  <c r="W636" i="18" s="1"/>
  <c r="T636" i="18"/>
  <c r="AZ636" i="18" s="1"/>
  <c r="S636" i="18"/>
  <c r="O636" i="18"/>
  <c r="N636" i="18"/>
  <c r="I636" i="18"/>
  <c r="H636" i="18"/>
  <c r="C636" i="18"/>
  <c r="B636" i="18"/>
  <c r="Q636" i="15"/>
  <c r="P636" i="15"/>
  <c r="O636" i="15"/>
  <c r="N636" i="15"/>
  <c r="J636" i="15"/>
  <c r="D636" i="15"/>
  <c r="C636" i="15"/>
  <c r="B636" i="15"/>
  <c r="Q636" i="14"/>
  <c r="P636" i="14"/>
  <c r="O636" i="14"/>
  <c r="N636" i="14"/>
  <c r="J636" i="14"/>
  <c r="C636" i="14"/>
  <c r="B636" i="14"/>
  <c r="P636" i="13"/>
  <c r="O636" i="13"/>
  <c r="N636" i="13"/>
  <c r="M636" i="13"/>
  <c r="I636" i="13"/>
  <c r="Q636" i="13" s="1"/>
  <c r="D636" i="13"/>
  <c r="C636" i="13"/>
  <c r="B636" i="13"/>
  <c r="R636" i="16"/>
  <c r="Q636" i="16"/>
  <c r="P636" i="16"/>
  <c r="O636" i="16"/>
  <c r="K636" i="16"/>
  <c r="S636" i="16" s="1"/>
  <c r="D636" i="16"/>
  <c r="C636" i="16"/>
  <c r="B636" i="16"/>
  <c r="S636" i="11"/>
  <c r="R636" i="11"/>
  <c r="P636" i="11"/>
  <c r="O636" i="11"/>
  <c r="N636" i="11"/>
  <c r="K636" i="11"/>
  <c r="H636" i="11"/>
  <c r="T636" i="11" s="1"/>
  <c r="D636" i="11"/>
  <c r="C636" i="11"/>
  <c r="B636" i="11"/>
  <c r="P636" i="12"/>
  <c r="O636" i="12"/>
  <c r="N636" i="12"/>
  <c r="M636" i="12"/>
  <c r="I636" i="12"/>
  <c r="Q636" i="12" s="1"/>
  <c r="D636" i="12"/>
  <c r="C636" i="12"/>
  <c r="B636" i="12"/>
  <c r="P636" i="10"/>
  <c r="O636" i="10"/>
  <c r="M636" i="10"/>
  <c r="M636" i="18" s="1"/>
  <c r="I636" i="10"/>
  <c r="Q636" i="10" s="1"/>
  <c r="D636" i="10"/>
  <c r="C636" i="10"/>
  <c r="B636" i="10"/>
  <c r="O636" i="1"/>
  <c r="Z636" i="18" s="1"/>
  <c r="AN636" i="18" s="1"/>
  <c r="N636" i="1"/>
  <c r="P636" i="18" s="1"/>
  <c r="AM636" i="18" s="1"/>
  <c r="M636" i="1"/>
  <c r="J636" i="18" s="1"/>
  <c r="AL636" i="18" s="1"/>
  <c r="L636" i="1"/>
  <c r="D636" i="18" s="1"/>
  <c r="AK636" i="18" s="1"/>
  <c r="A636" i="1"/>
  <c r="A636" i="15" s="1"/>
  <c r="AX635" i="18"/>
  <c r="AW635" i="18"/>
  <c r="AV635" i="18"/>
  <c r="AI635" i="18"/>
  <c r="AG635" i="18"/>
  <c r="AF635" i="18"/>
  <c r="BB635" i="18" s="1"/>
  <c r="AE635" i="18"/>
  <c r="AD635" i="18"/>
  <c r="AC635" i="18"/>
  <c r="V635" i="18"/>
  <c r="W635" i="18" s="1"/>
  <c r="T635" i="18"/>
  <c r="AZ635" i="18" s="1"/>
  <c r="S635" i="18"/>
  <c r="O635" i="18"/>
  <c r="N635" i="18"/>
  <c r="C635" i="18"/>
  <c r="B635" i="18"/>
  <c r="Q635" i="15"/>
  <c r="P635" i="15"/>
  <c r="O635" i="15"/>
  <c r="N635" i="15"/>
  <c r="J635" i="15"/>
  <c r="R635" i="15" s="1"/>
  <c r="D635" i="15"/>
  <c r="C635" i="15"/>
  <c r="B635" i="15"/>
  <c r="Q635" i="14"/>
  <c r="P635" i="14"/>
  <c r="O635" i="14"/>
  <c r="N635" i="14"/>
  <c r="J635" i="14"/>
  <c r="R635" i="14" s="1"/>
  <c r="C635" i="14"/>
  <c r="B635" i="14"/>
  <c r="P635" i="13"/>
  <c r="O635" i="13"/>
  <c r="N635" i="13"/>
  <c r="M635" i="13"/>
  <c r="I635" i="13"/>
  <c r="Q635" i="13" s="1"/>
  <c r="D635" i="13"/>
  <c r="C635" i="13"/>
  <c r="B635" i="13"/>
  <c r="R635" i="16"/>
  <c r="Q635" i="16"/>
  <c r="P635" i="16"/>
  <c r="O635" i="16"/>
  <c r="K635" i="16"/>
  <c r="S635" i="16" s="1"/>
  <c r="D635" i="16"/>
  <c r="C635" i="16"/>
  <c r="B635" i="16"/>
  <c r="S635" i="11"/>
  <c r="R635" i="11"/>
  <c r="P635" i="11"/>
  <c r="O635" i="11"/>
  <c r="N635" i="11"/>
  <c r="K635" i="11"/>
  <c r="H635" i="11"/>
  <c r="T635" i="11" s="1"/>
  <c r="D635" i="11"/>
  <c r="C635" i="11"/>
  <c r="B635" i="11"/>
  <c r="P635" i="12"/>
  <c r="O635" i="12"/>
  <c r="N635" i="12"/>
  <c r="M635" i="12"/>
  <c r="I635" i="12"/>
  <c r="Q635" i="12" s="1"/>
  <c r="D635" i="12"/>
  <c r="C635" i="12"/>
  <c r="B635" i="12"/>
  <c r="P635" i="10"/>
  <c r="O635" i="10"/>
  <c r="M635" i="10"/>
  <c r="I635" i="10"/>
  <c r="D635" i="10"/>
  <c r="C635" i="10"/>
  <c r="B635" i="10"/>
  <c r="O635" i="1"/>
  <c r="Z635" i="18" s="1"/>
  <c r="AN635" i="18" s="1"/>
  <c r="N635" i="1"/>
  <c r="P635" i="18" s="1"/>
  <c r="M635" i="1"/>
  <c r="J635" i="18" s="1"/>
  <c r="AL635" i="18" s="1"/>
  <c r="L635" i="1"/>
  <c r="D635" i="18" s="1"/>
  <c r="A635" i="1"/>
  <c r="AX634" i="18"/>
  <c r="AW634" i="18"/>
  <c r="AV634" i="18"/>
  <c r="AI634" i="18"/>
  <c r="AG634" i="18"/>
  <c r="AF634" i="18"/>
  <c r="BB634" i="18" s="1"/>
  <c r="AE634" i="18"/>
  <c r="AD634" i="18"/>
  <c r="AC634" i="18"/>
  <c r="V634" i="18"/>
  <c r="W634" i="18" s="1"/>
  <c r="T634" i="18"/>
  <c r="AZ634" i="18" s="1"/>
  <c r="S634" i="18"/>
  <c r="O634" i="18"/>
  <c r="N634" i="18"/>
  <c r="I634" i="18"/>
  <c r="H634" i="18"/>
  <c r="C634" i="18"/>
  <c r="B634" i="18"/>
  <c r="Q634" i="15"/>
  <c r="P634" i="15"/>
  <c r="O634" i="15"/>
  <c r="N634" i="15"/>
  <c r="J634" i="15"/>
  <c r="C634" i="15"/>
  <c r="B634" i="15"/>
  <c r="Q634" i="14"/>
  <c r="P634" i="14"/>
  <c r="O634" i="14"/>
  <c r="N634" i="14"/>
  <c r="J634" i="14"/>
  <c r="R634" i="14" s="1"/>
  <c r="C634" i="14"/>
  <c r="B634" i="14"/>
  <c r="P634" i="13"/>
  <c r="O634" i="13"/>
  <c r="N634" i="13"/>
  <c r="M634" i="13"/>
  <c r="I634" i="13"/>
  <c r="Q634" i="13" s="1"/>
  <c r="D634" i="13"/>
  <c r="C634" i="13"/>
  <c r="B634" i="13"/>
  <c r="R634" i="16"/>
  <c r="Q634" i="16"/>
  <c r="P634" i="16"/>
  <c r="O634" i="16"/>
  <c r="K634" i="16"/>
  <c r="S634" i="16" s="1"/>
  <c r="D634" i="16"/>
  <c r="C634" i="16"/>
  <c r="B634" i="16"/>
  <c r="S634" i="11"/>
  <c r="R634" i="11"/>
  <c r="P634" i="11"/>
  <c r="O634" i="11"/>
  <c r="N634" i="11"/>
  <c r="K634" i="11"/>
  <c r="H634" i="11"/>
  <c r="T634" i="11" s="1"/>
  <c r="D634" i="11"/>
  <c r="C634" i="11"/>
  <c r="B634" i="11"/>
  <c r="P634" i="12"/>
  <c r="O634" i="12"/>
  <c r="N634" i="12"/>
  <c r="M634" i="12"/>
  <c r="I634" i="12"/>
  <c r="Q634" i="12" s="1"/>
  <c r="D634" i="12"/>
  <c r="C634" i="12"/>
  <c r="B634" i="12"/>
  <c r="P634" i="10"/>
  <c r="O634" i="10"/>
  <c r="M634" i="10"/>
  <c r="I634" i="10"/>
  <c r="Q634" i="10" s="1"/>
  <c r="D634" i="10"/>
  <c r="C634" i="10"/>
  <c r="B634" i="10"/>
  <c r="O634" i="1"/>
  <c r="Z634" i="18" s="1"/>
  <c r="AN634" i="18" s="1"/>
  <c r="N634" i="1"/>
  <c r="P634" i="18" s="1"/>
  <c r="AM634" i="18" s="1"/>
  <c r="M634" i="1"/>
  <c r="J634" i="18" s="1"/>
  <c r="AL634" i="18" s="1"/>
  <c r="L634" i="1"/>
  <c r="D634" i="18" s="1"/>
  <c r="AK634" i="18" s="1"/>
  <c r="A634" i="1"/>
  <c r="A634" i="18" s="1"/>
  <c r="AX633" i="18"/>
  <c r="AW633" i="18"/>
  <c r="AV633" i="18"/>
  <c r="AI633" i="18"/>
  <c r="AG633" i="18"/>
  <c r="AF633" i="18"/>
  <c r="BB633" i="18" s="1"/>
  <c r="AE633" i="18"/>
  <c r="AD633" i="18"/>
  <c r="AC633" i="18"/>
  <c r="V633" i="18"/>
  <c r="T633" i="18"/>
  <c r="S633" i="18"/>
  <c r="O633" i="18"/>
  <c r="N633" i="18"/>
  <c r="I633" i="18"/>
  <c r="H633" i="18"/>
  <c r="C633" i="18"/>
  <c r="B633" i="18"/>
  <c r="Q633" i="15"/>
  <c r="P633" i="15"/>
  <c r="O633" i="15"/>
  <c r="N633" i="15"/>
  <c r="J633" i="15"/>
  <c r="R633" i="15" s="1"/>
  <c r="D633" i="15"/>
  <c r="C633" i="15"/>
  <c r="B633" i="15"/>
  <c r="Q633" i="14"/>
  <c r="P633" i="14"/>
  <c r="O633" i="14"/>
  <c r="N633" i="14"/>
  <c r="J633" i="14"/>
  <c r="R633" i="14" s="1"/>
  <c r="C633" i="14"/>
  <c r="B633" i="14"/>
  <c r="P633" i="13"/>
  <c r="O633" i="13"/>
  <c r="N633" i="13"/>
  <c r="M633" i="13"/>
  <c r="I633" i="13"/>
  <c r="Q633" i="13" s="1"/>
  <c r="D633" i="13"/>
  <c r="C633" i="13"/>
  <c r="B633" i="13"/>
  <c r="R633" i="16"/>
  <c r="Q633" i="16"/>
  <c r="P633" i="16"/>
  <c r="O633" i="16"/>
  <c r="K633" i="16"/>
  <c r="S633" i="16" s="1"/>
  <c r="D633" i="16"/>
  <c r="C633" i="16"/>
  <c r="B633" i="16"/>
  <c r="S633" i="11"/>
  <c r="R633" i="11"/>
  <c r="P633" i="11"/>
  <c r="O633" i="11"/>
  <c r="N633" i="11"/>
  <c r="K633" i="11"/>
  <c r="H633" i="11"/>
  <c r="T633" i="11" s="1"/>
  <c r="D633" i="11"/>
  <c r="C633" i="11"/>
  <c r="B633" i="11"/>
  <c r="P633" i="12"/>
  <c r="O633" i="12"/>
  <c r="N633" i="12"/>
  <c r="M633" i="12"/>
  <c r="I633" i="12"/>
  <c r="Q633" i="12" s="1"/>
  <c r="D633" i="12"/>
  <c r="C633" i="12"/>
  <c r="B633" i="12"/>
  <c r="P633" i="10"/>
  <c r="O633" i="10"/>
  <c r="M633" i="10"/>
  <c r="M633" i="18" s="1"/>
  <c r="I633" i="10"/>
  <c r="Q633" i="10" s="1"/>
  <c r="D633" i="10"/>
  <c r="C633" i="10"/>
  <c r="B633" i="10"/>
  <c r="O633" i="1"/>
  <c r="Z633" i="18" s="1"/>
  <c r="AN633" i="18" s="1"/>
  <c r="N633" i="1"/>
  <c r="P633" i="18" s="1"/>
  <c r="AM633" i="18" s="1"/>
  <c r="M633" i="1"/>
  <c r="J633" i="18" s="1"/>
  <c r="AL633" i="18" s="1"/>
  <c r="L633" i="1"/>
  <c r="D633" i="18" s="1"/>
  <c r="AK633" i="18" s="1"/>
  <c r="A633" i="1"/>
  <c r="A633" i="13" s="1"/>
  <c r="AX632" i="18"/>
  <c r="AW632" i="18"/>
  <c r="AV632" i="18"/>
  <c r="AI632" i="18"/>
  <c r="AG632" i="18"/>
  <c r="AF632" i="18"/>
  <c r="BB632" i="18" s="1"/>
  <c r="AE632" i="18"/>
  <c r="AD632" i="18"/>
  <c r="AC632" i="18"/>
  <c r="V632" i="18"/>
  <c r="W632" i="18" s="1"/>
  <c r="T632" i="18"/>
  <c r="S632" i="18"/>
  <c r="O632" i="18"/>
  <c r="N632" i="18"/>
  <c r="I632" i="18"/>
  <c r="H632" i="18"/>
  <c r="C632" i="18"/>
  <c r="B632" i="18"/>
  <c r="Q632" i="15"/>
  <c r="P632" i="15"/>
  <c r="O632" i="15"/>
  <c r="N632" i="15"/>
  <c r="J632" i="15"/>
  <c r="C632" i="15"/>
  <c r="B632" i="15"/>
  <c r="Q632" i="14"/>
  <c r="P632" i="14"/>
  <c r="O632" i="14"/>
  <c r="N632" i="14"/>
  <c r="J632" i="14"/>
  <c r="R632" i="14" s="1"/>
  <c r="C632" i="14"/>
  <c r="B632" i="14"/>
  <c r="P632" i="13"/>
  <c r="O632" i="13"/>
  <c r="N632" i="13"/>
  <c r="M632" i="13"/>
  <c r="I632" i="13"/>
  <c r="Q632" i="13" s="1"/>
  <c r="D632" i="13"/>
  <c r="C632" i="13"/>
  <c r="B632" i="13"/>
  <c r="R632" i="16"/>
  <c r="Q632" i="16"/>
  <c r="P632" i="16"/>
  <c r="O632" i="16"/>
  <c r="K632" i="16"/>
  <c r="S632" i="16" s="1"/>
  <c r="D632" i="16"/>
  <c r="C632" i="16"/>
  <c r="B632" i="16"/>
  <c r="S632" i="11"/>
  <c r="R632" i="11"/>
  <c r="P632" i="11"/>
  <c r="O632" i="11"/>
  <c r="N632" i="11"/>
  <c r="K632" i="11"/>
  <c r="H632" i="11"/>
  <c r="T632" i="11" s="1"/>
  <c r="D632" i="11"/>
  <c r="C632" i="11"/>
  <c r="B632" i="11"/>
  <c r="P632" i="12"/>
  <c r="O632" i="12"/>
  <c r="N632" i="12"/>
  <c r="M632" i="12"/>
  <c r="I632" i="12"/>
  <c r="Q632" i="12" s="1"/>
  <c r="D632" i="12"/>
  <c r="C632" i="12"/>
  <c r="B632" i="12"/>
  <c r="P632" i="10"/>
  <c r="O632" i="10"/>
  <c r="M632" i="10"/>
  <c r="M632" i="18" s="1"/>
  <c r="I632" i="10"/>
  <c r="Q632" i="10" s="1"/>
  <c r="D632" i="10"/>
  <c r="C632" i="10"/>
  <c r="B632" i="10"/>
  <c r="O632" i="1"/>
  <c r="Z632" i="18" s="1"/>
  <c r="AN632" i="18" s="1"/>
  <c r="N632" i="1"/>
  <c r="P632" i="18" s="1"/>
  <c r="M632" i="1"/>
  <c r="J632" i="18" s="1"/>
  <c r="AL632" i="18" s="1"/>
  <c r="L632" i="1"/>
  <c r="D632" i="18" s="1"/>
  <c r="AK632" i="18" s="1"/>
  <c r="A632" i="1"/>
  <c r="A632" i="15" s="1"/>
  <c r="AX631" i="18"/>
  <c r="AW631" i="18"/>
  <c r="AV631" i="18"/>
  <c r="AI631" i="18"/>
  <c r="AG631" i="18"/>
  <c r="AF631" i="18"/>
  <c r="BB631" i="18" s="1"/>
  <c r="AE631" i="18"/>
  <c r="AD631" i="18"/>
  <c r="AC631" i="18"/>
  <c r="V631" i="18"/>
  <c r="T631" i="18"/>
  <c r="AZ631" i="18" s="1"/>
  <c r="S631" i="18"/>
  <c r="O631" i="18"/>
  <c r="N631" i="18"/>
  <c r="I631" i="18"/>
  <c r="H631" i="18"/>
  <c r="C631" i="18"/>
  <c r="B631" i="18"/>
  <c r="Q631" i="15"/>
  <c r="P631" i="15"/>
  <c r="O631" i="15"/>
  <c r="N631" i="15"/>
  <c r="J631" i="15"/>
  <c r="C631" i="15"/>
  <c r="B631" i="15"/>
  <c r="Q631" i="14"/>
  <c r="P631" i="14"/>
  <c r="O631" i="14"/>
  <c r="N631" i="14"/>
  <c r="J631" i="14"/>
  <c r="C631" i="14"/>
  <c r="B631" i="14"/>
  <c r="P631" i="13"/>
  <c r="O631" i="13"/>
  <c r="N631" i="13"/>
  <c r="M631" i="13"/>
  <c r="I631" i="13"/>
  <c r="Q631" i="13" s="1"/>
  <c r="D631" i="13"/>
  <c r="C631" i="13"/>
  <c r="B631" i="13"/>
  <c r="R631" i="16"/>
  <c r="Q631" i="16"/>
  <c r="P631" i="16"/>
  <c r="O631" i="16"/>
  <c r="K631" i="16"/>
  <c r="S631" i="16" s="1"/>
  <c r="D631" i="16"/>
  <c r="C631" i="16"/>
  <c r="B631" i="16"/>
  <c r="S631" i="11"/>
  <c r="R631" i="11"/>
  <c r="P631" i="11"/>
  <c r="O631" i="11"/>
  <c r="N631" i="11"/>
  <c r="K631" i="11"/>
  <c r="H631" i="11"/>
  <c r="T631" i="11" s="1"/>
  <c r="D631" i="11"/>
  <c r="C631" i="11"/>
  <c r="B631" i="11"/>
  <c r="P631" i="12"/>
  <c r="O631" i="12"/>
  <c r="N631" i="12"/>
  <c r="M631" i="12"/>
  <c r="I631" i="12"/>
  <c r="Q631" i="12" s="1"/>
  <c r="D631" i="12"/>
  <c r="C631" i="12"/>
  <c r="B631" i="12"/>
  <c r="P631" i="10"/>
  <c r="O631" i="10"/>
  <c r="M631" i="10"/>
  <c r="M631" i="18" s="1"/>
  <c r="I631" i="10"/>
  <c r="Q631" i="10" s="1"/>
  <c r="D631" i="10"/>
  <c r="C631" i="10"/>
  <c r="B631" i="10"/>
  <c r="O631" i="1"/>
  <c r="Z631" i="18" s="1"/>
  <c r="AN631" i="18" s="1"/>
  <c r="N631" i="1"/>
  <c r="P631" i="18" s="1"/>
  <c r="M631" i="1"/>
  <c r="J631" i="18" s="1"/>
  <c r="AL631" i="18" s="1"/>
  <c r="L631" i="1"/>
  <c r="D631" i="18" s="1"/>
  <c r="AK631" i="18" s="1"/>
  <c r="A631" i="1"/>
  <c r="A631" i="15" s="1"/>
  <c r="AX630" i="18"/>
  <c r="AW630" i="18"/>
  <c r="AV630" i="18"/>
  <c r="AI630" i="18"/>
  <c r="AG630" i="18"/>
  <c r="AF630" i="18"/>
  <c r="BB630" i="18" s="1"/>
  <c r="AE630" i="18"/>
  <c r="AD630" i="18"/>
  <c r="AC630" i="18"/>
  <c r="V630" i="18"/>
  <c r="W630" i="18" s="1"/>
  <c r="T630" i="18"/>
  <c r="AZ630" i="18" s="1"/>
  <c r="S630" i="18"/>
  <c r="O630" i="18"/>
  <c r="N630" i="18"/>
  <c r="C630" i="18"/>
  <c r="B630" i="18"/>
  <c r="Q630" i="15"/>
  <c r="P630" i="15"/>
  <c r="O630" i="15"/>
  <c r="N630" i="15"/>
  <c r="J630" i="15"/>
  <c r="R630" i="15" s="1"/>
  <c r="D630" i="15"/>
  <c r="C630" i="15"/>
  <c r="B630" i="15"/>
  <c r="Q630" i="14"/>
  <c r="P630" i="14"/>
  <c r="O630" i="14"/>
  <c r="N630" i="14"/>
  <c r="J630" i="14"/>
  <c r="R630" i="14" s="1"/>
  <c r="C630" i="14"/>
  <c r="B630" i="14"/>
  <c r="P630" i="13"/>
  <c r="O630" i="13"/>
  <c r="N630" i="13"/>
  <c r="M630" i="13"/>
  <c r="I630" i="13"/>
  <c r="Q630" i="13" s="1"/>
  <c r="D630" i="13"/>
  <c r="C630" i="13"/>
  <c r="B630" i="13"/>
  <c r="R630" i="16"/>
  <c r="Q630" i="16"/>
  <c r="P630" i="16"/>
  <c r="O630" i="16"/>
  <c r="K630" i="16"/>
  <c r="S630" i="16" s="1"/>
  <c r="D630" i="16"/>
  <c r="C630" i="16"/>
  <c r="B630" i="16"/>
  <c r="S630" i="11"/>
  <c r="R630" i="11"/>
  <c r="P630" i="11"/>
  <c r="O630" i="11"/>
  <c r="N630" i="11"/>
  <c r="K630" i="11"/>
  <c r="H630" i="11"/>
  <c r="T630" i="11" s="1"/>
  <c r="D630" i="11"/>
  <c r="C630" i="11"/>
  <c r="B630" i="11"/>
  <c r="P630" i="12"/>
  <c r="O630" i="12"/>
  <c r="N630" i="12"/>
  <c r="M630" i="12"/>
  <c r="I630" i="12"/>
  <c r="Q630" i="12" s="1"/>
  <c r="D630" i="12"/>
  <c r="C630" i="12"/>
  <c r="B630" i="12"/>
  <c r="P630" i="10"/>
  <c r="O630" i="10"/>
  <c r="M630" i="10"/>
  <c r="M630" i="18" s="1"/>
  <c r="I630" i="10"/>
  <c r="D630" i="10"/>
  <c r="C630" i="10"/>
  <c r="B630" i="10"/>
  <c r="O630" i="1"/>
  <c r="Z630" i="18" s="1"/>
  <c r="AN630" i="18" s="1"/>
  <c r="N630" i="1"/>
  <c r="P630" i="18" s="1"/>
  <c r="AM630" i="18" s="1"/>
  <c r="M630" i="1"/>
  <c r="J630" i="18" s="1"/>
  <c r="AL630" i="18" s="1"/>
  <c r="L630" i="1"/>
  <c r="D630" i="18" s="1"/>
  <c r="AK630" i="18" s="1"/>
  <c r="A630" i="1"/>
  <c r="A630" i="18" s="1"/>
  <c r="AX629" i="18"/>
  <c r="AW629" i="18"/>
  <c r="AV629" i="18"/>
  <c r="AI629" i="18"/>
  <c r="AG629" i="18"/>
  <c r="AF629" i="18"/>
  <c r="BB629" i="18" s="1"/>
  <c r="AE629" i="18"/>
  <c r="AD629" i="18"/>
  <c r="AC629" i="18"/>
  <c r="V629" i="18"/>
  <c r="T629" i="18"/>
  <c r="AZ629" i="18" s="1"/>
  <c r="S629" i="18"/>
  <c r="O629" i="18"/>
  <c r="N629" i="18"/>
  <c r="I629" i="18"/>
  <c r="H629" i="18"/>
  <c r="C629" i="18"/>
  <c r="B629" i="18"/>
  <c r="Q629" i="15"/>
  <c r="P629" i="15"/>
  <c r="O629" i="15"/>
  <c r="N629" i="15"/>
  <c r="J629" i="15"/>
  <c r="R629" i="15" s="1"/>
  <c r="D629" i="15"/>
  <c r="C629" i="15"/>
  <c r="B629" i="15"/>
  <c r="Q629" i="14"/>
  <c r="P629" i="14"/>
  <c r="O629" i="14"/>
  <c r="N629" i="14"/>
  <c r="J629" i="14"/>
  <c r="R629" i="14" s="1"/>
  <c r="C629" i="14"/>
  <c r="B629" i="14"/>
  <c r="P629" i="13"/>
  <c r="O629" i="13"/>
  <c r="N629" i="13"/>
  <c r="M629" i="13"/>
  <c r="I629" i="13"/>
  <c r="Q629" i="13" s="1"/>
  <c r="D629" i="13"/>
  <c r="C629" i="13"/>
  <c r="B629" i="13"/>
  <c r="R629" i="16"/>
  <c r="Q629" i="16"/>
  <c r="P629" i="16"/>
  <c r="O629" i="16"/>
  <c r="K629" i="16"/>
  <c r="S629" i="16" s="1"/>
  <c r="D629" i="16"/>
  <c r="C629" i="16"/>
  <c r="B629" i="16"/>
  <c r="S629" i="11"/>
  <c r="R629" i="11"/>
  <c r="P629" i="11"/>
  <c r="O629" i="11"/>
  <c r="N629" i="11"/>
  <c r="K629" i="11"/>
  <c r="H629" i="11"/>
  <c r="T629" i="11" s="1"/>
  <c r="D629" i="11"/>
  <c r="C629" i="11"/>
  <c r="B629" i="11"/>
  <c r="P629" i="12"/>
  <c r="O629" i="12"/>
  <c r="N629" i="12"/>
  <c r="M629" i="12"/>
  <c r="I629" i="12"/>
  <c r="Q629" i="12" s="1"/>
  <c r="D629" i="12"/>
  <c r="C629" i="12"/>
  <c r="B629" i="12"/>
  <c r="P629" i="10"/>
  <c r="O629" i="10"/>
  <c r="M629" i="10"/>
  <c r="I629" i="10"/>
  <c r="Q629" i="10" s="1"/>
  <c r="D629" i="10"/>
  <c r="C629" i="10"/>
  <c r="B629" i="10"/>
  <c r="O629" i="1"/>
  <c r="Z629" i="18" s="1"/>
  <c r="AN629" i="18" s="1"/>
  <c r="N629" i="1"/>
  <c r="P629" i="18" s="1"/>
  <c r="M629" i="1"/>
  <c r="J629" i="18" s="1"/>
  <c r="AL629" i="18" s="1"/>
  <c r="L629" i="1"/>
  <c r="D629" i="18" s="1"/>
  <c r="AK629" i="18" s="1"/>
  <c r="A629" i="1"/>
  <c r="A629" i="13" s="1"/>
  <c r="AX628" i="18"/>
  <c r="AW628" i="18"/>
  <c r="AV628" i="18"/>
  <c r="AI628" i="18"/>
  <c r="AG628" i="18"/>
  <c r="AF628" i="18"/>
  <c r="BB628" i="18" s="1"/>
  <c r="AE628" i="18"/>
  <c r="AD628" i="18"/>
  <c r="AC628" i="18"/>
  <c r="V628" i="18"/>
  <c r="W628" i="18" s="1"/>
  <c r="T628" i="18"/>
  <c r="AZ628" i="18" s="1"/>
  <c r="S628" i="18"/>
  <c r="O628" i="18"/>
  <c r="N628" i="18"/>
  <c r="I628" i="18"/>
  <c r="H628" i="18"/>
  <c r="C628" i="18"/>
  <c r="B628" i="18"/>
  <c r="Q628" i="15"/>
  <c r="P628" i="15"/>
  <c r="O628" i="15"/>
  <c r="N628" i="15"/>
  <c r="J628" i="15"/>
  <c r="C628" i="15"/>
  <c r="B628" i="15"/>
  <c r="Q628" i="14"/>
  <c r="P628" i="14"/>
  <c r="O628" i="14"/>
  <c r="N628" i="14"/>
  <c r="J628" i="14"/>
  <c r="R628" i="14" s="1"/>
  <c r="C628" i="14"/>
  <c r="B628" i="14"/>
  <c r="P628" i="13"/>
  <c r="O628" i="13"/>
  <c r="N628" i="13"/>
  <c r="M628" i="13"/>
  <c r="I628" i="13"/>
  <c r="Q628" i="13" s="1"/>
  <c r="D628" i="13"/>
  <c r="C628" i="13"/>
  <c r="B628" i="13"/>
  <c r="R628" i="16"/>
  <c r="Q628" i="16"/>
  <c r="P628" i="16"/>
  <c r="O628" i="16"/>
  <c r="K628" i="16"/>
  <c r="S628" i="16" s="1"/>
  <c r="D628" i="16"/>
  <c r="C628" i="16"/>
  <c r="B628" i="16"/>
  <c r="S628" i="11"/>
  <c r="R628" i="11"/>
  <c r="P628" i="11"/>
  <c r="O628" i="11"/>
  <c r="N628" i="11"/>
  <c r="K628" i="11"/>
  <c r="H628" i="11"/>
  <c r="T628" i="11" s="1"/>
  <c r="D628" i="11"/>
  <c r="C628" i="11"/>
  <c r="B628" i="11"/>
  <c r="P628" i="12"/>
  <c r="O628" i="12"/>
  <c r="N628" i="12"/>
  <c r="M628" i="12"/>
  <c r="I628" i="12"/>
  <c r="Q628" i="12" s="1"/>
  <c r="D628" i="12"/>
  <c r="C628" i="12"/>
  <c r="B628" i="12"/>
  <c r="P628" i="10"/>
  <c r="O628" i="10"/>
  <c r="M628" i="10"/>
  <c r="M628" i="18" s="1"/>
  <c r="I628" i="10"/>
  <c r="Q628" i="10" s="1"/>
  <c r="D628" i="10"/>
  <c r="C628" i="10"/>
  <c r="B628" i="10"/>
  <c r="O628" i="1"/>
  <c r="Z628" i="18" s="1"/>
  <c r="AN628" i="18" s="1"/>
  <c r="N628" i="1"/>
  <c r="P628" i="18" s="1"/>
  <c r="AM628" i="18" s="1"/>
  <c r="M628" i="1"/>
  <c r="J628" i="18" s="1"/>
  <c r="AL628" i="18" s="1"/>
  <c r="L628" i="1"/>
  <c r="D628" i="18" s="1"/>
  <c r="AK628" i="18" s="1"/>
  <c r="A628" i="1"/>
  <c r="A628" i="15" s="1"/>
  <c r="AX627" i="18"/>
  <c r="AW627" i="18"/>
  <c r="AV627" i="18"/>
  <c r="AI627" i="18"/>
  <c r="AG627" i="18"/>
  <c r="AF627" i="18"/>
  <c r="BB627" i="18" s="1"/>
  <c r="AE627" i="18"/>
  <c r="AD627" i="18"/>
  <c r="AC627" i="18"/>
  <c r="V627" i="18"/>
  <c r="T627" i="18"/>
  <c r="AZ627" i="18" s="1"/>
  <c r="S627" i="18"/>
  <c r="O627" i="18"/>
  <c r="N627" i="18"/>
  <c r="I627" i="18"/>
  <c r="H627" i="18"/>
  <c r="C627" i="18"/>
  <c r="B627" i="18"/>
  <c r="Q627" i="15"/>
  <c r="P627" i="15"/>
  <c r="O627" i="15"/>
  <c r="N627" i="15"/>
  <c r="J627" i="15"/>
  <c r="C627" i="15"/>
  <c r="B627" i="15"/>
  <c r="Q627" i="14"/>
  <c r="P627" i="14"/>
  <c r="O627" i="14"/>
  <c r="N627" i="14"/>
  <c r="J627" i="14"/>
  <c r="R627" i="14" s="1"/>
  <c r="C627" i="14"/>
  <c r="B627" i="14"/>
  <c r="P627" i="13"/>
  <c r="O627" i="13"/>
  <c r="N627" i="13"/>
  <c r="M627" i="13"/>
  <c r="I627" i="13"/>
  <c r="Q627" i="13" s="1"/>
  <c r="D627" i="13"/>
  <c r="C627" i="13"/>
  <c r="B627" i="13"/>
  <c r="R627" i="16"/>
  <c r="Q627" i="16"/>
  <c r="P627" i="16"/>
  <c r="O627" i="16"/>
  <c r="K627" i="16"/>
  <c r="S627" i="16" s="1"/>
  <c r="D627" i="16"/>
  <c r="C627" i="16"/>
  <c r="B627" i="16"/>
  <c r="S627" i="11"/>
  <c r="R627" i="11"/>
  <c r="P627" i="11"/>
  <c r="O627" i="11"/>
  <c r="N627" i="11"/>
  <c r="K627" i="11"/>
  <c r="H627" i="11"/>
  <c r="T627" i="11" s="1"/>
  <c r="D627" i="11"/>
  <c r="C627" i="11"/>
  <c r="B627" i="11"/>
  <c r="P627" i="12"/>
  <c r="O627" i="12"/>
  <c r="N627" i="12"/>
  <c r="M627" i="12"/>
  <c r="I627" i="12"/>
  <c r="Q627" i="12" s="1"/>
  <c r="D627" i="12"/>
  <c r="C627" i="12"/>
  <c r="B627" i="12"/>
  <c r="P627" i="10"/>
  <c r="O627" i="10"/>
  <c r="M627" i="10"/>
  <c r="M627" i="18" s="1"/>
  <c r="I627" i="10"/>
  <c r="Q627" i="10" s="1"/>
  <c r="D627" i="10"/>
  <c r="C627" i="10"/>
  <c r="B627" i="10"/>
  <c r="O627" i="1"/>
  <c r="Z627" i="18" s="1"/>
  <c r="AN627" i="18" s="1"/>
  <c r="N627" i="1"/>
  <c r="P627" i="18" s="1"/>
  <c r="M627" i="1"/>
  <c r="J627" i="18" s="1"/>
  <c r="AL627" i="18" s="1"/>
  <c r="L627" i="1"/>
  <c r="D627" i="18" s="1"/>
  <c r="AK627" i="18" s="1"/>
  <c r="A627" i="1"/>
  <c r="A627" i="15" s="1"/>
  <c r="AX626" i="18"/>
  <c r="AW626" i="18"/>
  <c r="AV626" i="18"/>
  <c r="AI626" i="18"/>
  <c r="AG626" i="18"/>
  <c r="AF626" i="18"/>
  <c r="BB626" i="18" s="1"/>
  <c r="AE626" i="18"/>
  <c r="AD626" i="18"/>
  <c r="AC626" i="18"/>
  <c r="V626" i="18"/>
  <c r="W626" i="18" s="1"/>
  <c r="T626" i="18"/>
  <c r="AZ626" i="18" s="1"/>
  <c r="S626" i="18"/>
  <c r="O626" i="18"/>
  <c r="N626" i="18"/>
  <c r="I626" i="18"/>
  <c r="H626" i="18"/>
  <c r="C626" i="18"/>
  <c r="B626" i="18"/>
  <c r="Q626" i="15"/>
  <c r="P626" i="15"/>
  <c r="O626" i="15"/>
  <c r="N626" i="15"/>
  <c r="J626" i="15"/>
  <c r="C626" i="15"/>
  <c r="B626" i="15"/>
  <c r="Q626" i="14"/>
  <c r="P626" i="14"/>
  <c r="O626" i="14"/>
  <c r="N626" i="14"/>
  <c r="J626" i="14"/>
  <c r="R626" i="14" s="1"/>
  <c r="C626" i="14"/>
  <c r="B626" i="14"/>
  <c r="P626" i="13"/>
  <c r="O626" i="13"/>
  <c r="N626" i="13"/>
  <c r="M626" i="13"/>
  <c r="I626" i="13"/>
  <c r="Q626" i="13" s="1"/>
  <c r="D626" i="13"/>
  <c r="C626" i="13"/>
  <c r="B626" i="13"/>
  <c r="R626" i="16"/>
  <c r="Q626" i="16"/>
  <c r="P626" i="16"/>
  <c r="O626" i="16"/>
  <c r="K626" i="16"/>
  <c r="S626" i="16" s="1"/>
  <c r="D626" i="16"/>
  <c r="C626" i="16"/>
  <c r="B626" i="16"/>
  <c r="S626" i="11"/>
  <c r="R626" i="11"/>
  <c r="P626" i="11"/>
  <c r="O626" i="11"/>
  <c r="Q626" i="11" s="1"/>
  <c r="N626" i="11"/>
  <c r="K626" i="11"/>
  <c r="H626" i="11"/>
  <c r="T626" i="11" s="1"/>
  <c r="D626" i="11"/>
  <c r="C626" i="11"/>
  <c r="B626" i="11"/>
  <c r="P626" i="12"/>
  <c r="O626" i="12"/>
  <c r="N626" i="12"/>
  <c r="M626" i="12"/>
  <c r="I626" i="12"/>
  <c r="Q626" i="12" s="1"/>
  <c r="D626" i="12"/>
  <c r="C626" i="12"/>
  <c r="B626" i="12"/>
  <c r="P626" i="10"/>
  <c r="O626" i="10"/>
  <c r="M626" i="10"/>
  <c r="I626" i="10"/>
  <c r="Q626" i="10" s="1"/>
  <c r="D626" i="10"/>
  <c r="C626" i="10"/>
  <c r="B626" i="10"/>
  <c r="O626" i="1"/>
  <c r="Z626" i="18" s="1"/>
  <c r="AN626" i="18" s="1"/>
  <c r="N626" i="1"/>
  <c r="P626" i="18" s="1"/>
  <c r="AM626" i="18" s="1"/>
  <c r="M626" i="1"/>
  <c r="J626" i="18" s="1"/>
  <c r="AL626" i="18" s="1"/>
  <c r="L626" i="1"/>
  <c r="D626" i="18" s="1"/>
  <c r="AK626" i="18" s="1"/>
  <c r="A626" i="1"/>
  <c r="A626" i="18" s="1"/>
  <c r="AX625" i="18"/>
  <c r="AW625" i="18"/>
  <c r="AV625" i="18"/>
  <c r="AI625" i="18"/>
  <c r="AG625" i="18"/>
  <c r="AF625" i="18"/>
  <c r="BB625" i="18" s="1"/>
  <c r="AE625" i="18"/>
  <c r="AD625" i="18"/>
  <c r="AC625" i="18"/>
  <c r="V625" i="18"/>
  <c r="T625" i="18"/>
  <c r="S625" i="18"/>
  <c r="O625" i="18"/>
  <c r="N625" i="18"/>
  <c r="I625" i="18"/>
  <c r="H625" i="18"/>
  <c r="C625" i="18"/>
  <c r="B625" i="18"/>
  <c r="Q625" i="15"/>
  <c r="P625" i="15"/>
  <c r="O625" i="15"/>
  <c r="N625" i="15"/>
  <c r="J625" i="15"/>
  <c r="C625" i="15"/>
  <c r="B625" i="15"/>
  <c r="Q625" i="14"/>
  <c r="P625" i="14"/>
  <c r="O625" i="14"/>
  <c r="N625" i="14"/>
  <c r="J625" i="14"/>
  <c r="D625" i="14"/>
  <c r="C625" i="14"/>
  <c r="B625" i="14"/>
  <c r="P625" i="13"/>
  <c r="O625" i="13"/>
  <c r="N625" i="13"/>
  <c r="M625" i="13"/>
  <c r="I625" i="13"/>
  <c r="Q625" i="13" s="1"/>
  <c r="D625" i="13"/>
  <c r="C625" i="13"/>
  <c r="B625" i="13"/>
  <c r="R625" i="16"/>
  <c r="Q625" i="16"/>
  <c r="P625" i="16"/>
  <c r="O625" i="16"/>
  <c r="K625" i="16"/>
  <c r="S625" i="16" s="1"/>
  <c r="D625" i="16"/>
  <c r="C625" i="16"/>
  <c r="B625" i="16"/>
  <c r="S625" i="11"/>
  <c r="R625" i="11"/>
  <c r="P625" i="11"/>
  <c r="O625" i="11"/>
  <c r="N625" i="11"/>
  <c r="K625" i="11"/>
  <c r="H625" i="11"/>
  <c r="T625" i="11" s="1"/>
  <c r="D625" i="11"/>
  <c r="C625" i="11"/>
  <c r="B625" i="11"/>
  <c r="P625" i="12"/>
  <c r="O625" i="12"/>
  <c r="N625" i="12"/>
  <c r="M625" i="12"/>
  <c r="I625" i="12"/>
  <c r="Q625" i="12" s="1"/>
  <c r="D625" i="12"/>
  <c r="C625" i="12"/>
  <c r="B625" i="12"/>
  <c r="P625" i="10"/>
  <c r="O625" i="10"/>
  <c r="M625" i="10"/>
  <c r="G625" i="18" s="1"/>
  <c r="I625" i="10"/>
  <c r="Q625" i="10" s="1"/>
  <c r="D625" i="10"/>
  <c r="C625" i="10"/>
  <c r="B625" i="10"/>
  <c r="O625" i="1"/>
  <c r="Z625" i="18" s="1"/>
  <c r="AN625" i="18" s="1"/>
  <c r="N625" i="1"/>
  <c r="P625" i="18" s="1"/>
  <c r="AM625" i="18" s="1"/>
  <c r="M625" i="1"/>
  <c r="J625" i="18" s="1"/>
  <c r="AL625" i="18" s="1"/>
  <c r="L625" i="1"/>
  <c r="D625" i="18" s="1"/>
  <c r="AK625" i="18" s="1"/>
  <c r="A625" i="1"/>
  <c r="A625" i="13" s="1"/>
  <c r="AX624" i="18"/>
  <c r="AW624" i="18"/>
  <c r="AV624" i="18"/>
  <c r="AF624" i="18"/>
  <c r="BB624" i="18" s="1"/>
  <c r="AD624" i="18"/>
  <c r="AC624" i="18"/>
  <c r="V624" i="18"/>
  <c r="W624" i="18" s="1"/>
  <c r="T624" i="18"/>
  <c r="AZ624" i="18" s="1"/>
  <c r="S624" i="18"/>
  <c r="O624" i="18"/>
  <c r="N624" i="18"/>
  <c r="I624" i="18"/>
  <c r="H624" i="18"/>
  <c r="C624" i="18"/>
  <c r="B624" i="18"/>
  <c r="Q624" i="15"/>
  <c r="P624" i="15"/>
  <c r="O624" i="15"/>
  <c r="N624" i="15"/>
  <c r="J624" i="15"/>
  <c r="C624" i="15"/>
  <c r="B624" i="15"/>
  <c r="Q624" i="14"/>
  <c r="P624" i="14"/>
  <c r="O624" i="14"/>
  <c r="N624" i="14"/>
  <c r="J624" i="14"/>
  <c r="D624" i="14"/>
  <c r="C624" i="14"/>
  <c r="B624" i="14"/>
  <c r="P624" i="13"/>
  <c r="O624" i="13"/>
  <c r="N624" i="13"/>
  <c r="M624" i="13"/>
  <c r="I624" i="13"/>
  <c r="Q624" i="13" s="1"/>
  <c r="D624" i="13"/>
  <c r="C624" i="13"/>
  <c r="B624" i="13"/>
  <c r="R624" i="16"/>
  <c r="Q624" i="16"/>
  <c r="P624" i="16"/>
  <c r="O624" i="16"/>
  <c r="K624" i="16"/>
  <c r="S624" i="16" s="1"/>
  <c r="D624" i="16"/>
  <c r="C624" i="16"/>
  <c r="B624" i="16"/>
  <c r="S624" i="11"/>
  <c r="R624" i="11"/>
  <c r="P624" i="11"/>
  <c r="O624" i="11"/>
  <c r="N624" i="11"/>
  <c r="K624" i="11"/>
  <c r="H624" i="11"/>
  <c r="T624" i="11" s="1"/>
  <c r="D624" i="11"/>
  <c r="C624" i="11"/>
  <c r="B624" i="11"/>
  <c r="P624" i="12"/>
  <c r="O624" i="12"/>
  <c r="N624" i="12"/>
  <c r="M624" i="12"/>
  <c r="I624" i="12"/>
  <c r="Q624" i="12" s="1"/>
  <c r="D624" i="12"/>
  <c r="C624" i="12"/>
  <c r="B624" i="12"/>
  <c r="P624" i="10"/>
  <c r="O624" i="10"/>
  <c r="M624" i="10"/>
  <c r="M624" i="18" s="1"/>
  <c r="I624" i="10"/>
  <c r="Q624" i="10" s="1"/>
  <c r="D624" i="10"/>
  <c r="C624" i="10"/>
  <c r="B624" i="10"/>
  <c r="O624" i="1"/>
  <c r="Z624" i="18" s="1"/>
  <c r="N624" i="1"/>
  <c r="P624" i="18" s="1"/>
  <c r="AM624" i="18" s="1"/>
  <c r="M624" i="1"/>
  <c r="J624" i="18" s="1"/>
  <c r="AL624" i="18" s="1"/>
  <c r="L624" i="1"/>
  <c r="D624" i="18" s="1"/>
  <c r="AK624" i="18" s="1"/>
  <c r="A624" i="1"/>
  <c r="A624" i="15" s="1"/>
  <c r="AX623" i="18"/>
  <c r="AW623" i="18"/>
  <c r="AV623" i="18"/>
  <c r="AI623" i="18"/>
  <c r="AG623" i="18"/>
  <c r="AF623" i="18"/>
  <c r="BB623" i="18" s="1"/>
  <c r="AE623" i="18"/>
  <c r="AD623" i="18"/>
  <c r="AC623" i="18"/>
  <c r="V623" i="18"/>
  <c r="T623" i="18"/>
  <c r="AZ623" i="18" s="1"/>
  <c r="S623" i="18"/>
  <c r="I623" i="18"/>
  <c r="H623" i="18"/>
  <c r="C623" i="18"/>
  <c r="B623" i="18"/>
  <c r="Q623" i="15"/>
  <c r="P623" i="15"/>
  <c r="O623" i="15"/>
  <c r="N623" i="15"/>
  <c r="J623" i="15"/>
  <c r="C623" i="15"/>
  <c r="B623" i="15"/>
  <c r="Q623" i="14"/>
  <c r="P623" i="14"/>
  <c r="O623" i="14"/>
  <c r="N623" i="14"/>
  <c r="J623" i="14"/>
  <c r="C623" i="14"/>
  <c r="B623" i="14"/>
  <c r="P623" i="13"/>
  <c r="O623" i="13"/>
  <c r="N623" i="13"/>
  <c r="M623" i="13"/>
  <c r="I623" i="13"/>
  <c r="Q623" i="13" s="1"/>
  <c r="D623" i="13"/>
  <c r="C623" i="13"/>
  <c r="B623" i="13"/>
  <c r="R623" i="16"/>
  <c r="Q623" i="16"/>
  <c r="P623" i="16"/>
  <c r="O623" i="16"/>
  <c r="K623" i="16"/>
  <c r="S623" i="16" s="1"/>
  <c r="D623" i="16"/>
  <c r="C623" i="16"/>
  <c r="B623" i="16"/>
  <c r="S623" i="11"/>
  <c r="R623" i="11"/>
  <c r="P623" i="11"/>
  <c r="O623" i="11"/>
  <c r="N623" i="11"/>
  <c r="K623" i="11"/>
  <c r="H623" i="11"/>
  <c r="T623" i="11" s="1"/>
  <c r="D623" i="11"/>
  <c r="C623" i="11"/>
  <c r="B623" i="11"/>
  <c r="P623" i="12"/>
  <c r="O623" i="12"/>
  <c r="N623" i="12"/>
  <c r="M623" i="12"/>
  <c r="I623" i="12"/>
  <c r="Q623" i="12" s="1"/>
  <c r="D623" i="12"/>
  <c r="C623" i="12"/>
  <c r="B623" i="12"/>
  <c r="P623" i="10"/>
  <c r="O623" i="10"/>
  <c r="M623" i="10"/>
  <c r="M623" i="18" s="1"/>
  <c r="I623" i="10"/>
  <c r="Q623" i="10" s="1"/>
  <c r="D623" i="10"/>
  <c r="C623" i="10"/>
  <c r="B623" i="10"/>
  <c r="O623" i="1"/>
  <c r="Z623" i="18" s="1"/>
  <c r="AN623" i="18" s="1"/>
  <c r="N623" i="1"/>
  <c r="P623" i="18" s="1"/>
  <c r="M623" i="1"/>
  <c r="J623" i="18" s="1"/>
  <c r="AL623" i="18" s="1"/>
  <c r="L623" i="1"/>
  <c r="D623" i="18" s="1"/>
  <c r="AK623" i="18" s="1"/>
  <c r="A623" i="1"/>
  <c r="A623" i="13" s="1"/>
  <c r="AX622" i="18"/>
  <c r="AW622" i="18"/>
  <c r="AV622" i="18"/>
  <c r="AF622" i="18"/>
  <c r="BB622" i="18" s="1"/>
  <c r="AD622" i="18"/>
  <c r="AC622" i="18"/>
  <c r="V622" i="18"/>
  <c r="W622" i="18" s="1"/>
  <c r="T622" i="18"/>
  <c r="AZ622" i="18" s="1"/>
  <c r="S622" i="18"/>
  <c r="I622" i="18"/>
  <c r="H622" i="18"/>
  <c r="C622" i="18"/>
  <c r="B622" i="18"/>
  <c r="Q622" i="15"/>
  <c r="P622" i="15"/>
  <c r="O622" i="15"/>
  <c r="N622" i="15"/>
  <c r="J622" i="15"/>
  <c r="C622" i="15"/>
  <c r="B622" i="15"/>
  <c r="Q622" i="14"/>
  <c r="P622" i="14"/>
  <c r="O622" i="14"/>
  <c r="N622" i="14"/>
  <c r="J622" i="14"/>
  <c r="C622" i="14"/>
  <c r="B622" i="14"/>
  <c r="P622" i="13"/>
  <c r="O622" i="13"/>
  <c r="N622" i="13"/>
  <c r="M622" i="13"/>
  <c r="I622" i="13"/>
  <c r="D622" i="13"/>
  <c r="C622" i="13"/>
  <c r="B622" i="13"/>
  <c r="R622" i="16"/>
  <c r="Q622" i="16"/>
  <c r="P622" i="16"/>
  <c r="O622" i="16"/>
  <c r="K622" i="16"/>
  <c r="D622" i="16"/>
  <c r="C622" i="16"/>
  <c r="B622" i="16"/>
  <c r="S622" i="11"/>
  <c r="R622" i="11"/>
  <c r="P622" i="11"/>
  <c r="O622" i="11"/>
  <c r="N622" i="11"/>
  <c r="K622" i="11"/>
  <c r="H622" i="11"/>
  <c r="T622" i="11" s="1"/>
  <c r="D622" i="11"/>
  <c r="C622" i="11"/>
  <c r="B622" i="11"/>
  <c r="P622" i="12"/>
  <c r="O622" i="12"/>
  <c r="N622" i="12"/>
  <c r="M622" i="12"/>
  <c r="I622" i="12"/>
  <c r="Q622" i="12" s="1"/>
  <c r="D622" i="12"/>
  <c r="C622" i="12"/>
  <c r="B622" i="12"/>
  <c r="P622" i="10"/>
  <c r="O622" i="10"/>
  <c r="M622" i="10"/>
  <c r="M622" i="18" s="1"/>
  <c r="I622" i="10"/>
  <c r="Q622" i="10" s="1"/>
  <c r="D622" i="10"/>
  <c r="C622" i="10"/>
  <c r="B622" i="10"/>
  <c r="O622" i="1"/>
  <c r="Z622" i="18" s="1"/>
  <c r="N622" i="1"/>
  <c r="P622" i="18" s="1"/>
  <c r="AM622" i="18" s="1"/>
  <c r="M622" i="1"/>
  <c r="J622" i="18" s="1"/>
  <c r="AL622" i="18" s="1"/>
  <c r="L622" i="1"/>
  <c r="D622" i="18" s="1"/>
  <c r="AK622" i="18" s="1"/>
  <c r="A622" i="1"/>
  <c r="A622" i="18" s="1"/>
  <c r="AX621" i="18"/>
  <c r="AW621" i="18"/>
  <c r="AV621" i="18"/>
  <c r="AI621" i="18"/>
  <c r="AG621" i="18"/>
  <c r="AF621" i="18"/>
  <c r="BB621" i="18" s="1"/>
  <c r="AE621" i="18"/>
  <c r="AD621" i="18"/>
  <c r="AC621" i="18"/>
  <c r="V621" i="18"/>
  <c r="T621" i="18"/>
  <c r="AZ621" i="18" s="1"/>
  <c r="S621" i="18"/>
  <c r="I621" i="18"/>
  <c r="H621" i="18"/>
  <c r="C621" i="18"/>
  <c r="B621" i="18"/>
  <c r="Q621" i="15"/>
  <c r="P621" i="15"/>
  <c r="O621" i="15"/>
  <c r="N621" i="15"/>
  <c r="J621" i="15"/>
  <c r="D621" i="15"/>
  <c r="C621" i="15"/>
  <c r="B621" i="15"/>
  <c r="Q621" i="14"/>
  <c r="P621" i="14"/>
  <c r="O621" i="14"/>
  <c r="N621" i="14"/>
  <c r="J621" i="14"/>
  <c r="C621" i="14"/>
  <c r="B621" i="14"/>
  <c r="P621" i="13"/>
  <c r="O621" i="13"/>
  <c r="N621" i="13"/>
  <c r="M621" i="13"/>
  <c r="I621" i="13"/>
  <c r="Q621" i="13" s="1"/>
  <c r="D621" i="13"/>
  <c r="C621" i="13"/>
  <c r="B621" i="13"/>
  <c r="R621" i="16"/>
  <c r="Q621" i="16"/>
  <c r="P621" i="16"/>
  <c r="O621" i="16"/>
  <c r="K621" i="16"/>
  <c r="S621" i="16" s="1"/>
  <c r="D621" i="16"/>
  <c r="C621" i="16"/>
  <c r="B621" i="16"/>
  <c r="S621" i="11"/>
  <c r="R621" i="11"/>
  <c r="P621" i="11"/>
  <c r="O621" i="11"/>
  <c r="N621" i="11"/>
  <c r="K621" i="11"/>
  <c r="H621" i="11"/>
  <c r="T621" i="11" s="1"/>
  <c r="D621" i="11"/>
  <c r="C621" i="11"/>
  <c r="B621" i="11"/>
  <c r="P621" i="12"/>
  <c r="O621" i="12"/>
  <c r="N621" i="12"/>
  <c r="M621" i="12"/>
  <c r="I621" i="12"/>
  <c r="Q621" i="12" s="1"/>
  <c r="D621" i="12"/>
  <c r="C621" i="12"/>
  <c r="B621" i="12"/>
  <c r="P621" i="10"/>
  <c r="O621" i="10"/>
  <c r="M621" i="10"/>
  <c r="I621" i="10"/>
  <c r="Q621" i="10" s="1"/>
  <c r="D621" i="10"/>
  <c r="C621" i="10"/>
  <c r="B621" i="10"/>
  <c r="O621" i="1"/>
  <c r="Z621" i="18" s="1"/>
  <c r="AN621" i="18" s="1"/>
  <c r="N621" i="1"/>
  <c r="P621" i="18" s="1"/>
  <c r="M621" i="1"/>
  <c r="J621" i="18" s="1"/>
  <c r="L621" i="1"/>
  <c r="D621" i="18" s="1"/>
  <c r="AK621" i="18" s="1"/>
  <c r="A621" i="1"/>
  <c r="A621" i="18" s="1"/>
  <c r="AX620" i="18"/>
  <c r="AW620" i="18"/>
  <c r="AV620" i="18"/>
  <c r="AI620" i="18"/>
  <c r="AG620" i="18"/>
  <c r="AF620" i="18"/>
  <c r="BB620" i="18" s="1"/>
  <c r="AE620" i="18"/>
  <c r="AD620" i="18"/>
  <c r="AC620" i="18"/>
  <c r="V620" i="18"/>
  <c r="W620" i="18" s="1"/>
  <c r="T620" i="18"/>
  <c r="S620" i="18"/>
  <c r="I620" i="18"/>
  <c r="H620" i="18"/>
  <c r="C620" i="18"/>
  <c r="B620" i="18"/>
  <c r="Q620" i="15"/>
  <c r="P620" i="15"/>
  <c r="O620" i="15"/>
  <c r="N620" i="15"/>
  <c r="J620" i="15"/>
  <c r="C620" i="15"/>
  <c r="B620" i="15"/>
  <c r="Q620" i="14"/>
  <c r="P620" i="14"/>
  <c r="O620" i="14"/>
  <c r="N620" i="14"/>
  <c r="J620" i="14"/>
  <c r="C620" i="14"/>
  <c r="B620" i="14"/>
  <c r="P620" i="13"/>
  <c r="O620" i="13"/>
  <c r="N620" i="13"/>
  <c r="M620" i="13"/>
  <c r="I620" i="13"/>
  <c r="Q620" i="13" s="1"/>
  <c r="D620" i="13"/>
  <c r="C620" i="13"/>
  <c r="B620" i="13"/>
  <c r="R620" i="16"/>
  <c r="Q620" i="16"/>
  <c r="P620" i="16"/>
  <c r="O620" i="16"/>
  <c r="K620" i="16"/>
  <c r="S620" i="16" s="1"/>
  <c r="D620" i="16"/>
  <c r="C620" i="16"/>
  <c r="B620" i="16"/>
  <c r="S620" i="11"/>
  <c r="R620" i="11"/>
  <c r="P620" i="11"/>
  <c r="O620" i="11"/>
  <c r="N620" i="11"/>
  <c r="K620" i="11"/>
  <c r="H620" i="11"/>
  <c r="T620" i="11" s="1"/>
  <c r="D620" i="11"/>
  <c r="C620" i="11"/>
  <c r="B620" i="11"/>
  <c r="P620" i="12"/>
  <c r="O620" i="12"/>
  <c r="N620" i="12"/>
  <c r="M620" i="12"/>
  <c r="I620" i="12"/>
  <c r="Q620" i="12" s="1"/>
  <c r="D620" i="12"/>
  <c r="C620" i="12"/>
  <c r="B620" i="12"/>
  <c r="P620" i="10"/>
  <c r="O620" i="10"/>
  <c r="M620" i="10"/>
  <c r="M620" i="18" s="1"/>
  <c r="I620" i="10"/>
  <c r="Q620" i="10" s="1"/>
  <c r="D620" i="10"/>
  <c r="C620" i="10"/>
  <c r="B620" i="10"/>
  <c r="O620" i="1"/>
  <c r="Z620" i="18" s="1"/>
  <c r="AN620" i="18" s="1"/>
  <c r="N620" i="1"/>
  <c r="P620" i="18" s="1"/>
  <c r="AM620" i="18" s="1"/>
  <c r="M620" i="1"/>
  <c r="J620" i="18" s="1"/>
  <c r="AL620" i="18" s="1"/>
  <c r="L620" i="1"/>
  <c r="D620" i="18" s="1"/>
  <c r="AK620" i="18" s="1"/>
  <c r="A620" i="1"/>
  <c r="A620" i="18" s="1"/>
  <c r="AX619" i="18"/>
  <c r="AW619" i="18"/>
  <c r="AV619" i="18"/>
  <c r="AI619" i="18"/>
  <c r="AG619" i="18"/>
  <c r="AF619" i="18"/>
  <c r="BB619" i="18" s="1"/>
  <c r="AE619" i="18"/>
  <c r="AD619" i="18"/>
  <c r="AC619" i="18"/>
  <c r="V619" i="18"/>
  <c r="T619" i="18"/>
  <c r="AZ619" i="18" s="1"/>
  <c r="S619" i="18"/>
  <c r="C619" i="18"/>
  <c r="B619" i="18"/>
  <c r="Q619" i="15"/>
  <c r="P619" i="15"/>
  <c r="O619" i="15"/>
  <c r="N619" i="15"/>
  <c r="J619" i="15"/>
  <c r="C619" i="15"/>
  <c r="B619" i="15"/>
  <c r="Q619" i="14"/>
  <c r="P619" i="14"/>
  <c r="O619" i="14"/>
  <c r="N619" i="14"/>
  <c r="J619" i="14"/>
  <c r="R619" i="14" s="1"/>
  <c r="C619" i="14"/>
  <c r="B619" i="14"/>
  <c r="P619" i="13"/>
  <c r="O619" i="13"/>
  <c r="N619" i="13"/>
  <c r="M619" i="13"/>
  <c r="I619" i="13"/>
  <c r="Q619" i="13" s="1"/>
  <c r="D619" i="13"/>
  <c r="C619" i="13"/>
  <c r="B619" i="13"/>
  <c r="R619" i="16"/>
  <c r="Q619" i="16"/>
  <c r="P619" i="16"/>
  <c r="O619" i="16"/>
  <c r="K619" i="16"/>
  <c r="S619" i="16" s="1"/>
  <c r="D619" i="16"/>
  <c r="C619" i="16"/>
  <c r="B619" i="16"/>
  <c r="S619" i="11"/>
  <c r="R619" i="11"/>
  <c r="P619" i="11"/>
  <c r="O619" i="11"/>
  <c r="N619" i="11"/>
  <c r="K619" i="11"/>
  <c r="H619" i="11"/>
  <c r="T619" i="11" s="1"/>
  <c r="C619" i="11"/>
  <c r="B619" i="11"/>
  <c r="P619" i="12"/>
  <c r="O619" i="12"/>
  <c r="N619" i="12"/>
  <c r="M619" i="12"/>
  <c r="I619" i="12"/>
  <c r="Q619" i="12" s="1"/>
  <c r="D619" i="12"/>
  <c r="C619" i="12"/>
  <c r="B619" i="12"/>
  <c r="P619" i="10"/>
  <c r="O619" i="10"/>
  <c r="M619" i="10"/>
  <c r="M619" i="18" s="1"/>
  <c r="I619" i="10"/>
  <c r="D619" i="10"/>
  <c r="C619" i="10"/>
  <c r="B619" i="10"/>
  <c r="O619" i="1"/>
  <c r="Z619" i="18" s="1"/>
  <c r="AN619" i="18" s="1"/>
  <c r="N619" i="1"/>
  <c r="P619" i="18" s="1"/>
  <c r="M619" i="1"/>
  <c r="J619" i="18" s="1"/>
  <c r="L619" i="1"/>
  <c r="D619" i="18" s="1"/>
  <c r="AK619" i="18" s="1"/>
  <c r="A619" i="1"/>
  <c r="A619" i="13" s="1"/>
  <c r="AX618" i="18"/>
  <c r="AW618" i="18"/>
  <c r="AV618" i="18"/>
  <c r="AI618" i="18"/>
  <c r="AG618" i="18"/>
  <c r="AF618" i="18"/>
  <c r="BB618" i="18" s="1"/>
  <c r="AE618" i="18"/>
  <c r="AD618" i="18"/>
  <c r="AC618" i="18"/>
  <c r="V618" i="18"/>
  <c r="W618" i="18" s="1"/>
  <c r="T618" i="18"/>
  <c r="AZ618" i="18" s="1"/>
  <c r="S618" i="18"/>
  <c r="I618" i="18"/>
  <c r="H618" i="18"/>
  <c r="C618" i="18"/>
  <c r="B618" i="18"/>
  <c r="Q618" i="15"/>
  <c r="P618" i="15"/>
  <c r="O618" i="15"/>
  <c r="N618" i="15"/>
  <c r="J618" i="15"/>
  <c r="C618" i="15"/>
  <c r="B618" i="15"/>
  <c r="Q618" i="14"/>
  <c r="P618" i="14"/>
  <c r="O618" i="14"/>
  <c r="N618" i="14"/>
  <c r="J618" i="14"/>
  <c r="R618" i="14" s="1"/>
  <c r="C618" i="14"/>
  <c r="B618" i="14"/>
  <c r="P618" i="13"/>
  <c r="O618" i="13"/>
  <c r="N618" i="13"/>
  <c r="M618" i="13"/>
  <c r="I618" i="13"/>
  <c r="Q618" i="13" s="1"/>
  <c r="D618" i="13"/>
  <c r="C618" i="13"/>
  <c r="B618" i="13"/>
  <c r="R618" i="16"/>
  <c r="Q618" i="16"/>
  <c r="P618" i="16"/>
  <c r="O618" i="16"/>
  <c r="K618" i="16"/>
  <c r="D618" i="16"/>
  <c r="C618" i="16"/>
  <c r="B618" i="16"/>
  <c r="S618" i="11"/>
  <c r="R618" i="11"/>
  <c r="P618" i="11"/>
  <c r="O618" i="11"/>
  <c r="N618" i="11"/>
  <c r="K618" i="11"/>
  <c r="H618" i="11"/>
  <c r="T618" i="11" s="1"/>
  <c r="D618" i="11"/>
  <c r="C618" i="11"/>
  <c r="B618" i="11"/>
  <c r="P618" i="12"/>
  <c r="O618" i="12"/>
  <c r="N618" i="12"/>
  <c r="M618" i="12"/>
  <c r="I618" i="12"/>
  <c r="Q618" i="12" s="1"/>
  <c r="D618" i="12"/>
  <c r="C618" i="12"/>
  <c r="B618" i="12"/>
  <c r="P618" i="10"/>
  <c r="O618" i="10"/>
  <c r="M618" i="10"/>
  <c r="M618" i="18" s="1"/>
  <c r="I618" i="10"/>
  <c r="Q618" i="10" s="1"/>
  <c r="D618" i="10"/>
  <c r="C618" i="10"/>
  <c r="B618" i="10"/>
  <c r="O618" i="1"/>
  <c r="Z618" i="18" s="1"/>
  <c r="AN618" i="18" s="1"/>
  <c r="N618" i="1"/>
  <c r="P618" i="18" s="1"/>
  <c r="AM618" i="18" s="1"/>
  <c r="M618" i="1"/>
  <c r="J618" i="18" s="1"/>
  <c r="AL618" i="18" s="1"/>
  <c r="L618" i="1"/>
  <c r="D618" i="18" s="1"/>
  <c r="AK618" i="18" s="1"/>
  <c r="A618" i="1"/>
  <c r="A618" i="18" s="1"/>
  <c r="AX617" i="18"/>
  <c r="AW617" i="18"/>
  <c r="AV617" i="18"/>
  <c r="AF617" i="18"/>
  <c r="BB617" i="18" s="1"/>
  <c r="AD617" i="18"/>
  <c r="AC617" i="18"/>
  <c r="V617" i="18"/>
  <c r="T617" i="18"/>
  <c r="AZ617" i="18" s="1"/>
  <c r="S617" i="18"/>
  <c r="C617" i="18"/>
  <c r="B617" i="18"/>
  <c r="Q617" i="15"/>
  <c r="P617" i="15"/>
  <c r="O617" i="15"/>
  <c r="N617" i="15"/>
  <c r="J617" i="15"/>
  <c r="D617" i="15"/>
  <c r="C617" i="15"/>
  <c r="B617" i="15"/>
  <c r="Q617" i="14"/>
  <c r="P617" i="14"/>
  <c r="O617" i="14"/>
  <c r="N617" i="14"/>
  <c r="J617" i="14"/>
  <c r="R617" i="14" s="1"/>
  <c r="C617" i="14"/>
  <c r="B617" i="14"/>
  <c r="P617" i="13"/>
  <c r="O617" i="13"/>
  <c r="N617" i="13"/>
  <c r="M617" i="13"/>
  <c r="I617" i="13"/>
  <c r="Q617" i="13" s="1"/>
  <c r="D617" i="13"/>
  <c r="C617" i="13"/>
  <c r="B617" i="13"/>
  <c r="R617" i="16"/>
  <c r="Q617" i="16"/>
  <c r="P617" i="16"/>
  <c r="O617" i="16"/>
  <c r="K617" i="16"/>
  <c r="S617" i="16" s="1"/>
  <c r="D617" i="16"/>
  <c r="C617" i="16"/>
  <c r="B617" i="16"/>
  <c r="S617" i="11"/>
  <c r="R617" i="11"/>
  <c r="P617" i="11"/>
  <c r="O617" i="11"/>
  <c r="N617" i="11"/>
  <c r="K617" i="11"/>
  <c r="H617" i="11"/>
  <c r="T617" i="11" s="1"/>
  <c r="C617" i="11"/>
  <c r="B617" i="11"/>
  <c r="P617" i="12"/>
  <c r="O617" i="12"/>
  <c r="N617" i="12"/>
  <c r="M617" i="12"/>
  <c r="I617" i="12"/>
  <c r="Q617" i="12" s="1"/>
  <c r="D617" i="12"/>
  <c r="C617" i="12"/>
  <c r="B617" i="12"/>
  <c r="P617" i="10"/>
  <c r="O617" i="10"/>
  <c r="M617" i="10"/>
  <c r="M617" i="18" s="1"/>
  <c r="I617" i="10"/>
  <c r="D617" i="10"/>
  <c r="C617" i="10"/>
  <c r="B617" i="10"/>
  <c r="O617" i="1"/>
  <c r="Z617" i="18" s="1"/>
  <c r="N617" i="1"/>
  <c r="P617" i="18" s="1"/>
  <c r="M617" i="1"/>
  <c r="J617" i="18" s="1"/>
  <c r="L617" i="1"/>
  <c r="D617" i="18" s="1"/>
  <c r="A617" i="1"/>
  <c r="A617" i="14" s="1"/>
  <c r="AX616" i="18"/>
  <c r="AW616" i="18"/>
  <c r="AV616" i="18"/>
  <c r="AF616" i="18"/>
  <c r="BB616" i="18" s="1"/>
  <c r="AD616" i="18"/>
  <c r="AC616" i="18"/>
  <c r="V616" i="18"/>
  <c r="W616" i="18" s="1"/>
  <c r="T616" i="18"/>
  <c r="AZ616" i="18" s="1"/>
  <c r="S616" i="18"/>
  <c r="C616" i="18"/>
  <c r="B616" i="18"/>
  <c r="Q616" i="15"/>
  <c r="P616" i="15"/>
  <c r="O616" i="15"/>
  <c r="N616" i="15"/>
  <c r="J616" i="15"/>
  <c r="D616" i="15"/>
  <c r="C616" i="15"/>
  <c r="B616" i="15"/>
  <c r="Q616" i="14"/>
  <c r="P616" i="14"/>
  <c r="O616" i="14"/>
  <c r="N616" i="14"/>
  <c r="J616" i="14"/>
  <c r="C616" i="14"/>
  <c r="B616" i="14"/>
  <c r="P616" i="13"/>
  <c r="O616" i="13"/>
  <c r="N616" i="13"/>
  <c r="M616" i="13"/>
  <c r="I616" i="13"/>
  <c r="Q616" i="13" s="1"/>
  <c r="D616" i="13"/>
  <c r="C616" i="13"/>
  <c r="B616" i="13"/>
  <c r="R616" i="16"/>
  <c r="Q616" i="16"/>
  <c r="P616" i="16"/>
  <c r="O616" i="16"/>
  <c r="K616" i="16"/>
  <c r="D616" i="16"/>
  <c r="C616" i="16"/>
  <c r="B616" i="16"/>
  <c r="S616" i="11"/>
  <c r="R616" i="11"/>
  <c r="P616" i="11"/>
  <c r="O616" i="11"/>
  <c r="N616" i="11"/>
  <c r="K616" i="11"/>
  <c r="H616" i="11"/>
  <c r="T616" i="11" s="1"/>
  <c r="C616" i="11"/>
  <c r="B616" i="11"/>
  <c r="P616" i="12"/>
  <c r="O616" i="12"/>
  <c r="N616" i="12"/>
  <c r="M616" i="12"/>
  <c r="I616" i="12"/>
  <c r="Q616" i="12" s="1"/>
  <c r="D616" i="12"/>
  <c r="C616" i="12"/>
  <c r="B616" i="12"/>
  <c r="P616" i="10"/>
  <c r="O616" i="10"/>
  <c r="M616" i="10"/>
  <c r="M616" i="18" s="1"/>
  <c r="I616" i="10"/>
  <c r="D616" i="10"/>
  <c r="C616" i="10"/>
  <c r="B616" i="10"/>
  <c r="O616" i="1"/>
  <c r="Z616" i="18" s="1"/>
  <c r="AN616" i="18" s="1"/>
  <c r="N616" i="1"/>
  <c r="P616" i="18" s="1"/>
  <c r="AM616" i="18" s="1"/>
  <c r="M616" i="1"/>
  <c r="J616" i="18" s="1"/>
  <c r="AL616" i="18" s="1"/>
  <c r="L616" i="1"/>
  <c r="D616" i="18" s="1"/>
  <c r="A616" i="1"/>
  <c r="A616" i="14" s="1"/>
  <c r="AX615" i="18"/>
  <c r="AW615" i="18"/>
  <c r="AV615" i="18"/>
  <c r="AF615" i="18"/>
  <c r="BB615" i="18" s="1"/>
  <c r="AD615" i="18"/>
  <c r="AC615" i="18"/>
  <c r="V615" i="18"/>
  <c r="W615" i="18" s="1"/>
  <c r="T615" i="18"/>
  <c r="S615" i="18"/>
  <c r="C615" i="18"/>
  <c r="B615" i="18"/>
  <c r="Q615" i="15"/>
  <c r="P615" i="15"/>
  <c r="O615" i="15"/>
  <c r="N615" i="15"/>
  <c r="J615" i="15"/>
  <c r="C615" i="15"/>
  <c r="B615" i="15"/>
  <c r="Q615" i="14"/>
  <c r="P615" i="14"/>
  <c r="O615" i="14"/>
  <c r="N615" i="14"/>
  <c r="J615" i="14"/>
  <c r="C615" i="14"/>
  <c r="B615" i="14"/>
  <c r="P615" i="13"/>
  <c r="O615" i="13"/>
  <c r="N615" i="13"/>
  <c r="M615" i="13"/>
  <c r="I615" i="13"/>
  <c r="D615" i="13"/>
  <c r="C615" i="13"/>
  <c r="B615" i="13"/>
  <c r="R615" i="16"/>
  <c r="Q615" i="16"/>
  <c r="P615" i="16"/>
  <c r="O615" i="16"/>
  <c r="K615" i="16"/>
  <c r="D615" i="16"/>
  <c r="C615" i="16"/>
  <c r="B615" i="16"/>
  <c r="S615" i="11"/>
  <c r="R615" i="11"/>
  <c r="P615" i="11"/>
  <c r="O615" i="11"/>
  <c r="N615" i="11"/>
  <c r="K615" i="11"/>
  <c r="H615" i="11"/>
  <c r="T615" i="11" s="1"/>
  <c r="C615" i="11"/>
  <c r="B615" i="11"/>
  <c r="P615" i="12"/>
  <c r="O615" i="12"/>
  <c r="N615" i="12"/>
  <c r="M615" i="12"/>
  <c r="I615" i="12"/>
  <c r="Q615" i="12" s="1"/>
  <c r="D615" i="12"/>
  <c r="C615" i="12"/>
  <c r="B615" i="12"/>
  <c r="P615" i="10"/>
  <c r="O615" i="10"/>
  <c r="M615" i="10"/>
  <c r="M615" i="18" s="1"/>
  <c r="I615" i="10"/>
  <c r="D615" i="10"/>
  <c r="C615" i="10"/>
  <c r="B615" i="10"/>
  <c r="O615" i="1"/>
  <c r="Z615" i="18" s="1"/>
  <c r="N615" i="1"/>
  <c r="P615" i="18" s="1"/>
  <c r="AM615" i="18" s="1"/>
  <c r="M615" i="1"/>
  <c r="J615" i="18" s="1"/>
  <c r="AL615" i="18" s="1"/>
  <c r="L615" i="1"/>
  <c r="D615" i="18" s="1"/>
  <c r="AK615" i="18" s="1"/>
  <c r="A615" i="1"/>
  <c r="A615" i="18" s="1"/>
  <c r="AX614" i="18"/>
  <c r="AW614" i="18"/>
  <c r="AV614" i="18"/>
  <c r="AF614" i="18"/>
  <c r="BB614" i="18" s="1"/>
  <c r="AD614" i="18"/>
  <c r="AC614" i="18"/>
  <c r="V614" i="18"/>
  <c r="T614" i="18"/>
  <c r="AZ614" i="18" s="1"/>
  <c r="S614" i="18"/>
  <c r="I614" i="18"/>
  <c r="H614" i="18"/>
  <c r="C614" i="18"/>
  <c r="B614" i="18"/>
  <c r="Q614" i="15"/>
  <c r="P614" i="15"/>
  <c r="O614" i="15"/>
  <c r="N614" i="15"/>
  <c r="J614" i="15"/>
  <c r="D614" i="15"/>
  <c r="C614" i="15"/>
  <c r="B614" i="15"/>
  <c r="Q614" i="14"/>
  <c r="P614" i="14"/>
  <c r="O614" i="14"/>
  <c r="N614" i="14"/>
  <c r="J614" i="14"/>
  <c r="R614" i="14" s="1"/>
  <c r="C614" i="14"/>
  <c r="B614" i="14"/>
  <c r="P614" i="13"/>
  <c r="O614" i="13"/>
  <c r="N614" i="13"/>
  <c r="M614" i="13"/>
  <c r="I614" i="13"/>
  <c r="Q614" i="13" s="1"/>
  <c r="D614" i="13"/>
  <c r="C614" i="13"/>
  <c r="B614" i="13"/>
  <c r="R614" i="16"/>
  <c r="Q614" i="16"/>
  <c r="P614" i="16"/>
  <c r="O614" i="16"/>
  <c r="K614" i="16"/>
  <c r="S614" i="16" s="1"/>
  <c r="D614" i="16"/>
  <c r="C614" i="16"/>
  <c r="B614" i="16"/>
  <c r="S614" i="11"/>
  <c r="R614" i="11"/>
  <c r="P614" i="11"/>
  <c r="O614" i="11"/>
  <c r="N614" i="11"/>
  <c r="K614" i="11"/>
  <c r="H614" i="11"/>
  <c r="T614" i="11" s="1"/>
  <c r="D614" i="11"/>
  <c r="C614" i="11"/>
  <c r="B614" i="11"/>
  <c r="P614" i="12"/>
  <c r="O614" i="12"/>
  <c r="N614" i="12"/>
  <c r="M614" i="12"/>
  <c r="I614" i="12"/>
  <c r="Q614" i="12" s="1"/>
  <c r="D614" i="12"/>
  <c r="C614" i="12"/>
  <c r="B614" i="12"/>
  <c r="P614" i="10"/>
  <c r="O614" i="10"/>
  <c r="M614" i="10"/>
  <c r="M614" i="18" s="1"/>
  <c r="I614" i="10"/>
  <c r="Q614" i="10" s="1"/>
  <c r="D614" i="10"/>
  <c r="C614" i="10"/>
  <c r="B614" i="10"/>
  <c r="O614" i="1"/>
  <c r="Z614" i="18" s="1"/>
  <c r="AN614" i="18" s="1"/>
  <c r="N614" i="1"/>
  <c r="P614" i="18" s="1"/>
  <c r="M614" i="1"/>
  <c r="J614" i="18" s="1"/>
  <c r="L614" i="1"/>
  <c r="D614" i="18" s="1"/>
  <c r="AK614" i="18" s="1"/>
  <c r="A614" i="1"/>
  <c r="A614" i="15" s="1"/>
  <c r="AX613" i="18"/>
  <c r="AW613" i="18"/>
  <c r="AV613" i="18"/>
  <c r="AF613" i="18"/>
  <c r="BB613" i="18" s="1"/>
  <c r="AD613" i="18"/>
  <c r="AC613" i="18"/>
  <c r="V613" i="18"/>
  <c r="W613" i="18" s="1"/>
  <c r="T613" i="18"/>
  <c r="AZ613" i="18" s="1"/>
  <c r="S613" i="18"/>
  <c r="I613" i="18"/>
  <c r="H613" i="18"/>
  <c r="C613" i="18"/>
  <c r="B613" i="18"/>
  <c r="Q613" i="15"/>
  <c r="P613" i="15"/>
  <c r="O613" i="15"/>
  <c r="N613" i="15"/>
  <c r="J613" i="15"/>
  <c r="D613" i="15"/>
  <c r="C613" i="15"/>
  <c r="B613" i="15"/>
  <c r="Q613" i="14"/>
  <c r="P613" i="14"/>
  <c r="O613" i="14"/>
  <c r="N613" i="14"/>
  <c r="J613" i="14"/>
  <c r="R613" i="14" s="1"/>
  <c r="C613" i="14"/>
  <c r="B613" i="14"/>
  <c r="P613" i="13"/>
  <c r="O613" i="13"/>
  <c r="N613" i="13"/>
  <c r="M613" i="13"/>
  <c r="I613" i="13"/>
  <c r="Q613" i="13" s="1"/>
  <c r="D613" i="13"/>
  <c r="C613" i="13"/>
  <c r="B613" i="13"/>
  <c r="R613" i="16"/>
  <c r="Q613" i="16"/>
  <c r="P613" i="16"/>
  <c r="O613" i="16"/>
  <c r="K613" i="16"/>
  <c r="D613" i="16"/>
  <c r="C613" i="16"/>
  <c r="B613" i="16"/>
  <c r="S613" i="11"/>
  <c r="R613" i="11"/>
  <c r="P613" i="11"/>
  <c r="O613" i="11"/>
  <c r="N613" i="11"/>
  <c r="K613" i="11"/>
  <c r="H613" i="11"/>
  <c r="T613" i="11" s="1"/>
  <c r="D613" i="11"/>
  <c r="C613" i="11"/>
  <c r="B613" i="11"/>
  <c r="P613" i="12"/>
  <c r="O613" i="12"/>
  <c r="N613" i="12"/>
  <c r="M613" i="12"/>
  <c r="I613" i="12"/>
  <c r="Q613" i="12" s="1"/>
  <c r="D613" i="12"/>
  <c r="C613" i="12"/>
  <c r="B613" i="12"/>
  <c r="P613" i="10"/>
  <c r="O613" i="10"/>
  <c r="M613" i="10"/>
  <c r="I613" i="10"/>
  <c r="Q613" i="10" s="1"/>
  <c r="D613" i="10"/>
  <c r="C613" i="10"/>
  <c r="B613" i="10"/>
  <c r="O613" i="1"/>
  <c r="Z613" i="18" s="1"/>
  <c r="AN613" i="18" s="1"/>
  <c r="N613" i="1"/>
  <c r="P613" i="18" s="1"/>
  <c r="AM613" i="18" s="1"/>
  <c r="M613" i="1"/>
  <c r="J613" i="18" s="1"/>
  <c r="L613" i="1"/>
  <c r="D613" i="18" s="1"/>
  <c r="AK613" i="18" s="1"/>
  <c r="A613" i="1"/>
  <c r="A613" i="18" s="1"/>
  <c r="AX612" i="18"/>
  <c r="AW612" i="18"/>
  <c r="AV612" i="18"/>
  <c r="AF612" i="18"/>
  <c r="BB612" i="18" s="1"/>
  <c r="AD612" i="18"/>
  <c r="AC612" i="18"/>
  <c r="V612" i="18"/>
  <c r="T612" i="18"/>
  <c r="S612" i="18"/>
  <c r="C612" i="18"/>
  <c r="B612" i="18"/>
  <c r="Q612" i="15"/>
  <c r="P612" i="15"/>
  <c r="O612" i="15"/>
  <c r="N612" i="15"/>
  <c r="J612" i="15"/>
  <c r="R612" i="15" s="1"/>
  <c r="D612" i="15"/>
  <c r="C612" i="15"/>
  <c r="B612" i="15"/>
  <c r="Q612" i="14"/>
  <c r="P612" i="14"/>
  <c r="O612" i="14"/>
  <c r="N612" i="14"/>
  <c r="J612" i="14"/>
  <c r="R612" i="14" s="1"/>
  <c r="C612" i="14"/>
  <c r="B612" i="14"/>
  <c r="P612" i="13"/>
  <c r="O612" i="13"/>
  <c r="N612" i="13"/>
  <c r="M612" i="13"/>
  <c r="I612" i="13"/>
  <c r="Q612" i="13" s="1"/>
  <c r="D612" i="13"/>
  <c r="C612" i="13"/>
  <c r="B612" i="13"/>
  <c r="R612" i="16"/>
  <c r="Q612" i="16"/>
  <c r="P612" i="16"/>
  <c r="O612" i="16"/>
  <c r="K612" i="16"/>
  <c r="S612" i="16" s="1"/>
  <c r="D612" i="16"/>
  <c r="C612" i="16"/>
  <c r="B612" i="16"/>
  <c r="S612" i="11"/>
  <c r="R612" i="11"/>
  <c r="P612" i="11"/>
  <c r="O612" i="11"/>
  <c r="N612" i="11"/>
  <c r="K612" i="11"/>
  <c r="H612" i="11"/>
  <c r="T612" i="11" s="1"/>
  <c r="C612" i="11"/>
  <c r="B612" i="11"/>
  <c r="P612" i="12"/>
  <c r="O612" i="12"/>
  <c r="N612" i="12"/>
  <c r="M612" i="12"/>
  <c r="I612" i="12"/>
  <c r="Q612" i="12" s="1"/>
  <c r="D612" i="12"/>
  <c r="C612" i="12"/>
  <c r="B612" i="12"/>
  <c r="P612" i="10"/>
  <c r="O612" i="10"/>
  <c r="M612" i="10"/>
  <c r="M612" i="18" s="1"/>
  <c r="I612" i="10"/>
  <c r="D612" i="10"/>
  <c r="C612" i="10"/>
  <c r="B612" i="10"/>
  <c r="O612" i="1"/>
  <c r="Z612" i="18" s="1"/>
  <c r="AN612" i="18" s="1"/>
  <c r="N612" i="1"/>
  <c r="P612" i="18" s="1"/>
  <c r="AM612" i="18" s="1"/>
  <c r="M612" i="1"/>
  <c r="J612" i="18" s="1"/>
  <c r="L612" i="1"/>
  <c r="D612" i="18" s="1"/>
  <c r="AK612" i="18" s="1"/>
  <c r="A612" i="1"/>
  <c r="A612" i="18" s="1"/>
  <c r="AX611" i="18"/>
  <c r="AW611" i="18"/>
  <c r="AV611" i="18"/>
  <c r="AF611" i="18"/>
  <c r="BB611" i="18" s="1"/>
  <c r="AD611" i="18"/>
  <c r="AC611" i="18"/>
  <c r="V611" i="18"/>
  <c r="W611" i="18" s="1"/>
  <c r="T611" i="18"/>
  <c r="S611" i="18"/>
  <c r="C611" i="18"/>
  <c r="B611" i="18"/>
  <c r="Q611" i="15"/>
  <c r="P611" i="15"/>
  <c r="O611" i="15"/>
  <c r="N611" i="15"/>
  <c r="J611" i="15"/>
  <c r="D611" i="15"/>
  <c r="C611" i="15"/>
  <c r="B611" i="15"/>
  <c r="Q611" i="14"/>
  <c r="P611" i="14"/>
  <c r="O611" i="14"/>
  <c r="N611" i="14"/>
  <c r="J611" i="14"/>
  <c r="R611" i="14" s="1"/>
  <c r="C611" i="14"/>
  <c r="B611" i="14"/>
  <c r="P611" i="13"/>
  <c r="O611" i="13"/>
  <c r="N611" i="13"/>
  <c r="M611" i="13"/>
  <c r="I611" i="13"/>
  <c r="Q611" i="13" s="1"/>
  <c r="D611" i="13"/>
  <c r="C611" i="13"/>
  <c r="B611" i="13"/>
  <c r="R611" i="16"/>
  <c r="Q611" i="16"/>
  <c r="P611" i="16"/>
  <c r="O611" i="16"/>
  <c r="K611" i="16"/>
  <c r="S611" i="16" s="1"/>
  <c r="D611" i="16"/>
  <c r="C611" i="16"/>
  <c r="B611" i="16"/>
  <c r="S611" i="11"/>
  <c r="R611" i="11"/>
  <c r="P611" i="11"/>
  <c r="O611" i="11"/>
  <c r="N611" i="11"/>
  <c r="K611" i="11"/>
  <c r="H611" i="11"/>
  <c r="T611" i="11" s="1"/>
  <c r="C611" i="11"/>
  <c r="B611" i="11"/>
  <c r="P611" i="12"/>
  <c r="O611" i="12"/>
  <c r="N611" i="12"/>
  <c r="M611" i="12"/>
  <c r="I611" i="12"/>
  <c r="Q611" i="12" s="1"/>
  <c r="D611" i="12"/>
  <c r="C611" i="12"/>
  <c r="B611" i="12"/>
  <c r="P611" i="10"/>
  <c r="O611" i="10"/>
  <c r="M611" i="10"/>
  <c r="I611" i="10"/>
  <c r="D611" i="10"/>
  <c r="C611" i="10"/>
  <c r="B611" i="10"/>
  <c r="O611" i="1"/>
  <c r="Z611" i="18" s="1"/>
  <c r="AN611" i="18" s="1"/>
  <c r="N611" i="1"/>
  <c r="P611" i="18" s="1"/>
  <c r="AM611" i="18" s="1"/>
  <c r="M611" i="1"/>
  <c r="J611" i="18" s="1"/>
  <c r="AL611" i="18" s="1"/>
  <c r="L611" i="1"/>
  <c r="D611" i="18" s="1"/>
  <c r="AK611" i="18" s="1"/>
  <c r="A611" i="1"/>
  <c r="A611" i="13" s="1"/>
  <c r="AX610" i="18"/>
  <c r="AW610" i="18"/>
  <c r="AV610" i="18"/>
  <c r="AF610" i="18"/>
  <c r="BB610" i="18" s="1"/>
  <c r="AD610" i="18"/>
  <c r="AC610" i="18"/>
  <c r="V610" i="18"/>
  <c r="T610" i="18"/>
  <c r="AZ610" i="18" s="1"/>
  <c r="S610" i="18"/>
  <c r="C610" i="18"/>
  <c r="B610" i="18"/>
  <c r="Q610" i="15"/>
  <c r="P610" i="15"/>
  <c r="O610" i="15"/>
  <c r="N610" i="15"/>
  <c r="J610" i="15"/>
  <c r="C610" i="15"/>
  <c r="B610" i="15"/>
  <c r="Q610" i="14"/>
  <c r="P610" i="14"/>
  <c r="O610" i="14"/>
  <c r="N610" i="14"/>
  <c r="J610" i="14"/>
  <c r="R610" i="14" s="1"/>
  <c r="C610" i="14"/>
  <c r="B610" i="14"/>
  <c r="P610" i="13"/>
  <c r="O610" i="13"/>
  <c r="N610" i="13"/>
  <c r="M610" i="13"/>
  <c r="I610" i="13"/>
  <c r="D610" i="13"/>
  <c r="C610" i="13"/>
  <c r="B610" i="13"/>
  <c r="R610" i="16"/>
  <c r="Q610" i="16"/>
  <c r="P610" i="16"/>
  <c r="O610" i="16"/>
  <c r="K610" i="16"/>
  <c r="D610" i="16"/>
  <c r="C610" i="16"/>
  <c r="B610" i="16"/>
  <c r="S610" i="11"/>
  <c r="R610" i="11"/>
  <c r="P610" i="11"/>
  <c r="O610" i="11"/>
  <c r="N610" i="11"/>
  <c r="K610" i="11"/>
  <c r="H610" i="11"/>
  <c r="T610" i="11" s="1"/>
  <c r="C610" i="11"/>
  <c r="B610" i="11"/>
  <c r="P610" i="12"/>
  <c r="O610" i="12"/>
  <c r="N610" i="12"/>
  <c r="M610" i="12"/>
  <c r="I610" i="12"/>
  <c r="Q610" i="12" s="1"/>
  <c r="D610" i="12"/>
  <c r="C610" i="12"/>
  <c r="B610" i="12"/>
  <c r="P610" i="10"/>
  <c r="O610" i="10"/>
  <c r="M610" i="10"/>
  <c r="I610" i="10"/>
  <c r="D610" i="10"/>
  <c r="C610" i="10"/>
  <c r="B610" i="10"/>
  <c r="O610" i="1"/>
  <c r="Z610" i="18" s="1"/>
  <c r="N610" i="1"/>
  <c r="P610" i="18" s="1"/>
  <c r="AM610" i="18" s="1"/>
  <c r="M610" i="1"/>
  <c r="J610" i="18" s="1"/>
  <c r="AL610" i="18" s="1"/>
  <c r="L610" i="1"/>
  <c r="D610" i="18" s="1"/>
  <c r="AK610" i="18" s="1"/>
  <c r="A610" i="1"/>
  <c r="A610" i="13" s="1"/>
  <c r="AX609" i="18"/>
  <c r="AW609" i="18"/>
  <c r="AV609" i="18"/>
  <c r="AF609" i="18"/>
  <c r="BB609" i="18" s="1"/>
  <c r="AD609" i="18"/>
  <c r="AC609" i="18"/>
  <c r="V609" i="18"/>
  <c r="W609" i="18" s="1"/>
  <c r="T609" i="18"/>
  <c r="AZ609" i="18" s="1"/>
  <c r="S609" i="18"/>
  <c r="C609" i="18"/>
  <c r="B609" i="18"/>
  <c r="Q609" i="15"/>
  <c r="P609" i="15"/>
  <c r="O609" i="15"/>
  <c r="N609" i="15"/>
  <c r="J609" i="15"/>
  <c r="C609" i="15"/>
  <c r="B609" i="15"/>
  <c r="Q609" i="14"/>
  <c r="P609" i="14"/>
  <c r="O609" i="14"/>
  <c r="N609" i="14"/>
  <c r="J609" i="14"/>
  <c r="R609" i="14" s="1"/>
  <c r="C609" i="14"/>
  <c r="B609" i="14"/>
  <c r="P609" i="13"/>
  <c r="O609" i="13"/>
  <c r="N609" i="13"/>
  <c r="M609" i="13"/>
  <c r="I609" i="13"/>
  <c r="Q609" i="13" s="1"/>
  <c r="D609" i="13"/>
  <c r="C609" i="13"/>
  <c r="B609" i="13"/>
  <c r="R609" i="16"/>
  <c r="Q609" i="16"/>
  <c r="P609" i="16"/>
  <c r="O609" i="16"/>
  <c r="K609" i="16"/>
  <c r="S609" i="16" s="1"/>
  <c r="D609" i="16"/>
  <c r="C609" i="16"/>
  <c r="B609" i="16"/>
  <c r="S609" i="11"/>
  <c r="R609" i="11"/>
  <c r="P609" i="11"/>
  <c r="O609" i="11"/>
  <c r="N609" i="11"/>
  <c r="K609" i="11"/>
  <c r="H609" i="11"/>
  <c r="T609" i="11" s="1"/>
  <c r="C609" i="11"/>
  <c r="B609" i="11"/>
  <c r="P609" i="12"/>
  <c r="O609" i="12"/>
  <c r="N609" i="12"/>
  <c r="M609" i="12"/>
  <c r="I609" i="12"/>
  <c r="Q609" i="12" s="1"/>
  <c r="D609" i="12"/>
  <c r="C609" i="12"/>
  <c r="B609" i="12"/>
  <c r="P609" i="10"/>
  <c r="O609" i="10"/>
  <c r="M609" i="10"/>
  <c r="I609" i="10"/>
  <c r="D609" i="10"/>
  <c r="C609" i="10"/>
  <c r="B609" i="10"/>
  <c r="O609" i="1"/>
  <c r="Z609" i="18" s="1"/>
  <c r="AN609" i="18" s="1"/>
  <c r="N609" i="1"/>
  <c r="P609" i="18" s="1"/>
  <c r="M609" i="1"/>
  <c r="J609" i="18" s="1"/>
  <c r="AL609" i="18" s="1"/>
  <c r="L609" i="1"/>
  <c r="D609" i="18" s="1"/>
  <c r="A609" i="1"/>
  <c r="A609" i="18" s="1"/>
  <c r="AX608" i="18"/>
  <c r="AW608" i="18"/>
  <c r="AV608" i="18"/>
  <c r="AF608" i="18"/>
  <c r="BB608" i="18" s="1"/>
  <c r="AD608" i="18"/>
  <c r="AC608" i="18"/>
  <c r="V608" i="18"/>
  <c r="T608" i="18"/>
  <c r="AZ608" i="18" s="1"/>
  <c r="S608" i="18"/>
  <c r="C608" i="18"/>
  <c r="B608" i="18"/>
  <c r="Q608" i="15"/>
  <c r="P608" i="15"/>
  <c r="O608" i="15"/>
  <c r="N608" i="15"/>
  <c r="J608" i="15"/>
  <c r="C608" i="15"/>
  <c r="B608" i="15"/>
  <c r="Q608" i="14"/>
  <c r="P608" i="14"/>
  <c r="O608" i="14"/>
  <c r="N608" i="14"/>
  <c r="J608" i="14"/>
  <c r="R608" i="14" s="1"/>
  <c r="C608" i="14"/>
  <c r="B608" i="14"/>
  <c r="P608" i="13"/>
  <c r="O608" i="13"/>
  <c r="N608" i="13"/>
  <c r="M608" i="13"/>
  <c r="I608" i="13"/>
  <c r="D608" i="13"/>
  <c r="C608" i="13"/>
  <c r="B608" i="13"/>
  <c r="R608" i="16"/>
  <c r="Q608" i="16"/>
  <c r="P608" i="16"/>
  <c r="O608" i="16"/>
  <c r="K608" i="16"/>
  <c r="D608" i="16"/>
  <c r="C608" i="16"/>
  <c r="B608" i="16"/>
  <c r="S608" i="11"/>
  <c r="R608" i="11"/>
  <c r="P608" i="11"/>
  <c r="O608" i="11"/>
  <c r="N608" i="11"/>
  <c r="K608" i="11"/>
  <c r="H608" i="11"/>
  <c r="T608" i="11" s="1"/>
  <c r="C608" i="11"/>
  <c r="B608" i="11"/>
  <c r="P608" i="12"/>
  <c r="O608" i="12"/>
  <c r="N608" i="12"/>
  <c r="M608" i="12"/>
  <c r="I608" i="12"/>
  <c r="Q608" i="12" s="1"/>
  <c r="D608" i="12"/>
  <c r="C608" i="12"/>
  <c r="B608" i="12"/>
  <c r="P608" i="10"/>
  <c r="O608" i="10"/>
  <c r="M608" i="10"/>
  <c r="M608" i="18" s="1"/>
  <c r="I608" i="10"/>
  <c r="D608" i="10"/>
  <c r="C608" i="10"/>
  <c r="B608" i="10"/>
  <c r="O608" i="1"/>
  <c r="Z608" i="18" s="1"/>
  <c r="AN608" i="18" s="1"/>
  <c r="N608" i="1"/>
  <c r="P608" i="18" s="1"/>
  <c r="M608" i="1"/>
  <c r="J608" i="18" s="1"/>
  <c r="AL608" i="18" s="1"/>
  <c r="L608" i="1"/>
  <c r="D608" i="18" s="1"/>
  <c r="A608" i="1"/>
  <c r="A608" i="13" s="1"/>
  <c r="AX607" i="18"/>
  <c r="AW607" i="18"/>
  <c r="AV607" i="18"/>
  <c r="AF607" i="18"/>
  <c r="BB607" i="18" s="1"/>
  <c r="AD607" i="18"/>
  <c r="AC607" i="18"/>
  <c r="V607" i="18"/>
  <c r="W607" i="18" s="1"/>
  <c r="T607" i="18"/>
  <c r="AZ607" i="18" s="1"/>
  <c r="S607" i="18"/>
  <c r="C607" i="18"/>
  <c r="B607" i="18"/>
  <c r="Q607" i="15"/>
  <c r="P607" i="15"/>
  <c r="O607" i="15"/>
  <c r="N607" i="15"/>
  <c r="J607" i="15"/>
  <c r="C607" i="15"/>
  <c r="B607" i="15"/>
  <c r="Q607" i="14"/>
  <c r="P607" i="14"/>
  <c r="O607" i="14"/>
  <c r="N607" i="14"/>
  <c r="J607" i="14"/>
  <c r="R607" i="14" s="1"/>
  <c r="C607" i="14"/>
  <c r="B607" i="14"/>
  <c r="P607" i="13"/>
  <c r="O607" i="13"/>
  <c r="N607" i="13"/>
  <c r="M607" i="13"/>
  <c r="I607" i="13"/>
  <c r="D607" i="13"/>
  <c r="C607" i="13"/>
  <c r="B607" i="13"/>
  <c r="R607" i="16"/>
  <c r="Q607" i="16"/>
  <c r="P607" i="16"/>
  <c r="O607" i="16"/>
  <c r="K607" i="16"/>
  <c r="D607" i="16"/>
  <c r="C607" i="16"/>
  <c r="B607" i="16"/>
  <c r="S607" i="11"/>
  <c r="R607" i="11"/>
  <c r="P607" i="11"/>
  <c r="O607" i="11"/>
  <c r="N607" i="11"/>
  <c r="K607" i="11"/>
  <c r="H607" i="11"/>
  <c r="T607" i="11" s="1"/>
  <c r="C607" i="11"/>
  <c r="B607" i="11"/>
  <c r="P607" i="12"/>
  <c r="O607" i="12"/>
  <c r="N607" i="12"/>
  <c r="M607" i="12"/>
  <c r="I607" i="12"/>
  <c r="Q607" i="12" s="1"/>
  <c r="D607" i="12"/>
  <c r="C607" i="12"/>
  <c r="B607" i="12"/>
  <c r="P607" i="10"/>
  <c r="O607" i="10"/>
  <c r="M607" i="10"/>
  <c r="G607" i="18" s="1"/>
  <c r="I607" i="10"/>
  <c r="D607" i="10"/>
  <c r="C607" i="10"/>
  <c r="B607" i="10"/>
  <c r="O607" i="1"/>
  <c r="Z607" i="18" s="1"/>
  <c r="N607" i="1"/>
  <c r="P607" i="18" s="1"/>
  <c r="AM607" i="18" s="1"/>
  <c r="M607" i="1"/>
  <c r="J607" i="18" s="1"/>
  <c r="AL607" i="18" s="1"/>
  <c r="L607" i="1"/>
  <c r="D607" i="18" s="1"/>
  <c r="AK607" i="18" s="1"/>
  <c r="A607" i="1"/>
  <c r="A607" i="15" s="1"/>
  <c r="AX606" i="18"/>
  <c r="AW606" i="18"/>
  <c r="AV606" i="18"/>
  <c r="AF606" i="18"/>
  <c r="BB606" i="18" s="1"/>
  <c r="AD606" i="18"/>
  <c r="AC606" i="18"/>
  <c r="V606" i="18"/>
  <c r="T606" i="18"/>
  <c r="AZ606" i="18" s="1"/>
  <c r="S606" i="18"/>
  <c r="I606" i="18"/>
  <c r="H606" i="18"/>
  <c r="C606" i="18"/>
  <c r="B606" i="18"/>
  <c r="Q606" i="15"/>
  <c r="P606" i="15"/>
  <c r="O606" i="15"/>
  <c r="N606" i="15"/>
  <c r="J606" i="15"/>
  <c r="C606" i="15"/>
  <c r="B606" i="15"/>
  <c r="Q606" i="14"/>
  <c r="P606" i="14"/>
  <c r="O606" i="14"/>
  <c r="N606" i="14"/>
  <c r="J606" i="14"/>
  <c r="R606" i="14" s="1"/>
  <c r="C606" i="14"/>
  <c r="B606" i="14"/>
  <c r="P606" i="13"/>
  <c r="O606" i="13"/>
  <c r="N606" i="13"/>
  <c r="M606" i="13"/>
  <c r="I606" i="13"/>
  <c r="D606" i="13"/>
  <c r="C606" i="13"/>
  <c r="B606" i="13"/>
  <c r="R606" i="16"/>
  <c r="Q606" i="16"/>
  <c r="P606" i="16"/>
  <c r="O606" i="16"/>
  <c r="K606" i="16"/>
  <c r="D606" i="16"/>
  <c r="C606" i="16"/>
  <c r="B606" i="16"/>
  <c r="S606" i="11"/>
  <c r="R606" i="11"/>
  <c r="P606" i="11"/>
  <c r="O606" i="11"/>
  <c r="N606" i="11"/>
  <c r="K606" i="11"/>
  <c r="H606" i="11"/>
  <c r="T606" i="11" s="1"/>
  <c r="D606" i="11"/>
  <c r="C606" i="11"/>
  <c r="B606" i="11"/>
  <c r="P606" i="12"/>
  <c r="O606" i="12"/>
  <c r="N606" i="12"/>
  <c r="M606" i="12"/>
  <c r="I606" i="12"/>
  <c r="Q606" i="12" s="1"/>
  <c r="D606" i="12"/>
  <c r="C606" i="12"/>
  <c r="B606" i="12"/>
  <c r="P606" i="10"/>
  <c r="O606" i="10"/>
  <c r="M606" i="10"/>
  <c r="M606" i="18" s="1"/>
  <c r="I606" i="10"/>
  <c r="Q606" i="10" s="1"/>
  <c r="D606" i="10"/>
  <c r="C606" i="10"/>
  <c r="B606" i="10"/>
  <c r="O606" i="1"/>
  <c r="Z606" i="18" s="1"/>
  <c r="AN606" i="18" s="1"/>
  <c r="N606" i="1"/>
  <c r="P606" i="18" s="1"/>
  <c r="AM606" i="18" s="1"/>
  <c r="M606" i="1"/>
  <c r="J606" i="18" s="1"/>
  <c r="AL606" i="18" s="1"/>
  <c r="L606" i="1"/>
  <c r="D606" i="18" s="1"/>
  <c r="AK606" i="18" s="1"/>
  <c r="A606" i="1"/>
  <c r="A606" i="13" s="1"/>
  <c r="AX605" i="18"/>
  <c r="AW605" i="18"/>
  <c r="AV605" i="18"/>
  <c r="AF605" i="18"/>
  <c r="BB605" i="18" s="1"/>
  <c r="AD605" i="18"/>
  <c r="AC605" i="18"/>
  <c r="V605" i="18"/>
  <c r="T605" i="18"/>
  <c r="S605" i="18"/>
  <c r="I605" i="18"/>
  <c r="H605" i="18"/>
  <c r="C605" i="18"/>
  <c r="B605" i="18"/>
  <c r="Q605" i="15"/>
  <c r="P605" i="15"/>
  <c r="O605" i="15"/>
  <c r="N605" i="15"/>
  <c r="J605" i="15"/>
  <c r="R605" i="15" s="1"/>
  <c r="D605" i="15"/>
  <c r="C605" i="15"/>
  <c r="B605" i="15"/>
  <c r="Q605" i="14"/>
  <c r="P605" i="14"/>
  <c r="O605" i="14"/>
  <c r="N605" i="14"/>
  <c r="J605" i="14"/>
  <c r="R605" i="14" s="1"/>
  <c r="C605" i="14"/>
  <c r="B605" i="14"/>
  <c r="P605" i="13"/>
  <c r="O605" i="13"/>
  <c r="N605" i="13"/>
  <c r="M605" i="13"/>
  <c r="I605" i="13"/>
  <c r="Q605" i="13" s="1"/>
  <c r="D605" i="13"/>
  <c r="C605" i="13"/>
  <c r="B605" i="13"/>
  <c r="R605" i="16"/>
  <c r="Q605" i="16"/>
  <c r="P605" i="16"/>
  <c r="O605" i="16"/>
  <c r="K605" i="16"/>
  <c r="S605" i="16" s="1"/>
  <c r="D605" i="16"/>
  <c r="C605" i="16"/>
  <c r="B605" i="16"/>
  <c r="S605" i="11"/>
  <c r="R605" i="11"/>
  <c r="P605" i="11"/>
  <c r="O605" i="11"/>
  <c r="N605" i="11"/>
  <c r="K605" i="11"/>
  <c r="H605" i="11"/>
  <c r="T605" i="11" s="1"/>
  <c r="D605" i="11"/>
  <c r="C605" i="11"/>
  <c r="B605" i="11"/>
  <c r="P605" i="12"/>
  <c r="O605" i="12"/>
  <c r="N605" i="12"/>
  <c r="M605" i="12"/>
  <c r="I605" i="12"/>
  <c r="Q605" i="12" s="1"/>
  <c r="D605" i="12"/>
  <c r="C605" i="12"/>
  <c r="B605" i="12"/>
  <c r="P605" i="10"/>
  <c r="O605" i="10"/>
  <c r="M605" i="10"/>
  <c r="M605" i="18" s="1"/>
  <c r="I605" i="10"/>
  <c r="Q605" i="10" s="1"/>
  <c r="D605" i="10"/>
  <c r="C605" i="10"/>
  <c r="B605" i="10"/>
  <c r="O605" i="1"/>
  <c r="Z605" i="18" s="1"/>
  <c r="N605" i="1"/>
  <c r="P605" i="18" s="1"/>
  <c r="AM605" i="18" s="1"/>
  <c r="M605" i="1"/>
  <c r="J605" i="18" s="1"/>
  <c r="AL605" i="18" s="1"/>
  <c r="L605" i="1"/>
  <c r="D605" i="18" s="1"/>
  <c r="AK605" i="18" s="1"/>
  <c r="A605" i="1"/>
  <c r="A605" i="13" s="1"/>
  <c r="AX604" i="18"/>
  <c r="AW604" i="18"/>
  <c r="AV604" i="18"/>
  <c r="AI604" i="18"/>
  <c r="AG604" i="18"/>
  <c r="AF604" i="18"/>
  <c r="BB604" i="18" s="1"/>
  <c r="AE604" i="18"/>
  <c r="AD604" i="18"/>
  <c r="AC604" i="18"/>
  <c r="V604" i="18"/>
  <c r="T604" i="18"/>
  <c r="AZ604" i="18" s="1"/>
  <c r="S604" i="18"/>
  <c r="I604" i="18"/>
  <c r="H604" i="18"/>
  <c r="C604" i="18"/>
  <c r="B604" i="18"/>
  <c r="Q604" i="15"/>
  <c r="P604" i="15"/>
  <c r="O604" i="15"/>
  <c r="N604" i="15"/>
  <c r="J604" i="15"/>
  <c r="R604" i="15" s="1"/>
  <c r="D604" i="15"/>
  <c r="C604" i="15"/>
  <c r="B604" i="15"/>
  <c r="Q604" i="14"/>
  <c r="P604" i="14"/>
  <c r="O604" i="14"/>
  <c r="N604" i="14"/>
  <c r="J604" i="14"/>
  <c r="R604" i="14" s="1"/>
  <c r="C604" i="14"/>
  <c r="B604" i="14"/>
  <c r="P604" i="13"/>
  <c r="O604" i="13"/>
  <c r="N604" i="13"/>
  <c r="M604" i="13"/>
  <c r="I604" i="13"/>
  <c r="Q604" i="13" s="1"/>
  <c r="D604" i="13"/>
  <c r="C604" i="13"/>
  <c r="B604" i="13"/>
  <c r="R604" i="16"/>
  <c r="Q604" i="16"/>
  <c r="P604" i="16"/>
  <c r="O604" i="16"/>
  <c r="K604" i="16"/>
  <c r="S604" i="16" s="1"/>
  <c r="D604" i="16"/>
  <c r="C604" i="16"/>
  <c r="B604" i="16"/>
  <c r="S604" i="11"/>
  <c r="R604" i="11"/>
  <c r="P604" i="11"/>
  <c r="O604" i="11"/>
  <c r="N604" i="11"/>
  <c r="K604" i="11"/>
  <c r="H604" i="11"/>
  <c r="T604" i="11" s="1"/>
  <c r="D604" i="11"/>
  <c r="C604" i="11"/>
  <c r="B604" i="11"/>
  <c r="P604" i="12"/>
  <c r="O604" i="12"/>
  <c r="N604" i="12"/>
  <c r="M604" i="12"/>
  <c r="I604" i="12"/>
  <c r="Q604" i="12" s="1"/>
  <c r="D604" i="12"/>
  <c r="C604" i="12"/>
  <c r="B604" i="12"/>
  <c r="P604" i="10"/>
  <c r="O604" i="10"/>
  <c r="M604" i="10"/>
  <c r="M604" i="18" s="1"/>
  <c r="I604" i="10"/>
  <c r="Q604" i="10" s="1"/>
  <c r="D604" i="10"/>
  <c r="C604" i="10"/>
  <c r="B604" i="10"/>
  <c r="O604" i="1"/>
  <c r="Z604" i="18" s="1"/>
  <c r="AN604" i="18" s="1"/>
  <c r="N604" i="1"/>
  <c r="P604" i="18" s="1"/>
  <c r="M604" i="1"/>
  <c r="J604" i="18" s="1"/>
  <c r="AL604" i="18" s="1"/>
  <c r="L604" i="1"/>
  <c r="D604" i="18" s="1"/>
  <c r="AK604" i="18" s="1"/>
  <c r="A604" i="1"/>
  <c r="AX603" i="18"/>
  <c r="AW603" i="18"/>
  <c r="AV603" i="18"/>
  <c r="AI603" i="18"/>
  <c r="AG603" i="18"/>
  <c r="AF603" i="18"/>
  <c r="BB603" i="18" s="1"/>
  <c r="AE603" i="18"/>
  <c r="AD603" i="18"/>
  <c r="AC603" i="18"/>
  <c r="Y603" i="18"/>
  <c r="W603" i="18"/>
  <c r="V603" i="18"/>
  <c r="U603" i="18"/>
  <c r="T603" i="18"/>
  <c r="AZ603" i="18" s="1"/>
  <c r="S603" i="18"/>
  <c r="I603" i="18"/>
  <c r="H603" i="18"/>
  <c r="C603" i="18"/>
  <c r="B603" i="18"/>
  <c r="Q603" i="15"/>
  <c r="P603" i="15"/>
  <c r="O603" i="15"/>
  <c r="N603" i="15"/>
  <c r="J603" i="15"/>
  <c r="R603" i="15" s="1"/>
  <c r="D603" i="15"/>
  <c r="C603" i="15"/>
  <c r="B603" i="15"/>
  <c r="Q603" i="14"/>
  <c r="P603" i="14"/>
  <c r="O603" i="14"/>
  <c r="N603" i="14"/>
  <c r="J603" i="14"/>
  <c r="R603" i="14" s="1"/>
  <c r="C603" i="14"/>
  <c r="B603" i="14"/>
  <c r="P603" i="13"/>
  <c r="O603" i="13"/>
  <c r="N603" i="13"/>
  <c r="M603" i="13"/>
  <c r="I603" i="13"/>
  <c r="Q603" i="13" s="1"/>
  <c r="D603" i="13"/>
  <c r="C603" i="13"/>
  <c r="B603" i="13"/>
  <c r="R603" i="16"/>
  <c r="Q603" i="16"/>
  <c r="P603" i="16"/>
  <c r="O603" i="16"/>
  <c r="K603" i="16"/>
  <c r="S603" i="16" s="1"/>
  <c r="D603" i="16"/>
  <c r="C603" i="16"/>
  <c r="B603" i="16"/>
  <c r="S603" i="11"/>
  <c r="R603" i="11"/>
  <c r="P603" i="11"/>
  <c r="O603" i="11"/>
  <c r="N603" i="11"/>
  <c r="K603" i="11"/>
  <c r="H603" i="11"/>
  <c r="T603" i="11" s="1"/>
  <c r="D603" i="11"/>
  <c r="C603" i="11"/>
  <c r="B603" i="11"/>
  <c r="P603" i="12"/>
  <c r="O603" i="12"/>
  <c r="N603" i="12"/>
  <c r="M603" i="12"/>
  <c r="I603" i="12"/>
  <c r="Q603" i="12" s="1"/>
  <c r="D603" i="12"/>
  <c r="C603" i="12"/>
  <c r="B603" i="12"/>
  <c r="P603" i="10"/>
  <c r="O603" i="10"/>
  <c r="M603" i="10"/>
  <c r="I603" i="10"/>
  <c r="Q603" i="10" s="1"/>
  <c r="D603" i="10"/>
  <c r="C603" i="10"/>
  <c r="B603" i="10"/>
  <c r="O603" i="1"/>
  <c r="Z603" i="18" s="1"/>
  <c r="AN603" i="18" s="1"/>
  <c r="N603" i="1"/>
  <c r="P603" i="18" s="1"/>
  <c r="AM603" i="18" s="1"/>
  <c r="M603" i="1"/>
  <c r="J603" i="18" s="1"/>
  <c r="AL603" i="18" s="1"/>
  <c r="L603" i="1"/>
  <c r="D603" i="18" s="1"/>
  <c r="AK603" i="18" s="1"/>
  <c r="A603" i="1"/>
  <c r="A603" i="18" s="1"/>
  <c r="AX602" i="18"/>
  <c r="AW602" i="18"/>
  <c r="AV602" i="18"/>
  <c r="AF602" i="18"/>
  <c r="BB602" i="18" s="1"/>
  <c r="AD602" i="18"/>
  <c r="AC602" i="18"/>
  <c r="V602" i="18"/>
  <c r="T602" i="18"/>
  <c r="S602" i="18"/>
  <c r="I602" i="18"/>
  <c r="H602" i="18"/>
  <c r="C602" i="18"/>
  <c r="B602" i="18"/>
  <c r="Q602" i="15"/>
  <c r="P602" i="15"/>
  <c r="O602" i="15"/>
  <c r="N602" i="15"/>
  <c r="J602" i="15"/>
  <c r="R602" i="15" s="1"/>
  <c r="D602" i="15"/>
  <c r="C602" i="15"/>
  <c r="B602" i="15"/>
  <c r="Q602" i="14"/>
  <c r="P602" i="14"/>
  <c r="O602" i="14"/>
  <c r="N602" i="14"/>
  <c r="J602" i="14"/>
  <c r="R602" i="14" s="1"/>
  <c r="C602" i="14"/>
  <c r="B602" i="14"/>
  <c r="P602" i="13"/>
  <c r="O602" i="13"/>
  <c r="N602" i="13"/>
  <c r="M602" i="13"/>
  <c r="I602" i="13"/>
  <c r="Q602" i="13" s="1"/>
  <c r="D602" i="13"/>
  <c r="C602" i="13"/>
  <c r="B602" i="13"/>
  <c r="R602" i="16"/>
  <c r="Q602" i="16"/>
  <c r="P602" i="16"/>
  <c r="O602" i="16"/>
  <c r="K602" i="16"/>
  <c r="S602" i="16" s="1"/>
  <c r="D602" i="16"/>
  <c r="C602" i="16"/>
  <c r="B602" i="16"/>
  <c r="S602" i="11"/>
  <c r="R602" i="11"/>
  <c r="P602" i="11"/>
  <c r="O602" i="11"/>
  <c r="N602" i="11"/>
  <c r="K602" i="11"/>
  <c r="H602" i="11"/>
  <c r="T602" i="11" s="1"/>
  <c r="D602" i="11"/>
  <c r="C602" i="11"/>
  <c r="B602" i="11"/>
  <c r="P602" i="12"/>
  <c r="O602" i="12"/>
  <c r="N602" i="12"/>
  <c r="M602" i="12"/>
  <c r="I602" i="12"/>
  <c r="Q602" i="12" s="1"/>
  <c r="D602" i="12"/>
  <c r="C602" i="12"/>
  <c r="B602" i="12"/>
  <c r="P602" i="10"/>
  <c r="O602" i="10"/>
  <c r="M602" i="10"/>
  <c r="I602" i="10"/>
  <c r="Q602" i="10" s="1"/>
  <c r="D602" i="10"/>
  <c r="C602" i="10"/>
  <c r="B602" i="10"/>
  <c r="O602" i="1"/>
  <c r="Z602" i="18" s="1"/>
  <c r="AN602" i="18" s="1"/>
  <c r="N602" i="1"/>
  <c r="P602" i="18" s="1"/>
  <c r="AM602" i="18" s="1"/>
  <c r="M602" i="1"/>
  <c r="J602" i="18" s="1"/>
  <c r="AL602" i="18" s="1"/>
  <c r="L602" i="1"/>
  <c r="D602" i="18" s="1"/>
  <c r="AK602" i="18" s="1"/>
  <c r="A602" i="1"/>
  <c r="A602" i="13" s="1"/>
  <c r="AX601" i="18"/>
  <c r="AW601" i="18"/>
  <c r="AV601" i="18"/>
  <c r="AF601" i="18"/>
  <c r="BB601" i="18" s="1"/>
  <c r="AD601" i="18"/>
  <c r="AC601" i="18"/>
  <c r="V601" i="18"/>
  <c r="T601" i="18"/>
  <c r="S601" i="18"/>
  <c r="I601" i="18"/>
  <c r="H601" i="18"/>
  <c r="C601" i="18"/>
  <c r="B601" i="18"/>
  <c r="Q601" i="15"/>
  <c r="P601" i="15"/>
  <c r="O601" i="15"/>
  <c r="N601" i="15"/>
  <c r="J601" i="15"/>
  <c r="R601" i="15" s="1"/>
  <c r="D601" i="15"/>
  <c r="C601" i="15"/>
  <c r="B601" i="15"/>
  <c r="Q601" i="14"/>
  <c r="P601" i="14"/>
  <c r="O601" i="14"/>
  <c r="N601" i="14"/>
  <c r="J601" i="14"/>
  <c r="R601" i="14" s="1"/>
  <c r="C601" i="14"/>
  <c r="B601" i="14"/>
  <c r="P601" i="13"/>
  <c r="O601" i="13"/>
  <c r="N601" i="13"/>
  <c r="M601" i="13"/>
  <c r="I601" i="13"/>
  <c r="Q601" i="13" s="1"/>
  <c r="D601" i="13"/>
  <c r="C601" i="13"/>
  <c r="B601" i="13"/>
  <c r="R601" i="16"/>
  <c r="Q601" i="16"/>
  <c r="P601" i="16"/>
  <c r="O601" i="16"/>
  <c r="K601" i="16"/>
  <c r="S601" i="16" s="1"/>
  <c r="D601" i="16"/>
  <c r="C601" i="16"/>
  <c r="B601" i="16"/>
  <c r="S601" i="11"/>
  <c r="R601" i="11"/>
  <c r="P601" i="11"/>
  <c r="O601" i="11"/>
  <c r="N601" i="11"/>
  <c r="K601" i="11"/>
  <c r="H601" i="11"/>
  <c r="T601" i="11" s="1"/>
  <c r="D601" i="11"/>
  <c r="C601" i="11"/>
  <c r="B601" i="11"/>
  <c r="P601" i="12"/>
  <c r="O601" i="12"/>
  <c r="N601" i="12"/>
  <c r="M601" i="12"/>
  <c r="I601" i="12"/>
  <c r="Q601" i="12" s="1"/>
  <c r="D601" i="12"/>
  <c r="C601" i="12"/>
  <c r="B601" i="12"/>
  <c r="P601" i="10"/>
  <c r="O601" i="10"/>
  <c r="M601" i="10"/>
  <c r="I601" i="10"/>
  <c r="Q601" i="10" s="1"/>
  <c r="D601" i="10"/>
  <c r="C601" i="10"/>
  <c r="B601" i="10"/>
  <c r="O601" i="1"/>
  <c r="Z601" i="18" s="1"/>
  <c r="N601" i="1"/>
  <c r="P601" i="18" s="1"/>
  <c r="AM601" i="18" s="1"/>
  <c r="M601" i="1"/>
  <c r="J601" i="18" s="1"/>
  <c r="AL601" i="18" s="1"/>
  <c r="L601" i="1"/>
  <c r="D601" i="18" s="1"/>
  <c r="AK601" i="18" s="1"/>
  <c r="A601" i="1"/>
  <c r="A601" i="14" s="1"/>
  <c r="AX600" i="18"/>
  <c r="AW600" i="18"/>
  <c r="AV600" i="18"/>
  <c r="AI600" i="18"/>
  <c r="AG600" i="18"/>
  <c r="AF600" i="18"/>
  <c r="BB600" i="18" s="1"/>
  <c r="AE600" i="18"/>
  <c r="AD600" i="18"/>
  <c r="AC600" i="18"/>
  <c r="Y600" i="18"/>
  <c r="W600" i="18"/>
  <c r="V600" i="18"/>
  <c r="BA600" i="18" s="1"/>
  <c r="U600" i="18"/>
  <c r="T600" i="18"/>
  <c r="AZ600" i="18" s="1"/>
  <c r="S600" i="18"/>
  <c r="I600" i="18"/>
  <c r="H600" i="18"/>
  <c r="C600" i="18"/>
  <c r="B600" i="18"/>
  <c r="Q600" i="15"/>
  <c r="P600" i="15"/>
  <c r="O600" i="15"/>
  <c r="N600" i="15"/>
  <c r="J600" i="15"/>
  <c r="R600" i="15" s="1"/>
  <c r="D600" i="15"/>
  <c r="C600" i="15"/>
  <c r="B600" i="15"/>
  <c r="Q600" i="14"/>
  <c r="P600" i="14"/>
  <c r="O600" i="14"/>
  <c r="N600" i="14"/>
  <c r="J600" i="14"/>
  <c r="R600" i="14" s="1"/>
  <c r="C600" i="14"/>
  <c r="B600" i="14"/>
  <c r="P600" i="13"/>
  <c r="O600" i="13"/>
  <c r="N600" i="13"/>
  <c r="M600" i="13"/>
  <c r="I600" i="13"/>
  <c r="Q600" i="13" s="1"/>
  <c r="D600" i="13"/>
  <c r="C600" i="13"/>
  <c r="B600" i="13"/>
  <c r="R600" i="16"/>
  <c r="Q600" i="16"/>
  <c r="P600" i="16"/>
  <c r="O600" i="16"/>
  <c r="K600" i="16"/>
  <c r="D600" i="16"/>
  <c r="C600" i="16"/>
  <c r="B600" i="16"/>
  <c r="S600" i="11"/>
  <c r="R600" i="11"/>
  <c r="P600" i="11"/>
  <c r="O600" i="11"/>
  <c r="N600" i="11"/>
  <c r="K600" i="11"/>
  <c r="H600" i="11"/>
  <c r="T600" i="11" s="1"/>
  <c r="D600" i="11"/>
  <c r="C600" i="11"/>
  <c r="B600" i="11"/>
  <c r="P600" i="12"/>
  <c r="O600" i="12"/>
  <c r="N600" i="12"/>
  <c r="M600" i="12"/>
  <c r="I600" i="12"/>
  <c r="Q600" i="12" s="1"/>
  <c r="D600" i="12"/>
  <c r="C600" i="12"/>
  <c r="B600" i="12"/>
  <c r="P600" i="10"/>
  <c r="O600" i="10"/>
  <c r="M600" i="10"/>
  <c r="M600" i="18" s="1"/>
  <c r="I600" i="10"/>
  <c r="Q600" i="10" s="1"/>
  <c r="D600" i="10"/>
  <c r="C600" i="10"/>
  <c r="B600" i="10"/>
  <c r="O600" i="1"/>
  <c r="Z600" i="18" s="1"/>
  <c r="AN600" i="18" s="1"/>
  <c r="N600" i="1"/>
  <c r="P600" i="18" s="1"/>
  <c r="AM600" i="18" s="1"/>
  <c r="M600" i="1"/>
  <c r="J600" i="18" s="1"/>
  <c r="AL600" i="18" s="1"/>
  <c r="L600" i="1"/>
  <c r="D600" i="18" s="1"/>
  <c r="AK600" i="18" s="1"/>
  <c r="A600" i="1"/>
  <c r="A600" i="15" s="1"/>
  <c r="AX599" i="18"/>
  <c r="AW599" i="18"/>
  <c r="AV599" i="18"/>
  <c r="AF599" i="18"/>
  <c r="BB599" i="18" s="1"/>
  <c r="AD599" i="18"/>
  <c r="AC599" i="18"/>
  <c r="V599" i="18"/>
  <c r="W599" i="18" s="1"/>
  <c r="T599" i="18"/>
  <c r="AZ599" i="18" s="1"/>
  <c r="S599" i="18"/>
  <c r="I599" i="18"/>
  <c r="H599" i="18"/>
  <c r="C599" i="18"/>
  <c r="B599" i="18"/>
  <c r="Q599" i="15"/>
  <c r="P599" i="15"/>
  <c r="O599" i="15"/>
  <c r="N599" i="15"/>
  <c r="J599" i="15"/>
  <c r="R599" i="15" s="1"/>
  <c r="D599" i="15"/>
  <c r="C599" i="15"/>
  <c r="B599" i="15"/>
  <c r="Q599" i="14"/>
  <c r="P599" i="14"/>
  <c r="O599" i="14"/>
  <c r="N599" i="14"/>
  <c r="J599" i="14"/>
  <c r="C599" i="14"/>
  <c r="B599" i="14"/>
  <c r="P599" i="13"/>
  <c r="O599" i="13"/>
  <c r="N599" i="13"/>
  <c r="M599" i="13"/>
  <c r="I599" i="13"/>
  <c r="Q599" i="13" s="1"/>
  <c r="D599" i="13"/>
  <c r="C599" i="13"/>
  <c r="B599" i="13"/>
  <c r="R599" i="16"/>
  <c r="Q599" i="16"/>
  <c r="P599" i="16"/>
  <c r="O599" i="16"/>
  <c r="K599" i="16"/>
  <c r="S599" i="16" s="1"/>
  <c r="D599" i="16"/>
  <c r="C599" i="16"/>
  <c r="B599" i="16"/>
  <c r="S599" i="11"/>
  <c r="R599" i="11"/>
  <c r="P599" i="11"/>
  <c r="O599" i="11"/>
  <c r="N599" i="11"/>
  <c r="K599" i="11"/>
  <c r="H599" i="11"/>
  <c r="T599" i="11" s="1"/>
  <c r="D599" i="11"/>
  <c r="C599" i="11"/>
  <c r="B599" i="11"/>
  <c r="P599" i="12"/>
  <c r="O599" i="12"/>
  <c r="N599" i="12"/>
  <c r="M599" i="12"/>
  <c r="I599" i="12"/>
  <c r="Q599" i="12" s="1"/>
  <c r="D599" i="12"/>
  <c r="C599" i="12"/>
  <c r="B599" i="12"/>
  <c r="P599" i="10"/>
  <c r="O599" i="10"/>
  <c r="M599" i="10"/>
  <c r="I599" i="10"/>
  <c r="Q599" i="10" s="1"/>
  <c r="D599" i="10"/>
  <c r="C599" i="10"/>
  <c r="B599" i="10"/>
  <c r="O599" i="1"/>
  <c r="Z599" i="18" s="1"/>
  <c r="AG599" i="18" s="1"/>
  <c r="N599" i="1"/>
  <c r="P599" i="18" s="1"/>
  <c r="AM599" i="18" s="1"/>
  <c r="M599" i="1"/>
  <c r="J599" i="18" s="1"/>
  <c r="L599" i="1"/>
  <c r="D599" i="18" s="1"/>
  <c r="AK599" i="18" s="1"/>
  <c r="A599" i="1"/>
  <c r="A599" i="14" s="1"/>
  <c r="AX598" i="18"/>
  <c r="AW598" i="18"/>
  <c r="AV598" i="18"/>
  <c r="AI598" i="18"/>
  <c r="AG598" i="18"/>
  <c r="AF598" i="18"/>
  <c r="BB598" i="18" s="1"/>
  <c r="AE598" i="18"/>
  <c r="AD598" i="18"/>
  <c r="AC598" i="18"/>
  <c r="Y598" i="18"/>
  <c r="W598" i="18"/>
  <c r="V598" i="18"/>
  <c r="BA598" i="18" s="1"/>
  <c r="U598" i="18"/>
  <c r="T598" i="18"/>
  <c r="AZ598" i="18" s="1"/>
  <c r="S598" i="18"/>
  <c r="I598" i="18"/>
  <c r="H598" i="18"/>
  <c r="C598" i="18"/>
  <c r="B598" i="18"/>
  <c r="Q598" i="15"/>
  <c r="P598" i="15"/>
  <c r="O598" i="15"/>
  <c r="N598" i="15"/>
  <c r="J598" i="15"/>
  <c r="R598" i="15" s="1"/>
  <c r="D598" i="15"/>
  <c r="C598" i="15"/>
  <c r="B598" i="15"/>
  <c r="Q598" i="14"/>
  <c r="P598" i="14"/>
  <c r="O598" i="14"/>
  <c r="N598" i="14"/>
  <c r="J598" i="14"/>
  <c r="R598" i="14" s="1"/>
  <c r="C598" i="14"/>
  <c r="B598" i="14"/>
  <c r="P598" i="13"/>
  <c r="O598" i="13"/>
  <c r="N598" i="13"/>
  <c r="M598" i="13"/>
  <c r="I598" i="13"/>
  <c r="Q598" i="13" s="1"/>
  <c r="D598" i="13"/>
  <c r="C598" i="13"/>
  <c r="B598" i="13"/>
  <c r="R598" i="16"/>
  <c r="Q598" i="16"/>
  <c r="P598" i="16"/>
  <c r="O598" i="16"/>
  <c r="K598" i="16"/>
  <c r="S598" i="16" s="1"/>
  <c r="D598" i="16"/>
  <c r="C598" i="16"/>
  <c r="B598" i="16"/>
  <c r="S598" i="11"/>
  <c r="R598" i="11"/>
  <c r="P598" i="11"/>
  <c r="O598" i="11"/>
  <c r="N598" i="11"/>
  <c r="K598" i="11"/>
  <c r="H598" i="11"/>
  <c r="T598" i="11" s="1"/>
  <c r="D598" i="11"/>
  <c r="C598" i="11"/>
  <c r="B598" i="11"/>
  <c r="P598" i="12"/>
  <c r="O598" i="12"/>
  <c r="N598" i="12"/>
  <c r="M598" i="12"/>
  <c r="I598" i="12"/>
  <c r="Q598" i="12" s="1"/>
  <c r="D598" i="12"/>
  <c r="C598" i="12"/>
  <c r="B598" i="12"/>
  <c r="P598" i="10"/>
  <c r="O598" i="10"/>
  <c r="M598" i="10"/>
  <c r="I598" i="10"/>
  <c r="Q598" i="10" s="1"/>
  <c r="D598" i="10"/>
  <c r="C598" i="10"/>
  <c r="B598" i="10"/>
  <c r="O598" i="1"/>
  <c r="Z598" i="18" s="1"/>
  <c r="AN598" i="18" s="1"/>
  <c r="N598" i="1"/>
  <c r="P598" i="18" s="1"/>
  <c r="AM598" i="18" s="1"/>
  <c r="M598" i="1"/>
  <c r="J598" i="18" s="1"/>
  <c r="L598" i="1"/>
  <c r="D598" i="18" s="1"/>
  <c r="AK598" i="18" s="1"/>
  <c r="A598" i="1"/>
  <c r="A598" i="15" s="1"/>
  <c r="AX597" i="18"/>
  <c r="AW597" i="18"/>
  <c r="AV597" i="18"/>
  <c r="AI597" i="18"/>
  <c r="AG597" i="18"/>
  <c r="AF597" i="18"/>
  <c r="BB597" i="18" s="1"/>
  <c r="AE597" i="18"/>
  <c r="AD597" i="18"/>
  <c r="AC597" i="18"/>
  <c r="V597" i="18"/>
  <c r="W597" i="18" s="1"/>
  <c r="T597" i="18"/>
  <c r="AZ597" i="18" s="1"/>
  <c r="S597" i="18"/>
  <c r="I597" i="18"/>
  <c r="H597" i="18"/>
  <c r="C597" i="18"/>
  <c r="B597" i="18"/>
  <c r="Q597" i="15"/>
  <c r="P597" i="15"/>
  <c r="O597" i="15"/>
  <c r="N597" i="15"/>
  <c r="J597" i="15"/>
  <c r="R597" i="15" s="1"/>
  <c r="D597" i="15"/>
  <c r="C597" i="15"/>
  <c r="B597" i="15"/>
  <c r="Q597" i="14"/>
  <c r="P597" i="14"/>
  <c r="O597" i="14"/>
  <c r="N597" i="14"/>
  <c r="J597" i="14"/>
  <c r="C597" i="14"/>
  <c r="B597" i="14"/>
  <c r="P597" i="13"/>
  <c r="O597" i="13"/>
  <c r="N597" i="13"/>
  <c r="M597" i="13"/>
  <c r="I597" i="13"/>
  <c r="Q597" i="13" s="1"/>
  <c r="D597" i="13"/>
  <c r="C597" i="13"/>
  <c r="B597" i="13"/>
  <c r="R597" i="16"/>
  <c r="Q597" i="16"/>
  <c r="P597" i="16"/>
  <c r="O597" i="16"/>
  <c r="K597" i="16"/>
  <c r="S597" i="16" s="1"/>
  <c r="D597" i="16"/>
  <c r="C597" i="16"/>
  <c r="B597" i="16"/>
  <c r="S597" i="11"/>
  <c r="R597" i="11"/>
  <c r="P597" i="11"/>
  <c r="O597" i="11"/>
  <c r="N597" i="11"/>
  <c r="K597" i="11"/>
  <c r="H597" i="11"/>
  <c r="T597" i="11" s="1"/>
  <c r="D597" i="11"/>
  <c r="C597" i="11"/>
  <c r="B597" i="11"/>
  <c r="P597" i="12"/>
  <c r="O597" i="12"/>
  <c r="N597" i="12"/>
  <c r="M597" i="12"/>
  <c r="I597" i="12"/>
  <c r="Q597" i="12" s="1"/>
  <c r="D597" i="12"/>
  <c r="C597" i="12"/>
  <c r="B597" i="12"/>
  <c r="P597" i="10"/>
  <c r="O597" i="10"/>
  <c r="M597" i="10"/>
  <c r="I597" i="10"/>
  <c r="Q597" i="10" s="1"/>
  <c r="D597" i="10"/>
  <c r="C597" i="10"/>
  <c r="B597" i="10"/>
  <c r="O597" i="1"/>
  <c r="Z597" i="18" s="1"/>
  <c r="AN597" i="18" s="1"/>
  <c r="N597" i="1"/>
  <c r="P597" i="18" s="1"/>
  <c r="AM597" i="18" s="1"/>
  <c r="M597" i="1"/>
  <c r="J597" i="18" s="1"/>
  <c r="L597" i="1"/>
  <c r="D597" i="18" s="1"/>
  <c r="AK597" i="18" s="1"/>
  <c r="A597" i="1"/>
  <c r="AX596" i="18"/>
  <c r="AW596" i="18"/>
  <c r="AV596" i="18"/>
  <c r="AF596" i="18"/>
  <c r="BB596" i="18" s="1"/>
  <c r="AD596" i="18"/>
  <c r="AC596" i="18"/>
  <c r="V596" i="18"/>
  <c r="T596" i="18"/>
  <c r="S596" i="18"/>
  <c r="I596" i="18"/>
  <c r="H596" i="18"/>
  <c r="C596" i="18"/>
  <c r="B596" i="18"/>
  <c r="Q596" i="15"/>
  <c r="P596" i="15"/>
  <c r="O596" i="15"/>
  <c r="N596" i="15"/>
  <c r="J596" i="15"/>
  <c r="D596" i="15"/>
  <c r="C596" i="15"/>
  <c r="B596" i="15"/>
  <c r="Q596" i="14"/>
  <c r="P596" i="14"/>
  <c r="O596" i="14"/>
  <c r="N596" i="14"/>
  <c r="J596" i="14"/>
  <c r="C596" i="14"/>
  <c r="B596" i="14"/>
  <c r="P596" i="13"/>
  <c r="O596" i="13"/>
  <c r="N596" i="13"/>
  <c r="M596" i="13"/>
  <c r="I596" i="13"/>
  <c r="Q596" i="13" s="1"/>
  <c r="D596" i="13"/>
  <c r="C596" i="13"/>
  <c r="B596" i="13"/>
  <c r="R596" i="16"/>
  <c r="Q596" i="16"/>
  <c r="P596" i="16"/>
  <c r="O596" i="16"/>
  <c r="K596" i="16"/>
  <c r="S596" i="16" s="1"/>
  <c r="D596" i="16"/>
  <c r="C596" i="16"/>
  <c r="B596" i="16"/>
  <c r="S596" i="11"/>
  <c r="R596" i="11"/>
  <c r="P596" i="11"/>
  <c r="O596" i="11"/>
  <c r="N596" i="11"/>
  <c r="K596" i="11"/>
  <c r="H596" i="11"/>
  <c r="T596" i="11" s="1"/>
  <c r="D596" i="11"/>
  <c r="C596" i="11"/>
  <c r="B596" i="11"/>
  <c r="P596" i="12"/>
  <c r="O596" i="12"/>
  <c r="N596" i="12"/>
  <c r="M596" i="12"/>
  <c r="I596" i="12"/>
  <c r="Q596" i="12" s="1"/>
  <c r="D596" i="12"/>
  <c r="C596" i="12"/>
  <c r="B596" i="12"/>
  <c r="P596" i="10"/>
  <c r="O596" i="10"/>
  <c r="M596" i="10"/>
  <c r="M596" i="18" s="1"/>
  <c r="I596" i="10"/>
  <c r="Q596" i="10" s="1"/>
  <c r="D596" i="10"/>
  <c r="C596" i="10"/>
  <c r="B596" i="10"/>
  <c r="O596" i="1"/>
  <c r="Z596" i="18" s="1"/>
  <c r="N596" i="1"/>
  <c r="P596" i="18" s="1"/>
  <c r="AM596" i="18" s="1"/>
  <c r="M596" i="1"/>
  <c r="J596" i="18" s="1"/>
  <c r="L596" i="1"/>
  <c r="D596" i="18" s="1"/>
  <c r="AK596" i="18" s="1"/>
  <c r="A596" i="1"/>
  <c r="A596" i="12" s="1"/>
  <c r="AX595" i="18"/>
  <c r="AW595" i="18"/>
  <c r="AV595" i="18"/>
  <c r="AF595" i="18"/>
  <c r="BB595" i="18" s="1"/>
  <c r="AD595" i="18"/>
  <c r="AC595" i="18"/>
  <c r="V595" i="18"/>
  <c r="W595" i="18" s="1"/>
  <c r="T595" i="18"/>
  <c r="S595" i="18"/>
  <c r="I595" i="18"/>
  <c r="H595" i="18"/>
  <c r="C595" i="18"/>
  <c r="B595" i="18"/>
  <c r="Q595" i="15"/>
  <c r="P595" i="15"/>
  <c r="O595" i="15"/>
  <c r="N595" i="15"/>
  <c r="J595" i="15"/>
  <c r="R595" i="15" s="1"/>
  <c r="D595" i="15"/>
  <c r="C595" i="15"/>
  <c r="B595" i="15"/>
  <c r="Q595" i="14"/>
  <c r="P595" i="14"/>
  <c r="O595" i="14"/>
  <c r="N595" i="14"/>
  <c r="J595" i="14"/>
  <c r="R595" i="14" s="1"/>
  <c r="C595" i="14"/>
  <c r="B595" i="14"/>
  <c r="P595" i="13"/>
  <c r="O595" i="13"/>
  <c r="N595" i="13"/>
  <c r="M595" i="13"/>
  <c r="I595" i="13"/>
  <c r="Q595" i="13" s="1"/>
  <c r="D595" i="13"/>
  <c r="C595" i="13"/>
  <c r="B595" i="13"/>
  <c r="R595" i="16"/>
  <c r="Q595" i="16"/>
  <c r="P595" i="16"/>
  <c r="O595" i="16"/>
  <c r="K595" i="16"/>
  <c r="S595" i="16" s="1"/>
  <c r="D595" i="16"/>
  <c r="C595" i="16"/>
  <c r="B595" i="16"/>
  <c r="S595" i="11"/>
  <c r="R595" i="11"/>
  <c r="P595" i="11"/>
  <c r="O595" i="11"/>
  <c r="N595" i="11"/>
  <c r="K595" i="11"/>
  <c r="H595" i="11"/>
  <c r="T595" i="11" s="1"/>
  <c r="D595" i="11"/>
  <c r="C595" i="11"/>
  <c r="B595" i="11"/>
  <c r="P595" i="12"/>
  <c r="O595" i="12"/>
  <c r="N595" i="12"/>
  <c r="M595" i="12"/>
  <c r="I595" i="12"/>
  <c r="Q595" i="12" s="1"/>
  <c r="D595" i="12"/>
  <c r="C595" i="12"/>
  <c r="B595" i="12"/>
  <c r="P595" i="10"/>
  <c r="O595" i="10"/>
  <c r="M595" i="10"/>
  <c r="I595" i="10"/>
  <c r="Q595" i="10" s="1"/>
  <c r="D595" i="10"/>
  <c r="C595" i="10"/>
  <c r="B595" i="10"/>
  <c r="O595" i="1"/>
  <c r="Z595" i="18" s="1"/>
  <c r="AN595" i="18" s="1"/>
  <c r="N595" i="1"/>
  <c r="P595" i="18" s="1"/>
  <c r="M595" i="1"/>
  <c r="J595" i="18" s="1"/>
  <c r="AL595" i="18" s="1"/>
  <c r="L595" i="1"/>
  <c r="D595" i="18" s="1"/>
  <c r="AK595" i="18" s="1"/>
  <c r="A595" i="1"/>
  <c r="A595" i="14" s="1"/>
  <c r="AX594" i="18"/>
  <c r="AW594" i="18"/>
  <c r="AV594" i="18"/>
  <c r="AI594" i="18"/>
  <c r="AG594" i="18"/>
  <c r="AF594" i="18"/>
  <c r="BB594" i="18" s="1"/>
  <c r="AE594" i="18"/>
  <c r="AD594" i="18"/>
  <c r="AC594" i="18"/>
  <c r="Y594" i="18"/>
  <c r="W594" i="18"/>
  <c r="V594" i="18"/>
  <c r="BA594" i="18" s="1"/>
  <c r="U594" i="18"/>
  <c r="T594" i="18"/>
  <c r="AZ594" i="18" s="1"/>
  <c r="S594" i="18"/>
  <c r="I594" i="18"/>
  <c r="H594" i="18"/>
  <c r="C594" i="18"/>
  <c r="B594" i="18"/>
  <c r="Q594" i="15"/>
  <c r="P594" i="15"/>
  <c r="O594" i="15"/>
  <c r="N594" i="15"/>
  <c r="J594" i="15"/>
  <c r="R594" i="15" s="1"/>
  <c r="D594" i="15"/>
  <c r="C594" i="15"/>
  <c r="B594" i="15"/>
  <c r="Q594" i="14"/>
  <c r="P594" i="14"/>
  <c r="O594" i="14"/>
  <c r="N594" i="14"/>
  <c r="J594" i="14"/>
  <c r="R594" i="14" s="1"/>
  <c r="C594" i="14"/>
  <c r="B594" i="14"/>
  <c r="P594" i="13"/>
  <c r="O594" i="13"/>
  <c r="N594" i="13"/>
  <c r="M594" i="13"/>
  <c r="I594" i="13"/>
  <c r="Q594" i="13" s="1"/>
  <c r="D594" i="13"/>
  <c r="C594" i="13"/>
  <c r="B594" i="13"/>
  <c r="R594" i="16"/>
  <c r="Q594" i="16"/>
  <c r="P594" i="16"/>
  <c r="O594" i="16"/>
  <c r="K594" i="16"/>
  <c r="S594" i="16" s="1"/>
  <c r="D594" i="16"/>
  <c r="C594" i="16"/>
  <c r="B594" i="16"/>
  <c r="S594" i="11"/>
  <c r="R594" i="11"/>
  <c r="P594" i="11"/>
  <c r="O594" i="11"/>
  <c r="N594" i="11"/>
  <c r="K594" i="11"/>
  <c r="H594" i="11"/>
  <c r="T594" i="11" s="1"/>
  <c r="D594" i="11"/>
  <c r="C594" i="11"/>
  <c r="B594" i="11"/>
  <c r="P594" i="12"/>
  <c r="O594" i="12"/>
  <c r="N594" i="12"/>
  <c r="M594" i="12"/>
  <c r="I594" i="12"/>
  <c r="Q594" i="12" s="1"/>
  <c r="D594" i="12"/>
  <c r="C594" i="12"/>
  <c r="B594" i="12"/>
  <c r="P594" i="10"/>
  <c r="O594" i="10"/>
  <c r="M594" i="10"/>
  <c r="I594" i="10"/>
  <c r="Q594" i="10" s="1"/>
  <c r="D594" i="10"/>
  <c r="C594" i="10"/>
  <c r="B594" i="10"/>
  <c r="O594" i="1"/>
  <c r="Z594" i="18" s="1"/>
  <c r="AN594" i="18" s="1"/>
  <c r="N594" i="1"/>
  <c r="P594" i="18" s="1"/>
  <c r="AM594" i="18" s="1"/>
  <c r="M594" i="1"/>
  <c r="J594" i="18" s="1"/>
  <c r="L594" i="1"/>
  <c r="D594" i="18" s="1"/>
  <c r="AK594" i="18" s="1"/>
  <c r="A594" i="1"/>
  <c r="A594" i="13" s="1"/>
  <c r="AX593" i="18"/>
  <c r="AW593" i="18"/>
  <c r="AV593" i="18"/>
  <c r="AF593" i="18"/>
  <c r="BB593" i="18" s="1"/>
  <c r="AD593" i="18"/>
  <c r="AC593" i="18"/>
  <c r="V593" i="18"/>
  <c r="W593" i="18" s="1"/>
  <c r="T593" i="18"/>
  <c r="AZ593" i="18" s="1"/>
  <c r="S593" i="18"/>
  <c r="I593" i="18"/>
  <c r="H593" i="18"/>
  <c r="C593" i="18"/>
  <c r="B593" i="18"/>
  <c r="Q593" i="15"/>
  <c r="P593" i="15"/>
  <c r="O593" i="15"/>
  <c r="N593" i="15"/>
  <c r="J593" i="15"/>
  <c r="R593" i="15" s="1"/>
  <c r="D593" i="15"/>
  <c r="C593" i="15"/>
  <c r="B593" i="15"/>
  <c r="Q593" i="14"/>
  <c r="P593" i="14"/>
  <c r="O593" i="14"/>
  <c r="N593" i="14"/>
  <c r="J593" i="14"/>
  <c r="R593" i="14" s="1"/>
  <c r="C593" i="14"/>
  <c r="B593" i="14"/>
  <c r="P593" i="13"/>
  <c r="O593" i="13"/>
  <c r="N593" i="13"/>
  <c r="M593" i="13"/>
  <c r="I593" i="13"/>
  <c r="Q593" i="13" s="1"/>
  <c r="D593" i="13"/>
  <c r="C593" i="13"/>
  <c r="B593" i="13"/>
  <c r="R593" i="16"/>
  <c r="Q593" i="16"/>
  <c r="P593" i="16"/>
  <c r="O593" i="16"/>
  <c r="K593" i="16"/>
  <c r="S593" i="16" s="1"/>
  <c r="D593" i="16"/>
  <c r="C593" i="16"/>
  <c r="B593" i="16"/>
  <c r="S593" i="11"/>
  <c r="R593" i="11"/>
  <c r="P593" i="11"/>
  <c r="O593" i="11"/>
  <c r="N593" i="11"/>
  <c r="K593" i="11"/>
  <c r="H593" i="11"/>
  <c r="T593" i="11" s="1"/>
  <c r="D593" i="11"/>
  <c r="C593" i="11"/>
  <c r="B593" i="11"/>
  <c r="P593" i="12"/>
  <c r="O593" i="12"/>
  <c r="N593" i="12"/>
  <c r="M593" i="12"/>
  <c r="I593" i="12"/>
  <c r="Q593" i="12" s="1"/>
  <c r="D593" i="12"/>
  <c r="C593" i="12"/>
  <c r="B593" i="12"/>
  <c r="P593" i="10"/>
  <c r="O593" i="10"/>
  <c r="M593" i="10"/>
  <c r="I593" i="10"/>
  <c r="Q593" i="10" s="1"/>
  <c r="D593" i="10"/>
  <c r="C593" i="10"/>
  <c r="B593" i="10"/>
  <c r="O593" i="1"/>
  <c r="Z593" i="18" s="1"/>
  <c r="N593" i="1"/>
  <c r="P593" i="18" s="1"/>
  <c r="AM593" i="18" s="1"/>
  <c r="M593" i="1"/>
  <c r="J593" i="18" s="1"/>
  <c r="L593" i="1"/>
  <c r="D593" i="18" s="1"/>
  <c r="AK593" i="18" s="1"/>
  <c r="A593" i="1"/>
  <c r="A593" i="14" s="1"/>
  <c r="AX592" i="18"/>
  <c r="AW592" i="18"/>
  <c r="AV592" i="18"/>
  <c r="AF592" i="18"/>
  <c r="BB592" i="18" s="1"/>
  <c r="AD592" i="18"/>
  <c r="AC592" i="18"/>
  <c r="V592" i="18"/>
  <c r="T592" i="18"/>
  <c r="S592" i="18"/>
  <c r="I592" i="18"/>
  <c r="H592" i="18"/>
  <c r="C592" i="18"/>
  <c r="B592" i="18"/>
  <c r="Q592" i="15"/>
  <c r="P592" i="15"/>
  <c r="O592" i="15"/>
  <c r="N592" i="15"/>
  <c r="J592" i="15"/>
  <c r="D592" i="15"/>
  <c r="C592" i="15"/>
  <c r="B592" i="15"/>
  <c r="Q592" i="14"/>
  <c r="P592" i="14"/>
  <c r="O592" i="14"/>
  <c r="N592" i="14"/>
  <c r="J592" i="14"/>
  <c r="C592" i="14"/>
  <c r="B592" i="14"/>
  <c r="P592" i="13"/>
  <c r="O592" i="13"/>
  <c r="N592" i="13"/>
  <c r="M592" i="13"/>
  <c r="I592" i="13"/>
  <c r="Q592" i="13" s="1"/>
  <c r="D592" i="13"/>
  <c r="C592" i="13"/>
  <c r="B592" i="13"/>
  <c r="R592" i="16"/>
  <c r="Q592" i="16"/>
  <c r="P592" i="16"/>
  <c r="O592" i="16"/>
  <c r="K592" i="16"/>
  <c r="S592" i="16" s="1"/>
  <c r="D592" i="16"/>
  <c r="C592" i="16"/>
  <c r="B592" i="16"/>
  <c r="S592" i="11"/>
  <c r="R592" i="11"/>
  <c r="P592" i="11"/>
  <c r="O592" i="11"/>
  <c r="N592" i="11"/>
  <c r="K592" i="11"/>
  <c r="H592" i="11"/>
  <c r="T592" i="11" s="1"/>
  <c r="D592" i="11"/>
  <c r="C592" i="11"/>
  <c r="B592" i="11"/>
  <c r="P592" i="12"/>
  <c r="O592" i="12"/>
  <c r="N592" i="12"/>
  <c r="M592" i="12"/>
  <c r="I592" i="12"/>
  <c r="Q592" i="12" s="1"/>
  <c r="D592" i="12"/>
  <c r="C592" i="12"/>
  <c r="B592" i="12"/>
  <c r="P592" i="10"/>
  <c r="O592" i="10"/>
  <c r="M592" i="10"/>
  <c r="I592" i="10"/>
  <c r="Q592" i="10" s="1"/>
  <c r="D592" i="10"/>
  <c r="C592" i="10"/>
  <c r="B592" i="10"/>
  <c r="O592" i="1"/>
  <c r="Z592" i="18" s="1"/>
  <c r="N592" i="1"/>
  <c r="P592" i="18" s="1"/>
  <c r="AM592" i="18" s="1"/>
  <c r="M592" i="1"/>
  <c r="J592" i="18" s="1"/>
  <c r="L592" i="1"/>
  <c r="D592" i="18" s="1"/>
  <c r="AK592" i="18" s="1"/>
  <c r="A592" i="1"/>
  <c r="A592" i="15" s="1"/>
  <c r="AX591" i="18"/>
  <c r="AW591" i="18"/>
  <c r="AV591" i="18"/>
  <c r="AI591" i="18"/>
  <c r="AG591" i="18"/>
  <c r="AF591" i="18"/>
  <c r="BB591" i="18" s="1"/>
  <c r="AE591" i="18"/>
  <c r="AD591" i="18"/>
  <c r="AC591" i="18"/>
  <c r="V591" i="18"/>
  <c r="W591" i="18" s="1"/>
  <c r="T591" i="18"/>
  <c r="S591" i="18"/>
  <c r="I591" i="18"/>
  <c r="H591" i="18"/>
  <c r="C591" i="18"/>
  <c r="B591" i="18"/>
  <c r="Q591" i="15"/>
  <c r="P591" i="15"/>
  <c r="O591" i="15"/>
  <c r="N591" i="15"/>
  <c r="J591" i="15"/>
  <c r="D591" i="15"/>
  <c r="C591" i="15"/>
  <c r="B591" i="15"/>
  <c r="Q591" i="14"/>
  <c r="P591" i="14"/>
  <c r="O591" i="14"/>
  <c r="N591" i="14"/>
  <c r="J591" i="14"/>
  <c r="C591" i="14"/>
  <c r="B591" i="14"/>
  <c r="P591" i="13"/>
  <c r="O591" i="13"/>
  <c r="N591" i="13"/>
  <c r="M591" i="13"/>
  <c r="I591" i="13"/>
  <c r="Q591" i="13" s="1"/>
  <c r="D591" i="13"/>
  <c r="C591" i="13"/>
  <c r="B591" i="13"/>
  <c r="R591" i="16"/>
  <c r="Q591" i="16"/>
  <c r="P591" i="16"/>
  <c r="O591" i="16"/>
  <c r="K591" i="16"/>
  <c r="S591" i="16" s="1"/>
  <c r="D591" i="16"/>
  <c r="C591" i="16"/>
  <c r="B591" i="16"/>
  <c r="S591" i="11"/>
  <c r="R591" i="11"/>
  <c r="P591" i="11"/>
  <c r="O591" i="11"/>
  <c r="N591" i="11"/>
  <c r="K591" i="11"/>
  <c r="H591" i="11"/>
  <c r="T591" i="11" s="1"/>
  <c r="D591" i="11"/>
  <c r="C591" i="11"/>
  <c r="B591" i="11"/>
  <c r="P591" i="12"/>
  <c r="O591" i="12"/>
  <c r="N591" i="12"/>
  <c r="M591" i="12"/>
  <c r="I591" i="12"/>
  <c r="Q591" i="12" s="1"/>
  <c r="D591" i="12"/>
  <c r="C591" i="12"/>
  <c r="B591" i="12"/>
  <c r="P591" i="10"/>
  <c r="O591" i="10"/>
  <c r="M591" i="10"/>
  <c r="M591" i="18" s="1"/>
  <c r="I591" i="10"/>
  <c r="Q591" i="10" s="1"/>
  <c r="D591" i="10"/>
  <c r="C591" i="10"/>
  <c r="B591" i="10"/>
  <c r="O591" i="1"/>
  <c r="Z591" i="18" s="1"/>
  <c r="AN591" i="18" s="1"/>
  <c r="N591" i="1"/>
  <c r="P591" i="18" s="1"/>
  <c r="AM591" i="18" s="1"/>
  <c r="M591" i="1"/>
  <c r="J591" i="18" s="1"/>
  <c r="AL591" i="18" s="1"/>
  <c r="L591" i="1"/>
  <c r="D591" i="18" s="1"/>
  <c r="AK591" i="18" s="1"/>
  <c r="A591" i="1"/>
  <c r="A591" i="13" s="1"/>
  <c r="AX590" i="18"/>
  <c r="AW590" i="18"/>
  <c r="AV590" i="18"/>
  <c r="AF590" i="18"/>
  <c r="BB590" i="18" s="1"/>
  <c r="AD590" i="18"/>
  <c r="AC590" i="18"/>
  <c r="V590" i="18"/>
  <c r="T590" i="18"/>
  <c r="AZ590" i="18" s="1"/>
  <c r="S590" i="18"/>
  <c r="I590" i="18"/>
  <c r="H590" i="18"/>
  <c r="C590" i="18"/>
  <c r="B590" i="18"/>
  <c r="Q590" i="15"/>
  <c r="P590" i="15"/>
  <c r="O590" i="15"/>
  <c r="N590" i="15"/>
  <c r="J590" i="15"/>
  <c r="R590" i="15" s="1"/>
  <c r="D590" i="15"/>
  <c r="C590" i="15"/>
  <c r="B590" i="15"/>
  <c r="Q590" i="14"/>
  <c r="P590" i="14"/>
  <c r="O590" i="14"/>
  <c r="N590" i="14"/>
  <c r="J590" i="14"/>
  <c r="R590" i="14" s="1"/>
  <c r="C590" i="14"/>
  <c r="B590" i="14"/>
  <c r="P590" i="13"/>
  <c r="O590" i="13"/>
  <c r="N590" i="13"/>
  <c r="M590" i="13"/>
  <c r="I590" i="13"/>
  <c r="Q590" i="13" s="1"/>
  <c r="D590" i="13"/>
  <c r="C590" i="13"/>
  <c r="B590" i="13"/>
  <c r="R590" i="16"/>
  <c r="Q590" i="16"/>
  <c r="P590" i="16"/>
  <c r="O590" i="16"/>
  <c r="K590" i="16"/>
  <c r="S590" i="16" s="1"/>
  <c r="D590" i="16"/>
  <c r="C590" i="16"/>
  <c r="B590" i="16"/>
  <c r="S590" i="11"/>
  <c r="R590" i="11"/>
  <c r="P590" i="11"/>
  <c r="O590" i="11"/>
  <c r="N590" i="11"/>
  <c r="K590" i="11"/>
  <c r="H590" i="11"/>
  <c r="T590" i="11" s="1"/>
  <c r="D590" i="11"/>
  <c r="C590" i="11"/>
  <c r="B590" i="11"/>
  <c r="P590" i="12"/>
  <c r="O590" i="12"/>
  <c r="N590" i="12"/>
  <c r="M590" i="12"/>
  <c r="I590" i="12"/>
  <c r="Q590" i="12" s="1"/>
  <c r="D590" i="12"/>
  <c r="C590" i="12"/>
  <c r="B590" i="12"/>
  <c r="P590" i="10"/>
  <c r="O590" i="10"/>
  <c r="M590" i="10"/>
  <c r="M590" i="18" s="1"/>
  <c r="I590" i="10"/>
  <c r="Q590" i="10" s="1"/>
  <c r="D590" i="10"/>
  <c r="C590" i="10"/>
  <c r="B590" i="10"/>
  <c r="O590" i="1"/>
  <c r="Z590" i="18" s="1"/>
  <c r="N590" i="1"/>
  <c r="P590" i="18" s="1"/>
  <c r="AM590" i="18" s="1"/>
  <c r="M590" i="1"/>
  <c r="J590" i="18" s="1"/>
  <c r="L590" i="1"/>
  <c r="D590" i="18" s="1"/>
  <c r="AK590" i="18" s="1"/>
  <c r="A590" i="1"/>
  <c r="A590" i="18" s="1"/>
  <c r="AX589" i="18"/>
  <c r="AW589" i="18"/>
  <c r="AV589" i="18"/>
  <c r="AF589" i="18"/>
  <c r="BB589" i="18" s="1"/>
  <c r="AD589" i="18"/>
  <c r="AC589" i="18"/>
  <c r="V589" i="18"/>
  <c r="W589" i="18" s="1"/>
  <c r="T589" i="18"/>
  <c r="AZ589" i="18" s="1"/>
  <c r="S589" i="18"/>
  <c r="C589" i="18"/>
  <c r="B589" i="18"/>
  <c r="Q589" i="15"/>
  <c r="P589" i="15"/>
  <c r="O589" i="15"/>
  <c r="N589" i="15"/>
  <c r="J589" i="15"/>
  <c r="R589" i="15" s="1"/>
  <c r="D589" i="15"/>
  <c r="C589" i="15"/>
  <c r="B589" i="15"/>
  <c r="Q589" i="14"/>
  <c r="P589" i="14"/>
  <c r="O589" i="14"/>
  <c r="N589" i="14"/>
  <c r="J589" i="14"/>
  <c r="R589" i="14" s="1"/>
  <c r="C589" i="14"/>
  <c r="B589" i="14"/>
  <c r="P589" i="13"/>
  <c r="O589" i="13"/>
  <c r="N589" i="13"/>
  <c r="M589" i="13"/>
  <c r="I589" i="13"/>
  <c r="Q589" i="13" s="1"/>
  <c r="D589" i="13"/>
  <c r="C589" i="13"/>
  <c r="B589" i="13"/>
  <c r="R589" i="16"/>
  <c r="Q589" i="16"/>
  <c r="P589" i="16"/>
  <c r="O589" i="16"/>
  <c r="K589" i="16"/>
  <c r="S589" i="16" s="1"/>
  <c r="D589" i="16"/>
  <c r="C589" i="16"/>
  <c r="B589" i="16"/>
  <c r="S589" i="11"/>
  <c r="R589" i="11"/>
  <c r="P589" i="11"/>
  <c r="O589" i="11"/>
  <c r="N589" i="11"/>
  <c r="K589" i="11"/>
  <c r="H589" i="11"/>
  <c r="T589" i="11" s="1"/>
  <c r="C589" i="11"/>
  <c r="B589" i="11"/>
  <c r="P589" i="12"/>
  <c r="O589" i="12"/>
  <c r="N589" i="12"/>
  <c r="M589" i="12"/>
  <c r="I589" i="12"/>
  <c r="Q589" i="12" s="1"/>
  <c r="D589" i="12"/>
  <c r="C589" i="12"/>
  <c r="B589" i="12"/>
  <c r="P589" i="10"/>
  <c r="O589" i="10"/>
  <c r="M589" i="10"/>
  <c r="M589" i="18" s="1"/>
  <c r="I589" i="10"/>
  <c r="D589" i="10"/>
  <c r="C589" i="10"/>
  <c r="B589" i="10"/>
  <c r="O589" i="1"/>
  <c r="Z589" i="18" s="1"/>
  <c r="AG589" i="18" s="1"/>
  <c r="N589" i="1"/>
  <c r="P589" i="18" s="1"/>
  <c r="AM589" i="18" s="1"/>
  <c r="M589" i="1"/>
  <c r="J589" i="18" s="1"/>
  <c r="L589" i="1"/>
  <c r="D589" i="18" s="1"/>
  <c r="AK589" i="18" s="1"/>
  <c r="A589" i="1"/>
  <c r="A589" i="13" s="1"/>
  <c r="AX588" i="18"/>
  <c r="AW588" i="18"/>
  <c r="AV588" i="18"/>
  <c r="AI588" i="18"/>
  <c r="AG588" i="18"/>
  <c r="AF588" i="18"/>
  <c r="BB588" i="18" s="1"/>
  <c r="AE588" i="18"/>
  <c r="AD588" i="18"/>
  <c r="AC588" i="18"/>
  <c r="V588" i="18"/>
  <c r="T588" i="18"/>
  <c r="S588" i="18"/>
  <c r="I588" i="18"/>
  <c r="H588" i="18"/>
  <c r="C588" i="18"/>
  <c r="B588" i="18"/>
  <c r="Q588" i="15"/>
  <c r="P588" i="15"/>
  <c r="O588" i="15"/>
  <c r="N588" i="15"/>
  <c r="J588" i="15"/>
  <c r="R588" i="15" s="1"/>
  <c r="D588" i="15"/>
  <c r="C588" i="15"/>
  <c r="B588" i="15"/>
  <c r="Q588" i="14"/>
  <c r="P588" i="14"/>
  <c r="O588" i="14"/>
  <c r="N588" i="14"/>
  <c r="J588" i="14"/>
  <c r="C588" i="14"/>
  <c r="B588" i="14"/>
  <c r="P588" i="13"/>
  <c r="O588" i="13"/>
  <c r="N588" i="13"/>
  <c r="M588" i="13"/>
  <c r="I588" i="13"/>
  <c r="Q588" i="13" s="1"/>
  <c r="D588" i="13"/>
  <c r="C588" i="13"/>
  <c r="B588" i="13"/>
  <c r="R588" i="16"/>
  <c r="Q588" i="16"/>
  <c r="P588" i="16"/>
  <c r="O588" i="16"/>
  <c r="K588" i="16"/>
  <c r="S588" i="16" s="1"/>
  <c r="D588" i="16"/>
  <c r="C588" i="16"/>
  <c r="B588" i="16"/>
  <c r="S588" i="11"/>
  <c r="R588" i="11"/>
  <c r="P588" i="11"/>
  <c r="O588" i="11"/>
  <c r="N588" i="11"/>
  <c r="K588" i="11"/>
  <c r="H588" i="11"/>
  <c r="T588" i="11" s="1"/>
  <c r="D588" i="11"/>
  <c r="C588" i="11"/>
  <c r="B588" i="11"/>
  <c r="P588" i="12"/>
  <c r="O588" i="12"/>
  <c r="N588" i="12"/>
  <c r="M588" i="12"/>
  <c r="I588" i="12"/>
  <c r="Q588" i="12" s="1"/>
  <c r="D588" i="12"/>
  <c r="C588" i="12"/>
  <c r="B588" i="12"/>
  <c r="P588" i="10"/>
  <c r="O588" i="10"/>
  <c r="M588" i="10"/>
  <c r="I588" i="10"/>
  <c r="Q588" i="10" s="1"/>
  <c r="D588" i="10"/>
  <c r="C588" i="10"/>
  <c r="B588" i="10"/>
  <c r="O588" i="1"/>
  <c r="Z588" i="18" s="1"/>
  <c r="AN588" i="18" s="1"/>
  <c r="N588" i="1"/>
  <c r="P588" i="18" s="1"/>
  <c r="AM588" i="18" s="1"/>
  <c r="M588" i="1"/>
  <c r="J588" i="18" s="1"/>
  <c r="AL588" i="18" s="1"/>
  <c r="L588" i="1"/>
  <c r="D588" i="18" s="1"/>
  <c r="AK588" i="18" s="1"/>
  <c r="A588" i="1"/>
  <c r="A588" i="18" s="1"/>
  <c r="AX587" i="18"/>
  <c r="AW587" i="18"/>
  <c r="AV587" i="18"/>
  <c r="AF587" i="18"/>
  <c r="BB587" i="18" s="1"/>
  <c r="AD587" i="18"/>
  <c r="AC587" i="18"/>
  <c r="Y587" i="18"/>
  <c r="W587" i="18"/>
  <c r="V587" i="18"/>
  <c r="BA587" i="18" s="1"/>
  <c r="U587" i="18"/>
  <c r="T587" i="18"/>
  <c r="AZ587" i="18" s="1"/>
  <c r="S587" i="18"/>
  <c r="I587" i="18"/>
  <c r="H587" i="18"/>
  <c r="C587" i="18"/>
  <c r="B587" i="18"/>
  <c r="Q587" i="15"/>
  <c r="P587" i="15"/>
  <c r="O587" i="15"/>
  <c r="N587" i="15"/>
  <c r="J587" i="15"/>
  <c r="R587" i="15" s="1"/>
  <c r="D587" i="15"/>
  <c r="C587" i="15"/>
  <c r="B587" i="15"/>
  <c r="Q587" i="14"/>
  <c r="P587" i="14"/>
  <c r="O587" i="14"/>
  <c r="N587" i="14"/>
  <c r="J587" i="14"/>
  <c r="R587" i="14" s="1"/>
  <c r="C587" i="14"/>
  <c r="B587" i="14"/>
  <c r="P587" i="13"/>
  <c r="O587" i="13"/>
  <c r="N587" i="13"/>
  <c r="M587" i="13"/>
  <c r="I587" i="13"/>
  <c r="Q587" i="13" s="1"/>
  <c r="D587" i="13"/>
  <c r="C587" i="13"/>
  <c r="B587" i="13"/>
  <c r="R587" i="16"/>
  <c r="Q587" i="16"/>
  <c r="P587" i="16"/>
  <c r="O587" i="16"/>
  <c r="K587" i="16"/>
  <c r="S587" i="16" s="1"/>
  <c r="D587" i="16"/>
  <c r="C587" i="16"/>
  <c r="B587" i="16"/>
  <c r="S587" i="11"/>
  <c r="R587" i="11"/>
  <c r="P587" i="11"/>
  <c r="O587" i="11"/>
  <c r="N587" i="11"/>
  <c r="K587" i="11"/>
  <c r="H587" i="11"/>
  <c r="T587" i="11" s="1"/>
  <c r="D587" i="11"/>
  <c r="C587" i="11"/>
  <c r="B587" i="11"/>
  <c r="P587" i="12"/>
  <c r="O587" i="12"/>
  <c r="N587" i="12"/>
  <c r="M587" i="12"/>
  <c r="I587" i="12"/>
  <c r="Q587" i="12" s="1"/>
  <c r="D587" i="12"/>
  <c r="C587" i="12"/>
  <c r="B587" i="12"/>
  <c r="P587" i="10"/>
  <c r="O587" i="10"/>
  <c r="M587" i="10"/>
  <c r="M587" i="18" s="1"/>
  <c r="I587" i="10"/>
  <c r="Q587" i="10" s="1"/>
  <c r="D587" i="10"/>
  <c r="C587" i="10"/>
  <c r="B587" i="10"/>
  <c r="O587" i="1"/>
  <c r="Z587" i="18" s="1"/>
  <c r="AG587" i="18" s="1"/>
  <c r="N587" i="1"/>
  <c r="P587" i="18" s="1"/>
  <c r="AM587" i="18" s="1"/>
  <c r="M587" i="1"/>
  <c r="J587" i="18" s="1"/>
  <c r="L587" i="1"/>
  <c r="D587" i="18" s="1"/>
  <c r="AK587" i="18" s="1"/>
  <c r="A587" i="1"/>
  <c r="A587" i="14" s="1"/>
  <c r="AX586" i="18"/>
  <c r="AW586" i="18"/>
  <c r="AV586" i="18"/>
  <c r="AI586" i="18"/>
  <c r="AG586" i="18"/>
  <c r="AF586" i="18"/>
  <c r="BB586" i="18" s="1"/>
  <c r="AE586" i="18"/>
  <c r="AD586" i="18"/>
  <c r="AC586" i="18"/>
  <c r="Y586" i="18"/>
  <c r="W586" i="18"/>
  <c r="V586" i="18"/>
  <c r="U586" i="18"/>
  <c r="T586" i="18"/>
  <c r="AZ586" i="18" s="1"/>
  <c r="S586" i="18"/>
  <c r="I586" i="18"/>
  <c r="H586" i="18"/>
  <c r="C586" i="18"/>
  <c r="B586" i="18"/>
  <c r="Q586" i="15"/>
  <c r="P586" i="15"/>
  <c r="O586" i="15"/>
  <c r="N586" i="15"/>
  <c r="J586" i="15"/>
  <c r="R586" i="15" s="1"/>
  <c r="D586" i="15"/>
  <c r="C586" i="15"/>
  <c r="B586" i="15"/>
  <c r="Q586" i="14"/>
  <c r="P586" i="14"/>
  <c r="O586" i="14"/>
  <c r="N586" i="14"/>
  <c r="J586" i="14"/>
  <c r="R586" i="14" s="1"/>
  <c r="C586" i="14"/>
  <c r="B586" i="14"/>
  <c r="P586" i="13"/>
  <c r="O586" i="13"/>
  <c r="N586" i="13"/>
  <c r="M586" i="13"/>
  <c r="I586" i="13"/>
  <c r="Q586" i="13" s="1"/>
  <c r="D586" i="13"/>
  <c r="C586" i="13"/>
  <c r="B586" i="13"/>
  <c r="R586" i="16"/>
  <c r="Q586" i="16"/>
  <c r="P586" i="16"/>
  <c r="O586" i="16"/>
  <c r="K586" i="16"/>
  <c r="S586" i="16" s="1"/>
  <c r="D586" i="16"/>
  <c r="C586" i="16"/>
  <c r="B586" i="16"/>
  <c r="S586" i="11"/>
  <c r="R586" i="11"/>
  <c r="P586" i="11"/>
  <c r="O586" i="11"/>
  <c r="N586" i="11"/>
  <c r="K586" i="11"/>
  <c r="H586" i="11"/>
  <c r="T586" i="11" s="1"/>
  <c r="D586" i="11"/>
  <c r="C586" i="11"/>
  <c r="B586" i="11"/>
  <c r="P586" i="12"/>
  <c r="O586" i="12"/>
  <c r="N586" i="12"/>
  <c r="M586" i="12"/>
  <c r="I586" i="12"/>
  <c r="Q586" i="12" s="1"/>
  <c r="D586" i="12"/>
  <c r="C586" i="12"/>
  <c r="B586" i="12"/>
  <c r="P586" i="10"/>
  <c r="O586" i="10"/>
  <c r="M586" i="10"/>
  <c r="I586" i="10"/>
  <c r="Q586" i="10" s="1"/>
  <c r="D586" i="10"/>
  <c r="C586" i="10"/>
  <c r="B586" i="10"/>
  <c r="O586" i="1"/>
  <c r="Z586" i="18" s="1"/>
  <c r="AN586" i="18" s="1"/>
  <c r="N586" i="1"/>
  <c r="P586" i="18" s="1"/>
  <c r="AM586" i="18" s="1"/>
  <c r="M586" i="1"/>
  <c r="J586" i="18" s="1"/>
  <c r="L586" i="1"/>
  <c r="D586" i="18" s="1"/>
  <c r="AK586" i="18" s="1"/>
  <c r="A586" i="1"/>
  <c r="A586" i="13" s="1"/>
  <c r="AX585" i="18"/>
  <c r="AW585" i="18"/>
  <c r="AV585" i="18"/>
  <c r="AI585" i="18"/>
  <c r="AG585" i="18"/>
  <c r="AF585" i="18"/>
  <c r="BB585" i="18" s="1"/>
  <c r="AE585" i="18"/>
  <c r="AD585" i="18"/>
  <c r="AC585" i="18"/>
  <c r="V585" i="18"/>
  <c r="W585" i="18" s="1"/>
  <c r="T585" i="18"/>
  <c r="AZ585" i="18" s="1"/>
  <c r="S585" i="18"/>
  <c r="I585" i="18"/>
  <c r="H585" i="18"/>
  <c r="C585" i="18"/>
  <c r="B585" i="18"/>
  <c r="Q585" i="15"/>
  <c r="P585" i="15"/>
  <c r="O585" i="15"/>
  <c r="N585" i="15"/>
  <c r="J585" i="15"/>
  <c r="R585" i="15" s="1"/>
  <c r="D585" i="15"/>
  <c r="C585" i="15"/>
  <c r="B585" i="15"/>
  <c r="Q585" i="14"/>
  <c r="P585" i="14"/>
  <c r="O585" i="14"/>
  <c r="N585" i="14"/>
  <c r="J585" i="14"/>
  <c r="R585" i="14" s="1"/>
  <c r="C585" i="14"/>
  <c r="B585" i="14"/>
  <c r="P585" i="13"/>
  <c r="O585" i="13"/>
  <c r="N585" i="13"/>
  <c r="M585" i="13"/>
  <c r="I585" i="13"/>
  <c r="Q585" i="13" s="1"/>
  <c r="D585" i="13"/>
  <c r="C585" i="13"/>
  <c r="B585" i="13"/>
  <c r="R585" i="16"/>
  <c r="Q585" i="16"/>
  <c r="P585" i="16"/>
  <c r="O585" i="16"/>
  <c r="K585" i="16"/>
  <c r="S585" i="16" s="1"/>
  <c r="D585" i="16"/>
  <c r="C585" i="16"/>
  <c r="B585" i="16"/>
  <c r="S585" i="11"/>
  <c r="R585" i="11"/>
  <c r="P585" i="11"/>
  <c r="O585" i="11"/>
  <c r="N585" i="11"/>
  <c r="K585" i="11"/>
  <c r="H585" i="11"/>
  <c r="T585" i="11" s="1"/>
  <c r="D585" i="11"/>
  <c r="C585" i="11"/>
  <c r="B585" i="11"/>
  <c r="P585" i="12"/>
  <c r="O585" i="12"/>
  <c r="N585" i="12"/>
  <c r="M585" i="12"/>
  <c r="I585" i="12"/>
  <c r="Q585" i="12" s="1"/>
  <c r="D585" i="12"/>
  <c r="C585" i="12"/>
  <c r="B585" i="12"/>
  <c r="P585" i="10"/>
  <c r="O585" i="10"/>
  <c r="M585" i="10"/>
  <c r="M585" i="18" s="1"/>
  <c r="I585" i="10"/>
  <c r="Q585" i="10" s="1"/>
  <c r="D585" i="10"/>
  <c r="C585" i="10"/>
  <c r="B585" i="10"/>
  <c r="O585" i="1"/>
  <c r="Z585" i="18" s="1"/>
  <c r="AN585" i="18" s="1"/>
  <c r="N585" i="1"/>
  <c r="P585" i="18" s="1"/>
  <c r="M585" i="1"/>
  <c r="J585" i="18" s="1"/>
  <c r="L585" i="1"/>
  <c r="D585" i="18" s="1"/>
  <c r="AK585" i="18" s="1"/>
  <c r="A585" i="1"/>
  <c r="A585" i="15" s="1"/>
  <c r="AX584" i="18"/>
  <c r="AW584" i="18"/>
  <c r="AV584" i="18"/>
  <c r="AF584" i="18"/>
  <c r="BB584" i="18" s="1"/>
  <c r="AD584" i="18"/>
  <c r="AC584" i="18"/>
  <c r="V584" i="18"/>
  <c r="T584" i="18"/>
  <c r="S584" i="18"/>
  <c r="I584" i="18"/>
  <c r="H584" i="18"/>
  <c r="C584" i="18"/>
  <c r="B584" i="18"/>
  <c r="Q584" i="15"/>
  <c r="P584" i="15"/>
  <c r="O584" i="15"/>
  <c r="N584" i="15"/>
  <c r="J584" i="15"/>
  <c r="R584" i="15" s="1"/>
  <c r="D584" i="15"/>
  <c r="C584" i="15"/>
  <c r="B584" i="15"/>
  <c r="Q584" i="14"/>
  <c r="P584" i="14"/>
  <c r="O584" i="14"/>
  <c r="N584" i="14"/>
  <c r="J584" i="14"/>
  <c r="R584" i="14" s="1"/>
  <c r="C584" i="14"/>
  <c r="B584" i="14"/>
  <c r="P584" i="13"/>
  <c r="O584" i="13"/>
  <c r="N584" i="13"/>
  <c r="M584" i="13"/>
  <c r="I584" i="13"/>
  <c r="Q584" i="13" s="1"/>
  <c r="D584" i="13"/>
  <c r="C584" i="13"/>
  <c r="B584" i="13"/>
  <c r="R584" i="16"/>
  <c r="Q584" i="16"/>
  <c r="P584" i="16"/>
  <c r="O584" i="16"/>
  <c r="K584" i="16"/>
  <c r="S584" i="16" s="1"/>
  <c r="D584" i="16"/>
  <c r="C584" i="16"/>
  <c r="B584" i="16"/>
  <c r="S584" i="11"/>
  <c r="R584" i="11"/>
  <c r="P584" i="11"/>
  <c r="O584" i="11"/>
  <c r="N584" i="11"/>
  <c r="K584" i="11"/>
  <c r="H584" i="11"/>
  <c r="T584" i="11" s="1"/>
  <c r="D584" i="11"/>
  <c r="C584" i="11"/>
  <c r="B584" i="11"/>
  <c r="P584" i="12"/>
  <c r="O584" i="12"/>
  <c r="N584" i="12"/>
  <c r="M584" i="12"/>
  <c r="I584" i="12"/>
  <c r="Q584" i="12" s="1"/>
  <c r="D584" i="12"/>
  <c r="C584" i="12"/>
  <c r="B584" i="12"/>
  <c r="P584" i="10"/>
  <c r="O584" i="10"/>
  <c r="M584" i="10"/>
  <c r="M584" i="18" s="1"/>
  <c r="I584" i="10"/>
  <c r="Q584" i="10" s="1"/>
  <c r="D584" i="10"/>
  <c r="C584" i="10"/>
  <c r="B584" i="10"/>
  <c r="O584" i="1"/>
  <c r="Z584" i="18" s="1"/>
  <c r="AG584" i="18" s="1"/>
  <c r="N584" i="1"/>
  <c r="P584" i="18" s="1"/>
  <c r="M584" i="1"/>
  <c r="J584" i="18" s="1"/>
  <c r="L584" i="1"/>
  <c r="D584" i="18" s="1"/>
  <c r="AK584" i="18" s="1"/>
  <c r="A584" i="1"/>
  <c r="A584" i="15" s="1"/>
  <c r="AX583" i="18"/>
  <c r="AW583" i="18"/>
  <c r="AV583" i="18"/>
  <c r="AF583" i="18"/>
  <c r="BB583" i="18" s="1"/>
  <c r="AD583" i="18"/>
  <c r="AC583" i="18"/>
  <c r="Y583" i="18"/>
  <c r="W583" i="18"/>
  <c r="V583" i="18"/>
  <c r="U583" i="18"/>
  <c r="T583" i="18"/>
  <c r="AZ583" i="18" s="1"/>
  <c r="S583" i="18"/>
  <c r="I583" i="18"/>
  <c r="H583" i="18"/>
  <c r="C583" i="18"/>
  <c r="B583" i="18"/>
  <c r="Q583" i="15"/>
  <c r="P583" i="15"/>
  <c r="O583" i="15"/>
  <c r="N583" i="15"/>
  <c r="J583" i="15"/>
  <c r="R583" i="15" s="1"/>
  <c r="D583" i="15"/>
  <c r="C583" i="15"/>
  <c r="B583" i="15"/>
  <c r="Q583" i="14"/>
  <c r="P583" i="14"/>
  <c r="O583" i="14"/>
  <c r="N583" i="14"/>
  <c r="J583" i="14"/>
  <c r="R583" i="14" s="1"/>
  <c r="C583" i="14"/>
  <c r="B583" i="14"/>
  <c r="P583" i="13"/>
  <c r="O583" i="13"/>
  <c r="N583" i="13"/>
  <c r="M583" i="13"/>
  <c r="I583" i="13"/>
  <c r="Q583" i="13" s="1"/>
  <c r="D583" i="13"/>
  <c r="C583" i="13"/>
  <c r="B583" i="13"/>
  <c r="R583" i="16"/>
  <c r="Q583" i="16"/>
  <c r="P583" i="16"/>
  <c r="O583" i="16"/>
  <c r="K583" i="16"/>
  <c r="S583" i="16" s="1"/>
  <c r="D583" i="16"/>
  <c r="C583" i="16"/>
  <c r="B583" i="16"/>
  <c r="S583" i="11"/>
  <c r="R583" i="11"/>
  <c r="P583" i="11"/>
  <c r="O583" i="11"/>
  <c r="N583" i="11"/>
  <c r="K583" i="11"/>
  <c r="H583" i="11"/>
  <c r="T583" i="11" s="1"/>
  <c r="D583" i="11"/>
  <c r="C583" i="11"/>
  <c r="B583" i="11"/>
  <c r="P583" i="12"/>
  <c r="O583" i="12"/>
  <c r="N583" i="12"/>
  <c r="M583" i="12"/>
  <c r="I583" i="12"/>
  <c r="Q583" i="12" s="1"/>
  <c r="D583" i="12"/>
  <c r="C583" i="12"/>
  <c r="B583" i="12"/>
  <c r="P583" i="10"/>
  <c r="O583" i="10"/>
  <c r="M583" i="10"/>
  <c r="M583" i="18" s="1"/>
  <c r="I583" i="10"/>
  <c r="Q583" i="10" s="1"/>
  <c r="D583" i="10"/>
  <c r="C583" i="10"/>
  <c r="B583" i="10"/>
  <c r="O583" i="1"/>
  <c r="Z583" i="18" s="1"/>
  <c r="AN583" i="18" s="1"/>
  <c r="N583" i="1"/>
  <c r="P583" i="18" s="1"/>
  <c r="AM583" i="18" s="1"/>
  <c r="M583" i="1"/>
  <c r="J583" i="18" s="1"/>
  <c r="AL583" i="18" s="1"/>
  <c r="L583" i="1"/>
  <c r="D583" i="18" s="1"/>
  <c r="AK583" i="18" s="1"/>
  <c r="A583" i="1"/>
  <c r="A583" i="15" s="1"/>
  <c r="AX582" i="18"/>
  <c r="AW582" i="18"/>
  <c r="AV582" i="18"/>
  <c r="AI582" i="18"/>
  <c r="AG582" i="18"/>
  <c r="AF582" i="18"/>
  <c r="BB582" i="18" s="1"/>
  <c r="AE582" i="18"/>
  <c r="AD582" i="18"/>
  <c r="AC582" i="18"/>
  <c r="V582" i="18"/>
  <c r="T582" i="18"/>
  <c r="AZ582" i="18" s="1"/>
  <c r="S582" i="18"/>
  <c r="O582" i="18"/>
  <c r="N582" i="18"/>
  <c r="I582" i="18"/>
  <c r="H582" i="18"/>
  <c r="C582" i="18"/>
  <c r="B582" i="18"/>
  <c r="Q582" i="15"/>
  <c r="P582" i="15"/>
  <c r="O582" i="15"/>
  <c r="N582" i="15"/>
  <c r="J582" i="15"/>
  <c r="R582" i="15" s="1"/>
  <c r="D582" i="15"/>
  <c r="C582" i="15"/>
  <c r="B582" i="15"/>
  <c r="Q582" i="14"/>
  <c r="P582" i="14"/>
  <c r="O582" i="14"/>
  <c r="N582" i="14"/>
  <c r="J582" i="14"/>
  <c r="C582" i="14"/>
  <c r="B582" i="14"/>
  <c r="P582" i="13"/>
  <c r="O582" i="13"/>
  <c r="N582" i="13"/>
  <c r="M582" i="13"/>
  <c r="I582" i="13"/>
  <c r="Q582" i="13" s="1"/>
  <c r="D582" i="13"/>
  <c r="C582" i="13"/>
  <c r="B582" i="13"/>
  <c r="R582" i="16"/>
  <c r="Q582" i="16"/>
  <c r="P582" i="16"/>
  <c r="O582" i="16"/>
  <c r="K582" i="16"/>
  <c r="S582" i="16" s="1"/>
  <c r="D582" i="16"/>
  <c r="C582" i="16"/>
  <c r="B582" i="16"/>
  <c r="S582" i="11"/>
  <c r="R582" i="11"/>
  <c r="P582" i="11"/>
  <c r="O582" i="11"/>
  <c r="N582" i="11"/>
  <c r="K582" i="11"/>
  <c r="H582" i="11"/>
  <c r="T582" i="11" s="1"/>
  <c r="D582" i="11"/>
  <c r="C582" i="11"/>
  <c r="B582" i="11"/>
  <c r="P582" i="12"/>
  <c r="O582" i="12"/>
  <c r="N582" i="12"/>
  <c r="M582" i="12"/>
  <c r="I582" i="12"/>
  <c r="Q582" i="12" s="1"/>
  <c r="D582" i="12"/>
  <c r="C582" i="12"/>
  <c r="B582" i="12"/>
  <c r="P582" i="10"/>
  <c r="O582" i="10"/>
  <c r="M582" i="10"/>
  <c r="I582" i="10"/>
  <c r="Q582" i="10" s="1"/>
  <c r="D582" i="10"/>
  <c r="C582" i="10"/>
  <c r="B582" i="10"/>
  <c r="O582" i="1"/>
  <c r="Z582" i="18" s="1"/>
  <c r="AN582" i="18" s="1"/>
  <c r="N582" i="1"/>
  <c r="P582" i="18" s="1"/>
  <c r="AM582" i="18" s="1"/>
  <c r="M582" i="1"/>
  <c r="J582" i="18" s="1"/>
  <c r="AL582" i="18" s="1"/>
  <c r="L582" i="1"/>
  <c r="D582" i="18" s="1"/>
  <c r="AK582" i="18" s="1"/>
  <c r="A582" i="1"/>
  <c r="A582" i="18" s="1"/>
  <c r="AX581" i="18"/>
  <c r="AW581" i="18"/>
  <c r="AV581" i="18"/>
  <c r="AF581" i="18"/>
  <c r="BB581" i="18" s="1"/>
  <c r="AD581" i="18"/>
  <c r="AC581" i="18"/>
  <c r="Y581" i="18"/>
  <c r="W581" i="18"/>
  <c r="V581" i="18"/>
  <c r="U581" i="18"/>
  <c r="T581" i="18"/>
  <c r="AZ581" i="18" s="1"/>
  <c r="S581" i="18"/>
  <c r="I581" i="18"/>
  <c r="H581" i="18"/>
  <c r="C581" i="18"/>
  <c r="B581" i="18"/>
  <c r="Q581" i="15"/>
  <c r="P581" i="15"/>
  <c r="O581" i="15"/>
  <c r="N581" i="15"/>
  <c r="J581" i="15"/>
  <c r="R581" i="15" s="1"/>
  <c r="D581" i="15"/>
  <c r="C581" i="15"/>
  <c r="B581" i="15"/>
  <c r="Q581" i="14"/>
  <c r="P581" i="14"/>
  <c r="O581" i="14"/>
  <c r="N581" i="14"/>
  <c r="J581" i="14"/>
  <c r="R581" i="14" s="1"/>
  <c r="C581" i="14"/>
  <c r="B581" i="14"/>
  <c r="P581" i="13"/>
  <c r="O581" i="13"/>
  <c r="N581" i="13"/>
  <c r="M581" i="13"/>
  <c r="I581" i="13"/>
  <c r="D581" i="13"/>
  <c r="C581" i="13"/>
  <c r="B581" i="13"/>
  <c r="R581" i="16"/>
  <c r="Q581" i="16"/>
  <c r="P581" i="16"/>
  <c r="O581" i="16"/>
  <c r="K581" i="16"/>
  <c r="S581" i="16" s="1"/>
  <c r="D581" i="16"/>
  <c r="C581" i="16"/>
  <c r="B581" i="16"/>
  <c r="S581" i="11"/>
  <c r="R581" i="11"/>
  <c r="P581" i="11"/>
  <c r="O581" i="11"/>
  <c r="N581" i="11"/>
  <c r="K581" i="11"/>
  <c r="H581" i="11"/>
  <c r="T581" i="11" s="1"/>
  <c r="D581" i="11"/>
  <c r="C581" i="11"/>
  <c r="B581" i="11"/>
  <c r="P581" i="12"/>
  <c r="O581" i="12"/>
  <c r="N581" i="12"/>
  <c r="M581" i="12"/>
  <c r="I581" i="12"/>
  <c r="Q581" i="12" s="1"/>
  <c r="D581" i="12"/>
  <c r="C581" i="12"/>
  <c r="B581" i="12"/>
  <c r="P581" i="10"/>
  <c r="O581" i="10"/>
  <c r="M581" i="10"/>
  <c r="M581" i="18" s="1"/>
  <c r="I581" i="10"/>
  <c r="Q581" i="10" s="1"/>
  <c r="D581" i="10"/>
  <c r="C581" i="10"/>
  <c r="B581" i="10"/>
  <c r="O581" i="1"/>
  <c r="Z581" i="18" s="1"/>
  <c r="AN581" i="18" s="1"/>
  <c r="N581" i="1"/>
  <c r="P581" i="18" s="1"/>
  <c r="AM581" i="18" s="1"/>
  <c r="M581" i="1"/>
  <c r="J581" i="18" s="1"/>
  <c r="L581" i="1"/>
  <c r="D581" i="18" s="1"/>
  <c r="AK581" i="18" s="1"/>
  <c r="A581" i="1"/>
  <c r="A581" i="18" s="1"/>
  <c r="AX580" i="18"/>
  <c r="AW580" i="18"/>
  <c r="AV580" i="18"/>
  <c r="AF580" i="18"/>
  <c r="BB580" i="18" s="1"/>
  <c r="AD580" i="18"/>
  <c r="AC580" i="18"/>
  <c r="V580" i="18"/>
  <c r="T580" i="18"/>
  <c r="AZ580" i="18" s="1"/>
  <c r="S580" i="18"/>
  <c r="O580" i="18"/>
  <c r="N580" i="18"/>
  <c r="I580" i="18"/>
  <c r="H580" i="18"/>
  <c r="C580" i="18"/>
  <c r="B580" i="18"/>
  <c r="Q580" i="15"/>
  <c r="P580" i="15"/>
  <c r="O580" i="15"/>
  <c r="N580" i="15"/>
  <c r="J580" i="15"/>
  <c r="R580" i="15" s="1"/>
  <c r="D580" i="15"/>
  <c r="C580" i="15"/>
  <c r="B580" i="15"/>
  <c r="Q580" i="14"/>
  <c r="P580" i="14"/>
  <c r="O580" i="14"/>
  <c r="N580" i="14"/>
  <c r="J580" i="14"/>
  <c r="R580" i="14" s="1"/>
  <c r="C580" i="14"/>
  <c r="B580" i="14"/>
  <c r="P580" i="13"/>
  <c r="O580" i="13"/>
  <c r="N580" i="13"/>
  <c r="M580" i="13"/>
  <c r="I580" i="13"/>
  <c r="Q580" i="13" s="1"/>
  <c r="D580" i="13"/>
  <c r="C580" i="13"/>
  <c r="B580" i="13"/>
  <c r="R580" i="16"/>
  <c r="Q580" i="16"/>
  <c r="P580" i="16"/>
  <c r="O580" i="16"/>
  <c r="K580" i="16"/>
  <c r="S580" i="16" s="1"/>
  <c r="D580" i="16"/>
  <c r="C580" i="16"/>
  <c r="B580" i="16"/>
  <c r="S580" i="11"/>
  <c r="R580" i="11"/>
  <c r="P580" i="11"/>
  <c r="O580" i="11"/>
  <c r="N580" i="11"/>
  <c r="K580" i="11"/>
  <c r="H580" i="11"/>
  <c r="T580" i="11" s="1"/>
  <c r="D580" i="11"/>
  <c r="C580" i="11"/>
  <c r="B580" i="11"/>
  <c r="P580" i="12"/>
  <c r="O580" i="12"/>
  <c r="N580" i="12"/>
  <c r="M580" i="12"/>
  <c r="I580" i="12"/>
  <c r="Q580" i="12" s="1"/>
  <c r="D580" i="12"/>
  <c r="C580" i="12"/>
  <c r="B580" i="12"/>
  <c r="P580" i="10"/>
  <c r="O580" i="10"/>
  <c r="M580" i="10"/>
  <c r="M580" i="18" s="1"/>
  <c r="I580" i="10"/>
  <c r="Q580" i="10" s="1"/>
  <c r="D580" i="10"/>
  <c r="C580" i="10"/>
  <c r="B580" i="10"/>
  <c r="O580" i="1"/>
  <c r="Z580" i="18" s="1"/>
  <c r="AN580" i="18" s="1"/>
  <c r="N580" i="1"/>
  <c r="P580" i="18" s="1"/>
  <c r="M580" i="1"/>
  <c r="J580" i="18" s="1"/>
  <c r="AL580" i="18" s="1"/>
  <c r="L580" i="1"/>
  <c r="D580" i="18" s="1"/>
  <c r="AK580" i="18" s="1"/>
  <c r="A580" i="1"/>
  <c r="A580" i="14" s="1"/>
  <c r="AX579" i="18"/>
  <c r="AW579" i="18"/>
  <c r="AV579" i="18"/>
  <c r="AI579" i="18"/>
  <c r="AG579" i="18"/>
  <c r="AF579" i="18"/>
  <c r="BB579" i="18" s="1"/>
  <c r="AE579" i="18"/>
  <c r="AD579" i="18"/>
  <c r="AC579" i="18"/>
  <c r="Y579" i="18"/>
  <c r="W579" i="18"/>
  <c r="V579" i="18"/>
  <c r="U579" i="18"/>
  <c r="T579" i="18"/>
  <c r="AZ579" i="18" s="1"/>
  <c r="S579" i="18"/>
  <c r="O579" i="18"/>
  <c r="N579" i="18"/>
  <c r="I579" i="18"/>
  <c r="H579" i="18"/>
  <c r="C579" i="18"/>
  <c r="B579" i="18"/>
  <c r="Q579" i="15"/>
  <c r="P579" i="15"/>
  <c r="O579" i="15"/>
  <c r="N579" i="15"/>
  <c r="J579" i="15"/>
  <c r="R579" i="15" s="1"/>
  <c r="D579" i="15"/>
  <c r="C579" i="15"/>
  <c r="B579" i="15"/>
  <c r="Q579" i="14"/>
  <c r="P579" i="14"/>
  <c r="O579" i="14"/>
  <c r="N579" i="14"/>
  <c r="J579" i="14"/>
  <c r="R579" i="14" s="1"/>
  <c r="C579" i="14"/>
  <c r="B579" i="14"/>
  <c r="P579" i="13"/>
  <c r="O579" i="13"/>
  <c r="N579" i="13"/>
  <c r="M579" i="13"/>
  <c r="I579" i="13"/>
  <c r="Q579" i="13" s="1"/>
  <c r="D579" i="13"/>
  <c r="C579" i="13"/>
  <c r="B579" i="13"/>
  <c r="R579" i="16"/>
  <c r="Q579" i="16"/>
  <c r="P579" i="16"/>
  <c r="O579" i="16"/>
  <c r="K579" i="16"/>
  <c r="S579" i="16" s="1"/>
  <c r="D579" i="16"/>
  <c r="C579" i="16"/>
  <c r="B579" i="16"/>
  <c r="S579" i="11"/>
  <c r="R579" i="11"/>
  <c r="P579" i="11"/>
  <c r="O579" i="11"/>
  <c r="N579" i="11"/>
  <c r="K579" i="11"/>
  <c r="H579" i="11"/>
  <c r="T579" i="11" s="1"/>
  <c r="D579" i="11"/>
  <c r="C579" i="11"/>
  <c r="B579" i="11"/>
  <c r="P579" i="12"/>
  <c r="O579" i="12"/>
  <c r="N579" i="12"/>
  <c r="M579" i="12"/>
  <c r="I579" i="12"/>
  <c r="Q579" i="12" s="1"/>
  <c r="D579" i="12"/>
  <c r="C579" i="12"/>
  <c r="B579" i="12"/>
  <c r="P579" i="10"/>
  <c r="O579" i="10"/>
  <c r="M579" i="10"/>
  <c r="I579" i="10"/>
  <c r="Q579" i="10" s="1"/>
  <c r="D579" i="10"/>
  <c r="C579" i="10"/>
  <c r="B579" i="10"/>
  <c r="O579" i="1"/>
  <c r="Z579" i="18" s="1"/>
  <c r="AN579" i="18" s="1"/>
  <c r="N579" i="1"/>
  <c r="P579" i="18" s="1"/>
  <c r="AM579" i="18" s="1"/>
  <c r="M579" i="1"/>
  <c r="J579" i="18" s="1"/>
  <c r="AL579" i="18" s="1"/>
  <c r="L579" i="1"/>
  <c r="D579" i="18" s="1"/>
  <c r="AK579" i="18" s="1"/>
  <c r="A579" i="1"/>
  <c r="A579" i="13" s="1"/>
  <c r="AX578" i="18"/>
  <c r="AW578" i="18"/>
  <c r="AV578" i="18"/>
  <c r="AI578" i="18"/>
  <c r="AG578" i="18"/>
  <c r="AF578" i="18"/>
  <c r="BB578" i="18" s="1"/>
  <c r="AE578" i="18"/>
  <c r="AD578" i="18"/>
  <c r="AC578" i="18"/>
  <c r="V578" i="18"/>
  <c r="T578" i="18"/>
  <c r="S578" i="18"/>
  <c r="O578" i="18"/>
  <c r="N578" i="18"/>
  <c r="I578" i="18"/>
  <c r="H578" i="18"/>
  <c r="C578" i="18"/>
  <c r="B578" i="18"/>
  <c r="Q578" i="15"/>
  <c r="P578" i="15"/>
  <c r="O578" i="15"/>
  <c r="N578" i="15"/>
  <c r="J578" i="15"/>
  <c r="R578" i="15" s="1"/>
  <c r="D578" i="15"/>
  <c r="C578" i="15"/>
  <c r="B578" i="15"/>
  <c r="Q578" i="14"/>
  <c r="P578" i="14"/>
  <c r="O578" i="14"/>
  <c r="N578" i="14"/>
  <c r="J578" i="14"/>
  <c r="C578" i="14"/>
  <c r="B578" i="14"/>
  <c r="P578" i="13"/>
  <c r="O578" i="13"/>
  <c r="N578" i="13"/>
  <c r="M578" i="13"/>
  <c r="I578" i="13"/>
  <c r="Q578" i="13" s="1"/>
  <c r="D578" i="13"/>
  <c r="C578" i="13"/>
  <c r="B578" i="13"/>
  <c r="R578" i="16"/>
  <c r="Q578" i="16"/>
  <c r="P578" i="16"/>
  <c r="O578" i="16"/>
  <c r="K578" i="16"/>
  <c r="S578" i="16" s="1"/>
  <c r="D578" i="16"/>
  <c r="C578" i="16"/>
  <c r="B578" i="16"/>
  <c r="S578" i="11"/>
  <c r="R578" i="11"/>
  <c r="P578" i="11"/>
  <c r="O578" i="11"/>
  <c r="N578" i="11"/>
  <c r="K578" i="11"/>
  <c r="H578" i="11"/>
  <c r="T578" i="11" s="1"/>
  <c r="D578" i="11"/>
  <c r="C578" i="11"/>
  <c r="B578" i="11"/>
  <c r="P578" i="12"/>
  <c r="O578" i="12"/>
  <c r="N578" i="12"/>
  <c r="M578" i="12"/>
  <c r="I578" i="12"/>
  <c r="Q578" i="12" s="1"/>
  <c r="D578" i="12"/>
  <c r="C578" i="12"/>
  <c r="B578" i="12"/>
  <c r="P578" i="10"/>
  <c r="O578" i="10"/>
  <c r="M578" i="10"/>
  <c r="I578" i="10"/>
  <c r="Q578" i="10" s="1"/>
  <c r="D578" i="10"/>
  <c r="C578" i="10"/>
  <c r="B578" i="10"/>
  <c r="O578" i="1"/>
  <c r="Z578" i="18" s="1"/>
  <c r="AN578" i="18" s="1"/>
  <c r="N578" i="1"/>
  <c r="P578" i="18" s="1"/>
  <c r="M578" i="1"/>
  <c r="J578" i="18" s="1"/>
  <c r="AL578" i="18" s="1"/>
  <c r="L578" i="1"/>
  <c r="D578" i="18" s="1"/>
  <c r="AK578" i="18" s="1"/>
  <c r="A578" i="1"/>
  <c r="A578" i="15" s="1"/>
  <c r="AX577" i="18"/>
  <c r="AW577" i="18"/>
  <c r="AV577" i="18"/>
  <c r="AI577" i="18"/>
  <c r="AG577" i="18"/>
  <c r="AF577" i="18"/>
  <c r="BB577" i="18" s="1"/>
  <c r="AE577" i="18"/>
  <c r="AD577" i="18"/>
  <c r="AC577" i="18"/>
  <c r="Y577" i="18"/>
  <c r="W577" i="18"/>
  <c r="V577" i="18"/>
  <c r="BA577" i="18" s="1"/>
  <c r="U577" i="18"/>
  <c r="T577" i="18"/>
  <c r="AZ577" i="18" s="1"/>
  <c r="S577" i="18"/>
  <c r="I577" i="18"/>
  <c r="H577" i="18"/>
  <c r="C577" i="18"/>
  <c r="B577" i="18"/>
  <c r="Q577" i="15"/>
  <c r="P577" i="15"/>
  <c r="O577" i="15"/>
  <c r="N577" i="15"/>
  <c r="J577" i="15"/>
  <c r="R577" i="15" s="1"/>
  <c r="D577" i="15"/>
  <c r="C577" i="15"/>
  <c r="B577" i="15"/>
  <c r="Q577" i="14"/>
  <c r="P577" i="14"/>
  <c r="O577" i="14"/>
  <c r="N577" i="14"/>
  <c r="J577" i="14"/>
  <c r="R577" i="14" s="1"/>
  <c r="C577" i="14"/>
  <c r="B577" i="14"/>
  <c r="P577" i="13"/>
  <c r="O577" i="13"/>
  <c r="N577" i="13"/>
  <c r="M577" i="13"/>
  <c r="I577" i="13"/>
  <c r="Q577" i="13" s="1"/>
  <c r="D577" i="13"/>
  <c r="C577" i="13"/>
  <c r="B577" i="13"/>
  <c r="R577" i="16"/>
  <c r="Q577" i="16"/>
  <c r="P577" i="16"/>
  <c r="O577" i="16"/>
  <c r="K577" i="16"/>
  <c r="S577" i="16" s="1"/>
  <c r="D577" i="16"/>
  <c r="C577" i="16"/>
  <c r="B577" i="16"/>
  <c r="S577" i="11"/>
  <c r="R577" i="11"/>
  <c r="P577" i="11"/>
  <c r="O577" i="11"/>
  <c r="N577" i="11"/>
  <c r="K577" i="11"/>
  <c r="H577" i="11"/>
  <c r="T577" i="11" s="1"/>
  <c r="D577" i="11"/>
  <c r="C577" i="11"/>
  <c r="B577" i="11"/>
  <c r="P577" i="12"/>
  <c r="O577" i="12"/>
  <c r="N577" i="12"/>
  <c r="M577" i="12"/>
  <c r="I577" i="12"/>
  <c r="Q577" i="12" s="1"/>
  <c r="D577" i="12"/>
  <c r="C577" i="12"/>
  <c r="B577" i="12"/>
  <c r="P577" i="10"/>
  <c r="O577" i="10"/>
  <c r="M577" i="10"/>
  <c r="M577" i="18" s="1"/>
  <c r="I577" i="10"/>
  <c r="Q577" i="10" s="1"/>
  <c r="D577" i="10"/>
  <c r="C577" i="10"/>
  <c r="B577" i="10"/>
  <c r="O577" i="1"/>
  <c r="Z577" i="18" s="1"/>
  <c r="AN577" i="18" s="1"/>
  <c r="N577" i="1"/>
  <c r="P577" i="18" s="1"/>
  <c r="AM577" i="18" s="1"/>
  <c r="M577" i="1"/>
  <c r="J577" i="18" s="1"/>
  <c r="AL577" i="18" s="1"/>
  <c r="L577" i="1"/>
  <c r="D577" i="18" s="1"/>
  <c r="AK577" i="18" s="1"/>
  <c r="A577" i="1"/>
  <c r="A577" i="15" s="1"/>
  <c r="AX576" i="18"/>
  <c r="AW576" i="18"/>
  <c r="AV576" i="18"/>
  <c r="AI576" i="18"/>
  <c r="AG576" i="18"/>
  <c r="AF576" i="18"/>
  <c r="BB576" i="18" s="1"/>
  <c r="AE576" i="18"/>
  <c r="AD576" i="18"/>
  <c r="AC576" i="18"/>
  <c r="V576" i="18"/>
  <c r="T576" i="18"/>
  <c r="AZ576" i="18" s="1"/>
  <c r="S576" i="18"/>
  <c r="I576" i="18"/>
  <c r="H576" i="18"/>
  <c r="C576" i="18"/>
  <c r="B576" i="18"/>
  <c r="Q576" i="15"/>
  <c r="P576" i="15"/>
  <c r="O576" i="15"/>
  <c r="N576" i="15"/>
  <c r="J576" i="15"/>
  <c r="R576" i="15" s="1"/>
  <c r="D576" i="15"/>
  <c r="C576" i="15"/>
  <c r="B576" i="15"/>
  <c r="Q576" i="14"/>
  <c r="P576" i="14"/>
  <c r="O576" i="14"/>
  <c r="N576" i="14"/>
  <c r="J576" i="14"/>
  <c r="C576" i="14"/>
  <c r="B576" i="14"/>
  <c r="P576" i="13"/>
  <c r="O576" i="13"/>
  <c r="N576" i="13"/>
  <c r="M576" i="13"/>
  <c r="I576" i="13"/>
  <c r="Q576" i="13" s="1"/>
  <c r="D576" i="13"/>
  <c r="C576" i="13"/>
  <c r="B576" i="13"/>
  <c r="R576" i="16"/>
  <c r="Q576" i="16"/>
  <c r="P576" i="16"/>
  <c r="O576" i="16"/>
  <c r="K576" i="16"/>
  <c r="S576" i="16" s="1"/>
  <c r="D576" i="16"/>
  <c r="C576" i="16"/>
  <c r="B576" i="16"/>
  <c r="S576" i="11"/>
  <c r="R576" i="11"/>
  <c r="P576" i="11"/>
  <c r="O576" i="11"/>
  <c r="N576" i="11"/>
  <c r="K576" i="11"/>
  <c r="H576" i="11"/>
  <c r="T576" i="11" s="1"/>
  <c r="D576" i="11"/>
  <c r="C576" i="11"/>
  <c r="B576" i="11"/>
  <c r="P576" i="12"/>
  <c r="O576" i="12"/>
  <c r="N576" i="12"/>
  <c r="M576" i="12"/>
  <c r="I576" i="12"/>
  <c r="Q576" i="12" s="1"/>
  <c r="D576" i="12"/>
  <c r="C576" i="12"/>
  <c r="B576" i="12"/>
  <c r="P576" i="10"/>
  <c r="O576" i="10"/>
  <c r="M576" i="10"/>
  <c r="M576" i="18" s="1"/>
  <c r="I576" i="10"/>
  <c r="Q576" i="10" s="1"/>
  <c r="D576" i="10"/>
  <c r="C576" i="10"/>
  <c r="B576" i="10"/>
  <c r="O576" i="1"/>
  <c r="Z576" i="18" s="1"/>
  <c r="AN576" i="18" s="1"/>
  <c r="N576" i="1"/>
  <c r="P576" i="18" s="1"/>
  <c r="M576" i="1"/>
  <c r="J576" i="18" s="1"/>
  <c r="AL576" i="18" s="1"/>
  <c r="L576" i="1"/>
  <c r="D576" i="18" s="1"/>
  <c r="AK576" i="18" s="1"/>
  <c r="A576" i="1"/>
  <c r="A576" i="15" s="1"/>
  <c r="AX575" i="18"/>
  <c r="AW575" i="18"/>
  <c r="AV575" i="18"/>
  <c r="AF575" i="18"/>
  <c r="BB575" i="18" s="1"/>
  <c r="AD575" i="18"/>
  <c r="AC575" i="18"/>
  <c r="V575" i="18"/>
  <c r="W575" i="18" s="1"/>
  <c r="T575" i="18"/>
  <c r="AZ575" i="18" s="1"/>
  <c r="S575" i="18"/>
  <c r="O575" i="18"/>
  <c r="N575" i="18"/>
  <c r="I575" i="18"/>
  <c r="H575" i="18"/>
  <c r="C575" i="18"/>
  <c r="B575" i="18"/>
  <c r="Q575" i="15"/>
  <c r="P575" i="15"/>
  <c r="O575" i="15"/>
  <c r="N575" i="15"/>
  <c r="J575" i="15"/>
  <c r="R575" i="15" s="1"/>
  <c r="D575" i="15"/>
  <c r="C575" i="15"/>
  <c r="B575" i="15"/>
  <c r="Q575" i="14"/>
  <c r="P575" i="14"/>
  <c r="O575" i="14"/>
  <c r="N575" i="14"/>
  <c r="J575" i="14"/>
  <c r="R575" i="14" s="1"/>
  <c r="C575" i="14"/>
  <c r="B575" i="14"/>
  <c r="P575" i="13"/>
  <c r="O575" i="13"/>
  <c r="N575" i="13"/>
  <c r="M575" i="13"/>
  <c r="I575" i="13"/>
  <c r="Q575" i="13" s="1"/>
  <c r="D575" i="13"/>
  <c r="C575" i="13"/>
  <c r="B575" i="13"/>
  <c r="R575" i="16"/>
  <c r="Q575" i="16"/>
  <c r="P575" i="16"/>
  <c r="O575" i="16"/>
  <c r="K575" i="16"/>
  <c r="S575" i="16" s="1"/>
  <c r="D575" i="16"/>
  <c r="C575" i="16"/>
  <c r="B575" i="16"/>
  <c r="S575" i="11"/>
  <c r="R575" i="11"/>
  <c r="P575" i="11"/>
  <c r="O575" i="11"/>
  <c r="N575" i="11"/>
  <c r="K575" i="11"/>
  <c r="H575" i="11"/>
  <c r="T575" i="11" s="1"/>
  <c r="D575" i="11"/>
  <c r="C575" i="11"/>
  <c r="B575" i="11"/>
  <c r="P575" i="12"/>
  <c r="O575" i="12"/>
  <c r="N575" i="12"/>
  <c r="M575" i="12"/>
  <c r="I575" i="12"/>
  <c r="Q575" i="12" s="1"/>
  <c r="D575" i="12"/>
  <c r="C575" i="12"/>
  <c r="B575" i="12"/>
  <c r="P575" i="10"/>
  <c r="O575" i="10"/>
  <c r="M575" i="10"/>
  <c r="M575" i="18" s="1"/>
  <c r="I575" i="10"/>
  <c r="Q575" i="10" s="1"/>
  <c r="D575" i="10"/>
  <c r="C575" i="10"/>
  <c r="B575" i="10"/>
  <c r="O575" i="1"/>
  <c r="Z575" i="18" s="1"/>
  <c r="N575" i="1"/>
  <c r="P575" i="18" s="1"/>
  <c r="AM575" i="18" s="1"/>
  <c r="M575" i="1"/>
  <c r="J575" i="18" s="1"/>
  <c r="AL575" i="18" s="1"/>
  <c r="L575" i="1"/>
  <c r="D575" i="18" s="1"/>
  <c r="AK575" i="18" s="1"/>
  <c r="A575" i="1"/>
  <c r="A575" i="15" s="1"/>
  <c r="AX574" i="18"/>
  <c r="AW574" i="18"/>
  <c r="AV574" i="18"/>
  <c r="AF574" i="18"/>
  <c r="BB574" i="18" s="1"/>
  <c r="AD574" i="18"/>
  <c r="AC574" i="18"/>
  <c r="V574" i="18"/>
  <c r="T574" i="18"/>
  <c r="AZ574" i="18" s="1"/>
  <c r="S574" i="18"/>
  <c r="O574" i="18"/>
  <c r="N574" i="18"/>
  <c r="I574" i="18"/>
  <c r="H574" i="18"/>
  <c r="C574" i="18"/>
  <c r="B574" i="18"/>
  <c r="Q574" i="15"/>
  <c r="P574" i="15"/>
  <c r="O574" i="15"/>
  <c r="N574" i="15"/>
  <c r="J574" i="15"/>
  <c r="D574" i="15"/>
  <c r="C574" i="15"/>
  <c r="B574" i="15"/>
  <c r="Q574" i="14"/>
  <c r="P574" i="14"/>
  <c r="O574" i="14"/>
  <c r="N574" i="14"/>
  <c r="J574" i="14"/>
  <c r="C574" i="14"/>
  <c r="B574" i="14"/>
  <c r="P574" i="13"/>
  <c r="O574" i="13"/>
  <c r="N574" i="13"/>
  <c r="M574" i="13"/>
  <c r="I574" i="13"/>
  <c r="Q574" i="13" s="1"/>
  <c r="D574" i="13"/>
  <c r="C574" i="13"/>
  <c r="B574" i="13"/>
  <c r="R574" i="16"/>
  <c r="Q574" i="16"/>
  <c r="P574" i="16"/>
  <c r="O574" i="16"/>
  <c r="K574" i="16"/>
  <c r="S574" i="16" s="1"/>
  <c r="D574" i="16"/>
  <c r="C574" i="16"/>
  <c r="B574" i="16"/>
  <c r="S574" i="11"/>
  <c r="R574" i="11"/>
  <c r="P574" i="11"/>
  <c r="O574" i="11"/>
  <c r="N574" i="11"/>
  <c r="K574" i="11"/>
  <c r="H574" i="11"/>
  <c r="T574" i="11" s="1"/>
  <c r="D574" i="11"/>
  <c r="C574" i="11"/>
  <c r="B574" i="11"/>
  <c r="P574" i="12"/>
  <c r="O574" i="12"/>
  <c r="N574" i="12"/>
  <c r="M574" i="12"/>
  <c r="I574" i="12"/>
  <c r="Q574" i="12" s="1"/>
  <c r="D574" i="12"/>
  <c r="C574" i="12"/>
  <c r="B574" i="12"/>
  <c r="P574" i="10"/>
  <c r="O574" i="10"/>
  <c r="M574" i="10"/>
  <c r="I574" i="10"/>
  <c r="Q574" i="10" s="1"/>
  <c r="D574" i="10"/>
  <c r="C574" i="10"/>
  <c r="B574" i="10"/>
  <c r="O574" i="1"/>
  <c r="Z574" i="18" s="1"/>
  <c r="N574" i="1"/>
  <c r="P574" i="18" s="1"/>
  <c r="M574" i="1"/>
  <c r="J574" i="18" s="1"/>
  <c r="AL574" i="18" s="1"/>
  <c r="L574" i="1"/>
  <c r="D574" i="18" s="1"/>
  <c r="AK574" i="18" s="1"/>
  <c r="A574" i="1"/>
  <c r="A574" i="15" s="1"/>
  <c r="AX573" i="18"/>
  <c r="AW573" i="18"/>
  <c r="AV573" i="18"/>
  <c r="AI573" i="18"/>
  <c r="AG573" i="18"/>
  <c r="AF573" i="18"/>
  <c r="BB573" i="18" s="1"/>
  <c r="AE573" i="18"/>
  <c r="AD573" i="18"/>
  <c r="AC573" i="18"/>
  <c r="Y573" i="18"/>
  <c r="W573" i="18"/>
  <c r="V573" i="18"/>
  <c r="U573" i="18"/>
  <c r="T573" i="18"/>
  <c r="AZ573" i="18" s="1"/>
  <c r="S573" i="18"/>
  <c r="O573" i="18"/>
  <c r="N573" i="18"/>
  <c r="I573" i="18"/>
  <c r="H573" i="18"/>
  <c r="C573" i="18"/>
  <c r="B573" i="18"/>
  <c r="Q573" i="15"/>
  <c r="P573" i="15"/>
  <c r="O573" i="15"/>
  <c r="N573" i="15"/>
  <c r="J573" i="15"/>
  <c r="R573" i="15" s="1"/>
  <c r="D573" i="15"/>
  <c r="C573" i="15"/>
  <c r="B573" i="15"/>
  <c r="Q573" i="14"/>
  <c r="P573" i="14"/>
  <c r="O573" i="14"/>
  <c r="N573" i="14"/>
  <c r="J573" i="14"/>
  <c r="R573" i="14" s="1"/>
  <c r="C573" i="14"/>
  <c r="B573" i="14"/>
  <c r="P573" i="13"/>
  <c r="O573" i="13"/>
  <c r="N573" i="13"/>
  <c r="M573" i="13"/>
  <c r="I573" i="13"/>
  <c r="Q573" i="13" s="1"/>
  <c r="D573" i="13"/>
  <c r="C573" i="13"/>
  <c r="B573" i="13"/>
  <c r="R573" i="16"/>
  <c r="Q573" i="16"/>
  <c r="P573" i="16"/>
  <c r="O573" i="16"/>
  <c r="K573" i="16"/>
  <c r="S573" i="16" s="1"/>
  <c r="D573" i="16"/>
  <c r="C573" i="16"/>
  <c r="B573" i="16"/>
  <c r="S573" i="11"/>
  <c r="R573" i="11"/>
  <c r="P573" i="11"/>
  <c r="O573" i="11"/>
  <c r="N573" i="11"/>
  <c r="K573" i="11"/>
  <c r="H573" i="11"/>
  <c r="T573" i="11" s="1"/>
  <c r="D573" i="11"/>
  <c r="C573" i="11"/>
  <c r="B573" i="11"/>
  <c r="P573" i="12"/>
  <c r="O573" i="12"/>
  <c r="N573" i="12"/>
  <c r="M573" i="12"/>
  <c r="I573" i="12"/>
  <c r="Q573" i="12" s="1"/>
  <c r="D573" i="12"/>
  <c r="C573" i="12"/>
  <c r="B573" i="12"/>
  <c r="P573" i="10"/>
  <c r="O573" i="10"/>
  <c r="M573" i="10"/>
  <c r="M573" i="18" s="1"/>
  <c r="I573" i="10"/>
  <c r="Q573" i="10" s="1"/>
  <c r="D573" i="10"/>
  <c r="C573" i="10"/>
  <c r="B573" i="10"/>
  <c r="O573" i="1"/>
  <c r="Z573" i="18" s="1"/>
  <c r="AN573" i="18" s="1"/>
  <c r="N573" i="1"/>
  <c r="P573" i="18" s="1"/>
  <c r="AM573" i="18" s="1"/>
  <c r="M573" i="1"/>
  <c r="J573" i="18" s="1"/>
  <c r="AL573" i="18" s="1"/>
  <c r="L573" i="1"/>
  <c r="D573" i="18" s="1"/>
  <c r="AK573" i="18" s="1"/>
  <c r="A573" i="1"/>
  <c r="A573" i="18" s="1"/>
  <c r="AX572" i="18"/>
  <c r="AW572" i="18"/>
  <c r="AV572" i="18"/>
  <c r="AI572" i="18"/>
  <c r="AG572" i="18"/>
  <c r="AF572" i="18"/>
  <c r="BB572" i="18" s="1"/>
  <c r="AE572" i="18"/>
  <c r="AD572" i="18"/>
  <c r="AC572" i="18"/>
  <c r="V572" i="18"/>
  <c r="T572" i="18"/>
  <c r="S572" i="18"/>
  <c r="I572" i="18"/>
  <c r="H572" i="18"/>
  <c r="C572" i="18"/>
  <c r="B572" i="18"/>
  <c r="Q572" i="15"/>
  <c r="P572" i="15"/>
  <c r="O572" i="15"/>
  <c r="N572" i="15"/>
  <c r="J572" i="15"/>
  <c r="R572" i="15" s="1"/>
  <c r="D572" i="15"/>
  <c r="C572" i="15"/>
  <c r="B572" i="15"/>
  <c r="Q572" i="14"/>
  <c r="P572" i="14"/>
  <c r="O572" i="14"/>
  <c r="N572" i="14"/>
  <c r="J572" i="14"/>
  <c r="C572" i="14"/>
  <c r="B572" i="14"/>
  <c r="P572" i="13"/>
  <c r="O572" i="13"/>
  <c r="N572" i="13"/>
  <c r="M572" i="13"/>
  <c r="I572" i="13"/>
  <c r="Q572" i="13" s="1"/>
  <c r="D572" i="13"/>
  <c r="C572" i="13"/>
  <c r="B572" i="13"/>
  <c r="R572" i="16"/>
  <c r="Q572" i="16"/>
  <c r="P572" i="16"/>
  <c r="O572" i="16"/>
  <c r="K572" i="16"/>
  <c r="S572" i="16" s="1"/>
  <c r="D572" i="16"/>
  <c r="C572" i="16"/>
  <c r="B572" i="16"/>
  <c r="S572" i="11"/>
  <c r="R572" i="11"/>
  <c r="P572" i="11"/>
  <c r="O572" i="11"/>
  <c r="N572" i="11"/>
  <c r="K572" i="11"/>
  <c r="H572" i="11"/>
  <c r="T572" i="11" s="1"/>
  <c r="D572" i="11"/>
  <c r="C572" i="11"/>
  <c r="B572" i="11"/>
  <c r="P572" i="12"/>
  <c r="O572" i="12"/>
  <c r="N572" i="12"/>
  <c r="M572" i="12"/>
  <c r="I572" i="12"/>
  <c r="Q572" i="12" s="1"/>
  <c r="D572" i="12"/>
  <c r="C572" i="12"/>
  <c r="B572" i="12"/>
  <c r="P572" i="10"/>
  <c r="O572" i="10"/>
  <c r="M572" i="10"/>
  <c r="G572" i="18" s="1"/>
  <c r="I572" i="10"/>
  <c r="Q572" i="10" s="1"/>
  <c r="D572" i="10"/>
  <c r="C572" i="10"/>
  <c r="B572" i="10"/>
  <c r="O572" i="1"/>
  <c r="Z572" i="18" s="1"/>
  <c r="AN572" i="18" s="1"/>
  <c r="N572" i="1"/>
  <c r="P572" i="18" s="1"/>
  <c r="M572" i="1"/>
  <c r="J572" i="18" s="1"/>
  <c r="L572" i="1"/>
  <c r="D572" i="18" s="1"/>
  <c r="AK572" i="18" s="1"/>
  <c r="A572" i="1"/>
  <c r="A572" i="18" s="1"/>
  <c r="AX571" i="18"/>
  <c r="AW571" i="18"/>
  <c r="AV571" i="18"/>
  <c r="AI571" i="18"/>
  <c r="AG571" i="18"/>
  <c r="AF571" i="18"/>
  <c r="BB571" i="18" s="1"/>
  <c r="AE571" i="18"/>
  <c r="AD571" i="18"/>
  <c r="AC571" i="18"/>
  <c r="Y571" i="18"/>
  <c r="W571" i="18"/>
  <c r="V571" i="18"/>
  <c r="U571" i="18"/>
  <c r="T571" i="18"/>
  <c r="AZ571" i="18" s="1"/>
  <c r="S571" i="18"/>
  <c r="O571" i="18"/>
  <c r="N571" i="18"/>
  <c r="I571" i="18"/>
  <c r="H571" i="18"/>
  <c r="C571" i="18"/>
  <c r="B571" i="18"/>
  <c r="Q571" i="15"/>
  <c r="P571" i="15"/>
  <c r="O571" i="15"/>
  <c r="N571" i="15"/>
  <c r="J571" i="15"/>
  <c r="R571" i="15" s="1"/>
  <c r="D571" i="15"/>
  <c r="C571" i="15"/>
  <c r="B571" i="15"/>
  <c r="Q571" i="14"/>
  <c r="P571" i="14"/>
  <c r="O571" i="14"/>
  <c r="N571" i="14"/>
  <c r="J571" i="14"/>
  <c r="R571" i="14" s="1"/>
  <c r="C571" i="14"/>
  <c r="B571" i="14"/>
  <c r="P571" i="13"/>
  <c r="O571" i="13"/>
  <c r="N571" i="13"/>
  <c r="M571" i="13"/>
  <c r="I571" i="13"/>
  <c r="Q571" i="13" s="1"/>
  <c r="D571" i="13"/>
  <c r="C571" i="13"/>
  <c r="B571" i="13"/>
  <c r="R571" i="16"/>
  <c r="Q571" i="16"/>
  <c r="P571" i="16"/>
  <c r="O571" i="16"/>
  <c r="K571" i="16"/>
  <c r="S571" i="16" s="1"/>
  <c r="D571" i="16"/>
  <c r="C571" i="16"/>
  <c r="B571" i="16"/>
  <c r="S571" i="11"/>
  <c r="R571" i="11"/>
  <c r="P571" i="11"/>
  <c r="O571" i="11"/>
  <c r="N571" i="11"/>
  <c r="K571" i="11"/>
  <c r="H571" i="11"/>
  <c r="T571" i="11" s="1"/>
  <c r="D571" i="11"/>
  <c r="C571" i="11"/>
  <c r="B571" i="11"/>
  <c r="P571" i="12"/>
  <c r="O571" i="12"/>
  <c r="N571" i="12"/>
  <c r="M571" i="12"/>
  <c r="I571" i="12"/>
  <c r="Q571" i="12" s="1"/>
  <c r="D571" i="12"/>
  <c r="C571" i="12"/>
  <c r="B571" i="12"/>
  <c r="P571" i="10"/>
  <c r="O571" i="10"/>
  <c r="M571" i="10"/>
  <c r="I571" i="10"/>
  <c r="Q571" i="10" s="1"/>
  <c r="D571" i="10"/>
  <c r="C571" i="10"/>
  <c r="B571" i="10"/>
  <c r="O571" i="1"/>
  <c r="Z571" i="18" s="1"/>
  <c r="AN571" i="18" s="1"/>
  <c r="N571" i="1"/>
  <c r="P571" i="18" s="1"/>
  <c r="AM571" i="18" s="1"/>
  <c r="M571" i="1"/>
  <c r="J571" i="18" s="1"/>
  <c r="AL571" i="18" s="1"/>
  <c r="L571" i="1"/>
  <c r="D571" i="18" s="1"/>
  <c r="AK571" i="18" s="1"/>
  <c r="A571" i="1"/>
  <c r="A571" i="15" s="1"/>
  <c r="AX570" i="18"/>
  <c r="AW570" i="18"/>
  <c r="AV570" i="18"/>
  <c r="AI570" i="18"/>
  <c r="AG570" i="18"/>
  <c r="AF570" i="18"/>
  <c r="BB570" i="18" s="1"/>
  <c r="AE570" i="18"/>
  <c r="AD570" i="18"/>
  <c r="AC570" i="18"/>
  <c r="Y570" i="18"/>
  <c r="W570" i="18"/>
  <c r="V570" i="18"/>
  <c r="BA570" i="18" s="1"/>
  <c r="U570" i="18"/>
  <c r="T570" i="18"/>
  <c r="AZ570" i="18" s="1"/>
  <c r="S570" i="18"/>
  <c r="O570" i="18"/>
  <c r="N570" i="18"/>
  <c r="I570" i="18"/>
  <c r="H570" i="18"/>
  <c r="C570" i="18"/>
  <c r="B570" i="18"/>
  <c r="Q570" i="15"/>
  <c r="P570" i="15"/>
  <c r="O570" i="15"/>
  <c r="N570" i="15"/>
  <c r="J570" i="15"/>
  <c r="R570" i="15" s="1"/>
  <c r="D570" i="15"/>
  <c r="C570" i="15"/>
  <c r="B570" i="15"/>
  <c r="Q570" i="14"/>
  <c r="P570" i="14"/>
  <c r="O570" i="14"/>
  <c r="N570" i="14"/>
  <c r="J570" i="14"/>
  <c r="R570" i="14" s="1"/>
  <c r="C570" i="14"/>
  <c r="B570" i="14"/>
  <c r="P570" i="13"/>
  <c r="O570" i="13"/>
  <c r="N570" i="13"/>
  <c r="M570" i="13"/>
  <c r="I570" i="13"/>
  <c r="Q570" i="13" s="1"/>
  <c r="D570" i="13"/>
  <c r="C570" i="13"/>
  <c r="B570" i="13"/>
  <c r="R570" i="16"/>
  <c r="Q570" i="16"/>
  <c r="P570" i="16"/>
  <c r="O570" i="16"/>
  <c r="K570" i="16"/>
  <c r="S570" i="16" s="1"/>
  <c r="D570" i="16"/>
  <c r="C570" i="16"/>
  <c r="B570" i="16"/>
  <c r="S570" i="11"/>
  <c r="R570" i="11"/>
  <c r="P570" i="11"/>
  <c r="O570" i="11"/>
  <c r="N570" i="11"/>
  <c r="K570" i="11"/>
  <c r="H570" i="11"/>
  <c r="T570" i="11" s="1"/>
  <c r="D570" i="11"/>
  <c r="C570" i="11"/>
  <c r="B570" i="11"/>
  <c r="P570" i="12"/>
  <c r="O570" i="12"/>
  <c r="N570" i="12"/>
  <c r="M570" i="12"/>
  <c r="I570" i="12"/>
  <c r="Q570" i="12" s="1"/>
  <c r="D570" i="12"/>
  <c r="C570" i="12"/>
  <c r="B570" i="12"/>
  <c r="P570" i="10"/>
  <c r="O570" i="10"/>
  <c r="M570" i="10"/>
  <c r="I570" i="10"/>
  <c r="Q570" i="10" s="1"/>
  <c r="D570" i="10"/>
  <c r="C570" i="10"/>
  <c r="B570" i="10"/>
  <c r="O570" i="1"/>
  <c r="Z570" i="18" s="1"/>
  <c r="AN570" i="18" s="1"/>
  <c r="N570" i="1"/>
  <c r="P570" i="18" s="1"/>
  <c r="AM570" i="18" s="1"/>
  <c r="M570" i="1"/>
  <c r="J570" i="18" s="1"/>
  <c r="AL570" i="18" s="1"/>
  <c r="L570" i="1"/>
  <c r="D570" i="18" s="1"/>
  <c r="AK570" i="18" s="1"/>
  <c r="A570" i="1"/>
  <c r="A570" i="18" s="1"/>
  <c r="AX569" i="18"/>
  <c r="AW569" i="18"/>
  <c r="AV569" i="18"/>
  <c r="AI569" i="18"/>
  <c r="AG569" i="18"/>
  <c r="AF569" i="18"/>
  <c r="BB569" i="18" s="1"/>
  <c r="AE569" i="18"/>
  <c r="AD569" i="18"/>
  <c r="AC569" i="18"/>
  <c r="V569" i="18"/>
  <c r="W569" i="18" s="1"/>
  <c r="T569" i="18"/>
  <c r="AZ569" i="18" s="1"/>
  <c r="S569" i="18"/>
  <c r="O569" i="18"/>
  <c r="N569" i="18"/>
  <c r="I569" i="18"/>
  <c r="H569" i="18"/>
  <c r="C569" i="18"/>
  <c r="B569" i="18"/>
  <c r="Q569" i="15"/>
  <c r="P569" i="15"/>
  <c r="O569" i="15"/>
  <c r="N569" i="15"/>
  <c r="J569" i="15"/>
  <c r="R569" i="15" s="1"/>
  <c r="D569" i="15"/>
  <c r="C569" i="15"/>
  <c r="B569" i="15"/>
  <c r="Q569" i="14"/>
  <c r="P569" i="14"/>
  <c r="O569" i="14"/>
  <c r="N569" i="14"/>
  <c r="J569" i="14"/>
  <c r="C569" i="14"/>
  <c r="B569" i="14"/>
  <c r="P569" i="13"/>
  <c r="O569" i="13"/>
  <c r="N569" i="13"/>
  <c r="M569" i="13"/>
  <c r="I569" i="13"/>
  <c r="Q569" i="13" s="1"/>
  <c r="D569" i="13"/>
  <c r="C569" i="13"/>
  <c r="B569" i="13"/>
  <c r="R569" i="16"/>
  <c r="Q569" i="16"/>
  <c r="P569" i="16"/>
  <c r="O569" i="16"/>
  <c r="K569" i="16"/>
  <c r="S569" i="16" s="1"/>
  <c r="D569" i="16"/>
  <c r="C569" i="16"/>
  <c r="B569" i="16"/>
  <c r="S569" i="11"/>
  <c r="R569" i="11"/>
  <c r="P569" i="11"/>
  <c r="O569" i="11"/>
  <c r="N569" i="11"/>
  <c r="K569" i="11"/>
  <c r="H569" i="11"/>
  <c r="T569" i="11" s="1"/>
  <c r="D569" i="11"/>
  <c r="C569" i="11"/>
  <c r="B569" i="11"/>
  <c r="P569" i="12"/>
  <c r="O569" i="12"/>
  <c r="N569" i="12"/>
  <c r="M569" i="12"/>
  <c r="I569" i="12"/>
  <c r="Q569" i="12" s="1"/>
  <c r="D569" i="12"/>
  <c r="C569" i="12"/>
  <c r="B569" i="12"/>
  <c r="P569" i="10"/>
  <c r="O569" i="10"/>
  <c r="M569" i="10"/>
  <c r="M569" i="18" s="1"/>
  <c r="I569" i="10"/>
  <c r="Q569" i="10" s="1"/>
  <c r="D569" i="10"/>
  <c r="C569" i="10"/>
  <c r="B569" i="10"/>
  <c r="O569" i="1"/>
  <c r="Z569" i="18" s="1"/>
  <c r="AN569" i="18" s="1"/>
  <c r="N569" i="1"/>
  <c r="P569" i="18" s="1"/>
  <c r="AM569" i="18" s="1"/>
  <c r="M569" i="1"/>
  <c r="J569" i="18" s="1"/>
  <c r="AL569" i="18" s="1"/>
  <c r="L569" i="1"/>
  <c r="D569" i="18" s="1"/>
  <c r="AK569" i="18" s="1"/>
  <c r="A569" i="1"/>
  <c r="A569" i="18" s="1"/>
  <c r="AX568" i="18"/>
  <c r="AW568" i="18"/>
  <c r="AV568" i="18"/>
  <c r="AI568" i="18"/>
  <c r="AG568" i="18"/>
  <c r="AF568" i="18"/>
  <c r="BB568" i="18" s="1"/>
  <c r="AE568" i="18"/>
  <c r="AD568" i="18"/>
  <c r="AC568" i="18"/>
  <c r="V568" i="18"/>
  <c r="T568" i="18"/>
  <c r="AZ568" i="18" s="1"/>
  <c r="S568" i="18"/>
  <c r="O568" i="18"/>
  <c r="N568" i="18"/>
  <c r="I568" i="18"/>
  <c r="H568" i="18"/>
  <c r="C568" i="18"/>
  <c r="B568" i="18"/>
  <c r="Q568" i="15"/>
  <c r="P568" i="15"/>
  <c r="O568" i="15"/>
  <c r="N568" i="15"/>
  <c r="J568" i="15"/>
  <c r="R568" i="15" s="1"/>
  <c r="D568" i="15"/>
  <c r="C568" i="15"/>
  <c r="B568" i="15"/>
  <c r="Q568" i="14"/>
  <c r="P568" i="14"/>
  <c r="O568" i="14"/>
  <c r="N568" i="14"/>
  <c r="J568" i="14"/>
  <c r="C568" i="14"/>
  <c r="B568" i="14"/>
  <c r="P568" i="13"/>
  <c r="O568" i="13"/>
  <c r="N568" i="13"/>
  <c r="M568" i="13"/>
  <c r="I568" i="13"/>
  <c r="Q568" i="13" s="1"/>
  <c r="D568" i="13"/>
  <c r="C568" i="13"/>
  <c r="B568" i="13"/>
  <c r="R568" i="16"/>
  <c r="Q568" i="16"/>
  <c r="P568" i="16"/>
  <c r="O568" i="16"/>
  <c r="K568" i="16"/>
  <c r="S568" i="16" s="1"/>
  <c r="D568" i="16"/>
  <c r="C568" i="16"/>
  <c r="B568" i="16"/>
  <c r="S568" i="11"/>
  <c r="R568" i="11"/>
  <c r="P568" i="11"/>
  <c r="O568" i="11"/>
  <c r="N568" i="11"/>
  <c r="K568" i="11"/>
  <c r="H568" i="11"/>
  <c r="T568" i="11" s="1"/>
  <c r="D568" i="11"/>
  <c r="C568" i="11"/>
  <c r="B568" i="11"/>
  <c r="P568" i="12"/>
  <c r="O568" i="12"/>
  <c r="N568" i="12"/>
  <c r="M568" i="12"/>
  <c r="I568" i="12"/>
  <c r="Q568" i="12" s="1"/>
  <c r="D568" i="12"/>
  <c r="C568" i="12"/>
  <c r="B568" i="12"/>
  <c r="P568" i="10"/>
  <c r="O568" i="10"/>
  <c r="M568" i="10"/>
  <c r="M568" i="18" s="1"/>
  <c r="I568" i="10"/>
  <c r="Q568" i="10" s="1"/>
  <c r="D568" i="10"/>
  <c r="C568" i="10"/>
  <c r="B568" i="10"/>
  <c r="O568" i="1"/>
  <c r="Z568" i="18" s="1"/>
  <c r="AN568" i="18" s="1"/>
  <c r="N568" i="1"/>
  <c r="P568" i="18" s="1"/>
  <c r="M568" i="1"/>
  <c r="J568" i="18" s="1"/>
  <c r="AL568" i="18" s="1"/>
  <c r="L568" i="1"/>
  <c r="D568" i="18" s="1"/>
  <c r="AK568" i="18" s="1"/>
  <c r="A568" i="1"/>
  <c r="A568" i="18" s="1"/>
  <c r="AX567" i="18"/>
  <c r="AW567" i="18"/>
  <c r="AV567" i="18"/>
  <c r="AI567" i="18"/>
  <c r="AG567" i="18"/>
  <c r="AF567" i="18"/>
  <c r="BB567" i="18" s="1"/>
  <c r="AE567" i="18"/>
  <c r="AD567" i="18"/>
  <c r="AC567" i="18"/>
  <c r="Y567" i="18"/>
  <c r="W567" i="18"/>
  <c r="V567" i="18"/>
  <c r="U567" i="18"/>
  <c r="T567" i="18"/>
  <c r="AZ567" i="18" s="1"/>
  <c r="S567" i="18"/>
  <c r="C567" i="18"/>
  <c r="B567" i="18"/>
  <c r="Q567" i="15"/>
  <c r="P567" i="15"/>
  <c r="O567" i="15"/>
  <c r="N567" i="15"/>
  <c r="J567" i="15"/>
  <c r="R567" i="15" s="1"/>
  <c r="D567" i="15"/>
  <c r="C567" i="15"/>
  <c r="B567" i="15"/>
  <c r="Q567" i="14"/>
  <c r="P567" i="14"/>
  <c r="O567" i="14"/>
  <c r="N567" i="14"/>
  <c r="J567" i="14"/>
  <c r="R567" i="14" s="1"/>
  <c r="C567" i="14"/>
  <c r="B567" i="14"/>
  <c r="P567" i="13"/>
  <c r="O567" i="13"/>
  <c r="N567" i="13"/>
  <c r="M567" i="13"/>
  <c r="I567" i="13"/>
  <c r="Q567" i="13" s="1"/>
  <c r="D567" i="13"/>
  <c r="C567" i="13"/>
  <c r="B567" i="13"/>
  <c r="R567" i="16"/>
  <c r="Q567" i="16"/>
  <c r="P567" i="16"/>
  <c r="O567" i="16"/>
  <c r="K567" i="16"/>
  <c r="S567" i="16" s="1"/>
  <c r="D567" i="16"/>
  <c r="C567" i="16"/>
  <c r="B567" i="16"/>
  <c r="S567" i="11"/>
  <c r="R567" i="11"/>
  <c r="P567" i="11"/>
  <c r="O567" i="11"/>
  <c r="N567" i="11"/>
  <c r="K567" i="11"/>
  <c r="H567" i="11"/>
  <c r="T567" i="11" s="1"/>
  <c r="D567" i="11"/>
  <c r="C567" i="11"/>
  <c r="B567" i="11"/>
  <c r="P567" i="12"/>
  <c r="O567" i="12"/>
  <c r="N567" i="12"/>
  <c r="M567" i="12"/>
  <c r="I567" i="12"/>
  <c r="Q567" i="12" s="1"/>
  <c r="D567" i="12"/>
  <c r="C567" i="12"/>
  <c r="B567" i="12"/>
  <c r="P567" i="10"/>
  <c r="O567" i="10"/>
  <c r="M567" i="10"/>
  <c r="M567" i="18" s="1"/>
  <c r="I567" i="10"/>
  <c r="D567" i="10"/>
  <c r="C567" i="10"/>
  <c r="B567" i="10"/>
  <c r="O567" i="1"/>
  <c r="Z567" i="18" s="1"/>
  <c r="AN567" i="18" s="1"/>
  <c r="N567" i="1"/>
  <c r="P567" i="18" s="1"/>
  <c r="AM567" i="18" s="1"/>
  <c r="M567" i="1"/>
  <c r="J567" i="18" s="1"/>
  <c r="L567" i="1"/>
  <c r="D567" i="18" s="1"/>
  <c r="AK567" i="18" s="1"/>
  <c r="A567" i="1"/>
  <c r="A567" i="18" s="1"/>
  <c r="AX566" i="18"/>
  <c r="AW566" i="18"/>
  <c r="AV566" i="18"/>
  <c r="AI566" i="18"/>
  <c r="AG566" i="18"/>
  <c r="AF566" i="18"/>
  <c r="BB566" i="18" s="1"/>
  <c r="AE566" i="18"/>
  <c r="AD566" i="18"/>
  <c r="AC566" i="18"/>
  <c r="Y566" i="18"/>
  <c r="W566" i="18"/>
  <c r="V566" i="18"/>
  <c r="BA566" i="18" s="1"/>
  <c r="U566" i="18"/>
  <c r="T566" i="18"/>
  <c r="AZ566" i="18" s="1"/>
  <c r="S566" i="18"/>
  <c r="O566" i="18"/>
  <c r="N566" i="18"/>
  <c r="I566" i="18"/>
  <c r="H566" i="18"/>
  <c r="C566" i="18"/>
  <c r="B566" i="18"/>
  <c r="Q566" i="15"/>
  <c r="P566" i="15"/>
  <c r="O566" i="15"/>
  <c r="N566" i="15"/>
  <c r="J566" i="15"/>
  <c r="R566" i="15" s="1"/>
  <c r="D566" i="15"/>
  <c r="C566" i="15"/>
  <c r="B566" i="15"/>
  <c r="Q566" i="14"/>
  <c r="P566" i="14"/>
  <c r="O566" i="14"/>
  <c r="N566" i="14"/>
  <c r="J566" i="14"/>
  <c r="R566" i="14" s="1"/>
  <c r="C566" i="14"/>
  <c r="B566" i="14"/>
  <c r="P566" i="13"/>
  <c r="O566" i="13"/>
  <c r="N566" i="13"/>
  <c r="M566" i="13"/>
  <c r="I566" i="13"/>
  <c r="Q566" i="13" s="1"/>
  <c r="D566" i="13"/>
  <c r="C566" i="13"/>
  <c r="B566" i="13"/>
  <c r="R566" i="16"/>
  <c r="Q566" i="16"/>
  <c r="P566" i="16"/>
  <c r="O566" i="16"/>
  <c r="K566" i="16"/>
  <c r="S566" i="16" s="1"/>
  <c r="D566" i="16"/>
  <c r="C566" i="16"/>
  <c r="B566" i="16"/>
  <c r="S566" i="11"/>
  <c r="R566" i="11"/>
  <c r="P566" i="11"/>
  <c r="O566" i="11"/>
  <c r="N566" i="11"/>
  <c r="K566" i="11"/>
  <c r="H566" i="11"/>
  <c r="T566" i="11" s="1"/>
  <c r="D566" i="11"/>
  <c r="C566" i="11"/>
  <c r="B566" i="11"/>
  <c r="P566" i="12"/>
  <c r="O566" i="12"/>
  <c r="N566" i="12"/>
  <c r="M566" i="12"/>
  <c r="I566" i="12"/>
  <c r="Q566" i="12" s="1"/>
  <c r="D566" i="12"/>
  <c r="C566" i="12"/>
  <c r="B566" i="12"/>
  <c r="P566" i="10"/>
  <c r="O566" i="10"/>
  <c r="M566" i="10"/>
  <c r="I566" i="10"/>
  <c r="Q566" i="10" s="1"/>
  <c r="D566" i="10"/>
  <c r="C566" i="10"/>
  <c r="B566" i="10"/>
  <c r="O566" i="1"/>
  <c r="Z566" i="18" s="1"/>
  <c r="AN566" i="18" s="1"/>
  <c r="N566" i="1"/>
  <c r="P566" i="18" s="1"/>
  <c r="AM566" i="18" s="1"/>
  <c r="M566" i="1"/>
  <c r="J566" i="18" s="1"/>
  <c r="AL566" i="18" s="1"/>
  <c r="L566" i="1"/>
  <c r="D566" i="18" s="1"/>
  <c r="AK566" i="18" s="1"/>
  <c r="A566" i="1"/>
  <c r="A566" i="15" s="1"/>
  <c r="AX565" i="18"/>
  <c r="AW565" i="18"/>
  <c r="AV565" i="18"/>
  <c r="AI565" i="18"/>
  <c r="AG565" i="18"/>
  <c r="AF565" i="18"/>
  <c r="BB565" i="18" s="1"/>
  <c r="AE565" i="18"/>
  <c r="AD565" i="18"/>
  <c r="AC565" i="18"/>
  <c r="V565" i="18"/>
  <c r="W565" i="18" s="1"/>
  <c r="T565" i="18"/>
  <c r="AZ565" i="18" s="1"/>
  <c r="S565" i="18"/>
  <c r="I565" i="18"/>
  <c r="H565" i="18"/>
  <c r="C565" i="18"/>
  <c r="B565" i="18"/>
  <c r="Q565" i="15"/>
  <c r="P565" i="15"/>
  <c r="O565" i="15"/>
  <c r="N565" i="15"/>
  <c r="J565" i="15"/>
  <c r="R565" i="15" s="1"/>
  <c r="D565" i="15"/>
  <c r="C565" i="15"/>
  <c r="B565" i="15"/>
  <c r="Q565" i="14"/>
  <c r="P565" i="14"/>
  <c r="O565" i="14"/>
  <c r="N565" i="14"/>
  <c r="J565" i="14"/>
  <c r="C565" i="14"/>
  <c r="B565" i="14"/>
  <c r="P565" i="13"/>
  <c r="O565" i="13"/>
  <c r="N565" i="13"/>
  <c r="M565" i="13"/>
  <c r="I565" i="13"/>
  <c r="Q565" i="13" s="1"/>
  <c r="D565" i="13"/>
  <c r="C565" i="13"/>
  <c r="B565" i="13"/>
  <c r="R565" i="16"/>
  <c r="Q565" i="16"/>
  <c r="P565" i="16"/>
  <c r="O565" i="16"/>
  <c r="K565" i="16"/>
  <c r="S565" i="16" s="1"/>
  <c r="D565" i="16"/>
  <c r="C565" i="16"/>
  <c r="B565" i="16"/>
  <c r="S565" i="11"/>
  <c r="R565" i="11"/>
  <c r="P565" i="11"/>
  <c r="O565" i="11"/>
  <c r="N565" i="11"/>
  <c r="K565" i="11"/>
  <c r="H565" i="11"/>
  <c r="T565" i="11" s="1"/>
  <c r="D565" i="11"/>
  <c r="C565" i="11"/>
  <c r="B565" i="11"/>
  <c r="P565" i="12"/>
  <c r="O565" i="12"/>
  <c r="N565" i="12"/>
  <c r="M565" i="12"/>
  <c r="I565" i="12"/>
  <c r="Q565" i="12" s="1"/>
  <c r="D565" i="12"/>
  <c r="C565" i="12"/>
  <c r="B565" i="12"/>
  <c r="P565" i="10"/>
  <c r="O565" i="10"/>
  <c r="M565" i="10"/>
  <c r="I565" i="10"/>
  <c r="Q565" i="10" s="1"/>
  <c r="D565" i="10"/>
  <c r="C565" i="10"/>
  <c r="B565" i="10"/>
  <c r="O565" i="1"/>
  <c r="Z565" i="18" s="1"/>
  <c r="AN565" i="18" s="1"/>
  <c r="N565" i="1"/>
  <c r="P565" i="18" s="1"/>
  <c r="M565" i="1"/>
  <c r="J565" i="18" s="1"/>
  <c r="L565" i="1"/>
  <c r="D565" i="18" s="1"/>
  <c r="AK565" i="18" s="1"/>
  <c r="A565" i="1"/>
  <c r="A565" i="15" s="1"/>
  <c r="AX564" i="18"/>
  <c r="AW564" i="18"/>
  <c r="AV564" i="18"/>
  <c r="AF564" i="18"/>
  <c r="BB564" i="18" s="1"/>
  <c r="AD564" i="18"/>
  <c r="AC564" i="18"/>
  <c r="V564" i="18"/>
  <c r="T564" i="18"/>
  <c r="AZ564" i="18" s="1"/>
  <c r="S564" i="18"/>
  <c r="I564" i="18"/>
  <c r="H564" i="18"/>
  <c r="C564" i="18"/>
  <c r="B564" i="18"/>
  <c r="Q564" i="15"/>
  <c r="P564" i="15"/>
  <c r="O564" i="15"/>
  <c r="N564" i="15"/>
  <c r="J564" i="15"/>
  <c r="R564" i="15" s="1"/>
  <c r="D564" i="15"/>
  <c r="C564" i="15"/>
  <c r="B564" i="15"/>
  <c r="Q564" i="14"/>
  <c r="P564" i="14"/>
  <c r="O564" i="14"/>
  <c r="N564" i="14"/>
  <c r="J564" i="14"/>
  <c r="R564" i="14" s="1"/>
  <c r="C564" i="14"/>
  <c r="B564" i="14"/>
  <c r="P564" i="13"/>
  <c r="O564" i="13"/>
  <c r="N564" i="13"/>
  <c r="M564" i="13"/>
  <c r="I564" i="13"/>
  <c r="Q564" i="13" s="1"/>
  <c r="D564" i="13"/>
  <c r="C564" i="13"/>
  <c r="B564" i="13"/>
  <c r="R564" i="16"/>
  <c r="Q564" i="16"/>
  <c r="P564" i="16"/>
  <c r="O564" i="16"/>
  <c r="K564" i="16"/>
  <c r="S564" i="16" s="1"/>
  <c r="D564" i="16"/>
  <c r="C564" i="16"/>
  <c r="B564" i="16"/>
  <c r="S564" i="11"/>
  <c r="R564" i="11"/>
  <c r="P564" i="11"/>
  <c r="O564" i="11"/>
  <c r="N564" i="11"/>
  <c r="K564" i="11"/>
  <c r="H564" i="11"/>
  <c r="T564" i="11" s="1"/>
  <c r="D564" i="11"/>
  <c r="C564" i="11"/>
  <c r="B564" i="11"/>
  <c r="P564" i="12"/>
  <c r="O564" i="12"/>
  <c r="N564" i="12"/>
  <c r="M564" i="12"/>
  <c r="I564" i="12"/>
  <c r="Q564" i="12" s="1"/>
  <c r="D564" i="12"/>
  <c r="C564" i="12"/>
  <c r="B564" i="12"/>
  <c r="P564" i="10"/>
  <c r="O564" i="10"/>
  <c r="M564" i="10"/>
  <c r="M564" i="18" s="1"/>
  <c r="I564" i="10"/>
  <c r="Q564" i="10" s="1"/>
  <c r="D564" i="10"/>
  <c r="C564" i="10"/>
  <c r="B564" i="10"/>
  <c r="O564" i="1"/>
  <c r="Z564" i="18" s="1"/>
  <c r="AN564" i="18" s="1"/>
  <c r="N564" i="1"/>
  <c r="P564" i="18" s="1"/>
  <c r="M564" i="1"/>
  <c r="J564" i="18" s="1"/>
  <c r="AL564" i="18" s="1"/>
  <c r="L564" i="1"/>
  <c r="D564" i="18" s="1"/>
  <c r="AK564" i="18" s="1"/>
  <c r="A564" i="1"/>
  <c r="A564" i="14" s="1"/>
  <c r="AX563" i="18"/>
  <c r="AW563" i="18"/>
  <c r="AV563" i="18"/>
  <c r="AI563" i="18"/>
  <c r="AG563" i="18"/>
  <c r="AF563" i="18"/>
  <c r="BB563" i="18" s="1"/>
  <c r="AE563" i="18"/>
  <c r="AD563" i="18"/>
  <c r="AC563" i="18"/>
  <c r="Y563" i="18"/>
  <c r="W563" i="18"/>
  <c r="V563" i="18"/>
  <c r="U563" i="18"/>
  <c r="T563" i="18"/>
  <c r="AZ563" i="18" s="1"/>
  <c r="S563" i="18"/>
  <c r="O563" i="18"/>
  <c r="N563" i="18"/>
  <c r="C563" i="18"/>
  <c r="B563" i="18"/>
  <c r="Q563" i="15"/>
  <c r="P563" i="15"/>
  <c r="O563" i="15"/>
  <c r="N563" i="15"/>
  <c r="J563" i="15"/>
  <c r="R563" i="15" s="1"/>
  <c r="D563" i="15"/>
  <c r="C563" i="15"/>
  <c r="B563" i="15"/>
  <c r="Q563" i="14"/>
  <c r="P563" i="14"/>
  <c r="O563" i="14"/>
  <c r="N563" i="14"/>
  <c r="J563" i="14"/>
  <c r="R563" i="14" s="1"/>
  <c r="C563" i="14"/>
  <c r="B563" i="14"/>
  <c r="P563" i="13"/>
  <c r="O563" i="13"/>
  <c r="N563" i="13"/>
  <c r="M563" i="13"/>
  <c r="I563" i="13"/>
  <c r="Q563" i="13" s="1"/>
  <c r="D563" i="13"/>
  <c r="C563" i="13"/>
  <c r="B563" i="13"/>
  <c r="R563" i="16"/>
  <c r="Q563" i="16"/>
  <c r="P563" i="16"/>
  <c r="O563" i="16"/>
  <c r="K563" i="16"/>
  <c r="S563" i="16" s="1"/>
  <c r="D563" i="16"/>
  <c r="C563" i="16"/>
  <c r="B563" i="16"/>
  <c r="S563" i="11"/>
  <c r="R563" i="11"/>
  <c r="P563" i="11"/>
  <c r="O563" i="11"/>
  <c r="N563" i="11"/>
  <c r="K563" i="11"/>
  <c r="H563" i="11"/>
  <c r="T563" i="11" s="1"/>
  <c r="D563" i="11"/>
  <c r="C563" i="11"/>
  <c r="B563" i="11"/>
  <c r="P563" i="12"/>
  <c r="O563" i="12"/>
  <c r="N563" i="12"/>
  <c r="M563" i="12"/>
  <c r="I563" i="12"/>
  <c r="Q563" i="12" s="1"/>
  <c r="D563" i="12"/>
  <c r="C563" i="12"/>
  <c r="B563" i="12"/>
  <c r="P563" i="10"/>
  <c r="O563" i="10"/>
  <c r="M563" i="10"/>
  <c r="I563" i="10"/>
  <c r="D563" i="10"/>
  <c r="C563" i="10"/>
  <c r="B563" i="10"/>
  <c r="O563" i="1"/>
  <c r="Z563" i="18" s="1"/>
  <c r="AN563" i="18" s="1"/>
  <c r="N563" i="1"/>
  <c r="P563" i="18" s="1"/>
  <c r="AM563" i="18" s="1"/>
  <c r="M563" i="1"/>
  <c r="J563" i="18" s="1"/>
  <c r="AL563" i="18" s="1"/>
  <c r="L563" i="1"/>
  <c r="D563" i="18" s="1"/>
  <c r="AK563" i="18" s="1"/>
  <c r="A563" i="1"/>
  <c r="A563" i="18" s="1"/>
  <c r="AX562" i="18"/>
  <c r="AW562" i="18"/>
  <c r="AV562" i="18"/>
  <c r="AF562" i="18"/>
  <c r="BB562" i="18" s="1"/>
  <c r="AD562" i="18"/>
  <c r="AC562" i="18"/>
  <c r="V562" i="18"/>
  <c r="T562" i="18"/>
  <c r="AZ562" i="18" s="1"/>
  <c r="S562" i="18"/>
  <c r="O562" i="18"/>
  <c r="N562" i="18"/>
  <c r="I562" i="18"/>
  <c r="H562" i="18"/>
  <c r="C562" i="18"/>
  <c r="B562" i="18"/>
  <c r="Q562" i="15"/>
  <c r="P562" i="15"/>
  <c r="O562" i="15"/>
  <c r="N562" i="15"/>
  <c r="J562" i="15"/>
  <c r="R562" i="15" s="1"/>
  <c r="D562" i="15"/>
  <c r="C562" i="15"/>
  <c r="B562" i="15"/>
  <c r="Q562" i="14"/>
  <c r="P562" i="14"/>
  <c r="O562" i="14"/>
  <c r="N562" i="14"/>
  <c r="J562" i="14"/>
  <c r="C562" i="14"/>
  <c r="B562" i="14"/>
  <c r="P562" i="13"/>
  <c r="O562" i="13"/>
  <c r="N562" i="13"/>
  <c r="M562" i="13"/>
  <c r="I562" i="13"/>
  <c r="Q562" i="13" s="1"/>
  <c r="D562" i="13"/>
  <c r="C562" i="13"/>
  <c r="B562" i="13"/>
  <c r="R562" i="16"/>
  <c r="Q562" i="16"/>
  <c r="P562" i="16"/>
  <c r="O562" i="16"/>
  <c r="K562" i="16"/>
  <c r="S562" i="16" s="1"/>
  <c r="D562" i="16"/>
  <c r="C562" i="16"/>
  <c r="B562" i="16"/>
  <c r="S562" i="11"/>
  <c r="R562" i="11"/>
  <c r="P562" i="11"/>
  <c r="O562" i="11"/>
  <c r="N562" i="11"/>
  <c r="K562" i="11"/>
  <c r="H562" i="11"/>
  <c r="T562" i="11" s="1"/>
  <c r="D562" i="11"/>
  <c r="C562" i="11"/>
  <c r="B562" i="11"/>
  <c r="P562" i="12"/>
  <c r="O562" i="12"/>
  <c r="N562" i="12"/>
  <c r="M562" i="12"/>
  <c r="I562" i="12"/>
  <c r="Q562" i="12" s="1"/>
  <c r="D562" i="12"/>
  <c r="C562" i="12"/>
  <c r="B562" i="12"/>
  <c r="P562" i="10"/>
  <c r="O562" i="10"/>
  <c r="M562" i="10"/>
  <c r="I562" i="10"/>
  <c r="Q562" i="10" s="1"/>
  <c r="D562" i="10"/>
  <c r="C562" i="10"/>
  <c r="B562" i="10"/>
  <c r="O562" i="1"/>
  <c r="Z562" i="18" s="1"/>
  <c r="AN562" i="18" s="1"/>
  <c r="N562" i="1"/>
  <c r="P562" i="18" s="1"/>
  <c r="AM562" i="18" s="1"/>
  <c r="M562" i="1"/>
  <c r="J562" i="18" s="1"/>
  <c r="AL562" i="18" s="1"/>
  <c r="L562" i="1"/>
  <c r="D562" i="18" s="1"/>
  <c r="AK562" i="18" s="1"/>
  <c r="A562" i="1"/>
  <c r="A562" i="13" s="1"/>
  <c r="AX561" i="18"/>
  <c r="AW561" i="18"/>
  <c r="AV561" i="18"/>
  <c r="AI561" i="18"/>
  <c r="AG561" i="18"/>
  <c r="AF561" i="18"/>
  <c r="BB561" i="18" s="1"/>
  <c r="AE561" i="18"/>
  <c r="AD561" i="18"/>
  <c r="AC561" i="18"/>
  <c r="V561" i="18"/>
  <c r="T561" i="18"/>
  <c r="AZ561" i="18" s="1"/>
  <c r="S561" i="18"/>
  <c r="O561" i="18"/>
  <c r="N561" i="18"/>
  <c r="I561" i="18"/>
  <c r="H561" i="18"/>
  <c r="C561" i="18"/>
  <c r="B561" i="18"/>
  <c r="Q561" i="15"/>
  <c r="P561" i="15"/>
  <c r="O561" i="15"/>
  <c r="N561" i="15"/>
  <c r="J561" i="15"/>
  <c r="R561" i="15" s="1"/>
  <c r="D561" i="15"/>
  <c r="C561" i="15"/>
  <c r="B561" i="15"/>
  <c r="Q561" i="14"/>
  <c r="P561" i="14"/>
  <c r="O561" i="14"/>
  <c r="N561" i="14"/>
  <c r="J561" i="14"/>
  <c r="C561" i="14"/>
  <c r="B561" i="14"/>
  <c r="P561" i="13"/>
  <c r="O561" i="13"/>
  <c r="N561" i="13"/>
  <c r="M561" i="13"/>
  <c r="I561" i="13"/>
  <c r="Q561" i="13" s="1"/>
  <c r="D561" i="13"/>
  <c r="C561" i="13"/>
  <c r="B561" i="13"/>
  <c r="R561" i="16"/>
  <c r="Q561" i="16"/>
  <c r="P561" i="16"/>
  <c r="O561" i="16"/>
  <c r="K561" i="16"/>
  <c r="S561" i="16" s="1"/>
  <c r="D561" i="16"/>
  <c r="C561" i="16"/>
  <c r="B561" i="16"/>
  <c r="S561" i="11"/>
  <c r="R561" i="11"/>
  <c r="P561" i="11"/>
  <c r="O561" i="11"/>
  <c r="N561" i="11"/>
  <c r="K561" i="11"/>
  <c r="H561" i="11"/>
  <c r="T561" i="11" s="1"/>
  <c r="D561" i="11"/>
  <c r="C561" i="11"/>
  <c r="B561" i="11"/>
  <c r="P561" i="12"/>
  <c r="O561" i="12"/>
  <c r="N561" i="12"/>
  <c r="M561" i="12"/>
  <c r="I561" i="12"/>
  <c r="Q561" i="12" s="1"/>
  <c r="D561" i="12"/>
  <c r="C561" i="12"/>
  <c r="B561" i="12"/>
  <c r="P561" i="10"/>
  <c r="O561" i="10"/>
  <c r="M561" i="10"/>
  <c r="M561" i="18" s="1"/>
  <c r="I561" i="10"/>
  <c r="Q561" i="10" s="1"/>
  <c r="D561" i="10"/>
  <c r="C561" i="10"/>
  <c r="B561" i="10"/>
  <c r="O561" i="1"/>
  <c r="Z561" i="18" s="1"/>
  <c r="AN561" i="18" s="1"/>
  <c r="N561" i="1"/>
  <c r="P561" i="18" s="1"/>
  <c r="AM561" i="18" s="1"/>
  <c r="M561" i="1"/>
  <c r="J561" i="18" s="1"/>
  <c r="AL561" i="18" s="1"/>
  <c r="L561" i="1"/>
  <c r="D561" i="18" s="1"/>
  <c r="AK561" i="18" s="1"/>
  <c r="A561" i="1"/>
  <c r="A561" i="15" s="1"/>
  <c r="AX560" i="18"/>
  <c r="AW560" i="18"/>
  <c r="AV560" i="18"/>
  <c r="AI560" i="18"/>
  <c r="AG560" i="18"/>
  <c r="AF560" i="18"/>
  <c r="BB560" i="18" s="1"/>
  <c r="AE560" i="18"/>
  <c r="AD560" i="18"/>
  <c r="AC560" i="18"/>
  <c r="Y560" i="18"/>
  <c r="W560" i="18"/>
  <c r="V560" i="18"/>
  <c r="BA560" i="18" s="1"/>
  <c r="U560" i="18"/>
  <c r="T560" i="18"/>
  <c r="AZ560" i="18" s="1"/>
  <c r="S560" i="18"/>
  <c r="O560" i="18"/>
  <c r="N560" i="18"/>
  <c r="I560" i="18"/>
  <c r="H560" i="18"/>
  <c r="C560" i="18"/>
  <c r="B560" i="18"/>
  <c r="Q560" i="15"/>
  <c r="P560" i="15"/>
  <c r="O560" i="15"/>
  <c r="N560" i="15"/>
  <c r="J560" i="15"/>
  <c r="R560" i="15" s="1"/>
  <c r="D560" i="15"/>
  <c r="C560" i="15"/>
  <c r="B560" i="15"/>
  <c r="Q560" i="14"/>
  <c r="P560" i="14"/>
  <c r="O560" i="14"/>
  <c r="N560" i="14"/>
  <c r="J560" i="14"/>
  <c r="R560" i="14" s="1"/>
  <c r="C560" i="14"/>
  <c r="B560" i="14"/>
  <c r="P560" i="13"/>
  <c r="O560" i="13"/>
  <c r="N560" i="13"/>
  <c r="M560" i="13"/>
  <c r="I560" i="13"/>
  <c r="Q560" i="13" s="1"/>
  <c r="D560" i="13"/>
  <c r="C560" i="13"/>
  <c r="B560" i="13"/>
  <c r="R560" i="16"/>
  <c r="Q560" i="16"/>
  <c r="P560" i="16"/>
  <c r="O560" i="16"/>
  <c r="K560" i="16"/>
  <c r="S560" i="16" s="1"/>
  <c r="D560" i="16"/>
  <c r="C560" i="16"/>
  <c r="B560" i="16"/>
  <c r="S560" i="11"/>
  <c r="R560" i="11"/>
  <c r="P560" i="11"/>
  <c r="O560" i="11"/>
  <c r="N560" i="11"/>
  <c r="K560" i="11"/>
  <c r="H560" i="11"/>
  <c r="T560" i="11" s="1"/>
  <c r="D560" i="11"/>
  <c r="C560" i="11"/>
  <c r="B560" i="11"/>
  <c r="P560" i="12"/>
  <c r="O560" i="12"/>
  <c r="N560" i="12"/>
  <c r="M560" i="12"/>
  <c r="I560" i="12"/>
  <c r="Q560" i="12" s="1"/>
  <c r="D560" i="12"/>
  <c r="C560" i="12"/>
  <c r="B560" i="12"/>
  <c r="P560" i="10"/>
  <c r="O560" i="10"/>
  <c r="M560" i="10"/>
  <c r="I560" i="10"/>
  <c r="Q560" i="10" s="1"/>
  <c r="D560" i="10"/>
  <c r="C560" i="10"/>
  <c r="B560" i="10"/>
  <c r="O560" i="1"/>
  <c r="Z560" i="18" s="1"/>
  <c r="AN560" i="18" s="1"/>
  <c r="N560" i="1"/>
  <c r="P560" i="18" s="1"/>
  <c r="AM560" i="18" s="1"/>
  <c r="M560" i="1"/>
  <c r="J560" i="18" s="1"/>
  <c r="AL560" i="18" s="1"/>
  <c r="L560" i="1"/>
  <c r="D560" i="18" s="1"/>
  <c r="AK560" i="18" s="1"/>
  <c r="A560" i="1"/>
  <c r="AX559" i="18"/>
  <c r="AW559" i="18"/>
  <c r="AV559" i="18"/>
  <c r="AF559" i="18"/>
  <c r="BB559" i="18" s="1"/>
  <c r="AD559" i="18"/>
  <c r="AC559" i="18"/>
  <c r="V559" i="18"/>
  <c r="W559" i="18" s="1"/>
  <c r="T559" i="18"/>
  <c r="AZ559" i="18" s="1"/>
  <c r="S559" i="18"/>
  <c r="O559" i="18"/>
  <c r="N559" i="18"/>
  <c r="I559" i="18"/>
  <c r="H559" i="18"/>
  <c r="C559" i="18"/>
  <c r="B559" i="18"/>
  <c r="Q559" i="15"/>
  <c r="P559" i="15"/>
  <c r="O559" i="15"/>
  <c r="N559" i="15"/>
  <c r="J559" i="15"/>
  <c r="D559" i="15"/>
  <c r="C559" i="15"/>
  <c r="B559" i="15"/>
  <c r="Q559" i="14"/>
  <c r="P559" i="14"/>
  <c r="O559" i="14"/>
  <c r="N559" i="14"/>
  <c r="J559" i="14"/>
  <c r="C559" i="14"/>
  <c r="B559" i="14"/>
  <c r="P559" i="13"/>
  <c r="O559" i="13"/>
  <c r="N559" i="13"/>
  <c r="M559" i="13"/>
  <c r="I559" i="13"/>
  <c r="Q559" i="13" s="1"/>
  <c r="D559" i="13"/>
  <c r="C559" i="13"/>
  <c r="B559" i="13"/>
  <c r="R559" i="16"/>
  <c r="Q559" i="16"/>
  <c r="P559" i="16"/>
  <c r="O559" i="16"/>
  <c r="K559" i="16"/>
  <c r="S559" i="16" s="1"/>
  <c r="D559" i="16"/>
  <c r="C559" i="16"/>
  <c r="B559" i="16"/>
  <c r="S559" i="11"/>
  <c r="R559" i="11"/>
  <c r="P559" i="11"/>
  <c r="O559" i="11"/>
  <c r="N559" i="11"/>
  <c r="K559" i="11"/>
  <c r="H559" i="11"/>
  <c r="T559" i="11" s="1"/>
  <c r="D559" i="11"/>
  <c r="C559" i="11"/>
  <c r="B559" i="11"/>
  <c r="P559" i="12"/>
  <c r="O559" i="12"/>
  <c r="N559" i="12"/>
  <c r="M559" i="12"/>
  <c r="I559" i="12"/>
  <c r="Q559" i="12" s="1"/>
  <c r="D559" i="12"/>
  <c r="C559" i="12"/>
  <c r="B559" i="12"/>
  <c r="P559" i="10"/>
  <c r="O559" i="10"/>
  <c r="M559" i="10"/>
  <c r="I559" i="10"/>
  <c r="Q559" i="10" s="1"/>
  <c r="D559" i="10"/>
  <c r="C559" i="10"/>
  <c r="B559" i="10"/>
  <c r="O559" i="1"/>
  <c r="Z559" i="18" s="1"/>
  <c r="AN559" i="18" s="1"/>
  <c r="N559" i="1"/>
  <c r="P559" i="18" s="1"/>
  <c r="AM559" i="18" s="1"/>
  <c r="M559" i="1"/>
  <c r="J559" i="18" s="1"/>
  <c r="AL559" i="18" s="1"/>
  <c r="L559" i="1"/>
  <c r="D559" i="18" s="1"/>
  <c r="AK559" i="18" s="1"/>
  <c r="A559" i="1"/>
  <c r="A559" i="18" s="1"/>
  <c r="AX558" i="18"/>
  <c r="AW558" i="18"/>
  <c r="AV558" i="18"/>
  <c r="AI558" i="18"/>
  <c r="AG558" i="18"/>
  <c r="AF558" i="18"/>
  <c r="BB558" i="18" s="1"/>
  <c r="AE558" i="18"/>
  <c r="AD558" i="18"/>
  <c r="AC558" i="18"/>
  <c r="Y558" i="18"/>
  <c r="W558" i="18"/>
  <c r="V558" i="18"/>
  <c r="BA558" i="18" s="1"/>
  <c r="U558" i="18"/>
  <c r="T558" i="18"/>
  <c r="AZ558" i="18" s="1"/>
  <c r="S558" i="18"/>
  <c r="O558" i="18"/>
  <c r="N558" i="18"/>
  <c r="I558" i="18"/>
  <c r="H558" i="18"/>
  <c r="C558" i="18"/>
  <c r="B558" i="18"/>
  <c r="Q558" i="15"/>
  <c r="P558" i="15"/>
  <c r="O558" i="15"/>
  <c r="N558" i="15"/>
  <c r="J558" i="15"/>
  <c r="R558" i="15" s="1"/>
  <c r="D558" i="15"/>
  <c r="C558" i="15"/>
  <c r="B558" i="15"/>
  <c r="Q558" i="14"/>
  <c r="P558" i="14"/>
  <c r="O558" i="14"/>
  <c r="N558" i="14"/>
  <c r="J558" i="14"/>
  <c r="R558" i="14" s="1"/>
  <c r="C558" i="14"/>
  <c r="B558" i="14"/>
  <c r="P558" i="13"/>
  <c r="O558" i="13"/>
  <c r="N558" i="13"/>
  <c r="M558" i="13"/>
  <c r="I558" i="13"/>
  <c r="Q558" i="13" s="1"/>
  <c r="D558" i="13"/>
  <c r="C558" i="13"/>
  <c r="B558" i="13"/>
  <c r="R558" i="16"/>
  <c r="Q558" i="16"/>
  <c r="P558" i="16"/>
  <c r="O558" i="16"/>
  <c r="K558" i="16"/>
  <c r="S558" i="16" s="1"/>
  <c r="D558" i="16"/>
  <c r="C558" i="16"/>
  <c r="B558" i="16"/>
  <c r="S558" i="11"/>
  <c r="R558" i="11"/>
  <c r="P558" i="11"/>
  <c r="O558" i="11"/>
  <c r="N558" i="11"/>
  <c r="K558" i="11"/>
  <c r="H558" i="11"/>
  <c r="T558" i="11" s="1"/>
  <c r="D558" i="11"/>
  <c r="C558" i="11"/>
  <c r="B558" i="11"/>
  <c r="P558" i="12"/>
  <c r="O558" i="12"/>
  <c r="N558" i="12"/>
  <c r="M558" i="12"/>
  <c r="I558" i="12"/>
  <c r="Q558" i="12" s="1"/>
  <c r="D558" i="12"/>
  <c r="C558" i="12"/>
  <c r="B558" i="12"/>
  <c r="P558" i="10"/>
  <c r="O558" i="10"/>
  <c r="M558" i="10"/>
  <c r="I558" i="10"/>
  <c r="Q558" i="10" s="1"/>
  <c r="D558" i="10"/>
  <c r="C558" i="10"/>
  <c r="B558" i="10"/>
  <c r="O558" i="1"/>
  <c r="Z558" i="18" s="1"/>
  <c r="AN558" i="18" s="1"/>
  <c r="N558" i="1"/>
  <c r="P558" i="18" s="1"/>
  <c r="AM558" i="18" s="1"/>
  <c r="M558" i="1"/>
  <c r="J558" i="18" s="1"/>
  <c r="AL558" i="18" s="1"/>
  <c r="L558" i="1"/>
  <c r="D558" i="18" s="1"/>
  <c r="AK558" i="18" s="1"/>
  <c r="A558" i="1"/>
  <c r="A558" i="15" s="1"/>
  <c r="AX557" i="18"/>
  <c r="AW557" i="18"/>
  <c r="AV557" i="18"/>
  <c r="AF557" i="18"/>
  <c r="BB557" i="18" s="1"/>
  <c r="AD557" i="18"/>
  <c r="AC557" i="18"/>
  <c r="V557" i="18"/>
  <c r="W557" i="18" s="1"/>
  <c r="T557" i="18"/>
  <c r="AZ557" i="18" s="1"/>
  <c r="S557" i="18"/>
  <c r="O557" i="18"/>
  <c r="N557" i="18"/>
  <c r="I557" i="18"/>
  <c r="H557" i="18"/>
  <c r="C557" i="18"/>
  <c r="B557" i="18"/>
  <c r="Q557" i="15"/>
  <c r="P557" i="15"/>
  <c r="O557" i="15"/>
  <c r="N557" i="15"/>
  <c r="J557" i="15"/>
  <c r="D557" i="15"/>
  <c r="C557" i="15"/>
  <c r="B557" i="15"/>
  <c r="Q557" i="14"/>
  <c r="P557" i="14"/>
  <c r="O557" i="14"/>
  <c r="N557" i="14"/>
  <c r="J557" i="14"/>
  <c r="C557" i="14"/>
  <c r="B557" i="14"/>
  <c r="P557" i="13"/>
  <c r="O557" i="13"/>
  <c r="N557" i="13"/>
  <c r="M557" i="13"/>
  <c r="I557" i="13"/>
  <c r="Q557" i="13" s="1"/>
  <c r="D557" i="13"/>
  <c r="C557" i="13"/>
  <c r="B557" i="13"/>
  <c r="R557" i="16"/>
  <c r="Q557" i="16"/>
  <c r="P557" i="16"/>
  <c r="O557" i="16"/>
  <c r="K557" i="16"/>
  <c r="S557" i="16" s="1"/>
  <c r="D557" i="16"/>
  <c r="C557" i="16"/>
  <c r="B557" i="16"/>
  <c r="S557" i="11"/>
  <c r="R557" i="11"/>
  <c r="P557" i="11"/>
  <c r="O557" i="11"/>
  <c r="N557" i="11"/>
  <c r="K557" i="11"/>
  <c r="H557" i="11"/>
  <c r="T557" i="11" s="1"/>
  <c r="D557" i="11"/>
  <c r="C557" i="11"/>
  <c r="B557" i="11"/>
  <c r="P557" i="12"/>
  <c r="O557" i="12"/>
  <c r="N557" i="12"/>
  <c r="M557" i="12"/>
  <c r="I557" i="12"/>
  <c r="Q557" i="12" s="1"/>
  <c r="D557" i="12"/>
  <c r="C557" i="12"/>
  <c r="B557" i="12"/>
  <c r="P557" i="10"/>
  <c r="O557" i="10"/>
  <c r="M557" i="10"/>
  <c r="M557" i="18" s="1"/>
  <c r="I557" i="10"/>
  <c r="Q557" i="10" s="1"/>
  <c r="D557" i="10"/>
  <c r="C557" i="10"/>
  <c r="B557" i="10"/>
  <c r="O557" i="1"/>
  <c r="Z557" i="18" s="1"/>
  <c r="N557" i="1"/>
  <c r="P557" i="18" s="1"/>
  <c r="AM557" i="18" s="1"/>
  <c r="M557" i="1"/>
  <c r="J557" i="18" s="1"/>
  <c r="AL557" i="18" s="1"/>
  <c r="L557" i="1"/>
  <c r="D557" i="18" s="1"/>
  <c r="AK557" i="18" s="1"/>
  <c r="A557" i="1"/>
  <c r="A557" i="18" s="1"/>
  <c r="AX556" i="18"/>
  <c r="AW556" i="18"/>
  <c r="AV556" i="18"/>
  <c r="AF556" i="18"/>
  <c r="BB556" i="18" s="1"/>
  <c r="AD556" i="18"/>
  <c r="AC556" i="18"/>
  <c r="Y556" i="18"/>
  <c r="W556" i="18"/>
  <c r="V556" i="18"/>
  <c r="BA556" i="18" s="1"/>
  <c r="U556" i="18"/>
  <c r="T556" i="18"/>
  <c r="AZ556" i="18" s="1"/>
  <c r="S556" i="18"/>
  <c r="O556" i="18"/>
  <c r="N556" i="18"/>
  <c r="I556" i="18"/>
  <c r="H556" i="18"/>
  <c r="C556" i="18"/>
  <c r="B556" i="18"/>
  <c r="Q556" i="15"/>
  <c r="P556" i="15"/>
  <c r="O556" i="15"/>
  <c r="N556" i="15"/>
  <c r="J556" i="15"/>
  <c r="R556" i="15" s="1"/>
  <c r="D556" i="15"/>
  <c r="C556" i="15"/>
  <c r="B556" i="15"/>
  <c r="Q556" i="14"/>
  <c r="P556" i="14"/>
  <c r="O556" i="14"/>
  <c r="N556" i="14"/>
  <c r="J556" i="14"/>
  <c r="R556" i="14" s="1"/>
  <c r="C556" i="14"/>
  <c r="B556" i="14"/>
  <c r="P556" i="13"/>
  <c r="O556" i="13"/>
  <c r="N556" i="13"/>
  <c r="M556" i="13"/>
  <c r="I556" i="13"/>
  <c r="D556" i="13"/>
  <c r="C556" i="13"/>
  <c r="B556" i="13"/>
  <c r="R556" i="16"/>
  <c r="Q556" i="16"/>
  <c r="P556" i="16"/>
  <c r="O556" i="16"/>
  <c r="K556" i="16"/>
  <c r="S556" i="16" s="1"/>
  <c r="D556" i="16"/>
  <c r="C556" i="16"/>
  <c r="B556" i="16"/>
  <c r="S556" i="11"/>
  <c r="R556" i="11"/>
  <c r="P556" i="11"/>
  <c r="O556" i="11"/>
  <c r="N556" i="11"/>
  <c r="K556" i="11"/>
  <c r="H556" i="11"/>
  <c r="T556" i="11" s="1"/>
  <c r="D556" i="11"/>
  <c r="C556" i="11"/>
  <c r="B556" i="11"/>
  <c r="P556" i="12"/>
  <c r="O556" i="12"/>
  <c r="N556" i="12"/>
  <c r="M556" i="12"/>
  <c r="I556" i="12"/>
  <c r="Q556" i="12" s="1"/>
  <c r="D556" i="12"/>
  <c r="C556" i="12"/>
  <c r="B556" i="12"/>
  <c r="P556" i="10"/>
  <c r="O556" i="10"/>
  <c r="M556" i="10"/>
  <c r="I556" i="10"/>
  <c r="Q556" i="10" s="1"/>
  <c r="D556" i="10"/>
  <c r="C556" i="10"/>
  <c r="B556" i="10"/>
  <c r="O556" i="1"/>
  <c r="Z556" i="18" s="1"/>
  <c r="N556" i="1"/>
  <c r="P556" i="18" s="1"/>
  <c r="AM556" i="18" s="1"/>
  <c r="M556" i="1"/>
  <c r="J556" i="18" s="1"/>
  <c r="AL556" i="18" s="1"/>
  <c r="L556" i="1"/>
  <c r="D556" i="18" s="1"/>
  <c r="AK556" i="18" s="1"/>
  <c r="A556" i="1"/>
  <c r="A556" i="14" s="1"/>
  <c r="AX555" i="18"/>
  <c r="AW555" i="18"/>
  <c r="AV555" i="18"/>
  <c r="AF555" i="18"/>
  <c r="BB555" i="18" s="1"/>
  <c r="AD555" i="18"/>
  <c r="AC555" i="18"/>
  <c r="V555" i="18"/>
  <c r="W555" i="18" s="1"/>
  <c r="T555" i="18"/>
  <c r="AZ555" i="18" s="1"/>
  <c r="S555" i="18"/>
  <c r="O555" i="18"/>
  <c r="N555" i="18"/>
  <c r="I555" i="18"/>
  <c r="H555" i="18"/>
  <c r="C555" i="18"/>
  <c r="B555" i="18"/>
  <c r="Q555" i="15"/>
  <c r="P555" i="15"/>
  <c r="O555" i="15"/>
  <c r="N555" i="15"/>
  <c r="J555" i="15"/>
  <c r="D555" i="15"/>
  <c r="C555" i="15"/>
  <c r="B555" i="15"/>
  <c r="Q555" i="14"/>
  <c r="P555" i="14"/>
  <c r="O555" i="14"/>
  <c r="N555" i="14"/>
  <c r="J555" i="14"/>
  <c r="C555" i="14"/>
  <c r="B555" i="14"/>
  <c r="P555" i="13"/>
  <c r="O555" i="13"/>
  <c r="N555" i="13"/>
  <c r="M555" i="13"/>
  <c r="I555" i="13"/>
  <c r="Q555" i="13" s="1"/>
  <c r="D555" i="13"/>
  <c r="C555" i="13"/>
  <c r="B555" i="13"/>
  <c r="R555" i="16"/>
  <c r="Q555" i="16"/>
  <c r="P555" i="16"/>
  <c r="O555" i="16"/>
  <c r="K555" i="16"/>
  <c r="S555" i="16" s="1"/>
  <c r="D555" i="16"/>
  <c r="C555" i="16"/>
  <c r="B555" i="16"/>
  <c r="S555" i="11"/>
  <c r="R555" i="11"/>
  <c r="P555" i="11"/>
  <c r="O555" i="11"/>
  <c r="N555" i="11"/>
  <c r="K555" i="11"/>
  <c r="H555" i="11"/>
  <c r="T555" i="11" s="1"/>
  <c r="D555" i="11"/>
  <c r="C555" i="11"/>
  <c r="B555" i="11"/>
  <c r="P555" i="12"/>
  <c r="O555" i="12"/>
  <c r="N555" i="12"/>
  <c r="M555" i="12"/>
  <c r="I555" i="12"/>
  <c r="Q555" i="12" s="1"/>
  <c r="D555" i="12"/>
  <c r="C555" i="12"/>
  <c r="B555" i="12"/>
  <c r="P555" i="10"/>
  <c r="O555" i="10"/>
  <c r="M555" i="10"/>
  <c r="I555" i="10"/>
  <c r="Q555" i="10" s="1"/>
  <c r="D555" i="10"/>
  <c r="C555" i="10"/>
  <c r="B555" i="10"/>
  <c r="O555" i="1"/>
  <c r="Z555" i="18" s="1"/>
  <c r="AN555" i="18" s="1"/>
  <c r="N555" i="1"/>
  <c r="P555" i="18" s="1"/>
  <c r="AM555" i="18" s="1"/>
  <c r="M555" i="1"/>
  <c r="J555" i="18" s="1"/>
  <c r="AL555" i="18" s="1"/>
  <c r="L555" i="1"/>
  <c r="D555" i="18" s="1"/>
  <c r="AK555" i="18" s="1"/>
  <c r="A555" i="1"/>
  <c r="A555" i="15" s="1"/>
  <c r="AX554" i="18"/>
  <c r="AW554" i="18"/>
  <c r="AV554" i="18"/>
  <c r="AF554" i="18"/>
  <c r="BB554" i="18" s="1"/>
  <c r="AD554" i="18"/>
  <c r="AC554" i="18"/>
  <c r="V554" i="18"/>
  <c r="T554" i="18"/>
  <c r="S554" i="18"/>
  <c r="O554" i="18"/>
  <c r="N554" i="18"/>
  <c r="I554" i="18"/>
  <c r="H554" i="18"/>
  <c r="C554" i="18"/>
  <c r="B554" i="18"/>
  <c r="Q554" i="15"/>
  <c r="P554" i="15"/>
  <c r="O554" i="15"/>
  <c r="N554" i="15"/>
  <c r="J554" i="15"/>
  <c r="R554" i="15" s="1"/>
  <c r="D554" i="15"/>
  <c r="C554" i="15"/>
  <c r="B554" i="15"/>
  <c r="Q554" i="14"/>
  <c r="P554" i="14"/>
  <c r="O554" i="14"/>
  <c r="N554" i="14"/>
  <c r="J554" i="14"/>
  <c r="R554" i="14" s="1"/>
  <c r="C554" i="14"/>
  <c r="B554" i="14"/>
  <c r="P554" i="13"/>
  <c r="O554" i="13"/>
  <c r="N554" i="13"/>
  <c r="M554" i="13"/>
  <c r="I554" i="13"/>
  <c r="Q554" i="13" s="1"/>
  <c r="D554" i="13"/>
  <c r="C554" i="13"/>
  <c r="B554" i="13"/>
  <c r="R554" i="16"/>
  <c r="Q554" i="16"/>
  <c r="P554" i="16"/>
  <c r="O554" i="16"/>
  <c r="K554" i="16"/>
  <c r="S554" i="16" s="1"/>
  <c r="D554" i="16"/>
  <c r="C554" i="16"/>
  <c r="B554" i="16"/>
  <c r="S554" i="11"/>
  <c r="R554" i="11"/>
  <c r="P554" i="11"/>
  <c r="O554" i="11"/>
  <c r="N554" i="11"/>
  <c r="K554" i="11"/>
  <c r="H554" i="11"/>
  <c r="T554" i="11" s="1"/>
  <c r="D554" i="11"/>
  <c r="C554" i="11"/>
  <c r="B554" i="11"/>
  <c r="P554" i="12"/>
  <c r="O554" i="12"/>
  <c r="N554" i="12"/>
  <c r="M554" i="12"/>
  <c r="I554" i="12"/>
  <c r="Q554" i="12" s="1"/>
  <c r="D554" i="12"/>
  <c r="C554" i="12"/>
  <c r="B554" i="12"/>
  <c r="P554" i="10"/>
  <c r="O554" i="10"/>
  <c r="M554" i="10"/>
  <c r="I554" i="10"/>
  <c r="Q554" i="10" s="1"/>
  <c r="D554" i="10"/>
  <c r="C554" i="10"/>
  <c r="B554" i="10"/>
  <c r="O554" i="1"/>
  <c r="Z554" i="18" s="1"/>
  <c r="N554" i="1"/>
  <c r="P554" i="18" s="1"/>
  <c r="AM554" i="18" s="1"/>
  <c r="M554" i="1"/>
  <c r="J554" i="18" s="1"/>
  <c r="AL554" i="18" s="1"/>
  <c r="L554" i="1"/>
  <c r="D554" i="18" s="1"/>
  <c r="AK554" i="18" s="1"/>
  <c r="A554" i="1"/>
  <c r="A554" i="18" s="1"/>
  <c r="AX553" i="18"/>
  <c r="AW553" i="18"/>
  <c r="AV553" i="18"/>
  <c r="AI553" i="18"/>
  <c r="AG553" i="18"/>
  <c r="AF553" i="18"/>
  <c r="BB553" i="18" s="1"/>
  <c r="AE553" i="18"/>
  <c r="AD553" i="18"/>
  <c r="AC553" i="18"/>
  <c r="Y553" i="18"/>
  <c r="W553" i="18"/>
  <c r="V553" i="18"/>
  <c r="BA553" i="18" s="1"/>
  <c r="U553" i="18"/>
  <c r="T553" i="18"/>
  <c r="AZ553" i="18" s="1"/>
  <c r="S553" i="18"/>
  <c r="O553" i="18"/>
  <c r="N553" i="18"/>
  <c r="I553" i="18"/>
  <c r="H553" i="18"/>
  <c r="C553" i="18"/>
  <c r="B553" i="18"/>
  <c r="Q553" i="15"/>
  <c r="P553" i="15"/>
  <c r="O553" i="15"/>
  <c r="N553" i="15"/>
  <c r="J553" i="15"/>
  <c r="D553" i="15"/>
  <c r="C553" i="15"/>
  <c r="B553" i="15"/>
  <c r="Q553" i="14"/>
  <c r="P553" i="14"/>
  <c r="O553" i="14"/>
  <c r="N553" i="14"/>
  <c r="J553" i="14"/>
  <c r="C553" i="14"/>
  <c r="B553" i="14"/>
  <c r="P553" i="13"/>
  <c r="O553" i="13"/>
  <c r="N553" i="13"/>
  <c r="M553" i="13"/>
  <c r="I553" i="13"/>
  <c r="Q553" i="13" s="1"/>
  <c r="D553" i="13"/>
  <c r="C553" i="13"/>
  <c r="B553" i="13"/>
  <c r="R553" i="16"/>
  <c r="Q553" i="16"/>
  <c r="P553" i="16"/>
  <c r="O553" i="16"/>
  <c r="K553" i="16"/>
  <c r="S553" i="16" s="1"/>
  <c r="D553" i="16"/>
  <c r="C553" i="16"/>
  <c r="B553" i="16"/>
  <c r="S553" i="11"/>
  <c r="R553" i="11"/>
  <c r="P553" i="11"/>
  <c r="O553" i="11"/>
  <c r="N553" i="11"/>
  <c r="K553" i="11"/>
  <c r="H553" i="11"/>
  <c r="T553" i="11" s="1"/>
  <c r="D553" i="11"/>
  <c r="C553" i="11"/>
  <c r="B553" i="11"/>
  <c r="P553" i="12"/>
  <c r="O553" i="12"/>
  <c r="N553" i="12"/>
  <c r="M553" i="12"/>
  <c r="I553" i="12"/>
  <c r="Q553" i="12" s="1"/>
  <c r="D553" i="12"/>
  <c r="C553" i="12"/>
  <c r="B553" i="12"/>
  <c r="P553" i="10"/>
  <c r="O553" i="10"/>
  <c r="M553" i="10"/>
  <c r="I553" i="10"/>
  <c r="Q553" i="10" s="1"/>
  <c r="D553" i="10"/>
  <c r="C553" i="10"/>
  <c r="B553" i="10"/>
  <c r="O553" i="1"/>
  <c r="Z553" i="18" s="1"/>
  <c r="AN553" i="18" s="1"/>
  <c r="N553" i="1"/>
  <c r="P553" i="18" s="1"/>
  <c r="AM553" i="18" s="1"/>
  <c r="M553" i="1"/>
  <c r="J553" i="18" s="1"/>
  <c r="AL553" i="18" s="1"/>
  <c r="L553" i="1"/>
  <c r="D553" i="18" s="1"/>
  <c r="AK553" i="18" s="1"/>
  <c r="A553" i="1"/>
  <c r="A553" i="15" s="1"/>
  <c r="AX552" i="18"/>
  <c r="AW552" i="18"/>
  <c r="AV552" i="18"/>
  <c r="AF552" i="18"/>
  <c r="BB552" i="18" s="1"/>
  <c r="AD552" i="18"/>
  <c r="AC552" i="18"/>
  <c r="V552" i="18"/>
  <c r="T552" i="18"/>
  <c r="AZ552" i="18" s="1"/>
  <c r="S552" i="18"/>
  <c r="O552" i="18"/>
  <c r="N552" i="18"/>
  <c r="I552" i="18"/>
  <c r="H552" i="18"/>
  <c r="C552" i="18"/>
  <c r="B552" i="18"/>
  <c r="Q552" i="15"/>
  <c r="P552" i="15"/>
  <c r="O552" i="15"/>
  <c r="N552" i="15"/>
  <c r="J552" i="15"/>
  <c r="R552" i="15" s="1"/>
  <c r="D552" i="15"/>
  <c r="C552" i="15"/>
  <c r="B552" i="15"/>
  <c r="Q552" i="14"/>
  <c r="P552" i="14"/>
  <c r="O552" i="14"/>
  <c r="N552" i="14"/>
  <c r="J552" i="14"/>
  <c r="R552" i="14" s="1"/>
  <c r="C552" i="14"/>
  <c r="B552" i="14"/>
  <c r="P552" i="13"/>
  <c r="O552" i="13"/>
  <c r="N552" i="13"/>
  <c r="M552" i="13"/>
  <c r="I552" i="13"/>
  <c r="Q552" i="13" s="1"/>
  <c r="D552" i="13"/>
  <c r="C552" i="13"/>
  <c r="B552" i="13"/>
  <c r="R552" i="16"/>
  <c r="Q552" i="16"/>
  <c r="P552" i="16"/>
  <c r="O552" i="16"/>
  <c r="K552" i="16"/>
  <c r="S552" i="16" s="1"/>
  <c r="D552" i="16"/>
  <c r="C552" i="16"/>
  <c r="B552" i="16"/>
  <c r="S552" i="11"/>
  <c r="R552" i="11"/>
  <c r="P552" i="11"/>
  <c r="O552" i="11"/>
  <c r="N552" i="11"/>
  <c r="K552" i="11"/>
  <c r="H552" i="11"/>
  <c r="T552" i="11" s="1"/>
  <c r="D552" i="11"/>
  <c r="C552" i="11"/>
  <c r="B552" i="11"/>
  <c r="P552" i="12"/>
  <c r="O552" i="12"/>
  <c r="N552" i="12"/>
  <c r="M552" i="12"/>
  <c r="I552" i="12"/>
  <c r="Q552" i="12" s="1"/>
  <c r="D552" i="12"/>
  <c r="C552" i="12"/>
  <c r="B552" i="12"/>
  <c r="P552" i="10"/>
  <c r="O552" i="10"/>
  <c r="M552" i="10"/>
  <c r="M552" i="18" s="1"/>
  <c r="I552" i="10"/>
  <c r="Q552" i="10" s="1"/>
  <c r="D552" i="10"/>
  <c r="C552" i="10"/>
  <c r="B552" i="10"/>
  <c r="O552" i="1"/>
  <c r="Z552" i="18" s="1"/>
  <c r="AN552" i="18" s="1"/>
  <c r="N552" i="1"/>
  <c r="P552" i="18" s="1"/>
  <c r="M552" i="1"/>
  <c r="J552" i="18" s="1"/>
  <c r="AL552" i="18" s="1"/>
  <c r="L552" i="1"/>
  <c r="D552" i="18" s="1"/>
  <c r="AK552" i="18" s="1"/>
  <c r="A552" i="1"/>
  <c r="A552" i="14" s="1"/>
  <c r="AX551" i="18"/>
  <c r="AW551" i="18"/>
  <c r="AV551" i="18"/>
  <c r="AF551" i="18"/>
  <c r="BB551" i="18" s="1"/>
  <c r="AD551" i="18"/>
  <c r="AC551" i="18"/>
  <c r="Y551" i="18"/>
  <c r="W551" i="18"/>
  <c r="V551" i="18"/>
  <c r="U551" i="18"/>
  <c r="T551" i="18"/>
  <c r="AZ551" i="18" s="1"/>
  <c r="S551" i="18"/>
  <c r="O551" i="18"/>
  <c r="N551" i="18"/>
  <c r="I551" i="18"/>
  <c r="H551" i="18"/>
  <c r="C551" i="18"/>
  <c r="B551" i="18"/>
  <c r="Q551" i="15"/>
  <c r="P551" i="15"/>
  <c r="O551" i="15"/>
  <c r="N551" i="15"/>
  <c r="J551" i="15"/>
  <c r="R551" i="15" s="1"/>
  <c r="D551" i="15"/>
  <c r="C551" i="15"/>
  <c r="B551" i="15"/>
  <c r="Q551" i="14"/>
  <c r="P551" i="14"/>
  <c r="O551" i="14"/>
  <c r="N551" i="14"/>
  <c r="J551" i="14"/>
  <c r="R551" i="14" s="1"/>
  <c r="C551" i="14"/>
  <c r="B551" i="14"/>
  <c r="P551" i="13"/>
  <c r="O551" i="13"/>
  <c r="N551" i="13"/>
  <c r="M551" i="13"/>
  <c r="I551" i="13"/>
  <c r="D551" i="13"/>
  <c r="C551" i="13"/>
  <c r="B551" i="13"/>
  <c r="R551" i="16"/>
  <c r="Q551" i="16"/>
  <c r="P551" i="16"/>
  <c r="O551" i="16"/>
  <c r="K551" i="16"/>
  <c r="S551" i="16" s="1"/>
  <c r="D551" i="16"/>
  <c r="C551" i="16"/>
  <c r="B551" i="16"/>
  <c r="S551" i="11"/>
  <c r="R551" i="11"/>
  <c r="P551" i="11"/>
  <c r="O551" i="11"/>
  <c r="N551" i="11"/>
  <c r="K551" i="11"/>
  <c r="H551" i="11"/>
  <c r="T551" i="11" s="1"/>
  <c r="D551" i="11"/>
  <c r="C551" i="11"/>
  <c r="B551" i="11"/>
  <c r="P551" i="12"/>
  <c r="O551" i="12"/>
  <c r="N551" i="12"/>
  <c r="M551" i="12"/>
  <c r="I551" i="12"/>
  <c r="Q551" i="12" s="1"/>
  <c r="D551" i="12"/>
  <c r="C551" i="12"/>
  <c r="B551" i="12"/>
  <c r="P551" i="10"/>
  <c r="O551" i="10"/>
  <c r="M551" i="10"/>
  <c r="I551" i="10"/>
  <c r="Q551" i="10" s="1"/>
  <c r="D551" i="10"/>
  <c r="C551" i="10"/>
  <c r="B551" i="10"/>
  <c r="O551" i="1"/>
  <c r="Z551" i="18" s="1"/>
  <c r="N551" i="1"/>
  <c r="P551" i="18" s="1"/>
  <c r="AM551" i="18" s="1"/>
  <c r="M551" i="1"/>
  <c r="J551" i="18" s="1"/>
  <c r="AL551" i="18" s="1"/>
  <c r="L551" i="1"/>
  <c r="D551" i="18" s="1"/>
  <c r="AK551" i="18" s="1"/>
  <c r="A551" i="1"/>
  <c r="A551" i="14" s="1"/>
  <c r="AX550" i="18"/>
  <c r="AW550" i="18"/>
  <c r="AV550" i="18"/>
  <c r="AF550" i="18"/>
  <c r="BB550" i="18" s="1"/>
  <c r="AD550" i="18"/>
  <c r="AC550" i="18"/>
  <c r="Y550" i="18"/>
  <c r="W550" i="18"/>
  <c r="V550" i="18"/>
  <c r="U550" i="18"/>
  <c r="T550" i="18"/>
  <c r="AZ550" i="18" s="1"/>
  <c r="S550" i="18"/>
  <c r="O550" i="18"/>
  <c r="N550" i="18"/>
  <c r="I550" i="18"/>
  <c r="H550" i="18"/>
  <c r="C550" i="18"/>
  <c r="B550" i="18"/>
  <c r="Q550" i="15"/>
  <c r="P550" i="15"/>
  <c r="O550" i="15"/>
  <c r="N550" i="15"/>
  <c r="J550" i="15"/>
  <c r="R550" i="15" s="1"/>
  <c r="D550" i="15"/>
  <c r="C550" i="15"/>
  <c r="B550" i="15"/>
  <c r="Q550" i="14"/>
  <c r="P550" i="14"/>
  <c r="O550" i="14"/>
  <c r="N550" i="14"/>
  <c r="J550" i="14"/>
  <c r="R550" i="14" s="1"/>
  <c r="C550" i="14"/>
  <c r="B550" i="14"/>
  <c r="P550" i="13"/>
  <c r="O550" i="13"/>
  <c r="N550" i="13"/>
  <c r="M550" i="13"/>
  <c r="I550" i="13"/>
  <c r="D550" i="13"/>
  <c r="C550" i="13"/>
  <c r="B550" i="13"/>
  <c r="R550" i="16"/>
  <c r="Q550" i="16"/>
  <c r="P550" i="16"/>
  <c r="O550" i="16"/>
  <c r="K550" i="16"/>
  <c r="S550" i="16" s="1"/>
  <c r="D550" i="16"/>
  <c r="C550" i="16"/>
  <c r="B550" i="16"/>
  <c r="S550" i="11"/>
  <c r="R550" i="11"/>
  <c r="P550" i="11"/>
  <c r="O550" i="11"/>
  <c r="N550" i="11"/>
  <c r="K550" i="11"/>
  <c r="H550" i="11"/>
  <c r="T550" i="11" s="1"/>
  <c r="D550" i="11"/>
  <c r="C550" i="11"/>
  <c r="B550" i="11"/>
  <c r="P550" i="12"/>
  <c r="O550" i="12"/>
  <c r="N550" i="12"/>
  <c r="M550" i="12"/>
  <c r="I550" i="12"/>
  <c r="Q550" i="12" s="1"/>
  <c r="D550" i="12"/>
  <c r="C550" i="12"/>
  <c r="B550" i="12"/>
  <c r="P550" i="10"/>
  <c r="O550" i="10"/>
  <c r="M550" i="10"/>
  <c r="I550" i="10"/>
  <c r="Q550" i="10" s="1"/>
  <c r="D550" i="10"/>
  <c r="C550" i="10"/>
  <c r="B550" i="10"/>
  <c r="O550" i="1"/>
  <c r="Z550" i="18" s="1"/>
  <c r="N550" i="1"/>
  <c r="P550" i="18" s="1"/>
  <c r="AM550" i="18" s="1"/>
  <c r="M550" i="1"/>
  <c r="J550" i="18" s="1"/>
  <c r="AL550" i="18" s="1"/>
  <c r="L550" i="1"/>
  <c r="D550" i="18" s="1"/>
  <c r="AK550" i="18" s="1"/>
  <c r="A550" i="1"/>
  <c r="A550" i="14" s="1"/>
  <c r="AX549" i="18"/>
  <c r="AW549" i="18"/>
  <c r="AV549" i="18"/>
  <c r="AF549" i="18"/>
  <c r="BB549" i="18" s="1"/>
  <c r="AD549" i="18"/>
  <c r="AC549" i="18"/>
  <c r="V549" i="18"/>
  <c r="T549" i="18"/>
  <c r="S549" i="18"/>
  <c r="O549" i="18"/>
  <c r="N549" i="18"/>
  <c r="I549" i="18"/>
  <c r="H549" i="18"/>
  <c r="C549" i="18"/>
  <c r="B549" i="18"/>
  <c r="Q549" i="15"/>
  <c r="P549" i="15"/>
  <c r="O549" i="15"/>
  <c r="N549" i="15"/>
  <c r="J549" i="15"/>
  <c r="R549" i="15" s="1"/>
  <c r="D549" i="15"/>
  <c r="C549" i="15"/>
  <c r="B549" i="15"/>
  <c r="Q549" i="14"/>
  <c r="P549" i="14"/>
  <c r="O549" i="14"/>
  <c r="N549" i="14"/>
  <c r="J549" i="14"/>
  <c r="R549" i="14" s="1"/>
  <c r="C549" i="14"/>
  <c r="B549" i="14"/>
  <c r="P549" i="13"/>
  <c r="O549" i="13"/>
  <c r="N549" i="13"/>
  <c r="M549" i="13"/>
  <c r="I549" i="13"/>
  <c r="Q549" i="13" s="1"/>
  <c r="D549" i="13"/>
  <c r="C549" i="13"/>
  <c r="B549" i="13"/>
  <c r="R549" i="16"/>
  <c r="Q549" i="16"/>
  <c r="P549" i="16"/>
  <c r="O549" i="16"/>
  <c r="K549" i="16"/>
  <c r="S549" i="16" s="1"/>
  <c r="D549" i="16"/>
  <c r="C549" i="16"/>
  <c r="B549" i="16"/>
  <c r="S549" i="11"/>
  <c r="R549" i="11"/>
  <c r="P549" i="11"/>
  <c r="O549" i="11"/>
  <c r="N549" i="11"/>
  <c r="K549" i="11"/>
  <c r="H549" i="11"/>
  <c r="T549" i="11" s="1"/>
  <c r="D549" i="11"/>
  <c r="C549" i="11"/>
  <c r="B549" i="11"/>
  <c r="P549" i="12"/>
  <c r="O549" i="12"/>
  <c r="N549" i="12"/>
  <c r="M549" i="12"/>
  <c r="I549" i="12"/>
  <c r="Q549" i="12" s="1"/>
  <c r="D549" i="12"/>
  <c r="C549" i="12"/>
  <c r="B549" i="12"/>
  <c r="P549" i="10"/>
  <c r="O549" i="10"/>
  <c r="M549" i="10"/>
  <c r="I549" i="10"/>
  <c r="Q549" i="10" s="1"/>
  <c r="D549" i="10"/>
  <c r="C549" i="10"/>
  <c r="B549" i="10"/>
  <c r="O549" i="1"/>
  <c r="Z549" i="18" s="1"/>
  <c r="AN549" i="18" s="1"/>
  <c r="N549" i="1"/>
  <c r="P549" i="18" s="1"/>
  <c r="M549" i="1"/>
  <c r="J549" i="18" s="1"/>
  <c r="AL549" i="18" s="1"/>
  <c r="L549" i="1"/>
  <c r="D549" i="18" s="1"/>
  <c r="AK549" i="18" s="1"/>
  <c r="A549" i="1"/>
  <c r="A549" i="15" s="1"/>
  <c r="AX548" i="18"/>
  <c r="AW548" i="18"/>
  <c r="AV548" i="18"/>
  <c r="AF548" i="18"/>
  <c r="BB548" i="18" s="1"/>
  <c r="AD548" i="18"/>
  <c r="AC548" i="18"/>
  <c r="Y548" i="18"/>
  <c r="W548" i="18"/>
  <c r="V548" i="18"/>
  <c r="U548" i="18"/>
  <c r="T548" i="18"/>
  <c r="AZ548" i="18" s="1"/>
  <c r="S548" i="18"/>
  <c r="O548" i="18"/>
  <c r="N548" i="18"/>
  <c r="I548" i="18"/>
  <c r="H548" i="18"/>
  <c r="C548" i="18"/>
  <c r="B548" i="18"/>
  <c r="Q548" i="15"/>
  <c r="P548" i="15"/>
  <c r="O548" i="15"/>
  <c r="N548" i="15"/>
  <c r="J548" i="15"/>
  <c r="R548" i="15" s="1"/>
  <c r="D548" i="15"/>
  <c r="C548" i="15"/>
  <c r="B548" i="15"/>
  <c r="Q548" i="14"/>
  <c r="P548" i="14"/>
  <c r="O548" i="14"/>
  <c r="N548" i="14"/>
  <c r="J548" i="14"/>
  <c r="R548" i="14" s="1"/>
  <c r="C548" i="14"/>
  <c r="B548" i="14"/>
  <c r="P548" i="13"/>
  <c r="O548" i="13"/>
  <c r="N548" i="13"/>
  <c r="M548" i="13"/>
  <c r="I548" i="13"/>
  <c r="D548" i="13"/>
  <c r="C548" i="13"/>
  <c r="B548" i="13"/>
  <c r="R548" i="16"/>
  <c r="Q548" i="16"/>
  <c r="P548" i="16"/>
  <c r="O548" i="16"/>
  <c r="K548" i="16"/>
  <c r="S548" i="16" s="1"/>
  <c r="D548" i="16"/>
  <c r="C548" i="16"/>
  <c r="B548" i="16"/>
  <c r="S548" i="11"/>
  <c r="R548" i="11"/>
  <c r="P548" i="11"/>
  <c r="O548" i="11"/>
  <c r="N548" i="11"/>
  <c r="K548" i="11"/>
  <c r="H548" i="11"/>
  <c r="T548" i="11" s="1"/>
  <c r="D548" i="11"/>
  <c r="C548" i="11"/>
  <c r="B548" i="11"/>
  <c r="P548" i="12"/>
  <c r="O548" i="12"/>
  <c r="N548" i="12"/>
  <c r="M548" i="12"/>
  <c r="I548" i="12"/>
  <c r="Q548" i="12" s="1"/>
  <c r="D548" i="12"/>
  <c r="C548" i="12"/>
  <c r="B548" i="12"/>
  <c r="P548" i="10"/>
  <c r="O548" i="10"/>
  <c r="M548" i="10"/>
  <c r="I548" i="10"/>
  <c r="Q548" i="10" s="1"/>
  <c r="D548" i="10"/>
  <c r="C548" i="10"/>
  <c r="B548" i="10"/>
  <c r="O548" i="1"/>
  <c r="Z548" i="18" s="1"/>
  <c r="AN548" i="18" s="1"/>
  <c r="N548" i="1"/>
  <c r="P548" i="18" s="1"/>
  <c r="AM548" i="18" s="1"/>
  <c r="M548" i="1"/>
  <c r="J548" i="18" s="1"/>
  <c r="AL548" i="18" s="1"/>
  <c r="L548" i="1"/>
  <c r="D548" i="18" s="1"/>
  <c r="AK548" i="18" s="1"/>
  <c r="A548" i="1"/>
  <c r="A548" i="15" s="1"/>
  <c r="AX547" i="18"/>
  <c r="AW547" i="18"/>
  <c r="AV547" i="18"/>
  <c r="AF547" i="18"/>
  <c r="BB547" i="18" s="1"/>
  <c r="AD547" i="18"/>
  <c r="AC547" i="18"/>
  <c r="Y547" i="18"/>
  <c r="W547" i="18"/>
  <c r="V547" i="18"/>
  <c r="U547" i="18"/>
  <c r="T547" i="18"/>
  <c r="AZ547" i="18" s="1"/>
  <c r="S547" i="18"/>
  <c r="O547" i="18"/>
  <c r="N547" i="18"/>
  <c r="I547" i="18"/>
  <c r="H547" i="18"/>
  <c r="C547" i="18"/>
  <c r="B547" i="18"/>
  <c r="Q547" i="15"/>
  <c r="P547" i="15"/>
  <c r="O547" i="15"/>
  <c r="N547" i="15"/>
  <c r="J547" i="15"/>
  <c r="R547" i="15" s="1"/>
  <c r="D547" i="15"/>
  <c r="C547" i="15"/>
  <c r="B547" i="15"/>
  <c r="Q547" i="14"/>
  <c r="P547" i="14"/>
  <c r="O547" i="14"/>
  <c r="N547" i="14"/>
  <c r="J547" i="14"/>
  <c r="R547" i="14" s="1"/>
  <c r="C547" i="14"/>
  <c r="B547" i="14"/>
  <c r="P547" i="13"/>
  <c r="O547" i="13"/>
  <c r="N547" i="13"/>
  <c r="M547" i="13"/>
  <c r="I547" i="13"/>
  <c r="D547" i="13"/>
  <c r="C547" i="13"/>
  <c r="B547" i="13"/>
  <c r="R547" i="16"/>
  <c r="Q547" i="16"/>
  <c r="P547" i="16"/>
  <c r="O547" i="16"/>
  <c r="K547" i="16"/>
  <c r="S547" i="16" s="1"/>
  <c r="D547" i="16"/>
  <c r="C547" i="16"/>
  <c r="B547" i="16"/>
  <c r="S547" i="11"/>
  <c r="R547" i="11"/>
  <c r="P547" i="11"/>
  <c r="O547" i="11"/>
  <c r="N547" i="11"/>
  <c r="K547" i="11"/>
  <c r="H547" i="11"/>
  <c r="T547" i="11" s="1"/>
  <c r="D547" i="11"/>
  <c r="C547" i="11"/>
  <c r="B547" i="11"/>
  <c r="P547" i="12"/>
  <c r="O547" i="12"/>
  <c r="N547" i="12"/>
  <c r="M547" i="12"/>
  <c r="I547" i="12"/>
  <c r="Q547" i="12" s="1"/>
  <c r="D547" i="12"/>
  <c r="C547" i="12"/>
  <c r="B547" i="12"/>
  <c r="P547" i="10"/>
  <c r="O547" i="10"/>
  <c r="M547" i="10"/>
  <c r="I547" i="10"/>
  <c r="Q547" i="10" s="1"/>
  <c r="D547" i="10"/>
  <c r="C547" i="10"/>
  <c r="B547" i="10"/>
  <c r="O547" i="1"/>
  <c r="Z547" i="18" s="1"/>
  <c r="N547" i="1"/>
  <c r="P547" i="18" s="1"/>
  <c r="AM547" i="18" s="1"/>
  <c r="M547" i="1"/>
  <c r="J547" i="18" s="1"/>
  <c r="AL547" i="18" s="1"/>
  <c r="L547" i="1"/>
  <c r="D547" i="18" s="1"/>
  <c r="AK547" i="18" s="1"/>
  <c r="A547" i="1"/>
  <c r="A547" i="15" s="1"/>
  <c r="AX546" i="18"/>
  <c r="AW546" i="18"/>
  <c r="AV546" i="18"/>
  <c r="AF546" i="18"/>
  <c r="AD546" i="18"/>
  <c r="AC546" i="18"/>
  <c r="V546" i="18"/>
  <c r="T546" i="18"/>
  <c r="S546" i="18"/>
  <c r="O546" i="18"/>
  <c r="N546" i="18"/>
  <c r="I546" i="18"/>
  <c r="H546" i="18"/>
  <c r="C546" i="18"/>
  <c r="B546" i="18"/>
  <c r="Q546" i="15"/>
  <c r="P546" i="15"/>
  <c r="O546" i="15"/>
  <c r="N546" i="15"/>
  <c r="J546" i="15"/>
  <c r="R546" i="15" s="1"/>
  <c r="D546" i="15"/>
  <c r="C546" i="15"/>
  <c r="B546" i="15"/>
  <c r="Q546" i="14"/>
  <c r="P546" i="14"/>
  <c r="O546" i="14"/>
  <c r="N546" i="14"/>
  <c r="J546" i="14"/>
  <c r="R546" i="14" s="1"/>
  <c r="C546" i="14"/>
  <c r="B546" i="14"/>
  <c r="P546" i="13"/>
  <c r="O546" i="13"/>
  <c r="N546" i="13"/>
  <c r="M546" i="13"/>
  <c r="I546" i="13"/>
  <c r="Q546" i="13" s="1"/>
  <c r="D546" i="13"/>
  <c r="C546" i="13"/>
  <c r="B546" i="13"/>
  <c r="R546" i="16"/>
  <c r="Q546" i="16"/>
  <c r="P546" i="16"/>
  <c r="O546" i="16"/>
  <c r="K546" i="16"/>
  <c r="D546" i="16"/>
  <c r="C546" i="16"/>
  <c r="B546" i="16"/>
  <c r="S546" i="11"/>
  <c r="R546" i="11"/>
  <c r="P546" i="11"/>
  <c r="O546" i="11"/>
  <c r="N546" i="11"/>
  <c r="K546" i="11"/>
  <c r="H546" i="11"/>
  <c r="T546" i="11" s="1"/>
  <c r="D546" i="11"/>
  <c r="C546" i="11"/>
  <c r="B546" i="11"/>
  <c r="P546" i="12"/>
  <c r="O546" i="12"/>
  <c r="N546" i="12"/>
  <c r="M546" i="12"/>
  <c r="I546" i="12"/>
  <c r="Q546" i="12" s="1"/>
  <c r="D546" i="12"/>
  <c r="C546" i="12"/>
  <c r="B546" i="12"/>
  <c r="P546" i="10"/>
  <c r="O546" i="10"/>
  <c r="M546" i="10"/>
  <c r="I546" i="10"/>
  <c r="Q546" i="10" s="1"/>
  <c r="D546" i="10"/>
  <c r="C546" i="10"/>
  <c r="B546" i="10"/>
  <c r="O546" i="1"/>
  <c r="Z546" i="18" s="1"/>
  <c r="AN546" i="18" s="1"/>
  <c r="N546" i="1"/>
  <c r="P546" i="18" s="1"/>
  <c r="AM546" i="18" s="1"/>
  <c r="M546" i="1"/>
  <c r="J546" i="18" s="1"/>
  <c r="AL546" i="18" s="1"/>
  <c r="L546" i="1"/>
  <c r="D546" i="18" s="1"/>
  <c r="AK546" i="18" s="1"/>
  <c r="A546" i="1"/>
  <c r="A546" i="18" s="1"/>
  <c r="AX545" i="18"/>
  <c r="AW545" i="18"/>
  <c r="AV545" i="18"/>
  <c r="AF545" i="18"/>
  <c r="BB545" i="18" s="1"/>
  <c r="AD545" i="18"/>
  <c r="AC545" i="18"/>
  <c r="V545" i="18"/>
  <c r="W545" i="18" s="1"/>
  <c r="T545" i="18"/>
  <c r="S545" i="18"/>
  <c r="O545" i="18"/>
  <c r="N545" i="18"/>
  <c r="I545" i="18"/>
  <c r="H545" i="18"/>
  <c r="C545" i="18"/>
  <c r="B545" i="18"/>
  <c r="Q545" i="15"/>
  <c r="P545" i="15"/>
  <c r="O545" i="15"/>
  <c r="N545" i="15"/>
  <c r="J545" i="15"/>
  <c r="R545" i="15" s="1"/>
  <c r="D545" i="15"/>
  <c r="C545" i="15"/>
  <c r="B545" i="15"/>
  <c r="Q545" i="14"/>
  <c r="P545" i="14"/>
  <c r="O545" i="14"/>
  <c r="N545" i="14"/>
  <c r="J545" i="14"/>
  <c r="R545" i="14" s="1"/>
  <c r="C545" i="14"/>
  <c r="B545" i="14"/>
  <c r="P545" i="13"/>
  <c r="O545" i="13"/>
  <c r="N545" i="13"/>
  <c r="M545" i="13"/>
  <c r="I545" i="13"/>
  <c r="Q545" i="13" s="1"/>
  <c r="D545" i="13"/>
  <c r="C545" i="13"/>
  <c r="B545" i="13"/>
  <c r="R545" i="16"/>
  <c r="Q545" i="16"/>
  <c r="P545" i="16"/>
  <c r="O545" i="16"/>
  <c r="K545" i="16"/>
  <c r="D545" i="16"/>
  <c r="C545" i="16"/>
  <c r="B545" i="16"/>
  <c r="S545" i="11"/>
  <c r="R545" i="11"/>
  <c r="P545" i="11"/>
  <c r="O545" i="11"/>
  <c r="N545" i="11"/>
  <c r="K545" i="11"/>
  <c r="H545" i="11"/>
  <c r="T545" i="11" s="1"/>
  <c r="D545" i="11"/>
  <c r="C545" i="11"/>
  <c r="B545" i="11"/>
  <c r="P545" i="12"/>
  <c r="O545" i="12"/>
  <c r="N545" i="12"/>
  <c r="M545" i="12"/>
  <c r="I545" i="12"/>
  <c r="Q545" i="12" s="1"/>
  <c r="D545" i="12"/>
  <c r="C545" i="12"/>
  <c r="B545" i="12"/>
  <c r="P545" i="10"/>
  <c r="O545" i="10"/>
  <c r="M545" i="10"/>
  <c r="M545" i="18" s="1"/>
  <c r="I545" i="10"/>
  <c r="Q545" i="10" s="1"/>
  <c r="D545" i="10"/>
  <c r="C545" i="10"/>
  <c r="B545" i="10"/>
  <c r="O545" i="1"/>
  <c r="Z545" i="18" s="1"/>
  <c r="AN545" i="18" s="1"/>
  <c r="N545" i="1"/>
  <c r="P545" i="18" s="1"/>
  <c r="AM545" i="18" s="1"/>
  <c r="M545" i="1"/>
  <c r="J545" i="18" s="1"/>
  <c r="AL545" i="18" s="1"/>
  <c r="L545" i="1"/>
  <c r="D545" i="18" s="1"/>
  <c r="AK545" i="18" s="1"/>
  <c r="A545" i="1"/>
  <c r="A545" i="15" s="1"/>
  <c r="AX544" i="18"/>
  <c r="AW544" i="18"/>
  <c r="AV544" i="18"/>
  <c r="AF544" i="18"/>
  <c r="BB544" i="18" s="1"/>
  <c r="AD544" i="18"/>
  <c r="AC544" i="18"/>
  <c r="Y544" i="18"/>
  <c r="W544" i="18"/>
  <c r="V544" i="18"/>
  <c r="BA544" i="18" s="1"/>
  <c r="U544" i="18"/>
  <c r="T544" i="18"/>
  <c r="AZ544" i="18" s="1"/>
  <c r="S544" i="18"/>
  <c r="O544" i="18"/>
  <c r="N544" i="18"/>
  <c r="I544" i="18"/>
  <c r="H544" i="18"/>
  <c r="C544" i="18"/>
  <c r="B544" i="18"/>
  <c r="Q544" i="15"/>
  <c r="P544" i="15"/>
  <c r="O544" i="15"/>
  <c r="N544" i="15"/>
  <c r="J544" i="15"/>
  <c r="R544" i="15" s="1"/>
  <c r="D544" i="15"/>
  <c r="C544" i="15"/>
  <c r="B544" i="15"/>
  <c r="Q544" i="14"/>
  <c r="P544" i="14"/>
  <c r="O544" i="14"/>
  <c r="N544" i="14"/>
  <c r="J544" i="14"/>
  <c r="R544" i="14" s="1"/>
  <c r="C544" i="14"/>
  <c r="B544" i="14"/>
  <c r="P544" i="13"/>
  <c r="O544" i="13"/>
  <c r="N544" i="13"/>
  <c r="M544" i="13"/>
  <c r="I544" i="13"/>
  <c r="D544" i="13"/>
  <c r="C544" i="13"/>
  <c r="B544" i="13"/>
  <c r="R544" i="16"/>
  <c r="Q544" i="16"/>
  <c r="P544" i="16"/>
  <c r="O544" i="16"/>
  <c r="K544" i="16"/>
  <c r="S544" i="16" s="1"/>
  <c r="D544" i="16"/>
  <c r="C544" i="16"/>
  <c r="B544" i="16"/>
  <c r="S544" i="11"/>
  <c r="R544" i="11"/>
  <c r="P544" i="11"/>
  <c r="O544" i="11"/>
  <c r="N544" i="11"/>
  <c r="K544" i="11"/>
  <c r="H544" i="11"/>
  <c r="T544" i="11" s="1"/>
  <c r="D544" i="11"/>
  <c r="C544" i="11"/>
  <c r="B544" i="11"/>
  <c r="P544" i="12"/>
  <c r="O544" i="12"/>
  <c r="N544" i="12"/>
  <c r="M544" i="12"/>
  <c r="I544" i="12"/>
  <c r="Q544" i="12" s="1"/>
  <c r="D544" i="12"/>
  <c r="C544" i="12"/>
  <c r="B544" i="12"/>
  <c r="P544" i="10"/>
  <c r="O544" i="10"/>
  <c r="M544" i="10"/>
  <c r="M544" i="18" s="1"/>
  <c r="I544" i="10"/>
  <c r="Q544" i="10" s="1"/>
  <c r="D544" i="10"/>
  <c r="C544" i="10"/>
  <c r="B544" i="10"/>
  <c r="O544" i="1"/>
  <c r="Z544" i="18" s="1"/>
  <c r="AN544" i="18" s="1"/>
  <c r="N544" i="1"/>
  <c r="P544" i="18" s="1"/>
  <c r="AM544" i="18" s="1"/>
  <c r="M544" i="1"/>
  <c r="J544" i="18" s="1"/>
  <c r="AL544" i="18" s="1"/>
  <c r="L544" i="1"/>
  <c r="D544" i="18" s="1"/>
  <c r="AK544" i="18" s="1"/>
  <c r="A544" i="1"/>
  <c r="A544" i="15" s="1"/>
  <c r="AX543" i="18"/>
  <c r="AW543" i="18"/>
  <c r="AV543" i="18"/>
  <c r="AF543" i="18"/>
  <c r="BB543" i="18" s="1"/>
  <c r="AD543" i="18"/>
  <c r="AC543" i="18"/>
  <c r="V543" i="18"/>
  <c r="W543" i="18" s="1"/>
  <c r="T543" i="18"/>
  <c r="S543" i="18"/>
  <c r="O543" i="18"/>
  <c r="N543" i="18"/>
  <c r="I543" i="18"/>
  <c r="H543" i="18"/>
  <c r="C543" i="18"/>
  <c r="B543" i="18"/>
  <c r="Q543" i="15"/>
  <c r="P543" i="15"/>
  <c r="O543" i="15"/>
  <c r="N543" i="15"/>
  <c r="J543" i="15"/>
  <c r="R543" i="15" s="1"/>
  <c r="D543" i="15"/>
  <c r="C543" i="15"/>
  <c r="B543" i="15"/>
  <c r="Q543" i="14"/>
  <c r="P543" i="14"/>
  <c r="O543" i="14"/>
  <c r="N543" i="14"/>
  <c r="J543" i="14"/>
  <c r="R543" i="14" s="1"/>
  <c r="C543" i="14"/>
  <c r="B543" i="14"/>
  <c r="P543" i="13"/>
  <c r="O543" i="13"/>
  <c r="N543" i="13"/>
  <c r="M543" i="13"/>
  <c r="I543" i="13"/>
  <c r="Q543" i="13" s="1"/>
  <c r="D543" i="13"/>
  <c r="C543" i="13"/>
  <c r="B543" i="13"/>
  <c r="R543" i="16"/>
  <c r="Q543" i="16"/>
  <c r="P543" i="16"/>
  <c r="O543" i="16"/>
  <c r="K543" i="16"/>
  <c r="D543" i="16"/>
  <c r="C543" i="16"/>
  <c r="B543" i="16"/>
  <c r="S543" i="11"/>
  <c r="R543" i="11"/>
  <c r="P543" i="11"/>
  <c r="O543" i="11"/>
  <c r="N543" i="11"/>
  <c r="K543" i="11"/>
  <c r="H543" i="11"/>
  <c r="T543" i="11" s="1"/>
  <c r="D543" i="11"/>
  <c r="C543" i="11"/>
  <c r="B543" i="11"/>
  <c r="P543" i="12"/>
  <c r="O543" i="12"/>
  <c r="N543" i="12"/>
  <c r="M543" i="12"/>
  <c r="I543" i="12"/>
  <c r="Q543" i="12" s="1"/>
  <c r="D543" i="12"/>
  <c r="C543" i="12"/>
  <c r="B543" i="12"/>
  <c r="P543" i="10"/>
  <c r="O543" i="10"/>
  <c r="M543" i="10"/>
  <c r="M543" i="18" s="1"/>
  <c r="I543" i="10"/>
  <c r="Q543" i="10" s="1"/>
  <c r="D543" i="10"/>
  <c r="C543" i="10"/>
  <c r="B543" i="10"/>
  <c r="O543" i="1"/>
  <c r="Z543" i="18" s="1"/>
  <c r="N543" i="1"/>
  <c r="P543" i="18" s="1"/>
  <c r="AM543" i="18" s="1"/>
  <c r="M543" i="1"/>
  <c r="J543" i="18" s="1"/>
  <c r="AL543" i="18" s="1"/>
  <c r="L543" i="1"/>
  <c r="D543" i="18" s="1"/>
  <c r="AK543" i="18" s="1"/>
  <c r="A543" i="1"/>
  <c r="A543" i="18" s="1"/>
  <c r="AX542" i="18"/>
  <c r="AW542" i="18"/>
  <c r="AV542" i="18"/>
  <c r="AI542" i="18"/>
  <c r="AG542" i="18"/>
  <c r="AF542" i="18"/>
  <c r="BB542" i="18" s="1"/>
  <c r="AE542" i="18"/>
  <c r="AD542" i="18"/>
  <c r="AC542" i="18"/>
  <c r="Y542" i="18"/>
  <c r="W542" i="18"/>
  <c r="V542" i="18"/>
  <c r="BA542" i="18" s="1"/>
  <c r="U542" i="18"/>
  <c r="T542" i="18"/>
  <c r="AZ542" i="18" s="1"/>
  <c r="S542" i="18"/>
  <c r="O542" i="18"/>
  <c r="N542" i="18"/>
  <c r="I542" i="18"/>
  <c r="H542" i="18"/>
  <c r="C542" i="18"/>
  <c r="B542" i="18"/>
  <c r="Q542" i="15"/>
  <c r="P542" i="15"/>
  <c r="O542" i="15"/>
  <c r="N542" i="15"/>
  <c r="J542" i="15"/>
  <c r="R542" i="15" s="1"/>
  <c r="D542" i="15"/>
  <c r="C542" i="15"/>
  <c r="B542" i="15"/>
  <c r="Q542" i="14"/>
  <c r="P542" i="14"/>
  <c r="O542" i="14"/>
  <c r="N542" i="14"/>
  <c r="J542" i="14"/>
  <c r="R542" i="14" s="1"/>
  <c r="C542" i="14"/>
  <c r="B542" i="14"/>
  <c r="P542" i="13"/>
  <c r="O542" i="13"/>
  <c r="N542" i="13"/>
  <c r="M542" i="13"/>
  <c r="I542" i="13"/>
  <c r="Q542" i="13" s="1"/>
  <c r="D542" i="13"/>
  <c r="C542" i="13"/>
  <c r="B542" i="13"/>
  <c r="R542" i="16"/>
  <c r="Q542" i="16"/>
  <c r="P542" i="16"/>
  <c r="O542" i="16"/>
  <c r="K542" i="16"/>
  <c r="S542" i="16" s="1"/>
  <c r="D542" i="16"/>
  <c r="C542" i="16"/>
  <c r="B542" i="16"/>
  <c r="S542" i="11"/>
  <c r="R542" i="11"/>
  <c r="P542" i="11"/>
  <c r="O542" i="11"/>
  <c r="N542" i="11"/>
  <c r="K542" i="11"/>
  <c r="H542" i="11"/>
  <c r="T542" i="11" s="1"/>
  <c r="D542" i="11"/>
  <c r="C542" i="11"/>
  <c r="B542" i="11"/>
  <c r="P542" i="12"/>
  <c r="O542" i="12"/>
  <c r="N542" i="12"/>
  <c r="M542" i="12"/>
  <c r="I542" i="12"/>
  <c r="Q542" i="12" s="1"/>
  <c r="D542" i="12"/>
  <c r="C542" i="12"/>
  <c r="B542" i="12"/>
  <c r="P542" i="10"/>
  <c r="O542" i="10"/>
  <c r="M542" i="10"/>
  <c r="M542" i="18" s="1"/>
  <c r="I542" i="10"/>
  <c r="Q542" i="10" s="1"/>
  <c r="D542" i="10"/>
  <c r="C542" i="10"/>
  <c r="B542" i="10"/>
  <c r="O542" i="1"/>
  <c r="Z542" i="18" s="1"/>
  <c r="AN542" i="18" s="1"/>
  <c r="N542" i="1"/>
  <c r="P542" i="18" s="1"/>
  <c r="AM542" i="18" s="1"/>
  <c r="M542" i="1"/>
  <c r="J542" i="18" s="1"/>
  <c r="AL542" i="18" s="1"/>
  <c r="L542" i="1"/>
  <c r="D542" i="18" s="1"/>
  <c r="AK542" i="18" s="1"/>
  <c r="A542" i="1"/>
  <c r="A542" i="15" s="1"/>
  <c r="AX541" i="18"/>
  <c r="AW541" i="18"/>
  <c r="AV541" i="18"/>
  <c r="AF541" i="18"/>
  <c r="BB541" i="18" s="1"/>
  <c r="AD541" i="18"/>
  <c r="AC541" i="18"/>
  <c r="V541" i="18"/>
  <c r="W541" i="18" s="1"/>
  <c r="T541" i="18"/>
  <c r="AZ541" i="18" s="1"/>
  <c r="S541" i="18"/>
  <c r="O541" i="18"/>
  <c r="N541" i="18"/>
  <c r="I541" i="18"/>
  <c r="H541" i="18"/>
  <c r="C541" i="18"/>
  <c r="B541" i="18"/>
  <c r="Q541" i="15"/>
  <c r="P541" i="15"/>
  <c r="O541" i="15"/>
  <c r="N541" i="15"/>
  <c r="J541" i="15"/>
  <c r="D541" i="15"/>
  <c r="C541" i="15"/>
  <c r="B541" i="15"/>
  <c r="Q541" i="14"/>
  <c r="P541" i="14"/>
  <c r="O541" i="14"/>
  <c r="N541" i="14"/>
  <c r="J541" i="14"/>
  <c r="D541" i="14"/>
  <c r="C541" i="14"/>
  <c r="B541" i="14"/>
  <c r="P541" i="13"/>
  <c r="O541" i="13"/>
  <c r="N541" i="13"/>
  <c r="M541" i="13"/>
  <c r="I541" i="13"/>
  <c r="Q541" i="13" s="1"/>
  <c r="D541" i="13"/>
  <c r="C541" i="13"/>
  <c r="B541" i="13"/>
  <c r="R541" i="16"/>
  <c r="Q541" i="16"/>
  <c r="P541" i="16"/>
  <c r="O541" i="16"/>
  <c r="K541" i="16"/>
  <c r="S541" i="16" s="1"/>
  <c r="D541" i="16"/>
  <c r="C541" i="16"/>
  <c r="B541" i="16"/>
  <c r="S541" i="11"/>
  <c r="R541" i="11"/>
  <c r="P541" i="11"/>
  <c r="O541" i="11"/>
  <c r="N541" i="11"/>
  <c r="K541" i="11"/>
  <c r="H541" i="11"/>
  <c r="T541" i="11" s="1"/>
  <c r="D541" i="11"/>
  <c r="C541" i="11"/>
  <c r="B541" i="11"/>
  <c r="P541" i="12"/>
  <c r="O541" i="12"/>
  <c r="N541" i="12"/>
  <c r="M541" i="12"/>
  <c r="I541" i="12"/>
  <c r="Q541" i="12" s="1"/>
  <c r="D541" i="12"/>
  <c r="C541" i="12"/>
  <c r="B541" i="12"/>
  <c r="P541" i="10"/>
  <c r="O541" i="10"/>
  <c r="M541" i="10"/>
  <c r="M541" i="18" s="1"/>
  <c r="I541" i="10"/>
  <c r="Q541" i="10" s="1"/>
  <c r="D541" i="10"/>
  <c r="C541" i="10"/>
  <c r="B541" i="10"/>
  <c r="O541" i="1"/>
  <c r="Z541" i="18" s="1"/>
  <c r="N541" i="1"/>
  <c r="P541" i="18" s="1"/>
  <c r="AM541" i="18" s="1"/>
  <c r="M541" i="1"/>
  <c r="J541" i="18" s="1"/>
  <c r="AL541" i="18" s="1"/>
  <c r="L541" i="1"/>
  <c r="D541" i="18" s="1"/>
  <c r="AK541" i="18" s="1"/>
  <c r="A541" i="1"/>
  <c r="AX540" i="18"/>
  <c r="AW540" i="18"/>
  <c r="AV540" i="18"/>
  <c r="AI540" i="18"/>
  <c r="AG540" i="18"/>
  <c r="AF540" i="18"/>
  <c r="BB540" i="18" s="1"/>
  <c r="AE540" i="18"/>
  <c r="AD540" i="18"/>
  <c r="AC540" i="18"/>
  <c r="Y540" i="18"/>
  <c r="W540" i="18"/>
  <c r="V540" i="18"/>
  <c r="BA540" i="18" s="1"/>
  <c r="U540" i="18"/>
  <c r="T540" i="18"/>
  <c r="AZ540" i="18" s="1"/>
  <c r="S540" i="18"/>
  <c r="O540" i="18"/>
  <c r="N540" i="18"/>
  <c r="I540" i="18"/>
  <c r="H540" i="18"/>
  <c r="C540" i="18"/>
  <c r="B540" i="18"/>
  <c r="Q540" i="15"/>
  <c r="P540" i="15"/>
  <c r="O540" i="15"/>
  <c r="N540" i="15"/>
  <c r="J540" i="15"/>
  <c r="R540" i="15" s="1"/>
  <c r="D540" i="15"/>
  <c r="C540" i="15"/>
  <c r="B540" i="15"/>
  <c r="Q540" i="14"/>
  <c r="P540" i="14"/>
  <c r="O540" i="14"/>
  <c r="N540" i="14"/>
  <c r="J540" i="14"/>
  <c r="C540" i="14"/>
  <c r="B540" i="14"/>
  <c r="P540" i="13"/>
  <c r="O540" i="13"/>
  <c r="N540" i="13"/>
  <c r="M540" i="13"/>
  <c r="I540" i="13"/>
  <c r="Q540" i="13" s="1"/>
  <c r="D540" i="13"/>
  <c r="C540" i="13"/>
  <c r="B540" i="13"/>
  <c r="R540" i="16"/>
  <c r="Q540" i="16"/>
  <c r="P540" i="16"/>
  <c r="O540" i="16"/>
  <c r="K540" i="16"/>
  <c r="S540" i="16" s="1"/>
  <c r="D540" i="16"/>
  <c r="C540" i="16"/>
  <c r="B540" i="16"/>
  <c r="S540" i="11"/>
  <c r="R540" i="11"/>
  <c r="P540" i="11"/>
  <c r="O540" i="11"/>
  <c r="N540" i="11"/>
  <c r="K540" i="11"/>
  <c r="H540" i="11"/>
  <c r="T540" i="11" s="1"/>
  <c r="D540" i="11"/>
  <c r="C540" i="11"/>
  <c r="B540" i="11"/>
  <c r="P540" i="12"/>
  <c r="O540" i="12"/>
  <c r="N540" i="12"/>
  <c r="M540" i="12"/>
  <c r="I540" i="12"/>
  <c r="Q540" i="12" s="1"/>
  <c r="D540" i="12"/>
  <c r="C540" i="12"/>
  <c r="B540" i="12"/>
  <c r="P540" i="10"/>
  <c r="O540" i="10"/>
  <c r="M540" i="10"/>
  <c r="I540" i="10"/>
  <c r="Q540" i="10" s="1"/>
  <c r="D540" i="10"/>
  <c r="C540" i="10"/>
  <c r="B540" i="10"/>
  <c r="O540" i="1"/>
  <c r="Z540" i="18" s="1"/>
  <c r="AN540" i="18" s="1"/>
  <c r="N540" i="1"/>
  <c r="P540" i="18" s="1"/>
  <c r="AM540" i="18" s="1"/>
  <c r="M540" i="1"/>
  <c r="J540" i="18" s="1"/>
  <c r="AL540" i="18" s="1"/>
  <c r="L540" i="1"/>
  <c r="D540" i="18" s="1"/>
  <c r="AK540" i="18" s="1"/>
  <c r="A540" i="1"/>
  <c r="A540" i="15" s="1"/>
  <c r="AX539" i="18"/>
  <c r="AW539" i="18"/>
  <c r="AV539" i="18"/>
  <c r="AI539" i="18"/>
  <c r="AG539" i="18"/>
  <c r="AF539" i="18"/>
  <c r="BB539" i="18" s="1"/>
  <c r="AE539" i="18"/>
  <c r="AD539" i="18"/>
  <c r="AC539" i="18"/>
  <c r="Y539" i="18"/>
  <c r="W539" i="18"/>
  <c r="V539" i="18"/>
  <c r="U539" i="18"/>
  <c r="T539" i="18"/>
  <c r="AZ539" i="18" s="1"/>
  <c r="S539" i="18"/>
  <c r="O539" i="18"/>
  <c r="N539" i="18"/>
  <c r="I539" i="18"/>
  <c r="H539" i="18"/>
  <c r="C539" i="18"/>
  <c r="B539" i="18"/>
  <c r="Q539" i="15"/>
  <c r="P539" i="15"/>
  <c r="O539" i="15"/>
  <c r="N539" i="15"/>
  <c r="J539" i="15"/>
  <c r="D539" i="15"/>
  <c r="C539" i="15"/>
  <c r="B539" i="15"/>
  <c r="Q539" i="14"/>
  <c r="P539" i="14"/>
  <c r="O539" i="14"/>
  <c r="N539" i="14"/>
  <c r="J539" i="14"/>
  <c r="D539" i="14"/>
  <c r="C539" i="14"/>
  <c r="B539" i="14"/>
  <c r="P539" i="13"/>
  <c r="O539" i="13"/>
  <c r="N539" i="13"/>
  <c r="M539" i="13"/>
  <c r="I539" i="13"/>
  <c r="Q539" i="13" s="1"/>
  <c r="D539" i="13"/>
  <c r="C539" i="13"/>
  <c r="B539" i="13"/>
  <c r="R539" i="16"/>
  <c r="Q539" i="16"/>
  <c r="P539" i="16"/>
  <c r="O539" i="16"/>
  <c r="K539" i="16"/>
  <c r="S539" i="16" s="1"/>
  <c r="D539" i="16"/>
  <c r="C539" i="16"/>
  <c r="B539" i="16"/>
  <c r="S539" i="11"/>
  <c r="R539" i="11"/>
  <c r="P539" i="11"/>
  <c r="O539" i="11"/>
  <c r="N539" i="11"/>
  <c r="K539" i="11"/>
  <c r="H539" i="11"/>
  <c r="T539" i="11" s="1"/>
  <c r="D539" i="11"/>
  <c r="C539" i="11"/>
  <c r="B539" i="11"/>
  <c r="P539" i="12"/>
  <c r="O539" i="12"/>
  <c r="N539" i="12"/>
  <c r="M539" i="12"/>
  <c r="I539" i="12"/>
  <c r="Q539" i="12" s="1"/>
  <c r="D539" i="12"/>
  <c r="C539" i="12"/>
  <c r="B539" i="12"/>
  <c r="P539" i="10"/>
  <c r="O539" i="10"/>
  <c r="M539" i="10"/>
  <c r="I539" i="10"/>
  <c r="Q539" i="10" s="1"/>
  <c r="D539" i="10"/>
  <c r="C539" i="10"/>
  <c r="B539" i="10"/>
  <c r="O539" i="1"/>
  <c r="Z539" i="18" s="1"/>
  <c r="AN539" i="18" s="1"/>
  <c r="N539" i="1"/>
  <c r="P539" i="18" s="1"/>
  <c r="AM539" i="18" s="1"/>
  <c r="M539" i="1"/>
  <c r="J539" i="18" s="1"/>
  <c r="AL539" i="18" s="1"/>
  <c r="L539" i="1"/>
  <c r="D539" i="18" s="1"/>
  <c r="AK539" i="18" s="1"/>
  <c r="A539" i="1"/>
  <c r="A539" i="14" s="1"/>
  <c r="AX538" i="18"/>
  <c r="AW538" i="18"/>
  <c r="AV538" i="18"/>
  <c r="AF538" i="18"/>
  <c r="BB538" i="18" s="1"/>
  <c r="AD538" i="18"/>
  <c r="AC538" i="18"/>
  <c r="V538" i="18"/>
  <c r="T538" i="18"/>
  <c r="AZ538" i="18" s="1"/>
  <c r="S538" i="18"/>
  <c r="O538" i="18"/>
  <c r="N538" i="18"/>
  <c r="I538" i="18"/>
  <c r="H538" i="18"/>
  <c r="C538" i="18"/>
  <c r="B538" i="18"/>
  <c r="Q538" i="15"/>
  <c r="P538" i="15"/>
  <c r="O538" i="15"/>
  <c r="N538" i="15"/>
  <c r="J538" i="15"/>
  <c r="D538" i="15"/>
  <c r="C538" i="15"/>
  <c r="B538" i="15"/>
  <c r="Q538" i="14"/>
  <c r="P538" i="14"/>
  <c r="O538" i="14"/>
  <c r="N538" i="14"/>
  <c r="J538" i="14"/>
  <c r="D538" i="14"/>
  <c r="C538" i="14"/>
  <c r="B538" i="14"/>
  <c r="P538" i="13"/>
  <c r="O538" i="13"/>
  <c r="N538" i="13"/>
  <c r="M538" i="13"/>
  <c r="I538" i="13"/>
  <c r="Q538" i="13" s="1"/>
  <c r="D538" i="13"/>
  <c r="C538" i="13"/>
  <c r="B538" i="13"/>
  <c r="R538" i="16"/>
  <c r="Q538" i="16"/>
  <c r="P538" i="16"/>
  <c r="O538" i="16"/>
  <c r="K538" i="16"/>
  <c r="D538" i="16"/>
  <c r="C538" i="16"/>
  <c r="B538" i="16"/>
  <c r="S538" i="11"/>
  <c r="R538" i="11"/>
  <c r="P538" i="11"/>
  <c r="O538" i="11"/>
  <c r="N538" i="11"/>
  <c r="K538" i="11"/>
  <c r="H538" i="11"/>
  <c r="T538" i="11" s="1"/>
  <c r="D538" i="11"/>
  <c r="C538" i="11"/>
  <c r="B538" i="11"/>
  <c r="P538" i="12"/>
  <c r="O538" i="12"/>
  <c r="N538" i="12"/>
  <c r="M538" i="12"/>
  <c r="I538" i="12"/>
  <c r="Q538" i="12" s="1"/>
  <c r="D538" i="12"/>
  <c r="C538" i="12"/>
  <c r="B538" i="12"/>
  <c r="P538" i="10"/>
  <c r="O538" i="10"/>
  <c r="M538" i="10"/>
  <c r="M538" i="18" s="1"/>
  <c r="I538" i="10"/>
  <c r="Q538" i="10" s="1"/>
  <c r="D538" i="10"/>
  <c r="C538" i="10"/>
  <c r="B538" i="10"/>
  <c r="O538" i="1"/>
  <c r="Z538" i="18" s="1"/>
  <c r="AN538" i="18" s="1"/>
  <c r="N538" i="1"/>
  <c r="P538" i="18" s="1"/>
  <c r="M538" i="1"/>
  <c r="J538" i="18" s="1"/>
  <c r="AL538" i="18" s="1"/>
  <c r="L538" i="1"/>
  <c r="D538" i="18" s="1"/>
  <c r="AK538" i="18" s="1"/>
  <c r="A538" i="1"/>
  <c r="A538" i="15" s="1"/>
  <c r="AX537" i="18"/>
  <c r="AW537" i="18"/>
  <c r="AV537" i="18"/>
  <c r="AI537" i="18"/>
  <c r="AG537" i="18"/>
  <c r="AF537" i="18"/>
  <c r="BB537" i="18" s="1"/>
  <c r="AE537" i="18"/>
  <c r="AD537" i="18"/>
  <c r="AC537" i="18"/>
  <c r="Y537" i="18"/>
  <c r="W537" i="18"/>
  <c r="V537" i="18"/>
  <c r="U537" i="18"/>
  <c r="T537" i="18"/>
  <c r="AZ537" i="18" s="1"/>
  <c r="S537" i="18"/>
  <c r="O537" i="18"/>
  <c r="N537" i="18"/>
  <c r="I537" i="18"/>
  <c r="H537" i="18"/>
  <c r="C537" i="18"/>
  <c r="B537" i="18"/>
  <c r="Q537" i="15"/>
  <c r="P537" i="15"/>
  <c r="O537" i="15"/>
  <c r="N537" i="15"/>
  <c r="J537" i="15"/>
  <c r="R537" i="15" s="1"/>
  <c r="D537" i="15"/>
  <c r="C537" i="15"/>
  <c r="B537" i="15"/>
  <c r="Q537" i="14"/>
  <c r="P537" i="14"/>
  <c r="O537" i="14"/>
  <c r="N537" i="14"/>
  <c r="J537" i="14"/>
  <c r="D537" i="14"/>
  <c r="C537" i="14"/>
  <c r="B537" i="14"/>
  <c r="P537" i="13"/>
  <c r="O537" i="13"/>
  <c r="N537" i="13"/>
  <c r="M537" i="13"/>
  <c r="I537" i="13"/>
  <c r="Q537" i="13" s="1"/>
  <c r="D537" i="13"/>
  <c r="C537" i="13"/>
  <c r="B537" i="13"/>
  <c r="R537" i="16"/>
  <c r="Q537" i="16"/>
  <c r="P537" i="16"/>
  <c r="O537" i="16"/>
  <c r="K537" i="16"/>
  <c r="S537" i="16" s="1"/>
  <c r="D537" i="16"/>
  <c r="C537" i="16"/>
  <c r="B537" i="16"/>
  <c r="S537" i="11"/>
  <c r="R537" i="11"/>
  <c r="P537" i="11"/>
  <c r="O537" i="11"/>
  <c r="N537" i="11"/>
  <c r="K537" i="11"/>
  <c r="H537" i="11"/>
  <c r="T537" i="11" s="1"/>
  <c r="D537" i="11"/>
  <c r="C537" i="11"/>
  <c r="B537" i="11"/>
  <c r="P537" i="12"/>
  <c r="O537" i="12"/>
  <c r="N537" i="12"/>
  <c r="M537" i="12"/>
  <c r="I537" i="12"/>
  <c r="Q537" i="12" s="1"/>
  <c r="D537" i="12"/>
  <c r="C537" i="12"/>
  <c r="B537" i="12"/>
  <c r="P537" i="10"/>
  <c r="O537" i="10"/>
  <c r="M537" i="10"/>
  <c r="M537" i="18" s="1"/>
  <c r="I537" i="10"/>
  <c r="Q537" i="10" s="1"/>
  <c r="D537" i="10"/>
  <c r="C537" i="10"/>
  <c r="B537" i="10"/>
  <c r="O537" i="1"/>
  <c r="Z537" i="18" s="1"/>
  <c r="AN537" i="18" s="1"/>
  <c r="N537" i="1"/>
  <c r="P537" i="18" s="1"/>
  <c r="AM537" i="18" s="1"/>
  <c r="M537" i="1"/>
  <c r="J537" i="18" s="1"/>
  <c r="AL537" i="18" s="1"/>
  <c r="L537" i="1"/>
  <c r="D537" i="18" s="1"/>
  <c r="AK537" i="18" s="1"/>
  <c r="A537" i="1"/>
  <c r="A537" i="15" s="1"/>
  <c r="AX536" i="18"/>
  <c r="AW536" i="18"/>
  <c r="AV536" i="18"/>
  <c r="AI536" i="18"/>
  <c r="AG536" i="18"/>
  <c r="AF536" i="18"/>
  <c r="BB536" i="18" s="1"/>
  <c r="AE536" i="18"/>
  <c r="AD536" i="18"/>
  <c r="AC536" i="18"/>
  <c r="V536" i="18"/>
  <c r="W536" i="18" s="1"/>
  <c r="T536" i="18"/>
  <c r="S536" i="18"/>
  <c r="O536" i="18"/>
  <c r="N536" i="18"/>
  <c r="C536" i="18"/>
  <c r="B536" i="18"/>
  <c r="Q536" i="15"/>
  <c r="P536" i="15"/>
  <c r="O536" i="15"/>
  <c r="N536" i="15"/>
  <c r="J536" i="15"/>
  <c r="D536" i="15"/>
  <c r="C536" i="15"/>
  <c r="B536" i="15"/>
  <c r="Q536" i="14"/>
  <c r="P536" i="14"/>
  <c r="O536" i="14"/>
  <c r="N536" i="14"/>
  <c r="J536" i="14"/>
  <c r="C536" i="14"/>
  <c r="B536" i="14"/>
  <c r="P536" i="13"/>
  <c r="O536" i="13"/>
  <c r="N536" i="13"/>
  <c r="M536" i="13"/>
  <c r="I536" i="13"/>
  <c r="Q536" i="13" s="1"/>
  <c r="D536" i="13"/>
  <c r="C536" i="13"/>
  <c r="B536" i="13"/>
  <c r="R536" i="16"/>
  <c r="Q536" i="16"/>
  <c r="P536" i="16"/>
  <c r="O536" i="16"/>
  <c r="K536" i="16"/>
  <c r="S536" i="16" s="1"/>
  <c r="D536" i="16"/>
  <c r="C536" i="16"/>
  <c r="B536" i="16"/>
  <c r="S536" i="11"/>
  <c r="R536" i="11"/>
  <c r="P536" i="11"/>
  <c r="O536" i="11"/>
  <c r="N536" i="11"/>
  <c r="K536" i="11"/>
  <c r="H536" i="11"/>
  <c r="T536" i="11" s="1"/>
  <c r="D536" i="11"/>
  <c r="C536" i="11"/>
  <c r="B536" i="11"/>
  <c r="P536" i="12"/>
  <c r="O536" i="12"/>
  <c r="N536" i="12"/>
  <c r="M536" i="12"/>
  <c r="I536" i="12"/>
  <c r="Q536" i="12" s="1"/>
  <c r="D536" i="12"/>
  <c r="C536" i="12"/>
  <c r="B536" i="12"/>
  <c r="P536" i="10"/>
  <c r="O536" i="10"/>
  <c r="M536" i="10"/>
  <c r="M536" i="18" s="1"/>
  <c r="I536" i="10"/>
  <c r="D536" i="10"/>
  <c r="C536" i="10"/>
  <c r="B536" i="10"/>
  <c r="O536" i="1"/>
  <c r="Z536" i="18" s="1"/>
  <c r="AN536" i="18" s="1"/>
  <c r="N536" i="1"/>
  <c r="P536" i="18" s="1"/>
  <c r="AM536" i="18" s="1"/>
  <c r="M536" i="1"/>
  <c r="J536" i="18" s="1"/>
  <c r="AL536" i="18" s="1"/>
  <c r="L536" i="1"/>
  <c r="D536" i="18" s="1"/>
  <c r="AK536" i="18" s="1"/>
  <c r="A536" i="1"/>
  <c r="A536" i="18" s="1"/>
  <c r="AX535" i="18"/>
  <c r="AW535" i="18"/>
  <c r="AV535" i="18"/>
  <c r="AF535" i="18"/>
  <c r="BB535" i="18" s="1"/>
  <c r="AD535" i="18"/>
  <c r="AC535" i="18"/>
  <c r="V535" i="18"/>
  <c r="T535" i="18"/>
  <c r="AZ535" i="18" s="1"/>
  <c r="S535" i="18"/>
  <c r="O535" i="18"/>
  <c r="N535" i="18"/>
  <c r="I535" i="18"/>
  <c r="H535" i="18"/>
  <c r="C535" i="18"/>
  <c r="B535" i="18"/>
  <c r="Q535" i="15"/>
  <c r="P535" i="15"/>
  <c r="O535" i="15"/>
  <c r="N535" i="15"/>
  <c r="J535" i="15"/>
  <c r="D535" i="15"/>
  <c r="C535" i="15"/>
  <c r="B535" i="15"/>
  <c r="Q535" i="14"/>
  <c r="P535" i="14"/>
  <c r="O535" i="14"/>
  <c r="N535" i="14"/>
  <c r="J535" i="14"/>
  <c r="D535" i="14"/>
  <c r="C535" i="14"/>
  <c r="B535" i="14"/>
  <c r="P535" i="13"/>
  <c r="O535" i="13"/>
  <c r="N535" i="13"/>
  <c r="M535" i="13"/>
  <c r="I535" i="13"/>
  <c r="Q535" i="13" s="1"/>
  <c r="D535" i="13"/>
  <c r="C535" i="13"/>
  <c r="B535" i="13"/>
  <c r="R535" i="16"/>
  <c r="Q535" i="16"/>
  <c r="P535" i="16"/>
  <c r="O535" i="16"/>
  <c r="K535" i="16"/>
  <c r="S535" i="16" s="1"/>
  <c r="D535" i="16"/>
  <c r="C535" i="16"/>
  <c r="B535" i="16"/>
  <c r="S535" i="11"/>
  <c r="R535" i="11"/>
  <c r="P535" i="11"/>
  <c r="O535" i="11"/>
  <c r="N535" i="11"/>
  <c r="K535" i="11"/>
  <c r="H535" i="11"/>
  <c r="T535" i="11" s="1"/>
  <c r="D535" i="11"/>
  <c r="C535" i="11"/>
  <c r="B535" i="11"/>
  <c r="P535" i="12"/>
  <c r="O535" i="12"/>
  <c r="N535" i="12"/>
  <c r="M535" i="12"/>
  <c r="I535" i="12"/>
  <c r="Q535" i="12" s="1"/>
  <c r="D535" i="12"/>
  <c r="C535" i="12"/>
  <c r="B535" i="12"/>
  <c r="P535" i="10"/>
  <c r="O535" i="10"/>
  <c r="M535" i="10"/>
  <c r="M535" i="18" s="1"/>
  <c r="I535" i="10"/>
  <c r="Q535" i="10" s="1"/>
  <c r="D535" i="10"/>
  <c r="C535" i="10"/>
  <c r="B535" i="10"/>
  <c r="O535" i="1"/>
  <c r="Z535" i="18" s="1"/>
  <c r="AN535" i="18" s="1"/>
  <c r="N535" i="1"/>
  <c r="P535" i="18" s="1"/>
  <c r="M535" i="1"/>
  <c r="J535" i="18" s="1"/>
  <c r="AL535" i="18" s="1"/>
  <c r="L535" i="1"/>
  <c r="D535" i="18" s="1"/>
  <c r="AK535" i="18" s="1"/>
  <c r="A535" i="1"/>
  <c r="A535" i="15" s="1"/>
  <c r="AX534" i="18"/>
  <c r="AW534" i="18"/>
  <c r="AV534" i="18"/>
  <c r="AI534" i="18"/>
  <c r="AG534" i="18"/>
  <c r="AF534" i="18"/>
  <c r="BB534" i="18" s="1"/>
  <c r="AE534" i="18"/>
  <c r="AD534" i="18"/>
  <c r="AC534" i="18"/>
  <c r="V534" i="18"/>
  <c r="W534" i="18" s="1"/>
  <c r="T534" i="18"/>
  <c r="AZ534" i="18" s="1"/>
  <c r="S534" i="18"/>
  <c r="O534" i="18"/>
  <c r="N534" i="18"/>
  <c r="I534" i="18"/>
  <c r="H534" i="18"/>
  <c r="C534" i="18"/>
  <c r="B534" i="18"/>
  <c r="Q534" i="15"/>
  <c r="P534" i="15"/>
  <c r="O534" i="15"/>
  <c r="N534" i="15"/>
  <c r="J534" i="15"/>
  <c r="R534" i="15" s="1"/>
  <c r="D534" i="15"/>
  <c r="C534" i="15"/>
  <c r="B534" i="15"/>
  <c r="Q534" i="14"/>
  <c r="P534" i="14"/>
  <c r="O534" i="14"/>
  <c r="N534" i="14"/>
  <c r="J534" i="14"/>
  <c r="C534" i="14"/>
  <c r="B534" i="14"/>
  <c r="P534" i="13"/>
  <c r="O534" i="13"/>
  <c r="N534" i="13"/>
  <c r="M534" i="13"/>
  <c r="I534" i="13"/>
  <c r="Q534" i="13" s="1"/>
  <c r="D534" i="13"/>
  <c r="C534" i="13"/>
  <c r="B534" i="13"/>
  <c r="R534" i="16"/>
  <c r="Q534" i="16"/>
  <c r="P534" i="16"/>
  <c r="O534" i="16"/>
  <c r="K534" i="16"/>
  <c r="S534" i="16" s="1"/>
  <c r="D534" i="16"/>
  <c r="C534" i="16"/>
  <c r="B534" i="16"/>
  <c r="S534" i="11"/>
  <c r="R534" i="11"/>
  <c r="P534" i="11"/>
  <c r="O534" i="11"/>
  <c r="N534" i="11"/>
  <c r="K534" i="11"/>
  <c r="H534" i="11"/>
  <c r="T534" i="11" s="1"/>
  <c r="D534" i="11"/>
  <c r="C534" i="11"/>
  <c r="B534" i="11"/>
  <c r="P534" i="12"/>
  <c r="O534" i="12"/>
  <c r="N534" i="12"/>
  <c r="M534" i="12"/>
  <c r="I534" i="12"/>
  <c r="Q534" i="12" s="1"/>
  <c r="D534" i="12"/>
  <c r="C534" i="12"/>
  <c r="B534" i="12"/>
  <c r="P534" i="10"/>
  <c r="O534" i="10"/>
  <c r="M534" i="10"/>
  <c r="I534" i="10"/>
  <c r="Q534" i="10" s="1"/>
  <c r="D534" i="10"/>
  <c r="C534" i="10"/>
  <c r="B534" i="10"/>
  <c r="O534" i="1"/>
  <c r="Z534" i="18" s="1"/>
  <c r="AN534" i="18" s="1"/>
  <c r="N534" i="1"/>
  <c r="P534" i="18" s="1"/>
  <c r="AM534" i="18" s="1"/>
  <c r="M534" i="1"/>
  <c r="J534" i="18" s="1"/>
  <c r="AL534" i="18" s="1"/>
  <c r="L534" i="1"/>
  <c r="D534" i="18" s="1"/>
  <c r="AK534" i="18" s="1"/>
  <c r="A534" i="1"/>
  <c r="A534" i="13" s="1"/>
  <c r="AX533" i="18"/>
  <c r="AW533" i="18"/>
  <c r="AV533" i="18"/>
  <c r="AI533" i="18"/>
  <c r="AG533" i="18"/>
  <c r="AF533" i="18"/>
  <c r="BB533" i="18" s="1"/>
  <c r="AE533" i="18"/>
  <c r="AD533" i="18"/>
  <c r="AC533" i="18"/>
  <c r="Y533" i="18"/>
  <c r="W533" i="18"/>
  <c r="V533" i="18"/>
  <c r="BA533" i="18" s="1"/>
  <c r="U533" i="18"/>
  <c r="T533" i="18"/>
  <c r="AZ533" i="18" s="1"/>
  <c r="S533" i="18"/>
  <c r="O533" i="18"/>
  <c r="N533" i="18"/>
  <c r="I533" i="18"/>
  <c r="H533" i="18"/>
  <c r="C533" i="18"/>
  <c r="B533" i="18"/>
  <c r="Q533" i="15"/>
  <c r="P533" i="15"/>
  <c r="O533" i="15"/>
  <c r="N533" i="15"/>
  <c r="J533" i="15"/>
  <c r="D533" i="15"/>
  <c r="C533" i="15"/>
  <c r="B533" i="15"/>
  <c r="Q533" i="14"/>
  <c r="P533" i="14"/>
  <c r="O533" i="14"/>
  <c r="N533" i="14"/>
  <c r="J533" i="14"/>
  <c r="D533" i="14"/>
  <c r="C533" i="14"/>
  <c r="B533" i="14"/>
  <c r="P533" i="13"/>
  <c r="O533" i="13"/>
  <c r="N533" i="13"/>
  <c r="M533" i="13"/>
  <c r="I533" i="13"/>
  <c r="Q533" i="13" s="1"/>
  <c r="D533" i="13"/>
  <c r="C533" i="13"/>
  <c r="B533" i="13"/>
  <c r="R533" i="16"/>
  <c r="Q533" i="16"/>
  <c r="P533" i="16"/>
  <c r="O533" i="16"/>
  <c r="K533" i="16"/>
  <c r="S533" i="16" s="1"/>
  <c r="D533" i="16"/>
  <c r="C533" i="16"/>
  <c r="B533" i="16"/>
  <c r="S533" i="11"/>
  <c r="R533" i="11"/>
  <c r="P533" i="11"/>
  <c r="O533" i="11"/>
  <c r="N533" i="11"/>
  <c r="K533" i="11"/>
  <c r="H533" i="11"/>
  <c r="T533" i="11" s="1"/>
  <c r="D533" i="11"/>
  <c r="C533" i="11"/>
  <c r="B533" i="11"/>
  <c r="P533" i="12"/>
  <c r="O533" i="12"/>
  <c r="N533" i="12"/>
  <c r="M533" i="12"/>
  <c r="I533" i="12"/>
  <c r="Q533" i="12" s="1"/>
  <c r="D533" i="12"/>
  <c r="C533" i="12"/>
  <c r="B533" i="12"/>
  <c r="P533" i="10"/>
  <c r="O533" i="10"/>
  <c r="M533" i="10"/>
  <c r="M533" i="18" s="1"/>
  <c r="I533" i="10"/>
  <c r="Q533" i="10" s="1"/>
  <c r="D533" i="10"/>
  <c r="C533" i="10"/>
  <c r="B533" i="10"/>
  <c r="O533" i="1"/>
  <c r="Z533" i="18" s="1"/>
  <c r="AN533" i="18" s="1"/>
  <c r="N533" i="1"/>
  <c r="P533" i="18" s="1"/>
  <c r="AM533" i="18" s="1"/>
  <c r="M533" i="1"/>
  <c r="J533" i="18" s="1"/>
  <c r="AL533" i="18" s="1"/>
  <c r="L533" i="1"/>
  <c r="D533" i="18" s="1"/>
  <c r="AK533" i="18" s="1"/>
  <c r="A533" i="1"/>
  <c r="A533" i="13" s="1"/>
  <c r="AX532" i="18"/>
  <c r="AW532" i="18"/>
  <c r="AV532" i="18"/>
  <c r="AF532" i="18"/>
  <c r="BB532" i="18" s="1"/>
  <c r="AD532" i="18"/>
  <c r="AC532" i="18"/>
  <c r="V532" i="18"/>
  <c r="W532" i="18" s="1"/>
  <c r="T532" i="18"/>
  <c r="AZ532" i="18" s="1"/>
  <c r="S532" i="18"/>
  <c r="O532" i="18"/>
  <c r="N532" i="18"/>
  <c r="I532" i="18"/>
  <c r="H532" i="18"/>
  <c r="C532" i="18"/>
  <c r="B532" i="18"/>
  <c r="Q532" i="15"/>
  <c r="P532" i="15"/>
  <c r="O532" i="15"/>
  <c r="N532" i="15"/>
  <c r="J532" i="15"/>
  <c r="D532" i="15"/>
  <c r="C532" i="15"/>
  <c r="B532" i="15"/>
  <c r="Q532" i="14"/>
  <c r="P532" i="14"/>
  <c r="O532" i="14"/>
  <c r="N532" i="14"/>
  <c r="J532" i="14"/>
  <c r="D532" i="14"/>
  <c r="C532" i="14"/>
  <c r="B532" i="14"/>
  <c r="P532" i="13"/>
  <c r="O532" i="13"/>
  <c r="N532" i="13"/>
  <c r="M532" i="13"/>
  <c r="I532" i="13"/>
  <c r="Q532" i="13" s="1"/>
  <c r="D532" i="13"/>
  <c r="C532" i="13"/>
  <c r="B532" i="13"/>
  <c r="R532" i="16"/>
  <c r="Q532" i="16"/>
  <c r="P532" i="16"/>
  <c r="O532" i="16"/>
  <c r="K532" i="16"/>
  <c r="S532" i="16" s="1"/>
  <c r="D532" i="16"/>
  <c r="C532" i="16"/>
  <c r="B532" i="16"/>
  <c r="S532" i="11"/>
  <c r="R532" i="11"/>
  <c r="P532" i="11"/>
  <c r="O532" i="11"/>
  <c r="N532" i="11"/>
  <c r="K532" i="11"/>
  <c r="H532" i="11"/>
  <c r="T532" i="11" s="1"/>
  <c r="D532" i="11"/>
  <c r="C532" i="11"/>
  <c r="B532" i="11"/>
  <c r="P532" i="12"/>
  <c r="O532" i="12"/>
  <c r="N532" i="12"/>
  <c r="M532" i="12"/>
  <c r="I532" i="12"/>
  <c r="Q532" i="12" s="1"/>
  <c r="D532" i="12"/>
  <c r="C532" i="12"/>
  <c r="B532" i="12"/>
  <c r="P532" i="10"/>
  <c r="O532" i="10"/>
  <c r="M532" i="10"/>
  <c r="I532" i="10"/>
  <c r="Q532" i="10" s="1"/>
  <c r="D532" i="10"/>
  <c r="C532" i="10"/>
  <c r="B532" i="10"/>
  <c r="O532" i="1"/>
  <c r="Z532" i="18" s="1"/>
  <c r="N532" i="1"/>
  <c r="P532" i="18" s="1"/>
  <c r="AM532" i="18" s="1"/>
  <c r="M532" i="1"/>
  <c r="J532" i="18" s="1"/>
  <c r="AL532" i="18" s="1"/>
  <c r="L532" i="1"/>
  <c r="D532" i="18" s="1"/>
  <c r="AK532" i="18" s="1"/>
  <c r="A532" i="1"/>
  <c r="A532" i="15" s="1"/>
  <c r="AX531" i="18"/>
  <c r="AW531" i="18"/>
  <c r="AV531" i="18"/>
  <c r="AF531" i="18"/>
  <c r="AD531" i="18"/>
  <c r="AC531" i="18"/>
  <c r="V531" i="18"/>
  <c r="T531" i="18"/>
  <c r="S531" i="18"/>
  <c r="O531" i="18"/>
  <c r="N531" i="18"/>
  <c r="I531" i="18"/>
  <c r="H531" i="18"/>
  <c r="C531" i="18"/>
  <c r="B531" i="18"/>
  <c r="Q531" i="15"/>
  <c r="P531" i="15"/>
  <c r="O531" i="15"/>
  <c r="N531" i="15"/>
  <c r="J531" i="15"/>
  <c r="C531" i="15"/>
  <c r="B531" i="15"/>
  <c r="Q531" i="14"/>
  <c r="P531" i="14"/>
  <c r="O531" i="14"/>
  <c r="N531" i="14"/>
  <c r="J531" i="14"/>
  <c r="C531" i="14"/>
  <c r="B531" i="14"/>
  <c r="P531" i="13"/>
  <c r="O531" i="13"/>
  <c r="N531" i="13"/>
  <c r="M531" i="13"/>
  <c r="I531" i="13"/>
  <c r="D531" i="13"/>
  <c r="C531" i="13"/>
  <c r="B531" i="13"/>
  <c r="R531" i="16"/>
  <c r="Q531" i="16"/>
  <c r="P531" i="16"/>
  <c r="O531" i="16"/>
  <c r="K531" i="16"/>
  <c r="D531" i="16"/>
  <c r="C531" i="16"/>
  <c r="B531" i="16"/>
  <c r="S531" i="11"/>
  <c r="R531" i="11"/>
  <c r="P531" i="11"/>
  <c r="O531" i="11"/>
  <c r="N531" i="11"/>
  <c r="K531" i="11"/>
  <c r="H531" i="11"/>
  <c r="T531" i="11" s="1"/>
  <c r="D531" i="11"/>
  <c r="C531" i="11"/>
  <c r="B531" i="11"/>
  <c r="P531" i="12"/>
  <c r="O531" i="12"/>
  <c r="N531" i="12"/>
  <c r="M531" i="12"/>
  <c r="I531" i="12"/>
  <c r="Q531" i="12" s="1"/>
  <c r="D531" i="12"/>
  <c r="C531" i="12"/>
  <c r="B531" i="12"/>
  <c r="P531" i="10"/>
  <c r="O531" i="10"/>
  <c r="M531" i="10"/>
  <c r="I531" i="10"/>
  <c r="Q531" i="10" s="1"/>
  <c r="D531" i="10"/>
  <c r="C531" i="10"/>
  <c r="B531" i="10"/>
  <c r="O531" i="1"/>
  <c r="Z531" i="18" s="1"/>
  <c r="AN531" i="18" s="1"/>
  <c r="N531" i="1"/>
  <c r="P531" i="18" s="1"/>
  <c r="M531" i="1"/>
  <c r="J531" i="18" s="1"/>
  <c r="AL531" i="18" s="1"/>
  <c r="L531" i="1"/>
  <c r="D531" i="18" s="1"/>
  <c r="AK531" i="18" s="1"/>
  <c r="A531" i="1"/>
  <c r="A531" i="18" s="1"/>
  <c r="AX530" i="18"/>
  <c r="AW530" i="18"/>
  <c r="AV530" i="18"/>
  <c r="AI530" i="18"/>
  <c r="AG530" i="18"/>
  <c r="AF530" i="18"/>
  <c r="BB530" i="18" s="1"/>
  <c r="AE530" i="18"/>
  <c r="AD530" i="18"/>
  <c r="AC530" i="18"/>
  <c r="Y530" i="18"/>
  <c r="W530" i="18"/>
  <c r="V530" i="18"/>
  <c r="U530" i="18"/>
  <c r="T530" i="18"/>
  <c r="AZ530" i="18" s="1"/>
  <c r="S530" i="18"/>
  <c r="O530" i="18"/>
  <c r="N530" i="18"/>
  <c r="I530" i="18"/>
  <c r="H530" i="18"/>
  <c r="C530" i="18"/>
  <c r="B530" i="18"/>
  <c r="Q530" i="15"/>
  <c r="P530" i="15"/>
  <c r="O530" i="15"/>
  <c r="N530" i="15"/>
  <c r="J530" i="15"/>
  <c r="R530" i="15" s="1"/>
  <c r="D530" i="15"/>
  <c r="C530" i="15"/>
  <c r="B530" i="15"/>
  <c r="Q530" i="14"/>
  <c r="P530" i="14"/>
  <c r="O530" i="14"/>
  <c r="N530" i="14"/>
  <c r="J530" i="14"/>
  <c r="R530" i="14" s="1"/>
  <c r="C530" i="14"/>
  <c r="B530" i="14"/>
  <c r="P530" i="13"/>
  <c r="O530" i="13"/>
  <c r="N530" i="13"/>
  <c r="M530" i="13"/>
  <c r="I530" i="13"/>
  <c r="Q530" i="13" s="1"/>
  <c r="D530" i="13"/>
  <c r="C530" i="13"/>
  <c r="B530" i="13"/>
  <c r="R530" i="16"/>
  <c r="Q530" i="16"/>
  <c r="P530" i="16"/>
  <c r="O530" i="16"/>
  <c r="K530" i="16"/>
  <c r="S530" i="16" s="1"/>
  <c r="D530" i="16"/>
  <c r="C530" i="16"/>
  <c r="B530" i="16"/>
  <c r="S530" i="11"/>
  <c r="R530" i="11"/>
  <c r="P530" i="11"/>
  <c r="O530" i="11"/>
  <c r="N530" i="11"/>
  <c r="K530" i="11"/>
  <c r="H530" i="11"/>
  <c r="T530" i="11" s="1"/>
  <c r="D530" i="11"/>
  <c r="C530" i="11"/>
  <c r="B530" i="11"/>
  <c r="P530" i="12"/>
  <c r="O530" i="12"/>
  <c r="N530" i="12"/>
  <c r="M530" i="12"/>
  <c r="I530" i="12"/>
  <c r="Q530" i="12" s="1"/>
  <c r="D530" i="12"/>
  <c r="C530" i="12"/>
  <c r="B530" i="12"/>
  <c r="P530" i="10"/>
  <c r="O530" i="10"/>
  <c r="M530" i="10"/>
  <c r="M530" i="18" s="1"/>
  <c r="I530" i="10"/>
  <c r="Q530" i="10" s="1"/>
  <c r="D530" i="10"/>
  <c r="C530" i="10"/>
  <c r="B530" i="10"/>
  <c r="O530" i="1"/>
  <c r="Z530" i="18" s="1"/>
  <c r="AN530" i="18" s="1"/>
  <c r="N530" i="1"/>
  <c r="P530" i="18" s="1"/>
  <c r="AM530" i="18" s="1"/>
  <c r="M530" i="1"/>
  <c r="J530" i="18" s="1"/>
  <c r="AL530" i="18" s="1"/>
  <c r="L530" i="1"/>
  <c r="D530" i="18" s="1"/>
  <c r="AK530" i="18" s="1"/>
  <c r="A530" i="1"/>
  <c r="A530" i="15" s="1"/>
  <c r="AX529" i="18"/>
  <c r="AW529" i="18"/>
  <c r="AV529" i="18"/>
  <c r="AF529" i="18"/>
  <c r="BB529" i="18" s="1"/>
  <c r="AD529" i="18"/>
  <c r="AC529" i="18"/>
  <c r="Y529" i="18"/>
  <c r="W529" i="18"/>
  <c r="V529" i="18"/>
  <c r="U529" i="18"/>
  <c r="T529" i="18"/>
  <c r="AZ529" i="18" s="1"/>
  <c r="S529" i="18"/>
  <c r="O529" i="18"/>
  <c r="N529" i="18"/>
  <c r="I529" i="18"/>
  <c r="H529" i="18"/>
  <c r="C529" i="18"/>
  <c r="B529" i="18"/>
  <c r="Q529" i="15"/>
  <c r="P529" i="15"/>
  <c r="O529" i="15"/>
  <c r="N529" i="15"/>
  <c r="J529" i="15"/>
  <c r="R529" i="15" s="1"/>
  <c r="D529" i="15"/>
  <c r="C529" i="15"/>
  <c r="B529" i="15"/>
  <c r="Q529" i="14"/>
  <c r="P529" i="14"/>
  <c r="O529" i="14"/>
  <c r="N529" i="14"/>
  <c r="J529" i="14"/>
  <c r="R529" i="14" s="1"/>
  <c r="C529" i="14"/>
  <c r="B529" i="14"/>
  <c r="P529" i="13"/>
  <c r="O529" i="13"/>
  <c r="N529" i="13"/>
  <c r="M529" i="13"/>
  <c r="I529" i="13"/>
  <c r="Q529" i="13" s="1"/>
  <c r="D529" i="13"/>
  <c r="C529" i="13"/>
  <c r="B529" i="13"/>
  <c r="R529" i="16"/>
  <c r="Q529" i="16"/>
  <c r="P529" i="16"/>
  <c r="O529" i="16"/>
  <c r="K529" i="16"/>
  <c r="S529" i="16" s="1"/>
  <c r="D529" i="16"/>
  <c r="C529" i="16"/>
  <c r="B529" i="16"/>
  <c r="S529" i="11"/>
  <c r="R529" i="11"/>
  <c r="P529" i="11"/>
  <c r="O529" i="11"/>
  <c r="N529" i="11"/>
  <c r="K529" i="11"/>
  <c r="H529" i="11"/>
  <c r="T529" i="11" s="1"/>
  <c r="D529" i="11"/>
  <c r="C529" i="11"/>
  <c r="B529" i="11"/>
  <c r="P529" i="12"/>
  <c r="O529" i="12"/>
  <c r="N529" i="12"/>
  <c r="M529" i="12"/>
  <c r="I529" i="12"/>
  <c r="Q529" i="12" s="1"/>
  <c r="D529" i="12"/>
  <c r="C529" i="12"/>
  <c r="B529" i="12"/>
  <c r="P529" i="10"/>
  <c r="O529" i="10"/>
  <c r="M529" i="10"/>
  <c r="I529" i="10"/>
  <c r="Q529" i="10" s="1"/>
  <c r="D529" i="10"/>
  <c r="C529" i="10"/>
  <c r="B529" i="10"/>
  <c r="O529" i="1"/>
  <c r="Z529" i="18" s="1"/>
  <c r="AG529" i="18" s="1"/>
  <c r="N529" i="1"/>
  <c r="P529" i="18" s="1"/>
  <c r="AM529" i="18" s="1"/>
  <c r="M529" i="1"/>
  <c r="J529" i="18" s="1"/>
  <c r="AL529" i="18" s="1"/>
  <c r="L529" i="1"/>
  <c r="D529" i="18" s="1"/>
  <c r="AK529" i="18" s="1"/>
  <c r="A529" i="1"/>
  <c r="A529" i="15" s="1"/>
  <c r="AX528" i="18"/>
  <c r="AW528" i="18"/>
  <c r="AV528" i="18"/>
  <c r="AI528" i="18"/>
  <c r="AG528" i="18"/>
  <c r="AF528" i="18"/>
  <c r="BB528" i="18" s="1"/>
  <c r="AE528" i="18"/>
  <c r="AD528" i="18"/>
  <c r="AC528" i="18"/>
  <c r="V528" i="18"/>
  <c r="W528" i="18" s="1"/>
  <c r="T528" i="18"/>
  <c r="AZ528" i="18" s="1"/>
  <c r="S528" i="18"/>
  <c r="O528" i="18"/>
  <c r="N528" i="18"/>
  <c r="I528" i="18"/>
  <c r="H528" i="18"/>
  <c r="C528" i="18"/>
  <c r="B528" i="18"/>
  <c r="Q528" i="15"/>
  <c r="P528" i="15"/>
  <c r="O528" i="15"/>
  <c r="N528" i="15"/>
  <c r="J528" i="15"/>
  <c r="R528" i="15" s="1"/>
  <c r="D528" i="15"/>
  <c r="C528" i="15"/>
  <c r="B528" i="15"/>
  <c r="Q528" i="14"/>
  <c r="P528" i="14"/>
  <c r="O528" i="14"/>
  <c r="N528" i="14"/>
  <c r="J528" i="14"/>
  <c r="R528" i="14" s="1"/>
  <c r="C528" i="14"/>
  <c r="B528" i="14"/>
  <c r="P528" i="13"/>
  <c r="O528" i="13"/>
  <c r="N528" i="13"/>
  <c r="M528" i="13"/>
  <c r="I528" i="13"/>
  <c r="Q528" i="13" s="1"/>
  <c r="D528" i="13"/>
  <c r="C528" i="13"/>
  <c r="B528" i="13"/>
  <c r="R528" i="16"/>
  <c r="Q528" i="16"/>
  <c r="P528" i="16"/>
  <c r="O528" i="16"/>
  <c r="K528" i="16"/>
  <c r="S528" i="16" s="1"/>
  <c r="D528" i="16"/>
  <c r="C528" i="16"/>
  <c r="B528" i="16"/>
  <c r="S528" i="11"/>
  <c r="R528" i="11"/>
  <c r="P528" i="11"/>
  <c r="O528" i="11"/>
  <c r="N528" i="11"/>
  <c r="K528" i="11"/>
  <c r="H528" i="11"/>
  <c r="T528" i="11" s="1"/>
  <c r="D528" i="11"/>
  <c r="C528" i="11"/>
  <c r="B528" i="11"/>
  <c r="P528" i="12"/>
  <c r="O528" i="12"/>
  <c r="N528" i="12"/>
  <c r="M528" i="12"/>
  <c r="I528" i="12"/>
  <c r="Q528" i="12" s="1"/>
  <c r="D528" i="12"/>
  <c r="C528" i="12"/>
  <c r="B528" i="12"/>
  <c r="P528" i="10"/>
  <c r="O528" i="10"/>
  <c r="M528" i="10"/>
  <c r="I528" i="10"/>
  <c r="Q528" i="10" s="1"/>
  <c r="D528" i="10"/>
  <c r="C528" i="10"/>
  <c r="B528" i="10"/>
  <c r="O528" i="1"/>
  <c r="Z528" i="18" s="1"/>
  <c r="AN528" i="18" s="1"/>
  <c r="N528" i="1"/>
  <c r="P528" i="18" s="1"/>
  <c r="AM528" i="18" s="1"/>
  <c r="M528" i="1"/>
  <c r="J528" i="18" s="1"/>
  <c r="AL528" i="18" s="1"/>
  <c r="L528" i="1"/>
  <c r="D528" i="18" s="1"/>
  <c r="AK528" i="18" s="1"/>
  <c r="A528" i="1"/>
  <c r="A528" i="18" s="1"/>
  <c r="AX527" i="18"/>
  <c r="AW527" i="18"/>
  <c r="AV527" i="18"/>
  <c r="AI527" i="18"/>
  <c r="AG527" i="18"/>
  <c r="AF527" i="18"/>
  <c r="BB527" i="18" s="1"/>
  <c r="AE527" i="18"/>
  <c r="AD527" i="18"/>
  <c r="AC527" i="18"/>
  <c r="V527" i="18"/>
  <c r="T527" i="18"/>
  <c r="S527" i="18"/>
  <c r="O527" i="18"/>
  <c r="N527" i="18"/>
  <c r="I527" i="18"/>
  <c r="H527" i="18"/>
  <c r="C527" i="18"/>
  <c r="B527" i="18"/>
  <c r="Q527" i="15"/>
  <c r="P527" i="15"/>
  <c r="O527" i="15"/>
  <c r="N527" i="15"/>
  <c r="J527" i="15"/>
  <c r="R527" i="15" s="1"/>
  <c r="D527" i="15"/>
  <c r="C527" i="15"/>
  <c r="B527" i="15"/>
  <c r="Q527" i="14"/>
  <c r="P527" i="14"/>
  <c r="O527" i="14"/>
  <c r="N527" i="14"/>
  <c r="J527" i="14"/>
  <c r="C527" i="14"/>
  <c r="B527" i="14"/>
  <c r="P527" i="13"/>
  <c r="O527" i="13"/>
  <c r="N527" i="13"/>
  <c r="M527" i="13"/>
  <c r="I527" i="13"/>
  <c r="Q527" i="13" s="1"/>
  <c r="D527" i="13"/>
  <c r="C527" i="13"/>
  <c r="B527" i="13"/>
  <c r="R527" i="16"/>
  <c r="Q527" i="16"/>
  <c r="P527" i="16"/>
  <c r="O527" i="16"/>
  <c r="K527" i="16"/>
  <c r="S527" i="16" s="1"/>
  <c r="D527" i="16"/>
  <c r="C527" i="16"/>
  <c r="B527" i="16"/>
  <c r="S527" i="11"/>
  <c r="R527" i="11"/>
  <c r="P527" i="11"/>
  <c r="O527" i="11"/>
  <c r="N527" i="11"/>
  <c r="K527" i="11"/>
  <c r="H527" i="11"/>
  <c r="T527" i="11" s="1"/>
  <c r="D527" i="11"/>
  <c r="C527" i="11"/>
  <c r="B527" i="11"/>
  <c r="P527" i="12"/>
  <c r="O527" i="12"/>
  <c r="N527" i="12"/>
  <c r="M527" i="12"/>
  <c r="I527" i="12"/>
  <c r="Q527" i="12" s="1"/>
  <c r="D527" i="12"/>
  <c r="C527" i="12"/>
  <c r="B527" i="12"/>
  <c r="P527" i="10"/>
  <c r="O527" i="10"/>
  <c r="M527" i="10"/>
  <c r="I527" i="10"/>
  <c r="Q527" i="10" s="1"/>
  <c r="D527" i="10"/>
  <c r="C527" i="10"/>
  <c r="B527" i="10"/>
  <c r="O527" i="1"/>
  <c r="Z527" i="18" s="1"/>
  <c r="AN527" i="18" s="1"/>
  <c r="N527" i="1"/>
  <c r="P527" i="18" s="1"/>
  <c r="M527" i="1"/>
  <c r="J527" i="18" s="1"/>
  <c r="AL527" i="18" s="1"/>
  <c r="L527" i="1"/>
  <c r="D527" i="18" s="1"/>
  <c r="AK527" i="18" s="1"/>
  <c r="A527" i="1"/>
  <c r="A527" i="18" s="1"/>
  <c r="AX526" i="18"/>
  <c r="AW526" i="18"/>
  <c r="AV526" i="18"/>
  <c r="AF526" i="18"/>
  <c r="BB526" i="18" s="1"/>
  <c r="AD526" i="18"/>
  <c r="AC526" i="18"/>
  <c r="V526" i="18"/>
  <c r="W526" i="18" s="1"/>
  <c r="T526" i="18"/>
  <c r="AZ526" i="18" s="1"/>
  <c r="S526" i="18"/>
  <c r="O526" i="18"/>
  <c r="N526" i="18"/>
  <c r="I526" i="18"/>
  <c r="H526" i="18"/>
  <c r="C526" i="18"/>
  <c r="B526" i="18"/>
  <c r="Q526" i="15"/>
  <c r="P526" i="15"/>
  <c r="O526" i="15"/>
  <c r="N526" i="15"/>
  <c r="J526" i="15"/>
  <c r="R526" i="15" s="1"/>
  <c r="D526" i="15"/>
  <c r="C526" i="15"/>
  <c r="B526" i="15"/>
  <c r="Q526" i="14"/>
  <c r="P526" i="14"/>
  <c r="O526" i="14"/>
  <c r="N526" i="14"/>
  <c r="J526" i="14"/>
  <c r="R526" i="14" s="1"/>
  <c r="C526" i="14"/>
  <c r="B526" i="14"/>
  <c r="P526" i="13"/>
  <c r="O526" i="13"/>
  <c r="N526" i="13"/>
  <c r="M526" i="13"/>
  <c r="I526" i="13"/>
  <c r="Q526" i="13" s="1"/>
  <c r="D526" i="13"/>
  <c r="C526" i="13"/>
  <c r="B526" i="13"/>
  <c r="R526" i="16"/>
  <c r="Q526" i="16"/>
  <c r="P526" i="16"/>
  <c r="O526" i="16"/>
  <c r="K526" i="16"/>
  <c r="S526" i="16" s="1"/>
  <c r="D526" i="16"/>
  <c r="C526" i="16"/>
  <c r="B526" i="16"/>
  <c r="S526" i="11"/>
  <c r="R526" i="11"/>
  <c r="P526" i="11"/>
  <c r="O526" i="11"/>
  <c r="N526" i="11"/>
  <c r="K526" i="11"/>
  <c r="H526" i="11"/>
  <c r="T526" i="11" s="1"/>
  <c r="D526" i="11"/>
  <c r="C526" i="11"/>
  <c r="B526" i="11"/>
  <c r="P526" i="12"/>
  <c r="O526" i="12"/>
  <c r="N526" i="12"/>
  <c r="M526" i="12"/>
  <c r="I526" i="12"/>
  <c r="Q526" i="12" s="1"/>
  <c r="D526" i="12"/>
  <c r="C526" i="12"/>
  <c r="B526" i="12"/>
  <c r="P526" i="10"/>
  <c r="O526" i="10"/>
  <c r="M526" i="10"/>
  <c r="I526" i="10"/>
  <c r="Q526" i="10" s="1"/>
  <c r="D526" i="10"/>
  <c r="C526" i="10"/>
  <c r="B526" i="10"/>
  <c r="O526" i="1"/>
  <c r="Z526" i="18" s="1"/>
  <c r="N526" i="1"/>
  <c r="P526" i="18" s="1"/>
  <c r="AM526" i="18" s="1"/>
  <c r="M526" i="1"/>
  <c r="J526" i="18" s="1"/>
  <c r="AL526" i="18" s="1"/>
  <c r="L526" i="1"/>
  <c r="D526" i="18" s="1"/>
  <c r="AK526" i="18" s="1"/>
  <c r="A526" i="1"/>
  <c r="A526" i="13" s="1"/>
  <c r="AX525" i="18"/>
  <c r="AW525" i="18"/>
  <c r="AV525" i="18"/>
  <c r="AI525" i="18"/>
  <c r="AG525" i="18"/>
  <c r="AF525" i="18"/>
  <c r="BB525" i="18" s="1"/>
  <c r="AE525" i="18"/>
  <c r="AD525" i="18"/>
  <c r="AC525" i="18"/>
  <c r="Y525" i="18"/>
  <c r="W525" i="18"/>
  <c r="V525" i="18"/>
  <c r="BA525" i="18" s="1"/>
  <c r="U525" i="18"/>
  <c r="T525" i="18"/>
  <c r="AZ525" i="18" s="1"/>
  <c r="S525" i="18"/>
  <c r="O525" i="18"/>
  <c r="N525" i="18"/>
  <c r="I525" i="18"/>
  <c r="H525" i="18"/>
  <c r="C525" i="18"/>
  <c r="B525" i="18"/>
  <c r="Q525" i="15"/>
  <c r="P525" i="15"/>
  <c r="O525" i="15"/>
  <c r="N525" i="15"/>
  <c r="J525" i="15"/>
  <c r="R525" i="15" s="1"/>
  <c r="D525" i="15"/>
  <c r="C525" i="15"/>
  <c r="B525" i="15"/>
  <c r="Q525" i="14"/>
  <c r="P525" i="14"/>
  <c r="O525" i="14"/>
  <c r="N525" i="14"/>
  <c r="J525" i="14"/>
  <c r="R525" i="14" s="1"/>
  <c r="C525" i="14"/>
  <c r="B525" i="14"/>
  <c r="P525" i="13"/>
  <c r="O525" i="13"/>
  <c r="N525" i="13"/>
  <c r="M525" i="13"/>
  <c r="I525" i="13"/>
  <c r="Q525" i="13" s="1"/>
  <c r="D525" i="13"/>
  <c r="C525" i="13"/>
  <c r="B525" i="13"/>
  <c r="R525" i="16"/>
  <c r="Q525" i="16"/>
  <c r="P525" i="16"/>
  <c r="O525" i="16"/>
  <c r="K525" i="16"/>
  <c r="S525" i="16" s="1"/>
  <c r="D525" i="16"/>
  <c r="C525" i="16"/>
  <c r="B525" i="16"/>
  <c r="S525" i="11"/>
  <c r="R525" i="11"/>
  <c r="P525" i="11"/>
  <c r="O525" i="11"/>
  <c r="N525" i="11"/>
  <c r="K525" i="11"/>
  <c r="H525" i="11"/>
  <c r="T525" i="11" s="1"/>
  <c r="D525" i="11"/>
  <c r="C525" i="11"/>
  <c r="B525" i="11"/>
  <c r="P525" i="12"/>
  <c r="O525" i="12"/>
  <c r="N525" i="12"/>
  <c r="M525" i="12"/>
  <c r="I525" i="12"/>
  <c r="Q525" i="12" s="1"/>
  <c r="D525" i="12"/>
  <c r="C525" i="12"/>
  <c r="B525" i="12"/>
  <c r="P525" i="10"/>
  <c r="O525" i="10"/>
  <c r="M525" i="10"/>
  <c r="I525" i="10"/>
  <c r="Q525" i="10" s="1"/>
  <c r="D525" i="10"/>
  <c r="C525" i="10"/>
  <c r="B525" i="10"/>
  <c r="O525" i="1"/>
  <c r="Z525" i="18" s="1"/>
  <c r="AN525" i="18" s="1"/>
  <c r="N525" i="1"/>
  <c r="P525" i="18" s="1"/>
  <c r="AM525" i="18" s="1"/>
  <c r="M525" i="1"/>
  <c r="J525" i="18" s="1"/>
  <c r="AL525" i="18" s="1"/>
  <c r="L525" i="1"/>
  <c r="D525" i="18" s="1"/>
  <c r="AK525" i="18" s="1"/>
  <c r="A525" i="1"/>
  <c r="A525" i="13" s="1"/>
  <c r="AX524" i="18"/>
  <c r="AW524" i="18"/>
  <c r="AV524" i="18"/>
  <c r="AI524" i="18"/>
  <c r="AG524" i="18"/>
  <c r="AF524" i="18"/>
  <c r="BB524" i="18" s="1"/>
  <c r="AE524" i="18"/>
  <c r="AD524" i="18"/>
  <c r="AC524" i="18"/>
  <c r="V524" i="18"/>
  <c r="T524" i="18"/>
  <c r="AZ524" i="18" s="1"/>
  <c r="S524" i="18"/>
  <c r="O524" i="18"/>
  <c r="N524" i="18"/>
  <c r="I524" i="18"/>
  <c r="H524" i="18"/>
  <c r="C524" i="18"/>
  <c r="B524" i="18"/>
  <c r="Q524" i="15"/>
  <c r="P524" i="15"/>
  <c r="O524" i="15"/>
  <c r="N524" i="15"/>
  <c r="J524" i="15"/>
  <c r="C524" i="15"/>
  <c r="B524" i="15"/>
  <c r="Q524" i="14"/>
  <c r="P524" i="14"/>
  <c r="O524" i="14"/>
  <c r="N524" i="14"/>
  <c r="J524" i="14"/>
  <c r="R524" i="14" s="1"/>
  <c r="C524" i="14"/>
  <c r="B524" i="14"/>
  <c r="P524" i="13"/>
  <c r="O524" i="13"/>
  <c r="N524" i="13"/>
  <c r="M524" i="13"/>
  <c r="I524" i="13"/>
  <c r="Q524" i="13" s="1"/>
  <c r="D524" i="13"/>
  <c r="C524" i="13"/>
  <c r="B524" i="13"/>
  <c r="R524" i="16"/>
  <c r="Q524" i="16"/>
  <c r="P524" i="16"/>
  <c r="O524" i="16"/>
  <c r="K524" i="16"/>
  <c r="S524" i="16" s="1"/>
  <c r="D524" i="16"/>
  <c r="C524" i="16"/>
  <c r="B524" i="16"/>
  <c r="S524" i="11"/>
  <c r="R524" i="11"/>
  <c r="P524" i="11"/>
  <c r="O524" i="11"/>
  <c r="N524" i="11"/>
  <c r="K524" i="11"/>
  <c r="H524" i="11"/>
  <c r="T524" i="11" s="1"/>
  <c r="D524" i="11"/>
  <c r="C524" i="11"/>
  <c r="B524" i="11"/>
  <c r="P524" i="12"/>
  <c r="O524" i="12"/>
  <c r="N524" i="12"/>
  <c r="M524" i="12"/>
  <c r="I524" i="12"/>
  <c r="Q524" i="12" s="1"/>
  <c r="D524" i="12"/>
  <c r="C524" i="12"/>
  <c r="B524" i="12"/>
  <c r="P524" i="10"/>
  <c r="O524" i="10"/>
  <c r="M524" i="10"/>
  <c r="I524" i="10"/>
  <c r="Q524" i="10" s="1"/>
  <c r="D524" i="10"/>
  <c r="C524" i="10"/>
  <c r="B524" i="10"/>
  <c r="O524" i="1"/>
  <c r="Z524" i="18" s="1"/>
  <c r="AN524" i="18" s="1"/>
  <c r="N524" i="1"/>
  <c r="P524" i="18" s="1"/>
  <c r="M524" i="1"/>
  <c r="J524" i="18" s="1"/>
  <c r="AL524" i="18" s="1"/>
  <c r="L524" i="1"/>
  <c r="D524" i="18" s="1"/>
  <c r="AK524" i="18" s="1"/>
  <c r="A524" i="1"/>
  <c r="A524" i="13" s="1"/>
  <c r="AX523" i="18"/>
  <c r="AW523" i="18"/>
  <c r="AV523" i="18"/>
  <c r="AI523" i="18"/>
  <c r="AG523" i="18"/>
  <c r="AF523" i="18"/>
  <c r="BB523" i="18" s="1"/>
  <c r="AE523" i="18"/>
  <c r="AD523" i="18"/>
  <c r="AC523" i="18"/>
  <c r="V523" i="18"/>
  <c r="W523" i="18" s="1"/>
  <c r="T523" i="18"/>
  <c r="S523" i="18"/>
  <c r="O523" i="18"/>
  <c r="N523" i="18"/>
  <c r="C523" i="18"/>
  <c r="B523" i="18"/>
  <c r="Q523" i="15"/>
  <c r="P523" i="15"/>
  <c r="O523" i="15"/>
  <c r="N523" i="15"/>
  <c r="J523" i="15"/>
  <c r="R523" i="15" s="1"/>
  <c r="D523" i="15"/>
  <c r="C523" i="15"/>
  <c r="B523" i="15"/>
  <c r="Q523" i="14"/>
  <c r="P523" i="14"/>
  <c r="O523" i="14"/>
  <c r="N523" i="14"/>
  <c r="J523" i="14"/>
  <c r="R523" i="14" s="1"/>
  <c r="C523" i="14"/>
  <c r="B523" i="14"/>
  <c r="P523" i="13"/>
  <c r="O523" i="13"/>
  <c r="N523" i="13"/>
  <c r="M523" i="13"/>
  <c r="I523" i="13"/>
  <c r="Q523" i="13" s="1"/>
  <c r="D523" i="13"/>
  <c r="C523" i="13"/>
  <c r="B523" i="13"/>
  <c r="R523" i="16"/>
  <c r="Q523" i="16"/>
  <c r="P523" i="16"/>
  <c r="O523" i="16"/>
  <c r="K523" i="16"/>
  <c r="S523" i="16" s="1"/>
  <c r="D523" i="16"/>
  <c r="C523" i="16"/>
  <c r="B523" i="16"/>
  <c r="S523" i="11"/>
  <c r="R523" i="11"/>
  <c r="P523" i="11"/>
  <c r="O523" i="11"/>
  <c r="N523" i="11"/>
  <c r="K523" i="11"/>
  <c r="H523" i="11"/>
  <c r="T523" i="11" s="1"/>
  <c r="D523" i="11"/>
  <c r="C523" i="11"/>
  <c r="B523" i="11"/>
  <c r="P523" i="12"/>
  <c r="O523" i="12"/>
  <c r="N523" i="12"/>
  <c r="M523" i="12"/>
  <c r="I523" i="12"/>
  <c r="Q523" i="12" s="1"/>
  <c r="D523" i="12"/>
  <c r="C523" i="12"/>
  <c r="B523" i="12"/>
  <c r="P523" i="10"/>
  <c r="O523" i="10"/>
  <c r="M523" i="10"/>
  <c r="M523" i="18" s="1"/>
  <c r="I523" i="10"/>
  <c r="D523" i="10"/>
  <c r="C523" i="10"/>
  <c r="B523" i="10"/>
  <c r="O523" i="1"/>
  <c r="Z523" i="18" s="1"/>
  <c r="AN523" i="18" s="1"/>
  <c r="N523" i="1"/>
  <c r="P523" i="18" s="1"/>
  <c r="AM523" i="18" s="1"/>
  <c r="M523" i="1"/>
  <c r="J523" i="18" s="1"/>
  <c r="AL523" i="18" s="1"/>
  <c r="L523" i="1"/>
  <c r="D523" i="18" s="1"/>
  <c r="AK523" i="18" s="1"/>
  <c r="A523" i="1"/>
  <c r="A523" i="15" s="1"/>
  <c r="AX522" i="18"/>
  <c r="AW522" i="18"/>
  <c r="AV522" i="18"/>
  <c r="AI522" i="18"/>
  <c r="AG522" i="18"/>
  <c r="AF522" i="18"/>
  <c r="BB522" i="18" s="1"/>
  <c r="AE522" i="18"/>
  <c r="AD522" i="18"/>
  <c r="AC522" i="18"/>
  <c r="Y522" i="18"/>
  <c r="W522" i="18"/>
  <c r="V522" i="18"/>
  <c r="BA522" i="18" s="1"/>
  <c r="U522" i="18"/>
  <c r="T522" i="18"/>
  <c r="AZ522" i="18" s="1"/>
  <c r="S522" i="18"/>
  <c r="O522" i="18"/>
  <c r="N522" i="18"/>
  <c r="I522" i="18"/>
  <c r="H522" i="18"/>
  <c r="C522" i="18"/>
  <c r="B522" i="18"/>
  <c r="Q522" i="15"/>
  <c r="P522" i="15"/>
  <c r="O522" i="15"/>
  <c r="N522" i="15"/>
  <c r="J522" i="15"/>
  <c r="R522" i="15" s="1"/>
  <c r="D522" i="15"/>
  <c r="C522" i="15"/>
  <c r="B522" i="15"/>
  <c r="Q522" i="14"/>
  <c r="P522" i="14"/>
  <c r="O522" i="14"/>
  <c r="N522" i="14"/>
  <c r="J522" i="14"/>
  <c r="R522" i="14" s="1"/>
  <c r="C522" i="14"/>
  <c r="B522" i="14"/>
  <c r="P522" i="13"/>
  <c r="O522" i="13"/>
  <c r="N522" i="13"/>
  <c r="M522" i="13"/>
  <c r="I522" i="13"/>
  <c r="Q522" i="13" s="1"/>
  <c r="D522" i="13"/>
  <c r="C522" i="13"/>
  <c r="B522" i="13"/>
  <c r="R522" i="16"/>
  <c r="Q522" i="16"/>
  <c r="P522" i="16"/>
  <c r="O522" i="16"/>
  <c r="K522" i="16"/>
  <c r="S522" i="16" s="1"/>
  <c r="D522" i="16"/>
  <c r="C522" i="16"/>
  <c r="B522" i="16"/>
  <c r="S522" i="11"/>
  <c r="R522" i="11"/>
  <c r="P522" i="11"/>
  <c r="O522" i="11"/>
  <c r="N522" i="11"/>
  <c r="K522" i="11"/>
  <c r="H522" i="11"/>
  <c r="T522" i="11" s="1"/>
  <c r="D522" i="11"/>
  <c r="C522" i="11"/>
  <c r="B522" i="11"/>
  <c r="P522" i="12"/>
  <c r="O522" i="12"/>
  <c r="N522" i="12"/>
  <c r="M522" i="12"/>
  <c r="I522" i="12"/>
  <c r="Q522" i="12" s="1"/>
  <c r="D522" i="12"/>
  <c r="C522" i="12"/>
  <c r="B522" i="12"/>
  <c r="P522" i="10"/>
  <c r="O522" i="10"/>
  <c r="M522" i="10"/>
  <c r="I522" i="10"/>
  <c r="Q522" i="10" s="1"/>
  <c r="D522" i="10"/>
  <c r="C522" i="10"/>
  <c r="B522" i="10"/>
  <c r="O522" i="1"/>
  <c r="Z522" i="18" s="1"/>
  <c r="AN522" i="18" s="1"/>
  <c r="N522" i="1"/>
  <c r="P522" i="18" s="1"/>
  <c r="AM522" i="18" s="1"/>
  <c r="M522" i="1"/>
  <c r="J522" i="18" s="1"/>
  <c r="AL522" i="18" s="1"/>
  <c r="L522" i="1"/>
  <c r="D522" i="18" s="1"/>
  <c r="AK522" i="18" s="1"/>
  <c r="A522" i="1"/>
  <c r="A522" i="15" s="1"/>
  <c r="AX521" i="18"/>
  <c r="AW521" i="18"/>
  <c r="AV521" i="18"/>
  <c r="AI521" i="18"/>
  <c r="AG521" i="18"/>
  <c r="AF521" i="18"/>
  <c r="BB521" i="18" s="1"/>
  <c r="AE521" i="18"/>
  <c r="AD521" i="18"/>
  <c r="AC521" i="18"/>
  <c r="Y521" i="18"/>
  <c r="W521" i="18"/>
  <c r="V521" i="18"/>
  <c r="BA521" i="18" s="1"/>
  <c r="U521" i="18"/>
  <c r="T521" i="18"/>
  <c r="AZ521" i="18" s="1"/>
  <c r="S521" i="18"/>
  <c r="O521" i="18"/>
  <c r="N521" i="18"/>
  <c r="I521" i="18"/>
  <c r="H521" i="18"/>
  <c r="C521" i="18"/>
  <c r="B521" i="18"/>
  <c r="Q521" i="15"/>
  <c r="P521" i="15"/>
  <c r="O521" i="15"/>
  <c r="N521" i="15"/>
  <c r="J521" i="15"/>
  <c r="R521" i="15" s="1"/>
  <c r="D521" i="15"/>
  <c r="C521" i="15"/>
  <c r="B521" i="15"/>
  <c r="Q521" i="14"/>
  <c r="P521" i="14"/>
  <c r="O521" i="14"/>
  <c r="N521" i="14"/>
  <c r="J521" i="14"/>
  <c r="R521" i="14" s="1"/>
  <c r="C521" i="14"/>
  <c r="B521" i="14"/>
  <c r="P521" i="13"/>
  <c r="O521" i="13"/>
  <c r="N521" i="13"/>
  <c r="M521" i="13"/>
  <c r="I521" i="13"/>
  <c r="Q521" i="13" s="1"/>
  <c r="D521" i="13"/>
  <c r="C521" i="13"/>
  <c r="B521" i="13"/>
  <c r="R521" i="16"/>
  <c r="Q521" i="16"/>
  <c r="P521" i="16"/>
  <c r="O521" i="16"/>
  <c r="K521" i="16"/>
  <c r="S521" i="16" s="1"/>
  <c r="D521" i="16"/>
  <c r="C521" i="16"/>
  <c r="B521" i="16"/>
  <c r="S521" i="11"/>
  <c r="R521" i="11"/>
  <c r="P521" i="11"/>
  <c r="O521" i="11"/>
  <c r="N521" i="11"/>
  <c r="K521" i="11"/>
  <c r="H521" i="11"/>
  <c r="T521" i="11" s="1"/>
  <c r="D521" i="11"/>
  <c r="C521" i="11"/>
  <c r="B521" i="11"/>
  <c r="P521" i="12"/>
  <c r="O521" i="12"/>
  <c r="N521" i="12"/>
  <c r="M521" i="12"/>
  <c r="I521" i="12"/>
  <c r="Q521" i="12" s="1"/>
  <c r="D521" i="12"/>
  <c r="C521" i="12"/>
  <c r="B521" i="12"/>
  <c r="P521" i="10"/>
  <c r="O521" i="10"/>
  <c r="M521" i="10"/>
  <c r="M521" i="18" s="1"/>
  <c r="I521" i="10"/>
  <c r="Q521" i="10" s="1"/>
  <c r="D521" i="10"/>
  <c r="C521" i="10"/>
  <c r="B521" i="10"/>
  <c r="O521" i="1"/>
  <c r="Z521" i="18" s="1"/>
  <c r="AN521" i="18" s="1"/>
  <c r="N521" i="1"/>
  <c r="P521" i="18" s="1"/>
  <c r="AM521" i="18" s="1"/>
  <c r="M521" i="1"/>
  <c r="J521" i="18" s="1"/>
  <c r="AL521" i="18" s="1"/>
  <c r="L521" i="1"/>
  <c r="D521" i="18" s="1"/>
  <c r="AK521" i="18" s="1"/>
  <c r="A521" i="1"/>
  <c r="A521" i="15" s="1"/>
  <c r="AX520" i="18"/>
  <c r="AW520" i="18"/>
  <c r="AV520" i="18"/>
  <c r="AI520" i="18"/>
  <c r="AG520" i="18"/>
  <c r="AF520" i="18"/>
  <c r="BB520" i="18" s="1"/>
  <c r="AE520" i="18"/>
  <c r="AD520" i="18"/>
  <c r="AC520" i="18"/>
  <c r="Y520" i="18"/>
  <c r="W520" i="18"/>
  <c r="V520" i="18"/>
  <c r="U520" i="18"/>
  <c r="T520" i="18"/>
  <c r="AZ520" i="18" s="1"/>
  <c r="S520" i="18"/>
  <c r="O520" i="18"/>
  <c r="N520" i="18"/>
  <c r="I520" i="18"/>
  <c r="H520" i="18"/>
  <c r="C520" i="18"/>
  <c r="B520" i="18"/>
  <c r="Q520" i="15"/>
  <c r="P520" i="15"/>
  <c r="O520" i="15"/>
  <c r="N520" i="15"/>
  <c r="J520" i="15"/>
  <c r="R520" i="15" s="1"/>
  <c r="D520" i="15"/>
  <c r="C520" i="15"/>
  <c r="B520" i="15"/>
  <c r="Q520" i="14"/>
  <c r="P520" i="14"/>
  <c r="O520" i="14"/>
  <c r="N520" i="14"/>
  <c r="J520" i="14"/>
  <c r="R520" i="14" s="1"/>
  <c r="C520" i="14"/>
  <c r="B520" i="14"/>
  <c r="P520" i="13"/>
  <c r="O520" i="13"/>
  <c r="N520" i="13"/>
  <c r="M520" i="13"/>
  <c r="I520" i="13"/>
  <c r="Q520" i="13" s="1"/>
  <c r="D520" i="13"/>
  <c r="C520" i="13"/>
  <c r="B520" i="13"/>
  <c r="R520" i="16"/>
  <c r="Q520" i="16"/>
  <c r="P520" i="16"/>
  <c r="O520" i="16"/>
  <c r="K520" i="16"/>
  <c r="S520" i="16" s="1"/>
  <c r="D520" i="16"/>
  <c r="C520" i="16"/>
  <c r="B520" i="16"/>
  <c r="S520" i="11"/>
  <c r="R520" i="11"/>
  <c r="P520" i="11"/>
  <c r="O520" i="11"/>
  <c r="N520" i="11"/>
  <c r="K520" i="11"/>
  <c r="H520" i="11"/>
  <c r="T520" i="11" s="1"/>
  <c r="D520" i="11"/>
  <c r="C520" i="11"/>
  <c r="B520" i="11"/>
  <c r="P520" i="12"/>
  <c r="O520" i="12"/>
  <c r="N520" i="12"/>
  <c r="M520" i="12"/>
  <c r="I520" i="12"/>
  <c r="Q520" i="12" s="1"/>
  <c r="D520" i="12"/>
  <c r="C520" i="12"/>
  <c r="B520" i="12"/>
  <c r="P520" i="10"/>
  <c r="O520" i="10"/>
  <c r="M520" i="10"/>
  <c r="M520" i="18" s="1"/>
  <c r="I520" i="10"/>
  <c r="Q520" i="10" s="1"/>
  <c r="D520" i="10"/>
  <c r="C520" i="10"/>
  <c r="B520" i="10"/>
  <c r="O520" i="1"/>
  <c r="Z520" i="18" s="1"/>
  <c r="AN520" i="18" s="1"/>
  <c r="N520" i="1"/>
  <c r="P520" i="18" s="1"/>
  <c r="AM520" i="18" s="1"/>
  <c r="M520" i="1"/>
  <c r="J520" i="18" s="1"/>
  <c r="AL520" i="18" s="1"/>
  <c r="L520" i="1"/>
  <c r="D520" i="18" s="1"/>
  <c r="AK520" i="18" s="1"/>
  <c r="A520" i="1"/>
  <c r="A520" i="13" s="1"/>
  <c r="AX519" i="18"/>
  <c r="AW519" i="18"/>
  <c r="AV519" i="18"/>
  <c r="AI519" i="18"/>
  <c r="AG519" i="18"/>
  <c r="AF519" i="18"/>
  <c r="BB519" i="18" s="1"/>
  <c r="AE519" i="18"/>
  <c r="AD519" i="18"/>
  <c r="AC519" i="18"/>
  <c r="V519" i="18"/>
  <c r="W519" i="18" s="1"/>
  <c r="T519" i="18"/>
  <c r="AZ519" i="18" s="1"/>
  <c r="S519" i="18"/>
  <c r="O519" i="18"/>
  <c r="N519" i="18"/>
  <c r="I519" i="18"/>
  <c r="H519" i="18"/>
  <c r="C519" i="18"/>
  <c r="B519" i="18"/>
  <c r="Q519" i="15"/>
  <c r="P519" i="15"/>
  <c r="O519" i="15"/>
  <c r="N519" i="15"/>
  <c r="J519" i="15"/>
  <c r="C519" i="15"/>
  <c r="B519" i="15"/>
  <c r="Q519" i="14"/>
  <c r="P519" i="14"/>
  <c r="O519" i="14"/>
  <c r="N519" i="14"/>
  <c r="J519" i="14"/>
  <c r="C519" i="14"/>
  <c r="B519" i="14"/>
  <c r="P519" i="13"/>
  <c r="O519" i="13"/>
  <c r="N519" i="13"/>
  <c r="M519" i="13"/>
  <c r="I519" i="13"/>
  <c r="Q519" i="13" s="1"/>
  <c r="D519" i="13"/>
  <c r="C519" i="13"/>
  <c r="B519" i="13"/>
  <c r="R519" i="16"/>
  <c r="Q519" i="16"/>
  <c r="P519" i="16"/>
  <c r="O519" i="16"/>
  <c r="K519" i="16"/>
  <c r="S519" i="16" s="1"/>
  <c r="D519" i="16"/>
  <c r="C519" i="16"/>
  <c r="B519" i="16"/>
  <c r="S519" i="11"/>
  <c r="R519" i="11"/>
  <c r="P519" i="11"/>
  <c r="O519" i="11"/>
  <c r="N519" i="11"/>
  <c r="K519" i="11"/>
  <c r="H519" i="11"/>
  <c r="T519" i="11" s="1"/>
  <c r="D519" i="11"/>
  <c r="C519" i="11"/>
  <c r="B519" i="11"/>
  <c r="P519" i="12"/>
  <c r="O519" i="12"/>
  <c r="N519" i="12"/>
  <c r="M519" i="12"/>
  <c r="I519" i="12"/>
  <c r="Q519" i="12" s="1"/>
  <c r="D519" i="12"/>
  <c r="C519" i="12"/>
  <c r="B519" i="12"/>
  <c r="P519" i="10"/>
  <c r="O519" i="10"/>
  <c r="M519" i="10"/>
  <c r="I519" i="10"/>
  <c r="Q519" i="10" s="1"/>
  <c r="D519" i="10"/>
  <c r="C519" i="10"/>
  <c r="B519" i="10"/>
  <c r="O519" i="1"/>
  <c r="Z519" i="18" s="1"/>
  <c r="AN519" i="18" s="1"/>
  <c r="N519" i="1"/>
  <c r="P519" i="18" s="1"/>
  <c r="AM519" i="18" s="1"/>
  <c r="M519" i="1"/>
  <c r="J519" i="18" s="1"/>
  <c r="AL519" i="18" s="1"/>
  <c r="L519" i="1"/>
  <c r="D519" i="18" s="1"/>
  <c r="AK519" i="18" s="1"/>
  <c r="A519" i="1"/>
  <c r="A519" i="15" s="1"/>
  <c r="AX518" i="18"/>
  <c r="AW518" i="18"/>
  <c r="AV518" i="18"/>
  <c r="AF518" i="18"/>
  <c r="BB518" i="18" s="1"/>
  <c r="AD518" i="18"/>
  <c r="AC518" i="18"/>
  <c r="V518" i="18"/>
  <c r="T518" i="18"/>
  <c r="S518" i="18"/>
  <c r="O518" i="18"/>
  <c r="N518" i="18"/>
  <c r="I518" i="18"/>
  <c r="H518" i="18"/>
  <c r="C518" i="18"/>
  <c r="B518" i="18"/>
  <c r="Q518" i="15"/>
  <c r="P518" i="15"/>
  <c r="O518" i="15"/>
  <c r="N518" i="15"/>
  <c r="J518" i="15"/>
  <c r="R518" i="15" s="1"/>
  <c r="D518" i="15"/>
  <c r="C518" i="15"/>
  <c r="B518" i="15"/>
  <c r="Q518" i="14"/>
  <c r="P518" i="14"/>
  <c r="O518" i="14"/>
  <c r="N518" i="14"/>
  <c r="J518" i="14"/>
  <c r="R518" i="14" s="1"/>
  <c r="C518" i="14"/>
  <c r="B518" i="14"/>
  <c r="P518" i="13"/>
  <c r="O518" i="13"/>
  <c r="N518" i="13"/>
  <c r="M518" i="13"/>
  <c r="I518" i="13"/>
  <c r="Q518" i="13" s="1"/>
  <c r="D518" i="13"/>
  <c r="C518" i="13"/>
  <c r="B518" i="13"/>
  <c r="R518" i="16"/>
  <c r="Q518" i="16"/>
  <c r="P518" i="16"/>
  <c r="O518" i="16"/>
  <c r="K518" i="16"/>
  <c r="S518" i="16" s="1"/>
  <c r="D518" i="16"/>
  <c r="C518" i="16"/>
  <c r="B518" i="16"/>
  <c r="S518" i="11"/>
  <c r="R518" i="11"/>
  <c r="P518" i="11"/>
  <c r="O518" i="11"/>
  <c r="N518" i="11"/>
  <c r="K518" i="11"/>
  <c r="H518" i="11"/>
  <c r="T518" i="11" s="1"/>
  <c r="D518" i="11"/>
  <c r="C518" i="11"/>
  <c r="B518" i="11"/>
  <c r="P518" i="12"/>
  <c r="O518" i="12"/>
  <c r="N518" i="12"/>
  <c r="M518" i="12"/>
  <c r="I518" i="12"/>
  <c r="Q518" i="12" s="1"/>
  <c r="D518" i="12"/>
  <c r="C518" i="12"/>
  <c r="B518" i="12"/>
  <c r="P518" i="10"/>
  <c r="O518" i="10"/>
  <c r="M518" i="10"/>
  <c r="I518" i="10"/>
  <c r="Q518" i="10" s="1"/>
  <c r="D518" i="10"/>
  <c r="C518" i="10"/>
  <c r="B518" i="10"/>
  <c r="O518" i="1"/>
  <c r="Z518" i="18" s="1"/>
  <c r="N518" i="1"/>
  <c r="P518" i="18" s="1"/>
  <c r="AM518" i="18" s="1"/>
  <c r="M518" i="1"/>
  <c r="J518" i="18" s="1"/>
  <c r="AL518" i="18" s="1"/>
  <c r="L518" i="1"/>
  <c r="D518" i="18" s="1"/>
  <c r="AK518" i="18" s="1"/>
  <c r="A518" i="1"/>
  <c r="A518" i="18" s="1"/>
  <c r="AX517" i="18"/>
  <c r="AW517" i="18"/>
  <c r="AV517" i="18"/>
  <c r="AI517" i="18"/>
  <c r="AG517" i="18"/>
  <c r="AF517" i="18"/>
  <c r="BB517" i="18" s="1"/>
  <c r="AE517" i="18"/>
  <c r="AD517" i="18"/>
  <c r="AC517" i="18"/>
  <c r="V517" i="18"/>
  <c r="W517" i="18" s="1"/>
  <c r="T517" i="18"/>
  <c r="AZ517" i="18" s="1"/>
  <c r="S517" i="18"/>
  <c r="O517" i="18"/>
  <c r="N517" i="18"/>
  <c r="I517" i="18"/>
  <c r="H517" i="18"/>
  <c r="C517" i="18"/>
  <c r="B517" i="18"/>
  <c r="Q517" i="15"/>
  <c r="P517" i="15"/>
  <c r="O517" i="15"/>
  <c r="N517" i="15"/>
  <c r="J517" i="15"/>
  <c r="R517" i="15" s="1"/>
  <c r="D517" i="15"/>
  <c r="C517" i="15"/>
  <c r="B517" i="15"/>
  <c r="Q517" i="14"/>
  <c r="P517" i="14"/>
  <c r="O517" i="14"/>
  <c r="N517" i="14"/>
  <c r="J517" i="14"/>
  <c r="C517" i="14"/>
  <c r="B517" i="14"/>
  <c r="P517" i="13"/>
  <c r="O517" i="13"/>
  <c r="N517" i="13"/>
  <c r="M517" i="13"/>
  <c r="I517" i="13"/>
  <c r="Q517" i="13" s="1"/>
  <c r="D517" i="13"/>
  <c r="C517" i="13"/>
  <c r="B517" i="13"/>
  <c r="R517" i="16"/>
  <c r="Q517" i="16"/>
  <c r="P517" i="16"/>
  <c r="O517" i="16"/>
  <c r="K517" i="16"/>
  <c r="S517" i="16" s="1"/>
  <c r="D517" i="16"/>
  <c r="C517" i="16"/>
  <c r="B517" i="16"/>
  <c r="S517" i="11"/>
  <c r="R517" i="11"/>
  <c r="P517" i="11"/>
  <c r="O517" i="11"/>
  <c r="N517" i="11"/>
  <c r="K517" i="11"/>
  <c r="H517" i="11"/>
  <c r="T517" i="11" s="1"/>
  <c r="D517" i="11"/>
  <c r="C517" i="11"/>
  <c r="B517" i="11"/>
  <c r="P517" i="12"/>
  <c r="O517" i="12"/>
  <c r="N517" i="12"/>
  <c r="M517" i="12"/>
  <c r="I517" i="12"/>
  <c r="Q517" i="12" s="1"/>
  <c r="D517" i="12"/>
  <c r="C517" i="12"/>
  <c r="B517" i="12"/>
  <c r="P517" i="10"/>
  <c r="O517" i="10"/>
  <c r="M517" i="10"/>
  <c r="I517" i="10"/>
  <c r="Q517" i="10" s="1"/>
  <c r="D517" i="10"/>
  <c r="C517" i="10"/>
  <c r="B517" i="10"/>
  <c r="O517" i="1"/>
  <c r="Z517" i="18" s="1"/>
  <c r="AN517" i="18" s="1"/>
  <c r="N517" i="1"/>
  <c r="P517" i="18" s="1"/>
  <c r="AM517" i="18" s="1"/>
  <c r="M517" i="1"/>
  <c r="J517" i="18" s="1"/>
  <c r="AL517" i="18" s="1"/>
  <c r="L517" i="1"/>
  <c r="D517" i="18" s="1"/>
  <c r="AK517" i="18" s="1"/>
  <c r="A517" i="1"/>
  <c r="A517" i="18" s="1"/>
  <c r="AX516" i="18"/>
  <c r="AW516" i="18"/>
  <c r="AV516" i="18"/>
  <c r="AI516" i="18"/>
  <c r="AG516" i="18"/>
  <c r="AF516" i="18"/>
  <c r="BB516" i="18" s="1"/>
  <c r="AE516" i="18"/>
  <c r="AD516" i="18"/>
  <c r="AC516" i="18"/>
  <c r="V516" i="18"/>
  <c r="W516" i="18" s="1"/>
  <c r="T516" i="18"/>
  <c r="AZ516" i="18" s="1"/>
  <c r="S516" i="18"/>
  <c r="O516" i="18"/>
  <c r="N516" i="18"/>
  <c r="I516" i="18"/>
  <c r="H516" i="18"/>
  <c r="C516" i="18"/>
  <c r="B516" i="18"/>
  <c r="Q516" i="15"/>
  <c r="P516" i="15"/>
  <c r="O516" i="15"/>
  <c r="N516" i="15"/>
  <c r="J516" i="15"/>
  <c r="R516" i="15" s="1"/>
  <c r="D516" i="15"/>
  <c r="C516" i="15"/>
  <c r="B516" i="15"/>
  <c r="Q516" i="14"/>
  <c r="P516" i="14"/>
  <c r="O516" i="14"/>
  <c r="N516" i="14"/>
  <c r="J516" i="14"/>
  <c r="C516" i="14"/>
  <c r="B516" i="14"/>
  <c r="P516" i="13"/>
  <c r="O516" i="13"/>
  <c r="N516" i="13"/>
  <c r="M516" i="13"/>
  <c r="I516" i="13"/>
  <c r="Q516" i="13" s="1"/>
  <c r="D516" i="13"/>
  <c r="C516" i="13"/>
  <c r="B516" i="13"/>
  <c r="R516" i="16"/>
  <c r="Q516" i="16"/>
  <c r="P516" i="16"/>
  <c r="O516" i="16"/>
  <c r="K516" i="16"/>
  <c r="S516" i="16" s="1"/>
  <c r="D516" i="16"/>
  <c r="C516" i="16"/>
  <c r="B516" i="16"/>
  <c r="S516" i="11"/>
  <c r="R516" i="11"/>
  <c r="P516" i="11"/>
  <c r="O516" i="11"/>
  <c r="N516" i="11"/>
  <c r="K516" i="11"/>
  <c r="H516" i="11"/>
  <c r="T516" i="11" s="1"/>
  <c r="D516" i="11"/>
  <c r="C516" i="11"/>
  <c r="B516" i="11"/>
  <c r="P516" i="12"/>
  <c r="O516" i="12"/>
  <c r="N516" i="12"/>
  <c r="M516" i="12"/>
  <c r="I516" i="12"/>
  <c r="Q516" i="12" s="1"/>
  <c r="D516" i="12"/>
  <c r="C516" i="12"/>
  <c r="B516" i="12"/>
  <c r="P516" i="10"/>
  <c r="O516" i="10"/>
  <c r="M516" i="10"/>
  <c r="I516" i="10"/>
  <c r="Q516" i="10" s="1"/>
  <c r="D516" i="10"/>
  <c r="C516" i="10"/>
  <c r="B516" i="10"/>
  <c r="O516" i="1"/>
  <c r="Z516" i="18" s="1"/>
  <c r="AN516" i="18" s="1"/>
  <c r="N516" i="1"/>
  <c r="P516" i="18" s="1"/>
  <c r="AM516" i="18" s="1"/>
  <c r="M516" i="1"/>
  <c r="J516" i="18" s="1"/>
  <c r="AL516" i="18" s="1"/>
  <c r="L516" i="1"/>
  <c r="D516" i="18" s="1"/>
  <c r="AK516" i="18" s="1"/>
  <c r="A516" i="1"/>
  <c r="A516" i="18" s="1"/>
  <c r="AX515" i="18"/>
  <c r="AW515" i="18"/>
  <c r="AV515" i="18"/>
  <c r="AI515" i="18"/>
  <c r="AG515" i="18"/>
  <c r="AF515" i="18"/>
  <c r="BB515" i="18" s="1"/>
  <c r="AE515" i="18"/>
  <c r="AD515" i="18"/>
  <c r="AC515" i="18"/>
  <c r="Y515" i="18"/>
  <c r="W515" i="18"/>
  <c r="V515" i="18"/>
  <c r="BA515" i="18" s="1"/>
  <c r="U515" i="18"/>
  <c r="T515" i="18"/>
  <c r="AZ515" i="18" s="1"/>
  <c r="S515" i="18"/>
  <c r="O515" i="18"/>
  <c r="N515" i="18"/>
  <c r="I515" i="18"/>
  <c r="H515" i="18"/>
  <c r="C515" i="18"/>
  <c r="B515" i="18"/>
  <c r="Q515" i="15"/>
  <c r="P515" i="15"/>
  <c r="O515" i="15"/>
  <c r="N515" i="15"/>
  <c r="J515" i="15"/>
  <c r="R515" i="15" s="1"/>
  <c r="D515" i="15"/>
  <c r="C515" i="15"/>
  <c r="B515" i="15"/>
  <c r="Q515" i="14"/>
  <c r="P515" i="14"/>
  <c r="O515" i="14"/>
  <c r="N515" i="14"/>
  <c r="J515" i="14"/>
  <c r="R515" i="14" s="1"/>
  <c r="C515" i="14"/>
  <c r="B515" i="14"/>
  <c r="P515" i="13"/>
  <c r="O515" i="13"/>
  <c r="N515" i="13"/>
  <c r="M515" i="13"/>
  <c r="I515" i="13"/>
  <c r="Q515" i="13" s="1"/>
  <c r="D515" i="13"/>
  <c r="C515" i="13"/>
  <c r="B515" i="13"/>
  <c r="R515" i="16"/>
  <c r="Q515" i="16"/>
  <c r="P515" i="16"/>
  <c r="O515" i="16"/>
  <c r="K515" i="16"/>
  <c r="S515" i="16" s="1"/>
  <c r="D515" i="16"/>
  <c r="C515" i="16"/>
  <c r="B515" i="16"/>
  <c r="S515" i="11"/>
  <c r="R515" i="11"/>
  <c r="P515" i="11"/>
  <c r="O515" i="11"/>
  <c r="N515" i="11"/>
  <c r="K515" i="11"/>
  <c r="H515" i="11"/>
  <c r="T515" i="11" s="1"/>
  <c r="D515" i="11"/>
  <c r="C515" i="11"/>
  <c r="B515" i="11"/>
  <c r="P515" i="12"/>
  <c r="O515" i="12"/>
  <c r="N515" i="12"/>
  <c r="M515" i="12"/>
  <c r="I515" i="12"/>
  <c r="Q515" i="12" s="1"/>
  <c r="D515" i="12"/>
  <c r="C515" i="12"/>
  <c r="B515" i="12"/>
  <c r="P515" i="10"/>
  <c r="O515" i="10"/>
  <c r="M515" i="10"/>
  <c r="I515" i="10"/>
  <c r="Q515" i="10" s="1"/>
  <c r="D515" i="10"/>
  <c r="C515" i="10"/>
  <c r="B515" i="10"/>
  <c r="O515" i="1"/>
  <c r="Z515" i="18" s="1"/>
  <c r="AN515" i="18" s="1"/>
  <c r="N515" i="1"/>
  <c r="P515" i="18" s="1"/>
  <c r="AM515" i="18" s="1"/>
  <c r="M515" i="1"/>
  <c r="J515" i="18" s="1"/>
  <c r="AL515" i="18" s="1"/>
  <c r="L515" i="1"/>
  <c r="D515" i="18" s="1"/>
  <c r="AK515" i="18" s="1"/>
  <c r="A515" i="1"/>
  <c r="A515" i="15" s="1"/>
  <c r="AX514" i="18"/>
  <c r="AW514" i="18"/>
  <c r="AV514" i="18"/>
  <c r="AI514" i="18"/>
  <c r="AG514" i="18"/>
  <c r="AF514" i="18"/>
  <c r="BB514" i="18" s="1"/>
  <c r="AE514" i="18"/>
  <c r="AD514" i="18"/>
  <c r="AC514" i="18"/>
  <c r="Y514" i="18"/>
  <c r="W514" i="18"/>
  <c r="V514" i="18"/>
  <c r="BA514" i="18" s="1"/>
  <c r="U514" i="18"/>
  <c r="T514" i="18"/>
  <c r="AZ514" i="18" s="1"/>
  <c r="S514" i="18"/>
  <c r="O514" i="18"/>
  <c r="N514" i="18"/>
  <c r="I514" i="18"/>
  <c r="H514" i="18"/>
  <c r="C514" i="18"/>
  <c r="B514" i="18"/>
  <c r="Q514" i="15"/>
  <c r="P514" i="15"/>
  <c r="O514" i="15"/>
  <c r="N514" i="15"/>
  <c r="J514" i="15"/>
  <c r="R514" i="15" s="1"/>
  <c r="D514" i="15"/>
  <c r="C514" i="15"/>
  <c r="B514" i="15"/>
  <c r="Q514" i="14"/>
  <c r="P514" i="14"/>
  <c r="O514" i="14"/>
  <c r="N514" i="14"/>
  <c r="J514" i="14"/>
  <c r="R514" i="14" s="1"/>
  <c r="C514" i="14"/>
  <c r="B514" i="14"/>
  <c r="P514" i="13"/>
  <c r="O514" i="13"/>
  <c r="N514" i="13"/>
  <c r="M514" i="13"/>
  <c r="I514" i="13"/>
  <c r="Q514" i="13" s="1"/>
  <c r="D514" i="13"/>
  <c r="C514" i="13"/>
  <c r="B514" i="13"/>
  <c r="R514" i="16"/>
  <c r="Q514" i="16"/>
  <c r="P514" i="16"/>
  <c r="O514" i="16"/>
  <c r="K514" i="16"/>
  <c r="S514" i="16" s="1"/>
  <c r="D514" i="16"/>
  <c r="C514" i="16"/>
  <c r="B514" i="16"/>
  <c r="S514" i="11"/>
  <c r="R514" i="11"/>
  <c r="P514" i="11"/>
  <c r="O514" i="11"/>
  <c r="N514" i="11"/>
  <c r="K514" i="11"/>
  <c r="H514" i="11"/>
  <c r="T514" i="11" s="1"/>
  <c r="D514" i="11"/>
  <c r="C514" i="11"/>
  <c r="B514" i="11"/>
  <c r="P514" i="12"/>
  <c r="O514" i="12"/>
  <c r="N514" i="12"/>
  <c r="M514" i="12"/>
  <c r="I514" i="12"/>
  <c r="Q514" i="12" s="1"/>
  <c r="D514" i="12"/>
  <c r="C514" i="12"/>
  <c r="B514" i="12"/>
  <c r="P514" i="10"/>
  <c r="O514" i="10"/>
  <c r="M514" i="10"/>
  <c r="M514" i="18" s="1"/>
  <c r="I514" i="10"/>
  <c r="Q514" i="10" s="1"/>
  <c r="D514" i="10"/>
  <c r="C514" i="10"/>
  <c r="B514" i="10"/>
  <c r="O514" i="1"/>
  <c r="Z514" i="18" s="1"/>
  <c r="AN514" i="18" s="1"/>
  <c r="N514" i="1"/>
  <c r="P514" i="18" s="1"/>
  <c r="AM514" i="18" s="1"/>
  <c r="M514" i="1"/>
  <c r="J514" i="18" s="1"/>
  <c r="AL514" i="18" s="1"/>
  <c r="L514" i="1"/>
  <c r="D514" i="18" s="1"/>
  <c r="AK514" i="18" s="1"/>
  <c r="A514" i="1"/>
  <c r="A514" i="18" s="1"/>
  <c r="AX513" i="18"/>
  <c r="AW513" i="18"/>
  <c r="AV513" i="18"/>
  <c r="AF513" i="18"/>
  <c r="BB513" i="18" s="1"/>
  <c r="AD513" i="18"/>
  <c r="AC513" i="18"/>
  <c r="Y513" i="18"/>
  <c r="W513" i="18"/>
  <c r="V513" i="18"/>
  <c r="U513" i="18"/>
  <c r="T513" i="18"/>
  <c r="AZ513" i="18" s="1"/>
  <c r="S513" i="18"/>
  <c r="O513" i="18"/>
  <c r="N513" i="18"/>
  <c r="I513" i="18"/>
  <c r="H513" i="18"/>
  <c r="C513" i="18"/>
  <c r="B513" i="18"/>
  <c r="Q513" i="15"/>
  <c r="P513" i="15"/>
  <c r="O513" i="15"/>
  <c r="N513" i="15"/>
  <c r="J513" i="15"/>
  <c r="R513" i="15" s="1"/>
  <c r="D513" i="15"/>
  <c r="C513" i="15"/>
  <c r="B513" i="15"/>
  <c r="Q513" i="14"/>
  <c r="P513" i="14"/>
  <c r="O513" i="14"/>
  <c r="N513" i="14"/>
  <c r="J513" i="14"/>
  <c r="R513" i="14" s="1"/>
  <c r="C513" i="14"/>
  <c r="B513" i="14"/>
  <c r="P513" i="13"/>
  <c r="O513" i="13"/>
  <c r="N513" i="13"/>
  <c r="M513" i="13"/>
  <c r="I513" i="13"/>
  <c r="Q513" i="13" s="1"/>
  <c r="D513" i="13"/>
  <c r="C513" i="13"/>
  <c r="B513" i="13"/>
  <c r="R513" i="16"/>
  <c r="Q513" i="16"/>
  <c r="P513" i="16"/>
  <c r="O513" i="16"/>
  <c r="K513" i="16"/>
  <c r="S513" i="16" s="1"/>
  <c r="D513" i="16"/>
  <c r="C513" i="16"/>
  <c r="B513" i="16"/>
  <c r="S513" i="11"/>
  <c r="R513" i="11"/>
  <c r="P513" i="11"/>
  <c r="O513" i="11"/>
  <c r="N513" i="11"/>
  <c r="K513" i="11"/>
  <c r="H513" i="11"/>
  <c r="T513" i="11" s="1"/>
  <c r="D513" i="11"/>
  <c r="C513" i="11"/>
  <c r="B513" i="11"/>
  <c r="P513" i="12"/>
  <c r="O513" i="12"/>
  <c r="N513" i="12"/>
  <c r="M513" i="12"/>
  <c r="I513" i="12"/>
  <c r="Q513" i="12" s="1"/>
  <c r="D513" i="12"/>
  <c r="C513" i="12"/>
  <c r="B513" i="12"/>
  <c r="P513" i="10"/>
  <c r="O513" i="10"/>
  <c r="M513" i="10"/>
  <c r="I513" i="10"/>
  <c r="Q513" i="10" s="1"/>
  <c r="D513" i="10"/>
  <c r="C513" i="10"/>
  <c r="B513" i="10"/>
  <c r="O513" i="1"/>
  <c r="Z513" i="18" s="1"/>
  <c r="N513" i="1"/>
  <c r="P513" i="18" s="1"/>
  <c r="AM513" i="18" s="1"/>
  <c r="M513" i="1"/>
  <c r="J513" i="18" s="1"/>
  <c r="AL513" i="18" s="1"/>
  <c r="L513" i="1"/>
  <c r="D513" i="18" s="1"/>
  <c r="AK513" i="18" s="1"/>
  <c r="A513" i="1"/>
  <c r="A513" i="13" s="1"/>
  <c r="AX512" i="18"/>
  <c r="AW512" i="18"/>
  <c r="AV512" i="18"/>
  <c r="AI512" i="18"/>
  <c r="AG512" i="18"/>
  <c r="AF512" i="18"/>
  <c r="BB512" i="18" s="1"/>
  <c r="AE512" i="18"/>
  <c r="AD512" i="18"/>
  <c r="AC512" i="18"/>
  <c r="Y512" i="18"/>
  <c r="W512" i="18"/>
  <c r="V512" i="18"/>
  <c r="U512" i="18"/>
  <c r="T512" i="18"/>
  <c r="AZ512" i="18" s="1"/>
  <c r="S512" i="18"/>
  <c r="O512" i="18"/>
  <c r="N512" i="18"/>
  <c r="I512" i="18"/>
  <c r="H512" i="18"/>
  <c r="C512" i="18"/>
  <c r="B512" i="18"/>
  <c r="Q512" i="15"/>
  <c r="P512" i="15"/>
  <c r="O512" i="15"/>
  <c r="N512" i="15"/>
  <c r="J512" i="15"/>
  <c r="R512" i="15" s="1"/>
  <c r="D512" i="15"/>
  <c r="C512" i="15"/>
  <c r="B512" i="15"/>
  <c r="Q512" i="14"/>
  <c r="P512" i="14"/>
  <c r="O512" i="14"/>
  <c r="N512" i="14"/>
  <c r="J512" i="14"/>
  <c r="R512" i="14" s="1"/>
  <c r="C512" i="14"/>
  <c r="B512" i="14"/>
  <c r="P512" i="13"/>
  <c r="O512" i="13"/>
  <c r="N512" i="13"/>
  <c r="M512" i="13"/>
  <c r="I512" i="13"/>
  <c r="Q512" i="13" s="1"/>
  <c r="D512" i="13"/>
  <c r="C512" i="13"/>
  <c r="B512" i="13"/>
  <c r="R512" i="16"/>
  <c r="Q512" i="16"/>
  <c r="P512" i="16"/>
  <c r="O512" i="16"/>
  <c r="K512" i="16"/>
  <c r="S512" i="16" s="1"/>
  <c r="D512" i="16"/>
  <c r="C512" i="16"/>
  <c r="B512" i="16"/>
  <c r="S512" i="11"/>
  <c r="R512" i="11"/>
  <c r="P512" i="11"/>
  <c r="O512" i="11"/>
  <c r="N512" i="11"/>
  <c r="K512" i="11"/>
  <c r="H512" i="11"/>
  <c r="T512" i="11" s="1"/>
  <c r="D512" i="11"/>
  <c r="C512" i="11"/>
  <c r="B512" i="11"/>
  <c r="P512" i="12"/>
  <c r="O512" i="12"/>
  <c r="N512" i="12"/>
  <c r="M512" i="12"/>
  <c r="I512" i="12"/>
  <c r="Q512" i="12" s="1"/>
  <c r="D512" i="12"/>
  <c r="C512" i="12"/>
  <c r="B512" i="12"/>
  <c r="P512" i="10"/>
  <c r="O512" i="10"/>
  <c r="M512" i="10"/>
  <c r="M512" i="18" s="1"/>
  <c r="I512" i="10"/>
  <c r="Q512" i="10" s="1"/>
  <c r="D512" i="10"/>
  <c r="C512" i="10"/>
  <c r="B512" i="10"/>
  <c r="O512" i="1"/>
  <c r="Z512" i="18" s="1"/>
  <c r="AN512" i="18" s="1"/>
  <c r="N512" i="1"/>
  <c r="P512" i="18" s="1"/>
  <c r="AM512" i="18" s="1"/>
  <c r="M512" i="1"/>
  <c r="J512" i="18" s="1"/>
  <c r="AL512" i="18" s="1"/>
  <c r="L512" i="1"/>
  <c r="D512" i="18" s="1"/>
  <c r="AK512" i="18" s="1"/>
  <c r="A512" i="1"/>
  <c r="A512" i="18" s="1"/>
  <c r="AX511" i="18"/>
  <c r="AW511" i="18"/>
  <c r="AV511" i="18"/>
  <c r="AI511" i="18"/>
  <c r="AG511" i="18"/>
  <c r="AF511" i="18"/>
  <c r="BB511" i="18" s="1"/>
  <c r="AE511" i="18"/>
  <c r="AD511" i="18"/>
  <c r="AC511" i="18"/>
  <c r="Y511" i="18"/>
  <c r="W511" i="18"/>
  <c r="V511" i="18"/>
  <c r="BA511" i="18" s="1"/>
  <c r="U511" i="18"/>
  <c r="T511" i="18"/>
  <c r="AZ511" i="18" s="1"/>
  <c r="S511" i="18"/>
  <c r="O511" i="18"/>
  <c r="N511" i="18"/>
  <c r="I511" i="18"/>
  <c r="H511" i="18"/>
  <c r="C511" i="18"/>
  <c r="B511" i="18"/>
  <c r="Q511" i="15"/>
  <c r="P511" i="15"/>
  <c r="O511" i="15"/>
  <c r="N511" i="15"/>
  <c r="J511" i="15"/>
  <c r="R511" i="15" s="1"/>
  <c r="D511" i="15"/>
  <c r="C511" i="15"/>
  <c r="B511" i="15"/>
  <c r="Q511" i="14"/>
  <c r="P511" i="14"/>
  <c r="O511" i="14"/>
  <c r="N511" i="14"/>
  <c r="J511" i="14"/>
  <c r="R511" i="14" s="1"/>
  <c r="C511" i="14"/>
  <c r="B511" i="14"/>
  <c r="P511" i="13"/>
  <c r="O511" i="13"/>
  <c r="N511" i="13"/>
  <c r="M511" i="13"/>
  <c r="I511" i="13"/>
  <c r="Q511" i="13" s="1"/>
  <c r="D511" i="13"/>
  <c r="C511" i="13"/>
  <c r="B511" i="13"/>
  <c r="R511" i="16"/>
  <c r="Q511" i="16"/>
  <c r="P511" i="16"/>
  <c r="O511" i="16"/>
  <c r="K511" i="16"/>
  <c r="S511" i="16" s="1"/>
  <c r="D511" i="16"/>
  <c r="C511" i="16"/>
  <c r="B511" i="16"/>
  <c r="S511" i="11"/>
  <c r="R511" i="11"/>
  <c r="P511" i="11"/>
  <c r="O511" i="11"/>
  <c r="N511" i="11"/>
  <c r="K511" i="11"/>
  <c r="H511" i="11"/>
  <c r="T511" i="11" s="1"/>
  <c r="D511" i="11"/>
  <c r="C511" i="11"/>
  <c r="B511" i="11"/>
  <c r="P511" i="12"/>
  <c r="O511" i="12"/>
  <c r="N511" i="12"/>
  <c r="M511" i="12"/>
  <c r="I511" i="12"/>
  <c r="Q511" i="12" s="1"/>
  <c r="D511" i="12"/>
  <c r="C511" i="12"/>
  <c r="B511" i="12"/>
  <c r="P511" i="10"/>
  <c r="O511" i="10"/>
  <c r="M511" i="10"/>
  <c r="I511" i="10"/>
  <c r="Q511" i="10" s="1"/>
  <c r="D511" i="10"/>
  <c r="C511" i="10"/>
  <c r="B511" i="10"/>
  <c r="O511" i="1"/>
  <c r="Z511" i="18" s="1"/>
  <c r="AN511" i="18" s="1"/>
  <c r="N511" i="1"/>
  <c r="P511" i="18" s="1"/>
  <c r="AM511" i="18" s="1"/>
  <c r="M511" i="1"/>
  <c r="J511" i="18" s="1"/>
  <c r="AL511" i="18" s="1"/>
  <c r="L511" i="1"/>
  <c r="D511" i="18" s="1"/>
  <c r="AK511" i="18" s="1"/>
  <c r="A511" i="1"/>
  <c r="A511" i="15" s="1"/>
  <c r="AX510" i="18"/>
  <c r="AW510" i="18"/>
  <c r="AV510" i="18"/>
  <c r="AI510" i="18"/>
  <c r="AG510" i="18"/>
  <c r="AF510" i="18"/>
  <c r="BB510" i="18" s="1"/>
  <c r="AE510" i="18"/>
  <c r="AD510" i="18"/>
  <c r="AC510" i="18"/>
  <c r="Y510" i="18"/>
  <c r="W510" i="18"/>
  <c r="V510" i="18"/>
  <c r="U510" i="18"/>
  <c r="T510" i="18"/>
  <c r="AZ510" i="18" s="1"/>
  <c r="S510" i="18"/>
  <c r="O510" i="18"/>
  <c r="N510" i="18"/>
  <c r="I510" i="18"/>
  <c r="H510" i="18"/>
  <c r="C510" i="18"/>
  <c r="B510" i="18"/>
  <c r="Q510" i="15"/>
  <c r="P510" i="15"/>
  <c r="O510" i="15"/>
  <c r="N510" i="15"/>
  <c r="J510" i="15"/>
  <c r="R510" i="15" s="1"/>
  <c r="D510" i="15"/>
  <c r="C510" i="15"/>
  <c r="B510" i="15"/>
  <c r="Q510" i="14"/>
  <c r="P510" i="14"/>
  <c r="O510" i="14"/>
  <c r="N510" i="14"/>
  <c r="J510" i="14"/>
  <c r="R510" i="14" s="1"/>
  <c r="C510" i="14"/>
  <c r="B510" i="14"/>
  <c r="P510" i="13"/>
  <c r="O510" i="13"/>
  <c r="N510" i="13"/>
  <c r="M510" i="13"/>
  <c r="I510" i="13"/>
  <c r="Q510" i="13" s="1"/>
  <c r="D510" i="13"/>
  <c r="C510" i="13"/>
  <c r="B510" i="13"/>
  <c r="R510" i="16"/>
  <c r="Q510" i="16"/>
  <c r="P510" i="16"/>
  <c r="O510" i="16"/>
  <c r="K510" i="16"/>
  <c r="S510" i="16" s="1"/>
  <c r="D510" i="16"/>
  <c r="C510" i="16"/>
  <c r="B510" i="16"/>
  <c r="S510" i="11"/>
  <c r="R510" i="11"/>
  <c r="P510" i="11"/>
  <c r="O510" i="11"/>
  <c r="N510" i="11"/>
  <c r="K510" i="11"/>
  <c r="H510" i="11"/>
  <c r="T510" i="11" s="1"/>
  <c r="D510" i="11"/>
  <c r="C510" i="11"/>
  <c r="B510" i="11"/>
  <c r="P510" i="12"/>
  <c r="O510" i="12"/>
  <c r="N510" i="12"/>
  <c r="M510" i="12"/>
  <c r="I510" i="12"/>
  <c r="Q510" i="12" s="1"/>
  <c r="D510" i="12"/>
  <c r="C510" i="12"/>
  <c r="B510" i="12"/>
  <c r="P510" i="10"/>
  <c r="O510" i="10"/>
  <c r="M510" i="10"/>
  <c r="M510" i="18" s="1"/>
  <c r="I510" i="10"/>
  <c r="Q510" i="10" s="1"/>
  <c r="D510" i="10"/>
  <c r="C510" i="10"/>
  <c r="B510" i="10"/>
  <c r="O510" i="1"/>
  <c r="Z510" i="18" s="1"/>
  <c r="AN510" i="18" s="1"/>
  <c r="N510" i="1"/>
  <c r="P510" i="18" s="1"/>
  <c r="AM510" i="18" s="1"/>
  <c r="M510" i="1"/>
  <c r="J510" i="18" s="1"/>
  <c r="AL510" i="18" s="1"/>
  <c r="L510" i="1"/>
  <c r="D510" i="18" s="1"/>
  <c r="AK510" i="18" s="1"/>
  <c r="A510" i="1"/>
  <c r="A510" i="14" s="1"/>
  <c r="AX509" i="18"/>
  <c r="AW509" i="18"/>
  <c r="AV509" i="18"/>
  <c r="AI509" i="18"/>
  <c r="AG509" i="18"/>
  <c r="AF509" i="18"/>
  <c r="BB509" i="18" s="1"/>
  <c r="AE509" i="18"/>
  <c r="AD509" i="18"/>
  <c r="AC509" i="18"/>
  <c r="Y509" i="18"/>
  <c r="W509" i="18"/>
  <c r="V509" i="18"/>
  <c r="U509" i="18"/>
  <c r="T509" i="18"/>
  <c r="AZ509" i="18" s="1"/>
  <c r="S509" i="18"/>
  <c r="O509" i="18"/>
  <c r="N509" i="18"/>
  <c r="I509" i="18"/>
  <c r="H509" i="18"/>
  <c r="C509" i="18"/>
  <c r="B509" i="18"/>
  <c r="Q509" i="15"/>
  <c r="P509" i="15"/>
  <c r="O509" i="15"/>
  <c r="N509" i="15"/>
  <c r="J509" i="15"/>
  <c r="R509" i="15" s="1"/>
  <c r="D509" i="15"/>
  <c r="C509" i="15"/>
  <c r="B509" i="15"/>
  <c r="Q509" i="14"/>
  <c r="P509" i="14"/>
  <c r="O509" i="14"/>
  <c r="N509" i="14"/>
  <c r="J509" i="14"/>
  <c r="R509" i="14" s="1"/>
  <c r="C509" i="14"/>
  <c r="B509" i="14"/>
  <c r="P509" i="13"/>
  <c r="O509" i="13"/>
  <c r="N509" i="13"/>
  <c r="M509" i="13"/>
  <c r="I509" i="13"/>
  <c r="Q509" i="13" s="1"/>
  <c r="D509" i="13"/>
  <c r="C509" i="13"/>
  <c r="B509" i="13"/>
  <c r="R509" i="16"/>
  <c r="Q509" i="16"/>
  <c r="P509" i="16"/>
  <c r="O509" i="16"/>
  <c r="K509" i="16"/>
  <c r="S509" i="16" s="1"/>
  <c r="D509" i="16"/>
  <c r="C509" i="16"/>
  <c r="B509" i="16"/>
  <c r="S509" i="11"/>
  <c r="R509" i="11"/>
  <c r="P509" i="11"/>
  <c r="O509" i="11"/>
  <c r="N509" i="11"/>
  <c r="K509" i="11"/>
  <c r="H509" i="11"/>
  <c r="T509" i="11" s="1"/>
  <c r="D509" i="11"/>
  <c r="C509" i="11"/>
  <c r="B509" i="11"/>
  <c r="P509" i="12"/>
  <c r="O509" i="12"/>
  <c r="N509" i="12"/>
  <c r="M509" i="12"/>
  <c r="I509" i="12"/>
  <c r="Q509" i="12" s="1"/>
  <c r="D509" i="12"/>
  <c r="C509" i="12"/>
  <c r="B509" i="12"/>
  <c r="P509" i="10"/>
  <c r="O509" i="10"/>
  <c r="M509" i="10"/>
  <c r="I509" i="10"/>
  <c r="Q509" i="10" s="1"/>
  <c r="D509" i="10"/>
  <c r="C509" i="10"/>
  <c r="B509" i="10"/>
  <c r="O509" i="1"/>
  <c r="Z509" i="18" s="1"/>
  <c r="AN509" i="18" s="1"/>
  <c r="N509" i="1"/>
  <c r="P509" i="18" s="1"/>
  <c r="AM509" i="18" s="1"/>
  <c r="M509" i="1"/>
  <c r="J509" i="18" s="1"/>
  <c r="AL509" i="18" s="1"/>
  <c r="L509" i="1"/>
  <c r="D509" i="18" s="1"/>
  <c r="AK509" i="18" s="1"/>
  <c r="A509" i="1"/>
  <c r="A509" i="15" s="1"/>
  <c r="AX508" i="18"/>
  <c r="AW508" i="18"/>
  <c r="AV508" i="18"/>
  <c r="AI508" i="18"/>
  <c r="AG508" i="18"/>
  <c r="AF508" i="18"/>
  <c r="BB508" i="18" s="1"/>
  <c r="AE508" i="18"/>
  <c r="AD508" i="18"/>
  <c r="AC508" i="18"/>
  <c r="Y508" i="18"/>
  <c r="W508" i="18"/>
  <c r="V508" i="18"/>
  <c r="U508" i="18"/>
  <c r="T508" i="18"/>
  <c r="AZ508" i="18" s="1"/>
  <c r="S508" i="18"/>
  <c r="O508" i="18"/>
  <c r="N508" i="18"/>
  <c r="I508" i="18"/>
  <c r="H508" i="18"/>
  <c r="C508" i="18"/>
  <c r="B508" i="18"/>
  <c r="Q508" i="15"/>
  <c r="P508" i="15"/>
  <c r="O508" i="15"/>
  <c r="N508" i="15"/>
  <c r="J508" i="15"/>
  <c r="R508" i="15" s="1"/>
  <c r="D508" i="15"/>
  <c r="C508" i="15"/>
  <c r="B508" i="15"/>
  <c r="Q508" i="14"/>
  <c r="P508" i="14"/>
  <c r="O508" i="14"/>
  <c r="N508" i="14"/>
  <c r="J508" i="14"/>
  <c r="R508" i="14" s="1"/>
  <c r="C508" i="14"/>
  <c r="B508" i="14"/>
  <c r="P508" i="13"/>
  <c r="O508" i="13"/>
  <c r="N508" i="13"/>
  <c r="M508" i="13"/>
  <c r="I508" i="13"/>
  <c r="Q508" i="13" s="1"/>
  <c r="D508" i="13"/>
  <c r="C508" i="13"/>
  <c r="B508" i="13"/>
  <c r="R508" i="16"/>
  <c r="Q508" i="16"/>
  <c r="P508" i="16"/>
  <c r="O508" i="16"/>
  <c r="K508" i="16"/>
  <c r="S508" i="16" s="1"/>
  <c r="D508" i="16"/>
  <c r="C508" i="16"/>
  <c r="B508" i="16"/>
  <c r="S508" i="11"/>
  <c r="R508" i="11"/>
  <c r="P508" i="11"/>
  <c r="O508" i="11"/>
  <c r="N508" i="11"/>
  <c r="K508" i="11"/>
  <c r="H508" i="11"/>
  <c r="T508" i="11" s="1"/>
  <c r="D508" i="11"/>
  <c r="C508" i="11"/>
  <c r="B508" i="11"/>
  <c r="P508" i="12"/>
  <c r="O508" i="12"/>
  <c r="N508" i="12"/>
  <c r="M508" i="12"/>
  <c r="I508" i="12"/>
  <c r="Q508" i="12" s="1"/>
  <c r="D508" i="12"/>
  <c r="C508" i="12"/>
  <c r="B508" i="12"/>
  <c r="P508" i="10"/>
  <c r="O508" i="10"/>
  <c r="M508" i="10"/>
  <c r="I508" i="10"/>
  <c r="Q508" i="10" s="1"/>
  <c r="D508" i="10"/>
  <c r="C508" i="10"/>
  <c r="B508" i="10"/>
  <c r="O508" i="1"/>
  <c r="Z508" i="18" s="1"/>
  <c r="AN508" i="18" s="1"/>
  <c r="N508" i="1"/>
  <c r="P508" i="18" s="1"/>
  <c r="AM508" i="18" s="1"/>
  <c r="M508" i="1"/>
  <c r="J508" i="18" s="1"/>
  <c r="AL508" i="18" s="1"/>
  <c r="L508" i="1"/>
  <c r="D508" i="18" s="1"/>
  <c r="AK508" i="18" s="1"/>
  <c r="A508" i="1"/>
  <c r="A508" i="14" s="1"/>
  <c r="AX507" i="18"/>
  <c r="AW507" i="18"/>
  <c r="AV507" i="18"/>
  <c r="AI507" i="18"/>
  <c r="AG507" i="18"/>
  <c r="AF507" i="18"/>
  <c r="BB507" i="18" s="1"/>
  <c r="AE507" i="18"/>
  <c r="AD507" i="18"/>
  <c r="AC507" i="18"/>
  <c r="Y507" i="18"/>
  <c r="W507" i="18"/>
  <c r="V507" i="18"/>
  <c r="BA507" i="18" s="1"/>
  <c r="U507" i="18"/>
  <c r="T507" i="18"/>
  <c r="AZ507" i="18" s="1"/>
  <c r="S507" i="18"/>
  <c r="O507" i="18"/>
  <c r="N507" i="18"/>
  <c r="I507" i="18"/>
  <c r="H507" i="18"/>
  <c r="C507" i="18"/>
  <c r="B507" i="18"/>
  <c r="Q507" i="15"/>
  <c r="P507" i="15"/>
  <c r="O507" i="15"/>
  <c r="N507" i="15"/>
  <c r="J507" i="15"/>
  <c r="R507" i="15" s="1"/>
  <c r="D507" i="15"/>
  <c r="C507" i="15"/>
  <c r="B507" i="15"/>
  <c r="Q507" i="14"/>
  <c r="P507" i="14"/>
  <c r="O507" i="14"/>
  <c r="N507" i="14"/>
  <c r="J507" i="14"/>
  <c r="R507" i="14" s="1"/>
  <c r="C507" i="14"/>
  <c r="B507" i="14"/>
  <c r="P507" i="13"/>
  <c r="O507" i="13"/>
  <c r="N507" i="13"/>
  <c r="M507" i="13"/>
  <c r="I507" i="13"/>
  <c r="Q507" i="13" s="1"/>
  <c r="D507" i="13"/>
  <c r="C507" i="13"/>
  <c r="B507" i="13"/>
  <c r="R507" i="16"/>
  <c r="Q507" i="16"/>
  <c r="P507" i="16"/>
  <c r="O507" i="16"/>
  <c r="K507" i="16"/>
  <c r="S507" i="16" s="1"/>
  <c r="D507" i="16"/>
  <c r="C507" i="16"/>
  <c r="B507" i="16"/>
  <c r="S507" i="11"/>
  <c r="R507" i="11"/>
  <c r="P507" i="11"/>
  <c r="O507" i="11"/>
  <c r="Q507" i="11" s="1"/>
  <c r="N507" i="11"/>
  <c r="K507" i="11"/>
  <c r="H507" i="11"/>
  <c r="T507" i="11" s="1"/>
  <c r="D507" i="11"/>
  <c r="C507" i="11"/>
  <c r="B507" i="11"/>
  <c r="P507" i="12"/>
  <c r="O507" i="12"/>
  <c r="N507" i="12"/>
  <c r="M507" i="12"/>
  <c r="I507" i="12"/>
  <c r="Q507" i="12" s="1"/>
  <c r="D507" i="12"/>
  <c r="C507" i="12"/>
  <c r="B507" i="12"/>
  <c r="P507" i="10"/>
  <c r="O507" i="10"/>
  <c r="M507" i="10"/>
  <c r="I507" i="10"/>
  <c r="Q507" i="10" s="1"/>
  <c r="D507" i="10"/>
  <c r="C507" i="10"/>
  <c r="B507" i="10"/>
  <c r="O507" i="1"/>
  <c r="Z507" i="18" s="1"/>
  <c r="AN507" i="18" s="1"/>
  <c r="N507" i="1"/>
  <c r="P507" i="18" s="1"/>
  <c r="AM507" i="18" s="1"/>
  <c r="M507" i="1"/>
  <c r="J507" i="18" s="1"/>
  <c r="AL507" i="18" s="1"/>
  <c r="L507" i="1"/>
  <c r="D507" i="18" s="1"/>
  <c r="AK507" i="18" s="1"/>
  <c r="A507" i="1"/>
  <c r="A507" i="15" s="1"/>
  <c r="AX506" i="18"/>
  <c r="AW506" i="18"/>
  <c r="AV506" i="18"/>
  <c r="AI506" i="18"/>
  <c r="AG506" i="18"/>
  <c r="AF506" i="18"/>
  <c r="BB506" i="18" s="1"/>
  <c r="AE506" i="18"/>
  <c r="AD506" i="18"/>
  <c r="AC506" i="18"/>
  <c r="Y506" i="18"/>
  <c r="W506" i="18"/>
  <c r="V506" i="18"/>
  <c r="U506" i="18"/>
  <c r="T506" i="18"/>
  <c r="AZ506" i="18" s="1"/>
  <c r="S506" i="18"/>
  <c r="O506" i="18"/>
  <c r="N506" i="18"/>
  <c r="I506" i="18"/>
  <c r="H506" i="18"/>
  <c r="C506" i="18"/>
  <c r="B506" i="18"/>
  <c r="Q506" i="15"/>
  <c r="P506" i="15"/>
  <c r="O506" i="15"/>
  <c r="N506" i="15"/>
  <c r="J506" i="15"/>
  <c r="R506" i="15" s="1"/>
  <c r="D506" i="15"/>
  <c r="C506" i="15"/>
  <c r="B506" i="15"/>
  <c r="Q506" i="14"/>
  <c r="P506" i="14"/>
  <c r="O506" i="14"/>
  <c r="N506" i="14"/>
  <c r="J506" i="14"/>
  <c r="R506" i="14" s="1"/>
  <c r="C506" i="14"/>
  <c r="B506" i="14"/>
  <c r="P506" i="13"/>
  <c r="O506" i="13"/>
  <c r="N506" i="13"/>
  <c r="M506" i="13"/>
  <c r="I506" i="13"/>
  <c r="Q506" i="13" s="1"/>
  <c r="D506" i="13"/>
  <c r="C506" i="13"/>
  <c r="B506" i="13"/>
  <c r="R506" i="16"/>
  <c r="Q506" i="16"/>
  <c r="P506" i="16"/>
  <c r="O506" i="16"/>
  <c r="K506" i="16"/>
  <c r="S506" i="16" s="1"/>
  <c r="D506" i="16"/>
  <c r="C506" i="16"/>
  <c r="B506" i="16"/>
  <c r="S506" i="11"/>
  <c r="R506" i="11"/>
  <c r="P506" i="11"/>
  <c r="O506" i="11"/>
  <c r="N506" i="11"/>
  <c r="K506" i="11"/>
  <c r="H506" i="11"/>
  <c r="T506" i="11" s="1"/>
  <c r="D506" i="11"/>
  <c r="C506" i="11"/>
  <c r="B506" i="11"/>
  <c r="P506" i="12"/>
  <c r="O506" i="12"/>
  <c r="N506" i="12"/>
  <c r="M506" i="12"/>
  <c r="I506" i="12"/>
  <c r="Q506" i="12" s="1"/>
  <c r="D506" i="12"/>
  <c r="C506" i="12"/>
  <c r="B506" i="12"/>
  <c r="P506" i="10"/>
  <c r="O506" i="10"/>
  <c r="M506" i="10"/>
  <c r="I506" i="10"/>
  <c r="Q506" i="10" s="1"/>
  <c r="D506" i="10"/>
  <c r="C506" i="10"/>
  <c r="B506" i="10"/>
  <c r="O506" i="1"/>
  <c r="Z506" i="18" s="1"/>
  <c r="AN506" i="18" s="1"/>
  <c r="N506" i="1"/>
  <c r="P506" i="18" s="1"/>
  <c r="AM506" i="18" s="1"/>
  <c r="M506" i="1"/>
  <c r="J506" i="18" s="1"/>
  <c r="AL506" i="18" s="1"/>
  <c r="L506" i="1"/>
  <c r="D506" i="18" s="1"/>
  <c r="AK506" i="18" s="1"/>
  <c r="A506" i="1"/>
  <c r="A506" i="14" s="1"/>
  <c r="AX505" i="18"/>
  <c r="AW505" i="18"/>
  <c r="AV505" i="18"/>
  <c r="AI505" i="18"/>
  <c r="AG505" i="18"/>
  <c r="AF505" i="18"/>
  <c r="BB505" i="18" s="1"/>
  <c r="AE505" i="18"/>
  <c r="AD505" i="18"/>
  <c r="AC505" i="18"/>
  <c r="Y505" i="18"/>
  <c r="W505" i="18"/>
  <c r="V505" i="18"/>
  <c r="U505" i="18"/>
  <c r="T505" i="18"/>
  <c r="AZ505" i="18" s="1"/>
  <c r="S505" i="18"/>
  <c r="O505" i="18"/>
  <c r="N505" i="18"/>
  <c r="I505" i="18"/>
  <c r="H505" i="18"/>
  <c r="C505" i="18"/>
  <c r="B505" i="18"/>
  <c r="Q505" i="15"/>
  <c r="P505" i="15"/>
  <c r="O505" i="15"/>
  <c r="N505" i="15"/>
  <c r="J505" i="15"/>
  <c r="R505" i="15" s="1"/>
  <c r="D505" i="15"/>
  <c r="C505" i="15"/>
  <c r="B505" i="15"/>
  <c r="Q505" i="14"/>
  <c r="P505" i="14"/>
  <c r="O505" i="14"/>
  <c r="N505" i="14"/>
  <c r="J505" i="14"/>
  <c r="R505" i="14" s="1"/>
  <c r="C505" i="14"/>
  <c r="B505" i="14"/>
  <c r="P505" i="13"/>
  <c r="O505" i="13"/>
  <c r="N505" i="13"/>
  <c r="M505" i="13"/>
  <c r="I505" i="13"/>
  <c r="Q505" i="13" s="1"/>
  <c r="D505" i="13"/>
  <c r="C505" i="13"/>
  <c r="B505" i="13"/>
  <c r="R505" i="16"/>
  <c r="Q505" i="16"/>
  <c r="P505" i="16"/>
  <c r="O505" i="16"/>
  <c r="K505" i="16"/>
  <c r="S505" i="16" s="1"/>
  <c r="D505" i="16"/>
  <c r="C505" i="16"/>
  <c r="B505" i="16"/>
  <c r="S505" i="11"/>
  <c r="R505" i="11"/>
  <c r="P505" i="11"/>
  <c r="O505" i="11"/>
  <c r="N505" i="11"/>
  <c r="K505" i="11"/>
  <c r="H505" i="11"/>
  <c r="T505" i="11" s="1"/>
  <c r="D505" i="11"/>
  <c r="C505" i="11"/>
  <c r="B505" i="11"/>
  <c r="P505" i="12"/>
  <c r="O505" i="12"/>
  <c r="N505" i="12"/>
  <c r="M505" i="12"/>
  <c r="I505" i="12"/>
  <c r="Q505" i="12" s="1"/>
  <c r="D505" i="12"/>
  <c r="C505" i="12"/>
  <c r="B505" i="12"/>
  <c r="P505" i="10"/>
  <c r="O505" i="10"/>
  <c r="M505" i="10"/>
  <c r="M505" i="18" s="1"/>
  <c r="I505" i="10"/>
  <c r="Q505" i="10" s="1"/>
  <c r="D505" i="10"/>
  <c r="C505" i="10"/>
  <c r="B505" i="10"/>
  <c r="O505" i="1"/>
  <c r="Z505" i="18" s="1"/>
  <c r="AN505" i="18" s="1"/>
  <c r="N505" i="1"/>
  <c r="P505" i="18" s="1"/>
  <c r="AM505" i="18" s="1"/>
  <c r="M505" i="1"/>
  <c r="J505" i="18" s="1"/>
  <c r="AL505" i="18" s="1"/>
  <c r="L505" i="1"/>
  <c r="D505" i="18" s="1"/>
  <c r="AK505" i="18" s="1"/>
  <c r="A505" i="1"/>
  <c r="A505" i="13" s="1"/>
  <c r="AX504" i="18"/>
  <c r="AW504" i="18"/>
  <c r="AV504" i="18"/>
  <c r="AI504" i="18"/>
  <c r="AG504" i="18"/>
  <c r="AF504" i="18"/>
  <c r="BB504" i="18" s="1"/>
  <c r="AE504" i="18"/>
  <c r="AD504" i="18"/>
  <c r="AC504" i="18"/>
  <c r="Y504" i="18"/>
  <c r="W504" i="18"/>
  <c r="V504" i="18"/>
  <c r="BA504" i="18" s="1"/>
  <c r="U504" i="18"/>
  <c r="T504" i="18"/>
  <c r="AZ504" i="18" s="1"/>
  <c r="S504" i="18"/>
  <c r="O504" i="18"/>
  <c r="N504" i="18"/>
  <c r="I504" i="18"/>
  <c r="H504" i="18"/>
  <c r="C504" i="18"/>
  <c r="B504" i="18"/>
  <c r="Q504" i="15"/>
  <c r="P504" i="15"/>
  <c r="O504" i="15"/>
  <c r="N504" i="15"/>
  <c r="J504" i="15"/>
  <c r="R504" i="15" s="1"/>
  <c r="D504" i="15"/>
  <c r="C504" i="15"/>
  <c r="B504" i="15"/>
  <c r="Q504" i="14"/>
  <c r="P504" i="14"/>
  <c r="O504" i="14"/>
  <c r="N504" i="14"/>
  <c r="J504" i="14"/>
  <c r="R504" i="14" s="1"/>
  <c r="C504" i="14"/>
  <c r="B504" i="14"/>
  <c r="P504" i="13"/>
  <c r="O504" i="13"/>
  <c r="N504" i="13"/>
  <c r="M504" i="13"/>
  <c r="I504" i="13"/>
  <c r="Q504" i="13" s="1"/>
  <c r="D504" i="13"/>
  <c r="C504" i="13"/>
  <c r="B504" i="13"/>
  <c r="R504" i="16"/>
  <c r="Q504" i="16"/>
  <c r="P504" i="16"/>
  <c r="O504" i="16"/>
  <c r="K504" i="16"/>
  <c r="S504" i="16" s="1"/>
  <c r="D504" i="16"/>
  <c r="C504" i="16"/>
  <c r="B504" i="16"/>
  <c r="S504" i="11"/>
  <c r="R504" i="11"/>
  <c r="P504" i="11"/>
  <c r="O504" i="11"/>
  <c r="N504" i="11"/>
  <c r="K504" i="11"/>
  <c r="H504" i="11"/>
  <c r="T504" i="11" s="1"/>
  <c r="D504" i="11"/>
  <c r="C504" i="11"/>
  <c r="B504" i="11"/>
  <c r="P504" i="12"/>
  <c r="O504" i="12"/>
  <c r="N504" i="12"/>
  <c r="M504" i="12"/>
  <c r="I504" i="12"/>
  <c r="Q504" i="12" s="1"/>
  <c r="D504" i="12"/>
  <c r="C504" i="12"/>
  <c r="B504" i="12"/>
  <c r="P504" i="10"/>
  <c r="O504" i="10"/>
  <c r="M504" i="10"/>
  <c r="I504" i="10"/>
  <c r="Q504" i="10" s="1"/>
  <c r="D504" i="10"/>
  <c r="C504" i="10"/>
  <c r="B504" i="10"/>
  <c r="O504" i="1"/>
  <c r="Z504" i="18" s="1"/>
  <c r="AN504" i="18" s="1"/>
  <c r="N504" i="1"/>
  <c r="P504" i="18" s="1"/>
  <c r="AM504" i="18" s="1"/>
  <c r="M504" i="1"/>
  <c r="J504" i="18" s="1"/>
  <c r="AL504" i="18" s="1"/>
  <c r="L504" i="1"/>
  <c r="D504" i="18" s="1"/>
  <c r="AK504" i="18" s="1"/>
  <c r="A504" i="1"/>
  <c r="AX503" i="18"/>
  <c r="AW503" i="18"/>
  <c r="AV503" i="18"/>
  <c r="AI503" i="18"/>
  <c r="AG503" i="18"/>
  <c r="AF503" i="18"/>
  <c r="BB503" i="18" s="1"/>
  <c r="AE503" i="18"/>
  <c r="AD503" i="18"/>
  <c r="AC503" i="18"/>
  <c r="Y503" i="18"/>
  <c r="W503" i="18"/>
  <c r="V503" i="18"/>
  <c r="BA503" i="18" s="1"/>
  <c r="U503" i="18"/>
  <c r="T503" i="18"/>
  <c r="AZ503" i="18" s="1"/>
  <c r="S503" i="18"/>
  <c r="O503" i="18"/>
  <c r="N503" i="18"/>
  <c r="I503" i="18"/>
  <c r="H503" i="18"/>
  <c r="C503" i="18"/>
  <c r="B503" i="18"/>
  <c r="Q503" i="15"/>
  <c r="P503" i="15"/>
  <c r="O503" i="15"/>
  <c r="N503" i="15"/>
  <c r="J503" i="15"/>
  <c r="R503" i="15" s="1"/>
  <c r="D503" i="15"/>
  <c r="C503" i="15"/>
  <c r="B503" i="15"/>
  <c r="Q503" i="14"/>
  <c r="P503" i="14"/>
  <c r="O503" i="14"/>
  <c r="N503" i="14"/>
  <c r="J503" i="14"/>
  <c r="R503" i="14" s="1"/>
  <c r="C503" i="14"/>
  <c r="B503" i="14"/>
  <c r="P503" i="13"/>
  <c r="O503" i="13"/>
  <c r="N503" i="13"/>
  <c r="M503" i="13"/>
  <c r="I503" i="13"/>
  <c r="Q503" i="13" s="1"/>
  <c r="D503" i="13"/>
  <c r="C503" i="13"/>
  <c r="B503" i="13"/>
  <c r="R503" i="16"/>
  <c r="Q503" i="16"/>
  <c r="P503" i="16"/>
  <c r="O503" i="16"/>
  <c r="K503" i="16"/>
  <c r="S503" i="16" s="1"/>
  <c r="D503" i="16"/>
  <c r="C503" i="16"/>
  <c r="B503" i="16"/>
  <c r="S503" i="11"/>
  <c r="R503" i="11"/>
  <c r="P503" i="11"/>
  <c r="O503" i="11"/>
  <c r="N503" i="11"/>
  <c r="K503" i="11"/>
  <c r="H503" i="11"/>
  <c r="T503" i="11" s="1"/>
  <c r="D503" i="11"/>
  <c r="C503" i="11"/>
  <c r="B503" i="11"/>
  <c r="P503" i="12"/>
  <c r="O503" i="12"/>
  <c r="N503" i="12"/>
  <c r="M503" i="12"/>
  <c r="I503" i="12"/>
  <c r="Q503" i="12" s="1"/>
  <c r="D503" i="12"/>
  <c r="C503" i="12"/>
  <c r="B503" i="12"/>
  <c r="P503" i="10"/>
  <c r="O503" i="10"/>
  <c r="M503" i="10"/>
  <c r="I503" i="10"/>
  <c r="Q503" i="10" s="1"/>
  <c r="D503" i="10"/>
  <c r="C503" i="10"/>
  <c r="B503" i="10"/>
  <c r="O503" i="1"/>
  <c r="Z503" i="18" s="1"/>
  <c r="AN503" i="18" s="1"/>
  <c r="N503" i="1"/>
  <c r="P503" i="18" s="1"/>
  <c r="AM503" i="18" s="1"/>
  <c r="M503" i="1"/>
  <c r="J503" i="18" s="1"/>
  <c r="AL503" i="18" s="1"/>
  <c r="L503" i="1"/>
  <c r="D503" i="18" s="1"/>
  <c r="AK503" i="18" s="1"/>
  <c r="A503" i="1"/>
  <c r="A503" i="15" s="1"/>
  <c r="AX502" i="18"/>
  <c r="AW502" i="18"/>
  <c r="AV502" i="18"/>
  <c r="AI502" i="18"/>
  <c r="AG502" i="18"/>
  <c r="AF502" i="18"/>
  <c r="BB502" i="18" s="1"/>
  <c r="AE502" i="18"/>
  <c r="AD502" i="18"/>
  <c r="AC502" i="18"/>
  <c r="Y502" i="18"/>
  <c r="W502" i="18"/>
  <c r="V502" i="18"/>
  <c r="U502" i="18"/>
  <c r="T502" i="18"/>
  <c r="AZ502" i="18" s="1"/>
  <c r="S502" i="18"/>
  <c r="O502" i="18"/>
  <c r="N502" i="18"/>
  <c r="I502" i="18"/>
  <c r="H502" i="18"/>
  <c r="C502" i="18"/>
  <c r="B502" i="18"/>
  <c r="Q502" i="15"/>
  <c r="P502" i="15"/>
  <c r="O502" i="15"/>
  <c r="N502" i="15"/>
  <c r="J502" i="15"/>
  <c r="R502" i="15" s="1"/>
  <c r="D502" i="15"/>
  <c r="C502" i="15"/>
  <c r="B502" i="15"/>
  <c r="Q502" i="14"/>
  <c r="P502" i="14"/>
  <c r="O502" i="14"/>
  <c r="N502" i="14"/>
  <c r="J502" i="14"/>
  <c r="R502" i="14" s="1"/>
  <c r="C502" i="14"/>
  <c r="B502" i="14"/>
  <c r="P502" i="13"/>
  <c r="O502" i="13"/>
  <c r="N502" i="13"/>
  <c r="M502" i="13"/>
  <c r="I502" i="13"/>
  <c r="Q502" i="13" s="1"/>
  <c r="D502" i="13"/>
  <c r="C502" i="13"/>
  <c r="B502" i="13"/>
  <c r="R502" i="16"/>
  <c r="Q502" i="16"/>
  <c r="P502" i="16"/>
  <c r="O502" i="16"/>
  <c r="K502" i="16"/>
  <c r="S502" i="16" s="1"/>
  <c r="D502" i="16"/>
  <c r="C502" i="16"/>
  <c r="B502" i="16"/>
  <c r="S502" i="11"/>
  <c r="R502" i="11"/>
  <c r="P502" i="11"/>
  <c r="O502" i="11"/>
  <c r="N502" i="11"/>
  <c r="K502" i="11"/>
  <c r="H502" i="11"/>
  <c r="T502" i="11" s="1"/>
  <c r="D502" i="11"/>
  <c r="C502" i="11"/>
  <c r="B502" i="11"/>
  <c r="P502" i="12"/>
  <c r="O502" i="12"/>
  <c r="N502" i="12"/>
  <c r="M502" i="12"/>
  <c r="I502" i="12"/>
  <c r="Q502" i="12" s="1"/>
  <c r="D502" i="12"/>
  <c r="C502" i="12"/>
  <c r="B502" i="12"/>
  <c r="P502" i="10"/>
  <c r="O502" i="10"/>
  <c r="M502" i="10"/>
  <c r="I502" i="10"/>
  <c r="Q502" i="10" s="1"/>
  <c r="D502" i="10"/>
  <c r="C502" i="10"/>
  <c r="B502" i="10"/>
  <c r="O502" i="1"/>
  <c r="Z502" i="18" s="1"/>
  <c r="AN502" i="18" s="1"/>
  <c r="N502" i="1"/>
  <c r="P502" i="18" s="1"/>
  <c r="AM502" i="18" s="1"/>
  <c r="M502" i="1"/>
  <c r="J502" i="18" s="1"/>
  <c r="AL502" i="18" s="1"/>
  <c r="L502" i="1"/>
  <c r="D502" i="18" s="1"/>
  <c r="AK502" i="18" s="1"/>
  <c r="A502" i="1"/>
  <c r="A502" i="15" s="1"/>
  <c r="AX501" i="18"/>
  <c r="AW501" i="18"/>
  <c r="AV501" i="18"/>
  <c r="AI501" i="18"/>
  <c r="AG501" i="18"/>
  <c r="AF501" i="18"/>
  <c r="BB501" i="18" s="1"/>
  <c r="AE501" i="18"/>
  <c r="AD501" i="18"/>
  <c r="AC501" i="18"/>
  <c r="V501" i="18"/>
  <c r="T501" i="18"/>
  <c r="AZ501" i="18" s="1"/>
  <c r="S501" i="18"/>
  <c r="O501" i="18"/>
  <c r="N501" i="18"/>
  <c r="I501" i="18"/>
  <c r="H501" i="18"/>
  <c r="C501" i="18"/>
  <c r="B501" i="18"/>
  <c r="Q501" i="15"/>
  <c r="P501" i="15"/>
  <c r="O501" i="15"/>
  <c r="N501" i="15"/>
  <c r="J501" i="15"/>
  <c r="R501" i="15" s="1"/>
  <c r="D501" i="15"/>
  <c r="C501" i="15"/>
  <c r="B501" i="15"/>
  <c r="Q501" i="14"/>
  <c r="P501" i="14"/>
  <c r="O501" i="14"/>
  <c r="N501" i="14"/>
  <c r="J501" i="14"/>
  <c r="R501" i="14" s="1"/>
  <c r="C501" i="14"/>
  <c r="B501" i="14"/>
  <c r="P501" i="13"/>
  <c r="O501" i="13"/>
  <c r="N501" i="13"/>
  <c r="M501" i="13"/>
  <c r="I501" i="13"/>
  <c r="Q501" i="13" s="1"/>
  <c r="D501" i="13"/>
  <c r="C501" i="13"/>
  <c r="B501" i="13"/>
  <c r="R501" i="16"/>
  <c r="Q501" i="16"/>
  <c r="P501" i="16"/>
  <c r="O501" i="16"/>
  <c r="K501" i="16"/>
  <c r="S501" i="16" s="1"/>
  <c r="D501" i="16"/>
  <c r="C501" i="16"/>
  <c r="B501" i="16"/>
  <c r="S501" i="11"/>
  <c r="R501" i="11"/>
  <c r="P501" i="11"/>
  <c r="O501" i="11"/>
  <c r="N501" i="11"/>
  <c r="K501" i="11"/>
  <c r="H501" i="11"/>
  <c r="T501" i="11" s="1"/>
  <c r="D501" i="11"/>
  <c r="C501" i="11"/>
  <c r="B501" i="11"/>
  <c r="P501" i="12"/>
  <c r="O501" i="12"/>
  <c r="N501" i="12"/>
  <c r="M501" i="12"/>
  <c r="I501" i="12"/>
  <c r="Q501" i="12" s="1"/>
  <c r="D501" i="12"/>
  <c r="C501" i="12"/>
  <c r="B501" i="12"/>
  <c r="P501" i="10"/>
  <c r="O501" i="10"/>
  <c r="M501" i="10"/>
  <c r="M501" i="18" s="1"/>
  <c r="I501" i="10"/>
  <c r="Q501" i="10" s="1"/>
  <c r="D501" i="10"/>
  <c r="C501" i="10"/>
  <c r="B501" i="10"/>
  <c r="O501" i="1"/>
  <c r="Z501" i="18" s="1"/>
  <c r="AN501" i="18" s="1"/>
  <c r="N501" i="1"/>
  <c r="P501" i="18" s="1"/>
  <c r="AM501" i="18" s="1"/>
  <c r="M501" i="1"/>
  <c r="J501" i="18" s="1"/>
  <c r="AL501" i="18" s="1"/>
  <c r="L501" i="1"/>
  <c r="D501" i="18" s="1"/>
  <c r="AK501" i="18" s="1"/>
  <c r="A501" i="1"/>
  <c r="A501" i="18" s="1"/>
  <c r="AX500" i="18"/>
  <c r="AW500" i="18"/>
  <c r="AV500" i="18"/>
  <c r="AF500" i="18"/>
  <c r="BB500" i="18" s="1"/>
  <c r="AD500" i="18"/>
  <c r="AC500" i="18"/>
  <c r="V500" i="18"/>
  <c r="T500" i="18"/>
  <c r="AZ500" i="18" s="1"/>
  <c r="S500" i="18"/>
  <c r="O500" i="18"/>
  <c r="N500" i="18"/>
  <c r="I500" i="18"/>
  <c r="H500" i="18"/>
  <c r="C500" i="18"/>
  <c r="B500" i="18"/>
  <c r="Q500" i="15"/>
  <c r="P500" i="15"/>
  <c r="O500" i="15"/>
  <c r="N500" i="15"/>
  <c r="J500" i="15"/>
  <c r="C500" i="15"/>
  <c r="B500" i="15"/>
  <c r="Q500" i="14"/>
  <c r="P500" i="14"/>
  <c r="O500" i="14"/>
  <c r="N500" i="14"/>
  <c r="J500" i="14"/>
  <c r="D500" i="14"/>
  <c r="C500" i="14"/>
  <c r="B500" i="14"/>
  <c r="P500" i="13"/>
  <c r="O500" i="13"/>
  <c r="N500" i="13"/>
  <c r="M500" i="13"/>
  <c r="I500" i="13"/>
  <c r="Q500" i="13" s="1"/>
  <c r="D500" i="13"/>
  <c r="C500" i="13"/>
  <c r="B500" i="13"/>
  <c r="R500" i="16"/>
  <c r="Q500" i="16"/>
  <c r="P500" i="16"/>
  <c r="O500" i="16"/>
  <c r="K500" i="16"/>
  <c r="S500" i="16" s="1"/>
  <c r="D500" i="16"/>
  <c r="C500" i="16"/>
  <c r="B500" i="16"/>
  <c r="S500" i="11"/>
  <c r="R500" i="11"/>
  <c r="P500" i="11"/>
  <c r="O500" i="11"/>
  <c r="N500" i="11"/>
  <c r="K500" i="11"/>
  <c r="H500" i="11"/>
  <c r="T500" i="11" s="1"/>
  <c r="D500" i="11"/>
  <c r="C500" i="11"/>
  <c r="B500" i="11"/>
  <c r="P500" i="12"/>
  <c r="O500" i="12"/>
  <c r="N500" i="12"/>
  <c r="M500" i="12"/>
  <c r="I500" i="12"/>
  <c r="Q500" i="12" s="1"/>
  <c r="D500" i="12"/>
  <c r="C500" i="12"/>
  <c r="B500" i="12"/>
  <c r="P500" i="10"/>
  <c r="O500" i="10"/>
  <c r="M500" i="10"/>
  <c r="I500" i="10"/>
  <c r="Q500" i="10" s="1"/>
  <c r="D500" i="10"/>
  <c r="C500" i="10"/>
  <c r="B500" i="10"/>
  <c r="O500" i="1"/>
  <c r="Z500" i="18" s="1"/>
  <c r="AN500" i="18" s="1"/>
  <c r="N500" i="1"/>
  <c r="P500" i="18" s="1"/>
  <c r="M500" i="1"/>
  <c r="J500" i="18" s="1"/>
  <c r="AL500" i="18" s="1"/>
  <c r="L500" i="1"/>
  <c r="D500" i="18" s="1"/>
  <c r="AK500" i="18" s="1"/>
  <c r="A500" i="1"/>
  <c r="A500" i="15" s="1"/>
  <c r="AX499" i="18"/>
  <c r="AW499" i="18"/>
  <c r="AV499" i="18"/>
  <c r="AF499" i="18"/>
  <c r="BB499" i="18" s="1"/>
  <c r="AD499" i="18"/>
  <c r="AC499" i="18"/>
  <c r="V499" i="18"/>
  <c r="W499" i="18" s="1"/>
  <c r="T499" i="18"/>
  <c r="AZ499" i="18" s="1"/>
  <c r="S499" i="18"/>
  <c r="O499" i="18"/>
  <c r="N499" i="18"/>
  <c r="I499" i="18"/>
  <c r="H499" i="18"/>
  <c r="C499" i="18"/>
  <c r="B499" i="18"/>
  <c r="Q499" i="15"/>
  <c r="P499" i="15"/>
  <c r="O499" i="15"/>
  <c r="N499" i="15"/>
  <c r="J499" i="15"/>
  <c r="C499" i="15"/>
  <c r="B499" i="15"/>
  <c r="Q499" i="14"/>
  <c r="P499" i="14"/>
  <c r="O499" i="14"/>
  <c r="N499" i="14"/>
  <c r="J499" i="14"/>
  <c r="D499" i="14"/>
  <c r="C499" i="14"/>
  <c r="B499" i="14"/>
  <c r="P499" i="13"/>
  <c r="O499" i="13"/>
  <c r="N499" i="13"/>
  <c r="M499" i="13"/>
  <c r="I499" i="13"/>
  <c r="Q499" i="13" s="1"/>
  <c r="D499" i="13"/>
  <c r="C499" i="13"/>
  <c r="B499" i="13"/>
  <c r="R499" i="16"/>
  <c r="Q499" i="16"/>
  <c r="P499" i="16"/>
  <c r="O499" i="16"/>
  <c r="K499" i="16"/>
  <c r="S499" i="16" s="1"/>
  <c r="D499" i="16"/>
  <c r="C499" i="16"/>
  <c r="B499" i="16"/>
  <c r="S499" i="11"/>
  <c r="R499" i="11"/>
  <c r="P499" i="11"/>
  <c r="O499" i="11"/>
  <c r="N499" i="11"/>
  <c r="K499" i="11"/>
  <c r="H499" i="11"/>
  <c r="T499" i="11" s="1"/>
  <c r="D499" i="11"/>
  <c r="C499" i="11"/>
  <c r="B499" i="11"/>
  <c r="P499" i="12"/>
  <c r="O499" i="12"/>
  <c r="N499" i="12"/>
  <c r="M499" i="12"/>
  <c r="I499" i="12"/>
  <c r="Q499" i="12" s="1"/>
  <c r="D499" i="12"/>
  <c r="C499" i="12"/>
  <c r="B499" i="12"/>
  <c r="P499" i="10"/>
  <c r="O499" i="10"/>
  <c r="M499" i="10"/>
  <c r="I499" i="10"/>
  <c r="Q499" i="10" s="1"/>
  <c r="D499" i="10"/>
  <c r="C499" i="10"/>
  <c r="B499" i="10"/>
  <c r="O499" i="1"/>
  <c r="Z499" i="18" s="1"/>
  <c r="N499" i="1"/>
  <c r="P499" i="18" s="1"/>
  <c r="AM499" i="18" s="1"/>
  <c r="M499" i="1"/>
  <c r="J499" i="18" s="1"/>
  <c r="AL499" i="18" s="1"/>
  <c r="L499" i="1"/>
  <c r="D499" i="18" s="1"/>
  <c r="AK499" i="18" s="1"/>
  <c r="A499" i="1"/>
  <c r="A499" i="14" s="1"/>
  <c r="AX498" i="18"/>
  <c r="AW498" i="18"/>
  <c r="AV498" i="18"/>
  <c r="AF498" i="18"/>
  <c r="BB498" i="18" s="1"/>
  <c r="AD498" i="18"/>
  <c r="AC498" i="18"/>
  <c r="V498" i="18"/>
  <c r="T498" i="18"/>
  <c r="AZ498" i="18" s="1"/>
  <c r="S498" i="18"/>
  <c r="O498" i="18"/>
  <c r="N498" i="18"/>
  <c r="I498" i="18"/>
  <c r="H498" i="18"/>
  <c r="C498" i="18"/>
  <c r="B498" i="18"/>
  <c r="Q498" i="15"/>
  <c r="P498" i="15"/>
  <c r="O498" i="15"/>
  <c r="N498" i="15"/>
  <c r="J498" i="15"/>
  <c r="C498" i="15"/>
  <c r="B498" i="15"/>
  <c r="Q498" i="14"/>
  <c r="P498" i="14"/>
  <c r="O498" i="14"/>
  <c r="N498" i="14"/>
  <c r="J498" i="14"/>
  <c r="D498" i="14"/>
  <c r="C498" i="14"/>
  <c r="B498" i="14"/>
  <c r="P498" i="13"/>
  <c r="O498" i="13"/>
  <c r="N498" i="13"/>
  <c r="M498" i="13"/>
  <c r="I498" i="13"/>
  <c r="Q498" i="13" s="1"/>
  <c r="D498" i="13"/>
  <c r="C498" i="13"/>
  <c r="B498" i="13"/>
  <c r="R498" i="16"/>
  <c r="Q498" i="16"/>
  <c r="P498" i="16"/>
  <c r="O498" i="16"/>
  <c r="K498" i="16"/>
  <c r="S498" i="16" s="1"/>
  <c r="D498" i="16"/>
  <c r="C498" i="16"/>
  <c r="B498" i="16"/>
  <c r="S498" i="11"/>
  <c r="R498" i="11"/>
  <c r="P498" i="11"/>
  <c r="O498" i="11"/>
  <c r="N498" i="11"/>
  <c r="K498" i="11"/>
  <c r="H498" i="11"/>
  <c r="T498" i="11" s="1"/>
  <c r="D498" i="11"/>
  <c r="C498" i="11"/>
  <c r="B498" i="11"/>
  <c r="P498" i="12"/>
  <c r="O498" i="12"/>
  <c r="N498" i="12"/>
  <c r="M498" i="12"/>
  <c r="I498" i="12"/>
  <c r="Q498" i="12" s="1"/>
  <c r="D498" i="12"/>
  <c r="C498" i="12"/>
  <c r="B498" i="12"/>
  <c r="P498" i="10"/>
  <c r="O498" i="10"/>
  <c r="M498" i="10"/>
  <c r="M498" i="18" s="1"/>
  <c r="I498" i="10"/>
  <c r="Q498" i="10" s="1"/>
  <c r="D498" i="10"/>
  <c r="C498" i="10"/>
  <c r="B498" i="10"/>
  <c r="O498" i="1"/>
  <c r="Z498" i="18" s="1"/>
  <c r="N498" i="1"/>
  <c r="P498" i="18" s="1"/>
  <c r="M498" i="1"/>
  <c r="J498" i="18" s="1"/>
  <c r="AL498" i="18" s="1"/>
  <c r="L498" i="1"/>
  <c r="D498" i="18" s="1"/>
  <c r="AK498" i="18" s="1"/>
  <c r="A498" i="1"/>
  <c r="A498" i="18" s="1"/>
  <c r="AX497" i="18"/>
  <c r="AW497" i="18"/>
  <c r="AV497" i="18"/>
  <c r="AF497" i="18"/>
  <c r="BB497" i="18" s="1"/>
  <c r="AD497" i="18"/>
  <c r="AC497" i="18"/>
  <c r="V497" i="18"/>
  <c r="W497" i="18" s="1"/>
  <c r="T497" i="18"/>
  <c r="AZ497" i="18" s="1"/>
  <c r="S497" i="18"/>
  <c r="O497" i="18"/>
  <c r="N497" i="18"/>
  <c r="I497" i="18"/>
  <c r="H497" i="18"/>
  <c r="C497" i="18"/>
  <c r="B497" i="18"/>
  <c r="Q497" i="15"/>
  <c r="P497" i="15"/>
  <c r="O497" i="15"/>
  <c r="N497" i="15"/>
  <c r="J497" i="15"/>
  <c r="R497" i="15" s="1"/>
  <c r="D497" i="15"/>
  <c r="C497" i="15"/>
  <c r="B497" i="15"/>
  <c r="Q497" i="14"/>
  <c r="P497" i="14"/>
  <c r="O497" i="14"/>
  <c r="N497" i="14"/>
  <c r="J497" i="14"/>
  <c r="R497" i="14" s="1"/>
  <c r="C497" i="14"/>
  <c r="B497" i="14"/>
  <c r="P497" i="13"/>
  <c r="O497" i="13"/>
  <c r="N497" i="13"/>
  <c r="M497" i="13"/>
  <c r="I497" i="13"/>
  <c r="Q497" i="13" s="1"/>
  <c r="D497" i="13"/>
  <c r="C497" i="13"/>
  <c r="B497" i="13"/>
  <c r="R497" i="16"/>
  <c r="Q497" i="16"/>
  <c r="P497" i="16"/>
  <c r="O497" i="16"/>
  <c r="K497" i="16"/>
  <c r="S497" i="16" s="1"/>
  <c r="D497" i="16"/>
  <c r="C497" i="16"/>
  <c r="B497" i="16"/>
  <c r="S497" i="11"/>
  <c r="R497" i="11"/>
  <c r="P497" i="11"/>
  <c r="O497" i="11"/>
  <c r="N497" i="11"/>
  <c r="K497" i="11"/>
  <c r="H497" i="11"/>
  <c r="T497" i="11" s="1"/>
  <c r="D497" i="11"/>
  <c r="C497" i="11"/>
  <c r="B497" i="11"/>
  <c r="P497" i="12"/>
  <c r="O497" i="12"/>
  <c r="N497" i="12"/>
  <c r="M497" i="12"/>
  <c r="I497" i="12"/>
  <c r="Q497" i="12" s="1"/>
  <c r="D497" i="12"/>
  <c r="C497" i="12"/>
  <c r="B497" i="12"/>
  <c r="P497" i="10"/>
  <c r="O497" i="10"/>
  <c r="M497" i="10"/>
  <c r="I497" i="10"/>
  <c r="Q497" i="10" s="1"/>
  <c r="D497" i="10"/>
  <c r="C497" i="10"/>
  <c r="B497" i="10"/>
  <c r="O497" i="1"/>
  <c r="Z497" i="18" s="1"/>
  <c r="AN497" i="18" s="1"/>
  <c r="N497" i="1"/>
  <c r="P497" i="18" s="1"/>
  <c r="AM497" i="18" s="1"/>
  <c r="M497" i="1"/>
  <c r="J497" i="18" s="1"/>
  <c r="AL497" i="18" s="1"/>
  <c r="L497" i="1"/>
  <c r="D497" i="18" s="1"/>
  <c r="AK497" i="18" s="1"/>
  <c r="A497" i="1"/>
  <c r="A497" i="14" s="1"/>
  <c r="AX496" i="18"/>
  <c r="AW496" i="18"/>
  <c r="AV496" i="18"/>
  <c r="AF496" i="18"/>
  <c r="BB496" i="18" s="1"/>
  <c r="AD496" i="18"/>
  <c r="AC496" i="18"/>
  <c r="V496" i="18"/>
  <c r="T496" i="18"/>
  <c r="S496" i="18"/>
  <c r="O496" i="18"/>
  <c r="N496" i="18"/>
  <c r="I496" i="18"/>
  <c r="H496" i="18"/>
  <c r="C496" i="18"/>
  <c r="B496" i="18"/>
  <c r="Q496" i="15"/>
  <c r="P496" i="15"/>
  <c r="O496" i="15"/>
  <c r="N496" i="15"/>
  <c r="J496" i="15"/>
  <c r="C496" i="15"/>
  <c r="B496" i="15"/>
  <c r="Q496" i="14"/>
  <c r="P496" i="14"/>
  <c r="O496" i="14"/>
  <c r="N496" i="14"/>
  <c r="J496" i="14"/>
  <c r="D496" i="14"/>
  <c r="C496" i="14"/>
  <c r="B496" i="14"/>
  <c r="P496" i="13"/>
  <c r="O496" i="13"/>
  <c r="N496" i="13"/>
  <c r="M496" i="13"/>
  <c r="I496" i="13"/>
  <c r="Q496" i="13" s="1"/>
  <c r="D496" i="13"/>
  <c r="C496" i="13"/>
  <c r="B496" i="13"/>
  <c r="R496" i="16"/>
  <c r="Q496" i="16"/>
  <c r="P496" i="16"/>
  <c r="O496" i="16"/>
  <c r="K496" i="16"/>
  <c r="S496" i="16" s="1"/>
  <c r="D496" i="16"/>
  <c r="C496" i="16"/>
  <c r="B496" i="16"/>
  <c r="S496" i="11"/>
  <c r="R496" i="11"/>
  <c r="P496" i="11"/>
  <c r="O496" i="11"/>
  <c r="N496" i="11"/>
  <c r="K496" i="11"/>
  <c r="H496" i="11"/>
  <c r="T496" i="11" s="1"/>
  <c r="D496" i="11"/>
  <c r="C496" i="11"/>
  <c r="B496" i="11"/>
  <c r="P496" i="12"/>
  <c r="O496" i="12"/>
  <c r="N496" i="12"/>
  <c r="M496" i="12"/>
  <c r="I496" i="12"/>
  <c r="Q496" i="12" s="1"/>
  <c r="D496" i="12"/>
  <c r="C496" i="12"/>
  <c r="B496" i="12"/>
  <c r="P496" i="10"/>
  <c r="O496" i="10"/>
  <c r="M496" i="10"/>
  <c r="M496" i="18" s="1"/>
  <c r="I496" i="10"/>
  <c r="Q496" i="10" s="1"/>
  <c r="D496" i="10"/>
  <c r="C496" i="10"/>
  <c r="B496" i="10"/>
  <c r="O496" i="1"/>
  <c r="Z496" i="18" s="1"/>
  <c r="N496" i="1"/>
  <c r="P496" i="18" s="1"/>
  <c r="M496" i="1"/>
  <c r="J496" i="18" s="1"/>
  <c r="AL496" i="18" s="1"/>
  <c r="L496" i="1"/>
  <c r="D496" i="18" s="1"/>
  <c r="AK496" i="18" s="1"/>
  <c r="A496" i="1"/>
  <c r="A496" i="13" s="1"/>
  <c r="AX495" i="18"/>
  <c r="AW495" i="18"/>
  <c r="AV495" i="18"/>
  <c r="AI495" i="18"/>
  <c r="AG495" i="18"/>
  <c r="AF495" i="18"/>
  <c r="BB495" i="18" s="1"/>
  <c r="AE495" i="18"/>
  <c r="AD495" i="18"/>
  <c r="AC495" i="18"/>
  <c r="Y495" i="18"/>
  <c r="W495" i="18"/>
  <c r="V495" i="18"/>
  <c r="U495" i="18"/>
  <c r="T495" i="18"/>
  <c r="AZ495" i="18" s="1"/>
  <c r="S495" i="18"/>
  <c r="O495" i="18"/>
  <c r="N495" i="18"/>
  <c r="I495" i="18"/>
  <c r="H495" i="18"/>
  <c r="C495" i="18"/>
  <c r="B495" i="18"/>
  <c r="Q495" i="15"/>
  <c r="P495" i="15"/>
  <c r="O495" i="15"/>
  <c r="N495" i="15"/>
  <c r="J495" i="15"/>
  <c r="R495" i="15" s="1"/>
  <c r="D495" i="15"/>
  <c r="C495" i="15"/>
  <c r="B495" i="15"/>
  <c r="Q495" i="14"/>
  <c r="P495" i="14"/>
  <c r="O495" i="14"/>
  <c r="N495" i="14"/>
  <c r="J495" i="14"/>
  <c r="R495" i="14" s="1"/>
  <c r="C495" i="14"/>
  <c r="B495" i="14"/>
  <c r="P495" i="13"/>
  <c r="O495" i="13"/>
  <c r="N495" i="13"/>
  <c r="M495" i="13"/>
  <c r="I495" i="13"/>
  <c r="Q495" i="13" s="1"/>
  <c r="D495" i="13"/>
  <c r="C495" i="13"/>
  <c r="B495" i="13"/>
  <c r="R495" i="16"/>
  <c r="Q495" i="16"/>
  <c r="P495" i="16"/>
  <c r="O495" i="16"/>
  <c r="K495" i="16"/>
  <c r="S495" i="16" s="1"/>
  <c r="D495" i="16"/>
  <c r="C495" i="16"/>
  <c r="B495" i="16"/>
  <c r="S495" i="11"/>
  <c r="R495" i="11"/>
  <c r="P495" i="11"/>
  <c r="O495" i="11"/>
  <c r="N495" i="11"/>
  <c r="K495" i="11"/>
  <c r="H495" i="11"/>
  <c r="T495" i="11" s="1"/>
  <c r="D495" i="11"/>
  <c r="C495" i="11"/>
  <c r="B495" i="11"/>
  <c r="P495" i="12"/>
  <c r="O495" i="12"/>
  <c r="N495" i="12"/>
  <c r="M495" i="12"/>
  <c r="I495" i="12"/>
  <c r="Q495" i="12" s="1"/>
  <c r="D495" i="12"/>
  <c r="C495" i="12"/>
  <c r="B495" i="12"/>
  <c r="P495" i="10"/>
  <c r="O495" i="10"/>
  <c r="M495" i="10"/>
  <c r="I495" i="10"/>
  <c r="Q495" i="10" s="1"/>
  <c r="D495" i="10"/>
  <c r="C495" i="10"/>
  <c r="B495" i="10"/>
  <c r="O495" i="1"/>
  <c r="Z495" i="18" s="1"/>
  <c r="AN495" i="18" s="1"/>
  <c r="N495" i="1"/>
  <c r="P495" i="18" s="1"/>
  <c r="AM495" i="18" s="1"/>
  <c r="M495" i="1"/>
  <c r="J495" i="18" s="1"/>
  <c r="AL495" i="18" s="1"/>
  <c r="L495" i="1"/>
  <c r="D495" i="18" s="1"/>
  <c r="AK495" i="18" s="1"/>
  <c r="A495" i="1"/>
  <c r="A495" i="18" s="1"/>
  <c r="AX494" i="18"/>
  <c r="AW494" i="18"/>
  <c r="AV494" i="18"/>
  <c r="AI494" i="18"/>
  <c r="AG494" i="18"/>
  <c r="AF494" i="18"/>
  <c r="BB494" i="18" s="1"/>
  <c r="AE494" i="18"/>
  <c r="AD494" i="18"/>
  <c r="AC494" i="18"/>
  <c r="V494" i="18"/>
  <c r="T494" i="18"/>
  <c r="S494" i="18"/>
  <c r="O494" i="18"/>
  <c r="N494" i="18"/>
  <c r="I494" i="18"/>
  <c r="H494" i="18"/>
  <c r="C494" i="18"/>
  <c r="B494" i="18"/>
  <c r="Q494" i="15"/>
  <c r="P494" i="15"/>
  <c r="O494" i="15"/>
  <c r="N494" i="15"/>
  <c r="J494" i="15"/>
  <c r="C494" i="15"/>
  <c r="B494" i="15"/>
  <c r="Q494" i="14"/>
  <c r="P494" i="14"/>
  <c r="O494" i="14"/>
  <c r="N494" i="14"/>
  <c r="J494" i="14"/>
  <c r="D494" i="14"/>
  <c r="C494" i="14"/>
  <c r="B494" i="14"/>
  <c r="P494" i="13"/>
  <c r="O494" i="13"/>
  <c r="N494" i="13"/>
  <c r="M494" i="13"/>
  <c r="I494" i="13"/>
  <c r="Q494" i="13" s="1"/>
  <c r="D494" i="13"/>
  <c r="C494" i="13"/>
  <c r="B494" i="13"/>
  <c r="R494" i="16"/>
  <c r="Q494" i="16"/>
  <c r="P494" i="16"/>
  <c r="O494" i="16"/>
  <c r="K494" i="16"/>
  <c r="S494" i="16" s="1"/>
  <c r="D494" i="16"/>
  <c r="C494" i="16"/>
  <c r="B494" i="16"/>
  <c r="S494" i="11"/>
  <c r="R494" i="11"/>
  <c r="P494" i="11"/>
  <c r="O494" i="11"/>
  <c r="N494" i="11"/>
  <c r="K494" i="11"/>
  <c r="H494" i="11"/>
  <c r="T494" i="11" s="1"/>
  <c r="D494" i="11"/>
  <c r="C494" i="11"/>
  <c r="B494" i="11"/>
  <c r="P494" i="12"/>
  <c r="O494" i="12"/>
  <c r="N494" i="12"/>
  <c r="M494" i="12"/>
  <c r="I494" i="12"/>
  <c r="Q494" i="12" s="1"/>
  <c r="D494" i="12"/>
  <c r="C494" i="12"/>
  <c r="B494" i="12"/>
  <c r="P494" i="10"/>
  <c r="O494" i="10"/>
  <c r="M494" i="10"/>
  <c r="M494" i="18" s="1"/>
  <c r="I494" i="10"/>
  <c r="Q494" i="10" s="1"/>
  <c r="D494" i="10"/>
  <c r="C494" i="10"/>
  <c r="B494" i="10"/>
  <c r="O494" i="1"/>
  <c r="Z494" i="18" s="1"/>
  <c r="AN494" i="18" s="1"/>
  <c r="N494" i="1"/>
  <c r="P494" i="18" s="1"/>
  <c r="M494" i="1"/>
  <c r="J494" i="18" s="1"/>
  <c r="AL494" i="18" s="1"/>
  <c r="L494" i="1"/>
  <c r="D494" i="18" s="1"/>
  <c r="AK494" i="18" s="1"/>
  <c r="A494" i="1"/>
  <c r="A494" i="13" s="1"/>
  <c r="AX493" i="18"/>
  <c r="AW493" i="18"/>
  <c r="AV493" i="18"/>
  <c r="AF493" i="18"/>
  <c r="BB493" i="18" s="1"/>
  <c r="AD493" i="18"/>
  <c r="AC493" i="18"/>
  <c r="V493" i="18"/>
  <c r="T493" i="18"/>
  <c r="AZ493" i="18" s="1"/>
  <c r="S493" i="18"/>
  <c r="O493" i="18"/>
  <c r="N493" i="18"/>
  <c r="I493" i="18"/>
  <c r="H493" i="18"/>
  <c r="C493" i="18"/>
  <c r="B493" i="18"/>
  <c r="Q493" i="15"/>
  <c r="P493" i="15"/>
  <c r="O493" i="15"/>
  <c r="N493" i="15"/>
  <c r="J493" i="15"/>
  <c r="R493" i="15" s="1"/>
  <c r="D493" i="15"/>
  <c r="C493" i="15"/>
  <c r="B493" i="15"/>
  <c r="Q493" i="14"/>
  <c r="P493" i="14"/>
  <c r="O493" i="14"/>
  <c r="N493" i="14"/>
  <c r="J493" i="14"/>
  <c r="R493" i="14" s="1"/>
  <c r="C493" i="14"/>
  <c r="B493" i="14"/>
  <c r="P493" i="13"/>
  <c r="O493" i="13"/>
  <c r="N493" i="13"/>
  <c r="M493" i="13"/>
  <c r="I493" i="13"/>
  <c r="Q493" i="13" s="1"/>
  <c r="D493" i="13"/>
  <c r="C493" i="13"/>
  <c r="B493" i="13"/>
  <c r="R493" i="16"/>
  <c r="Q493" i="16"/>
  <c r="P493" i="16"/>
  <c r="O493" i="16"/>
  <c r="K493" i="16"/>
  <c r="S493" i="16" s="1"/>
  <c r="D493" i="16"/>
  <c r="C493" i="16"/>
  <c r="B493" i="16"/>
  <c r="S493" i="11"/>
  <c r="R493" i="11"/>
  <c r="P493" i="11"/>
  <c r="O493" i="11"/>
  <c r="N493" i="11"/>
  <c r="K493" i="11"/>
  <c r="H493" i="11"/>
  <c r="T493" i="11" s="1"/>
  <c r="D493" i="11"/>
  <c r="C493" i="11"/>
  <c r="B493" i="11"/>
  <c r="P493" i="12"/>
  <c r="O493" i="12"/>
  <c r="N493" i="12"/>
  <c r="M493" i="12"/>
  <c r="I493" i="12"/>
  <c r="Q493" i="12" s="1"/>
  <c r="D493" i="12"/>
  <c r="C493" i="12"/>
  <c r="B493" i="12"/>
  <c r="P493" i="10"/>
  <c r="O493" i="10"/>
  <c r="M493" i="10"/>
  <c r="I493" i="10"/>
  <c r="Q493" i="10" s="1"/>
  <c r="D493" i="10"/>
  <c r="C493" i="10"/>
  <c r="B493" i="10"/>
  <c r="O493" i="1"/>
  <c r="Z493" i="18" s="1"/>
  <c r="AN493" i="18" s="1"/>
  <c r="N493" i="1"/>
  <c r="P493" i="18" s="1"/>
  <c r="M493" i="1"/>
  <c r="J493" i="18" s="1"/>
  <c r="AL493" i="18" s="1"/>
  <c r="L493" i="1"/>
  <c r="D493" i="18" s="1"/>
  <c r="AK493" i="18" s="1"/>
  <c r="A493" i="1"/>
  <c r="A493" i="14" s="1"/>
  <c r="AX492" i="18"/>
  <c r="AW492" i="18"/>
  <c r="AV492" i="18"/>
  <c r="AF492" i="18"/>
  <c r="BB492" i="18" s="1"/>
  <c r="AD492" i="18"/>
  <c r="AC492" i="18"/>
  <c r="V492" i="18"/>
  <c r="W492" i="18" s="1"/>
  <c r="T492" i="18"/>
  <c r="S492" i="18"/>
  <c r="O492" i="18"/>
  <c r="N492" i="18"/>
  <c r="I492" i="18"/>
  <c r="H492" i="18"/>
  <c r="C492" i="18"/>
  <c r="B492" i="18"/>
  <c r="Q492" i="15"/>
  <c r="P492" i="15"/>
  <c r="O492" i="15"/>
  <c r="N492" i="15"/>
  <c r="J492" i="15"/>
  <c r="C492" i="15"/>
  <c r="B492" i="15"/>
  <c r="Q492" i="14"/>
  <c r="P492" i="14"/>
  <c r="O492" i="14"/>
  <c r="N492" i="14"/>
  <c r="J492" i="14"/>
  <c r="D492" i="14"/>
  <c r="C492" i="14"/>
  <c r="B492" i="14"/>
  <c r="P492" i="13"/>
  <c r="O492" i="13"/>
  <c r="N492" i="13"/>
  <c r="M492" i="13"/>
  <c r="I492" i="13"/>
  <c r="Q492" i="13" s="1"/>
  <c r="D492" i="13"/>
  <c r="C492" i="13"/>
  <c r="B492" i="13"/>
  <c r="R492" i="16"/>
  <c r="Q492" i="16"/>
  <c r="P492" i="16"/>
  <c r="O492" i="16"/>
  <c r="K492" i="16"/>
  <c r="S492" i="16" s="1"/>
  <c r="D492" i="16"/>
  <c r="C492" i="16"/>
  <c r="B492" i="16"/>
  <c r="S492" i="11"/>
  <c r="R492" i="11"/>
  <c r="P492" i="11"/>
  <c r="O492" i="11"/>
  <c r="N492" i="11"/>
  <c r="K492" i="11"/>
  <c r="H492" i="11"/>
  <c r="T492" i="11" s="1"/>
  <c r="D492" i="11"/>
  <c r="C492" i="11"/>
  <c r="B492" i="11"/>
  <c r="P492" i="12"/>
  <c r="O492" i="12"/>
  <c r="N492" i="12"/>
  <c r="M492" i="12"/>
  <c r="I492" i="12"/>
  <c r="Q492" i="12" s="1"/>
  <c r="D492" i="12"/>
  <c r="C492" i="12"/>
  <c r="B492" i="12"/>
  <c r="P492" i="10"/>
  <c r="O492" i="10"/>
  <c r="M492" i="10"/>
  <c r="I492" i="10"/>
  <c r="Q492" i="10" s="1"/>
  <c r="D492" i="10"/>
  <c r="C492" i="10"/>
  <c r="B492" i="10"/>
  <c r="O492" i="1"/>
  <c r="Z492" i="18" s="1"/>
  <c r="AN492" i="18" s="1"/>
  <c r="N492" i="1"/>
  <c r="P492" i="18" s="1"/>
  <c r="AM492" i="18" s="1"/>
  <c r="M492" i="1"/>
  <c r="J492" i="18" s="1"/>
  <c r="AL492" i="18" s="1"/>
  <c r="L492" i="1"/>
  <c r="D492" i="18" s="1"/>
  <c r="AK492" i="18" s="1"/>
  <c r="A492" i="1"/>
  <c r="A492" i="18" s="1"/>
  <c r="AX491" i="18"/>
  <c r="AW491" i="18"/>
  <c r="AV491" i="18"/>
  <c r="AI491" i="18"/>
  <c r="AG491" i="18"/>
  <c r="AF491" i="18"/>
  <c r="BB491" i="18" s="1"/>
  <c r="AE491" i="18"/>
  <c r="AD491" i="18"/>
  <c r="AC491" i="18"/>
  <c r="V491" i="18"/>
  <c r="W491" i="18" s="1"/>
  <c r="T491" i="18"/>
  <c r="AZ491" i="18" s="1"/>
  <c r="S491" i="18"/>
  <c r="O491" i="18"/>
  <c r="N491" i="18"/>
  <c r="I491" i="18"/>
  <c r="H491" i="18"/>
  <c r="C491" i="18"/>
  <c r="B491" i="18"/>
  <c r="Q491" i="15"/>
  <c r="P491" i="15"/>
  <c r="O491" i="15"/>
  <c r="N491" i="15"/>
  <c r="J491" i="15"/>
  <c r="R491" i="15" s="1"/>
  <c r="D491" i="15"/>
  <c r="C491" i="15"/>
  <c r="B491" i="15"/>
  <c r="Q491" i="14"/>
  <c r="P491" i="14"/>
  <c r="O491" i="14"/>
  <c r="N491" i="14"/>
  <c r="J491" i="14"/>
  <c r="C491" i="14"/>
  <c r="B491" i="14"/>
  <c r="P491" i="13"/>
  <c r="O491" i="13"/>
  <c r="N491" i="13"/>
  <c r="M491" i="13"/>
  <c r="I491" i="13"/>
  <c r="Q491" i="13" s="1"/>
  <c r="D491" i="13"/>
  <c r="C491" i="13"/>
  <c r="B491" i="13"/>
  <c r="R491" i="16"/>
  <c r="Q491" i="16"/>
  <c r="P491" i="16"/>
  <c r="O491" i="16"/>
  <c r="K491" i="16"/>
  <c r="S491" i="16" s="1"/>
  <c r="D491" i="16"/>
  <c r="C491" i="16"/>
  <c r="B491" i="16"/>
  <c r="S491" i="11"/>
  <c r="R491" i="11"/>
  <c r="P491" i="11"/>
  <c r="O491" i="11"/>
  <c r="N491" i="11"/>
  <c r="K491" i="11"/>
  <c r="H491" i="11"/>
  <c r="T491" i="11" s="1"/>
  <c r="D491" i="11"/>
  <c r="C491" i="11"/>
  <c r="B491" i="11"/>
  <c r="P491" i="12"/>
  <c r="O491" i="12"/>
  <c r="N491" i="12"/>
  <c r="M491" i="12"/>
  <c r="I491" i="12"/>
  <c r="Q491" i="12" s="1"/>
  <c r="D491" i="12"/>
  <c r="C491" i="12"/>
  <c r="B491" i="12"/>
  <c r="P491" i="10"/>
  <c r="O491" i="10"/>
  <c r="M491" i="10"/>
  <c r="I491" i="10"/>
  <c r="Q491" i="10" s="1"/>
  <c r="D491" i="10"/>
  <c r="C491" i="10"/>
  <c r="B491" i="10"/>
  <c r="O491" i="1"/>
  <c r="Z491" i="18" s="1"/>
  <c r="AN491" i="18" s="1"/>
  <c r="N491" i="1"/>
  <c r="P491" i="18" s="1"/>
  <c r="AM491" i="18" s="1"/>
  <c r="M491" i="1"/>
  <c r="J491" i="18" s="1"/>
  <c r="AL491" i="18" s="1"/>
  <c r="L491" i="1"/>
  <c r="D491" i="18" s="1"/>
  <c r="AK491" i="18" s="1"/>
  <c r="A491" i="1"/>
  <c r="A491" i="14" s="1"/>
  <c r="AX490" i="18"/>
  <c r="AW490" i="18"/>
  <c r="AV490" i="18"/>
  <c r="AI490" i="18"/>
  <c r="AG490" i="18"/>
  <c r="AF490" i="18"/>
  <c r="BB490" i="18" s="1"/>
  <c r="AE490" i="18"/>
  <c r="AD490" i="18"/>
  <c r="AC490" i="18"/>
  <c r="V490" i="18"/>
  <c r="T490" i="18"/>
  <c r="AZ490" i="18" s="1"/>
  <c r="S490" i="18"/>
  <c r="O490" i="18"/>
  <c r="N490" i="18"/>
  <c r="I490" i="18"/>
  <c r="H490" i="18"/>
  <c r="C490" i="18"/>
  <c r="B490" i="18"/>
  <c r="Q490" i="15"/>
  <c r="P490" i="15"/>
  <c r="O490" i="15"/>
  <c r="N490" i="15"/>
  <c r="J490" i="15"/>
  <c r="R490" i="15" s="1"/>
  <c r="D490" i="15"/>
  <c r="C490" i="15"/>
  <c r="B490" i="15"/>
  <c r="Q490" i="14"/>
  <c r="P490" i="14"/>
  <c r="O490" i="14"/>
  <c r="N490" i="14"/>
  <c r="J490" i="14"/>
  <c r="C490" i="14"/>
  <c r="B490" i="14"/>
  <c r="P490" i="13"/>
  <c r="O490" i="13"/>
  <c r="N490" i="13"/>
  <c r="M490" i="13"/>
  <c r="I490" i="13"/>
  <c r="Q490" i="13" s="1"/>
  <c r="D490" i="13"/>
  <c r="C490" i="13"/>
  <c r="B490" i="13"/>
  <c r="R490" i="16"/>
  <c r="Q490" i="16"/>
  <c r="P490" i="16"/>
  <c r="O490" i="16"/>
  <c r="K490" i="16"/>
  <c r="S490" i="16" s="1"/>
  <c r="D490" i="16"/>
  <c r="C490" i="16"/>
  <c r="B490" i="16"/>
  <c r="S490" i="11"/>
  <c r="R490" i="11"/>
  <c r="P490" i="11"/>
  <c r="O490" i="11"/>
  <c r="N490" i="11"/>
  <c r="K490" i="11"/>
  <c r="H490" i="11"/>
  <c r="T490" i="11" s="1"/>
  <c r="D490" i="11"/>
  <c r="C490" i="11"/>
  <c r="B490" i="11"/>
  <c r="P490" i="12"/>
  <c r="O490" i="12"/>
  <c r="N490" i="12"/>
  <c r="M490" i="12"/>
  <c r="I490" i="12"/>
  <c r="Q490" i="12" s="1"/>
  <c r="D490" i="12"/>
  <c r="C490" i="12"/>
  <c r="B490" i="12"/>
  <c r="P490" i="10"/>
  <c r="O490" i="10"/>
  <c r="M490" i="10"/>
  <c r="M490" i="18" s="1"/>
  <c r="I490" i="10"/>
  <c r="Q490" i="10" s="1"/>
  <c r="D490" i="10"/>
  <c r="C490" i="10"/>
  <c r="B490" i="10"/>
  <c r="O490" i="1"/>
  <c r="Z490" i="18" s="1"/>
  <c r="AN490" i="18" s="1"/>
  <c r="N490" i="1"/>
  <c r="P490" i="18" s="1"/>
  <c r="AM490" i="18" s="1"/>
  <c r="M490" i="1"/>
  <c r="J490" i="18" s="1"/>
  <c r="AL490" i="18" s="1"/>
  <c r="L490" i="1"/>
  <c r="D490" i="18" s="1"/>
  <c r="AK490" i="18" s="1"/>
  <c r="A490" i="1"/>
  <c r="A490" i="14" s="1"/>
  <c r="AX489" i="18"/>
  <c r="AW489" i="18"/>
  <c r="AV489" i="18"/>
  <c r="AI489" i="18"/>
  <c r="AG489" i="18"/>
  <c r="AF489" i="18"/>
  <c r="BB489" i="18" s="1"/>
  <c r="AE489" i="18"/>
  <c r="AD489" i="18"/>
  <c r="AC489" i="18"/>
  <c r="V489" i="18"/>
  <c r="W489" i="18" s="1"/>
  <c r="T489" i="18"/>
  <c r="AZ489" i="18" s="1"/>
  <c r="S489" i="18"/>
  <c r="O489" i="18"/>
  <c r="N489" i="18"/>
  <c r="I489" i="18"/>
  <c r="H489" i="18"/>
  <c r="C489" i="18"/>
  <c r="B489" i="18"/>
  <c r="Q489" i="15"/>
  <c r="P489" i="15"/>
  <c r="O489" i="15"/>
  <c r="N489" i="15"/>
  <c r="J489" i="15"/>
  <c r="C489" i="15"/>
  <c r="B489" i="15"/>
  <c r="Q489" i="14"/>
  <c r="P489" i="14"/>
  <c r="O489" i="14"/>
  <c r="N489" i="14"/>
  <c r="J489" i="14"/>
  <c r="D489" i="14"/>
  <c r="C489" i="14"/>
  <c r="B489" i="14"/>
  <c r="P489" i="13"/>
  <c r="O489" i="13"/>
  <c r="N489" i="13"/>
  <c r="M489" i="13"/>
  <c r="I489" i="13"/>
  <c r="Q489" i="13" s="1"/>
  <c r="D489" i="13"/>
  <c r="C489" i="13"/>
  <c r="B489" i="13"/>
  <c r="R489" i="16"/>
  <c r="Q489" i="16"/>
  <c r="P489" i="16"/>
  <c r="O489" i="16"/>
  <c r="K489" i="16"/>
  <c r="S489" i="16" s="1"/>
  <c r="D489" i="16"/>
  <c r="C489" i="16"/>
  <c r="B489" i="16"/>
  <c r="S489" i="11"/>
  <c r="R489" i="11"/>
  <c r="P489" i="11"/>
  <c r="O489" i="11"/>
  <c r="N489" i="11"/>
  <c r="K489" i="11"/>
  <c r="H489" i="11"/>
  <c r="T489" i="11" s="1"/>
  <c r="D489" i="11"/>
  <c r="C489" i="11"/>
  <c r="B489" i="11"/>
  <c r="P489" i="12"/>
  <c r="O489" i="12"/>
  <c r="N489" i="12"/>
  <c r="M489" i="12"/>
  <c r="I489" i="12"/>
  <c r="Q489" i="12" s="1"/>
  <c r="D489" i="12"/>
  <c r="C489" i="12"/>
  <c r="B489" i="12"/>
  <c r="P489" i="10"/>
  <c r="O489" i="10"/>
  <c r="M489" i="10"/>
  <c r="M489" i="18" s="1"/>
  <c r="I489" i="10"/>
  <c r="Q489" i="10" s="1"/>
  <c r="D489" i="10"/>
  <c r="C489" i="10"/>
  <c r="B489" i="10"/>
  <c r="O489" i="1"/>
  <c r="Z489" i="18" s="1"/>
  <c r="AN489" i="18" s="1"/>
  <c r="N489" i="1"/>
  <c r="P489" i="18" s="1"/>
  <c r="M489" i="1"/>
  <c r="J489" i="18" s="1"/>
  <c r="AL489" i="18" s="1"/>
  <c r="L489" i="1"/>
  <c r="D489" i="18" s="1"/>
  <c r="AK489" i="18" s="1"/>
  <c r="A489" i="1"/>
  <c r="A489" i="14" s="1"/>
  <c r="AX488" i="18"/>
  <c r="AW488" i="18"/>
  <c r="AV488" i="18"/>
  <c r="AI488" i="18"/>
  <c r="AG488" i="18"/>
  <c r="AF488" i="18"/>
  <c r="BB488" i="18" s="1"/>
  <c r="AE488" i="18"/>
  <c r="AD488" i="18"/>
  <c r="AC488" i="18"/>
  <c r="V488" i="18"/>
  <c r="W488" i="18" s="1"/>
  <c r="T488" i="18"/>
  <c r="AZ488" i="18" s="1"/>
  <c r="S488" i="18"/>
  <c r="I488" i="18"/>
  <c r="H488" i="18"/>
  <c r="C488" i="18"/>
  <c r="B488" i="18"/>
  <c r="Q488" i="15"/>
  <c r="P488" i="15"/>
  <c r="O488" i="15"/>
  <c r="N488" i="15"/>
  <c r="J488" i="15"/>
  <c r="C488" i="15"/>
  <c r="B488" i="15"/>
  <c r="Q488" i="14"/>
  <c r="P488" i="14"/>
  <c r="O488" i="14"/>
  <c r="N488" i="14"/>
  <c r="J488" i="14"/>
  <c r="C488" i="14"/>
  <c r="B488" i="14"/>
  <c r="P488" i="13"/>
  <c r="O488" i="13"/>
  <c r="N488" i="13"/>
  <c r="M488" i="13"/>
  <c r="I488" i="13"/>
  <c r="Q488" i="13" s="1"/>
  <c r="D488" i="13"/>
  <c r="C488" i="13"/>
  <c r="B488" i="13"/>
  <c r="R488" i="16"/>
  <c r="Q488" i="16"/>
  <c r="P488" i="16"/>
  <c r="O488" i="16"/>
  <c r="K488" i="16"/>
  <c r="S488" i="16" s="1"/>
  <c r="D488" i="16"/>
  <c r="C488" i="16"/>
  <c r="B488" i="16"/>
  <c r="S488" i="11"/>
  <c r="R488" i="11"/>
  <c r="P488" i="11"/>
  <c r="O488" i="11"/>
  <c r="N488" i="11"/>
  <c r="K488" i="11"/>
  <c r="H488" i="11"/>
  <c r="T488" i="11" s="1"/>
  <c r="C488" i="11"/>
  <c r="B488" i="11"/>
  <c r="P488" i="12"/>
  <c r="O488" i="12"/>
  <c r="N488" i="12"/>
  <c r="M488" i="12"/>
  <c r="I488" i="12"/>
  <c r="Q488" i="12" s="1"/>
  <c r="D488" i="12"/>
  <c r="C488" i="12"/>
  <c r="B488" i="12"/>
  <c r="P488" i="10"/>
  <c r="O488" i="10"/>
  <c r="M488" i="10"/>
  <c r="M488" i="18" s="1"/>
  <c r="I488" i="10"/>
  <c r="Q488" i="10" s="1"/>
  <c r="D488" i="10"/>
  <c r="C488" i="10"/>
  <c r="B488" i="10"/>
  <c r="O488" i="1"/>
  <c r="Z488" i="18" s="1"/>
  <c r="AN488" i="18" s="1"/>
  <c r="N488" i="1"/>
  <c r="P488" i="18" s="1"/>
  <c r="AM488" i="18" s="1"/>
  <c r="M488" i="1"/>
  <c r="J488" i="18" s="1"/>
  <c r="AL488" i="18" s="1"/>
  <c r="L488" i="1"/>
  <c r="D488" i="18" s="1"/>
  <c r="AK488" i="18" s="1"/>
  <c r="A488" i="1"/>
  <c r="A488" i="13" s="1"/>
  <c r="AX487" i="18"/>
  <c r="AW487" i="18"/>
  <c r="AV487" i="18"/>
  <c r="AI487" i="18"/>
  <c r="AG487" i="18"/>
  <c r="AF487" i="18"/>
  <c r="BB487" i="18" s="1"/>
  <c r="AE487" i="18"/>
  <c r="AD487" i="18"/>
  <c r="AC487" i="18"/>
  <c r="V487" i="18"/>
  <c r="T487" i="18"/>
  <c r="AZ487" i="18" s="1"/>
  <c r="S487" i="18"/>
  <c r="C487" i="18"/>
  <c r="B487" i="18"/>
  <c r="Q487" i="15"/>
  <c r="P487" i="15"/>
  <c r="O487" i="15"/>
  <c r="N487" i="15"/>
  <c r="J487" i="15"/>
  <c r="C487" i="15"/>
  <c r="B487" i="15"/>
  <c r="Q487" i="14"/>
  <c r="P487" i="14"/>
  <c r="O487" i="14"/>
  <c r="N487" i="14"/>
  <c r="J487" i="14"/>
  <c r="R487" i="14" s="1"/>
  <c r="C487" i="14"/>
  <c r="B487" i="14"/>
  <c r="P487" i="13"/>
  <c r="O487" i="13"/>
  <c r="N487" i="13"/>
  <c r="M487" i="13"/>
  <c r="I487" i="13"/>
  <c r="Q487" i="13" s="1"/>
  <c r="D487" i="13"/>
  <c r="C487" i="13"/>
  <c r="B487" i="13"/>
  <c r="R487" i="16"/>
  <c r="Q487" i="16"/>
  <c r="P487" i="16"/>
  <c r="O487" i="16"/>
  <c r="K487" i="16"/>
  <c r="S487" i="16" s="1"/>
  <c r="D487" i="16"/>
  <c r="C487" i="16"/>
  <c r="B487" i="16"/>
  <c r="S487" i="11"/>
  <c r="R487" i="11"/>
  <c r="P487" i="11"/>
  <c r="O487" i="11"/>
  <c r="N487" i="11"/>
  <c r="K487" i="11"/>
  <c r="H487" i="11"/>
  <c r="T487" i="11" s="1"/>
  <c r="D487" i="11"/>
  <c r="C487" i="11"/>
  <c r="B487" i="11"/>
  <c r="P487" i="12"/>
  <c r="O487" i="12"/>
  <c r="N487" i="12"/>
  <c r="M487" i="12"/>
  <c r="I487" i="12"/>
  <c r="Q487" i="12" s="1"/>
  <c r="D487" i="12"/>
  <c r="C487" i="12"/>
  <c r="B487" i="12"/>
  <c r="P487" i="10"/>
  <c r="O487" i="10"/>
  <c r="M487" i="10"/>
  <c r="M487" i="18" s="1"/>
  <c r="I487" i="10"/>
  <c r="D487" i="10"/>
  <c r="C487" i="10"/>
  <c r="B487" i="10"/>
  <c r="O487" i="1"/>
  <c r="Z487" i="18" s="1"/>
  <c r="AN487" i="18" s="1"/>
  <c r="N487" i="1"/>
  <c r="P487" i="18" s="1"/>
  <c r="M487" i="1"/>
  <c r="J487" i="18" s="1"/>
  <c r="L487" i="1"/>
  <c r="D487" i="18" s="1"/>
  <c r="A487" i="1"/>
  <c r="A487" i="13" s="1"/>
  <c r="AX486" i="18"/>
  <c r="AW486" i="18"/>
  <c r="AV486" i="18"/>
  <c r="AI486" i="18"/>
  <c r="AG486" i="18"/>
  <c r="AF486" i="18"/>
  <c r="BB486" i="18" s="1"/>
  <c r="AE486" i="18"/>
  <c r="AD486" i="18"/>
  <c r="AC486" i="18"/>
  <c r="Y486" i="18"/>
  <c r="W486" i="18"/>
  <c r="V486" i="18"/>
  <c r="U486" i="18"/>
  <c r="T486" i="18"/>
  <c r="AZ486" i="18" s="1"/>
  <c r="S486" i="18"/>
  <c r="I486" i="18"/>
  <c r="H486" i="18"/>
  <c r="C486" i="18"/>
  <c r="B486" i="18"/>
  <c r="Q486" i="15"/>
  <c r="P486" i="15"/>
  <c r="O486" i="15"/>
  <c r="N486" i="15"/>
  <c r="J486" i="15"/>
  <c r="R486" i="15" s="1"/>
  <c r="D486" i="15"/>
  <c r="C486" i="15"/>
  <c r="B486" i="15"/>
  <c r="Q486" i="14"/>
  <c r="P486" i="14"/>
  <c r="O486" i="14"/>
  <c r="N486" i="14"/>
  <c r="J486" i="14"/>
  <c r="C486" i="14"/>
  <c r="B486" i="14"/>
  <c r="P486" i="13"/>
  <c r="O486" i="13"/>
  <c r="N486" i="13"/>
  <c r="M486" i="13"/>
  <c r="I486" i="13"/>
  <c r="Q486" i="13" s="1"/>
  <c r="D486" i="13"/>
  <c r="C486" i="13"/>
  <c r="B486" i="13"/>
  <c r="R486" i="16"/>
  <c r="Q486" i="16"/>
  <c r="P486" i="16"/>
  <c r="O486" i="16"/>
  <c r="K486" i="16"/>
  <c r="S486" i="16" s="1"/>
  <c r="D486" i="16"/>
  <c r="C486" i="16"/>
  <c r="B486" i="16"/>
  <c r="S486" i="11"/>
  <c r="R486" i="11"/>
  <c r="P486" i="11"/>
  <c r="O486" i="11"/>
  <c r="N486" i="11"/>
  <c r="K486" i="11"/>
  <c r="H486" i="11"/>
  <c r="T486" i="11" s="1"/>
  <c r="C486" i="11"/>
  <c r="B486" i="11"/>
  <c r="P486" i="12"/>
  <c r="O486" i="12"/>
  <c r="N486" i="12"/>
  <c r="M486" i="12"/>
  <c r="I486" i="12"/>
  <c r="Q486" i="12" s="1"/>
  <c r="D486" i="12"/>
  <c r="C486" i="12"/>
  <c r="B486" i="12"/>
  <c r="P486" i="10"/>
  <c r="O486" i="10"/>
  <c r="M486" i="10"/>
  <c r="I486" i="10"/>
  <c r="Q486" i="10" s="1"/>
  <c r="D486" i="10"/>
  <c r="C486" i="10"/>
  <c r="B486" i="10"/>
  <c r="O486" i="1"/>
  <c r="Z486" i="18" s="1"/>
  <c r="AN486" i="18" s="1"/>
  <c r="N486" i="1"/>
  <c r="P486" i="18" s="1"/>
  <c r="AM486" i="18" s="1"/>
  <c r="M486" i="1"/>
  <c r="J486" i="18" s="1"/>
  <c r="L486" i="1"/>
  <c r="D486" i="18" s="1"/>
  <c r="AK486" i="18" s="1"/>
  <c r="A486" i="1"/>
  <c r="A486" i="14" s="1"/>
  <c r="AX485" i="18"/>
  <c r="AW485" i="18"/>
  <c r="AV485" i="18"/>
  <c r="AI485" i="18"/>
  <c r="AG485" i="18"/>
  <c r="AF485" i="18"/>
  <c r="BB485" i="18" s="1"/>
  <c r="AE485" i="18"/>
  <c r="AD485" i="18"/>
  <c r="AC485" i="18"/>
  <c r="V485" i="18"/>
  <c r="W485" i="18" s="1"/>
  <c r="T485" i="18"/>
  <c r="S485" i="18"/>
  <c r="I485" i="18"/>
  <c r="H485" i="18"/>
  <c r="C485" i="18"/>
  <c r="B485" i="18"/>
  <c r="Q485" i="15"/>
  <c r="P485" i="15"/>
  <c r="O485" i="15"/>
  <c r="N485" i="15"/>
  <c r="J485" i="15"/>
  <c r="C485" i="15"/>
  <c r="B485" i="15"/>
  <c r="Q485" i="14"/>
  <c r="P485" i="14"/>
  <c r="O485" i="14"/>
  <c r="N485" i="14"/>
  <c r="J485" i="14"/>
  <c r="C485" i="14"/>
  <c r="B485" i="14"/>
  <c r="P485" i="13"/>
  <c r="O485" i="13"/>
  <c r="N485" i="13"/>
  <c r="M485" i="13"/>
  <c r="I485" i="13"/>
  <c r="Q485" i="13" s="1"/>
  <c r="D485" i="13"/>
  <c r="C485" i="13"/>
  <c r="B485" i="13"/>
  <c r="R485" i="16"/>
  <c r="Q485" i="16"/>
  <c r="P485" i="16"/>
  <c r="O485" i="16"/>
  <c r="K485" i="16"/>
  <c r="S485" i="16" s="1"/>
  <c r="D485" i="16"/>
  <c r="C485" i="16"/>
  <c r="B485" i="16"/>
  <c r="S485" i="11"/>
  <c r="R485" i="11"/>
  <c r="P485" i="11"/>
  <c r="O485" i="11"/>
  <c r="N485" i="11"/>
  <c r="K485" i="11"/>
  <c r="H485" i="11"/>
  <c r="T485" i="11" s="1"/>
  <c r="C485" i="11"/>
  <c r="B485" i="11"/>
  <c r="P485" i="12"/>
  <c r="O485" i="12"/>
  <c r="N485" i="12"/>
  <c r="M485" i="12"/>
  <c r="I485" i="12"/>
  <c r="Q485" i="12" s="1"/>
  <c r="D485" i="12"/>
  <c r="C485" i="12"/>
  <c r="B485" i="12"/>
  <c r="P485" i="10"/>
  <c r="O485" i="10"/>
  <c r="M485" i="10"/>
  <c r="M485" i="18" s="1"/>
  <c r="I485" i="10"/>
  <c r="Q485" i="10" s="1"/>
  <c r="D485" i="10"/>
  <c r="C485" i="10"/>
  <c r="B485" i="10"/>
  <c r="O485" i="1"/>
  <c r="Z485" i="18" s="1"/>
  <c r="AN485" i="18" s="1"/>
  <c r="N485" i="1"/>
  <c r="P485" i="18" s="1"/>
  <c r="AM485" i="18" s="1"/>
  <c r="M485" i="1"/>
  <c r="J485" i="18" s="1"/>
  <c r="AL485" i="18" s="1"/>
  <c r="L485" i="1"/>
  <c r="D485" i="18" s="1"/>
  <c r="AK485" i="18" s="1"/>
  <c r="A485" i="1"/>
  <c r="A485" i="13" s="1"/>
  <c r="AX484" i="18"/>
  <c r="AW484" i="18"/>
  <c r="AV484" i="18"/>
  <c r="AI484" i="18"/>
  <c r="AG484" i="18"/>
  <c r="AF484" i="18"/>
  <c r="BB484" i="18" s="1"/>
  <c r="AE484" i="18"/>
  <c r="AD484" i="18"/>
  <c r="AC484" i="18"/>
  <c r="V484" i="18"/>
  <c r="T484" i="18"/>
  <c r="AZ484" i="18" s="1"/>
  <c r="S484" i="18"/>
  <c r="I484" i="18"/>
  <c r="H484" i="18"/>
  <c r="C484" i="18"/>
  <c r="B484" i="18"/>
  <c r="Q484" i="15"/>
  <c r="P484" i="15"/>
  <c r="O484" i="15"/>
  <c r="N484" i="15"/>
  <c r="J484" i="15"/>
  <c r="C484" i="15"/>
  <c r="B484" i="15"/>
  <c r="Q484" i="14"/>
  <c r="P484" i="14"/>
  <c r="O484" i="14"/>
  <c r="N484" i="14"/>
  <c r="J484" i="14"/>
  <c r="C484" i="14"/>
  <c r="B484" i="14"/>
  <c r="P484" i="13"/>
  <c r="O484" i="13"/>
  <c r="N484" i="13"/>
  <c r="M484" i="13"/>
  <c r="I484" i="13"/>
  <c r="Q484" i="13" s="1"/>
  <c r="D484" i="13"/>
  <c r="C484" i="13"/>
  <c r="B484" i="13"/>
  <c r="R484" i="16"/>
  <c r="Q484" i="16"/>
  <c r="P484" i="16"/>
  <c r="O484" i="16"/>
  <c r="K484" i="16"/>
  <c r="S484" i="16" s="1"/>
  <c r="D484" i="16"/>
  <c r="C484" i="16"/>
  <c r="B484" i="16"/>
  <c r="S484" i="11"/>
  <c r="R484" i="11"/>
  <c r="P484" i="11"/>
  <c r="O484" i="11"/>
  <c r="N484" i="11"/>
  <c r="K484" i="11"/>
  <c r="H484" i="11"/>
  <c r="T484" i="11" s="1"/>
  <c r="C484" i="11"/>
  <c r="B484" i="11"/>
  <c r="P484" i="12"/>
  <c r="O484" i="12"/>
  <c r="N484" i="12"/>
  <c r="M484" i="12"/>
  <c r="I484" i="12"/>
  <c r="Q484" i="12" s="1"/>
  <c r="D484" i="12"/>
  <c r="C484" i="12"/>
  <c r="B484" i="12"/>
  <c r="P484" i="10"/>
  <c r="O484" i="10"/>
  <c r="M484" i="10"/>
  <c r="G484" i="18" s="1"/>
  <c r="I484" i="10"/>
  <c r="Q484" i="10" s="1"/>
  <c r="D484" i="10"/>
  <c r="C484" i="10"/>
  <c r="B484" i="10"/>
  <c r="O484" i="1"/>
  <c r="Z484" i="18" s="1"/>
  <c r="AN484" i="18" s="1"/>
  <c r="N484" i="1"/>
  <c r="P484" i="18" s="1"/>
  <c r="AM484" i="18" s="1"/>
  <c r="M484" i="1"/>
  <c r="J484" i="18" s="1"/>
  <c r="AL484" i="18" s="1"/>
  <c r="L484" i="1"/>
  <c r="D484" i="18" s="1"/>
  <c r="AK484" i="18" s="1"/>
  <c r="A484" i="1"/>
  <c r="A484" i="18" s="1"/>
  <c r="AX483" i="18"/>
  <c r="AW483" i="18"/>
  <c r="AV483" i="18"/>
  <c r="AF483" i="18"/>
  <c r="BB483" i="18" s="1"/>
  <c r="AD483" i="18"/>
  <c r="AC483" i="18"/>
  <c r="V483" i="18"/>
  <c r="T483" i="18"/>
  <c r="AZ483" i="18" s="1"/>
  <c r="S483" i="18"/>
  <c r="I483" i="18"/>
  <c r="H483" i="18"/>
  <c r="C483" i="18"/>
  <c r="B483" i="18"/>
  <c r="Q483" i="15"/>
  <c r="P483" i="15"/>
  <c r="O483" i="15"/>
  <c r="N483" i="15"/>
  <c r="J483" i="15"/>
  <c r="C483" i="15"/>
  <c r="B483" i="15"/>
  <c r="Q483" i="14"/>
  <c r="P483" i="14"/>
  <c r="O483" i="14"/>
  <c r="N483" i="14"/>
  <c r="J483" i="14"/>
  <c r="C483" i="14"/>
  <c r="B483" i="14"/>
  <c r="P483" i="13"/>
  <c r="O483" i="13"/>
  <c r="N483" i="13"/>
  <c r="M483" i="13"/>
  <c r="I483" i="13"/>
  <c r="D483" i="13"/>
  <c r="C483" i="13"/>
  <c r="B483" i="13"/>
  <c r="R483" i="16"/>
  <c r="Q483" i="16"/>
  <c r="P483" i="16"/>
  <c r="O483" i="16"/>
  <c r="K483" i="16"/>
  <c r="D483" i="16"/>
  <c r="C483" i="16"/>
  <c r="B483" i="16"/>
  <c r="S483" i="11"/>
  <c r="R483" i="11"/>
  <c r="P483" i="11"/>
  <c r="O483" i="11"/>
  <c r="N483" i="11"/>
  <c r="K483" i="11"/>
  <c r="H483" i="11"/>
  <c r="T483" i="11" s="1"/>
  <c r="C483" i="11"/>
  <c r="B483" i="11"/>
  <c r="P483" i="12"/>
  <c r="O483" i="12"/>
  <c r="N483" i="12"/>
  <c r="M483" i="12"/>
  <c r="I483" i="12"/>
  <c r="Q483" i="12" s="1"/>
  <c r="D483" i="12"/>
  <c r="C483" i="12"/>
  <c r="B483" i="12"/>
  <c r="P483" i="10"/>
  <c r="O483" i="10"/>
  <c r="M483" i="10"/>
  <c r="M483" i="18" s="1"/>
  <c r="I483" i="10"/>
  <c r="Q483" i="10" s="1"/>
  <c r="D483" i="10"/>
  <c r="C483" i="10"/>
  <c r="B483" i="10"/>
  <c r="O483" i="1"/>
  <c r="Z483" i="18" s="1"/>
  <c r="N483" i="1"/>
  <c r="P483" i="18" s="1"/>
  <c r="AM483" i="18" s="1"/>
  <c r="M483" i="1"/>
  <c r="J483" i="18" s="1"/>
  <c r="L483" i="1"/>
  <c r="D483" i="18" s="1"/>
  <c r="AK483" i="18" s="1"/>
  <c r="A483" i="1"/>
  <c r="A483" i="18" s="1"/>
  <c r="AX482" i="18"/>
  <c r="AW482" i="18"/>
  <c r="AV482" i="18"/>
  <c r="AI482" i="18"/>
  <c r="AG482" i="18"/>
  <c r="AF482" i="18"/>
  <c r="BB482" i="18" s="1"/>
  <c r="AE482" i="18"/>
  <c r="AD482" i="18"/>
  <c r="AC482" i="18"/>
  <c r="V482" i="18"/>
  <c r="W482" i="18" s="1"/>
  <c r="T482" i="18"/>
  <c r="AZ482" i="18" s="1"/>
  <c r="S482" i="18"/>
  <c r="I482" i="18"/>
  <c r="H482" i="18"/>
  <c r="C482" i="18"/>
  <c r="B482" i="18"/>
  <c r="Q482" i="15"/>
  <c r="P482" i="15"/>
  <c r="O482" i="15"/>
  <c r="N482" i="15"/>
  <c r="J482" i="15"/>
  <c r="C482" i="15"/>
  <c r="B482" i="15"/>
  <c r="Q482" i="14"/>
  <c r="P482" i="14"/>
  <c r="O482" i="14"/>
  <c r="N482" i="14"/>
  <c r="J482" i="14"/>
  <c r="C482" i="14"/>
  <c r="B482" i="14"/>
  <c r="P482" i="13"/>
  <c r="O482" i="13"/>
  <c r="N482" i="13"/>
  <c r="M482" i="13"/>
  <c r="I482" i="13"/>
  <c r="Q482" i="13" s="1"/>
  <c r="D482" i="13"/>
  <c r="C482" i="13"/>
  <c r="B482" i="13"/>
  <c r="R482" i="16"/>
  <c r="Q482" i="16"/>
  <c r="P482" i="16"/>
  <c r="O482" i="16"/>
  <c r="K482" i="16"/>
  <c r="S482" i="16" s="1"/>
  <c r="D482" i="16"/>
  <c r="C482" i="16"/>
  <c r="B482" i="16"/>
  <c r="S482" i="11"/>
  <c r="R482" i="11"/>
  <c r="P482" i="11"/>
  <c r="O482" i="11"/>
  <c r="N482" i="11"/>
  <c r="K482" i="11"/>
  <c r="H482" i="11"/>
  <c r="T482" i="11" s="1"/>
  <c r="C482" i="11"/>
  <c r="B482" i="11"/>
  <c r="P482" i="12"/>
  <c r="O482" i="12"/>
  <c r="N482" i="12"/>
  <c r="M482" i="12"/>
  <c r="I482" i="12"/>
  <c r="Q482" i="12" s="1"/>
  <c r="D482" i="12"/>
  <c r="C482" i="12"/>
  <c r="B482" i="12"/>
  <c r="P482" i="10"/>
  <c r="O482" i="10"/>
  <c r="M482" i="10"/>
  <c r="G482" i="18" s="1"/>
  <c r="I482" i="10"/>
  <c r="Q482" i="10" s="1"/>
  <c r="D482" i="10"/>
  <c r="C482" i="10"/>
  <c r="B482" i="10"/>
  <c r="O482" i="1"/>
  <c r="Z482" i="18" s="1"/>
  <c r="AN482" i="18" s="1"/>
  <c r="N482" i="1"/>
  <c r="P482" i="18" s="1"/>
  <c r="M482" i="1"/>
  <c r="J482" i="18" s="1"/>
  <c r="L482" i="1"/>
  <c r="D482" i="18" s="1"/>
  <c r="AK482" i="18" s="1"/>
  <c r="A482" i="1"/>
  <c r="A482" i="15" s="1"/>
  <c r="AX481" i="18"/>
  <c r="AW481" i="18"/>
  <c r="AV481" i="18"/>
  <c r="AI481" i="18"/>
  <c r="AG481" i="18"/>
  <c r="AF481" i="18"/>
  <c r="BB481" i="18" s="1"/>
  <c r="AE481" i="18"/>
  <c r="AD481" i="18"/>
  <c r="AC481" i="18"/>
  <c r="V481" i="18"/>
  <c r="W481" i="18" s="1"/>
  <c r="T481" i="18"/>
  <c r="AZ481" i="18" s="1"/>
  <c r="S481" i="18"/>
  <c r="I481" i="18"/>
  <c r="H481" i="18"/>
  <c r="C481" i="18"/>
  <c r="B481" i="18"/>
  <c r="Q481" i="15"/>
  <c r="P481" i="15"/>
  <c r="O481" i="15"/>
  <c r="N481" i="15"/>
  <c r="J481" i="15"/>
  <c r="C481" i="15"/>
  <c r="B481" i="15"/>
  <c r="Q481" i="14"/>
  <c r="P481" i="14"/>
  <c r="O481" i="14"/>
  <c r="N481" i="14"/>
  <c r="J481" i="14"/>
  <c r="C481" i="14"/>
  <c r="B481" i="14"/>
  <c r="P481" i="13"/>
  <c r="O481" i="13"/>
  <c r="N481" i="13"/>
  <c r="M481" i="13"/>
  <c r="I481" i="13"/>
  <c r="Q481" i="13" s="1"/>
  <c r="D481" i="13"/>
  <c r="C481" i="13"/>
  <c r="B481" i="13"/>
  <c r="R481" i="16"/>
  <c r="Q481" i="16"/>
  <c r="P481" i="16"/>
  <c r="O481" i="16"/>
  <c r="K481" i="16"/>
  <c r="S481" i="16" s="1"/>
  <c r="D481" i="16"/>
  <c r="C481" i="16"/>
  <c r="B481" i="16"/>
  <c r="S481" i="11"/>
  <c r="R481" i="11"/>
  <c r="P481" i="11"/>
  <c r="O481" i="11"/>
  <c r="N481" i="11"/>
  <c r="K481" i="11"/>
  <c r="H481" i="11"/>
  <c r="T481" i="11" s="1"/>
  <c r="C481" i="11"/>
  <c r="B481" i="11"/>
  <c r="P481" i="12"/>
  <c r="O481" i="12"/>
  <c r="N481" i="12"/>
  <c r="M481" i="12"/>
  <c r="I481" i="12"/>
  <c r="Q481" i="12" s="1"/>
  <c r="D481" i="12"/>
  <c r="C481" i="12"/>
  <c r="B481" i="12"/>
  <c r="P481" i="10"/>
  <c r="O481" i="10"/>
  <c r="M481" i="10"/>
  <c r="M481" i="18" s="1"/>
  <c r="I481" i="10"/>
  <c r="Q481" i="10" s="1"/>
  <c r="D481" i="10"/>
  <c r="C481" i="10"/>
  <c r="B481" i="10"/>
  <c r="O481" i="1"/>
  <c r="Z481" i="18" s="1"/>
  <c r="AN481" i="18" s="1"/>
  <c r="N481" i="1"/>
  <c r="P481" i="18" s="1"/>
  <c r="AM481" i="18" s="1"/>
  <c r="M481" i="1"/>
  <c r="J481" i="18" s="1"/>
  <c r="AL481" i="18" s="1"/>
  <c r="L481" i="1"/>
  <c r="D481" i="18" s="1"/>
  <c r="AK481" i="18" s="1"/>
  <c r="A481" i="1"/>
  <c r="A481" i="13" s="1"/>
  <c r="AX480" i="18"/>
  <c r="AW480" i="18"/>
  <c r="AV480" i="18"/>
  <c r="AI480" i="18"/>
  <c r="AG480" i="18"/>
  <c r="AF480" i="18"/>
  <c r="BB480" i="18" s="1"/>
  <c r="AE480" i="18"/>
  <c r="AD480" i="18"/>
  <c r="AC480" i="18"/>
  <c r="V480" i="18"/>
  <c r="W480" i="18" s="1"/>
  <c r="T480" i="18"/>
  <c r="AZ480" i="18" s="1"/>
  <c r="S480" i="18"/>
  <c r="I480" i="18"/>
  <c r="H480" i="18"/>
  <c r="C480" i="18"/>
  <c r="B480" i="18"/>
  <c r="Q480" i="15"/>
  <c r="P480" i="15"/>
  <c r="O480" i="15"/>
  <c r="N480" i="15"/>
  <c r="J480" i="15"/>
  <c r="C480" i="15"/>
  <c r="B480" i="15"/>
  <c r="Q480" i="14"/>
  <c r="P480" i="14"/>
  <c r="O480" i="14"/>
  <c r="N480" i="14"/>
  <c r="J480" i="14"/>
  <c r="R480" i="14" s="1"/>
  <c r="C480" i="14"/>
  <c r="B480" i="14"/>
  <c r="P480" i="13"/>
  <c r="O480" i="13"/>
  <c r="N480" i="13"/>
  <c r="M480" i="13"/>
  <c r="I480" i="13"/>
  <c r="Q480" i="13" s="1"/>
  <c r="D480" i="13"/>
  <c r="C480" i="13"/>
  <c r="B480" i="13"/>
  <c r="R480" i="16"/>
  <c r="Q480" i="16"/>
  <c r="P480" i="16"/>
  <c r="O480" i="16"/>
  <c r="K480" i="16"/>
  <c r="S480" i="16" s="1"/>
  <c r="D480" i="16"/>
  <c r="C480" i="16"/>
  <c r="B480" i="16"/>
  <c r="S480" i="11"/>
  <c r="R480" i="11"/>
  <c r="P480" i="11"/>
  <c r="O480" i="11"/>
  <c r="N480" i="11"/>
  <c r="K480" i="11"/>
  <c r="H480" i="11"/>
  <c r="T480" i="11" s="1"/>
  <c r="C480" i="11"/>
  <c r="B480" i="11"/>
  <c r="P480" i="12"/>
  <c r="O480" i="12"/>
  <c r="N480" i="12"/>
  <c r="M480" i="12"/>
  <c r="I480" i="12"/>
  <c r="Q480" i="12" s="1"/>
  <c r="D480" i="12"/>
  <c r="C480" i="12"/>
  <c r="B480" i="12"/>
  <c r="P480" i="10"/>
  <c r="O480" i="10"/>
  <c r="M480" i="10"/>
  <c r="M480" i="18" s="1"/>
  <c r="I480" i="10"/>
  <c r="Q480" i="10" s="1"/>
  <c r="D480" i="10"/>
  <c r="C480" i="10"/>
  <c r="B480" i="10"/>
  <c r="O480" i="1"/>
  <c r="Z480" i="18" s="1"/>
  <c r="AN480" i="18" s="1"/>
  <c r="N480" i="1"/>
  <c r="P480" i="18" s="1"/>
  <c r="AM480" i="18" s="1"/>
  <c r="M480" i="1"/>
  <c r="J480" i="18" s="1"/>
  <c r="L480" i="1"/>
  <c r="D480" i="18" s="1"/>
  <c r="AK480" i="18" s="1"/>
  <c r="A480" i="1"/>
  <c r="A480" i="13" s="1"/>
  <c r="AX479" i="18"/>
  <c r="AW479" i="18"/>
  <c r="AV479" i="18"/>
  <c r="AF479" i="18"/>
  <c r="BB479" i="18" s="1"/>
  <c r="AD479" i="18"/>
  <c r="AC479" i="18"/>
  <c r="V479" i="18"/>
  <c r="W479" i="18" s="1"/>
  <c r="T479" i="18"/>
  <c r="AZ479" i="18" s="1"/>
  <c r="S479" i="18"/>
  <c r="C479" i="18"/>
  <c r="B479" i="18"/>
  <c r="Q479" i="15"/>
  <c r="P479" i="15"/>
  <c r="O479" i="15"/>
  <c r="N479" i="15"/>
  <c r="J479" i="15"/>
  <c r="C479" i="15"/>
  <c r="B479" i="15"/>
  <c r="Q479" i="14"/>
  <c r="P479" i="14"/>
  <c r="O479" i="14"/>
  <c r="N479" i="14"/>
  <c r="J479" i="14"/>
  <c r="C479" i="14"/>
  <c r="B479" i="14"/>
  <c r="P479" i="13"/>
  <c r="O479" i="13"/>
  <c r="N479" i="13"/>
  <c r="M479" i="13"/>
  <c r="I479" i="13"/>
  <c r="Q479" i="13" s="1"/>
  <c r="D479" i="13"/>
  <c r="C479" i="13"/>
  <c r="B479" i="13"/>
  <c r="R479" i="16"/>
  <c r="Q479" i="16"/>
  <c r="P479" i="16"/>
  <c r="O479" i="16"/>
  <c r="K479" i="16"/>
  <c r="S479" i="16" s="1"/>
  <c r="D479" i="16"/>
  <c r="C479" i="16"/>
  <c r="B479" i="16"/>
  <c r="S479" i="11"/>
  <c r="R479" i="11"/>
  <c r="P479" i="11"/>
  <c r="O479" i="11"/>
  <c r="N479" i="11"/>
  <c r="K479" i="11"/>
  <c r="H479" i="11"/>
  <c r="T479" i="11" s="1"/>
  <c r="D479" i="11"/>
  <c r="C479" i="11"/>
  <c r="B479" i="11"/>
  <c r="P479" i="12"/>
  <c r="O479" i="12"/>
  <c r="N479" i="12"/>
  <c r="M479" i="12"/>
  <c r="I479" i="12"/>
  <c r="Q479" i="12" s="1"/>
  <c r="D479" i="12"/>
  <c r="C479" i="12"/>
  <c r="B479" i="12"/>
  <c r="P479" i="10"/>
  <c r="O479" i="10"/>
  <c r="M479" i="10"/>
  <c r="I479" i="10"/>
  <c r="D479" i="10"/>
  <c r="C479" i="10"/>
  <c r="B479" i="10"/>
  <c r="O479" i="1"/>
  <c r="Z479" i="18" s="1"/>
  <c r="AG479" i="18" s="1"/>
  <c r="N479" i="1"/>
  <c r="P479" i="18" s="1"/>
  <c r="AM479" i="18" s="1"/>
  <c r="M479" i="1"/>
  <c r="J479" i="18" s="1"/>
  <c r="AL479" i="18" s="1"/>
  <c r="L479" i="1"/>
  <c r="D479" i="18" s="1"/>
  <c r="AK479" i="18" s="1"/>
  <c r="A479" i="1"/>
  <c r="A479" i="14" s="1"/>
  <c r="AX478" i="18"/>
  <c r="AW478" i="18"/>
  <c r="AV478" i="18"/>
  <c r="AI478" i="18"/>
  <c r="AG478" i="18"/>
  <c r="AF478" i="18"/>
  <c r="BB478" i="18" s="1"/>
  <c r="AE478" i="18"/>
  <c r="AD478" i="18"/>
  <c r="AC478" i="18"/>
  <c r="V478" i="18"/>
  <c r="T478" i="18"/>
  <c r="AZ478" i="18" s="1"/>
  <c r="S478" i="18"/>
  <c r="I478" i="18"/>
  <c r="H478" i="18"/>
  <c r="C478" i="18"/>
  <c r="B478" i="18"/>
  <c r="Q478" i="15"/>
  <c r="P478" i="15"/>
  <c r="O478" i="15"/>
  <c r="N478" i="15"/>
  <c r="J478" i="15"/>
  <c r="R478" i="15" s="1"/>
  <c r="D478" i="15"/>
  <c r="C478" i="15"/>
  <c r="B478" i="15"/>
  <c r="Q478" i="14"/>
  <c r="P478" i="14"/>
  <c r="O478" i="14"/>
  <c r="N478" i="14"/>
  <c r="J478" i="14"/>
  <c r="R478" i="14" s="1"/>
  <c r="C478" i="14"/>
  <c r="B478" i="14"/>
  <c r="P478" i="13"/>
  <c r="O478" i="13"/>
  <c r="N478" i="13"/>
  <c r="M478" i="13"/>
  <c r="I478" i="13"/>
  <c r="Q478" i="13" s="1"/>
  <c r="D478" i="13"/>
  <c r="C478" i="13"/>
  <c r="B478" i="13"/>
  <c r="R478" i="16"/>
  <c r="Q478" i="16"/>
  <c r="P478" i="16"/>
  <c r="O478" i="16"/>
  <c r="K478" i="16"/>
  <c r="S478" i="16" s="1"/>
  <c r="D478" i="16"/>
  <c r="C478" i="16"/>
  <c r="B478" i="16"/>
  <c r="S478" i="11"/>
  <c r="R478" i="11"/>
  <c r="P478" i="11"/>
  <c r="O478" i="11"/>
  <c r="N478" i="11"/>
  <c r="K478" i="11"/>
  <c r="H478" i="11"/>
  <c r="T478" i="11" s="1"/>
  <c r="C478" i="11"/>
  <c r="B478" i="11"/>
  <c r="P478" i="12"/>
  <c r="O478" i="12"/>
  <c r="N478" i="12"/>
  <c r="M478" i="12"/>
  <c r="I478" i="12"/>
  <c r="Q478" i="12" s="1"/>
  <c r="D478" i="12"/>
  <c r="C478" i="12"/>
  <c r="B478" i="12"/>
  <c r="P478" i="10"/>
  <c r="O478" i="10"/>
  <c r="M478" i="10"/>
  <c r="M478" i="18" s="1"/>
  <c r="I478" i="10"/>
  <c r="Q478" i="10" s="1"/>
  <c r="D478" i="10"/>
  <c r="C478" i="10"/>
  <c r="B478" i="10"/>
  <c r="O478" i="1"/>
  <c r="Z478" i="18" s="1"/>
  <c r="AN478" i="18" s="1"/>
  <c r="N478" i="1"/>
  <c r="P478" i="18" s="1"/>
  <c r="M478" i="1"/>
  <c r="J478" i="18" s="1"/>
  <c r="L478" i="1"/>
  <c r="D478" i="18" s="1"/>
  <c r="AK478" i="18" s="1"/>
  <c r="A478" i="1"/>
  <c r="A478" i="14" s="1"/>
  <c r="AX477" i="18"/>
  <c r="AW477" i="18"/>
  <c r="AV477" i="18"/>
  <c r="AI477" i="18"/>
  <c r="AG477" i="18"/>
  <c r="AF477" i="18"/>
  <c r="BB477" i="18" s="1"/>
  <c r="AE477" i="18"/>
  <c r="AD477" i="18"/>
  <c r="AC477" i="18"/>
  <c r="V477" i="18"/>
  <c r="T477" i="18"/>
  <c r="AZ477" i="18" s="1"/>
  <c r="S477" i="18"/>
  <c r="C477" i="18"/>
  <c r="B477" i="18"/>
  <c r="Q477" i="15"/>
  <c r="P477" i="15"/>
  <c r="O477" i="15"/>
  <c r="N477" i="15"/>
  <c r="J477" i="15"/>
  <c r="C477" i="15"/>
  <c r="B477" i="15"/>
  <c r="Q477" i="14"/>
  <c r="P477" i="14"/>
  <c r="O477" i="14"/>
  <c r="N477" i="14"/>
  <c r="J477" i="14"/>
  <c r="R477" i="14" s="1"/>
  <c r="C477" i="14"/>
  <c r="B477" i="14"/>
  <c r="P477" i="13"/>
  <c r="O477" i="13"/>
  <c r="N477" i="13"/>
  <c r="M477" i="13"/>
  <c r="I477" i="13"/>
  <c r="Q477" i="13" s="1"/>
  <c r="D477" i="13"/>
  <c r="C477" i="13"/>
  <c r="B477" i="13"/>
  <c r="R477" i="16"/>
  <c r="Q477" i="16"/>
  <c r="P477" i="16"/>
  <c r="O477" i="16"/>
  <c r="K477" i="16"/>
  <c r="S477" i="16" s="1"/>
  <c r="D477" i="16"/>
  <c r="C477" i="16"/>
  <c r="B477" i="16"/>
  <c r="S477" i="11"/>
  <c r="R477" i="11"/>
  <c r="P477" i="11"/>
  <c r="O477" i="11"/>
  <c r="N477" i="11"/>
  <c r="K477" i="11"/>
  <c r="H477" i="11"/>
  <c r="T477" i="11" s="1"/>
  <c r="D477" i="11"/>
  <c r="C477" i="11"/>
  <c r="B477" i="11"/>
  <c r="P477" i="12"/>
  <c r="O477" i="12"/>
  <c r="N477" i="12"/>
  <c r="M477" i="12"/>
  <c r="I477" i="12"/>
  <c r="Q477" i="12" s="1"/>
  <c r="D477" i="12"/>
  <c r="C477" i="12"/>
  <c r="B477" i="12"/>
  <c r="P477" i="10"/>
  <c r="O477" i="10"/>
  <c r="M477" i="10"/>
  <c r="I477" i="10"/>
  <c r="D477" i="10"/>
  <c r="C477" i="10"/>
  <c r="B477" i="10"/>
  <c r="O477" i="1"/>
  <c r="Z477" i="18" s="1"/>
  <c r="AN477" i="18" s="1"/>
  <c r="N477" i="1"/>
  <c r="P477" i="18" s="1"/>
  <c r="M477" i="1"/>
  <c r="J477" i="18" s="1"/>
  <c r="L477" i="1"/>
  <c r="D477" i="18" s="1"/>
  <c r="A477" i="1"/>
  <c r="A477" i="14" s="1"/>
  <c r="AX476" i="18"/>
  <c r="AW476" i="18"/>
  <c r="AV476" i="18"/>
  <c r="AF476" i="18"/>
  <c r="BB476" i="18" s="1"/>
  <c r="AD476" i="18"/>
  <c r="AC476" i="18"/>
  <c r="V476" i="18"/>
  <c r="W476" i="18" s="1"/>
  <c r="T476" i="18"/>
  <c r="AZ476" i="18" s="1"/>
  <c r="S476" i="18"/>
  <c r="I476" i="18"/>
  <c r="H476" i="18"/>
  <c r="C476" i="18"/>
  <c r="B476" i="18"/>
  <c r="Q476" i="15"/>
  <c r="P476" i="15"/>
  <c r="O476" i="15"/>
  <c r="N476" i="15"/>
  <c r="J476" i="15"/>
  <c r="C476" i="15"/>
  <c r="B476" i="15"/>
  <c r="Q476" i="14"/>
  <c r="P476" i="14"/>
  <c r="O476" i="14"/>
  <c r="N476" i="14"/>
  <c r="J476" i="14"/>
  <c r="C476" i="14"/>
  <c r="B476" i="14"/>
  <c r="P476" i="13"/>
  <c r="O476" i="13"/>
  <c r="N476" i="13"/>
  <c r="M476" i="13"/>
  <c r="I476" i="13"/>
  <c r="D476" i="13"/>
  <c r="C476" i="13"/>
  <c r="B476" i="13"/>
  <c r="R476" i="16"/>
  <c r="Q476" i="16"/>
  <c r="P476" i="16"/>
  <c r="O476" i="16"/>
  <c r="K476" i="16"/>
  <c r="D476" i="16"/>
  <c r="C476" i="16"/>
  <c r="B476" i="16"/>
  <c r="S476" i="11"/>
  <c r="R476" i="11"/>
  <c r="P476" i="11"/>
  <c r="O476" i="11"/>
  <c r="N476" i="11"/>
  <c r="K476" i="11"/>
  <c r="H476" i="11"/>
  <c r="T476" i="11" s="1"/>
  <c r="D476" i="11"/>
  <c r="C476" i="11"/>
  <c r="B476" i="11"/>
  <c r="P476" i="12"/>
  <c r="O476" i="12"/>
  <c r="N476" i="12"/>
  <c r="M476" i="12"/>
  <c r="I476" i="12"/>
  <c r="Q476" i="12" s="1"/>
  <c r="D476" i="12"/>
  <c r="C476" i="12"/>
  <c r="B476" i="12"/>
  <c r="P476" i="10"/>
  <c r="O476" i="10"/>
  <c r="M476" i="10"/>
  <c r="I476" i="10"/>
  <c r="Q476" i="10" s="1"/>
  <c r="D476" i="10"/>
  <c r="C476" i="10"/>
  <c r="B476" i="10"/>
  <c r="O476" i="1"/>
  <c r="Z476" i="18" s="1"/>
  <c r="N476" i="1"/>
  <c r="P476" i="18" s="1"/>
  <c r="AM476" i="18" s="1"/>
  <c r="M476" i="1"/>
  <c r="J476" i="18" s="1"/>
  <c r="AL476" i="18" s="1"/>
  <c r="L476" i="1"/>
  <c r="D476" i="18" s="1"/>
  <c r="AK476" i="18" s="1"/>
  <c r="A476" i="1"/>
  <c r="A476" i="13" s="1"/>
  <c r="AX475" i="18"/>
  <c r="AW475" i="18"/>
  <c r="AV475" i="18"/>
  <c r="AI475" i="18"/>
  <c r="AG475" i="18"/>
  <c r="AF475" i="18"/>
  <c r="BB475" i="18" s="1"/>
  <c r="AE475" i="18"/>
  <c r="AD475" i="18"/>
  <c r="AC475" i="18"/>
  <c r="V475" i="18"/>
  <c r="T475" i="18"/>
  <c r="AZ475" i="18" s="1"/>
  <c r="S475" i="18"/>
  <c r="I475" i="18"/>
  <c r="H475" i="18"/>
  <c r="C475" i="18"/>
  <c r="B475" i="18"/>
  <c r="Q475" i="15"/>
  <c r="P475" i="15"/>
  <c r="O475" i="15"/>
  <c r="N475" i="15"/>
  <c r="J475" i="15"/>
  <c r="R475" i="15" s="1"/>
  <c r="D475" i="15"/>
  <c r="C475" i="15"/>
  <c r="B475" i="15"/>
  <c r="Q475" i="14"/>
  <c r="P475" i="14"/>
  <c r="O475" i="14"/>
  <c r="N475" i="14"/>
  <c r="J475" i="14"/>
  <c r="C475" i="14"/>
  <c r="B475" i="14"/>
  <c r="P475" i="13"/>
  <c r="O475" i="13"/>
  <c r="N475" i="13"/>
  <c r="M475" i="13"/>
  <c r="I475" i="13"/>
  <c r="Q475" i="13" s="1"/>
  <c r="D475" i="13"/>
  <c r="C475" i="13"/>
  <c r="B475" i="13"/>
  <c r="R475" i="16"/>
  <c r="Q475" i="16"/>
  <c r="P475" i="16"/>
  <c r="O475" i="16"/>
  <c r="K475" i="16"/>
  <c r="S475" i="16" s="1"/>
  <c r="D475" i="16"/>
  <c r="C475" i="16"/>
  <c r="B475" i="16"/>
  <c r="S475" i="11"/>
  <c r="R475" i="11"/>
  <c r="P475" i="11"/>
  <c r="O475" i="11"/>
  <c r="N475" i="11"/>
  <c r="K475" i="11"/>
  <c r="H475" i="11"/>
  <c r="T475" i="11" s="1"/>
  <c r="D475" i="11"/>
  <c r="C475" i="11"/>
  <c r="B475" i="11"/>
  <c r="P475" i="12"/>
  <c r="O475" i="12"/>
  <c r="N475" i="12"/>
  <c r="M475" i="12"/>
  <c r="I475" i="12"/>
  <c r="Q475" i="12" s="1"/>
  <c r="D475" i="12"/>
  <c r="C475" i="12"/>
  <c r="B475" i="12"/>
  <c r="P475" i="10"/>
  <c r="O475" i="10"/>
  <c r="M475" i="10"/>
  <c r="I475" i="10"/>
  <c r="Q475" i="10" s="1"/>
  <c r="D475" i="10"/>
  <c r="C475" i="10"/>
  <c r="B475" i="10"/>
  <c r="O475" i="1"/>
  <c r="Z475" i="18" s="1"/>
  <c r="AN475" i="18" s="1"/>
  <c r="N475" i="1"/>
  <c r="P475" i="18" s="1"/>
  <c r="M475" i="1"/>
  <c r="J475" i="18" s="1"/>
  <c r="L475" i="1"/>
  <c r="D475" i="18" s="1"/>
  <c r="AK475" i="18" s="1"/>
  <c r="A475" i="1"/>
  <c r="A475" i="18" s="1"/>
  <c r="AX474" i="18"/>
  <c r="AW474" i="18"/>
  <c r="AV474" i="18"/>
  <c r="AF474" i="18"/>
  <c r="BB474" i="18" s="1"/>
  <c r="AD474" i="18"/>
  <c r="AC474" i="18"/>
  <c r="V474" i="18"/>
  <c r="T474" i="18"/>
  <c r="AZ474" i="18" s="1"/>
  <c r="S474" i="18"/>
  <c r="I474" i="18"/>
  <c r="H474" i="18"/>
  <c r="C474" i="18"/>
  <c r="B474" i="18"/>
  <c r="Q474" i="15"/>
  <c r="P474" i="15"/>
  <c r="O474" i="15"/>
  <c r="N474" i="15"/>
  <c r="J474" i="15"/>
  <c r="R474" i="15" s="1"/>
  <c r="D474" i="15"/>
  <c r="C474" i="15"/>
  <c r="B474" i="15"/>
  <c r="Q474" i="14"/>
  <c r="P474" i="14"/>
  <c r="O474" i="14"/>
  <c r="N474" i="14"/>
  <c r="J474" i="14"/>
  <c r="R474" i="14" s="1"/>
  <c r="C474" i="14"/>
  <c r="B474" i="14"/>
  <c r="P474" i="13"/>
  <c r="O474" i="13"/>
  <c r="N474" i="13"/>
  <c r="M474" i="13"/>
  <c r="I474" i="13"/>
  <c r="Q474" i="13" s="1"/>
  <c r="D474" i="13"/>
  <c r="C474" i="13"/>
  <c r="B474" i="13"/>
  <c r="R474" i="16"/>
  <c r="Q474" i="16"/>
  <c r="P474" i="16"/>
  <c r="O474" i="16"/>
  <c r="K474" i="16"/>
  <c r="S474" i="16" s="1"/>
  <c r="D474" i="16"/>
  <c r="C474" i="16"/>
  <c r="B474" i="16"/>
  <c r="S474" i="11"/>
  <c r="R474" i="11"/>
  <c r="P474" i="11"/>
  <c r="O474" i="11"/>
  <c r="N474" i="11"/>
  <c r="K474" i="11"/>
  <c r="H474" i="11"/>
  <c r="T474" i="11" s="1"/>
  <c r="D474" i="11"/>
  <c r="C474" i="11"/>
  <c r="B474" i="11"/>
  <c r="P474" i="12"/>
  <c r="O474" i="12"/>
  <c r="N474" i="12"/>
  <c r="M474" i="12"/>
  <c r="I474" i="12"/>
  <c r="Q474" i="12" s="1"/>
  <c r="D474" i="12"/>
  <c r="C474" i="12"/>
  <c r="B474" i="12"/>
  <c r="P474" i="10"/>
  <c r="O474" i="10"/>
  <c r="M474" i="10"/>
  <c r="M474" i="18" s="1"/>
  <c r="I474" i="10"/>
  <c r="Q474" i="10" s="1"/>
  <c r="D474" i="10"/>
  <c r="C474" i="10"/>
  <c r="B474" i="10"/>
  <c r="O474" i="1"/>
  <c r="Z474" i="18" s="1"/>
  <c r="AN474" i="18" s="1"/>
  <c r="N474" i="1"/>
  <c r="P474" i="18" s="1"/>
  <c r="M474" i="1"/>
  <c r="J474" i="18" s="1"/>
  <c r="AL474" i="18" s="1"/>
  <c r="L474" i="1"/>
  <c r="D474" i="18" s="1"/>
  <c r="AK474" i="18" s="1"/>
  <c r="A474" i="1"/>
  <c r="A474" i="15" s="1"/>
  <c r="AX473" i="18"/>
  <c r="AW473" i="18"/>
  <c r="AV473" i="18"/>
  <c r="AI473" i="18"/>
  <c r="AG473" i="18"/>
  <c r="AF473" i="18"/>
  <c r="BB473" i="18" s="1"/>
  <c r="AE473" i="18"/>
  <c r="AD473" i="18"/>
  <c r="AC473" i="18"/>
  <c r="V473" i="18"/>
  <c r="W473" i="18" s="1"/>
  <c r="T473" i="18"/>
  <c r="AZ473" i="18" s="1"/>
  <c r="S473" i="18"/>
  <c r="I473" i="18"/>
  <c r="H473" i="18"/>
  <c r="C473" i="18"/>
  <c r="B473" i="18"/>
  <c r="Q473" i="15"/>
  <c r="P473" i="15"/>
  <c r="O473" i="15"/>
  <c r="N473" i="15"/>
  <c r="J473" i="15"/>
  <c r="R473" i="15" s="1"/>
  <c r="D473" i="15"/>
  <c r="C473" i="15"/>
  <c r="B473" i="15"/>
  <c r="Q473" i="14"/>
  <c r="P473" i="14"/>
  <c r="O473" i="14"/>
  <c r="N473" i="14"/>
  <c r="J473" i="14"/>
  <c r="C473" i="14"/>
  <c r="B473" i="14"/>
  <c r="P473" i="13"/>
  <c r="O473" i="13"/>
  <c r="N473" i="13"/>
  <c r="M473" i="13"/>
  <c r="I473" i="13"/>
  <c r="Q473" i="13" s="1"/>
  <c r="D473" i="13"/>
  <c r="C473" i="13"/>
  <c r="B473" i="13"/>
  <c r="R473" i="16"/>
  <c r="Q473" i="16"/>
  <c r="P473" i="16"/>
  <c r="O473" i="16"/>
  <c r="K473" i="16"/>
  <c r="S473" i="16" s="1"/>
  <c r="D473" i="16"/>
  <c r="C473" i="16"/>
  <c r="B473" i="16"/>
  <c r="S473" i="11"/>
  <c r="R473" i="11"/>
  <c r="P473" i="11"/>
  <c r="O473" i="11"/>
  <c r="N473" i="11"/>
  <c r="K473" i="11"/>
  <c r="H473" i="11"/>
  <c r="T473" i="11" s="1"/>
  <c r="D473" i="11"/>
  <c r="C473" i="11"/>
  <c r="B473" i="11"/>
  <c r="P473" i="12"/>
  <c r="O473" i="12"/>
  <c r="N473" i="12"/>
  <c r="M473" i="12"/>
  <c r="I473" i="12"/>
  <c r="Q473" i="12" s="1"/>
  <c r="D473" i="12"/>
  <c r="C473" i="12"/>
  <c r="B473" i="12"/>
  <c r="P473" i="10"/>
  <c r="O473" i="10"/>
  <c r="M473" i="10"/>
  <c r="M473" i="18" s="1"/>
  <c r="I473" i="10"/>
  <c r="Q473" i="10" s="1"/>
  <c r="D473" i="10"/>
  <c r="C473" i="10"/>
  <c r="B473" i="10"/>
  <c r="O473" i="1"/>
  <c r="Z473" i="18" s="1"/>
  <c r="AN473" i="18" s="1"/>
  <c r="N473" i="1"/>
  <c r="P473" i="18" s="1"/>
  <c r="AM473" i="18" s="1"/>
  <c r="M473" i="1"/>
  <c r="J473" i="18" s="1"/>
  <c r="AL473" i="18" s="1"/>
  <c r="L473" i="1"/>
  <c r="D473" i="18" s="1"/>
  <c r="AK473" i="18" s="1"/>
  <c r="A473" i="1"/>
  <c r="A473" i="15" s="1"/>
  <c r="AX472" i="18"/>
  <c r="AW472" i="18"/>
  <c r="AV472" i="18"/>
  <c r="AI472" i="18"/>
  <c r="AG472" i="18"/>
  <c r="AF472" i="18"/>
  <c r="BB472" i="18" s="1"/>
  <c r="AE472" i="18"/>
  <c r="AD472" i="18"/>
  <c r="AC472" i="18"/>
  <c r="V472" i="18"/>
  <c r="T472" i="18"/>
  <c r="AZ472" i="18" s="1"/>
  <c r="S472" i="18"/>
  <c r="I472" i="18"/>
  <c r="H472" i="18"/>
  <c r="C472" i="18"/>
  <c r="B472" i="18"/>
  <c r="Q472" i="15"/>
  <c r="P472" i="15"/>
  <c r="O472" i="15"/>
  <c r="N472" i="15"/>
  <c r="J472" i="15"/>
  <c r="R472" i="15" s="1"/>
  <c r="D472" i="15"/>
  <c r="C472" i="15"/>
  <c r="B472" i="15"/>
  <c r="Q472" i="14"/>
  <c r="P472" i="14"/>
  <c r="O472" i="14"/>
  <c r="N472" i="14"/>
  <c r="J472" i="14"/>
  <c r="R472" i="14" s="1"/>
  <c r="C472" i="14"/>
  <c r="B472" i="14"/>
  <c r="P472" i="13"/>
  <c r="O472" i="13"/>
  <c r="N472" i="13"/>
  <c r="M472" i="13"/>
  <c r="I472" i="13"/>
  <c r="Q472" i="13" s="1"/>
  <c r="D472" i="13"/>
  <c r="C472" i="13"/>
  <c r="B472" i="13"/>
  <c r="R472" i="16"/>
  <c r="Q472" i="16"/>
  <c r="P472" i="16"/>
  <c r="O472" i="16"/>
  <c r="K472" i="16"/>
  <c r="S472" i="16" s="1"/>
  <c r="D472" i="16"/>
  <c r="C472" i="16"/>
  <c r="B472" i="16"/>
  <c r="S472" i="11"/>
  <c r="R472" i="11"/>
  <c r="P472" i="11"/>
  <c r="O472" i="11"/>
  <c r="N472" i="11"/>
  <c r="K472" i="11"/>
  <c r="H472" i="11"/>
  <c r="T472" i="11" s="1"/>
  <c r="D472" i="11"/>
  <c r="C472" i="11"/>
  <c r="B472" i="11"/>
  <c r="P472" i="12"/>
  <c r="O472" i="12"/>
  <c r="N472" i="12"/>
  <c r="M472" i="12"/>
  <c r="I472" i="12"/>
  <c r="Q472" i="12" s="1"/>
  <c r="D472" i="12"/>
  <c r="C472" i="12"/>
  <c r="B472" i="12"/>
  <c r="P472" i="10"/>
  <c r="O472" i="10"/>
  <c r="M472" i="10"/>
  <c r="M472" i="18" s="1"/>
  <c r="I472" i="10"/>
  <c r="Q472" i="10" s="1"/>
  <c r="D472" i="10"/>
  <c r="C472" i="10"/>
  <c r="B472" i="10"/>
  <c r="O472" i="1"/>
  <c r="Z472" i="18" s="1"/>
  <c r="AN472" i="18" s="1"/>
  <c r="N472" i="1"/>
  <c r="P472" i="18" s="1"/>
  <c r="AM472" i="18" s="1"/>
  <c r="M472" i="1"/>
  <c r="J472" i="18" s="1"/>
  <c r="L472" i="1"/>
  <c r="D472" i="18" s="1"/>
  <c r="AK472" i="18" s="1"/>
  <c r="A472" i="1"/>
  <c r="A472" i="15" s="1"/>
  <c r="AX471" i="18"/>
  <c r="AW471" i="18"/>
  <c r="AV471" i="18"/>
  <c r="AF471" i="18"/>
  <c r="BB471" i="18" s="1"/>
  <c r="AD471" i="18"/>
  <c r="AC471" i="18"/>
  <c r="V471" i="18"/>
  <c r="W471" i="18" s="1"/>
  <c r="T471" i="18"/>
  <c r="AZ471" i="18" s="1"/>
  <c r="S471" i="18"/>
  <c r="I471" i="18"/>
  <c r="H471" i="18"/>
  <c r="C471" i="18"/>
  <c r="B471" i="18"/>
  <c r="Q471" i="15"/>
  <c r="P471" i="15"/>
  <c r="O471" i="15"/>
  <c r="N471" i="15"/>
  <c r="J471" i="15"/>
  <c r="C471" i="15"/>
  <c r="B471" i="15"/>
  <c r="Q471" i="14"/>
  <c r="P471" i="14"/>
  <c r="O471" i="14"/>
  <c r="N471" i="14"/>
  <c r="J471" i="14"/>
  <c r="R471" i="14" s="1"/>
  <c r="C471" i="14"/>
  <c r="B471" i="14"/>
  <c r="P471" i="13"/>
  <c r="O471" i="13"/>
  <c r="N471" i="13"/>
  <c r="M471" i="13"/>
  <c r="I471" i="13"/>
  <c r="D471" i="13"/>
  <c r="C471" i="13"/>
  <c r="B471" i="13"/>
  <c r="R471" i="16"/>
  <c r="Q471" i="16"/>
  <c r="P471" i="16"/>
  <c r="O471" i="16"/>
  <c r="K471" i="16"/>
  <c r="D471" i="16"/>
  <c r="C471" i="16"/>
  <c r="B471" i="16"/>
  <c r="S471" i="11"/>
  <c r="R471" i="11"/>
  <c r="P471" i="11"/>
  <c r="O471" i="11"/>
  <c r="N471" i="11"/>
  <c r="K471" i="11"/>
  <c r="H471" i="11"/>
  <c r="T471" i="11" s="1"/>
  <c r="D471" i="11"/>
  <c r="C471" i="11"/>
  <c r="B471" i="11"/>
  <c r="P471" i="12"/>
  <c r="O471" i="12"/>
  <c r="N471" i="12"/>
  <c r="M471" i="12"/>
  <c r="I471" i="12"/>
  <c r="Q471" i="12" s="1"/>
  <c r="D471" i="12"/>
  <c r="C471" i="12"/>
  <c r="B471" i="12"/>
  <c r="P471" i="10"/>
  <c r="O471" i="10"/>
  <c r="M471" i="10"/>
  <c r="I471" i="10"/>
  <c r="Q471" i="10" s="1"/>
  <c r="D471" i="10"/>
  <c r="C471" i="10"/>
  <c r="B471" i="10"/>
  <c r="O471" i="1"/>
  <c r="Z471" i="18" s="1"/>
  <c r="AN471" i="18" s="1"/>
  <c r="N471" i="1"/>
  <c r="P471" i="18" s="1"/>
  <c r="M471" i="1"/>
  <c r="J471" i="18" s="1"/>
  <c r="L471" i="1"/>
  <c r="D471" i="18" s="1"/>
  <c r="AK471" i="18" s="1"/>
  <c r="A471" i="1"/>
  <c r="A471" i="18" s="1"/>
  <c r="AX470" i="18"/>
  <c r="AW470" i="18"/>
  <c r="AV470" i="18"/>
  <c r="AF470" i="18"/>
  <c r="BB470" i="18" s="1"/>
  <c r="AD470" i="18"/>
  <c r="AC470" i="18"/>
  <c r="V470" i="18"/>
  <c r="W470" i="18" s="1"/>
  <c r="T470" i="18"/>
  <c r="AZ470" i="18" s="1"/>
  <c r="S470" i="18"/>
  <c r="I470" i="18"/>
  <c r="H470" i="18"/>
  <c r="C470" i="18"/>
  <c r="B470" i="18"/>
  <c r="Q470" i="15"/>
  <c r="P470" i="15"/>
  <c r="O470" i="15"/>
  <c r="N470" i="15"/>
  <c r="J470" i="15"/>
  <c r="C470" i="15"/>
  <c r="B470" i="15"/>
  <c r="Q470" i="14"/>
  <c r="P470" i="14"/>
  <c r="O470" i="14"/>
  <c r="N470" i="14"/>
  <c r="J470" i="14"/>
  <c r="C470" i="14"/>
  <c r="B470" i="14"/>
  <c r="P470" i="13"/>
  <c r="O470" i="13"/>
  <c r="N470" i="13"/>
  <c r="M470" i="13"/>
  <c r="I470" i="13"/>
  <c r="D470" i="13"/>
  <c r="C470" i="13"/>
  <c r="B470" i="13"/>
  <c r="R470" i="16"/>
  <c r="Q470" i="16"/>
  <c r="P470" i="16"/>
  <c r="O470" i="16"/>
  <c r="K470" i="16"/>
  <c r="D470" i="16"/>
  <c r="C470" i="16"/>
  <c r="B470" i="16"/>
  <c r="S470" i="11"/>
  <c r="R470" i="11"/>
  <c r="P470" i="11"/>
  <c r="O470" i="11"/>
  <c r="Q470" i="11" s="1"/>
  <c r="N470" i="11"/>
  <c r="K470" i="11"/>
  <c r="H470" i="11"/>
  <c r="T470" i="11" s="1"/>
  <c r="D470" i="11"/>
  <c r="C470" i="11"/>
  <c r="B470" i="11"/>
  <c r="P470" i="12"/>
  <c r="O470" i="12"/>
  <c r="N470" i="12"/>
  <c r="M470" i="12"/>
  <c r="I470" i="12"/>
  <c r="Q470" i="12" s="1"/>
  <c r="D470" i="12"/>
  <c r="C470" i="12"/>
  <c r="B470" i="12"/>
  <c r="P470" i="10"/>
  <c r="O470" i="10"/>
  <c r="M470" i="10"/>
  <c r="M470" i="18" s="1"/>
  <c r="I470" i="10"/>
  <c r="Q470" i="10" s="1"/>
  <c r="D470" i="10"/>
  <c r="C470" i="10"/>
  <c r="B470" i="10"/>
  <c r="O470" i="1"/>
  <c r="Z470" i="18" s="1"/>
  <c r="N470" i="1"/>
  <c r="P470" i="18" s="1"/>
  <c r="AM470" i="18" s="1"/>
  <c r="M470" i="1"/>
  <c r="J470" i="18" s="1"/>
  <c r="AL470" i="18" s="1"/>
  <c r="L470" i="1"/>
  <c r="D470" i="18" s="1"/>
  <c r="AK470" i="18" s="1"/>
  <c r="A470" i="1"/>
  <c r="A470" i="18" s="1"/>
  <c r="AX469" i="18"/>
  <c r="AW469" i="18"/>
  <c r="AV469" i="18"/>
  <c r="AI469" i="18"/>
  <c r="AG469" i="18"/>
  <c r="AF469" i="18"/>
  <c r="BB469" i="18" s="1"/>
  <c r="AE469" i="18"/>
  <c r="AD469" i="18"/>
  <c r="AC469" i="18"/>
  <c r="Y469" i="18"/>
  <c r="W469" i="18"/>
  <c r="V469" i="18"/>
  <c r="BA469" i="18" s="1"/>
  <c r="U469" i="18"/>
  <c r="T469" i="18"/>
  <c r="AZ469" i="18" s="1"/>
  <c r="S469" i="18"/>
  <c r="I469" i="18"/>
  <c r="H469" i="18"/>
  <c r="C469" i="18"/>
  <c r="B469" i="18"/>
  <c r="Q469" i="15"/>
  <c r="P469" i="15"/>
  <c r="O469" i="15"/>
  <c r="N469" i="15"/>
  <c r="J469" i="15"/>
  <c r="D469" i="15"/>
  <c r="C469" i="15"/>
  <c r="B469" i="15"/>
  <c r="Q469" i="14"/>
  <c r="P469" i="14"/>
  <c r="O469" i="14"/>
  <c r="N469" i="14"/>
  <c r="J469" i="14"/>
  <c r="C469" i="14"/>
  <c r="B469" i="14"/>
  <c r="P469" i="13"/>
  <c r="O469" i="13"/>
  <c r="N469" i="13"/>
  <c r="M469" i="13"/>
  <c r="I469" i="13"/>
  <c r="Q469" i="13" s="1"/>
  <c r="D469" i="13"/>
  <c r="C469" i="13"/>
  <c r="B469" i="13"/>
  <c r="R469" i="16"/>
  <c r="Q469" i="16"/>
  <c r="P469" i="16"/>
  <c r="O469" i="16"/>
  <c r="K469" i="16"/>
  <c r="S469" i="16" s="1"/>
  <c r="D469" i="16"/>
  <c r="C469" i="16"/>
  <c r="B469" i="16"/>
  <c r="S469" i="11"/>
  <c r="R469" i="11"/>
  <c r="P469" i="11"/>
  <c r="O469" i="11"/>
  <c r="N469" i="11"/>
  <c r="K469" i="11"/>
  <c r="H469" i="11"/>
  <c r="T469" i="11" s="1"/>
  <c r="D469" i="11"/>
  <c r="C469" i="11"/>
  <c r="B469" i="11"/>
  <c r="P469" i="12"/>
  <c r="O469" i="12"/>
  <c r="N469" i="12"/>
  <c r="M469" i="12"/>
  <c r="I469" i="12"/>
  <c r="Q469" i="12" s="1"/>
  <c r="D469" i="12"/>
  <c r="C469" i="12"/>
  <c r="B469" i="12"/>
  <c r="P469" i="10"/>
  <c r="O469" i="10"/>
  <c r="M469" i="10"/>
  <c r="M469" i="18" s="1"/>
  <c r="I469" i="10"/>
  <c r="Q469" i="10" s="1"/>
  <c r="D469" i="10"/>
  <c r="C469" i="10"/>
  <c r="B469" i="10"/>
  <c r="O469" i="1"/>
  <c r="Z469" i="18" s="1"/>
  <c r="AN469" i="18" s="1"/>
  <c r="N469" i="1"/>
  <c r="P469" i="18" s="1"/>
  <c r="AM469" i="18" s="1"/>
  <c r="M469" i="1"/>
  <c r="J469" i="18" s="1"/>
  <c r="L469" i="1"/>
  <c r="D469" i="18" s="1"/>
  <c r="AK469" i="18" s="1"/>
  <c r="A469" i="1"/>
  <c r="A469" i="18" s="1"/>
  <c r="AX468" i="18"/>
  <c r="AW468" i="18"/>
  <c r="AV468" i="18"/>
  <c r="AI468" i="18"/>
  <c r="AG468" i="18"/>
  <c r="AF468" i="18"/>
  <c r="BB468" i="18" s="1"/>
  <c r="AE468" i="18"/>
  <c r="AD468" i="18"/>
  <c r="AC468" i="18"/>
  <c r="V468" i="18"/>
  <c r="T468" i="18"/>
  <c r="S468" i="18"/>
  <c r="I468" i="18"/>
  <c r="H468" i="18"/>
  <c r="C468" i="18"/>
  <c r="B468" i="18"/>
  <c r="Q468" i="15"/>
  <c r="P468" i="15"/>
  <c r="O468" i="15"/>
  <c r="N468" i="15"/>
  <c r="J468" i="15"/>
  <c r="R468" i="15" s="1"/>
  <c r="D468" i="15"/>
  <c r="C468" i="15"/>
  <c r="B468" i="15"/>
  <c r="Q468" i="14"/>
  <c r="P468" i="14"/>
  <c r="O468" i="14"/>
  <c r="N468" i="14"/>
  <c r="J468" i="14"/>
  <c r="C468" i="14"/>
  <c r="B468" i="14"/>
  <c r="P468" i="13"/>
  <c r="O468" i="13"/>
  <c r="N468" i="13"/>
  <c r="M468" i="13"/>
  <c r="I468" i="13"/>
  <c r="Q468" i="13" s="1"/>
  <c r="D468" i="13"/>
  <c r="C468" i="13"/>
  <c r="B468" i="13"/>
  <c r="R468" i="16"/>
  <c r="Q468" i="16"/>
  <c r="P468" i="16"/>
  <c r="O468" i="16"/>
  <c r="K468" i="16"/>
  <c r="S468" i="16" s="1"/>
  <c r="D468" i="16"/>
  <c r="C468" i="16"/>
  <c r="B468" i="16"/>
  <c r="S468" i="11"/>
  <c r="R468" i="11"/>
  <c r="P468" i="11"/>
  <c r="O468" i="11"/>
  <c r="N468" i="11"/>
  <c r="K468" i="11"/>
  <c r="H468" i="11"/>
  <c r="T468" i="11" s="1"/>
  <c r="D468" i="11"/>
  <c r="C468" i="11"/>
  <c r="B468" i="11"/>
  <c r="P468" i="12"/>
  <c r="O468" i="12"/>
  <c r="N468" i="12"/>
  <c r="M468" i="12"/>
  <c r="I468" i="12"/>
  <c r="Q468" i="12" s="1"/>
  <c r="D468" i="12"/>
  <c r="C468" i="12"/>
  <c r="B468" i="12"/>
  <c r="P468" i="10"/>
  <c r="O468" i="10"/>
  <c r="M468" i="10"/>
  <c r="I468" i="10"/>
  <c r="Q468" i="10" s="1"/>
  <c r="D468" i="10"/>
  <c r="C468" i="10"/>
  <c r="B468" i="10"/>
  <c r="O468" i="1"/>
  <c r="Z468" i="18" s="1"/>
  <c r="AN468" i="18" s="1"/>
  <c r="N468" i="1"/>
  <c r="P468" i="18" s="1"/>
  <c r="AM468" i="18" s="1"/>
  <c r="M468" i="1"/>
  <c r="J468" i="18" s="1"/>
  <c r="L468" i="1"/>
  <c r="D468" i="18" s="1"/>
  <c r="AK468" i="18" s="1"/>
  <c r="A468" i="1"/>
  <c r="A468" i="15" s="1"/>
  <c r="AX467" i="18"/>
  <c r="AW467" i="18"/>
  <c r="AV467" i="18"/>
  <c r="AF467" i="18"/>
  <c r="BB467" i="18" s="1"/>
  <c r="AD467" i="18"/>
  <c r="AC467" i="18"/>
  <c r="V467" i="18"/>
  <c r="W467" i="18" s="1"/>
  <c r="T467" i="18"/>
  <c r="S467" i="18"/>
  <c r="I467" i="18"/>
  <c r="H467" i="18"/>
  <c r="C467" i="18"/>
  <c r="B467" i="18"/>
  <c r="Q467" i="15"/>
  <c r="P467" i="15"/>
  <c r="O467" i="15"/>
  <c r="N467" i="15"/>
  <c r="J467" i="15"/>
  <c r="D467" i="15"/>
  <c r="C467" i="15"/>
  <c r="B467" i="15"/>
  <c r="Q467" i="14"/>
  <c r="P467" i="14"/>
  <c r="O467" i="14"/>
  <c r="N467" i="14"/>
  <c r="J467" i="14"/>
  <c r="R467" i="14" s="1"/>
  <c r="C467" i="14"/>
  <c r="B467" i="14"/>
  <c r="P467" i="13"/>
  <c r="O467" i="13"/>
  <c r="N467" i="13"/>
  <c r="M467" i="13"/>
  <c r="I467" i="13"/>
  <c r="Q467" i="13" s="1"/>
  <c r="D467" i="13"/>
  <c r="C467" i="13"/>
  <c r="B467" i="13"/>
  <c r="R467" i="16"/>
  <c r="Q467" i="16"/>
  <c r="P467" i="16"/>
  <c r="O467" i="16"/>
  <c r="K467" i="16"/>
  <c r="S467" i="16" s="1"/>
  <c r="D467" i="16"/>
  <c r="C467" i="16"/>
  <c r="B467" i="16"/>
  <c r="S467" i="11"/>
  <c r="R467" i="11"/>
  <c r="P467" i="11"/>
  <c r="O467" i="11"/>
  <c r="N467" i="11"/>
  <c r="K467" i="11"/>
  <c r="H467" i="11"/>
  <c r="T467" i="11" s="1"/>
  <c r="D467" i="11"/>
  <c r="C467" i="11"/>
  <c r="B467" i="11"/>
  <c r="P467" i="12"/>
  <c r="O467" i="12"/>
  <c r="N467" i="12"/>
  <c r="M467" i="12"/>
  <c r="I467" i="12"/>
  <c r="Q467" i="12" s="1"/>
  <c r="D467" i="12"/>
  <c r="C467" i="12"/>
  <c r="B467" i="12"/>
  <c r="P467" i="10"/>
  <c r="O467" i="10"/>
  <c r="M467" i="10"/>
  <c r="M467" i="18" s="1"/>
  <c r="I467" i="10"/>
  <c r="Q467" i="10" s="1"/>
  <c r="D467" i="10"/>
  <c r="C467" i="10"/>
  <c r="B467" i="10"/>
  <c r="O467" i="1"/>
  <c r="Z467" i="18" s="1"/>
  <c r="N467" i="1"/>
  <c r="P467" i="18" s="1"/>
  <c r="M467" i="1"/>
  <c r="J467" i="18" s="1"/>
  <c r="AL467" i="18" s="1"/>
  <c r="L467" i="1"/>
  <c r="D467" i="18" s="1"/>
  <c r="AK467" i="18" s="1"/>
  <c r="A467" i="1"/>
  <c r="A467" i="15" s="1"/>
  <c r="AX466" i="18"/>
  <c r="AW466" i="18"/>
  <c r="AV466" i="18"/>
  <c r="AI466" i="18"/>
  <c r="AG466" i="18"/>
  <c r="AF466" i="18"/>
  <c r="BB466" i="18" s="1"/>
  <c r="AE466" i="18"/>
  <c r="AD466" i="18"/>
  <c r="AC466" i="18"/>
  <c r="Y466" i="18"/>
  <c r="W466" i="18"/>
  <c r="V466" i="18"/>
  <c r="U466" i="18"/>
  <c r="T466" i="18"/>
  <c r="AZ466" i="18" s="1"/>
  <c r="S466" i="18"/>
  <c r="I466" i="18"/>
  <c r="H466" i="18"/>
  <c r="C466" i="18"/>
  <c r="B466" i="18"/>
  <c r="Q466" i="15"/>
  <c r="P466" i="15"/>
  <c r="O466" i="15"/>
  <c r="N466" i="15"/>
  <c r="J466" i="15"/>
  <c r="R466" i="15" s="1"/>
  <c r="D466" i="15"/>
  <c r="C466" i="15"/>
  <c r="B466" i="15"/>
  <c r="Q466" i="14"/>
  <c r="P466" i="14"/>
  <c r="O466" i="14"/>
  <c r="N466" i="14"/>
  <c r="J466" i="14"/>
  <c r="R466" i="14" s="1"/>
  <c r="C466" i="14"/>
  <c r="B466" i="14"/>
  <c r="P466" i="13"/>
  <c r="O466" i="13"/>
  <c r="N466" i="13"/>
  <c r="M466" i="13"/>
  <c r="I466" i="13"/>
  <c r="Q466" i="13" s="1"/>
  <c r="D466" i="13"/>
  <c r="C466" i="13"/>
  <c r="B466" i="13"/>
  <c r="R466" i="16"/>
  <c r="Q466" i="16"/>
  <c r="P466" i="16"/>
  <c r="O466" i="16"/>
  <c r="K466" i="16"/>
  <c r="S466" i="16" s="1"/>
  <c r="D466" i="16"/>
  <c r="C466" i="16"/>
  <c r="B466" i="16"/>
  <c r="S466" i="11"/>
  <c r="R466" i="11"/>
  <c r="P466" i="11"/>
  <c r="O466" i="11"/>
  <c r="N466" i="11"/>
  <c r="K466" i="11"/>
  <c r="H466" i="11"/>
  <c r="T466" i="11" s="1"/>
  <c r="D466" i="11"/>
  <c r="C466" i="11"/>
  <c r="B466" i="11"/>
  <c r="P466" i="12"/>
  <c r="O466" i="12"/>
  <c r="N466" i="12"/>
  <c r="M466" i="12"/>
  <c r="I466" i="12"/>
  <c r="Q466" i="12" s="1"/>
  <c r="D466" i="12"/>
  <c r="C466" i="12"/>
  <c r="B466" i="12"/>
  <c r="P466" i="10"/>
  <c r="O466" i="10"/>
  <c r="M466" i="10"/>
  <c r="I466" i="10"/>
  <c r="Q466" i="10" s="1"/>
  <c r="D466" i="10"/>
  <c r="C466" i="10"/>
  <c r="B466" i="10"/>
  <c r="O466" i="1"/>
  <c r="Z466" i="18" s="1"/>
  <c r="AN466" i="18" s="1"/>
  <c r="N466" i="1"/>
  <c r="P466" i="18" s="1"/>
  <c r="AM466" i="18" s="1"/>
  <c r="M466" i="1"/>
  <c r="J466" i="18" s="1"/>
  <c r="AL466" i="18" s="1"/>
  <c r="L466" i="1"/>
  <c r="D466" i="18" s="1"/>
  <c r="AK466" i="18" s="1"/>
  <c r="A466" i="1"/>
  <c r="A466" i="15" s="1"/>
  <c r="AX465" i="18"/>
  <c r="AW465" i="18"/>
  <c r="AV465" i="18"/>
  <c r="AI465" i="18"/>
  <c r="AG465" i="18"/>
  <c r="AF465" i="18"/>
  <c r="BB465" i="18" s="1"/>
  <c r="AE465" i="18"/>
  <c r="AD465" i="18"/>
  <c r="AC465" i="18"/>
  <c r="V465" i="18"/>
  <c r="T465" i="18"/>
  <c r="AZ465" i="18" s="1"/>
  <c r="S465" i="18"/>
  <c r="I465" i="18"/>
  <c r="H465" i="18"/>
  <c r="C465" i="18"/>
  <c r="B465" i="18"/>
  <c r="Q465" i="15"/>
  <c r="P465" i="15"/>
  <c r="O465" i="15"/>
  <c r="N465" i="15"/>
  <c r="J465" i="15"/>
  <c r="R465" i="15" s="1"/>
  <c r="D465" i="15"/>
  <c r="C465" i="15"/>
  <c r="B465" i="15"/>
  <c r="Q465" i="14"/>
  <c r="P465" i="14"/>
  <c r="O465" i="14"/>
  <c r="N465" i="14"/>
  <c r="J465" i="14"/>
  <c r="C465" i="14"/>
  <c r="B465" i="14"/>
  <c r="P465" i="13"/>
  <c r="O465" i="13"/>
  <c r="N465" i="13"/>
  <c r="M465" i="13"/>
  <c r="I465" i="13"/>
  <c r="Q465" i="13" s="1"/>
  <c r="D465" i="13"/>
  <c r="C465" i="13"/>
  <c r="B465" i="13"/>
  <c r="R465" i="16"/>
  <c r="Q465" i="16"/>
  <c r="P465" i="16"/>
  <c r="O465" i="16"/>
  <c r="K465" i="16"/>
  <c r="S465" i="16" s="1"/>
  <c r="D465" i="16"/>
  <c r="C465" i="16"/>
  <c r="B465" i="16"/>
  <c r="S465" i="11"/>
  <c r="R465" i="11"/>
  <c r="P465" i="11"/>
  <c r="O465" i="11"/>
  <c r="N465" i="11"/>
  <c r="K465" i="11"/>
  <c r="H465" i="11"/>
  <c r="T465" i="11" s="1"/>
  <c r="D465" i="11"/>
  <c r="C465" i="11"/>
  <c r="B465" i="11"/>
  <c r="P465" i="12"/>
  <c r="O465" i="12"/>
  <c r="N465" i="12"/>
  <c r="M465" i="12"/>
  <c r="I465" i="12"/>
  <c r="Q465" i="12" s="1"/>
  <c r="D465" i="12"/>
  <c r="C465" i="12"/>
  <c r="B465" i="12"/>
  <c r="P465" i="10"/>
  <c r="O465" i="10"/>
  <c r="M465" i="10"/>
  <c r="I465" i="10"/>
  <c r="Q465" i="10" s="1"/>
  <c r="D465" i="10"/>
  <c r="C465" i="10"/>
  <c r="B465" i="10"/>
  <c r="O465" i="1"/>
  <c r="Z465" i="18" s="1"/>
  <c r="AN465" i="18" s="1"/>
  <c r="N465" i="1"/>
  <c r="P465" i="18" s="1"/>
  <c r="M465" i="1"/>
  <c r="J465" i="18" s="1"/>
  <c r="L465" i="1"/>
  <c r="D465" i="18" s="1"/>
  <c r="AK465" i="18" s="1"/>
  <c r="A465" i="1"/>
  <c r="A465" i="15" s="1"/>
  <c r="AX464" i="18"/>
  <c r="AW464" i="18"/>
  <c r="AV464" i="18"/>
  <c r="AF464" i="18"/>
  <c r="BB464" i="18" s="1"/>
  <c r="AD464" i="18"/>
  <c r="AC464" i="18"/>
  <c r="V464" i="18"/>
  <c r="W464" i="18" s="1"/>
  <c r="T464" i="18"/>
  <c r="AZ464" i="18" s="1"/>
  <c r="S464" i="18"/>
  <c r="I464" i="18"/>
  <c r="H464" i="18"/>
  <c r="C464" i="18"/>
  <c r="B464" i="18"/>
  <c r="Q464" i="15"/>
  <c r="P464" i="15"/>
  <c r="O464" i="15"/>
  <c r="N464" i="15"/>
  <c r="J464" i="15"/>
  <c r="R464" i="15" s="1"/>
  <c r="D464" i="15"/>
  <c r="C464" i="15"/>
  <c r="B464" i="15"/>
  <c r="Q464" i="14"/>
  <c r="P464" i="14"/>
  <c r="O464" i="14"/>
  <c r="N464" i="14"/>
  <c r="J464" i="14"/>
  <c r="R464" i="14" s="1"/>
  <c r="C464" i="14"/>
  <c r="B464" i="14"/>
  <c r="P464" i="13"/>
  <c r="O464" i="13"/>
  <c r="N464" i="13"/>
  <c r="M464" i="13"/>
  <c r="I464" i="13"/>
  <c r="Q464" i="13" s="1"/>
  <c r="D464" i="13"/>
  <c r="C464" i="13"/>
  <c r="B464" i="13"/>
  <c r="R464" i="16"/>
  <c r="Q464" i="16"/>
  <c r="P464" i="16"/>
  <c r="O464" i="16"/>
  <c r="K464" i="16"/>
  <c r="S464" i="16" s="1"/>
  <c r="D464" i="16"/>
  <c r="C464" i="16"/>
  <c r="B464" i="16"/>
  <c r="S464" i="11"/>
  <c r="R464" i="11"/>
  <c r="P464" i="11"/>
  <c r="O464" i="11"/>
  <c r="N464" i="11"/>
  <c r="K464" i="11"/>
  <c r="H464" i="11"/>
  <c r="T464" i="11" s="1"/>
  <c r="D464" i="11"/>
  <c r="C464" i="11"/>
  <c r="B464" i="11"/>
  <c r="P464" i="12"/>
  <c r="O464" i="12"/>
  <c r="N464" i="12"/>
  <c r="M464" i="12"/>
  <c r="I464" i="12"/>
  <c r="Q464" i="12" s="1"/>
  <c r="D464" i="12"/>
  <c r="C464" i="12"/>
  <c r="B464" i="12"/>
  <c r="P464" i="10"/>
  <c r="O464" i="10"/>
  <c r="M464" i="10"/>
  <c r="M464" i="18" s="1"/>
  <c r="I464" i="10"/>
  <c r="Q464" i="10" s="1"/>
  <c r="D464" i="10"/>
  <c r="C464" i="10"/>
  <c r="B464" i="10"/>
  <c r="O464" i="1"/>
  <c r="Z464" i="18" s="1"/>
  <c r="AN464" i="18" s="1"/>
  <c r="N464" i="1"/>
  <c r="P464" i="18" s="1"/>
  <c r="AM464" i="18" s="1"/>
  <c r="M464" i="1"/>
  <c r="J464" i="18" s="1"/>
  <c r="L464" i="1"/>
  <c r="D464" i="18" s="1"/>
  <c r="AK464" i="18" s="1"/>
  <c r="A464" i="1"/>
  <c r="A464" i="18" s="1"/>
  <c r="AX463" i="18"/>
  <c r="AW463" i="18"/>
  <c r="AV463" i="18"/>
  <c r="AF463" i="18"/>
  <c r="BB463" i="18" s="1"/>
  <c r="AD463" i="18"/>
  <c r="AC463" i="18"/>
  <c r="V463" i="18"/>
  <c r="W463" i="18" s="1"/>
  <c r="T463" i="18"/>
  <c r="AZ463" i="18" s="1"/>
  <c r="S463" i="18"/>
  <c r="I463" i="18"/>
  <c r="H463" i="18"/>
  <c r="C463" i="18"/>
  <c r="B463" i="18"/>
  <c r="Q463" i="15"/>
  <c r="P463" i="15"/>
  <c r="O463" i="15"/>
  <c r="N463" i="15"/>
  <c r="J463" i="15"/>
  <c r="C463" i="15"/>
  <c r="B463" i="15"/>
  <c r="Q463" i="14"/>
  <c r="P463" i="14"/>
  <c r="O463" i="14"/>
  <c r="N463" i="14"/>
  <c r="J463" i="14"/>
  <c r="C463" i="14"/>
  <c r="B463" i="14"/>
  <c r="P463" i="13"/>
  <c r="O463" i="13"/>
  <c r="N463" i="13"/>
  <c r="M463" i="13"/>
  <c r="I463" i="13"/>
  <c r="D463" i="13"/>
  <c r="C463" i="13"/>
  <c r="B463" i="13"/>
  <c r="R463" i="16"/>
  <c r="Q463" i="16"/>
  <c r="P463" i="16"/>
  <c r="O463" i="16"/>
  <c r="K463" i="16"/>
  <c r="D463" i="16"/>
  <c r="C463" i="16"/>
  <c r="B463" i="16"/>
  <c r="S463" i="11"/>
  <c r="R463" i="11"/>
  <c r="P463" i="11"/>
  <c r="O463" i="11"/>
  <c r="N463" i="11"/>
  <c r="K463" i="11"/>
  <c r="H463" i="11"/>
  <c r="T463" i="11" s="1"/>
  <c r="D463" i="11"/>
  <c r="C463" i="11"/>
  <c r="B463" i="11"/>
  <c r="P463" i="12"/>
  <c r="O463" i="12"/>
  <c r="N463" i="12"/>
  <c r="M463" i="12"/>
  <c r="I463" i="12"/>
  <c r="Q463" i="12" s="1"/>
  <c r="D463" i="12"/>
  <c r="C463" i="12"/>
  <c r="B463" i="12"/>
  <c r="P463" i="10"/>
  <c r="O463" i="10"/>
  <c r="M463" i="10"/>
  <c r="M463" i="18" s="1"/>
  <c r="I463" i="10"/>
  <c r="Q463" i="10" s="1"/>
  <c r="D463" i="10"/>
  <c r="C463" i="10"/>
  <c r="B463" i="10"/>
  <c r="O463" i="1"/>
  <c r="Z463" i="18" s="1"/>
  <c r="N463" i="1"/>
  <c r="P463" i="18" s="1"/>
  <c r="AM463" i="18" s="1"/>
  <c r="M463" i="1"/>
  <c r="J463" i="18" s="1"/>
  <c r="L463" i="1"/>
  <c r="D463" i="18" s="1"/>
  <c r="AK463" i="18" s="1"/>
  <c r="A463" i="1"/>
  <c r="A463" i="15" s="1"/>
  <c r="AX462" i="18"/>
  <c r="AW462" i="18"/>
  <c r="AV462" i="18"/>
  <c r="AF462" i="18"/>
  <c r="BB462" i="18" s="1"/>
  <c r="AD462" i="18"/>
  <c r="AC462" i="18"/>
  <c r="V462" i="18"/>
  <c r="W462" i="18" s="1"/>
  <c r="T462" i="18"/>
  <c r="AZ462" i="18" s="1"/>
  <c r="S462" i="18"/>
  <c r="I462" i="18"/>
  <c r="H462" i="18"/>
  <c r="C462" i="18"/>
  <c r="B462" i="18"/>
  <c r="Q462" i="15"/>
  <c r="P462" i="15"/>
  <c r="O462" i="15"/>
  <c r="N462" i="15"/>
  <c r="J462" i="15"/>
  <c r="C462" i="15"/>
  <c r="B462" i="15"/>
  <c r="Q462" i="14"/>
  <c r="P462" i="14"/>
  <c r="O462" i="14"/>
  <c r="N462" i="14"/>
  <c r="J462" i="14"/>
  <c r="C462" i="14"/>
  <c r="B462" i="14"/>
  <c r="P462" i="13"/>
  <c r="O462" i="13"/>
  <c r="N462" i="13"/>
  <c r="M462" i="13"/>
  <c r="I462" i="13"/>
  <c r="D462" i="13"/>
  <c r="C462" i="13"/>
  <c r="B462" i="13"/>
  <c r="R462" i="16"/>
  <c r="Q462" i="16"/>
  <c r="P462" i="16"/>
  <c r="O462" i="16"/>
  <c r="K462" i="16"/>
  <c r="D462" i="16"/>
  <c r="C462" i="16"/>
  <c r="B462" i="16"/>
  <c r="S462" i="11"/>
  <c r="R462" i="11"/>
  <c r="P462" i="11"/>
  <c r="O462" i="11"/>
  <c r="Q462" i="11" s="1"/>
  <c r="N462" i="11"/>
  <c r="K462" i="11"/>
  <c r="H462" i="11"/>
  <c r="T462" i="11" s="1"/>
  <c r="D462" i="11"/>
  <c r="C462" i="11"/>
  <c r="B462" i="11"/>
  <c r="P462" i="12"/>
  <c r="O462" i="12"/>
  <c r="N462" i="12"/>
  <c r="M462" i="12"/>
  <c r="I462" i="12"/>
  <c r="Q462" i="12" s="1"/>
  <c r="D462" i="12"/>
  <c r="C462" i="12"/>
  <c r="B462" i="12"/>
  <c r="P462" i="10"/>
  <c r="O462" i="10"/>
  <c r="M462" i="10"/>
  <c r="G462" i="18" s="1"/>
  <c r="I462" i="10"/>
  <c r="Q462" i="10" s="1"/>
  <c r="D462" i="10"/>
  <c r="C462" i="10"/>
  <c r="B462" i="10"/>
  <c r="O462" i="1"/>
  <c r="Z462" i="18" s="1"/>
  <c r="AN462" i="18" s="1"/>
  <c r="N462" i="1"/>
  <c r="P462" i="18" s="1"/>
  <c r="M462" i="1"/>
  <c r="J462" i="18" s="1"/>
  <c r="L462" i="1"/>
  <c r="D462" i="18" s="1"/>
  <c r="AK462" i="18" s="1"/>
  <c r="A462" i="1"/>
  <c r="A462" i="18" s="1"/>
  <c r="AX461" i="18"/>
  <c r="AW461" i="18"/>
  <c r="AV461" i="18"/>
  <c r="AF461" i="18"/>
  <c r="BB461" i="18" s="1"/>
  <c r="AD461" i="18"/>
  <c r="AC461" i="18"/>
  <c r="V461" i="18"/>
  <c r="W461" i="18" s="1"/>
  <c r="T461" i="18"/>
  <c r="AZ461" i="18" s="1"/>
  <c r="S461" i="18"/>
  <c r="I461" i="18"/>
  <c r="H461" i="18"/>
  <c r="C461" i="18"/>
  <c r="B461" i="18"/>
  <c r="Q461" i="15"/>
  <c r="P461" i="15"/>
  <c r="O461" i="15"/>
  <c r="N461" i="15"/>
  <c r="J461" i="15"/>
  <c r="R461" i="15" s="1"/>
  <c r="D461" i="15"/>
  <c r="C461" i="15"/>
  <c r="B461" i="15"/>
  <c r="Q461" i="14"/>
  <c r="P461" i="14"/>
  <c r="O461" i="14"/>
  <c r="N461" i="14"/>
  <c r="J461" i="14"/>
  <c r="R461" i="14" s="1"/>
  <c r="C461" i="14"/>
  <c r="B461" i="14"/>
  <c r="P461" i="13"/>
  <c r="O461" i="13"/>
  <c r="N461" i="13"/>
  <c r="M461" i="13"/>
  <c r="I461" i="13"/>
  <c r="Q461" i="13" s="1"/>
  <c r="D461" i="13"/>
  <c r="C461" i="13"/>
  <c r="B461" i="13"/>
  <c r="R461" i="16"/>
  <c r="Q461" i="16"/>
  <c r="P461" i="16"/>
  <c r="O461" i="16"/>
  <c r="K461" i="16"/>
  <c r="S461" i="16" s="1"/>
  <c r="D461" i="16"/>
  <c r="C461" i="16"/>
  <c r="B461" i="16"/>
  <c r="S461" i="11"/>
  <c r="R461" i="11"/>
  <c r="P461" i="11"/>
  <c r="O461" i="11"/>
  <c r="N461" i="11"/>
  <c r="K461" i="11"/>
  <c r="H461" i="11"/>
  <c r="T461" i="11" s="1"/>
  <c r="D461" i="11"/>
  <c r="C461" i="11"/>
  <c r="B461" i="11"/>
  <c r="P461" i="12"/>
  <c r="O461" i="12"/>
  <c r="N461" i="12"/>
  <c r="M461" i="12"/>
  <c r="I461" i="12"/>
  <c r="Q461" i="12" s="1"/>
  <c r="D461" i="12"/>
  <c r="C461" i="12"/>
  <c r="B461" i="12"/>
  <c r="P461" i="10"/>
  <c r="O461" i="10"/>
  <c r="M461" i="10"/>
  <c r="I461" i="10"/>
  <c r="Q461" i="10" s="1"/>
  <c r="D461" i="10"/>
  <c r="C461" i="10"/>
  <c r="B461" i="10"/>
  <c r="O461" i="1"/>
  <c r="Z461" i="18" s="1"/>
  <c r="AN461" i="18" s="1"/>
  <c r="N461" i="1"/>
  <c r="P461" i="18" s="1"/>
  <c r="AM461" i="18" s="1"/>
  <c r="M461" i="1"/>
  <c r="J461" i="18" s="1"/>
  <c r="L461" i="1"/>
  <c r="D461" i="18" s="1"/>
  <c r="AK461" i="18" s="1"/>
  <c r="A461" i="1"/>
  <c r="A461" i="15" s="1"/>
  <c r="AX460" i="18"/>
  <c r="AW460" i="18"/>
  <c r="AV460" i="18"/>
  <c r="AF460" i="18"/>
  <c r="BB460" i="18" s="1"/>
  <c r="AD460" i="18"/>
  <c r="AC460" i="18"/>
  <c r="V460" i="18"/>
  <c r="T460" i="18"/>
  <c r="AZ460" i="18" s="1"/>
  <c r="S460" i="18"/>
  <c r="I460" i="18"/>
  <c r="H460" i="18"/>
  <c r="C460" i="18"/>
  <c r="B460" i="18"/>
  <c r="Q460" i="15"/>
  <c r="P460" i="15"/>
  <c r="O460" i="15"/>
  <c r="N460" i="15"/>
  <c r="J460" i="15"/>
  <c r="C460" i="15"/>
  <c r="B460" i="15"/>
  <c r="Q460" i="14"/>
  <c r="P460" i="14"/>
  <c r="O460" i="14"/>
  <c r="N460" i="14"/>
  <c r="J460" i="14"/>
  <c r="C460" i="14"/>
  <c r="B460" i="14"/>
  <c r="P460" i="13"/>
  <c r="O460" i="13"/>
  <c r="N460" i="13"/>
  <c r="M460" i="13"/>
  <c r="I460" i="13"/>
  <c r="D460" i="13"/>
  <c r="C460" i="13"/>
  <c r="B460" i="13"/>
  <c r="R460" i="16"/>
  <c r="Q460" i="16"/>
  <c r="P460" i="16"/>
  <c r="O460" i="16"/>
  <c r="K460" i="16"/>
  <c r="D460" i="16"/>
  <c r="C460" i="16"/>
  <c r="B460" i="16"/>
  <c r="S460" i="11"/>
  <c r="R460" i="11"/>
  <c r="P460" i="11"/>
  <c r="O460" i="11"/>
  <c r="N460" i="11"/>
  <c r="K460" i="11"/>
  <c r="H460" i="11"/>
  <c r="T460" i="11" s="1"/>
  <c r="D460" i="11"/>
  <c r="C460" i="11"/>
  <c r="B460" i="11"/>
  <c r="P460" i="12"/>
  <c r="O460" i="12"/>
  <c r="N460" i="12"/>
  <c r="M460" i="12"/>
  <c r="I460" i="12"/>
  <c r="Q460" i="12" s="1"/>
  <c r="D460" i="12"/>
  <c r="C460" i="12"/>
  <c r="B460" i="12"/>
  <c r="P460" i="10"/>
  <c r="O460" i="10"/>
  <c r="M460" i="10"/>
  <c r="I460" i="10"/>
  <c r="Q460" i="10" s="1"/>
  <c r="D460" i="10"/>
  <c r="C460" i="10"/>
  <c r="B460" i="10"/>
  <c r="O460" i="1"/>
  <c r="Z460" i="18" s="1"/>
  <c r="N460" i="1"/>
  <c r="P460" i="18" s="1"/>
  <c r="AM460" i="18" s="1"/>
  <c r="M460" i="1"/>
  <c r="J460" i="18" s="1"/>
  <c r="AL460" i="18" s="1"/>
  <c r="L460" i="1"/>
  <c r="D460" i="18" s="1"/>
  <c r="AK460" i="18" s="1"/>
  <c r="A460" i="1"/>
  <c r="A460" i="15" s="1"/>
  <c r="AX459" i="18"/>
  <c r="AW459" i="18"/>
  <c r="AV459" i="18"/>
  <c r="AI459" i="18"/>
  <c r="AG459" i="18"/>
  <c r="AF459" i="18"/>
  <c r="BB459" i="18" s="1"/>
  <c r="AE459" i="18"/>
  <c r="AD459" i="18"/>
  <c r="AC459" i="18"/>
  <c r="V459" i="18"/>
  <c r="T459" i="18"/>
  <c r="S459" i="18"/>
  <c r="I459" i="18"/>
  <c r="H459" i="18"/>
  <c r="C459" i="18"/>
  <c r="B459" i="18"/>
  <c r="Q459" i="15"/>
  <c r="P459" i="15"/>
  <c r="O459" i="15"/>
  <c r="N459" i="15"/>
  <c r="J459" i="15"/>
  <c r="R459" i="15" s="1"/>
  <c r="D459" i="15"/>
  <c r="C459" i="15"/>
  <c r="B459" i="15"/>
  <c r="Q459" i="14"/>
  <c r="P459" i="14"/>
  <c r="O459" i="14"/>
  <c r="N459" i="14"/>
  <c r="J459" i="14"/>
  <c r="C459" i="14"/>
  <c r="B459" i="14"/>
  <c r="P459" i="13"/>
  <c r="O459" i="13"/>
  <c r="N459" i="13"/>
  <c r="M459" i="13"/>
  <c r="I459" i="13"/>
  <c r="Q459" i="13" s="1"/>
  <c r="D459" i="13"/>
  <c r="C459" i="13"/>
  <c r="B459" i="13"/>
  <c r="R459" i="16"/>
  <c r="Q459" i="16"/>
  <c r="P459" i="16"/>
  <c r="O459" i="16"/>
  <c r="K459" i="16"/>
  <c r="S459" i="16" s="1"/>
  <c r="D459" i="16"/>
  <c r="C459" i="16"/>
  <c r="B459" i="16"/>
  <c r="S459" i="11"/>
  <c r="R459" i="11"/>
  <c r="P459" i="11"/>
  <c r="O459" i="11"/>
  <c r="N459" i="11"/>
  <c r="K459" i="11"/>
  <c r="H459" i="11"/>
  <c r="T459" i="11" s="1"/>
  <c r="D459" i="11"/>
  <c r="C459" i="11"/>
  <c r="B459" i="11"/>
  <c r="P459" i="12"/>
  <c r="O459" i="12"/>
  <c r="N459" i="12"/>
  <c r="M459" i="12"/>
  <c r="I459" i="12"/>
  <c r="Q459" i="12" s="1"/>
  <c r="D459" i="12"/>
  <c r="C459" i="12"/>
  <c r="B459" i="12"/>
  <c r="P459" i="10"/>
  <c r="O459" i="10"/>
  <c r="M459" i="10"/>
  <c r="M459" i="18" s="1"/>
  <c r="I459" i="10"/>
  <c r="Q459" i="10" s="1"/>
  <c r="D459" i="10"/>
  <c r="C459" i="10"/>
  <c r="B459" i="10"/>
  <c r="O459" i="1"/>
  <c r="Z459" i="18" s="1"/>
  <c r="AN459" i="18" s="1"/>
  <c r="N459" i="1"/>
  <c r="P459" i="18" s="1"/>
  <c r="M459" i="1"/>
  <c r="J459" i="18" s="1"/>
  <c r="L459" i="1"/>
  <c r="D459" i="18" s="1"/>
  <c r="AK459" i="18" s="1"/>
  <c r="A459" i="1"/>
  <c r="A459" i="15" s="1"/>
  <c r="AX458" i="18"/>
  <c r="AW458" i="18"/>
  <c r="AV458" i="18"/>
  <c r="AI458" i="18"/>
  <c r="AG458" i="18"/>
  <c r="AF458" i="18"/>
  <c r="BB458" i="18" s="1"/>
  <c r="AE458" i="18"/>
  <c r="AD458" i="18"/>
  <c r="AC458" i="18"/>
  <c r="V458" i="18"/>
  <c r="W458" i="18" s="1"/>
  <c r="T458" i="18"/>
  <c r="S458" i="18"/>
  <c r="I458" i="18"/>
  <c r="H458" i="18"/>
  <c r="C458" i="18"/>
  <c r="B458" i="18"/>
  <c r="Q458" i="15"/>
  <c r="P458" i="15"/>
  <c r="O458" i="15"/>
  <c r="N458" i="15"/>
  <c r="J458" i="15"/>
  <c r="R458" i="15" s="1"/>
  <c r="D458" i="15"/>
  <c r="C458" i="15"/>
  <c r="B458" i="15"/>
  <c r="Q458" i="14"/>
  <c r="P458" i="14"/>
  <c r="O458" i="14"/>
  <c r="N458" i="14"/>
  <c r="J458" i="14"/>
  <c r="C458" i="14"/>
  <c r="B458" i="14"/>
  <c r="P458" i="13"/>
  <c r="O458" i="13"/>
  <c r="N458" i="13"/>
  <c r="M458" i="13"/>
  <c r="I458" i="13"/>
  <c r="Q458" i="13" s="1"/>
  <c r="D458" i="13"/>
  <c r="C458" i="13"/>
  <c r="B458" i="13"/>
  <c r="R458" i="16"/>
  <c r="Q458" i="16"/>
  <c r="P458" i="16"/>
  <c r="O458" i="16"/>
  <c r="K458" i="16"/>
  <c r="S458" i="16" s="1"/>
  <c r="D458" i="16"/>
  <c r="C458" i="16"/>
  <c r="B458" i="16"/>
  <c r="S458" i="11"/>
  <c r="R458" i="11"/>
  <c r="P458" i="11"/>
  <c r="O458" i="11"/>
  <c r="N458" i="11"/>
  <c r="K458" i="11"/>
  <c r="H458" i="11"/>
  <c r="T458" i="11" s="1"/>
  <c r="D458" i="11"/>
  <c r="C458" i="11"/>
  <c r="B458" i="11"/>
  <c r="P458" i="12"/>
  <c r="O458" i="12"/>
  <c r="N458" i="12"/>
  <c r="M458" i="12"/>
  <c r="I458" i="12"/>
  <c r="Q458" i="12" s="1"/>
  <c r="D458" i="12"/>
  <c r="C458" i="12"/>
  <c r="B458" i="12"/>
  <c r="P458" i="10"/>
  <c r="O458" i="10"/>
  <c r="M458" i="10"/>
  <c r="I458" i="10"/>
  <c r="Q458" i="10" s="1"/>
  <c r="D458" i="10"/>
  <c r="C458" i="10"/>
  <c r="B458" i="10"/>
  <c r="O458" i="1"/>
  <c r="Z458" i="18" s="1"/>
  <c r="AN458" i="18" s="1"/>
  <c r="N458" i="1"/>
  <c r="P458" i="18" s="1"/>
  <c r="AM458" i="18" s="1"/>
  <c r="M458" i="1"/>
  <c r="J458" i="18" s="1"/>
  <c r="L458" i="1"/>
  <c r="D458" i="18" s="1"/>
  <c r="AK458" i="18" s="1"/>
  <c r="A458" i="1"/>
  <c r="A458" i="15" s="1"/>
  <c r="AX457" i="18"/>
  <c r="AW457" i="18"/>
  <c r="AV457" i="18"/>
  <c r="AI457" i="18"/>
  <c r="AG457" i="18"/>
  <c r="AF457" i="18"/>
  <c r="BB457" i="18" s="1"/>
  <c r="AE457" i="18"/>
  <c r="AD457" i="18"/>
  <c r="AC457" i="18"/>
  <c r="V457" i="18"/>
  <c r="W457" i="18" s="1"/>
  <c r="T457" i="18"/>
  <c r="AZ457" i="18" s="1"/>
  <c r="S457" i="18"/>
  <c r="I457" i="18"/>
  <c r="H457" i="18"/>
  <c r="C457" i="18"/>
  <c r="B457" i="18"/>
  <c r="Q457" i="15"/>
  <c r="P457" i="15"/>
  <c r="O457" i="15"/>
  <c r="N457" i="15"/>
  <c r="J457" i="15"/>
  <c r="R457" i="15" s="1"/>
  <c r="D457" i="15"/>
  <c r="C457" i="15"/>
  <c r="B457" i="15"/>
  <c r="Q457" i="14"/>
  <c r="P457" i="14"/>
  <c r="O457" i="14"/>
  <c r="N457" i="14"/>
  <c r="J457" i="14"/>
  <c r="R457" i="14" s="1"/>
  <c r="C457" i="14"/>
  <c r="B457" i="14"/>
  <c r="P457" i="13"/>
  <c r="O457" i="13"/>
  <c r="N457" i="13"/>
  <c r="M457" i="13"/>
  <c r="I457" i="13"/>
  <c r="Q457" i="13" s="1"/>
  <c r="D457" i="13"/>
  <c r="C457" i="13"/>
  <c r="B457" i="13"/>
  <c r="R457" i="16"/>
  <c r="Q457" i="16"/>
  <c r="P457" i="16"/>
  <c r="O457" i="16"/>
  <c r="K457" i="16"/>
  <c r="S457" i="16" s="1"/>
  <c r="D457" i="16"/>
  <c r="C457" i="16"/>
  <c r="B457" i="16"/>
  <c r="S457" i="11"/>
  <c r="R457" i="11"/>
  <c r="P457" i="11"/>
  <c r="O457" i="11"/>
  <c r="N457" i="11"/>
  <c r="K457" i="11"/>
  <c r="H457" i="11"/>
  <c r="T457" i="11" s="1"/>
  <c r="D457" i="11"/>
  <c r="C457" i="11"/>
  <c r="B457" i="11"/>
  <c r="P457" i="12"/>
  <c r="O457" i="12"/>
  <c r="N457" i="12"/>
  <c r="M457" i="12"/>
  <c r="I457" i="12"/>
  <c r="Q457" i="12" s="1"/>
  <c r="D457" i="12"/>
  <c r="C457" i="12"/>
  <c r="B457" i="12"/>
  <c r="P457" i="10"/>
  <c r="O457" i="10"/>
  <c r="M457" i="10"/>
  <c r="I457" i="10"/>
  <c r="Q457" i="10" s="1"/>
  <c r="D457" i="10"/>
  <c r="C457" i="10"/>
  <c r="B457" i="10"/>
  <c r="O457" i="1"/>
  <c r="Z457" i="18" s="1"/>
  <c r="AN457" i="18" s="1"/>
  <c r="N457" i="1"/>
  <c r="P457" i="18" s="1"/>
  <c r="AM457" i="18" s="1"/>
  <c r="M457" i="1"/>
  <c r="J457" i="18" s="1"/>
  <c r="L457" i="1"/>
  <c r="D457" i="18" s="1"/>
  <c r="AK457" i="18" s="1"/>
  <c r="A457" i="1"/>
  <c r="A457" i="15" s="1"/>
  <c r="AX456" i="18"/>
  <c r="AW456" i="18"/>
  <c r="AV456" i="18"/>
  <c r="AI456" i="18"/>
  <c r="AG456" i="18"/>
  <c r="AF456" i="18"/>
  <c r="BB456" i="18" s="1"/>
  <c r="AE456" i="18"/>
  <c r="AD456" i="18"/>
  <c r="AC456" i="18"/>
  <c r="Y456" i="18"/>
  <c r="W456" i="18"/>
  <c r="V456" i="18"/>
  <c r="U456" i="18"/>
  <c r="T456" i="18"/>
  <c r="AZ456" i="18" s="1"/>
  <c r="S456" i="18"/>
  <c r="I456" i="18"/>
  <c r="H456" i="18"/>
  <c r="C456" i="18"/>
  <c r="B456" i="18"/>
  <c r="Q456" i="15"/>
  <c r="P456" i="15"/>
  <c r="O456" i="15"/>
  <c r="N456" i="15"/>
  <c r="J456" i="15"/>
  <c r="R456" i="15" s="1"/>
  <c r="D456" i="15"/>
  <c r="C456" i="15"/>
  <c r="B456" i="15"/>
  <c r="Q456" i="14"/>
  <c r="P456" i="14"/>
  <c r="O456" i="14"/>
  <c r="N456" i="14"/>
  <c r="J456" i="14"/>
  <c r="R456" i="14" s="1"/>
  <c r="C456" i="14"/>
  <c r="B456" i="14"/>
  <c r="P456" i="13"/>
  <c r="O456" i="13"/>
  <c r="N456" i="13"/>
  <c r="M456" i="13"/>
  <c r="I456" i="13"/>
  <c r="Q456" i="13" s="1"/>
  <c r="D456" i="13"/>
  <c r="C456" i="13"/>
  <c r="B456" i="13"/>
  <c r="R456" i="16"/>
  <c r="Q456" i="16"/>
  <c r="P456" i="16"/>
  <c r="O456" i="16"/>
  <c r="K456" i="16"/>
  <c r="S456" i="16" s="1"/>
  <c r="D456" i="16"/>
  <c r="C456" i="16"/>
  <c r="B456" i="16"/>
  <c r="S456" i="11"/>
  <c r="R456" i="11"/>
  <c r="P456" i="11"/>
  <c r="O456" i="11"/>
  <c r="N456" i="11"/>
  <c r="K456" i="11"/>
  <c r="H456" i="11"/>
  <c r="T456" i="11" s="1"/>
  <c r="D456" i="11"/>
  <c r="C456" i="11"/>
  <c r="B456" i="11"/>
  <c r="P456" i="12"/>
  <c r="O456" i="12"/>
  <c r="N456" i="12"/>
  <c r="M456" i="12"/>
  <c r="I456" i="12"/>
  <c r="Q456" i="12" s="1"/>
  <c r="D456" i="12"/>
  <c r="C456" i="12"/>
  <c r="B456" i="12"/>
  <c r="P456" i="10"/>
  <c r="O456" i="10"/>
  <c r="M456" i="10"/>
  <c r="I456" i="10"/>
  <c r="Q456" i="10" s="1"/>
  <c r="D456" i="10"/>
  <c r="C456" i="10"/>
  <c r="B456" i="10"/>
  <c r="O456" i="1"/>
  <c r="Z456" i="18" s="1"/>
  <c r="AN456" i="18" s="1"/>
  <c r="N456" i="1"/>
  <c r="P456" i="18" s="1"/>
  <c r="AM456" i="18" s="1"/>
  <c r="M456" i="1"/>
  <c r="J456" i="18" s="1"/>
  <c r="AL456" i="18" s="1"/>
  <c r="L456" i="1"/>
  <c r="D456" i="18" s="1"/>
  <c r="AK456" i="18" s="1"/>
  <c r="A456" i="1"/>
  <c r="A456" i="18" s="1"/>
  <c r="AX455" i="18"/>
  <c r="AW455" i="18"/>
  <c r="AV455" i="18"/>
  <c r="AF455" i="18"/>
  <c r="BB455" i="18" s="1"/>
  <c r="AD455" i="18"/>
  <c r="AC455" i="18"/>
  <c r="V455" i="18"/>
  <c r="W455" i="18" s="1"/>
  <c r="T455" i="18"/>
  <c r="AZ455" i="18" s="1"/>
  <c r="S455" i="18"/>
  <c r="I455" i="18"/>
  <c r="H455" i="18"/>
  <c r="C455" i="18"/>
  <c r="B455" i="18"/>
  <c r="Q455" i="15"/>
  <c r="P455" i="15"/>
  <c r="O455" i="15"/>
  <c r="N455" i="15"/>
  <c r="J455" i="15"/>
  <c r="R455" i="15" s="1"/>
  <c r="D455" i="15"/>
  <c r="C455" i="15"/>
  <c r="B455" i="15"/>
  <c r="Q455" i="14"/>
  <c r="P455" i="14"/>
  <c r="O455" i="14"/>
  <c r="N455" i="14"/>
  <c r="J455" i="14"/>
  <c r="R455" i="14" s="1"/>
  <c r="C455" i="14"/>
  <c r="B455" i="14"/>
  <c r="P455" i="13"/>
  <c r="O455" i="13"/>
  <c r="N455" i="13"/>
  <c r="M455" i="13"/>
  <c r="I455" i="13"/>
  <c r="Q455" i="13" s="1"/>
  <c r="D455" i="13"/>
  <c r="C455" i="13"/>
  <c r="B455" i="13"/>
  <c r="R455" i="16"/>
  <c r="Q455" i="16"/>
  <c r="P455" i="16"/>
  <c r="O455" i="16"/>
  <c r="K455" i="16"/>
  <c r="S455" i="16" s="1"/>
  <c r="D455" i="16"/>
  <c r="C455" i="16"/>
  <c r="B455" i="16"/>
  <c r="S455" i="11"/>
  <c r="R455" i="11"/>
  <c r="P455" i="11"/>
  <c r="O455" i="11"/>
  <c r="N455" i="11"/>
  <c r="K455" i="11"/>
  <c r="H455" i="11"/>
  <c r="T455" i="11" s="1"/>
  <c r="D455" i="11"/>
  <c r="C455" i="11"/>
  <c r="B455" i="11"/>
  <c r="P455" i="12"/>
  <c r="O455" i="12"/>
  <c r="N455" i="12"/>
  <c r="M455" i="12"/>
  <c r="I455" i="12"/>
  <c r="Q455" i="12" s="1"/>
  <c r="D455" i="12"/>
  <c r="C455" i="12"/>
  <c r="B455" i="12"/>
  <c r="P455" i="10"/>
  <c r="O455" i="10"/>
  <c r="M455" i="10"/>
  <c r="M455" i="18" s="1"/>
  <c r="I455" i="10"/>
  <c r="Q455" i="10" s="1"/>
  <c r="D455" i="10"/>
  <c r="C455" i="10"/>
  <c r="B455" i="10"/>
  <c r="O455" i="1"/>
  <c r="Z455" i="18" s="1"/>
  <c r="AN455" i="18" s="1"/>
  <c r="N455" i="1"/>
  <c r="P455" i="18" s="1"/>
  <c r="M455" i="1"/>
  <c r="J455" i="18" s="1"/>
  <c r="L455" i="1"/>
  <c r="D455" i="18" s="1"/>
  <c r="AK455" i="18" s="1"/>
  <c r="A455" i="1"/>
  <c r="A455" i="15" s="1"/>
  <c r="AX454" i="18"/>
  <c r="AW454" i="18"/>
  <c r="AV454" i="18"/>
  <c r="AF454" i="18"/>
  <c r="BB454" i="18" s="1"/>
  <c r="AD454" i="18"/>
  <c r="AC454" i="18"/>
  <c r="V454" i="18"/>
  <c r="W454" i="18" s="1"/>
  <c r="T454" i="18"/>
  <c r="AZ454" i="18" s="1"/>
  <c r="S454" i="18"/>
  <c r="I454" i="18"/>
  <c r="H454" i="18"/>
  <c r="C454" i="18"/>
  <c r="B454" i="18"/>
  <c r="Q454" i="15"/>
  <c r="P454" i="15"/>
  <c r="O454" i="15"/>
  <c r="N454" i="15"/>
  <c r="J454" i="15"/>
  <c r="R454" i="15" s="1"/>
  <c r="D454" i="15"/>
  <c r="C454" i="15"/>
  <c r="B454" i="15"/>
  <c r="Q454" i="14"/>
  <c r="P454" i="14"/>
  <c r="O454" i="14"/>
  <c r="N454" i="14"/>
  <c r="J454" i="14"/>
  <c r="R454" i="14" s="1"/>
  <c r="C454" i="14"/>
  <c r="B454" i="14"/>
  <c r="P454" i="13"/>
  <c r="O454" i="13"/>
  <c r="N454" i="13"/>
  <c r="M454" i="13"/>
  <c r="I454" i="13"/>
  <c r="Q454" i="13" s="1"/>
  <c r="D454" i="13"/>
  <c r="C454" i="13"/>
  <c r="B454" i="13"/>
  <c r="R454" i="16"/>
  <c r="Q454" i="16"/>
  <c r="P454" i="16"/>
  <c r="O454" i="16"/>
  <c r="K454" i="16"/>
  <c r="S454" i="16" s="1"/>
  <c r="D454" i="16"/>
  <c r="C454" i="16"/>
  <c r="B454" i="16"/>
  <c r="S454" i="11"/>
  <c r="R454" i="11"/>
  <c r="P454" i="11"/>
  <c r="O454" i="11"/>
  <c r="N454" i="11"/>
  <c r="K454" i="11"/>
  <c r="H454" i="11"/>
  <c r="T454" i="11" s="1"/>
  <c r="D454" i="11"/>
  <c r="C454" i="11"/>
  <c r="B454" i="11"/>
  <c r="P454" i="12"/>
  <c r="O454" i="12"/>
  <c r="N454" i="12"/>
  <c r="M454" i="12"/>
  <c r="I454" i="12"/>
  <c r="Q454" i="12" s="1"/>
  <c r="D454" i="12"/>
  <c r="C454" i="12"/>
  <c r="B454" i="12"/>
  <c r="P454" i="10"/>
  <c r="O454" i="10"/>
  <c r="M454" i="10"/>
  <c r="I454" i="10"/>
  <c r="Q454" i="10" s="1"/>
  <c r="D454" i="10"/>
  <c r="C454" i="10"/>
  <c r="B454" i="10"/>
  <c r="O454" i="1"/>
  <c r="Z454" i="18" s="1"/>
  <c r="N454" i="1"/>
  <c r="P454" i="18" s="1"/>
  <c r="AM454" i="18" s="1"/>
  <c r="M454" i="1"/>
  <c r="J454" i="18" s="1"/>
  <c r="AL454" i="18" s="1"/>
  <c r="L454" i="1"/>
  <c r="D454" i="18" s="1"/>
  <c r="AK454" i="18" s="1"/>
  <c r="A454" i="1"/>
  <c r="A454" i="18" s="1"/>
  <c r="AX453" i="18"/>
  <c r="AW453" i="18"/>
  <c r="AV453" i="18"/>
  <c r="AI453" i="18"/>
  <c r="AG453" i="18"/>
  <c r="AF453" i="18"/>
  <c r="BB453" i="18" s="1"/>
  <c r="AE453" i="18"/>
  <c r="AD453" i="18"/>
  <c r="AC453" i="18"/>
  <c r="V453" i="18"/>
  <c r="W453" i="18" s="1"/>
  <c r="T453" i="18"/>
  <c r="AZ453" i="18" s="1"/>
  <c r="S453" i="18"/>
  <c r="I453" i="18"/>
  <c r="H453" i="18"/>
  <c r="C453" i="18"/>
  <c r="B453" i="18"/>
  <c r="Q453" i="15"/>
  <c r="P453" i="15"/>
  <c r="O453" i="15"/>
  <c r="N453" i="15"/>
  <c r="J453" i="15"/>
  <c r="C453" i="15"/>
  <c r="B453" i="15"/>
  <c r="Q453" i="14"/>
  <c r="P453" i="14"/>
  <c r="O453" i="14"/>
  <c r="N453" i="14"/>
  <c r="J453" i="14"/>
  <c r="C453" i="14"/>
  <c r="B453" i="14"/>
  <c r="P453" i="13"/>
  <c r="O453" i="13"/>
  <c r="N453" i="13"/>
  <c r="M453" i="13"/>
  <c r="I453" i="13"/>
  <c r="Q453" i="13" s="1"/>
  <c r="D453" i="13"/>
  <c r="C453" i="13"/>
  <c r="B453" i="13"/>
  <c r="R453" i="16"/>
  <c r="Q453" i="16"/>
  <c r="P453" i="16"/>
  <c r="O453" i="16"/>
  <c r="K453" i="16"/>
  <c r="S453" i="16" s="1"/>
  <c r="D453" i="16"/>
  <c r="C453" i="16"/>
  <c r="B453" i="16"/>
  <c r="S453" i="11"/>
  <c r="R453" i="11"/>
  <c r="P453" i="11"/>
  <c r="O453" i="11"/>
  <c r="N453" i="11"/>
  <c r="K453" i="11"/>
  <c r="H453" i="11"/>
  <c r="T453" i="11" s="1"/>
  <c r="D453" i="11"/>
  <c r="C453" i="11"/>
  <c r="B453" i="11"/>
  <c r="P453" i="12"/>
  <c r="O453" i="12"/>
  <c r="N453" i="12"/>
  <c r="M453" i="12"/>
  <c r="I453" i="12"/>
  <c r="Q453" i="12" s="1"/>
  <c r="D453" i="12"/>
  <c r="C453" i="12"/>
  <c r="B453" i="12"/>
  <c r="P453" i="10"/>
  <c r="O453" i="10"/>
  <c r="M453" i="10"/>
  <c r="I453" i="10"/>
  <c r="Q453" i="10" s="1"/>
  <c r="D453" i="10"/>
  <c r="C453" i="10"/>
  <c r="B453" i="10"/>
  <c r="O453" i="1"/>
  <c r="Z453" i="18" s="1"/>
  <c r="AN453" i="18" s="1"/>
  <c r="N453" i="1"/>
  <c r="P453" i="18" s="1"/>
  <c r="AM453" i="18" s="1"/>
  <c r="M453" i="1"/>
  <c r="J453" i="18" s="1"/>
  <c r="L453" i="1"/>
  <c r="D453" i="18" s="1"/>
  <c r="AK453" i="18" s="1"/>
  <c r="A453" i="1"/>
  <c r="A453" i="15" s="1"/>
  <c r="AX452" i="18"/>
  <c r="AW452" i="18"/>
  <c r="AV452" i="18"/>
  <c r="AF452" i="18"/>
  <c r="BB452" i="18" s="1"/>
  <c r="AD452" i="18"/>
  <c r="AC452" i="18"/>
  <c r="V452" i="18"/>
  <c r="T452" i="18"/>
  <c r="S452" i="18"/>
  <c r="I452" i="18"/>
  <c r="H452" i="18"/>
  <c r="C452" i="18"/>
  <c r="B452" i="18"/>
  <c r="Q452" i="15"/>
  <c r="P452" i="15"/>
  <c r="O452" i="15"/>
  <c r="N452" i="15"/>
  <c r="J452" i="15"/>
  <c r="C452" i="15"/>
  <c r="B452" i="15"/>
  <c r="Q452" i="14"/>
  <c r="P452" i="14"/>
  <c r="O452" i="14"/>
  <c r="N452" i="14"/>
  <c r="J452" i="14"/>
  <c r="C452" i="14"/>
  <c r="B452" i="14"/>
  <c r="P452" i="13"/>
  <c r="O452" i="13"/>
  <c r="N452" i="13"/>
  <c r="M452" i="13"/>
  <c r="I452" i="13"/>
  <c r="Q452" i="13" s="1"/>
  <c r="D452" i="13"/>
  <c r="C452" i="13"/>
  <c r="B452" i="13"/>
  <c r="R452" i="16"/>
  <c r="Q452" i="16"/>
  <c r="P452" i="16"/>
  <c r="O452" i="16"/>
  <c r="K452" i="16"/>
  <c r="S452" i="16" s="1"/>
  <c r="D452" i="16"/>
  <c r="C452" i="16"/>
  <c r="B452" i="16"/>
  <c r="S452" i="11"/>
  <c r="R452" i="11"/>
  <c r="P452" i="11"/>
  <c r="O452" i="11"/>
  <c r="N452" i="11"/>
  <c r="K452" i="11"/>
  <c r="H452" i="11"/>
  <c r="T452" i="11" s="1"/>
  <c r="D452" i="11"/>
  <c r="C452" i="11"/>
  <c r="B452" i="11"/>
  <c r="P452" i="12"/>
  <c r="O452" i="12"/>
  <c r="N452" i="12"/>
  <c r="M452" i="12"/>
  <c r="I452" i="12"/>
  <c r="Q452" i="12" s="1"/>
  <c r="D452" i="12"/>
  <c r="C452" i="12"/>
  <c r="B452" i="12"/>
  <c r="P452" i="10"/>
  <c r="O452" i="10"/>
  <c r="M452" i="10"/>
  <c r="I452" i="10"/>
  <c r="Q452" i="10" s="1"/>
  <c r="D452" i="10"/>
  <c r="C452" i="10"/>
  <c r="B452" i="10"/>
  <c r="O452" i="1"/>
  <c r="Z452" i="18" s="1"/>
  <c r="AN452" i="18" s="1"/>
  <c r="N452" i="1"/>
  <c r="P452" i="18" s="1"/>
  <c r="AM452" i="18" s="1"/>
  <c r="M452" i="1"/>
  <c r="J452" i="18" s="1"/>
  <c r="L452" i="1"/>
  <c r="D452" i="18" s="1"/>
  <c r="AK452" i="18" s="1"/>
  <c r="A452" i="1"/>
  <c r="A452" i="18" s="1"/>
  <c r="AX451" i="18"/>
  <c r="AW451" i="18"/>
  <c r="AV451" i="18"/>
  <c r="AI451" i="18"/>
  <c r="AG451" i="18"/>
  <c r="AF451" i="18"/>
  <c r="BB451" i="18" s="1"/>
  <c r="AE451" i="18"/>
  <c r="AD451" i="18"/>
  <c r="AC451" i="18"/>
  <c r="V451" i="18"/>
  <c r="W451" i="18" s="1"/>
  <c r="T451" i="18"/>
  <c r="S451" i="18"/>
  <c r="I451" i="18"/>
  <c r="H451" i="18"/>
  <c r="C451" i="18"/>
  <c r="B451" i="18"/>
  <c r="Q451" i="15"/>
  <c r="P451" i="15"/>
  <c r="O451" i="15"/>
  <c r="N451" i="15"/>
  <c r="J451" i="15"/>
  <c r="C451" i="15"/>
  <c r="B451" i="15"/>
  <c r="Q451" i="14"/>
  <c r="P451" i="14"/>
  <c r="O451" i="14"/>
  <c r="N451" i="14"/>
  <c r="J451" i="14"/>
  <c r="C451" i="14"/>
  <c r="B451" i="14"/>
  <c r="P451" i="13"/>
  <c r="O451" i="13"/>
  <c r="N451" i="13"/>
  <c r="M451" i="13"/>
  <c r="I451" i="13"/>
  <c r="Q451" i="13" s="1"/>
  <c r="D451" i="13"/>
  <c r="C451" i="13"/>
  <c r="B451" i="13"/>
  <c r="R451" i="16"/>
  <c r="Q451" i="16"/>
  <c r="P451" i="16"/>
  <c r="O451" i="16"/>
  <c r="K451" i="16"/>
  <c r="S451" i="16" s="1"/>
  <c r="D451" i="16"/>
  <c r="C451" i="16"/>
  <c r="B451" i="16"/>
  <c r="S451" i="11"/>
  <c r="R451" i="11"/>
  <c r="P451" i="11"/>
  <c r="O451" i="11"/>
  <c r="N451" i="11"/>
  <c r="K451" i="11"/>
  <c r="H451" i="11"/>
  <c r="T451" i="11" s="1"/>
  <c r="D451" i="11"/>
  <c r="C451" i="11"/>
  <c r="B451" i="11"/>
  <c r="P451" i="12"/>
  <c r="O451" i="12"/>
  <c r="N451" i="12"/>
  <c r="M451" i="12"/>
  <c r="I451" i="12"/>
  <c r="Q451" i="12" s="1"/>
  <c r="D451" i="12"/>
  <c r="C451" i="12"/>
  <c r="B451" i="12"/>
  <c r="P451" i="10"/>
  <c r="O451" i="10"/>
  <c r="M451" i="10"/>
  <c r="I451" i="10"/>
  <c r="Q451" i="10" s="1"/>
  <c r="D451" i="10"/>
  <c r="C451" i="10"/>
  <c r="B451" i="10"/>
  <c r="O451" i="1"/>
  <c r="Z451" i="18" s="1"/>
  <c r="AN451" i="18" s="1"/>
  <c r="N451" i="1"/>
  <c r="P451" i="18" s="1"/>
  <c r="AM451" i="18" s="1"/>
  <c r="M451" i="1"/>
  <c r="J451" i="18" s="1"/>
  <c r="L451" i="1"/>
  <c r="D451" i="18" s="1"/>
  <c r="AK451" i="18" s="1"/>
  <c r="A451" i="1"/>
  <c r="A451" i="18" s="1"/>
  <c r="AX450" i="18"/>
  <c r="AW450" i="18"/>
  <c r="AV450" i="18"/>
  <c r="AI450" i="18"/>
  <c r="AG450" i="18"/>
  <c r="AF450" i="18"/>
  <c r="BB450" i="18" s="1"/>
  <c r="AE450" i="18"/>
  <c r="AD450" i="18"/>
  <c r="AC450" i="18"/>
  <c r="V450" i="18"/>
  <c r="W450" i="18" s="1"/>
  <c r="T450" i="18"/>
  <c r="AZ450" i="18" s="1"/>
  <c r="S450" i="18"/>
  <c r="I450" i="18"/>
  <c r="H450" i="18"/>
  <c r="C450" i="18"/>
  <c r="B450" i="18"/>
  <c r="Q450" i="15"/>
  <c r="P450" i="15"/>
  <c r="O450" i="15"/>
  <c r="N450" i="15"/>
  <c r="J450" i="15"/>
  <c r="C450" i="15"/>
  <c r="B450" i="15"/>
  <c r="Q450" i="14"/>
  <c r="P450" i="14"/>
  <c r="O450" i="14"/>
  <c r="N450" i="14"/>
  <c r="J450" i="14"/>
  <c r="C450" i="14"/>
  <c r="B450" i="14"/>
  <c r="P450" i="13"/>
  <c r="O450" i="13"/>
  <c r="N450" i="13"/>
  <c r="M450" i="13"/>
  <c r="I450" i="13"/>
  <c r="Q450" i="13" s="1"/>
  <c r="D450" i="13"/>
  <c r="C450" i="13"/>
  <c r="B450" i="13"/>
  <c r="R450" i="16"/>
  <c r="Q450" i="16"/>
  <c r="P450" i="16"/>
  <c r="O450" i="16"/>
  <c r="K450" i="16"/>
  <c r="S450" i="16" s="1"/>
  <c r="D450" i="16"/>
  <c r="C450" i="16"/>
  <c r="B450" i="16"/>
  <c r="S450" i="11"/>
  <c r="R450" i="11"/>
  <c r="P450" i="11"/>
  <c r="O450" i="11"/>
  <c r="N450" i="11"/>
  <c r="K450" i="11"/>
  <c r="H450" i="11"/>
  <c r="T450" i="11" s="1"/>
  <c r="D450" i="11"/>
  <c r="C450" i="11"/>
  <c r="B450" i="11"/>
  <c r="P450" i="12"/>
  <c r="O450" i="12"/>
  <c r="N450" i="12"/>
  <c r="M450" i="12"/>
  <c r="I450" i="12"/>
  <c r="Q450" i="12" s="1"/>
  <c r="D450" i="12"/>
  <c r="C450" i="12"/>
  <c r="B450" i="12"/>
  <c r="P450" i="10"/>
  <c r="O450" i="10"/>
  <c r="M450" i="10"/>
  <c r="M450" i="18" s="1"/>
  <c r="I450" i="10"/>
  <c r="Q450" i="10" s="1"/>
  <c r="D450" i="10"/>
  <c r="C450" i="10"/>
  <c r="B450" i="10"/>
  <c r="O450" i="1"/>
  <c r="Z450" i="18" s="1"/>
  <c r="AN450" i="18" s="1"/>
  <c r="N450" i="1"/>
  <c r="P450" i="18" s="1"/>
  <c r="AM450" i="18" s="1"/>
  <c r="M450" i="1"/>
  <c r="J450" i="18" s="1"/>
  <c r="L450" i="1"/>
  <c r="D450" i="18" s="1"/>
  <c r="AK450" i="18" s="1"/>
  <c r="A450" i="1"/>
  <c r="A450" i="15" s="1"/>
  <c r="AX449" i="18"/>
  <c r="AW449" i="18"/>
  <c r="AV449" i="18"/>
  <c r="AI449" i="18"/>
  <c r="AG449" i="18"/>
  <c r="AF449" i="18"/>
  <c r="BB449" i="18" s="1"/>
  <c r="AE449" i="18"/>
  <c r="AD449" i="18"/>
  <c r="AC449" i="18"/>
  <c r="V449" i="18"/>
  <c r="T449" i="18"/>
  <c r="AZ449" i="18" s="1"/>
  <c r="S449" i="18"/>
  <c r="I449" i="18"/>
  <c r="H449" i="18"/>
  <c r="C449" i="18"/>
  <c r="B449" i="18"/>
  <c r="Q449" i="15"/>
  <c r="P449" i="15"/>
  <c r="O449" i="15"/>
  <c r="N449" i="15"/>
  <c r="J449" i="15"/>
  <c r="C449" i="15"/>
  <c r="B449" i="15"/>
  <c r="Q449" i="14"/>
  <c r="P449" i="14"/>
  <c r="O449" i="14"/>
  <c r="N449" i="14"/>
  <c r="J449" i="14"/>
  <c r="C449" i="14"/>
  <c r="B449" i="14"/>
  <c r="P449" i="13"/>
  <c r="O449" i="13"/>
  <c r="N449" i="13"/>
  <c r="M449" i="13"/>
  <c r="I449" i="13"/>
  <c r="Q449" i="13" s="1"/>
  <c r="D449" i="13"/>
  <c r="C449" i="13"/>
  <c r="B449" i="13"/>
  <c r="R449" i="16"/>
  <c r="Q449" i="16"/>
  <c r="P449" i="16"/>
  <c r="O449" i="16"/>
  <c r="K449" i="16"/>
  <c r="S449" i="16" s="1"/>
  <c r="D449" i="16"/>
  <c r="C449" i="16"/>
  <c r="B449" i="16"/>
  <c r="S449" i="11"/>
  <c r="R449" i="11"/>
  <c r="P449" i="11"/>
  <c r="O449" i="11"/>
  <c r="N449" i="11"/>
  <c r="K449" i="11"/>
  <c r="H449" i="11"/>
  <c r="T449" i="11" s="1"/>
  <c r="D449" i="11"/>
  <c r="C449" i="11"/>
  <c r="B449" i="11"/>
  <c r="P449" i="12"/>
  <c r="O449" i="12"/>
  <c r="N449" i="12"/>
  <c r="M449" i="12"/>
  <c r="I449" i="12"/>
  <c r="Q449" i="12" s="1"/>
  <c r="D449" i="12"/>
  <c r="C449" i="12"/>
  <c r="B449" i="12"/>
  <c r="P449" i="10"/>
  <c r="O449" i="10"/>
  <c r="M449" i="10"/>
  <c r="I449" i="10"/>
  <c r="Q449" i="10" s="1"/>
  <c r="D449" i="10"/>
  <c r="C449" i="10"/>
  <c r="B449" i="10"/>
  <c r="O449" i="1"/>
  <c r="Z449" i="18" s="1"/>
  <c r="AN449" i="18" s="1"/>
  <c r="N449" i="1"/>
  <c r="P449" i="18" s="1"/>
  <c r="AM449" i="18" s="1"/>
  <c r="M449" i="1"/>
  <c r="J449" i="18" s="1"/>
  <c r="AL449" i="18" s="1"/>
  <c r="L449" i="1"/>
  <c r="D449" i="18" s="1"/>
  <c r="AK449" i="18" s="1"/>
  <c r="A449" i="1"/>
  <c r="A449" i="15" s="1"/>
  <c r="AX448" i="18"/>
  <c r="AW448" i="18"/>
  <c r="AV448" i="18"/>
  <c r="AI448" i="18"/>
  <c r="AG448" i="18"/>
  <c r="AF448" i="18"/>
  <c r="BB448" i="18" s="1"/>
  <c r="AE448" i="18"/>
  <c r="AD448" i="18"/>
  <c r="AC448" i="18"/>
  <c r="V448" i="18"/>
  <c r="T448" i="18"/>
  <c r="AZ448" i="18" s="1"/>
  <c r="S448" i="18"/>
  <c r="I448" i="18"/>
  <c r="H448" i="18"/>
  <c r="C448" i="18"/>
  <c r="B448" i="18"/>
  <c r="Q448" i="15"/>
  <c r="P448" i="15"/>
  <c r="O448" i="15"/>
  <c r="N448" i="15"/>
  <c r="J448" i="15"/>
  <c r="R448" i="15" s="1"/>
  <c r="D448" i="15"/>
  <c r="C448" i="15"/>
  <c r="B448" i="15"/>
  <c r="Q448" i="14"/>
  <c r="P448" i="14"/>
  <c r="O448" i="14"/>
  <c r="N448" i="14"/>
  <c r="J448" i="14"/>
  <c r="R448" i="14" s="1"/>
  <c r="C448" i="14"/>
  <c r="B448" i="14"/>
  <c r="P448" i="13"/>
  <c r="O448" i="13"/>
  <c r="N448" i="13"/>
  <c r="M448" i="13"/>
  <c r="I448" i="13"/>
  <c r="Q448" i="13" s="1"/>
  <c r="D448" i="13"/>
  <c r="C448" i="13"/>
  <c r="B448" i="13"/>
  <c r="R448" i="16"/>
  <c r="Q448" i="16"/>
  <c r="P448" i="16"/>
  <c r="O448" i="16"/>
  <c r="K448" i="16"/>
  <c r="S448" i="16" s="1"/>
  <c r="D448" i="16"/>
  <c r="C448" i="16"/>
  <c r="B448" i="16"/>
  <c r="S448" i="11"/>
  <c r="R448" i="11"/>
  <c r="P448" i="11"/>
  <c r="O448" i="11"/>
  <c r="N448" i="11"/>
  <c r="K448" i="11"/>
  <c r="H448" i="11"/>
  <c r="T448" i="11" s="1"/>
  <c r="D448" i="11"/>
  <c r="C448" i="11"/>
  <c r="B448" i="11"/>
  <c r="P448" i="12"/>
  <c r="O448" i="12"/>
  <c r="N448" i="12"/>
  <c r="M448" i="12"/>
  <c r="I448" i="12"/>
  <c r="Q448" i="12" s="1"/>
  <c r="D448" i="12"/>
  <c r="C448" i="12"/>
  <c r="B448" i="12"/>
  <c r="P448" i="10"/>
  <c r="O448" i="10"/>
  <c r="M448" i="10"/>
  <c r="I448" i="10"/>
  <c r="Q448" i="10" s="1"/>
  <c r="D448" i="10"/>
  <c r="C448" i="10"/>
  <c r="B448" i="10"/>
  <c r="O448" i="1"/>
  <c r="Z448" i="18" s="1"/>
  <c r="AN448" i="18" s="1"/>
  <c r="N448" i="1"/>
  <c r="P448" i="18" s="1"/>
  <c r="M448" i="1"/>
  <c r="J448" i="18" s="1"/>
  <c r="AL448" i="18" s="1"/>
  <c r="L448" i="1"/>
  <c r="D448" i="18" s="1"/>
  <c r="AK448" i="18" s="1"/>
  <c r="A448" i="1"/>
  <c r="A448" i="15" s="1"/>
  <c r="AX447" i="18"/>
  <c r="AW447" i="18"/>
  <c r="AV447" i="18"/>
  <c r="AI447" i="18"/>
  <c r="AG447" i="18"/>
  <c r="AF447" i="18"/>
  <c r="BB447" i="18" s="1"/>
  <c r="AE447" i="18"/>
  <c r="AD447" i="18"/>
  <c r="AC447" i="18"/>
  <c r="V447" i="18"/>
  <c r="T447" i="18"/>
  <c r="AZ447" i="18" s="1"/>
  <c r="S447" i="18"/>
  <c r="I447" i="18"/>
  <c r="H447" i="18"/>
  <c r="C447" i="18"/>
  <c r="B447" i="18"/>
  <c r="Q447" i="15"/>
  <c r="P447" i="15"/>
  <c r="O447" i="15"/>
  <c r="N447" i="15"/>
  <c r="J447" i="15"/>
  <c r="C447" i="15"/>
  <c r="B447" i="15"/>
  <c r="Q447" i="14"/>
  <c r="P447" i="14"/>
  <c r="O447" i="14"/>
  <c r="N447" i="14"/>
  <c r="J447" i="14"/>
  <c r="C447" i="14"/>
  <c r="B447" i="14"/>
  <c r="P447" i="13"/>
  <c r="O447" i="13"/>
  <c r="N447" i="13"/>
  <c r="M447" i="13"/>
  <c r="I447" i="13"/>
  <c r="Q447" i="13" s="1"/>
  <c r="D447" i="13"/>
  <c r="C447" i="13"/>
  <c r="B447" i="13"/>
  <c r="R447" i="16"/>
  <c r="Q447" i="16"/>
  <c r="P447" i="16"/>
  <c r="O447" i="16"/>
  <c r="K447" i="16"/>
  <c r="S447" i="16" s="1"/>
  <c r="D447" i="16"/>
  <c r="C447" i="16"/>
  <c r="B447" i="16"/>
  <c r="S447" i="11"/>
  <c r="R447" i="11"/>
  <c r="P447" i="11"/>
  <c r="O447" i="11"/>
  <c r="N447" i="11"/>
  <c r="K447" i="11"/>
  <c r="H447" i="11"/>
  <c r="T447" i="11" s="1"/>
  <c r="D447" i="11"/>
  <c r="C447" i="11"/>
  <c r="B447" i="11"/>
  <c r="P447" i="12"/>
  <c r="O447" i="12"/>
  <c r="N447" i="12"/>
  <c r="M447" i="12"/>
  <c r="I447" i="12"/>
  <c r="Q447" i="12" s="1"/>
  <c r="D447" i="12"/>
  <c r="C447" i="12"/>
  <c r="B447" i="12"/>
  <c r="P447" i="10"/>
  <c r="O447" i="10"/>
  <c r="M447" i="10"/>
  <c r="M447" i="18" s="1"/>
  <c r="I447" i="10"/>
  <c r="Q447" i="10" s="1"/>
  <c r="D447" i="10"/>
  <c r="C447" i="10"/>
  <c r="B447" i="10"/>
  <c r="O447" i="1"/>
  <c r="Z447" i="18" s="1"/>
  <c r="AN447" i="18" s="1"/>
  <c r="N447" i="1"/>
  <c r="P447" i="18" s="1"/>
  <c r="M447" i="1"/>
  <c r="J447" i="18" s="1"/>
  <c r="AL447" i="18" s="1"/>
  <c r="L447" i="1"/>
  <c r="D447" i="18" s="1"/>
  <c r="AK447" i="18" s="1"/>
  <c r="A447" i="1"/>
  <c r="A447" i="18" s="1"/>
  <c r="AX446" i="18"/>
  <c r="AW446" i="18"/>
  <c r="AV446" i="18"/>
  <c r="AI446" i="18"/>
  <c r="AG446" i="18"/>
  <c r="AF446" i="18"/>
  <c r="BB446" i="18" s="1"/>
  <c r="AE446" i="18"/>
  <c r="AD446" i="18"/>
  <c r="AC446" i="18"/>
  <c r="V446" i="18"/>
  <c r="W446" i="18" s="1"/>
  <c r="T446" i="18"/>
  <c r="AZ446" i="18" s="1"/>
  <c r="S446" i="18"/>
  <c r="I446" i="18"/>
  <c r="H446" i="18"/>
  <c r="C446" i="18"/>
  <c r="B446" i="18"/>
  <c r="Q446" i="15"/>
  <c r="P446" i="15"/>
  <c r="O446" i="15"/>
  <c r="N446" i="15"/>
  <c r="J446" i="15"/>
  <c r="C446" i="15"/>
  <c r="B446" i="15"/>
  <c r="Q446" i="14"/>
  <c r="P446" i="14"/>
  <c r="O446" i="14"/>
  <c r="N446" i="14"/>
  <c r="J446" i="14"/>
  <c r="C446" i="14"/>
  <c r="B446" i="14"/>
  <c r="P446" i="13"/>
  <c r="O446" i="13"/>
  <c r="N446" i="13"/>
  <c r="M446" i="13"/>
  <c r="I446" i="13"/>
  <c r="Q446" i="13" s="1"/>
  <c r="D446" i="13"/>
  <c r="C446" i="13"/>
  <c r="B446" i="13"/>
  <c r="R446" i="16"/>
  <c r="Q446" i="16"/>
  <c r="P446" i="16"/>
  <c r="O446" i="16"/>
  <c r="K446" i="16"/>
  <c r="S446" i="16" s="1"/>
  <c r="D446" i="16"/>
  <c r="C446" i="16"/>
  <c r="B446" i="16"/>
  <c r="S446" i="11"/>
  <c r="R446" i="11"/>
  <c r="P446" i="11"/>
  <c r="O446" i="11"/>
  <c r="N446" i="11"/>
  <c r="K446" i="11"/>
  <c r="H446" i="11"/>
  <c r="T446" i="11" s="1"/>
  <c r="D446" i="11"/>
  <c r="C446" i="11"/>
  <c r="B446" i="11"/>
  <c r="P446" i="12"/>
  <c r="O446" i="12"/>
  <c r="N446" i="12"/>
  <c r="M446" i="12"/>
  <c r="I446" i="12"/>
  <c r="Q446" i="12" s="1"/>
  <c r="D446" i="12"/>
  <c r="C446" i="12"/>
  <c r="B446" i="12"/>
  <c r="P446" i="10"/>
  <c r="O446" i="10"/>
  <c r="M446" i="10"/>
  <c r="I446" i="10"/>
  <c r="Q446" i="10" s="1"/>
  <c r="D446" i="10"/>
  <c r="C446" i="10"/>
  <c r="B446" i="10"/>
  <c r="O446" i="1"/>
  <c r="Z446" i="18" s="1"/>
  <c r="AN446" i="18" s="1"/>
  <c r="N446" i="1"/>
  <c r="P446" i="18" s="1"/>
  <c r="AM446" i="18" s="1"/>
  <c r="M446" i="1"/>
  <c r="J446" i="18" s="1"/>
  <c r="AL446" i="18" s="1"/>
  <c r="L446" i="1"/>
  <c r="D446" i="18" s="1"/>
  <c r="AK446" i="18" s="1"/>
  <c r="A446" i="1"/>
  <c r="A446" i="18" s="1"/>
  <c r="AX445" i="18"/>
  <c r="AW445" i="18"/>
  <c r="AV445" i="18"/>
  <c r="AF445" i="18"/>
  <c r="BB445" i="18" s="1"/>
  <c r="AD445" i="18"/>
  <c r="AC445" i="18"/>
  <c r="V445" i="18"/>
  <c r="W445" i="18" s="1"/>
  <c r="T445" i="18"/>
  <c r="AZ445" i="18" s="1"/>
  <c r="S445" i="18"/>
  <c r="I445" i="18"/>
  <c r="H445" i="18"/>
  <c r="C445" i="18"/>
  <c r="B445" i="18"/>
  <c r="Q445" i="15"/>
  <c r="P445" i="15"/>
  <c r="O445" i="15"/>
  <c r="N445" i="15"/>
  <c r="J445" i="15"/>
  <c r="C445" i="15"/>
  <c r="B445" i="15"/>
  <c r="Q445" i="14"/>
  <c r="P445" i="14"/>
  <c r="O445" i="14"/>
  <c r="N445" i="14"/>
  <c r="J445" i="14"/>
  <c r="C445" i="14"/>
  <c r="B445" i="14"/>
  <c r="P445" i="13"/>
  <c r="O445" i="13"/>
  <c r="N445" i="13"/>
  <c r="M445" i="13"/>
  <c r="I445" i="13"/>
  <c r="Q445" i="13" s="1"/>
  <c r="D445" i="13"/>
  <c r="C445" i="13"/>
  <c r="B445" i="13"/>
  <c r="R445" i="16"/>
  <c r="Q445" i="16"/>
  <c r="P445" i="16"/>
  <c r="O445" i="16"/>
  <c r="K445" i="16"/>
  <c r="S445" i="16" s="1"/>
  <c r="D445" i="16"/>
  <c r="C445" i="16"/>
  <c r="B445" i="16"/>
  <c r="S445" i="11"/>
  <c r="R445" i="11"/>
  <c r="P445" i="11"/>
  <c r="O445" i="11"/>
  <c r="N445" i="11"/>
  <c r="K445" i="11"/>
  <c r="H445" i="11"/>
  <c r="T445" i="11" s="1"/>
  <c r="D445" i="11"/>
  <c r="C445" i="11"/>
  <c r="B445" i="11"/>
  <c r="P445" i="12"/>
  <c r="O445" i="12"/>
  <c r="N445" i="12"/>
  <c r="M445" i="12"/>
  <c r="I445" i="12"/>
  <c r="Q445" i="12" s="1"/>
  <c r="D445" i="12"/>
  <c r="C445" i="12"/>
  <c r="B445" i="12"/>
  <c r="P445" i="10"/>
  <c r="O445" i="10"/>
  <c r="M445" i="10"/>
  <c r="I445" i="10"/>
  <c r="Q445" i="10" s="1"/>
  <c r="D445" i="10"/>
  <c r="C445" i="10"/>
  <c r="B445" i="10"/>
  <c r="O445" i="1"/>
  <c r="Z445" i="18" s="1"/>
  <c r="N445" i="1"/>
  <c r="P445" i="18" s="1"/>
  <c r="AM445" i="18" s="1"/>
  <c r="M445" i="1"/>
  <c r="J445" i="18" s="1"/>
  <c r="L445" i="1"/>
  <c r="D445" i="18" s="1"/>
  <c r="AK445" i="18" s="1"/>
  <c r="A445" i="1"/>
  <c r="A445" i="15" s="1"/>
  <c r="AX444" i="18"/>
  <c r="AW444" i="18"/>
  <c r="AV444" i="18"/>
  <c r="AI444" i="18"/>
  <c r="AG444" i="18"/>
  <c r="AF444" i="18"/>
  <c r="BB444" i="18" s="1"/>
  <c r="AE444" i="18"/>
  <c r="AD444" i="18"/>
  <c r="AC444" i="18"/>
  <c r="V444" i="18"/>
  <c r="T444" i="18"/>
  <c r="S444" i="18"/>
  <c r="I444" i="18"/>
  <c r="H444" i="18"/>
  <c r="C444" i="18"/>
  <c r="B444" i="18"/>
  <c r="Q444" i="15"/>
  <c r="P444" i="15"/>
  <c r="O444" i="15"/>
  <c r="N444" i="15"/>
  <c r="J444" i="15"/>
  <c r="C444" i="15"/>
  <c r="B444" i="15"/>
  <c r="Q444" i="14"/>
  <c r="P444" i="14"/>
  <c r="O444" i="14"/>
  <c r="N444" i="14"/>
  <c r="J444" i="14"/>
  <c r="C444" i="14"/>
  <c r="B444" i="14"/>
  <c r="P444" i="13"/>
  <c r="O444" i="13"/>
  <c r="N444" i="13"/>
  <c r="M444" i="13"/>
  <c r="I444" i="13"/>
  <c r="Q444" i="13" s="1"/>
  <c r="D444" i="13"/>
  <c r="C444" i="13"/>
  <c r="B444" i="13"/>
  <c r="R444" i="16"/>
  <c r="Q444" i="16"/>
  <c r="P444" i="16"/>
  <c r="O444" i="16"/>
  <c r="K444" i="16"/>
  <c r="S444" i="16" s="1"/>
  <c r="D444" i="16"/>
  <c r="C444" i="16"/>
  <c r="B444" i="16"/>
  <c r="S444" i="11"/>
  <c r="R444" i="11"/>
  <c r="P444" i="11"/>
  <c r="O444" i="11"/>
  <c r="N444" i="11"/>
  <c r="K444" i="11"/>
  <c r="H444" i="11"/>
  <c r="T444" i="11" s="1"/>
  <c r="D444" i="11"/>
  <c r="C444" i="11"/>
  <c r="B444" i="11"/>
  <c r="P444" i="12"/>
  <c r="O444" i="12"/>
  <c r="N444" i="12"/>
  <c r="M444" i="12"/>
  <c r="I444" i="12"/>
  <c r="Q444" i="12" s="1"/>
  <c r="D444" i="12"/>
  <c r="C444" i="12"/>
  <c r="B444" i="12"/>
  <c r="P444" i="10"/>
  <c r="O444" i="10"/>
  <c r="M444" i="10"/>
  <c r="I444" i="10"/>
  <c r="Q444" i="10" s="1"/>
  <c r="D444" i="10"/>
  <c r="C444" i="10"/>
  <c r="B444" i="10"/>
  <c r="O444" i="1"/>
  <c r="Z444" i="18" s="1"/>
  <c r="AN444" i="18" s="1"/>
  <c r="N444" i="1"/>
  <c r="P444" i="18" s="1"/>
  <c r="AM444" i="18" s="1"/>
  <c r="M444" i="1"/>
  <c r="J444" i="18" s="1"/>
  <c r="L444" i="1"/>
  <c r="D444" i="18" s="1"/>
  <c r="AK444" i="18" s="1"/>
  <c r="A444" i="1"/>
  <c r="A444" i="15" s="1"/>
  <c r="AX443" i="18"/>
  <c r="AW443" i="18"/>
  <c r="AV443" i="18"/>
  <c r="AF443" i="18"/>
  <c r="BB443" i="18" s="1"/>
  <c r="AD443" i="18"/>
  <c r="AC443" i="18"/>
  <c r="V443" i="18"/>
  <c r="T443" i="18"/>
  <c r="AZ443" i="18" s="1"/>
  <c r="S443" i="18"/>
  <c r="I443" i="18"/>
  <c r="H443" i="18"/>
  <c r="C443" i="18"/>
  <c r="B443" i="18"/>
  <c r="Q443" i="15"/>
  <c r="P443" i="15"/>
  <c r="O443" i="15"/>
  <c r="N443" i="15"/>
  <c r="J443" i="15"/>
  <c r="R443" i="15" s="1"/>
  <c r="D443" i="15"/>
  <c r="C443" i="15"/>
  <c r="B443" i="15"/>
  <c r="Q443" i="14"/>
  <c r="P443" i="14"/>
  <c r="O443" i="14"/>
  <c r="N443" i="14"/>
  <c r="J443" i="14"/>
  <c r="R443" i="14" s="1"/>
  <c r="C443" i="14"/>
  <c r="B443" i="14"/>
  <c r="P443" i="13"/>
  <c r="O443" i="13"/>
  <c r="N443" i="13"/>
  <c r="M443" i="13"/>
  <c r="I443" i="13"/>
  <c r="Q443" i="13" s="1"/>
  <c r="D443" i="13"/>
  <c r="C443" i="13"/>
  <c r="B443" i="13"/>
  <c r="R443" i="16"/>
  <c r="Q443" i="16"/>
  <c r="P443" i="16"/>
  <c r="O443" i="16"/>
  <c r="K443" i="16"/>
  <c r="S443" i="16" s="1"/>
  <c r="D443" i="16"/>
  <c r="C443" i="16"/>
  <c r="B443" i="16"/>
  <c r="S443" i="11"/>
  <c r="R443" i="11"/>
  <c r="P443" i="11"/>
  <c r="O443" i="11"/>
  <c r="N443" i="11"/>
  <c r="K443" i="11"/>
  <c r="H443" i="11"/>
  <c r="T443" i="11" s="1"/>
  <c r="D443" i="11"/>
  <c r="C443" i="11"/>
  <c r="B443" i="11"/>
  <c r="P443" i="12"/>
  <c r="O443" i="12"/>
  <c r="N443" i="12"/>
  <c r="M443" i="12"/>
  <c r="I443" i="12"/>
  <c r="Q443" i="12" s="1"/>
  <c r="D443" i="12"/>
  <c r="C443" i="12"/>
  <c r="B443" i="12"/>
  <c r="P443" i="10"/>
  <c r="O443" i="10"/>
  <c r="M443" i="10"/>
  <c r="I443" i="10"/>
  <c r="Q443" i="10" s="1"/>
  <c r="D443" i="10"/>
  <c r="C443" i="10"/>
  <c r="B443" i="10"/>
  <c r="O443" i="1"/>
  <c r="Z443" i="18" s="1"/>
  <c r="AN443" i="18" s="1"/>
  <c r="N443" i="1"/>
  <c r="P443" i="18" s="1"/>
  <c r="M443" i="1"/>
  <c r="J443" i="18" s="1"/>
  <c r="L443" i="1"/>
  <c r="D443" i="18" s="1"/>
  <c r="AK443" i="18" s="1"/>
  <c r="A443" i="1"/>
  <c r="A443" i="18" s="1"/>
  <c r="AX442" i="18"/>
  <c r="AW442" i="18"/>
  <c r="AV442" i="18"/>
  <c r="AI442" i="18"/>
  <c r="AG442" i="18"/>
  <c r="AF442" i="18"/>
  <c r="BB442" i="18" s="1"/>
  <c r="AE442" i="18"/>
  <c r="AD442" i="18"/>
  <c r="AC442" i="18"/>
  <c r="V442" i="18"/>
  <c r="W442" i="18" s="1"/>
  <c r="T442" i="18"/>
  <c r="AZ442" i="18" s="1"/>
  <c r="S442" i="18"/>
  <c r="I442" i="18"/>
  <c r="H442" i="18"/>
  <c r="C442" i="18"/>
  <c r="B442" i="18"/>
  <c r="Q442" i="15"/>
  <c r="P442" i="15"/>
  <c r="O442" i="15"/>
  <c r="N442" i="15"/>
  <c r="J442" i="15"/>
  <c r="C442" i="15"/>
  <c r="B442" i="15"/>
  <c r="Q442" i="14"/>
  <c r="P442" i="14"/>
  <c r="O442" i="14"/>
  <c r="N442" i="14"/>
  <c r="J442" i="14"/>
  <c r="R442" i="14" s="1"/>
  <c r="C442" i="14"/>
  <c r="B442" i="14"/>
  <c r="P442" i="13"/>
  <c r="O442" i="13"/>
  <c r="N442" i="13"/>
  <c r="M442" i="13"/>
  <c r="I442" i="13"/>
  <c r="Q442" i="13" s="1"/>
  <c r="D442" i="13"/>
  <c r="C442" i="13"/>
  <c r="B442" i="13"/>
  <c r="R442" i="16"/>
  <c r="Q442" i="16"/>
  <c r="P442" i="16"/>
  <c r="O442" i="16"/>
  <c r="K442" i="16"/>
  <c r="S442" i="16" s="1"/>
  <c r="D442" i="16"/>
  <c r="C442" i="16"/>
  <c r="B442" i="16"/>
  <c r="S442" i="11"/>
  <c r="R442" i="11"/>
  <c r="P442" i="11"/>
  <c r="O442" i="11"/>
  <c r="N442" i="11"/>
  <c r="K442" i="11"/>
  <c r="H442" i="11"/>
  <c r="T442" i="11" s="1"/>
  <c r="D442" i="11"/>
  <c r="C442" i="11"/>
  <c r="B442" i="11"/>
  <c r="P442" i="12"/>
  <c r="O442" i="12"/>
  <c r="N442" i="12"/>
  <c r="M442" i="12"/>
  <c r="I442" i="12"/>
  <c r="Q442" i="12" s="1"/>
  <c r="D442" i="12"/>
  <c r="C442" i="12"/>
  <c r="B442" i="12"/>
  <c r="P442" i="10"/>
  <c r="O442" i="10"/>
  <c r="M442" i="10"/>
  <c r="I442" i="10"/>
  <c r="Q442" i="10" s="1"/>
  <c r="D442" i="10"/>
  <c r="C442" i="10"/>
  <c r="B442" i="10"/>
  <c r="O442" i="1"/>
  <c r="Z442" i="18" s="1"/>
  <c r="AN442" i="18" s="1"/>
  <c r="N442" i="1"/>
  <c r="P442" i="18" s="1"/>
  <c r="AM442" i="18" s="1"/>
  <c r="M442" i="1"/>
  <c r="J442" i="18" s="1"/>
  <c r="L442" i="1"/>
  <c r="D442" i="18" s="1"/>
  <c r="AK442" i="18" s="1"/>
  <c r="A442" i="1"/>
  <c r="A442" i="18" s="1"/>
  <c r="AX441" i="18"/>
  <c r="AW441" i="18"/>
  <c r="AV441" i="18"/>
  <c r="AF441" i="18"/>
  <c r="BB441" i="18" s="1"/>
  <c r="AD441" i="18"/>
  <c r="AC441" i="18"/>
  <c r="V441" i="18"/>
  <c r="T441" i="18"/>
  <c r="AZ441" i="18" s="1"/>
  <c r="S441" i="18"/>
  <c r="I441" i="18"/>
  <c r="H441" i="18"/>
  <c r="C441" i="18"/>
  <c r="B441" i="18"/>
  <c r="Q441" i="15"/>
  <c r="P441" i="15"/>
  <c r="O441" i="15"/>
  <c r="N441" i="15"/>
  <c r="J441" i="15"/>
  <c r="C441" i="15"/>
  <c r="B441" i="15"/>
  <c r="Q441" i="14"/>
  <c r="P441" i="14"/>
  <c r="O441" i="14"/>
  <c r="N441" i="14"/>
  <c r="J441" i="14"/>
  <c r="C441" i="14"/>
  <c r="B441" i="14"/>
  <c r="P441" i="13"/>
  <c r="O441" i="13"/>
  <c r="N441" i="13"/>
  <c r="M441" i="13"/>
  <c r="I441" i="13"/>
  <c r="Q441" i="13" s="1"/>
  <c r="D441" i="13"/>
  <c r="C441" i="13"/>
  <c r="B441" i="13"/>
  <c r="R441" i="16"/>
  <c r="Q441" i="16"/>
  <c r="P441" i="16"/>
  <c r="O441" i="16"/>
  <c r="K441" i="16"/>
  <c r="S441" i="16" s="1"/>
  <c r="D441" i="16"/>
  <c r="C441" i="16"/>
  <c r="B441" i="16"/>
  <c r="S441" i="11"/>
  <c r="R441" i="11"/>
  <c r="P441" i="11"/>
  <c r="O441" i="11"/>
  <c r="N441" i="11"/>
  <c r="K441" i="11"/>
  <c r="H441" i="11"/>
  <c r="T441" i="11" s="1"/>
  <c r="D441" i="11"/>
  <c r="C441" i="11"/>
  <c r="B441" i="11"/>
  <c r="P441" i="12"/>
  <c r="O441" i="12"/>
  <c r="N441" i="12"/>
  <c r="M441" i="12"/>
  <c r="I441" i="12"/>
  <c r="Q441" i="12" s="1"/>
  <c r="D441" i="12"/>
  <c r="C441" i="12"/>
  <c r="B441" i="12"/>
  <c r="P441" i="10"/>
  <c r="O441" i="10"/>
  <c r="M441" i="10"/>
  <c r="M441" i="18" s="1"/>
  <c r="I441" i="10"/>
  <c r="Q441" i="10" s="1"/>
  <c r="D441" i="10"/>
  <c r="C441" i="10"/>
  <c r="B441" i="10"/>
  <c r="O441" i="1"/>
  <c r="Z441" i="18" s="1"/>
  <c r="N441" i="1"/>
  <c r="P441" i="18" s="1"/>
  <c r="AM441" i="18" s="1"/>
  <c r="M441" i="1"/>
  <c r="J441" i="18" s="1"/>
  <c r="L441" i="1"/>
  <c r="D441" i="18" s="1"/>
  <c r="AK441" i="18" s="1"/>
  <c r="A441" i="1"/>
  <c r="A441" i="15" s="1"/>
  <c r="AX440" i="18"/>
  <c r="AW440" i="18"/>
  <c r="AV440" i="18"/>
  <c r="AF440" i="18"/>
  <c r="BB440" i="18" s="1"/>
  <c r="AD440" i="18"/>
  <c r="AC440" i="18"/>
  <c r="V440" i="18"/>
  <c r="T440" i="18"/>
  <c r="S440" i="18"/>
  <c r="O440" i="18"/>
  <c r="N440" i="18"/>
  <c r="I440" i="18"/>
  <c r="H440" i="18"/>
  <c r="C440" i="18"/>
  <c r="B440" i="18"/>
  <c r="Q440" i="15"/>
  <c r="P440" i="15"/>
  <c r="O440" i="15"/>
  <c r="N440" i="15"/>
  <c r="J440" i="15"/>
  <c r="R440" i="15" s="1"/>
  <c r="D440" i="15"/>
  <c r="C440" i="15"/>
  <c r="B440" i="15"/>
  <c r="Q440" i="14"/>
  <c r="P440" i="14"/>
  <c r="O440" i="14"/>
  <c r="N440" i="14"/>
  <c r="J440" i="14"/>
  <c r="R440" i="14" s="1"/>
  <c r="C440" i="14"/>
  <c r="B440" i="14"/>
  <c r="P440" i="13"/>
  <c r="O440" i="13"/>
  <c r="N440" i="13"/>
  <c r="M440" i="13"/>
  <c r="I440" i="13"/>
  <c r="Q440" i="13" s="1"/>
  <c r="D440" i="13"/>
  <c r="C440" i="13"/>
  <c r="B440" i="13"/>
  <c r="R440" i="16"/>
  <c r="Q440" i="16"/>
  <c r="P440" i="16"/>
  <c r="O440" i="16"/>
  <c r="K440" i="16"/>
  <c r="S440" i="16" s="1"/>
  <c r="D440" i="16"/>
  <c r="C440" i="16"/>
  <c r="B440" i="16"/>
  <c r="S440" i="11"/>
  <c r="R440" i="11"/>
  <c r="P440" i="11"/>
  <c r="O440" i="11"/>
  <c r="N440" i="11"/>
  <c r="K440" i="11"/>
  <c r="H440" i="11"/>
  <c r="T440" i="11" s="1"/>
  <c r="D440" i="11"/>
  <c r="C440" i="11"/>
  <c r="B440" i="11"/>
  <c r="P440" i="12"/>
  <c r="O440" i="12"/>
  <c r="N440" i="12"/>
  <c r="M440" i="12"/>
  <c r="I440" i="12"/>
  <c r="Q440" i="12" s="1"/>
  <c r="D440" i="12"/>
  <c r="C440" i="12"/>
  <c r="B440" i="12"/>
  <c r="P440" i="10"/>
  <c r="O440" i="10"/>
  <c r="M440" i="10"/>
  <c r="I440" i="10"/>
  <c r="Q440" i="10" s="1"/>
  <c r="D440" i="10"/>
  <c r="C440" i="10"/>
  <c r="B440" i="10"/>
  <c r="O440" i="1"/>
  <c r="Z440" i="18" s="1"/>
  <c r="AN440" i="18" s="1"/>
  <c r="N440" i="1"/>
  <c r="P440" i="18" s="1"/>
  <c r="M440" i="1"/>
  <c r="J440" i="18" s="1"/>
  <c r="AL440" i="18" s="1"/>
  <c r="L440" i="1"/>
  <c r="D440" i="18" s="1"/>
  <c r="AK440" i="18" s="1"/>
  <c r="A440" i="1"/>
  <c r="A440" i="18" s="1"/>
  <c r="AX439" i="18"/>
  <c r="AW439" i="18"/>
  <c r="AV439" i="18"/>
  <c r="AI439" i="18"/>
  <c r="AG439" i="18"/>
  <c r="AF439" i="18"/>
  <c r="BB439" i="18" s="1"/>
  <c r="AE439" i="18"/>
  <c r="AD439" i="18"/>
  <c r="AC439" i="18"/>
  <c r="V439" i="18"/>
  <c r="W439" i="18" s="1"/>
  <c r="T439" i="18"/>
  <c r="S439" i="18"/>
  <c r="O439" i="18"/>
  <c r="N439" i="18"/>
  <c r="I439" i="18"/>
  <c r="H439" i="18"/>
  <c r="C439" i="18"/>
  <c r="B439" i="18"/>
  <c r="Q439" i="15"/>
  <c r="P439" i="15"/>
  <c r="O439" i="15"/>
  <c r="N439" i="15"/>
  <c r="J439" i="15"/>
  <c r="D439" i="15"/>
  <c r="C439" i="15"/>
  <c r="B439" i="15"/>
  <c r="Q439" i="14"/>
  <c r="P439" i="14"/>
  <c r="O439" i="14"/>
  <c r="N439" i="14"/>
  <c r="J439" i="14"/>
  <c r="D439" i="14"/>
  <c r="C439" i="14"/>
  <c r="B439" i="14"/>
  <c r="P439" i="13"/>
  <c r="O439" i="13"/>
  <c r="N439" i="13"/>
  <c r="M439" i="13"/>
  <c r="I439" i="13"/>
  <c r="Q439" i="13" s="1"/>
  <c r="D439" i="13"/>
  <c r="C439" i="13"/>
  <c r="B439" i="13"/>
  <c r="R439" i="16"/>
  <c r="Q439" i="16"/>
  <c r="P439" i="16"/>
  <c r="O439" i="16"/>
  <c r="K439" i="16"/>
  <c r="S439" i="16" s="1"/>
  <c r="D439" i="16"/>
  <c r="C439" i="16"/>
  <c r="B439" i="16"/>
  <c r="S439" i="11"/>
  <c r="R439" i="11"/>
  <c r="P439" i="11"/>
  <c r="O439" i="11"/>
  <c r="N439" i="11"/>
  <c r="K439" i="11"/>
  <c r="H439" i="11"/>
  <c r="T439" i="11" s="1"/>
  <c r="D439" i="11"/>
  <c r="C439" i="11"/>
  <c r="B439" i="11"/>
  <c r="P439" i="12"/>
  <c r="O439" i="12"/>
  <c r="N439" i="12"/>
  <c r="M439" i="12"/>
  <c r="I439" i="12"/>
  <c r="Q439" i="12" s="1"/>
  <c r="D439" i="12"/>
  <c r="C439" i="12"/>
  <c r="B439" i="12"/>
  <c r="P439" i="10"/>
  <c r="O439" i="10"/>
  <c r="M439" i="10"/>
  <c r="I439" i="10"/>
  <c r="Q439" i="10" s="1"/>
  <c r="D439" i="10"/>
  <c r="C439" i="10"/>
  <c r="B439" i="10"/>
  <c r="O439" i="1"/>
  <c r="Z439" i="18" s="1"/>
  <c r="AN439" i="18" s="1"/>
  <c r="N439" i="1"/>
  <c r="P439" i="18" s="1"/>
  <c r="AM439" i="18" s="1"/>
  <c r="M439" i="1"/>
  <c r="J439" i="18" s="1"/>
  <c r="AL439" i="18" s="1"/>
  <c r="L439" i="1"/>
  <c r="D439" i="18" s="1"/>
  <c r="AK439" i="18" s="1"/>
  <c r="A439" i="1"/>
  <c r="A439" i="18" s="1"/>
  <c r="AX438" i="18"/>
  <c r="AW438" i="18"/>
  <c r="AV438" i="18"/>
  <c r="AI438" i="18"/>
  <c r="AG438" i="18"/>
  <c r="AF438" i="18"/>
  <c r="BB438" i="18" s="1"/>
  <c r="AE438" i="18"/>
  <c r="AD438" i="18"/>
  <c r="AC438" i="18"/>
  <c r="V438" i="18"/>
  <c r="T438" i="18"/>
  <c r="AZ438" i="18" s="1"/>
  <c r="S438" i="18"/>
  <c r="O438" i="18"/>
  <c r="N438" i="18"/>
  <c r="I438" i="18"/>
  <c r="H438" i="18"/>
  <c r="C438" i="18"/>
  <c r="B438" i="18"/>
  <c r="Q438" i="15"/>
  <c r="P438" i="15"/>
  <c r="O438" i="15"/>
  <c r="N438" i="15"/>
  <c r="J438" i="15"/>
  <c r="R438" i="15" s="1"/>
  <c r="D438" i="15"/>
  <c r="C438" i="15"/>
  <c r="B438" i="15"/>
  <c r="Q438" i="14"/>
  <c r="P438" i="14"/>
  <c r="O438" i="14"/>
  <c r="N438" i="14"/>
  <c r="J438" i="14"/>
  <c r="R438" i="14" s="1"/>
  <c r="C438" i="14"/>
  <c r="B438" i="14"/>
  <c r="P438" i="13"/>
  <c r="O438" i="13"/>
  <c r="N438" i="13"/>
  <c r="M438" i="13"/>
  <c r="I438" i="13"/>
  <c r="Q438" i="13" s="1"/>
  <c r="D438" i="13"/>
  <c r="C438" i="13"/>
  <c r="B438" i="13"/>
  <c r="R438" i="16"/>
  <c r="Q438" i="16"/>
  <c r="P438" i="16"/>
  <c r="O438" i="16"/>
  <c r="K438" i="16"/>
  <c r="S438" i="16" s="1"/>
  <c r="D438" i="16"/>
  <c r="C438" i="16"/>
  <c r="B438" i="16"/>
  <c r="S438" i="11"/>
  <c r="R438" i="11"/>
  <c r="P438" i="11"/>
  <c r="O438" i="11"/>
  <c r="N438" i="11"/>
  <c r="K438" i="11"/>
  <c r="H438" i="11"/>
  <c r="T438" i="11" s="1"/>
  <c r="D438" i="11"/>
  <c r="C438" i="11"/>
  <c r="B438" i="11"/>
  <c r="P438" i="12"/>
  <c r="O438" i="12"/>
  <c r="N438" i="12"/>
  <c r="M438" i="12"/>
  <c r="I438" i="12"/>
  <c r="Q438" i="12" s="1"/>
  <c r="D438" i="12"/>
  <c r="C438" i="12"/>
  <c r="B438" i="12"/>
  <c r="P438" i="10"/>
  <c r="O438" i="10"/>
  <c r="M438" i="10"/>
  <c r="I438" i="10"/>
  <c r="Q438" i="10" s="1"/>
  <c r="D438" i="10"/>
  <c r="C438" i="10"/>
  <c r="B438" i="10"/>
  <c r="O438" i="1"/>
  <c r="Z438" i="18" s="1"/>
  <c r="AN438" i="18" s="1"/>
  <c r="N438" i="1"/>
  <c r="P438" i="18" s="1"/>
  <c r="AM438" i="18" s="1"/>
  <c r="M438" i="1"/>
  <c r="J438" i="18" s="1"/>
  <c r="AL438" i="18" s="1"/>
  <c r="L438" i="1"/>
  <c r="D438" i="18" s="1"/>
  <c r="AK438" i="18" s="1"/>
  <c r="A438" i="1"/>
  <c r="A438" i="18" s="1"/>
  <c r="AX437" i="18"/>
  <c r="AW437" i="18"/>
  <c r="AV437" i="18"/>
  <c r="AI437" i="18"/>
  <c r="AG437" i="18"/>
  <c r="AF437" i="18"/>
  <c r="BB437" i="18" s="1"/>
  <c r="AE437" i="18"/>
  <c r="AD437" i="18"/>
  <c r="AC437" i="18"/>
  <c r="V437" i="18"/>
  <c r="T437" i="18"/>
  <c r="AZ437" i="18" s="1"/>
  <c r="S437" i="18"/>
  <c r="I437" i="18"/>
  <c r="H437" i="18"/>
  <c r="C437" i="18"/>
  <c r="B437" i="18"/>
  <c r="Q437" i="15"/>
  <c r="P437" i="15"/>
  <c r="O437" i="15"/>
  <c r="N437" i="15"/>
  <c r="J437" i="15"/>
  <c r="R437" i="15" s="1"/>
  <c r="D437" i="15"/>
  <c r="C437" i="15"/>
  <c r="B437" i="15"/>
  <c r="Q437" i="14"/>
  <c r="P437" i="14"/>
  <c r="O437" i="14"/>
  <c r="N437" i="14"/>
  <c r="J437" i="14"/>
  <c r="C437" i="14"/>
  <c r="B437" i="14"/>
  <c r="P437" i="13"/>
  <c r="O437" i="13"/>
  <c r="N437" i="13"/>
  <c r="M437" i="13"/>
  <c r="I437" i="13"/>
  <c r="Q437" i="13" s="1"/>
  <c r="D437" i="13"/>
  <c r="C437" i="13"/>
  <c r="B437" i="13"/>
  <c r="R437" i="16"/>
  <c r="Q437" i="16"/>
  <c r="P437" i="16"/>
  <c r="O437" i="16"/>
  <c r="K437" i="16"/>
  <c r="S437" i="16" s="1"/>
  <c r="D437" i="16"/>
  <c r="C437" i="16"/>
  <c r="B437" i="16"/>
  <c r="S437" i="11"/>
  <c r="R437" i="11"/>
  <c r="P437" i="11"/>
  <c r="O437" i="11"/>
  <c r="N437" i="11"/>
  <c r="K437" i="11"/>
  <c r="H437" i="11"/>
  <c r="T437" i="11" s="1"/>
  <c r="D437" i="11"/>
  <c r="C437" i="11"/>
  <c r="B437" i="11"/>
  <c r="P437" i="12"/>
  <c r="O437" i="12"/>
  <c r="N437" i="12"/>
  <c r="M437" i="12"/>
  <c r="I437" i="12"/>
  <c r="Q437" i="12" s="1"/>
  <c r="D437" i="12"/>
  <c r="C437" i="12"/>
  <c r="B437" i="12"/>
  <c r="P437" i="10"/>
  <c r="O437" i="10"/>
  <c r="M437" i="10"/>
  <c r="M437" i="18" s="1"/>
  <c r="I437" i="10"/>
  <c r="Q437" i="10" s="1"/>
  <c r="D437" i="10"/>
  <c r="C437" i="10"/>
  <c r="B437" i="10"/>
  <c r="O437" i="1"/>
  <c r="Z437" i="18" s="1"/>
  <c r="AN437" i="18" s="1"/>
  <c r="N437" i="1"/>
  <c r="P437" i="18" s="1"/>
  <c r="AM437" i="18" s="1"/>
  <c r="M437" i="1"/>
  <c r="J437" i="18" s="1"/>
  <c r="L437" i="1"/>
  <c r="D437" i="18" s="1"/>
  <c r="AK437" i="18" s="1"/>
  <c r="A437" i="1"/>
  <c r="A437" i="18" s="1"/>
  <c r="AX436" i="18"/>
  <c r="AW436" i="18"/>
  <c r="AV436" i="18"/>
  <c r="AI436" i="18"/>
  <c r="AG436" i="18"/>
  <c r="AF436" i="18"/>
  <c r="BB436" i="18" s="1"/>
  <c r="AE436" i="18"/>
  <c r="AD436" i="18"/>
  <c r="AC436" i="18"/>
  <c r="Y436" i="18"/>
  <c r="W436" i="18"/>
  <c r="V436" i="18"/>
  <c r="BA436" i="18" s="1"/>
  <c r="U436" i="18"/>
  <c r="T436" i="18"/>
  <c r="AZ436" i="18" s="1"/>
  <c r="S436" i="18"/>
  <c r="O436" i="18"/>
  <c r="N436" i="18"/>
  <c r="I436" i="18"/>
  <c r="H436" i="18"/>
  <c r="C436" i="18"/>
  <c r="B436" i="18"/>
  <c r="Q436" i="15"/>
  <c r="P436" i="15"/>
  <c r="O436" i="15"/>
  <c r="N436" i="15"/>
  <c r="J436" i="15"/>
  <c r="D436" i="15"/>
  <c r="C436" i="15"/>
  <c r="B436" i="15"/>
  <c r="Q436" i="14"/>
  <c r="P436" i="14"/>
  <c r="O436" i="14"/>
  <c r="N436" i="14"/>
  <c r="J436" i="14"/>
  <c r="C436" i="14"/>
  <c r="B436" i="14"/>
  <c r="P436" i="13"/>
  <c r="O436" i="13"/>
  <c r="N436" i="13"/>
  <c r="M436" i="13"/>
  <c r="I436" i="13"/>
  <c r="Q436" i="13" s="1"/>
  <c r="D436" i="13"/>
  <c r="C436" i="13"/>
  <c r="B436" i="13"/>
  <c r="R436" i="16"/>
  <c r="Q436" i="16"/>
  <c r="P436" i="16"/>
  <c r="O436" i="16"/>
  <c r="K436" i="16"/>
  <c r="S436" i="16" s="1"/>
  <c r="D436" i="16"/>
  <c r="C436" i="16"/>
  <c r="B436" i="16"/>
  <c r="S436" i="11"/>
  <c r="R436" i="11"/>
  <c r="P436" i="11"/>
  <c r="O436" i="11"/>
  <c r="N436" i="11"/>
  <c r="K436" i="11"/>
  <c r="H436" i="11"/>
  <c r="T436" i="11" s="1"/>
  <c r="D436" i="11"/>
  <c r="C436" i="11"/>
  <c r="B436" i="11"/>
  <c r="P436" i="12"/>
  <c r="O436" i="12"/>
  <c r="N436" i="12"/>
  <c r="M436" i="12"/>
  <c r="I436" i="12"/>
  <c r="Q436" i="12" s="1"/>
  <c r="D436" i="12"/>
  <c r="C436" i="12"/>
  <c r="B436" i="12"/>
  <c r="P436" i="10"/>
  <c r="O436" i="10"/>
  <c r="M436" i="10"/>
  <c r="M436" i="18" s="1"/>
  <c r="I436" i="10"/>
  <c r="Q436" i="10" s="1"/>
  <c r="D436" i="10"/>
  <c r="C436" i="10"/>
  <c r="B436" i="10"/>
  <c r="O436" i="1"/>
  <c r="Z436" i="18" s="1"/>
  <c r="AN436" i="18" s="1"/>
  <c r="N436" i="1"/>
  <c r="P436" i="18" s="1"/>
  <c r="AM436" i="18" s="1"/>
  <c r="M436" i="1"/>
  <c r="J436" i="18" s="1"/>
  <c r="AL436" i="18" s="1"/>
  <c r="L436" i="1"/>
  <c r="D436" i="18" s="1"/>
  <c r="AK436" i="18" s="1"/>
  <c r="A436" i="1"/>
  <c r="A436" i="15" s="1"/>
  <c r="AX435" i="18"/>
  <c r="AW435" i="18"/>
  <c r="AV435" i="18"/>
  <c r="AI435" i="18"/>
  <c r="AG435" i="18"/>
  <c r="AF435" i="18"/>
  <c r="BB435" i="18" s="1"/>
  <c r="AE435" i="18"/>
  <c r="AD435" i="18"/>
  <c r="AC435" i="18"/>
  <c r="V435" i="18"/>
  <c r="W435" i="18" s="1"/>
  <c r="T435" i="18"/>
  <c r="AZ435" i="18" s="1"/>
  <c r="S435" i="18"/>
  <c r="O435" i="18"/>
  <c r="N435" i="18"/>
  <c r="I435" i="18"/>
  <c r="H435" i="18"/>
  <c r="C435" i="18"/>
  <c r="B435" i="18"/>
  <c r="Q435" i="15"/>
  <c r="P435" i="15"/>
  <c r="O435" i="15"/>
  <c r="N435" i="15"/>
  <c r="J435" i="15"/>
  <c r="D435" i="15"/>
  <c r="C435" i="15"/>
  <c r="B435" i="15"/>
  <c r="Q435" i="14"/>
  <c r="P435" i="14"/>
  <c r="O435" i="14"/>
  <c r="N435" i="14"/>
  <c r="J435" i="14"/>
  <c r="D435" i="14"/>
  <c r="C435" i="14"/>
  <c r="B435" i="14"/>
  <c r="P435" i="13"/>
  <c r="O435" i="13"/>
  <c r="N435" i="13"/>
  <c r="M435" i="13"/>
  <c r="I435" i="13"/>
  <c r="Q435" i="13" s="1"/>
  <c r="D435" i="13"/>
  <c r="C435" i="13"/>
  <c r="B435" i="13"/>
  <c r="R435" i="16"/>
  <c r="Q435" i="16"/>
  <c r="P435" i="16"/>
  <c r="O435" i="16"/>
  <c r="K435" i="16"/>
  <c r="S435" i="16" s="1"/>
  <c r="D435" i="16"/>
  <c r="C435" i="16"/>
  <c r="B435" i="16"/>
  <c r="S435" i="11"/>
  <c r="R435" i="11"/>
  <c r="P435" i="11"/>
  <c r="O435" i="11"/>
  <c r="N435" i="11"/>
  <c r="K435" i="11"/>
  <c r="H435" i="11"/>
  <c r="T435" i="11" s="1"/>
  <c r="D435" i="11"/>
  <c r="C435" i="11"/>
  <c r="B435" i="11"/>
  <c r="P435" i="12"/>
  <c r="O435" i="12"/>
  <c r="N435" i="12"/>
  <c r="M435" i="12"/>
  <c r="I435" i="12"/>
  <c r="Q435" i="12" s="1"/>
  <c r="D435" i="12"/>
  <c r="C435" i="12"/>
  <c r="B435" i="12"/>
  <c r="P435" i="10"/>
  <c r="O435" i="10"/>
  <c r="M435" i="10"/>
  <c r="M435" i="18" s="1"/>
  <c r="I435" i="10"/>
  <c r="Q435" i="10" s="1"/>
  <c r="D435" i="10"/>
  <c r="C435" i="10"/>
  <c r="B435" i="10"/>
  <c r="O435" i="1"/>
  <c r="Z435" i="18" s="1"/>
  <c r="AN435" i="18" s="1"/>
  <c r="N435" i="1"/>
  <c r="P435" i="18" s="1"/>
  <c r="AM435" i="18" s="1"/>
  <c r="M435" i="1"/>
  <c r="J435" i="18" s="1"/>
  <c r="AL435" i="18" s="1"/>
  <c r="L435" i="1"/>
  <c r="D435" i="18" s="1"/>
  <c r="AK435" i="18" s="1"/>
  <c r="A435" i="1"/>
  <c r="A435" i="18" s="1"/>
  <c r="AX434" i="18"/>
  <c r="AW434" i="18"/>
  <c r="AV434" i="18"/>
  <c r="AI434" i="18"/>
  <c r="AG434" i="18"/>
  <c r="AF434" i="18"/>
  <c r="BB434" i="18" s="1"/>
  <c r="AE434" i="18"/>
  <c r="AD434" i="18"/>
  <c r="AC434" i="18"/>
  <c r="V434" i="18"/>
  <c r="T434" i="18"/>
  <c r="S434" i="18"/>
  <c r="I434" i="18"/>
  <c r="H434" i="18"/>
  <c r="C434" i="18"/>
  <c r="B434" i="18"/>
  <c r="Q434" i="15"/>
  <c r="P434" i="15"/>
  <c r="O434" i="15"/>
  <c r="N434" i="15"/>
  <c r="J434" i="15"/>
  <c r="R434" i="15" s="1"/>
  <c r="D434" i="15"/>
  <c r="C434" i="15"/>
  <c r="B434" i="15"/>
  <c r="Q434" i="14"/>
  <c r="P434" i="14"/>
  <c r="O434" i="14"/>
  <c r="N434" i="14"/>
  <c r="J434" i="14"/>
  <c r="R434" i="14" s="1"/>
  <c r="C434" i="14"/>
  <c r="B434" i="14"/>
  <c r="P434" i="13"/>
  <c r="O434" i="13"/>
  <c r="N434" i="13"/>
  <c r="M434" i="13"/>
  <c r="I434" i="13"/>
  <c r="Q434" i="13" s="1"/>
  <c r="D434" i="13"/>
  <c r="C434" i="13"/>
  <c r="B434" i="13"/>
  <c r="R434" i="16"/>
  <c r="Q434" i="16"/>
  <c r="P434" i="16"/>
  <c r="O434" i="16"/>
  <c r="K434" i="16"/>
  <c r="S434" i="16" s="1"/>
  <c r="D434" i="16"/>
  <c r="C434" i="16"/>
  <c r="B434" i="16"/>
  <c r="S434" i="11"/>
  <c r="R434" i="11"/>
  <c r="P434" i="11"/>
  <c r="O434" i="11"/>
  <c r="N434" i="11"/>
  <c r="K434" i="11"/>
  <c r="H434" i="11"/>
  <c r="T434" i="11" s="1"/>
  <c r="D434" i="11"/>
  <c r="C434" i="11"/>
  <c r="B434" i="11"/>
  <c r="P434" i="12"/>
  <c r="O434" i="12"/>
  <c r="N434" i="12"/>
  <c r="M434" i="12"/>
  <c r="I434" i="12"/>
  <c r="Q434" i="12" s="1"/>
  <c r="D434" i="12"/>
  <c r="C434" i="12"/>
  <c r="B434" i="12"/>
  <c r="P434" i="10"/>
  <c r="O434" i="10"/>
  <c r="M434" i="10"/>
  <c r="M434" i="18" s="1"/>
  <c r="I434" i="10"/>
  <c r="Q434" i="10" s="1"/>
  <c r="D434" i="10"/>
  <c r="C434" i="10"/>
  <c r="B434" i="10"/>
  <c r="O434" i="1"/>
  <c r="Z434" i="18" s="1"/>
  <c r="AN434" i="18" s="1"/>
  <c r="N434" i="1"/>
  <c r="P434" i="18" s="1"/>
  <c r="AM434" i="18" s="1"/>
  <c r="M434" i="1"/>
  <c r="J434" i="18" s="1"/>
  <c r="AL434" i="18" s="1"/>
  <c r="L434" i="1"/>
  <c r="D434" i="18" s="1"/>
  <c r="AK434" i="18" s="1"/>
  <c r="A434" i="1"/>
  <c r="A434" i="15" s="1"/>
  <c r="AX433" i="18"/>
  <c r="AW433" i="18"/>
  <c r="AV433" i="18"/>
  <c r="AI433" i="18"/>
  <c r="AG433" i="18"/>
  <c r="AF433" i="18"/>
  <c r="BB433" i="18" s="1"/>
  <c r="AE433" i="18"/>
  <c r="AD433" i="18"/>
  <c r="AC433" i="18"/>
  <c r="V433" i="18"/>
  <c r="T433" i="18"/>
  <c r="AZ433" i="18" s="1"/>
  <c r="S433" i="18"/>
  <c r="I433" i="18"/>
  <c r="H433" i="18"/>
  <c r="C433" i="18"/>
  <c r="B433" i="18"/>
  <c r="Q433" i="15"/>
  <c r="P433" i="15"/>
  <c r="O433" i="15"/>
  <c r="N433" i="15"/>
  <c r="J433" i="15"/>
  <c r="R433" i="15" s="1"/>
  <c r="D433" i="15"/>
  <c r="C433" i="15"/>
  <c r="B433" i="15"/>
  <c r="Q433" i="14"/>
  <c r="P433" i="14"/>
  <c r="O433" i="14"/>
  <c r="N433" i="14"/>
  <c r="J433" i="14"/>
  <c r="C433" i="14"/>
  <c r="B433" i="14"/>
  <c r="P433" i="13"/>
  <c r="O433" i="13"/>
  <c r="N433" i="13"/>
  <c r="M433" i="13"/>
  <c r="I433" i="13"/>
  <c r="Q433" i="13" s="1"/>
  <c r="D433" i="13"/>
  <c r="C433" i="13"/>
  <c r="B433" i="13"/>
  <c r="R433" i="16"/>
  <c r="Q433" i="16"/>
  <c r="P433" i="16"/>
  <c r="O433" i="16"/>
  <c r="K433" i="16"/>
  <c r="S433" i="16" s="1"/>
  <c r="D433" i="16"/>
  <c r="C433" i="16"/>
  <c r="B433" i="16"/>
  <c r="S433" i="11"/>
  <c r="R433" i="11"/>
  <c r="P433" i="11"/>
  <c r="O433" i="11"/>
  <c r="N433" i="11"/>
  <c r="K433" i="11"/>
  <c r="H433" i="11"/>
  <c r="T433" i="11" s="1"/>
  <c r="D433" i="11"/>
  <c r="C433" i="11"/>
  <c r="B433" i="11"/>
  <c r="P433" i="12"/>
  <c r="O433" i="12"/>
  <c r="N433" i="12"/>
  <c r="M433" i="12"/>
  <c r="I433" i="12"/>
  <c r="Q433" i="12" s="1"/>
  <c r="D433" i="12"/>
  <c r="C433" i="12"/>
  <c r="B433" i="12"/>
  <c r="P433" i="10"/>
  <c r="O433" i="10"/>
  <c r="M433" i="10"/>
  <c r="I433" i="10"/>
  <c r="Q433" i="10" s="1"/>
  <c r="D433" i="10"/>
  <c r="C433" i="10"/>
  <c r="B433" i="10"/>
  <c r="O433" i="1"/>
  <c r="Z433" i="18" s="1"/>
  <c r="AN433" i="18" s="1"/>
  <c r="N433" i="1"/>
  <c r="P433" i="18" s="1"/>
  <c r="AM433" i="18" s="1"/>
  <c r="M433" i="1"/>
  <c r="J433" i="18" s="1"/>
  <c r="L433" i="1"/>
  <c r="D433" i="18" s="1"/>
  <c r="AK433" i="18" s="1"/>
  <c r="A433" i="1"/>
  <c r="A433" i="18" s="1"/>
  <c r="AX432" i="18"/>
  <c r="AW432" i="18"/>
  <c r="AV432" i="18"/>
  <c r="AI432" i="18"/>
  <c r="AG432" i="18"/>
  <c r="AF432" i="18"/>
  <c r="BB432" i="18" s="1"/>
  <c r="AE432" i="18"/>
  <c r="AD432" i="18"/>
  <c r="AC432" i="18"/>
  <c r="Y432" i="18"/>
  <c r="W432" i="18"/>
  <c r="V432" i="18"/>
  <c r="BA432" i="18" s="1"/>
  <c r="U432" i="18"/>
  <c r="T432" i="18"/>
  <c r="AZ432" i="18" s="1"/>
  <c r="S432" i="18"/>
  <c r="I432" i="18"/>
  <c r="H432" i="18"/>
  <c r="C432" i="18"/>
  <c r="B432" i="18"/>
  <c r="Q432" i="15"/>
  <c r="P432" i="15"/>
  <c r="O432" i="15"/>
  <c r="N432" i="15"/>
  <c r="J432" i="15"/>
  <c r="R432" i="15" s="1"/>
  <c r="D432" i="15"/>
  <c r="C432" i="15"/>
  <c r="B432" i="15"/>
  <c r="Q432" i="14"/>
  <c r="P432" i="14"/>
  <c r="O432" i="14"/>
  <c r="N432" i="14"/>
  <c r="J432" i="14"/>
  <c r="C432" i="14"/>
  <c r="B432" i="14"/>
  <c r="P432" i="13"/>
  <c r="O432" i="13"/>
  <c r="N432" i="13"/>
  <c r="M432" i="13"/>
  <c r="I432" i="13"/>
  <c r="Q432" i="13" s="1"/>
  <c r="D432" i="13"/>
  <c r="C432" i="13"/>
  <c r="B432" i="13"/>
  <c r="R432" i="16"/>
  <c r="Q432" i="16"/>
  <c r="P432" i="16"/>
  <c r="O432" i="16"/>
  <c r="K432" i="16"/>
  <c r="S432" i="16" s="1"/>
  <c r="D432" i="16"/>
  <c r="C432" i="16"/>
  <c r="B432" i="16"/>
  <c r="S432" i="11"/>
  <c r="R432" i="11"/>
  <c r="P432" i="11"/>
  <c r="O432" i="11"/>
  <c r="N432" i="11"/>
  <c r="K432" i="11"/>
  <c r="H432" i="11"/>
  <c r="T432" i="11" s="1"/>
  <c r="C432" i="11"/>
  <c r="B432" i="11"/>
  <c r="P432" i="12"/>
  <c r="O432" i="12"/>
  <c r="N432" i="12"/>
  <c r="M432" i="12"/>
  <c r="I432" i="12"/>
  <c r="Q432" i="12" s="1"/>
  <c r="D432" i="12"/>
  <c r="C432" i="12"/>
  <c r="B432" i="12"/>
  <c r="P432" i="10"/>
  <c r="O432" i="10"/>
  <c r="M432" i="10"/>
  <c r="I432" i="10"/>
  <c r="Q432" i="10" s="1"/>
  <c r="D432" i="10"/>
  <c r="C432" i="10"/>
  <c r="B432" i="10"/>
  <c r="O432" i="1"/>
  <c r="Z432" i="18" s="1"/>
  <c r="AN432" i="18" s="1"/>
  <c r="N432" i="1"/>
  <c r="P432" i="18" s="1"/>
  <c r="AM432" i="18" s="1"/>
  <c r="M432" i="1"/>
  <c r="J432" i="18" s="1"/>
  <c r="L432" i="1"/>
  <c r="D432" i="18" s="1"/>
  <c r="AK432" i="18" s="1"/>
  <c r="A432" i="1"/>
  <c r="AX431" i="18"/>
  <c r="AW431" i="18"/>
  <c r="AV431" i="18"/>
  <c r="AF431" i="18"/>
  <c r="BB431" i="18" s="1"/>
  <c r="AD431" i="18"/>
  <c r="AC431" i="18"/>
  <c r="V431" i="18"/>
  <c r="W431" i="18" s="1"/>
  <c r="T431" i="18"/>
  <c r="S431" i="18"/>
  <c r="C431" i="18"/>
  <c r="B431" i="18"/>
  <c r="Q431" i="15"/>
  <c r="P431" i="15"/>
  <c r="O431" i="15"/>
  <c r="N431" i="15"/>
  <c r="J431" i="15"/>
  <c r="R431" i="15" s="1"/>
  <c r="D431" i="15"/>
  <c r="C431" i="15"/>
  <c r="B431" i="15"/>
  <c r="Q431" i="14"/>
  <c r="P431" i="14"/>
  <c r="O431" i="14"/>
  <c r="N431" i="14"/>
  <c r="J431" i="14"/>
  <c r="R431" i="14" s="1"/>
  <c r="C431" i="14"/>
  <c r="B431" i="14"/>
  <c r="P431" i="13"/>
  <c r="O431" i="13"/>
  <c r="N431" i="13"/>
  <c r="M431" i="13"/>
  <c r="I431" i="13"/>
  <c r="Q431" i="13" s="1"/>
  <c r="D431" i="13"/>
  <c r="C431" i="13"/>
  <c r="B431" i="13"/>
  <c r="R431" i="16"/>
  <c r="Q431" i="16"/>
  <c r="P431" i="16"/>
  <c r="O431" i="16"/>
  <c r="K431" i="16"/>
  <c r="S431" i="16" s="1"/>
  <c r="D431" i="16"/>
  <c r="C431" i="16"/>
  <c r="B431" i="16"/>
  <c r="S431" i="11"/>
  <c r="R431" i="11"/>
  <c r="P431" i="11"/>
  <c r="O431" i="11"/>
  <c r="N431" i="11"/>
  <c r="K431" i="11"/>
  <c r="H431" i="11"/>
  <c r="T431" i="11" s="1"/>
  <c r="C431" i="11"/>
  <c r="B431" i="11"/>
  <c r="P431" i="12"/>
  <c r="O431" i="12"/>
  <c r="N431" i="12"/>
  <c r="M431" i="12"/>
  <c r="I431" i="12"/>
  <c r="Q431" i="12" s="1"/>
  <c r="D431" i="12"/>
  <c r="C431" i="12"/>
  <c r="B431" i="12"/>
  <c r="P431" i="10"/>
  <c r="O431" i="10"/>
  <c r="M431" i="10"/>
  <c r="I431" i="10"/>
  <c r="D431" i="10"/>
  <c r="C431" i="10"/>
  <c r="B431" i="10"/>
  <c r="O431" i="1"/>
  <c r="Z431" i="18" s="1"/>
  <c r="AN431" i="18" s="1"/>
  <c r="N431" i="1"/>
  <c r="P431" i="18" s="1"/>
  <c r="AM431" i="18" s="1"/>
  <c r="M431" i="1"/>
  <c r="J431" i="18" s="1"/>
  <c r="AL431" i="18" s="1"/>
  <c r="L431" i="1"/>
  <c r="D431" i="18" s="1"/>
  <c r="AK431" i="18" s="1"/>
  <c r="A431" i="1"/>
  <c r="A431" i="11" s="1"/>
  <c r="AX430" i="18"/>
  <c r="AW430" i="18"/>
  <c r="AV430" i="18"/>
  <c r="AF430" i="18"/>
  <c r="BB430" i="18" s="1"/>
  <c r="AD430" i="18"/>
  <c r="AC430" i="18"/>
  <c r="V430" i="18"/>
  <c r="W430" i="18" s="1"/>
  <c r="T430" i="18"/>
  <c r="AZ430" i="18" s="1"/>
  <c r="S430" i="18"/>
  <c r="I430" i="18"/>
  <c r="H430" i="18"/>
  <c r="C430" i="18"/>
  <c r="B430" i="18"/>
  <c r="Q430" i="15"/>
  <c r="P430" i="15"/>
  <c r="O430" i="15"/>
  <c r="N430" i="15"/>
  <c r="J430" i="15"/>
  <c r="D430" i="15"/>
  <c r="C430" i="15"/>
  <c r="B430" i="15"/>
  <c r="Q430" i="14"/>
  <c r="P430" i="14"/>
  <c r="O430" i="14"/>
  <c r="N430" i="14"/>
  <c r="J430" i="14"/>
  <c r="C430" i="14"/>
  <c r="B430" i="14"/>
  <c r="P430" i="13"/>
  <c r="O430" i="13"/>
  <c r="N430" i="13"/>
  <c r="M430" i="13"/>
  <c r="I430" i="13"/>
  <c r="Q430" i="13" s="1"/>
  <c r="D430" i="13"/>
  <c r="C430" i="13"/>
  <c r="B430" i="13"/>
  <c r="R430" i="16"/>
  <c r="Q430" i="16"/>
  <c r="P430" i="16"/>
  <c r="O430" i="16"/>
  <c r="K430" i="16"/>
  <c r="D430" i="16"/>
  <c r="C430" i="16"/>
  <c r="B430" i="16"/>
  <c r="S430" i="11"/>
  <c r="R430" i="11"/>
  <c r="P430" i="11"/>
  <c r="O430" i="11"/>
  <c r="N430" i="11"/>
  <c r="K430" i="11"/>
  <c r="H430" i="11"/>
  <c r="T430" i="11" s="1"/>
  <c r="D430" i="11"/>
  <c r="C430" i="11"/>
  <c r="B430" i="11"/>
  <c r="P430" i="12"/>
  <c r="O430" i="12"/>
  <c r="N430" i="12"/>
  <c r="M430" i="12"/>
  <c r="I430" i="12"/>
  <c r="Q430" i="12" s="1"/>
  <c r="D430" i="12"/>
  <c r="C430" i="12"/>
  <c r="B430" i="12"/>
  <c r="P430" i="10"/>
  <c r="O430" i="10"/>
  <c r="M430" i="10"/>
  <c r="I430" i="10"/>
  <c r="Q430" i="10" s="1"/>
  <c r="D430" i="10"/>
  <c r="C430" i="10"/>
  <c r="B430" i="10"/>
  <c r="O430" i="1"/>
  <c r="Z430" i="18" s="1"/>
  <c r="AN430" i="18" s="1"/>
  <c r="N430" i="1"/>
  <c r="P430" i="18" s="1"/>
  <c r="AM430" i="18" s="1"/>
  <c r="M430" i="1"/>
  <c r="J430" i="18" s="1"/>
  <c r="AL430" i="18" s="1"/>
  <c r="L430" i="1"/>
  <c r="D430" i="18" s="1"/>
  <c r="AK430" i="18" s="1"/>
  <c r="A430" i="1"/>
  <c r="A430" i="14" s="1"/>
  <c r="AX429" i="18"/>
  <c r="AW429" i="18"/>
  <c r="AV429" i="18"/>
  <c r="AF429" i="18"/>
  <c r="BB429" i="18" s="1"/>
  <c r="AD429" i="18"/>
  <c r="AC429" i="18"/>
  <c r="V429" i="18"/>
  <c r="W429" i="18" s="1"/>
  <c r="T429" i="18"/>
  <c r="AZ429" i="18" s="1"/>
  <c r="S429" i="18"/>
  <c r="I429" i="18"/>
  <c r="H429" i="18"/>
  <c r="C429" i="18"/>
  <c r="B429" i="18"/>
  <c r="Q429" i="15"/>
  <c r="P429" i="15"/>
  <c r="O429" i="15"/>
  <c r="N429" i="15"/>
  <c r="J429" i="15"/>
  <c r="R429" i="15" s="1"/>
  <c r="D429" i="15"/>
  <c r="C429" i="15"/>
  <c r="B429" i="15"/>
  <c r="Q429" i="14"/>
  <c r="P429" i="14"/>
  <c r="O429" i="14"/>
  <c r="N429" i="14"/>
  <c r="J429" i="14"/>
  <c r="R429" i="14" s="1"/>
  <c r="C429" i="14"/>
  <c r="B429" i="14"/>
  <c r="P429" i="13"/>
  <c r="O429" i="13"/>
  <c r="N429" i="13"/>
  <c r="M429" i="13"/>
  <c r="I429" i="13"/>
  <c r="Q429" i="13" s="1"/>
  <c r="D429" i="13"/>
  <c r="C429" i="13"/>
  <c r="B429" i="13"/>
  <c r="R429" i="16"/>
  <c r="Q429" i="16"/>
  <c r="P429" i="16"/>
  <c r="O429" i="16"/>
  <c r="K429" i="16"/>
  <c r="D429" i="16"/>
  <c r="C429" i="16"/>
  <c r="B429" i="16"/>
  <c r="S429" i="11"/>
  <c r="R429" i="11"/>
  <c r="P429" i="11"/>
  <c r="O429" i="11"/>
  <c r="N429" i="11"/>
  <c r="K429" i="11"/>
  <c r="H429" i="11"/>
  <c r="T429" i="11" s="1"/>
  <c r="D429" i="11"/>
  <c r="C429" i="11"/>
  <c r="B429" i="11"/>
  <c r="P429" i="12"/>
  <c r="O429" i="12"/>
  <c r="N429" i="12"/>
  <c r="M429" i="12"/>
  <c r="I429" i="12"/>
  <c r="Q429" i="12" s="1"/>
  <c r="D429" i="12"/>
  <c r="C429" i="12"/>
  <c r="B429" i="12"/>
  <c r="P429" i="10"/>
  <c r="O429" i="10"/>
  <c r="M429" i="10"/>
  <c r="I429" i="10"/>
  <c r="Q429" i="10" s="1"/>
  <c r="D429" i="10"/>
  <c r="C429" i="10"/>
  <c r="B429" i="10"/>
  <c r="O429" i="1"/>
  <c r="Z429" i="18" s="1"/>
  <c r="AN429" i="18" s="1"/>
  <c r="N429" i="1"/>
  <c r="P429" i="18" s="1"/>
  <c r="M429" i="1"/>
  <c r="J429" i="18" s="1"/>
  <c r="L429" i="1"/>
  <c r="D429" i="18" s="1"/>
  <c r="AK429" i="18" s="1"/>
  <c r="A429" i="1"/>
  <c r="A429" i="15" s="1"/>
  <c r="AX428" i="18"/>
  <c r="AW428" i="18"/>
  <c r="AV428" i="18"/>
  <c r="AF428" i="18"/>
  <c r="BB428" i="18" s="1"/>
  <c r="AD428" i="18"/>
  <c r="AC428" i="18"/>
  <c r="V428" i="18"/>
  <c r="W428" i="18" s="1"/>
  <c r="T428" i="18"/>
  <c r="AZ428" i="18" s="1"/>
  <c r="S428" i="18"/>
  <c r="O428" i="18"/>
  <c r="N428" i="18"/>
  <c r="I428" i="18"/>
  <c r="H428" i="18"/>
  <c r="C428" i="18"/>
  <c r="B428" i="18"/>
  <c r="Q428" i="15"/>
  <c r="P428" i="15"/>
  <c r="O428" i="15"/>
  <c r="N428" i="15"/>
  <c r="J428" i="15"/>
  <c r="C428" i="15"/>
  <c r="B428" i="15"/>
  <c r="Q428" i="14"/>
  <c r="P428" i="14"/>
  <c r="O428" i="14"/>
  <c r="N428" i="14"/>
  <c r="J428" i="14"/>
  <c r="R428" i="14" s="1"/>
  <c r="C428" i="14"/>
  <c r="B428" i="14"/>
  <c r="P428" i="13"/>
  <c r="O428" i="13"/>
  <c r="N428" i="13"/>
  <c r="M428" i="13"/>
  <c r="I428" i="13"/>
  <c r="D428" i="13"/>
  <c r="C428" i="13"/>
  <c r="B428" i="13"/>
  <c r="R428" i="16"/>
  <c r="Q428" i="16"/>
  <c r="P428" i="16"/>
  <c r="O428" i="16"/>
  <c r="K428" i="16"/>
  <c r="D428" i="16"/>
  <c r="C428" i="16"/>
  <c r="B428" i="16"/>
  <c r="S428" i="11"/>
  <c r="R428" i="11"/>
  <c r="P428" i="11"/>
  <c r="O428" i="11"/>
  <c r="N428" i="11"/>
  <c r="K428" i="11"/>
  <c r="H428" i="11"/>
  <c r="T428" i="11" s="1"/>
  <c r="D428" i="11"/>
  <c r="C428" i="11"/>
  <c r="B428" i="11"/>
  <c r="P428" i="12"/>
  <c r="O428" i="12"/>
  <c r="N428" i="12"/>
  <c r="M428" i="12"/>
  <c r="I428" i="12"/>
  <c r="Q428" i="12" s="1"/>
  <c r="D428" i="12"/>
  <c r="C428" i="12"/>
  <c r="B428" i="12"/>
  <c r="P428" i="10"/>
  <c r="O428" i="10"/>
  <c r="M428" i="10"/>
  <c r="M428" i="18" s="1"/>
  <c r="I428" i="10"/>
  <c r="Q428" i="10" s="1"/>
  <c r="D428" i="10"/>
  <c r="C428" i="10"/>
  <c r="B428" i="10"/>
  <c r="O428" i="1"/>
  <c r="Z428" i="18" s="1"/>
  <c r="AN428" i="18" s="1"/>
  <c r="N428" i="1"/>
  <c r="P428" i="18" s="1"/>
  <c r="AM428" i="18" s="1"/>
  <c r="M428" i="1"/>
  <c r="J428" i="18" s="1"/>
  <c r="AL428" i="18" s="1"/>
  <c r="L428" i="1"/>
  <c r="D428" i="18" s="1"/>
  <c r="AK428" i="18" s="1"/>
  <c r="A428" i="1"/>
  <c r="A428" i="18" s="1"/>
  <c r="AX427" i="18"/>
  <c r="AW427" i="18"/>
  <c r="AV427" i="18"/>
  <c r="AI427" i="18"/>
  <c r="AG427" i="18"/>
  <c r="AF427" i="18"/>
  <c r="BB427" i="18" s="1"/>
  <c r="AE427" i="18"/>
  <c r="AD427" i="18"/>
  <c r="AC427" i="18"/>
  <c r="V427" i="18"/>
  <c r="W427" i="18" s="1"/>
  <c r="T427" i="18"/>
  <c r="S427" i="18"/>
  <c r="O427" i="18"/>
  <c r="N427" i="18"/>
  <c r="I427" i="18"/>
  <c r="H427" i="18"/>
  <c r="C427" i="18"/>
  <c r="B427" i="18"/>
  <c r="Q427" i="15"/>
  <c r="P427" i="15"/>
  <c r="O427" i="15"/>
  <c r="N427" i="15"/>
  <c r="J427" i="15"/>
  <c r="R427" i="15" s="1"/>
  <c r="D427" i="15"/>
  <c r="C427" i="15"/>
  <c r="B427" i="15"/>
  <c r="Q427" i="14"/>
  <c r="P427" i="14"/>
  <c r="O427" i="14"/>
  <c r="N427" i="14"/>
  <c r="J427" i="14"/>
  <c r="C427" i="14"/>
  <c r="B427" i="14"/>
  <c r="P427" i="13"/>
  <c r="O427" i="13"/>
  <c r="N427" i="13"/>
  <c r="M427" i="13"/>
  <c r="I427" i="13"/>
  <c r="Q427" i="13" s="1"/>
  <c r="D427" i="13"/>
  <c r="C427" i="13"/>
  <c r="B427" i="13"/>
  <c r="R427" i="16"/>
  <c r="Q427" i="16"/>
  <c r="P427" i="16"/>
  <c r="O427" i="16"/>
  <c r="K427" i="16"/>
  <c r="S427" i="16" s="1"/>
  <c r="D427" i="16"/>
  <c r="C427" i="16"/>
  <c r="B427" i="16"/>
  <c r="S427" i="11"/>
  <c r="R427" i="11"/>
  <c r="P427" i="11"/>
  <c r="O427" i="11"/>
  <c r="N427" i="11"/>
  <c r="K427" i="11"/>
  <c r="H427" i="11"/>
  <c r="T427" i="11" s="1"/>
  <c r="D427" i="11"/>
  <c r="C427" i="11"/>
  <c r="B427" i="11"/>
  <c r="P427" i="12"/>
  <c r="O427" i="12"/>
  <c r="N427" i="12"/>
  <c r="M427" i="12"/>
  <c r="I427" i="12"/>
  <c r="Q427" i="12" s="1"/>
  <c r="D427" i="12"/>
  <c r="C427" i="12"/>
  <c r="B427" i="12"/>
  <c r="P427" i="10"/>
  <c r="O427" i="10"/>
  <c r="M427" i="10"/>
  <c r="G427" i="18" s="1"/>
  <c r="I427" i="10"/>
  <c r="Q427" i="10" s="1"/>
  <c r="D427" i="10"/>
  <c r="C427" i="10"/>
  <c r="B427" i="10"/>
  <c r="O427" i="1"/>
  <c r="Z427" i="18" s="1"/>
  <c r="AN427" i="18" s="1"/>
  <c r="N427" i="1"/>
  <c r="P427" i="18" s="1"/>
  <c r="AM427" i="18" s="1"/>
  <c r="M427" i="1"/>
  <c r="J427" i="18" s="1"/>
  <c r="AL427" i="18" s="1"/>
  <c r="L427" i="1"/>
  <c r="D427" i="18" s="1"/>
  <c r="AK427" i="18" s="1"/>
  <c r="A427" i="1"/>
  <c r="A427" i="15" s="1"/>
  <c r="AX426" i="18"/>
  <c r="AW426" i="18"/>
  <c r="AV426" i="18"/>
  <c r="AI426" i="18"/>
  <c r="AG426" i="18"/>
  <c r="AF426" i="18"/>
  <c r="BB426" i="18" s="1"/>
  <c r="AE426" i="18"/>
  <c r="AD426" i="18"/>
  <c r="AC426" i="18"/>
  <c r="Y426" i="18"/>
  <c r="W426" i="18"/>
  <c r="V426" i="18"/>
  <c r="U426" i="18"/>
  <c r="T426" i="18"/>
  <c r="AZ426" i="18" s="1"/>
  <c r="S426" i="18"/>
  <c r="O426" i="18"/>
  <c r="N426" i="18"/>
  <c r="I426" i="18"/>
  <c r="H426" i="18"/>
  <c r="C426" i="18"/>
  <c r="B426" i="18"/>
  <c r="Q426" i="15"/>
  <c r="P426" i="15"/>
  <c r="O426" i="15"/>
  <c r="N426" i="15"/>
  <c r="J426" i="15"/>
  <c r="R426" i="15" s="1"/>
  <c r="D426" i="15"/>
  <c r="C426" i="15"/>
  <c r="B426" i="15"/>
  <c r="Q426" i="14"/>
  <c r="P426" i="14"/>
  <c r="O426" i="14"/>
  <c r="N426" i="14"/>
  <c r="J426" i="14"/>
  <c r="R426" i="14" s="1"/>
  <c r="C426" i="14"/>
  <c r="B426" i="14"/>
  <c r="P426" i="13"/>
  <c r="O426" i="13"/>
  <c r="N426" i="13"/>
  <c r="M426" i="13"/>
  <c r="I426" i="13"/>
  <c r="Q426" i="13" s="1"/>
  <c r="D426" i="13"/>
  <c r="C426" i="13"/>
  <c r="B426" i="13"/>
  <c r="R426" i="16"/>
  <c r="Q426" i="16"/>
  <c r="P426" i="16"/>
  <c r="O426" i="16"/>
  <c r="K426" i="16"/>
  <c r="S426" i="16" s="1"/>
  <c r="D426" i="16"/>
  <c r="C426" i="16"/>
  <c r="B426" i="16"/>
  <c r="S426" i="11"/>
  <c r="R426" i="11"/>
  <c r="P426" i="11"/>
  <c r="O426" i="11"/>
  <c r="N426" i="11"/>
  <c r="K426" i="11"/>
  <c r="H426" i="11"/>
  <c r="T426" i="11" s="1"/>
  <c r="D426" i="11"/>
  <c r="C426" i="11"/>
  <c r="B426" i="11"/>
  <c r="P426" i="12"/>
  <c r="O426" i="12"/>
  <c r="N426" i="12"/>
  <c r="M426" i="12"/>
  <c r="I426" i="12"/>
  <c r="Q426" i="12" s="1"/>
  <c r="D426" i="12"/>
  <c r="C426" i="12"/>
  <c r="B426" i="12"/>
  <c r="P426" i="10"/>
  <c r="O426" i="10"/>
  <c r="M426" i="10"/>
  <c r="G426" i="18" s="1"/>
  <c r="I426" i="10"/>
  <c r="Q426" i="10" s="1"/>
  <c r="D426" i="10"/>
  <c r="C426" i="10"/>
  <c r="B426" i="10"/>
  <c r="O426" i="1"/>
  <c r="Z426" i="18" s="1"/>
  <c r="AN426" i="18" s="1"/>
  <c r="N426" i="1"/>
  <c r="P426" i="18" s="1"/>
  <c r="AM426" i="18" s="1"/>
  <c r="M426" i="1"/>
  <c r="J426" i="18" s="1"/>
  <c r="AL426" i="18" s="1"/>
  <c r="L426" i="1"/>
  <c r="D426" i="18" s="1"/>
  <c r="AK426" i="18" s="1"/>
  <c r="A426" i="1"/>
  <c r="A426" i="13" s="1"/>
  <c r="AX425" i="18"/>
  <c r="AW425" i="18"/>
  <c r="AV425" i="18"/>
  <c r="AF425" i="18"/>
  <c r="BB425" i="18" s="1"/>
  <c r="AD425" i="18"/>
  <c r="AC425" i="18"/>
  <c r="Y425" i="18"/>
  <c r="W425" i="18"/>
  <c r="V425" i="18"/>
  <c r="U425" i="18"/>
  <c r="T425" i="18"/>
  <c r="AZ425" i="18" s="1"/>
  <c r="S425" i="18"/>
  <c r="O425" i="18"/>
  <c r="N425" i="18"/>
  <c r="I425" i="18"/>
  <c r="H425" i="18"/>
  <c r="C425" i="18"/>
  <c r="B425" i="18"/>
  <c r="Q425" i="15"/>
  <c r="P425" i="15"/>
  <c r="O425" i="15"/>
  <c r="N425" i="15"/>
  <c r="J425" i="15"/>
  <c r="R425" i="15" s="1"/>
  <c r="D425" i="15"/>
  <c r="C425" i="15"/>
  <c r="B425" i="15"/>
  <c r="Q425" i="14"/>
  <c r="P425" i="14"/>
  <c r="O425" i="14"/>
  <c r="N425" i="14"/>
  <c r="J425" i="14"/>
  <c r="R425" i="14" s="1"/>
  <c r="C425" i="14"/>
  <c r="B425" i="14"/>
  <c r="P425" i="13"/>
  <c r="O425" i="13"/>
  <c r="N425" i="13"/>
  <c r="M425" i="13"/>
  <c r="I425" i="13"/>
  <c r="Q425" i="13" s="1"/>
  <c r="D425" i="13"/>
  <c r="C425" i="13"/>
  <c r="B425" i="13"/>
  <c r="R425" i="16"/>
  <c r="Q425" i="16"/>
  <c r="P425" i="16"/>
  <c r="O425" i="16"/>
  <c r="K425" i="16"/>
  <c r="S425" i="16" s="1"/>
  <c r="D425" i="16"/>
  <c r="C425" i="16"/>
  <c r="B425" i="16"/>
  <c r="S425" i="11"/>
  <c r="R425" i="11"/>
  <c r="P425" i="11"/>
  <c r="O425" i="11"/>
  <c r="N425" i="11"/>
  <c r="K425" i="11"/>
  <c r="H425" i="11"/>
  <c r="T425" i="11" s="1"/>
  <c r="D425" i="11"/>
  <c r="C425" i="11"/>
  <c r="B425" i="11"/>
  <c r="P425" i="12"/>
  <c r="O425" i="12"/>
  <c r="N425" i="12"/>
  <c r="M425" i="12"/>
  <c r="I425" i="12"/>
  <c r="Q425" i="12" s="1"/>
  <c r="D425" i="12"/>
  <c r="C425" i="12"/>
  <c r="B425" i="12"/>
  <c r="P425" i="10"/>
  <c r="O425" i="10"/>
  <c r="M425" i="10"/>
  <c r="I425" i="10"/>
  <c r="Q425" i="10" s="1"/>
  <c r="D425" i="10"/>
  <c r="C425" i="10"/>
  <c r="B425" i="10"/>
  <c r="O425" i="1"/>
  <c r="Z425" i="18" s="1"/>
  <c r="AN425" i="18" s="1"/>
  <c r="N425" i="1"/>
  <c r="P425" i="18" s="1"/>
  <c r="AM425" i="18" s="1"/>
  <c r="M425" i="1"/>
  <c r="J425" i="18" s="1"/>
  <c r="AL425" i="18" s="1"/>
  <c r="L425" i="1"/>
  <c r="D425" i="18" s="1"/>
  <c r="AK425" i="18" s="1"/>
  <c r="A425" i="1"/>
  <c r="A425" i="13" s="1"/>
  <c r="AX424" i="18"/>
  <c r="AW424" i="18"/>
  <c r="AV424" i="18"/>
  <c r="AF424" i="18"/>
  <c r="BB424" i="18" s="1"/>
  <c r="AD424" i="18"/>
  <c r="AC424" i="18"/>
  <c r="V424" i="18"/>
  <c r="T424" i="18"/>
  <c r="AZ424" i="18" s="1"/>
  <c r="S424" i="18"/>
  <c r="O424" i="18"/>
  <c r="N424" i="18"/>
  <c r="I424" i="18"/>
  <c r="H424" i="18"/>
  <c r="C424" i="18"/>
  <c r="B424" i="18"/>
  <c r="Q424" i="15"/>
  <c r="P424" i="15"/>
  <c r="O424" i="15"/>
  <c r="N424" i="15"/>
  <c r="J424" i="15"/>
  <c r="R424" i="15" s="1"/>
  <c r="D424" i="15"/>
  <c r="C424" i="15"/>
  <c r="B424" i="15"/>
  <c r="Q424" i="14"/>
  <c r="P424" i="14"/>
  <c r="O424" i="14"/>
  <c r="N424" i="14"/>
  <c r="J424" i="14"/>
  <c r="R424" i="14" s="1"/>
  <c r="C424" i="14"/>
  <c r="B424" i="14"/>
  <c r="P424" i="13"/>
  <c r="O424" i="13"/>
  <c r="N424" i="13"/>
  <c r="M424" i="13"/>
  <c r="I424" i="13"/>
  <c r="Q424" i="13" s="1"/>
  <c r="D424" i="13"/>
  <c r="C424" i="13"/>
  <c r="B424" i="13"/>
  <c r="R424" i="16"/>
  <c r="Q424" i="16"/>
  <c r="P424" i="16"/>
  <c r="O424" i="16"/>
  <c r="K424" i="16"/>
  <c r="S424" i="16" s="1"/>
  <c r="D424" i="16"/>
  <c r="C424" i="16"/>
  <c r="B424" i="16"/>
  <c r="S424" i="11"/>
  <c r="R424" i="11"/>
  <c r="P424" i="11"/>
  <c r="O424" i="11"/>
  <c r="N424" i="11"/>
  <c r="K424" i="11"/>
  <c r="H424" i="11"/>
  <c r="T424" i="11" s="1"/>
  <c r="D424" i="11"/>
  <c r="C424" i="11"/>
  <c r="B424" i="11"/>
  <c r="P424" i="12"/>
  <c r="O424" i="12"/>
  <c r="N424" i="12"/>
  <c r="M424" i="12"/>
  <c r="I424" i="12"/>
  <c r="Q424" i="12" s="1"/>
  <c r="D424" i="12"/>
  <c r="C424" i="12"/>
  <c r="B424" i="12"/>
  <c r="P424" i="10"/>
  <c r="O424" i="10"/>
  <c r="M424" i="10"/>
  <c r="I424" i="10"/>
  <c r="Q424" i="10" s="1"/>
  <c r="D424" i="10"/>
  <c r="C424" i="10"/>
  <c r="B424" i="10"/>
  <c r="O424" i="1"/>
  <c r="Z424" i="18" s="1"/>
  <c r="N424" i="1"/>
  <c r="P424" i="18" s="1"/>
  <c r="AM424" i="18" s="1"/>
  <c r="M424" i="1"/>
  <c r="J424" i="18" s="1"/>
  <c r="AL424" i="18" s="1"/>
  <c r="L424" i="1"/>
  <c r="D424" i="18" s="1"/>
  <c r="AK424" i="18" s="1"/>
  <c r="A424" i="1"/>
  <c r="A424" i="15" s="1"/>
  <c r="AX423" i="18"/>
  <c r="AW423" i="18"/>
  <c r="AV423" i="18"/>
  <c r="AF423" i="18"/>
  <c r="BB423" i="18" s="1"/>
  <c r="AD423" i="18"/>
  <c r="AC423" i="18"/>
  <c r="Y423" i="18"/>
  <c r="W423" i="18"/>
  <c r="V423" i="18"/>
  <c r="U423" i="18"/>
  <c r="T423" i="18"/>
  <c r="AZ423" i="18" s="1"/>
  <c r="S423" i="18"/>
  <c r="O423" i="18"/>
  <c r="N423" i="18"/>
  <c r="I423" i="18"/>
  <c r="H423" i="18"/>
  <c r="C423" i="18"/>
  <c r="B423" i="18"/>
  <c r="Q423" i="15"/>
  <c r="P423" i="15"/>
  <c r="O423" i="15"/>
  <c r="N423" i="15"/>
  <c r="J423" i="15"/>
  <c r="R423" i="15" s="1"/>
  <c r="D423" i="15"/>
  <c r="C423" i="15"/>
  <c r="B423" i="15"/>
  <c r="Q423" i="14"/>
  <c r="P423" i="14"/>
  <c r="O423" i="14"/>
  <c r="N423" i="14"/>
  <c r="J423" i="14"/>
  <c r="R423" i="14" s="1"/>
  <c r="C423" i="14"/>
  <c r="B423" i="14"/>
  <c r="P423" i="13"/>
  <c r="O423" i="13"/>
  <c r="N423" i="13"/>
  <c r="M423" i="13"/>
  <c r="I423" i="13"/>
  <c r="D423" i="13"/>
  <c r="C423" i="13"/>
  <c r="B423" i="13"/>
  <c r="R423" i="16"/>
  <c r="Q423" i="16"/>
  <c r="P423" i="16"/>
  <c r="O423" i="16"/>
  <c r="K423" i="16"/>
  <c r="S423" i="16" s="1"/>
  <c r="D423" i="16"/>
  <c r="C423" i="16"/>
  <c r="B423" i="16"/>
  <c r="S423" i="11"/>
  <c r="R423" i="11"/>
  <c r="P423" i="11"/>
  <c r="O423" i="11"/>
  <c r="N423" i="11"/>
  <c r="K423" i="11"/>
  <c r="H423" i="11"/>
  <c r="T423" i="11" s="1"/>
  <c r="D423" i="11"/>
  <c r="C423" i="11"/>
  <c r="B423" i="11"/>
  <c r="P423" i="12"/>
  <c r="O423" i="12"/>
  <c r="N423" i="12"/>
  <c r="M423" i="12"/>
  <c r="I423" i="12"/>
  <c r="Q423" i="12" s="1"/>
  <c r="D423" i="12"/>
  <c r="C423" i="12"/>
  <c r="B423" i="12"/>
  <c r="P423" i="10"/>
  <c r="O423" i="10"/>
  <c r="M423" i="10"/>
  <c r="I423" i="10"/>
  <c r="Q423" i="10" s="1"/>
  <c r="D423" i="10"/>
  <c r="C423" i="10"/>
  <c r="B423" i="10"/>
  <c r="O423" i="1"/>
  <c r="Z423" i="18" s="1"/>
  <c r="N423" i="1"/>
  <c r="P423" i="18" s="1"/>
  <c r="AM423" i="18" s="1"/>
  <c r="M423" i="1"/>
  <c r="J423" i="18" s="1"/>
  <c r="AL423" i="18" s="1"/>
  <c r="L423" i="1"/>
  <c r="D423" i="18" s="1"/>
  <c r="AK423" i="18" s="1"/>
  <c r="A423" i="1"/>
  <c r="A423" i="18" s="1"/>
  <c r="AX422" i="18"/>
  <c r="AW422" i="18"/>
  <c r="AV422" i="18"/>
  <c r="AF422" i="18"/>
  <c r="BB422" i="18" s="1"/>
  <c r="AD422" i="18"/>
  <c r="AC422" i="18"/>
  <c r="Y422" i="18"/>
  <c r="W422" i="18"/>
  <c r="V422" i="18"/>
  <c r="U422" i="18"/>
  <c r="T422" i="18"/>
  <c r="AZ422" i="18" s="1"/>
  <c r="S422" i="18"/>
  <c r="O422" i="18"/>
  <c r="N422" i="18"/>
  <c r="I422" i="18"/>
  <c r="H422" i="18"/>
  <c r="C422" i="18"/>
  <c r="B422" i="18"/>
  <c r="Q422" i="15"/>
  <c r="P422" i="15"/>
  <c r="O422" i="15"/>
  <c r="N422" i="15"/>
  <c r="J422" i="15"/>
  <c r="R422" i="15" s="1"/>
  <c r="D422" i="15"/>
  <c r="C422" i="15"/>
  <c r="B422" i="15"/>
  <c r="Q422" i="14"/>
  <c r="P422" i="14"/>
  <c r="O422" i="14"/>
  <c r="N422" i="14"/>
  <c r="J422" i="14"/>
  <c r="R422" i="14" s="1"/>
  <c r="C422" i="14"/>
  <c r="B422" i="14"/>
  <c r="P422" i="13"/>
  <c r="O422" i="13"/>
  <c r="N422" i="13"/>
  <c r="M422" i="13"/>
  <c r="I422" i="13"/>
  <c r="D422" i="13"/>
  <c r="C422" i="13"/>
  <c r="B422" i="13"/>
  <c r="R422" i="16"/>
  <c r="Q422" i="16"/>
  <c r="P422" i="16"/>
  <c r="O422" i="16"/>
  <c r="K422" i="16"/>
  <c r="S422" i="16" s="1"/>
  <c r="D422" i="16"/>
  <c r="C422" i="16"/>
  <c r="B422" i="16"/>
  <c r="S422" i="11"/>
  <c r="R422" i="11"/>
  <c r="P422" i="11"/>
  <c r="O422" i="11"/>
  <c r="N422" i="11"/>
  <c r="K422" i="11"/>
  <c r="H422" i="11"/>
  <c r="T422" i="11" s="1"/>
  <c r="D422" i="11"/>
  <c r="C422" i="11"/>
  <c r="B422" i="11"/>
  <c r="P422" i="12"/>
  <c r="O422" i="12"/>
  <c r="N422" i="12"/>
  <c r="M422" i="12"/>
  <c r="I422" i="12"/>
  <c r="Q422" i="12" s="1"/>
  <c r="D422" i="12"/>
  <c r="C422" i="12"/>
  <c r="B422" i="12"/>
  <c r="P422" i="10"/>
  <c r="O422" i="10"/>
  <c r="M422" i="10"/>
  <c r="I422" i="10"/>
  <c r="Q422" i="10" s="1"/>
  <c r="D422" i="10"/>
  <c r="C422" i="10"/>
  <c r="B422" i="10"/>
  <c r="O422" i="1"/>
  <c r="Z422" i="18" s="1"/>
  <c r="AN422" i="18" s="1"/>
  <c r="N422" i="1"/>
  <c r="P422" i="18" s="1"/>
  <c r="AM422" i="18" s="1"/>
  <c r="M422" i="1"/>
  <c r="J422" i="18" s="1"/>
  <c r="AL422" i="18" s="1"/>
  <c r="L422" i="1"/>
  <c r="D422" i="18" s="1"/>
  <c r="AK422" i="18" s="1"/>
  <c r="A422" i="1"/>
  <c r="A422" i="18" s="1"/>
  <c r="AX421" i="18"/>
  <c r="AW421" i="18"/>
  <c r="AV421" i="18"/>
  <c r="AI421" i="18"/>
  <c r="AG421" i="18"/>
  <c r="AF421" i="18"/>
  <c r="BB421" i="18" s="1"/>
  <c r="AE421" i="18"/>
  <c r="AD421" i="18"/>
  <c r="AC421" i="18"/>
  <c r="Y421" i="18"/>
  <c r="W421" i="18"/>
  <c r="V421" i="18"/>
  <c r="BA421" i="18" s="1"/>
  <c r="U421" i="18"/>
  <c r="T421" i="18"/>
  <c r="AZ421" i="18" s="1"/>
  <c r="S421" i="18"/>
  <c r="O421" i="18"/>
  <c r="N421" i="18"/>
  <c r="I421" i="18"/>
  <c r="H421" i="18"/>
  <c r="C421" i="18"/>
  <c r="B421" i="18"/>
  <c r="Q421" i="15"/>
  <c r="P421" i="15"/>
  <c r="O421" i="15"/>
  <c r="N421" i="15"/>
  <c r="J421" i="15"/>
  <c r="R421" i="15" s="1"/>
  <c r="D421" i="15"/>
  <c r="C421" i="15"/>
  <c r="B421" i="15"/>
  <c r="Q421" i="14"/>
  <c r="P421" i="14"/>
  <c r="O421" i="14"/>
  <c r="N421" i="14"/>
  <c r="J421" i="14"/>
  <c r="R421" i="14" s="1"/>
  <c r="C421" i="14"/>
  <c r="B421" i="14"/>
  <c r="P421" i="13"/>
  <c r="O421" i="13"/>
  <c r="N421" i="13"/>
  <c r="M421" i="13"/>
  <c r="I421" i="13"/>
  <c r="Q421" i="13" s="1"/>
  <c r="D421" i="13"/>
  <c r="C421" i="13"/>
  <c r="B421" i="13"/>
  <c r="R421" i="16"/>
  <c r="Q421" i="16"/>
  <c r="P421" i="16"/>
  <c r="O421" i="16"/>
  <c r="K421" i="16"/>
  <c r="S421" i="16" s="1"/>
  <c r="D421" i="16"/>
  <c r="C421" i="16"/>
  <c r="B421" i="16"/>
  <c r="S421" i="11"/>
  <c r="R421" i="11"/>
  <c r="P421" i="11"/>
  <c r="O421" i="11"/>
  <c r="N421" i="11"/>
  <c r="K421" i="11"/>
  <c r="H421" i="11"/>
  <c r="T421" i="11" s="1"/>
  <c r="D421" i="11"/>
  <c r="C421" i="11"/>
  <c r="B421" i="11"/>
  <c r="P421" i="12"/>
  <c r="O421" i="12"/>
  <c r="N421" i="12"/>
  <c r="M421" i="12"/>
  <c r="I421" i="12"/>
  <c r="Q421" i="12" s="1"/>
  <c r="D421" i="12"/>
  <c r="C421" i="12"/>
  <c r="B421" i="12"/>
  <c r="P421" i="10"/>
  <c r="O421" i="10"/>
  <c r="M421" i="10"/>
  <c r="I421" i="10"/>
  <c r="Q421" i="10" s="1"/>
  <c r="D421" i="10"/>
  <c r="C421" i="10"/>
  <c r="B421" i="10"/>
  <c r="O421" i="1"/>
  <c r="Z421" i="18" s="1"/>
  <c r="AN421" i="18" s="1"/>
  <c r="N421" i="1"/>
  <c r="P421" i="18" s="1"/>
  <c r="AM421" i="18" s="1"/>
  <c r="M421" i="1"/>
  <c r="J421" i="18" s="1"/>
  <c r="AL421" i="18" s="1"/>
  <c r="L421" i="1"/>
  <c r="D421" i="18" s="1"/>
  <c r="AK421" i="18" s="1"/>
  <c r="A421" i="1"/>
  <c r="A421" i="18" s="1"/>
  <c r="AX420" i="18"/>
  <c r="AW420" i="18"/>
  <c r="AV420" i="18"/>
  <c r="AI420" i="18"/>
  <c r="AG420" i="18"/>
  <c r="AF420" i="18"/>
  <c r="BB420" i="18" s="1"/>
  <c r="AE420" i="18"/>
  <c r="AD420" i="18"/>
  <c r="AC420" i="18"/>
  <c r="Y420" i="18"/>
  <c r="W420" i="18"/>
  <c r="V420" i="18"/>
  <c r="BA420" i="18" s="1"/>
  <c r="U420" i="18"/>
  <c r="T420" i="18"/>
  <c r="AZ420" i="18" s="1"/>
  <c r="S420" i="18"/>
  <c r="O420" i="18"/>
  <c r="N420" i="18"/>
  <c r="I420" i="18"/>
  <c r="H420" i="18"/>
  <c r="C420" i="18"/>
  <c r="B420" i="18"/>
  <c r="Q420" i="15"/>
  <c r="P420" i="15"/>
  <c r="O420" i="15"/>
  <c r="N420" i="15"/>
  <c r="J420" i="15"/>
  <c r="R420" i="15" s="1"/>
  <c r="D420" i="15"/>
  <c r="C420" i="15"/>
  <c r="B420" i="15"/>
  <c r="Q420" i="14"/>
  <c r="P420" i="14"/>
  <c r="O420" i="14"/>
  <c r="N420" i="14"/>
  <c r="J420" i="14"/>
  <c r="R420" i="14" s="1"/>
  <c r="C420" i="14"/>
  <c r="B420" i="14"/>
  <c r="P420" i="13"/>
  <c r="O420" i="13"/>
  <c r="N420" i="13"/>
  <c r="M420" i="13"/>
  <c r="I420" i="13"/>
  <c r="Q420" i="13" s="1"/>
  <c r="D420" i="13"/>
  <c r="C420" i="13"/>
  <c r="B420" i="13"/>
  <c r="R420" i="16"/>
  <c r="Q420" i="16"/>
  <c r="P420" i="16"/>
  <c r="O420" i="16"/>
  <c r="K420" i="16"/>
  <c r="S420" i="16" s="1"/>
  <c r="D420" i="16"/>
  <c r="C420" i="16"/>
  <c r="B420" i="16"/>
  <c r="S420" i="11"/>
  <c r="R420" i="11"/>
  <c r="P420" i="11"/>
  <c r="O420" i="11"/>
  <c r="N420" i="11"/>
  <c r="K420" i="11"/>
  <c r="H420" i="11"/>
  <c r="T420" i="11" s="1"/>
  <c r="D420" i="11"/>
  <c r="C420" i="11"/>
  <c r="B420" i="11"/>
  <c r="P420" i="12"/>
  <c r="O420" i="12"/>
  <c r="N420" i="12"/>
  <c r="M420" i="12"/>
  <c r="I420" i="12"/>
  <c r="Q420" i="12" s="1"/>
  <c r="D420" i="12"/>
  <c r="C420" i="12"/>
  <c r="B420" i="12"/>
  <c r="P420" i="10"/>
  <c r="O420" i="10"/>
  <c r="M420" i="10"/>
  <c r="I420" i="10"/>
  <c r="Q420" i="10" s="1"/>
  <c r="D420" i="10"/>
  <c r="C420" i="10"/>
  <c r="B420" i="10"/>
  <c r="O420" i="1"/>
  <c r="Z420" i="18" s="1"/>
  <c r="AN420" i="18" s="1"/>
  <c r="N420" i="1"/>
  <c r="P420" i="18" s="1"/>
  <c r="AM420" i="18" s="1"/>
  <c r="M420" i="1"/>
  <c r="J420" i="18" s="1"/>
  <c r="AL420" i="18" s="1"/>
  <c r="L420" i="1"/>
  <c r="D420" i="18" s="1"/>
  <c r="AK420" i="18" s="1"/>
  <c r="A420" i="1"/>
  <c r="A420" i="18" s="1"/>
  <c r="AX419" i="18"/>
  <c r="AW419" i="18"/>
  <c r="AV419" i="18"/>
  <c r="AF419" i="18"/>
  <c r="BB419" i="18" s="1"/>
  <c r="AD419" i="18"/>
  <c r="AC419" i="18"/>
  <c r="Y419" i="18"/>
  <c r="W419" i="18"/>
  <c r="V419" i="18"/>
  <c r="BA419" i="18" s="1"/>
  <c r="U419" i="18"/>
  <c r="T419" i="18"/>
  <c r="AZ419" i="18" s="1"/>
  <c r="S419" i="18"/>
  <c r="O419" i="18"/>
  <c r="N419" i="18"/>
  <c r="I419" i="18"/>
  <c r="H419" i="18"/>
  <c r="C419" i="18"/>
  <c r="B419" i="18"/>
  <c r="Q419" i="15"/>
  <c r="P419" i="15"/>
  <c r="O419" i="15"/>
  <c r="N419" i="15"/>
  <c r="J419" i="15"/>
  <c r="R419" i="15" s="1"/>
  <c r="D419" i="15"/>
  <c r="C419" i="15"/>
  <c r="B419" i="15"/>
  <c r="Q419" i="14"/>
  <c r="P419" i="14"/>
  <c r="O419" i="14"/>
  <c r="N419" i="14"/>
  <c r="J419" i="14"/>
  <c r="R419" i="14" s="1"/>
  <c r="C419" i="14"/>
  <c r="B419" i="14"/>
  <c r="P419" i="13"/>
  <c r="O419" i="13"/>
  <c r="N419" i="13"/>
  <c r="M419" i="13"/>
  <c r="I419" i="13"/>
  <c r="Q419" i="13" s="1"/>
  <c r="D419" i="13"/>
  <c r="C419" i="13"/>
  <c r="B419" i="13"/>
  <c r="R419" i="16"/>
  <c r="Q419" i="16"/>
  <c r="P419" i="16"/>
  <c r="O419" i="16"/>
  <c r="K419" i="16"/>
  <c r="S419" i="16" s="1"/>
  <c r="D419" i="16"/>
  <c r="C419" i="16"/>
  <c r="B419" i="16"/>
  <c r="S419" i="11"/>
  <c r="R419" i="11"/>
  <c r="P419" i="11"/>
  <c r="O419" i="11"/>
  <c r="N419" i="11"/>
  <c r="K419" i="11"/>
  <c r="H419" i="11"/>
  <c r="T419" i="11" s="1"/>
  <c r="D419" i="11"/>
  <c r="C419" i="11"/>
  <c r="B419" i="11"/>
  <c r="P419" i="12"/>
  <c r="O419" i="12"/>
  <c r="N419" i="12"/>
  <c r="M419" i="12"/>
  <c r="I419" i="12"/>
  <c r="Q419" i="12" s="1"/>
  <c r="D419" i="12"/>
  <c r="C419" i="12"/>
  <c r="B419" i="12"/>
  <c r="P419" i="10"/>
  <c r="O419" i="10"/>
  <c r="M419" i="10"/>
  <c r="I419" i="10"/>
  <c r="Q419" i="10" s="1"/>
  <c r="D419" i="10"/>
  <c r="C419" i="10"/>
  <c r="B419" i="10"/>
  <c r="O419" i="1"/>
  <c r="Z419" i="18" s="1"/>
  <c r="AN419" i="18" s="1"/>
  <c r="N419" i="1"/>
  <c r="P419" i="18" s="1"/>
  <c r="AM419" i="18" s="1"/>
  <c r="M419" i="1"/>
  <c r="J419" i="18" s="1"/>
  <c r="AL419" i="18" s="1"/>
  <c r="L419" i="1"/>
  <c r="D419" i="18" s="1"/>
  <c r="AK419" i="18" s="1"/>
  <c r="A419" i="1"/>
  <c r="A419" i="18" s="1"/>
  <c r="AX418" i="18"/>
  <c r="AW418" i="18"/>
  <c r="AV418" i="18"/>
  <c r="AF418" i="18"/>
  <c r="BB418" i="18" s="1"/>
  <c r="AD418" i="18"/>
  <c r="AC418" i="18"/>
  <c r="V418" i="18"/>
  <c r="W418" i="18" s="1"/>
  <c r="T418" i="18"/>
  <c r="AZ418" i="18" s="1"/>
  <c r="S418" i="18"/>
  <c r="O418" i="18"/>
  <c r="N418" i="18"/>
  <c r="I418" i="18"/>
  <c r="H418" i="18"/>
  <c r="C418" i="18"/>
  <c r="B418" i="18"/>
  <c r="Q418" i="15"/>
  <c r="P418" i="15"/>
  <c r="O418" i="15"/>
  <c r="N418" i="15"/>
  <c r="J418" i="15"/>
  <c r="C418" i="15"/>
  <c r="B418" i="15"/>
  <c r="Q418" i="14"/>
  <c r="P418" i="14"/>
  <c r="O418" i="14"/>
  <c r="N418" i="14"/>
  <c r="J418" i="14"/>
  <c r="C418" i="14"/>
  <c r="B418" i="14"/>
  <c r="P418" i="13"/>
  <c r="O418" i="13"/>
  <c r="N418" i="13"/>
  <c r="M418" i="13"/>
  <c r="I418" i="13"/>
  <c r="Q418" i="13" s="1"/>
  <c r="D418" i="13"/>
  <c r="C418" i="13"/>
  <c r="B418" i="13"/>
  <c r="R418" i="16"/>
  <c r="Q418" i="16"/>
  <c r="P418" i="16"/>
  <c r="O418" i="16"/>
  <c r="K418" i="16"/>
  <c r="D418" i="16"/>
  <c r="C418" i="16"/>
  <c r="B418" i="16"/>
  <c r="S418" i="11"/>
  <c r="R418" i="11"/>
  <c r="P418" i="11"/>
  <c r="O418" i="11"/>
  <c r="N418" i="11"/>
  <c r="K418" i="11"/>
  <c r="H418" i="11"/>
  <c r="T418" i="11" s="1"/>
  <c r="D418" i="11"/>
  <c r="C418" i="11"/>
  <c r="B418" i="11"/>
  <c r="P418" i="12"/>
  <c r="O418" i="12"/>
  <c r="N418" i="12"/>
  <c r="M418" i="12"/>
  <c r="I418" i="12"/>
  <c r="Q418" i="12" s="1"/>
  <c r="D418" i="12"/>
  <c r="C418" i="12"/>
  <c r="B418" i="12"/>
  <c r="P418" i="10"/>
  <c r="O418" i="10"/>
  <c r="M418" i="10"/>
  <c r="I418" i="10"/>
  <c r="Q418" i="10" s="1"/>
  <c r="D418" i="10"/>
  <c r="C418" i="10"/>
  <c r="B418" i="10"/>
  <c r="O418" i="1"/>
  <c r="Z418" i="18" s="1"/>
  <c r="AN418" i="18" s="1"/>
  <c r="N418" i="1"/>
  <c r="P418" i="18" s="1"/>
  <c r="AM418" i="18" s="1"/>
  <c r="M418" i="1"/>
  <c r="J418" i="18" s="1"/>
  <c r="AL418" i="18" s="1"/>
  <c r="L418" i="1"/>
  <c r="D418" i="18" s="1"/>
  <c r="AK418" i="18" s="1"/>
  <c r="A418" i="1"/>
  <c r="A418" i="13" s="1"/>
  <c r="AX417" i="18"/>
  <c r="AW417" i="18"/>
  <c r="AV417" i="18"/>
  <c r="AI417" i="18"/>
  <c r="AG417" i="18"/>
  <c r="AF417" i="18"/>
  <c r="BB417" i="18" s="1"/>
  <c r="AE417" i="18"/>
  <c r="AD417" i="18"/>
  <c r="AC417" i="18"/>
  <c r="V417" i="18"/>
  <c r="T417" i="18"/>
  <c r="S417" i="18"/>
  <c r="O417" i="18"/>
  <c r="N417" i="18"/>
  <c r="I417" i="18"/>
  <c r="H417" i="18"/>
  <c r="C417" i="18"/>
  <c r="B417" i="18"/>
  <c r="Q417" i="15"/>
  <c r="P417" i="15"/>
  <c r="O417" i="15"/>
  <c r="N417" i="15"/>
  <c r="J417" i="15"/>
  <c r="C417" i="15"/>
  <c r="B417" i="15"/>
  <c r="Q417" i="14"/>
  <c r="P417" i="14"/>
  <c r="O417" i="14"/>
  <c r="N417" i="14"/>
  <c r="J417" i="14"/>
  <c r="C417" i="14"/>
  <c r="B417" i="14"/>
  <c r="P417" i="13"/>
  <c r="O417" i="13"/>
  <c r="N417" i="13"/>
  <c r="M417" i="13"/>
  <c r="I417" i="13"/>
  <c r="Q417" i="13" s="1"/>
  <c r="D417" i="13"/>
  <c r="C417" i="13"/>
  <c r="B417" i="13"/>
  <c r="R417" i="16"/>
  <c r="Q417" i="16"/>
  <c r="P417" i="16"/>
  <c r="O417" i="16"/>
  <c r="K417" i="16"/>
  <c r="S417" i="16" s="1"/>
  <c r="D417" i="16"/>
  <c r="C417" i="16"/>
  <c r="B417" i="16"/>
  <c r="S417" i="11"/>
  <c r="R417" i="11"/>
  <c r="P417" i="11"/>
  <c r="O417" i="11"/>
  <c r="N417" i="11"/>
  <c r="K417" i="11"/>
  <c r="H417" i="11"/>
  <c r="T417" i="11" s="1"/>
  <c r="D417" i="11"/>
  <c r="C417" i="11"/>
  <c r="B417" i="11"/>
  <c r="P417" i="12"/>
  <c r="O417" i="12"/>
  <c r="N417" i="12"/>
  <c r="M417" i="12"/>
  <c r="G417" i="18" s="1"/>
  <c r="I417" i="12"/>
  <c r="Q417" i="12" s="1"/>
  <c r="D417" i="12"/>
  <c r="C417" i="12"/>
  <c r="B417" i="12"/>
  <c r="P417" i="10"/>
  <c r="O417" i="10"/>
  <c r="M417" i="10"/>
  <c r="M417" i="18" s="1"/>
  <c r="I417" i="10"/>
  <c r="Q417" i="10" s="1"/>
  <c r="D417" i="10"/>
  <c r="C417" i="10"/>
  <c r="B417" i="10"/>
  <c r="O417" i="1"/>
  <c r="Z417" i="18" s="1"/>
  <c r="AN417" i="18" s="1"/>
  <c r="N417" i="1"/>
  <c r="P417" i="18" s="1"/>
  <c r="AM417" i="18" s="1"/>
  <c r="M417" i="1"/>
  <c r="J417" i="18" s="1"/>
  <c r="AL417" i="18" s="1"/>
  <c r="L417" i="1"/>
  <c r="D417" i="18" s="1"/>
  <c r="AK417" i="18" s="1"/>
  <c r="A417" i="1"/>
  <c r="A417" i="15" s="1"/>
  <c r="AX416" i="18"/>
  <c r="AW416" i="18"/>
  <c r="AV416" i="18"/>
  <c r="AI416" i="18"/>
  <c r="AG416" i="18"/>
  <c r="AF416" i="18"/>
  <c r="BB416" i="18" s="1"/>
  <c r="AE416" i="18"/>
  <c r="AD416" i="18"/>
  <c r="AC416" i="18"/>
  <c r="V416" i="18"/>
  <c r="T416" i="18"/>
  <c r="AZ416" i="18" s="1"/>
  <c r="S416" i="18"/>
  <c r="O416" i="18"/>
  <c r="N416" i="18"/>
  <c r="I416" i="18"/>
  <c r="H416" i="18"/>
  <c r="C416" i="18"/>
  <c r="B416" i="18"/>
  <c r="Q416" i="15"/>
  <c r="P416" i="15"/>
  <c r="O416" i="15"/>
  <c r="N416" i="15"/>
  <c r="J416" i="15"/>
  <c r="C416" i="15"/>
  <c r="B416" i="15"/>
  <c r="Q416" i="14"/>
  <c r="P416" i="14"/>
  <c r="O416" i="14"/>
  <c r="N416" i="14"/>
  <c r="J416" i="14"/>
  <c r="C416" i="14"/>
  <c r="B416" i="14"/>
  <c r="P416" i="13"/>
  <c r="O416" i="13"/>
  <c r="N416" i="13"/>
  <c r="M416" i="13"/>
  <c r="I416" i="13"/>
  <c r="Q416" i="13" s="1"/>
  <c r="D416" i="13"/>
  <c r="C416" i="13"/>
  <c r="B416" i="13"/>
  <c r="R416" i="16"/>
  <c r="Q416" i="16"/>
  <c r="P416" i="16"/>
  <c r="O416" i="16"/>
  <c r="K416" i="16"/>
  <c r="S416" i="16" s="1"/>
  <c r="D416" i="16"/>
  <c r="C416" i="16"/>
  <c r="B416" i="16"/>
  <c r="S416" i="11"/>
  <c r="R416" i="11"/>
  <c r="P416" i="11"/>
  <c r="O416" i="11"/>
  <c r="N416" i="11"/>
  <c r="K416" i="11"/>
  <c r="H416" i="11"/>
  <c r="T416" i="11" s="1"/>
  <c r="D416" i="11"/>
  <c r="C416" i="11"/>
  <c r="B416" i="11"/>
  <c r="P416" i="12"/>
  <c r="O416" i="12"/>
  <c r="N416" i="12"/>
  <c r="M416" i="12"/>
  <c r="I416" i="12"/>
  <c r="Q416" i="12" s="1"/>
  <c r="D416" i="12"/>
  <c r="C416" i="12"/>
  <c r="B416" i="12"/>
  <c r="P416" i="10"/>
  <c r="O416" i="10"/>
  <c r="M416" i="10"/>
  <c r="I416" i="10"/>
  <c r="Q416" i="10" s="1"/>
  <c r="D416" i="10"/>
  <c r="C416" i="10"/>
  <c r="B416" i="10"/>
  <c r="O416" i="1"/>
  <c r="Z416" i="18" s="1"/>
  <c r="AN416" i="18" s="1"/>
  <c r="N416" i="1"/>
  <c r="P416" i="18" s="1"/>
  <c r="AM416" i="18" s="1"/>
  <c r="M416" i="1"/>
  <c r="J416" i="18" s="1"/>
  <c r="AL416" i="18" s="1"/>
  <c r="L416" i="1"/>
  <c r="D416" i="18" s="1"/>
  <c r="AK416" i="18" s="1"/>
  <c r="A416" i="1"/>
  <c r="A416" i="18" s="1"/>
  <c r="AX415" i="18"/>
  <c r="AW415" i="18"/>
  <c r="AV415" i="18"/>
  <c r="AI415" i="18"/>
  <c r="AG415" i="18"/>
  <c r="AF415" i="18"/>
  <c r="BB415" i="18" s="1"/>
  <c r="AE415" i="18"/>
  <c r="AD415" i="18"/>
  <c r="AC415" i="18"/>
  <c r="V415" i="18"/>
  <c r="W415" i="18" s="1"/>
  <c r="T415" i="18"/>
  <c r="AZ415" i="18" s="1"/>
  <c r="S415" i="18"/>
  <c r="O415" i="18"/>
  <c r="N415" i="18"/>
  <c r="I415" i="18"/>
  <c r="H415" i="18"/>
  <c r="C415" i="18"/>
  <c r="B415" i="18"/>
  <c r="Q415" i="15"/>
  <c r="P415" i="15"/>
  <c r="O415" i="15"/>
  <c r="N415" i="15"/>
  <c r="J415" i="15"/>
  <c r="D415" i="15"/>
  <c r="C415" i="15"/>
  <c r="B415" i="15"/>
  <c r="Q415" i="14"/>
  <c r="P415" i="14"/>
  <c r="O415" i="14"/>
  <c r="N415" i="14"/>
  <c r="J415" i="14"/>
  <c r="C415" i="14"/>
  <c r="B415" i="14"/>
  <c r="P415" i="13"/>
  <c r="O415" i="13"/>
  <c r="N415" i="13"/>
  <c r="M415" i="13"/>
  <c r="I415" i="13"/>
  <c r="Q415" i="13" s="1"/>
  <c r="D415" i="13"/>
  <c r="C415" i="13"/>
  <c r="B415" i="13"/>
  <c r="R415" i="16"/>
  <c r="Q415" i="16"/>
  <c r="P415" i="16"/>
  <c r="O415" i="16"/>
  <c r="K415" i="16"/>
  <c r="S415" i="16" s="1"/>
  <c r="D415" i="16"/>
  <c r="C415" i="16"/>
  <c r="B415" i="16"/>
  <c r="S415" i="11"/>
  <c r="R415" i="11"/>
  <c r="P415" i="11"/>
  <c r="O415" i="11"/>
  <c r="N415" i="11"/>
  <c r="K415" i="11"/>
  <c r="H415" i="11"/>
  <c r="T415" i="11" s="1"/>
  <c r="D415" i="11"/>
  <c r="C415" i="11"/>
  <c r="B415" i="11"/>
  <c r="P415" i="12"/>
  <c r="O415" i="12"/>
  <c r="N415" i="12"/>
  <c r="M415" i="12"/>
  <c r="I415" i="12"/>
  <c r="Q415" i="12" s="1"/>
  <c r="D415" i="12"/>
  <c r="C415" i="12"/>
  <c r="B415" i="12"/>
  <c r="P415" i="10"/>
  <c r="O415" i="10"/>
  <c r="M415" i="10"/>
  <c r="I415" i="10"/>
  <c r="Q415" i="10" s="1"/>
  <c r="D415" i="10"/>
  <c r="C415" i="10"/>
  <c r="B415" i="10"/>
  <c r="O415" i="1"/>
  <c r="Z415" i="18" s="1"/>
  <c r="AN415" i="18" s="1"/>
  <c r="N415" i="1"/>
  <c r="P415" i="18" s="1"/>
  <c r="AM415" i="18" s="1"/>
  <c r="M415" i="1"/>
  <c r="J415" i="18" s="1"/>
  <c r="AL415" i="18" s="1"/>
  <c r="L415" i="1"/>
  <c r="D415" i="18" s="1"/>
  <c r="AK415" i="18" s="1"/>
  <c r="A415" i="1"/>
  <c r="A415" i="14" s="1"/>
  <c r="AX414" i="18"/>
  <c r="AW414" i="18"/>
  <c r="AV414" i="18"/>
  <c r="AI414" i="18"/>
  <c r="AG414" i="18"/>
  <c r="AF414" i="18"/>
  <c r="BB414" i="18" s="1"/>
  <c r="AE414" i="18"/>
  <c r="AD414" i="18"/>
  <c r="AC414" i="18"/>
  <c r="Y414" i="18"/>
  <c r="W414" i="18"/>
  <c r="V414" i="18"/>
  <c r="BA414" i="18" s="1"/>
  <c r="U414" i="18"/>
  <c r="T414" i="18"/>
  <c r="AZ414" i="18" s="1"/>
  <c r="S414" i="18"/>
  <c r="O414" i="18"/>
  <c r="N414" i="18"/>
  <c r="I414" i="18"/>
  <c r="H414" i="18"/>
  <c r="C414" i="18"/>
  <c r="B414" i="18"/>
  <c r="Q414" i="15"/>
  <c r="P414" i="15"/>
  <c r="O414" i="15"/>
  <c r="N414" i="15"/>
  <c r="J414" i="15"/>
  <c r="R414" i="15" s="1"/>
  <c r="D414" i="15"/>
  <c r="C414" i="15"/>
  <c r="B414" i="15"/>
  <c r="Q414" i="14"/>
  <c r="P414" i="14"/>
  <c r="O414" i="14"/>
  <c r="N414" i="14"/>
  <c r="J414" i="14"/>
  <c r="R414" i="14" s="1"/>
  <c r="C414" i="14"/>
  <c r="B414" i="14"/>
  <c r="P414" i="13"/>
  <c r="O414" i="13"/>
  <c r="N414" i="13"/>
  <c r="M414" i="13"/>
  <c r="I414" i="13"/>
  <c r="D414" i="13"/>
  <c r="C414" i="13"/>
  <c r="B414" i="13"/>
  <c r="R414" i="16"/>
  <c r="Q414" i="16"/>
  <c r="P414" i="16"/>
  <c r="O414" i="16"/>
  <c r="K414" i="16"/>
  <c r="D414" i="16"/>
  <c r="C414" i="16"/>
  <c r="B414" i="16"/>
  <c r="S414" i="11"/>
  <c r="R414" i="11"/>
  <c r="P414" i="11"/>
  <c r="O414" i="11"/>
  <c r="N414" i="11"/>
  <c r="K414" i="11"/>
  <c r="H414" i="11"/>
  <c r="T414" i="11" s="1"/>
  <c r="D414" i="11"/>
  <c r="C414" i="11"/>
  <c r="B414" i="11"/>
  <c r="P414" i="12"/>
  <c r="O414" i="12"/>
  <c r="N414" i="12"/>
  <c r="M414" i="12"/>
  <c r="I414" i="12"/>
  <c r="Q414" i="12" s="1"/>
  <c r="D414" i="12"/>
  <c r="C414" i="12"/>
  <c r="B414" i="12"/>
  <c r="P414" i="10"/>
  <c r="O414" i="10"/>
  <c r="M414" i="10"/>
  <c r="I414" i="10"/>
  <c r="Q414" i="10" s="1"/>
  <c r="D414" i="10"/>
  <c r="C414" i="10"/>
  <c r="B414" i="10"/>
  <c r="O414" i="1"/>
  <c r="Z414" i="18" s="1"/>
  <c r="AN414" i="18" s="1"/>
  <c r="N414" i="1"/>
  <c r="P414" i="18" s="1"/>
  <c r="AM414" i="18" s="1"/>
  <c r="M414" i="1"/>
  <c r="J414" i="18" s="1"/>
  <c r="AL414" i="18" s="1"/>
  <c r="L414" i="1"/>
  <c r="D414" i="18" s="1"/>
  <c r="AK414" i="18" s="1"/>
  <c r="A414" i="1"/>
  <c r="A414" i="13" s="1"/>
  <c r="AX413" i="18"/>
  <c r="AW413" i="18"/>
  <c r="AV413" i="18"/>
  <c r="AF413" i="18"/>
  <c r="BB413" i="18" s="1"/>
  <c r="AD413" i="18"/>
  <c r="AC413" i="18"/>
  <c r="V413" i="18"/>
  <c r="W413" i="18" s="1"/>
  <c r="T413" i="18"/>
  <c r="S413" i="18"/>
  <c r="O413" i="18"/>
  <c r="N413" i="18"/>
  <c r="I413" i="18"/>
  <c r="H413" i="18"/>
  <c r="C413" i="18"/>
  <c r="B413" i="18"/>
  <c r="Q413" i="15"/>
  <c r="P413" i="15"/>
  <c r="O413" i="15"/>
  <c r="N413" i="15"/>
  <c r="J413" i="15"/>
  <c r="R413" i="15" s="1"/>
  <c r="D413" i="15"/>
  <c r="C413" i="15"/>
  <c r="B413" i="15"/>
  <c r="Q413" i="14"/>
  <c r="P413" i="14"/>
  <c r="O413" i="14"/>
  <c r="N413" i="14"/>
  <c r="J413" i="14"/>
  <c r="R413" i="14" s="1"/>
  <c r="C413" i="14"/>
  <c r="B413" i="14"/>
  <c r="P413" i="13"/>
  <c r="O413" i="13"/>
  <c r="N413" i="13"/>
  <c r="M413" i="13"/>
  <c r="I413" i="13"/>
  <c r="Q413" i="13" s="1"/>
  <c r="D413" i="13"/>
  <c r="C413" i="13"/>
  <c r="B413" i="13"/>
  <c r="R413" i="16"/>
  <c r="Q413" i="16"/>
  <c r="P413" i="16"/>
  <c r="O413" i="16"/>
  <c r="K413" i="16"/>
  <c r="D413" i="16"/>
  <c r="C413" i="16"/>
  <c r="B413" i="16"/>
  <c r="S413" i="11"/>
  <c r="R413" i="11"/>
  <c r="P413" i="11"/>
  <c r="O413" i="11"/>
  <c r="N413" i="11"/>
  <c r="K413" i="11"/>
  <c r="H413" i="11"/>
  <c r="T413" i="11" s="1"/>
  <c r="D413" i="11"/>
  <c r="C413" i="11"/>
  <c r="B413" i="11"/>
  <c r="P413" i="12"/>
  <c r="O413" i="12"/>
  <c r="N413" i="12"/>
  <c r="M413" i="12"/>
  <c r="I413" i="12"/>
  <c r="Q413" i="12" s="1"/>
  <c r="D413" i="12"/>
  <c r="C413" i="12"/>
  <c r="B413" i="12"/>
  <c r="P413" i="10"/>
  <c r="O413" i="10"/>
  <c r="M413" i="10"/>
  <c r="I413" i="10"/>
  <c r="Q413" i="10" s="1"/>
  <c r="D413" i="10"/>
  <c r="C413" i="10"/>
  <c r="B413" i="10"/>
  <c r="O413" i="1"/>
  <c r="Z413" i="18" s="1"/>
  <c r="N413" i="1"/>
  <c r="P413" i="18" s="1"/>
  <c r="AM413" i="18" s="1"/>
  <c r="M413" i="1"/>
  <c r="J413" i="18" s="1"/>
  <c r="AL413" i="18" s="1"/>
  <c r="L413" i="1"/>
  <c r="D413" i="18" s="1"/>
  <c r="AK413" i="18" s="1"/>
  <c r="A413" i="1"/>
  <c r="A413" i="14" s="1"/>
  <c r="AX412" i="18"/>
  <c r="AW412" i="18"/>
  <c r="AV412" i="18"/>
  <c r="AF412" i="18"/>
  <c r="BB412" i="18" s="1"/>
  <c r="AD412" i="18"/>
  <c r="AC412" i="18"/>
  <c r="V412" i="18"/>
  <c r="W412" i="18" s="1"/>
  <c r="T412" i="18"/>
  <c r="AZ412" i="18" s="1"/>
  <c r="S412" i="18"/>
  <c r="O412" i="18"/>
  <c r="N412" i="18"/>
  <c r="I412" i="18"/>
  <c r="H412" i="18"/>
  <c r="C412" i="18"/>
  <c r="B412" i="18"/>
  <c r="Q412" i="15"/>
  <c r="P412" i="15"/>
  <c r="O412" i="15"/>
  <c r="N412" i="15"/>
  <c r="J412" i="15"/>
  <c r="C412" i="15"/>
  <c r="B412" i="15"/>
  <c r="Q412" i="14"/>
  <c r="P412" i="14"/>
  <c r="O412" i="14"/>
  <c r="N412" i="14"/>
  <c r="J412" i="14"/>
  <c r="R412" i="14" s="1"/>
  <c r="C412" i="14"/>
  <c r="B412" i="14"/>
  <c r="P412" i="13"/>
  <c r="O412" i="13"/>
  <c r="N412" i="13"/>
  <c r="M412" i="13"/>
  <c r="I412" i="13"/>
  <c r="D412" i="13"/>
  <c r="C412" i="13"/>
  <c r="B412" i="13"/>
  <c r="R412" i="16"/>
  <c r="Q412" i="16"/>
  <c r="P412" i="16"/>
  <c r="O412" i="16"/>
  <c r="K412" i="16"/>
  <c r="D412" i="16"/>
  <c r="C412" i="16"/>
  <c r="B412" i="16"/>
  <c r="S412" i="11"/>
  <c r="R412" i="11"/>
  <c r="P412" i="11"/>
  <c r="O412" i="11"/>
  <c r="N412" i="11"/>
  <c r="K412" i="11"/>
  <c r="H412" i="11"/>
  <c r="T412" i="11" s="1"/>
  <c r="D412" i="11"/>
  <c r="C412" i="11"/>
  <c r="B412" i="11"/>
  <c r="P412" i="12"/>
  <c r="O412" i="12"/>
  <c r="N412" i="12"/>
  <c r="M412" i="12"/>
  <c r="I412" i="12"/>
  <c r="Q412" i="12" s="1"/>
  <c r="D412" i="12"/>
  <c r="C412" i="12"/>
  <c r="B412" i="12"/>
  <c r="P412" i="10"/>
  <c r="O412" i="10"/>
  <c r="M412" i="10"/>
  <c r="M412" i="18" s="1"/>
  <c r="I412" i="10"/>
  <c r="Q412" i="10" s="1"/>
  <c r="D412" i="10"/>
  <c r="C412" i="10"/>
  <c r="B412" i="10"/>
  <c r="O412" i="1"/>
  <c r="Z412" i="18" s="1"/>
  <c r="N412" i="1"/>
  <c r="P412" i="18" s="1"/>
  <c r="AM412" i="18" s="1"/>
  <c r="M412" i="1"/>
  <c r="J412" i="18" s="1"/>
  <c r="AL412" i="18" s="1"/>
  <c r="L412" i="1"/>
  <c r="D412" i="18" s="1"/>
  <c r="AK412" i="18" s="1"/>
  <c r="A412" i="1"/>
  <c r="A412" i="18" s="1"/>
  <c r="AX411" i="18"/>
  <c r="AW411" i="18"/>
  <c r="AV411" i="18"/>
  <c r="AF411" i="18"/>
  <c r="BB411" i="18" s="1"/>
  <c r="AD411" i="18"/>
  <c r="AC411" i="18"/>
  <c r="Y411" i="18"/>
  <c r="W411" i="18"/>
  <c r="V411" i="18"/>
  <c r="U411" i="18"/>
  <c r="T411" i="18"/>
  <c r="AZ411" i="18" s="1"/>
  <c r="S411" i="18"/>
  <c r="O411" i="18"/>
  <c r="N411" i="18"/>
  <c r="I411" i="18"/>
  <c r="H411" i="18"/>
  <c r="C411" i="18"/>
  <c r="B411" i="18"/>
  <c r="Q411" i="15"/>
  <c r="P411" i="15"/>
  <c r="O411" i="15"/>
  <c r="N411" i="15"/>
  <c r="J411" i="15"/>
  <c r="R411" i="15" s="1"/>
  <c r="D411" i="15"/>
  <c r="C411" i="15"/>
  <c r="B411" i="15"/>
  <c r="Q411" i="14"/>
  <c r="P411" i="14"/>
  <c r="O411" i="14"/>
  <c r="N411" i="14"/>
  <c r="J411" i="14"/>
  <c r="R411" i="14" s="1"/>
  <c r="C411" i="14"/>
  <c r="B411" i="14"/>
  <c r="P411" i="13"/>
  <c r="O411" i="13"/>
  <c r="N411" i="13"/>
  <c r="M411" i="13"/>
  <c r="I411" i="13"/>
  <c r="Q411" i="13" s="1"/>
  <c r="D411" i="13"/>
  <c r="C411" i="13"/>
  <c r="B411" i="13"/>
  <c r="R411" i="16"/>
  <c r="Q411" i="16"/>
  <c r="P411" i="16"/>
  <c r="O411" i="16"/>
  <c r="K411" i="16"/>
  <c r="S411" i="16" s="1"/>
  <c r="D411" i="16"/>
  <c r="C411" i="16"/>
  <c r="B411" i="16"/>
  <c r="S411" i="11"/>
  <c r="R411" i="11"/>
  <c r="P411" i="11"/>
  <c r="O411" i="11"/>
  <c r="N411" i="11"/>
  <c r="K411" i="11"/>
  <c r="H411" i="11"/>
  <c r="T411" i="11" s="1"/>
  <c r="D411" i="11"/>
  <c r="C411" i="11"/>
  <c r="B411" i="11"/>
  <c r="P411" i="12"/>
  <c r="O411" i="12"/>
  <c r="N411" i="12"/>
  <c r="M411" i="12"/>
  <c r="I411" i="12"/>
  <c r="Q411" i="12" s="1"/>
  <c r="D411" i="12"/>
  <c r="C411" i="12"/>
  <c r="B411" i="12"/>
  <c r="P411" i="10"/>
  <c r="O411" i="10"/>
  <c r="M411" i="10"/>
  <c r="I411" i="10"/>
  <c r="Q411" i="10" s="1"/>
  <c r="D411" i="10"/>
  <c r="C411" i="10"/>
  <c r="B411" i="10"/>
  <c r="O411" i="1"/>
  <c r="Z411" i="18" s="1"/>
  <c r="AN411" i="18" s="1"/>
  <c r="N411" i="1"/>
  <c r="P411" i="18" s="1"/>
  <c r="AM411" i="18" s="1"/>
  <c r="M411" i="1"/>
  <c r="J411" i="18" s="1"/>
  <c r="AL411" i="18" s="1"/>
  <c r="L411" i="1"/>
  <c r="D411" i="18" s="1"/>
  <c r="AK411" i="18" s="1"/>
  <c r="A411" i="1"/>
  <c r="A411" i="18" s="1"/>
  <c r="AX410" i="18"/>
  <c r="AW410" i="18"/>
  <c r="AV410" i="18"/>
  <c r="AI410" i="18"/>
  <c r="AG410" i="18"/>
  <c r="AF410" i="18"/>
  <c r="BB410" i="18" s="1"/>
  <c r="AE410" i="18"/>
  <c r="AD410" i="18"/>
  <c r="AC410" i="18"/>
  <c r="V410" i="18"/>
  <c r="W410" i="18" s="1"/>
  <c r="T410" i="18"/>
  <c r="S410" i="18"/>
  <c r="O410" i="18"/>
  <c r="N410" i="18"/>
  <c r="I410" i="18"/>
  <c r="H410" i="18"/>
  <c r="C410" i="18"/>
  <c r="B410" i="18"/>
  <c r="Q410" i="15"/>
  <c r="P410" i="15"/>
  <c r="O410" i="15"/>
  <c r="N410" i="15"/>
  <c r="J410" i="15"/>
  <c r="R410" i="15" s="1"/>
  <c r="D410" i="15"/>
  <c r="C410" i="15"/>
  <c r="B410" i="15"/>
  <c r="Q410" i="14"/>
  <c r="P410" i="14"/>
  <c r="O410" i="14"/>
  <c r="N410" i="14"/>
  <c r="J410" i="14"/>
  <c r="C410" i="14"/>
  <c r="B410" i="14"/>
  <c r="P410" i="13"/>
  <c r="O410" i="13"/>
  <c r="N410" i="13"/>
  <c r="M410" i="13"/>
  <c r="I410" i="13"/>
  <c r="Q410" i="13" s="1"/>
  <c r="D410" i="13"/>
  <c r="C410" i="13"/>
  <c r="B410" i="13"/>
  <c r="R410" i="16"/>
  <c r="Q410" i="16"/>
  <c r="P410" i="16"/>
  <c r="O410" i="16"/>
  <c r="K410" i="16"/>
  <c r="S410" i="16" s="1"/>
  <c r="D410" i="16"/>
  <c r="C410" i="16"/>
  <c r="B410" i="16"/>
  <c r="S410" i="11"/>
  <c r="R410" i="11"/>
  <c r="P410" i="11"/>
  <c r="O410" i="11"/>
  <c r="N410" i="11"/>
  <c r="K410" i="11"/>
  <c r="H410" i="11"/>
  <c r="T410" i="11" s="1"/>
  <c r="D410" i="11"/>
  <c r="C410" i="11"/>
  <c r="B410" i="11"/>
  <c r="P410" i="12"/>
  <c r="O410" i="12"/>
  <c r="N410" i="12"/>
  <c r="M410" i="12"/>
  <c r="I410" i="12"/>
  <c r="Q410" i="12" s="1"/>
  <c r="D410" i="12"/>
  <c r="C410" i="12"/>
  <c r="B410" i="12"/>
  <c r="P410" i="10"/>
  <c r="O410" i="10"/>
  <c r="M410" i="10"/>
  <c r="M410" i="18" s="1"/>
  <c r="I410" i="10"/>
  <c r="Q410" i="10" s="1"/>
  <c r="D410" i="10"/>
  <c r="C410" i="10"/>
  <c r="B410" i="10"/>
  <c r="O410" i="1"/>
  <c r="Z410" i="18" s="1"/>
  <c r="AN410" i="18" s="1"/>
  <c r="N410" i="1"/>
  <c r="P410" i="18" s="1"/>
  <c r="AM410" i="18" s="1"/>
  <c r="M410" i="1"/>
  <c r="J410" i="18" s="1"/>
  <c r="AL410" i="18" s="1"/>
  <c r="L410" i="1"/>
  <c r="D410" i="18" s="1"/>
  <c r="AK410" i="18" s="1"/>
  <c r="A410" i="1"/>
  <c r="A410" i="13" s="1"/>
  <c r="AX409" i="18"/>
  <c r="AW409" i="18"/>
  <c r="AV409" i="18"/>
  <c r="AI409" i="18"/>
  <c r="AG409" i="18"/>
  <c r="AF409" i="18"/>
  <c r="BB409" i="18" s="1"/>
  <c r="AE409" i="18"/>
  <c r="AD409" i="18"/>
  <c r="AC409" i="18"/>
  <c r="Y409" i="18"/>
  <c r="W409" i="18"/>
  <c r="V409" i="18"/>
  <c r="BA409" i="18" s="1"/>
  <c r="U409" i="18"/>
  <c r="T409" i="18"/>
  <c r="AZ409" i="18" s="1"/>
  <c r="S409" i="18"/>
  <c r="O409" i="18"/>
  <c r="N409" i="18"/>
  <c r="I409" i="18"/>
  <c r="H409" i="18"/>
  <c r="C409" i="18"/>
  <c r="B409" i="18"/>
  <c r="Q409" i="15"/>
  <c r="P409" i="15"/>
  <c r="O409" i="15"/>
  <c r="N409" i="15"/>
  <c r="J409" i="15"/>
  <c r="R409" i="15" s="1"/>
  <c r="D409" i="15"/>
  <c r="C409" i="15"/>
  <c r="B409" i="15"/>
  <c r="Q409" i="14"/>
  <c r="P409" i="14"/>
  <c r="O409" i="14"/>
  <c r="N409" i="14"/>
  <c r="J409" i="14"/>
  <c r="R409" i="14" s="1"/>
  <c r="C409" i="14"/>
  <c r="B409" i="14"/>
  <c r="P409" i="13"/>
  <c r="O409" i="13"/>
  <c r="N409" i="13"/>
  <c r="M409" i="13"/>
  <c r="I409" i="13"/>
  <c r="Q409" i="13" s="1"/>
  <c r="D409" i="13"/>
  <c r="C409" i="13"/>
  <c r="B409" i="13"/>
  <c r="R409" i="16"/>
  <c r="Q409" i="16"/>
  <c r="P409" i="16"/>
  <c r="O409" i="16"/>
  <c r="K409" i="16"/>
  <c r="S409" i="16" s="1"/>
  <c r="D409" i="16"/>
  <c r="C409" i="16"/>
  <c r="B409" i="16"/>
  <c r="S409" i="11"/>
  <c r="R409" i="11"/>
  <c r="P409" i="11"/>
  <c r="O409" i="11"/>
  <c r="N409" i="11"/>
  <c r="K409" i="11"/>
  <c r="H409" i="11"/>
  <c r="T409" i="11" s="1"/>
  <c r="D409" i="11"/>
  <c r="C409" i="11"/>
  <c r="B409" i="11"/>
  <c r="P409" i="12"/>
  <c r="O409" i="12"/>
  <c r="N409" i="12"/>
  <c r="M409" i="12"/>
  <c r="I409" i="12"/>
  <c r="Q409" i="12" s="1"/>
  <c r="D409" i="12"/>
  <c r="C409" i="12"/>
  <c r="B409" i="12"/>
  <c r="P409" i="10"/>
  <c r="O409" i="10"/>
  <c r="M409" i="10"/>
  <c r="M409" i="18" s="1"/>
  <c r="I409" i="10"/>
  <c r="Q409" i="10" s="1"/>
  <c r="D409" i="10"/>
  <c r="C409" i="10"/>
  <c r="B409" i="10"/>
  <c r="O409" i="1"/>
  <c r="Z409" i="18" s="1"/>
  <c r="AN409" i="18" s="1"/>
  <c r="N409" i="1"/>
  <c r="P409" i="18" s="1"/>
  <c r="AM409" i="18" s="1"/>
  <c r="M409" i="1"/>
  <c r="J409" i="18" s="1"/>
  <c r="AL409" i="18" s="1"/>
  <c r="L409" i="1"/>
  <c r="D409" i="18" s="1"/>
  <c r="AK409" i="18" s="1"/>
  <c r="A409" i="1"/>
  <c r="A409" i="13" s="1"/>
  <c r="AX408" i="18"/>
  <c r="AV408" i="18"/>
  <c r="AI408" i="18"/>
  <c r="AG408" i="18"/>
  <c r="AF408" i="18"/>
  <c r="BB408" i="18" s="1"/>
  <c r="AE408" i="18"/>
  <c r="AD408" i="18"/>
  <c r="BA408" i="18" s="1"/>
  <c r="AC408" i="18"/>
  <c r="T408" i="18"/>
  <c r="O408" i="18"/>
  <c r="N408" i="18"/>
  <c r="I408" i="18"/>
  <c r="H408" i="18"/>
  <c r="C408" i="18"/>
  <c r="B408" i="18"/>
  <c r="Q408" i="15"/>
  <c r="P408" i="15"/>
  <c r="O408" i="15"/>
  <c r="N408" i="15"/>
  <c r="J408" i="15"/>
  <c r="D408" i="15"/>
  <c r="C408" i="15"/>
  <c r="B408" i="15"/>
  <c r="Q408" i="14"/>
  <c r="P408" i="14"/>
  <c r="O408" i="14"/>
  <c r="N408" i="14"/>
  <c r="J408" i="14"/>
  <c r="C408" i="14"/>
  <c r="B408" i="14"/>
  <c r="P408" i="13"/>
  <c r="O408" i="13"/>
  <c r="N408" i="13"/>
  <c r="M408" i="13"/>
  <c r="I408" i="13"/>
  <c r="Q408" i="13" s="1"/>
  <c r="D408" i="13"/>
  <c r="C408" i="13"/>
  <c r="B408" i="13"/>
  <c r="R408" i="16"/>
  <c r="Q408" i="16"/>
  <c r="P408" i="16"/>
  <c r="O408" i="16"/>
  <c r="K408" i="16"/>
  <c r="S408" i="16" s="1"/>
  <c r="D408" i="16"/>
  <c r="C408" i="16"/>
  <c r="B408" i="16"/>
  <c r="S408" i="11"/>
  <c r="R408" i="11"/>
  <c r="P408" i="11"/>
  <c r="O408" i="11"/>
  <c r="N408" i="11"/>
  <c r="K408" i="11"/>
  <c r="H408" i="11"/>
  <c r="T408" i="11" s="1"/>
  <c r="D408" i="11"/>
  <c r="C408" i="11"/>
  <c r="B408" i="11"/>
  <c r="P408" i="12"/>
  <c r="O408" i="12"/>
  <c r="N408" i="12"/>
  <c r="M408" i="12"/>
  <c r="I408" i="12"/>
  <c r="Q408" i="12" s="1"/>
  <c r="D408" i="12"/>
  <c r="C408" i="12"/>
  <c r="B408" i="12"/>
  <c r="P408" i="10"/>
  <c r="O408" i="10"/>
  <c r="M408" i="10"/>
  <c r="M408" i="18" s="1"/>
  <c r="I408" i="10"/>
  <c r="Q408" i="10" s="1"/>
  <c r="D408" i="10"/>
  <c r="C408" i="10"/>
  <c r="B408" i="10"/>
  <c r="O408" i="1"/>
  <c r="Z408" i="18" s="1"/>
  <c r="AN408" i="18" s="1"/>
  <c r="N408" i="1"/>
  <c r="P408" i="18" s="1"/>
  <c r="AM408" i="18" s="1"/>
  <c r="M408" i="1"/>
  <c r="J408" i="18" s="1"/>
  <c r="AL408" i="18" s="1"/>
  <c r="L408" i="1"/>
  <c r="D408" i="18" s="1"/>
  <c r="AK408" i="18" s="1"/>
  <c r="A408" i="1"/>
  <c r="A408" i="14" s="1"/>
  <c r="AX407" i="18"/>
  <c r="AW407" i="18"/>
  <c r="AV407" i="18"/>
  <c r="AI407" i="18"/>
  <c r="AG407" i="18"/>
  <c r="AF407" i="18"/>
  <c r="BB407" i="18" s="1"/>
  <c r="AE407" i="18"/>
  <c r="AD407" i="18"/>
  <c r="AC407" i="18"/>
  <c r="Y407" i="18"/>
  <c r="W407" i="18"/>
  <c r="V407" i="18"/>
  <c r="BA407" i="18" s="1"/>
  <c r="U407" i="18"/>
  <c r="T407" i="18"/>
  <c r="AZ407" i="18" s="1"/>
  <c r="S407" i="18"/>
  <c r="O407" i="18"/>
  <c r="N407" i="18"/>
  <c r="I407" i="18"/>
  <c r="H407" i="18"/>
  <c r="C407" i="18"/>
  <c r="B407" i="18"/>
  <c r="Q407" i="15"/>
  <c r="P407" i="15"/>
  <c r="O407" i="15"/>
  <c r="N407" i="15"/>
  <c r="J407" i="15"/>
  <c r="R407" i="15" s="1"/>
  <c r="D407" i="15"/>
  <c r="C407" i="15"/>
  <c r="B407" i="15"/>
  <c r="Q407" i="14"/>
  <c r="P407" i="14"/>
  <c r="O407" i="14"/>
  <c r="N407" i="14"/>
  <c r="J407" i="14"/>
  <c r="C407" i="14"/>
  <c r="B407" i="14"/>
  <c r="P407" i="13"/>
  <c r="O407" i="13"/>
  <c r="N407" i="13"/>
  <c r="M407" i="13"/>
  <c r="I407" i="13"/>
  <c r="Q407" i="13" s="1"/>
  <c r="D407" i="13"/>
  <c r="C407" i="13"/>
  <c r="B407" i="13"/>
  <c r="R407" i="16"/>
  <c r="Q407" i="16"/>
  <c r="P407" i="16"/>
  <c r="O407" i="16"/>
  <c r="K407" i="16"/>
  <c r="S407" i="16" s="1"/>
  <c r="D407" i="16"/>
  <c r="C407" i="16"/>
  <c r="B407" i="16"/>
  <c r="S407" i="11"/>
  <c r="R407" i="11"/>
  <c r="P407" i="11"/>
  <c r="O407" i="11"/>
  <c r="N407" i="11"/>
  <c r="K407" i="11"/>
  <c r="H407" i="11"/>
  <c r="T407" i="11" s="1"/>
  <c r="D407" i="11"/>
  <c r="C407" i="11"/>
  <c r="B407" i="11"/>
  <c r="P407" i="12"/>
  <c r="O407" i="12"/>
  <c r="N407" i="12"/>
  <c r="M407" i="12"/>
  <c r="I407" i="12"/>
  <c r="Q407" i="12" s="1"/>
  <c r="D407" i="12"/>
  <c r="C407" i="12"/>
  <c r="B407" i="12"/>
  <c r="P407" i="10"/>
  <c r="O407" i="10"/>
  <c r="M407" i="10"/>
  <c r="I407" i="10"/>
  <c r="Q407" i="10" s="1"/>
  <c r="D407" i="10"/>
  <c r="C407" i="10"/>
  <c r="B407" i="10"/>
  <c r="O407" i="1"/>
  <c r="Z407" i="18" s="1"/>
  <c r="AN407" i="18" s="1"/>
  <c r="N407" i="1"/>
  <c r="P407" i="18" s="1"/>
  <c r="AM407" i="18" s="1"/>
  <c r="M407" i="1"/>
  <c r="J407" i="18" s="1"/>
  <c r="AL407" i="18" s="1"/>
  <c r="L407" i="1"/>
  <c r="D407" i="18" s="1"/>
  <c r="AK407" i="18" s="1"/>
  <c r="A407" i="1"/>
  <c r="A407" i="13" s="1"/>
  <c r="AX406" i="18"/>
  <c r="AW406" i="18"/>
  <c r="AV406" i="18"/>
  <c r="AI406" i="18"/>
  <c r="AG406" i="18"/>
  <c r="AF406" i="18"/>
  <c r="BB406" i="18" s="1"/>
  <c r="AE406" i="18"/>
  <c r="AD406" i="18"/>
  <c r="AC406" i="18"/>
  <c r="Y406" i="18"/>
  <c r="W406" i="18"/>
  <c r="V406" i="18"/>
  <c r="U406" i="18"/>
  <c r="T406" i="18"/>
  <c r="AZ406" i="18" s="1"/>
  <c r="S406" i="18"/>
  <c r="O406" i="18"/>
  <c r="N406" i="18"/>
  <c r="I406" i="18"/>
  <c r="H406" i="18"/>
  <c r="C406" i="18"/>
  <c r="B406" i="18"/>
  <c r="Q406" i="15"/>
  <c r="P406" i="15"/>
  <c r="O406" i="15"/>
  <c r="N406" i="15"/>
  <c r="J406" i="15"/>
  <c r="R406" i="15" s="1"/>
  <c r="D406" i="15"/>
  <c r="C406" i="15"/>
  <c r="B406" i="15"/>
  <c r="Q406" i="14"/>
  <c r="P406" i="14"/>
  <c r="O406" i="14"/>
  <c r="N406" i="14"/>
  <c r="J406" i="14"/>
  <c r="R406" i="14" s="1"/>
  <c r="C406" i="14"/>
  <c r="B406" i="14"/>
  <c r="P406" i="13"/>
  <c r="O406" i="13"/>
  <c r="N406" i="13"/>
  <c r="M406" i="13"/>
  <c r="I406" i="13"/>
  <c r="Q406" i="13" s="1"/>
  <c r="D406" i="13"/>
  <c r="C406" i="13"/>
  <c r="B406" i="13"/>
  <c r="R406" i="16"/>
  <c r="Q406" i="16"/>
  <c r="P406" i="16"/>
  <c r="O406" i="16"/>
  <c r="K406" i="16"/>
  <c r="S406" i="16" s="1"/>
  <c r="D406" i="16"/>
  <c r="C406" i="16"/>
  <c r="B406" i="16"/>
  <c r="S406" i="11"/>
  <c r="R406" i="11"/>
  <c r="P406" i="11"/>
  <c r="O406" i="11"/>
  <c r="N406" i="11"/>
  <c r="K406" i="11"/>
  <c r="H406" i="11"/>
  <c r="T406" i="11" s="1"/>
  <c r="D406" i="11"/>
  <c r="C406" i="11"/>
  <c r="B406" i="11"/>
  <c r="P406" i="12"/>
  <c r="O406" i="12"/>
  <c r="N406" i="12"/>
  <c r="M406" i="12"/>
  <c r="I406" i="12"/>
  <c r="Q406" i="12" s="1"/>
  <c r="D406" i="12"/>
  <c r="C406" i="12"/>
  <c r="B406" i="12"/>
  <c r="P406" i="10"/>
  <c r="O406" i="10"/>
  <c r="M406" i="10"/>
  <c r="I406" i="10"/>
  <c r="Q406" i="10" s="1"/>
  <c r="D406" i="10"/>
  <c r="C406" i="10"/>
  <c r="B406" i="10"/>
  <c r="O406" i="1"/>
  <c r="Z406" i="18" s="1"/>
  <c r="AN406" i="18" s="1"/>
  <c r="N406" i="1"/>
  <c r="P406" i="18" s="1"/>
  <c r="AM406" i="18" s="1"/>
  <c r="M406" i="1"/>
  <c r="J406" i="18" s="1"/>
  <c r="AL406" i="18" s="1"/>
  <c r="L406" i="1"/>
  <c r="D406" i="18" s="1"/>
  <c r="AK406" i="18" s="1"/>
  <c r="A406" i="1"/>
  <c r="A406" i="18" s="1"/>
  <c r="AX405" i="18"/>
  <c r="AW405" i="18"/>
  <c r="AV405" i="18"/>
  <c r="AI405" i="18"/>
  <c r="AG405" i="18"/>
  <c r="AF405" i="18"/>
  <c r="BB405" i="18" s="1"/>
  <c r="AE405" i="18"/>
  <c r="AD405" i="18"/>
  <c r="AC405" i="18"/>
  <c r="V405" i="18"/>
  <c r="T405" i="18"/>
  <c r="S405" i="18"/>
  <c r="O405" i="18"/>
  <c r="N405" i="18"/>
  <c r="I405" i="18"/>
  <c r="H405" i="18"/>
  <c r="C405" i="18"/>
  <c r="B405" i="18"/>
  <c r="Q405" i="15"/>
  <c r="P405" i="15"/>
  <c r="O405" i="15"/>
  <c r="N405" i="15"/>
  <c r="J405" i="15"/>
  <c r="R405" i="15" s="1"/>
  <c r="D405" i="15"/>
  <c r="C405" i="15"/>
  <c r="B405" i="15"/>
  <c r="Q405" i="14"/>
  <c r="P405" i="14"/>
  <c r="O405" i="14"/>
  <c r="N405" i="14"/>
  <c r="J405" i="14"/>
  <c r="C405" i="14"/>
  <c r="B405" i="14"/>
  <c r="P405" i="13"/>
  <c r="O405" i="13"/>
  <c r="N405" i="13"/>
  <c r="M405" i="13"/>
  <c r="I405" i="13"/>
  <c r="Q405" i="13" s="1"/>
  <c r="D405" i="13"/>
  <c r="C405" i="13"/>
  <c r="B405" i="13"/>
  <c r="R405" i="16"/>
  <c r="Q405" i="16"/>
  <c r="P405" i="16"/>
  <c r="O405" i="16"/>
  <c r="K405" i="16"/>
  <c r="S405" i="16" s="1"/>
  <c r="D405" i="16"/>
  <c r="C405" i="16"/>
  <c r="B405" i="16"/>
  <c r="S405" i="11"/>
  <c r="R405" i="11"/>
  <c r="P405" i="11"/>
  <c r="O405" i="11"/>
  <c r="N405" i="11"/>
  <c r="K405" i="11"/>
  <c r="H405" i="11"/>
  <c r="T405" i="11" s="1"/>
  <c r="D405" i="11"/>
  <c r="C405" i="11"/>
  <c r="B405" i="11"/>
  <c r="P405" i="12"/>
  <c r="O405" i="12"/>
  <c r="N405" i="12"/>
  <c r="M405" i="12"/>
  <c r="I405" i="12"/>
  <c r="Q405" i="12" s="1"/>
  <c r="D405" i="12"/>
  <c r="C405" i="12"/>
  <c r="B405" i="12"/>
  <c r="P405" i="10"/>
  <c r="O405" i="10"/>
  <c r="M405" i="10"/>
  <c r="M405" i="18" s="1"/>
  <c r="I405" i="10"/>
  <c r="Q405" i="10" s="1"/>
  <c r="D405" i="10"/>
  <c r="C405" i="10"/>
  <c r="B405" i="10"/>
  <c r="O405" i="1"/>
  <c r="Z405" i="18" s="1"/>
  <c r="AN405" i="18" s="1"/>
  <c r="N405" i="1"/>
  <c r="P405" i="18" s="1"/>
  <c r="AM405" i="18" s="1"/>
  <c r="M405" i="1"/>
  <c r="J405" i="18" s="1"/>
  <c r="AL405" i="18" s="1"/>
  <c r="L405" i="1"/>
  <c r="D405" i="18" s="1"/>
  <c r="AK405" i="18" s="1"/>
  <c r="A405" i="1"/>
  <c r="A405" i="15" s="1"/>
  <c r="AX404" i="18"/>
  <c r="AW404" i="18"/>
  <c r="AV404" i="18"/>
  <c r="AF404" i="18"/>
  <c r="BB404" i="18" s="1"/>
  <c r="AD404" i="18"/>
  <c r="AC404" i="18"/>
  <c r="V404" i="18"/>
  <c r="W404" i="18" s="1"/>
  <c r="T404" i="18"/>
  <c r="AZ404" i="18" s="1"/>
  <c r="S404" i="18"/>
  <c r="O404" i="18"/>
  <c r="N404" i="18"/>
  <c r="I404" i="18"/>
  <c r="H404" i="18"/>
  <c r="C404" i="18"/>
  <c r="B404" i="18"/>
  <c r="Q404" i="15"/>
  <c r="P404" i="15"/>
  <c r="O404" i="15"/>
  <c r="N404" i="15"/>
  <c r="J404" i="15"/>
  <c r="R404" i="15" s="1"/>
  <c r="D404" i="15"/>
  <c r="C404" i="15"/>
  <c r="B404" i="15"/>
  <c r="Q404" i="14"/>
  <c r="P404" i="14"/>
  <c r="O404" i="14"/>
  <c r="N404" i="14"/>
  <c r="J404" i="14"/>
  <c r="R404" i="14" s="1"/>
  <c r="C404" i="14"/>
  <c r="B404" i="14"/>
  <c r="P404" i="13"/>
  <c r="O404" i="13"/>
  <c r="N404" i="13"/>
  <c r="M404" i="13"/>
  <c r="I404" i="13"/>
  <c r="Q404" i="13" s="1"/>
  <c r="D404" i="13"/>
  <c r="C404" i="13"/>
  <c r="B404" i="13"/>
  <c r="R404" i="16"/>
  <c r="Q404" i="16"/>
  <c r="P404" i="16"/>
  <c r="O404" i="16"/>
  <c r="K404" i="16"/>
  <c r="S404" i="16" s="1"/>
  <c r="D404" i="16"/>
  <c r="C404" i="16"/>
  <c r="B404" i="16"/>
  <c r="S404" i="11"/>
  <c r="R404" i="11"/>
  <c r="P404" i="11"/>
  <c r="O404" i="11"/>
  <c r="N404" i="11"/>
  <c r="K404" i="11"/>
  <c r="H404" i="11"/>
  <c r="T404" i="11" s="1"/>
  <c r="D404" i="11"/>
  <c r="C404" i="11"/>
  <c r="B404" i="11"/>
  <c r="P404" i="12"/>
  <c r="O404" i="12"/>
  <c r="N404" i="12"/>
  <c r="M404" i="12"/>
  <c r="I404" i="12"/>
  <c r="Q404" i="12" s="1"/>
  <c r="D404" i="12"/>
  <c r="C404" i="12"/>
  <c r="B404" i="12"/>
  <c r="P404" i="10"/>
  <c r="O404" i="10"/>
  <c r="M404" i="10"/>
  <c r="I404" i="10"/>
  <c r="Q404" i="10" s="1"/>
  <c r="D404" i="10"/>
  <c r="C404" i="10"/>
  <c r="B404" i="10"/>
  <c r="O404" i="1"/>
  <c r="Z404" i="18" s="1"/>
  <c r="N404" i="1"/>
  <c r="P404" i="18" s="1"/>
  <c r="AM404" i="18" s="1"/>
  <c r="M404" i="1"/>
  <c r="J404" i="18" s="1"/>
  <c r="AL404" i="18" s="1"/>
  <c r="L404" i="1"/>
  <c r="D404" i="18" s="1"/>
  <c r="AK404" i="18" s="1"/>
  <c r="A404" i="1"/>
  <c r="A404" i="14" s="1"/>
  <c r="AX403" i="18"/>
  <c r="AW403" i="18"/>
  <c r="AV403" i="18"/>
  <c r="AF403" i="18"/>
  <c r="BB403" i="18" s="1"/>
  <c r="AD403" i="18"/>
  <c r="AC403" i="18"/>
  <c r="Y403" i="18"/>
  <c r="W403" i="18"/>
  <c r="V403" i="18"/>
  <c r="U403" i="18"/>
  <c r="T403" i="18"/>
  <c r="AZ403" i="18" s="1"/>
  <c r="S403" i="18"/>
  <c r="O403" i="18"/>
  <c r="N403" i="18"/>
  <c r="I403" i="18"/>
  <c r="H403" i="18"/>
  <c r="C403" i="18"/>
  <c r="B403" i="18"/>
  <c r="Q403" i="15"/>
  <c r="P403" i="15"/>
  <c r="O403" i="15"/>
  <c r="N403" i="15"/>
  <c r="J403" i="15"/>
  <c r="R403" i="15" s="1"/>
  <c r="D403" i="15"/>
  <c r="C403" i="15"/>
  <c r="B403" i="15"/>
  <c r="Q403" i="14"/>
  <c r="P403" i="14"/>
  <c r="O403" i="14"/>
  <c r="N403" i="14"/>
  <c r="J403" i="14"/>
  <c r="R403" i="14" s="1"/>
  <c r="C403" i="14"/>
  <c r="B403" i="14"/>
  <c r="P403" i="13"/>
  <c r="O403" i="13"/>
  <c r="N403" i="13"/>
  <c r="M403" i="13"/>
  <c r="I403" i="13"/>
  <c r="Q403" i="13" s="1"/>
  <c r="D403" i="13"/>
  <c r="C403" i="13"/>
  <c r="B403" i="13"/>
  <c r="R403" i="16"/>
  <c r="Q403" i="16"/>
  <c r="P403" i="16"/>
  <c r="O403" i="16"/>
  <c r="K403" i="16"/>
  <c r="S403" i="16" s="1"/>
  <c r="D403" i="16"/>
  <c r="C403" i="16"/>
  <c r="B403" i="16"/>
  <c r="S403" i="11"/>
  <c r="R403" i="11"/>
  <c r="P403" i="11"/>
  <c r="O403" i="11"/>
  <c r="N403" i="11"/>
  <c r="K403" i="11"/>
  <c r="H403" i="11"/>
  <c r="T403" i="11" s="1"/>
  <c r="D403" i="11"/>
  <c r="C403" i="11"/>
  <c r="B403" i="11"/>
  <c r="P403" i="12"/>
  <c r="O403" i="12"/>
  <c r="N403" i="12"/>
  <c r="M403" i="12"/>
  <c r="I403" i="12"/>
  <c r="Q403" i="12" s="1"/>
  <c r="D403" i="12"/>
  <c r="C403" i="12"/>
  <c r="B403" i="12"/>
  <c r="P403" i="10"/>
  <c r="O403" i="10"/>
  <c r="M403" i="10"/>
  <c r="M403" i="18" s="1"/>
  <c r="I403" i="10"/>
  <c r="Q403" i="10" s="1"/>
  <c r="D403" i="10"/>
  <c r="C403" i="10"/>
  <c r="B403" i="10"/>
  <c r="O403" i="1"/>
  <c r="Z403" i="18" s="1"/>
  <c r="AN403" i="18" s="1"/>
  <c r="N403" i="1"/>
  <c r="P403" i="18" s="1"/>
  <c r="AM403" i="18" s="1"/>
  <c r="M403" i="1"/>
  <c r="J403" i="18" s="1"/>
  <c r="AL403" i="18" s="1"/>
  <c r="L403" i="1"/>
  <c r="D403" i="18" s="1"/>
  <c r="AK403" i="18" s="1"/>
  <c r="A403" i="1"/>
  <c r="A403" i="15" s="1"/>
  <c r="AX402" i="18"/>
  <c r="AW402" i="18"/>
  <c r="AV402" i="18"/>
  <c r="AI402" i="18"/>
  <c r="AG402" i="18"/>
  <c r="AF402" i="18"/>
  <c r="BB402" i="18" s="1"/>
  <c r="AE402" i="18"/>
  <c r="AD402" i="18"/>
  <c r="AC402" i="18"/>
  <c r="Y402" i="18"/>
  <c r="W402" i="18"/>
  <c r="V402" i="18"/>
  <c r="U402" i="18"/>
  <c r="T402" i="18"/>
  <c r="AZ402" i="18" s="1"/>
  <c r="S402" i="18"/>
  <c r="O402" i="18"/>
  <c r="N402" i="18"/>
  <c r="I402" i="18"/>
  <c r="H402" i="18"/>
  <c r="C402" i="18"/>
  <c r="B402" i="18"/>
  <c r="Q402" i="15"/>
  <c r="P402" i="15"/>
  <c r="O402" i="15"/>
  <c r="N402" i="15"/>
  <c r="J402" i="15"/>
  <c r="R402" i="15" s="1"/>
  <c r="D402" i="15"/>
  <c r="C402" i="15"/>
  <c r="B402" i="15"/>
  <c r="Q402" i="14"/>
  <c r="P402" i="14"/>
  <c r="O402" i="14"/>
  <c r="N402" i="14"/>
  <c r="J402" i="14"/>
  <c r="R402" i="14" s="1"/>
  <c r="C402" i="14"/>
  <c r="B402" i="14"/>
  <c r="P402" i="13"/>
  <c r="O402" i="13"/>
  <c r="N402" i="13"/>
  <c r="M402" i="13"/>
  <c r="I402" i="13"/>
  <c r="Q402" i="13" s="1"/>
  <c r="D402" i="13"/>
  <c r="C402" i="13"/>
  <c r="B402" i="13"/>
  <c r="R402" i="16"/>
  <c r="Q402" i="16"/>
  <c r="P402" i="16"/>
  <c r="O402" i="16"/>
  <c r="K402" i="16"/>
  <c r="S402" i="16" s="1"/>
  <c r="D402" i="16"/>
  <c r="C402" i="16"/>
  <c r="B402" i="16"/>
  <c r="S402" i="11"/>
  <c r="R402" i="11"/>
  <c r="P402" i="11"/>
  <c r="O402" i="11"/>
  <c r="N402" i="11"/>
  <c r="K402" i="11"/>
  <c r="H402" i="11"/>
  <c r="T402" i="11" s="1"/>
  <c r="D402" i="11"/>
  <c r="C402" i="11"/>
  <c r="B402" i="11"/>
  <c r="P402" i="12"/>
  <c r="O402" i="12"/>
  <c r="N402" i="12"/>
  <c r="M402" i="12"/>
  <c r="I402" i="12"/>
  <c r="Q402" i="12" s="1"/>
  <c r="D402" i="12"/>
  <c r="C402" i="12"/>
  <c r="B402" i="12"/>
  <c r="P402" i="10"/>
  <c r="O402" i="10"/>
  <c r="M402" i="10"/>
  <c r="I402" i="10"/>
  <c r="Q402" i="10" s="1"/>
  <c r="D402" i="10"/>
  <c r="C402" i="10"/>
  <c r="B402" i="10"/>
  <c r="O402" i="1"/>
  <c r="Z402" i="18" s="1"/>
  <c r="AN402" i="18" s="1"/>
  <c r="N402" i="1"/>
  <c r="P402" i="18" s="1"/>
  <c r="AM402" i="18" s="1"/>
  <c r="M402" i="1"/>
  <c r="J402" i="18" s="1"/>
  <c r="AL402" i="18" s="1"/>
  <c r="L402" i="1"/>
  <c r="D402" i="18" s="1"/>
  <c r="AK402" i="18" s="1"/>
  <c r="A402" i="1"/>
  <c r="A402" i="14" s="1"/>
  <c r="AX401" i="18"/>
  <c r="AW401" i="18"/>
  <c r="AV401" i="18"/>
  <c r="AI401" i="18"/>
  <c r="AG401" i="18"/>
  <c r="AF401" i="18"/>
  <c r="BB401" i="18" s="1"/>
  <c r="AE401" i="18"/>
  <c r="AD401" i="18"/>
  <c r="AC401" i="18"/>
  <c r="Y401" i="18"/>
  <c r="W401" i="18"/>
  <c r="V401" i="18"/>
  <c r="BA401" i="18" s="1"/>
  <c r="U401" i="18"/>
  <c r="T401" i="18"/>
  <c r="AZ401" i="18" s="1"/>
  <c r="S401" i="18"/>
  <c r="O401" i="18"/>
  <c r="N401" i="18"/>
  <c r="I401" i="18"/>
  <c r="H401" i="18"/>
  <c r="C401" i="18"/>
  <c r="B401" i="18"/>
  <c r="Q401" i="15"/>
  <c r="P401" i="15"/>
  <c r="O401" i="15"/>
  <c r="N401" i="15"/>
  <c r="J401" i="15"/>
  <c r="R401" i="15" s="1"/>
  <c r="D401" i="15"/>
  <c r="C401" i="15"/>
  <c r="B401" i="15"/>
  <c r="Q401" i="14"/>
  <c r="P401" i="14"/>
  <c r="O401" i="14"/>
  <c r="N401" i="14"/>
  <c r="J401" i="14"/>
  <c r="R401" i="14" s="1"/>
  <c r="C401" i="14"/>
  <c r="B401" i="14"/>
  <c r="P401" i="13"/>
  <c r="O401" i="13"/>
  <c r="N401" i="13"/>
  <c r="M401" i="13"/>
  <c r="I401" i="13"/>
  <c r="Q401" i="13" s="1"/>
  <c r="D401" i="13"/>
  <c r="C401" i="13"/>
  <c r="B401" i="13"/>
  <c r="R401" i="16"/>
  <c r="Q401" i="16"/>
  <c r="P401" i="16"/>
  <c r="O401" i="16"/>
  <c r="K401" i="16"/>
  <c r="S401" i="16" s="1"/>
  <c r="D401" i="16"/>
  <c r="C401" i="16"/>
  <c r="B401" i="16"/>
  <c r="S401" i="11"/>
  <c r="R401" i="11"/>
  <c r="P401" i="11"/>
  <c r="O401" i="11"/>
  <c r="N401" i="11"/>
  <c r="K401" i="11"/>
  <c r="H401" i="11"/>
  <c r="T401" i="11" s="1"/>
  <c r="D401" i="11"/>
  <c r="C401" i="11"/>
  <c r="B401" i="11"/>
  <c r="P401" i="12"/>
  <c r="O401" i="12"/>
  <c r="N401" i="12"/>
  <c r="M401" i="12"/>
  <c r="I401" i="12"/>
  <c r="Q401" i="12" s="1"/>
  <c r="D401" i="12"/>
  <c r="C401" i="12"/>
  <c r="B401" i="12"/>
  <c r="P401" i="10"/>
  <c r="O401" i="10"/>
  <c r="M401" i="10"/>
  <c r="M401" i="18" s="1"/>
  <c r="I401" i="10"/>
  <c r="Q401" i="10" s="1"/>
  <c r="D401" i="10"/>
  <c r="C401" i="10"/>
  <c r="B401" i="10"/>
  <c r="O401" i="1"/>
  <c r="Z401" i="18" s="1"/>
  <c r="AN401" i="18" s="1"/>
  <c r="N401" i="1"/>
  <c r="P401" i="18" s="1"/>
  <c r="AM401" i="18" s="1"/>
  <c r="M401" i="1"/>
  <c r="J401" i="18" s="1"/>
  <c r="AL401" i="18" s="1"/>
  <c r="L401" i="1"/>
  <c r="D401" i="18" s="1"/>
  <c r="AK401" i="18" s="1"/>
  <c r="A401" i="1"/>
  <c r="A401" i="15" s="1"/>
  <c r="AX400" i="18"/>
  <c r="AW400" i="18"/>
  <c r="AV400" i="18"/>
  <c r="AI400" i="18"/>
  <c r="AG400" i="18"/>
  <c r="AF400" i="18"/>
  <c r="BB400" i="18" s="1"/>
  <c r="AE400" i="18"/>
  <c r="AD400" i="18"/>
  <c r="AC400" i="18"/>
  <c r="V400" i="18"/>
  <c r="W400" i="18" s="1"/>
  <c r="T400" i="18"/>
  <c r="AZ400" i="18" s="1"/>
  <c r="S400" i="18"/>
  <c r="O400" i="18"/>
  <c r="N400" i="18"/>
  <c r="I400" i="18"/>
  <c r="H400" i="18"/>
  <c r="C400" i="18"/>
  <c r="B400" i="18"/>
  <c r="Q400" i="15"/>
  <c r="P400" i="15"/>
  <c r="O400" i="15"/>
  <c r="N400" i="15"/>
  <c r="J400" i="15"/>
  <c r="R400" i="15" s="1"/>
  <c r="D400" i="15"/>
  <c r="C400" i="15"/>
  <c r="B400" i="15"/>
  <c r="Q400" i="14"/>
  <c r="P400" i="14"/>
  <c r="O400" i="14"/>
  <c r="N400" i="14"/>
  <c r="J400" i="14"/>
  <c r="C400" i="14"/>
  <c r="B400" i="14"/>
  <c r="P400" i="13"/>
  <c r="O400" i="13"/>
  <c r="N400" i="13"/>
  <c r="M400" i="13"/>
  <c r="I400" i="13"/>
  <c r="Q400" i="13" s="1"/>
  <c r="D400" i="13"/>
  <c r="C400" i="13"/>
  <c r="B400" i="13"/>
  <c r="R400" i="16"/>
  <c r="Q400" i="16"/>
  <c r="P400" i="16"/>
  <c r="O400" i="16"/>
  <c r="K400" i="16"/>
  <c r="S400" i="16" s="1"/>
  <c r="D400" i="16"/>
  <c r="C400" i="16"/>
  <c r="B400" i="16"/>
  <c r="S400" i="11"/>
  <c r="R400" i="11"/>
  <c r="P400" i="11"/>
  <c r="O400" i="11"/>
  <c r="N400" i="11"/>
  <c r="K400" i="11"/>
  <c r="H400" i="11"/>
  <c r="T400" i="11" s="1"/>
  <c r="D400" i="11"/>
  <c r="C400" i="11"/>
  <c r="B400" i="11"/>
  <c r="P400" i="12"/>
  <c r="O400" i="12"/>
  <c r="N400" i="12"/>
  <c r="M400" i="12"/>
  <c r="I400" i="12"/>
  <c r="Q400" i="12" s="1"/>
  <c r="D400" i="12"/>
  <c r="C400" i="12"/>
  <c r="B400" i="12"/>
  <c r="P400" i="10"/>
  <c r="O400" i="10"/>
  <c r="M400" i="10"/>
  <c r="I400" i="10"/>
  <c r="Q400" i="10" s="1"/>
  <c r="D400" i="10"/>
  <c r="C400" i="10"/>
  <c r="B400" i="10"/>
  <c r="O400" i="1"/>
  <c r="Z400" i="18" s="1"/>
  <c r="AN400" i="18" s="1"/>
  <c r="N400" i="1"/>
  <c r="P400" i="18" s="1"/>
  <c r="AM400" i="18" s="1"/>
  <c r="M400" i="1"/>
  <c r="J400" i="18" s="1"/>
  <c r="AL400" i="18" s="1"/>
  <c r="L400" i="1"/>
  <c r="D400" i="18" s="1"/>
  <c r="AK400" i="18" s="1"/>
  <c r="A400" i="1"/>
  <c r="A400" i="15" s="1"/>
  <c r="AX399" i="18"/>
  <c r="AW399" i="18"/>
  <c r="AV399" i="18"/>
  <c r="AI399" i="18"/>
  <c r="AG399" i="18"/>
  <c r="AF399" i="18"/>
  <c r="BB399" i="18" s="1"/>
  <c r="AE399" i="18"/>
  <c r="AD399" i="18"/>
  <c r="AC399" i="18"/>
  <c r="Y399" i="18"/>
  <c r="W399" i="18"/>
  <c r="V399" i="18"/>
  <c r="BA399" i="18" s="1"/>
  <c r="U399" i="18"/>
  <c r="T399" i="18"/>
  <c r="AZ399" i="18" s="1"/>
  <c r="S399" i="18"/>
  <c r="O399" i="18"/>
  <c r="N399" i="18"/>
  <c r="I399" i="18"/>
  <c r="H399" i="18"/>
  <c r="C399" i="18"/>
  <c r="B399" i="18"/>
  <c r="Q399" i="15"/>
  <c r="P399" i="15"/>
  <c r="O399" i="15"/>
  <c r="N399" i="15"/>
  <c r="J399" i="15"/>
  <c r="R399" i="15" s="1"/>
  <c r="D399" i="15"/>
  <c r="C399" i="15"/>
  <c r="B399" i="15"/>
  <c r="Q399" i="14"/>
  <c r="P399" i="14"/>
  <c r="O399" i="14"/>
  <c r="N399" i="14"/>
  <c r="J399" i="14"/>
  <c r="R399" i="14" s="1"/>
  <c r="C399" i="14"/>
  <c r="B399" i="14"/>
  <c r="P399" i="13"/>
  <c r="O399" i="13"/>
  <c r="N399" i="13"/>
  <c r="M399" i="13"/>
  <c r="I399" i="13"/>
  <c r="Q399" i="13" s="1"/>
  <c r="D399" i="13"/>
  <c r="C399" i="13"/>
  <c r="B399" i="13"/>
  <c r="R399" i="16"/>
  <c r="Q399" i="16"/>
  <c r="P399" i="16"/>
  <c r="O399" i="16"/>
  <c r="K399" i="16"/>
  <c r="S399" i="16" s="1"/>
  <c r="D399" i="16"/>
  <c r="C399" i="16"/>
  <c r="B399" i="16"/>
  <c r="S399" i="11"/>
  <c r="R399" i="11"/>
  <c r="P399" i="11"/>
  <c r="O399" i="11"/>
  <c r="N399" i="11"/>
  <c r="K399" i="11"/>
  <c r="H399" i="11"/>
  <c r="T399" i="11" s="1"/>
  <c r="D399" i="11"/>
  <c r="C399" i="11"/>
  <c r="B399" i="11"/>
  <c r="P399" i="12"/>
  <c r="O399" i="12"/>
  <c r="N399" i="12"/>
  <c r="M399" i="12"/>
  <c r="I399" i="12"/>
  <c r="Q399" i="12" s="1"/>
  <c r="D399" i="12"/>
  <c r="C399" i="12"/>
  <c r="B399" i="12"/>
  <c r="P399" i="10"/>
  <c r="O399" i="10"/>
  <c r="M399" i="10"/>
  <c r="I399" i="10"/>
  <c r="Q399" i="10" s="1"/>
  <c r="D399" i="10"/>
  <c r="C399" i="10"/>
  <c r="B399" i="10"/>
  <c r="O399" i="1"/>
  <c r="Z399" i="18" s="1"/>
  <c r="AN399" i="18" s="1"/>
  <c r="N399" i="1"/>
  <c r="P399" i="18" s="1"/>
  <c r="AM399" i="18" s="1"/>
  <c r="M399" i="1"/>
  <c r="J399" i="18" s="1"/>
  <c r="AL399" i="18" s="1"/>
  <c r="L399" i="1"/>
  <c r="D399" i="18" s="1"/>
  <c r="AK399" i="18" s="1"/>
  <c r="A399" i="1"/>
  <c r="A399" i="14" s="1"/>
  <c r="AX398" i="18"/>
  <c r="AW398" i="18"/>
  <c r="AV398" i="18"/>
  <c r="AF398" i="18"/>
  <c r="BB398" i="18" s="1"/>
  <c r="AD398" i="18"/>
  <c r="AC398" i="18"/>
  <c r="Y398" i="18"/>
  <c r="W398" i="18"/>
  <c r="V398" i="18"/>
  <c r="U398" i="18"/>
  <c r="T398" i="18"/>
  <c r="AZ398" i="18" s="1"/>
  <c r="S398" i="18"/>
  <c r="O398" i="18"/>
  <c r="N398" i="18"/>
  <c r="I398" i="18"/>
  <c r="H398" i="18"/>
  <c r="C398" i="18"/>
  <c r="B398" i="18"/>
  <c r="Q398" i="15"/>
  <c r="P398" i="15"/>
  <c r="O398" i="15"/>
  <c r="N398" i="15"/>
  <c r="J398" i="15"/>
  <c r="R398" i="15" s="1"/>
  <c r="D398" i="15"/>
  <c r="C398" i="15"/>
  <c r="B398" i="15"/>
  <c r="Q398" i="14"/>
  <c r="P398" i="14"/>
  <c r="O398" i="14"/>
  <c r="N398" i="14"/>
  <c r="J398" i="14"/>
  <c r="R398" i="14" s="1"/>
  <c r="C398" i="14"/>
  <c r="B398" i="14"/>
  <c r="P398" i="13"/>
  <c r="O398" i="13"/>
  <c r="N398" i="13"/>
  <c r="M398" i="13"/>
  <c r="I398" i="13"/>
  <c r="Q398" i="13" s="1"/>
  <c r="D398" i="13"/>
  <c r="C398" i="13"/>
  <c r="B398" i="13"/>
  <c r="R398" i="16"/>
  <c r="Q398" i="16"/>
  <c r="P398" i="16"/>
  <c r="O398" i="16"/>
  <c r="K398" i="16"/>
  <c r="S398" i="16" s="1"/>
  <c r="D398" i="16"/>
  <c r="C398" i="16"/>
  <c r="B398" i="16"/>
  <c r="S398" i="11"/>
  <c r="R398" i="11"/>
  <c r="P398" i="11"/>
  <c r="O398" i="11"/>
  <c r="N398" i="11"/>
  <c r="K398" i="11"/>
  <c r="H398" i="11"/>
  <c r="T398" i="11" s="1"/>
  <c r="D398" i="11"/>
  <c r="C398" i="11"/>
  <c r="B398" i="11"/>
  <c r="P398" i="12"/>
  <c r="O398" i="12"/>
  <c r="N398" i="12"/>
  <c r="M398" i="12"/>
  <c r="I398" i="12"/>
  <c r="Q398" i="12" s="1"/>
  <c r="D398" i="12"/>
  <c r="C398" i="12"/>
  <c r="B398" i="12"/>
  <c r="P398" i="10"/>
  <c r="O398" i="10"/>
  <c r="M398" i="10"/>
  <c r="G398" i="18" s="1"/>
  <c r="I398" i="10"/>
  <c r="Q398" i="10" s="1"/>
  <c r="D398" i="10"/>
  <c r="C398" i="10"/>
  <c r="B398" i="10"/>
  <c r="O398" i="1"/>
  <c r="Z398" i="18" s="1"/>
  <c r="AG398" i="18" s="1"/>
  <c r="N398" i="1"/>
  <c r="P398" i="18" s="1"/>
  <c r="AM398" i="18" s="1"/>
  <c r="M398" i="1"/>
  <c r="J398" i="18" s="1"/>
  <c r="AL398" i="18" s="1"/>
  <c r="L398" i="1"/>
  <c r="D398" i="18" s="1"/>
  <c r="AK398" i="18" s="1"/>
  <c r="A398" i="1"/>
  <c r="A398" i="18" s="1"/>
  <c r="AX397" i="18"/>
  <c r="AW397" i="18"/>
  <c r="AV397" i="18"/>
  <c r="AI397" i="18"/>
  <c r="AG397" i="18"/>
  <c r="AF397" i="18"/>
  <c r="BB397" i="18" s="1"/>
  <c r="AE397" i="18"/>
  <c r="AD397" i="18"/>
  <c r="AC397" i="18"/>
  <c r="Y397" i="18"/>
  <c r="W397" i="18"/>
  <c r="V397" i="18"/>
  <c r="U397" i="18"/>
  <c r="T397" i="18"/>
  <c r="AZ397" i="18" s="1"/>
  <c r="S397" i="18"/>
  <c r="I397" i="18"/>
  <c r="H397" i="18"/>
  <c r="C397" i="18"/>
  <c r="B397" i="18"/>
  <c r="Q397" i="15"/>
  <c r="P397" i="15"/>
  <c r="O397" i="15"/>
  <c r="N397" i="15"/>
  <c r="J397" i="15"/>
  <c r="R397" i="15" s="1"/>
  <c r="D397" i="15"/>
  <c r="C397" i="15"/>
  <c r="B397" i="15"/>
  <c r="Q397" i="14"/>
  <c r="P397" i="14"/>
  <c r="O397" i="14"/>
  <c r="N397" i="14"/>
  <c r="J397" i="14"/>
  <c r="R397" i="14" s="1"/>
  <c r="C397" i="14"/>
  <c r="B397" i="14"/>
  <c r="P397" i="13"/>
  <c r="O397" i="13"/>
  <c r="N397" i="13"/>
  <c r="M397" i="13"/>
  <c r="I397" i="13"/>
  <c r="Q397" i="13" s="1"/>
  <c r="D397" i="13"/>
  <c r="C397" i="13"/>
  <c r="B397" i="13"/>
  <c r="R397" i="16"/>
  <c r="Q397" i="16"/>
  <c r="P397" i="16"/>
  <c r="O397" i="16"/>
  <c r="K397" i="16"/>
  <c r="S397" i="16" s="1"/>
  <c r="D397" i="16"/>
  <c r="C397" i="16"/>
  <c r="B397" i="16"/>
  <c r="S397" i="11"/>
  <c r="R397" i="11"/>
  <c r="P397" i="11"/>
  <c r="O397" i="11"/>
  <c r="N397" i="11"/>
  <c r="K397" i="11"/>
  <c r="H397" i="11"/>
  <c r="T397" i="11" s="1"/>
  <c r="D397" i="11"/>
  <c r="C397" i="11"/>
  <c r="B397" i="11"/>
  <c r="P397" i="12"/>
  <c r="O397" i="12"/>
  <c r="N397" i="12"/>
  <c r="M397" i="12"/>
  <c r="I397" i="12"/>
  <c r="Q397" i="12" s="1"/>
  <c r="D397" i="12"/>
  <c r="C397" i="12"/>
  <c r="B397" i="12"/>
  <c r="P397" i="10"/>
  <c r="O397" i="10"/>
  <c r="M397" i="10"/>
  <c r="M397" i="18" s="1"/>
  <c r="I397" i="10"/>
  <c r="Q397" i="10" s="1"/>
  <c r="D397" i="10"/>
  <c r="C397" i="10"/>
  <c r="B397" i="10"/>
  <c r="O397" i="1"/>
  <c r="Z397" i="18" s="1"/>
  <c r="AN397" i="18" s="1"/>
  <c r="N397" i="1"/>
  <c r="P397" i="18" s="1"/>
  <c r="AM397" i="18" s="1"/>
  <c r="M397" i="1"/>
  <c r="J397" i="18" s="1"/>
  <c r="L397" i="1"/>
  <c r="D397" i="18" s="1"/>
  <c r="AK397" i="18" s="1"/>
  <c r="A397" i="1"/>
  <c r="A397" i="13" s="1"/>
  <c r="AX396" i="18"/>
  <c r="AW396" i="18"/>
  <c r="AV396" i="18"/>
  <c r="AI396" i="18"/>
  <c r="AG396" i="18"/>
  <c r="AF396" i="18"/>
  <c r="BB396" i="18" s="1"/>
  <c r="AE396" i="18"/>
  <c r="AD396" i="18"/>
  <c r="AC396" i="18"/>
  <c r="V396" i="18"/>
  <c r="T396" i="18"/>
  <c r="S396" i="18"/>
  <c r="C396" i="18"/>
  <c r="B396" i="18"/>
  <c r="Q396" i="15"/>
  <c r="P396" i="15"/>
  <c r="O396" i="15"/>
  <c r="N396" i="15"/>
  <c r="J396" i="15"/>
  <c r="R396" i="15" s="1"/>
  <c r="D396" i="15"/>
  <c r="C396" i="15"/>
  <c r="B396" i="15"/>
  <c r="Q396" i="14"/>
  <c r="P396" i="14"/>
  <c r="O396" i="14"/>
  <c r="N396" i="14"/>
  <c r="J396" i="14"/>
  <c r="R396" i="14" s="1"/>
  <c r="C396" i="14"/>
  <c r="B396" i="14"/>
  <c r="P396" i="13"/>
  <c r="O396" i="13"/>
  <c r="N396" i="13"/>
  <c r="M396" i="13"/>
  <c r="I396" i="13"/>
  <c r="Q396" i="13" s="1"/>
  <c r="D396" i="13"/>
  <c r="C396" i="13"/>
  <c r="B396" i="13"/>
  <c r="R396" i="16"/>
  <c r="Q396" i="16"/>
  <c r="P396" i="16"/>
  <c r="O396" i="16"/>
  <c r="K396" i="16"/>
  <c r="S396" i="16" s="1"/>
  <c r="D396" i="16"/>
  <c r="C396" i="16"/>
  <c r="B396" i="16"/>
  <c r="S396" i="11"/>
  <c r="R396" i="11"/>
  <c r="P396" i="11"/>
  <c r="O396" i="11"/>
  <c r="N396" i="11"/>
  <c r="K396" i="11"/>
  <c r="H396" i="11"/>
  <c r="T396" i="11" s="1"/>
  <c r="D396" i="11"/>
  <c r="C396" i="11"/>
  <c r="B396" i="11"/>
  <c r="P396" i="12"/>
  <c r="O396" i="12"/>
  <c r="N396" i="12"/>
  <c r="M396" i="12"/>
  <c r="I396" i="12"/>
  <c r="Q396" i="12" s="1"/>
  <c r="D396" i="12"/>
  <c r="C396" i="12"/>
  <c r="B396" i="12"/>
  <c r="P396" i="10"/>
  <c r="O396" i="10"/>
  <c r="M396" i="10"/>
  <c r="M396" i="18" s="1"/>
  <c r="I396" i="10"/>
  <c r="D396" i="10"/>
  <c r="C396" i="10"/>
  <c r="B396" i="10"/>
  <c r="O396" i="1"/>
  <c r="Z396" i="18" s="1"/>
  <c r="AN396" i="18" s="1"/>
  <c r="N396" i="1"/>
  <c r="P396" i="18" s="1"/>
  <c r="AM396" i="18" s="1"/>
  <c r="M396" i="1"/>
  <c r="J396" i="18" s="1"/>
  <c r="L396" i="1"/>
  <c r="D396" i="18" s="1"/>
  <c r="AK396" i="18" s="1"/>
  <c r="A396" i="1"/>
  <c r="A396" i="14" s="1"/>
  <c r="AX395" i="18"/>
  <c r="AW395" i="18"/>
  <c r="AV395" i="18"/>
  <c r="AI395" i="18"/>
  <c r="AG395" i="18"/>
  <c r="AF395" i="18"/>
  <c r="BB395" i="18" s="1"/>
  <c r="AE395" i="18"/>
  <c r="AD395" i="18"/>
  <c r="AC395" i="18"/>
  <c r="Y395" i="18"/>
  <c r="W395" i="18"/>
  <c r="V395" i="18"/>
  <c r="U395" i="18"/>
  <c r="T395" i="18"/>
  <c r="AZ395" i="18" s="1"/>
  <c r="S395" i="18"/>
  <c r="I395" i="18"/>
  <c r="H395" i="18"/>
  <c r="C395" i="18"/>
  <c r="B395" i="18"/>
  <c r="Q395" i="15"/>
  <c r="P395" i="15"/>
  <c r="O395" i="15"/>
  <c r="N395" i="15"/>
  <c r="J395" i="15"/>
  <c r="R395" i="15" s="1"/>
  <c r="D395" i="15"/>
  <c r="C395" i="15"/>
  <c r="B395" i="15"/>
  <c r="Q395" i="14"/>
  <c r="P395" i="14"/>
  <c r="O395" i="14"/>
  <c r="N395" i="14"/>
  <c r="J395" i="14"/>
  <c r="R395" i="14" s="1"/>
  <c r="C395" i="14"/>
  <c r="B395" i="14"/>
  <c r="P395" i="13"/>
  <c r="O395" i="13"/>
  <c r="N395" i="13"/>
  <c r="M395" i="13"/>
  <c r="I395" i="13"/>
  <c r="Q395" i="13" s="1"/>
  <c r="D395" i="13"/>
  <c r="C395" i="13"/>
  <c r="B395" i="13"/>
  <c r="R395" i="16"/>
  <c r="Q395" i="16"/>
  <c r="P395" i="16"/>
  <c r="O395" i="16"/>
  <c r="K395" i="16"/>
  <c r="S395" i="16" s="1"/>
  <c r="D395" i="16"/>
  <c r="C395" i="16"/>
  <c r="B395" i="16"/>
  <c r="S395" i="11"/>
  <c r="R395" i="11"/>
  <c r="P395" i="11"/>
  <c r="O395" i="11"/>
  <c r="N395" i="11"/>
  <c r="K395" i="11"/>
  <c r="H395" i="11"/>
  <c r="T395" i="11" s="1"/>
  <c r="D395" i="11"/>
  <c r="C395" i="11"/>
  <c r="B395" i="11"/>
  <c r="P395" i="12"/>
  <c r="O395" i="12"/>
  <c r="N395" i="12"/>
  <c r="M395" i="12"/>
  <c r="I395" i="12"/>
  <c r="Q395" i="12" s="1"/>
  <c r="D395" i="12"/>
  <c r="C395" i="12"/>
  <c r="B395" i="12"/>
  <c r="P395" i="10"/>
  <c r="O395" i="10"/>
  <c r="M395" i="10"/>
  <c r="M395" i="18" s="1"/>
  <c r="I395" i="10"/>
  <c r="Q395" i="10" s="1"/>
  <c r="D395" i="10"/>
  <c r="C395" i="10"/>
  <c r="B395" i="10"/>
  <c r="O395" i="1"/>
  <c r="Z395" i="18" s="1"/>
  <c r="AN395" i="18" s="1"/>
  <c r="N395" i="1"/>
  <c r="P395" i="18" s="1"/>
  <c r="AM395" i="18" s="1"/>
  <c r="M395" i="1"/>
  <c r="J395" i="18" s="1"/>
  <c r="AL395" i="18" s="1"/>
  <c r="L395" i="1"/>
  <c r="D395" i="18" s="1"/>
  <c r="AK395" i="18" s="1"/>
  <c r="A395" i="1"/>
  <c r="A395" i="18" s="1"/>
  <c r="AX394" i="18"/>
  <c r="AW394" i="18"/>
  <c r="AV394" i="18"/>
  <c r="AF394" i="18"/>
  <c r="BB394" i="18" s="1"/>
  <c r="AD394" i="18"/>
  <c r="AC394" i="18"/>
  <c r="V394" i="18"/>
  <c r="T394" i="18"/>
  <c r="AZ394" i="18" s="1"/>
  <c r="S394" i="18"/>
  <c r="I394" i="18"/>
  <c r="H394" i="18"/>
  <c r="C394" i="18"/>
  <c r="B394" i="18"/>
  <c r="Q394" i="15"/>
  <c r="P394" i="15"/>
  <c r="O394" i="15"/>
  <c r="N394" i="15"/>
  <c r="J394" i="15"/>
  <c r="D394" i="15"/>
  <c r="C394" i="15"/>
  <c r="B394" i="15"/>
  <c r="Q394" i="14"/>
  <c r="P394" i="14"/>
  <c r="O394" i="14"/>
  <c r="N394" i="14"/>
  <c r="J394" i="14"/>
  <c r="C394" i="14"/>
  <c r="B394" i="14"/>
  <c r="P394" i="13"/>
  <c r="O394" i="13"/>
  <c r="N394" i="13"/>
  <c r="M394" i="13"/>
  <c r="I394" i="13"/>
  <c r="Q394" i="13" s="1"/>
  <c r="D394" i="13"/>
  <c r="C394" i="13"/>
  <c r="B394" i="13"/>
  <c r="R394" i="16"/>
  <c r="Q394" i="16"/>
  <c r="P394" i="16"/>
  <c r="O394" i="16"/>
  <c r="K394" i="16"/>
  <c r="D394" i="16"/>
  <c r="C394" i="16"/>
  <c r="B394" i="16"/>
  <c r="S394" i="11"/>
  <c r="R394" i="11"/>
  <c r="P394" i="11"/>
  <c r="O394" i="11"/>
  <c r="N394" i="11"/>
  <c r="K394" i="11"/>
  <c r="H394" i="11"/>
  <c r="T394" i="11" s="1"/>
  <c r="D394" i="11"/>
  <c r="C394" i="11"/>
  <c r="B394" i="11"/>
  <c r="P394" i="12"/>
  <c r="O394" i="12"/>
  <c r="N394" i="12"/>
  <c r="M394" i="12"/>
  <c r="I394" i="12"/>
  <c r="Q394" i="12" s="1"/>
  <c r="D394" i="12"/>
  <c r="C394" i="12"/>
  <c r="B394" i="12"/>
  <c r="P394" i="10"/>
  <c r="O394" i="10"/>
  <c r="M394" i="10"/>
  <c r="I394" i="10"/>
  <c r="Q394" i="10" s="1"/>
  <c r="D394" i="10"/>
  <c r="C394" i="10"/>
  <c r="B394" i="10"/>
  <c r="O394" i="1"/>
  <c r="Z394" i="18" s="1"/>
  <c r="N394" i="1"/>
  <c r="P394" i="18" s="1"/>
  <c r="AM394" i="18" s="1"/>
  <c r="M394" i="1"/>
  <c r="J394" i="18" s="1"/>
  <c r="AL394" i="18" s="1"/>
  <c r="L394" i="1"/>
  <c r="D394" i="18" s="1"/>
  <c r="AK394" i="18" s="1"/>
  <c r="A394" i="1"/>
  <c r="A394" i="18" s="1"/>
  <c r="AX393" i="18"/>
  <c r="AW393" i="18"/>
  <c r="AV393" i="18"/>
  <c r="AI393" i="18"/>
  <c r="AG393" i="18"/>
  <c r="AF393" i="18"/>
  <c r="BB393" i="18" s="1"/>
  <c r="AE393" i="18"/>
  <c r="AD393" i="18"/>
  <c r="AC393" i="18"/>
  <c r="V393" i="18"/>
  <c r="W393" i="18" s="1"/>
  <c r="T393" i="18"/>
  <c r="AZ393" i="18" s="1"/>
  <c r="S393" i="18"/>
  <c r="I393" i="18"/>
  <c r="H393" i="18"/>
  <c r="C393" i="18"/>
  <c r="B393" i="18"/>
  <c r="Q393" i="15"/>
  <c r="P393" i="15"/>
  <c r="O393" i="15"/>
  <c r="N393" i="15"/>
  <c r="J393" i="15"/>
  <c r="D393" i="15"/>
  <c r="C393" i="15"/>
  <c r="B393" i="15"/>
  <c r="Q393" i="14"/>
  <c r="P393" i="14"/>
  <c r="O393" i="14"/>
  <c r="N393" i="14"/>
  <c r="J393" i="14"/>
  <c r="R393" i="14" s="1"/>
  <c r="C393" i="14"/>
  <c r="B393" i="14"/>
  <c r="P393" i="13"/>
  <c r="O393" i="13"/>
  <c r="N393" i="13"/>
  <c r="M393" i="13"/>
  <c r="I393" i="13"/>
  <c r="Q393" i="13" s="1"/>
  <c r="D393" i="13"/>
  <c r="C393" i="13"/>
  <c r="B393" i="13"/>
  <c r="R393" i="16"/>
  <c r="Q393" i="16"/>
  <c r="P393" i="16"/>
  <c r="O393" i="16"/>
  <c r="K393" i="16"/>
  <c r="S393" i="16" s="1"/>
  <c r="D393" i="16"/>
  <c r="C393" i="16"/>
  <c r="B393" i="16"/>
  <c r="S393" i="11"/>
  <c r="R393" i="11"/>
  <c r="P393" i="11"/>
  <c r="O393" i="11"/>
  <c r="N393" i="11"/>
  <c r="K393" i="11"/>
  <c r="H393" i="11"/>
  <c r="T393" i="11" s="1"/>
  <c r="D393" i="11"/>
  <c r="C393" i="11"/>
  <c r="B393" i="11"/>
  <c r="P393" i="12"/>
  <c r="O393" i="12"/>
  <c r="N393" i="12"/>
  <c r="M393" i="12"/>
  <c r="I393" i="12"/>
  <c r="Q393" i="12" s="1"/>
  <c r="D393" i="12"/>
  <c r="C393" i="12"/>
  <c r="B393" i="12"/>
  <c r="P393" i="10"/>
  <c r="O393" i="10"/>
  <c r="M393" i="10"/>
  <c r="I393" i="10"/>
  <c r="Q393" i="10" s="1"/>
  <c r="D393" i="10"/>
  <c r="C393" i="10"/>
  <c r="B393" i="10"/>
  <c r="O393" i="1"/>
  <c r="Z393" i="18" s="1"/>
  <c r="AN393" i="18" s="1"/>
  <c r="N393" i="1"/>
  <c r="P393" i="18" s="1"/>
  <c r="AM393" i="18" s="1"/>
  <c r="M393" i="1"/>
  <c r="J393" i="18" s="1"/>
  <c r="L393" i="1"/>
  <c r="D393" i="18" s="1"/>
  <c r="AK393" i="18" s="1"/>
  <c r="A393" i="1"/>
  <c r="A393" i="14" s="1"/>
  <c r="AX392" i="18"/>
  <c r="AW392" i="18"/>
  <c r="AV392" i="18"/>
  <c r="AF392" i="18"/>
  <c r="BB392" i="18" s="1"/>
  <c r="AD392" i="18"/>
  <c r="AC392" i="18"/>
  <c r="V392" i="18"/>
  <c r="T392" i="18"/>
  <c r="S392" i="18"/>
  <c r="I392" i="18"/>
  <c r="H392" i="18"/>
  <c r="C392" i="18"/>
  <c r="B392" i="18"/>
  <c r="Q392" i="15"/>
  <c r="P392" i="15"/>
  <c r="O392" i="15"/>
  <c r="N392" i="15"/>
  <c r="J392" i="15"/>
  <c r="D392" i="15"/>
  <c r="C392" i="15"/>
  <c r="B392" i="15"/>
  <c r="Q392" i="14"/>
  <c r="P392" i="14"/>
  <c r="O392" i="14"/>
  <c r="N392" i="14"/>
  <c r="J392" i="14"/>
  <c r="C392" i="14"/>
  <c r="B392" i="14"/>
  <c r="P392" i="13"/>
  <c r="O392" i="13"/>
  <c r="N392" i="13"/>
  <c r="M392" i="13"/>
  <c r="I392" i="13"/>
  <c r="Q392" i="13" s="1"/>
  <c r="D392" i="13"/>
  <c r="C392" i="13"/>
  <c r="B392" i="13"/>
  <c r="R392" i="16"/>
  <c r="Q392" i="16"/>
  <c r="P392" i="16"/>
  <c r="O392" i="16"/>
  <c r="K392" i="16"/>
  <c r="S392" i="16" s="1"/>
  <c r="D392" i="16"/>
  <c r="C392" i="16"/>
  <c r="B392" i="16"/>
  <c r="S392" i="11"/>
  <c r="R392" i="11"/>
  <c r="P392" i="11"/>
  <c r="O392" i="11"/>
  <c r="N392" i="11"/>
  <c r="K392" i="11"/>
  <c r="H392" i="11"/>
  <c r="T392" i="11" s="1"/>
  <c r="D392" i="11"/>
  <c r="C392" i="11"/>
  <c r="B392" i="11"/>
  <c r="P392" i="12"/>
  <c r="O392" i="12"/>
  <c r="N392" i="12"/>
  <c r="M392" i="12"/>
  <c r="I392" i="12"/>
  <c r="Q392" i="12" s="1"/>
  <c r="D392" i="12"/>
  <c r="C392" i="12"/>
  <c r="B392" i="12"/>
  <c r="P392" i="10"/>
  <c r="O392" i="10"/>
  <c r="M392" i="10"/>
  <c r="I392" i="10"/>
  <c r="Q392" i="10" s="1"/>
  <c r="D392" i="10"/>
  <c r="C392" i="10"/>
  <c r="B392" i="10"/>
  <c r="O392" i="1"/>
  <c r="Z392" i="18" s="1"/>
  <c r="AN392" i="18" s="1"/>
  <c r="N392" i="1"/>
  <c r="P392" i="18" s="1"/>
  <c r="AM392" i="18" s="1"/>
  <c r="M392" i="1"/>
  <c r="J392" i="18" s="1"/>
  <c r="L392" i="1"/>
  <c r="D392" i="18" s="1"/>
  <c r="AK392" i="18" s="1"/>
  <c r="A392" i="1"/>
  <c r="A392" i="15" s="1"/>
  <c r="AX391" i="18"/>
  <c r="AW391" i="18"/>
  <c r="AV391" i="18"/>
  <c r="AI391" i="18"/>
  <c r="AG391" i="18"/>
  <c r="AF391" i="18"/>
  <c r="BB391" i="18" s="1"/>
  <c r="AE391" i="18"/>
  <c r="AD391" i="18"/>
  <c r="AC391" i="18"/>
  <c r="V391" i="18"/>
  <c r="W391" i="18" s="1"/>
  <c r="T391" i="18"/>
  <c r="S391" i="18"/>
  <c r="I391" i="18"/>
  <c r="H391" i="18"/>
  <c r="C391" i="18"/>
  <c r="B391" i="18"/>
  <c r="Q391" i="15"/>
  <c r="P391" i="15"/>
  <c r="O391" i="15"/>
  <c r="N391" i="15"/>
  <c r="J391" i="15"/>
  <c r="D391" i="15"/>
  <c r="C391" i="15"/>
  <c r="B391" i="15"/>
  <c r="Q391" i="14"/>
  <c r="P391" i="14"/>
  <c r="O391" i="14"/>
  <c r="N391" i="14"/>
  <c r="J391" i="14"/>
  <c r="C391" i="14"/>
  <c r="B391" i="14"/>
  <c r="P391" i="13"/>
  <c r="O391" i="13"/>
  <c r="N391" i="13"/>
  <c r="M391" i="13"/>
  <c r="I391" i="13"/>
  <c r="Q391" i="13" s="1"/>
  <c r="D391" i="13"/>
  <c r="C391" i="13"/>
  <c r="B391" i="13"/>
  <c r="R391" i="16"/>
  <c r="Q391" i="16"/>
  <c r="P391" i="16"/>
  <c r="O391" i="16"/>
  <c r="K391" i="16"/>
  <c r="S391" i="16" s="1"/>
  <c r="D391" i="16"/>
  <c r="C391" i="16"/>
  <c r="B391" i="16"/>
  <c r="S391" i="11"/>
  <c r="R391" i="11"/>
  <c r="P391" i="11"/>
  <c r="O391" i="11"/>
  <c r="N391" i="11"/>
  <c r="K391" i="11"/>
  <c r="H391" i="11"/>
  <c r="T391" i="11" s="1"/>
  <c r="D391" i="11"/>
  <c r="C391" i="11"/>
  <c r="B391" i="11"/>
  <c r="P391" i="12"/>
  <c r="O391" i="12"/>
  <c r="N391" i="12"/>
  <c r="M391" i="12"/>
  <c r="I391" i="12"/>
  <c r="Q391" i="12" s="1"/>
  <c r="D391" i="12"/>
  <c r="C391" i="12"/>
  <c r="B391" i="12"/>
  <c r="P391" i="10"/>
  <c r="O391" i="10"/>
  <c r="M391" i="10"/>
  <c r="M391" i="18" s="1"/>
  <c r="I391" i="10"/>
  <c r="Q391" i="10" s="1"/>
  <c r="D391" i="10"/>
  <c r="C391" i="10"/>
  <c r="B391" i="10"/>
  <c r="O391" i="1"/>
  <c r="Z391" i="18" s="1"/>
  <c r="AN391" i="18" s="1"/>
  <c r="N391" i="1"/>
  <c r="P391" i="18" s="1"/>
  <c r="M391" i="1"/>
  <c r="J391" i="18" s="1"/>
  <c r="AL391" i="18" s="1"/>
  <c r="L391" i="1"/>
  <c r="D391" i="18" s="1"/>
  <c r="AK391" i="18" s="1"/>
  <c r="A391" i="1"/>
  <c r="A391" i="13" s="1"/>
  <c r="AX390" i="18"/>
  <c r="AW390" i="18"/>
  <c r="AV390" i="18"/>
  <c r="AI390" i="18"/>
  <c r="AG390" i="18"/>
  <c r="AF390" i="18"/>
  <c r="BB390" i="18" s="1"/>
  <c r="AE390" i="18"/>
  <c r="AD390" i="18"/>
  <c r="AC390" i="18"/>
  <c r="V390" i="18"/>
  <c r="T390" i="18"/>
  <c r="AZ390" i="18" s="1"/>
  <c r="S390" i="18"/>
  <c r="I390" i="18"/>
  <c r="H390" i="18"/>
  <c r="C390" i="18"/>
  <c r="B390" i="18"/>
  <c r="Q390" i="15"/>
  <c r="P390" i="15"/>
  <c r="O390" i="15"/>
  <c r="N390" i="15"/>
  <c r="J390" i="15"/>
  <c r="R390" i="15" s="1"/>
  <c r="D390" i="15"/>
  <c r="C390" i="15"/>
  <c r="B390" i="15"/>
  <c r="Q390" i="14"/>
  <c r="P390" i="14"/>
  <c r="O390" i="14"/>
  <c r="N390" i="14"/>
  <c r="J390" i="14"/>
  <c r="R390" i="14" s="1"/>
  <c r="C390" i="14"/>
  <c r="B390" i="14"/>
  <c r="P390" i="13"/>
  <c r="O390" i="13"/>
  <c r="N390" i="13"/>
  <c r="M390" i="13"/>
  <c r="I390" i="13"/>
  <c r="Q390" i="13" s="1"/>
  <c r="D390" i="13"/>
  <c r="C390" i="13"/>
  <c r="B390" i="13"/>
  <c r="R390" i="16"/>
  <c r="Q390" i="16"/>
  <c r="P390" i="16"/>
  <c r="O390" i="16"/>
  <c r="K390" i="16"/>
  <c r="S390" i="16" s="1"/>
  <c r="D390" i="16"/>
  <c r="C390" i="16"/>
  <c r="B390" i="16"/>
  <c r="S390" i="11"/>
  <c r="R390" i="11"/>
  <c r="P390" i="11"/>
  <c r="O390" i="11"/>
  <c r="N390" i="11"/>
  <c r="K390" i="11"/>
  <c r="H390" i="11"/>
  <c r="T390" i="11" s="1"/>
  <c r="D390" i="11"/>
  <c r="C390" i="11"/>
  <c r="B390" i="11"/>
  <c r="P390" i="12"/>
  <c r="O390" i="12"/>
  <c r="N390" i="12"/>
  <c r="M390" i="12"/>
  <c r="I390" i="12"/>
  <c r="Q390" i="12" s="1"/>
  <c r="D390" i="12"/>
  <c r="C390" i="12"/>
  <c r="B390" i="12"/>
  <c r="P390" i="10"/>
  <c r="O390" i="10"/>
  <c r="M390" i="10"/>
  <c r="I390" i="10"/>
  <c r="Q390" i="10" s="1"/>
  <c r="D390" i="10"/>
  <c r="C390" i="10"/>
  <c r="B390" i="10"/>
  <c r="O390" i="1"/>
  <c r="Z390" i="18" s="1"/>
  <c r="AN390" i="18" s="1"/>
  <c r="N390" i="1"/>
  <c r="P390" i="18" s="1"/>
  <c r="AM390" i="18" s="1"/>
  <c r="M390" i="1"/>
  <c r="J390" i="18" s="1"/>
  <c r="AL390" i="18" s="1"/>
  <c r="L390" i="1"/>
  <c r="D390" i="18" s="1"/>
  <c r="AK390" i="18" s="1"/>
  <c r="A390" i="1"/>
  <c r="A390" i="15" s="1"/>
  <c r="AX389" i="18"/>
  <c r="AW389" i="18"/>
  <c r="AV389" i="18"/>
  <c r="AI389" i="18"/>
  <c r="AG389" i="18"/>
  <c r="AF389" i="18"/>
  <c r="BB389" i="18" s="1"/>
  <c r="AE389" i="18"/>
  <c r="AD389" i="18"/>
  <c r="AC389" i="18"/>
  <c r="Y389" i="18"/>
  <c r="W389" i="18"/>
  <c r="V389" i="18"/>
  <c r="U389" i="18"/>
  <c r="T389" i="18"/>
  <c r="AZ389" i="18" s="1"/>
  <c r="S389" i="18"/>
  <c r="I389" i="18"/>
  <c r="H389" i="18"/>
  <c r="C389" i="18"/>
  <c r="B389" i="18"/>
  <c r="Q389" i="15"/>
  <c r="P389" i="15"/>
  <c r="O389" i="15"/>
  <c r="N389" i="15"/>
  <c r="J389" i="15"/>
  <c r="R389" i="15" s="1"/>
  <c r="D389" i="15"/>
  <c r="C389" i="15"/>
  <c r="B389" i="15"/>
  <c r="Q389" i="14"/>
  <c r="P389" i="14"/>
  <c r="O389" i="14"/>
  <c r="N389" i="14"/>
  <c r="J389" i="14"/>
  <c r="R389" i="14" s="1"/>
  <c r="C389" i="14"/>
  <c r="B389" i="14"/>
  <c r="P389" i="13"/>
  <c r="O389" i="13"/>
  <c r="N389" i="13"/>
  <c r="M389" i="13"/>
  <c r="I389" i="13"/>
  <c r="Q389" i="13" s="1"/>
  <c r="D389" i="13"/>
  <c r="C389" i="13"/>
  <c r="B389" i="13"/>
  <c r="R389" i="16"/>
  <c r="Q389" i="16"/>
  <c r="P389" i="16"/>
  <c r="O389" i="16"/>
  <c r="K389" i="16"/>
  <c r="S389" i="16" s="1"/>
  <c r="D389" i="16"/>
  <c r="C389" i="16"/>
  <c r="B389" i="16"/>
  <c r="S389" i="11"/>
  <c r="R389" i="11"/>
  <c r="P389" i="11"/>
  <c r="O389" i="11"/>
  <c r="N389" i="11"/>
  <c r="K389" i="11"/>
  <c r="H389" i="11"/>
  <c r="T389" i="11" s="1"/>
  <c r="D389" i="11"/>
  <c r="C389" i="11"/>
  <c r="B389" i="11"/>
  <c r="P389" i="12"/>
  <c r="O389" i="12"/>
  <c r="N389" i="12"/>
  <c r="M389" i="12"/>
  <c r="I389" i="12"/>
  <c r="Q389" i="12" s="1"/>
  <c r="D389" i="12"/>
  <c r="C389" i="12"/>
  <c r="B389" i="12"/>
  <c r="P389" i="10"/>
  <c r="O389" i="10"/>
  <c r="M389" i="10"/>
  <c r="M389" i="18" s="1"/>
  <c r="I389" i="10"/>
  <c r="Q389" i="10" s="1"/>
  <c r="D389" i="10"/>
  <c r="C389" i="10"/>
  <c r="B389" i="10"/>
  <c r="O389" i="1"/>
  <c r="Z389" i="18" s="1"/>
  <c r="AN389" i="18" s="1"/>
  <c r="N389" i="1"/>
  <c r="P389" i="18" s="1"/>
  <c r="AM389" i="18" s="1"/>
  <c r="M389" i="1"/>
  <c r="J389" i="18" s="1"/>
  <c r="L389" i="1"/>
  <c r="D389" i="18" s="1"/>
  <c r="AK389" i="18" s="1"/>
  <c r="A389" i="1"/>
  <c r="A389" i="13" s="1"/>
  <c r="AX388" i="18"/>
  <c r="AW388" i="18"/>
  <c r="AV388" i="18"/>
  <c r="AI388" i="18"/>
  <c r="AG388" i="18"/>
  <c r="AF388" i="18"/>
  <c r="BB388" i="18" s="1"/>
  <c r="AE388" i="18"/>
  <c r="AD388" i="18"/>
  <c r="AC388" i="18"/>
  <c r="V388" i="18"/>
  <c r="T388" i="18"/>
  <c r="S388" i="18"/>
  <c r="I388" i="18"/>
  <c r="H388" i="18"/>
  <c r="C388" i="18"/>
  <c r="B388" i="18"/>
  <c r="Q388" i="15"/>
  <c r="P388" i="15"/>
  <c r="O388" i="15"/>
  <c r="N388" i="15"/>
  <c r="J388" i="15"/>
  <c r="D388" i="15"/>
  <c r="C388" i="15"/>
  <c r="B388" i="15"/>
  <c r="Q388" i="14"/>
  <c r="P388" i="14"/>
  <c r="O388" i="14"/>
  <c r="N388" i="14"/>
  <c r="J388" i="14"/>
  <c r="C388" i="14"/>
  <c r="B388" i="14"/>
  <c r="P388" i="13"/>
  <c r="O388" i="13"/>
  <c r="N388" i="13"/>
  <c r="M388" i="13"/>
  <c r="I388" i="13"/>
  <c r="Q388" i="13" s="1"/>
  <c r="D388" i="13"/>
  <c r="C388" i="13"/>
  <c r="B388" i="13"/>
  <c r="R388" i="16"/>
  <c r="Q388" i="16"/>
  <c r="P388" i="16"/>
  <c r="O388" i="16"/>
  <c r="K388" i="16"/>
  <c r="S388" i="16" s="1"/>
  <c r="D388" i="16"/>
  <c r="C388" i="16"/>
  <c r="B388" i="16"/>
  <c r="S388" i="11"/>
  <c r="R388" i="11"/>
  <c r="P388" i="11"/>
  <c r="O388" i="11"/>
  <c r="N388" i="11"/>
  <c r="K388" i="11"/>
  <c r="H388" i="11"/>
  <c r="T388" i="11" s="1"/>
  <c r="D388" i="11"/>
  <c r="C388" i="11"/>
  <c r="B388" i="11"/>
  <c r="P388" i="12"/>
  <c r="O388" i="12"/>
  <c r="N388" i="12"/>
  <c r="M388" i="12"/>
  <c r="I388" i="12"/>
  <c r="Q388" i="12" s="1"/>
  <c r="D388" i="12"/>
  <c r="C388" i="12"/>
  <c r="B388" i="12"/>
  <c r="P388" i="10"/>
  <c r="O388" i="10"/>
  <c r="M388" i="10"/>
  <c r="M388" i="18" s="1"/>
  <c r="I388" i="10"/>
  <c r="Q388" i="10" s="1"/>
  <c r="D388" i="10"/>
  <c r="C388" i="10"/>
  <c r="B388" i="10"/>
  <c r="O388" i="1"/>
  <c r="Z388" i="18" s="1"/>
  <c r="AN388" i="18" s="1"/>
  <c r="N388" i="1"/>
  <c r="P388" i="18" s="1"/>
  <c r="AM388" i="18" s="1"/>
  <c r="M388" i="1"/>
  <c r="J388" i="18" s="1"/>
  <c r="L388" i="1"/>
  <c r="D388" i="18" s="1"/>
  <c r="AK388" i="18" s="1"/>
  <c r="A388" i="1"/>
  <c r="A388" i="18" s="1"/>
  <c r="AX387" i="18"/>
  <c r="AW387" i="18"/>
  <c r="AV387" i="18"/>
  <c r="AI387" i="18"/>
  <c r="AG387" i="18"/>
  <c r="AF387" i="18"/>
  <c r="BB387" i="18" s="1"/>
  <c r="AE387" i="18"/>
  <c r="AD387" i="18"/>
  <c r="AC387" i="18"/>
  <c r="Y387" i="18"/>
  <c r="W387" i="18"/>
  <c r="V387" i="18"/>
  <c r="U387" i="18"/>
  <c r="T387" i="18"/>
  <c r="AZ387" i="18" s="1"/>
  <c r="S387" i="18"/>
  <c r="C387" i="18"/>
  <c r="B387" i="18"/>
  <c r="Q387" i="15"/>
  <c r="P387" i="15"/>
  <c r="O387" i="15"/>
  <c r="N387" i="15"/>
  <c r="J387" i="15"/>
  <c r="R387" i="15" s="1"/>
  <c r="D387" i="15"/>
  <c r="C387" i="15"/>
  <c r="B387" i="15"/>
  <c r="Q387" i="14"/>
  <c r="P387" i="14"/>
  <c r="O387" i="14"/>
  <c r="N387" i="14"/>
  <c r="J387" i="14"/>
  <c r="R387" i="14" s="1"/>
  <c r="C387" i="14"/>
  <c r="B387" i="14"/>
  <c r="P387" i="13"/>
  <c r="O387" i="13"/>
  <c r="N387" i="13"/>
  <c r="M387" i="13"/>
  <c r="I387" i="13"/>
  <c r="Q387" i="13" s="1"/>
  <c r="D387" i="13"/>
  <c r="C387" i="13"/>
  <c r="B387" i="13"/>
  <c r="R387" i="16"/>
  <c r="Q387" i="16"/>
  <c r="P387" i="16"/>
  <c r="O387" i="16"/>
  <c r="K387" i="16"/>
  <c r="S387" i="16" s="1"/>
  <c r="D387" i="16"/>
  <c r="C387" i="16"/>
  <c r="B387" i="16"/>
  <c r="S387" i="11"/>
  <c r="R387" i="11"/>
  <c r="P387" i="11"/>
  <c r="O387" i="11"/>
  <c r="N387" i="11"/>
  <c r="K387" i="11"/>
  <c r="H387" i="11"/>
  <c r="T387" i="11" s="1"/>
  <c r="D387" i="11"/>
  <c r="C387" i="11"/>
  <c r="B387" i="11"/>
  <c r="P387" i="12"/>
  <c r="O387" i="12"/>
  <c r="N387" i="12"/>
  <c r="M387" i="12"/>
  <c r="I387" i="12"/>
  <c r="Q387" i="12" s="1"/>
  <c r="D387" i="12"/>
  <c r="C387" i="12"/>
  <c r="B387" i="12"/>
  <c r="P387" i="10"/>
  <c r="O387" i="10"/>
  <c r="M387" i="10"/>
  <c r="M387" i="18" s="1"/>
  <c r="I387" i="10"/>
  <c r="D387" i="10"/>
  <c r="C387" i="10"/>
  <c r="B387" i="10"/>
  <c r="O387" i="1"/>
  <c r="Z387" i="18" s="1"/>
  <c r="AN387" i="18" s="1"/>
  <c r="N387" i="1"/>
  <c r="P387" i="18" s="1"/>
  <c r="AM387" i="18" s="1"/>
  <c r="M387" i="1"/>
  <c r="J387" i="18" s="1"/>
  <c r="AL387" i="18" s="1"/>
  <c r="L387" i="1"/>
  <c r="D387" i="18" s="1"/>
  <c r="AK387" i="18" s="1"/>
  <c r="A387" i="1"/>
  <c r="A387" i="18" s="1"/>
  <c r="AX386" i="18"/>
  <c r="AW386" i="18"/>
  <c r="AV386" i="18"/>
  <c r="AF386" i="18"/>
  <c r="BB386" i="18" s="1"/>
  <c r="AD386" i="18"/>
  <c r="AC386" i="18"/>
  <c r="Y386" i="18"/>
  <c r="W386" i="18"/>
  <c r="V386" i="18"/>
  <c r="U386" i="18"/>
  <c r="T386" i="18"/>
  <c r="AZ386" i="18" s="1"/>
  <c r="S386" i="18"/>
  <c r="I386" i="18"/>
  <c r="H386" i="18"/>
  <c r="C386" i="18"/>
  <c r="B386" i="18"/>
  <c r="Q386" i="15"/>
  <c r="P386" i="15"/>
  <c r="O386" i="15"/>
  <c r="N386" i="15"/>
  <c r="J386" i="15"/>
  <c r="R386" i="15" s="1"/>
  <c r="D386" i="15"/>
  <c r="C386" i="15"/>
  <c r="B386" i="15"/>
  <c r="Q386" i="14"/>
  <c r="P386" i="14"/>
  <c r="O386" i="14"/>
  <c r="N386" i="14"/>
  <c r="J386" i="14"/>
  <c r="R386" i="14" s="1"/>
  <c r="C386" i="14"/>
  <c r="B386" i="14"/>
  <c r="P386" i="13"/>
  <c r="O386" i="13"/>
  <c r="N386" i="13"/>
  <c r="M386" i="13"/>
  <c r="I386" i="13"/>
  <c r="D386" i="13"/>
  <c r="C386" i="13"/>
  <c r="B386" i="13"/>
  <c r="R386" i="16"/>
  <c r="Q386" i="16"/>
  <c r="P386" i="16"/>
  <c r="O386" i="16"/>
  <c r="K386" i="16"/>
  <c r="S386" i="16" s="1"/>
  <c r="D386" i="16"/>
  <c r="C386" i="16"/>
  <c r="B386" i="16"/>
  <c r="S386" i="11"/>
  <c r="R386" i="11"/>
  <c r="P386" i="11"/>
  <c r="O386" i="11"/>
  <c r="N386" i="11"/>
  <c r="K386" i="11"/>
  <c r="H386" i="11"/>
  <c r="T386" i="11" s="1"/>
  <c r="D386" i="11"/>
  <c r="C386" i="11"/>
  <c r="B386" i="11"/>
  <c r="P386" i="12"/>
  <c r="O386" i="12"/>
  <c r="N386" i="12"/>
  <c r="M386" i="12"/>
  <c r="I386" i="12"/>
  <c r="Q386" i="12" s="1"/>
  <c r="D386" i="12"/>
  <c r="C386" i="12"/>
  <c r="B386" i="12"/>
  <c r="P386" i="10"/>
  <c r="O386" i="10"/>
  <c r="M386" i="10"/>
  <c r="M386" i="18" s="1"/>
  <c r="I386" i="10"/>
  <c r="Q386" i="10" s="1"/>
  <c r="D386" i="10"/>
  <c r="C386" i="10"/>
  <c r="B386" i="10"/>
  <c r="O386" i="1"/>
  <c r="Z386" i="18" s="1"/>
  <c r="N386" i="1"/>
  <c r="P386" i="18" s="1"/>
  <c r="AM386" i="18" s="1"/>
  <c r="M386" i="1"/>
  <c r="J386" i="18" s="1"/>
  <c r="AL386" i="18" s="1"/>
  <c r="L386" i="1"/>
  <c r="D386" i="18" s="1"/>
  <c r="AK386" i="18" s="1"/>
  <c r="A386" i="1"/>
  <c r="A386" i="14" s="1"/>
  <c r="AX385" i="18"/>
  <c r="AW385" i="18"/>
  <c r="AV385" i="18"/>
  <c r="AI385" i="18"/>
  <c r="AG385" i="18"/>
  <c r="AF385" i="18"/>
  <c r="BB385" i="18" s="1"/>
  <c r="AE385" i="18"/>
  <c r="AD385" i="18"/>
  <c r="AC385" i="18"/>
  <c r="V385" i="18"/>
  <c r="W385" i="18" s="1"/>
  <c r="T385" i="18"/>
  <c r="AZ385" i="18" s="1"/>
  <c r="S385" i="18"/>
  <c r="I385" i="18"/>
  <c r="H385" i="18"/>
  <c r="C385" i="18"/>
  <c r="B385" i="18"/>
  <c r="Q385" i="15"/>
  <c r="P385" i="15"/>
  <c r="O385" i="15"/>
  <c r="N385" i="15"/>
  <c r="J385" i="15"/>
  <c r="R385" i="15" s="1"/>
  <c r="D385" i="15"/>
  <c r="C385" i="15"/>
  <c r="B385" i="15"/>
  <c r="Q385" i="14"/>
  <c r="P385" i="14"/>
  <c r="O385" i="14"/>
  <c r="N385" i="14"/>
  <c r="J385" i="14"/>
  <c r="C385" i="14"/>
  <c r="B385" i="14"/>
  <c r="P385" i="13"/>
  <c r="O385" i="13"/>
  <c r="N385" i="13"/>
  <c r="M385" i="13"/>
  <c r="I385" i="13"/>
  <c r="Q385" i="13" s="1"/>
  <c r="D385" i="13"/>
  <c r="C385" i="13"/>
  <c r="B385" i="13"/>
  <c r="R385" i="16"/>
  <c r="Q385" i="16"/>
  <c r="P385" i="16"/>
  <c r="O385" i="16"/>
  <c r="K385" i="16"/>
  <c r="S385" i="16" s="1"/>
  <c r="D385" i="16"/>
  <c r="C385" i="16"/>
  <c r="B385" i="16"/>
  <c r="S385" i="11"/>
  <c r="R385" i="11"/>
  <c r="P385" i="11"/>
  <c r="O385" i="11"/>
  <c r="N385" i="11"/>
  <c r="K385" i="11"/>
  <c r="H385" i="11"/>
  <c r="T385" i="11" s="1"/>
  <c r="D385" i="11"/>
  <c r="C385" i="11"/>
  <c r="B385" i="11"/>
  <c r="P385" i="12"/>
  <c r="O385" i="12"/>
  <c r="N385" i="12"/>
  <c r="M385" i="12"/>
  <c r="I385" i="12"/>
  <c r="Q385" i="12" s="1"/>
  <c r="D385" i="12"/>
  <c r="C385" i="12"/>
  <c r="B385" i="12"/>
  <c r="P385" i="10"/>
  <c r="O385" i="10"/>
  <c r="M385" i="10"/>
  <c r="M385" i="18" s="1"/>
  <c r="I385" i="10"/>
  <c r="Q385" i="10" s="1"/>
  <c r="D385" i="10"/>
  <c r="C385" i="10"/>
  <c r="B385" i="10"/>
  <c r="O385" i="1"/>
  <c r="Z385" i="18" s="1"/>
  <c r="AN385" i="18" s="1"/>
  <c r="N385" i="1"/>
  <c r="P385" i="18" s="1"/>
  <c r="AM385" i="18" s="1"/>
  <c r="M385" i="1"/>
  <c r="J385" i="18" s="1"/>
  <c r="L385" i="1"/>
  <c r="D385" i="18" s="1"/>
  <c r="AK385" i="18" s="1"/>
  <c r="A385" i="1"/>
  <c r="A385" i="14" s="1"/>
  <c r="AX384" i="18"/>
  <c r="AW384" i="18"/>
  <c r="AV384" i="18"/>
  <c r="AI384" i="18"/>
  <c r="AG384" i="18"/>
  <c r="AF384" i="18"/>
  <c r="BB384" i="18" s="1"/>
  <c r="AE384" i="18"/>
  <c r="AD384" i="18"/>
  <c r="AC384" i="18"/>
  <c r="Y384" i="18"/>
  <c r="W384" i="18"/>
  <c r="V384" i="18"/>
  <c r="BA384" i="18" s="1"/>
  <c r="U384" i="18"/>
  <c r="T384" i="18"/>
  <c r="AZ384" i="18" s="1"/>
  <c r="S384" i="18"/>
  <c r="I384" i="18"/>
  <c r="H384" i="18"/>
  <c r="C384" i="18"/>
  <c r="B384" i="18"/>
  <c r="Q384" i="15"/>
  <c r="P384" i="15"/>
  <c r="O384" i="15"/>
  <c r="N384" i="15"/>
  <c r="J384" i="15"/>
  <c r="R384" i="15" s="1"/>
  <c r="D384" i="15"/>
  <c r="C384" i="15"/>
  <c r="B384" i="15"/>
  <c r="Q384" i="14"/>
  <c r="P384" i="14"/>
  <c r="O384" i="14"/>
  <c r="N384" i="14"/>
  <c r="J384" i="14"/>
  <c r="R384" i="14" s="1"/>
  <c r="C384" i="14"/>
  <c r="B384" i="14"/>
  <c r="P384" i="13"/>
  <c r="O384" i="13"/>
  <c r="N384" i="13"/>
  <c r="M384" i="13"/>
  <c r="I384" i="13"/>
  <c r="Q384" i="13" s="1"/>
  <c r="D384" i="13"/>
  <c r="C384" i="13"/>
  <c r="B384" i="13"/>
  <c r="R384" i="16"/>
  <c r="Q384" i="16"/>
  <c r="P384" i="16"/>
  <c r="O384" i="16"/>
  <c r="K384" i="16"/>
  <c r="S384" i="16" s="1"/>
  <c r="D384" i="16"/>
  <c r="C384" i="16"/>
  <c r="B384" i="16"/>
  <c r="S384" i="11"/>
  <c r="R384" i="11"/>
  <c r="P384" i="11"/>
  <c r="O384" i="11"/>
  <c r="N384" i="11"/>
  <c r="K384" i="11"/>
  <c r="H384" i="11"/>
  <c r="T384" i="11" s="1"/>
  <c r="D384" i="11"/>
  <c r="C384" i="11"/>
  <c r="B384" i="11"/>
  <c r="P384" i="12"/>
  <c r="O384" i="12"/>
  <c r="N384" i="12"/>
  <c r="M384" i="12"/>
  <c r="I384" i="12"/>
  <c r="Q384" i="12" s="1"/>
  <c r="D384" i="12"/>
  <c r="C384" i="12"/>
  <c r="B384" i="12"/>
  <c r="P384" i="10"/>
  <c r="O384" i="10"/>
  <c r="M384" i="10"/>
  <c r="I384" i="10"/>
  <c r="Q384" i="10" s="1"/>
  <c r="D384" i="10"/>
  <c r="C384" i="10"/>
  <c r="B384" i="10"/>
  <c r="O384" i="1"/>
  <c r="Z384" i="18" s="1"/>
  <c r="AN384" i="18" s="1"/>
  <c r="N384" i="1"/>
  <c r="P384" i="18" s="1"/>
  <c r="AM384" i="18" s="1"/>
  <c r="M384" i="1"/>
  <c r="J384" i="18" s="1"/>
  <c r="L384" i="1"/>
  <c r="D384" i="18" s="1"/>
  <c r="AK384" i="18" s="1"/>
  <c r="A384" i="1"/>
  <c r="A384" i="18" s="1"/>
  <c r="AX383" i="18"/>
  <c r="AW383" i="18"/>
  <c r="AV383" i="18"/>
  <c r="AF383" i="18"/>
  <c r="BB383" i="18" s="1"/>
  <c r="AD383" i="18"/>
  <c r="AC383" i="18"/>
  <c r="V383" i="18"/>
  <c r="W383" i="18" s="1"/>
  <c r="T383" i="18"/>
  <c r="S383" i="18"/>
  <c r="I383" i="18"/>
  <c r="H383" i="18"/>
  <c r="C383" i="18"/>
  <c r="B383" i="18"/>
  <c r="Q383" i="15"/>
  <c r="P383" i="15"/>
  <c r="O383" i="15"/>
  <c r="N383" i="15"/>
  <c r="J383" i="15"/>
  <c r="R383" i="15" s="1"/>
  <c r="D383" i="15"/>
  <c r="C383" i="15"/>
  <c r="B383" i="15"/>
  <c r="Q383" i="14"/>
  <c r="P383" i="14"/>
  <c r="O383" i="14"/>
  <c r="N383" i="14"/>
  <c r="J383" i="14"/>
  <c r="R383" i="14" s="1"/>
  <c r="C383" i="14"/>
  <c r="B383" i="14"/>
  <c r="P383" i="13"/>
  <c r="O383" i="13"/>
  <c r="N383" i="13"/>
  <c r="M383" i="13"/>
  <c r="I383" i="13"/>
  <c r="Q383" i="13" s="1"/>
  <c r="D383" i="13"/>
  <c r="C383" i="13"/>
  <c r="B383" i="13"/>
  <c r="R383" i="16"/>
  <c r="Q383" i="16"/>
  <c r="P383" i="16"/>
  <c r="O383" i="16"/>
  <c r="K383" i="16"/>
  <c r="S383" i="16" s="1"/>
  <c r="D383" i="16"/>
  <c r="C383" i="16"/>
  <c r="B383" i="16"/>
  <c r="S383" i="11"/>
  <c r="R383" i="11"/>
  <c r="P383" i="11"/>
  <c r="O383" i="11"/>
  <c r="N383" i="11"/>
  <c r="K383" i="11"/>
  <c r="H383" i="11"/>
  <c r="T383" i="11" s="1"/>
  <c r="D383" i="11"/>
  <c r="C383" i="11"/>
  <c r="B383" i="11"/>
  <c r="P383" i="12"/>
  <c r="O383" i="12"/>
  <c r="N383" i="12"/>
  <c r="M383" i="12"/>
  <c r="I383" i="12"/>
  <c r="Q383" i="12" s="1"/>
  <c r="D383" i="12"/>
  <c r="C383" i="12"/>
  <c r="B383" i="12"/>
  <c r="P383" i="10"/>
  <c r="O383" i="10"/>
  <c r="M383" i="10"/>
  <c r="M383" i="18" s="1"/>
  <c r="I383" i="10"/>
  <c r="Q383" i="10" s="1"/>
  <c r="D383" i="10"/>
  <c r="C383" i="10"/>
  <c r="B383" i="10"/>
  <c r="O383" i="1"/>
  <c r="Z383" i="18" s="1"/>
  <c r="AN383" i="18" s="1"/>
  <c r="N383" i="1"/>
  <c r="P383" i="18" s="1"/>
  <c r="AM383" i="18" s="1"/>
  <c r="M383" i="1"/>
  <c r="J383" i="18" s="1"/>
  <c r="AL383" i="18" s="1"/>
  <c r="L383" i="1"/>
  <c r="D383" i="18" s="1"/>
  <c r="AK383" i="18" s="1"/>
  <c r="A383" i="1"/>
  <c r="A383" i="15" s="1"/>
  <c r="AX382" i="18"/>
  <c r="AW382" i="18"/>
  <c r="AV382" i="18"/>
  <c r="AI382" i="18"/>
  <c r="AG382" i="18"/>
  <c r="AF382" i="18"/>
  <c r="BB382" i="18" s="1"/>
  <c r="AE382" i="18"/>
  <c r="AD382" i="18"/>
  <c r="AC382" i="18"/>
  <c r="V382" i="18"/>
  <c r="T382" i="18"/>
  <c r="AZ382" i="18" s="1"/>
  <c r="S382" i="18"/>
  <c r="I382" i="18"/>
  <c r="H382" i="18"/>
  <c r="C382" i="18"/>
  <c r="B382" i="18"/>
  <c r="Q382" i="15"/>
  <c r="P382" i="15"/>
  <c r="O382" i="15"/>
  <c r="N382" i="15"/>
  <c r="J382" i="15"/>
  <c r="R382" i="15" s="1"/>
  <c r="D382" i="15"/>
  <c r="C382" i="15"/>
  <c r="B382" i="15"/>
  <c r="Q382" i="14"/>
  <c r="P382" i="14"/>
  <c r="O382" i="14"/>
  <c r="N382" i="14"/>
  <c r="J382" i="14"/>
  <c r="R382" i="14" s="1"/>
  <c r="C382" i="14"/>
  <c r="B382" i="14"/>
  <c r="P382" i="13"/>
  <c r="O382" i="13"/>
  <c r="N382" i="13"/>
  <c r="M382" i="13"/>
  <c r="I382" i="13"/>
  <c r="Q382" i="13" s="1"/>
  <c r="D382" i="13"/>
  <c r="C382" i="13"/>
  <c r="B382" i="13"/>
  <c r="R382" i="16"/>
  <c r="Q382" i="16"/>
  <c r="P382" i="16"/>
  <c r="O382" i="16"/>
  <c r="K382" i="16"/>
  <c r="S382" i="16" s="1"/>
  <c r="D382" i="16"/>
  <c r="C382" i="16"/>
  <c r="B382" i="16"/>
  <c r="S382" i="11"/>
  <c r="R382" i="11"/>
  <c r="P382" i="11"/>
  <c r="O382" i="11"/>
  <c r="N382" i="11"/>
  <c r="K382" i="11"/>
  <c r="H382" i="11"/>
  <c r="T382" i="11" s="1"/>
  <c r="D382" i="11"/>
  <c r="C382" i="11"/>
  <c r="B382" i="11"/>
  <c r="P382" i="12"/>
  <c r="O382" i="12"/>
  <c r="N382" i="12"/>
  <c r="M382" i="12"/>
  <c r="I382" i="12"/>
  <c r="Q382" i="12" s="1"/>
  <c r="D382" i="12"/>
  <c r="C382" i="12"/>
  <c r="B382" i="12"/>
  <c r="P382" i="10"/>
  <c r="O382" i="10"/>
  <c r="M382" i="10"/>
  <c r="I382" i="10"/>
  <c r="Q382" i="10" s="1"/>
  <c r="D382" i="10"/>
  <c r="C382" i="10"/>
  <c r="B382" i="10"/>
  <c r="O382" i="1"/>
  <c r="Z382" i="18" s="1"/>
  <c r="AN382" i="18" s="1"/>
  <c r="N382" i="1"/>
  <c r="P382" i="18" s="1"/>
  <c r="AM382" i="18" s="1"/>
  <c r="M382" i="1"/>
  <c r="J382" i="18" s="1"/>
  <c r="AL382" i="18" s="1"/>
  <c r="L382" i="1"/>
  <c r="D382" i="18" s="1"/>
  <c r="AK382" i="18" s="1"/>
  <c r="A382" i="1"/>
  <c r="A382" i="13" s="1"/>
  <c r="AX381" i="18"/>
  <c r="AW381" i="18"/>
  <c r="AV381" i="18"/>
  <c r="AF381" i="18"/>
  <c r="BB381" i="18" s="1"/>
  <c r="AD381" i="18"/>
  <c r="AC381" i="18"/>
  <c r="V381" i="18"/>
  <c r="W381" i="18" s="1"/>
  <c r="T381" i="18"/>
  <c r="AZ381" i="18" s="1"/>
  <c r="S381" i="18"/>
  <c r="I381" i="18"/>
  <c r="H381" i="18"/>
  <c r="C381" i="18"/>
  <c r="B381" i="18"/>
  <c r="Q381" i="15"/>
  <c r="P381" i="15"/>
  <c r="O381" i="15"/>
  <c r="N381" i="15"/>
  <c r="J381" i="15"/>
  <c r="R381" i="15" s="1"/>
  <c r="D381" i="15"/>
  <c r="C381" i="15"/>
  <c r="B381" i="15"/>
  <c r="Q381" i="14"/>
  <c r="P381" i="14"/>
  <c r="O381" i="14"/>
  <c r="N381" i="14"/>
  <c r="J381" i="14"/>
  <c r="R381" i="14" s="1"/>
  <c r="C381" i="14"/>
  <c r="B381" i="14"/>
  <c r="P381" i="13"/>
  <c r="O381" i="13"/>
  <c r="N381" i="13"/>
  <c r="M381" i="13"/>
  <c r="I381" i="13"/>
  <c r="Q381" i="13" s="1"/>
  <c r="D381" i="13"/>
  <c r="C381" i="13"/>
  <c r="B381" i="13"/>
  <c r="R381" i="16"/>
  <c r="Q381" i="16"/>
  <c r="P381" i="16"/>
  <c r="O381" i="16"/>
  <c r="K381" i="16"/>
  <c r="S381" i="16" s="1"/>
  <c r="D381" i="16"/>
  <c r="C381" i="16"/>
  <c r="B381" i="16"/>
  <c r="S381" i="11"/>
  <c r="R381" i="11"/>
  <c r="P381" i="11"/>
  <c r="O381" i="11"/>
  <c r="N381" i="11"/>
  <c r="K381" i="11"/>
  <c r="H381" i="11"/>
  <c r="T381" i="11" s="1"/>
  <c r="D381" i="11"/>
  <c r="C381" i="11"/>
  <c r="B381" i="11"/>
  <c r="P381" i="12"/>
  <c r="O381" i="12"/>
  <c r="N381" i="12"/>
  <c r="M381" i="12"/>
  <c r="I381" i="12"/>
  <c r="Q381" i="12" s="1"/>
  <c r="D381" i="12"/>
  <c r="C381" i="12"/>
  <c r="B381" i="12"/>
  <c r="P381" i="10"/>
  <c r="O381" i="10"/>
  <c r="M381" i="10"/>
  <c r="M381" i="18" s="1"/>
  <c r="I381" i="10"/>
  <c r="Q381" i="10" s="1"/>
  <c r="D381" i="10"/>
  <c r="C381" i="10"/>
  <c r="B381" i="10"/>
  <c r="O381" i="1"/>
  <c r="Z381" i="18" s="1"/>
  <c r="AI381" i="18" s="1"/>
  <c r="N381" i="1"/>
  <c r="P381" i="18" s="1"/>
  <c r="AM381" i="18" s="1"/>
  <c r="M381" i="1"/>
  <c r="J381" i="18" s="1"/>
  <c r="L381" i="1"/>
  <c r="D381" i="18" s="1"/>
  <c r="AK381" i="18" s="1"/>
  <c r="A381" i="1"/>
  <c r="A381" i="14" s="1"/>
  <c r="AX380" i="18"/>
  <c r="AW380" i="18"/>
  <c r="AV380" i="18"/>
  <c r="AI380" i="18"/>
  <c r="AG380" i="18"/>
  <c r="AF380" i="18"/>
  <c r="BB380" i="18" s="1"/>
  <c r="AE380" i="18"/>
  <c r="AD380" i="18"/>
  <c r="AC380" i="18"/>
  <c r="V380" i="18"/>
  <c r="T380" i="18"/>
  <c r="S380" i="18"/>
  <c r="C380" i="18"/>
  <c r="B380" i="18"/>
  <c r="Q380" i="15"/>
  <c r="P380" i="15"/>
  <c r="O380" i="15"/>
  <c r="N380" i="15"/>
  <c r="J380" i="15"/>
  <c r="R380" i="15" s="1"/>
  <c r="D380" i="15"/>
  <c r="C380" i="15"/>
  <c r="B380" i="15"/>
  <c r="Q380" i="14"/>
  <c r="P380" i="14"/>
  <c r="O380" i="14"/>
  <c r="N380" i="14"/>
  <c r="J380" i="14"/>
  <c r="R380" i="14" s="1"/>
  <c r="C380" i="14"/>
  <c r="B380" i="14"/>
  <c r="P380" i="13"/>
  <c r="O380" i="13"/>
  <c r="N380" i="13"/>
  <c r="M380" i="13"/>
  <c r="I380" i="13"/>
  <c r="Q380" i="13" s="1"/>
  <c r="D380" i="13"/>
  <c r="C380" i="13"/>
  <c r="B380" i="13"/>
  <c r="R380" i="16"/>
  <c r="Q380" i="16"/>
  <c r="P380" i="16"/>
  <c r="O380" i="16"/>
  <c r="K380" i="16"/>
  <c r="S380" i="16" s="1"/>
  <c r="D380" i="16"/>
  <c r="C380" i="16"/>
  <c r="B380" i="16"/>
  <c r="S380" i="11"/>
  <c r="R380" i="11"/>
  <c r="P380" i="11"/>
  <c r="O380" i="11"/>
  <c r="N380" i="11"/>
  <c r="K380" i="11"/>
  <c r="H380" i="11"/>
  <c r="T380" i="11" s="1"/>
  <c r="D380" i="11"/>
  <c r="C380" i="11"/>
  <c r="B380" i="11"/>
  <c r="P380" i="12"/>
  <c r="O380" i="12"/>
  <c r="N380" i="12"/>
  <c r="M380" i="12"/>
  <c r="I380" i="12"/>
  <c r="Q380" i="12" s="1"/>
  <c r="D380" i="12"/>
  <c r="C380" i="12"/>
  <c r="B380" i="12"/>
  <c r="P380" i="10"/>
  <c r="O380" i="10"/>
  <c r="M380" i="10"/>
  <c r="I380" i="10"/>
  <c r="D380" i="10"/>
  <c r="C380" i="10"/>
  <c r="B380" i="10"/>
  <c r="O380" i="1"/>
  <c r="Z380" i="18" s="1"/>
  <c r="AN380" i="18" s="1"/>
  <c r="N380" i="1"/>
  <c r="P380" i="18" s="1"/>
  <c r="AM380" i="18" s="1"/>
  <c r="M380" i="1"/>
  <c r="J380" i="18" s="1"/>
  <c r="L380" i="1"/>
  <c r="D380" i="18" s="1"/>
  <c r="AK380" i="18" s="1"/>
  <c r="A380" i="1"/>
  <c r="A380" i="14" s="1"/>
  <c r="AX379" i="18"/>
  <c r="AW379" i="18"/>
  <c r="AV379" i="18"/>
  <c r="AI379" i="18"/>
  <c r="AG379" i="18"/>
  <c r="AF379" i="18"/>
  <c r="BB379" i="18" s="1"/>
  <c r="AE379" i="18"/>
  <c r="AD379" i="18"/>
  <c r="AC379" i="18"/>
  <c r="Y379" i="18"/>
  <c r="W379" i="18"/>
  <c r="V379" i="18"/>
  <c r="U379" i="18"/>
  <c r="T379" i="18"/>
  <c r="AZ379" i="18" s="1"/>
  <c r="S379" i="18"/>
  <c r="O379" i="18"/>
  <c r="N379" i="18"/>
  <c r="I379" i="18"/>
  <c r="H379" i="18"/>
  <c r="C379" i="18"/>
  <c r="B379" i="18"/>
  <c r="Q379" i="15"/>
  <c r="P379" i="15"/>
  <c r="O379" i="15"/>
  <c r="N379" i="15"/>
  <c r="J379" i="15"/>
  <c r="R379" i="15" s="1"/>
  <c r="D379" i="15"/>
  <c r="C379" i="15"/>
  <c r="B379" i="15"/>
  <c r="Q379" i="14"/>
  <c r="P379" i="14"/>
  <c r="O379" i="14"/>
  <c r="N379" i="14"/>
  <c r="J379" i="14"/>
  <c r="R379" i="14" s="1"/>
  <c r="C379" i="14"/>
  <c r="B379" i="14"/>
  <c r="P379" i="13"/>
  <c r="O379" i="13"/>
  <c r="N379" i="13"/>
  <c r="M379" i="13"/>
  <c r="I379" i="13"/>
  <c r="Q379" i="13" s="1"/>
  <c r="D379" i="13"/>
  <c r="C379" i="13"/>
  <c r="B379" i="13"/>
  <c r="R379" i="16"/>
  <c r="Q379" i="16"/>
  <c r="P379" i="16"/>
  <c r="O379" i="16"/>
  <c r="K379" i="16"/>
  <c r="S379" i="16" s="1"/>
  <c r="D379" i="16"/>
  <c r="C379" i="16"/>
  <c r="B379" i="16"/>
  <c r="S379" i="11"/>
  <c r="R379" i="11"/>
  <c r="P379" i="11"/>
  <c r="O379" i="11"/>
  <c r="N379" i="11"/>
  <c r="K379" i="11"/>
  <c r="H379" i="11"/>
  <c r="T379" i="11" s="1"/>
  <c r="D379" i="11"/>
  <c r="C379" i="11"/>
  <c r="B379" i="11"/>
  <c r="P379" i="12"/>
  <c r="O379" i="12"/>
  <c r="N379" i="12"/>
  <c r="M379" i="12"/>
  <c r="I379" i="12"/>
  <c r="Q379" i="12" s="1"/>
  <c r="D379" i="12"/>
  <c r="C379" i="12"/>
  <c r="B379" i="12"/>
  <c r="P379" i="10"/>
  <c r="O379" i="10"/>
  <c r="M379" i="10"/>
  <c r="I379" i="10"/>
  <c r="Q379" i="10" s="1"/>
  <c r="D379" i="10"/>
  <c r="C379" i="10"/>
  <c r="B379" i="10"/>
  <c r="O379" i="1"/>
  <c r="Z379" i="18" s="1"/>
  <c r="AN379" i="18" s="1"/>
  <c r="N379" i="1"/>
  <c r="P379" i="18" s="1"/>
  <c r="AM379" i="18" s="1"/>
  <c r="M379" i="1"/>
  <c r="J379" i="18" s="1"/>
  <c r="AL379" i="18" s="1"/>
  <c r="L379" i="1"/>
  <c r="D379" i="18" s="1"/>
  <c r="AK379" i="18" s="1"/>
  <c r="A379" i="1"/>
  <c r="A379" i="14" s="1"/>
  <c r="AX378" i="18"/>
  <c r="AW378" i="18"/>
  <c r="AV378" i="18"/>
  <c r="AI378" i="18"/>
  <c r="AG378" i="18"/>
  <c r="AF378" i="18"/>
  <c r="BB378" i="18" s="1"/>
  <c r="AE378" i="18"/>
  <c r="AD378" i="18"/>
  <c r="AC378" i="18"/>
  <c r="V378" i="18"/>
  <c r="T378" i="18"/>
  <c r="AZ378" i="18" s="1"/>
  <c r="S378" i="18"/>
  <c r="O378" i="18"/>
  <c r="N378" i="18"/>
  <c r="I378" i="18"/>
  <c r="H378" i="18"/>
  <c r="C378" i="18"/>
  <c r="B378" i="18"/>
  <c r="Q378" i="15"/>
  <c r="P378" i="15"/>
  <c r="O378" i="15"/>
  <c r="N378" i="15"/>
  <c r="J378" i="15"/>
  <c r="C378" i="15"/>
  <c r="B378" i="15"/>
  <c r="Q378" i="14"/>
  <c r="P378" i="14"/>
  <c r="O378" i="14"/>
  <c r="N378" i="14"/>
  <c r="J378" i="14"/>
  <c r="C378" i="14"/>
  <c r="B378" i="14"/>
  <c r="P378" i="13"/>
  <c r="O378" i="13"/>
  <c r="N378" i="13"/>
  <c r="M378" i="13"/>
  <c r="I378" i="13"/>
  <c r="Q378" i="13" s="1"/>
  <c r="D378" i="13"/>
  <c r="C378" i="13"/>
  <c r="B378" i="13"/>
  <c r="R378" i="16"/>
  <c r="Q378" i="16"/>
  <c r="P378" i="16"/>
  <c r="O378" i="16"/>
  <c r="K378" i="16"/>
  <c r="S378" i="16" s="1"/>
  <c r="D378" i="16"/>
  <c r="C378" i="16"/>
  <c r="B378" i="16"/>
  <c r="S378" i="11"/>
  <c r="R378" i="11"/>
  <c r="P378" i="11"/>
  <c r="O378" i="11"/>
  <c r="N378" i="11"/>
  <c r="K378" i="11"/>
  <c r="H378" i="11"/>
  <c r="T378" i="11" s="1"/>
  <c r="D378" i="11"/>
  <c r="C378" i="11"/>
  <c r="B378" i="11"/>
  <c r="P378" i="12"/>
  <c r="O378" i="12"/>
  <c r="N378" i="12"/>
  <c r="M378" i="12"/>
  <c r="I378" i="12"/>
  <c r="Q378" i="12" s="1"/>
  <c r="D378" i="12"/>
  <c r="C378" i="12"/>
  <c r="B378" i="12"/>
  <c r="P378" i="10"/>
  <c r="O378" i="10"/>
  <c r="M378" i="10"/>
  <c r="M378" i="18" s="1"/>
  <c r="I378" i="10"/>
  <c r="Q378" i="10" s="1"/>
  <c r="D378" i="10"/>
  <c r="C378" i="10"/>
  <c r="B378" i="10"/>
  <c r="O378" i="1"/>
  <c r="Z378" i="18" s="1"/>
  <c r="AN378" i="18" s="1"/>
  <c r="N378" i="1"/>
  <c r="P378" i="18" s="1"/>
  <c r="AM378" i="18" s="1"/>
  <c r="M378" i="1"/>
  <c r="J378" i="18" s="1"/>
  <c r="AL378" i="18" s="1"/>
  <c r="L378" i="1"/>
  <c r="D378" i="18" s="1"/>
  <c r="AK378" i="18" s="1"/>
  <c r="A378" i="1"/>
  <c r="A378" i="14" s="1"/>
  <c r="AX377" i="18"/>
  <c r="AW377" i="18"/>
  <c r="AV377" i="18"/>
  <c r="AI377" i="18"/>
  <c r="AG377" i="18"/>
  <c r="AF377" i="18"/>
  <c r="BB377" i="18" s="1"/>
  <c r="AE377" i="18"/>
  <c r="AD377" i="18"/>
  <c r="AC377" i="18"/>
  <c r="Y377" i="18"/>
  <c r="W377" i="18"/>
  <c r="V377" i="18"/>
  <c r="U377" i="18"/>
  <c r="T377" i="18"/>
  <c r="AZ377" i="18" s="1"/>
  <c r="S377" i="18"/>
  <c r="O377" i="18"/>
  <c r="N377" i="18"/>
  <c r="I377" i="18"/>
  <c r="H377" i="18"/>
  <c r="C377" i="18"/>
  <c r="B377" i="18"/>
  <c r="Q377" i="15"/>
  <c r="P377" i="15"/>
  <c r="O377" i="15"/>
  <c r="N377" i="15"/>
  <c r="J377" i="15"/>
  <c r="R377" i="15" s="1"/>
  <c r="D377" i="15"/>
  <c r="C377" i="15"/>
  <c r="B377" i="15"/>
  <c r="Q377" i="14"/>
  <c r="P377" i="14"/>
  <c r="O377" i="14"/>
  <c r="N377" i="14"/>
  <c r="J377" i="14"/>
  <c r="D377" i="14"/>
  <c r="C377" i="14"/>
  <c r="B377" i="14"/>
  <c r="P377" i="13"/>
  <c r="O377" i="13"/>
  <c r="N377" i="13"/>
  <c r="M377" i="13"/>
  <c r="I377" i="13"/>
  <c r="Q377" i="13" s="1"/>
  <c r="D377" i="13"/>
  <c r="C377" i="13"/>
  <c r="B377" i="13"/>
  <c r="R377" i="16"/>
  <c r="Q377" i="16"/>
  <c r="P377" i="16"/>
  <c r="O377" i="16"/>
  <c r="K377" i="16"/>
  <c r="S377" i="16" s="1"/>
  <c r="D377" i="16"/>
  <c r="C377" i="16"/>
  <c r="B377" i="16"/>
  <c r="S377" i="11"/>
  <c r="R377" i="11"/>
  <c r="P377" i="11"/>
  <c r="O377" i="11"/>
  <c r="N377" i="11"/>
  <c r="K377" i="11"/>
  <c r="H377" i="11"/>
  <c r="T377" i="11" s="1"/>
  <c r="D377" i="11"/>
  <c r="C377" i="11"/>
  <c r="B377" i="11"/>
  <c r="P377" i="12"/>
  <c r="O377" i="12"/>
  <c r="N377" i="12"/>
  <c r="M377" i="12"/>
  <c r="I377" i="12"/>
  <c r="Q377" i="12" s="1"/>
  <c r="D377" i="12"/>
  <c r="C377" i="12"/>
  <c r="B377" i="12"/>
  <c r="P377" i="10"/>
  <c r="O377" i="10"/>
  <c r="M377" i="10"/>
  <c r="M377" i="18" s="1"/>
  <c r="I377" i="10"/>
  <c r="Q377" i="10" s="1"/>
  <c r="D377" i="10"/>
  <c r="C377" i="10"/>
  <c r="B377" i="10"/>
  <c r="O377" i="1"/>
  <c r="Z377" i="18" s="1"/>
  <c r="AN377" i="18" s="1"/>
  <c r="N377" i="1"/>
  <c r="P377" i="18" s="1"/>
  <c r="AM377" i="18" s="1"/>
  <c r="M377" i="1"/>
  <c r="J377" i="18" s="1"/>
  <c r="AL377" i="18" s="1"/>
  <c r="L377" i="1"/>
  <c r="D377" i="18" s="1"/>
  <c r="AK377" i="18" s="1"/>
  <c r="A377" i="1"/>
  <c r="A377" i="14" s="1"/>
  <c r="AX376" i="18"/>
  <c r="AW376" i="18"/>
  <c r="AV376" i="18"/>
  <c r="AF376" i="18"/>
  <c r="BB376" i="18" s="1"/>
  <c r="AD376" i="18"/>
  <c r="AC376" i="18"/>
  <c r="V376" i="18"/>
  <c r="T376" i="18"/>
  <c r="AZ376" i="18" s="1"/>
  <c r="S376" i="18"/>
  <c r="O376" i="18"/>
  <c r="N376" i="18"/>
  <c r="I376" i="18"/>
  <c r="H376" i="18"/>
  <c r="C376" i="18"/>
  <c r="B376" i="18"/>
  <c r="Q376" i="15"/>
  <c r="P376" i="15"/>
  <c r="O376" i="15"/>
  <c r="N376" i="15"/>
  <c r="J376" i="15"/>
  <c r="C376" i="15"/>
  <c r="B376" i="15"/>
  <c r="Q376" i="14"/>
  <c r="P376" i="14"/>
  <c r="O376" i="14"/>
  <c r="N376" i="14"/>
  <c r="J376" i="14"/>
  <c r="D376" i="14"/>
  <c r="C376" i="14"/>
  <c r="B376" i="14"/>
  <c r="P376" i="13"/>
  <c r="O376" i="13"/>
  <c r="N376" i="13"/>
  <c r="M376" i="13"/>
  <c r="I376" i="13"/>
  <c r="Q376" i="13" s="1"/>
  <c r="D376" i="13"/>
  <c r="C376" i="13"/>
  <c r="B376" i="13"/>
  <c r="R376" i="16"/>
  <c r="Q376" i="16"/>
  <c r="P376" i="16"/>
  <c r="O376" i="16"/>
  <c r="K376" i="16"/>
  <c r="S376" i="16" s="1"/>
  <c r="D376" i="16"/>
  <c r="C376" i="16"/>
  <c r="B376" i="16"/>
  <c r="S376" i="11"/>
  <c r="R376" i="11"/>
  <c r="P376" i="11"/>
  <c r="O376" i="11"/>
  <c r="N376" i="11"/>
  <c r="K376" i="11"/>
  <c r="H376" i="11"/>
  <c r="T376" i="11" s="1"/>
  <c r="D376" i="11"/>
  <c r="C376" i="11"/>
  <c r="B376" i="11"/>
  <c r="P376" i="12"/>
  <c r="O376" i="12"/>
  <c r="N376" i="12"/>
  <c r="M376" i="12"/>
  <c r="I376" i="12"/>
  <c r="Q376" i="12" s="1"/>
  <c r="D376" i="12"/>
  <c r="C376" i="12"/>
  <c r="B376" i="12"/>
  <c r="P376" i="10"/>
  <c r="O376" i="10"/>
  <c r="M376" i="10"/>
  <c r="M376" i="18" s="1"/>
  <c r="I376" i="10"/>
  <c r="Q376" i="10" s="1"/>
  <c r="D376" i="10"/>
  <c r="C376" i="10"/>
  <c r="B376" i="10"/>
  <c r="O376" i="1"/>
  <c r="Z376" i="18" s="1"/>
  <c r="N376" i="1"/>
  <c r="P376" i="18" s="1"/>
  <c r="M376" i="1"/>
  <c r="J376" i="18" s="1"/>
  <c r="AL376" i="18" s="1"/>
  <c r="L376" i="1"/>
  <c r="D376" i="18" s="1"/>
  <c r="AK376" i="18" s="1"/>
  <c r="A376" i="1"/>
  <c r="A376" i="15" s="1"/>
  <c r="AX375" i="18"/>
  <c r="AW375" i="18"/>
  <c r="AV375" i="18"/>
  <c r="AF375" i="18"/>
  <c r="BB375" i="18" s="1"/>
  <c r="AD375" i="18"/>
  <c r="AC375" i="18"/>
  <c r="V375" i="18"/>
  <c r="W375" i="18" s="1"/>
  <c r="T375" i="18"/>
  <c r="AZ375" i="18" s="1"/>
  <c r="S375" i="18"/>
  <c r="O375" i="18"/>
  <c r="N375" i="18"/>
  <c r="I375" i="18"/>
  <c r="H375" i="18"/>
  <c r="C375" i="18"/>
  <c r="B375" i="18"/>
  <c r="Q375" i="15"/>
  <c r="P375" i="15"/>
  <c r="O375" i="15"/>
  <c r="N375" i="15"/>
  <c r="J375" i="15"/>
  <c r="C375" i="15"/>
  <c r="B375" i="15"/>
  <c r="Q375" i="14"/>
  <c r="P375" i="14"/>
  <c r="O375" i="14"/>
  <c r="N375" i="14"/>
  <c r="J375" i="14"/>
  <c r="D375" i="14"/>
  <c r="C375" i="14"/>
  <c r="B375" i="14"/>
  <c r="P375" i="13"/>
  <c r="O375" i="13"/>
  <c r="N375" i="13"/>
  <c r="M375" i="13"/>
  <c r="I375" i="13"/>
  <c r="Q375" i="13" s="1"/>
  <c r="D375" i="13"/>
  <c r="C375" i="13"/>
  <c r="B375" i="13"/>
  <c r="R375" i="16"/>
  <c r="Q375" i="16"/>
  <c r="P375" i="16"/>
  <c r="O375" i="16"/>
  <c r="K375" i="16"/>
  <c r="S375" i="16" s="1"/>
  <c r="D375" i="16"/>
  <c r="C375" i="16"/>
  <c r="B375" i="16"/>
  <c r="S375" i="11"/>
  <c r="R375" i="11"/>
  <c r="P375" i="11"/>
  <c r="O375" i="11"/>
  <c r="N375" i="11"/>
  <c r="K375" i="11"/>
  <c r="H375" i="11"/>
  <c r="T375" i="11" s="1"/>
  <c r="D375" i="11"/>
  <c r="C375" i="11"/>
  <c r="B375" i="11"/>
  <c r="P375" i="12"/>
  <c r="O375" i="12"/>
  <c r="N375" i="12"/>
  <c r="M375" i="12"/>
  <c r="I375" i="12"/>
  <c r="Q375" i="12" s="1"/>
  <c r="D375" i="12"/>
  <c r="C375" i="12"/>
  <c r="B375" i="12"/>
  <c r="P375" i="10"/>
  <c r="O375" i="10"/>
  <c r="M375" i="10"/>
  <c r="M375" i="18" s="1"/>
  <c r="I375" i="10"/>
  <c r="Q375" i="10" s="1"/>
  <c r="D375" i="10"/>
  <c r="C375" i="10"/>
  <c r="B375" i="10"/>
  <c r="O375" i="1"/>
  <c r="Z375" i="18" s="1"/>
  <c r="AN375" i="18" s="1"/>
  <c r="N375" i="1"/>
  <c r="P375" i="18" s="1"/>
  <c r="AM375" i="18" s="1"/>
  <c r="M375" i="1"/>
  <c r="J375" i="18" s="1"/>
  <c r="AL375" i="18" s="1"/>
  <c r="L375" i="1"/>
  <c r="D375" i="18" s="1"/>
  <c r="AK375" i="18" s="1"/>
  <c r="A375" i="1"/>
  <c r="A375" i="18" s="1"/>
  <c r="AX374" i="18"/>
  <c r="AW374" i="18"/>
  <c r="AV374" i="18"/>
  <c r="AF374" i="18"/>
  <c r="BB374" i="18" s="1"/>
  <c r="AD374" i="18"/>
  <c r="AC374" i="18"/>
  <c r="V374" i="18"/>
  <c r="T374" i="18"/>
  <c r="AZ374" i="18" s="1"/>
  <c r="S374" i="18"/>
  <c r="O374" i="18"/>
  <c r="N374" i="18"/>
  <c r="I374" i="18"/>
  <c r="H374" i="18"/>
  <c r="C374" i="18"/>
  <c r="B374" i="18"/>
  <c r="Q374" i="15"/>
  <c r="P374" i="15"/>
  <c r="O374" i="15"/>
  <c r="N374" i="15"/>
  <c r="J374" i="15"/>
  <c r="C374" i="15"/>
  <c r="B374" i="15"/>
  <c r="Q374" i="14"/>
  <c r="P374" i="14"/>
  <c r="O374" i="14"/>
  <c r="N374" i="14"/>
  <c r="J374" i="14"/>
  <c r="D374" i="14"/>
  <c r="C374" i="14"/>
  <c r="B374" i="14"/>
  <c r="P374" i="13"/>
  <c r="O374" i="13"/>
  <c r="N374" i="13"/>
  <c r="M374" i="13"/>
  <c r="I374" i="13"/>
  <c r="Q374" i="13" s="1"/>
  <c r="D374" i="13"/>
  <c r="C374" i="13"/>
  <c r="B374" i="13"/>
  <c r="R374" i="16"/>
  <c r="Q374" i="16"/>
  <c r="P374" i="16"/>
  <c r="O374" i="16"/>
  <c r="K374" i="16"/>
  <c r="S374" i="16" s="1"/>
  <c r="D374" i="16"/>
  <c r="C374" i="16"/>
  <c r="B374" i="16"/>
  <c r="S374" i="11"/>
  <c r="R374" i="11"/>
  <c r="P374" i="11"/>
  <c r="O374" i="11"/>
  <c r="N374" i="11"/>
  <c r="K374" i="11"/>
  <c r="H374" i="11"/>
  <c r="T374" i="11" s="1"/>
  <c r="D374" i="11"/>
  <c r="C374" i="11"/>
  <c r="B374" i="11"/>
  <c r="P374" i="12"/>
  <c r="O374" i="12"/>
  <c r="N374" i="12"/>
  <c r="M374" i="12"/>
  <c r="I374" i="12"/>
  <c r="Q374" i="12" s="1"/>
  <c r="D374" i="12"/>
  <c r="C374" i="12"/>
  <c r="B374" i="12"/>
  <c r="P374" i="10"/>
  <c r="O374" i="10"/>
  <c r="M374" i="10"/>
  <c r="I374" i="10"/>
  <c r="Q374" i="10" s="1"/>
  <c r="D374" i="10"/>
  <c r="C374" i="10"/>
  <c r="B374" i="10"/>
  <c r="O374" i="1"/>
  <c r="Z374" i="18" s="1"/>
  <c r="AN374" i="18" s="1"/>
  <c r="N374" i="1"/>
  <c r="P374" i="18" s="1"/>
  <c r="M374" i="1"/>
  <c r="J374" i="18" s="1"/>
  <c r="AL374" i="18" s="1"/>
  <c r="L374" i="1"/>
  <c r="D374" i="18" s="1"/>
  <c r="AK374" i="18" s="1"/>
  <c r="A374" i="1"/>
  <c r="A374" i="15" s="1"/>
  <c r="AX373" i="18"/>
  <c r="AW373" i="18"/>
  <c r="AV373" i="18"/>
  <c r="AF373" i="18"/>
  <c r="BB373" i="18" s="1"/>
  <c r="AD373" i="18"/>
  <c r="AC373" i="18"/>
  <c r="V373" i="18"/>
  <c r="T373" i="18"/>
  <c r="AZ373" i="18" s="1"/>
  <c r="S373" i="18"/>
  <c r="O373" i="18"/>
  <c r="N373" i="18"/>
  <c r="I373" i="18"/>
  <c r="H373" i="18"/>
  <c r="C373" i="18"/>
  <c r="B373" i="18"/>
  <c r="Q373" i="15"/>
  <c r="P373" i="15"/>
  <c r="O373" i="15"/>
  <c r="N373" i="15"/>
  <c r="J373" i="15"/>
  <c r="C373" i="15"/>
  <c r="B373" i="15"/>
  <c r="Q373" i="14"/>
  <c r="P373" i="14"/>
  <c r="O373" i="14"/>
  <c r="N373" i="14"/>
  <c r="J373" i="14"/>
  <c r="R373" i="14" s="1"/>
  <c r="C373" i="14"/>
  <c r="B373" i="14"/>
  <c r="P373" i="13"/>
  <c r="O373" i="13"/>
  <c r="N373" i="13"/>
  <c r="M373" i="13"/>
  <c r="I373" i="13"/>
  <c r="D373" i="13"/>
  <c r="C373" i="13"/>
  <c r="B373" i="13"/>
  <c r="R373" i="16"/>
  <c r="Q373" i="16"/>
  <c r="P373" i="16"/>
  <c r="O373" i="16"/>
  <c r="K373" i="16"/>
  <c r="D373" i="16"/>
  <c r="C373" i="16"/>
  <c r="B373" i="16"/>
  <c r="S373" i="11"/>
  <c r="R373" i="11"/>
  <c r="P373" i="11"/>
  <c r="O373" i="11"/>
  <c r="N373" i="11"/>
  <c r="K373" i="11"/>
  <c r="H373" i="11"/>
  <c r="T373" i="11" s="1"/>
  <c r="D373" i="11"/>
  <c r="C373" i="11"/>
  <c r="B373" i="11"/>
  <c r="P373" i="12"/>
  <c r="O373" i="12"/>
  <c r="N373" i="12"/>
  <c r="M373" i="12"/>
  <c r="I373" i="12"/>
  <c r="Q373" i="12" s="1"/>
  <c r="D373" i="12"/>
  <c r="C373" i="12"/>
  <c r="B373" i="12"/>
  <c r="P373" i="10"/>
  <c r="O373" i="10"/>
  <c r="M373" i="10"/>
  <c r="I373" i="10"/>
  <c r="Q373" i="10" s="1"/>
  <c r="D373" i="10"/>
  <c r="C373" i="10"/>
  <c r="B373" i="10"/>
  <c r="O373" i="1"/>
  <c r="Z373" i="18" s="1"/>
  <c r="N373" i="1"/>
  <c r="P373" i="18" s="1"/>
  <c r="AM373" i="18" s="1"/>
  <c r="M373" i="1"/>
  <c r="J373" i="18" s="1"/>
  <c r="AL373" i="18" s="1"/>
  <c r="L373" i="1"/>
  <c r="D373" i="18" s="1"/>
  <c r="AK373" i="18" s="1"/>
  <c r="A373" i="1"/>
  <c r="AX372" i="18"/>
  <c r="AW372" i="18"/>
  <c r="AV372" i="18"/>
  <c r="AI372" i="18"/>
  <c r="AG372" i="18"/>
  <c r="AF372" i="18"/>
  <c r="BB372" i="18" s="1"/>
  <c r="AE372" i="18"/>
  <c r="AD372" i="18"/>
  <c r="AC372" i="18"/>
  <c r="V372" i="18"/>
  <c r="T372" i="18"/>
  <c r="S372" i="18"/>
  <c r="O372" i="18"/>
  <c r="N372" i="18"/>
  <c r="I372" i="18"/>
  <c r="H372" i="18"/>
  <c r="C372" i="18"/>
  <c r="B372" i="18"/>
  <c r="Q372" i="15"/>
  <c r="P372" i="15"/>
  <c r="O372" i="15"/>
  <c r="N372" i="15"/>
  <c r="J372" i="15"/>
  <c r="R372" i="15" s="1"/>
  <c r="D372" i="15"/>
  <c r="C372" i="15"/>
  <c r="B372" i="15"/>
  <c r="Q372" i="14"/>
  <c r="P372" i="14"/>
  <c r="O372" i="14"/>
  <c r="N372" i="14"/>
  <c r="J372" i="14"/>
  <c r="R372" i="14" s="1"/>
  <c r="C372" i="14"/>
  <c r="B372" i="14"/>
  <c r="P372" i="13"/>
  <c r="O372" i="13"/>
  <c r="N372" i="13"/>
  <c r="M372" i="13"/>
  <c r="I372" i="13"/>
  <c r="Q372" i="13" s="1"/>
  <c r="D372" i="13"/>
  <c r="C372" i="13"/>
  <c r="B372" i="13"/>
  <c r="R372" i="16"/>
  <c r="Q372" i="16"/>
  <c r="P372" i="16"/>
  <c r="O372" i="16"/>
  <c r="K372" i="16"/>
  <c r="S372" i="16" s="1"/>
  <c r="D372" i="16"/>
  <c r="C372" i="16"/>
  <c r="B372" i="16"/>
  <c r="S372" i="11"/>
  <c r="R372" i="11"/>
  <c r="P372" i="11"/>
  <c r="O372" i="11"/>
  <c r="N372" i="11"/>
  <c r="K372" i="11"/>
  <c r="H372" i="11"/>
  <c r="T372" i="11" s="1"/>
  <c r="D372" i="11"/>
  <c r="C372" i="11"/>
  <c r="B372" i="11"/>
  <c r="P372" i="12"/>
  <c r="O372" i="12"/>
  <c r="N372" i="12"/>
  <c r="M372" i="12"/>
  <c r="I372" i="12"/>
  <c r="Q372" i="12" s="1"/>
  <c r="D372" i="12"/>
  <c r="C372" i="12"/>
  <c r="B372" i="12"/>
  <c r="P372" i="10"/>
  <c r="O372" i="10"/>
  <c r="M372" i="10"/>
  <c r="I372" i="10"/>
  <c r="Q372" i="10" s="1"/>
  <c r="D372" i="10"/>
  <c r="C372" i="10"/>
  <c r="B372" i="10"/>
  <c r="O372" i="1"/>
  <c r="Z372" i="18" s="1"/>
  <c r="AN372" i="18" s="1"/>
  <c r="N372" i="1"/>
  <c r="P372" i="18" s="1"/>
  <c r="M372" i="1"/>
  <c r="J372" i="18" s="1"/>
  <c r="AL372" i="18" s="1"/>
  <c r="L372" i="1"/>
  <c r="D372" i="18" s="1"/>
  <c r="AK372" i="18" s="1"/>
  <c r="A372" i="1"/>
  <c r="AX371" i="18"/>
  <c r="AW371" i="18"/>
  <c r="AV371" i="18"/>
  <c r="AF371" i="18"/>
  <c r="BB371" i="18" s="1"/>
  <c r="AD371" i="18"/>
  <c r="AC371" i="18"/>
  <c r="V371" i="18"/>
  <c r="T371" i="18"/>
  <c r="S371" i="18"/>
  <c r="O371" i="18"/>
  <c r="N371" i="18"/>
  <c r="I371" i="18"/>
  <c r="H371" i="18"/>
  <c r="C371" i="18"/>
  <c r="B371" i="18"/>
  <c r="Q371" i="15"/>
  <c r="P371" i="15"/>
  <c r="O371" i="15"/>
  <c r="N371" i="15"/>
  <c r="J371" i="15"/>
  <c r="C371" i="15"/>
  <c r="B371" i="15"/>
  <c r="Q371" i="14"/>
  <c r="P371" i="14"/>
  <c r="O371" i="14"/>
  <c r="N371" i="14"/>
  <c r="J371" i="14"/>
  <c r="D371" i="14"/>
  <c r="C371" i="14"/>
  <c r="B371" i="14"/>
  <c r="P371" i="13"/>
  <c r="O371" i="13"/>
  <c r="N371" i="13"/>
  <c r="M371" i="13"/>
  <c r="I371" i="13"/>
  <c r="Q371" i="13" s="1"/>
  <c r="D371" i="13"/>
  <c r="C371" i="13"/>
  <c r="B371" i="13"/>
  <c r="R371" i="16"/>
  <c r="Q371" i="16"/>
  <c r="P371" i="16"/>
  <c r="O371" i="16"/>
  <c r="K371" i="16"/>
  <c r="S371" i="16" s="1"/>
  <c r="D371" i="16"/>
  <c r="C371" i="16"/>
  <c r="B371" i="16"/>
  <c r="S371" i="11"/>
  <c r="R371" i="11"/>
  <c r="P371" i="11"/>
  <c r="O371" i="11"/>
  <c r="N371" i="11"/>
  <c r="K371" i="11"/>
  <c r="H371" i="11"/>
  <c r="T371" i="11" s="1"/>
  <c r="D371" i="11"/>
  <c r="C371" i="11"/>
  <c r="B371" i="11"/>
  <c r="P371" i="12"/>
  <c r="O371" i="12"/>
  <c r="N371" i="12"/>
  <c r="M371" i="12"/>
  <c r="I371" i="12"/>
  <c r="Q371" i="12" s="1"/>
  <c r="D371" i="12"/>
  <c r="C371" i="12"/>
  <c r="B371" i="12"/>
  <c r="P371" i="10"/>
  <c r="O371" i="10"/>
  <c r="M371" i="10"/>
  <c r="M371" i="18" s="1"/>
  <c r="I371" i="10"/>
  <c r="Q371" i="10" s="1"/>
  <c r="D371" i="10"/>
  <c r="C371" i="10"/>
  <c r="B371" i="10"/>
  <c r="O371" i="1"/>
  <c r="Z371" i="18" s="1"/>
  <c r="N371" i="1"/>
  <c r="P371" i="18" s="1"/>
  <c r="AM371" i="18" s="1"/>
  <c r="M371" i="1"/>
  <c r="J371" i="18" s="1"/>
  <c r="AL371" i="18" s="1"/>
  <c r="L371" i="1"/>
  <c r="D371" i="18" s="1"/>
  <c r="AK371" i="18" s="1"/>
  <c r="A371" i="1"/>
  <c r="A371" i="18" s="1"/>
  <c r="AX370" i="18"/>
  <c r="AW370" i="18"/>
  <c r="AV370" i="18"/>
  <c r="AF370" i="18"/>
  <c r="BB370" i="18" s="1"/>
  <c r="AD370" i="18"/>
  <c r="AC370" i="18"/>
  <c r="V370" i="18"/>
  <c r="T370" i="18"/>
  <c r="AZ370" i="18" s="1"/>
  <c r="S370" i="18"/>
  <c r="O370" i="18"/>
  <c r="N370" i="18"/>
  <c r="I370" i="18"/>
  <c r="H370" i="18"/>
  <c r="C370" i="18"/>
  <c r="B370" i="18"/>
  <c r="Q370" i="15"/>
  <c r="P370" i="15"/>
  <c r="O370" i="15"/>
  <c r="N370" i="15"/>
  <c r="J370" i="15"/>
  <c r="D370" i="15"/>
  <c r="C370" i="15"/>
  <c r="B370" i="15"/>
  <c r="Q370" i="14"/>
  <c r="P370" i="14"/>
  <c r="O370" i="14"/>
  <c r="N370" i="14"/>
  <c r="J370" i="14"/>
  <c r="R370" i="14" s="1"/>
  <c r="C370" i="14"/>
  <c r="B370" i="14"/>
  <c r="P370" i="13"/>
  <c r="O370" i="13"/>
  <c r="N370" i="13"/>
  <c r="M370" i="13"/>
  <c r="I370" i="13"/>
  <c r="Q370" i="13" s="1"/>
  <c r="D370" i="13"/>
  <c r="C370" i="13"/>
  <c r="B370" i="13"/>
  <c r="R370" i="16"/>
  <c r="Q370" i="16"/>
  <c r="P370" i="16"/>
  <c r="O370" i="16"/>
  <c r="K370" i="16"/>
  <c r="S370" i="16" s="1"/>
  <c r="D370" i="16"/>
  <c r="C370" i="16"/>
  <c r="B370" i="16"/>
  <c r="S370" i="11"/>
  <c r="R370" i="11"/>
  <c r="P370" i="11"/>
  <c r="O370" i="11"/>
  <c r="N370" i="11"/>
  <c r="K370" i="11"/>
  <c r="H370" i="11"/>
  <c r="T370" i="11" s="1"/>
  <c r="D370" i="11"/>
  <c r="C370" i="11"/>
  <c r="B370" i="11"/>
  <c r="P370" i="12"/>
  <c r="O370" i="12"/>
  <c r="N370" i="12"/>
  <c r="M370" i="12"/>
  <c r="I370" i="12"/>
  <c r="Q370" i="12" s="1"/>
  <c r="D370" i="12"/>
  <c r="C370" i="12"/>
  <c r="B370" i="12"/>
  <c r="P370" i="10"/>
  <c r="O370" i="10"/>
  <c r="M370" i="10"/>
  <c r="G370" i="18" s="1"/>
  <c r="I370" i="10"/>
  <c r="Q370" i="10" s="1"/>
  <c r="D370" i="10"/>
  <c r="C370" i="10"/>
  <c r="B370" i="10"/>
  <c r="O370" i="1"/>
  <c r="Z370" i="18" s="1"/>
  <c r="AN370" i="18" s="1"/>
  <c r="N370" i="1"/>
  <c r="P370" i="18" s="1"/>
  <c r="M370" i="1"/>
  <c r="J370" i="18" s="1"/>
  <c r="AL370" i="18" s="1"/>
  <c r="L370" i="1"/>
  <c r="D370" i="18" s="1"/>
  <c r="AK370" i="18" s="1"/>
  <c r="A370" i="1"/>
  <c r="A370" i="13" s="1"/>
  <c r="AX369" i="18"/>
  <c r="AW369" i="18"/>
  <c r="AV369" i="18"/>
  <c r="AF369" i="18"/>
  <c r="BB369" i="18" s="1"/>
  <c r="AD369" i="18"/>
  <c r="AC369" i="18"/>
  <c r="V369" i="18"/>
  <c r="W369" i="18" s="1"/>
  <c r="T369" i="18"/>
  <c r="AZ369" i="18" s="1"/>
  <c r="S369" i="18"/>
  <c r="O369" i="18"/>
  <c r="N369" i="18"/>
  <c r="I369" i="18"/>
  <c r="H369" i="18"/>
  <c r="C369" i="18"/>
  <c r="B369" i="18"/>
  <c r="Q369" i="15"/>
  <c r="P369" i="15"/>
  <c r="O369" i="15"/>
  <c r="N369" i="15"/>
  <c r="J369" i="15"/>
  <c r="R369" i="15" s="1"/>
  <c r="D369" i="15"/>
  <c r="C369" i="15"/>
  <c r="B369" i="15"/>
  <c r="Q369" i="14"/>
  <c r="P369" i="14"/>
  <c r="O369" i="14"/>
  <c r="N369" i="14"/>
  <c r="J369" i="14"/>
  <c r="R369" i="14" s="1"/>
  <c r="C369" i="14"/>
  <c r="B369" i="14"/>
  <c r="P369" i="13"/>
  <c r="O369" i="13"/>
  <c r="N369" i="13"/>
  <c r="M369" i="13"/>
  <c r="I369" i="13"/>
  <c r="Q369" i="13" s="1"/>
  <c r="D369" i="13"/>
  <c r="C369" i="13"/>
  <c r="B369" i="13"/>
  <c r="R369" i="16"/>
  <c r="Q369" i="16"/>
  <c r="P369" i="16"/>
  <c r="O369" i="16"/>
  <c r="K369" i="16"/>
  <c r="S369" i="16" s="1"/>
  <c r="D369" i="16"/>
  <c r="C369" i="16"/>
  <c r="B369" i="16"/>
  <c r="S369" i="11"/>
  <c r="R369" i="11"/>
  <c r="P369" i="11"/>
  <c r="O369" i="11"/>
  <c r="N369" i="11"/>
  <c r="K369" i="11"/>
  <c r="H369" i="11"/>
  <c r="T369" i="11" s="1"/>
  <c r="D369" i="11"/>
  <c r="C369" i="11"/>
  <c r="B369" i="11"/>
  <c r="P369" i="12"/>
  <c r="O369" i="12"/>
  <c r="N369" i="12"/>
  <c r="M369" i="12"/>
  <c r="I369" i="12"/>
  <c r="Q369" i="12" s="1"/>
  <c r="D369" i="12"/>
  <c r="C369" i="12"/>
  <c r="B369" i="12"/>
  <c r="P369" i="10"/>
  <c r="O369" i="10"/>
  <c r="M369" i="10"/>
  <c r="M369" i="18" s="1"/>
  <c r="I369" i="10"/>
  <c r="Q369" i="10" s="1"/>
  <c r="D369" i="10"/>
  <c r="C369" i="10"/>
  <c r="B369" i="10"/>
  <c r="O369" i="1"/>
  <c r="Z369" i="18" s="1"/>
  <c r="N369" i="1"/>
  <c r="P369" i="18" s="1"/>
  <c r="AM369" i="18" s="1"/>
  <c r="M369" i="1"/>
  <c r="J369" i="18" s="1"/>
  <c r="AL369" i="18" s="1"/>
  <c r="L369" i="1"/>
  <c r="D369" i="18" s="1"/>
  <c r="AK369" i="18" s="1"/>
  <c r="A369" i="1"/>
  <c r="A369" i="18" s="1"/>
  <c r="AX368" i="18"/>
  <c r="AW368" i="18"/>
  <c r="AV368" i="18"/>
  <c r="AF368" i="18"/>
  <c r="BB368" i="18" s="1"/>
  <c r="AD368" i="18"/>
  <c r="AC368" i="18"/>
  <c r="V368" i="18"/>
  <c r="T368" i="18"/>
  <c r="AZ368" i="18" s="1"/>
  <c r="S368" i="18"/>
  <c r="O368" i="18"/>
  <c r="N368" i="18"/>
  <c r="I368" i="18"/>
  <c r="H368" i="18"/>
  <c r="C368" i="18"/>
  <c r="B368" i="18"/>
  <c r="Q368" i="15"/>
  <c r="P368" i="15"/>
  <c r="O368" i="15"/>
  <c r="N368" i="15"/>
  <c r="J368" i="15"/>
  <c r="C368" i="15"/>
  <c r="B368" i="15"/>
  <c r="Q368" i="14"/>
  <c r="P368" i="14"/>
  <c r="O368" i="14"/>
  <c r="N368" i="14"/>
  <c r="J368" i="14"/>
  <c r="D368" i="14"/>
  <c r="C368" i="14"/>
  <c r="B368" i="14"/>
  <c r="P368" i="13"/>
  <c r="O368" i="13"/>
  <c r="N368" i="13"/>
  <c r="M368" i="13"/>
  <c r="I368" i="13"/>
  <c r="Q368" i="13" s="1"/>
  <c r="D368" i="13"/>
  <c r="C368" i="13"/>
  <c r="B368" i="13"/>
  <c r="R368" i="16"/>
  <c r="Q368" i="16"/>
  <c r="P368" i="16"/>
  <c r="O368" i="16"/>
  <c r="K368" i="16"/>
  <c r="S368" i="16" s="1"/>
  <c r="D368" i="16"/>
  <c r="C368" i="16"/>
  <c r="B368" i="16"/>
  <c r="S368" i="11"/>
  <c r="R368" i="11"/>
  <c r="P368" i="11"/>
  <c r="O368" i="11"/>
  <c r="N368" i="11"/>
  <c r="K368" i="11"/>
  <c r="H368" i="11"/>
  <c r="T368" i="11" s="1"/>
  <c r="D368" i="11"/>
  <c r="C368" i="11"/>
  <c r="B368" i="11"/>
  <c r="P368" i="12"/>
  <c r="O368" i="12"/>
  <c r="N368" i="12"/>
  <c r="M368" i="12"/>
  <c r="I368" i="12"/>
  <c r="Q368" i="12" s="1"/>
  <c r="D368" i="12"/>
  <c r="C368" i="12"/>
  <c r="B368" i="12"/>
  <c r="P368" i="10"/>
  <c r="O368" i="10"/>
  <c r="M368" i="10"/>
  <c r="M368" i="18" s="1"/>
  <c r="I368" i="10"/>
  <c r="Q368" i="10" s="1"/>
  <c r="D368" i="10"/>
  <c r="C368" i="10"/>
  <c r="B368" i="10"/>
  <c r="O368" i="1"/>
  <c r="Z368" i="18" s="1"/>
  <c r="AN368" i="18" s="1"/>
  <c r="N368" i="1"/>
  <c r="P368" i="18" s="1"/>
  <c r="AM368" i="18" s="1"/>
  <c r="M368" i="1"/>
  <c r="J368" i="18" s="1"/>
  <c r="AL368" i="18" s="1"/>
  <c r="L368" i="1"/>
  <c r="D368" i="18" s="1"/>
  <c r="AK368" i="18" s="1"/>
  <c r="A368" i="1"/>
  <c r="A368" i="14" s="1"/>
  <c r="AX367" i="18"/>
  <c r="AW367" i="18"/>
  <c r="AV367" i="18"/>
  <c r="AF367" i="18"/>
  <c r="BB367" i="18" s="1"/>
  <c r="AD367" i="18"/>
  <c r="AC367" i="18"/>
  <c r="V367" i="18"/>
  <c r="W367" i="18" s="1"/>
  <c r="T367" i="18"/>
  <c r="AZ367" i="18" s="1"/>
  <c r="S367" i="18"/>
  <c r="O367" i="18"/>
  <c r="N367" i="18"/>
  <c r="I367" i="18"/>
  <c r="H367" i="18"/>
  <c r="C367" i="18"/>
  <c r="B367" i="18"/>
  <c r="Q367" i="15"/>
  <c r="P367" i="15"/>
  <c r="O367" i="15"/>
  <c r="N367" i="15"/>
  <c r="J367" i="15"/>
  <c r="R367" i="15" s="1"/>
  <c r="D367" i="15"/>
  <c r="C367" i="15"/>
  <c r="B367" i="15"/>
  <c r="Q367" i="14"/>
  <c r="P367" i="14"/>
  <c r="O367" i="14"/>
  <c r="N367" i="14"/>
  <c r="J367" i="14"/>
  <c r="R367" i="14" s="1"/>
  <c r="C367" i="14"/>
  <c r="B367" i="14"/>
  <c r="P367" i="13"/>
  <c r="O367" i="13"/>
  <c r="N367" i="13"/>
  <c r="M367" i="13"/>
  <c r="I367" i="13"/>
  <c r="Q367" i="13" s="1"/>
  <c r="D367" i="13"/>
  <c r="C367" i="13"/>
  <c r="B367" i="13"/>
  <c r="R367" i="16"/>
  <c r="Q367" i="16"/>
  <c r="P367" i="16"/>
  <c r="O367" i="16"/>
  <c r="K367" i="16"/>
  <c r="S367" i="16" s="1"/>
  <c r="D367" i="16"/>
  <c r="C367" i="16"/>
  <c r="B367" i="16"/>
  <c r="S367" i="11"/>
  <c r="R367" i="11"/>
  <c r="P367" i="11"/>
  <c r="O367" i="11"/>
  <c r="N367" i="11"/>
  <c r="K367" i="11"/>
  <c r="H367" i="11"/>
  <c r="T367" i="11" s="1"/>
  <c r="D367" i="11"/>
  <c r="C367" i="11"/>
  <c r="B367" i="11"/>
  <c r="P367" i="12"/>
  <c r="O367" i="12"/>
  <c r="N367" i="12"/>
  <c r="M367" i="12"/>
  <c r="I367" i="12"/>
  <c r="Q367" i="12" s="1"/>
  <c r="D367" i="12"/>
  <c r="C367" i="12"/>
  <c r="B367" i="12"/>
  <c r="P367" i="10"/>
  <c r="O367" i="10"/>
  <c r="M367" i="10"/>
  <c r="M367" i="18" s="1"/>
  <c r="I367" i="10"/>
  <c r="Q367" i="10" s="1"/>
  <c r="D367" i="10"/>
  <c r="C367" i="10"/>
  <c r="B367" i="10"/>
  <c r="O367" i="1"/>
  <c r="Z367" i="18" s="1"/>
  <c r="N367" i="1"/>
  <c r="P367" i="18" s="1"/>
  <c r="AM367" i="18" s="1"/>
  <c r="M367" i="1"/>
  <c r="J367" i="18" s="1"/>
  <c r="AL367" i="18" s="1"/>
  <c r="L367" i="1"/>
  <c r="D367" i="18" s="1"/>
  <c r="AK367" i="18" s="1"/>
  <c r="A367" i="1"/>
  <c r="A367" i="15" s="1"/>
  <c r="AX366" i="18"/>
  <c r="AW366" i="18"/>
  <c r="AV366" i="18"/>
  <c r="AF366" i="18"/>
  <c r="BB366" i="18" s="1"/>
  <c r="AD366" i="18"/>
  <c r="AC366" i="18"/>
  <c r="Y366" i="18"/>
  <c r="W366" i="18"/>
  <c r="V366" i="18"/>
  <c r="U366" i="18"/>
  <c r="T366" i="18"/>
  <c r="AZ366" i="18" s="1"/>
  <c r="S366" i="18"/>
  <c r="O366" i="18"/>
  <c r="N366" i="18"/>
  <c r="I366" i="18"/>
  <c r="H366" i="18"/>
  <c r="C366" i="18"/>
  <c r="B366" i="18"/>
  <c r="Q366" i="15"/>
  <c r="P366" i="15"/>
  <c r="O366" i="15"/>
  <c r="N366" i="15"/>
  <c r="J366" i="15"/>
  <c r="R366" i="15" s="1"/>
  <c r="D366" i="15"/>
  <c r="C366" i="15"/>
  <c r="B366" i="15"/>
  <c r="Q366" i="14"/>
  <c r="P366" i="14"/>
  <c r="O366" i="14"/>
  <c r="N366" i="14"/>
  <c r="J366" i="14"/>
  <c r="R366" i="14" s="1"/>
  <c r="C366" i="14"/>
  <c r="B366" i="14"/>
  <c r="P366" i="13"/>
  <c r="O366" i="13"/>
  <c r="N366" i="13"/>
  <c r="M366" i="13"/>
  <c r="I366" i="13"/>
  <c r="D366" i="13"/>
  <c r="C366" i="13"/>
  <c r="B366" i="13"/>
  <c r="R366" i="16"/>
  <c r="Q366" i="16"/>
  <c r="P366" i="16"/>
  <c r="O366" i="16"/>
  <c r="K366" i="16"/>
  <c r="S366" i="16" s="1"/>
  <c r="D366" i="16"/>
  <c r="C366" i="16"/>
  <c r="B366" i="16"/>
  <c r="S366" i="11"/>
  <c r="R366" i="11"/>
  <c r="P366" i="11"/>
  <c r="O366" i="11"/>
  <c r="N366" i="11"/>
  <c r="K366" i="11"/>
  <c r="H366" i="11"/>
  <c r="T366" i="11" s="1"/>
  <c r="D366" i="11"/>
  <c r="C366" i="11"/>
  <c r="B366" i="11"/>
  <c r="P366" i="12"/>
  <c r="O366" i="12"/>
  <c r="N366" i="12"/>
  <c r="M366" i="12"/>
  <c r="I366" i="12"/>
  <c r="Q366" i="12" s="1"/>
  <c r="D366" i="12"/>
  <c r="C366" i="12"/>
  <c r="B366" i="12"/>
  <c r="P366" i="10"/>
  <c r="O366" i="10"/>
  <c r="M366" i="10"/>
  <c r="M366" i="18" s="1"/>
  <c r="I366" i="10"/>
  <c r="Q366" i="10" s="1"/>
  <c r="D366" i="10"/>
  <c r="C366" i="10"/>
  <c r="B366" i="10"/>
  <c r="O366" i="1"/>
  <c r="Z366" i="18" s="1"/>
  <c r="N366" i="1"/>
  <c r="P366" i="18" s="1"/>
  <c r="AM366" i="18" s="1"/>
  <c r="M366" i="1"/>
  <c r="J366" i="18" s="1"/>
  <c r="AL366" i="18" s="1"/>
  <c r="L366" i="1"/>
  <c r="D366" i="18" s="1"/>
  <c r="AK366" i="18" s="1"/>
  <c r="A366" i="1"/>
  <c r="A366" i="15" s="1"/>
  <c r="AX365" i="18"/>
  <c r="AW365" i="18"/>
  <c r="AV365" i="18"/>
  <c r="AF365" i="18"/>
  <c r="BB365" i="18" s="1"/>
  <c r="AD365" i="18"/>
  <c r="AC365" i="18"/>
  <c r="Y365" i="18"/>
  <c r="W365" i="18"/>
  <c r="V365" i="18"/>
  <c r="U365" i="18"/>
  <c r="T365" i="18"/>
  <c r="AZ365" i="18" s="1"/>
  <c r="S365" i="18"/>
  <c r="O365" i="18"/>
  <c r="N365" i="18"/>
  <c r="I365" i="18"/>
  <c r="H365" i="18"/>
  <c r="C365" i="18"/>
  <c r="B365" i="18"/>
  <c r="Q365" i="15"/>
  <c r="P365" i="15"/>
  <c r="O365" i="15"/>
  <c r="N365" i="15"/>
  <c r="J365" i="15"/>
  <c r="R365" i="15" s="1"/>
  <c r="D365" i="15"/>
  <c r="C365" i="15"/>
  <c r="B365" i="15"/>
  <c r="Q365" i="14"/>
  <c r="P365" i="14"/>
  <c r="O365" i="14"/>
  <c r="N365" i="14"/>
  <c r="J365" i="14"/>
  <c r="R365" i="14" s="1"/>
  <c r="C365" i="14"/>
  <c r="B365" i="14"/>
  <c r="P365" i="13"/>
  <c r="O365" i="13"/>
  <c r="N365" i="13"/>
  <c r="M365" i="13"/>
  <c r="I365" i="13"/>
  <c r="D365" i="13"/>
  <c r="C365" i="13"/>
  <c r="B365" i="13"/>
  <c r="R365" i="16"/>
  <c r="Q365" i="16"/>
  <c r="P365" i="16"/>
  <c r="O365" i="16"/>
  <c r="K365" i="16"/>
  <c r="S365" i="16" s="1"/>
  <c r="D365" i="16"/>
  <c r="C365" i="16"/>
  <c r="B365" i="16"/>
  <c r="S365" i="11"/>
  <c r="R365" i="11"/>
  <c r="P365" i="11"/>
  <c r="O365" i="11"/>
  <c r="N365" i="11"/>
  <c r="K365" i="11"/>
  <c r="H365" i="11"/>
  <c r="T365" i="11" s="1"/>
  <c r="D365" i="11"/>
  <c r="C365" i="11"/>
  <c r="B365" i="11"/>
  <c r="P365" i="12"/>
  <c r="O365" i="12"/>
  <c r="N365" i="12"/>
  <c r="M365" i="12"/>
  <c r="I365" i="12"/>
  <c r="Q365" i="12" s="1"/>
  <c r="D365" i="12"/>
  <c r="C365" i="12"/>
  <c r="B365" i="12"/>
  <c r="P365" i="10"/>
  <c r="O365" i="10"/>
  <c r="M365" i="10"/>
  <c r="M365" i="18" s="1"/>
  <c r="I365" i="10"/>
  <c r="Q365" i="10" s="1"/>
  <c r="D365" i="10"/>
  <c r="C365" i="10"/>
  <c r="B365" i="10"/>
  <c r="O365" i="1"/>
  <c r="Z365" i="18" s="1"/>
  <c r="AN365" i="18" s="1"/>
  <c r="N365" i="1"/>
  <c r="P365" i="18" s="1"/>
  <c r="AM365" i="18" s="1"/>
  <c r="M365" i="1"/>
  <c r="J365" i="18" s="1"/>
  <c r="AL365" i="18" s="1"/>
  <c r="L365" i="1"/>
  <c r="D365" i="18" s="1"/>
  <c r="AK365" i="18" s="1"/>
  <c r="A365" i="1"/>
  <c r="A365" i="15" s="1"/>
  <c r="AX364" i="18"/>
  <c r="AW364" i="18"/>
  <c r="AV364" i="18"/>
  <c r="AF364" i="18"/>
  <c r="AD364" i="18"/>
  <c r="AC364" i="18"/>
  <c r="Y364" i="18"/>
  <c r="W364" i="18"/>
  <c r="V364" i="18"/>
  <c r="U364" i="18"/>
  <c r="T364" i="18"/>
  <c r="AZ364" i="18" s="1"/>
  <c r="S364" i="18"/>
  <c r="O364" i="18"/>
  <c r="N364" i="18"/>
  <c r="I364" i="18"/>
  <c r="H364" i="18"/>
  <c r="C364" i="18"/>
  <c r="B364" i="18"/>
  <c r="Q364" i="15"/>
  <c r="P364" i="15"/>
  <c r="O364" i="15"/>
  <c r="N364" i="15"/>
  <c r="J364" i="15"/>
  <c r="R364" i="15" s="1"/>
  <c r="D364" i="15"/>
  <c r="C364" i="15"/>
  <c r="B364" i="15"/>
  <c r="Q364" i="14"/>
  <c r="P364" i="14"/>
  <c r="O364" i="14"/>
  <c r="N364" i="14"/>
  <c r="J364" i="14"/>
  <c r="R364" i="14" s="1"/>
  <c r="C364" i="14"/>
  <c r="B364" i="14"/>
  <c r="P364" i="13"/>
  <c r="O364" i="13"/>
  <c r="N364" i="13"/>
  <c r="M364" i="13"/>
  <c r="I364" i="13"/>
  <c r="Q364" i="13" s="1"/>
  <c r="D364" i="13"/>
  <c r="C364" i="13"/>
  <c r="B364" i="13"/>
  <c r="R364" i="16"/>
  <c r="Q364" i="16"/>
  <c r="P364" i="16"/>
  <c r="O364" i="16"/>
  <c r="K364" i="16"/>
  <c r="S364" i="16" s="1"/>
  <c r="D364" i="16"/>
  <c r="C364" i="16"/>
  <c r="B364" i="16"/>
  <c r="S364" i="11"/>
  <c r="R364" i="11"/>
  <c r="P364" i="11"/>
  <c r="O364" i="11"/>
  <c r="N364" i="11"/>
  <c r="K364" i="11"/>
  <c r="H364" i="11"/>
  <c r="T364" i="11" s="1"/>
  <c r="D364" i="11"/>
  <c r="C364" i="11"/>
  <c r="B364" i="11"/>
  <c r="P364" i="12"/>
  <c r="O364" i="12"/>
  <c r="N364" i="12"/>
  <c r="M364" i="12"/>
  <c r="I364" i="12"/>
  <c r="Q364" i="12" s="1"/>
  <c r="D364" i="12"/>
  <c r="C364" i="12"/>
  <c r="B364" i="12"/>
  <c r="P364" i="10"/>
  <c r="O364" i="10"/>
  <c r="M364" i="10"/>
  <c r="I364" i="10"/>
  <c r="Q364" i="10" s="1"/>
  <c r="D364" i="10"/>
  <c r="C364" i="10"/>
  <c r="B364" i="10"/>
  <c r="O364" i="1"/>
  <c r="Z364" i="18" s="1"/>
  <c r="AN364" i="18" s="1"/>
  <c r="N364" i="1"/>
  <c r="P364" i="18" s="1"/>
  <c r="AM364" i="18" s="1"/>
  <c r="M364" i="1"/>
  <c r="J364" i="18" s="1"/>
  <c r="AL364" i="18" s="1"/>
  <c r="L364" i="1"/>
  <c r="D364" i="18" s="1"/>
  <c r="AK364" i="18" s="1"/>
  <c r="A364" i="1"/>
  <c r="A364" i="15" s="1"/>
  <c r="AX363" i="18"/>
  <c r="AW363" i="18"/>
  <c r="AV363" i="18"/>
  <c r="AF363" i="18"/>
  <c r="BB363" i="18" s="1"/>
  <c r="AD363" i="18"/>
  <c r="AC363" i="18"/>
  <c r="V363" i="18"/>
  <c r="W363" i="18" s="1"/>
  <c r="T363" i="18"/>
  <c r="S363" i="18"/>
  <c r="O363" i="18"/>
  <c r="N363" i="18"/>
  <c r="I363" i="18"/>
  <c r="H363" i="18"/>
  <c r="C363" i="18"/>
  <c r="B363" i="18"/>
  <c r="Q363" i="15"/>
  <c r="P363" i="15"/>
  <c r="O363" i="15"/>
  <c r="N363" i="15"/>
  <c r="J363" i="15"/>
  <c r="R363" i="15" s="1"/>
  <c r="D363" i="15"/>
  <c r="C363" i="15"/>
  <c r="B363" i="15"/>
  <c r="Q363" i="14"/>
  <c r="P363" i="14"/>
  <c r="O363" i="14"/>
  <c r="N363" i="14"/>
  <c r="J363" i="14"/>
  <c r="R363" i="14" s="1"/>
  <c r="C363" i="14"/>
  <c r="B363" i="14"/>
  <c r="P363" i="13"/>
  <c r="O363" i="13"/>
  <c r="N363" i="13"/>
  <c r="M363" i="13"/>
  <c r="I363" i="13"/>
  <c r="Q363" i="13" s="1"/>
  <c r="D363" i="13"/>
  <c r="C363" i="13"/>
  <c r="B363" i="13"/>
  <c r="R363" i="16"/>
  <c r="Q363" i="16"/>
  <c r="P363" i="16"/>
  <c r="O363" i="16"/>
  <c r="K363" i="16"/>
  <c r="S363" i="16" s="1"/>
  <c r="D363" i="16"/>
  <c r="C363" i="16"/>
  <c r="B363" i="16"/>
  <c r="S363" i="11"/>
  <c r="R363" i="11"/>
  <c r="P363" i="11"/>
  <c r="O363" i="11"/>
  <c r="N363" i="11"/>
  <c r="K363" i="11"/>
  <c r="H363" i="11"/>
  <c r="T363" i="11" s="1"/>
  <c r="D363" i="11"/>
  <c r="C363" i="11"/>
  <c r="B363" i="11"/>
  <c r="P363" i="12"/>
  <c r="O363" i="12"/>
  <c r="N363" i="12"/>
  <c r="M363" i="12"/>
  <c r="I363" i="12"/>
  <c r="Q363" i="12" s="1"/>
  <c r="D363" i="12"/>
  <c r="C363" i="12"/>
  <c r="B363" i="12"/>
  <c r="P363" i="10"/>
  <c r="O363" i="10"/>
  <c r="M363" i="10"/>
  <c r="I363" i="10"/>
  <c r="Q363" i="10" s="1"/>
  <c r="D363" i="10"/>
  <c r="C363" i="10"/>
  <c r="B363" i="10"/>
  <c r="O363" i="1"/>
  <c r="Z363" i="18" s="1"/>
  <c r="N363" i="1"/>
  <c r="P363" i="18" s="1"/>
  <c r="AM363" i="18" s="1"/>
  <c r="M363" i="1"/>
  <c r="J363" i="18" s="1"/>
  <c r="AL363" i="18" s="1"/>
  <c r="L363" i="1"/>
  <c r="D363" i="18" s="1"/>
  <c r="AK363" i="18" s="1"/>
  <c r="A363" i="1"/>
  <c r="A363" i="15" s="1"/>
  <c r="AX362" i="18"/>
  <c r="AW362" i="18"/>
  <c r="AV362" i="18"/>
  <c r="AF362" i="18"/>
  <c r="BB362" i="18" s="1"/>
  <c r="AD362" i="18"/>
  <c r="AC362" i="18"/>
  <c r="V362" i="18"/>
  <c r="W362" i="18" s="1"/>
  <c r="T362" i="18"/>
  <c r="AZ362" i="18" s="1"/>
  <c r="S362" i="18"/>
  <c r="O362" i="18"/>
  <c r="N362" i="18"/>
  <c r="I362" i="18"/>
  <c r="H362" i="18"/>
  <c r="C362" i="18"/>
  <c r="B362" i="18"/>
  <c r="Q362" i="15"/>
  <c r="P362" i="15"/>
  <c r="O362" i="15"/>
  <c r="N362" i="15"/>
  <c r="J362" i="15"/>
  <c r="C362" i="15"/>
  <c r="B362" i="15"/>
  <c r="Q362" i="14"/>
  <c r="P362" i="14"/>
  <c r="O362" i="14"/>
  <c r="N362" i="14"/>
  <c r="J362" i="14"/>
  <c r="C362" i="14"/>
  <c r="B362" i="14"/>
  <c r="P362" i="13"/>
  <c r="O362" i="13"/>
  <c r="N362" i="13"/>
  <c r="M362" i="13"/>
  <c r="I362" i="13"/>
  <c r="D362" i="13"/>
  <c r="C362" i="13"/>
  <c r="B362" i="13"/>
  <c r="R362" i="16"/>
  <c r="Q362" i="16"/>
  <c r="P362" i="16"/>
  <c r="O362" i="16"/>
  <c r="K362" i="16"/>
  <c r="D362" i="16"/>
  <c r="C362" i="16"/>
  <c r="B362" i="16"/>
  <c r="S362" i="11"/>
  <c r="R362" i="11"/>
  <c r="P362" i="11"/>
  <c r="O362" i="11"/>
  <c r="N362" i="11"/>
  <c r="K362" i="11"/>
  <c r="H362" i="11"/>
  <c r="T362" i="11" s="1"/>
  <c r="D362" i="11"/>
  <c r="C362" i="11"/>
  <c r="B362" i="11"/>
  <c r="P362" i="12"/>
  <c r="O362" i="12"/>
  <c r="N362" i="12"/>
  <c r="M362" i="12"/>
  <c r="I362" i="12"/>
  <c r="Q362" i="12" s="1"/>
  <c r="D362" i="12"/>
  <c r="C362" i="12"/>
  <c r="B362" i="12"/>
  <c r="P362" i="10"/>
  <c r="O362" i="10"/>
  <c r="M362" i="10"/>
  <c r="M362" i="18" s="1"/>
  <c r="I362" i="10"/>
  <c r="Q362" i="10" s="1"/>
  <c r="D362" i="10"/>
  <c r="C362" i="10"/>
  <c r="B362" i="10"/>
  <c r="O362" i="1"/>
  <c r="Z362" i="18" s="1"/>
  <c r="AN362" i="18" s="1"/>
  <c r="N362" i="1"/>
  <c r="P362" i="18" s="1"/>
  <c r="M362" i="1"/>
  <c r="J362" i="18" s="1"/>
  <c r="AL362" i="18" s="1"/>
  <c r="L362" i="1"/>
  <c r="D362" i="18" s="1"/>
  <c r="AK362" i="18" s="1"/>
  <c r="A362" i="1"/>
  <c r="A362" i="18" s="1"/>
  <c r="AX361" i="18"/>
  <c r="AW361" i="18"/>
  <c r="AV361" i="18"/>
  <c r="AF361" i="18"/>
  <c r="BB361" i="18" s="1"/>
  <c r="AD361" i="18"/>
  <c r="AC361" i="18"/>
  <c r="V361" i="18"/>
  <c r="W361" i="18" s="1"/>
  <c r="T361" i="18"/>
  <c r="AZ361" i="18" s="1"/>
  <c r="S361" i="18"/>
  <c r="O361" i="18"/>
  <c r="N361" i="18"/>
  <c r="I361" i="18"/>
  <c r="H361" i="18"/>
  <c r="C361" i="18"/>
  <c r="B361" i="18"/>
  <c r="Q361" i="15"/>
  <c r="P361" i="15"/>
  <c r="O361" i="15"/>
  <c r="N361" i="15"/>
  <c r="J361" i="15"/>
  <c r="C361" i="15"/>
  <c r="B361" i="15"/>
  <c r="Q361" i="14"/>
  <c r="P361" i="14"/>
  <c r="O361" i="14"/>
  <c r="N361" i="14"/>
  <c r="J361" i="14"/>
  <c r="C361" i="14"/>
  <c r="B361" i="14"/>
  <c r="P361" i="13"/>
  <c r="O361" i="13"/>
  <c r="N361" i="13"/>
  <c r="M361" i="13"/>
  <c r="I361" i="13"/>
  <c r="D361" i="13"/>
  <c r="C361" i="13"/>
  <c r="B361" i="13"/>
  <c r="R361" i="16"/>
  <c r="Q361" i="16"/>
  <c r="P361" i="16"/>
  <c r="O361" i="16"/>
  <c r="K361" i="16"/>
  <c r="D361" i="16"/>
  <c r="C361" i="16"/>
  <c r="B361" i="16"/>
  <c r="S361" i="11"/>
  <c r="R361" i="11"/>
  <c r="P361" i="11"/>
  <c r="O361" i="11"/>
  <c r="N361" i="11"/>
  <c r="K361" i="11"/>
  <c r="H361" i="11"/>
  <c r="T361" i="11" s="1"/>
  <c r="D361" i="11"/>
  <c r="C361" i="11"/>
  <c r="B361" i="11"/>
  <c r="P361" i="12"/>
  <c r="O361" i="12"/>
  <c r="N361" i="12"/>
  <c r="M361" i="12"/>
  <c r="I361" i="12"/>
  <c r="Q361" i="12" s="1"/>
  <c r="D361" i="12"/>
  <c r="C361" i="12"/>
  <c r="B361" i="12"/>
  <c r="P361" i="10"/>
  <c r="O361" i="10"/>
  <c r="M361" i="10"/>
  <c r="M361" i="18" s="1"/>
  <c r="I361" i="10"/>
  <c r="Q361" i="10" s="1"/>
  <c r="D361" i="10"/>
  <c r="C361" i="10"/>
  <c r="B361" i="10"/>
  <c r="O361" i="1"/>
  <c r="Z361" i="18" s="1"/>
  <c r="AN361" i="18" s="1"/>
  <c r="N361" i="1"/>
  <c r="P361" i="18" s="1"/>
  <c r="AM361" i="18" s="1"/>
  <c r="M361" i="1"/>
  <c r="J361" i="18" s="1"/>
  <c r="AL361" i="18" s="1"/>
  <c r="L361" i="1"/>
  <c r="D361" i="18" s="1"/>
  <c r="AK361" i="18" s="1"/>
  <c r="A361" i="1"/>
  <c r="A361" i="18" s="1"/>
  <c r="AX360" i="18"/>
  <c r="AW360" i="18"/>
  <c r="AV360" i="18"/>
  <c r="AF360" i="18"/>
  <c r="BB360" i="18" s="1"/>
  <c r="AD360" i="18"/>
  <c r="AC360" i="18"/>
  <c r="Y360" i="18"/>
  <c r="W360" i="18"/>
  <c r="V360" i="18"/>
  <c r="U360" i="18"/>
  <c r="T360" i="18"/>
  <c r="AZ360" i="18" s="1"/>
  <c r="S360" i="18"/>
  <c r="O360" i="18"/>
  <c r="N360" i="18"/>
  <c r="I360" i="18"/>
  <c r="H360" i="18"/>
  <c r="C360" i="18"/>
  <c r="B360" i="18"/>
  <c r="Q360" i="15"/>
  <c r="P360" i="15"/>
  <c r="O360" i="15"/>
  <c r="N360" i="15"/>
  <c r="J360" i="15"/>
  <c r="R360" i="15" s="1"/>
  <c r="D360" i="15"/>
  <c r="C360" i="15"/>
  <c r="B360" i="15"/>
  <c r="Q360" i="14"/>
  <c r="P360" i="14"/>
  <c r="O360" i="14"/>
  <c r="N360" i="14"/>
  <c r="J360" i="14"/>
  <c r="R360" i="14" s="1"/>
  <c r="C360" i="14"/>
  <c r="B360" i="14"/>
  <c r="P360" i="13"/>
  <c r="O360" i="13"/>
  <c r="N360" i="13"/>
  <c r="M360" i="13"/>
  <c r="I360" i="13"/>
  <c r="Q360" i="13" s="1"/>
  <c r="D360" i="13"/>
  <c r="C360" i="13"/>
  <c r="B360" i="13"/>
  <c r="R360" i="16"/>
  <c r="Q360" i="16"/>
  <c r="P360" i="16"/>
  <c r="O360" i="16"/>
  <c r="K360" i="16"/>
  <c r="S360" i="16" s="1"/>
  <c r="D360" i="16"/>
  <c r="C360" i="16"/>
  <c r="B360" i="16"/>
  <c r="S360" i="11"/>
  <c r="R360" i="11"/>
  <c r="P360" i="11"/>
  <c r="O360" i="11"/>
  <c r="N360" i="11"/>
  <c r="K360" i="11"/>
  <c r="H360" i="11"/>
  <c r="T360" i="11" s="1"/>
  <c r="D360" i="11"/>
  <c r="C360" i="11"/>
  <c r="B360" i="11"/>
  <c r="P360" i="12"/>
  <c r="O360" i="12"/>
  <c r="N360" i="12"/>
  <c r="M360" i="12"/>
  <c r="I360" i="12"/>
  <c r="Q360" i="12" s="1"/>
  <c r="D360" i="12"/>
  <c r="C360" i="12"/>
  <c r="B360" i="12"/>
  <c r="P360" i="10"/>
  <c r="O360" i="10"/>
  <c r="M360" i="10"/>
  <c r="M360" i="18" s="1"/>
  <c r="I360" i="10"/>
  <c r="Q360" i="10" s="1"/>
  <c r="D360" i="10"/>
  <c r="C360" i="10"/>
  <c r="B360" i="10"/>
  <c r="O360" i="1"/>
  <c r="Z360" i="18" s="1"/>
  <c r="AN360" i="18" s="1"/>
  <c r="N360" i="1"/>
  <c r="P360" i="18" s="1"/>
  <c r="AM360" i="18" s="1"/>
  <c r="M360" i="1"/>
  <c r="J360" i="18" s="1"/>
  <c r="AL360" i="18" s="1"/>
  <c r="L360" i="1"/>
  <c r="D360" i="18" s="1"/>
  <c r="AK360" i="18" s="1"/>
  <c r="A360" i="1"/>
  <c r="A360" i="15" s="1"/>
  <c r="AX359" i="18"/>
  <c r="AW359" i="18"/>
  <c r="AV359" i="18"/>
  <c r="AF359" i="18"/>
  <c r="BB359" i="18" s="1"/>
  <c r="AD359" i="18"/>
  <c r="AC359" i="18"/>
  <c r="Y359" i="18"/>
  <c r="W359" i="18"/>
  <c r="V359" i="18"/>
  <c r="U359" i="18"/>
  <c r="T359" i="18"/>
  <c r="AZ359" i="18" s="1"/>
  <c r="S359" i="18"/>
  <c r="O359" i="18"/>
  <c r="N359" i="18"/>
  <c r="I359" i="18"/>
  <c r="H359" i="18"/>
  <c r="C359" i="18"/>
  <c r="B359" i="18"/>
  <c r="Q359" i="15"/>
  <c r="P359" i="15"/>
  <c r="O359" i="15"/>
  <c r="N359" i="15"/>
  <c r="J359" i="15"/>
  <c r="R359" i="15" s="1"/>
  <c r="D359" i="15"/>
  <c r="C359" i="15"/>
  <c r="B359" i="15"/>
  <c r="Q359" i="14"/>
  <c r="P359" i="14"/>
  <c r="O359" i="14"/>
  <c r="N359" i="14"/>
  <c r="J359" i="14"/>
  <c r="R359" i="14" s="1"/>
  <c r="C359" i="14"/>
  <c r="B359" i="14"/>
  <c r="P359" i="13"/>
  <c r="O359" i="13"/>
  <c r="N359" i="13"/>
  <c r="M359" i="13"/>
  <c r="I359" i="13"/>
  <c r="D359" i="13"/>
  <c r="C359" i="13"/>
  <c r="B359" i="13"/>
  <c r="R359" i="16"/>
  <c r="Q359" i="16"/>
  <c r="P359" i="16"/>
  <c r="O359" i="16"/>
  <c r="K359" i="16"/>
  <c r="S359" i="16" s="1"/>
  <c r="D359" i="16"/>
  <c r="C359" i="16"/>
  <c r="B359" i="16"/>
  <c r="S359" i="11"/>
  <c r="R359" i="11"/>
  <c r="P359" i="11"/>
  <c r="O359" i="11"/>
  <c r="N359" i="11"/>
  <c r="K359" i="11"/>
  <c r="H359" i="11"/>
  <c r="T359" i="11" s="1"/>
  <c r="D359" i="11"/>
  <c r="C359" i="11"/>
  <c r="B359" i="11"/>
  <c r="P359" i="12"/>
  <c r="O359" i="12"/>
  <c r="N359" i="12"/>
  <c r="M359" i="12"/>
  <c r="I359" i="12"/>
  <c r="Q359" i="12" s="1"/>
  <c r="D359" i="12"/>
  <c r="C359" i="12"/>
  <c r="B359" i="12"/>
  <c r="P359" i="10"/>
  <c r="O359" i="10"/>
  <c r="M359" i="10"/>
  <c r="I359" i="10"/>
  <c r="Q359" i="10" s="1"/>
  <c r="D359" i="10"/>
  <c r="C359" i="10"/>
  <c r="B359" i="10"/>
  <c r="O359" i="1"/>
  <c r="Z359" i="18" s="1"/>
  <c r="N359" i="1"/>
  <c r="P359" i="18" s="1"/>
  <c r="AM359" i="18" s="1"/>
  <c r="M359" i="1"/>
  <c r="J359" i="18" s="1"/>
  <c r="AL359" i="18" s="1"/>
  <c r="L359" i="1"/>
  <c r="D359" i="18" s="1"/>
  <c r="AK359" i="18" s="1"/>
  <c r="A359" i="1"/>
  <c r="A359" i="15" s="1"/>
  <c r="AX358" i="18"/>
  <c r="AW358" i="18"/>
  <c r="AV358" i="18"/>
  <c r="AF358" i="18"/>
  <c r="BB358" i="18" s="1"/>
  <c r="AD358" i="18"/>
  <c r="AC358" i="18"/>
  <c r="Y358" i="18"/>
  <c r="W358" i="18"/>
  <c r="V358" i="18"/>
  <c r="U358" i="18"/>
  <c r="T358" i="18"/>
  <c r="AZ358" i="18" s="1"/>
  <c r="S358" i="18"/>
  <c r="O358" i="18"/>
  <c r="N358" i="18"/>
  <c r="I358" i="18"/>
  <c r="H358" i="18"/>
  <c r="C358" i="18"/>
  <c r="B358" i="18"/>
  <c r="Q358" i="15"/>
  <c r="P358" i="15"/>
  <c r="O358" i="15"/>
  <c r="N358" i="15"/>
  <c r="J358" i="15"/>
  <c r="R358" i="15" s="1"/>
  <c r="D358" i="15"/>
  <c r="C358" i="15"/>
  <c r="B358" i="15"/>
  <c r="Q358" i="14"/>
  <c r="P358" i="14"/>
  <c r="O358" i="14"/>
  <c r="N358" i="14"/>
  <c r="J358" i="14"/>
  <c r="R358" i="14" s="1"/>
  <c r="C358" i="14"/>
  <c r="B358" i="14"/>
  <c r="P358" i="13"/>
  <c r="O358" i="13"/>
  <c r="N358" i="13"/>
  <c r="M358" i="13"/>
  <c r="I358" i="13"/>
  <c r="D358" i="13"/>
  <c r="C358" i="13"/>
  <c r="B358" i="13"/>
  <c r="R358" i="16"/>
  <c r="Q358" i="16"/>
  <c r="P358" i="16"/>
  <c r="O358" i="16"/>
  <c r="K358" i="16"/>
  <c r="S358" i="16" s="1"/>
  <c r="D358" i="16"/>
  <c r="C358" i="16"/>
  <c r="B358" i="16"/>
  <c r="S358" i="11"/>
  <c r="R358" i="11"/>
  <c r="P358" i="11"/>
  <c r="O358" i="11"/>
  <c r="N358" i="11"/>
  <c r="K358" i="11"/>
  <c r="H358" i="11"/>
  <c r="T358" i="11" s="1"/>
  <c r="D358" i="11"/>
  <c r="C358" i="11"/>
  <c r="B358" i="11"/>
  <c r="P358" i="12"/>
  <c r="O358" i="12"/>
  <c r="N358" i="12"/>
  <c r="M358" i="12"/>
  <c r="I358" i="12"/>
  <c r="Q358" i="12" s="1"/>
  <c r="D358" i="12"/>
  <c r="C358" i="12"/>
  <c r="B358" i="12"/>
  <c r="P358" i="10"/>
  <c r="O358" i="10"/>
  <c r="M358" i="10"/>
  <c r="M358" i="18" s="1"/>
  <c r="I358" i="10"/>
  <c r="Q358" i="10" s="1"/>
  <c r="D358" i="10"/>
  <c r="C358" i="10"/>
  <c r="B358" i="10"/>
  <c r="O358" i="1"/>
  <c r="Z358" i="18" s="1"/>
  <c r="AN358" i="18" s="1"/>
  <c r="N358" i="1"/>
  <c r="P358" i="18" s="1"/>
  <c r="AM358" i="18" s="1"/>
  <c r="M358" i="1"/>
  <c r="J358" i="18" s="1"/>
  <c r="AL358" i="18" s="1"/>
  <c r="L358" i="1"/>
  <c r="D358" i="18" s="1"/>
  <c r="AK358" i="18" s="1"/>
  <c r="A358" i="1"/>
  <c r="A358" i="15" s="1"/>
  <c r="AX357" i="18"/>
  <c r="AW357" i="18"/>
  <c r="AV357" i="18"/>
  <c r="AF357" i="18"/>
  <c r="BB357" i="18" s="1"/>
  <c r="AD357" i="18"/>
  <c r="AC357" i="18"/>
  <c r="Y357" i="18"/>
  <c r="W357" i="18"/>
  <c r="V357" i="18"/>
  <c r="U357" i="18"/>
  <c r="T357" i="18"/>
  <c r="AZ357" i="18" s="1"/>
  <c r="S357" i="18"/>
  <c r="O357" i="18"/>
  <c r="N357" i="18"/>
  <c r="I357" i="18"/>
  <c r="H357" i="18"/>
  <c r="C357" i="18"/>
  <c r="B357" i="18"/>
  <c r="Q357" i="15"/>
  <c r="P357" i="15"/>
  <c r="O357" i="15"/>
  <c r="N357" i="15"/>
  <c r="J357" i="15"/>
  <c r="R357" i="15" s="1"/>
  <c r="D357" i="15"/>
  <c r="C357" i="15"/>
  <c r="B357" i="15"/>
  <c r="Q357" i="14"/>
  <c r="P357" i="14"/>
  <c r="O357" i="14"/>
  <c r="N357" i="14"/>
  <c r="J357" i="14"/>
  <c r="R357" i="14" s="1"/>
  <c r="C357" i="14"/>
  <c r="B357" i="14"/>
  <c r="P357" i="13"/>
  <c r="O357" i="13"/>
  <c r="N357" i="13"/>
  <c r="M357" i="13"/>
  <c r="I357" i="13"/>
  <c r="D357" i="13"/>
  <c r="C357" i="13"/>
  <c r="B357" i="13"/>
  <c r="R357" i="16"/>
  <c r="Q357" i="16"/>
  <c r="P357" i="16"/>
  <c r="O357" i="16"/>
  <c r="K357" i="16"/>
  <c r="S357" i="16" s="1"/>
  <c r="D357" i="16"/>
  <c r="C357" i="16"/>
  <c r="B357" i="16"/>
  <c r="S357" i="11"/>
  <c r="R357" i="11"/>
  <c r="P357" i="11"/>
  <c r="O357" i="11"/>
  <c r="N357" i="11"/>
  <c r="K357" i="11"/>
  <c r="H357" i="11"/>
  <c r="T357" i="11" s="1"/>
  <c r="D357" i="11"/>
  <c r="C357" i="11"/>
  <c r="B357" i="11"/>
  <c r="P357" i="12"/>
  <c r="O357" i="12"/>
  <c r="N357" i="12"/>
  <c r="M357" i="12"/>
  <c r="I357" i="12"/>
  <c r="Q357" i="12" s="1"/>
  <c r="D357" i="12"/>
  <c r="C357" i="12"/>
  <c r="B357" i="12"/>
  <c r="P357" i="10"/>
  <c r="O357" i="10"/>
  <c r="M357" i="10"/>
  <c r="I357" i="10"/>
  <c r="Q357" i="10" s="1"/>
  <c r="D357" i="10"/>
  <c r="C357" i="10"/>
  <c r="B357" i="10"/>
  <c r="O357" i="1"/>
  <c r="Z357" i="18" s="1"/>
  <c r="N357" i="1"/>
  <c r="P357" i="18" s="1"/>
  <c r="AM357" i="18" s="1"/>
  <c r="M357" i="1"/>
  <c r="J357" i="18" s="1"/>
  <c r="AL357" i="18" s="1"/>
  <c r="L357" i="1"/>
  <c r="D357" i="18" s="1"/>
  <c r="AK357" i="18" s="1"/>
  <c r="A357" i="1"/>
  <c r="A357" i="15" s="1"/>
  <c r="AX356" i="18"/>
  <c r="AW356" i="18"/>
  <c r="AV356" i="18"/>
  <c r="AF356" i="18"/>
  <c r="BB356" i="18" s="1"/>
  <c r="AD356" i="18"/>
  <c r="AC356" i="18"/>
  <c r="Y356" i="18"/>
  <c r="W356" i="18"/>
  <c r="V356" i="18"/>
  <c r="BA356" i="18" s="1"/>
  <c r="U356" i="18"/>
  <c r="T356" i="18"/>
  <c r="AZ356" i="18" s="1"/>
  <c r="S356" i="18"/>
  <c r="O356" i="18"/>
  <c r="N356" i="18"/>
  <c r="I356" i="18"/>
  <c r="H356" i="18"/>
  <c r="C356" i="18"/>
  <c r="B356" i="18"/>
  <c r="Q356" i="15"/>
  <c r="P356" i="15"/>
  <c r="O356" i="15"/>
  <c r="N356" i="15"/>
  <c r="J356" i="15"/>
  <c r="R356" i="15" s="1"/>
  <c r="D356" i="15"/>
  <c r="C356" i="15"/>
  <c r="B356" i="15"/>
  <c r="Q356" i="14"/>
  <c r="P356" i="14"/>
  <c r="O356" i="14"/>
  <c r="N356" i="14"/>
  <c r="J356" i="14"/>
  <c r="R356" i="14" s="1"/>
  <c r="C356" i="14"/>
  <c r="B356" i="14"/>
  <c r="P356" i="13"/>
  <c r="O356" i="13"/>
  <c r="N356" i="13"/>
  <c r="M356" i="13"/>
  <c r="I356" i="13"/>
  <c r="D356" i="13"/>
  <c r="C356" i="13"/>
  <c r="B356" i="13"/>
  <c r="R356" i="16"/>
  <c r="Q356" i="16"/>
  <c r="P356" i="16"/>
  <c r="O356" i="16"/>
  <c r="K356" i="16"/>
  <c r="S356" i="16" s="1"/>
  <c r="D356" i="16"/>
  <c r="C356" i="16"/>
  <c r="B356" i="16"/>
  <c r="S356" i="11"/>
  <c r="R356" i="11"/>
  <c r="P356" i="11"/>
  <c r="O356" i="11"/>
  <c r="N356" i="11"/>
  <c r="K356" i="11"/>
  <c r="H356" i="11"/>
  <c r="T356" i="11" s="1"/>
  <c r="D356" i="11"/>
  <c r="C356" i="11"/>
  <c r="B356" i="11"/>
  <c r="P356" i="12"/>
  <c r="O356" i="12"/>
  <c r="N356" i="12"/>
  <c r="M356" i="12"/>
  <c r="I356" i="12"/>
  <c r="Q356" i="12" s="1"/>
  <c r="D356" i="12"/>
  <c r="C356" i="12"/>
  <c r="B356" i="12"/>
  <c r="P356" i="10"/>
  <c r="O356" i="10"/>
  <c r="M356" i="10"/>
  <c r="I356" i="10"/>
  <c r="Q356" i="10" s="1"/>
  <c r="D356" i="10"/>
  <c r="C356" i="10"/>
  <c r="B356" i="10"/>
  <c r="O356" i="1"/>
  <c r="Z356" i="18" s="1"/>
  <c r="N356" i="1"/>
  <c r="P356" i="18" s="1"/>
  <c r="AM356" i="18" s="1"/>
  <c r="M356" i="1"/>
  <c r="J356" i="18" s="1"/>
  <c r="AL356" i="18" s="1"/>
  <c r="L356" i="1"/>
  <c r="D356" i="18" s="1"/>
  <c r="AK356" i="18" s="1"/>
  <c r="A356" i="1"/>
  <c r="A356" i="15" s="1"/>
  <c r="AX355" i="18"/>
  <c r="AW355" i="18"/>
  <c r="AV355" i="18"/>
  <c r="AF355" i="18"/>
  <c r="BB355" i="18" s="1"/>
  <c r="AD355" i="18"/>
  <c r="AC355" i="18"/>
  <c r="Y355" i="18"/>
  <c r="W355" i="18"/>
  <c r="V355" i="18"/>
  <c r="U355" i="18"/>
  <c r="T355" i="18"/>
  <c r="AZ355" i="18" s="1"/>
  <c r="S355" i="18"/>
  <c r="O355" i="18"/>
  <c r="N355" i="18"/>
  <c r="I355" i="18"/>
  <c r="H355" i="18"/>
  <c r="C355" i="18"/>
  <c r="B355" i="18"/>
  <c r="Q355" i="15"/>
  <c r="P355" i="15"/>
  <c r="O355" i="15"/>
  <c r="N355" i="15"/>
  <c r="J355" i="15"/>
  <c r="R355" i="15" s="1"/>
  <c r="D355" i="15"/>
  <c r="C355" i="15"/>
  <c r="B355" i="15"/>
  <c r="Q355" i="14"/>
  <c r="P355" i="14"/>
  <c r="O355" i="14"/>
  <c r="N355" i="14"/>
  <c r="J355" i="14"/>
  <c r="R355" i="14" s="1"/>
  <c r="C355" i="14"/>
  <c r="B355" i="14"/>
  <c r="P355" i="13"/>
  <c r="O355" i="13"/>
  <c r="N355" i="13"/>
  <c r="M355" i="13"/>
  <c r="I355" i="13"/>
  <c r="D355" i="13"/>
  <c r="C355" i="13"/>
  <c r="B355" i="13"/>
  <c r="R355" i="16"/>
  <c r="Q355" i="16"/>
  <c r="P355" i="16"/>
  <c r="O355" i="16"/>
  <c r="K355" i="16"/>
  <c r="S355" i="16" s="1"/>
  <c r="D355" i="16"/>
  <c r="C355" i="16"/>
  <c r="B355" i="16"/>
  <c r="S355" i="11"/>
  <c r="R355" i="11"/>
  <c r="P355" i="11"/>
  <c r="O355" i="11"/>
  <c r="N355" i="11"/>
  <c r="K355" i="11"/>
  <c r="H355" i="11"/>
  <c r="T355" i="11" s="1"/>
  <c r="D355" i="11"/>
  <c r="C355" i="11"/>
  <c r="B355" i="11"/>
  <c r="P355" i="12"/>
  <c r="O355" i="12"/>
  <c r="N355" i="12"/>
  <c r="M355" i="12"/>
  <c r="I355" i="12"/>
  <c r="Q355" i="12" s="1"/>
  <c r="D355" i="12"/>
  <c r="C355" i="12"/>
  <c r="B355" i="12"/>
  <c r="P355" i="10"/>
  <c r="O355" i="10"/>
  <c r="M355" i="10"/>
  <c r="I355" i="10"/>
  <c r="Q355" i="10" s="1"/>
  <c r="D355" i="10"/>
  <c r="C355" i="10"/>
  <c r="B355" i="10"/>
  <c r="O355" i="1"/>
  <c r="Z355" i="18" s="1"/>
  <c r="N355" i="1"/>
  <c r="P355" i="18" s="1"/>
  <c r="AM355" i="18" s="1"/>
  <c r="M355" i="1"/>
  <c r="J355" i="18" s="1"/>
  <c r="AL355" i="18" s="1"/>
  <c r="L355" i="1"/>
  <c r="D355" i="18" s="1"/>
  <c r="AK355" i="18" s="1"/>
  <c r="A355" i="1"/>
  <c r="A355" i="15" s="1"/>
  <c r="AX354" i="18"/>
  <c r="AW354" i="18"/>
  <c r="AV354" i="18"/>
  <c r="AF354" i="18"/>
  <c r="BB354" i="18" s="1"/>
  <c r="AD354" i="18"/>
  <c r="AC354" i="18"/>
  <c r="Y354" i="18"/>
  <c r="W354" i="18"/>
  <c r="V354" i="18"/>
  <c r="U354" i="18"/>
  <c r="T354" i="18"/>
  <c r="AZ354" i="18" s="1"/>
  <c r="S354" i="18"/>
  <c r="O354" i="18"/>
  <c r="N354" i="18"/>
  <c r="I354" i="18"/>
  <c r="H354" i="18"/>
  <c r="C354" i="18"/>
  <c r="B354" i="18"/>
  <c r="Q354" i="15"/>
  <c r="P354" i="15"/>
  <c r="O354" i="15"/>
  <c r="N354" i="15"/>
  <c r="J354" i="15"/>
  <c r="R354" i="15" s="1"/>
  <c r="D354" i="15"/>
  <c r="C354" i="15"/>
  <c r="B354" i="15"/>
  <c r="Q354" i="14"/>
  <c r="P354" i="14"/>
  <c r="O354" i="14"/>
  <c r="N354" i="14"/>
  <c r="J354" i="14"/>
  <c r="R354" i="14" s="1"/>
  <c r="C354" i="14"/>
  <c r="B354" i="14"/>
  <c r="P354" i="13"/>
  <c r="O354" i="13"/>
  <c r="N354" i="13"/>
  <c r="M354" i="13"/>
  <c r="I354" i="13"/>
  <c r="D354" i="13"/>
  <c r="C354" i="13"/>
  <c r="B354" i="13"/>
  <c r="R354" i="16"/>
  <c r="Q354" i="16"/>
  <c r="P354" i="16"/>
  <c r="O354" i="16"/>
  <c r="K354" i="16"/>
  <c r="S354" i="16" s="1"/>
  <c r="D354" i="16"/>
  <c r="C354" i="16"/>
  <c r="B354" i="16"/>
  <c r="S354" i="11"/>
  <c r="R354" i="11"/>
  <c r="P354" i="11"/>
  <c r="O354" i="11"/>
  <c r="N354" i="11"/>
  <c r="K354" i="11"/>
  <c r="H354" i="11"/>
  <c r="T354" i="11" s="1"/>
  <c r="D354" i="11"/>
  <c r="C354" i="11"/>
  <c r="B354" i="11"/>
  <c r="P354" i="12"/>
  <c r="O354" i="12"/>
  <c r="N354" i="12"/>
  <c r="M354" i="12"/>
  <c r="I354" i="12"/>
  <c r="Q354" i="12" s="1"/>
  <c r="D354" i="12"/>
  <c r="C354" i="12"/>
  <c r="B354" i="12"/>
  <c r="P354" i="10"/>
  <c r="O354" i="10"/>
  <c r="M354" i="10"/>
  <c r="M354" i="18" s="1"/>
  <c r="I354" i="10"/>
  <c r="Q354" i="10" s="1"/>
  <c r="D354" i="10"/>
  <c r="C354" i="10"/>
  <c r="B354" i="10"/>
  <c r="O354" i="1"/>
  <c r="Z354" i="18" s="1"/>
  <c r="N354" i="1"/>
  <c r="P354" i="18" s="1"/>
  <c r="AM354" i="18" s="1"/>
  <c r="M354" i="1"/>
  <c r="J354" i="18" s="1"/>
  <c r="AL354" i="18" s="1"/>
  <c r="L354" i="1"/>
  <c r="D354" i="18" s="1"/>
  <c r="AK354" i="18" s="1"/>
  <c r="A354" i="1"/>
  <c r="A354" i="18" s="1"/>
  <c r="AX353" i="18"/>
  <c r="AW353" i="18"/>
  <c r="AV353" i="18"/>
  <c r="AF353" i="18"/>
  <c r="BB353" i="18" s="1"/>
  <c r="AD353" i="18"/>
  <c r="AC353" i="18"/>
  <c r="Y353" i="18"/>
  <c r="W353" i="18"/>
  <c r="V353" i="18"/>
  <c r="U353" i="18"/>
  <c r="T353" i="18"/>
  <c r="AZ353" i="18" s="1"/>
  <c r="S353" i="18"/>
  <c r="O353" i="18"/>
  <c r="N353" i="18"/>
  <c r="I353" i="18"/>
  <c r="H353" i="18"/>
  <c r="C353" i="18"/>
  <c r="B353" i="18"/>
  <c r="Q353" i="15"/>
  <c r="P353" i="15"/>
  <c r="O353" i="15"/>
  <c r="N353" i="15"/>
  <c r="J353" i="15"/>
  <c r="R353" i="15" s="1"/>
  <c r="D353" i="15"/>
  <c r="C353" i="15"/>
  <c r="B353" i="15"/>
  <c r="Q353" i="14"/>
  <c r="P353" i="14"/>
  <c r="O353" i="14"/>
  <c r="N353" i="14"/>
  <c r="J353" i="14"/>
  <c r="R353" i="14" s="1"/>
  <c r="C353" i="14"/>
  <c r="B353" i="14"/>
  <c r="P353" i="13"/>
  <c r="O353" i="13"/>
  <c r="N353" i="13"/>
  <c r="M353" i="13"/>
  <c r="I353" i="13"/>
  <c r="Q353" i="13" s="1"/>
  <c r="D353" i="13"/>
  <c r="C353" i="13"/>
  <c r="B353" i="13"/>
  <c r="R353" i="16"/>
  <c r="Q353" i="16"/>
  <c r="P353" i="16"/>
  <c r="O353" i="16"/>
  <c r="K353" i="16"/>
  <c r="S353" i="16" s="1"/>
  <c r="D353" i="16"/>
  <c r="C353" i="16"/>
  <c r="B353" i="16"/>
  <c r="S353" i="11"/>
  <c r="R353" i="11"/>
  <c r="P353" i="11"/>
  <c r="O353" i="11"/>
  <c r="N353" i="11"/>
  <c r="K353" i="11"/>
  <c r="H353" i="11"/>
  <c r="T353" i="11" s="1"/>
  <c r="D353" i="11"/>
  <c r="C353" i="11"/>
  <c r="B353" i="11"/>
  <c r="P353" i="12"/>
  <c r="O353" i="12"/>
  <c r="N353" i="12"/>
  <c r="M353" i="12"/>
  <c r="I353" i="12"/>
  <c r="Q353" i="12" s="1"/>
  <c r="D353" i="12"/>
  <c r="C353" i="12"/>
  <c r="B353" i="12"/>
  <c r="P353" i="10"/>
  <c r="O353" i="10"/>
  <c r="M353" i="10"/>
  <c r="M353" i="18" s="1"/>
  <c r="I353" i="10"/>
  <c r="Q353" i="10" s="1"/>
  <c r="D353" i="10"/>
  <c r="C353" i="10"/>
  <c r="B353" i="10"/>
  <c r="O353" i="1"/>
  <c r="Z353" i="18" s="1"/>
  <c r="AN353" i="18" s="1"/>
  <c r="N353" i="1"/>
  <c r="P353" i="18" s="1"/>
  <c r="AM353" i="18" s="1"/>
  <c r="M353" i="1"/>
  <c r="J353" i="18" s="1"/>
  <c r="AL353" i="18" s="1"/>
  <c r="L353" i="1"/>
  <c r="D353" i="18" s="1"/>
  <c r="AK353" i="18" s="1"/>
  <c r="A353" i="1"/>
  <c r="A353" i="18" s="1"/>
  <c r="AX352" i="18"/>
  <c r="AW352" i="18"/>
  <c r="AV352" i="18"/>
  <c r="AF352" i="18"/>
  <c r="BB352" i="18" s="1"/>
  <c r="AD352" i="18"/>
  <c r="AC352" i="18"/>
  <c r="V352" i="18"/>
  <c r="T352" i="18"/>
  <c r="S352" i="18"/>
  <c r="O352" i="18"/>
  <c r="N352" i="18"/>
  <c r="I352" i="18"/>
  <c r="H352" i="18"/>
  <c r="C352" i="18"/>
  <c r="B352" i="18"/>
  <c r="Q352" i="15"/>
  <c r="P352" i="15"/>
  <c r="O352" i="15"/>
  <c r="N352" i="15"/>
  <c r="J352" i="15"/>
  <c r="C352" i="15"/>
  <c r="B352" i="15"/>
  <c r="Q352" i="14"/>
  <c r="P352" i="14"/>
  <c r="O352" i="14"/>
  <c r="N352" i="14"/>
  <c r="J352" i="14"/>
  <c r="R352" i="14" s="1"/>
  <c r="C352" i="14"/>
  <c r="B352" i="14"/>
  <c r="P352" i="13"/>
  <c r="O352" i="13"/>
  <c r="N352" i="13"/>
  <c r="M352" i="13"/>
  <c r="I352" i="13"/>
  <c r="D352" i="13"/>
  <c r="C352" i="13"/>
  <c r="B352" i="13"/>
  <c r="R352" i="16"/>
  <c r="Q352" i="16"/>
  <c r="P352" i="16"/>
  <c r="O352" i="16"/>
  <c r="K352" i="16"/>
  <c r="D352" i="16"/>
  <c r="C352" i="16"/>
  <c r="B352" i="16"/>
  <c r="S352" i="11"/>
  <c r="R352" i="11"/>
  <c r="P352" i="11"/>
  <c r="O352" i="11"/>
  <c r="N352" i="11"/>
  <c r="K352" i="11"/>
  <c r="H352" i="11"/>
  <c r="T352" i="11" s="1"/>
  <c r="D352" i="11"/>
  <c r="C352" i="11"/>
  <c r="B352" i="11"/>
  <c r="P352" i="12"/>
  <c r="O352" i="12"/>
  <c r="N352" i="12"/>
  <c r="M352" i="12"/>
  <c r="I352" i="12"/>
  <c r="Q352" i="12" s="1"/>
  <c r="D352" i="12"/>
  <c r="C352" i="12"/>
  <c r="B352" i="12"/>
  <c r="P352" i="10"/>
  <c r="O352" i="10"/>
  <c r="M352" i="10"/>
  <c r="I352" i="10"/>
  <c r="Q352" i="10" s="1"/>
  <c r="D352" i="10"/>
  <c r="C352" i="10"/>
  <c r="B352" i="10"/>
  <c r="O352" i="1"/>
  <c r="Z352" i="18" s="1"/>
  <c r="N352" i="1"/>
  <c r="P352" i="18" s="1"/>
  <c r="AM352" i="18" s="1"/>
  <c r="M352" i="1"/>
  <c r="J352" i="18" s="1"/>
  <c r="AL352" i="18" s="1"/>
  <c r="L352" i="1"/>
  <c r="D352" i="18" s="1"/>
  <c r="AK352" i="18" s="1"/>
  <c r="A352" i="1"/>
  <c r="A352" i="15" s="1"/>
  <c r="AX351" i="18"/>
  <c r="AW351" i="18"/>
  <c r="AV351" i="18"/>
  <c r="AF351" i="18"/>
  <c r="BB351" i="18" s="1"/>
  <c r="AD351" i="18"/>
  <c r="AC351" i="18"/>
  <c r="Y351" i="18"/>
  <c r="W351" i="18"/>
  <c r="V351" i="18"/>
  <c r="U351" i="18"/>
  <c r="T351" i="18"/>
  <c r="AZ351" i="18" s="1"/>
  <c r="S351" i="18"/>
  <c r="O351" i="18"/>
  <c r="N351" i="18"/>
  <c r="I351" i="18"/>
  <c r="H351" i="18"/>
  <c r="C351" i="18"/>
  <c r="B351" i="18"/>
  <c r="Q351" i="15"/>
  <c r="P351" i="15"/>
  <c r="O351" i="15"/>
  <c r="N351" i="15"/>
  <c r="J351" i="15"/>
  <c r="R351" i="15" s="1"/>
  <c r="D351" i="15"/>
  <c r="C351" i="15"/>
  <c r="B351" i="15"/>
  <c r="Q351" i="14"/>
  <c r="P351" i="14"/>
  <c r="O351" i="14"/>
  <c r="N351" i="14"/>
  <c r="J351" i="14"/>
  <c r="R351" i="14" s="1"/>
  <c r="C351" i="14"/>
  <c r="B351" i="14"/>
  <c r="P351" i="13"/>
  <c r="O351" i="13"/>
  <c r="N351" i="13"/>
  <c r="M351" i="13"/>
  <c r="I351" i="13"/>
  <c r="D351" i="13"/>
  <c r="C351" i="13"/>
  <c r="B351" i="13"/>
  <c r="R351" i="16"/>
  <c r="Q351" i="16"/>
  <c r="P351" i="16"/>
  <c r="O351" i="16"/>
  <c r="K351" i="16"/>
  <c r="S351" i="16" s="1"/>
  <c r="D351" i="16"/>
  <c r="C351" i="16"/>
  <c r="B351" i="16"/>
  <c r="S351" i="11"/>
  <c r="R351" i="11"/>
  <c r="P351" i="11"/>
  <c r="O351" i="11"/>
  <c r="N351" i="11"/>
  <c r="K351" i="11"/>
  <c r="H351" i="11"/>
  <c r="T351" i="11" s="1"/>
  <c r="D351" i="11"/>
  <c r="C351" i="11"/>
  <c r="B351" i="11"/>
  <c r="P351" i="12"/>
  <c r="O351" i="12"/>
  <c r="N351" i="12"/>
  <c r="M351" i="12"/>
  <c r="I351" i="12"/>
  <c r="Q351" i="12" s="1"/>
  <c r="D351" i="12"/>
  <c r="C351" i="12"/>
  <c r="B351" i="12"/>
  <c r="P351" i="10"/>
  <c r="O351" i="10"/>
  <c r="M351" i="10"/>
  <c r="I351" i="10"/>
  <c r="Q351" i="10" s="1"/>
  <c r="D351" i="10"/>
  <c r="C351" i="10"/>
  <c r="B351" i="10"/>
  <c r="O351" i="1"/>
  <c r="Z351" i="18" s="1"/>
  <c r="N351" i="1"/>
  <c r="P351" i="18" s="1"/>
  <c r="AM351" i="18" s="1"/>
  <c r="M351" i="1"/>
  <c r="J351" i="18" s="1"/>
  <c r="AL351" i="18" s="1"/>
  <c r="L351" i="1"/>
  <c r="D351" i="18" s="1"/>
  <c r="AK351" i="18" s="1"/>
  <c r="A351" i="1"/>
  <c r="A351" i="15" s="1"/>
  <c r="AX350" i="18"/>
  <c r="AW350" i="18"/>
  <c r="AV350" i="18"/>
  <c r="AI350" i="18"/>
  <c r="AG350" i="18"/>
  <c r="AF350" i="18"/>
  <c r="BB350" i="18" s="1"/>
  <c r="AE350" i="18"/>
  <c r="AD350" i="18"/>
  <c r="AC350" i="18"/>
  <c r="Y350" i="18"/>
  <c r="W350" i="18"/>
  <c r="V350" i="18"/>
  <c r="BA350" i="18" s="1"/>
  <c r="U350" i="18"/>
  <c r="T350" i="18"/>
  <c r="AZ350" i="18" s="1"/>
  <c r="S350" i="18"/>
  <c r="O350" i="18"/>
  <c r="N350" i="18"/>
  <c r="I350" i="18"/>
  <c r="H350" i="18"/>
  <c r="C350" i="18"/>
  <c r="B350" i="18"/>
  <c r="Q350" i="15"/>
  <c r="P350" i="15"/>
  <c r="O350" i="15"/>
  <c r="N350" i="15"/>
  <c r="J350" i="15"/>
  <c r="D350" i="15"/>
  <c r="C350" i="15"/>
  <c r="B350" i="15"/>
  <c r="Q350" i="14"/>
  <c r="P350" i="14"/>
  <c r="O350" i="14"/>
  <c r="N350" i="14"/>
  <c r="J350" i="14"/>
  <c r="R350" i="14" s="1"/>
  <c r="C350" i="14"/>
  <c r="B350" i="14"/>
  <c r="P350" i="13"/>
  <c r="O350" i="13"/>
  <c r="N350" i="13"/>
  <c r="M350" i="13"/>
  <c r="I350" i="13"/>
  <c r="Q350" i="13" s="1"/>
  <c r="D350" i="13"/>
  <c r="C350" i="13"/>
  <c r="B350" i="13"/>
  <c r="R350" i="16"/>
  <c r="Q350" i="16"/>
  <c r="P350" i="16"/>
  <c r="O350" i="16"/>
  <c r="K350" i="16"/>
  <c r="S350" i="16" s="1"/>
  <c r="D350" i="16"/>
  <c r="C350" i="16"/>
  <c r="B350" i="16"/>
  <c r="S350" i="11"/>
  <c r="R350" i="11"/>
  <c r="P350" i="11"/>
  <c r="O350" i="11"/>
  <c r="N350" i="11"/>
  <c r="K350" i="11"/>
  <c r="H350" i="11"/>
  <c r="T350" i="11" s="1"/>
  <c r="D350" i="11"/>
  <c r="C350" i="11"/>
  <c r="B350" i="11"/>
  <c r="P350" i="12"/>
  <c r="O350" i="12"/>
  <c r="N350" i="12"/>
  <c r="M350" i="12"/>
  <c r="I350" i="12"/>
  <c r="Q350" i="12" s="1"/>
  <c r="D350" i="12"/>
  <c r="C350" i="12"/>
  <c r="B350" i="12"/>
  <c r="P350" i="10"/>
  <c r="O350" i="10"/>
  <c r="M350" i="10"/>
  <c r="I350" i="10"/>
  <c r="Q350" i="10" s="1"/>
  <c r="D350" i="10"/>
  <c r="C350" i="10"/>
  <c r="B350" i="10"/>
  <c r="O350" i="1"/>
  <c r="Z350" i="18" s="1"/>
  <c r="AN350" i="18" s="1"/>
  <c r="N350" i="1"/>
  <c r="P350" i="18" s="1"/>
  <c r="AM350" i="18" s="1"/>
  <c r="M350" i="1"/>
  <c r="J350" i="18" s="1"/>
  <c r="AL350" i="18" s="1"/>
  <c r="L350" i="1"/>
  <c r="D350" i="18" s="1"/>
  <c r="AK350" i="18" s="1"/>
  <c r="A350" i="1"/>
  <c r="A350" i="18" s="1"/>
  <c r="AX349" i="18"/>
  <c r="AW349" i="18"/>
  <c r="AV349" i="18"/>
  <c r="AF349" i="18"/>
  <c r="BB349" i="18" s="1"/>
  <c r="AD349" i="18"/>
  <c r="AC349" i="18"/>
  <c r="V349" i="18"/>
  <c r="W349" i="18" s="1"/>
  <c r="T349" i="18"/>
  <c r="S349" i="18"/>
  <c r="O349" i="18"/>
  <c r="N349" i="18"/>
  <c r="I349" i="18"/>
  <c r="H349" i="18"/>
  <c r="C349" i="18"/>
  <c r="B349" i="18"/>
  <c r="Q349" i="15"/>
  <c r="P349" i="15"/>
  <c r="O349" i="15"/>
  <c r="N349" i="15"/>
  <c r="J349" i="15"/>
  <c r="C349" i="15"/>
  <c r="B349" i="15"/>
  <c r="Q349" i="14"/>
  <c r="P349" i="14"/>
  <c r="O349" i="14"/>
  <c r="N349" i="14"/>
  <c r="J349" i="14"/>
  <c r="R349" i="14" s="1"/>
  <c r="C349" i="14"/>
  <c r="B349" i="14"/>
  <c r="P349" i="13"/>
  <c r="O349" i="13"/>
  <c r="N349" i="13"/>
  <c r="M349" i="13"/>
  <c r="I349" i="13"/>
  <c r="Q349" i="13" s="1"/>
  <c r="D349" i="13"/>
  <c r="C349" i="13"/>
  <c r="B349" i="13"/>
  <c r="R349" i="16"/>
  <c r="Q349" i="16"/>
  <c r="P349" i="16"/>
  <c r="O349" i="16"/>
  <c r="K349" i="16"/>
  <c r="D349" i="16"/>
  <c r="C349" i="16"/>
  <c r="B349" i="16"/>
  <c r="S349" i="11"/>
  <c r="R349" i="11"/>
  <c r="P349" i="11"/>
  <c r="O349" i="11"/>
  <c r="N349" i="11"/>
  <c r="K349" i="11"/>
  <c r="H349" i="11"/>
  <c r="T349" i="11" s="1"/>
  <c r="D349" i="11"/>
  <c r="C349" i="11"/>
  <c r="B349" i="11"/>
  <c r="P349" i="12"/>
  <c r="O349" i="12"/>
  <c r="N349" i="12"/>
  <c r="M349" i="12"/>
  <c r="I349" i="12"/>
  <c r="Q349" i="12" s="1"/>
  <c r="D349" i="12"/>
  <c r="C349" i="12"/>
  <c r="B349" i="12"/>
  <c r="P349" i="10"/>
  <c r="O349" i="10"/>
  <c r="M349" i="10"/>
  <c r="M349" i="18" s="1"/>
  <c r="I349" i="10"/>
  <c r="Q349" i="10" s="1"/>
  <c r="D349" i="10"/>
  <c r="C349" i="10"/>
  <c r="B349" i="10"/>
  <c r="O349" i="1"/>
  <c r="Z349" i="18" s="1"/>
  <c r="N349" i="1"/>
  <c r="P349" i="18" s="1"/>
  <c r="AM349" i="18" s="1"/>
  <c r="M349" i="1"/>
  <c r="J349" i="18" s="1"/>
  <c r="AL349" i="18" s="1"/>
  <c r="L349" i="1"/>
  <c r="D349" i="18" s="1"/>
  <c r="AK349" i="18" s="1"/>
  <c r="A349" i="1"/>
  <c r="A349" i="18" s="1"/>
  <c r="AX348" i="18"/>
  <c r="AW348" i="18"/>
  <c r="AV348" i="18"/>
  <c r="AF348" i="18"/>
  <c r="BB348" i="18" s="1"/>
  <c r="AD348" i="18"/>
  <c r="AC348" i="18"/>
  <c r="Y348" i="18"/>
  <c r="W348" i="18"/>
  <c r="V348" i="18"/>
  <c r="U348" i="18"/>
  <c r="T348" i="18"/>
  <c r="AZ348" i="18" s="1"/>
  <c r="S348" i="18"/>
  <c r="O348" i="18"/>
  <c r="N348" i="18"/>
  <c r="I348" i="18"/>
  <c r="H348" i="18"/>
  <c r="C348" i="18"/>
  <c r="B348" i="18"/>
  <c r="Q348" i="15"/>
  <c r="P348" i="15"/>
  <c r="O348" i="15"/>
  <c r="N348" i="15"/>
  <c r="J348" i="15"/>
  <c r="R348" i="15" s="1"/>
  <c r="D348" i="15"/>
  <c r="C348" i="15"/>
  <c r="B348" i="15"/>
  <c r="Q348" i="14"/>
  <c r="P348" i="14"/>
  <c r="O348" i="14"/>
  <c r="N348" i="14"/>
  <c r="J348" i="14"/>
  <c r="R348" i="14" s="1"/>
  <c r="C348" i="14"/>
  <c r="B348" i="14"/>
  <c r="P348" i="13"/>
  <c r="O348" i="13"/>
  <c r="N348" i="13"/>
  <c r="M348" i="13"/>
  <c r="I348" i="13"/>
  <c r="Q348" i="13" s="1"/>
  <c r="D348" i="13"/>
  <c r="C348" i="13"/>
  <c r="B348" i="13"/>
  <c r="R348" i="16"/>
  <c r="Q348" i="16"/>
  <c r="P348" i="16"/>
  <c r="O348" i="16"/>
  <c r="K348" i="16"/>
  <c r="S348" i="16" s="1"/>
  <c r="D348" i="16"/>
  <c r="C348" i="16"/>
  <c r="B348" i="16"/>
  <c r="S348" i="11"/>
  <c r="R348" i="11"/>
  <c r="P348" i="11"/>
  <c r="O348" i="11"/>
  <c r="N348" i="11"/>
  <c r="K348" i="11"/>
  <c r="H348" i="11"/>
  <c r="T348" i="11" s="1"/>
  <c r="D348" i="11"/>
  <c r="C348" i="11"/>
  <c r="B348" i="11"/>
  <c r="P348" i="12"/>
  <c r="O348" i="12"/>
  <c r="N348" i="12"/>
  <c r="M348" i="12"/>
  <c r="I348" i="12"/>
  <c r="Q348" i="12" s="1"/>
  <c r="D348" i="12"/>
  <c r="C348" i="12"/>
  <c r="B348" i="12"/>
  <c r="P348" i="10"/>
  <c r="O348" i="10"/>
  <c r="M348" i="10"/>
  <c r="I348" i="10"/>
  <c r="Q348" i="10" s="1"/>
  <c r="D348" i="10"/>
  <c r="C348" i="10"/>
  <c r="B348" i="10"/>
  <c r="O348" i="1"/>
  <c r="Z348" i="18" s="1"/>
  <c r="N348" i="1"/>
  <c r="P348" i="18" s="1"/>
  <c r="AM348" i="18" s="1"/>
  <c r="M348" i="1"/>
  <c r="J348" i="18" s="1"/>
  <c r="AL348" i="18" s="1"/>
  <c r="L348" i="1"/>
  <c r="D348" i="18" s="1"/>
  <c r="AK348" i="18" s="1"/>
  <c r="A348" i="1"/>
  <c r="A348" i="18" s="1"/>
  <c r="AX347" i="18"/>
  <c r="AW347" i="18"/>
  <c r="AV347" i="18"/>
  <c r="AF347" i="18"/>
  <c r="BB347" i="18" s="1"/>
  <c r="AD347" i="18"/>
  <c r="AC347" i="18"/>
  <c r="V347" i="18"/>
  <c r="T347" i="18"/>
  <c r="AZ347" i="18" s="1"/>
  <c r="S347" i="18"/>
  <c r="O347" i="18"/>
  <c r="N347" i="18"/>
  <c r="I347" i="18"/>
  <c r="H347" i="18"/>
  <c r="C347" i="18"/>
  <c r="B347" i="18"/>
  <c r="Q347" i="15"/>
  <c r="P347" i="15"/>
  <c r="O347" i="15"/>
  <c r="N347" i="15"/>
  <c r="J347" i="15"/>
  <c r="R347" i="15" s="1"/>
  <c r="D347" i="15"/>
  <c r="C347" i="15"/>
  <c r="B347" i="15"/>
  <c r="Q347" i="14"/>
  <c r="P347" i="14"/>
  <c r="O347" i="14"/>
  <c r="N347" i="14"/>
  <c r="J347" i="14"/>
  <c r="R347" i="14" s="1"/>
  <c r="C347" i="14"/>
  <c r="B347" i="14"/>
  <c r="P347" i="13"/>
  <c r="O347" i="13"/>
  <c r="N347" i="13"/>
  <c r="M347" i="13"/>
  <c r="I347" i="13"/>
  <c r="Q347" i="13" s="1"/>
  <c r="D347" i="13"/>
  <c r="C347" i="13"/>
  <c r="B347" i="13"/>
  <c r="R347" i="16"/>
  <c r="Q347" i="16"/>
  <c r="P347" i="16"/>
  <c r="O347" i="16"/>
  <c r="K347" i="16"/>
  <c r="S347" i="16" s="1"/>
  <c r="D347" i="16"/>
  <c r="C347" i="16"/>
  <c r="B347" i="16"/>
  <c r="S347" i="11"/>
  <c r="R347" i="11"/>
  <c r="P347" i="11"/>
  <c r="O347" i="11"/>
  <c r="N347" i="11"/>
  <c r="K347" i="11"/>
  <c r="H347" i="11"/>
  <c r="T347" i="11" s="1"/>
  <c r="D347" i="11"/>
  <c r="C347" i="11"/>
  <c r="B347" i="11"/>
  <c r="P347" i="12"/>
  <c r="O347" i="12"/>
  <c r="N347" i="12"/>
  <c r="M347" i="12"/>
  <c r="I347" i="12"/>
  <c r="Q347" i="12" s="1"/>
  <c r="D347" i="12"/>
  <c r="C347" i="12"/>
  <c r="B347" i="12"/>
  <c r="P347" i="10"/>
  <c r="O347" i="10"/>
  <c r="M347" i="10"/>
  <c r="M347" i="18" s="1"/>
  <c r="I347" i="10"/>
  <c r="Q347" i="10" s="1"/>
  <c r="D347" i="10"/>
  <c r="C347" i="10"/>
  <c r="B347" i="10"/>
  <c r="O347" i="1"/>
  <c r="Z347" i="18" s="1"/>
  <c r="N347" i="1"/>
  <c r="P347" i="18" s="1"/>
  <c r="M347" i="1"/>
  <c r="J347" i="18" s="1"/>
  <c r="AL347" i="18" s="1"/>
  <c r="L347" i="1"/>
  <c r="D347" i="18" s="1"/>
  <c r="AK347" i="18" s="1"/>
  <c r="A347" i="1"/>
  <c r="A347" i="15" s="1"/>
  <c r="AX346" i="18"/>
  <c r="AW346" i="18"/>
  <c r="AV346" i="18"/>
  <c r="AF346" i="18"/>
  <c r="BB346" i="18" s="1"/>
  <c r="AD346" i="18"/>
  <c r="AC346" i="18"/>
  <c r="V346" i="18"/>
  <c r="W346" i="18" s="1"/>
  <c r="T346" i="18"/>
  <c r="AZ346" i="18" s="1"/>
  <c r="S346" i="18"/>
  <c r="O346" i="18"/>
  <c r="N346" i="18"/>
  <c r="I346" i="18"/>
  <c r="H346" i="18"/>
  <c r="C346" i="18"/>
  <c r="B346" i="18"/>
  <c r="Q346" i="15"/>
  <c r="P346" i="15"/>
  <c r="O346" i="15"/>
  <c r="N346" i="15"/>
  <c r="J346" i="15"/>
  <c r="R346" i="15" s="1"/>
  <c r="D346" i="15"/>
  <c r="C346" i="15"/>
  <c r="B346" i="15"/>
  <c r="Q346" i="14"/>
  <c r="P346" i="14"/>
  <c r="O346" i="14"/>
  <c r="N346" i="14"/>
  <c r="J346" i="14"/>
  <c r="R346" i="14" s="1"/>
  <c r="C346" i="14"/>
  <c r="B346" i="14"/>
  <c r="P346" i="13"/>
  <c r="O346" i="13"/>
  <c r="N346" i="13"/>
  <c r="M346" i="13"/>
  <c r="I346" i="13"/>
  <c r="Q346" i="13" s="1"/>
  <c r="D346" i="13"/>
  <c r="C346" i="13"/>
  <c r="B346" i="13"/>
  <c r="R346" i="16"/>
  <c r="Q346" i="16"/>
  <c r="P346" i="16"/>
  <c r="O346" i="16"/>
  <c r="K346" i="16"/>
  <c r="S346" i="16" s="1"/>
  <c r="D346" i="16"/>
  <c r="C346" i="16"/>
  <c r="B346" i="16"/>
  <c r="S346" i="11"/>
  <c r="R346" i="11"/>
  <c r="P346" i="11"/>
  <c r="O346" i="11"/>
  <c r="N346" i="11"/>
  <c r="K346" i="11"/>
  <c r="H346" i="11"/>
  <c r="T346" i="11" s="1"/>
  <c r="D346" i="11"/>
  <c r="C346" i="11"/>
  <c r="B346" i="11"/>
  <c r="P346" i="12"/>
  <c r="O346" i="12"/>
  <c r="N346" i="12"/>
  <c r="M346" i="12"/>
  <c r="I346" i="12"/>
  <c r="Q346" i="12" s="1"/>
  <c r="D346" i="12"/>
  <c r="C346" i="12"/>
  <c r="B346" i="12"/>
  <c r="P346" i="10"/>
  <c r="O346" i="10"/>
  <c r="M346" i="10"/>
  <c r="I346" i="10"/>
  <c r="Q346" i="10" s="1"/>
  <c r="D346" i="10"/>
  <c r="C346" i="10"/>
  <c r="B346" i="10"/>
  <c r="O346" i="1"/>
  <c r="Z346" i="18" s="1"/>
  <c r="N346" i="1"/>
  <c r="P346" i="18" s="1"/>
  <c r="AM346" i="18" s="1"/>
  <c r="M346" i="1"/>
  <c r="J346" i="18" s="1"/>
  <c r="AL346" i="18" s="1"/>
  <c r="L346" i="1"/>
  <c r="D346" i="18" s="1"/>
  <c r="AK346" i="18" s="1"/>
  <c r="A346" i="1"/>
  <c r="A346" i="18" s="1"/>
  <c r="AX345" i="18"/>
  <c r="AW345" i="18"/>
  <c r="AV345" i="18"/>
  <c r="AF345" i="18"/>
  <c r="BB345" i="18" s="1"/>
  <c r="AD345" i="18"/>
  <c r="AC345" i="18"/>
  <c r="Y345" i="18"/>
  <c r="W345" i="18"/>
  <c r="V345" i="18"/>
  <c r="U345" i="18"/>
  <c r="T345" i="18"/>
  <c r="AZ345" i="18" s="1"/>
  <c r="S345" i="18"/>
  <c r="O345" i="18"/>
  <c r="N345" i="18"/>
  <c r="I345" i="18"/>
  <c r="H345" i="18"/>
  <c r="C345" i="18"/>
  <c r="B345" i="18"/>
  <c r="Q345" i="15"/>
  <c r="P345" i="15"/>
  <c r="O345" i="15"/>
  <c r="N345" i="15"/>
  <c r="J345" i="15"/>
  <c r="R345" i="15" s="1"/>
  <c r="D345" i="15"/>
  <c r="C345" i="15"/>
  <c r="B345" i="15"/>
  <c r="Q345" i="14"/>
  <c r="P345" i="14"/>
  <c r="O345" i="14"/>
  <c r="N345" i="14"/>
  <c r="J345" i="14"/>
  <c r="R345" i="14" s="1"/>
  <c r="C345" i="14"/>
  <c r="B345" i="14"/>
  <c r="P345" i="13"/>
  <c r="O345" i="13"/>
  <c r="N345" i="13"/>
  <c r="M345" i="13"/>
  <c r="I345" i="13"/>
  <c r="Q345" i="13" s="1"/>
  <c r="D345" i="13"/>
  <c r="C345" i="13"/>
  <c r="B345" i="13"/>
  <c r="R345" i="16"/>
  <c r="Q345" i="16"/>
  <c r="P345" i="16"/>
  <c r="O345" i="16"/>
  <c r="K345" i="16"/>
  <c r="S345" i="16" s="1"/>
  <c r="D345" i="16"/>
  <c r="C345" i="16"/>
  <c r="B345" i="16"/>
  <c r="S345" i="11"/>
  <c r="R345" i="11"/>
  <c r="P345" i="11"/>
  <c r="O345" i="11"/>
  <c r="N345" i="11"/>
  <c r="K345" i="11"/>
  <c r="H345" i="11"/>
  <c r="T345" i="11" s="1"/>
  <c r="D345" i="11"/>
  <c r="C345" i="11"/>
  <c r="B345" i="11"/>
  <c r="P345" i="12"/>
  <c r="O345" i="12"/>
  <c r="N345" i="12"/>
  <c r="M345" i="12"/>
  <c r="I345" i="12"/>
  <c r="Q345" i="12" s="1"/>
  <c r="D345" i="12"/>
  <c r="C345" i="12"/>
  <c r="B345" i="12"/>
  <c r="P345" i="10"/>
  <c r="O345" i="10"/>
  <c r="M345" i="10"/>
  <c r="I345" i="10"/>
  <c r="Q345" i="10" s="1"/>
  <c r="D345" i="10"/>
  <c r="C345" i="10"/>
  <c r="B345" i="10"/>
  <c r="O345" i="1"/>
  <c r="Z345" i="18" s="1"/>
  <c r="N345" i="1"/>
  <c r="P345" i="18" s="1"/>
  <c r="AM345" i="18" s="1"/>
  <c r="M345" i="1"/>
  <c r="J345" i="18" s="1"/>
  <c r="AL345" i="18" s="1"/>
  <c r="L345" i="1"/>
  <c r="D345" i="18" s="1"/>
  <c r="AK345" i="18" s="1"/>
  <c r="A345" i="1"/>
  <c r="A345" i="15" s="1"/>
  <c r="AX344" i="18"/>
  <c r="AW344" i="18"/>
  <c r="AV344" i="18"/>
  <c r="AF344" i="18"/>
  <c r="BB344" i="18" s="1"/>
  <c r="AD344" i="18"/>
  <c r="AC344" i="18"/>
  <c r="V344" i="18"/>
  <c r="W344" i="18" s="1"/>
  <c r="T344" i="18"/>
  <c r="AZ344" i="18" s="1"/>
  <c r="S344" i="18"/>
  <c r="O344" i="18"/>
  <c r="N344" i="18"/>
  <c r="I344" i="18"/>
  <c r="H344" i="18"/>
  <c r="C344" i="18"/>
  <c r="B344" i="18"/>
  <c r="Q344" i="15"/>
  <c r="P344" i="15"/>
  <c r="O344" i="15"/>
  <c r="N344" i="15"/>
  <c r="J344" i="15"/>
  <c r="C344" i="15"/>
  <c r="B344" i="15"/>
  <c r="Q344" i="14"/>
  <c r="P344" i="14"/>
  <c r="O344" i="14"/>
  <c r="N344" i="14"/>
  <c r="J344" i="14"/>
  <c r="R344" i="14" s="1"/>
  <c r="C344" i="14"/>
  <c r="B344" i="14"/>
  <c r="P344" i="13"/>
  <c r="O344" i="13"/>
  <c r="N344" i="13"/>
  <c r="M344" i="13"/>
  <c r="I344" i="13"/>
  <c r="D344" i="13"/>
  <c r="C344" i="13"/>
  <c r="B344" i="13"/>
  <c r="R344" i="16"/>
  <c r="Q344" i="16"/>
  <c r="P344" i="16"/>
  <c r="O344" i="16"/>
  <c r="K344" i="16"/>
  <c r="D344" i="16"/>
  <c r="C344" i="16"/>
  <c r="B344" i="16"/>
  <c r="S344" i="11"/>
  <c r="R344" i="11"/>
  <c r="P344" i="11"/>
  <c r="O344" i="11"/>
  <c r="N344" i="11"/>
  <c r="K344" i="11"/>
  <c r="H344" i="11"/>
  <c r="T344" i="11" s="1"/>
  <c r="D344" i="11"/>
  <c r="C344" i="11"/>
  <c r="B344" i="11"/>
  <c r="P344" i="12"/>
  <c r="O344" i="12"/>
  <c r="N344" i="12"/>
  <c r="M344" i="12"/>
  <c r="I344" i="12"/>
  <c r="Q344" i="12" s="1"/>
  <c r="D344" i="12"/>
  <c r="C344" i="12"/>
  <c r="B344" i="12"/>
  <c r="P344" i="10"/>
  <c r="O344" i="10"/>
  <c r="M344" i="10"/>
  <c r="I344" i="10"/>
  <c r="Q344" i="10" s="1"/>
  <c r="D344" i="10"/>
  <c r="C344" i="10"/>
  <c r="B344" i="10"/>
  <c r="O344" i="1"/>
  <c r="Z344" i="18" s="1"/>
  <c r="N344" i="1"/>
  <c r="P344" i="18" s="1"/>
  <c r="AM344" i="18" s="1"/>
  <c r="M344" i="1"/>
  <c r="J344" i="18" s="1"/>
  <c r="AL344" i="18" s="1"/>
  <c r="L344" i="1"/>
  <c r="D344" i="18" s="1"/>
  <c r="AK344" i="18" s="1"/>
  <c r="A344" i="1"/>
  <c r="A344" i="18" s="1"/>
  <c r="AX343" i="18"/>
  <c r="AW343" i="18"/>
  <c r="AV343" i="18"/>
  <c r="AI343" i="18"/>
  <c r="AG343" i="18"/>
  <c r="AF343" i="18"/>
  <c r="BB343" i="18" s="1"/>
  <c r="AE343" i="18"/>
  <c r="AD343" i="18"/>
  <c r="AC343" i="18"/>
  <c r="Y343" i="18"/>
  <c r="W343" i="18"/>
  <c r="V343" i="18"/>
  <c r="U343" i="18"/>
  <c r="T343" i="18"/>
  <c r="AZ343" i="18" s="1"/>
  <c r="S343" i="18"/>
  <c r="O343" i="18"/>
  <c r="N343" i="18"/>
  <c r="I343" i="18"/>
  <c r="H343" i="18"/>
  <c r="C343" i="18"/>
  <c r="B343" i="18"/>
  <c r="Q343" i="15"/>
  <c r="P343" i="15"/>
  <c r="O343" i="15"/>
  <c r="N343" i="15"/>
  <c r="J343" i="15"/>
  <c r="R343" i="15" s="1"/>
  <c r="D343" i="15"/>
  <c r="C343" i="15"/>
  <c r="B343" i="15"/>
  <c r="Q343" i="14"/>
  <c r="P343" i="14"/>
  <c r="O343" i="14"/>
  <c r="N343" i="14"/>
  <c r="J343" i="14"/>
  <c r="R343" i="14" s="1"/>
  <c r="C343" i="14"/>
  <c r="B343" i="14"/>
  <c r="P343" i="13"/>
  <c r="O343" i="13"/>
  <c r="N343" i="13"/>
  <c r="M343" i="13"/>
  <c r="I343" i="13"/>
  <c r="Q343" i="13" s="1"/>
  <c r="D343" i="13"/>
  <c r="C343" i="13"/>
  <c r="B343" i="13"/>
  <c r="R343" i="16"/>
  <c r="Q343" i="16"/>
  <c r="P343" i="16"/>
  <c r="O343" i="16"/>
  <c r="K343" i="16"/>
  <c r="S343" i="16" s="1"/>
  <c r="D343" i="16"/>
  <c r="C343" i="16"/>
  <c r="B343" i="16"/>
  <c r="S343" i="11"/>
  <c r="R343" i="11"/>
  <c r="P343" i="11"/>
  <c r="O343" i="11"/>
  <c r="N343" i="11"/>
  <c r="K343" i="11"/>
  <c r="H343" i="11"/>
  <c r="T343" i="11" s="1"/>
  <c r="D343" i="11"/>
  <c r="C343" i="11"/>
  <c r="B343" i="11"/>
  <c r="P343" i="12"/>
  <c r="O343" i="12"/>
  <c r="N343" i="12"/>
  <c r="M343" i="12"/>
  <c r="I343" i="12"/>
  <c r="Q343" i="12" s="1"/>
  <c r="D343" i="12"/>
  <c r="C343" i="12"/>
  <c r="B343" i="12"/>
  <c r="P343" i="10"/>
  <c r="O343" i="10"/>
  <c r="M343" i="10"/>
  <c r="M343" i="18" s="1"/>
  <c r="I343" i="10"/>
  <c r="Q343" i="10" s="1"/>
  <c r="D343" i="10"/>
  <c r="C343" i="10"/>
  <c r="B343" i="10"/>
  <c r="O343" i="1"/>
  <c r="Z343" i="18" s="1"/>
  <c r="AN343" i="18" s="1"/>
  <c r="N343" i="1"/>
  <c r="P343" i="18" s="1"/>
  <c r="AM343" i="18" s="1"/>
  <c r="M343" i="1"/>
  <c r="J343" i="18" s="1"/>
  <c r="AL343" i="18" s="1"/>
  <c r="L343" i="1"/>
  <c r="D343" i="18" s="1"/>
  <c r="AK343" i="18" s="1"/>
  <c r="A343" i="1"/>
  <c r="A343" i="15" s="1"/>
  <c r="AX342" i="18"/>
  <c r="AW342" i="18"/>
  <c r="AV342" i="18"/>
  <c r="AF342" i="18"/>
  <c r="BB342" i="18" s="1"/>
  <c r="AD342" i="18"/>
  <c r="AC342" i="18"/>
  <c r="Y342" i="18"/>
  <c r="W342" i="18"/>
  <c r="V342" i="18"/>
  <c r="U342" i="18"/>
  <c r="T342" i="18"/>
  <c r="AZ342" i="18" s="1"/>
  <c r="S342" i="18"/>
  <c r="O342" i="18"/>
  <c r="N342" i="18"/>
  <c r="I342" i="18"/>
  <c r="H342" i="18"/>
  <c r="C342" i="18"/>
  <c r="B342" i="18"/>
  <c r="Q342" i="15"/>
  <c r="P342" i="15"/>
  <c r="O342" i="15"/>
  <c r="N342" i="15"/>
  <c r="J342" i="15"/>
  <c r="R342" i="15" s="1"/>
  <c r="D342" i="15"/>
  <c r="C342" i="15"/>
  <c r="B342" i="15"/>
  <c r="Q342" i="14"/>
  <c r="P342" i="14"/>
  <c r="O342" i="14"/>
  <c r="N342" i="14"/>
  <c r="J342" i="14"/>
  <c r="R342" i="14" s="1"/>
  <c r="C342" i="14"/>
  <c r="B342" i="14"/>
  <c r="P342" i="13"/>
  <c r="O342" i="13"/>
  <c r="N342" i="13"/>
  <c r="M342" i="13"/>
  <c r="I342" i="13"/>
  <c r="Q342" i="13" s="1"/>
  <c r="D342" i="13"/>
  <c r="C342" i="13"/>
  <c r="B342" i="13"/>
  <c r="R342" i="16"/>
  <c r="Q342" i="16"/>
  <c r="P342" i="16"/>
  <c r="O342" i="16"/>
  <c r="K342" i="16"/>
  <c r="S342" i="16" s="1"/>
  <c r="D342" i="16"/>
  <c r="C342" i="16"/>
  <c r="B342" i="16"/>
  <c r="S342" i="11"/>
  <c r="R342" i="11"/>
  <c r="P342" i="11"/>
  <c r="O342" i="11"/>
  <c r="N342" i="11"/>
  <c r="K342" i="11"/>
  <c r="H342" i="11"/>
  <c r="T342" i="11" s="1"/>
  <c r="D342" i="11"/>
  <c r="C342" i="11"/>
  <c r="B342" i="11"/>
  <c r="P342" i="12"/>
  <c r="O342" i="12"/>
  <c r="N342" i="12"/>
  <c r="M342" i="12"/>
  <c r="I342" i="12"/>
  <c r="Q342" i="12" s="1"/>
  <c r="D342" i="12"/>
  <c r="C342" i="12"/>
  <c r="B342" i="12"/>
  <c r="P342" i="10"/>
  <c r="O342" i="10"/>
  <c r="M342" i="10"/>
  <c r="I342" i="10"/>
  <c r="Q342" i="10" s="1"/>
  <c r="D342" i="10"/>
  <c r="C342" i="10"/>
  <c r="B342" i="10"/>
  <c r="O342" i="1"/>
  <c r="Z342" i="18" s="1"/>
  <c r="AN342" i="18" s="1"/>
  <c r="N342" i="1"/>
  <c r="P342" i="18" s="1"/>
  <c r="AM342" i="18" s="1"/>
  <c r="M342" i="1"/>
  <c r="J342" i="18" s="1"/>
  <c r="AL342" i="18" s="1"/>
  <c r="L342" i="1"/>
  <c r="D342" i="18" s="1"/>
  <c r="AK342" i="18" s="1"/>
  <c r="A342" i="1"/>
  <c r="A342" i="15" s="1"/>
  <c r="AX341" i="18"/>
  <c r="AW341" i="18"/>
  <c r="AV341" i="18"/>
  <c r="AF341" i="18"/>
  <c r="BB341" i="18" s="1"/>
  <c r="AD341" i="18"/>
  <c r="AC341" i="18"/>
  <c r="Y341" i="18"/>
  <c r="W341" i="18"/>
  <c r="V341" i="18"/>
  <c r="BA341" i="18" s="1"/>
  <c r="U341" i="18"/>
  <c r="T341" i="18"/>
  <c r="AZ341" i="18" s="1"/>
  <c r="S341" i="18"/>
  <c r="O341" i="18"/>
  <c r="N341" i="18"/>
  <c r="I341" i="18"/>
  <c r="H341" i="18"/>
  <c r="C341" i="18"/>
  <c r="B341" i="18"/>
  <c r="Q341" i="15"/>
  <c r="P341" i="15"/>
  <c r="O341" i="15"/>
  <c r="N341" i="15"/>
  <c r="J341" i="15"/>
  <c r="R341" i="15" s="1"/>
  <c r="D341" i="15"/>
  <c r="C341" i="15"/>
  <c r="B341" i="15"/>
  <c r="Q341" i="14"/>
  <c r="P341" i="14"/>
  <c r="O341" i="14"/>
  <c r="N341" i="14"/>
  <c r="J341" i="14"/>
  <c r="R341" i="14" s="1"/>
  <c r="C341" i="14"/>
  <c r="B341" i="14"/>
  <c r="P341" i="13"/>
  <c r="O341" i="13"/>
  <c r="N341" i="13"/>
  <c r="M341" i="13"/>
  <c r="I341" i="13"/>
  <c r="Q341" i="13" s="1"/>
  <c r="D341" i="13"/>
  <c r="C341" i="13"/>
  <c r="B341" i="13"/>
  <c r="R341" i="16"/>
  <c r="Q341" i="16"/>
  <c r="P341" i="16"/>
  <c r="O341" i="16"/>
  <c r="K341" i="16"/>
  <c r="S341" i="16" s="1"/>
  <c r="D341" i="16"/>
  <c r="C341" i="16"/>
  <c r="B341" i="16"/>
  <c r="S341" i="11"/>
  <c r="R341" i="11"/>
  <c r="P341" i="11"/>
  <c r="O341" i="11"/>
  <c r="N341" i="11"/>
  <c r="K341" i="11"/>
  <c r="H341" i="11"/>
  <c r="T341" i="11" s="1"/>
  <c r="D341" i="11"/>
  <c r="C341" i="11"/>
  <c r="B341" i="11"/>
  <c r="P341" i="12"/>
  <c r="O341" i="12"/>
  <c r="N341" i="12"/>
  <c r="M341" i="12"/>
  <c r="I341" i="12"/>
  <c r="Q341" i="12" s="1"/>
  <c r="D341" i="12"/>
  <c r="C341" i="12"/>
  <c r="B341" i="12"/>
  <c r="P341" i="10"/>
  <c r="O341" i="10"/>
  <c r="M341" i="10"/>
  <c r="M341" i="18" s="1"/>
  <c r="I341" i="10"/>
  <c r="Q341" i="10" s="1"/>
  <c r="D341" i="10"/>
  <c r="C341" i="10"/>
  <c r="B341" i="10"/>
  <c r="O341" i="1"/>
  <c r="Z341" i="18" s="1"/>
  <c r="AN341" i="18" s="1"/>
  <c r="N341" i="1"/>
  <c r="P341" i="18" s="1"/>
  <c r="AM341" i="18" s="1"/>
  <c r="M341" i="1"/>
  <c r="J341" i="18" s="1"/>
  <c r="AL341" i="18" s="1"/>
  <c r="L341" i="1"/>
  <c r="D341" i="18" s="1"/>
  <c r="AK341" i="18" s="1"/>
  <c r="A341" i="1"/>
  <c r="A341" i="18" s="1"/>
  <c r="AX340" i="18"/>
  <c r="AW340" i="18"/>
  <c r="AV340" i="18"/>
  <c r="AI340" i="18"/>
  <c r="AG340" i="18"/>
  <c r="AF340" i="18"/>
  <c r="BB340" i="18" s="1"/>
  <c r="AE340" i="18"/>
  <c r="AD340" i="18"/>
  <c r="AC340" i="18"/>
  <c r="V340" i="18"/>
  <c r="T340" i="18"/>
  <c r="AZ340" i="18" s="1"/>
  <c r="S340" i="18"/>
  <c r="I340" i="18"/>
  <c r="H340" i="18"/>
  <c r="C340" i="18"/>
  <c r="B340" i="18"/>
  <c r="Q340" i="15"/>
  <c r="P340" i="15"/>
  <c r="O340" i="15"/>
  <c r="N340" i="15"/>
  <c r="J340" i="15"/>
  <c r="C340" i="15"/>
  <c r="B340" i="15"/>
  <c r="Q340" i="14"/>
  <c r="P340" i="14"/>
  <c r="O340" i="14"/>
  <c r="N340" i="14"/>
  <c r="J340" i="14"/>
  <c r="R340" i="14" s="1"/>
  <c r="C340" i="14"/>
  <c r="B340" i="14"/>
  <c r="P340" i="13"/>
  <c r="O340" i="13"/>
  <c r="N340" i="13"/>
  <c r="M340" i="13"/>
  <c r="I340" i="13"/>
  <c r="Q340" i="13" s="1"/>
  <c r="D340" i="13"/>
  <c r="C340" i="13"/>
  <c r="B340" i="13"/>
  <c r="R340" i="16"/>
  <c r="Q340" i="16"/>
  <c r="P340" i="16"/>
  <c r="O340" i="16"/>
  <c r="K340" i="16"/>
  <c r="S340" i="16" s="1"/>
  <c r="D340" i="16"/>
  <c r="C340" i="16"/>
  <c r="B340" i="16"/>
  <c r="S340" i="11"/>
  <c r="R340" i="11"/>
  <c r="P340" i="11"/>
  <c r="O340" i="11"/>
  <c r="N340" i="11"/>
  <c r="K340" i="11"/>
  <c r="H340" i="11"/>
  <c r="T340" i="11" s="1"/>
  <c r="D340" i="11"/>
  <c r="C340" i="11"/>
  <c r="B340" i="11"/>
  <c r="P340" i="12"/>
  <c r="O340" i="12"/>
  <c r="N340" i="12"/>
  <c r="M340" i="12"/>
  <c r="I340" i="12"/>
  <c r="Q340" i="12" s="1"/>
  <c r="D340" i="12"/>
  <c r="C340" i="12"/>
  <c r="B340" i="12"/>
  <c r="P340" i="10"/>
  <c r="O340" i="10"/>
  <c r="M340" i="10"/>
  <c r="I340" i="10"/>
  <c r="Q340" i="10" s="1"/>
  <c r="D340" i="10"/>
  <c r="C340" i="10"/>
  <c r="B340" i="10"/>
  <c r="O340" i="1"/>
  <c r="Z340" i="18" s="1"/>
  <c r="AN340" i="18" s="1"/>
  <c r="N340" i="1"/>
  <c r="P340" i="18" s="1"/>
  <c r="AM340" i="18" s="1"/>
  <c r="M340" i="1"/>
  <c r="J340" i="18" s="1"/>
  <c r="AL340" i="18" s="1"/>
  <c r="L340" i="1"/>
  <c r="D340" i="18" s="1"/>
  <c r="AK340" i="18" s="1"/>
  <c r="A340" i="1"/>
  <c r="A340" i="18" s="1"/>
  <c r="AX339" i="18"/>
  <c r="AW339" i="18"/>
  <c r="AV339" i="18"/>
  <c r="AI339" i="18"/>
  <c r="AG339" i="18"/>
  <c r="AF339" i="18"/>
  <c r="BB339" i="18" s="1"/>
  <c r="AE339" i="18"/>
  <c r="AD339" i="18"/>
  <c r="AC339" i="18"/>
  <c r="V339" i="18"/>
  <c r="W339" i="18" s="1"/>
  <c r="T339" i="18"/>
  <c r="AZ339" i="18" s="1"/>
  <c r="S339" i="18"/>
  <c r="I339" i="18"/>
  <c r="H339" i="18"/>
  <c r="C339" i="18"/>
  <c r="B339" i="18"/>
  <c r="Q339" i="15"/>
  <c r="P339" i="15"/>
  <c r="O339" i="15"/>
  <c r="N339" i="15"/>
  <c r="J339" i="15"/>
  <c r="C339" i="15"/>
  <c r="B339" i="15"/>
  <c r="Q339" i="14"/>
  <c r="P339" i="14"/>
  <c r="O339" i="14"/>
  <c r="N339" i="14"/>
  <c r="J339" i="14"/>
  <c r="C339" i="14"/>
  <c r="B339" i="14"/>
  <c r="P339" i="13"/>
  <c r="O339" i="13"/>
  <c r="N339" i="13"/>
  <c r="M339" i="13"/>
  <c r="I339" i="13"/>
  <c r="Q339" i="13" s="1"/>
  <c r="D339" i="13"/>
  <c r="C339" i="13"/>
  <c r="B339" i="13"/>
  <c r="R339" i="16"/>
  <c r="Q339" i="16"/>
  <c r="P339" i="16"/>
  <c r="O339" i="16"/>
  <c r="K339" i="16"/>
  <c r="S339" i="16" s="1"/>
  <c r="D339" i="16"/>
  <c r="C339" i="16"/>
  <c r="B339" i="16"/>
  <c r="S339" i="11"/>
  <c r="R339" i="11"/>
  <c r="P339" i="11"/>
  <c r="O339" i="11"/>
  <c r="N339" i="11"/>
  <c r="K339" i="11"/>
  <c r="H339" i="11"/>
  <c r="T339" i="11" s="1"/>
  <c r="D339" i="11"/>
  <c r="C339" i="11"/>
  <c r="B339" i="11"/>
  <c r="P339" i="12"/>
  <c r="O339" i="12"/>
  <c r="N339" i="12"/>
  <c r="M339" i="12"/>
  <c r="I339" i="12"/>
  <c r="Q339" i="12" s="1"/>
  <c r="D339" i="12"/>
  <c r="C339" i="12"/>
  <c r="B339" i="12"/>
  <c r="P339" i="10"/>
  <c r="O339" i="10"/>
  <c r="M339" i="10"/>
  <c r="M339" i="18" s="1"/>
  <c r="I339" i="10"/>
  <c r="Q339" i="10" s="1"/>
  <c r="D339" i="10"/>
  <c r="C339" i="10"/>
  <c r="B339" i="10"/>
  <c r="O339" i="1"/>
  <c r="Z339" i="18" s="1"/>
  <c r="AN339" i="18" s="1"/>
  <c r="N339" i="1"/>
  <c r="P339" i="18" s="1"/>
  <c r="AM339" i="18" s="1"/>
  <c r="M339" i="1"/>
  <c r="J339" i="18" s="1"/>
  <c r="L339" i="1"/>
  <c r="D339" i="18" s="1"/>
  <c r="AK339" i="18" s="1"/>
  <c r="A339" i="1"/>
  <c r="A339" i="15" s="1"/>
  <c r="AX338" i="18"/>
  <c r="AW338" i="18"/>
  <c r="AV338" i="18"/>
  <c r="AF338" i="18"/>
  <c r="BB338" i="18" s="1"/>
  <c r="AD338" i="18"/>
  <c r="AC338" i="18"/>
  <c r="V338" i="18"/>
  <c r="W338" i="18" s="1"/>
  <c r="T338" i="18"/>
  <c r="AZ338" i="18" s="1"/>
  <c r="S338" i="18"/>
  <c r="I338" i="18"/>
  <c r="H338" i="18"/>
  <c r="C338" i="18"/>
  <c r="B338" i="18"/>
  <c r="Q338" i="15"/>
  <c r="P338" i="15"/>
  <c r="O338" i="15"/>
  <c r="N338" i="15"/>
  <c r="J338" i="15"/>
  <c r="R338" i="15" s="1"/>
  <c r="D338" i="15"/>
  <c r="C338" i="15"/>
  <c r="B338" i="15"/>
  <c r="Q338" i="14"/>
  <c r="P338" i="14"/>
  <c r="O338" i="14"/>
  <c r="N338" i="14"/>
  <c r="J338" i="14"/>
  <c r="R338" i="14" s="1"/>
  <c r="C338" i="14"/>
  <c r="B338" i="14"/>
  <c r="P338" i="13"/>
  <c r="O338" i="13"/>
  <c r="N338" i="13"/>
  <c r="M338" i="13"/>
  <c r="I338" i="13"/>
  <c r="Q338" i="13" s="1"/>
  <c r="D338" i="13"/>
  <c r="C338" i="13"/>
  <c r="B338" i="13"/>
  <c r="R338" i="16"/>
  <c r="Q338" i="16"/>
  <c r="P338" i="16"/>
  <c r="O338" i="16"/>
  <c r="K338" i="16"/>
  <c r="S338" i="16" s="1"/>
  <c r="D338" i="16"/>
  <c r="C338" i="16"/>
  <c r="B338" i="16"/>
  <c r="S338" i="11"/>
  <c r="R338" i="11"/>
  <c r="P338" i="11"/>
  <c r="O338" i="11"/>
  <c r="N338" i="11"/>
  <c r="K338" i="11"/>
  <c r="H338" i="11"/>
  <c r="T338" i="11" s="1"/>
  <c r="D338" i="11"/>
  <c r="C338" i="11"/>
  <c r="B338" i="11"/>
  <c r="P338" i="12"/>
  <c r="O338" i="12"/>
  <c r="N338" i="12"/>
  <c r="M338" i="12"/>
  <c r="I338" i="12"/>
  <c r="Q338" i="12" s="1"/>
  <c r="D338" i="12"/>
  <c r="C338" i="12"/>
  <c r="B338" i="12"/>
  <c r="P338" i="10"/>
  <c r="O338" i="10"/>
  <c r="M338" i="10"/>
  <c r="I338" i="10"/>
  <c r="Q338" i="10" s="1"/>
  <c r="D338" i="10"/>
  <c r="C338" i="10"/>
  <c r="B338" i="10"/>
  <c r="O338" i="1"/>
  <c r="Z338" i="18" s="1"/>
  <c r="N338" i="1"/>
  <c r="P338" i="18" s="1"/>
  <c r="AM338" i="18" s="1"/>
  <c r="M338" i="1"/>
  <c r="J338" i="18" s="1"/>
  <c r="AL338" i="18" s="1"/>
  <c r="L338" i="1"/>
  <c r="D338" i="18" s="1"/>
  <c r="AK338" i="18" s="1"/>
  <c r="A338" i="1"/>
  <c r="A338" i="18" s="1"/>
  <c r="AX337" i="18"/>
  <c r="AW337" i="18"/>
  <c r="AV337" i="18"/>
  <c r="AI337" i="18"/>
  <c r="AG337" i="18"/>
  <c r="AF337" i="18"/>
  <c r="BB337" i="18" s="1"/>
  <c r="AE337" i="18"/>
  <c r="AD337" i="18"/>
  <c r="AC337" i="18"/>
  <c r="V337" i="18"/>
  <c r="W337" i="18" s="1"/>
  <c r="T337" i="18"/>
  <c r="S337" i="18"/>
  <c r="I337" i="18"/>
  <c r="H337" i="18"/>
  <c r="C337" i="18"/>
  <c r="B337" i="18"/>
  <c r="Q337" i="15"/>
  <c r="P337" i="15"/>
  <c r="O337" i="15"/>
  <c r="N337" i="15"/>
  <c r="J337" i="15"/>
  <c r="C337" i="15"/>
  <c r="B337" i="15"/>
  <c r="Q337" i="14"/>
  <c r="P337" i="14"/>
  <c r="O337" i="14"/>
  <c r="N337" i="14"/>
  <c r="J337" i="14"/>
  <c r="C337" i="14"/>
  <c r="B337" i="14"/>
  <c r="P337" i="13"/>
  <c r="O337" i="13"/>
  <c r="N337" i="13"/>
  <c r="M337" i="13"/>
  <c r="I337" i="13"/>
  <c r="Q337" i="13" s="1"/>
  <c r="D337" i="13"/>
  <c r="C337" i="13"/>
  <c r="B337" i="13"/>
  <c r="R337" i="16"/>
  <c r="Q337" i="16"/>
  <c r="P337" i="16"/>
  <c r="O337" i="16"/>
  <c r="K337" i="16"/>
  <c r="S337" i="16" s="1"/>
  <c r="D337" i="16"/>
  <c r="C337" i="16"/>
  <c r="B337" i="16"/>
  <c r="S337" i="11"/>
  <c r="R337" i="11"/>
  <c r="P337" i="11"/>
  <c r="O337" i="11"/>
  <c r="N337" i="11"/>
  <c r="K337" i="11"/>
  <c r="H337" i="11"/>
  <c r="T337" i="11" s="1"/>
  <c r="D337" i="11"/>
  <c r="C337" i="11"/>
  <c r="B337" i="11"/>
  <c r="P337" i="12"/>
  <c r="O337" i="12"/>
  <c r="N337" i="12"/>
  <c r="M337" i="12"/>
  <c r="I337" i="12"/>
  <c r="Q337" i="12" s="1"/>
  <c r="D337" i="12"/>
  <c r="C337" i="12"/>
  <c r="B337" i="12"/>
  <c r="P337" i="10"/>
  <c r="O337" i="10"/>
  <c r="M337" i="10"/>
  <c r="I337" i="10"/>
  <c r="Q337" i="10" s="1"/>
  <c r="D337" i="10"/>
  <c r="C337" i="10"/>
  <c r="B337" i="10"/>
  <c r="O337" i="1"/>
  <c r="Z337" i="18" s="1"/>
  <c r="AN337" i="18" s="1"/>
  <c r="N337" i="1"/>
  <c r="P337" i="18" s="1"/>
  <c r="M337" i="1"/>
  <c r="J337" i="18" s="1"/>
  <c r="AL337" i="18" s="1"/>
  <c r="L337" i="1"/>
  <c r="D337" i="18" s="1"/>
  <c r="AK337" i="18" s="1"/>
  <c r="A337" i="1"/>
  <c r="A337" i="18" s="1"/>
  <c r="AX336" i="18"/>
  <c r="AW336" i="18"/>
  <c r="AV336" i="18"/>
  <c r="AF336" i="18"/>
  <c r="BB336" i="18" s="1"/>
  <c r="AD336" i="18"/>
  <c r="AC336" i="18"/>
  <c r="Y336" i="18"/>
  <c r="W336" i="18"/>
  <c r="V336" i="18"/>
  <c r="BA336" i="18" s="1"/>
  <c r="U336" i="18"/>
  <c r="T336" i="18"/>
  <c r="AZ336" i="18" s="1"/>
  <c r="S336" i="18"/>
  <c r="I336" i="18"/>
  <c r="H336" i="18"/>
  <c r="C336" i="18"/>
  <c r="B336" i="18"/>
  <c r="Q336" i="15"/>
  <c r="P336" i="15"/>
  <c r="O336" i="15"/>
  <c r="N336" i="15"/>
  <c r="J336" i="15"/>
  <c r="R336" i="15" s="1"/>
  <c r="D336" i="15"/>
  <c r="C336" i="15"/>
  <c r="B336" i="15"/>
  <c r="Q336" i="14"/>
  <c r="P336" i="14"/>
  <c r="O336" i="14"/>
  <c r="N336" i="14"/>
  <c r="J336" i="14"/>
  <c r="R336" i="14" s="1"/>
  <c r="C336" i="14"/>
  <c r="B336" i="14"/>
  <c r="P336" i="13"/>
  <c r="O336" i="13"/>
  <c r="N336" i="13"/>
  <c r="M336" i="13"/>
  <c r="I336" i="13"/>
  <c r="D336" i="13"/>
  <c r="C336" i="13"/>
  <c r="B336" i="13"/>
  <c r="R336" i="16"/>
  <c r="Q336" i="16"/>
  <c r="P336" i="16"/>
  <c r="O336" i="16"/>
  <c r="K336" i="16"/>
  <c r="S336" i="16" s="1"/>
  <c r="D336" i="16"/>
  <c r="C336" i="16"/>
  <c r="B336" i="16"/>
  <c r="S336" i="11"/>
  <c r="R336" i="11"/>
  <c r="P336" i="11"/>
  <c r="O336" i="11"/>
  <c r="N336" i="11"/>
  <c r="K336" i="11"/>
  <c r="H336" i="11"/>
  <c r="T336" i="11" s="1"/>
  <c r="D336" i="11"/>
  <c r="C336" i="11"/>
  <c r="B336" i="11"/>
  <c r="P336" i="12"/>
  <c r="O336" i="12"/>
  <c r="N336" i="12"/>
  <c r="M336" i="12"/>
  <c r="I336" i="12"/>
  <c r="Q336" i="12" s="1"/>
  <c r="D336" i="12"/>
  <c r="C336" i="12"/>
  <c r="B336" i="12"/>
  <c r="P336" i="10"/>
  <c r="O336" i="10"/>
  <c r="M336" i="10"/>
  <c r="I336" i="10"/>
  <c r="Q336" i="10" s="1"/>
  <c r="D336" i="10"/>
  <c r="C336" i="10"/>
  <c r="B336" i="10"/>
  <c r="O336" i="1"/>
  <c r="Z336" i="18" s="1"/>
  <c r="N336" i="1"/>
  <c r="P336" i="18" s="1"/>
  <c r="AM336" i="18" s="1"/>
  <c r="M336" i="1"/>
  <c r="J336" i="18" s="1"/>
  <c r="L336" i="1"/>
  <c r="D336" i="18" s="1"/>
  <c r="AK336" i="18" s="1"/>
  <c r="A336" i="1"/>
  <c r="A336" i="18" s="1"/>
  <c r="AX335" i="18"/>
  <c r="AW335" i="18"/>
  <c r="AV335" i="18"/>
  <c r="AI335" i="18"/>
  <c r="AG335" i="18"/>
  <c r="AF335" i="18"/>
  <c r="BB335" i="18" s="1"/>
  <c r="AE335" i="18"/>
  <c r="AD335" i="18"/>
  <c r="AC335" i="18"/>
  <c r="V335" i="18"/>
  <c r="T335" i="18"/>
  <c r="S335" i="18"/>
  <c r="I335" i="18"/>
  <c r="H335" i="18"/>
  <c r="C335" i="18"/>
  <c r="B335" i="18"/>
  <c r="Q335" i="15"/>
  <c r="P335" i="15"/>
  <c r="O335" i="15"/>
  <c r="N335" i="15"/>
  <c r="J335" i="15"/>
  <c r="R335" i="15" s="1"/>
  <c r="D335" i="15"/>
  <c r="C335" i="15"/>
  <c r="B335" i="15"/>
  <c r="Q335" i="14"/>
  <c r="P335" i="14"/>
  <c r="O335" i="14"/>
  <c r="N335" i="14"/>
  <c r="J335" i="14"/>
  <c r="R335" i="14" s="1"/>
  <c r="C335" i="14"/>
  <c r="B335" i="14"/>
  <c r="P335" i="13"/>
  <c r="O335" i="13"/>
  <c r="N335" i="13"/>
  <c r="M335" i="13"/>
  <c r="I335" i="13"/>
  <c r="Q335" i="13" s="1"/>
  <c r="D335" i="13"/>
  <c r="C335" i="13"/>
  <c r="B335" i="13"/>
  <c r="R335" i="16"/>
  <c r="Q335" i="16"/>
  <c r="P335" i="16"/>
  <c r="O335" i="16"/>
  <c r="K335" i="16"/>
  <c r="S335" i="16" s="1"/>
  <c r="D335" i="16"/>
  <c r="C335" i="16"/>
  <c r="B335" i="16"/>
  <c r="S335" i="11"/>
  <c r="R335" i="11"/>
  <c r="P335" i="11"/>
  <c r="O335" i="11"/>
  <c r="N335" i="11"/>
  <c r="K335" i="11"/>
  <c r="H335" i="11"/>
  <c r="T335" i="11" s="1"/>
  <c r="D335" i="11"/>
  <c r="C335" i="11"/>
  <c r="B335" i="11"/>
  <c r="P335" i="12"/>
  <c r="O335" i="12"/>
  <c r="N335" i="12"/>
  <c r="M335" i="12"/>
  <c r="I335" i="12"/>
  <c r="Q335" i="12" s="1"/>
  <c r="D335" i="12"/>
  <c r="C335" i="12"/>
  <c r="B335" i="12"/>
  <c r="P335" i="10"/>
  <c r="O335" i="10"/>
  <c r="M335" i="10"/>
  <c r="I335" i="10"/>
  <c r="Q335" i="10" s="1"/>
  <c r="D335" i="10"/>
  <c r="C335" i="10"/>
  <c r="B335" i="10"/>
  <c r="O335" i="1"/>
  <c r="Z335" i="18" s="1"/>
  <c r="AN335" i="18" s="1"/>
  <c r="N335" i="1"/>
  <c r="P335" i="18" s="1"/>
  <c r="AM335" i="18" s="1"/>
  <c r="M335" i="1"/>
  <c r="J335" i="18" s="1"/>
  <c r="L335" i="1"/>
  <c r="D335" i="18" s="1"/>
  <c r="AK335" i="18" s="1"/>
  <c r="A335" i="1"/>
  <c r="A335" i="18" s="1"/>
  <c r="AX334" i="18"/>
  <c r="AW334" i="18"/>
  <c r="AV334" i="18"/>
  <c r="AF334" i="18"/>
  <c r="BB334" i="18" s="1"/>
  <c r="AD334" i="18"/>
  <c r="AC334" i="18"/>
  <c r="V334" i="18"/>
  <c r="W334" i="18" s="1"/>
  <c r="T334" i="18"/>
  <c r="AZ334" i="18" s="1"/>
  <c r="S334" i="18"/>
  <c r="I334" i="18"/>
  <c r="H334" i="18"/>
  <c r="C334" i="18"/>
  <c r="B334" i="18"/>
  <c r="Q334" i="15"/>
  <c r="P334" i="15"/>
  <c r="O334" i="15"/>
  <c r="N334" i="15"/>
  <c r="J334" i="15"/>
  <c r="C334" i="15"/>
  <c r="B334" i="15"/>
  <c r="Q334" i="14"/>
  <c r="P334" i="14"/>
  <c r="O334" i="14"/>
  <c r="N334" i="14"/>
  <c r="J334" i="14"/>
  <c r="C334" i="14"/>
  <c r="B334" i="14"/>
  <c r="P334" i="13"/>
  <c r="O334" i="13"/>
  <c r="N334" i="13"/>
  <c r="M334" i="13"/>
  <c r="I334" i="13"/>
  <c r="D334" i="13"/>
  <c r="C334" i="13"/>
  <c r="B334" i="13"/>
  <c r="R334" i="16"/>
  <c r="Q334" i="16"/>
  <c r="P334" i="16"/>
  <c r="O334" i="16"/>
  <c r="K334" i="16"/>
  <c r="D334" i="16"/>
  <c r="C334" i="16"/>
  <c r="B334" i="16"/>
  <c r="S334" i="11"/>
  <c r="R334" i="11"/>
  <c r="P334" i="11"/>
  <c r="O334" i="11"/>
  <c r="N334" i="11"/>
  <c r="K334" i="11"/>
  <c r="H334" i="11"/>
  <c r="T334" i="11" s="1"/>
  <c r="D334" i="11"/>
  <c r="C334" i="11"/>
  <c r="B334" i="11"/>
  <c r="P334" i="12"/>
  <c r="O334" i="12"/>
  <c r="N334" i="12"/>
  <c r="M334" i="12"/>
  <c r="I334" i="12"/>
  <c r="Q334" i="12" s="1"/>
  <c r="D334" i="12"/>
  <c r="C334" i="12"/>
  <c r="B334" i="12"/>
  <c r="P334" i="10"/>
  <c r="O334" i="10"/>
  <c r="M334" i="10"/>
  <c r="M334" i="18" s="1"/>
  <c r="I334" i="10"/>
  <c r="Q334" i="10" s="1"/>
  <c r="D334" i="10"/>
  <c r="C334" i="10"/>
  <c r="B334" i="10"/>
  <c r="O334" i="1"/>
  <c r="Z334" i="18" s="1"/>
  <c r="N334" i="1"/>
  <c r="P334" i="18" s="1"/>
  <c r="AM334" i="18" s="1"/>
  <c r="M334" i="1"/>
  <c r="J334" i="18" s="1"/>
  <c r="AL334" i="18" s="1"/>
  <c r="L334" i="1"/>
  <c r="D334" i="18" s="1"/>
  <c r="AK334" i="18" s="1"/>
  <c r="A334" i="1"/>
  <c r="A334" i="18" s="1"/>
  <c r="AX333" i="18"/>
  <c r="AW333" i="18"/>
  <c r="AV333" i="18"/>
  <c r="AF333" i="18"/>
  <c r="BB333" i="18" s="1"/>
  <c r="AD333" i="18"/>
  <c r="AC333" i="18"/>
  <c r="V333" i="18"/>
  <c r="T333" i="18"/>
  <c r="AZ333" i="18" s="1"/>
  <c r="S333" i="18"/>
  <c r="I333" i="18"/>
  <c r="H333" i="18"/>
  <c r="C333" i="18"/>
  <c r="B333" i="18"/>
  <c r="Q333" i="15"/>
  <c r="P333" i="15"/>
  <c r="O333" i="15"/>
  <c r="N333" i="15"/>
  <c r="J333" i="15"/>
  <c r="C333" i="15"/>
  <c r="B333" i="15"/>
  <c r="Q333" i="14"/>
  <c r="P333" i="14"/>
  <c r="O333" i="14"/>
  <c r="N333" i="14"/>
  <c r="J333" i="14"/>
  <c r="C333" i="14"/>
  <c r="B333" i="14"/>
  <c r="P333" i="13"/>
  <c r="O333" i="13"/>
  <c r="N333" i="13"/>
  <c r="M333" i="13"/>
  <c r="I333" i="13"/>
  <c r="D333" i="13"/>
  <c r="C333" i="13"/>
  <c r="B333" i="13"/>
  <c r="R333" i="16"/>
  <c r="Q333" i="16"/>
  <c r="P333" i="16"/>
  <c r="O333" i="16"/>
  <c r="K333" i="16"/>
  <c r="D333" i="16"/>
  <c r="C333" i="16"/>
  <c r="B333" i="16"/>
  <c r="S333" i="11"/>
  <c r="R333" i="11"/>
  <c r="P333" i="11"/>
  <c r="O333" i="11"/>
  <c r="N333" i="11"/>
  <c r="K333" i="11"/>
  <c r="H333" i="11"/>
  <c r="T333" i="11" s="1"/>
  <c r="D333" i="11"/>
  <c r="C333" i="11"/>
  <c r="B333" i="11"/>
  <c r="P333" i="12"/>
  <c r="O333" i="12"/>
  <c r="N333" i="12"/>
  <c r="M333" i="12"/>
  <c r="I333" i="12"/>
  <c r="Q333" i="12" s="1"/>
  <c r="D333" i="12"/>
  <c r="C333" i="12"/>
  <c r="B333" i="12"/>
  <c r="P333" i="10"/>
  <c r="O333" i="10"/>
  <c r="M333" i="10"/>
  <c r="M333" i="18" s="1"/>
  <c r="I333" i="10"/>
  <c r="Q333" i="10" s="1"/>
  <c r="D333" i="10"/>
  <c r="C333" i="10"/>
  <c r="B333" i="10"/>
  <c r="O333" i="1"/>
  <c r="Z333" i="18" s="1"/>
  <c r="N333" i="1"/>
  <c r="P333" i="18" s="1"/>
  <c r="M333" i="1"/>
  <c r="J333" i="18" s="1"/>
  <c r="L333" i="1"/>
  <c r="D333" i="18" s="1"/>
  <c r="AK333" i="18" s="1"/>
  <c r="A333" i="1"/>
  <c r="A333" i="15" s="1"/>
  <c r="AX332" i="18"/>
  <c r="AW332" i="18"/>
  <c r="AV332" i="18"/>
  <c r="AI332" i="18"/>
  <c r="AG332" i="18"/>
  <c r="AF332" i="18"/>
  <c r="BB332" i="18" s="1"/>
  <c r="AE332" i="18"/>
  <c r="AD332" i="18"/>
  <c r="AC332" i="18"/>
  <c r="V332" i="18"/>
  <c r="W332" i="18" s="1"/>
  <c r="T332" i="18"/>
  <c r="AZ332" i="18" s="1"/>
  <c r="S332" i="18"/>
  <c r="I332" i="18"/>
  <c r="H332" i="18"/>
  <c r="C332" i="18"/>
  <c r="B332" i="18"/>
  <c r="Q332" i="15"/>
  <c r="P332" i="15"/>
  <c r="O332" i="15"/>
  <c r="N332" i="15"/>
  <c r="J332" i="15"/>
  <c r="C332" i="15"/>
  <c r="B332" i="15"/>
  <c r="Q332" i="14"/>
  <c r="P332" i="14"/>
  <c r="O332" i="14"/>
  <c r="N332" i="14"/>
  <c r="J332" i="14"/>
  <c r="C332" i="14"/>
  <c r="B332" i="14"/>
  <c r="P332" i="13"/>
  <c r="O332" i="13"/>
  <c r="N332" i="13"/>
  <c r="M332" i="13"/>
  <c r="I332" i="13"/>
  <c r="Q332" i="13" s="1"/>
  <c r="D332" i="13"/>
  <c r="C332" i="13"/>
  <c r="B332" i="13"/>
  <c r="R332" i="16"/>
  <c r="Q332" i="16"/>
  <c r="P332" i="16"/>
  <c r="O332" i="16"/>
  <c r="K332" i="16"/>
  <c r="S332" i="16" s="1"/>
  <c r="D332" i="16"/>
  <c r="C332" i="16"/>
  <c r="B332" i="16"/>
  <c r="S332" i="11"/>
  <c r="R332" i="11"/>
  <c r="P332" i="11"/>
  <c r="O332" i="11"/>
  <c r="N332" i="11"/>
  <c r="K332" i="11"/>
  <c r="H332" i="11"/>
  <c r="T332" i="11" s="1"/>
  <c r="D332" i="11"/>
  <c r="C332" i="11"/>
  <c r="B332" i="11"/>
  <c r="P332" i="12"/>
  <c r="O332" i="12"/>
  <c r="N332" i="12"/>
  <c r="M332" i="12"/>
  <c r="I332" i="12"/>
  <c r="Q332" i="12" s="1"/>
  <c r="D332" i="12"/>
  <c r="C332" i="12"/>
  <c r="B332" i="12"/>
  <c r="P332" i="10"/>
  <c r="O332" i="10"/>
  <c r="M332" i="10"/>
  <c r="M332" i="18" s="1"/>
  <c r="I332" i="10"/>
  <c r="Q332" i="10" s="1"/>
  <c r="D332" i="10"/>
  <c r="C332" i="10"/>
  <c r="B332" i="10"/>
  <c r="O332" i="1"/>
  <c r="Z332" i="18" s="1"/>
  <c r="AN332" i="18" s="1"/>
  <c r="N332" i="1"/>
  <c r="P332" i="18" s="1"/>
  <c r="AM332" i="18" s="1"/>
  <c r="M332" i="1"/>
  <c r="J332" i="18" s="1"/>
  <c r="L332" i="1"/>
  <c r="D332" i="18" s="1"/>
  <c r="AK332" i="18" s="1"/>
  <c r="A332" i="1"/>
  <c r="A332" i="15" s="1"/>
  <c r="AX331" i="18"/>
  <c r="AW331" i="18"/>
  <c r="AV331" i="18"/>
  <c r="AI331" i="18"/>
  <c r="AG331" i="18"/>
  <c r="AF331" i="18"/>
  <c r="BB331" i="18" s="1"/>
  <c r="AE331" i="18"/>
  <c r="AD331" i="18"/>
  <c r="AC331" i="18"/>
  <c r="V331" i="18"/>
  <c r="W331" i="18" s="1"/>
  <c r="T331" i="18"/>
  <c r="AZ331" i="18" s="1"/>
  <c r="S331" i="18"/>
  <c r="I331" i="18"/>
  <c r="H331" i="18"/>
  <c r="C331" i="18"/>
  <c r="B331" i="18"/>
  <c r="Q331" i="15"/>
  <c r="P331" i="15"/>
  <c r="O331" i="15"/>
  <c r="N331" i="15"/>
  <c r="J331" i="15"/>
  <c r="C331" i="15"/>
  <c r="B331" i="15"/>
  <c r="Q331" i="14"/>
  <c r="P331" i="14"/>
  <c r="O331" i="14"/>
  <c r="N331" i="14"/>
  <c r="J331" i="14"/>
  <c r="R331" i="14" s="1"/>
  <c r="C331" i="14"/>
  <c r="B331" i="14"/>
  <c r="P331" i="13"/>
  <c r="O331" i="13"/>
  <c r="N331" i="13"/>
  <c r="M331" i="13"/>
  <c r="I331" i="13"/>
  <c r="Q331" i="13" s="1"/>
  <c r="D331" i="13"/>
  <c r="C331" i="13"/>
  <c r="B331" i="13"/>
  <c r="R331" i="16"/>
  <c r="Q331" i="16"/>
  <c r="P331" i="16"/>
  <c r="O331" i="16"/>
  <c r="K331" i="16"/>
  <c r="S331" i="16" s="1"/>
  <c r="D331" i="16"/>
  <c r="C331" i="16"/>
  <c r="B331" i="16"/>
  <c r="S331" i="11"/>
  <c r="R331" i="11"/>
  <c r="P331" i="11"/>
  <c r="O331" i="11"/>
  <c r="N331" i="11"/>
  <c r="K331" i="11"/>
  <c r="H331" i="11"/>
  <c r="T331" i="11" s="1"/>
  <c r="D331" i="11"/>
  <c r="C331" i="11"/>
  <c r="B331" i="11"/>
  <c r="P331" i="12"/>
  <c r="O331" i="12"/>
  <c r="N331" i="12"/>
  <c r="M331" i="12"/>
  <c r="I331" i="12"/>
  <c r="Q331" i="12" s="1"/>
  <c r="D331" i="12"/>
  <c r="C331" i="12"/>
  <c r="B331" i="12"/>
  <c r="P331" i="10"/>
  <c r="O331" i="10"/>
  <c r="M331" i="10"/>
  <c r="I331" i="10"/>
  <c r="Q331" i="10" s="1"/>
  <c r="D331" i="10"/>
  <c r="C331" i="10"/>
  <c r="B331" i="10"/>
  <c r="O331" i="1"/>
  <c r="Z331" i="18" s="1"/>
  <c r="AN331" i="18" s="1"/>
  <c r="N331" i="1"/>
  <c r="P331" i="18" s="1"/>
  <c r="AM331" i="18" s="1"/>
  <c r="M331" i="1"/>
  <c r="J331" i="18" s="1"/>
  <c r="AL331" i="18" s="1"/>
  <c r="L331" i="1"/>
  <c r="D331" i="18" s="1"/>
  <c r="AK331" i="18" s="1"/>
  <c r="A331" i="1"/>
  <c r="A331" i="15" s="1"/>
  <c r="AX330" i="18"/>
  <c r="AW330" i="18"/>
  <c r="AV330" i="18"/>
  <c r="AI330" i="18"/>
  <c r="AG330" i="18"/>
  <c r="AF330" i="18"/>
  <c r="BB330" i="18" s="1"/>
  <c r="AE330" i="18"/>
  <c r="AD330" i="18"/>
  <c r="AC330" i="18"/>
  <c r="V330" i="18"/>
  <c r="W330" i="18" s="1"/>
  <c r="T330" i="18"/>
  <c r="AZ330" i="18" s="1"/>
  <c r="S330" i="18"/>
  <c r="O330" i="18"/>
  <c r="N330" i="18"/>
  <c r="I330" i="18"/>
  <c r="H330" i="18"/>
  <c r="C330" i="18"/>
  <c r="B330" i="18"/>
  <c r="Q330" i="15"/>
  <c r="P330" i="15"/>
  <c r="O330" i="15"/>
  <c r="N330" i="15"/>
  <c r="J330" i="15"/>
  <c r="R330" i="15" s="1"/>
  <c r="D330" i="15"/>
  <c r="C330" i="15"/>
  <c r="B330" i="15"/>
  <c r="Q330" i="14"/>
  <c r="P330" i="14"/>
  <c r="O330" i="14"/>
  <c r="N330" i="14"/>
  <c r="J330" i="14"/>
  <c r="C330" i="14"/>
  <c r="B330" i="14"/>
  <c r="P330" i="13"/>
  <c r="O330" i="13"/>
  <c r="N330" i="13"/>
  <c r="M330" i="13"/>
  <c r="I330" i="13"/>
  <c r="Q330" i="13" s="1"/>
  <c r="D330" i="13"/>
  <c r="C330" i="13"/>
  <c r="B330" i="13"/>
  <c r="R330" i="16"/>
  <c r="Q330" i="16"/>
  <c r="P330" i="16"/>
  <c r="O330" i="16"/>
  <c r="K330" i="16"/>
  <c r="S330" i="16" s="1"/>
  <c r="D330" i="16"/>
  <c r="C330" i="16"/>
  <c r="B330" i="16"/>
  <c r="S330" i="11"/>
  <c r="R330" i="11"/>
  <c r="P330" i="11"/>
  <c r="O330" i="11"/>
  <c r="N330" i="11"/>
  <c r="K330" i="11"/>
  <c r="H330" i="11"/>
  <c r="T330" i="11" s="1"/>
  <c r="D330" i="11"/>
  <c r="C330" i="11"/>
  <c r="B330" i="11"/>
  <c r="P330" i="12"/>
  <c r="O330" i="12"/>
  <c r="N330" i="12"/>
  <c r="M330" i="12"/>
  <c r="I330" i="12"/>
  <c r="Q330" i="12" s="1"/>
  <c r="D330" i="12"/>
  <c r="C330" i="12"/>
  <c r="B330" i="12"/>
  <c r="P330" i="10"/>
  <c r="O330" i="10"/>
  <c r="M330" i="10"/>
  <c r="M330" i="18" s="1"/>
  <c r="I330" i="10"/>
  <c r="Q330" i="10" s="1"/>
  <c r="D330" i="10"/>
  <c r="C330" i="10"/>
  <c r="B330" i="10"/>
  <c r="O330" i="1"/>
  <c r="Z330" i="18" s="1"/>
  <c r="AN330" i="18" s="1"/>
  <c r="N330" i="1"/>
  <c r="P330" i="18" s="1"/>
  <c r="M330" i="1"/>
  <c r="J330" i="18" s="1"/>
  <c r="AL330" i="18" s="1"/>
  <c r="L330" i="1"/>
  <c r="D330" i="18" s="1"/>
  <c r="AK330" i="18" s="1"/>
  <c r="A330" i="1"/>
  <c r="A330" i="15" s="1"/>
  <c r="AX329" i="18"/>
  <c r="AW329" i="18"/>
  <c r="AV329" i="18"/>
  <c r="AI329" i="18"/>
  <c r="AG329" i="18"/>
  <c r="AF329" i="18"/>
  <c r="BB329" i="18" s="1"/>
  <c r="AE329" i="18"/>
  <c r="AD329" i="18"/>
  <c r="AC329" i="18"/>
  <c r="V329" i="18"/>
  <c r="T329" i="18"/>
  <c r="AZ329" i="18" s="1"/>
  <c r="S329" i="18"/>
  <c r="O329" i="18"/>
  <c r="N329" i="18"/>
  <c r="I329" i="18"/>
  <c r="H329" i="18"/>
  <c r="C329" i="18"/>
  <c r="B329" i="18"/>
  <c r="Q329" i="15"/>
  <c r="P329" i="15"/>
  <c r="O329" i="15"/>
  <c r="N329" i="15"/>
  <c r="J329" i="15"/>
  <c r="R329" i="15" s="1"/>
  <c r="D329" i="15"/>
  <c r="C329" i="15"/>
  <c r="B329" i="15"/>
  <c r="Q329" i="14"/>
  <c r="P329" i="14"/>
  <c r="O329" i="14"/>
  <c r="N329" i="14"/>
  <c r="J329" i="14"/>
  <c r="C329" i="14"/>
  <c r="B329" i="14"/>
  <c r="P329" i="13"/>
  <c r="O329" i="13"/>
  <c r="N329" i="13"/>
  <c r="M329" i="13"/>
  <c r="I329" i="13"/>
  <c r="Q329" i="13" s="1"/>
  <c r="D329" i="13"/>
  <c r="C329" i="13"/>
  <c r="B329" i="13"/>
  <c r="R329" i="16"/>
  <c r="Q329" i="16"/>
  <c r="P329" i="16"/>
  <c r="O329" i="16"/>
  <c r="K329" i="16"/>
  <c r="S329" i="16" s="1"/>
  <c r="D329" i="16"/>
  <c r="C329" i="16"/>
  <c r="B329" i="16"/>
  <c r="S329" i="11"/>
  <c r="R329" i="11"/>
  <c r="P329" i="11"/>
  <c r="O329" i="11"/>
  <c r="N329" i="11"/>
  <c r="K329" i="11"/>
  <c r="H329" i="11"/>
  <c r="T329" i="11" s="1"/>
  <c r="D329" i="11"/>
  <c r="C329" i="11"/>
  <c r="B329" i="11"/>
  <c r="P329" i="12"/>
  <c r="O329" i="12"/>
  <c r="N329" i="12"/>
  <c r="M329" i="12"/>
  <c r="I329" i="12"/>
  <c r="Q329" i="12" s="1"/>
  <c r="D329" i="12"/>
  <c r="C329" i="12"/>
  <c r="B329" i="12"/>
  <c r="P329" i="10"/>
  <c r="O329" i="10"/>
  <c r="M329" i="10"/>
  <c r="M329" i="18" s="1"/>
  <c r="I329" i="10"/>
  <c r="Q329" i="10" s="1"/>
  <c r="D329" i="10"/>
  <c r="C329" i="10"/>
  <c r="B329" i="10"/>
  <c r="O329" i="1"/>
  <c r="Z329" i="18" s="1"/>
  <c r="AN329" i="18" s="1"/>
  <c r="N329" i="1"/>
  <c r="P329" i="18" s="1"/>
  <c r="M329" i="1"/>
  <c r="J329" i="18" s="1"/>
  <c r="AL329" i="18" s="1"/>
  <c r="L329" i="1"/>
  <c r="D329" i="18" s="1"/>
  <c r="AK329" i="18" s="1"/>
  <c r="A329" i="1"/>
  <c r="A329" i="15" s="1"/>
  <c r="AX328" i="18"/>
  <c r="AW328" i="18"/>
  <c r="AV328" i="18"/>
  <c r="AI328" i="18"/>
  <c r="AG328" i="18"/>
  <c r="AF328" i="18"/>
  <c r="BB328" i="18" s="1"/>
  <c r="AE328" i="18"/>
  <c r="AD328" i="18"/>
  <c r="AC328" i="18"/>
  <c r="Y328" i="18"/>
  <c r="W328" i="18"/>
  <c r="V328" i="18"/>
  <c r="BA328" i="18" s="1"/>
  <c r="U328" i="18"/>
  <c r="T328" i="18"/>
  <c r="AZ328" i="18" s="1"/>
  <c r="S328" i="18"/>
  <c r="O328" i="18"/>
  <c r="N328" i="18"/>
  <c r="I328" i="18"/>
  <c r="H328" i="18"/>
  <c r="C328" i="18"/>
  <c r="B328" i="18"/>
  <c r="Q328" i="15"/>
  <c r="P328" i="15"/>
  <c r="O328" i="15"/>
  <c r="N328" i="15"/>
  <c r="J328" i="15"/>
  <c r="R328" i="15" s="1"/>
  <c r="D328" i="15"/>
  <c r="C328" i="15"/>
  <c r="B328" i="15"/>
  <c r="Q328" i="14"/>
  <c r="P328" i="14"/>
  <c r="O328" i="14"/>
  <c r="N328" i="14"/>
  <c r="J328" i="14"/>
  <c r="R328" i="14" s="1"/>
  <c r="C328" i="14"/>
  <c r="B328" i="14"/>
  <c r="P328" i="13"/>
  <c r="O328" i="13"/>
  <c r="N328" i="13"/>
  <c r="M328" i="13"/>
  <c r="I328" i="13"/>
  <c r="Q328" i="13" s="1"/>
  <c r="D328" i="13"/>
  <c r="C328" i="13"/>
  <c r="B328" i="13"/>
  <c r="R328" i="16"/>
  <c r="Q328" i="16"/>
  <c r="P328" i="16"/>
  <c r="O328" i="16"/>
  <c r="K328" i="16"/>
  <c r="S328" i="16" s="1"/>
  <c r="D328" i="16"/>
  <c r="C328" i="16"/>
  <c r="B328" i="16"/>
  <c r="S328" i="11"/>
  <c r="R328" i="11"/>
  <c r="P328" i="11"/>
  <c r="O328" i="11"/>
  <c r="N328" i="11"/>
  <c r="K328" i="11"/>
  <c r="H328" i="11"/>
  <c r="T328" i="11" s="1"/>
  <c r="D328" i="11"/>
  <c r="C328" i="11"/>
  <c r="B328" i="11"/>
  <c r="P328" i="12"/>
  <c r="O328" i="12"/>
  <c r="N328" i="12"/>
  <c r="M328" i="12"/>
  <c r="I328" i="12"/>
  <c r="Q328" i="12" s="1"/>
  <c r="D328" i="12"/>
  <c r="C328" i="12"/>
  <c r="B328" i="12"/>
  <c r="P328" i="10"/>
  <c r="O328" i="10"/>
  <c r="M328" i="10"/>
  <c r="M328" i="18" s="1"/>
  <c r="I328" i="10"/>
  <c r="Q328" i="10" s="1"/>
  <c r="D328" i="10"/>
  <c r="C328" i="10"/>
  <c r="B328" i="10"/>
  <c r="O328" i="1"/>
  <c r="Z328" i="18" s="1"/>
  <c r="AN328" i="18" s="1"/>
  <c r="N328" i="1"/>
  <c r="P328" i="18" s="1"/>
  <c r="AM328" i="18" s="1"/>
  <c r="M328" i="1"/>
  <c r="J328" i="18" s="1"/>
  <c r="AL328" i="18" s="1"/>
  <c r="L328" i="1"/>
  <c r="D328" i="18" s="1"/>
  <c r="AK328" i="18" s="1"/>
  <c r="A328" i="1"/>
  <c r="A328" i="15" s="1"/>
  <c r="AX327" i="18"/>
  <c r="AW327" i="18"/>
  <c r="AV327" i="18"/>
  <c r="AI327" i="18"/>
  <c r="AG327" i="18"/>
  <c r="AF327" i="18"/>
  <c r="BB327" i="18" s="1"/>
  <c r="AE327" i="18"/>
  <c r="AD327" i="18"/>
  <c r="AC327" i="18"/>
  <c r="Y327" i="18"/>
  <c r="W327" i="18"/>
  <c r="V327" i="18"/>
  <c r="U327" i="18"/>
  <c r="T327" i="18"/>
  <c r="AZ327" i="18" s="1"/>
  <c r="S327" i="18"/>
  <c r="O327" i="18"/>
  <c r="N327" i="18"/>
  <c r="C327" i="18"/>
  <c r="B327" i="18"/>
  <c r="Q327" i="15"/>
  <c r="P327" i="15"/>
  <c r="O327" i="15"/>
  <c r="N327" i="15"/>
  <c r="J327" i="15"/>
  <c r="R327" i="15" s="1"/>
  <c r="D327" i="15"/>
  <c r="C327" i="15"/>
  <c r="B327" i="15"/>
  <c r="Q327" i="14"/>
  <c r="P327" i="14"/>
  <c r="O327" i="14"/>
  <c r="N327" i="14"/>
  <c r="J327" i="14"/>
  <c r="R327" i="14" s="1"/>
  <c r="C327" i="14"/>
  <c r="B327" i="14"/>
  <c r="P327" i="13"/>
  <c r="O327" i="13"/>
  <c r="N327" i="13"/>
  <c r="M327" i="13"/>
  <c r="I327" i="13"/>
  <c r="Q327" i="13" s="1"/>
  <c r="D327" i="13"/>
  <c r="C327" i="13"/>
  <c r="B327" i="13"/>
  <c r="R327" i="16"/>
  <c r="Q327" i="16"/>
  <c r="P327" i="16"/>
  <c r="O327" i="16"/>
  <c r="K327" i="16"/>
  <c r="S327" i="16" s="1"/>
  <c r="D327" i="16"/>
  <c r="C327" i="16"/>
  <c r="B327" i="16"/>
  <c r="S327" i="11"/>
  <c r="R327" i="11"/>
  <c r="P327" i="11"/>
  <c r="O327" i="11"/>
  <c r="N327" i="11"/>
  <c r="K327" i="11"/>
  <c r="H327" i="11"/>
  <c r="T327" i="11" s="1"/>
  <c r="D327" i="11"/>
  <c r="C327" i="11"/>
  <c r="B327" i="11"/>
  <c r="P327" i="12"/>
  <c r="O327" i="12"/>
  <c r="N327" i="12"/>
  <c r="M327" i="12"/>
  <c r="I327" i="12"/>
  <c r="Q327" i="12" s="1"/>
  <c r="D327" i="12"/>
  <c r="C327" i="12"/>
  <c r="B327" i="12"/>
  <c r="P327" i="10"/>
  <c r="O327" i="10"/>
  <c r="M327" i="10"/>
  <c r="I327" i="10"/>
  <c r="D327" i="10"/>
  <c r="C327" i="10"/>
  <c r="B327" i="10"/>
  <c r="O327" i="1"/>
  <c r="Z327" i="18" s="1"/>
  <c r="AN327" i="18" s="1"/>
  <c r="N327" i="1"/>
  <c r="P327" i="18" s="1"/>
  <c r="AM327" i="18" s="1"/>
  <c r="M327" i="1"/>
  <c r="J327" i="18" s="1"/>
  <c r="AL327" i="18" s="1"/>
  <c r="L327" i="1"/>
  <c r="D327" i="18" s="1"/>
  <c r="AK327" i="18" s="1"/>
  <c r="A327" i="1"/>
  <c r="A327" i="18" s="1"/>
  <c r="AX326" i="18"/>
  <c r="AW326" i="18"/>
  <c r="AV326" i="18"/>
  <c r="AI326" i="18"/>
  <c r="AG326" i="18"/>
  <c r="AF326" i="18"/>
  <c r="BB326" i="18" s="1"/>
  <c r="AE326" i="18"/>
  <c r="AD326" i="18"/>
  <c r="AC326" i="18"/>
  <c r="Y326" i="18"/>
  <c r="W326" i="18"/>
  <c r="V326" i="18"/>
  <c r="U326" i="18"/>
  <c r="T326" i="18"/>
  <c r="AZ326" i="18" s="1"/>
  <c r="S326" i="18"/>
  <c r="O326" i="18"/>
  <c r="N326" i="18"/>
  <c r="I326" i="18"/>
  <c r="H326" i="18"/>
  <c r="C326" i="18"/>
  <c r="B326" i="18"/>
  <c r="Q326" i="15"/>
  <c r="P326" i="15"/>
  <c r="O326" i="15"/>
  <c r="N326" i="15"/>
  <c r="J326" i="15"/>
  <c r="R326" i="15" s="1"/>
  <c r="D326" i="15"/>
  <c r="C326" i="15"/>
  <c r="B326" i="15"/>
  <c r="Q326" i="14"/>
  <c r="P326" i="14"/>
  <c r="O326" i="14"/>
  <c r="N326" i="14"/>
  <c r="J326" i="14"/>
  <c r="R326" i="14" s="1"/>
  <c r="C326" i="14"/>
  <c r="B326" i="14"/>
  <c r="P326" i="13"/>
  <c r="O326" i="13"/>
  <c r="N326" i="13"/>
  <c r="M326" i="13"/>
  <c r="I326" i="13"/>
  <c r="Q326" i="13" s="1"/>
  <c r="D326" i="13"/>
  <c r="C326" i="13"/>
  <c r="B326" i="13"/>
  <c r="R326" i="16"/>
  <c r="Q326" i="16"/>
  <c r="P326" i="16"/>
  <c r="O326" i="16"/>
  <c r="K326" i="16"/>
  <c r="S326" i="16" s="1"/>
  <c r="D326" i="16"/>
  <c r="C326" i="16"/>
  <c r="B326" i="16"/>
  <c r="S326" i="11"/>
  <c r="R326" i="11"/>
  <c r="P326" i="11"/>
  <c r="O326" i="11"/>
  <c r="N326" i="11"/>
  <c r="K326" i="11"/>
  <c r="H326" i="11"/>
  <c r="T326" i="11" s="1"/>
  <c r="D326" i="11"/>
  <c r="C326" i="11"/>
  <c r="B326" i="11"/>
  <c r="P326" i="12"/>
  <c r="O326" i="12"/>
  <c r="N326" i="12"/>
  <c r="M326" i="12"/>
  <c r="I326" i="12"/>
  <c r="Q326" i="12" s="1"/>
  <c r="D326" i="12"/>
  <c r="C326" i="12"/>
  <c r="B326" i="12"/>
  <c r="P326" i="10"/>
  <c r="O326" i="10"/>
  <c r="M326" i="10"/>
  <c r="I326" i="10"/>
  <c r="Q326" i="10" s="1"/>
  <c r="D326" i="10"/>
  <c r="C326" i="10"/>
  <c r="B326" i="10"/>
  <c r="O326" i="1"/>
  <c r="Z326" i="18" s="1"/>
  <c r="AN326" i="18" s="1"/>
  <c r="N326" i="1"/>
  <c r="P326" i="18" s="1"/>
  <c r="AM326" i="18" s="1"/>
  <c r="M326" i="1"/>
  <c r="J326" i="18" s="1"/>
  <c r="AL326" i="18" s="1"/>
  <c r="L326" i="1"/>
  <c r="D326" i="18" s="1"/>
  <c r="AK326" i="18" s="1"/>
  <c r="A326" i="1"/>
  <c r="A326" i="15" s="1"/>
  <c r="AX325" i="18"/>
  <c r="AW325" i="18"/>
  <c r="AV325" i="18"/>
  <c r="AI325" i="18"/>
  <c r="AG325" i="18"/>
  <c r="AF325" i="18"/>
  <c r="BB325" i="18" s="1"/>
  <c r="AE325" i="18"/>
  <c r="AD325" i="18"/>
  <c r="AC325" i="18"/>
  <c r="Y325" i="18"/>
  <c r="W325" i="18"/>
  <c r="V325" i="18"/>
  <c r="U325" i="18"/>
  <c r="T325" i="18"/>
  <c r="AZ325" i="18" s="1"/>
  <c r="S325" i="18"/>
  <c r="O325" i="18"/>
  <c r="N325" i="18"/>
  <c r="I325" i="18"/>
  <c r="H325" i="18"/>
  <c r="C325" i="18"/>
  <c r="B325" i="18"/>
  <c r="Q325" i="15"/>
  <c r="P325" i="15"/>
  <c r="O325" i="15"/>
  <c r="N325" i="15"/>
  <c r="J325" i="15"/>
  <c r="R325" i="15" s="1"/>
  <c r="D325" i="15"/>
  <c r="C325" i="15"/>
  <c r="B325" i="15"/>
  <c r="Q325" i="14"/>
  <c r="P325" i="14"/>
  <c r="O325" i="14"/>
  <c r="N325" i="14"/>
  <c r="J325" i="14"/>
  <c r="R325" i="14" s="1"/>
  <c r="C325" i="14"/>
  <c r="B325" i="14"/>
  <c r="P325" i="13"/>
  <c r="O325" i="13"/>
  <c r="N325" i="13"/>
  <c r="M325" i="13"/>
  <c r="I325" i="13"/>
  <c r="Q325" i="13" s="1"/>
  <c r="D325" i="13"/>
  <c r="C325" i="13"/>
  <c r="B325" i="13"/>
  <c r="R325" i="16"/>
  <c r="Q325" i="16"/>
  <c r="P325" i="16"/>
  <c r="O325" i="16"/>
  <c r="K325" i="16"/>
  <c r="S325" i="16" s="1"/>
  <c r="D325" i="16"/>
  <c r="C325" i="16"/>
  <c r="B325" i="16"/>
  <c r="S325" i="11"/>
  <c r="R325" i="11"/>
  <c r="P325" i="11"/>
  <c r="O325" i="11"/>
  <c r="N325" i="11"/>
  <c r="K325" i="11"/>
  <c r="H325" i="11"/>
  <c r="T325" i="11" s="1"/>
  <c r="D325" i="11"/>
  <c r="C325" i="11"/>
  <c r="B325" i="11"/>
  <c r="P325" i="12"/>
  <c r="O325" i="12"/>
  <c r="N325" i="12"/>
  <c r="M325" i="12"/>
  <c r="I325" i="12"/>
  <c r="Q325" i="12" s="1"/>
  <c r="D325" i="12"/>
  <c r="C325" i="12"/>
  <c r="B325" i="12"/>
  <c r="P325" i="10"/>
  <c r="O325" i="10"/>
  <c r="M325" i="10"/>
  <c r="M325" i="18" s="1"/>
  <c r="I325" i="10"/>
  <c r="Q325" i="10" s="1"/>
  <c r="D325" i="10"/>
  <c r="C325" i="10"/>
  <c r="B325" i="10"/>
  <c r="O325" i="1"/>
  <c r="Z325" i="18" s="1"/>
  <c r="AN325" i="18" s="1"/>
  <c r="N325" i="1"/>
  <c r="P325" i="18" s="1"/>
  <c r="AM325" i="18" s="1"/>
  <c r="M325" i="1"/>
  <c r="J325" i="18" s="1"/>
  <c r="AL325" i="18" s="1"/>
  <c r="L325" i="1"/>
  <c r="D325" i="18" s="1"/>
  <c r="AK325" i="18" s="1"/>
  <c r="A325" i="1"/>
  <c r="A325" i="18" s="1"/>
  <c r="AX324" i="18"/>
  <c r="AW324" i="18"/>
  <c r="AV324" i="18"/>
  <c r="AI324" i="18"/>
  <c r="AG324" i="18"/>
  <c r="AF324" i="18"/>
  <c r="BB324" i="18" s="1"/>
  <c r="AE324" i="18"/>
  <c r="AD324" i="18"/>
  <c r="AC324" i="18"/>
  <c r="Y324" i="18"/>
  <c r="W324" i="18"/>
  <c r="V324" i="18"/>
  <c r="U324" i="18"/>
  <c r="T324" i="18"/>
  <c r="AZ324" i="18" s="1"/>
  <c r="S324" i="18"/>
  <c r="O324" i="18"/>
  <c r="N324" i="18"/>
  <c r="I324" i="18"/>
  <c r="H324" i="18"/>
  <c r="C324" i="18"/>
  <c r="B324" i="18"/>
  <c r="Q324" i="15"/>
  <c r="P324" i="15"/>
  <c r="O324" i="15"/>
  <c r="N324" i="15"/>
  <c r="J324" i="15"/>
  <c r="R324" i="15" s="1"/>
  <c r="D324" i="15"/>
  <c r="C324" i="15"/>
  <c r="B324" i="15"/>
  <c r="Q324" i="14"/>
  <c r="P324" i="14"/>
  <c r="O324" i="14"/>
  <c r="N324" i="14"/>
  <c r="J324" i="14"/>
  <c r="R324" i="14" s="1"/>
  <c r="C324" i="14"/>
  <c r="B324" i="14"/>
  <c r="P324" i="13"/>
  <c r="O324" i="13"/>
  <c r="N324" i="13"/>
  <c r="M324" i="13"/>
  <c r="I324" i="13"/>
  <c r="Q324" i="13" s="1"/>
  <c r="D324" i="13"/>
  <c r="C324" i="13"/>
  <c r="B324" i="13"/>
  <c r="R324" i="16"/>
  <c r="Q324" i="16"/>
  <c r="P324" i="16"/>
  <c r="O324" i="16"/>
  <c r="K324" i="16"/>
  <c r="S324" i="16" s="1"/>
  <c r="D324" i="16"/>
  <c r="C324" i="16"/>
  <c r="B324" i="16"/>
  <c r="S324" i="11"/>
  <c r="R324" i="11"/>
  <c r="P324" i="11"/>
  <c r="O324" i="11"/>
  <c r="N324" i="11"/>
  <c r="K324" i="11"/>
  <c r="H324" i="11"/>
  <c r="T324" i="11" s="1"/>
  <c r="D324" i="11"/>
  <c r="C324" i="11"/>
  <c r="B324" i="11"/>
  <c r="P324" i="12"/>
  <c r="O324" i="12"/>
  <c r="N324" i="12"/>
  <c r="M324" i="12"/>
  <c r="I324" i="12"/>
  <c r="Q324" i="12" s="1"/>
  <c r="D324" i="12"/>
  <c r="C324" i="12"/>
  <c r="B324" i="12"/>
  <c r="P324" i="10"/>
  <c r="O324" i="10"/>
  <c r="M324" i="10"/>
  <c r="I324" i="10"/>
  <c r="Q324" i="10" s="1"/>
  <c r="D324" i="10"/>
  <c r="C324" i="10"/>
  <c r="B324" i="10"/>
  <c r="O324" i="1"/>
  <c r="Z324" i="18" s="1"/>
  <c r="AN324" i="18" s="1"/>
  <c r="N324" i="1"/>
  <c r="P324" i="18" s="1"/>
  <c r="AM324" i="18" s="1"/>
  <c r="M324" i="1"/>
  <c r="J324" i="18" s="1"/>
  <c r="AL324" i="18" s="1"/>
  <c r="L324" i="1"/>
  <c r="D324" i="18" s="1"/>
  <c r="AK324" i="18" s="1"/>
  <c r="A324" i="1"/>
  <c r="A324" i="15" s="1"/>
  <c r="AX323" i="18"/>
  <c r="AW323" i="18"/>
  <c r="AV323" i="18"/>
  <c r="AI323" i="18"/>
  <c r="AG323" i="18"/>
  <c r="AF323" i="18"/>
  <c r="BB323" i="18" s="1"/>
  <c r="AE323" i="18"/>
  <c r="AD323" i="18"/>
  <c r="AC323" i="18"/>
  <c r="Y323" i="18"/>
  <c r="W323" i="18"/>
  <c r="V323" i="18"/>
  <c r="U323" i="18"/>
  <c r="T323" i="18"/>
  <c r="AZ323" i="18" s="1"/>
  <c r="S323" i="18"/>
  <c r="O323" i="18"/>
  <c r="N323" i="18"/>
  <c r="I323" i="18"/>
  <c r="H323" i="18"/>
  <c r="C323" i="18"/>
  <c r="B323" i="18"/>
  <c r="Q323" i="15"/>
  <c r="P323" i="15"/>
  <c r="O323" i="15"/>
  <c r="N323" i="15"/>
  <c r="J323" i="15"/>
  <c r="R323" i="15" s="1"/>
  <c r="D323" i="15"/>
  <c r="C323" i="15"/>
  <c r="B323" i="15"/>
  <c r="Q323" i="14"/>
  <c r="P323" i="14"/>
  <c r="O323" i="14"/>
  <c r="N323" i="14"/>
  <c r="J323" i="14"/>
  <c r="C323" i="14"/>
  <c r="B323" i="14"/>
  <c r="P323" i="13"/>
  <c r="O323" i="13"/>
  <c r="N323" i="13"/>
  <c r="M323" i="13"/>
  <c r="I323" i="13"/>
  <c r="Q323" i="13" s="1"/>
  <c r="D323" i="13"/>
  <c r="C323" i="13"/>
  <c r="B323" i="13"/>
  <c r="R323" i="16"/>
  <c r="Q323" i="16"/>
  <c r="P323" i="16"/>
  <c r="O323" i="16"/>
  <c r="K323" i="16"/>
  <c r="S323" i="16" s="1"/>
  <c r="D323" i="16"/>
  <c r="C323" i="16"/>
  <c r="B323" i="16"/>
  <c r="S323" i="11"/>
  <c r="R323" i="11"/>
  <c r="P323" i="11"/>
  <c r="O323" i="11"/>
  <c r="N323" i="11"/>
  <c r="K323" i="11"/>
  <c r="H323" i="11"/>
  <c r="T323" i="11" s="1"/>
  <c r="D323" i="11"/>
  <c r="C323" i="11"/>
  <c r="B323" i="11"/>
  <c r="P323" i="12"/>
  <c r="O323" i="12"/>
  <c r="N323" i="12"/>
  <c r="M323" i="12"/>
  <c r="I323" i="12"/>
  <c r="Q323" i="12" s="1"/>
  <c r="D323" i="12"/>
  <c r="C323" i="12"/>
  <c r="B323" i="12"/>
  <c r="P323" i="10"/>
  <c r="O323" i="10"/>
  <c r="M323" i="10"/>
  <c r="I323" i="10"/>
  <c r="Q323" i="10" s="1"/>
  <c r="D323" i="10"/>
  <c r="C323" i="10"/>
  <c r="B323" i="10"/>
  <c r="O323" i="1"/>
  <c r="Z323" i="18" s="1"/>
  <c r="AN323" i="18" s="1"/>
  <c r="N323" i="1"/>
  <c r="P323" i="18" s="1"/>
  <c r="AM323" i="18" s="1"/>
  <c r="M323" i="1"/>
  <c r="J323" i="18" s="1"/>
  <c r="AL323" i="18" s="1"/>
  <c r="L323" i="1"/>
  <c r="D323" i="18" s="1"/>
  <c r="AK323" i="18" s="1"/>
  <c r="A323" i="1"/>
  <c r="A323" i="15" s="1"/>
  <c r="AX322" i="18"/>
  <c r="AW322" i="18"/>
  <c r="AV322" i="18"/>
  <c r="AI322" i="18"/>
  <c r="AG322" i="18"/>
  <c r="AF322" i="18"/>
  <c r="BB322" i="18" s="1"/>
  <c r="AE322" i="18"/>
  <c r="AD322" i="18"/>
  <c r="AC322" i="18"/>
  <c r="Y322" i="18"/>
  <c r="W322" i="18"/>
  <c r="V322" i="18"/>
  <c r="BA322" i="18" s="1"/>
  <c r="U322" i="18"/>
  <c r="T322" i="18"/>
  <c r="AZ322" i="18" s="1"/>
  <c r="S322" i="18"/>
  <c r="O322" i="18"/>
  <c r="N322" i="18"/>
  <c r="C322" i="18"/>
  <c r="B322" i="18"/>
  <c r="Q322" i="15"/>
  <c r="P322" i="15"/>
  <c r="O322" i="15"/>
  <c r="N322" i="15"/>
  <c r="J322" i="15"/>
  <c r="R322" i="15" s="1"/>
  <c r="D322" i="15"/>
  <c r="C322" i="15"/>
  <c r="B322" i="15"/>
  <c r="Q322" i="14"/>
  <c r="P322" i="14"/>
  <c r="O322" i="14"/>
  <c r="N322" i="14"/>
  <c r="J322" i="14"/>
  <c r="R322" i="14" s="1"/>
  <c r="C322" i="14"/>
  <c r="B322" i="14"/>
  <c r="P322" i="13"/>
  <c r="O322" i="13"/>
  <c r="N322" i="13"/>
  <c r="M322" i="13"/>
  <c r="I322" i="13"/>
  <c r="Q322" i="13" s="1"/>
  <c r="D322" i="13"/>
  <c r="C322" i="13"/>
  <c r="B322" i="13"/>
  <c r="R322" i="16"/>
  <c r="Q322" i="16"/>
  <c r="P322" i="16"/>
  <c r="O322" i="16"/>
  <c r="K322" i="16"/>
  <c r="S322" i="16" s="1"/>
  <c r="D322" i="16"/>
  <c r="C322" i="16"/>
  <c r="B322" i="16"/>
  <c r="S322" i="11"/>
  <c r="R322" i="11"/>
  <c r="P322" i="11"/>
  <c r="O322" i="11"/>
  <c r="N322" i="11"/>
  <c r="K322" i="11"/>
  <c r="H322" i="11"/>
  <c r="T322" i="11" s="1"/>
  <c r="D322" i="11"/>
  <c r="C322" i="11"/>
  <c r="B322" i="11"/>
  <c r="P322" i="12"/>
  <c r="O322" i="12"/>
  <c r="N322" i="12"/>
  <c r="M322" i="12"/>
  <c r="I322" i="12"/>
  <c r="Q322" i="12" s="1"/>
  <c r="D322" i="12"/>
  <c r="C322" i="12"/>
  <c r="B322" i="12"/>
  <c r="P322" i="10"/>
  <c r="O322" i="10"/>
  <c r="M322" i="10"/>
  <c r="M322" i="18" s="1"/>
  <c r="I322" i="10"/>
  <c r="Q322" i="10" s="1"/>
  <c r="D322" i="10"/>
  <c r="C322" i="10"/>
  <c r="B322" i="10"/>
  <c r="O322" i="1"/>
  <c r="Z322" i="18" s="1"/>
  <c r="AN322" i="18" s="1"/>
  <c r="N322" i="1"/>
  <c r="P322" i="18" s="1"/>
  <c r="AM322" i="18" s="1"/>
  <c r="M322" i="1"/>
  <c r="J322" i="18" s="1"/>
  <c r="AL322" i="18" s="1"/>
  <c r="L322" i="1"/>
  <c r="D322" i="18" s="1"/>
  <c r="AK322" i="18" s="1"/>
  <c r="A322" i="1"/>
  <c r="A322" i="15" s="1"/>
  <c r="AX321" i="18"/>
  <c r="AW321" i="18"/>
  <c r="AV321" i="18"/>
  <c r="AI321" i="18"/>
  <c r="AG321" i="18"/>
  <c r="AF321" i="18"/>
  <c r="BB321" i="18" s="1"/>
  <c r="AE321" i="18"/>
  <c r="AD321" i="18"/>
  <c r="AC321" i="18"/>
  <c r="Y321" i="18"/>
  <c r="W321" i="18"/>
  <c r="V321" i="18"/>
  <c r="U321" i="18"/>
  <c r="T321" i="18"/>
  <c r="AZ321" i="18" s="1"/>
  <c r="S321" i="18"/>
  <c r="O321" i="18"/>
  <c r="N321" i="18"/>
  <c r="I321" i="18"/>
  <c r="H321" i="18"/>
  <c r="C321" i="18"/>
  <c r="B321" i="18"/>
  <c r="Q321" i="15"/>
  <c r="P321" i="15"/>
  <c r="O321" i="15"/>
  <c r="N321" i="15"/>
  <c r="J321" i="15"/>
  <c r="R321" i="15" s="1"/>
  <c r="D321" i="15"/>
  <c r="C321" i="15"/>
  <c r="B321" i="15"/>
  <c r="Q321" i="14"/>
  <c r="P321" i="14"/>
  <c r="O321" i="14"/>
  <c r="N321" i="14"/>
  <c r="J321" i="14"/>
  <c r="R321" i="14" s="1"/>
  <c r="C321" i="14"/>
  <c r="B321" i="14"/>
  <c r="P321" i="13"/>
  <c r="O321" i="13"/>
  <c r="N321" i="13"/>
  <c r="M321" i="13"/>
  <c r="I321" i="13"/>
  <c r="Q321" i="13" s="1"/>
  <c r="D321" i="13"/>
  <c r="C321" i="13"/>
  <c r="B321" i="13"/>
  <c r="R321" i="16"/>
  <c r="Q321" i="16"/>
  <c r="P321" i="16"/>
  <c r="O321" i="16"/>
  <c r="K321" i="16"/>
  <c r="S321" i="16" s="1"/>
  <c r="D321" i="16"/>
  <c r="C321" i="16"/>
  <c r="B321" i="16"/>
  <c r="S321" i="11"/>
  <c r="R321" i="11"/>
  <c r="P321" i="11"/>
  <c r="O321" i="11"/>
  <c r="Q321" i="11" s="1"/>
  <c r="N321" i="11"/>
  <c r="K321" i="11"/>
  <c r="H321" i="11"/>
  <c r="T321" i="11" s="1"/>
  <c r="D321" i="11"/>
  <c r="C321" i="11"/>
  <c r="B321" i="11"/>
  <c r="P321" i="12"/>
  <c r="O321" i="12"/>
  <c r="N321" i="12"/>
  <c r="M321" i="12"/>
  <c r="I321" i="12"/>
  <c r="Q321" i="12" s="1"/>
  <c r="D321" i="12"/>
  <c r="C321" i="12"/>
  <c r="B321" i="12"/>
  <c r="P321" i="10"/>
  <c r="O321" i="10"/>
  <c r="M321" i="10"/>
  <c r="I321" i="10"/>
  <c r="Q321" i="10" s="1"/>
  <c r="D321" i="10"/>
  <c r="C321" i="10"/>
  <c r="B321" i="10"/>
  <c r="O321" i="1"/>
  <c r="Z321" i="18" s="1"/>
  <c r="AN321" i="18" s="1"/>
  <c r="N321" i="1"/>
  <c r="P321" i="18" s="1"/>
  <c r="AM321" i="18" s="1"/>
  <c r="M321" i="1"/>
  <c r="J321" i="18" s="1"/>
  <c r="AL321" i="18" s="1"/>
  <c r="L321" i="1"/>
  <c r="D321" i="18" s="1"/>
  <c r="AK321" i="18" s="1"/>
  <c r="A321" i="1"/>
  <c r="A321" i="18" s="1"/>
  <c r="AX320" i="18"/>
  <c r="AW320" i="18"/>
  <c r="AV320" i="18"/>
  <c r="AI320" i="18"/>
  <c r="AG320" i="18"/>
  <c r="AF320" i="18"/>
  <c r="BB320" i="18" s="1"/>
  <c r="AE320" i="18"/>
  <c r="AD320" i="18"/>
  <c r="AC320" i="18"/>
  <c r="Y320" i="18"/>
  <c r="W320" i="18"/>
  <c r="V320" i="18"/>
  <c r="U320" i="18"/>
  <c r="T320" i="18"/>
  <c r="AZ320" i="18" s="1"/>
  <c r="S320" i="18"/>
  <c r="O320" i="18"/>
  <c r="N320" i="18"/>
  <c r="I320" i="18"/>
  <c r="H320" i="18"/>
  <c r="C320" i="18"/>
  <c r="B320" i="18"/>
  <c r="Q320" i="15"/>
  <c r="P320" i="15"/>
  <c r="O320" i="15"/>
  <c r="N320" i="15"/>
  <c r="J320" i="15"/>
  <c r="R320" i="15" s="1"/>
  <c r="D320" i="15"/>
  <c r="C320" i="15"/>
  <c r="B320" i="15"/>
  <c r="Q320" i="14"/>
  <c r="P320" i="14"/>
  <c r="O320" i="14"/>
  <c r="N320" i="14"/>
  <c r="J320" i="14"/>
  <c r="R320" i="14" s="1"/>
  <c r="C320" i="14"/>
  <c r="B320" i="14"/>
  <c r="P320" i="13"/>
  <c r="O320" i="13"/>
  <c r="N320" i="13"/>
  <c r="M320" i="13"/>
  <c r="I320" i="13"/>
  <c r="Q320" i="13" s="1"/>
  <c r="D320" i="13"/>
  <c r="C320" i="13"/>
  <c r="B320" i="13"/>
  <c r="R320" i="16"/>
  <c r="Q320" i="16"/>
  <c r="P320" i="16"/>
  <c r="O320" i="16"/>
  <c r="K320" i="16"/>
  <c r="S320" i="16" s="1"/>
  <c r="D320" i="16"/>
  <c r="C320" i="16"/>
  <c r="B320" i="16"/>
  <c r="S320" i="11"/>
  <c r="R320" i="11"/>
  <c r="P320" i="11"/>
  <c r="O320" i="11"/>
  <c r="N320" i="11"/>
  <c r="K320" i="11"/>
  <c r="H320" i="11"/>
  <c r="T320" i="11" s="1"/>
  <c r="D320" i="11"/>
  <c r="C320" i="11"/>
  <c r="B320" i="11"/>
  <c r="P320" i="12"/>
  <c r="O320" i="12"/>
  <c r="N320" i="12"/>
  <c r="M320" i="12"/>
  <c r="I320" i="12"/>
  <c r="Q320" i="12" s="1"/>
  <c r="D320" i="12"/>
  <c r="C320" i="12"/>
  <c r="B320" i="12"/>
  <c r="P320" i="10"/>
  <c r="O320" i="10"/>
  <c r="M320" i="10"/>
  <c r="I320" i="10"/>
  <c r="Q320" i="10" s="1"/>
  <c r="D320" i="10"/>
  <c r="C320" i="10"/>
  <c r="B320" i="10"/>
  <c r="O320" i="1"/>
  <c r="Z320" i="18" s="1"/>
  <c r="AN320" i="18" s="1"/>
  <c r="N320" i="1"/>
  <c r="P320" i="18" s="1"/>
  <c r="AM320" i="18" s="1"/>
  <c r="M320" i="1"/>
  <c r="J320" i="18" s="1"/>
  <c r="AL320" i="18" s="1"/>
  <c r="L320" i="1"/>
  <c r="D320" i="18" s="1"/>
  <c r="AK320" i="18" s="1"/>
  <c r="A320" i="1"/>
  <c r="A320" i="18" s="1"/>
  <c r="AX319" i="18"/>
  <c r="AW319" i="18"/>
  <c r="AV319" i="18"/>
  <c r="AI319" i="18"/>
  <c r="AG319" i="18"/>
  <c r="AF319" i="18"/>
  <c r="BB319" i="18" s="1"/>
  <c r="AE319" i="18"/>
  <c r="AD319" i="18"/>
  <c r="AC319" i="18"/>
  <c r="Y319" i="18"/>
  <c r="W319" i="18"/>
  <c r="V319" i="18"/>
  <c r="U319" i="18"/>
  <c r="T319" i="18"/>
  <c r="AZ319" i="18" s="1"/>
  <c r="S319" i="18"/>
  <c r="O319" i="18"/>
  <c r="N319" i="18"/>
  <c r="I319" i="18"/>
  <c r="H319" i="18"/>
  <c r="C319" i="18"/>
  <c r="B319" i="18"/>
  <c r="Q319" i="15"/>
  <c r="P319" i="15"/>
  <c r="O319" i="15"/>
  <c r="N319" i="15"/>
  <c r="J319" i="15"/>
  <c r="R319" i="15" s="1"/>
  <c r="D319" i="15"/>
  <c r="C319" i="15"/>
  <c r="B319" i="15"/>
  <c r="Q319" i="14"/>
  <c r="P319" i="14"/>
  <c r="O319" i="14"/>
  <c r="N319" i="14"/>
  <c r="J319" i="14"/>
  <c r="R319" i="14" s="1"/>
  <c r="C319" i="14"/>
  <c r="B319" i="14"/>
  <c r="P319" i="13"/>
  <c r="O319" i="13"/>
  <c r="N319" i="13"/>
  <c r="M319" i="13"/>
  <c r="I319" i="13"/>
  <c r="Q319" i="13" s="1"/>
  <c r="D319" i="13"/>
  <c r="C319" i="13"/>
  <c r="B319" i="13"/>
  <c r="R319" i="16"/>
  <c r="Q319" i="16"/>
  <c r="P319" i="16"/>
  <c r="O319" i="16"/>
  <c r="K319" i="16"/>
  <c r="S319" i="16" s="1"/>
  <c r="D319" i="16"/>
  <c r="C319" i="16"/>
  <c r="B319" i="16"/>
  <c r="S319" i="11"/>
  <c r="R319" i="11"/>
  <c r="P319" i="11"/>
  <c r="O319" i="11"/>
  <c r="N319" i="11"/>
  <c r="K319" i="11"/>
  <c r="H319" i="11"/>
  <c r="T319" i="11" s="1"/>
  <c r="D319" i="11"/>
  <c r="C319" i="11"/>
  <c r="B319" i="11"/>
  <c r="P319" i="12"/>
  <c r="O319" i="12"/>
  <c r="N319" i="12"/>
  <c r="M319" i="12"/>
  <c r="I319" i="12"/>
  <c r="Q319" i="12" s="1"/>
  <c r="D319" i="12"/>
  <c r="C319" i="12"/>
  <c r="B319" i="12"/>
  <c r="P319" i="10"/>
  <c r="O319" i="10"/>
  <c r="M319" i="10"/>
  <c r="I319" i="10"/>
  <c r="Q319" i="10" s="1"/>
  <c r="D319" i="10"/>
  <c r="C319" i="10"/>
  <c r="B319" i="10"/>
  <c r="O319" i="1"/>
  <c r="Z319" i="18" s="1"/>
  <c r="AN319" i="18" s="1"/>
  <c r="N319" i="1"/>
  <c r="P319" i="18" s="1"/>
  <c r="AM319" i="18" s="1"/>
  <c r="M319" i="1"/>
  <c r="J319" i="18" s="1"/>
  <c r="AL319" i="18" s="1"/>
  <c r="L319" i="1"/>
  <c r="D319" i="18" s="1"/>
  <c r="AK319" i="18" s="1"/>
  <c r="A319" i="1"/>
  <c r="A319" i="15" s="1"/>
  <c r="AX318" i="18"/>
  <c r="AW318" i="18"/>
  <c r="AV318" i="18"/>
  <c r="AI318" i="18"/>
  <c r="AG318" i="18"/>
  <c r="AF318" i="18"/>
  <c r="BB318" i="18" s="1"/>
  <c r="AE318" i="18"/>
  <c r="AD318" i="18"/>
  <c r="AC318" i="18"/>
  <c r="Y318" i="18"/>
  <c r="W318" i="18"/>
  <c r="V318" i="18"/>
  <c r="U318" i="18"/>
  <c r="T318" i="18"/>
  <c r="AZ318" i="18" s="1"/>
  <c r="S318" i="18"/>
  <c r="O318" i="18"/>
  <c r="N318" i="18"/>
  <c r="I318" i="18"/>
  <c r="H318" i="18"/>
  <c r="C318" i="18"/>
  <c r="B318" i="18"/>
  <c r="Q318" i="15"/>
  <c r="P318" i="15"/>
  <c r="O318" i="15"/>
  <c r="N318" i="15"/>
  <c r="J318" i="15"/>
  <c r="R318" i="15" s="1"/>
  <c r="D318" i="15"/>
  <c r="C318" i="15"/>
  <c r="B318" i="15"/>
  <c r="Q318" i="14"/>
  <c r="P318" i="14"/>
  <c r="O318" i="14"/>
  <c r="N318" i="14"/>
  <c r="J318" i="14"/>
  <c r="R318" i="14" s="1"/>
  <c r="C318" i="14"/>
  <c r="B318" i="14"/>
  <c r="P318" i="13"/>
  <c r="O318" i="13"/>
  <c r="N318" i="13"/>
  <c r="M318" i="13"/>
  <c r="I318" i="13"/>
  <c r="Q318" i="13" s="1"/>
  <c r="D318" i="13"/>
  <c r="C318" i="13"/>
  <c r="B318" i="13"/>
  <c r="R318" i="16"/>
  <c r="Q318" i="16"/>
  <c r="P318" i="16"/>
  <c r="O318" i="16"/>
  <c r="K318" i="16"/>
  <c r="S318" i="16" s="1"/>
  <c r="D318" i="16"/>
  <c r="C318" i="16"/>
  <c r="B318" i="16"/>
  <c r="S318" i="11"/>
  <c r="R318" i="11"/>
  <c r="P318" i="11"/>
  <c r="O318" i="11"/>
  <c r="N318" i="11"/>
  <c r="K318" i="11"/>
  <c r="H318" i="11"/>
  <c r="T318" i="11" s="1"/>
  <c r="D318" i="11"/>
  <c r="C318" i="11"/>
  <c r="B318" i="11"/>
  <c r="P318" i="12"/>
  <c r="O318" i="12"/>
  <c r="N318" i="12"/>
  <c r="M318" i="12"/>
  <c r="I318" i="12"/>
  <c r="Q318" i="12" s="1"/>
  <c r="D318" i="12"/>
  <c r="C318" i="12"/>
  <c r="B318" i="12"/>
  <c r="P318" i="10"/>
  <c r="O318" i="10"/>
  <c r="M318" i="10"/>
  <c r="I318" i="10"/>
  <c r="Q318" i="10" s="1"/>
  <c r="D318" i="10"/>
  <c r="C318" i="10"/>
  <c r="B318" i="10"/>
  <c r="O318" i="1"/>
  <c r="Z318" i="18" s="1"/>
  <c r="AN318" i="18" s="1"/>
  <c r="N318" i="1"/>
  <c r="P318" i="18" s="1"/>
  <c r="AM318" i="18" s="1"/>
  <c r="M318" i="1"/>
  <c r="J318" i="18" s="1"/>
  <c r="AL318" i="18" s="1"/>
  <c r="L318" i="1"/>
  <c r="D318" i="18" s="1"/>
  <c r="AK318" i="18" s="1"/>
  <c r="A318" i="1"/>
  <c r="A318" i="18" s="1"/>
  <c r="AX317" i="18"/>
  <c r="AW317" i="18"/>
  <c r="AV317" i="18"/>
  <c r="AI317" i="18"/>
  <c r="AG317" i="18"/>
  <c r="AF317" i="18"/>
  <c r="BB317" i="18" s="1"/>
  <c r="AE317" i="18"/>
  <c r="AD317" i="18"/>
  <c r="AC317" i="18"/>
  <c r="Y317" i="18"/>
  <c r="W317" i="18"/>
  <c r="V317" i="18"/>
  <c r="U317" i="18"/>
  <c r="T317" i="18"/>
  <c r="AZ317" i="18" s="1"/>
  <c r="S317" i="18"/>
  <c r="O317" i="18"/>
  <c r="N317" i="18"/>
  <c r="I317" i="18"/>
  <c r="H317" i="18"/>
  <c r="C317" i="18"/>
  <c r="B317" i="18"/>
  <c r="Q317" i="15"/>
  <c r="P317" i="15"/>
  <c r="O317" i="15"/>
  <c r="N317" i="15"/>
  <c r="J317" i="15"/>
  <c r="R317" i="15" s="1"/>
  <c r="D317" i="15"/>
  <c r="C317" i="15"/>
  <c r="B317" i="15"/>
  <c r="Q317" i="14"/>
  <c r="P317" i="14"/>
  <c r="O317" i="14"/>
  <c r="N317" i="14"/>
  <c r="J317" i="14"/>
  <c r="R317" i="14" s="1"/>
  <c r="C317" i="14"/>
  <c r="B317" i="14"/>
  <c r="P317" i="13"/>
  <c r="O317" i="13"/>
  <c r="N317" i="13"/>
  <c r="M317" i="13"/>
  <c r="I317" i="13"/>
  <c r="Q317" i="13" s="1"/>
  <c r="D317" i="13"/>
  <c r="C317" i="13"/>
  <c r="B317" i="13"/>
  <c r="R317" i="16"/>
  <c r="Q317" i="16"/>
  <c r="P317" i="16"/>
  <c r="O317" i="16"/>
  <c r="K317" i="16"/>
  <c r="S317" i="16" s="1"/>
  <c r="D317" i="16"/>
  <c r="C317" i="16"/>
  <c r="B317" i="16"/>
  <c r="S317" i="11"/>
  <c r="R317" i="11"/>
  <c r="P317" i="11"/>
  <c r="O317" i="11"/>
  <c r="N317" i="11"/>
  <c r="K317" i="11"/>
  <c r="H317" i="11"/>
  <c r="T317" i="11" s="1"/>
  <c r="D317" i="11"/>
  <c r="C317" i="11"/>
  <c r="B317" i="11"/>
  <c r="P317" i="12"/>
  <c r="O317" i="12"/>
  <c r="N317" i="12"/>
  <c r="M317" i="12"/>
  <c r="I317" i="12"/>
  <c r="Q317" i="12" s="1"/>
  <c r="D317" i="12"/>
  <c r="C317" i="12"/>
  <c r="B317" i="12"/>
  <c r="P317" i="10"/>
  <c r="O317" i="10"/>
  <c r="M317" i="10"/>
  <c r="M317" i="18" s="1"/>
  <c r="I317" i="10"/>
  <c r="Q317" i="10" s="1"/>
  <c r="D317" i="10"/>
  <c r="C317" i="10"/>
  <c r="B317" i="10"/>
  <c r="O317" i="1"/>
  <c r="Z317" i="18" s="1"/>
  <c r="AN317" i="18" s="1"/>
  <c r="N317" i="1"/>
  <c r="P317" i="18" s="1"/>
  <c r="AM317" i="18" s="1"/>
  <c r="M317" i="1"/>
  <c r="J317" i="18" s="1"/>
  <c r="AL317" i="18" s="1"/>
  <c r="L317" i="1"/>
  <c r="D317" i="18" s="1"/>
  <c r="AK317" i="18" s="1"/>
  <c r="A317" i="1"/>
  <c r="A317" i="18" s="1"/>
  <c r="AX316" i="18"/>
  <c r="AW316" i="18"/>
  <c r="AV316" i="18"/>
  <c r="AF316" i="18"/>
  <c r="BB316" i="18" s="1"/>
  <c r="AD316" i="18"/>
  <c r="AC316" i="18"/>
  <c r="Y316" i="18"/>
  <c r="W316" i="18"/>
  <c r="V316" i="18"/>
  <c r="U316" i="18"/>
  <c r="T316" i="18"/>
  <c r="AZ316" i="18" s="1"/>
  <c r="S316" i="18"/>
  <c r="O316" i="18"/>
  <c r="N316" i="18"/>
  <c r="I316" i="18"/>
  <c r="H316" i="18"/>
  <c r="C316" i="18"/>
  <c r="B316" i="18"/>
  <c r="Q316" i="15"/>
  <c r="P316" i="15"/>
  <c r="O316" i="15"/>
  <c r="N316" i="15"/>
  <c r="J316" i="15"/>
  <c r="R316" i="15" s="1"/>
  <c r="D316" i="15"/>
  <c r="C316" i="15"/>
  <c r="B316" i="15"/>
  <c r="Q316" i="14"/>
  <c r="P316" i="14"/>
  <c r="O316" i="14"/>
  <c r="N316" i="14"/>
  <c r="J316" i="14"/>
  <c r="R316" i="14" s="1"/>
  <c r="C316" i="14"/>
  <c r="B316" i="14"/>
  <c r="P316" i="13"/>
  <c r="O316" i="13"/>
  <c r="N316" i="13"/>
  <c r="M316" i="13"/>
  <c r="I316" i="13"/>
  <c r="Q316" i="13" s="1"/>
  <c r="D316" i="13"/>
  <c r="C316" i="13"/>
  <c r="B316" i="13"/>
  <c r="R316" i="16"/>
  <c r="Q316" i="16"/>
  <c r="P316" i="16"/>
  <c r="O316" i="16"/>
  <c r="K316" i="16"/>
  <c r="S316" i="16" s="1"/>
  <c r="D316" i="16"/>
  <c r="C316" i="16"/>
  <c r="B316" i="16"/>
  <c r="S316" i="11"/>
  <c r="R316" i="11"/>
  <c r="P316" i="11"/>
  <c r="O316" i="11"/>
  <c r="N316" i="11"/>
  <c r="K316" i="11"/>
  <c r="H316" i="11"/>
  <c r="T316" i="11" s="1"/>
  <c r="D316" i="11"/>
  <c r="C316" i="11"/>
  <c r="B316" i="11"/>
  <c r="P316" i="12"/>
  <c r="O316" i="12"/>
  <c r="N316" i="12"/>
  <c r="M316" i="12"/>
  <c r="I316" i="12"/>
  <c r="Q316" i="12" s="1"/>
  <c r="D316" i="12"/>
  <c r="C316" i="12"/>
  <c r="B316" i="12"/>
  <c r="P316" i="10"/>
  <c r="O316" i="10"/>
  <c r="M316" i="10"/>
  <c r="G316" i="18" s="1"/>
  <c r="I316" i="10"/>
  <c r="Q316" i="10" s="1"/>
  <c r="D316" i="10"/>
  <c r="C316" i="10"/>
  <c r="B316" i="10"/>
  <c r="O316" i="1"/>
  <c r="Z316" i="18" s="1"/>
  <c r="AG316" i="18" s="1"/>
  <c r="N316" i="1"/>
  <c r="P316" i="18" s="1"/>
  <c r="AM316" i="18" s="1"/>
  <c r="M316" i="1"/>
  <c r="J316" i="18" s="1"/>
  <c r="AL316" i="18" s="1"/>
  <c r="L316" i="1"/>
  <c r="D316" i="18" s="1"/>
  <c r="AK316" i="18" s="1"/>
  <c r="A316" i="1"/>
  <c r="A316" i="18" s="1"/>
  <c r="AX315" i="18"/>
  <c r="AW315" i="18"/>
  <c r="AV315" i="18"/>
  <c r="AI315" i="18"/>
  <c r="AG315" i="18"/>
  <c r="AF315" i="18"/>
  <c r="BB315" i="18" s="1"/>
  <c r="AE315" i="18"/>
  <c r="AD315" i="18"/>
  <c r="AC315" i="18"/>
  <c r="V315" i="18"/>
  <c r="W315" i="18" s="1"/>
  <c r="T315" i="18"/>
  <c r="AZ315" i="18" s="1"/>
  <c r="S315" i="18"/>
  <c r="O315" i="18"/>
  <c r="N315" i="18"/>
  <c r="I315" i="18"/>
  <c r="H315" i="18"/>
  <c r="C315" i="18"/>
  <c r="B315" i="18"/>
  <c r="Q315" i="15"/>
  <c r="P315" i="15"/>
  <c r="O315" i="15"/>
  <c r="N315" i="15"/>
  <c r="J315" i="15"/>
  <c r="R315" i="15" s="1"/>
  <c r="D315" i="15"/>
  <c r="C315" i="15"/>
  <c r="B315" i="15"/>
  <c r="Q315" i="14"/>
  <c r="P315" i="14"/>
  <c r="O315" i="14"/>
  <c r="N315" i="14"/>
  <c r="J315" i="14"/>
  <c r="D315" i="14"/>
  <c r="C315" i="14"/>
  <c r="B315" i="14"/>
  <c r="P315" i="13"/>
  <c r="O315" i="13"/>
  <c r="N315" i="13"/>
  <c r="M315" i="13"/>
  <c r="I315" i="13"/>
  <c r="Q315" i="13" s="1"/>
  <c r="D315" i="13"/>
  <c r="C315" i="13"/>
  <c r="B315" i="13"/>
  <c r="R315" i="16"/>
  <c r="Q315" i="16"/>
  <c r="P315" i="16"/>
  <c r="O315" i="16"/>
  <c r="K315" i="16"/>
  <c r="S315" i="16" s="1"/>
  <c r="D315" i="16"/>
  <c r="C315" i="16"/>
  <c r="B315" i="16"/>
  <c r="S315" i="11"/>
  <c r="R315" i="11"/>
  <c r="P315" i="11"/>
  <c r="O315" i="11"/>
  <c r="N315" i="11"/>
  <c r="K315" i="11"/>
  <c r="H315" i="11"/>
  <c r="T315" i="11" s="1"/>
  <c r="D315" i="11"/>
  <c r="C315" i="11"/>
  <c r="B315" i="11"/>
  <c r="P315" i="12"/>
  <c r="O315" i="12"/>
  <c r="N315" i="12"/>
  <c r="M315" i="12"/>
  <c r="I315" i="12"/>
  <c r="Q315" i="12" s="1"/>
  <c r="D315" i="12"/>
  <c r="C315" i="12"/>
  <c r="B315" i="12"/>
  <c r="P315" i="10"/>
  <c r="O315" i="10"/>
  <c r="M315" i="10"/>
  <c r="I315" i="10"/>
  <c r="Q315" i="10" s="1"/>
  <c r="D315" i="10"/>
  <c r="C315" i="10"/>
  <c r="B315" i="10"/>
  <c r="O315" i="1"/>
  <c r="Z315" i="18" s="1"/>
  <c r="AN315" i="18" s="1"/>
  <c r="N315" i="1"/>
  <c r="P315" i="18" s="1"/>
  <c r="AM315" i="18" s="1"/>
  <c r="M315" i="1"/>
  <c r="J315" i="18" s="1"/>
  <c r="AL315" i="18" s="1"/>
  <c r="L315" i="1"/>
  <c r="D315" i="18" s="1"/>
  <c r="AK315" i="18" s="1"/>
  <c r="A315" i="1"/>
  <c r="A315" i="18" s="1"/>
  <c r="AX314" i="18"/>
  <c r="AW314" i="18"/>
  <c r="AV314" i="18"/>
  <c r="AF314" i="18"/>
  <c r="BB314" i="18" s="1"/>
  <c r="AD314" i="18"/>
  <c r="AC314" i="18"/>
  <c r="V314" i="18"/>
  <c r="T314" i="18"/>
  <c r="S314" i="18"/>
  <c r="O314" i="18"/>
  <c r="N314" i="18"/>
  <c r="I314" i="18"/>
  <c r="H314" i="18"/>
  <c r="C314" i="18"/>
  <c r="B314" i="18"/>
  <c r="Q314" i="15"/>
  <c r="P314" i="15"/>
  <c r="O314" i="15"/>
  <c r="N314" i="15"/>
  <c r="J314" i="15"/>
  <c r="R314" i="15" s="1"/>
  <c r="D314" i="15"/>
  <c r="C314" i="15"/>
  <c r="B314" i="15"/>
  <c r="Q314" i="14"/>
  <c r="P314" i="14"/>
  <c r="O314" i="14"/>
  <c r="N314" i="14"/>
  <c r="J314" i="14"/>
  <c r="D314" i="14"/>
  <c r="C314" i="14"/>
  <c r="B314" i="14"/>
  <c r="P314" i="13"/>
  <c r="O314" i="13"/>
  <c r="N314" i="13"/>
  <c r="M314" i="13"/>
  <c r="I314" i="13"/>
  <c r="Q314" i="13" s="1"/>
  <c r="D314" i="13"/>
  <c r="C314" i="13"/>
  <c r="B314" i="13"/>
  <c r="R314" i="16"/>
  <c r="Q314" i="16"/>
  <c r="P314" i="16"/>
  <c r="O314" i="16"/>
  <c r="K314" i="16"/>
  <c r="S314" i="16" s="1"/>
  <c r="D314" i="16"/>
  <c r="C314" i="16"/>
  <c r="B314" i="16"/>
  <c r="S314" i="11"/>
  <c r="R314" i="11"/>
  <c r="P314" i="11"/>
  <c r="O314" i="11"/>
  <c r="N314" i="11"/>
  <c r="K314" i="11"/>
  <c r="H314" i="11"/>
  <c r="T314" i="11" s="1"/>
  <c r="D314" i="11"/>
  <c r="C314" i="11"/>
  <c r="B314" i="11"/>
  <c r="P314" i="12"/>
  <c r="O314" i="12"/>
  <c r="N314" i="12"/>
  <c r="M314" i="12"/>
  <c r="I314" i="12"/>
  <c r="Q314" i="12" s="1"/>
  <c r="D314" i="12"/>
  <c r="C314" i="12"/>
  <c r="B314" i="12"/>
  <c r="P314" i="10"/>
  <c r="O314" i="10"/>
  <c r="M314" i="10"/>
  <c r="M314" i="18" s="1"/>
  <c r="I314" i="10"/>
  <c r="Q314" i="10" s="1"/>
  <c r="D314" i="10"/>
  <c r="C314" i="10"/>
  <c r="B314" i="10"/>
  <c r="O314" i="1"/>
  <c r="Z314" i="18" s="1"/>
  <c r="AN314" i="18" s="1"/>
  <c r="N314" i="1"/>
  <c r="P314" i="18" s="1"/>
  <c r="M314" i="1"/>
  <c r="J314" i="18" s="1"/>
  <c r="AL314" i="18" s="1"/>
  <c r="L314" i="1"/>
  <c r="D314" i="18" s="1"/>
  <c r="AK314" i="18" s="1"/>
  <c r="A314" i="1"/>
  <c r="A314" i="14" s="1"/>
  <c r="AX313" i="18"/>
  <c r="AW313" i="18"/>
  <c r="AV313" i="18"/>
  <c r="AI313" i="18"/>
  <c r="AG313" i="18"/>
  <c r="AF313" i="18"/>
  <c r="BB313" i="18" s="1"/>
  <c r="AE313" i="18"/>
  <c r="AD313" i="18"/>
  <c r="AC313" i="18"/>
  <c r="V313" i="18"/>
  <c r="W313" i="18" s="1"/>
  <c r="T313" i="18"/>
  <c r="S313" i="18"/>
  <c r="O313" i="18"/>
  <c r="N313" i="18"/>
  <c r="C313" i="18"/>
  <c r="B313" i="18"/>
  <c r="Q313" i="15"/>
  <c r="P313" i="15"/>
  <c r="O313" i="15"/>
  <c r="N313" i="15"/>
  <c r="J313" i="15"/>
  <c r="R313" i="15" s="1"/>
  <c r="D313" i="15"/>
  <c r="C313" i="15"/>
  <c r="B313" i="15"/>
  <c r="Q313" i="14"/>
  <c r="P313" i="14"/>
  <c r="O313" i="14"/>
  <c r="N313" i="14"/>
  <c r="J313" i="14"/>
  <c r="R313" i="14" s="1"/>
  <c r="C313" i="14"/>
  <c r="B313" i="14"/>
  <c r="P313" i="13"/>
  <c r="O313" i="13"/>
  <c r="N313" i="13"/>
  <c r="M313" i="13"/>
  <c r="I313" i="13"/>
  <c r="Q313" i="13" s="1"/>
  <c r="D313" i="13"/>
  <c r="C313" i="13"/>
  <c r="B313" i="13"/>
  <c r="R313" i="16"/>
  <c r="Q313" i="16"/>
  <c r="P313" i="16"/>
  <c r="O313" i="16"/>
  <c r="K313" i="16"/>
  <c r="S313" i="16" s="1"/>
  <c r="D313" i="16"/>
  <c r="C313" i="16"/>
  <c r="B313" i="16"/>
  <c r="S313" i="11"/>
  <c r="R313" i="11"/>
  <c r="P313" i="11"/>
  <c r="O313" i="11"/>
  <c r="N313" i="11"/>
  <c r="K313" i="11"/>
  <c r="H313" i="11"/>
  <c r="T313" i="11" s="1"/>
  <c r="D313" i="11"/>
  <c r="C313" i="11"/>
  <c r="B313" i="11"/>
  <c r="P313" i="12"/>
  <c r="O313" i="12"/>
  <c r="N313" i="12"/>
  <c r="M313" i="12"/>
  <c r="I313" i="12"/>
  <c r="Q313" i="12" s="1"/>
  <c r="D313" i="12"/>
  <c r="C313" i="12"/>
  <c r="B313" i="12"/>
  <c r="P313" i="10"/>
  <c r="O313" i="10"/>
  <c r="M313" i="10"/>
  <c r="M313" i="18" s="1"/>
  <c r="I313" i="10"/>
  <c r="D313" i="10"/>
  <c r="C313" i="10"/>
  <c r="B313" i="10"/>
  <c r="O313" i="1"/>
  <c r="Z313" i="18" s="1"/>
  <c r="AN313" i="18" s="1"/>
  <c r="N313" i="1"/>
  <c r="P313" i="18" s="1"/>
  <c r="AM313" i="18" s="1"/>
  <c r="M313" i="1"/>
  <c r="J313" i="18" s="1"/>
  <c r="AL313" i="18" s="1"/>
  <c r="L313" i="1"/>
  <c r="D313" i="18" s="1"/>
  <c r="A313" i="1"/>
  <c r="A313" i="18" s="1"/>
  <c r="AX312" i="18"/>
  <c r="AW312" i="18"/>
  <c r="AV312" i="18"/>
  <c r="AF312" i="18"/>
  <c r="BB312" i="18" s="1"/>
  <c r="AD312" i="18"/>
  <c r="AC312" i="18"/>
  <c r="V312" i="18"/>
  <c r="W312" i="18" s="1"/>
  <c r="T312" i="18"/>
  <c r="S312" i="18"/>
  <c r="O312" i="18"/>
  <c r="N312" i="18"/>
  <c r="I312" i="18"/>
  <c r="H312" i="18"/>
  <c r="C312" i="18"/>
  <c r="B312" i="18"/>
  <c r="Q312" i="15"/>
  <c r="P312" i="15"/>
  <c r="O312" i="15"/>
  <c r="N312" i="15"/>
  <c r="J312" i="15"/>
  <c r="C312" i="15"/>
  <c r="B312" i="15"/>
  <c r="Q312" i="14"/>
  <c r="P312" i="14"/>
  <c r="O312" i="14"/>
  <c r="N312" i="14"/>
  <c r="J312" i="14"/>
  <c r="D312" i="14"/>
  <c r="C312" i="14"/>
  <c r="B312" i="14"/>
  <c r="P312" i="13"/>
  <c r="O312" i="13"/>
  <c r="N312" i="13"/>
  <c r="M312" i="13"/>
  <c r="I312" i="13"/>
  <c r="D312" i="13"/>
  <c r="C312" i="13"/>
  <c r="B312" i="13"/>
  <c r="R312" i="16"/>
  <c r="Q312" i="16"/>
  <c r="P312" i="16"/>
  <c r="O312" i="16"/>
  <c r="K312" i="16"/>
  <c r="D312" i="16"/>
  <c r="C312" i="16"/>
  <c r="B312" i="16"/>
  <c r="S312" i="11"/>
  <c r="R312" i="11"/>
  <c r="P312" i="11"/>
  <c r="O312" i="11"/>
  <c r="N312" i="11"/>
  <c r="K312" i="11"/>
  <c r="H312" i="11"/>
  <c r="T312" i="11" s="1"/>
  <c r="D312" i="11"/>
  <c r="C312" i="11"/>
  <c r="B312" i="11"/>
  <c r="P312" i="12"/>
  <c r="O312" i="12"/>
  <c r="N312" i="12"/>
  <c r="M312" i="12"/>
  <c r="I312" i="12"/>
  <c r="Q312" i="12" s="1"/>
  <c r="D312" i="12"/>
  <c r="C312" i="12"/>
  <c r="B312" i="12"/>
  <c r="P312" i="10"/>
  <c r="O312" i="10"/>
  <c r="M312" i="10"/>
  <c r="G312" i="18" s="1"/>
  <c r="I312" i="10"/>
  <c r="Q312" i="10" s="1"/>
  <c r="D312" i="10"/>
  <c r="C312" i="10"/>
  <c r="B312" i="10"/>
  <c r="O312" i="1"/>
  <c r="Z312" i="18" s="1"/>
  <c r="AN312" i="18" s="1"/>
  <c r="N312" i="1"/>
  <c r="P312" i="18" s="1"/>
  <c r="M312" i="1"/>
  <c r="J312" i="18" s="1"/>
  <c r="AL312" i="18" s="1"/>
  <c r="L312" i="1"/>
  <c r="D312" i="18" s="1"/>
  <c r="AK312" i="18" s="1"/>
  <c r="A312" i="1"/>
  <c r="A312" i="15" s="1"/>
  <c r="AX311" i="18"/>
  <c r="AW311" i="18"/>
  <c r="AV311" i="18"/>
  <c r="AF311" i="18"/>
  <c r="BB311" i="18" s="1"/>
  <c r="AD311" i="18"/>
  <c r="AC311" i="18"/>
  <c r="V311" i="18"/>
  <c r="T311" i="18"/>
  <c r="AZ311" i="18" s="1"/>
  <c r="S311" i="18"/>
  <c r="O311" i="18"/>
  <c r="N311" i="18"/>
  <c r="C311" i="18"/>
  <c r="B311" i="18"/>
  <c r="Q311" i="15"/>
  <c r="P311" i="15"/>
  <c r="O311" i="15"/>
  <c r="N311" i="15"/>
  <c r="J311" i="15"/>
  <c r="C311" i="15"/>
  <c r="B311" i="15"/>
  <c r="Q311" i="14"/>
  <c r="P311" i="14"/>
  <c r="O311" i="14"/>
  <c r="N311" i="14"/>
  <c r="J311" i="14"/>
  <c r="R311" i="14" s="1"/>
  <c r="C311" i="14"/>
  <c r="B311" i="14"/>
  <c r="P311" i="13"/>
  <c r="O311" i="13"/>
  <c r="N311" i="13"/>
  <c r="M311" i="13"/>
  <c r="I311" i="13"/>
  <c r="D311" i="13"/>
  <c r="C311" i="13"/>
  <c r="B311" i="13"/>
  <c r="R311" i="16"/>
  <c r="Q311" i="16"/>
  <c r="P311" i="16"/>
  <c r="O311" i="16"/>
  <c r="K311" i="16"/>
  <c r="D311" i="16"/>
  <c r="C311" i="16"/>
  <c r="B311" i="16"/>
  <c r="S311" i="11"/>
  <c r="R311" i="11"/>
  <c r="P311" i="11"/>
  <c r="O311" i="11"/>
  <c r="N311" i="11"/>
  <c r="K311" i="11"/>
  <c r="H311" i="11"/>
  <c r="T311" i="11" s="1"/>
  <c r="D311" i="11"/>
  <c r="C311" i="11"/>
  <c r="B311" i="11"/>
  <c r="P311" i="12"/>
  <c r="O311" i="12"/>
  <c r="N311" i="12"/>
  <c r="M311" i="12"/>
  <c r="I311" i="12"/>
  <c r="Q311" i="12" s="1"/>
  <c r="D311" i="12"/>
  <c r="C311" i="12"/>
  <c r="B311" i="12"/>
  <c r="P311" i="10"/>
  <c r="O311" i="10"/>
  <c r="M311" i="10"/>
  <c r="M311" i="18" s="1"/>
  <c r="I311" i="10"/>
  <c r="D311" i="10"/>
  <c r="C311" i="10"/>
  <c r="B311" i="10"/>
  <c r="O311" i="1"/>
  <c r="Z311" i="18" s="1"/>
  <c r="N311" i="1"/>
  <c r="P311" i="18" s="1"/>
  <c r="AM311" i="18" s="1"/>
  <c r="M311" i="1"/>
  <c r="J311" i="18" s="1"/>
  <c r="AL311" i="18" s="1"/>
  <c r="L311" i="1"/>
  <c r="D311" i="18" s="1"/>
  <c r="A311" i="1"/>
  <c r="A311" i="15" s="1"/>
  <c r="AX310" i="18"/>
  <c r="AW310" i="18"/>
  <c r="AV310" i="18"/>
  <c r="AF310" i="18"/>
  <c r="BB310" i="18" s="1"/>
  <c r="AD310" i="18"/>
  <c r="AC310" i="18"/>
  <c r="V310" i="18"/>
  <c r="T310" i="18"/>
  <c r="AZ310" i="18" s="1"/>
  <c r="S310" i="18"/>
  <c r="O310" i="18"/>
  <c r="N310" i="18"/>
  <c r="C310" i="18"/>
  <c r="B310" i="18"/>
  <c r="Q310" i="15"/>
  <c r="P310" i="15"/>
  <c r="O310" i="15"/>
  <c r="N310" i="15"/>
  <c r="J310" i="15"/>
  <c r="R310" i="15" s="1"/>
  <c r="D310" i="15"/>
  <c r="C310" i="15"/>
  <c r="B310" i="15"/>
  <c r="Q310" i="14"/>
  <c r="P310" i="14"/>
  <c r="O310" i="14"/>
  <c r="N310" i="14"/>
  <c r="J310" i="14"/>
  <c r="R310" i="14" s="1"/>
  <c r="C310" i="14"/>
  <c r="B310" i="14"/>
  <c r="P310" i="13"/>
  <c r="O310" i="13"/>
  <c r="N310" i="13"/>
  <c r="M310" i="13"/>
  <c r="I310" i="13"/>
  <c r="Q310" i="13" s="1"/>
  <c r="D310" i="13"/>
  <c r="C310" i="13"/>
  <c r="B310" i="13"/>
  <c r="R310" i="16"/>
  <c r="Q310" i="16"/>
  <c r="P310" i="16"/>
  <c r="O310" i="16"/>
  <c r="K310" i="16"/>
  <c r="S310" i="16" s="1"/>
  <c r="D310" i="16"/>
  <c r="C310" i="16"/>
  <c r="B310" i="16"/>
  <c r="S310" i="11"/>
  <c r="R310" i="11"/>
  <c r="P310" i="11"/>
  <c r="O310" i="11"/>
  <c r="N310" i="11"/>
  <c r="K310" i="11"/>
  <c r="H310" i="11"/>
  <c r="T310" i="11" s="1"/>
  <c r="D310" i="11"/>
  <c r="C310" i="11"/>
  <c r="B310" i="11"/>
  <c r="P310" i="12"/>
  <c r="O310" i="12"/>
  <c r="N310" i="12"/>
  <c r="M310" i="12"/>
  <c r="I310" i="12"/>
  <c r="Q310" i="12" s="1"/>
  <c r="D310" i="12"/>
  <c r="C310" i="12"/>
  <c r="B310" i="12"/>
  <c r="P310" i="10"/>
  <c r="O310" i="10"/>
  <c r="M310" i="10"/>
  <c r="M310" i="18" s="1"/>
  <c r="I310" i="10"/>
  <c r="D310" i="10"/>
  <c r="C310" i="10"/>
  <c r="B310" i="10"/>
  <c r="O310" i="1"/>
  <c r="Z310" i="18" s="1"/>
  <c r="N310" i="1"/>
  <c r="P310" i="18" s="1"/>
  <c r="M310" i="1"/>
  <c r="J310" i="18" s="1"/>
  <c r="AL310" i="18" s="1"/>
  <c r="L310" i="1"/>
  <c r="D310" i="18" s="1"/>
  <c r="A310" i="1"/>
  <c r="A310" i="18" s="1"/>
  <c r="AX309" i="18"/>
  <c r="AW309" i="18"/>
  <c r="AV309" i="18"/>
  <c r="AF309" i="18"/>
  <c r="BB309" i="18" s="1"/>
  <c r="AD309" i="18"/>
  <c r="AC309" i="18"/>
  <c r="V309" i="18"/>
  <c r="W309" i="18" s="1"/>
  <c r="T309" i="18"/>
  <c r="AZ309" i="18" s="1"/>
  <c r="S309" i="18"/>
  <c r="O309" i="18"/>
  <c r="N309" i="18"/>
  <c r="I309" i="18"/>
  <c r="H309" i="18"/>
  <c r="C309" i="18"/>
  <c r="B309" i="18"/>
  <c r="Q309" i="15"/>
  <c r="P309" i="15"/>
  <c r="O309" i="15"/>
  <c r="N309" i="15"/>
  <c r="J309" i="15"/>
  <c r="R309" i="15" s="1"/>
  <c r="D309" i="15"/>
  <c r="C309" i="15"/>
  <c r="B309" i="15"/>
  <c r="Q309" i="14"/>
  <c r="P309" i="14"/>
  <c r="O309" i="14"/>
  <c r="N309" i="14"/>
  <c r="J309" i="14"/>
  <c r="D309" i="14"/>
  <c r="C309" i="14"/>
  <c r="B309" i="14"/>
  <c r="P309" i="13"/>
  <c r="O309" i="13"/>
  <c r="N309" i="13"/>
  <c r="M309" i="13"/>
  <c r="I309" i="13"/>
  <c r="Q309" i="13" s="1"/>
  <c r="D309" i="13"/>
  <c r="C309" i="13"/>
  <c r="B309" i="13"/>
  <c r="R309" i="16"/>
  <c r="Q309" i="16"/>
  <c r="P309" i="16"/>
  <c r="O309" i="16"/>
  <c r="K309" i="16"/>
  <c r="S309" i="16" s="1"/>
  <c r="D309" i="16"/>
  <c r="C309" i="16"/>
  <c r="B309" i="16"/>
  <c r="S309" i="11"/>
  <c r="R309" i="11"/>
  <c r="P309" i="11"/>
  <c r="O309" i="11"/>
  <c r="N309" i="11"/>
  <c r="K309" i="11"/>
  <c r="H309" i="11"/>
  <c r="T309" i="11" s="1"/>
  <c r="D309" i="11"/>
  <c r="C309" i="11"/>
  <c r="B309" i="11"/>
  <c r="P309" i="12"/>
  <c r="O309" i="12"/>
  <c r="N309" i="12"/>
  <c r="M309" i="12"/>
  <c r="I309" i="12"/>
  <c r="Q309" i="12" s="1"/>
  <c r="D309" i="12"/>
  <c r="C309" i="12"/>
  <c r="B309" i="12"/>
  <c r="P309" i="10"/>
  <c r="O309" i="10"/>
  <c r="M309" i="10"/>
  <c r="M309" i="18" s="1"/>
  <c r="I309" i="10"/>
  <c r="Q309" i="10" s="1"/>
  <c r="D309" i="10"/>
  <c r="C309" i="10"/>
  <c r="B309" i="10"/>
  <c r="O309" i="1"/>
  <c r="Z309" i="18" s="1"/>
  <c r="N309" i="1"/>
  <c r="P309" i="18" s="1"/>
  <c r="M309" i="1"/>
  <c r="J309" i="18" s="1"/>
  <c r="AL309" i="18" s="1"/>
  <c r="L309" i="1"/>
  <c r="D309" i="18" s="1"/>
  <c r="AK309" i="18" s="1"/>
  <c r="A309" i="1"/>
  <c r="A309" i="15" s="1"/>
  <c r="AX308" i="18"/>
  <c r="AW308" i="18"/>
  <c r="AV308" i="18"/>
  <c r="AI308" i="18"/>
  <c r="AG308" i="18"/>
  <c r="AF308" i="18"/>
  <c r="BB308" i="18" s="1"/>
  <c r="AE308" i="18"/>
  <c r="AD308" i="18"/>
  <c r="AC308" i="18"/>
  <c r="V308" i="18"/>
  <c r="W308" i="18" s="1"/>
  <c r="T308" i="18"/>
  <c r="AZ308" i="18" s="1"/>
  <c r="S308" i="18"/>
  <c r="O308" i="18"/>
  <c r="N308" i="18"/>
  <c r="I308" i="18"/>
  <c r="H308" i="18"/>
  <c r="C308" i="18"/>
  <c r="B308" i="18"/>
  <c r="Q308" i="15"/>
  <c r="P308" i="15"/>
  <c r="O308" i="15"/>
  <c r="N308" i="15"/>
  <c r="J308" i="15"/>
  <c r="R308" i="15" s="1"/>
  <c r="D308" i="15"/>
  <c r="C308" i="15"/>
  <c r="B308" i="15"/>
  <c r="Q308" i="14"/>
  <c r="P308" i="14"/>
  <c r="O308" i="14"/>
  <c r="N308" i="14"/>
  <c r="J308" i="14"/>
  <c r="C308" i="14"/>
  <c r="B308" i="14"/>
  <c r="P308" i="13"/>
  <c r="O308" i="13"/>
  <c r="N308" i="13"/>
  <c r="M308" i="13"/>
  <c r="I308" i="13"/>
  <c r="Q308" i="13" s="1"/>
  <c r="D308" i="13"/>
  <c r="C308" i="13"/>
  <c r="B308" i="13"/>
  <c r="R308" i="16"/>
  <c r="Q308" i="16"/>
  <c r="P308" i="16"/>
  <c r="O308" i="16"/>
  <c r="K308" i="16"/>
  <c r="S308" i="16" s="1"/>
  <c r="D308" i="16"/>
  <c r="C308" i="16"/>
  <c r="B308" i="16"/>
  <c r="S308" i="11"/>
  <c r="R308" i="11"/>
  <c r="P308" i="11"/>
  <c r="O308" i="11"/>
  <c r="N308" i="11"/>
  <c r="K308" i="11"/>
  <c r="H308" i="11"/>
  <c r="T308" i="11" s="1"/>
  <c r="D308" i="11"/>
  <c r="C308" i="11"/>
  <c r="B308" i="11"/>
  <c r="P308" i="12"/>
  <c r="O308" i="12"/>
  <c r="N308" i="12"/>
  <c r="M308" i="12"/>
  <c r="I308" i="12"/>
  <c r="Q308" i="12" s="1"/>
  <c r="D308" i="12"/>
  <c r="C308" i="12"/>
  <c r="B308" i="12"/>
  <c r="P308" i="10"/>
  <c r="O308" i="10"/>
  <c r="M308" i="10"/>
  <c r="I308" i="10"/>
  <c r="Q308" i="10" s="1"/>
  <c r="D308" i="10"/>
  <c r="C308" i="10"/>
  <c r="B308" i="10"/>
  <c r="O308" i="1"/>
  <c r="Z308" i="18" s="1"/>
  <c r="AN308" i="18" s="1"/>
  <c r="N308" i="1"/>
  <c r="P308" i="18" s="1"/>
  <c r="AM308" i="18" s="1"/>
  <c r="M308" i="1"/>
  <c r="J308" i="18" s="1"/>
  <c r="AL308" i="18" s="1"/>
  <c r="L308" i="1"/>
  <c r="D308" i="18" s="1"/>
  <c r="AK308" i="18" s="1"/>
  <c r="A308" i="1"/>
  <c r="A308" i="15" s="1"/>
  <c r="AX307" i="18"/>
  <c r="AW307" i="18"/>
  <c r="AV307" i="18"/>
  <c r="AI307" i="18"/>
  <c r="AG307" i="18"/>
  <c r="AF307" i="18"/>
  <c r="BB307" i="18" s="1"/>
  <c r="AE307" i="18"/>
  <c r="AD307" i="18"/>
  <c r="AC307" i="18"/>
  <c r="V307" i="18"/>
  <c r="T307" i="18"/>
  <c r="AZ307" i="18" s="1"/>
  <c r="S307" i="18"/>
  <c r="O307" i="18"/>
  <c r="N307" i="18"/>
  <c r="I307" i="18"/>
  <c r="H307" i="18"/>
  <c r="C307" i="18"/>
  <c r="B307" i="18"/>
  <c r="Q307" i="15"/>
  <c r="P307" i="15"/>
  <c r="O307" i="15"/>
  <c r="N307" i="15"/>
  <c r="J307" i="15"/>
  <c r="R307" i="15" s="1"/>
  <c r="D307" i="15"/>
  <c r="C307" i="15"/>
  <c r="B307" i="15"/>
  <c r="Q307" i="14"/>
  <c r="P307" i="14"/>
  <c r="O307" i="14"/>
  <c r="N307" i="14"/>
  <c r="J307" i="14"/>
  <c r="C307" i="14"/>
  <c r="B307" i="14"/>
  <c r="P307" i="13"/>
  <c r="O307" i="13"/>
  <c r="N307" i="13"/>
  <c r="M307" i="13"/>
  <c r="I307" i="13"/>
  <c r="Q307" i="13" s="1"/>
  <c r="D307" i="13"/>
  <c r="C307" i="13"/>
  <c r="B307" i="13"/>
  <c r="R307" i="16"/>
  <c r="Q307" i="16"/>
  <c r="P307" i="16"/>
  <c r="O307" i="16"/>
  <c r="K307" i="16"/>
  <c r="S307" i="16" s="1"/>
  <c r="D307" i="16"/>
  <c r="C307" i="16"/>
  <c r="B307" i="16"/>
  <c r="S307" i="11"/>
  <c r="R307" i="11"/>
  <c r="P307" i="11"/>
  <c r="O307" i="11"/>
  <c r="N307" i="11"/>
  <c r="K307" i="11"/>
  <c r="H307" i="11"/>
  <c r="T307" i="11" s="1"/>
  <c r="D307" i="11"/>
  <c r="C307" i="11"/>
  <c r="B307" i="11"/>
  <c r="P307" i="12"/>
  <c r="O307" i="12"/>
  <c r="N307" i="12"/>
  <c r="M307" i="12"/>
  <c r="I307" i="12"/>
  <c r="Q307" i="12" s="1"/>
  <c r="D307" i="12"/>
  <c r="C307" i="12"/>
  <c r="B307" i="12"/>
  <c r="P307" i="10"/>
  <c r="O307" i="10"/>
  <c r="M307" i="10"/>
  <c r="I307" i="10"/>
  <c r="Q307" i="10" s="1"/>
  <c r="D307" i="10"/>
  <c r="C307" i="10"/>
  <c r="B307" i="10"/>
  <c r="O307" i="1"/>
  <c r="Z307" i="18" s="1"/>
  <c r="AN307" i="18" s="1"/>
  <c r="N307" i="1"/>
  <c r="P307" i="18" s="1"/>
  <c r="M307" i="1"/>
  <c r="J307" i="18" s="1"/>
  <c r="AL307" i="18" s="1"/>
  <c r="L307" i="1"/>
  <c r="D307" i="18" s="1"/>
  <c r="AK307" i="18" s="1"/>
  <c r="A307" i="1"/>
  <c r="A307" i="15" s="1"/>
  <c r="AX306" i="18"/>
  <c r="AW306" i="18"/>
  <c r="AV306" i="18"/>
  <c r="AI306" i="18"/>
  <c r="AG306" i="18"/>
  <c r="AF306" i="18"/>
  <c r="BB306" i="18" s="1"/>
  <c r="AE306" i="18"/>
  <c r="AD306" i="18"/>
  <c r="AC306" i="18"/>
  <c r="Y306" i="18"/>
  <c r="W306" i="18"/>
  <c r="V306" i="18"/>
  <c r="U306" i="18"/>
  <c r="T306" i="18"/>
  <c r="AZ306" i="18" s="1"/>
  <c r="S306" i="18"/>
  <c r="O306" i="18"/>
  <c r="N306" i="18"/>
  <c r="I306" i="18"/>
  <c r="H306" i="18"/>
  <c r="C306" i="18"/>
  <c r="B306" i="18"/>
  <c r="Q306" i="15"/>
  <c r="P306" i="15"/>
  <c r="O306" i="15"/>
  <c r="N306" i="15"/>
  <c r="J306" i="15"/>
  <c r="R306" i="15" s="1"/>
  <c r="D306" i="15"/>
  <c r="C306" i="15"/>
  <c r="B306" i="15"/>
  <c r="Q306" i="14"/>
  <c r="P306" i="14"/>
  <c r="O306" i="14"/>
  <c r="N306" i="14"/>
  <c r="J306" i="14"/>
  <c r="R306" i="14" s="1"/>
  <c r="C306" i="14"/>
  <c r="B306" i="14"/>
  <c r="P306" i="13"/>
  <c r="O306" i="13"/>
  <c r="N306" i="13"/>
  <c r="M306" i="13"/>
  <c r="I306" i="13"/>
  <c r="Q306" i="13" s="1"/>
  <c r="D306" i="13"/>
  <c r="C306" i="13"/>
  <c r="B306" i="13"/>
  <c r="R306" i="16"/>
  <c r="Q306" i="16"/>
  <c r="P306" i="16"/>
  <c r="O306" i="16"/>
  <c r="K306" i="16"/>
  <c r="S306" i="16" s="1"/>
  <c r="D306" i="16"/>
  <c r="C306" i="16"/>
  <c r="B306" i="16"/>
  <c r="S306" i="11"/>
  <c r="R306" i="11"/>
  <c r="P306" i="11"/>
  <c r="O306" i="11"/>
  <c r="N306" i="11"/>
  <c r="K306" i="11"/>
  <c r="H306" i="11"/>
  <c r="T306" i="11" s="1"/>
  <c r="D306" i="11"/>
  <c r="C306" i="11"/>
  <c r="B306" i="11"/>
  <c r="P306" i="12"/>
  <c r="O306" i="12"/>
  <c r="N306" i="12"/>
  <c r="M306" i="12"/>
  <c r="I306" i="12"/>
  <c r="Q306" i="12" s="1"/>
  <c r="D306" i="12"/>
  <c r="C306" i="12"/>
  <c r="B306" i="12"/>
  <c r="P306" i="10"/>
  <c r="O306" i="10"/>
  <c r="M306" i="10"/>
  <c r="M306" i="18" s="1"/>
  <c r="I306" i="10"/>
  <c r="Q306" i="10" s="1"/>
  <c r="D306" i="10"/>
  <c r="C306" i="10"/>
  <c r="B306" i="10"/>
  <c r="O306" i="1"/>
  <c r="Z306" i="18" s="1"/>
  <c r="AN306" i="18" s="1"/>
  <c r="N306" i="1"/>
  <c r="P306" i="18" s="1"/>
  <c r="AM306" i="18" s="1"/>
  <c r="M306" i="1"/>
  <c r="J306" i="18" s="1"/>
  <c r="AL306" i="18" s="1"/>
  <c r="L306" i="1"/>
  <c r="D306" i="18" s="1"/>
  <c r="AK306" i="18" s="1"/>
  <c r="A306" i="1"/>
  <c r="A306" i="15" s="1"/>
  <c r="AX305" i="18"/>
  <c r="AW305" i="18"/>
  <c r="AV305" i="18"/>
  <c r="AI305" i="18"/>
  <c r="AG305" i="18"/>
  <c r="AF305" i="18"/>
  <c r="BB305" i="18" s="1"/>
  <c r="AE305" i="18"/>
  <c r="AD305" i="18"/>
  <c r="AC305" i="18"/>
  <c r="V305" i="18"/>
  <c r="W305" i="18" s="1"/>
  <c r="T305" i="18"/>
  <c r="AZ305" i="18" s="1"/>
  <c r="S305" i="18"/>
  <c r="O305" i="18"/>
  <c r="N305" i="18"/>
  <c r="I305" i="18"/>
  <c r="H305" i="18"/>
  <c r="C305" i="18"/>
  <c r="B305" i="18"/>
  <c r="Q305" i="15"/>
  <c r="P305" i="15"/>
  <c r="O305" i="15"/>
  <c r="N305" i="15"/>
  <c r="J305" i="15"/>
  <c r="R305" i="15" s="1"/>
  <c r="D305" i="15"/>
  <c r="C305" i="15"/>
  <c r="B305" i="15"/>
  <c r="Q305" i="14"/>
  <c r="P305" i="14"/>
  <c r="O305" i="14"/>
  <c r="N305" i="14"/>
  <c r="J305" i="14"/>
  <c r="C305" i="14"/>
  <c r="B305" i="14"/>
  <c r="P305" i="13"/>
  <c r="O305" i="13"/>
  <c r="N305" i="13"/>
  <c r="M305" i="13"/>
  <c r="I305" i="13"/>
  <c r="Q305" i="13" s="1"/>
  <c r="D305" i="13"/>
  <c r="C305" i="13"/>
  <c r="B305" i="13"/>
  <c r="R305" i="16"/>
  <c r="Q305" i="16"/>
  <c r="P305" i="16"/>
  <c r="O305" i="16"/>
  <c r="K305" i="16"/>
  <c r="S305" i="16" s="1"/>
  <c r="D305" i="16"/>
  <c r="C305" i="16"/>
  <c r="B305" i="16"/>
  <c r="S305" i="11"/>
  <c r="R305" i="11"/>
  <c r="P305" i="11"/>
  <c r="O305" i="11"/>
  <c r="N305" i="11"/>
  <c r="K305" i="11"/>
  <c r="H305" i="11"/>
  <c r="T305" i="11" s="1"/>
  <c r="D305" i="11"/>
  <c r="C305" i="11"/>
  <c r="B305" i="11"/>
  <c r="P305" i="12"/>
  <c r="O305" i="12"/>
  <c r="N305" i="12"/>
  <c r="M305" i="12"/>
  <c r="I305" i="12"/>
  <c r="Q305" i="12" s="1"/>
  <c r="D305" i="12"/>
  <c r="C305" i="12"/>
  <c r="B305" i="12"/>
  <c r="P305" i="10"/>
  <c r="O305" i="10"/>
  <c r="M305" i="10"/>
  <c r="M305" i="18" s="1"/>
  <c r="I305" i="10"/>
  <c r="Q305" i="10" s="1"/>
  <c r="D305" i="10"/>
  <c r="C305" i="10"/>
  <c r="B305" i="10"/>
  <c r="O305" i="1"/>
  <c r="Z305" i="18" s="1"/>
  <c r="AN305" i="18" s="1"/>
  <c r="N305" i="1"/>
  <c r="P305" i="18" s="1"/>
  <c r="AM305" i="18" s="1"/>
  <c r="M305" i="1"/>
  <c r="J305" i="18" s="1"/>
  <c r="AL305" i="18" s="1"/>
  <c r="L305" i="1"/>
  <c r="D305" i="18" s="1"/>
  <c r="AK305" i="18" s="1"/>
  <c r="A305" i="1"/>
  <c r="A305" i="15" s="1"/>
  <c r="AX304" i="18"/>
  <c r="AW304" i="18"/>
  <c r="AV304" i="18"/>
  <c r="AI304" i="18"/>
  <c r="AG304" i="18"/>
  <c r="AF304" i="18"/>
  <c r="BB304" i="18" s="1"/>
  <c r="AE304" i="18"/>
  <c r="AD304" i="18"/>
  <c r="AC304" i="18"/>
  <c r="Y304" i="18"/>
  <c r="W304" i="18"/>
  <c r="V304" i="18"/>
  <c r="U304" i="18"/>
  <c r="T304" i="18"/>
  <c r="AZ304" i="18" s="1"/>
  <c r="S304" i="18"/>
  <c r="O304" i="18"/>
  <c r="N304" i="18"/>
  <c r="I304" i="18"/>
  <c r="H304" i="18"/>
  <c r="C304" i="18"/>
  <c r="B304" i="18"/>
  <c r="Q304" i="15"/>
  <c r="P304" i="15"/>
  <c r="O304" i="15"/>
  <c r="N304" i="15"/>
  <c r="J304" i="15"/>
  <c r="R304" i="15" s="1"/>
  <c r="D304" i="15"/>
  <c r="C304" i="15"/>
  <c r="B304" i="15"/>
  <c r="Q304" i="14"/>
  <c r="P304" i="14"/>
  <c r="O304" i="14"/>
  <c r="N304" i="14"/>
  <c r="J304" i="14"/>
  <c r="R304" i="14" s="1"/>
  <c r="C304" i="14"/>
  <c r="B304" i="14"/>
  <c r="P304" i="13"/>
  <c r="O304" i="13"/>
  <c r="N304" i="13"/>
  <c r="M304" i="13"/>
  <c r="I304" i="13"/>
  <c r="Q304" i="13" s="1"/>
  <c r="D304" i="13"/>
  <c r="C304" i="13"/>
  <c r="B304" i="13"/>
  <c r="R304" i="16"/>
  <c r="Q304" i="16"/>
  <c r="P304" i="16"/>
  <c r="O304" i="16"/>
  <c r="K304" i="16"/>
  <c r="S304" i="16" s="1"/>
  <c r="D304" i="16"/>
  <c r="C304" i="16"/>
  <c r="B304" i="16"/>
  <c r="S304" i="11"/>
  <c r="R304" i="11"/>
  <c r="P304" i="11"/>
  <c r="O304" i="11"/>
  <c r="N304" i="11"/>
  <c r="K304" i="11"/>
  <c r="H304" i="11"/>
  <c r="T304" i="11" s="1"/>
  <c r="D304" i="11"/>
  <c r="C304" i="11"/>
  <c r="B304" i="11"/>
  <c r="P304" i="12"/>
  <c r="O304" i="12"/>
  <c r="N304" i="12"/>
  <c r="M304" i="12"/>
  <c r="I304" i="12"/>
  <c r="Q304" i="12" s="1"/>
  <c r="D304" i="12"/>
  <c r="C304" i="12"/>
  <c r="B304" i="12"/>
  <c r="P304" i="10"/>
  <c r="O304" i="10"/>
  <c r="M304" i="10"/>
  <c r="M304" i="18" s="1"/>
  <c r="I304" i="10"/>
  <c r="Q304" i="10" s="1"/>
  <c r="D304" i="10"/>
  <c r="C304" i="10"/>
  <c r="B304" i="10"/>
  <c r="O304" i="1"/>
  <c r="Z304" i="18" s="1"/>
  <c r="AN304" i="18" s="1"/>
  <c r="N304" i="1"/>
  <c r="P304" i="18" s="1"/>
  <c r="AM304" i="18" s="1"/>
  <c r="M304" i="1"/>
  <c r="J304" i="18" s="1"/>
  <c r="AL304" i="18" s="1"/>
  <c r="L304" i="1"/>
  <c r="D304" i="18" s="1"/>
  <c r="AK304" i="18" s="1"/>
  <c r="A304" i="1"/>
  <c r="A304" i="18" s="1"/>
  <c r="AX303" i="18"/>
  <c r="AW303" i="18"/>
  <c r="AV303" i="18"/>
  <c r="AI303" i="18"/>
  <c r="AG303" i="18"/>
  <c r="AF303" i="18"/>
  <c r="BB303" i="18" s="1"/>
  <c r="AE303" i="18"/>
  <c r="AD303" i="18"/>
  <c r="AC303" i="18"/>
  <c r="V303" i="18"/>
  <c r="T303" i="18"/>
  <c r="AZ303" i="18" s="1"/>
  <c r="S303" i="18"/>
  <c r="O303" i="18"/>
  <c r="N303" i="18"/>
  <c r="I303" i="18"/>
  <c r="H303" i="18"/>
  <c r="C303" i="18"/>
  <c r="B303" i="18"/>
  <c r="Q303" i="15"/>
  <c r="P303" i="15"/>
  <c r="O303" i="15"/>
  <c r="N303" i="15"/>
  <c r="J303" i="15"/>
  <c r="R303" i="15" s="1"/>
  <c r="D303" i="15"/>
  <c r="C303" i="15"/>
  <c r="B303" i="15"/>
  <c r="Q303" i="14"/>
  <c r="P303" i="14"/>
  <c r="O303" i="14"/>
  <c r="N303" i="14"/>
  <c r="J303" i="14"/>
  <c r="R303" i="14" s="1"/>
  <c r="C303" i="14"/>
  <c r="B303" i="14"/>
  <c r="P303" i="13"/>
  <c r="O303" i="13"/>
  <c r="N303" i="13"/>
  <c r="M303" i="13"/>
  <c r="I303" i="13"/>
  <c r="Q303" i="13" s="1"/>
  <c r="D303" i="13"/>
  <c r="C303" i="13"/>
  <c r="B303" i="13"/>
  <c r="R303" i="16"/>
  <c r="Q303" i="16"/>
  <c r="P303" i="16"/>
  <c r="O303" i="16"/>
  <c r="K303" i="16"/>
  <c r="S303" i="16" s="1"/>
  <c r="D303" i="16"/>
  <c r="C303" i="16"/>
  <c r="B303" i="16"/>
  <c r="S303" i="11"/>
  <c r="R303" i="11"/>
  <c r="P303" i="11"/>
  <c r="O303" i="11"/>
  <c r="N303" i="11"/>
  <c r="K303" i="11"/>
  <c r="H303" i="11"/>
  <c r="T303" i="11" s="1"/>
  <c r="D303" i="11"/>
  <c r="C303" i="11"/>
  <c r="B303" i="11"/>
  <c r="P303" i="12"/>
  <c r="O303" i="12"/>
  <c r="N303" i="12"/>
  <c r="M303" i="12"/>
  <c r="I303" i="12"/>
  <c r="Q303" i="12" s="1"/>
  <c r="D303" i="12"/>
  <c r="C303" i="12"/>
  <c r="B303" i="12"/>
  <c r="P303" i="10"/>
  <c r="O303" i="10"/>
  <c r="M303" i="10"/>
  <c r="I303" i="10"/>
  <c r="Q303" i="10" s="1"/>
  <c r="D303" i="10"/>
  <c r="C303" i="10"/>
  <c r="B303" i="10"/>
  <c r="O303" i="1"/>
  <c r="Z303" i="18" s="1"/>
  <c r="AN303" i="18" s="1"/>
  <c r="N303" i="1"/>
  <c r="P303" i="18" s="1"/>
  <c r="M303" i="1"/>
  <c r="J303" i="18" s="1"/>
  <c r="AL303" i="18" s="1"/>
  <c r="L303" i="1"/>
  <c r="D303" i="18" s="1"/>
  <c r="AK303" i="18" s="1"/>
  <c r="A303" i="1"/>
  <c r="A303" i="18" s="1"/>
  <c r="AX302" i="18"/>
  <c r="AW302" i="18"/>
  <c r="AV302" i="18"/>
  <c r="AF302" i="18"/>
  <c r="BB302" i="18" s="1"/>
  <c r="AD302" i="18"/>
  <c r="AC302" i="18"/>
  <c r="V302" i="18"/>
  <c r="W302" i="18" s="1"/>
  <c r="T302" i="18"/>
  <c r="AZ302" i="18" s="1"/>
  <c r="S302" i="18"/>
  <c r="O302" i="18"/>
  <c r="N302" i="18"/>
  <c r="I302" i="18"/>
  <c r="H302" i="18"/>
  <c r="C302" i="18"/>
  <c r="B302" i="18"/>
  <c r="Q302" i="15"/>
  <c r="P302" i="15"/>
  <c r="O302" i="15"/>
  <c r="N302" i="15"/>
  <c r="J302" i="15"/>
  <c r="R302" i="15" s="1"/>
  <c r="D302" i="15"/>
  <c r="C302" i="15"/>
  <c r="B302" i="15"/>
  <c r="Q302" i="14"/>
  <c r="P302" i="14"/>
  <c r="O302" i="14"/>
  <c r="N302" i="14"/>
  <c r="J302" i="14"/>
  <c r="C302" i="14"/>
  <c r="B302" i="14"/>
  <c r="P302" i="13"/>
  <c r="O302" i="13"/>
  <c r="N302" i="13"/>
  <c r="M302" i="13"/>
  <c r="I302" i="13"/>
  <c r="Q302" i="13" s="1"/>
  <c r="D302" i="13"/>
  <c r="C302" i="13"/>
  <c r="B302" i="13"/>
  <c r="R302" i="16"/>
  <c r="Q302" i="16"/>
  <c r="P302" i="16"/>
  <c r="O302" i="16"/>
  <c r="K302" i="16"/>
  <c r="S302" i="16" s="1"/>
  <c r="D302" i="16"/>
  <c r="C302" i="16"/>
  <c r="B302" i="16"/>
  <c r="S302" i="11"/>
  <c r="R302" i="11"/>
  <c r="P302" i="11"/>
  <c r="O302" i="11"/>
  <c r="N302" i="11"/>
  <c r="K302" i="11"/>
  <c r="H302" i="11"/>
  <c r="T302" i="11" s="1"/>
  <c r="D302" i="11"/>
  <c r="C302" i="11"/>
  <c r="B302" i="11"/>
  <c r="P302" i="12"/>
  <c r="O302" i="12"/>
  <c r="N302" i="12"/>
  <c r="M302" i="12"/>
  <c r="I302" i="12"/>
  <c r="Q302" i="12" s="1"/>
  <c r="D302" i="12"/>
  <c r="C302" i="12"/>
  <c r="B302" i="12"/>
  <c r="P302" i="10"/>
  <c r="O302" i="10"/>
  <c r="M302" i="10"/>
  <c r="I302" i="10"/>
  <c r="Q302" i="10" s="1"/>
  <c r="D302" i="10"/>
  <c r="C302" i="10"/>
  <c r="B302" i="10"/>
  <c r="O302" i="1"/>
  <c r="Z302" i="18" s="1"/>
  <c r="AN302" i="18" s="1"/>
  <c r="N302" i="1"/>
  <c r="P302" i="18" s="1"/>
  <c r="AM302" i="18" s="1"/>
  <c r="M302" i="1"/>
  <c r="J302" i="18" s="1"/>
  <c r="AL302" i="18" s="1"/>
  <c r="L302" i="1"/>
  <c r="D302" i="18" s="1"/>
  <c r="AK302" i="18" s="1"/>
  <c r="A302" i="1"/>
  <c r="A302" i="18" s="1"/>
  <c r="AX301" i="18"/>
  <c r="AW301" i="18"/>
  <c r="AV301" i="18"/>
  <c r="AF301" i="18"/>
  <c r="BB301" i="18" s="1"/>
  <c r="AD301" i="18"/>
  <c r="AC301" i="18"/>
  <c r="Y301" i="18"/>
  <c r="W301" i="18"/>
  <c r="V301" i="18"/>
  <c r="U301" i="18"/>
  <c r="T301" i="18"/>
  <c r="AZ301" i="18" s="1"/>
  <c r="S301" i="18"/>
  <c r="O301" i="18"/>
  <c r="N301" i="18"/>
  <c r="I301" i="18"/>
  <c r="H301" i="18"/>
  <c r="C301" i="18"/>
  <c r="B301" i="18"/>
  <c r="Q301" i="15"/>
  <c r="P301" i="15"/>
  <c r="O301" i="15"/>
  <c r="N301" i="15"/>
  <c r="J301" i="15"/>
  <c r="R301" i="15" s="1"/>
  <c r="D301" i="15"/>
  <c r="C301" i="15"/>
  <c r="B301" i="15"/>
  <c r="Q301" i="14"/>
  <c r="P301" i="14"/>
  <c r="O301" i="14"/>
  <c r="N301" i="14"/>
  <c r="J301" i="14"/>
  <c r="R301" i="14" s="1"/>
  <c r="C301" i="14"/>
  <c r="B301" i="14"/>
  <c r="P301" i="13"/>
  <c r="O301" i="13"/>
  <c r="N301" i="13"/>
  <c r="M301" i="13"/>
  <c r="I301" i="13"/>
  <c r="Q301" i="13" s="1"/>
  <c r="D301" i="13"/>
  <c r="C301" i="13"/>
  <c r="B301" i="13"/>
  <c r="R301" i="16"/>
  <c r="Q301" i="16"/>
  <c r="P301" i="16"/>
  <c r="O301" i="16"/>
  <c r="K301" i="16"/>
  <c r="S301" i="16" s="1"/>
  <c r="D301" i="16"/>
  <c r="C301" i="16"/>
  <c r="B301" i="16"/>
  <c r="S301" i="11"/>
  <c r="R301" i="11"/>
  <c r="P301" i="11"/>
  <c r="O301" i="11"/>
  <c r="N301" i="11"/>
  <c r="K301" i="11"/>
  <c r="H301" i="11"/>
  <c r="T301" i="11" s="1"/>
  <c r="D301" i="11"/>
  <c r="C301" i="11"/>
  <c r="B301" i="11"/>
  <c r="P301" i="12"/>
  <c r="O301" i="12"/>
  <c r="N301" i="12"/>
  <c r="M301" i="12"/>
  <c r="I301" i="12"/>
  <c r="Q301" i="12" s="1"/>
  <c r="D301" i="12"/>
  <c r="C301" i="12"/>
  <c r="B301" i="12"/>
  <c r="P301" i="10"/>
  <c r="O301" i="10"/>
  <c r="M301" i="10"/>
  <c r="M301" i="18" s="1"/>
  <c r="I301" i="10"/>
  <c r="Q301" i="10" s="1"/>
  <c r="D301" i="10"/>
  <c r="C301" i="10"/>
  <c r="B301" i="10"/>
  <c r="O301" i="1"/>
  <c r="Z301" i="18" s="1"/>
  <c r="N301" i="1"/>
  <c r="P301" i="18" s="1"/>
  <c r="AM301" i="18" s="1"/>
  <c r="M301" i="1"/>
  <c r="J301" i="18" s="1"/>
  <c r="AL301" i="18" s="1"/>
  <c r="L301" i="1"/>
  <c r="D301" i="18" s="1"/>
  <c r="AK301" i="18" s="1"/>
  <c r="A301" i="1"/>
  <c r="A301" i="18" s="1"/>
  <c r="AX300" i="18"/>
  <c r="AW300" i="18"/>
  <c r="AV300" i="18"/>
  <c r="AF300" i="18"/>
  <c r="BB300" i="18" s="1"/>
  <c r="AD300" i="18"/>
  <c r="AC300" i="18"/>
  <c r="V300" i="18"/>
  <c r="T300" i="18"/>
  <c r="AZ300" i="18" s="1"/>
  <c r="S300" i="18"/>
  <c r="O300" i="18"/>
  <c r="N300" i="18"/>
  <c r="I300" i="18"/>
  <c r="H300" i="18"/>
  <c r="C300" i="18"/>
  <c r="B300" i="18"/>
  <c r="Q300" i="15"/>
  <c r="P300" i="15"/>
  <c r="O300" i="15"/>
  <c r="N300" i="15"/>
  <c r="J300" i="15"/>
  <c r="R300" i="15" s="1"/>
  <c r="D300" i="15"/>
  <c r="C300" i="15"/>
  <c r="B300" i="15"/>
  <c r="Q300" i="14"/>
  <c r="P300" i="14"/>
  <c r="O300" i="14"/>
  <c r="N300" i="14"/>
  <c r="J300" i="14"/>
  <c r="R300" i="14" s="1"/>
  <c r="C300" i="14"/>
  <c r="B300" i="14"/>
  <c r="P300" i="13"/>
  <c r="O300" i="13"/>
  <c r="N300" i="13"/>
  <c r="M300" i="13"/>
  <c r="I300" i="13"/>
  <c r="Q300" i="13" s="1"/>
  <c r="D300" i="13"/>
  <c r="C300" i="13"/>
  <c r="B300" i="13"/>
  <c r="R300" i="16"/>
  <c r="Q300" i="16"/>
  <c r="P300" i="16"/>
  <c r="O300" i="16"/>
  <c r="K300" i="16"/>
  <c r="S300" i="16" s="1"/>
  <c r="D300" i="16"/>
  <c r="C300" i="16"/>
  <c r="B300" i="16"/>
  <c r="S300" i="11"/>
  <c r="R300" i="11"/>
  <c r="P300" i="11"/>
  <c r="O300" i="11"/>
  <c r="N300" i="11"/>
  <c r="K300" i="11"/>
  <c r="H300" i="11"/>
  <c r="T300" i="11" s="1"/>
  <c r="D300" i="11"/>
  <c r="C300" i="11"/>
  <c r="B300" i="11"/>
  <c r="P300" i="12"/>
  <c r="O300" i="12"/>
  <c r="N300" i="12"/>
  <c r="M300" i="12"/>
  <c r="I300" i="12"/>
  <c r="Q300" i="12" s="1"/>
  <c r="D300" i="12"/>
  <c r="C300" i="12"/>
  <c r="B300" i="12"/>
  <c r="P300" i="10"/>
  <c r="O300" i="10"/>
  <c r="M300" i="10"/>
  <c r="I300" i="10"/>
  <c r="Q300" i="10" s="1"/>
  <c r="D300" i="10"/>
  <c r="C300" i="10"/>
  <c r="B300" i="10"/>
  <c r="O300" i="1"/>
  <c r="Z300" i="18" s="1"/>
  <c r="N300" i="1"/>
  <c r="P300" i="18" s="1"/>
  <c r="M300" i="1"/>
  <c r="J300" i="18" s="1"/>
  <c r="AL300" i="18" s="1"/>
  <c r="L300" i="1"/>
  <c r="D300" i="18" s="1"/>
  <c r="AK300" i="18" s="1"/>
  <c r="A300" i="1"/>
  <c r="A300" i="15" s="1"/>
  <c r="AX299" i="18"/>
  <c r="AW299" i="18"/>
  <c r="AV299" i="18"/>
  <c r="AI299" i="18"/>
  <c r="AG299" i="18"/>
  <c r="AF299" i="18"/>
  <c r="BB299" i="18" s="1"/>
  <c r="AE299" i="18"/>
  <c r="AD299" i="18"/>
  <c r="AC299" i="18"/>
  <c r="V299" i="18"/>
  <c r="W299" i="18" s="1"/>
  <c r="T299" i="18"/>
  <c r="S299" i="18"/>
  <c r="O299" i="18"/>
  <c r="N299" i="18"/>
  <c r="I299" i="18"/>
  <c r="H299" i="18"/>
  <c r="C299" i="18"/>
  <c r="B299" i="18"/>
  <c r="Q299" i="15"/>
  <c r="P299" i="15"/>
  <c r="O299" i="15"/>
  <c r="N299" i="15"/>
  <c r="J299" i="15"/>
  <c r="R299" i="15" s="1"/>
  <c r="D299" i="15"/>
  <c r="C299" i="15"/>
  <c r="B299" i="15"/>
  <c r="Q299" i="14"/>
  <c r="P299" i="14"/>
  <c r="O299" i="14"/>
  <c r="J299" i="14"/>
  <c r="R299" i="14" s="1"/>
  <c r="C299" i="14"/>
  <c r="B299" i="14"/>
  <c r="P299" i="13"/>
  <c r="O299" i="13"/>
  <c r="N299" i="13"/>
  <c r="M299" i="13"/>
  <c r="I299" i="13"/>
  <c r="Q299" i="13" s="1"/>
  <c r="D299" i="13"/>
  <c r="C299" i="13"/>
  <c r="B299" i="13"/>
  <c r="R299" i="16"/>
  <c r="Q299" i="16"/>
  <c r="P299" i="16"/>
  <c r="O299" i="16"/>
  <c r="K299" i="16"/>
  <c r="S299" i="16" s="1"/>
  <c r="D299" i="16"/>
  <c r="C299" i="16"/>
  <c r="B299" i="16"/>
  <c r="S299" i="11"/>
  <c r="R299" i="11"/>
  <c r="P299" i="11"/>
  <c r="O299" i="11"/>
  <c r="N299" i="11"/>
  <c r="K299" i="11"/>
  <c r="H299" i="11"/>
  <c r="T299" i="11" s="1"/>
  <c r="D299" i="11"/>
  <c r="C299" i="11"/>
  <c r="B299" i="11"/>
  <c r="P299" i="12"/>
  <c r="O299" i="12"/>
  <c r="N299" i="12"/>
  <c r="M299" i="12"/>
  <c r="I299" i="12"/>
  <c r="Q299" i="12" s="1"/>
  <c r="D299" i="12"/>
  <c r="C299" i="12"/>
  <c r="B299" i="12"/>
  <c r="P299" i="10"/>
  <c r="O299" i="10"/>
  <c r="M299" i="10"/>
  <c r="I299" i="10"/>
  <c r="Q299" i="10" s="1"/>
  <c r="D299" i="10"/>
  <c r="C299" i="10"/>
  <c r="B299" i="10"/>
  <c r="O299" i="1"/>
  <c r="Z299" i="18" s="1"/>
  <c r="AN299" i="18" s="1"/>
  <c r="N299" i="1"/>
  <c r="P299" i="18" s="1"/>
  <c r="M299" i="1"/>
  <c r="J299" i="18" s="1"/>
  <c r="AL299" i="18" s="1"/>
  <c r="L299" i="1"/>
  <c r="D299" i="18" s="1"/>
  <c r="AK299" i="18" s="1"/>
  <c r="A299" i="1"/>
  <c r="A299" i="15" s="1"/>
  <c r="AX298" i="18"/>
  <c r="AW298" i="18"/>
  <c r="AV298" i="18"/>
  <c r="AF298" i="18"/>
  <c r="BB298" i="18" s="1"/>
  <c r="AD298" i="18"/>
  <c r="AC298" i="18"/>
  <c r="V298" i="18"/>
  <c r="T298" i="18"/>
  <c r="AZ298" i="18" s="1"/>
  <c r="S298" i="18"/>
  <c r="O298" i="18"/>
  <c r="N298" i="18"/>
  <c r="I298" i="18"/>
  <c r="H298" i="18"/>
  <c r="C298" i="18"/>
  <c r="B298" i="18"/>
  <c r="Q298" i="15"/>
  <c r="P298" i="15"/>
  <c r="O298" i="15"/>
  <c r="N298" i="15"/>
  <c r="J298" i="15"/>
  <c r="R298" i="15" s="1"/>
  <c r="D298" i="15"/>
  <c r="C298" i="15"/>
  <c r="B298" i="15"/>
  <c r="Q298" i="14"/>
  <c r="P298" i="14"/>
  <c r="O298" i="14"/>
  <c r="N298" i="14"/>
  <c r="J298" i="14"/>
  <c r="D298" i="14"/>
  <c r="C298" i="14"/>
  <c r="B298" i="14"/>
  <c r="P298" i="13"/>
  <c r="O298" i="13"/>
  <c r="N298" i="13"/>
  <c r="M298" i="13"/>
  <c r="I298" i="13"/>
  <c r="Q298" i="13" s="1"/>
  <c r="D298" i="13"/>
  <c r="C298" i="13"/>
  <c r="B298" i="13"/>
  <c r="R298" i="16"/>
  <c r="Q298" i="16"/>
  <c r="P298" i="16"/>
  <c r="O298" i="16"/>
  <c r="K298" i="16"/>
  <c r="S298" i="16" s="1"/>
  <c r="D298" i="16"/>
  <c r="C298" i="16"/>
  <c r="B298" i="16"/>
  <c r="S298" i="11"/>
  <c r="R298" i="11"/>
  <c r="P298" i="11"/>
  <c r="O298" i="11"/>
  <c r="N298" i="11"/>
  <c r="K298" i="11"/>
  <c r="H298" i="11"/>
  <c r="T298" i="11" s="1"/>
  <c r="D298" i="11"/>
  <c r="C298" i="11"/>
  <c r="B298" i="11"/>
  <c r="P298" i="12"/>
  <c r="O298" i="12"/>
  <c r="N298" i="12"/>
  <c r="M298" i="12"/>
  <c r="I298" i="12"/>
  <c r="Q298" i="12" s="1"/>
  <c r="D298" i="12"/>
  <c r="C298" i="12"/>
  <c r="B298" i="12"/>
  <c r="P298" i="10"/>
  <c r="O298" i="10"/>
  <c r="M298" i="10"/>
  <c r="I298" i="10"/>
  <c r="Q298" i="10" s="1"/>
  <c r="D298" i="10"/>
  <c r="C298" i="10"/>
  <c r="B298" i="10"/>
  <c r="O298" i="1"/>
  <c r="Z298" i="18" s="1"/>
  <c r="AN298" i="18" s="1"/>
  <c r="N298" i="1"/>
  <c r="P298" i="18" s="1"/>
  <c r="AM298" i="18" s="1"/>
  <c r="M298" i="1"/>
  <c r="J298" i="18" s="1"/>
  <c r="AL298" i="18" s="1"/>
  <c r="L298" i="1"/>
  <c r="D298" i="18" s="1"/>
  <c r="AK298" i="18" s="1"/>
  <c r="A298" i="1"/>
  <c r="A298" i="18" s="1"/>
  <c r="AX297" i="18"/>
  <c r="AW297" i="18"/>
  <c r="AV297" i="18"/>
  <c r="AI297" i="18"/>
  <c r="AG297" i="18"/>
  <c r="AF297" i="18"/>
  <c r="BB297" i="18" s="1"/>
  <c r="AE297" i="18"/>
  <c r="AD297" i="18"/>
  <c r="AC297" i="18"/>
  <c r="V297" i="18"/>
  <c r="W297" i="18" s="1"/>
  <c r="T297" i="18"/>
  <c r="AZ297" i="18" s="1"/>
  <c r="S297" i="18"/>
  <c r="O297" i="18"/>
  <c r="N297" i="18"/>
  <c r="I297" i="18"/>
  <c r="H297" i="18"/>
  <c r="C297" i="18"/>
  <c r="B297" i="18"/>
  <c r="Q297" i="15"/>
  <c r="P297" i="15"/>
  <c r="O297" i="15"/>
  <c r="N297" i="15"/>
  <c r="J297" i="15"/>
  <c r="R297" i="15" s="1"/>
  <c r="D297" i="15"/>
  <c r="C297" i="15"/>
  <c r="B297" i="15"/>
  <c r="Q297" i="14"/>
  <c r="P297" i="14"/>
  <c r="O297" i="14"/>
  <c r="N297" i="14"/>
  <c r="J297" i="14"/>
  <c r="R297" i="14" s="1"/>
  <c r="C297" i="14"/>
  <c r="B297" i="14"/>
  <c r="P297" i="13"/>
  <c r="O297" i="13"/>
  <c r="N297" i="13"/>
  <c r="M297" i="13"/>
  <c r="I297" i="13"/>
  <c r="Q297" i="13" s="1"/>
  <c r="D297" i="13"/>
  <c r="C297" i="13"/>
  <c r="B297" i="13"/>
  <c r="R297" i="16"/>
  <c r="Q297" i="16"/>
  <c r="P297" i="16"/>
  <c r="O297" i="16"/>
  <c r="K297" i="16"/>
  <c r="S297" i="16" s="1"/>
  <c r="D297" i="16"/>
  <c r="C297" i="16"/>
  <c r="B297" i="16"/>
  <c r="S297" i="11"/>
  <c r="R297" i="11"/>
  <c r="P297" i="11"/>
  <c r="O297" i="11"/>
  <c r="N297" i="11"/>
  <c r="K297" i="11"/>
  <c r="H297" i="11"/>
  <c r="T297" i="11" s="1"/>
  <c r="D297" i="11"/>
  <c r="C297" i="11"/>
  <c r="B297" i="11"/>
  <c r="P297" i="12"/>
  <c r="O297" i="12"/>
  <c r="N297" i="12"/>
  <c r="M297" i="12"/>
  <c r="I297" i="12"/>
  <c r="Q297" i="12" s="1"/>
  <c r="D297" i="12"/>
  <c r="C297" i="12"/>
  <c r="B297" i="12"/>
  <c r="P297" i="10"/>
  <c r="O297" i="10"/>
  <c r="M297" i="10"/>
  <c r="I297" i="10"/>
  <c r="Q297" i="10" s="1"/>
  <c r="D297" i="10"/>
  <c r="C297" i="10"/>
  <c r="B297" i="10"/>
  <c r="O297" i="1"/>
  <c r="Z297" i="18" s="1"/>
  <c r="AN297" i="18" s="1"/>
  <c r="N297" i="1"/>
  <c r="P297" i="18" s="1"/>
  <c r="AM297" i="18" s="1"/>
  <c r="M297" i="1"/>
  <c r="J297" i="18" s="1"/>
  <c r="AL297" i="18" s="1"/>
  <c r="L297" i="1"/>
  <c r="D297" i="18" s="1"/>
  <c r="AK297" i="18" s="1"/>
  <c r="A297" i="1"/>
  <c r="A297" i="18" s="1"/>
  <c r="AX296" i="18"/>
  <c r="AW296" i="18"/>
  <c r="AV296" i="18"/>
  <c r="AF296" i="18"/>
  <c r="BB296" i="18" s="1"/>
  <c r="AD296" i="18"/>
  <c r="AC296" i="18"/>
  <c r="V296" i="18"/>
  <c r="W296" i="18" s="1"/>
  <c r="T296" i="18"/>
  <c r="AZ296" i="18" s="1"/>
  <c r="S296" i="18"/>
  <c r="O296" i="18"/>
  <c r="N296" i="18"/>
  <c r="I296" i="18"/>
  <c r="H296" i="18"/>
  <c r="C296" i="18"/>
  <c r="B296" i="18"/>
  <c r="Q296" i="15"/>
  <c r="P296" i="15"/>
  <c r="O296" i="15"/>
  <c r="N296" i="15"/>
  <c r="J296" i="15"/>
  <c r="C296" i="15"/>
  <c r="B296" i="15"/>
  <c r="Q296" i="14"/>
  <c r="P296" i="14"/>
  <c r="O296" i="14"/>
  <c r="N296" i="14"/>
  <c r="J296" i="14"/>
  <c r="R296" i="14" s="1"/>
  <c r="C296" i="14"/>
  <c r="B296" i="14"/>
  <c r="P296" i="13"/>
  <c r="O296" i="13"/>
  <c r="N296" i="13"/>
  <c r="M296" i="13"/>
  <c r="I296" i="13"/>
  <c r="D296" i="13"/>
  <c r="C296" i="13"/>
  <c r="B296" i="13"/>
  <c r="R296" i="16"/>
  <c r="Q296" i="16"/>
  <c r="P296" i="16"/>
  <c r="O296" i="16"/>
  <c r="K296" i="16"/>
  <c r="D296" i="16"/>
  <c r="C296" i="16"/>
  <c r="B296" i="16"/>
  <c r="S296" i="11"/>
  <c r="R296" i="11"/>
  <c r="P296" i="11"/>
  <c r="O296" i="11"/>
  <c r="N296" i="11"/>
  <c r="K296" i="11"/>
  <c r="H296" i="11"/>
  <c r="T296" i="11" s="1"/>
  <c r="D296" i="11"/>
  <c r="C296" i="11"/>
  <c r="B296" i="11"/>
  <c r="P296" i="12"/>
  <c r="O296" i="12"/>
  <c r="N296" i="12"/>
  <c r="M296" i="12"/>
  <c r="I296" i="12"/>
  <c r="Q296" i="12" s="1"/>
  <c r="D296" i="12"/>
  <c r="C296" i="12"/>
  <c r="B296" i="12"/>
  <c r="P296" i="10"/>
  <c r="O296" i="10"/>
  <c r="M296" i="10"/>
  <c r="M296" i="18" s="1"/>
  <c r="I296" i="10"/>
  <c r="Q296" i="10" s="1"/>
  <c r="D296" i="10"/>
  <c r="C296" i="10"/>
  <c r="B296" i="10"/>
  <c r="O296" i="1"/>
  <c r="Z296" i="18" s="1"/>
  <c r="N296" i="1"/>
  <c r="P296" i="18" s="1"/>
  <c r="AM296" i="18" s="1"/>
  <c r="M296" i="1"/>
  <c r="J296" i="18" s="1"/>
  <c r="AL296" i="18" s="1"/>
  <c r="L296" i="1"/>
  <c r="D296" i="18" s="1"/>
  <c r="AK296" i="18" s="1"/>
  <c r="A296" i="1"/>
  <c r="A296" i="15" s="1"/>
  <c r="AX295" i="18"/>
  <c r="AW295" i="18"/>
  <c r="AV295" i="18"/>
  <c r="AF295" i="18"/>
  <c r="BB295" i="18" s="1"/>
  <c r="AD295" i="18"/>
  <c r="AC295" i="18"/>
  <c r="Y295" i="18"/>
  <c r="W295" i="18"/>
  <c r="V295" i="18"/>
  <c r="U295" i="18"/>
  <c r="T295" i="18"/>
  <c r="AZ295" i="18" s="1"/>
  <c r="S295" i="18"/>
  <c r="O295" i="18"/>
  <c r="N295" i="18"/>
  <c r="I295" i="18"/>
  <c r="H295" i="18"/>
  <c r="C295" i="18"/>
  <c r="B295" i="18"/>
  <c r="Q295" i="15"/>
  <c r="P295" i="15"/>
  <c r="O295" i="15"/>
  <c r="N295" i="15"/>
  <c r="J295" i="15"/>
  <c r="R295" i="15" s="1"/>
  <c r="D295" i="15"/>
  <c r="C295" i="15"/>
  <c r="B295" i="15"/>
  <c r="Q295" i="14"/>
  <c r="P295" i="14"/>
  <c r="O295" i="14"/>
  <c r="N295" i="14"/>
  <c r="J295" i="14"/>
  <c r="R295" i="14" s="1"/>
  <c r="C295" i="14"/>
  <c r="B295" i="14"/>
  <c r="P295" i="13"/>
  <c r="O295" i="13"/>
  <c r="N295" i="13"/>
  <c r="M295" i="13"/>
  <c r="I295" i="13"/>
  <c r="D295" i="13"/>
  <c r="C295" i="13"/>
  <c r="B295" i="13"/>
  <c r="R295" i="16"/>
  <c r="Q295" i="16"/>
  <c r="P295" i="16"/>
  <c r="O295" i="16"/>
  <c r="K295" i="16"/>
  <c r="S295" i="16" s="1"/>
  <c r="D295" i="16"/>
  <c r="C295" i="16"/>
  <c r="B295" i="16"/>
  <c r="S295" i="11"/>
  <c r="R295" i="11"/>
  <c r="P295" i="11"/>
  <c r="O295" i="11"/>
  <c r="N295" i="11"/>
  <c r="K295" i="11"/>
  <c r="H295" i="11"/>
  <c r="T295" i="11" s="1"/>
  <c r="D295" i="11"/>
  <c r="C295" i="11"/>
  <c r="B295" i="11"/>
  <c r="P295" i="12"/>
  <c r="O295" i="12"/>
  <c r="N295" i="12"/>
  <c r="M295" i="12"/>
  <c r="I295" i="12"/>
  <c r="Q295" i="12" s="1"/>
  <c r="D295" i="12"/>
  <c r="C295" i="12"/>
  <c r="B295" i="12"/>
  <c r="P295" i="10"/>
  <c r="O295" i="10"/>
  <c r="M295" i="10"/>
  <c r="I295" i="10"/>
  <c r="Q295" i="10" s="1"/>
  <c r="D295" i="10"/>
  <c r="C295" i="10"/>
  <c r="B295" i="10"/>
  <c r="O295" i="1"/>
  <c r="Z295" i="18" s="1"/>
  <c r="AN295" i="18" s="1"/>
  <c r="N295" i="1"/>
  <c r="P295" i="18" s="1"/>
  <c r="AM295" i="18" s="1"/>
  <c r="M295" i="1"/>
  <c r="J295" i="18" s="1"/>
  <c r="AL295" i="18" s="1"/>
  <c r="L295" i="1"/>
  <c r="D295" i="18" s="1"/>
  <c r="AK295" i="18" s="1"/>
  <c r="A295" i="1"/>
  <c r="A295" i="15" s="1"/>
  <c r="AX294" i="18"/>
  <c r="AW294" i="18"/>
  <c r="AV294" i="18"/>
  <c r="AI294" i="18"/>
  <c r="AG294" i="18"/>
  <c r="AF294" i="18"/>
  <c r="BB294" i="18" s="1"/>
  <c r="AE294" i="18"/>
  <c r="AD294" i="18"/>
  <c r="AC294" i="18"/>
  <c r="Y294" i="18"/>
  <c r="W294" i="18"/>
  <c r="V294" i="18"/>
  <c r="U294" i="18"/>
  <c r="T294" i="18"/>
  <c r="AZ294" i="18" s="1"/>
  <c r="S294" i="18"/>
  <c r="O294" i="18"/>
  <c r="N294" i="18"/>
  <c r="I294" i="18"/>
  <c r="H294" i="18"/>
  <c r="C294" i="18"/>
  <c r="B294" i="18"/>
  <c r="Q294" i="15"/>
  <c r="P294" i="15"/>
  <c r="O294" i="15"/>
  <c r="N294" i="15"/>
  <c r="J294" i="15"/>
  <c r="R294" i="15" s="1"/>
  <c r="D294" i="15"/>
  <c r="C294" i="15"/>
  <c r="B294" i="15"/>
  <c r="Q294" i="14"/>
  <c r="P294" i="14"/>
  <c r="O294" i="14"/>
  <c r="N294" i="14"/>
  <c r="J294" i="14"/>
  <c r="R294" i="14" s="1"/>
  <c r="C294" i="14"/>
  <c r="B294" i="14"/>
  <c r="P294" i="13"/>
  <c r="O294" i="13"/>
  <c r="N294" i="13"/>
  <c r="M294" i="13"/>
  <c r="I294" i="13"/>
  <c r="Q294" i="13" s="1"/>
  <c r="D294" i="13"/>
  <c r="C294" i="13"/>
  <c r="B294" i="13"/>
  <c r="R294" i="16"/>
  <c r="Q294" i="16"/>
  <c r="P294" i="16"/>
  <c r="O294" i="16"/>
  <c r="K294" i="16"/>
  <c r="S294" i="16" s="1"/>
  <c r="D294" i="16"/>
  <c r="C294" i="16"/>
  <c r="B294" i="16"/>
  <c r="S294" i="11"/>
  <c r="R294" i="11"/>
  <c r="P294" i="11"/>
  <c r="O294" i="11"/>
  <c r="N294" i="11"/>
  <c r="K294" i="11"/>
  <c r="H294" i="11"/>
  <c r="T294" i="11" s="1"/>
  <c r="D294" i="11"/>
  <c r="C294" i="11"/>
  <c r="B294" i="11"/>
  <c r="P294" i="12"/>
  <c r="O294" i="12"/>
  <c r="N294" i="12"/>
  <c r="M294" i="12"/>
  <c r="G294" i="18" s="1"/>
  <c r="I294" i="12"/>
  <c r="Q294" i="12" s="1"/>
  <c r="D294" i="12"/>
  <c r="C294" i="12"/>
  <c r="B294" i="12"/>
  <c r="P294" i="10"/>
  <c r="O294" i="10"/>
  <c r="M294" i="10"/>
  <c r="M294" i="18" s="1"/>
  <c r="I294" i="10"/>
  <c r="Q294" i="10" s="1"/>
  <c r="D294" i="10"/>
  <c r="C294" i="10"/>
  <c r="B294" i="10"/>
  <c r="O294" i="1"/>
  <c r="Z294" i="18" s="1"/>
  <c r="AN294" i="18" s="1"/>
  <c r="N294" i="1"/>
  <c r="P294" i="18" s="1"/>
  <c r="AM294" i="18" s="1"/>
  <c r="M294" i="1"/>
  <c r="J294" i="18" s="1"/>
  <c r="AL294" i="18" s="1"/>
  <c r="L294" i="1"/>
  <c r="D294" i="18" s="1"/>
  <c r="AK294" i="18" s="1"/>
  <c r="A294" i="1"/>
  <c r="A294" i="15" s="1"/>
  <c r="AX293" i="18"/>
  <c r="AW293" i="18"/>
  <c r="AV293" i="18"/>
  <c r="AI293" i="18"/>
  <c r="AG293" i="18"/>
  <c r="AF293" i="18"/>
  <c r="BB293" i="18" s="1"/>
  <c r="AE293" i="18"/>
  <c r="AD293" i="18"/>
  <c r="AC293" i="18"/>
  <c r="Y293" i="18"/>
  <c r="W293" i="18"/>
  <c r="V293" i="18"/>
  <c r="BA293" i="18" s="1"/>
  <c r="U293" i="18"/>
  <c r="T293" i="18"/>
  <c r="AZ293" i="18" s="1"/>
  <c r="S293" i="18"/>
  <c r="O293" i="18"/>
  <c r="N293" i="18"/>
  <c r="I293" i="18"/>
  <c r="H293" i="18"/>
  <c r="C293" i="18"/>
  <c r="B293" i="18"/>
  <c r="Q293" i="15"/>
  <c r="P293" i="15"/>
  <c r="O293" i="15"/>
  <c r="N293" i="15"/>
  <c r="J293" i="15"/>
  <c r="R293" i="15" s="1"/>
  <c r="D293" i="15"/>
  <c r="C293" i="15"/>
  <c r="B293" i="15"/>
  <c r="Q293" i="14"/>
  <c r="P293" i="14"/>
  <c r="O293" i="14"/>
  <c r="N293" i="14"/>
  <c r="J293" i="14"/>
  <c r="R293" i="14" s="1"/>
  <c r="C293" i="14"/>
  <c r="B293" i="14"/>
  <c r="P293" i="13"/>
  <c r="O293" i="13"/>
  <c r="N293" i="13"/>
  <c r="M293" i="13"/>
  <c r="I293" i="13"/>
  <c r="Q293" i="13" s="1"/>
  <c r="D293" i="13"/>
  <c r="C293" i="13"/>
  <c r="B293" i="13"/>
  <c r="R293" i="16"/>
  <c r="Q293" i="16"/>
  <c r="P293" i="16"/>
  <c r="O293" i="16"/>
  <c r="K293" i="16"/>
  <c r="S293" i="16" s="1"/>
  <c r="D293" i="16"/>
  <c r="C293" i="16"/>
  <c r="B293" i="16"/>
  <c r="S293" i="11"/>
  <c r="R293" i="11"/>
  <c r="P293" i="11"/>
  <c r="O293" i="11"/>
  <c r="N293" i="11"/>
  <c r="K293" i="11"/>
  <c r="H293" i="11"/>
  <c r="T293" i="11" s="1"/>
  <c r="D293" i="11"/>
  <c r="C293" i="11"/>
  <c r="B293" i="11"/>
  <c r="P293" i="12"/>
  <c r="O293" i="12"/>
  <c r="N293" i="12"/>
  <c r="M293" i="12"/>
  <c r="I293" i="12"/>
  <c r="Q293" i="12" s="1"/>
  <c r="D293" i="12"/>
  <c r="C293" i="12"/>
  <c r="B293" i="12"/>
  <c r="P293" i="10"/>
  <c r="O293" i="10"/>
  <c r="M293" i="10"/>
  <c r="I293" i="10"/>
  <c r="Q293" i="10" s="1"/>
  <c r="D293" i="10"/>
  <c r="C293" i="10"/>
  <c r="B293" i="10"/>
  <c r="O293" i="1"/>
  <c r="Z293" i="18" s="1"/>
  <c r="AN293" i="18" s="1"/>
  <c r="N293" i="1"/>
  <c r="P293" i="18" s="1"/>
  <c r="AM293" i="18" s="1"/>
  <c r="M293" i="1"/>
  <c r="J293" i="18" s="1"/>
  <c r="AL293" i="18" s="1"/>
  <c r="L293" i="1"/>
  <c r="D293" i="18" s="1"/>
  <c r="AK293" i="18" s="1"/>
  <c r="A293" i="1"/>
  <c r="A293" i="18" s="1"/>
  <c r="AX292" i="18"/>
  <c r="AW292" i="18"/>
  <c r="AV292" i="18"/>
  <c r="AF292" i="18"/>
  <c r="BB292" i="18" s="1"/>
  <c r="AD292" i="18"/>
  <c r="AC292" i="18"/>
  <c r="V292" i="18"/>
  <c r="W292" i="18" s="1"/>
  <c r="T292" i="18"/>
  <c r="AZ292" i="18" s="1"/>
  <c r="S292" i="18"/>
  <c r="O292" i="18"/>
  <c r="N292" i="18"/>
  <c r="I292" i="18"/>
  <c r="H292" i="18"/>
  <c r="C292" i="18"/>
  <c r="B292" i="18"/>
  <c r="Q292" i="15"/>
  <c r="P292" i="15"/>
  <c r="O292" i="15"/>
  <c r="N292" i="15"/>
  <c r="J292" i="15"/>
  <c r="R292" i="15" s="1"/>
  <c r="D292" i="15"/>
  <c r="C292" i="15"/>
  <c r="B292" i="15"/>
  <c r="Q292" i="14"/>
  <c r="P292" i="14"/>
  <c r="O292" i="14"/>
  <c r="N292" i="14"/>
  <c r="J292" i="14"/>
  <c r="R292" i="14" s="1"/>
  <c r="C292" i="14"/>
  <c r="B292" i="14"/>
  <c r="P292" i="13"/>
  <c r="O292" i="13"/>
  <c r="N292" i="13"/>
  <c r="M292" i="13"/>
  <c r="I292" i="13"/>
  <c r="Q292" i="13" s="1"/>
  <c r="D292" i="13"/>
  <c r="C292" i="13"/>
  <c r="B292" i="13"/>
  <c r="R292" i="16"/>
  <c r="Q292" i="16"/>
  <c r="P292" i="16"/>
  <c r="O292" i="16"/>
  <c r="K292" i="16"/>
  <c r="S292" i="16" s="1"/>
  <c r="D292" i="16"/>
  <c r="C292" i="16"/>
  <c r="B292" i="16"/>
  <c r="S292" i="11"/>
  <c r="R292" i="11"/>
  <c r="P292" i="11"/>
  <c r="O292" i="11"/>
  <c r="N292" i="11"/>
  <c r="K292" i="11"/>
  <c r="H292" i="11"/>
  <c r="T292" i="11" s="1"/>
  <c r="D292" i="11"/>
  <c r="C292" i="11"/>
  <c r="B292" i="11"/>
  <c r="P292" i="12"/>
  <c r="O292" i="12"/>
  <c r="N292" i="12"/>
  <c r="M292" i="12"/>
  <c r="I292" i="12"/>
  <c r="Q292" i="12" s="1"/>
  <c r="D292" i="12"/>
  <c r="C292" i="12"/>
  <c r="B292" i="12"/>
  <c r="P292" i="10"/>
  <c r="O292" i="10"/>
  <c r="M292" i="10"/>
  <c r="M292" i="18" s="1"/>
  <c r="I292" i="10"/>
  <c r="Q292" i="10" s="1"/>
  <c r="D292" i="10"/>
  <c r="C292" i="10"/>
  <c r="B292" i="10"/>
  <c r="O292" i="1"/>
  <c r="Z292" i="18" s="1"/>
  <c r="AN292" i="18" s="1"/>
  <c r="N292" i="1"/>
  <c r="P292" i="18" s="1"/>
  <c r="AM292" i="18" s="1"/>
  <c r="M292" i="1"/>
  <c r="J292" i="18" s="1"/>
  <c r="AL292" i="18" s="1"/>
  <c r="L292" i="1"/>
  <c r="D292" i="18" s="1"/>
  <c r="AK292" i="18" s="1"/>
  <c r="A292" i="1"/>
  <c r="A292" i="15" s="1"/>
  <c r="AX291" i="18"/>
  <c r="AW291" i="18"/>
  <c r="AV291" i="18"/>
  <c r="AI291" i="18"/>
  <c r="AG291" i="18"/>
  <c r="AF291" i="18"/>
  <c r="BB291" i="18" s="1"/>
  <c r="AE291" i="18"/>
  <c r="AD291" i="18"/>
  <c r="AC291" i="18"/>
  <c r="Y291" i="18"/>
  <c r="W291" i="18"/>
  <c r="V291" i="18"/>
  <c r="BA291" i="18" s="1"/>
  <c r="U291" i="18"/>
  <c r="T291" i="18"/>
  <c r="AZ291" i="18" s="1"/>
  <c r="S291" i="18"/>
  <c r="O291" i="18"/>
  <c r="N291" i="18"/>
  <c r="I291" i="18"/>
  <c r="H291" i="18"/>
  <c r="C291" i="18"/>
  <c r="B291" i="18"/>
  <c r="Q291" i="15"/>
  <c r="P291" i="15"/>
  <c r="O291" i="15"/>
  <c r="N291" i="15"/>
  <c r="J291" i="15"/>
  <c r="R291" i="15" s="1"/>
  <c r="D291" i="15"/>
  <c r="C291" i="15"/>
  <c r="B291" i="15"/>
  <c r="Q291" i="14"/>
  <c r="P291" i="14"/>
  <c r="O291" i="14"/>
  <c r="N291" i="14"/>
  <c r="J291" i="14"/>
  <c r="R291" i="14" s="1"/>
  <c r="C291" i="14"/>
  <c r="B291" i="14"/>
  <c r="P291" i="13"/>
  <c r="O291" i="13"/>
  <c r="N291" i="13"/>
  <c r="M291" i="13"/>
  <c r="I291" i="13"/>
  <c r="Q291" i="13" s="1"/>
  <c r="D291" i="13"/>
  <c r="C291" i="13"/>
  <c r="B291" i="13"/>
  <c r="R291" i="16"/>
  <c r="Q291" i="16"/>
  <c r="P291" i="16"/>
  <c r="O291" i="16"/>
  <c r="K291" i="16"/>
  <c r="S291" i="16" s="1"/>
  <c r="D291" i="16"/>
  <c r="C291" i="16"/>
  <c r="B291" i="16"/>
  <c r="S291" i="11"/>
  <c r="R291" i="11"/>
  <c r="P291" i="11"/>
  <c r="O291" i="11"/>
  <c r="N291" i="11"/>
  <c r="K291" i="11"/>
  <c r="H291" i="11"/>
  <c r="T291" i="11" s="1"/>
  <c r="D291" i="11"/>
  <c r="C291" i="11"/>
  <c r="B291" i="11"/>
  <c r="P291" i="12"/>
  <c r="O291" i="12"/>
  <c r="N291" i="12"/>
  <c r="M291" i="12"/>
  <c r="I291" i="12"/>
  <c r="Q291" i="12" s="1"/>
  <c r="D291" i="12"/>
  <c r="C291" i="12"/>
  <c r="B291" i="12"/>
  <c r="P291" i="10"/>
  <c r="O291" i="10"/>
  <c r="M291" i="10"/>
  <c r="I291" i="10"/>
  <c r="Q291" i="10" s="1"/>
  <c r="D291" i="10"/>
  <c r="C291" i="10"/>
  <c r="B291" i="10"/>
  <c r="O291" i="1"/>
  <c r="Z291" i="18" s="1"/>
  <c r="AN291" i="18" s="1"/>
  <c r="N291" i="1"/>
  <c r="P291" i="18" s="1"/>
  <c r="AM291" i="18" s="1"/>
  <c r="M291" i="1"/>
  <c r="J291" i="18" s="1"/>
  <c r="AL291" i="18" s="1"/>
  <c r="L291" i="1"/>
  <c r="D291" i="18" s="1"/>
  <c r="AK291" i="18" s="1"/>
  <c r="A291" i="1"/>
  <c r="A291" i="18" s="1"/>
  <c r="AX290" i="18"/>
  <c r="AW290" i="18"/>
  <c r="AV290" i="18"/>
  <c r="AI290" i="18"/>
  <c r="AG290" i="18"/>
  <c r="AF290" i="18"/>
  <c r="BB290" i="18" s="1"/>
  <c r="AE290" i="18"/>
  <c r="AD290" i="18"/>
  <c r="AC290" i="18"/>
  <c r="Y290" i="18"/>
  <c r="W290" i="18"/>
  <c r="V290" i="18"/>
  <c r="BA290" i="18" s="1"/>
  <c r="U290" i="18"/>
  <c r="T290" i="18"/>
  <c r="AZ290" i="18" s="1"/>
  <c r="S290" i="18"/>
  <c r="O290" i="18"/>
  <c r="N290" i="18"/>
  <c r="I290" i="18"/>
  <c r="H290" i="18"/>
  <c r="C290" i="18"/>
  <c r="B290" i="18"/>
  <c r="Q290" i="15"/>
  <c r="P290" i="15"/>
  <c r="O290" i="15"/>
  <c r="N290" i="15"/>
  <c r="J290" i="15"/>
  <c r="R290" i="15" s="1"/>
  <c r="D290" i="15"/>
  <c r="C290" i="15"/>
  <c r="B290" i="15"/>
  <c r="Q290" i="14"/>
  <c r="P290" i="14"/>
  <c r="O290" i="14"/>
  <c r="N290" i="14"/>
  <c r="J290" i="14"/>
  <c r="R290" i="14" s="1"/>
  <c r="C290" i="14"/>
  <c r="B290" i="14"/>
  <c r="P290" i="13"/>
  <c r="O290" i="13"/>
  <c r="N290" i="13"/>
  <c r="M290" i="13"/>
  <c r="I290" i="13"/>
  <c r="Q290" i="13" s="1"/>
  <c r="D290" i="13"/>
  <c r="C290" i="13"/>
  <c r="B290" i="13"/>
  <c r="R290" i="16"/>
  <c r="Q290" i="16"/>
  <c r="P290" i="16"/>
  <c r="O290" i="16"/>
  <c r="K290" i="16"/>
  <c r="S290" i="16" s="1"/>
  <c r="D290" i="16"/>
  <c r="C290" i="16"/>
  <c r="B290" i="16"/>
  <c r="S290" i="11"/>
  <c r="R290" i="11"/>
  <c r="P290" i="11"/>
  <c r="O290" i="11"/>
  <c r="N290" i="11"/>
  <c r="K290" i="11"/>
  <c r="H290" i="11"/>
  <c r="T290" i="11" s="1"/>
  <c r="D290" i="11"/>
  <c r="C290" i="11"/>
  <c r="B290" i="11"/>
  <c r="P290" i="12"/>
  <c r="O290" i="12"/>
  <c r="N290" i="12"/>
  <c r="M290" i="12"/>
  <c r="I290" i="12"/>
  <c r="Q290" i="12" s="1"/>
  <c r="D290" i="12"/>
  <c r="C290" i="12"/>
  <c r="B290" i="12"/>
  <c r="P290" i="10"/>
  <c r="O290" i="10"/>
  <c r="M290" i="10"/>
  <c r="M290" i="18" s="1"/>
  <c r="I290" i="10"/>
  <c r="Q290" i="10" s="1"/>
  <c r="D290" i="10"/>
  <c r="C290" i="10"/>
  <c r="B290" i="10"/>
  <c r="O290" i="1"/>
  <c r="Z290" i="18" s="1"/>
  <c r="AN290" i="18" s="1"/>
  <c r="N290" i="1"/>
  <c r="P290" i="18" s="1"/>
  <c r="AM290" i="18" s="1"/>
  <c r="M290" i="1"/>
  <c r="J290" i="18" s="1"/>
  <c r="AL290" i="18" s="1"/>
  <c r="L290" i="1"/>
  <c r="D290" i="18" s="1"/>
  <c r="AK290" i="18" s="1"/>
  <c r="A290" i="1"/>
  <c r="A290" i="15" s="1"/>
  <c r="AX289" i="18"/>
  <c r="AW289" i="18"/>
  <c r="AV289" i="18"/>
  <c r="AI289" i="18"/>
  <c r="AG289" i="18"/>
  <c r="AF289" i="18"/>
  <c r="BB289" i="18" s="1"/>
  <c r="AE289" i="18"/>
  <c r="AD289" i="18"/>
  <c r="AC289" i="18"/>
  <c r="Y289" i="18"/>
  <c r="W289" i="18"/>
  <c r="V289" i="18"/>
  <c r="BA289" i="18" s="1"/>
  <c r="U289" i="18"/>
  <c r="T289" i="18"/>
  <c r="AZ289" i="18" s="1"/>
  <c r="S289" i="18"/>
  <c r="O289" i="18"/>
  <c r="N289" i="18"/>
  <c r="I289" i="18"/>
  <c r="H289" i="18"/>
  <c r="C289" i="18"/>
  <c r="B289" i="18"/>
  <c r="Q289" i="15"/>
  <c r="P289" i="15"/>
  <c r="O289" i="15"/>
  <c r="N289" i="15"/>
  <c r="J289" i="15"/>
  <c r="R289" i="15" s="1"/>
  <c r="D289" i="15"/>
  <c r="C289" i="15"/>
  <c r="B289" i="15"/>
  <c r="Q289" i="14"/>
  <c r="P289" i="14"/>
  <c r="O289" i="14"/>
  <c r="N289" i="14"/>
  <c r="J289" i="14"/>
  <c r="R289" i="14" s="1"/>
  <c r="C289" i="14"/>
  <c r="B289" i="14"/>
  <c r="P289" i="13"/>
  <c r="O289" i="13"/>
  <c r="N289" i="13"/>
  <c r="M289" i="13"/>
  <c r="I289" i="13"/>
  <c r="Q289" i="13" s="1"/>
  <c r="D289" i="13"/>
  <c r="C289" i="13"/>
  <c r="B289" i="13"/>
  <c r="R289" i="16"/>
  <c r="Q289" i="16"/>
  <c r="P289" i="16"/>
  <c r="O289" i="16"/>
  <c r="K289" i="16"/>
  <c r="S289" i="16" s="1"/>
  <c r="D289" i="16"/>
  <c r="C289" i="16"/>
  <c r="B289" i="16"/>
  <c r="S289" i="11"/>
  <c r="R289" i="11"/>
  <c r="P289" i="11"/>
  <c r="O289" i="11"/>
  <c r="N289" i="11"/>
  <c r="K289" i="11"/>
  <c r="H289" i="11"/>
  <c r="T289" i="11" s="1"/>
  <c r="D289" i="11"/>
  <c r="C289" i="11"/>
  <c r="B289" i="11"/>
  <c r="P289" i="12"/>
  <c r="O289" i="12"/>
  <c r="N289" i="12"/>
  <c r="M289" i="12"/>
  <c r="I289" i="12"/>
  <c r="Q289" i="12" s="1"/>
  <c r="D289" i="12"/>
  <c r="C289" i="12"/>
  <c r="B289" i="12"/>
  <c r="P289" i="10"/>
  <c r="O289" i="10"/>
  <c r="M289" i="10"/>
  <c r="I289" i="10"/>
  <c r="Q289" i="10" s="1"/>
  <c r="D289" i="10"/>
  <c r="C289" i="10"/>
  <c r="B289" i="10"/>
  <c r="O289" i="1"/>
  <c r="Z289" i="18" s="1"/>
  <c r="AN289" i="18" s="1"/>
  <c r="N289" i="1"/>
  <c r="P289" i="18" s="1"/>
  <c r="AM289" i="18" s="1"/>
  <c r="M289" i="1"/>
  <c r="J289" i="18" s="1"/>
  <c r="AL289" i="18" s="1"/>
  <c r="L289" i="1"/>
  <c r="D289" i="18" s="1"/>
  <c r="AK289" i="18" s="1"/>
  <c r="A289" i="1"/>
  <c r="A289" i="18" s="1"/>
  <c r="AX288" i="18"/>
  <c r="AW288" i="18"/>
  <c r="AV288" i="18"/>
  <c r="AF288" i="18"/>
  <c r="BB288" i="18" s="1"/>
  <c r="AD288" i="18"/>
  <c r="AC288" i="18"/>
  <c r="V288" i="18"/>
  <c r="W288" i="18" s="1"/>
  <c r="T288" i="18"/>
  <c r="AZ288" i="18" s="1"/>
  <c r="S288" i="18"/>
  <c r="O288" i="18"/>
  <c r="N288" i="18"/>
  <c r="I288" i="18"/>
  <c r="H288" i="18"/>
  <c r="C288" i="18"/>
  <c r="B288" i="18"/>
  <c r="Q288" i="15"/>
  <c r="P288" i="15"/>
  <c r="O288" i="15"/>
  <c r="N288" i="15"/>
  <c r="J288" i="15"/>
  <c r="D288" i="15"/>
  <c r="C288" i="15"/>
  <c r="B288" i="15"/>
  <c r="Q288" i="14"/>
  <c r="P288" i="14"/>
  <c r="O288" i="14"/>
  <c r="N288" i="14"/>
  <c r="J288" i="14"/>
  <c r="R288" i="14" s="1"/>
  <c r="C288" i="14"/>
  <c r="B288" i="14"/>
  <c r="P288" i="13"/>
  <c r="O288" i="13"/>
  <c r="N288" i="13"/>
  <c r="M288" i="13"/>
  <c r="I288" i="13"/>
  <c r="Q288" i="13" s="1"/>
  <c r="D288" i="13"/>
  <c r="C288" i="13"/>
  <c r="B288" i="13"/>
  <c r="R288" i="16"/>
  <c r="Q288" i="16"/>
  <c r="P288" i="16"/>
  <c r="O288" i="16"/>
  <c r="K288" i="16"/>
  <c r="D288" i="16"/>
  <c r="C288" i="16"/>
  <c r="B288" i="16"/>
  <c r="S288" i="11"/>
  <c r="R288" i="11"/>
  <c r="P288" i="11"/>
  <c r="O288" i="11"/>
  <c r="N288" i="11"/>
  <c r="K288" i="11"/>
  <c r="H288" i="11"/>
  <c r="T288" i="11" s="1"/>
  <c r="D288" i="11"/>
  <c r="C288" i="11"/>
  <c r="B288" i="11"/>
  <c r="P288" i="12"/>
  <c r="O288" i="12"/>
  <c r="N288" i="12"/>
  <c r="M288" i="12"/>
  <c r="I288" i="12"/>
  <c r="Q288" i="12" s="1"/>
  <c r="D288" i="12"/>
  <c r="C288" i="12"/>
  <c r="B288" i="12"/>
  <c r="P288" i="10"/>
  <c r="O288" i="10"/>
  <c r="M288" i="10"/>
  <c r="M288" i="18" s="1"/>
  <c r="I288" i="10"/>
  <c r="Q288" i="10" s="1"/>
  <c r="D288" i="10"/>
  <c r="C288" i="10"/>
  <c r="B288" i="10"/>
  <c r="O288" i="1"/>
  <c r="Z288" i="18" s="1"/>
  <c r="N288" i="1"/>
  <c r="P288" i="18" s="1"/>
  <c r="AM288" i="18" s="1"/>
  <c r="M288" i="1"/>
  <c r="J288" i="18" s="1"/>
  <c r="AL288" i="18" s="1"/>
  <c r="L288" i="1"/>
  <c r="D288" i="18" s="1"/>
  <c r="AK288" i="18" s="1"/>
  <c r="A288" i="1"/>
  <c r="A288" i="15" s="1"/>
  <c r="AX287" i="18"/>
  <c r="AW287" i="18"/>
  <c r="AV287" i="18"/>
  <c r="AI287" i="18"/>
  <c r="AG287" i="18"/>
  <c r="AF287" i="18"/>
  <c r="BB287" i="18" s="1"/>
  <c r="AE287" i="18"/>
  <c r="AD287" i="18"/>
  <c r="AC287" i="18"/>
  <c r="Y287" i="18"/>
  <c r="W287" i="18"/>
  <c r="V287" i="18"/>
  <c r="BA287" i="18" s="1"/>
  <c r="U287" i="18"/>
  <c r="T287" i="18"/>
  <c r="AZ287" i="18" s="1"/>
  <c r="S287" i="18"/>
  <c r="O287" i="18"/>
  <c r="N287" i="18"/>
  <c r="I287" i="18"/>
  <c r="H287" i="18"/>
  <c r="C287" i="18"/>
  <c r="B287" i="18"/>
  <c r="Q287" i="15"/>
  <c r="P287" i="15"/>
  <c r="O287" i="15"/>
  <c r="N287" i="15"/>
  <c r="J287" i="15"/>
  <c r="R287" i="15" s="1"/>
  <c r="D287" i="15"/>
  <c r="C287" i="15"/>
  <c r="B287" i="15"/>
  <c r="Q287" i="14"/>
  <c r="P287" i="14"/>
  <c r="O287" i="14"/>
  <c r="N287" i="14"/>
  <c r="J287" i="14"/>
  <c r="R287" i="14" s="1"/>
  <c r="C287" i="14"/>
  <c r="B287" i="14"/>
  <c r="P287" i="13"/>
  <c r="O287" i="13"/>
  <c r="N287" i="13"/>
  <c r="M287" i="13"/>
  <c r="I287" i="13"/>
  <c r="Q287" i="13" s="1"/>
  <c r="D287" i="13"/>
  <c r="C287" i="13"/>
  <c r="B287" i="13"/>
  <c r="R287" i="16"/>
  <c r="Q287" i="16"/>
  <c r="P287" i="16"/>
  <c r="O287" i="16"/>
  <c r="K287" i="16"/>
  <c r="S287" i="16" s="1"/>
  <c r="D287" i="16"/>
  <c r="C287" i="16"/>
  <c r="B287" i="16"/>
  <c r="S287" i="11"/>
  <c r="R287" i="11"/>
  <c r="P287" i="11"/>
  <c r="O287" i="11"/>
  <c r="N287" i="11"/>
  <c r="K287" i="11"/>
  <c r="H287" i="11"/>
  <c r="T287" i="11" s="1"/>
  <c r="D287" i="11"/>
  <c r="C287" i="11"/>
  <c r="B287" i="11"/>
  <c r="P287" i="12"/>
  <c r="O287" i="12"/>
  <c r="N287" i="12"/>
  <c r="M287" i="12"/>
  <c r="I287" i="12"/>
  <c r="Q287" i="12" s="1"/>
  <c r="D287" i="12"/>
  <c r="C287" i="12"/>
  <c r="B287" i="12"/>
  <c r="P287" i="10"/>
  <c r="O287" i="10"/>
  <c r="M287" i="10"/>
  <c r="I287" i="10"/>
  <c r="Q287" i="10" s="1"/>
  <c r="D287" i="10"/>
  <c r="C287" i="10"/>
  <c r="B287" i="10"/>
  <c r="O287" i="1"/>
  <c r="Z287" i="18" s="1"/>
  <c r="AN287" i="18" s="1"/>
  <c r="N287" i="1"/>
  <c r="P287" i="18" s="1"/>
  <c r="AM287" i="18" s="1"/>
  <c r="M287" i="1"/>
  <c r="J287" i="18" s="1"/>
  <c r="AL287" i="18" s="1"/>
  <c r="L287" i="1"/>
  <c r="D287" i="18" s="1"/>
  <c r="AK287" i="18" s="1"/>
  <c r="A287" i="1"/>
  <c r="A287" i="15" s="1"/>
  <c r="AX286" i="18"/>
  <c r="AW286" i="18"/>
  <c r="AV286" i="18"/>
  <c r="AI286" i="18"/>
  <c r="AG286" i="18"/>
  <c r="AF286" i="18"/>
  <c r="BB286" i="18" s="1"/>
  <c r="AE286" i="18"/>
  <c r="AD286" i="18"/>
  <c r="AC286" i="18"/>
  <c r="Y286" i="18"/>
  <c r="W286" i="18"/>
  <c r="V286" i="18"/>
  <c r="U286" i="18"/>
  <c r="T286" i="18"/>
  <c r="AZ286" i="18" s="1"/>
  <c r="S286" i="18"/>
  <c r="O286" i="18"/>
  <c r="N286" i="18"/>
  <c r="I286" i="18"/>
  <c r="H286" i="18"/>
  <c r="C286" i="18"/>
  <c r="B286" i="18"/>
  <c r="Q286" i="15"/>
  <c r="P286" i="15"/>
  <c r="O286" i="15"/>
  <c r="N286" i="15"/>
  <c r="J286" i="15"/>
  <c r="R286" i="15" s="1"/>
  <c r="D286" i="15"/>
  <c r="C286" i="15"/>
  <c r="B286" i="15"/>
  <c r="Q286" i="14"/>
  <c r="P286" i="14"/>
  <c r="O286" i="14"/>
  <c r="N286" i="14"/>
  <c r="J286" i="14"/>
  <c r="R286" i="14" s="1"/>
  <c r="C286" i="14"/>
  <c r="B286" i="14"/>
  <c r="P286" i="13"/>
  <c r="O286" i="13"/>
  <c r="N286" i="13"/>
  <c r="M286" i="13"/>
  <c r="I286" i="13"/>
  <c r="Q286" i="13" s="1"/>
  <c r="D286" i="13"/>
  <c r="C286" i="13"/>
  <c r="B286" i="13"/>
  <c r="R286" i="16"/>
  <c r="Q286" i="16"/>
  <c r="P286" i="16"/>
  <c r="O286" i="16"/>
  <c r="K286" i="16"/>
  <c r="S286" i="16" s="1"/>
  <c r="D286" i="16"/>
  <c r="C286" i="16"/>
  <c r="B286" i="16"/>
  <c r="S286" i="11"/>
  <c r="R286" i="11"/>
  <c r="P286" i="11"/>
  <c r="O286" i="11"/>
  <c r="N286" i="11"/>
  <c r="K286" i="11"/>
  <c r="H286" i="11"/>
  <c r="T286" i="11" s="1"/>
  <c r="D286" i="11"/>
  <c r="C286" i="11"/>
  <c r="B286" i="11"/>
  <c r="P286" i="12"/>
  <c r="O286" i="12"/>
  <c r="N286" i="12"/>
  <c r="M286" i="12"/>
  <c r="I286" i="12"/>
  <c r="Q286" i="12" s="1"/>
  <c r="D286" i="12"/>
  <c r="C286" i="12"/>
  <c r="B286" i="12"/>
  <c r="P286" i="10"/>
  <c r="O286" i="10"/>
  <c r="M286" i="10"/>
  <c r="I286" i="10"/>
  <c r="Q286" i="10" s="1"/>
  <c r="D286" i="10"/>
  <c r="C286" i="10"/>
  <c r="B286" i="10"/>
  <c r="O286" i="1"/>
  <c r="Z286" i="18" s="1"/>
  <c r="AN286" i="18" s="1"/>
  <c r="N286" i="1"/>
  <c r="P286" i="18" s="1"/>
  <c r="AM286" i="18" s="1"/>
  <c r="M286" i="1"/>
  <c r="J286" i="18" s="1"/>
  <c r="AL286" i="18" s="1"/>
  <c r="L286" i="1"/>
  <c r="D286" i="18" s="1"/>
  <c r="AK286" i="18" s="1"/>
  <c r="A286" i="1"/>
  <c r="A286" i="15" s="1"/>
  <c r="AX285" i="18"/>
  <c r="AW285" i="18"/>
  <c r="AV285" i="18"/>
  <c r="AF285" i="18"/>
  <c r="BB285" i="18" s="1"/>
  <c r="AD285" i="18"/>
  <c r="AC285" i="18"/>
  <c r="Y285" i="18"/>
  <c r="W285" i="18"/>
  <c r="V285" i="18"/>
  <c r="BA285" i="18" s="1"/>
  <c r="U285" i="18"/>
  <c r="T285" i="18"/>
  <c r="AZ285" i="18" s="1"/>
  <c r="S285" i="18"/>
  <c r="O285" i="18"/>
  <c r="N285" i="18"/>
  <c r="C285" i="18"/>
  <c r="B285" i="18"/>
  <c r="Q285" i="15"/>
  <c r="P285" i="15"/>
  <c r="O285" i="15"/>
  <c r="N285" i="15"/>
  <c r="J285" i="15"/>
  <c r="R285" i="15" s="1"/>
  <c r="D285" i="15"/>
  <c r="C285" i="15"/>
  <c r="B285" i="15"/>
  <c r="Q285" i="14"/>
  <c r="P285" i="14"/>
  <c r="O285" i="14"/>
  <c r="N285" i="14"/>
  <c r="J285" i="14"/>
  <c r="R285" i="14" s="1"/>
  <c r="C285" i="14"/>
  <c r="B285" i="14"/>
  <c r="P285" i="13"/>
  <c r="O285" i="13"/>
  <c r="N285" i="13"/>
  <c r="M285" i="13"/>
  <c r="I285" i="13"/>
  <c r="D285" i="13"/>
  <c r="C285" i="13"/>
  <c r="B285" i="13"/>
  <c r="R285" i="16"/>
  <c r="Q285" i="16"/>
  <c r="P285" i="16"/>
  <c r="O285" i="16"/>
  <c r="K285" i="16"/>
  <c r="S285" i="16" s="1"/>
  <c r="D285" i="16"/>
  <c r="C285" i="16"/>
  <c r="B285" i="16"/>
  <c r="S285" i="11"/>
  <c r="R285" i="11"/>
  <c r="P285" i="11"/>
  <c r="O285" i="11"/>
  <c r="N285" i="11"/>
  <c r="K285" i="11"/>
  <c r="H285" i="11"/>
  <c r="T285" i="11" s="1"/>
  <c r="D285" i="11"/>
  <c r="C285" i="11"/>
  <c r="B285" i="11"/>
  <c r="P285" i="12"/>
  <c r="O285" i="12"/>
  <c r="N285" i="12"/>
  <c r="M285" i="12"/>
  <c r="I285" i="12"/>
  <c r="Q285" i="12" s="1"/>
  <c r="D285" i="12"/>
  <c r="C285" i="12"/>
  <c r="B285" i="12"/>
  <c r="P285" i="10"/>
  <c r="O285" i="10"/>
  <c r="M285" i="10"/>
  <c r="I285" i="10"/>
  <c r="D285" i="10"/>
  <c r="C285" i="10"/>
  <c r="B285" i="10"/>
  <c r="O285" i="1"/>
  <c r="Z285" i="18" s="1"/>
  <c r="AN285" i="18" s="1"/>
  <c r="N285" i="1"/>
  <c r="P285" i="18" s="1"/>
  <c r="AM285" i="18" s="1"/>
  <c r="M285" i="1"/>
  <c r="J285" i="18" s="1"/>
  <c r="AL285" i="18" s="1"/>
  <c r="L285" i="1"/>
  <c r="D285" i="18" s="1"/>
  <c r="A285" i="1"/>
  <c r="A285" i="18" s="1"/>
  <c r="AX284" i="18"/>
  <c r="AW284" i="18"/>
  <c r="AV284" i="18"/>
  <c r="AI284" i="18"/>
  <c r="AG284" i="18"/>
  <c r="AF284" i="18"/>
  <c r="BB284" i="18" s="1"/>
  <c r="AE284" i="18"/>
  <c r="AD284" i="18"/>
  <c r="AC284" i="18"/>
  <c r="Y284" i="18"/>
  <c r="W284" i="18"/>
  <c r="V284" i="18"/>
  <c r="U284" i="18"/>
  <c r="T284" i="18"/>
  <c r="AZ284" i="18" s="1"/>
  <c r="S284" i="18"/>
  <c r="O284" i="18"/>
  <c r="N284" i="18"/>
  <c r="I284" i="18"/>
  <c r="H284" i="18"/>
  <c r="C284" i="18"/>
  <c r="B284" i="18"/>
  <c r="Q284" i="15"/>
  <c r="P284" i="15"/>
  <c r="O284" i="15"/>
  <c r="N284" i="15"/>
  <c r="J284" i="15"/>
  <c r="R284" i="15" s="1"/>
  <c r="D284" i="15"/>
  <c r="C284" i="15"/>
  <c r="B284" i="15"/>
  <c r="Q284" i="14"/>
  <c r="P284" i="14"/>
  <c r="O284" i="14"/>
  <c r="N284" i="14"/>
  <c r="J284" i="14"/>
  <c r="R284" i="14" s="1"/>
  <c r="C284" i="14"/>
  <c r="B284" i="14"/>
  <c r="P284" i="13"/>
  <c r="O284" i="13"/>
  <c r="N284" i="13"/>
  <c r="M284" i="13"/>
  <c r="I284" i="13"/>
  <c r="Q284" i="13" s="1"/>
  <c r="D284" i="13"/>
  <c r="C284" i="13"/>
  <c r="B284" i="13"/>
  <c r="R284" i="16"/>
  <c r="Q284" i="16"/>
  <c r="P284" i="16"/>
  <c r="O284" i="16"/>
  <c r="K284" i="16"/>
  <c r="S284" i="16" s="1"/>
  <c r="D284" i="16"/>
  <c r="C284" i="16"/>
  <c r="B284" i="16"/>
  <c r="S284" i="11"/>
  <c r="R284" i="11"/>
  <c r="P284" i="11"/>
  <c r="O284" i="11"/>
  <c r="N284" i="11"/>
  <c r="K284" i="11"/>
  <c r="H284" i="11"/>
  <c r="T284" i="11" s="1"/>
  <c r="D284" i="11"/>
  <c r="C284" i="11"/>
  <c r="B284" i="11"/>
  <c r="P284" i="12"/>
  <c r="O284" i="12"/>
  <c r="N284" i="12"/>
  <c r="M284" i="12"/>
  <c r="I284" i="12"/>
  <c r="Q284" i="12" s="1"/>
  <c r="D284" i="12"/>
  <c r="C284" i="12"/>
  <c r="B284" i="12"/>
  <c r="P284" i="10"/>
  <c r="O284" i="10"/>
  <c r="M284" i="10"/>
  <c r="M284" i="18" s="1"/>
  <c r="I284" i="10"/>
  <c r="Q284" i="10" s="1"/>
  <c r="D284" i="10"/>
  <c r="C284" i="10"/>
  <c r="B284" i="10"/>
  <c r="O284" i="1"/>
  <c r="Z284" i="18" s="1"/>
  <c r="AN284" i="18" s="1"/>
  <c r="N284" i="1"/>
  <c r="P284" i="18" s="1"/>
  <c r="AM284" i="18" s="1"/>
  <c r="M284" i="1"/>
  <c r="J284" i="18" s="1"/>
  <c r="AL284" i="18" s="1"/>
  <c r="L284" i="1"/>
  <c r="D284" i="18" s="1"/>
  <c r="AK284" i="18" s="1"/>
  <c r="A284" i="1"/>
  <c r="A284" i="18" s="1"/>
  <c r="AX283" i="18"/>
  <c r="AW283" i="18"/>
  <c r="AV283" i="18"/>
  <c r="AI283" i="18"/>
  <c r="AG283" i="18"/>
  <c r="AF283" i="18"/>
  <c r="BB283" i="18" s="1"/>
  <c r="AE283" i="18"/>
  <c r="AD283" i="18"/>
  <c r="AC283" i="18"/>
  <c r="Y283" i="18"/>
  <c r="W283" i="18"/>
  <c r="V283" i="18"/>
  <c r="BA283" i="18" s="1"/>
  <c r="U283" i="18"/>
  <c r="T283" i="18"/>
  <c r="AZ283" i="18" s="1"/>
  <c r="S283" i="18"/>
  <c r="O283" i="18"/>
  <c r="N283" i="18"/>
  <c r="I283" i="18"/>
  <c r="H283" i="18"/>
  <c r="C283" i="18"/>
  <c r="B283" i="18"/>
  <c r="Q283" i="15"/>
  <c r="P283" i="15"/>
  <c r="O283" i="15"/>
  <c r="N283" i="15"/>
  <c r="J283" i="15"/>
  <c r="R283" i="15" s="1"/>
  <c r="D283" i="15"/>
  <c r="C283" i="15"/>
  <c r="B283" i="15"/>
  <c r="Q283" i="14"/>
  <c r="P283" i="14"/>
  <c r="O283" i="14"/>
  <c r="N283" i="14"/>
  <c r="J283" i="14"/>
  <c r="R283" i="14" s="1"/>
  <c r="C283" i="14"/>
  <c r="B283" i="14"/>
  <c r="P283" i="13"/>
  <c r="O283" i="13"/>
  <c r="N283" i="13"/>
  <c r="M283" i="13"/>
  <c r="I283" i="13"/>
  <c r="Q283" i="13" s="1"/>
  <c r="D283" i="13"/>
  <c r="C283" i="13"/>
  <c r="B283" i="13"/>
  <c r="R283" i="16"/>
  <c r="Q283" i="16"/>
  <c r="P283" i="16"/>
  <c r="O283" i="16"/>
  <c r="K283" i="16"/>
  <c r="S283" i="16" s="1"/>
  <c r="D283" i="16"/>
  <c r="C283" i="16"/>
  <c r="B283" i="16"/>
  <c r="S283" i="11"/>
  <c r="R283" i="11"/>
  <c r="P283" i="11"/>
  <c r="O283" i="11"/>
  <c r="N283" i="11"/>
  <c r="K283" i="11"/>
  <c r="H283" i="11"/>
  <c r="T283" i="11" s="1"/>
  <c r="D283" i="11"/>
  <c r="C283" i="11"/>
  <c r="B283" i="11"/>
  <c r="P283" i="12"/>
  <c r="O283" i="12"/>
  <c r="N283" i="12"/>
  <c r="M283" i="12"/>
  <c r="I283" i="12"/>
  <c r="Q283" i="12" s="1"/>
  <c r="D283" i="12"/>
  <c r="C283" i="12"/>
  <c r="B283" i="12"/>
  <c r="P283" i="10"/>
  <c r="O283" i="10"/>
  <c r="M283" i="10"/>
  <c r="I283" i="10"/>
  <c r="Q283" i="10" s="1"/>
  <c r="D283" i="10"/>
  <c r="C283" i="10"/>
  <c r="B283" i="10"/>
  <c r="O283" i="1"/>
  <c r="Z283" i="18" s="1"/>
  <c r="AN283" i="18" s="1"/>
  <c r="N283" i="1"/>
  <c r="P283" i="18" s="1"/>
  <c r="AM283" i="18" s="1"/>
  <c r="M283" i="1"/>
  <c r="J283" i="18" s="1"/>
  <c r="AL283" i="18" s="1"/>
  <c r="L283" i="1"/>
  <c r="D283" i="18" s="1"/>
  <c r="AK283" i="18" s="1"/>
  <c r="A283" i="1"/>
  <c r="A283" i="18" s="1"/>
  <c r="AX282" i="18"/>
  <c r="AW282" i="18"/>
  <c r="AV282" i="18"/>
  <c r="AF282" i="18"/>
  <c r="BB282" i="18" s="1"/>
  <c r="AD282" i="18"/>
  <c r="AC282" i="18"/>
  <c r="Y282" i="18"/>
  <c r="W282" i="18"/>
  <c r="V282" i="18"/>
  <c r="BA282" i="18" s="1"/>
  <c r="U282" i="18"/>
  <c r="T282" i="18"/>
  <c r="AZ282" i="18" s="1"/>
  <c r="S282" i="18"/>
  <c r="O282" i="18"/>
  <c r="N282" i="18"/>
  <c r="I282" i="18"/>
  <c r="H282" i="18"/>
  <c r="C282" i="18"/>
  <c r="B282" i="18"/>
  <c r="Q282" i="15"/>
  <c r="P282" i="15"/>
  <c r="O282" i="15"/>
  <c r="N282" i="15"/>
  <c r="J282" i="15"/>
  <c r="R282" i="15" s="1"/>
  <c r="D282" i="15"/>
  <c r="C282" i="15"/>
  <c r="B282" i="15"/>
  <c r="Q282" i="14"/>
  <c r="P282" i="14"/>
  <c r="O282" i="14"/>
  <c r="N282" i="14"/>
  <c r="J282" i="14"/>
  <c r="R282" i="14" s="1"/>
  <c r="C282" i="14"/>
  <c r="B282" i="14"/>
  <c r="P282" i="13"/>
  <c r="O282" i="13"/>
  <c r="N282" i="13"/>
  <c r="M282" i="13"/>
  <c r="I282" i="13"/>
  <c r="Q282" i="13" s="1"/>
  <c r="D282" i="13"/>
  <c r="C282" i="13"/>
  <c r="B282" i="13"/>
  <c r="R282" i="16"/>
  <c r="Q282" i="16"/>
  <c r="P282" i="16"/>
  <c r="O282" i="16"/>
  <c r="K282" i="16"/>
  <c r="S282" i="16" s="1"/>
  <c r="D282" i="16"/>
  <c r="C282" i="16"/>
  <c r="B282" i="16"/>
  <c r="S282" i="11"/>
  <c r="R282" i="11"/>
  <c r="P282" i="11"/>
  <c r="O282" i="11"/>
  <c r="N282" i="11"/>
  <c r="K282" i="11"/>
  <c r="H282" i="11"/>
  <c r="T282" i="11" s="1"/>
  <c r="D282" i="11"/>
  <c r="C282" i="11"/>
  <c r="B282" i="11"/>
  <c r="P282" i="12"/>
  <c r="O282" i="12"/>
  <c r="N282" i="12"/>
  <c r="M282" i="12"/>
  <c r="I282" i="12"/>
  <c r="Q282" i="12" s="1"/>
  <c r="D282" i="12"/>
  <c r="C282" i="12"/>
  <c r="B282" i="12"/>
  <c r="P282" i="10"/>
  <c r="O282" i="10"/>
  <c r="M282" i="10"/>
  <c r="M282" i="18" s="1"/>
  <c r="I282" i="10"/>
  <c r="Q282" i="10" s="1"/>
  <c r="D282" i="10"/>
  <c r="C282" i="10"/>
  <c r="B282" i="10"/>
  <c r="O282" i="1"/>
  <c r="Z282" i="18" s="1"/>
  <c r="AG282" i="18" s="1"/>
  <c r="N282" i="1"/>
  <c r="P282" i="18" s="1"/>
  <c r="AM282" i="18" s="1"/>
  <c r="M282" i="1"/>
  <c r="J282" i="18" s="1"/>
  <c r="AL282" i="18" s="1"/>
  <c r="L282" i="1"/>
  <c r="D282" i="18" s="1"/>
  <c r="AK282" i="18" s="1"/>
  <c r="A282" i="1"/>
  <c r="A282" i="18" s="1"/>
  <c r="AX281" i="18"/>
  <c r="AW281" i="18"/>
  <c r="AV281" i="18"/>
  <c r="AI281" i="18"/>
  <c r="AG281" i="18"/>
  <c r="AF281" i="18"/>
  <c r="BB281" i="18" s="1"/>
  <c r="AE281" i="18"/>
  <c r="AD281" i="18"/>
  <c r="AC281" i="18"/>
  <c r="Y281" i="18"/>
  <c r="W281" i="18"/>
  <c r="V281" i="18"/>
  <c r="BA281" i="18" s="1"/>
  <c r="U281" i="18"/>
  <c r="T281" i="18"/>
  <c r="AZ281" i="18" s="1"/>
  <c r="S281" i="18"/>
  <c r="O281" i="18"/>
  <c r="N281" i="18"/>
  <c r="I281" i="18"/>
  <c r="H281" i="18"/>
  <c r="C281" i="18"/>
  <c r="B281" i="18"/>
  <c r="Q281" i="15"/>
  <c r="P281" i="15"/>
  <c r="O281" i="15"/>
  <c r="N281" i="15"/>
  <c r="J281" i="15"/>
  <c r="R281" i="15" s="1"/>
  <c r="D281" i="15"/>
  <c r="C281" i="15"/>
  <c r="B281" i="15"/>
  <c r="Q281" i="14"/>
  <c r="P281" i="14"/>
  <c r="O281" i="14"/>
  <c r="N281" i="14"/>
  <c r="J281" i="14"/>
  <c r="R281" i="14" s="1"/>
  <c r="C281" i="14"/>
  <c r="B281" i="14"/>
  <c r="P281" i="13"/>
  <c r="O281" i="13"/>
  <c r="N281" i="13"/>
  <c r="M281" i="13"/>
  <c r="I281" i="13"/>
  <c r="Q281" i="13" s="1"/>
  <c r="D281" i="13"/>
  <c r="C281" i="13"/>
  <c r="B281" i="13"/>
  <c r="R281" i="16"/>
  <c r="Q281" i="16"/>
  <c r="P281" i="16"/>
  <c r="O281" i="16"/>
  <c r="K281" i="16"/>
  <c r="S281" i="16" s="1"/>
  <c r="D281" i="16"/>
  <c r="C281" i="16"/>
  <c r="B281" i="16"/>
  <c r="S281" i="11"/>
  <c r="R281" i="11"/>
  <c r="P281" i="11"/>
  <c r="O281" i="11"/>
  <c r="N281" i="11"/>
  <c r="K281" i="11"/>
  <c r="H281" i="11"/>
  <c r="T281" i="11" s="1"/>
  <c r="D281" i="11"/>
  <c r="C281" i="11"/>
  <c r="B281" i="11"/>
  <c r="P281" i="12"/>
  <c r="O281" i="12"/>
  <c r="N281" i="12"/>
  <c r="M281" i="12"/>
  <c r="I281" i="12"/>
  <c r="Q281" i="12" s="1"/>
  <c r="D281" i="12"/>
  <c r="C281" i="12"/>
  <c r="B281" i="12"/>
  <c r="P281" i="10"/>
  <c r="O281" i="10"/>
  <c r="M281" i="10"/>
  <c r="I281" i="10"/>
  <c r="Q281" i="10" s="1"/>
  <c r="D281" i="10"/>
  <c r="C281" i="10"/>
  <c r="B281" i="10"/>
  <c r="O281" i="1"/>
  <c r="Z281" i="18" s="1"/>
  <c r="AN281" i="18" s="1"/>
  <c r="N281" i="1"/>
  <c r="P281" i="18" s="1"/>
  <c r="AM281" i="18" s="1"/>
  <c r="M281" i="1"/>
  <c r="J281" i="18" s="1"/>
  <c r="AL281" i="18" s="1"/>
  <c r="L281" i="1"/>
  <c r="D281" i="18" s="1"/>
  <c r="AK281" i="18" s="1"/>
  <c r="A281" i="1"/>
  <c r="A281" i="15" s="1"/>
  <c r="AX280" i="18"/>
  <c r="AW280" i="18"/>
  <c r="AV280" i="18"/>
  <c r="AF280" i="18"/>
  <c r="BB280" i="18" s="1"/>
  <c r="AD280" i="18"/>
  <c r="AC280" i="18"/>
  <c r="V280" i="18"/>
  <c r="W280" i="18" s="1"/>
  <c r="T280" i="18"/>
  <c r="AZ280" i="18" s="1"/>
  <c r="S280" i="18"/>
  <c r="O280" i="18"/>
  <c r="N280" i="18"/>
  <c r="I280" i="18"/>
  <c r="H280" i="18"/>
  <c r="C280" i="18"/>
  <c r="B280" i="18"/>
  <c r="Q280" i="15"/>
  <c r="P280" i="15"/>
  <c r="O280" i="15"/>
  <c r="N280" i="15"/>
  <c r="J280" i="15"/>
  <c r="D280" i="15"/>
  <c r="C280" i="15"/>
  <c r="B280" i="15"/>
  <c r="Q280" i="14"/>
  <c r="P280" i="14"/>
  <c r="O280" i="14"/>
  <c r="N280" i="14"/>
  <c r="J280" i="14"/>
  <c r="R280" i="14" s="1"/>
  <c r="C280" i="14"/>
  <c r="B280" i="14"/>
  <c r="P280" i="13"/>
  <c r="O280" i="13"/>
  <c r="N280" i="13"/>
  <c r="M280" i="13"/>
  <c r="I280" i="13"/>
  <c r="Q280" i="13" s="1"/>
  <c r="D280" i="13"/>
  <c r="C280" i="13"/>
  <c r="B280" i="13"/>
  <c r="R280" i="16"/>
  <c r="Q280" i="16"/>
  <c r="P280" i="16"/>
  <c r="O280" i="16"/>
  <c r="K280" i="16"/>
  <c r="S280" i="16" s="1"/>
  <c r="D280" i="16"/>
  <c r="C280" i="16"/>
  <c r="B280" i="16"/>
  <c r="S280" i="11"/>
  <c r="R280" i="11"/>
  <c r="P280" i="11"/>
  <c r="O280" i="11"/>
  <c r="N280" i="11"/>
  <c r="K280" i="11"/>
  <c r="H280" i="11"/>
  <c r="T280" i="11" s="1"/>
  <c r="D280" i="11"/>
  <c r="C280" i="11"/>
  <c r="B280" i="11"/>
  <c r="P280" i="12"/>
  <c r="O280" i="12"/>
  <c r="N280" i="12"/>
  <c r="M280" i="12"/>
  <c r="I280" i="12"/>
  <c r="Q280" i="12" s="1"/>
  <c r="D280" i="12"/>
  <c r="C280" i="12"/>
  <c r="B280" i="12"/>
  <c r="P280" i="10"/>
  <c r="O280" i="10"/>
  <c r="M280" i="10"/>
  <c r="M280" i="18" s="1"/>
  <c r="I280" i="10"/>
  <c r="Q280" i="10" s="1"/>
  <c r="D280" i="10"/>
  <c r="C280" i="10"/>
  <c r="B280" i="10"/>
  <c r="O280" i="1"/>
  <c r="Z280" i="18" s="1"/>
  <c r="AG280" i="18" s="1"/>
  <c r="N280" i="1"/>
  <c r="P280" i="18" s="1"/>
  <c r="AM280" i="18" s="1"/>
  <c r="M280" i="1"/>
  <c r="J280" i="18" s="1"/>
  <c r="AL280" i="18" s="1"/>
  <c r="L280" i="1"/>
  <c r="D280" i="18" s="1"/>
  <c r="AK280" i="18" s="1"/>
  <c r="A280" i="1"/>
  <c r="A280" i="15" s="1"/>
  <c r="AX279" i="18"/>
  <c r="AW279" i="18"/>
  <c r="AV279" i="18"/>
  <c r="AF279" i="18"/>
  <c r="BB279" i="18" s="1"/>
  <c r="AD279" i="18"/>
  <c r="AC279" i="18"/>
  <c r="V279" i="18"/>
  <c r="T279" i="18"/>
  <c r="AZ279" i="18" s="1"/>
  <c r="S279" i="18"/>
  <c r="O279" i="18"/>
  <c r="N279" i="18"/>
  <c r="I279" i="18"/>
  <c r="H279" i="18"/>
  <c r="C279" i="18"/>
  <c r="B279" i="18"/>
  <c r="Q279" i="15"/>
  <c r="P279" i="15"/>
  <c r="O279" i="15"/>
  <c r="N279" i="15"/>
  <c r="J279" i="15"/>
  <c r="R279" i="15" s="1"/>
  <c r="D279" i="15"/>
  <c r="C279" i="15"/>
  <c r="B279" i="15"/>
  <c r="Q279" i="14"/>
  <c r="P279" i="14"/>
  <c r="O279" i="14"/>
  <c r="N279" i="14"/>
  <c r="J279" i="14"/>
  <c r="R279" i="14" s="1"/>
  <c r="C279" i="14"/>
  <c r="B279" i="14"/>
  <c r="P279" i="13"/>
  <c r="O279" i="13"/>
  <c r="N279" i="13"/>
  <c r="M279" i="13"/>
  <c r="I279" i="13"/>
  <c r="Q279" i="13" s="1"/>
  <c r="D279" i="13"/>
  <c r="C279" i="13"/>
  <c r="B279" i="13"/>
  <c r="R279" i="16"/>
  <c r="Q279" i="16"/>
  <c r="P279" i="16"/>
  <c r="O279" i="16"/>
  <c r="K279" i="16"/>
  <c r="D279" i="16"/>
  <c r="C279" i="16"/>
  <c r="B279" i="16"/>
  <c r="S279" i="11"/>
  <c r="R279" i="11"/>
  <c r="P279" i="11"/>
  <c r="O279" i="11"/>
  <c r="N279" i="11"/>
  <c r="K279" i="11"/>
  <c r="H279" i="11"/>
  <c r="T279" i="11" s="1"/>
  <c r="D279" i="11"/>
  <c r="C279" i="11"/>
  <c r="B279" i="11"/>
  <c r="P279" i="12"/>
  <c r="O279" i="12"/>
  <c r="N279" i="12"/>
  <c r="M279" i="12"/>
  <c r="I279" i="12"/>
  <c r="Q279" i="12" s="1"/>
  <c r="D279" i="12"/>
  <c r="C279" i="12"/>
  <c r="B279" i="12"/>
  <c r="P279" i="10"/>
  <c r="O279" i="10"/>
  <c r="M279" i="10"/>
  <c r="I279" i="10"/>
  <c r="Q279" i="10" s="1"/>
  <c r="D279" i="10"/>
  <c r="C279" i="10"/>
  <c r="B279" i="10"/>
  <c r="O279" i="1"/>
  <c r="Z279" i="18" s="1"/>
  <c r="AN279" i="18" s="1"/>
  <c r="N279" i="1"/>
  <c r="P279" i="18" s="1"/>
  <c r="AM279" i="18" s="1"/>
  <c r="M279" i="1"/>
  <c r="J279" i="18" s="1"/>
  <c r="AL279" i="18" s="1"/>
  <c r="L279" i="1"/>
  <c r="D279" i="18" s="1"/>
  <c r="AK279" i="18" s="1"/>
  <c r="A279" i="1"/>
  <c r="A279" i="18" s="1"/>
  <c r="AX278" i="18"/>
  <c r="AW278" i="18"/>
  <c r="AV278" i="18"/>
  <c r="AI278" i="18"/>
  <c r="AG278" i="18"/>
  <c r="AF278" i="18"/>
  <c r="BB278" i="18" s="1"/>
  <c r="AE278" i="18"/>
  <c r="AD278" i="18"/>
  <c r="AC278" i="18"/>
  <c r="V278" i="18"/>
  <c r="W278" i="18" s="1"/>
  <c r="T278" i="18"/>
  <c r="S278" i="18"/>
  <c r="O278" i="18"/>
  <c r="N278" i="18"/>
  <c r="I278" i="18"/>
  <c r="H278" i="18"/>
  <c r="C278" i="18"/>
  <c r="B278" i="18"/>
  <c r="Q278" i="15"/>
  <c r="P278" i="15"/>
  <c r="O278" i="15"/>
  <c r="N278" i="15"/>
  <c r="J278" i="15"/>
  <c r="R278" i="15" s="1"/>
  <c r="D278" i="15"/>
  <c r="C278" i="15"/>
  <c r="B278" i="15"/>
  <c r="Q278" i="14"/>
  <c r="P278" i="14"/>
  <c r="O278" i="14"/>
  <c r="N278" i="14"/>
  <c r="J278" i="14"/>
  <c r="C278" i="14"/>
  <c r="B278" i="14"/>
  <c r="P278" i="13"/>
  <c r="O278" i="13"/>
  <c r="N278" i="13"/>
  <c r="M278" i="13"/>
  <c r="I278" i="13"/>
  <c r="Q278" i="13" s="1"/>
  <c r="D278" i="13"/>
  <c r="C278" i="13"/>
  <c r="B278" i="13"/>
  <c r="R278" i="16"/>
  <c r="Q278" i="16"/>
  <c r="P278" i="16"/>
  <c r="O278" i="16"/>
  <c r="K278" i="16"/>
  <c r="S278" i="16" s="1"/>
  <c r="D278" i="16"/>
  <c r="C278" i="16"/>
  <c r="B278" i="16"/>
  <c r="S278" i="11"/>
  <c r="R278" i="11"/>
  <c r="P278" i="11"/>
  <c r="O278" i="11"/>
  <c r="N278" i="11"/>
  <c r="K278" i="11"/>
  <c r="H278" i="11"/>
  <c r="T278" i="11" s="1"/>
  <c r="D278" i="11"/>
  <c r="C278" i="11"/>
  <c r="B278" i="11"/>
  <c r="P278" i="12"/>
  <c r="O278" i="12"/>
  <c r="N278" i="12"/>
  <c r="M278" i="12"/>
  <c r="I278" i="12"/>
  <c r="Q278" i="12" s="1"/>
  <c r="D278" i="12"/>
  <c r="C278" i="12"/>
  <c r="B278" i="12"/>
  <c r="P278" i="10"/>
  <c r="O278" i="10"/>
  <c r="M278" i="10"/>
  <c r="I278" i="10"/>
  <c r="Q278" i="10" s="1"/>
  <c r="D278" i="10"/>
  <c r="C278" i="10"/>
  <c r="B278" i="10"/>
  <c r="O278" i="1"/>
  <c r="Z278" i="18" s="1"/>
  <c r="AN278" i="18" s="1"/>
  <c r="N278" i="1"/>
  <c r="P278" i="18" s="1"/>
  <c r="AM278" i="18" s="1"/>
  <c r="M278" i="1"/>
  <c r="J278" i="18" s="1"/>
  <c r="AL278" i="18" s="1"/>
  <c r="L278" i="1"/>
  <c r="D278" i="18" s="1"/>
  <c r="AK278" i="18" s="1"/>
  <c r="A278" i="1"/>
  <c r="A278" i="14" s="1"/>
  <c r="AX277" i="18"/>
  <c r="AW277" i="18"/>
  <c r="AV277" i="18"/>
  <c r="AI277" i="18"/>
  <c r="AG277" i="18"/>
  <c r="AF277" i="18"/>
  <c r="BB277" i="18" s="1"/>
  <c r="AE277" i="18"/>
  <c r="AD277" i="18"/>
  <c r="AC277" i="18"/>
  <c r="Y277" i="18"/>
  <c r="W277" i="18"/>
  <c r="V277" i="18"/>
  <c r="BA277" i="18" s="1"/>
  <c r="U277" i="18"/>
  <c r="T277" i="18"/>
  <c r="AZ277" i="18" s="1"/>
  <c r="S277" i="18"/>
  <c r="O277" i="18"/>
  <c r="N277" i="18"/>
  <c r="I277" i="18"/>
  <c r="H277" i="18"/>
  <c r="C277" i="18"/>
  <c r="B277" i="18"/>
  <c r="Q277" i="15"/>
  <c r="P277" i="15"/>
  <c r="O277" i="15"/>
  <c r="N277" i="15"/>
  <c r="J277" i="15"/>
  <c r="R277" i="15" s="1"/>
  <c r="D277" i="15"/>
  <c r="C277" i="15"/>
  <c r="B277" i="15"/>
  <c r="Q277" i="14"/>
  <c r="P277" i="14"/>
  <c r="O277" i="14"/>
  <c r="N277" i="14"/>
  <c r="J277" i="14"/>
  <c r="R277" i="14" s="1"/>
  <c r="C277" i="14"/>
  <c r="B277" i="14"/>
  <c r="P277" i="13"/>
  <c r="O277" i="13"/>
  <c r="N277" i="13"/>
  <c r="M277" i="13"/>
  <c r="I277" i="13"/>
  <c r="Q277" i="13" s="1"/>
  <c r="D277" i="13"/>
  <c r="C277" i="13"/>
  <c r="B277" i="13"/>
  <c r="R277" i="16"/>
  <c r="Q277" i="16"/>
  <c r="P277" i="16"/>
  <c r="O277" i="16"/>
  <c r="K277" i="16"/>
  <c r="S277" i="16" s="1"/>
  <c r="D277" i="16"/>
  <c r="C277" i="16"/>
  <c r="B277" i="16"/>
  <c r="S277" i="11"/>
  <c r="R277" i="11"/>
  <c r="P277" i="11"/>
  <c r="O277" i="11"/>
  <c r="N277" i="11"/>
  <c r="K277" i="11"/>
  <c r="H277" i="11"/>
  <c r="T277" i="11" s="1"/>
  <c r="D277" i="11"/>
  <c r="C277" i="11"/>
  <c r="B277" i="11"/>
  <c r="P277" i="12"/>
  <c r="O277" i="12"/>
  <c r="N277" i="12"/>
  <c r="M277" i="12"/>
  <c r="I277" i="12"/>
  <c r="Q277" i="12" s="1"/>
  <c r="D277" i="12"/>
  <c r="C277" i="12"/>
  <c r="B277" i="12"/>
  <c r="P277" i="10"/>
  <c r="O277" i="10"/>
  <c r="M277" i="10"/>
  <c r="M277" i="18" s="1"/>
  <c r="I277" i="10"/>
  <c r="Q277" i="10" s="1"/>
  <c r="D277" i="10"/>
  <c r="C277" i="10"/>
  <c r="B277" i="10"/>
  <c r="O277" i="1"/>
  <c r="Z277" i="18" s="1"/>
  <c r="AN277" i="18" s="1"/>
  <c r="N277" i="1"/>
  <c r="P277" i="18" s="1"/>
  <c r="AM277" i="18" s="1"/>
  <c r="M277" i="1"/>
  <c r="J277" i="18" s="1"/>
  <c r="AL277" i="18" s="1"/>
  <c r="L277" i="1"/>
  <c r="D277" i="18" s="1"/>
  <c r="AK277" i="18" s="1"/>
  <c r="A277" i="1"/>
  <c r="A277" i="15" s="1"/>
  <c r="AX276" i="18"/>
  <c r="AW276" i="18"/>
  <c r="AV276" i="18"/>
  <c r="AF276" i="18"/>
  <c r="BB276" i="18" s="1"/>
  <c r="AD276" i="18"/>
  <c r="AC276" i="18"/>
  <c r="Y276" i="18"/>
  <c r="W276" i="18"/>
  <c r="V276" i="18"/>
  <c r="U276" i="18"/>
  <c r="T276" i="18"/>
  <c r="AZ276" i="18" s="1"/>
  <c r="S276" i="18"/>
  <c r="O276" i="18"/>
  <c r="N276" i="18"/>
  <c r="I276" i="18"/>
  <c r="H276" i="18"/>
  <c r="C276" i="18"/>
  <c r="B276" i="18"/>
  <c r="Q276" i="15"/>
  <c r="P276" i="15"/>
  <c r="O276" i="15"/>
  <c r="N276" i="15"/>
  <c r="J276" i="15"/>
  <c r="R276" i="15" s="1"/>
  <c r="D276" i="15"/>
  <c r="C276" i="15"/>
  <c r="B276" i="15"/>
  <c r="Q276" i="14"/>
  <c r="P276" i="14"/>
  <c r="O276" i="14"/>
  <c r="N276" i="14"/>
  <c r="J276" i="14"/>
  <c r="R276" i="14" s="1"/>
  <c r="C276" i="14"/>
  <c r="B276" i="14"/>
  <c r="P276" i="13"/>
  <c r="O276" i="13"/>
  <c r="N276" i="13"/>
  <c r="M276" i="13"/>
  <c r="I276" i="13"/>
  <c r="Q276" i="13" s="1"/>
  <c r="D276" i="13"/>
  <c r="C276" i="13"/>
  <c r="B276" i="13"/>
  <c r="R276" i="16"/>
  <c r="Q276" i="16"/>
  <c r="P276" i="16"/>
  <c r="O276" i="16"/>
  <c r="K276" i="16"/>
  <c r="S276" i="16" s="1"/>
  <c r="D276" i="16"/>
  <c r="C276" i="16"/>
  <c r="B276" i="16"/>
  <c r="S276" i="11"/>
  <c r="R276" i="11"/>
  <c r="P276" i="11"/>
  <c r="O276" i="11"/>
  <c r="N276" i="11"/>
  <c r="K276" i="11"/>
  <c r="H276" i="11"/>
  <c r="T276" i="11" s="1"/>
  <c r="D276" i="11"/>
  <c r="C276" i="11"/>
  <c r="B276" i="11"/>
  <c r="P276" i="12"/>
  <c r="O276" i="12"/>
  <c r="N276" i="12"/>
  <c r="M276" i="12"/>
  <c r="I276" i="12"/>
  <c r="Q276" i="12" s="1"/>
  <c r="D276" i="12"/>
  <c r="C276" i="12"/>
  <c r="B276" i="12"/>
  <c r="P276" i="10"/>
  <c r="O276" i="10"/>
  <c r="M276" i="10"/>
  <c r="I276" i="10"/>
  <c r="Q276" i="10" s="1"/>
  <c r="D276" i="10"/>
  <c r="C276" i="10"/>
  <c r="B276" i="10"/>
  <c r="O276" i="1"/>
  <c r="Z276" i="18" s="1"/>
  <c r="AN276" i="18" s="1"/>
  <c r="N276" i="1"/>
  <c r="P276" i="18" s="1"/>
  <c r="AM276" i="18" s="1"/>
  <c r="M276" i="1"/>
  <c r="J276" i="18" s="1"/>
  <c r="AL276" i="18" s="1"/>
  <c r="L276" i="1"/>
  <c r="D276" i="18" s="1"/>
  <c r="AK276" i="18" s="1"/>
  <c r="A276" i="1"/>
  <c r="A276" i="15" s="1"/>
  <c r="AX275" i="18"/>
  <c r="AW275" i="18"/>
  <c r="AV275" i="18"/>
  <c r="AI275" i="18"/>
  <c r="AG275" i="18"/>
  <c r="AF275" i="18"/>
  <c r="BB275" i="18" s="1"/>
  <c r="AE275" i="18"/>
  <c r="AD275" i="18"/>
  <c r="AC275" i="18"/>
  <c r="Y275" i="18"/>
  <c r="W275" i="18"/>
  <c r="V275" i="18"/>
  <c r="BA275" i="18" s="1"/>
  <c r="U275" i="18"/>
  <c r="T275" i="18"/>
  <c r="AZ275" i="18" s="1"/>
  <c r="S275" i="18"/>
  <c r="O275" i="18"/>
  <c r="N275" i="18"/>
  <c r="I275" i="18"/>
  <c r="H275" i="18"/>
  <c r="C275" i="18"/>
  <c r="B275" i="18"/>
  <c r="Q275" i="15"/>
  <c r="P275" i="15"/>
  <c r="O275" i="15"/>
  <c r="N275" i="15"/>
  <c r="J275" i="15"/>
  <c r="R275" i="15" s="1"/>
  <c r="D275" i="15"/>
  <c r="C275" i="15"/>
  <c r="B275" i="15"/>
  <c r="Q275" i="14"/>
  <c r="P275" i="14"/>
  <c r="O275" i="14"/>
  <c r="N275" i="14"/>
  <c r="J275" i="14"/>
  <c r="R275" i="14" s="1"/>
  <c r="C275" i="14"/>
  <c r="B275" i="14"/>
  <c r="P275" i="13"/>
  <c r="O275" i="13"/>
  <c r="N275" i="13"/>
  <c r="M275" i="13"/>
  <c r="I275" i="13"/>
  <c r="Q275" i="13" s="1"/>
  <c r="D275" i="13"/>
  <c r="C275" i="13"/>
  <c r="B275" i="13"/>
  <c r="R275" i="16"/>
  <c r="Q275" i="16"/>
  <c r="P275" i="16"/>
  <c r="O275" i="16"/>
  <c r="K275" i="16"/>
  <c r="S275" i="16" s="1"/>
  <c r="D275" i="16"/>
  <c r="C275" i="16"/>
  <c r="B275" i="16"/>
  <c r="S275" i="11"/>
  <c r="R275" i="11"/>
  <c r="P275" i="11"/>
  <c r="O275" i="11"/>
  <c r="N275" i="11"/>
  <c r="K275" i="11"/>
  <c r="H275" i="11"/>
  <c r="T275" i="11" s="1"/>
  <c r="D275" i="11"/>
  <c r="C275" i="11"/>
  <c r="B275" i="11"/>
  <c r="P275" i="12"/>
  <c r="O275" i="12"/>
  <c r="N275" i="12"/>
  <c r="M275" i="12"/>
  <c r="I275" i="12"/>
  <c r="Q275" i="12" s="1"/>
  <c r="D275" i="12"/>
  <c r="C275" i="12"/>
  <c r="B275" i="12"/>
  <c r="P275" i="10"/>
  <c r="O275" i="10"/>
  <c r="M275" i="10"/>
  <c r="I275" i="10"/>
  <c r="Q275" i="10" s="1"/>
  <c r="D275" i="10"/>
  <c r="C275" i="10"/>
  <c r="B275" i="10"/>
  <c r="O275" i="1"/>
  <c r="Z275" i="18" s="1"/>
  <c r="AN275" i="18" s="1"/>
  <c r="N275" i="1"/>
  <c r="P275" i="18" s="1"/>
  <c r="AM275" i="18" s="1"/>
  <c r="M275" i="1"/>
  <c r="J275" i="18" s="1"/>
  <c r="AL275" i="18" s="1"/>
  <c r="L275" i="1"/>
  <c r="D275" i="18" s="1"/>
  <c r="AK275" i="18" s="1"/>
  <c r="A275" i="1"/>
  <c r="A275" i="15" s="1"/>
  <c r="AX274" i="18"/>
  <c r="AW274" i="18"/>
  <c r="AV274" i="18"/>
  <c r="AF274" i="18"/>
  <c r="BB274" i="18" s="1"/>
  <c r="AD274" i="18"/>
  <c r="AC274" i="18"/>
  <c r="V274" i="18"/>
  <c r="T274" i="18"/>
  <c r="AZ274" i="18" s="1"/>
  <c r="S274" i="18"/>
  <c r="O274" i="18"/>
  <c r="N274" i="18"/>
  <c r="I274" i="18"/>
  <c r="H274" i="18"/>
  <c r="C274" i="18"/>
  <c r="B274" i="18"/>
  <c r="Q274" i="15"/>
  <c r="P274" i="15"/>
  <c r="O274" i="15"/>
  <c r="N274" i="15"/>
  <c r="J274" i="15"/>
  <c r="R274" i="15" s="1"/>
  <c r="D274" i="15"/>
  <c r="C274" i="15"/>
  <c r="B274" i="15"/>
  <c r="Q274" i="14"/>
  <c r="P274" i="14"/>
  <c r="O274" i="14"/>
  <c r="N274" i="14"/>
  <c r="J274" i="14"/>
  <c r="R274" i="14" s="1"/>
  <c r="C274" i="14"/>
  <c r="B274" i="14"/>
  <c r="P274" i="13"/>
  <c r="O274" i="13"/>
  <c r="N274" i="13"/>
  <c r="M274" i="13"/>
  <c r="I274" i="13"/>
  <c r="Q274" i="13" s="1"/>
  <c r="D274" i="13"/>
  <c r="C274" i="13"/>
  <c r="B274" i="13"/>
  <c r="R274" i="16"/>
  <c r="Q274" i="16"/>
  <c r="P274" i="16"/>
  <c r="O274" i="16"/>
  <c r="K274" i="16"/>
  <c r="S274" i="16" s="1"/>
  <c r="D274" i="16"/>
  <c r="C274" i="16"/>
  <c r="B274" i="16"/>
  <c r="S274" i="11"/>
  <c r="R274" i="11"/>
  <c r="P274" i="11"/>
  <c r="O274" i="11"/>
  <c r="N274" i="11"/>
  <c r="K274" i="11"/>
  <c r="H274" i="11"/>
  <c r="T274" i="11" s="1"/>
  <c r="D274" i="11"/>
  <c r="C274" i="11"/>
  <c r="B274" i="11"/>
  <c r="P274" i="12"/>
  <c r="O274" i="12"/>
  <c r="N274" i="12"/>
  <c r="M274" i="12"/>
  <c r="I274" i="12"/>
  <c r="Q274" i="12" s="1"/>
  <c r="D274" i="12"/>
  <c r="C274" i="12"/>
  <c r="B274" i="12"/>
  <c r="P274" i="10"/>
  <c r="O274" i="10"/>
  <c r="M274" i="10"/>
  <c r="M274" i="18" s="1"/>
  <c r="I274" i="10"/>
  <c r="Q274" i="10" s="1"/>
  <c r="D274" i="10"/>
  <c r="C274" i="10"/>
  <c r="B274" i="10"/>
  <c r="O274" i="1"/>
  <c r="Z274" i="18" s="1"/>
  <c r="AG274" i="18" s="1"/>
  <c r="N274" i="1"/>
  <c r="P274" i="18" s="1"/>
  <c r="M274" i="1"/>
  <c r="J274" i="18" s="1"/>
  <c r="AL274" i="18" s="1"/>
  <c r="L274" i="1"/>
  <c r="D274" i="18" s="1"/>
  <c r="AK274" i="18" s="1"/>
  <c r="A274" i="1"/>
  <c r="A274" i="15" s="1"/>
  <c r="AX273" i="18"/>
  <c r="AW273" i="18"/>
  <c r="AV273" i="18"/>
  <c r="AI273" i="18"/>
  <c r="AG273" i="18"/>
  <c r="AF273" i="18"/>
  <c r="BB273" i="18" s="1"/>
  <c r="AE273" i="18"/>
  <c r="AD273" i="18"/>
  <c r="AC273" i="18"/>
  <c r="Y273" i="18"/>
  <c r="W273" i="18"/>
  <c r="V273" i="18"/>
  <c r="BA273" i="18" s="1"/>
  <c r="U273" i="18"/>
  <c r="T273" i="18"/>
  <c r="AZ273" i="18" s="1"/>
  <c r="S273" i="18"/>
  <c r="O273" i="18"/>
  <c r="N273" i="18"/>
  <c r="I273" i="18"/>
  <c r="H273" i="18"/>
  <c r="C273" i="18"/>
  <c r="B273" i="18"/>
  <c r="Q273" i="15"/>
  <c r="P273" i="15"/>
  <c r="O273" i="15"/>
  <c r="N273" i="15"/>
  <c r="J273" i="15"/>
  <c r="R273" i="15" s="1"/>
  <c r="D273" i="15"/>
  <c r="C273" i="15"/>
  <c r="B273" i="15"/>
  <c r="Q273" i="14"/>
  <c r="P273" i="14"/>
  <c r="O273" i="14"/>
  <c r="N273" i="14"/>
  <c r="J273" i="14"/>
  <c r="R273" i="14" s="1"/>
  <c r="C273" i="14"/>
  <c r="B273" i="14"/>
  <c r="P273" i="13"/>
  <c r="O273" i="13"/>
  <c r="N273" i="13"/>
  <c r="M273" i="13"/>
  <c r="I273" i="13"/>
  <c r="Q273" i="13" s="1"/>
  <c r="D273" i="13"/>
  <c r="C273" i="13"/>
  <c r="B273" i="13"/>
  <c r="R273" i="16"/>
  <c r="Q273" i="16"/>
  <c r="P273" i="16"/>
  <c r="O273" i="16"/>
  <c r="K273" i="16"/>
  <c r="S273" i="16" s="1"/>
  <c r="D273" i="16"/>
  <c r="C273" i="16"/>
  <c r="B273" i="16"/>
  <c r="S273" i="11"/>
  <c r="R273" i="11"/>
  <c r="P273" i="11"/>
  <c r="O273" i="11"/>
  <c r="N273" i="11"/>
  <c r="K273" i="11"/>
  <c r="H273" i="11"/>
  <c r="T273" i="11" s="1"/>
  <c r="D273" i="11"/>
  <c r="C273" i="11"/>
  <c r="B273" i="11"/>
  <c r="P273" i="12"/>
  <c r="O273" i="12"/>
  <c r="N273" i="12"/>
  <c r="M273" i="12"/>
  <c r="I273" i="12"/>
  <c r="Q273" i="12" s="1"/>
  <c r="D273" i="12"/>
  <c r="C273" i="12"/>
  <c r="B273" i="12"/>
  <c r="P273" i="10"/>
  <c r="O273" i="10"/>
  <c r="M273" i="10"/>
  <c r="M273" i="18" s="1"/>
  <c r="I273" i="10"/>
  <c r="Q273" i="10" s="1"/>
  <c r="D273" i="10"/>
  <c r="C273" i="10"/>
  <c r="B273" i="10"/>
  <c r="O273" i="1"/>
  <c r="Z273" i="18" s="1"/>
  <c r="AN273" i="18" s="1"/>
  <c r="N273" i="1"/>
  <c r="P273" i="18" s="1"/>
  <c r="AM273" i="18" s="1"/>
  <c r="M273" i="1"/>
  <c r="J273" i="18" s="1"/>
  <c r="AL273" i="18" s="1"/>
  <c r="L273" i="1"/>
  <c r="D273" i="18" s="1"/>
  <c r="AK273" i="18" s="1"/>
  <c r="A273" i="1"/>
  <c r="A273" i="15" s="1"/>
  <c r="AX272" i="18"/>
  <c r="AW272" i="18"/>
  <c r="AV272" i="18"/>
  <c r="AI272" i="18"/>
  <c r="AG272" i="18"/>
  <c r="AF272" i="18"/>
  <c r="BB272" i="18" s="1"/>
  <c r="AE272" i="18"/>
  <c r="AD272" i="18"/>
  <c r="AC272" i="18"/>
  <c r="Y272" i="18"/>
  <c r="W272" i="18"/>
  <c r="V272" i="18"/>
  <c r="U272" i="18"/>
  <c r="T272" i="18"/>
  <c r="AZ272" i="18" s="1"/>
  <c r="S272" i="18"/>
  <c r="O272" i="18"/>
  <c r="N272" i="18"/>
  <c r="I272" i="18"/>
  <c r="H272" i="18"/>
  <c r="C272" i="18"/>
  <c r="B272" i="18"/>
  <c r="Q272" i="15"/>
  <c r="P272" i="15"/>
  <c r="O272" i="15"/>
  <c r="N272" i="15"/>
  <c r="J272" i="15"/>
  <c r="R272" i="15" s="1"/>
  <c r="D272" i="15"/>
  <c r="C272" i="15"/>
  <c r="B272" i="15"/>
  <c r="Q272" i="14"/>
  <c r="P272" i="14"/>
  <c r="O272" i="14"/>
  <c r="N272" i="14"/>
  <c r="J272" i="14"/>
  <c r="R272" i="14" s="1"/>
  <c r="C272" i="14"/>
  <c r="B272" i="14"/>
  <c r="P272" i="13"/>
  <c r="O272" i="13"/>
  <c r="N272" i="13"/>
  <c r="M272" i="13"/>
  <c r="I272" i="13"/>
  <c r="Q272" i="13" s="1"/>
  <c r="D272" i="13"/>
  <c r="C272" i="13"/>
  <c r="B272" i="13"/>
  <c r="R272" i="16"/>
  <c r="Q272" i="16"/>
  <c r="P272" i="16"/>
  <c r="O272" i="16"/>
  <c r="K272" i="16"/>
  <c r="S272" i="16" s="1"/>
  <c r="D272" i="16"/>
  <c r="C272" i="16"/>
  <c r="B272" i="16"/>
  <c r="S272" i="11"/>
  <c r="R272" i="11"/>
  <c r="P272" i="11"/>
  <c r="O272" i="11"/>
  <c r="N272" i="11"/>
  <c r="K272" i="11"/>
  <c r="H272" i="11"/>
  <c r="T272" i="11" s="1"/>
  <c r="D272" i="11"/>
  <c r="C272" i="11"/>
  <c r="B272" i="11"/>
  <c r="P272" i="12"/>
  <c r="O272" i="12"/>
  <c r="N272" i="12"/>
  <c r="M272" i="12"/>
  <c r="I272" i="12"/>
  <c r="Q272" i="12" s="1"/>
  <c r="D272" i="12"/>
  <c r="C272" i="12"/>
  <c r="B272" i="12"/>
  <c r="P272" i="10"/>
  <c r="O272" i="10"/>
  <c r="M272" i="10"/>
  <c r="I272" i="10"/>
  <c r="Q272" i="10" s="1"/>
  <c r="D272" i="10"/>
  <c r="C272" i="10"/>
  <c r="B272" i="10"/>
  <c r="O272" i="1"/>
  <c r="Z272" i="18" s="1"/>
  <c r="AN272" i="18" s="1"/>
  <c r="N272" i="1"/>
  <c r="P272" i="18" s="1"/>
  <c r="AM272" i="18" s="1"/>
  <c r="M272" i="1"/>
  <c r="J272" i="18" s="1"/>
  <c r="AL272" i="18" s="1"/>
  <c r="L272" i="1"/>
  <c r="D272" i="18" s="1"/>
  <c r="AK272" i="18" s="1"/>
  <c r="A272" i="1"/>
  <c r="A272" i="15" s="1"/>
  <c r="AX271" i="18"/>
  <c r="AW271" i="18"/>
  <c r="AV271" i="18"/>
  <c r="AF271" i="18"/>
  <c r="BB271" i="18" s="1"/>
  <c r="AD271" i="18"/>
  <c r="AC271" i="18"/>
  <c r="V271" i="18"/>
  <c r="T271" i="18"/>
  <c r="AZ271" i="18" s="1"/>
  <c r="S271" i="18"/>
  <c r="O271" i="18"/>
  <c r="N271" i="18"/>
  <c r="I271" i="18"/>
  <c r="H271" i="18"/>
  <c r="C271" i="18"/>
  <c r="B271" i="18"/>
  <c r="Q271" i="15"/>
  <c r="P271" i="15"/>
  <c r="O271" i="15"/>
  <c r="N271" i="15"/>
  <c r="J271" i="15"/>
  <c r="R271" i="15" s="1"/>
  <c r="D271" i="15"/>
  <c r="C271" i="15"/>
  <c r="B271" i="15"/>
  <c r="Q271" i="14"/>
  <c r="P271" i="14"/>
  <c r="O271" i="14"/>
  <c r="N271" i="14"/>
  <c r="J271" i="14"/>
  <c r="R271" i="14" s="1"/>
  <c r="C271" i="14"/>
  <c r="B271" i="14"/>
  <c r="P271" i="13"/>
  <c r="O271" i="13"/>
  <c r="N271" i="13"/>
  <c r="M271" i="13"/>
  <c r="I271" i="13"/>
  <c r="Q271" i="13" s="1"/>
  <c r="D271" i="13"/>
  <c r="C271" i="13"/>
  <c r="B271" i="13"/>
  <c r="R271" i="16"/>
  <c r="Q271" i="16"/>
  <c r="P271" i="16"/>
  <c r="O271" i="16"/>
  <c r="K271" i="16"/>
  <c r="S271" i="16" s="1"/>
  <c r="D271" i="16"/>
  <c r="C271" i="16"/>
  <c r="B271" i="16"/>
  <c r="S271" i="11"/>
  <c r="R271" i="11"/>
  <c r="P271" i="11"/>
  <c r="O271" i="11"/>
  <c r="N271" i="11"/>
  <c r="K271" i="11"/>
  <c r="H271" i="11"/>
  <c r="T271" i="11" s="1"/>
  <c r="D271" i="11"/>
  <c r="C271" i="11"/>
  <c r="B271" i="11"/>
  <c r="P271" i="12"/>
  <c r="O271" i="12"/>
  <c r="N271" i="12"/>
  <c r="M271" i="12"/>
  <c r="I271" i="12"/>
  <c r="Q271" i="12" s="1"/>
  <c r="D271" i="12"/>
  <c r="C271" i="12"/>
  <c r="B271" i="12"/>
  <c r="P271" i="10"/>
  <c r="O271" i="10"/>
  <c r="M271" i="10"/>
  <c r="M271" i="18" s="1"/>
  <c r="I271" i="10"/>
  <c r="Q271" i="10" s="1"/>
  <c r="D271" i="10"/>
  <c r="C271" i="10"/>
  <c r="B271" i="10"/>
  <c r="O271" i="1"/>
  <c r="Z271" i="18" s="1"/>
  <c r="AN271" i="18" s="1"/>
  <c r="N271" i="1"/>
  <c r="P271" i="18" s="1"/>
  <c r="AM271" i="18" s="1"/>
  <c r="M271" i="1"/>
  <c r="J271" i="18" s="1"/>
  <c r="AL271" i="18" s="1"/>
  <c r="L271" i="1"/>
  <c r="D271" i="18" s="1"/>
  <c r="AK271" i="18" s="1"/>
  <c r="A271" i="1"/>
  <c r="A271" i="18" s="1"/>
  <c r="AX270" i="18"/>
  <c r="AW270" i="18"/>
  <c r="AV270" i="18"/>
  <c r="AI270" i="18"/>
  <c r="AG270" i="18"/>
  <c r="AF270" i="18"/>
  <c r="BB270" i="18" s="1"/>
  <c r="AE270" i="18"/>
  <c r="AD270" i="18"/>
  <c r="AC270" i="18"/>
  <c r="Y270" i="18"/>
  <c r="W270" i="18"/>
  <c r="V270" i="18"/>
  <c r="BA270" i="18" s="1"/>
  <c r="U270" i="18"/>
  <c r="T270" i="18"/>
  <c r="AZ270" i="18" s="1"/>
  <c r="S270" i="18"/>
  <c r="O270" i="18"/>
  <c r="N270" i="18"/>
  <c r="I270" i="18"/>
  <c r="H270" i="18"/>
  <c r="C270" i="18"/>
  <c r="B270" i="18"/>
  <c r="Q270" i="15"/>
  <c r="P270" i="15"/>
  <c r="O270" i="15"/>
  <c r="N270" i="15"/>
  <c r="J270" i="15"/>
  <c r="R270" i="15" s="1"/>
  <c r="D270" i="15"/>
  <c r="C270" i="15"/>
  <c r="B270" i="15"/>
  <c r="Q270" i="14"/>
  <c r="P270" i="14"/>
  <c r="O270" i="14"/>
  <c r="N270" i="14"/>
  <c r="J270" i="14"/>
  <c r="R270" i="14" s="1"/>
  <c r="C270" i="14"/>
  <c r="B270" i="14"/>
  <c r="P270" i="13"/>
  <c r="O270" i="13"/>
  <c r="N270" i="13"/>
  <c r="M270" i="13"/>
  <c r="I270" i="13"/>
  <c r="Q270" i="13" s="1"/>
  <c r="D270" i="13"/>
  <c r="C270" i="13"/>
  <c r="B270" i="13"/>
  <c r="R270" i="16"/>
  <c r="Q270" i="16"/>
  <c r="P270" i="16"/>
  <c r="O270" i="16"/>
  <c r="K270" i="16"/>
  <c r="S270" i="16" s="1"/>
  <c r="D270" i="16"/>
  <c r="C270" i="16"/>
  <c r="B270" i="16"/>
  <c r="S270" i="11"/>
  <c r="R270" i="11"/>
  <c r="P270" i="11"/>
  <c r="O270" i="11"/>
  <c r="N270" i="11"/>
  <c r="K270" i="11"/>
  <c r="H270" i="11"/>
  <c r="T270" i="11" s="1"/>
  <c r="D270" i="11"/>
  <c r="C270" i="11"/>
  <c r="B270" i="11"/>
  <c r="P270" i="12"/>
  <c r="O270" i="12"/>
  <c r="N270" i="12"/>
  <c r="M270" i="12"/>
  <c r="I270" i="12"/>
  <c r="Q270" i="12" s="1"/>
  <c r="D270" i="12"/>
  <c r="C270" i="12"/>
  <c r="B270" i="12"/>
  <c r="P270" i="10"/>
  <c r="O270" i="10"/>
  <c r="M270" i="10"/>
  <c r="G270" i="18" s="1"/>
  <c r="I270" i="10"/>
  <c r="Q270" i="10" s="1"/>
  <c r="D270" i="10"/>
  <c r="C270" i="10"/>
  <c r="B270" i="10"/>
  <c r="O270" i="1"/>
  <c r="Z270" i="18" s="1"/>
  <c r="AN270" i="18" s="1"/>
  <c r="N270" i="1"/>
  <c r="P270" i="18" s="1"/>
  <c r="AM270" i="18" s="1"/>
  <c r="M270" i="1"/>
  <c r="J270" i="18" s="1"/>
  <c r="AL270" i="18" s="1"/>
  <c r="L270" i="1"/>
  <c r="D270" i="18" s="1"/>
  <c r="AK270" i="18" s="1"/>
  <c r="A270" i="1"/>
  <c r="A270" i="15" s="1"/>
  <c r="AX269" i="18"/>
  <c r="AW269" i="18"/>
  <c r="AV269" i="18"/>
  <c r="AF269" i="18"/>
  <c r="BB269" i="18" s="1"/>
  <c r="AD269" i="18"/>
  <c r="AC269" i="18"/>
  <c r="Y269" i="18"/>
  <c r="W269" i="18"/>
  <c r="V269" i="18"/>
  <c r="BA269" i="18" s="1"/>
  <c r="U269" i="18"/>
  <c r="T269" i="18"/>
  <c r="AZ269" i="18" s="1"/>
  <c r="S269" i="18"/>
  <c r="O269" i="18"/>
  <c r="N269" i="18"/>
  <c r="I269" i="18"/>
  <c r="H269" i="18"/>
  <c r="C269" i="18"/>
  <c r="B269" i="18"/>
  <c r="Q269" i="15"/>
  <c r="P269" i="15"/>
  <c r="O269" i="15"/>
  <c r="N269" i="15"/>
  <c r="J269" i="15"/>
  <c r="R269" i="15" s="1"/>
  <c r="D269" i="15"/>
  <c r="C269" i="15"/>
  <c r="B269" i="15"/>
  <c r="Q269" i="14"/>
  <c r="P269" i="14"/>
  <c r="O269" i="14"/>
  <c r="N269" i="14"/>
  <c r="J269" i="14"/>
  <c r="R269" i="14" s="1"/>
  <c r="C269" i="14"/>
  <c r="B269" i="14"/>
  <c r="P269" i="13"/>
  <c r="O269" i="13"/>
  <c r="N269" i="13"/>
  <c r="M269" i="13"/>
  <c r="I269" i="13"/>
  <c r="Q269" i="13" s="1"/>
  <c r="D269" i="13"/>
  <c r="C269" i="13"/>
  <c r="B269" i="13"/>
  <c r="R269" i="16"/>
  <c r="Q269" i="16"/>
  <c r="P269" i="16"/>
  <c r="O269" i="16"/>
  <c r="K269" i="16"/>
  <c r="S269" i="16" s="1"/>
  <c r="D269" i="16"/>
  <c r="C269" i="16"/>
  <c r="B269" i="16"/>
  <c r="S269" i="11"/>
  <c r="R269" i="11"/>
  <c r="P269" i="11"/>
  <c r="O269" i="11"/>
  <c r="N269" i="11"/>
  <c r="K269" i="11"/>
  <c r="H269" i="11"/>
  <c r="T269" i="11" s="1"/>
  <c r="D269" i="11"/>
  <c r="C269" i="11"/>
  <c r="B269" i="11"/>
  <c r="P269" i="12"/>
  <c r="O269" i="12"/>
  <c r="N269" i="12"/>
  <c r="M269" i="12"/>
  <c r="I269" i="12"/>
  <c r="Q269" i="12" s="1"/>
  <c r="D269" i="12"/>
  <c r="C269" i="12"/>
  <c r="B269" i="12"/>
  <c r="P269" i="10"/>
  <c r="O269" i="10"/>
  <c r="M269" i="10"/>
  <c r="I269" i="10"/>
  <c r="Q269" i="10" s="1"/>
  <c r="D269" i="10"/>
  <c r="C269" i="10"/>
  <c r="B269" i="10"/>
  <c r="O269" i="1"/>
  <c r="Z269" i="18" s="1"/>
  <c r="AN269" i="18" s="1"/>
  <c r="N269" i="1"/>
  <c r="P269" i="18" s="1"/>
  <c r="AM269" i="18" s="1"/>
  <c r="M269" i="1"/>
  <c r="J269" i="18" s="1"/>
  <c r="AL269" i="18" s="1"/>
  <c r="L269" i="1"/>
  <c r="D269" i="18" s="1"/>
  <c r="AK269" i="18" s="1"/>
  <c r="A269" i="1"/>
  <c r="A269" i="15" s="1"/>
  <c r="AX268" i="18"/>
  <c r="AW268" i="18"/>
  <c r="AV268" i="18"/>
  <c r="AF268" i="18"/>
  <c r="BB268" i="18" s="1"/>
  <c r="AD268" i="18"/>
  <c r="AC268" i="18"/>
  <c r="Y268" i="18"/>
  <c r="W268" i="18"/>
  <c r="V268" i="18"/>
  <c r="U268" i="18"/>
  <c r="T268" i="18"/>
  <c r="AZ268" i="18" s="1"/>
  <c r="S268" i="18"/>
  <c r="O268" i="18"/>
  <c r="N268" i="18"/>
  <c r="I268" i="18"/>
  <c r="H268" i="18"/>
  <c r="C268" i="18"/>
  <c r="B268" i="18"/>
  <c r="Q268" i="15"/>
  <c r="P268" i="15"/>
  <c r="O268" i="15"/>
  <c r="N268" i="15"/>
  <c r="J268" i="15"/>
  <c r="R268" i="15" s="1"/>
  <c r="D268" i="15"/>
  <c r="C268" i="15"/>
  <c r="B268" i="15"/>
  <c r="Q268" i="14"/>
  <c r="P268" i="14"/>
  <c r="O268" i="14"/>
  <c r="N268" i="14"/>
  <c r="J268" i="14"/>
  <c r="R268" i="14" s="1"/>
  <c r="C268" i="14"/>
  <c r="B268" i="14"/>
  <c r="P268" i="13"/>
  <c r="O268" i="13"/>
  <c r="N268" i="13"/>
  <c r="M268" i="13"/>
  <c r="I268" i="13"/>
  <c r="D268" i="13"/>
  <c r="C268" i="13"/>
  <c r="B268" i="13"/>
  <c r="R268" i="16"/>
  <c r="Q268" i="16"/>
  <c r="P268" i="16"/>
  <c r="O268" i="16"/>
  <c r="K268" i="16"/>
  <c r="S268" i="16" s="1"/>
  <c r="D268" i="16"/>
  <c r="C268" i="16"/>
  <c r="B268" i="16"/>
  <c r="S268" i="11"/>
  <c r="R268" i="11"/>
  <c r="P268" i="11"/>
  <c r="O268" i="11"/>
  <c r="N268" i="11"/>
  <c r="K268" i="11"/>
  <c r="H268" i="11"/>
  <c r="T268" i="11" s="1"/>
  <c r="D268" i="11"/>
  <c r="C268" i="11"/>
  <c r="B268" i="11"/>
  <c r="P268" i="12"/>
  <c r="O268" i="12"/>
  <c r="N268" i="12"/>
  <c r="M268" i="12"/>
  <c r="I268" i="12"/>
  <c r="Q268" i="12" s="1"/>
  <c r="D268" i="12"/>
  <c r="C268" i="12"/>
  <c r="B268" i="12"/>
  <c r="P268" i="10"/>
  <c r="O268" i="10"/>
  <c r="M268" i="10"/>
  <c r="M268" i="18" s="1"/>
  <c r="I268" i="10"/>
  <c r="Q268" i="10" s="1"/>
  <c r="D268" i="10"/>
  <c r="C268" i="10"/>
  <c r="B268" i="10"/>
  <c r="O268" i="1"/>
  <c r="Z268" i="18" s="1"/>
  <c r="AN268" i="18" s="1"/>
  <c r="N268" i="1"/>
  <c r="P268" i="18" s="1"/>
  <c r="AM268" i="18" s="1"/>
  <c r="M268" i="1"/>
  <c r="J268" i="18" s="1"/>
  <c r="AL268" i="18" s="1"/>
  <c r="L268" i="1"/>
  <c r="D268" i="18" s="1"/>
  <c r="AK268" i="18" s="1"/>
  <c r="A268" i="1"/>
  <c r="A268" i="18" s="1"/>
  <c r="AX267" i="18"/>
  <c r="AW267" i="18"/>
  <c r="AV267" i="18"/>
  <c r="AI267" i="18"/>
  <c r="AG267" i="18"/>
  <c r="AF267" i="18"/>
  <c r="BB267" i="18" s="1"/>
  <c r="AE267" i="18"/>
  <c r="AD267" i="18"/>
  <c r="AC267" i="18"/>
  <c r="Y267" i="18"/>
  <c r="W267" i="18"/>
  <c r="V267" i="18"/>
  <c r="U267" i="18"/>
  <c r="T267" i="18"/>
  <c r="AZ267" i="18" s="1"/>
  <c r="S267" i="18"/>
  <c r="O267" i="18"/>
  <c r="N267" i="18"/>
  <c r="I267" i="18"/>
  <c r="H267" i="18"/>
  <c r="C267" i="18"/>
  <c r="B267" i="18"/>
  <c r="Q267" i="15"/>
  <c r="P267" i="15"/>
  <c r="O267" i="15"/>
  <c r="N267" i="15"/>
  <c r="J267" i="15"/>
  <c r="R267" i="15" s="1"/>
  <c r="D267" i="15"/>
  <c r="C267" i="15"/>
  <c r="B267" i="15"/>
  <c r="Q267" i="14"/>
  <c r="P267" i="14"/>
  <c r="O267" i="14"/>
  <c r="N267" i="14"/>
  <c r="J267" i="14"/>
  <c r="R267" i="14" s="1"/>
  <c r="C267" i="14"/>
  <c r="B267" i="14"/>
  <c r="P267" i="13"/>
  <c r="O267" i="13"/>
  <c r="N267" i="13"/>
  <c r="M267" i="13"/>
  <c r="I267" i="13"/>
  <c r="Q267" i="13" s="1"/>
  <c r="D267" i="13"/>
  <c r="C267" i="13"/>
  <c r="B267" i="13"/>
  <c r="R267" i="16"/>
  <c r="Q267" i="16"/>
  <c r="P267" i="16"/>
  <c r="O267" i="16"/>
  <c r="K267" i="16"/>
  <c r="S267" i="16" s="1"/>
  <c r="D267" i="16"/>
  <c r="C267" i="16"/>
  <c r="B267" i="16"/>
  <c r="S267" i="11"/>
  <c r="R267" i="11"/>
  <c r="P267" i="11"/>
  <c r="O267" i="11"/>
  <c r="N267" i="11"/>
  <c r="K267" i="11"/>
  <c r="H267" i="11"/>
  <c r="T267" i="11" s="1"/>
  <c r="D267" i="11"/>
  <c r="C267" i="11"/>
  <c r="B267" i="11"/>
  <c r="P267" i="12"/>
  <c r="O267" i="12"/>
  <c r="N267" i="12"/>
  <c r="M267" i="12"/>
  <c r="I267" i="12"/>
  <c r="Q267" i="12" s="1"/>
  <c r="D267" i="12"/>
  <c r="C267" i="12"/>
  <c r="B267" i="12"/>
  <c r="P267" i="10"/>
  <c r="O267" i="10"/>
  <c r="M267" i="10"/>
  <c r="I267" i="10"/>
  <c r="Q267" i="10" s="1"/>
  <c r="D267" i="10"/>
  <c r="C267" i="10"/>
  <c r="B267" i="10"/>
  <c r="O267" i="1"/>
  <c r="Z267" i="18" s="1"/>
  <c r="AN267" i="18" s="1"/>
  <c r="N267" i="1"/>
  <c r="P267" i="18" s="1"/>
  <c r="AM267" i="18" s="1"/>
  <c r="M267" i="1"/>
  <c r="J267" i="18" s="1"/>
  <c r="AL267" i="18" s="1"/>
  <c r="L267" i="1"/>
  <c r="D267" i="18" s="1"/>
  <c r="AK267" i="18" s="1"/>
  <c r="A267" i="1"/>
  <c r="A267" i="15" s="1"/>
  <c r="AX266" i="18"/>
  <c r="AW266" i="18"/>
  <c r="AV266" i="18"/>
  <c r="AI266" i="18"/>
  <c r="AG266" i="18"/>
  <c r="AF266" i="18"/>
  <c r="BB266" i="18" s="1"/>
  <c r="AE266" i="18"/>
  <c r="AD266" i="18"/>
  <c r="AC266" i="18"/>
  <c r="V266" i="18"/>
  <c r="W266" i="18" s="1"/>
  <c r="T266" i="18"/>
  <c r="S266" i="18"/>
  <c r="O266" i="18"/>
  <c r="N266" i="18"/>
  <c r="I266" i="18"/>
  <c r="H266" i="18"/>
  <c r="C266" i="18"/>
  <c r="B266" i="18"/>
  <c r="Q266" i="15"/>
  <c r="P266" i="15"/>
  <c r="O266" i="15"/>
  <c r="N266" i="15"/>
  <c r="J266" i="15"/>
  <c r="C266" i="15"/>
  <c r="B266" i="15"/>
  <c r="Q266" i="14"/>
  <c r="P266" i="14"/>
  <c r="O266" i="14"/>
  <c r="N266" i="14"/>
  <c r="J266" i="14"/>
  <c r="R266" i="14" s="1"/>
  <c r="C266" i="14"/>
  <c r="B266" i="14"/>
  <c r="P266" i="13"/>
  <c r="O266" i="13"/>
  <c r="N266" i="13"/>
  <c r="M266" i="13"/>
  <c r="I266" i="13"/>
  <c r="Q266" i="13" s="1"/>
  <c r="D266" i="13"/>
  <c r="C266" i="13"/>
  <c r="B266" i="13"/>
  <c r="R266" i="16"/>
  <c r="Q266" i="16"/>
  <c r="P266" i="16"/>
  <c r="O266" i="16"/>
  <c r="K266" i="16"/>
  <c r="S266" i="16" s="1"/>
  <c r="D266" i="16"/>
  <c r="C266" i="16"/>
  <c r="B266" i="16"/>
  <c r="S266" i="11"/>
  <c r="R266" i="11"/>
  <c r="P266" i="11"/>
  <c r="O266" i="11"/>
  <c r="N266" i="11"/>
  <c r="K266" i="11"/>
  <c r="H266" i="11"/>
  <c r="T266" i="11" s="1"/>
  <c r="D266" i="11"/>
  <c r="C266" i="11"/>
  <c r="B266" i="11"/>
  <c r="P266" i="12"/>
  <c r="O266" i="12"/>
  <c r="N266" i="12"/>
  <c r="M266" i="12"/>
  <c r="I266" i="12"/>
  <c r="Q266" i="12" s="1"/>
  <c r="D266" i="12"/>
  <c r="C266" i="12"/>
  <c r="B266" i="12"/>
  <c r="P266" i="10"/>
  <c r="O266" i="10"/>
  <c r="M266" i="10"/>
  <c r="I266" i="10"/>
  <c r="Q266" i="10" s="1"/>
  <c r="D266" i="10"/>
  <c r="C266" i="10"/>
  <c r="B266" i="10"/>
  <c r="O266" i="1"/>
  <c r="Z266" i="18" s="1"/>
  <c r="AN266" i="18" s="1"/>
  <c r="N266" i="1"/>
  <c r="P266" i="18" s="1"/>
  <c r="AM266" i="18" s="1"/>
  <c r="M266" i="1"/>
  <c r="J266" i="18" s="1"/>
  <c r="AL266" i="18" s="1"/>
  <c r="L266" i="1"/>
  <c r="D266" i="18" s="1"/>
  <c r="AK266" i="18" s="1"/>
  <c r="A266" i="1"/>
  <c r="A266" i="15" s="1"/>
  <c r="AX265" i="18"/>
  <c r="AW265" i="18"/>
  <c r="AV265" i="18"/>
  <c r="AF265" i="18"/>
  <c r="BB265" i="18" s="1"/>
  <c r="AD265" i="18"/>
  <c r="AC265" i="18"/>
  <c r="Y265" i="18"/>
  <c r="W265" i="18"/>
  <c r="V265" i="18"/>
  <c r="U265" i="18"/>
  <c r="T265" i="18"/>
  <c r="AZ265" i="18" s="1"/>
  <c r="S265" i="18"/>
  <c r="O265" i="18"/>
  <c r="N265" i="18"/>
  <c r="I265" i="18"/>
  <c r="H265" i="18"/>
  <c r="C265" i="18"/>
  <c r="B265" i="18"/>
  <c r="Q265" i="15"/>
  <c r="P265" i="15"/>
  <c r="O265" i="15"/>
  <c r="N265" i="15"/>
  <c r="J265" i="15"/>
  <c r="R265" i="15" s="1"/>
  <c r="D265" i="15"/>
  <c r="C265" i="15"/>
  <c r="B265" i="15"/>
  <c r="Q265" i="14"/>
  <c r="P265" i="14"/>
  <c r="O265" i="14"/>
  <c r="N265" i="14"/>
  <c r="J265" i="14"/>
  <c r="R265" i="14" s="1"/>
  <c r="C265" i="14"/>
  <c r="B265" i="14"/>
  <c r="P265" i="13"/>
  <c r="O265" i="13"/>
  <c r="N265" i="13"/>
  <c r="M265" i="13"/>
  <c r="I265" i="13"/>
  <c r="Q265" i="13" s="1"/>
  <c r="D265" i="13"/>
  <c r="C265" i="13"/>
  <c r="B265" i="13"/>
  <c r="R265" i="16"/>
  <c r="Q265" i="16"/>
  <c r="P265" i="16"/>
  <c r="O265" i="16"/>
  <c r="K265" i="16"/>
  <c r="S265" i="16" s="1"/>
  <c r="D265" i="16"/>
  <c r="C265" i="16"/>
  <c r="B265" i="16"/>
  <c r="S265" i="11"/>
  <c r="R265" i="11"/>
  <c r="P265" i="11"/>
  <c r="O265" i="11"/>
  <c r="N265" i="11"/>
  <c r="K265" i="11"/>
  <c r="H265" i="11"/>
  <c r="T265" i="11" s="1"/>
  <c r="D265" i="11"/>
  <c r="C265" i="11"/>
  <c r="B265" i="11"/>
  <c r="P265" i="12"/>
  <c r="O265" i="12"/>
  <c r="N265" i="12"/>
  <c r="M265" i="12"/>
  <c r="I265" i="12"/>
  <c r="Q265" i="12" s="1"/>
  <c r="D265" i="12"/>
  <c r="C265" i="12"/>
  <c r="B265" i="12"/>
  <c r="P265" i="10"/>
  <c r="O265" i="10"/>
  <c r="M265" i="10"/>
  <c r="I265" i="10"/>
  <c r="Q265" i="10" s="1"/>
  <c r="D265" i="10"/>
  <c r="C265" i="10"/>
  <c r="B265" i="10"/>
  <c r="O265" i="1"/>
  <c r="Z265" i="18" s="1"/>
  <c r="AN265" i="18" s="1"/>
  <c r="N265" i="1"/>
  <c r="P265" i="18" s="1"/>
  <c r="AM265" i="18" s="1"/>
  <c r="M265" i="1"/>
  <c r="J265" i="18" s="1"/>
  <c r="AL265" i="18" s="1"/>
  <c r="L265" i="1"/>
  <c r="D265" i="18" s="1"/>
  <c r="AK265" i="18" s="1"/>
  <c r="A265" i="1"/>
  <c r="A265" i="15" s="1"/>
  <c r="AX264" i="18"/>
  <c r="AW264" i="18"/>
  <c r="AV264" i="18"/>
  <c r="AF264" i="18"/>
  <c r="BB264" i="18" s="1"/>
  <c r="AD264" i="18"/>
  <c r="AC264" i="18"/>
  <c r="V264" i="18"/>
  <c r="W264" i="18" s="1"/>
  <c r="T264" i="18"/>
  <c r="AZ264" i="18" s="1"/>
  <c r="S264" i="18"/>
  <c r="O264" i="18"/>
  <c r="N264" i="18"/>
  <c r="I264" i="18"/>
  <c r="H264" i="18"/>
  <c r="C264" i="18"/>
  <c r="B264" i="18"/>
  <c r="Q264" i="15"/>
  <c r="P264" i="15"/>
  <c r="O264" i="15"/>
  <c r="N264" i="15"/>
  <c r="J264" i="15"/>
  <c r="C264" i="15"/>
  <c r="B264" i="15"/>
  <c r="Q264" i="14"/>
  <c r="P264" i="14"/>
  <c r="O264" i="14"/>
  <c r="N264" i="14"/>
  <c r="J264" i="14"/>
  <c r="R264" i="14" s="1"/>
  <c r="C264" i="14"/>
  <c r="B264" i="14"/>
  <c r="P264" i="13"/>
  <c r="O264" i="13"/>
  <c r="N264" i="13"/>
  <c r="M264" i="13"/>
  <c r="I264" i="13"/>
  <c r="D264" i="13"/>
  <c r="C264" i="13"/>
  <c r="B264" i="13"/>
  <c r="R264" i="16"/>
  <c r="Q264" i="16"/>
  <c r="P264" i="16"/>
  <c r="O264" i="16"/>
  <c r="K264" i="16"/>
  <c r="D264" i="16"/>
  <c r="C264" i="16"/>
  <c r="B264" i="16"/>
  <c r="S264" i="11"/>
  <c r="R264" i="11"/>
  <c r="P264" i="11"/>
  <c r="O264" i="11"/>
  <c r="N264" i="11"/>
  <c r="K264" i="11"/>
  <c r="H264" i="11"/>
  <c r="T264" i="11" s="1"/>
  <c r="D264" i="11"/>
  <c r="C264" i="11"/>
  <c r="B264" i="11"/>
  <c r="P264" i="12"/>
  <c r="O264" i="12"/>
  <c r="N264" i="12"/>
  <c r="M264" i="12"/>
  <c r="I264" i="12"/>
  <c r="Q264" i="12" s="1"/>
  <c r="D264" i="12"/>
  <c r="C264" i="12"/>
  <c r="B264" i="12"/>
  <c r="P264" i="10"/>
  <c r="O264" i="10"/>
  <c r="M264" i="10"/>
  <c r="M264" i="18" s="1"/>
  <c r="I264" i="10"/>
  <c r="Q264" i="10" s="1"/>
  <c r="D264" i="10"/>
  <c r="C264" i="10"/>
  <c r="B264" i="10"/>
  <c r="O264" i="1"/>
  <c r="Z264" i="18" s="1"/>
  <c r="AN264" i="18" s="1"/>
  <c r="N264" i="1"/>
  <c r="P264" i="18" s="1"/>
  <c r="AM264" i="18" s="1"/>
  <c r="M264" i="1"/>
  <c r="J264" i="18" s="1"/>
  <c r="AL264" i="18" s="1"/>
  <c r="L264" i="1"/>
  <c r="D264" i="18" s="1"/>
  <c r="AK264" i="18" s="1"/>
  <c r="A264" i="1"/>
  <c r="A264" i="13" s="1"/>
  <c r="AX263" i="18"/>
  <c r="AW263" i="18"/>
  <c r="AV263" i="18"/>
  <c r="AF263" i="18"/>
  <c r="BB263" i="18" s="1"/>
  <c r="AD263" i="18"/>
  <c r="AC263" i="18"/>
  <c r="Y263" i="18"/>
  <c r="W263" i="18"/>
  <c r="V263" i="18"/>
  <c r="U263" i="18"/>
  <c r="T263" i="18"/>
  <c r="AZ263" i="18" s="1"/>
  <c r="S263" i="18"/>
  <c r="O263" i="18"/>
  <c r="N263" i="18"/>
  <c r="I263" i="18"/>
  <c r="H263" i="18"/>
  <c r="C263" i="18"/>
  <c r="B263" i="18"/>
  <c r="Q263" i="15"/>
  <c r="P263" i="15"/>
  <c r="O263" i="15"/>
  <c r="N263" i="15"/>
  <c r="J263" i="15"/>
  <c r="R263" i="15" s="1"/>
  <c r="D263" i="15"/>
  <c r="C263" i="15"/>
  <c r="B263" i="15"/>
  <c r="Q263" i="14"/>
  <c r="P263" i="14"/>
  <c r="O263" i="14"/>
  <c r="N263" i="14"/>
  <c r="J263" i="14"/>
  <c r="R263" i="14" s="1"/>
  <c r="C263" i="14"/>
  <c r="B263" i="14"/>
  <c r="P263" i="13"/>
  <c r="O263" i="13"/>
  <c r="N263" i="13"/>
  <c r="M263" i="13"/>
  <c r="I263" i="13"/>
  <c r="D263" i="13"/>
  <c r="C263" i="13"/>
  <c r="B263" i="13"/>
  <c r="R263" i="16"/>
  <c r="Q263" i="16"/>
  <c r="P263" i="16"/>
  <c r="O263" i="16"/>
  <c r="K263" i="16"/>
  <c r="S263" i="16" s="1"/>
  <c r="D263" i="16"/>
  <c r="C263" i="16"/>
  <c r="B263" i="16"/>
  <c r="S263" i="11"/>
  <c r="R263" i="11"/>
  <c r="P263" i="11"/>
  <c r="O263" i="11"/>
  <c r="N263" i="11"/>
  <c r="K263" i="11"/>
  <c r="H263" i="11"/>
  <c r="T263" i="11" s="1"/>
  <c r="D263" i="11"/>
  <c r="C263" i="11"/>
  <c r="B263" i="11"/>
  <c r="P263" i="12"/>
  <c r="O263" i="12"/>
  <c r="N263" i="12"/>
  <c r="M263" i="12"/>
  <c r="I263" i="12"/>
  <c r="Q263" i="12" s="1"/>
  <c r="D263" i="12"/>
  <c r="C263" i="12"/>
  <c r="B263" i="12"/>
  <c r="P263" i="10"/>
  <c r="O263" i="10"/>
  <c r="M263" i="10"/>
  <c r="I263" i="10"/>
  <c r="Q263" i="10" s="1"/>
  <c r="D263" i="10"/>
  <c r="C263" i="10"/>
  <c r="B263" i="10"/>
  <c r="O263" i="1"/>
  <c r="Z263" i="18" s="1"/>
  <c r="AN263" i="18" s="1"/>
  <c r="N263" i="1"/>
  <c r="P263" i="18" s="1"/>
  <c r="AM263" i="18" s="1"/>
  <c r="M263" i="1"/>
  <c r="J263" i="18" s="1"/>
  <c r="AL263" i="18" s="1"/>
  <c r="L263" i="1"/>
  <c r="D263" i="18" s="1"/>
  <c r="AK263" i="18" s="1"/>
  <c r="A263" i="1"/>
  <c r="A263" i="13" s="1"/>
  <c r="AX262" i="18"/>
  <c r="AW262" i="18"/>
  <c r="AV262" i="18"/>
  <c r="AF262" i="18"/>
  <c r="BB262" i="18" s="1"/>
  <c r="AD262" i="18"/>
  <c r="AC262" i="18"/>
  <c r="Y262" i="18"/>
  <c r="W262" i="18"/>
  <c r="V262" i="18"/>
  <c r="U262" i="18"/>
  <c r="T262" i="18"/>
  <c r="AZ262" i="18" s="1"/>
  <c r="S262" i="18"/>
  <c r="O262" i="18"/>
  <c r="N262" i="18"/>
  <c r="I262" i="18"/>
  <c r="H262" i="18"/>
  <c r="C262" i="18"/>
  <c r="B262" i="18"/>
  <c r="Q262" i="15"/>
  <c r="P262" i="15"/>
  <c r="O262" i="15"/>
  <c r="N262" i="15"/>
  <c r="J262" i="15"/>
  <c r="R262" i="15" s="1"/>
  <c r="D262" i="15"/>
  <c r="C262" i="15"/>
  <c r="B262" i="15"/>
  <c r="Q262" i="14"/>
  <c r="P262" i="14"/>
  <c r="O262" i="14"/>
  <c r="N262" i="14"/>
  <c r="J262" i="14"/>
  <c r="R262" i="14" s="1"/>
  <c r="C262" i="14"/>
  <c r="B262" i="14"/>
  <c r="P262" i="13"/>
  <c r="O262" i="13"/>
  <c r="N262" i="13"/>
  <c r="M262" i="13"/>
  <c r="I262" i="13"/>
  <c r="D262" i="13"/>
  <c r="C262" i="13"/>
  <c r="B262" i="13"/>
  <c r="R262" i="16"/>
  <c r="Q262" i="16"/>
  <c r="P262" i="16"/>
  <c r="O262" i="16"/>
  <c r="K262" i="16"/>
  <c r="S262" i="16" s="1"/>
  <c r="D262" i="16"/>
  <c r="C262" i="16"/>
  <c r="B262" i="16"/>
  <c r="S262" i="11"/>
  <c r="R262" i="11"/>
  <c r="P262" i="11"/>
  <c r="O262" i="11"/>
  <c r="N262" i="11"/>
  <c r="K262" i="11"/>
  <c r="H262" i="11"/>
  <c r="T262" i="11" s="1"/>
  <c r="D262" i="11"/>
  <c r="C262" i="11"/>
  <c r="B262" i="11"/>
  <c r="P262" i="12"/>
  <c r="O262" i="12"/>
  <c r="N262" i="12"/>
  <c r="M262" i="12"/>
  <c r="I262" i="12"/>
  <c r="Q262" i="12" s="1"/>
  <c r="D262" i="12"/>
  <c r="C262" i="12"/>
  <c r="B262" i="12"/>
  <c r="P262" i="10"/>
  <c r="O262" i="10"/>
  <c r="M262" i="10"/>
  <c r="M262" i="18" s="1"/>
  <c r="I262" i="10"/>
  <c r="Q262" i="10" s="1"/>
  <c r="D262" i="10"/>
  <c r="C262" i="10"/>
  <c r="B262" i="10"/>
  <c r="O262" i="1"/>
  <c r="Z262" i="18" s="1"/>
  <c r="N262" i="1"/>
  <c r="P262" i="18" s="1"/>
  <c r="AM262" i="18" s="1"/>
  <c r="M262" i="1"/>
  <c r="J262" i="18" s="1"/>
  <c r="AL262" i="18" s="1"/>
  <c r="L262" i="1"/>
  <c r="D262" i="18" s="1"/>
  <c r="AK262" i="18" s="1"/>
  <c r="A262" i="1"/>
  <c r="A262" i="13" s="1"/>
  <c r="AX261" i="18"/>
  <c r="AW261" i="18"/>
  <c r="AV261" i="18"/>
  <c r="AF261" i="18"/>
  <c r="BB261" i="18" s="1"/>
  <c r="AD261" i="18"/>
  <c r="AC261" i="18"/>
  <c r="Y261" i="18"/>
  <c r="W261" i="18"/>
  <c r="V261" i="18"/>
  <c r="U261" i="18"/>
  <c r="T261" i="18"/>
  <c r="AZ261" i="18" s="1"/>
  <c r="S261" i="18"/>
  <c r="O261" i="18"/>
  <c r="N261" i="18"/>
  <c r="I261" i="18"/>
  <c r="H261" i="18"/>
  <c r="C261" i="18"/>
  <c r="B261" i="18"/>
  <c r="Q261" i="15"/>
  <c r="P261" i="15"/>
  <c r="O261" i="15"/>
  <c r="N261" i="15"/>
  <c r="J261" i="15"/>
  <c r="R261" i="15" s="1"/>
  <c r="D261" i="15"/>
  <c r="C261" i="15"/>
  <c r="B261" i="15"/>
  <c r="Q261" i="14"/>
  <c r="P261" i="14"/>
  <c r="O261" i="14"/>
  <c r="N261" i="14"/>
  <c r="J261" i="14"/>
  <c r="R261" i="14" s="1"/>
  <c r="C261" i="14"/>
  <c r="B261" i="14"/>
  <c r="P261" i="13"/>
  <c r="O261" i="13"/>
  <c r="N261" i="13"/>
  <c r="M261" i="13"/>
  <c r="I261" i="13"/>
  <c r="D261" i="13"/>
  <c r="C261" i="13"/>
  <c r="B261" i="13"/>
  <c r="R261" i="16"/>
  <c r="Q261" i="16"/>
  <c r="P261" i="16"/>
  <c r="O261" i="16"/>
  <c r="K261" i="16"/>
  <c r="S261" i="16" s="1"/>
  <c r="D261" i="16"/>
  <c r="C261" i="16"/>
  <c r="B261" i="16"/>
  <c r="S261" i="11"/>
  <c r="R261" i="11"/>
  <c r="P261" i="11"/>
  <c r="O261" i="11"/>
  <c r="N261" i="11"/>
  <c r="K261" i="11"/>
  <c r="H261" i="11"/>
  <c r="T261" i="11" s="1"/>
  <c r="D261" i="11"/>
  <c r="C261" i="11"/>
  <c r="B261" i="11"/>
  <c r="P261" i="12"/>
  <c r="O261" i="12"/>
  <c r="N261" i="12"/>
  <c r="M261" i="12"/>
  <c r="I261" i="12"/>
  <c r="Q261" i="12" s="1"/>
  <c r="D261" i="12"/>
  <c r="C261" i="12"/>
  <c r="B261" i="12"/>
  <c r="P261" i="10"/>
  <c r="O261" i="10"/>
  <c r="M261" i="10"/>
  <c r="I261" i="10"/>
  <c r="Q261" i="10" s="1"/>
  <c r="D261" i="10"/>
  <c r="C261" i="10"/>
  <c r="B261" i="10"/>
  <c r="O261" i="1"/>
  <c r="Z261" i="18" s="1"/>
  <c r="N261" i="1"/>
  <c r="P261" i="18" s="1"/>
  <c r="AM261" i="18" s="1"/>
  <c r="M261" i="1"/>
  <c r="J261" i="18" s="1"/>
  <c r="AL261" i="18" s="1"/>
  <c r="L261" i="1"/>
  <c r="D261" i="18" s="1"/>
  <c r="AK261" i="18" s="1"/>
  <c r="A261" i="1"/>
  <c r="A261" i="13" s="1"/>
  <c r="AX260" i="18"/>
  <c r="AW260" i="18"/>
  <c r="AV260" i="18"/>
  <c r="AI260" i="18"/>
  <c r="AG260" i="18"/>
  <c r="AF260" i="18"/>
  <c r="BB260" i="18" s="1"/>
  <c r="AE260" i="18"/>
  <c r="AD260" i="18"/>
  <c r="AC260" i="18"/>
  <c r="Y260" i="18"/>
  <c r="W260" i="18"/>
  <c r="V260" i="18"/>
  <c r="U260" i="18"/>
  <c r="T260" i="18"/>
  <c r="AZ260" i="18" s="1"/>
  <c r="S260" i="18"/>
  <c r="O260" i="18"/>
  <c r="N260" i="18"/>
  <c r="I260" i="18"/>
  <c r="H260" i="18"/>
  <c r="C260" i="18"/>
  <c r="B260" i="18"/>
  <c r="Q260" i="15"/>
  <c r="P260" i="15"/>
  <c r="O260" i="15"/>
  <c r="N260" i="15"/>
  <c r="J260" i="15"/>
  <c r="R260" i="15" s="1"/>
  <c r="D260" i="15"/>
  <c r="C260" i="15"/>
  <c r="B260" i="15"/>
  <c r="Q260" i="14"/>
  <c r="P260" i="14"/>
  <c r="O260" i="14"/>
  <c r="N260" i="14"/>
  <c r="J260" i="14"/>
  <c r="R260" i="14" s="1"/>
  <c r="C260" i="14"/>
  <c r="B260" i="14"/>
  <c r="P260" i="13"/>
  <c r="O260" i="13"/>
  <c r="N260" i="13"/>
  <c r="M260" i="13"/>
  <c r="I260" i="13"/>
  <c r="Q260" i="13" s="1"/>
  <c r="D260" i="13"/>
  <c r="C260" i="13"/>
  <c r="B260" i="13"/>
  <c r="R260" i="16"/>
  <c r="Q260" i="16"/>
  <c r="P260" i="16"/>
  <c r="O260" i="16"/>
  <c r="K260" i="16"/>
  <c r="S260" i="16" s="1"/>
  <c r="D260" i="16"/>
  <c r="C260" i="16"/>
  <c r="B260" i="16"/>
  <c r="S260" i="11"/>
  <c r="R260" i="11"/>
  <c r="P260" i="11"/>
  <c r="O260" i="11"/>
  <c r="N260" i="11"/>
  <c r="K260" i="11"/>
  <c r="H260" i="11"/>
  <c r="T260" i="11" s="1"/>
  <c r="D260" i="11"/>
  <c r="C260" i="11"/>
  <c r="B260" i="11"/>
  <c r="P260" i="12"/>
  <c r="O260" i="12"/>
  <c r="N260" i="12"/>
  <c r="M260" i="12"/>
  <c r="I260" i="12"/>
  <c r="Q260" i="12" s="1"/>
  <c r="D260" i="12"/>
  <c r="C260" i="12"/>
  <c r="B260" i="12"/>
  <c r="P260" i="10"/>
  <c r="O260" i="10"/>
  <c r="M260" i="10"/>
  <c r="I260" i="10"/>
  <c r="Q260" i="10" s="1"/>
  <c r="D260" i="10"/>
  <c r="C260" i="10"/>
  <c r="B260" i="10"/>
  <c r="O260" i="1"/>
  <c r="Z260" i="18" s="1"/>
  <c r="AN260" i="18" s="1"/>
  <c r="N260" i="1"/>
  <c r="P260" i="18" s="1"/>
  <c r="AM260" i="18" s="1"/>
  <c r="M260" i="1"/>
  <c r="J260" i="18" s="1"/>
  <c r="AL260" i="18" s="1"/>
  <c r="L260" i="1"/>
  <c r="D260" i="18" s="1"/>
  <c r="AK260" i="18" s="1"/>
  <c r="A260" i="1"/>
  <c r="A260" i="13" s="1"/>
  <c r="AX259" i="18"/>
  <c r="AW259" i="18"/>
  <c r="AV259" i="18"/>
  <c r="AF259" i="18"/>
  <c r="BB259" i="18" s="1"/>
  <c r="AD259" i="18"/>
  <c r="AC259" i="18"/>
  <c r="V259" i="18"/>
  <c r="T259" i="18"/>
  <c r="AZ259" i="18" s="1"/>
  <c r="S259" i="18"/>
  <c r="O259" i="18"/>
  <c r="N259" i="18"/>
  <c r="I259" i="18"/>
  <c r="H259" i="18"/>
  <c r="C259" i="18"/>
  <c r="B259" i="18"/>
  <c r="Q259" i="15"/>
  <c r="P259" i="15"/>
  <c r="O259" i="15"/>
  <c r="N259" i="15"/>
  <c r="J259" i="15"/>
  <c r="C259" i="15"/>
  <c r="B259" i="15"/>
  <c r="Q259" i="14"/>
  <c r="P259" i="14"/>
  <c r="O259" i="14"/>
  <c r="N259" i="14"/>
  <c r="J259" i="14"/>
  <c r="D259" i="14"/>
  <c r="C259" i="14"/>
  <c r="B259" i="14"/>
  <c r="P259" i="13"/>
  <c r="O259" i="13"/>
  <c r="N259" i="13"/>
  <c r="M259" i="13"/>
  <c r="I259" i="13"/>
  <c r="D259" i="13"/>
  <c r="C259" i="13"/>
  <c r="B259" i="13"/>
  <c r="R259" i="16"/>
  <c r="Q259" i="16"/>
  <c r="P259" i="16"/>
  <c r="O259" i="16"/>
  <c r="K259" i="16"/>
  <c r="D259" i="16"/>
  <c r="C259" i="16"/>
  <c r="B259" i="16"/>
  <c r="S259" i="11"/>
  <c r="R259" i="11"/>
  <c r="P259" i="11"/>
  <c r="O259" i="11"/>
  <c r="N259" i="11"/>
  <c r="K259" i="11"/>
  <c r="H259" i="11"/>
  <c r="T259" i="11" s="1"/>
  <c r="D259" i="11"/>
  <c r="C259" i="11"/>
  <c r="B259" i="11"/>
  <c r="P259" i="12"/>
  <c r="O259" i="12"/>
  <c r="N259" i="12"/>
  <c r="M259" i="12"/>
  <c r="I259" i="12"/>
  <c r="Q259" i="12" s="1"/>
  <c r="D259" i="12"/>
  <c r="C259" i="12"/>
  <c r="B259" i="12"/>
  <c r="P259" i="10"/>
  <c r="O259" i="10"/>
  <c r="M259" i="10"/>
  <c r="M259" i="18" s="1"/>
  <c r="I259" i="10"/>
  <c r="Q259" i="10" s="1"/>
  <c r="D259" i="10"/>
  <c r="C259" i="10"/>
  <c r="B259" i="10"/>
  <c r="O259" i="1"/>
  <c r="Z259" i="18" s="1"/>
  <c r="N259" i="1"/>
  <c r="P259" i="18" s="1"/>
  <c r="AM259" i="18" s="1"/>
  <c r="M259" i="1"/>
  <c r="J259" i="18" s="1"/>
  <c r="AL259" i="18" s="1"/>
  <c r="L259" i="1"/>
  <c r="D259" i="18" s="1"/>
  <c r="AK259" i="18" s="1"/>
  <c r="A259" i="1"/>
  <c r="A259" i="18" s="1"/>
  <c r="AX258" i="18"/>
  <c r="AW258" i="18"/>
  <c r="AV258" i="18"/>
  <c r="AF258" i="18"/>
  <c r="AD258" i="18"/>
  <c r="AC258" i="18"/>
  <c r="V258" i="18"/>
  <c r="T258" i="18"/>
  <c r="S258" i="18"/>
  <c r="O258" i="18"/>
  <c r="N258" i="18"/>
  <c r="I258" i="18"/>
  <c r="H258" i="18"/>
  <c r="C258" i="18"/>
  <c r="B258" i="18"/>
  <c r="Q258" i="15"/>
  <c r="P258" i="15"/>
  <c r="O258" i="15"/>
  <c r="N258" i="15"/>
  <c r="J258" i="15"/>
  <c r="C258" i="15"/>
  <c r="B258" i="15"/>
  <c r="Q258" i="14"/>
  <c r="P258" i="14"/>
  <c r="O258" i="14"/>
  <c r="N258" i="14"/>
  <c r="J258" i="14"/>
  <c r="D258" i="14"/>
  <c r="C258" i="14"/>
  <c r="B258" i="14"/>
  <c r="P258" i="13"/>
  <c r="O258" i="13"/>
  <c r="N258" i="13"/>
  <c r="M258" i="13"/>
  <c r="I258" i="13"/>
  <c r="D258" i="13"/>
  <c r="C258" i="13"/>
  <c r="B258" i="13"/>
  <c r="R258" i="16"/>
  <c r="Q258" i="16"/>
  <c r="P258" i="16"/>
  <c r="O258" i="16"/>
  <c r="K258" i="16"/>
  <c r="D258" i="16"/>
  <c r="C258" i="16"/>
  <c r="B258" i="16"/>
  <c r="S258" i="11"/>
  <c r="R258" i="11"/>
  <c r="P258" i="11"/>
  <c r="O258" i="11"/>
  <c r="N258" i="11"/>
  <c r="K258" i="11"/>
  <c r="H258" i="11"/>
  <c r="T258" i="11" s="1"/>
  <c r="D258" i="11"/>
  <c r="C258" i="11"/>
  <c r="B258" i="11"/>
  <c r="P258" i="12"/>
  <c r="O258" i="12"/>
  <c r="N258" i="12"/>
  <c r="M258" i="12"/>
  <c r="I258" i="12"/>
  <c r="Q258" i="12" s="1"/>
  <c r="D258" i="12"/>
  <c r="C258" i="12"/>
  <c r="B258" i="12"/>
  <c r="P258" i="10"/>
  <c r="O258" i="10"/>
  <c r="M258" i="10"/>
  <c r="M258" i="18" s="1"/>
  <c r="I258" i="10"/>
  <c r="Q258" i="10" s="1"/>
  <c r="D258" i="10"/>
  <c r="C258" i="10"/>
  <c r="B258" i="10"/>
  <c r="O258" i="1"/>
  <c r="Z258" i="18" s="1"/>
  <c r="AN258" i="18" s="1"/>
  <c r="N258" i="1"/>
  <c r="P258" i="18" s="1"/>
  <c r="AM258" i="18" s="1"/>
  <c r="M258" i="1"/>
  <c r="J258" i="18" s="1"/>
  <c r="AL258" i="18" s="1"/>
  <c r="L258" i="1"/>
  <c r="D258" i="18" s="1"/>
  <c r="AK258" i="18" s="1"/>
  <c r="A258" i="1"/>
  <c r="A258" i="14" s="1"/>
  <c r="AX257" i="18"/>
  <c r="AW257" i="18"/>
  <c r="AV257" i="18"/>
  <c r="AF257" i="18"/>
  <c r="BB257" i="18" s="1"/>
  <c r="AD257" i="18"/>
  <c r="AC257" i="18"/>
  <c r="V257" i="18"/>
  <c r="W257" i="18" s="1"/>
  <c r="T257" i="18"/>
  <c r="AZ257" i="18" s="1"/>
  <c r="S257" i="18"/>
  <c r="O257" i="18"/>
  <c r="N257" i="18"/>
  <c r="I257" i="18"/>
  <c r="H257" i="18"/>
  <c r="C257" i="18"/>
  <c r="B257" i="18"/>
  <c r="Q257" i="15"/>
  <c r="P257" i="15"/>
  <c r="O257" i="15"/>
  <c r="N257" i="15"/>
  <c r="J257" i="15"/>
  <c r="C257" i="15"/>
  <c r="B257" i="15"/>
  <c r="Q257" i="14"/>
  <c r="P257" i="14"/>
  <c r="O257" i="14"/>
  <c r="N257" i="14"/>
  <c r="J257" i="14"/>
  <c r="D257" i="14"/>
  <c r="C257" i="14"/>
  <c r="B257" i="14"/>
  <c r="P257" i="13"/>
  <c r="O257" i="13"/>
  <c r="N257" i="13"/>
  <c r="M257" i="13"/>
  <c r="I257" i="13"/>
  <c r="D257" i="13"/>
  <c r="C257" i="13"/>
  <c r="B257" i="13"/>
  <c r="R257" i="16"/>
  <c r="Q257" i="16"/>
  <c r="P257" i="16"/>
  <c r="O257" i="16"/>
  <c r="K257" i="16"/>
  <c r="D257" i="16"/>
  <c r="C257" i="16"/>
  <c r="B257" i="16"/>
  <c r="S257" i="11"/>
  <c r="R257" i="11"/>
  <c r="P257" i="11"/>
  <c r="O257" i="11"/>
  <c r="N257" i="11"/>
  <c r="K257" i="11"/>
  <c r="H257" i="11"/>
  <c r="T257" i="11" s="1"/>
  <c r="D257" i="11"/>
  <c r="C257" i="11"/>
  <c r="B257" i="11"/>
  <c r="P257" i="12"/>
  <c r="O257" i="12"/>
  <c r="N257" i="12"/>
  <c r="M257" i="12"/>
  <c r="I257" i="12"/>
  <c r="Q257" i="12" s="1"/>
  <c r="D257" i="12"/>
  <c r="C257" i="12"/>
  <c r="B257" i="12"/>
  <c r="P257" i="10"/>
  <c r="O257" i="10"/>
  <c r="M257" i="10"/>
  <c r="M257" i="18" s="1"/>
  <c r="I257" i="10"/>
  <c r="Q257" i="10" s="1"/>
  <c r="D257" i="10"/>
  <c r="C257" i="10"/>
  <c r="B257" i="10"/>
  <c r="O257" i="1"/>
  <c r="Z257" i="18" s="1"/>
  <c r="N257" i="1"/>
  <c r="P257" i="18" s="1"/>
  <c r="AM257" i="18" s="1"/>
  <c r="M257" i="1"/>
  <c r="J257" i="18" s="1"/>
  <c r="AL257" i="18" s="1"/>
  <c r="L257" i="1"/>
  <c r="D257" i="18" s="1"/>
  <c r="AK257" i="18" s="1"/>
  <c r="A257" i="1"/>
  <c r="A257" i="15" s="1"/>
  <c r="AX256" i="18"/>
  <c r="AW256" i="18"/>
  <c r="AV256" i="18"/>
  <c r="AF256" i="18"/>
  <c r="BB256" i="18" s="1"/>
  <c r="AD256" i="18"/>
  <c r="AC256" i="18"/>
  <c r="V256" i="18"/>
  <c r="T256" i="18"/>
  <c r="AZ256" i="18" s="1"/>
  <c r="S256" i="18"/>
  <c r="O256" i="18"/>
  <c r="N256" i="18"/>
  <c r="I256" i="18"/>
  <c r="H256" i="18"/>
  <c r="C256" i="18"/>
  <c r="B256" i="18"/>
  <c r="Q256" i="15"/>
  <c r="P256" i="15"/>
  <c r="O256" i="15"/>
  <c r="N256" i="15"/>
  <c r="J256" i="15"/>
  <c r="C256" i="15"/>
  <c r="B256" i="15"/>
  <c r="Q256" i="14"/>
  <c r="P256" i="14"/>
  <c r="O256" i="14"/>
  <c r="N256" i="14"/>
  <c r="J256" i="14"/>
  <c r="D256" i="14"/>
  <c r="C256" i="14"/>
  <c r="B256" i="14"/>
  <c r="P256" i="13"/>
  <c r="O256" i="13"/>
  <c r="N256" i="13"/>
  <c r="M256" i="13"/>
  <c r="I256" i="13"/>
  <c r="D256" i="13"/>
  <c r="C256" i="13"/>
  <c r="B256" i="13"/>
  <c r="R256" i="16"/>
  <c r="Q256" i="16"/>
  <c r="P256" i="16"/>
  <c r="O256" i="16"/>
  <c r="K256" i="16"/>
  <c r="D256" i="16"/>
  <c r="C256" i="16"/>
  <c r="B256" i="16"/>
  <c r="S256" i="11"/>
  <c r="R256" i="11"/>
  <c r="P256" i="11"/>
  <c r="O256" i="11"/>
  <c r="N256" i="11"/>
  <c r="K256" i="11"/>
  <c r="H256" i="11"/>
  <c r="T256" i="11" s="1"/>
  <c r="D256" i="11"/>
  <c r="C256" i="11"/>
  <c r="B256" i="11"/>
  <c r="P256" i="12"/>
  <c r="O256" i="12"/>
  <c r="N256" i="12"/>
  <c r="M256" i="12"/>
  <c r="I256" i="12"/>
  <c r="Q256" i="12" s="1"/>
  <c r="D256" i="12"/>
  <c r="C256" i="12"/>
  <c r="B256" i="12"/>
  <c r="P256" i="10"/>
  <c r="O256" i="10"/>
  <c r="M256" i="10"/>
  <c r="I256" i="10"/>
  <c r="Q256" i="10" s="1"/>
  <c r="D256" i="10"/>
  <c r="C256" i="10"/>
  <c r="B256" i="10"/>
  <c r="O256" i="1"/>
  <c r="Z256" i="18" s="1"/>
  <c r="N256" i="1"/>
  <c r="P256" i="18" s="1"/>
  <c r="M256" i="1"/>
  <c r="J256" i="18" s="1"/>
  <c r="AL256" i="18" s="1"/>
  <c r="L256" i="1"/>
  <c r="D256" i="18" s="1"/>
  <c r="AK256" i="18" s="1"/>
  <c r="A256" i="1"/>
  <c r="A256" i="14" s="1"/>
  <c r="AX255" i="18"/>
  <c r="AW255" i="18"/>
  <c r="AV255" i="18"/>
  <c r="AF255" i="18"/>
  <c r="BB255" i="18" s="1"/>
  <c r="AD255" i="18"/>
  <c r="AC255" i="18"/>
  <c r="V255" i="18"/>
  <c r="W255" i="18" s="1"/>
  <c r="T255" i="18"/>
  <c r="AZ255" i="18" s="1"/>
  <c r="S255" i="18"/>
  <c r="O255" i="18"/>
  <c r="N255" i="18"/>
  <c r="I255" i="18"/>
  <c r="H255" i="18"/>
  <c r="C255" i="18"/>
  <c r="B255" i="18"/>
  <c r="Q255" i="15"/>
  <c r="P255" i="15"/>
  <c r="O255" i="15"/>
  <c r="N255" i="15"/>
  <c r="J255" i="15"/>
  <c r="C255" i="15"/>
  <c r="B255" i="15"/>
  <c r="Q255" i="14"/>
  <c r="P255" i="14"/>
  <c r="O255" i="14"/>
  <c r="N255" i="14"/>
  <c r="J255" i="14"/>
  <c r="R255" i="14" s="1"/>
  <c r="C255" i="14"/>
  <c r="B255" i="14"/>
  <c r="P255" i="13"/>
  <c r="O255" i="13"/>
  <c r="N255" i="13"/>
  <c r="M255" i="13"/>
  <c r="I255" i="13"/>
  <c r="D255" i="13"/>
  <c r="C255" i="13"/>
  <c r="B255" i="13"/>
  <c r="R255" i="16"/>
  <c r="Q255" i="16"/>
  <c r="P255" i="16"/>
  <c r="O255" i="16"/>
  <c r="K255" i="16"/>
  <c r="D255" i="16"/>
  <c r="C255" i="16"/>
  <c r="B255" i="16"/>
  <c r="S255" i="11"/>
  <c r="R255" i="11"/>
  <c r="P255" i="11"/>
  <c r="O255" i="11"/>
  <c r="N255" i="11"/>
  <c r="K255" i="11"/>
  <c r="H255" i="11"/>
  <c r="T255" i="11" s="1"/>
  <c r="D255" i="11"/>
  <c r="C255" i="11"/>
  <c r="B255" i="11"/>
  <c r="P255" i="12"/>
  <c r="O255" i="12"/>
  <c r="N255" i="12"/>
  <c r="M255" i="12"/>
  <c r="I255" i="12"/>
  <c r="Q255" i="12" s="1"/>
  <c r="D255" i="12"/>
  <c r="C255" i="12"/>
  <c r="B255" i="12"/>
  <c r="P255" i="10"/>
  <c r="O255" i="10"/>
  <c r="M255" i="10"/>
  <c r="M255" i="18" s="1"/>
  <c r="I255" i="10"/>
  <c r="Q255" i="10" s="1"/>
  <c r="D255" i="10"/>
  <c r="C255" i="10"/>
  <c r="B255" i="10"/>
  <c r="O255" i="1"/>
  <c r="Z255" i="18" s="1"/>
  <c r="AN255" i="18" s="1"/>
  <c r="N255" i="1"/>
  <c r="P255" i="18" s="1"/>
  <c r="AM255" i="18" s="1"/>
  <c r="M255" i="1"/>
  <c r="J255" i="18" s="1"/>
  <c r="AL255" i="18" s="1"/>
  <c r="L255" i="1"/>
  <c r="D255" i="18" s="1"/>
  <c r="AK255" i="18" s="1"/>
  <c r="A255" i="1"/>
  <c r="A255" i="18" s="1"/>
  <c r="AX254" i="18"/>
  <c r="AW254" i="18"/>
  <c r="AV254" i="18"/>
  <c r="AI254" i="18"/>
  <c r="AG254" i="18"/>
  <c r="AF254" i="18"/>
  <c r="BB254" i="18" s="1"/>
  <c r="AE254" i="18"/>
  <c r="AD254" i="18"/>
  <c r="AC254" i="18"/>
  <c r="V254" i="18"/>
  <c r="T254" i="18"/>
  <c r="AZ254" i="18" s="1"/>
  <c r="S254" i="18"/>
  <c r="C254" i="18"/>
  <c r="B254" i="18"/>
  <c r="Q254" i="15"/>
  <c r="P254" i="15"/>
  <c r="O254" i="15"/>
  <c r="N254" i="15"/>
  <c r="J254" i="15"/>
  <c r="D254" i="15"/>
  <c r="C254" i="15"/>
  <c r="B254" i="15"/>
  <c r="Q254" i="14"/>
  <c r="P254" i="14"/>
  <c r="O254" i="14"/>
  <c r="N254" i="14"/>
  <c r="J254" i="14"/>
  <c r="C254" i="14"/>
  <c r="B254" i="14"/>
  <c r="P254" i="13"/>
  <c r="O254" i="13"/>
  <c r="N254" i="13"/>
  <c r="M254" i="13"/>
  <c r="I254" i="13"/>
  <c r="Q254" i="13" s="1"/>
  <c r="D254" i="13"/>
  <c r="C254" i="13"/>
  <c r="B254" i="13"/>
  <c r="R254" i="16"/>
  <c r="Q254" i="16"/>
  <c r="P254" i="16"/>
  <c r="O254" i="16"/>
  <c r="K254" i="16"/>
  <c r="S254" i="16" s="1"/>
  <c r="D254" i="16"/>
  <c r="C254" i="16"/>
  <c r="B254" i="16"/>
  <c r="S254" i="11"/>
  <c r="R254" i="11"/>
  <c r="P254" i="11"/>
  <c r="O254" i="11"/>
  <c r="N254" i="11"/>
  <c r="K254" i="11"/>
  <c r="H254" i="11"/>
  <c r="T254" i="11" s="1"/>
  <c r="C254" i="11"/>
  <c r="B254" i="11"/>
  <c r="P254" i="12"/>
  <c r="O254" i="12"/>
  <c r="N254" i="12"/>
  <c r="M254" i="12"/>
  <c r="I254" i="12"/>
  <c r="Q254" i="12" s="1"/>
  <c r="D254" i="12"/>
  <c r="C254" i="12"/>
  <c r="B254" i="12"/>
  <c r="P254" i="10"/>
  <c r="O254" i="10"/>
  <c r="M254" i="10"/>
  <c r="I254" i="10"/>
  <c r="D254" i="10"/>
  <c r="C254" i="10"/>
  <c r="B254" i="10"/>
  <c r="O254" i="1"/>
  <c r="Z254" i="18" s="1"/>
  <c r="AN254" i="18" s="1"/>
  <c r="N254" i="1"/>
  <c r="P254" i="18" s="1"/>
  <c r="M254" i="1"/>
  <c r="J254" i="18" s="1"/>
  <c r="AL254" i="18" s="1"/>
  <c r="L254" i="1"/>
  <c r="D254" i="18" s="1"/>
  <c r="A254" i="1"/>
  <c r="A254" i="18" s="1"/>
  <c r="AX253" i="18"/>
  <c r="AW253" i="18"/>
  <c r="AV253" i="18"/>
  <c r="AF253" i="18"/>
  <c r="BB253" i="18" s="1"/>
  <c r="AD253" i="18"/>
  <c r="AC253" i="18"/>
  <c r="V253" i="18"/>
  <c r="W253" i="18" s="1"/>
  <c r="T253" i="18"/>
  <c r="AZ253" i="18" s="1"/>
  <c r="S253" i="18"/>
  <c r="C253" i="18"/>
  <c r="B253" i="18"/>
  <c r="Q253" i="15"/>
  <c r="P253" i="15"/>
  <c r="O253" i="15"/>
  <c r="N253" i="15"/>
  <c r="J253" i="15"/>
  <c r="D253" i="15"/>
  <c r="C253" i="15"/>
  <c r="B253" i="15"/>
  <c r="Q253" i="14"/>
  <c r="P253" i="14"/>
  <c r="O253" i="14"/>
  <c r="N253" i="14"/>
  <c r="J253" i="14"/>
  <c r="R253" i="14" s="1"/>
  <c r="C253" i="14"/>
  <c r="B253" i="14"/>
  <c r="P253" i="13"/>
  <c r="O253" i="13"/>
  <c r="N253" i="13"/>
  <c r="M253" i="13"/>
  <c r="I253" i="13"/>
  <c r="Q253" i="13" s="1"/>
  <c r="D253" i="13"/>
  <c r="C253" i="13"/>
  <c r="B253" i="13"/>
  <c r="R253" i="16"/>
  <c r="Q253" i="16"/>
  <c r="P253" i="16"/>
  <c r="O253" i="16"/>
  <c r="K253" i="16"/>
  <c r="S253" i="16" s="1"/>
  <c r="D253" i="16"/>
  <c r="C253" i="16"/>
  <c r="B253" i="16"/>
  <c r="S253" i="11"/>
  <c r="R253" i="11"/>
  <c r="P253" i="11"/>
  <c r="O253" i="11"/>
  <c r="Q253" i="11" s="1"/>
  <c r="N253" i="11"/>
  <c r="K253" i="11"/>
  <c r="H253" i="11"/>
  <c r="T253" i="11" s="1"/>
  <c r="C253" i="11"/>
  <c r="B253" i="11"/>
  <c r="P253" i="12"/>
  <c r="O253" i="12"/>
  <c r="N253" i="12"/>
  <c r="M253" i="12"/>
  <c r="I253" i="12"/>
  <c r="Q253" i="12" s="1"/>
  <c r="D253" i="12"/>
  <c r="C253" i="12"/>
  <c r="B253" i="12"/>
  <c r="P253" i="10"/>
  <c r="O253" i="10"/>
  <c r="M253" i="10"/>
  <c r="M253" i="18" s="1"/>
  <c r="I253" i="10"/>
  <c r="D253" i="10"/>
  <c r="C253" i="10"/>
  <c r="B253" i="10"/>
  <c r="O253" i="1"/>
  <c r="Z253" i="18" s="1"/>
  <c r="N253" i="1"/>
  <c r="P253" i="18" s="1"/>
  <c r="M253" i="1"/>
  <c r="J253" i="18" s="1"/>
  <c r="L253" i="1"/>
  <c r="D253" i="18" s="1"/>
  <c r="AK253" i="18" s="1"/>
  <c r="A253" i="1"/>
  <c r="A253" i="18" s="1"/>
  <c r="AX252" i="18"/>
  <c r="AW252" i="18"/>
  <c r="AV252" i="18"/>
  <c r="AF252" i="18"/>
  <c r="BB252" i="18" s="1"/>
  <c r="AD252" i="18"/>
  <c r="AC252" i="18"/>
  <c r="V252" i="18"/>
  <c r="T252" i="18"/>
  <c r="AZ252" i="18" s="1"/>
  <c r="S252" i="18"/>
  <c r="C252" i="18"/>
  <c r="B252" i="18"/>
  <c r="Q252" i="15"/>
  <c r="P252" i="15"/>
  <c r="O252" i="15"/>
  <c r="N252" i="15"/>
  <c r="J252" i="15"/>
  <c r="D252" i="15"/>
  <c r="C252" i="15"/>
  <c r="B252" i="15"/>
  <c r="Q252" i="14"/>
  <c r="P252" i="14"/>
  <c r="O252" i="14"/>
  <c r="N252" i="14"/>
  <c r="J252" i="14"/>
  <c r="C252" i="14"/>
  <c r="B252" i="14"/>
  <c r="P252" i="13"/>
  <c r="O252" i="13"/>
  <c r="N252" i="13"/>
  <c r="M252" i="13"/>
  <c r="I252" i="13"/>
  <c r="Q252" i="13" s="1"/>
  <c r="D252" i="13"/>
  <c r="C252" i="13"/>
  <c r="B252" i="13"/>
  <c r="R252" i="16"/>
  <c r="Q252" i="16"/>
  <c r="P252" i="16"/>
  <c r="O252" i="16"/>
  <c r="K252" i="16"/>
  <c r="S252" i="16" s="1"/>
  <c r="D252" i="16"/>
  <c r="C252" i="16"/>
  <c r="B252" i="16"/>
  <c r="S252" i="11"/>
  <c r="R252" i="11"/>
  <c r="P252" i="11"/>
  <c r="O252" i="11"/>
  <c r="N252" i="11"/>
  <c r="K252" i="11"/>
  <c r="H252" i="11"/>
  <c r="T252" i="11" s="1"/>
  <c r="C252" i="11"/>
  <c r="B252" i="11"/>
  <c r="P252" i="12"/>
  <c r="O252" i="12"/>
  <c r="N252" i="12"/>
  <c r="M252" i="12"/>
  <c r="I252" i="12"/>
  <c r="Q252" i="12" s="1"/>
  <c r="D252" i="12"/>
  <c r="C252" i="12"/>
  <c r="B252" i="12"/>
  <c r="P252" i="10"/>
  <c r="O252" i="10"/>
  <c r="M252" i="10"/>
  <c r="I252" i="10"/>
  <c r="D252" i="10"/>
  <c r="C252" i="10"/>
  <c r="B252" i="10"/>
  <c r="O252" i="1"/>
  <c r="Z252" i="18" s="1"/>
  <c r="AN252" i="18" s="1"/>
  <c r="N252" i="1"/>
  <c r="P252" i="18" s="1"/>
  <c r="M252" i="1"/>
  <c r="J252" i="18" s="1"/>
  <c r="L252" i="1"/>
  <c r="D252" i="18" s="1"/>
  <c r="A252" i="1"/>
  <c r="A252" i="15" s="1"/>
  <c r="AX251" i="18"/>
  <c r="AW251" i="18"/>
  <c r="AV251" i="18"/>
  <c r="AF251" i="18"/>
  <c r="BB251" i="18" s="1"/>
  <c r="AD251" i="18"/>
  <c r="AC251" i="18"/>
  <c r="V251" i="18"/>
  <c r="W251" i="18" s="1"/>
  <c r="T251" i="18"/>
  <c r="AZ251" i="18" s="1"/>
  <c r="S251" i="18"/>
  <c r="I251" i="18"/>
  <c r="H251" i="18"/>
  <c r="C251" i="18"/>
  <c r="B251" i="18"/>
  <c r="Q251" i="15"/>
  <c r="P251" i="15"/>
  <c r="O251" i="15"/>
  <c r="N251" i="15"/>
  <c r="J251" i="15"/>
  <c r="C251" i="15"/>
  <c r="B251" i="15"/>
  <c r="Q251" i="14"/>
  <c r="P251" i="14"/>
  <c r="O251" i="14"/>
  <c r="N251" i="14"/>
  <c r="J251" i="14"/>
  <c r="D251" i="14"/>
  <c r="C251" i="14"/>
  <c r="B251" i="14"/>
  <c r="P251" i="13"/>
  <c r="O251" i="13"/>
  <c r="N251" i="13"/>
  <c r="M251" i="13"/>
  <c r="I251" i="13"/>
  <c r="Q251" i="13" s="1"/>
  <c r="D251" i="13"/>
  <c r="C251" i="13"/>
  <c r="B251" i="13"/>
  <c r="R251" i="16"/>
  <c r="Q251" i="16"/>
  <c r="P251" i="16"/>
  <c r="O251" i="16"/>
  <c r="K251" i="16"/>
  <c r="S251" i="16" s="1"/>
  <c r="D251" i="16"/>
  <c r="C251" i="16"/>
  <c r="B251" i="16"/>
  <c r="S251" i="11"/>
  <c r="R251" i="11"/>
  <c r="P251" i="11"/>
  <c r="O251" i="11"/>
  <c r="N251" i="11"/>
  <c r="K251" i="11"/>
  <c r="H251" i="11"/>
  <c r="T251" i="11" s="1"/>
  <c r="D251" i="11"/>
  <c r="C251" i="11"/>
  <c r="B251" i="11"/>
  <c r="P251" i="12"/>
  <c r="O251" i="12"/>
  <c r="N251" i="12"/>
  <c r="M251" i="12"/>
  <c r="I251" i="12"/>
  <c r="Q251" i="12" s="1"/>
  <c r="D251" i="12"/>
  <c r="C251" i="12"/>
  <c r="B251" i="12"/>
  <c r="P251" i="10"/>
  <c r="O251" i="10"/>
  <c r="M251" i="10"/>
  <c r="M251" i="18" s="1"/>
  <c r="I251" i="10"/>
  <c r="Q251" i="10" s="1"/>
  <c r="D251" i="10"/>
  <c r="C251" i="10"/>
  <c r="B251" i="10"/>
  <c r="O251" i="1"/>
  <c r="Z251" i="18" s="1"/>
  <c r="N251" i="1"/>
  <c r="P251" i="18" s="1"/>
  <c r="AM251" i="18" s="1"/>
  <c r="M251" i="1"/>
  <c r="J251" i="18" s="1"/>
  <c r="AL251" i="18" s="1"/>
  <c r="L251" i="1"/>
  <c r="D251" i="18" s="1"/>
  <c r="AK251" i="18" s="1"/>
  <c r="A251" i="1"/>
  <c r="A251" i="18" s="1"/>
  <c r="AX250" i="18"/>
  <c r="AW250" i="18"/>
  <c r="AV250" i="18"/>
  <c r="AF250" i="18"/>
  <c r="BB250" i="18" s="1"/>
  <c r="AD250" i="18"/>
  <c r="AC250" i="18"/>
  <c r="V250" i="18"/>
  <c r="T250" i="18"/>
  <c r="AZ250" i="18" s="1"/>
  <c r="S250" i="18"/>
  <c r="O250" i="18"/>
  <c r="N250" i="18"/>
  <c r="I250" i="18"/>
  <c r="H250" i="18"/>
  <c r="C250" i="18"/>
  <c r="B250" i="18"/>
  <c r="Q250" i="15"/>
  <c r="P250" i="15"/>
  <c r="O250" i="15"/>
  <c r="N250" i="15"/>
  <c r="J250" i="15"/>
  <c r="C250" i="15"/>
  <c r="B250" i="15"/>
  <c r="Q250" i="14"/>
  <c r="P250" i="14"/>
  <c r="O250" i="14"/>
  <c r="N250" i="14"/>
  <c r="J250" i="14"/>
  <c r="D250" i="14"/>
  <c r="C250" i="14"/>
  <c r="B250" i="14"/>
  <c r="P250" i="13"/>
  <c r="O250" i="13"/>
  <c r="N250" i="13"/>
  <c r="M250" i="13"/>
  <c r="I250" i="13"/>
  <c r="D250" i="13"/>
  <c r="C250" i="13"/>
  <c r="B250" i="13"/>
  <c r="R250" i="16"/>
  <c r="Q250" i="16"/>
  <c r="P250" i="16"/>
  <c r="O250" i="16"/>
  <c r="K250" i="16"/>
  <c r="D250" i="16"/>
  <c r="C250" i="16"/>
  <c r="B250" i="16"/>
  <c r="S250" i="11"/>
  <c r="R250" i="11"/>
  <c r="P250" i="11"/>
  <c r="O250" i="11"/>
  <c r="N250" i="11"/>
  <c r="K250" i="11"/>
  <c r="H250" i="11"/>
  <c r="T250" i="11" s="1"/>
  <c r="D250" i="11"/>
  <c r="C250" i="11"/>
  <c r="B250" i="11"/>
  <c r="P250" i="12"/>
  <c r="O250" i="12"/>
  <c r="N250" i="12"/>
  <c r="M250" i="12"/>
  <c r="I250" i="12"/>
  <c r="Q250" i="12" s="1"/>
  <c r="D250" i="12"/>
  <c r="C250" i="12"/>
  <c r="B250" i="12"/>
  <c r="P250" i="10"/>
  <c r="O250" i="10"/>
  <c r="M250" i="10"/>
  <c r="M250" i="18" s="1"/>
  <c r="I250" i="10"/>
  <c r="Q250" i="10" s="1"/>
  <c r="D250" i="10"/>
  <c r="C250" i="10"/>
  <c r="B250" i="10"/>
  <c r="O250" i="1"/>
  <c r="Z250" i="18" s="1"/>
  <c r="AN250" i="18" s="1"/>
  <c r="N250" i="1"/>
  <c r="P250" i="18" s="1"/>
  <c r="M250" i="1"/>
  <c r="J250" i="18" s="1"/>
  <c r="AL250" i="18" s="1"/>
  <c r="L250" i="1"/>
  <c r="D250" i="18" s="1"/>
  <c r="AK250" i="18" s="1"/>
  <c r="A250" i="1"/>
  <c r="A250" i="15" s="1"/>
  <c r="AX249" i="18"/>
  <c r="AW249" i="18"/>
  <c r="AV249" i="18"/>
  <c r="AF249" i="18"/>
  <c r="BB249" i="18" s="1"/>
  <c r="AD249" i="18"/>
  <c r="AC249" i="18"/>
  <c r="V249" i="18"/>
  <c r="W249" i="18" s="1"/>
  <c r="T249" i="18"/>
  <c r="AZ249" i="18" s="1"/>
  <c r="S249" i="18"/>
  <c r="C249" i="18"/>
  <c r="B249" i="18"/>
  <c r="Q249" i="15"/>
  <c r="P249" i="15"/>
  <c r="O249" i="15"/>
  <c r="N249" i="15"/>
  <c r="J249" i="15"/>
  <c r="C249" i="15"/>
  <c r="B249" i="15"/>
  <c r="Q249" i="14"/>
  <c r="P249" i="14"/>
  <c r="O249" i="14"/>
  <c r="N249" i="14"/>
  <c r="J249" i="14"/>
  <c r="R249" i="14" s="1"/>
  <c r="C249" i="14"/>
  <c r="B249" i="14"/>
  <c r="P249" i="13"/>
  <c r="O249" i="13"/>
  <c r="N249" i="13"/>
  <c r="M249" i="13"/>
  <c r="I249" i="13"/>
  <c r="D249" i="13"/>
  <c r="C249" i="13"/>
  <c r="B249" i="13"/>
  <c r="R249" i="16"/>
  <c r="Q249" i="16"/>
  <c r="P249" i="16"/>
  <c r="O249" i="16"/>
  <c r="K249" i="16"/>
  <c r="D249" i="16"/>
  <c r="C249" i="16"/>
  <c r="B249" i="16"/>
  <c r="S249" i="11"/>
  <c r="R249" i="11"/>
  <c r="P249" i="11"/>
  <c r="O249" i="11"/>
  <c r="N249" i="11"/>
  <c r="K249" i="11"/>
  <c r="H249" i="11"/>
  <c r="T249" i="11" s="1"/>
  <c r="C249" i="11"/>
  <c r="B249" i="11"/>
  <c r="P249" i="12"/>
  <c r="O249" i="12"/>
  <c r="N249" i="12"/>
  <c r="M249" i="12"/>
  <c r="I249" i="12"/>
  <c r="Q249" i="12" s="1"/>
  <c r="D249" i="12"/>
  <c r="C249" i="12"/>
  <c r="B249" i="12"/>
  <c r="P249" i="10"/>
  <c r="O249" i="10"/>
  <c r="M249" i="10"/>
  <c r="I249" i="10"/>
  <c r="D249" i="10"/>
  <c r="C249" i="10"/>
  <c r="B249" i="10"/>
  <c r="O249" i="1"/>
  <c r="Z249" i="18" s="1"/>
  <c r="N249" i="1"/>
  <c r="P249" i="18" s="1"/>
  <c r="AM249" i="18" s="1"/>
  <c r="M249" i="1"/>
  <c r="J249" i="18" s="1"/>
  <c r="AL249" i="18" s="1"/>
  <c r="L249" i="1"/>
  <c r="D249" i="18" s="1"/>
  <c r="A249" i="1"/>
  <c r="A249" i="13" s="1"/>
  <c r="AX248" i="18"/>
  <c r="AW248" i="18"/>
  <c r="AV248" i="18"/>
  <c r="AF248" i="18"/>
  <c r="BB248" i="18" s="1"/>
  <c r="AD248" i="18"/>
  <c r="AC248" i="18"/>
  <c r="V248" i="18"/>
  <c r="T248" i="18"/>
  <c r="AZ248" i="18" s="1"/>
  <c r="S248" i="18"/>
  <c r="C248" i="18"/>
  <c r="B248" i="18"/>
  <c r="Q248" i="15"/>
  <c r="P248" i="15"/>
  <c r="O248" i="15"/>
  <c r="N248" i="15"/>
  <c r="J248" i="15"/>
  <c r="D248" i="15"/>
  <c r="C248" i="15"/>
  <c r="B248" i="15"/>
  <c r="Q248" i="14"/>
  <c r="P248" i="14"/>
  <c r="O248" i="14"/>
  <c r="N248" i="14"/>
  <c r="J248" i="14"/>
  <c r="C248" i="14"/>
  <c r="B248" i="14"/>
  <c r="P248" i="13"/>
  <c r="O248" i="13"/>
  <c r="N248" i="13"/>
  <c r="M248" i="13"/>
  <c r="I248" i="13"/>
  <c r="Q248" i="13" s="1"/>
  <c r="D248" i="13"/>
  <c r="C248" i="13"/>
  <c r="B248" i="13"/>
  <c r="R248" i="16"/>
  <c r="Q248" i="16"/>
  <c r="P248" i="16"/>
  <c r="O248" i="16"/>
  <c r="K248" i="16"/>
  <c r="S248" i="16" s="1"/>
  <c r="D248" i="16"/>
  <c r="C248" i="16"/>
  <c r="B248" i="16"/>
  <c r="S248" i="11"/>
  <c r="R248" i="11"/>
  <c r="P248" i="11"/>
  <c r="O248" i="11"/>
  <c r="N248" i="11"/>
  <c r="K248" i="11"/>
  <c r="H248" i="11"/>
  <c r="T248" i="11" s="1"/>
  <c r="C248" i="11"/>
  <c r="B248" i="11"/>
  <c r="P248" i="12"/>
  <c r="O248" i="12"/>
  <c r="N248" i="12"/>
  <c r="M248" i="12"/>
  <c r="I248" i="12"/>
  <c r="Q248" i="12" s="1"/>
  <c r="D248" i="12"/>
  <c r="C248" i="12"/>
  <c r="B248" i="12"/>
  <c r="P248" i="10"/>
  <c r="O248" i="10"/>
  <c r="M248" i="10"/>
  <c r="I248" i="10"/>
  <c r="D248" i="10"/>
  <c r="C248" i="10"/>
  <c r="B248" i="10"/>
  <c r="O248" i="1"/>
  <c r="Z248" i="18" s="1"/>
  <c r="N248" i="1"/>
  <c r="P248" i="18" s="1"/>
  <c r="M248" i="1"/>
  <c r="J248" i="18" s="1"/>
  <c r="AL248" i="18" s="1"/>
  <c r="L248" i="1"/>
  <c r="D248" i="18" s="1"/>
  <c r="A248" i="1"/>
  <c r="A248" i="13" s="1"/>
  <c r="AX247" i="18"/>
  <c r="AW247" i="18"/>
  <c r="AV247" i="18"/>
  <c r="AI247" i="18"/>
  <c r="AG247" i="18"/>
  <c r="AF247" i="18"/>
  <c r="BB247" i="18" s="1"/>
  <c r="AE247" i="18"/>
  <c r="AD247" i="18"/>
  <c r="AC247" i="18"/>
  <c r="V247" i="18"/>
  <c r="W247" i="18" s="1"/>
  <c r="T247" i="18"/>
  <c r="AZ247" i="18" s="1"/>
  <c r="S247" i="18"/>
  <c r="C247" i="18"/>
  <c r="B247" i="18"/>
  <c r="Q247" i="15"/>
  <c r="P247" i="15"/>
  <c r="O247" i="15"/>
  <c r="N247" i="15"/>
  <c r="J247" i="15"/>
  <c r="D247" i="15"/>
  <c r="C247" i="15"/>
  <c r="B247" i="15"/>
  <c r="Q247" i="14"/>
  <c r="P247" i="14"/>
  <c r="O247" i="14"/>
  <c r="N247" i="14"/>
  <c r="J247" i="14"/>
  <c r="C247" i="14"/>
  <c r="B247" i="14"/>
  <c r="P247" i="13"/>
  <c r="O247" i="13"/>
  <c r="N247" i="13"/>
  <c r="M247" i="13"/>
  <c r="I247" i="13"/>
  <c r="Q247" i="13" s="1"/>
  <c r="D247" i="13"/>
  <c r="C247" i="13"/>
  <c r="B247" i="13"/>
  <c r="R247" i="16"/>
  <c r="Q247" i="16"/>
  <c r="P247" i="16"/>
  <c r="O247" i="16"/>
  <c r="K247" i="16"/>
  <c r="S247" i="16" s="1"/>
  <c r="D247" i="16"/>
  <c r="C247" i="16"/>
  <c r="B247" i="16"/>
  <c r="S247" i="11"/>
  <c r="R247" i="11"/>
  <c r="P247" i="11"/>
  <c r="O247" i="11"/>
  <c r="N247" i="11"/>
  <c r="K247" i="11"/>
  <c r="H247" i="11"/>
  <c r="T247" i="11" s="1"/>
  <c r="C247" i="11"/>
  <c r="B247" i="11"/>
  <c r="P247" i="12"/>
  <c r="O247" i="12"/>
  <c r="N247" i="12"/>
  <c r="M247" i="12"/>
  <c r="I247" i="12"/>
  <c r="Q247" i="12" s="1"/>
  <c r="D247" i="12"/>
  <c r="C247" i="12"/>
  <c r="B247" i="12"/>
  <c r="P247" i="10"/>
  <c r="O247" i="10"/>
  <c r="M247" i="10"/>
  <c r="M247" i="18" s="1"/>
  <c r="I247" i="10"/>
  <c r="D247" i="10"/>
  <c r="C247" i="10"/>
  <c r="B247" i="10"/>
  <c r="O247" i="1"/>
  <c r="Z247" i="18" s="1"/>
  <c r="AN247" i="18" s="1"/>
  <c r="N247" i="1"/>
  <c r="P247" i="18" s="1"/>
  <c r="AM247" i="18" s="1"/>
  <c r="M247" i="1"/>
  <c r="J247" i="18" s="1"/>
  <c r="L247" i="1"/>
  <c r="D247" i="18" s="1"/>
  <c r="AK247" i="18" s="1"/>
  <c r="A247" i="1"/>
  <c r="A247" i="14" s="1"/>
  <c r="AX246" i="18"/>
  <c r="AW246" i="18"/>
  <c r="AV246" i="18"/>
  <c r="AF246" i="18"/>
  <c r="AD246" i="18"/>
  <c r="AC246" i="18"/>
  <c r="V246" i="18"/>
  <c r="T246" i="18"/>
  <c r="S246" i="18"/>
  <c r="C246" i="18"/>
  <c r="B246" i="18"/>
  <c r="Q246" i="15"/>
  <c r="P246" i="15"/>
  <c r="O246" i="15"/>
  <c r="N246" i="15"/>
  <c r="J246" i="15"/>
  <c r="C246" i="15"/>
  <c r="B246" i="15"/>
  <c r="Q246" i="14"/>
  <c r="P246" i="14"/>
  <c r="O246" i="14"/>
  <c r="N246" i="14"/>
  <c r="J246" i="14"/>
  <c r="R246" i="14" s="1"/>
  <c r="C246" i="14"/>
  <c r="B246" i="14"/>
  <c r="P246" i="13"/>
  <c r="O246" i="13"/>
  <c r="N246" i="13"/>
  <c r="M246" i="13"/>
  <c r="I246" i="13"/>
  <c r="D246" i="13"/>
  <c r="C246" i="13"/>
  <c r="B246" i="13"/>
  <c r="R246" i="16"/>
  <c r="Q246" i="16"/>
  <c r="P246" i="16"/>
  <c r="O246" i="16"/>
  <c r="K246" i="16"/>
  <c r="D246" i="16"/>
  <c r="C246" i="16"/>
  <c r="B246" i="16"/>
  <c r="S246" i="11"/>
  <c r="R246" i="11"/>
  <c r="P246" i="11"/>
  <c r="O246" i="11"/>
  <c r="N246" i="11"/>
  <c r="K246" i="11"/>
  <c r="H246" i="11"/>
  <c r="T246" i="11" s="1"/>
  <c r="C246" i="11"/>
  <c r="B246" i="11"/>
  <c r="P246" i="12"/>
  <c r="O246" i="12"/>
  <c r="N246" i="12"/>
  <c r="M246" i="12"/>
  <c r="I246" i="12"/>
  <c r="Q246" i="12" s="1"/>
  <c r="D246" i="12"/>
  <c r="C246" i="12"/>
  <c r="B246" i="12"/>
  <c r="P246" i="10"/>
  <c r="O246" i="10"/>
  <c r="M246" i="10"/>
  <c r="I246" i="10"/>
  <c r="D246" i="10"/>
  <c r="C246" i="10"/>
  <c r="B246" i="10"/>
  <c r="O246" i="1"/>
  <c r="Z246" i="18" s="1"/>
  <c r="AN246" i="18" s="1"/>
  <c r="N246" i="1"/>
  <c r="P246" i="18" s="1"/>
  <c r="AM246" i="18" s="1"/>
  <c r="M246" i="1"/>
  <c r="J246" i="18" s="1"/>
  <c r="AL246" i="18" s="1"/>
  <c r="L246" i="1"/>
  <c r="D246" i="18" s="1"/>
  <c r="A246" i="1"/>
  <c r="A246" i="15" s="1"/>
  <c r="AX245" i="18"/>
  <c r="AW245" i="18"/>
  <c r="AV245" i="18"/>
  <c r="AF245" i="18"/>
  <c r="BB245" i="18" s="1"/>
  <c r="AD245" i="18"/>
  <c r="AC245" i="18"/>
  <c r="Y245" i="18"/>
  <c r="W245" i="18"/>
  <c r="V245" i="18"/>
  <c r="U245" i="18"/>
  <c r="T245" i="18"/>
  <c r="AZ245" i="18" s="1"/>
  <c r="S245" i="18"/>
  <c r="O245" i="18"/>
  <c r="N245" i="18"/>
  <c r="I245" i="18"/>
  <c r="H245" i="18"/>
  <c r="C245" i="18"/>
  <c r="B245" i="18"/>
  <c r="Q245" i="15"/>
  <c r="P245" i="15"/>
  <c r="O245" i="15"/>
  <c r="N245" i="15"/>
  <c r="J245" i="15"/>
  <c r="R245" i="15" s="1"/>
  <c r="D245" i="15"/>
  <c r="C245" i="15"/>
  <c r="B245" i="15"/>
  <c r="Q245" i="14"/>
  <c r="P245" i="14"/>
  <c r="O245" i="14"/>
  <c r="N245" i="14"/>
  <c r="J245" i="14"/>
  <c r="R245" i="14" s="1"/>
  <c r="C245" i="14"/>
  <c r="B245" i="14"/>
  <c r="P245" i="13"/>
  <c r="O245" i="13"/>
  <c r="N245" i="13"/>
  <c r="M245" i="13"/>
  <c r="I245" i="13"/>
  <c r="D245" i="13"/>
  <c r="C245" i="13"/>
  <c r="B245" i="13"/>
  <c r="R245" i="16"/>
  <c r="Q245" i="16"/>
  <c r="P245" i="16"/>
  <c r="O245" i="16"/>
  <c r="K245" i="16"/>
  <c r="S245" i="16" s="1"/>
  <c r="D245" i="16"/>
  <c r="C245" i="16"/>
  <c r="B245" i="16"/>
  <c r="S245" i="11"/>
  <c r="R245" i="11"/>
  <c r="P245" i="11"/>
  <c r="O245" i="11"/>
  <c r="N245" i="11"/>
  <c r="K245" i="11"/>
  <c r="H245" i="11"/>
  <c r="T245" i="11" s="1"/>
  <c r="D245" i="11"/>
  <c r="C245" i="11"/>
  <c r="B245" i="11"/>
  <c r="P245" i="12"/>
  <c r="O245" i="12"/>
  <c r="N245" i="12"/>
  <c r="M245" i="12"/>
  <c r="I245" i="12"/>
  <c r="Q245" i="12" s="1"/>
  <c r="D245" i="12"/>
  <c r="C245" i="12"/>
  <c r="B245" i="12"/>
  <c r="P245" i="10"/>
  <c r="O245" i="10"/>
  <c r="M245" i="10"/>
  <c r="I245" i="10"/>
  <c r="Q245" i="10" s="1"/>
  <c r="D245" i="10"/>
  <c r="C245" i="10"/>
  <c r="B245" i="10"/>
  <c r="O245" i="1"/>
  <c r="Z245" i="18" s="1"/>
  <c r="N245" i="1"/>
  <c r="P245" i="18" s="1"/>
  <c r="AM245" i="18" s="1"/>
  <c r="M245" i="1"/>
  <c r="J245" i="18" s="1"/>
  <c r="AL245" i="18" s="1"/>
  <c r="L245" i="1"/>
  <c r="D245" i="18" s="1"/>
  <c r="AK245" i="18" s="1"/>
  <c r="A245" i="1"/>
  <c r="A245" i="14" s="1"/>
  <c r="AX244" i="18"/>
  <c r="AW244" i="18"/>
  <c r="AV244" i="18"/>
  <c r="AF244" i="18"/>
  <c r="BB244" i="18" s="1"/>
  <c r="AD244" i="18"/>
  <c r="AC244" i="18"/>
  <c r="Y244" i="18"/>
  <c r="W244" i="18"/>
  <c r="V244" i="18"/>
  <c r="U244" i="18"/>
  <c r="T244" i="18"/>
  <c r="AZ244" i="18" s="1"/>
  <c r="S244" i="18"/>
  <c r="O244" i="18"/>
  <c r="N244" i="18"/>
  <c r="I244" i="18"/>
  <c r="H244" i="18"/>
  <c r="C244" i="18"/>
  <c r="B244" i="18"/>
  <c r="Q244" i="15"/>
  <c r="P244" i="15"/>
  <c r="O244" i="15"/>
  <c r="N244" i="15"/>
  <c r="J244" i="15"/>
  <c r="R244" i="15" s="1"/>
  <c r="D244" i="15"/>
  <c r="C244" i="15"/>
  <c r="B244" i="15"/>
  <c r="Q244" i="14"/>
  <c r="P244" i="14"/>
  <c r="O244" i="14"/>
  <c r="N244" i="14"/>
  <c r="J244" i="14"/>
  <c r="R244" i="14" s="1"/>
  <c r="C244" i="14"/>
  <c r="B244" i="14"/>
  <c r="P244" i="13"/>
  <c r="O244" i="13"/>
  <c r="N244" i="13"/>
  <c r="M244" i="13"/>
  <c r="I244" i="13"/>
  <c r="D244" i="13"/>
  <c r="C244" i="13"/>
  <c r="B244" i="13"/>
  <c r="R244" i="16"/>
  <c r="Q244" i="16"/>
  <c r="P244" i="16"/>
  <c r="O244" i="16"/>
  <c r="K244" i="16"/>
  <c r="S244" i="16" s="1"/>
  <c r="D244" i="16"/>
  <c r="C244" i="16"/>
  <c r="B244" i="16"/>
  <c r="S244" i="11"/>
  <c r="R244" i="11"/>
  <c r="P244" i="11"/>
  <c r="O244" i="11"/>
  <c r="N244" i="11"/>
  <c r="K244" i="11"/>
  <c r="H244" i="11"/>
  <c r="T244" i="11" s="1"/>
  <c r="D244" i="11"/>
  <c r="C244" i="11"/>
  <c r="B244" i="11"/>
  <c r="P244" i="12"/>
  <c r="O244" i="12"/>
  <c r="N244" i="12"/>
  <c r="M244" i="12"/>
  <c r="I244" i="12"/>
  <c r="Q244" i="12" s="1"/>
  <c r="D244" i="12"/>
  <c r="C244" i="12"/>
  <c r="B244" i="12"/>
  <c r="P244" i="10"/>
  <c r="O244" i="10"/>
  <c r="M244" i="10"/>
  <c r="M244" i="18" s="1"/>
  <c r="I244" i="10"/>
  <c r="Q244" i="10" s="1"/>
  <c r="D244" i="10"/>
  <c r="C244" i="10"/>
  <c r="B244" i="10"/>
  <c r="O244" i="1"/>
  <c r="Z244" i="18" s="1"/>
  <c r="AN244" i="18" s="1"/>
  <c r="N244" i="1"/>
  <c r="P244" i="18" s="1"/>
  <c r="AM244" i="18" s="1"/>
  <c r="M244" i="1"/>
  <c r="J244" i="18" s="1"/>
  <c r="AL244" i="18" s="1"/>
  <c r="L244" i="1"/>
  <c r="D244" i="18" s="1"/>
  <c r="AK244" i="18" s="1"/>
  <c r="A244" i="1"/>
  <c r="A244" i="14" s="1"/>
  <c r="AX243" i="18"/>
  <c r="AW243" i="18"/>
  <c r="AV243" i="18"/>
  <c r="AF243" i="18"/>
  <c r="BB243" i="18" s="1"/>
  <c r="AD243" i="18"/>
  <c r="AC243" i="18"/>
  <c r="Y243" i="18"/>
  <c r="W243" i="18"/>
  <c r="V243" i="18"/>
  <c r="U243" i="18"/>
  <c r="T243" i="18"/>
  <c r="AZ243" i="18" s="1"/>
  <c r="S243" i="18"/>
  <c r="O243" i="18"/>
  <c r="N243" i="18"/>
  <c r="I243" i="18"/>
  <c r="H243" i="18"/>
  <c r="C243" i="18"/>
  <c r="B243" i="18"/>
  <c r="Q243" i="15"/>
  <c r="P243" i="15"/>
  <c r="O243" i="15"/>
  <c r="N243" i="15"/>
  <c r="J243" i="15"/>
  <c r="R243" i="15" s="1"/>
  <c r="D243" i="15"/>
  <c r="C243" i="15"/>
  <c r="B243" i="15"/>
  <c r="Q243" i="14"/>
  <c r="P243" i="14"/>
  <c r="O243" i="14"/>
  <c r="N243" i="14"/>
  <c r="J243" i="14"/>
  <c r="R243" i="14" s="1"/>
  <c r="C243" i="14"/>
  <c r="B243" i="14"/>
  <c r="P243" i="13"/>
  <c r="O243" i="13"/>
  <c r="N243" i="13"/>
  <c r="M243" i="13"/>
  <c r="I243" i="13"/>
  <c r="D243" i="13"/>
  <c r="C243" i="13"/>
  <c r="B243" i="13"/>
  <c r="R243" i="16"/>
  <c r="Q243" i="16"/>
  <c r="P243" i="16"/>
  <c r="O243" i="16"/>
  <c r="K243" i="16"/>
  <c r="S243" i="16" s="1"/>
  <c r="D243" i="16"/>
  <c r="C243" i="16"/>
  <c r="B243" i="16"/>
  <c r="S243" i="11"/>
  <c r="R243" i="11"/>
  <c r="P243" i="11"/>
  <c r="O243" i="11"/>
  <c r="N243" i="11"/>
  <c r="K243" i="11"/>
  <c r="H243" i="11"/>
  <c r="T243" i="11" s="1"/>
  <c r="D243" i="11"/>
  <c r="C243" i="11"/>
  <c r="B243" i="11"/>
  <c r="P243" i="12"/>
  <c r="O243" i="12"/>
  <c r="N243" i="12"/>
  <c r="M243" i="12"/>
  <c r="I243" i="12"/>
  <c r="Q243" i="12" s="1"/>
  <c r="D243" i="12"/>
  <c r="C243" i="12"/>
  <c r="B243" i="12"/>
  <c r="P243" i="10"/>
  <c r="O243" i="10"/>
  <c r="M243" i="10"/>
  <c r="M243" i="18" s="1"/>
  <c r="I243" i="10"/>
  <c r="Q243" i="10" s="1"/>
  <c r="D243" i="10"/>
  <c r="C243" i="10"/>
  <c r="B243" i="10"/>
  <c r="O243" i="1"/>
  <c r="Z243" i="18" s="1"/>
  <c r="AN243" i="18" s="1"/>
  <c r="N243" i="1"/>
  <c r="P243" i="18" s="1"/>
  <c r="AM243" i="18" s="1"/>
  <c r="M243" i="1"/>
  <c r="J243" i="18" s="1"/>
  <c r="AL243" i="18" s="1"/>
  <c r="L243" i="1"/>
  <c r="D243" i="18" s="1"/>
  <c r="AK243" i="18" s="1"/>
  <c r="A243" i="1"/>
  <c r="A243" i="14" s="1"/>
  <c r="AX242" i="18"/>
  <c r="AW242" i="18"/>
  <c r="AV242" i="18"/>
  <c r="AF242" i="18"/>
  <c r="BB242" i="18" s="1"/>
  <c r="AD242" i="18"/>
  <c r="AC242" i="18"/>
  <c r="Y242" i="18"/>
  <c r="W242" i="18"/>
  <c r="V242" i="18"/>
  <c r="U242" i="18"/>
  <c r="T242" i="18"/>
  <c r="AZ242" i="18" s="1"/>
  <c r="S242" i="18"/>
  <c r="O242" i="18"/>
  <c r="N242" i="18"/>
  <c r="I242" i="18"/>
  <c r="H242" i="18"/>
  <c r="C242" i="18"/>
  <c r="B242" i="18"/>
  <c r="Q242" i="15"/>
  <c r="P242" i="15"/>
  <c r="O242" i="15"/>
  <c r="N242" i="15"/>
  <c r="J242" i="15"/>
  <c r="R242" i="15" s="1"/>
  <c r="D242" i="15"/>
  <c r="C242" i="15"/>
  <c r="B242" i="15"/>
  <c r="Q242" i="14"/>
  <c r="P242" i="14"/>
  <c r="O242" i="14"/>
  <c r="N242" i="14"/>
  <c r="J242" i="14"/>
  <c r="R242" i="14" s="1"/>
  <c r="C242" i="14"/>
  <c r="B242" i="14"/>
  <c r="P242" i="13"/>
  <c r="O242" i="13"/>
  <c r="N242" i="13"/>
  <c r="M242" i="13"/>
  <c r="I242" i="13"/>
  <c r="D242" i="13"/>
  <c r="C242" i="13"/>
  <c r="B242" i="13"/>
  <c r="R242" i="16"/>
  <c r="Q242" i="16"/>
  <c r="P242" i="16"/>
  <c r="O242" i="16"/>
  <c r="K242" i="16"/>
  <c r="S242" i="16" s="1"/>
  <c r="D242" i="16"/>
  <c r="C242" i="16"/>
  <c r="B242" i="16"/>
  <c r="S242" i="11"/>
  <c r="R242" i="11"/>
  <c r="P242" i="11"/>
  <c r="O242" i="11"/>
  <c r="N242" i="11"/>
  <c r="K242" i="11"/>
  <c r="H242" i="11"/>
  <c r="T242" i="11" s="1"/>
  <c r="D242" i="11"/>
  <c r="C242" i="11"/>
  <c r="B242" i="11"/>
  <c r="P242" i="12"/>
  <c r="O242" i="12"/>
  <c r="N242" i="12"/>
  <c r="M242" i="12"/>
  <c r="I242" i="12"/>
  <c r="Q242" i="12" s="1"/>
  <c r="D242" i="12"/>
  <c r="C242" i="12"/>
  <c r="B242" i="12"/>
  <c r="P242" i="10"/>
  <c r="O242" i="10"/>
  <c r="M242" i="10"/>
  <c r="I242" i="10"/>
  <c r="Q242" i="10" s="1"/>
  <c r="D242" i="10"/>
  <c r="C242" i="10"/>
  <c r="B242" i="10"/>
  <c r="O242" i="1"/>
  <c r="Z242" i="18" s="1"/>
  <c r="AN242" i="18" s="1"/>
  <c r="N242" i="1"/>
  <c r="P242" i="18" s="1"/>
  <c r="AM242" i="18" s="1"/>
  <c r="M242" i="1"/>
  <c r="J242" i="18" s="1"/>
  <c r="AL242" i="18" s="1"/>
  <c r="L242" i="1"/>
  <c r="D242" i="18" s="1"/>
  <c r="AK242" i="18" s="1"/>
  <c r="A242" i="1"/>
  <c r="A242" i="14" s="1"/>
  <c r="AX241" i="18"/>
  <c r="AW241" i="18"/>
  <c r="AV241" i="18"/>
  <c r="AF241" i="18"/>
  <c r="BB241" i="18" s="1"/>
  <c r="AD241" i="18"/>
  <c r="AC241" i="18"/>
  <c r="Y241" i="18"/>
  <c r="W241" i="18"/>
  <c r="V241" i="18"/>
  <c r="U241" i="18"/>
  <c r="T241" i="18"/>
  <c r="AZ241" i="18" s="1"/>
  <c r="S241" i="18"/>
  <c r="O241" i="18"/>
  <c r="N241" i="18"/>
  <c r="I241" i="18"/>
  <c r="H241" i="18"/>
  <c r="C241" i="18"/>
  <c r="B241" i="18"/>
  <c r="Q241" i="15"/>
  <c r="P241" i="15"/>
  <c r="O241" i="15"/>
  <c r="N241" i="15"/>
  <c r="J241" i="15"/>
  <c r="R241" i="15" s="1"/>
  <c r="D241" i="15"/>
  <c r="C241" i="15"/>
  <c r="B241" i="15"/>
  <c r="Q241" i="14"/>
  <c r="P241" i="14"/>
  <c r="O241" i="14"/>
  <c r="N241" i="14"/>
  <c r="J241" i="14"/>
  <c r="R241" i="14" s="1"/>
  <c r="C241" i="14"/>
  <c r="B241" i="14"/>
  <c r="P241" i="13"/>
  <c r="O241" i="13"/>
  <c r="N241" i="13"/>
  <c r="M241" i="13"/>
  <c r="I241" i="13"/>
  <c r="D241" i="13"/>
  <c r="C241" i="13"/>
  <c r="B241" i="13"/>
  <c r="R241" i="16"/>
  <c r="Q241" i="16"/>
  <c r="P241" i="16"/>
  <c r="O241" i="16"/>
  <c r="K241" i="16"/>
  <c r="S241" i="16" s="1"/>
  <c r="D241" i="16"/>
  <c r="C241" i="16"/>
  <c r="B241" i="16"/>
  <c r="S241" i="11"/>
  <c r="R241" i="11"/>
  <c r="P241" i="11"/>
  <c r="O241" i="11"/>
  <c r="N241" i="11"/>
  <c r="K241" i="11"/>
  <c r="H241" i="11"/>
  <c r="T241" i="11" s="1"/>
  <c r="D241" i="11"/>
  <c r="C241" i="11"/>
  <c r="B241" i="11"/>
  <c r="P241" i="12"/>
  <c r="O241" i="12"/>
  <c r="N241" i="12"/>
  <c r="M241" i="12"/>
  <c r="I241" i="12"/>
  <c r="Q241" i="12" s="1"/>
  <c r="D241" i="12"/>
  <c r="C241" i="12"/>
  <c r="B241" i="12"/>
  <c r="P241" i="10"/>
  <c r="O241" i="10"/>
  <c r="M241" i="10"/>
  <c r="M241" i="18" s="1"/>
  <c r="I241" i="10"/>
  <c r="Q241" i="10" s="1"/>
  <c r="D241" i="10"/>
  <c r="C241" i="10"/>
  <c r="B241" i="10"/>
  <c r="O241" i="1"/>
  <c r="Z241" i="18" s="1"/>
  <c r="N241" i="1"/>
  <c r="P241" i="18" s="1"/>
  <c r="AM241" i="18" s="1"/>
  <c r="M241" i="1"/>
  <c r="J241" i="18" s="1"/>
  <c r="AL241" i="18" s="1"/>
  <c r="L241" i="1"/>
  <c r="D241" i="18" s="1"/>
  <c r="AK241" i="18" s="1"/>
  <c r="A241" i="1"/>
  <c r="A241" i="15" s="1"/>
  <c r="AX240" i="18"/>
  <c r="AW240" i="18"/>
  <c r="AV240" i="18"/>
  <c r="AF240" i="18"/>
  <c r="BB240" i="18" s="1"/>
  <c r="AD240" i="18"/>
  <c r="AC240" i="18"/>
  <c r="Y240" i="18"/>
  <c r="W240" i="18"/>
  <c r="V240" i="18"/>
  <c r="U240" i="18"/>
  <c r="T240" i="18"/>
  <c r="AZ240" i="18" s="1"/>
  <c r="S240" i="18"/>
  <c r="O240" i="18"/>
  <c r="N240" i="18"/>
  <c r="I240" i="18"/>
  <c r="H240" i="18"/>
  <c r="C240" i="18"/>
  <c r="B240" i="18"/>
  <c r="Q240" i="15"/>
  <c r="P240" i="15"/>
  <c r="O240" i="15"/>
  <c r="N240" i="15"/>
  <c r="J240" i="15"/>
  <c r="R240" i="15" s="1"/>
  <c r="D240" i="15"/>
  <c r="C240" i="15"/>
  <c r="B240" i="15"/>
  <c r="Q240" i="14"/>
  <c r="P240" i="14"/>
  <c r="O240" i="14"/>
  <c r="N240" i="14"/>
  <c r="J240" i="14"/>
  <c r="R240" i="14" s="1"/>
  <c r="C240" i="14"/>
  <c r="B240" i="14"/>
  <c r="P240" i="13"/>
  <c r="O240" i="13"/>
  <c r="N240" i="13"/>
  <c r="M240" i="13"/>
  <c r="I240" i="13"/>
  <c r="D240" i="13"/>
  <c r="C240" i="13"/>
  <c r="B240" i="13"/>
  <c r="R240" i="16"/>
  <c r="Q240" i="16"/>
  <c r="P240" i="16"/>
  <c r="O240" i="16"/>
  <c r="K240" i="16"/>
  <c r="S240" i="16" s="1"/>
  <c r="D240" i="16"/>
  <c r="C240" i="16"/>
  <c r="B240" i="16"/>
  <c r="S240" i="11"/>
  <c r="R240" i="11"/>
  <c r="P240" i="11"/>
  <c r="O240" i="11"/>
  <c r="N240" i="11"/>
  <c r="K240" i="11"/>
  <c r="H240" i="11"/>
  <c r="T240" i="11" s="1"/>
  <c r="D240" i="11"/>
  <c r="C240" i="11"/>
  <c r="B240" i="11"/>
  <c r="P240" i="12"/>
  <c r="O240" i="12"/>
  <c r="N240" i="12"/>
  <c r="M240" i="12"/>
  <c r="I240" i="12"/>
  <c r="Q240" i="12" s="1"/>
  <c r="D240" i="12"/>
  <c r="C240" i="12"/>
  <c r="B240" i="12"/>
  <c r="P240" i="10"/>
  <c r="O240" i="10"/>
  <c r="M240" i="10"/>
  <c r="I240" i="10"/>
  <c r="Q240" i="10" s="1"/>
  <c r="D240" i="10"/>
  <c r="C240" i="10"/>
  <c r="B240" i="10"/>
  <c r="O240" i="1"/>
  <c r="Z240" i="18" s="1"/>
  <c r="AN240" i="18" s="1"/>
  <c r="N240" i="1"/>
  <c r="P240" i="18" s="1"/>
  <c r="AM240" i="18" s="1"/>
  <c r="M240" i="1"/>
  <c r="J240" i="18" s="1"/>
  <c r="AL240" i="18" s="1"/>
  <c r="L240" i="1"/>
  <c r="D240" i="18" s="1"/>
  <c r="AK240" i="18" s="1"/>
  <c r="A240" i="1"/>
  <c r="A240" i="18" s="1"/>
  <c r="AX239" i="18"/>
  <c r="AW239" i="18"/>
  <c r="AV239" i="18"/>
  <c r="AF239" i="18"/>
  <c r="BB239" i="18" s="1"/>
  <c r="AD239" i="18"/>
  <c r="AC239" i="18"/>
  <c r="Y239" i="18"/>
  <c r="W239" i="18"/>
  <c r="V239" i="18"/>
  <c r="U239" i="18"/>
  <c r="T239" i="18"/>
  <c r="AZ239" i="18" s="1"/>
  <c r="S239" i="18"/>
  <c r="O239" i="18"/>
  <c r="N239" i="18"/>
  <c r="I239" i="18"/>
  <c r="H239" i="18"/>
  <c r="C239" i="18"/>
  <c r="B239" i="18"/>
  <c r="Q239" i="15"/>
  <c r="P239" i="15"/>
  <c r="O239" i="15"/>
  <c r="N239" i="15"/>
  <c r="J239" i="15"/>
  <c r="R239" i="15" s="1"/>
  <c r="D239" i="15"/>
  <c r="C239" i="15"/>
  <c r="B239" i="15"/>
  <c r="Q239" i="14"/>
  <c r="P239" i="14"/>
  <c r="O239" i="14"/>
  <c r="N239" i="14"/>
  <c r="J239" i="14"/>
  <c r="R239" i="14" s="1"/>
  <c r="C239" i="14"/>
  <c r="B239" i="14"/>
  <c r="P239" i="13"/>
  <c r="O239" i="13"/>
  <c r="N239" i="13"/>
  <c r="M239" i="13"/>
  <c r="I239" i="13"/>
  <c r="D239" i="13"/>
  <c r="C239" i="13"/>
  <c r="B239" i="13"/>
  <c r="R239" i="16"/>
  <c r="Q239" i="16"/>
  <c r="P239" i="16"/>
  <c r="O239" i="16"/>
  <c r="K239" i="16"/>
  <c r="S239" i="16" s="1"/>
  <c r="D239" i="16"/>
  <c r="C239" i="16"/>
  <c r="B239" i="16"/>
  <c r="S239" i="11"/>
  <c r="R239" i="11"/>
  <c r="P239" i="11"/>
  <c r="O239" i="11"/>
  <c r="N239" i="11"/>
  <c r="K239" i="11"/>
  <c r="H239" i="11"/>
  <c r="T239" i="11" s="1"/>
  <c r="D239" i="11"/>
  <c r="C239" i="11"/>
  <c r="B239" i="11"/>
  <c r="P239" i="12"/>
  <c r="O239" i="12"/>
  <c r="N239" i="12"/>
  <c r="M239" i="12"/>
  <c r="I239" i="12"/>
  <c r="Q239" i="12" s="1"/>
  <c r="D239" i="12"/>
  <c r="C239" i="12"/>
  <c r="B239" i="12"/>
  <c r="P239" i="10"/>
  <c r="O239" i="10"/>
  <c r="M239" i="10"/>
  <c r="M239" i="18" s="1"/>
  <c r="I239" i="10"/>
  <c r="Q239" i="10" s="1"/>
  <c r="D239" i="10"/>
  <c r="C239" i="10"/>
  <c r="B239" i="10"/>
  <c r="O239" i="1"/>
  <c r="Z239" i="18" s="1"/>
  <c r="N239" i="1"/>
  <c r="P239" i="18" s="1"/>
  <c r="AM239" i="18" s="1"/>
  <c r="M239" i="1"/>
  <c r="J239" i="18" s="1"/>
  <c r="AL239" i="18" s="1"/>
  <c r="L239" i="1"/>
  <c r="D239" i="18" s="1"/>
  <c r="AK239" i="18" s="1"/>
  <c r="A239" i="1"/>
  <c r="A239" i="18" s="1"/>
  <c r="AX238" i="18"/>
  <c r="AW238" i="18"/>
  <c r="AV238" i="18"/>
  <c r="AF238" i="18"/>
  <c r="BB238" i="18" s="1"/>
  <c r="AD238" i="18"/>
  <c r="AC238" i="18"/>
  <c r="Y238" i="18"/>
  <c r="W238" i="18"/>
  <c r="V238" i="18"/>
  <c r="U238" i="18"/>
  <c r="T238" i="18"/>
  <c r="AZ238" i="18" s="1"/>
  <c r="S238" i="18"/>
  <c r="O238" i="18"/>
  <c r="N238" i="18"/>
  <c r="I238" i="18"/>
  <c r="H238" i="18"/>
  <c r="C238" i="18"/>
  <c r="B238" i="18"/>
  <c r="Q238" i="15"/>
  <c r="P238" i="15"/>
  <c r="O238" i="15"/>
  <c r="N238" i="15"/>
  <c r="J238" i="15"/>
  <c r="R238" i="15" s="1"/>
  <c r="D238" i="15"/>
  <c r="C238" i="15"/>
  <c r="B238" i="15"/>
  <c r="Q238" i="14"/>
  <c r="P238" i="14"/>
  <c r="O238" i="14"/>
  <c r="N238" i="14"/>
  <c r="J238" i="14"/>
  <c r="R238" i="14" s="1"/>
  <c r="C238" i="14"/>
  <c r="B238" i="14"/>
  <c r="P238" i="13"/>
  <c r="O238" i="13"/>
  <c r="N238" i="13"/>
  <c r="M238" i="13"/>
  <c r="I238" i="13"/>
  <c r="D238" i="13"/>
  <c r="C238" i="13"/>
  <c r="B238" i="13"/>
  <c r="R238" i="16"/>
  <c r="Q238" i="16"/>
  <c r="P238" i="16"/>
  <c r="O238" i="16"/>
  <c r="K238" i="16"/>
  <c r="S238" i="16" s="1"/>
  <c r="D238" i="16"/>
  <c r="C238" i="16"/>
  <c r="B238" i="16"/>
  <c r="S238" i="11"/>
  <c r="R238" i="11"/>
  <c r="P238" i="11"/>
  <c r="O238" i="11"/>
  <c r="N238" i="11"/>
  <c r="K238" i="11"/>
  <c r="H238" i="11"/>
  <c r="T238" i="11" s="1"/>
  <c r="D238" i="11"/>
  <c r="C238" i="11"/>
  <c r="B238" i="11"/>
  <c r="P238" i="12"/>
  <c r="O238" i="12"/>
  <c r="N238" i="12"/>
  <c r="M238" i="12"/>
  <c r="I238" i="12"/>
  <c r="Q238" i="12" s="1"/>
  <c r="D238" i="12"/>
  <c r="C238" i="12"/>
  <c r="B238" i="12"/>
  <c r="P238" i="10"/>
  <c r="O238" i="10"/>
  <c r="M238" i="10"/>
  <c r="I238" i="10"/>
  <c r="Q238" i="10" s="1"/>
  <c r="D238" i="10"/>
  <c r="C238" i="10"/>
  <c r="B238" i="10"/>
  <c r="O238" i="1"/>
  <c r="Z238" i="18" s="1"/>
  <c r="AN238" i="18" s="1"/>
  <c r="N238" i="1"/>
  <c r="P238" i="18" s="1"/>
  <c r="AM238" i="18" s="1"/>
  <c r="M238" i="1"/>
  <c r="J238" i="18" s="1"/>
  <c r="AL238" i="18" s="1"/>
  <c r="L238" i="1"/>
  <c r="D238" i="18" s="1"/>
  <c r="AK238" i="18" s="1"/>
  <c r="A238" i="1"/>
  <c r="A238" i="18" s="1"/>
  <c r="AX237" i="18"/>
  <c r="AW237" i="18"/>
  <c r="AV237" i="18"/>
  <c r="AF237" i="18"/>
  <c r="BB237" i="18" s="1"/>
  <c r="AD237" i="18"/>
  <c r="AC237" i="18"/>
  <c r="Y237" i="18"/>
  <c r="W237" i="18"/>
  <c r="V237" i="18"/>
  <c r="U237" i="18"/>
  <c r="T237" i="18"/>
  <c r="AZ237" i="18" s="1"/>
  <c r="S237" i="18"/>
  <c r="O237" i="18"/>
  <c r="N237" i="18"/>
  <c r="I237" i="18"/>
  <c r="H237" i="18"/>
  <c r="C237" i="18"/>
  <c r="B237" i="18"/>
  <c r="Q237" i="15"/>
  <c r="P237" i="15"/>
  <c r="O237" i="15"/>
  <c r="N237" i="15"/>
  <c r="J237" i="15"/>
  <c r="R237" i="15" s="1"/>
  <c r="D237" i="15"/>
  <c r="C237" i="15"/>
  <c r="B237" i="15"/>
  <c r="Q237" i="14"/>
  <c r="P237" i="14"/>
  <c r="O237" i="14"/>
  <c r="N237" i="14"/>
  <c r="J237" i="14"/>
  <c r="R237" i="14" s="1"/>
  <c r="C237" i="14"/>
  <c r="B237" i="14"/>
  <c r="P237" i="13"/>
  <c r="O237" i="13"/>
  <c r="N237" i="13"/>
  <c r="M237" i="13"/>
  <c r="I237" i="13"/>
  <c r="D237" i="13"/>
  <c r="C237" i="13"/>
  <c r="B237" i="13"/>
  <c r="R237" i="16"/>
  <c r="Q237" i="16"/>
  <c r="P237" i="16"/>
  <c r="O237" i="16"/>
  <c r="K237" i="16"/>
  <c r="S237" i="16" s="1"/>
  <c r="D237" i="16"/>
  <c r="C237" i="16"/>
  <c r="B237" i="16"/>
  <c r="S237" i="11"/>
  <c r="R237" i="11"/>
  <c r="P237" i="11"/>
  <c r="O237" i="11"/>
  <c r="N237" i="11"/>
  <c r="K237" i="11"/>
  <c r="H237" i="11"/>
  <c r="T237" i="11" s="1"/>
  <c r="D237" i="11"/>
  <c r="C237" i="11"/>
  <c r="B237" i="11"/>
  <c r="P237" i="12"/>
  <c r="O237" i="12"/>
  <c r="N237" i="12"/>
  <c r="M237" i="12"/>
  <c r="I237" i="12"/>
  <c r="Q237" i="12" s="1"/>
  <c r="D237" i="12"/>
  <c r="C237" i="12"/>
  <c r="B237" i="12"/>
  <c r="P237" i="10"/>
  <c r="O237" i="10"/>
  <c r="M237" i="10"/>
  <c r="I237" i="10"/>
  <c r="Q237" i="10" s="1"/>
  <c r="D237" i="10"/>
  <c r="C237" i="10"/>
  <c r="B237" i="10"/>
  <c r="O237" i="1"/>
  <c r="Z237" i="18" s="1"/>
  <c r="AN237" i="18" s="1"/>
  <c r="N237" i="1"/>
  <c r="P237" i="18" s="1"/>
  <c r="AM237" i="18" s="1"/>
  <c r="M237" i="1"/>
  <c r="J237" i="18" s="1"/>
  <c r="AL237" i="18" s="1"/>
  <c r="L237" i="1"/>
  <c r="D237" i="18" s="1"/>
  <c r="AK237" i="18" s="1"/>
  <c r="A237" i="1"/>
  <c r="A237" i="13" s="1"/>
  <c r="AX236" i="18"/>
  <c r="AW236" i="18"/>
  <c r="AV236" i="18"/>
  <c r="AI236" i="18"/>
  <c r="AG236" i="18"/>
  <c r="AF236" i="18"/>
  <c r="BB236" i="18" s="1"/>
  <c r="AE236" i="18"/>
  <c r="AD236" i="18"/>
  <c r="AC236" i="18"/>
  <c r="V236" i="18"/>
  <c r="T236" i="18"/>
  <c r="AZ236" i="18" s="1"/>
  <c r="S236" i="18"/>
  <c r="C236" i="18"/>
  <c r="B236" i="18"/>
  <c r="Q236" i="15"/>
  <c r="P236" i="15"/>
  <c r="O236" i="15"/>
  <c r="N236" i="15"/>
  <c r="J236" i="15"/>
  <c r="C236" i="15"/>
  <c r="B236" i="15"/>
  <c r="Q236" i="14"/>
  <c r="P236" i="14"/>
  <c r="O236" i="14"/>
  <c r="N236" i="14"/>
  <c r="J236" i="14"/>
  <c r="C236" i="14"/>
  <c r="B236" i="14"/>
  <c r="P236" i="13"/>
  <c r="O236" i="13"/>
  <c r="N236" i="13"/>
  <c r="M236" i="13"/>
  <c r="I236" i="13"/>
  <c r="Q236" i="13" s="1"/>
  <c r="D236" i="13"/>
  <c r="C236" i="13"/>
  <c r="B236" i="13"/>
  <c r="R236" i="16"/>
  <c r="Q236" i="16"/>
  <c r="P236" i="16"/>
  <c r="O236" i="16"/>
  <c r="K236" i="16"/>
  <c r="S236" i="16" s="1"/>
  <c r="D236" i="16"/>
  <c r="C236" i="16"/>
  <c r="B236" i="16"/>
  <c r="S236" i="11"/>
  <c r="R236" i="11"/>
  <c r="P236" i="11"/>
  <c r="O236" i="11"/>
  <c r="N236" i="11"/>
  <c r="K236" i="11"/>
  <c r="H236" i="11"/>
  <c r="T236" i="11" s="1"/>
  <c r="C236" i="11"/>
  <c r="B236" i="11"/>
  <c r="P236" i="12"/>
  <c r="O236" i="12"/>
  <c r="N236" i="12"/>
  <c r="M236" i="12"/>
  <c r="I236" i="12"/>
  <c r="Q236" i="12" s="1"/>
  <c r="D236" i="12"/>
  <c r="C236" i="12"/>
  <c r="B236" i="12"/>
  <c r="P236" i="10"/>
  <c r="O236" i="10"/>
  <c r="M236" i="10"/>
  <c r="M236" i="18" s="1"/>
  <c r="I236" i="10"/>
  <c r="D236" i="10"/>
  <c r="C236" i="10"/>
  <c r="B236" i="10"/>
  <c r="O236" i="1"/>
  <c r="Z236" i="18" s="1"/>
  <c r="AN236" i="18" s="1"/>
  <c r="N236" i="1"/>
  <c r="P236" i="18" s="1"/>
  <c r="M236" i="1"/>
  <c r="J236" i="18" s="1"/>
  <c r="AL236" i="18" s="1"/>
  <c r="L236" i="1"/>
  <c r="D236" i="18" s="1"/>
  <c r="AK236" i="18" s="1"/>
  <c r="A236" i="1"/>
  <c r="A236" i="14" s="1"/>
  <c r="AX235" i="18"/>
  <c r="AW235" i="18"/>
  <c r="AV235" i="18"/>
  <c r="AF235" i="18"/>
  <c r="BB235" i="18" s="1"/>
  <c r="AD235" i="18"/>
  <c r="AC235" i="18"/>
  <c r="V235" i="18"/>
  <c r="W235" i="18" s="1"/>
  <c r="T235" i="18"/>
  <c r="AZ235" i="18" s="1"/>
  <c r="S235" i="18"/>
  <c r="I235" i="18"/>
  <c r="H235" i="18"/>
  <c r="C235" i="18"/>
  <c r="B235" i="18"/>
  <c r="Q235" i="15"/>
  <c r="P235" i="15"/>
  <c r="O235" i="15"/>
  <c r="N235" i="15"/>
  <c r="J235" i="15"/>
  <c r="C235" i="15"/>
  <c r="B235" i="15"/>
  <c r="Q235" i="14"/>
  <c r="P235" i="14"/>
  <c r="O235" i="14"/>
  <c r="N235" i="14"/>
  <c r="J235" i="14"/>
  <c r="R235" i="14" s="1"/>
  <c r="C235" i="14"/>
  <c r="B235" i="14"/>
  <c r="P235" i="13"/>
  <c r="O235" i="13"/>
  <c r="N235" i="13"/>
  <c r="M235" i="13"/>
  <c r="I235" i="13"/>
  <c r="Q235" i="13" s="1"/>
  <c r="D235" i="13"/>
  <c r="C235" i="13"/>
  <c r="B235" i="13"/>
  <c r="R235" i="16"/>
  <c r="Q235" i="16"/>
  <c r="P235" i="16"/>
  <c r="O235" i="16"/>
  <c r="K235" i="16"/>
  <c r="S235" i="16" s="1"/>
  <c r="D235" i="16"/>
  <c r="C235" i="16"/>
  <c r="B235" i="16"/>
  <c r="S235" i="11"/>
  <c r="R235" i="11"/>
  <c r="P235" i="11"/>
  <c r="O235" i="11"/>
  <c r="N235" i="11"/>
  <c r="K235" i="11"/>
  <c r="H235" i="11"/>
  <c r="T235" i="11" s="1"/>
  <c r="D235" i="11"/>
  <c r="C235" i="11"/>
  <c r="B235" i="11"/>
  <c r="P235" i="12"/>
  <c r="O235" i="12"/>
  <c r="N235" i="12"/>
  <c r="M235" i="12"/>
  <c r="I235" i="12"/>
  <c r="Q235" i="12" s="1"/>
  <c r="D235" i="12"/>
  <c r="C235" i="12"/>
  <c r="B235" i="12"/>
  <c r="P235" i="10"/>
  <c r="O235" i="10"/>
  <c r="M235" i="10"/>
  <c r="M235" i="18" s="1"/>
  <c r="I235" i="10"/>
  <c r="Q235" i="10" s="1"/>
  <c r="D235" i="10"/>
  <c r="C235" i="10"/>
  <c r="B235" i="10"/>
  <c r="O235" i="1"/>
  <c r="Z235" i="18" s="1"/>
  <c r="N235" i="1"/>
  <c r="P235" i="18" s="1"/>
  <c r="AM235" i="18" s="1"/>
  <c r="M235" i="1"/>
  <c r="J235" i="18" s="1"/>
  <c r="AL235" i="18" s="1"/>
  <c r="L235" i="1"/>
  <c r="D235" i="18" s="1"/>
  <c r="AK235" i="18" s="1"/>
  <c r="A235" i="1"/>
  <c r="A235" i="14" s="1"/>
  <c r="AX234" i="18"/>
  <c r="AW234" i="18"/>
  <c r="AV234" i="18"/>
  <c r="AF234" i="18"/>
  <c r="BB234" i="18" s="1"/>
  <c r="AD234" i="18"/>
  <c r="AC234" i="18"/>
  <c r="Y234" i="18"/>
  <c r="W234" i="18"/>
  <c r="V234" i="18"/>
  <c r="U234" i="18"/>
  <c r="T234" i="18"/>
  <c r="AZ234" i="18" s="1"/>
  <c r="S234" i="18"/>
  <c r="I234" i="18"/>
  <c r="H234" i="18"/>
  <c r="C234" i="18"/>
  <c r="B234" i="18"/>
  <c r="Q234" i="15"/>
  <c r="P234" i="15"/>
  <c r="O234" i="15"/>
  <c r="N234" i="15"/>
  <c r="J234" i="15"/>
  <c r="R234" i="15" s="1"/>
  <c r="D234" i="15"/>
  <c r="C234" i="15"/>
  <c r="B234" i="15"/>
  <c r="Q234" i="14"/>
  <c r="P234" i="14"/>
  <c r="O234" i="14"/>
  <c r="N234" i="14"/>
  <c r="J234" i="14"/>
  <c r="R234" i="14" s="1"/>
  <c r="C234" i="14"/>
  <c r="B234" i="14"/>
  <c r="P234" i="13"/>
  <c r="O234" i="13"/>
  <c r="N234" i="13"/>
  <c r="M234" i="13"/>
  <c r="I234" i="13"/>
  <c r="D234" i="13"/>
  <c r="C234" i="13"/>
  <c r="B234" i="13"/>
  <c r="R234" i="16"/>
  <c r="Q234" i="16"/>
  <c r="P234" i="16"/>
  <c r="O234" i="16"/>
  <c r="K234" i="16"/>
  <c r="S234" i="16" s="1"/>
  <c r="D234" i="16"/>
  <c r="C234" i="16"/>
  <c r="B234" i="16"/>
  <c r="S234" i="11"/>
  <c r="R234" i="11"/>
  <c r="P234" i="11"/>
  <c r="O234" i="11"/>
  <c r="N234" i="11"/>
  <c r="K234" i="11"/>
  <c r="H234" i="11"/>
  <c r="T234" i="11" s="1"/>
  <c r="D234" i="11"/>
  <c r="C234" i="11"/>
  <c r="B234" i="11"/>
  <c r="P234" i="12"/>
  <c r="O234" i="12"/>
  <c r="N234" i="12"/>
  <c r="M234" i="12"/>
  <c r="I234" i="12"/>
  <c r="Q234" i="12" s="1"/>
  <c r="D234" i="12"/>
  <c r="C234" i="12"/>
  <c r="B234" i="12"/>
  <c r="P234" i="10"/>
  <c r="O234" i="10"/>
  <c r="M234" i="10"/>
  <c r="I234" i="10"/>
  <c r="Q234" i="10" s="1"/>
  <c r="D234" i="10"/>
  <c r="C234" i="10"/>
  <c r="B234" i="10"/>
  <c r="O234" i="1"/>
  <c r="Z234" i="18" s="1"/>
  <c r="N234" i="1"/>
  <c r="P234" i="18" s="1"/>
  <c r="AM234" i="18" s="1"/>
  <c r="M234" i="1"/>
  <c r="J234" i="18" s="1"/>
  <c r="AL234" i="18" s="1"/>
  <c r="L234" i="1"/>
  <c r="D234" i="18" s="1"/>
  <c r="AK234" i="18" s="1"/>
  <c r="A234" i="1"/>
  <c r="A234" i="18" s="1"/>
  <c r="AX233" i="18"/>
  <c r="AW233" i="18"/>
  <c r="AV233" i="18"/>
  <c r="AF233" i="18"/>
  <c r="BB233" i="18" s="1"/>
  <c r="AD233" i="18"/>
  <c r="AC233" i="18"/>
  <c r="Y233" i="18"/>
  <c r="W233" i="18"/>
  <c r="V233" i="18"/>
  <c r="U233" i="18"/>
  <c r="T233" i="18"/>
  <c r="AZ233" i="18" s="1"/>
  <c r="S233" i="18"/>
  <c r="I233" i="18"/>
  <c r="H233" i="18"/>
  <c r="C233" i="18"/>
  <c r="B233" i="18"/>
  <c r="Q233" i="15"/>
  <c r="P233" i="15"/>
  <c r="O233" i="15"/>
  <c r="N233" i="15"/>
  <c r="J233" i="15"/>
  <c r="R233" i="15" s="1"/>
  <c r="D233" i="15"/>
  <c r="C233" i="15"/>
  <c r="B233" i="15"/>
  <c r="Q233" i="14"/>
  <c r="P233" i="14"/>
  <c r="O233" i="14"/>
  <c r="N233" i="14"/>
  <c r="J233" i="14"/>
  <c r="R233" i="14" s="1"/>
  <c r="C233" i="14"/>
  <c r="B233" i="14"/>
  <c r="P233" i="13"/>
  <c r="O233" i="13"/>
  <c r="N233" i="13"/>
  <c r="M233" i="13"/>
  <c r="I233" i="13"/>
  <c r="D233" i="13"/>
  <c r="C233" i="13"/>
  <c r="B233" i="13"/>
  <c r="R233" i="16"/>
  <c r="Q233" i="16"/>
  <c r="P233" i="16"/>
  <c r="O233" i="16"/>
  <c r="K233" i="16"/>
  <c r="S233" i="16" s="1"/>
  <c r="D233" i="16"/>
  <c r="C233" i="16"/>
  <c r="B233" i="16"/>
  <c r="S233" i="11"/>
  <c r="R233" i="11"/>
  <c r="P233" i="11"/>
  <c r="O233" i="11"/>
  <c r="Q233" i="11" s="1"/>
  <c r="N233" i="11"/>
  <c r="K233" i="11"/>
  <c r="H233" i="11"/>
  <c r="T233" i="11" s="1"/>
  <c r="D233" i="11"/>
  <c r="C233" i="11"/>
  <c r="B233" i="11"/>
  <c r="P233" i="12"/>
  <c r="O233" i="12"/>
  <c r="N233" i="12"/>
  <c r="M233" i="12"/>
  <c r="I233" i="12"/>
  <c r="Q233" i="12" s="1"/>
  <c r="D233" i="12"/>
  <c r="C233" i="12"/>
  <c r="B233" i="12"/>
  <c r="P233" i="10"/>
  <c r="O233" i="10"/>
  <c r="M233" i="10"/>
  <c r="I233" i="10"/>
  <c r="Q233" i="10" s="1"/>
  <c r="D233" i="10"/>
  <c r="C233" i="10"/>
  <c r="B233" i="10"/>
  <c r="O233" i="1"/>
  <c r="Z233" i="18" s="1"/>
  <c r="N233" i="1"/>
  <c r="P233" i="18" s="1"/>
  <c r="AM233" i="18" s="1"/>
  <c r="M233" i="1"/>
  <c r="J233" i="18" s="1"/>
  <c r="L233" i="1"/>
  <c r="D233" i="18" s="1"/>
  <c r="AK233" i="18" s="1"/>
  <c r="A233" i="1"/>
  <c r="A233" i="18" s="1"/>
  <c r="AX232" i="18"/>
  <c r="AW232" i="18"/>
  <c r="AV232" i="18"/>
  <c r="AF232" i="18"/>
  <c r="BB232" i="18" s="1"/>
  <c r="AD232" i="18"/>
  <c r="AC232" i="18"/>
  <c r="Y232" i="18"/>
  <c r="W232" i="18"/>
  <c r="V232" i="18"/>
  <c r="U232" i="18"/>
  <c r="T232" i="18"/>
  <c r="AZ232" i="18" s="1"/>
  <c r="S232" i="18"/>
  <c r="C232" i="18"/>
  <c r="B232" i="18"/>
  <c r="Q232" i="15"/>
  <c r="P232" i="15"/>
  <c r="O232" i="15"/>
  <c r="N232" i="15"/>
  <c r="J232" i="15"/>
  <c r="R232" i="15" s="1"/>
  <c r="D232" i="15"/>
  <c r="C232" i="15"/>
  <c r="B232" i="15"/>
  <c r="Q232" i="14"/>
  <c r="P232" i="14"/>
  <c r="O232" i="14"/>
  <c r="N232" i="14"/>
  <c r="J232" i="14"/>
  <c r="R232" i="14" s="1"/>
  <c r="C232" i="14"/>
  <c r="B232" i="14"/>
  <c r="P232" i="13"/>
  <c r="O232" i="13"/>
  <c r="N232" i="13"/>
  <c r="M232" i="13"/>
  <c r="I232" i="13"/>
  <c r="Q232" i="13" s="1"/>
  <c r="D232" i="13"/>
  <c r="C232" i="13"/>
  <c r="B232" i="13"/>
  <c r="R232" i="16"/>
  <c r="Q232" i="16"/>
  <c r="P232" i="16"/>
  <c r="O232" i="16"/>
  <c r="K232" i="16"/>
  <c r="S232" i="16" s="1"/>
  <c r="D232" i="16"/>
  <c r="C232" i="16"/>
  <c r="B232" i="16"/>
  <c r="S232" i="11"/>
  <c r="R232" i="11"/>
  <c r="P232" i="11"/>
  <c r="O232" i="11"/>
  <c r="N232" i="11"/>
  <c r="K232" i="11"/>
  <c r="H232" i="11"/>
  <c r="T232" i="11" s="1"/>
  <c r="C232" i="11"/>
  <c r="B232" i="11"/>
  <c r="P232" i="12"/>
  <c r="O232" i="12"/>
  <c r="N232" i="12"/>
  <c r="M232" i="12"/>
  <c r="I232" i="12"/>
  <c r="Q232" i="12" s="1"/>
  <c r="D232" i="12"/>
  <c r="C232" i="12"/>
  <c r="B232" i="12"/>
  <c r="P232" i="10"/>
  <c r="O232" i="10"/>
  <c r="M232" i="10"/>
  <c r="I232" i="10"/>
  <c r="D232" i="10"/>
  <c r="C232" i="10"/>
  <c r="B232" i="10"/>
  <c r="O232" i="1"/>
  <c r="Z232" i="18" s="1"/>
  <c r="N232" i="1"/>
  <c r="P232" i="18" s="1"/>
  <c r="AM232" i="18" s="1"/>
  <c r="M232" i="1"/>
  <c r="J232" i="18" s="1"/>
  <c r="AL232" i="18" s="1"/>
  <c r="L232" i="1"/>
  <c r="D232" i="18" s="1"/>
  <c r="AK232" i="18" s="1"/>
  <c r="A232" i="1"/>
  <c r="A232" i="13" s="1"/>
  <c r="AX231" i="18"/>
  <c r="AW231" i="18"/>
  <c r="AV231" i="18"/>
  <c r="AF231" i="18"/>
  <c r="BB231" i="18" s="1"/>
  <c r="AD231" i="18"/>
  <c r="AC231" i="18"/>
  <c r="V231" i="18"/>
  <c r="T231" i="18"/>
  <c r="S231" i="18"/>
  <c r="I231" i="18"/>
  <c r="H231" i="18"/>
  <c r="C231" i="18"/>
  <c r="B231" i="18"/>
  <c r="Q231" i="15"/>
  <c r="P231" i="15"/>
  <c r="O231" i="15"/>
  <c r="N231" i="15"/>
  <c r="J231" i="15"/>
  <c r="R231" i="15" s="1"/>
  <c r="D231" i="15"/>
  <c r="C231" i="15"/>
  <c r="B231" i="15"/>
  <c r="Q231" i="14"/>
  <c r="P231" i="14"/>
  <c r="O231" i="14"/>
  <c r="N231" i="14"/>
  <c r="J231" i="14"/>
  <c r="R231" i="14" s="1"/>
  <c r="C231" i="14"/>
  <c r="B231" i="14"/>
  <c r="P231" i="13"/>
  <c r="O231" i="13"/>
  <c r="N231" i="13"/>
  <c r="M231" i="13"/>
  <c r="I231" i="13"/>
  <c r="Q231" i="13" s="1"/>
  <c r="D231" i="13"/>
  <c r="C231" i="13"/>
  <c r="B231" i="13"/>
  <c r="R231" i="16"/>
  <c r="Q231" i="16"/>
  <c r="P231" i="16"/>
  <c r="O231" i="16"/>
  <c r="K231" i="16"/>
  <c r="S231" i="16" s="1"/>
  <c r="D231" i="16"/>
  <c r="C231" i="16"/>
  <c r="B231" i="16"/>
  <c r="S231" i="11"/>
  <c r="R231" i="11"/>
  <c r="P231" i="11"/>
  <c r="O231" i="11"/>
  <c r="N231" i="11"/>
  <c r="K231" i="11"/>
  <c r="H231" i="11"/>
  <c r="T231" i="11" s="1"/>
  <c r="D231" i="11"/>
  <c r="C231" i="11"/>
  <c r="B231" i="11"/>
  <c r="P231" i="12"/>
  <c r="O231" i="12"/>
  <c r="N231" i="12"/>
  <c r="M231" i="12"/>
  <c r="I231" i="12"/>
  <c r="Q231" i="12" s="1"/>
  <c r="D231" i="12"/>
  <c r="C231" i="12"/>
  <c r="B231" i="12"/>
  <c r="P231" i="10"/>
  <c r="O231" i="10"/>
  <c r="M231" i="10"/>
  <c r="I231" i="10"/>
  <c r="Q231" i="10" s="1"/>
  <c r="D231" i="10"/>
  <c r="C231" i="10"/>
  <c r="B231" i="10"/>
  <c r="O231" i="1"/>
  <c r="Z231" i="18" s="1"/>
  <c r="AN231" i="18" s="1"/>
  <c r="N231" i="1"/>
  <c r="P231" i="18" s="1"/>
  <c r="AM231" i="18" s="1"/>
  <c r="M231" i="1"/>
  <c r="J231" i="18" s="1"/>
  <c r="L231" i="1"/>
  <c r="D231" i="18" s="1"/>
  <c r="AK231" i="18" s="1"/>
  <c r="A231" i="1"/>
  <c r="A231" i="15" s="1"/>
  <c r="AX230" i="18"/>
  <c r="AW230" i="18"/>
  <c r="AV230" i="18"/>
  <c r="AF230" i="18"/>
  <c r="AD230" i="18"/>
  <c r="AC230" i="18"/>
  <c r="Y230" i="18"/>
  <c r="W230" i="18"/>
  <c r="V230" i="18"/>
  <c r="U230" i="18"/>
  <c r="T230" i="18"/>
  <c r="AZ230" i="18" s="1"/>
  <c r="S230" i="18"/>
  <c r="C230" i="18"/>
  <c r="B230" i="18"/>
  <c r="Q230" i="15"/>
  <c r="P230" i="15"/>
  <c r="O230" i="15"/>
  <c r="N230" i="15"/>
  <c r="J230" i="15"/>
  <c r="R230" i="15" s="1"/>
  <c r="D230" i="15"/>
  <c r="C230" i="15"/>
  <c r="B230" i="15"/>
  <c r="Q230" i="14"/>
  <c r="P230" i="14"/>
  <c r="O230" i="14"/>
  <c r="N230" i="14"/>
  <c r="J230" i="14"/>
  <c r="R230" i="14" s="1"/>
  <c r="C230" i="14"/>
  <c r="B230" i="14"/>
  <c r="P230" i="13"/>
  <c r="O230" i="13"/>
  <c r="N230" i="13"/>
  <c r="M230" i="13"/>
  <c r="I230" i="13"/>
  <c r="Q230" i="13" s="1"/>
  <c r="D230" i="13"/>
  <c r="C230" i="13"/>
  <c r="B230" i="13"/>
  <c r="R230" i="16"/>
  <c r="Q230" i="16"/>
  <c r="P230" i="16"/>
  <c r="O230" i="16"/>
  <c r="K230" i="16"/>
  <c r="S230" i="16" s="1"/>
  <c r="D230" i="16"/>
  <c r="C230" i="16"/>
  <c r="B230" i="16"/>
  <c r="S230" i="11"/>
  <c r="R230" i="11"/>
  <c r="P230" i="11"/>
  <c r="O230" i="11"/>
  <c r="N230" i="11"/>
  <c r="K230" i="11"/>
  <c r="H230" i="11"/>
  <c r="T230" i="11" s="1"/>
  <c r="C230" i="11"/>
  <c r="B230" i="11"/>
  <c r="P230" i="12"/>
  <c r="O230" i="12"/>
  <c r="N230" i="12"/>
  <c r="M230" i="12"/>
  <c r="I230" i="12"/>
  <c r="Q230" i="12" s="1"/>
  <c r="D230" i="12"/>
  <c r="C230" i="12"/>
  <c r="B230" i="12"/>
  <c r="P230" i="10"/>
  <c r="O230" i="10"/>
  <c r="M230" i="10"/>
  <c r="I230" i="10"/>
  <c r="D230" i="10"/>
  <c r="C230" i="10"/>
  <c r="B230" i="10"/>
  <c r="O230" i="1"/>
  <c r="Z230" i="18" s="1"/>
  <c r="AN230" i="18" s="1"/>
  <c r="N230" i="1"/>
  <c r="P230" i="18" s="1"/>
  <c r="AM230" i="18" s="1"/>
  <c r="M230" i="1"/>
  <c r="J230" i="18" s="1"/>
  <c r="L230" i="1"/>
  <c r="D230" i="18" s="1"/>
  <c r="A230" i="1"/>
  <c r="A230" i="18" s="1"/>
  <c r="AX229" i="18"/>
  <c r="AW229" i="18"/>
  <c r="AV229" i="18"/>
  <c r="AF229" i="18"/>
  <c r="BB229" i="18" s="1"/>
  <c r="AD229" i="18"/>
  <c r="AC229" i="18"/>
  <c r="V229" i="18"/>
  <c r="W229" i="18" s="1"/>
  <c r="T229" i="18"/>
  <c r="AZ229" i="18" s="1"/>
  <c r="S229" i="18"/>
  <c r="I229" i="18"/>
  <c r="H229" i="18"/>
  <c r="C229" i="18"/>
  <c r="B229" i="18"/>
  <c r="Q229" i="15"/>
  <c r="P229" i="15"/>
  <c r="O229" i="15"/>
  <c r="N229" i="15"/>
  <c r="J229" i="15"/>
  <c r="C229" i="15"/>
  <c r="B229" i="15"/>
  <c r="Q229" i="14"/>
  <c r="P229" i="14"/>
  <c r="O229" i="14"/>
  <c r="N229" i="14"/>
  <c r="J229" i="14"/>
  <c r="R229" i="14" s="1"/>
  <c r="C229" i="14"/>
  <c r="B229" i="14"/>
  <c r="P229" i="13"/>
  <c r="O229" i="13"/>
  <c r="N229" i="13"/>
  <c r="M229" i="13"/>
  <c r="I229" i="13"/>
  <c r="D229" i="13"/>
  <c r="C229" i="13"/>
  <c r="B229" i="13"/>
  <c r="R229" i="16"/>
  <c r="Q229" i="16"/>
  <c r="P229" i="16"/>
  <c r="O229" i="16"/>
  <c r="K229" i="16"/>
  <c r="D229" i="16"/>
  <c r="C229" i="16"/>
  <c r="B229" i="16"/>
  <c r="S229" i="11"/>
  <c r="R229" i="11"/>
  <c r="P229" i="11"/>
  <c r="O229" i="11"/>
  <c r="N229" i="11"/>
  <c r="K229" i="11"/>
  <c r="H229" i="11"/>
  <c r="T229" i="11" s="1"/>
  <c r="D229" i="11"/>
  <c r="C229" i="11"/>
  <c r="B229" i="11"/>
  <c r="P229" i="12"/>
  <c r="O229" i="12"/>
  <c r="N229" i="12"/>
  <c r="M229" i="12"/>
  <c r="I229" i="12"/>
  <c r="Q229" i="12" s="1"/>
  <c r="D229" i="12"/>
  <c r="C229" i="12"/>
  <c r="B229" i="12"/>
  <c r="P229" i="10"/>
  <c r="O229" i="10"/>
  <c r="M229" i="10"/>
  <c r="I229" i="10"/>
  <c r="Q229" i="10" s="1"/>
  <c r="D229" i="10"/>
  <c r="C229" i="10"/>
  <c r="B229" i="10"/>
  <c r="O229" i="1"/>
  <c r="Z229" i="18" s="1"/>
  <c r="N229" i="1"/>
  <c r="P229" i="18" s="1"/>
  <c r="AM229" i="18" s="1"/>
  <c r="M229" i="1"/>
  <c r="J229" i="18" s="1"/>
  <c r="AL229" i="18" s="1"/>
  <c r="L229" i="1"/>
  <c r="D229" i="18" s="1"/>
  <c r="AK229" i="18" s="1"/>
  <c r="A229" i="1"/>
  <c r="A229" i="15" s="1"/>
  <c r="AX228" i="18"/>
  <c r="AW228" i="18"/>
  <c r="AV228" i="18"/>
  <c r="AF228" i="18"/>
  <c r="BB228" i="18" s="1"/>
  <c r="AD228" i="18"/>
  <c r="AC228" i="18"/>
  <c r="Y228" i="18"/>
  <c r="W228" i="18"/>
  <c r="V228" i="18"/>
  <c r="U228" i="18"/>
  <c r="T228" i="18"/>
  <c r="AZ228" i="18" s="1"/>
  <c r="S228" i="18"/>
  <c r="C228" i="18"/>
  <c r="B228" i="18"/>
  <c r="Q228" i="15"/>
  <c r="P228" i="15"/>
  <c r="O228" i="15"/>
  <c r="N228" i="15"/>
  <c r="J228" i="15"/>
  <c r="R228" i="15" s="1"/>
  <c r="D228" i="15"/>
  <c r="C228" i="15"/>
  <c r="B228" i="15"/>
  <c r="Q228" i="14"/>
  <c r="P228" i="14"/>
  <c r="O228" i="14"/>
  <c r="N228" i="14"/>
  <c r="J228" i="14"/>
  <c r="R228" i="14" s="1"/>
  <c r="C228" i="14"/>
  <c r="B228" i="14"/>
  <c r="P228" i="13"/>
  <c r="O228" i="13"/>
  <c r="N228" i="13"/>
  <c r="M228" i="13"/>
  <c r="I228" i="13"/>
  <c r="D228" i="13"/>
  <c r="C228" i="13"/>
  <c r="B228" i="13"/>
  <c r="R228" i="16"/>
  <c r="Q228" i="16"/>
  <c r="P228" i="16"/>
  <c r="O228" i="16"/>
  <c r="K228" i="16"/>
  <c r="S228" i="16" s="1"/>
  <c r="D228" i="16"/>
  <c r="C228" i="16"/>
  <c r="B228" i="16"/>
  <c r="S228" i="11"/>
  <c r="R228" i="11"/>
  <c r="P228" i="11"/>
  <c r="O228" i="11"/>
  <c r="N228" i="11"/>
  <c r="K228" i="11"/>
  <c r="H228" i="11"/>
  <c r="T228" i="11" s="1"/>
  <c r="C228" i="11"/>
  <c r="B228" i="11"/>
  <c r="P228" i="12"/>
  <c r="O228" i="12"/>
  <c r="N228" i="12"/>
  <c r="M228" i="12"/>
  <c r="I228" i="12"/>
  <c r="Q228" i="12" s="1"/>
  <c r="D228" i="12"/>
  <c r="C228" i="12"/>
  <c r="B228" i="12"/>
  <c r="P228" i="10"/>
  <c r="O228" i="10"/>
  <c r="M228" i="10"/>
  <c r="I228" i="10"/>
  <c r="D228" i="10"/>
  <c r="C228" i="10"/>
  <c r="B228" i="10"/>
  <c r="O228" i="1"/>
  <c r="Z228" i="18" s="1"/>
  <c r="N228" i="1"/>
  <c r="P228" i="18" s="1"/>
  <c r="AM228" i="18" s="1"/>
  <c r="M228" i="1"/>
  <c r="J228" i="18" s="1"/>
  <c r="AL228" i="18" s="1"/>
  <c r="L228" i="1"/>
  <c r="D228" i="18" s="1"/>
  <c r="AK228" i="18" s="1"/>
  <c r="A228" i="1"/>
  <c r="A228" i="15" s="1"/>
  <c r="AX227" i="18"/>
  <c r="AW227" i="18"/>
  <c r="AV227" i="18"/>
  <c r="AF227" i="18"/>
  <c r="BB227" i="18" s="1"/>
  <c r="AD227" i="18"/>
  <c r="AC227" i="18"/>
  <c r="Y227" i="18"/>
  <c r="W227" i="18"/>
  <c r="V227" i="18"/>
  <c r="U227" i="18"/>
  <c r="T227" i="18"/>
  <c r="AZ227" i="18" s="1"/>
  <c r="S227" i="18"/>
  <c r="C227" i="18"/>
  <c r="B227" i="18"/>
  <c r="Q227" i="15"/>
  <c r="P227" i="15"/>
  <c r="O227" i="15"/>
  <c r="N227" i="15"/>
  <c r="J227" i="15"/>
  <c r="R227" i="15" s="1"/>
  <c r="D227" i="15"/>
  <c r="C227" i="15"/>
  <c r="B227" i="15"/>
  <c r="Q227" i="14"/>
  <c r="P227" i="14"/>
  <c r="O227" i="14"/>
  <c r="N227" i="14"/>
  <c r="J227" i="14"/>
  <c r="R227" i="14" s="1"/>
  <c r="C227" i="14"/>
  <c r="B227" i="14"/>
  <c r="P227" i="13"/>
  <c r="O227" i="13"/>
  <c r="N227" i="13"/>
  <c r="M227" i="13"/>
  <c r="I227" i="13"/>
  <c r="D227" i="13"/>
  <c r="C227" i="13"/>
  <c r="B227" i="13"/>
  <c r="R227" i="16"/>
  <c r="Q227" i="16"/>
  <c r="P227" i="16"/>
  <c r="O227" i="16"/>
  <c r="K227" i="16"/>
  <c r="S227" i="16" s="1"/>
  <c r="D227" i="16"/>
  <c r="C227" i="16"/>
  <c r="B227" i="16"/>
  <c r="S227" i="11"/>
  <c r="R227" i="11"/>
  <c r="P227" i="11"/>
  <c r="O227" i="11"/>
  <c r="N227" i="11"/>
  <c r="K227" i="11"/>
  <c r="H227" i="11"/>
  <c r="T227" i="11" s="1"/>
  <c r="C227" i="11"/>
  <c r="B227" i="11"/>
  <c r="P227" i="12"/>
  <c r="O227" i="12"/>
  <c r="N227" i="12"/>
  <c r="M227" i="12"/>
  <c r="I227" i="12"/>
  <c r="Q227" i="12" s="1"/>
  <c r="D227" i="12"/>
  <c r="C227" i="12"/>
  <c r="B227" i="12"/>
  <c r="P227" i="10"/>
  <c r="O227" i="10"/>
  <c r="M227" i="10"/>
  <c r="M227" i="18" s="1"/>
  <c r="I227" i="10"/>
  <c r="D227" i="10"/>
  <c r="C227" i="10"/>
  <c r="B227" i="10"/>
  <c r="O227" i="1"/>
  <c r="Z227" i="18" s="1"/>
  <c r="AN227" i="18" s="1"/>
  <c r="N227" i="1"/>
  <c r="P227" i="18" s="1"/>
  <c r="AM227" i="18" s="1"/>
  <c r="M227" i="1"/>
  <c r="J227" i="18" s="1"/>
  <c r="L227" i="1"/>
  <c r="D227" i="18" s="1"/>
  <c r="AK227" i="18" s="1"/>
  <c r="A227" i="1"/>
  <c r="A227" i="15" s="1"/>
  <c r="AX226" i="18"/>
  <c r="AW226" i="18"/>
  <c r="AV226" i="18"/>
  <c r="AF226" i="18"/>
  <c r="BB226" i="18" s="1"/>
  <c r="AD226" i="18"/>
  <c r="AC226" i="18"/>
  <c r="V226" i="18"/>
  <c r="W226" i="18" s="1"/>
  <c r="T226" i="18"/>
  <c r="AZ226" i="18" s="1"/>
  <c r="S226" i="18"/>
  <c r="C226" i="18"/>
  <c r="B226" i="18"/>
  <c r="Q226" i="15"/>
  <c r="P226" i="15"/>
  <c r="O226" i="15"/>
  <c r="N226" i="15"/>
  <c r="J226" i="15"/>
  <c r="R226" i="15" s="1"/>
  <c r="D226" i="15"/>
  <c r="C226" i="15"/>
  <c r="B226" i="15"/>
  <c r="Q226" i="14"/>
  <c r="P226" i="14"/>
  <c r="O226" i="14"/>
  <c r="N226" i="14"/>
  <c r="J226" i="14"/>
  <c r="R226" i="14" s="1"/>
  <c r="C226" i="14"/>
  <c r="B226" i="14"/>
  <c r="P226" i="13"/>
  <c r="O226" i="13"/>
  <c r="N226" i="13"/>
  <c r="M226" i="13"/>
  <c r="I226" i="13"/>
  <c r="Q226" i="13" s="1"/>
  <c r="D226" i="13"/>
  <c r="C226" i="13"/>
  <c r="B226" i="13"/>
  <c r="R226" i="16"/>
  <c r="Q226" i="16"/>
  <c r="P226" i="16"/>
  <c r="O226" i="16"/>
  <c r="K226" i="16"/>
  <c r="S226" i="16" s="1"/>
  <c r="D226" i="16"/>
  <c r="C226" i="16"/>
  <c r="B226" i="16"/>
  <c r="S226" i="11"/>
  <c r="R226" i="11"/>
  <c r="P226" i="11"/>
  <c r="O226" i="11"/>
  <c r="N226" i="11"/>
  <c r="K226" i="11"/>
  <c r="H226" i="11"/>
  <c r="T226" i="11" s="1"/>
  <c r="C226" i="11"/>
  <c r="B226" i="11"/>
  <c r="P226" i="12"/>
  <c r="O226" i="12"/>
  <c r="N226" i="12"/>
  <c r="M226" i="12"/>
  <c r="I226" i="12"/>
  <c r="Q226" i="12" s="1"/>
  <c r="D226" i="12"/>
  <c r="C226" i="12"/>
  <c r="B226" i="12"/>
  <c r="P226" i="10"/>
  <c r="O226" i="10"/>
  <c r="M226" i="10"/>
  <c r="I226" i="10"/>
  <c r="D226" i="10"/>
  <c r="C226" i="10"/>
  <c r="B226" i="10"/>
  <c r="O226" i="1"/>
  <c r="Z226" i="18" s="1"/>
  <c r="N226" i="1"/>
  <c r="P226" i="18" s="1"/>
  <c r="AM226" i="18" s="1"/>
  <c r="M226" i="1"/>
  <c r="J226" i="18" s="1"/>
  <c r="AL226" i="18" s="1"/>
  <c r="L226" i="1"/>
  <c r="D226" i="18" s="1"/>
  <c r="AK226" i="18" s="1"/>
  <c r="A226" i="1"/>
  <c r="A226" i="14" s="1"/>
  <c r="AX225" i="18"/>
  <c r="AW225" i="18"/>
  <c r="AV225" i="18"/>
  <c r="AF225" i="18"/>
  <c r="BB225" i="18" s="1"/>
  <c r="AD225" i="18"/>
  <c r="AC225" i="18"/>
  <c r="Y225" i="18"/>
  <c r="W225" i="18"/>
  <c r="V225" i="18"/>
  <c r="U225" i="18"/>
  <c r="T225" i="18"/>
  <c r="AZ225" i="18" s="1"/>
  <c r="S225" i="18"/>
  <c r="C225" i="18"/>
  <c r="B225" i="18"/>
  <c r="Q225" i="15"/>
  <c r="P225" i="15"/>
  <c r="O225" i="15"/>
  <c r="N225" i="15"/>
  <c r="J225" i="15"/>
  <c r="R225" i="15" s="1"/>
  <c r="D225" i="15"/>
  <c r="C225" i="15"/>
  <c r="B225" i="15"/>
  <c r="Q225" i="14"/>
  <c r="P225" i="14"/>
  <c r="O225" i="14"/>
  <c r="N225" i="14"/>
  <c r="J225" i="14"/>
  <c r="R225" i="14" s="1"/>
  <c r="C225" i="14"/>
  <c r="B225" i="14"/>
  <c r="P225" i="13"/>
  <c r="O225" i="13"/>
  <c r="N225" i="13"/>
  <c r="M225" i="13"/>
  <c r="I225" i="13"/>
  <c r="Q225" i="13" s="1"/>
  <c r="D225" i="13"/>
  <c r="C225" i="13"/>
  <c r="B225" i="13"/>
  <c r="R225" i="16"/>
  <c r="Q225" i="16"/>
  <c r="P225" i="16"/>
  <c r="O225" i="16"/>
  <c r="K225" i="16"/>
  <c r="S225" i="16" s="1"/>
  <c r="D225" i="16"/>
  <c r="C225" i="16"/>
  <c r="B225" i="16"/>
  <c r="S225" i="11"/>
  <c r="R225" i="11"/>
  <c r="P225" i="11"/>
  <c r="O225" i="11"/>
  <c r="N225" i="11"/>
  <c r="K225" i="11"/>
  <c r="H225" i="11"/>
  <c r="T225" i="11" s="1"/>
  <c r="C225" i="11"/>
  <c r="B225" i="11"/>
  <c r="P225" i="12"/>
  <c r="O225" i="12"/>
  <c r="N225" i="12"/>
  <c r="M225" i="12"/>
  <c r="I225" i="12"/>
  <c r="Q225" i="12" s="1"/>
  <c r="D225" i="12"/>
  <c r="C225" i="12"/>
  <c r="B225" i="12"/>
  <c r="P225" i="10"/>
  <c r="O225" i="10"/>
  <c r="M225" i="10"/>
  <c r="M225" i="18" s="1"/>
  <c r="I225" i="10"/>
  <c r="D225" i="10"/>
  <c r="C225" i="10"/>
  <c r="B225" i="10"/>
  <c r="O225" i="1"/>
  <c r="Z225" i="18" s="1"/>
  <c r="AN225" i="18" s="1"/>
  <c r="N225" i="1"/>
  <c r="P225" i="18" s="1"/>
  <c r="AM225" i="18" s="1"/>
  <c r="M225" i="1"/>
  <c r="J225" i="18" s="1"/>
  <c r="AL225" i="18" s="1"/>
  <c r="L225" i="1"/>
  <c r="D225" i="18" s="1"/>
  <c r="AK225" i="18" s="1"/>
  <c r="A225" i="1"/>
  <c r="A225" i="14" s="1"/>
  <c r="AX224" i="18"/>
  <c r="AW224" i="18"/>
  <c r="AV224" i="18"/>
  <c r="AF224" i="18"/>
  <c r="BB224" i="18" s="1"/>
  <c r="AD224" i="18"/>
  <c r="AC224" i="18"/>
  <c r="Y224" i="18"/>
  <c r="W224" i="18"/>
  <c r="V224" i="18"/>
  <c r="U224" i="18"/>
  <c r="T224" i="18"/>
  <c r="AZ224" i="18" s="1"/>
  <c r="S224" i="18"/>
  <c r="C224" i="18"/>
  <c r="B224" i="18"/>
  <c r="Q224" i="15"/>
  <c r="P224" i="15"/>
  <c r="O224" i="15"/>
  <c r="N224" i="15"/>
  <c r="J224" i="15"/>
  <c r="R224" i="15" s="1"/>
  <c r="D224" i="15"/>
  <c r="C224" i="15"/>
  <c r="B224" i="15"/>
  <c r="Q224" i="14"/>
  <c r="P224" i="14"/>
  <c r="O224" i="14"/>
  <c r="N224" i="14"/>
  <c r="J224" i="14"/>
  <c r="R224" i="14" s="1"/>
  <c r="C224" i="14"/>
  <c r="B224" i="14"/>
  <c r="P224" i="13"/>
  <c r="O224" i="13"/>
  <c r="N224" i="13"/>
  <c r="M224" i="13"/>
  <c r="I224" i="13"/>
  <c r="D224" i="13"/>
  <c r="C224" i="13"/>
  <c r="B224" i="13"/>
  <c r="R224" i="16"/>
  <c r="Q224" i="16"/>
  <c r="P224" i="16"/>
  <c r="O224" i="16"/>
  <c r="K224" i="16"/>
  <c r="S224" i="16" s="1"/>
  <c r="D224" i="16"/>
  <c r="C224" i="16"/>
  <c r="B224" i="16"/>
  <c r="S224" i="11"/>
  <c r="R224" i="11"/>
  <c r="P224" i="11"/>
  <c r="O224" i="11"/>
  <c r="N224" i="11"/>
  <c r="K224" i="11"/>
  <c r="H224" i="11"/>
  <c r="T224" i="11" s="1"/>
  <c r="C224" i="11"/>
  <c r="B224" i="11"/>
  <c r="P224" i="12"/>
  <c r="O224" i="12"/>
  <c r="N224" i="12"/>
  <c r="M224" i="12"/>
  <c r="I224" i="12"/>
  <c r="Q224" i="12" s="1"/>
  <c r="D224" i="12"/>
  <c r="C224" i="12"/>
  <c r="B224" i="12"/>
  <c r="P224" i="10"/>
  <c r="O224" i="10"/>
  <c r="M224" i="10"/>
  <c r="I224" i="10"/>
  <c r="D224" i="10"/>
  <c r="C224" i="10"/>
  <c r="B224" i="10"/>
  <c r="O224" i="1"/>
  <c r="Z224" i="18" s="1"/>
  <c r="AN224" i="18" s="1"/>
  <c r="N224" i="1"/>
  <c r="P224" i="18" s="1"/>
  <c r="AM224" i="18" s="1"/>
  <c r="M224" i="1"/>
  <c r="J224" i="18" s="1"/>
  <c r="AL224" i="18" s="1"/>
  <c r="L224" i="1"/>
  <c r="D224" i="18" s="1"/>
  <c r="AK224" i="18" s="1"/>
  <c r="A224" i="1"/>
  <c r="A224" i="13" s="1"/>
  <c r="AX223" i="18"/>
  <c r="AW223" i="18"/>
  <c r="AV223" i="18"/>
  <c r="AF223" i="18"/>
  <c r="BB223" i="18" s="1"/>
  <c r="AD223" i="18"/>
  <c r="AC223" i="18"/>
  <c r="Y223" i="18"/>
  <c r="W223" i="18"/>
  <c r="V223" i="18"/>
  <c r="U223" i="18"/>
  <c r="T223" i="18"/>
  <c r="AZ223" i="18" s="1"/>
  <c r="S223" i="18"/>
  <c r="C223" i="18"/>
  <c r="B223" i="18"/>
  <c r="Q223" i="15"/>
  <c r="P223" i="15"/>
  <c r="O223" i="15"/>
  <c r="N223" i="15"/>
  <c r="J223" i="15"/>
  <c r="R223" i="15" s="1"/>
  <c r="D223" i="15"/>
  <c r="C223" i="15"/>
  <c r="B223" i="15"/>
  <c r="Q223" i="14"/>
  <c r="P223" i="14"/>
  <c r="O223" i="14"/>
  <c r="N223" i="14"/>
  <c r="J223" i="14"/>
  <c r="R223" i="14" s="1"/>
  <c r="C223" i="14"/>
  <c r="B223" i="14"/>
  <c r="P223" i="13"/>
  <c r="O223" i="13"/>
  <c r="N223" i="13"/>
  <c r="M223" i="13"/>
  <c r="I223" i="13"/>
  <c r="Q223" i="13" s="1"/>
  <c r="D223" i="13"/>
  <c r="C223" i="13"/>
  <c r="B223" i="13"/>
  <c r="R223" i="16"/>
  <c r="Q223" i="16"/>
  <c r="P223" i="16"/>
  <c r="O223" i="16"/>
  <c r="K223" i="16"/>
  <c r="S223" i="16" s="1"/>
  <c r="D223" i="16"/>
  <c r="C223" i="16"/>
  <c r="B223" i="16"/>
  <c r="S223" i="11"/>
  <c r="R223" i="11"/>
  <c r="P223" i="11"/>
  <c r="O223" i="11"/>
  <c r="N223" i="11"/>
  <c r="K223" i="11"/>
  <c r="H223" i="11"/>
  <c r="T223" i="11" s="1"/>
  <c r="C223" i="11"/>
  <c r="B223" i="11"/>
  <c r="P223" i="12"/>
  <c r="O223" i="12"/>
  <c r="N223" i="12"/>
  <c r="M223" i="12"/>
  <c r="I223" i="12"/>
  <c r="Q223" i="12" s="1"/>
  <c r="D223" i="12"/>
  <c r="C223" i="12"/>
  <c r="B223" i="12"/>
  <c r="P223" i="10"/>
  <c r="O223" i="10"/>
  <c r="M223" i="10"/>
  <c r="M223" i="18" s="1"/>
  <c r="I223" i="10"/>
  <c r="D223" i="10"/>
  <c r="C223" i="10"/>
  <c r="B223" i="10"/>
  <c r="O223" i="1"/>
  <c r="Z223" i="18" s="1"/>
  <c r="N223" i="1"/>
  <c r="P223" i="18" s="1"/>
  <c r="AM223" i="18" s="1"/>
  <c r="M223" i="1"/>
  <c r="J223" i="18" s="1"/>
  <c r="AL223" i="18" s="1"/>
  <c r="L223" i="1"/>
  <c r="D223" i="18" s="1"/>
  <c r="A223" i="1"/>
  <c r="A223" i="18" s="1"/>
  <c r="AX222" i="18"/>
  <c r="AW222" i="18"/>
  <c r="AV222" i="18"/>
  <c r="AF222" i="18"/>
  <c r="BB222" i="18" s="1"/>
  <c r="AD222" i="18"/>
  <c r="AC222" i="18"/>
  <c r="Y222" i="18"/>
  <c r="W222" i="18"/>
  <c r="V222" i="18"/>
  <c r="BA222" i="18" s="1"/>
  <c r="U222" i="18"/>
  <c r="T222" i="18"/>
  <c r="AZ222" i="18" s="1"/>
  <c r="S222" i="18"/>
  <c r="C222" i="18"/>
  <c r="B222" i="18"/>
  <c r="Q222" i="15"/>
  <c r="P222" i="15"/>
  <c r="O222" i="15"/>
  <c r="N222" i="15"/>
  <c r="J222" i="15"/>
  <c r="R222" i="15" s="1"/>
  <c r="D222" i="15"/>
  <c r="C222" i="15"/>
  <c r="B222" i="15"/>
  <c r="Q222" i="14"/>
  <c r="P222" i="14"/>
  <c r="O222" i="14"/>
  <c r="N222" i="14"/>
  <c r="J222" i="14"/>
  <c r="R222" i="14" s="1"/>
  <c r="C222" i="14"/>
  <c r="B222" i="14"/>
  <c r="P222" i="13"/>
  <c r="O222" i="13"/>
  <c r="N222" i="13"/>
  <c r="M222" i="13"/>
  <c r="I222" i="13"/>
  <c r="Q222" i="13" s="1"/>
  <c r="D222" i="13"/>
  <c r="C222" i="13"/>
  <c r="B222" i="13"/>
  <c r="R222" i="16"/>
  <c r="Q222" i="16"/>
  <c r="P222" i="16"/>
  <c r="O222" i="16"/>
  <c r="K222" i="16"/>
  <c r="S222" i="16" s="1"/>
  <c r="D222" i="16"/>
  <c r="C222" i="16"/>
  <c r="B222" i="16"/>
  <c r="S222" i="11"/>
  <c r="R222" i="11"/>
  <c r="P222" i="11"/>
  <c r="O222" i="11"/>
  <c r="N222" i="11"/>
  <c r="K222" i="11"/>
  <c r="H222" i="11"/>
  <c r="T222" i="11" s="1"/>
  <c r="C222" i="11"/>
  <c r="B222" i="11"/>
  <c r="P222" i="12"/>
  <c r="O222" i="12"/>
  <c r="N222" i="12"/>
  <c r="M222" i="12"/>
  <c r="I222" i="12"/>
  <c r="Q222" i="12" s="1"/>
  <c r="D222" i="12"/>
  <c r="C222" i="12"/>
  <c r="B222" i="12"/>
  <c r="P222" i="10"/>
  <c r="O222" i="10"/>
  <c r="M222" i="10"/>
  <c r="M222" i="18" s="1"/>
  <c r="I222" i="10"/>
  <c r="D222" i="10"/>
  <c r="C222" i="10"/>
  <c r="B222" i="10"/>
  <c r="O222" i="1"/>
  <c r="Z222" i="18" s="1"/>
  <c r="AN222" i="18" s="1"/>
  <c r="N222" i="1"/>
  <c r="P222" i="18" s="1"/>
  <c r="AM222" i="18" s="1"/>
  <c r="M222" i="1"/>
  <c r="J222" i="18" s="1"/>
  <c r="AL222" i="18" s="1"/>
  <c r="L222" i="1"/>
  <c r="D222" i="18" s="1"/>
  <c r="AK222" i="18" s="1"/>
  <c r="A222" i="1"/>
  <c r="A222" i="18" s="1"/>
  <c r="AX221" i="18"/>
  <c r="AW221" i="18"/>
  <c r="AV221" i="18"/>
  <c r="AF221" i="18"/>
  <c r="BB221" i="18" s="1"/>
  <c r="AD221" i="18"/>
  <c r="AC221" i="18"/>
  <c r="Y221" i="18"/>
  <c r="W221" i="18"/>
  <c r="V221" i="18"/>
  <c r="U221" i="18"/>
  <c r="T221" i="18"/>
  <c r="AZ221" i="18" s="1"/>
  <c r="S221" i="18"/>
  <c r="C221" i="18"/>
  <c r="B221" i="18"/>
  <c r="Q221" i="15"/>
  <c r="P221" i="15"/>
  <c r="O221" i="15"/>
  <c r="N221" i="15"/>
  <c r="J221" i="15"/>
  <c r="R221" i="15" s="1"/>
  <c r="D221" i="15"/>
  <c r="C221" i="15"/>
  <c r="B221" i="15"/>
  <c r="Q221" i="14"/>
  <c r="P221" i="14"/>
  <c r="O221" i="14"/>
  <c r="N221" i="14"/>
  <c r="J221" i="14"/>
  <c r="R221" i="14" s="1"/>
  <c r="C221" i="14"/>
  <c r="B221" i="14"/>
  <c r="P221" i="13"/>
  <c r="O221" i="13"/>
  <c r="N221" i="13"/>
  <c r="M221" i="13"/>
  <c r="I221" i="13"/>
  <c r="D221" i="13"/>
  <c r="C221" i="13"/>
  <c r="B221" i="13"/>
  <c r="R221" i="16"/>
  <c r="Q221" i="16"/>
  <c r="P221" i="16"/>
  <c r="O221" i="16"/>
  <c r="K221" i="16"/>
  <c r="S221" i="16" s="1"/>
  <c r="D221" i="16"/>
  <c r="C221" i="16"/>
  <c r="B221" i="16"/>
  <c r="S221" i="11"/>
  <c r="R221" i="11"/>
  <c r="P221" i="11"/>
  <c r="O221" i="11"/>
  <c r="N221" i="11"/>
  <c r="K221" i="11"/>
  <c r="H221" i="11"/>
  <c r="T221" i="11" s="1"/>
  <c r="C221" i="11"/>
  <c r="B221" i="11"/>
  <c r="P221" i="12"/>
  <c r="O221" i="12"/>
  <c r="N221" i="12"/>
  <c r="M221" i="12"/>
  <c r="I221" i="12"/>
  <c r="Q221" i="12" s="1"/>
  <c r="D221" i="12"/>
  <c r="C221" i="12"/>
  <c r="B221" i="12"/>
  <c r="P221" i="10"/>
  <c r="O221" i="10"/>
  <c r="M221" i="10"/>
  <c r="I221" i="10"/>
  <c r="D221" i="10"/>
  <c r="C221" i="10"/>
  <c r="B221" i="10"/>
  <c r="O221" i="1"/>
  <c r="Z221" i="18" s="1"/>
  <c r="N221" i="1"/>
  <c r="P221" i="18" s="1"/>
  <c r="AM221" i="18" s="1"/>
  <c r="M221" i="1"/>
  <c r="J221" i="18" s="1"/>
  <c r="AL221" i="18" s="1"/>
  <c r="L221" i="1"/>
  <c r="D221" i="18" s="1"/>
  <c r="AK221" i="18" s="1"/>
  <c r="A221" i="1"/>
  <c r="A221" i="15" s="1"/>
  <c r="AX220" i="18"/>
  <c r="AW220" i="18"/>
  <c r="AV220" i="18"/>
  <c r="AF220" i="18"/>
  <c r="BB220" i="18" s="1"/>
  <c r="AD220" i="18"/>
  <c r="AC220" i="18"/>
  <c r="Y220" i="18"/>
  <c r="W220" i="18"/>
  <c r="V220" i="18"/>
  <c r="U220" i="18"/>
  <c r="T220" i="18"/>
  <c r="AZ220" i="18" s="1"/>
  <c r="S220" i="18"/>
  <c r="I220" i="18"/>
  <c r="H220" i="18"/>
  <c r="C220" i="18"/>
  <c r="B220" i="18"/>
  <c r="Q220" i="15"/>
  <c r="P220" i="15"/>
  <c r="O220" i="15"/>
  <c r="N220" i="15"/>
  <c r="J220" i="15"/>
  <c r="R220" i="15" s="1"/>
  <c r="D220" i="15"/>
  <c r="C220" i="15"/>
  <c r="B220" i="15"/>
  <c r="Q220" i="14"/>
  <c r="P220" i="14"/>
  <c r="O220" i="14"/>
  <c r="N220" i="14"/>
  <c r="J220" i="14"/>
  <c r="R220" i="14" s="1"/>
  <c r="C220" i="14"/>
  <c r="B220" i="14"/>
  <c r="P220" i="13"/>
  <c r="O220" i="13"/>
  <c r="N220" i="13"/>
  <c r="M220" i="13"/>
  <c r="I220" i="13"/>
  <c r="Q220" i="13" s="1"/>
  <c r="D220" i="13"/>
  <c r="C220" i="13"/>
  <c r="B220" i="13"/>
  <c r="R220" i="16"/>
  <c r="Q220" i="16"/>
  <c r="P220" i="16"/>
  <c r="O220" i="16"/>
  <c r="K220" i="16"/>
  <c r="S220" i="16" s="1"/>
  <c r="D220" i="16"/>
  <c r="C220" i="16"/>
  <c r="B220" i="16"/>
  <c r="S220" i="11"/>
  <c r="R220" i="11"/>
  <c r="P220" i="11"/>
  <c r="O220" i="11"/>
  <c r="N220" i="11"/>
  <c r="K220" i="11"/>
  <c r="H220" i="11"/>
  <c r="T220" i="11" s="1"/>
  <c r="D220" i="11"/>
  <c r="C220" i="11"/>
  <c r="B220" i="11"/>
  <c r="P220" i="12"/>
  <c r="O220" i="12"/>
  <c r="N220" i="12"/>
  <c r="M220" i="12"/>
  <c r="I220" i="12"/>
  <c r="Q220" i="12" s="1"/>
  <c r="D220" i="12"/>
  <c r="C220" i="12"/>
  <c r="B220" i="12"/>
  <c r="P220" i="10"/>
  <c r="O220" i="10"/>
  <c r="M220" i="10"/>
  <c r="M220" i="18" s="1"/>
  <c r="I220" i="10"/>
  <c r="Q220" i="10" s="1"/>
  <c r="D220" i="10"/>
  <c r="C220" i="10"/>
  <c r="B220" i="10"/>
  <c r="O220" i="1"/>
  <c r="Z220" i="18" s="1"/>
  <c r="N220" i="1"/>
  <c r="P220" i="18" s="1"/>
  <c r="AM220" i="18" s="1"/>
  <c r="M220" i="1"/>
  <c r="J220" i="18" s="1"/>
  <c r="AL220" i="18" s="1"/>
  <c r="L220" i="1"/>
  <c r="D220" i="18" s="1"/>
  <c r="AK220" i="18" s="1"/>
  <c r="A220" i="1"/>
  <c r="A220" i="14" s="1"/>
  <c r="AX219" i="18"/>
  <c r="AW219" i="18"/>
  <c r="AV219" i="18"/>
  <c r="AF219" i="18"/>
  <c r="BB219" i="18" s="1"/>
  <c r="AD219" i="18"/>
  <c r="AC219" i="18"/>
  <c r="Y219" i="18"/>
  <c r="W219" i="18"/>
  <c r="V219" i="18"/>
  <c r="BA219" i="18" s="1"/>
  <c r="U219" i="18"/>
  <c r="T219" i="18"/>
  <c r="AZ219" i="18" s="1"/>
  <c r="S219" i="18"/>
  <c r="C219" i="18"/>
  <c r="B219" i="18"/>
  <c r="Q219" i="15"/>
  <c r="P219" i="15"/>
  <c r="O219" i="15"/>
  <c r="N219" i="15"/>
  <c r="J219" i="15"/>
  <c r="R219" i="15" s="1"/>
  <c r="D219" i="15"/>
  <c r="C219" i="15"/>
  <c r="B219" i="15"/>
  <c r="Q219" i="14"/>
  <c r="P219" i="14"/>
  <c r="O219" i="14"/>
  <c r="N219" i="14"/>
  <c r="J219" i="14"/>
  <c r="R219" i="14" s="1"/>
  <c r="C219" i="14"/>
  <c r="B219" i="14"/>
  <c r="P219" i="13"/>
  <c r="O219" i="13"/>
  <c r="N219" i="13"/>
  <c r="M219" i="13"/>
  <c r="I219" i="13"/>
  <c r="Q219" i="13" s="1"/>
  <c r="D219" i="13"/>
  <c r="C219" i="13"/>
  <c r="B219" i="13"/>
  <c r="R219" i="16"/>
  <c r="Q219" i="16"/>
  <c r="P219" i="16"/>
  <c r="O219" i="16"/>
  <c r="K219" i="16"/>
  <c r="S219" i="16" s="1"/>
  <c r="D219" i="16"/>
  <c r="C219" i="16"/>
  <c r="B219" i="16"/>
  <c r="S219" i="11"/>
  <c r="R219" i="11"/>
  <c r="P219" i="11"/>
  <c r="O219" i="11"/>
  <c r="N219" i="11"/>
  <c r="K219" i="11"/>
  <c r="H219" i="11"/>
  <c r="T219" i="11" s="1"/>
  <c r="C219" i="11"/>
  <c r="B219" i="11"/>
  <c r="P219" i="12"/>
  <c r="O219" i="12"/>
  <c r="N219" i="12"/>
  <c r="M219" i="12"/>
  <c r="I219" i="12"/>
  <c r="Q219" i="12" s="1"/>
  <c r="D219" i="12"/>
  <c r="C219" i="12"/>
  <c r="B219" i="12"/>
  <c r="P219" i="10"/>
  <c r="O219" i="10"/>
  <c r="M219" i="10"/>
  <c r="G219" i="18" s="1"/>
  <c r="I219" i="10"/>
  <c r="D219" i="10"/>
  <c r="C219" i="10"/>
  <c r="B219" i="10"/>
  <c r="O219" i="1"/>
  <c r="Z219" i="18" s="1"/>
  <c r="AN219" i="18" s="1"/>
  <c r="N219" i="1"/>
  <c r="P219" i="18" s="1"/>
  <c r="AM219" i="18" s="1"/>
  <c r="M219" i="1"/>
  <c r="J219" i="18" s="1"/>
  <c r="AL219" i="18" s="1"/>
  <c r="L219" i="1"/>
  <c r="D219" i="18" s="1"/>
  <c r="AK219" i="18" s="1"/>
  <c r="A219" i="1"/>
  <c r="A219" i="18" s="1"/>
  <c r="AX218" i="18"/>
  <c r="AW218" i="18"/>
  <c r="AV218" i="18"/>
  <c r="AI218" i="18"/>
  <c r="AG218" i="18"/>
  <c r="AF218" i="18"/>
  <c r="BB218" i="18" s="1"/>
  <c r="AE218" i="18"/>
  <c r="AD218" i="18"/>
  <c r="AC218" i="18"/>
  <c r="V218" i="18"/>
  <c r="T218" i="18"/>
  <c r="AZ218" i="18" s="1"/>
  <c r="S218" i="18"/>
  <c r="I218" i="18"/>
  <c r="H218" i="18"/>
  <c r="C218" i="18"/>
  <c r="B218" i="18"/>
  <c r="Q218" i="15"/>
  <c r="P218" i="15"/>
  <c r="O218" i="15"/>
  <c r="N218" i="15"/>
  <c r="J218" i="15"/>
  <c r="C218" i="15"/>
  <c r="B218" i="15"/>
  <c r="Q218" i="14"/>
  <c r="P218" i="14"/>
  <c r="O218" i="14"/>
  <c r="N218" i="14"/>
  <c r="J218" i="14"/>
  <c r="D218" i="14"/>
  <c r="C218" i="14"/>
  <c r="B218" i="14"/>
  <c r="P218" i="13"/>
  <c r="O218" i="13"/>
  <c r="N218" i="13"/>
  <c r="M218" i="13"/>
  <c r="I218" i="13"/>
  <c r="Q218" i="13" s="1"/>
  <c r="D218" i="13"/>
  <c r="C218" i="13"/>
  <c r="B218" i="13"/>
  <c r="R218" i="16"/>
  <c r="Q218" i="16"/>
  <c r="P218" i="16"/>
  <c r="O218" i="16"/>
  <c r="K218" i="16"/>
  <c r="S218" i="16" s="1"/>
  <c r="D218" i="16"/>
  <c r="C218" i="16"/>
  <c r="B218" i="16"/>
  <c r="S218" i="11"/>
  <c r="R218" i="11"/>
  <c r="P218" i="11"/>
  <c r="O218" i="11"/>
  <c r="N218" i="11"/>
  <c r="K218" i="11"/>
  <c r="H218" i="11"/>
  <c r="T218" i="11" s="1"/>
  <c r="D218" i="11"/>
  <c r="C218" i="11"/>
  <c r="B218" i="11"/>
  <c r="P218" i="12"/>
  <c r="O218" i="12"/>
  <c r="N218" i="12"/>
  <c r="M218" i="12"/>
  <c r="I218" i="12"/>
  <c r="Q218" i="12" s="1"/>
  <c r="D218" i="12"/>
  <c r="C218" i="12"/>
  <c r="B218" i="12"/>
  <c r="P218" i="10"/>
  <c r="O218" i="10"/>
  <c r="M218" i="10"/>
  <c r="M218" i="18" s="1"/>
  <c r="I218" i="10"/>
  <c r="Q218" i="10" s="1"/>
  <c r="D218" i="10"/>
  <c r="C218" i="10"/>
  <c r="B218" i="10"/>
  <c r="O218" i="1"/>
  <c r="Z218" i="18" s="1"/>
  <c r="AN218" i="18" s="1"/>
  <c r="N218" i="1"/>
  <c r="P218" i="18" s="1"/>
  <c r="M218" i="1"/>
  <c r="J218" i="18" s="1"/>
  <c r="AL218" i="18" s="1"/>
  <c r="L218" i="1"/>
  <c r="D218" i="18" s="1"/>
  <c r="AK218" i="18" s="1"/>
  <c r="A218" i="1"/>
  <c r="A218" i="13" s="1"/>
  <c r="AX217" i="18"/>
  <c r="AW217" i="18"/>
  <c r="AV217" i="18"/>
  <c r="AF217" i="18"/>
  <c r="BB217" i="18" s="1"/>
  <c r="AD217" i="18"/>
  <c r="AC217" i="18"/>
  <c r="Y217" i="18"/>
  <c r="W217" i="18"/>
  <c r="V217" i="18"/>
  <c r="U217" i="18"/>
  <c r="T217" i="18"/>
  <c r="AZ217" i="18" s="1"/>
  <c r="S217" i="18"/>
  <c r="I217" i="18"/>
  <c r="H217" i="18"/>
  <c r="C217" i="18"/>
  <c r="B217" i="18"/>
  <c r="Q217" i="15"/>
  <c r="P217" i="15"/>
  <c r="O217" i="15"/>
  <c r="N217" i="15"/>
  <c r="J217" i="15"/>
  <c r="R217" i="15" s="1"/>
  <c r="D217" i="15"/>
  <c r="C217" i="15"/>
  <c r="B217" i="15"/>
  <c r="Q217" i="14"/>
  <c r="P217" i="14"/>
  <c r="O217" i="14"/>
  <c r="N217" i="14"/>
  <c r="J217" i="14"/>
  <c r="R217" i="14" s="1"/>
  <c r="C217" i="14"/>
  <c r="B217" i="14"/>
  <c r="P217" i="13"/>
  <c r="O217" i="13"/>
  <c r="N217" i="13"/>
  <c r="M217" i="13"/>
  <c r="I217" i="13"/>
  <c r="Q217" i="13" s="1"/>
  <c r="D217" i="13"/>
  <c r="C217" i="13"/>
  <c r="B217" i="13"/>
  <c r="R217" i="16"/>
  <c r="Q217" i="16"/>
  <c r="P217" i="16"/>
  <c r="O217" i="16"/>
  <c r="K217" i="16"/>
  <c r="S217" i="16" s="1"/>
  <c r="D217" i="16"/>
  <c r="C217" i="16"/>
  <c r="B217" i="16"/>
  <c r="S217" i="11"/>
  <c r="R217" i="11"/>
  <c r="P217" i="11"/>
  <c r="O217" i="11"/>
  <c r="N217" i="11"/>
  <c r="K217" i="11"/>
  <c r="H217" i="11"/>
  <c r="T217" i="11" s="1"/>
  <c r="D217" i="11"/>
  <c r="C217" i="11"/>
  <c r="B217" i="11"/>
  <c r="P217" i="12"/>
  <c r="O217" i="12"/>
  <c r="N217" i="12"/>
  <c r="M217" i="12"/>
  <c r="I217" i="12"/>
  <c r="Q217" i="12" s="1"/>
  <c r="D217" i="12"/>
  <c r="C217" i="12"/>
  <c r="B217" i="12"/>
  <c r="P217" i="10"/>
  <c r="O217" i="10"/>
  <c r="M217" i="10"/>
  <c r="M217" i="18" s="1"/>
  <c r="I217" i="10"/>
  <c r="Q217" i="10" s="1"/>
  <c r="D217" i="10"/>
  <c r="C217" i="10"/>
  <c r="B217" i="10"/>
  <c r="O217" i="1"/>
  <c r="Z217" i="18" s="1"/>
  <c r="AG217" i="18" s="1"/>
  <c r="N217" i="1"/>
  <c r="P217" i="18" s="1"/>
  <c r="AM217" i="18" s="1"/>
  <c r="M217" i="1"/>
  <c r="J217" i="18" s="1"/>
  <c r="AL217" i="18" s="1"/>
  <c r="L217" i="1"/>
  <c r="D217" i="18" s="1"/>
  <c r="AK217" i="18" s="1"/>
  <c r="A217" i="1"/>
  <c r="A217" i="15" s="1"/>
  <c r="AX216" i="18"/>
  <c r="AW216" i="18"/>
  <c r="AV216" i="18"/>
  <c r="AF216" i="18"/>
  <c r="BB216" i="18" s="1"/>
  <c r="AD216" i="18"/>
  <c r="AC216" i="18"/>
  <c r="Y216" i="18"/>
  <c r="W216" i="18"/>
  <c r="V216" i="18"/>
  <c r="BA216" i="18" s="1"/>
  <c r="U216" i="18"/>
  <c r="T216" i="18"/>
  <c r="AZ216" i="18" s="1"/>
  <c r="S216" i="18"/>
  <c r="C216" i="18"/>
  <c r="B216" i="18"/>
  <c r="Q216" i="15"/>
  <c r="P216" i="15"/>
  <c r="O216" i="15"/>
  <c r="N216" i="15"/>
  <c r="J216" i="15"/>
  <c r="R216" i="15" s="1"/>
  <c r="D216" i="15"/>
  <c r="C216" i="15"/>
  <c r="B216" i="15"/>
  <c r="Q216" i="14"/>
  <c r="P216" i="14"/>
  <c r="O216" i="14"/>
  <c r="N216" i="14"/>
  <c r="J216" i="14"/>
  <c r="R216" i="14" s="1"/>
  <c r="C216" i="14"/>
  <c r="B216" i="14"/>
  <c r="P216" i="13"/>
  <c r="O216" i="13"/>
  <c r="N216" i="13"/>
  <c r="M216" i="13"/>
  <c r="I216" i="13"/>
  <c r="D216" i="13"/>
  <c r="C216" i="13"/>
  <c r="B216" i="13"/>
  <c r="R216" i="16"/>
  <c r="Q216" i="16"/>
  <c r="P216" i="16"/>
  <c r="O216" i="16"/>
  <c r="K216" i="16"/>
  <c r="S216" i="16" s="1"/>
  <c r="D216" i="16"/>
  <c r="C216" i="16"/>
  <c r="B216" i="16"/>
  <c r="S216" i="11"/>
  <c r="R216" i="11"/>
  <c r="P216" i="11"/>
  <c r="O216" i="11"/>
  <c r="N216" i="11"/>
  <c r="K216" i="11"/>
  <c r="H216" i="11"/>
  <c r="T216" i="11" s="1"/>
  <c r="C216" i="11"/>
  <c r="B216" i="11"/>
  <c r="P216" i="12"/>
  <c r="O216" i="12"/>
  <c r="N216" i="12"/>
  <c r="M216" i="12"/>
  <c r="I216" i="12"/>
  <c r="Q216" i="12" s="1"/>
  <c r="D216" i="12"/>
  <c r="C216" i="12"/>
  <c r="B216" i="12"/>
  <c r="P216" i="10"/>
  <c r="O216" i="10"/>
  <c r="M216" i="10"/>
  <c r="I216" i="10"/>
  <c r="D216" i="10"/>
  <c r="C216" i="10"/>
  <c r="B216" i="10"/>
  <c r="O216" i="1"/>
  <c r="Z216" i="18" s="1"/>
  <c r="AN216" i="18" s="1"/>
  <c r="N216" i="1"/>
  <c r="P216" i="18" s="1"/>
  <c r="AM216" i="18" s="1"/>
  <c r="M216" i="1"/>
  <c r="J216" i="18" s="1"/>
  <c r="AL216" i="18" s="1"/>
  <c r="L216" i="1"/>
  <c r="D216" i="18" s="1"/>
  <c r="AK216" i="18" s="1"/>
  <c r="A216" i="1"/>
  <c r="A216" i="18" s="1"/>
  <c r="AX215" i="18"/>
  <c r="AW215" i="18"/>
  <c r="AV215" i="18"/>
  <c r="AF215" i="18"/>
  <c r="BB215" i="18" s="1"/>
  <c r="AD215" i="18"/>
  <c r="AC215" i="18"/>
  <c r="V215" i="18"/>
  <c r="T215" i="18"/>
  <c r="AZ215" i="18" s="1"/>
  <c r="S215" i="18"/>
  <c r="O215" i="18"/>
  <c r="N215" i="18"/>
  <c r="I215" i="18"/>
  <c r="H215" i="18"/>
  <c r="C215" i="18"/>
  <c r="B215" i="18"/>
  <c r="Q215" i="15"/>
  <c r="P215" i="15"/>
  <c r="O215" i="15"/>
  <c r="N215" i="15"/>
  <c r="J215" i="15"/>
  <c r="C215" i="15"/>
  <c r="B215" i="15"/>
  <c r="Q215" i="14"/>
  <c r="P215" i="14"/>
  <c r="O215" i="14"/>
  <c r="N215" i="14"/>
  <c r="J215" i="14"/>
  <c r="D215" i="14"/>
  <c r="C215" i="14"/>
  <c r="B215" i="14"/>
  <c r="P215" i="13"/>
  <c r="O215" i="13"/>
  <c r="N215" i="13"/>
  <c r="M215" i="13"/>
  <c r="I215" i="13"/>
  <c r="Q215" i="13" s="1"/>
  <c r="D215" i="13"/>
  <c r="C215" i="13"/>
  <c r="B215" i="13"/>
  <c r="R215" i="16"/>
  <c r="Q215" i="16"/>
  <c r="P215" i="16"/>
  <c r="O215" i="16"/>
  <c r="K215" i="16"/>
  <c r="S215" i="16" s="1"/>
  <c r="D215" i="16"/>
  <c r="C215" i="16"/>
  <c r="B215" i="16"/>
  <c r="S215" i="11"/>
  <c r="R215" i="11"/>
  <c r="P215" i="11"/>
  <c r="O215" i="11"/>
  <c r="N215" i="11"/>
  <c r="K215" i="11"/>
  <c r="H215" i="11"/>
  <c r="T215" i="11" s="1"/>
  <c r="D215" i="11"/>
  <c r="C215" i="11"/>
  <c r="B215" i="11"/>
  <c r="P215" i="12"/>
  <c r="O215" i="12"/>
  <c r="N215" i="12"/>
  <c r="M215" i="12"/>
  <c r="I215" i="12"/>
  <c r="Q215" i="12" s="1"/>
  <c r="D215" i="12"/>
  <c r="C215" i="12"/>
  <c r="B215" i="12"/>
  <c r="P215" i="10"/>
  <c r="O215" i="10"/>
  <c r="M215" i="10"/>
  <c r="I215" i="10"/>
  <c r="Q215" i="10" s="1"/>
  <c r="D215" i="10"/>
  <c r="C215" i="10"/>
  <c r="B215" i="10"/>
  <c r="O215" i="1"/>
  <c r="Z215" i="18" s="1"/>
  <c r="AN215" i="18" s="1"/>
  <c r="N215" i="1"/>
  <c r="P215" i="18" s="1"/>
  <c r="AM215" i="18" s="1"/>
  <c r="M215" i="1"/>
  <c r="J215" i="18" s="1"/>
  <c r="AL215" i="18" s="1"/>
  <c r="L215" i="1"/>
  <c r="D215" i="18" s="1"/>
  <c r="AK215" i="18" s="1"/>
  <c r="A215" i="1"/>
  <c r="A215" i="18" s="1"/>
  <c r="AX214" i="18"/>
  <c r="AW214" i="18"/>
  <c r="AV214" i="18"/>
  <c r="AF214" i="18"/>
  <c r="BB214" i="18" s="1"/>
  <c r="AD214" i="18"/>
  <c r="AC214" i="18"/>
  <c r="V214" i="18"/>
  <c r="T214" i="18"/>
  <c r="S214" i="18"/>
  <c r="O214" i="18"/>
  <c r="N214" i="18"/>
  <c r="I214" i="18"/>
  <c r="H214" i="18"/>
  <c r="C214" i="18"/>
  <c r="B214" i="18"/>
  <c r="Q214" i="15"/>
  <c r="P214" i="15"/>
  <c r="O214" i="15"/>
  <c r="N214" i="15"/>
  <c r="J214" i="15"/>
  <c r="C214" i="15"/>
  <c r="B214" i="15"/>
  <c r="Q214" i="14"/>
  <c r="P214" i="14"/>
  <c r="O214" i="14"/>
  <c r="N214" i="14"/>
  <c r="J214" i="14"/>
  <c r="D214" i="14"/>
  <c r="C214" i="14"/>
  <c r="B214" i="14"/>
  <c r="P214" i="13"/>
  <c r="O214" i="13"/>
  <c r="N214" i="13"/>
  <c r="M214" i="13"/>
  <c r="I214" i="13"/>
  <c r="Q214" i="13" s="1"/>
  <c r="D214" i="13"/>
  <c r="C214" i="13"/>
  <c r="B214" i="13"/>
  <c r="R214" i="16"/>
  <c r="Q214" i="16"/>
  <c r="P214" i="16"/>
  <c r="O214" i="16"/>
  <c r="K214" i="16"/>
  <c r="S214" i="16" s="1"/>
  <c r="D214" i="16"/>
  <c r="C214" i="16"/>
  <c r="B214" i="16"/>
  <c r="S214" i="11"/>
  <c r="R214" i="11"/>
  <c r="P214" i="11"/>
  <c r="O214" i="11"/>
  <c r="N214" i="11"/>
  <c r="K214" i="11"/>
  <c r="H214" i="11"/>
  <c r="T214" i="11" s="1"/>
  <c r="D214" i="11"/>
  <c r="C214" i="11"/>
  <c r="B214" i="11"/>
  <c r="P214" i="12"/>
  <c r="O214" i="12"/>
  <c r="N214" i="12"/>
  <c r="M214" i="12"/>
  <c r="I214" i="12"/>
  <c r="Q214" i="12" s="1"/>
  <c r="D214" i="12"/>
  <c r="C214" i="12"/>
  <c r="B214" i="12"/>
  <c r="P214" i="10"/>
  <c r="O214" i="10"/>
  <c r="M214" i="10"/>
  <c r="M214" i="18" s="1"/>
  <c r="I214" i="10"/>
  <c r="Q214" i="10" s="1"/>
  <c r="D214" i="10"/>
  <c r="C214" i="10"/>
  <c r="B214" i="10"/>
  <c r="O214" i="1"/>
  <c r="Z214" i="18" s="1"/>
  <c r="AN214" i="18" s="1"/>
  <c r="N214" i="1"/>
  <c r="P214" i="18" s="1"/>
  <c r="AM214" i="18" s="1"/>
  <c r="M214" i="1"/>
  <c r="J214" i="18" s="1"/>
  <c r="AL214" i="18" s="1"/>
  <c r="L214" i="1"/>
  <c r="D214" i="18" s="1"/>
  <c r="AK214" i="18" s="1"/>
  <c r="A214" i="1"/>
  <c r="A214" i="18" s="1"/>
  <c r="AX213" i="18"/>
  <c r="AW213" i="18"/>
  <c r="AV213" i="18"/>
  <c r="AF213" i="18"/>
  <c r="BB213" i="18" s="1"/>
  <c r="AD213" i="18"/>
  <c r="AC213" i="18"/>
  <c r="V213" i="18"/>
  <c r="W213" i="18" s="1"/>
  <c r="T213" i="18"/>
  <c r="S213" i="18"/>
  <c r="O213" i="18"/>
  <c r="N213" i="18"/>
  <c r="I213" i="18"/>
  <c r="H213" i="18"/>
  <c r="C213" i="18"/>
  <c r="B213" i="18"/>
  <c r="Q213" i="15"/>
  <c r="P213" i="15"/>
  <c r="O213" i="15"/>
  <c r="N213" i="15"/>
  <c r="J213" i="15"/>
  <c r="D213" i="15"/>
  <c r="C213" i="15"/>
  <c r="B213" i="15"/>
  <c r="Q213" i="14"/>
  <c r="P213" i="14"/>
  <c r="O213" i="14"/>
  <c r="N213" i="14"/>
  <c r="J213" i="14"/>
  <c r="D213" i="14"/>
  <c r="C213" i="14"/>
  <c r="B213" i="14"/>
  <c r="P213" i="13"/>
  <c r="O213" i="13"/>
  <c r="N213" i="13"/>
  <c r="M213" i="13"/>
  <c r="I213" i="13"/>
  <c r="Q213" i="13" s="1"/>
  <c r="D213" i="13"/>
  <c r="C213" i="13"/>
  <c r="B213" i="13"/>
  <c r="R213" i="16"/>
  <c r="Q213" i="16"/>
  <c r="P213" i="16"/>
  <c r="O213" i="16"/>
  <c r="K213" i="16"/>
  <c r="S213" i="16" s="1"/>
  <c r="D213" i="16"/>
  <c r="C213" i="16"/>
  <c r="B213" i="16"/>
  <c r="S213" i="11"/>
  <c r="R213" i="11"/>
  <c r="P213" i="11"/>
  <c r="O213" i="11"/>
  <c r="N213" i="11"/>
  <c r="K213" i="11"/>
  <c r="H213" i="11"/>
  <c r="T213" i="11" s="1"/>
  <c r="D213" i="11"/>
  <c r="C213" i="11"/>
  <c r="B213" i="11"/>
  <c r="P213" i="12"/>
  <c r="O213" i="12"/>
  <c r="N213" i="12"/>
  <c r="M213" i="12"/>
  <c r="I213" i="12"/>
  <c r="Q213" i="12" s="1"/>
  <c r="D213" i="12"/>
  <c r="C213" i="12"/>
  <c r="B213" i="12"/>
  <c r="P213" i="10"/>
  <c r="O213" i="10"/>
  <c r="M213" i="10"/>
  <c r="I213" i="10"/>
  <c r="Q213" i="10" s="1"/>
  <c r="D213" i="10"/>
  <c r="C213" i="10"/>
  <c r="B213" i="10"/>
  <c r="O213" i="1"/>
  <c r="Z213" i="18" s="1"/>
  <c r="N213" i="1"/>
  <c r="P213" i="18" s="1"/>
  <c r="AM213" i="18" s="1"/>
  <c r="M213" i="1"/>
  <c r="J213" i="18" s="1"/>
  <c r="AL213" i="18" s="1"/>
  <c r="L213" i="1"/>
  <c r="D213" i="18" s="1"/>
  <c r="AK213" i="18" s="1"/>
  <c r="A213" i="1"/>
  <c r="A213" i="15" s="1"/>
  <c r="AX212" i="18"/>
  <c r="AW212" i="18"/>
  <c r="AV212" i="18"/>
  <c r="AF212" i="18"/>
  <c r="BB212" i="18" s="1"/>
  <c r="AD212" i="18"/>
  <c r="AC212" i="18"/>
  <c r="V212" i="18"/>
  <c r="T212" i="18"/>
  <c r="AZ212" i="18" s="1"/>
  <c r="S212" i="18"/>
  <c r="O212" i="18"/>
  <c r="N212" i="18"/>
  <c r="I212" i="18"/>
  <c r="H212" i="18"/>
  <c r="C212" i="18"/>
  <c r="B212" i="18"/>
  <c r="Q212" i="15"/>
  <c r="P212" i="15"/>
  <c r="O212" i="15"/>
  <c r="N212" i="15"/>
  <c r="J212" i="15"/>
  <c r="C212" i="15"/>
  <c r="B212" i="15"/>
  <c r="Q212" i="14"/>
  <c r="P212" i="14"/>
  <c r="O212" i="14"/>
  <c r="N212" i="14"/>
  <c r="J212" i="14"/>
  <c r="D212" i="14"/>
  <c r="C212" i="14"/>
  <c r="B212" i="14"/>
  <c r="P212" i="13"/>
  <c r="O212" i="13"/>
  <c r="N212" i="13"/>
  <c r="M212" i="13"/>
  <c r="I212" i="13"/>
  <c r="Q212" i="13" s="1"/>
  <c r="D212" i="13"/>
  <c r="C212" i="13"/>
  <c r="B212" i="13"/>
  <c r="R212" i="16"/>
  <c r="Q212" i="16"/>
  <c r="P212" i="16"/>
  <c r="O212" i="16"/>
  <c r="K212" i="16"/>
  <c r="S212" i="16" s="1"/>
  <c r="D212" i="16"/>
  <c r="C212" i="16"/>
  <c r="B212" i="16"/>
  <c r="S212" i="11"/>
  <c r="R212" i="11"/>
  <c r="P212" i="11"/>
  <c r="O212" i="11"/>
  <c r="N212" i="11"/>
  <c r="K212" i="11"/>
  <c r="H212" i="11"/>
  <c r="T212" i="11" s="1"/>
  <c r="D212" i="11"/>
  <c r="C212" i="11"/>
  <c r="B212" i="11"/>
  <c r="P212" i="12"/>
  <c r="O212" i="12"/>
  <c r="N212" i="12"/>
  <c r="M212" i="12"/>
  <c r="I212" i="12"/>
  <c r="Q212" i="12" s="1"/>
  <c r="D212" i="12"/>
  <c r="C212" i="12"/>
  <c r="B212" i="12"/>
  <c r="P212" i="10"/>
  <c r="O212" i="10"/>
  <c r="M212" i="10"/>
  <c r="M212" i="18" s="1"/>
  <c r="I212" i="10"/>
  <c r="Q212" i="10" s="1"/>
  <c r="D212" i="10"/>
  <c r="C212" i="10"/>
  <c r="B212" i="10"/>
  <c r="O212" i="1"/>
  <c r="Z212" i="18" s="1"/>
  <c r="AN212" i="18" s="1"/>
  <c r="N212" i="1"/>
  <c r="P212" i="18" s="1"/>
  <c r="AM212" i="18" s="1"/>
  <c r="M212" i="1"/>
  <c r="J212" i="18" s="1"/>
  <c r="AL212" i="18" s="1"/>
  <c r="L212" i="1"/>
  <c r="D212" i="18" s="1"/>
  <c r="AK212" i="18" s="1"/>
  <c r="A212" i="1"/>
  <c r="A212" i="18" s="1"/>
  <c r="AX211" i="18"/>
  <c r="AW211" i="18"/>
  <c r="AV211" i="18"/>
  <c r="AI211" i="18"/>
  <c r="AG211" i="18"/>
  <c r="AF211" i="18"/>
  <c r="BB211" i="18" s="1"/>
  <c r="AE211" i="18"/>
  <c r="AD211" i="18"/>
  <c r="AC211" i="18"/>
  <c r="V211" i="18"/>
  <c r="T211" i="18"/>
  <c r="AZ211" i="18" s="1"/>
  <c r="S211" i="18"/>
  <c r="O211" i="18"/>
  <c r="N211" i="18"/>
  <c r="I211" i="18"/>
  <c r="H211" i="18"/>
  <c r="C211" i="18"/>
  <c r="B211" i="18"/>
  <c r="Q211" i="15"/>
  <c r="P211" i="15"/>
  <c r="O211" i="15"/>
  <c r="N211" i="15"/>
  <c r="J211" i="15"/>
  <c r="C211" i="15"/>
  <c r="B211" i="15"/>
  <c r="Q211" i="14"/>
  <c r="P211" i="14"/>
  <c r="O211" i="14"/>
  <c r="N211" i="14"/>
  <c r="J211" i="14"/>
  <c r="D211" i="14"/>
  <c r="C211" i="14"/>
  <c r="B211" i="14"/>
  <c r="P211" i="13"/>
  <c r="O211" i="13"/>
  <c r="N211" i="13"/>
  <c r="M211" i="13"/>
  <c r="I211" i="13"/>
  <c r="Q211" i="13" s="1"/>
  <c r="D211" i="13"/>
  <c r="C211" i="13"/>
  <c r="B211" i="13"/>
  <c r="R211" i="16"/>
  <c r="Q211" i="16"/>
  <c r="P211" i="16"/>
  <c r="O211" i="16"/>
  <c r="K211" i="16"/>
  <c r="S211" i="16" s="1"/>
  <c r="D211" i="16"/>
  <c r="C211" i="16"/>
  <c r="B211" i="16"/>
  <c r="S211" i="11"/>
  <c r="R211" i="11"/>
  <c r="P211" i="11"/>
  <c r="O211" i="11"/>
  <c r="N211" i="11"/>
  <c r="K211" i="11"/>
  <c r="H211" i="11"/>
  <c r="T211" i="11" s="1"/>
  <c r="D211" i="11"/>
  <c r="C211" i="11"/>
  <c r="B211" i="11"/>
  <c r="P211" i="12"/>
  <c r="O211" i="12"/>
  <c r="N211" i="12"/>
  <c r="M211" i="12"/>
  <c r="I211" i="12"/>
  <c r="Q211" i="12" s="1"/>
  <c r="D211" i="12"/>
  <c r="C211" i="12"/>
  <c r="B211" i="12"/>
  <c r="P211" i="10"/>
  <c r="O211" i="10"/>
  <c r="M211" i="10"/>
  <c r="I211" i="10"/>
  <c r="Q211" i="10" s="1"/>
  <c r="D211" i="10"/>
  <c r="C211" i="10"/>
  <c r="B211" i="10"/>
  <c r="O211" i="1"/>
  <c r="Z211" i="18" s="1"/>
  <c r="AN211" i="18" s="1"/>
  <c r="N211" i="1"/>
  <c r="P211" i="18" s="1"/>
  <c r="M211" i="1"/>
  <c r="J211" i="18" s="1"/>
  <c r="AL211" i="18" s="1"/>
  <c r="L211" i="1"/>
  <c r="D211" i="18" s="1"/>
  <c r="AK211" i="18" s="1"/>
  <c r="A211" i="1"/>
  <c r="A211" i="18" s="1"/>
  <c r="AX210" i="18"/>
  <c r="AW210" i="18"/>
  <c r="AV210" i="18"/>
  <c r="AI210" i="18"/>
  <c r="AG210" i="18"/>
  <c r="AF210" i="18"/>
  <c r="BB210" i="18" s="1"/>
  <c r="AE210" i="18"/>
  <c r="AD210" i="18"/>
  <c r="AC210" i="18"/>
  <c r="V210" i="18"/>
  <c r="T210" i="18"/>
  <c r="AZ210" i="18" s="1"/>
  <c r="S210" i="18"/>
  <c r="O210" i="18"/>
  <c r="N210" i="18"/>
  <c r="I210" i="18"/>
  <c r="H210" i="18"/>
  <c r="C210" i="18"/>
  <c r="B210" i="18"/>
  <c r="Q210" i="15"/>
  <c r="P210" i="15"/>
  <c r="O210" i="15"/>
  <c r="N210" i="15"/>
  <c r="J210" i="15"/>
  <c r="R210" i="15" s="1"/>
  <c r="D210" i="15"/>
  <c r="C210" i="15"/>
  <c r="B210" i="15"/>
  <c r="Q210" i="14"/>
  <c r="P210" i="14"/>
  <c r="O210" i="14"/>
  <c r="N210" i="14"/>
  <c r="J210" i="14"/>
  <c r="R210" i="14" s="1"/>
  <c r="C210" i="14"/>
  <c r="B210" i="14"/>
  <c r="P210" i="13"/>
  <c r="O210" i="13"/>
  <c r="N210" i="13"/>
  <c r="M210" i="13"/>
  <c r="I210" i="13"/>
  <c r="Q210" i="13" s="1"/>
  <c r="D210" i="13"/>
  <c r="C210" i="13"/>
  <c r="B210" i="13"/>
  <c r="R210" i="16"/>
  <c r="Q210" i="16"/>
  <c r="P210" i="16"/>
  <c r="O210" i="16"/>
  <c r="K210" i="16"/>
  <c r="S210" i="16" s="1"/>
  <c r="D210" i="16"/>
  <c r="C210" i="16"/>
  <c r="B210" i="16"/>
  <c r="S210" i="11"/>
  <c r="R210" i="11"/>
  <c r="P210" i="11"/>
  <c r="O210" i="11"/>
  <c r="N210" i="11"/>
  <c r="K210" i="11"/>
  <c r="H210" i="11"/>
  <c r="T210" i="11" s="1"/>
  <c r="D210" i="11"/>
  <c r="C210" i="11"/>
  <c r="B210" i="11"/>
  <c r="P210" i="12"/>
  <c r="O210" i="12"/>
  <c r="N210" i="12"/>
  <c r="M210" i="12"/>
  <c r="I210" i="12"/>
  <c r="Q210" i="12" s="1"/>
  <c r="D210" i="12"/>
  <c r="C210" i="12"/>
  <c r="B210" i="12"/>
  <c r="P210" i="10"/>
  <c r="O210" i="10"/>
  <c r="M210" i="10"/>
  <c r="M210" i="18" s="1"/>
  <c r="I210" i="10"/>
  <c r="Q210" i="10" s="1"/>
  <c r="D210" i="10"/>
  <c r="C210" i="10"/>
  <c r="B210" i="10"/>
  <c r="O210" i="1"/>
  <c r="Z210" i="18" s="1"/>
  <c r="AN210" i="18" s="1"/>
  <c r="N210" i="1"/>
  <c r="P210" i="18" s="1"/>
  <c r="M210" i="1"/>
  <c r="J210" i="18" s="1"/>
  <c r="AL210" i="18" s="1"/>
  <c r="L210" i="1"/>
  <c r="D210" i="18" s="1"/>
  <c r="AK210" i="18" s="1"/>
  <c r="A210" i="1"/>
  <c r="A210" i="18" s="1"/>
  <c r="AX209" i="18"/>
  <c r="AW209" i="18"/>
  <c r="AV209" i="18"/>
  <c r="AF209" i="18"/>
  <c r="BB209" i="18" s="1"/>
  <c r="AD209" i="18"/>
  <c r="AC209" i="18"/>
  <c r="V209" i="18"/>
  <c r="W209" i="18" s="1"/>
  <c r="T209" i="18"/>
  <c r="AZ209" i="18" s="1"/>
  <c r="S209" i="18"/>
  <c r="O209" i="18"/>
  <c r="N209" i="18"/>
  <c r="I209" i="18"/>
  <c r="H209" i="18"/>
  <c r="C209" i="18"/>
  <c r="B209" i="18"/>
  <c r="Q209" i="15"/>
  <c r="P209" i="15"/>
  <c r="O209" i="15"/>
  <c r="N209" i="15"/>
  <c r="J209" i="15"/>
  <c r="D209" i="15"/>
  <c r="C209" i="15"/>
  <c r="B209" i="15"/>
  <c r="Q209" i="14"/>
  <c r="P209" i="14"/>
  <c r="O209" i="14"/>
  <c r="N209" i="14"/>
  <c r="J209" i="14"/>
  <c r="D209" i="14"/>
  <c r="C209" i="14"/>
  <c r="B209" i="14"/>
  <c r="P209" i="13"/>
  <c r="O209" i="13"/>
  <c r="N209" i="13"/>
  <c r="M209" i="13"/>
  <c r="I209" i="13"/>
  <c r="Q209" i="13" s="1"/>
  <c r="D209" i="13"/>
  <c r="C209" i="13"/>
  <c r="B209" i="13"/>
  <c r="R209" i="16"/>
  <c r="Q209" i="16"/>
  <c r="P209" i="16"/>
  <c r="O209" i="16"/>
  <c r="K209" i="16"/>
  <c r="S209" i="16" s="1"/>
  <c r="D209" i="16"/>
  <c r="C209" i="16"/>
  <c r="B209" i="16"/>
  <c r="S209" i="11"/>
  <c r="R209" i="11"/>
  <c r="P209" i="11"/>
  <c r="O209" i="11"/>
  <c r="N209" i="11"/>
  <c r="K209" i="11"/>
  <c r="H209" i="11"/>
  <c r="T209" i="11" s="1"/>
  <c r="D209" i="11"/>
  <c r="C209" i="11"/>
  <c r="B209" i="11"/>
  <c r="P209" i="12"/>
  <c r="O209" i="12"/>
  <c r="N209" i="12"/>
  <c r="M209" i="12"/>
  <c r="I209" i="12"/>
  <c r="Q209" i="12" s="1"/>
  <c r="D209" i="12"/>
  <c r="C209" i="12"/>
  <c r="B209" i="12"/>
  <c r="P209" i="10"/>
  <c r="O209" i="10"/>
  <c r="M209" i="10"/>
  <c r="M209" i="18" s="1"/>
  <c r="I209" i="10"/>
  <c r="Q209" i="10" s="1"/>
  <c r="D209" i="10"/>
  <c r="C209" i="10"/>
  <c r="B209" i="10"/>
  <c r="O209" i="1"/>
  <c r="Z209" i="18" s="1"/>
  <c r="N209" i="1"/>
  <c r="P209" i="18" s="1"/>
  <c r="AM209" i="18" s="1"/>
  <c r="M209" i="1"/>
  <c r="J209" i="18" s="1"/>
  <c r="AL209" i="18" s="1"/>
  <c r="L209" i="1"/>
  <c r="D209" i="18" s="1"/>
  <c r="AK209" i="18" s="1"/>
  <c r="A209" i="1"/>
  <c r="A209" i="13" s="1"/>
  <c r="AX208" i="18"/>
  <c r="AW208" i="18"/>
  <c r="AV208" i="18"/>
  <c r="AI208" i="18"/>
  <c r="AG208" i="18"/>
  <c r="AF208" i="18"/>
  <c r="BB208" i="18" s="1"/>
  <c r="AE208" i="18"/>
  <c r="AD208" i="18"/>
  <c r="AC208" i="18"/>
  <c r="V208" i="18"/>
  <c r="W208" i="18" s="1"/>
  <c r="T208" i="18"/>
  <c r="AZ208" i="18" s="1"/>
  <c r="S208" i="18"/>
  <c r="O208" i="18"/>
  <c r="N208" i="18"/>
  <c r="I208" i="18"/>
  <c r="H208" i="18"/>
  <c r="C208" i="18"/>
  <c r="B208" i="18"/>
  <c r="Q208" i="15"/>
  <c r="P208" i="15"/>
  <c r="O208" i="15"/>
  <c r="N208" i="15"/>
  <c r="J208" i="15"/>
  <c r="C208" i="15"/>
  <c r="B208" i="15"/>
  <c r="Q208" i="14"/>
  <c r="P208" i="14"/>
  <c r="O208" i="14"/>
  <c r="N208" i="14"/>
  <c r="J208" i="14"/>
  <c r="D208" i="14"/>
  <c r="C208" i="14"/>
  <c r="B208" i="14"/>
  <c r="P208" i="13"/>
  <c r="O208" i="13"/>
  <c r="N208" i="13"/>
  <c r="M208" i="13"/>
  <c r="I208" i="13"/>
  <c r="Q208" i="13" s="1"/>
  <c r="D208" i="13"/>
  <c r="C208" i="13"/>
  <c r="B208" i="13"/>
  <c r="R208" i="16"/>
  <c r="Q208" i="16"/>
  <c r="P208" i="16"/>
  <c r="O208" i="16"/>
  <c r="K208" i="16"/>
  <c r="S208" i="16" s="1"/>
  <c r="D208" i="16"/>
  <c r="C208" i="16"/>
  <c r="B208" i="16"/>
  <c r="S208" i="11"/>
  <c r="R208" i="11"/>
  <c r="P208" i="11"/>
  <c r="O208" i="11"/>
  <c r="N208" i="11"/>
  <c r="K208" i="11"/>
  <c r="H208" i="11"/>
  <c r="T208" i="11" s="1"/>
  <c r="D208" i="11"/>
  <c r="C208" i="11"/>
  <c r="B208" i="11"/>
  <c r="P208" i="12"/>
  <c r="O208" i="12"/>
  <c r="N208" i="12"/>
  <c r="M208" i="12"/>
  <c r="I208" i="12"/>
  <c r="Q208" i="12" s="1"/>
  <c r="D208" i="12"/>
  <c r="C208" i="12"/>
  <c r="B208" i="12"/>
  <c r="P208" i="10"/>
  <c r="O208" i="10"/>
  <c r="M208" i="10"/>
  <c r="I208" i="10"/>
  <c r="Q208" i="10" s="1"/>
  <c r="D208" i="10"/>
  <c r="C208" i="10"/>
  <c r="B208" i="10"/>
  <c r="O208" i="1"/>
  <c r="Z208" i="18" s="1"/>
  <c r="AN208" i="18" s="1"/>
  <c r="N208" i="1"/>
  <c r="P208" i="18" s="1"/>
  <c r="M208" i="1"/>
  <c r="J208" i="18" s="1"/>
  <c r="AL208" i="18" s="1"/>
  <c r="L208" i="1"/>
  <c r="D208" i="18" s="1"/>
  <c r="AK208" i="18" s="1"/>
  <c r="A208" i="1"/>
  <c r="A208" i="18" s="1"/>
  <c r="AX207" i="18"/>
  <c r="AW207" i="18"/>
  <c r="AV207" i="18"/>
  <c r="AF207" i="18"/>
  <c r="BB207" i="18" s="1"/>
  <c r="AD207" i="18"/>
  <c r="AC207" i="18"/>
  <c r="V207" i="18"/>
  <c r="T207" i="18"/>
  <c r="AZ207" i="18" s="1"/>
  <c r="S207" i="18"/>
  <c r="O207" i="18"/>
  <c r="N207" i="18"/>
  <c r="I207" i="18"/>
  <c r="H207" i="18"/>
  <c r="C207" i="18"/>
  <c r="B207" i="18"/>
  <c r="Q207" i="15"/>
  <c r="P207" i="15"/>
  <c r="O207" i="15"/>
  <c r="N207" i="15"/>
  <c r="J207" i="15"/>
  <c r="C207" i="15"/>
  <c r="B207" i="15"/>
  <c r="Q207" i="14"/>
  <c r="P207" i="14"/>
  <c r="O207" i="14"/>
  <c r="N207" i="14"/>
  <c r="J207" i="14"/>
  <c r="D207" i="14"/>
  <c r="C207" i="14"/>
  <c r="B207" i="14"/>
  <c r="P207" i="13"/>
  <c r="O207" i="13"/>
  <c r="N207" i="13"/>
  <c r="M207" i="13"/>
  <c r="I207" i="13"/>
  <c r="D207" i="13"/>
  <c r="C207" i="13"/>
  <c r="B207" i="13"/>
  <c r="R207" i="16"/>
  <c r="Q207" i="16"/>
  <c r="P207" i="16"/>
  <c r="O207" i="16"/>
  <c r="K207" i="16"/>
  <c r="D207" i="16"/>
  <c r="C207" i="16"/>
  <c r="B207" i="16"/>
  <c r="S207" i="11"/>
  <c r="R207" i="11"/>
  <c r="P207" i="11"/>
  <c r="O207" i="11"/>
  <c r="N207" i="11"/>
  <c r="K207" i="11"/>
  <c r="H207" i="11"/>
  <c r="T207" i="11" s="1"/>
  <c r="D207" i="11"/>
  <c r="C207" i="11"/>
  <c r="B207" i="11"/>
  <c r="P207" i="12"/>
  <c r="O207" i="12"/>
  <c r="N207" i="12"/>
  <c r="M207" i="12"/>
  <c r="I207" i="12"/>
  <c r="Q207" i="12" s="1"/>
  <c r="D207" i="12"/>
  <c r="C207" i="12"/>
  <c r="B207" i="12"/>
  <c r="P207" i="10"/>
  <c r="O207" i="10"/>
  <c r="M207" i="10"/>
  <c r="I207" i="10"/>
  <c r="Q207" i="10" s="1"/>
  <c r="D207" i="10"/>
  <c r="C207" i="10"/>
  <c r="B207" i="10"/>
  <c r="O207" i="1"/>
  <c r="Z207" i="18" s="1"/>
  <c r="AN207" i="18" s="1"/>
  <c r="N207" i="1"/>
  <c r="P207" i="18" s="1"/>
  <c r="AM207" i="18" s="1"/>
  <c r="M207" i="1"/>
  <c r="J207" i="18" s="1"/>
  <c r="AL207" i="18" s="1"/>
  <c r="L207" i="1"/>
  <c r="D207" i="18" s="1"/>
  <c r="AK207" i="18" s="1"/>
  <c r="A207" i="1"/>
  <c r="A207" i="15" s="1"/>
  <c r="AX206" i="18"/>
  <c r="AW206" i="18"/>
  <c r="AV206" i="18"/>
  <c r="AF206" i="18"/>
  <c r="BB206" i="18" s="1"/>
  <c r="AD206" i="18"/>
  <c r="AC206" i="18"/>
  <c r="V206" i="18"/>
  <c r="W206" i="18" s="1"/>
  <c r="T206" i="18"/>
  <c r="AZ206" i="18" s="1"/>
  <c r="S206" i="18"/>
  <c r="O206" i="18"/>
  <c r="N206" i="18"/>
  <c r="I206" i="18"/>
  <c r="H206" i="18"/>
  <c r="C206" i="18"/>
  <c r="B206" i="18"/>
  <c r="Q206" i="15"/>
  <c r="P206" i="15"/>
  <c r="O206" i="15"/>
  <c r="N206" i="15"/>
  <c r="J206" i="15"/>
  <c r="C206" i="15"/>
  <c r="B206" i="15"/>
  <c r="Q206" i="14"/>
  <c r="P206" i="14"/>
  <c r="O206" i="14"/>
  <c r="N206" i="14"/>
  <c r="J206" i="14"/>
  <c r="D206" i="14"/>
  <c r="C206" i="14"/>
  <c r="B206" i="14"/>
  <c r="P206" i="13"/>
  <c r="O206" i="13"/>
  <c r="N206" i="13"/>
  <c r="M206" i="13"/>
  <c r="I206" i="13"/>
  <c r="Q206" i="13" s="1"/>
  <c r="D206" i="13"/>
  <c r="C206" i="13"/>
  <c r="B206" i="13"/>
  <c r="R206" i="16"/>
  <c r="Q206" i="16"/>
  <c r="P206" i="16"/>
  <c r="O206" i="16"/>
  <c r="K206" i="16"/>
  <c r="S206" i="16" s="1"/>
  <c r="D206" i="16"/>
  <c r="C206" i="16"/>
  <c r="B206" i="16"/>
  <c r="S206" i="11"/>
  <c r="R206" i="11"/>
  <c r="P206" i="11"/>
  <c r="O206" i="11"/>
  <c r="N206" i="11"/>
  <c r="K206" i="11"/>
  <c r="H206" i="11"/>
  <c r="T206" i="11" s="1"/>
  <c r="D206" i="11"/>
  <c r="C206" i="11"/>
  <c r="B206" i="11"/>
  <c r="P206" i="12"/>
  <c r="O206" i="12"/>
  <c r="N206" i="12"/>
  <c r="M206" i="12"/>
  <c r="I206" i="12"/>
  <c r="Q206" i="12" s="1"/>
  <c r="D206" i="12"/>
  <c r="C206" i="12"/>
  <c r="B206" i="12"/>
  <c r="P206" i="10"/>
  <c r="O206" i="10"/>
  <c r="M206" i="10"/>
  <c r="I206" i="10"/>
  <c r="Q206" i="10" s="1"/>
  <c r="D206" i="10"/>
  <c r="C206" i="10"/>
  <c r="B206" i="10"/>
  <c r="O206" i="1"/>
  <c r="Z206" i="18" s="1"/>
  <c r="AN206" i="18" s="1"/>
  <c r="N206" i="1"/>
  <c r="P206" i="18" s="1"/>
  <c r="AM206" i="18" s="1"/>
  <c r="M206" i="1"/>
  <c r="J206" i="18" s="1"/>
  <c r="AL206" i="18" s="1"/>
  <c r="L206" i="1"/>
  <c r="D206" i="18" s="1"/>
  <c r="AK206" i="18" s="1"/>
  <c r="A206" i="1"/>
  <c r="A206" i="15" s="1"/>
  <c r="AX205" i="18"/>
  <c r="AW205" i="18"/>
  <c r="AV205" i="18"/>
  <c r="AF205" i="18"/>
  <c r="BB205" i="18" s="1"/>
  <c r="AD205" i="18"/>
  <c r="AC205" i="18"/>
  <c r="V205" i="18"/>
  <c r="W205" i="18" s="1"/>
  <c r="T205" i="18"/>
  <c r="AZ205" i="18" s="1"/>
  <c r="S205" i="18"/>
  <c r="O205" i="18"/>
  <c r="N205" i="18"/>
  <c r="I205" i="18"/>
  <c r="H205" i="18"/>
  <c r="C205" i="18"/>
  <c r="B205" i="18"/>
  <c r="Q205" i="15"/>
  <c r="P205" i="15"/>
  <c r="O205" i="15"/>
  <c r="N205" i="15"/>
  <c r="J205" i="15"/>
  <c r="C205" i="15"/>
  <c r="B205" i="15"/>
  <c r="Q205" i="14"/>
  <c r="P205" i="14"/>
  <c r="O205" i="14"/>
  <c r="N205" i="14"/>
  <c r="J205" i="14"/>
  <c r="D205" i="14"/>
  <c r="C205" i="14"/>
  <c r="B205" i="14"/>
  <c r="P205" i="13"/>
  <c r="O205" i="13"/>
  <c r="N205" i="13"/>
  <c r="M205" i="13"/>
  <c r="I205" i="13"/>
  <c r="D205" i="13"/>
  <c r="C205" i="13"/>
  <c r="B205" i="13"/>
  <c r="R205" i="16"/>
  <c r="Q205" i="16"/>
  <c r="P205" i="16"/>
  <c r="O205" i="16"/>
  <c r="K205" i="16"/>
  <c r="D205" i="16"/>
  <c r="C205" i="16"/>
  <c r="B205" i="16"/>
  <c r="S205" i="11"/>
  <c r="R205" i="11"/>
  <c r="P205" i="11"/>
  <c r="O205" i="11"/>
  <c r="N205" i="11"/>
  <c r="K205" i="11"/>
  <c r="H205" i="11"/>
  <c r="T205" i="11" s="1"/>
  <c r="D205" i="11"/>
  <c r="C205" i="11"/>
  <c r="B205" i="11"/>
  <c r="P205" i="12"/>
  <c r="O205" i="12"/>
  <c r="N205" i="12"/>
  <c r="M205" i="12"/>
  <c r="I205" i="12"/>
  <c r="Q205" i="12" s="1"/>
  <c r="D205" i="12"/>
  <c r="C205" i="12"/>
  <c r="B205" i="12"/>
  <c r="P205" i="10"/>
  <c r="O205" i="10"/>
  <c r="M205" i="10"/>
  <c r="I205" i="10"/>
  <c r="Q205" i="10" s="1"/>
  <c r="D205" i="10"/>
  <c r="C205" i="10"/>
  <c r="B205" i="10"/>
  <c r="O205" i="1"/>
  <c r="Z205" i="18" s="1"/>
  <c r="AN205" i="18" s="1"/>
  <c r="N205" i="1"/>
  <c r="P205" i="18" s="1"/>
  <c r="M205" i="1"/>
  <c r="J205" i="18" s="1"/>
  <c r="AL205" i="18" s="1"/>
  <c r="L205" i="1"/>
  <c r="D205" i="18" s="1"/>
  <c r="AK205" i="18" s="1"/>
  <c r="A205" i="1"/>
  <c r="A205" i="13" s="1"/>
  <c r="AX204" i="18"/>
  <c r="AW204" i="18"/>
  <c r="AV204" i="18"/>
  <c r="AI204" i="18"/>
  <c r="AG204" i="18"/>
  <c r="AF204" i="18"/>
  <c r="BB204" i="18" s="1"/>
  <c r="AE204" i="18"/>
  <c r="AD204" i="18"/>
  <c r="AC204" i="18"/>
  <c r="V204" i="18"/>
  <c r="T204" i="18"/>
  <c r="AZ204" i="18" s="1"/>
  <c r="S204" i="18"/>
  <c r="O204" i="18"/>
  <c r="N204" i="18"/>
  <c r="I204" i="18"/>
  <c r="H204" i="18"/>
  <c r="C204" i="18"/>
  <c r="B204" i="18"/>
  <c r="Q204" i="15"/>
  <c r="P204" i="15"/>
  <c r="O204" i="15"/>
  <c r="N204" i="15"/>
  <c r="J204" i="15"/>
  <c r="C204" i="15"/>
  <c r="B204" i="15"/>
  <c r="Q204" i="14"/>
  <c r="P204" i="14"/>
  <c r="O204" i="14"/>
  <c r="N204" i="14"/>
  <c r="J204" i="14"/>
  <c r="D204" i="14"/>
  <c r="C204" i="14"/>
  <c r="B204" i="14"/>
  <c r="P204" i="13"/>
  <c r="O204" i="13"/>
  <c r="N204" i="13"/>
  <c r="M204" i="13"/>
  <c r="I204" i="13"/>
  <c r="Q204" i="13" s="1"/>
  <c r="D204" i="13"/>
  <c r="C204" i="13"/>
  <c r="B204" i="13"/>
  <c r="R204" i="16"/>
  <c r="Q204" i="16"/>
  <c r="P204" i="16"/>
  <c r="O204" i="16"/>
  <c r="K204" i="16"/>
  <c r="S204" i="16" s="1"/>
  <c r="D204" i="16"/>
  <c r="C204" i="16"/>
  <c r="B204" i="16"/>
  <c r="S204" i="11"/>
  <c r="R204" i="11"/>
  <c r="P204" i="11"/>
  <c r="O204" i="11"/>
  <c r="N204" i="11"/>
  <c r="K204" i="11"/>
  <c r="H204" i="11"/>
  <c r="T204" i="11" s="1"/>
  <c r="D204" i="11"/>
  <c r="C204" i="11"/>
  <c r="B204" i="11"/>
  <c r="P204" i="12"/>
  <c r="O204" i="12"/>
  <c r="N204" i="12"/>
  <c r="M204" i="12"/>
  <c r="I204" i="12"/>
  <c r="Q204" i="12" s="1"/>
  <c r="D204" i="12"/>
  <c r="C204" i="12"/>
  <c r="B204" i="12"/>
  <c r="P204" i="10"/>
  <c r="O204" i="10"/>
  <c r="M204" i="10"/>
  <c r="M204" i="18" s="1"/>
  <c r="I204" i="10"/>
  <c r="Q204" i="10" s="1"/>
  <c r="D204" i="10"/>
  <c r="C204" i="10"/>
  <c r="B204" i="10"/>
  <c r="O204" i="1"/>
  <c r="Z204" i="18" s="1"/>
  <c r="AN204" i="18" s="1"/>
  <c r="N204" i="1"/>
  <c r="P204" i="18" s="1"/>
  <c r="AM204" i="18" s="1"/>
  <c r="M204" i="1"/>
  <c r="J204" i="18" s="1"/>
  <c r="AL204" i="18" s="1"/>
  <c r="L204" i="1"/>
  <c r="D204" i="18" s="1"/>
  <c r="AK204" i="18" s="1"/>
  <c r="A204" i="1"/>
  <c r="A204" i="15" s="1"/>
  <c r="AX203" i="18"/>
  <c r="AW203" i="18"/>
  <c r="AV203" i="18"/>
  <c r="AI203" i="18"/>
  <c r="AG203" i="18"/>
  <c r="AF203" i="18"/>
  <c r="BB203" i="18" s="1"/>
  <c r="AE203" i="18"/>
  <c r="AD203" i="18"/>
  <c r="AC203" i="18"/>
  <c r="V203" i="18"/>
  <c r="T203" i="18"/>
  <c r="S203" i="18"/>
  <c r="O203" i="18"/>
  <c r="N203" i="18"/>
  <c r="I203" i="18"/>
  <c r="H203" i="18"/>
  <c r="C203" i="18"/>
  <c r="B203" i="18"/>
  <c r="Q203" i="15"/>
  <c r="P203" i="15"/>
  <c r="O203" i="15"/>
  <c r="N203" i="15"/>
  <c r="J203" i="15"/>
  <c r="C203" i="15"/>
  <c r="B203" i="15"/>
  <c r="Q203" i="14"/>
  <c r="P203" i="14"/>
  <c r="O203" i="14"/>
  <c r="N203" i="14"/>
  <c r="J203" i="14"/>
  <c r="D203" i="14"/>
  <c r="C203" i="14"/>
  <c r="B203" i="14"/>
  <c r="P203" i="13"/>
  <c r="O203" i="13"/>
  <c r="N203" i="13"/>
  <c r="M203" i="13"/>
  <c r="I203" i="13"/>
  <c r="Q203" i="13" s="1"/>
  <c r="D203" i="13"/>
  <c r="C203" i="13"/>
  <c r="B203" i="13"/>
  <c r="R203" i="16"/>
  <c r="Q203" i="16"/>
  <c r="P203" i="16"/>
  <c r="O203" i="16"/>
  <c r="K203" i="16"/>
  <c r="S203" i="16" s="1"/>
  <c r="D203" i="16"/>
  <c r="C203" i="16"/>
  <c r="B203" i="16"/>
  <c r="S203" i="11"/>
  <c r="R203" i="11"/>
  <c r="P203" i="11"/>
  <c r="O203" i="11"/>
  <c r="N203" i="11"/>
  <c r="K203" i="11"/>
  <c r="H203" i="11"/>
  <c r="T203" i="11" s="1"/>
  <c r="D203" i="11"/>
  <c r="C203" i="11"/>
  <c r="B203" i="11"/>
  <c r="P203" i="12"/>
  <c r="O203" i="12"/>
  <c r="N203" i="12"/>
  <c r="M203" i="12"/>
  <c r="I203" i="12"/>
  <c r="Q203" i="12" s="1"/>
  <c r="D203" i="12"/>
  <c r="C203" i="12"/>
  <c r="B203" i="12"/>
  <c r="P203" i="10"/>
  <c r="O203" i="10"/>
  <c r="M203" i="10"/>
  <c r="I203" i="10"/>
  <c r="Q203" i="10" s="1"/>
  <c r="D203" i="10"/>
  <c r="C203" i="10"/>
  <c r="B203" i="10"/>
  <c r="O203" i="1"/>
  <c r="Z203" i="18" s="1"/>
  <c r="AN203" i="18" s="1"/>
  <c r="N203" i="1"/>
  <c r="P203" i="18" s="1"/>
  <c r="AM203" i="18" s="1"/>
  <c r="M203" i="1"/>
  <c r="J203" i="18" s="1"/>
  <c r="AL203" i="18" s="1"/>
  <c r="L203" i="1"/>
  <c r="D203" i="18" s="1"/>
  <c r="AK203" i="18" s="1"/>
  <c r="A203" i="1"/>
  <c r="A203" i="18" s="1"/>
  <c r="AX202" i="18"/>
  <c r="AW202" i="18"/>
  <c r="AV202" i="18"/>
  <c r="AF202" i="18"/>
  <c r="BB202" i="18" s="1"/>
  <c r="AD202" i="18"/>
  <c r="AC202" i="18"/>
  <c r="V202" i="18"/>
  <c r="W202" i="18" s="1"/>
  <c r="T202" i="18"/>
  <c r="AZ202" i="18" s="1"/>
  <c r="S202" i="18"/>
  <c r="O202" i="18"/>
  <c r="N202" i="18"/>
  <c r="I202" i="18"/>
  <c r="H202" i="18"/>
  <c r="C202" i="18"/>
  <c r="B202" i="18"/>
  <c r="Q202" i="15"/>
  <c r="P202" i="15"/>
  <c r="O202" i="15"/>
  <c r="N202" i="15"/>
  <c r="J202" i="15"/>
  <c r="C202" i="15"/>
  <c r="B202" i="15"/>
  <c r="Q202" i="14"/>
  <c r="P202" i="14"/>
  <c r="O202" i="14"/>
  <c r="N202" i="14"/>
  <c r="J202" i="14"/>
  <c r="D202" i="14"/>
  <c r="C202" i="14"/>
  <c r="B202" i="14"/>
  <c r="P202" i="13"/>
  <c r="O202" i="13"/>
  <c r="N202" i="13"/>
  <c r="M202" i="13"/>
  <c r="I202" i="13"/>
  <c r="Q202" i="13" s="1"/>
  <c r="D202" i="13"/>
  <c r="C202" i="13"/>
  <c r="B202" i="13"/>
  <c r="R202" i="16"/>
  <c r="Q202" i="16"/>
  <c r="P202" i="16"/>
  <c r="O202" i="16"/>
  <c r="K202" i="16"/>
  <c r="S202" i="16" s="1"/>
  <c r="D202" i="16"/>
  <c r="C202" i="16"/>
  <c r="B202" i="16"/>
  <c r="S202" i="11"/>
  <c r="R202" i="11"/>
  <c r="P202" i="11"/>
  <c r="O202" i="11"/>
  <c r="N202" i="11"/>
  <c r="K202" i="11"/>
  <c r="H202" i="11"/>
  <c r="T202" i="11" s="1"/>
  <c r="D202" i="11"/>
  <c r="C202" i="11"/>
  <c r="B202" i="11"/>
  <c r="P202" i="12"/>
  <c r="O202" i="12"/>
  <c r="N202" i="12"/>
  <c r="M202" i="12"/>
  <c r="I202" i="12"/>
  <c r="Q202" i="12" s="1"/>
  <c r="D202" i="12"/>
  <c r="C202" i="12"/>
  <c r="B202" i="12"/>
  <c r="P202" i="10"/>
  <c r="O202" i="10"/>
  <c r="M202" i="10"/>
  <c r="M202" i="18" s="1"/>
  <c r="I202" i="10"/>
  <c r="Q202" i="10" s="1"/>
  <c r="D202" i="10"/>
  <c r="C202" i="10"/>
  <c r="B202" i="10"/>
  <c r="O202" i="1"/>
  <c r="Z202" i="18" s="1"/>
  <c r="N202" i="1"/>
  <c r="P202" i="18" s="1"/>
  <c r="AM202" i="18" s="1"/>
  <c r="M202" i="1"/>
  <c r="J202" i="18" s="1"/>
  <c r="AL202" i="18" s="1"/>
  <c r="L202" i="1"/>
  <c r="D202" i="18" s="1"/>
  <c r="AK202" i="18" s="1"/>
  <c r="A202" i="1"/>
  <c r="A202" i="15" s="1"/>
  <c r="AX201" i="18"/>
  <c r="AW201" i="18"/>
  <c r="AV201" i="18"/>
  <c r="AI201" i="18"/>
  <c r="AG201" i="18"/>
  <c r="AF201" i="18"/>
  <c r="BB201" i="18" s="1"/>
  <c r="AE201" i="18"/>
  <c r="AD201" i="18"/>
  <c r="AC201" i="18"/>
  <c r="V201" i="18"/>
  <c r="T201" i="18"/>
  <c r="AZ201" i="18" s="1"/>
  <c r="S201" i="18"/>
  <c r="O201" i="18"/>
  <c r="N201" i="18"/>
  <c r="I201" i="18"/>
  <c r="H201" i="18"/>
  <c r="C201" i="18"/>
  <c r="B201" i="18"/>
  <c r="Q201" i="15"/>
  <c r="P201" i="15"/>
  <c r="O201" i="15"/>
  <c r="N201" i="15"/>
  <c r="J201" i="15"/>
  <c r="C201" i="15"/>
  <c r="B201" i="15"/>
  <c r="Q201" i="14"/>
  <c r="P201" i="14"/>
  <c r="O201" i="14"/>
  <c r="N201" i="14"/>
  <c r="J201" i="14"/>
  <c r="R201" i="14" s="1"/>
  <c r="C201" i="14"/>
  <c r="B201" i="14"/>
  <c r="P201" i="13"/>
  <c r="O201" i="13"/>
  <c r="N201" i="13"/>
  <c r="M201" i="13"/>
  <c r="I201" i="13"/>
  <c r="Q201" i="13" s="1"/>
  <c r="D201" i="13"/>
  <c r="C201" i="13"/>
  <c r="B201" i="13"/>
  <c r="R201" i="16"/>
  <c r="Q201" i="16"/>
  <c r="P201" i="16"/>
  <c r="O201" i="16"/>
  <c r="K201" i="16"/>
  <c r="S201" i="16" s="1"/>
  <c r="D201" i="16"/>
  <c r="C201" i="16"/>
  <c r="B201" i="16"/>
  <c r="S201" i="11"/>
  <c r="R201" i="11"/>
  <c r="P201" i="11"/>
  <c r="O201" i="11"/>
  <c r="N201" i="11"/>
  <c r="K201" i="11"/>
  <c r="H201" i="11"/>
  <c r="T201" i="11" s="1"/>
  <c r="D201" i="11"/>
  <c r="C201" i="11"/>
  <c r="B201" i="11"/>
  <c r="P201" i="12"/>
  <c r="O201" i="12"/>
  <c r="N201" i="12"/>
  <c r="M201" i="12"/>
  <c r="I201" i="12"/>
  <c r="Q201" i="12" s="1"/>
  <c r="D201" i="12"/>
  <c r="C201" i="12"/>
  <c r="B201" i="12"/>
  <c r="P201" i="10"/>
  <c r="O201" i="10"/>
  <c r="M201" i="10"/>
  <c r="I201" i="10"/>
  <c r="Q201" i="10" s="1"/>
  <c r="D201" i="10"/>
  <c r="C201" i="10"/>
  <c r="B201" i="10"/>
  <c r="O201" i="1"/>
  <c r="Z201" i="18" s="1"/>
  <c r="AN201" i="18" s="1"/>
  <c r="N201" i="1"/>
  <c r="P201" i="18" s="1"/>
  <c r="AM201" i="18" s="1"/>
  <c r="M201" i="1"/>
  <c r="J201" i="18" s="1"/>
  <c r="AL201" i="18" s="1"/>
  <c r="L201" i="1"/>
  <c r="D201" i="18" s="1"/>
  <c r="AK201" i="18" s="1"/>
  <c r="A201" i="1"/>
  <c r="A201" i="18" s="1"/>
  <c r="AX200" i="18"/>
  <c r="AW200" i="18"/>
  <c r="AV200" i="18"/>
  <c r="AF200" i="18"/>
  <c r="BB200" i="18" s="1"/>
  <c r="AD200" i="18"/>
  <c r="AC200" i="18"/>
  <c r="V200" i="18"/>
  <c r="T200" i="18"/>
  <c r="S200" i="18"/>
  <c r="O200" i="18"/>
  <c r="N200" i="18"/>
  <c r="I200" i="18"/>
  <c r="H200" i="18"/>
  <c r="C200" i="18"/>
  <c r="B200" i="18"/>
  <c r="Q200" i="15"/>
  <c r="P200" i="15"/>
  <c r="O200" i="15"/>
  <c r="N200" i="15"/>
  <c r="J200" i="15"/>
  <c r="R200" i="15" s="1"/>
  <c r="D200" i="15"/>
  <c r="C200" i="15"/>
  <c r="B200" i="15"/>
  <c r="Q200" i="14"/>
  <c r="P200" i="14"/>
  <c r="O200" i="14"/>
  <c r="N200" i="14"/>
  <c r="J200" i="14"/>
  <c r="D200" i="14"/>
  <c r="C200" i="14"/>
  <c r="B200" i="14"/>
  <c r="P200" i="13"/>
  <c r="O200" i="13"/>
  <c r="N200" i="13"/>
  <c r="M200" i="13"/>
  <c r="I200" i="13"/>
  <c r="Q200" i="13" s="1"/>
  <c r="D200" i="13"/>
  <c r="C200" i="13"/>
  <c r="B200" i="13"/>
  <c r="R200" i="16"/>
  <c r="Q200" i="16"/>
  <c r="P200" i="16"/>
  <c r="O200" i="16"/>
  <c r="K200" i="16"/>
  <c r="S200" i="16" s="1"/>
  <c r="D200" i="16"/>
  <c r="C200" i="16"/>
  <c r="B200" i="16"/>
  <c r="S200" i="11"/>
  <c r="R200" i="11"/>
  <c r="P200" i="11"/>
  <c r="O200" i="11"/>
  <c r="N200" i="11"/>
  <c r="K200" i="11"/>
  <c r="H200" i="11"/>
  <c r="T200" i="11" s="1"/>
  <c r="D200" i="11"/>
  <c r="C200" i="11"/>
  <c r="B200" i="11"/>
  <c r="P200" i="12"/>
  <c r="O200" i="12"/>
  <c r="N200" i="12"/>
  <c r="M200" i="12"/>
  <c r="I200" i="12"/>
  <c r="Q200" i="12" s="1"/>
  <c r="D200" i="12"/>
  <c r="C200" i="12"/>
  <c r="B200" i="12"/>
  <c r="P200" i="10"/>
  <c r="O200" i="10"/>
  <c r="M200" i="10"/>
  <c r="I200" i="10"/>
  <c r="Q200" i="10" s="1"/>
  <c r="D200" i="10"/>
  <c r="C200" i="10"/>
  <c r="B200" i="10"/>
  <c r="O200" i="1"/>
  <c r="Z200" i="18" s="1"/>
  <c r="AN200" i="18" s="1"/>
  <c r="N200" i="1"/>
  <c r="P200" i="18" s="1"/>
  <c r="AM200" i="18" s="1"/>
  <c r="M200" i="1"/>
  <c r="J200" i="18" s="1"/>
  <c r="AL200" i="18" s="1"/>
  <c r="L200" i="1"/>
  <c r="D200" i="18" s="1"/>
  <c r="AK200" i="18" s="1"/>
  <c r="A200" i="1"/>
  <c r="A200" i="15" s="1"/>
  <c r="AX199" i="18"/>
  <c r="AW199" i="18"/>
  <c r="AV199" i="18"/>
  <c r="AF199" i="18"/>
  <c r="BB199" i="18" s="1"/>
  <c r="AD199" i="18"/>
  <c r="AC199" i="18"/>
  <c r="V199" i="18"/>
  <c r="W199" i="18" s="1"/>
  <c r="T199" i="18"/>
  <c r="AZ199" i="18" s="1"/>
  <c r="S199" i="18"/>
  <c r="O199" i="18"/>
  <c r="N199" i="18"/>
  <c r="I199" i="18"/>
  <c r="H199" i="18"/>
  <c r="C199" i="18"/>
  <c r="B199" i="18"/>
  <c r="Q199" i="15"/>
  <c r="P199" i="15"/>
  <c r="O199" i="15"/>
  <c r="N199" i="15"/>
  <c r="J199" i="15"/>
  <c r="C199" i="15"/>
  <c r="B199" i="15"/>
  <c r="Q199" i="14"/>
  <c r="P199" i="14"/>
  <c r="O199" i="14"/>
  <c r="N199" i="14"/>
  <c r="J199" i="14"/>
  <c r="D199" i="14"/>
  <c r="C199" i="14"/>
  <c r="B199" i="14"/>
  <c r="P199" i="13"/>
  <c r="O199" i="13"/>
  <c r="N199" i="13"/>
  <c r="M199" i="13"/>
  <c r="I199" i="13"/>
  <c r="D199" i="13"/>
  <c r="C199" i="13"/>
  <c r="B199" i="13"/>
  <c r="R199" i="16"/>
  <c r="Q199" i="16"/>
  <c r="P199" i="16"/>
  <c r="O199" i="16"/>
  <c r="K199" i="16"/>
  <c r="D199" i="16"/>
  <c r="C199" i="16"/>
  <c r="B199" i="16"/>
  <c r="S199" i="11"/>
  <c r="R199" i="11"/>
  <c r="P199" i="11"/>
  <c r="O199" i="11"/>
  <c r="N199" i="11"/>
  <c r="K199" i="11"/>
  <c r="H199" i="11"/>
  <c r="T199" i="11" s="1"/>
  <c r="D199" i="11"/>
  <c r="C199" i="11"/>
  <c r="B199" i="11"/>
  <c r="P199" i="12"/>
  <c r="O199" i="12"/>
  <c r="N199" i="12"/>
  <c r="M199" i="12"/>
  <c r="I199" i="12"/>
  <c r="Q199" i="12" s="1"/>
  <c r="D199" i="12"/>
  <c r="C199" i="12"/>
  <c r="B199" i="12"/>
  <c r="P199" i="10"/>
  <c r="O199" i="10"/>
  <c r="M199" i="10"/>
  <c r="M199" i="18" s="1"/>
  <c r="I199" i="10"/>
  <c r="Q199" i="10" s="1"/>
  <c r="D199" i="10"/>
  <c r="C199" i="10"/>
  <c r="B199" i="10"/>
  <c r="O199" i="1"/>
  <c r="Z199" i="18" s="1"/>
  <c r="AN199" i="18" s="1"/>
  <c r="N199" i="1"/>
  <c r="P199" i="18" s="1"/>
  <c r="AM199" i="18" s="1"/>
  <c r="M199" i="1"/>
  <c r="J199" i="18" s="1"/>
  <c r="AL199" i="18" s="1"/>
  <c r="L199" i="1"/>
  <c r="D199" i="18" s="1"/>
  <c r="AK199" i="18" s="1"/>
  <c r="A199" i="1"/>
  <c r="A199" i="13" s="1"/>
  <c r="AX198" i="18"/>
  <c r="AW198" i="18"/>
  <c r="AV198" i="18"/>
  <c r="AI198" i="18"/>
  <c r="AG198" i="18"/>
  <c r="AF198" i="18"/>
  <c r="BB198" i="18" s="1"/>
  <c r="AE198" i="18"/>
  <c r="AD198" i="18"/>
  <c r="AC198" i="18"/>
  <c r="V198" i="18"/>
  <c r="W198" i="18" s="1"/>
  <c r="T198" i="18"/>
  <c r="S198" i="18"/>
  <c r="O198" i="18"/>
  <c r="N198" i="18"/>
  <c r="I198" i="18"/>
  <c r="H198" i="18"/>
  <c r="C198" i="18"/>
  <c r="B198" i="18"/>
  <c r="Q198" i="15"/>
  <c r="P198" i="15"/>
  <c r="O198" i="15"/>
  <c r="N198" i="15"/>
  <c r="J198" i="15"/>
  <c r="C198" i="15"/>
  <c r="B198" i="15"/>
  <c r="Q198" i="14"/>
  <c r="P198" i="14"/>
  <c r="O198" i="14"/>
  <c r="N198" i="14"/>
  <c r="J198" i="14"/>
  <c r="D198" i="14"/>
  <c r="C198" i="14"/>
  <c r="B198" i="14"/>
  <c r="P198" i="13"/>
  <c r="O198" i="13"/>
  <c r="N198" i="13"/>
  <c r="M198" i="13"/>
  <c r="I198" i="13"/>
  <c r="D198" i="13"/>
  <c r="C198" i="13"/>
  <c r="B198" i="13"/>
  <c r="R198" i="16"/>
  <c r="Q198" i="16"/>
  <c r="P198" i="16"/>
  <c r="O198" i="16"/>
  <c r="K198" i="16"/>
  <c r="S198" i="16" s="1"/>
  <c r="D198" i="16"/>
  <c r="C198" i="16"/>
  <c r="B198" i="16"/>
  <c r="S198" i="11"/>
  <c r="R198" i="11"/>
  <c r="P198" i="11"/>
  <c r="O198" i="11"/>
  <c r="N198" i="11"/>
  <c r="K198" i="11"/>
  <c r="H198" i="11"/>
  <c r="T198" i="11" s="1"/>
  <c r="D198" i="11"/>
  <c r="C198" i="11"/>
  <c r="B198" i="11"/>
  <c r="P198" i="12"/>
  <c r="O198" i="12"/>
  <c r="N198" i="12"/>
  <c r="M198" i="12"/>
  <c r="I198" i="12"/>
  <c r="Q198" i="12" s="1"/>
  <c r="D198" i="12"/>
  <c r="C198" i="12"/>
  <c r="B198" i="12"/>
  <c r="P198" i="10"/>
  <c r="O198" i="10"/>
  <c r="M198" i="10"/>
  <c r="I198" i="10"/>
  <c r="Q198" i="10" s="1"/>
  <c r="D198" i="10"/>
  <c r="C198" i="10"/>
  <c r="B198" i="10"/>
  <c r="O198" i="1"/>
  <c r="Z198" i="18" s="1"/>
  <c r="AN198" i="18" s="1"/>
  <c r="N198" i="1"/>
  <c r="P198" i="18" s="1"/>
  <c r="AM198" i="18" s="1"/>
  <c r="M198" i="1"/>
  <c r="J198" i="18" s="1"/>
  <c r="AL198" i="18" s="1"/>
  <c r="L198" i="1"/>
  <c r="D198" i="18" s="1"/>
  <c r="AK198" i="18" s="1"/>
  <c r="A198" i="1"/>
  <c r="A198" i="18" s="1"/>
  <c r="AX197" i="18"/>
  <c r="AW197" i="18"/>
  <c r="AV197" i="18"/>
  <c r="AI197" i="18"/>
  <c r="AG197" i="18"/>
  <c r="AF197" i="18"/>
  <c r="BB197" i="18" s="1"/>
  <c r="AE197" i="18"/>
  <c r="AD197" i="18"/>
  <c r="AC197" i="18"/>
  <c r="Y197" i="18"/>
  <c r="W197" i="18"/>
  <c r="V197" i="18"/>
  <c r="BA197" i="18" s="1"/>
  <c r="U197" i="18"/>
  <c r="T197" i="18"/>
  <c r="AZ197" i="18" s="1"/>
  <c r="S197" i="18"/>
  <c r="O197" i="18"/>
  <c r="N197" i="18"/>
  <c r="I197" i="18"/>
  <c r="H197" i="18"/>
  <c r="C197" i="18"/>
  <c r="B197" i="18"/>
  <c r="Q197" i="15"/>
  <c r="P197" i="15"/>
  <c r="O197" i="15"/>
  <c r="N197" i="15"/>
  <c r="J197" i="15"/>
  <c r="R197" i="15" s="1"/>
  <c r="D197" i="15"/>
  <c r="C197" i="15"/>
  <c r="B197" i="15"/>
  <c r="Q197" i="14"/>
  <c r="P197" i="14"/>
  <c r="O197" i="14"/>
  <c r="N197" i="14"/>
  <c r="J197" i="14"/>
  <c r="R197" i="14" s="1"/>
  <c r="C197" i="14"/>
  <c r="B197" i="14"/>
  <c r="P197" i="13"/>
  <c r="O197" i="13"/>
  <c r="N197" i="13"/>
  <c r="M197" i="13"/>
  <c r="I197" i="13"/>
  <c r="Q197" i="13" s="1"/>
  <c r="D197" i="13"/>
  <c r="C197" i="13"/>
  <c r="B197" i="13"/>
  <c r="R197" i="16"/>
  <c r="Q197" i="16"/>
  <c r="P197" i="16"/>
  <c r="O197" i="16"/>
  <c r="K197" i="16"/>
  <c r="S197" i="16" s="1"/>
  <c r="D197" i="16"/>
  <c r="C197" i="16"/>
  <c r="B197" i="16"/>
  <c r="S197" i="11"/>
  <c r="R197" i="11"/>
  <c r="P197" i="11"/>
  <c r="O197" i="11"/>
  <c r="N197" i="11"/>
  <c r="K197" i="11"/>
  <c r="H197" i="11"/>
  <c r="T197" i="11" s="1"/>
  <c r="D197" i="11"/>
  <c r="C197" i="11"/>
  <c r="B197" i="11"/>
  <c r="P197" i="12"/>
  <c r="O197" i="12"/>
  <c r="N197" i="12"/>
  <c r="M197" i="12"/>
  <c r="I197" i="12"/>
  <c r="Q197" i="12" s="1"/>
  <c r="D197" i="12"/>
  <c r="C197" i="12"/>
  <c r="B197" i="12"/>
  <c r="P197" i="10"/>
  <c r="O197" i="10"/>
  <c r="M197" i="10"/>
  <c r="M197" i="18" s="1"/>
  <c r="I197" i="10"/>
  <c r="Q197" i="10" s="1"/>
  <c r="D197" i="10"/>
  <c r="C197" i="10"/>
  <c r="B197" i="10"/>
  <c r="O197" i="1"/>
  <c r="Z197" i="18" s="1"/>
  <c r="AN197" i="18" s="1"/>
  <c r="N197" i="1"/>
  <c r="P197" i="18" s="1"/>
  <c r="AM197" i="18" s="1"/>
  <c r="M197" i="1"/>
  <c r="J197" i="18" s="1"/>
  <c r="AL197" i="18" s="1"/>
  <c r="L197" i="1"/>
  <c r="D197" i="18" s="1"/>
  <c r="AK197" i="18" s="1"/>
  <c r="A197" i="1"/>
  <c r="A197" i="18" s="1"/>
  <c r="AX196" i="18"/>
  <c r="AW196" i="18"/>
  <c r="AV196" i="18"/>
  <c r="AF196" i="18"/>
  <c r="BB196" i="18" s="1"/>
  <c r="AD196" i="18"/>
  <c r="AC196" i="18"/>
  <c r="V196" i="18"/>
  <c r="T196" i="18"/>
  <c r="AZ196" i="18" s="1"/>
  <c r="S196" i="18"/>
  <c r="O196" i="18"/>
  <c r="N196" i="18"/>
  <c r="I196" i="18"/>
  <c r="H196" i="18"/>
  <c r="C196" i="18"/>
  <c r="B196" i="18"/>
  <c r="Q196" i="15"/>
  <c r="P196" i="15"/>
  <c r="O196" i="15"/>
  <c r="N196" i="15"/>
  <c r="J196" i="15"/>
  <c r="C196" i="15"/>
  <c r="B196" i="15"/>
  <c r="Q196" i="14"/>
  <c r="P196" i="14"/>
  <c r="O196" i="14"/>
  <c r="N196" i="14"/>
  <c r="J196" i="14"/>
  <c r="D196" i="14"/>
  <c r="C196" i="14"/>
  <c r="B196" i="14"/>
  <c r="P196" i="13"/>
  <c r="O196" i="13"/>
  <c r="N196" i="13"/>
  <c r="M196" i="13"/>
  <c r="I196" i="13"/>
  <c r="D196" i="13"/>
  <c r="C196" i="13"/>
  <c r="B196" i="13"/>
  <c r="R196" i="16"/>
  <c r="Q196" i="16"/>
  <c r="P196" i="16"/>
  <c r="O196" i="16"/>
  <c r="K196" i="16"/>
  <c r="D196" i="16"/>
  <c r="C196" i="16"/>
  <c r="B196" i="16"/>
  <c r="S196" i="11"/>
  <c r="R196" i="11"/>
  <c r="P196" i="11"/>
  <c r="O196" i="11"/>
  <c r="N196" i="11"/>
  <c r="K196" i="11"/>
  <c r="H196" i="11"/>
  <c r="T196" i="11" s="1"/>
  <c r="D196" i="11"/>
  <c r="C196" i="11"/>
  <c r="B196" i="11"/>
  <c r="P196" i="12"/>
  <c r="O196" i="12"/>
  <c r="N196" i="12"/>
  <c r="M196" i="12"/>
  <c r="I196" i="12"/>
  <c r="Q196" i="12" s="1"/>
  <c r="D196" i="12"/>
  <c r="C196" i="12"/>
  <c r="B196" i="12"/>
  <c r="P196" i="10"/>
  <c r="O196" i="10"/>
  <c r="M196" i="10"/>
  <c r="M196" i="18" s="1"/>
  <c r="I196" i="10"/>
  <c r="Q196" i="10" s="1"/>
  <c r="D196" i="10"/>
  <c r="C196" i="10"/>
  <c r="B196" i="10"/>
  <c r="O196" i="1"/>
  <c r="Z196" i="18" s="1"/>
  <c r="N196" i="1"/>
  <c r="P196" i="18" s="1"/>
  <c r="M196" i="1"/>
  <c r="J196" i="18" s="1"/>
  <c r="AL196" i="18" s="1"/>
  <c r="L196" i="1"/>
  <c r="D196" i="18" s="1"/>
  <c r="AK196" i="18" s="1"/>
  <c r="A196" i="1"/>
  <c r="A196" i="13" s="1"/>
  <c r="AX195" i="18"/>
  <c r="AW195" i="18"/>
  <c r="AV195" i="18"/>
  <c r="AF195" i="18"/>
  <c r="BB195" i="18" s="1"/>
  <c r="AD195" i="18"/>
  <c r="AC195" i="18"/>
  <c r="V195" i="18"/>
  <c r="W195" i="18" s="1"/>
  <c r="T195" i="18"/>
  <c r="AZ195" i="18" s="1"/>
  <c r="S195" i="18"/>
  <c r="O195" i="18"/>
  <c r="N195" i="18"/>
  <c r="I195" i="18"/>
  <c r="H195" i="18"/>
  <c r="C195" i="18"/>
  <c r="B195" i="18"/>
  <c r="Q195" i="15"/>
  <c r="P195" i="15"/>
  <c r="O195" i="15"/>
  <c r="N195" i="15"/>
  <c r="J195" i="15"/>
  <c r="C195" i="15"/>
  <c r="B195" i="15"/>
  <c r="Q195" i="14"/>
  <c r="P195" i="14"/>
  <c r="O195" i="14"/>
  <c r="N195" i="14"/>
  <c r="J195" i="14"/>
  <c r="D195" i="14"/>
  <c r="C195" i="14"/>
  <c r="B195" i="14"/>
  <c r="P195" i="13"/>
  <c r="O195" i="13"/>
  <c r="N195" i="13"/>
  <c r="M195" i="13"/>
  <c r="I195" i="13"/>
  <c r="D195" i="13"/>
  <c r="C195" i="13"/>
  <c r="B195" i="13"/>
  <c r="R195" i="16"/>
  <c r="Q195" i="16"/>
  <c r="P195" i="16"/>
  <c r="O195" i="16"/>
  <c r="K195" i="16"/>
  <c r="D195" i="16"/>
  <c r="C195" i="16"/>
  <c r="B195" i="16"/>
  <c r="S195" i="11"/>
  <c r="R195" i="11"/>
  <c r="P195" i="11"/>
  <c r="O195" i="11"/>
  <c r="N195" i="11"/>
  <c r="K195" i="11"/>
  <c r="H195" i="11"/>
  <c r="T195" i="11" s="1"/>
  <c r="D195" i="11"/>
  <c r="C195" i="11"/>
  <c r="B195" i="11"/>
  <c r="P195" i="12"/>
  <c r="O195" i="12"/>
  <c r="N195" i="12"/>
  <c r="M195" i="12"/>
  <c r="I195" i="12"/>
  <c r="Q195" i="12" s="1"/>
  <c r="D195" i="12"/>
  <c r="C195" i="12"/>
  <c r="B195" i="12"/>
  <c r="P195" i="10"/>
  <c r="O195" i="10"/>
  <c r="M195" i="10"/>
  <c r="I195" i="10"/>
  <c r="Q195" i="10" s="1"/>
  <c r="D195" i="10"/>
  <c r="C195" i="10"/>
  <c r="B195" i="10"/>
  <c r="O195" i="1"/>
  <c r="Z195" i="18" s="1"/>
  <c r="N195" i="1"/>
  <c r="P195" i="18" s="1"/>
  <c r="AM195" i="18" s="1"/>
  <c r="M195" i="1"/>
  <c r="J195" i="18" s="1"/>
  <c r="AL195" i="18" s="1"/>
  <c r="L195" i="1"/>
  <c r="D195" i="18" s="1"/>
  <c r="AK195" i="18" s="1"/>
  <c r="A195" i="1"/>
  <c r="A195" i="18" s="1"/>
  <c r="AX194" i="18"/>
  <c r="AW194" i="18"/>
  <c r="AV194" i="18"/>
  <c r="AI194" i="18"/>
  <c r="AG194" i="18"/>
  <c r="AF194" i="18"/>
  <c r="BB194" i="18" s="1"/>
  <c r="AE194" i="18"/>
  <c r="AD194" i="18"/>
  <c r="AC194" i="18"/>
  <c r="Y194" i="18"/>
  <c r="W194" i="18"/>
  <c r="V194" i="18"/>
  <c r="BA194" i="18" s="1"/>
  <c r="U194" i="18"/>
  <c r="T194" i="18"/>
  <c r="AZ194" i="18" s="1"/>
  <c r="S194" i="18"/>
  <c r="O194" i="18"/>
  <c r="N194" i="18"/>
  <c r="I194" i="18"/>
  <c r="H194" i="18"/>
  <c r="C194" i="18"/>
  <c r="B194" i="18"/>
  <c r="Q194" i="15"/>
  <c r="P194" i="15"/>
  <c r="O194" i="15"/>
  <c r="N194" i="15"/>
  <c r="J194" i="15"/>
  <c r="R194" i="15" s="1"/>
  <c r="D194" i="15"/>
  <c r="C194" i="15"/>
  <c r="B194" i="15"/>
  <c r="Q194" i="14"/>
  <c r="P194" i="14"/>
  <c r="O194" i="14"/>
  <c r="N194" i="14"/>
  <c r="J194" i="14"/>
  <c r="R194" i="14" s="1"/>
  <c r="C194" i="14"/>
  <c r="B194" i="14"/>
  <c r="P194" i="13"/>
  <c r="O194" i="13"/>
  <c r="N194" i="13"/>
  <c r="M194" i="13"/>
  <c r="I194" i="13"/>
  <c r="Q194" i="13" s="1"/>
  <c r="D194" i="13"/>
  <c r="C194" i="13"/>
  <c r="B194" i="13"/>
  <c r="R194" i="16"/>
  <c r="Q194" i="16"/>
  <c r="P194" i="16"/>
  <c r="O194" i="16"/>
  <c r="K194" i="16"/>
  <c r="S194" i="16" s="1"/>
  <c r="D194" i="16"/>
  <c r="C194" i="16"/>
  <c r="B194" i="16"/>
  <c r="S194" i="11"/>
  <c r="R194" i="11"/>
  <c r="P194" i="11"/>
  <c r="O194" i="11"/>
  <c r="N194" i="11"/>
  <c r="K194" i="11"/>
  <c r="H194" i="11"/>
  <c r="T194" i="11" s="1"/>
  <c r="D194" i="11"/>
  <c r="C194" i="11"/>
  <c r="B194" i="11"/>
  <c r="P194" i="12"/>
  <c r="O194" i="12"/>
  <c r="N194" i="12"/>
  <c r="M194" i="12"/>
  <c r="I194" i="12"/>
  <c r="Q194" i="12" s="1"/>
  <c r="D194" i="12"/>
  <c r="C194" i="12"/>
  <c r="B194" i="12"/>
  <c r="P194" i="10"/>
  <c r="O194" i="10"/>
  <c r="M194" i="10"/>
  <c r="I194" i="10"/>
  <c r="Q194" i="10" s="1"/>
  <c r="D194" i="10"/>
  <c r="C194" i="10"/>
  <c r="B194" i="10"/>
  <c r="O194" i="1"/>
  <c r="Z194" i="18" s="1"/>
  <c r="AN194" i="18" s="1"/>
  <c r="N194" i="1"/>
  <c r="P194" i="18" s="1"/>
  <c r="AM194" i="18" s="1"/>
  <c r="M194" i="1"/>
  <c r="J194" i="18" s="1"/>
  <c r="AL194" i="18" s="1"/>
  <c r="L194" i="1"/>
  <c r="D194" i="18" s="1"/>
  <c r="AK194" i="18" s="1"/>
  <c r="A194" i="1"/>
  <c r="A194" i="15" s="1"/>
  <c r="AX193" i="18"/>
  <c r="AW193" i="18"/>
  <c r="AV193" i="18"/>
  <c r="AI193" i="18"/>
  <c r="AG193" i="18"/>
  <c r="AF193" i="18"/>
  <c r="BB193" i="18" s="1"/>
  <c r="AE193" i="18"/>
  <c r="AD193" i="18"/>
  <c r="AC193" i="18"/>
  <c r="V193" i="18"/>
  <c r="W193" i="18" s="1"/>
  <c r="T193" i="18"/>
  <c r="S193" i="18"/>
  <c r="O193" i="18"/>
  <c r="N193" i="18"/>
  <c r="I193" i="18"/>
  <c r="H193" i="18"/>
  <c r="C193" i="18"/>
  <c r="B193" i="18"/>
  <c r="Q193" i="15"/>
  <c r="P193" i="15"/>
  <c r="O193" i="15"/>
  <c r="N193" i="15"/>
  <c r="J193" i="15"/>
  <c r="C193" i="15"/>
  <c r="B193" i="15"/>
  <c r="Q193" i="14"/>
  <c r="P193" i="14"/>
  <c r="O193" i="14"/>
  <c r="N193" i="14"/>
  <c r="J193" i="14"/>
  <c r="D193" i="14"/>
  <c r="C193" i="14"/>
  <c r="B193" i="14"/>
  <c r="P193" i="13"/>
  <c r="O193" i="13"/>
  <c r="N193" i="13"/>
  <c r="M193" i="13"/>
  <c r="I193" i="13"/>
  <c r="Q193" i="13" s="1"/>
  <c r="D193" i="13"/>
  <c r="C193" i="13"/>
  <c r="B193" i="13"/>
  <c r="R193" i="16"/>
  <c r="Q193" i="16"/>
  <c r="P193" i="16"/>
  <c r="O193" i="16"/>
  <c r="K193" i="16"/>
  <c r="S193" i="16" s="1"/>
  <c r="D193" i="16"/>
  <c r="C193" i="16"/>
  <c r="B193" i="16"/>
  <c r="S193" i="11"/>
  <c r="R193" i="11"/>
  <c r="P193" i="11"/>
  <c r="O193" i="11"/>
  <c r="N193" i="11"/>
  <c r="K193" i="11"/>
  <c r="H193" i="11"/>
  <c r="T193" i="11" s="1"/>
  <c r="D193" i="11"/>
  <c r="C193" i="11"/>
  <c r="B193" i="11"/>
  <c r="P193" i="12"/>
  <c r="O193" i="12"/>
  <c r="N193" i="12"/>
  <c r="M193" i="12"/>
  <c r="I193" i="12"/>
  <c r="Q193" i="12" s="1"/>
  <c r="D193" i="12"/>
  <c r="C193" i="12"/>
  <c r="B193" i="12"/>
  <c r="P193" i="10"/>
  <c r="O193" i="10"/>
  <c r="M193" i="10"/>
  <c r="I193" i="10"/>
  <c r="Q193" i="10" s="1"/>
  <c r="D193" i="10"/>
  <c r="C193" i="10"/>
  <c r="B193" i="10"/>
  <c r="O193" i="1"/>
  <c r="Z193" i="18" s="1"/>
  <c r="AN193" i="18" s="1"/>
  <c r="N193" i="1"/>
  <c r="P193" i="18" s="1"/>
  <c r="AM193" i="18" s="1"/>
  <c r="M193" i="1"/>
  <c r="J193" i="18" s="1"/>
  <c r="AL193" i="18" s="1"/>
  <c r="L193" i="1"/>
  <c r="D193" i="18" s="1"/>
  <c r="AK193" i="18" s="1"/>
  <c r="A193" i="1"/>
  <c r="A193" i="15" s="1"/>
  <c r="AX192" i="18"/>
  <c r="AW192" i="18"/>
  <c r="AV192" i="18"/>
  <c r="AI192" i="18"/>
  <c r="AG192" i="18"/>
  <c r="AF192" i="18"/>
  <c r="BB192" i="18" s="1"/>
  <c r="AE192" i="18"/>
  <c r="AD192" i="18"/>
  <c r="AC192" i="18"/>
  <c r="V192" i="18"/>
  <c r="W192" i="18" s="1"/>
  <c r="T192" i="18"/>
  <c r="AZ192" i="18" s="1"/>
  <c r="S192" i="18"/>
  <c r="O192" i="18"/>
  <c r="N192" i="18"/>
  <c r="I192" i="18"/>
  <c r="H192" i="18"/>
  <c r="C192" i="18"/>
  <c r="B192" i="18"/>
  <c r="Q192" i="15"/>
  <c r="P192" i="15"/>
  <c r="O192" i="15"/>
  <c r="N192" i="15"/>
  <c r="J192" i="15"/>
  <c r="C192" i="15"/>
  <c r="B192" i="15"/>
  <c r="Q192" i="14"/>
  <c r="P192" i="14"/>
  <c r="O192" i="14"/>
  <c r="N192" i="14"/>
  <c r="J192" i="14"/>
  <c r="D192" i="14"/>
  <c r="C192" i="14"/>
  <c r="B192" i="14"/>
  <c r="P192" i="13"/>
  <c r="O192" i="13"/>
  <c r="N192" i="13"/>
  <c r="M192" i="13"/>
  <c r="I192" i="13"/>
  <c r="D192" i="13"/>
  <c r="C192" i="13"/>
  <c r="B192" i="13"/>
  <c r="R192" i="16"/>
  <c r="Q192" i="16"/>
  <c r="P192" i="16"/>
  <c r="O192" i="16"/>
  <c r="K192" i="16"/>
  <c r="S192" i="16" s="1"/>
  <c r="D192" i="16"/>
  <c r="C192" i="16"/>
  <c r="B192" i="16"/>
  <c r="S192" i="11"/>
  <c r="R192" i="11"/>
  <c r="P192" i="11"/>
  <c r="O192" i="11"/>
  <c r="N192" i="11"/>
  <c r="K192" i="11"/>
  <c r="H192" i="11"/>
  <c r="T192" i="11" s="1"/>
  <c r="D192" i="11"/>
  <c r="C192" i="11"/>
  <c r="B192" i="11"/>
  <c r="P192" i="12"/>
  <c r="O192" i="12"/>
  <c r="N192" i="12"/>
  <c r="M192" i="12"/>
  <c r="I192" i="12"/>
  <c r="Q192" i="12" s="1"/>
  <c r="D192" i="12"/>
  <c r="C192" i="12"/>
  <c r="B192" i="12"/>
  <c r="P192" i="10"/>
  <c r="O192" i="10"/>
  <c r="M192" i="10"/>
  <c r="I192" i="10"/>
  <c r="Q192" i="10" s="1"/>
  <c r="D192" i="10"/>
  <c r="C192" i="10"/>
  <c r="B192" i="10"/>
  <c r="O192" i="1"/>
  <c r="Z192" i="18" s="1"/>
  <c r="AN192" i="18" s="1"/>
  <c r="N192" i="1"/>
  <c r="P192" i="18" s="1"/>
  <c r="AM192" i="18" s="1"/>
  <c r="M192" i="1"/>
  <c r="J192" i="18" s="1"/>
  <c r="AL192" i="18" s="1"/>
  <c r="L192" i="1"/>
  <c r="D192" i="18" s="1"/>
  <c r="AK192" i="18" s="1"/>
  <c r="A192" i="1"/>
  <c r="A192" i="15" s="1"/>
  <c r="AX191" i="18"/>
  <c r="AW191" i="18"/>
  <c r="AV191" i="18"/>
  <c r="AF191" i="18"/>
  <c r="AD191" i="18"/>
  <c r="AC191" i="18"/>
  <c r="Y191" i="18"/>
  <c r="W191" i="18"/>
  <c r="V191" i="18"/>
  <c r="U191" i="18"/>
  <c r="T191" i="18"/>
  <c r="AZ191" i="18" s="1"/>
  <c r="S191" i="18"/>
  <c r="O191" i="18"/>
  <c r="N191" i="18"/>
  <c r="I191" i="18"/>
  <c r="H191" i="18"/>
  <c r="C191" i="18"/>
  <c r="B191" i="18"/>
  <c r="Q191" i="15"/>
  <c r="P191" i="15"/>
  <c r="O191" i="15"/>
  <c r="N191" i="15"/>
  <c r="J191" i="15"/>
  <c r="R191" i="15" s="1"/>
  <c r="D191" i="15"/>
  <c r="C191" i="15"/>
  <c r="B191" i="15"/>
  <c r="Q191" i="14"/>
  <c r="P191" i="14"/>
  <c r="O191" i="14"/>
  <c r="N191" i="14"/>
  <c r="J191" i="14"/>
  <c r="R191" i="14" s="1"/>
  <c r="C191" i="14"/>
  <c r="B191" i="14"/>
  <c r="P191" i="13"/>
  <c r="O191" i="13"/>
  <c r="N191" i="13"/>
  <c r="I191" i="13"/>
  <c r="D191" i="13"/>
  <c r="C191" i="13"/>
  <c r="B191" i="13"/>
  <c r="R191" i="16"/>
  <c r="Q191" i="16"/>
  <c r="P191" i="16"/>
  <c r="O191" i="16"/>
  <c r="K191" i="16"/>
  <c r="S191" i="16" s="1"/>
  <c r="D191" i="16"/>
  <c r="C191" i="16"/>
  <c r="B191" i="16"/>
  <c r="S191" i="11"/>
  <c r="R191" i="11"/>
  <c r="P191" i="11"/>
  <c r="O191" i="11"/>
  <c r="N191" i="11"/>
  <c r="K191" i="11"/>
  <c r="H191" i="11"/>
  <c r="T191" i="11" s="1"/>
  <c r="D191" i="11"/>
  <c r="C191" i="11"/>
  <c r="B191" i="11"/>
  <c r="P191" i="12"/>
  <c r="O191" i="12"/>
  <c r="N191" i="12"/>
  <c r="M191" i="12"/>
  <c r="I191" i="12"/>
  <c r="Q191" i="12" s="1"/>
  <c r="D191" i="12"/>
  <c r="C191" i="12"/>
  <c r="B191" i="12"/>
  <c r="P191" i="10"/>
  <c r="O191" i="10"/>
  <c r="M191" i="10"/>
  <c r="M191" i="18" s="1"/>
  <c r="I191" i="10"/>
  <c r="Q191" i="10" s="1"/>
  <c r="D191" i="10"/>
  <c r="C191" i="10"/>
  <c r="B191" i="10"/>
  <c r="O191" i="1"/>
  <c r="Z191" i="18" s="1"/>
  <c r="AN191" i="18" s="1"/>
  <c r="N191" i="1"/>
  <c r="P191" i="18" s="1"/>
  <c r="AM191" i="18" s="1"/>
  <c r="M191" i="1"/>
  <c r="J191" i="18" s="1"/>
  <c r="AL191" i="18" s="1"/>
  <c r="L191" i="1"/>
  <c r="D191" i="18" s="1"/>
  <c r="AK191" i="18" s="1"/>
  <c r="A191" i="1"/>
  <c r="A191" i="18" s="1"/>
  <c r="AX190" i="18"/>
  <c r="AW190" i="18"/>
  <c r="AV190" i="18"/>
  <c r="AF190" i="18"/>
  <c r="BB190" i="18" s="1"/>
  <c r="AD190" i="18"/>
  <c r="AC190" i="18"/>
  <c r="Y190" i="18"/>
  <c r="W190" i="18"/>
  <c r="V190" i="18"/>
  <c r="BA190" i="18" s="1"/>
  <c r="U190" i="18"/>
  <c r="T190" i="18"/>
  <c r="AZ190" i="18" s="1"/>
  <c r="S190" i="18"/>
  <c r="O190" i="18"/>
  <c r="N190" i="18"/>
  <c r="I190" i="18"/>
  <c r="H190" i="18"/>
  <c r="C190" i="18"/>
  <c r="B190" i="18"/>
  <c r="Q190" i="15"/>
  <c r="P190" i="15"/>
  <c r="O190" i="15"/>
  <c r="N190" i="15"/>
  <c r="J190" i="15"/>
  <c r="R190" i="15" s="1"/>
  <c r="D190" i="15"/>
  <c r="C190" i="15"/>
  <c r="B190" i="15"/>
  <c r="Q190" i="14"/>
  <c r="P190" i="14"/>
  <c r="O190" i="14"/>
  <c r="N190" i="14"/>
  <c r="J190" i="14"/>
  <c r="R190" i="14" s="1"/>
  <c r="C190" i="14"/>
  <c r="B190" i="14"/>
  <c r="P190" i="13"/>
  <c r="O190" i="13"/>
  <c r="N190" i="13"/>
  <c r="M190" i="13"/>
  <c r="I190" i="13"/>
  <c r="Q190" i="13" s="1"/>
  <c r="D190" i="13"/>
  <c r="C190" i="13"/>
  <c r="B190" i="13"/>
  <c r="R190" i="16"/>
  <c r="Q190" i="16"/>
  <c r="P190" i="16"/>
  <c r="O190" i="16"/>
  <c r="K190" i="16"/>
  <c r="S190" i="16" s="1"/>
  <c r="D190" i="16"/>
  <c r="C190" i="16"/>
  <c r="B190" i="16"/>
  <c r="S190" i="11"/>
  <c r="R190" i="11"/>
  <c r="P190" i="11"/>
  <c r="O190" i="11"/>
  <c r="N190" i="11"/>
  <c r="K190" i="11"/>
  <c r="H190" i="11"/>
  <c r="T190" i="11" s="1"/>
  <c r="D190" i="11"/>
  <c r="C190" i="11"/>
  <c r="B190" i="11"/>
  <c r="P190" i="12"/>
  <c r="O190" i="12"/>
  <c r="N190" i="12"/>
  <c r="M190" i="12"/>
  <c r="I190" i="12"/>
  <c r="Q190" i="12" s="1"/>
  <c r="D190" i="12"/>
  <c r="C190" i="12"/>
  <c r="B190" i="12"/>
  <c r="P190" i="10"/>
  <c r="O190" i="10"/>
  <c r="M190" i="10"/>
  <c r="G190" i="18" s="1"/>
  <c r="I190" i="10"/>
  <c r="Q190" i="10" s="1"/>
  <c r="D190" i="10"/>
  <c r="C190" i="10"/>
  <c r="B190" i="10"/>
  <c r="O190" i="1"/>
  <c r="Z190" i="18" s="1"/>
  <c r="AN190" i="18" s="1"/>
  <c r="N190" i="1"/>
  <c r="P190" i="18" s="1"/>
  <c r="AM190" i="18" s="1"/>
  <c r="M190" i="1"/>
  <c r="J190" i="18" s="1"/>
  <c r="AL190" i="18" s="1"/>
  <c r="L190" i="1"/>
  <c r="D190" i="18" s="1"/>
  <c r="AK190" i="18" s="1"/>
  <c r="A190" i="1"/>
  <c r="A190" i="18" s="1"/>
  <c r="AX189" i="18"/>
  <c r="AW189" i="18"/>
  <c r="AV189" i="18"/>
  <c r="AF189" i="18"/>
  <c r="BB189" i="18" s="1"/>
  <c r="AD189" i="18"/>
  <c r="AC189" i="18"/>
  <c r="Y189" i="18"/>
  <c r="W189" i="18"/>
  <c r="V189" i="18"/>
  <c r="U189" i="18"/>
  <c r="T189" i="18"/>
  <c r="AZ189" i="18" s="1"/>
  <c r="S189" i="18"/>
  <c r="O189" i="18"/>
  <c r="N189" i="18"/>
  <c r="I189" i="18"/>
  <c r="H189" i="18"/>
  <c r="C189" i="18"/>
  <c r="B189" i="18"/>
  <c r="Q189" i="15"/>
  <c r="P189" i="15"/>
  <c r="O189" i="15"/>
  <c r="N189" i="15"/>
  <c r="J189" i="15"/>
  <c r="R189" i="15" s="1"/>
  <c r="D189" i="15"/>
  <c r="C189" i="15"/>
  <c r="B189" i="15"/>
  <c r="Q189" i="14"/>
  <c r="P189" i="14"/>
  <c r="O189" i="14"/>
  <c r="N189" i="14"/>
  <c r="J189" i="14"/>
  <c r="R189" i="14" s="1"/>
  <c r="C189" i="14"/>
  <c r="B189" i="14"/>
  <c r="P189" i="13"/>
  <c r="O189" i="13"/>
  <c r="N189" i="13"/>
  <c r="M189" i="13"/>
  <c r="I189" i="13"/>
  <c r="Q189" i="13" s="1"/>
  <c r="D189" i="13"/>
  <c r="C189" i="13"/>
  <c r="B189" i="13"/>
  <c r="R189" i="16"/>
  <c r="Q189" i="16"/>
  <c r="P189" i="16"/>
  <c r="O189" i="16"/>
  <c r="K189" i="16"/>
  <c r="S189" i="16" s="1"/>
  <c r="D189" i="16"/>
  <c r="C189" i="16"/>
  <c r="B189" i="16"/>
  <c r="S189" i="11"/>
  <c r="R189" i="11"/>
  <c r="P189" i="11"/>
  <c r="O189" i="11"/>
  <c r="N189" i="11"/>
  <c r="K189" i="11"/>
  <c r="H189" i="11"/>
  <c r="T189" i="11" s="1"/>
  <c r="D189" i="11"/>
  <c r="C189" i="11"/>
  <c r="B189" i="11"/>
  <c r="P189" i="12"/>
  <c r="O189" i="12"/>
  <c r="N189" i="12"/>
  <c r="M189" i="12"/>
  <c r="I189" i="12"/>
  <c r="Q189" i="12" s="1"/>
  <c r="D189" i="12"/>
  <c r="C189" i="12"/>
  <c r="B189" i="12"/>
  <c r="P189" i="10"/>
  <c r="O189" i="10"/>
  <c r="M189" i="10"/>
  <c r="I189" i="10"/>
  <c r="Q189" i="10" s="1"/>
  <c r="D189" i="10"/>
  <c r="C189" i="10"/>
  <c r="B189" i="10"/>
  <c r="O189" i="1"/>
  <c r="Z189" i="18" s="1"/>
  <c r="AG189" i="18" s="1"/>
  <c r="N189" i="1"/>
  <c r="P189" i="18" s="1"/>
  <c r="AM189" i="18" s="1"/>
  <c r="M189" i="1"/>
  <c r="J189" i="18" s="1"/>
  <c r="AL189" i="18" s="1"/>
  <c r="L189" i="1"/>
  <c r="D189" i="18" s="1"/>
  <c r="AK189" i="18" s="1"/>
  <c r="A189" i="1"/>
  <c r="A189" i="14" s="1"/>
  <c r="AX188" i="18"/>
  <c r="AW188" i="18"/>
  <c r="AV188" i="18"/>
  <c r="AF188" i="18"/>
  <c r="BB188" i="18" s="1"/>
  <c r="AD188" i="18"/>
  <c r="AC188" i="18"/>
  <c r="Y188" i="18"/>
  <c r="W188" i="18"/>
  <c r="V188" i="18"/>
  <c r="U188" i="18"/>
  <c r="T188" i="18"/>
  <c r="AZ188" i="18" s="1"/>
  <c r="S188" i="18"/>
  <c r="O188" i="18"/>
  <c r="N188" i="18"/>
  <c r="I188" i="18"/>
  <c r="H188" i="18"/>
  <c r="C188" i="18"/>
  <c r="B188" i="18"/>
  <c r="Q188" i="15"/>
  <c r="P188" i="15"/>
  <c r="O188" i="15"/>
  <c r="N188" i="15"/>
  <c r="J188" i="15"/>
  <c r="R188" i="15" s="1"/>
  <c r="D188" i="15"/>
  <c r="C188" i="15"/>
  <c r="B188" i="15"/>
  <c r="Q188" i="14"/>
  <c r="P188" i="14"/>
  <c r="O188" i="14"/>
  <c r="N188" i="14"/>
  <c r="J188" i="14"/>
  <c r="R188" i="14" s="1"/>
  <c r="C188" i="14"/>
  <c r="B188" i="14"/>
  <c r="P188" i="13"/>
  <c r="O188" i="13"/>
  <c r="N188" i="13"/>
  <c r="M188" i="13"/>
  <c r="I188" i="13"/>
  <c r="Q188" i="13" s="1"/>
  <c r="D188" i="13"/>
  <c r="C188" i="13"/>
  <c r="B188" i="13"/>
  <c r="R188" i="16"/>
  <c r="Q188" i="16"/>
  <c r="P188" i="16"/>
  <c r="O188" i="16"/>
  <c r="K188" i="16"/>
  <c r="S188" i="16" s="1"/>
  <c r="D188" i="16"/>
  <c r="C188" i="16"/>
  <c r="B188" i="16"/>
  <c r="S188" i="11"/>
  <c r="R188" i="11"/>
  <c r="P188" i="11"/>
  <c r="O188" i="11"/>
  <c r="N188" i="11"/>
  <c r="K188" i="11"/>
  <c r="H188" i="11"/>
  <c r="T188" i="11" s="1"/>
  <c r="D188" i="11"/>
  <c r="C188" i="11"/>
  <c r="B188" i="11"/>
  <c r="P188" i="12"/>
  <c r="O188" i="12"/>
  <c r="N188" i="12"/>
  <c r="M188" i="12"/>
  <c r="I188" i="12"/>
  <c r="Q188" i="12" s="1"/>
  <c r="D188" i="12"/>
  <c r="C188" i="12"/>
  <c r="B188" i="12"/>
  <c r="P188" i="10"/>
  <c r="O188" i="10"/>
  <c r="M188" i="10"/>
  <c r="M188" i="18" s="1"/>
  <c r="I188" i="10"/>
  <c r="Q188" i="10" s="1"/>
  <c r="D188" i="10"/>
  <c r="C188" i="10"/>
  <c r="B188" i="10"/>
  <c r="O188" i="1"/>
  <c r="Z188" i="18" s="1"/>
  <c r="AN188" i="18" s="1"/>
  <c r="N188" i="1"/>
  <c r="P188" i="18" s="1"/>
  <c r="AM188" i="18" s="1"/>
  <c r="M188" i="1"/>
  <c r="J188" i="18" s="1"/>
  <c r="AL188" i="18" s="1"/>
  <c r="L188" i="1"/>
  <c r="D188" i="18" s="1"/>
  <c r="AK188" i="18" s="1"/>
  <c r="A188" i="1"/>
  <c r="A188" i="14" s="1"/>
  <c r="AX187" i="18"/>
  <c r="AW187" i="18"/>
  <c r="AV187" i="18"/>
  <c r="AI187" i="18"/>
  <c r="AG187" i="18"/>
  <c r="AF187" i="18"/>
  <c r="BB187" i="18" s="1"/>
  <c r="AE187" i="18"/>
  <c r="AD187" i="18"/>
  <c r="AC187" i="18"/>
  <c r="Y187" i="18"/>
  <c r="W187" i="18"/>
  <c r="V187" i="18"/>
  <c r="U187" i="18"/>
  <c r="T187" i="18"/>
  <c r="AZ187" i="18" s="1"/>
  <c r="S187" i="18"/>
  <c r="O187" i="18"/>
  <c r="N187" i="18"/>
  <c r="I187" i="18"/>
  <c r="H187" i="18"/>
  <c r="C187" i="18"/>
  <c r="B187" i="18"/>
  <c r="Q187" i="15"/>
  <c r="P187" i="15"/>
  <c r="O187" i="15"/>
  <c r="N187" i="15"/>
  <c r="J187" i="15"/>
  <c r="R187" i="15" s="1"/>
  <c r="D187" i="15"/>
  <c r="C187" i="15"/>
  <c r="B187" i="15"/>
  <c r="Q187" i="14"/>
  <c r="P187" i="14"/>
  <c r="O187" i="14"/>
  <c r="N187" i="14"/>
  <c r="J187" i="14"/>
  <c r="R187" i="14" s="1"/>
  <c r="C187" i="14"/>
  <c r="B187" i="14"/>
  <c r="P187" i="13"/>
  <c r="O187" i="13"/>
  <c r="N187" i="13"/>
  <c r="M187" i="13"/>
  <c r="I187" i="13"/>
  <c r="Q187" i="13" s="1"/>
  <c r="D187" i="13"/>
  <c r="C187" i="13"/>
  <c r="B187" i="13"/>
  <c r="R187" i="16"/>
  <c r="Q187" i="16"/>
  <c r="P187" i="16"/>
  <c r="O187" i="16"/>
  <c r="K187" i="16"/>
  <c r="S187" i="16" s="1"/>
  <c r="D187" i="16"/>
  <c r="C187" i="16"/>
  <c r="B187" i="16"/>
  <c r="S187" i="11"/>
  <c r="R187" i="11"/>
  <c r="P187" i="11"/>
  <c r="O187" i="11"/>
  <c r="N187" i="11"/>
  <c r="K187" i="11"/>
  <c r="H187" i="11"/>
  <c r="T187" i="11" s="1"/>
  <c r="D187" i="11"/>
  <c r="C187" i="11"/>
  <c r="B187" i="11"/>
  <c r="P187" i="12"/>
  <c r="O187" i="12"/>
  <c r="N187" i="12"/>
  <c r="M187" i="12"/>
  <c r="I187" i="12"/>
  <c r="Q187" i="12" s="1"/>
  <c r="D187" i="12"/>
  <c r="C187" i="12"/>
  <c r="B187" i="12"/>
  <c r="P187" i="10"/>
  <c r="O187" i="10"/>
  <c r="M187" i="10"/>
  <c r="I187" i="10"/>
  <c r="Q187" i="10" s="1"/>
  <c r="D187" i="10"/>
  <c r="C187" i="10"/>
  <c r="B187" i="10"/>
  <c r="O187" i="1"/>
  <c r="Z187" i="18" s="1"/>
  <c r="AN187" i="18" s="1"/>
  <c r="N187" i="1"/>
  <c r="P187" i="18" s="1"/>
  <c r="AM187" i="18" s="1"/>
  <c r="M187" i="1"/>
  <c r="J187" i="18" s="1"/>
  <c r="AL187" i="18" s="1"/>
  <c r="L187" i="1"/>
  <c r="D187" i="18" s="1"/>
  <c r="AK187" i="18" s="1"/>
  <c r="A187" i="1"/>
  <c r="A187" i="14" s="1"/>
  <c r="AX186" i="18"/>
  <c r="AW186" i="18"/>
  <c r="AV186" i="18"/>
  <c r="AF186" i="18"/>
  <c r="BB186" i="18" s="1"/>
  <c r="AD186" i="18"/>
  <c r="AC186" i="18"/>
  <c r="Y186" i="18"/>
  <c r="W186" i="18"/>
  <c r="V186" i="18"/>
  <c r="U186" i="18"/>
  <c r="T186" i="18"/>
  <c r="AZ186" i="18" s="1"/>
  <c r="S186" i="18"/>
  <c r="O186" i="18"/>
  <c r="N186" i="18"/>
  <c r="I186" i="18"/>
  <c r="H186" i="18"/>
  <c r="C186" i="18"/>
  <c r="B186" i="18"/>
  <c r="Q186" i="15"/>
  <c r="P186" i="15"/>
  <c r="O186" i="15"/>
  <c r="N186" i="15"/>
  <c r="J186" i="15"/>
  <c r="R186" i="15" s="1"/>
  <c r="D186" i="15"/>
  <c r="C186" i="15"/>
  <c r="B186" i="15"/>
  <c r="Q186" i="14"/>
  <c r="P186" i="14"/>
  <c r="O186" i="14"/>
  <c r="N186" i="14"/>
  <c r="J186" i="14"/>
  <c r="R186" i="14" s="1"/>
  <c r="C186" i="14"/>
  <c r="B186" i="14"/>
  <c r="P186" i="13"/>
  <c r="O186" i="13"/>
  <c r="N186" i="13"/>
  <c r="M186" i="13"/>
  <c r="I186" i="13"/>
  <c r="D186" i="13"/>
  <c r="C186" i="13"/>
  <c r="B186" i="13"/>
  <c r="R186" i="16"/>
  <c r="Q186" i="16"/>
  <c r="P186" i="16"/>
  <c r="O186" i="16"/>
  <c r="K186" i="16"/>
  <c r="S186" i="16" s="1"/>
  <c r="D186" i="16"/>
  <c r="C186" i="16"/>
  <c r="B186" i="16"/>
  <c r="S186" i="11"/>
  <c r="R186" i="11"/>
  <c r="P186" i="11"/>
  <c r="O186" i="11"/>
  <c r="N186" i="11"/>
  <c r="K186" i="11"/>
  <c r="H186" i="11"/>
  <c r="T186" i="11" s="1"/>
  <c r="D186" i="11"/>
  <c r="C186" i="11"/>
  <c r="B186" i="11"/>
  <c r="P186" i="12"/>
  <c r="O186" i="12"/>
  <c r="N186" i="12"/>
  <c r="M186" i="12"/>
  <c r="I186" i="12"/>
  <c r="Q186" i="12" s="1"/>
  <c r="D186" i="12"/>
  <c r="C186" i="12"/>
  <c r="B186" i="12"/>
  <c r="P186" i="10"/>
  <c r="O186" i="10"/>
  <c r="M186" i="10"/>
  <c r="M186" i="18" s="1"/>
  <c r="I186" i="10"/>
  <c r="Q186" i="10" s="1"/>
  <c r="D186" i="10"/>
  <c r="C186" i="10"/>
  <c r="B186" i="10"/>
  <c r="O186" i="1"/>
  <c r="Z186" i="18" s="1"/>
  <c r="N186" i="1"/>
  <c r="P186" i="18" s="1"/>
  <c r="AM186" i="18" s="1"/>
  <c r="M186" i="1"/>
  <c r="J186" i="18" s="1"/>
  <c r="AL186" i="18" s="1"/>
  <c r="L186" i="1"/>
  <c r="D186" i="18" s="1"/>
  <c r="AK186" i="18" s="1"/>
  <c r="A186" i="1"/>
  <c r="A186" i="15" s="1"/>
  <c r="AX185" i="18"/>
  <c r="AW185" i="18"/>
  <c r="AV185" i="18"/>
  <c r="AI185" i="18"/>
  <c r="AG185" i="18"/>
  <c r="AF185" i="18"/>
  <c r="BB185" i="18" s="1"/>
  <c r="AE185" i="18"/>
  <c r="AD185" i="18"/>
  <c r="AC185" i="18"/>
  <c r="Y185" i="18"/>
  <c r="W185" i="18"/>
  <c r="V185" i="18"/>
  <c r="U185" i="18"/>
  <c r="T185" i="18"/>
  <c r="AZ185" i="18" s="1"/>
  <c r="S185" i="18"/>
  <c r="O185" i="18"/>
  <c r="N185" i="18"/>
  <c r="I185" i="18"/>
  <c r="H185" i="18"/>
  <c r="C185" i="18"/>
  <c r="B185" i="18"/>
  <c r="Q185" i="15"/>
  <c r="P185" i="15"/>
  <c r="O185" i="15"/>
  <c r="N185" i="15"/>
  <c r="J185" i="15"/>
  <c r="R185" i="15" s="1"/>
  <c r="D185" i="15"/>
  <c r="C185" i="15"/>
  <c r="B185" i="15"/>
  <c r="Q185" i="14"/>
  <c r="P185" i="14"/>
  <c r="O185" i="14"/>
  <c r="N185" i="14"/>
  <c r="J185" i="14"/>
  <c r="R185" i="14" s="1"/>
  <c r="C185" i="14"/>
  <c r="B185" i="14"/>
  <c r="P185" i="13"/>
  <c r="O185" i="13"/>
  <c r="N185" i="13"/>
  <c r="M185" i="13"/>
  <c r="I185" i="13"/>
  <c r="Q185" i="13" s="1"/>
  <c r="D185" i="13"/>
  <c r="C185" i="13"/>
  <c r="B185" i="13"/>
  <c r="R185" i="16"/>
  <c r="Q185" i="16"/>
  <c r="P185" i="16"/>
  <c r="O185" i="16"/>
  <c r="K185" i="16"/>
  <c r="S185" i="16" s="1"/>
  <c r="D185" i="16"/>
  <c r="C185" i="16"/>
  <c r="B185" i="16"/>
  <c r="S185" i="11"/>
  <c r="R185" i="11"/>
  <c r="P185" i="11"/>
  <c r="O185" i="11"/>
  <c r="N185" i="11"/>
  <c r="K185" i="11"/>
  <c r="H185" i="11"/>
  <c r="T185" i="11" s="1"/>
  <c r="D185" i="11"/>
  <c r="C185" i="11"/>
  <c r="B185" i="11"/>
  <c r="P185" i="12"/>
  <c r="O185" i="12"/>
  <c r="N185" i="12"/>
  <c r="M185" i="12"/>
  <c r="I185" i="12"/>
  <c r="Q185" i="12" s="1"/>
  <c r="D185" i="12"/>
  <c r="C185" i="12"/>
  <c r="B185" i="12"/>
  <c r="P185" i="10"/>
  <c r="O185" i="10"/>
  <c r="M185" i="10"/>
  <c r="M185" i="18" s="1"/>
  <c r="I185" i="10"/>
  <c r="Q185" i="10" s="1"/>
  <c r="D185" i="10"/>
  <c r="C185" i="10"/>
  <c r="B185" i="10"/>
  <c r="O185" i="1"/>
  <c r="Z185" i="18" s="1"/>
  <c r="AN185" i="18" s="1"/>
  <c r="N185" i="1"/>
  <c r="P185" i="18" s="1"/>
  <c r="AM185" i="18" s="1"/>
  <c r="M185" i="1"/>
  <c r="J185" i="18" s="1"/>
  <c r="AL185" i="18" s="1"/>
  <c r="L185" i="1"/>
  <c r="D185" i="18" s="1"/>
  <c r="AK185" i="18" s="1"/>
  <c r="A185" i="1"/>
  <c r="AX184" i="18"/>
  <c r="AW184" i="18"/>
  <c r="AV184" i="18"/>
  <c r="AF184" i="18"/>
  <c r="BB184" i="18" s="1"/>
  <c r="AD184" i="18"/>
  <c r="AC184" i="18"/>
  <c r="V184" i="18"/>
  <c r="T184" i="18"/>
  <c r="AZ184" i="18" s="1"/>
  <c r="S184" i="18"/>
  <c r="O184" i="18"/>
  <c r="N184" i="18"/>
  <c r="I184" i="18"/>
  <c r="H184" i="18"/>
  <c r="C184" i="18"/>
  <c r="B184" i="18"/>
  <c r="Q184" i="15"/>
  <c r="P184" i="15"/>
  <c r="O184" i="15"/>
  <c r="N184" i="15"/>
  <c r="J184" i="15"/>
  <c r="R184" i="15" s="1"/>
  <c r="D184" i="15"/>
  <c r="C184" i="15"/>
  <c r="B184" i="15"/>
  <c r="Q184" i="14"/>
  <c r="P184" i="14"/>
  <c r="O184" i="14"/>
  <c r="N184" i="14"/>
  <c r="J184" i="14"/>
  <c r="R184" i="14" s="1"/>
  <c r="C184" i="14"/>
  <c r="B184" i="14"/>
  <c r="P184" i="13"/>
  <c r="O184" i="13"/>
  <c r="N184" i="13"/>
  <c r="M184" i="13"/>
  <c r="I184" i="13"/>
  <c r="Q184" i="13" s="1"/>
  <c r="D184" i="13"/>
  <c r="C184" i="13"/>
  <c r="B184" i="13"/>
  <c r="R184" i="16"/>
  <c r="Q184" i="16"/>
  <c r="P184" i="16"/>
  <c r="O184" i="16"/>
  <c r="K184" i="16"/>
  <c r="S184" i="16" s="1"/>
  <c r="D184" i="16"/>
  <c r="C184" i="16"/>
  <c r="B184" i="16"/>
  <c r="S184" i="11"/>
  <c r="R184" i="11"/>
  <c r="P184" i="11"/>
  <c r="O184" i="11"/>
  <c r="N184" i="11"/>
  <c r="K184" i="11"/>
  <c r="H184" i="11"/>
  <c r="T184" i="11" s="1"/>
  <c r="D184" i="11"/>
  <c r="C184" i="11"/>
  <c r="B184" i="11"/>
  <c r="P184" i="12"/>
  <c r="O184" i="12"/>
  <c r="N184" i="12"/>
  <c r="M184" i="12"/>
  <c r="I184" i="12"/>
  <c r="Q184" i="12" s="1"/>
  <c r="D184" i="12"/>
  <c r="C184" i="12"/>
  <c r="B184" i="12"/>
  <c r="P184" i="10"/>
  <c r="O184" i="10"/>
  <c r="M184" i="10"/>
  <c r="I184" i="10"/>
  <c r="Q184" i="10" s="1"/>
  <c r="D184" i="10"/>
  <c r="C184" i="10"/>
  <c r="B184" i="10"/>
  <c r="O184" i="1"/>
  <c r="Z184" i="18" s="1"/>
  <c r="N184" i="1"/>
  <c r="P184" i="18" s="1"/>
  <c r="M184" i="1"/>
  <c r="J184" i="18" s="1"/>
  <c r="AL184" i="18" s="1"/>
  <c r="L184" i="1"/>
  <c r="D184" i="18" s="1"/>
  <c r="AK184" i="18" s="1"/>
  <c r="A184" i="1"/>
  <c r="A184" i="13" s="1"/>
  <c r="AX183" i="18"/>
  <c r="AW183" i="18"/>
  <c r="AV183" i="18"/>
  <c r="AI183" i="18"/>
  <c r="AG183" i="18"/>
  <c r="AF183" i="18"/>
  <c r="BB183" i="18" s="1"/>
  <c r="AE183" i="18"/>
  <c r="AD183" i="18"/>
  <c r="AC183" i="18"/>
  <c r="V183" i="18"/>
  <c r="W183" i="18" s="1"/>
  <c r="T183" i="18"/>
  <c r="AZ183" i="18" s="1"/>
  <c r="S183" i="18"/>
  <c r="O183" i="18"/>
  <c r="N183" i="18"/>
  <c r="I183" i="18"/>
  <c r="H183" i="18"/>
  <c r="C183" i="18"/>
  <c r="B183" i="18"/>
  <c r="Q183" i="15"/>
  <c r="P183" i="15"/>
  <c r="O183" i="15"/>
  <c r="N183" i="15"/>
  <c r="J183" i="15"/>
  <c r="C183" i="15"/>
  <c r="B183" i="15"/>
  <c r="Q183" i="14"/>
  <c r="P183" i="14"/>
  <c r="O183" i="14"/>
  <c r="N183" i="14"/>
  <c r="J183" i="14"/>
  <c r="D183" i="14"/>
  <c r="C183" i="14"/>
  <c r="B183" i="14"/>
  <c r="P183" i="13"/>
  <c r="O183" i="13"/>
  <c r="N183" i="13"/>
  <c r="M183" i="13"/>
  <c r="I183" i="13"/>
  <c r="D183" i="13"/>
  <c r="C183" i="13"/>
  <c r="B183" i="13"/>
  <c r="R183" i="16"/>
  <c r="Q183" i="16"/>
  <c r="P183" i="16"/>
  <c r="O183" i="16"/>
  <c r="K183" i="16"/>
  <c r="S183" i="16" s="1"/>
  <c r="D183" i="16"/>
  <c r="C183" i="16"/>
  <c r="B183" i="16"/>
  <c r="S183" i="11"/>
  <c r="R183" i="11"/>
  <c r="P183" i="11"/>
  <c r="O183" i="11"/>
  <c r="N183" i="11"/>
  <c r="K183" i="11"/>
  <c r="H183" i="11"/>
  <c r="T183" i="11" s="1"/>
  <c r="D183" i="11"/>
  <c r="C183" i="11"/>
  <c r="B183" i="11"/>
  <c r="P183" i="12"/>
  <c r="O183" i="12"/>
  <c r="N183" i="12"/>
  <c r="M183" i="12"/>
  <c r="I183" i="12"/>
  <c r="Q183" i="12" s="1"/>
  <c r="D183" i="12"/>
  <c r="C183" i="12"/>
  <c r="B183" i="12"/>
  <c r="P183" i="10"/>
  <c r="O183" i="10"/>
  <c r="M183" i="10"/>
  <c r="I183" i="10"/>
  <c r="Q183" i="10" s="1"/>
  <c r="D183" i="10"/>
  <c r="C183" i="10"/>
  <c r="B183" i="10"/>
  <c r="O183" i="1"/>
  <c r="Z183" i="18" s="1"/>
  <c r="AN183" i="18" s="1"/>
  <c r="N183" i="1"/>
  <c r="P183" i="18" s="1"/>
  <c r="AM183" i="18" s="1"/>
  <c r="M183" i="1"/>
  <c r="J183" i="18" s="1"/>
  <c r="AL183" i="18" s="1"/>
  <c r="L183" i="1"/>
  <c r="D183" i="18" s="1"/>
  <c r="AK183" i="18" s="1"/>
  <c r="A183" i="1"/>
  <c r="A183" i="14" s="1"/>
  <c r="AX182" i="18"/>
  <c r="AW182" i="18"/>
  <c r="AV182" i="18"/>
  <c r="AF182" i="18"/>
  <c r="BB182" i="18" s="1"/>
  <c r="AD182" i="18"/>
  <c r="AC182" i="18"/>
  <c r="V182" i="18"/>
  <c r="T182" i="18"/>
  <c r="S182" i="18"/>
  <c r="O182" i="18"/>
  <c r="N182" i="18"/>
  <c r="I182" i="18"/>
  <c r="H182" i="18"/>
  <c r="C182" i="18"/>
  <c r="B182" i="18"/>
  <c r="Q182" i="15"/>
  <c r="P182" i="15"/>
  <c r="O182" i="15"/>
  <c r="N182" i="15"/>
  <c r="J182" i="15"/>
  <c r="R182" i="15" s="1"/>
  <c r="D182" i="15"/>
  <c r="C182" i="15"/>
  <c r="B182" i="15"/>
  <c r="Q182" i="14"/>
  <c r="P182" i="14"/>
  <c r="O182" i="14"/>
  <c r="N182" i="14"/>
  <c r="J182" i="14"/>
  <c r="R182" i="14" s="1"/>
  <c r="C182" i="14"/>
  <c r="B182" i="14"/>
  <c r="P182" i="13"/>
  <c r="O182" i="13"/>
  <c r="N182" i="13"/>
  <c r="M182" i="13"/>
  <c r="I182" i="13"/>
  <c r="Q182" i="13" s="1"/>
  <c r="D182" i="13"/>
  <c r="C182" i="13"/>
  <c r="B182" i="13"/>
  <c r="R182" i="16"/>
  <c r="Q182" i="16"/>
  <c r="P182" i="16"/>
  <c r="O182" i="16"/>
  <c r="K182" i="16"/>
  <c r="S182" i="16" s="1"/>
  <c r="D182" i="16"/>
  <c r="C182" i="16"/>
  <c r="B182" i="16"/>
  <c r="S182" i="11"/>
  <c r="R182" i="11"/>
  <c r="P182" i="11"/>
  <c r="O182" i="11"/>
  <c r="N182" i="11"/>
  <c r="K182" i="11"/>
  <c r="H182" i="11"/>
  <c r="T182" i="11" s="1"/>
  <c r="D182" i="11"/>
  <c r="C182" i="11"/>
  <c r="B182" i="11"/>
  <c r="P182" i="12"/>
  <c r="O182" i="12"/>
  <c r="N182" i="12"/>
  <c r="M182" i="12"/>
  <c r="I182" i="12"/>
  <c r="Q182" i="12" s="1"/>
  <c r="D182" i="12"/>
  <c r="C182" i="12"/>
  <c r="B182" i="12"/>
  <c r="P182" i="10"/>
  <c r="O182" i="10"/>
  <c r="M182" i="10"/>
  <c r="I182" i="10"/>
  <c r="Q182" i="10" s="1"/>
  <c r="D182" i="10"/>
  <c r="C182" i="10"/>
  <c r="B182" i="10"/>
  <c r="O182" i="1"/>
  <c r="Z182" i="18" s="1"/>
  <c r="N182" i="1"/>
  <c r="P182" i="18" s="1"/>
  <c r="AM182" i="18" s="1"/>
  <c r="M182" i="1"/>
  <c r="J182" i="18" s="1"/>
  <c r="AL182" i="18" s="1"/>
  <c r="L182" i="1"/>
  <c r="D182" i="18" s="1"/>
  <c r="AK182" i="18" s="1"/>
  <c r="A182" i="1"/>
  <c r="A182" i="13" s="1"/>
  <c r="AX181" i="18"/>
  <c r="AW181" i="18"/>
  <c r="AV181" i="18"/>
  <c r="AF181" i="18"/>
  <c r="BB181" i="18" s="1"/>
  <c r="AD181" i="18"/>
  <c r="AC181" i="18"/>
  <c r="Y181" i="18"/>
  <c r="W181" i="18"/>
  <c r="V181" i="18"/>
  <c r="U181" i="18"/>
  <c r="T181" i="18"/>
  <c r="AZ181" i="18" s="1"/>
  <c r="S181" i="18"/>
  <c r="O181" i="18"/>
  <c r="N181" i="18"/>
  <c r="I181" i="18"/>
  <c r="H181" i="18"/>
  <c r="C181" i="18"/>
  <c r="B181" i="18"/>
  <c r="Q181" i="15"/>
  <c r="P181" i="15"/>
  <c r="O181" i="15"/>
  <c r="N181" i="15"/>
  <c r="J181" i="15"/>
  <c r="R181" i="15" s="1"/>
  <c r="D181" i="15"/>
  <c r="C181" i="15"/>
  <c r="B181" i="15"/>
  <c r="Q181" i="14"/>
  <c r="P181" i="14"/>
  <c r="O181" i="14"/>
  <c r="N181" i="14"/>
  <c r="J181" i="14"/>
  <c r="R181" i="14" s="1"/>
  <c r="C181" i="14"/>
  <c r="B181" i="14"/>
  <c r="P181" i="13"/>
  <c r="O181" i="13"/>
  <c r="N181" i="13"/>
  <c r="M181" i="13"/>
  <c r="I181" i="13"/>
  <c r="Q181" i="13" s="1"/>
  <c r="D181" i="13"/>
  <c r="C181" i="13"/>
  <c r="B181" i="13"/>
  <c r="R181" i="16"/>
  <c r="Q181" i="16"/>
  <c r="P181" i="16"/>
  <c r="O181" i="16"/>
  <c r="K181" i="16"/>
  <c r="S181" i="16" s="1"/>
  <c r="D181" i="16"/>
  <c r="C181" i="16"/>
  <c r="B181" i="16"/>
  <c r="S181" i="11"/>
  <c r="R181" i="11"/>
  <c r="P181" i="11"/>
  <c r="O181" i="11"/>
  <c r="N181" i="11"/>
  <c r="K181" i="11"/>
  <c r="H181" i="11"/>
  <c r="T181" i="11" s="1"/>
  <c r="D181" i="11"/>
  <c r="C181" i="11"/>
  <c r="B181" i="11"/>
  <c r="P181" i="12"/>
  <c r="O181" i="12"/>
  <c r="N181" i="12"/>
  <c r="M181" i="12"/>
  <c r="I181" i="12"/>
  <c r="Q181" i="12" s="1"/>
  <c r="D181" i="12"/>
  <c r="C181" i="12"/>
  <c r="B181" i="12"/>
  <c r="P181" i="10"/>
  <c r="O181" i="10"/>
  <c r="M181" i="10"/>
  <c r="I181" i="10"/>
  <c r="Q181" i="10" s="1"/>
  <c r="D181" i="10"/>
  <c r="C181" i="10"/>
  <c r="B181" i="10"/>
  <c r="O181" i="1"/>
  <c r="Z181" i="18" s="1"/>
  <c r="N181" i="1"/>
  <c r="P181" i="18" s="1"/>
  <c r="AM181" i="18" s="1"/>
  <c r="M181" i="1"/>
  <c r="J181" i="18" s="1"/>
  <c r="AL181" i="18" s="1"/>
  <c r="L181" i="1"/>
  <c r="D181" i="18" s="1"/>
  <c r="AK181" i="18" s="1"/>
  <c r="A181" i="1"/>
  <c r="A181" i="15" s="1"/>
  <c r="AX180" i="18"/>
  <c r="AW180" i="18"/>
  <c r="AV180" i="18"/>
  <c r="AI180" i="18"/>
  <c r="AG180" i="18"/>
  <c r="AF180" i="18"/>
  <c r="BB180" i="18" s="1"/>
  <c r="AE180" i="18"/>
  <c r="AD180" i="18"/>
  <c r="AC180" i="18"/>
  <c r="V180" i="18"/>
  <c r="W180" i="18" s="1"/>
  <c r="T180" i="18"/>
  <c r="AZ180" i="18" s="1"/>
  <c r="S180" i="18"/>
  <c r="O180" i="18"/>
  <c r="N180" i="18"/>
  <c r="I180" i="18"/>
  <c r="H180" i="18"/>
  <c r="C180" i="18"/>
  <c r="B180" i="18"/>
  <c r="Q180" i="15"/>
  <c r="P180" i="15"/>
  <c r="O180" i="15"/>
  <c r="N180" i="15"/>
  <c r="J180" i="15"/>
  <c r="R180" i="15" s="1"/>
  <c r="D180" i="15"/>
  <c r="C180" i="15"/>
  <c r="B180" i="15"/>
  <c r="Q180" i="14"/>
  <c r="P180" i="14"/>
  <c r="O180" i="14"/>
  <c r="N180" i="14"/>
  <c r="J180" i="14"/>
  <c r="C180" i="14"/>
  <c r="B180" i="14"/>
  <c r="P180" i="13"/>
  <c r="O180" i="13"/>
  <c r="N180" i="13"/>
  <c r="M180" i="13"/>
  <c r="I180" i="13"/>
  <c r="Q180" i="13" s="1"/>
  <c r="D180" i="13"/>
  <c r="C180" i="13"/>
  <c r="B180" i="13"/>
  <c r="R180" i="16"/>
  <c r="Q180" i="16"/>
  <c r="P180" i="16"/>
  <c r="O180" i="16"/>
  <c r="K180" i="16"/>
  <c r="S180" i="16" s="1"/>
  <c r="D180" i="16"/>
  <c r="C180" i="16"/>
  <c r="B180" i="16"/>
  <c r="S180" i="11"/>
  <c r="R180" i="11"/>
  <c r="P180" i="11"/>
  <c r="O180" i="11"/>
  <c r="N180" i="11"/>
  <c r="K180" i="11"/>
  <c r="H180" i="11"/>
  <c r="T180" i="11" s="1"/>
  <c r="D180" i="11"/>
  <c r="C180" i="11"/>
  <c r="B180" i="11"/>
  <c r="P180" i="12"/>
  <c r="O180" i="12"/>
  <c r="N180" i="12"/>
  <c r="M180" i="12"/>
  <c r="I180" i="12"/>
  <c r="Q180" i="12" s="1"/>
  <c r="D180" i="12"/>
  <c r="C180" i="12"/>
  <c r="B180" i="12"/>
  <c r="P180" i="10"/>
  <c r="O180" i="10"/>
  <c r="M180" i="10"/>
  <c r="I180" i="10"/>
  <c r="Q180" i="10" s="1"/>
  <c r="D180" i="10"/>
  <c r="C180" i="10"/>
  <c r="B180" i="10"/>
  <c r="O180" i="1"/>
  <c r="Z180" i="18" s="1"/>
  <c r="AN180" i="18" s="1"/>
  <c r="N180" i="1"/>
  <c r="P180" i="18" s="1"/>
  <c r="AM180" i="18" s="1"/>
  <c r="M180" i="1"/>
  <c r="J180" i="18" s="1"/>
  <c r="AL180" i="18" s="1"/>
  <c r="L180" i="1"/>
  <c r="D180" i="18" s="1"/>
  <c r="AK180" i="18" s="1"/>
  <c r="A180" i="1"/>
  <c r="A180" i="18" s="1"/>
  <c r="AX179" i="18"/>
  <c r="AW179" i="18"/>
  <c r="AV179" i="18"/>
  <c r="AF179" i="18"/>
  <c r="BB179" i="18" s="1"/>
  <c r="AD179" i="18"/>
  <c r="AC179" i="18"/>
  <c r="Y179" i="18"/>
  <c r="W179" i="18"/>
  <c r="V179" i="18"/>
  <c r="U179" i="18"/>
  <c r="T179" i="18"/>
  <c r="AZ179" i="18" s="1"/>
  <c r="S179" i="18"/>
  <c r="O179" i="18"/>
  <c r="N179" i="18"/>
  <c r="I179" i="18"/>
  <c r="H179" i="18"/>
  <c r="C179" i="18"/>
  <c r="B179" i="18"/>
  <c r="Q179" i="15"/>
  <c r="P179" i="15"/>
  <c r="O179" i="15"/>
  <c r="N179" i="15"/>
  <c r="J179" i="15"/>
  <c r="R179" i="15" s="1"/>
  <c r="D179" i="15"/>
  <c r="C179" i="15"/>
  <c r="B179" i="15"/>
  <c r="Q179" i="14"/>
  <c r="P179" i="14"/>
  <c r="O179" i="14"/>
  <c r="N179" i="14"/>
  <c r="J179" i="14"/>
  <c r="R179" i="14" s="1"/>
  <c r="C179" i="14"/>
  <c r="B179" i="14"/>
  <c r="P179" i="13"/>
  <c r="O179" i="13"/>
  <c r="N179" i="13"/>
  <c r="M179" i="13"/>
  <c r="I179" i="13"/>
  <c r="Q179" i="13" s="1"/>
  <c r="D179" i="13"/>
  <c r="C179" i="13"/>
  <c r="B179" i="13"/>
  <c r="R179" i="16"/>
  <c r="Q179" i="16"/>
  <c r="P179" i="16"/>
  <c r="O179" i="16"/>
  <c r="K179" i="16"/>
  <c r="S179" i="16" s="1"/>
  <c r="D179" i="16"/>
  <c r="C179" i="16"/>
  <c r="B179" i="16"/>
  <c r="S179" i="11"/>
  <c r="R179" i="11"/>
  <c r="P179" i="11"/>
  <c r="O179" i="11"/>
  <c r="N179" i="11"/>
  <c r="K179" i="11"/>
  <c r="H179" i="11"/>
  <c r="T179" i="11" s="1"/>
  <c r="D179" i="11"/>
  <c r="C179" i="11"/>
  <c r="B179" i="11"/>
  <c r="P179" i="12"/>
  <c r="O179" i="12"/>
  <c r="N179" i="12"/>
  <c r="M179" i="12"/>
  <c r="I179" i="12"/>
  <c r="Q179" i="12" s="1"/>
  <c r="D179" i="12"/>
  <c r="C179" i="12"/>
  <c r="B179" i="12"/>
  <c r="P179" i="10"/>
  <c r="O179" i="10"/>
  <c r="M179" i="10"/>
  <c r="I179" i="10"/>
  <c r="Q179" i="10" s="1"/>
  <c r="D179" i="10"/>
  <c r="C179" i="10"/>
  <c r="B179" i="10"/>
  <c r="O179" i="1"/>
  <c r="Z179" i="18" s="1"/>
  <c r="N179" i="1"/>
  <c r="P179" i="18" s="1"/>
  <c r="AM179" i="18" s="1"/>
  <c r="M179" i="1"/>
  <c r="J179" i="18" s="1"/>
  <c r="AL179" i="18" s="1"/>
  <c r="L179" i="1"/>
  <c r="D179" i="18" s="1"/>
  <c r="AK179" i="18" s="1"/>
  <c r="A179" i="1"/>
  <c r="A179" i="13" s="1"/>
  <c r="AX178" i="18"/>
  <c r="AW178" i="18"/>
  <c r="AV178" i="18"/>
  <c r="AF178" i="18"/>
  <c r="BB178" i="18" s="1"/>
  <c r="AD178" i="18"/>
  <c r="AC178" i="18"/>
  <c r="Y178" i="18"/>
  <c r="W178" i="18"/>
  <c r="V178" i="18"/>
  <c r="U178" i="18"/>
  <c r="T178" i="18"/>
  <c r="AZ178" i="18" s="1"/>
  <c r="S178" i="18"/>
  <c r="O178" i="18"/>
  <c r="N178" i="18"/>
  <c r="I178" i="18"/>
  <c r="H178" i="18"/>
  <c r="C178" i="18"/>
  <c r="B178" i="18"/>
  <c r="Q178" i="15"/>
  <c r="P178" i="15"/>
  <c r="O178" i="15"/>
  <c r="N178" i="15"/>
  <c r="J178" i="15"/>
  <c r="R178" i="15" s="1"/>
  <c r="D178" i="15"/>
  <c r="C178" i="15"/>
  <c r="B178" i="15"/>
  <c r="Q178" i="14"/>
  <c r="P178" i="14"/>
  <c r="O178" i="14"/>
  <c r="N178" i="14"/>
  <c r="J178" i="14"/>
  <c r="R178" i="14" s="1"/>
  <c r="C178" i="14"/>
  <c r="B178" i="14"/>
  <c r="P178" i="13"/>
  <c r="O178" i="13"/>
  <c r="N178" i="13"/>
  <c r="M178" i="13"/>
  <c r="I178" i="13"/>
  <c r="D178" i="13"/>
  <c r="C178" i="13"/>
  <c r="B178" i="13"/>
  <c r="R178" i="16"/>
  <c r="Q178" i="16"/>
  <c r="P178" i="16"/>
  <c r="O178" i="16"/>
  <c r="K178" i="16"/>
  <c r="S178" i="16" s="1"/>
  <c r="D178" i="16"/>
  <c r="C178" i="16"/>
  <c r="B178" i="16"/>
  <c r="S178" i="11"/>
  <c r="R178" i="11"/>
  <c r="P178" i="11"/>
  <c r="O178" i="11"/>
  <c r="N178" i="11"/>
  <c r="K178" i="11"/>
  <c r="H178" i="11"/>
  <c r="T178" i="11" s="1"/>
  <c r="D178" i="11"/>
  <c r="C178" i="11"/>
  <c r="B178" i="11"/>
  <c r="P178" i="12"/>
  <c r="O178" i="12"/>
  <c r="N178" i="12"/>
  <c r="M178" i="12"/>
  <c r="I178" i="12"/>
  <c r="Q178" i="12" s="1"/>
  <c r="D178" i="12"/>
  <c r="C178" i="12"/>
  <c r="B178" i="12"/>
  <c r="P178" i="10"/>
  <c r="O178" i="10"/>
  <c r="M178" i="10"/>
  <c r="I178" i="10"/>
  <c r="Q178" i="10" s="1"/>
  <c r="D178" i="10"/>
  <c r="C178" i="10"/>
  <c r="B178" i="10"/>
  <c r="O178" i="1"/>
  <c r="Z178" i="18" s="1"/>
  <c r="N178" i="1"/>
  <c r="P178" i="18" s="1"/>
  <c r="AM178" i="18" s="1"/>
  <c r="M178" i="1"/>
  <c r="J178" i="18" s="1"/>
  <c r="AL178" i="18" s="1"/>
  <c r="L178" i="1"/>
  <c r="D178" i="18" s="1"/>
  <c r="AK178" i="18" s="1"/>
  <c r="A178" i="1"/>
  <c r="A178" i="15" s="1"/>
  <c r="AX177" i="18"/>
  <c r="AW177" i="18"/>
  <c r="AV177" i="18"/>
  <c r="AF177" i="18"/>
  <c r="BB177" i="18" s="1"/>
  <c r="AD177" i="18"/>
  <c r="AC177" i="18"/>
  <c r="Y177" i="18"/>
  <c r="W177" i="18"/>
  <c r="V177" i="18"/>
  <c r="U177" i="18"/>
  <c r="T177" i="18"/>
  <c r="AZ177" i="18" s="1"/>
  <c r="S177" i="18"/>
  <c r="O177" i="18"/>
  <c r="N177" i="18"/>
  <c r="I177" i="18"/>
  <c r="H177" i="18"/>
  <c r="C177" i="18"/>
  <c r="B177" i="18"/>
  <c r="Q177" i="15"/>
  <c r="P177" i="15"/>
  <c r="O177" i="15"/>
  <c r="N177" i="15"/>
  <c r="J177" i="15"/>
  <c r="R177" i="15" s="1"/>
  <c r="D177" i="15"/>
  <c r="C177" i="15"/>
  <c r="B177" i="15"/>
  <c r="Q177" i="14"/>
  <c r="P177" i="14"/>
  <c r="O177" i="14"/>
  <c r="N177" i="14"/>
  <c r="J177" i="14"/>
  <c r="R177" i="14" s="1"/>
  <c r="C177" i="14"/>
  <c r="B177" i="14"/>
  <c r="P177" i="13"/>
  <c r="O177" i="13"/>
  <c r="N177" i="13"/>
  <c r="M177" i="13"/>
  <c r="I177" i="13"/>
  <c r="Q177" i="13" s="1"/>
  <c r="D177" i="13"/>
  <c r="C177" i="13"/>
  <c r="B177" i="13"/>
  <c r="R177" i="16"/>
  <c r="Q177" i="16"/>
  <c r="P177" i="16"/>
  <c r="O177" i="16"/>
  <c r="K177" i="16"/>
  <c r="S177" i="16" s="1"/>
  <c r="D177" i="16"/>
  <c r="C177" i="16"/>
  <c r="B177" i="16"/>
  <c r="S177" i="11"/>
  <c r="R177" i="11"/>
  <c r="P177" i="11"/>
  <c r="O177" i="11"/>
  <c r="N177" i="11"/>
  <c r="K177" i="11"/>
  <c r="H177" i="11"/>
  <c r="T177" i="11" s="1"/>
  <c r="D177" i="11"/>
  <c r="C177" i="11"/>
  <c r="B177" i="11"/>
  <c r="P177" i="12"/>
  <c r="O177" i="12"/>
  <c r="N177" i="12"/>
  <c r="M177" i="12"/>
  <c r="I177" i="12"/>
  <c r="Q177" i="12" s="1"/>
  <c r="D177" i="12"/>
  <c r="C177" i="12"/>
  <c r="B177" i="12"/>
  <c r="P177" i="10"/>
  <c r="O177" i="10"/>
  <c r="M177" i="10"/>
  <c r="M177" i="18" s="1"/>
  <c r="I177" i="10"/>
  <c r="Q177" i="10" s="1"/>
  <c r="D177" i="10"/>
  <c r="C177" i="10"/>
  <c r="B177" i="10"/>
  <c r="O177" i="1"/>
  <c r="Z177" i="18" s="1"/>
  <c r="N177" i="1"/>
  <c r="P177" i="18" s="1"/>
  <c r="AM177" i="18" s="1"/>
  <c r="M177" i="1"/>
  <c r="J177" i="18" s="1"/>
  <c r="AL177" i="18" s="1"/>
  <c r="L177" i="1"/>
  <c r="D177" i="18" s="1"/>
  <c r="AK177" i="18" s="1"/>
  <c r="A177" i="1"/>
  <c r="A177" i="15" s="1"/>
  <c r="AX176" i="18"/>
  <c r="AW176" i="18"/>
  <c r="AV176" i="18"/>
  <c r="AF176" i="18"/>
  <c r="BB176" i="18" s="1"/>
  <c r="AD176" i="18"/>
  <c r="AC176" i="18"/>
  <c r="Y176" i="18"/>
  <c r="W176" i="18"/>
  <c r="V176" i="18"/>
  <c r="U176" i="18"/>
  <c r="T176" i="18"/>
  <c r="AZ176" i="18" s="1"/>
  <c r="S176" i="18"/>
  <c r="O176" i="18"/>
  <c r="N176" i="18"/>
  <c r="I176" i="18"/>
  <c r="H176" i="18"/>
  <c r="C176" i="18"/>
  <c r="B176" i="18"/>
  <c r="Q176" i="15"/>
  <c r="P176" i="15"/>
  <c r="O176" i="15"/>
  <c r="N176" i="15"/>
  <c r="J176" i="15"/>
  <c r="R176" i="15" s="1"/>
  <c r="D176" i="15"/>
  <c r="C176" i="15"/>
  <c r="B176" i="15"/>
  <c r="Q176" i="14"/>
  <c r="P176" i="14"/>
  <c r="O176" i="14"/>
  <c r="N176" i="14"/>
  <c r="J176" i="14"/>
  <c r="R176" i="14" s="1"/>
  <c r="C176" i="14"/>
  <c r="B176" i="14"/>
  <c r="P176" i="13"/>
  <c r="O176" i="13"/>
  <c r="N176" i="13"/>
  <c r="M176" i="13"/>
  <c r="I176" i="13"/>
  <c r="Q176" i="13" s="1"/>
  <c r="D176" i="13"/>
  <c r="C176" i="13"/>
  <c r="B176" i="13"/>
  <c r="R176" i="16"/>
  <c r="Q176" i="16"/>
  <c r="P176" i="16"/>
  <c r="O176" i="16"/>
  <c r="K176" i="16"/>
  <c r="S176" i="16" s="1"/>
  <c r="D176" i="16"/>
  <c r="C176" i="16"/>
  <c r="B176" i="16"/>
  <c r="S176" i="11"/>
  <c r="R176" i="11"/>
  <c r="P176" i="11"/>
  <c r="O176" i="11"/>
  <c r="N176" i="11"/>
  <c r="K176" i="11"/>
  <c r="H176" i="11"/>
  <c r="T176" i="11" s="1"/>
  <c r="D176" i="11"/>
  <c r="C176" i="11"/>
  <c r="B176" i="11"/>
  <c r="P176" i="12"/>
  <c r="O176" i="12"/>
  <c r="N176" i="12"/>
  <c r="M176" i="12"/>
  <c r="I176" i="12"/>
  <c r="Q176" i="12" s="1"/>
  <c r="D176" i="12"/>
  <c r="C176" i="12"/>
  <c r="B176" i="12"/>
  <c r="P176" i="10"/>
  <c r="O176" i="10"/>
  <c r="M176" i="10"/>
  <c r="I176" i="10"/>
  <c r="Q176" i="10" s="1"/>
  <c r="D176" i="10"/>
  <c r="C176" i="10"/>
  <c r="B176" i="10"/>
  <c r="O176" i="1"/>
  <c r="Z176" i="18" s="1"/>
  <c r="AN176" i="18" s="1"/>
  <c r="N176" i="1"/>
  <c r="P176" i="18" s="1"/>
  <c r="AM176" i="18" s="1"/>
  <c r="M176" i="1"/>
  <c r="J176" i="18" s="1"/>
  <c r="AL176" i="18" s="1"/>
  <c r="L176" i="1"/>
  <c r="D176" i="18" s="1"/>
  <c r="AK176" i="18" s="1"/>
  <c r="A176" i="1"/>
  <c r="A176" i="18" s="1"/>
  <c r="AX175" i="18"/>
  <c r="AW175" i="18"/>
  <c r="AV175" i="18"/>
  <c r="AI175" i="18"/>
  <c r="AG175" i="18"/>
  <c r="AF175" i="18"/>
  <c r="BB175" i="18" s="1"/>
  <c r="AE175" i="18"/>
  <c r="AD175" i="18"/>
  <c r="AC175" i="18"/>
  <c r="V175" i="18"/>
  <c r="T175" i="18"/>
  <c r="S175" i="18"/>
  <c r="O175" i="18"/>
  <c r="N175" i="18"/>
  <c r="I175" i="18"/>
  <c r="H175" i="18"/>
  <c r="C175" i="18"/>
  <c r="B175" i="18"/>
  <c r="Q175" i="15"/>
  <c r="P175" i="15"/>
  <c r="O175" i="15"/>
  <c r="N175" i="15"/>
  <c r="J175" i="15"/>
  <c r="C175" i="15"/>
  <c r="B175" i="15"/>
  <c r="Q175" i="14"/>
  <c r="P175" i="14"/>
  <c r="O175" i="14"/>
  <c r="N175" i="14"/>
  <c r="J175" i="14"/>
  <c r="D175" i="14"/>
  <c r="C175" i="14"/>
  <c r="B175" i="14"/>
  <c r="P175" i="13"/>
  <c r="O175" i="13"/>
  <c r="N175" i="13"/>
  <c r="M175" i="13"/>
  <c r="I175" i="13"/>
  <c r="D175" i="13"/>
  <c r="C175" i="13"/>
  <c r="B175" i="13"/>
  <c r="R175" i="16"/>
  <c r="Q175" i="16"/>
  <c r="P175" i="16"/>
  <c r="O175" i="16"/>
  <c r="K175" i="16"/>
  <c r="S175" i="16" s="1"/>
  <c r="D175" i="16"/>
  <c r="C175" i="16"/>
  <c r="B175" i="16"/>
  <c r="S175" i="11"/>
  <c r="R175" i="11"/>
  <c r="P175" i="11"/>
  <c r="O175" i="11"/>
  <c r="Q175" i="11" s="1"/>
  <c r="N175" i="11"/>
  <c r="K175" i="11"/>
  <c r="H175" i="11"/>
  <c r="T175" i="11" s="1"/>
  <c r="D175" i="11"/>
  <c r="C175" i="11"/>
  <c r="B175" i="11"/>
  <c r="P175" i="12"/>
  <c r="O175" i="12"/>
  <c r="N175" i="12"/>
  <c r="M175" i="12"/>
  <c r="G175" i="18" s="1"/>
  <c r="I175" i="12"/>
  <c r="Q175" i="12" s="1"/>
  <c r="D175" i="12"/>
  <c r="C175" i="12"/>
  <c r="B175" i="12"/>
  <c r="P175" i="10"/>
  <c r="O175" i="10"/>
  <c r="M175" i="10"/>
  <c r="M175" i="18" s="1"/>
  <c r="I175" i="10"/>
  <c r="Q175" i="10" s="1"/>
  <c r="D175" i="10"/>
  <c r="C175" i="10"/>
  <c r="B175" i="10"/>
  <c r="O175" i="1"/>
  <c r="Z175" i="18" s="1"/>
  <c r="AN175" i="18" s="1"/>
  <c r="N175" i="1"/>
  <c r="P175" i="18" s="1"/>
  <c r="AM175" i="18" s="1"/>
  <c r="M175" i="1"/>
  <c r="J175" i="18" s="1"/>
  <c r="AL175" i="18" s="1"/>
  <c r="L175" i="1"/>
  <c r="D175" i="18" s="1"/>
  <c r="AK175" i="18" s="1"/>
  <c r="A175" i="1"/>
  <c r="A175" i="15" s="1"/>
  <c r="AX174" i="18"/>
  <c r="AW174" i="18"/>
  <c r="AV174" i="18"/>
  <c r="AI174" i="18"/>
  <c r="AG174" i="18"/>
  <c r="AF174" i="18"/>
  <c r="BB174" i="18" s="1"/>
  <c r="AE174" i="18"/>
  <c r="AD174" i="18"/>
  <c r="AC174" i="18"/>
  <c r="Y174" i="18"/>
  <c r="W174" i="18"/>
  <c r="V174" i="18"/>
  <c r="BA174" i="18" s="1"/>
  <c r="U174" i="18"/>
  <c r="T174" i="18"/>
  <c r="AZ174" i="18" s="1"/>
  <c r="S174" i="18"/>
  <c r="O174" i="18"/>
  <c r="N174" i="18"/>
  <c r="I174" i="18"/>
  <c r="H174" i="18"/>
  <c r="C174" i="18"/>
  <c r="B174" i="18"/>
  <c r="Q174" i="15"/>
  <c r="P174" i="15"/>
  <c r="O174" i="15"/>
  <c r="N174" i="15"/>
  <c r="J174" i="15"/>
  <c r="R174" i="15" s="1"/>
  <c r="D174" i="15"/>
  <c r="C174" i="15"/>
  <c r="B174" i="15"/>
  <c r="Q174" i="14"/>
  <c r="P174" i="14"/>
  <c r="O174" i="14"/>
  <c r="N174" i="14"/>
  <c r="J174" i="14"/>
  <c r="R174" i="14" s="1"/>
  <c r="C174" i="14"/>
  <c r="B174" i="14"/>
  <c r="P174" i="13"/>
  <c r="O174" i="13"/>
  <c r="N174" i="13"/>
  <c r="M174" i="13"/>
  <c r="I174" i="13"/>
  <c r="Q174" i="13" s="1"/>
  <c r="D174" i="13"/>
  <c r="C174" i="13"/>
  <c r="B174" i="13"/>
  <c r="R174" i="16"/>
  <c r="Q174" i="16"/>
  <c r="P174" i="16"/>
  <c r="O174" i="16"/>
  <c r="K174" i="16"/>
  <c r="S174" i="16" s="1"/>
  <c r="D174" i="16"/>
  <c r="C174" i="16"/>
  <c r="B174" i="16"/>
  <c r="S174" i="11"/>
  <c r="R174" i="11"/>
  <c r="P174" i="11"/>
  <c r="O174" i="11"/>
  <c r="N174" i="11"/>
  <c r="K174" i="11"/>
  <c r="H174" i="11"/>
  <c r="T174" i="11" s="1"/>
  <c r="D174" i="11"/>
  <c r="C174" i="11"/>
  <c r="B174" i="11"/>
  <c r="P174" i="12"/>
  <c r="O174" i="12"/>
  <c r="N174" i="12"/>
  <c r="M174" i="12"/>
  <c r="I174" i="12"/>
  <c r="Q174" i="12" s="1"/>
  <c r="D174" i="12"/>
  <c r="C174" i="12"/>
  <c r="B174" i="12"/>
  <c r="P174" i="10"/>
  <c r="O174" i="10"/>
  <c r="M174" i="10"/>
  <c r="I174" i="10"/>
  <c r="Q174" i="10" s="1"/>
  <c r="D174" i="10"/>
  <c r="C174" i="10"/>
  <c r="B174" i="10"/>
  <c r="O174" i="1"/>
  <c r="Z174" i="18" s="1"/>
  <c r="AN174" i="18" s="1"/>
  <c r="N174" i="1"/>
  <c r="P174" i="18" s="1"/>
  <c r="AM174" i="18" s="1"/>
  <c r="M174" i="1"/>
  <c r="J174" i="18" s="1"/>
  <c r="AL174" i="18" s="1"/>
  <c r="L174" i="1"/>
  <c r="D174" i="18" s="1"/>
  <c r="AK174" i="18" s="1"/>
  <c r="A174" i="1"/>
  <c r="A174" i="15" s="1"/>
  <c r="AX173" i="18"/>
  <c r="AW173" i="18"/>
  <c r="AV173" i="18"/>
  <c r="AF173" i="18"/>
  <c r="BB173" i="18" s="1"/>
  <c r="AD173" i="18"/>
  <c r="AC173" i="18"/>
  <c r="Y173" i="18"/>
  <c r="W173" i="18"/>
  <c r="V173" i="18"/>
  <c r="U173" i="18"/>
  <c r="T173" i="18"/>
  <c r="AZ173" i="18" s="1"/>
  <c r="S173" i="18"/>
  <c r="O173" i="18"/>
  <c r="N173" i="18"/>
  <c r="I173" i="18"/>
  <c r="H173" i="18"/>
  <c r="C173" i="18"/>
  <c r="B173" i="18"/>
  <c r="Q173" i="15"/>
  <c r="P173" i="15"/>
  <c r="O173" i="15"/>
  <c r="N173" i="15"/>
  <c r="J173" i="15"/>
  <c r="R173" i="15" s="1"/>
  <c r="D173" i="15"/>
  <c r="C173" i="15"/>
  <c r="B173" i="15"/>
  <c r="Q173" i="14"/>
  <c r="P173" i="14"/>
  <c r="O173" i="14"/>
  <c r="N173" i="14"/>
  <c r="J173" i="14"/>
  <c r="R173" i="14" s="1"/>
  <c r="C173" i="14"/>
  <c r="B173" i="14"/>
  <c r="P173" i="13"/>
  <c r="O173" i="13"/>
  <c r="N173" i="13"/>
  <c r="M173" i="13"/>
  <c r="I173" i="13"/>
  <c r="Q173" i="13" s="1"/>
  <c r="D173" i="13"/>
  <c r="C173" i="13"/>
  <c r="B173" i="13"/>
  <c r="R173" i="16"/>
  <c r="Q173" i="16"/>
  <c r="P173" i="16"/>
  <c r="O173" i="16"/>
  <c r="K173" i="16"/>
  <c r="S173" i="16" s="1"/>
  <c r="D173" i="16"/>
  <c r="C173" i="16"/>
  <c r="B173" i="16"/>
  <c r="S173" i="11"/>
  <c r="R173" i="11"/>
  <c r="P173" i="11"/>
  <c r="O173" i="11"/>
  <c r="N173" i="11"/>
  <c r="K173" i="11"/>
  <c r="H173" i="11"/>
  <c r="T173" i="11" s="1"/>
  <c r="D173" i="11"/>
  <c r="C173" i="11"/>
  <c r="B173" i="11"/>
  <c r="P173" i="12"/>
  <c r="O173" i="12"/>
  <c r="N173" i="12"/>
  <c r="M173" i="12"/>
  <c r="I173" i="12"/>
  <c r="Q173" i="12" s="1"/>
  <c r="D173" i="12"/>
  <c r="C173" i="12"/>
  <c r="B173" i="12"/>
  <c r="P173" i="10"/>
  <c r="O173" i="10"/>
  <c r="M173" i="10"/>
  <c r="I173" i="10"/>
  <c r="Q173" i="10" s="1"/>
  <c r="D173" i="10"/>
  <c r="C173" i="10"/>
  <c r="B173" i="10"/>
  <c r="O173" i="1"/>
  <c r="Z173" i="18" s="1"/>
  <c r="AN173" i="18" s="1"/>
  <c r="N173" i="1"/>
  <c r="P173" i="18" s="1"/>
  <c r="AM173" i="18" s="1"/>
  <c r="M173" i="1"/>
  <c r="J173" i="18" s="1"/>
  <c r="AL173" i="18" s="1"/>
  <c r="L173" i="1"/>
  <c r="D173" i="18" s="1"/>
  <c r="AK173" i="18" s="1"/>
  <c r="A173" i="1"/>
  <c r="A173" i="15" s="1"/>
  <c r="AX172" i="18"/>
  <c r="AW172" i="18"/>
  <c r="AV172" i="18"/>
  <c r="AF172" i="18"/>
  <c r="BB172" i="18" s="1"/>
  <c r="AD172" i="18"/>
  <c r="AC172" i="18"/>
  <c r="Y172" i="18"/>
  <c r="W172" i="18"/>
  <c r="V172" i="18"/>
  <c r="U172" i="18"/>
  <c r="T172" i="18"/>
  <c r="AZ172" i="18" s="1"/>
  <c r="S172" i="18"/>
  <c r="O172" i="18"/>
  <c r="N172" i="18"/>
  <c r="I172" i="18"/>
  <c r="H172" i="18"/>
  <c r="C172" i="18"/>
  <c r="B172" i="18"/>
  <c r="Q172" i="15"/>
  <c r="P172" i="15"/>
  <c r="O172" i="15"/>
  <c r="N172" i="15"/>
  <c r="J172" i="15"/>
  <c r="R172" i="15" s="1"/>
  <c r="D172" i="15"/>
  <c r="C172" i="15"/>
  <c r="B172" i="15"/>
  <c r="Q172" i="14"/>
  <c r="P172" i="14"/>
  <c r="O172" i="14"/>
  <c r="N172" i="14"/>
  <c r="J172" i="14"/>
  <c r="R172" i="14" s="1"/>
  <c r="C172" i="14"/>
  <c r="B172" i="14"/>
  <c r="P172" i="13"/>
  <c r="O172" i="13"/>
  <c r="N172" i="13"/>
  <c r="M172" i="13"/>
  <c r="I172" i="13"/>
  <c r="Q172" i="13" s="1"/>
  <c r="D172" i="13"/>
  <c r="C172" i="13"/>
  <c r="B172" i="13"/>
  <c r="R172" i="16"/>
  <c r="Q172" i="16"/>
  <c r="P172" i="16"/>
  <c r="O172" i="16"/>
  <c r="K172" i="16"/>
  <c r="S172" i="16" s="1"/>
  <c r="D172" i="16"/>
  <c r="C172" i="16"/>
  <c r="B172" i="16"/>
  <c r="S172" i="11"/>
  <c r="R172" i="11"/>
  <c r="P172" i="11"/>
  <c r="O172" i="11"/>
  <c r="N172" i="11"/>
  <c r="K172" i="11"/>
  <c r="H172" i="11"/>
  <c r="T172" i="11" s="1"/>
  <c r="D172" i="11"/>
  <c r="C172" i="11"/>
  <c r="B172" i="11"/>
  <c r="P172" i="12"/>
  <c r="O172" i="12"/>
  <c r="N172" i="12"/>
  <c r="M172" i="12"/>
  <c r="I172" i="12"/>
  <c r="Q172" i="12" s="1"/>
  <c r="D172" i="12"/>
  <c r="C172" i="12"/>
  <c r="B172" i="12"/>
  <c r="P172" i="10"/>
  <c r="O172" i="10"/>
  <c r="M172" i="10"/>
  <c r="I172" i="10"/>
  <c r="Q172" i="10" s="1"/>
  <c r="D172" i="10"/>
  <c r="C172" i="10"/>
  <c r="B172" i="10"/>
  <c r="O172" i="1"/>
  <c r="Z172" i="18" s="1"/>
  <c r="AN172" i="18" s="1"/>
  <c r="N172" i="1"/>
  <c r="P172" i="18" s="1"/>
  <c r="AM172" i="18" s="1"/>
  <c r="M172" i="1"/>
  <c r="J172" i="18" s="1"/>
  <c r="AL172" i="18" s="1"/>
  <c r="L172" i="1"/>
  <c r="D172" i="18" s="1"/>
  <c r="AK172" i="18" s="1"/>
  <c r="A172" i="1"/>
  <c r="A172" i="15" s="1"/>
  <c r="AX171" i="18"/>
  <c r="AW171" i="18"/>
  <c r="AV171" i="18"/>
  <c r="AF171" i="18"/>
  <c r="BB171" i="18" s="1"/>
  <c r="AD171" i="18"/>
  <c r="AC171" i="18"/>
  <c r="Y171" i="18"/>
  <c r="W171" i="18"/>
  <c r="V171" i="18"/>
  <c r="U171" i="18"/>
  <c r="T171" i="18"/>
  <c r="AZ171" i="18" s="1"/>
  <c r="S171" i="18"/>
  <c r="O171" i="18"/>
  <c r="N171" i="18"/>
  <c r="I171" i="18"/>
  <c r="H171" i="18"/>
  <c r="C171" i="18"/>
  <c r="B171" i="18"/>
  <c r="Q171" i="15"/>
  <c r="P171" i="15"/>
  <c r="O171" i="15"/>
  <c r="N171" i="15"/>
  <c r="J171" i="15"/>
  <c r="R171" i="15" s="1"/>
  <c r="D171" i="15"/>
  <c r="C171" i="15"/>
  <c r="B171" i="15"/>
  <c r="Q171" i="14"/>
  <c r="P171" i="14"/>
  <c r="O171" i="14"/>
  <c r="N171" i="14"/>
  <c r="J171" i="14"/>
  <c r="R171" i="14" s="1"/>
  <c r="C171" i="14"/>
  <c r="B171" i="14"/>
  <c r="P171" i="13"/>
  <c r="O171" i="13"/>
  <c r="N171" i="13"/>
  <c r="M171" i="13"/>
  <c r="I171" i="13"/>
  <c r="Q171" i="13" s="1"/>
  <c r="D171" i="13"/>
  <c r="C171" i="13"/>
  <c r="B171" i="13"/>
  <c r="R171" i="16"/>
  <c r="Q171" i="16"/>
  <c r="P171" i="16"/>
  <c r="O171" i="16"/>
  <c r="K171" i="16"/>
  <c r="S171" i="16" s="1"/>
  <c r="D171" i="16"/>
  <c r="C171" i="16"/>
  <c r="B171" i="16"/>
  <c r="S171" i="11"/>
  <c r="R171" i="11"/>
  <c r="P171" i="11"/>
  <c r="O171" i="11"/>
  <c r="N171" i="11"/>
  <c r="K171" i="11"/>
  <c r="H171" i="11"/>
  <c r="T171" i="11" s="1"/>
  <c r="D171" i="11"/>
  <c r="C171" i="11"/>
  <c r="B171" i="11"/>
  <c r="P171" i="12"/>
  <c r="O171" i="12"/>
  <c r="N171" i="12"/>
  <c r="M171" i="12"/>
  <c r="I171" i="12"/>
  <c r="Q171" i="12" s="1"/>
  <c r="D171" i="12"/>
  <c r="C171" i="12"/>
  <c r="B171" i="12"/>
  <c r="P171" i="10"/>
  <c r="O171" i="10"/>
  <c r="M171" i="10"/>
  <c r="I171" i="10"/>
  <c r="Q171" i="10" s="1"/>
  <c r="D171" i="10"/>
  <c r="C171" i="10"/>
  <c r="B171" i="10"/>
  <c r="O171" i="1"/>
  <c r="Z171" i="18" s="1"/>
  <c r="N171" i="1"/>
  <c r="P171" i="18" s="1"/>
  <c r="AM171" i="18" s="1"/>
  <c r="M171" i="1"/>
  <c r="J171" i="18" s="1"/>
  <c r="AL171" i="18" s="1"/>
  <c r="L171" i="1"/>
  <c r="D171" i="18" s="1"/>
  <c r="AK171" i="18" s="1"/>
  <c r="A171" i="1"/>
  <c r="A171" i="18" s="1"/>
  <c r="AX170" i="18"/>
  <c r="AW170" i="18"/>
  <c r="AV170" i="18"/>
  <c r="AF170" i="18"/>
  <c r="BB170" i="18" s="1"/>
  <c r="AD170" i="18"/>
  <c r="AC170" i="18"/>
  <c r="Y170" i="18"/>
  <c r="W170" i="18"/>
  <c r="V170" i="18"/>
  <c r="U170" i="18"/>
  <c r="T170" i="18"/>
  <c r="AZ170" i="18" s="1"/>
  <c r="S170" i="18"/>
  <c r="O170" i="18"/>
  <c r="N170" i="18"/>
  <c r="I170" i="18"/>
  <c r="H170" i="18"/>
  <c r="C170" i="18"/>
  <c r="B170" i="18"/>
  <c r="Q170" i="15"/>
  <c r="P170" i="15"/>
  <c r="O170" i="15"/>
  <c r="N170" i="15"/>
  <c r="J170" i="15"/>
  <c r="R170" i="15" s="1"/>
  <c r="D170" i="15"/>
  <c r="C170" i="15"/>
  <c r="B170" i="15"/>
  <c r="Q170" i="14"/>
  <c r="P170" i="14"/>
  <c r="O170" i="14"/>
  <c r="N170" i="14"/>
  <c r="J170" i="14"/>
  <c r="R170" i="14" s="1"/>
  <c r="C170" i="14"/>
  <c r="B170" i="14"/>
  <c r="P170" i="13"/>
  <c r="O170" i="13"/>
  <c r="N170" i="13"/>
  <c r="M170" i="13"/>
  <c r="I170" i="13"/>
  <c r="D170" i="13"/>
  <c r="C170" i="13"/>
  <c r="B170" i="13"/>
  <c r="R170" i="16"/>
  <c r="Q170" i="16"/>
  <c r="P170" i="16"/>
  <c r="O170" i="16"/>
  <c r="K170" i="16"/>
  <c r="S170" i="16" s="1"/>
  <c r="D170" i="16"/>
  <c r="C170" i="16"/>
  <c r="B170" i="16"/>
  <c r="S170" i="11"/>
  <c r="R170" i="11"/>
  <c r="P170" i="11"/>
  <c r="O170" i="11"/>
  <c r="N170" i="11"/>
  <c r="K170" i="11"/>
  <c r="H170" i="11"/>
  <c r="T170" i="11" s="1"/>
  <c r="D170" i="11"/>
  <c r="C170" i="11"/>
  <c r="B170" i="11"/>
  <c r="P170" i="12"/>
  <c r="O170" i="12"/>
  <c r="N170" i="12"/>
  <c r="M170" i="12"/>
  <c r="I170" i="12"/>
  <c r="Q170" i="12" s="1"/>
  <c r="D170" i="12"/>
  <c r="C170" i="12"/>
  <c r="B170" i="12"/>
  <c r="P170" i="10"/>
  <c r="O170" i="10"/>
  <c r="M170" i="10"/>
  <c r="I170" i="10"/>
  <c r="Q170" i="10" s="1"/>
  <c r="D170" i="10"/>
  <c r="C170" i="10"/>
  <c r="B170" i="10"/>
  <c r="O170" i="1"/>
  <c r="Z170" i="18" s="1"/>
  <c r="AN170" i="18" s="1"/>
  <c r="N170" i="1"/>
  <c r="P170" i="18" s="1"/>
  <c r="AM170" i="18" s="1"/>
  <c r="M170" i="1"/>
  <c r="J170" i="18" s="1"/>
  <c r="AL170" i="18" s="1"/>
  <c r="L170" i="1"/>
  <c r="D170" i="18" s="1"/>
  <c r="AK170" i="18" s="1"/>
  <c r="A170" i="1"/>
  <c r="A170" i="15" s="1"/>
  <c r="AX169" i="18"/>
  <c r="AW169" i="18"/>
  <c r="AV169" i="18"/>
  <c r="AI169" i="18"/>
  <c r="AG169" i="18"/>
  <c r="AF169" i="18"/>
  <c r="BB169" i="18" s="1"/>
  <c r="AE169" i="18"/>
  <c r="AD169" i="18"/>
  <c r="AC169" i="18"/>
  <c r="Y169" i="18"/>
  <c r="W169" i="18"/>
  <c r="V169" i="18"/>
  <c r="U169" i="18"/>
  <c r="T169" i="18"/>
  <c r="AZ169" i="18" s="1"/>
  <c r="S169" i="18"/>
  <c r="O169" i="18"/>
  <c r="N169" i="18"/>
  <c r="I169" i="18"/>
  <c r="H169" i="18"/>
  <c r="C169" i="18"/>
  <c r="B169" i="18"/>
  <c r="Q169" i="15"/>
  <c r="P169" i="15"/>
  <c r="O169" i="15"/>
  <c r="N169" i="15"/>
  <c r="J169" i="15"/>
  <c r="R169" i="15" s="1"/>
  <c r="D169" i="15"/>
  <c r="C169" i="15"/>
  <c r="B169" i="15"/>
  <c r="Q169" i="14"/>
  <c r="P169" i="14"/>
  <c r="O169" i="14"/>
  <c r="N169" i="14"/>
  <c r="J169" i="14"/>
  <c r="R169" i="14" s="1"/>
  <c r="C169" i="14"/>
  <c r="B169" i="14"/>
  <c r="P169" i="13"/>
  <c r="O169" i="13"/>
  <c r="N169" i="13"/>
  <c r="M169" i="13"/>
  <c r="I169" i="13"/>
  <c r="Q169" i="13" s="1"/>
  <c r="D169" i="13"/>
  <c r="C169" i="13"/>
  <c r="B169" i="13"/>
  <c r="R169" i="16"/>
  <c r="Q169" i="16"/>
  <c r="P169" i="16"/>
  <c r="O169" i="16"/>
  <c r="K169" i="16"/>
  <c r="S169" i="16" s="1"/>
  <c r="D169" i="16"/>
  <c r="C169" i="16"/>
  <c r="B169" i="16"/>
  <c r="S169" i="11"/>
  <c r="R169" i="11"/>
  <c r="P169" i="11"/>
  <c r="O169" i="11"/>
  <c r="N169" i="11"/>
  <c r="K169" i="11"/>
  <c r="H169" i="11"/>
  <c r="T169" i="11" s="1"/>
  <c r="D169" i="11"/>
  <c r="C169" i="11"/>
  <c r="B169" i="11"/>
  <c r="P169" i="12"/>
  <c r="O169" i="12"/>
  <c r="N169" i="12"/>
  <c r="M169" i="12"/>
  <c r="I169" i="12"/>
  <c r="Q169" i="12" s="1"/>
  <c r="D169" i="12"/>
  <c r="C169" i="12"/>
  <c r="B169" i="12"/>
  <c r="P169" i="10"/>
  <c r="O169" i="10"/>
  <c r="M169" i="10"/>
  <c r="M169" i="18" s="1"/>
  <c r="I169" i="10"/>
  <c r="Q169" i="10" s="1"/>
  <c r="D169" i="10"/>
  <c r="C169" i="10"/>
  <c r="B169" i="10"/>
  <c r="O169" i="1"/>
  <c r="Z169" i="18" s="1"/>
  <c r="AN169" i="18" s="1"/>
  <c r="N169" i="1"/>
  <c r="P169" i="18" s="1"/>
  <c r="AM169" i="18" s="1"/>
  <c r="M169" i="1"/>
  <c r="J169" i="18" s="1"/>
  <c r="AL169" i="18" s="1"/>
  <c r="L169" i="1"/>
  <c r="D169" i="18" s="1"/>
  <c r="AK169" i="18" s="1"/>
  <c r="A169" i="1"/>
  <c r="A169" i="15" s="1"/>
  <c r="AX168" i="18"/>
  <c r="AW168" i="18"/>
  <c r="AV168" i="18"/>
  <c r="AI168" i="18"/>
  <c r="AG168" i="18"/>
  <c r="AF168" i="18"/>
  <c r="BB168" i="18" s="1"/>
  <c r="AE168" i="18"/>
  <c r="AD168" i="18"/>
  <c r="AC168" i="18"/>
  <c r="V168" i="18"/>
  <c r="T168" i="18"/>
  <c r="S168" i="18"/>
  <c r="O168" i="18"/>
  <c r="N168" i="18"/>
  <c r="I168" i="18"/>
  <c r="H168" i="18"/>
  <c r="C168" i="18"/>
  <c r="B168" i="18"/>
  <c r="Q168" i="15"/>
  <c r="P168" i="15"/>
  <c r="O168" i="15"/>
  <c r="N168" i="15"/>
  <c r="J168" i="15"/>
  <c r="R168" i="15" s="1"/>
  <c r="D168" i="15"/>
  <c r="C168" i="15"/>
  <c r="B168" i="15"/>
  <c r="Q168" i="14"/>
  <c r="P168" i="14"/>
  <c r="O168" i="14"/>
  <c r="N168" i="14"/>
  <c r="J168" i="14"/>
  <c r="R168" i="14" s="1"/>
  <c r="C168" i="14"/>
  <c r="B168" i="14"/>
  <c r="P168" i="13"/>
  <c r="O168" i="13"/>
  <c r="N168" i="13"/>
  <c r="M168" i="13"/>
  <c r="I168" i="13"/>
  <c r="Q168" i="13" s="1"/>
  <c r="D168" i="13"/>
  <c r="C168" i="13"/>
  <c r="B168" i="13"/>
  <c r="R168" i="16"/>
  <c r="Q168" i="16"/>
  <c r="P168" i="16"/>
  <c r="O168" i="16"/>
  <c r="K168" i="16"/>
  <c r="S168" i="16" s="1"/>
  <c r="D168" i="16"/>
  <c r="C168" i="16"/>
  <c r="B168" i="16"/>
  <c r="S168" i="11"/>
  <c r="R168" i="11"/>
  <c r="P168" i="11"/>
  <c r="O168" i="11"/>
  <c r="N168" i="11"/>
  <c r="K168" i="11"/>
  <c r="H168" i="11"/>
  <c r="T168" i="11" s="1"/>
  <c r="D168" i="11"/>
  <c r="C168" i="11"/>
  <c r="B168" i="11"/>
  <c r="P168" i="12"/>
  <c r="O168" i="12"/>
  <c r="N168" i="12"/>
  <c r="M168" i="12"/>
  <c r="I168" i="12"/>
  <c r="Q168" i="12" s="1"/>
  <c r="D168" i="12"/>
  <c r="C168" i="12"/>
  <c r="B168" i="12"/>
  <c r="P168" i="10"/>
  <c r="O168" i="10"/>
  <c r="M168" i="10"/>
  <c r="I168" i="10"/>
  <c r="Q168" i="10" s="1"/>
  <c r="D168" i="10"/>
  <c r="C168" i="10"/>
  <c r="B168" i="10"/>
  <c r="O168" i="1"/>
  <c r="Z168" i="18" s="1"/>
  <c r="AN168" i="18" s="1"/>
  <c r="N168" i="1"/>
  <c r="P168" i="18" s="1"/>
  <c r="AM168" i="18" s="1"/>
  <c r="M168" i="1"/>
  <c r="J168" i="18" s="1"/>
  <c r="AL168" i="18" s="1"/>
  <c r="L168" i="1"/>
  <c r="D168" i="18" s="1"/>
  <c r="AK168" i="18" s="1"/>
  <c r="A168" i="1"/>
  <c r="A168" i="15" s="1"/>
  <c r="AX167" i="18"/>
  <c r="AW167" i="18"/>
  <c r="AV167" i="18"/>
  <c r="AI167" i="18"/>
  <c r="AG167" i="18"/>
  <c r="AF167" i="18"/>
  <c r="BB167" i="18" s="1"/>
  <c r="AE167" i="18"/>
  <c r="AD167" i="18"/>
  <c r="AC167" i="18"/>
  <c r="Y167" i="18"/>
  <c r="W167" i="18"/>
  <c r="V167" i="18"/>
  <c r="U167" i="18"/>
  <c r="T167" i="18"/>
  <c r="AZ167" i="18" s="1"/>
  <c r="S167" i="18"/>
  <c r="O167" i="18"/>
  <c r="N167" i="18"/>
  <c r="C167" i="18"/>
  <c r="B167" i="18"/>
  <c r="Q167" i="15"/>
  <c r="P167" i="15"/>
  <c r="O167" i="15"/>
  <c r="N167" i="15"/>
  <c r="J167" i="15"/>
  <c r="R167" i="15" s="1"/>
  <c r="D167" i="15"/>
  <c r="C167" i="15"/>
  <c r="B167" i="15"/>
  <c r="Q167" i="14"/>
  <c r="P167" i="14"/>
  <c r="O167" i="14"/>
  <c r="N167" i="14"/>
  <c r="J167" i="14"/>
  <c r="R167" i="14" s="1"/>
  <c r="C167" i="14"/>
  <c r="B167" i="14"/>
  <c r="P167" i="13"/>
  <c r="O167" i="13"/>
  <c r="N167" i="13"/>
  <c r="M167" i="13"/>
  <c r="I167" i="13"/>
  <c r="Q167" i="13" s="1"/>
  <c r="D167" i="13"/>
  <c r="C167" i="13"/>
  <c r="B167" i="13"/>
  <c r="R167" i="16"/>
  <c r="Q167" i="16"/>
  <c r="P167" i="16"/>
  <c r="O167" i="16"/>
  <c r="K167" i="16"/>
  <c r="S167" i="16" s="1"/>
  <c r="D167" i="16"/>
  <c r="C167" i="16"/>
  <c r="B167" i="16"/>
  <c r="S167" i="11"/>
  <c r="R167" i="11"/>
  <c r="P167" i="11"/>
  <c r="O167" i="11"/>
  <c r="N167" i="11"/>
  <c r="K167" i="11"/>
  <c r="H167" i="11"/>
  <c r="T167" i="11" s="1"/>
  <c r="D167" i="11"/>
  <c r="C167" i="11"/>
  <c r="B167" i="11"/>
  <c r="P167" i="12"/>
  <c r="O167" i="12"/>
  <c r="N167" i="12"/>
  <c r="M167" i="12"/>
  <c r="I167" i="12"/>
  <c r="Q167" i="12" s="1"/>
  <c r="D167" i="12"/>
  <c r="C167" i="12"/>
  <c r="B167" i="12"/>
  <c r="P167" i="10"/>
  <c r="O167" i="10"/>
  <c r="M167" i="10"/>
  <c r="M167" i="18" s="1"/>
  <c r="I167" i="10"/>
  <c r="D167" i="10"/>
  <c r="C167" i="10"/>
  <c r="B167" i="10"/>
  <c r="O167" i="1"/>
  <c r="Z167" i="18" s="1"/>
  <c r="AN167" i="18" s="1"/>
  <c r="N167" i="1"/>
  <c r="P167" i="18" s="1"/>
  <c r="AM167" i="18" s="1"/>
  <c r="M167" i="1"/>
  <c r="J167" i="18" s="1"/>
  <c r="AL167" i="18" s="1"/>
  <c r="L167" i="1"/>
  <c r="D167" i="18" s="1"/>
  <c r="AK167" i="18" s="1"/>
  <c r="A167" i="1"/>
  <c r="A167" i="15" s="1"/>
  <c r="AX166" i="18"/>
  <c r="AW166" i="18"/>
  <c r="AV166" i="18"/>
  <c r="AI166" i="18"/>
  <c r="AG166" i="18"/>
  <c r="AF166" i="18"/>
  <c r="BB166" i="18" s="1"/>
  <c r="AE166" i="18"/>
  <c r="AD166" i="18"/>
  <c r="AC166" i="18"/>
  <c r="V166" i="18"/>
  <c r="T166" i="18"/>
  <c r="AZ166" i="18" s="1"/>
  <c r="S166" i="18"/>
  <c r="O166" i="18"/>
  <c r="N166" i="18"/>
  <c r="C166" i="18"/>
  <c r="B166" i="18"/>
  <c r="Q166" i="15"/>
  <c r="P166" i="15"/>
  <c r="O166" i="15"/>
  <c r="N166" i="15"/>
  <c r="J166" i="15"/>
  <c r="R166" i="15" s="1"/>
  <c r="D166" i="15"/>
  <c r="C166" i="15"/>
  <c r="B166" i="15"/>
  <c r="Q166" i="14"/>
  <c r="P166" i="14"/>
  <c r="O166" i="14"/>
  <c r="N166" i="14"/>
  <c r="J166" i="14"/>
  <c r="R166" i="14" s="1"/>
  <c r="C166" i="14"/>
  <c r="B166" i="14"/>
  <c r="P166" i="13"/>
  <c r="O166" i="13"/>
  <c r="N166" i="13"/>
  <c r="M166" i="13"/>
  <c r="I166" i="13"/>
  <c r="Q166" i="13" s="1"/>
  <c r="D166" i="13"/>
  <c r="C166" i="13"/>
  <c r="B166" i="13"/>
  <c r="R166" i="16"/>
  <c r="Q166" i="16"/>
  <c r="P166" i="16"/>
  <c r="O166" i="16"/>
  <c r="K166" i="16"/>
  <c r="S166" i="16" s="1"/>
  <c r="D166" i="16"/>
  <c r="C166" i="16"/>
  <c r="B166" i="16"/>
  <c r="S166" i="11"/>
  <c r="R166" i="11"/>
  <c r="P166" i="11"/>
  <c r="O166" i="11"/>
  <c r="N166" i="11"/>
  <c r="K166" i="11"/>
  <c r="H166" i="11"/>
  <c r="T166" i="11" s="1"/>
  <c r="D166" i="11"/>
  <c r="C166" i="11"/>
  <c r="B166" i="11"/>
  <c r="P166" i="12"/>
  <c r="O166" i="12"/>
  <c r="N166" i="12"/>
  <c r="M166" i="12"/>
  <c r="I166" i="12"/>
  <c r="Q166" i="12" s="1"/>
  <c r="D166" i="12"/>
  <c r="C166" i="12"/>
  <c r="B166" i="12"/>
  <c r="P166" i="10"/>
  <c r="O166" i="10"/>
  <c r="M166" i="10"/>
  <c r="M166" i="18" s="1"/>
  <c r="I166" i="10"/>
  <c r="D166" i="10"/>
  <c r="C166" i="10"/>
  <c r="B166" i="10"/>
  <c r="O166" i="1"/>
  <c r="Z166" i="18" s="1"/>
  <c r="AN166" i="18" s="1"/>
  <c r="N166" i="1"/>
  <c r="P166" i="18" s="1"/>
  <c r="AM166" i="18" s="1"/>
  <c r="M166" i="1"/>
  <c r="J166" i="18" s="1"/>
  <c r="AL166" i="18" s="1"/>
  <c r="L166" i="1"/>
  <c r="D166" i="18" s="1"/>
  <c r="A166" i="1"/>
  <c r="A166" i="15" s="1"/>
  <c r="AX165" i="18"/>
  <c r="AW165" i="18"/>
  <c r="AV165" i="18"/>
  <c r="AI165" i="18"/>
  <c r="AG165" i="18"/>
  <c r="AF165" i="18"/>
  <c r="BB165" i="18" s="1"/>
  <c r="AE165" i="18"/>
  <c r="AD165" i="18"/>
  <c r="AC165" i="18"/>
  <c r="Y165" i="18"/>
  <c r="W165" i="18"/>
  <c r="V165" i="18"/>
  <c r="BA165" i="18" s="1"/>
  <c r="U165" i="18"/>
  <c r="T165" i="18"/>
  <c r="AZ165" i="18" s="1"/>
  <c r="S165" i="18"/>
  <c r="O165" i="18"/>
  <c r="N165" i="18"/>
  <c r="I165" i="18"/>
  <c r="H165" i="18"/>
  <c r="C165" i="18"/>
  <c r="B165" i="18"/>
  <c r="Q165" i="15"/>
  <c r="P165" i="15"/>
  <c r="O165" i="15"/>
  <c r="N165" i="15"/>
  <c r="J165" i="15"/>
  <c r="R165" i="15" s="1"/>
  <c r="D165" i="15"/>
  <c r="C165" i="15"/>
  <c r="B165" i="15"/>
  <c r="Q165" i="14"/>
  <c r="P165" i="14"/>
  <c r="O165" i="14"/>
  <c r="N165" i="14"/>
  <c r="J165" i="14"/>
  <c r="R165" i="14" s="1"/>
  <c r="C165" i="14"/>
  <c r="B165" i="14"/>
  <c r="P165" i="13"/>
  <c r="O165" i="13"/>
  <c r="N165" i="13"/>
  <c r="M165" i="13"/>
  <c r="I165" i="13"/>
  <c r="Q165" i="13" s="1"/>
  <c r="D165" i="13"/>
  <c r="C165" i="13"/>
  <c r="B165" i="13"/>
  <c r="R165" i="16"/>
  <c r="Q165" i="16"/>
  <c r="P165" i="16"/>
  <c r="O165" i="16"/>
  <c r="K165" i="16"/>
  <c r="S165" i="16" s="1"/>
  <c r="D165" i="16"/>
  <c r="C165" i="16"/>
  <c r="B165" i="16"/>
  <c r="S165" i="11"/>
  <c r="R165" i="11"/>
  <c r="P165" i="11"/>
  <c r="O165" i="11"/>
  <c r="N165" i="11"/>
  <c r="K165" i="11"/>
  <c r="H165" i="11"/>
  <c r="T165" i="11" s="1"/>
  <c r="D165" i="11"/>
  <c r="C165" i="11"/>
  <c r="B165" i="11"/>
  <c r="P165" i="12"/>
  <c r="O165" i="12"/>
  <c r="N165" i="12"/>
  <c r="M165" i="12"/>
  <c r="G165" i="18" s="1"/>
  <c r="I165" i="12"/>
  <c r="Q165" i="12" s="1"/>
  <c r="D165" i="12"/>
  <c r="C165" i="12"/>
  <c r="B165" i="12"/>
  <c r="P165" i="10"/>
  <c r="O165" i="10"/>
  <c r="M165" i="10"/>
  <c r="M165" i="18" s="1"/>
  <c r="I165" i="10"/>
  <c r="Q165" i="10" s="1"/>
  <c r="D165" i="10"/>
  <c r="C165" i="10"/>
  <c r="B165" i="10"/>
  <c r="O165" i="1"/>
  <c r="Z165" i="18" s="1"/>
  <c r="AN165" i="18" s="1"/>
  <c r="N165" i="1"/>
  <c r="P165" i="18" s="1"/>
  <c r="AM165" i="18" s="1"/>
  <c r="M165" i="1"/>
  <c r="J165" i="18" s="1"/>
  <c r="AL165" i="18" s="1"/>
  <c r="L165" i="1"/>
  <c r="D165" i="18" s="1"/>
  <c r="AK165" i="18" s="1"/>
  <c r="A165" i="1"/>
  <c r="A165" i="15" s="1"/>
  <c r="AX164" i="18"/>
  <c r="AW164" i="18"/>
  <c r="AV164" i="18"/>
  <c r="AI164" i="18"/>
  <c r="AG164" i="18"/>
  <c r="AF164" i="18"/>
  <c r="BB164" i="18" s="1"/>
  <c r="AE164" i="18"/>
  <c r="AD164" i="18"/>
  <c r="AC164" i="18"/>
  <c r="Y164" i="18"/>
  <c r="W164" i="18"/>
  <c r="V164" i="18"/>
  <c r="BA164" i="18" s="1"/>
  <c r="U164" i="18"/>
  <c r="T164" i="18"/>
  <c r="AZ164" i="18" s="1"/>
  <c r="S164" i="18"/>
  <c r="O164" i="18"/>
  <c r="N164" i="18"/>
  <c r="I164" i="18"/>
  <c r="H164" i="18"/>
  <c r="C164" i="18"/>
  <c r="B164" i="18"/>
  <c r="Q164" i="15"/>
  <c r="P164" i="15"/>
  <c r="O164" i="15"/>
  <c r="N164" i="15"/>
  <c r="J164" i="15"/>
  <c r="R164" i="15" s="1"/>
  <c r="D164" i="15"/>
  <c r="C164" i="15"/>
  <c r="B164" i="15"/>
  <c r="Q164" i="14"/>
  <c r="P164" i="14"/>
  <c r="O164" i="14"/>
  <c r="N164" i="14"/>
  <c r="J164" i="14"/>
  <c r="R164" i="14" s="1"/>
  <c r="C164" i="14"/>
  <c r="B164" i="14"/>
  <c r="P164" i="13"/>
  <c r="O164" i="13"/>
  <c r="N164" i="13"/>
  <c r="M164" i="13"/>
  <c r="I164" i="13"/>
  <c r="Q164" i="13" s="1"/>
  <c r="D164" i="13"/>
  <c r="C164" i="13"/>
  <c r="B164" i="13"/>
  <c r="R164" i="16"/>
  <c r="Q164" i="16"/>
  <c r="P164" i="16"/>
  <c r="O164" i="16"/>
  <c r="K164" i="16"/>
  <c r="S164" i="16" s="1"/>
  <c r="D164" i="16"/>
  <c r="C164" i="16"/>
  <c r="B164" i="16"/>
  <c r="S164" i="11"/>
  <c r="R164" i="11"/>
  <c r="P164" i="11"/>
  <c r="O164" i="11"/>
  <c r="N164" i="11"/>
  <c r="K164" i="11"/>
  <c r="H164" i="11"/>
  <c r="T164" i="11" s="1"/>
  <c r="D164" i="11"/>
  <c r="C164" i="11"/>
  <c r="B164" i="11"/>
  <c r="P164" i="12"/>
  <c r="O164" i="12"/>
  <c r="N164" i="12"/>
  <c r="M164" i="12"/>
  <c r="I164" i="12"/>
  <c r="Q164" i="12" s="1"/>
  <c r="D164" i="12"/>
  <c r="C164" i="12"/>
  <c r="B164" i="12"/>
  <c r="P164" i="10"/>
  <c r="O164" i="10"/>
  <c r="M164" i="10"/>
  <c r="I164" i="10"/>
  <c r="Q164" i="10" s="1"/>
  <c r="D164" i="10"/>
  <c r="C164" i="10"/>
  <c r="B164" i="10"/>
  <c r="O164" i="1"/>
  <c r="Z164" i="18" s="1"/>
  <c r="AN164" i="18" s="1"/>
  <c r="N164" i="1"/>
  <c r="P164" i="18" s="1"/>
  <c r="AM164" i="18" s="1"/>
  <c r="M164" i="1"/>
  <c r="J164" i="18" s="1"/>
  <c r="AL164" i="18" s="1"/>
  <c r="L164" i="1"/>
  <c r="D164" i="18" s="1"/>
  <c r="AK164" i="18" s="1"/>
  <c r="A164" i="1"/>
  <c r="A164" i="18" s="1"/>
  <c r="AX163" i="18"/>
  <c r="AW163" i="18"/>
  <c r="AV163" i="18"/>
  <c r="AF163" i="18"/>
  <c r="BB163" i="18" s="1"/>
  <c r="AD163" i="18"/>
  <c r="AC163" i="18"/>
  <c r="V163" i="18"/>
  <c r="W163" i="18" s="1"/>
  <c r="T163" i="18"/>
  <c r="AZ163" i="18" s="1"/>
  <c r="S163" i="18"/>
  <c r="O163" i="18"/>
  <c r="N163" i="18"/>
  <c r="I163" i="18"/>
  <c r="H163" i="18"/>
  <c r="C163" i="18"/>
  <c r="B163" i="18"/>
  <c r="Q163" i="15"/>
  <c r="P163" i="15"/>
  <c r="O163" i="15"/>
  <c r="N163" i="15"/>
  <c r="J163" i="15"/>
  <c r="C163" i="15"/>
  <c r="B163" i="15"/>
  <c r="Q163" i="14"/>
  <c r="P163" i="14"/>
  <c r="O163" i="14"/>
  <c r="N163" i="14"/>
  <c r="J163" i="14"/>
  <c r="D163" i="14"/>
  <c r="C163" i="14"/>
  <c r="B163" i="14"/>
  <c r="P163" i="13"/>
  <c r="O163" i="13"/>
  <c r="N163" i="13"/>
  <c r="M163" i="13"/>
  <c r="I163" i="13"/>
  <c r="D163" i="13"/>
  <c r="C163" i="13"/>
  <c r="B163" i="13"/>
  <c r="R163" i="16"/>
  <c r="Q163" i="16"/>
  <c r="P163" i="16"/>
  <c r="O163" i="16"/>
  <c r="K163" i="16"/>
  <c r="S163" i="16" s="1"/>
  <c r="D163" i="16"/>
  <c r="C163" i="16"/>
  <c r="B163" i="16"/>
  <c r="S163" i="11"/>
  <c r="R163" i="11"/>
  <c r="P163" i="11"/>
  <c r="O163" i="11"/>
  <c r="N163" i="11"/>
  <c r="K163" i="11"/>
  <c r="H163" i="11"/>
  <c r="T163" i="11" s="1"/>
  <c r="D163" i="11"/>
  <c r="C163" i="11"/>
  <c r="B163" i="11"/>
  <c r="P163" i="12"/>
  <c r="O163" i="12"/>
  <c r="N163" i="12"/>
  <c r="M163" i="12"/>
  <c r="I163" i="12"/>
  <c r="Q163" i="12" s="1"/>
  <c r="D163" i="12"/>
  <c r="C163" i="12"/>
  <c r="B163" i="12"/>
  <c r="P163" i="10"/>
  <c r="O163" i="10"/>
  <c r="M163" i="10"/>
  <c r="I163" i="10"/>
  <c r="Q163" i="10" s="1"/>
  <c r="D163" i="10"/>
  <c r="C163" i="10"/>
  <c r="B163" i="10"/>
  <c r="O163" i="1"/>
  <c r="Z163" i="18" s="1"/>
  <c r="AN163" i="18" s="1"/>
  <c r="N163" i="1"/>
  <c r="P163" i="18" s="1"/>
  <c r="AM163" i="18" s="1"/>
  <c r="M163" i="1"/>
  <c r="J163" i="18" s="1"/>
  <c r="AL163" i="18" s="1"/>
  <c r="L163" i="1"/>
  <c r="D163" i="18" s="1"/>
  <c r="AK163" i="18" s="1"/>
  <c r="A163" i="1"/>
  <c r="A163" i="15" s="1"/>
  <c r="AX162" i="18"/>
  <c r="AW162" i="18"/>
  <c r="AV162" i="18"/>
  <c r="AI162" i="18"/>
  <c r="AG162" i="18"/>
  <c r="AF162" i="18"/>
  <c r="BB162" i="18" s="1"/>
  <c r="AE162" i="18"/>
  <c r="AD162" i="18"/>
  <c r="AC162" i="18"/>
  <c r="Y162" i="18"/>
  <c r="W162" i="18"/>
  <c r="V162" i="18"/>
  <c r="BA162" i="18" s="1"/>
  <c r="U162" i="18"/>
  <c r="T162" i="18"/>
  <c r="AZ162" i="18" s="1"/>
  <c r="S162" i="18"/>
  <c r="O162" i="18"/>
  <c r="N162" i="18"/>
  <c r="I162" i="18"/>
  <c r="H162" i="18"/>
  <c r="C162" i="18"/>
  <c r="B162" i="18"/>
  <c r="Q162" i="15"/>
  <c r="P162" i="15"/>
  <c r="O162" i="15"/>
  <c r="N162" i="15"/>
  <c r="J162" i="15"/>
  <c r="R162" i="15" s="1"/>
  <c r="D162" i="15"/>
  <c r="C162" i="15"/>
  <c r="B162" i="15"/>
  <c r="Q162" i="14"/>
  <c r="P162" i="14"/>
  <c r="O162" i="14"/>
  <c r="N162" i="14"/>
  <c r="J162" i="14"/>
  <c r="R162" i="14" s="1"/>
  <c r="C162" i="14"/>
  <c r="B162" i="14"/>
  <c r="P162" i="13"/>
  <c r="O162" i="13"/>
  <c r="N162" i="13"/>
  <c r="M162" i="13"/>
  <c r="I162" i="13"/>
  <c r="Q162" i="13" s="1"/>
  <c r="D162" i="13"/>
  <c r="C162" i="13"/>
  <c r="B162" i="13"/>
  <c r="R162" i="16"/>
  <c r="Q162" i="16"/>
  <c r="P162" i="16"/>
  <c r="O162" i="16"/>
  <c r="K162" i="16"/>
  <c r="S162" i="16" s="1"/>
  <c r="D162" i="16"/>
  <c r="C162" i="16"/>
  <c r="B162" i="16"/>
  <c r="S162" i="11"/>
  <c r="R162" i="11"/>
  <c r="P162" i="11"/>
  <c r="O162" i="11"/>
  <c r="N162" i="11"/>
  <c r="K162" i="11"/>
  <c r="H162" i="11"/>
  <c r="T162" i="11" s="1"/>
  <c r="D162" i="11"/>
  <c r="C162" i="11"/>
  <c r="B162" i="11"/>
  <c r="P162" i="12"/>
  <c r="O162" i="12"/>
  <c r="N162" i="12"/>
  <c r="M162" i="12"/>
  <c r="I162" i="12"/>
  <c r="Q162" i="12" s="1"/>
  <c r="D162" i="12"/>
  <c r="C162" i="12"/>
  <c r="B162" i="12"/>
  <c r="P162" i="10"/>
  <c r="O162" i="10"/>
  <c r="M162" i="10"/>
  <c r="I162" i="10"/>
  <c r="Q162" i="10" s="1"/>
  <c r="D162" i="10"/>
  <c r="C162" i="10"/>
  <c r="B162" i="10"/>
  <c r="O162" i="1"/>
  <c r="Z162" i="18" s="1"/>
  <c r="AN162" i="18" s="1"/>
  <c r="N162" i="1"/>
  <c r="P162" i="18" s="1"/>
  <c r="AM162" i="18" s="1"/>
  <c r="M162" i="1"/>
  <c r="J162" i="18" s="1"/>
  <c r="AL162" i="18" s="1"/>
  <c r="L162" i="1"/>
  <c r="D162" i="18" s="1"/>
  <c r="AK162" i="18" s="1"/>
  <c r="A162" i="1"/>
  <c r="A162" i="15" s="1"/>
  <c r="AX161" i="18"/>
  <c r="AW161" i="18"/>
  <c r="AV161" i="18"/>
  <c r="AI161" i="18"/>
  <c r="AG161" i="18"/>
  <c r="AF161" i="18"/>
  <c r="BB161" i="18" s="1"/>
  <c r="AE161" i="18"/>
  <c r="AD161" i="18"/>
  <c r="AC161" i="18"/>
  <c r="Y161" i="18"/>
  <c r="W161" i="18"/>
  <c r="V161" i="18"/>
  <c r="U161" i="18"/>
  <c r="T161" i="18"/>
  <c r="AZ161" i="18" s="1"/>
  <c r="S161" i="18"/>
  <c r="O161" i="18"/>
  <c r="N161" i="18"/>
  <c r="I161" i="18"/>
  <c r="H161" i="18"/>
  <c r="C161" i="18"/>
  <c r="B161" i="18"/>
  <c r="Q161" i="15"/>
  <c r="P161" i="15"/>
  <c r="O161" i="15"/>
  <c r="N161" i="15"/>
  <c r="J161" i="15"/>
  <c r="R161" i="15" s="1"/>
  <c r="D161" i="15"/>
  <c r="C161" i="15"/>
  <c r="B161" i="15"/>
  <c r="Q161" i="14"/>
  <c r="P161" i="14"/>
  <c r="O161" i="14"/>
  <c r="N161" i="14"/>
  <c r="J161" i="14"/>
  <c r="R161" i="14" s="1"/>
  <c r="C161" i="14"/>
  <c r="B161" i="14"/>
  <c r="P161" i="13"/>
  <c r="O161" i="13"/>
  <c r="N161" i="13"/>
  <c r="M161" i="13"/>
  <c r="I161" i="13"/>
  <c r="Q161" i="13" s="1"/>
  <c r="D161" i="13"/>
  <c r="C161" i="13"/>
  <c r="B161" i="13"/>
  <c r="R161" i="16"/>
  <c r="Q161" i="16"/>
  <c r="P161" i="16"/>
  <c r="O161" i="16"/>
  <c r="K161" i="16"/>
  <c r="S161" i="16" s="1"/>
  <c r="D161" i="16"/>
  <c r="C161" i="16"/>
  <c r="B161" i="16"/>
  <c r="S161" i="11"/>
  <c r="R161" i="11"/>
  <c r="P161" i="11"/>
  <c r="O161" i="11"/>
  <c r="N161" i="11"/>
  <c r="K161" i="11"/>
  <c r="H161" i="11"/>
  <c r="T161" i="11" s="1"/>
  <c r="D161" i="11"/>
  <c r="C161" i="11"/>
  <c r="B161" i="11"/>
  <c r="P161" i="12"/>
  <c r="O161" i="12"/>
  <c r="N161" i="12"/>
  <c r="M161" i="12"/>
  <c r="I161" i="12"/>
  <c r="Q161" i="12" s="1"/>
  <c r="D161" i="12"/>
  <c r="C161" i="12"/>
  <c r="B161" i="12"/>
  <c r="P161" i="10"/>
  <c r="O161" i="10"/>
  <c r="M161" i="10"/>
  <c r="I161" i="10"/>
  <c r="Q161" i="10" s="1"/>
  <c r="D161" i="10"/>
  <c r="C161" i="10"/>
  <c r="B161" i="10"/>
  <c r="O161" i="1"/>
  <c r="Z161" i="18" s="1"/>
  <c r="AN161" i="18" s="1"/>
  <c r="N161" i="1"/>
  <c r="P161" i="18" s="1"/>
  <c r="AM161" i="18" s="1"/>
  <c r="M161" i="1"/>
  <c r="J161" i="18" s="1"/>
  <c r="AL161" i="18" s="1"/>
  <c r="L161" i="1"/>
  <c r="D161" i="18" s="1"/>
  <c r="AK161" i="18" s="1"/>
  <c r="A161" i="1"/>
  <c r="A161" i="15" s="1"/>
  <c r="AX160" i="18"/>
  <c r="AW160" i="18"/>
  <c r="AV160" i="18"/>
  <c r="AI160" i="18"/>
  <c r="AG160" i="18"/>
  <c r="AF160" i="18"/>
  <c r="BB160" i="18" s="1"/>
  <c r="AE160" i="18"/>
  <c r="AD160" i="18"/>
  <c r="AC160" i="18"/>
  <c r="V160" i="18"/>
  <c r="W160" i="18" s="1"/>
  <c r="T160" i="18"/>
  <c r="AZ160" i="18" s="1"/>
  <c r="S160" i="18"/>
  <c r="O160" i="18"/>
  <c r="N160" i="18"/>
  <c r="I160" i="18"/>
  <c r="H160" i="18"/>
  <c r="C160" i="18"/>
  <c r="B160" i="18"/>
  <c r="Q160" i="15"/>
  <c r="P160" i="15"/>
  <c r="O160" i="15"/>
  <c r="N160" i="15"/>
  <c r="J160" i="15"/>
  <c r="C160" i="15"/>
  <c r="B160" i="15"/>
  <c r="Q160" i="14"/>
  <c r="P160" i="14"/>
  <c r="O160" i="14"/>
  <c r="N160" i="14"/>
  <c r="J160" i="14"/>
  <c r="D160" i="14"/>
  <c r="C160" i="14"/>
  <c r="B160" i="14"/>
  <c r="P160" i="13"/>
  <c r="O160" i="13"/>
  <c r="N160" i="13"/>
  <c r="M160" i="13"/>
  <c r="I160" i="13"/>
  <c r="Q160" i="13" s="1"/>
  <c r="D160" i="13"/>
  <c r="C160" i="13"/>
  <c r="B160" i="13"/>
  <c r="R160" i="16"/>
  <c r="Q160" i="16"/>
  <c r="P160" i="16"/>
  <c r="O160" i="16"/>
  <c r="K160" i="16"/>
  <c r="D160" i="16"/>
  <c r="C160" i="16"/>
  <c r="B160" i="16"/>
  <c r="S160" i="11"/>
  <c r="R160" i="11"/>
  <c r="P160" i="11"/>
  <c r="O160" i="11"/>
  <c r="N160" i="11"/>
  <c r="K160" i="11"/>
  <c r="H160" i="11"/>
  <c r="T160" i="11" s="1"/>
  <c r="D160" i="11"/>
  <c r="C160" i="11"/>
  <c r="B160" i="11"/>
  <c r="P160" i="12"/>
  <c r="O160" i="12"/>
  <c r="N160" i="12"/>
  <c r="M160" i="12"/>
  <c r="I160" i="12"/>
  <c r="Q160" i="12" s="1"/>
  <c r="D160" i="12"/>
  <c r="C160" i="12"/>
  <c r="B160" i="12"/>
  <c r="P160" i="10"/>
  <c r="O160" i="10"/>
  <c r="M160" i="10"/>
  <c r="M160" i="18" s="1"/>
  <c r="I160" i="10"/>
  <c r="Q160" i="10" s="1"/>
  <c r="D160" i="10"/>
  <c r="C160" i="10"/>
  <c r="B160" i="10"/>
  <c r="O160" i="1"/>
  <c r="Z160" i="18" s="1"/>
  <c r="AN160" i="18" s="1"/>
  <c r="N160" i="1"/>
  <c r="P160" i="18" s="1"/>
  <c r="AM160" i="18" s="1"/>
  <c r="M160" i="1"/>
  <c r="J160" i="18" s="1"/>
  <c r="AL160" i="18" s="1"/>
  <c r="L160" i="1"/>
  <c r="D160" i="18" s="1"/>
  <c r="AK160" i="18" s="1"/>
  <c r="A160" i="1"/>
  <c r="A160" i="15" s="1"/>
  <c r="AX159" i="18"/>
  <c r="AW159" i="18"/>
  <c r="AV159" i="18"/>
  <c r="AI159" i="18"/>
  <c r="AG159" i="18"/>
  <c r="AF159" i="18"/>
  <c r="BB159" i="18" s="1"/>
  <c r="AE159" i="18"/>
  <c r="AD159" i="18"/>
  <c r="AC159" i="18"/>
  <c r="V159" i="18"/>
  <c r="T159" i="18"/>
  <c r="AZ159" i="18" s="1"/>
  <c r="S159" i="18"/>
  <c r="O159" i="18"/>
  <c r="N159" i="18"/>
  <c r="I159" i="18"/>
  <c r="H159" i="18"/>
  <c r="C159" i="18"/>
  <c r="B159" i="18"/>
  <c r="Q159" i="15"/>
  <c r="P159" i="15"/>
  <c r="O159" i="15"/>
  <c r="N159" i="15"/>
  <c r="J159" i="15"/>
  <c r="R159" i="15" s="1"/>
  <c r="D159" i="15"/>
  <c r="C159" i="15"/>
  <c r="B159" i="15"/>
  <c r="Q159" i="14"/>
  <c r="P159" i="14"/>
  <c r="O159" i="14"/>
  <c r="N159" i="14"/>
  <c r="J159" i="14"/>
  <c r="R159" i="14" s="1"/>
  <c r="C159" i="14"/>
  <c r="B159" i="14"/>
  <c r="P159" i="13"/>
  <c r="O159" i="13"/>
  <c r="N159" i="13"/>
  <c r="M159" i="13"/>
  <c r="I159" i="13"/>
  <c r="Q159" i="13" s="1"/>
  <c r="D159" i="13"/>
  <c r="C159" i="13"/>
  <c r="B159" i="13"/>
  <c r="R159" i="16"/>
  <c r="Q159" i="16"/>
  <c r="P159" i="16"/>
  <c r="O159" i="16"/>
  <c r="K159" i="16"/>
  <c r="S159" i="16" s="1"/>
  <c r="D159" i="16"/>
  <c r="C159" i="16"/>
  <c r="B159" i="16"/>
  <c r="S159" i="11"/>
  <c r="R159" i="11"/>
  <c r="P159" i="11"/>
  <c r="O159" i="11"/>
  <c r="N159" i="11"/>
  <c r="K159" i="11"/>
  <c r="H159" i="11"/>
  <c r="T159" i="11" s="1"/>
  <c r="D159" i="11"/>
  <c r="C159" i="11"/>
  <c r="B159" i="11"/>
  <c r="P159" i="12"/>
  <c r="O159" i="12"/>
  <c r="N159" i="12"/>
  <c r="M159" i="12"/>
  <c r="I159" i="12"/>
  <c r="Q159" i="12" s="1"/>
  <c r="D159" i="12"/>
  <c r="C159" i="12"/>
  <c r="B159" i="12"/>
  <c r="P159" i="10"/>
  <c r="O159" i="10"/>
  <c r="M159" i="10"/>
  <c r="M159" i="18" s="1"/>
  <c r="I159" i="10"/>
  <c r="Q159" i="10" s="1"/>
  <c r="D159" i="10"/>
  <c r="C159" i="10"/>
  <c r="B159" i="10"/>
  <c r="O159" i="1"/>
  <c r="Z159" i="18" s="1"/>
  <c r="AN159" i="18" s="1"/>
  <c r="N159" i="1"/>
  <c r="P159" i="18" s="1"/>
  <c r="M159" i="1"/>
  <c r="J159" i="18" s="1"/>
  <c r="AL159" i="18" s="1"/>
  <c r="L159" i="1"/>
  <c r="D159" i="18" s="1"/>
  <c r="AK159" i="18" s="1"/>
  <c r="A159" i="1"/>
  <c r="A159" i="18" s="1"/>
  <c r="AX158" i="18"/>
  <c r="AW158" i="18"/>
  <c r="AV158" i="18"/>
  <c r="AF158" i="18"/>
  <c r="BB158" i="18" s="1"/>
  <c r="AD158" i="18"/>
  <c r="AC158" i="18"/>
  <c r="V158" i="18"/>
  <c r="W158" i="18" s="1"/>
  <c r="T158" i="18"/>
  <c r="S158" i="18"/>
  <c r="O158" i="18"/>
  <c r="N158" i="18"/>
  <c r="I158" i="18"/>
  <c r="H158" i="18"/>
  <c r="C158" i="18"/>
  <c r="B158" i="18"/>
  <c r="Q158" i="15"/>
  <c r="P158" i="15"/>
  <c r="O158" i="15"/>
  <c r="N158" i="15"/>
  <c r="J158" i="15"/>
  <c r="R158" i="15" s="1"/>
  <c r="D158" i="15"/>
  <c r="C158" i="15"/>
  <c r="B158" i="15"/>
  <c r="Q158" i="14"/>
  <c r="P158" i="14"/>
  <c r="O158" i="14"/>
  <c r="N158" i="14"/>
  <c r="J158" i="14"/>
  <c r="D158" i="14"/>
  <c r="C158" i="14"/>
  <c r="B158" i="14"/>
  <c r="P158" i="13"/>
  <c r="O158" i="13"/>
  <c r="N158" i="13"/>
  <c r="M158" i="13"/>
  <c r="I158" i="13"/>
  <c r="Q158" i="13" s="1"/>
  <c r="D158" i="13"/>
  <c r="C158" i="13"/>
  <c r="B158" i="13"/>
  <c r="R158" i="16"/>
  <c r="Q158" i="16"/>
  <c r="P158" i="16"/>
  <c r="O158" i="16"/>
  <c r="K158" i="16"/>
  <c r="S158" i="16" s="1"/>
  <c r="D158" i="16"/>
  <c r="C158" i="16"/>
  <c r="B158" i="16"/>
  <c r="S158" i="11"/>
  <c r="R158" i="11"/>
  <c r="P158" i="11"/>
  <c r="O158" i="11"/>
  <c r="N158" i="11"/>
  <c r="K158" i="11"/>
  <c r="H158" i="11"/>
  <c r="T158" i="11" s="1"/>
  <c r="D158" i="11"/>
  <c r="C158" i="11"/>
  <c r="B158" i="11"/>
  <c r="P158" i="12"/>
  <c r="O158" i="12"/>
  <c r="N158" i="12"/>
  <c r="M158" i="12"/>
  <c r="I158" i="12"/>
  <c r="Q158" i="12" s="1"/>
  <c r="D158" i="12"/>
  <c r="C158" i="12"/>
  <c r="B158" i="12"/>
  <c r="P158" i="10"/>
  <c r="O158" i="10"/>
  <c r="M158" i="10"/>
  <c r="I158" i="10"/>
  <c r="Q158" i="10" s="1"/>
  <c r="D158" i="10"/>
  <c r="C158" i="10"/>
  <c r="B158" i="10"/>
  <c r="O158" i="1"/>
  <c r="Z158" i="18" s="1"/>
  <c r="N158" i="1"/>
  <c r="P158" i="18" s="1"/>
  <c r="AM158" i="18" s="1"/>
  <c r="M158" i="1"/>
  <c r="J158" i="18" s="1"/>
  <c r="AL158" i="18" s="1"/>
  <c r="L158" i="1"/>
  <c r="D158" i="18" s="1"/>
  <c r="AK158" i="18" s="1"/>
  <c r="A158" i="1"/>
  <c r="A158" i="15" s="1"/>
  <c r="AX157" i="18"/>
  <c r="AW157" i="18"/>
  <c r="AV157" i="18"/>
  <c r="AF157" i="18"/>
  <c r="BB157" i="18" s="1"/>
  <c r="AD157" i="18"/>
  <c r="AC157" i="18"/>
  <c r="V157" i="18"/>
  <c r="T157" i="18"/>
  <c r="AZ157" i="18" s="1"/>
  <c r="S157" i="18"/>
  <c r="O157" i="18"/>
  <c r="N157" i="18"/>
  <c r="I157" i="18"/>
  <c r="H157" i="18"/>
  <c r="C157" i="18"/>
  <c r="B157" i="18"/>
  <c r="Q157" i="15"/>
  <c r="P157" i="15"/>
  <c r="O157" i="15"/>
  <c r="N157" i="15"/>
  <c r="J157" i="15"/>
  <c r="C157" i="15"/>
  <c r="B157" i="15"/>
  <c r="Q157" i="14"/>
  <c r="P157" i="14"/>
  <c r="O157" i="14"/>
  <c r="N157" i="14"/>
  <c r="J157" i="14"/>
  <c r="D157" i="14"/>
  <c r="C157" i="14"/>
  <c r="B157" i="14"/>
  <c r="P157" i="13"/>
  <c r="O157" i="13"/>
  <c r="N157" i="13"/>
  <c r="M157" i="13"/>
  <c r="I157" i="13"/>
  <c r="D157" i="13"/>
  <c r="C157" i="13"/>
  <c r="B157" i="13"/>
  <c r="R157" i="16"/>
  <c r="Q157" i="16"/>
  <c r="P157" i="16"/>
  <c r="O157" i="16"/>
  <c r="K157" i="16"/>
  <c r="S157" i="16" s="1"/>
  <c r="D157" i="16"/>
  <c r="C157" i="16"/>
  <c r="B157" i="16"/>
  <c r="S157" i="11"/>
  <c r="R157" i="11"/>
  <c r="P157" i="11"/>
  <c r="O157" i="11"/>
  <c r="N157" i="11"/>
  <c r="K157" i="11"/>
  <c r="H157" i="11"/>
  <c r="T157" i="11" s="1"/>
  <c r="D157" i="11"/>
  <c r="C157" i="11"/>
  <c r="B157" i="11"/>
  <c r="P157" i="12"/>
  <c r="O157" i="12"/>
  <c r="N157" i="12"/>
  <c r="M157" i="12"/>
  <c r="I157" i="12"/>
  <c r="Q157" i="12" s="1"/>
  <c r="D157" i="12"/>
  <c r="C157" i="12"/>
  <c r="B157" i="12"/>
  <c r="P157" i="10"/>
  <c r="O157" i="10"/>
  <c r="M157" i="10"/>
  <c r="I157" i="10"/>
  <c r="Q157" i="10" s="1"/>
  <c r="D157" i="10"/>
  <c r="C157" i="10"/>
  <c r="B157" i="10"/>
  <c r="O157" i="1"/>
  <c r="Z157" i="18" s="1"/>
  <c r="AN157" i="18" s="1"/>
  <c r="N157" i="1"/>
  <c r="P157" i="18" s="1"/>
  <c r="AM157" i="18" s="1"/>
  <c r="M157" i="1"/>
  <c r="J157" i="18" s="1"/>
  <c r="AL157" i="18" s="1"/>
  <c r="L157" i="1"/>
  <c r="D157" i="18" s="1"/>
  <c r="AK157" i="18" s="1"/>
  <c r="A157" i="1"/>
  <c r="A157" i="18" s="1"/>
  <c r="AX156" i="18"/>
  <c r="AW156" i="18"/>
  <c r="AV156" i="18"/>
  <c r="AF156" i="18"/>
  <c r="BB156" i="18" s="1"/>
  <c r="AD156" i="18"/>
  <c r="AC156" i="18"/>
  <c r="V156" i="18"/>
  <c r="T156" i="18"/>
  <c r="S156" i="18"/>
  <c r="O156" i="18"/>
  <c r="N156" i="18"/>
  <c r="I156" i="18"/>
  <c r="H156" i="18"/>
  <c r="C156" i="18"/>
  <c r="B156" i="18"/>
  <c r="Q156" i="15"/>
  <c r="P156" i="15"/>
  <c r="O156" i="15"/>
  <c r="N156" i="15"/>
  <c r="J156" i="15"/>
  <c r="C156" i="15"/>
  <c r="B156" i="15"/>
  <c r="Q156" i="14"/>
  <c r="P156" i="14"/>
  <c r="O156" i="14"/>
  <c r="N156" i="14"/>
  <c r="J156" i="14"/>
  <c r="R156" i="14" s="1"/>
  <c r="C156" i="14"/>
  <c r="B156" i="14"/>
  <c r="P156" i="13"/>
  <c r="O156" i="13"/>
  <c r="N156" i="13"/>
  <c r="M156" i="13"/>
  <c r="I156" i="13"/>
  <c r="D156" i="13"/>
  <c r="C156" i="13"/>
  <c r="B156" i="13"/>
  <c r="R156" i="16"/>
  <c r="Q156" i="16"/>
  <c r="P156" i="16"/>
  <c r="O156" i="16"/>
  <c r="K156" i="16"/>
  <c r="D156" i="16"/>
  <c r="C156" i="16"/>
  <c r="B156" i="16"/>
  <c r="S156" i="11"/>
  <c r="R156" i="11"/>
  <c r="P156" i="11"/>
  <c r="O156" i="11"/>
  <c r="N156" i="11"/>
  <c r="K156" i="11"/>
  <c r="H156" i="11"/>
  <c r="T156" i="11" s="1"/>
  <c r="D156" i="11"/>
  <c r="C156" i="11"/>
  <c r="B156" i="11"/>
  <c r="P156" i="12"/>
  <c r="O156" i="12"/>
  <c r="N156" i="12"/>
  <c r="M156" i="12"/>
  <c r="I156" i="12"/>
  <c r="Q156" i="12" s="1"/>
  <c r="D156" i="12"/>
  <c r="C156" i="12"/>
  <c r="B156" i="12"/>
  <c r="P156" i="10"/>
  <c r="O156" i="10"/>
  <c r="M156" i="10"/>
  <c r="M156" i="18" s="1"/>
  <c r="I156" i="10"/>
  <c r="Q156" i="10" s="1"/>
  <c r="D156" i="10"/>
  <c r="C156" i="10"/>
  <c r="B156" i="10"/>
  <c r="O156" i="1"/>
  <c r="Z156" i="18" s="1"/>
  <c r="AN156" i="18" s="1"/>
  <c r="N156" i="1"/>
  <c r="P156" i="18" s="1"/>
  <c r="AM156" i="18" s="1"/>
  <c r="M156" i="1"/>
  <c r="J156" i="18" s="1"/>
  <c r="AL156" i="18" s="1"/>
  <c r="L156" i="1"/>
  <c r="D156" i="18" s="1"/>
  <c r="AK156" i="18" s="1"/>
  <c r="A156" i="1"/>
  <c r="A156" i="15" s="1"/>
  <c r="AX155" i="18"/>
  <c r="AW155" i="18"/>
  <c r="AV155" i="18"/>
  <c r="AF155" i="18"/>
  <c r="BB155" i="18" s="1"/>
  <c r="AD155" i="18"/>
  <c r="AC155" i="18"/>
  <c r="Y155" i="18"/>
  <c r="W155" i="18"/>
  <c r="V155" i="18"/>
  <c r="U155" i="18"/>
  <c r="T155" i="18"/>
  <c r="AZ155" i="18" s="1"/>
  <c r="S155" i="18"/>
  <c r="O155" i="18"/>
  <c r="N155" i="18"/>
  <c r="I155" i="18"/>
  <c r="H155" i="18"/>
  <c r="C155" i="18"/>
  <c r="B155" i="18"/>
  <c r="Q155" i="15"/>
  <c r="P155" i="15"/>
  <c r="O155" i="15"/>
  <c r="N155" i="15"/>
  <c r="J155" i="15"/>
  <c r="R155" i="15" s="1"/>
  <c r="D155" i="15"/>
  <c r="C155" i="15"/>
  <c r="B155" i="15"/>
  <c r="Q155" i="14"/>
  <c r="P155" i="14"/>
  <c r="O155" i="14"/>
  <c r="N155" i="14"/>
  <c r="J155" i="14"/>
  <c r="R155" i="14" s="1"/>
  <c r="C155" i="14"/>
  <c r="B155" i="14"/>
  <c r="P155" i="13"/>
  <c r="O155" i="13"/>
  <c r="N155" i="13"/>
  <c r="M155" i="13"/>
  <c r="I155" i="13"/>
  <c r="Q155" i="13" s="1"/>
  <c r="D155" i="13"/>
  <c r="C155" i="13"/>
  <c r="B155" i="13"/>
  <c r="R155" i="16"/>
  <c r="Q155" i="16"/>
  <c r="P155" i="16"/>
  <c r="O155" i="16"/>
  <c r="K155" i="16"/>
  <c r="S155" i="16" s="1"/>
  <c r="D155" i="16"/>
  <c r="C155" i="16"/>
  <c r="B155" i="16"/>
  <c r="S155" i="11"/>
  <c r="R155" i="11"/>
  <c r="P155" i="11"/>
  <c r="O155" i="11"/>
  <c r="N155" i="11"/>
  <c r="K155" i="11"/>
  <c r="H155" i="11"/>
  <c r="T155" i="11" s="1"/>
  <c r="D155" i="11"/>
  <c r="C155" i="11"/>
  <c r="B155" i="11"/>
  <c r="P155" i="12"/>
  <c r="O155" i="12"/>
  <c r="N155" i="12"/>
  <c r="M155" i="12"/>
  <c r="I155" i="12"/>
  <c r="Q155" i="12" s="1"/>
  <c r="D155" i="12"/>
  <c r="C155" i="12"/>
  <c r="B155" i="12"/>
  <c r="P155" i="10"/>
  <c r="O155" i="10"/>
  <c r="M155" i="10"/>
  <c r="G155" i="18" s="1"/>
  <c r="I155" i="10"/>
  <c r="Q155" i="10" s="1"/>
  <c r="D155" i="10"/>
  <c r="C155" i="10"/>
  <c r="B155" i="10"/>
  <c r="O155" i="1"/>
  <c r="Z155" i="18" s="1"/>
  <c r="N155" i="1"/>
  <c r="P155" i="18" s="1"/>
  <c r="AM155" i="18" s="1"/>
  <c r="M155" i="1"/>
  <c r="J155" i="18" s="1"/>
  <c r="AL155" i="18" s="1"/>
  <c r="L155" i="1"/>
  <c r="D155" i="18" s="1"/>
  <c r="AK155" i="18" s="1"/>
  <c r="A155" i="1"/>
  <c r="A155" i="18" s="1"/>
  <c r="AX154" i="18"/>
  <c r="AW154" i="18"/>
  <c r="AV154" i="18"/>
  <c r="AF154" i="18"/>
  <c r="BB154" i="18" s="1"/>
  <c r="AD154" i="18"/>
  <c r="AC154" i="18"/>
  <c r="V154" i="18"/>
  <c r="W154" i="18" s="1"/>
  <c r="T154" i="18"/>
  <c r="AZ154" i="18" s="1"/>
  <c r="S154" i="18"/>
  <c r="O154" i="18"/>
  <c r="N154" i="18"/>
  <c r="I154" i="18"/>
  <c r="H154" i="18"/>
  <c r="C154" i="18"/>
  <c r="B154" i="18"/>
  <c r="Q154" i="15"/>
  <c r="P154" i="15"/>
  <c r="O154" i="15"/>
  <c r="N154" i="15"/>
  <c r="J154" i="15"/>
  <c r="C154" i="15"/>
  <c r="B154" i="15"/>
  <c r="Q154" i="14"/>
  <c r="P154" i="14"/>
  <c r="O154" i="14"/>
  <c r="N154" i="14"/>
  <c r="J154" i="14"/>
  <c r="R154" i="14" s="1"/>
  <c r="C154" i="14"/>
  <c r="B154" i="14"/>
  <c r="P154" i="13"/>
  <c r="O154" i="13"/>
  <c r="N154" i="13"/>
  <c r="M154" i="13"/>
  <c r="I154" i="13"/>
  <c r="D154" i="13"/>
  <c r="C154" i="13"/>
  <c r="B154" i="13"/>
  <c r="R154" i="16"/>
  <c r="Q154" i="16"/>
  <c r="P154" i="16"/>
  <c r="O154" i="16"/>
  <c r="K154" i="16"/>
  <c r="D154" i="16"/>
  <c r="C154" i="16"/>
  <c r="B154" i="16"/>
  <c r="S154" i="11"/>
  <c r="R154" i="11"/>
  <c r="P154" i="11"/>
  <c r="O154" i="11"/>
  <c r="N154" i="11"/>
  <c r="K154" i="11"/>
  <c r="H154" i="11"/>
  <c r="T154" i="11" s="1"/>
  <c r="D154" i="11"/>
  <c r="C154" i="11"/>
  <c r="B154" i="11"/>
  <c r="P154" i="12"/>
  <c r="O154" i="12"/>
  <c r="N154" i="12"/>
  <c r="M154" i="12"/>
  <c r="I154" i="12"/>
  <c r="Q154" i="12" s="1"/>
  <c r="D154" i="12"/>
  <c r="C154" i="12"/>
  <c r="B154" i="12"/>
  <c r="P154" i="10"/>
  <c r="O154" i="10"/>
  <c r="M154" i="10"/>
  <c r="I154" i="10"/>
  <c r="Q154" i="10" s="1"/>
  <c r="D154" i="10"/>
  <c r="C154" i="10"/>
  <c r="B154" i="10"/>
  <c r="O154" i="1"/>
  <c r="Z154" i="18" s="1"/>
  <c r="N154" i="1"/>
  <c r="P154" i="18" s="1"/>
  <c r="AM154" i="18" s="1"/>
  <c r="M154" i="1"/>
  <c r="J154" i="18" s="1"/>
  <c r="AL154" i="18" s="1"/>
  <c r="L154" i="1"/>
  <c r="D154" i="18" s="1"/>
  <c r="AK154" i="18" s="1"/>
  <c r="A154" i="1"/>
  <c r="A154" i="15" s="1"/>
  <c r="AX153" i="18"/>
  <c r="AW153" i="18"/>
  <c r="AV153" i="18"/>
  <c r="AF153" i="18"/>
  <c r="BB153" i="18" s="1"/>
  <c r="AD153" i="18"/>
  <c r="AC153" i="18"/>
  <c r="Y153" i="18"/>
  <c r="W153" i="18"/>
  <c r="V153" i="18"/>
  <c r="U153" i="18"/>
  <c r="T153" i="18"/>
  <c r="AZ153" i="18" s="1"/>
  <c r="S153" i="18"/>
  <c r="O153" i="18"/>
  <c r="N153" i="18"/>
  <c r="I153" i="18"/>
  <c r="H153" i="18"/>
  <c r="C153" i="18"/>
  <c r="B153" i="18"/>
  <c r="Q153" i="15"/>
  <c r="P153" i="15"/>
  <c r="O153" i="15"/>
  <c r="N153" i="15"/>
  <c r="J153" i="15"/>
  <c r="R153" i="15" s="1"/>
  <c r="D153" i="15"/>
  <c r="C153" i="15"/>
  <c r="B153" i="15"/>
  <c r="Q153" i="14"/>
  <c r="P153" i="14"/>
  <c r="O153" i="14"/>
  <c r="N153" i="14"/>
  <c r="J153" i="14"/>
  <c r="R153" i="14" s="1"/>
  <c r="C153" i="14"/>
  <c r="B153" i="14"/>
  <c r="P153" i="13"/>
  <c r="O153" i="13"/>
  <c r="N153" i="13"/>
  <c r="M153" i="13"/>
  <c r="I153" i="13"/>
  <c r="D153" i="13"/>
  <c r="C153" i="13"/>
  <c r="B153" i="13"/>
  <c r="R153" i="16"/>
  <c r="Q153" i="16"/>
  <c r="P153" i="16"/>
  <c r="O153" i="16"/>
  <c r="K153" i="16"/>
  <c r="S153" i="16" s="1"/>
  <c r="D153" i="16"/>
  <c r="C153" i="16"/>
  <c r="B153" i="16"/>
  <c r="S153" i="11"/>
  <c r="R153" i="11"/>
  <c r="P153" i="11"/>
  <c r="O153" i="11"/>
  <c r="N153" i="11"/>
  <c r="K153" i="11"/>
  <c r="H153" i="11"/>
  <c r="T153" i="11" s="1"/>
  <c r="D153" i="11"/>
  <c r="C153" i="11"/>
  <c r="B153" i="11"/>
  <c r="P153" i="12"/>
  <c r="O153" i="12"/>
  <c r="N153" i="12"/>
  <c r="M153" i="12"/>
  <c r="I153" i="12"/>
  <c r="Q153" i="12" s="1"/>
  <c r="D153" i="12"/>
  <c r="C153" i="12"/>
  <c r="B153" i="12"/>
  <c r="P153" i="10"/>
  <c r="O153" i="10"/>
  <c r="M153" i="10"/>
  <c r="I153" i="10"/>
  <c r="Q153" i="10" s="1"/>
  <c r="D153" i="10"/>
  <c r="C153" i="10"/>
  <c r="B153" i="10"/>
  <c r="O153" i="1"/>
  <c r="Z153" i="18" s="1"/>
  <c r="AN153" i="18" s="1"/>
  <c r="N153" i="1"/>
  <c r="P153" i="18" s="1"/>
  <c r="AM153" i="18" s="1"/>
  <c r="M153" i="1"/>
  <c r="J153" i="18" s="1"/>
  <c r="AL153" i="18" s="1"/>
  <c r="L153" i="1"/>
  <c r="D153" i="18" s="1"/>
  <c r="AK153" i="18" s="1"/>
  <c r="A153" i="1"/>
  <c r="A153" i="15" s="1"/>
  <c r="AX152" i="18"/>
  <c r="AW152" i="18"/>
  <c r="AV152" i="18"/>
  <c r="AF152" i="18"/>
  <c r="BB152" i="18" s="1"/>
  <c r="AD152" i="18"/>
  <c r="AC152" i="18"/>
  <c r="Y152" i="18"/>
  <c r="W152" i="18"/>
  <c r="V152" i="18"/>
  <c r="U152" i="18"/>
  <c r="T152" i="18"/>
  <c r="AZ152" i="18" s="1"/>
  <c r="S152" i="18"/>
  <c r="O152" i="18"/>
  <c r="N152" i="18"/>
  <c r="I152" i="18"/>
  <c r="H152" i="18"/>
  <c r="C152" i="18"/>
  <c r="B152" i="18"/>
  <c r="Q152" i="15"/>
  <c r="P152" i="15"/>
  <c r="O152" i="15"/>
  <c r="N152" i="15"/>
  <c r="J152" i="15"/>
  <c r="R152" i="15" s="1"/>
  <c r="D152" i="15"/>
  <c r="C152" i="15"/>
  <c r="B152" i="15"/>
  <c r="Q152" i="14"/>
  <c r="P152" i="14"/>
  <c r="O152" i="14"/>
  <c r="N152" i="14"/>
  <c r="J152" i="14"/>
  <c r="R152" i="14" s="1"/>
  <c r="C152" i="14"/>
  <c r="B152" i="14"/>
  <c r="P152" i="13"/>
  <c r="O152" i="13"/>
  <c r="N152" i="13"/>
  <c r="M152" i="13"/>
  <c r="I152" i="13"/>
  <c r="D152" i="13"/>
  <c r="C152" i="13"/>
  <c r="B152" i="13"/>
  <c r="R152" i="16"/>
  <c r="Q152" i="16"/>
  <c r="P152" i="16"/>
  <c r="O152" i="16"/>
  <c r="K152" i="16"/>
  <c r="S152" i="16" s="1"/>
  <c r="D152" i="16"/>
  <c r="C152" i="16"/>
  <c r="B152" i="16"/>
  <c r="S152" i="11"/>
  <c r="R152" i="11"/>
  <c r="P152" i="11"/>
  <c r="O152" i="11"/>
  <c r="N152" i="11"/>
  <c r="K152" i="11"/>
  <c r="H152" i="11"/>
  <c r="T152" i="11" s="1"/>
  <c r="D152" i="11"/>
  <c r="C152" i="11"/>
  <c r="B152" i="11"/>
  <c r="P152" i="12"/>
  <c r="O152" i="12"/>
  <c r="N152" i="12"/>
  <c r="M152" i="12"/>
  <c r="I152" i="12"/>
  <c r="Q152" i="12" s="1"/>
  <c r="D152" i="12"/>
  <c r="C152" i="12"/>
  <c r="B152" i="12"/>
  <c r="P152" i="10"/>
  <c r="O152" i="10"/>
  <c r="M152" i="10"/>
  <c r="M152" i="18" s="1"/>
  <c r="I152" i="10"/>
  <c r="Q152" i="10" s="1"/>
  <c r="D152" i="10"/>
  <c r="C152" i="10"/>
  <c r="B152" i="10"/>
  <c r="O152" i="1"/>
  <c r="Z152" i="18" s="1"/>
  <c r="AN152" i="18" s="1"/>
  <c r="N152" i="1"/>
  <c r="P152" i="18" s="1"/>
  <c r="AM152" i="18" s="1"/>
  <c r="M152" i="1"/>
  <c r="J152" i="18" s="1"/>
  <c r="AL152" i="18" s="1"/>
  <c r="L152" i="1"/>
  <c r="D152" i="18" s="1"/>
  <c r="AK152" i="18" s="1"/>
  <c r="A152" i="1"/>
  <c r="A152" i="18" s="1"/>
  <c r="AX151" i="18"/>
  <c r="AW151" i="18"/>
  <c r="AV151" i="18"/>
  <c r="AF151" i="18"/>
  <c r="BB151" i="18" s="1"/>
  <c r="AD151" i="18"/>
  <c r="AC151" i="18"/>
  <c r="Y151" i="18"/>
  <c r="W151" i="18"/>
  <c r="V151" i="18"/>
  <c r="U151" i="18"/>
  <c r="T151" i="18"/>
  <c r="AZ151" i="18" s="1"/>
  <c r="S151" i="18"/>
  <c r="O151" i="18"/>
  <c r="N151" i="18"/>
  <c r="I151" i="18"/>
  <c r="H151" i="18"/>
  <c r="C151" i="18"/>
  <c r="B151" i="18"/>
  <c r="Q151" i="15"/>
  <c r="P151" i="15"/>
  <c r="O151" i="15"/>
  <c r="N151" i="15"/>
  <c r="J151" i="15"/>
  <c r="R151" i="15" s="1"/>
  <c r="D151" i="15"/>
  <c r="C151" i="15"/>
  <c r="B151" i="15"/>
  <c r="Q151" i="14"/>
  <c r="P151" i="14"/>
  <c r="O151" i="14"/>
  <c r="N151" i="14"/>
  <c r="J151" i="14"/>
  <c r="R151" i="14" s="1"/>
  <c r="C151" i="14"/>
  <c r="B151" i="14"/>
  <c r="P151" i="13"/>
  <c r="O151" i="13"/>
  <c r="N151" i="13"/>
  <c r="M151" i="13"/>
  <c r="I151" i="13"/>
  <c r="D151" i="13"/>
  <c r="C151" i="13"/>
  <c r="B151" i="13"/>
  <c r="R151" i="16"/>
  <c r="Q151" i="16"/>
  <c r="P151" i="16"/>
  <c r="O151" i="16"/>
  <c r="K151" i="16"/>
  <c r="S151" i="16" s="1"/>
  <c r="D151" i="16"/>
  <c r="C151" i="16"/>
  <c r="B151" i="16"/>
  <c r="S151" i="11"/>
  <c r="R151" i="11"/>
  <c r="P151" i="11"/>
  <c r="O151" i="11"/>
  <c r="N151" i="11"/>
  <c r="K151" i="11"/>
  <c r="H151" i="11"/>
  <c r="T151" i="11" s="1"/>
  <c r="D151" i="11"/>
  <c r="C151" i="11"/>
  <c r="B151" i="11"/>
  <c r="P151" i="12"/>
  <c r="O151" i="12"/>
  <c r="N151" i="12"/>
  <c r="M151" i="12"/>
  <c r="I151" i="12"/>
  <c r="Q151" i="12" s="1"/>
  <c r="D151" i="12"/>
  <c r="C151" i="12"/>
  <c r="B151" i="12"/>
  <c r="P151" i="10"/>
  <c r="O151" i="10"/>
  <c r="M151" i="10"/>
  <c r="I151" i="10"/>
  <c r="Q151" i="10" s="1"/>
  <c r="D151" i="10"/>
  <c r="C151" i="10"/>
  <c r="B151" i="10"/>
  <c r="O151" i="1"/>
  <c r="Z151" i="18" s="1"/>
  <c r="N151" i="1"/>
  <c r="P151" i="18" s="1"/>
  <c r="AM151" i="18" s="1"/>
  <c r="M151" i="1"/>
  <c r="J151" i="18" s="1"/>
  <c r="AL151" i="18" s="1"/>
  <c r="L151" i="1"/>
  <c r="D151" i="18" s="1"/>
  <c r="AK151" i="18" s="1"/>
  <c r="A151" i="1"/>
  <c r="A151" i="18" s="1"/>
  <c r="AX150" i="18"/>
  <c r="AW150" i="18"/>
  <c r="AV150" i="18"/>
  <c r="AF150" i="18"/>
  <c r="BB150" i="18" s="1"/>
  <c r="AD150" i="18"/>
  <c r="AC150" i="18"/>
  <c r="V150" i="18"/>
  <c r="T150" i="18"/>
  <c r="AZ150" i="18" s="1"/>
  <c r="S150" i="18"/>
  <c r="O150" i="18"/>
  <c r="N150" i="18"/>
  <c r="I150" i="18"/>
  <c r="H150" i="18"/>
  <c r="C150" i="18"/>
  <c r="B150" i="18"/>
  <c r="Q150" i="15"/>
  <c r="P150" i="15"/>
  <c r="O150" i="15"/>
  <c r="N150" i="15"/>
  <c r="J150" i="15"/>
  <c r="C150" i="15"/>
  <c r="B150" i="15"/>
  <c r="Q150" i="14"/>
  <c r="P150" i="14"/>
  <c r="O150" i="14"/>
  <c r="N150" i="14"/>
  <c r="J150" i="14"/>
  <c r="D150" i="14"/>
  <c r="C150" i="14"/>
  <c r="B150" i="14"/>
  <c r="P150" i="13"/>
  <c r="O150" i="13"/>
  <c r="N150" i="13"/>
  <c r="M150" i="13"/>
  <c r="I150" i="13"/>
  <c r="D150" i="13"/>
  <c r="C150" i="13"/>
  <c r="B150" i="13"/>
  <c r="R150" i="16"/>
  <c r="Q150" i="16"/>
  <c r="P150" i="16"/>
  <c r="O150" i="16"/>
  <c r="K150" i="16"/>
  <c r="D150" i="16"/>
  <c r="C150" i="16"/>
  <c r="B150" i="16"/>
  <c r="S150" i="11"/>
  <c r="R150" i="11"/>
  <c r="P150" i="11"/>
  <c r="O150" i="11"/>
  <c r="N150" i="11"/>
  <c r="K150" i="11"/>
  <c r="H150" i="11"/>
  <c r="T150" i="11" s="1"/>
  <c r="D150" i="11"/>
  <c r="C150" i="11"/>
  <c r="B150" i="11"/>
  <c r="P150" i="12"/>
  <c r="O150" i="12"/>
  <c r="N150" i="12"/>
  <c r="M150" i="12"/>
  <c r="I150" i="12"/>
  <c r="Q150" i="12" s="1"/>
  <c r="D150" i="12"/>
  <c r="C150" i="12"/>
  <c r="B150" i="12"/>
  <c r="P150" i="10"/>
  <c r="O150" i="10"/>
  <c r="M150" i="10"/>
  <c r="I150" i="10"/>
  <c r="Q150" i="10" s="1"/>
  <c r="D150" i="10"/>
  <c r="C150" i="10"/>
  <c r="B150" i="10"/>
  <c r="O150" i="1"/>
  <c r="Z150" i="18" s="1"/>
  <c r="N150" i="1"/>
  <c r="P150" i="18" s="1"/>
  <c r="AM150" i="18" s="1"/>
  <c r="M150" i="1"/>
  <c r="J150" i="18" s="1"/>
  <c r="AL150" i="18" s="1"/>
  <c r="L150" i="1"/>
  <c r="D150" i="18" s="1"/>
  <c r="AK150" i="18" s="1"/>
  <c r="A150" i="1"/>
  <c r="A150" i="15" s="1"/>
  <c r="AX149" i="18"/>
  <c r="AW149" i="18"/>
  <c r="AV149" i="18"/>
  <c r="AF149" i="18"/>
  <c r="BB149" i="18" s="1"/>
  <c r="AD149" i="18"/>
  <c r="AC149" i="18"/>
  <c r="Y149" i="18"/>
  <c r="W149" i="18"/>
  <c r="V149" i="18"/>
  <c r="U149" i="18"/>
  <c r="T149" i="18"/>
  <c r="AZ149" i="18" s="1"/>
  <c r="S149" i="18"/>
  <c r="O149" i="18"/>
  <c r="N149" i="18"/>
  <c r="I149" i="18"/>
  <c r="H149" i="18"/>
  <c r="C149" i="18"/>
  <c r="B149" i="18"/>
  <c r="Q149" i="15"/>
  <c r="P149" i="15"/>
  <c r="O149" i="15"/>
  <c r="N149" i="15"/>
  <c r="J149" i="15"/>
  <c r="R149" i="15" s="1"/>
  <c r="D149" i="15"/>
  <c r="C149" i="15"/>
  <c r="B149" i="15"/>
  <c r="Q149" i="14"/>
  <c r="P149" i="14"/>
  <c r="O149" i="14"/>
  <c r="N149" i="14"/>
  <c r="J149" i="14"/>
  <c r="R149" i="14" s="1"/>
  <c r="C149" i="14"/>
  <c r="B149" i="14"/>
  <c r="P149" i="13"/>
  <c r="O149" i="13"/>
  <c r="N149" i="13"/>
  <c r="M149" i="13"/>
  <c r="I149" i="13"/>
  <c r="D149" i="13"/>
  <c r="C149" i="13"/>
  <c r="B149" i="13"/>
  <c r="R149" i="16"/>
  <c r="Q149" i="16"/>
  <c r="P149" i="16"/>
  <c r="O149" i="16"/>
  <c r="K149" i="16"/>
  <c r="S149" i="16" s="1"/>
  <c r="D149" i="16"/>
  <c r="C149" i="16"/>
  <c r="B149" i="16"/>
  <c r="S149" i="11"/>
  <c r="R149" i="11"/>
  <c r="P149" i="11"/>
  <c r="O149" i="11"/>
  <c r="N149" i="11"/>
  <c r="K149" i="11"/>
  <c r="H149" i="11"/>
  <c r="T149" i="11" s="1"/>
  <c r="D149" i="11"/>
  <c r="C149" i="11"/>
  <c r="B149" i="11"/>
  <c r="P149" i="12"/>
  <c r="O149" i="12"/>
  <c r="N149" i="12"/>
  <c r="M149" i="12"/>
  <c r="I149" i="12"/>
  <c r="Q149" i="12" s="1"/>
  <c r="D149" i="12"/>
  <c r="C149" i="12"/>
  <c r="B149" i="12"/>
  <c r="P149" i="10"/>
  <c r="O149" i="10"/>
  <c r="M149" i="10"/>
  <c r="I149" i="10"/>
  <c r="Q149" i="10" s="1"/>
  <c r="D149" i="10"/>
  <c r="C149" i="10"/>
  <c r="B149" i="10"/>
  <c r="O149" i="1"/>
  <c r="Z149" i="18" s="1"/>
  <c r="AN149" i="18" s="1"/>
  <c r="N149" i="1"/>
  <c r="P149" i="18" s="1"/>
  <c r="AM149" i="18" s="1"/>
  <c r="M149" i="1"/>
  <c r="J149" i="18" s="1"/>
  <c r="AL149" i="18" s="1"/>
  <c r="L149" i="1"/>
  <c r="D149" i="18" s="1"/>
  <c r="AK149" i="18" s="1"/>
  <c r="A149" i="1"/>
  <c r="A149" i="18" s="1"/>
  <c r="AX148" i="18"/>
  <c r="AW148" i="18"/>
  <c r="AV148" i="18"/>
  <c r="AF148" i="18"/>
  <c r="BB148" i="18" s="1"/>
  <c r="AD148" i="18"/>
  <c r="AC148" i="18"/>
  <c r="Y148" i="18"/>
  <c r="W148" i="18"/>
  <c r="V148" i="18"/>
  <c r="U148" i="18"/>
  <c r="T148" i="18"/>
  <c r="AZ148" i="18" s="1"/>
  <c r="S148" i="18"/>
  <c r="O148" i="18"/>
  <c r="N148" i="18"/>
  <c r="I148" i="18"/>
  <c r="H148" i="18"/>
  <c r="C148" i="18"/>
  <c r="B148" i="18"/>
  <c r="Q148" i="15"/>
  <c r="P148" i="15"/>
  <c r="O148" i="15"/>
  <c r="N148" i="15"/>
  <c r="J148" i="15"/>
  <c r="R148" i="15" s="1"/>
  <c r="D148" i="15"/>
  <c r="C148" i="15"/>
  <c r="B148" i="15"/>
  <c r="Q148" i="14"/>
  <c r="P148" i="14"/>
  <c r="O148" i="14"/>
  <c r="N148" i="14"/>
  <c r="J148" i="14"/>
  <c r="R148" i="14" s="1"/>
  <c r="C148" i="14"/>
  <c r="B148" i="14"/>
  <c r="P148" i="13"/>
  <c r="O148" i="13"/>
  <c r="N148" i="13"/>
  <c r="M148" i="13"/>
  <c r="I148" i="13"/>
  <c r="D148" i="13"/>
  <c r="C148" i="13"/>
  <c r="B148" i="13"/>
  <c r="R148" i="16"/>
  <c r="Q148" i="16"/>
  <c r="P148" i="16"/>
  <c r="O148" i="16"/>
  <c r="K148" i="16"/>
  <c r="S148" i="16" s="1"/>
  <c r="D148" i="16"/>
  <c r="C148" i="16"/>
  <c r="B148" i="16"/>
  <c r="S148" i="11"/>
  <c r="R148" i="11"/>
  <c r="P148" i="11"/>
  <c r="O148" i="11"/>
  <c r="N148" i="11"/>
  <c r="K148" i="11"/>
  <c r="H148" i="11"/>
  <c r="T148" i="11" s="1"/>
  <c r="D148" i="11"/>
  <c r="C148" i="11"/>
  <c r="B148" i="11"/>
  <c r="P148" i="12"/>
  <c r="O148" i="12"/>
  <c r="N148" i="12"/>
  <c r="M148" i="12"/>
  <c r="I148" i="12"/>
  <c r="Q148" i="12" s="1"/>
  <c r="D148" i="12"/>
  <c r="C148" i="12"/>
  <c r="B148" i="12"/>
  <c r="P148" i="10"/>
  <c r="O148" i="10"/>
  <c r="M148" i="10"/>
  <c r="G148" i="18" s="1"/>
  <c r="I148" i="10"/>
  <c r="Q148" i="10" s="1"/>
  <c r="D148" i="10"/>
  <c r="C148" i="10"/>
  <c r="B148" i="10"/>
  <c r="O148" i="1"/>
  <c r="Z148" i="18" s="1"/>
  <c r="N148" i="1"/>
  <c r="P148" i="18" s="1"/>
  <c r="AM148" i="18" s="1"/>
  <c r="M148" i="1"/>
  <c r="J148" i="18" s="1"/>
  <c r="AL148" i="18" s="1"/>
  <c r="L148" i="1"/>
  <c r="D148" i="18" s="1"/>
  <c r="AK148" i="18" s="1"/>
  <c r="A148" i="1"/>
  <c r="A148" i="13" s="1"/>
  <c r="AX147" i="18"/>
  <c r="AW147" i="18"/>
  <c r="AV147" i="18"/>
  <c r="AF147" i="18"/>
  <c r="BB147" i="18" s="1"/>
  <c r="AD147" i="18"/>
  <c r="AC147" i="18"/>
  <c r="V147" i="18"/>
  <c r="W147" i="18" s="1"/>
  <c r="T147" i="18"/>
  <c r="AZ147" i="18" s="1"/>
  <c r="S147" i="18"/>
  <c r="O147" i="18"/>
  <c r="N147" i="18"/>
  <c r="I147" i="18"/>
  <c r="H147" i="18"/>
  <c r="C147" i="18"/>
  <c r="B147" i="18"/>
  <c r="Q147" i="15"/>
  <c r="P147" i="15"/>
  <c r="O147" i="15"/>
  <c r="N147" i="15"/>
  <c r="J147" i="15"/>
  <c r="C147" i="15"/>
  <c r="B147" i="15"/>
  <c r="Q147" i="14"/>
  <c r="P147" i="14"/>
  <c r="O147" i="14"/>
  <c r="N147" i="14"/>
  <c r="J147" i="14"/>
  <c r="R147" i="14" s="1"/>
  <c r="C147" i="14"/>
  <c r="B147" i="14"/>
  <c r="P147" i="13"/>
  <c r="O147" i="13"/>
  <c r="N147" i="13"/>
  <c r="M147" i="13"/>
  <c r="I147" i="13"/>
  <c r="D147" i="13"/>
  <c r="C147" i="13"/>
  <c r="B147" i="13"/>
  <c r="R147" i="16"/>
  <c r="Q147" i="16"/>
  <c r="P147" i="16"/>
  <c r="O147" i="16"/>
  <c r="K147" i="16"/>
  <c r="D147" i="16"/>
  <c r="C147" i="16"/>
  <c r="B147" i="16"/>
  <c r="S147" i="11"/>
  <c r="R147" i="11"/>
  <c r="P147" i="11"/>
  <c r="O147" i="11"/>
  <c r="N147" i="11"/>
  <c r="K147" i="11"/>
  <c r="H147" i="11"/>
  <c r="T147" i="11" s="1"/>
  <c r="D147" i="11"/>
  <c r="C147" i="11"/>
  <c r="B147" i="11"/>
  <c r="P147" i="12"/>
  <c r="O147" i="12"/>
  <c r="N147" i="12"/>
  <c r="M147" i="12"/>
  <c r="I147" i="12"/>
  <c r="Q147" i="12" s="1"/>
  <c r="D147" i="12"/>
  <c r="C147" i="12"/>
  <c r="B147" i="12"/>
  <c r="P147" i="10"/>
  <c r="O147" i="10"/>
  <c r="M147" i="10"/>
  <c r="I147" i="10"/>
  <c r="Q147" i="10" s="1"/>
  <c r="D147" i="10"/>
  <c r="C147" i="10"/>
  <c r="B147" i="10"/>
  <c r="O147" i="1"/>
  <c r="Z147" i="18" s="1"/>
  <c r="AN147" i="18" s="1"/>
  <c r="N147" i="1"/>
  <c r="P147" i="18" s="1"/>
  <c r="AM147" i="18" s="1"/>
  <c r="M147" i="1"/>
  <c r="J147" i="18" s="1"/>
  <c r="AL147" i="18" s="1"/>
  <c r="L147" i="1"/>
  <c r="D147" i="18" s="1"/>
  <c r="AK147" i="18" s="1"/>
  <c r="A147" i="1"/>
  <c r="A147" i="15" s="1"/>
  <c r="AX146" i="18"/>
  <c r="AW146" i="18"/>
  <c r="AV146" i="18"/>
  <c r="AF146" i="18"/>
  <c r="BB146" i="18" s="1"/>
  <c r="AD146" i="18"/>
  <c r="AC146" i="18"/>
  <c r="Y146" i="18"/>
  <c r="W146" i="18"/>
  <c r="V146" i="18"/>
  <c r="U146" i="18"/>
  <c r="T146" i="18"/>
  <c r="AZ146" i="18" s="1"/>
  <c r="S146" i="18"/>
  <c r="O146" i="18"/>
  <c r="N146" i="18"/>
  <c r="I146" i="18"/>
  <c r="H146" i="18"/>
  <c r="C146" i="18"/>
  <c r="B146" i="18"/>
  <c r="Q146" i="15"/>
  <c r="P146" i="15"/>
  <c r="O146" i="15"/>
  <c r="N146" i="15"/>
  <c r="J146" i="15"/>
  <c r="R146" i="15" s="1"/>
  <c r="D146" i="15"/>
  <c r="C146" i="15"/>
  <c r="B146" i="15"/>
  <c r="Q146" i="14"/>
  <c r="P146" i="14"/>
  <c r="O146" i="14"/>
  <c r="N146" i="14"/>
  <c r="J146" i="14"/>
  <c r="R146" i="14" s="1"/>
  <c r="C146" i="14"/>
  <c r="B146" i="14"/>
  <c r="P146" i="13"/>
  <c r="O146" i="13"/>
  <c r="N146" i="13"/>
  <c r="M146" i="13"/>
  <c r="I146" i="13"/>
  <c r="D146" i="13"/>
  <c r="C146" i="13"/>
  <c r="B146" i="13"/>
  <c r="R146" i="16"/>
  <c r="Q146" i="16"/>
  <c r="P146" i="16"/>
  <c r="O146" i="16"/>
  <c r="K146" i="16"/>
  <c r="S146" i="16" s="1"/>
  <c r="D146" i="16"/>
  <c r="C146" i="16"/>
  <c r="B146" i="16"/>
  <c r="S146" i="11"/>
  <c r="R146" i="11"/>
  <c r="P146" i="11"/>
  <c r="O146" i="11"/>
  <c r="N146" i="11"/>
  <c r="K146" i="11"/>
  <c r="H146" i="11"/>
  <c r="T146" i="11" s="1"/>
  <c r="D146" i="11"/>
  <c r="C146" i="11"/>
  <c r="B146" i="11"/>
  <c r="P146" i="12"/>
  <c r="O146" i="12"/>
  <c r="N146" i="12"/>
  <c r="M146" i="12"/>
  <c r="I146" i="12"/>
  <c r="Q146" i="12" s="1"/>
  <c r="D146" i="12"/>
  <c r="C146" i="12"/>
  <c r="B146" i="12"/>
  <c r="P146" i="10"/>
  <c r="O146" i="10"/>
  <c r="M146" i="10"/>
  <c r="I146" i="10"/>
  <c r="Q146" i="10" s="1"/>
  <c r="D146" i="10"/>
  <c r="C146" i="10"/>
  <c r="B146" i="10"/>
  <c r="O146" i="1"/>
  <c r="Z146" i="18" s="1"/>
  <c r="N146" i="1"/>
  <c r="P146" i="18" s="1"/>
  <c r="AM146" i="18" s="1"/>
  <c r="M146" i="1"/>
  <c r="J146" i="18" s="1"/>
  <c r="AL146" i="18" s="1"/>
  <c r="L146" i="1"/>
  <c r="D146" i="18" s="1"/>
  <c r="AK146" i="18" s="1"/>
  <c r="A146" i="1"/>
  <c r="A146" i="15" s="1"/>
  <c r="AX145" i="18"/>
  <c r="AW145" i="18"/>
  <c r="AV145" i="18"/>
  <c r="AI145" i="18"/>
  <c r="AG145" i="18"/>
  <c r="AF145" i="18"/>
  <c r="BB145" i="18" s="1"/>
  <c r="AE145" i="18"/>
  <c r="AD145" i="18"/>
  <c r="AC145" i="18"/>
  <c r="Y145" i="18"/>
  <c r="W145" i="18"/>
  <c r="V145" i="18"/>
  <c r="U145" i="18"/>
  <c r="T145" i="18"/>
  <c r="AZ145" i="18" s="1"/>
  <c r="S145" i="18"/>
  <c r="O145" i="18"/>
  <c r="N145" i="18"/>
  <c r="I145" i="18"/>
  <c r="H145" i="18"/>
  <c r="C145" i="18"/>
  <c r="B145" i="18"/>
  <c r="Q145" i="15"/>
  <c r="P145" i="15"/>
  <c r="O145" i="15"/>
  <c r="N145" i="15"/>
  <c r="J145" i="15"/>
  <c r="R145" i="15" s="1"/>
  <c r="D145" i="15"/>
  <c r="C145" i="15"/>
  <c r="B145" i="15"/>
  <c r="Q145" i="14"/>
  <c r="P145" i="14"/>
  <c r="O145" i="14"/>
  <c r="N145" i="14"/>
  <c r="J145" i="14"/>
  <c r="R145" i="14" s="1"/>
  <c r="C145" i="14"/>
  <c r="B145" i="14"/>
  <c r="P145" i="13"/>
  <c r="O145" i="13"/>
  <c r="N145" i="13"/>
  <c r="M145" i="13"/>
  <c r="I145" i="13"/>
  <c r="Q145" i="13" s="1"/>
  <c r="D145" i="13"/>
  <c r="C145" i="13"/>
  <c r="B145" i="13"/>
  <c r="R145" i="16"/>
  <c r="Q145" i="16"/>
  <c r="P145" i="16"/>
  <c r="K145" i="16"/>
  <c r="S145" i="16" s="1"/>
  <c r="D145" i="16"/>
  <c r="C145" i="16"/>
  <c r="B145" i="16"/>
  <c r="S145" i="11"/>
  <c r="R145" i="11"/>
  <c r="P145" i="11"/>
  <c r="O145" i="11"/>
  <c r="N145" i="11"/>
  <c r="K145" i="11"/>
  <c r="H145" i="11"/>
  <c r="T145" i="11" s="1"/>
  <c r="D145" i="11"/>
  <c r="C145" i="11"/>
  <c r="B145" i="11"/>
  <c r="P145" i="12"/>
  <c r="O145" i="12"/>
  <c r="N145" i="12"/>
  <c r="M145" i="12"/>
  <c r="I145" i="12"/>
  <c r="Q145" i="12" s="1"/>
  <c r="D145" i="12"/>
  <c r="C145" i="12"/>
  <c r="B145" i="12"/>
  <c r="P145" i="10"/>
  <c r="O145" i="10"/>
  <c r="M145" i="10"/>
  <c r="I145" i="10"/>
  <c r="Q145" i="10" s="1"/>
  <c r="D145" i="10"/>
  <c r="C145" i="10"/>
  <c r="B145" i="10"/>
  <c r="O145" i="1"/>
  <c r="Z145" i="18" s="1"/>
  <c r="AN145" i="18" s="1"/>
  <c r="N145" i="1"/>
  <c r="P145" i="18" s="1"/>
  <c r="AM145" i="18" s="1"/>
  <c r="M145" i="1"/>
  <c r="J145" i="18" s="1"/>
  <c r="AL145" i="18" s="1"/>
  <c r="L145" i="1"/>
  <c r="D145" i="18" s="1"/>
  <c r="AK145" i="18" s="1"/>
  <c r="A145" i="1"/>
  <c r="A145" i="12" s="1"/>
  <c r="AX144" i="18"/>
  <c r="AW144" i="18"/>
  <c r="AV144" i="18"/>
  <c r="AI144" i="18"/>
  <c r="AG144" i="18"/>
  <c r="AF144" i="18"/>
  <c r="BB144" i="18" s="1"/>
  <c r="AE144" i="18"/>
  <c r="AD144" i="18"/>
  <c r="AC144" i="18"/>
  <c r="V144" i="18"/>
  <c r="T144" i="18"/>
  <c r="S144" i="18"/>
  <c r="O144" i="18"/>
  <c r="N144" i="18"/>
  <c r="I144" i="18"/>
  <c r="H144" i="18"/>
  <c r="C144" i="18"/>
  <c r="B144" i="18"/>
  <c r="Q144" i="15"/>
  <c r="P144" i="15"/>
  <c r="O144" i="15"/>
  <c r="N144" i="15"/>
  <c r="J144" i="15"/>
  <c r="R144" i="15" s="1"/>
  <c r="D144" i="15"/>
  <c r="C144" i="15"/>
  <c r="B144" i="15"/>
  <c r="Q144" i="14"/>
  <c r="P144" i="14"/>
  <c r="O144" i="14"/>
  <c r="N144" i="14"/>
  <c r="J144" i="14"/>
  <c r="R144" i="14" s="1"/>
  <c r="C144" i="14"/>
  <c r="B144" i="14"/>
  <c r="P144" i="13"/>
  <c r="O144" i="13"/>
  <c r="N144" i="13"/>
  <c r="M144" i="13"/>
  <c r="I144" i="13"/>
  <c r="Q144" i="13" s="1"/>
  <c r="D144" i="13"/>
  <c r="C144" i="13"/>
  <c r="B144" i="13"/>
  <c r="R144" i="16"/>
  <c r="Q144" i="16"/>
  <c r="P144" i="16"/>
  <c r="O144" i="16"/>
  <c r="K144" i="16"/>
  <c r="S144" i="16" s="1"/>
  <c r="D144" i="16"/>
  <c r="C144" i="16"/>
  <c r="B144" i="16"/>
  <c r="S144" i="11"/>
  <c r="R144" i="11"/>
  <c r="P144" i="11"/>
  <c r="O144" i="11"/>
  <c r="N144" i="11"/>
  <c r="K144" i="11"/>
  <c r="H144" i="11"/>
  <c r="T144" i="11" s="1"/>
  <c r="D144" i="11"/>
  <c r="C144" i="11"/>
  <c r="B144" i="11"/>
  <c r="P144" i="12"/>
  <c r="O144" i="12"/>
  <c r="N144" i="12"/>
  <c r="M144" i="12"/>
  <c r="I144" i="12"/>
  <c r="Q144" i="12" s="1"/>
  <c r="D144" i="12"/>
  <c r="C144" i="12"/>
  <c r="B144" i="12"/>
  <c r="P144" i="10"/>
  <c r="O144" i="10"/>
  <c r="M144" i="10"/>
  <c r="M144" i="18" s="1"/>
  <c r="I144" i="10"/>
  <c r="Q144" i="10" s="1"/>
  <c r="D144" i="10"/>
  <c r="C144" i="10"/>
  <c r="B144" i="10"/>
  <c r="O144" i="1"/>
  <c r="Z144" i="18" s="1"/>
  <c r="AN144" i="18" s="1"/>
  <c r="N144" i="1"/>
  <c r="P144" i="18" s="1"/>
  <c r="AM144" i="18" s="1"/>
  <c r="M144" i="1"/>
  <c r="J144" i="18" s="1"/>
  <c r="AL144" i="18" s="1"/>
  <c r="L144" i="1"/>
  <c r="D144" i="18" s="1"/>
  <c r="AK144" i="18" s="1"/>
  <c r="A144" i="1"/>
  <c r="A144" i="15" s="1"/>
  <c r="AX143" i="18"/>
  <c r="AW143" i="18"/>
  <c r="AV143" i="18"/>
  <c r="AI143" i="18"/>
  <c r="AG143" i="18"/>
  <c r="AF143" i="18"/>
  <c r="BB143" i="18" s="1"/>
  <c r="AE143" i="18"/>
  <c r="AD143" i="18"/>
  <c r="AC143" i="18"/>
  <c r="Y143" i="18"/>
  <c r="W143" i="18"/>
  <c r="V143" i="18"/>
  <c r="BA143" i="18" s="1"/>
  <c r="U143" i="18"/>
  <c r="T143" i="18"/>
  <c r="AZ143" i="18" s="1"/>
  <c r="S143" i="18"/>
  <c r="O143" i="18"/>
  <c r="N143" i="18"/>
  <c r="I143" i="18"/>
  <c r="H143" i="18"/>
  <c r="C143" i="18"/>
  <c r="B143" i="18"/>
  <c r="Q143" i="15"/>
  <c r="P143" i="15"/>
  <c r="O143" i="15"/>
  <c r="N143" i="15"/>
  <c r="J143" i="15"/>
  <c r="R143" i="15" s="1"/>
  <c r="D143" i="15"/>
  <c r="C143" i="15"/>
  <c r="B143" i="15"/>
  <c r="Q143" i="14"/>
  <c r="P143" i="14"/>
  <c r="O143" i="14"/>
  <c r="N143" i="14"/>
  <c r="J143" i="14"/>
  <c r="R143" i="14" s="1"/>
  <c r="C143" i="14"/>
  <c r="B143" i="14"/>
  <c r="P143" i="13"/>
  <c r="O143" i="13"/>
  <c r="N143" i="13"/>
  <c r="M143" i="13"/>
  <c r="I143" i="13"/>
  <c r="Q143" i="13" s="1"/>
  <c r="D143" i="13"/>
  <c r="C143" i="13"/>
  <c r="B143" i="13"/>
  <c r="R143" i="16"/>
  <c r="Q143" i="16"/>
  <c r="P143" i="16"/>
  <c r="O143" i="16"/>
  <c r="K143" i="16"/>
  <c r="S143" i="16" s="1"/>
  <c r="D143" i="16"/>
  <c r="C143" i="16"/>
  <c r="B143" i="16"/>
  <c r="S143" i="11"/>
  <c r="R143" i="11"/>
  <c r="P143" i="11"/>
  <c r="O143" i="11"/>
  <c r="N143" i="11"/>
  <c r="K143" i="11"/>
  <c r="H143" i="11"/>
  <c r="T143" i="11" s="1"/>
  <c r="D143" i="11"/>
  <c r="C143" i="11"/>
  <c r="B143" i="11"/>
  <c r="P143" i="12"/>
  <c r="O143" i="12"/>
  <c r="N143" i="12"/>
  <c r="M143" i="12"/>
  <c r="I143" i="12"/>
  <c r="Q143" i="12" s="1"/>
  <c r="D143" i="12"/>
  <c r="C143" i="12"/>
  <c r="B143" i="12"/>
  <c r="P143" i="10"/>
  <c r="O143" i="10"/>
  <c r="M143" i="10"/>
  <c r="I143" i="10"/>
  <c r="Q143" i="10" s="1"/>
  <c r="D143" i="10"/>
  <c r="C143" i="10"/>
  <c r="B143" i="10"/>
  <c r="O143" i="1"/>
  <c r="Z143" i="18" s="1"/>
  <c r="AN143" i="18" s="1"/>
  <c r="N143" i="1"/>
  <c r="P143" i="18" s="1"/>
  <c r="AM143" i="18" s="1"/>
  <c r="M143" i="1"/>
  <c r="J143" i="18" s="1"/>
  <c r="AL143" i="18" s="1"/>
  <c r="L143" i="1"/>
  <c r="D143" i="18" s="1"/>
  <c r="AK143" i="18" s="1"/>
  <c r="A143" i="1"/>
  <c r="A143" i="15" s="1"/>
  <c r="AX142" i="18"/>
  <c r="AW142" i="18"/>
  <c r="AV142" i="18"/>
  <c r="AI142" i="18"/>
  <c r="AG142" i="18"/>
  <c r="AF142" i="18"/>
  <c r="BB142" i="18" s="1"/>
  <c r="AE142" i="18"/>
  <c r="AD142" i="18"/>
  <c r="AC142" i="18"/>
  <c r="V142" i="18"/>
  <c r="T142" i="18"/>
  <c r="AZ142" i="18" s="1"/>
  <c r="S142" i="18"/>
  <c r="O142" i="18"/>
  <c r="N142" i="18"/>
  <c r="I142" i="18"/>
  <c r="H142" i="18"/>
  <c r="C142" i="18"/>
  <c r="B142" i="18"/>
  <c r="Q142" i="15"/>
  <c r="P142" i="15"/>
  <c r="O142" i="15"/>
  <c r="N142" i="15"/>
  <c r="J142" i="15"/>
  <c r="C142" i="15"/>
  <c r="B142" i="15"/>
  <c r="Q142" i="14"/>
  <c r="P142" i="14"/>
  <c r="O142" i="14"/>
  <c r="N142" i="14"/>
  <c r="J142" i="14"/>
  <c r="D142" i="14"/>
  <c r="C142" i="14"/>
  <c r="B142" i="14"/>
  <c r="P142" i="13"/>
  <c r="O142" i="13"/>
  <c r="N142" i="13"/>
  <c r="M142" i="13"/>
  <c r="I142" i="13"/>
  <c r="Q142" i="13" s="1"/>
  <c r="D142" i="13"/>
  <c r="C142" i="13"/>
  <c r="B142" i="13"/>
  <c r="R142" i="16"/>
  <c r="Q142" i="16"/>
  <c r="P142" i="16"/>
  <c r="O142" i="16"/>
  <c r="K142" i="16"/>
  <c r="S142" i="16" s="1"/>
  <c r="D142" i="16"/>
  <c r="C142" i="16"/>
  <c r="B142" i="16"/>
  <c r="S142" i="11"/>
  <c r="R142" i="11"/>
  <c r="P142" i="11"/>
  <c r="O142" i="11"/>
  <c r="N142" i="11"/>
  <c r="K142" i="11"/>
  <c r="H142" i="11"/>
  <c r="T142" i="11" s="1"/>
  <c r="D142" i="11"/>
  <c r="C142" i="11"/>
  <c r="B142" i="11"/>
  <c r="P142" i="12"/>
  <c r="O142" i="12"/>
  <c r="N142" i="12"/>
  <c r="M142" i="12"/>
  <c r="I142" i="12"/>
  <c r="Q142" i="12" s="1"/>
  <c r="D142" i="12"/>
  <c r="C142" i="12"/>
  <c r="B142" i="12"/>
  <c r="P142" i="10"/>
  <c r="O142" i="10"/>
  <c r="M142" i="10"/>
  <c r="I142" i="10"/>
  <c r="Q142" i="10" s="1"/>
  <c r="D142" i="10"/>
  <c r="C142" i="10"/>
  <c r="B142" i="10"/>
  <c r="O142" i="1"/>
  <c r="Z142" i="18" s="1"/>
  <c r="AN142" i="18" s="1"/>
  <c r="N142" i="1"/>
  <c r="P142" i="18" s="1"/>
  <c r="AM142" i="18" s="1"/>
  <c r="M142" i="1"/>
  <c r="J142" i="18" s="1"/>
  <c r="AL142" i="18" s="1"/>
  <c r="L142" i="1"/>
  <c r="D142" i="18" s="1"/>
  <c r="AK142" i="18" s="1"/>
  <c r="A142" i="1"/>
  <c r="A142" i="13" s="1"/>
  <c r="AX141" i="18"/>
  <c r="AW141" i="18"/>
  <c r="AV141" i="18"/>
  <c r="AF141" i="18"/>
  <c r="BB141" i="18" s="1"/>
  <c r="AD141" i="18"/>
  <c r="AC141" i="18"/>
  <c r="V141" i="18"/>
  <c r="W141" i="18" s="1"/>
  <c r="T141" i="18"/>
  <c r="AZ141" i="18" s="1"/>
  <c r="S141" i="18"/>
  <c r="O141" i="18"/>
  <c r="N141" i="18"/>
  <c r="I141" i="18"/>
  <c r="H141" i="18"/>
  <c r="C141" i="18"/>
  <c r="B141" i="18"/>
  <c r="Q141" i="15"/>
  <c r="P141" i="15"/>
  <c r="O141" i="15"/>
  <c r="N141" i="15"/>
  <c r="J141" i="15"/>
  <c r="C141" i="15"/>
  <c r="B141" i="15"/>
  <c r="Q141" i="14"/>
  <c r="P141" i="14"/>
  <c r="O141" i="14"/>
  <c r="N141" i="14"/>
  <c r="J141" i="14"/>
  <c r="D141" i="14"/>
  <c r="C141" i="14"/>
  <c r="B141" i="14"/>
  <c r="P141" i="13"/>
  <c r="O141" i="13"/>
  <c r="N141" i="13"/>
  <c r="M141" i="13"/>
  <c r="I141" i="13"/>
  <c r="D141" i="13"/>
  <c r="C141" i="13"/>
  <c r="B141" i="13"/>
  <c r="R141" i="16"/>
  <c r="Q141" i="16"/>
  <c r="P141" i="16"/>
  <c r="O141" i="16"/>
  <c r="K141" i="16"/>
  <c r="S141" i="16" s="1"/>
  <c r="D141" i="16"/>
  <c r="C141" i="16"/>
  <c r="B141" i="16"/>
  <c r="S141" i="11"/>
  <c r="R141" i="11"/>
  <c r="P141" i="11"/>
  <c r="O141" i="11"/>
  <c r="N141" i="11"/>
  <c r="K141" i="11"/>
  <c r="H141" i="11"/>
  <c r="T141" i="11" s="1"/>
  <c r="D141" i="11"/>
  <c r="C141" i="11"/>
  <c r="B141" i="11"/>
  <c r="P141" i="12"/>
  <c r="O141" i="12"/>
  <c r="N141" i="12"/>
  <c r="M141" i="12"/>
  <c r="I141" i="12"/>
  <c r="Q141" i="12" s="1"/>
  <c r="D141" i="12"/>
  <c r="C141" i="12"/>
  <c r="B141" i="12"/>
  <c r="P141" i="10"/>
  <c r="O141" i="10"/>
  <c r="M141" i="10"/>
  <c r="I141" i="10"/>
  <c r="Q141" i="10" s="1"/>
  <c r="D141" i="10"/>
  <c r="C141" i="10"/>
  <c r="B141" i="10"/>
  <c r="O141" i="1"/>
  <c r="Z141" i="18" s="1"/>
  <c r="AN141" i="18" s="1"/>
  <c r="N141" i="1"/>
  <c r="P141" i="18" s="1"/>
  <c r="AM141" i="18" s="1"/>
  <c r="M141" i="1"/>
  <c r="J141" i="18" s="1"/>
  <c r="AL141" i="18" s="1"/>
  <c r="L141" i="1"/>
  <c r="D141" i="18" s="1"/>
  <c r="AK141" i="18" s="1"/>
  <c r="A141" i="1"/>
  <c r="A141" i="18" s="1"/>
  <c r="AX140" i="18"/>
  <c r="AW140" i="18"/>
  <c r="AV140" i="18"/>
  <c r="AI140" i="18"/>
  <c r="AG140" i="18"/>
  <c r="AF140" i="18"/>
  <c r="BB140" i="18" s="1"/>
  <c r="AE140" i="18"/>
  <c r="AD140" i="18"/>
  <c r="AC140" i="18"/>
  <c r="V140" i="18"/>
  <c r="T140" i="18"/>
  <c r="S140" i="18"/>
  <c r="O140" i="18"/>
  <c r="N140" i="18"/>
  <c r="I140" i="18"/>
  <c r="H140" i="18"/>
  <c r="C140" i="18"/>
  <c r="B140" i="18"/>
  <c r="Q140" i="15"/>
  <c r="P140" i="15"/>
  <c r="O140" i="15"/>
  <c r="N140" i="15"/>
  <c r="J140" i="15"/>
  <c r="D140" i="15"/>
  <c r="C140" i="15"/>
  <c r="B140" i="15"/>
  <c r="Q140" i="14"/>
  <c r="P140" i="14"/>
  <c r="O140" i="14"/>
  <c r="N140" i="14"/>
  <c r="J140" i="14"/>
  <c r="R140" i="14" s="1"/>
  <c r="C140" i="14"/>
  <c r="B140" i="14"/>
  <c r="P140" i="13"/>
  <c r="O140" i="13"/>
  <c r="N140" i="13"/>
  <c r="M140" i="13"/>
  <c r="I140" i="13"/>
  <c r="Q140" i="13" s="1"/>
  <c r="D140" i="13"/>
  <c r="C140" i="13"/>
  <c r="B140" i="13"/>
  <c r="R140" i="16"/>
  <c r="Q140" i="16"/>
  <c r="P140" i="16"/>
  <c r="O140" i="16"/>
  <c r="K140" i="16"/>
  <c r="D140" i="16"/>
  <c r="C140" i="16"/>
  <c r="B140" i="16"/>
  <c r="S140" i="11"/>
  <c r="R140" i="11"/>
  <c r="P140" i="11"/>
  <c r="O140" i="11"/>
  <c r="N140" i="11"/>
  <c r="K140" i="11"/>
  <c r="H140" i="11"/>
  <c r="T140" i="11" s="1"/>
  <c r="D140" i="11"/>
  <c r="C140" i="11"/>
  <c r="B140" i="11"/>
  <c r="P140" i="12"/>
  <c r="O140" i="12"/>
  <c r="N140" i="12"/>
  <c r="M140" i="12"/>
  <c r="I140" i="12"/>
  <c r="Q140" i="12" s="1"/>
  <c r="D140" i="12"/>
  <c r="C140" i="12"/>
  <c r="B140" i="12"/>
  <c r="P140" i="10"/>
  <c r="O140" i="10"/>
  <c r="M140" i="10"/>
  <c r="G140" i="18" s="1"/>
  <c r="I140" i="10"/>
  <c r="Q140" i="10" s="1"/>
  <c r="D140" i="10"/>
  <c r="C140" i="10"/>
  <c r="B140" i="10"/>
  <c r="O140" i="1"/>
  <c r="Z140" i="18" s="1"/>
  <c r="AN140" i="18" s="1"/>
  <c r="N140" i="1"/>
  <c r="P140" i="18" s="1"/>
  <c r="AM140" i="18" s="1"/>
  <c r="M140" i="1"/>
  <c r="J140" i="18" s="1"/>
  <c r="AL140" i="18" s="1"/>
  <c r="L140" i="1"/>
  <c r="D140" i="18" s="1"/>
  <c r="AK140" i="18" s="1"/>
  <c r="A140" i="1"/>
  <c r="A140" i="18" s="1"/>
  <c r="AX139" i="18"/>
  <c r="AW139" i="18"/>
  <c r="AV139" i="18"/>
  <c r="AI139" i="18"/>
  <c r="AG139" i="18"/>
  <c r="AF139" i="18"/>
  <c r="BB139" i="18" s="1"/>
  <c r="AE139" i="18"/>
  <c r="AD139" i="18"/>
  <c r="AC139" i="18"/>
  <c r="Y139" i="18"/>
  <c r="W139" i="18"/>
  <c r="V139" i="18"/>
  <c r="BA139" i="18" s="1"/>
  <c r="U139" i="18"/>
  <c r="T139" i="18"/>
  <c r="AZ139" i="18" s="1"/>
  <c r="S139" i="18"/>
  <c r="O139" i="18"/>
  <c r="N139" i="18"/>
  <c r="I139" i="18"/>
  <c r="H139" i="18"/>
  <c r="C139" i="18"/>
  <c r="B139" i="18"/>
  <c r="Q139" i="15"/>
  <c r="P139" i="15"/>
  <c r="O139" i="15"/>
  <c r="N139" i="15"/>
  <c r="J139" i="15"/>
  <c r="R139" i="15" s="1"/>
  <c r="D139" i="15"/>
  <c r="C139" i="15"/>
  <c r="B139" i="15"/>
  <c r="Q139" i="14"/>
  <c r="P139" i="14"/>
  <c r="O139" i="14"/>
  <c r="N139" i="14"/>
  <c r="J139" i="14"/>
  <c r="R139" i="14" s="1"/>
  <c r="C139" i="14"/>
  <c r="B139" i="14"/>
  <c r="P139" i="13"/>
  <c r="O139" i="13"/>
  <c r="N139" i="13"/>
  <c r="M139" i="13"/>
  <c r="I139" i="13"/>
  <c r="Q139" i="13" s="1"/>
  <c r="D139" i="13"/>
  <c r="C139" i="13"/>
  <c r="B139" i="13"/>
  <c r="R139" i="16"/>
  <c r="Q139" i="16"/>
  <c r="P139" i="16"/>
  <c r="O139" i="16"/>
  <c r="K139" i="16"/>
  <c r="S139" i="16" s="1"/>
  <c r="D139" i="16"/>
  <c r="C139" i="16"/>
  <c r="B139" i="16"/>
  <c r="S139" i="11"/>
  <c r="R139" i="11"/>
  <c r="P139" i="11"/>
  <c r="O139" i="11"/>
  <c r="N139" i="11"/>
  <c r="K139" i="11"/>
  <c r="H139" i="11"/>
  <c r="T139" i="11" s="1"/>
  <c r="D139" i="11"/>
  <c r="C139" i="11"/>
  <c r="B139" i="11"/>
  <c r="P139" i="12"/>
  <c r="O139" i="12"/>
  <c r="N139" i="12"/>
  <c r="M139" i="12"/>
  <c r="I139" i="12"/>
  <c r="Q139" i="12" s="1"/>
  <c r="D139" i="12"/>
  <c r="C139" i="12"/>
  <c r="B139" i="12"/>
  <c r="P139" i="10"/>
  <c r="O139" i="10"/>
  <c r="M139" i="10"/>
  <c r="I139" i="10"/>
  <c r="Q139" i="10" s="1"/>
  <c r="D139" i="10"/>
  <c r="C139" i="10"/>
  <c r="B139" i="10"/>
  <c r="O139" i="1"/>
  <c r="Z139" i="18" s="1"/>
  <c r="AN139" i="18" s="1"/>
  <c r="N139" i="1"/>
  <c r="P139" i="18" s="1"/>
  <c r="AM139" i="18" s="1"/>
  <c r="M139" i="1"/>
  <c r="J139" i="18" s="1"/>
  <c r="AL139" i="18" s="1"/>
  <c r="L139" i="1"/>
  <c r="D139" i="18" s="1"/>
  <c r="AK139" i="18" s="1"/>
  <c r="A139" i="1"/>
  <c r="A139" i="18" s="1"/>
  <c r="AX138" i="18"/>
  <c r="AW138" i="18"/>
  <c r="AV138" i="18"/>
  <c r="AI138" i="18"/>
  <c r="AG138" i="18"/>
  <c r="AF138" i="18"/>
  <c r="BB138" i="18" s="1"/>
  <c r="AE138" i="18"/>
  <c r="AD138" i="18"/>
  <c r="AC138" i="18"/>
  <c r="V138" i="18"/>
  <c r="W138" i="18" s="1"/>
  <c r="T138" i="18"/>
  <c r="AZ138" i="18" s="1"/>
  <c r="S138" i="18"/>
  <c r="O138" i="18"/>
  <c r="N138" i="18"/>
  <c r="I138" i="18"/>
  <c r="H138" i="18"/>
  <c r="C138" i="18"/>
  <c r="B138" i="18"/>
  <c r="Q138" i="15"/>
  <c r="P138" i="15"/>
  <c r="O138" i="15"/>
  <c r="N138" i="15"/>
  <c r="J138" i="15"/>
  <c r="C138" i="15"/>
  <c r="B138" i="15"/>
  <c r="Q138" i="14"/>
  <c r="P138" i="14"/>
  <c r="O138" i="14"/>
  <c r="N138" i="14"/>
  <c r="J138" i="14"/>
  <c r="D138" i="14"/>
  <c r="C138" i="14"/>
  <c r="B138" i="14"/>
  <c r="P138" i="13"/>
  <c r="O138" i="13"/>
  <c r="N138" i="13"/>
  <c r="M138" i="13"/>
  <c r="I138" i="13"/>
  <c r="D138" i="13"/>
  <c r="C138" i="13"/>
  <c r="B138" i="13"/>
  <c r="R138" i="16"/>
  <c r="Q138" i="16"/>
  <c r="P138" i="16"/>
  <c r="O138" i="16"/>
  <c r="K138" i="16"/>
  <c r="S138" i="16" s="1"/>
  <c r="D138" i="16"/>
  <c r="C138" i="16"/>
  <c r="B138" i="16"/>
  <c r="S138" i="11"/>
  <c r="R138" i="11"/>
  <c r="P138" i="11"/>
  <c r="O138" i="11"/>
  <c r="N138" i="11"/>
  <c r="K138" i="11"/>
  <c r="H138" i="11"/>
  <c r="T138" i="11" s="1"/>
  <c r="D138" i="11"/>
  <c r="C138" i="11"/>
  <c r="B138" i="11"/>
  <c r="P138" i="12"/>
  <c r="O138" i="12"/>
  <c r="N138" i="12"/>
  <c r="M138" i="12"/>
  <c r="I138" i="12"/>
  <c r="Q138" i="12" s="1"/>
  <c r="D138" i="12"/>
  <c r="C138" i="12"/>
  <c r="B138" i="12"/>
  <c r="P138" i="10"/>
  <c r="O138" i="10"/>
  <c r="M138" i="10"/>
  <c r="M138" i="18" s="1"/>
  <c r="I138" i="10"/>
  <c r="Q138" i="10" s="1"/>
  <c r="D138" i="10"/>
  <c r="C138" i="10"/>
  <c r="B138" i="10"/>
  <c r="O138" i="1"/>
  <c r="Z138" i="18" s="1"/>
  <c r="AN138" i="18" s="1"/>
  <c r="N138" i="1"/>
  <c r="P138" i="18" s="1"/>
  <c r="AM138" i="18" s="1"/>
  <c r="M138" i="1"/>
  <c r="J138" i="18" s="1"/>
  <c r="AL138" i="18" s="1"/>
  <c r="L138" i="1"/>
  <c r="D138" i="18" s="1"/>
  <c r="AK138" i="18" s="1"/>
  <c r="A138" i="1"/>
  <c r="A138" i="15" s="1"/>
  <c r="AX137" i="18"/>
  <c r="AW137" i="18"/>
  <c r="AV137" i="18"/>
  <c r="AI137" i="18"/>
  <c r="AG137" i="18"/>
  <c r="AF137" i="18"/>
  <c r="BB137" i="18" s="1"/>
  <c r="AE137" i="18"/>
  <c r="AD137" i="18"/>
  <c r="AC137" i="18"/>
  <c r="Y137" i="18"/>
  <c r="W137" i="18"/>
  <c r="V137" i="18"/>
  <c r="BA137" i="18" s="1"/>
  <c r="U137" i="18"/>
  <c r="T137" i="18"/>
  <c r="AZ137" i="18" s="1"/>
  <c r="S137" i="18"/>
  <c r="O137" i="18"/>
  <c r="N137" i="18"/>
  <c r="I137" i="18"/>
  <c r="H137" i="18"/>
  <c r="C137" i="18"/>
  <c r="B137" i="18"/>
  <c r="Q137" i="15"/>
  <c r="P137" i="15"/>
  <c r="O137" i="15"/>
  <c r="N137" i="15"/>
  <c r="J137" i="15"/>
  <c r="R137" i="15" s="1"/>
  <c r="D137" i="15"/>
  <c r="C137" i="15"/>
  <c r="B137" i="15"/>
  <c r="Q137" i="14"/>
  <c r="P137" i="14"/>
  <c r="O137" i="14"/>
  <c r="N137" i="14"/>
  <c r="J137" i="14"/>
  <c r="R137" i="14" s="1"/>
  <c r="C137" i="14"/>
  <c r="B137" i="14"/>
  <c r="P137" i="13"/>
  <c r="O137" i="13"/>
  <c r="N137" i="13"/>
  <c r="M137" i="13"/>
  <c r="I137" i="13"/>
  <c r="Q137" i="13" s="1"/>
  <c r="D137" i="13"/>
  <c r="C137" i="13"/>
  <c r="B137" i="13"/>
  <c r="R137" i="16"/>
  <c r="Q137" i="16"/>
  <c r="P137" i="16"/>
  <c r="O137" i="16"/>
  <c r="K137" i="16"/>
  <c r="S137" i="16" s="1"/>
  <c r="D137" i="16"/>
  <c r="C137" i="16"/>
  <c r="B137" i="16"/>
  <c r="S137" i="11"/>
  <c r="R137" i="11"/>
  <c r="P137" i="11"/>
  <c r="O137" i="11"/>
  <c r="N137" i="11"/>
  <c r="K137" i="11"/>
  <c r="H137" i="11"/>
  <c r="T137" i="11" s="1"/>
  <c r="D137" i="11"/>
  <c r="C137" i="11"/>
  <c r="B137" i="11"/>
  <c r="P137" i="12"/>
  <c r="O137" i="12"/>
  <c r="N137" i="12"/>
  <c r="M137" i="12"/>
  <c r="I137" i="12"/>
  <c r="Q137" i="12" s="1"/>
  <c r="D137" i="12"/>
  <c r="C137" i="12"/>
  <c r="B137" i="12"/>
  <c r="P137" i="10"/>
  <c r="O137" i="10"/>
  <c r="M137" i="10"/>
  <c r="I137" i="10"/>
  <c r="Q137" i="10" s="1"/>
  <c r="D137" i="10"/>
  <c r="C137" i="10"/>
  <c r="B137" i="10"/>
  <c r="O137" i="1"/>
  <c r="Z137" i="18" s="1"/>
  <c r="AN137" i="18" s="1"/>
  <c r="N137" i="1"/>
  <c r="P137" i="18" s="1"/>
  <c r="AM137" i="18" s="1"/>
  <c r="M137" i="1"/>
  <c r="J137" i="18" s="1"/>
  <c r="AL137" i="18" s="1"/>
  <c r="L137" i="1"/>
  <c r="D137" i="18" s="1"/>
  <c r="AK137" i="18" s="1"/>
  <c r="A137" i="1"/>
  <c r="A137" i="15" s="1"/>
  <c r="AX136" i="18"/>
  <c r="AW136" i="18"/>
  <c r="AV136" i="18"/>
  <c r="AI136" i="18"/>
  <c r="AG136" i="18"/>
  <c r="AF136" i="18"/>
  <c r="BB136" i="18" s="1"/>
  <c r="AE136" i="18"/>
  <c r="AD136" i="18"/>
  <c r="AC136" i="18"/>
  <c r="Y136" i="18"/>
  <c r="W136" i="18"/>
  <c r="V136" i="18"/>
  <c r="U136" i="18"/>
  <c r="T136" i="18"/>
  <c r="AZ136" i="18" s="1"/>
  <c r="S136" i="18"/>
  <c r="O136" i="18"/>
  <c r="N136" i="18"/>
  <c r="I136" i="18"/>
  <c r="H136" i="18"/>
  <c r="C136" i="18"/>
  <c r="B136" i="18"/>
  <c r="Q136" i="15"/>
  <c r="P136" i="15"/>
  <c r="O136" i="15"/>
  <c r="N136" i="15"/>
  <c r="J136" i="15"/>
  <c r="R136" i="15" s="1"/>
  <c r="D136" i="15"/>
  <c r="C136" i="15"/>
  <c r="B136" i="15"/>
  <c r="Q136" i="14"/>
  <c r="P136" i="14"/>
  <c r="O136" i="14"/>
  <c r="N136" i="14"/>
  <c r="J136" i="14"/>
  <c r="R136" i="14" s="1"/>
  <c r="C136" i="14"/>
  <c r="B136" i="14"/>
  <c r="P136" i="13"/>
  <c r="O136" i="13"/>
  <c r="N136" i="13"/>
  <c r="M136" i="13"/>
  <c r="I136" i="13"/>
  <c r="Q136" i="13" s="1"/>
  <c r="D136" i="13"/>
  <c r="C136" i="13"/>
  <c r="B136" i="13"/>
  <c r="R136" i="16"/>
  <c r="Q136" i="16"/>
  <c r="P136" i="16"/>
  <c r="O136" i="16"/>
  <c r="K136" i="16"/>
  <c r="S136" i="16" s="1"/>
  <c r="D136" i="16"/>
  <c r="C136" i="16"/>
  <c r="B136" i="16"/>
  <c r="S136" i="11"/>
  <c r="R136" i="11"/>
  <c r="P136" i="11"/>
  <c r="O136" i="11"/>
  <c r="N136" i="11"/>
  <c r="K136" i="11"/>
  <c r="H136" i="11"/>
  <c r="T136" i="11" s="1"/>
  <c r="D136" i="11"/>
  <c r="C136" i="11"/>
  <c r="B136" i="11"/>
  <c r="P136" i="12"/>
  <c r="O136" i="12"/>
  <c r="N136" i="12"/>
  <c r="M136" i="12"/>
  <c r="I136" i="12"/>
  <c r="Q136" i="12" s="1"/>
  <c r="D136" i="12"/>
  <c r="C136" i="12"/>
  <c r="B136" i="12"/>
  <c r="P136" i="10"/>
  <c r="O136" i="10"/>
  <c r="M136" i="10"/>
  <c r="M136" i="18" s="1"/>
  <c r="I136" i="10"/>
  <c r="Q136" i="10" s="1"/>
  <c r="D136" i="10"/>
  <c r="C136" i="10"/>
  <c r="B136" i="10"/>
  <c r="O136" i="1"/>
  <c r="Z136" i="18" s="1"/>
  <c r="AN136" i="18" s="1"/>
  <c r="N136" i="1"/>
  <c r="P136" i="18" s="1"/>
  <c r="AM136" i="18" s="1"/>
  <c r="M136" i="1"/>
  <c r="J136" i="18" s="1"/>
  <c r="AL136" i="18" s="1"/>
  <c r="L136" i="1"/>
  <c r="D136" i="18" s="1"/>
  <c r="AK136" i="18" s="1"/>
  <c r="A136" i="1"/>
  <c r="A136" i="15" s="1"/>
  <c r="AX135" i="18"/>
  <c r="AW135" i="18"/>
  <c r="AV135" i="18"/>
  <c r="AF135" i="18"/>
  <c r="BB135" i="18" s="1"/>
  <c r="AD135" i="18"/>
  <c r="AC135" i="18"/>
  <c r="V135" i="18"/>
  <c r="T135" i="18"/>
  <c r="AZ135" i="18" s="1"/>
  <c r="S135" i="18"/>
  <c r="O135" i="18"/>
  <c r="N135" i="18"/>
  <c r="I135" i="18"/>
  <c r="H135" i="18"/>
  <c r="C135" i="18"/>
  <c r="B135" i="18"/>
  <c r="Q135" i="15"/>
  <c r="P135" i="15"/>
  <c r="O135" i="15"/>
  <c r="N135" i="15"/>
  <c r="J135" i="15"/>
  <c r="C135" i="15"/>
  <c r="B135" i="15"/>
  <c r="Q135" i="14"/>
  <c r="P135" i="14"/>
  <c r="O135" i="14"/>
  <c r="N135" i="14"/>
  <c r="J135" i="14"/>
  <c r="D135" i="14"/>
  <c r="C135" i="14"/>
  <c r="B135" i="14"/>
  <c r="P135" i="13"/>
  <c r="O135" i="13"/>
  <c r="N135" i="13"/>
  <c r="M135" i="13"/>
  <c r="I135" i="13"/>
  <c r="D135" i="13"/>
  <c r="C135" i="13"/>
  <c r="B135" i="13"/>
  <c r="R135" i="16"/>
  <c r="Q135" i="16"/>
  <c r="P135" i="16"/>
  <c r="O135" i="16"/>
  <c r="K135" i="16"/>
  <c r="S135" i="16" s="1"/>
  <c r="D135" i="16"/>
  <c r="C135" i="16"/>
  <c r="B135" i="16"/>
  <c r="S135" i="11"/>
  <c r="R135" i="11"/>
  <c r="P135" i="11"/>
  <c r="O135" i="11"/>
  <c r="N135" i="11"/>
  <c r="K135" i="11"/>
  <c r="H135" i="11"/>
  <c r="T135" i="11" s="1"/>
  <c r="D135" i="11"/>
  <c r="C135" i="11"/>
  <c r="B135" i="11"/>
  <c r="P135" i="12"/>
  <c r="O135" i="12"/>
  <c r="N135" i="12"/>
  <c r="M135" i="12"/>
  <c r="I135" i="12"/>
  <c r="Q135" i="12" s="1"/>
  <c r="D135" i="12"/>
  <c r="C135" i="12"/>
  <c r="B135" i="12"/>
  <c r="P135" i="10"/>
  <c r="O135" i="10"/>
  <c r="M135" i="10"/>
  <c r="I135" i="10"/>
  <c r="Q135" i="10" s="1"/>
  <c r="D135" i="10"/>
  <c r="C135" i="10"/>
  <c r="B135" i="10"/>
  <c r="O135" i="1"/>
  <c r="Z135" i="18" s="1"/>
  <c r="N135" i="1"/>
  <c r="P135" i="18" s="1"/>
  <c r="AM135" i="18" s="1"/>
  <c r="M135" i="1"/>
  <c r="J135" i="18" s="1"/>
  <c r="AL135" i="18" s="1"/>
  <c r="L135" i="1"/>
  <c r="D135" i="18" s="1"/>
  <c r="AK135" i="18" s="1"/>
  <c r="A135" i="1"/>
  <c r="A135" i="13" s="1"/>
  <c r="AX134" i="18"/>
  <c r="AW134" i="18"/>
  <c r="AV134" i="18"/>
  <c r="AF134" i="18"/>
  <c r="BB134" i="18" s="1"/>
  <c r="AD134" i="18"/>
  <c r="AC134" i="18"/>
  <c r="Y134" i="18"/>
  <c r="W134" i="18"/>
  <c r="V134" i="18"/>
  <c r="U134" i="18"/>
  <c r="T134" i="18"/>
  <c r="AZ134" i="18" s="1"/>
  <c r="S134" i="18"/>
  <c r="O134" i="18"/>
  <c r="N134" i="18"/>
  <c r="I134" i="18"/>
  <c r="H134" i="18"/>
  <c r="C134" i="18"/>
  <c r="B134" i="18"/>
  <c r="Q134" i="15"/>
  <c r="P134" i="15"/>
  <c r="O134" i="15"/>
  <c r="N134" i="15"/>
  <c r="J134" i="15"/>
  <c r="R134" i="15" s="1"/>
  <c r="D134" i="15"/>
  <c r="C134" i="15"/>
  <c r="B134" i="15"/>
  <c r="Q134" i="14"/>
  <c r="P134" i="14"/>
  <c r="O134" i="14"/>
  <c r="N134" i="14"/>
  <c r="J134" i="14"/>
  <c r="R134" i="14" s="1"/>
  <c r="C134" i="14"/>
  <c r="B134" i="14"/>
  <c r="P134" i="13"/>
  <c r="O134" i="13"/>
  <c r="N134" i="13"/>
  <c r="M134" i="13"/>
  <c r="I134" i="13"/>
  <c r="Q134" i="13" s="1"/>
  <c r="D134" i="13"/>
  <c r="C134" i="13"/>
  <c r="B134" i="13"/>
  <c r="R134" i="16"/>
  <c r="Q134" i="16"/>
  <c r="P134" i="16"/>
  <c r="O134" i="16"/>
  <c r="K134" i="16"/>
  <c r="S134" i="16" s="1"/>
  <c r="D134" i="16"/>
  <c r="C134" i="16"/>
  <c r="B134" i="16"/>
  <c r="S134" i="11"/>
  <c r="R134" i="11"/>
  <c r="P134" i="11"/>
  <c r="O134" i="11"/>
  <c r="N134" i="11"/>
  <c r="K134" i="11"/>
  <c r="H134" i="11"/>
  <c r="T134" i="11" s="1"/>
  <c r="D134" i="11"/>
  <c r="C134" i="11"/>
  <c r="B134" i="11"/>
  <c r="P134" i="12"/>
  <c r="O134" i="12"/>
  <c r="N134" i="12"/>
  <c r="M134" i="12"/>
  <c r="I134" i="12"/>
  <c r="Q134" i="12" s="1"/>
  <c r="D134" i="12"/>
  <c r="C134" i="12"/>
  <c r="B134" i="12"/>
  <c r="P134" i="10"/>
  <c r="O134" i="10"/>
  <c r="M134" i="10"/>
  <c r="I134" i="10"/>
  <c r="Q134" i="10" s="1"/>
  <c r="D134" i="10"/>
  <c r="C134" i="10"/>
  <c r="B134" i="10"/>
  <c r="O134" i="1"/>
  <c r="Z134" i="18" s="1"/>
  <c r="N134" i="1"/>
  <c r="P134" i="18" s="1"/>
  <c r="AM134" i="18" s="1"/>
  <c r="M134" i="1"/>
  <c r="J134" i="18" s="1"/>
  <c r="AL134" i="18" s="1"/>
  <c r="L134" i="1"/>
  <c r="D134" i="18" s="1"/>
  <c r="AK134" i="18" s="1"/>
  <c r="A134" i="1"/>
  <c r="A134" i="13" s="1"/>
  <c r="AX133" i="18"/>
  <c r="AW133" i="18"/>
  <c r="AV133" i="18"/>
  <c r="AI133" i="18"/>
  <c r="AG133" i="18"/>
  <c r="AF133" i="18"/>
  <c r="BB133" i="18" s="1"/>
  <c r="AE133" i="18"/>
  <c r="AD133" i="18"/>
  <c r="AC133" i="18"/>
  <c r="Y133" i="18"/>
  <c r="W133" i="18"/>
  <c r="V133" i="18"/>
  <c r="U133" i="18"/>
  <c r="T133" i="18"/>
  <c r="AZ133" i="18" s="1"/>
  <c r="S133" i="18"/>
  <c r="O133" i="18"/>
  <c r="N133" i="18"/>
  <c r="I133" i="18"/>
  <c r="H133" i="18"/>
  <c r="C133" i="18"/>
  <c r="B133" i="18"/>
  <c r="Q133" i="15"/>
  <c r="P133" i="15"/>
  <c r="O133" i="15"/>
  <c r="N133" i="15"/>
  <c r="J133" i="15"/>
  <c r="R133" i="15" s="1"/>
  <c r="D133" i="15"/>
  <c r="C133" i="15"/>
  <c r="B133" i="15"/>
  <c r="Q133" i="14"/>
  <c r="P133" i="14"/>
  <c r="O133" i="14"/>
  <c r="N133" i="14"/>
  <c r="J133" i="14"/>
  <c r="R133" i="14" s="1"/>
  <c r="C133" i="14"/>
  <c r="B133" i="14"/>
  <c r="P133" i="13"/>
  <c r="O133" i="13"/>
  <c r="N133" i="13"/>
  <c r="M133" i="13"/>
  <c r="I133" i="13"/>
  <c r="Q133" i="13" s="1"/>
  <c r="D133" i="13"/>
  <c r="C133" i="13"/>
  <c r="B133" i="13"/>
  <c r="R133" i="16"/>
  <c r="Q133" i="16"/>
  <c r="P133" i="16"/>
  <c r="O133" i="16"/>
  <c r="K133" i="16"/>
  <c r="S133" i="16" s="1"/>
  <c r="D133" i="16"/>
  <c r="C133" i="16"/>
  <c r="B133" i="16"/>
  <c r="S133" i="11"/>
  <c r="R133" i="11"/>
  <c r="P133" i="11"/>
  <c r="O133" i="11"/>
  <c r="N133" i="11"/>
  <c r="K133" i="11"/>
  <c r="H133" i="11"/>
  <c r="T133" i="11" s="1"/>
  <c r="D133" i="11"/>
  <c r="C133" i="11"/>
  <c r="B133" i="11"/>
  <c r="P133" i="12"/>
  <c r="O133" i="12"/>
  <c r="N133" i="12"/>
  <c r="M133" i="12"/>
  <c r="I133" i="12"/>
  <c r="Q133" i="12" s="1"/>
  <c r="D133" i="12"/>
  <c r="C133" i="12"/>
  <c r="B133" i="12"/>
  <c r="P133" i="10"/>
  <c r="O133" i="10"/>
  <c r="M133" i="10"/>
  <c r="G133" i="18" s="1"/>
  <c r="I133" i="10"/>
  <c r="Q133" i="10" s="1"/>
  <c r="D133" i="10"/>
  <c r="C133" i="10"/>
  <c r="B133" i="10"/>
  <c r="O133" i="1"/>
  <c r="Z133" i="18" s="1"/>
  <c r="AN133" i="18" s="1"/>
  <c r="N133" i="1"/>
  <c r="P133" i="18" s="1"/>
  <c r="AM133" i="18" s="1"/>
  <c r="M133" i="1"/>
  <c r="J133" i="18" s="1"/>
  <c r="AL133" i="18" s="1"/>
  <c r="L133" i="1"/>
  <c r="D133" i="18" s="1"/>
  <c r="AK133" i="18" s="1"/>
  <c r="A133" i="1"/>
  <c r="A133" i="13" s="1"/>
  <c r="AX132" i="18"/>
  <c r="AW132" i="18"/>
  <c r="AV132" i="18"/>
  <c r="AF132" i="18"/>
  <c r="BB132" i="18" s="1"/>
  <c r="AD132" i="18"/>
  <c r="AC132" i="18"/>
  <c r="V132" i="18"/>
  <c r="T132" i="18"/>
  <c r="S132" i="18"/>
  <c r="O132" i="18"/>
  <c r="N132" i="18"/>
  <c r="I132" i="18"/>
  <c r="H132" i="18"/>
  <c r="C132" i="18"/>
  <c r="B132" i="18"/>
  <c r="Q132" i="15"/>
  <c r="P132" i="15"/>
  <c r="O132" i="15"/>
  <c r="N132" i="15"/>
  <c r="J132" i="15"/>
  <c r="C132" i="15"/>
  <c r="B132" i="15"/>
  <c r="Q132" i="14"/>
  <c r="P132" i="14"/>
  <c r="O132" i="14"/>
  <c r="N132" i="14"/>
  <c r="J132" i="14"/>
  <c r="D132" i="14"/>
  <c r="C132" i="14"/>
  <c r="B132" i="14"/>
  <c r="P132" i="13"/>
  <c r="O132" i="13"/>
  <c r="N132" i="13"/>
  <c r="M132" i="13"/>
  <c r="I132" i="13"/>
  <c r="D132" i="13"/>
  <c r="C132" i="13"/>
  <c r="B132" i="13"/>
  <c r="R132" i="16"/>
  <c r="Q132" i="16"/>
  <c r="P132" i="16"/>
  <c r="O132" i="16"/>
  <c r="K132" i="16"/>
  <c r="S132" i="16" s="1"/>
  <c r="D132" i="16"/>
  <c r="C132" i="16"/>
  <c r="B132" i="16"/>
  <c r="S132" i="11"/>
  <c r="R132" i="11"/>
  <c r="P132" i="11"/>
  <c r="O132" i="11"/>
  <c r="N132" i="11"/>
  <c r="K132" i="11"/>
  <c r="H132" i="11"/>
  <c r="T132" i="11" s="1"/>
  <c r="D132" i="11"/>
  <c r="C132" i="11"/>
  <c r="B132" i="11"/>
  <c r="P132" i="12"/>
  <c r="O132" i="12"/>
  <c r="N132" i="12"/>
  <c r="M132" i="12"/>
  <c r="I132" i="12"/>
  <c r="Q132" i="12" s="1"/>
  <c r="D132" i="12"/>
  <c r="C132" i="12"/>
  <c r="B132" i="12"/>
  <c r="P132" i="10"/>
  <c r="O132" i="10"/>
  <c r="M132" i="10"/>
  <c r="M132" i="18" s="1"/>
  <c r="I132" i="10"/>
  <c r="Q132" i="10" s="1"/>
  <c r="D132" i="10"/>
  <c r="C132" i="10"/>
  <c r="B132" i="10"/>
  <c r="O132" i="1"/>
  <c r="Z132" i="18" s="1"/>
  <c r="AN132" i="18" s="1"/>
  <c r="N132" i="1"/>
  <c r="P132" i="18" s="1"/>
  <c r="AM132" i="18" s="1"/>
  <c r="M132" i="1"/>
  <c r="J132" i="18" s="1"/>
  <c r="AL132" i="18" s="1"/>
  <c r="L132" i="1"/>
  <c r="D132" i="18" s="1"/>
  <c r="AK132" i="18" s="1"/>
  <c r="A132" i="1"/>
  <c r="A132" i="15" s="1"/>
  <c r="AX131" i="18"/>
  <c r="AW131" i="18"/>
  <c r="AV131" i="18"/>
  <c r="AF131" i="18"/>
  <c r="BB131" i="18" s="1"/>
  <c r="AD131" i="18"/>
  <c r="AC131" i="18"/>
  <c r="Y131" i="18"/>
  <c r="W131" i="18"/>
  <c r="V131" i="18"/>
  <c r="U131" i="18"/>
  <c r="T131" i="18"/>
  <c r="AZ131" i="18" s="1"/>
  <c r="S131" i="18"/>
  <c r="O131" i="18"/>
  <c r="N131" i="18"/>
  <c r="I131" i="18"/>
  <c r="H131" i="18"/>
  <c r="C131" i="18"/>
  <c r="B131" i="18"/>
  <c r="Q131" i="15"/>
  <c r="P131" i="15"/>
  <c r="O131" i="15"/>
  <c r="N131" i="15"/>
  <c r="J131" i="15"/>
  <c r="R131" i="15" s="1"/>
  <c r="D131" i="15"/>
  <c r="C131" i="15"/>
  <c r="B131" i="15"/>
  <c r="Q131" i="14"/>
  <c r="P131" i="14"/>
  <c r="O131" i="14"/>
  <c r="N131" i="14"/>
  <c r="J131" i="14"/>
  <c r="R131" i="14" s="1"/>
  <c r="C131" i="14"/>
  <c r="B131" i="14"/>
  <c r="P131" i="13"/>
  <c r="O131" i="13"/>
  <c r="N131" i="13"/>
  <c r="M131" i="13"/>
  <c r="I131" i="13"/>
  <c r="D131" i="13"/>
  <c r="C131" i="13"/>
  <c r="B131" i="13"/>
  <c r="R131" i="16"/>
  <c r="Q131" i="16"/>
  <c r="P131" i="16"/>
  <c r="O131" i="16"/>
  <c r="K131" i="16"/>
  <c r="S131" i="16" s="1"/>
  <c r="D131" i="16"/>
  <c r="C131" i="16"/>
  <c r="B131" i="16"/>
  <c r="S131" i="11"/>
  <c r="R131" i="11"/>
  <c r="P131" i="11"/>
  <c r="O131" i="11"/>
  <c r="N131" i="11"/>
  <c r="K131" i="11"/>
  <c r="H131" i="11"/>
  <c r="T131" i="11" s="1"/>
  <c r="D131" i="11"/>
  <c r="C131" i="11"/>
  <c r="B131" i="11"/>
  <c r="P131" i="12"/>
  <c r="O131" i="12"/>
  <c r="N131" i="12"/>
  <c r="M131" i="12"/>
  <c r="I131" i="12"/>
  <c r="Q131" i="12" s="1"/>
  <c r="D131" i="12"/>
  <c r="C131" i="12"/>
  <c r="B131" i="12"/>
  <c r="P131" i="10"/>
  <c r="O131" i="10"/>
  <c r="M131" i="10"/>
  <c r="I131" i="10"/>
  <c r="Q131" i="10" s="1"/>
  <c r="D131" i="10"/>
  <c r="C131" i="10"/>
  <c r="B131" i="10"/>
  <c r="O131" i="1"/>
  <c r="Z131" i="18" s="1"/>
  <c r="AN131" i="18" s="1"/>
  <c r="N131" i="1"/>
  <c r="P131" i="18" s="1"/>
  <c r="AM131" i="18" s="1"/>
  <c r="M131" i="1"/>
  <c r="J131" i="18" s="1"/>
  <c r="AL131" i="18" s="1"/>
  <c r="L131" i="1"/>
  <c r="D131" i="18" s="1"/>
  <c r="AK131" i="18" s="1"/>
  <c r="A131" i="1"/>
  <c r="A131" i="18" s="1"/>
  <c r="AX130" i="18"/>
  <c r="AW130" i="18"/>
  <c r="AV130" i="18"/>
  <c r="AF130" i="18"/>
  <c r="BB130" i="18" s="1"/>
  <c r="AD130" i="18"/>
  <c r="AC130" i="18"/>
  <c r="Y130" i="18"/>
  <c r="W130" i="18"/>
  <c r="V130" i="18"/>
  <c r="U130" i="18"/>
  <c r="T130" i="18"/>
  <c r="AZ130" i="18" s="1"/>
  <c r="S130" i="18"/>
  <c r="O130" i="18"/>
  <c r="N130" i="18"/>
  <c r="I130" i="18"/>
  <c r="H130" i="18"/>
  <c r="C130" i="18"/>
  <c r="B130" i="18"/>
  <c r="Q130" i="15"/>
  <c r="P130" i="15"/>
  <c r="O130" i="15"/>
  <c r="N130" i="15"/>
  <c r="J130" i="15"/>
  <c r="R130" i="15" s="1"/>
  <c r="D130" i="15"/>
  <c r="C130" i="15"/>
  <c r="B130" i="15"/>
  <c r="Q130" i="14"/>
  <c r="P130" i="14"/>
  <c r="O130" i="14"/>
  <c r="N130" i="14"/>
  <c r="J130" i="14"/>
  <c r="R130" i="14" s="1"/>
  <c r="C130" i="14"/>
  <c r="B130" i="14"/>
  <c r="P130" i="13"/>
  <c r="O130" i="13"/>
  <c r="N130" i="13"/>
  <c r="M130" i="13"/>
  <c r="I130" i="13"/>
  <c r="D130" i="13"/>
  <c r="C130" i="13"/>
  <c r="B130" i="13"/>
  <c r="R130" i="16"/>
  <c r="Q130" i="16"/>
  <c r="P130" i="16"/>
  <c r="O130" i="16"/>
  <c r="K130" i="16"/>
  <c r="S130" i="16" s="1"/>
  <c r="D130" i="16"/>
  <c r="C130" i="16"/>
  <c r="B130" i="16"/>
  <c r="S130" i="11"/>
  <c r="R130" i="11"/>
  <c r="P130" i="11"/>
  <c r="O130" i="11"/>
  <c r="N130" i="11"/>
  <c r="K130" i="11"/>
  <c r="H130" i="11"/>
  <c r="T130" i="11" s="1"/>
  <c r="D130" i="11"/>
  <c r="C130" i="11"/>
  <c r="B130" i="11"/>
  <c r="P130" i="12"/>
  <c r="O130" i="12"/>
  <c r="N130" i="12"/>
  <c r="M130" i="12"/>
  <c r="I130" i="12"/>
  <c r="Q130" i="12" s="1"/>
  <c r="D130" i="12"/>
  <c r="C130" i="12"/>
  <c r="B130" i="12"/>
  <c r="P130" i="10"/>
  <c r="O130" i="10"/>
  <c r="M130" i="10"/>
  <c r="I130" i="10"/>
  <c r="Q130" i="10" s="1"/>
  <c r="D130" i="10"/>
  <c r="C130" i="10"/>
  <c r="B130" i="10"/>
  <c r="O130" i="1"/>
  <c r="Z130" i="18" s="1"/>
  <c r="N130" i="1"/>
  <c r="P130" i="18" s="1"/>
  <c r="AM130" i="18" s="1"/>
  <c r="M130" i="1"/>
  <c r="J130" i="18" s="1"/>
  <c r="AL130" i="18" s="1"/>
  <c r="L130" i="1"/>
  <c r="D130" i="18" s="1"/>
  <c r="AK130" i="18" s="1"/>
  <c r="A130" i="1"/>
  <c r="A130" i="13" s="1"/>
  <c r="AX129" i="18"/>
  <c r="AW129" i="18"/>
  <c r="AV129" i="18"/>
  <c r="AI129" i="18"/>
  <c r="AG129" i="18"/>
  <c r="AF129" i="18"/>
  <c r="BB129" i="18" s="1"/>
  <c r="AE129" i="18"/>
  <c r="AD129" i="18"/>
  <c r="AC129" i="18"/>
  <c r="Y129" i="18"/>
  <c r="W129" i="18"/>
  <c r="V129" i="18"/>
  <c r="U129" i="18"/>
  <c r="T129" i="18"/>
  <c r="AZ129" i="18" s="1"/>
  <c r="S129" i="18"/>
  <c r="O129" i="18"/>
  <c r="N129" i="18"/>
  <c r="I129" i="18"/>
  <c r="H129" i="18"/>
  <c r="C129" i="18"/>
  <c r="B129" i="18"/>
  <c r="Q129" i="15"/>
  <c r="P129" i="15"/>
  <c r="O129" i="15"/>
  <c r="N129" i="15"/>
  <c r="J129" i="15"/>
  <c r="R129" i="15" s="1"/>
  <c r="D129" i="15"/>
  <c r="C129" i="15"/>
  <c r="B129" i="15"/>
  <c r="Q129" i="14"/>
  <c r="P129" i="14"/>
  <c r="O129" i="14"/>
  <c r="N129" i="14"/>
  <c r="J129" i="14"/>
  <c r="R129" i="14" s="1"/>
  <c r="C129" i="14"/>
  <c r="B129" i="14"/>
  <c r="P129" i="13"/>
  <c r="O129" i="13"/>
  <c r="N129" i="13"/>
  <c r="M129" i="13"/>
  <c r="I129" i="13"/>
  <c r="Q129" i="13" s="1"/>
  <c r="D129" i="13"/>
  <c r="C129" i="13"/>
  <c r="B129" i="13"/>
  <c r="R129" i="16"/>
  <c r="Q129" i="16"/>
  <c r="P129" i="16"/>
  <c r="O129" i="16"/>
  <c r="K129" i="16"/>
  <c r="S129" i="16" s="1"/>
  <c r="D129" i="16"/>
  <c r="C129" i="16"/>
  <c r="B129" i="16"/>
  <c r="S129" i="11"/>
  <c r="R129" i="11"/>
  <c r="P129" i="11"/>
  <c r="O129" i="11"/>
  <c r="N129" i="11"/>
  <c r="K129" i="11"/>
  <c r="H129" i="11"/>
  <c r="T129" i="11" s="1"/>
  <c r="D129" i="11"/>
  <c r="C129" i="11"/>
  <c r="B129" i="11"/>
  <c r="P129" i="12"/>
  <c r="O129" i="12"/>
  <c r="N129" i="12"/>
  <c r="M129" i="12"/>
  <c r="I129" i="12"/>
  <c r="Q129" i="12" s="1"/>
  <c r="D129" i="12"/>
  <c r="C129" i="12"/>
  <c r="B129" i="12"/>
  <c r="P129" i="10"/>
  <c r="O129" i="10"/>
  <c r="M129" i="10"/>
  <c r="M129" i="18" s="1"/>
  <c r="I129" i="10"/>
  <c r="Q129" i="10" s="1"/>
  <c r="D129" i="10"/>
  <c r="C129" i="10"/>
  <c r="B129" i="10"/>
  <c r="O129" i="1"/>
  <c r="Z129" i="18" s="1"/>
  <c r="AN129" i="18" s="1"/>
  <c r="N129" i="1"/>
  <c r="P129" i="18" s="1"/>
  <c r="AM129" i="18" s="1"/>
  <c r="M129" i="1"/>
  <c r="J129" i="18" s="1"/>
  <c r="AL129" i="18" s="1"/>
  <c r="L129" i="1"/>
  <c r="D129" i="18" s="1"/>
  <c r="AK129" i="18" s="1"/>
  <c r="A129" i="1"/>
  <c r="A129" i="13" s="1"/>
  <c r="AX128" i="18"/>
  <c r="AW128" i="18"/>
  <c r="AV128" i="18"/>
  <c r="AI128" i="18"/>
  <c r="AG128" i="18"/>
  <c r="AF128" i="18"/>
  <c r="BB128" i="18" s="1"/>
  <c r="AE128" i="18"/>
  <c r="AD128" i="18"/>
  <c r="AC128" i="18"/>
  <c r="V128" i="18"/>
  <c r="W128" i="18" s="1"/>
  <c r="T128" i="18"/>
  <c r="AZ128" i="18" s="1"/>
  <c r="S128" i="18"/>
  <c r="O128" i="18"/>
  <c r="N128" i="18"/>
  <c r="I128" i="18"/>
  <c r="H128" i="18"/>
  <c r="C128" i="18"/>
  <c r="B128" i="18"/>
  <c r="Q128" i="15"/>
  <c r="P128" i="15"/>
  <c r="O128" i="15"/>
  <c r="N128" i="15"/>
  <c r="J128" i="15"/>
  <c r="R128" i="15" s="1"/>
  <c r="D128" i="15"/>
  <c r="C128" i="15"/>
  <c r="B128" i="15"/>
  <c r="Q128" i="14"/>
  <c r="P128" i="14"/>
  <c r="O128" i="14"/>
  <c r="N128" i="14"/>
  <c r="J128" i="14"/>
  <c r="C128" i="14"/>
  <c r="B128" i="14"/>
  <c r="P128" i="13"/>
  <c r="O128" i="13"/>
  <c r="N128" i="13"/>
  <c r="M128" i="13"/>
  <c r="I128" i="13"/>
  <c r="Q128" i="13" s="1"/>
  <c r="D128" i="13"/>
  <c r="C128" i="13"/>
  <c r="B128" i="13"/>
  <c r="R128" i="16"/>
  <c r="Q128" i="16"/>
  <c r="P128" i="16"/>
  <c r="O128" i="16"/>
  <c r="K128" i="16"/>
  <c r="S128" i="16" s="1"/>
  <c r="D128" i="16"/>
  <c r="C128" i="16"/>
  <c r="B128" i="16"/>
  <c r="S128" i="11"/>
  <c r="R128" i="11"/>
  <c r="P128" i="11"/>
  <c r="O128" i="11"/>
  <c r="N128" i="11"/>
  <c r="K128" i="11"/>
  <c r="H128" i="11"/>
  <c r="T128" i="11" s="1"/>
  <c r="D128" i="11"/>
  <c r="C128" i="11"/>
  <c r="B128" i="11"/>
  <c r="P128" i="12"/>
  <c r="O128" i="12"/>
  <c r="N128" i="12"/>
  <c r="M128" i="12"/>
  <c r="I128" i="12"/>
  <c r="Q128" i="12" s="1"/>
  <c r="D128" i="12"/>
  <c r="C128" i="12"/>
  <c r="B128" i="12"/>
  <c r="P128" i="10"/>
  <c r="O128" i="10"/>
  <c r="M128" i="10"/>
  <c r="M128" i="18" s="1"/>
  <c r="I128" i="10"/>
  <c r="Q128" i="10" s="1"/>
  <c r="D128" i="10"/>
  <c r="C128" i="10"/>
  <c r="B128" i="10"/>
  <c r="O128" i="1"/>
  <c r="Z128" i="18" s="1"/>
  <c r="AN128" i="18" s="1"/>
  <c r="N128" i="1"/>
  <c r="P128" i="18" s="1"/>
  <c r="M128" i="1"/>
  <c r="J128" i="18" s="1"/>
  <c r="AL128" i="18" s="1"/>
  <c r="L128" i="1"/>
  <c r="D128" i="18" s="1"/>
  <c r="AK128" i="18" s="1"/>
  <c r="A128" i="1"/>
  <c r="A128" i="18" s="1"/>
  <c r="AX127" i="18"/>
  <c r="AW127" i="18"/>
  <c r="AV127" i="18"/>
  <c r="AI127" i="18"/>
  <c r="AG127" i="18"/>
  <c r="AF127" i="18"/>
  <c r="BB127" i="18" s="1"/>
  <c r="AE127" i="18"/>
  <c r="AD127" i="18"/>
  <c r="AC127" i="18"/>
  <c r="Y127" i="18"/>
  <c r="W127" i="18"/>
  <c r="V127" i="18"/>
  <c r="U127" i="18"/>
  <c r="T127" i="18"/>
  <c r="AZ127" i="18" s="1"/>
  <c r="S127" i="18"/>
  <c r="O127" i="18"/>
  <c r="N127" i="18"/>
  <c r="I127" i="18"/>
  <c r="H127" i="18"/>
  <c r="C127" i="18"/>
  <c r="B127" i="18"/>
  <c r="Q127" i="15"/>
  <c r="P127" i="15"/>
  <c r="O127" i="15"/>
  <c r="N127" i="15"/>
  <c r="J127" i="15"/>
  <c r="R127" i="15" s="1"/>
  <c r="D127" i="15"/>
  <c r="C127" i="15"/>
  <c r="B127" i="15"/>
  <c r="Q127" i="14"/>
  <c r="P127" i="14"/>
  <c r="O127" i="14"/>
  <c r="N127" i="14"/>
  <c r="J127" i="14"/>
  <c r="R127" i="14" s="1"/>
  <c r="C127" i="14"/>
  <c r="B127" i="14"/>
  <c r="P127" i="13"/>
  <c r="O127" i="13"/>
  <c r="N127" i="13"/>
  <c r="M127" i="13"/>
  <c r="I127" i="13"/>
  <c r="Q127" i="13" s="1"/>
  <c r="D127" i="13"/>
  <c r="C127" i="13"/>
  <c r="B127" i="13"/>
  <c r="R127" i="16"/>
  <c r="Q127" i="16"/>
  <c r="P127" i="16"/>
  <c r="O127" i="16"/>
  <c r="K127" i="16"/>
  <c r="S127" i="16" s="1"/>
  <c r="D127" i="16"/>
  <c r="C127" i="16"/>
  <c r="B127" i="16"/>
  <c r="S127" i="11"/>
  <c r="R127" i="11"/>
  <c r="P127" i="11"/>
  <c r="O127" i="11"/>
  <c r="N127" i="11"/>
  <c r="K127" i="11"/>
  <c r="H127" i="11"/>
  <c r="T127" i="11" s="1"/>
  <c r="D127" i="11"/>
  <c r="C127" i="11"/>
  <c r="B127" i="11"/>
  <c r="P127" i="12"/>
  <c r="O127" i="12"/>
  <c r="N127" i="12"/>
  <c r="M127" i="12"/>
  <c r="I127" i="12"/>
  <c r="Q127" i="12" s="1"/>
  <c r="D127" i="12"/>
  <c r="C127" i="12"/>
  <c r="B127" i="12"/>
  <c r="P127" i="10"/>
  <c r="O127" i="10"/>
  <c r="M127" i="10"/>
  <c r="I127" i="10"/>
  <c r="Q127" i="10" s="1"/>
  <c r="D127" i="10"/>
  <c r="C127" i="10"/>
  <c r="B127" i="10"/>
  <c r="O127" i="1"/>
  <c r="Z127" i="18" s="1"/>
  <c r="AN127" i="18" s="1"/>
  <c r="N127" i="1"/>
  <c r="P127" i="18" s="1"/>
  <c r="AM127" i="18" s="1"/>
  <c r="M127" i="1"/>
  <c r="J127" i="18" s="1"/>
  <c r="AL127" i="18" s="1"/>
  <c r="L127" i="1"/>
  <c r="D127" i="18" s="1"/>
  <c r="AK127" i="18" s="1"/>
  <c r="A127" i="1"/>
  <c r="A127" i="18" s="1"/>
  <c r="AX126" i="18"/>
  <c r="AW126" i="18"/>
  <c r="AV126" i="18"/>
  <c r="AI126" i="18"/>
  <c r="AG126" i="18"/>
  <c r="AF126" i="18"/>
  <c r="BB126" i="18" s="1"/>
  <c r="AE126" i="18"/>
  <c r="AD126" i="18"/>
  <c r="AC126" i="18"/>
  <c r="Y126" i="18"/>
  <c r="W126" i="18"/>
  <c r="V126" i="18"/>
  <c r="U126" i="18"/>
  <c r="T126" i="18"/>
  <c r="AZ126" i="18" s="1"/>
  <c r="S126" i="18"/>
  <c r="O126" i="18"/>
  <c r="N126" i="18"/>
  <c r="I126" i="18"/>
  <c r="H126" i="18"/>
  <c r="C126" i="18"/>
  <c r="B126" i="18"/>
  <c r="Q126" i="15"/>
  <c r="P126" i="15"/>
  <c r="O126" i="15"/>
  <c r="N126" i="15"/>
  <c r="J126" i="15"/>
  <c r="R126" i="15" s="1"/>
  <c r="D126" i="15"/>
  <c r="C126" i="15"/>
  <c r="B126" i="15"/>
  <c r="Q126" i="14"/>
  <c r="P126" i="14"/>
  <c r="O126" i="14"/>
  <c r="N126" i="14"/>
  <c r="J126" i="14"/>
  <c r="R126" i="14" s="1"/>
  <c r="C126" i="14"/>
  <c r="B126" i="14"/>
  <c r="P126" i="13"/>
  <c r="O126" i="13"/>
  <c r="N126" i="13"/>
  <c r="M126" i="13"/>
  <c r="I126" i="13"/>
  <c r="Q126" i="13" s="1"/>
  <c r="D126" i="13"/>
  <c r="C126" i="13"/>
  <c r="B126" i="13"/>
  <c r="R126" i="16"/>
  <c r="Q126" i="16"/>
  <c r="P126" i="16"/>
  <c r="O126" i="16"/>
  <c r="K126" i="16"/>
  <c r="S126" i="16" s="1"/>
  <c r="D126" i="16"/>
  <c r="C126" i="16"/>
  <c r="B126" i="16"/>
  <c r="S126" i="11"/>
  <c r="R126" i="11"/>
  <c r="P126" i="11"/>
  <c r="O126" i="11"/>
  <c r="N126" i="11"/>
  <c r="K126" i="11"/>
  <c r="H126" i="11"/>
  <c r="T126" i="11" s="1"/>
  <c r="D126" i="11"/>
  <c r="C126" i="11"/>
  <c r="B126" i="11"/>
  <c r="P126" i="12"/>
  <c r="O126" i="12"/>
  <c r="N126" i="12"/>
  <c r="M126" i="12"/>
  <c r="I126" i="12"/>
  <c r="Q126" i="12" s="1"/>
  <c r="D126" i="12"/>
  <c r="C126" i="12"/>
  <c r="B126" i="12"/>
  <c r="P126" i="10"/>
  <c r="O126" i="10"/>
  <c r="M126" i="10"/>
  <c r="I126" i="10"/>
  <c r="Q126" i="10" s="1"/>
  <c r="D126" i="10"/>
  <c r="C126" i="10"/>
  <c r="B126" i="10"/>
  <c r="O126" i="1"/>
  <c r="Z126" i="18" s="1"/>
  <c r="AN126" i="18" s="1"/>
  <c r="N126" i="1"/>
  <c r="P126" i="18" s="1"/>
  <c r="AM126" i="18" s="1"/>
  <c r="M126" i="1"/>
  <c r="J126" i="18" s="1"/>
  <c r="AL126" i="18" s="1"/>
  <c r="L126" i="1"/>
  <c r="D126" i="18" s="1"/>
  <c r="AK126" i="18" s="1"/>
  <c r="A126" i="1"/>
  <c r="A126" i="15" s="1"/>
  <c r="AX125" i="18"/>
  <c r="AW125" i="18"/>
  <c r="AV125" i="18"/>
  <c r="AI125" i="18"/>
  <c r="AG125" i="18"/>
  <c r="AF125" i="18"/>
  <c r="BB125" i="18" s="1"/>
  <c r="AE125" i="18"/>
  <c r="AD125" i="18"/>
  <c r="AC125" i="18"/>
  <c r="V125" i="18"/>
  <c r="T125" i="18"/>
  <c r="AZ125" i="18" s="1"/>
  <c r="S125" i="18"/>
  <c r="O125" i="18"/>
  <c r="N125" i="18"/>
  <c r="I125" i="18"/>
  <c r="H125" i="18"/>
  <c r="C125" i="18"/>
  <c r="B125" i="18"/>
  <c r="Q125" i="15"/>
  <c r="P125" i="15"/>
  <c r="O125" i="15"/>
  <c r="N125" i="15"/>
  <c r="J125" i="15"/>
  <c r="R125" i="15" s="1"/>
  <c r="D125" i="15"/>
  <c r="C125" i="15"/>
  <c r="B125" i="15"/>
  <c r="Q125" i="14"/>
  <c r="P125" i="14"/>
  <c r="O125" i="14"/>
  <c r="N125" i="14"/>
  <c r="J125" i="14"/>
  <c r="C125" i="14"/>
  <c r="B125" i="14"/>
  <c r="P125" i="13"/>
  <c r="O125" i="13"/>
  <c r="N125" i="13"/>
  <c r="M125" i="13"/>
  <c r="I125" i="13"/>
  <c r="Q125" i="13" s="1"/>
  <c r="D125" i="13"/>
  <c r="C125" i="13"/>
  <c r="B125" i="13"/>
  <c r="R125" i="16"/>
  <c r="Q125" i="16"/>
  <c r="P125" i="16"/>
  <c r="O125" i="16"/>
  <c r="K125" i="16"/>
  <c r="S125" i="16" s="1"/>
  <c r="D125" i="16"/>
  <c r="C125" i="16"/>
  <c r="B125" i="16"/>
  <c r="S125" i="11"/>
  <c r="R125" i="11"/>
  <c r="P125" i="11"/>
  <c r="O125" i="11"/>
  <c r="N125" i="11"/>
  <c r="K125" i="11"/>
  <c r="H125" i="11"/>
  <c r="T125" i="11" s="1"/>
  <c r="D125" i="11"/>
  <c r="C125" i="11"/>
  <c r="B125" i="11"/>
  <c r="P125" i="12"/>
  <c r="O125" i="12"/>
  <c r="N125" i="12"/>
  <c r="M125" i="12"/>
  <c r="I125" i="12"/>
  <c r="Q125" i="12" s="1"/>
  <c r="D125" i="12"/>
  <c r="C125" i="12"/>
  <c r="B125" i="12"/>
  <c r="P125" i="10"/>
  <c r="O125" i="10"/>
  <c r="M125" i="10"/>
  <c r="I125" i="10"/>
  <c r="Q125" i="10" s="1"/>
  <c r="D125" i="10"/>
  <c r="C125" i="10"/>
  <c r="B125" i="10"/>
  <c r="O125" i="1"/>
  <c r="Z125" i="18" s="1"/>
  <c r="AN125" i="18" s="1"/>
  <c r="N125" i="1"/>
  <c r="P125" i="18" s="1"/>
  <c r="M125" i="1"/>
  <c r="J125" i="18" s="1"/>
  <c r="AL125" i="18" s="1"/>
  <c r="L125" i="1"/>
  <c r="D125" i="18" s="1"/>
  <c r="AK125" i="18" s="1"/>
  <c r="A125" i="1"/>
  <c r="A125" i="15" s="1"/>
  <c r="AX124" i="18"/>
  <c r="AW124" i="18"/>
  <c r="AV124" i="18"/>
  <c r="AI124" i="18"/>
  <c r="AG124" i="18"/>
  <c r="AF124" i="18"/>
  <c r="BB124" i="18" s="1"/>
  <c r="AE124" i="18"/>
  <c r="AD124" i="18"/>
  <c r="AC124" i="18"/>
  <c r="V124" i="18"/>
  <c r="W124" i="18" s="1"/>
  <c r="T124" i="18"/>
  <c r="AZ124" i="18" s="1"/>
  <c r="S124" i="18"/>
  <c r="O124" i="18"/>
  <c r="N124" i="18"/>
  <c r="I124" i="18"/>
  <c r="H124" i="18"/>
  <c r="C124" i="18"/>
  <c r="B124" i="18"/>
  <c r="Q124" i="15"/>
  <c r="P124" i="15"/>
  <c r="O124" i="15"/>
  <c r="N124" i="15"/>
  <c r="J124" i="15"/>
  <c r="R124" i="15" s="1"/>
  <c r="D124" i="15"/>
  <c r="C124" i="15"/>
  <c r="B124" i="15"/>
  <c r="Q124" i="14"/>
  <c r="P124" i="14"/>
  <c r="O124" i="14"/>
  <c r="N124" i="14"/>
  <c r="J124" i="14"/>
  <c r="C124" i="14"/>
  <c r="B124" i="14"/>
  <c r="P124" i="13"/>
  <c r="O124" i="13"/>
  <c r="N124" i="13"/>
  <c r="M124" i="13"/>
  <c r="I124" i="13"/>
  <c r="Q124" i="13" s="1"/>
  <c r="D124" i="13"/>
  <c r="C124" i="13"/>
  <c r="B124" i="13"/>
  <c r="R124" i="16"/>
  <c r="Q124" i="16"/>
  <c r="P124" i="16"/>
  <c r="O124" i="16"/>
  <c r="K124" i="16"/>
  <c r="S124" i="16" s="1"/>
  <c r="D124" i="16"/>
  <c r="C124" i="16"/>
  <c r="B124" i="16"/>
  <c r="S124" i="11"/>
  <c r="R124" i="11"/>
  <c r="P124" i="11"/>
  <c r="O124" i="11"/>
  <c r="N124" i="11"/>
  <c r="K124" i="11"/>
  <c r="H124" i="11"/>
  <c r="T124" i="11" s="1"/>
  <c r="D124" i="11"/>
  <c r="C124" i="11"/>
  <c r="B124" i="11"/>
  <c r="P124" i="12"/>
  <c r="O124" i="12"/>
  <c r="N124" i="12"/>
  <c r="M124" i="12"/>
  <c r="I124" i="12"/>
  <c r="Q124" i="12" s="1"/>
  <c r="D124" i="12"/>
  <c r="C124" i="12"/>
  <c r="B124" i="12"/>
  <c r="P124" i="10"/>
  <c r="O124" i="10"/>
  <c r="M124" i="10"/>
  <c r="I124" i="10"/>
  <c r="Q124" i="10" s="1"/>
  <c r="D124" i="10"/>
  <c r="C124" i="10"/>
  <c r="B124" i="10"/>
  <c r="O124" i="1"/>
  <c r="Z124" i="18" s="1"/>
  <c r="AN124" i="18" s="1"/>
  <c r="N124" i="1"/>
  <c r="P124" i="18" s="1"/>
  <c r="M124" i="1"/>
  <c r="J124" i="18" s="1"/>
  <c r="AL124" i="18" s="1"/>
  <c r="L124" i="1"/>
  <c r="D124" i="18" s="1"/>
  <c r="AK124" i="18" s="1"/>
  <c r="A124" i="1"/>
  <c r="A124" i="15" s="1"/>
  <c r="AX123" i="18"/>
  <c r="AW123" i="18"/>
  <c r="AV123" i="18"/>
  <c r="AI123" i="18"/>
  <c r="AG123" i="18"/>
  <c r="AF123" i="18"/>
  <c r="BB123" i="18" s="1"/>
  <c r="AE123" i="18"/>
  <c r="AD123" i="18"/>
  <c r="AC123" i="18"/>
  <c r="V123" i="18"/>
  <c r="W123" i="18" s="1"/>
  <c r="T123" i="18"/>
  <c r="S123" i="18"/>
  <c r="O123" i="18"/>
  <c r="N123" i="18"/>
  <c r="I123" i="18"/>
  <c r="H123" i="18"/>
  <c r="C123" i="18"/>
  <c r="B123" i="18"/>
  <c r="Q123" i="15"/>
  <c r="P123" i="15"/>
  <c r="O123" i="15"/>
  <c r="N123" i="15"/>
  <c r="J123" i="15"/>
  <c r="R123" i="15" s="1"/>
  <c r="D123" i="15"/>
  <c r="C123" i="15"/>
  <c r="B123" i="15"/>
  <c r="Q123" i="14"/>
  <c r="P123" i="14"/>
  <c r="O123" i="14"/>
  <c r="N123" i="14"/>
  <c r="J123" i="14"/>
  <c r="C123" i="14"/>
  <c r="B123" i="14"/>
  <c r="P123" i="13"/>
  <c r="O123" i="13"/>
  <c r="N123" i="13"/>
  <c r="M123" i="13"/>
  <c r="I123" i="13"/>
  <c r="Q123" i="13" s="1"/>
  <c r="D123" i="13"/>
  <c r="C123" i="13"/>
  <c r="B123" i="13"/>
  <c r="R123" i="16"/>
  <c r="Q123" i="16"/>
  <c r="P123" i="16"/>
  <c r="O123" i="16"/>
  <c r="K123" i="16"/>
  <c r="S123" i="16" s="1"/>
  <c r="D123" i="16"/>
  <c r="C123" i="16"/>
  <c r="B123" i="16"/>
  <c r="S123" i="11"/>
  <c r="R123" i="11"/>
  <c r="P123" i="11"/>
  <c r="O123" i="11"/>
  <c r="N123" i="11"/>
  <c r="K123" i="11"/>
  <c r="H123" i="11"/>
  <c r="T123" i="11" s="1"/>
  <c r="D123" i="11"/>
  <c r="C123" i="11"/>
  <c r="B123" i="11"/>
  <c r="P123" i="12"/>
  <c r="O123" i="12"/>
  <c r="N123" i="12"/>
  <c r="M123" i="12"/>
  <c r="I123" i="12"/>
  <c r="Q123" i="12" s="1"/>
  <c r="D123" i="12"/>
  <c r="C123" i="12"/>
  <c r="B123" i="12"/>
  <c r="P123" i="10"/>
  <c r="O123" i="10"/>
  <c r="M123" i="10"/>
  <c r="M123" i="18" s="1"/>
  <c r="I123" i="10"/>
  <c r="Q123" i="10" s="1"/>
  <c r="D123" i="10"/>
  <c r="C123" i="10"/>
  <c r="B123" i="10"/>
  <c r="O123" i="1"/>
  <c r="Z123" i="18" s="1"/>
  <c r="AN123" i="18" s="1"/>
  <c r="N123" i="1"/>
  <c r="P123" i="18" s="1"/>
  <c r="AM123" i="18" s="1"/>
  <c r="M123" i="1"/>
  <c r="J123" i="18" s="1"/>
  <c r="AL123" i="18" s="1"/>
  <c r="L123" i="1"/>
  <c r="D123" i="18" s="1"/>
  <c r="AK123" i="18" s="1"/>
  <c r="A123" i="1"/>
  <c r="A123" i="18" s="1"/>
  <c r="AX122" i="18"/>
  <c r="AW122" i="18"/>
  <c r="AV122" i="18"/>
  <c r="AF122" i="18"/>
  <c r="BB122" i="18" s="1"/>
  <c r="AD122" i="18"/>
  <c r="AC122" i="18"/>
  <c r="Y122" i="18"/>
  <c r="W122" i="18"/>
  <c r="V122" i="18"/>
  <c r="BA122" i="18" s="1"/>
  <c r="U122" i="18"/>
  <c r="T122" i="18"/>
  <c r="AZ122" i="18" s="1"/>
  <c r="S122" i="18"/>
  <c r="O122" i="18"/>
  <c r="N122" i="18"/>
  <c r="I122" i="18"/>
  <c r="H122" i="18"/>
  <c r="C122" i="18"/>
  <c r="B122" i="18"/>
  <c r="Q122" i="15"/>
  <c r="P122" i="15"/>
  <c r="O122" i="15"/>
  <c r="N122" i="15"/>
  <c r="J122" i="15"/>
  <c r="R122" i="15" s="1"/>
  <c r="D122" i="15"/>
  <c r="C122" i="15"/>
  <c r="B122" i="15"/>
  <c r="Q122" i="14"/>
  <c r="P122" i="14"/>
  <c r="O122" i="14"/>
  <c r="N122" i="14"/>
  <c r="J122" i="14"/>
  <c r="R122" i="14" s="1"/>
  <c r="C122" i="14"/>
  <c r="B122" i="14"/>
  <c r="P122" i="13"/>
  <c r="O122" i="13"/>
  <c r="N122" i="13"/>
  <c r="M122" i="13"/>
  <c r="I122" i="13"/>
  <c r="D122" i="13"/>
  <c r="C122" i="13"/>
  <c r="B122" i="13"/>
  <c r="R122" i="16"/>
  <c r="Q122" i="16"/>
  <c r="P122" i="16"/>
  <c r="O122" i="16"/>
  <c r="K122" i="16"/>
  <c r="S122" i="16" s="1"/>
  <c r="D122" i="16"/>
  <c r="C122" i="16"/>
  <c r="B122" i="16"/>
  <c r="S122" i="11"/>
  <c r="R122" i="11"/>
  <c r="P122" i="11"/>
  <c r="O122" i="11"/>
  <c r="N122" i="11"/>
  <c r="K122" i="11"/>
  <c r="H122" i="11"/>
  <c r="T122" i="11" s="1"/>
  <c r="D122" i="11"/>
  <c r="C122" i="11"/>
  <c r="B122" i="11"/>
  <c r="P122" i="12"/>
  <c r="O122" i="12"/>
  <c r="N122" i="12"/>
  <c r="M122" i="12"/>
  <c r="I122" i="12"/>
  <c r="Q122" i="12" s="1"/>
  <c r="D122" i="12"/>
  <c r="C122" i="12"/>
  <c r="B122" i="12"/>
  <c r="P122" i="10"/>
  <c r="O122" i="10"/>
  <c r="M122" i="10"/>
  <c r="I122" i="10"/>
  <c r="Q122" i="10" s="1"/>
  <c r="D122" i="10"/>
  <c r="C122" i="10"/>
  <c r="B122" i="10"/>
  <c r="O122" i="1"/>
  <c r="Z122" i="18" s="1"/>
  <c r="AN122" i="18" s="1"/>
  <c r="N122" i="1"/>
  <c r="P122" i="18" s="1"/>
  <c r="AM122" i="18" s="1"/>
  <c r="M122" i="1"/>
  <c r="J122" i="18" s="1"/>
  <c r="AL122" i="18" s="1"/>
  <c r="L122" i="1"/>
  <c r="D122" i="18" s="1"/>
  <c r="AK122" i="18" s="1"/>
  <c r="A122" i="1"/>
  <c r="A122" i="15" s="1"/>
  <c r="AX121" i="18"/>
  <c r="AW121" i="18"/>
  <c r="AV121" i="18"/>
  <c r="AF121" i="18"/>
  <c r="BB121" i="18" s="1"/>
  <c r="AD121" i="18"/>
  <c r="AC121" i="18"/>
  <c r="Y121" i="18"/>
  <c r="W121" i="18"/>
  <c r="V121" i="18"/>
  <c r="U121" i="18"/>
  <c r="T121" i="18"/>
  <c r="AZ121" i="18" s="1"/>
  <c r="S121" i="18"/>
  <c r="O121" i="18"/>
  <c r="N121" i="18"/>
  <c r="I121" i="18"/>
  <c r="H121" i="18"/>
  <c r="C121" i="18"/>
  <c r="B121" i="18"/>
  <c r="Q121" i="15"/>
  <c r="P121" i="15"/>
  <c r="O121" i="15"/>
  <c r="N121" i="15"/>
  <c r="J121" i="15"/>
  <c r="R121" i="15" s="1"/>
  <c r="D121" i="15"/>
  <c r="C121" i="15"/>
  <c r="B121" i="15"/>
  <c r="Q121" i="14"/>
  <c r="P121" i="14"/>
  <c r="O121" i="14"/>
  <c r="N121" i="14"/>
  <c r="J121" i="14"/>
  <c r="R121" i="14" s="1"/>
  <c r="C121" i="14"/>
  <c r="B121" i="14"/>
  <c r="P121" i="13"/>
  <c r="O121" i="13"/>
  <c r="N121" i="13"/>
  <c r="M121" i="13"/>
  <c r="I121" i="13"/>
  <c r="D121" i="13"/>
  <c r="C121" i="13"/>
  <c r="B121" i="13"/>
  <c r="R121" i="16"/>
  <c r="Q121" i="16"/>
  <c r="P121" i="16"/>
  <c r="O121" i="16"/>
  <c r="K121" i="16"/>
  <c r="S121" i="16" s="1"/>
  <c r="D121" i="16"/>
  <c r="C121" i="16"/>
  <c r="B121" i="16"/>
  <c r="S121" i="11"/>
  <c r="R121" i="11"/>
  <c r="P121" i="11"/>
  <c r="O121" i="11"/>
  <c r="N121" i="11"/>
  <c r="K121" i="11"/>
  <c r="H121" i="11"/>
  <c r="T121" i="11" s="1"/>
  <c r="D121" i="11"/>
  <c r="C121" i="11"/>
  <c r="B121" i="11"/>
  <c r="P121" i="12"/>
  <c r="O121" i="12"/>
  <c r="N121" i="12"/>
  <c r="M121" i="12"/>
  <c r="I121" i="12"/>
  <c r="Q121" i="12" s="1"/>
  <c r="D121" i="12"/>
  <c r="C121" i="12"/>
  <c r="B121" i="12"/>
  <c r="P121" i="10"/>
  <c r="O121" i="10"/>
  <c r="M121" i="10"/>
  <c r="I121" i="10"/>
  <c r="Q121" i="10" s="1"/>
  <c r="D121" i="10"/>
  <c r="C121" i="10"/>
  <c r="B121" i="10"/>
  <c r="O121" i="1"/>
  <c r="Z121" i="18" s="1"/>
  <c r="AN121" i="18" s="1"/>
  <c r="N121" i="1"/>
  <c r="P121" i="18" s="1"/>
  <c r="AM121" i="18" s="1"/>
  <c r="M121" i="1"/>
  <c r="J121" i="18" s="1"/>
  <c r="AL121" i="18" s="1"/>
  <c r="L121" i="1"/>
  <c r="D121" i="18" s="1"/>
  <c r="AK121" i="18" s="1"/>
  <c r="A121" i="1"/>
  <c r="A121" i="15" s="1"/>
  <c r="AX120" i="18"/>
  <c r="AW120" i="18"/>
  <c r="AV120" i="18"/>
  <c r="AF120" i="18"/>
  <c r="BB120" i="18" s="1"/>
  <c r="AD120" i="18"/>
  <c r="AC120" i="18"/>
  <c r="Y120" i="18"/>
  <c r="W120" i="18"/>
  <c r="V120" i="18"/>
  <c r="U120" i="18"/>
  <c r="T120" i="18"/>
  <c r="AZ120" i="18" s="1"/>
  <c r="S120" i="18"/>
  <c r="O120" i="18"/>
  <c r="N120" i="18"/>
  <c r="I120" i="18"/>
  <c r="H120" i="18"/>
  <c r="C120" i="18"/>
  <c r="B120" i="18"/>
  <c r="Q120" i="15"/>
  <c r="P120" i="15"/>
  <c r="O120" i="15"/>
  <c r="N120" i="15"/>
  <c r="J120" i="15"/>
  <c r="R120" i="15" s="1"/>
  <c r="D120" i="15"/>
  <c r="C120" i="15"/>
  <c r="B120" i="15"/>
  <c r="Q120" i="14"/>
  <c r="P120" i="14"/>
  <c r="O120" i="14"/>
  <c r="N120" i="14"/>
  <c r="J120" i="14"/>
  <c r="R120" i="14" s="1"/>
  <c r="C120" i="14"/>
  <c r="B120" i="14"/>
  <c r="P120" i="13"/>
  <c r="O120" i="13"/>
  <c r="N120" i="13"/>
  <c r="M120" i="13"/>
  <c r="I120" i="13"/>
  <c r="D120" i="13"/>
  <c r="C120" i="13"/>
  <c r="B120" i="13"/>
  <c r="R120" i="16"/>
  <c r="Q120" i="16"/>
  <c r="P120" i="16"/>
  <c r="O120" i="16"/>
  <c r="K120" i="16"/>
  <c r="S120" i="16" s="1"/>
  <c r="D120" i="16"/>
  <c r="C120" i="16"/>
  <c r="B120" i="16"/>
  <c r="S120" i="11"/>
  <c r="R120" i="11"/>
  <c r="P120" i="11"/>
  <c r="O120" i="11"/>
  <c r="N120" i="11"/>
  <c r="K120" i="11"/>
  <c r="H120" i="11"/>
  <c r="T120" i="11" s="1"/>
  <c r="D120" i="11"/>
  <c r="C120" i="11"/>
  <c r="B120" i="11"/>
  <c r="P120" i="12"/>
  <c r="O120" i="12"/>
  <c r="N120" i="12"/>
  <c r="M120" i="12"/>
  <c r="I120" i="12"/>
  <c r="Q120" i="12" s="1"/>
  <c r="D120" i="12"/>
  <c r="C120" i="12"/>
  <c r="B120" i="12"/>
  <c r="P120" i="10"/>
  <c r="O120" i="10"/>
  <c r="M120" i="10"/>
  <c r="M120" i="18" s="1"/>
  <c r="I120" i="10"/>
  <c r="Q120" i="10" s="1"/>
  <c r="D120" i="10"/>
  <c r="C120" i="10"/>
  <c r="B120" i="10"/>
  <c r="O120" i="1"/>
  <c r="Z120" i="18" s="1"/>
  <c r="N120" i="1"/>
  <c r="P120" i="18" s="1"/>
  <c r="AM120" i="18" s="1"/>
  <c r="M120" i="1"/>
  <c r="J120" i="18" s="1"/>
  <c r="AL120" i="18" s="1"/>
  <c r="L120" i="1"/>
  <c r="D120" i="18" s="1"/>
  <c r="AK120" i="18" s="1"/>
  <c r="A120" i="1"/>
  <c r="A120" i="18" s="1"/>
  <c r="AX119" i="18"/>
  <c r="AW119" i="18"/>
  <c r="AV119" i="18"/>
  <c r="AI119" i="18"/>
  <c r="AG119" i="18"/>
  <c r="AF119" i="18"/>
  <c r="BB119" i="18" s="1"/>
  <c r="AE119" i="18"/>
  <c r="AD119" i="18"/>
  <c r="AC119" i="18"/>
  <c r="V119" i="18"/>
  <c r="T119" i="18"/>
  <c r="AZ119" i="18" s="1"/>
  <c r="S119" i="18"/>
  <c r="O119" i="18"/>
  <c r="N119" i="18"/>
  <c r="I119" i="18"/>
  <c r="H119" i="18"/>
  <c r="C119" i="18"/>
  <c r="B119" i="18"/>
  <c r="Q119" i="15"/>
  <c r="P119" i="15"/>
  <c r="O119" i="15"/>
  <c r="N119" i="15"/>
  <c r="J119" i="15"/>
  <c r="R119" i="15" s="1"/>
  <c r="D119" i="15"/>
  <c r="C119" i="15"/>
  <c r="B119" i="15"/>
  <c r="Q119" i="14"/>
  <c r="P119" i="14"/>
  <c r="O119" i="14"/>
  <c r="N119" i="14"/>
  <c r="J119" i="14"/>
  <c r="C119" i="14"/>
  <c r="B119" i="14"/>
  <c r="P119" i="13"/>
  <c r="O119" i="13"/>
  <c r="N119" i="13"/>
  <c r="M119" i="13"/>
  <c r="I119" i="13"/>
  <c r="Q119" i="13" s="1"/>
  <c r="D119" i="13"/>
  <c r="C119" i="13"/>
  <c r="B119" i="13"/>
  <c r="R119" i="16"/>
  <c r="Q119" i="16"/>
  <c r="P119" i="16"/>
  <c r="O119" i="16"/>
  <c r="K119" i="16"/>
  <c r="S119" i="16" s="1"/>
  <c r="D119" i="16"/>
  <c r="C119" i="16"/>
  <c r="B119" i="16"/>
  <c r="S119" i="11"/>
  <c r="R119" i="11"/>
  <c r="P119" i="11"/>
  <c r="O119" i="11"/>
  <c r="N119" i="11"/>
  <c r="K119" i="11"/>
  <c r="H119" i="11"/>
  <c r="T119" i="11" s="1"/>
  <c r="D119" i="11"/>
  <c r="C119" i="11"/>
  <c r="B119" i="11"/>
  <c r="P119" i="12"/>
  <c r="O119" i="12"/>
  <c r="N119" i="12"/>
  <c r="M119" i="12"/>
  <c r="I119" i="12"/>
  <c r="Q119" i="12" s="1"/>
  <c r="D119" i="12"/>
  <c r="C119" i="12"/>
  <c r="B119" i="12"/>
  <c r="P119" i="10"/>
  <c r="O119" i="10"/>
  <c r="M119" i="10"/>
  <c r="I119" i="10"/>
  <c r="Q119" i="10" s="1"/>
  <c r="D119" i="10"/>
  <c r="C119" i="10"/>
  <c r="B119" i="10"/>
  <c r="O119" i="1"/>
  <c r="Z119" i="18" s="1"/>
  <c r="AN119" i="18" s="1"/>
  <c r="N119" i="1"/>
  <c r="P119" i="18" s="1"/>
  <c r="M119" i="1"/>
  <c r="J119" i="18" s="1"/>
  <c r="AL119" i="18" s="1"/>
  <c r="L119" i="1"/>
  <c r="D119" i="18" s="1"/>
  <c r="AK119" i="18" s="1"/>
  <c r="A119" i="1"/>
  <c r="A119" i="18" s="1"/>
  <c r="AX118" i="18"/>
  <c r="AW118" i="18"/>
  <c r="AV118" i="18"/>
  <c r="AI118" i="18"/>
  <c r="AG118" i="18"/>
  <c r="AF118" i="18"/>
  <c r="BB118" i="18" s="1"/>
  <c r="AE118" i="18"/>
  <c r="AD118" i="18"/>
  <c r="AC118" i="18"/>
  <c r="Y118" i="18"/>
  <c r="W118" i="18"/>
  <c r="V118" i="18"/>
  <c r="U118" i="18"/>
  <c r="T118" i="18"/>
  <c r="AZ118" i="18" s="1"/>
  <c r="S118" i="18"/>
  <c r="O118" i="18"/>
  <c r="N118" i="18"/>
  <c r="I118" i="18"/>
  <c r="H118" i="18"/>
  <c r="C118" i="18"/>
  <c r="B118" i="18"/>
  <c r="Q118" i="15"/>
  <c r="P118" i="15"/>
  <c r="O118" i="15"/>
  <c r="N118" i="15"/>
  <c r="J118" i="15"/>
  <c r="R118" i="15" s="1"/>
  <c r="D118" i="15"/>
  <c r="C118" i="15"/>
  <c r="B118" i="15"/>
  <c r="Q118" i="14"/>
  <c r="P118" i="14"/>
  <c r="O118" i="14"/>
  <c r="N118" i="14"/>
  <c r="J118" i="14"/>
  <c r="R118" i="14" s="1"/>
  <c r="C118" i="14"/>
  <c r="B118" i="14"/>
  <c r="P118" i="13"/>
  <c r="O118" i="13"/>
  <c r="N118" i="13"/>
  <c r="M118" i="13"/>
  <c r="I118" i="13"/>
  <c r="Q118" i="13" s="1"/>
  <c r="D118" i="13"/>
  <c r="C118" i="13"/>
  <c r="B118" i="13"/>
  <c r="R118" i="16"/>
  <c r="Q118" i="16"/>
  <c r="P118" i="16"/>
  <c r="O118" i="16"/>
  <c r="K118" i="16"/>
  <c r="S118" i="16" s="1"/>
  <c r="D118" i="16"/>
  <c r="C118" i="16"/>
  <c r="B118" i="16"/>
  <c r="S118" i="11"/>
  <c r="R118" i="11"/>
  <c r="P118" i="11"/>
  <c r="O118" i="11"/>
  <c r="N118" i="11"/>
  <c r="K118" i="11"/>
  <c r="H118" i="11"/>
  <c r="T118" i="11" s="1"/>
  <c r="D118" i="11"/>
  <c r="C118" i="11"/>
  <c r="B118" i="11"/>
  <c r="P118" i="12"/>
  <c r="O118" i="12"/>
  <c r="N118" i="12"/>
  <c r="M118" i="12"/>
  <c r="I118" i="12"/>
  <c r="Q118" i="12" s="1"/>
  <c r="D118" i="12"/>
  <c r="C118" i="12"/>
  <c r="B118" i="12"/>
  <c r="P118" i="10"/>
  <c r="O118" i="10"/>
  <c r="M118" i="10"/>
  <c r="M118" i="18" s="1"/>
  <c r="I118" i="10"/>
  <c r="Q118" i="10" s="1"/>
  <c r="D118" i="10"/>
  <c r="C118" i="10"/>
  <c r="B118" i="10"/>
  <c r="O118" i="1"/>
  <c r="Z118" i="18" s="1"/>
  <c r="AN118" i="18" s="1"/>
  <c r="N118" i="1"/>
  <c r="P118" i="18" s="1"/>
  <c r="AM118" i="18" s="1"/>
  <c r="M118" i="1"/>
  <c r="J118" i="18" s="1"/>
  <c r="AL118" i="18" s="1"/>
  <c r="L118" i="1"/>
  <c r="D118" i="18" s="1"/>
  <c r="AK118" i="18" s="1"/>
  <c r="A118" i="1"/>
  <c r="A118" i="15" s="1"/>
  <c r="AX117" i="18"/>
  <c r="AW117" i="18"/>
  <c r="AV117" i="18"/>
  <c r="AI117" i="18"/>
  <c r="AG117" i="18"/>
  <c r="AF117" i="18"/>
  <c r="BB117" i="18" s="1"/>
  <c r="AE117" i="18"/>
  <c r="AD117" i="18"/>
  <c r="AC117" i="18"/>
  <c r="V117" i="18"/>
  <c r="T117" i="18"/>
  <c r="AZ117" i="18" s="1"/>
  <c r="S117" i="18"/>
  <c r="O117" i="18"/>
  <c r="N117" i="18"/>
  <c r="I117" i="18"/>
  <c r="H117" i="18"/>
  <c r="C117" i="18"/>
  <c r="B117" i="18"/>
  <c r="Q117" i="15"/>
  <c r="P117" i="15"/>
  <c r="O117" i="15"/>
  <c r="N117" i="15"/>
  <c r="J117" i="15"/>
  <c r="C117" i="15"/>
  <c r="B117" i="15"/>
  <c r="Q117" i="14"/>
  <c r="P117" i="14"/>
  <c r="O117" i="14"/>
  <c r="N117" i="14"/>
  <c r="J117" i="14"/>
  <c r="D117" i="14"/>
  <c r="C117" i="14"/>
  <c r="B117" i="14"/>
  <c r="P117" i="13"/>
  <c r="O117" i="13"/>
  <c r="N117" i="13"/>
  <c r="M117" i="13"/>
  <c r="I117" i="13"/>
  <c r="Q117" i="13" s="1"/>
  <c r="D117" i="13"/>
  <c r="C117" i="13"/>
  <c r="B117" i="13"/>
  <c r="R117" i="16"/>
  <c r="Q117" i="16"/>
  <c r="P117" i="16"/>
  <c r="O117" i="16"/>
  <c r="K117" i="16"/>
  <c r="S117" i="16" s="1"/>
  <c r="D117" i="16"/>
  <c r="C117" i="16"/>
  <c r="B117" i="16"/>
  <c r="S117" i="11"/>
  <c r="R117" i="11"/>
  <c r="P117" i="11"/>
  <c r="O117" i="11"/>
  <c r="N117" i="11"/>
  <c r="K117" i="11"/>
  <c r="H117" i="11"/>
  <c r="T117" i="11" s="1"/>
  <c r="D117" i="11"/>
  <c r="C117" i="11"/>
  <c r="B117" i="11"/>
  <c r="P117" i="12"/>
  <c r="O117" i="12"/>
  <c r="N117" i="12"/>
  <c r="M117" i="12"/>
  <c r="I117" i="12"/>
  <c r="Q117" i="12" s="1"/>
  <c r="D117" i="12"/>
  <c r="C117" i="12"/>
  <c r="B117" i="12"/>
  <c r="P117" i="10"/>
  <c r="O117" i="10"/>
  <c r="M117" i="10"/>
  <c r="I117" i="10"/>
  <c r="Q117" i="10" s="1"/>
  <c r="D117" i="10"/>
  <c r="C117" i="10"/>
  <c r="B117" i="10"/>
  <c r="O117" i="1"/>
  <c r="Z117" i="18" s="1"/>
  <c r="AN117" i="18" s="1"/>
  <c r="N117" i="1"/>
  <c r="P117" i="18" s="1"/>
  <c r="AM117" i="18" s="1"/>
  <c r="M117" i="1"/>
  <c r="J117" i="18" s="1"/>
  <c r="AL117" i="18" s="1"/>
  <c r="L117" i="1"/>
  <c r="D117" i="18" s="1"/>
  <c r="AK117" i="18" s="1"/>
  <c r="A117" i="1"/>
  <c r="A117" i="18" s="1"/>
  <c r="AX116" i="18"/>
  <c r="AW116" i="18"/>
  <c r="AV116" i="18"/>
  <c r="AF116" i="18"/>
  <c r="BB116" i="18" s="1"/>
  <c r="AD116" i="18"/>
  <c r="AC116" i="18"/>
  <c r="V116" i="18"/>
  <c r="T116" i="18"/>
  <c r="AZ116" i="18" s="1"/>
  <c r="S116" i="18"/>
  <c r="O116" i="18"/>
  <c r="N116" i="18"/>
  <c r="I116" i="18"/>
  <c r="H116" i="18"/>
  <c r="C116" i="18"/>
  <c r="B116" i="18"/>
  <c r="Q116" i="15"/>
  <c r="P116" i="15"/>
  <c r="O116" i="15"/>
  <c r="N116" i="15"/>
  <c r="J116" i="15"/>
  <c r="R116" i="15" s="1"/>
  <c r="D116" i="15"/>
  <c r="C116" i="15"/>
  <c r="B116" i="15"/>
  <c r="Q116" i="14"/>
  <c r="P116" i="14"/>
  <c r="O116" i="14"/>
  <c r="N116" i="14"/>
  <c r="J116" i="14"/>
  <c r="R116" i="14" s="1"/>
  <c r="C116" i="14"/>
  <c r="B116" i="14"/>
  <c r="P116" i="13"/>
  <c r="O116" i="13"/>
  <c r="N116" i="13"/>
  <c r="M116" i="13"/>
  <c r="I116" i="13"/>
  <c r="Q116" i="13" s="1"/>
  <c r="D116" i="13"/>
  <c r="C116" i="13"/>
  <c r="B116" i="13"/>
  <c r="R116" i="16"/>
  <c r="Q116" i="16"/>
  <c r="P116" i="16"/>
  <c r="O116" i="16"/>
  <c r="K116" i="16"/>
  <c r="S116" i="16" s="1"/>
  <c r="D116" i="16"/>
  <c r="C116" i="16"/>
  <c r="B116" i="16"/>
  <c r="S116" i="11"/>
  <c r="R116" i="11"/>
  <c r="P116" i="11"/>
  <c r="O116" i="11"/>
  <c r="N116" i="11"/>
  <c r="K116" i="11"/>
  <c r="H116" i="11"/>
  <c r="T116" i="11" s="1"/>
  <c r="D116" i="11"/>
  <c r="C116" i="11"/>
  <c r="B116" i="11"/>
  <c r="P116" i="12"/>
  <c r="O116" i="12"/>
  <c r="N116" i="12"/>
  <c r="M116" i="12"/>
  <c r="I116" i="12"/>
  <c r="Q116" i="12" s="1"/>
  <c r="D116" i="12"/>
  <c r="C116" i="12"/>
  <c r="B116" i="12"/>
  <c r="P116" i="10"/>
  <c r="O116" i="10"/>
  <c r="M116" i="10"/>
  <c r="I116" i="10"/>
  <c r="Q116" i="10" s="1"/>
  <c r="D116" i="10"/>
  <c r="C116" i="10"/>
  <c r="B116" i="10"/>
  <c r="O116" i="1"/>
  <c r="Z116" i="18" s="1"/>
  <c r="AN116" i="18" s="1"/>
  <c r="N116" i="1"/>
  <c r="P116" i="18" s="1"/>
  <c r="M116" i="1"/>
  <c r="J116" i="18" s="1"/>
  <c r="AL116" i="18" s="1"/>
  <c r="L116" i="1"/>
  <c r="D116" i="18" s="1"/>
  <c r="AK116" i="18" s="1"/>
  <c r="A116" i="1"/>
  <c r="A116" i="18" s="1"/>
  <c r="AX115" i="18"/>
  <c r="AW115" i="18"/>
  <c r="AV115" i="18"/>
  <c r="AI115" i="18"/>
  <c r="AG115" i="18"/>
  <c r="AF115" i="18"/>
  <c r="BB115" i="18" s="1"/>
  <c r="AE115" i="18"/>
  <c r="AD115" i="18"/>
  <c r="AC115" i="18"/>
  <c r="Y115" i="18"/>
  <c r="W115" i="18"/>
  <c r="V115" i="18"/>
  <c r="U115" i="18"/>
  <c r="T115" i="18"/>
  <c r="AZ115" i="18" s="1"/>
  <c r="S115" i="18"/>
  <c r="O115" i="18"/>
  <c r="N115" i="18"/>
  <c r="I115" i="18"/>
  <c r="H115" i="18"/>
  <c r="C115" i="18"/>
  <c r="B115" i="18"/>
  <c r="Q115" i="15"/>
  <c r="P115" i="15"/>
  <c r="O115" i="15"/>
  <c r="N115" i="15"/>
  <c r="J115" i="15"/>
  <c r="R115" i="15" s="1"/>
  <c r="D115" i="15"/>
  <c r="C115" i="15"/>
  <c r="B115" i="15"/>
  <c r="Q115" i="14"/>
  <c r="P115" i="14"/>
  <c r="O115" i="14"/>
  <c r="N115" i="14"/>
  <c r="J115" i="14"/>
  <c r="R115" i="14" s="1"/>
  <c r="C115" i="14"/>
  <c r="B115" i="14"/>
  <c r="P115" i="13"/>
  <c r="O115" i="13"/>
  <c r="N115" i="13"/>
  <c r="M115" i="13"/>
  <c r="I115" i="13"/>
  <c r="Q115" i="13" s="1"/>
  <c r="D115" i="13"/>
  <c r="C115" i="13"/>
  <c r="B115" i="13"/>
  <c r="R115" i="16"/>
  <c r="Q115" i="16"/>
  <c r="P115" i="16"/>
  <c r="O115" i="16"/>
  <c r="K115" i="16"/>
  <c r="S115" i="16" s="1"/>
  <c r="D115" i="16"/>
  <c r="C115" i="16"/>
  <c r="B115" i="16"/>
  <c r="S115" i="11"/>
  <c r="R115" i="11"/>
  <c r="P115" i="11"/>
  <c r="O115" i="11"/>
  <c r="N115" i="11"/>
  <c r="K115" i="11"/>
  <c r="H115" i="11"/>
  <c r="T115" i="11" s="1"/>
  <c r="D115" i="11"/>
  <c r="C115" i="11"/>
  <c r="B115" i="11"/>
  <c r="P115" i="12"/>
  <c r="O115" i="12"/>
  <c r="N115" i="12"/>
  <c r="M115" i="12"/>
  <c r="I115" i="12"/>
  <c r="Q115" i="12" s="1"/>
  <c r="D115" i="12"/>
  <c r="C115" i="12"/>
  <c r="B115" i="12"/>
  <c r="P115" i="10"/>
  <c r="O115" i="10"/>
  <c r="M115" i="10"/>
  <c r="M115" i="18" s="1"/>
  <c r="I115" i="10"/>
  <c r="Q115" i="10" s="1"/>
  <c r="D115" i="10"/>
  <c r="C115" i="10"/>
  <c r="B115" i="10"/>
  <c r="O115" i="1"/>
  <c r="Z115" i="18" s="1"/>
  <c r="AN115" i="18" s="1"/>
  <c r="N115" i="1"/>
  <c r="P115" i="18" s="1"/>
  <c r="AM115" i="18" s="1"/>
  <c r="M115" i="1"/>
  <c r="J115" i="18" s="1"/>
  <c r="AL115" i="18" s="1"/>
  <c r="L115" i="1"/>
  <c r="D115" i="18" s="1"/>
  <c r="AK115" i="18" s="1"/>
  <c r="A115" i="1"/>
  <c r="A115" i="15" s="1"/>
  <c r="AX114" i="18"/>
  <c r="AW114" i="18"/>
  <c r="AV114" i="18"/>
  <c r="AF114" i="18"/>
  <c r="BB114" i="18" s="1"/>
  <c r="AD114" i="18"/>
  <c r="AC114" i="18"/>
  <c r="Y114" i="18"/>
  <c r="W114" i="18"/>
  <c r="V114" i="18"/>
  <c r="U114" i="18"/>
  <c r="T114" i="18"/>
  <c r="AZ114" i="18" s="1"/>
  <c r="S114" i="18"/>
  <c r="O114" i="18"/>
  <c r="N114" i="18"/>
  <c r="I114" i="18"/>
  <c r="H114" i="18"/>
  <c r="C114" i="18"/>
  <c r="B114" i="18"/>
  <c r="Q114" i="15"/>
  <c r="P114" i="15"/>
  <c r="O114" i="15"/>
  <c r="N114" i="15"/>
  <c r="J114" i="15"/>
  <c r="R114" i="15" s="1"/>
  <c r="D114" i="15"/>
  <c r="C114" i="15"/>
  <c r="B114" i="15"/>
  <c r="Q114" i="14"/>
  <c r="P114" i="14"/>
  <c r="O114" i="14"/>
  <c r="N114" i="14"/>
  <c r="J114" i="14"/>
  <c r="R114" i="14" s="1"/>
  <c r="C114" i="14"/>
  <c r="B114" i="14"/>
  <c r="P114" i="13"/>
  <c r="O114" i="13"/>
  <c r="N114" i="13"/>
  <c r="M114" i="13"/>
  <c r="I114" i="13"/>
  <c r="D114" i="13"/>
  <c r="C114" i="13"/>
  <c r="B114" i="13"/>
  <c r="R114" i="16"/>
  <c r="Q114" i="16"/>
  <c r="P114" i="16"/>
  <c r="O114" i="16"/>
  <c r="K114" i="16"/>
  <c r="S114" i="16" s="1"/>
  <c r="D114" i="16"/>
  <c r="C114" i="16"/>
  <c r="B114" i="16"/>
  <c r="S114" i="11"/>
  <c r="R114" i="11"/>
  <c r="P114" i="11"/>
  <c r="O114" i="11"/>
  <c r="N114" i="11"/>
  <c r="K114" i="11"/>
  <c r="H114" i="11"/>
  <c r="T114" i="11" s="1"/>
  <c r="D114" i="11"/>
  <c r="C114" i="11"/>
  <c r="B114" i="11"/>
  <c r="P114" i="12"/>
  <c r="O114" i="12"/>
  <c r="N114" i="12"/>
  <c r="M114" i="12"/>
  <c r="I114" i="12"/>
  <c r="Q114" i="12" s="1"/>
  <c r="D114" i="12"/>
  <c r="C114" i="12"/>
  <c r="B114" i="12"/>
  <c r="P114" i="10"/>
  <c r="O114" i="10"/>
  <c r="M114" i="10"/>
  <c r="I114" i="10"/>
  <c r="Q114" i="10" s="1"/>
  <c r="D114" i="10"/>
  <c r="C114" i="10"/>
  <c r="B114" i="10"/>
  <c r="O114" i="1"/>
  <c r="Z114" i="18" s="1"/>
  <c r="N114" i="1"/>
  <c r="P114" i="18" s="1"/>
  <c r="AM114" i="18" s="1"/>
  <c r="M114" i="1"/>
  <c r="J114" i="18" s="1"/>
  <c r="AL114" i="18" s="1"/>
  <c r="L114" i="1"/>
  <c r="D114" i="18" s="1"/>
  <c r="AK114" i="18" s="1"/>
  <c r="A114" i="1"/>
  <c r="A114" i="15" s="1"/>
  <c r="AX113" i="18"/>
  <c r="AW113" i="18"/>
  <c r="AV113" i="18"/>
  <c r="AI113" i="18"/>
  <c r="AG113" i="18"/>
  <c r="AF113" i="18"/>
  <c r="BB113" i="18" s="1"/>
  <c r="AE113" i="18"/>
  <c r="AD113" i="18"/>
  <c r="AC113" i="18"/>
  <c r="Y113" i="18"/>
  <c r="W113" i="18"/>
  <c r="V113" i="18"/>
  <c r="BA113" i="18" s="1"/>
  <c r="U113" i="18"/>
  <c r="T113" i="18"/>
  <c r="AZ113" i="18" s="1"/>
  <c r="S113" i="18"/>
  <c r="O113" i="18"/>
  <c r="N113" i="18"/>
  <c r="I113" i="18"/>
  <c r="H113" i="18"/>
  <c r="C113" i="18"/>
  <c r="B113" i="18"/>
  <c r="Q113" i="15"/>
  <c r="P113" i="15"/>
  <c r="O113" i="15"/>
  <c r="N113" i="15"/>
  <c r="J113" i="15"/>
  <c r="R113" i="15" s="1"/>
  <c r="D113" i="15"/>
  <c r="C113" i="15"/>
  <c r="B113" i="15"/>
  <c r="Q113" i="14"/>
  <c r="P113" i="14"/>
  <c r="O113" i="14"/>
  <c r="N113" i="14"/>
  <c r="J113" i="14"/>
  <c r="R113" i="14" s="1"/>
  <c r="C113" i="14"/>
  <c r="B113" i="14"/>
  <c r="P113" i="13"/>
  <c r="O113" i="13"/>
  <c r="N113" i="13"/>
  <c r="M113" i="13"/>
  <c r="I113" i="13"/>
  <c r="Q113" i="13" s="1"/>
  <c r="D113" i="13"/>
  <c r="C113" i="13"/>
  <c r="B113" i="13"/>
  <c r="R113" i="16"/>
  <c r="Q113" i="16"/>
  <c r="P113" i="16"/>
  <c r="O113" i="16"/>
  <c r="K113" i="16"/>
  <c r="S113" i="16" s="1"/>
  <c r="D113" i="16"/>
  <c r="C113" i="16"/>
  <c r="B113" i="16"/>
  <c r="S113" i="11"/>
  <c r="R113" i="11"/>
  <c r="P113" i="11"/>
  <c r="O113" i="11"/>
  <c r="N113" i="11"/>
  <c r="K113" i="11"/>
  <c r="H113" i="11"/>
  <c r="T113" i="11" s="1"/>
  <c r="D113" i="11"/>
  <c r="C113" i="11"/>
  <c r="B113" i="11"/>
  <c r="P113" i="12"/>
  <c r="O113" i="12"/>
  <c r="N113" i="12"/>
  <c r="M113" i="12"/>
  <c r="I113" i="12"/>
  <c r="Q113" i="12" s="1"/>
  <c r="D113" i="12"/>
  <c r="C113" i="12"/>
  <c r="B113" i="12"/>
  <c r="P113" i="10"/>
  <c r="O113" i="10"/>
  <c r="M113" i="10"/>
  <c r="I113" i="10"/>
  <c r="Q113" i="10" s="1"/>
  <c r="D113" i="10"/>
  <c r="C113" i="10"/>
  <c r="B113" i="10"/>
  <c r="O113" i="1"/>
  <c r="Z113" i="18" s="1"/>
  <c r="AN113" i="18" s="1"/>
  <c r="N113" i="1"/>
  <c r="P113" i="18" s="1"/>
  <c r="AM113" i="18" s="1"/>
  <c r="M113" i="1"/>
  <c r="J113" i="18" s="1"/>
  <c r="AL113" i="18" s="1"/>
  <c r="L113" i="1"/>
  <c r="D113" i="18" s="1"/>
  <c r="AK113" i="18" s="1"/>
  <c r="A113" i="1"/>
  <c r="A113" i="18" s="1"/>
  <c r="AX112" i="18"/>
  <c r="AW112" i="18"/>
  <c r="AV112" i="18"/>
  <c r="AI112" i="18"/>
  <c r="AG112" i="18"/>
  <c r="AF112" i="18"/>
  <c r="BB112" i="18" s="1"/>
  <c r="AE112" i="18"/>
  <c r="AD112" i="18"/>
  <c r="AC112" i="18"/>
  <c r="Y112" i="18"/>
  <c r="W112" i="18"/>
  <c r="V112" i="18"/>
  <c r="U112" i="18"/>
  <c r="T112" i="18"/>
  <c r="AZ112" i="18" s="1"/>
  <c r="S112" i="18"/>
  <c r="O112" i="18"/>
  <c r="N112" i="18"/>
  <c r="I112" i="18"/>
  <c r="H112" i="18"/>
  <c r="C112" i="18"/>
  <c r="B112" i="18"/>
  <c r="Q112" i="15"/>
  <c r="P112" i="15"/>
  <c r="O112" i="15"/>
  <c r="N112" i="15"/>
  <c r="J112" i="15"/>
  <c r="R112" i="15" s="1"/>
  <c r="D112" i="15"/>
  <c r="C112" i="15"/>
  <c r="B112" i="15"/>
  <c r="Q112" i="14"/>
  <c r="P112" i="14"/>
  <c r="O112" i="14"/>
  <c r="N112" i="14"/>
  <c r="J112" i="14"/>
  <c r="R112" i="14" s="1"/>
  <c r="C112" i="14"/>
  <c r="B112" i="14"/>
  <c r="P112" i="13"/>
  <c r="O112" i="13"/>
  <c r="N112" i="13"/>
  <c r="M112" i="13"/>
  <c r="I112" i="13"/>
  <c r="Q112" i="13" s="1"/>
  <c r="D112" i="13"/>
  <c r="C112" i="13"/>
  <c r="B112" i="13"/>
  <c r="R112" i="16"/>
  <c r="Q112" i="16"/>
  <c r="P112" i="16"/>
  <c r="O112" i="16"/>
  <c r="K112" i="16"/>
  <c r="S112" i="16" s="1"/>
  <c r="D112" i="16"/>
  <c r="C112" i="16"/>
  <c r="B112" i="16"/>
  <c r="S112" i="11"/>
  <c r="R112" i="11"/>
  <c r="P112" i="11"/>
  <c r="O112" i="11"/>
  <c r="N112" i="11"/>
  <c r="K112" i="11"/>
  <c r="H112" i="11"/>
  <c r="T112" i="11" s="1"/>
  <c r="D112" i="11"/>
  <c r="C112" i="11"/>
  <c r="B112" i="11"/>
  <c r="P112" i="12"/>
  <c r="O112" i="12"/>
  <c r="N112" i="12"/>
  <c r="M112" i="12"/>
  <c r="I112" i="12"/>
  <c r="Q112" i="12" s="1"/>
  <c r="D112" i="12"/>
  <c r="C112" i="12"/>
  <c r="B112" i="12"/>
  <c r="P112" i="10"/>
  <c r="O112" i="10"/>
  <c r="M112" i="10"/>
  <c r="M112" i="18" s="1"/>
  <c r="I112" i="10"/>
  <c r="Q112" i="10" s="1"/>
  <c r="D112" i="10"/>
  <c r="C112" i="10"/>
  <c r="B112" i="10"/>
  <c r="O112" i="1"/>
  <c r="Z112" i="18" s="1"/>
  <c r="AN112" i="18" s="1"/>
  <c r="N112" i="1"/>
  <c r="P112" i="18" s="1"/>
  <c r="AM112" i="18" s="1"/>
  <c r="M112" i="1"/>
  <c r="J112" i="18" s="1"/>
  <c r="AL112" i="18" s="1"/>
  <c r="L112" i="1"/>
  <c r="D112" i="18" s="1"/>
  <c r="AK112" i="18" s="1"/>
  <c r="A112" i="1"/>
  <c r="A112" i="18" s="1"/>
  <c r="AX111" i="18"/>
  <c r="AW111" i="18"/>
  <c r="AV111" i="18"/>
  <c r="AF111" i="18"/>
  <c r="BB111" i="18" s="1"/>
  <c r="AD111" i="18"/>
  <c r="AC111" i="18"/>
  <c r="V111" i="18"/>
  <c r="T111" i="18"/>
  <c r="AZ111" i="18" s="1"/>
  <c r="S111" i="18"/>
  <c r="O111" i="18"/>
  <c r="N111" i="18"/>
  <c r="I111" i="18"/>
  <c r="H111" i="18"/>
  <c r="C111" i="18"/>
  <c r="B111" i="18"/>
  <c r="Q111" i="15"/>
  <c r="P111" i="15"/>
  <c r="O111" i="15"/>
  <c r="N111" i="15"/>
  <c r="J111" i="15"/>
  <c r="R111" i="15" s="1"/>
  <c r="D111" i="15"/>
  <c r="C111" i="15"/>
  <c r="B111" i="15"/>
  <c r="Q111" i="14"/>
  <c r="P111" i="14"/>
  <c r="O111" i="14"/>
  <c r="N111" i="14"/>
  <c r="J111" i="14"/>
  <c r="R111" i="14" s="1"/>
  <c r="C111" i="14"/>
  <c r="B111" i="14"/>
  <c r="P111" i="13"/>
  <c r="O111" i="13"/>
  <c r="N111" i="13"/>
  <c r="M111" i="13"/>
  <c r="I111" i="13"/>
  <c r="Q111" i="13" s="1"/>
  <c r="D111" i="13"/>
  <c r="C111" i="13"/>
  <c r="B111" i="13"/>
  <c r="R111" i="16"/>
  <c r="Q111" i="16"/>
  <c r="P111" i="16"/>
  <c r="O111" i="16"/>
  <c r="K111" i="16"/>
  <c r="S111" i="16" s="1"/>
  <c r="D111" i="16"/>
  <c r="C111" i="16"/>
  <c r="B111" i="16"/>
  <c r="S111" i="11"/>
  <c r="R111" i="11"/>
  <c r="P111" i="11"/>
  <c r="O111" i="11"/>
  <c r="N111" i="11"/>
  <c r="K111" i="11"/>
  <c r="H111" i="11"/>
  <c r="T111" i="11" s="1"/>
  <c r="D111" i="11"/>
  <c r="C111" i="11"/>
  <c r="B111" i="11"/>
  <c r="P111" i="12"/>
  <c r="O111" i="12"/>
  <c r="N111" i="12"/>
  <c r="M111" i="12"/>
  <c r="I111" i="12"/>
  <c r="Q111" i="12" s="1"/>
  <c r="D111" i="12"/>
  <c r="C111" i="12"/>
  <c r="B111" i="12"/>
  <c r="P111" i="10"/>
  <c r="O111" i="10"/>
  <c r="M111" i="10"/>
  <c r="I111" i="10"/>
  <c r="Q111" i="10" s="1"/>
  <c r="D111" i="10"/>
  <c r="C111" i="10"/>
  <c r="B111" i="10"/>
  <c r="O111" i="1"/>
  <c r="Z111" i="18" s="1"/>
  <c r="AN111" i="18" s="1"/>
  <c r="N111" i="1"/>
  <c r="P111" i="18" s="1"/>
  <c r="M111" i="1"/>
  <c r="J111" i="18" s="1"/>
  <c r="AL111" i="18" s="1"/>
  <c r="L111" i="1"/>
  <c r="D111" i="18" s="1"/>
  <c r="AK111" i="18" s="1"/>
  <c r="A111" i="1"/>
  <c r="A111" i="15" s="1"/>
  <c r="AX110" i="18"/>
  <c r="AW110" i="18"/>
  <c r="AV110" i="18"/>
  <c r="AF110" i="18"/>
  <c r="BB110" i="18" s="1"/>
  <c r="AD110" i="18"/>
  <c r="AC110" i="18"/>
  <c r="Y110" i="18"/>
  <c r="W110" i="18"/>
  <c r="V110" i="18"/>
  <c r="U110" i="18"/>
  <c r="T110" i="18"/>
  <c r="AZ110" i="18" s="1"/>
  <c r="S110" i="18"/>
  <c r="O110" i="18"/>
  <c r="N110" i="18"/>
  <c r="I110" i="18"/>
  <c r="H110" i="18"/>
  <c r="C110" i="18"/>
  <c r="B110" i="18"/>
  <c r="Q110" i="15"/>
  <c r="P110" i="15"/>
  <c r="O110" i="15"/>
  <c r="N110" i="15"/>
  <c r="J110" i="15"/>
  <c r="R110" i="15" s="1"/>
  <c r="D110" i="15"/>
  <c r="C110" i="15"/>
  <c r="B110" i="15"/>
  <c r="Q110" i="14"/>
  <c r="P110" i="14"/>
  <c r="O110" i="14"/>
  <c r="N110" i="14"/>
  <c r="J110" i="14"/>
  <c r="R110" i="14" s="1"/>
  <c r="C110" i="14"/>
  <c r="B110" i="14"/>
  <c r="P110" i="13"/>
  <c r="O110" i="13"/>
  <c r="N110" i="13"/>
  <c r="M110" i="13"/>
  <c r="I110" i="13"/>
  <c r="Q110" i="13" s="1"/>
  <c r="D110" i="13"/>
  <c r="C110" i="13"/>
  <c r="B110" i="13"/>
  <c r="R110" i="16"/>
  <c r="Q110" i="16"/>
  <c r="P110" i="16"/>
  <c r="O110" i="16"/>
  <c r="K110" i="16"/>
  <c r="S110" i="16" s="1"/>
  <c r="D110" i="16"/>
  <c r="C110" i="16"/>
  <c r="B110" i="16"/>
  <c r="S110" i="11"/>
  <c r="R110" i="11"/>
  <c r="P110" i="11"/>
  <c r="O110" i="11"/>
  <c r="N110" i="11"/>
  <c r="K110" i="11"/>
  <c r="H110" i="11"/>
  <c r="T110" i="11" s="1"/>
  <c r="D110" i="11"/>
  <c r="C110" i="11"/>
  <c r="B110" i="11"/>
  <c r="P110" i="12"/>
  <c r="O110" i="12"/>
  <c r="N110" i="12"/>
  <c r="M110" i="12"/>
  <c r="I110" i="12"/>
  <c r="Q110" i="12" s="1"/>
  <c r="D110" i="12"/>
  <c r="C110" i="12"/>
  <c r="B110" i="12"/>
  <c r="P110" i="10"/>
  <c r="O110" i="10"/>
  <c r="M110" i="10"/>
  <c r="M110" i="18" s="1"/>
  <c r="I110" i="10"/>
  <c r="Q110" i="10" s="1"/>
  <c r="D110" i="10"/>
  <c r="C110" i="10"/>
  <c r="B110" i="10"/>
  <c r="O110" i="1"/>
  <c r="Z110" i="18" s="1"/>
  <c r="N110" i="1"/>
  <c r="P110" i="18" s="1"/>
  <c r="AM110" i="18" s="1"/>
  <c r="M110" i="1"/>
  <c r="J110" i="18" s="1"/>
  <c r="AL110" i="18" s="1"/>
  <c r="L110" i="1"/>
  <c r="D110" i="18" s="1"/>
  <c r="AK110" i="18" s="1"/>
  <c r="A110" i="1"/>
  <c r="A110" i="18" s="1"/>
  <c r="AX109" i="18"/>
  <c r="AW109" i="18"/>
  <c r="AV109" i="18"/>
  <c r="AI109" i="18"/>
  <c r="AG109" i="18"/>
  <c r="AF109" i="18"/>
  <c r="BB109" i="18" s="1"/>
  <c r="AE109" i="18"/>
  <c r="AD109" i="18"/>
  <c r="AC109" i="18"/>
  <c r="Y109" i="18"/>
  <c r="W109" i="18"/>
  <c r="V109" i="18"/>
  <c r="U109" i="18"/>
  <c r="T109" i="18"/>
  <c r="AZ109" i="18" s="1"/>
  <c r="S109" i="18"/>
  <c r="O109" i="18"/>
  <c r="N109" i="18"/>
  <c r="I109" i="18"/>
  <c r="H109" i="18"/>
  <c r="C109" i="18"/>
  <c r="B109" i="18"/>
  <c r="Q109" i="15"/>
  <c r="P109" i="15"/>
  <c r="O109" i="15"/>
  <c r="N109" i="15"/>
  <c r="J109" i="15"/>
  <c r="R109" i="15" s="1"/>
  <c r="D109" i="15"/>
  <c r="C109" i="15"/>
  <c r="B109" i="15"/>
  <c r="Q109" i="14"/>
  <c r="P109" i="14"/>
  <c r="O109" i="14"/>
  <c r="N109" i="14"/>
  <c r="J109" i="14"/>
  <c r="R109" i="14" s="1"/>
  <c r="C109" i="14"/>
  <c r="B109" i="14"/>
  <c r="P109" i="13"/>
  <c r="O109" i="13"/>
  <c r="N109" i="13"/>
  <c r="M109" i="13"/>
  <c r="I109" i="13"/>
  <c r="Q109" i="13" s="1"/>
  <c r="D109" i="13"/>
  <c r="C109" i="13"/>
  <c r="B109" i="13"/>
  <c r="R109" i="16"/>
  <c r="Q109" i="16"/>
  <c r="P109" i="16"/>
  <c r="O109" i="16"/>
  <c r="K109" i="16"/>
  <c r="S109" i="16" s="1"/>
  <c r="D109" i="16"/>
  <c r="C109" i="16"/>
  <c r="B109" i="16"/>
  <c r="S109" i="11"/>
  <c r="R109" i="11"/>
  <c r="P109" i="11"/>
  <c r="O109" i="11"/>
  <c r="N109" i="11"/>
  <c r="K109" i="11"/>
  <c r="H109" i="11"/>
  <c r="T109" i="11" s="1"/>
  <c r="D109" i="11"/>
  <c r="C109" i="11"/>
  <c r="B109" i="11"/>
  <c r="P109" i="12"/>
  <c r="O109" i="12"/>
  <c r="N109" i="12"/>
  <c r="M109" i="12"/>
  <c r="I109" i="12"/>
  <c r="Q109" i="12" s="1"/>
  <c r="D109" i="12"/>
  <c r="C109" i="12"/>
  <c r="B109" i="12"/>
  <c r="P109" i="10"/>
  <c r="O109" i="10"/>
  <c r="M109" i="10"/>
  <c r="I109" i="10"/>
  <c r="Q109" i="10" s="1"/>
  <c r="D109" i="10"/>
  <c r="C109" i="10"/>
  <c r="B109" i="10"/>
  <c r="O109" i="1"/>
  <c r="Z109" i="18" s="1"/>
  <c r="AN109" i="18" s="1"/>
  <c r="N109" i="1"/>
  <c r="P109" i="18" s="1"/>
  <c r="AM109" i="18" s="1"/>
  <c r="M109" i="1"/>
  <c r="J109" i="18" s="1"/>
  <c r="AL109" i="18" s="1"/>
  <c r="L109" i="1"/>
  <c r="D109" i="18" s="1"/>
  <c r="AK109" i="18" s="1"/>
  <c r="A109" i="1"/>
  <c r="A109" i="15" s="1"/>
  <c r="AX108" i="18"/>
  <c r="AW108" i="18"/>
  <c r="AV108" i="18"/>
  <c r="AF108" i="18"/>
  <c r="BB108" i="18" s="1"/>
  <c r="AD108" i="18"/>
  <c r="AC108" i="18"/>
  <c r="V108" i="18"/>
  <c r="T108" i="18"/>
  <c r="S108" i="18"/>
  <c r="O108" i="18"/>
  <c r="N108" i="18"/>
  <c r="I108" i="18"/>
  <c r="H108" i="18"/>
  <c r="C108" i="18"/>
  <c r="B108" i="18"/>
  <c r="Q108" i="15"/>
  <c r="P108" i="15"/>
  <c r="O108" i="15"/>
  <c r="N108" i="15"/>
  <c r="J108" i="15"/>
  <c r="C108" i="15"/>
  <c r="B108" i="15"/>
  <c r="Q108" i="14"/>
  <c r="P108" i="14"/>
  <c r="O108" i="14"/>
  <c r="N108" i="14"/>
  <c r="J108" i="14"/>
  <c r="D108" i="14"/>
  <c r="C108" i="14"/>
  <c r="B108" i="14"/>
  <c r="P108" i="13"/>
  <c r="O108" i="13"/>
  <c r="N108" i="13"/>
  <c r="M108" i="13"/>
  <c r="I108" i="13"/>
  <c r="D108" i="13"/>
  <c r="C108" i="13"/>
  <c r="B108" i="13"/>
  <c r="R108" i="16"/>
  <c r="Q108" i="16"/>
  <c r="P108" i="16"/>
  <c r="K108" i="16"/>
  <c r="D108" i="16"/>
  <c r="C108" i="16"/>
  <c r="B108" i="16"/>
  <c r="S108" i="11"/>
  <c r="R108" i="11"/>
  <c r="P108" i="11"/>
  <c r="O108" i="11"/>
  <c r="N108" i="11"/>
  <c r="K108" i="11"/>
  <c r="H108" i="11"/>
  <c r="T108" i="11" s="1"/>
  <c r="D108" i="11"/>
  <c r="C108" i="11"/>
  <c r="B108" i="11"/>
  <c r="P108" i="12"/>
  <c r="O108" i="12"/>
  <c r="N108" i="12"/>
  <c r="M108" i="12"/>
  <c r="I108" i="12"/>
  <c r="Q108" i="12" s="1"/>
  <c r="D108" i="12"/>
  <c r="C108" i="12"/>
  <c r="B108" i="12"/>
  <c r="P108" i="10"/>
  <c r="O108" i="10"/>
  <c r="M108" i="10"/>
  <c r="M108" i="18" s="1"/>
  <c r="I108" i="10"/>
  <c r="Q108" i="10" s="1"/>
  <c r="D108" i="10"/>
  <c r="C108" i="10"/>
  <c r="B108" i="10"/>
  <c r="O108" i="1"/>
  <c r="Z108" i="18" s="1"/>
  <c r="AN108" i="18" s="1"/>
  <c r="N108" i="1"/>
  <c r="P108" i="18" s="1"/>
  <c r="AM108" i="18" s="1"/>
  <c r="M108" i="1"/>
  <c r="J108" i="18" s="1"/>
  <c r="AL108" i="18" s="1"/>
  <c r="L108" i="1"/>
  <c r="D108" i="18" s="1"/>
  <c r="AK108" i="18" s="1"/>
  <c r="A108" i="1"/>
  <c r="A108" i="15" s="1"/>
  <c r="AX107" i="18"/>
  <c r="AW107" i="18"/>
  <c r="AV107" i="18"/>
  <c r="AF107" i="18"/>
  <c r="AD107" i="18"/>
  <c r="AC107" i="18"/>
  <c r="V107" i="18"/>
  <c r="W107" i="18" s="1"/>
  <c r="T107" i="18"/>
  <c r="S107" i="18"/>
  <c r="O107" i="18"/>
  <c r="N107" i="18"/>
  <c r="I107" i="18"/>
  <c r="H107" i="18"/>
  <c r="C107" i="18"/>
  <c r="B107" i="18"/>
  <c r="Q107" i="15"/>
  <c r="P107" i="15"/>
  <c r="O107" i="15"/>
  <c r="N107" i="15"/>
  <c r="J107" i="15"/>
  <c r="D107" i="15"/>
  <c r="C107" i="15"/>
  <c r="B107" i="15"/>
  <c r="Q107" i="14"/>
  <c r="P107" i="14"/>
  <c r="O107" i="14"/>
  <c r="N107" i="14"/>
  <c r="J107" i="14"/>
  <c r="R107" i="14" s="1"/>
  <c r="C107" i="14"/>
  <c r="B107" i="14"/>
  <c r="P107" i="13"/>
  <c r="O107" i="13"/>
  <c r="N107" i="13"/>
  <c r="M107" i="13"/>
  <c r="I107" i="13"/>
  <c r="Q107" i="13" s="1"/>
  <c r="D107" i="13"/>
  <c r="C107" i="13"/>
  <c r="B107" i="13"/>
  <c r="R107" i="16"/>
  <c r="Q107" i="16"/>
  <c r="P107" i="16"/>
  <c r="O107" i="16"/>
  <c r="K107" i="16"/>
  <c r="S107" i="16" s="1"/>
  <c r="D107" i="16"/>
  <c r="C107" i="16"/>
  <c r="B107" i="16"/>
  <c r="S107" i="11"/>
  <c r="R107" i="11"/>
  <c r="P107" i="11"/>
  <c r="O107" i="11"/>
  <c r="N107" i="11"/>
  <c r="K107" i="11"/>
  <c r="H107" i="11"/>
  <c r="T107" i="11" s="1"/>
  <c r="D107" i="11"/>
  <c r="C107" i="11"/>
  <c r="B107" i="11"/>
  <c r="P107" i="12"/>
  <c r="O107" i="12"/>
  <c r="N107" i="12"/>
  <c r="M107" i="12"/>
  <c r="I107" i="12"/>
  <c r="Q107" i="12" s="1"/>
  <c r="D107" i="12"/>
  <c r="C107" i="12"/>
  <c r="B107" i="12"/>
  <c r="P107" i="10"/>
  <c r="O107" i="10"/>
  <c r="M107" i="10"/>
  <c r="M107" i="18" s="1"/>
  <c r="I107" i="10"/>
  <c r="Q107" i="10" s="1"/>
  <c r="D107" i="10"/>
  <c r="C107" i="10"/>
  <c r="B107" i="10"/>
  <c r="O107" i="1"/>
  <c r="Z107" i="18" s="1"/>
  <c r="AN107" i="18" s="1"/>
  <c r="N107" i="1"/>
  <c r="P107" i="18" s="1"/>
  <c r="AM107" i="18" s="1"/>
  <c r="M107" i="1"/>
  <c r="J107" i="18" s="1"/>
  <c r="AL107" i="18" s="1"/>
  <c r="L107" i="1"/>
  <c r="D107" i="18" s="1"/>
  <c r="AK107" i="18" s="1"/>
  <c r="A107" i="1"/>
  <c r="A107" i="15" s="1"/>
  <c r="AX106" i="18"/>
  <c r="AW106" i="18"/>
  <c r="AV106" i="18"/>
  <c r="AF106" i="18"/>
  <c r="BB106" i="18" s="1"/>
  <c r="AD106" i="18"/>
  <c r="AC106" i="18"/>
  <c r="V106" i="18"/>
  <c r="T106" i="18"/>
  <c r="S106" i="18"/>
  <c r="I106" i="18"/>
  <c r="H106" i="18"/>
  <c r="C106" i="18"/>
  <c r="B106" i="18"/>
  <c r="Q106" i="15"/>
  <c r="P106" i="15"/>
  <c r="O106" i="15"/>
  <c r="N106" i="15"/>
  <c r="J106" i="15"/>
  <c r="C106" i="15"/>
  <c r="B106" i="15"/>
  <c r="Q106" i="14"/>
  <c r="P106" i="14"/>
  <c r="O106" i="14"/>
  <c r="N106" i="14"/>
  <c r="J106" i="14"/>
  <c r="R106" i="14" s="1"/>
  <c r="C106" i="14"/>
  <c r="B106" i="14"/>
  <c r="P106" i="13"/>
  <c r="O106" i="13"/>
  <c r="N106" i="13"/>
  <c r="M106" i="13"/>
  <c r="I106" i="13"/>
  <c r="D106" i="13"/>
  <c r="C106" i="13"/>
  <c r="B106" i="13"/>
  <c r="R106" i="16"/>
  <c r="Q106" i="16"/>
  <c r="P106" i="16"/>
  <c r="O106" i="16"/>
  <c r="K106" i="16"/>
  <c r="D106" i="16"/>
  <c r="C106" i="16"/>
  <c r="B106" i="16"/>
  <c r="S106" i="11"/>
  <c r="R106" i="11"/>
  <c r="P106" i="11"/>
  <c r="O106" i="11"/>
  <c r="N106" i="11"/>
  <c r="K106" i="11"/>
  <c r="H106" i="11"/>
  <c r="T106" i="11" s="1"/>
  <c r="D106" i="11"/>
  <c r="C106" i="11"/>
  <c r="B106" i="11"/>
  <c r="P106" i="12"/>
  <c r="O106" i="12"/>
  <c r="N106" i="12"/>
  <c r="M106" i="12"/>
  <c r="I106" i="12"/>
  <c r="Q106" i="12" s="1"/>
  <c r="D106" i="12"/>
  <c r="C106" i="12"/>
  <c r="B106" i="12"/>
  <c r="P106" i="10"/>
  <c r="O106" i="10"/>
  <c r="M106" i="10"/>
  <c r="I106" i="10"/>
  <c r="Q106" i="10" s="1"/>
  <c r="D106" i="10"/>
  <c r="C106" i="10"/>
  <c r="B106" i="10"/>
  <c r="O106" i="1"/>
  <c r="Z106" i="18" s="1"/>
  <c r="AE106" i="18" s="1"/>
  <c r="N106" i="1"/>
  <c r="P106" i="18" s="1"/>
  <c r="AM106" i="18" s="1"/>
  <c r="M106" i="1"/>
  <c r="J106" i="18" s="1"/>
  <c r="AL106" i="18" s="1"/>
  <c r="L106" i="1"/>
  <c r="D106" i="18" s="1"/>
  <c r="AK106" i="18" s="1"/>
  <c r="A106" i="1"/>
  <c r="A106" i="15" s="1"/>
  <c r="AX105" i="18"/>
  <c r="AW105" i="18"/>
  <c r="AV105" i="18"/>
  <c r="AF105" i="18"/>
  <c r="BB105" i="18" s="1"/>
  <c r="AD105" i="18"/>
  <c r="AC105" i="18"/>
  <c r="V105" i="18"/>
  <c r="T105" i="18"/>
  <c r="AZ105" i="18" s="1"/>
  <c r="S105" i="18"/>
  <c r="O105" i="18"/>
  <c r="N105" i="18"/>
  <c r="I105" i="18"/>
  <c r="H105" i="18"/>
  <c r="C105" i="18"/>
  <c r="B105" i="18"/>
  <c r="Q105" i="15"/>
  <c r="P105" i="15"/>
  <c r="O105" i="15"/>
  <c r="N105" i="15"/>
  <c r="J105" i="15"/>
  <c r="C105" i="15"/>
  <c r="B105" i="15"/>
  <c r="Q105" i="14"/>
  <c r="P105" i="14"/>
  <c r="O105" i="14"/>
  <c r="N105" i="14"/>
  <c r="J105" i="14"/>
  <c r="C105" i="14"/>
  <c r="B105" i="14"/>
  <c r="P105" i="13"/>
  <c r="O105" i="13"/>
  <c r="N105" i="13"/>
  <c r="M105" i="13"/>
  <c r="I105" i="13"/>
  <c r="D105" i="13"/>
  <c r="C105" i="13"/>
  <c r="B105" i="13"/>
  <c r="R105" i="16"/>
  <c r="Q105" i="16"/>
  <c r="P105" i="16"/>
  <c r="O105" i="16"/>
  <c r="K105" i="16"/>
  <c r="D105" i="16"/>
  <c r="C105" i="16"/>
  <c r="B105" i="16"/>
  <c r="S105" i="11"/>
  <c r="R105" i="11"/>
  <c r="P105" i="11"/>
  <c r="O105" i="11"/>
  <c r="N105" i="11"/>
  <c r="K105" i="11"/>
  <c r="H105" i="11"/>
  <c r="T105" i="11" s="1"/>
  <c r="D105" i="11"/>
  <c r="C105" i="11"/>
  <c r="B105" i="11"/>
  <c r="P105" i="12"/>
  <c r="O105" i="12"/>
  <c r="N105" i="12"/>
  <c r="M105" i="12"/>
  <c r="I105" i="12"/>
  <c r="Q105" i="12" s="1"/>
  <c r="D105" i="12"/>
  <c r="C105" i="12"/>
  <c r="B105" i="12"/>
  <c r="P105" i="10"/>
  <c r="O105" i="10"/>
  <c r="M105" i="10"/>
  <c r="I105" i="10"/>
  <c r="Q105" i="10" s="1"/>
  <c r="D105" i="10"/>
  <c r="C105" i="10"/>
  <c r="B105" i="10"/>
  <c r="O105" i="1"/>
  <c r="Z105" i="18" s="1"/>
  <c r="N105" i="1"/>
  <c r="P105" i="18" s="1"/>
  <c r="M105" i="1"/>
  <c r="J105" i="18" s="1"/>
  <c r="AL105" i="18" s="1"/>
  <c r="L105" i="1"/>
  <c r="D105" i="18" s="1"/>
  <c r="AK105" i="18" s="1"/>
  <c r="A105" i="1"/>
  <c r="A105" i="18" s="1"/>
  <c r="AX104" i="18"/>
  <c r="AW104" i="18"/>
  <c r="AV104" i="18"/>
  <c r="AF104" i="18"/>
  <c r="BB104" i="18" s="1"/>
  <c r="AD104" i="18"/>
  <c r="AC104" i="18"/>
  <c r="V104" i="18"/>
  <c r="W104" i="18" s="1"/>
  <c r="T104" i="18"/>
  <c r="AZ104" i="18" s="1"/>
  <c r="S104" i="18"/>
  <c r="I104" i="18"/>
  <c r="H104" i="18"/>
  <c r="C104" i="18"/>
  <c r="B104" i="18"/>
  <c r="Q104" i="15"/>
  <c r="P104" i="15"/>
  <c r="O104" i="15"/>
  <c r="N104" i="15"/>
  <c r="J104" i="15"/>
  <c r="C104" i="15"/>
  <c r="B104" i="15"/>
  <c r="Q104" i="14"/>
  <c r="P104" i="14"/>
  <c r="O104" i="14"/>
  <c r="N104" i="14"/>
  <c r="J104" i="14"/>
  <c r="C104" i="14"/>
  <c r="B104" i="14"/>
  <c r="P104" i="13"/>
  <c r="O104" i="13"/>
  <c r="N104" i="13"/>
  <c r="M104" i="13"/>
  <c r="I104" i="13"/>
  <c r="D104" i="13"/>
  <c r="C104" i="13"/>
  <c r="B104" i="13"/>
  <c r="R104" i="16"/>
  <c r="Q104" i="16"/>
  <c r="P104" i="16"/>
  <c r="O104" i="16"/>
  <c r="K104" i="16"/>
  <c r="D104" i="16"/>
  <c r="C104" i="16"/>
  <c r="B104" i="16"/>
  <c r="S104" i="11"/>
  <c r="R104" i="11"/>
  <c r="P104" i="11"/>
  <c r="O104" i="11"/>
  <c r="N104" i="11"/>
  <c r="K104" i="11"/>
  <c r="H104" i="11"/>
  <c r="T104" i="11" s="1"/>
  <c r="D104" i="11"/>
  <c r="C104" i="11"/>
  <c r="B104" i="11"/>
  <c r="P104" i="12"/>
  <c r="O104" i="12"/>
  <c r="N104" i="12"/>
  <c r="M104" i="12"/>
  <c r="I104" i="12"/>
  <c r="Q104" i="12" s="1"/>
  <c r="D104" i="12"/>
  <c r="C104" i="12"/>
  <c r="B104" i="12"/>
  <c r="P104" i="10"/>
  <c r="O104" i="10"/>
  <c r="M104" i="10"/>
  <c r="M104" i="18" s="1"/>
  <c r="I104" i="10"/>
  <c r="Q104" i="10" s="1"/>
  <c r="D104" i="10"/>
  <c r="C104" i="10"/>
  <c r="B104" i="10"/>
  <c r="O104" i="1"/>
  <c r="Z104" i="18" s="1"/>
  <c r="AN104" i="18" s="1"/>
  <c r="N104" i="1"/>
  <c r="P104" i="18" s="1"/>
  <c r="M104" i="1"/>
  <c r="J104" i="18" s="1"/>
  <c r="L104" i="1"/>
  <c r="D104" i="18" s="1"/>
  <c r="AK104" i="18" s="1"/>
  <c r="A104" i="1"/>
  <c r="A104" i="15" s="1"/>
  <c r="AX103" i="18"/>
  <c r="AW103" i="18"/>
  <c r="AV103" i="18"/>
  <c r="AF103" i="18"/>
  <c r="BB103" i="18" s="1"/>
  <c r="AD103" i="18"/>
  <c r="AC103" i="18"/>
  <c r="V103" i="18"/>
  <c r="W103" i="18" s="1"/>
  <c r="T103" i="18"/>
  <c r="AZ103" i="18" s="1"/>
  <c r="S103" i="18"/>
  <c r="O103" i="18"/>
  <c r="N103" i="18"/>
  <c r="I103" i="18"/>
  <c r="H103" i="18"/>
  <c r="C103" i="18"/>
  <c r="B103" i="18"/>
  <c r="Q103" i="15"/>
  <c r="P103" i="15"/>
  <c r="O103" i="15"/>
  <c r="N103" i="15"/>
  <c r="J103" i="15"/>
  <c r="C103" i="15"/>
  <c r="B103" i="15"/>
  <c r="Q103" i="14"/>
  <c r="P103" i="14"/>
  <c r="O103" i="14"/>
  <c r="N103" i="14"/>
  <c r="J103" i="14"/>
  <c r="C103" i="14"/>
  <c r="B103" i="14"/>
  <c r="P103" i="13"/>
  <c r="O103" i="13"/>
  <c r="N103" i="13"/>
  <c r="M103" i="13"/>
  <c r="I103" i="13"/>
  <c r="D103" i="13"/>
  <c r="C103" i="13"/>
  <c r="B103" i="13"/>
  <c r="R103" i="16"/>
  <c r="Q103" i="16"/>
  <c r="P103" i="16"/>
  <c r="O103" i="16"/>
  <c r="K103" i="16"/>
  <c r="D103" i="16"/>
  <c r="C103" i="16"/>
  <c r="B103" i="16"/>
  <c r="S103" i="11"/>
  <c r="R103" i="11"/>
  <c r="P103" i="11"/>
  <c r="O103" i="11"/>
  <c r="N103" i="11"/>
  <c r="K103" i="11"/>
  <c r="H103" i="11"/>
  <c r="T103" i="11" s="1"/>
  <c r="D103" i="11"/>
  <c r="C103" i="11"/>
  <c r="B103" i="11"/>
  <c r="P103" i="12"/>
  <c r="O103" i="12"/>
  <c r="N103" i="12"/>
  <c r="M103" i="12"/>
  <c r="I103" i="12"/>
  <c r="Q103" i="12" s="1"/>
  <c r="D103" i="12"/>
  <c r="C103" i="12"/>
  <c r="B103" i="12"/>
  <c r="P103" i="10"/>
  <c r="O103" i="10"/>
  <c r="M103" i="10"/>
  <c r="M103" i="18" s="1"/>
  <c r="I103" i="10"/>
  <c r="Q103" i="10" s="1"/>
  <c r="D103" i="10"/>
  <c r="C103" i="10"/>
  <c r="B103" i="10"/>
  <c r="O103" i="1"/>
  <c r="Z103" i="18" s="1"/>
  <c r="N103" i="1"/>
  <c r="P103" i="18" s="1"/>
  <c r="AM103" i="18" s="1"/>
  <c r="M103" i="1"/>
  <c r="J103" i="18" s="1"/>
  <c r="AL103" i="18" s="1"/>
  <c r="L103" i="1"/>
  <c r="D103" i="18" s="1"/>
  <c r="AK103" i="18" s="1"/>
  <c r="A103" i="1"/>
  <c r="A103" i="15" s="1"/>
  <c r="AX102" i="18"/>
  <c r="AW102" i="18"/>
  <c r="AV102" i="18"/>
  <c r="AF102" i="18"/>
  <c r="BB102" i="18" s="1"/>
  <c r="AD102" i="18"/>
  <c r="AC102" i="18"/>
  <c r="V102" i="18"/>
  <c r="T102" i="18"/>
  <c r="S102" i="18"/>
  <c r="I102" i="18"/>
  <c r="H102" i="18"/>
  <c r="C102" i="18"/>
  <c r="B102" i="18"/>
  <c r="Q102" i="15"/>
  <c r="P102" i="15"/>
  <c r="O102" i="15"/>
  <c r="N102" i="15"/>
  <c r="J102" i="15"/>
  <c r="C102" i="15"/>
  <c r="B102" i="15"/>
  <c r="Q102" i="14"/>
  <c r="P102" i="14"/>
  <c r="O102" i="14"/>
  <c r="N102" i="14"/>
  <c r="J102" i="14"/>
  <c r="C102" i="14"/>
  <c r="B102" i="14"/>
  <c r="P102" i="13"/>
  <c r="O102" i="13"/>
  <c r="N102" i="13"/>
  <c r="M102" i="13"/>
  <c r="I102" i="13"/>
  <c r="D102" i="13"/>
  <c r="C102" i="13"/>
  <c r="B102" i="13"/>
  <c r="R102" i="16"/>
  <c r="Q102" i="16"/>
  <c r="P102" i="16"/>
  <c r="O102" i="16"/>
  <c r="K102" i="16"/>
  <c r="D102" i="16"/>
  <c r="C102" i="16"/>
  <c r="B102" i="16"/>
  <c r="S102" i="11"/>
  <c r="R102" i="11"/>
  <c r="P102" i="11"/>
  <c r="O102" i="11"/>
  <c r="N102" i="11"/>
  <c r="K102" i="11"/>
  <c r="H102" i="11"/>
  <c r="T102" i="11" s="1"/>
  <c r="D102" i="11"/>
  <c r="C102" i="11"/>
  <c r="B102" i="11"/>
  <c r="P102" i="12"/>
  <c r="O102" i="12"/>
  <c r="N102" i="12"/>
  <c r="M102" i="12"/>
  <c r="I102" i="12"/>
  <c r="Q102" i="12" s="1"/>
  <c r="D102" i="12"/>
  <c r="C102" i="12"/>
  <c r="B102" i="12"/>
  <c r="P102" i="10"/>
  <c r="O102" i="10"/>
  <c r="M102" i="10"/>
  <c r="I102" i="10"/>
  <c r="Q102" i="10" s="1"/>
  <c r="D102" i="10"/>
  <c r="C102" i="10"/>
  <c r="B102" i="10"/>
  <c r="O102" i="1"/>
  <c r="Z102" i="18" s="1"/>
  <c r="N102" i="1"/>
  <c r="P102" i="18" s="1"/>
  <c r="AM102" i="18" s="1"/>
  <c r="M102" i="1"/>
  <c r="J102" i="18" s="1"/>
  <c r="AL102" i="18" s="1"/>
  <c r="L102" i="1"/>
  <c r="D102" i="18" s="1"/>
  <c r="AK102" i="18" s="1"/>
  <c r="A102" i="1"/>
  <c r="A102" i="15" s="1"/>
  <c r="AX101" i="18"/>
  <c r="AW101" i="18"/>
  <c r="AV101" i="18"/>
  <c r="AF101" i="18"/>
  <c r="BB101" i="18" s="1"/>
  <c r="AD101" i="18"/>
  <c r="AC101" i="18"/>
  <c r="V101" i="18"/>
  <c r="T101" i="18"/>
  <c r="AZ101" i="18" s="1"/>
  <c r="S101" i="18"/>
  <c r="C101" i="18"/>
  <c r="B101" i="18"/>
  <c r="Q101" i="15"/>
  <c r="P101" i="15"/>
  <c r="O101" i="15"/>
  <c r="N101" i="15"/>
  <c r="J101" i="15"/>
  <c r="C101" i="15"/>
  <c r="B101" i="15"/>
  <c r="Q101" i="14"/>
  <c r="P101" i="14"/>
  <c r="O101" i="14"/>
  <c r="N101" i="14"/>
  <c r="J101" i="14"/>
  <c r="R101" i="14" s="1"/>
  <c r="C101" i="14"/>
  <c r="B101" i="14"/>
  <c r="P101" i="13"/>
  <c r="O101" i="13"/>
  <c r="N101" i="13"/>
  <c r="M101" i="13"/>
  <c r="I101" i="13"/>
  <c r="D101" i="13"/>
  <c r="C101" i="13"/>
  <c r="B101" i="13"/>
  <c r="R101" i="16"/>
  <c r="Q101" i="16"/>
  <c r="P101" i="16"/>
  <c r="K101" i="16"/>
  <c r="S101" i="16" s="1"/>
  <c r="D101" i="16"/>
  <c r="C101" i="16"/>
  <c r="B101" i="16"/>
  <c r="S101" i="11"/>
  <c r="R101" i="11"/>
  <c r="P101" i="11"/>
  <c r="O101" i="11"/>
  <c r="N101" i="11"/>
  <c r="K101" i="11"/>
  <c r="H101" i="11"/>
  <c r="T101" i="11" s="1"/>
  <c r="C101" i="11"/>
  <c r="B101" i="11"/>
  <c r="P101" i="12"/>
  <c r="O101" i="12"/>
  <c r="N101" i="12"/>
  <c r="M101" i="12"/>
  <c r="I101" i="12"/>
  <c r="Q101" i="12" s="1"/>
  <c r="D101" i="12"/>
  <c r="C101" i="12"/>
  <c r="B101" i="12"/>
  <c r="P101" i="10"/>
  <c r="O101" i="10"/>
  <c r="M101" i="10"/>
  <c r="I101" i="10"/>
  <c r="D101" i="10"/>
  <c r="C101" i="10"/>
  <c r="B101" i="10"/>
  <c r="O101" i="1"/>
  <c r="Z101" i="18" s="1"/>
  <c r="N101" i="1"/>
  <c r="P101" i="18" s="1"/>
  <c r="M101" i="1"/>
  <c r="J101" i="18" s="1"/>
  <c r="L101" i="1"/>
  <c r="D101" i="18" s="1"/>
  <c r="A101" i="1"/>
  <c r="A101" i="18" s="1"/>
  <c r="AX100" i="18"/>
  <c r="AW100" i="18"/>
  <c r="AV100" i="18"/>
  <c r="AF100" i="18"/>
  <c r="BB100" i="18" s="1"/>
  <c r="AD100" i="18"/>
  <c r="AC100" i="18"/>
  <c r="V100" i="18"/>
  <c r="W100" i="18" s="1"/>
  <c r="T100" i="18"/>
  <c r="AZ100" i="18" s="1"/>
  <c r="S100" i="18"/>
  <c r="O100" i="18"/>
  <c r="N100" i="18"/>
  <c r="I100" i="18"/>
  <c r="H100" i="18"/>
  <c r="C100" i="18"/>
  <c r="B100" i="18"/>
  <c r="Q100" i="15"/>
  <c r="P100" i="15"/>
  <c r="O100" i="15"/>
  <c r="N100" i="15"/>
  <c r="J100" i="15"/>
  <c r="C100" i="15"/>
  <c r="B100" i="15"/>
  <c r="Q100" i="14"/>
  <c r="P100" i="14"/>
  <c r="O100" i="14"/>
  <c r="N100" i="14"/>
  <c r="J100" i="14"/>
  <c r="D100" i="14"/>
  <c r="C100" i="14"/>
  <c r="B100" i="14"/>
  <c r="P100" i="13"/>
  <c r="O100" i="13"/>
  <c r="N100" i="13"/>
  <c r="M100" i="13"/>
  <c r="I100" i="13"/>
  <c r="D100" i="13"/>
  <c r="C100" i="13"/>
  <c r="B100" i="13"/>
  <c r="R100" i="16"/>
  <c r="Q100" i="16"/>
  <c r="P100" i="16"/>
  <c r="K100" i="16"/>
  <c r="D100" i="16"/>
  <c r="C100" i="16"/>
  <c r="B100" i="16"/>
  <c r="S100" i="11"/>
  <c r="R100" i="11"/>
  <c r="P100" i="11"/>
  <c r="O100" i="11"/>
  <c r="N100" i="11"/>
  <c r="K100" i="11"/>
  <c r="H100" i="11"/>
  <c r="T100" i="11" s="1"/>
  <c r="D100" i="11"/>
  <c r="C100" i="11"/>
  <c r="B100" i="11"/>
  <c r="P100" i="12"/>
  <c r="O100" i="12"/>
  <c r="N100" i="12"/>
  <c r="M100" i="12"/>
  <c r="I100" i="12"/>
  <c r="Q100" i="12" s="1"/>
  <c r="D100" i="12"/>
  <c r="C100" i="12"/>
  <c r="B100" i="12"/>
  <c r="P100" i="10"/>
  <c r="O100" i="10"/>
  <c r="M100" i="10"/>
  <c r="I100" i="10"/>
  <c r="Q100" i="10" s="1"/>
  <c r="D100" i="10"/>
  <c r="C100" i="10"/>
  <c r="B100" i="10"/>
  <c r="O100" i="1"/>
  <c r="Z100" i="18" s="1"/>
  <c r="AN100" i="18" s="1"/>
  <c r="N100" i="1"/>
  <c r="P100" i="18" s="1"/>
  <c r="M100" i="1"/>
  <c r="J100" i="18" s="1"/>
  <c r="AL100" i="18" s="1"/>
  <c r="L100" i="1"/>
  <c r="D100" i="18" s="1"/>
  <c r="AK100" i="18" s="1"/>
  <c r="A100" i="1"/>
  <c r="A100" i="18" s="1"/>
  <c r="AX99" i="18"/>
  <c r="AW99" i="18"/>
  <c r="AV99" i="18"/>
  <c r="AF99" i="18"/>
  <c r="BB99" i="18" s="1"/>
  <c r="AD99" i="18"/>
  <c r="AC99" i="18"/>
  <c r="V99" i="18"/>
  <c r="W99" i="18" s="1"/>
  <c r="T99" i="18"/>
  <c r="AZ99" i="18" s="1"/>
  <c r="S99" i="18"/>
  <c r="C99" i="18"/>
  <c r="B99" i="18"/>
  <c r="Q99" i="15"/>
  <c r="P99" i="15"/>
  <c r="O99" i="15"/>
  <c r="N99" i="15"/>
  <c r="J99" i="15"/>
  <c r="C99" i="15"/>
  <c r="B99" i="15"/>
  <c r="Q99" i="14"/>
  <c r="P99" i="14"/>
  <c r="O99" i="14"/>
  <c r="N99" i="14"/>
  <c r="J99" i="14"/>
  <c r="R99" i="14" s="1"/>
  <c r="C99" i="14"/>
  <c r="B99" i="14"/>
  <c r="P99" i="13"/>
  <c r="O99" i="13"/>
  <c r="N99" i="13"/>
  <c r="M99" i="13"/>
  <c r="I99" i="13"/>
  <c r="D99" i="13"/>
  <c r="C99" i="13"/>
  <c r="B99" i="13"/>
  <c r="R99" i="16"/>
  <c r="Q99" i="16"/>
  <c r="P99" i="16"/>
  <c r="O99" i="16"/>
  <c r="K99" i="16"/>
  <c r="D99" i="16"/>
  <c r="C99" i="16"/>
  <c r="B99" i="16"/>
  <c r="S99" i="11"/>
  <c r="R99" i="11"/>
  <c r="P99" i="11"/>
  <c r="O99" i="11"/>
  <c r="N99" i="11"/>
  <c r="K99" i="11"/>
  <c r="H99" i="11"/>
  <c r="T99" i="11" s="1"/>
  <c r="C99" i="11"/>
  <c r="B99" i="11"/>
  <c r="P99" i="12"/>
  <c r="O99" i="12"/>
  <c r="N99" i="12"/>
  <c r="M99" i="12"/>
  <c r="I99" i="12"/>
  <c r="Q99" i="12" s="1"/>
  <c r="D99" i="12"/>
  <c r="C99" i="12"/>
  <c r="B99" i="12"/>
  <c r="P99" i="10"/>
  <c r="O99" i="10"/>
  <c r="M99" i="10"/>
  <c r="M99" i="18" s="1"/>
  <c r="I99" i="10"/>
  <c r="D99" i="10"/>
  <c r="C99" i="10"/>
  <c r="B99" i="10"/>
  <c r="O99" i="1"/>
  <c r="Z99" i="18" s="1"/>
  <c r="N99" i="1"/>
  <c r="P99" i="18" s="1"/>
  <c r="AM99" i="18" s="1"/>
  <c r="M99" i="1"/>
  <c r="J99" i="18" s="1"/>
  <c r="AL99" i="18" s="1"/>
  <c r="L99" i="1"/>
  <c r="D99" i="18" s="1"/>
  <c r="A99" i="1"/>
  <c r="A99" i="18" s="1"/>
  <c r="AX98" i="18"/>
  <c r="AW98" i="18"/>
  <c r="AV98" i="18"/>
  <c r="AF98" i="18"/>
  <c r="BB98" i="18" s="1"/>
  <c r="AD98" i="18"/>
  <c r="AC98" i="18"/>
  <c r="V98" i="18"/>
  <c r="T98" i="18"/>
  <c r="S98" i="18"/>
  <c r="O98" i="18"/>
  <c r="N98" i="18"/>
  <c r="I98" i="18"/>
  <c r="H98" i="18"/>
  <c r="C98" i="18"/>
  <c r="B98" i="18"/>
  <c r="Q98" i="15"/>
  <c r="P98" i="15"/>
  <c r="O98" i="15"/>
  <c r="N98" i="15"/>
  <c r="J98" i="15"/>
  <c r="D98" i="15"/>
  <c r="C98" i="15"/>
  <c r="B98" i="15"/>
  <c r="Q98" i="14"/>
  <c r="P98" i="14"/>
  <c r="O98" i="14"/>
  <c r="N98" i="14"/>
  <c r="J98" i="14"/>
  <c r="D98" i="14"/>
  <c r="C98" i="14"/>
  <c r="B98" i="14"/>
  <c r="P98" i="13"/>
  <c r="O98" i="13"/>
  <c r="N98" i="13"/>
  <c r="M98" i="13"/>
  <c r="I98" i="13"/>
  <c r="Q98" i="13" s="1"/>
  <c r="D98" i="13"/>
  <c r="C98" i="13"/>
  <c r="B98" i="13"/>
  <c r="R98" i="16"/>
  <c r="Q98" i="16"/>
  <c r="P98" i="16"/>
  <c r="O98" i="16"/>
  <c r="K98" i="16"/>
  <c r="S98" i="16" s="1"/>
  <c r="D98" i="16"/>
  <c r="C98" i="16"/>
  <c r="B98" i="16"/>
  <c r="S98" i="11"/>
  <c r="R98" i="11"/>
  <c r="P98" i="11"/>
  <c r="O98" i="11"/>
  <c r="N98" i="11"/>
  <c r="K98" i="11"/>
  <c r="H98" i="11"/>
  <c r="T98" i="11" s="1"/>
  <c r="D98" i="11"/>
  <c r="C98" i="11"/>
  <c r="B98" i="11"/>
  <c r="P98" i="12"/>
  <c r="O98" i="12"/>
  <c r="N98" i="12"/>
  <c r="M98" i="12"/>
  <c r="I98" i="12"/>
  <c r="Q98" i="12" s="1"/>
  <c r="D98" i="12"/>
  <c r="C98" i="12"/>
  <c r="B98" i="12"/>
  <c r="P98" i="10"/>
  <c r="O98" i="10"/>
  <c r="M98" i="10"/>
  <c r="M98" i="18" s="1"/>
  <c r="I98" i="10"/>
  <c r="Q98" i="10" s="1"/>
  <c r="D98" i="10"/>
  <c r="C98" i="10"/>
  <c r="B98" i="10"/>
  <c r="O98" i="1"/>
  <c r="Z98" i="18" s="1"/>
  <c r="N98" i="1"/>
  <c r="P98" i="18" s="1"/>
  <c r="AM98" i="18" s="1"/>
  <c r="M98" i="1"/>
  <c r="J98" i="18" s="1"/>
  <c r="AL98" i="18" s="1"/>
  <c r="L98" i="1"/>
  <c r="D98" i="18" s="1"/>
  <c r="AK98" i="18" s="1"/>
  <c r="A98" i="1"/>
  <c r="A98" i="18" s="1"/>
  <c r="AX97" i="18"/>
  <c r="AW97" i="18"/>
  <c r="AV97" i="18"/>
  <c r="AI97" i="18"/>
  <c r="AG97" i="18"/>
  <c r="AF97" i="18"/>
  <c r="BB97" i="18" s="1"/>
  <c r="AE97" i="18"/>
  <c r="AD97" i="18"/>
  <c r="AC97" i="18"/>
  <c r="Y97" i="18"/>
  <c r="W97" i="18"/>
  <c r="V97" i="18"/>
  <c r="BA97" i="18" s="1"/>
  <c r="U97" i="18"/>
  <c r="T97" i="18"/>
  <c r="AZ97" i="18" s="1"/>
  <c r="S97" i="18"/>
  <c r="O97" i="18"/>
  <c r="N97" i="18"/>
  <c r="I97" i="18"/>
  <c r="H97" i="18"/>
  <c r="C97" i="18"/>
  <c r="B97" i="18"/>
  <c r="Q97" i="15"/>
  <c r="P97" i="15"/>
  <c r="O97" i="15"/>
  <c r="N97" i="15"/>
  <c r="J97" i="15"/>
  <c r="R97" i="15" s="1"/>
  <c r="D97" i="15"/>
  <c r="C97" i="15"/>
  <c r="B97" i="15"/>
  <c r="Q97" i="14"/>
  <c r="P97" i="14"/>
  <c r="O97" i="14"/>
  <c r="N97" i="14"/>
  <c r="J97" i="14"/>
  <c r="R97" i="14" s="1"/>
  <c r="C97" i="14"/>
  <c r="B97" i="14"/>
  <c r="P97" i="13"/>
  <c r="O97" i="13"/>
  <c r="N97" i="13"/>
  <c r="M97" i="13"/>
  <c r="I97" i="13"/>
  <c r="Q97" i="13" s="1"/>
  <c r="D97" i="13"/>
  <c r="C97" i="13"/>
  <c r="B97" i="13"/>
  <c r="R97" i="16"/>
  <c r="Q97" i="16"/>
  <c r="P97" i="16"/>
  <c r="O97" i="16"/>
  <c r="K97" i="16"/>
  <c r="S97" i="16" s="1"/>
  <c r="D97" i="16"/>
  <c r="C97" i="16"/>
  <c r="B97" i="16"/>
  <c r="S97" i="11"/>
  <c r="R97" i="11"/>
  <c r="P97" i="11"/>
  <c r="O97" i="11"/>
  <c r="N97" i="11"/>
  <c r="K97" i="11"/>
  <c r="H97" i="11"/>
  <c r="T97" i="11" s="1"/>
  <c r="D97" i="11"/>
  <c r="C97" i="11"/>
  <c r="B97" i="11"/>
  <c r="P97" i="12"/>
  <c r="O97" i="12"/>
  <c r="N97" i="12"/>
  <c r="M97" i="12"/>
  <c r="I97" i="12"/>
  <c r="Q97" i="12" s="1"/>
  <c r="D97" i="12"/>
  <c r="C97" i="12"/>
  <c r="B97" i="12"/>
  <c r="P97" i="10"/>
  <c r="O97" i="10"/>
  <c r="M97" i="10"/>
  <c r="I97" i="10"/>
  <c r="Q97" i="10" s="1"/>
  <c r="D97" i="10"/>
  <c r="C97" i="10"/>
  <c r="B97" i="10"/>
  <c r="O97" i="1"/>
  <c r="Z97" i="18" s="1"/>
  <c r="AN97" i="18" s="1"/>
  <c r="N97" i="1"/>
  <c r="P97" i="18" s="1"/>
  <c r="AM97" i="18" s="1"/>
  <c r="M97" i="1"/>
  <c r="J97" i="18" s="1"/>
  <c r="AL97" i="18" s="1"/>
  <c r="L97" i="1"/>
  <c r="D97" i="18" s="1"/>
  <c r="AK97" i="18" s="1"/>
  <c r="A97" i="1"/>
  <c r="A97" i="15" s="1"/>
  <c r="AX96" i="18"/>
  <c r="AW96" i="18"/>
  <c r="AV96" i="18"/>
  <c r="AI96" i="18"/>
  <c r="AG96" i="18"/>
  <c r="AF96" i="18"/>
  <c r="BB96" i="18" s="1"/>
  <c r="AE96" i="18"/>
  <c r="AD96" i="18"/>
  <c r="AC96" i="18"/>
  <c r="V96" i="18"/>
  <c r="W96" i="18" s="1"/>
  <c r="T96" i="18"/>
  <c r="AZ96" i="18" s="1"/>
  <c r="S96" i="18"/>
  <c r="O96" i="18"/>
  <c r="N96" i="18"/>
  <c r="I96" i="18"/>
  <c r="H96" i="18"/>
  <c r="C96" i="18"/>
  <c r="B96" i="18"/>
  <c r="Q96" i="15"/>
  <c r="P96" i="15"/>
  <c r="O96" i="15"/>
  <c r="N96" i="15"/>
  <c r="J96" i="15"/>
  <c r="C96" i="15"/>
  <c r="B96" i="15"/>
  <c r="Q96" i="14"/>
  <c r="P96" i="14"/>
  <c r="O96" i="14"/>
  <c r="N96" i="14"/>
  <c r="J96" i="14"/>
  <c r="D96" i="14"/>
  <c r="C96" i="14"/>
  <c r="B96" i="14"/>
  <c r="P96" i="13"/>
  <c r="O96" i="13"/>
  <c r="N96" i="13"/>
  <c r="M96" i="13"/>
  <c r="I96" i="13"/>
  <c r="D96" i="13"/>
  <c r="C96" i="13"/>
  <c r="B96" i="13"/>
  <c r="R96" i="16"/>
  <c r="Q96" i="16"/>
  <c r="P96" i="16"/>
  <c r="O96" i="16"/>
  <c r="K96" i="16"/>
  <c r="S96" i="16" s="1"/>
  <c r="D96" i="16"/>
  <c r="C96" i="16"/>
  <c r="B96" i="16"/>
  <c r="S96" i="11"/>
  <c r="R96" i="11"/>
  <c r="P96" i="11"/>
  <c r="O96" i="11"/>
  <c r="N96" i="11"/>
  <c r="K96" i="11"/>
  <c r="H96" i="11"/>
  <c r="T96" i="11" s="1"/>
  <c r="D96" i="11"/>
  <c r="C96" i="11"/>
  <c r="B96" i="11"/>
  <c r="P96" i="12"/>
  <c r="O96" i="12"/>
  <c r="N96" i="12"/>
  <c r="M96" i="12"/>
  <c r="I96" i="12"/>
  <c r="Q96" i="12" s="1"/>
  <c r="D96" i="12"/>
  <c r="C96" i="12"/>
  <c r="B96" i="12"/>
  <c r="P96" i="10"/>
  <c r="O96" i="10"/>
  <c r="M96" i="10"/>
  <c r="I96" i="10"/>
  <c r="Q96" i="10" s="1"/>
  <c r="D96" i="10"/>
  <c r="C96" i="10"/>
  <c r="B96" i="10"/>
  <c r="O96" i="1"/>
  <c r="Z96" i="18" s="1"/>
  <c r="AN96" i="18" s="1"/>
  <c r="N96" i="1"/>
  <c r="P96" i="18" s="1"/>
  <c r="M96" i="1"/>
  <c r="J96" i="18" s="1"/>
  <c r="AL96" i="18" s="1"/>
  <c r="L96" i="1"/>
  <c r="D96" i="18" s="1"/>
  <c r="AK96" i="18" s="1"/>
  <c r="A96" i="1"/>
  <c r="A96" i="15" s="1"/>
  <c r="AX95" i="18"/>
  <c r="AW95" i="18"/>
  <c r="AV95" i="18"/>
  <c r="AF95" i="18"/>
  <c r="BB95" i="18" s="1"/>
  <c r="AD95" i="18"/>
  <c r="AC95" i="18"/>
  <c r="V95" i="18"/>
  <c r="W95" i="18" s="1"/>
  <c r="T95" i="18"/>
  <c r="AZ95" i="18" s="1"/>
  <c r="S95" i="18"/>
  <c r="O95" i="18"/>
  <c r="N95" i="18"/>
  <c r="I95" i="18"/>
  <c r="H95" i="18"/>
  <c r="C95" i="18"/>
  <c r="B95" i="18"/>
  <c r="Q95" i="15"/>
  <c r="P95" i="15"/>
  <c r="O95" i="15"/>
  <c r="N95" i="15"/>
  <c r="J95" i="15"/>
  <c r="C95" i="15"/>
  <c r="B95" i="15"/>
  <c r="Q95" i="14"/>
  <c r="P95" i="14"/>
  <c r="O95" i="14"/>
  <c r="N95" i="14"/>
  <c r="J95" i="14"/>
  <c r="D95" i="14"/>
  <c r="C95" i="14"/>
  <c r="B95" i="14"/>
  <c r="P95" i="13"/>
  <c r="O95" i="13"/>
  <c r="N95" i="13"/>
  <c r="M95" i="13"/>
  <c r="I95" i="13"/>
  <c r="D95" i="13"/>
  <c r="C95" i="13"/>
  <c r="B95" i="13"/>
  <c r="R95" i="16"/>
  <c r="Q95" i="16"/>
  <c r="P95" i="16"/>
  <c r="O95" i="16"/>
  <c r="K95" i="16"/>
  <c r="S95" i="16" s="1"/>
  <c r="D95" i="16"/>
  <c r="C95" i="16"/>
  <c r="B95" i="16"/>
  <c r="S95" i="11"/>
  <c r="R95" i="11"/>
  <c r="P95" i="11"/>
  <c r="O95" i="11"/>
  <c r="N95" i="11"/>
  <c r="K95" i="11"/>
  <c r="H95" i="11"/>
  <c r="T95" i="11" s="1"/>
  <c r="D95" i="11"/>
  <c r="C95" i="11"/>
  <c r="B95" i="11"/>
  <c r="P95" i="12"/>
  <c r="O95" i="12"/>
  <c r="N95" i="12"/>
  <c r="M95" i="12"/>
  <c r="I95" i="12"/>
  <c r="Q95" i="12" s="1"/>
  <c r="D95" i="12"/>
  <c r="C95" i="12"/>
  <c r="B95" i="12"/>
  <c r="P95" i="10"/>
  <c r="O95" i="10"/>
  <c r="M95" i="10"/>
  <c r="I95" i="10"/>
  <c r="Q95" i="10" s="1"/>
  <c r="D95" i="10"/>
  <c r="C95" i="10"/>
  <c r="B95" i="10"/>
  <c r="O95" i="1"/>
  <c r="Z95" i="18" s="1"/>
  <c r="N95" i="1"/>
  <c r="P95" i="18" s="1"/>
  <c r="AM95" i="18" s="1"/>
  <c r="M95" i="1"/>
  <c r="J95" i="18" s="1"/>
  <c r="AL95" i="18" s="1"/>
  <c r="L95" i="1"/>
  <c r="D95" i="18" s="1"/>
  <c r="AK95" i="18" s="1"/>
  <c r="A95" i="1"/>
  <c r="AX94" i="18"/>
  <c r="AW94" i="18"/>
  <c r="AV94" i="18"/>
  <c r="AF94" i="18"/>
  <c r="BB94" i="18" s="1"/>
  <c r="AD94" i="18"/>
  <c r="AC94" i="18"/>
  <c r="V94" i="18"/>
  <c r="W94" i="18" s="1"/>
  <c r="T94" i="18"/>
  <c r="AZ94" i="18" s="1"/>
  <c r="S94" i="18"/>
  <c r="O94" i="18"/>
  <c r="N94" i="18"/>
  <c r="I94" i="18"/>
  <c r="H94" i="18"/>
  <c r="C94" i="18"/>
  <c r="B94" i="18"/>
  <c r="Q94" i="15"/>
  <c r="P94" i="15"/>
  <c r="O94" i="15"/>
  <c r="N94" i="15"/>
  <c r="J94" i="15"/>
  <c r="C94" i="15"/>
  <c r="B94" i="15"/>
  <c r="Q94" i="14"/>
  <c r="P94" i="14"/>
  <c r="O94" i="14"/>
  <c r="N94" i="14"/>
  <c r="J94" i="14"/>
  <c r="D94" i="14"/>
  <c r="C94" i="14"/>
  <c r="B94" i="14"/>
  <c r="P94" i="13"/>
  <c r="O94" i="13"/>
  <c r="N94" i="13"/>
  <c r="M94" i="13"/>
  <c r="I94" i="13"/>
  <c r="D94" i="13"/>
  <c r="C94" i="13"/>
  <c r="B94" i="13"/>
  <c r="R94" i="16"/>
  <c r="Q94" i="16"/>
  <c r="P94" i="16"/>
  <c r="K94" i="16"/>
  <c r="D94" i="16"/>
  <c r="C94" i="16"/>
  <c r="B94" i="16"/>
  <c r="S94" i="11"/>
  <c r="R94" i="11"/>
  <c r="P94" i="11"/>
  <c r="O94" i="11"/>
  <c r="N94" i="11"/>
  <c r="K94" i="11"/>
  <c r="H94" i="11"/>
  <c r="T94" i="11" s="1"/>
  <c r="D94" i="11"/>
  <c r="C94" i="11"/>
  <c r="B94" i="11"/>
  <c r="P94" i="12"/>
  <c r="O94" i="12"/>
  <c r="N94" i="12"/>
  <c r="M94" i="12"/>
  <c r="I94" i="12"/>
  <c r="Q94" i="12" s="1"/>
  <c r="D94" i="12"/>
  <c r="C94" i="12"/>
  <c r="B94" i="12"/>
  <c r="P94" i="10"/>
  <c r="O94" i="10"/>
  <c r="M94" i="10"/>
  <c r="I94" i="10"/>
  <c r="Q94" i="10" s="1"/>
  <c r="D94" i="10"/>
  <c r="C94" i="10"/>
  <c r="B94" i="10"/>
  <c r="O94" i="1"/>
  <c r="Z94" i="18" s="1"/>
  <c r="AN94" i="18" s="1"/>
  <c r="N94" i="1"/>
  <c r="P94" i="18" s="1"/>
  <c r="M94" i="1"/>
  <c r="J94" i="18" s="1"/>
  <c r="AL94" i="18" s="1"/>
  <c r="L94" i="1"/>
  <c r="D94" i="18" s="1"/>
  <c r="AK94" i="18" s="1"/>
  <c r="A94" i="1"/>
  <c r="A94" i="18" s="1"/>
  <c r="AX93" i="18"/>
  <c r="AW93" i="18"/>
  <c r="AV93" i="18"/>
  <c r="AF93" i="18"/>
  <c r="BB93" i="18" s="1"/>
  <c r="AD93" i="18"/>
  <c r="AC93" i="18"/>
  <c r="Y93" i="18"/>
  <c r="W93" i="18"/>
  <c r="V93" i="18"/>
  <c r="U93" i="18"/>
  <c r="T93" i="18"/>
  <c r="AZ93" i="18" s="1"/>
  <c r="S93" i="18"/>
  <c r="C93" i="18"/>
  <c r="B93" i="18"/>
  <c r="Q93" i="15"/>
  <c r="P93" i="15"/>
  <c r="O93" i="15"/>
  <c r="N93" i="15"/>
  <c r="J93" i="15"/>
  <c r="R93" i="15" s="1"/>
  <c r="D93" i="15"/>
  <c r="C93" i="15"/>
  <c r="B93" i="15"/>
  <c r="Q93" i="14"/>
  <c r="P93" i="14"/>
  <c r="O93" i="14"/>
  <c r="N93" i="14"/>
  <c r="J93" i="14"/>
  <c r="R93" i="14" s="1"/>
  <c r="C93" i="14"/>
  <c r="B93" i="14"/>
  <c r="P93" i="13"/>
  <c r="O93" i="13"/>
  <c r="N93" i="13"/>
  <c r="M93" i="13"/>
  <c r="I93" i="13"/>
  <c r="D93" i="13"/>
  <c r="C93" i="13"/>
  <c r="B93" i="13"/>
  <c r="R93" i="16"/>
  <c r="Q93" i="16"/>
  <c r="P93" i="16"/>
  <c r="O93" i="16"/>
  <c r="K93" i="16"/>
  <c r="S93" i="16" s="1"/>
  <c r="D93" i="16"/>
  <c r="C93" i="16"/>
  <c r="B93" i="16"/>
  <c r="S93" i="11"/>
  <c r="R93" i="11"/>
  <c r="P93" i="11"/>
  <c r="O93" i="11"/>
  <c r="N93" i="11"/>
  <c r="K93" i="11"/>
  <c r="H93" i="11"/>
  <c r="T93" i="11" s="1"/>
  <c r="D93" i="11"/>
  <c r="C93" i="11"/>
  <c r="B93" i="11"/>
  <c r="P93" i="12"/>
  <c r="O93" i="12"/>
  <c r="N93" i="12"/>
  <c r="M93" i="12"/>
  <c r="I93" i="12"/>
  <c r="Q93" i="12" s="1"/>
  <c r="D93" i="12"/>
  <c r="C93" i="12"/>
  <c r="B93" i="12"/>
  <c r="P93" i="10"/>
  <c r="O93" i="10"/>
  <c r="M93" i="10"/>
  <c r="M93" i="18" s="1"/>
  <c r="I93" i="10"/>
  <c r="D93" i="10"/>
  <c r="C93" i="10"/>
  <c r="B93" i="10"/>
  <c r="O93" i="1"/>
  <c r="Z93" i="18" s="1"/>
  <c r="AN93" i="18" s="1"/>
  <c r="N93" i="1"/>
  <c r="P93" i="18" s="1"/>
  <c r="AM93" i="18" s="1"/>
  <c r="M93" i="1"/>
  <c r="J93" i="18" s="1"/>
  <c r="L93" i="1"/>
  <c r="D93" i="18" s="1"/>
  <c r="A93" i="1"/>
  <c r="A93" i="18" s="1"/>
  <c r="AX92" i="18"/>
  <c r="AW92" i="18"/>
  <c r="AV92" i="18"/>
  <c r="AF92" i="18"/>
  <c r="BB92" i="18" s="1"/>
  <c r="AD92" i="18"/>
  <c r="AC92" i="18"/>
  <c r="V92" i="18"/>
  <c r="W92" i="18" s="1"/>
  <c r="T92" i="18"/>
  <c r="AZ92" i="18" s="1"/>
  <c r="S92" i="18"/>
  <c r="O92" i="18"/>
  <c r="N92" i="18"/>
  <c r="I92" i="18"/>
  <c r="H92" i="18"/>
  <c r="C92" i="18"/>
  <c r="B92" i="18"/>
  <c r="Q92" i="15"/>
  <c r="P92" i="15"/>
  <c r="O92" i="15"/>
  <c r="N92" i="15"/>
  <c r="J92" i="15"/>
  <c r="D92" i="15"/>
  <c r="C92" i="15"/>
  <c r="B92" i="15"/>
  <c r="Q92" i="14"/>
  <c r="P92" i="14"/>
  <c r="O92" i="14"/>
  <c r="N92" i="14"/>
  <c r="J92" i="14"/>
  <c r="C92" i="14"/>
  <c r="B92" i="14"/>
  <c r="P92" i="13"/>
  <c r="O92" i="13"/>
  <c r="N92" i="13"/>
  <c r="M92" i="13"/>
  <c r="I92" i="13"/>
  <c r="D92" i="13"/>
  <c r="C92" i="13"/>
  <c r="B92" i="13"/>
  <c r="R92" i="16"/>
  <c r="Q92" i="16"/>
  <c r="P92" i="16"/>
  <c r="O92" i="16"/>
  <c r="K92" i="16"/>
  <c r="S92" i="16" s="1"/>
  <c r="D92" i="16"/>
  <c r="C92" i="16"/>
  <c r="B92" i="16"/>
  <c r="S92" i="11"/>
  <c r="R92" i="11"/>
  <c r="P92" i="11"/>
  <c r="O92" i="11"/>
  <c r="N92" i="11"/>
  <c r="K92" i="11"/>
  <c r="H92" i="11"/>
  <c r="T92" i="11" s="1"/>
  <c r="D92" i="11"/>
  <c r="C92" i="11"/>
  <c r="B92" i="11"/>
  <c r="P92" i="12"/>
  <c r="O92" i="12"/>
  <c r="N92" i="12"/>
  <c r="M92" i="12"/>
  <c r="I92" i="12"/>
  <c r="Q92" i="12" s="1"/>
  <c r="D92" i="12"/>
  <c r="C92" i="12"/>
  <c r="B92" i="12"/>
  <c r="P92" i="10"/>
  <c r="O92" i="10"/>
  <c r="M92" i="10"/>
  <c r="I92" i="10"/>
  <c r="Q92" i="10" s="1"/>
  <c r="D92" i="10"/>
  <c r="C92" i="10"/>
  <c r="B92" i="10"/>
  <c r="O92" i="1"/>
  <c r="Z92" i="18" s="1"/>
  <c r="AN92" i="18" s="1"/>
  <c r="N92" i="1"/>
  <c r="P92" i="18" s="1"/>
  <c r="M92" i="1"/>
  <c r="J92" i="18" s="1"/>
  <c r="AL92" i="18" s="1"/>
  <c r="L92" i="1"/>
  <c r="D92" i="18" s="1"/>
  <c r="AK92" i="18" s="1"/>
  <c r="A92" i="1"/>
  <c r="A92" i="12" s="1"/>
  <c r="AX91" i="18"/>
  <c r="AW91" i="18"/>
  <c r="AV91" i="18"/>
  <c r="AF91" i="18"/>
  <c r="BB91" i="18" s="1"/>
  <c r="AD91" i="18"/>
  <c r="AC91" i="18"/>
  <c r="Y91" i="18"/>
  <c r="W91" i="18"/>
  <c r="V91" i="18"/>
  <c r="U91" i="18"/>
  <c r="T91" i="18"/>
  <c r="AZ91" i="18" s="1"/>
  <c r="S91" i="18"/>
  <c r="O91" i="18"/>
  <c r="N91" i="18"/>
  <c r="I91" i="18"/>
  <c r="H91" i="18"/>
  <c r="C91" i="18"/>
  <c r="B91" i="18"/>
  <c r="Q91" i="15"/>
  <c r="P91" i="15"/>
  <c r="O91" i="15"/>
  <c r="N91" i="15"/>
  <c r="J91" i="15"/>
  <c r="D91" i="15"/>
  <c r="C91" i="15"/>
  <c r="B91" i="15"/>
  <c r="Q91" i="14"/>
  <c r="P91" i="14"/>
  <c r="O91" i="14"/>
  <c r="N91" i="14"/>
  <c r="J91" i="14"/>
  <c r="R91" i="14" s="1"/>
  <c r="C91" i="14"/>
  <c r="B91" i="14"/>
  <c r="P91" i="13"/>
  <c r="O91" i="13"/>
  <c r="N91" i="13"/>
  <c r="I91" i="13"/>
  <c r="Q91" i="13" s="1"/>
  <c r="D91" i="13"/>
  <c r="C91" i="13"/>
  <c r="B91" i="13"/>
  <c r="R91" i="16"/>
  <c r="Q91" i="16"/>
  <c r="P91" i="16"/>
  <c r="O91" i="16"/>
  <c r="K91" i="16"/>
  <c r="S91" i="16" s="1"/>
  <c r="D91" i="16"/>
  <c r="C91" i="16"/>
  <c r="B91" i="16"/>
  <c r="S91" i="11"/>
  <c r="R91" i="11"/>
  <c r="P91" i="11"/>
  <c r="O91" i="11"/>
  <c r="N91" i="11"/>
  <c r="K91" i="11"/>
  <c r="H91" i="11"/>
  <c r="T91" i="11" s="1"/>
  <c r="D91" i="11"/>
  <c r="C91" i="11"/>
  <c r="B91" i="11"/>
  <c r="P91" i="12"/>
  <c r="O91" i="12"/>
  <c r="N91" i="12"/>
  <c r="M91" i="12"/>
  <c r="I91" i="12"/>
  <c r="Q91" i="12" s="1"/>
  <c r="D91" i="12"/>
  <c r="C91" i="12"/>
  <c r="B91" i="12"/>
  <c r="P91" i="10"/>
  <c r="O91" i="10"/>
  <c r="M91" i="10"/>
  <c r="M91" i="18" s="1"/>
  <c r="I91" i="10"/>
  <c r="Q91" i="10" s="1"/>
  <c r="D91" i="10"/>
  <c r="C91" i="10"/>
  <c r="B91" i="10"/>
  <c r="O91" i="1"/>
  <c r="Z91" i="18" s="1"/>
  <c r="N91" i="1"/>
  <c r="P91" i="18" s="1"/>
  <c r="AM91" i="18" s="1"/>
  <c r="M91" i="1"/>
  <c r="J91" i="18" s="1"/>
  <c r="AL91" i="18" s="1"/>
  <c r="L91" i="1"/>
  <c r="D91" i="18" s="1"/>
  <c r="AK91" i="18" s="1"/>
  <c r="A91" i="1"/>
  <c r="A91" i="15" s="1"/>
  <c r="AX90" i="18"/>
  <c r="AW90" i="18"/>
  <c r="AV90" i="18"/>
  <c r="AF90" i="18"/>
  <c r="BB90" i="18" s="1"/>
  <c r="AD90" i="18"/>
  <c r="AC90" i="18"/>
  <c r="V90" i="18"/>
  <c r="T90" i="18"/>
  <c r="AZ90" i="18" s="1"/>
  <c r="S90" i="18"/>
  <c r="O90" i="18"/>
  <c r="N90" i="18"/>
  <c r="I90" i="18"/>
  <c r="H90" i="18"/>
  <c r="C90" i="18"/>
  <c r="B90" i="18"/>
  <c r="Q90" i="15"/>
  <c r="P90" i="15"/>
  <c r="O90" i="15"/>
  <c r="N90" i="15"/>
  <c r="J90" i="15"/>
  <c r="C90" i="15"/>
  <c r="B90" i="15"/>
  <c r="Q90" i="14"/>
  <c r="P90" i="14"/>
  <c r="O90" i="14"/>
  <c r="N90" i="14"/>
  <c r="J90" i="14"/>
  <c r="D90" i="14"/>
  <c r="C90" i="14"/>
  <c r="B90" i="14"/>
  <c r="P90" i="13"/>
  <c r="O90" i="13"/>
  <c r="N90" i="13"/>
  <c r="M90" i="13"/>
  <c r="I90" i="13"/>
  <c r="Q90" i="13" s="1"/>
  <c r="D90" i="13"/>
  <c r="C90" i="13"/>
  <c r="B90" i="13"/>
  <c r="R90" i="16"/>
  <c r="Q90" i="16"/>
  <c r="P90" i="16"/>
  <c r="O90" i="16"/>
  <c r="K90" i="16"/>
  <c r="S90" i="16" s="1"/>
  <c r="D90" i="16"/>
  <c r="C90" i="16"/>
  <c r="B90" i="16"/>
  <c r="S90" i="11"/>
  <c r="R90" i="11"/>
  <c r="P90" i="11"/>
  <c r="O90" i="11"/>
  <c r="N90" i="11"/>
  <c r="K90" i="11"/>
  <c r="H90" i="11"/>
  <c r="T90" i="11" s="1"/>
  <c r="D90" i="11"/>
  <c r="C90" i="11"/>
  <c r="B90" i="11"/>
  <c r="P90" i="12"/>
  <c r="O90" i="12"/>
  <c r="N90" i="12"/>
  <c r="M90" i="12"/>
  <c r="I90" i="12"/>
  <c r="Q90" i="12" s="1"/>
  <c r="D90" i="12"/>
  <c r="C90" i="12"/>
  <c r="B90" i="12"/>
  <c r="P90" i="10"/>
  <c r="O90" i="10"/>
  <c r="M90" i="10"/>
  <c r="M90" i="18" s="1"/>
  <c r="I90" i="10"/>
  <c r="Q90" i="10" s="1"/>
  <c r="D90" i="10"/>
  <c r="C90" i="10"/>
  <c r="B90" i="10"/>
  <c r="O90" i="1"/>
  <c r="Z90" i="18" s="1"/>
  <c r="N90" i="1"/>
  <c r="P90" i="18" s="1"/>
  <c r="M90" i="1"/>
  <c r="J90" i="18" s="1"/>
  <c r="AL90" i="18" s="1"/>
  <c r="L90" i="1"/>
  <c r="D90" i="18" s="1"/>
  <c r="AK90" i="18" s="1"/>
  <c r="A90" i="1"/>
  <c r="A90" i="18" s="1"/>
  <c r="AX89" i="18"/>
  <c r="AW89" i="18"/>
  <c r="AV89" i="18"/>
  <c r="AI89" i="18"/>
  <c r="AG89" i="18"/>
  <c r="AF89" i="18"/>
  <c r="BB89" i="18" s="1"/>
  <c r="AE89" i="18"/>
  <c r="AD89" i="18"/>
  <c r="AC89" i="18"/>
  <c r="V89" i="18"/>
  <c r="W89" i="18" s="1"/>
  <c r="T89" i="18"/>
  <c r="AZ89" i="18" s="1"/>
  <c r="S89" i="18"/>
  <c r="O89" i="18"/>
  <c r="N89" i="18"/>
  <c r="I89" i="18"/>
  <c r="H89" i="18"/>
  <c r="C89" i="18"/>
  <c r="B89" i="18"/>
  <c r="Q89" i="15"/>
  <c r="P89" i="15"/>
  <c r="O89" i="15"/>
  <c r="N89" i="15"/>
  <c r="J89" i="15"/>
  <c r="C89" i="15"/>
  <c r="B89" i="15"/>
  <c r="Q89" i="14"/>
  <c r="P89" i="14"/>
  <c r="O89" i="14"/>
  <c r="N89" i="14"/>
  <c r="J89" i="14"/>
  <c r="D89" i="14"/>
  <c r="C89" i="14"/>
  <c r="B89" i="14"/>
  <c r="P89" i="13"/>
  <c r="O89" i="13"/>
  <c r="N89" i="13"/>
  <c r="M89" i="13"/>
  <c r="I89" i="13"/>
  <c r="D89" i="13"/>
  <c r="C89" i="13"/>
  <c r="B89" i="13"/>
  <c r="R89" i="16"/>
  <c r="Q89" i="16"/>
  <c r="P89" i="16"/>
  <c r="O89" i="16"/>
  <c r="K89" i="16"/>
  <c r="S89" i="16" s="1"/>
  <c r="D89" i="16"/>
  <c r="C89" i="16"/>
  <c r="B89" i="16"/>
  <c r="S89" i="11"/>
  <c r="R89" i="11"/>
  <c r="P89" i="11"/>
  <c r="O89" i="11"/>
  <c r="N89" i="11"/>
  <c r="K89" i="11"/>
  <c r="H89" i="11"/>
  <c r="T89" i="11" s="1"/>
  <c r="D89" i="11"/>
  <c r="C89" i="11"/>
  <c r="B89" i="11"/>
  <c r="P89" i="12"/>
  <c r="O89" i="12"/>
  <c r="N89" i="12"/>
  <c r="M89" i="12"/>
  <c r="I89" i="12"/>
  <c r="Q89" i="12" s="1"/>
  <c r="D89" i="12"/>
  <c r="C89" i="12"/>
  <c r="B89" i="12"/>
  <c r="P89" i="10"/>
  <c r="O89" i="10"/>
  <c r="M89" i="10"/>
  <c r="M89" i="18" s="1"/>
  <c r="I89" i="10"/>
  <c r="Q89" i="10" s="1"/>
  <c r="D89" i="10"/>
  <c r="C89" i="10"/>
  <c r="B89" i="10"/>
  <c r="O89" i="1"/>
  <c r="Z89" i="18" s="1"/>
  <c r="AN89" i="18" s="1"/>
  <c r="N89" i="1"/>
  <c r="P89" i="18" s="1"/>
  <c r="AM89" i="18" s="1"/>
  <c r="M89" i="1"/>
  <c r="J89" i="18" s="1"/>
  <c r="AL89" i="18" s="1"/>
  <c r="L89" i="1"/>
  <c r="D89" i="18" s="1"/>
  <c r="AK89" i="18" s="1"/>
  <c r="A89" i="1"/>
  <c r="A89" i="18" s="1"/>
  <c r="AX88" i="18"/>
  <c r="AW88" i="18"/>
  <c r="AV88" i="18"/>
  <c r="AF88" i="18"/>
  <c r="BB88" i="18" s="1"/>
  <c r="AD88" i="18"/>
  <c r="AC88" i="18"/>
  <c r="V88" i="18"/>
  <c r="W88" i="18" s="1"/>
  <c r="T88" i="18"/>
  <c r="AZ88" i="18" s="1"/>
  <c r="S88" i="18"/>
  <c r="O88" i="18"/>
  <c r="N88" i="18"/>
  <c r="I88" i="18"/>
  <c r="H88" i="18"/>
  <c r="C88" i="18"/>
  <c r="B88" i="18"/>
  <c r="Q88" i="15"/>
  <c r="P88" i="15"/>
  <c r="O88" i="15"/>
  <c r="N88" i="15"/>
  <c r="J88" i="15"/>
  <c r="C88" i="15"/>
  <c r="B88" i="15"/>
  <c r="Q88" i="14"/>
  <c r="P88" i="14"/>
  <c r="O88" i="14"/>
  <c r="N88" i="14"/>
  <c r="J88" i="14"/>
  <c r="D88" i="14"/>
  <c r="C88" i="14"/>
  <c r="B88" i="14"/>
  <c r="P88" i="13"/>
  <c r="O88" i="13"/>
  <c r="N88" i="13"/>
  <c r="M88" i="13"/>
  <c r="I88" i="13"/>
  <c r="D88" i="13"/>
  <c r="C88" i="13"/>
  <c r="B88" i="13"/>
  <c r="R88" i="16"/>
  <c r="Q88" i="16"/>
  <c r="P88" i="16"/>
  <c r="O88" i="16"/>
  <c r="K88" i="16"/>
  <c r="S88" i="16" s="1"/>
  <c r="D88" i="16"/>
  <c r="C88" i="16"/>
  <c r="B88" i="16"/>
  <c r="S88" i="11"/>
  <c r="R88" i="11"/>
  <c r="P88" i="11"/>
  <c r="O88" i="11"/>
  <c r="N88" i="11"/>
  <c r="K88" i="11"/>
  <c r="H88" i="11"/>
  <c r="T88" i="11" s="1"/>
  <c r="D88" i="11"/>
  <c r="C88" i="11"/>
  <c r="B88" i="11"/>
  <c r="P88" i="12"/>
  <c r="O88" i="12"/>
  <c r="N88" i="12"/>
  <c r="M88" i="12"/>
  <c r="I88" i="12"/>
  <c r="Q88" i="12" s="1"/>
  <c r="D88" i="12"/>
  <c r="C88" i="12"/>
  <c r="B88" i="12"/>
  <c r="P88" i="10"/>
  <c r="O88" i="10"/>
  <c r="M88" i="10"/>
  <c r="I88" i="10"/>
  <c r="Q88" i="10" s="1"/>
  <c r="D88" i="10"/>
  <c r="C88" i="10"/>
  <c r="B88" i="10"/>
  <c r="O88" i="1"/>
  <c r="Z88" i="18" s="1"/>
  <c r="N88" i="1"/>
  <c r="P88" i="18" s="1"/>
  <c r="AM88" i="18" s="1"/>
  <c r="M88" i="1"/>
  <c r="J88" i="18" s="1"/>
  <c r="AL88" i="18" s="1"/>
  <c r="L88" i="1"/>
  <c r="D88" i="18" s="1"/>
  <c r="AK88" i="18" s="1"/>
  <c r="A88" i="1"/>
  <c r="A88" i="15" s="1"/>
  <c r="AX87" i="18"/>
  <c r="AW87" i="18"/>
  <c r="AV87" i="18"/>
  <c r="AF87" i="18"/>
  <c r="BB87" i="18" s="1"/>
  <c r="AD87" i="18"/>
  <c r="AC87" i="18"/>
  <c r="V87" i="18"/>
  <c r="T87" i="18"/>
  <c r="AZ87" i="18" s="1"/>
  <c r="S87" i="18"/>
  <c r="I87" i="18"/>
  <c r="H87" i="18"/>
  <c r="C87" i="18"/>
  <c r="B87" i="18"/>
  <c r="Q87" i="15"/>
  <c r="P87" i="15"/>
  <c r="O87" i="15"/>
  <c r="N87" i="15"/>
  <c r="J87" i="15"/>
  <c r="C87" i="15"/>
  <c r="B87" i="15"/>
  <c r="Q87" i="14"/>
  <c r="P87" i="14"/>
  <c r="O87" i="14"/>
  <c r="N87" i="14"/>
  <c r="J87" i="14"/>
  <c r="C87" i="14"/>
  <c r="B87" i="14"/>
  <c r="P87" i="13"/>
  <c r="O87" i="13"/>
  <c r="N87" i="13"/>
  <c r="M87" i="13"/>
  <c r="I87" i="13"/>
  <c r="D87" i="13"/>
  <c r="C87" i="13"/>
  <c r="B87" i="13"/>
  <c r="R87" i="16"/>
  <c r="Q87" i="16"/>
  <c r="P87" i="16"/>
  <c r="K87" i="16"/>
  <c r="D87" i="16"/>
  <c r="C87" i="16"/>
  <c r="B87" i="16"/>
  <c r="S87" i="11"/>
  <c r="R87" i="11"/>
  <c r="P87" i="11"/>
  <c r="O87" i="11"/>
  <c r="N87" i="11"/>
  <c r="K87" i="11"/>
  <c r="H87" i="11"/>
  <c r="T87" i="11" s="1"/>
  <c r="D87" i="11"/>
  <c r="C87" i="11"/>
  <c r="B87" i="11"/>
  <c r="P87" i="12"/>
  <c r="O87" i="12"/>
  <c r="N87" i="12"/>
  <c r="M87" i="12"/>
  <c r="I87" i="12"/>
  <c r="Q87" i="12" s="1"/>
  <c r="D87" i="12"/>
  <c r="C87" i="12"/>
  <c r="B87" i="12"/>
  <c r="P87" i="10"/>
  <c r="O87" i="10"/>
  <c r="M87" i="10"/>
  <c r="I87" i="10"/>
  <c r="Q87" i="10" s="1"/>
  <c r="D87" i="10"/>
  <c r="C87" i="10"/>
  <c r="B87" i="10"/>
  <c r="O87" i="1"/>
  <c r="Z87" i="18" s="1"/>
  <c r="AN87" i="18" s="1"/>
  <c r="N87" i="1"/>
  <c r="P87" i="18" s="1"/>
  <c r="M87" i="1"/>
  <c r="J87" i="18" s="1"/>
  <c r="L87" i="1"/>
  <c r="D87" i="18" s="1"/>
  <c r="AK87" i="18" s="1"/>
  <c r="A87" i="1"/>
  <c r="A87" i="18" s="1"/>
  <c r="AX86" i="18"/>
  <c r="AW86" i="18"/>
  <c r="AV86" i="18"/>
  <c r="AF86" i="18"/>
  <c r="BB86" i="18" s="1"/>
  <c r="AD86" i="18"/>
  <c r="AC86" i="18"/>
  <c r="V86" i="18"/>
  <c r="W86" i="18" s="1"/>
  <c r="T86" i="18"/>
  <c r="AZ86" i="18" s="1"/>
  <c r="S86" i="18"/>
  <c r="O86" i="18"/>
  <c r="N86" i="18"/>
  <c r="I86" i="18"/>
  <c r="H86" i="18"/>
  <c r="C86" i="18"/>
  <c r="B86" i="18"/>
  <c r="Q86" i="15"/>
  <c r="P86" i="15"/>
  <c r="O86" i="15"/>
  <c r="N86" i="15"/>
  <c r="C86" i="15"/>
  <c r="B86" i="15"/>
  <c r="Q86" i="14"/>
  <c r="P86" i="14"/>
  <c r="O86" i="14"/>
  <c r="N86" i="14"/>
  <c r="J86" i="14"/>
  <c r="C86" i="14"/>
  <c r="B86" i="14"/>
  <c r="P86" i="13"/>
  <c r="O86" i="13"/>
  <c r="N86" i="13"/>
  <c r="M86" i="13"/>
  <c r="I86" i="13"/>
  <c r="D86" i="13"/>
  <c r="C86" i="13"/>
  <c r="B86" i="13"/>
  <c r="R86" i="16"/>
  <c r="Q86" i="16"/>
  <c r="P86" i="16"/>
  <c r="O86" i="16"/>
  <c r="K86" i="16"/>
  <c r="D86" i="16"/>
  <c r="C86" i="16"/>
  <c r="B86" i="16"/>
  <c r="S86" i="11"/>
  <c r="R86" i="11"/>
  <c r="P86" i="11"/>
  <c r="O86" i="11"/>
  <c r="N86" i="11"/>
  <c r="K86" i="11"/>
  <c r="H86" i="11"/>
  <c r="T86" i="11" s="1"/>
  <c r="D86" i="11"/>
  <c r="C86" i="11"/>
  <c r="B86" i="11"/>
  <c r="P86" i="12"/>
  <c r="O86" i="12"/>
  <c r="N86" i="12"/>
  <c r="M86" i="12"/>
  <c r="I86" i="12"/>
  <c r="Q86" i="12" s="1"/>
  <c r="D86" i="12"/>
  <c r="C86" i="12"/>
  <c r="B86" i="12"/>
  <c r="P86" i="10"/>
  <c r="O86" i="10"/>
  <c r="M86" i="10"/>
  <c r="I86" i="10"/>
  <c r="Q86" i="10" s="1"/>
  <c r="D86" i="10"/>
  <c r="C86" i="10"/>
  <c r="B86" i="10"/>
  <c r="O86" i="1"/>
  <c r="Z86" i="18" s="1"/>
  <c r="AN86" i="18" s="1"/>
  <c r="N86" i="1"/>
  <c r="P86" i="18" s="1"/>
  <c r="M86" i="1"/>
  <c r="J86" i="18" s="1"/>
  <c r="AL86" i="18" s="1"/>
  <c r="L86" i="1"/>
  <c r="D86" i="18" s="1"/>
  <c r="AK86" i="18" s="1"/>
  <c r="A86" i="1"/>
  <c r="A86" i="15" s="1"/>
  <c r="AX85" i="18"/>
  <c r="AW85" i="18"/>
  <c r="AV85" i="18"/>
  <c r="AF85" i="18"/>
  <c r="BB85" i="18" s="1"/>
  <c r="AD85" i="18"/>
  <c r="AC85" i="18"/>
  <c r="V85" i="18"/>
  <c r="W85" i="18" s="1"/>
  <c r="T85" i="18"/>
  <c r="AZ85" i="18" s="1"/>
  <c r="S85" i="18"/>
  <c r="I85" i="18"/>
  <c r="H85" i="18"/>
  <c r="C85" i="18"/>
  <c r="B85" i="18"/>
  <c r="Q85" i="15"/>
  <c r="P85" i="15"/>
  <c r="O85" i="15"/>
  <c r="N85" i="15"/>
  <c r="J85" i="15"/>
  <c r="R85" i="15" s="1"/>
  <c r="D85" i="15"/>
  <c r="C85" i="15"/>
  <c r="B85" i="15"/>
  <c r="Q85" i="14"/>
  <c r="P85" i="14"/>
  <c r="O85" i="14"/>
  <c r="N85" i="14"/>
  <c r="J85" i="14"/>
  <c r="R85" i="14" s="1"/>
  <c r="C85" i="14"/>
  <c r="B85" i="14"/>
  <c r="P85" i="13"/>
  <c r="O85" i="13"/>
  <c r="N85" i="13"/>
  <c r="M85" i="13"/>
  <c r="I85" i="13"/>
  <c r="Q85" i="13" s="1"/>
  <c r="D85" i="13"/>
  <c r="C85" i="13"/>
  <c r="B85" i="13"/>
  <c r="R85" i="16"/>
  <c r="Q85" i="16"/>
  <c r="P85" i="16"/>
  <c r="O85" i="16"/>
  <c r="K85" i="16"/>
  <c r="S85" i="16" s="1"/>
  <c r="D85" i="16"/>
  <c r="C85" i="16"/>
  <c r="B85" i="16"/>
  <c r="S85" i="11"/>
  <c r="R85" i="11"/>
  <c r="P85" i="11"/>
  <c r="O85" i="11"/>
  <c r="N85" i="11"/>
  <c r="K85" i="11"/>
  <c r="H85" i="11"/>
  <c r="T85" i="11" s="1"/>
  <c r="D85" i="11"/>
  <c r="C85" i="11"/>
  <c r="B85" i="11"/>
  <c r="P85" i="12"/>
  <c r="O85" i="12"/>
  <c r="N85" i="12"/>
  <c r="M85" i="12"/>
  <c r="I85" i="12"/>
  <c r="Q85" i="12" s="1"/>
  <c r="D85" i="12"/>
  <c r="C85" i="12"/>
  <c r="B85" i="12"/>
  <c r="P85" i="10"/>
  <c r="O85" i="10"/>
  <c r="M85" i="10"/>
  <c r="G85" i="18" s="1"/>
  <c r="I85" i="10"/>
  <c r="Q85" i="10" s="1"/>
  <c r="D85" i="10"/>
  <c r="C85" i="10"/>
  <c r="B85" i="10"/>
  <c r="O85" i="1"/>
  <c r="Z85" i="18" s="1"/>
  <c r="AG85" i="18" s="1"/>
  <c r="N85" i="1"/>
  <c r="P85" i="18" s="1"/>
  <c r="AM85" i="18" s="1"/>
  <c r="M85" i="1"/>
  <c r="J85" i="18" s="1"/>
  <c r="AL85" i="18" s="1"/>
  <c r="L85" i="1"/>
  <c r="D85" i="18" s="1"/>
  <c r="AK85" i="18" s="1"/>
  <c r="A85" i="1"/>
  <c r="A85" i="18" s="1"/>
  <c r="AX84" i="18"/>
  <c r="AW84" i="18"/>
  <c r="AV84" i="18"/>
  <c r="AF84" i="18"/>
  <c r="BB84" i="18" s="1"/>
  <c r="AD84" i="18"/>
  <c r="AC84" i="18"/>
  <c r="V84" i="18"/>
  <c r="T84" i="18"/>
  <c r="S84" i="18"/>
  <c r="O84" i="18"/>
  <c r="N84" i="18"/>
  <c r="I84" i="18"/>
  <c r="H84" i="18"/>
  <c r="C84" i="18"/>
  <c r="B84" i="18"/>
  <c r="Q84" i="15"/>
  <c r="P84" i="15"/>
  <c r="O84" i="15"/>
  <c r="N84" i="15"/>
  <c r="J84" i="15"/>
  <c r="C84" i="15"/>
  <c r="B84" i="15"/>
  <c r="Q84" i="14"/>
  <c r="P84" i="14"/>
  <c r="O84" i="14"/>
  <c r="N84" i="14"/>
  <c r="J84" i="14"/>
  <c r="C84" i="14"/>
  <c r="B84" i="14"/>
  <c r="P84" i="13"/>
  <c r="O84" i="13"/>
  <c r="N84" i="13"/>
  <c r="M84" i="13"/>
  <c r="I84" i="13"/>
  <c r="D84" i="13"/>
  <c r="C84" i="13"/>
  <c r="B84" i="13"/>
  <c r="R84" i="16"/>
  <c r="Q84" i="16"/>
  <c r="P84" i="16"/>
  <c r="O84" i="16"/>
  <c r="K84" i="16"/>
  <c r="S84" i="16" s="1"/>
  <c r="D84" i="16"/>
  <c r="C84" i="16"/>
  <c r="B84" i="16"/>
  <c r="S84" i="11"/>
  <c r="R84" i="11"/>
  <c r="P84" i="11"/>
  <c r="O84" i="11"/>
  <c r="N84" i="11"/>
  <c r="K84" i="11"/>
  <c r="H84" i="11"/>
  <c r="T84" i="11" s="1"/>
  <c r="D84" i="11"/>
  <c r="C84" i="11"/>
  <c r="B84" i="11"/>
  <c r="P84" i="12"/>
  <c r="O84" i="12"/>
  <c r="N84" i="12"/>
  <c r="M84" i="12"/>
  <c r="I84" i="12"/>
  <c r="Q84" i="12" s="1"/>
  <c r="D84" i="12"/>
  <c r="C84" i="12"/>
  <c r="B84" i="12"/>
  <c r="P84" i="10"/>
  <c r="O84" i="10"/>
  <c r="M84" i="10"/>
  <c r="M84" i="18" s="1"/>
  <c r="I84" i="10"/>
  <c r="Q84" i="10" s="1"/>
  <c r="D84" i="10"/>
  <c r="C84" i="10"/>
  <c r="B84" i="10"/>
  <c r="O84" i="1"/>
  <c r="Z84" i="18" s="1"/>
  <c r="N84" i="1"/>
  <c r="P84" i="18" s="1"/>
  <c r="AM84" i="18" s="1"/>
  <c r="M84" i="1"/>
  <c r="J84" i="18" s="1"/>
  <c r="AL84" i="18" s="1"/>
  <c r="L84" i="1"/>
  <c r="D84" i="18" s="1"/>
  <c r="AK84" i="18" s="1"/>
  <c r="A84" i="1"/>
  <c r="A84" i="15" s="1"/>
  <c r="AX83" i="18"/>
  <c r="AW83" i="18"/>
  <c r="AV83" i="18"/>
  <c r="AI83" i="18"/>
  <c r="AG83" i="18"/>
  <c r="AF83" i="18"/>
  <c r="BB83" i="18" s="1"/>
  <c r="AE83" i="18"/>
  <c r="AD83" i="18"/>
  <c r="AC83" i="18"/>
  <c r="V83" i="18"/>
  <c r="T83" i="18"/>
  <c r="AZ83" i="18" s="1"/>
  <c r="S83" i="18"/>
  <c r="O83" i="18"/>
  <c r="N83" i="18"/>
  <c r="I83" i="18"/>
  <c r="H83" i="18"/>
  <c r="C83" i="18"/>
  <c r="B83" i="18"/>
  <c r="Q83" i="15"/>
  <c r="P83" i="15"/>
  <c r="O83" i="15"/>
  <c r="N83" i="15"/>
  <c r="J83" i="15"/>
  <c r="R83" i="15" s="1"/>
  <c r="D83" i="15"/>
  <c r="C83" i="15"/>
  <c r="B83" i="15"/>
  <c r="Q83" i="14"/>
  <c r="P83" i="14"/>
  <c r="O83" i="14"/>
  <c r="N83" i="14"/>
  <c r="J83" i="14"/>
  <c r="R83" i="14" s="1"/>
  <c r="C83" i="14"/>
  <c r="B83" i="14"/>
  <c r="P83" i="13"/>
  <c r="O83" i="13"/>
  <c r="N83" i="13"/>
  <c r="M83" i="13"/>
  <c r="I83" i="13"/>
  <c r="Q83" i="13" s="1"/>
  <c r="D83" i="13"/>
  <c r="C83" i="13"/>
  <c r="B83" i="13"/>
  <c r="R83" i="16"/>
  <c r="Q83" i="16"/>
  <c r="P83" i="16"/>
  <c r="O83" i="16"/>
  <c r="K83" i="16"/>
  <c r="S83" i="16" s="1"/>
  <c r="D83" i="16"/>
  <c r="C83" i="16"/>
  <c r="B83" i="16"/>
  <c r="S83" i="11"/>
  <c r="R83" i="11"/>
  <c r="P83" i="11"/>
  <c r="O83" i="11"/>
  <c r="N83" i="11"/>
  <c r="K83" i="11"/>
  <c r="H83" i="11"/>
  <c r="T83" i="11" s="1"/>
  <c r="D83" i="11"/>
  <c r="C83" i="11"/>
  <c r="B83" i="11"/>
  <c r="P83" i="12"/>
  <c r="O83" i="12"/>
  <c r="N83" i="12"/>
  <c r="M83" i="12"/>
  <c r="I83" i="12"/>
  <c r="Q83" i="12" s="1"/>
  <c r="D83" i="12"/>
  <c r="C83" i="12"/>
  <c r="B83" i="12"/>
  <c r="P83" i="10"/>
  <c r="O83" i="10"/>
  <c r="M83" i="10"/>
  <c r="I83" i="10"/>
  <c r="Q83" i="10" s="1"/>
  <c r="D83" i="10"/>
  <c r="C83" i="10"/>
  <c r="B83" i="10"/>
  <c r="O83" i="1"/>
  <c r="Z83" i="18" s="1"/>
  <c r="AN83" i="18" s="1"/>
  <c r="N83" i="1"/>
  <c r="P83" i="18" s="1"/>
  <c r="M83" i="1"/>
  <c r="J83" i="18" s="1"/>
  <c r="AL83" i="18" s="1"/>
  <c r="L83" i="1"/>
  <c r="D83" i="18" s="1"/>
  <c r="AK83" i="18" s="1"/>
  <c r="A83" i="1"/>
  <c r="A83" i="15" s="1"/>
  <c r="AX82" i="18"/>
  <c r="AW82" i="18"/>
  <c r="AV82" i="18"/>
  <c r="AF82" i="18"/>
  <c r="BB82" i="18" s="1"/>
  <c r="AD82" i="18"/>
  <c r="AC82" i="18"/>
  <c r="V82" i="18"/>
  <c r="W82" i="18" s="1"/>
  <c r="T82" i="18"/>
  <c r="AZ82" i="18" s="1"/>
  <c r="S82" i="18"/>
  <c r="O82" i="18"/>
  <c r="N82" i="18"/>
  <c r="I82" i="18"/>
  <c r="H82" i="18"/>
  <c r="C82" i="18"/>
  <c r="B82" i="18"/>
  <c r="Q82" i="15"/>
  <c r="P82" i="15"/>
  <c r="O82" i="15"/>
  <c r="N82" i="15"/>
  <c r="J82" i="15"/>
  <c r="C82" i="15"/>
  <c r="B82" i="15"/>
  <c r="Q82" i="14"/>
  <c r="P82" i="14"/>
  <c r="O82" i="14"/>
  <c r="N82" i="14"/>
  <c r="J82" i="14"/>
  <c r="R82" i="14" s="1"/>
  <c r="C82" i="14"/>
  <c r="B82" i="14"/>
  <c r="P82" i="13"/>
  <c r="O82" i="13"/>
  <c r="N82" i="13"/>
  <c r="M82" i="13"/>
  <c r="I82" i="13"/>
  <c r="D82" i="13"/>
  <c r="C82" i="13"/>
  <c r="B82" i="13"/>
  <c r="R82" i="16"/>
  <c r="Q82" i="16"/>
  <c r="P82" i="16"/>
  <c r="O82" i="16"/>
  <c r="K82" i="16"/>
  <c r="D82" i="16"/>
  <c r="C82" i="16"/>
  <c r="B82" i="16"/>
  <c r="S82" i="11"/>
  <c r="R82" i="11"/>
  <c r="P82" i="11"/>
  <c r="O82" i="11"/>
  <c r="N82" i="11"/>
  <c r="K82" i="11"/>
  <c r="H82" i="11"/>
  <c r="T82" i="11" s="1"/>
  <c r="D82" i="11"/>
  <c r="C82" i="11"/>
  <c r="B82" i="11"/>
  <c r="P82" i="12"/>
  <c r="O82" i="12"/>
  <c r="N82" i="12"/>
  <c r="M82" i="12"/>
  <c r="I82" i="12"/>
  <c r="Q82" i="12" s="1"/>
  <c r="D82" i="12"/>
  <c r="C82" i="12"/>
  <c r="B82" i="12"/>
  <c r="P82" i="10"/>
  <c r="O82" i="10"/>
  <c r="M82" i="10"/>
  <c r="M82" i="18" s="1"/>
  <c r="I82" i="10"/>
  <c r="Q82" i="10" s="1"/>
  <c r="D82" i="10"/>
  <c r="C82" i="10"/>
  <c r="B82" i="10"/>
  <c r="O82" i="1"/>
  <c r="Z82" i="18" s="1"/>
  <c r="N82" i="1"/>
  <c r="P82" i="18" s="1"/>
  <c r="M82" i="1"/>
  <c r="J82" i="18" s="1"/>
  <c r="AL82" i="18" s="1"/>
  <c r="L82" i="1"/>
  <c r="D82" i="18" s="1"/>
  <c r="AK82" i="18" s="1"/>
  <c r="A82" i="1"/>
  <c r="A82" i="18" s="1"/>
  <c r="AX81" i="18"/>
  <c r="AW81" i="18"/>
  <c r="AV81" i="18"/>
  <c r="AI81" i="18"/>
  <c r="AG81" i="18"/>
  <c r="AF81" i="18"/>
  <c r="BB81" i="18" s="1"/>
  <c r="AE81" i="18"/>
  <c r="AD81" i="18"/>
  <c r="AC81" i="18"/>
  <c r="Y81" i="18"/>
  <c r="W81" i="18"/>
  <c r="V81" i="18"/>
  <c r="U81" i="18"/>
  <c r="T81" i="18"/>
  <c r="AZ81" i="18" s="1"/>
  <c r="S81" i="18"/>
  <c r="O81" i="18"/>
  <c r="N81" i="18"/>
  <c r="I81" i="18"/>
  <c r="H81" i="18"/>
  <c r="C81" i="18"/>
  <c r="B81" i="18"/>
  <c r="Q81" i="15"/>
  <c r="P81" i="15"/>
  <c r="O81" i="15"/>
  <c r="N81" i="15"/>
  <c r="J81" i="15"/>
  <c r="R81" i="15" s="1"/>
  <c r="D81" i="15"/>
  <c r="C81" i="15"/>
  <c r="B81" i="15"/>
  <c r="Q81" i="14"/>
  <c r="P81" i="14"/>
  <c r="O81" i="14"/>
  <c r="N81" i="14"/>
  <c r="J81" i="14"/>
  <c r="R81" i="14" s="1"/>
  <c r="C81" i="14"/>
  <c r="B81" i="14"/>
  <c r="P81" i="13"/>
  <c r="O81" i="13"/>
  <c r="N81" i="13"/>
  <c r="M81" i="13"/>
  <c r="I81" i="13"/>
  <c r="Q81" i="13" s="1"/>
  <c r="D81" i="13"/>
  <c r="C81" i="13"/>
  <c r="B81" i="13"/>
  <c r="R81" i="16"/>
  <c r="Q81" i="16"/>
  <c r="P81" i="16"/>
  <c r="O81" i="16"/>
  <c r="K81" i="16"/>
  <c r="S81" i="16" s="1"/>
  <c r="D81" i="16"/>
  <c r="C81" i="16"/>
  <c r="B81" i="16"/>
  <c r="S81" i="11"/>
  <c r="R81" i="11"/>
  <c r="P81" i="11"/>
  <c r="O81" i="11"/>
  <c r="N81" i="11"/>
  <c r="K81" i="11"/>
  <c r="H81" i="11"/>
  <c r="T81" i="11" s="1"/>
  <c r="D81" i="11"/>
  <c r="C81" i="11"/>
  <c r="B81" i="11"/>
  <c r="P81" i="12"/>
  <c r="O81" i="12"/>
  <c r="N81" i="12"/>
  <c r="M81" i="12"/>
  <c r="I81" i="12"/>
  <c r="Q81" i="12" s="1"/>
  <c r="D81" i="12"/>
  <c r="C81" i="12"/>
  <c r="B81" i="12"/>
  <c r="P81" i="10"/>
  <c r="O81" i="10"/>
  <c r="M81" i="10"/>
  <c r="I81" i="10"/>
  <c r="Q81" i="10" s="1"/>
  <c r="D81" i="10"/>
  <c r="C81" i="10"/>
  <c r="B81" i="10"/>
  <c r="O81" i="1"/>
  <c r="Z81" i="18" s="1"/>
  <c r="AN81" i="18" s="1"/>
  <c r="N81" i="1"/>
  <c r="P81" i="18" s="1"/>
  <c r="AM81" i="18" s="1"/>
  <c r="M81" i="1"/>
  <c r="J81" i="18" s="1"/>
  <c r="AL81" i="18" s="1"/>
  <c r="L81" i="1"/>
  <c r="D81" i="18" s="1"/>
  <c r="AK81" i="18" s="1"/>
  <c r="A81" i="1"/>
  <c r="A81" i="15" s="1"/>
  <c r="AX80" i="18"/>
  <c r="AW80" i="18"/>
  <c r="AV80" i="18"/>
  <c r="AF80" i="18"/>
  <c r="BB80" i="18" s="1"/>
  <c r="AD80" i="18"/>
  <c r="AC80" i="18"/>
  <c r="V80" i="18"/>
  <c r="T80" i="18"/>
  <c r="S80" i="18"/>
  <c r="O80" i="18"/>
  <c r="N80" i="18"/>
  <c r="I80" i="18"/>
  <c r="H80" i="18"/>
  <c r="C80" i="18"/>
  <c r="B80" i="18"/>
  <c r="Q80" i="15"/>
  <c r="P80" i="15"/>
  <c r="O80" i="15"/>
  <c r="N80" i="15"/>
  <c r="J80" i="15"/>
  <c r="C80" i="15"/>
  <c r="B80" i="15"/>
  <c r="Q80" i="14"/>
  <c r="P80" i="14"/>
  <c r="O80" i="14"/>
  <c r="N80" i="14"/>
  <c r="J80" i="14"/>
  <c r="R80" i="14" s="1"/>
  <c r="C80" i="14"/>
  <c r="B80" i="14"/>
  <c r="P80" i="13"/>
  <c r="O80" i="13"/>
  <c r="N80" i="13"/>
  <c r="M80" i="13"/>
  <c r="I80" i="13"/>
  <c r="D80" i="13"/>
  <c r="C80" i="13"/>
  <c r="B80" i="13"/>
  <c r="R80" i="16"/>
  <c r="Q80" i="16"/>
  <c r="P80" i="16"/>
  <c r="O80" i="16"/>
  <c r="K80" i="16"/>
  <c r="D80" i="16"/>
  <c r="C80" i="16"/>
  <c r="B80" i="16"/>
  <c r="S80" i="11"/>
  <c r="R80" i="11"/>
  <c r="P80" i="11"/>
  <c r="O80" i="11"/>
  <c r="N80" i="11"/>
  <c r="K80" i="11"/>
  <c r="H80" i="11"/>
  <c r="T80" i="11" s="1"/>
  <c r="D80" i="11"/>
  <c r="C80" i="11"/>
  <c r="B80" i="11"/>
  <c r="P80" i="12"/>
  <c r="O80" i="12"/>
  <c r="N80" i="12"/>
  <c r="M80" i="12"/>
  <c r="I80" i="12"/>
  <c r="Q80" i="12" s="1"/>
  <c r="D80" i="12"/>
  <c r="C80" i="12"/>
  <c r="B80" i="12"/>
  <c r="P80" i="10"/>
  <c r="O80" i="10"/>
  <c r="M80" i="10"/>
  <c r="I80" i="10"/>
  <c r="Q80" i="10" s="1"/>
  <c r="D80" i="10"/>
  <c r="C80" i="10"/>
  <c r="B80" i="10"/>
  <c r="O80" i="1"/>
  <c r="Z80" i="18" s="1"/>
  <c r="N80" i="1"/>
  <c r="P80" i="18" s="1"/>
  <c r="AM80" i="18" s="1"/>
  <c r="M80" i="1"/>
  <c r="J80" i="18" s="1"/>
  <c r="AL80" i="18" s="1"/>
  <c r="L80" i="1"/>
  <c r="D80" i="18" s="1"/>
  <c r="AK80" i="18" s="1"/>
  <c r="A80" i="1"/>
  <c r="A80" i="18" s="1"/>
  <c r="AX79" i="18"/>
  <c r="AW79" i="18"/>
  <c r="AV79" i="18"/>
  <c r="AI79" i="18"/>
  <c r="AG79" i="18"/>
  <c r="AF79" i="18"/>
  <c r="BB79" i="18" s="1"/>
  <c r="AE79" i="18"/>
  <c r="AD79" i="18"/>
  <c r="AC79" i="18"/>
  <c r="V79" i="18"/>
  <c r="T79" i="18"/>
  <c r="AZ79" i="18" s="1"/>
  <c r="S79" i="18"/>
  <c r="O79" i="18"/>
  <c r="N79" i="18"/>
  <c r="I79" i="18"/>
  <c r="H79" i="18"/>
  <c r="C79" i="18"/>
  <c r="B79" i="18"/>
  <c r="Q79" i="15"/>
  <c r="P79" i="15"/>
  <c r="O79" i="15"/>
  <c r="N79" i="15"/>
  <c r="J79" i="15"/>
  <c r="R79" i="15" s="1"/>
  <c r="D79" i="15"/>
  <c r="C79" i="15"/>
  <c r="B79" i="15"/>
  <c r="Q79" i="14"/>
  <c r="P79" i="14"/>
  <c r="O79" i="14"/>
  <c r="N79" i="14"/>
  <c r="J79" i="14"/>
  <c r="R79" i="14" s="1"/>
  <c r="C79" i="14"/>
  <c r="B79" i="14"/>
  <c r="P79" i="13"/>
  <c r="O79" i="13"/>
  <c r="N79" i="13"/>
  <c r="M79" i="13"/>
  <c r="I79" i="13"/>
  <c r="Q79" i="13" s="1"/>
  <c r="D79" i="13"/>
  <c r="C79" i="13"/>
  <c r="B79" i="13"/>
  <c r="R79" i="16"/>
  <c r="Q79" i="16"/>
  <c r="P79" i="16"/>
  <c r="O79" i="16"/>
  <c r="K79" i="16"/>
  <c r="S79" i="16" s="1"/>
  <c r="D79" i="16"/>
  <c r="C79" i="16"/>
  <c r="B79" i="16"/>
  <c r="S79" i="11"/>
  <c r="R79" i="11"/>
  <c r="P79" i="11"/>
  <c r="O79" i="11"/>
  <c r="N79" i="11"/>
  <c r="K79" i="11"/>
  <c r="H79" i="11"/>
  <c r="T79" i="11" s="1"/>
  <c r="D79" i="11"/>
  <c r="C79" i="11"/>
  <c r="B79" i="11"/>
  <c r="P79" i="12"/>
  <c r="O79" i="12"/>
  <c r="N79" i="12"/>
  <c r="M79" i="12"/>
  <c r="I79" i="12"/>
  <c r="Q79" i="12" s="1"/>
  <c r="D79" i="12"/>
  <c r="C79" i="12"/>
  <c r="B79" i="12"/>
  <c r="P79" i="10"/>
  <c r="O79" i="10"/>
  <c r="M79" i="10"/>
  <c r="M79" i="18" s="1"/>
  <c r="I79" i="10"/>
  <c r="Q79" i="10" s="1"/>
  <c r="D79" i="10"/>
  <c r="C79" i="10"/>
  <c r="B79" i="10"/>
  <c r="O79" i="1"/>
  <c r="Z79" i="18" s="1"/>
  <c r="AN79" i="18" s="1"/>
  <c r="N79" i="1"/>
  <c r="P79" i="18" s="1"/>
  <c r="M79" i="1"/>
  <c r="J79" i="18" s="1"/>
  <c r="AL79" i="18" s="1"/>
  <c r="L79" i="1"/>
  <c r="D79" i="18" s="1"/>
  <c r="AK79" i="18" s="1"/>
  <c r="A79" i="1"/>
  <c r="A79" i="18" s="1"/>
  <c r="AX78" i="18"/>
  <c r="AW78" i="18"/>
  <c r="AV78" i="18"/>
  <c r="AF78" i="18"/>
  <c r="BB78" i="18" s="1"/>
  <c r="AD78" i="18"/>
  <c r="AC78" i="18"/>
  <c r="V78" i="18"/>
  <c r="W78" i="18" s="1"/>
  <c r="T78" i="18"/>
  <c r="AZ78" i="18" s="1"/>
  <c r="S78" i="18"/>
  <c r="O78" i="18"/>
  <c r="N78" i="18"/>
  <c r="I78" i="18"/>
  <c r="H78" i="18"/>
  <c r="C78" i="18"/>
  <c r="B78" i="18"/>
  <c r="Q78" i="15"/>
  <c r="P78" i="15"/>
  <c r="O78" i="15"/>
  <c r="N78" i="15"/>
  <c r="C78" i="15"/>
  <c r="B78" i="15"/>
  <c r="Q78" i="14"/>
  <c r="P78" i="14"/>
  <c r="O78" i="14"/>
  <c r="N78" i="14"/>
  <c r="J78" i="14"/>
  <c r="D78" i="14"/>
  <c r="C78" i="14"/>
  <c r="B78" i="14"/>
  <c r="P78" i="13"/>
  <c r="O78" i="13"/>
  <c r="N78" i="13"/>
  <c r="M78" i="13"/>
  <c r="I78" i="13"/>
  <c r="D78" i="13"/>
  <c r="C78" i="13"/>
  <c r="B78" i="13"/>
  <c r="R78" i="16"/>
  <c r="Q78" i="16"/>
  <c r="P78" i="16"/>
  <c r="O78" i="16"/>
  <c r="K78" i="16"/>
  <c r="D78" i="16"/>
  <c r="C78" i="16"/>
  <c r="B78" i="16"/>
  <c r="S78" i="11"/>
  <c r="R78" i="11"/>
  <c r="P78" i="11"/>
  <c r="O78" i="11"/>
  <c r="N78" i="11"/>
  <c r="K78" i="11"/>
  <c r="H78" i="11"/>
  <c r="T78" i="11" s="1"/>
  <c r="D78" i="11"/>
  <c r="C78" i="11"/>
  <c r="B78" i="11"/>
  <c r="P78" i="12"/>
  <c r="O78" i="12"/>
  <c r="N78" i="12"/>
  <c r="M78" i="12"/>
  <c r="I78" i="12"/>
  <c r="Q78" i="12" s="1"/>
  <c r="D78" i="12"/>
  <c r="C78" i="12"/>
  <c r="B78" i="12"/>
  <c r="P78" i="10"/>
  <c r="O78" i="10"/>
  <c r="M78" i="10"/>
  <c r="I78" i="10"/>
  <c r="Q78" i="10" s="1"/>
  <c r="D78" i="10"/>
  <c r="C78" i="10"/>
  <c r="B78" i="10"/>
  <c r="O78" i="1"/>
  <c r="Z78" i="18" s="1"/>
  <c r="AN78" i="18" s="1"/>
  <c r="N78" i="1"/>
  <c r="P78" i="18" s="1"/>
  <c r="AM78" i="18" s="1"/>
  <c r="M78" i="1"/>
  <c r="J78" i="18" s="1"/>
  <c r="AL78" i="18" s="1"/>
  <c r="L78" i="1"/>
  <c r="D78" i="18" s="1"/>
  <c r="AK78" i="18" s="1"/>
  <c r="A78" i="1"/>
  <c r="A78" i="15" s="1"/>
  <c r="AX77" i="18"/>
  <c r="AW77" i="18"/>
  <c r="AV77" i="18"/>
  <c r="AI77" i="18"/>
  <c r="AG77" i="18"/>
  <c r="AF77" i="18"/>
  <c r="BB77" i="18" s="1"/>
  <c r="AE77" i="18"/>
  <c r="AD77" i="18"/>
  <c r="AC77" i="18"/>
  <c r="V77" i="18"/>
  <c r="T77" i="18"/>
  <c r="AZ77" i="18" s="1"/>
  <c r="S77" i="18"/>
  <c r="O77" i="18"/>
  <c r="N77" i="18"/>
  <c r="I77" i="18"/>
  <c r="H77" i="18"/>
  <c r="C77" i="18"/>
  <c r="B77" i="18"/>
  <c r="Q77" i="15"/>
  <c r="P77" i="15"/>
  <c r="O77" i="15"/>
  <c r="N77" i="15"/>
  <c r="J77" i="15"/>
  <c r="R77" i="15" s="1"/>
  <c r="D77" i="15"/>
  <c r="C77" i="15"/>
  <c r="B77" i="15"/>
  <c r="Q77" i="14"/>
  <c r="P77" i="14"/>
  <c r="O77" i="14"/>
  <c r="N77" i="14"/>
  <c r="J77" i="14"/>
  <c r="R77" i="14" s="1"/>
  <c r="C77" i="14"/>
  <c r="B77" i="14"/>
  <c r="P77" i="13"/>
  <c r="O77" i="13"/>
  <c r="N77" i="13"/>
  <c r="M77" i="13"/>
  <c r="I77" i="13"/>
  <c r="Q77" i="13" s="1"/>
  <c r="D77" i="13"/>
  <c r="C77" i="13"/>
  <c r="B77" i="13"/>
  <c r="R77" i="16"/>
  <c r="Q77" i="16"/>
  <c r="P77" i="16"/>
  <c r="O77" i="16"/>
  <c r="K77" i="16"/>
  <c r="S77" i="16" s="1"/>
  <c r="D77" i="16"/>
  <c r="C77" i="16"/>
  <c r="B77" i="16"/>
  <c r="S77" i="11"/>
  <c r="R77" i="11"/>
  <c r="P77" i="11"/>
  <c r="O77" i="11"/>
  <c r="N77" i="11"/>
  <c r="K77" i="11"/>
  <c r="H77" i="11"/>
  <c r="T77" i="11" s="1"/>
  <c r="D77" i="11"/>
  <c r="C77" i="11"/>
  <c r="B77" i="11"/>
  <c r="P77" i="12"/>
  <c r="O77" i="12"/>
  <c r="N77" i="12"/>
  <c r="M77" i="12"/>
  <c r="I77" i="12"/>
  <c r="Q77" i="12" s="1"/>
  <c r="D77" i="12"/>
  <c r="C77" i="12"/>
  <c r="B77" i="12"/>
  <c r="P77" i="10"/>
  <c r="O77" i="10"/>
  <c r="M77" i="10"/>
  <c r="I77" i="10"/>
  <c r="Q77" i="10" s="1"/>
  <c r="D77" i="10"/>
  <c r="C77" i="10"/>
  <c r="B77" i="10"/>
  <c r="O77" i="1"/>
  <c r="Z77" i="18" s="1"/>
  <c r="AN77" i="18" s="1"/>
  <c r="N77" i="1"/>
  <c r="P77" i="18" s="1"/>
  <c r="AM77" i="18" s="1"/>
  <c r="M77" i="1"/>
  <c r="J77" i="18" s="1"/>
  <c r="AL77" i="18" s="1"/>
  <c r="L77" i="1"/>
  <c r="D77" i="18" s="1"/>
  <c r="AK77" i="18" s="1"/>
  <c r="A77" i="1"/>
  <c r="A77" i="18" s="1"/>
  <c r="AX76" i="18"/>
  <c r="AW76" i="18"/>
  <c r="AV76" i="18"/>
  <c r="AI76" i="18"/>
  <c r="AG76" i="18"/>
  <c r="AF76" i="18"/>
  <c r="BB76" i="18" s="1"/>
  <c r="AE76" i="18"/>
  <c r="AD76" i="18"/>
  <c r="AC76" i="18"/>
  <c r="V76" i="18"/>
  <c r="W76" i="18" s="1"/>
  <c r="T76" i="18"/>
  <c r="AZ76" i="18" s="1"/>
  <c r="S76" i="18"/>
  <c r="O76" i="18"/>
  <c r="N76" i="18"/>
  <c r="I76" i="18"/>
  <c r="H76" i="18"/>
  <c r="C76" i="18"/>
  <c r="B76" i="18"/>
  <c r="Q76" i="15"/>
  <c r="P76" i="15"/>
  <c r="O76" i="15"/>
  <c r="N76" i="15"/>
  <c r="J76" i="15"/>
  <c r="C76" i="15"/>
  <c r="B76" i="15"/>
  <c r="Q76" i="14"/>
  <c r="P76" i="14"/>
  <c r="O76" i="14"/>
  <c r="N76" i="14"/>
  <c r="J76" i="14"/>
  <c r="D76" i="14"/>
  <c r="C76" i="14"/>
  <c r="B76" i="14"/>
  <c r="P76" i="13"/>
  <c r="O76" i="13"/>
  <c r="N76" i="13"/>
  <c r="M76" i="13"/>
  <c r="I76" i="13"/>
  <c r="D76" i="13"/>
  <c r="C76" i="13"/>
  <c r="B76" i="13"/>
  <c r="R76" i="16"/>
  <c r="Q76" i="16"/>
  <c r="P76" i="16"/>
  <c r="O76" i="16"/>
  <c r="K76" i="16"/>
  <c r="S76" i="16" s="1"/>
  <c r="D76" i="16"/>
  <c r="C76" i="16"/>
  <c r="B76" i="16"/>
  <c r="S76" i="11"/>
  <c r="R76" i="11"/>
  <c r="P76" i="11"/>
  <c r="O76" i="11"/>
  <c r="N76" i="11"/>
  <c r="K76" i="11"/>
  <c r="H76" i="11"/>
  <c r="T76" i="11" s="1"/>
  <c r="D76" i="11"/>
  <c r="C76" i="11"/>
  <c r="B76" i="11"/>
  <c r="P76" i="12"/>
  <c r="O76" i="12"/>
  <c r="N76" i="12"/>
  <c r="M76" i="12"/>
  <c r="I76" i="12"/>
  <c r="Q76" i="12" s="1"/>
  <c r="D76" i="12"/>
  <c r="C76" i="12"/>
  <c r="B76" i="12"/>
  <c r="P76" i="10"/>
  <c r="O76" i="10"/>
  <c r="M76" i="10"/>
  <c r="I76" i="10"/>
  <c r="Q76" i="10" s="1"/>
  <c r="D76" i="10"/>
  <c r="C76" i="10"/>
  <c r="B76" i="10"/>
  <c r="O76" i="1"/>
  <c r="Z76" i="18" s="1"/>
  <c r="AN76" i="18" s="1"/>
  <c r="N76" i="1"/>
  <c r="P76" i="18" s="1"/>
  <c r="AM76" i="18" s="1"/>
  <c r="M76" i="1"/>
  <c r="J76" i="18" s="1"/>
  <c r="AL76" i="18" s="1"/>
  <c r="L76" i="1"/>
  <c r="D76" i="18" s="1"/>
  <c r="AK76" i="18" s="1"/>
  <c r="A76" i="1"/>
  <c r="A76" i="18" s="1"/>
  <c r="AX75" i="18"/>
  <c r="AW75" i="18"/>
  <c r="AV75" i="18"/>
  <c r="AI75" i="18"/>
  <c r="AG75" i="18"/>
  <c r="AF75" i="18"/>
  <c r="BB75" i="18" s="1"/>
  <c r="AE75" i="18"/>
  <c r="AD75" i="18"/>
  <c r="AC75" i="18"/>
  <c r="Y75" i="18"/>
  <c r="W75" i="18"/>
  <c r="V75" i="18"/>
  <c r="U75" i="18"/>
  <c r="T75" i="18"/>
  <c r="AZ75" i="18" s="1"/>
  <c r="S75" i="18"/>
  <c r="O75" i="18"/>
  <c r="N75" i="18"/>
  <c r="I75" i="18"/>
  <c r="H75" i="18"/>
  <c r="C75" i="18"/>
  <c r="B75" i="18"/>
  <c r="Q75" i="15"/>
  <c r="P75" i="15"/>
  <c r="O75" i="15"/>
  <c r="N75" i="15"/>
  <c r="J75" i="15"/>
  <c r="R75" i="15" s="1"/>
  <c r="D75" i="15"/>
  <c r="C75" i="15"/>
  <c r="B75" i="15"/>
  <c r="Q75" i="14"/>
  <c r="P75" i="14"/>
  <c r="O75" i="14"/>
  <c r="N75" i="14"/>
  <c r="J75" i="14"/>
  <c r="R75" i="14" s="1"/>
  <c r="C75" i="14"/>
  <c r="B75" i="14"/>
  <c r="P75" i="13"/>
  <c r="O75" i="13"/>
  <c r="N75" i="13"/>
  <c r="M75" i="13"/>
  <c r="I75" i="13"/>
  <c r="Q75" i="13" s="1"/>
  <c r="D75" i="13"/>
  <c r="C75" i="13"/>
  <c r="B75" i="13"/>
  <c r="R75" i="16"/>
  <c r="Q75" i="16"/>
  <c r="P75" i="16"/>
  <c r="O75" i="16"/>
  <c r="K75" i="16"/>
  <c r="S75" i="16" s="1"/>
  <c r="D75" i="16"/>
  <c r="C75" i="16"/>
  <c r="B75" i="16"/>
  <c r="S75" i="11"/>
  <c r="R75" i="11"/>
  <c r="P75" i="11"/>
  <c r="O75" i="11"/>
  <c r="N75" i="11"/>
  <c r="K75" i="11"/>
  <c r="H75" i="11"/>
  <c r="T75" i="11" s="1"/>
  <c r="D75" i="11"/>
  <c r="C75" i="11"/>
  <c r="B75" i="11"/>
  <c r="P75" i="12"/>
  <c r="O75" i="12"/>
  <c r="N75" i="12"/>
  <c r="M75" i="12"/>
  <c r="I75" i="12"/>
  <c r="Q75" i="12" s="1"/>
  <c r="D75" i="12"/>
  <c r="C75" i="12"/>
  <c r="B75" i="12"/>
  <c r="P75" i="10"/>
  <c r="O75" i="10"/>
  <c r="M75" i="10"/>
  <c r="M75" i="18" s="1"/>
  <c r="I75" i="10"/>
  <c r="Q75" i="10" s="1"/>
  <c r="D75" i="10"/>
  <c r="C75" i="10"/>
  <c r="B75" i="10"/>
  <c r="O75" i="1"/>
  <c r="Z75" i="18" s="1"/>
  <c r="AN75" i="18" s="1"/>
  <c r="N75" i="1"/>
  <c r="P75" i="18" s="1"/>
  <c r="AM75" i="18" s="1"/>
  <c r="M75" i="1"/>
  <c r="J75" i="18" s="1"/>
  <c r="AL75" i="18" s="1"/>
  <c r="L75" i="1"/>
  <c r="D75" i="18" s="1"/>
  <c r="AK75" i="18" s="1"/>
  <c r="A75" i="1"/>
  <c r="A75" i="15" s="1"/>
  <c r="AX74" i="18"/>
  <c r="AW74" i="18"/>
  <c r="AV74" i="18"/>
  <c r="AF74" i="18"/>
  <c r="BB74" i="18" s="1"/>
  <c r="AD74" i="18"/>
  <c r="AC74" i="18"/>
  <c r="V74" i="18"/>
  <c r="T74" i="18"/>
  <c r="AZ74" i="18" s="1"/>
  <c r="S74" i="18"/>
  <c r="O74" i="18"/>
  <c r="N74" i="18"/>
  <c r="I74" i="18"/>
  <c r="H74" i="18"/>
  <c r="C74" i="18"/>
  <c r="B74" i="18"/>
  <c r="Q74" i="15"/>
  <c r="P74" i="15"/>
  <c r="O74" i="15"/>
  <c r="N74" i="15"/>
  <c r="J74" i="15"/>
  <c r="R74" i="15" s="1"/>
  <c r="D74" i="15"/>
  <c r="C74" i="15"/>
  <c r="B74" i="15"/>
  <c r="Q74" i="14"/>
  <c r="P74" i="14"/>
  <c r="O74" i="14"/>
  <c r="N74" i="14"/>
  <c r="J74" i="14"/>
  <c r="R74" i="14" s="1"/>
  <c r="C74" i="14"/>
  <c r="B74" i="14"/>
  <c r="P74" i="13"/>
  <c r="O74" i="13"/>
  <c r="N74" i="13"/>
  <c r="M74" i="13"/>
  <c r="I74" i="13"/>
  <c r="Q74" i="13" s="1"/>
  <c r="D74" i="13"/>
  <c r="C74" i="13"/>
  <c r="B74" i="13"/>
  <c r="R74" i="16"/>
  <c r="Q74" i="16"/>
  <c r="P74" i="16"/>
  <c r="O74" i="16"/>
  <c r="K74" i="16"/>
  <c r="S74" i="16" s="1"/>
  <c r="D74" i="16"/>
  <c r="C74" i="16"/>
  <c r="B74" i="16"/>
  <c r="S74" i="11"/>
  <c r="R74" i="11"/>
  <c r="P74" i="11"/>
  <c r="O74" i="11"/>
  <c r="N74" i="11"/>
  <c r="K74" i="11"/>
  <c r="H74" i="11"/>
  <c r="T74" i="11" s="1"/>
  <c r="D74" i="11"/>
  <c r="C74" i="11"/>
  <c r="B74" i="11"/>
  <c r="P74" i="12"/>
  <c r="O74" i="12"/>
  <c r="N74" i="12"/>
  <c r="M74" i="12"/>
  <c r="I74" i="12"/>
  <c r="Q74" i="12" s="1"/>
  <c r="D74" i="12"/>
  <c r="C74" i="12"/>
  <c r="B74" i="12"/>
  <c r="P74" i="10"/>
  <c r="O74" i="10"/>
  <c r="M74" i="10"/>
  <c r="I74" i="10"/>
  <c r="Q74" i="10" s="1"/>
  <c r="D74" i="10"/>
  <c r="C74" i="10"/>
  <c r="B74" i="10"/>
  <c r="O74" i="1"/>
  <c r="Z74" i="18" s="1"/>
  <c r="AN74" i="18" s="1"/>
  <c r="N74" i="1"/>
  <c r="P74" i="18" s="1"/>
  <c r="AM74" i="18" s="1"/>
  <c r="M74" i="1"/>
  <c r="J74" i="18" s="1"/>
  <c r="AL74" i="18" s="1"/>
  <c r="L74" i="1"/>
  <c r="D74" i="18" s="1"/>
  <c r="AK74" i="18" s="1"/>
  <c r="A74" i="1"/>
  <c r="A74" i="14" s="1"/>
  <c r="AX73" i="18"/>
  <c r="AW73" i="18"/>
  <c r="AV73" i="18"/>
  <c r="AI73" i="18"/>
  <c r="AG73" i="18"/>
  <c r="AF73" i="18"/>
  <c r="BB73" i="18" s="1"/>
  <c r="AE73" i="18"/>
  <c r="AD73" i="18"/>
  <c r="AC73" i="18"/>
  <c r="Y73" i="18"/>
  <c r="W73" i="18"/>
  <c r="V73" i="18"/>
  <c r="U73" i="18"/>
  <c r="T73" i="18"/>
  <c r="AZ73" i="18" s="1"/>
  <c r="S73" i="18"/>
  <c r="O73" i="18"/>
  <c r="N73" i="18"/>
  <c r="I73" i="18"/>
  <c r="H73" i="18"/>
  <c r="C73" i="18"/>
  <c r="B73" i="18"/>
  <c r="Q73" i="15"/>
  <c r="P73" i="15"/>
  <c r="O73" i="15"/>
  <c r="N73" i="15"/>
  <c r="J73" i="15"/>
  <c r="R73" i="15" s="1"/>
  <c r="D73" i="15"/>
  <c r="C73" i="15"/>
  <c r="B73" i="15"/>
  <c r="Q73" i="14"/>
  <c r="P73" i="14"/>
  <c r="O73" i="14"/>
  <c r="N73" i="14"/>
  <c r="J73" i="14"/>
  <c r="R73" i="14" s="1"/>
  <c r="C73" i="14"/>
  <c r="B73" i="14"/>
  <c r="P73" i="13"/>
  <c r="O73" i="13"/>
  <c r="N73" i="13"/>
  <c r="M73" i="13"/>
  <c r="I73" i="13"/>
  <c r="Q73" i="13" s="1"/>
  <c r="D73" i="13"/>
  <c r="C73" i="13"/>
  <c r="B73" i="13"/>
  <c r="R73" i="16"/>
  <c r="Q73" i="16"/>
  <c r="P73" i="16"/>
  <c r="O73" i="16"/>
  <c r="K73" i="16"/>
  <c r="S73" i="16" s="1"/>
  <c r="D73" i="16"/>
  <c r="C73" i="16"/>
  <c r="B73" i="16"/>
  <c r="S73" i="11"/>
  <c r="R73" i="11"/>
  <c r="P73" i="11"/>
  <c r="O73" i="11"/>
  <c r="N73" i="11"/>
  <c r="K73" i="11"/>
  <c r="H73" i="11"/>
  <c r="T73" i="11" s="1"/>
  <c r="D73" i="11"/>
  <c r="C73" i="11"/>
  <c r="B73" i="11"/>
  <c r="P73" i="12"/>
  <c r="O73" i="12"/>
  <c r="N73" i="12"/>
  <c r="M73" i="12"/>
  <c r="I73" i="12"/>
  <c r="Q73" i="12" s="1"/>
  <c r="D73" i="12"/>
  <c r="C73" i="12"/>
  <c r="B73" i="12"/>
  <c r="P73" i="10"/>
  <c r="O73" i="10"/>
  <c r="M73" i="10"/>
  <c r="M73" i="18" s="1"/>
  <c r="I73" i="10"/>
  <c r="Q73" i="10" s="1"/>
  <c r="D73" i="10"/>
  <c r="C73" i="10"/>
  <c r="B73" i="10"/>
  <c r="O73" i="1"/>
  <c r="Z73" i="18" s="1"/>
  <c r="AN73" i="18" s="1"/>
  <c r="N73" i="1"/>
  <c r="P73" i="18" s="1"/>
  <c r="AM73" i="18" s="1"/>
  <c r="M73" i="1"/>
  <c r="J73" i="18" s="1"/>
  <c r="AL73" i="18" s="1"/>
  <c r="L73" i="1"/>
  <c r="D73" i="18" s="1"/>
  <c r="AK73" i="18" s="1"/>
  <c r="A73" i="1"/>
  <c r="A73" i="15" s="1"/>
  <c r="AX72" i="18"/>
  <c r="AW72" i="18"/>
  <c r="AV72" i="18"/>
  <c r="AF72" i="18"/>
  <c r="BB72" i="18" s="1"/>
  <c r="AD72" i="18"/>
  <c r="AC72" i="18"/>
  <c r="V72" i="18"/>
  <c r="T72" i="18"/>
  <c r="AZ72" i="18" s="1"/>
  <c r="S72" i="18"/>
  <c r="O72" i="18"/>
  <c r="N72" i="18"/>
  <c r="I72" i="18"/>
  <c r="H72" i="18"/>
  <c r="C72" i="18"/>
  <c r="B72" i="18"/>
  <c r="Q72" i="15"/>
  <c r="P72" i="15"/>
  <c r="O72" i="15"/>
  <c r="N72" i="15"/>
  <c r="J72" i="15"/>
  <c r="C72" i="15"/>
  <c r="B72" i="15"/>
  <c r="Q72" i="14"/>
  <c r="P72" i="14"/>
  <c r="O72" i="14"/>
  <c r="N72" i="14"/>
  <c r="J72" i="14"/>
  <c r="R72" i="14" s="1"/>
  <c r="C72" i="14"/>
  <c r="B72" i="14"/>
  <c r="P72" i="13"/>
  <c r="O72" i="13"/>
  <c r="N72" i="13"/>
  <c r="M72" i="13"/>
  <c r="I72" i="13"/>
  <c r="D72" i="13"/>
  <c r="C72" i="13"/>
  <c r="B72" i="13"/>
  <c r="R72" i="16"/>
  <c r="Q72" i="16"/>
  <c r="P72" i="16"/>
  <c r="O72" i="16"/>
  <c r="K72" i="16"/>
  <c r="D72" i="16"/>
  <c r="C72" i="16"/>
  <c r="B72" i="16"/>
  <c r="S72" i="11"/>
  <c r="R72" i="11"/>
  <c r="P72" i="11"/>
  <c r="O72" i="11"/>
  <c r="N72" i="11"/>
  <c r="K72" i="11"/>
  <c r="H72" i="11"/>
  <c r="T72" i="11" s="1"/>
  <c r="D72" i="11"/>
  <c r="C72" i="11"/>
  <c r="B72" i="11"/>
  <c r="P72" i="12"/>
  <c r="O72" i="12"/>
  <c r="N72" i="12"/>
  <c r="M72" i="12"/>
  <c r="I72" i="12"/>
  <c r="Q72" i="12" s="1"/>
  <c r="D72" i="12"/>
  <c r="C72" i="12"/>
  <c r="B72" i="12"/>
  <c r="P72" i="10"/>
  <c r="O72" i="10"/>
  <c r="M72" i="10"/>
  <c r="M72" i="18" s="1"/>
  <c r="I72" i="10"/>
  <c r="Q72" i="10" s="1"/>
  <c r="D72" i="10"/>
  <c r="C72" i="10"/>
  <c r="B72" i="10"/>
  <c r="O72" i="1"/>
  <c r="Z72" i="18" s="1"/>
  <c r="AN72" i="18" s="1"/>
  <c r="N72" i="1"/>
  <c r="P72" i="18" s="1"/>
  <c r="AM72" i="18" s="1"/>
  <c r="M72" i="1"/>
  <c r="J72" i="18" s="1"/>
  <c r="AL72" i="18" s="1"/>
  <c r="L72" i="1"/>
  <c r="D72" i="18" s="1"/>
  <c r="AK72" i="18" s="1"/>
  <c r="A72" i="1"/>
  <c r="A72" i="18" s="1"/>
  <c r="AX71" i="18"/>
  <c r="AW71" i="18"/>
  <c r="AV71" i="18"/>
  <c r="AI71" i="18"/>
  <c r="AG71" i="18"/>
  <c r="AF71" i="18"/>
  <c r="BB71" i="18" s="1"/>
  <c r="AE71" i="18"/>
  <c r="AD71" i="18"/>
  <c r="AC71" i="18"/>
  <c r="Y71" i="18"/>
  <c r="W71" i="18"/>
  <c r="V71" i="18"/>
  <c r="U71" i="18"/>
  <c r="T71" i="18"/>
  <c r="AZ71" i="18" s="1"/>
  <c r="S71" i="18"/>
  <c r="O71" i="18"/>
  <c r="N71" i="18"/>
  <c r="I71" i="18"/>
  <c r="H71" i="18"/>
  <c r="C71" i="18"/>
  <c r="B71" i="18"/>
  <c r="Q71" i="15"/>
  <c r="P71" i="15"/>
  <c r="O71" i="15"/>
  <c r="N71" i="15"/>
  <c r="J71" i="15"/>
  <c r="R71" i="15" s="1"/>
  <c r="D71" i="15"/>
  <c r="C71" i="15"/>
  <c r="B71" i="15"/>
  <c r="Q71" i="14"/>
  <c r="P71" i="14"/>
  <c r="O71" i="14"/>
  <c r="N71" i="14"/>
  <c r="J71" i="14"/>
  <c r="R71" i="14" s="1"/>
  <c r="C71" i="14"/>
  <c r="B71" i="14"/>
  <c r="P71" i="13"/>
  <c r="O71" i="13"/>
  <c r="N71" i="13"/>
  <c r="M71" i="13"/>
  <c r="I71" i="13"/>
  <c r="Q71" i="13" s="1"/>
  <c r="D71" i="13"/>
  <c r="C71" i="13"/>
  <c r="B71" i="13"/>
  <c r="R71" i="16"/>
  <c r="Q71" i="16"/>
  <c r="P71" i="16"/>
  <c r="O71" i="16"/>
  <c r="K71" i="16"/>
  <c r="S71" i="16" s="1"/>
  <c r="D71" i="16"/>
  <c r="C71" i="16"/>
  <c r="B71" i="16"/>
  <c r="S71" i="11"/>
  <c r="R71" i="11"/>
  <c r="P71" i="11"/>
  <c r="O71" i="11"/>
  <c r="N71" i="11"/>
  <c r="K71" i="11"/>
  <c r="H71" i="11"/>
  <c r="T71" i="11" s="1"/>
  <c r="D71" i="11"/>
  <c r="C71" i="11"/>
  <c r="B71" i="11"/>
  <c r="P71" i="12"/>
  <c r="O71" i="12"/>
  <c r="N71" i="12"/>
  <c r="M71" i="12"/>
  <c r="I71" i="12"/>
  <c r="Q71" i="12" s="1"/>
  <c r="D71" i="12"/>
  <c r="C71" i="12"/>
  <c r="B71" i="12"/>
  <c r="P71" i="10"/>
  <c r="O71" i="10"/>
  <c r="M71" i="10"/>
  <c r="M71" i="18" s="1"/>
  <c r="I71" i="10"/>
  <c r="Q71" i="10" s="1"/>
  <c r="D71" i="10"/>
  <c r="C71" i="10"/>
  <c r="B71" i="10"/>
  <c r="O71" i="1"/>
  <c r="Z71" i="18" s="1"/>
  <c r="AN71" i="18" s="1"/>
  <c r="N71" i="1"/>
  <c r="P71" i="18" s="1"/>
  <c r="AM71" i="18" s="1"/>
  <c r="M71" i="1"/>
  <c r="J71" i="18" s="1"/>
  <c r="AL71" i="18" s="1"/>
  <c r="L71" i="1"/>
  <c r="D71" i="18" s="1"/>
  <c r="AK71" i="18" s="1"/>
  <c r="A71" i="1"/>
  <c r="A71" i="15" s="1"/>
  <c r="AX70" i="18"/>
  <c r="AW70" i="18"/>
  <c r="AV70" i="18"/>
  <c r="AI70" i="18"/>
  <c r="AG70" i="18"/>
  <c r="AF70" i="18"/>
  <c r="BB70" i="18" s="1"/>
  <c r="AE70" i="18"/>
  <c r="AD70" i="18"/>
  <c r="AC70" i="18"/>
  <c r="V70" i="18"/>
  <c r="T70" i="18"/>
  <c r="AZ70" i="18" s="1"/>
  <c r="S70" i="18"/>
  <c r="O70" i="18"/>
  <c r="N70" i="18"/>
  <c r="I70" i="18"/>
  <c r="H70" i="18"/>
  <c r="C70" i="18"/>
  <c r="B70" i="18"/>
  <c r="Q70" i="15"/>
  <c r="P70" i="15"/>
  <c r="O70" i="15"/>
  <c r="N70" i="15"/>
  <c r="J70" i="15"/>
  <c r="C70" i="15"/>
  <c r="B70" i="15"/>
  <c r="Q70" i="14"/>
  <c r="P70" i="14"/>
  <c r="O70" i="14"/>
  <c r="N70" i="14"/>
  <c r="J70" i="14"/>
  <c r="D70" i="14"/>
  <c r="C70" i="14"/>
  <c r="B70" i="14"/>
  <c r="P70" i="13"/>
  <c r="O70" i="13"/>
  <c r="N70" i="13"/>
  <c r="M70" i="13"/>
  <c r="I70" i="13"/>
  <c r="Q70" i="13" s="1"/>
  <c r="D70" i="13"/>
  <c r="C70" i="13"/>
  <c r="B70" i="13"/>
  <c r="R70" i="16"/>
  <c r="Q70" i="16"/>
  <c r="P70" i="16"/>
  <c r="O70" i="16"/>
  <c r="K70" i="16"/>
  <c r="S70" i="16" s="1"/>
  <c r="D70" i="16"/>
  <c r="C70" i="16"/>
  <c r="B70" i="16"/>
  <c r="S70" i="11"/>
  <c r="R70" i="11"/>
  <c r="P70" i="11"/>
  <c r="O70" i="11"/>
  <c r="N70" i="11"/>
  <c r="K70" i="11"/>
  <c r="H70" i="11"/>
  <c r="T70" i="11" s="1"/>
  <c r="D70" i="11"/>
  <c r="C70" i="11"/>
  <c r="B70" i="11"/>
  <c r="P70" i="12"/>
  <c r="O70" i="12"/>
  <c r="N70" i="12"/>
  <c r="M70" i="12"/>
  <c r="I70" i="12"/>
  <c r="Q70" i="12" s="1"/>
  <c r="D70" i="12"/>
  <c r="C70" i="12"/>
  <c r="B70" i="12"/>
  <c r="P70" i="10"/>
  <c r="O70" i="10"/>
  <c r="M70" i="10"/>
  <c r="I70" i="10"/>
  <c r="Q70" i="10" s="1"/>
  <c r="D70" i="10"/>
  <c r="C70" i="10"/>
  <c r="B70" i="10"/>
  <c r="O70" i="1"/>
  <c r="Z70" i="18" s="1"/>
  <c r="AN70" i="18" s="1"/>
  <c r="N70" i="1"/>
  <c r="P70" i="18" s="1"/>
  <c r="AM70" i="18" s="1"/>
  <c r="M70" i="1"/>
  <c r="J70" i="18" s="1"/>
  <c r="AL70" i="18" s="1"/>
  <c r="L70" i="1"/>
  <c r="D70" i="18" s="1"/>
  <c r="AK70" i="18" s="1"/>
  <c r="A70" i="1"/>
  <c r="A70" i="15" s="1"/>
  <c r="AX69" i="18"/>
  <c r="AW69" i="18"/>
  <c r="AV69" i="18"/>
  <c r="AF69" i="18"/>
  <c r="BB69" i="18" s="1"/>
  <c r="AD69" i="18"/>
  <c r="AC69" i="18"/>
  <c r="Y69" i="18"/>
  <c r="W69" i="18"/>
  <c r="V69" i="18"/>
  <c r="U69" i="18"/>
  <c r="T69" i="18"/>
  <c r="AZ69" i="18" s="1"/>
  <c r="S69" i="18"/>
  <c r="O69" i="18"/>
  <c r="N69" i="18"/>
  <c r="I69" i="18"/>
  <c r="H69" i="18"/>
  <c r="C69" i="18"/>
  <c r="B69" i="18"/>
  <c r="Q69" i="15"/>
  <c r="P69" i="15"/>
  <c r="O69" i="15"/>
  <c r="N69" i="15"/>
  <c r="J69" i="15"/>
  <c r="R69" i="15" s="1"/>
  <c r="D69" i="15"/>
  <c r="C69" i="15"/>
  <c r="B69" i="15"/>
  <c r="Q69" i="14"/>
  <c r="P69" i="14"/>
  <c r="O69" i="14"/>
  <c r="N69" i="14"/>
  <c r="J69" i="14"/>
  <c r="R69" i="14" s="1"/>
  <c r="C69" i="14"/>
  <c r="B69" i="14"/>
  <c r="P69" i="13"/>
  <c r="O69" i="13"/>
  <c r="N69" i="13"/>
  <c r="M69" i="13"/>
  <c r="I69" i="13"/>
  <c r="D69" i="13"/>
  <c r="C69" i="13"/>
  <c r="B69" i="13"/>
  <c r="R69" i="16"/>
  <c r="Q69" i="16"/>
  <c r="P69" i="16"/>
  <c r="O69" i="16"/>
  <c r="K69" i="16"/>
  <c r="S69" i="16" s="1"/>
  <c r="D69" i="16"/>
  <c r="C69" i="16"/>
  <c r="B69" i="16"/>
  <c r="S69" i="11"/>
  <c r="R69" i="11"/>
  <c r="P69" i="11"/>
  <c r="O69" i="11"/>
  <c r="N69" i="11"/>
  <c r="K69" i="11"/>
  <c r="H69" i="11"/>
  <c r="T69" i="11" s="1"/>
  <c r="D69" i="11"/>
  <c r="C69" i="11"/>
  <c r="B69" i="11"/>
  <c r="P69" i="12"/>
  <c r="O69" i="12"/>
  <c r="N69" i="12"/>
  <c r="M69" i="12"/>
  <c r="I69" i="12"/>
  <c r="Q69" i="12" s="1"/>
  <c r="D69" i="12"/>
  <c r="C69" i="12"/>
  <c r="B69" i="12"/>
  <c r="P69" i="10"/>
  <c r="O69" i="10"/>
  <c r="M69" i="10"/>
  <c r="I69" i="10"/>
  <c r="Q69" i="10" s="1"/>
  <c r="D69" i="10"/>
  <c r="C69" i="10"/>
  <c r="B69" i="10"/>
  <c r="O69" i="1"/>
  <c r="Z69" i="18" s="1"/>
  <c r="N69" i="1"/>
  <c r="P69" i="18" s="1"/>
  <c r="AM69" i="18" s="1"/>
  <c r="M69" i="1"/>
  <c r="J69" i="18" s="1"/>
  <c r="AL69" i="18" s="1"/>
  <c r="L69" i="1"/>
  <c r="D69" i="18" s="1"/>
  <c r="AK69" i="18" s="1"/>
  <c r="A69" i="1"/>
  <c r="A69" i="13" s="1"/>
  <c r="AX68" i="18"/>
  <c r="AW68" i="18"/>
  <c r="AV68" i="18"/>
  <c r="AF68" i="18"/>
  <c r="BB68" i="18" s="1"/>
  <c r="AD68" i="18"/>
  <c r="AC68" i="18"/>
  <c r="V68" i="18"/>
  <c r="T68" i="18"/>
  <c r="AZ68" i="18" s="1"/>
  <c r="S68" i="18"/>
  <c r="O68" i="18"/>
  <c r="N68" i="18"/>
  <c r="I68" i="18"/>
  <c r="H68" i="18"/>
  <c r="C68" i="18"/>
  <c r="B68" i="18"/>
  <c r="Q68" i="15"/>
  <c r="P68" i="15"/>
  <c r="O68" i="15"/>
  <c r="N68" i="15"/>
  <c r="J68" i="15"/>
  <c r="C68" i="15"/>
  <c r="B68" i="15"/>
  <c r="Q68" i="14"/>
  <c r="P68" i="14"/>
  <c r="O68" i="14"/>
  <c r="N68" i="14"/>
  <c r="J68" i="14"/>
  <c r="R68" i="14" s="1"/>
  <c r="C68" i="14"/>
  <c r="B68" i="14"/>
  <c r="P68" i="13"/>
  <c r="O68" i="13"/>
  <c r="N68" i="13"/>
  <c r="M68" i="13"/>
  <c r="I68" i="13"/>
  <c r="D68" i="13"/>
  <c r="C68" i="13"/>
  <c r="B68" i="13"/>
  <c r="R68" i="16"/>
  <c r="Q68" i="16"/>
  <c r="P68" i="16"/>
  <c r="O68" i="16"/>
  <c r="K68" i="16"/>
  <c r="D68" i="16"/>
  <c r="C68" i="16"/>
  <c r="B68" i="16"/>
  <c r="S68" i="11"/>
  <c r="R68" i="11"/>
  <c r="P68" i="11"/>
  <c r="O68" i="11"/>
  <c r="N68" i="11"/>
  <c r="K68" i="11"/>
  <c r="H68" i="11"/>
  <c r="T68" i="11" s="1"/>
  <c r="D68" i="11"/>
  <c r="C68" i="11"/>
  <c r="B68" i="11"/>
  <c r="P68" i="12"/>
  <c r="O68" i="12"/>
  <c r="N68" i="12"/>
  <c r="M68" i="12"/>
  <c r="I68" i="12"/>
  <c r="Q68" i="12" s="1"/>
  <c r="D68" i="12"/>
  <c r="C68" i="12"/>
  <c r="B68" i="12"/>
  <c r="P68" i="10"/>
  <c r="O68" i="10"/>
  <c r="M68" i="10"/>
  <c r="I68" i="10"/>
  <c r="Q68" i="10" s="1"/>
  <c r="D68" i="10"/>
  <c r="C68" i="10"/>
  <c r="B68" i="10"/>
  <c r="O68" i="1"/>
  <c r="Z68" i="18" s="1"/>
  <c r="AN68" i="18" s="1"/>
  <c r="N68" i="1"/>
  <c r="P68" i="18" s="1"/>
  <c r="M68" i="1"/>
  <c r="J68" i="18" s="1"/>
  <c r="AL68" i="18" s="1"/>
  <c r="L68" i="1"/>
  <c r="D68" i="18" s="1"/>
  <c r="AK68" i="18" s="1"/>
  <c r="A68" i="1"/>
  <c r="A68" i="18" s="1"/>
  <c r="AX67" i="18"/>
  <c r="AW67" i="18"/>
  <c r="AV67" i="18"/>
  <c r="AF67" i="18"/>
  <c r="BB67" i="18" s="1"/>
  <c r="AD67" i="18"/>
  <c r="AC67" i="18"/>
  <c r="V67" i="18"/>
  <c r="W67" i="18" s="1"/>
  <c r="T67" i="18"/>
  <c r="AZ67" i="18" s="1"/>
  <c r="S67" i="18"/>
  <c r="O67" i="18"/>
  <c r="N67" i="18"/>
  <c r="I67" i="18"/>
  <c r="H67" i="18"/>
  <c r="C67" i="18"/>
  <c r="B67" i="18"/>
  <c r="Q67" i="15"/>
  <c r="P67" i="15"/>
  <c r="O67" i="15"/>
  <c r="N67" i="15"/>
  <c r="J67" i="15"/>
  <c r="D67" i="15"/>
  <c r="C67" i="15"/>
  <c r="B67" i="15"/>
  <c r="Q67" i="14"/>
  <c r="P67" i="14"/>
  <c r="O67" i="14"/>
  <c r="N67" i="14"/>
  <c r="J67" i="14"/>
  <c r="D67" i="14"/>
  <c r="C67" i="14"/>
  <c r="B67" i="14"/>
  <c r="P67" i="13"/>
  <c r="O67" i="13"/>
  <c r="N67" i="13"/>
  <c r="M67" i="13"/>
  <c r="I67" i="13"/>
  <c r="D67" i="13"/>
  <c r="C67" i="13"/>
  <c r="B67" i="13"/>
  <c r="R67" i="16"/>
  <c r="Q67" i="16"/>
  <c r="P67" i="16"/>
  <c r="O67" i="16"/>
  <c r="K67" i="16"/>
  <c r="S67" i="16" s="1"/>
  <c r="D67" i="16"/>
  <c r="C67" i="16"/>
  <c r="B67" i="16"/>
  <c r="S67" i="11"/>
  <c r="R67" i="11"/>
  <c r="P67" i="11"/>
  <c r="O67" i="11"/>
  <c r="N67" i="11"/>
  <c r="K67" i="11"/>
  <c r="H67" i="11"/>
  <c r="T67" i="11" s="1"/>
  <c r="D67" i="11"/>
  <c r="C67" i="11"/>
  <c r="B67" i="11"/>
  <c r="P67" i="12"/>
  <c r="O67" i="12"/>
  <c r="N67" i="12"/>
  <c r="M67" i="12"/>
  <c r="I67" i="12"/>
  <c r="Q67" i="12" s="1"/>
  <c r="D67" i="12"/>
  <c r="C67" i="12"/>
  <c r="B67" i="12"/>
  <c r="P67" i="10"/>
  <c r="O67" i="10"/>
  <c r="M67" i="10"/>
  <c r="M67" i="18" s="1"/>
  <c r="I67" i="10"/>
  <c r="Q67" i="10" s="1"/>
  <c r="D67" i="10"/>
  <c r="C67" i="10"/>
  <c r="B67" i="10"/>
  <c r="O67" i="1"/>
  <c r="Z67" i="18" s="1"/>
  <c r="AN67" i="18" s="1"/>
  <c r="N67" i="1"/>
  <c r="P67" i="18" s="1"/>
  <c r="AM67" i="18" s="1"/>
  <c r="M67" i="1"/>
  <c r="J67" i="18" s="1"/>
  <c r="AL67" i="18" s="1"/>
  <c r="L67" i="1"/>
  <c r="D67" i="18" s="1"/>
  <c r="AK67" i="18" s="1"/>
  <c r="A67" i="1"/>
  <c r="A67" i="15" s="1"/>
  <c r="AX66" i="18"/>
  <c r="AW66" i="18"/>
  <c r="AV66" i="18"/>
  <c r="AF66" i="18"/>
  <c r="BB66" i="18" s="1"/>
  <c r="AD66" i="18"/>
  <c r="AC66" i="18"/>
  <c r="V66" i="18"/>
  <c r="W66" i="18" s="1"/>
  <c r="T66" i="18"/>
  <c r="AZ66" i="18" s="1"/>
  <c r="S66" i="18"/>
  <c r="O66" i="18"/>
  <c r="N66" i="18"/>
  <c r="I66" i="18"/>
  <c r="H66" i="18"/>
  <c r="C66" i="18"/>
  <c r="B66" i="18"/>
  <c r="Q66" i="15"/>
  <c r="P66" i="15"/>
  <c r="O66" i="15"/>
  <c r="N66" i="15"/>
  <c r="J66" i="15"/>
  <c r="C66" i="15"/>
  <c r="B66" i="15"/>
  <c r="Q66" i="14"/>
  <c r="P66" i="14"/>
  <c r="O66" i="14"/>
  <c r="N66" i="14"/>
  <c r="J66" i="14"/>
  <c r="D66" i="14"/>
  <c r="C66" i="14"/>
  <c r="B66" i="14"/>
  <c r="P66" i="13"/>
  <c r="O66" i="13"/>
  <c r="N66" i="13"/>
  <c r="M66" i="13"/>
  <c r="I66" i="13"/>
  <c r="D66" i="13"/>
  <c r="C66" i="13"/>
  <c r="B66" i="13"/>
  <c r="R66" i="16"/>
  <c r="Q66" i="16"/>
  <c r="P66" i="16"/>
  <c r="O66" i="16"/>
  <c r="K66" i="16"/>
  <c r="S66" i="16" s="1"/>
  <c r="D66" i="16"/>
  <c r="C66" i="16"/>
  <c r="B66" i="16"/>
  <c r="S66" i="11"/>
  <c r="R66" i="11"/>
  <c r="P66" i="11"/>
  <c r="O66" i="11"/>
  <c r="N66" i="11"/>
  <c r="K66" i="11"/>
  <c r="H66" i="11"/>
  <c r="T66" i="11" s="1"/>
  <c r="D66" i="11"/>
  <c r="C66" i="11"/>
  <c r="B66" i="11"/>
  <c r="P66" i="12"/>
  <c r="O66" i="12"/>
  <c r="N66" i="12"/>
  <c r="M66" i="12"/>
  <c r="I66" i="12"/>
  <c r="Q66" i="12" s="1"/>
  <c r="D66" i="12"/>
  <c r="C66" i="12"/>
  <c r="B66" i="12"/>
  <c r="P66" i="10"/>
  <c r="O66" i="10"/>
  <c r="M66" i="10"/>
  <c r="M66" i="18" s="1"/>
  <c r="I66" i="10"/>
  <c r="Q66" i="10" s="1"/>
  <c r="D66" i="10"/>
  <c r="C66" i="10"/>
  <c r="B66" i="10"/>
  <c r="O66" i="1"/>
  <c r="Z66" i="18" s="1"/>
  <c r="AN66" i="18" s="1"/>
  <c r="N66" i="1"/>
  <c r="P66" i="18" s="1"/>
  <c r="AM66" i="18" s="1"/>
  <c r="M66" i="1"/>
  <c r="J66" i="18" s="1"/>
  <c r="AL66" i="18" s="1"/>
  <c r="L66" i="1"/>
  <c r="D66" i="18" s="1"/>
  <c r="AK66" i="18" s="1"/>
  <c r="A66" i="1"/>
  <c r="A66" i="13" s="1"/>
  <c r="AX65" i="18"/>
  <c r="AW65" i="18"/>
  <c r="AV65" i="18"/>
  <c r="AI65" i="18"/>
  <c r="AG65" i="18"/>
  <c r="AF65" i="18"/>
  <c r="BB65" i="18" s="1"/>
  <c r="AE65" i="18"/>
  <c r="AD65" i="18"/>
  <c r="AC65" i="18"/>
  <c r="V65" i="18"/>
  <c r="T65" i="18"/>
  <c r="AZ65" i="18" s="1"/>
  <c r="S65" i="18"/>
  <c r="O65" i="18"/>
  <c r="N65" i="18"/>
  <c r="I65" i="18"/>
  <c r="H65" i="18"/>
  <c r="C65" i="18"/>
  <c r="B65" i="18"/>
  <c r="Q65" i="15"/>
  <c r="P65" i="15"/>
  <c r="O65" i="15"/>
  <c r="N65" i="15"/>
  <c r="J65" i="15"/>
  <c r="D65" i="15"/>
  <c r="C65" i="15"/>
  <c r="B65" i="15"/>
  <c r="Q65" i="14"/>
  <c r="P65" i="14"/>
  <c r="O65" i="14"/>
  <c r="N65" i="14"/>
  <c r="J65" i="14"/>
  <c r="R65" i="14" s="1"/>
  <c r="C65" i="14"/>
  <c r="B65" i="14"/>
  <c r="P65" i="13"/>
  <c r="O65" i="13"/>
  <c r="N65" i="13"/>
  <c r="M65" i="13"/>
  <c r="I65" i="13"/>
  <c r="Q65" i="13" s="1"/>
  <c r="D65" i="13"/>
  <c r="C65" i="13"/>
  <c r="B65" i="13"/>
  <c r="R65" i="16"/>
  <c r="Q65" i="16"/>
  <c r="P65" i="16"/>
  <c r="O65" i="16"/>
  <c r="K65" i="16"/>
  <c r="S65" i="16" s="1"/>
  <c r="D65" i="16"/>
  <c r="C65" i="16"/>
  <c r="B65" i="16"/>
  <c r="S65" i="11"/>
  <c r="R65" i="11"/>
  <c r="P65" i="11"/>
  <c r="O65" i="11"/>
  <c r="N65" i="11"/>
  <c r="K65" i="11"/>
  <c r="H65" i="11"/>
  <c r="T65" i="11" s="1"/>
  <c r="D65" i="11"/>
  <c r="C65" i="11"/>
  <c r="B65" i="11"/>
  <c r="P65" i="12"/>
  <c r="O65" i="12"/>
  <c r="N65" i="12"/>
  <c r="M65" i="12"/>
  <c r="I65" i="12"/>
  <c r="Q65" i="12" s="1"/>
  <c r="D65" i="12"/>
  <c r="C65" i="12"/>
  <c r="B65" i="12"/>
  <c r="P65" i="10"/>
  <c r="O65" i="10"/>
  <c r="M65" i="10"/>
  <c r="M65" i="18" s="1"/>
  <c r="I65" i="10"/>
  <c r="Q65" i="10" s="1"/>
  <c r="D65" i="10"/>
  <c r="C65" i="10"/>
  <c r="B65" i="10"/>
  <c r="O65" i="1"/>
  <c r="Z65" i="18" s="1"/>
  <c r="AN65" i="18" s="1"/>
  <c r="N65" i="1"/>
  <c r="P65" i="18" s="1"/>
  <c r="AM65" i="18" s="1"/>
  <c r="M65" i="1"/>
  <c r="J65" i="18" s="1"/>
  <c r="AL65" i="18" s="1"/>
  <c r="L65" i="1"/>
  <c r="D65" i="18" s="1"/>
  <c r="AK65" i="18" s="1"/>
  <c r="A65" i="1"/>
  <c r="A65" i="14" s="1"/>
  <c r="AX64" i="18"/>
  <c r="AW64" i="18"/>
  <c r="AV64" i="18"/>
  <c r="AI64" i="18"/>
  <c r="AG64" i="18"/>
  <c r="AF64" i="18"/>
  <c r="BB64" i="18" s="1"/>
  <c r="AE64" i="18"/>
  <c r="AD64" i="18"/>
  <c r="AC64" i="18"/>
  <c r="V64" i="18"/>
  <c r="T64" i="18"/>
  <c r="AZ64" i="18" s="1"/>
  <c r="S64" i="18"/>
  <c r="C64" i="18"/>
  <c r="B64" i="18"/>
  <c r="Q64" i="15"/>
  <c r="P64" i="15"/>
  <c r="O64" i="15"/>
  <c r="N64" i="15"/>
  <c r="J64" i="15"/>
  <c r="R64" i="15" s="1"/>
  <c r="D64" i="15"/>
  <c r="C64" i="15"/>
  <c r="B64" i="15"/>
  <c r="Q64" i="14"/>
  <c r="P64" i="14"/>
  <c r="O64" i="14"/>
  <c r="N64" i="14"/>
  <c r="J64" i="14"/>
  <c r="C64" i="14"/>
  <c r="B64" i="14"/>
  <c r="P64" i="13"/>
  <c r="O64" i="13"/>
  <c r="N64" i="13"/>
  <c r="M64" i="13"/>
  <c r="I64" i="13"/>
  <c r="Q64" i="13" s="1"/>
  <c r="D64" i="13"/>
  <c r="C64" i="13"/>
  <c r="B64" i="13"/>
  <c r="R64" i="16"/>
  <c r="Q64" i="16"/>
  <c r="P64" i="16"/>
  <c r="O64" i="16"/>
  <c r="K64" i="16"/>
  <c r="S64" i="16" s="1"/>
  <c r="D64" i="16"/>
  <c r="C64" i="16"/>
  <c r="B64" i="16"/>
  <c r="S64" i="11"/>
  <c r="R64" i="11"/>
  <c r="P64" i="11"/>
  <c r="O64" i="11"/>
  <c r="N64" i="11"/>
  <c r="K64" i="11"/>
  <c r="H64" i="11"/>
  <c r="T64" i="11" s="1"/>
  <c r="C64" i="11"/>
  <c r="B64" i="11"/>
  <c r="P64" i="12"/>
  <c r="O64" i="12"/>
  <c r="N64" i="12"/>
  <c r="M64" i="12"/>
  <c r="I64" i="12"/>
  <c r="Q64" i="12" s="1"/>
  <c r="D64" i="12"/>
  <c r="C64" i="12"/>
  <c r="B64" i="12"/>
  <c r="P64" i="10"/>
  <c r="O64" i="10"/>
  <c r="M64" i="10"/>
  <c r="M64" i="18" s="1"/>
  <c r="I64" i="10"/>
  <c r="D64" i="10"/>
  <c r="C64" i="10"/>
  <c r="B64" i="10"/>
  <c r="O64" i="1"/>
  <c r="Z64" i="18" s="1"/>
  <c r="AN64" i="18" s="1"/>
  <c r="N64" i="1"/>
  <c r="P64" i="18" s="1"/>
  <c r="AM64" i="18" s="1"/>
  <c r="M64" i="1"/>
  <c r="J64" i="18" s="1"/>
  <c r="L64" i="1"/>
  <c r="D64" i="18" s="1"/>
  <c r="AK64" i="18" s="1"/>
  <c r="A64" i="1"/>
  <c r="A64" i="15" s="1"/>
  <c r="AX63" i="18"/>
  <c r="AW63" i="18"/>
  <c r="AV63" i="18"/>
  <c r="AF63" i="18"/>
  <c r="BB63" i="18" s="1"/>
  <c r="AD63" i="18"/>
  <c r="AC63" i="18"/>
  <c r="V63" i="18"/>
  <c r="T63" i="18"/>
  <c r="AZ63" i="18" s="1"/>
  <c r="S63" i="18"/>
  <c r="C63" i="18"/>
  <c r="B63" i="18"/>
  <c r="Q63" i="15"/>
  <c r="P63" i="15"/>
  <c r="O63" i="15"/>
  <c r="N63" i="15"/>
  <c r="C63" i="15"/>
  <c r="B63" i="15"/>
  <c r="Q63" i="14"/>
  <c r="P63" i="14"/>
  <c r="O63" i="14"/>
  <c r="N63" i="14"/>
  <c r="J63" i="14"/>
  <c r="R63" i="14" s="1"/>
  <c r="C63" i="14"/>
  <c r="B63" i="14"/>
  <c r="P63" i="13"/>
  <c r="O63" i="13"/>
  <c r="N63" i="13"/>
  <c r="M63" i="13"/>
  <c r="I63" i="13"/>
  <c r="D63" i="13"/>
  <c r="C63" i="13"/>
  <c r="B63" i="13"/>
  <c r="R63" i="16"/>
  <c r="Q63" i="16"/>
  <c r="P63" i="16"/>
  <c r="O63" i="16"/>
  <c r="K63" i="16"/>
  <c r="D63" i="16"/>
  <c r="C63" i="16"/>
  <c r="B63" i="16"/>
  <c r="S63" i="11"/>
  <c r="R63" i="11"/>
  <c r="P63" i="11"/>
  <c r="O63" i="11"/>
  <c r="N63" i="11"/>
  <c r="K63" i="11"/>
  <c r="H63" i="11"/>
  <c r="T63" i="11" s="1"/>
  <c r="C63" i="11"/>
  <c r="B63" i="11"/>
  <c r="P63" i="12"/>
  <c r="O63" i="12"/>
  <c r="N63" i="12"/>
  <c r="M63" i="12"/>
  <c r="I63" i="12"/>
  <c r="Q63" i="12" s="1"/>
  <c r="D63" i="12"/>
  <c r="C63" i="12"/>
  <c r="B63" i="12"/>
  <c r="P63" i="10"/>
  <c r="O63" i="10"/>
  <c r="M63" i="10"/>
  <c r="M63" i="18" s="1"/>
  <c r="I63" i="10"/>
  <c r="D63" i="10"/>
  <c r="C63" i="10"/>
  <c r="B63" i="10"/>
  <c r="O63" i="1"/>
  <c r="Z63" i="18" s="1"/>
  <c r="AN63" i="18" s="1"/>
  <c r="N63" i="1"/>
  <c r="P63" i="18" s="1"/>
  <c r="M63" i="1"/>
  <c r="J63" i="18" s="1"/>
  <c r="L63" i="1"/>
  <c r="D63" i="18" s="1"/>
  <c r="AK63" i="18" s="1"/>
  <c r="A63" i="1"/>
  <c r="A63" i="15" s="1"/>
  <c r="AX62" i="18"/>
  <c r="AW62" i="18"/>
  <c r="AV62" i="18"/>
  <c r="AI62" i="18"/>
  <c r="AG62" i="18"/>
  <c r="AF62" i="18"/>
  <c r="BB62" i="18" s="1"/>
  <c r="AE62" i="18"/>
  <c r="AD62" i="18"/>
  <c r="AC62" i="18"/>
  <c r="V62" i="18"/>
  <c r="W62" i="18" s="1"/>
  <c r="T62" i="18"/>
  <c r="AZ62" i="18" s="1"/>
  <c r="S62" i="18"/>
  <c r="I62" i="18"/>
  <c r="H62" i="18"/>
  <c r="C62" i="18"/>
  <c r="B62" i="18"/>
  <c r="Q62" i="15"/>
  <c r="P62" i="15"/>
  <c r="O62" i="15"/>
  <c r="N62" i="15"/>
  <c r="J62" i="15"/>
  <c r="R62" i="15" s="1"/>
  <c r="D62" i="15"/>
  <c r="C62" i="15"/>
  <c r="B62" i="15"/>
  <c r="Q62" i="14"/>
  <c r="P62" i="14"/>
  <c r="O62" i="14"/>
  <c r="N62" i="14"/>
  <c r="J62" i="14"/>
  <c r="C62" i="14"/>
  <c r="B62" i="14"/>
  <c r="P62" i="13"/>
  <c r="O62" i="13"/>
  <c r="N62" i="13"/>
  <c r="M62" i="13"/>
  <c r="I62" i="13"/>
  <c r="Q62" i="13" s="1"/>
  <c r="D62" i="13"/>
  <c r="C62" i="13"/>
  <c r="B62" i="13"/>
  <c r="R62" i="16"/>
  <c r="Q62" i="16"/>
  <c r="P62" i="16"/>
  <c r="O62" i="16"/>
  <c r="K62" i="16"/>
  <c r="S62" i="16" s="1"/>
  <c r="D62" i="16"/>
  <c r="C62" i="16"/>
  <c r="B62" i="16"/>
  <c r="S62" i="11"/>
  <c r="R62" i="11"/>
  <c r="P62" i="11"/>
  <c r="O62" i="11"/>
  <c r="N62" i="11"/>
  <c r="K62" i="11"/>
  <c r="H62" i="11"/>
  <c r="T62" i="11" s="1"/>
  <c r="D62" i="11"/>
  <c r="C62" i="11"/>
  <c r="B62" i="11"/>
  <c r="P62" i="12"/>
  <c r="O62" i="12"/>
  <c r="N62" i="12"/>
  <c r="M62" i="12"/>
  <c r="I62" i="12"/>
  <c r="Q62" i="12" s="1"/>
  <c r="D62" i="12"/>
  <c r="C62" i="12"/>
  <c r="B62" i="12"/>
  <c r="P62" i="10"/>
  <c r="O62" i="10"/>
  <c r="M62" i="10"/>
  <c r="M62" i="18" s="1"/>
  <c r="I62" i="10"/>
  <c r="Q62" i="10" s="1"/>
  <c r="D62" i="10"/>
  <c r="C62" i="10"/>
  <c r="B62" i="10"/>
  <c r="O62" i="1"/>
  <c r="Z62" i="18" s="1"/>
  <c r="AN62" i="18" s="1"/>
  <c r="N62" i="1"/>
  <c r="P62" i="18" s="1"/>
  <c r="AM62" i="18" s="1"/>
  <c r="M62" i="1"/>
  <c r="J62" i="18" s="1"/>
  <c r="AL62" i="18" s="1"/>
  <c r="L62" i="1"/>
  <c r="D62" i="18" s="1"/>
  <c r="AK62" i="18" s="1"/>
  <c r="A62" i="1"/>
  <c r="A62" i="13" s="1"/>
  <c r="AX61" i="18"/>
  <c r="AW61" i="18"/>
  <c r="AV61" i="18"/>
  <c r="AI61" i="18"/>
  <c r="AG61" i="18"/>
  <c r="AF61" i="18"/>
  <c r="BB61" i="18" s="1"/>
  <c r="AE61" i="18"/>
  <c r="AD61" i="18"/>
  <c r="AC61" i="18"/>
  <c r="V61" i="18"/>
  <c r="T61" i="18"/>
  <c r="AZ61" i="18" s="1"/>
  <c r="S61" i="18"/>
  <c r="I61" i="18"/>
  <c r="H61" i="18"/>
  <c r="C61" i="18"/>
  <c r="B61" i="18"/>
  <c r="Q61" i="15"/>
  <c r="P61" i="15"/>
  <c r="O61" i="15"/>
  <c r="N61" i="15"/>
  <c r="J61" i="15"/>
  <c r="R61" i="15" s="1"/>
  <c r="D61" i="15"/>
  <c r="C61" i="15"/>
  <c r="B61" i="15"/>
  <c r="Q61" i="14"/>
  <c r="P61" i="14"/>
  <c r="O61" i="14"/>
  <c r="N61" i="14"/>
  <c r="J61" i="14"/>
  <c r="R61" i="14" s="1"/>
  <c r="C61" i="14"/>
  <c r="B61" i="14"/>
  <c r="P61" i="13"/>
  <c r="O61" i="13"/>
  <c r="N61" i="13"/>
  <c r="M61" i="13"/>
  <c r="I61" i="13"/>
  <c r="Q61" i="13" s="1"/>
  <c r="D61" i="13"/>
  <c r="C61" i="13"/>
  <c r="B61" i="13"/>
  <c r="R61" i="16"/>
  <c r="Q61" i="16"/>
  <c r="P61" i="16"/>
  <c r="O61" i="16"/>
  <c r="K61" i="16"/>
  <c r="S61" i="16" s="1"/>
  <c r="D61" i="16"/>
  <c r="C61" i="16"/>
  <c r="B61" i="16"/>
  <c r="S61" i="11"/>
  <c r="R61" i="11"/>
  <c r="P61" i="11"/>
  <c r="O61" i="11"/>
  <c r="N61" i="11"/>
  <c r="K61" i="11"/>
  <c r="H61" i="11"/>
  <c r="T61" i="11" s="1"/>
  <c r="D61" i="11"/>
  <c r="C61" i="11"/>
  <c r="B61" i="11"/>
  <c r="P61" i="12"/>
  <c r="O61" i="12"/>
  <c r="N61" i="12"/>
  <c r="M61" i="12"/>
  <c r="I61" i="12"/>
  <c r="Q61" i="12" s="1"/>
  <c r="D61" i="12"/>
  <c r="C61" i="12"/>
  <c r="B61" i="12"/>
  <c r="P61" i="10"/>
  <c r="O61" i="10"/>
  <c r="M61" i="10"/>
  <c r="I61" i="10"/>
  <c r="Q61" i="10" s="1"/>
  <c r="D61" i="10"/>
  <c r="C61" i="10"/>
  <c r="B61" i="10"/>
  <c r="O61" i="1"/>
  <c r="Z61" i="18" s="1"/>
  <c r="AN61" i="18" s="1"/>
  <c r="N61" i="1"/>
  <c r="P61" i="18" s="1"/>
  <c r="AM61" i="18" s="1"/>
  <c r="M61" i="1"/>
  <c r="J61" i="18" s="1"/>
  <c r="AL61" i="18" s="1"/>
  <c r="L61" i="1"/>
  <c r="D61" i="18" s="1"/>
  <c r="AK61" i="18" s="1"/>
  <c r="A61" i="1"/>
  <c r="A61" i="13" s="1"/>
  <c r="AX60" i="18"/>
  <c r="AW60" i="18"/>
  <c r="AV60" i="18"/>
  <c r="AF60" i="18"/>
  <c r="BB60" i="18" s="1"/>
  <c r="AD60" i="18"/>
  <c r="AC60" i="18"/>
  <c r="V60" i="18"/>
  <c r="W60" i="18" s="1"/>
  <c r="T60" i="18"/>
  <c r="AZ60" i="18" s="1"/>
  <c r="S60" i="18"/>
  <c r="I60" i="18"/>
  <c r="H60" i="18"/>
  <c r="C60" i="18"/>
  <c r="B60" i="18"/>
  <c r="Q60" i="15"/>
  <c r="P60" i="15"/>
  <c r="O60" i="15"/>
  <c r="N60" i="15"/>
  <c r="J60" i="15"/>
  <c r="C60" i="15"/>
  <c r="B60" i="15"/>
  <c r="Q60" i="14"/>
  <c r="P60" i="14"/>
  <c r="O60" i="14"/>
  <c r="N60" i="14"/>
  <c r="J60" i="14"/>
  <c r="D60" i="14"/>
  <c r="C60" i="14"/>
  <c r="B60" i="14"/>
  <c r="P60" i="13"/>
  <c r="O60" i="13"/>
  <c r="N60" i="13"/>
  <c r="M60" i="13"/>
  <c r="I60" i="13"/>
  <c r="D60" i="13"/>
  <c r="C60" i="13"/>
  <c r="B60" i="13"/>
  <c r="R60" i="16"/>
  <c r="Q60" i="16"/>
  <c r="P60" i="16"/>
  <c r="O60" i="16"/>
  <c r="K60" i="16"/>
  <c r="S60" i="16" s="1"/>
  <c r="D60" i="16"/>
  <c r="C60" i="16"/>
  <c r="B60" i="16"/>
  <c r="S60" i="11"/>
  <c r="R60" i="11"/>
  <c r="P60" i="11"/>
  <c r="O60" i="11"/>
  <c r="N60" i="11"/>
  <c r="K60" i="11"/>
  <c r="H60" i="11"/>
  <c r="T60" i="11" s="1"/>
  <c r="D60" i="11"/>
  <c r="C60" i="11"/>
  <c r="B60" i="11"/>
  <c r="P60" i="12"/>
  <c r="O60" i="12"/>
  <c r="N60" i="12"/>
  <c r="M60" i="12"/>
  <c r="I60" i="12"/>
  <c r="Q60" i="12" s="1"/>
  <c r="D60" i="12"/>
  <c r="C60" i="12"/>
  <c r="B60" i="12"/>
  <c r="P60" i="10"/>
  <c r="O60" i="10"/>
  <c r="M60" i="10"/>
  <c r="M60" i="18" s="1"/>
  <c r="I60" i="10"/>
  <c r="Q60" i="10" s="1"/>
  <c r="D60" i="10"/>
  <c r="C60" i="10"/>
  <c r="B60" i="10"/>
  <c r="O60" i="1"/>
  <c r="Z60" i="18" s="1"/>
  <c r="AN60" i="18" s="1"/>
  <c r="N60" i="1"/>
  <c r="P60" i="18" s="1"/>
  <c r="AM60" i="18" s="1"/>
  <c r="M60" i="1"/>
  <c r="J60" i="18" s="1"/>
  <c r="AL60" i="18" s="1"/>
  <c r="L60" i="1"/>
  <c r="D60" i="18" s="1"/>
  <c r="AK60" i="18" s="1"/>
  <c r="A60" i="1"/>
  <c r="A60" i="14" s="1"/>
  <c r="AX59" i="18"/>
  <c r="AW59" i="18"/>
  <c r="AV59" i="18"/>
  <c r="AI59" i="18"/>
  <c r="AG59" i="18"/>
  <c r="AF59" i="18"/>
  <c r="BB59" i="18" s="1"/>
  <c r="AE59" i="18"/>
  <c r="AD59" i="18"/>
  <c r="AC59" i="18"/>
  <c r="V59" i="18"/>
  <c r="T59" i="18"/>
  <c r="AZ59" i="18" s="1"/>
  <c r="S59" i="18"/>
  <c r="I59" i="18"/>
  <c r="H59" i="18"/>
  <c r="C59" i="18"/>
  <c r="B59" i="18"/>
  <c r="Q59" i="15"/>
  <c r="P59" i="15"/>
  <c r="O59" i="15"/>
  <c r="N59" i="15"/>
  <c r="J59" i="15"/>
  <c r="C59" i="15"/>
  <c r="B59" i="15"/>
  <c r="Q59" i="14"/>
  <c r="P59" i="14"/>
  <c r="O59" i="14"/>
  <c r="N59" i="14"/>
  <c r="J59" i="14"/>
  <c r="D59" i="14"/>
  <c r="C59" i="14"/>
  <c r="B59" i="14"/>
  <c r="P59" i="13"/>
  <c r="O59" i="13"/>
  <c r="N59" i="13"/>
  <c r="M59" i="13"/>
  <c r="I59" i="13"/>
  <c r="D59" i="13"/>
  <c r="C59" i="13"/>
  <c r="B59" i="13"/>
  <c r="R59" i="16"/>
  <c r="Q59" i="16"/>
  <c r="P59" i="16"/>
  <c r="O59" i="16"/>
  <c r="K59" i="16"/>
  <c r="S59" i="16" s="1"/>
  <c r="D59" i="16"/>
  <c r="C59" i="16"/>
  <c r="B59" i="16"/>
  <c r="S59" i="11"/>
  <c r="R59" i="11"/>
  <c r="P59" i="11"/>
  <c r="O59" i="11"/>
  <c r="N59" i="11"/>
  <c r="K59" i="11"/>
  <c r="H59" i="11"/>
  <c r="T59" i="11" s="1"/>
  <c r="D59" i="11"/>
  <c r="C59" i="11"/>
  <c r="B59" i="11"/>
  <c r="P59" i="12"/>
  <c r="O59" i="12"/>
  <c r="N59" i="12"/>
  <c r="M59" i="12"/>
  <c r="I59" i="12"/>
  <c r="Q59" i="12" s="1"/>
  <c r="D59" i="12"/>
  <c r="C59" i="12"/>
  <c r="B59" i="12"/>
  <c r="P59" i="10"/>
  <c r="O59" i="10"/>
  <c r="M59" i="10"/>
  <c r="M59" i="18" s="1"/>
  <c r="I59" i="10"/>
  <c r="Q59" i="10" s="1"/>
  <c r="D59" i="10"/>
  <c r="C59" i="10"/>
  <c r="B59" i="10"/>
  <c r="O59" i="1"/>
  <c r="Z59" i="18" s="1"/>
  <c r="AN59" i="18" s="1"/>
  <c r="N59" i="1"/>
  <c r="P59" i="18" s="1"/>
  <c r="AM59" i="18" s="1"/>
  <c r="M59" i="1"/>
  <c r="J59" i="18" s="1"/>
  <c r="AL59" i="18" s="1"/>
  <c r="L59" i="1"/>
  <c r="D59" i="18" s="1"/>
  <c r="AK59" i="18" s="1"/>
  <c r="A59" i="1"/>
  <c r="A59" i="13" s="1"/>
  <c r="AX58" i="18"/>
  <c r="AW58" i="18"/>
  <c r="AV58" i="18"/>
  <c r="AI58" i="18"/>
  <c r="AG58" i="18"/>
  <c r="AF58" i="18"/>
  <c r="BB58" i="18" s="1"/>
  <c r="AE58" i="18"/>
  <c r="AD58" i="18"/>
  <c r="AC58" i="18"/>
  <c r="V58" i="18"/>
  <c r="T58" i="18"/>
  <c r="AZ58" i="18" s="1"/>
  <c r="S58" i="18"/>
  <c r="I58" i="18"/>
  <c r="H58" i="18"/>
  <c r="C58" i="18"/>
  <c r="B58" i="18"/>
  <c r="Q58" i="15"/>
  <c r="P58" i="15"/>
  <c r="O58" i="15"/>
  <c r="N58" i="15"/>
  <c r="J58" i="15"/>
  <c r="C58" i="15"/>
  <c r="B58" i="15"/>
  <c r="Q58" i="14"/>
  <c r="P58" i="14"/>
  <c r="O58" i="14"/>
  <c r="N58" i="14"/>
  <c r="J58" i="14"/>
  <c r="D58" i="14"/>
  <c r="C58" i="14"/>
  <c r="B58" i="14"/>
  <c r="P58" i="13"/>
  <c r="O58" i="13"/>
  <c r="N58" i="13"/>
  <c r="M58" i="13"/>
  <c r="I58" i="13"/>
  <c r="D58" i="13"/>
  <c r="C58" i="13"/>
  <c r="B58" i="13"/>
  <c r="R58" i="16"/>
  <c r="Q58" i="16"/>
  <c r="P58" i="16"/>
  <c r="O58" i="16"/>
  <c r="K58" i="16"/>
  <c r="S58" i="16" s="1"/>
  <c r="D58" i="16"/>
  <c r="C58" i="16"/>
  <c r="B58" i="16"/>
  <c r="S58" i="11"/>
  <c r="R58" i="11"/>
  <c r="P58" i="11"/>
  <c r="O58" i="11"/>
  <c r="N58" i="11"/>
  <c r="K58" i="11"/>
  <c r="H58" i="11"/>
  <c r="T58" i="11" s="1"/>
  <c r="D58" i="11"/>
  <c r="C58" i="11"/>
  <c r="B58" i="11"/>
  <c r="P58" i="12"/>
  <c r="O58" i="12"/>
  <c r="N58" i="12"/>
  <c r="M58" i="12"/>
  <c r="I58" i="12"/>
  <c r="Q58" i="12" s="1"/>
  <c r="D58" i="12"/>
  <c r="C58" i="12"/>
  <c r="B58" i="12"/>
  <c r="P58" i="10"/>
  <c r="O58" i="10"/>
  <c r="M58" i="10"/>
  <c r="I58" i="10"/>
  <c r="Q58" i="10" s="1"/>
  <c r="D58" i="10"/>
  <c r="C58" i="10"/>
  <c r="B58" i="10"/>
  <c r="O58" i="1"/>
  <c r="Z58" i="18" s="1"/>
  <c r="AN58" i="18" s="1"/>
  <c r="N58" i="1"/>
  <c r="P58" i="18" s="1"/>
  <c r="AM58" i="18" s="1"/>
  <c r="M58" i="1"/>
  <c r="J58" i="18" s="1"/>
  <c r="AL58" i="18" s="1"/>
  <c r="L58" i="1"/>
  <c r="D58" i="18" s="1"/>
  <c r="AK58" i="18" s="1"/>
  <c r="A58" i="1"/>
  <c r="A58" i="14" s="1"/>
  <c r="AX57" i="18"/>
  <c r="AW57" i="18"/>
  <c r="AV57" i="18"/>
  <c r="AI57" i="18"/>
  <c r="AG57" i="18"/>
  <c r="AF57" i="18"/>
  <c r="BB57" i="18" s="1"/>
  <c r="AE57" i="18"/>
  <c r="AD57" i="18"/>
  <c r="AC57" i="18"/>
  <c r="V57" i="18"/>
  <c r="T57" i="18"/>
  <c r="AZ57" i="18" s="1"/>
  <c r="S57" i="18"/>
  <c r="I57" i="18"/>
  <c r="H57" i="18"/>
  <c r="C57" i="18"/>
  <c r="B57" i="18"/>
  <c r="Q57" i="15"/>
  <c r="P57" i="15"/>
  <c r="O57" i="15"/>
  <c r="N57" i="15"/>
  <c r="J57" i="15"/>
  <c r="C57" i="15"/>
  <c r="B57" i="15"/>
  <c r="Q57" i="14"/>
  <c r="P57" i="14"/>
  <c r="O57" i="14"/>
  <c r="N57" i="14"/>
  <c r="J57" i="14"/>
  <c r="D57" i="14"/>
  <c r="C57" i="14"/>
  <c r="B57" i="14"/>
  <c r="P57" i="13"/>
  <c r="O57" i="13"/>
  <c r="N57" i="13"/>
  <c r="M57" i="13"/>
  <c r="I57" i="13"/>
  <c r="D57" i="13"/>
  <c r="C57" i="13"/>
  <c r="B57" i="13"/>
  <c r="R57" i="16"/>
  <c r="Q57" i="16"/>
  <c r="P57" i="16"/>
  <c r="O57" i="16"/>
  <c r="K57" i="16"/>
  <c r="S57" i="16" s="1"/>
  <c r="D57" i="16"/>
  <c r="C57" i="16"/>
  <c r="B57" i="16"/>
  <c r="S57" i="11"/>
  <c r="R57" i="11"/>
  <c r="P57" i="11"/>
  <c r="O57" i="11"/>
  <c r="N57" i="11"/>
  <c r="K57" i="11"/>
  <c r="H57" i="11"/>
  <c r="T57" i="11" s="1"/>
  <c r="D57" i="11"/>
  <c r="C57" i="11"/>
  <c r="B57" i="11"/>
  <c r="P57" i="12"/>
  <c r="O57" i="12"/>
  <c r="N57" i="12"/>
  <c r="M57" i="12"/>
  <c r="I57" i="12"/>
  <c r="Q57" i="12" s="1"/>
  <c r="D57" i="12"/>
  <c r="C57" i="12"/>
  <c r="B57" i="12"/>
  <c r="P57" i="10"/>
  <c r="O57" i="10"/>
  <c r="M57" i="10"/>
  <c r="I57" i="10"/>
  <c r="Q57" i="10" s="1"/>
  <c r="D57" i="10"/>
  <c r="C57" i="10"/>
  <c r="B57" i="10"/>
  <c r="O57" i="1"/>
  <c r="Z57" i="18" s="1"/>
  <c r="AN57" i="18" s="1"/>
  <c r="N57" i="1"/>
  <c r="P57" i="18" s="1"/>
  <c r="M57" i="1"/>
  <c r="J57" i="18" s="1"/>
  <c r="L57" i="1"/>
  <c r="D57" i="18" s="1"/>
  <c r="AK57" i="18" s="1"/>
  <c r="A57" i="1"/>
  <c r="A57" i="18" s="1"/>
  <c r="AX56" i="18"/>
  <c r="AW56" i="18"/>
  <c r="AV56" i="18"/>
  <c r="AF56" i="18"/>
  <c r="BB56" i="18" s="1"/>
  <c r="AD56" i="18"/>
  <c r="AC56" i="18"/>
  <c r="V56" i="18"/>
  <c r="W56" i="18" s="1"/>
  <c r="T56" i="18"/>
  <c r="AZ56" i="18" s="1"/>
  <c r="S56" i="18"/>
  <c r="C56" i="18"/>
  <c r="B56" i="18"/>
  <c r="Q56" i="15"/>
  <c r="P56" i="15"/>
  <c r="O56" i="15"/>
  <c r="N56" i="15"/>
  <c r="J56" i="15"/>
  <c r="R56" i="15" s="1"/>
  <c r="D56" i="15"/>
  <c r="C56" i="15"/>
  <c r="B56" i="15"/>
  <c r="Q56" i="14"/>
  <c r="P56" i="14"/>
  <c r="O56" i="14"/>
  <c r="N56" i="14"/>
  <c r="J56" i="14"/>
  <c r="R56" i="14" s="1"/>
  <c r="C56" i="14"/>
  <c r="B56" i="14"/>
  <c r="P56" i="13"/>
  <c r="O56" i="13"/>
  <c r="N56" i="13"/>
  <c r="M56" i="13"/>
  <c r="I56" i="13"/>
  <c r="Q56" i="13" s="1"/>
  <c r="D56" i="13"/>
  <c r="C56" i="13"/>
  <c r="B56" i="13"/>
  <c r="R56" i="16"/>
  <c r="Q56" i="16"/>
  <c r="P56" i="16"/>
  <c r="O56" i="16"/>
  <c r="K56" i="16"/>
  <c r="S56" i="16" s="1"/>
  <c r="D56" i="16"/>
  <c r="C56" i="16"/>
  <c r="B56" i="16"/>
  <c r="S56" i="11"/>
  <c r="R56" i="11"/>
  <c r="P56" i="11"/>
  <c r="O56" i="11"/>
  <c r="N56" i="11"/>
  <c r="K56" i="11"/>
  <c r="H56" i="11"/>
  <c r="T56" i="11" s="1"/>
  <c r="C56" i="11"/>
  <c r="B56" i="11"/>
  <c r="P56" i="12"/>
  <c r="O56" i="12"/>
  <c r="N56" i="12"/>
  <c r="M56" i="12"/>
  <c r="I56" i="12"/>
  <c r="Q56" i="12" s="1"/>
  <c r="D56" i="12"/>
  <c r="C56" i="12"/>
  <c r="B56" i="12"/>
  <c r="P56" i="10"/>
  <c r="O56" i="10"/>
  <c r="M56" i="10"/>
  <c r="I56" i="10"/>
  <c r="D56" i="10"/>
  <c r="C56" i="10"/>
  <c r="B56" i="10"/>
  <c r="O56" i="1"/>
  <c r="Z56" i="18" s="1"/>
  <c r="AN56" i="18" s="1"/>
  <c r="N56" i="1"/>
  <c r="P56" i="18" s="1"/>
  <c r="AM56" i="18" s="1"/>
  <c r="M56" i="1"/>
  <c r="J56" i="18" s="1"/>
  <c r="AL56" i="18" s="1"/>
  <c r="L56" i="1"/>
  <c r="D56" i="18" s="1"/>
  <c r="AK56" i="18" s="1"/>
  <c r="A56" i="1"/>
  <c r="A56" i="13" s="1"/>
  <c r="AX55" i="18"/>
  <c r="AW55" i="18"/>
  <c r="AV55" i="18"/>
  <c r="AI55" i="18"/>
  <c r="AG55" i="18"/>
  <c r="AF55" i="18"/>
  <c r="BB55" i="18" s="1"/>
  <c r="AE55" i="18"/>
  <c r="AD55" i="18"/>
  <c r="AC55" i="18"/>
  <c r="V55" i="18"/>
  <c r="T55" i="18"/>
  <c r="AZ55" i="18" s="1"/>
  <c r="S55" i="18"/>
  <c r="I55" i="18"/>
  <c r="H55" i="18"/>
  <c r="C55" i="18"/>
  <c r="B55" i="18"/>
  <c r="Q55" i="15"/>
  <c r="P55" i="15"/>
  <c r="O55" i="15"/>
  <c r="N55" i="15"/>
  <c r="J55" i="15"/>
  <c r="R55" i="15" s="1"/>
  <c r="D55" i="15"/>
  <c r="C55" i="15"/>
  <c r="B55" i="15"/>
  <c r="Q55" i="14"/>
  <c r="P55" i="14"/>
  <c r="O55" i="14"/>
  <c r="N55" i="14"/>
  <c r="J55" i="14"/>
  <c r="R55" i="14" s="1"/>
  <c r="C55" i="14"/>
  <c r="B55" i="14"/>
  <c r="P55" i="13"/>
  <c r="O55" i="13"/>
  <c r="N55" i="13"/>
  <c r="M55" i="13"/>
  <c r="I55" i="13"/>
  <c r="Q55" i="13" s="1"/>
  <c r="D55" i="13"/>
  <c r="C55" i="13"/>
  <c r="B55" i="13"/>
  <c r="R55" i="16"/>
  <c r="Q55" i="16"/>
  <c r="P55" i="16"/>
  <c r="O55" i="16"/>
  <c r="K55" i="16"/>
  <c r="S55" i="16" s="1"/>
  <c r="D55" i="16"/>
  <c r="C55" i="16"/>
  <c r="B55" i="16"/>
  <c r="S55" i="11"/>
  <c r="R55" i="11"/>
  <c r="P55" i="11"/>
  <c r="O55" i="11"/>
  <c r="N55" i="11"/>
  <c r="K55" i="11"/>
  <c r="H55" i="11"/>
  <c r="T55" i="11" s="1"/>
  <c r="D55" i="11"/>
  <c r="C55" i="11"/>
  <c r="B55" i="11"/>
  <c r="P55" i="12"/>
  <c r="O55" i="12"/>
  <c r="N55" i="12"/>
  <c r="M55" i="12"/>
  <c r="I55" i="12"/>
  <c r="Q55" i="12" s="1"/>
  <c r="D55" i="12"/>
  <c r="C55" i="12"/>
  <c r="B55" i="12"/>
  <c r="P55" i="10"/>
  <c r="O55" i="10"/>
  <c r="M55" i="10"/>
  <c r="I55" i="10"/>
  <c r="Q55" i="10" s="1"/>
  <c r="D55" i="10"/>
  <c r="C55" i="10"/>
  <c r="B55" i="10"/>
  <c r="O55" i="1"/>
  <c r="Z55" i="18" s="1"/>
  <c r="AN55" i="18" s="1"/>
  <c r="N55" i="1"/>
  <c r="P55" i="18" s="1"/>
  <c r="AM55" i="18" s="1"/>
  <c r="M55" i="1"/>
  <c r="J55" i="18" s="1"/>
  <c r="AL55" i="18" s="1"/>
  <c r="L55" i="1"/>
  <c r="D55" i="18" s="1"/>
  <c r="AK55" i="18" s="1"/>
  <c r="A55" i="1"/>
  <c r="A55" i="18" s="1"/>
  <c r="AX54" i="18"/>
  <c r="AW54" i="18"/>
  <c r="AV54" i="18"/>
  <c r="AI54" i="18"/>
  <c r="AG54" i="18"/>
  <c r="AF54" i="18"/>
  <c r="BB54" i="18" s="1"/>
  <c r="AE54" i="18"/>
  <c r="AD54" i="18"/>
  <c r="AC54" i="18"/>
  <c r="Y54" i="18"/>
  <c r="W54" i="18"/>
  <c r="V54" i="18"/>
  <c r="U54" i="18"/>
  <c r="T54" i="18"/>
  <c r="AZ54" i="18" s="1"/>
  <c r="S54" i="18"/>
  <c r="O54" i="18"/>
  <c r="N54" i="18"/>
  <c r="I54" i="18"/>
  <c r="H54" i="18"/>
  <c r="C54" i="18"/>
  <c r="B54" i="18"/>
  <c r="Q54" i="15"/>
  <c r="P54" i="15"/>
  <c r="O54" i="15"/>
  <c r="N54" i="15"/>
  <c r="J54" i="15"/>
  <c r="R54" i="15" s="1"/>
  <c r="D54" i="15"/>
  <c r="C54" i="15"/>
  <c r="B54" i="15"/>
  <c r="Q54" i="14"/>
  <c r="P54" i="14"/>
  <c r="O54" i="14"/>
  <c r="N54" i="14"/>
  <c r="J54" i="14"/>
  <c r="R54" i="14" s="1"/>
  <c r="C54" i="14"/>
  <c r="B54" i="14"/>
  <c r="P54" i="13"/>
  <c r="O54" i="13"/>
  <c r="N54" i="13"/>
  <c r="M54" i="13"/>
  <c r="I54" i="13"/>
  <c r="Q54" i="13" s="1"/>
  <c r="D54" i="13"/>
  <c r="C54" i="13"/>
  <c r="B54" i="13"/>
  <c r="R54" i="16"/>
  <c r="Q54" i="16"/>
  <c r="P54" i="16"/>
  <c r="O54" i="16"/>
  <c r="K54" i="16"/>
  <c r="S54" i="16" s="1"/>
  <c r="D54" i="16"/>
  <c r="C54" i="16"/>
  <c r="B54" i="16"/>
  <c r="S54" i="11"/>
  <c r="R54" i="11"/>
  <c r="P54" i="11"/>
  <c r="O54" i="11"/>
  <c r="N54" i="11"/>
  <c r="K54" i="11"/>
  <c r="H54" i="11"/>
  <c r="T54" i="11" s="1"/>
  <c r="D54" i="11"/>
  <c r="C54" i="11"/>
  <c r="B54" i="11"/>
  <c r="P54" i="12"/>
  <c r="O54" i="12"/>
  <c r="N54" i="12"/>
  <c r="M54" i="12"/>
  <c r="I54" i="12"/>
  <c r="Q54" i="12" s="1"/>
  <c r="D54" i="12"/>
  <c r="C54" i="12"/>
  <c r="B54" i="12"/>
  <c r="P54" i="10"/>
  <c r="O54" i="10"/>
  <c r="M54" i="10"/>
  <c r="I54" i="10"/>
  <c r="Q54" i="10" s="1"/>
  <c r="D54" i="10"/>
  <c r="C54" i="10"/>
  <c r="B54" i="10"/>
  <c r="O54" i="1"/>
  <c r="Z54" i="18" s="1"/>
  <c r="AN54" i="18" s="1"/>
  <c r="N54" i="1"/>
  <c r="P54" i="18" s="1"/>
  <c r="AM54" i="18" s="1"/>
  <c r="M54" i="1"/>
  <c r="J54" i="18" s="1"/>
  <c r="AL54" i="18" s="1"/>
  <c r="L54" i="1"/>
  <c r="D54" i="18" s="1"/>
  <c r="AK54" i="18" s="1"/>
  <c r="A54" i="1"/>
  <c r="A54" i="15" s="1"/>
  <c r="AX53" i="18"/>
  <c r="AW53" i="18"/>
  <c r="AV53" i="18"/>
  <c r="AI53" i="18"/>
  <c r="AG53" i="18"/>
  <c r="AF53" i="18"/>
  <c r="BB53" i="18" s="1"/>
  <c r="AE53" i="18"/>
  <c r="AD53" i="18"/>
  <c r="AC53" i="18"/>
  <c r="V53" i="18"/>
  <c r="T53" i="18"/>
  <c r="AZ53" i="18" s="1"/>
  <c r="S53" i="18"/>
  <c r="I53" i="18"/>
  <c r="H53" i="18"/>
  <c r="C53" i="18"/>
  <c r="B53" i="18"/>
  <c r="Q53" i="15"/>
  <c r="P53" i="15"/>
  <c r="O53" i="15"/>
  <c r="N53" i="15"/>
  <c r="J53" i="15"/>
  <c r="C53" i="15"/>
  <c r="B53" i="15"/>
  <c r="Q53" i="14"/>
  <c r="P53" i="14"/>
  <c r="O53" i="14"/>
  <c r="N53" i="14"/>
  <c r="J53" i="14"/>
  <c r="C53" i="14"/>
  <c r="B53" i="14"/>
  <c r="P53" i="13"/>
  <c r="O53" i="13"/>
  <c r="N53" i="13"/>
  <c r="M53" i="13"/>
  <c r="I53" i="13"/>
  <c r="D53" i="13"/>
  <c r="C53" i="13"/>
  <c r="B53" i="13"/>
  <c r="R53" i="16"/>
  <c r="Q53" i="16"/>
  <c r="P53" i="16"/>
  <c r="O53" i="16"/>
  <c r="K53" i="16"/>
  <c r="S53" i="16" s="1"/>
  <c r="D53" i="16"/>
  <c r="C53" i="16"/>
  <c r="B53" i="16"/>
  <c r="S53" i="11"/>
  <c r="R53" i="11"/>
  <c r="P53" i="11"/>
  <c r="O53" i="11"/>
  <c r="N53" i="11"/>
  <c r="K53" i="11"/>
  <c r="H53" i="11"/>
  <c r="T53" i="11" s="1"/>
  <c r="C53" i="11"/>
  <c r="B53" i="11"/>
  <c r="P53" i="12"/>
  <c r="O53" i="12"/>
  <c r="N53" i="12"/>
  <c r="M53" i="12"/>
  <c r="I53" i="12"/>
  <c r="Q53" i="12" s="1"/>
  <c r="D53" i="12"/>
  <c r="C53" i="12"/>
  <c r="B53" i="12"/>
  <c r="P53" i="10"/>
  <c r="O53" i="10"/>
  <c r="M53" i="10"/>
  <c r="M53" i="18" s="1"/>
  <c r="I53" i="10"/>
  <c r="Q53" i="10" s="1"/>
  <c r="D53" i="10"/>
  <c r="C53" i="10"/>
  <c r="B53" i="10"/>
  <c r="O53" i="1"/>
  <c r="Z53" i="18" s="1"/>
  <c r="AN53" i="18" s="1"/>
  <c r="N53" i="1"/>
  <c r="P53" i="18" s="1"/>
  <c r="M53" i="1"/>
  <c r="J53" i="18" s="1"/>
  <c r="L53" i="1"/>
  <c r="D53" i="18" s="1"/>
  <c r="AK53" i="18" s="1"/>
  <c r="A53" i="1"/>
  <c r="A53" i="14" s="1"/>
  <c r="AX52" i="18"/>
  <c r="AW52" i="18"/>
  <c r="AV52" i="18"/>
  <c r="AI52" i="18"/>
  <c r="AG52" i="18"/>
  <c r="AF52" i="18"/>
  <c r="BB52" i="18" s="1"/>
  <c r="AE52" i="18"/>
  <c r="AD52" i="18"/>
  <c r="AC52" i="18"/>
  <c r="Y52" i="18"/>
  <c r="W52" i="18"/>
  <c r="V52" i="18"/>
  <c r="U52" i="18"/>
  <c r="T52" i="18"/>
  <c r="AZ52" i="18" s="1"/>
  <c r="S52" i="18"/>
  <c r="O52" i="18"/>
  <c r="N52" i="18"/>
  <c r="I52" i="18"/>
  <c r="H52" i="18"/>
  <c r="C52" i="18"/>
  <c r="B52" i="18"/>
  <c r="Q52" i="15"/>
  <c r="P52" i="15"/>
  <c r="O52" i="15"/>
  <c r="N52" i="15"/>
  <c r="J52" i="15"/>
  <c r="R52" i="15" s="1"/>
  <c r="D52" i="15"/>
  <c r="C52" i="15"/>
  <c r="B52" i="15"/>
  <c r="Q52" i="14"/>
  <c r="P52" i="14"/>
  <c r="O52" i="14"/>
  <c r="N52" i="14"/>
  <c r="J52" i="14"/>
  <c r="R52" i="14" s="1"/>
  <c r="C52" i="14"/>
  <c r="B52" i="14"/>
  <c r="P52" i="13"/>
  <c r="O52" i="13"/>
  <c r="N52" i="13"/>
  <c r="M52" i="13"/>
  <c r="I52" i="13"/>
  <c r="Q52" i="13" s="1"/>
  <c r="D52" i="13"/>
  <c r="C52" i="13"/>
  <c r="B52" i="13"/>
  <c r="R52" i="16"/>
  <c r="Q52" i="16"/>
  <c r="P52" i="16"/>
  <c r="O52" i="16"/>
  <c r="K52" i="16"/>
  <c r="S52" i="16" s="1"/>
  <c r="D52" i="16"/>
  <c r="C52" i="16"/>
  <c r="B52" i="16"/>
  <c r="S52" i="11"/>
  <c r="R52" i="11"/>
  <c r="P52" i="11"/>
  <c r="O52" i="11"/>
  <c r="N52" i="11"/>
  <c r="K52" i="11"/>
  <c r="H52" i="11"/>
  <c r="T52" i="11" s="1"/>
  <c r="D52" i="11"/>
  <c r="C52" i="11"/>
  <c r="B52" i="11"/>
  <c r="P52" i="12"/>
  <c r="O52" i="12"/>
  <c r="N52" i="12"/>
  <c r="M52" i="12"/>
  <c r="I52" i="12"/>
  <c r="Q52" i="12" s="1"/>
  <c r="D52" i="12"/>
  <c r="C52" i="12"/>
  <c r="B52" i="12"/>
  <c r="P52" i="10"/>
  <c r="O52" i="10"/>
  <c r="M52" i="10"/>
  <c r="I52" i="10"/>
  <c r="Q52" i="10" s="1"/>
  <c r="D52" i="10"/>
  <c r="C52" i="10"/>
  <c r="B52" i="10"/>
  <c r="O52" i="1"/>
  <c r="Z52" i="18" s="1"/>
  <c r="AN52" i="18" s="1"/>
  <c r="N52" i="1"/>
  <c r="P52" i="18" s="1"/>
  <c r="AM52" i="18" s="1"/>
  <c r="M52" i="1"/>
  <c r="J52" i="18" s="1"/>
  <c r="AL52" i="18" s="1"/>
  <c r="L52" i="1"/>
  <c r="D52" i="18" s="1"/>
  <c r="AK52" i="18" s="1"/>
  <c r="A52" i="1"/>
  <c r="A52" i="13" s="1"/>
  <c r="AX51" i="18"/>
  <c r="AW51" i="18"/>
  <c r="AV51" i="18"/>
  <c r="AI51" i="18"/>
  <c r="AG51" i="18"/>
  <c r="AF51" i="18"/>
  <c r="BB51" i="18" s="1"/>
  <c r="AE51" i="18"/>
  <c r="AD51" i="18"/>
  <c r="AC51" i="18"/>
  <c r="Y51" i="18"/>
  <c r="W51" i="18"/>
  <c r="V51" i="18"/>
  <c r="BA51" i="18" s="1"/>
  <c r="U51" i="18"/>
  <c r="T51" i="18"/>
  <c r="AZ51" i="18" s="1"/>
  <c r="S51" i="18"/>
  <c r="O51" i="18"/>
  <c r="N51" i="18"/>
  <c r="I51" i="18"/>
  <c r="H51" i="18"/>
  <c r="C51" i="18"/>
  <c r="B51" i="18"/>
  <c r="Q51" i="15"/>
  <c r="P51" i="15"/>
  <c r="O51" i="15"/>
  <c r="N51" i="15"/>
  <c r="J51" i="15"/>
  <c r="R51" i="15" s="1"/>
  <c r="D51" i="15"/>
  <c r="C51" i="15"/>
  <c r="B51" i="15"/>
  <c r="Q51" i="14"/>
  <c r="P51" i="14"/>
  <c r="O51" i="14"/>
  <c r="N51" i="14"/>
  <c r="J51" i="14"/>
  <c r="R51" i="14" s="1"/>
  <c r="C51" i="14"/>
  <c r="B51" i="14"/>
  <c r="P51" i="13"/>
  <c r="O51" i="13"/>
  <c r="N51" i="13"/>
  <c r="M51" i="13"/>
  <c r="I51" i="13"/>
  <c r="Q51" i="13" s="1"/>
  <c r="D51" i="13"/>
  <c r="C51" i="13"/>
  <c r="B51" i="13"/>
  <c r="R51" i="16"/>
  <c r="Q51" i="16"/>
  <c r="P51" i="16"/>
  <c r="O51" i="16"/>
  <c r="K51" i="16"/>
  <c r="S51" i="16" s="1"/>
  <c r="D51" i="16"/>
  <c r="C51" i="16"/>
  <c r="B51" i="16"/>
  <c r="S51" i="11"/>
  <c r="R51" i="11"/>
  <c r="P51" i="11"/>
  <c r="O51" i="11"/>
  <c r="Q51" i="11" s="1"/>
  <c r="N51" i="11"/>
  <c r="K51" i="11"/>
  <c r="H51" i="11"/>
  <c r="T51" i="11" s="1"/>
  <c r="D51" i="11"/>
  <c r="C51" i="11"/>
  <c r="B51" i="11"/>
  <c r="P51" i="12"/>
  <c r="O51" i="12"/>
  <c r="N51" i="12"/>
  <c r="M51" i="12"/>
  <c r="I51" i="12"/>
  <c r="Q51" i="12" s="1"/>
  <c r="D51" i="12"/>
  <c r="C51" i="12"/>
  <c r="B51" i="12"/>
  <c r="P51" i="10"/>
  <c r="O51" i="10"/>
  <c r="M51" i="10"/>
  <c r="M51" i="18" s="1"/>
  <c r="I51" i="10"/>
  <c r="Q51" i="10" s="1"/>
  <c r="D51" i="10"/>
  <c r="C51" i="10"/>
  <c r="B51" i="10"/>
  <c r="O51" i="1"/>
  <c r="Z51" i="18" s="1"/>
  <c r="AN51" i="18" s="1"/>
  <c r="N51" i="1"/>
  <c r="P51" i="18" s="1"/>
  <c r="AM51" i="18" s="1"/>
  <c r="M51" i="1"/>
  <c r="J51" i="18" s="1"/>
  <c r="AL51" i="18" s="1"/>
  <c r="L51" i="1"/>
  <c r="D51" i="18" s="1"/>
  <c r="AK51" i="18" s="1"/>
  <c r="A51" i="1"/>
  <c r="A51" i="18" s="1"/>
  <c r="AX50" i="18"/>
  <c r="AW50" i="18"/>
  <c r="AV50" i="18"/>
  <c r="AI50" i="18"/>
  <c r="AG50" i="18"/>
  <c r="AF50" i="18"/>
  <c r="BB50" i="18" s="1"/>
  <c r="AE50" i="18"/>
  <c r="AD50" i="18"/>
  <c r="AC50" i="18"/>
  <c r="Y50" i="18"/>
  <c r="W50" i="18"/>
  <c r="V50" i="18"/>
  <c r="U50" i="18"/>
  <c r="T50" i="18"/>
  <c r="AZ50" i="18" s="1"/>
  <c r="S50" i="18"/>
  <c r="O50" i="18"/>
  <c r="N50" i="18"/>
  <c r="I50" i="18"/>
  <c r="H50" i="18"/>
  <c r="C50" i="18"/>
  <c r="B50" i="18"/>
  <c r="Q50" i="15"/>
  <c r="P50" i="15"/>
  <c r="O50" i="15"/>
  <c r="N50" i="15"/>
  <c r="J50" i="15"/>
  <c r="R50" i="15" s="1"/>
  <c r="D50" i="15"/>
  <c r="C50" i="15"/>
  <c r="B50" i="15"/>
  <c r="Q50" i="14"/>
  <c r="P50" i="14"/>
  <c r="O50" i="14"/>
  <c r="N50" i="14"/>
  <c r="J50" i="14"/>
  <c r="R50" i="14" s="1"/>
  <c r="C50" i="14"/>
  <c r="B50" i="14"/>
  <c r="P50" i="13"/>
  <c r="O50" i="13"/>
  <c r="N50" i="13"/>
  <c r="M50" i="13"/>
  <c r="I50" i="13"/>
  <c r="Q50" i="13" s="1"/>
  <c r="D50" i="13"/>
  <c r="C50" i="13"/>
  <c r="B50" i="13"/>
  <c r="R50" i="16"/>
  <c r="Q50" i="16"/>
  <c r="P50" i="16"/>
  <c r="O50" i="16"/>
  <c r="K50" i="16"/>
  <c r="S50" i="16" s="1"/>
  <c r="D50" i="16"/>
  <c r="C50" i="16"/>
  <c r="B50" i="16"/>
  <c r="S50" i="11"/>
  <c r="R50" i="11"/>
  <c r="P50" i="11"/>
  <c r="O50" i="11"/>
  <c r="N50" i="11"/>
  <c r="K50" i="11"/>
  <c r="H50" i="11"/>
  <c r="T50" i="11" s="1"/>
  <c r="D50" i="11"/>
  <c r="C50" i="11"/>
  <c r="B50" i="11"/>
  <c r="P50" i="12"/>
  <c r="O50" i="12"/>
  <c r="N50" i="12"/>
  <c r="M50" i="12"/>
  <c r="I50" i="12"/>
  <c r="Q50" i="12" s="1"/>
  <c r="D50" i="12"/>
  <c r="C50" i="12"/>
  <c r="B50" i="12"/>
  <c r="P50" i="10"/>
  <c r="O50" i="10"/>
  <c r="M50" i="10"/>
  <c r="I50" i="10"/>
  <c r="Q50" i="10" s="1"/>
  <c r="D50" i="10"/>
  <c r="C50" i="10"/>
  <c r="B50" i="10"/>
  <c r="O50" i="1"/>
  <c r="Z50" i="18" s="1"/>
  <c r="AN50" i="18" s="1"/>
  <c r="N50" i="1"/>
  <c r="P50" i="18" s="1"/>
  <c r="AM50" i="18" s="1"/>
  <c r="M50" i="1"/>
  <c r="J50" i="18" s="1"/>
  <c r="AL50" i="18" s="1"/>
  <c r="L50" i="1"/>
  <c r="D50" i="18" s="1"/>
  <c r="AK50" i="18" s="1"/>
  <c r="A50" i="1"/>
  <c r="A50" i="15" s="1"/>
  <c r="AX49" i="18"/>
  <c r="AW49" i="18"/>
  <c r="AV49" i="18"/>
  <c r="AI49" i="18"/>
  <c r="AG49" i="18"/>
  <c r="AF49" i="18"/>
  <c r="BB49" i="18" s="1"/>
  <c r="AE49" i="18"/>
  <c r="AD49" i="18"/>
  <c r="AC49" i="18"/>
  <c r="Y49" i="18"/>
  <c r="W49" i="18"/>
  <c r="V49" i="18"/>
  <c r="BA49" i="18" s="1"/>
  <c r="U49" i="18"/>
  <c r="T49" i="18"/>
  <c r="AZ49" i="18" s="1"/>
  <c r="S49" i="18"/>
  <c r="O49" i="18"/>
  <c r="N49" i="18"/>
  <c r="I49" i="18"/>
  <c r="H49" i="18"/>
  <c r="C49" i="18"/>
  <c r="B49" i="18"/>
  <c r="Q49" i="15"/>
  <c r="P49" i="15"/>
  <c r="O49" i="15"/>
  <c r="N49" i="15"/>
  <c r="J49" i="15"/>
  <c r="R49" i="15" s="1"/>
  <c r="D49" i="15"/>
  <c r="C49" i="15"/>
  <c r="B49" i="15"/>
  <c r="Q49" i="14"/>
  <c r="P49" i="14"/>
  <c r="O49" i="14"/>
  <c r="N49" i="14"/>
  <c r="J49" i="14"/>
  <c r="R49" i="14" s="1"/>
  <c r="C49" i="14"/>
  <c r="B49" i="14"/>
  <c r="P49" i="13"/>
  <c r="O49" i="13"/>
  <c r="N49" i="13"/>
  <c r="M49" i="13"/>
  <c r="I49" i="13"/>
  <c r="Q49" i="13" s="1"/>
  <c r="D49" i="13"/>
  <c r="C49" i="13"/>
  <c r="B49" i="13"/>
  <c r="R49" i="16"/>
  <c r="Q49" i="16"/>
  <c r="P49" i="16"/>
  <c r="O49" i="16"/>
  <c r="K49" i="16"/>
  <c r="S49" i="16" s="1"/>
  <c r="D49" i="16"/>
  <c r="C49" i="16"/>
  <c r="B49" i="16"/>
  <c r="S49" i="11"/>
  <c r="R49" i="11"/>
  <c r="P49" i="11"/>
  <c r="O49" i="11"/>
  <c r="N49" i="11"/>
  <c r="K49" i="11"/>
  <c r="H49" i="11"/>
  <c r="T49" i="11" s="1"/>
  <c r="D49" i="11"/>
  <c r="C49" i="11"/>
  <c r="B49" i="11"/>
  <c r="P49" i="12"/>
  <c r="O49" i="12"/>
  <c r="N49" i="12"/>
  <c r="M49" i="12"/>
  <c r="I49" i="12"/>
  <c r="Q49" i="12" s="1"/>
  <c r="D49" i="12"/>
  <c r="C49" i="12"/>
  <c r="B49" i="12"/>
  <c r="P49" i="10"/>
  <c r="O49" i="10"/>
  <c r="M49" i="10"/>
  <c r="I49" i="10"/>
  <c r="Q49" i="10" s="1"/>
  <c r="D49" i="10"/>
  <c r="C49" i="10"/>
  <c r="B49" i="10"/>
  <c r="O49" i="1"/>
  <c r="Z49" i="18" s="1"/>
  <c r="AN49" i="18" s="1"/>
  <c r="N49" i="1"/>
  <c r="P49" i="18" s="1"/>
  <c r="AM49" i="18" s="1"/>
  <c r="M49" i="1"/>
  <c r="J49" i="18" s="1"/>
  <c r="AL49" i="18" s="1"/>
  <c r="L49" i="1"/>
  <c r="D49" i="18" s="1"/>
  <c r="AK49" i="18" s="1"/>
  <c r="A49" i="1"/>
  <c r="A49" i="15" s="1"/>
  <c r="AX48" i="18"/>
  <c r="AW48" i="18"/>
  <c r="AV48" i="18"/>
  <c r="AI48" i="18"/>
  <c r="AG48" i="18"/>
  <c r="AF48" i="18"/>
  <c r="BB48" i="18" s="1"/>
  <c r="AE48" i="18"/>
  <c r="AD48" i="18"/>
  <c r="AC48" i="18"/>
  <c r="Y48" i="18"/>
  <c r="W48" i="18"/>
  <c r="V48" i="18"/>
  <c r="U48" i="18"/>
  <c r="T48" i="18"/>
  <c r="AZ48" i="18" s="1"/>
  <c r="S48" i="18"/>
  <c r="O48" i="18"/>
  <c r="N48" i="18"/>
  <c r="I48" i="18"/>
  <c r="H48" i="18"/>
  <c r="C48" i="18"/>
  <c r="B48" i="18"/>
  <c r="Q48" i="15"/>
  <c r="P48" i="15"/>
  <c r="O48" i="15"/>
  <c r="N48" i="15"/>
  <c r="J48" i="15"/>
  <c r="R48" i="15" s="1"/>
  <c r="D48" i="15"/>
  <c r="C48" i="15"/>
  <c r="B48" i="15"/>
  <c r="Q48" i="14"/>
  <c r="P48" i="14"/>
  <c r="O48" i="14"/>
  <c r="N48" i="14"/>
  <c r="J48" i="14"/>
  <c r="R48" i="14" s="1"/>
  <c r="C48" i="14"/>
  <c r="B48" i="14"/>
  <c r="P48" i="13"/>
  <c r="O48" i="13"/>
  <c r="N48" i="13"/>
  <c r="M48" i="13"/>
  <c r="I48" i="13"/>
  <c r="Q48" i="13" s="1"/>
  <c r="D48" i="13"/>
  <c r="C48" i="13"/>
  <c r="B48" i="13"/>
  <c r="R48" i="16"/>
  <c r="Q48" i="16"/>
  <c r="P48" i="16"/>
  <c r="O48" i="16"/>
  <c r="K48" i="16"/>
  <c r="S48" i="16" s="1"/>
  <c r="D48" i="16"/>
  <c r="C48" i="16"/>
  <c r="B48" i="16"/>
  <c r="S48" i="11"/>
  <c r="R48" i="11"/>
  <c r="P48" i="11"/>
  <c r="O48" i="11"/>
  <c r="N48" i="11"/>
  <c r="K48" i="11"/>
  <c r="H48" i="11"/>
  <c r="T48" i="11" s="1"/>
  <c r="D48" i="11"/>
  <c r="C48" i="11"/>
  <c r="B48" i="11"/>
  <c r="P48" i="12"/>
  <c r="O48" i="12"/>
  <c r="N48" i="12"/>
  <c r="M48" i="12"/>
  <c r="I48" i="12"/>
  <c r="Q48" i="12" s="1"/>
  <c r="D48" i="12"/>
  <c r="C48" i="12"/>
  <c r="B48" i="12"/>
  <c r="P48" i="10"/>
  <c r="O48" i="10"/>
  <c r="M48" i="10"/>
  <c r="M48" i="18" s="1"/>
  <c r="I48" i="10"/>
  <c r="Q48" i="10" s="1"/>
  <c r="D48" i="10"/>
  <c r="C48" i="10"/>
  <c r="B48" i="10"/>
  <c r="O48" i="1"/>
  <c r="Z48" i="18" s="1"/>
  <c r="AN48" i="18" s="1"/>
  <c r="N48" i="1"/>
  <c r="P48" i="18" s="1"/>
  <c r="AM48" i="18" s="1"/>
  <c r="M48" i="1"/>
  <c r="J48" i="18" s="1"/>
  <c r="AL48" i="18" s="1"/>
  <c r="L48" i="1"/>
  <c r="D48" i="18" s="1"/>
  <c r="AK48" i="18" s="1"/>
  <c r="A48" i="1"/>
  <c r="A48" i="14" s="1"/>
  <c r="AX47" i="18"/>
  <c r="AW47" i="18"/>
  <c r="AV47" i="18"/>
  <c r="AI47" i="18"/>
  <c r="AG47" i="18"/>
  <c r="AF47" i="18"/>
  <c r="BB47" i="18" s="1"/>
  <c r="AE47" i="18"/>
  <c r="AD47" i="18"/>
  <c r="AC47" i="18"/>
  <c r="Y47" i="18"/>
  <c r="W47" i="18"/>
  <c r="V47" i="18"/>
  <c r="U47" i="18"/>
  <c r="T47" i="18"/>
  <c r="AZ47" i="18" s="1"/>
  <c r="S47" i="18"/>
  <c r="O47" i="18"/>
  <c r="N47" i="18"/>
  <c r="I47" i="18"/>
  <c r="H47" i="18"/>
  <c r="C47" i="18"/>
  <c r="B47" i="18"/>
  <c r="Q47" i="15"/>
  <c r="P47" i="15"/>
  <c r="O47" i="15"/>
  <c r="N47" i="15"/>
  <c r="J47" i="15"/>
  <c r="R47" i="15" s="1"/>
  <c r="D47" i="15"/>
  <c r="C47" i="15"/>
  <c r="B47" i="15"/>
  <c r="Q47" i="14"/>
  <c r="P47" i="14"/>
  <c r="O47" i="14"/>
  <c r="N47" i="14"/>
  <c r="J47" i="14"/>
  <c r="R47" i="14" s="1"/>
  <c r="C47" i="14"/>
  <c r="B47" i="14"/>
  <c r="P47" i="13"/>
  <c r="O47" i="13"/>
  <c r="N47" i="13"/>
  <c r="M47" i="13"/>
  <c r="I47" i="13"/>
  <c r="Q47" i="13" s="1"/>
  <c r="D47" i="13"/>
  <c r="C47" i="13"/>
  <c r="B47" i="13"/>
  <c r="R47" i="16"/>
  <c r="Q47" i="16"/>
  <c r="P47" i="16"/>
  <c r="O47" i="16"/>
  <c r="K47" i="16"/>
  <c r="S47" i="16" s="1"/>
  <c r="D47" i="16"/>
  <c r="C47" i="16"/>
  <c r="B47" i="16"/>
  <c r="S47" i="11"/>
  <c r="R47" i="11"/>
  <c r="P47" i="11"/>
  <c r="O47" i="11"/>
  <c r="N47" i="11"/>
  <c r="K47" i="11"/>
  <c r="H47" i="11"/>
  <c r="T47" i="11" s="1"/>
  <c r="D47" i="11"/>
  <c r="C47" i="11"/>
  <c r="B47" i="11"/>
  <c r="P47" i="12"/>
  <c r="O47" i="12"/>
  <c r="N47" i="12"/>
  <c r="M47" i="12"/>
  <c r="I47" i="12"/>
  <c r="Q47" i="12" s="1"/>
  <c r="D47" i="12"/>
  <c r="C47" i="12"/>
  <c r="B47" i="12"/>
  <c r="P47" i="10"/>
  <c r="O47" i="10"/>
  <c r="M47" i="10"/>
  <c r="I47" i="10"/>
  <c r="Q47" i="10" s="1"/>
  <c r="D47" i="10"/>
  <c r="C47" i="10"/>
  <c r="B47" i="10"/>
  <c r="O47" i="1"/>
  <c r="Z47" i="18" s="1"/>
  <c r="AN47" i="18" s="1"/>
  <c r="N47" i="1"/>
  <c r="P47" i="18" s="1"/>
  <c r="AM47" i="18" s="1"/>
  <c r="M47" i="1"/>
  <c r="J47" i="18" s="1"/>
  <c r="AL47" i="18" s="1"/>
  <c r="L47" i="1"/>
  <c r="D47" i="18" s="1"/>
  <c r="AK47" i="18" s="1"/>
  <c r="A47" i="1"/>
  <c r="A47" i="13" s="1"/>
  <c r="AX46" i="18"/>
  <c r="AW46" i="18"/>
  <c r="AV46" i="18"/>
  <c r="AI46" i="18"/>
  <c r="AG46" i="18"/>
  <c r="AF46" i="18"/>
  <c r="BB46" i="18" s="1"/>
  <c r="AE46" i="18"/>
  <c r="AD46" i="18"/>
  <c r="AC46" i="18"/>
  <c r="V46" i="18"/>
  <c r="W46" i="18" s="1"/>
  <c r="T46" i="18"/>
  <c r="AZ46" i="18" s="1"/>
  <c r="S46" i="18"/>
  <c r="O46" i="18"/>
  <c r="N46" i="18"/>
  <c r="I46" i="18"/>
  <c r="H46" i="18"/>
  <c r="C46" i="18"/>
  <c r="B46" i="18"/>
  <c r="Q46" i="15"/>
  <c r="P46" i="15"/>
  <c r="O46" i="15"/>
  <c r="N46" i="15"/>
  <c r="J46" i="15"/>
  <c r="C46" i="15"/>
  <c r="B46" i="15"/>
  <c r="Q46" i="14"/>
  <c r="P46" i="14"/>
  <c r="O46" i="14"/>
  <c r="N46" i="14"/>
  <c r="J46" i="14"/>
  <c r="R46" i="14" s="1"/>
  <c r="C46" i="14"/>
  <c r="B46" i="14"/>
  <c r="P46" i="13"/>
  <c r="O46" i="13"/>
  <c r="N46" i="13"/>
  <c r="M46" i="13"/>
  <c r="I46" i="13"/>
  <c r="D46" i="13"/>
  <c r="C46" i="13"/>
  <c r="B46" i="13"/>
  <c r="R46" i="16"/>
  <c r="Q46" i="16"/>
  <c r="P46" i="16"/>
  <c r="O46" i="16"/>
  <c r="K46" i="16"/>
  <c r="S46" i="16" s="1"/>
  <c r="D46" i="16"/>
  <c r="C46" i="16"/>
  <c r="B46" i="16"/>
  <c r="S46" i="11"/>
  <c r="R46" i="11"/>
  <c r="P46" i="11"/>
  <c r="O46" i="11"/>
  <c r="N46" i="11"/>
  <c r="K46" i="11"/>
  <c r="H46" i="11"/>
  <c r="T46" i="11" s="1"/>
  <c r="D46" i="11"/>
  <c r="C46" i="11"/>
  <c r="B46" i="11"/>
  <c r="P46" i="12"/>
  <c r="O46" i="12"/>
  <c r="N46" i="12"/>
  <c r="M46" i="12"/>
  <c r="I46" i="12"/>
  <c r="Q46" i="12" s="1"/>
  <c r="D46" i="12"/>
  <c r="C46" i="12"/>
  <c r="B46" i="12"/>
  <c r="P46" i="10"/>
  <c r="O46" i="10"/>
  <c r="M46" i="10"/>
  <c r="M46" i="18" s="1"/>
  <c r="I46" i="10"/>
  <c r="Q46" i="10" s="1"/>
  <c r="D46" i="10"/>
  <c r="C46" i="10"/>
  <c r="B46" i="10"/>
  <c r="O46" i="1"/>
  <c r="Z46" i="18" s="1"/>
  <c r="AN46" i="18" s="1"/>
  <c r="N46" i="1"/>
  <c r="P46" i="18" s="1"/>
  <c r="AM46" i="18" s="1"/>
  <c r="M46" i="1"/>
  <c r="J46" i="18" s="1"/>
  <c r="AL46" i="18" s="1"/>
  <c r="L46" i="1"/>
  <c r="D46" i="18" s="1"/>
  <c r="AK46" i="18" s="1"/>
  <c r="A46" i="1"/>
  <c r="A46" i="13" s="1"/>
  <c r="AX45" i="18"/>
  <c r="AW45" i="18"/>
  <c r="AV45" i="18"/>
  <c r="AI45" i="18"/>
  <c r="AG45" i="18"/>
  <c r="AF45" i="18"/>
  <c r="BB45" i="18" s="1"/>
  <c r="AE45" i="18"/>
  <c r="AD45" i="18"/>
  <c r="AC45" i="18"/>
  <c r="Y45" i="18"/>
  <c r="W45" i="18"/>
  <c r="V45" i="18"/>
  <c r="BA45" i="18" s="1"/>
  <c r="U45" i="18"/>
  <c r="T45" i="18"/>
  <c r="AZ45" i="18" s="1"/>
  <c r="S45" i="18"/>
  <c r="O45" i="18"/>
  <c r="N45" i="18"/>
  <c r="I45" i="18"/>
  <c r="H45" i="18"/>
  <c r="C45" i="18"/>
  <c r="B45" i="18"/>
  <c r="Q45" i="15"/>
  <c r="P45" i="15"/>
  <c r="O45" i="15"/>
  <c r="N45" i="15"/>
  <c r="J45" i="15"/>
  <c r="R45" i="15" s="1"/>
  <c r="D45" i="15"/>
  <c r="C45" i="15"/>
  <c r="B45" i="15"/>
  <c r="Q45" i="14"/>
  <c r="P45" i="14"/>
  <c r="O45" i="14"/>
  <c r="N45" i="14"/>
  <c r="J45" i="14"/>
  <c r="R45" i="14" s="1"/>
  <c r="C45" i="14"/>
  <c r="B45" i="14"/>
  <c r="P45" i="13"/>
  <c r="O45" i="13"/>
  <c r="N45" i="13"/>
  <c r="M45" i="13"/>
  <c r="I45" i="13"/>
  <c r="Q45" i="13" s="1"/>
  <c r="D45" i="13"/>
  <c r="C45" i="13"/>
  <c r="B45" i="13"/>
  <c r="R45" i="16"/>
  <c r="Q45" i="16"/>
  <c r="P45" i="16"/>
  <c r="O45" i="16"/>
  <c r="K45" i="16"/>
  <c r="S45" i="16" s="1"/>
  <c r="D45" i="16"/>
  <c r="C45" i="16"/>
  <c r="B45" i="16"/>
  <c r="S45" i="11"/>
  <c r="R45" i="11"/>
  <c r="P45" i="11"/>
  <c r="O45" i="11"/>
  <c r="Q45" i="11" s="1"/>
  <c r="N45" i="11"/>
  <c r="K45" i="11"/>
  <c r="H45" i="11"/>
  <c r="T45" i="11" s="1"/>
  <c r="D45" i="11"/>
  <c r="C45" i="11"/>
  <c r="B45" i="11"/>
  <c r="P45" i="12"/>
  <c r="O45" i="12"/>
  <c r="N45" i="12"/>
  <c r="M45" i="12"/>
  <c r="I45" i="12"/>
  <c r="Q45" i="12" s="1"/>
  <c r="D45" i="12"/>
  <c r="C45" i="12"/>
  <c r="B45" i="12"/>
  <c r="P45" i="10"/>
  <c r="O45" i="10"/>
  <c r="M45" i="10"/>
  <c r="I45" i="10"/>
  <c r="Q45" i="10" s="1"/>
  <c r="D45" i="10"/>
  <c r="C45" i="10"/>
  <c r="B45" i="10"/>
  <c r="O45" i="1"/>
  <c r="Z45" i="18" s="1"/>
  <c r="AN45" i="18" s="1"/>
  <c r="N45" i="1"/>
  <c r="P45" i="18" s="1"/>
  <c r="AM45" i="18" s="1"/>
  <c r="M45" i="1"/>
  <c r="J45" i="18" s="1"/>
  <c r="AL45" i="18" s="1"/>
  <c r="L45" i="1"/>
  <c r="D45" i="18" s="1"/>
  <c r="AK45" i="18" s="1"/>
  <c r="A45" i="1"/>
  <c r="A45" i="13" s="1"/>
  <c r="AX44" i="18"/>
  <c r="AW44" i="18"/>
  <c r="AV44" i="18"/>
  <c r="AI44" i="18"/>
  <c r="AG44" i="18"/>
  <c r="AF44" i="18"/>
  <c r="BB44" i="18" s="1"/>
  <c r="AE44" i="18"/>
  <c r="AD44" i="18"/>
  <c r="AC44" i="18"/>
  <c r="Y44" i="18"/>
  <c r="W44" i="18"/>
  <c r="V44" i="18"/>
  <c r="U44" i="18"/>
  <c r="T44" i="18"/>
  <c r="AZ44" i="18" s="1"/>
  <c r="S44" i="18"/>
  <c r="O44" i="18"/>
  <c r="N44" i="18"/>
  <c r="I44" i="18"/>
  <c r="H44" i="18"/>
  <c r="C44" i="18"/>
  <c r="B44" i="18"/>
  <c r="Q44" i="15"/>
  <c r="P44" i="15"/>
  <c r="O44" i="15"/>
  <c r="N44" i="15"/>
  <c r="J44" i="15"/>
  <c r="R44" i="15" s="1"/>
  <c r="D44" i="15"/>
  <c r="C44" i="15"/>
  <c r="B44" i="15"/>
  <c r="Q44" i="14"/>
  <c r="P44" i="14"/>
  <c r="O44" i="14"/>
  <c r="N44" i="14"/>
  <c r="J44" i="14"/>
  <c r="R44" i="14" s="1"/>
  <c r="C44" i="14"/>
  <c r="B44" i="14"/>
  <c r="P44" i="13"/>
  <c r="O44" i="13"/>
  <c r="N44" i="13"/>
  <c r="M44" i="13"/>
  <c r="I44" i="13"/>
  <c r="Q44" i="13" s="1"/>
  <c r="D44" i="13"/>
  <c r="C44" i="13"/>
  <c r="B44" i="13"/>
  <c r="R44" i="16"/>
  <c r="Q44" i="16"/>
  <c r="P44" i="16"/>
  <c r="O44" i="16"/>
  <c r="K44" i="16"/>
  <c r="S44" i="16" s="1"/>
  <c r="D44" i="16"/>
  <c r="C44" i="16"/>
  <c r="B44" i="16"/>
  <c r="S44" i="11"/>
  <c r="R44" i="11"/>
  <c r="P44" i="11"/>
  <c r="O44" i="11"/>
  <c r="N44" i="11"/>
  <c r="K44" i="11"/>
  <c r="H44" i="11"/>
  <c r="T44" i="11" s="1"/>
  <c r="D44" i="11"/>
  <c r="C44" i="11"/>
  <c r="B44" i="11"/>
  <c r="P44" i="12"/>
  <c r="O44" i="12"/>
  <c r="N44" i="12"/>
  <c r="M44" i="12"/>
  <c r="I44" i="12"/>
  <c r="Q44" i="12" s="1"/>
  <c r="D44" i="12"/>
  <c r="C44" i="12"/>
  <c r="B44" i="12"/>
  <c r="P44" i="10"/>
  <c r="O44" i="10"/>
  <c r="M44" i="10"/>
  <c r="M44" i="18" s="1"/>
  <c r="I44" i="10"/>
  <c r="Q44" i="10" s="1"/>
  <c r="D44" i="10"/>
  <c r="C44" i="10"/>
  <c r="B44" i="10"/>
  <c r="O44" i="1"/>
  <c r="Z44" i="18" s="1"/>
  <c r="AN44" i="18" s="1"/>
  <c r="N44" i="1"/>
  <c r="P44" i="18" s="1"/>
  <c r="AM44" i="18" s="1"/>
  <c r="M44" i="1"/>
  <c r="J44" i="18" s="1"/>
  <c r="AL44" i="18" s="1"/>
  <c r="L44" i="1"/>
  <c r="D44" i="18" s="1"/>
  <c r="AK44" i="18" s="1"/>
  <c r="A44" i="1"/>
  <c r="A44" i="13" s="1"/>
  <c r="AX43" i="18"/>
  <c r="AW43" i="18"/>
  <c r="AV43" i="18"/>
  <c r="AI43" i="18"/>
  <c r="AG43" i="18"/>
  <c r="AF43" i="18"/>
  <c r="BB43" i="18" s="1"/>
  <c r="AE43" i="18"/>
  <c r="AD43" i="18"/>
  <c r="AC43" i="18"/>
  <c r="Y43" i="18"/>
  <c r="W43" i="18"/>
  <c r="V43" i="18"/>
  <c r="U43" i="18"/>
  <c r="T43" i="18"/>
  <c r="AZ43" i="18" s="1"/>
  <c r="S43" i="18"/>
  <c r="O43" i="18"/>
  <c r="N43" i="18"/>
  <c r="I43" i="18"/>
  <c r="H43" i="18"/>
  <c r="C43" i="18"/>
  <c r="B43" i="18"/>
  <c r="Q43" i="15"/>
  <c r="P43" i="15"/>
  <c r="O43" i="15"/>
  <c r="N43" i="15"/>
  <c r="J43" i="15"/>
  <c r="R43" i="15" s="1"/>
  <c r="D43" i="15"/>
  <c r="C43" i="15"/>
  <c r="B43" i="15"/>
  <c r="Q43" i="14"/>
  <c r="P43" i="14"/>
  <c r="O43" i="14"/>
  <c r="N43" i="14"/>
  <c r="J43" i="14"/>
  <c r="R43" i="14" s="1"/>
  <c r="C43" i="14"/>
  <c r="B43" i="14"/>
  <c r="P43" i="13"/>
  <c r="O43" i="13"/>
  <c r="N43" i="13"/>
  <c r="M43" i="13"/>
  <c r="I43" i="13"/>
  <c r="Q43" i="13" s="1"/>
  <c r="D43" i="13"/>
  <c r="C43" i="13"/>
  <c r="B43" i="13"/>
  <c r="R43" i="16"/>
  <c r="Q43" i="16"/>
  <c r="P43" i="16"/>
  <c r="O43" i="16"/>
  <c r="K43" i="16"/>
  <c r="S43" i="16" s="1"/>
  <c r="D43" i="16"/>
  <c r="C43" i="16"/>
  <c r="B43" i="16"/>
  <c r="S43" i="11"/>
  <c r="R43" i="11"/>
  <c r="P43" i="11"/>
  <c r="O43" i="11"/>
  <c r="N43" i="11"/>
  <c r="K43" i="11"/>
  <c r="H43" i="11"/>
  <c r="T43" i="11" s="1"/>
  <c r="D43" i="11"/>
  <c r="C43" i="11"/>
  <c r="B43" i="11"/>
  <c r="P43" i="12"/>
  <c r="O43" i="12"/>
  <c r="N43" i="12"/>
  <c r="M43" i="12"/>
  <c r="I43" i="12"/>
  <c r="Q43" i="12" s="1"/>
  <c r="D43" i="12"/>
  <c r="C43" i="12"/>
  <c r="B43" i="12"/>
  <c r="P43" i="10"/>
  <c r="O43" i="10"/>
  <c r="M43" i="10"/>
  <c r="M43" i="18" s="1"/>
  <c r="I43" i="10"/>
  <c r="Q43" i="10" s="1"/>
  <c r="D43" i="10"/>
  <c r="C43" i="10"/>
  <c r="B43" i="10"/>
  <c r="O43" i="1"/>
  <c r="Z43" i="18" s="1"/>
  <c r="AN43" i="18" s="1"/>
  <c r="N43" i="1"/>
  <c r="P43" i="18" s="1"/>
  <c r="AM43" i="18" s="1"/>
  <c r="M43" i="1"/>
  <c r="J43" i="18" s="1"/>
  <c r="AL43" i="18" s="1"/>
  <c r="L43" i="1"/>
  <c r="D43" i="18" s="1"/>
  <c r="AK43" i="18" s="1"/>
  <c r="A43" i="1"/>
  <c r="A43" i="15" s="1"/>
  <c r="AX42" i="18"/>
  <c r="AW42" i="18"/>
  <c r="AV42" i="18"/>
  <c r="AI42" i="18"/>
  <c r="AG42" i="18"/>
  <c r="AF42" i="18"/>
  <c r="BB42" i="18" s="1"/>
  <c r="AE42" i="18"/>
  <c r="AD42" i="18"/>
  <c r="AC42" i="18"/>
  <c r="Y42" i="18"/>
  <c r="W42" i="18"/>
  <c r="V42" i="18"/>
  <c r="U42" i="18"/>
  <c r="T42" i="18"/>
  <c r="AZ42" i="18" s="1"/>
  <c r="S42" i="18"/>
  <c r="O42" i="18"/>
  <c r="N42" i="18"/>
  <c r="I42" i="18"/>
  <c r="H42" i="18"/>
  <c r="C42" i="18"/>
  <c r="B42" i="18"/>
  <c r="Q42" i="15"/>
  <c r="P42" i="15"/>
  <c r="O42" i="15"/>
  <c r="N42" i="15"/>
  <c r="J42" i="15"/>
  <c r="R42" i="15" s="1"/>
  <c r="D42" i="15"/>
  <c r="C42" i="15"/>
  <c r="B42" i="15"/>
  <c r="Q42" i="14"/>
  <c r="P42" i="14"/>
  <c r="O42" i="14"/>
  <c r="N42" i="14"/>
  <c r="J42" i="14"/>
  <c r="R42" i="14" s="1"/>
  <c r="C42" i="14"/>
  <c r="B42" i="14"/>
  <c r="P42" i="13"/>
  <c r="O42" i="13"/>
  <c r="N42" i="13"/>
  <c r="M42" i="13"/>
  <c r="I42" i="13"/>
  <c r="Q42" i="13" s="1"/>
  <c r="D42" i="13"/>
  <c r="C42" i="13"/>
  <c r="B42" i="13"/>
  <c r="R42" i="16"/>
  <c r="Q42" i="16"/>
  <c r="P42" i="16"/>
  <c r="O42" i="16"/>
  <c r="K42" i="16"/>
  <c r="S42" i="16" s="1"/>
  <c r="D42" i="16"/>
  <c r="C42" i="16"/>
  <c r="B42" i="16"/>
  <c r="S42" i="11"/>
  <c r="R42" i="11"/>
  <c r="P42" i="11"/>
  <c r="O42" i="11"/>
  <c r="Q42" i="11" s="1"/>
  <c r="N42" i="11"/>
  <c r="K42" i="11"/>
  <c r="H42" i="11"/>
  <c r="T42" i="11" s="1"/>
  <c r="D42" i="11"/>
  <c r="C42" i="11"/>
  <c r="B42" i="11"/>
  <c r="P42" i="12"/>
  <c r="O42" i="12"/>
  <c r="N42" i="12"/>
  <c r="M42" i="12"/>
  <c r="I42" i="12"/>
  <c r="Q42" i="12" s="1"/>
  <c r="D42" i="12"/>
  <c r="C42" i="12"/>
  <c r="B42" i="12"/>
  <c r="P42" i="10"/>
  <c r="O42" i="10"/>
  <c r="M42" i="10"/>
  <c r="I42" i="10"/>
  <c r="Q42" i="10" s="1"/>
  <c r="D42" i="10"/>
  <c r="C42" i="10"/>
  <c r="B42" i="10"/>
  <c r="O42" i="1"/>
  <c r="Z42" i="18" s="1"/>
  <c r="AN42" i="18" s="1"/>
  <c r="N42" i="1"/>
  <c r="P42" i="18" s="1"/>
  <c r="AM42" i="18" s="1"/>
  <c r="M42" i="1"/>
  <c r="J42" i="18" s="1"/>
  <c r="AL42" i="18" s="1"/>
  <c r="L42" i="1"/>
  <c r="D42" i="18" s="1"/>
  <c r="AK42" i="18" s="1"/>
  <c r="A42" i="1"/>
  <c r="A42" i="15" s="1"/>
  <c r="AX41" i="18"/>
  <c r="AW41" i="18"/>
  <c r="AV41" i="18"/>
  <c r="AF41" i="18"/>
  <c r="BB41" i="18" s="1"/>
  <c r="AD41" i="18"/>
  <c r="AC41" i="18"/>
  <c r="Y41" i="18"/>
  <c r="W41" i="18"/>
  <c r="V41" i="18"/>
  <c r="U41" i="18"/>
  <c r="T41" i="18"/>
  <c r="AZ41" i="18" s="1"/>
  <c r="S41" i="18"/>
  <c r="O41" i="18"/>
  <c r="N41" i="18"/>
  <c r="I41" i="18"/>
  <c r="H41" i="18"/>
  <c r="C41" i="18"/>
  <c r="B41" i="18"/>
  <c r="Q41" i="15"/>
  <c r="P41" i="15"/>
  <c r="O41" i="15"/>
  <c r="N41" i="15"/>
  <c r="J41" i="15"/>
  <c r="R41" i="15" s="1"/>
  <c r="D41" i="15"/>
  <c r="C41" i="15"/>
  <c r="B41" i="15"/>
  <c r="Q41" i="14"/>
  <c r="P41" i="14"/>
  <c r="O41" i="14"/>
  <c r="N41" i="14"/>
  <c r="J41" i="14"/>
  <c r="R41" i="14" s="1"/>
  <c r="C41" i="14"/>
  <c r="B41" i="14"/>
  <c r="P41" i="13"/>
  <c r="O41" i="13"/>
  <c r="N41" i="13"/>
  <c r="M41" i="13"/>
  <c r="I41" i="13"/>
  <c r="D41" i="13"/>
  <c r="C41" i="13"/>
  <c r="B41" i="13"/>
  <c r="R41" i="16"/>
  <c r="Q41" i="16"/>
  <c r="P41" i="16"/>
  <c r="O41" i="16"/>
  <c r="K41" i="16"/>
  <c r="S41" i="16" s="1"/>
  <c r="D41" i="16"/>
  <c r="C41" i="16"/>
  <c r="B41" i="16"/>
  <c r="S41" i="11"/>
  <c r="R41" i="11"/>
  <c r="P41" i="11"/>
  <c r="O41" i="11"/>
  <c r="N41" i="11"/>
  <c r="K41" i="11"/>
  <c r="H41" i="11"/>
  <c r="T41" i="11" s="1"/>
  <c r="D41" i="11"/>
  <c r="C41" i="11"/>
  <c r="B41" i="11"/>
  <c r="P41" i="12"/>
  <c r="O41" i="12"/>
  <c r="N41" i="12"/>
  <c r="M41" i="12"/>
  <c r="I41" i="12"/>
  <c r="Q41" i="12" s="1"/>
  <c r="D41" i="12"/>
  <c r="C41" i="12"/>
  <c r="B41" i="12"/>
  <c r="P41" i="10"/>
  <c r="O41" i="10"/>
  <c r="M41" i="10"/>
  <c r="M41" i="18" s="1"/>
  <c r="I41" i="10"/>
  <c r="Q41" i="10" s="1"/>
  <c r="D41" i="10"/>
  <c r="C41" i="10"/>
  <c r="B41" i="10"/>
  <c r="O41" i="1"/>
  <c r="Z41" i="18" s="1"/>
  <c r="AN41" i="18" s="1"/>
  <c r="N41" i="1"/>
  <c r="P41" i="18" s="1"/>
  <c r="AM41" i="18" s="1"/>
  <c r="M41" i="1"/>
  <c r="J41" i="18" s="1"/>
  <c r="AL41" i="18" s="1"/>
  <c r="L41" i="1"/>
  <c r="D41" i="18" s="1"/>
  <c r="AK41" i="18" s="1"/>
  <c r="A41" i="1"/>
  <c r="A41" i="15" s="1"/>
  <c r="AX40" i="18"/>
  <c r="AW40" i="18"/>
  <c r="AV40" i="18"/>
  <c r="AF40" i="18"/>
  <c r="BB40" i="18" s="1"/>
  <c r="AD40" i="18"/>
  <c r="AC40" i="18"/>
  <c r="Y40" i="18"/>
  <c r="W40" i="18"/>
  <c r="V40" i="18"/>
  <c r="U40" i="18"/>
  <c r="T40" i="18"/>
  <c r="AZ40" i="18" s="1"/>
  <c r="S40" i="18"/>
  <c r="O40" i="18"/>
  <c r="N40" i="18"/>
  <c r="I40" i="18"/>
  <c r="H40" i="18"/>
  <c r="C40" i="18"/>
  <c r="B40" i="18"/>
  <c r="Q40" i="15"/>
  <c r="P40" i="15"/>
  <c r="O40" i="15"/>
  <c r="N40" i="15"/>
  <c r="J40" i="15"/>
  <c r="R40" i="15" s="1"/>
  <c r="D40" i="15"/>
  <c r="C40" i="15"/>
  <c r="B40" i="15"/>
  <c r="Q40" i="14"/>
  <c r="P40" i="14"/>
  <c r="O40" i="14"/>
  <c r="N40" i="14"/>
  <c r="J40" i="14"/>
  <c r="R40" i="14" s="1"/>
  <c r="C40" i="14"/>
  <c r="B40" i="14"/>
  <c r="P40" i="13"/>
  <c r="O40" i="13"/>
  <c r="N40" i="13"/>
  <c r="M40" i="13"/>
  <c r="I40" i="13"/>
  <c r="D40" i="13"/>
  <c r="C40" i="13"/>
  <c r="B40" i="13"/>
  <c r="R40" i="16"/>
  <c r="Q40" i="16"/>
  <c r="P40" i="16"/>
  <c r="O40" i="16"/>
  <c r="K40" i="16"/>
  <c r="S40" i="16" s="1"/>
  <c r="D40" i="16"/>
  <c r="C40" i="16"/>
  <c r="B40" i="16"/>
  <c r="S40" i="11"/>
  <c r="R40" i="11"/>
  <c r="P40" i="11"/>
  <c r="O40" i="11"/>
  <c r="N40" i="11"/>
  <c r="K40" i="11"/>
  <c r="H40" i="11"/>
  <c r="T40" i="11" s="1"/>
  <c r="D40" i="11"/>
  <c r="C40" i="11"/>
  <c r="B40" i="11"/>
  <c r="P40" i="12"/>
  <c r="O40" i="12"/>
  <c r="N40" i="12"/>
  <c r="M40" i="12"/>
  <c r="I40" i="12"/>
  <c r="Q40" i="12" s="1"/>
  <c r="D40" i="12"/>
  <c r="C40" i="12"/>
  <c r="B40" i="12"/>
  <c r="P40" i="10"/>
  <c r="O40" i="10"/>
  <c r="M40" i="10"/>
  <c r="I40" i="10"/>
  <c r="Q40" i="10" s="1"/>
  <c r="D40" i="10"/>
  <c r="C40" i="10"/>
  <c r="B40" i="10"/>
  <c r="O40" i="1"/>
  <c r="Z40" i="18" s="1"/>
  <c r="AN40" i="18" s="1"/>
  <c r="N40" i="1"/>
  <c r="P40" i="18" s="1"/>
  <c r="AM40" i="18" s="1"/>
  <c r="M40" i="1"/>
  <c r="J40" i="18" s="1"/>
  <c r="AL40" i="18" s="1"/>
  <c r="L40" i="1"/>
  <c r="D40" i="18" s="1"/>
  <c r="AK40" i="18" s="1"/>
  <c r="A40" i="1"/>
  <c r="A40" i="15" s="1"/>
  <c r="AX39" i="18"/>
  <c r="AW39" i="18"/>
  <c r="AV39" i="18"/>
  <c r="AI39" i="18"/>
  <c r="AG39" i="18"/>
  <c r="AF39" i="18"/>
  <c r="BB39" i="18" s="1"/>
  <c r="AE39" i="18"/>
  <c r="AD39" i="18"/>
  <c r="AC39" i="18"/>
  <c r="Y39" i="18"/>
  <c r="W39" i="18"/>
  <c r="V39" i="18"/>
  <c r="U39" i="18"/>
  <c r="T39" i="18"/>
  <c r="AZ39" i="18" s="1"/>
  <c r="S39" i="18"/>
  <c r="O39" i="18"/>
  <c r="N39" i="18"/>
  <c r="I39" i="18"/>
  <c r="H39" i="18"/>
  <c r="C39" i="18"/>
  <c r="B39" i="18"/>
  <c r="Q39" i="15"/>
  <c r="P39" i="15"/>
  <c r="O39" i="15"/>
  <c r="N39" i="15"/>
  <c r="J39" i="15"/>
  <c r="R39" i="15" s="1"/>
  <c r="D39" i="15"/>
  <c r="C39" i="15"/>
  <c r="B39" i="15"/>
  <c r="Q39" i="14"/>
  <c r="P39" i="14"/>
  <c r="O39" i="14"/>
  <c r="N39" i="14"/>
  <c r="J39" i="14"/>
  <c r="R39" i="14" s="1"/>
  <c r="C39" i="14"/>
  <c r="B39" i="14"/>
  <c r="P39" i="13"/>
  <c r="O39" i="13"/>
  <c r="N39" i="13"/>
  <c r="M39" i="13"/>
  <c r="I39" i="13"/>
  <c r="Q39" i="13" s="1"/>
  <c r="D39" i="13"/>
  <c r="C39" i="13"/>
  <c r="B39" i="13"/>
  <c r="R39" i="16"/>
  <c r="Q39" i="16"/>
  <c r="P39" i="16"/>
  <c r="O39" i="16"/>
  <c r="K39" i="16"/>
  <c r="S39" i="16" s="1"/>
  <c r="D39" i="16"/>
  <c r="C39" i="16"/>
  <c r="B39" i="16"/>
  <c r="S39" i="11"/>
  <c r="R39" i="11"/>
  <c r="P39" i="11"/>
  <c r="O39" i="11"/>
  <c r="N39" i="11"/>
  <c r="K39" i="11"/>
  <c r="H39" i="11"/>
  <c r="T39" i="11" s="1"/>
  <c r="D39" i="11"/>
  <c r="C39" i="11"/>
  <c r="B39" i="11"/>
  <c r="P39" i="12"/>
  <c r="O39" i="12"/>
  <c r="N39" i="12"/>
  <c r="M39" i="12"/>
  <c r="I39" i="12"/>
  <c r="Q39" i="12" s="1"/>
  <c r="D39" i="12"/>
  <c r="C39" i="12"/>
  <c r="B39" i="12"/>
  <c r="P39" i="10"/>
  <c r="O39" i="10"/>
  <c r="M39" i="10"/>
  <c r="M39" i="18" s="1"/>
  <c r="I39" i="10"/>
  <c r="Q39" i="10" s="1"/>
  <c r="D39" i="10"/>
  <c r="C39" i="10"/>
  <c r="B39" i="10"/>
  <c r="O39" i="1"/>
  <c r="Z39" i="18" s="1"/>
  <c r="AN39" i="18" s="1"/>
  <c r="N39" i="1"/>
  <c r="P39" i="18" s="1"/>
  <c r="AM39" i="18" s="1"/>
  <c r="M39" i="1"/>
  <c r="J39" i="18" s="1"/>
  <c r="AL39" i="18" s="1"/>
  <c r="L39" i="1"/>
  <c r="D39" i="18" s="1"/>
  <c r="AK39" i="18" s="1"/>
  <c r="A39" i="1"/>
  <c r="A39" i="13" s="1"/>
  <c r="AX38" i="18"/>
  <c r="AW38" i="18"/>
  <c r="AV38" i="18"/>
  <c r="AI38" i="18"/>
  <c r="AG38" i="18"/>
  <c r="AF38" i="18"/>
  <c r="BB38" i="18" s="1"/>
  <c r="AE38" i="18"/>
  <c r="AD38" i="18"/>
  <c r="AC38" i="18"/>
  <c r="Y38" i="18"/>
  <c r="W38" i="18"/>
  <c r="V38" i="18"/>
  <c r="U38" i="18"/>
  <c r="T38" i="18"/>
  <c r="AZ38" i="18" s="1"/>
  <c r="S38" i="18"/>
  <c r="O38" i="18"/>
  <c r="N38" i="18"/>
  <c r="I38" i="18"/>
  <c r="H38" i="18"/>
  <c r="C38" i="18"/>
  <c r="B38" i="18"/>
  <c r="Q38" i="15"/>
  <c r="P38" i="15"/>
  <c r="O38" i="15"/>
  <c r="N38" i="15"/>
  <c r="J38" i="15"/>
  <c r="R38" i="15" s="1"/>
  <c r="D38" i="15"/>
  <c r="C38" i="15"/>
  <c r="B38" i="15"/>
  <c r="Q38" i="14"/>
  <c r="P38" i="14"/>
  <c r="O38" i="14"/>
  <c r="N38" i="14"/>
  <c r="J38" i="14"/>
  <c r="R38" i="14" s="1"/>
  <c r="C38" i="14"/>
  <c r="B38" i="14"/>
  <c r="P38" i="13"/>
  <c r="O38" i="13"/>
  <c r="N38" i="13"/>
  <c r="M38" i="13"/>
  <c r="I38" i="13"/>
  <c r="Q38" i="13" s="1"/>
  <c r="D38" i="13"/>
  <c r="C38" i="13"/>
  <c r="B38" i="13"/>
  <c r="R38" i="16"/>
  <c r="Q38" i="16"/>
  <c r="P38" i="16"/>
  <c r="O38" i="16"/>
  <c r="K38" i="16"/>
  <c r="S38" i="16" s="1"/>
  <c r="D38" i="16"/>
  <c r="C38" i="16"/>
  <c r="B38" i="16"/>
  <c r="S38" i="11"/>
  <c r="R38" i="11"/>
  <c r="P38" i="11"/>
  <c r="O38" i="11"/>
  <c r="N38" i="11"/>
  <c r="K38" i="11"/>
  <c r="H38" i="11"/>
  <c r="T38" i="11" s="1"/>
  <c r="D38" i="11"/>
  <c r="C38" i="11"/>
  <c r="B38" i="11"/>
  <c r="P38" i="12"/>
  <c r="O38" i="12"/>
  <c r="N38" i="12"/>
  <c r="M38" i="12"/>
  <c r="I38" i="12"/>
  <c r="Q38" i="12" s="1"/>
  <c r="D38" i="12"/>
  <c r="C38" i="12"/>
  <c r="B38" i="12"/>
  <c r="P38" i="10"/>
  <c r="O38" i="10"/>
  <c r="M38" i="10"/>
  <c r="I38" i="10"/>
  <c r="Q38" i="10" s="1"/>
  <c r="D38" i="10"/>
  <c r="C38" i="10"/>
  <c r="B38" i="10"/>
  <c r="O38" i="1"/>
  <c r="Z38" i="18" s="1"/>
  <c r="AN38" i="18" s="1"/>
  <c r="N38" i="1"/>
  <c r="P38" i="18" s="1"/>
  <c r="AM38" i="18" s="1"/>
  <c r="M38" i="1"/>
  <c r="J38" i="18" s="1"/>
  <c r="AL38" i="18" s="1"/>
  <c r="L38" i="1"/>
  <c r="D38" i="18" s="1"/>
  <c r="AK38" i="18" s="1"/>
  <c r="A38" i="1"/>
  <c r="A38" i="15" s="1"/>
  <c r="AX37" i="18"/>
  <c r="AW37" i="18"/>
  <c r="AV37" i="18"/>
  <c r="AI37" i="18"/>
  <c r="AG37" i="18"/>
  <c r="AF37" i="18"/>
  <c r="BB37" i="18" s="1"/>
  <c r="AE37" i="18"/>
  <c r="AD37" i="18"/>
  <c r="AC37" i="18"/>
  <c r="V37" i="18"/>
  <c r="T37" i="18"/>
  <c r="AZ37" i="18" s="1"/>
  <c r="S37" i="18"/>
  <c r="O37" i="18"/>
  <c r="N37" i="18"/>
  <c r="I37" i="18"/>
  <c r="H37" i="18"/>
  <c r="C37" i="18"/>
  <c r="B37" i="18"/>
  <c r="Q37" i="15"/>
  <c r="P37" i="15"/>
  <c r="O37" i="15"/>
  <c r="N37" i="15"/>
  <c r="J37" i="15"/>
  <c r="D37" i="15"/>
  <c r="C37" i="15"/>
  <c r="B37" i="15"/>
  <c r="Q37" i="14"/>
  <c r="P37" i="14"/>
  <c r="O37" i="14"/>
  <c r="N37" i="14"/>
  <c r="J37" i="14"/>
  <c r="C37" i="14"/>
  <c r="B37" i="14"/>
  <c r="P37" i="13"/>
  <c r="O37" i="13"/>
  <c r="N37" i="13"/>
  <c r="M37" i="13"/>
  <c r="I37" i="13"/>
  <c r="D37" i="13"/>
  <c r="C37" i="13"/>
  <c r="B37" i="13"/>
  <c r="R37" i="16"/>
  <c r="Q37" i="16"/>
  <c r="P37" i="16"/>
  <c r="O37" i="16"/>
  <c r="K37" i="16"/>
  <c r="S37" i="16" s="1"/>
  <c r="D37" i="16"/>
  <c r="C37" i="16"/>
  <c r="B37" i="16"/>
  <c r="S37" i="11"/>
  <c r="R37" i="11"/>
  <c r="P37" i="11"/>
  <c r="O37" i="11"/>
  <c r="N37" i="11"/>
  <c r="K37" i="11"/>
  <c r="H37" i="11"/>
  <c r="T37" i="11" s="1"/>
  <c r="D37" i="11"/>
  <c r="C37" i="11"/>
  <c r="B37" i="11"/>
  <c r="P37" i="12"/>
  <c r="O37" i="12"/>
  <c r="N37" i="12"/>
  <c r="M37" i="12"/>
  <c r="I37" i="12"/>
  <c r="Q37" i="12" s="1"/>
  <c r="D37" i="12"/>
  <c r="C37" i="12"/>
  <c r="B37" i="12"/>
  <c r="P37" i="10"/>
  <c r="O37" i="10"/>
  <c r="M37" i="10"/>
  <c r="M37" i="18" s="1"/>
  <c r="I37" i="10"/>
  <c r="Q37" i="10" s="1"/>
  <c r="D37" i="10"/>
  <c r="C37" i="10"/>
  <c r="B37" i="10"/>
  <c r="O37" i="1"/>
  <c r="Z37" i="18" s="1"/>
  <c r="AN37" i="18" s="1"/>
  <c r="N37" i="1"/>
  <c r="P37" i="18" s="1"/>
  <c r="AM37" i="18" s="1"/>
  <c r="M37" i="1"/>
  <c r="J37" i="18" s="1"/>
  <c r="AL37" i="18" s="1"/>
  <c r="L37" i="1"/>
  <c r="D37" i="18" s="1"/>
  <c r="AK37" i="18" s="1"/>
  <c r="A37" i="1"/>
  <c r="A37" i="15" s="1"/>
  <c r="AX36" i="18"/>
  <c r="AW36" i="18"/>
  <c r="AV36" i="18"/>
  <c r="AI36" i="18"/>
  <c r="AG36" i="18"/>
  <c r="AF36" i="18"/>
  <c r="BB36" i="18" s="1"/>
  <c r="AE36" i="18"/>
  <c r="AD36" i="18"/>
  <c r="AC36" i="18"/>
  <c r="Y36" i="18"/>
  <c r="W36" i="18"/>
  <c r="V36" i="18"/>
  <c r="U36" i="18"/>
  <c r="T36" i="18"/>
  <c r="AZ36" i="18" s="1"/>
  <c r="S36" i="18"/>
  <c r="O36" i="18"/>
  <c r="N36" i="18"/>
  <c r="I36" i="18"/>
  <c r="H36" i="18"/>
  <c r="C36" i="18"/>
  <c r="B36" i="18"/>
  <c r="Q36" i="15"/>
  <c r="P36" i="15"/>
  <c r="O36" i="15"/>
  <c r="N36" i="15"/>
  <c r="J36" i="15"/>
  <c r="R36" i="15" s="1"/>
  <c r="D36" i="15"/>
  <c r="C36" i="15"/>
  <c r="B36" i="15"/>
  <c r="Q36" i="14"/>
  <c r="P36" i="14"/>
  <c r="O36" i="14"/>
  <c r="N36" i="14"/>
  <c r="J36" i="14"/>
  <c r="R36" i="14" s="1"/>
  <c r="C36" i="14"/>
  <c r="B36" i="14"/>
  <c r="P36" i="13"/>
  <c r="O36" i="13"/>
  <c r="N36" i="13"/>
  <c r="M36" i="13"/>
  <c r="I36" i="13"/>
  <c r="Q36" i="13" s="1"/>
  <c r="D36" i="13"/>
  <c r="C36" i="13"/>
  <c r="B36" i="13"/>
  <c r="R36" i="16"/>
  <c r="Q36" i="16"/>
  <c r="P36" i="16"/>
  <c r="O36" i="16"/>
  <c r="K36" i="16"/>
  <c r="S36" i="16" s="1"/>
  <c r="D36" i="16"/>
  <c r="C36" i="16"/>
  <c r="B36" i="16"/>
  <c r="S36" i="11"/>
  <c r="R36" i="11"/>
  <c r="P36" i="11"/>
  <c r="O36" i="11"/>
  <c r="N36" i="11"/>
  <c r="K36" i="11"/>
  <c r="H36" i="11"/>
  <c r="T36" i="11" s="1"/>
  <c r="D36" i="11"/>
  <c r="C36" i="11"/>
  <c r="B36" i="11"/>
  <c r="P36" i="12"/>
  <c r="O36" i="12"/>
  <c r="N36" i="12"/>
  <c r="M36" i="12"/>
  <c r="I36" i="12"/>
  <c r="Q36" i="12" s="1"/>
  <c r="D36" i="12"/>
  <c r="C36" i="12"/>
  <c r="B36" i="12"/>
  <c r="P36" i="10"/>
  <c r="O36" i="10"/>
  <c r="M36" i="10"/>
  <c r="I36" i="10"/>
  <c r="Q36" i="10" s="1"/>
  <c r="D36" i="10"/>
  <c r="C36" i="10"/>
  <c r="B36" i="10"/>
  <c r="O36" i="1"/>
  <c r="Z36" i="18" s="1"/>
  <c r="AN36" i="18" s="1"/>
  <c r="N36" i="1"/>
  <c r="P36" i="18" s="1"/>
  <c r="AM36" i="18" s="1"/>
  <c r="M36" i="1"/>
  <c r="J36" i="18" s="1"/>
  <c r="AL36" i="18" s="1"/>
  <c r="L36" i="1"/>
  <c r="D36" i="18" s="1"/>
  <c r="AK36" i="18" s="1"/>
  <c r="A36" i="1"/>
  <c r="A36" i="13" s="1"/>
  <c r="AX35" i="18"/>
  <c r="AW35" i="18"/>
  <c r="AV35" i="18"/>
  <c r="AI35" i="18"/>
  <c r="AG35" i="18"/>
  <c r="AF35" i="18"/>
  <c r="BB35" i="18" s="1"/>
  <c r="AE35" i="18"/>
  <c r="AD35" i="18"/>
  <c r="AC35" i="18"/>
  <c r="Y35" i="18"/>
  <c r="W35" i="18"/>
  <c r="V35" i="18"/>
  <c r="U35" i="18"/>
  <c r="T35" i="18"/>
  <c r="AZ35" i="18" s="1"/>
  <c r="S35" i="18"/>
  <c r="O35" i="18"/>
  <c r="N35" i="18"/>
  <c r="I35" i="18"/>
  <c r="H35" i="18"/>
  <c r="C35" i="18"/>
  <c r="B35" i="18"/>
  <c r="Q35" i="15"/>
  <c r="P35" i="15"/>
  <c r="O35" i="15"/>
  <c r="N35" i="15"/>
  <c r="J35" i="15"/>
  <c r="R35" i="15" s="1"/>
  <c r="D35" i="15"/>
  <c r="C35" i="15"/>
  <c r="B35" i="15"/>
  <c r="Q35" i="14"/>
  <c r="P35" i="14"/>
  <c r="O35" i="14"/>
  <c r="N35" i="14"/>
  <c r="J35" i="14"/>
  <c r="R35" i="14" s="1"/>
  <c r="C35" i="14"/>
  <c r="B35" i="14"/>
  <c r="P35" i="13"/>
  <c r="O35" i="13"/>
  <c r="N35" i="13"/>
  <c r="M35" i="13"/>
  <c r="I35" i="13"/>
  <c r="Q35" i="13" s="1"/>
  <c r="D35" i="13"/>
  <c r="C35" i="13"/>
  <c r="B35" i="13"/>
  <c r="R35" i="16"/>
  <c r="Q35" i="16"/>
  <c r="P35" i="16"/>
  <c r="O35" i="16"/>
  <c r="K35" i="16"/>
  <c r="S35" i="16" s="1"/>
  <c r="D35" i="16"/>
  <c r="C35" i="16"/>
  <c r="B35" i="16"/>
  <c r="S35" i="11"/>
  <c r="R35" i="11"/>
  <c r="P35" i="11"/>
  <c r="O35" i="11"/>
  <c r="N35" i="11"/>
  <c r="K35" i="11"/>
  <c r="H35" i="11"/>
  <c r="T35" i="11" s="1"/>
  <c r="D35" i="11"/>
  <c r="C35" i="11"/>
  <c r="B35" i="11"/>
  <c r="P35" i="12"/>
  <c r="O35" i="12"/>
  <c r="N35" i="12"/>
  <c r="M35" i="12"/>
  <c r="I35" i="12"/>
  <c r="Q35" i="12" s="1"/>
  <c r="D35" i="12"/>
  <c r="C35" i="12"/>
  <c r="B35" i="12"/>
  <c r="P35" i="10"/>
  <c r="O35" i="10"/>
  <c r="M35" i="10"/>
  <c r="M35" i="18" s="1"/>
  <c r="I35" i="10"/>
  <c r="Q35" i="10" s="1"/>
  <c r="D35" i="10"/>
  <c r="C35" i="10"/>
  <c r="B35" i="10"/>
  <c r="O35" i="1"/>
  <c r="Z35" i="18" s="1"/>
  <c r="AN35" i="18" s="1"/>
  <c r="N35" i="1"/>
  <c r="P35" i="18" s="1"/>
  <c r="AM35" i="18" s="1"/>
  <c r="M35" i="1"/>
  <c r="J35" i="18" s="1"/>
  <c r="AL35" i="18" s="1"/>
  <c r="L35" i="1"/>
  <c r="D35" i="18" s="1"/>
  <c r="AK35" i="18" s="1"/>
  <c r="A35" i="1"/>
  <c r="A35" i="15" s="1"/>
  <c r="AX34" i="18"/>
  <c r="AW34" i="18"/>
  <c r="AV34" i="18"/>
  <c r="AI34" i="18"/>
  <c r="AG34" i="18"/>
  <c r="AF34" i="18"/>
  <c r="BB34" i="18" s="1"/>
  <c r="AE34" i="18"/>
  <c r="AD34" i="18"/>
  <c r="AC34" i="18"/>
  <c r="Y34" i="18"/>
  <c r="W34" i="18"/>
  <c r="V34" i="18"/>
  <c r="U34" i="18"/>
  <c r="T34" i="18"/>
  <c r="AZ34" i="18" s="1"/>
  <c r="S34" i="18"/>
  <c r="O34" i="18"/>
  <c r="N34" i="18"/>
  <c r="I34" i="18"/>
  <c r="H34" i="18"/>
  <c r="C34" i="18"/>
  <c r="B34" i="18"/>
  <c r="Q34" i="15"/>
  <c r="P34" i="15"/>
  <c r="O34" i="15"/>
  <c r="N34" i="15"/>
  <c r="J34" i="15"/>
  <c r="R34" i="15" s="1"/>
  <c r="D34" i="15"/>
  <c r="C34" i="15"/>
  <c r="B34" i="15"/>
  <c r="Q34" i="14"/>
  <c r="P34" i="14"/>
  <c r="O34" i="14"/>
  <c r="N34" i="14"/>
  <c r="J34" i="14"/>
  <c r="R34" i="14" s="1"/>
  <c r="C34" i="14"/>
  <c r="B34" i="14"/>
  <c r="P34" i="13"/>
  <c r="O34" i="13"/>
  <c r="N34" i="13"/>
  <c r="M34" i="13"/>
  <c r="I34" i="13"/>
  <c r="Q34" i="13" s="1"/>
  <c r="D34" i="13"/>
  <c r="C34" i="13"/>
  <c r="B34" i="13"/>
  <c r="R34" i="16"/>
  <c r="Q34" i="16"/>
  <c r="P34" i="16"/>
  <c r="O34" i="16"/>
  <c r="K34" i="16"/>
  <c r="S34" i="16" s="1"/>
  <c r="D34" i="16"/>
  <c r="C34" i="16"/>
  <c r="B34" i="16"/>
  <c r="S34" i="11"/>
  <c r="R34" i="11"/>
  <c r="P34" i="11"/>
  <c r="O34" i="11"/>
  <c r="N34" i="11"/>
  <c r="K34" i="11"/>
  <c r="H34" i="11"/>
  <c r="T34" i="11" s="1"/>
  <c r="D34" i="11"/>
  <c r="C34" i="11"/>
  <c r="B34" i="11"/>
  <c r="P34" i="12"/>
  <c r="O34" i="12"/>
  <c r="N34" i="12"/>
  <c r="M34" i="12"/>
  <c r="I34" i="12"/>
  <c r="Q34" i="12" s="1"/>
  <c r="D34" i="12"/>
  <c r="C34" i="12"/>
  <c r="B34" i="12"/>
  <c r="P34" i="10"/>
  <c r="O34" i="10"/>
  <c r="M34" i="10"/>
  <c r="I34" i="10"/>
  <c r="Q34" i="10" s="1"/>
  <c r="D34" i="10"/>
  <c r="C34" i="10"/>
  <c r="B34" i="10"/>
  <c r="O34" i="1"/>
  <c r="Z34" i="18" s="1"/>
  <c r="AN34" i="18" s="1"/>
  <c r="N34" i="1"/>
  <c r="P34" i="18" s="1"/>
  <c r="AM34" i="18" s="1"/>
  <c r="M34" i="1"/>
  <c r="J34" i="18" s="1"/>
  <c r="AL34" i="18" s="1"/>
  <c r="L34" i="1"/>
  <c r="D34" i="18" s="1"/>
  <c r="AK34" i="18" s="1"/>
  <c r="A34" i="1"/>
  <c r="A34" i="13" s="1"/>
  <c r="AX33" i="18"/>
  <c r="AW33" i="18"/>
  <c r="AV33" i="18"/>
  <c r="AI33" i="18"/>
  <c r="AG33" i="18"/>
  <c r="AF33" i="18"/>
  <c r="BB33" i="18" s="1"/>
  <c r="AE33" i="18"/>
  <c r="AD33" i="18"/>
  <c r="AC33" i="18"/>
  <c r="Y33" i="18"/>
  <c r="W33" i="18"/>
  <c r="V33" i="18"/>
  <c r="U33" i="18"/>
  <c r="T33" i="18"/>
  <c r="AZ33" i="18" s="1"/>
  <c r="S33" i="18"/>
  <c r="O33" i="18"/>
  <c r="N33" i="18"/>
  <c r="I33" i="18"/>
  <c r="H33" i="18"/>
  <c r="C33" i="18"/>
  <c r="B33" i="18"/>
  <c r="Q33" i="15"/>
  <c r="P33" i="15"/>
  <c r="O33" i="15"/>
  <c r="N33" i="15"/>
  <c r="J33" i="15"/>
  <c r="R33" i="15" s="1"/>
  <c r="D33" i="15"/>
  <c r="C33" i="15"/>
  <c r="B33" i="15"/>
  <c r="Q33" i="14"/>
  <c r="P33" i="14"/>
  <c r="O33" i="14"/>
  <c r="N33" i="14"/>
  <c r="J33" i="14"/>
  <c r="R33" i="14" s="1"/>
  <c r="C33" i="14"/>
  <c r="B33" i="14"/>
  <c r="P33" i="13"/>
  <c r="O33" i="13"/>
  <c r="N33" i="13"/>
  <c r="M33" i="13"/>
  <c r="I33" i="13"/>
  <c r="Q33" i="13" s="1"/>
  <c r="D33" i="13"/>
  <c r="C33" i="13"/>
  <c r="B33" i="13"/>
  <c r="R33" i="16"/>
  <c r="Q33" i="16"/>
  <c r="P33" i="16"/>
  <c r="O33" i="16"/>
  <c r="K33" i="16"/>
  <c r="S33" i="16" s="1"/>
  <c r="D33" i="16"/>
  <c r="C33" i="16"/>
  <c r="B33" i="16"/>
  <c r="S33" i="11"/>
  <c r="R33" i="11"/>
  <c r="P33" i="11"/>
  <c r="O33" i="11"/>
  <c r="N33" i="11"/>
  <c r="K33" i="11"/>
  <c r="H33" i="11"/>
  <c r="T33" i="11" s="1"/>
  <c r="D33" i="11"/>
  <c r="C33" i="11"/>
  <c r="B33" i="11"/>
  <c r="P33" i="12"/>
  <c r="O33" i="12"/>
  <c r="N33" i="12"/>
  <c r="M33" i="12"/>
  <c r="I33" i="12"/>
  <c r="Q33" i="12" s="1"/>
  <c r="D33" i="12"/>
  <c r="C33" i="12"/>
  <c r="B33" i="12"/>
  <c r="P33" i="10"/>
  <c r="O33" i="10"/>
  <c r="M33" i="10"/>
  <c r="I33" i="10"/>
  <c r="Q33" i="10" s="1"/>
  <c r="D33" i="10"/>
  <c r="C33" i="10"/>
  <c r="B33" i="10"/>
  <c r="O33" i="1"/>
  <c r="Z33" i="18" s="1"/>
  <c r="AN33" i="18" s="1"/>
  <c r="N33" i="1"/>
  <c r="P33" i="18" s="1"/>
  <c r="AM33" i="18" s="1"/>
  <c r="M33" i="1"/>
  <c r="J33" i="18" s="1"/>
  <c r="AL33" i="18" s="1"/>
  <c r="L33" i="1"/>
  <c r="D33" i="18" s="1"/>
  <c r="AK33" i="18" s="1"/>
  <c r="A33" i="1"/>
  <c r="A33" i="13" s="1"/>
  <c r="AX32" i="18"/>
  <c r="AW32" i="18"/>
  <c r="AV32" i="18"/>
  <c r="AI32" i="18"/>
  <c r="AG32" i="18"/>
  <c r="AF32" i="18"/>
  <c r="BB32" i="18" s="1"/>
  <c r="AE32" i="18"/>
  <c r="AD32" i="18"/>
  <c r="AC32" i="18"/>
  <c r="Y32" i="18"/>
  <c r="W32" i="18"/>
  <c r="V32" i="18"/>
  <c r="U32" i="18"/>
  <c r="T32" i="18"/>
  <c r="AZ32" i="18" s="1"/>
  <c r="S32" i="18"/>
  <c r="O32" i="18"/>
  <c r="N32" i="18"/>
  <c r="I32" i="18"/>
  <c r="H32" i="18"/>
  <c r="C32" i="18"/>
  <c r="B32" i="18"/>
  <c r="Q32" i="15"/>
  <c r="P32" i="15"/>
  <c r="O32" i="15"/>
  <c r="N32" i="15"/>
  <c r="J32" i="15"/>
  <c r="R32" i="15" s="1"/>
  <c r="D32" i="15"/>
  <c r="C32" i="15"/>
  <c r="B32" i="15"/>
  <c r="Q32" i="14"/>
  <c r="P32" i="14"/>
  <c r="O32" i="14"/>
  <c r="N32" i="14"/>
  <c r="J32" i="14"/>
  <c r="R32" i="14" s="1"/>
  <c r="C32" i="14"/>
  <c r="B32" i="14"/>
  <c r="P32" i="13"/>
  <c r="O32" i="13"/>
  <c r="N32" i="13"/>
  <c r="M32" i="13"/>
  <c r="I32" i="13"/>
  <c r="Q32" i="13" s="1"/>
  <c r="D32" i="13"/>
  <c r="C32" i="13"/>
  <c r="B32" i="13"/>
  <c r="R32" i="16"/>
  <c r="Q32" i="16"/>
  <c r="P32" i="16"/>
  <c r="O32" i="16"/>
  <c r="K32" i="16"/>
  <c r="S32" i="16" s="1"/>
  <c r="D32" i="16"/>
  <c r="C32" i="16"/>
  <c r="B32" i="16"/>
  <c r="S32" i="11"/>
  <c r="R32" i="11"/>
  <c r="P32" i="11"/>
  <c r="O32" i="11"/>
  <c r="N32" i="11"/>
  <c r="K32" i="11"/>
  <c r="H32" i="11"/>
  <c r="T32" i="11" s="1"/>
  <c r="D32" i="11"/>
  <c r="C32" i="11"/>
  <c r="B32" i="11"/>
  <c r="P32" i="12"/>
  <c r="O32" i="12"/>
  <c r="N32" i="12"/>
  <c r="M32" i="12"/>
  <c r="I32" i="12"/>
  <c r="Q32" i="12" s="1"/>
  <c r="D32" i="12"/>
  <c r="C32" i="12"/>
  <c r="B32" i="12"/>
  <c r="P32" i="10"/>
  <c r="O32" i="10"/>
  <c r="M32" i="10"/>
  <c r="M32" i="18" s="1"/>
  <c r="I32" i="10"/>
  <c r="Q32" i="10" s="1"/>
  <c r="D32" i="10"/>
  <c r="C32" i="10"/>
  <c r="B32" i="10"/>
  <c r="O32" i="1"/>
  <c r="Z32" i="18" s="1"/>
  <c r="AN32" i="18" s="1"/>
  <c r="N32" i="1"/>
  <c r="P32" i="18" s="1"/>
  <c r="AM32" i="18" s="1"/>
  <c r="M32" i="1"/>
  <c r="J32" i="18" s="1"/>
  <c r="AL32" i="18" s="1"/>
  <c r="L32" i="1"/>
  <c r="D32" i="18" s="1"/>
  <c r="AK32" i="18" s="1"/>
  <c r="A32" i="1"/>
  <c r="A32" i="13" s="1"/>
  <c r="AX31" i="18"/>
  <c r="AW31" i="18"/>
  <c r="AV31" i="18"/>
  <c r="AI31" i="18"/>
  <c r="AG31" i="18"/>
  <c r="AF31" i="18"/>
  <c r="BB31" i="18" s="1"/>
  <c r="AE31" i="18"/>
  <c r="AD31" i="18"/>
  <c r="AC31" i="18"/>
  <c r="V31" i="18"/>
  <c r="T31" i="18"/>
  <c r="AZ31" i="18" s="1"/>
  <c r="S31" i="18"/>
  <c r="O31" i="18"/>
  <c r="N31" i="18"/>
  <c r="I31" i="18"/>
  <c r="H31" i="18"/>
  <c r="C31" i="18"/>
  <c r="B31" i="18"/>
  <c r="Q31" i="15"/>
  <c r="P31" i="15"/>
  <c r="O31" i="15"/>
  <c r="N31" i="15"/>
  <c r="C31" i="15"/>
  <c r="B31" i="15"/>
  <c r="Q31" i="14"/>
  <c r="P31" i="14"/>
  <c r="O31" i="14"/>
  <c r="N31" i="14"/>
  <c r="J31" i="14"/>
  <c r="C31" i="14"/>
  <c r="B31" i="14"/>
  <c r="P31" i="13"/>
  <c r="O31" i="13"/>
  <c r="N31" i="13"/>
  <c r="M31" i="13"/>
  <c r="I31" i="13"/>
  <c r="D31" i="13"/>
  <c r="C31" i="13"/>
  <c r="B31" i="13"/>
  <c r="R31" i="16"/>
  <c r="Q31" i="16"/>
  <c r="P31" i="16"/>
  <c r="O31" i="16"/>
  <c r="K31" i="16"/>
  <c r="S31" i="16" s="1"/>
  <c r="D31" i="16"/>
  <c r="C31" i="16"/>
  <c r="B31" i="16"/>
  <c r="S31" i="11"/>
  <c r="R31" i="11"/>
  <c r="P31" i="11"/>
  <c r="O31" i="11"/>
  <c r="N31" i="11"/>
  <c r="K31" i="11"/>
  <c r="H31" i="11"/>
  <c r="T31" i="11" s="1"/>
  <c r="D31" i="11"/>
  <c r="C31" i="11"/>
  <c r="B31" i="11"/>
  <c r="P31" i="12"/>
  <c r="O31" i="12"/>
  <c r="N31" i="12"/>
  <c r="M31" i="12"/>
  <c r="I31" i="12"/>
  <c r="Q31" i="12" s="1"/>
  <c r="D31" i="12"/>
  <c r="C31" i="12"/>
  <c r="B31" i="12"/>
  <c r="P31" i="10"/>
  <c r="O31" i="10"/>
  <c r="M31" i="10"/>
  <c r="I31" i="10"/>
  <c r="Q31" i="10" s="1"/>
  <c r="D31" i="10"/>
  <c r="C31" i="10"/>
  <c r="B31" i="10"/>
  <c r="O31" i="1"/>
  <c r="Z31" i="18" s="1"/>
  <c r="AN31" i="18" s="1"/>
  <c r="N31" i="1"/>
  <c r="P31" i="18" s="1"/>
  <c r="AM31" i="18" s="1"/>
  <c r="M31" i="1"/>
  <c r="J31" i="18" s="1"/>
  <c r="AL31" i="18" s="1"/>
  <c r="L31" i="1"/>
  <c r="D31" i="18" s="1"/>
  <c r="AK31" i="18" s="1"/>
  <c r="A31" i="1"/>
  <c r="A31" i="13" s="1"/>
  <c r="AX30" i="18"/>
  <c r="AW30" i="18"/>
  <c r="AV30" i="18"/>
  <c r="AI30" i="18"/>
  <c r="AG30" i="18"/>
  <c r="AF30" i="18"/>
  <c r="BB30" i="18" s="1"/>
  <c r="AE30" i="18"/>
  <c r="AD30" i="18"/>
  <c r="AC30" i="18"/>
  <c r="Y30" i="18"/>
  <c r="W30" i="18"/>
  <c r="V30" i="18"/>
  <c r="U30" i="18"/>
  <c r="T30" i="18"/>
  <c r="AZ30" i="18" s="1"/>
  <c r="S30" i="18"/>
  <c r="O30" i="18"/>
  <c r="N30" i="18"/>
  <c r="I30" i="18"/>
  <c r="H30" i="18"/>
  <c r="C30" i="18"/>
  <c r="B30" i="18"/>
  <c r="Q30" i="15"/>
  <c r="P30" i="15"/>
  <c r="O30" i="15"/>
  <c r="N30" i="15"/>
  <c r="J30" i="15"/>
  <c r="R30" i="15" s="1"/>
  <c r="D30" i="15"/>
  <c r="C30" i="15"/>
  <c r="B30" i="15"/>
  <c r="Q30" i="14"/>
  <c r="P30" i="14"/>
  <c r="O30" i="14"/>
  <c r="N30" i="14"/>
  <c r="J30" i="14"/>
  <c r="R30" i="14" s="1"/>
  <c r="C30" i="14"/>
  <c r="B30" i="14"/>
  <c r="P30" i="13"/>
  <c r="O30" i="13"/>
  <c r="N30" i="13"/>
  <c r="M30" i="13"/>
  <c r="I30" i="13"/>
  <c r="Q30" i="13" s="1"/>
  <c r="D30" i="13"/>
  <c r="C30" i="13"/>
  <c r="B30" i="13"/>
  <c r="R30" i="16"/>
  <c r="Q30" i="16"/>
  <c r="P30" i="16"/>
  <c r="O30" i="16"/>
  <c r="K30" i="16"/>
  <c r="S30" i="16" s="1"/>
  <c r="D30" i="16"/>
  <c r="C30" i="16"/>
  <c r="B30" i="16"/>
  <c r="S30" i="11"/>
  <c r="R30" i="11"/>
  <c r="P30" i="11"/>
  <c r="O30" i="11"/>
  <c r="N30" i="11"/>
  <c r="K30" i="11"/>
  <c r="H30" i="11"/>
  <c r="T30" i="11" s="1"/>
  <c r="D30" i="11"/>
  <c r="C30" i="11"/>
  <c r="B30" i="11"/>
  <c r="P30" i="12"/>
  <c r="O30" i="12"/>
  <c r="N30" i="12"/>
  <c r="M30" i="12"/>
  <c r="I30" i="12"/>
  <c r="Q30" i="12" s="1"/>
  <c r="D30" i="12"/>
  <c r="C30" i="12"/>
  <c r="B30" i="12"/>
  <c r="P30" i="10"/>
  <c r="O30" i="10"/>
  <c r="M30" i="10"/>
  <c r="I30" i="10"/>
  <c r="Q30" i="10" s="1"/>
  <c r="D30" i="10"/>
  <c r="C30" i="10"/>
  <c r="B30" i="10"/>
  <c r="O30" i="1"/>
  <c r="Z30" i="18" s="1"/>
  <c r="AN30" i="18" s="1"/>
  <c r="N30" i="1"/>
  <c r="P30" i="18" s="1"/>
  <c r="AM30" i="18" s="1"/>
  <c r="M30" i="1"/>
  <c r="J30" i="18" s="1"/>
  <c r="AL30" i="18" s="1"/>
  <c r="L30" i="1"/>
  <c r="D30" i="18" s="1"/>
  <c r="AK30" i="18" s="1"/>
  <c r="A30" i="1"/>
  <c r="A30" i="14" s="1"/>
  <c r="AX29" i="18"/>
  <c r="AW29" i="18"/>
  <c r="AV29" i="18"/>
  <c r="AI29" i="18"/>
  <c r="AG29" i="18"/>
  <c r="AF29" i="18"/>
  <c r="BB29" i="18" s="1"/>
  <c r="AE29" i="18"/>
  <c r="AD29" i="18"/>
  <c r="AC29" i="18"/>
  <c r="Y29" i="18"/>
  <c r="W29" i="18"/>
  <c r="V29" i="18"/>
  <c r="U29" i="18"/>
  <c r="T29" i="18"/>
  <c r="S29" i="18"/>
  <c r="O29" i="18"/>
  <c r="N29" i="18"/>
  <c r="I29" i="18"/>
  <c r="H29" i="18"/>
  <c r="C29" i="18"/>
  <c r="B29" i="18"/>
  <c r="Q29" i="15"/>
  <c r="P29" i="15"/>
  <c r="O29" i="15"/>
  <c r="N29" i="15"/>
  <c r="J29" i="15"/>
  <c r="R29" i="15" s="1"/>
  <c r="D29" i="15"/>
  <c r="C29" i="15"/>
  <c r="B29" i="15"/>
  <c r="Q29" i="14"/>
  <c r="P29" i="14"/>
  <c r="O29" i="14"/>
  <c r="N29" i="14"/>
  <c r="J29" i="14"/>
  <c r="R29" i="14" s="1"/>
  <c r="C29" i="14"/>
  <c r="B29" i="14"/>
  <c r="P29" i="13"/>
  <c r="O29" i="13"/>
  <c r="N29" i="13"/>
  <c r="M29" i="13"/>
  <c r="I29" i="13"/>
  <c r="Q29" i="13" s="1"/>
  <c r="D29" i="13"/>
  <c r="C29" i="13"/>
  <c r="B29" i="13"/>
  <c r="R29" i="16"/>
  <c r="Q29" i="16"/>
  <c r="P29" i="16"/>
  <c r="O29" i="16"/>
  <c r="K29" i="16"/>
  <c r="S29" i="16" s="1"/>
  <c r="D29" i="16"/>
  <c r="C29" i="16"/>
  <c r="B29" i="16"/>
  <c r="S29" i="11"/>
  <c r="R29" i="11"/>
  <c r="P29" i="11"/>
  <c r="O29" i="11"/>
  <c r="N29" i="11"/>
  <c r="K29" i="11"/>
  <c r="H29" i="11"/>
  <c r="T29" i="11" s="1"/>
  <c r="D29" i="11"/>
  <c r="C29" i="11"/>
  <c r="B29" i="11"/>
  <c r="P29" i="12"/>
  <c r="O29" i="12"/>
  <c r="N29" i="12"/>
  <c r="M29" i="12"/>
  <c r="I29" i="12"/>
  <c r="Q29" i="12" s="1"/>
  <c r="D29" i="12"/>
  <c r="C29" i="12"/>
  <c r="B29" i="12"/>
  <c r="P29" i="10"/>
  <c r="O29" i="10"/>
  <c r="M29" i="10"/>
  <c r="I29" i="10"/>
  <c r="Q29" i="10" s="1"/>
  <c r="D29" i="10"/>
  <c r="C29" i="10"/>
  <c r="B29" i="10"/>
  <c r="O29" i="1"/>
  <c r="Z29" i="18" s="1"/>
  <c r="AN29" i="18" s="1"/>
  <c r="N29" i="1"/>
  <c r="P29" i="18" s="1"/>
  <c r="AM29" i="18" s="1"/>
  <c r="M29" i="1"/>
  <c r="J29" i="18" s="1"/>
  <c r="AL29" i="18" s="1"/>
  <c r="L29" i="1"/>
  <c r="D29" i="18" s="1"/>
  <c r="AK29" i="18" s="1"/>
  <c r="A29" i="1"/>
  <c r="A29" i="14" s="1"/>
  <c r="AX28" i="18"/>
  <c r="AW28" i="18"/>
  <c r="AV28" i="18"/>
  <c r="AF28" i="18"/>
  <c r="BB28" i="18" s="1"/>
  <c r="AD28" i="18"/>
  <c r="AC28" i="18"/>
  <c r="Y28" i="18"/>
  <c r="W28" i="18"/>
  <c r="V28" i="18"/>
  <c r="BA28" i="18" s="1"/>
  <c r="U28" i="18"/>
  <c r="T28" i="18"/>
  <c r="AZ28" i="18" s="1"/>
  <c r="S28" i="18"/>
  <c r="O28" i="18"/>
  <c r="N28" i="18"/>
  <c r="I28" i="18"/>
  <c r="H28" i="18"/>
  <c r="C28" i="18"/>
  <c r="B28" i="18"/>
  <c r="Q28" i="15"/>
  <c r="P28" i="15"/>
  <c r="O28" i="15"/>
  <c r="N28" i="15"/>
  <c r="J28" i="15"/>
  <c r="R28" i="15" s="1"/>
  <c r="D28" i="15"/>
  <c r="C28" i="15"/>
  <c r="B28" i="15"/>
  <c r="Q28" i="14"/>
  <c r="P28" i="14"/>
  <c r="O28" i="14"/>
  <c r="N28" i="14"/>
  <c r="J28" i="14"/>
  <c r="R28" i="14" s="1"/>
  <c r="C28" i="14"/>
  <c r="B28" i="14"/>
  <c r="P28" i="13"/>
  <c r="O28" i="13"/>
  <c r="N28" i="13"/>
  <c r="M28" i="13"/>
  <c r="I28" i="13"/>
  <c r="D28" i="13"/>
  <c r="C28" i="13"/>
  <c r="B28" i="13"/>
  <c r="R28" i="16"/>
  <c r="Q28" i="16"/>
  <c r="P28" i="16"/>
  <c r="O28" i="16"/>
  <c r="K28" i="16"/>
  <c r="S28" i="16" s="1"/>
  <c r="D28" i="16"/>
  <c r="C28" i="16"/>
  <c r="B28" i="16"/>
  <c r="S28" i="11"/>
  <c r="R28" i="11"/>
  <c r="P28" i="11"/>
  <c r="O28" i="11"/>
  <c r="N28" i="11"/>
  <c r="K28" i="11"/>
  <c r="H28" i="11"/>
  <c r="T28" i="11" s="1"/>
  <c r="D28" i="11"/>
  <c r="C28" i="11"/>
  <c r="B28" i="11"/>
  <c r="P28" i="12"/>
  <c r="O28" i="12"/>
  <c r="N28" i="12"/>
  <c r="M28" i="12"/>
  <c r="I28" i="12"/>
  <c r="Q28" i="12" s="1"/>
  <c r="D28" i="12"/>
  <c r="C28" i="12"/>
  <c r="B28" i="12"/>
  <c r="P28" i="10"/>
  <c r="O28" i="10"/>
  <c r="M28" i="10"/>
  <c r="G28" i="18" s="1"/>
  <c r="I28" i="10"/>
  <c r="Q28" i="10" s="1"/>
  <c r="D28" i="10"/>
  <c r="C28" i="10"/>
  <c r="B28" i="10"/>
  <c r="O28" i="1"/>
  <c r="Z28" i="18" s="1"/>
  <c r="AN28" i="18" s="1"/>
  <c r="N28" i="1"/>
  <c r="P28" i="18" s="1"/>
  <c r="AM28" i="18" s="1"/>
  <c r="M28" i="1"/>
  <c r="J28" i="18" s="1"/>
  <c r="AL28" i="18" s="1"/>
  <c r="L28" i="1"/>
  <c r="D28" i="18" s="1"/>
  <c r="AK28" i="18" s="1"/>
  <c r="A28" i="1"/>
  <c r="A28" i="15" s="1"/>
  <c r="AX27" i="18"/>
  <c r="AW27" i="18"/>
  <c r="AV27" i="18"/>
  <c r="AI27" i="18"/>
  <c r="AG27" i="18"/>
  <c r="AF27" i="18"/>
  <c r="BB27" i="18" s="1"/>
  <c r="AE27" i="18"/>
  <c r="AD27" i="18"/>
  <c r="AC27" i="18"/>
  <c r="Y27" i="18"/>
  <c r="W27" i="18"/>
  <c r="V27" i="18"/>
  <c r="U27" i="18"/>
  <c r="T27" i="18"/>
  <c r="AZ27" i="18" s="1"/>
  <c r="S27" i="18"/>
  <c r="O27" i="18"/>
  <c r="N27" i="18"/>
  <c r="I27" i="18"/>
  <c r="H27" i="18"/>
  <c r="C27" i="18"/>
  <c r="B27" i="18"/>
  <c r="Q27" i="15"/>
  <c r="P27" i="15"/>
  <c r="O27" i="15"/>
  <c r="N27" i="15"/>
  <c r="J27" i="15"/>
  <c r="R27" i="15" s="1"/>
  <c r="D27" i="15"/>
  <c r="C27" i="15"/>
  <c r="B27" i="15"/>
  <c r="Q27" i="14"/>
  <c r="P27" i="14"/>
  <c r="O27" i="14"/>
  <c r="N27" i="14"/>
  <c r="J27" i="14"/>
  <c r="R27" i="14" s="1"/>
  <c r="C27" i="14"/>
  <c r="B27" i="14"/>
  <c r="P27" i="13"/>
  <c r="O27" i="13"/>
  <c r="N27" i="13"/>
  <c r="M27" i="13"/>
  <c r="I27" i="13"/>
  <c r="Q27" i="13" s="1"/>
  <c r="D27" i="13"/>
  <c r="C27" i="13"/>
  <c r="B27" i="13"/>
  <c r="R27" i="16"/>
  <c r="Q27" i="16"/>
  <c r="P27" i="16"/>
  <c r="O27" i="16"/>
  <c r="K27" i="16"/>
  <c r="S27" i="16" s="1"/>
  <c r="D27" i="16"/>
  <c r="C27" i="16"/>
  <c r="B27" i="16"/>
  <c r="S27" i="11"/>
  <c r="R27" i="11"/>
  <c r="P27" i="11"/>
  <c r="O27" i="11"/>
  <c r="N27" i="11"/>
  <c r="K27" i="11"/>
  <c r="H27" i="11"/>
  <c r="T27" i="11" s="1"/>
  <c r="D27" i="11"/>
  <c r="C27" i="11"/>
  <c r="B27" i="11"/>
  <c r="P27" i="12"/>
  <c r="O27" i="12"/>
  <c r="N27" i="12"/>
  <c r="M27" i="12"/>
  <c r="I27" i="12"/>
  <c r="Q27" i="12" s="1"/>
  <c r="D27" i="12"/>
  <c r="C27" i="12"/>
  <c r="B27" i="12"/>
  <c r="P27" i="10"/>
  <c r="O27" i="10"/>
  <c r="M27" i="10"/>
  <c r="I27" i="10"/>
  <c r="Q27" i="10" s="1"/>
  <c r="D27" i="10"/>
  <c r="C27" i="10"/>
  <c r="B27" i="10"/>
  <c r="O27" i="1"/>
  <c r="Z27" i="18" s="1"/>
  <c r="AN27" i="18" s="1"/>
  <c r="N27" i="1"/>
  <c r="P27" i="18" s="1"/>
  <c r="AM27" i="18" s="1"/>
  <c r="M27" i="1"/>
  <c r="J27" i="18" s="1"/>
  <c r="AL27" i="18" s="1"/>
  <c r="L27" i="1"/>
  <c r="D27" i="18" s="1"/>
  <c r="AK27" i="18" s="1"/>
  <c r="A27" i="1"/>
  <c r="A27" i="18" s="1"/>
  <c r="AX26" i="18"/>
  <c r="AW26" i="18"/>
  <c r="AV26" i="18"/>
  <c r="AI26" i="18"/>
  <c r="AG26" i="18"/>
  <c r="AF26" i="18"/>
  <c r="BB26" i="18" s="1"/>
  <c r="AE26" i="18"/>
  <c r="AD26" i="18"/>
  <c r="AC26" i="18"/>
  <c r="Y26" i="18"/>
  <c r="W26" i="18"/>
  <c r="V26" i="18"/>
  <c r="BA26" i="18" s="1"/>
  <c r="U26" i="18"/>
  <c r="T26" i="18"/>
  <c r="AZ26" i="18" s="1"/>
  <c r="S26" i="18"/>
  <c r="O26" i="18"/>
  <c r="N26" i="18"/>
  <c r="I26" i="18"/>
  <c r="H26" i="18"/>
  <c r="C26" i="18"/>
  <c r="B26" i="18"/>
  <c r="Q26" i="15"/>
  <c r="P26" i="15"/>
  <c r="O26" i="15"/>
  <c r="N26" i="15"/>
  <c r="J26" i="15"/>
  <c r="R26" i="15" s="1"/>
  <c r="D26" i="15"/>
  <c r="C26" i="15"/>
  <c r="B26" i="15"/>
  <c r="Q26" i="14"/>
  <c r="P26" i="14"/>
  <c r="O26" i="14"/>
  <c r="N26" i="14"/>
  <c r="J26" i="14"/>
  <c r="R26" i="14" s="1"/>
  <c r="C26" i="14"/>
  <c r="B26" i="14"/>
  <c r="P26" i="13"/>
  <c r="O26" i="13"/>
  <c r="N26" i="13"/>
  <c r="M26" i="13"/>
  <c r="I26" i="13"/>
  <c r="Q26" i="13" s="1"/>
  <c r="D26" i="13"/>
  <c r="C26" i="13"/>
  <c r="B26" i="13"/>
  <c r="R26" i="16"/>
  <c r="Q26" i="16"/>
  <c r="P26" i="16"/>
  <c r="O26" i="16"/>
  <c r="K26" i="16"/>
  <c r="S26" i="16" s="1"/>
  <c r="D26" i="16"/>
  <c r="C26" i="16"/>
  <c r="B26" i="16"/>
  <c r="S26" i="11"/>
  <c r="R26" i="11"/>
  <c r="P26" i="11"/>
  <c r="O26" i="11"/>
  <c r="N26" i="11"/>
  <c r="K26" i="11"/>
  <c r="H26" i="11"/>
  <c r="T26" i="11" s="1"/>
  <c r="D26" i="11"/>
  <c r="C26" i="11"/>
  <c r="B26" i="11"/>
  <c r="P26" i="12"/>
  <c r="O26" i="12"/>
  <c r="N26" i="12"/>
  <c r="M26" i="12"/>
  <c r="I26" i="12"/>
  <c r="Q26" i="12" s="1"/>
  <c r="D26" i="12"/>
  <c r="C26" i="12"/>
  <c r="B26" i="12"/>
  <c r="P26" i="10"/>
  <c r="O26" i="10"/>
  <c r="M26" i="10"/>
  <c r="I26" i="10"/>
  <c r="Q26" i="10" s="1"/>
  <c r="D26" i="10"/>
  <c r="C26" i="10"/>
  <c r="B26" i="10"/>
  <c r="O26" i="1"/>
  <c r="Z26" i="18" s="1"/>
  <c r="AN26" i="18" s="1"/>
  <c r="N26" i="1"/>
  <c r="P26" i="18" s="1"/>
  <c r="AM26" i="18" s="1"/>
  <c r="M26" i="1"/>
  <c r="J26" i="18" s="1"/>
  <c r="AL26" i="18" s="1"/>
  <c r="L26" i="1"/>
  <c r="D26" i="18" s="1"/>
  <c r="AK26" i="18" s="1"/>
  <c r="A26" i="1"/>
  <c r="A26" i="15" s="1"/>
  <c r="AX25" i="18"/>
  <c r="AW25" i="18"/>
  <c r="AV25" i="18"/>
  <c r="AI25" i="18"/>
  <c r="AG25" i="18"/>
  <c r="AF25" i="18"/>
  <c r="BB25" i="18" s="1"/>
  <c r="AE25" i="18"/>
  <c r="AD25" i="18"/>
  <c r="AC25" i="18"/>
  <c r="Y25" i="18"/>
  <c r="W25" i="18"/>
  <c r="V25" i="18"/>
  <c r="BA25" i="18" s="1"/>
  <c r="U25" i="18"/>
  <c r="T25" i="18"/>
  <c r="AZ25" i="18" s="1"/>
  <c r="S25" i="18"/>
  <c r="O25" i="18"/>
  <c r="N25" i="18"/>
  <c r="I25" i="18"/>
  <c r="H25" i="18"/>
  <c r="C25" i="18"/>
  <c r="B25" i="18"/>
  <c r="Q25" i="15"/>
  <c r="P25" i="15"/>
  <c r="O25" i="15"/>
  <c r="N25" i="15"/>
  <c r="J25" i="15"/>
  <c r="R25" i="15" s="1"/>
  <c r="D25" i="15"/>
  <c r="C25" i="15"/>
  <c r="B25" i="15"/>
  <c r="Q25" i="14"/>
  <c r="P25" i="14"/>
  <c r="O25" i="14"/>
  <c r="N25" i="14"/>
  <c r="J25" i="14"/>
  <c r="R25" i="14" s="1"/>
  <c r="C25" i="14"/>
  <c r="B25" i="14"/>
  <c r="P25" i="13"/>
  <c r="O25" i="13"/>
  <c r="N25" i="13"/>
  <c r="M25" i="13"/>
  <c r="I25" i="13"/>
  <c r="D25" i="13"/>
  <c r="C25" i="13"/>
  <c r="B25" i="13"/>
  <c r="R25" i="16"/>
  <c r="Q25" i="16"/>
  <c r="P25" i="16"/>
  <c r="O25" i="16"/>
  <c r="K25" i="16"/>
  <c r="S25" i="16" s="1"/>
  <c r="D25" i="16"/>
  <c r="C25" i="16"/>
  <c r="B25" i="16"/>
  <c r="S25" i="11"/>
  <c r="R25" i="11"/>
  <c r="P25" i="11"/>
  <c r="O25" i="11"/>
  <c r="N25" i="11"/>
  <c r="K25" i="11"/>
  <c r="H25" i="11"/>
  <c r="T25" i="11" s="1"/>
  <c r="D25" i="11"/>
  <c r="C25" i="11"/>
  <c r="B25" i="11"/>
  <c r="P25" i="12"/>
  <c r="O25" i="12"/>
  <c r="N25" i="12"/>
  <c r="M25" i="12"/>
  <c r="I25" i="12"/>
  <c r="Q25" i="12" s="1"/>
  <c r="D25" i="12"/>
  <c r="C25" i="12"/>
  <c r="B25" i="12"/>
  <c r="P25" i="10"/>
  <c r="O25" i="10"/>
  <c r="M25" i="10"/>
  <c r="I25" i="10"/>
  <c r="Q25" i="10" s="1"/>
  <c r="D25" i="10"/>
  <c r="C25" i="10"/>
  <c r="B25" i="10"/>
  <c r="O25" i="1"/>
  <c r="Z25" i="18" s="1"/>
  <c r="AN25" i="18" s="1"/>
  <c r="N25" i="1"/>
  <c r="P25" i="18" s="1"/>
  <c r="AM25" i="18" s="1"/>
  <c r="M25" i="1"/>
  <c r="J25" i="18" s="1"/>
  <c r="AL25" i="18" s="1"/>
  <c r="L25" i="1"/>
  <c r="D25" i="18" s="1"/>
  <c r="AK25" i="18" s="1"/>
  <c r="A25" i="1"/>
  <c r="A25" i="14" s="1"/>
  <c r="AX24" i="18"/>
  <c r="AW24" i="18"/>
  <c r="AV24" i="18"/>
  <c r="AI24" i="18"/>
  <c r="AG24" i="18"/>
  <c r="AF24" i="18"/>
  <c r="BB24" i="18" s="1"/>
  <c r="AE24" i="18"/>
  <c r="AD24" i="18"/>
  <c r="AC24" i="18"/>
  <c r="Y24" i="18"/>
  <c r="W24" i="18"/>
  <c r="V24" i="18"/>
  <c r="U24" i="18"/>
  <c r="T24" i="18"/>
  <c r="AZ24" i="18" s="1"/>
  <c r="S24" i="18"/>
  <c r="O24" i="18"/>
  <c r="N24" i="18"/>
  <c r="I24" i="18"/>
  <c r="H24" i="18"/>
  <c r="C24" i="18"/>
  <c r="B24" i="18"/>
  <c r="Q24" i="15"/>
  <c r="P24" i="15"/>
  <c r="O24" i="15"/>
  <c r="N24" i="15"/>
  <c r="J24" i="15"/>
  <c r="R24" i="15" s="1"/>
  <c r="D24" i="15"/>
  <c r="C24" i="15"/>
  <c r="B24" i="15"/>
  <c r="Q24" i="14"/>
  <c r="P24" i="14"/>
  <c r="O24" i="14"/>
  <c r="N24" i="14"/>
  <c r="J24" i="14"/>
  <c r="R24" i="14" s="1"/>
  <c r="C24" i="14"/>
  <c r="B24" i="14"/>
  <c r="P24" i="13"/>
  <c r="O24" i="13"/>
  <c r="N24" i="13"/>
  <c r="M24" i="13"/>
  <c r="I24" i="13"/>
  <c r="Q24" i="13" s="1"/>
  <c r="D24" i="13"/>
  <c r="C24" i="13"/>
  <c r="B24" i="13"/>
  <c r="R24" i="16"/>
  <c r="Q24" i="16"/>
  <c r="P24" i="16"/>
  <c r="O24" i="16"/>
  <c r="K24" i="16"/>
  <c r="S24" i="16" s="1"/>
  <c r="D24" i="16"/>
  <c r="C24" i="16"/>
  <c r="B24" i="16"/>
  <c r="S24" i="11"/>
  <c r="R24" i="11"/>
  <c r="P24" i="11"/>
  <c r="O24" i="11"/>
  <c r="N24" i="11"/>
  <c r="K24" i="11"/>
  <c r="H24" i="11"/>
  <c r="T24" i="11" s="1"/>
  <c r="D24" i="11"/>
  <c r="C24" i="11"/>
  <c r="B24" i="11"/>
  <c r="P24" i="12"/>
  <c r="O24" i="12"/>
  <c r="N24" i="12"/>
  <c r="M24" i="12"/>
  <c r="I24" i="12"/>
  <c r="Q24" i="12" s="1"/>
  <c r="D24" i="12"/>
  <c r="C24" i="12"/>
  <c r="B24" i="12"/>
  <c r="P24" i="10"/>
  <c r="O24" i="10"/>
  <c r="M24" i="10"/>
  <c r="I24" i="10"/>
  <c r="Q24" i="10" s="1"/>
  <c r="D24" i="10"/>
  <c r="C24" i="10"/>
  <c r="B24" i="10"/>
  <c r="O24" i="1"/>
  <c r="Z24" i="18" s="1"/>
  <c r="AN24" i="18" s="1"/>
  <c r="N24" i="1"/>
  <c r="P24" i="18" s="1"/>
  <c r="AM24" i="18" s="1"/>
  <c r="M24" i="1"/>
  <c r="J24" i="18" s="1"/>
  <c r="AL24" i="18" s="1"/>
  <c r="L24" i="1"/>
  <c r="D24" i="18" s="1"/>
  <c r="AK24" i="18" s="1"/>
  <c r="A24" i="1"/>
  <c r="A24" i="13" s="1"/>
  <c r="AX23" i="18"/>
  <c r="AW23" i="18"/>
  <c r="AV23" i="18"/>
  <c r="AF23" i="18"/>
  <c r="BB23" i="18" s="1"/>
  <c r="AD23" i="18"/>
  <c r="AC23" i="18"/>
  <c r="Y23" i="18"/>
  <c r="W23" i="18"/>
  <c r="V23" i="18"/>
  <c r="U23" i="18"/>
  <c r="T23" i="18"/>
  <c r="AZ23" i="18" s="1"/>
  <c r="S23" i="18"/>
  <c r="O23" i="18"/>
  <c r="N23" i="18"/>
  <c r="I23" i="18"/>
  <c r="H23" i="18"/>
  <c r="C23" i="18"/>
  <c r="B23" i="18"/>
  <c r="Q23" i="15"/>
  <c r="P23" i="15"/>
  <c r="O23" i="15"/>
  <c r="N23" i="15"/>
  <c r="J23" i="15"/>
  <c r="R23" i="15" s="1"/>
  <c r="D23" i="15"/>
  <c r="C23" i="15"/>
  <c r="B23" i="15"/>
  <c r="Q23" i="14"/>
  <c r="P23" i="14"/>
  <c r="O23" i="14"/>
  <c r="N23" i="14"/>
  <c r="J23" i="14"/>
  <c r="R23" i="14" s="1"/>
  <c r="C23" i="14"/>
  <c r="B23" i="14"/>
  <c r="P23" i="13"/>
  <c r="O23" i="13"/>
  <c r="N23" i="13"/>
  <c r="M23" i="13"/>
  <c r="I23" i="13"/>
  <c r="Q23" i="13" s="1"/>
  <c r="D23" i="13"/>
  <c r="C23" i="13"/>
  <c r="B23" i="13"/>
  <c r="R23" i="16"/>
  <c r="Q23" i="16"/>
  <c r="P23" i="16"/>
  <c r="O23" i="16"/>
  <c r="K23" i="16"/>
  <c r="S23" i="16" s="1"/>
  <c r="D23" i="16"/>
  <c r="C23" i="16"/>
  <c r="B23" i="16"/>
  <c r="S23" i="11"/>
  <c r="R23" i="11"/>
  <c r="P23" i="11"/>
  <c r="O23" i="11"/>
  <c r="N23" i="11"/>
  <c r="K23" i="11"/>
  <c r="H23" i="11"/>
  <c r="T23" i="11" s="1"/>
  <c r="D23" i="11"/>
  <c r="C23" i="11"/>
  <c r="B23" i="11"/>
  <c r="P23" i="12"/>
  <c r="O23" i="12"/>
  <c r="N23" i="12"/>
  <c r="M23" i="12"/>
  <c r="I23" i="12"/>
  <c r="Q23" i="12" s="1"/>
  <c r="D23" i="12"/>
  <c r="C23" i="12"/>
  <c r="B23" i="12"/>
  <c r="P23" i="10"/>
  <c r="O23" i="10"/>
  <c r="M23" i="10"/>
  <c r="I23" i="10"/>
  <c r="Q23" i="10" s="1"/>
  <c r="D23" i="10"/>
  <c r="C23" i="10"/>
  <c r="B23" i="10"/>
  <c r="O23" i="1"/>
  <c r="Z23" i="18" s="1"/>
  <c r="AN23" i="18" s="1"/>
  <c r="N23" i="1"/>
  <c r="P23" i="18" s="1"/>
  <c r="AM23" i="18" s="1"/>
  <c r="M23" i="1"/>
  <c r="J23" i="18" s="1"/>
  <c r="AL23" i="18" s="1"/>
  <c r="L23" i="1"/>
  <c r="D23" i="18" s="1"/>
  <c r="AK23" i="18" s="1"/>
  <c r="A23" i="1"/>
  <c r="A23" i="13" s="1"/>
  <c r="AX22" i="18"/>
  <c r="AW22" i="18"/>
  <c r="AV22" i="18"/>
  <c r="AI22" i="18"/>
  <c r="AG22" i="18"/>
  <c r="AF22" i="18"/>
  <c r="BB22" i="18" s="1"/>
  <c r="AE22" i="18"/>
  <c r="AD22" i="18"/>
  <c r="AC22" i="18"/>
  <c r="Y22" i="18"/>
  <c r="W22" i="18"/>
  <c r="V22" i="18"/>
  <c r="BA22" i="18" s="1"/>
  <c r="U22" i="18"/>
  <c r="T22" i="18"/>
  <c r="AZ22" i="18" s="1"/>
  <c r="S22" i="18"/>
  <c r="O22" i="18"/>
  <c r="N22" i="18"/>
  <c r="I22" i="18"/>
  <c r="H22" i="18"/>
  <c r="C22" i="18"/>
  <c r="B22" i="18"/>
  <c r="Q22" i="15"/>
  <c r="P22" i="15"/>
  <c r="O22" i="15"/>
  <c r="N22" i="15"/>
  <c r="J22" i="15"/>
  <c r="R22" i="15" s="1"/>
  <c r="D22" i="15"/>
  <c r="C22" i="15"/>
  <c r="B22" i="15"/>
  <c r="Q22" i="14"/>
  <c r="P22" i="14"/>
  <c r="O22" i="14"/>
  <c r="N22" i="14"/>
  <c r="J22" i="14"/>
  <c r="R22" i="14" s="1"/>
  <c r="C22" i="14"/>
  <c r="B22" i="14"/>
  <c r="P22" i="13"/>
  <c r="O22" i="13"/>
  <c r="N22" i="13"/>
  <c r="M22" i="13"/>
  <c r="I22" i="13"/>
  <c r="Q22" i="13" s="1"/>
  <c r="D22" i="13"/>
  <c r="C22" i="13"/>
  <c r="B22" i="13"/>
  <c r="R22" i="16"/>
  <c r="Q22" i="16"/>
  <c r="P22" i="16"/>
  <c r="O22" i="16"/>
  <c r="K22" i="16"/>
  <c r="S22" i="16" s="1"/>
  <c r="D22" i="16"/>
  <c r="C22" i="16"/>
  <c r="B22" i="16"/>
  <c r="S22" i="11"/>
  <c r="R22" i="11"/>
  <c r="P22" i="11"/>
  <c r="O22" i="11"/>
  <c r="N22" i="11"/>
  <c r="K22" i="11"/>
  <c r="H22" i="11"/>
  <c r="T22" i="11" s="1"/>
  <c r="D22" i="11"/>
  <c r="C22" i="11"/>
  <c r="B22" i="11"/>
  <c r="P22" i="12"/>
  <c r="O22" i="12"/>
  <c r="N22" i="12"/>
  <c r="M22" i="12"/>
  <c r="I22" i="12"/>
  <c r="Q22" i="12" s="1"/>
  <c r="D22" i="12"/>
  <c r="C22" i="12"/>
  <c r="B22" i="12"/>
  <c r="P22" i="10"/>
  <c r="O22" i="10"/>
  <c r="M22" i="10"/>
  <c r="I22" i="10"/>
  <c r="Q22" i="10" s="1"/>
  <c r="D22" i="10"/>
  <c r="C22" i="10"/>
  <c r="B22" i="10"/>
  <c r="O22" i="1"/>
  <c r="Z22" i="18" s="1"/>
  <c r="AN22" i="18" s="1"/>
  <c r="N22" i="1"/>
  <c r="P22" i="18" s="1"/>
  <c r="AM22" i="18" s="1"/>
  <c r="M22" i="1"/>
  <c r="J22" i="18" s="1"/>
  <c r="AL22" i="18" s="1"/>
  <c r="L22" i="1"/>
  <c r="D22" i="18" s="1"/>
  <c r="AK22" i="18" s="1"/>
  <c r="A22" i="1"/>
  <c r="A22" i="18" s="1"/>
  <c r="AX21" i="18"/>
  <c r="AW21" i="18"/>
  <c r="AV21" i="18"/>
  <c r="AI21" i="18"/>
  <c r="AG21" i="18"/>
  <c r="AF21" i="18"/>
  <c r="BB21" i="18" s="1"/>
  <c r="AE21" i="18"/>
  <c r="AD21" i="18"/>
  <c r="AC21" i="18"/>
  <c r="Y21" i="18"/>
  <c r="W21" i="18"/>
  <c r="V21" i="18"/>
  <c r="U21" i="18"/>
  <c r="T21" i="18"/>
  <c r="AZ21" i="18" s="1"/>
  <c r="S21" i="18"/>
  <c r="O21" i="18"/>
  <c r="N21" i="18"/>
  <c r="I21" i="18"/>
  <c r="H21" i="18"/>
  <c r="C21" i="18"/>
  <c r="B21" i="18"/>
  <c r="Q21" i="15"/>
  <c r="P21" i="15"/>
  <c r="O21" i="15"/>
  <c r="N21" i="15"/>
  <c r="J21" i="15"/>
  <c r="R21" i="15" s="1"/>
  <c r="D21" i="15"/>
  <c r="C21" i="15"/>
  <c r="B21" i="15"/>
  <c r="Q21" i="14"/>
  <c r="P21" i="14"/>
  <c r="O21" i="14"/>
  <c r="N21" i="14"/>
  <c r="J21" i="14"/>
  <c r="R21" i="14" s="1"/>
  <c r="C21" i="14"/>
  <c r="B21" i="14"/>
  <c r="P21" i="13"/>
  <c r="O21" i="13"/>
  <c r="N21" i="13"/>
  <c r="M21" i="13"/>
  <c r="I21" i="13"/>
  <c r="Q21" i="13" s="1"/>
  <c r="D21" i="13"/>
  <c r="C21" i="13"/>
  <c r="B21" i="13"/>
  <c r="R21" i="16"/>
  <c r="Q21" i="16"/>
  <c r="P21" i="16"/>
  <c r="O21" i="16"/>
  <c r="K21" i="16"/>
  <c r="S21" i="16" s="1"/>
  <c r="D21" i="16"/>
  <c r="C21" i="16"/>
  <c r="B21" i="16"/>
  <c r="S21" i="11"/>
  <c r="R21" i="11"/>
  <c r="P21" i="11"/>
  <c r="O21" i="11"/>
  <c r="N21" i="11"/>
  <c r="K21" i="11"/>
  <c r="H21" i="11"/>
  <c r="T21" i="11" s="1"/>
  <c r="D21" i="11"/>
  <c r="C21" i="11"/>
  <c r="B21" i="11"/>
  <c r="P21" i="12"/>
  <c r="O21" i="12"/>
  <c r="N21" i="12"/>
  <c r="M21" i="12"/>
  <c r="I21" i="12"/>
  <c r="Q21" i="12" s="1"/>
  <c r="D21" i="12"/>
  <c r="C21" i="12"/>
  <c r="B21" i="12"/>
  <c r="P21" i="10"/>
  <c r="O21" i="10"/>
  <c r="M21" i="10"/>
  <c r="I21" i="10"/>
  <c r="Q21" i="10" s="1"/>
  <c r="D21" i="10"/>
  <c r="C21" i="10"/>
  <c r="B21" i="10"/>
  <c r="O21" i="1"/>
  <c r="Z21" i="18" s="1"/>
  <c r="AN21" i="18" s="1"/>
  <c r="N21" i="1"/>
  <c r="P21" i="18" s="1"/>
  <c r="AM21" i="18" s="1"/>
  <c r="M21" i="1"/>
  <c r="J21" i="18" s="1"/>
  <c r="AL21" i="18" s="1"/>
  <c r="L21" i="1"/>
  <c r="D21" i="18" s="1"/>
  <c r="AK21" i="18" s="1"/>
  <c r="A21" i="1"/>
  <c r="A21" i="13" s="1"/>
  <c r="AX20" i="18"/>
  <c r="AW20" i="18"/>
  <c r="AV20" i="18"/>
  <c r="AI20" i="18"/>
  <c r="AG20" i="18"/>
  <c r="AF20" i="18"/>
  <c r="BB20" i="18" s="1"/>
  <c r="AE20" i="18"/>
  <c r="AD20" i="18"/>
  <c r="AC20" i="18"/>
  <c r="Y20" i="18"/>
  <c r="W20" i="18"/>
  <c r="V20" i="18"/>
  <c r="U20" i="18"/>
  <c r="T20" i="18"/>
  <c r="AZ20" i="18" s="1"/>
  <c r="S20" i="18"/>
  <c r="O20" i="18"/>
  <c r="N20" i="18"/>
  <c r="I20" i="18"/>
  <c r="H20" i="18"/>
  <c r="C20" i="18"/>
  <c r="B20" i="18"/>
  <c r="Q20" i="15"/>
  <c r="P20" i="15"/>
  <c r="O20" i="15"/>
  <c r="N20" i="15"/>
  <c r="J20" i="15"/>
  <c r="R20" i="15" s="1"/>
  <c r="D20" i="15"/>
  <c r="C20" i="15"/>
  <c r="B20" i="15"/>
  <c r="Q20" i="14"/>
  <c r="P20" i="14"/>
  <c r="O20" i="14"/>
  <c r="N20" i="14"/>
  <c r="J20" i="14"/>
  <c r="R20" i="14" s="1"/>
  <c r="C20" i="14"/>
  <c r="B20" i="14"/>
  <c r="P20" i="13"/>
  <c r="O20" i="13"/>
  <c r="N20" i="13"/>
  <c r="M20" i="13"/>
  <c r="I20" i="13"/>
  <c r="Q20" i="13" s="1"/>
  <c r="D20" i="13"/>
  <c r="C20" i="13"/>
  <c r="B20" i="13"/>
  <c r="R20" i="16"/>
  <c r="Q20" i="16"/>
  <c r="P20" i="16"/>
  <c r="O20" i="16"/>
  <c r="K20" i="16"/>
  <c r="S20" i="16" s="1"/>
  <c r="D20" i="16"/>
  <c r="C20" i="16"/>
  <c r="B20" i="16"/>
  <c r="S20" i="11"/>
  <c r="R20" i="11"/>
  <c r="P20" i="11"/>
  <c r="O20" i="11"/>
  <c r="N20" i="11"/>
  <c r="K20" i="11"/>
  <c r="H20" i="11"/>
  <c r="T20" i="11" s="1"/>
  <c r="D20" i="11"/>
  <c r="C20" i="11"/>
  <c r="B20" i="11"/>
  <c r="P20" i="12"/>
  <c r="O20" i="12"/>
  <c r="N20" i="12"/>
  <c r="M20" i="12"/>
  <c r="I20" i="12"/>
  <c r="Q20" i="12" s="1"/>
  <c r="D20" i="12"/>
  <c r="C20" i="12"/>
  <c r="B20" i="12"/>
  <c r="P20" i="10"/>
  <c r="O20" i="10"/>
  <c r="M20" i="10"/>
  <c r="I20" i="10"/>
  <c r="Q20" i="10" s="1"/>
  <c r="D20" i="10"/>
  <c r="C20" i="10"/>
  <c r="B20" i="10"/>
  <c r="O20" i="1"/>
  <c r="Z20" i="18" s="1"/>
  <c r="AN20" i="18" s="1"/>
  <c r="N20" i="1"/>
  <c r="P20" i="18" s="1"/>
  <c r="AM20" i="18" s="1"/>
  <c r="M20" i="1"/>
  <c r="J20" i="18" s="1"/>
  <c r="AL20" i="18" s="1"/>
  <c r="L20" i="1"/>
  <c r="D20" i="18" s="1"/>
  <c r="AK20" i="18" s="1"/>
  <c r="A20" i="1"/>
  <c r="A20" i="14" s="1"/>
  <c r="AX19" i="18"/>
  <c r="AW19" i="18"/>
  <c r="AV19" i="18"/>
  <c r="AI19" i="18"/>
  <c r="AG19" i="18"/>
  <c r="AF19" i="18"/>
  <c r="BB19" i="18" s="1"/>
  <c r="AE19" i="18"/>
  <c r="AD19" i="18"/>
  <c r="AC19" i="18"/>
  <c r="Y19" i="18"/>
  <c r="W19" i="18"/>
  <c r="V19" i="18"/>
  <c r="U19" i="18"/>
  <c r="T19" i="18"/>
  <c r="AZ19" i="18" s="1"/>
  <c r="S19" i="18"/>
  <c r="O19" i="18"/>
  <c r="N19" i="18"/>
  <c r="I19" i="18"/>
  <c r="H19" i="18"/>
  <c r="C19" i="18"/>
  <c r="B19" i="18"/>
  <c r="Q19" i="15"/>
  <c r="P19" i="15"/>
  <c r="O19" i="15"/>
  <c r="N19" i="15"/>
  <c r="J19" i="15"/>
  <c r="R19" i="15" s="1"/>
  <c r="D19" i="15"/>
  <c r="C19" i="15"/>
  <c r="B19" i="15"/>
  <c r="Q19" i="14"/>
  <c r="P19" i="14"/>
  <c r="O19" i="14"/>
  <c r="N19" i="14"/>
  <c r="J19" i="14"/>
  <c r="R19" i="14" s="1"/>
  <c r="C19" i="14"/>
  <c r="B19" i="14"/>
  <c r="P19" i="13"/>
  <c r="O19" i="13"/>
  <c r="N19" i="13"/>
  <c r="M19" i="13"/>
  <c r="I19" i="13"/>
  <c r="Q19" i="13" s="1"/>
  <c r="D19" i="13"/>
  <c r="C19" i="13"/>
  <c r="B19" i="13"/>
  <c r="R19" i="16"/>
  <c r="Q19" i="16"/>
  <c r="P19" i="16"/>
  <c r="O19" i="16"/>
  <c r="K19" i="16"/>
  <c r="S19" i="16" s="1"/>
  <c r="D19" i="16"/>
  <c r="C19" i="16"/>
  <c r="B19" i="16"/>
  <c r="S19" i="11"/>
  <c r="R19" i="11"/>
  <c r="P19" i="11"/>
  <c r="O19" i="11"/>
  <c r="N19" i="11"/>
  <c r="K19" i="11"/>
  <c r="H19" i="11"/>
  <c r="T19" i="11" s="1"/>
  <c r="D19" i="11"/>
  <c r="C19" i="11"/>
  <c r="B19" i="11"/>
  <c r="P19" i="12"/>
  <c r="O19" i="12"/>
  <c r="N19" i="12"/>
  <c r="M19" i="12"/>
  <c r="I19" i="12"/>
  <c r="Q19" i="12" s="1"/>
  <c r="D19" i="12"/>
  <c r="C19" i="12"/>
  <c r="B19" i="12"/>
  <c r="P19" i="10"/>
  <c r="O19" i="10"/>
  <c r="M19" i="10"/>
  <c r="I19" i="10"/>
  <c r="Q19" i="10" s="1"/>
  <c r="D19" i="10"/>
  <c r="C19" i="10"/>
  <c r="B19" i="10"/>
  <c r="O19" i="1"/>
  <c r="Z19" i="18" s="1"/>
  <c r="AN19" i="18" s="1"/>
  <c r="N19" i="1"/>
  <c r="P19" i="18" s="1"/>
  <c r="AM19" i="18" s="1"/>
  <c r="M19" i="1"/>
  <c r="J19" i="18" s="1"/>
  <c r="AL19" i="18" s="1"/>
  <c r="L19" i="1"/>
  <c r="D19" i="18" s="1"/>
  <c r="AK19" i="18" s="1"/>
  <c r="A19" i="1"/>
  <c r="A19" i="13" s="1"/>
  <c r="AX18" i="18"/>
  <c r="AW18" i="18"/>
  <c r="AV18" i="18"/>
  <c r="AI18" i="18"/>
  <c r="AG18" i="18"/>
  <c r="AF18" i="18"/>
  <c r="BB18" i="18" s="1"/>
  <c r="AE18" i="18"/>
  <c r="AD18" i="18"/>
  <c r="AC18" i="18"/>
  <c r="Y18" i="18"/>
  <c r="W18" i="18"/>
  <c r="V18" i="18"/>
  <c r="U18" i="18"/>
  <c r="T18" i="18"/>
  <c r="AZ18" i="18" s="1"/>
  <c r="S18" i="18"/>
  <c r="O18" i="18"/>
  <c r="N18" i="18"/>
  <c r="I18" i="18"/>
  <c r="H18" i="18"/>
  <c r="C18" i="18"/>
  <c r="B18" i="18"/>
  <c r="Q18" i="15"/>
  <c r="P18" i="15"/>
  <c r="O18" i="15"/>
  <c r="N18" i="15"/>
  <c r="J18" i="15"/>
  <c r="R18" i="15" s="1"/>
  <c r="D18" i="15"/>
  <c r="C18" i="15"/>
  <c r="B18" i="15"/>
  <c r="Q18" i="14"/>
  <c r="P18" i="14"/>
  <c r="O18" i="14"/>
  <c r="N18" i="14"/>
  <c r="J18" i="14"/>
  <c r="R18" i="14" s="1"/>
  <c r="C18" i="14"/>
  <c r="B18" i="14"/>
  <c r="P18" i="13"/>
  <c r="O18" i="13"/>
  <c r="N18" i="13"/>
  <c r="M18" i="13"/>
  <c r="I18" i="13"/>
  <c r="Q18" i="13" s="1"/>
  <c r="D18" i="13"/>
  <c r="C18" i="13"/>
  <c r="B18" i="13"/>
  <c r="R18" i="16"/>
  <c r="Q18" i="16"/>
  <c r="P18" i="16"/>
  <c r="O18" i="16"/>
  <c r="K18" i="16"/>
  <c r="S18" i="16" s="1"/>
  <c r="D18" i="16"/>
  <c r="C18" i="16"/>
  <c r="B18" i="16"/>
  <c r="S18" i="11"/>
  <c r="R18" i="11"/>
  <c r="P18" i="11"/>
  <c r="O18" i="11"/>
  <c r="N18" i="11"/>
  <c r="K18" i="11"/>
  <c r="H18" i="11"/>
  <c r="T18" i="11" s="1"/>
  <c r="D18" i="11"/>
  <c r="C18" i="11"/>
  <c r="B18" i="11"/>
  <c r="P18" i="12"/>
  <c r="O18" i="12"/>
  <c r="N18" i="12"/>
  <c r="M18" i="12"/>
  <c r="I18" i="12"/>
  <c r="Q18" i="12" s="1"/>
  <c r="D18" i="12"/>
  <c r="C18" i="12"/>
  <c r="B18" i="12"/>
  <c r="P18" i="10"/>
  <c r="O18" i="10"/>
  <c r="M18" i="10"/>
  <c r="I18" i="10"/>
  <c r="Q18" i="10" s="1"/>
  <c r="D18" i="10"/>
  <c r="C18" i="10"/>
  <c r="B18" i="10"/>
  <c r="O18" i="1"/>
  <c r="Z18" i="18" s="1"/>
  <c r="AN18" i="18" s="1"/>
  <c r="N18" i="1"/>
  <c r="P18" i="18" s="1"/>
  <c r="AM18" i="18" s="1"/>
  <c r="M18" i="1"/>
  <c r="J18" i="18" s="1"/>
  <c r="AL18" i="18" s="1"/>
  <c r="L18" i="1"/>
  <c r="D18" i="18" s="1"/>
  <c r="AK18" i="18" s="1"/>
  <c r="A18" i="1"/>
  <c r="A18" i="14" s="1"/>
  <c r="AX17" i="18"/>
  <c r="AW17" i="18"/>
  <c r="AV17" i="18"/>
  <c r="AI17" i="18"/>
  <c r="AG17" i="18"/>
  <c r="AF17" i="18"/>
  <c r="BB17" i="18" s="1"/>
  <c r="AE17" i="18"/>
  <c r="AD17" i="18"/>
  <c r="AC17" i="18"/>
  <c r="Y17" i="18"/>
  <c r="W17" i="18"/>
  <c r="V17" i="18"/>
  <c r="U17" i="18"/>
  <c r="T17" i="18"/>
  <c r="AZ17" i="18" s="1"/>
  <c r="S17" i="18"/>
  <c r="O17" i="18"/>
  <c r="N17" i="18"/>
  <c r="I17" i="18"/>
  <c r="H17" i="18"/>
  <c r="C17" i="18"/>
  <c r="B17" i="18"/>
  <c r="Q17" i="15"/>
  <c r="P17" i="15"/>
  <c r="O17" i="15"/>
  <c r="N17" i="15"/>
  <c r="J17" i="15"/>
  <c r="R17" i="15" s="1"/>
  <c r="D17" i="15"/>
  <c r="C17" i="15"/>
  <c r="B17" i="15"/>
  <c r="Q17" i="14"/>
  <c r="P17" i="14"/>
  <c r="O17" i="14"/>
  <c r="N17" i="14"/>
  <c r="J17" i="14"/>
  <c r="R17" i="14" s="1"/>
  <c r="C17" i="14"/>
  <c r="B17" i="14"/>
  <c r="P17" i="13"/>
  <c r="O17" i="13"/>
  <c r="N17" i="13"/>
  <c r="M17" i="13"/>
  <c r="I17" i="13"/>
  <c r="Q17" i="13" s="1"/>
  <c r="D17" i="13"/>
  <c r="C17" i="13"/>
  <c r="B17" i="13"/>
  <c r="R17" i="16"/>
  <c r="Q17" i="16"/>
  <c r="P17" i="16"/>
  <c r="O17" i="16"/>
  <c r="K17" i="16"/>
  <c r="S17" i="16" s="1"/>
  <c r="D17" i="16"/>
  <c r="C17" i="16"/>
  <c r="B17" i="16"/>
  <c r="S17" i="11"/>
  <c r="R17" i="11"/>
  <c r="P17" i="11"/>
  <c r="O17" i="11"/>
  <c r="N17" i="11"/>
  <c r="K17" i="11"/>
  <c r="H17" i="11"/>
  <c r="T17" i="11" s="1"/>
  <c r="D17" i="11"/>
  <c r="C17" i="11"/>
  <c r="B17" i="11"/>
  <c r="P17" i="12"/>
  <c r="O17" i="12"/>
  <c r="N17" i="12"/>
  <c r="M17" i="12"/>
  <c r="I17" i="12"/>
  <c r="Q17" i="12" s="1"/>
  <c r="D17" i="12"/>
  <c r="C17" i="12"/>
  <c r="B17" i="12"/>
  <c r="P17" i="10"/>
  <c r="O17" i="10"/>
  <c r="M17" i="10"/>
  <c r="M17" i="18" s="1"/>
  <c r="I17" i="10"/>
  <c r="Q17" i="10" s="1"/>
  <c r="D17" i="10"/>
  <c r="C17" i="10"/>
  <c r="B17" i="10"/>
  <c r="O17" i="1"/>
  <c r="Z17" i="18" s="1"/>
  <c r="AN17" i="18" s="1"/>
  <c r="N17" i="1"/>
  <c r="P17" i="18" s="1"/>
  <c r="AM17" i="18" s="1"/>
  <c r="M17" i="1"/>
  <c r="J17" i="18" s="1"/>
  <c r="AL17" i="18" s="1"/>
  <c r="L17" i="1"/>
  <c r="D17" i="18" s="1"/>
  <c r="AK17" i="18" s="1"/>
  <c r="A17" i="1"/>
  <c r="A17" i="14" s="1"/>
  <c r="AX16" i="18"/>
  <c r="AW16" i="18"/>
  <c r="AV16" i="18"/>
  <c r="AI16" i="18"/>
  <c r="AG16" i="18"/>
  <c r="AF16" i="18"/>
  <c r="BB16" i="18" s="1"/>
  <c r="AE16" i="18"/>
  <c r="AD16" i="18"/>
  <c r="AC16" i="18"/>
  <c r="Y16" i="18"/>
  <c r="W16" i="18"/>
  <c r="V16" i="18"/>
  <c r="U16" i="18"/>
  <c r="T16" i="18"/>
  <c r="AZ16" i="18" s="1"/>
  <c r="S16" i="18"/>
  <c r="O16" i="18"/>
  <c r="N16" i="18"/>
  <c r="I16" i="18"/>
  <c r="H16" i="18"/>
  <c r="C16" i="18"/>
  <c r="B16" i="18"/>
  <c r="Q16" i="15"/>
  <c r="P16" i="15"/>
  <c r="O16" i="15"/>
  <c r="N16" i="15"/>
  <c r="J16" i="15"/>
  <c r="R16" i="15" s="1"/>
  <c r="D16" i="15"/>
  <c r="C16" i="15"/>
  <c r="B16" i="15"/>
  <c r="Q16" i="14"/>
  <c r="P16" i="14"/>
  <c r="O16" i="14"/>
  <c r="N16" i="14"/>
  <c r="J16" i="14"/>
  <c r="R16" i="14" s="1"/>
  <c r="C16" i="14"/>
  <c r="B16" i="14"/>
  <c r="P16" i="13"/>
  <c r="O16" i="13"/>
  <c r="N16" i="13"/>
  <c r="M16" i="13"/>
  <c r="I16" i="13"/>
  <c r="Q16" i="13" s="1"/>
  <c r="D16" i="13"/>
  <c r="C16" i="13"/>
  <c r="B16" i="13"/>
  <c r="R16" i="16"/>
  <c r="Q16" i="16"/>
  <c r="P16" i="16"/>
  <c r="O16" i="16"/>
  <c r="K16" i="16"/>
  <c r="S16" i="16" s="1"/>
  <c r="D16" i="16"/>
  <c r="C16" i="16"/>
  <c r="B16" i="16"/>
  <c r="S16" i="11"/>
  <c r="R16" i="11"/>
  <c r="P16" i="11"/>
  <c r="O16" i="11"/>
  <c r="N16" i="11"/>
  <c r="K16" i="11"/>
  <c r="H16" i="11"/>
  <c r="T16" i="11" s="1"/>
  <c r="D16" i="11"/>
  <c r="C16" i="11"/>
  <c r="B16" i="11"/>
  <c r="P16" i="12"/>
  <c r="O16" i="12"/>
  <c r="N16" i="12"/>
  <c r="M16" i="12"/>
  <c r="I16" i="12"/>
  <c r="Q16" i="12" s="1"/>
  <c r="D16" i="12"/>
  <c r="C16" i="12"/>
  <c r="B16" i="12"/>
  <c r="P16" i="10"/>
  <c r="O16" i="10"/>
  <c r="M16" i="10"/>
  <c r="I16" i="10"/>
  <c r="Q16" i="10" s="1"/>
  <c r="D16" i="10"/>
  <c r="C16" i="10"/>
  <c r="B16" i="10"/>
  <c r="O16" i="1"/>
  <c r="Z16" i="18" s="1"/>
  <c r="AN16" i="18" s="1"/>
  <c r="N16" i="1"/>
  <c r="P16" i="18" s="1"/>
  <c r="AM16" i="18" s="1"/>
  <c r="M16" i="1"/>
  <c r="J16" i="18" s="1"/>
  <c r="AL16" i="18" s="1"/>
  <c r="L16" i="1"/>
  <c r="D16" i="18" s="1"/>
  <c r="AK16" i="18" s="1"/>
  <c r="A16" i="1"/>
  <c r="A16" i="13" s="1"/>
  <c r="AX15" i="18"/>
  <c r="AW15" i="18"/>
  <c r="AV15" i="18"/>
  <c r="AI15" i="18"/>
  <c r="AG15" i="18"/>
  <c r="AF15" i="18"/>
  <c r="BB15" i="18" s="1"/>
  <c r="AE15" i="18"/>
  <c r="AD15" i="18"/>
  <c r="AC15" i="18"/>
  <c r="Y15" i="18"/>
  <c r="W15" i="18"/>
  <c r="V15" i="18"/>
  <c r="U15" i="18"/>
  <c r="T15" i="18"/>
  <c r="AZ15" i="18" s="1"/>
  <c r="S15" i="18"/>
  <c r="O15" i="18"/>
  <c r="N15" i="18"/>
  <c r="I15" i="18"/>
  <c r="H15" i="18"/>
  <c r="C15" i="18"/>
  <c r="B15" i="18"/>
  <c r="Q15" i="15"/>
  <c r="P15" i="15"/>
  <c r="O15" i="15"/>
  <c r="N15" i="15"/>
  <c r="J15" i="15"/>
  <c r="R15" i="15" s="1"/>
  <c r="D15" i="15"/>
  <c r="C15" i="15"/>
  <c r="B15" i="15"/>
  <c r="Q15" i="14"/>
  <c r="P15" i="14"/>
  <c r="O15" i="14"/>
  <c r="N15" i="14"/>
  <c r="J15" i="14"/>
  <c r="R15" i="14" s="1"/>
  <c r="C15" i="14"/>
  <c r="B15" i="14"/>
  <c r="P15" i="13"/>
  <c r="O15" i="13"/>
  <c r="N15" i="13"/>
  <c r="M15" i="13"/>
  <c r="I15" i="13"/>
  <c r="Q15" i="13" s="1"/>
  <c r="D15" i="13"/>
  <c r="C15" i="13"/>
  <c r="B15" i="13"/>
  <c r="R15" i="16"/>
  <c r="Q15" i="16"/>
  <c r="P15" i="16"/>
  <c r="O15" i="16"/>
  <c r="K15" i="16"/>
  <c r="S15" i="16" s="1"/>
  <c r="D15" i="16"/>
  <c r="C15" i="16"/>
  <c r="B15" i="16"/>
  <c r="S15" i="11"/>
  <c r="R15" i="11"/>
  <c r="P15" i="11"/>
  <c r="O15" i="11"/>
  <c r="N15" i="11"/>
  <c r="K15" i="11"/>
  <c r="H15" i="11"/>
  <c r="T15" i="11" s="1"/>
  <c r="D15" i="11"/>
  <c r="C15" i="11"/>
  <c r="B15" i="11"/>
  <c r="P15" i="12"/>
  <c r="O15" i="12"/>
  <c r="N15" i="12"/>
  <c r="M15" i="12"/>
  <c r="I15" i="12"/>
  <c r="Q15" i="12" s="1"/>
  <c r="D15" i="12"/>
  <c r="C15" i="12"/>
  <c r="B15" i="12"/>
  <c r="P15" i="10"/>
  <c r="O15" i="10"/>
  <c r="M15" i="10"/>
  <c r="I15" i="10"/>
  <c r="Q15" i="10" s="1"/>
  <c r="D15" i="10"/>
  <c r="C15" i="10"/>
  <c r="B15" i="10"/>
  <c r="O15" i="1"/>
  <c r="Z15" i="18" s="1"/>
  <c r="AN15" i="18" s="1"/>
  <c r="N15" i="1"/>
  <c r="P15" i="18" s="1"/>
  <c r="AM15" i="18" s="1"/>
  <c r="M15" i="1"/>
  <c r="J15" i="18" s="1"/>
  <c r="AL15" i="18" s="1"/>
  <c r="L15" i="1"/>
  <c r="D15" i="18" s="1"/>
  <c r="AK15" i="18" s="1"/>
  <c r="A15" i="1"/>
  <c r="A15" i="13" s="1"/>
  <c r="AX14" i="18"/>
  <c r="AW14" i="18"/>
  <c r="AV14" i="18"/>
  <c r="AI14" i="18"/>
  <c r="AG14" i="18"/>
  <c r="AF14" i="18"/>
  <c r="BB14" i="18" s="1"/>
  <c r="AE14" i="18"/>
  <c r="AD14" i="18"/>
  <c r="AC14" i="18"/>
  <c r="Y14" i="18"/>
  <c r="W14" i="18"/>
  <c r="V14" i="18"/>
  <c r="BA14" i="18" s="1"/>
  <c r="U14" i="18"/>
  <c r="T14" i="18"/>
  <c r="AZ14" i="18" s="1"/>
  <c r="S14" i="18"/>
  <c r="O14" i="18"/>
  <c r="N14" i="18"/>
  <c r="I14" i="18"/>
  <c r="H14" i="18"/>
  <c r="C14" i="18"/>
  <c r="B14" i="18"/>
  <c r="Q14" i="15"/>
  <c r="P14" i="15"/>
  <c r="O14" i="15"/>
  <c r="N14" i="15"/>
  <c r="J14" i="15"/>
  <c r="R14" i="15" s="1"/>
  <c r="D14" i="15"/>
  <c r="C14" i="15"/>
  <c r="B14" i="15"/>
  <c r="Q14" i="14"/>
  <c r="P14" i="14"/>
  <c r="O14" i="14"/>
  <c r="N14" i="14"/>
  <c r="J14" i="14"/>
  <c r="R14" i="14" s="1"/>
  <c r="C14" i="14"/>
  <c r="B14" i="14"/>
  <c r="P14" i="13"/>
  <c r="O14" i="13"/>
  <c r="N14" i="13"/>
  <c r="M14" i="13"/>
  <c r="I14" i="13"/>
  <c r="Q14" i="13" s="1"/>
  <c r="D14" i="13"/>
  <c r="C14" i="13"/>
  <c r="B14" i="13"/>
  <c r="R14" i="16"/>
  <c r="Q14" i="16"/>
  <c r="P14" i="16"/>
  <c r="O14" i="16"/>
  <c r="K14" i="16"/>
  <c r="S14" i="16" s="1"/>
  <c r="D14" i="16"/>
  <c r="C14" i="16"/>
  <c r="B14" i="16"/>
  <c r="S14" i="11"/>
  <c r="R14" i="11"/>
  <c r="P14" i="11"/>
  <c r="O14" i="11"/>
  <c r="N14" i="11"/>
  <c r="K14" i="11"/>
  <c r="H14" i="11"/>
  <c r="T14" i="11" s="1"/>
  <c r="D14" i="11"/>
  <c r="C14" i="11"/>
  <c r="B14" i="11"/>
  <c r="P14" i="12"/>
  <c r="O14" i="12"/>
  <c r="N14" i="12"/>
  <c r="M14" i="12"/>
  <c r="I14" i="12"/>
  <c r="Q14" i="12" s="1"/>
  <c r="D14" i="12"/>
  <c r="C14" i="12"/>
  <c r="B14" i="12"/>
  <c r="P14" i="10"/>
  <c r="O14" i="10"/>
  <c r="M14" i="10"/>
  <c r="M14" i="18" s="1"/>
  <c r="I14" i="10"/>
  <c r="Q14" i="10" s="1"/>
  <c r="D14" i="10"/>
  <c r="C14" i="10"/>
  <c r="B14" i="10"/>
  <c r="O14" i="1"/>
  <c r="Z14" i="18" s="1"/>
  <c r="AN14" i="18" s="1"/>
  <c r="N14" i="1"/>
  <c r="P14" i="18" s="1"/>
  <c r="AM14" i="18" s="1"/>
  <c r="M14" i="1"/>
  <c r="J14" i="18" s="1"/>
  <c r="AL14" i="18" s="1"/>
  <c r="L14" i="1"/>
  <c r="D14" i="18" s="1"/>
  <c r="AK14" i="18" s="1"/>
  <c r="A14" i="1"/>
  <c r="A14" i="18" s="1"/>
  <c r="AX13" i="18"/>
  <c r="AW13" i="18"/>
  <c r="AV13" i="18"/>
  <c r="AI13" i="18"/>
  <c r="AG13" i="18"/>
  <c r="AF13" i="18"/>
  <c r="BB13" i="18" s="1"/>
  <c r="AE13" i="18"/>
  <c r="AD13" i="18"/>
  <c r="AC13" i="18"/>
  <c r="Y13" i="18"/>
  <c r="W13" i="18"/>
  <c r="V13" i="18"/>
  <c r="U13" i="18"/>
  <c r="T13" i="18"/>
  <c r="AZ13" i="18" s="1"/>
  <c r="S13" i="18"/>
  <c r="O13" i="18"/>
  <c r="N13" i="18"/>
  <c r="I13" i="18"/>
  <c r="H13" i="18"/>
  <c r="C13" i="18"/>
  <c r="B13" i="18"/>
  <c r="Q13" i="15"/>
  <c r="P13" i="15"/>
  <c r="O13" i="15"/>
  <c r="N13" i="15"/>
  <c r="J13" i="15"/>
  <c r="R13" i="15" s="1"/>
  <c r="D13" i="15"/>
  <c r="C13" i="15"/>
  <c r="B13" i="15"/>
  <c r="Q13" i="14"/>
  <c r="P13" i="14"/>
  <c r="O13" i="14"/>
  <c r="N13" i="14"/>
  <c r="J13" i="14"/>
  <c r="R13" i="14" s="1"/>
  <c r="C13" i="14"/>
  <c r="B13" i="14"/>
  <c r="P13" i="13"/>
  <c r="O13" i="13"/>
  <c r="N13" i="13"/>
  <c r="M13" i="13"/>
  <c r="I13" i="13"/>
  <c r="Q13" i="13" s="1"/>
  <c r="D13" i="13"/>
  <c r="C13" i="13"/>
  <c r="B13" i="13"/>
  <c r="R13" i="16"/>
  <c r="Q13" i="16"/>
  <c r="P13" i="16"/>
  <c r="O13" i="16"/>
  <c r="K13" i="16"/>
  <c r="S13" i="16" s="1"/>
  <c r="D13" i="16"/>
  <c r="C13" i="16"/>
  <c r="B13" i="16"/>
  <c r="S13" i="11"/>
  <c r="R13" i="11"/>
  <c r="P13" i="11"/>
  <c r="O13" i="11"/>
  <c r="N13" i="11"/>
  <c r="K13" i="11"/>
  <c r="H13" i="11"/>
  <c r="T13" i="11" s="1"/>
  <c r="D13" i="11"/>
  <c r="C13" i="11"/>
  <c r="B13" i="11"/>
  <c r="P13" i="12"/>
  <c r="O13" i="12"/>
  <c r="N13" i="12"/>
  <c r="M13" i="12"/>
  <c r="I13" i="12"/>
  <c r="Q13" i="12" s="1"/>
  <c r="D13" i="12"/>
  <c r="C13" i="12"/>
  <c r="B13" i="12"/>
  <c r="P13" i="10"/>
  <c r="O13" i="10"/>
  <c r="M13" i="10"/>
  <c r="I13" i="10"/>
  <c r="Q13" i="10" s="1"/>
  <c r="D13" i="10"/>
  <c r="C13" i="10"/>
  <c r="B13" i="10"/>
  <c r="O13" i="1"/>
  <c r="Z13" i="18" s="1"/>
  <c r="AN13" i="18" s="1"/>
  <c r="N13" i="1"/>
  <c r="P13" i="18" s="1"/>
  <c r="AM13" i="18" s="1"/>
  <c r="M13" i="1"/>
  <c r="J13" i="18" s="1"/>
  <c r="AL13" i="18" s="1"/>
  <c r="L13" i="1"/>
  <c r="D13" i="18" s="1"/>
  <c r="AK13" i="18" s="1"/>
  <c r="A13" i="1"/>
  <c r="A13" i="15" s="1"/>
  <c r="AX12" i="18"/>
  <c r="AW12" i="18"/>
  <c r="AV12" i="18"/>
  <c r="AI12" i="18"/>
  <c r="AG12" i="18"/>
  <c r="AF12" i="18"/>
  <c r="BB12" i="18" s="1"/>
  <c r="AE12" i="18"/>
  <c r="AD12" i="18"/>
  <c r="AC12" i="18"/>
  <c r="Y12" i="18"/>
  <c r="W12" i="18"/>
  <c r="V12" i="18"/>
  <c r="U12" i="18"/>
  <c r="T12" i="18"/>
  <c r="AZ12" i="18" s="1"/>
  <c r="S12" i="18"/>
  <c r="O12" i="18"/>
  <c r="N12" i="18"/>
  <c r="I12" i="18"/>
  <c r="H12" i="18"/>
  <c r="C12" i="18"/>
  <c r="B12" i="18"/>
  <c r="Q12" i="15"/>
  <c r="P12" i="15"/>
  <c r="O12" i="15"/>
  <c r="N12" i="15"/>
  <c r="J12" i="15"/>
  <c r="R12" i="15" s="1"/>
  <c r="D12" i="15"/>
  <c r="C12" i="15"/>
  <c r="B12" i="15"/>
  <c r="Q12" i="14"/>
  <c r="P12" i="14"/>
  <c r="O12" i="14"/>
  <c r="N12" i="14"/>
  <c r="J12" i="14"/>
  <c r="R12" i="14" s="1"/>
  <c r="C12" i="14"/>
  <c r="B12" i="14"/>
  <c r="P12" i="13"/>
  <c r="O12" i="13"/>
  <c r="N12" i="13"/>
  <c r="M12" i="13"/>
  <c r="I12" i="13"/>
  <c r="Q12" i="13" s="1"/>
  <c r="D12" i="13"/>
  <c r="C12" i="13"/>
  <c r="B12" i="13"/>
  <c r="R12" i="16"/>
  <c r="Q12" i="16"/>
  <c r="P12" i="16"/>
  <c r="O12" i="16"/>
  <c r="K12" i="16"/>
  <c r="S12" i="16" s="1"/>
  <c r="D12" i="16"/>
  <c r="C12" i="16"/>
  <c r="B12" i="16"/>
  <c r="S12" i="11"/>
  <c r="R12" i="11"/>
  <c r="P12" i="11"/>
  <c r="O12" i="11"/>
  <c r="N12" i="11"/>
  <c r="K12" i="11"/>
  <c r="H12" i="11"/>
  <c r="T12" i="11" s="1"/>
  <c r="D12" i="11"/>
  <c r="C12" i="11"/>
  <c r="B12" i="11"/>
  <c r="P12" i="12"/>
  <c r="O12" i="12"/>
  <c r="N12" i="12"/>
  <c r="M12" i="12"/>
  <c r="I12" i="12"/>
  <c r="Q12" i="12" s="1"/>
  <c r="D12" i="12"/>
  <c r="C12" i="12"/>
  <c r="B12" i="12"/>
  <c r="P12" i="10"/>
  <c r="O12" i="10"/>
  <c r="M12" i="10"/>
  <c r="I12" i="10"/>
  <c r="Q12" i="10" s="1"/>
  <c r="D12" i="10"/>
  <c r="C12" i="10"/>
  <c r="B12" i="10"/>
  <c r="O12" i="1"/>
  <c r="Z12" i="18" s="1"/>
  <c r="AN12" i="18" s="1"/>
  <c r="N12" i="1"/>
  <c r="P12" i="18" s="1"/>
  <c r="AM12" i="18" s="1"/>
  <c r="M12" i="1"/>
  <c r="J12" i="18" s="1"/>
  <c r="AL12" i="18" s="1"/>
  <c r="L12" i="1"/>
  <c r="D12" i="18" s="1"/>
  <c r="AK12" i="18" s="1"/>
  <c r="A12" i="1"/>
  <c r="A12" i="15" s="1"/>
  <c r="AX11" i="18"/>
  <c r="AW11" i="18"/>
  <c r="AV11" i="18"/>
  <c r="AI11" i="18"/>
  <c r="AG11" i="18"/>
  <c r="AF11" i="18"/>
  <c r="BB11" i="18" s="1"/>
  <c r="AE11" i="18"/>
  <c r="AD11" i="18"/>
  <c r="AC11" i="18"/>
  <c r="Y11" i="18"/>
  <c r="W11" i="18"/>
  <c r="V11" i="18"/>
  <c r="U11" i="18"/>
  <c r="T11" i="18"/>
  <c r="AZ11" i="18" s="1"/>
  <c r="S11" i="18"/>
  <c r="O11" i="18"/>
  <c r="N11" i="18"/>
  <c r="I11" i="18"/>
  <c r="H11" i="18"/>
  <c r="C11" i="18"/>
  <c r="B11" i="18"/>
  <c r="Q11" i="15"/>
  <c r="P11" i="15"/>
  <c r="O11" i="15"/>
  <c r="N11" i="15"/>
  <c r="J11" i="15"/>
  <c r="R11" i="15" s="1"/>
  <c r="D11" i="15"/>
  <c r="C11" i="15"/>
  <c r="B11" i="15"/>
  <c r="Q11" i="14"/>
  <c r="P11" i="14"/>
  <c r="O11" i="14"/>
  <c r="N11" i="14"/>
  <c r="J11" i="14"/>
  <c r="R11" i="14" s="1"/>
  <c r="C11" i="14"/>
  <c r="B11" i="14"/>
  <c r="P11" i="13"/>
  <c r="O11" i="13"/>
  <c r="N11" i="13"/>
  <c r="M11" i="13"/>
  <c r="I11" i="13"/>
  <c r="Q11" i="13" s="1"/>
  <c r="D11" i="13"/>
  <c r="C11" i="13"/>
  <c r="B11" i="13"/>
  <c r="R11" i="16"/>
  <c r="Q11" i="16"/>
  <c r="P11" i="16"/>
  <c r="O11" i="16"/>
  <c r="K11" i="16"/>
  <c r="S11" i="16" s="1"/>
  <c r="D11" i="16"/>
  <c r="C11" i="16"/>
  <c r="B11" i="16"/>
  <c r="S11" i="11"/>
  <c r="R11" i="11"/>
  <c r="P11" i="11"/>
  <c r="O11" i="11"/>
  <c r="N11" i="11"/>
  <c r="K11" i="11"/>
  <c r="H11" i="11"/>
  <c r="T11" i="11" s="1"/>
  <c r="D11" i="11"/>
  <c r="C11" i="11"/>
  <c r="B11" i="11"/>
  <c r="P11" i="12"/>
  <c r="O11" i="12"/>
  <c r="N11" i="12"/>
  <c r="M11" i="12"/>
  <c r="I11" i="12"/>
  <c r="Q11" i="12" s="1"/>
  <c r="D11" i="12"/>
  <c r="C11" i="12"/>
  <c r="B11" i="12"/>
  <c r="P11" i="10"/>
  <c r="O11" i="10"/>
  <c r="M11" i="10"/>
  <c r="I11" i="10"/>
  <c r="Q11" i="10" s="1"/>
  <c r="D11" i="10"/>
  <c r="C11" i="10"/>
  <c r="B11" i="10"/>
  <c r="O11" i="1"/>
  <c r="Z11" i="18" s="1"/>
  <c r="AN11" i="18" s="1"/>
  <c r="N11" i="1"/>
  <c r="P11" i="18" s="1"/>
  <c r="AM11" i="18" s="1"/>
  <c r="M11" i="1"/>
  <c r="J11" i="18" s="1"/>
  <c r="AL11" i="18" s="1"/>
  <c r="L11" i="1"/>
  <c r="D11" i="18" s="1"/>
  <c r="AK11" i="18" s="1"/>
  <c r="A11" i="1"/>
  <c r="A11" i="13" s="1"/>
  <c r="AX10" i="18"/>
  <c r="AW10" i="18"/>
  <c r="AV10" i="18"/>
  <c r="AI10" i="18"/>
  <c r="AG10" i="18"/>
  <c r="AF10" i="18"/>
  <c r="BB10" i="18" s="1"/>
  <c r="AE10" i="18"/>
  <c r="AD10" i="18"/>
  <c r="AC10" i="18"/>
  <c r="Y10" i="18"/>
  <c r="W10" i="18"/>
  <c r="V10" i="18"/>
  <c r="U10" i="18"/>
  <c r="T10" i="18"/>
  <c r="AZ10" i="18" s="1"/>
  <c r="S10" i="18"/>
  <c r="O10" i="18"/>
  <c r="N10" i="18"/>
  <c r="I10" i="18"/>
  <c r="H10" i="18"/>
  <c r="C10" i="18"/>
  <c r="B10" i="18"/>
  <c r="Q10" i="15"/>
  <c r="P10" i="15"/>
  <c r="O10" i="15"/>
  <c r="N10" i="15"/>
  <c r="J10" i="15"/>
  <c r="R10" i="15" s="1"/>
  <c r="D10" i="15"/>
  <c r="C10" i="15"/>
  <c r="B10" i="15"/>
  <c r="Q10" i="14"/>
  <c r="P10" i="14"/>
  <c r="O10" i="14"/>
  <c r="N10" i="14"/>
  <c r="J10" i="14"/>
  <c r="R10" i="14" s="1"/>
  <c r="C10" i="14"/>
  <c r="B10" i="14"/>
  <c r="P10" i="13"/>
  <c r="O10" i="13"/>
  <c r="N10" i="13"/>
  <c r="M10" i="13"/>
  <c r="I10" i="13"/>
  <c r="Q10" i="13" s="1"/>
  <c r="D10" i="13"/>
  <c r="C10" i="13"/>
  <c r="B10" i="13"/>
  <c r="R10" i="16"/>
  <c r="Q10" i="16"/>
  <c r="P10" i="16"/>
  <c r="O10" i="16"/>
  <c r="K10" i="16"/>
  <c r="S10" i="16" s="1"/>
  <c r="D10" i="16"/>
  <c r="C10" i="16"/>
  <c r="B10" i="16"/>
  <c r="S10" i="11"/>
  <c r="R10" i="11"/>
  <c r="P10" i="11"/>
  <c r="O10" i="11"/>
  <c r="N10" i="11"/>
  <c r="K10" i="11"/>
  <c r="H10" i="11"/>
  <c r="T10" i="11" s="1"/>
  <c r="D10" i="11"/>
  <c r="C10" i="11"/>
  <c r="B10" i="11"/>
  <c r="P10" i="12"/>
  <c r="O10" i="12"/>
  <c r="N10" i="12"/>
  <c r="M10" i="12"/>
  <c r="I10" i="12"/>
  <c r="Q10" i="12" s="1"/>
  <c r="D10" i="12"/>
  <c r="C10" i="12"/>
  <c r="B10" i="12"/>
  <c r="P10" i="10"/>
  <c r="O10" i="10"/>
  <c r="M10" i="10"/>
  <c r="M10" i="18" s="1"/>
  <c r="I10" i="10"/>
  <c r="Q10" i="10" s="1"/>
  <c r="D10" i="10"/>
  <c r="C10" i="10"/>
  <c r="B10" i="10"/>
  <c r="O10" i="1"/>
  <c r="Z10" i="18" s="1"/>
  <c r="AN10" i="18" s="1"/>
  <c r="N10" i="1"/>
  <c r="P10" i="18" s="1"/>
  <c r="AM10" i="18" s="1"/>
  <c r="M10" i="1"/>
  <c r="J10" i="18" s="1"/>
  <c r="AL10" i="18" s="1"/>
  <c r="L10" i="1"/>
  <c r="D10" i="18" s="1"/>
  <c r="AK10" i="18" s="1"/>
  <c r="A10" i="1"/>
  <c r="A10" i="15" s="1"/>
  <c r="G142" i="18" l="1"/>
  <c r="R180" i="14"/>
  <c r="R307" i="14"/>
  <c r="G328" i="18"/>
  <c r="R329" i="14"/>
  <c r="R527" i="14"/>
  <c r="R533" i="15"/>
  <c r="R555" i="14"/>
  <c r="R555" i="15"/>
  <c r="R565" i="14"/>
  <c r="Q784" i="11"/>
  <c r="Q799" i="11"/>
  <c r="G826" i="18"/>
  <c r="G838" i="18"/>
  <c r="G860" i="18"/>
  <c r="G864" i="18"/>
  <c r="G906" i="18"/>
  <c r="Q69" i="11"/>
  <c r="Q394" i="11"/>
  <c r="G422" i="18"/>
  <c r="G442" i="18"/>
  <c r="G443" i="18"/>
  <c r="G451" i="18"/>
  <c r="G452" i="18"/>
  <c r="G471" i="18"/>
  <c r="G493" i="18"/>
  <c r="R588" i="14"/>
  <c r="R631" i="14"/>
  <c r="R679" i="14"/>
  <c r="R680" i="14"/>
  <c r="R681" i="14"/>
  <c r="G687" i="18"/>
  <c r="R764" i="14"/>
  <c r="Q768" i="11"/>
  <c r="Q838" i="11"/>
  <c r="G19" i="18"/>
  <c r="Q107" i="11"/>
  <c r="R119" i="14"/>
  <c r="Q121" i="11"/>
  <c r="R123" i="14"/>
  <c r="G194" i="18"/>
  <c r="G224" i="18"/>
  <c r="G249" i="18"/>
  <c r="G327" i="18"/>
  <c r="Q443" i="11"/>
  <c r="R481" i="14"/>
  <c r="R486" i="14"/>
  <c r="G491" i="18"/>
  <c r="G566" i="18"/>
  <c r="G602" i="18"/>
  <c r="G778" i="18"/>
  <c r="M779" i="18"/>
  <c r="G810" i="18"/>
  <c r="G238" i="18"/>
  <c r="R334" i="14"/>
  <c r="N396" i="18"/>
  <c r="R405" i="14"/>
  <c r="R427" i="14"/>
  <c r="R432" i="14"/>
  <c r="R433" i="14"/>
  <c r="R437" i="14"/>
  <c r="R459" i="14"/>
  <c r="R465" i="14"/>
  <c r="R485" i="14"/>
  <c r="R519" i="14"/>
  <c r="R531" i="14"/>
  <c r="G533" i="18"/>
  <c r="R561" i="14"/>
  <c r="R572" i="14"/>
  <c r="R578" i="14"/>
  <c r="S616" i="16"/>
  <c r="G682" i="18"/>
  <c r="G684" i="18"/>
  <c r="R688" i="14"/>
  <c r="G696" i="18"/>
  <c r="R708" i="14"/>
  <c r="R718" i="14"/>
  <c r="R725" i="14"/>
  <c r="Q740" i="11"/>
  <c r="G743" i="18"/>
  <c r="Q794" i="11"/>
  <c r="Q797" i="11"/>
  <c r="G801" i="18"/>
  <c r="Q814" i="11"/>
  <c r="R288" i="15"/>
  <c r="R350" i="15"/>
  <c r="R436" i="15"/>
  <c r="R616" i="15"/>
  <c r="R430" i="15"/>
  <c r="R469" i="15"/>
  <c r="R538" i="15"/>
  <c r="R557" i="15"/>
  <c r="R591" i="15"/>
  <c r="R614" i="15"/>
  <c r="R647" i="15"/>
  <c r="R737" i="15"/>
  <c r="R749" i="15"/>
  <c r="R752" i="15"/>
  <c r="R754" i="15"/>
  <c r="G196" i="18"/>
  <c r="G259" i="18"/>
  <c r="N441" i="18"/>
  <c r="G674" i="18"/>
  <c r="G693" i="18"/>
  <c r="G827" i="18"/>
  <c r="G830" i="18"/>
  <c r="G108" i="18"/>
  <c r="G118" i="18"/>
  <c r="Q219" i="10"/>
  <c r="G258" i="18"/>
  <c r="G329" i="18"/>
  <c r="G389" i="18"/>
  <c r="G538" i="18"/>
  <c r="G646" i="18"/>
  <c r="G727" i="18"/>
  <c r="G824" i="18"/>
  <c r="M838" i="18"/>
  <c r="R597" i="14"/>
  <c r="R599" i="14"/>
  <c r="R582" i="14"/>
  <c r="R576" i="14"/>
  <c r="R569" i="14"/>
  <c r="R568" i="14"/>
  <c r="R562" i="14"/>
  <c r="R553" i="14"/>
  <c r="R540" i="14"/>
  <c r="R534" i="14"/>
  <c r="R517" i="14"/>
  <c r="R516" i="14"/>
  <c r="R491" i="14"/>
  <c r="R490" i="14"/>
  <c r="R475" i="14"/>
  <c r="R473" i="14"/>
  <c r="R468" i="14"/>
  <c r="R458" i="14"/>
  <c r="R436" i="14"/>
  <c r="R418" i="14"/>
  <c r="R410" i="14"/>
  <c r="R400" i="14"/>
  <c r="R408" i="14"/>
  <c r="R385" i="14"/>
  <c r="R333" i="14"/>
  <c r="R332" i="14"/>
  <c r="R323" i="14"/>
  <c r="R330" i="14"/>
  <c r="R308" i="14"/>
  <c r="R305" i="14"/>
  <c r="R278" i="14"/>
  <c r="R236" i="14"/>
  <c r="R128" i="14"/>
  <c r="R125" i="14"/>
  <c r="R124" i="14"/>
  <c r="R64" i="14"/>
  <c r="R62" i="14"/>
  <c r="R744" i="15"/>
  <c r="R742" i="15"/>
  <c r="R729" i="15"/>
  <c r="R651" i="15"/>
  <c r="R644" i="15"/>
  <c r="R617" i="15"/>
  <c r="R613" i="15"/>
  <c r="R611" i="15"/>
  <c r="R574" i="15"/>
  <c r="R553" i="15"/>
  <c r="R539" i="15"/>
  <c r="R467" i="15"/>
  <c r="R470" i="15"/>
  <c r="R415" i="15"/>
  <c r="R394" i="15"/>
  <c r="R252" i="15"/>
  <c r="R213" i="15"/>
  <c r="R107" i="15"/>
  <c r="S333" i="16"/>
  <c r="S471" i="16"/>
  <c r="AZ408" i="18"/>
  <c r="X408" i="18"/>
  <c r="Y408" i="18" s="1"/>
  <c r="Q21" i="11"/>
  <c r="R31" i="14"/>
  <c r="R37" i="15"/>
  <c r="G87" i="18"/>
  <c r="R92" i="15"/>
  <c r="Q99" i="10"/>
  <c r="G111" i="18"/>
  <c r="G121" i="18"/>
  <c r="G123" i="18"/>
  <c r="G126" i="18"/>
  <c r="G145" i="18"/>
  <c r="G160" i="18"/>
  <c r="G204" i="18"/>
  <c r="M219" i="18"/>
  <c r="G220" i="18"/>
  <c r="R392" i="14"/>
  <c r="G395" i="18"/>
  <c r="Q396" i="11"/>
  <c r="Q400" i="11"/>
  <c r="G401" i="18"/>
  <c r="Q403" i="11"/>
  <c r="R415" i="14"/>
  <c r="Q419" i="11"/>
  <c r="G441" i="18"/>
  <c r="R446" i="14"/>
  <c r="R447" i="14"/>
  <c r="R488" i="14"/>
  <c r="Q491" i="11"/>
  <c r="G503" i="18"/>
  <c r="G509" i="18"/>
  <c r="G562" i="18"/>
  <c r="R615" i="14"/>
  <c r="G620" i="18"/>
  <c r="R622" i="14"/>
  <c r="R636" i="15"/>
  <c r="R646" i="15"/>
  <c r="R648" i="15"/>
  <c r="R649" i="15"/>
  <c r="R650" i="15"/>
  <c r="Q660" i="11"/>
  <c r="G697" i="18"/>
  <c r="G703" i="18"/>
  <c r="S720" i="16"/>
  <c r="G726" i="18"/>
  <c r="G733" i="18"/>
  <c r="G760" i="18"/>
  <c r="G773" i="18"/>
  <c r="G775" i="18"/>
  <c r="G796" i="18"/>
  <c r="G833" i="18"/>
  <c r="G870" i="18"/>
  <c r="Q47" i="11"/>
  <c r="Q65" i="11"/>
  <c r="G72" i="18"/>
  <c r="Q87" i="11"/>
  <c r="Q103" i="11"/>
  <c r="G308" i="18"/>
  <c r="G319" i="18"/>
  <c r="R370" i="15"/>
  <c r="G387" i="18"/>
  <c r="R388" i="14"/>
  <c r="R388" i="15"/>
  <c r="Q421" i="11"/>
  <c r="G430" i="18"/>
  <c r="S430" i="16"/>
  <c r="R439" i="15"/>
  <c r="R449" i="14"/>
  <c r="R450" i="14"/>
  <c r="R452" i="14"/>
  <c r="R462" i="14"/>
  <c r="G467" i="18"/>
  <c r="G469" i="18"/>
  <c r="R483" i="14"/>
  <c r="R484" i="14"/>
  <c r="Q532" i="11"/>
  <c r="R533" i="14"/>
  <c r="S543" i="16"/>
  <c r="G569" i="18"/>
  <c r="R574" i="14"/>
  <c r="R596" i="15"/>
  <c r="Q610" i="10"/>
  <c r="R623" i="14"/>
  <c r="Q635" i="11"/>
  <c r="Q643" i="11"/>
  <c r="R664" i="14"/>
  <c r="R671" i="15"/>
  <c r="R694" i="14"/>
  <c r="A696" i="14"/>
  <c r="R707" i="14"/>
  <c r="Q712" i="11"/>
  <c r="R713" i="14"/>
  <c r="Q719" i="11"/>
  <c r="R721" i="14"/>
  <c r="Q737" i="10"/>
  <c r="R757" i="14"/>
  <c r="R757" i="15"/>
  <c r="R778" i="14"/>
  <c r="G805" i="18"/>
  <c r="G817" i="18"/>
  <c r="Q833" i="11"/>
  <c r="R845" i="14"/>
  <c r="G861" i="18"/>
  <c r="G872" i="18"/>
  <c r="G882" i="18"/>
  <c r="G901" i="18"/>
  <c r="R53" i="14"/>
  <c r="G58" i="18"/>
  <c r="G90" i="18"/>
  <c r="G97" i="18"/>
  <c r="Q120" i="11"/>
  <c r="G137" i="18"/>
  <c r="G154" i="18"/>
  <c r="S154" i="16"/>
  <c r="M155" i="18"/>
  <c r="S156" i="16"/>
  <c r="Q160" i="11"/>
  <c r="G170" i="18"/>
  <c r="G174" i="18"/>
  <c r="G189" i="18"/>
  <c r="G289" i="18"/>
  <c r="G307" i="18"/>
  <c r="G315" i="18"/>
  <c r="G350" i="18"/>
  <c r="G360" i="18"/>
  <c r="G381" i="18"/>
  <c r="G385" i="18"/>
  <c r="R453" i="14"/>
  <c r="G473" i="18"/>
  <c r="Q528" i="11"/>
  <c r="G554" i="18"/>
  <c r="G555" i="18"/>
  <c r="M572" i="18"/>
  <c r="G605" i="18"/>
  <c r="S613" i="16"/>
  <c r="S618" i="16"/>
  <c r="Q759" i="11"/>
  <c r="G806" i="18"/>
  <c r="G819" i="18"/>
  <c r="G831" i="18"/>
  <c r="R853" i="14"/>
  <c r="Q861" i="11"/>
  <c r="G866" i="18"/>
  <c r="G11" i="18"/>
  <c r="G21" i="18"/>
  <c r="G34" i="18"/>
  <c r="G60" i="18"/>
  <c r="Q79" i="11"/>
  <c r="Q156" i="11"/>
  <c r="Q216" i="11"/>
  <c r="Q246" i="10"/>
  <c r="Q307" i="11"/>
  <c r="G341" i="18"/>
  <c r="G369" i="18"/>
  <c r="Q379" i="11"/>
  <c r="Q398" i="11"/>
  <c r="Q434" i="11"/>
  <c r="G456" i="18"/>
  <c r="G459" i="18"/>
  <c r="G464" i="18"/>
  <c r="Q477" i="10"/>
  <c r="G500" i="18"/>
  <c r="Q554" i="11"/>
  <c r="Q555" i="11"/>
  <c r="Q556" i="11"/>
  <c r="Q609" i="10"/>
  <c r="Q613" i="11"/>
  <c r="Q625" i="11"/>
  <c r="R651" i="14"/>
  <c r="G676" i="18"/>
  <c r="R750" i="15"/>
  <c r="R730" i="15"/>
  <c r="R731" i="15"/>
  <c r="R735" i="15"/>
  <c r="R736" i="15"/>
  <c r="R645" i="15"/>
  <c r="R640" i="15"/>
  <c r="R621" i="15"/>
  <c r="R592" i="15"/>
  <c r="R559" i="15"/>
  <c r="R435" i="15"/>
  <c r="R536" i="15"/>
  <c r="R247" i="15"/>
  <c r="R392" i="15"/>
  <c r="R532" i="15"/>
  <c r="R408" i="15"/>
  <c r="R393" i="15"/>
  <c r="R391" i="15"/>
  <c r="BA93" i="18"/>
  <c r="Q76" i="13"/>
  <c r="Q84" i="13"/>
  <c r="Q96" i="13"/>
  <c r="BA237" i="18"/>
  <c r="BA188" i="18"/>
  <c r="BA24" i="18"/>
  <c r="Q132" i="13"/>
  <c r="Q141" i="13"/>
  <c r="Q163" i="13"/>
  <c r="Q198" i="13"/>
  <c r="Q192" i="13"/>
  <c r="Q175" i="13"/>
  <c r="Q183" i="13"/>
  <c r="Q157" i="13"/>
  <c r="BA146" i="18"/>
  <c r="Q138" i="13"/>
  <c r="Q135" i="13"/>
  <c r="BA30" i="18"/>
  <c r="BA267" i="18"/>
  <c r="BA348" i="18"/>
  <c r="BA345" i="18"/>
  <c r="BA411" i="18"/>
  <c r="Q46" i="13"/>
  <c r="Q95" i="13"/>
  <c r="Q92" i="13"/>
  <c r="Q89" i="13"/>
  <c r="Q88" i="13"/>
  <c r="Q551" i="13"/>
  <c r="Q744" i="13"/>
  <c r="Q57" i="13"/>
  <c r="Q67" i="13"/>
  <c r="Q66" i="13"/>
  <c r="Q60" i="13"/>
  <c r="Q59" i="13"/>
  <c r="Q58" i="13"/>
  <c r="Q53" i="13"/>
  <c r="Q31" i="13"/>
  <c r="Q37" i="13"/>
  <c r="S754" i="16"/>
  <c r="S752" i="16"/>
  <c r="S751" i="16"/>
  <c r="S749" i="16"/>
  <c r="S747" i="16"/>
  <c r="S651" i="16"/>
  <c r="S600" i="16"/>
  <c r="S546" i="16"/>
  <c r="S545" i="16"/>
  <c r="S429" i="16"/>
  <c r="BA456" i="18"/>
  <c r="BA822" i="18"/>
  <c r="BA225" i="18"/>
  <c r="BA807" i="18"/>
  <c r="S68" i="16"/>
  <c r="S80" i="16"/>
  <c r="S288" i="16"/>
  <c r="BA875" i="18"/>
  <c r="S885" i="16"/>
  <c r="S890" i="16"/>
  <c r="S413" i="16"/>
  <c r="S140" i="16"/>
  <c r="S349" i="16"/>
  <c r="S352" i="16"/>
  <c r="S414" i="16"/>
  <c r="S460" i="16"/>
  <c r="S463" i="16"/>
  <c r="S538" i="16"/>
  <c r="BA43" i="18"/>
  <c r="BA177" i="18"/>
  <c r="S104" i="16"/>
  <c r="S106" i="16"/>
  <c r="S279" i="16"/>
  <c r="S394" i="16"/>
  <c r="S412" i="16"/>
  <c r="S160" i="16"/>
  <c r="Q581" i="13"/>
  <c r="Q556" i="13"/>
  <c r="Q550" i="13"/>
  <c r="Q548" i="13"/>
  <c r="Q547" i="13"/>
  <c r="Q544" i="13"/>
  <c r="BA69" i="18"/>
  <c r="BA129" i="18"/>
  <c r="BA189" i="18"/>
  <c r="BA849" i="18"/>
  <c r="BA221" i="18"/>
  <c r="Q25" i="13"/>
  <c r="Q69" i="13"/>
  <c r="Q285" i="13"/>
  <c r="Q148" i="13"/>
  <c r="Q41" i="13"/>
  <c r="Q146" i="13"/>
  <c r="BA171" i="18"/>
  <c r="BA242" i="18"/>
  <c r="BA529" i="18"/>
  <c r="Q121" i="13"/>
  <c r="BA34" i="18"/>
  <c r="BA238" i="18"/>
  <c r="BA364" i="18"/>
  <c r="BA425" i="18"/>
  <c r="BA547" i="18"/>
  <c r="Q28" i="13"/>
  <c r="Q93" i="13"/>
  <c r="Q903" i="13"/>
  <c r="Q414" i="13"/>
  <c r="Q386" i="13"/>
  <c r="Q366" i="13"/>
  <c r="Q295" i="13"/>
  <c r="Q122" i="13"/>
  <c r="R541" i="15"/>
  <c r="R535" i="15"/>
  <c r="R280" i="15"/>
  <c r="R254" i="15"/>
  <c r="R253" i="15"/>
  <c r="R248" i="15"/>
  <c r="R209" i="15"/>
  <c r="R140" i="15"/>
  <c r="R98" i="15"/>
  <c r="R91" i="15"/>
  <c r="R65" i="15"/>
  <c r="R780" i="14"/>
  <c r="R775" i="14"/>
  <c r="R854" i="14"/>
  <c r="R784" i="14"/>
  <c r="R770" i="14"/>
  <c r="R750" i="14"/>
  <c r="R754" i="14"/>
  <c r="R752" i="14"/>
  <c r="R731" i="14"/>
  <c r="R736" i="14"/>
  <c r="R712" i="14"/>
  <c r="R706" i="14"/>
  <c r="R698" i="14"/>
  <c r="R697" i="14"/>
  <c r="R696" i="14"/>
  <c r="R687" i="14"/>
  <c r="R675" i="14"/>
  <c r="R685" i="14"/>
  <c r="R684" i="14"/>
  <c r="R682" i="14"/>
  <c r="R678" i="14"/>
  <c r="R677" i="14"/>
  <c r="R676" i="14"/>
  <c r="R640" i="14"/>
  <c r="R641" i="14"/>
  <c r="R636" i="14"/>
  <c r="R621" i="14"/>
  <c r="R620" i="14"/>
  <c r="R616" i="14"/>
  <c r="R559" i="14"/>
  <c r="R557" i="14"/>
  <c r="R479" i="14"/>
  <c r="R482" i="14"/>
  <c r="R476" i="14"/>
  <c r="R451" i="14"/>
  <c r="R339" i="14"/>
  <c r="R337" i="14"/>
  <c r="R444" i="14"/>
  <c r="R445" i="14"/>
  <c r="R441" i="14"/>
  <c r="R417" i="14"/>
  <c r="R416" i="14"/>
  <c r="R407" i="14"/>
  <c r="R391" i="14"/>
  <c r="R394" i="14"/>
  <c r="R378" i="14"/>
  <c r="R362" i="14"/>
  <c r="R361" i="14"/>
  <c r="R302" i="14"/>
  <c r="R92" i="14"/>
  <c r="R105" i="14"/>
  <c r="R86" i="14"/>
  <c r="R37" i="14"/>
  <c r="R57" i="15"/>
  <c r="M33" i="18"/>
  <c r="G33" i="18"/>
  <c r="M69" i="18"/>
  <c r="G69" i="18"/>
  <c r="M100" i="18"/>
  <c r="G100" i="18"/>
  <c r="M178" i="18"/>
  <c r="G178" i="18"/>
  <c r="M905" i="18"/>
  <c r="G905" i="18"/>
  <c r="G25" i="18"/>
  <c r="G27" i="18"/>
  <c r="G30" i="18"/>
  <c r="M30" i="18"/>
  <c r="G61" i="18"/>
  <c r="G99" i="18"/>
  <c r="M153" i="18"/>
  <c r="G153" i="18"/>
  <c r="BA191" i="18"/>
  <c r="BA224" i="18"/>
  <c r="G230" i="18"/>
  <c r="M230" i="18"/>
  <c r="O230" i="18" s="1"/>
  <c r="M249" i="18"/>
  <c r="M289" i="18"/>
  <c r="G42" i="18"/>
  <c r="M52" i="18"/>
  <c r="G52" i="18"/>
  <c r="G55" i="18"/>
  <c r="Q32" i="11"/>
  <c r="G35" i="18"/>
  <c r="G38" i="18"/>
  <c r="M38" i="18"/>
  <c r="R66" i="14"/>
  <c r="G84" i="18"/>
  <c r="G158" i="18"/>
  <c r="M158" i="18"/>
  <c r="G281" i="18"/>
  <c r="M281" i="18"/>
  <c r="M307" i="18"/>
  <c r="M586" i="18"/>
  <c r="G586" i="18"/>
  <c r="G592" i="18"/>
  <c r="M592" i="18"/>
  <c r="O592" i="18" s="1"/>
  <c r="G594" i="18"/>
  <c r="M594" i="18"/>
  <c r="M131" i="18"/>
  <c r="G131" i="18"/>
  <c r="G718" i="18"/>
  <c r="M718" i="18"/>
  <c r="M61" i="18"/>
  <c r="M97" i="18"/>
  <c r="M174" i="18"/>
  <c r="M392" i="18"/>
  <c r="G392" i="18"/>
  <c r="M27" i="18"/>
  <c r="G80" i="18"/>
  <c r="M80" i="18"/>
  <c r="M189" i="18"/>
  <c r="G12" i="18"/>
  <c r="G18" i="18"/>
  <c r="G20" i="18"/>
  <c r="G22" i="18"/>
  <c r="M55" i="18"/>
  <c r="O55" i="18" s="1"/>
  <c r="G74" i="18"/>
  <c r="G78" i="18"/>
  <c r="G94" i="18"/>
  <c r="G95" i="18"/>
  <c r="G96" i="18"/>
  <c r="M102" i="18"/>
  <c r="G102" i="18"/>
  <c r="G119" i="18"/>
  <c r="M119" i="18"/>
  <c r="M137" i="18"/>
  <c r="M161" i="18"/>
  <c r="G161" i="18"/>
  <c r="M312" i="18"/>
  <c r="M429" i="18"/>
  <c r="G429" i="18"/>
  <c r="G645" i="18"/>
  <c r="M645" i="18"/>
  <c r="G68" i="18"/>
  <c r="G88" i="18"/>
  <c r="M88" i="18"/>
  <c r="G92" i="18"/>
  <c r="Q18" i="11"/>
  <c r="Q20" i="11"/>
  <c r="Q22" i="11"/>
  <c r="G29" i="18"/>
  <c r="Q37" i="11"/>
  <c r="G45" i="18"/>
  <c r="G47" i="18"/>
  <c r="G49" i="18"/>
  <c r="Q55" i="11"/>
  <c r="G62" i="18"/>
  <c r="G67" i="18"/>
  <c r="Q68" i="11"/>
  <c r="G82" i="18"/>
  <c r="G101" i="18"/>
  <c r="I101" i="18" s="1"/>
  <c r="Q104" i="11"/>
  <c r="G105" i="18"/>
  <c r="G109" i="18"/>
  <c r="Q124" i="11"/>
  <c r="G128" i="18"/>
  <c r="G141" i="18"/>
  <c r="M141" i="18"/>
  <c r="G149" i="18"/>
  <c r="Q150" i="11"/>
  <c r="G168" i="18"/>
  <c r="G171" i="18"/>
  <c r="Q201" i="11"/>
  <c r="Q215" i="11"/>
  <c r="G222" i="18"/>
  <c r="S229" i="16"/>
  <c r="G233" i="18"/>
  <c r="M233" i="18"/>
  <c r="O233" i="18" s="1"/>
  <c r="G235" i="18"/>
  <c r="Q236" i="10"/>
  <c r="G241" i="18"/>
  <c r="Q249" i="10"/>
  <c r="S249" i="16"/>
  <c r="S250" i="16"/>
  <c r="R250" i="14"/>
  <c r="R252" i="14"/>
  <c r="S257" i="16"/>
  <c r="S258" i="16"/>
  <c r="R258" i="14"/>
  <c r="S259" i="16"/>
  <c r="G261" i="18"/>
  <c r="G265" i="18"/>
  <c r="Q268" i="11"/>
  <c r="G285" i="18"/>
  <c r="G293" i="18"/>
  <c r="G295" i="18"/>
  <c r="Q296" i="11"/>
  <c r="G296" i="18"/>
  <c r="G304" i="18"/>
  <c r="S311" i="16"/>
  <c r="Q359" i="11"/>
  <c r="M363" i="18"/>
  <c r="G363" i="18"/>
  <c r="M394" i="18"/>
  <c r="G394" i="18"/>
  <c r="M500" i="18"/>
  <c r="M528" i="18"/>
  <c r="G528" i="18"/>
  <c r="M578" i="18"/>
  <c r="G578" i="18"/>
  <c r="M691" i="18"/>
  <c r="Q697" i="11"/>
  <c r="Q716" i="11"/>
  <c r="Q720" i="10"/>
  <c r="Q793" i="11"/>
  <c r="M795" i="18"/>
  <c r="G795" i="18"/>
  <c r="Q815" i="11"/>
  <c r="M869" i="18"/>
  <c r="G869" i="18"/>
  <c r="G114" i="18"/>
  <c r="G125" i="18"/>
  <c r="G135" i="18"/>
  <c r="M135" i="18"/>
  <c r="G147" i="18"/>
  <c r="G163" i="18"/>
  <c r="H166" i="18"/>
  <c r="G166" i="18"/>
  <c r="G173" i="18"/>
  <c r="G184" i="18"/>
  <c r="M184" i="18"/>
  <c r="G193" i="18"/>
  <c r="G198" i="18"/>
  <c r="M198" i="18"/>
  <c r="G228" i="18"/>
  <c r="N230" i="18"/>
  <c r="G246" i="18"/>
  <c r="I246" i="18" s="1"/>
  <c r="G252" i="18"/>
  <c r="G260" i="18"/>
  <c r="G269" i="18"/>
  <c r="G278" i="18"/>
  <c r="G298" i="18"/>
  <c r="G300" i="18"/>
  <c r="M300" i="18"/>
  <c r="G302" i="18"/>
  <c r="G303" i="18"/>
  <c r="G346" i="18"/>
  <c r="G348" i="18"/>
  <c r="M348" i="18"/>
  <c r="M352" i="18"/>
  <c r="G352" i="18"/>
  <c r="M398" i="18"/>
  <c r="G411" i="18"/>
  <c r="G415" i="18"/>
  <c r="M415" i="18"/>
  <c r="G416" i="18"/>
  <c r="G418" i="18"/>
  <c r="M465" i="18"/>
  <c r="G465" i="18"/>
  <c r="M509" i="18"/>
  <c r="G516" i="18"/>
  <c r="M516" i="18"/>
  <c r="M582" i="18"/>
  <c r="G582" i="18"/>
  <c r="N586" i="18"/>
  <c r="M635" i="18"/>
  <c r="G635" i="18"/>
  <c r="G637" i="18"/>
  <c r="G643" i="18"/>
  <c r="G654" i="18"/>
  <c r="G660" i="18"/>
  <c r="G669" i="18"/>
  <c r="M669" i="18"/>
  <c r="M689" i="18"/>
  <c r="G689" i="18"/>
  <c r="M726" i="18"/>
  <c r="G749" i="18"/>
  <c r="G753" i="18"/>
  <c r="G754" i="18"/>
  <c r="M754" i="18"/>
  <c r="Q763" i="11"/>
  <c r="Q771" i="11"/>
  <c r="M784" i="18"/>
  <c r="G784" i="18"/>
  <c r="Q798" i="11"/>
  <c r="M808" i="18"/>
  <c r="G808" i="18"/>
  <c r="G876" i="18"/>
  <c r="G880" i="18"/>
  <c r="G891" i="18"/>
  <c r="M891" i="18"/>
  <c r="G70" i="18"/>
  <c r="G83" i="18"/>
  <c r="G106" i="18"/>
  <c r="G113" i="18"/>
  <c r="M113" i="18"/>
  <c r="G116" i="18"/>
  <c r="G124" i="18"/>
  <c r="G127" i="18"/>
  <c r="G134" i="18"/>
  <c r="G139" i="18"/>
  <c r="G150" i="18"/>
  <c r="G172" i="18"/>
  <c r="G176" i="18"/>
  <c r="G181" i="18"/>
  <c r="M181" i="18"/>
  <c r="G183" i="18"/>
  <c r="G192" i="18"/>
  <c r="G195" i="18"/>
  <c r="M195" i="18"/>
  <c r="G201" i="18"/>
  <c r="G206" i="18"/>
  <c r="G207" i="18"/>
  <c r="G208" i="18"/>
  <c r="G215" i="18"/>
  <c r="G245" i="18"/>
  <c r="M252" i="18"/>
  <c r="G256" i="18"/>
  <c r="M256" i="18"/>
  <c r="G266" i="18"/>
  <c r="G275" i="18"/>
  <c r="G287" i="18"/>
  <c r="G297" i="18"/>
  <c r="G299" i="18"/>
  <c r="G309" i="18"/>
  <c r="Q311" i="10"/>
  <c r="M326" i="18"/>
  <c r="G326" i="18"/>
  <c r="G336" i="18"/>
  <c r="M430" i="18"/>
  <c r="G445" i="18"/>
  <c r="G463" i="18"/>
  <c r="G498" i="18"/>
  <c r="A504" i="14"/>
  <c r="A504" i="13"/>
  <c r="G529" i="18"/>
  <c r="G532" i="18"/>
  <c r="G559" i="18"/>
  <c r="M559" i="18"/>
  <c r="G579" i="18"/>
  <c r="G593" i="18"/>
  <c r="M593" i="18"/>
  <c r="M625" i="18"/>
  <c r="G671" i="18"/>
  <c r="M761" i="18"/>
  <c r="G761" i="18"/>
  <c r="I761" i="18" s="1"/>
  <c r="M777" i="18"/>
  <c r="G777" i="18"/>
  <c r="M796" i="18"/>
  <c r="M807" i="18"/>
  <c r="G807" i="18"/>
  <c r="M835" i="18"/>
  <c r="G835" i="18"/>
  <c r="M842" i="18"/>
  <c r="G842" i="18"/>
  <c r="M873" i="18"/>
  <c r="G873" i="18"/>
  <c r="I873" i="18" s="1"/>
  <c r="M875" i="18"/>
  <c r="G875" i="18"/>
  <c r="M903" i="18"/>
  <c r="G903" i="18"/>
  <c r="Q316" i="11"/>
  <c r="G320" i="18"/>
  <c r="G338" i="18"/>
  <c r="M338" i="18"/>
  <c r="O338" i="18" s="1"/>
  <c r="G340" i="18"/>
  <c r="G342" i="18"/>
  <c r="G345" i="18"/>
  <c r="Q348" i="11"/>
  <c r="G351" i="18"/>
  <c r="G356" i="18"/>
  <c r="Q370" i="11"/>
  <c r="G374" i="18"/>
  <c r="M374" i="18"/>
  <c r="G404" i="18"/>
  <c r="G423" i="18"/>
  <c r="M423" i="18"/>
  <c r="G424" i="18"/>
  <c r="G425" i="18"/>
  <c r="G433" i="18"/>
  <c r="G439" i="18"/>
  <c r="G448" i="18"/>
  <c r="Q485" i="11"/>
  <c r="G488" i="18"/>
  <c r="G495" i="18"/>
  <c r="G506" i="18"/>
  <c r="G513" i="18"/>
  <c r="Q516" i="11"/>
  <c r="G517" i="18"/>
  <c r="G526" i="18"/>
  <c r="G527" i="18"/>
  <c r="G540" i="18"/>
  <c r="G546" i="18"/>
  <c r="G547" i="18"/>
  <c r="N593" i="18"/>
  <c r="N594" i="18"/>
  <c r="Q612" i="11"/>
  <c r="G656" i="18"/>
  <c r="G672" i="18"/>
  <c r="M687" i="18"/>
  <c r="G698" i="18"/>
  <c r="Q708" i="11"/>
  <c r="G713" i="18"/>
  <c r="G717" i="18"/>
  <c r="G802" i="18"/>
  <c r="G804" i="18"/>
  <c r="G834" i="18"/>
  <c r="Q837" i="11"/>
  <c r="G847" i="18"/>
  <c r="Q850" i="11"/>
  <c r="Q860" i="11"/>
  <c r="G897" i="18"/>
  <c r="G899" i="18"/>
  <c r="G902" i="18"/>
  <c r="Q325" i="11"/>
  <c r="Q337" i="11"/>
  <c r="G361" i="18"/>
  <c r="G373" i="18"/>
  <c r="S373" i="16"/>
  <c r="Q389" i="11"/>
  <c r="Q396" i="10"/>
  <c r="Q405" i="11"/>
  <c r="G420" i="18"/>
  <c r="Q446" i="11"/>
  <c r="G496" i="18"/>
  <c r="Q513" i="11"/>
  <c r="G535" i="18"/>
  <c r="Q552" i="11"/>
  <c r="Q563" i="10"/>
  <c r="Q589" i="11"/>
  <c r="Q590" i="11"/>
  <c r="G609" i="18"/>
  <c r="G617" i="18"/>
  <c r="I617" i="18" s="1"/>
  <c r="G618" i="18"/>
  <c r="Q619" i="11"/>
  <c r="G627" i="18"/>
  <c r="Q641" i="11"/>
  <c r="Q648" i="11"/>
  <c r="Q656" i="11"/>
  <c r="G668" i="18"/>
  <c r="G670" i="18"/>
  <c r="G673" i="18"/>
  <c r="G685" i="18"/>
  <c r="G688" i="18"/>
  <c r="G690" i="18"/>
  <c r="G700" i="18"/>
  <c r="G705" i="18"/>
  <c r="Q710" i="11"/>
  <c r="G712" i="18"/>
  <c r="Q761" i="10"/>
  <c r="G762" i="18"/>
  <c r="Q769" i="11"/>
  <c r="G788" i="18"/>
  <c r="G789" i="18"/>
  <c r="G793" i="18"/>
  <c r="G800" i="18"/>
  <c r="Q897" i="11"/>
  <c r="Q902" i="11"/>
  <c r="BA153" i="18"/>
  <c r="BA520" i="18"/>
  <c r="BA152" i="18"/>
  <c r="BA263" i="18"/>
  <c r="R492" i="15"/>
  <c r="R620" i="15"/>
  <c r="R627" i="15"/>
  <c r="BA39" i="18"/>
  <c r="BA773" i="18"/>
  <c r="BA814" i="18"/>
  <c r="BA848" i="18"/>
  <c r="BA20" i="18"/>
  <c r="BA41" i="18"/>
  <c r="BA179" i="18"/>
  <c r="BA857" i="18"/>
  <c r="BA510" i="18"/>
  <c r="BA366" i="18"/>
  <c r="S860" i="16"/>
  <c r="S864" i="16"/>
  <c r="S78" i="16"/>
  <c r="S94" i="16"/>
  <c r="S199" i="16"/>
  <c r="S205" i="16"/>
  <c r="S669" i="16"/>
  <c r="S853" i="16"/>
  <c r="S854" i="16"/>
  <c r="S863" i="16"/>
  <c r="BA230" i="18"/>
  <c r="BA16" i="18"/>
  <c r="Q264" i="13"/>
  <c r="Q351" i="13"/>
  <c r="BA865" i="18"/>
  <c r="BA877" i="18"/>
  <c r="BA18" i="18"/>
  <c r="R498" i="15"/>
  <c r="R775" i="15"/>
  <c r="S147" i="16"/>
  <c r="S312" i="16"/>
  <c r="S334" i="16"/>
  <c r="S361" i="16"/>
  <c r="S362" i="16"/>
  <c r="S764" i="16"/>
  <c r="S883" i="16"/>
  <c r="S82" i="16"/>
  <c r="S889" i="16"/>
  <c r="BA240" i="18"/>
  <c r="BA317" i="18"/>
  <c r="BA295" i="18"/>
  <c r="BA301" i="18"/>
  <c r="BA403" i="18"/>
  <c r="BA161" i="18"/>
  <c r="BA810" i="18"/>
  <c r="BA861" i="18"/>
  <c r="BA130" i="18"/>
  <c r="BA244" i="18"/>
  <c r="BA265" i="18"/>
  <c r="R770" i="15"/>
  <c r="R76" i="15"/>
  <c r="R154" i="15"/>
  <c r="R368" i="15"/>
  <c r="R481" i="15"/>
  <c r="R489" i="15"/>
  <c r="R682" i="15"/>
  <c r="R60" i="15"/>
  <c r="R340" i="15"/>
  <c r="R488" i="15"/>
  <c r="R618" i="15"/>
  <c r="R889" i="15"/>
  <c r="S103" i="16"/>
  <c r="S105" i="16"/>
  <c r="S108" i="16"/>
  <c r="S195" i="16"/>
  <c r="S246" i="16"/>
  <c r="S264" i="16"/>
  <c r="S418" i="16"/>
  <c r="S531" i="16"/>
  <c r="S606" i="16"/>
  <c r="S607" i="16"/>
  <c r="S622" i="16"/>
  <c r="S72" i="16"/>
  <c r="S87" i="16"/>
  <c r="S99" i="16"/>
  <c r="S150" i="16"/>
  <c r="S196" i="16"/>
  <c r="S207" i="16"/>
  <c r="S344" i="16"/>
  <c r="S428" i="16"/>
  <c r="S476" i="16"/>
  <c r="S483" i="16"/>
  <c r="S702" i="16"/>
  <c r="S722" i="16"/>
  <c r="S725" i="16"/>
  <c r="S745" i="16"/>
  <c r="S86" i="16"/>
  <c r="S100" i="16"/>
  <c r="S102" i="16"/>
  <c r="S255" i="16"/>
  <c r="S256" i="16"/>
  <c r="S296" i="16"/>
  <c r="S462" i="16"/>
  <c r="S470" i="16"/>
  <c r="S608" i="16"/>
  <c r="S610" i="16"/>
  <c r="S615" i="16"/>
  <c r="S700" i="16"/>
  <c r="S703" i="16"/>
  <c r="S770" i="16"/>
  <c r="S778" i="16"/>
  <c r="S845" i="16"/>
  <c r="S63" i="16"/>
  <c r="BA17" i="18"/>
  <c r="BA358" i="18"/>
  <c r="BA354" i="18"/>
  <c r="BA33" i="18"/>
  <c r="BA35" i="18"/>
  <c r="BA91" i="18"/>
  <c r="BA149" i="18"/>
  <c r="AI852" i="18"/>
  <c r="Q859" i="13"/>
  <c r="BA423" i="18"/>
  <c r="BA386" i="18"/>
  <c r="BA47" i="18"/>
  <c r="Q86" i="13"/>
  <c r="Q149" i="13"/>
  <c r="Q462" i="13"/>
  <c r="BA262" i="18"/>
  <c r="BA233" i="18"/>
  <c r="A177" i="10"/>
  <c r="A177" i="12"/>
  <c r="BA495" i="18"/>
  <c r="A308" i="10"/>
  <c r="A308" i="12"/>
  <c r="A92" i="10"/>
  <c r="A732" i="10"/>
  <c r="A732" i="12"/>
  <c r="A399" i="11"/>
  <c r="A11" i="10"/>
  <c r="A11" i="12"/>
  <c r="A70" i="10"/>
  <c r="A70" i="12"/>
  <c r="A73" i="10"/>
  <c r="A73" i="12"/>
  <c r="A158" i="10"/>
  <c r="A158" i="12"/>
  <c r="AG261" i="18"/>
  <c r="A702" i="10"/>
  <c r="A80" i="13"/>
  <c r="AE84" i="18"/>
  <c r="A253" i="10"/>
  <c r="A253" i="12"/>
  <c r="BA416" i="18"/>
  <c r="A601" i="13"/>
  <c r="A691" i="10"/>
  <c r="A691" i="12"/>
  <c r="A716" i="13"/>
  <c r="AG394" i="18"/>
  <c r="A399" i="13"/>
  <c r="A418" i="10"/>
  <c r="A418" i="12"/>
  <c r="A48" i="18"/>
  <c r="A153" i="10"/>
  <c r="A571" i="10"/>
  <c r="A596" i="10"/>
  <c r="A672" i="10"/>
  <c r="A672" i="12"/>
  <c r="A698" i="18"/>
  <c r="A17" i="10"/>
  <c r="A17" i="12"/>
  <c r="A169" i="10"/>
  <c r="A169" i="12"/>
  <c r="A209" i="10"/>
  <c r="A209" i="12"/>
  <c r="A404" i="13"/>
  <c r="A454" i="10"/>
  <c r="A586" i="10"/>
  <c r="A586" i="12"/>
  <c r="A609" i="10"/>
  <c r="A609" i="12"/>
  <c r="A683" i="13"/>
  <c r="A875" i="10"/>
  <c r="A875" i="12"/>
  <c r="A153" i="12"/>
  <c r="A194" i="10"/>
  <c r="A194" i="12"/>
  <c r="A91" i="10"/>
  <c r="A91" i="12"/>
  <c r="A99" i="10"/>
  <c r="A99" i="12"/>
  <c r="A124" i="18"/>
  <c r="A125" i="10"/>
  <c r="A125" i="12"/>
  <c r="A177" i="16"/>
  <c r="A399" i="10"/>
  <c r="A399" i="12"/>
  <c r="A399" i="16"/>
  <c r="A562" i="18"/>
  <c r="A577" i="13"/>
  <c r="A609" i="11"/>
  <c r="M68" i="18"/>
  <c r="M87" i="18"/>
  <c r="M116" i="18"/>
  <c r="M133" i="18"/>
  <c r="M139" i="18"/>
  <c r="M148" i="18"/>
  <c r="M149" i="18"/>
  <c r="M150" i="18"/>
  <c r="M168" i="18"/>
  <c r="M200" i="18"/>
  <c r="G200" i="18"/>
  <c r="M203" i="18"/>
  <c r="G203" i="18"/>
  <c r="M232" i="18"/>
  <c r="G232" i="18"/>
  <c r="M237" i="18"/>
  <c r="G237" i="18"/>
  <c r="G10" i="18"/>
  <c r="G13" i="18"/>
  <c r="G16" i="18"/>
  <c r="M18" i="18"/>
  <c r="M20" i="18"/>
  <c r="M21" i="18"/>
  <c r="G24" i="18"/>
  <c r="G26" i="18"/>
  <c r="A34" i="10"/>
  <c r="A34" i="12"/>
  <c r="G36" i="18"/>
  <c r="G53" i="18"/>
  <c r="G54" i="18"/>
  <c r="G57" i="18"/>
  <c r="M58" i="18"/>
  <c r="G59" i="18"/>
  <c r="A69" i="10"/>
  <c r="A69" i="12"/>
  <c r="A74" i="13"/>
  <c r="G76" i="18"/>
  <c r="G77" i="18"/>
  <c r="G81" i="18"/>
  <c r="M83" i="18"/>
  <c r="G86" i="18"/>
  <c r="AH96" i="18"/>
  <c r="G98" i="18"/>
  <c r="Q99" i="13"/>
  <c r="G103" i="18"/>
  <c r="M105" i="18"/>
  <c r="M106" i="18"/>
  <c r="Q110" i="11"/>
  <c r="G117" i="18"/>
  <c r="G120" i="18"/>
  <c r="A129" i="10"/>
  <c r="A129" i="12"/>
  <c r="G129" i="18"/>
  <c r="G132" i="18"/>
  <c r="A142" i="10"/>
  <c r="A142" i="12"/>
  <c r="M142" i="18"/>
  <c r="G143" i="18"/>
  <c r="G144" i="18"/>
  <c r="G146" i="18"/>
  <c r="Q148" i="11"/>
  <c r="G151" i="18"/>
  <c r="M154" i="18"/>
  <c r="G15" i="18"/>
  <c r="M15" i="18"/>
  <c r="Q16" i="11"/>
  <c r="Q17" i="11"/>
  <c r="A20" i="10"/>
  <c r="A20" i="12"/>
  <c r="G23" i="18"/>
  <c r="Q24" i="11"/>
  <c r="G31" i="18"/>
  <c r="A39" i="10"/>
  <c r="A39" i="12"/>
  <c r="G40" i="18"/>
  <c r="Q41" i="11"/>
  <c r="G44" i="18"/>
  <c r="A48" i="10"/>
  <c r="A48" i="12"/>
  <c r="G50" i="18"/>
  <c r="R53" i="15"/>
  <c r="Q54" i="11"/>
  <c r="G56" i="18"/>
  <c r="Q56" i="11"/>
  <c r="A58" i="10"/>
  <c r="A58" i="12"/>
  <c r="R59" i="15"/>
  <c r="Q60" i="11"/>
  <c r="A60" i="13"/>
  <c r="G65" i="18"/>
  <c r="G66" i="18"/>
  <c r="Q67" i="11"/>
  <c r="A71" i="10"/>
  <c r="A71" i="12"/>
  <c r="Q72" i="13"/>
  <c r="A73" i="14"/>
  <c r="M74" i="18"/>
  <c r="Q77" i="11"/>
  <c r="Q84" i="11"/>
  <c r="R87" i="15"/>
  <c r="A91" i="18"/>
  <c r="M96" i="18"/>
  <c r="R103" i="15"/>
  <c r="Q105" i="11"/>
  <c r="G107" i="18"/>
  <c r="Q108" i="11"/>
  <c r="G110" i="18"/>
  <c r="G112" i="18"/>
  <c r="Q118" i="11"/>
  <c r="G122" i="18"/>
  <c r="M122" i="18"/>
  <c r="A124" i="10"/>
  <c r="A124" i="12"/>
  <c r="A125" i="18"/>
  <c r="A126" i="10"/>
  <c r="A126" i="12"/>
  <c r="M127" i="18"/>
  <c r="Q128" i="11"/>
  <c r="G130" i="18"/>
  <c r="Q130" i="13"/>
  <c r="M130" i="18"/>
  <c r="G136" i="18"/>
  <c r="G138" i="18"/>
  <c r="G152" i="18"/>
  <c r="M213" i="18"/>
  <c r="G213" i="18"/>
  <c r="G17" i="18"/>
  <c r="M28" i="18"/>
  <c r="M29" i="18"/>
  <c r="Q30" i="11"/>
  <c r="Q38" i="11"/>
  <c r="M45" i="18"/>
  <c r="M49" i="18"/>
  <c r="Q50" i="11"/>
  <c r="R66" i="15"/>
  <c r="Q70" i="11"/>
  <c r="Q72" i="11"/>
  <c r="Q82" i="13"/>
  <c r="Q101" i="13"/>
  <c r="Q115" i="11"/>
  <c r="Q120" i="13"/>
  <c r="Q135" i="11"/>
  <c r="R138" i="15"/>
  <c r="M147" i="18"/>
  <c r="R150" i="15"/>
  <c r="Q153" i="11"/>
  <c r="G182" i="18"/>
  <c r="M182" i="18"/>
  <c r="A185" i="14"/>
  <c r="A185" i="12"/>
  <c r="A185" i="10"/>
  <c r="M226" i="18"/>
  <c r="G226" i="18"/>
  <c r="I226" i="18" s="1"/>
  <c r="G156" i="18"/>
  <c r="G157" i="18"/>
  <c r="Q158" i="11"/>
  <c r="G159" i="18"/>
  <c r="Q166" i="11"/>
  <c r="Q167" i="10"/>
  <c r="A169" i="14"/>
  <c r="Q171" i="11"/>
  <c r="Q176" i="11"/>
  <c r="A177" i="11"/>
  <c r="A177" i="13"/>
  <c r="G179" i="18"/>
  <c r="M179" i="18"/>
  <c r="G180" i="18"/>
  <c r="M180" i="18"/>
  <c r="M183" i="18"/>
  <c r="G186" i="18"/>
  <c r="Q191" i="13"/>
  <c r="R207" i="15"/>
  <c r="Q209" i="11"/>
  <c r="Q226" i="10"/>
  <c r="Q232" i="10"/>
  <c r="R236" i="15"/>
  <c r="R250" i="15"/>
  <c r="Q253" i="10"/>
  <c r="Q256" i="13"/>
  <c r="Q262" i="11"/>
  <c r="Q280" i="11"/>
  <c r="G321" i="18"/>
  <c r="G322" i="18"/>
  <c r="G332" i="18"/>
  <c r="G339" i="18"/>
  <c r="Q341" i="11"/>
  <c r="G344" i="18"/>
  <c r="Q345" i="11"/>
  <c r="A346" i="14"/>
  <c r="Q354" i="13"/>
  <c r="G355" i="18"/>
  <c r="G359" i="18"/>
  <c r="G364" i="18"/>
  <c r="G368" i="18"/>
  <c r="G372" i="18"/>
  <c r="Q376" i="11"/>
  <c r="G377" i="18"/>
  <c r="R377" i="14"/>
  <c r="N384" i="18"/>
  <c r="N388" i="18"/>
  <c r="G393" i="18"/>
  <c r="G402" i="18"/>
  <c r="G403" i="18"/>
  <c r="G410" i="18"/>
  <c r="G435" i="18"/>
  <c r="Q452" i="11"/>
  <c r="G453" i="18"/>
  <c r="Q454" i="11"/>
  <c r="M456" i="18"/>
  <c r="O456" i="18" s="1"/>
  <c r="M462" i="18"/>
  <c r="G470" i="18"/>
  <c r="G485" i="18"/>
  <c r="G486" i="18"/>
  <c r="A488" i="14"/>
  <c r="A488" i="12"/>
  <c r="A488" i="10"/>
  <c r="Q500" i="11"/>
  <c r="G504" i="18"/>
  <c r="M504" i="18"/>
  <c r="G515" i="18"/>
  <c r="M531" i="18"/>
  <c r="G531" i="18"/>
  <c r="G534" i="18"/>
  <c r="G565" i="18"/>
  <c r="M565" i="18"/>
  <c r="M597" i="18"/>
  <c r="G597" i="18"/>
  <c r="M611" i="18"/>
  <c r="O611" i="18" s="1"/>
  <c r="G611" i="18"/>
  <c r="I611" i="18" s="1"/>
  <c r="G626" i="18"/>
  <c r="M626" i="18"/>
  <c r="M260" i="18"/>
  <c r="M287" i="18"/>
  <c r="M320" i="18"/>
  <c r="M340" i="18"/>
  <c r="Q385" i="11"/>
  <c r="G388" i="18"/>
  <c r="N392" i="18"/>
  <c r="G400" i="18"/>
  <c r="Q401" i="11"/>
  <c r="Q402" i="11"/>
  <c r="G405" i="18"/>
  <c r="G407" i="18"/>
  <c r="G408" i="18"/>
  <c r="G409" i="18"/>
  <c r="G413" i="18"/>
  <c r="G414" i="18"/>
  <c r="Q418" i="11"/>
  <c r="G421" i="18"/>
  <c r="M421" i="18"/>
  <c r="N433" i="18"/>
  <c r="M433" i="18"/>
  <c r="G438" i="18"/>
  <c r="M442" i="18"/>
  <c r="G444" i="18"/>
  <c r="M445" i="18"/>
  <c r="O445" i="18" s="1"/>
  <c r="G447" i="18"/>
  <c r="G450" i="18"/>
  <c r="M451" i="18"/>
  <c r="A454" i="12"/>
  <c r="G457" i="18"/>
  <c r="M468" i="18"/>
  <c r="G468" i="18"/>
  <c r="M491" i="18"/>
  <c r="G492" i="18"/>
  <c r="M492" i="18"/>
  <c r="G499" i="18"/>
  <c r="M499" i="18"/>
  <c r="M503" i="18"/>
  <c r="G508" i="18"/>
  <c r="A513" i="10"/>
  <c r="A513" i="12"/>
  <c r="G556" i="18"/>
  <c r="M556" i="18"/>
  <c r="G570" i="18"/>
  <c r="M570" i="18"/>
  <c r="G588" i="18"/>
  <c r="R156" i="15"/>
  <c r="G162" i="18"/>
  <c r="M162" i="18"/>
  <c r="G164" i="18"/>
  <c r="Q166" i="10"/>
  <c r="Q167" i="11"/>
  <c r="G169" i="18"/>
  <c r="G187" i="18"/>
  <c r="M187" i="18"/>
  <c r="G191" i="18"/>
  <c r="G197" i="18"/>
  <c r="G199" i="18"/>
  <c r="G202" i="18"/>
  <c r="G216" i="18"/>
  <c r="G221" i="18"/>
  <c r="I221" i="18" s="1"/>
  <c r="A254" i="10"/>
  <c r="A254" i="12"/>
  <c r="G255" i="18"/>
  <c r="A256" i="10"/>
  <c r="A256" i="12"/>
  <c r="Q257" i="13"/>
  <c r="G263" i="18"/>
  <c r="Q263" i="13"/>
  <c r="G264" i="18"/>
  <c r="G267" i="18"/>
  <c r="G268" i="18"/>
  <c r="G272" i="18"/>
  <c r="G273" i="18"/>
  <c r="G276" i="18"/>
  <c r="G279" i="18"/>
  <c r="M279" i="18"/>
  <c r="G283" i="18"/>
  <c r="M283" i="18"/>
  <c r="M285" i="18"/>
  <c r="G286" i="18"/>
  <c r="M286" i="18"/>
  <c r="G291" i="18"/>
  <c r="Q303" i="11"/>
  <c r="M303" i="18"/>
  <c r="Q306" i="11"/>
  <c r="A309" i="18"/>
  <c r="G314" i="18"/>
  <c r="G317" i="18"/>
  <c r="M319" i="18"/>
  <c r="G324" i="18"/>
  <c r="G325" i="18"/>
  <c r="Q333" i="11"/>
  <c r="M336" i="18"/>
  <c r="O336" i="18" s="1"/>
  <c r="AI346" i="18"/>
  <c r="G349" i="18"/>
  <c r="Q350" i="11"/>
  <c r="M350" i="18"/>
  <c r="G354" i="18"/>
  <c r="G357" i="18"/>
  <c r="M370" i="18"/>
  <c r="M373" i="18"/>
  <c r="R375" i="15"/>
  <c r="G379" i="18"/>
  <c r="M379" i="18"/>
  <c r="Q380" i="11"/>
  <c r="Q383" i="11"/>
  <c r="G412" i="18"/>
  <c r="M420" i="18"/>
  <c r="M427" i="18"/>
  <c r="Q428" i="13"/>
  <c r="Q435" i="11"/>
  <c r="M439" i="18"/>
  <c r="G440" i="18"/>
  <c r="Q442" i="11"/>
  <c r="Q445" i="11"/>
  <c r="Q448" i="11"/>
  <c r="M448" i="18"/>
  <c r="R450" i="15"/>
  <c r="N451" i="18"/>
  <c r="Q455" i="11"/>
  <c r="M466" i="18"/>
  <c r="O466" i="18" s="1"/>
  <c r="G466" i="18"/>
  <c r="M540" i="18"/>
  <c r="G595" i="18"/>
  <c r="M595" i="18"/>
  <c r="O595" i="18" s="1"/>
  <c r="G615" i="18"/>
  <c r="M170" i="18"/>
  <c r="M171" i="18"/>
  <c r="M172" i="18"/>
  <c r="M176" i="18"/>
  <c r="R198" i="15"/>
  <c r="R199" i="15"/>
  <c r="M201" i="18"/>
  <c r="G205" i="18"/>
  <c r="M205" i="18"/>
  <c r="R211" i="14"/>
  <c r="R211" i="15"/>
  <c r="G212" i="18"/>
  <c r="R212" i="14"/>
  <c r="R212" i="15"/>
  <c r="A214" i="10"/>
  <c r="M216" i="18"/>
  <c r="G227" i="18"/>
  <c r="Q230" i="10"/>
  <c r="G236" i="18"/>
  <c r="I236" i="18" s="1"/>
  <c r="G240" i="18"/>
  <c r="M240" i="18"/>
  <c r="G242" i="18"/>
  <c r="Q246" i="11"/>
  <c r="A250" i="10"/>
  <c r="A250" i="12"/>
  <c r="G250" i="18"/>
  <c r="Q251" i="11"/>
  <c r="Q252" i="10"/>
  <c r="G253" i="18"/>
  <c r="Q255" i="11"/>
  <c r="Q258" i="11"/>
  <c r="G271" i="18"/>
  <c r="Q272" i="11"/>
  <c r="M275" i="18"/>
  <c r="G284" i="18"/>
  <c r="Q285" i="10"/>
  <c r="Q291" i="11"/>
  <c r="G306" i="18"/>
  <c r="A308" i="18"/>
  <c r="A309" i="10"/>
  <c r="A309" i="12"/>
  <c r="G318" i="18"/>
  <c r="G323" i="18"/>
  <c r="M323" i="18"/>
  <c r="M345" i="18"/>
  <c r="G384" i="18"/>
  <c r="M384" i="18"/>
  <c r="G406" i="18"/>
  <c r="Q410" i="11"/>
  <c r="M416" i="18"/>
  <c r="G419" i="18"/>
  <c r="Q420" i="11"/>
  <c r="Q423" i="13"/>
  <c r="G428" i="18"/>
  <c r="Q430" i="11"/>
  <c r="Q436" i="11"/>
  <c r="Q440" i="11"/>
  <c r="Q441" i="11"/>
  <c r="M453" i="18"/>
  <c r="O453" i="18" s="1"/>
  <c r="G478" i="18"/>
  <c r="G480" i="18"/>
  <c r="M497" i="18"/>
  <c r="G497" i="18"/>
  <c r="M502" i="18"/>
  <c r="G502" i="18"/>
  <c r="G507" i="18"/>
  <c r="M507" i="18"/>
  <c r="M517" i="18"/>
  <c r="G518" i="18"/>
  <c r="G519" i="18"/>
  <c r="M539" i="18"/>
  <c r="G539" i="18"/>
  <c r="G553" i="18"/>
  <c r="M553" i="18"/>
  <c r="A560" i="15"/>
  <c r="A560" i="13"/>
  <c r="M574" i="18"/>
  <c r="G574" i="18"/>
  <c r="G601" i="18"/>
  <c r="M601" i="18"/>
  <c r="A604" i="15"/>
  <c r="A604" i="14"/>
  <c r="G621" i="18"/>
  <c r="M629" i="18"/>
  <c r="G629" i="18"/>
  <c r="M654" i="18"/>
  <c r="M656" i="18"/>
  <c r="M660" i="18"/>
  <c r="M676" i="18"/>
  <c r="M684" i="18"/>
  <c r="O684" i="18" s="1"/>
  <c r="M729" i="18"/>
  <c r="G729" i="18"/>
  <c r="M752" i="18"/>
  <c r="G752" i="18"/>
  <c r="M758" i="18"/>
  <c r="G758" i="18"/>
  <c r="G792" i="18"/>
  <c r="M792" i="18"/>
  <c r="G846" i="18"/>
  <c r="M846" i="18"/>
  <c r="M899" i="18"/>
  <c r="A901" i="13"/>
  <c r="A901" i="12"/>
  <c r="A901" i="10"/>
  <c r="G525" i="18"/>
  <c r="M525" i="18"/>
  <c r="G551" i="18"/>
  <c r="G558" i="18"/>
  <c r="G560" i="18"/>
  <c r="G563" i="18"/>
  <c r="G571" i="18"/>
  <c r="N597" i="18"/>
  <c r="G608" i="18"/>
  <c r="G634" i="18"/>
  <c r="M637" i="18"/>
  <c r="G639" i="18"/>
  <c r="G644" i="18"/>
  <c r="G651" i="18"/>
  <c r="M652" i="18"/>
  <c r="M670" i="18"/>
  <c r="A687" i="10"/>
  <c r="A687" i="12"/>
  <c r="A698" i="16"/>
  <c r="G699" i="18"/>
  <c r="G704" i="18"/>
  <c r="M704" i="18"/>
  <c r="G720" i="18"/>
  <c r="I720" i="18" s="1"/>
  <c r="G738" i="18"/>
  <c r="M757" i="18"/>
  <c r="G757" i="18"/>
  <c r="G769" i="18"/>
  <c r="M769" i="18"/>
  <c r="M813" i="18"/>
  <c r="G813" i="18"/>
  <c r="A834" i="13"/>
  <c r="A834" i="12"/>
  <c r="A834" i="10"/>
  <c r="G856" i="18"/>
  <c r="Q458" i="11"/>
  <c r="G461" i="18"/>
  <c r="N468" i="18"/>
  <c r="Q468" i="11"/>
  <c r="M471" i="18"/>
  <c r="O471" i="18" s="1"/>
  <c r="G477" i="18"/>
  <c r="Q480" i="11"/>
  <c r="M482" i="18"/>
  <c r="O482" i="18" s="1"/>
  <c r="G494" i="18"/>
  <c r="R496" i="15"/>
  <c r="Q502" i="11"/>
  <c r="Q508" i="11"/>
  <c r="Q518" i="11"/>
  <c r="M534" i="18"/>
  <c r="Q536" i="11"/>
  <c r="Q545" i="11"/>
  <c r="M546" i="18"/>
  <c r="G548" i="18"/>
  <c r="G549" i="18"/>
  <c r="G550" i="18"/>
  <c r="Q551" i="11"/>
  <c r="Q558" i="11"/>
  <c r="M560" i="18"/>
  <c r="Q563" i="11"/>
  <c r="A577" i="11"/>
  <c r="M588" i="18"/>
  <c r="Q591" i="11"/>
  <c r="G598" i="18"/>
  <c r="M602" i="18"/>
  <c r="O602" i="18" s="1"/>
  <c r="G610" i="18"/>
  <c r="Q610" i="11"/>
  <c r="Q617" i="10"/>
  <c r="Q621" i="11"/>
  <c r="M621" i="18"/>
  <c r="Q633" i="11"/>
  <c r="Q635" i="10"/>
  <c r="M644" i="18"/>
  <c r="G647" i="18"/>
  <c r="Q650" i="11"/>
  <c r="Q655" i="11"/>
  <c r="M658" i="18"/>
  <c r="Q667" i="11"/>
  <c r="A672" i="16"/>
  <c r="M672" i="18"/>
  <c r="G678" i="18"/>
  <c r="G695" i="18"/>
  <c r="A698" i="10"/>
  <c r="A698" i="12"/>
  <c r="Q699" i="11"/>
  <c r="G701" i="18"/>
  <c r="A702" i="14"/>
  <c r="A702" i="12"/>
  <c r="A702" i="18"/>
  <c r="G702" i="18"/>
  <c r="M723" i="18"/>
  <c r="G723" i="18"/>
  <c r="G728" i="18"/>
  <c r="M728" i="18"/>
  <c r="G737" i="18"/>
  <c r="G763" i="18"/>
  <c r="M763" i="18"/>
  <c r="G791" i="18"/>
  <c r="M791" i="18"/>
  <c r="M793" i="18"/>
  <c r="G828" i="18"/>
  <c r="M844" i="18"/>
  <c r="G844" i="18"/>
  <c r="Q463" i="13"/>
  <c r="G475" i="18"/>
  <c r="M475" i="18"/>
  <c r="M477" i="18"/>
  <c r="G479" i="18"/>
  <c r="G481" i="18"/>
  <c r="A484" i="11"/>
  <c r="Q496" i="11"/>
  <c r="M513" i="18"/>
  <c r="G522" i="18"/>
  <c r="M522" i="18"/>
  <c r="Q523" i="11"/>
  <c r="G524" i="18"/>
  <c r="A548" i="14"/>
  <c r="M563" i="18"/>
  <c r="Q564" i="11"/>
  <c r="G567" i="18"/>
  <c r="I567" i="18" s="1"/>
  <c r="G575" i="18"/>
  <c r="G577" i="18"/>
  <c r="Q578" i="11"/>
  <c r="G580" i="18"/>
  <c r="Q598" i="11"/>
  <c r="Q607" i="11"/>
  <c r="Q609" i="11"/>
  <c r="M609" i="18"/>
  <c r="G614" i="18"/>
  <c r="Q615" i="10"/>
  <c r="Q617" i="11"/>
  <c r="R623" i="15"/>
  <c r="R625" i="15"/>
  <c r="R631" i="15"/>
  <c r="G633" i="18"/>
  <c r="Q646" i="11"/>
  <c r="G648" i="18"/>
  <c r="M651" i="18"/>
  <c r="G653" i="18"/>
  <c r="G655" i="18"/>
  <c r="M668" i="18"/>
  <c r="Q674" i="11"/>
  <c r="Q678" i="11"/>
  <c r="M688" i="18"/>
  <c r="G692" i="18"/>
  <c r="Q694" i="11"/>
  <c r="R696" i="15"/>
  <c r="Q700" i="13"/>
  <c r="M706" i="18"/>
  <c r="G706" i="18"/>
  <c r="G722" i="18"/>
  <c r="M722" i="18"/>
  <c r="G736" i="18"/>
  <c r="M736" i="18"/>
  <c r="A775" i="15"/>
  <c r="A775" i="12"/>
  <c r="A775" i="10"/>
  <c r="G782" i="18"/>
  <c r="M782" i="18"/>
  <c r="G822" i="18"/>
  <c r="G825" i="18"/>
  <c r="M825" i="18"/>
  <c r="G852" i="18"/>
  <c r="M852" i="18"/>
  <c r="Q707" i="11"/>
  <c r="G710" i="18"/>
  <c r="G711" i="18"/>
  <c r="AI715" i="18"/>
  <c r="G721" i="18"/>
  <c r="G724" i="18"/>
  <c r="G730" i="18"/>
  <c r="G732" i="18"/>
  <c r="Q736" i="11"/>
  <c r="G751" i="18"/>
  <c r="G772" i="18"/>
  <c r="G776" i="18"/>
  <c r="G783" i="18"/>
  <c r="G787" i="18"/>
  <c r="M787" i="18"/>
  <c r="G799" i="18"/>
  <c r="M799" i="18"/>
  <c r="G803" i="18"/>
  <c r="G812" i="18"/>
  <c r="G816" i="18"/>
  <c r="M816" i="18"/>
  <c r="G829" i="18"/>
  <c r="G837" i="18"/>
  <c r="G840" i="18"/>
  <c r="M840" i="18"/>
  <c r="G849" i="18"/>
  <c r="M849" i="18"/>
  <c r="G868" i="18"/>
  <c r="G871" i="18"/>
  <c r="G879" i="18"/>
  <c r="G887" i="18"/>
  <c r="G893" i="18"/>
  <c r="M753" i="18"/>
  <c r="M760" i="18"/>
  <c r="M762" i="18"/>
  <c r="G764" i="18"/>
  <c r="M778" i="18"/>
  <c r="G790" i="18"/>
  <c r="A805" i="10"/>
  <c r="A805" i="12"/>
  <c r="G809" i="18"/>
  <c r="M810" i="18"/>
  <c r="G821" i="18"/>
  <c r="M821" i="18"/>
  <c r="M822" i="18"/>
  <c r="M828" i="18"/>
  <c r="M833" i="18"/>
  <c r="G836" i="18"/>
  <c r="M836" i="18"/>
  <c r="G843" i="18"/>
  <c r="G848" i="18"/>
  <c r="G853" i="18"/>
  <c r="G854" i="18"/>
  <c r="G855" i="18"/>
  <c r="M856" i="18"/>
  <c r="G857" i="18"/>
  <c r="M857" i="18"/>
  <c r="G859" i="18"/>
  <c r="M859" i="18"/>
  <c r="A860" i="10"/>
  <c r="A860" i="12"/>
  <c r="M864" i="18"/>
  <c r="G867" i="18"/>
  <c r="G877" i="18"/>
  <c r="M877" i="18"/>
  <c r="G878" i="18"/>
  <c r="Q883" i="13"/>
  <c r="Q884" i="11"/>
  <c r="G885" i="18"/>
  <c r="G886" i="18"/>
  <c r="Q886" i="13"/>
  <c r="Q890" i="13"/>
  <c r="G895" i="18"/>
  <c r="R712" i="15"/>
  <c r="G716" i="18"/>
  <c r="A725" i="13"/>
  <c r="Q725" i="13"/>
  <c r="Q730" i="11"/>
  <c r="A732" i="16"/>
  <c r="Q733" i="11"/>
  <c r="Q742" i="11"/>
  <c r="Q748" i="11"/>
  <c r="A749" i="14"/>
  <c r="G750" i="18"/>
  <c r="G759" i="18"/>
  <c r="G765" i="18"/>
  <c r="G767" i="18"/>
  <c r="G768" i="18"/>
  <c r="Q781" i="11"/>
  <c r="G785" i="18"/>
  <c r="G786" i="18"/>
  <c r="G794" i="18"/>
  <c r="G797" i="18"/>
  <c r="M797" i="18"/>
  <c r="M804" i="18"/>
  <c r="Q808" i="11"/>
  <c r="Q811" i="11"/>
  <c r="G815" i="18"/>
  <c r="A825" i="10"/>
  <c r="A825" i="12"/>
  <c r="G832" i="18"/>
  <c r="M834" i="18"/>
  <c r="Q835" i="11"/>
  <c r="G839" i="18"/>
  <c r="G845" i="18"/>
  <c r="A846" i="10"/>
  <c r="A846" i="12"/>
  <c r="G851" i="18"/>
  <c r="M851" i="18"/>
  <c r="A852" i="10"/>
  <c r="A852" i="12"/>
  <c r="Q857" i="11"/>
  <c r="Q858" i="11"/>
  <c r="G858" i="18"/>
  <c r="M860" i="18"/>
  <c r="G862" i="18"/>
  <c r="M862" i="18"/>
  <c r="G863" i="18"/>
  <c r="Q863" i="13"/>
  <c r="G865" i="18"/>
  <c r="Q867" i="11"/>
  <c r="Q868" i="11"/>
  <c r="M881" i="18"/>
  <c r="G884" i="18"/>
  <c r="Q889" i="13"/>
  <c r="Q895" i="11"/>
  <c r="G898" i="18"/>
  <c r="G904" i="18"/>
  <c r="Q905" i="11"/>
  <c r="R63" i="15"/>
  <c r="R203" i="15"/>
  <c r="R229" i="15"/>
  <c r="R373" i="15"/>
  <c r="R607" i="15"/>
  <c r="R628" i="15"/>
  <c r="R679" i="15"/>
  <c r="R680" i="15"/>
  <c r="R695" i="15"/>
  <c r="R778" i="15"/>
  <c r="R858" i="15"/>
  <c r="R885" i="15"/>
  <c r="R82" i="15"/>
  <c r="R100" i="15"/>
  <c r="R160" i="15"/>
  <c r="R204" i="15"/>
  <c r="R259" i="15"/>
  <c r="R344" i="15"/>
  <c r="R361" i="15"/>
  <c r="R362" i="15"/>
  <c r="R68" i="15"/>
  <c r="R70" i="15"/>
  <c r="R333" i="15"/>
  <c r="R444" i="15"/>
  <c r="R619" i="15"/>
  <c r="R622" i="15"/>
  <c r="R626" i="15"/>
  <c r="R668" i="15"/>
  <c r="R690" i="15"/>
  <c r="R713" i="15"/>
  <c r="R714" i="15"/>
  <c r="R715" i="15"/>
  <c r="R58" i="15"/>
  <c r="R95" i="15"/>
  <c r="R206" i="15"/>
  <c r="R214" i="15"/>
  <c r="R428" i="15"/>
  <c r="R447" i="15"/>
  <c r="R662" i="15"/>
  <c r="R670" i="15"/>
  <c r="R676" i="15"/>
  <c r="R678" i="15"/>
  <c r="R699" i="15"/>
  <c r="R702" i="15"/>
  <c r="R716" i="15"/>
  <c r="R717" i="15"/>
  <c r="R724" i="15"/>
  <c r="R745" i="15"/>
  <c r="R746" i="15"/>
  <c r="R147" i="15"/>
  <c r="R157" i="15"/>
  <c r="R192" i="15"/>
  <c r="R193" i="15"/>
  <c r="R195" i="15"/>
  <c r="R218" i="15"/>
  <c r="R249" i="15"/>
  <c r="R296" i="15"/>
  <c r="R311" i="15"/>
  <c r="R334" i="15"/>
  <c r="R339" i="15"/>
  <c r="R349" i="15"/>
  <c r="R352" i="15"/>
  <c r="R449" i="15"/>
  <c r="R453" i="15"/>
  <c r="R860" i="15"/>
  <c r="R86" i="15"/>
  <c r="R108" i="15"/>
  <c r="R726" i="15"/>
  <c r="R78" i="15"/>
  <c r="R80" i="15"/>
  <c r="R88" i="15"/>
  <c r="R94" i="15"/>
  <c r="R494" i="15"/>
  <c r="R654" i="15"/>
  <c r="R664" i="15"/>
  <c r="R665" i="15"/>
  <c r="R666" i="15"/>
  <c r="R673" i="15"/>
  <c r="R685" i="15"/>
  <c r="R692" i="15"/>
  <c r="R698" i="15"/>
  <c r="R700" i="15"/>
  <c r="R707" i="15"/>
  <c r="R708" i="15"/>
  <c r="R709" i="15"/>
  <c r="R710" i="15"/>
  <c r="R711" i="15"/>
  <c r="R132" i="15"/>
  <c r="R135" i="15"/>
  <c r="R141" i="15"/>
  <c r="R183" i="15"/>
  <c r="R196" i="15"/>
  <c r="R202" i="15"/>
  <c r="R205" i="15"/>
  <c r="R208" i="15"/>
  <c r="R215" i="15"/>
  <c r="R235" i="15"/>
  <c r="R246" i="15"/>
  <c r="R251" i="15"/>
  <c r="R255" i="15"/>
  <c r="R256" i="15"/>
  <c r="R258" i="15"/>
  <c r="R264" i="15"/>
  <c r="R266" i="15"/>
  <c r="R312" i="15"/>
  <c r="R332" i="15"/>
  <c r="R337" i="15"/>
  <c r="R371" i="15"/>
  <c r="R451" i="15"/>
  <c r="R460" i="15"/>
  <c r="R462" i="15"/>
  <c r="R463" i="15"/>
  <c r="R480" i="15"/>
  <c r="R499" i="15"/>
  <c r="R519" i="15"/>
  <c r="R606" i="15"/>
  <c r="R608" i="15"/>
  <c r="R624" i="15"/>
  <c r="R632" i="15"/>
  <c r="R639" i="15"/>
  <c r="R656" i="15"/>
  <c r="R674" i="15"/>
  <c r="R684" i="15"/>
  <c r="R688" i="15"/>
  <c r="R689" i="15"/>
  <c r="R693" i="15"/>
  <c r="R694" i="15"/>
  <c r="R697" i="15"/>
  <c r="R703" i="15"/>
  <c r="R845" i="15"/>
  <c r="R853" i="15"/>
  <c r="R31" i="15"/>
  <c r="R89" i="15"/>
  <c r="R90" i="15"/>
  <c r="R96" i="15"/>
  <c r="R99" i="15"/>
  <c r="R101" i="15"/>
  <c r="R102" i="15"/>
  <c r="R104" i="15"/>
  <c r="R106" i="15"/>
  <c r="R142" i="15"/>
  <c r="R374" i="15"/>
  <c r="R376" i="15"/>
  <c r="R378" i="15"/>
  <c r="R418" i="15"/>
  <c r="R441" i="15"/>
  <c r="R442" i="15"/>
  <c r="R471" i="15"/>
  <c r="R476" i="15"/>
  <c r="R479" i="15"/>
  <c r="R483" i="15"/>
  <c r="R487" i="15"/>
  <c r="R531" i="15"/>
  <c r="R641" i="15"/>
  <c r="R643" i="15"/>
  <c r="R660" i="15"/>
  <c r="R686" i="15"/>
  <c r="R691" i="15"/>
  <c r="R704" i="15"/>
  <c r="R721" i="15"/>
  <c r="R722" i="15"/>
  <c r="R725" i="15"/>
  <c r="R727" i="15"/>
  <c r="R780" i="15"/>
  <c r="R854" i="15"/>
  <c r="R863" i="15"/>
  <c r="R864" i="15"/>
  <c r="R46" i="15"/>
  <c r="R67" i="15"/>
  <c r="R84" i="15"/>
  <c r="R163" i="15"/>
  <c r="R615" i="15"/>
  <c r="R657" i="15"/>
  <c r="R669" i="15"/>
  <c r="R672" i="15"/>
  <c r="R675" i="15"/>
  <c r="R687" i="15"/>
  <c r="R701" i="15"/>
  <c r="R705" i="15"/>
  <c r="R706" i="15"/>
  <c r="R784" i="15"/>
  <c r="R883" i="15"/>
  <c r="R890" i="15"/>
  <c r="R72" i="15"/>
  <c r="R105" i="15"/>
  <c r="R117" i="15"/>
  <c r="R175" i="15"/>
  <c r="R201" i="15"/>
  <c r="R257" i="15"/>
  <c r="R331" i="15"/>
  <c r="R412" i="15"/>
  <c r="R416" i="15"/>
  <c r="R417" i="15"/>
  <c r="R445" i="15"/>
  <c r="R446" i="15"/>
  <c r="R452" i="15"/>
  <c r="R477" i="15"/>
  <c r="R482" i="15"/>
  <c r="R484" i="15"/>
  <c r="R485" i="15"/>
  <c r="R500" i="15"/>
  <c r="R524" i="15"/>
  <c r="R609" i="15"/>
  <c r="R610" i="15"/>
  <c r="R634" i="15"/>
  <c r="R638" i="15"/>
  <c r="R663" i="15"/>
  <c r="R677" i="15"/>
  <c r="R681" i="15"/>
  <c r="R683" i="15"/>
  <c r="R718" i="15"/>
  <c r="R723" i="15"/>
  <c r="R762" i="15"/>
  <c r="R764" i="15"/>
  <c r="R815" i="15"/>
  <c r="R88" i="14"/>
  <c r="R702" i="14"/>
  <c r="R723" i="14"/>
  <c r="R735" i="14"/>
  <c r="R135" i="14"/>
  <c r="R256" i="14"/>
  <c r="R717" i="14"/>
  <c r="R195" i="14"/>
  <c r="R247" i="14"/>
  <c r="R254" i="14"/>
  <c r="R624" i="14"/>
  <c r="R700" i="14"/>
  <c r="R704" i="14"/>
  <c r="R315" i="14"/>
  <c r="R650" i="14"/>
  <c r="R726" i="14"/>
  <c r="R208" i="14"/>
  <c r="R535" i="14"/>
  <c r="R691" i="14"/>
  <c r="R727" i="14"/>
  <c r="R729" i="14"/>
  <c r="R104" i="14"/>
  <c r="R150" i="14"/>
  <c r="R175" i="14"/>
  <c r="R198" i="14"/>
  <c r="R213" i="14"/>
  <c r="R314" i="14"/>
  <c r="R492" i="14"/>
  <c r="R498" i="14"/>
  <c r="R537" i="14"/>
  <c r="R666" i="14"/>
  <c r="R709" i="14"/>
  <c r="R710" i="14"/>
  <c r="A41" i="13"/>
  <c r="A60" i="11"/>
  <c r="A65" i="13"/>
  <c r="A69" i="18"/>
  <c r="A20" i="18"/>
  <c r="A42" i="13"/>
  <c r="A48" i="16"/>
  <c r="A64" i="14"/>
  <c r="A65" i="11"/>
  <c r="A70" i="16"/>
  <c r="A71" i="14"/>
  <c r="A84" i="14"/>
  <c r="A91" i="16"/>
  <c r="A92" i="15"/>
  <c r="A92" i="16"/>
  <c r="A92" i="18"/>
  <c r="A10" i="10"/>
  <c r="A18" i="18"/>
  <c r="A54" i="13"/>
  <c r="A58" i="16"/>
  <c r="A59" i="18"/>
  <c r="A70" i="14"/>
  <c r="A73" i="16"/>
  <c r="A83" i="13"/>
  <c r="A86" i="16"/>
  <c r="A95" i="18"/>
  <c r="A95" i="13"/>
  <c r="A11" i="14"/>
  <c r="A12" i="13"/>
  <c r="A17" i="18"/>
  <c r="A18" i="10"/>
  <c r="A18" i="12"/>
  <c r="A27" i="10"/>
  <c r="A27" i="12"/>
  <c r="A28" i="13"/>
  <c r="A34" i="14"/>
  <c r="A35" i="13"/>
  <c r="A39" i="14"/>
  <c r="A40" i="13"/>
  <c r="A58" i="18"/>
  <c r="A59" i="10"/>
  <c r="A59" i="12"/>
  <c r="A64" i="10"/>
  <c r="A64" i="12"/>
  <c r="A83" i="11"/>
  <c r="A86" i="10"/>
  <c r="A86" i="12"/>
  <c r="A86" i="18"/>
  <c r="A96" i="16"/>
  <c r="A99" i="13"/>
  <c r="A104" i="10"/>
  <c r="A104" i="12"/>
  <c r="A104" i="18"/>
  <c r="A126" i="18"/>
  <c r="A130" i="18"/>
  <c r="A158" i="14"/>
  <c r="A159" i="13"/>
  <c r="A167" i="18"/>
  <c r="A172" i="10"/>
  <c r="A172" i="12"/>
  <c r="A183" i="10"/>
  <c r="A183" i="12"/>
  <c r="A188" i="10"/>
  <c r="A197" i="11"/>
  <c r="A198" i="11"/>
  <c r="A198" i="13"/>
  <c r="A206" i="10"/>
  <c r="A206" i="12"/>
  <c r="A209" i="14"/>
  <c r="A226" i="11"/>
  <c r="A228" i="14"/>
  <c r="A253" i="14"/>
  <c r="A259" i="16"/>
  <c r="A271" i="10"/>
  <c r="A271" i="12"/>
  <c r="A293" i="13"/>
  <c r="A299" i="14"/>
  <c r="A305" i="14"/>
  <c r="A319" i="16"/>
  <c r="A322" i="16"/>
  <c r="A420" i="13"/>
  <c r="A458" i="11"/>
  <c r="A464" i="11"/>
  <c r="A518" i="16"/>
  <c r="A519" i="11"/>
  <c r="A537" i="13"/>
  <c r="A562" i="11"/>
  <c r="A571" i="11"/>
  <c r="A571" i="13"/>
  <c r="A577" i="10"/>
  <c r="A577" i="12"/>
  <c r="A577" i="16"/>
  <c r="A578" i="14"/>
  <c r="A623" i="10"/>
  <c r="A623" i="12"/>
  <c r="A624" i="13"/>
  <c r="A625" i="11"/>
  <c r="A643" i="14"/>
  <c r="A687" i="18"/>
  <c r="A698" i="11"/>
  <c r="A698" i="13"/>
  <c r="A715" i="13"/>
  <c r="A716" i="11"/>
  <c r="A716" i="18"/>
  <c r="A732" i="11"/>
  <c r="A732" i="13"/>
  <c r="A775" i="16"/>
  <c r="A783" i="10"/>
  <c r="A783" i="12"/>
  <c r="A783" i="18"/>
  <c r="A786" i="10"/>
  <c r="A786" i="12"/>
  <c r="A805" i="16"/>
  <c r="A821" i="10"/>
  <c r="A821" i="12"/>
  <c r="A821" i="14"/>
  <c r="A824" i="14"/>
  <c r="A830" i="14"/>
  <c r="A855" i="10"/>
  <c r="A855" i="12"/>
  <c r="A859" i="10"/>
  <c r="A859" i="12"/>
  <c r="A859" i="16"/>
  <c r="A867" i="10"/>
  <c r="A867" i="12"/>
  <c r="A867" i="13"/>
  <c r="A868" i="10"/>
  <c r="A868" i="12"/>
  <c r="A868" i="16"/>
  <c r="A874" i="10"/>
  <c r="A874" i="12"/>
  <c r="A96" i="10"/>
  <c r="A96" i="12"/>
  <c r="A96" i="18"/>
  <c r="A109" i="14"/>
  <c r="A127" i="13"/>
  <c r="A129" i="18"/>
  <c r="A130" i="10"/>
  <c r="A130" i="12"/>
  <c r="A153" i="18"/>
  <c r="A167" i="10"/>
  <c r="A167" i="12"/>
  <c r="A169" i="16"/>
  <c r="A189" i="10"/>
  <c r="A189" i="12"/>
  <c r="A259" i="10"/>
  <c r="A259" i="12"/>
  <c r="A308" i="16"/>
  <c r="A309" i="16"/>
  <c r="A319" i="10"/>
  <c r="A319" i="12"/>
  <c r="A319" i="18"/>
  <c r="A322" i="10"/>
  <c r="A322" i="12"/>
  <c r="A322" i="18"/>
  <c r="A393" i="13"/>
  <c r="A422" i="13"/>
  <c r="A426" i="14"/>
  <c r="A443" i="13"/>
  <c r="A450" i="13"/>
  <c r="A471" i="11"/>
  <c r="A484" i="14"/>
  <c r="A487" i="18"/>
  <c r="A518" i="10"/>
  <c r="A518" i="12"/>
  <c r="A521" i="16"/>
  <c r="A523" i="14"/>
  <c r="A532" i="13"/>
  <c r="A537" i="11"/>
  <c r="A537" i="14"/>
  <c r="A550" i="13"/>
  <c r="A593" i="16"/>
  <c r="A594" i="18"/>
  <c r="A616" i="10"/>
  <c r="A616" i="12"/>
  <c r="A624" i="11"/>
  <c r="A644" i="14"/>
  <c r="A648" i="14"/>
  <c r="A653" i="14"/>
  <c r="A686" i="18"/>
  <c r="A708" i="10"/>
  <c r="A708" i="12"/>
  <c r="A708" i="16"/>
  <c r="A742" i="13"/>
  <c r="A744" i="14"/>
  <c r="A747" i="13"/>
  <c r="A796" i="18"/>
  <c r="A827" i="14"/>
  <c r="A830" i="10"/>
  <c r="A830" i="12"/>
  <c r="A859" i="11"/>
  <c r="A859" i="13"/>
  <c r="A867" i="11"/>
  <c r="A868" i="11"/>
  <c r="A868" i="13"/>
  <c r="A108" i="13"/>
  <c r="A115" i="13"/>
  <c r="A116" i="13"/>
  <c r="A127" i="11"/>
  <c r="A138" i="11"/>
  <c r="A164" i="16"/>
  <c r="A202" i="16"/>
  <c r="A240" i="16"/>
  <c r="A241" i="18"/>
  <c r="A376" i="10"/>
  <c r="A418" i="14"/>
  <c r="A450" i="11"/>
  <c r="A450" i="18"/>
  <c r="A452" i="13"/>
  <c r="A484" i="10"/>
  <c r="A484" i="12"/>
  <c r="A487" i="10"/>
  <c r="A487" i="12"/>
  <c r="A515" i="16"/>
  <c r="A521" i="10"/>
  <c r="A521" i="12"/>
  <c r="A529" i="13"/>
  <c r="A532" i="11"/>
  <c r="A532" i="14"/>
  <c r="A552" i="13"/>
  <c r="A560" i="11"/>
  <c r="A583" i="10"/>
  <c r="A583" i="12"/>
  <c r="A593" i="10"/>
  <c r="A593" i="12"/>
  <c r="A594" i="10"/>
  <c r="A594" i="12"/>
  <c r="A601" i="11"/>
  <c r="A608" i="15"/>
  <c r="A628" i="10"/>
  <c r="A628" i="12"/>
  <c r="A628" i="16"/>
  <c r="A672" i="11"/>
  <c r="A672" i="13"/>
  <c r="A678" i="13"/>
  <c r="A681" i="13"/>
  <c r="A683" i="11"/>
  <c r="A686" i="10"/>
  <c r="A686" i="12"/>
  <c r="A691" i="16"/>
  <c r="A697" i="13"/>
  <c r="A702" i="11"/>
  <c r="A702" i="13"/>
  <c r="A708" i="11"/>
  <c r="A708" i="13"/>
  <c r="A726" i="13"/>
  <c r="A747" i="11"/>
  <c r="A756" i="13"/>
  <c r="A763" i="13"/>
  <c r="A776" i="13"/>
  <c r="A796" i="10"/>
  <c r="A796" i="12"/>
  <c r="A822" i="13"/>
  <c r="A824" i="10"/>
  <c r="A824" i="12"/>
  <c r="A824" i="16"/>
  <c r="A827" i="10"/>
  <c r="A827" i="12"/>
  <c r="A831" i="13"/>
  <c r="A834" i="14"/>
  <c r="A846" i="13"/>
  <c r="A848" i="14"/>
  <c r="A852" i="18"/>
  <c r="A868" i="14"/>
  <c r="A875" i="18"/>
  <c r="A892" i="10"/>
  <c r="A892" i="12"/>
  <c r="A104" i="16"/>
  <c r="A108" i="11"/>
  <c r="A112" i="13"/>
  <c r="A115" i="11"/>
  <c r="A123" i="13"/>
  <c r="A124" i="16"/>
  <c r="A125" i="16"/>
  <c r="A126" i="16"/>
  <c r="AE134" i="18"/>
  <c r="A164" i="10"/>
  <c r="A164" i="12"/>
  <c r="A164" i="14"/>
  <c r="A197" i="14"/>
  <c r="A198" i="10"/>
  <c r="A198" i="12"/>
  <c r="A198" i="16"/>
  <c r="A202" i="10"/>
  <c r="A202" i="12"/>
  <c r="A206" i="18"/>
  <c r="A215" i="10"/>
  <c r="A215" i="12"/>
  <c r="A226" i="10"/>
  <c r="A226" i="12"/>
  <c r="A238" i="13"/>
  <c r="A240" i="10"/>
  <c r="A240" i="12"/>
  <c r="A241" i="10"/>
  <c r="A241" i="12"/>
  <c r="A249" i="14"/>
  <c r="A336" i="13"/>
  <c r="A343" i="14"/>
  <c r="A346" i="11"/>
  <c r="A347" i="10"/>
  <c r="A347" i="12"/>
  <c r="A434" i="14"/>
  <c r="A445" i="18"/>
  <c r="A458" i="13"/>
  <c r="A506" i="13"/>
  <c r="A513" i="18"/>
  <c r="A515" i="10"/>
  <c r="A515" i="12"/>
  <c r="A519" i="13"/>
  <c r="A540" i="10"/>
  <c r="A540" i="12"/>
  <c r="A571" i="12"/>
  <c r="A571" i="16"/>
  <c r="A584" i="14"/>
  <c r="A599" i="13"/>
  <c r="A609" i="14"/>
  <c r="A613" i="14"/>
  <c r="A614" i="14"/>
  <c r="A616" i="13"/>
  <c r="A623" i="18"/>
  <c r="A625" i="18"/>
  <c r="A628" i="11"/>
  <c r="A628" i="13"/>
  <c r="A631" i="14"/>
  <c r="A657" i="13"/>
  <c r="A670" i="10"/>
  <c r="A670" i="12"/>
  <c r="A672" i="18"/>
  <c r="A675" i="13"/>
  <c r="A678" i="11"/>
  <c r="A678" i="18"/>
  <c r="A726" i="11"/>
  <c r="A726" i="18"/>
  <c r="A776" i="11"/>
  <c r="A781" i="13"/>
  <c r="A783" i="16"/>
  <c r="A809" i="13"/>
  <c r="A821" i="16"/>
  <c r="A822" i="11"/>
  <c r="A824" i="11"/>
  <c r="A824" i="13"/>
  <c r="A855" i="13"/>
  <c r="A874" i="18"/>
  <c r="A892" i="11"/>
  <c r="BA490" i="18"/>
  <c r="BA79" i="18"/>
  <c r="AH87" i="18"/>
  <c r="AI87" i="18" s="1"/>
  <c r="AH376" i="18"/>
  <c r="BA37" i="18"/>
  <c r="R60" i="14"/>
  <c r="R67" i="14"/>
  <c r="U88" i="18"/>
  <c r="R199" i="14"/>
  <c r="R215" i="14"/>
  <c r="R375" i="14"/>
  <c r="R460" i="14"/>
  <c r="R646" i="14"/>
  <c r="R649" i="14"/>
  <c r="R711" i="14"/>
  <c r="R737" i="14"/>
  <c r="R741" i="14"/>
  <c r="R742" i="14"/>
  <c r="R744" i="14"/>
  <c r="R57" i="14"/>
  <c r="R59" i="14"/>
  <c r="R76" i="14"/>
  <c r="R78" i="14"/>
  <c r="R84" i="14"/>
  <c r="R100" i="14"/>
  <c r="R200" i="14"/>
  <c r="R671" i="14"/>
  <c r="R117" i="14"/>
  <c r="R138" i="14"/>
  <c r="R157" i="14"/>
  <c r="R158" i="14"/>
  <c r="R203" i="14"/>
  <c r="R207" i="14"/>
  <c r="R209" i="14"/>
  <c r="R218" i="14"/>
  <c r="R259" i="14"/>
  <c r="R715" i="14"/>
  <c r="R87" i="14"/>
  <c r="R89" i="14"/>
  <c r="R90" i="14"/>
  <c r="R94" i="14"/>
  <c r="R102" i="14"/>
  <c r="R103" i="14"/>
  <c r="R108" i="14"/>
  <c r="R132" i="14"/>
  <c r="R142" i="14"/>
  <c r="R163" i="14"/>
  <c r="R183" i="14"/>
  <c r="R192" i="14"/>
  <c r="R193" i="14"/>
  <c r="R196" i="14"/>
  <c r="R202" i="14"/>
  <c r="R205" i="14"/>
  <c r="R206" i="14"/>
  <c r="R214" i="14"/>
  <c r="R248" i="14"/>
  <c r="R251" i="14"/>
  <c r="R257" i="14"/>
  <c r="R298" i="14"/>
  <c r="R374" i="14"/>
  <c r="R435" i="14"/>
  <c r="R470" i="14"/>
  <c r="R500" i="14"/>
  <c r="R541" i="14"/>
  <c r="R592" i="14"/>
  <c r="R644" i="14"/>
  <c r="R648" i="14"/>
  <c r="R663" i="14"/>
  <c r="R690" i="14"/>
  <c r="R693" i="14"/>
  <c r="R701" i="14"/>
  <c r="R705" i="14"/>
  <c r="R724" i="14"/>
  <c r="R890" i="14"/>
  <c r="R312" i="14"/>
  <c r="R368" i="14"/>
  <c r="R371" i="14"/>
  <c r="R376" i="14"/>
  <c r="R489" i="14"/>
  <c r="R499" i="14"/>
  <c r="R532" i="14"/>
  <c r="R625" i="14"/>
  <c r="R58" i="14"/>
  <c r="R70" i="14"/>
  <c r="R95" i="14"/>
  <c r="R96" i="14"/>
  <c r="R98" i="14"/>
  <c r="R439" i="14"/>
  <c r="R463" i="14"/>
  <c r="R469" i="14"/>
  <c r="U479" i="18"/>
  <c r="R494" i="14"/>
  <c r="R496" i="14"/>
  <c r="R539" i="14"/>
  <c r="R591" i="14"/>
  <c r="R596" i="14"/>
  <c r="R645" i="14"/>
  <c r="R647" i="14"/>
  <c r="R657" i="14"/>
  <c r="R703" i="14"/>
  <c r="R714" i="14"/>
  <c r="R716" i="14"/>
  <c r="R745" i="14"/>
  <c r="R141" i="14"/>
  <c r="R160" i="14"/>
  <c r="R204" i="14"/>
  <c r="R309" i="14"/>
  <c r="R430" i="14"/>
  <c r="R536" i="14"/>
  <c r="R538" i="14"/>
  <c r="R669" i="14"/>
  <c r="R692" i="14"/>
  <c r="R730" i="14"/>
  <c r="R739" i="14"/>
  <c r="A13" i="16"/>
  <c r="A26" i="11"/>
  <c r="A29" i="16"/>
  <c r="A30" i="16"/>
  <c r="A33" i="16"/>
  <c r="A36" i="16"/>
  <c r="A37" i="11"/>
  <c r="A43" i="18"/>
  <c r="A50" i="11"/>
  <c r="A50" i="14"/>
  <c r="BA65" i="18"/>
  <c r="A67" i="11"/>
  <c r="A67" i="14"/>
  <c r="A75" i="14"/>
  <c r="BA77" i="18"/>
  <c r="A78" i="14"/>
  <c r="A79" i="11"/>
  <c r="A79" i="14"/>
  <c r="A100" i="11"/>
  <c r="A100" i="14"/>
  <c r="A103" i="14"/>
  <c r="A114" i="11"/>
  <c r="A114" i="13"/>
  <c r="A119" i="11"/>
  <c r="A119" i="14"/>
  <c r="A128" i="11"/>
  <c r="A128" i="13"/>
  <c r="A136" i="11"/>
  <c r="A137" i="14"/>
  <c r="A138" i="18"/>
  <c r="A143" i="18"/>
  <c r="A145" i="10"/>
  <c r="A11" i="18"/>
  <c r="A13" i="10"/>
  <c r="A13" i="12"/>
  <c r="A13" i="14"/>
  <c r="A25" i="10"/>
  <c r="A25" i="12"/>
  <c r="A25" i="16"/>
  <c r="A27" i="14"/>
  <c r="A28" i="11"/>
  <c r="A29" i="10"/>
  <c r="A29" i="12"/>
  <c r="A29" i="18"/>
  <c r="A30" i="10"/>
  <c r="A30" i="12"/>
  <c r="A30" i="18"/>
  <c r="A33" i="10"/>
  <c r="A33" i="12"/>
  <c r="A33" i="14"/>
  <c r="A34" i="16"/>
  <c r="A35" i="11"/>
  <c r="A36" i="10"/>
  <c r="A36" i="12"/>
  <c r="A36" i="14"/>
  <c r="A38" i="13"/>
  <c r="A39" i="16"/>
  <c r="A40" i="11"/>
  <c r="A42" i="11"/>
  <c r="A49" i="13"/>
  <c r="A58" i="11"/>
  <c r="A58" i="13"/>
  <c r="A59" i="16"/>
  <c r="A60" i="10"/>
  <c r="A60" i="12"/>
  <c r="A60" i="16"/>
  <c r="A63" i="11"/>
  <c r="A64" i="11"/>
  <c r="A65" i="10"/>
  <c r="A65" i="12"/>
  <c r="A65" i="16"/>
  <c r="A69" i="16"/>
  <c r="A70" i="11"/>
  <c r="A70" i="13"/>
  <c r="A71" i="16"/>
  <c r="A73" i="11"/>
  <c r="A73" i="13"/>
  <c r="A74" i="11"/>
  <c r="A83" i="10"/>
  <c r="A83" i="12"/>
  <c r="A83" i="16"/>
  <c r="A86" i="11"/>
  <c r="A86" i="13"/>
  <c r="A92" i="11"/>
  <c r="A92" i="13"/>
  <c r="A95" i="11"/>
  <c r="A95" i="14"/>
  <c r="A98" i="13"/>
  <c r="A105" i="13"/>
  <c r="A108" i="10"/>
  <c r="A108" i="12"/>
  <c r="A108" i="16"/>
  <c r="A113" i="13"/>
  <c r="A114" i="18"/>
  <c r="A115" i="10"/>
  <c r="A115" i="12"/>
  <c r="A115" i="16"/>
  <c r="A116" i="11"/>
  <c r="A116" i="14"/>
  <c r="A124" i="11"/>
  <c r="A124" i="13"/>
  <c r="BA125" i="18"/>
  <c r="A126" i="11"/>
  <c r="A126" i="13"/>
  <c r="A127" i="10"/>
  <c r="A127" i="12"/>
  <c r="A127" i="16"/>
  <c r="A128" i="14"/>
  <c r="A129" i="16"/>
  <c r="A130" i="16"/>
  <c r="A132" i="14"/>
  <c r="A138" i="10"/>
  <c r="A138" i="12"/>
  <c r="A138" i="16"/>
  <c r="A143" i="10"/>
  <c r="A143" i="12"/>
  <c r="A143" i="16"/>
  <c r="A13" i="18"/>
  <c r="A25" i="11"/>
  <c r="A25" i="18"/>
  <c r="A33" i="18"/>
  <c r="A36" i="18"/>
  <c r="A38" i="11"/>
  <c r="A43" i="16"/>
  <c r="A49" i="11"/>
  <c r="A61" i="16"/>
  <c r="A62" i="16"/>
  <c r="A66" i="16"/>
  <c r="A98" i="11"/>
  <c r="A98" i="14"/>
  <c r="A105" i="11"/>
  <c r="A105" i="14"/>
  <c r="A106" i="14"/>
  <c r="A113" i="11"/>
  <c r="A113" i="14"/>
  <c r="A133" i="16"/>
  <c r="A134" i="16"/>
  <c r="A135" i="16"/>
  <c r="A138" i="13"/>
  <c r="A143" i="11"/>
  <c r="A143" i="13"/>
  <c r="A11" i="16"/>
  <c r="A12" i="11"/>
  <c r="A17" i="16"/>
  <c r="A18" i="16"/>
  <c r="A20" i="16"/>
  <c r="A22" i="14"/>
  <c r="A26" i="13"/>
  <c r="A34" i="18"/>
  <c r="A37" i="13"/>
  <c r="A39" i="18"/>
  <c r="A41" i="11"/>
  <c r="A43" i="10"/>
  <c r="A43" i="12"/>
  <c r="A43" i="14"/>
  <c r="A48" i="11"/>
  <c r="A48" i="13"/>
  <c r="A50" i="13"/>
  <c r="A54" i="11"/>
  <c r="A54" i="14"/>
  <c r="A61" i="10"/>
  <c r="A61" i="12"/>
  <c r="A61" i="18"/>
  <c r="A62" i="10"/>
  <c r="A62" i="12"/>
  <c r="A62" i="18"/>
  <c r="A63" i="14"/>
  <c r="A64" i="13"/>
  <c r="A66" i="10"/>
  <c r="A66" i="12"/>
  <c r="A66" i="18"/>
  <c r="A67" i="13"/>
  <c r="A73" i="18"/>
  <c r="A79" i="13"/>
  <c r="A80" i="11"/>
  <c r="A80" i="14"/>
  <c r="A81" i="14"/>
  <c r="A83" i="18"/>
  <c r="A91" i="11"/>
  <c r="A91" i="13"/>
  <c r="A94" i="10"/>
  <c r="A94" i="12"/>
  <c r="A96" i="11"/>
  <c r="A96" i="13"/>
  <c r="A100" i="13"/>
  <c r="A104" i="11"/>
  <c r="A104" i="13"/>
  <c r="A107" i="14"/>
  <c r="A108" i="18"/>
  <c r="A111" i="14"/>
  <c r="A112" i="11"/>
  <c r="A112" i="14"/>
  <c r="A114" i="10"/>
  <c r="A114" i="12"/>
  <c r="A114" i="16"/>
  <c r="A115" i="18"/>
  <c r="A119" i="13"/>
  <c r="A123" i="11"/>
  <c r="A123" i="14"/>
  <c r="A125" i="11"/>
  <c r="A125" i="13"/>
  <c r="A127" i="14"/>
  <c r="A128" i="10"/>
  <c r="A128" i="12"/>
  <c r="A128" i="16"/>
  <c r="A133" i="10"/>
  <c r="A133" i="12"/>
  <c r="A133" i="18"/>
  <c r="A134" i="10"/>
  <c r="A134" i="12"/>
  <c r="A134" i="18"/>
  <c r="A135" i="10"/>
  <c r="A135" i="12"/>
  <c r="A135" i="18"/>
  <c r="A136" i="14"/>
  <c r="A138" i="14"/>
  <c r="A142" i="16"/>
  <c r="A143" i="14"/>
  <c r="A145" i="15"/>
  <c r="A145" i="13"/>
  <c r="A145" i="11"/>
  <c r="A145" i="16"/>
  <c r="A145" i="18"/>
  <c r="A145" i="14"/>
  <c r="A151" i="11"/>
  <c r="A155" i="11"/>
  <c r="A160" i="16"/>
  <c r="A170" i="18"/>
  <c r="A180" i="13"/>
  <c r="A181" i="18"/>
  <c r="A183" i="16"/>
  <c r="A185" i="16"/>
  <c r="A186" i="10"/>
  <c r="A186" i="12"/>
  <c r="A186" i="16"/>
  <c r="A191" i="14"/>
  <c r="A193" i="11"/>
  <c r="A193" i="13"/>
  <c r="A194" i="14"/>
  <c r="A198" i="14"/>
  <c r="A202" i="11"/>
  <c r="A202" i="13"/>
  <c r="A203" i="10"/>
  <c r="A203" i="12"/>
  <c r="A203" i="14"/>
  <c r="A211" i="13"/>
  <c r="A221" i="11"/>
  <c r="A225" i="10"/>
  <c r="A225" i="12"/>
  <c r="A226" i="13"/>
  <c r="A227" i="14"/>
  <c r="A228" i="11"/>
  <c r="A231" i="14"/>
  <c r="A248" i="14"/>
  <c r="A249" i="15"/>
  <c r="A251" i="11"/>
  <c r="A251" i="14"/>
  <c r="A255" i="14"/>
  <c r="A272" i="18"/>
  <c r="A275" i="10"/>
  <c r="A275" i="12"/>
  <c r="A275" i="16"/>
  <c r="A276" i="11"/>
  <c r="A276" i="13"/>
  <c r="A277" i="14"/>
  <c r="A284" i="13"/>
  <c r="A285" i="11"/>
  <c r="A285" i="14"/>
  <c r="A286" i="14"/>
  <c r="A290" i="11"/>
  <c r="A290" i="13"/>
  <c r="A295" i="14"/>
  <c r="A307" i="14"/>
  <c r="A310" i="11"/>
  <c r="A310" i="14"/>
  <c r="A311" i="14"/>
  <c r="A312" i="14"/>
  <c r="A314" i="11"/>
  <c r="A324" i="14"/>
  <c r="A326" i="14"/>
  <c r="A327" i="11"/>
  <c r="A327" i="14"/>
  <c r="A330" i="11"/>
  <c r="A330" i="13"/>
  <c r="A347" i="16"/>
  <c r="A361" i="11"/>
  <c r="A362" i="11"/>
  <c r="A362" i="14"/>
  <c r="A368" i="13"/>
  <c r="A371" i="10"/>
  <c r="A371" i="12"/>
  <c r="A371" i="13"/>
  <c r="A373" i="18"/>
  <c r="A373" i="16"/>
  <c r="A373" i="12"/>
  <c r="A373" i="10"/>
  <c r="A373" i="11"/>
  <c r="A152" i="13"/>
  <c r="A153" i="16"/>
  <c r="A157" i="13"/>
  <c r="A158" i="16"/>
  <c r="A159" i="11"/>
  <c r="A160" i="10"/>
  <c r="A160" i="12"/>
  <c r="A160" i="14"/>
  <c r="A164" i="11"/>
  <c r="A164" i="13"/>
  <c r="A169" i="18"/>
  <c r="A170" i="10"/>
  <c r="A170" i="12"/>
  <c r="A170" i="16"/>
  <c r="A171" i="10"/>
  <c r="A171" i="12"/>
  <c r="A171" i="13"/>
  <c r="A172" i="16"/>
  <c r="A175" i="14"/>
  <c r="A176" i="13"/>
  <c r="A177" i="18"/>
  <c r="A178" i="10"/>
  <c r="A178" i="12"/>
  <c r="A178" i="16"/>
  <c r="A180" i="11"/>
  <c r="A180" i="14"/>
  <c r="A183" i="18"/>
  <c r="A185" i="18"/>
  <c r="A186" i="11"/>
  <c r="A186" i="13"/>
  <c r="A191" i="11"/>
  <c r="A192" i="10"/>
  <c r="A192" i="12"/>
  <c r="A192" i="16"/>
  <c r="A193" i="14"/>
  <c r="A197" i="10"/>
  <c r="A197" i="12"/>
  <c r="A197" i="13"/>
  <c r="A202" i="14"/>
  <c r="A205" i="14"/>
  <c r="A208" i="10"/>
  <c r="A208" i="12"/>
  <c r="A208" i="16"/>
  <c r="A211" i="11"/>
  <c r="A214" i="13"/>
  <c r="A215" i="16"/>
  <c r="A220" i="13"/>
  <c r="A237" i="14"/>
  <c r="A238" i="11"/>
  <c r="A247" i="11"/>
  <c r="A248" i="15"/>
  <c r="A249" i="11"/>
  <c r="A253" i="11"/>
  <c r="A256" i="16"/>
  <c r="A259" i="11"/>
  <c r="A259" i="13"/>
  <c r="A272" i="10"/>
  <c r="A272" i="12"/>
  <c r="A272" i="16"/>
  <c r="A275" i="11"/>
  <c r="A275" i="13"/>
  <c r="A276" i="14"/>
  <c r="A277" i="18"/>
  <c r="A283" i="13"/>
  <c r="A284" i="11"/>
  <c r="A284" i="14"/>
  <c r="A287" i="14"/>
  <c r="A289" i="13"/>
  <c r="A290" i="18"/>
  <c r="A296" i="14"/>
  <c r="A303" i="13"/>
  <c r="A309" i="11"/>
  <c r="A309" i="13"/>
  <c r="A319" i="11"/>
  <c r="A319" i="13"/>
  <c r="A328" i="10"/>
  <c r="A328" i="12"/>
  <c r="A328" i="16"/>
  <c r="A330" i="18"/>
  <c r="A331" i="10"/>
  <c r="A331" i="12"/>
  <c r="A331" i="16"/>
  <c r="A337" i="13"/>
  <c r="A345" i="14"/>
  <c r="A347" i="11"/>
  <c r="A347" i="13"/>
  <c r="A349" i="10"/>
  <c r="A349" i="12"/>
  <c r="A349" i="13"/>
  <c r="A363" i="10"/>
  <c r="A363" i="12"/>
  <c r="A363" i="16"/>
  <c r="A368" i="11"/>
  <c r="A371" i="11"/>
  <c r="A371" i="14"/>
  <c r="A372" i="18"/>
  <c r="A372" i="13"/>
  <c r="A372" i="11"/>
  <c r="A372" i="16"/>
  <c r="A149" i="16"/>
  <c r="A152" i="11"/>
  <c r="A157" i="11"/>
  <c r="A160" i="18"/>
  <c r="A170" i="11"/>
  <c r="A170" i="13"/>
  <c r="A171" i="11"/>
  <c r="A172" i="18"/>
  <c r="A176" i="11"/>
  <c r="A176" i="14"/>
  <c r="A178" i="11"/>
  <c r="A178" i="13"/>
  <c r="A181" i="10"/>
  <c r="A181" i="12"/>
  <c r="A181" i="16"/>
  <c r="A186" i="18"/>
  <c r="A187" i="16"/>
  <c r="A188" i="16"/>
  <c r="A189" i="16"/>
  <c r="A190" i="14"/>
  <c r="A192" i="11"/>
  <c r="A192" i="13"/>
  <c r="A193" i="18"/>
  <c r="A194" i="16"/>
  <c r="A202" i="18"/>
  <c r="A205" i="10"/>
  <c r="A205" i="12"/>
  <c r="A206" i="16"/>
  <c r="A208" i="11"/>
  <c r="A208" i="13"/>
  <c r="A209" i="16"/>
  <c r="A210" i="13"/>
  <c r="A212" i="13"/>
  <c r="A214" i="11"/>
  <c r="A220" i="11"/>
  <c r="A221" i="14"/>
  <c r="A227" i="11"/>
  <c r="A230" i="15"/>
  <c r="A234" i="11"/>
  <c r="A239" i="13"/>
  <c r="A248" i="11"/>
  <c r="A250" i="16"/>
  <c r="A257" i="13"/>
  <c r="A258" i="16"/>
  <c r="A259" i="14"/>
  <c r="A266" i="11"/>
  <c r="A272" i="11"/>
  <c r="A272" i="13"/>
  <c r="A275" i="14"/>
  <c r="A276" i="18"/>
  <c r="A277" i="10"/>
  <c r="A277" i="12"/>
  <c r="A277" i="16"/>
  <c r="A279" i="13"/>
  <c r="A282" i="13"/>
  <c r="A283" i="11"/>
  <c r="A283" i="14"/>
  <c r="A288" i="14"/>
  <c r="A289" i="11"/>
  <c r="A289" i="14"/>
  <c r="A291" i="13"/>
  <c r="A303" i="11"/>
  <c r="A303" i="14"/>
  <c r="A328" i="11"/>
  <c r="A328" i="13"/>
  <c r="A331" i="11"/>
  <c r="A331" i="13"/>
  <c r="A332" i="14"/>
  <c r="A337" i="11"/>
  <c r="A337" i="14"/>
  <c r="A339" i="14"/>
  <c r="AH344" i="18"/>
  <c r="AI344" i="18" s="1"/>
  <c r="A346" i="10"/>
  <c r="A346" i="12"/>
  <c r="A346" i="13"/>
  <c r="A347" i="18"/>
  <c r="A349" i="11"/>
  <c r="A349" i="14"/>
  <c r="A351" i="14"/>
  <c r="A363" i="11"/>
  <c r="A363" i="13"/>
  <c r="A372" i="10"/>
  <c r="A372" i="12"/>
  <c r="A149" i="10"/>
  <c r="A149" i="12"/>
  <c r="A151" i="13"/>
  <c r="A155" i="13"/>
  <c r="A158" i="18"/>
  <c r="A167" i="16"/>
  <c r="A169" i="11"/>
  <c r="A169" i="13"/>
  <c r="A170" i="14"/>
  <c r="A178" i="18"/>
  <c r="A181" i="11"/>
  <c r="A181" i="13"/>
  <c r="A187" i="10"/>
  <c r="A187" i="12"/>
  <c r="A187" i="18"/>
  <c r="A188" i="12"/>
  <c r="A188" i="18"/>
  <c r="A189" i="18"/>
  <c r="A192" i="18"/>
  <c r="A193" i="10"/>
  <c r="A193" i="12"/>
  <c r="A193" i="16"/>
  <c r="A194" i="11"/>
  <c r="A194" i="13"/>
  <c r="A203" i="16"/>
  <c r="A208" i="14"/>
  <c r="A210" i="11"/>
  <c r="A212" i="11"/>
  <c r="A229" i="14"/>
  <c r="A236" i="15"/>
  <c r="A239" i="11"/>
  <c r="A240" i="11"/>
  <c r="A240" i="13"/>
  <c r="A241" i="16"/>
  <c r="A247" i="15"/>
  <c r="A250" i="18"/>
  <c r="A251" i="13"/>
  <c r="A253" i="13"/>
  <c r="A257" i="11"/>
  <c r="A258" i="10"/>
  <c r="A258" i="12"/>
  <c r="A270" i="11"/>
  <c r="A271" i="14"/>
  <c r="A272" i="14"/>
  <c r="A275" i="18"/>
  <c r="A276" i="10"/>
  <c r="A276" i="12"/>
  <c r="A276" i="16"/>
  <c r="A277" i="11"/>
  <c r="A277" i="13"/>
  <c r="A279" i="11"/>
  <c r="A279" i="14"/>
  <c r="A281" i="14"/>
  <c r="A282" i="11"/>
  <c r="A282" i="14"/>
  <c r="A285" i="13"/>
  <c r="A290" i="10"/>
  <c r="A290" i="12"/>
  <c r="A290" i="16"/>
  <c r="A291" i="11"/>
  <c r="A291" i="14"/>
  <c r="A292" i="14"/>
  <c r="A293" i="11"/>
  <c r="A293" i="14"/>
  <c r="A294" i="14"/>
  <c r="A300" i="14"/>
  <c r="A306" i="14"/>
  <c r="A308" i="11"/>
  <c r="A308" i="13"/>
  <c r="A310" i="13"/>
  <c r="A314" i="13"/>
  <c r="A322" i="11"/>
  <c r="A322" i="13"/>
  <c r="A323" i="14"/>
  <c r="A327" i="13"/>
  <c r="A328" i="18"/>
  <c r="A330" i="10"/>
  <c r="A330" i="12"/>
  <c r="A330" i="16"/>
  <c r="A331" i="18"/>
  <c r="A333" i="14"/>
  <c r="A336" i="11"/>
  <c r="A336" i="14"/>
  <c r="A342" i="14"/>
  <c r="A352" i="14"/>
  <c r="A361" i="13"/>
  <c r="A362" i="13"/>
  <c r="A363" i="18"/>
  <c r="A373" i="13"/>
  <c r="A405" i="18"/>
  <c r="A418" i="16"/>
  <c r="A419" i="13"/>
  <c r="A421" i="13"/>
  <c r="A423" i="13"/>
  <c r="A425" i="14"/>
  <c r="A428" i="13"/>
  <c r="A442" i="13"/>
  <c r="A443" i="11"/>
  <c r="A443" i="14"/>
  <c r="A447" i="13"/>
  <c r="A456" i="13"/>
  <c r="A458" i="18"/>
  <c r="A462" i="10"/>
  <c r="A462" i="12"/>
  <c r="A465" i="11"/>
  <c r="A465" i="13"/>
  <c r="A470" i="13"/>
  <c r="A472" i="11"/>
  <c r="A472" i="13"/>
  <c r="A473" i="14"/>
  <c r="A477" i="13"/>
  <c r="A489" i="11"/>
  <c r="A491" i="11"/>
  <c r="A497" i="11"/>
  <c r="A505" i="16"/>
  <c r="A510" i="13"/>
  <c r="A511" i="14"/>
  <c r="A515" i="18"/>
  <c r="A518" i="14"/>
  <c r="A521" i="14"/>
  <c r="A524" i="10"/>
  <c r="A524" i="12"/>
  <c r="A524" i="18"/>
  <c r="A525" i="10"/>
  <c r="A525" i="12"/>
  <c r="A525" i="18"/>
  <c r="A526" i="10"/>
  <c r="A526" i="12"/>
  <c r="A526" i="18"/>
  <c r="A530" i="11"/>
  <c r="A530" i="14"/>
  <c r="A532" i="18"/>
  <c r="A533" i="16"/>
  <c r="A534" i="16"/>
  <c r="A535" i="14"/>
  <c r="A537" i="18"/>
  <c r="A538" i="14"/>
  <c r="A544" i="14"/>
  <c r="A546" i="13"/>
  <c r="A551" i="11"/>
  <c r="A553" i="18"/>
  <c r="A560" i="10"/>
  <c r="A560" i="12"/>
  <c r="A560" i="16"/>
  <c r="A561" i="18"/>
  <c r="A562" i="10"/>
  <c r="A562" i="12"/>
  <c r="A562" i="16"/>
  <c r="A572" i="11"/>
  <c r="A572" i="14"/>
  <c r="A580" i="13"/>
  <c r="A583" i="16"/>
  <c r="A586" i="18"/>
  <c r="A595" i="11"/>
  <c r="A402" i="11"/>
  <c r="A419" i="11"/>
  <c r="A421" i="11"/>
  <c r="A423" i="11"/>
  <c r="A428" i="11"/>
  <c r="A439" i="13"/>
  <c r="A442" i="11"/>
  <c r="A442" i="14"/>
  <c r="A445" i="10"/>
  <c r="A445" i="12"/>
  <c r="A445" i="16"/>
  <c r="A447" i="11"/>
  <c r="A447" i="14"/>
  <c r="A451" i="13"/>
  <c r="A452" i="11"/>
  <c r="A452" i="14"/>
  <c r="A455" i="10"/>
  <c r="A455" i="12"/>
  <c r="A455" i="16"/>
  <c r="A456" i="11"/>
  <c r="A456" i="14"/>
  <c r="A464" i="10"/>
  <c r="A464" i="12"/>
  <c r="A464" i="13"/>
  <c r="A465" i="18"/>
  <c r="A466" i="10"/>
  <c r="A466" i="12"/>
  <c r="A466" i="16"/>
  <c r="A470" i="11"/>
  <c r="A470" i="14"/>
  <c r="A471" i="10"/>
  <c r="A471" i="12"/>
  <c r="A471" i="13"/>
  <c r="A472" i="18"/>
  <c r="A474" i="14"/>
  <c r="A477" i="11"/>
  <c r="A478" i="10"/>
  <c r="A478" i="12"/>
  <c r="A479" i="13"/>
  <c r="A482" i="14"/>
  <c r="A483" i="15"/>
  <c r="A486" i="10"/>
  <c r="A486" i="12"/>
  <c r="A490" i="13"/>
  <c r="A493" i="13"/>
  <c r="A494" i="16"/>
  <c r="A496" i="16"/>
  <c r="AH498" i="18"/>
  <c r="A499" i="13"/>
  <c r="A500" i="14"/>
  <c r="A503" i="14"/>
  <c r="A504" i="11"/>
  <c r="A505" i="10"/>
  <c r="A505" i="12"/>
  <c r="A505" i="18"/>
  <c r="A508" i="13"/>
  <c r="A509" i="14"/>
  <c r="A510" i="11"/>
  <c r="A513" i="16"/>
  <c r="A516" i="13"/>
  <c r="A519" i="10"/>
  <c r="A519" i="12"/>
  <c r="A519" i="16"/>
  <c r="A521" i="18"/>
  <c r="A522" i="14"/>
  <c r="A529" i="11"/>
  <c r="A529" i="14"/>
  <c r="A532" i="10"/>
  <c r="A532" i="12"/>
  <c r="A532" i="16"/>
  <c r="A533" i="10"/>
  <c r="A533" i="12"/>
  <c r="A533" i="18"/>
  <c r="A534" i="10"/>
  <c r="A534" i="12"/>
  <c r="A534" i="18"/>
  <c r="A537" i="10"/>
  <c r="A537" i="12"/>
  <c r="A537" i="16"/>
  <c r="A545" i="14"/>
  <c r="A546" i="11"/>
  <c r="A546" i="14"/>
  <c r="A575" i="10"/>
  <c r="A575" i="12"/>
  <c r="A575" i="16"/>
  <c r="A580" i="11"/>
  <c r="A583" i="11"/>
  <c r="A583" i="13"/>
  <c r="A592" i="10"/>
  <c r="A592" i="12"/>
  <c r="A592" i="16"/>
  <c r="A593" i="11"/>
  <c r="A593" i="13"/>
  <c r="A594" i="16"/>
  <c r="A597" i="14"/>
  <c r="A597" i="13"/>
  <c r="A597" i="11"/>
  <c r="A393" i="11"/>
  <c r="A404" i="11"/>
  <c r="A405" i="10"/>
  <c r="A405" i="12"/>
  <c r="A405" i="16"/>
  <c r="A416" i="16"/>
  <c r="A438" i="13"/>
  <c r="A439" i="11"/>
  <c r="A439" i="14"/>
  <c r="A445" i="11"/>
  <c r="A445" i="13"/>
  <c r="A450" i="10"/>
  <c r="A450" i="12"/>
  <c r="A450" i="16"/>
  <c r="A451" i="11"/>
  <c r="A451" i="14"/>
  <c r="A454" i="16"/>
  <c r="A455" i="11"/>
  <c r="A455" i="13"/>
  <c r="A458" i="10"/>
  <c r="A458" i="12"/>
  <c r="A458" i="16"/>
  <c r="A464" i="14"/>
  <c r="A466" i="11"/>
  <c r="A466" i="13"/>
  <c r="A471" i="14"/>
  <c r="A476" i="16"/>
  <c r="A479" i="11"/>
  <c r="A490" i="11"/>
  <c r="A493" i="11"/>
  <c r="A494" i="10"/>
  <c r="A494" i="12"/>
  <c r="A494" i="18"/>
  <c r="A496" i="10"/>
  <c r="A496" i="12"/>
  <c r="A496" i="18"/>
  <c r="A499" i="11"/>
  <c r="A507" i="14"/>
  <c r="A508" i="11"/>
  <c r="A516" i="11"/>
  <c r="A516" i="14"/>
  <c r="A520" i="16"/>
  <c r="A549" i="14"/>
  <c r="A550" i="11"/>
  <c r="A552" i="11"/>
  <c r="A553" i="10"/>
  <c r="A553" i="12"/>
  <c r="A553" i="16"/>
  <c r="A556" i="13"/>
  <c r="A558" i="14"/>
  <c r="A560" i="18"/>
  <c r="A561" i="10"/>
  <c r="A561" i="12"/>
  <c r="A561" i="16"/>
  <c r="A564" i="13"/>
  <c r="A565" i="14"/>
  <c r="A570" i="13"/>
  <c r="A571" i="18"/>
  <c r="A573" i="13"/>
  <c r="A575" i="11"/>
  <c r="A575" i="13"/>
  <c r="A576" i="14"/>
  <c r="A577" i="18"/>
  <c r="A579" i="16"/>
  <c r="BA580" i="18"/>
  <c r="A582" i="13"/>
  <c r="A583" i="18"/>
  <c r="A585" i="14"/>
  <c r="A587" i="13"/>
  <c r="A591" i="16"/>
  <c r="A592" i="11"/>
  <c r="A592" i="13"/>
  <c r="A377" i="11"/>
  <c r="A388" i="10"/>
  <c r="A388" i="12"/>
  <c r="A405" i="11"/>
  <c r="A405" i="13"/>
  <c r="A415" i="10"/>
  <c r="A415" i="12"/>
  <c r="A416" i="10"/>
  <c r="A416" i="12"/>
  <c r="A416" i="14"/>
  <c r="A420" i="11"/>
  <c r="A422" i="11"/>
  <c r="A436" i="14"/>
  <c r="A438" i="11"/>
  <c r="A438" i="14"/>
  <c r="A455" i="18"/>
  <c r="A462" i="16"/>
  <c r="A465" i="10"/>
  <c r="A465" i="12"/>
  <c r="A465" i="16"/>
  <c r="A466" i="18"/>
  <c r="A472" i="10"/>
  <c r="A472" i="12"/>
  <c r="A472" i="16"/>
  <c r="A476" i="10"/>
  <c r="A476" i="12"/>
  <c r="A476" i="18"/>
  <c r="A478" i="13"/>
  <c r="A482" i="11"/>
  <c r="A484" i="13"/>
  <c r="A486" i="13"/>
  <c r="A487" i="16"/>
  <c r="A489" i="13"/>
  <c r="A491" i="13"/>
  <c r="A497" i="13"/>
  <c r="A506" i="11"/>
  <c r="A515" i="11"/>
  <c r="A515" i="13"/>
  <c r="A518" i="11"/>
  <c r="A518" i="13"/>
  <c r="A519" i="18"/>
  <c r="A520" i="10"/>
  <c r="A520" i="12"/>
  <c r="A520" i="18"/>
  <c r="A521" i="11"/>
  <c r="A521" i="13"/>
  <c r="A524" i="16"/>
  <c r="A525" i="16"/>
  <c r="A526" i="16"/>
  <c r="A530" i="13"/>
  <c r="A551" i="13"/>
  <c r="A553" i="11"/>
  <c r="A553" i="13"/>
  <c r="A555" i="14"/>
  <c r="A556" i="11"/>
  <c r="A561" i="11"/>
  <c r="A561" i="13"/>
  <c r="A564" i="11"/>
  <c r="A566" i="14"/>
  <c r="A570" i="11"/>
  <c r="A570" i="14"/>
  <c r="A572" i="13"/>
  <c r="A573" i="11"/>
  <c r="A573" i="14"/>
  <c r="A574" i="14"/>
  <c r="A575" i="18"/>
  <c r="A579" i="10"/>
  <c r="A579" i="12"/>
  <c r="A579" i="18"/>
  <c r="A582" i="11"/>
  <c r="A582" i="14"/>
  <c r="A586" i="16"/>
  <c r="A587" i="10"/>
  <c r="A587" i="11"/>
  <c r="A591" i="10"/>
  <c r="A591" i="12"/>
  <c r="A591" i="18"/>
  <c r="A592" i="14"/>
  <c r="A595" i="13"/>
  <c r="A596" i="13"/>
  <c r="A596" i="18"/>
  <c r="A596" i="16"/>
  <c r="A600" i="14"/>
  <c r="A605" i="10"/>
  <c r="A605" i="12"/>
  <c r="A605" i="18"/>
  <c r="A606" i="10"/>
  <c r="A606" i="12"/>
  <c r="A606" i="16"/>
  <c r="A615" i="14"/>
  <c r="A624" i="18"/>
  <c r="A628" i="18"/>
  <c r="A629" i="10"/>
  <c r="A629" i="12"/>
  <c r="A629" i="16"/>
  <c r="A631" i="10"/>
  <c r="A631" i="12"/>
  <c r="A631" i="16"/>
  <c r="A632" i="11"/>
  <c r="A632" i="13"/>
  <c r="A633" i="16"/>
  <c r="A645" i="16"/>
  <c r="A646" i="10"/>
  <c r="A646" i="12"/>
  <c r="A646" i="18"/>
  <c r="A649" i="10"/>
  <c r="A649" i="12"/>
  <c r="A649" i="13"/>
  <c r="A650" i="16"/>
  <c r="A651" i="16"/>
  <c r="A652" i="10"/>
  <c r="A652" i="12"/>
  <c r="A652" i="18"/>
  <c r="A654" i="14"/>
  <c r="A657" i="11"/>
  <c r="A658" i="10"/>
  <c r="A658" i="12"/>
  <c r="A668" i="11"/>
  <c r="A671" i="14"/>
  <c r="A674" i="10"/>
  <c r="A674" i="12"/>
  <c r="A674" i="16"/>
  <c r="A675" i="11"/>
  <c r="A675" i="14"/>
  <c r="A681" i="11"/>
  <c r="A681" i="14"/>
  <c r="A689" i="14"/>
  <c r="A691" i="11"/>
  <c r="A691" i="13"/>
  <c r="A694" i="10"/>
  <c r="A694" i="12"/>
  <c r="A694" i="16"/>
  <c r="A701" i="10"/>
  <c r="A701" i="12"/>
  <c r="A701" i="16"/>
  <c r="A703" i="10"/>
  <c r="A703" i="12"/>
  <c r="A703" i="16"/>
  <c r="A706" i="10"/>
  <c r="A706" i="12"/>
  <c r="A706" i="16"/>
  <c r="A708" i="18"/>
  <c r="A709" i="10"/>
  <c r="A709" i="12"/>
  <c r="A709" i="16"/>
  <c r="A713" i="14"/>
  <c r="A715" i="11"/>
  <c r="A715" i="14"/>
  <c r="A717" i="11"/>
  <c r="A717" i="13"/>
  <c r="A719" i="10"/>
  <c r="A719" i="12"/>
  <c r="A719" i="16"/>
  <c r="A722" i="13"/>
  <c r="A725" i="11"/>
  <c r="A725" i="14"/>
  <c r="A727" i="13"/>
  <c r="A729" i="13"/>
  <c r="A732" i="18"/>
  <c r="A733" i="10"/>
  <c r="A733" i="12"/>
  <c r="A733" i="16"/>
  <c r="A737" i="10"/>
  <c r="A737" i="12"/>
  <c r="A737" i="16"/>
  <c r="A598" i="14"/>
  <c r="A599" i="11"/>
  <c r="A601" i="10"/>
  <c r="A601" i="12"/>
  <c r="A601" i="16"/>
  <c r="A606" i="11"/>
  <c r="A606" i="18"/>
  <c r="A607" i="14"/>
  <c r="A608" i="11"/>
  <c r="A609" i="13"/>
  <c r="A615" i="15"/>
  <c r="A617" i="13"/>
  <c r="A623" i="16"/>
  <c r="A624" i="10"/>
  <c r="A624" i="12"/>
  <c r="A624" i="16"/>
  <c r="A625" i="10"/>
  <c r="A625" i="12"/>
  <c r="A625" i="16"/>
  <c r="A627" i="14"/>
  <c r="A629" i="11"/>
  <c r="A629" i="18"/>
  <c r="A631" i="11"/>
  <c r="A631" i="13"/>
  <c r="A632" i="18"/>
  <c r="A633" i="10"/>
  <c r="A633" i="12"/>
  <c r="A633" i="18"/>
  <c r="A645" i="10"/>
  <c r="A645" i="12"/>
  <c r="A645" i="18"/>
  <c r="A649" i="11"/>
  <c r="A649" i="14"/>
  <c r="A650" i="10"/>
  <c r="A650" i="12"/>
  <c r="A650" i="18"/>
  <c r="A651" i="10"/>
  <c r="A651" i="12"/>
  <c r="A661" i="11"/>
  <c r="A665" i="13"/>
  <c r="A670" i="16"/>
  <c r="A674" i="11"/>
  <c r="A674" i="13"/>
  <c r="A678" i="10"/>
  <c r="A678" i="12"/>
  <c r="A678" i="16"/>
  <c r="A683" i="10"/>
  <c r="A683" i="12"/>
  <c r="A683" i="16"/>
  <c r="A691" i="18"/>
  <c r="A694" i="11"/>
  <c r="A694" i="13"/>
  <c r="A695" i="14"/>
  <c r="A697" i="11"/>
  <c r="A697" i="14"/>
  <c r="A701" i="11"/>
  <c r="A701" i="13"/>
  <c r="A703" i="11"/>
  <c r="A703" i="13"/>
  <c r="A706" i="11"/>
  <c r="A706" i="13"/>
  <c r="A707" i="14"/>
  <c r="A709" i="11"/>
  <c r="A709" i="13"/>
  <c r="A714" i="14"/>
  <c r="A716" i="10"/>
  <c r="A716" i="12"/>
  <c r="A716" i="16"/>
  <c r="A717" i="18"/>
  <c r="A719" i="11"/>
  <c r="A719" i="13"/>
  <c r="A721" i="14"/>
  <c r="A722" i="11"/>
  <c r="A722" i="14"/>
  <c r="A726" i="10"/>
  <c r="A726" i="12"/>
  <c r="A726" i="16"/>
  <c r="A727" i="11"/>
  <c r="A727" i="14"/>
  <c r="A729" i="10"/>
  <c r="A729" i="11"/>
  <c r="A729" i="14"/>
  <c r="A733" i="11"/>
  <c r="A733" i="13"/>
  <c r="A737" i="11"/>
  <c r="A737" i="13"/>
  <c r="A740" i="14"/>
  <c r="A602" i="16"/>
  <c r="A615" i="11"/>
  <c r="A665" i="11"/>
  <c r="A674" i="18"/>
  <c r="A686" i="16"/>
  <c r="A687" i="16"/>
  <c r="A693" i="13"/>
  <c r="A694" i="18"/>
  <c r="A701" i="18"/>
  <c r="A703" i="18"/>
  <c r="A705" i="13"/>
  <c r="A706" i="18"/>
  <c r="A709" i="18"/>
  <c r="A719" i="18"/>
  <c r="A733" i="18"/>
  <c r="A737" i="18"/>
  <c r="A741" i="14"/>
  <c r="A741" i="18"/>
  <c r="A741" i="13"/>
  <c r="A743" i="15"/>
  <c r="A743" i="14"/>
  <c r="A743" i="13"/>
  <c r="A743" i="11"/>
  <c r="A602" i="10"/>
  <c r="A602" i="12"/>
  <c r="A602" i="18"/>
  <c r="A605" i="16"/>
  <c r="A607" i="11"/>
  <c r="A608" i="14"/>
  <c r="A617" i="10"/>
  <c r="A617" i="12"/>
  <c r="A624" i="14"/>
  <c r="A631" i="18"/>
  <c r="A632" i="10"/>
  <c r="A632" i="12"/>
  <c r="A632" i="16"/>
  <c r="A646" i="16"/>
  <c r="A652" i="16"/>
  <c r="A658" i="16"/>
  <c r="A693" i="11"/>
  <c r="A693" i="14"/>
  <c r="A705" i="11"/>
  <c r="A705" i="14"/>
  <c r="A717" i="10"/>
  <c r="A717" i="12"/>
  <c r="A717" i="16"/>
  <c r="A741" i="10"/>
  <c r="A741" i="12"/>
  <c r="A741" i="16"/>
  <c r="A742" i="11"/>
  <c r="A742" i="14"/>
  <c r="A746" i="10"/>
  <c r="A746" i="12"/>
  <c r="A746" i="16"/>
  <c r="A747" i="18"/>
  <c r="A751" i="10"/>
  <c r="A751" i="12"/>
  <c r="A751" i="16"/>
  <c r="A753" i="10"/>
  <c r="A753" i="12"/>
  <c r="A753" i="16"/>
  <c r="A754" i="13"/>
  <c r="A756" i="11"/>
  <c r="A756" i="14"/>
  <c r="A758" i="10"/>
  <c r="A758" i="12"/>
  <c r="A758" i="16"/>
  <c r="A760" i="13"/>
  <c r="A765" i="13"/>
  <c r="A766" i="14"/>
  <c r="A772" i="16"/>
  <c r="A773" i="10"/>
  <c r="A773" i="12"/>
  <c r="A773" i="13"/>
  <c r="A774" i="16"/>
  <c r="A784" i="11"/>
  <c r="A786" i="18"/>
  <c r="A791" i="16"/>
  <c r="A793" i="14"/>
  <c r="A802" i="14"/>
  <c r="A804" i="18"/>
  <c r="A806" i="11"/>
  <c r="A806" i="14"/>
  <c r="A810" i="13"/>
  <c r="A820" i="10"/>
  <c r="A820" i="12"/>
  <c r="A820" i="16"/>
  <c r="A821" i="11"/>
  <c r="A821" i="13"/>
  <c r="A822" i="14"/>
  <c r="A824" i="18"/>
  <c r="A827" i="18"/>
  <c r="A828" i="10"/>
  <c r="A828" i="12"/>
  <c r="A828" i="14"/>
  <c r="A829" i="13"/>
  <c r="A830" i="18"/>
  <c r="A831" i="11"/>
  <c r="A832" i="10"/>
  <c r="A832" i="12"/>
  <c r="A832" i="14"/>
  <c r="A834" i="18"/>
  <c r="A835" i="10"/>
  <c r="A835" i="12"/>
  <c r="A835" i="14"/>
  <c r="A838" i="16"/>
  <c r="A842" i="16"/>
  <c r="A846" i="11"/>
  <c r="A846" i="14"/>
  <c r="A847" i="10"/>
  <c r="A847" i="12"/>
  <c r="A847" i="16"/>
  <c r="A849" i="14"/>
  <c r="A850" i="10"/>
  <c r="A850" i="12"/>
  <c r="A854" i="16"/>
  <c r="A855" i="11"/>
  <c r="A855" i="14"/>
  <c r="A856" i="10"/>
  <c r="A856" i="12"/>
  <c r="A856" i="16"/>
  <c r="A857" i="10"/>
  <c r="A857" i="12"/>
  <c r="A857" i="18"/>
  <c r="A861" i="16"/>
  <c r="A862" i="16"/>
  <c r="A864" i="14"/>
  <c r="A884" i="11"/>
  <c r="A889" i="11"/>
  <c r="A895" i="11"/>
  <c r="A897" i="14"/>
  <c r="A746" i="11"/>
  <c r="A746" i="13"/>
  <c r="A751" i="11"/>
  <c r="A751" i="13"/>
  <c r="A753" i="11"/>
  <c r="A753" i="13"/>
  <c r="A754" i="11"/>
  <c r="A754" i="14"/>
  <c r="A758" i="11"/>
  <c r="A758" i="13"/>
  <c r="A760" i="11"/>
  <c r="A760" i="14"/>
  <c r="A765" i="11"/>
  <c r="A765" i="14"/>
  <c r="A766" i="18"/>
  <c r="A770" i="18"/>
  <c r="A772" i="10"/>
  <c r="A772" i="12"/>
  <c r="A772" i="18"/>
  <c r="A773" i="11"/>
  <c r="A774" i="10"/>
  <c r="A774" i="12"/>
  <c r="A774" i="18"/>
  <c r="A775" i="11"/>
  <c r="A775" i="13"/>
  <c r="A776" i="14"/>
  <c r="A777" i="14"/>
  <c r="A783" i="11"/>
  <c r="A783" i="14"/>
  <c r="A791" i="10"/>
  <c r="A791" i="12"/>
  <c r="A791" i="18"/>
  <c r="A794" i="14"/>
  <c r="A805" i="11"/>
  <c r="A805" i="13"/>
  <c r="A810" i="11"/>
  <c r="A810" i="14"/>
  <c r="A812" i="16"/>
  <c r="A813" i="16"/>
  <c r="A820" i="11"/>
  <c r="A820" i="13"/>
  <c r="A822" i="18"/>
  <c r="A823" i="16"/>
  <c r="A828" i="18"/>
  <c r="A829" i="11"/>
  <c r="A832" i="18"/>
  <c r="A835" i="18"/>
  <c r="A838" i="10"/>
  <c r="A838" i="12"/>
  <c r="A838" i="14"/>
  <c r="A842" i="10"/>
  <c r="A842" i="12"/>
  <c r="A842" i="18"/>
  <c r="A847" i="11"/>
  <c r="A847" i="13"/>
  <c r="A851" i="13"/>
  <c r="A852" i="16"/>
  <c r="A854" i="10"/>
  <c r="A854" i="12"/>
  <c r="A854" i="18"/>
  <c r="A856" i="11"/>
  <c r="A856" i="13"/>
  <c r="A859" i="18"/>
  <c r="A860" i="16"/>
  <c r="A861" i="10"/>
  <c r="A861" i="12"/>
  <c r="A861" i="18"/>
  <c r="A862" i="10"/>
  <c r="A862" i="12"/>
  <c r="A862" i="18"/>
  <c r="A866" i="13"/>
  <c r="A867" i="14"/>
  <c r="A868" i="18"/>
  <c r="A869" i="14"/>
  <c r="A870" i="13"/>
  <c r="A888" i="13"/>
  <c r="A893" i="10"/>
  <c r="A893" i="12"/>
  <c r="A893" i="16"/>
  <c r="A897" i="10"/>
  <c r="A897" i="12"/>
  <c r="A901" i="16"/>
  <c r="A904" i="10"/>
  <c r="A904" i="12"/>
  <c r="A745" i="13"/>
  <c r="A746" i="18"/>
  <c r="A747" i="10"/>
  <c r="A747" i="12"/>
  <c r="A747" i="16"/>
  <c r="A750" i="13"/>
  <c r="A751" i="14"/>
  <c r="A752" i="14"/>
  <c r="A753" i="14"/>
  <c r="A757" i="13"/>
  <c r="A758" i="14"/>
  <c r="A762" i="13"/>
  <c r="A763" i="11"/>
  <c r="A763" i="14"/>
  <c r="A766" i="10"/>
  <c r="A766" i="12"/>
  <c r="A766" i="16"/>
  <c r="A767" i="13"/>
  <c r="A770" i="11"/>
  <c r="A775" i="14"/>
  <c r="A778" i="14"/>
  <c r="A782" i="14"/>
  <c r="A795" i="14"/>
  <c r="A804" i="10"/>
  <c r="A804" i="12"/>
  <c r="A804" i="16"/>
  <c r="A805" i="18"/>
  <c r="A809" i="11"/>
  <c r="A809" i="14"/>
  <c r="A811" i="16"/>
  <c r="A812" i="10"/>
  <c r="A812" i="12"/>
  <c r="A812" i="18"/>
  <c r="A813" i="10"/>
  <c r="A813" i="12"/>
  <c r="A813" i="18"/>
  <c r="A819" i="13"/>
  <c r="A820" i="14"/>
  <c r="A821" i="18"/>
  <c r="A822" i="10"/>
  <c r="A822" i="12"/>
  <c r="A822" i="16"/>
  <c r="A823" i="10"/>
  <c r="A823" i="12"/>
  <c r="A823" i="18"/>
  <c r="A827" i="16"/>
  <c r="A830" i="16"/>
  <c r="A833" i="13"/>
  <c r="A834" i="16"/>
  <c r="A838" i="18"/>
  <c r="A847" i="14"/>
  <c r="A851" i="11"/>
  <c r="A853" i="13"/>
  <c r="A856" i="14"/>
  <c r="A860" i="18"/>
  <c r="A866" i="11"/>
  <c r="A866" i="14"/>
  <c r="A867" i="18"/>
  <c r="A870" i="11"/>
  <c r="A870" i="14"/>
  <c r="A876" i="10"/>
  <c r="A876" i="12"/>
  <c r="A876" i="13"/>
  <c r="A877" i="10"/>
  <c r="A877" i="12"/>
  <c r="A877" i="13"/>
  <c r="A878" i="16"/>
  <c r="A879" i="16"/>
  <c r="A880" i="16"/>
  <c r="A881" i="16"/>
  <c r="A888" i="11"/>
  <c r="A893" i="11"/>
  <c r="A893" i="13"/>
  <c r="A905" i="16"/>
  <c r="A745" i="11"/>
  <c r="A745" i="14"/>
  <c r="A750" i="11"/>
  <c r="A750" i="14"/>
  <c r="A751" i="18"/>
  <c r="A753" i="18"/>
  <c r="A757" i="11"/>
  <c r="A757" i="14"/>
  <c r="A758" i="18"/>
  <c r="A762" i="11"/>
  <c r="A762" i="14"/>
  <c r="A766" i="11"/>
  <c r="A766" i="13"/>
  <c r="A767" i="11"/>
  <c r="A767" i="14"/>
  <c r="A775" i="18"/>
  <c r="A776" i="10"/>
  <c r="A776" i="12"/>
  <c r="A776" i="16"/>
  <c r="A780" i="14"/>
  <c r="A781" i="11"/>
  <c r="A784" i="13"/>
  <c r="A786" i="16"/>
  <c r="A789" i="14"/>
  <c r="A796" i="16"/>
  <c r="A798" i="14"/>
  <c r="A804" i="11"/>
  <c r="A804" i="13"/>
  <c r="A806" i="13"/>
  <c r="A811" i="10"/>
  <c r="A811" i="12"/>
  <c r="A819" i="11"/>
  <c r="A819" i="14"/>
  <c r="A820" i="18"/>
  <c r="A828" i="16"/>
  <c r="A832" i="16"/>
  <c r="A833" i="11"/>
  <c r="A835" i="16"/>
  <c r="A847" i="18"/>
  <c r="A850" i="14"/>
  <c r="A853" i="11"/>
  <c r="A853" i="14"/>
  <c r="A857" i="16"/>
  <c r="A867" i="16"/>
  <c r="A874" i="16"/>
  <c r="A875" i="16"/>
  <c r="A876" i="11"/>
  <c r="A877" i="11"/>
  <c r="A878" i="10"/>
  <c r="A878" i="12"/>
  <c r="A878" i="18"/>
  <c r="A879" i="10"/>
  <c r="A879" i="12"/>
  <c r="A879" i="18"/>
  <c r="A880" i="10"/>
  <c r="A880" i="12"/>
  <c r="A880" i="18"/>
  <c r="A881" i="10"/>
  <c r="A881" i="12"/>
  <c r="A881" i="18"/>
  <c r="A884" i="13"/>
  <c r="A889" i="13"/>
  <c r="A905" i="10"/>
  <c r="A905" i="12"/>
  <c r="BA382" i="18"/>
  <c r="BA388" i="18"/>
  <c r="BA576" i="18"/>
  <c r="BA604" i="18"/>
  <c r="AH637" i="18"/>
  <c r="BA53" i="18"/>
  <c r="BA57" i="18"/>
  <c r="U58" i="18"/>
  <c r="AG386" i="18"/>
  <c r="AH707" i="18"/>
  <c r="BA142" i="18"/>
  <c r="U201" i="18"/>
  <c r="BA631" i="18"/>
  <c r="AE91" i="18"/>
  <c r="U430" i="18"/>
  <c r="AH455" i="18"/>
  <c r="U649" i="18"/>
  <c r="U142" i="18"/>
  <c r="U460" i="18"/>
  <c r="AH888" i="18"/>
  <c r="AH896" i="18"/>
  <c r="AI896" i="18" s="1"/>
  <c r="Q703" i="13"/>
  <c r="Q778" i="13"/>
  <c r="BA168" i="18"/>
  <c r="AH177" i="18"/>
  <c r="BA210" i="18"/>
  <c r="AG239" i="18"/>
  <c r="Q240" i="13"/>
  <c r="Q268" i="13"/>
  <c r="AH309" i="18"/>
  <c r="Q311" i="13"/>
  <c r="Q312" i="13"/>
  <c r="AG336" i="18"/>
  <c r="BA347" i="18"/>
  <c r="BA396" i="18"/>
  <c r="Q702" i="13"/>
  <c r="Q845" i="13"/>
  <c r="Q152" i="13"/>
  <c r="Q153" i="13"/>
  <c r="Q156" i="13"/>
  <c r="Q186" i="13"/>
  <c r="Q199" i="13"/>
  <c r="Q205" i="13"/>
  <c r="Q207" i="13"/>
  <c r="AG221" i="18"/>
  <c r="Q234" i="13"/>
  <c r="Q237" i="13"/>
  <c r="Q246" i="13"/>
  <c r="BA254" i="18"/>
  <c r="Q296" i="13"/>
  <c r="Q373" i="13"/>
  <c r="Q764" i="13"/>
  <c r="Q770" i="13"/>
  <c r="AH788" i="18"/>
  <c r="Q794" i="13"/>
  <c r="AH797" i="18"/>
  <c r="Q850" i="13"/>
  <c r="Q853" i="13"/>
  <c r="Q94" i="13"/>
  <c r="AH403" i="18"/>
  <c r="Q412" i="13"/>
  <c r="AH412" i="18"/>
  <c r="AI412" i="18" s="1"/>
  <c r="Q855" i="13"/>
  <c r="Q865" i="13"/>
  <c r="AH72" i="18"/>
  <c r="AI72" i="18" s="1"/>
  <c r="AE356" i="18"/>
  <c r="Q622" i="13"/>
  <c r="Q241" i="13"/>
  <c r="Q255" i="13"/>
  <c r="Q344" i="13"/>
  <c r="Q355" i="13"/>
  <c r="Q356" i="13"/>
  <c r="Q357" i="13"/>
  <c r="Q358" i="13"/>
  <c r="Q359" i="13"/>
  <c r="Q361" i="13"/>
  <c r="Q362" i="13"/>
  <c r="AH365" i="18"/>
  <c r="AI365" i="18" s="1"/>
  <c r="AH398" i="18"/>
  <c r="Q471" i="13"/>
  <c r="Q224" i="13"/>
  <c r="Q238" i="13"/>
  <c r="Q773" i="13"/>
  <c r="AH288" i="18"/>
  <c r="AI288" i="18" s="1"/>
  <c r="AH798" i="18"/>
  <c r="AY138" i="18"/>
  <c r="BA378" i="18"/>
  <c r="AY402" i="18"/>
  <c r="BA472" i="18"/>
  <c r="BA687" i="18"/>
  <c r="AY106" i="18"/>
  <c r="AY419" i="18"/>
  <c r="AY71" i="18"/>
  <c r="W687" i="18"/>
  <c r="Q80" i="13"/>
  <c r="Q108" i="13"/>
  <c r="AH870" i="18"/>
  <c r="Q40" i="13"/>
  <c r="Q229" i="13"/>
  <c r="AI232" i="18"/>
  <c r="AH473" i="18"/>
  <c r="AH537" i="18"/>
  <c r="BA552" i="18"/>
  <c r="Q871" i="13"/>
  <c r="Q872" i="13"/>
  <c r="Q885" i="13"/>
  <c r="Q147" i="13"/>
  <c r="AH167" i="18"/>
  <c r="AH220" i="18"/>
  <c r="Q227" i="13"/>
  <c r="Q233" i="13"/>
  <c r="Q249" i="13"/>
  <c r="Q250" i="13"/>
  <c r="BA535" i="18"/>
  <c r="Q610" i="13"/>
  <c r="Q615" i="13"/>
  <c r="BA627" i="18"/>
  <c r="BA643" i="18"/>
  <c r="BA756" i="18"/>
  <c r="Q105" i="13"/>
  <c r="Q106" i="13"/>
  <c r="AY107" i="18"/>
  <c r="AH390" i="18"/>
  <c r="AY429" i="18"/>
  <c r="Q460" i="13"/>
  <c r="Q669" i="13"/>
  <c r="AH744" i="18"/>
  <c r="AI744" i="18" s="1"/>
  <c r="Q745" i="13"/>
  <c r="AH829" i="18"/>
  <c r="Q854" i="13"/>
  <c r="AY37" i="18"/>
  <c r="Q63" i="13"/>
  <c r="AH89" i="18"/>
  <c r="Q170" i="13"/>
  <c r="Q178" i="13"/>
  <c r="Q196" i="13"/>
  <c r="Q216" i="13"/>
  <c r="Q221" i="13"/>
  <c r="Q228" i="13"/>
  <c r="Q242" i="13"/>
  <c r="Q243" i="13"/>
  <c r="Q244" i="13"/>
  <c r="Q245" i="13"/>
  <c r="BA252" i="18"/>
  <c r="Q476" i="13"/>
  <c r="BA531" i="18"/>
  <c r="BA722" i="18"/>
  <c r="AY813" i="18"/>
  <c r="Q817" i="13"/>
  <c r="Q856" i="13"/>
  <c r="Q860" i="13"/>
  <c r="Q869" i="13"/>
  <c r="Q906" i="13"/>
  <c r="Q68" i="13"/>
  <c r="BA70" i="18"/>
  <c r="Q78" i="13"/>
  <c r="Q87" i="13"/>
  <c r="Q100" i="13"/>
  <c r="Q102" i="13"/>
  <c r="Q103" i="13"/>
  <c r="Q104" i="13"/>
  <c r="Q131" i="13"/>
  <c r="BA132" i="18"/>
  <c r="BA144" i="18"/>
  <c r="Q150" i="13"/>
  <c r="Q151" i="13"/>
  <c r="Q154" i="13"/>
  <c r="Q195" i="13"/>
  <c r="BA203" i="18"/>
  <c r="Q239" i="13"/>
  <c r="Q259" i="13"/>
  <c r="Q261" i="13"/>
  <c r="Q262" i="13"/>
  <c r="Q365" i="13"/>
  <c r="BA374" i="18"/>
  <c r="Q608" i="13"/>
  <c r="AH640" i="18"/>
  <c r="BA688" i="18"/>
  <c r="Q722" i="13"/>
  <c r="BA745" i="18"/>
  <c r="BA750" i="18"/>
  <c r="Q810" i="13"/>
  <c r="Q892" i="13"/>
  <c r="Q896" i="13"/>
  <c r="AG110" i="18"/>
  <c r="AH110" i="18"/>
  <c r="Q114" i="13"/>
  <c r="AH152" i="18"/>
  <c r="AI152" i="18" s="1"/>
  <c r="AH195" i="18"/>
  <c r="AI195" i="18" s="1"/>
  <c r="Q258" i="13"/>
  <c r="AH324" i="18"/>
  <c r="Q333" i="13"/>
  <c r="Q334" i="13"/>
  <c r="Q336" i="13"/>
  <c r="Q352" i="13"/>
  <c r="BA380" i="18"/>
  <c r="BA417" i="18"/>
  <c r="Q422" i="13"/>
  <c r="Q470" i="13"/>
  <c r="AH476" i="18"/>
  <c r="AI476" i="18" s="1"/>
  <c r="AE483" i="18"/>
  <c r="Q483" i="13"/>
  <c r="Q531" i="13"/>
  <c r="AI596" i="18"/>
  <c r="BA647" i="18"/>
  <c r="AI654" i="18"/>
  <c r="AY837" i="18"/>
  <c r="Q857" i="13"/>
  <c r="Q864" i="13"/>
  <c r="BA444" i="18"/>
  <c r="AI532" i="18"/>
  <c r="AG551" i="18"/>
  <c r="BA578" i="18"/>
  <c r="Q606" i="13"/>
  <c r="Q607" i="13"/>
  <c r="AH613" i="18"/>
  <c r="AI613" i="18" s="1"/>
  <c r="AY708" i="18"/>
  <c r="Q862" i="13"/>
  <c r="AE875" i="18"/>
  <c r="A10" i="11"/>
  <c r="A10" i="13"/>
  <c r="A10" i="18"/>
  <c r="A11" i="15"/>
  <c r="A12" i="10"/>
  <c r="A12" i="12"/>
  <c r="A12" i="16"/>
  <c r="A12" i="18"/>
  <c r="A13" i="11"/>
  <c r="A13" i="13"/>
  <c r="A14" i="11"/>
  <c r="A14" i="13"/>
  <c r="A15" i="14"/>
  <c r="A16" i="14"/>
  <c r="A17" i="15"/>
  <c r="A18" i="15"/>
  <c r="A19" i="14"/>
  <c r="A20" i="15"/>
  <c r="A21" i="14"/>
  <c r="A22" i="11"/>
  <c r="A22" i="13"/>
  <c r="A23" i="14"/>
  <c r="A24" i="14"/>
  <c r="A25" i="15"/>
  <c r="A26" i="10"/>
  <c r="A26" i="12"/>
  <c r="A26" i="16"/>
  <c r="A26" i="18"/>
  <c r="A27" i="11"/>
  <c r="A27" i="13"/>
  <c r="A28" i="10"/>
  <c r="A28" i="12"/>
  <c r="A28" i="16"/>
  <c r="A28" i="18"/>
  <c r="A29" i="15"/>
  <c r="A30" i="15"/>
  <c r="A31" i="14"/>
  <c r="A32" i="14"/>
  <c r="A33" i="15"/>
  <c r="A34" i="15"/>
  <c r="A35" i="10"/>
  <c r="A35" i="12"/>
  <c r="A35" i="16"/>
  <c r="A35" i="18"/>
  <c r="A36" i="15"/>
  <c r="A37" i="10"/>
  <c r="A37" i="12"/>
  <c r="A37" i="16"/>
  <c r="A37" i="18"/>
  <c r="A38" i="10"/>
  <c r="A38" i="12"/>
  <c r="A38" i="16"/>
  <c r="A38" i="18"/>
  <c r="A39" i="15"/>
  <c r="A40" i="10"/>
  <c r="A40" i="12"/>
  <c r="A40" i="16"/>
  <c r="A40" i="18"/>
  <c r="A41" i="10"/>
  <c r="A41" i="12"/>
  <c r="A41" i="16"/>
  <c r="A41" i="18"/>
  <c r="A42" i="10"/>
  <c r="A42" i="12"/>
  <c r="A42" i="16"/>
  <c r="A42" i="18"/>
  <c r="A43" i="11"/>
  <c r="A43" i="13"/>
  <c r="A44" i="14"/>
  <c r="A45" i="14"/>
  <c r="A46" i="14"/>
  <c r="A47" i="14"/>
  <c r="A48" i="15"/>
  <c r="A49" i="10"/>
  <c r="A49" i="12"/>
  <c r="A49" i="16"/>
  <c r="A49" i="18"/>
  <c r="A50" i="10"/>
  <c r="A50" i="12"/>
  <c r="A50" i="16"/>
  <c r="A50" i="18"/>
  <c r="A51" i="11"/>
  <c r="A51" i="13"/>
  <c r="A52" i="14"/>
  <c r="A53" i="15"/>
  <c r="A54" i="10"/>
  <c r="A54" i="12"/>
  <c r="A54" i="16"/>
  <c r="A54" i="18"/>
  <c r="A55" i="11"/>
  <c r="A55" i="13"/>
  <c r="A56" i="11"/>
  <c r="A56" i="14"/>
  <c r="A57" i="11"/>
  <c r="A57" i="13"/>
  <c r="A58" i="15"/>
  <c r="A59" i="14"/>
  <c r="A60" i="15"/>
  <c r="AH60" i="18"/>
  <c r="AI60" i="18" s="1"/>
  <c r="A61" i="14"/>
  <c r="A62" i="14"/>
  <c r="A63" i="16"/>
  <c r="A63" i="18"/>
  <c r="A64" i="16"/>
  <c r="A64" i="18"/>
  <c r="A65" i="15"/>
  <c r="A66" i="14"/>
  <c r="A67" i="10"/>
  <c r="A67" i="12"/>
  <c r="A67" i="16"/>
  <c r="A67" i="18"/>
  <c r="A68" i="11"/>
  <c r="A68" i="13"/>
  <c r="A69" i="14"/>
  <c r="A70" i="18"/>
  <c r="A71" i="18"/>
  <c r="A72" i="11"/>
  <c r="A72" i="13"/>
  <c r="A74" i="15"/>
  <c r="BA74" i="18"/>
  <c r="A75" i="10"/>
  <c r="A75" i="12"/>
  <c r="A75" i="16"/>
  <c r="A75" i="18"/>
  <c r="A76" i="11"/>
  <c r="A76" i="13"/>
  <c r="A77" i="11"/>
  <c r="A77" i="13"/>
  <c r="U77" i="18"/>
  <c r="A78" i="10"/>
  <c r="A78" i="12"/>
  <c r="A78" i="16"/>
  <c r="A78" i="18"/>
  <c r="A79" i="15"/>
  <c r="AE80" i="18"/>
  <c r="A80" i="15"/>
  <c r="A81" i="10"/>
  <c r="A81" i="12"/>
  <c r="A81" i="16"/>
  <c r="A81" i="18"/>
  <c r="A82" i="11"/>
  <c r="A82" i="13"/>
  <c r="AH82" i="18"/>
  <c r="AI82" i="18" s="1"/>
  <c r="A83" i="14"/>
  <c r="A84" i="10"/>
  <c r="A84" i="12"/>
  <c r="A84" i="16"/>
  <c r="A84" i="18"/>
  <c r="A85" i="11"/>
  <c r="A85" i="13"/>
  <c r="A86" i="14"/>
  <c r="A87" i="11"/>
  <c r="A87" i="13"/>
  <c r="BA87" i="18"/>
  <c r="A88" i="10"/>
  <c r="A88" i="12"/>
  <c r="A88" i="16"/>
  <c r="A88" i="18"/>
  <c r="A89" i="11"/>
  <c r="A89" i="13"/>
  <c r="A90" i="11"/>
  <c r="A90" i="13"/>
  <c r="A91" i="14"/>
  <c r="A92" i="14"/>
  <c r="A93" i="11"/>
  <c r="A93" i="13"/>
  <c r="A94" i="11"/>
  <c r="A94" i="13"/>
  <c r="U94" i="18"/>
  <c r="A95" i="15"/>
  <c r="A96" i="14"/>
  <c r="A97" i="10"/>
  <c r="A97" i="12"/>
  <c r="A97" i="16"/>
  <c r="A97" i="18"/>
  <c r="A98" i="15"/>
  <c r="A99" i="11"/>
  <c r="A99" i="14"/>
  <c r="A100" i="15"/>
  <c r="A101" i="10"/>
  <c r="A101" i="12"/>
  <c r="A101" i="13"/>
  <c r="A102" i="10"/>
  <c r="A102" i="12"/>
  <c r="A102" i="16"/>
  <c r="A102" i="18"/>
  <c r="A103" i="10"/>
  <c r="A103" i="12"/>
  <c r="A103" i="16"/>
  <c r="A103" i="18"/>
  <c r="A104" i="14"/>
  <c r="A105" i="15"/>
  <c r="A106" i="10"/>
  <c r="A106" i="12"/>
  <c r="A106" i="16"/>
  <c r="A106" i="18"/>
  <c r="A107" i="10"/>
  <c r="A107" i="12"/>
  <c r="A107" i="16"/>
  <c r="A107" i="18"/>
  <c r="A108" i="14"/>
  <c r="A109" i="10"/>
  <c r="A109" i="12"/>
  <c r="A109" i="16"/>
  <c r="A109" i="18"/>
  <c r="A110" i="11"/>
  <c r="A110" i="13"/>
  <c r="A111" i="10"/>
  <c r="A111" i="12"/>
  <c r="A111" i="16"/>
  <c r="A111" i="18"/>
  <c r="A112" i="15"/>
  <c r="A113" i="15"/>
  <c r="A114" i="14"/>
  <c r="A115" i="14"/>
  <c r="A116" i="15"/>
  <c r="A117" i="11"/>
  <c r="A117" i="13"/>
  <c r="A118" i="11"/>
  <c r="A118" i="18"/>
  <c r="A119" i="15"/>
  <c r="A120" i="11"/>
  <c r="A120" i="13"/>
  <c r="A121" i="10"/>
  <c r="A121" i="12"/>
  <c r="A121" i="16"/>
  <c r="A121" i="18"/>
  <c r="A122" i="10"/>
  <c r="A122" i="12"/>
  <c r="A122" i="16"/>
  <c r="A122" i="18"/>
  <c r="A123" i="15"/>
  <c r="A124" i="14"/>
  <c r="A125" i="14"/>
  <c r="A126" i="14"/>
  <c r="A127" i="15"/>
  <c r="A128" i="15"/>
  <c r="A129" i="14"/>
  <c r="A130" i="14"/>
  <c r="A131" i="11"/>
  <c r="A131" i="13"/>
  <c r="A132" i="10"/>
  <c r="A132" i="12"/>
  <c r="A132" i="16"/>
  <c r="A132" i="18"/>
  <c r="A133" i="14"/>
  <c r="A134" i="14"/>
  <c r="A135" i="14"/>
  <c r="A136" i="10"/>
  <c r="A136" i="12"/>
  <c r="A136" i="16"/>
  <c r="A136" i="18"/>
  <c r="A137" i="10"/>
  <c r="A137" i="12"/>
  <c r="A137" i="16"/>
  <c r="A137" i="18"/>
  <c r="A139" i="11"/>
  <c r="A139" i="13"/>
  <c r="A140" i="11"/>
  <c r="A140" i="13"/>
  <c r="BA140" i="18"/>
  <c r="A141" i="11"/>
  <c r="A141" i="13"/>
  <c r="A142" i="14"/>
  <c r="A144" i="10"/>
  <c r="A144" i="12"/>
  <c r="A144" i="16"/>
  <c r="A144" i="18"/>
  <c r="A146" i="10"/>
  <c r="A146" i="12"/>
  <c r="A146" i="16"/>
  <c r="A146" i="18"/>
  <c r="A147" i="10"/>
  <c r="A147" i="12"/>
  <c r="A147" i="16"/>
  <c r="A147" i="18"/>
  <c r="A148" i="14"/>
  <c r="A149" i="11"/>
  <c r="A149" i="13"/>
  <c r="A150" i="10"/>
  <c r="A150" i="12"/>
  <c r="A150" i="16"/>
  <c r="A150" i="18"/>
  <c r="A151" i="14"/>
  <c r="A152" i="14"/>
  <c r="A153" i="11"/>
  <c r="A153" i="13"/>
  <c r="A154" i="10"/>
  <c r="A154" i="12"/>
  <c r="A154" i="16"/>
  <c r="A154" i="18"/>
  <c r="A155" i="14"/>
  <c r="A156" i="10"/>
  <c r="A156" i="12"/>
  <c r="A156" i="16"/>
  <c r="A156" i="18"/>
  <c r="A157" i="14"/>
  <c r="A158" i="11"/>
  <c r="A158" i="13"/>
  <c r="A159" i="14"/>
  <c r="A160" i="11"/>
  <c r="A160" i="13"/>
  <c r="A161" i="10"/>
  <c r="A161" i="12"/>
  <c r="A161" i="16"/>
  <c r="A161" i="18"/>
  <c r="A162" i="10"/>
  <c r="A162" i="12"/>
  <c r="A162" i="16"/>
  <c r="A162" i="18"/>
  <c r="A163" i="10"/>
  <c r="A163" i="12"/>
  <c r="A163" i="16"/>
  <c r="A163" i="18"/>
  <c r="A164" i="15"/>
  <c r="A165" i="10"/>
  <c r="A165" i="12"/>
  <c r="A165" i="16"/>
  <c r="A165" i="18"/>
  <c r="A166" i="10"/>
  <c r="A166" i="12"/>
  <c r="A166" i="16"/>
  <c r="A166" i="18"/>
  <c r="A167" i="11"/>
  <c r="A167" i="13"/>
  <c r="A168" i="10"/>
  <c r="A168" i="12"/>
  <c r="A168" i="16"/>
  <c r="A168" i="18"/>
  <c r="A171" i="14"/>
  <c r="A172" i="11"/>
  <c r="A172" i="13"/>
  <c r="A173" i="10"/>
  <c r="A173" i="12"/>
  <c r="A173" i="16"/>
  <c r="A173" i="18"/>
  <c r="A174" i="10"/>
  <c r="A174" i="12"/>
  <c r="A174" i="16"/>
  <c r="A174" i="18"/>
  <c r="A175" i="13"/>
  <c r="A175" i="11"/>
  <c r="A175" i="18"/>
  <c r="A175" i="16"/>
  <c r="A175" i="12"/>
  <c r="A175" i="10"/>
  <c r="A14" i="14"/>
  <c r="A15" i="15"/>
  <c r="A16" i="15"/>
  <c r="A19" i="15"/>
  <c r="A21" i="15"/>
  <c r="A23" i="15"/>
  <c r="A24" i="15"/>
  <c r="A31" i="15"/>
  <c r="A32" i="15"/>
  <c r="A44" i="15"/>
  <c r="A45" i="15"/>
  <c r="A46" i="15"/>
  <c r="A47" i="15"/>
  <c r="A51" i="14"/>
  <c r="A52" i="15"/>
  <c r="A53" i="16"/>
  <c r="A53" i="18"/>
  <c r="A55" i="14"/>
  <c r="A56" i="15"/>
  <c r="A57" i="14"/>
  <c r="A59" i="15"/>
  <c r="A60" i="18"/>
  <c r="A61" i="15"/>
  <c r="A62" i="15"/>
  <c r="A63" i="10"/>
  <c r="A63" i="12"/>
  <c r="A63" i="13"/>
  <c r="A65" i="18"/>
  <c r="A66" i="15"/>
  <c r="A68" i="14"/>
  <c r="A69" i="15"/>
  <c r="A71" i="11"/>
  <c r="A71" i="13"/>
  <c r="A72" i="14"/>
  <c r="A74" i="10"/>
  <c r="A74" i="12"/>
  <c r="A74" i="16"/>
  <c r="A74" i="18"/>
  <c r="A75" i="11"/>
  <c r="A75" i="13"/>
  <c r="A76" i="14"/>
  <c r="A77" i="14"/>
  <c r="A78" i="11"/>
  <c r="A78" i="13"/>
  <c r="A79" i="10"/>
  <c r="A79" i="12"/>
  <c r="A79" i="16"/>
  <c r="A80" i="10"/>
  <c r="A80" i="12"/>
  <c r="A80" i="16"/>
  <c r="A81" i="11"/>
  <c r="A81" i="13"/>
  <c r="A82" i="14"/>
  <c r="A84" i="11"/>
  <c r="A84" i="13"/>
  <c r="A85" i="14"/>
  <c r="A87" i="14"/>
  <c r="A88" i="11"/>
  <c r="A88" i="13"/>
  <c r="A89" i="14"/>
  <c r="A90" i="14"/>
  <c r="A93" i="14"/>
  <c r="A94" i="14"/>
  <c r="A95" i="10"/>
  <c r="A95" i="12"/>
  <c r="A95" i="16"/>
  <c r="A97" i="11"/>
  <c r="A97" i="13"/>
  <c r="A98" i="10"/>
  <c r="A98" i="12"/>
  <c r="A98" i="16"/>
  <c r="A99" i="15"/>
  <c r="A100" i="10"/>
  <c r="A100" i="12"/>
  <c r="A100" i="16"/>
  <c r="A101" i="11"/>
  <c r="A101" i="14"/>
  <c r="A102" i="11"/>
  <c r="A102" i="13"/>
  <c r="A103" i="11"/>
  <c r="A103" i="13"/>
  <c r="A105" i="10"/>
  <c r="A105" i="12"/>
  <c r="A105" i="16"/>
  <c r="A106" i="11"/>
  <c r="A106" i="13"/>
  <c r="A107" i="11"/>
  <c r="A107" i="13"/>
  <c r="A109" i="11"/>
  <c r="A109" i="13"/>
  <c r="A110" i="14"/>
  <c r="A111" i="11"/>
  <c r="A111" i="13"/>
  <c r="A112" i="10"/>
  <c r="A112" i="12"/>
  <c r="A112" i="16"/>
  <c r="A113" i="10"/>
  <c r="A113" i="12"/>
  <c r="A113" i="16"/>
  <c r="A116" i="10"/>
  <c r="A116" i="12"/>
  <c r="A116" i="16"/>
  <c r="A117" i="14"/>
  <c r="A118" i="13"/>
  <c r="A119" i="10"/>
  <c r="A119" i="12"/>
  <c r="A119" i="16"/>
  <c r="A120" i="14"/>
  <c r="A121" i="11"/>
  <c r="A121" i="13"/>
  <c r="A122" i="11"/>
  <c r="A122" i="13"/>
  <c r="A123" i="10"/>
  <c r="A123" i="12"/>
  <c r="A123" i="16"/>
  <c r="A129" i="15"/>
  <c r="A130" i="15"/>
  <c r="A131" i="14"/>
  <c r="A132" i="11"/>
  <c r="A132" i="13"/>
  <c r="A133" i="15"/>
  <c r="A134" i="15"/>
  <c r="A135" i="15"/>
  <c r="A136" i="13"/>
  <c r="A137" i="11"/>
  <c r="A137" i="13"/>
  <c r="A139" i="14"/>
  <c r="A140" i="14"/>
  <c r="A141" i="14"/>
  <c r="A142" i="15"/>
  <c r="A144" i="11"/>
  <c r="A144" i="13"/>
  <c r="A146" i="11"/>
  <c r="A146" i="13"/>
  <c r="A147" i="11"/>
  <c r="A147" i="13"/>
  <c r="A148" i="15"/>
  <c r="A149" i="14"/>
  <c r="A150" i="11"/>
  <c r="A150" i="13"/>
  <c r="A151" i="15"/>
  <c r="A152" i="15"/>
  <c r="A153" i="14"/>
  <c r="A154" i="11"/>
  <c r="A154" i="13"/>
  <c r="A155" i="15"/>
  <c r="A156" i="11"/>
  <c r="A156" i="13"/>
  <c r="A157" i="15"/>
  <c r="A159" i="15"/>
  <c r="A161" i="11"/>
  <c r="A161" i="13"/>
  <c r="A162" i="11"/>
  <c r="A162" i="13"/>
  <c r="A163" i="11"/>
  <c r="A163" i="13"/>
  <c r="A165" i="11"/>
  <c r="A165" i="13"/>
  <c r="A166" i="11"/>
  <c r="A166" i="13"/>
  <c r="A167" i="14"/>
  <c r="A168" i="11"/>
  <c r="A168" i="13"/>
  <c r="A171" i="15"/>
  <c r="A172" i="14"/>
  <c r="A173" i="11"/>
  <c r="A173" i="13"/>
  <c r="A174" i="11"/>
  <c r="A174" i="13"/>
  <c r="A10" i="14"/>
  <c r="A11" i="11"/>
  <c r="A12" i="14"/>
  <c r="A14" i="10"/>
  <c r="A14" i="12"/>
  <c r="A14" i="15"/>
  <c r="A15" i="10"/>
  <c r="A15" i="12"/>
  <c r="A15" i="16"/>
  <c r="A15" i="18"/>
  <c r="A16" i="10"/>
  <c r="A16" i="12"/>
  <c r="A16" i="16"/>
  <c r="A16" i="18"/>
  <c r="A17" i="11"/>
  <c r="A17" i="13"/>
  <c r="A18" i="11"/>
  <c r="A18" i="13"/>
  <c r="A19" i="10"/>
  <c r="A19" i="12"/>
  <c r="A19" i="16"/>
  <c r="A19" i="18"/>
  <c r="A20" i="11"/>
  <c r="A20" i="13"/>
  <c r="A21" i="10"/>
  <c r="A21" i="12"/>
  <c r="A21" i="16"/>
  <c r="A21" i="18"/>
  <c r="A22" i="15"/>
  <c r="A23" i="10"/>
  <c r="A23" i="12"/>
  <c r="A23" i="16"/>
  <c r="A23" i="18"/>
  <c r="A24" i="10"/>
  <c r="A24" i="12"/>
  <c r="A24" i="16"/>
  <c r="A24" i="18"/>
  <c r="A25" i="13"/>
  <c r="A26" i="14"/>
  <c r="A27" i="15"/>
  <c r="A28" i="14"/>
  <c r="A29" i="11"/>
  <c r="A29" i="13"/>
  <c r="A30" i="11"/>
  <c r="A30" i="13"/>
  <c r="A31" i="10"/>
  <c r="A31" i="12"/>
  <c r="A31" i="16"/>
  <c r="A31" i="18"/>
  <c r="A32" i="10"/>
  <c r="A32" i="12"/>
  <c r="A32" i="16"/>
  <c r="A32" i="18"/>
  <c r="A33" i="11"/>
  <c r="A34" i="11"/>
  <c r="A35" i="14"/>
  <c r="A36" i="11"/>
  <c r="A37" i="14"/>
  <c r="A38" i="14"/>
  <c r="A39" i="11"/>
  <c r="A40" i="14"/>
  <c r="A41" i="14"/>
  <c r="A42" i="14"/>
  <c r="A44" i="10"/>
  <c r="A44" i="12"/>
  <c r="A44" i="16"/>
  <c r="A44" i="18"/>
  <c r="A45" i="10"/>
  <c r="A45" i="12"/>
  <c r="A45" i="16"/>
  <c r="A45" i="18"/>
  <c r="A46" i="10"/>
  <c r="A46" i="12"/>
  <c r="A46" i="16"/>
  <c r="A46" i="18"/>
  <c r="A47" i="10"/>
  <c r="A47" i="12"/>
  <c r="A47" i="16"/>
  <c r="A47" i="18"/>
  <c r="A49" i="14"/>
  <c r="A51" i="15"/>
  <c r="A52" i="10"/>
  <c r="A52" i="12"/>
  <c r="A52" i="16"/>
  <c r="A52" i="18"/>
  <c r="A53" i="10"/>
  <c r="A53" i="12"/>
  <c r="A53" i="13"/>
  <c r="A55" i="15"/>
  <c r="A56" i="16"/>
  <c r="A56" i="18"/>
  <c r="A57" i="15"/>
  <c r="A68" i="15"/>
  <c r="A72" i="15"/>
  <c r="A76" i="15"/>
  <c r="A77" i="15"/>
  <c r="A82" i="15"/>
  <c r="A85" i="15"/>
  <c r="A87" i="15"/>
  <c r="A88" i="14"/>
  <c r="A89" i="15"/>
  <c r="A90" i="15"/>
  <c r="A93" i="15"/>
  <c r="A94" i="15"/>
  <c r="A97" i="14"/>
  <c r="A99" i="16"/>
  <c r="A101" i="15"/>
  <c r="A102" i="14"/>
  <c r="A110" i="15"/>
  <c r="A117" i="15"/>
  <c r="A118" i="14"/>
  <c r="A120" i="15"/>
  <c r="A121" i="14"/>
  <c r="A122" i="14"/>
  <c r="A131" i="15"/>
  <c r="A139" i="15"/>
  <c r="A140" i="15"/>
  <c r="A141" i="15"/>
  <c r="A142" i="18"/>
  <c r="A144" i="14"/>
  <c r="A146" i="14"/>
  <c r="A147" i="14"/>
  <c r="A148" i="10"/>
  <c r="A148" i="12"/>
  <c r="A148" i="16"/>
  <c r="A148" i="18"/>
  <c r="A149" i="15"/>
  <c r="A150" i="14"/>
  <c r="A151" i="10"/>
  <c r="A151" i="12"/>
  <c r="A151" i="16"/>
  <c r="A152" i="10"/>
  <c r="A152" i="12"/>
  <c r="A152" i="16"/>
  <c r="A154" i="14"/>
  <c r="A155" i="10"/>
  <c r="A155" i="12"/>
  <c r="A155" i="16"/>
  <c r="A156" i="14"/>
  <c r="A157" i="10"/>
  <c r="A157" i="12"/>
  <c r="A157" i="16"/>
  <c r="A159" i="10"/>
  <c r="A159" i="12"/>
  <c r="A159" i="16"/>
  <c r="A161" i="14"/>
  <c r="A162" i="14"/>
  <c r="A163" i="14"/>
  <c r="A165" i="14"/>
  <c r="A166" i="14"/>
  <c r="A168" i="14"/>
  <c r="A171" i="16"/>
  <c r="A173" i="14"/>
  <c r="A174" i="14"/>
  <c r="A10" i="12"/>
  <c r="A10" i="16"/>
  <c r="A14" i="16"/>
  <c r="A15" i="11"/>
  <c r="A16" i="11"/>
  <c r="A19" i="11"/>
  <c r="A21" i="11"/>
  <c r="A22" i="10"/>
  <c r="A22" i="12"/>
  <c r="A22" i="16"/>
  <c r="A23" i="11"/>
  <c r="A24" i="11"/>
  <c r="A27" i="16"/>
  <c r="A31" i="11"/>
  <c r="BA31" i="18"/>
  <c r="A32" i="11"/>
  <c r="A44" i="11"/>
  <c r="A45" i="11"/>
  <c r="A46" i="11"/>
  <c r="A47" i="11"/>
  <c r="A51" i="10"/>
  <c r="A51" i="12"/>
  <c r="A51" i="16"/>
  <c r="A52" i="11"/>
  <c r="A53" i="11"/>
  <c r="A55" i="10"/>
  <c r="A55" i="12"/>
  <c r="A55" i="16"/>
  <c r="A56" i="10"/>
  <c r="A56" i="12"/>
  <c r="A57" i="10"/>
  <c r="A57" i="12"/>
  <c r="A57" i="16"/>
  <c r="BA58" i="18"/>
  <c r="A59" i="11"/>
  <c r="A61" i="11"/>
  <c r="A62" i="11"/>
  <c r="A66" i="11"/>
  <c r="A68" i="10"/>
  <c r="A68" i="12"/>
  <c r="A68" i="16"/>
  <c r="A69" i="11"/>
  <c r="A72" i="10"/>
  <c r="A72" i="12"/>
  <c r="A72" i="16"/>
  <c r="A76" i="10"/>
  <c r="A76" i="12"/>
  <c r="A76" i="16"/>
  <c r="A77" i="10"/>
  <c r="A77" i="12"/>
  <c r="A77" i="16"/>
  <c r="A82" i="10"/>
  <c r="A82" i="12"/>
  <c r="A82" i="16"/>
  <c r="A85" i="10"/>
  <c r="A85" i="12"/>
  <c r="A85" i="16"/>
  <c r="A87" i="10"/>
  <c r="A87" i="12"/>
  <c r="A87" i="16"/>
  <c r="A89" i="10"/>
  <c r="A89" i="12"/>
  <c r="A89" i="16"/>
  <c r="A90" i="10"/>
  <c r="A90" i="12"/>
  <c r="A90" i="16"/>
  <c r="A93" i="10"/>
  <c r="A93" i="12"/>
  <c r="A93" i="16"/>
  <c r="A94" i="16"/>
  <c r="A101" i="16"/>
  <c r="A110" i="10"/>
  <c r="A110" i="12"/>
  <c r="A110" i="16"/>
  <c r="A117" i="10"/>
  <c r="A117" i="12"/>
  <c r="A117" i="16"/>
  <c r="A118" i="10"/>
  <c r="A118" i="12"/>
  <c r="A118" i="16"/>
  <c r="A120" i="10"/>
  <c r="A120" i="12"/>
  <c r="A120" i="16"/>
  <c r="A129" i="11"/>
  <c r="A130" i="11"/>
  <c r="A131" i="10"/>
  <c r="A131" i="12"/>
  <c r="A131" i="16"/>
  <c r="A133" i="11"/>
  <c r="A134" i="11"/>
  <c r="A135" i="11"/>
  <c r="A139" i="10"/>
  <c r="A139" i="12"/>
  <c r="A139" i="16"/>
  <c r="A140" i="10"/>
  <c r="A140" i="12"/>
  <c r="A140" i="16"/>
  <c r="A141" i="10"/>
  <c r="A141" i="12"/>
  <c r="A141" i="16"/>
  <c r="A142" i="11"/>
  <c r="A148" i="11"/>
  <c r="A179" i="14"/>
  <c r="A182" i="14"/>
  <c r="A183" i="15"/>
  <c r="A184" i="14"/>
  <c r="A185" i="15"/>
  <c r="A187" i="15"/>
  <c r="A188" i="15"/>
  <c r="A189" i="15"/>
  <c r="A190" i="11"/>
  <c r="A190" i="13"/>
  <c r="A191" i="13"/>
  <c r="A194" i="18"/>
  <c r="A195" i="11"/>
  <c r="A195" i="13"/>
  <c r="A196" i="14"/>
  <c r="A197" i="15"/>
  <c r="A198" i="15"/>
  <c r="A199" i="14"/>
  <c r="A200" i="10"/>
  <c r="A200" i="12"/>
  <c r="A200" i="16"/>
  <c r="A200" i="18"/>
  <c r="A201" i="11"/>
  <c r="A201" i="13"/>
  <c r="A203" i="11"/>
  <c r="A203" i="13"/>
  <c r="A204" i="10"/>
  <c r="A204" i="12"/>
  <c r="A204" i="16"/>
  <c r="A204" i="18"/>
  <c r="A205" i="15"/>
  <c r="A206" i="11"/>
  <c r="A206" i="13"/>
  <c r="A207" i="10"/>
  <c r="A207" i="12"/>
  <c r="A207" i="16"/>
  <c r="A207" i="18"/>
  <c r="A208" i="15"/>
  <c r="A209" i="15"/>
  <c r="AH209" i="18"/>
  <c r="A210" i="14"/>
  <c r="A211" i="14"/>
  <c r="A212" i="14"/>
  <c r="A213" i="10"/>
  <c r="A213" i="12"/>
  <c r="A213" i="16"/>
  <c r="A213" i="18"/>
  <c r="A214" i="14"/>
  <c r="A215" i="11"/>
  <c r="A215" i="13"/>
  <c r="A216" i="10"/>
  <c r="A216" i="12"/>
  <c r="A216" i="13"/>
  <c r="A217" i="10"/>
  <c r="A217" i="12"/>
  <c r="A217" i="16"/>
  <c r="A217" i="18"/>
  <c r="AH217" i="18"/>
  <c r="A218" i="14"/>
  <c r="A219" i="10"/>
  <c r="A219" i="12"/>
  <c r="A219" i="13"/>
  <c r="A220" i="15"/>
  <c r="A221" i="16"/>
  <c r="A221" i="18"/>
  <c r="A222" i="10"/>
  <c r="A222" i="12"/>
  <c r="A222" i="13"/>
  <c r="A223" i="10"/>
  <c r="A223" i="12"/>
  <c r="A223" i="13"/>
  <c r="A224" i="11"/>
  <c r="A224" i="14"/>
  <c r="A225" i="15"/>
  <c r="A226" i="15"/>
  <c r="U226" i="18"/>
  <c r="A227" i="16"/>
  <c r="A227" i="18"/>
  <c r="A228" i="16"/>
  <c r="A228" i="18"/>
  <c r="A229" i="10"/>
  <c r="A229" i="12"/>
  <c r="A229" i="16"/>
  <c r="A229" i="18"/>
  <c r="A230" i="10"/>
  <c r="A230" i="12"/>
  <c r="A230" i="13"/>
  <c r="A231" i="10"/>
  <c r="A231" i="12"/>
  <c r="A231" i="16"/>
  <c r="A231" i="18"/>
  <c r="A232" i="11"/>
  <c r="A232" i="14"/>
  <c r="A233" i="11"/>
  <c r="A233" i="13"/>
  <c r="A234" i="13"/>
  <c r="A235" i="15"/>
  <c r="A242" i="15"/>
  <c r="A243" i="15"/>
  <c r="A244" i="15"/>
  <c r="A245" i="15"/>
  <c r="A246" i="16"/>
  <c r="A246" i="18"/>
  <c r="A252" i="16"/>
  <c r="A252" i="18"/>
  <c r="A254" i="13"/>
  <c r="A255" i="11"/>
  <c r="A255" i="13"/>
  <c r="A256" i="15"/>
  <c r="A257" i="10"/>
  <c r="A257" i="12"/>
  <c r="A257" i="16"/>
  <c r="A257" i="18"/>
  <c r="A258" i="15"/>
  <c r="A260" i="14"/>
  <c r="A261" i="14"/>
  <c r="A262" i="14"/>
  <c r="A263" i="14"/>
  <c r="A264" i="14"/>
  <c r="A265" i="10"/>
  <c r="A265" i="12"/>
  <c r="A265" i="16"/>
  <c r="A265" i="18"/>
  <c r="A266" i="10"/>
  <c r="A266" i="12"/>
  <c r="A266" i="16"/>
  <c r="A266" i="18"/>
  <c r="A267" i="10"/>
  <c r="A267" i="12"/>
  <c r="A267" i="16"/>
  <c r="A267" i="18"/>
  <c r="A268" i="11"/>
  <c r="A268" i="13"/>
  <c r="A269" i="10"/>
  <c r="A269" i="12"/>
  <c r="A269" i="16"/>
  <c r="A269" i="18"/>
  <c r="A270" i="10"/>
  <c r="A270" i="12"/>
  <c r="A270" i="16"/>
  <c r="A270" i="18"/>
  <c r="A271" i="11"/>
  <c r="A271" i="13"/>
  <c r="A273" i="10"/>
  <c r="A273" i="12"/>
  <c r="A273" i="16"/>
  <c r="A273" i="18"/>
  <c r="A274" i="10"/>
  <c r="A274" i="12"/>
  <c r="A274" i="16"/>
  <c r="A274" i="18"/>
  <c r="A278" i="10"/>
  <c r="A278" i="12"/>
  <c r="A278" i="13"/>
  <c r="A179" i="15"/>
  <c r="A182" i="15"/>
  <c r="A184" i="15"/>
  <c r="A195" i="14"/>
  <c r="A196" i="15"/>
  <c r="A197" i="16"/>
  <c r="A199" i="15"/>
  <c r="A200" i="11"/>
  <c r="A200" i="13"/>
  <c r="A201" i="14"/>
  <c r="A204" i="11"/>
  <c r="A204" i="13"/>
  <c r="A205" i="16"/>
  <c r="A205" i="18"/>
  <c r="A206" i="14"/>
  <c r="A207" i="11"/>
  <c r="A207" i="13"/>
  <c r="BA207" i="18"/>
  <c r="A209" i="18"/>
  <c r="A210" i="15"/>
  <c r="A211" i="15"/>
  <c r="A212" i="15"/>
  <c r="A213" i="11"/>
  <c r="A213" i="13"/>
  <c r="A214" i="15"/>
  <c r="A215" i="14"/>
  <c r="A216" i="11"/>
  <c r="A216" i="14"/>
  <c r="A217" i="11"/>
  <c r="A217" i="13"/>
  <c r="A218" i="15"/>
  <c r="A219" i="11"/>
  <c r="A219" i="14"/>
  <c r="A220" i="10"/>
  <c r="A220" i="12"/>
  <c r="A220" i="16"/>
  <c r="A220" i="18"/>
  <c r="A221" i="10"/>
  <c r="A221" i="12"/>
  <c r="A221" i="13"/>
  <c r="A222" i="11"/>
  <c r="A222" i="14"/>
  <c r="A223" i="11"/>
  <c r="A223" i="14"/>
  <c r="A224" i="15"/>
  <c r="A225" i="16"/>
  <c r="A225" i="18"/>
  <c r="A226" i="16"/>
  <c r="A226" i="18"/>
  <c r="A227" i="10"/>
  <c r="A227" i="12"/>
  <c r="A227" i="13"/>
  <c r="A228" i="10"/>
  <c r="A228" i="12"/>
  <c r="A228" i="13"/>
  <c r="A229" i="11"/>
  <c r="A229" i="13"/>
  <c r="A230" i="11"/>
  <c r="A230" i="14"/>
  <c r="A231" i="11"/>
  <c r="A231" i="13"/>
  <c r="A232" i="15"/>
  <c r="A233" i="14"/>
  <c r="A234" i="14"/>
  <c r="A235" i="10"/>
  <c r="A235" i="12"/>
  <c r="A235" i="16"/>
  <c r="A235" i="18"/>
  <c r="A236" i="16"/>
  <c r="A236" i="18"/>
  <c r="A237" i="15"/>
  <c r="A238" i="14"/>
  <c r="A239" i="14"/>
  <c r="A240" i="14"/>
  <c r="A241" i="11"/>
  <c r="A241" i="13"/>
  <c r="A242" i="10"/>
  <c r="A242" i="12"/>
  <c r="A242" i="16"/>
  <c r="A242" i="18"/>
  <c r="A243" i="10"/>
  <c r="A243" i="12"/>
  <c r="A243" i="16"/>
  <c r="A243" i="18"/>
  <c r="A244" i="10"/>
  <c r="A244" i="12"/>
  <c r="A244" i="16"/>
  <c r="A244" i="18"/>
  <c r="A245" i="10"/>
  <c r="A245" i="12"/>
  <c r="A245" i="16"/>
  <c r="A245" i="18"/>
  <c r="A246" i="10"/>
  <c r="A246" i="12"/>
  <c r="A246" i="13"/>
  <c r="A247" i="16"/>
  <c r="A247" i="18"/>
  <c r="A248" i="16"/>
  <c r="A248" i="18"/>
  <c r="A249" i="16"/>
  <c r="A249" i="18"/>
  <c r="A250" i="11"/>
  <c r="A250" i="13"/>
  <c r="A251" i="15"/>
  <c r="A252" i="10"/>
  <c r="A252" i="12"/>
  <c r="A252" i="13"/>
  <c r="A253" i="15"/>
  <c r="A254" i="11"/>
  <c r="A254" i="14"/>
  <c r="A256" i="18"/>
  <c r="A258" i="18"/>
  <c r="A260" i="15"/>
  <c r="A261" i="15"/>
  <c r="A262" i="15"/>
  <c r="A263" i="15"/>
  <c r="A264" i="15"/>
  <c r="A265" i="11"/>
  <c r="A265" i="13"/>
  <c r="A266" i="13"/>
  <c r="A267" i="11"/>
  <c r="A267" i="13"/>
  <c r="A268" i="14"/>
  <c r="A269" i="11"/>
  <c r="A269" i="13"/>
  <c r="A270" i="13"/>
  <c r="A273" i="11"/>
  <c r="A273" i="13"/>
  <c r="A274" i="11"/>
  <c r="A274" i="13"/>
  <c r="A278" i="11"/>
  <c r="A280" i="18"/>
  <c r="A280" i="16"/>
  <c r="A280" i="12"/>
  <c r="A280" i="14"/>
  <c r="A280" i="13"/>
  <c r="A280" i="11"/>
  <c r="A176" i="15"/>
  <c r="A177" i="14"/>
  <c r="A178" i="14"/>
  <c r="A179" i="10"/>
  <c r="A179" i="12"/>
  <c r="A179" i="16"/>
  <c r="A179" i="18"/>
  <c r="A180" i="15"/>
  <c r="A181" i="14"/>
  <c r="A182" i="10"/>
  <c r="A182" i="12"/>
  <c r="A182" i="16"/>
  <c r="A182" i="18"/>
  <c r="A183" i="11"/>
  <c r="A183" i="13"/>
  <c r="A184" i="10"/>
  <c r="A184" i="12"/>
  <c r="A184" i="16"/>
  <c r="A184" i="18"/>
  <c r="A185" i="11"/>
  <c r="A185" i="13"/>
  <c r="A186" i="14"/>
  <c r="A187" i="11"/>
  <c r="A187" i="13"/>
  <c r="A188" i="11"/>
  <c r="A188" i="13"/>
  <c r="A189" i="11"/>
  <c r="A189" i="13"/>
  <c r="A190" i="15"/>
  <c r="A191" i="15"/>
  <c r="A192" i="14"/>
  <c r="A195" i="15"/>
  <c r="A196" i="10"/>
  <c r="A196" i="12"/>
  <c r="A196" i="16"/>
  <c r="A196" i="18"/>
  <c r="A199" i="10"/>
  <c r="A199" i="12"/>
  <c r="A199" i="16"/>
  <c r="A199" i="18"/>
  <c r="A200" i="14"/>
  <c r="A201" i="15"/>
  <c r="A203" i="15"/>
  <c r="A204" i="14"/>
  <c r="A205" i="11"/>
  <c r="A207" i="14"/>
  <c r="A209" i="11"/>
  <c r="A210" i="10"/>
  <c r="A210" i="12"/>
  <c r="A210" i="16"/>
  <c r="A211" i="10"/>
  <c r="A211" i="12"/>
  <c r="A211" i="16"/>
  <c r="A212" i="10"/>
  <c r="A212" i="12"/>
  <c r="A212" i="16"/>
  <c r="A213" i="14"/>
  <c r="A214" i="12"/>
  <c r="A214" i="16"/>
  <c r="A215" i="15"/>
  <c r="A216" i="15"/>
  <c r="A217" i="14"/>
  <c r="A218" i="10"/>
  <c r="A218" i="12"/>
  <c r="A218" i="16"/>
  <c r="A218" i="18"/>
  <c r="A219" i="15"/>
  <c r="A222" i="15"/>
  <c r="A223" i="15"/>
  <c r="A224" i="16"/>
  <c r="A224" i="18"/>
  <c r="A225" i="13"/>
  <c r="A232" i="16"/>
  <c r="A232" i="18"/>
  <c r="A233" i="15"/>
  <c r="A234" i="15"/>
  <c r="A235" i="11"/>
  <c r="A235" i="13"/>
  <c r="A236" i="10"/>
  <c r="A236" i="12"/>
  <c r="A236" i="13"/>
  <c r="A237" i="10"/>
  <c r="A237" i="12"/>
  <c r="A237" i="16"/>
  <c r="A237" i="18"/>
  <c r="A238" i="15"/>
  <c r="A239" i="15"/>
  <c r="A240" i="15"/>
  <c r="A241" i="14"/>
  <c r="A242" i="11"/>
  <c r="A242" i="13"/>
  <c r="A243" i="11"/>
  <c r="A243" i="13"/>
  <c r="A244" i="11"/>
  <c r="A244" i="13"/>
  <c r="A245" i="11"/>
  <c r="A245" i="13"/>
  <c r="A246" i="11"/>
  <c r="A246" i="14"/>
  <c r="A247" i="10"/>
  <c r="A247" i="12"/>
  <c r="A247" i="13"/>
  <c r="A248" i="10"/>
  <c r="A248" i="12"/>
  <c r="A249" i="10"/>
  <c r="A249" i="12"/>
  <c r="AH249" i="18"/>
  <c r="AI249" i="18" s="1"/>
  <c r="A250" i="14"/>
  <c r="A251" i="10"/>
  <c r="A251" i="12"/>
  <c r="A251" i="16"/>
  <c r="A252" i="11"/>
  <c r="A252" i="14"/>
  <c r="U252" i="18"/>
  <c r="A253" i="16"/>
  <c r="AH253" i="18"/>
  <c r="A254" i="15"/>
  <c r="A255" i="15"/>
  <c r="A256" i="11"/>
  <c r="A256" i="13"/>
  <c r="AH256" i="18"/>
  <c r="AI256" i="18" s="1"/>
  <c r="A257" i="14"/>
  <c r="A258" i="11"/>
  <c r="A258" i="13"/>
  <c r="A259" i="15"/>
  <c r="A260" i="10"/>
  <c r="A260" i="12"/>
  <c r="A260" i="16"/>
  <c r="A260" i="18"/>
  <c r="A261" i="10"/>
  <c r="A261" i="12"/>
  <c r="A261" i="16"/>
  <c r="A261" i="18"/>
  <c r="A262" i="10"/>
  <c r="A262" i="12"/>
  <c r="A262" i="16"/>
  <c r="A262" i="18"/>
  <c r="A263" i="10"/>
  <c r="A263" i="12"/>
  <c r="A263" i="16"/>
  <c r="A263" i="18"/>
  <c r="A264" i="10"/>
  <c r="A264" i="12"/>
  <c r="A264" i="16"/>
  <c r="A264" i="18"/>
  <c r="A265" i="14"/>
  <c r="A266" i="14"/>
  <c r="A267" i="14"/>
  <c r="A268" i="15"/>
  <c r="A269" i="14"/>
  <c r="A270" i="14"/>
  <c r="A271" i="15"/>
  <c r="A273" i="14"/>
  <c r="A274" i="14"/>
  <c r="A280" i="10"/>
  <c r="A176" i="10"/>
  <c r="A176" i="12"/>
  <c r="A176" i="16"/>
  <c r="A179" i="11"/>
  <c r="A180" i="10"/>
  <c r="A180" i="12"/>
  <c r="A180" i="16"/>
  <c r="A182" i="11"/>
  <c r="A184" i="11"/>
  <c r="AH188" i="18"/>
  <c r="A190" i="10"/>
  <c r="A190" i="12"/>
  <c r="A190" i="16"/>
  <c r="A191" i="10"/>
  <c r="A191" i="12"/>
  <c r="A191" i="16"/>
  <c r="A195" i="10"/>
  <c r="A195" i="12"/>
  <c r="A195" i="16"/>
  <c r="A196" i="11"/>
  <c r="A199" i="11"/>
  <c r="BA200" i="18"/>
  <c r="A201" i="10"/>
  <c r="A201" i="12"/>
  <c r="A201" i="16"/>
  <c r="A216" i="16"/>
  <c r="A218" i="11"/>
  <c r="A219" i="16"/>
  <c r="A222" i="16"/>
  <c r="A223" i="16"/>
  <c r="A224" i="10"/>
  <c r="A224" i="12"/>
  <c r="A225" i="11"/>
  <c r="U229" i="18"/>
  <c r="A230" i="16"/>
  <c r="A232" i="10"/>
  <c r="A232" i="12"/>
  <c r="A233" i="10"/>
  <c r="A233" i="12"/>
  <c r="A233" i="16"/>
  <c r="A234" i="10"/>
  <c r="A234" i="12"/>
  <c r="A234" i="16"/>
  <c r="A236" i="11"/>
  <c r="A237" i="11"/>
  <c r="A238" i="10"/>
  <c r="A238" i="12"/>
  <c r="A238" i="16"/>
  <c r="A239" i="10"/>
  <c r="A239" i="12"/>
  <c r="A239" i="16"/>
  <c r="A254" i="16"/>
  <c r="A255" i="10"/>
  <c r="A255" i="12"/>
  <c r="A255" i="16"/>
  <c r="A260" i="11"/>
  <c r="A261" i="11"/>
  <c r="A262" i="11"/>
  <c r="A263" i="11"/>
  <c r="A264" i="11"/>
  <c r="A268" i="10"/>
  <c r="A268" i="12"/>
  <c r="A268" i="16"/>
  <c r="A271" i="16"/>
  <c r="AH273" i="18"/>
  <c r="A278" i="18"/>
  <c r="A278" i="16"/>
  <c r="A278" i="15"/>
  <c r="A279" i="15"/>
  <c r="A281" i="10"/>
  <c r="A281" i="12"/>
  <c r="A281" i="16"/>
  <c r="A281" i="18"/>
  <c r="A282" i="15"/>
  <c r="A283" i="15"/>
  <c r="A284" i="15"/>
  <c r="A285" i="15"/>
  <c r="A286" i="10"/>
  <c r="A286" i="12"/>
  <c r="A286" i="16"/>
  <c r="A286" i="18"/>
  <c r="A287" i="10"/>
  <c r="A287" i="12"/>
  <c r="A287" i="16"/>
  <c r="A287" i="18"/>
  <c r="A288" i="10"/>
  <c r="A288" i="12"/>
  <c r="A288" i="16"/>
  <c r="A288" i="18"/>
  <c r="A289" i="15"/>
  <c r="A290" i="14"/>
  <c r="A291" i="15"/>
  <c r="A292" i="10"/>
  <c r="A292" i="12"/>
  <c r="A292" i="16"/>
  <c r="A292" i="18"/>
  <c r="A293" i="15"/>
  <c r="A294" i="10"/>
  <c r="A294" i="12"/>
  <c r="A294" i="16"/>
  <c r="A294" i="18"/>
  <c r="A295" i="10"/>
  <c r="A295" i="12"/>
  <c r="A295" i="16"/>
  <c r="A295" i="18"/>
  <c r="A296" i="10"/>
  <c r="A296" i="12"/>
  <c r="A296" i="16"/>
  <c r="A296" i="18"/>
  <c r="A297" i="11"/>
  <c r="A297" i="13"/>
  <c r="A298" i="11"/>
  <c r="A298" i="13"/>
  <c r="A299" i="10"/>
  <c r="A299" i="12"/>
  <c r="A299" i="16"/>
  <c r="A299" i="18"/>
  <c r="A300" i="10"/>
  <c r="A300" i="12"/>
  <c r="A300" i="16"/>
  <c r="A300" i="18"/>
  <c r="A301" i="11"/>
  <c r="A301" i="13"/>
  <c r="A302" i="11"/>
  <c r="A302" i="13"/>
  <c r="U302" i="18"/>
  <c r="A303" i="15"/>
  <c r="A304" i="11"/>
  <c r="A304" i="13"/>
  <c r="A305" i="10"/>
  <c r="A305" i="12"/>
  <c r="A305" i="16"/>
  <c r="A305" i="18"/>
  <c r="A306" i="10"/>
  <c r="A306" i="12"/>
  <c r="A306" i="16"/>
  <c r="A306" i="18"/>
  <c r="A307" i="10"/>
  <c r="A307" i="12"/>
  <c r="A307" i="16"/>
  <c r="A307" i="18"/>
  <c r="A308" i="14"/>
  <c r="A309" i="14"/>
  <c r="A310" i="15"/>
  <c r="A311" i="10"/>
  <c r="A311" i="12"/>
  <c r="A311" i="16"/>
  <c r="A311" i="18"/>
  <c r="A312" i="10"/>
  <c r="A312" i="12"/>
  <c r="A312" i="16"/>
  <c r="A312" i="18"/>
  <c r="A313" i="11"/>
  <c r="A313" i="13"/>
  <c r="A314" i="15"/>
  <c r="A315" i="11"/>
  <c r="A315" i="13"/>
  <c r="A316" i="11"/>
  <c r="A316" i="13"/>
  <c r="A317" i="11"/>
  <c r="A317" i="13"/>
  <c r="A318" i="11"/>
  <c r="A318" i="13"/>
  <c r="A319" i="14"/>
  <c r="A320" i="11"/>
  <c r="A320" i="13"/>
  <c r="A321" i="11"/>
  <c r="A321" i="13"/>
  <c r="A322" i="14"/>
  <c r="A323" i="10"/>
  <c r="A323" i="12"/>
  <c r="A323" i="16"/>
  <c r="A323" i="18"/>
  <c r="A324" i="10"/>
  <c r="A324" i="12"/>
  <c r="A324" i="16"/>
  <c r="A324" i="18"/>
  <c r="A325" i="11"/>
  <c r="A325" i="13"/>
  <c r="A326" i="10"/>
  <c r="A326" i="12"/>
  <c r="A326" i="16"/>
  <c r="A326" i="18"/>
  <c r="A327" i="15"/>
  <c r="A328" i="14"/>
  <c r="A329" i="11"/>
  <c r="A329" i="13"/>
  <c r="A329" i="18"/>
  <c r="A330" i="14"/>
  <c r="A331" i="14"/>
  <c r="A332" i="10"/>
  <c r="A332" i="12"/>
  <c r="A332" i="16"/>
  <c r="A332" i="18"/>
  <c r="A333" i="10"/>
  <c r="A333" i="12"/>
  <c r="A333" i="16"/>
  <c r="A333" i="18"/>
  <c r="A334" i="11"/>
  <c r="A334" i="13"/>
  <c r="A335" i="11"/>
  <c r="A335" i="13"/>
  <c r="A336" i="15"/>
  <c r="A337" i="15"/>
  <c r="A338" i="11"/>
  <c r="A338" i="13"/>
  <c r="A339" i="10"/>
  <c r="A339" i="12"/>
  <c r="A339" i="16"/>
  <c r="A339" i="18"/>
  <c r="A340" i="11"/>
  <c r="A340" i="13"/>
  <c r="A341" i="11"/>
  <c r="A341" i="13"/>
  <c r="A342" i="10"/>
  <c r="A342" i="12"/>
  <c r="A342" i="16"/>
  <c r="A342" i="18"/>
  <c r="A343" i="10"/>
  <c r="A343" i="12"/>
  <c r="A343" i="16"/>
  <c r="A343" i="18"/>
  <c r="A344" i="11"/>
  <c r="A344" i="13"/>
  <c r="A345" i="10"/>
  <c r="A345" i="12"/>
  <c r="A345" i="16"/>
  <c r="A345" i="18"/>
  <c r="A346" i="15"/>
  <c r="AH346" i="18"/>
  <c r="A347" i="14"/>
  <c r="A348" i="11"/>
  <c r="A348" i="13"/>
  <c r="A349" i="15"/>
  <c r="A350" i="11"/>
  <c r="A350" i="13"/>
  <c r="A351" i="10"/>
  <c r="A351" i="12"/>
  <c r="A351" i="16"/>
  <c r="A351" i="18"/>
  <c r="A352" i="10"/>
  <c r="A352" i="12"/>
  <c r="A352" i="16"/>
  <c r="A352" i="18"/>
  <c r="A353" i="11"/>
  <c r="A353" i="13"/>
  <c r="A354" i="11"/>
  <c r="A354" i="13"/>
  <c r="A355" i="10"/>
  <c r="A355" i="12"/>
  <c r="A355" i="16"/>
  <c r="A355" i="18"/>
  <c r="A356" i="10"/>
  <c r="A356" i="12"/>
  <c r="A356" i="16"/>
  <c r="A356" i="18"/>
  <c r="A357" i="10"/>
  <c r="A357" i="12"/>
  <c r="A357" i="16"/>
  <c r="A357" i="18"/>
  <c r="A358" i="10"/>
  <c r="A358" i="12"/>
  <c r="A358" i="16"/>
  <c r="A358" i="18"/>
  <c r="A359" i="10"/>
  <c r="A359" i="12"/>
  <c r="A359" i="16"/>
  <c r="A359" i="18"/>
  <c r="A360" i="10"/>
  <c r="A360" i="12"/>
  <c r="A360" i="16"/>
  <c r="A360" i="18"/>
  <c r="A361" i="14"/>
  <c r="U361" i="18"/>
  <c r="A362" i="15"/>
  <c r="A363" i="14"/>
  <c r="A364" i="10"/>
  <c r="A364" i="12"/>
  <c r="A364" i="16"/>
  <c r="A364" i="18"/>
  <c r="A365" i="10"/>
  <c r="A365" i="12"/>
  <c r="A365" i="16"/>
  <c r="A365" i="18"/>
  <c r="A366" i="10"/>
  <c r="A366" i="12"/>
  <c r="A366" i="16"/>
  <c r="A366" i="18"/>
  <c r="A367" i="10"/>
  <c r="A367" i="12"/>
  <c r="A367" i="16"/>
  <c r="A367" i="18"/>
  <c r="A368" i="15"/>
  <c r="A369" i="11"/>
  <c r="A369" i="13"/>
  <c r="AH369" i="18"/>
  <c r="A370" i="14"/>
  <c r="A371" i="15"/>
  <c r="A372" i="14"/>
  <c r="A373" i="14"/>
  <c r="A374" i="10"/>
  <c r="A374" i="12"/>
  <c r="A374" i="16"/>
  <c r="A374" i="18"/>
  <c r="A375" i="11"/>
  <c r="A375" i="13"/>
  <c r="A376" i="12"/>
  <c r="A376" i="16"/>
  <c r="A376" i="18"/>
  <c r="A377" i="15"/>
  <c r="A378" i="15"/>
  <c r="A379" i="15"/>
  <c r="A380" i="15"/>
  <c r="A381" i="15"/>
  <c r="A382" i="14"/>
  <c r="A383" i="10"/>
  <c r="A383" i="12"/>
  <c r="A383" i="16"/>
  <c r="A383" i="18"/>
  <c r="A384" i="11"/>
  <c r="A384" i="13"/>
  <c r="A385" i="15"/>
  <c r="A386" i="15"/>
  <c r="A387" i="11"/>
  <c r="A387" i="13"/>
  <c r="A388" i="11"/>
  <c r="A388" i="13"/>
  <c r="A389" i="14"/>
  <c r="A390" i="10"/>
  <c r="A390" i="12"/>
  <c r="A390" i="16"/>
  <c r="A390" i="18"/>
  <c r="A391" i="14"/>
  <c r="A392" i="10"/>
  <c r="A392" i="12"/>
  <c r="A392" i="16"/>
  <c r="A392" i="18"/>
  <c r="A393" i="15"/>
  <c r="A394" i="11"/>
  <c r="A394" i="13"/>
  <c r="A395" i="11"/>
  <c r="A395" i="13"/>
  <c r="A396" i="15"/>
  <c r="A397" i="14"/>
  <c r="A398" i="11"/>
  <c r="A398" i="13"/>
  <c r="A399" i="15"/>
  <c r="A400" i="10"/>
  <c r="A400" i="12"/>
  <c r="A400" i="16"/>
  <c r="A400" i="18"/>
  <c r="A401" i="10"/>
  <c r="A401" i="12"/>
  <c r="A401" i="16"/>
  <c r="A401" i="18"/>
  <c r="A402" i="15"/>
  <c r="A403" i="10"/>
  <c r="A403" i="12"/>
  <c r="A403" i="16"/>
  <c r="A403" i="18"/>
  <c r="A404" i="15"/>
  <c r="A405" i="14"/>
  <c r="BA405" i="18"/>
  <c r="A406" i="11"/>
  <c r="A406" i="13"/>
  <c r="A407" i="14"/>
  <c r="A408" i="15"/>
  <c r="A409" i="14"/>
  <c r="A410" i="14"/>
  <c r="A411" i="11"/>
  <c r="A411" i="13"/>
  <c r="A412" i="11"/>
  <c r="A412" i="13"/>
  <c r="A413" i="15"/>
  <c r="A414" i="14"/>
  <c r="A415" i="15"/>
  <c r="A416" i="11"/>
  <c r="A416" i="13"/>
  <c r="A417" i="10"/>
  <c r="A417" i="12"/>
  <c r="A417" i="16"/>
  <c r="A417" i="18"/>
  <c r="A418" i="15"/>
  <c r="A419" i="14"/>
  <c r="A420" i="14"/>
  <c r="A421" i="14"/>
  <c r="A422" i="14"/>
  <c r="A423" i="14"/>
  <c r="A424" i="10"/>
  <c r="A424" i="12"/>
  <c r="A424" i="16"/>
  <c r="A424" i="18"/>
  <c r="A425" i="15"/>
  <c r="A426" i="15"/>
  <c r="A427" i="10"/>
  <c r="A427" i="12"/>
  <c r="A427" i="16"/>
  <c r="A427" i="18"/>
  <c r="A428" i="14"/>
  <c r="A429" i="10"/>
  <c r="A429" i="12"/>
  <c r="A429" i="16"/>
  <c r="A429" i="18"/>
  <c r="A431" i="10"/>
  <c r="A431" i="12"/>
  <c r="A431" i="18"/>
  <c r="A432" i="13"/>
  <c r="A432" i="12"/>
  <c r="A432" i="10"/>
  <c r="A432" i="18"/>
  <c r="A432" i="16"/>
  <c r="A432" i="15"/>
  <c r="A432" i="14"/>
  <c r="A432" i="11"/>
  <c r="A279" i="10"/>
  <c r="A279" i="12"/>
  <c r="A279" i="16"/>
  <c r="A281" i="11"/>
  <c r="A281" i="13"/>
  <c r="A282" i="10"/>
  <c r="A282" i="12"/>
  <c r="A282" i="16"/>
  <c r="A283" i="10"/>
  <c r="A283" i="12"/>
  <c r="A283" i="16"/>
  <c r="A284" i="10"/>
  <c r="A284" i="12"/>
  <c r="A284" i="16"/>
  <c r="A285" i="10"/>
  <c r="A285" i="12"/>
  <c r="A285" i="16"/>
  <c r="A286" i="11"/>
  <c r="A286" i="13"/>
  <c r="A287" i="11"/>
  <c r="A287" i="13"/>
  <c r="A288" i="11"/>
  <c r="A288" i="13"/>
  <c r="A289" i="10"/>
  <c r="A289" i="12"/>
  <c r="A289" i="16"/>
  <c r="A291" i="10"/>
  <c r="A291" i="12"/>
  <c r="A291" i="16"/>
  <c r="A292" i="11"/>
  <c r="A292" i="13"/>
  <c r="A293" i="10"/>
  <c r="A293" i="12"/>
  <c r="A293" i="16"/>
  <c r="A294" i="11"/>
  <c r="A294" i="13"/>
  <c r="A295" i="11"/>
  <c r="A295" i="13"/>
  <c r="A296" i="11"/>
  <c r="A296" i="13"/>
  <c r="AH296" i="18"/>
  <c r="AI296" i="18" s="1"/>
  <c r="A297" i="14"/>
  <c r="A298" i="14"/>
  <c r="A299" i="11"/>
  <c r="A299" i="13"/>
  <c r="A300" i="11"/>
  <c r="A300" i="13"/>
  <c r="A301" i="14"/>
  <c r="A302" i="14"/>
  <c r="A303" i="10"/>
  <c r="A303" i="12"/>
  <c r="A303" i="16"/>
  <c r="A304" i="14"/>
  <c r="A305" i="11"/>
  <c r="A305" i="13"/>
  <c r="A306" i="11"/>
  <c r="A306" i="13"/>
  <c r="A307" i="11"/>
  <c r="A307" i="13"/>
  <c r="A310" i="10"/>
  <c r="A310" i="12"/>
  <c r="A310" i="16"/>
  <c r="A311" i="11"/>
  <c r="A311" i="13"/>
  <c r="A312" i="11"/>
  <c r="A312" i="13"/>
  <c r="A313" i="14"/>
  <c r="A314" i="10"/>
  <c r="A314" i="12"/>
  <c r="A314" i="16"/>
  <c r="A314" i="18"/>
  <c r="A315" i="14"/>
  <c r="A316" i="14"/>
  <c r="A317" i="14"/>
  <c r="A318" i="14"/>
  <c r="A320" i="14"/>
  <c r="A321" i="14"/>
  <c r="A323" i="11"/>
  <c r="A323" i="13"/>
  <c r="A324" i="11"/>
  <c r="A324" i="13"/>
  <c r="A325" i="14"/>
  <c r="A326" i="11"/>
  <c r="A326" i="13"/>
  <c r="A327" i="10"/>
  <c r="A327" i="12"/>
  <c r="A327" i="16"/>
  <c r="A329" i="14"/>
  <c r="A332" i="11"/>
  <c r="A332" i="13"/>
  <c r="A333" i="11"/>
  <c r="A333" i="13"/>
  <c r="A334" i="14"/>
  <c r="A335" i="14"/>
  <c r="A336" i="10"/>
  <c r="A336" i="12"/>
  <c r="A336" i="16"/>
  <c r="A337" i="10"/>
  <c r="A337" i="12"/>
  <c r="A337" i="16"/>
  <c r="A338" i="14"/>
  <c r="A339" i="11"/>
  <c r="A339" i="13"/>
  <c r="A340" i="14"/>
  <c r="A341" i="14"/>
  <c r="A342" i="11"/>
  <c r="A342" i="13"/>
  <c r="A343" i="11"/>
  <c r="A343" i="13"/>
  <c r="A344" i="14"/>
  <c r="A345" i="11"/>
  <c r="A345" i="13"/>
  <c r="A346" i="16"/>
  <c r="A348" i="14"/>
  <c r="A349" i="16"/>
  <c r="A350" i="14"/>
  <c r="A351" i="11"/>
  <c r="A351" i="13"/>
  <c r="A352" i="11"/>
  <c r="A352" i="13"/>
  <c r="A353" i="14"/>
  <c r="A354" i="14"/>
  <c r="A355" i="11"/>
  <c r="A355" i="13"/>
  <c r="A356" i="11"/>
  <c r="A356" i="13"/>
  <c r="A357" i="11"/>
  <c r="A357" i="13"/>
  <c r="A358" i="11"/>
  <c r="A358" i="13"/>
  <c r="A359" i="11"/>
  <c r="A359" i="13"/>
  <c r="A360" i="11"/>
  <c r="A360" i="13"/>
  <c r="A361" i="15"/>
  <c r="A362" i="10"/>
  <c r="A362" i="12"/>
  <c r="A362" i="16"/>
  <c r="A364" i="11"/>
  <c r="A364" i="13"/>
  <c r="A365" i="11"/>
  <c r="A365" i="13"/>
  <c r="A366" i="11"/>
  <c r="A366" i="13"/>
  <c r="A367" i="11"/>
  <c r="A367" i="13"/>
  <c r="A368" i="10"/>
  <c r="A368" i="12"/>
  <c r="A368" i="16"/>
  <c r="A368" i="18"/>
  <c r="A369" i="14"/>
  <c r="A370" i="15"/>
  <c r="A371" i="16"/>
  <c r="A372" i="15"/>
  <c r="A373" i="15"/>
  <c r="A374" i="11"/>
  <c r="A374" i="13"/>
  <c r="A375" i="14"/>
  <c r="A376" i="11"/>
  <c r="A376" i="13"/>
  <c r="A377" i="10"/>
  <c r="A377" i="12"/>
  <c r="A377" i="16"/>
  <c r="A377" i="18"/>
  <c r="A378" i="10"/>
  <c r="A378" i="12"/>
  <c r="A378" i="16"/>
  <c r="A378" i="18"/>
  <c r="A379" i="10"/>
  <c r="A379" i="12"/>
  <c r="A379" i="16"/>
  <c r="A379" i="18"/>
  <c r="A380" i="10"/>
  <c r="A380" i="12"/>
  <c r="A380" i="16"/>
  <c r="A380" i="18"/>
  <c r="A381" i="10"/>
  <c r="A381" i="12"/>
  <c r="A381" i="16"/>
  <c r="A381" i="18"/>
  <c r="A382" i="15"/>
  <c r="A383" i="11"/>
  <c r="A383" i="13"/>
  <c r="A384" i="14"/>
  <c r="A385" i="10"/>
  <c r="A385" i="12"/>
  <c r="A385" i="16"/>
  <c r="A385" i="18"/>
  <c r="A386" i="10"/>
  <c r="A386" i="12"/>
  <c r="A386" i="16"/>
  <c r="A386" i="18"/>
  <c r="A387" i="14"/>
  <c r="A388" i="14"/>
  <c r="A389" i="15"/>
  <c r="A390" i="11"/>
  <c r="A390" i="13"/>
  <c r="A391" i="15"/>
  <c r="A392" i="11"/>
  <c r="A392" i="13"/>
  <c r="A393" i="10"/>
  <c r="A393" i="12"/>
  <c r="A393" i="16"/>
  <c r="A393" i="18"/>
  <c r="A394" i="14"/>
  <c r="A395" i="14"/>
  <c r="A396" i="10"/>
  <c r="A396" i="12"/>
  <c r="A396" i="16"/>
  <c r="A396" i="18"/>
  <c r="A397" i="15"/>
  <c r="A398" i="14"/>
  <c r="A399" i="18"/>
  <c r="A400" i="11"/>
  <c r="A400" i="13"/>
  <c r="A401" i="11"/>
  <c r="A401" i="13"/>
  <c r="A402" i="10"/>
  <c r="A402" i="12"/>
  <c r="A402" i="16"/>
  <c r="A402" i="18"/>
  <c r="A403" i="11"/>
  <c r="A403" i="13"/>
  <c r="A404" i="10"/>
  <c r="A404" i="12"/>
  <c r="A404" i="16"/>
  <c r="A404" i="18"/>
  <c r="A406" i="14"/>
  <c r="A407" i="15"/>
  <c r="A408" i="10"/>
  <c r="A408" i="12"/>
  <c r="A408" i="16"/>
  <c r="A408" i="18"/>
  <c r="A409" i="15"/>
  <c r="A410" i="15"/>
  <c r="A411" i="14"/>
  <c r="A412" i="14"/>
  <c r="A413" i="10"/>
  <c r="A413" i="12"/>
  <c r="A413" i="16"/>
  <c r="A413" i="18"/>
  <c r="A414" i="15"/>
  <c r="A415" i="16"/>
  <c r="A415" i="18"/>
  <c r="A417" i="11"/>
  <c r="A417" i="13"/>
  <c r="A418" i="18"/>
  <c r="A419" i="15"/>
  <c r="A420" i="15"/>
  <c r="A421" i="15"/>
  <c r="A422" i="15"/>
  <c r="A423" i="15"/>
  <c r="A424" i="11"/>
  <c r="A424" i="13"/>
  <c r="A425" i="10"/>
  <c r="A425" i="12"/>
  <c r="A425" i="16"/>
  <c r="A425" i="18"/>
  <c r="A426" i="10"/>
  <c r="A426" i="12"/>
  <c r="A426" i="16"/>
  <c r="A426" i="18"/>
  <c r="A427" i="11"/>
  <c r="A427" i="13"/>
  <c r="A428" i="15"/>
  <c r="A429" i="11"/>
  <c r="A429" i="13"/>
  <c r="A430" i="10"/>
  <c r="A430" i="12"/>
  <c r="A430" i="16"/>
  <c r="A430" i="15"/>
  <c r="A297" i="15"/>
  <c r="A298" i="15"/>
  <c r="A301" i="15"/>
  <c r="A302" i="15"/>
  <c r="A304" i="15"/>
  <c r="A313" i="15"/>
  <c r="A315" i="15"/>
  <c r="A316" i="15"/>
  <c r="A317" i="15"/>
  <c r="A318" i="15"/>
  <c r="A320" i="15"/>
  <c r="A321" i="15"/>
  <c r="A325" i="15"/>
  <c r="A334" i="15"/>
  <c r="A335" i="15"/>
  <c r="A338" i="15"/>
  <c r="A340" i="15"/>
  <c r="A341" i="15"/>
  <c r="A344" i="15"/>
  <c r="A348" i="15"/>
  <c r="A350" i="15"/>
  <c r="A353" i="15"/>
  <c r="A354" i="15"/>
  <c r="A355" i="14"/>
  <c r="A356" i="14"/>
  <c r="A357" i="14"/>
  <c r="A358" i="14"/>
  <c r="A359" i="14"/>
  <c r="AH359" i="18"/>
  <c r="AI359" i="18" s="1"/>
  <c r="A360" i="14"/>
  <c r="A361" i="10"/>
  <c r="A361" i="12"/>
  <c r="A361" i="16"/>
  <c r="A364" i="14"/>
  <c r="A365" i="14"/>
  <c r="A366" i="14"/>
  <c r="A367" i="14"/>
  <c r="A369" i="15"/>
  <c r="A370" i="10"/>
  <c r="A370" i="12"/>
  <c r="A370" i="16"/>
  <c r="A370" i="18"/>
  <c r="A374" i="14"/>
  <c r="A375" i="15"/>
  <c r="A376" i="14"/>
  <c r="A377" i="13"/>
  <c r="A378" i="11"/>
  <c r="A378" i="13"/>
  <c r="A379" i="11"/>
  <c r="A379" i="13"/>
  <c r="A380" i="11"/>
  <c r="A380" i="13"/>
  <c r="A381" i="11"/>
  <c r="A381" i="13"/>
  <c r="A382" i="10"/>
  <c r="A382" i="12"/>
  <c r="A382" i="16"/>
  <c r="A382" i="18"/>
  <c r="A383" i="14"/>
  <c r="A384" i="15"/>
  <c r="A385" i="11"/>
  <c r="A385" i="13"/>
  <c r="A386" i="11"/>
  <c r="A386" i="13"/>
  <c r="A387" i="15"/>
  <c r="A388" i="15"/>
  <c r="A389" i="10"/>
  <c r="A389" i="12"/>
  <c r="A389" i="16"/>
  <c r="A389" i="18"/>
  <c r="A390" i="14"/>
  <c r="A391" i="10"/>
  <c r="A391" i="12"/>
  <c r="A391" i="16"/>
  <c r="A391" i="18"/>
  <c r="A392" i="14"/>
  <c r="A394" i="15"/>
  <c r="A395" i="15"/>
  <c r="A396" i="11"/>
  <c r="A396" i="13"/>
  <c r="A397" i="10"/>
  <c r="A397" i="12"/>
  <c r="A397" i="16"/>
  <c r="A397" i="18"/>
  <c r="A398" i="15"/>
  <c r="A400" i="14"/>
  <c r="A401" i="14"/>
  <c r="A402" i="13"/>
  <c r="A403" i="14"/>
  <c r="A406" i="15"/>
  <c r="A407" i="10"/>
  <c r="A407" i="12"/>
  <c r="A407" i="16"/>
  <c r="A407" i="18"/>
  <c r="A408" i="11"/>
  <c r="A408" i="13"/>
  <c r="A409" i="10"/>
  <c r="A409" i="12"/>
  <c r="A409" i="16"/>
  <c r="A409" i="18"/>
  <c r="A410" i="10"/>
  <c r="A410" i="12"/>
  <c r="A410" i="16"/>
  <c r="A410" i="18"/>
  <c r="A411" i="15"/>
  <c r="A412" i="15"/>
  <c r="A413" i="11"/>
  <c r="A413" i="13"/>
  <c r="A414" i="10"/>
  <c r="A414" i="12"/>
  <c r="A414" i="16"/>
  <c r="A414" i="18"/>
  <c r="A415" i="11"/>
  <c r="A415" i="13"/>
  <c r="A416" i="15"/>
  <c r="A417" i="14"/>
  <c r="A418" i="11"/>
  <c r="A419" i="10"/>
  <c r="A419" i="12"/>
  <c r="A419" i="16"/>
  <c r="A420" i="10"/>
  <c r="A420" i="12"/>
  <c r="A420" i="16"/>
  <c r="A421" i="10"/>
  <c r="A421" i="12"/>
  <c r="A421" i="16"/>
  <c r="A422" i="10"/>
  <c r="A422" i="12"/>
  <c r="A422" i="16"/>
  <c r="A423" i="10"/>
  <c r="A423" i="12"/>
  <c r="A423" i="16"/>
  <c r="A424" i="14"/>
  <c r="A425" i="11"/>
  <c r="A426" i="11"/>
  <c r="A427" i="14"/>
  <c r="A428" i="10"/>
  <c r="A428" i="12"/>
  <c r="A428" i="16"/>
  <c r="A429" i="14"/>
  <c r="A430" i="11"/>
  <c r="A430" i="13"/>
  <c r="A430" i="18"/>
  <c r="A297" i="10"/>
  <c r="A297" i="12"/>
  <c r="A297" i="16"/>
  <c r="A298" i="10"/>
  <c r="A298" i="12"/>
  <c r="A298" i="16"/>
  <c r="A301" i="10"/>
  <c r="A301" i="12"/>
  <c r="A301" i="16"/>
  <c r="A302" i="10"/>
  <c r="A302" i="12"/>
  <c r="A302" i="16"/>
  <c r="A304" i="10"/>
  <c r="A304" i="12"/>
  <c r="A304" i="16"/>
  <c r="U311" i="18"/>
  <c r="A313" i="10"/>
  <c r="A313" i="12"/>
  <c r="A313" i="16"/>
  <c r="A315" i="10"/>
  <c r="A315" i="12"/>
  <c r="A315" i="16"/>
  <c r="A316" i="10"/>
  <c r="A316" i="12"/>
  <c r="A316" i="16"/>
  <c r="A317" i="10"/>
  <c r="A317" i="12"/>
  <c r="A317" i="16"/>
  <c r="A318" i="10"/>
  <c r="A318" i="12"/>
  <c r="A318" i="16"/>
  <c r="A320" i="10"/>
  <c r="A320" i="12"/>
  <c r="A320" i="16"/>
  <c r="A321" i="10"/>
  <c r="A321" i="12"/>
  <c r="A321" i="16"/>
  <c r="A325" i="10"/>
  <c r="A325" i="12"/>
  <c r="A325" i="16"/>
  <c r="A329" i="10"/>
  <c r="A329" i="12"/>
  <c r="A329" i="16"/>
  <c r="A334" i="10"/>
  <c r="A334" i="12"/>
  <c r="A334" i="16"/>
  <c r="A335" i="10"/>
  <c r="A335" i="12"/>
  <c r="A335" i="16"/>
  <c r="A338" i="10"/>
  <c r="A338" i="12"/>
  <c r="A338" i="16"/>
  <c r="A340" i="10"/>
  <c r="A340" i="12"/>
  <c r="A340" i="16"/>
  <c r="A341" i="10"/>
  <c r="A341" i="12"/>
  <c r="A341" i="16"/>
  <c r="A344" i="10"/>
  <c r="A344" i="12"/>
  <c r="A344" i="16"/>
  <c r="A348" i="10"/>
  <c r="A348" i="12"/>
  <c r="A348" i="16"/>
  <c r="A350" i="10"/>
  <c r="A350" i="12"/>
  <c r="A350" i="16"/>
  <c r="A353" i="10"/>
  <c r="A353" i="12"/>
  <c r="A353" i="16"/>
  <c r="A354" i="10"/>
  <c r="A354" i="12"/>
  <c r="A354" i="16"/>
  <c r="A369" i="10"/>
  <c r="A369" i="12"/>
  <c r="A369" i="16"/>
  <c r="A370" i="11"/>
  <c r="A375" i="10"/>
  <c r="A375" i="12"/>
  <c r="A375" i="16"/>
  <c r="A382" i="11"/>
  <c r="A384" i="10"/>
  <c r="A384" i="12"/>
  <c r="A384" i="16"/>
  <c r="A387" i="10"/>
  <c r="A387" i="12"/>
  <c r="A387" i="16"/>
  <c r="A388" i="16"/>
  <c r="A389" i="11"/>
  <c r="A391" i="11"/>
  <c r="A394" i="10"/>
  <c r="A394" i="12"/>
  <c r="A394" i="16"/>
  <c r="A395" i="10"/>
  <c r="A395" i="12"/>
  <c r="A395" i="16"/>
  <c r="A397" i="11"/>
  <c r="A398" i="10"/>
  <c r="A398" i="12"/>
  <c r="A398" i="16"/>
  <c r="A406" i="10"/>
  <c r="A406" i="12"/>
  <c r="A406" i="16"/>
  <c r="A407" i="11"/>
  <c r="A409" i="11"/>
  <c r="A410" i="11"/>
  <c r="A411" i="10"/>
  <c r="A411" i="12"/>
  <c r="A411" i="16"/>
  <c r="A412" i="10"/>
  <c r="A412" i="12"/>
  <c r="A412" i="16"/>
  <c r="A414" i="11"/>
  <c r="A431" i="13"/>
  <c r="A431" i="15"/>
  <c r="A431" i="14"/>
  <c r="A431" i="16"/>
  <c r="A433" i="11"/>
  <c r="A433" i="13"/>
  <c r="U433" i="18"/>
  <c r="A434" i="10"/>
  <c r="A434" i="12"/>
  <c r="A434" i="16"/>
  <c r="A434" i="18"/>
  <c r="A435" i="11"/>
  <c r="A435" i="13"/>
  <c r="A436" i="10"/>
  <c r="A436" i="12"/>
  <c r="A436" i="16"/>
  <c r="A436" i="18"/>
  <c r="A437" i="11"/>
  <c r="A437" i="13"/>
  <c r="A438" i="15"/>
  <c r="A439" i="15"/>
  <c r="A440" i="11"/>
  <c r="A440" i="13"/>
  <c r="BA440" i="18"/>
  <c r="A441" i="10"/>
  <c r="A441" i="12"/>
  <c r="A441" i="16"/>
  <c r="A441" i="18"/>
  <c r="A442" i="15"/>
  <c r="A443" i="15"/>
  <c r="BA443" i="18"/>
  <c r="A444" i="10"/>
  <c r="A444" i="12"/>
  <c r="A444" i="16"/>
  <c r="A444" i="18"/>
  <c r="A445" i="14"/>
  <c r="A446" i="11"/>
  <c r="A446" i="13"/>
  <c r="A447" i="15"/>
  <c r="A448" i="10"/>
  <c r="A448" i="12"/>
  <c r="A448" i="16"/>
  <c r="A448" i="18"/>
  <c r="A449" i="10"/>
  <c r="A449" i="12"/>
  <c r="A449" i="16"/>
  <c r="A449" i="18"/>
  <c r="A450" i="14"/>
  <c r="A451" i="15"/>
  <c r="A452" i="15"/>
  <c r="A453" i="10"/>
  <c r="A453" i="12"/>
  <c r="A453" i="16"/>
  <c r="A453" i="18"/>
  <c r="A454" i="11"/>
  <c r="A454" i="13"/>
  <c r="A455" i="14"/>
  <c r="A456" i="15"/>
  <c r="A457" i="10"/>
  <c r="A457" i="12"/>
  <c r="A457" i="16"/>
  <c r="A457" i="18"/>
  <c r="A458" i="14"/>
  <c r="A459" i="10"/>
  <c r="A459" i="12"/>
  <c r="A459" i="16"/>
  <c r="A459" i="18"/>
  <c r="A460" i="10"/>
  <c r="A460" i="12"/>
  <c r="A460" i="16"/>
  <c r="A460" i="18"/>
  <c r="A461" i="10"/>
  <c r="A461" i="12"/>
  <c r="A461" i="16"/>
  <c r="A461" i="18"/>
  <c r="A462" i="11"/>
  <c r="A462" i="13"/>
  <c r="A463" i="10"/>
  <c r="A463" i="12"/>
  <c r="A463" i="16"/>
  <c r="A463" i="18"/>
  <c r="A464" i="15"/>
  <c r="A465" i="14"/>
  <c r="A466" i="14"/>
  <c r="A467" i="10"/>
  <c r="A467" i="12"/>
  <c r="A467" i="16"/>
  <c r="A467" i="18"/>
  <c r="A468" i="10"/>
  <c r="A468" i="12"/>
  <c r="A468" i="16"/>
  <c r="A468" i="18"/>
  <c r="A469" i="11"/>
  <c r="A469" i="13"/>
  <c r="A470" i="15"/>
  <c r="A471" i="15"/>
  <c r="A472" i="14"/>
  <c r="A473" i="10"/>
  <c r="A473" i="12"/>
  <c r="A473" i="16"/>
  <c r="A473" i="18"/>
  <c r="A474" i="10"/>
  <c r="A474" i="12"/>
  <c r="A474" i="16"/>
  <c r="A474" i="18"/>
  <c r="A475" i="11"/>
  <c r="A475" i="13"/>
  <c r="A476" i="14"/>
  <c r="A477" i="15"/>
  <c r="A478" i="15"/>
  <c r="A479" i="15"/>
  <c r="A480" i="11"/>
  <c r="A480" i="14"/>
  <c r="A481" i="11"/>
  <c r="A481" i="14"/>
  <c r="A482" i="16"/>
  <c r="A482" i="18"/>
  <c r="A483" i="10"/>
  <c r="A483" i="12"/>
  <c r="A483" i="13"/>
  <c r="A484" i="15"/>
  <c r="A485" i="11"/>
  <c r="A485" i="14"/>
  <c r="A486" i="15"/>
  <c r="A487" i="14"/>
  <c r="A488" i="15"/>
  <c r="A489" i="15"/>
  <c r="A490" i="15"/>
  <c r="A491" i="15"/>
  <c r="A492" i="11"/>
  <c r="A492" i="13"/>
  <c r="A493" i="15"/>
  <c r="A494" i="14"/>
  <c r="BA494" i="18"/>
  <c r="A495" i="11"/>
  <c r="A495" i="13"/>
  <c r="A496" i="14"/>
  <c r="A497" i="15"/>
  <c r="A498" i="11"/>
  <c r="A498" i="13"/>
  <c r="A499" i="15"/>
  <c r="A500" i="10"/>
  <c r="A500" i="12"/>
  <c r="A500" i="16"/>
  <c r="A500" i="18"/>
  <c r="A501" i="11"/>
  <c r="A501" i="13"/>
  <c r="A502" i="11"/>
  <c r="A502" i="13"/>
  <c r="A502" i="18"/>
  <c r="A503" i="10"/>
  <c r="A503" i="12"/>
  <c r="A503" i="16"/>
  <c r="A503" i="18"/>
  <c r="A504" i="15"/>
  <c r="A505" i="14"/>
  <c r="A506" i="15"/>
  <c r="A507" i="10"/>
  <c r="A507" i="12"/>
  <c r="A507" i="16"/>
  <c r="A507" i="18"/>
  <c r="A508" i="15"/>
  <c r="A509" i="10"/>
  <c r="A509" i="12"/>
  <c r="A509" i="16"/>
  <c r="A509" i="18"/>
  <c r="A510" i="15"/>
  <c r="A511" i="10"/>
  <c r="A511" i="12"/>
  <c r="A511" i="16"/>
  <c r="A511" i="18"/>
  <c r="A512" i="11"/>
  <c r="A512" i="13"/>
  <c r="A513" i="14"/>
  <c r="A514" i="11"/>
  <c r="A514" i="13"/>
  <c r="A515" i="14"/>
  <c r="A516" i="15"/>
  <c r="A517" i="11"/>
  <c r="A517" i="13"/>
  <c r="A518" i="15"/>
  <c r="A519" i="14"/>
  <c r="A520" i="14"/>
  <c r="A522" i="10"/>
  <c r="A522" i="12"/>
  <c r="A522" i="16"/>
  <c r="A522" i="18"/>
  <c r="A523" i="10"/>
  <c r="A523" i="12"/>
  <c r="A523" i="16"/>
  <c r="A523" i="18"/>
  <c r="A524" i="14"/>
  <c r="A525" i="14"/>
  <c r="A526" i="14"/>
  <c r="A527" i="11"/>
  <c r="A527" i="13"/>
  <c r="A528" i="11"/>
  <c r="A528" i="13"/>
  <c r="A529" i="10"/>
  <c r="A529" i="12"/>
  <c r="A529" i="16"/>
  <c r="A529" i="18"/>
  <c r="A530" i="10"/>
  <c r="A530" i="12"/>
  <c r="A530" i="16"/>
  <c r="A530" i="18"/>
  <c r="A531" i="11"/>
  <c r="A531" i="13"/>
  <c r="A533" i="14"/>
  <c r="A534" i="14"/>
  <c r="A535" i="10"/>
  <c r="A535" i="12"/>
  <c r="A535" i="16"/>
  <c r="A535" i="18"/>
  <c r="A536" i="11"/>
  <c r="A536" i="13"/>
  <c r="A538" i="10"/>
  <c r="A538" i="12"/>
  <c r="A538" i="16"/>
  <c r="A538" i="18"/>
  <c r="A539" i="11"/>
  <c r="A539" i="13"/>
  <c r="A433" i="14"/>
  <c r="A434" i="11"/>
  <c r="A434" i="13"/>
  <c r="A435" i="14"/>
  <c r="A436" i="11"/>
  <c r="A436" i="13"/>
  <c r="A437" i="14"/>
  <c r="A438" i="10"/>
  <c r="A438" i="12"/>
  <c r="A438" i="16"/>
  <c r="A439" i="10"/>
  <c r="A439" i="12"/>
  <c r="A439" i="16"/>
  <c r="A440" i="14"/>
  <c r="A441" i="11"/>
  <c r="A441" i="13"/>
  <c r="A442" i="10"/>
  <c r="A442" i="12"/>
  <c r="A442" i="16"/>
  <c r="A443" i="10"/>
  <c r="A443" i="12"/>
  <c r="A443" i="16"/>
  <c r="A444" i="11"/>
  <c r="A444" i="13"/>
  <c r="A446" i="14"/>
  <c r="A447" i="10"/>
  <c r="A447" i="12"/>
  <c r="A447" i="16"/>
  <c r="A448" i="11"/>
  <c r="A448" i="13"/>
  <c r="A449" i="11"/>
  <c r="A449" i="13"/>
  <c r="A451" i="10"/>
  <c r="A451" i="12"/>
  <c r="A451" i="16"/>
  <c r="A452" i="10"/>
  <c r="A452" i="12"/>
  <c r="A452" i="16"/>
  <c r="A453" i="11"/>
  <c r="A453" i="13"/>
  <c r="A454" i="14"/>
  <c r="A456" i="10"/>
  <c r="A456" i="12"/>
  <c r="A456" i="16"/>
  <c r="A457" i="11"/>
  <c r="A457" i="13"/>
  <c r="A459" i="11"/>
  <c r="A459" i="13"/>
  <c r="A460" i="11"/>
  <c r="A460" i="13"/>
  <c r="A461" i="11"/>
  <c r="A461" i="13"/>
  <c r="A462" i="14"/>
  <c r="A463" i="11"/>
  <c r="A463" i="13"/>
  <c r="A464" i="16"/>
  <c r="A467" i="11"/>
  <c r="A467" i="13"/>
  <c r="A468" i="11"/>
  <c r="A468" i="13"/>
  <c r="A469" i="14"/>
  <c r="A470" i="10"/>
  <c r="A470" i="12"/>
  <c r="A470" i="16"/>
  <c r="A471" i="16"/>
  <c r="A473" i="11"/>
  <c r="A473" i="13"/>
  <c r="A474" i="11"/>
  <c r="A474" i="13"/>
  <c r="A475" i="14"/>
  <c r="A476" i="15"/>
  <c r="A477" i="10"/>
  <c r="A477" i="12"/>
  <c r="A477" i="16"/>
  <c r="A477" i="18"/>
  <c r="A478" i="16"/>
  <c r="A478" i="18"/>
  <c r="A479" i="10"/>
  <c r="A479" i="12"/>
  <c r="A479" i="16"/>
  <c r="A479" i="18"/>
  <c r="A480" i="15"/>
  <c r="A481" i="15"/>
  <c r="A482" i="10"/>
  <c r="A482" i="12"/>
  <c r="A482" i="13"/>
  <c r="A483" i="11"/>
  <c r="A483" i="14"/>
  <c r="A484" i="16"/>
  <c r="A485" i="15"/>
  <c r="A486" i="16"/>
  <c r="A486" i="18"/>
  <c r="A487" i="15"/>
  <c r="A488" i="16"/>
  <c r="A488" i="18"/>
  <c r="A489" i="10"/>
  <c r="A489" i="12"/>
  <c r="A489" i="16"/>
  <c r="A489" i="18"/>
  <c r="A490" i="10"/>
  <c r="A490" i="12"/>
  <c r="A490" i="16"/>
  <c r="A490" i="18"/>
  <c r="A491" i="10"/>
  <c r="A491" i="12"/>
  <c r="A491" i="16"/>
  <c r="A491" i="18"/>
  <c r="A492" i="14"/>
  <c r="A493" i="10"/>
  <c r="A493" i="12"/>
  <c r="A493" i="16"/>
  <c r="A493" i="18"/>
  <c r="A494" i="15"/>
  <c r="A495" i="14"/>
  <c r="A496" i="15"/>
  <c r="A497" i="10"/>
  <c r="A497" i="12"/>
  <c r="A497" i="16"/>
  <c r="A497" i="18"/>
  <c r="AH497" i="18"/>
  <c r="A498" i="14"/>
  <c r="A499" i="10"/>
  <c r="A499" i="12"/>
  <c r="A499" i="16"/>
  <c r="A499" i="18"/>
  <c r="A500" i="11"/>
  <c r="A500" i="13"/>
  <c r="A501" i="14"/>
  <c r="A503" i="11"/>
  <c r="A503" i="13"/>
  <c r="A504" i="10"/>
  <c r="A504" i="12"/>
  <c r="A504" i="16"/>
  <c r="A504" i="18"/>
  <c r="A505" i="15"/>
  <c r="A506" i="10"/>
  <c r="A506" i="12"/>
  <c r="A506" i="16"/>
  <c r="A506" i="18"/>
  <c r="A507" i="11"/>
  <c r="A507" i="13"/>
  <c r="A508" i="10"/>
  <c r="A508" i="12"/>
  <c r="A508" i="16"/>
  <c r="A508" i="18"/>
  <c r="A509" i="11"/>
  <c r="A509" i="13"/>
  <c r="A510" i="10"/>
  <c r="A510" i="12"/>
  <c r="A510" i="16"/>
  <c r="A510" i="18"/>
  <c r="A511" i="11"/>
  <c r="A511" i="13"/>
  <c r="A512" i="14"/>
  <c r="A513" i="15"/>
  <c r="A514" i="14"/>
  <c r="A516" i="10"/>
  <c r="A516" i="12"/>
  <c r="A516" i="16"/>
  <c r="A517" i="14"/>
  <c r="A520" i="15"/>
  <c r="A522" i="11"/>
  <c r="A522" i="13"/>
  <c r="A523" i="11"/>
  <c r="A523" i="13"/>
  <c r="A524" i="15"/>
  <c r="A525" i="15"/>
  <c r="A526" i="15"/>
  <c r="A527" i="14"/>
  <c r="A528" i="14"/>
  <c r="A531" i="14"/>
  <c r="A533" i="15"/>
  <c r="A534" i="15"/>
  <c r="A535" i="11"/>
  <c r="A535" i="13"/>
  <c r="A536" i="14"/>
  <c r="A538" i="11"/>
  <c r="A538" i="13"/>
  <c r="A539" i="15"/>
  <c r="A540" i="14"/>
  <c r="A540" i="13"/>
  <c r="A540" i="11"/>
  <c r="A540" i="16"/>
  <c r="A433" i="15"/>
  <c r="A435" i="15"/>
  <c r="A437" i="15"/>
  <c r="A440" i="15"/>
  <c r="A441" i="14"/>
  <c r="A444" i="14"/>
  <c r="A446" i="15"/>
  <c r="A448" i="14"/>
  <c r="A449" i="14"/>
  <c r="A453" i="14"/>
  <c r="A454" i="15"/>
  <c r="A457" i="14"/>
  <c r="A459" i="14"/>
  <c r="A460" i="14"/>
  <c r="A461" i="14"/>
  <c r="A462" i="15"/>
  <c r="A463" i="14"/>
  <c r="A467" i="14"/>
  <c r="A468" i="14"/>
  <c r="A469" i="15"/>
  <c r="A475" i="15"/>
  <c r="A480" i="16"/>
  <c r="A480" i="18"/>
  <c r="A481" i="16"/>
  <c r="A481" i="18"/>
  <c r="A485" i="16"/>
  <c r="A485" i="18"/>
  <c r="A492" i="15"/>
  <c r="A495" i="15"/>
  <c r="A498" i="15"/>
  <c r="A501" i="15"/>
  <c r="A502" i="14"/>
  <c r="A512" i="15"/>
  <c r="A514" i="15"/>
  <c r="A517" i="15"/>
  <c r="A527" i="15"/>
  <c r="A528" i="15"/>
  <c r="A531" i="15"/>
  <c r="A536" i="15"/>
  <c r="A539" i="18"/>
  <c r="A541" i="18"/>
  <c r="A541" i="16"/>
  <c r="A541" i="15"/>
  <c r="A541" i="14"/>
  <c r="A541" i="13"/>
  <c r="A541" i="11"/>
  <c r="A433" i="10"/>
  <c r="A433" i="12"/>
  <c r="A433" i="16"/>
  <c r="A435" i="10"/>
  <c r="A435" i="12"/>
  <c r="A435" i="16"/>
  <c r="A437" i="10"/>
  <c r="A437" i="12"/>
  <c r="A437" i="16"/>
  <c r="A440" i="10"/>
  <c r="A440" i="12"/>
  <c r="A440" i="16"/>
  <c r="A446" i="10"/>
  <c r="A446" i="12"/>
  <c r="A446" i="16"/>
  <c r="A469" i="10"/>
  <c r="A469" i="12"/>
  <c r="A469" i="16"/>
  <c r="A475" i="10"/>
  <c r="A475" i="12"/>
  <c r="A475" i="16"/>
  <c r="A476" i="11"/>
  <c r="A478" i="11"/>
  <c r="A480" i="10"/>
  <c r="A480" i="12"/>
  <c r="U480" i="18"/>
  <c r="A481" i="10"/>
  <c r="A481" i="12"/>
  <c r="A483" i="16"/>
  <c r="A485" i="10"/>
  <c r="A485" i="12"/>
  <c r="A486" i="11"/>
  <c r="A487" i="11"/>
  <c r="A488" i="11"/>
  <c r="A492" i="10"/>
  <c r="A492" i="12"/>
  <c r="A492" i="16"/>
  <c r="A494" i="11"/>
  <c r="A495" i="10"/>
  <c r="A495" i="12"/>
  <c r="A495" i="16"/>
  <c r="A496" i="11"/>
  <c r="A498" i="10"/>
  <c r="A498" i="12"/>
  <c r="A498" i="16"/>
  <c r="A501" i="10"/>
  <c r="A501" i="12"/>
  <c r="A501" i="16"/>
  <c r="A502" i="10"/>
  <c r="A502" i="12"/>
  <c r="A502" i="16"/>
  <c r="A505" i="11"/>
  <c r="A512" i="10"/>
  <c r="A512" i="12"/>
  <c r="A512" i="16"/>
  <c r="A513" i="11"/>
  <c r="A514" i="10"/>
  <c r="A514" i="12"/>
  <c r="A514" i="16"/>
  <c r="A517" i="10"/>
  <c r="A517" i="12"/>
  <c r="A517" i="16"/>
  <c r="A520" i="11"/>
  <c r="A524" i="11"/>
  <c r="A525" i="11"/>
  <c r="A526" i="11"/>
  <c r="A527" i="10"/>
  <c r="A527" i="12"/>
  <c r="A527" i="16"/>
  <c r="A528" i="10"/>
  <c r="A528" i="12"/>
  <c r="A528" i="16"/>
  <c r="A531" i="10"/>
  <c r="A531" i="12"/>
  <c r="A531" i="16"/>
  <c r="A533" i="11"/>
  <c r="A534" i="11"/>
  <c r="A536" i="10"/>
  <c r="A536" i="12"/>
  <c r="A536" i="16"/>
  <c r="A539" i="10"/>
  <c r="A539" i="12"/>
  <c r="A539" i="16"/>
  <c r="A540" i="18"/>
  <c r="A541" i="10"/>
  <c r="A541" i="12"/>
  <c r="A542" i="10"/>
  <c r="A542" i="12"/>
  <c r="A542" i="16"/>
  <c r="A542" i="18"/>
  <c r="A543" i="11"/>
  <c r="A543" i="13"/>
  <c r="A544" i="10"/>
  <c r="A544" i="12"/>
  <c r="A544" i="16"/>
  <c r="A544" i="18"/>
  <c r="A545" i="10"/>
  <c r="A545" i="12"/>
  <c r="A545" i="16"/>
  <c r="A545" i="18"/>
  <c r="A546" i="15"/>
  <c r="A547" i="10"/>
  <c r="A547" i="12"/>
  <c r="A547" i="16"/>
  <c r="A547" i="18"/>
  <c r="A548" i="10"/>
  <c r="A548" i="12"/>
  <c r="A548" i="16"/>
  <c r="A548" i="18"/>
  <c r="A549" i="10"/>
  <c r="A549" i="12"/>
  <c r="A549" i="16"/>
  <c r="A549" i="18"/>
  <c r="A550" i="15"/>
  <c r="A551" i="15"/>
  <c r="A552" i="15"/>
  <c r="A553" i="14"/>
  <c r="A554" i="11"/>
  <c r="A554" i="13"/>
  <c r="A555" i="10"/>
  <c r="A555" i="12"/>
  <c r="A555" i="16"/>
  <c r="A555" i="18"/>
  <c r="A556" i="15"/>
  <c r="A557" i="11"/>
  <c r="A557" i="13"/>
  <c r="A558" i="10"/>
  <c r="A558" i="12"/>
  <c r="A558" i="16"/>
  <c r="A558" i="18"/>
  <c r="A559" i="11"/>
  <c r="A559" i="13"/>
  <c r="A560" i="14"/>
  <c r="A561" i="14"/>
  <c r="A562" i="14"/>
  <c r="A563" i="11"/>
  <c r="A563" i="13"/>
  <c r="A564" i="15"/>
  <c r="BA564" i="18"/>
  <c r="A565" i="10"/>
  <c r="A565" i="12"/>
  <c r="A565" i="16"/>
  <c r="A565" i="18"/>
  <c r="A566" i="10"/>
  <c r="A566" i="12"/>
  <c r="A566" i="16"/>
  <c r="A566" i="18"/>
  <c r="A567" i="11"/>
  <c r="A567" i="13"/>
  <c r="A568" i="11"/>
  <c r="A568" i="13"/>
  <c r="BA568" i="18"/>
  <c r="A569" i="11"/>
  <c r="A569" i="13"/>
  <c r="A570" i="15"/>
  <c r="A571" i="14"/>
  <c r="A572" i="15"/>
  <c r="A573" i="15"/>
  <c r="A574" i="10"/>
  <c r="A574" i="12"/>
  <c r="A574" i="16"/>
  <c r="A574" i="18"/>
  <c r="A575" i="14"/>
  <c r="A576" i="10"/>
  <c r="A576" i="12"/>
  <c r="A576" i="16"/>
  <c r="A576" i="18"/>
  <c r="A577" i="14"/>
  <c r="A578" i="10"/>
  <c r="A578" i="12"/>
  <c r="A578" i="16"/>
  <c r="A578" i="18"/>
  <c r="A579" i="14"/>
  <c r="A580" i="15"/>
  <c r="A581" i="11"/>
  <c r="A581" i="13"/>
  <c r="A582" i="15"/>
  <c r="A583" i="14"/>
  <c r="A584" i="10"/>
  <c r="A584" i="12"/>
  <c r="A584" i="16"/>
  <c r="A584" i="18"/>
  <c r="A585" i="10"/>
  <c r="A585" i="12"/>
  <c r="A585" i="16"/>
  <c r="A585" i="18"/>
  <c r="A586" i="14"/>
  <c r="A587" i="15"/>
  <c r="A588" i="11"/>
  <c r="A588" i="13"/>
  <c r="A589" i="11"/>
  <c r="A589" i="14"/>
  <c r="A590" i="11"/>
  <c r="A590" i="13"/>
  <c r="A591" i="14"/>
  <c r="A592" i="18"/>
  <c r="A593" i="15"/>
  <c r="A594" i="14"/>
  <c r="A595" i="15"/>
  <c r="A596" i="14"/>
  <c r="A597" i="15"/>
  <c r="A598" i="10"/>
  <c r="A598" i="12"/>
  <c r="A598" i="16"/>
  <c r="A598" i="18"/>
  <c r="A599" i="15"/>
  <c r="A600" i="10"/>
  <c r="A600" i="12"/>
  <c r="A600" i="16"/>
  <c r="A600" i="18"/>
  <c r="A601" i="15"/>
  <c r="A602" i="14"/>
  <c r="A603" i="11"/>
  <c r="A603" i="13"/>
  <c r="A604" i="10"/>
  <c r="A604" i="12"/>
  <c r="A604" i="16"/>
  <c r="A604" i="18"/>
  <c r="A605" i="14"/>
  <c r="A606" i="14"/>
  <c r="A607" i="16"/>
  <c r="A607" i="18"/>
  <c r="A608" i="16"/>
  <c r="A608" i="18"/>
  <c r="A609" i="15"/>
  <c r="I610" i="18"/>
  <c r="A610" i="11"/>
  <c r="A610" i="14"/>
  <c r="A611" i="11"/>
  <c r="A611" i="14"/>
  <c r="A612" i="10"/>
  <c r="A612" i="12"/>
  <c r="A612" i="13"/>
  <c r="A613" i="10"/>
  <c r="A613" i="12"/>
  <c r="A613" i="16"/>
  <c r="A613" i="15"/>
  <c r="A614" i="10"/>
  <c r="A614" i="12"/>
  <c r="A614" i="16"/>
  <c r="A614" i="18"/>
  <c r="A615" i="10"/>
  <c r="A615" i="12"/>
  <c r="A615" i="13"/>
  <c r="A616" i="15"/>
  <c r="A617" i="15"/>
  <c r="A618" i="11"/>
  <c r="A618" i="13"/>
  <c r="A619" i="11"/>
  <c r="A619" i="14"/>
  <c r="A620" i="11"/>
  <c r="A620" i="13"/>
  <c r="A621" i="11"/>
  <c r="A621" i="13"/>
  <c r="A622" i="11"/>
  <c r="A622" i="13"/>
  <c r="A623" i="14"/>
  <c r="A625" i="14"/>
  <c r="A626" i="11"/>
  <c r="A626" i="13"/>
  <c r="A627" i="10"/>
  <c r="A627" i="12"/>
  <c r="A627" i="16"/>
  <c r="A627" i="18"/>
  <c r="A628" i="14"/>
  <c r="A629" i="14"/>
  <c r="A630" i="11"/>
  <c r="A630" i="13"/>
  <c r="A632" i="14"/>
  <c r="A633" i="14"/>
  <c r="BA633" i="18"/>
  <c r="A634" i="11"/>
  <c r="A634" i="13"/>
  <c r="AH538" i="18"/>
  <c r="AI538" i="18" s="1"/>
  <c r="A542" i="11"/>
  <c r="A542" i="13"/>
  <c r="A543" i="14"/>
  <c r="A544" i="11"/>
  <c r="A544" i="13"/>
  <c r="A545" i="11"/>
  <c r="A545" i="13"/>
  <c r="A546" i="10"/>
  <c r="A546" i="12"/>
  <c r="A546" i="16"/>
  <c r="A547" i="11"/>
  <c r="A547" i="13"/>
  <c r="A548" i="11"/>
  <c r="A548" i="13"/>
  <c r="A549" i="11"/>
  <c r="A549" i="13"/>
  <c r="BA549" i="18"/>
  <c r="A550" i="10"/>
  <c r="A550" i="12"/>
  <c r="A550" i="16"/>
  <c r="A550" i="18"/>
  <c r="A551" i="10"/>
  <c r="A551" i="12"/>
  <c r="A551" i="16"/>
  <c r="A551" i="18"/>
  <c r="A552" i="10"/>
  <c r="A552" i="12"/>
  <c r="A552" i="16"/>
  <c r="A552" i="18"/>
  <c r="A554" i="14"/>
  <c r="A555" i="11"/>
  <c r="A555" i="13"/>
  <c r="A556" i="10"/>
  <c r="A556" i="12"/>
  <c r="A556" i="16"/>
  <c r="A556" i="18"/>
  <c r="A557" i="14"/>
  <c r="A558" i="11"/>
  <c r="A558" i="13"/>
  <c r="A559" i="14"/>
  <c r="A562" i="15"/>
  <c r="A563" i="14"/>
  <c r="A564" i="10"/>
  <c r="A564" i="12"/>
  <c r="A564" i="16"/>
  <c r="A564" i="18"/>
  <c r="A565" i="11"/>
  <c r="A565" i="13"/>
  <c r="A566" i="11"/>
  <c r="A566" i="13"/>
  <c r="A567" i="14"/>
  <c r="A568" i="14"/>
  <c r="A569" i="14"/>
  <c r="A570" i="10"/>
  <c r="A570" i="12"/>
  <c r="A570" i="16"/>
  <c r="AH570" i="18"/>
  <c r="A572" i="10"/>
  <c r="A572" i="12"/>
  <c r="A572" i="16"/>
  <c r="A573" i="10"/>
  <c r="A573" i="12"/>
  <c r="A573" i="16"/>
  <c r="A574" i="11"/>
  <c r="A574" i="13"/>
  <c r="A576" i="11"/>
  <c r="A576" i="13"/>
  <c r="A578" i="11"/>
  <c r="A578" i="13"/>
  <c r="A579" i="15"/>
  <c r="A580" i="10"/>
  <c r="A580" i="12"/>
  <c r="A580" i="16"/>
  <c r="A580" i="18"/>
  <c r="A581" i="14"/>
  <c r="A582" i="10"/>
  <c r="A582" i="12"/>
  <c r="A582" i="16"/>
  <c r="A584" i="11"/>
  <c r="A584" i="13"/>
  <c r="A585" i="11"/>
  <c r="A585" i="13"/>
  <c r="A586" i="15"/>
  <c r="A587" i="12"/>
  <c r="A587" i="16"/>
  <c r="A587" i="18"/>
  <c r="A588" i="14"/>
  <c r="A589" i="15"/>
  <c r="A590" i="14"/>
  <c r="A591" i="15"/>
  <c r="A593" i="18"/>
  <c r="A594" i="15"/>
  <c r="A595" i="10"/>
  <c r="A595" i="12"/>
  <c r="A595" i="16"/>
  <c r="A595" i="18"/>
  <c r="A596" i="15"/>
  <c r="A597" i="10"/>
  <c r="A597" i="12"/>
  <c r="A597" i="16"/>
  <c r="A597" i="18"/>
  <c r="A598" i="11"/>
  <c r="A598" i="13"/>
  <c r="A599" i="10"/>
  <c r="A599" i="12"/>
  <c r="A599" i="16"/>
  <c r="A599" i="18"/>
  <c r="A600" i="11"/>
  <c r="A600" i="13"/>
  <c r="A601" i="18"/>
  <c r="A602" i="15"/>
  <c r="A603" i="14"/>
  <c r="A604" i="11"/>
  <c r="A604" i="13"/>
  <c r="A605" i="15"/>
  <c r="A606" i="15"/>
  <c r="A607" i="10"/>
  <c r="A607" i="12"/>
  <c r="A607" i="13"/>
  <c r="A608" i="10"/>
  <c r="A608" i="12"/>
  <c r="A609" i="16"/>
  <c r="A610" i="15"/>
  <c r="A611" i="15"/>
  <c r="A612" i="11"/>
  <c r="A612" i="14"/>
  <c r="A613" i="11"/>
  <c r="A613" i="13"/>
  <c r="A614" i="11"/>
  <c r="A614" i="13"/>
  <c r="A616" i="16"/>
  <c r="A616" i="18"/>
  <c r="A617" i="16"/>
  <c r="A617" i="18"/>
  <c r="AH617" i="18"/>
  <c r="A618" i="14"/>
  <c r="A619" i="15"/>
  <c r="A620" i="14"/>
  <c r="A621" i="14"/>
  <c r="A622" i="14"/>
  <c r="A623" i="15"/>
  <c r="A625" i="15"/>
  <c r="A626" i="14"/>
  <c r="A627" i="11"/>
  <c r="A627" i="13"/>
  <c r="A629" i="15"/>
  <c r="A630" i="14"/>
  <c r="A633" i="15"/>
  <c r="A634" i="14"/>
  <c r="A542" i="14"/>
  <c r="A543" i="15"/>
  <c r="A547" i="14"/>
  <c r="A554" i="15"/>
  <c r="A557" i="15"/>
  <c r="A559" i="15"/>
  <c r="A563" i="15"/>
  <c r="A567" i="15"/>
  <c r="A568" i="15"/>
  <c r="A569" i="15"/>
  <c r="A581" i="15"/>
  <c r="A588" i="15"/>
  <c r="A589" i="16"/>
  <c r="A589" i="18"/>
  <c r="A590" i="15"/>
  <c r="A603" i="15"/>
  <c r="A610" i="16"/>
  <c r="A610" i="18"/>
  <c r="A611" i="16"/>
  <c r="A611" i="18"/>
  <c r="A612" i="15"/>
  <c r="A618" i="15"/>
  <c r="A619" i="16"/>
  <c r="A619" i="18"/>
  <c r="A620" i="15"/>
  <c r="A621" i="15"/>
  <c r="A622" i="15"/>
  <c r="A626" i="15"/>
  <c r="A630" i="15"/>
  <c r="A634" i="15"/>
  <c r="A635" i="14"/>
  <c r="A635" i="13"/>
  <c r="A635" i="11"/>
  <c r="A635" i="18"/>
  <c r="A635" i="16"/>
  <c r="A635" i="15"/>
  <c r="A543" i="10"/>
  <c r="A543" i="12"/>
  <c r="A543" i="16"/>
  <c r="A554" i="10"/>
  <c r="A554" i="12"/>
  <c r="A554" i="16"/>
  <c r="A557" i="10"/>
  <c r="A557" i="12"/>
  <c r="A557" i="16"/>
  <c r="A559" i="10"/>
  <c r="A559" i="12"/>
  <c r="A559" i="16"/>
  <c r="A563" i="10"/>
  <c r="A563" i="12"/>
  <c r="A563" i="16"/>
  <c r="A567" i="10"/>
  <c r="A567" i="12"/>
  <c r="A567" i="16"/>
  <c r="A568" i="10"/>
  <c r="A568" i="12"/>
  <c r="A568" i="16"/>
  <c r="A569" i="10"/>
  <c r="A569" i="12"/>
  <c r="A569" i="16"/>
  <c r="A579" i="11"/>
  <c r="A581" i="10"/>
  <c r="A581" i="12"/>
  <c r="A581" i="16"/>
  <c r="A586" i="11"/>
  <c r="A588" i="10"/>
  <c r="A588" i="12"/>
  <c r="A588" i="16"/>
  <c r="A589" i="10"/>
  <c r="A589" i="12"/>
  <c r="A590" i="10"/>
  <c r="A590" i="12"/>
  <c r="A590" i="16"/>
  <c r="A591" i="11"/>
  <c r="A594" i="11"/>
  <c r="A596" i="11"/>
  <c r="A602" i="11"/>
  <c r="A603" i="10"/>
  <c r="A603" i="12"/>
  <c r="A603" i="16"/>
  <c r="A605" i="11"/>
  <c r="A610" i="10"/>
  <c r="A610" i="12"/>
  <c r="A611" i="10"/>
  <c r="A611" i="12"/>
  <c r="A612" i="16"/>
  <c r="A615" i="16"/>
  <c r="A616" i="11"/>
  <c r="A617" i="11"/>
  <c r="A618" i="10"/>
  <c r="A618" i="12"/>
  <c r="A618" i="16"/>
  <c r="A619" i="10"/>
  <c r="A619" i="12"/>
  <c r="A620" i="10"/>
  <c r="A620" i="12"/>
  <c r="A620" i="16"/>
  <c r="A621" i="10"/>
  <c r="A621" i="12"/>
  <c r="A621" i="16"/>
  <c r="A622" i="10"/>
  <c r="A622" i="12"/>
  <c r="A622" i="16"/>
  <c r="A623" i="11"/>
  <c r="A626" i="10"/>
  <c r="A626" i="12"/>
  <c r="A626" i="16"/>
  <c r="W627" i="18"/>
  <c r="A630" i="10"/>
  <c r="A630" i="12"/>
  <c r="A630" i="16"/>
  <c r="W631" i="18"/>
  <c r="A633" i="11"/>
  <c r="A634" i="10"/>
  <c r="A634" i="12"/>
  <c r="A634" i="16"/>
  <c r="A635" i="10"/>
  <c r="A635" i="12"/>
  <c r="A636" i="10"/>
  <c r="A636" i="12"/>
  <c r="A636" i="16"/>
  <c r="A636" i="18"/>
  <c r="A637" i="10"/>
  <c r="A637" i="12"/>
  <c r="A637" i="16"/>
  <c r="A637" i="18"/>
  <c r="A638" i="15"/>
  <c r="A639" i="11"/>
  <c r="A639" i="13"/>
  <c r="A640" i="10"/>
  <c r="A640" i="12"/>
  <c r="A640" i="16"/>
  <c r="A640" i="18"/>
  <c r="A641" i="14"/>
  <c r="A642" i="14"/>
  <c r="A643" i="10"/>
  <c r="A643" i="12"/>
  <c r="A643" i="16"/>
  <c r="A643" i="18"/>
  <c r="A644" i="10"/>
  <c r="A644" i="12"/>
  <c r="A644" i="16"/>
  <c r="A644" i="18"/>
  <c r="A645" i="14"/>
  <c r="A646" i="14"/>
  <c r="BA646" i="18"/>
  <c r="A647" i="11"/>
  <c r="A647" i="13"/>
  <c r="A648" i="10"/>
  <c r="A648" i="12"/>
  <c r="A648" i="16"/>
  <c r="A648" i="18"/>
  <c r="A649" i="15"/>
  <c r="A650" i="14"/>
  <c r="A651" i="14"/>
  <c r="A652" i="14"/>
  <c r="A653" i="10"/>
  <c r="A653" i="12"/>
  <c r="A653" i="16"/>
  <c r="A653" i="18"/>
  <c r="A654" i="10"/>
  <c r="A654" i="12"/>
  <c r="A654" i="16"/>
  <c r="A654" i="18"/>
  <c r="A655" i="11"/>
  <c r="A655" i="13"/>
  <c r="A656" i="11"/>
  <c r="A656" i="13"/>
  <c r="A657" i="15"/>
  <c r="A658" i="14"/>
  <c r="A659" i="11"/>
  <c r="A659" i="13"/>
  <c r="A660" i="11"/>
  <c r="A660" i="13"/>
  <c r="A661" i="15"/>
  <c r="A662" i="10"/>
  <c r="A662" i="12"/>
  <c r="A662" i="16"/>
  <c r="A662" i="18"/>
  <c r="A663" i="11"/>
  <c r="A663" i="13"/>
  <c r="A664" i="10"/>
  <c r="A664" i="12"/>
  <c r="A664" i="16"/>
  <c r="A664" i="18"/>
  <c r="A665" i="15"/>
  <c r="A666" i="15"/>
  <c r="A667" i="15"/>
  <c r="A668" i="15"/>
  <c r="A669" i="14"/>
  <c r="A670" i="15"/>
  <c r="A671" i="11"/>
  <c r="A671" i="13"/>
  <c r="A672" i="15"/>
  <c r="A673" i="11"/>
  <c r="A673" i="13"/>
  <c r="A674" i="15"/>
  <c r="A675" i="10"/>
  <c r="A675" i="12"/>
  <c r="A675" i="16"/>
  <c r="A675" i="18"/>
  <c r="A676" i="11"/>
  <c r="A676" i="13"/>
  <c r="BA676" i="18"/>
  <c r="A677" i="11"/>
  <c r="A677" i="13"/>
  <c r="A678" i="15"/>
  <c r="A679" i="11"/>
  <c r="A679" i="13"/>
  <c r="A680" i="14"/>
  <c r="A681" i="10"/>
  <c r="A681" i="12"/>
  <c r="A681" i="16"/>
  <c r="A681" i="18"/>
  <c r="A682" i="11"/>
  <c r="A682" i="13"/>
  <c r="A683" i="15"/>
  <c r="A684" i="11"/>
  <c r="A684" i="13"/>
  <c r="A685" i="11"/>
  <c r="A685" i="13"/>
  <c r="A686" i="14"/>
  <c r="A687" i="14"/>
  <c r="A688" i="11"/>
  <c r="A688" i="13"/>
  <c r="A689" i="10"/>
  <c r="A689" i="12"/>
  <c r="A689" i="16"/>
  <c r="A689" i="18"/>
  <c r="A690" i="18"/>
  <c r="A690" i="16"/>
  <c r="A690" i="12"/>
  <c r="A690" i="10"/>
  <c r="A690" i="13"/>
  <c r="A690" i="11"/>
  <c r="A690" i="15"/>
  <c r="A636" i="11"/>
  <c r="A636" i="13"/>
  <c r="A637" i="11"/>
  <c r="A637" i="13"/>
  <c r="A638" i="10"/>
  <c r="A638" i="12"/>
  <c r="A638" i="16"/>
  <c r="A638" i="18"/>
  <c r="A639" i="14"/>
  <c r="A640" i="11"/>
  <c r="A640" i="13"/>
  <c r="A641" i="15"/>
  <c r="A642" i="15"/>
  <c r="A643" i="11"/>
  <c r="A643" i="13"/>
  <c r="A644" i="11"/>
  <c r="A644" i="13"/>
  <c r="A645" i="15"/>
  <c r="U645" i="18"/>
  <c r="A646" i="15"/>
  <c r="A647" i="14"/>
  <c r="A648" i="11"/>
  <c r="A648" i="13"/>
  <c r="A649" i="16"/>
  <c r="A650" i="15"/>
  <c r="A651" i="15"/>
  <c r="A652" i="15"/>
  <c r="A653" i="11"/>
  <c r="A653" i="13"/>
  <c r="A654" i="11"/>
  <c r="A654" i="13"/>
  <c r="A655" i="14"/>
  <c r="A656" i="14"/>
  <c r="A657" i="10"/>
  <c r="A657" i="12"/>
  <c r="A657" i="16"/>
  <c r="A657" i="18"/>
  <c r="A658" i="15"/>
  <c r="A659" i="14"/>
  <c r="A660" i="14"/>
  <c r="A661" i="10"/>
  <c r="A661" i="12"/>
  <c r="A661" i="16"/>
  <c r="A661" i="18"/>
  <c r="A662" i="11"/>
  <c r="A662" i="13"/>
  <c r="A663" i="14"/>
  <c r="A664" i="11"/>
  <c r="A664" i="13"/>
  <c r="BA664" i="18"/>
  <c r="A665" i="10"/>
  <c r="A665" i="12"/>
  <c r="A665" i="16"/>
  <c r="A665" i="18"/>
  <c r="A666" i="10"/>
  <c r="A666" i="12"/>
  <c r="A666" i="16"/>
  <c r="A666" i="18"/>
  <c r="A667" i="10"/>
  <c r="A667" i="12"/>
  <c r="A667" i="16"/>
  <c r="A667" i="18"/>
  <c r="A668" i="10"/>
  <c r="A668" i="12"/>
  <c r="A668" i="16"/>
  <c r="A668" i="18"/>
  <c r="A669" i="15"/>
  <c r="A670" i="18"/>
  <c r="A673" i="14"/>
  <c r="A676" i="14"/>
  <c r="A677" i="14"/>
  <c r="A679" i="14"/>
  <c r="A680" i="15"/>
  <c r="A682" i="14"/>
  <c r="A683" i="18"/>
  <c r="A684" i="14"/>
  <c r="A685" i="14"/>
  <c r="A686" i="15"/>
  <c r="A687" i="15"/>
  <c r="A688" i="14"/>
  <c r="A689" i="11"/>
  <c r="A689" i="13"/>
  <c r="A692" i="18"/>
  <c r="A692" i="16"/>
  <c r="A692" i="12"/>
  <c r="A692" i="10"/>
  <c r="A692" i="13"/>
  <c r="A692" i="11"/>
  <c r="A636" i="14"/>
  <c r="A637" i="14"/>
  <c r="A638" i="11"/>
  <c r="A638" i="13"/>
  <c r="A639" i="15"/>
  <c r="A640" i="14"/>
  <c r="A641" i="10"/>
  <c r="A641" i="12"/>
  <c r="A641" i="16"/>
  <c r="A641" i="18"/>
  <c r="A642" i="10"/>
  <c r="A642" i="12"/>
  <c r="A642" i="16"/>
  <c r="A642" i="18"/>
  <c r="A647" i="15"/>
  <c r="A651" i="18"/>
  <c r="A655" i="15"/>
  <c r="A656" i="15"/>
  <c r="A658" i="18"/>
  <c r="A659" i="15"/>
  <c r="A660" i="15"/>
  <c r="A661" i="13"/>
  <c r="A662" i="14"/>
  <c r="A663" i="15"/>
  <c r="A664" i="14"/>
  <c r="A666" i="11"/>
  <c r="A666" i="13"/>
  <c r="A667" i="11"/>
  <c r="A667" i="13"/>
  <c r="A668" i="13"/>
  <c r="A669" i="10"/>
  <c r="A669" i="12"/>
  <c r="A669" i="16"/>
  <c r="A669" i="18"/>
  <c r="A670" i="11"/>
  <c r="A670" i="13"/>
  <c r="A671" i="15"/>
  <c r="A673" i="15"/>
  <c r="A676" i="15"/>
  <c r="A677" i="15"/>
  <c r="A679" i="15"/>
  <c r="U679" i="18"/>
  <c r="A680" i="10"/>
  <c r="A680" i="12"/>
  <c r="A680" i="16"/>
  <c r="A680" i="18"/>
  <c r="A682" i="15"/>
  <c r="A684" i="15"/>
  <c r="A685" i="15"/>
  <c r="AG687" i="18"/>
  <c r="A688" i="15"/>
  <c r="A639" i="10"/>
  <c r="A639" i="12"/>
  <c r="A639" i="16"/>
  <c r="A641" i="11"/>
  <c r="A642" i="11"/>
  <c r="A645" i="11"/>
  <c r="A646" i="11"/>
  <c r="A647" i="10"/>
  <c r="A647" i="12"/>
  <c r="A647" i="16"/>
  <c r="A650" i="11"/>
  <c r="A651" i="11"/>
  <c r="A652" i="11"/>
  <c r="A655" i="10"/>
  <c r="A655" i="12"/>
  <c r="A655" i="16"/>
  <c r="A656" i="10"/>
  <c r="A656" i="12"/>
  <c r="A656" i="16"/>
  <c r="A658" i="11"/>
  <c r="A659" i="10"/>
  <c r="A659" i="12"/>
  <c r="A659" i="16"/>
  <c r="A660" i="10"/>
  <c r="A660" i="12"/>
  <c r="A660" i="16"/>
  <c r="A663" i="10"/>
  <c r="A663" i="12"/>
  <c r="A663" i="16"/>
  <c r="A669" i="11"/>
  <c r="A671" i="10"/>
  <c r="A671" i="12"/>
  <c r="A671" i="16"/>
  <c r="A673" i="10"/>
  <c r="A673" i="12"/>
  <c r="A673" i="16"/>
  <c r="A676" i="10"/>
  <c r="A676" i="12"/>
  <c r="A676" i="16"/>
  <c r="A677" i="10"/>
  <c r="A677" i="12"/>
  <c r="A677" i="16"/>
  <c r="A679" i="10"/>
  <c r="A679" i="12"/>
  <c r="A679" i="16"/>
  <c r="A680" i="11"/>
  <c r="AE681" i="18"/>
  <c r="A682" i="10"/>
  <c r="A682" i="12"/>
  <c r="A682" i="16"/>
  <c r="A684" i="10"/>
  <c r="A684" i="12"/>
  <c r="A684" i="16"/>
  <c r="A685" i="10"/>
  <c r="A685" i="12"/>
  <c r="A685" i="16"/>
  <c r="A686" i="11"/>
  <c r="A687" i="11"/>
  <c r="A688" i="10"/>
  <c r="A688" i="12"/>
  <c r="A688" i="16"/>
  <c r="A690" i="14"/>
  <c r="A692" i="14"/>
  <c r="A691" i="15"/>
  <c r="BA691" i="18"/>
  <c r="A693" i="10"/>
  <c r="A693" i="12"/>
  <c r="A693" i="16"/>
  <c r="A693" i="18"/>
  <c r="A694" i="15"/>
  <c r="A695" i="11"/>
  <c r="A695" i="13"/>
  <c r="BA695" i="18"/>
  <c r="A696" i="11"/>
  <c r="A696" i="13"/>
  <c r="U696" i="18"/>
  <c r="A697" i="10"/>
  <c r="A697" i="12"/>
  <c r="A697" i="16"/>
  <c r="A697" i="18"/>
  <c r="A698" i="15"/>
  <c r="A699" i="14"/>
  <c r="A700" i="14"/>
  <c r="A701" i="15"/>
  <c r="A702" i="15"/>
  <c r="A703" i="15"/>
  <c r="A704" i="14"/>
  <c r="A705" i="10"/>
  <c r="A705" i="12"/>
  <c r="A705" i="16"/>
  <c r="A705" i="18"/>
  <c r="A706" i="15"/>
  <c r="A707" i="11"/>
  <c r="A707" i="13"/>
  <c r="A708" i="15"/>
  <c r="A709" i="15"/>
  <c r="A710" i="14"/>
  <c r="A711" i="14"/>
  <c r="A712" i="14"/>
  <c r="A713" i="11"/>
  <c r="A713" i="13"/>
  <c r="A714" i="11"/>
  <c r="A714" i="13"/>
  <c r="A715" i="10"/>
  <c r="A715" i="12"/>
  <c r="A715" i="16"/>
  <c r="A715" i="18"/>
  <c r="A716" i="15"/>
  <c r="A717" i="15"/>
  <c r="A718" i="14"/>
  <c r="A719" i="15"/>
  <c r="A720" i="14"/>
  <c r="A721" i="11"/>
  <c r="A721" i="13"/>
  <c r="A722" i="10"/>
  <c r="A722" i="12"/>
  <c r="A722" i="16"/>
  <c r="A722" i="18"/>
  <c r="A723" i="14"/>
  <c r="A724" i="11"/>
  <c r="A724" i="13"/>
  <c r="A725" i="10"/>
  <c r="A725" i="12"/>
  <c r="A725" i="16"/>
  <c r="A725" i="18"/>
  <c r="A726" i="15"/>
  <c r="A727" i="10"/>
  <c r="A727" i="12"/>
  <c r="A727" i="16"/>
  <c r="A727" i="18"/>
  <c r="A728" i="11"/>
  <c r="A728" i="13"/>
  <c r="A729" i="12"/>
  <c r="A729" i="16"/>
  <c r="A729" i="18"/>
  <c r="A730" i="14"/>
  <c r="A731" i="11"/>
  <c r="A731" i="13"/>
  <c r="A732" i="15"/>
  <c r="A733" i="15"/>
  <c r="A734" i="11"/>
  <c r="A734" i="13"/>
  <c r="A735" i="14"/>
  <c r="A736" i="11"/>
  <c r="A736" i="13"/>
  <c r="A737" i="15"/>
  <c r="A738" i="14"/>
  <c r="A739" i="11"/>
  <c r="A739" i="13"/>
  <c r="A740" i="11"/>
  <c r="A740" i="13"/>
  <c r="A741" i="15"/>
  <c r="A742" i="10"/>
  <c r="A742" i="12"/>
  <c r="A742" i="16"/>
  <c r="A742" i="18"/>
  <c r="A743" i="10"/>
  <c r="A743" i="12"/>
  <c r="A743" i="16"/>
  <c r="A743" i="18"/>
  <c r="A744" i="11"/>
  <c r="A744" i="13"/>
  <c r="A745" i="10"/>
  <c r="A745" i="12"/>
  <c r="A745" i="16"/>
  <c r="A745" i="18"/>
  <c r="A746" i="15"/>
  <c r="A747" i="15"/>
  <c r="A748" i="14"/>
  <c r="A749" i="11"/>
  <c r="A749" i="13"/>
  <c r="A750" i="10"/>
  <c r="A750" i="12"/>
  <c r="A750" i="16"/>
  <c r="A750" i="18"/>
  <c r="A752" i="11"/>
  <c r="A752" i="13"/>
  <c r="BA753" i="18"/>
  <c r="A754" i="10"/>
  <c r="A754" i="12"/>
  <c r="A754" i="16"/>
  <c r="A754" i="18"/>
  <c r="A755" i="11"/>
  <c r="A755" i="13"/>
  <c r="A756" i="10"/>
  <c r="A756" i="12"/>
  <c r="A756" i="16"/>
  <c r="A756" i="18"/>
  <c r="A757" i="10"/>
  <c r="A757" i="12"/>
  <c r="A757" i="16"/>
  <c r="A757" i="18"/>
  <c r="A759" i="11"/>
  <c r="A759" i="13"/>
  <c r="A760" i="10"/>
  <c r="A760" i="12"/>
  <c r="A760" i="16"/>
  <c r="A760" i="18"/>
  <c r="A761" i="11"/>
  <c r="A761" i="13"/>
  <c r="BA761" i="18"/>
  <c r="A762" i="10"/>
  <c r="A762" i="12"/>
  <c r="A762" i="16"/>
  <c r="A762" i="18"/>
  <c r="A763" i="10"/>
  <c r="A763" i="12"/>
  <c r="A763" i="16"/>
  <c r="A763" i="18"/>
  <c r="A764" i="14"/>
  <c r="A765" i="10"/>
  <c r="A765" i="12"/>
  <c r="A765" i="16"/>
  <c r="A765" i="18"/>
  <c r="A767" i="10"/>
  <c r="A767" i="12"/>
  <c r="A767" i="16"/>
  <c r="A767" i="18"/>
  <c r="A768" i="11"/>
  <c r="A768" i="13"/>
  <c r="A769" i="11"/>
  <c r="A769" i="13"/>
  <c r="A770" i="10"/>
  <c r="A770" i="12"/>
  <c r="A699" i="15"/>
  <c r="A700" i="15"/>
  <c r="A704" i="15"/>
  <c r="A710" i="15"/>
  <c r="A711" i="15"/>
  <c r="A712" i="15"/>
  <c r="A718" i="15"/>
  <c r="A720" i="15"/>
  <c r="A723" i="15"/>
  <c r="A724" i="14"/>
  <c r="A728" i="14"/>
  <c r="A730" i="15"/>
  <c r="A731" i="14"/>
  <c r="A734" i="14"/>
  <c r="A735" i="15"/>
  <c r="A736" i="14"/>
  <c r="A738" i="15"/>
  <c r="A739" i="14"/>
  <c r="A748" i="15"/>
  <c r="A755" i="14"/>
  <c r="A759" i="14"/>
  <c r="A761" i="14"/>
  <c r="A764" i="15"/>
  <c r="A768" i="14"/>
  <c r="A769" i="14"/>
  <c r="A771" i="13"/>
  <c r="A771" i="11"/>
  <c r="A771" i="18"/>
  <c r="A771" i="16"/>
  <c r="A771" i="12"/>
  <c r="A771" i="10"/>
  <c r="A771" i="14"/>
  <c r="A695" i="15"/>
  <c r="A696" i="15"/>
  <c r="A699" i="10"/>
  <c r="A699" i="12"/>
  <c r="A699" i="16"/>
  <c r="A699" i="18"/>
  <c r="A700" i="10"/>
  <c r="A700" i="12"/>
  <c r="A700" i="16"/>
  <c r="A700" i="18"/>
  <c r="A704" i="10"/>
  <c r="A704" i="12"/>
  <c r="A704" i="16"/>
  <c r="A704" i="18"/>
  <c r="A707" i="15"/>
  <c r="A710" i="10"/>
  <c r="A710" i="12"/>
  <c r="A710" i="16"/>
  <c r="A710" i="18"/>
  <c r="A711" i="10"/>
  <c r="A711" i="12"/>
  <c r="A711" i="16"/>
  <c r="A711" i="18"/>
  <c r="A712" i="10"/>
  <c r="A712" i="12"/>
  <c r="A712" i="16"/>
  <c r="A712" i="18"/>
  <c r="A713" i="15"/>
  <c r="A714" i="15"/>
  <c r="A718" i="10"/>
  <c r="A718" i="12"/>
  <c r="A718" i="16"/>
  <c r="A718" i="18"/>
  <c r="A720" i="10"/>
  <c r="A720" i="12"/>
  <c r="A720" i="16"/>
  <c r="A720" i="18"/>
  <c r="A721" i="15"/>
  <c r="A723" i="10"/>
  <c r="A723" i="12"/>
  <c r="A723" i="16"/>
  <c r="A723" i="18"/>
  <c r="A724" i="15"/>
  <c r="A728" i="15"/>
  <c r="A730" i="10"/>
  <c r="A730" i="12"/>
  <c r="A730" i="16"/>
  <c r="A730" i="18"/>
  <c r="A731" i="15"/>
  <c r="A734" i="15"/>
  <c r="U734" i="18"/>
  <c r="A735" i="10"/>
  <c r="A735" i="12"/>
  <c r="A735" i="16"/>
  <c r="A735" i="18"/>
  <c r="A736" i="15"/>
  <c r="A738" i="10"/>
  <c r="A738" i="12"/>
  <c r="A738" i="16"/>
  <c r="A738" i="18"/>
  <c r="A739" i="15"/>
  <c r="A740" i="15"/>
  <c r="A744" i="15"/>
  <c r="A748" i="10"/>
  <c r="A748" i="12"/>
  <c r="A748" i="16"/>
  <c r="A748" i="18"/>
  <c r="A749" i="15"/>
  <c r="A752" i="15"/>
  <c r="A755" i="15"/>
  <c r="A759" i="15"/>
  <c r="A761" i="15"/>
  <c r="A764" i="10"/>
  <c r="A764" i="12"/>
  <c r="A764" i="16"/>
  <c r="A764" i="18"/>
  <c r="A768" i="15"/>
  <c r="A769" i="15"/>
  <c r="A695" i="10"/>
  <c r="A695" i="12"/>
  <c r="A695" i="16"/>
  <c r="A696" i="10"/>
  <c r="A696" i="12"/>
  <c r="A696" i="16"/>
  <c r="A699" i="11"/>
  <c r="A700" i="11"/>
  <c r="A704" i="11"/>
  <c r="U704" i="18"/>
  <c r="A707" i="10"/>
  <c r="A707" i="12"/>
  <c r="A707" i="16"/>
  <c r="AE707" i="18"/>
  <c r="A710" i="11"/>
  <c r="A711" i="11"/>
  <c r="A712" i="11"/>
  <c r="A713" i="10"/>
  <c r="A713" i="12"/>
  <c r="A713" i="16"/>
  <c r="A714" i="10"/>
  <c r="A714" i="12"/>
  <c r="A714" i="16"/>
  <c r="A718" i="11"/>
  <c r="A720" i="11"/>
  <c r="A721" i="10"/>
  <c r="A721" i="12"/>
  <c r="A721" i="16"/>
  <c r="A723" i="11"/>
  <c r="A724" i="10"/>
  <c r="A724" i="12"/>
  <c r="A724" i="16"/>
  <c r="A728" i="10"/>
  <c r="A728" i="12"/>
  <c r="A728" i="16"/>
  <c r="A730" i="11"/>
  <c r="A731" i="10"/>
  <c r="A731" i="12"/>
  <c r="A731" i="16"/>
  <c r="A734" i="10"/>
  <c r="A734" i="12"/>
  <c r="A734" i="16"/>
  <c r="A735" i="11"/>
  <c r="A736" i="10"/>
  <c r="A736" i="12"/>
  <c r="A736" i="16"/>
  <c r="A738" i="11"/>
  <c r="A739" i="10"/>
  <c r="A739" i="12"/>
  <c r="A739" i="16"/>
  <c r="BA739" i="18"/>
  <c r="A740" i="10"/>
  <c r="A740" i="12"/>
  <c r="A740" i="16"/>
  <c r="A744" i="10"/>
  <c r="A744" i="12"/>
  <c r="A744" i="16"/>
  <c r="A748" i="11"/>
  <c r="BA748" i="18"/>
  <c r="A749" i="10"/>
  <c r="A749" i="12"/>
  <c r="A749" i="16"/>
  <c r="A752" i="10"/>
  <c r="A752" i="12"/>
  <c r="A752" i="16"/>
  <c r="A755" i="10"/>
  <c r="A755" i="12"/>
  <c r="A755" i="16"/>
  <c r="BA758" i="18"/>
  <c r="A759" i="10"/>
  <c r="A759" i="12"/>
  <c r="A759" i="16"/>
  <c r="A761" i="10"/>
  <c r="A761" i="12"/>
  <c r="A761" i="16"/>
  <c r="U761" i="18"/>
  <c r="A764" i="11"/>
  <c r="A768" i="10"/>
  <c r="A768" i="12"/>
  <c r="A768" i="16"/>
  <c r="A769" i="10"/>
  <c r="A769" i="12"/>
  <c r="A769" i="16"/>
  <c r="A770" i="14"/>
  <c r="A770" i="13"/>
  <c r="A770" i="15"/>
  <c r="A771" i="15"/>
  <c r="A772" i="15"/>
  <c r="A773" i="16"/>
  <c r="A773" i="18"/>
  <c r="A774" i="15"/>
  <c r="A776" i="18"/>
  <c r="A777" i="11"/>
  <c r="A777" i="13"/>
  <c r="A778" i="11"/>
  <c r="A778" i="13"/>
  <c r="A779" i="14"/>
  <c r="A780" i="11"/>
  <c r="A780" i="13"/>
  <c r="A781" i="10"/>
  <c r="A781" i="12"/>
  <c r="A781" i="16"/>
  <c r="A781" i="18"/>
  <c r="A782" i="11"/>
  <c r="A782" i="13"/>
  <c r="A783" i="15"/>
  <c r="A784" i="10"/>
  <c r="A784" i="12"/>
  <c r="A784" i="16"/>
  <c r="A784" i="18"/>
  <c r="A785" i="14"/>
  <c r="A786" i="15"/>
  <c r="A787" i="14"/>
  <c r="A788" i="14"/>
  <c r="A789" i="11"/>
  <c r="A789" i="13"/>
  <c r="A790" i="14"/>
  <c r="A791" i="15"/>
  <c r="A792" i="14"/>
  <c r="A793" i="11"/>
  <c r="A793" i="13"/>
  <c r="A794" i="11"/>
  <c r="A794" i="13"/>
  <c r="A795" i="11"/>
  <c r="A795" i="13"/>
  <c r="A796" i="15"/>
  <c r="A797" i="14"/>
  <c r="AI797" i="18"/>
  <c r="A798" i="11"/>
  <c r="A798" i="13"/>
  <c r="A799" i="14"/>
  <c r="A800" i="14"/>
  <c r="A801" i="14"/>
  <c r="A802" i="11"/>
  <c r="A802" i="13"/>
  <c r="A803" i="14"/>
  <c r="A804" i="15"/>
  <c r="A805" i="15"/>
  <c r="A806" i="10"/>
  <c r="A806" i="12"/>
  <c r="A806" i="16"/>
  <c r="A806" i="18"/>
  <c r="A807" i="14"/>
  <c r="A808" i="11"/>
  <c r="A808" i="13"/>
  <c r="A809" i="10"/>
  <c r="A809" i="12"/>
  <c r="A809" i="16"/>
  <c r="A809" i="18"/>
  <c r="A810" i="10"/>
  <c r="A810" i="12"/>
  <c r="A810" i="16"/>
  <c r="A810" i="18"/>
  <c r="A811" i="14"/>
  <c r="A812" i="14"/>
  <c r="A813" i="14"/>
  <c r="A814" i="11"/>
  <c r="A814" i="13"/>
  <c r="A815" i="11"/>
  <c r="A815" i="13"/>
  <c r="A816" i="11"/>
  <c r="A816" i="13"/>
  <c r="A817" i="11"/>
  <c r="A817" i="13"/>
  <c r="A818" i="11"/>
  <c r="A818" i="13"/>
  <c r="A819" i="10"/>
  <c r="A819" i="12"/>
  <c r="A819" i="16"/>
  <c r="A819" i="18"/>
  <c r="A823" i="14"/>
  <c r="A779" i="15"/>
  <c r="A785" i="15"/>
  <c r="A787" i="15"/>
  <c r="A788" i="15"/>
  <c r="A790" i="15"/>
  <c r="A792" i="15"/>
  <c r="A797" i="15"/>
  <c r="A799" i="15"/>
  <c r="A800" i="15"/>
  <c r="A801" i="15"/>
  <c r="A803" i="15"/>
  <c r="A807" i="15"/>
  <c r="A808" i="14"/>
  <c r="A811" i="15"/>
  <c r="A812" i="15"/>
  <c r="A813" i="15"/>
  <c r="A814" i="14"/>
  <c r="A815" i="14"/>
  <c r="A816" i="14"/>
  <c r="A817" i="14"/>
  <c r="A818" i="14"/>
  <c r="A823" i="15"/>
  <c r="A825" i="14"/>
  <c r="A825" i="18"/>
  <c r="A825" i="16"/>
  <c r="A772" i="11"/>
  <c r="A772" i="13"/>
  <c r="A773" i="14"/>
  <c r="A774" i="11"/>
  <c r="A774" i="13"/>
  <c r="A777" i="15"/>
  <c r="A778" i="15"/>
  <c r="A779" i="10"/>
  <c r="A779" i="12"/>
  <c r="A779" i="16"/>
  <c r="A779" i="18"/>
  <c r="A780" i="15"/>
  <c r="A781" i="14"/>
  <c r="A782" i="15"/>
  <c r="A784" i="14"/>
  <c r="A785" i="10"/>
  <c r="A785" i="12"/>
  <c r="A785" i="16"/>
  <c r="A785" i="18"/>
  <c r="A786" i="11"/>
  <c r="A786" i="13"/>
  <c r="A787" i="10"/>
  <c r="A787" i="12"/>
  <c r="A787" i="16"/>
  <c r="A787" i="18"/>
  <c r="A788" i="10"/>
  <c r="A788" i="12"/>
  <c r="A788" i="16"/>
  <c r="A788" i="18"/>
  <c r="A789" i="15"/>
  <c r="A790" i="10"/>
  <c r="A790" i="12"/>
  <c r="A790" i="16"/>
  <c r="A790" i="18"/>
  <c r="A791" i="11"/>
  <c r="A791" i="13"/>
  <c r="A792" i="10"/>
  <c r="A792" i="12"/>
  <c r="A792" i="16"/>
  <c r="A792" i="18"/>
  <c r="A793" i="15"/>
  <c r="A794" i="15"/>
  <c r="A795" i="15"/>
  <c r="A796" i="11"/>
  <c r="A796" i="13"/>
  <c r="A797" i="10"/>
  <c r="A797" i="12"/>
  <c r="A797" i="16"/>
  <c r="A797" i="18"/>
  <c r="A798" i="15"/>
  <c r="A799" i="10"/>
  <c r="A799" i="12"/>
  <c r="A799" i="16"/>
  <c r="A799" i="18"/>
  <c r="A800" i="10"/>
  <c r="A800" i="12"/>
  <c r="A800" i="16"/>
  <c r="A800" i="18"/>
  <c r="A801" i="10"/>
  <c r="A801" i="12"/>
  <c r="A801" i="16"/>
  <c r="A801" i="18"/>
  <c r="A802" i="15"/>
  <c r="A803" i="10"/>
  <c r="A803" i="12"/>
  <c r="A803" i="16"/>
  <c r="A803" i="18"/>
  <c r="A807" i="10"/>
  <c r="A807" i="12"/>
  <c r="A807" i="16"/>
  <c r="A807" i="18"/>
  <c r="A808" i="15"/>
  <c r="A811" i="18"/>
  <c r="A814" i="15"/>
  <c r="A815" i="15"/>
  <c r="A816" i="15"/>
  <c r="A817" i="15"/>
  <c r="A818" i="15"/>
  <c r="A826" i="14"/>
  <c r="A826" i="18"/>
  <c r="A826" i="16"/>
  <c r="A826" i="12"/>
  <c r="A826" i="10"/>
  <c r="A826" i="15"/>
  <c r="A826" i="11"/>
  <c r="A777" i="10"/>
  <c r="A777" i="12"/>
  <c r="A777" i="16"/>
  <c r="A778" i="10"/>
  <c r="A778" i="12"/>
  <c r="A778" i="16"/>
  <c r="A779" i="11"/>
  <c r="A780" i="10"/>
  <c r="A780" i="12"/>
  <c r="A780" i="16"/>
  <c r="A782" i="10"/>
  <c r="A782" i="12"/>
  <c r="A782" i="16"/>
  <c r="AH783" i="18"/>
  <c r="BA784" i="18"/>
  <c r="A785" i="11"/>
  <c r="A787" i="11"/>
  <c r="A788" i="11"/>
  <c r="A789" i="10"/>
  <c r="A789" i="12"/>
  <c r="A789" i="16"/>
  <c r="A790" i="11"/>
  <c r="A792" i="11"/>
  <c r="A793" i="10"/>
  <c r="A793" i="12"/>
  <c r="A793" i="16"/>
  <c r="A794" i="10"/>
  <c r="A794" i="12"/>
  <c r="A794" i="16"/>
  <c r="A795" i="10"/>
  <c r="A795" i="12"/>
  <c r="A795" i="16"/>
  <c r="A797" i="11"/>
  <c r="A798" i="10"/>
  <c r="A798" i="12"/>
  <c r="A798" i="16"/>
  <c r="A799" i="11"/>
  <c r="A800" i="11"/>
  <c r="A801" i="11"/>
  <c r="A802" i="10"/>
  <c r="A802" i="12"/>
  <c r="A802" i="16"/>
  <c r="A803" i="11"/>
  <c r="AH805" i="18"/>
  <c r="A807" i="11"/>
  <c r="A808" i="10"/>
  <c r="A808" i="12"/>
  <c r="A808" i="16"/>
  <c r="A811" i="11"/>
  <c r="A812" i="11"/>
  <c r="A813" i="11"/>
  <c r="A814" i="10"/>
  <c r="A814" i="12"/>
  <c r="A814" i="16"/>
  <c r="A815" i="10"/>
  <c r="A815" i="12"/>
  <c r="A815" i="16"/>
  <c r="A816" i="10"/>
  <c r="A816" i="12"/>
  <c r="A816" i="16"/>
  <c r="A817" i="10"/>
  <c r="A817" i="12"/>
  <c r="A817" i="16"/>
  <c r="A818" i="10"/>
  <c r="A818" i="12"/>
  <c r="A818" i="16"/>
  <c r="A823" i="11"/>
  <c r="A825" i="11"/>
  <c r="A825" i="15"/>
  <c r="A829" i="15"/>
  <c r="AH830" i="18"/>
  <c r="A831" i="15"/>
  <c r="A833" i="15"/>
  <c r="A836" i="11"/>
  <c r="A836" i="13"/>
  <c r="A837" i="11"/>
  <c r="A837" i="13"/>
  <c r="A839" i="11"/>
  <c r="A839" i="13"/>
  <c r="A840" i="11"/>
  <c r="A840" i="13"/>
  <c r="A841" i="11"/>
  <c r="A841" i="13"/>
  <c r="A842" i="14"/>
  <c r="A843" i="11"/>
  <c r="A843" i="13"/>
  <c r="A844" i="11"/>
  <c r="A844" i="13"/>
  <c r="A845" i="11"/>
  <c r="A845" i="13"/>
  <c r="A846" i="15"/>
  <c r="A848" i="10"/>
  <c r="A848" i="12"/>
  <c r="A848" i="16"/>
  <c r="A848" i="18"/>
  <c r="A849" i="10"/>
  <c r="A849" i="12"/>
  <c r="A849" i="16"/>
  <c r="A849" i="18"/>
  <c r="A850" i="16"/>
  <c r="A850" i="18"/>
  <c r="A851" i="15"/>
  <c r="A852" i="14"/>
  <c r="A853" i="10"/>
  <c r="A853" i="12"/>
  <c r="A853" i="16"/>
  <c r="A853" i="18"/>
  <c r="A854" i="14"/>
  <c r="A855" i="16"/>
  <c r="A855" i="18"/>
  <c r="A856" i="18"/>
  <c r="A857" i="14"/>
  <c r="A858" i="11"/>
  <c r="A858" i="13"/>
  <c r="A859" i="15"/>
  <c r="A860" i="14"/>
  <c r="A861" i="14"/>
  <c r="A862" i="14"/>
  <c r="A863" i="11"/>
  <c r="A863" i="13"/>
  <c r="A864" i="10"/>
  <c r="A864" i="12"/>
  <c r="A864" i="16"/>
  <c r="A864" i="18"/>
  <c r="A865" i="11"/>
  <c r="A865" i="13"/>
  <c r="A866" i="10"/>
  <c r="A866" i="12"/>
  <c r="A866" i="16"/>
  <c r="A866" i="18"/>
  <c r="A871" i="15"/>
  <c r="A871" i="14"/>
  <c r="A871" i="13"/>
  <c r="A871" i="11"/>
  <c r="A871" i="18"/>
  <c r="A871" i="16"/>
  <c r="A871" i="12"/>
  <c r="A871" i="10"/>
  <c r="A827" i="11"/>
  <c r="A827" i="13"/>
  <c r="A828" i="11"/>
  <c r="A828" i="13"/>
  <c r="A829" i="10"/>
  <c r="A829" i="12"/>
  <c r="A829" i="16"/>
  <c r="A829" i="18"/>
  <c r="A830" i="11"/>
  <c r="A830" i="13"/>
  <c r="A831" i="10"/>
  <c r="A831" i="12"/>
  <c r="A831" i="16"/>
  <c r="A831" i="18"/>
  <c r="A832" i="15"/>
  <c r="A833" i="10"/>
  <c r="A833" i="12"/>
  <c r="A833" i="16"/>
  <c r="A833" i="18"/>
  <c r="A834" i="15"/>
  <c r="A835" i="15"/>
  <c r="A836" i="14"/>
  <c r="A837" i="14"/>
  <c r="A838" i="15"/>
  <c r="A839" i="14"/>
  <c r="A840" i="14"/>
  <c r="A841" i="14"/>
  <c r="A842" i="15"/>
  <c r="A843" i="14"/>
  <c r="A844" i="14"/>
  <c r="A845" i="14"/>
  <c r="A846" i="16"/>
  <c r="A848" i="11"/>
  <c r="A848" i="13"/>
  <c r="A849" i="11"/>
  <c r="A849" i="13"/>
  <c r="A850" i="11"/>
  <c r="A850" i="13"/>
  <c r="A851" i="10"/>
  <c r="A851" i="12"/>
  <c r="A851" i="16"/>
  <c r="A851" i="18"/>
  <c r="A852" i="15"/>
  <c r="A854" i="15"/>
  <c r="A857" i="15"/>
  <c r="A858" i="14"/>
  <c r="A860" i="15"/>
  <c r="A861" i="15"/>
  <c r="A862" i="15"/>
  <c r="A863" i="14"/>
  <c r="A864" i="11"/>
  <c r="A864" i="13"/>
  <c r="A865" i="14"/>
  <c r="A836" i="15"/>
  <c r="A837" i="15"/>
  <c r="A839" i="15"/>
  <c r="A840" i="15"/>
  <c r="A841" i="15"/>
  <c r="A843" i="15"/>
  <c r="A844" i="15"/>
  <c r="A845" i="15"/>
  <c r="A858" i="15"/>
  <c r="A863" i="15"/>
  <c r="A865" i="15"/>
  <c r="A832" i="11"/>
  <c r="A834" i="11"/>
  <c r="A835" i="11"/>
  <c r="A836" i="10"/>
  <c r="A836" i="12"/>
  <c r="A836" i="16"/>
  <c r="A837" i="10"/>
  <c r="A837" i="12"/>
  <c r="A837" i="16"/>
  <c r="A838" i="11"/>
  <c r="A839" i="10"/>
  <c r="A839" i="12"/>
  <c r="A839" i="16"/>
  <c r="A840" i="10"/>
  <c r="A840" i="12"/>
  <c r="A840" i="16"/>
  <c r="A841" i="10"/>
  <c r="A841" i="12"/>
  <c r="A841" i="16"/>
  <c r="A842" i="11"/>
  <c r="A843" i="10"/>
  <c r="A843" i="12"/>
  <c r="A843" i="16"/>
  <c r="A844" i="10"/>
  <c r="A844" i="12"/>
  <c r="A844" i="16"/>
  <c r="A845" i="10"/>
  <c r="A845" i="12"/>
  <c r="A845" i="16"/>
  <c r="A852" i="11"/>
  <c r="A854" i="11"/>
  <c r="A857" i="11"/>
  <c r="A858" i="10"/>
  <c r="A858" i="12"/>
  <c r="A858" i="16"/>
  <c r="A860" i="11"/>
  <c r="A861" i="11"/>
  <c r="A862" i="11"/>
  <c r="A863" i="10"/>
  <c r="A863" i="12"/>
  <c r="A863" i="16"/>
  <c r="A865" i="10"/>
  <c r="A865" i="12"/>
  <c r="A865" i="16"/>
  <c r="AH868" i="18"/>
  <c r="A869" i="13"/>
  <c r="A869" i="11"/>
  <c r="A869" i="18"/>
  <c r="A869" i="16"/>
  <c r="A869" i="12"/>
  <c r="A869" i="10"/>
  <c r="A870" i="15"/>
  <c r="A872" i="10"/>
  <c r="A872" i="12"/>
  <c r="A872" i="16"/>
  <c r="A872" i="18"/>
  <c r="A873" i="10"/>
  <c r="A873" i="12"/>
  <c r="A873" i="16"/>
  <c r="A873" i="18"/>
  <c r="A874" i="11"/>
  <c r="A874" i="13"/>
  <c r="A875" i="11"/>
  <c r="A875" i="13"/>
  <c r="AH875" i="18"/>
  <c r="A876" i="14"/>
  <c r="AH876" i="18"/>
  <c r="A877" i="14"/>
  <c r="A878" i="11"/>
  <c r="A878" i="13"/>
  <c r="A879" i="11"/>
  <c r="A879" i="13"/>
  <c r="A880" i="11"/>
  <c r="A880" i="13"/>
  <c r="A881" i="11"/>
  <c r="A881" i="13"/>
  <c r="A882" i="10"/>
  <c r="A882" i="12"/>
  <c r="A882" i="16"/>
  <c r="A882" i="18"/>
  <c r="A883" i="10"/>
  <c r="A883" i="12"/>
  <c r="A883" i="16"/>
  <c r="A883" i="18"/>
  <c r="A884" i="14"/>
  <c r="A885" i="10"/>
  <c r="A885" i="12"/>
  <c r="A885" i="16"/>
  <c r="A885" i="18"/>
  <c r="A886" i="14"/>
  <c r="A887" i="14"/>
  <c r="A888" i="14"/>
  <c r="A889" i="14"/>
  <c r="A890" i="10"/>
  <c r="A890" i="12"/>
  <c r="A890" i="16"/>
  <c r="A890" i="18"/>
  <c r="A891" i="15"/>
  <c r="A892" i="14"/>
  <c r="A893" i="14"/>
  <c r="A894" i="15"/>
  <c r="A895" i="15"/>
  <c r="A896" i="10"/>
  <c r="A896" i="12"/>
  <c r="A896" i="16"/>
  <c r="A896" i="18"/>
  <c r="A897" i="16"/>
  <c r="A897" i="18"/>
  <c r="A898" i="11"/>
  <c r="A898" i="13"/>
  <c r="A899" i="11"/>
  <c r="A899" i="13"/>
  <c r="A900" i="11"/>
  <c r="A900" i="13"/>
  <c r="A901" i="14"/>
  <c r="A902" i="11"/>
  <c r="A902" i="13"/>
  <c r="A902" i="18"/>
  <c r="A903" i="10"/>
  <c r="A903" i="12"/>
  <c r="A903" i="16"/>
  <c r="A903" i="18"/>
  <c r="A904" i="14"/>
  <c r="A905" i="14"/>
  <c r="A906" i="10"/>
  <c r="A906" i="12"/>
  <c r="A906" i="16"/>
  <c r="A906" i="18"/>
  <c r="A870" i="10"/>
  <c r="A870" i="12"/>
  <c r="A870" i="16"/>
  <c r="A872" i="11"/>
  <c r="A872" i="13"/>
  <c r="A873" i="11"/>
  <c r="A873" i="13"/>
  <c r="A874" i="14"/>
  <c r="A875" i="14"/>
  <c r="A876" i="15"/>
  <c r="A877" i="15"/>
  <c r="A878" i="14"/>
  <c r="A879" i="14"/>
  <c r="A880" i="14"/>
  <c r="A881" i="14"/>
  <c r="A882" i="11"/>
  <c r="A882" i="13"/>
  <c r="A883" i="11"/>
  <c r="A883" i="13"/>
  <c r="U883" i="18"/>
  <c r="A884" i="15"/>
  <c r="A885" i="11"/>
  <c r="A885" i="13"/>
  <c r="A886" i="15"/>
  <c r="A887" i="15"/>
  <c r="A888" i="15"/>
  <c r="A889" i="15"/>
  <c r="A890" i="11"/>
  <c r="A890" i="13"/>
  <c r="A891" i="10"/>
  <c r="A891" i="12"/>
  <c r="A891" i="16"/>
  <c r="A891" i="18"/>
  <c r="AH891" i="18"/>
  <c r="A892" i="15"/>
  <c r="A893" i="15"/>
  <c r="A894" i="10"/>
  <c r="A894" i="12"/>
  <c r="A894" i="16"/>
  <c r="A894" i="18"/>
  <c r="A895" i="10"/>
  <c r="A895" i="12"/>
  <c r="A895" i="16"/>
  <c r="A895" i="18"/>
  <c r="A896" i="11"/>
  <c r="A896" i="13"/>
  <c r="A897" i="11"/>
  <c r="A897" i="13"/>
  <c r="A898" i="14"/>
  <c r="A899" i="14"/>
  <c r="A900" i="14"/>
  <c r="A901" i="15"/>
  <c r="A902" i="14"/>
  <c r="A903" i="11"/>
  <c r="A903" i="13"/>
  <c r="A904" i="15"/>
  <c r="A905" i="15"/>
  <c r="A906" i="11"/>
  <c r="A906" i="13"/>
  <c r="A872" i="14"/>
  <c r="A873" i="14"/>
  <c r="A876" i="16"/>
  <c r="A877" i="16"/>
  <c r="A882" i="14"/>
  <c r="AH882" i="18"/>
  <c r="A883" i="14"/>
  <c r="A884" i="10"/>
  <c r="A884" i="12"/>
  <c r="A884" i="16"/>
  <c r="A885" i="14"/>
  <c r="A886" i="10"/>
  <c r="A886" i="12"/>
  <c r="A886" i="16"/>
  <c r="A886" i="18"/>
  <c r="A887" i="10"/>
  <c r="A887" i="12"/>
  <c r="A887" i="16"/>
  <c r="A887" i="18"/>
  <c r="A888" i="10"/>
  <c r="A888" i="12"/>
  <c r="A888" i="16"/>
  <c r="A889" i="10"/>
  <c r="A889" i="12"/>
  <c r="A889" i="16"/>
  <c r="A890" i="14"/>
  <c r="A891" i="11"/>
  <c r="A891" i="13"/>
  <c r="A892" i="16"/>
  <c r="A892" i="18"/>
  <c r="A894" i="11"/>
  <c r="A894" i="13"/>
  <c r="A895" i="13"/>
  <c r="A896" i="14"/>
  <c r="A898" i="15"/>
  <c r="A899" i="15"/>
  <c r="A900" i="15"/>
  <c r="A901" i="18"/>
  <c r="A902" i="15"/>
  <c r="A903" i="14"/>
  <c r="A904" i="16"/>
  <c r="A904" i="18"/>
  <c r="A905" i="18"/>
  <c r="A906" i="14"/>
  <c r="A886" i="11"/>
  <c r="A887" i="11"/>
  <c r="A898" i="10"/>
  <c r="A898" i="12"/>
  <c r="A898" i="16"/>
  <c r="A899" i="10"/>
  <c r="A899" i="12"/>
  <c r="A899" i="16"/>
  <c r="A900" i="10"/>
  <c r="A900" i="12"/>
  <c r="A900" i="16"/>
  <c r="A901" i="11"/>
  <c r="A902" i="10"/>
  <c r="A902" i="12"/>
  <c r="A904" i="11"/>
  <c r="A905" i="11"/>
  <c r="BA55" i="18"/>
  <c r="BA68" i="18"/>
  <c r="AH90" i="18"/>
  <c r="AE205" i="18"/>
  <c r="AI212" i="18"/>
  <c r="I216" i="18"/>
  <c r="AE219" i="18"/>
  <c r="O220" i="18"/>
  <c r="O226" i="18"/>
  <c r="U280" i="18"/>
  <c r="U305" i="18"/>
  <c r="AH386" i="18"/>
  <c r="AI386" i="18" s="1"/>
  <c r="AH394" i="18"/>
  <c r="AI394" i="18" s="1"/>
  <c r="U416" i="18"/>
  <c r="AH447" i="18"/>
  <c r="BA449" i="18"/>
  <c r="AH465" i="18"/>
  <c r="U470" i="18"/>
  <c r="U501" i="18"/>
  <c r="U535" i="18"/>
  <c r="U552" i="18"/>
  <c r="U589" i="18"/>
  <c r="U609" i="18"/>
  <c r="U613" i="18"/>
  <c r="BA621" i="18"/>
  <c r="U641" i="18"/>
  <c r="U646" i="18"/>
  <c r="U672" i="18"/>
  <c r="U677" i="18"/>
  <c r="U694" i="18"/>
  <c r="BA707" i="18"/>
  <c r="U713" i="18"/>
  <c r="U716" i="18"/>
  <c r="U718" i="18"/>
  <c r="U746" i="18"/>
  <c r="AH752" i="18"/>
  <c r="AI752" i="18" s="1"/>
  <c r="AH809" i="18"/>
  <c r="U854" i="18"/>
  <c r="AH854" i="18"/>
  <c r="AI854" i="18" s="1"/>
  <c r="AH13" i="18"/>
  <c r="U66" i="18"/>
  <c r="AH78" i="18"/>
  <c r="AI78" i="18" s="1"/>
  <c r="AH83" i="18"/>
  <c r="U86" i="18"/>
  <c r="BA106" i="18"/>
  <c r="BA108" i="18"/>
  <c r="AH127" i="18"/>
  <c r="U159" i="18"/>
  <c r="W200" i="18"/>
  <c r="AE206" i="18"/>
  <c r="U218" i="18"/>
  <c r="AH239" i="18"/>
  <c r="AI239" i="18" s="1"/>
  <c r="U251" i="18"/>
  <c r="U300" i="18"/>
  <c r="AE309" i="18"/>
  <c r="AH331" i="18"/>
  <c r="BA340" i="18"/>
  <c r="W347" i="18"/>
  <c r="AH415" i="18"/>
  <c r="AE418" i="18"/>
  <c r="AE419" i="18"/>
  <c r="BA434" i="18"/>
  <c r="U493" i="18"/>
  <c r="AH591" i="18"/>
  <c r="U610" i="18"/>
  <c r="U614" i="18"/>
  <c r="U626" i="18"/>
  <c r="U695" i="18"/>
  <c r="AE706" i="18"/>
  <c r="U750" i="18"/>
  <c r="AI780" i="18"/>
  <c r="U64" i="18"/>
  <c r="BA159" i="18"/>
  <c r="BA218" i="18"/>
  <c r="AE240" i="18"/>
  <c r="BA248" i="18"/>
  <c r="U424" i="18"/>
  <c r="U446" i="18"/>
  <c r="AH454" i="18"/>
  <c r="U471" i="18"/>
  <c r="AH576" i="18"/>
  <c r="AH590" i="18"/>
  <c r="U604" i="18"/>
  <c r="U608" i="18"/>
  <c r="BA614" i="18"/>
  <c r="U618" i="18"/>
  <c r="AH632" i="18"/>
  <c r="U662" i="18"/>
  <c r="U714" i="18"/>
  <c r="U722" i="18"/>
  <c r="AH726" i="18"/>
  <c r="AI741" i="18"/>
  <c r="AI755" i="18"/>
  <c r="U858" i="18"/>
  <c r="U863" i="18"/>
  <c r="AH869" i="18"/>
  <c r="AI869" i="18" s="1"/>
  <c r="AH36" i="18"/>
  <c r="U87" i="18"/>
  <c r="BA98" i="18"/>
  <c r="AH121" i="18"/>
  <c r="AI121" i="18" s="1"/>
  <c r="U157" i="18"/>
  <c r="U160" i="18"/>
  <c r="AE182" i="18"/>
  <c r="AE213" i="18"/>
  <c r="BA335" i="18"/>
  <c r="U367" i="18"/>
  <c r="AG443" i="18"/>
  <c r="U463" i="18"/>
  <c r="AH474" i="18"/>
  <c r="AH477" i="18"/>
  <c r="U564" i="18"/>
  <c r="U597" i="18"/>
  <c r="AH600" i="18"/>
  <c r="U619" i="18"/>
  <c r="AH634" i="18"/>
  <c r="U643" i="18"/>
  <c r="BA786" i="18"/>
  <c r="AG794" i="18"/>
  <c r="AH813" i="18"/>
  <c r="AH822" i="18"/>
  <c r="AG41" i="18"/>
  <c r="N55" i="18"/>
  <c r="Y55" i="18"/>
  <c r="I56" i="18"/>
  <c r="AH66" i="18"/>
  <c r="U92" i="18"/>
  <c r="AE92" i="18"/>
  <c r="AH93" i="18"/>
  <c r="AI93" i="18" s="1"/>
  <c r="O99" i="18"/>
  <c r="AH104" i="18"/>
  <c r="AI104" i="18" s="1"/>
  <c r="U111" i="18"/>
  <c r="AH124" i="18"/>
  <c r="W125" i="18"/>
  <c r="U128" i="18"/>
  <c r="AI141" i="18"/>
  <c r="AH145" i="18"/>
  <c r="BA157" i="18"/>
  <c r="AG157" i="18"/>
  <c r="W159" i="18"/>
  <c r="AI173" i="18"/>
  <c r="AI176" i="18"/>
  <c r="U202" i="18"/>
  <c r="U204" i="18"/>
  <c r="U212" i="18"/>
  <c r="BA215" i="18"/>
  <c r="AG215" i="18"/>
  <c r="AE216" i="18"/>
  <c r="O223" i="18"/>
  <c r="AH223" i="18"/>
  <c r="O225" i="18"/>
  <c r="I228" i="18"/>
  <c r="N58" i="18"/>
  <c r="Y74" i="18"/>
  <c r="AE86" i="18"/>
  <c r="AH95" i="18"/>
  <c r="AI95" i="18" s="1"/>
  <c r="AG111" i="18"/>
  <c r="U116" i="18"/>
  <c r="AE116" i="18"/>
  <c r="AG122" i="18"/>
  <c r="U124" i="18"/>
  <c r="AH147" i="18"/>
  <c r="AI147" i="18" s="1"/>
  <c r="AG152" i="18"/>
  <c r="U154" i="18"/>
  <c r="AH163" i="18"/>
  <c r="AI163" i="18" s="1"/>
  <c r="AH170" i="18"/>
  <c r="AI170" i="18" s="1"/>
  <c r="AE172" i="18"/>
  <c r="AI184" i="18"/>
  <c r="AE186" i="18"/>
  <c r="AG188" i="18"/>
  <c r="AE199" i="18"/>
  <c r="U207" i="18"/>
  <c r="U209" i="18"/>
  <c r="U210" i="18"/>
  <c r="AG212" i="18"/>
  <c r="BA214" i="18"/>
  <c r="AG214" i="18"/>
  <c r="AI215" i="18"/>
  <c r="I219" i="18"/>
  <c r="AE222" i="18"/>
  <c r="AI225" i="18"/>
  <c r="N226" i="18"/>
  <c r="AH19" i="18"/>
  <c r="AH20" i="18"/>
  <c r="AG28" i="18"/>
  <c r="W31" i="18"/>
  <c r="AE56" i="18"/>
  <c r="O60" i="18"/>
  <c r="O62" i="18"/>
  <c r="BA63" i="18"/>
  <c r="W70" i="18"/>
  <c r="U78" i="18"/>
  <c r="U79" i="18"/>
  <c r="W87" i="18"/>
  <c r="AI90" i="18"/>
  <c r="U95" i="18"/>
  <c r="AI107" i="18"/>
  <c r="U125" i="18"/>
  <c r="AH151" i="18"/>
  <c r="AI151" i="18" s="1"/>
  <c r="AH184" i="18"/>
  <c r="O218" i="18"/>
  <c r="AE230" i="18"/>
  <c r="AZ231" i="18"/>
  <c r="U231" i="18"/>
  <c r="AE23" i="18"/>
  <c r="BA29" i="18"/>
  <c r="AH61" i="18"/>
  <c r="N62" i="18"/>
  <c r="H64" i="18"/>
  <c r="AH71" i="18"/>
  <c r="U76" i="18"/>
  <c r="U89" i="18"/>
  <c r="O93" i="18"/>
  <c r="AE98" i="18"/>
  <c r="BA102" i="18"/>
  <c r="AH103" i="18"/>
  <c r="AI103" i="18" s="1"/>
  <c r="AG121" i="18"/>
  <c r="U138" i="18"/>
  <c r="Y168" i="18"/>
  <c r="Y182" i="18"/>
  <c r="AE191" i="18"/>
  <c r="AG200" i="18"/>
  <c r="U215" i="18"/>
  <c r="O217" i="18"/>
  <c r="I222" i="18"/>
  <c r="I224" i="18"/>
  <c r="N231" i="18"/>
  <c r="AI231" i="18"/>
  <c r="O236" i="18"/>
  <c r="AI252" i="18"/>
  <c r="AE265" i="18"/>
  <c r="AG269" i="18"/>
  <c r="AG271" i="18"/>
  <c r="AI300" i="18"/>
  <c r="AG314" i="18"/>
  <c r="I322" i="18"/>
  <c r="N334" i="18"/>
  <c r="O334" i="18"/>
  <c r="AH342" i="18"/>
  <c r="AH343" i="18"/>
  <c r="AG362" i="18"/>
  <c r="AI364" i="18"/>
  <c r="U369" i="18"/>
  <c r="AI370" i="18"/>
  <c r="AI376" i="18"/>
  <c r="U378" i="18"/>
  <c r="N382" i="18"/>
  <c r="O387" i="18"/>
  <c r="U390" i="18"/>
  <c r="AG392" i="18"/>
  <c r="O394" i="18"/>
  <c r="U394" i="18"/>
  <c r="AI411" i="18"/>
  <c r="AE429" i="18"/>
  <c r="N431" i="18"/>
  <c r="N432" i="18"/>
  <c r="AG440" i="18"/>
  <c r="U441" i="18"/>
  <c r="O447" i="18"/>
  <c r="N449" i="18"/>
  <c r="AG452" i="18"/>
  <c r="U454" i="18"/>
  <c r="N460" i="18"/>
  <c r="AM494" i="18"/>
  <c r="AE242" i="18"/>
  <c r="O251" i="18"/>
  <c r="AH252" i="18"/>
  <c r="U259" i="18"/>
  <c r="AH261" i="18"/>
  <c r="AI261" i="18" s="1"/>
  <c r="AI271" i="18"/>
  <c r="U274" i="18"/>
  <c r="AI276" i="18"/>
  <c r="AH277" i="18"/>
  <c r="AE279" i="18"/>
  <c r="AI292" i="18"/>
  <c r="AE295" i="18"/>
  <c r="AH300" i="18"/>
  <c r="AG302" i="18"/>
  <c r="U308" i="18"/>
  <c r="AE312" i="18"/>
  <c r="N331" i="18"/>
  <c r="U338" i="18"/>
  <c r="U340" i="18"/>
  <c r="H380" i="18"/>
  <c r="BA390" i="18"/>
  <c r="O391" i="18"/>
  <c r="N394" i="18"/>
  <c r="H396" i="18"/>
  <c r="AI403" i="18"/>
  <c r="U404" i="18"/>
  <c r="AG419" i="18"/>
  <c r="AE425" i="18"/>
  <c r="AH426" i="18"/>
  <c r="AH435" i="18"/>
  <c r="BA437" i="18"/>
  <c r="AE443" i="18"/>
  <c r="AI445" i="18"/>
  <c r="N446" i="18"/>
  <c r="U447" i="18"/>
  <c r="O448" i="18"/>
  <c r="AI455" i="18"/>
  <c r="N456" i="18"/>
  <c r="N458" i="18"/>
  <c r="AH461" i="18"/>
  <c r="AM467" i="18"/>
  <c r="N229" i="18"/>
  <c r="I232" i="18"/>
  <c r="U235" i="18"/>
  <c r="U236" i="18"/>
  <c r="N246" i="18"/>
  <c r="O249" i="18"/>
  <c r="AE269" i="18"/>
  <c r="AE271" i="18"/>
  <c r="U279" i="18"/>
  <c r="AH289" i="18"/>
  <c r="U298" i="18"/>
  <c r="AI302" i="18"/>
  <c r="AH306" i="18"/>
  <c r="AH325" i="18"/>
  <c r="AH327" i="18"/>
  <c r="N335" i="18"/>
  <c r="N337" i="18"/>
  <c r="N338" i="18"/>
  <c r="N340" i="18"/>
  <c r="U344" i="18"/>
  <c r="U346" i="18"/>
  <c r="U347" i="18"/>
  <c r="AI353" i="18"/>
  <c r="U362" i="18"/>
  <c r="AI368" i="18"/>
  <c r="AI375" i="18"/>
  <c r="U382" i="18"/>
  <c r="O386" i="18"/>
  <c r="N390" i="18"/>
  <c r="O395" i="18"/>
  <c r="AH423" i="18"/>
  <c r="AI423" i="18" s="1"/>
  <c r="AE428" i="18"/>
  <c r="N430" i="18"/>
  <c r="AG430" i="18"/>
  <c r="BA447" i="18"/>
  <c r="U449" i="18"/>
  <c r="N454" i="18"/>
  <c r="AL463" i="18"/>
  <c r="N463" i="18"/>
  <c r="AM527" i="18"/>
  <c r="I227" i="18"/>
  <c r="AH227" i="18"/>
  <c r="AI227" i="18" s="1"/>
  <c r="N234" i="18"/>
  <c r="O235" i="18"/>
  <c r="BA236" i="18"/>
  <c r="AE237" i="18"/>
  <c r="AE238" i="18"/>
  <c r="N248" i="18"/>
  <c r="AG252" i="18"/>
  <c r="N254" i="18"/>
  <c r="U257" i="18"/>
  <c r="AE264" i="18"/>
  <c r="U271" i="18"/>
  <c r="AH280" i="18"/>
  <c r="AE285" i="18"/>
  <c r="U288" i="18"/>
  <c r="AE292" i="18"/>
  <c r="Y297" i="18"/>
  <c r="AG298" i="18"/>
  <c r="U303" i="18"/>
  <c r="U310" i="18"/>
  <c r="U331" i="18"/>
  <c r="U334" i="18"/>
  <c r="Y335" i="18"/>
  <c r="U339" i="18"/>
  <c r="AI341" i="18"/>
  <c r="AE360" i="18"/>
  <c r="AE368" i="18"/>
  <c r="AE374" i="18"/>
  <c r="O383" i="18"/>
  <c r="N395" i="18"/>
  <c r="AG411" i="18"/>
  <c r="N434" i="18"/>
  <c r="O434" i="18"/>
  <c r="AE462" i="18"/>
  <c r="N470" i="18"/>
  <c r="U473" i="18"/>
  <c r="O475" i="18"/>
  <c r="U477" i="18"/>
  <c r="N481" i="18"/>
  <c r="BA483" i="18"/>
  <c r="AH486" i="18"/>
  <c r="Y518" i="18"/>
  <c r="AE559" i="18"/>
  <c r="AE562" i="18"/>
  <c r="AH564" i="18"/>
  <c r="U569" i="18"/>
  <c r="O576" i="18"/>
  <c r="U576" i="18"/>
  <c r="AG580" i="18"/>
  <c r="N584" i="18"/>
  <c r="O587" i="18"/>
  <c r="O588" i="18"/>
  <c r="U590" i="18"/>
  <c r="U593" i="18"/>
  <c r="AI595" i="18"/>
  <c r="O600" i="18"/>
  <c r="N601" i="18"/>
  <c r="Y601" i="18"/>
  <c r="O604" i="18"/>
  <c r="O605" i="18"/>
  <c r="I607" i="18"/>
  <c r="U607" i="18"/>
  <c r="BA608" i="18"/>
  <c r="AE608" i="18"/>
  <c r="N610" i="18"/>
  <c r="N613" i="18"/>
  <c r="W614" i="18"/>
  <c r="H619" i="18"/>
  <c r="AH619" i="18"/>
  <c r="AH620" i="18"/>
  <c r="W621" i="18"/>
  <c r="O622" i="18"/>
  <c r="U631" i="18"/>
  <c r="Y633" i="18"/>
  <c r="U634" i="18"/>
  <c r="U647" i="18"/>
  <c r="U650" i="18"/>
  <c r="AN704" i="18"/>
  <c r="AG704" i="18"/>
  <c r="U465" i="18"/>
  <c r="N467" i="18"/>
  <c r="BA468" i="18"/>
  <c r="O469" i="18"/>
  <c r="AH471" i="18"/>
  <c r="AI471" i="18" s="1"/>
  <c r="O473" i="18"/>
  <c r="O474" i="18"/>
  <c r="U474" i="18"/>
  <c r="U476" i="18"/>
  <c r="BA477" i="18"/>
  <c r="O478" i="18"/>
  <c r="U488" i="18"/>
  <c r="AG493" i="18"/>
  <c r="U498" i="18"/>
  <c r="AI500" i="18"/>
  <c r="AH503" i="18"/>
  <c r="AH509" i="18"/>
  <c r="AH520" i="18"/>
  <c r="AH524" i="18"/>
  <c r="AI526" i="18"/>
  <c r="AH529" i="18"/>
  <c r="AG535" i="18"/>
  <c r="AH542" i="18"/>
  <c r="AE544" i="18"/>
  <c r="AG552" i="18"/>
  <c r="AI555" i="18"/>
  <c r="O564" i="18"/>
  <c r="BA574" i="18"/>
  <c r="O577" i="18"/>
  <c r="AI584" i="18"/>
  <c r="AH598" i="18"/>
  <c r="U599" i="18"/>
  <c r="AH599" i="18"/>
  <c r="AI602" i="18"/>
  <c r="N605" i="18"/>
  <c r="O606" i="18"/>
  <c r="N607" i="18"/>
  <c r="W608" i="18"/>
  <c r="AG613" i="18"/>
  <c r="AG614" i="18"/>
  <c r="O615" i="18"/>
  <c r="O616" i="18"/>
  <c r="U627" i="18"/>
  <c r="U635" i="18"/>
  <c r="AG644" i="18"/>
  <c r="AH651" i="18"/>
  <c r="AI651" i="18" s="1"/>
  <c r="AH464" i="18"/>
  <c r="AG474" i="18"/>
  <c r="N488" i="18"/>
  <c r="U490" i="18"/>
  <c r="AI497" i="18"/>
  <c r="AE498" i="18"/>
  <c r="BA498" i="18"/>
  <c r="AH500" i="18"/>
  <c r="AH526" i="18"/>
  <c r="AH534" i="18"/>
  <c r="AH541" i="18"/>
  <c r="AG564" i="18"/>
  <c r="AE580" i="18"/>
  <c r="AE581" i="18"/>
  <c r="O583" i="18"/>
  <c r="AH584" i="18"/>
  <c r="U585" i="18"/>
  <c r="AH589" i="18"/>
  <c r="O591" i="18"/>
  <c r="O608" i="18"/>
  <c r="AI611" i="18"/>
  <c r="AH616" i="18"/>
  <c r="AI616" i="18" s="1"/>
  <c r="U621" i="18"/>
  <c r="U624" i="18"/>
  <c r="U630" i="18"/>
  <c r="AI644" i="18"/>
  <c r="AN700" i="18"/>
  <c r="AG700" i="18"/>
  <c r="U464" i="18"/>
  <c r="N476" i="18"/>
  <c r="U481" i="18"/>
  <c r="U483" i="18"/>
  <c r="O485" i="18"/>
  <c r="AI492" i="18"/>
  <c r="AH493" i="18"/>
  <c r="AH535" i="18"/>
  <c r="AG549" i="18"/>
  <c r="AH551" i="18"/>
  <c r="AI551" i="18" s="1"/>
  <c r="AH552" i="18"/>
  <c r="Y554" i="18"/>
  <c r="U561" i="18"/>
  <c r="AI562" i="18"/>
  <c r="AH563" i="18"/>
  <c r="N572" i="18"/>
  <c r="AE589" i="18"/>
  <c r="N599" i="18"/>
  <c r="O601" i="18"/>
  <c r="N603" i="18"/>
  <c r="AI609" i="18"/>
  <c r="AE614" i="18"/>
  <c r="N618" i="18"/>
  <c r="O620" i="18"/>
  <c r="N623" i="18"/>
  <c r="U640" i="18"/>
  <c r="BA641" i="18"/>
  <c r="U642" i="18"/>
  <c r="AN657" i="18"/>
  <c r="AG657" i="18"/>
  <c r="AE657" i="18"/>
  <c r="U663" i="18"/>
  <c r="AE663" i="18"/>
  <c r="U664" i="18"/>
  <c r="AE664" i="18"/>
  <c r="AI671" i="18"/>
  <c r="U673" i="18"/>
  <c r="N675" i="18"/>
  <c r="O680" i="18"/>
  <c r="U680" i="18"/>
  <c r="U688" i="18"/>
  <c r="AE690" i="18"/>
  <c r="U698" i="18"/>
  <c r="AH718" i="18"/>
  <c r="AE722" i="18"/>
  <c r="U725" i="18"/>
  <c r="U735" i="18"/>
  <c r="AE735" i="18"/>
  <c r="Y743" i="18"/>
  <c r="U748" i="18"/>
  <c r="O762" i="18"/>
  <c r="AH764" i="18"/>
  <c r="AI764" i="18" s="1"/>
  <c r="AH768" i="18"/>
  <c r="AH779" i="18"/>
  <c r="BA782" i="18"/>
  <c r="AG797" i="18"/>
  <c r="AI809" i="18"/>
  <c r="AG814" i="18"/>
  <c r="AH817" i="18"/>
  <c r="AI817" i="18" s="1"/>
  <c r="AG852" i="18"/>
  <c r="AI861" i="18"/>
  <c r="AH872" i="18"/>
  <c r="AI872" i="18" s="1"/>
  <c r="AH874" i="18"/>
  <c r="AH878" i="18"/>
  <c r="AI888" i="18"/>
  <c r="AH892" i="18"/>
  <c r="AI892" i="18" s="1"/>
  <c r="AI659" i="18"/>
  <c r="N677" i="18"/>
  <c r="N679" i="18"/>
  <c r="N681" i="18"/>
  <c r="N694" i="18"/>
  <c r="AE747" i="18"/>
  <c r="AI758" i="18"/>
  <c r="AE770" i="18"/>
  <c r="AI795" i="18"/>
  <c r="AI873" i="18"/>
  <c r="AH654" i="18"/>
  <c r="AG664" i="18"/>
  <c r="U666" i="18"/>
  <c r="U668" i="18"/>
  <c r="BA672" i="18"/>
  <c r="BA674" i="18"/>
  <c r="U675" i="18"/>
  <c r="O676" i="18"/>
  <c r="AH679" i="18"/>
  <c r="AH682" i="18"/>
  <c r="AH683" i="18"/>
  <c r="N685" i="18"/>
  <c r="W691" i="18"/>
  <c r="U699" i="18"/>
  <c r="U700" i="18"/>
  <c r="U705" i="18"/>
  <c r="U711" i="18"/>
  <c r="AG735" i="18"/>
  <c r="U737" i="18"/>
  <c r="AE737" i="18"/>
  <c r="AH740" i="18"/>
  <c r="AH741" i="18"/>
  <c r="BA746" i="18"/>
  <c r="W748" i="18"/>
  <c r="AH751" i="18"/>
  <c r="AI751" i="18" s="1"/>
  <c r="U752" i="18"/>
  <c r="AI753" i="18"/>
  <c r="U754" i="18"/>
  <c r="AH755" i="18"/>
  <c r="U757" i="18"/>
  <c r="AE758" i="18"/>
  <c r="U759" i="18"/>
  <c r="AI760" i="18"/>
  <c r="AH763" i="18"/>
  <c r="U775" i="18"/>
  <c r="AE852" i="18"/>
  <c r="AH864" i="18"/>
  <c r="AI864" i="18" s="1"/>
  <c r="AI867" i="18"/>
  <c r="AE906" i="18"/>
  <c r="U654" i="18"/>
  <c r="AH663" i="18"/>
  <c r="AH664" i="18"/>
  <c r="BA668" i="18"/>
  <c r="AI674" i="18"/>
  <c r="AH680" i="18"/>
  <c r="AE687" i="18"/>
  <c r="U689" i="18"/>
  <c r="BA699" i="18"/>
  <c r="O702" i="18"/>
  <c r="U702" i="18"/>
  <c r="AG705" i="18"/>
  <c r="AI706" i="18"/>
  <c r="U717" i="18"/>
  <c r="U719" i="18"/>
  <c r="U721" i="18"/>
  <c r="BA742" i="18"/>
  <c r="O744" i="18"/>
  <c r="BA747" i="18"/>
  <c r="BA749" i="18"/>
  <c r="BA759" i="18"/>
  <c r="BA762" i="18"/>
  <c r="BA775" i="18"/>
  <c r="AH791" i="18"/>
  <c r="AE795" i="18"/>
  <c r="AH837" i="18"/>
  <c r="AH842" i="18"/>
  <c r="AH846" i="18"/>
  <c r="AH851" i="18"/>
  <c r="AG882" i="18"/>
  <c r="AG883" i="18"/>
  <c r="U890" i="18"/>
  <c r="AH899" i="18"/>
  <c r="AH12" i="18"/>
  <c r="AY29" i="18"/>
  <c r="AH51" i="18"/>
  <c r="BA84" i="18"/>
  <c r="AE87" i="18"/>
  <c r="AG92" i="18"/>
  <c r="AE93" i="18"/>
  <c r="AH99" i="18"/>
  <c r="AI99" i="18" s="1"/>
  <c r="AH100" i="18"/>
  <c r="AI100" i="18" s="1"/>
  <c r="AY104" i="18"/>
  <c r="AH115" i="18"/>
  <c r="BA116" i="18"/>
  <c r="AG130" i="18"/>
  <c r="AG243" i="18"/>
  <c r="AG244" i="18"/>
  <c r="AH272" i="18"/>
  <c r="BA296" i="18"/>
  <c r="BA298" i="18"/>
  <c r="AH299" i="18"/>
  <c r="AH305" i="18"/>
  <c r="BA307" i="18"/>
  <c r="AH33" i="18"/>
  <c r="AH43" i="18"/>
  <c r="BA59" i="18"/>
  <c r="AG86" i="18"/>
  <c r="AH92" i="18"/>
  <c r="AH134" i="18"/>
  <c r="AG150" i="18"/>
  <c r="AH180" i="18"/>
  <c r="BA196" i="18"/>
  <c r="BA205" i="18"/>
  <c r="BA206" i="18"/>
  <c r="AG207" i="18"/>
  <c r="BA208" i="18"/>
  <c r="AH210" i="18"/>
  <c r="AG223" i="18"/>
  <c r="AH224" i="18"/>
  <c r="AI224" i="18" s="1"/>
  <c r="AG227" i="18"/>
  <c r="BA231" i="18"/>
  <c r="AG231" i="18"/>
  <c r="AH235" i="18"/>
  <c r="AH236" i="18"/>
  <c r="AH247" i="18"/>
  <c r="AG249" i="18"/>
  <c r="AH302" i="18"/>
  <c r="AH32" i="18"/>
  <c r="AH47" i="18"/>
  <c r="BA61" i="18"/>
  <c r="BA64" i="18"/>
  <c r="AH81" i="18"/>
  <c r="AH85" i="18"/>
  <c r="AH86" i="18"/>
  <c r="AI86" i="18" s="1"/>
  <c r="AG87" i="18"/>
  <c r="AG93" i="18"/>
  <c r="BA111" i="18"/>
  <c r="AH118" i="18"/>
  <c r="AH128" i="18"/>
  <c r="AH141" i="18"/>
  <c r="AE152" i="18"/>
  <c r="BA156" i="18"/>
  <c r="AH160" i="18"/>
  <c r="AH162" i="18"/>
  <c r="BA175" i="18"/>
  <c r="BA182" i="18"/>
  <c r="AH187" i="18"/>
  <c r="BA199" i="18"/>
  <c r="BA212" i="18"/>
  <c r="AH218" i="18"/>
  <c r="AH243" i="18"/>
  <c r="AI243" i="18" s="1"/>
  <c r="AH244" i="18"/>
  <c r="AI244" i="18" s="1"/>
  <c r="BA246" i="18"/>
  <c r="AH37" i="18"/>
  <c r="BA72" i="18"/>
  <c r="AG80" i="18"/>
  <c r="AH159" i="18"/>
  <c r="BA160" i="18"/>
  <c r="AH183" i="18"/>
  <c r="AG224" i="18"/>
  <c r="BA258" i="18"/>
  <c r="BA259" i="18"/>
  <c r="AH281" i="18"/>
  <c r="AG288" i="18"/>
  <c r="AH308" i="18"/>
  <c r="AE310" i="18"/>
  <c r="BA310" i="18"/>
  <c r="AH361" i="18"/>
  <c r="AI361" i="18" s="1"/>
  <c r="BA392" i="18"/>
  <c r="BA429" i="18"/>
  <c r="AH430" i="18"/>
  <c r="AI430" i="18" s="1"/>
  <c r="BA433" i="18"/>
  <c r="AH436" i="18"/>
  <c r="AH446" i="18"/>
  <c r="AE461" i="18"/>
  <c r="AH479" i="18"/>
  <c r="AG544" i="18"/>
  <c r="BA681" i="18"/>
  <c r="AG702" i="18"/>
  <c r="BA705" i="18"/>
  <c r="BA727" i="18"/>
  <c r="AH737" i="18"/>
  <c r="AH749" i="18"/>
  <c r="AI749" i="18" s="1"/>
  <c r="BA755" i="18"/>
  <c r="AH756" i="18"/>
  <c r="BA757" i="18"/>
  <c r="BA770" i="18"/>
  <c r="AH845" i="18"/>
  <c r="AI845" i="18" s="1"/>
  <c r="AH847" i="18"/>
  <c r="AH856" i="18"/>
  <c r="AI856" i="18" s="1"/>
  <c r="AH866" i="18"/>
  <c r="AH867" i="18"/>
  <c r="BA883" i="18"/>
  <c r="BA885" i="18"/>
  <c r="AH895" i="18"/>
  <c r="AH326" i="18"/>
  <c r="AH339" i="18"/>
  <c r="AE342" i="18"/>
  <c r="AG357" i="18"/>
  <c r="BA371" i="18"/>
  <c r="AH382" i="18"/>
  <c r="BA394" i="18"/>
  <c r="AH408" i="18"/>
  <c r="BA460" i="18"/>
  <c r="AH512" i="18"/>
  <c r="BA518" i="18"/>
  <c r="BA554" i="18"/>
  <c r="BA561" i="18"/>
  <c r="AH603" i="18"/>
  <c r="AH604" i="18"/>
  <c r="AH623" i="18"/>
  <c r="BA639" i="18"/>
  <c r="AY645" i="18"/>
  <c r="BA649" i="18"/>
  <c r="BA685" i="18"/>
  <c r="BA692" i="18"/>
  <c r="AH706" i="18"/>
  <c r="AH717" i="18"/>
  <c r="BA729" i="18"/>
  <c r="AH730" i="18"/>
  <c r="AH760" i="18"/>
  <c r="BA780" i="18"/>
  <c r="BA788" i="18"/>
  <c r="AH863" i="18"/>
  <c r="AI863" i="18" s="1"/>
  <c r="AH871" i="18"/>
  <c r="AI871" i="18" s="1"/>
  <c r="BA889" i="18"/>
  <c r="AH902" i="18"/>
  <c r="BA314" i="18"/>
  <c r="AH316" i="18"/>
  <c r="AG359" i="18"/>
  <c r="AG361" i="18"/>
  <c r="BA372" i="18"/>
  <c r="AY440" i="18"/>
  <c r="BA441" i="18"/>
  <c r="BA452" i="18"/>
  <c r="AE464" i="18"/>
  <c r="BA465" i="18"/>
  <c r="AH466" i="18"/>
  <c r="AH488" i="18"/>
  <c r="BA496" i="18"/>
  <c r="AH502" i="18"/>
  <c r="AH508" i="18"/>
  <c r="AH514" i="18"/>
  <c r="AH517" i="18"/>
  <c r="BA527" i="18"/>
  <c r="BA572" i="18"/>
  <c r="AH596" i="18"/>
  <c r="AG608" i="18"/>
  <c r="BA610" i="18"/>
  <c r="BA612" i="18"/>
  <c r="BA619" i="18"/>
  <c r="AH621" i="18"/>
  <c r="AG622" i="18"/>
  <c r="BA625" i="18"/>
  <c r="AH627" i="18"/>
  <c r="AH628" i="18"/>
  <c r="AH635" i="18"/>
  <c r="AH638" i="18"/>
  <c r="AH650" i="18"/>
  <c r="AH660" i="18"/>
  <c r="AH713" i="18"/>
  <c r="AH714" i="18"/>
  <c r="AG722" i="18"/>
  <c r="AH727" i="18"/>
  <c r="AE763" i="18"/>
  <c r="BA764" i="18"/>
  <c r="AH772" i="18"/>
  <c r="BA778" i="18"/>
  <c r="AI812" i="18"/>
  <c r="AH826" i="18"/>
  <c r="AH833" i="18"/>
  <c r="AH887" i="18"/>
  <c r="BA352" i="18"/>
  <c r="AH357" i="18"/>
  <c r="AI357" i="18" s="1"/>
  <c r="BA362" i="18"/>
  <c r="BA424" i="18"/>
  <c r="BA462" i="18"/>
  <c r="BA474" i="18"/>
  <c r="AH482" i="18"/>
  <c r="AH489" i="18"/>
  <c r="BA493" i="18"/>
  <c r="BA501" i="18"/>
  <c r="BA546" i="18"/>
  <c r="AH556" i="18"/>
  <c r="AI556" i="18" s="1"/>
  <c r="AH575" i="18"/>
  <c r="BA581" i="18"/>
  <c r="BA584" i="18"/>
  <c r="BA590" i="18"/>
  <c r="AH592" i="18"/>
  <c r="BA605" i="18"/>
  <c r="AH607" i="18"/>
  <c r="AI607" i="18" s="1"/>
  <c r="AH608" i="18"/>
  <c r="AI608" i="18" s="1"/>
  <c r="AH629" i="18"/>
  <c r="BA635" i="18"/>
  <c r="AH641" i="18"/>
  <c r="AH659" i="18"/>
  <c r="BA665" i="18"/>
  <c r="BA670" i="18"/>
  <c r="AH711" i="18"/>
  <c r="BA731" i="18"/>
  <c r="AH733" i="18"/>
  <c r="AH734" i="18"/>
  <c r="BA735" i="18"/>
  <c r="AG737" i="18"/>
  <c r="BA743" i="18"/>
  <c r="AH745" i="18"/>
  <c r="AH748" i="18"/>
  <c r="BA751" i="18"/>
  <c r="BA752" i="18"/>
  <c r="AH759" i="18"/>
  <c r="BA760" i="18"/>
  <c r="AH771" i="18"/>
  <c r="AH775" i="18"/>
  <c r="AH784" i="18"/>
  <c r="AH787" i="18"/>
  <c r="AH794" i="18"/>
  <c r="AI794" i="18" s="1"/>
  <c r="AH806" i="18"/>
  <c r="AH810" i="18"/>
  <c r="AI810" i="18" s="1"/>
  <c r="BA815" i="18"/>
  <c r="AH818" i="18"/>
  <c r="AH821" i="18"/>
  <c r="AH825" i="18"/>
  <c r="AH838" i="18"/>
  <c r="AH841" i="18"/>
  <c r="AH848" i="18"/>
  <c r="BA853" i="18"/>
  <c r="BA860" i="18"/>
  <c r="BA863" i="18"/>
  <c r="AG863" i="18"/>
  <c r="Q91" i="11"/>
  <c r="Q488" i="11"/>
  <c r="AY503" i="18"/>
  <c r="Q504" i="11"/>
  <c r="Q510" i="11"/>
  <c r="Q521" i="11"/>
  <c r="Q526" i="11"/>
  <c r="Q534" i="11"/>
  <c r="Q542" i="11"/>
  <c r="AY552" i="18"/>
  <c r="Q553" i="11"/>
  <c r="Q557" i="11"/>
  <c r="Q562" i="11"/>
  <c r="Q565" i="11"/>
  <c r="Q576" i="11"/>
  <c r="Q603" i="11"/>
  <c r="Q614" i="11"/>
  <c r="AY619" i="18"/>
  <c r="Q620" i="11"/>
  <c r="Q630" i="11"/>
  <c r="Q634" i="11"/>
  <c r="Q642" i="11"/>
  <c r="Q647" i="11"/>
  <c r="Q658" i="11"/>
  <c r="Q881" i="11"/>
  <c r="Q888" i="11"/>
  <c r="Q892" i="11"/>
  <c r="Q900" i="11"/>
  <c r="Q310" i="11"/>
  <c r="Q901" i="11"/>
  <c r="Q159" i="11"/>
  <c r="Q248" i="11"/>
  <c r="AY447" i="18"/>
  <c r="Q501" i="11"/>
  <c r="AY758" i="18"/>
  <c r="Q228" i="11"/>
  <c r="Q234" i="11"/>
  <c r="Q494" i="11"/>
  <c r="Q495" i="11"/>
  <c r="Q499" i="11"/>
  <c r="AY507" i="18"/>
  <c r="AY553" i="18"/>
  <c r="AY555" i="18"/>
  <c r="AY557" i="18"/>
  <c r="AY562" i="18"/>
  <c r="Q583" i="11"/>
  <c r="Q595" i="11"/>
  <c r="Q652" i="11"/>
  <c r="Q653" i="11"/>
  <c r="Q661" i="11"/>
  <c r="Q684" i="11"/>
  <c r="Q688" i="11"/>
  <c r="Q715" i="11"/>
  <c r="Q720" i="11"/>
  <c r="Q723" i="11"/>
  <c r="Q725" i="11"/>
  <c r="Q744" i="11"/>
  <c r="Q758" i="11"/>
  <c r="Q224" i="11"/>
  <c r="Q231" i="11"/>
  <c r="Q241" i="11"/>
  <c r="Q276" i="11"/>
  <c r="Q336" i="11"/>
  <c r="Q343" i="11"/>
  <c r="Q371" i="11"/>
  <c r="Q431" i="11"/>
  <c r="Q467" i="11"/>
  <c r="Q483" i="11"/>
  <c r="Q663" i="11"/>
  <c r="AY664" i="18"/>
  <c r="Q49" i="11"/>
  <c r="Q64" i="11"/>
  <c r="Q78" i="11"/>
  <c r="Q100" i="11"/>
  <c r="Q218" i="11"/>
  <c r="AY340" i="18"/>
  <c r="Q472" i="11"/>
  <c r="Q475" i="11"/>
  <c r="Q606" i="11"/>
  <c r="Q632" i="11"/>
  <c r="AY903" i="18"/>
  <c r="Q904" i="11"/>
  <c r="Q99" i="11"/>
  <c r="Q191" i="11"/>
  <c r="Q208" i="11"/>
  <c r="Q210" i="11"/>
  <c r="Q214" i="11"/>
  <c r="Q222" i="11"/>
  <c r="Q229" i="11"/>
  <c r="Q257" i="11"/>
  <c r="Q259" i="11"/>
  <c r="Q264" i="11"/>
  <c r="Q267" i="11"/>
  <c r="Q269" i="11"/>
  <c r="Q274" i="11"/>
  <c r="Q284" i="11"/>
  <c r="Q285" i="11"/>
  <c r="Q290" i="11"/>
  <c r="Q292" i="11"/>
  <c r="Q312" i="11"/>
  <c r="Q313" i="11"/>
  <c r="Q317" i="11"/>
  <c r="Q323" i="11"/>
  <c r="Q324" i="11"/>
  <c r="Q326" i="11"/>
  <c r="Q328" i="11"/>
  <c r="Q329" i="11"/>
  <c r="AY331" i="18"/>
  <c r="AY348" i="18"/>
  <c r="Q349" i="11"/>
  <c r="Q357" i="11"/>
  <c r="Q363" i="11"/>
  <c r="Q366" i="11"/>
  <c r="Q372" i="11"/>
  <c r="Q386" i="11"/>
  <c r="Q390" i="11"/>
  <c r="Q393" i="11"/>
  <c r="Q395" i="11"/>
  <c r="Q399" i="11"/>
  <c r="Q450" i="11"/>
  <c r="Q460" i="11"/>
  <c r="Q463" i="11"/>
  <c r="Q464" i="11"/>
  <c r="AY465" i="18"/>
  <c r="Q466" i="11"/>
  <c r="Q572" i="11"/>
  <c r="AY573" i="18"/>
  <c r="Q574" i="11"/>
  <c r="AY578" i="18"/>
  <c r="Q579" i="11"/>
  <c r="Q587" i="11"/>
  <c r="Q615" i="11"/>
  <c r="Q683" i="11"/>
  <c r="AY687" i="18"/>
  <c r="AY719" i="18"/>
  <c r="Q844" i="11"/>
  <c r="Q853" i="11"/>
  <c r="Q855" i="11"/>
  <c r="Q856" i="11"/>
  <c r="Q889" i="11"/>
  <c r="Q53" i="11"/>
  <c r="Q98" i="11"/>
  <c r="Q679" i="11"/>
  <c r="Q681" i="11"/>
  <c r="Q685" i="11"/>
  <c r="Q691" i="11"/>
  <c r="Q700" i="11"/>
  <c r="Q704" i="11"/>
  <c r="AY711" i="18"/>
  <c r="Q717" i="11"/>
  <c r="Q819" i="11"/>
  <c r="Q822" i="11"/>
  <c r="Q826" i="11"/>
  <c r="Q830" i="11"/>
  <c r="AY830" i="18"/>
  <c r="Q831" i="11"/>
  <c r="Q839" i="11"/>
  <c r="AY841" i="18"/>
  <c r="Q842" i="11"/>
  <c r="AY852" i="18"/>
  <c r="Q865" i="11"/>
  <c r="Q869" i="11"/>
  <c r="Q871" i="11"/>
  <c r="Q891" i="11"/>
  <c r="Q10" i="11"/>
  <c r="Q13" i="11"/>
  <c r="Q15" i="11"/>
  <c r="Q35" i="11"/>
  <c r="AY76" i="18"/>
  <c r="AY84" i="18"/>
  <c r="Q85" i="11"/>
  <c r="Q86" i="11"/>
  <c r="Q92" i="11"/>
  <c r="Q93" i="11"/>
  <c r="Q96" i="11"/>
  <c r="Q102" i="11"/>
  <c r="Q112" i="11"/>
  <c r="Q113" i="11"/>
  <c r="Q119" i="11"/>
  <c r="Q125" i="11"/>
  <c r="Q129" i="11"/>
  <c r="Q130" i="11"/>
  <c r="AY131" i="18"/>
  <c r="Q132" i="11"/>
  <c r="Q133" i="11"/>
  <c r="Q134" i="11"/>
  <c r="Q163" i="11"/>
  <c r="Q172" i="11"/>
  <c r="Q178" i="11"/>
  <c r="Q181" i="11"/>
  <c r="Q182" i="11"/>
  <c r="Q189" i="11"/>
  <c r="Q193" i="11"/>
  <c r="Q194" i="11"/>
  <c r="Q203" i="11"/>
  <c r="Q205" i="11"/>
  <c r="AY210" i="18"/>
  <c r="Q211" i="11"/>
  <c r="Q223" i="11"/>
  <c r="Q225" i="11"/>
  <c r="Q247" i="11"/>
  <c r="Q265" i="11"/>
  <c r="Q275" i="11"/>
  <c r="Q278" i="11"/>
  <c r="Q282" i="11"/>
  <c r="Q286" i="11"/>
  <c r="Q289" i="11"/>
  <c r="Q305" i="11"/>
  <c r="Q319" i="11"/>
  <c r="Q344" i="11"/>
  <c r="AY345" i="18"/>
  <c r="Q346" i="11"/>
  <c r="Q384" i="11"/>
  <c r="Q477" i="11"/>
  <c r="AY564" i="18"/>
  <c r="AY570" i="18"/>
  <c r="Q571" i="11"/>
  <c r="Q573" i="11"/>
  <c r="Q585" i="11"/>
  <c r="AY616" i="18"/>
  <c r="Q638" i="11"/>
  <c r="Q640" i="11"/>
  <c r="AY654" i="18"/>
  <c r="AY662" i="18"/>
  <c r="Q687" i="11"/>
  <c r="Q721" i="11"/>
  <c r="Q726" i="11"/>
  <c r="Q728" i="11"/>
  <c r="Q734" i="11"/>
  <c r="Q735" i="11"/>
  <c r="Q737" i="11"/>
  <c r="Q738" i="11"/>
  <c r="Q741" i="11"/>
  <c r="Q752" i="11"/>
  <c r="Q761" i="11"/>
  <c r="Q790" i="11"/>
  <c r="Q792" i="11"/>
  <c r="Q795" i="11"/>
  <c r="AY795" i="18"/>
  <c r="Q796" i="11"/>
  <c r="Q802" i="11"/>
  <c r="Q807" i="11"/>
  <c r="Q810" i="11"/>
  <c r="AY821" i="18"/>
  <c r="Q825" i="11"/>
  <c r="Q44" i="11"/>
  <c r="Q57" i="11"/>
  <c r="Q356" i="11"/>
  <c r="Q361" i="11"/>
  <c r="Q409" i="11"/>
  <c r="Q414" i="11"/>
  <c r="AY496" i="18"/>
  <c r="Q497" i="11"/>
  <c r="Q522" i="11"/>
  <c r="Q577" i="11"/>
  <c r="Q584" i="11"/>
  <c r="Q624" i="11"/>
  <c r="AY696" i="18"/>
  <c r="Q11" i="11"/>
  <c r="AY12" i="18"/>
  <c r="Q23" i="11"/>
  <c r="Q25" i="11"/>
  <c r="AY25" i="18"/>
  <c r="Q26" i="11"/>
  <c r="Q28" i="11"/>
  <c r="AY30" i="18"/>
  <c r="Q31" i="11"/>
  <c r="AY32" i="18"/>
  <c r="Q33" i="11"/>
  <c r="Q126" i="11"/>
  <c r="Q131" i="11"/>
  <c r="Q168" i="11"/>
  <c r="Q304" i="11"/>
  <c r="AY349" i="18"/>
  <c r="AY353" i="18"/>
  <c r="Q354" i="11"/>
  <c r="Q374" i="11"/>
  <c r="Q378" i="11"/>
  <c r="AY381" i="18"/>
  <c r="Q382" i="11"/>
  <c r="Q388" i="11"/>
  <c r="Q412" i="11"/>
  <c r="Q416" i="11"/>
  <c r="Q449" i="11"/>
  <c r="AY462" i="18"/>
  <c r="Q474" i="11"/>
  <c r="Q503" i="11"/>
  <c r="Q506" i="11"/>
  <c r="Q515" i="11"/>
  <c r="Q596" i="11"/>
  <c r="AY599" i="18"/>
  <c r="Q600" i="11"/>
  <c r="Q639" i="11"/>
  <c r="Q680" i="11"/>
  <c r="Q696" i="11"/>
  <c r="AY700" i="18"/>
  <c r="Q701" i="11"/>
  <c r="AY703" i="18"/>
  <c r="Q713" i="11"/>
  <c r="Q718" i="11"/>
  <c r="Q732" i="11"/>
  <c r="Q739" i="11"/>
  <c r="AY54" i="18"/>
  <c r="Q58" i="11"/>
  <c r="Q75" i="11"/>
  <c r="Q122" i="11"/>
  <c r="Q174" i="11"/>
  <c r="AY175" i="18"/>
  <c r="AY179" i="18"/>
  <c r="Q180" i="11"/>
  <c r="AY191" i="18"/>
  <c r="Q192" i="11"/>
  <c r="AY194" i="18"/>
  <c r="Q195" i="11"/>
  <c r="AY195" i="18"/>
  <c r="Q196" i="11"/>
  <c r="Q197" i="11"/>
  <c r="Q198" i="11"/>
  <c r="AY214" i="18"/>
  <c r="Q240" i="11"/>
  <c r="Q242" i="11"/>
  <c r="Q244" i="11"/>
  <c r="Q263" i="11"/>
  <c r="AY263" i="18"/>
  <c r="Q311" i="11"/>
  <c r="Q524" i="11"/>
  <c r="AY526" i="18"/>
  <c r="Q527" i="11"/>
  <c r="Q530" i="11"/>
  <c r="Q645" i="11"/>
  <c r="AY646" i="18"/>
  <c r="Q786" i="11"/>
  <c r="Q824" i="11"/>
  <c r="Q828" i="11"/>
  <c r="AY851" i="18"/>
  <c r="Q852" i="11"/>
  <c r="Q854" i="11"/>
  <c r="Q883" i="11"/>
  <c r="Q894" i="11"/>
  <c r="Q12" i="11"/>
  <c r="AY16" i="18"/>
  <c r="Q19" i="11"/>
  <c r="Q27" i="11"/>
  <c r="Q29" i="11"/>
  <c r="Q34" i="11"/>
  <c r="Q36" i="11"/>
  <c r="AY39" i="18"/>
  <c r="Q40" i="11"/>
  <c r="AY50" i="18"/>
  <c r="AY67" i="18"/>
  <c r="AY68" i="18"/>
  <c r="Q71" i="11"/>
  <c r="AY122" i="18"/>
  <c r="Q123" i="11"/>
  <c r="Q127" i="11"/>
  <c r="AY174" i="18"/>
  <c r="Q177" i="11"/>
  <c r="Q179" i="11"/>
  <c r="AY182" i="18"/>
  <c r="Q183" i="11"/>
  <c r="Q185" i="11"/>
  <c r="AY186" i="18"/>
  <c r="Q187" i="11"/>
  <c r="Q188" i="11"/>
  <c r="Q190" i="11"/>
  <c r="Q199" i="11"/>
  <c r="Q202" i="11"/>
  <c r="Q204" i="11"/>
  <c r="Q206" i="11"/>
  <c r="Q207" i="11"/>
  <c r="Q212" i="11"/>
  <c r="Q243" i="11"/>
  <c r="Q270" i="11"/>
  <c r="AY270" i="18"/>
  <c r="Q271" i="11"/>
  <c r="Q273" i="11"/>
  <c r="AY280" i="18"/>
  <c r="Q281" i="11"/>
  <c r="Q287" i="11"/>
  <c r="Q288" i="11"/>
  <c r="Q297" i="11"/>
  <c r="Q299" i="11"/>
  <c r="Q300" i="11"/>
  <c r="Q301" i="11"/>
  <c r="Q302" i="11"/>
  <c r="AY313" i="18"/>
  <c r="Q314" i="11"/>
  <c r="AY314" i="18"/>
  <c r="Q315" i="11"/>
  <c r="AY317" i="18"/>
  <c r="Q318" i="11"/>
  <c r="Q320" i="11"/>
  <c r="Q355" i="11"/>
  <c r="Q358" i="11"/>
  <c r="Q375" i="11"/>
  <c r="Q391" i="11"/>
  <c r="AY404" i="18"/>
  <c r="AY418" i="18"/>
  <c r="Q423" i="11"/>
  <c r="AY424" i="18"/>
  <c r="Q425" i="11"/>
  <c r="AY426" i="18"/>
  <c r="AY445" i="18"/>
  <c r="AY457" i="18"/>
  <c r="Q461" i="11"/>
  <c r="AY467" i="18"/>
  <c r="Q478" i="11"/>
  <c r="Q479" i="11"/>
  <c r="AY484" i="18"/>
  <c r="Q489" i="11"/>
  <c r="AY490" i="18"/>
  <c r="AY499" i="18"/>
  <c r="AY501" i="18"/>
  <c r="AY506" i="18"/>
  <c r="AY516" i="18"/>
  <c r="Q517" i="11"/>
  <c r="Q519" i="11"/>
  <c r="Q525" i="11"/>
  <c r="Q39" i="11"/>
  <c r="Q43" i="11"/>
  <c r="AY45" i="18"/>
  <c r="Q46" i="11"/>
  <c r="AY47" i="18"/>
  <c r="Q48" i="11"/>
  <c r="Q59" i="11"/>
  <c r="AY61" i="18"/>
  <c r="Q73" i="11"/>
  <c r="Q76" i="11"/>
  <c r="Q80" i="11"/>
  <c r="Q82" i="11"/>
  <c r="AY82" i="18"/>
  <c r="Q83" i="11"/>
  <c r="Q88" i="11"/>
  <c r="AY88" i="18"/>
  <c r="Q89" i="11"/>
  <c r="AY93" i="18"/>
  <c r="Q94" i="11"/>
  <c r="AY94" i="18"/>
  <c r="Q95" i="11"/>
  <c r="Q114" i="11"/>
  <c r="Q116" i="11"/>
  <c r="AY116" i="18"/>
  <c r="Q117" i="11"/>
  <c r="Q138" i="11"/>
  <c r="Q139" i="11"/>
  <c r="Q140" i="11"/>
  <c r="Q141" i="11"/>
  <c r="Q142" i="11"/>
  <c r="Q144" i="11"/>
  <c r="AY145" i="18"/>
  <c r="Q146" i="11"/>
  <c r="Q147" i="11"/>
  <c r="Q164" i="11"/>
  <c r="Q165" i="11"/>
  <c r="Q173" i="11"/>
  <c r="Q184" i="11"/>
  <c r="AY185" i="18"/>
  <c r="Q186" i="11"/>
  <c r="AY199" i="18"/>
  <c r="Q200" i="11"/>
  <c r="Q213" i="11"/>
  <c r="AY216" i="18"/>
  <c r="Q217" i="11"/>
  <c r="AY218" i="18"/>
  <c r="Q219" i="11"/>
  <c r="Q220" i="11"/>
  <c r="Q221" i="11"/>
  <c r="AY232" i="18"/>
  <c r="AY237" i="18"/>
  <c r="Q238" i="11"/>
  <c r="AY244" i="18"/>
  <c r="Q245" i="11"/>
  <c r="Q266" i="11"/>
  <c r="Q277" i="11"/>
  <c r="Q279" i="11"/>
  <c r="Q293" i="11"/>
  <c r="Q294" i="11"/>
  <c r="Q295" i="11"/>
  <c r="AY297" i="18"/>
  <c r="Q298" i="11"/>
  <c r="AY324" i="18"/>
  <c r="Q335" i="11"/>
  <c r="Q351" i="11"/>
  <c r="Q352" i="11"/>
  <c r="Q353" i="11"/>
  <c r="AY359" i="18"/>
  <c r="Q360" i="11"/>
  <c r="AY360" i="18"/>
  <c r="AY363" i="18"/>
  <c r="Q364" i="11"/>
  <c r="AY367" i="18"/>
  <c r="Q368" i="11"/>
  <c r="AY368" i="18"/>
  <c r="Q369" i="11"/>
  <c r="Q373" i="11"/>
  <c r="Q381" i="11"/>
  <c r="AY389" i="18"/>
  <c r="AY392" i="18"/>
  <c r="AY394" i="18"/>
  <c r="AY398" i="18"/>
  <c r="Q407" i="11"/>
  <c r="Q408" i="11"/>
  <c r="Q411" i="11"/>
  <c r="Q413" i="11"/>
  <c r="Q415" i="11"/>
  <c r="Q417" i="11"/>
  <c r="Q424" i="11"/>
  <c r="Q426" i="11"/>
  <c r="Q427" i="11"/>
  <c r="Q432" i="11"/>
  <c r="Q453" i="11"/>
  <c r="AY466" i="18"/>
  <c r="Q481" i="11"/>
  <c r="Q486" i="11"/>
  <c r="Q490" i="11"/>
  <c r="Q493" i="11"/>
  <c r="AY505" i="18"/>
  <c r="Q520" i="11"/>
  <c r="AY527" i="18"/>
  <c r="AY60" i="18"/>
  <c r="Q61" i="11"/>
  <c r="Q62" i="11"/>
  <c r="Q63" i="11"/>
  <c r="Q66" i="11"/>
  <c r="AY73" i="18"/>
  <c r="Q74" i="11"/>
  <c r="Q81" i="11"/>
  <c r="AY89" i="18"/>
  <c r="Q90" i="11"/>
  <c r="AY96" i="18"/>
  <c r="Q97" i="11"/>
  <c r="AY97" i="18"/>
  <c r="Q101" i="11"/>
  <c r="Q106" i="11"/>
  <c r="AY123" i="18"/>
  <c r="Q136" i="11"/>
  <c r="Q137" i="11"/>
  <c r="AY142" i="18"/>
  <c r="Q143" i="11"/>
  <c r="Q145" i="11"/>
  <c r="Q149" i="11"/>
  <c r="Q151" i="11"/>
  <c r="Q152" i="11"/>
  <c r="Q157" i="11"/>
  <c r="AY225" i="18"/>
  <c r="Q226" i="11"/>
  <c r="Q227" i="11"/>
  <c r="AY235" i="18"/>
  <c r="Q236" i="11"/>
  <c r="AY236" i="18"/>
  <c r="Q237" i="11"/>
  <c r="Q239" i="11"/>
  <c r="AY248" i="18"/>
  <c r="Q249" i="11"/>
  <c r="Q250" i="11"/>
  <c r="AY282" i="18"/>
  <c r="Q283" i="11"/>
  <c r="AY307" i="18"/>
  <c r="Q308" i="11"/>
  <c r="AY327" i="18"/>
  <c r="Q347" i="11"/>
  <c r="AY347" i="18"/>
  <c r="Q362" i="11"/>
  <c r="Q365" i="11"/>
  <c r="Q367" i="11"/>
  <c r="AY391" i="18"/>
  <c r="Q392" i="11"/>
  <c r="Q397" i="11"/>
  <c r="AY403" i="18"/>
  <c r="Q404" i="11"/>
  <c r="Q406" i="11"/>
  <c r="Q451" i="11"/>
  <c r="Q456" i="11"/>
  <c r="Q457" i="11"/>
  <c r="Q459" i="11"/>
  <c r="Q465" i="11"/>
  <c r="Q469" i="11"/>
  <c r="Q471" i="11"/>
  <c r="AY472" i="18"/>
  <c r="Q473" i="11"/>
  <c r="AY475" i="18"/>
  <c r="Q476" i="11"/>
  <c r="Q482" i="11"/>
  <c r="AY483" i="18"/>
  <c r="Q484" i="11"/>
  <c r="Q487" i="11"/>
  <c r="AY487" i="18"/>
  <c r="Q492" i="11"/>
  <c r="AY497" i="18"/>
  <c r="Q498" i="11"/>
  <c r="Q505" i="11"/>
  <c r="AY508" i="18"/>
  <c r="Q509" i="11"/>
  <c r="Q511" i="11"/>
  <c r="Q512" i="11"/>
  <c r="AY528" i="18"/>
  <c r="Q529" i="11"/>
  <c r="AY530" i="18"/>
  <c r="Q14" i="11"/>
  <c r="AY19" i="18"/>
  <c r="AY20" i="18"/>
  <c r="Q52" i="11"/>
  <c r="AY95" i="18"/>
  <c r="Q109" i="11"/>
  <c r="Q111" i="11"/>
  <c r="AY111" i="18"/>
  <c r="AY118" i="18"/>
  <c r="AY153" i="18"/>
  <c r="Q154" i="11"/>
  <c r="Q155" i="11"/>
  <c r="Q161" i="11"/>
  <c r="Q162" i="11"/>
  <c r="Q169" i="11"/>
  <c r="Q170" i="11"/>
  <c r="AY171" i="18"/>
  <c r="AY177" i="18"/>
  <c r="AY229" i="18"/>
  <c r="Q230" i="11"/>
  <c r="AY231" i="18"/>
  <c r="Q232" i="11"/>
  <c r="AY234" i="18"/>
  <c r="Q235" i="11"/>
  <c r="AY251" i="18"/>
  <c r="Q252" i="11"/>
  <c r="Q254" i="11"/>
  <c r="AY255" i="18"/>
  <c r="Q256" i="11"/>
  <c r="Q260" i="11"/>
  <c r="Q261" i="11"/>
  <c r="AY285" i="18"/>
  <c r="AY288" i="18"/>
  <c r="Q309" i="11"/>
  <c r="AY321" i="18"/>
  <c r="Q322" i="11"/>
  <c r="Q327" i="11"/>
  <c r="Q330" i="11"/>
  <c r="Q331" i="11"/>
  <c r="Q332" i="11"/>
  <c r="Q334" i="11"/>
  <c r="Q338" i="11"/>
  <c r="Q339" i="11"/>
  <c r="AY339" i="18"/>
  <c r="Q340" i="11"/>
  <c r="AY341" i="18"/>
  <c r="Q342" i="11"/>
  <c r="AY343" i="18"/>
  <c r="Q377" i="11"/>
  <c r="Q387" i="11"/>
  <c r="AY387" i="18"/>
  <c r="AY388" i="18"/>
  <c r="AY393" i="18"/>
  <c r="Q422" i="11"/>
  <c r="AY427" i="18"/>
  <c r="Q428" i="11"/>
  <c r="Q429" i="11"/>
  <c r="AY432" i="18"/>
  <c r="Q433" i="11"/>
  <c r="Q437" i="11"/>
  <c r="Q438" i="11"/>
  <c r="Q439" i="11"/>
  <c r="AY443" i="18"/>
  <c r="Q444" i="11"/>
  <c r="Q447" i="11"/>
  <c r="AY448" i="18"/>
  <c r="Q514" i="11"/>
  <c r="AY523" i="18"/>
  <c r="AY532" i="18"/>
  <c r="Q533" i="11"/>
  <c r="AY531" i="18"/>
  <c r="AY554" i="18"/>
  <c r="AY576" i="18"/>
  <c r="AY593" i="18"/>
  <c r="Q594" i="11"/>
  <c r="AY594" i="18"/>
  <c r="AY600" i="18"/>
  <c r="Q601" i="11"/>
  <c r="Q602" i="11"/>
  <c r="AY603" i="18"/>
  <c r="Q604" i="11"/>
  <c r="AY604" i="18"/>
  <c r="Q605" i="11"/>
  <c r="Q608" i="11"/>
  <c r="Q611" i="11"/>
  <c r="Q616" i="11"/>
  <c r="Q622" i="11"/>
  <c r="Q623" i="11"/>
  <c r="Q627" i="11"/>
  <c r="Q628" i="11"/>
  <c r="Q629" i="11"/>
  <c r="Q631" i="11"/>
  <c r="Q636" i="11"/>
  <c r="Q637" i="11"/>
  <c r="AY638" i="18"/>
  <c r="AY643" i="18"/>
  <c r="Q644" i="11"/>
  <c r="Q649" i="11"/>
  <c r="Q651" i="11"/>
  <c r="AY651" i="18"/>
  <c r="AY652" i="18"/>
  <c r="Q666" i="11"/>
  <c r="Q671" i="11"/>
  <c r="Q672" i="11"/>
  <c r="AY674" i="18"/>
  <c r="Q675" i="11"/>
  <c r="AY675" i="18"/>
  <c r="Q676" i="11"/>
  <c r="AY682" i="18"/>
  <c r="Q709" i="11"/>
  <c r="AY712" i="18"/>
  <c r="AY717" i="18"/>
  <c r="Q722" i="11"/>
  <c r="AY726" i="18"/>
  <c r="Q727" i="11"/>
  <c r="AY728" i="18"/>
  <c r="Q729" i="11"/>
  <c r="Q731" i="11"/>
  <c r="AY731" i="18"/>
  <c r="Q789" i="11"/>
  <c r="AY834" i="18"/>
  <c r="Q840" i="11"/>
  <c r="AY847" i="18"/>
  <c r="Q848" i="11"/>
  <c r="Q849" i="11"/>
  <c r="Q862" i="11"/>
  <c r="Q864" i="11"/>
  <c r="AY868" i="18"/>
  <c r="AY870" i="18"/>
  <c r="Q903" i="11"/>
  <c r="AY905" i="18"/>
  <c r="Q906" i="11"/>
  <c r="Q531" i="11"/>
  <c r="AY534" i="18"/>
  <c r="Q535" i="11"/>
  <c r="Q538" i="11"/>
  <c r="Q543" i="11"/>
  <c r="Q546" i="11"/>
  <c r="Q547" i="11"/>
  <c r="AY549" i="18"/>
  <c r="Q550" i="11"/>
  <c r="Q559" i="11"/>
  <c r="Q560" i="11"/>
  <c r="Q561" i="11"/>
  <c r="Q566" i="11"/>
  <c r="Q567" i="11"/>
  <c r="Q568" i="11"/>
  <c r="Q569" i="11"/>
  <c r="Q570" i="11"/>
  <c r="Q575" i="11"/>
  <c r="Q580" i="11"/>
  <c r="Q581" i="11"/>
  <c r="Q582" i="11"/>
  <c r="Q586" i="11"/>
  <c r="AY587" i="18"/>
  <c r="Q588" i="11"/>
  <c r="AY591" i="18"/>
  <c r="Q592" i="11"/>
  <c r="AY592" i="18"/>
  <c r="Q593" i="11"/>
  <c r="AY596" i="18"/>
  <c r="Q597" i="11"/>
  <c r="AY598" i="18"/>
  <c r="Q599" i="11"/>
  <c r="AY633" i="18"/>
  <c r="Q654" i="11"/>
  <c r="AY656" i="18"/>
  <c r="Q657" i="11"/>
  <c r="Q662" i="11"/>
  <c r="Q664" i="11"/>
  <c r="Q669" i="11"/>
  <c r="Q670" i="11"/>
  <c r="AY672" i="18"/>
  <c r="Q673" i="11"/>
  <c r="Q677" i="11"/>
  <c r="AY678" i="18"/>
  <c r="Q692" i="11"/>
  <c r="AY697" i="18"/>
  <c r="Q698" i="11"/>
  <c r="AY710" i="18"/>
  <c r="Q711" i="11"/>
  <c r="Q714" i="11"/>
  <c r="AY715" i="18"/>
  <c r="Q743" i="11"/>
  <c r="AY749" i="18"/>
  <c r="Q750" i="11"/>
  <c r="Q753" i="11"/>
  <c r="Q754" i="11"/>
  <c r="Q755" i="11"/>
  <c r="AY757" i="18"/>
  <c r="AY767" i="18"/>
  <c r="AY805" i="18"/>
  <c r="Q806" i="11"/>
  <c r="Q832" i="11"/>
  <c r="AY832" i="18"/>
  <c r="Q843" i="11"/>
  <c r="Q846" i="11"/>
  <c r="Q847" i="11"/>
  <c r="Q851" i="11"/>
  <c r="Q859" i="11"/>
  <c r="AY862" i="18"/>
  <c r="Q863" i="11"/>
  <c r="Q866" i="11"/>
  <c r="Q870" i="11"/>
  <c r="Q872" i="11"/>
  <c r="Q873" i="11"/>
  <c r="Q874" i="11"/>
  <c r="Q875" i="11"/>
  <c r="Q878" i="11"/>
  <c r="Q879" i="11"/>
  <c r="Q880" i="11"/>
  <c r="Q885" i="11"/>
  <c r="Q886" i="11"/>
  <c r="Q887" i="11"/>
  <c r="Q898" i="11"/>
  <c r="Q899" i="11"/>
  <c r="Q537" i="11"/>
  <c r="Q539" i="11"/>
  <c r="Q540" i="11"/>
  <c r="Q541" i="11"/>
  <c r="Q544" i="11"/>
  <c r="Q548" i="11"/>
  <c r="Q549" i="11"/>
  <c r="AY571" i="18"/>
  <c r="AY634" i="18"/>
  <c r="Q659" i="11"/>
  <c r="AY681" i="18"/>
  <c r="Q682" i="11"/>
  <c r="Q686" i="11"/>
  <c r="Q690" i="11"/>
  <c r="Q693" i="11"/>
  <c r="Q695" i="11"/>
  <c r="Q702" i="11"/>
  <c r="Q703" i="11"/>
  <c r="Q705" i="11"/>
  <c r="Q706" i="11"/>
  <c r="AY707" i="18"/>
  <c r="AY736" i="18"/>
  <c r="Q745" i="11"/>
  <c r="Q747" i="11"/>
  <c r="AY759" i="18"/>
  <c r="Q760" i="11"/>
  <c r="AY760" i="18"/>
  <c r="AY764" i="18"/>
  <c r="Q765" i="11"/>
  <c r="AY766" i="18"/>
  <c r="Q767" i="11"/>
  <c r="Q770" i="11"/>
  <c r="AY772" i="18"/>
  <c r="Q773" i="11"/>
  <c r="AY774" i="18"/>
  <c r="Q775" i="11"/>
  <c r="AY776" i="18"/>
  <c r="Q777" i="11"/>
  <c r="Q778" i="11"/>
  <c r="Q779" i="11"/>
  <c r="AY782" i="18"/>
  <c r="Q783" i="11"/>
  <c r="AY785" i="18"/>
  <c r="AY790" i="18"/>
  <c r="Q791" i="11"/>
  <c r="Q800" i="11"/>
  <c r="Q801" i="11"/>
  <c r="AY802" i="18"/>
  <c r="Q803" i="11"/>
  <c r="Q804" i="11"/>
  <c r="Q805" i="11"/>
  <c r="Q809" i="11"/>
  <c r="Q812" i="11"/>
  <c r="Q813" i="11"/>
  <c r="Q816" i="11"/>
  <c r="Q817" i="11"/>
  <c r="Q820" i="11"/>
  <c r="Q821" i="11"/>
  <c r="Q823" i="11"/>
  <c r="AY826" i="18"/>
  <c r="Q827" i="11"/>
  <c r="Q834" i="11"/>
  <c r="Q836" i="11"/>
  <c r="Q876" i="11"/>
  <c r="Q877" i="11"/>
  <c r="AY881" i="18"/>
  <c r="Q882" i="11"/>
  <c r="AY884" i="18"/>
  <c r="AY889" i="18"/>
  <c r="Q890" i="11"/>
  <c r="Q896" i="11"/>
  <c r="AY602" i="18"/>
  <c r="Q618" i="11"/>
  <c r="AY632" i="18"/>
  <c r="AY647" i="18"/>
  <c r="Q689" i="11"/>
  <c r="AY693" i="18"/>
  <c r="AY718" i="18"/>
  <c r="AY723" i="18"/>
  <c r="Q724" i="11"/>
  <c r="AY729" i="18"/>
  <c r="AY748" i="18"/>
  <c r="Q749" i="11"/>
  <c r="Q751" i="11"/>
  <c r="Q756" i="11"/>
  <c r="AY756" i="18"/>
  <c r="Q757" i="11"/>
  <c r="AY761" i="18"/>
  <c r="Q762" i="11"/>
  <c r="AY763" i="18"/>
  <c r="Q764" i="11"/>
  <c r="Q766" i="11"/>
  <c r="AY771" i="18"/>
  <c r="Q772" i="11"/>
  <c r="Q774" i="11"/>
  <c r="AY775" i="18"/>
  <c r="Q776" i="11"/>
  <c r="Q780" i="11"/>
  <c r="Q785" i="11"/>
  <c r="Q787" i="11"/>
  <c r="Q788" i="11"/>
  <c r="Q818" i="11"/>
  <c r="AY829" i="18"/>
  <c r="Q893" i="11"/>
  <c r="AY11" i="18"/>
  <c r="M13" i="18"/>
  <c r="AY22" i="18"/>
  <c r="AY24" i="18"/>
  <c r="M26" i="18"/>
  <c r="AY27" i="18"/>
  <c r="AY28" i="18"/>
  <c r="M31" i="18"/>
  <c r="G32" i="18"/>
  <c r="M34" i="18"/>
  <c r="AY35" i="18"/>
  <c r="G39" i="18"/>
  <c r="M40" i="18"/>
  <c r="AY40" i="18"/>
  <c r="G41" i="18"/>
  <c r="AY41" i="18"/>
  <c r="G43" i="18"/>
  <c r="G46" i="18"/>
  <c r="AY46" i="18"/>
  <c r="G48" i="18"/>
  <c r="AY49" i="18"/>
  <c r="G51" i="18"/>
  <c r="AY53" i="18"/>
  <c r="AY55" i="18"/>
  <c r="Q56" i="10"/>
  <c r="M57" i="18"/>
  <c r="W57" i="18"/>
  <c r="W59" i="18"/>
  <c r="AY62" i="18"/>
  <c r="Q63" i="10"/>
  <c r="G63" i="18"/>
  <c r="I63" i="18" s="1"/>
  <c r="AY65" i="18"/>
  <c r="AY66" i="18"/>
  <c r="M70" i="18"/>
  <c r="G71" i="18"/>
  <c r="AY72" i="18"/>
  <c r="G73" i="18"/>
  <c r="W74" i="18"/>
  <c r="G75" i="18"/>
  <c r="M76" i="18"/>
  <c r="M78" i="18"/>
  <c r="AY80" i="18"/>
  <c r="G89" i="18"/>
  <c r="AY90" i="18"/>
  <c r="G91" i="18"/>
  <c r="AY91" i="18"/>
  <c r="M101" i="18"/>
  <c r="O101" i="18" s="1"/>
  <c r="AY102" i="18"/>
  <c r="M109" i="18"/>
  <c r="M111" i="18"/>
  <c r="AY112" i="18"/>
  <c r="M114" i="18"/>
  <c r="G115" i="18"/>
  <c r="AY126" i="18"/>
  <c r="M207" i="18"/>
  <c r="M208" i="18"/>
  <c r="G209" i="18"/>
  <c r="BA211" i="18"/>
  <c r="W211" i="18"/>
  <c r="AY10" i="18"/>
  <c r="M11" i="18"/>
  <c r="M16" i="18"/>
  <c r="M19" i="18"/>
  <c r="M22" i="18"/>
  <c r="M24" i="18"/>
  <c r="AY31" i="18"/>
  <c r="AY36" i="18"/>
  <c r="G37" i="18"/>
  <c r="AY38" i="18"/>
  <c r="AY42" i="18"/>
  <c r="M56" i="18"/>
  <c r="O56" i="18" s="1"/>
  <c r="H63" i="18"/>
  <c r="AY64" i="18"/>
  <c r="AY69" i="18"/>
  <c r="AY70" i="18"/>
  <c r="AY74" i="18"/>
  <c r="M77" i="18"/>
  <c r="AY81" i="18"/>
  <c r="M86" i="18"/>
  <c r="M95" i="18"/>
  <c r="AY98" i="18"/>
  <c r="AY99" i="18"/>
  <c r="AY101" i="18"/>
  <c r="AY105" i="18"/>
  <c r="AY110" i="18"/>
  <c r="AY114" i="18"/>
  <c r="AY119" i="18"/>
  <c r="M121" i="18"/>
  <c r="M125" i="18"/>
  <c r="M126" i="18"/>
  <c r="AY127" i="18"/>
  <c r="AY128" i="18"/>
  <c r="AY130" i="18"/>
  <c r="M134" i="18"/>
  <c r="AY135" i="18"/>
  <c r="AY137" i="18"/>
  <c r="M140" i="18"/>
  <c r="W142" i="18"/>
  <c r="AY143" i="18"/>
  <c r="M145" i="18"/>
  <c r="AY148" i="18"/>
  <c r="AY149" i="18"/>
  <c r="M151" i="18"/>
  <c r="AY151" i="18"/>
  <c r="AY152" i="18"/>
  <c r="AY155" i="18"/>
  <c r="W157" i="18"/>
  <c r="AY158" i="18"/>
  <c r="AY159" i="18"/>
  <c r="AY160" i="18"/>
  <c r="M163" i="18"/>
  <c r="AY164" i="18"/>
  <c r="G167" i="18"/>
  <c r="I167" i="18" s="1"/>
  <c r="AY168" i="18"/>
  <c r="AY170" i="18"/>
  <c r="M173" i="18"/>
  <c r="AY178" i="18"/>
  <c r="AY184" i="18"/>
  <c r="G185" i="18"/>
  <c r="AY187" i="18"/>
  <c r="G188" i="18"/>
  <c r="M190" i="18"/>
  <c r="AY190" i="18"/>
  <c r="M193" i="18"/>
  <c r="M194" i="18"/>
  <c r="W196" i="18"/>
  <c r="AY196" i="18"/>
  <c r="AY198" i="18"/>
  <c r="AY201" i="18"/>
  <c r="AY202" i="18"/>
  <c r="W203" i="18"/>
  <c r="AY203" i="18"/>
  <c r="AY204" i="18"/>
  <c r="M206" i="18"/>
  <c r="AY207" i="18"/>
  <c r="AY208" i="18"/>
  <c r="AY209" i="18"/>
  <c r="G210" i="18"/>
  <c r="M12" i="18"/>
  <c r="AY14" i="18"/>
  <c r="AY17" i="18"/>
  <c r="M23" i="18"/>
  <c r="M25" i="18"/>
  <c r="AY33" i="18"/>
  <c r="M36" i="18"/>
  <c r="M42" i="18"/>
  <c r="AY43" i="18"/>
  <c r="M47" i="18"/>
  <c r="AY48" i="18"/>
  <c r="M50" i="18"/>
  <c r="AY51" i="18"/>
  <c r="M54" i="18"/>
  <c r="AY56" i="18"/>
  <c r="AY58" i="18"/>
  <c r="AY63" i="18"/>
  <c r="Q64" i="10"/>
  <c r="G64" i="18"/>
  <c r="I64" i="18" s="1"/>
  <c r="AY75" i="18"/>
  <c r="AY77" i="18"/>
  <c r="AY78" i="18"/>
  <c r="G79" i="18"/>
  <c r="M81" i="18"/>
  <c r="AY83" i="18"/>
  <c r="M85" i="18"/>
  <c r="O85" i="18" s="1"/>
  <c r="AY86" i="18"/>
  <c r="M92" i="18"/>
  <c r="G93" i="18"/>
  <c r="I93" i="18" s="1"/>
  <c r="M94" i="18"/>
  <c r="AY100" i="18"/>
  <c r="Q101" i="10"/>
  <c r="G104" i="18"/>
  <c r="AY108" i="18"/>
  <c r="AY113" i="18"/>
  <c r="AY115" i="18"/>
  <c r="M117" i="18"/>
  <c r="AY117" i="18"/>
  <c r="AY121" i="18"/>
  <c r="M124" i="18"/>
  <c r="AY129" i="18"/>
  <c r="AY132" i="18"/>
  <c r="AY134" i="18"/>
  <c r="AY136" i="18"/>
  <c r="AY140" i="18"/>
  <c r="AY141" i="18"/>
  <c r="M143" i="18"/>
  <c r="M146" i="18"/>
  <c r="AY146" i="18"/>
  <c r="AY147" i="18"/>
  <c r="AY154" i="18"/>
  <c r="M157" i="18"/>
  <c r="AY157" i="18"/>
  <c r="AY161" i="18"/>
  <c r="M164" i="18"/>
  <c r="AY165" i="18"/>
  <c r="AY166" i="18"/>
  <c r="AY167" i="18"/>
  <c r="AY169" i="18"/>
  <c r="AY173" i="18"/>
  <c r="AY180" i="18"/>
  <c r="AY181" i="18"/>
  <c r="AY183" i="18"/>
  <c r="AY188" i="18"/>
  <c r="M192" i="18"/>
  <c r="AY197" i="18"/>
  <c r="AY200" i="18"/>
  <c r="AY206" i="18"/>
  <c r="AY13" i="18"/>
  <c r="G14" i="18"/>
  <c r="AY15" i="18"/>
  <c r="AY18" i="18"/>
  <c r="AY21" i="18"/>
  <c r="AY23" i="18"/>
  <c r="AY26" i="18"/>
  <c r="AY34" i="18"/>
  <c r="AY44" i="18"/>
  <c r="AY52" i="18"/>
  <c r="AY57" i="18"/>
  <c r="AY59" i="18"/>
  <c r="AY79" i="18"/>
  <c r="AY85" i="18"/>
  <c r="AY87" i="18"/>
  <c r="AY92" i="18"/>
  <c r="Q93" i="10"/>
  <c r="AY103" i="18"/>
  <c r="AY109" i="18"/>
  <c r="W116" i="18"/>
  <c r="AY120" i="18"/>
  <c r="AY124" i="18"/>
  <c r="AY125" i="18"/>
  <c r="AY133" i="18"/>
  <c r="AY139" i="18"/>
  <c r="AY144" i="18"/>
  <c r="AY150" i="18"/>
  <c r="AY156" i="18"/>
  <c r="AY162" i="18"/>
  <c r="AY163" i="18"/>
  <c r="AY172" i="18"/>
  <c r="AY176" i="18"/>
  <c r="G177" i="18"/>
  <c r="AY189" i="18"/>
  <c r="AY192" i="18"/>
  <c r="AY193" i="18"/>
  <c r="AY205" i="18"/>
  <c r="M211" i="18"/>
  <c r="G211" i="18"/>
  <c r="AY211" i="18"/>
  <c r="G214" i="18"/>
  <c r="M215" i="18"/>
  <c r="AY215" i="18"/>
  <c r="Q216" i="10"/>
  <c r="G217" i="18"/>
  <c r="AY219" i="18"/>
  <c r="M221" i="18"/>
  <c r="O221" i="18" s="1"/>
  <c r="AY221" i="18"/>
  <c r="Q222" i="10"/>
  <c r="G223" i="18"/>
  <c r="M224" i="18"/>
  <c r="O224" i="18" s="1"/>
  <c r="AY224" i="18"/>
  <c r="Q225" i="10"/>
  <c r="G225" i="18"/>
  <c r="I225" i="18" s="1"/>
  <c r="M228" i="18"/>
  <c r="M229" i="18"/>
  <c r="O229" i="18" s="1"/>
  <c r="M231" i="18"/>
  <c r="O231" i="18" s="1"/>
  <c r="M238" i="18"/>
  <c r="G239" i="18"/>
  <c r="M242" i="18"/>
  <c r="G243" i="18"/>
  <c r="M245" i="18"/>
  <c r="AY245" i="18"/>
  <c r="M246" i="18"/>
  <c r="G247" i="18"/>
  <c r="I247" i="18" s="1"/>
  <c r="AY249" i="18"/>
  <c r="G251" i="18"/>
  <c r="N251" i="18"/>
  <c r="AY252" i="18"/>
  <c r="G257" i="18"/>
  <c r="AY260" i="18"/>
  <c r="AY266" i="18"/>
  <c r="AY272" i="18"/>
  <c r="AY275" i="18"/>
  <c r="AY278" i="18"/>
  <c r="G280" i="18"/>
  <c r="AY284" i="18"/>
  <c r="AY286" i="18"/>
  <c r="G288" i="18"/>
  <c r="AY290" i="18"/>
  <c r="G292" i="18"/>
  <c r="AY296" i="18"/>
  <c r="M299" i="18"/>
  <c r="G301" i="18"/>
  <c r="G305" i="18"/>
  <c r="AY305" i="18"/>
  <c r="AY309" i="18"/>
  <c r="Q310" i="10"/>
  <c r="G310" i="18"/>
  <c r="I310" i="18" s="1"/>
  <c r="AY311" i="18"/>
  <c r="G313" i="18"/>
  <c r="I313" i="18" s="1"/>
  <c r="M316" i="18"/>
  <c r="M327" i="18"/>
  <c r="AY328" i="18"/>
  <c r="G330" i="18"/>
  <c r="AY330" i="18"/>
  <c r="W340" i="18"/>
  <c r="M342" i="18"/>
  <c r="G343" i="18"/>
  <c r="M344" i="18"/>
  <c r="M346" i="18"/>
  <c r="AY346" i="18"/>
  <c r="G347" i="18"/>
  <c r="M351" i="18"/>
  <c r="AY351" i="18"/>
  <c r="G353" i="18"/>
  <c r="M357" i="18"/>
  <c r="G358" i="18"/>
  <c r="AY361" i="18"/>
  <c r="M364" i="18"/>
  <c r="G365" i="18"/>
  <c r="AY365" i="18"/>
  <c r="G366" i="18"/>
  <c r="G367" i="18"/>
  <c r="AY370" i="18"/>
  <c r="G371" i="18"/>
  <c r="M372" i="18"/>
  <c r="AY372" i="18"/>
  <c r="W374" i="18"/>
  <c r="G375" i="18"/>
  <c r="AY376" i="18"/>
  <c r="G378" i="18"/>
  <c r="AY378" i="18"/>
  <c r="M380" i="18"/>
  <c r="AY380" i="18"/>
  <c r="M382" i="18"/>
  <c r="O382" i="18" s="1"/>
  <c r="G383" i="18"/>
  <c r="N383" i="18"/>
  <c r="AY383" i="18"/>
  <c r="AY384" i="18"/>
  <c r="G386" i="18"/>
  <c r="N386" i="18"/>
  <c r="N387" i="18"/>
  <c r="M390" i="18"/>
  <c r="O390" i="18" s="1"/>
  <c r="G391" i="18"/>
  <c r="N391" i="18"/>
  <c r="M393" i="18"/>
  <c r="O393" i="18" s="1"/>
  <c r="AY395" i="18"/>
  <c r="G396" i="18"/>
  <c r="I396" i="18" s="1"/>
  <c r="G397" i="18"/>
  <c r="AY397" i="18"/>
  <c r="AY213" i="18"/>
  <c r="W214" i="18"/>
  <c r="AY220" i="18"/>
  <c r="Q221" i="10"/>
  <c r="AY222" i="18"/>
  <c r="Q223" i="10"/>
  <c r="AY223" i="18"/>
  <c r="Q224" i="10"/>
  <c r="AY226" i="18"/>
  <c r="Q227" i="10"/>
  <c r="G229" i="18"/>
  <c r="G231" i="18"/>
  <c r="M234" i="18"/>
  <c r="AY238" i="18"/>
  <c r="AY241" i="18"/>
  <c r="AY242" i="18"/>
  <c r="AY243" i="18"/>
  <c r="G244" i="18"/>
  <c r="AY246" i="18"/>
  <c r="Q247" i="10"/>
  <c r="AY247" i="18"/>
  <c r="Q248" i="10"/>
  <c r="G248" i="18"/>
  <c r="AY250" i="18"/>
  <c r="AY253" i="18"/>
  <c r="Q254" i="10"/>
  <c r="G254" i="18"/>
  <c r="AY256" i="18"/>
  <c r="AY257" i="18"/>
  <c r="W258" i="18"/>
  <c r="M263" i="18"/>
  <c r="M265" i="18"/>
  <c r="M266" i="18"/>
  <c r="AY267" i="18"/>
  <c r="M269" i="18"/>
  <c r="M270" i="18"/>
  <c r="M272" i="18"/>
  <c r="AY279" i="18"/>
  <c r="AY281" i="18"/>
  <c r="G282" i="18"/>
  <c r="AY287" i="18"/>
  <c r="AY289" i="18"/>
  <c r="G290" i="18"/>
  <c r="AY291" i="18"/>
  <c r="M293" i="18"/>
  <c r="AY293" i="18"/>
  <c r="M295" i="18"/>
  <c r="AY299" i="18"/>
  <c r="AY300" i="18"/>
  <c r="M302" i="18"/>
  <c r="AY304" i="18"/>
  <c r="W307" i="18"/>
  <c r="G311" i="18"/>
  <c r="I311" i="18" s="1"/>
  <c r="AY312" i="18"/>
  <c r="Q313" i="10"/>
  <c r="M315" i="18"/>
  <c r="AY316" i="18"/>
  <c r="AY318" i="18"/>
  <c r="M321" i="18"/>
  <c r="H322" i="18"/>
  <c r="M324" i="18"/>
  <c r="AY329" i="18"/>
  <c r="AY332" i="18"/>
  <c r="G333" i="18"/>
  <c r="G334" i="18"/>
  <c r="M337" i="18"/>
  <c r="O337" i="18" s="1"/>
  <c r="AY337" i="18"/>
  <c r="AY342" i="18"/>
  <c r="AY352" i="18"/>
  <c r="M355" i="18"/>
  <c r="M356" i="18"/>
  <c r="AY357" i="18"/>
  <c r="M359" i="18"/>
  <c r="AY364" i="18"/>
  <c r="AY366" i="18"/>
  <c r="AY371" i="18"/>
  <c r="AY374" i="18"/>
  <c r="AY375" i="18"/>
  <c r="G376" i="18"/>
  <c r="AY377" i="18"/>
  <c r="AY379" i="18"/>
  <c r="Q380" i="10"/>
  <c r="G380" i="18"/>
  <c r="I380" i="18" s="1"/>
  <c r="N380" i="18"/>
  <c r="G382" i="18"/>
  <c r="AY382" i="18"/>
  <c r="AY385" i="18"/>
  <c r="G390" i="18"/>
  <c r="AY390" i="18"/>
  <c r="AY396" i="18"/>
  <c r="M400" i="18"/>
  <c r="O227" i="18"/>
  <c r="AY227" i="18"/>
  <c r="Q228" i="10"/>
  <c r="AY228" i="18"/>
  <c r="AY230" i="18"/>
  <c r="AY233" i="18"/>
  <c r="G234" i="18"/>
  <c r="M248" i="18"/>
  <c r="M254" i="18"/>
  <c r="O254" i="18" s="1"/>
  <c r="AY254" i="18"/>
  <c r="AY258" i="18"/>
  <c r="M261" i="18"/>
  <c r="M267" i="18"/>
  <c r="AY274" i="18"/>
  <c r="M276" i="18"/>
  <c r="M278" i="18"/>
  <c r="M291" i="18"/>
  <c r="AY294" i="18"/>
  <c r="AY295" i="18"/>
  <c r="M297" i="18"/>
  <c r="M298" i="18"/>
  <c r="AY298" i="18"/>
  <c r="AY302" i="18"/>
  <c r="AY306" i="18"/>
  <c r="M308" i="18"/>
  <c r="W310" i="18"/>
  <c r="AY310" i="18"/>
  <c r="AY315" i="18"/>
  <c r="M318" i="18"/>
  <c r="AY319" i="18"/>
  <c r="AY322" i="18"/>
  <c r="AY325" i="18"/>
  <c r="M331" i="18"/>
  <c r="O331" i="18" s="1"/>
  <c r="AY333" i="18"/>
  <c r="M335" i="18"/>
  <c r="O335" i="18" s="1"/>
  <c r="AY335" i="18"/>
  <c r="G337" i="18"/>
  <c r="AY338" i="18"/>
  <c r="AY350" i="18"/>
  <c r="AY355" i="18"/>
  <c r="AY356" i="18"/>
  <c r="AY212" i="18"/>
  <c r="AY217" i="18"/>
  <c r="G218" i="18"/>
  <c r="AY239" i="18"/>
  <c r="AY240" i="18"/>
  <c r="W248" i="18"/>
  <c r="W254" i="18"/>
  <c r="AY259" i="18"/>
  <c r="AY261" i="18"/>
  <c r="G262" i="18"/>
  <c r="AY262" i="18"/>
  <c r="AY264" i="18"/>
  <c r="AY265" i="18"/>
  <c r="AY268" i="18"/>
  <c r="AY269" i="18"/>
  <c r="AY271" i="18"/>
  <c r="AY273" i="18"/>
  <c r="G274" i="18"/>
  <c r="AY276" i="18"/>
  <c r="G277" i="18"/>
  <c r="AY277" i="18"/>
  <c r="AY283" i="18"/>
  <c r="AY292" i="18"/>
  <c r="AY301" i="18"/>
  <c r="AY303" i="18"/>
  <c r="AY308" i="18"/>
  <c r="AY320" i="18"/>
  <c r="AY323" i="18"/>
  <c r="AY326" i="18"/>
  <c r="Q327" i="10"/>
  <c r="G331" i="18"/>
  <c r="AY334" i="18"/>
  <c r="G335" i="18"/>
  <c r="AY336" i="18"/>
  <c r="AY344" i="18"/>
  <c r="AY354" i="18"/>
  <c r="AY358" i="18"/>
  <c r="G362" i="18"/>
  <c r="AY362" i="18"/>
  <c r="AY369" i="18"/>
  <c r="AY373" i="18"/>
  <c r="AY386" i="18"/>
  <c r="Q387" i="10"/>
  <c r="M399" i="18"/>
  <c r="G399" i="18"/>
  <c r="M402" i="18"/>
  <c r="M406" i="18"/>
  <c r="AY410" i="18"/>
  <c r="AY411" i="18"/>
  <c r="AY414" i="18"/>
  <c r="M443" i="18"/>
  <c r="O443" i="18" s="1"/>
  <c r="W443" i="18"/>
  <c r="M444" i="18"/>
  <c r="M446" i="18"/>
  <c r="O446" i="18" s="1"/>
  <c r="AY449" i="18"/>
  <c r="AY468" i="18"/>
  <c r="AY469" i="18"/>
  <c r="AY473" i="18"/>
  <c r="G474" i="18"/>
  <c r="W477" i="18"/>
  <c r="AY478" i="18"/>
  <c r="Q479" i="10"/>
  <c r="M479" i="18"/>
  <c r="O479" i="18" s="1"/>
  <c r="AY481" i="18"/>
  <c r="M486" i="18"/>
  <c r="O486" i="18" s="1"/>
  <c r="AY495" i="18"/>
  <c r="W498" i="18"/>
  <c r="AY498" i="18"/>
  <c r="AY500" i="18"/>
  <c r="G501" i="18"/>
  <c r="AY502" i="18"/>
  <c r="G505" i="18"/>
  <c r="M506" i="18"/>
  <c r="M508" i="18"/>
  <c r="AY399" i="18"/>
  <c r="AY400" i="18"/>
  <c r="M404" i="18"/>
  <c r="AY407" i="18"/>
  <c r="M413" i="18"/>
  <c r="M414" i="18"/>
  <c r="AY416" i="18"/>
  <c r="M418" i="18"/>
  <c r="AY420" i="18"/>
  <c r="M422" i="18"/>
  <c r="M424" i="18"/>
  <c r="M426" i="18"/>
  <c r="AY428" i="18"/>
  <c r="G431" i="18"/>
  <c r="G434" i="18"/>
  <c r="AY434" i="18"/>
  <c r="M438" i="18"/>
  <c r="AY438" i="18"/>
  <c r="AY441" i="18"/>
  <c r="G446" i="18"/>
  <c r="AY446" i="18"/>
  <c r="AY450" i="18"/>
  <c r="M454" i="18"/>
  <c r="O454" i="18" s="1"/>
  <c r="M457" i="18"/>
  <c r="M460" i="18"/>
  <c r="O460" i="18" s="1"/>
  <c r="M461" i="18"/>
  <c r="O461" i="18" s="1"/>
  <c r="W465" i="18"/>
  <c r="M476" i="18"/>
  <c r="O476" i="18" s="1"/>
  <c r="N479" i="18"/>
  <c r="AY480" i="18"/>
  <c r="AY482" i="18"/>
  <c r="G483" i="18"/>
  <c r="M484" i="18"/>
  <c r="O484" i="18" s="1"/>
  <c r="G487" i="18"/>
  <c r="I487" i="18" s="1"/>
  <c r="W490" i="18"/>
  <c r="W493" i="18"/>
  <c r="M495" i="18"/>
  <c r="AY504" i="18"/>
  <c r="AY509" i="18"/>
  <c r="G510" i="18"/>
  <c r="AY510" i="18"/>
  <c r="AY401" i="18"/>
  <c r="AY405" i="18"/>
  <c r="M407" i="18"/>
  <c r="AY409" i="18"/>
  <c r="M411" i="18"/>
  <c r="AY415" i="18"/>
  <c r="M419" i="18"/>
  <c r="AY422" i="18"/>
  <c r="M425" i="18"/>
  <c r="AY430" i="18"/>
  <c r="Q431" i="10"/>
  <c r="M431" i="18"/>
  <c r="O431" i="18" s="1"/>
  <c r="M432" i="18"/>
  <c r="O432" i="18" s="1"/>
  <c r="AY433" i="18"/>
  <c r="M440" i="18"/>
  <c r="AY442" i="18"/>
  <c r="M449" i="18"/>
  <c r="O449" i="18" s="1"/>
  <c r="M452" i="18"/>
  <c r="O452" i="18" s="1"/>
  <c r="AY452" i="18"/>
  <c r="G454" i="18"/>
  <c r="G455" i="18"/>
  <c r="AY455" i="18"/>
  <c r="M458" i="18"/>
  <c r="AY458" i="18"/>
  <c r="G460" i="18"/>
  <c r="AY461" i="18"/>
  <c r="AY463" i="18"/>
  <c r="AY464" i="18"/>
  <c r="AY474" i="18"/>
  <c r="G476" i="18"/>
  <c r="W483" i="18"/>
  <c r="AY485" i="18"/>
  <c r="AY486" i="18"/>
  <c r="Q487" i="10"/>
  <c r="G489" i="18"/>
  <c r="AY489" i="18"/>
  <c r="G490" i="18"/>
  <c r="AY491" i="18"/>
  <c r="M493" i="18"/>
  <c r="AY493" i="18"/>
  <c r="G511" i="18"/>
  <c r="M511" i="18"/>
  <c r="AY406" i="18"/>
  <c r="AY408" i="18"/>
  <c r="AY412" i="18"/>
  <c r="AY413" i="18"/>
  <c r="AY417" i="18"/>
  <c r="AY421" i="18"/>
  <c r="AY423" i="18"/>
  <c r="AY425" i="18"/>
  <c r="AY431" i="18"/>
  <c r="G432" i="18"/>
  <c r="AY435" i="18"/>
  <c r="G436" i="18"/>
  <c r="AY436" i="18"/>
  <c r="G437" i="18"/>
  <c r="W437" i="18"/>
  <c r="AY437" i="18"/>
  <c r="AY439" i="18"/>
  <c r="AY444" i="18"/>
  <c r="G449" i="18"/>
  <c r="AY451" i="18"/>
  <c r="AY453" i="18"/>
  <c r="AY454" i="18"/>
  <c r="AY456" i="18"/>
  <c r="G458" i="18"/>
  <c r="AY459" i="18"/>
  <c r="AY460" i="18"/>
  <c r="AY470" i="18"/>
  <c r="AY471" i="18"/>
  <c r="G472" i="18"/>
  <c r="W472" i="18"/>
  <c r="AY476" i="18"/>
  <c r="AY477" i="18"/>
  <c r="AY479" i="18"/>
  <c r="O487" i="18"/>
  <c r="AY488" i="18"/>
  <c r="AY492" i="18"/>
  <c r="AY494" i="18"/>
  <c r="W501" i="18"/>
  <c r="G512" i="18"/>
  <c r="G514" i="18"/>
  <c r="AY515" i="18"/>
  <c r="M518" i="18"/>
  <c r="M519" i="18"/>
  <c r="G520" i="18"/>
  <c r="M524" i="18"/>
  <c r="M526" i="18"/>
  <c r="M529" i="18"/>
  <c r="G530" i="18"/>
  <c r="M532" i="18"/>
  <c r="AY533" i="18"/>
  <c r="G536" i="18"/>
  <c r="I536" i="18" s="1"/>
  <c r="G537" i="18"/>
  <c r="AY539" i="18"/>
  <c r="G541" i="18"/>
  <c r="G543" i="18"/>
  <c r="G544" i="18"/>
  <c r="G545" i="18"/>
  <c r="AY545" i="18"/>
  <c r="M547" i="18"/>
  <c r="AY547" i="18"/>
  <c r="M551" i="18"/>
  <c r="AY551" i="18"/>
  <c r="G552" i="18"/>
  <c r="M554" i="18"/>
  <c r="M555" i="18"/>
  <c r="M558" i="18"/>
  <c r="AY559" i="18"/>
  <c r="G561" i="18"/>
  <c r="M562" i="18"/>
  <c r="M566" i="18"/>
  <c r="G568" i="18"/>
  <c r="AY568" i="18"/>
  <c r="AY569" i="18"/>
  <c r="M571" i="18"/>
  <c r="G573" i="18"/>
  <c r="AY577" i="18"/>
  <c r="M579" i="18"/>
  <c r="G581" i="18"/>
  <c r="G583" i="18"/>
  <c r="N583" i="18"/>
  <c r="AY584" i="18"/>
  <c r="G585" i="18"/>
  <c r="AY585" i="18"/>
  <c r="AY586" i="18"/>
  <c r="G587" i="18"/>
  <c r="G589" i="18"/>
  <c r="I589" i="18" s="1"/>
  <c r="AY589" i="18"/>
  <c r="G590" i="18"/>
  <c r="N590" i="18"/>
  <c r="G591" i="18"/>
  <c r="N596" i="18"/>
  <c r="M598" i="18"/>
  <c r="O598" i="18" s="1"/>
  <c r="M599" i="18"/>
  <c r="M603" i="18"/>
  <c r="O603" i="18" s="1"/>
  <c r="G606" i="18"/>
  <c r="AY606" i="18"/>
  <c r="Q607" i="10"/>
  <c r="AY608" i="18"/>
  <c r="AY609" i="18"/>
  <c r="N611" i="18"/>
  <c r="N612" i="18"/>
  <c r="M613" i="18"/>
  <c r="O613" i="18" s="1"/>
  <c r="AY614" i="18"/>
  <c r="G616" i="18"/>
  <c r="AY617" i="18"/>
  <c r="AY618" i="18"/>
  <c r="Q619" i="10"/>
  <c r="G619" i="18"/>
  <c r="G622" i="18"/>
  <c r="AY622" i="18"/>
  <c r="G624" i="18"/>
  <c r="AY625" i="18"/>
  <c r="AY626" i="18"/>
  <c r="G628" i="18"/>
  <c r="G630" i="18"/>
  <c r="I630" i="18" s="1"/>
  <c r="AY630" i="18"/>
  <c r="G631" i="18"/>
  <c r="G632" i="18"/>
  <c r="M634" i="18"/>
  <c r="G636" i="18"/>
  <c r="G638" i="18"/>
  <c r="G640" i="18"/>
  <c r="I640" i="18" s="1"/>
  <c r="AY640" i="18"/>
  <c r="G641" i="18"/>
  <c r="G642" i="18"/>
  <c r="M643" i="18"/>
  <c r="AY644" i="18"/>
  <c r="W646" i="18"/>
  <c r="W647" i="18"/>
  <c r="G649" i="18"/>
  <c r="G650" i="18"/>
  <c r="AY653" i="18"/>
  <c r="AY655" i="18"/>
  <c r="M657" i="18"/>
  <c r="AY657" i="18"/>
  <c r="G659" i="18"/>
  <c r="AY659" i="18"/>
  <c r="AY661" i="18"/>
  <c r="M663" i="18"/>
  <c r="AY663" i="18"/>
  <c r="W664" i="18"/>
  <c r="AY511" i="18"/>
  <c r="AY513" i="18"/>
  <c r="M515" i="18"/>
  <c r="AY517" i="18"/>
  <c r="AY519" i="18"/>
  <c r="AY521" i="18"/>
  <c r="G523" i="18"/>
  <c r="I523" i="18" s="1"/>
  <c r="AY524" i="18"/>
  <c r="M527" i="18"/>
  <c r="AY529" i="18"/>
  <c r="AY535" i="18"/>
  <c r="Q536" i="10"/>
  <c r="AY536" i="18"/>
  <c r="AY540" i="18"/>
  <c r="AY541" i="18"/>
  <c r="G542" i="18"/>
  <c r="AY542" i="18"/>
  <c r="AY543" i="18"/>
  <c r="AY544" i="18"/>
  <c r="AY546" i="18"/>
  <c r="M549" i="18"/>
  <c r="M550" i="18"/>
  <c r="AY560" i="18"/>
  <c r="AY561" i="18"/>
  <c r="AY563" i="18"/>
  <c r="G564" i="18"/>
  <c r="AY565" i="18"/>
  <c r="AY567" i="18"/>
  <c r="W568" i="18"/>
  <c r="AY572" i="18"/>
  <c r="AY580" i="18"/>
  <c r="AY582" i="18"/>
  <c r="AY588" i="18"/>
  <c r="Q589" i="10"/>
  <c r="W590" i="18"/>
  <c r="AY590" i="18"/>
  <c r="AY595" i="18"/>
  <c r="G596" i="18"/>
  <c r="AY597" i="18"/>
  <c r="G599" i="18"/>
  <c r="G600" i="18"/>
  <c r="G603" i="18"/>
  <c r="G604" i="18"/>
  <c r="AY605" i="18"/>
  <c r="M607" i="18"/>
  <c r="N609" i="18"/>
  <c r="M610" i="18"/>
  <c r="O610" i="18" s="1"/>
  <c r="AY611" i="18"/>
  <c r="Q612" i="10"/>
  <c r="G612" i="18"/>
  <c r="I612" i="18" s="1"/>
  <c r="AY612" i="18"/>
  <c r="G613" i="18"/>
  <c r="AY615" i="18"/>
  <c r="Q616" i="10"/>
  <c r="O619" i="18"/>
  <c r="AY621" i="18"/>
  <c r="AY623" i="18"/>
  <c r="AY627" i="18"/>
  <c r="AY629" i="18"/>
  <c r="Q630" i="10"/>
  <c r="AY631" i="18"/>
  <c r="AY635" i="18"/>
  <c r="AY637" i="18"/>
  <c r="AY639" i="18"/>
  <c r="Q640" i="10"/>
  <c r="AY641" i="18"/>
  <c r="Q642" i="10"/>
  <c r="AY642" i="18"/>
  <c r="AY648" i="18"/>
  <c r="AY649" i="18"/>
  <c r="AY650" i="18"/>
  <c r="Q651" i="10"/>
  <c r="AY658" i="18"/>
  <c r="AY660" i="18"/>
  <c r="G661" i="18"/>
  <c r="M664" i="18"/>
  <c r="G664" i="18"/>
  <c r="M666" i="18"/>
  <c r="G666" i="18"/>
  <c r="AY512" i="18"/>
  <c r="AY514" i="18"/>
  <c r="AY518" i="18"/>
  <c r="AY520" i="18"/>
  <c r="G521" i="18"/>
  <c r="AY522" i="18"/>
  <c r="Q523" i="10"/>
  <c r="AY525" i="18"/>
  <c r="AY537" i="18"/>
  <c r="M548" i="18"/>
  <c r="AY548" i="18"/>
  <c r="AY550" i="18"/>
  <c r="AY575" i="18"/>
  <c r="G576" i="18"/>
  <c r="H612" i="18"/>
  <c r="AY538" i="18"/>
  <c r="AY556" i="18"/>
  <c r="G557" i="18"/>
  <c r="AY558" i="18"/>
  <c r="AY566" i="18"/>
  <c r="Q567" i="10"/>
  <c r="W574" i="18"/>
  <c r="AY574" i="18"/>
  <c r="AY579" i="18"/>
  <c r="W580" i="18"/>
  <c r="AY581" i="18"/>
  <c r="AY583" i="18"/>
  <c r="G584" i="18"/>
  <c r="N585" i="18"/>
  <c r="AY601" i="18"/>
  <c r="W604" i="18"/>
  <c r="AY607" i="18"/>
  <c r="Q608" i="10"/>
  <c r="W610" i="18"/>
  <c r="AY610" i="18"/>
  <c r="Q611" i="10"/>
  <c r="AY613" i="18"/>
  <c r="W619" i="18"/>
  <c r="AY620" i="18"/>
  <c r="G623" i="18"/>
  <c r="AY624" i="18"/>
  <c r="AY628" i="18"/>
  <c r="AY636" i="18"/>
  <c r="W643" i="18"/>
  <c r="M665" i="18"/>
  <c r="G665" i="18"/>
  <c r="G667" i="18"/>
  <c r="AY667" i="18"/>
  <c r="AY668" i="18"/>
  <c r="AY669" i="18"/>
  <c r="AY671" i="18"/>
  <c r="AY673" i="18"/>
  <c r="M675" i="18"/>
  <c r="O675" i="18" s="1"/>
  <c r="M677" i="18"/>
  <c r="O677" i="18" s="1"/>
  <c r="M678" i="18"/>
  <c r="O678" i="18" s="1"/>
  <c r="M679" i="18"/>
  <c r="O679" i="18" s="1"/>
  <c r="M681" i="18"/>
  <c r="M682" i="18"/>
  <c r="O682" i="18" s="1"/>
  <c r="AY683" i="18"/>
  <c r="G686" i="18"/>
  <c r="AY686" i="18"/>
  <c r="AY690" i="18"/>
  <c r="M694" i="18"/>
  <c r="O694" i="18" s="1"/>
  <c r="M695" i="18"/>
  <c r="M696" i="18"/>
  <c r="M699" i="18"/>
  <c r="M700" i="18"/>
  <c r="AY702" i="18"/>
  <c r="M705" i="18"/>
  <c r="G707" i="18"/>
  <c r="AY714" i="18"/>
  <c r="G715" i="18"/>
  <c r="M717" i="18"/>
  <c r="G719" i="18"/>
  <c r="W722" i="18"/>
  <c r="G725" i="18"/>
  <c r="AY730" i="18"/>
  <c r="Q731" i="10"/>
  <c r="G731" i="18"/>
  <c r="G734" i="18"/>
  <c r="I734" i="18" s="1"/>
  <c r="AY734" i="18"/>
  <c r="AY735" i="18"/>
  <c r="G740" i="18"/>
  <c r="I740" i="18" s="1"/>
  <c r="G741" i="18"/>
  <c r="AY741" i="18"/>
  <c r="G742" i="18"/>
  <c r="AY742" i="18"/>
  <c r="G744" i="18"/>
  <c r="G745" i="18"/>
  <c r="G746" i="18"/>
  <c r="G747" i="18"/>
  <c r="G748" i="18"/>
  <c r="M749" i="18"/>
  <c r="M750" i="18"/>
  <c r="W752" i="18"/>
  <c r="AY752" i="18"/>
  <c r="AY753" i="18"/>
  <c r="G755" i="18"/>
  <c r="G756" i="18"/>
  <c r="W757" i="18"/>
  <c r="W759" i="18"/>
  <c r="AY762" i="18"/>
  <c r="G766" i="18"/>
  <c r="M767" i="18"/>
  <c r="AY768" i="18"/>
  <c r="G770" i="18"/>
  <c r="G771" i="18"/>
  <c r="M772" i="18"/>
  <c r="G774" i="18"/>
  <c r="M775" i="18"/>
  <c r="M776" i="18"/>
  <c r="AY777" i="18"/>
  <c r="AY778" i="18"/>
  <c r="G780" i="18"/>
  <c r="AY665" i="18"/>
  <c r="AY666" i="18"/>
  <c r="W668" i="18"/>
  <c r="G675" i="18"/>
  <c r="AY676" i="18"/>
  <c r="G677" i="18"/>
  <c r="AY677" i="18"/>
  <c r="G679" i="18"/>
  <c r="AY679" i="18"/>
  <c r="G680" i="18"/>
  <c r="AY680" i="18"/>
  <c r="G681" i="18"/>
  <c r="W681" i="18"/>
  <c r="G683" i="18"/>
  <c r="AY685" i="18"/>
  <c r="G694" i="18"/>
  <c r="AY694" i="18"/>
  <c r="AY695" i="18"/>
  <c r="AY698" i="18"/>
  <c r="AY699" i="18"/>
  <c r="AY701" i="18"/>
  <c r="AY704" i="18"/>
  <c r="AY706" i="18"/>
  <c r="M713" i="18"/>
  <c r="M716" i="18"/>
  <c r="AY733" i="18"/>
  <c r="Q734" i="10"/>
  <c r="AY738" i="18"/>
  <c r="Q739" i="10"/>
  <c r="G739" i="18"/>
  <c r="AY739" i="18"/>
  <c r="Q740" i="10"/>
  <c r="AY740" i="18"/>
  <c r="Q741" i="10"/>
  <c r="AY743" i="18"/>
  <c r="Q744" i="10"/>
  <c r="AY744" i="18"/>
  <c r="AY745" i="18"/>
  <c r="AY746" i="18"/>
  <c r="AY747" i="18"/>
  <c r="AY754" i="18"/>
  <c r="AY755" i="18"/>
  <c r="AY765" i="18"/>
  <c r="AY769" i="18"/>
  <c r="AY770" i="18"/>
  <c r="AY773" i="18"/>
  <c r="AY779" i="18"/>
  <c r="O700" i="18"/>
  <c r="G709" i="18"/>
  <c r="M710" i="18"/>
  <c r="M711" i="18"/>
  <c r="AY713" i="18"/>
  <c r="G714" i="18"/>
  <c r="AY716" i="18"/>
  <c r="AY722" i="18"/>
  <c r="H739" i="18"/>
  <c r="AY670" i="18"/>
  <c r="AY684" i="18"/>
  <c r="AY688" i="18"/>
  <c r="AY689" i="18"/>
  <c r="AY691" i="18"/>
  <c r="AY692" i="18"/>
  <c r="AY705" i="18"/>
  <c r="W707" i="18"/>
  <c r="G708" i="18"/>
  <c r="AY709" i="18"/>
  <c r="AY720" i="18"/>
  <c r="AY721" i="18"/>
  <c r="AY724" i="18"/>
  <c r="AY725" i="18"/>
  <c r="AY727" i="18"/>
  <c r="AY732" i="18"/>
  <c r="G735" i="18"/>
  <c r="AY737" i="18"/>
  <c r="W750" i="18"/>
  <c r="AY750" i="18"/>
  <c r="AY751" i="18"/>
  <c r="W761" i="18"/>
  <c r="W775" i="18"/>
  <c r="G781" i="18"/>
  <c r="M789" i="18"/>
  <c r="M841" i="18"/>
  <c r="M843" i="18"/>
  <c r="AY843" i="18"/>
  <c r="M847" i="18"/>
  <c r="M850" i="18"/>
  <c r="M855" i="18"/>
  <c r="AY855" i="18"/>
  <c r="AY856" i="18"/>
  <c r="AY857" i="18"/>
  <c r="AY859" i="18"/>
  <c r="M861" i="18"/>
  <c r="AY863" i="18"/>
  <c r="M865" i="18"/>
  <c r="AY865" i="18"/>
  <c r="M867" i="18"/>
  <c r="M870" i="18"/>
  <c r="M872" i="18"/>
  <c r="AY872" i="18"/>
  <c r="Q873" i="10"/>
  <c r="G874" i="18"/>
  <c r="AY875" i="18"/>
  <c r="M878" i="18"/>
  <c r="AY878" i="18"/>
  <c r="M880" i="18"/>
  <c r="AY880" i="18"/>
  <c r="M882" i="18"/>
  <c r="G883" i="18"/>
  <c r="AY885" i="18"/>
  <c r="M887" i="18"/>
  <c r="AY887" i="18"/>
  <c r="AY888" i="18"/>
  <c r="G889" i="18"/>
  <c r="G890" i="18"/>
  <c r="G894" i="18"/>
  <c r="AY895" i="18"/>
  <c r="M897" i="18"/>
  <c r="AY898" i="18"/>
  <c r="M900" i="18"/>
  <c r="AY900" i="18"/>
  <c r="M902" i="18"/>
  <c r="AY902" i="18"/>
  <c r="M904" i="18"/>
  <c r="AY904" i="18"/>
  <c r="M906" i="18"/>
  <c r="AY780" i="18"/>
  <c r="AY783" i="18"/>
  <c r="M785" i="18"/>
  <c r="M788" i="18"/>
  <c r="M790" i="18"/>
  <c r="AY791" i="18"/>
  <c r="M794" i="18"/>
  <c r="AY798" i="18"/>
  <c r="M800" i="18"/>
  <c r="AY800" i="18"/>
  <c r="M802" i="18"/>
  <c r="M805" i="18"/>
  <c r="AY807" i="18"/>
  <c r="M809" i="18"/>
  <c r="M812" i="18"/>
  <c r="AY812" i="18"/>
  <c r="M815" i="18"/>
  <c r="M817" i="18"/>
  <c r="AY819" i="18"/>
  <c r="AY823" i="18"/>
  <c r="M826" i="18"/>
  <c r="AY827" i="18"/>
  <c r="M829" i="18"/>
  <c r="M832" i="18"/>
  <c r="AY833" i="18"/>
  <c r="M837" i="18"/>
  <c r="M839" i="18"/>
  <c r="AY839" i="18"/>
  <c r="AY842" i="18"/>
  <c r="AY844" i="18"/>
  <c r="AY845" i="18"/>
  <c r="M848" i="18"/>
  <c r="AY848" i="18"/>
  <c r="AY850" i="18"/>
  <c r="AY853" i="18"/>
  <c r="AY858" i="18"/>
  <c r="AY861" i="18"/>
  <c r="M863" i="18"/>
  <c r="AY864" i="18"/>
  <c r="AY867" i="18"/>
  <c r="M868" i="18"/>
  <c r="M871" i="18"/>
  <c r="AY873" i="18"/>
  <c r="AY882" i="18"/>
  <c r="AY893" i="18"/>
  <c r="M895" i="18"/>
  <c r="AY899" i="18"/>
  <c r="AY901" i="18"/>
  <c r="AY906" i="18"/>
  <c r="AY781" i="18"/>
  <c r="M783" i="18"/>
  <c r="AY786" i="18"/>
  <c r="AY788" i="18"/>
  <c r="AY792" i="18"/>
  <c r="AY796" i="18"/>
  <c r="AY797" i="18"/>
  <c r="G798" i="18"/>
  <c r="M803" i="18"/>
  <c r="AY803" i="18"/>
  <c r="AY806" i="18"/>
  <c r="AY809" i="18"/>
  <c r="M814" i="18"/>
  <c r="AY815" i="18"/>
  <c r="AY817" i="18"/>
  <c r="AY818" i="18"/>
  <c r="AY820" i="18"/>
  <c r="G823" i="18"/>
  <c r="AY824" i="18"/>
  <c r="AY831" i="18"/>
  <c r="AY835" i="18"/>
  <c r="AY838" i="18"/>
  <c r="AY840" i="18"/>
  <c r="AY846" i="18"/>
  <c r="AY849" i="18"/>
  <c r="AY854" i="18"/>
  <c r="AY860" i="18"/>
  <c r="AY866" i="18"/>
  <c r="AY869" i="18"/>
  <c r="AY871" i="18"/>
  <c r="M876" i="18"/>
  <c r="AY876" i="18"/>
  <c r="AY877" i="18"/>
  <c r="M879" i="18"/>
  <c r="AY879" i="18"/>
  <c r="M886" i="18"/>
  <c r="AY886" i="18"/>
  <c r="AY890" i="18"/>
  <c r="G892" i="18"/>
  <c r="M893" i="18"/>
  <c r="M896" i="18"/>
  <c r="AY896" i="18"/>
  <c r="AY784" i="18"/>
  <c r="AY787" i="18"/>
  <c r="AY789" i="18"/>
  <c r="AY793" i="18"/>
  <c r="AY794" i="18"/>
  <c r="AY799" i="18"/>
  <c r="AY801" i="18"/>
  <c r="AY804" i="18"/>
  <c r="AY808" i="18"/>
  <c r="AY810" i="18"/>
  <c r="G811" i="18"/>
  <c r="AY811" i="18"/>
  <c r="AY814" i="18"/>
  <c r="AY816" i="18"/>
  <c r="AY822" i="18"/>
  <c r="AY825" i="18"/>
  <c r="AY828" i="18"/>
  <c r="AY836" i="18"/>
  <c r="AY874" i="18"/>
  <c r="AY883" i="18"/>
  <c r="G888" i="18"/>
  <c r="AY891" i="18"/>
  <c r="AY892" i="18"/>
  <c r="AY894" i="18"/>
  <c r="AY897" i="18"/>
  <c r="AL57" i="18"/>
  <c r="O57" i="18"/>
  <c r="N57" i="18"/>
  <c r="AL64" i="18"/>
  <c r="O64" i="18"/>
  <c r="N64" i="18"/>
  <c r="AM100" i="18"/>
  <c r="AM309" i="18"/>
  <c r="AL53" i="18"/>
  <c r="O53" i="18"/>
  <c r="N53" i="18"/>
  <c r="AM57" i="18"/>
  <c r="AM79" i="18"/>
  <c r="Y79" i="18"/>
  <c r="AN120" i="18"/>
  <c r="AG120" i="18"/>
  <c r="AE120" i="18"/>
  <c r="AN202" i="18"/>
  <c r="AI202" i="18"/>
  <c r="AG202" i="18"/>
  <c r="AE202" i="18"/>
  <c r="AN226" i="18"/>
  <c r="AI226" i="18"/>
  <c r="AG226" i="18"/>
  <c r="AE226" i="18"/>
  <c r="AM250" i="18"/>
  <c r="AM53" i="18"/>
  <c r="AL63" i="18"/>
  <c r="O63" i="18"/>
  <c r="N63" i="18"/>
  <c r="AM68" i="18"/>
  <c r="AM63" i="18"/>
  <c r="AN69" i="18"/>
  <c r="AE69" i="18"/>
  <c r="AG69" i="18"/>
  <c r="AM96" i="18"/>
  <c r="AN257" i="18"/>
  <c r="AG257" i="18"/>
  <c r="AE257" i="18"/>
  <c r="AL231" i="18"/>
  <c r="AN233" i="18"/>
  <c r="AE233" i="18"/>
  <c r="AG233" i="18"/>
  <c r="AL233" i="18"/>
  <c r="N233" i="18"/>
  <c r="AN234" i="18"/>
  <c r="AG234" i="18"/>
  <c r="AN241" i="18"/>
  <c r="AE241" i="18"/>
  <c r="AN245" i="18"/>
  <c r="AG245" i="18"/>
  <c r="AK246" i="18"/>
  <c r="H246" i="18"/>
  <c r="BB246" i="18"/>
  <c r="AG246" i="18"/>
  <c r="AN248" i="18"/>
  <c r="AG248" i="18"/>
  <c r="AI248" i="18"/>
  <c r="AK248" i="18"/>
  <c r="H248" i="18"/>
  <c r="I248" i="18"/>
  <c r="AK249" i="18"/>
  <c r="I249" i="18"/>
  <c r="H249" i="18"/>
  <c r="AN253" i="18"/>
  <c r="AE253" i="18"/>
  <c r="AG253" i="18"/>
  <c r="BB258" i="18"/>
  <c r="AG258" i="18"/>
  <c r="AH276" i="18"/>
  <c r="AE276" i="18"/>
  <c r="BA279" i="18"/>
  <c r="W279" i="18"/>
  <c r="AN280" i="18"/>
  <c r="AE280" i="18"/>
  <c r="AI280" i="18"/>
  <c r="AN282" i="18"/>
  <c r="AE282" i="18"/>
  <c r="AI282" i="18"/>
  <c r="AK285" i="18"/>
  <c r="I285" i="18"/>
  <c r="H285" i="18"/>
  <c r="AN288" i="18"/>
  <c r="AE288" i="18"/>
  <c r="AM299" i="18"/>
  <c r="Y299" i="18"/>
  <c r="AZ299" i="18"/>
  <c r="U299" i="18"/>
  <c r="AM303" i="18"/>
  <c r="AM337" i="18"/>
  <c r="AZ337" i="18"/>
  <c r="U337" i="18"/>
  <c r="AN424" i="18"/>
  <c r="AI424" i="18"/>
  <c r="AG424" i="18"/>
  <c r="AE424" i="18"/>
  <c r="AL459" i="18"/>
  <c r="O459" i="18"/>
  <c r="N459" i="18"/>
  <c r="BA101" i="18"/>
  <c r="W101" i="18"/>
  <c r="AN148" i="18"/>
  <c r="AG148" i="18"/>
  <c r="AE148" i="18"/>
  <c r="BA150" i="18"/>
  <c r="W150" i="18"/>
  <c r="AZ214" i="18"/>
  <c r="U214" i="18"/>
  <c r="W37" i="18"/>
  <c r="AG40" i="18"/>
  <c r="O58" i="18"/>
  <c r="W65" i="18"/>
  <c r="AI66" i="18"/>
  <c r="U67" i="18"/>
  <c r="U68" i="18"/>
  <c r="W72" i="18"/>
  <c r="AL87" i="18"/>
  <c r="O87" i="18"/>
  <c r="N87" i="18"/>
  <c r="BA90" i="18"/>
  <c r="W90" i="18"/>
  <c r="AM94" i="18"/>
  <c r="AN99" i="18"/>
  <c r="AE99" i="18"/>
  <c r="AZ106" i="18"/>
  <c r="U106" i="18"/>
  <c r="AN130" i="18"/>
  <c r="AE130" i="18"/>
  <c r="AN135" i="18"/>
  <c r="AE135" i="18"/>
  <c r="AI135" i="18"/>
  <c r="AN151" i="18"/>
  <c r="AG151" i="18"/>
  <c r="BB191" i="18"/>
  <c r="AG191" i="18"/>
  <c r="AZ203" i="18"/>
  <c r="U203" i="18"/>
  <c r="AM205" i="18"/>
  <c r="AM208" i="18"/>
  <c r="AN220" i="18"/>
  <c r="AE220" i="18"/>
  <c r="AI220" i="18"/>
  <c r="AN239" i="18"/>
  <c r="AE239" i="18"/>
  <c r="AN251" i="18"/>
  <c r="AI251" i="18"/>
  <c r="AG251" i="18"/>
  <c r="AE251" i="18"/>
  <c r="AK252" i="18"/>
  <c r="I252" i="18"/>
  <c r="H252" i="18"/>
  <c r="AL253" i="18"/>
  <c r="N253" i="18"/>
  <c r="O253" i="18"/>
  <c r="AM254" i="18"/>
  <c r="AH255" i="18"/>
  <c r="AI255" i="18" s="1"/>
  <c r="AE255" i="18"/>
  <c r="AN262" i="18"/>
  <c r="AE262" i="18"/>
  <c r="AZ266" i="18"/>
  <c r="U266" i="18"/>
  <c r="BA271" i="18"/>
  <c r="W271" i="18"/>
  <c r="AM274" i="18"/>
  <c r="Y274" i="18"/>
  <c r="BA274" i="18"/>
  <c r="W274" i="18"/>
  <c r="BA329" i="18"/>
  <c r="W329" i="18"/>
  <c r="AM333" i="18"/>
  <c r="AN348" i="18"/>
  <c r="AG348" i="18"/>
  <c r="AI348" i="18"/>
  <c r="AE348" i="18"/>
  <c r="AZ349" i="18"/>
  <c r="U349" i="18"/>
  <c r="AN351" i="18"/>
  <c r="AE351" i="18"/>
  <c r="AG351" i="18"/>
  <c r="AM370" i="18"/>
  <c r="AM374" i="18"/>
  <c r="AL381" i="18"/>
  <c r="N381" i="18"/>
  <c r="O381" i="18"/>
  <c r="AN423" i="18"/>
  <c r="AE423" i="18"/>
  <c r="AG423" i="18"/>
  <c r="AM443" i="18"/>
  <c r="Y443" i="18"/>
  <c r="AL445" i="18"/>
  <c r="N445" i="18"/>
  <c r="AL452" i="18"/>
  <c r="N452" i="18"/>
  <c r="AN601" i="18"/>
  <c r="AI601" i="18"/>
  <c r="AG601" i="18"/>
  <c r="BA601" i="18"/>
  <c r="W601" i="18"/>
  <c r="AE601" i="18"/>
  <c r="AH606" i="18"/>
  <c r="AI606" i="18" s="1"/>
  <c r="AE606" i="18"/>
  <c r="AL614" i="18"/>
  <c r="N614" i="18"/>
  <c r="O614" i="18"/>
  <c r="AM657" i="18"/>
  <c r="AM671" i="18"/>
  <c r="AZ671" i="18"/>
  <c r="U671" i="18"/>
  <c r="AN675" i="18"/>
  <c r="AI675" i="18"/>
  <c r="AE675" i="18"/>
  <c r="AG675" i="18"/>
  <c r="BA683" i="18"/>
  <c r="W683" i="18"/>
  <c r="AZ692" i="18"/>
  <c r="U692" i="18"/>
  <c r="AL704" i="18"/>
  <c r="N704" i="18"/>
  <c r="O704" i="18"/>
  <c r="AG78" i="18"/>
  <c r="AM92" i="18"/>
  <c r="AN102" i="18"/>
  <c r="AG102" i="18"/>
  <c r="AZ144" i="18"/>
  <c r="U144" i="18"/>
  <c r="X158" i="18"/>
  <c r="Y158" i="18" s="1"/>
  <c r="U158" i="18"/>
  <c r="AN179" i="18"/>
  <c r="AG179" i="18"/>
  <c r="AI179" i="18"/>
  <c r="AZ198" i="18"/>
  <c r="U198" i="18"/>
  <c r="AK223" i="18"/>
  <c r="I223" i="18"/>
  <c r="U53" i="18"/>
  <c r="U63" i="18"/>
  <c r="AG67" i="18"/>
  <c r="U74" i="18"/>
  <c r="W77" i="18"/>
  <c r="AZ80" i="18"/>
  <c r="U80" i="18"/>
  <c r="AN82" i="18"/>
  <c r="AE82" i="18"/>
  <c r="AG82" i="18"/>
  <c r="AN91" i="18"/>
  <c r="AG91" i="18"/>
  <c r="AK93" i="18"/>
  <c r="H93" i="18"/>
  <c r="AN101" i="18"/>
  <c r="AE101" i="18"/>
  <c r="AG101" i="18"/>
  <c r="AM101" i="18"/>
  <c r="AM104" i="18"/>
  <c r="BA117" i="18"/>
  <c r="W117" i="18"/>
  <c r="AM125" i="18"/>
  <c r="AG135" i="18"/>
  <c r="AN146" i="18"/>
  <c r="AG146" i="18"/>
  <c r="AZ156" i="18"/>
  <c r="U156" i="18"/>
  <c r="AN158" i="18"/>
  <c r="AG158" i="18"/>
  <c r="AI158" i="18"/>
  <c r="AM159" i="18"/>
  <c r="Y159" i="18"/>
  <c r="AN177" i="18"/>
  <c r="AE177" i="18"/>
  <c r="AG177" i="18"/>
  <c r="AN195" i="18"/>
  <c r="AE195" i="18"/>
  <c r="AG195" i="18"/>
  <c r="AH15" i="18"/>
  <c r="AG23" i="18"/>
  <c r="AH27" i="18"/>
  <c r="AH28" i="18"/>
  <c r="AI28" i="18" s="1"/>
  <c r="U31" i="18"/>
  <c r="AH40" i="18"/>
  <c r="AI40" i="18" s="1"/>
  <c r="AH41" i="18"/>
  <c r="AI41" i="18" s="1"/>
  <c r="AH44" i="18"/>
  <c r="AH45" i="18"/>
  <c r="U46" i="18"/>
  <c r="AH48" i="18"/>
  <c r="AH49" i="18"/>
  <c r="AH52" i="18"/>
  <c r="AH53" i="18"/>
  <c r="AH55" i="18"/>
  <c r="N56" i="18"/>
  <c r="U56" i="18"/>
  <c r="AG56" i="18"/>
  <c r="U57" i="18"/>
  <c r="W58" i="18"/>
  <c r="N59" i="18"/>
  <c r="U59" i="18"/>
  <c r="N61" i="18"/>
  <c r="Y61" i="18"/>
  <c r="AH62" i="18"/>
  <c r="AH63" i="18"/>
  <c r="AI63" i="18" s="1"/>
  <c r="W64" i="18"/>
  <c r="AE66" i="18"/>
  <c r="AH67" i="18"/>
  <c r="AI67" i="18"/>
  <c r="AH68" i="18"/>
  <c r="AI68" i="18" s="1"/>
  <c r="U70" i="18"/>
  <c r="AI74" i="18"/>
  <c r="Y77" i="18"/>
  <c r="AE78" i="18"/>
  <c r="W79" i="18"/>
  <c r="BA80" i="18"/>
  <c r="W80" i="18"/>
  <c r="AM83" i="18"/>
  <c r="Y83" i="18"/>
  <c r="AM87" i="18"/>
  <c r="AN90" i="18"/>
  <c r="AE90" i="18"/>
  <c r="AG90" i="18"/>
  <c r="AM90" i="18"/>
  <c r="AL93" i="18"/>
  <c r="N93" i="18"/>
  <c r="AK99" i="18"/>
  <c r="I99" i="18"/>
  <c r="H99" i="18"/>
  <c r="AZ102" i="18"/>
  <c r="U102" i="18"/>
  <c r="AM116" i="18"/>
  <c r="Y116" i="18"/>
  <c r="AM119" i="18"/>
  <c r="AM124" i="18"/>
  <c r="AN134" i="18"/>
  <c r="AG134" i="18"/>
  <c r="AI134" i="18"/>
  <c r="AZ140" i="18"/>
  <c r="U140" i="18"/>
  <c r="Y144" i="18"/>
  <c r="BA166" i="18"/>
  <c r="W166" i="18"/>
  <c r="AH173" i="18"/>
  <c r="AE173" i="18"/>
  <c r="AZ175" i="18"/>
  <c r="U175" i="18"/>
  <c r="AN181" i="18"/>
  <c r="AE181" i="18"/>
  <c r="AG181" i="18"/>
  <c r="BA184" i="18"/>
  <c r="W184" i="18"/>
  <c r="AN196" i="18"/>
  <c r="AG196" i="18"/>
  <c r="AN209" i="18"/>
  <c r="AE209" i="18"/>
  <c r="AI209" i="18"/>
  <c r="AM210" i="18"/>
  <c r="Y210" i="18"/>
  <c r="AZ213" i="18"/>
  <c r="U213" i="18"/>
  <c r="AN217" i="18"/>
  <c r="AE217" i="18"/>
  <c r="AI217" i="18"/>
  <c r="AN229" i="18"/>
  <c r="AG229" i="18"/>
  <c r="AE229" i="18"/>
  <c r="AK230" i="18"/>
  <c r="I230" i="18"/>
  <c r="H230" i="18"/>
  <c r="BB230" i="18"/>
  <c r="AG230" i="18"/>
  <c r="AE234" i="18"/>
  <c r="AM236" i="18"/>
  <c r="AE245" i="18"/>
  <c r="AL247" i="18"/>
  <c r="N247" i="18"/>
  <c r="O247" i="18"/>
  <c r="AE248" i="18"/>
  <c r="AL252" i="18"/>
  <c r="N252" i="18"/>
  <c r="AI253" i="18"/>
  <c r="AK254" i="18"/>
  <c r="H254" i="18"/>
  <c r="I254" i="18"/>
  <c r="BA256" i="18"/>
  <c r="W256" i="18"/>
  <c r="AZ258" i="18"/>
  <c r="U258" i="18"/>
  <c r="AN259" i="18"/>
  <c r="AG259" i="18"/>
  <c r="AE259" i="18"/>
  <c r="AN261" i="18"/>
  <c r="AE261" i="18"/>
  <c r="AG262" i="18"/>
  <c r="AN274" i="18"/>
  <c r="AE274" i="18"/>
  <c r="AI274" i="18"/>
  <c r="AZ278" i="18"/>
  <c r="U278" i="18"/>
  <c r="AM307" i="18"/>
  <c r="AN347" i="18"/>
  <c r="AG347" i="18"/>
  <c r="AI347" i="18"/>
  <c r="AE347" i="18"/>
  <c r="AN404" i="18"/>
  <c r="AI404" i="18"/>
  <c r="AG404" i="18"/>
  <c r="AE404" i="18"/>
  <c r="AZ405" i="18"/>
  <c r="U405" i="18"/>
  <c r="AM440" i="18"/>
  <c r="Y440" i="18"/>
  <c r="AM455" i="18"/>
  <c r="Y455" i="18"/>
  <c r="AL455" i="18"/>
  <c r="N455" i="18"/>
  <c r="O455" i="18"/>
  <c r="AM500" i="18"/>
  <c r="AZ543" i="18"/>
  <c r="U543" i="18"/>
  <c r="AG66" i="18"/>
  <c r="AN103" i="18"/>
  <c r="AE103" i="18"/>
  <c r="AG103" i="18"/>
  <c r="AN105" i="18"/>
  <c r="AE105" i="18"/>
  <c r="AG105" i="18"/>
  <c r="AM105" i="18"/>
  <c r="BB107" i="18"/>
  <c r="AG107" i="18"/>
  <c r="AZ132" i="18"/>
  <c r="U132" i="18"/>
  <c r="AK166" i="18"/>
  <c r="I166" i="18"/>
  <c r="H223" i="18"/>
  <c r="U55" i="18"/>
  <c r="AE60" i="18"/>
  <c r="W61" i="18"/>
  <c r="U62" i="18"/>
  <c r="AG63" i="18"/>
  <c r="AG68" i="18"/>
  <c r="AE72" i="18"/>
  <c r="AG74" i="18"/>
  <c r="AN80" i="18"/>
  <c r="BA83" i="18"/>
  <c r="W83" i="18"/>
  <c r="AN85" i="18"/>
  <c r="AE85" i="18"/>
  <c r="AI85" i="18"/>
  <c r="AN95" i="18"/>
  <c r="AE95" i="18"/>
  <c r="AK101" i="18"/>
  <c r="H101" i="18"/>
  <c r="AZ108" i="18"/>
  <c r="U108" i="18"/>
  <c r="AM111" i="18"/>
  <c r="Y111" i="18"/>
  <c r="BA119" i="18"/>
  <c r="W119" i="18"/>
  <c r="BA135" i="18"/>
  <c r="W135" i="18"/>
  <c r="AN155" i="18"/>
  <c r="AI155" i="18"/>
  <c r="AG155" i="18"/>
  <c r="AE155" i="18"/>
  <c r="AE158" i="18"/>
  <c r="AN186" i="18"/>
  <c r="AG186" i="18"/>
  <c r="AM196" i="18"/>
  <c r="AH11" i="18"/>
  <c r="AH16" i="18"/>
  <c r="AH18" i="18"/>
  <c r="BA21" i="18"/>
  <c r="AH23" i="18"/>
  <c r="AI23" i="18"/>
  <c r="AH24" i="18"/>
  <c r="AE28" i="18"/>
  <c r="AH31" i="18"/>
  <c r="AH35" i="18"/>
  <c r="U37" i="18"/>
  <c r="BA38" i="18"/>
  <c r="AE40" i="18"/>
  <c r="AE41" i="18"/>
  <c r="BA42" i="18"/>
  <c r="BA46" i="18"/>
  <c r="BA50" i="18"/>
  <c r="W53" i="18"/>
  <c r="BA54" i="18"/>
  <c r="W55" i="18"/>
  <c r="H56" i="18"/>
  <c r="AH56" i="18"/>
  <c r="AI56" i="18"/>
  <c r="AH57" i="18"/>
  <c r="O59" i="18"/>
  <c r="N60" i="18"/>
  <c r="U60" i="18"/>
  <c r="AG60" i="18"/>
  <c r="O61" i="18"/>
  <c r="U61" i="18"/>
  <c r="W63" i="18"/>
  <c r="AE63" i="18"/>
  <c r="U65" i="18"/>
  <c r="AE67" i="18"/>
  <c r="W68" i="18"/>
  <c r="AE68" i="18"/>
  <c r="U72" i="18"/>
  <c r="AG72" i="18"/>
  <c r="BA73" i="18"/>
  <c r="AE74" i="18"/>
  <c r="AH75" i="18"/>
  <c r="AM82" i="18"/>
  <c r="AN84" i="18"/>
  <c r="AG84" i="18"/>
  <c r="AZ84" i="18"/>
  <c r="U84" i="18"/>
  <c r="AM86" i="18"/>
  <c r="AN88" i="18"/>
  <c r="AG88" i="18"/>
  <c r="AE88" i="18"/>
  <c r="AG95" i="18"/>
  <c r="AN98" i="18"/>
  <c r="AG98" i="18"/>
  <c r="AI98" i="18"/>
  <c r="AZ98" i="18"/>
  <c r="U98" i="18"/>
  <c r="AG99" i="18"/>
  <c r="AL101" i="18"/>
  <c r="N101" i="18"/>
  <c r="AE102" i="18"/>
  <c r="AL104" i="18"/>
  <c r="N104" i="18"/>
  <c r="O104" i="18"/>
  <c r="BA105" i="18"/>
  <c r="W105" i="18"/>
  <c r="AN106" i="18"/>
  <c r="AG106" i="18"/>
  <c r="AZ107" i="18"/>
  <c r="U107" i="18"/>
  <c r="AN110" i="18"/>
  <c r="AE110" i="18"/>
  <c r="AI110" i="18"/>
  <c r="AN114" i="18"/>
  <c r="AE114" i="18"/>
  <c r="AG114" i="18"/>
  <c r="AZ123" i="18"/>
  <c r="U123" i="18"/>
  <c r="AM128" i="18"/>
  <c r="AE146" i="18"/>
  <c r="AN150" i="18"/>
  <c r="AE150" i="18"/>
  <c r="AE151" i="18"/>
  <c r="AN154" i="18"/>
  <c r="AE154" i="18"/>
  <c r="AG154" i="18"/>
  <c r="AZ168" i="18"/>
  <c r="U168" i="18"/>
  <c r="AN171" i="18"/>
  <c r="AI171" i="18"/>
  <c r="AG171" i="18"/>
  <c r="AE171" i="18"/>
  <c r="AH176" i="18"/>
  <c r="AE176" i="18"/>
  <c r="AI177" i="18"/>
  <c r="AN178" i="18"/>
  <c r="AE178" i="18"/>
  <c r="AG178" i="18"/>
  <c r="AE179" i="18"/>
  <c r="AI181" i="18"/>
  <c r="AN182" i="18"/>
  <c r="AG182" i="18"/>
  <c r="AI182" i="18"/>
  <c r="AZ182" i="18"/>
  <c r="U182" i="18"/>
  <c r="AN184" i="18"/>
  <c r="AE184" i="18"/>
  <c r="AG184" i="18"/>
  <c r="AM184" i="18"/>
  <c r="Y184" i="18"/>
  <c r="AN189" i="18"/>
  <c r="AE189" i="18"/>
  <c r="AI189" i="18"/>
  <c r="AZ193" i="18"/>
  <c r="U193" i="18"/>
  <c r="AE196" i="18"/>
  <c r="AZ200" i="18"/>
  <c r="U200" i="18"/>
  <c r="BA201" i="18"/>
  <c r="W201" i="18"/>
  <c r="BA204" i="18"/>
  <c r="W204" i="18"/>
  <c r="AG209" i="18"/>
  <c r="AM211" i="18"/>
  <c r="AN213" i="18"/>
  <c r="AG213" i="18"/>
  <c r="AI213" i="18"/>
  <c r="AM218" i="18"/>
  <c r="AG220" i="18"/>
  <c r="AN221" i="18"/>
  <c r="AE221" i="18"/>
  <c r="AN223" i="18"/>
  <c r="AE223" i="18"/>
  <c r="AI223" i="18"/>
  <c r="AL227" i="18"/>
  <c r="N227" i="18"/>
  <c r="AN228" i="18"/>
  <c r="AE228" i="18"/>
  <c r="AG228" i="18"/>
  <c r="AL230" i="18"/>
  <c r="AN232" i="18"/>
  <c r="AE232" i="18"/>
  <c r="AG232" i="18"/>
  <c r="AN235" i="18"/>
  <c r="AE235" i="18"/>
  <c r="AI235" i="18"/>
  <c r="AG235" i="18"/>
  <c r="AG241" i="18"/>
  <c r="AZ246" i="18"/>
  <c r="U246" i="18"/>
  <c r="AM248" i="18"/>
  <c r="AN249" i="18"/>
  <c r="AE249" i="18"/>
  <c r="BA250" i="18"/>
  <c r="W250" i="18"/>
  <c r="AM252" i="18"/>
  <c r="O252" i="18"/>
  <c r="AM253" i="18"/>
  <c r="AN256" i="18"/>
  <c r="AE256" i="18"/>
  <c r="AG256" i="18"/>
  <c r="AM256" i="18"/>
  <c r="AN311" i="18"/>
  <c r="AE311" i="18"/>
  <c r="AG311" i="18"/>
  <c r="AK313" i="18"/>
  <c r="H313" i="18"/>
  <c r="AM314" i="18"/>
  <c r="BA370" i="18"/>
  <c r="W370" i="18"/>
  <c r="AN371" i="18"/>
  <c r="AI371" i="18"/>
  <c r="AG371" i="18"/>
  <c r="AE371" i="18"/>
  <c r="AZ371" i="18"/>
  <c r="U371" i="18"/>
  <c r="AM372" i="18"/>
  <c r="Y372" i="18"/>
  <c r="AM391" i="18"/>
  <c r="AZ391" i="18"/>
  <c r="U391" i="18"/>
  <c r="AL437" i="18"/>
  <c r="N437" i="18"/>
  <c r="O437" i="18"/>
  <c r="BA438" i="18"/>
  <c r="W438" i="18"/>
  <c r="AN454" i="18"/>
  <c r="AE454" i="18"/>
  <c r="AI454" i="18"/>
  <c r="AG454" i="18"/>
  <c r="AN463" i="18"/>
  <c r="AG463" i="18"/>
  <c r="AE463" i="18"/>
  <c r="AZ467" i="18"/>
  <c r="U467" i="18"/>
  <c r="AM482" i="18"/>
  <c r="AL482" i="18"/>
  <c r="N482" i="18"/>
  <c r="AZ494" i="18"/>
  <c r="U494" i="18"/>
  <c r="AM496" i="18"/>
  <c r="AZ496" i="18"/>
  <c r="U496" i="18"/>
  <c r="U82" i="18"/>
  <c r="U83" i="18"/>
  <c r="W84" i="18"/>
  <c r="N85" i="18"/>
  <c r="U85" i="18"/>
  <c r="U90" i="18"/>
  <c r="BA94" i="18"/>
  <c r="AG94" i="18"/>
  <c r="U96" i="18"/>
  <c r="W98" i="18"/>
  <c r="N99" i="18"/>
  <c r="U99" i="18"/>
  <c r="U100" i="18"/>
  <c r="AG100" i="18"/>
  <c r="U101" i="18"/>
  <c r="W102" i="18"/>
  <c r="U103" i="18"/>
  <c r="U104" i="18"/>
  <c r="AG104" i="18"/>
  <c r="U105" i="18"/>
  <c r="W106" i="18"/>
  <c r="AE107" i="18"/>
  <c r="W108" i="18"/>
  <c r="AE108" i="18"/>
  <c r="BA114" i="18"/>
  <c r="AI116" i="18"/>
  <c r="U117" i="18"/>
  <c r="U119" i="18"/>
  <c r="AE131" i="18"/>
  <c r="W132" i="18"/>
  <c r="AE132" i="18"/>
  <c r="BA133" i="18"/>
  <c r="U135" i="18"/>
  <c r="W140" i="18"/>
  <c r="U141" i="18"/>
  <c r="AG141" i="18"/>
  <c r="W144" i="18"/>
  <c r="U147" i="18"/>
  <c r="AG147" i="18"/>
  <c r="AE149" i="18"/>
  <c r="U150" i="18"/>
  <c r="AE153" i="18"/>
  <c r="W156" i="18"/>
  <c r="AE156" i="18"/>
  <c r="U163" i="18"/>
  <c r="AG163" i="18"/>
  <c r="U166" i="18"/>
  <c r="W168" i="18"/>
  <c r="AH169" i="18"/>
  <c r="AG170" i="18"/>
  <c r="AH172" i="18"/>
  <c r="AI172" i="18"/>
  <c r="AG173" i="18"/>
  <c r="AH174" i="18"/>
  <c r="W175" i="18"/>
  <c r="AG176" i="18"/>
  <c r="BA178" i="18"/>
  <c r="U180" i="18"/>
  <c r="BA181" i="18"/>
  <c r="W182" i="18"/>
  <c r="U183" i="18"/>
  <c r="U184" i="18"/>
  <c r="BA185" i="18"/>
  <c r="AE190" i="18"/>
  <c r="AH196" i="18"/>
  <c r="AI196" i="18" s="1"/>
  <c r="AH198" i="18"/>
  <c r="AH199" i="18"/>
  <c r="AI199" i="18" s="1"/>
  <c r="AE200" i="18"/>
  <c r="AH206" i="18"/>
  <c r="AI206" i="18"/>
  <c r="AH211" i="18"/>
  <c r="AH213" i="18"/>
  <c r="AE214" i="18"/>
  <c r="H216" i="18"/>
  <c r="O216" i="18"/>
  <c r="N217" i="18"/>
  <c r="N218" i="18"/>
  <c r="H219" i="18"/>
  <c r="O219" i="18"/>
  <c r="AI219" i="18"/>
  <c r="N220" i="18"/>
  <c r="H221" i="18"/>
  <c r="N221" i="18"/>
  <c r="H222" i="18"/>
  <c r="O222" i="18"/>
  <c r="AI222" i="18"/>
  <c r="N223" i="18"/>
  <c r="H224" i="18"/>
  <c r="N224" i="18"/>
  <c r="H225" i="18"/>
  <c r="N225" i="18"/>
  <c r="AG225" i="18"/>
  <c r="H227" i="18"/>
  <c r="H228" i="18"/>
  <c r="O228" i="18"/>
  <c r="BA228" i="18"/>
  <c r="Y231" i="18"/>
  <c r="H232" i="18"/>
  <c r="O232" i="18"/>
  <c r="BA232" i="18"/>
  <c r="N235" i="18"/>
  <c r="H236" i="18"/>
  <c r="N236" i="18"/>
  <c r="AH237" i="18"/>
  <c r="AI237" i="18" s="1"/>
  <c r="AG238" i="18"/>
  <c r="AH240" i="18"/>
  <c r="AI240" i="18" s="1"/>
  <c r="AH242" i="18"/>
  <c r="AI242" i="18" s="1"/>
  <c r="AH245" i="18"/>
  <c r="AI245" i="18" s="1"/>
  <c r="W246" i="18"/>
  <c r="AE246" i="18"/>
  <c r="H247" i="18"/>
  <c r="AH248" i="18"/>
  <c r="N249" i="18"/>
  <c r="U249" i="18"/>
  <c r="U250" i="18"/>
  <c r="AG250" i="18"/>
  <c r="I253" i="18"/>
  <c r="U255" i="18"/>
  <c r="AG255" i="18"/>
  <c r="U256" i="18"/>
  <c r="AE258" i="18"/>
  <c r="BA260" i="18"/>
  <c r="AE263" i="18"/>
  <c r="AH264" i="18"/>
  <c r="AI264" i="18" s="1"/>
  <c r="AH265" i="18"/>
  <c r="AI265" i="18"/>
  <c r="AE268" i="18"/>
  <c r="AG276" i="18"/>
  <c r="AG279" i="18"/>
  <c r="AH284" i="18"/>
  <c r="AH285" i="18"/>
  <c r="AI285" i="18" s="1"/>
  <c r="AH292" i="18"/>
  <c r="AH293" i="18"/>
  <c r="AH295" i="18"/>
  <c r="AI295" i="18" s="1"/>
  <c r="AN296" i="18"/>
  <c r="AE296" i="18"/>
  <c r="AN301" i="18"/>
  <c r="AG301" i="18"/>
  <c r="AI301" i="18"/>
  <c r="AM310" i="18"/>
  <c r="AL332" i="18"/>
  <c r="N332" i="18"/>
  <c r="O332" i="18"/>
  <c r="BA333" i="18"/>
  <c r="W333" i="18"/>
  <c r="AZ335" i="18"/>
  <c r="U335" i="18"/>
  <c r="AN336" i="18"/>
  <c r="AE336" i="18"/>
  <c r="AL339" i="18"/>
  <c r="N339" i="18"/>
  <c r="O339" i="18"/>
  <c r="AN345" i="18"/>
  <c r="AI345" i="18"/>
  <c r="AG345" i="18"/>
  <c r="AE345" i="18"/>
  <c r="AM347" i="18"/>
  <c r="AN352" i="18"/>
  <c r="AG352" i="18"/>
  <c r="AE352" i="18"/>
  <c r="AZ352" i="18"/>
  <c r="U352" i="18"/>
  <c r="AN354" i="18"/>
  <c r="AG354" i="18"/>
  <c r="AE354" i="18"/>
  <c r="Y363" i="18"/>
  <c r="AN376" i="18"/>
  <c r="AE376" i="18"/>
  <c r="AG376" i="18"/>
  <c r="AM376" i="18"/>
  <c r="AZ383" i="18"/>
  <c r="U383" i="18"/>
  <c r="AL385" i="18"/>
  <c r="N385" i="18"/>
  <c r="O385" i="18"/>
  <c r="AZ388" i="18"/>
  <c r="U388" i="18"/>
  <c r="AZ392" i="18"/>
  <c r="U392" i="18"/>
  <c r="AL393" i="18"/>
  <c r="N393" i="18"/>
  <c r="AZ396" i="18"/>
  <c r="U396" i="18"/>
  <c r="AZ410" i="18"/>
  <c r="U410" i="18"/>
  <c r="AN412" i="18"/>
  <c r="AE412" i="18"/>
  <c r="AG412" i="18"/>
  <c r="AN413" i="18"/>
  <c r="AG413" i="18"/>
  <c r="AE413" i="18"/>
  <c r="AZ427" i="18"/>
  <c r="U427" i="18"/>
  <c r="AM429" i="18"/>
  <c r="AL443" i="18"/>
  <c r="N443" i="18"/>
  <c r="AL444" i="18"/>
  <c r="O444" i="18"/>
  <c r="N444" i="18"/>
  <c r="AM447" i="18"/>
  <c r="AM448" i="18"/>
  <c r="Y448" i="18"/>
  <c r="BA484" i="18"/>
  <c r="W484" i="18"/>
  <c r="AZ485" i="18"/>
  <c r="U485" i="18"/>
  <c r="AM489" i="18"/>
  <c r="AM552" i="18"/>
  <c r="Y552" i="18"/>
  <c r="AM578" i="18"/>
  <c r="AZ578" i="18"/>
  <c r="U578" i="18"/>
  <c r="BA88" i="18"/>
  <c r="AI92" i="18"/>
  <c r="AE94" i="18"/>
  <c r="AE100" i="18"/>
  <c r="N102" i="18"/>
  <c r="AE104" i="18"/>
  <c r="N106" i="18"/>
  <c r="AG108" i="18"/>
  <c r="AI111" i="18"/>
  <c r="AG131" i="18"/>
  <c r="AG132" i="18"/>
  <c r="AE141" i="18"/>
  <c r="AE147" i="18"/>
  <c r="AG149" i="18"/>
  <c r="AG153" i="18"/>
  <c r="AG156" i="18"/>
  <c r="AE163" i="18"/>
  <c r="H167" i="18"/>
  <c r="AE170" i="18"/>
  <c r="AI188" i="18"/>
  <c r="AG190" i="18"/>
  <c r="AE225" i="18"/>
  <c r="H226" i="18"/>
  <c r="O246" i="18"/>
  <c r="AE250" i="18"/>
  <c r="AG263" i="18"/>
  <c r="AG268" i="18"/>
  <c r="Y292" i="18"/>
  <c r="AG296" i="18"/>
  <c r="AN300" i="18"/>
  <c r="AG300" i="18"/>
  <c r="AM300" i="18"/>
  <c r="Y300" i="18"/>
  <c r="BA300" i="18"/>
  <c r="AE300" i="18"/>
  <c r="AN309" i="18"/>
  <c r="AG309" i="18"/>
  <c r="AI309" i="18"/>
  <c r="AN310" i="18"/>
  <c r="AG310" i="18"/>
  <c r="AK310" i="18"/>
  <c r="H310" i="18"/>
  <c r="AI310" i="18"/>
  <c r="BA311" i="18"/>
  <c r="W311" i="18"/>
  <c r="AM312" i="18"/>
  <c r="AZ312" i="18"/>
  <c r="U312" i="18"/>
  <c r="AZ313" i="18"/>
  <c r="U313" i="18"/>
  <c r="AZ314" i="18"/>
  <c r="U314" i="18"/>
  <c r="AM329" i="18"/>
  <c r="AM330" i="18"/>
  <c r="AN334" i="18"/>
  <c r="AG334" i="18"/>
  <c r="AE334" i="18"/>
  <c r="AL336" i="18"/>
  <c r="N336" i="18"/>
  <c r="AN344" i="18"/>
  <c r="AE344" i="18"/>
  <c r="AG344" i="18"/>
  <c r="AN349" i="18"/>
  <c r="AG349" i="18"/>
  <c r="AE349" i="18"/>
  <c r="AH353" i="18"/>
  <c r="AE353" i="18"/>
  <c r="AN356" i="18"/>
  <c r="AG356" i="18"/>
  <c r="AN357" i="18"/>
  <c r="AE357" i="18"/>
  <c r="AZ363" i="18"/>
  <c r="U363" i="18"/>
  <c r="BB364" i="18"/>
  <c r="AG364" i="18"/>
  <c r="AN366" i="18"/>
  <c r="AE366" i="18"/>
  <c r="AG366" i="18"/>
  <c r="AN367" i="18"/>
  <c r="AI367" i="18"/>
  <c r="AG367" i="18"/>
  <c r="AE367" i="18"/>
  <c r="BA368" i="18"/>
  <c r="W368" i="18"/>
  <c r="AN369" i="18"/>
  <c r="AE369" i="18"/>
  <c r="AI369" i="18"/>
  <c r="AZ372" i="18"/>
  <c r="U372" i="18"/>
  <c r="AN373" i="18"/>
  <c r="AE373" i="18"/>
  <c r="BA373" i="18"/>
  <c r="W373" i="18"/>
  <c r="AG373" i="18"/>
  <c r="AH375" i="18"/>
  <c r="AE375" i="18"/>
  <c r="AL380" i="18"/>
  <c r="O380" i="18"/>
  <c r="Y383" i="18"/>
  <c r="AL389" i="18"/>
  <c r="N389" i="18"/>
  <c r="O389" i="18"/>
  <c r="AL397" i="18"/>
  <c r="N397" i="18"/>
  <c r="O397" i="18"/>
  <c r="AZ417" i="18"/>
  <c r="U417" i="18"/>
  <c r="AL432" i="18"/>
  <c r="AU432" i="18" s="1"/>
  <c r="AZ439" i="18"/>
  <c r="U439" i="18"/>
  <c r="AZ440" i="18"/>
  <c r="U440" i="18"/>
  <c r="AL441" i="18"/>
  <c r="O441" i="18"/>
  <c r="AN441" i="18"/>
  <c r="AI441" i="18"/>
  <c r="AG441" i="18"/>
  <c r="AE441" i="18"/>
  <c r="BA448" i="18"/>
  <c r="W448" i="18"/>
  <c r="AL450" i="18"/>
  <c r="N450" i="18"/>
  <c r="O450" i="18"/>
  <c r="AZ452" i="18"/>
  <c r="U452" i="18"/>
  <c r="AL453" i="18"/>
  <c r="N453" i="18"/>
  <c r="AL457" i="18"/>
  <c r="N457" i="18"/>
  <c r="O457" i="18"/>
  <c r="AM459" i="18"/>
  <c r="AN470" i="18"/>
  <c r="AG470" i="18"/>
  <c r="AE470" i="18"/>
  <c r="AN499" i="18"/>
  <c r="AE499" i="18"/>
  <c r="AI499" i="18"/>
  <c r="AG499" i="18"/>
  <c r="AM531" i="18"/>
  <c r="AM538" i="18"/>
  <c r="AN541" i="18"/>
  <c r="AE541" i="18"/>
  <c r="AG541" i="18"/>
  <c r="AI541" i="18"/>
  <c r="AM549" i="18"/>
  <c r="Y549" i="18"/>
  <c r="AM574" i="18"/>
  <c r="AN590" i="18"/>
  <c r="AI590" i="18"/>
  <c r="AG590" i="18"/>
  <c r="AE590" i="18"/>
  <c r="Y85" i="18"/>
  <c r="O102" i="18"/>
  <c r="O106" i="18"/>
  <c r="AH107" i="18"/>
  <c r="W111" i="18"/>
  <c r="AE111" i="18"/>
  <c r="AH112" i="18"/>
  <c r="AG116" i="18"/>
  <c r="AE121" i="18"/>
  <c r="AE122" i="18"/>
  <c r="AH123" i="18"/>
  <c r="AH131" i="18"/>
  <c r="AI131" i="18" s="1"/>
  <c r="AH136" i="18"/>
  <c r="AH148" i="18"/>
  <c r="AI148" i="18" s="1"/>
  <c r="AH149" i="18"/>
  <c r="AI149" i="18" s="1"/>
  <c r="AH155" i="18"/>
  <c r="AH156" i="18"/>
  <c r="AI156" i="18" s="1"/>
  <c r="AE157" i="18"/>
  <c r="AH161" i="18"/>
  <c r="AH164" i="18"/>
  <c r="AH168" i="18"/>
  <c r="AG172" i="18"/>
  <c r="BA186" i="18"/>
  <c r="AE188" i="18"/>
  <c r="AI190" i="18"/>
  <c r="AH191" i="18"/>
  <c r="AI191" i="18" s="1"/>
  <c r="U192" i="18"/>
  <c r="AH193" i="18"/>
  <c r="U195" i="18"/>
  <c r="U196" i="18"/>
  <c r="U199" i="18"/>
  <c r="AG199" i="18"/>
  <c r="AI200" i="18"/>
  <c r="AH202" i="18"/>
  <c r="AH203" i="18"/>
  <c r="U205" i="18"/>
  <c r="AG205" i="18"/>
  <c r="U206" i="18"/>
  <c r="AG206" i="18"/>
  <c r="W207" i="18"/>
  <c r="AE207" i="18"/>
  <c r="U208" i="18"/>
  <c r="W210" i="18"/>
  <c r="U211" i="18"/>
  <c r="W212" i="18"/>
  <c r="AE212" i="18"/>
  <c r="AH214" i="18"/>
  <c r="AI214" i="18"/>
  <c r="W215" i="18"/>
  <c r="AE215" i="18"/>
  <c r="N216" i="18"/>
  <c r="AG216" i="18"/>
  <c r="W218" i="18"/>
  <c r="N219" i="18"/>
  <c r="AG219" i="18"/>
  <c r="N222" i="18"/>
  <c r="AG222" i="18"/>
  <c r="AE224" i="18"/>
  <c r="AH226" i="18"/>
  <c r="AE227" i="18"/>
  <c r="N228" i="18"/>
  <c r="AH229" i="18"/>
  <c r="AI229" i="18" s="1"/>
  <c r="AH230" i="18"/>
  <c r="AI230" i="18"/>
  <c r="W231" i="18"/>
  <c r="AE231" i="18"/>
  <c r="N232" i="18"/>
  <c r="O234" i="18"/>
  <c r="BA234" i="18"/>
  <c r="W236" i="18"/>
  <c r="AG237" i="18"/>
  <c r="AG240" i="18"/>
  <c r="AG242" i="18"/>
  <c r="AE243" i="18"/>
  <c r="AE244" i="18"/>
  <c r="AH246" i="18"/>
  <c r="AI246" i="18" s="1"/>
  <c r="U247" i="18"/>
  <c r="O248" i="18"/>
  <c r="U248" i="18"/>
  <c r="AH251" i="18"/>
  <c r="W252" i="18"/>
  <c r="AE252" i="18"/>
  <c r="H253" i="18"/>
  <c r="U253" i="18"/>
  <c r="U254" i="18"/>
  <c r="AH258" i="18"/>
  <c r="AI258" i="18" s="1"/>
  <c r="W259" i="18"/>
  <c r="U264" i="18"/>
  <c r="AG264" i="18"/>
  <c r="AG265" i="18"/>
  <c r="BA266" i="18"/>
  <c r="AH268" i="18"/>
  <c r="AI268" i="18" s="1"/>
  <c r="AH269" i="18"/>
  <c r="AI269" i="18"/>
  <c r="Y271" i="18"/>
  <c r="BA278" i="18"/>
  <c r="AG285" i="18"/>
  <c r="BA286" i="18"/>
  <c r="AH291" i="18"/>
  <c r="U292" i="18"/>
  <c r="AG292" i="18"/>
  <c r="AG295" i="18"/>
  <c r="U296" i="18"/>
  <c r="U297" i="18"/>
  <c r="W300" i="18"/>
  <c r="AE301" i="18"/>
  <c r="BA303" i="18"/>
  <c r="W303" i="18"/>
  <c r="AK311" i="18"/>
  <c r="H311" i="18"/>
  <c r="AN316" i="18"/>
  <c r="AE316" i="18"/>
  <c r="AI316" i="18"/>
  <c r="AN333" i="18"/>
  <c r="AE333" i="18"/>
  <c r="AG333" i="18"/>
  <c r="AL333" i="18"/>
  <c r="N333" i="18"/>
  <c r="O333" i="18"/>
  <c r="AL335" i="18"/>
  <c r="AN338" i="18"/>
  <c r="AI338" i="18"/>
  <c r="AG338" i="18"/>
  <c r="AE338" i="18"/>
  <c r="AN346" i="18"/>
  <c r="AE346" i="18"/>
  <c r="AG346" i="18"/>
  <c r="AN355" i="18"/>
  <c r="AE355" i="18"/>
  <c r="AG355" i="18"/>
  <c r="AN359" i="18"/>
  <c r="AE359" i="18"/>
  <c r="AM362" i="18"/>
  <c r="AN363" i="18"/>
  <c r="AG363" i="18"/>
  <c r="AI363" i="18"/>
  <c r="AE363" i="18"/>
  <c r="AG369" i="18"/>
  <c r="BA376" i="18"/>
  <c r="W376" i="18"/>
  <c r="AZ380" i="18"/>
  <c r="U380" i="18"/>
  <c r="AN381" i="18"/>
  <c r="AE381" i="18"/>
  <c r="AG381" i="18"/>
  <c r="AL384" i="18"/>
  <c r="O384" i="18"/>
  <c r="AN386" i="18"/>
  <c r="AE386" i="18"/>
  <c r="AL388" i="18"/>
  <c r="O388" i="18"/>
  <c r="AL392" i="18"/>
  <c r="O392" i="18"/>
  <c r="AN394" i="18"/>
  <c r="AE394" i="18"/>
  <c r="AL396" i="18"/>
  <c r="O396" i="18"/>
  <c r="AN398" i="18"/>
  <c r="AE398" i="18"/>
  <c r="AI398" i="18"/>
  <c r="AZ413" i="18"/>
  <c r="U413" i="18"/>
  <c r="AH422" i="18"/>
  <c r="AI422" i="18" s="1"/>
  <c r="AE422" i="18"/>
  <c r="AL429" i="18"/>
  <c r="O429" i="18"/>
  <c r="N429" i="18"/>
  <c r="AZ431" i="18"/>
  <c r="U431" i="18"/>
  <c r="AL433" i="18"/>
  <c r="O433" i="18"/>
  <c r="AZ434" i="18"/>
  <c r="U434" i="18"/>
  <c r="AL442" i="18"/>
  <c r="N442" i="18"/>
  <c r="O442" i="18"/>
  <c r="AZ444" i="18"/>
  <c r="U444" i="18"/>
  <c r="AN445" i="18"/>
  <c r="AE445" i="18"/>
  <c r="AG445" i="18"/>
  <c r="AL451" i="18"/>
  <c r="O451" i="18"/>
  <c r="AZ451" i="18"/>
  <c r="U451" i="18"/>
  <c r="AL458" i="18"/>
  <c r="O458" i="18"/>
  <c r="AZ458" i="18"/>
  <c r="U458" i="18"/>
  <c r="BA459" i="18"/>
  <c r="W459" i="18"/>
  <c r="AL477" i="18"/>
  <c r="N477" i="18"/>
  <c r="O477" i="18"/>
  <c r="AN513" i="18"/>
  <c r="AI513" i="18"/>
  <c r="AG513" i="18"/>
  <c r="AE513" i="18"/>
  <c r="AN556" i="18"/>
  <c r="AE556" i="18"/>
  <c r="AG556" i="18"/>
  <c r="AM572" i="18"/>
  <c r="AZ572" i="18"/>
  <c r="U572" i="18"/>
  <c r="AM580" i="18"/>
  <c r="Y580" i="18"/>
  <c r="AM584" i="18"/>
  <c r="Y584" i="18"/>
  <c r="AZ584" i="18"/>
  <c r="U584" i="18"/>
  <c r="W298" i="18"/>
  <c r="AE298" i="18"/>
  <c r="AH301" i="18"/>
  <c r="BA304" i="18"/>
  <c r="U307" i="18"/>
  <c r="U309" i="18"/>
  <c r="AH312" i="18"/>
  <c r="AI312" i="18" s="1"/>
  <c r="W314" i="18"/>
  <c r="AE314" i="18"/>
  <c r="AH320" i="18"/>
  <c r="BA323" i="18"/>
  <c r="I327" i="18"/>
  <c r="U329" i="18"/>
  <c r="AH330" i="18"/>
  <c r="U333" i="18"/>
  <c r="W335" i="18"/>
  <c r="Y338" i="18"/>
  <c r="AE341" i="18"/>
  <c r="AI342" i="18"/>
  <c r="W352" i="18"/>
  <c r="AG353" i="18"/>
  <c r="AH356" i="18"/>
  <c r="AI356" i="18" s="1"/>
  <c r="AE358" i="18"/>
  <c r="AH360" i="18"/>
  <c r="AI360" i="18"/>
  <c r="AE364" i="18"/>
  <c r="AG365" i="18"/>
  <c r="Y367" i="18"/>
  <c r="U368" i="18"/>
  <c r="AG368" i="18"/>
  <c r="Y369" i="18"/>
  <c r="U370" i="18"/>
  <c r="AG370" i="18"/>
  <c r="W371" i="18"/>
  <c r="W372" i="18"/>
  <c r="U373" i="18"/>
  <c r="AI374" i="18"/>
  <c r="U375" i="18"/>
  <c r="AG375" i="18"/>
  <c r="U376" i="18"/>
  <c r="W380" i="18"/>
  <c r="BA381" i="18"/>
  <c r="Y382" i="18"/>
  <c r="AE383" i="18"/>
  <c r="BA385" i="18"/>
  <c r="I387" i="18"/>
  <c r="W388" i="18"/>
  <c r="BA389" i="18"/>
  <c r="Y390" i="18"/>
  <c r="W392" i="18"/>
  <c r="AE392" i="18"/>
  <c r="BA393" i="18"/>
  <c r="W396" i="18"/>
  <c r="AH400" i="18"/>
  <c r="AH401" i="18"/>
  <c r="AG403" i="18"/>
  <c r="Y404" i="18"/>
  <c r="W405" i="18"/>
  <c r="AH407" i="18"/>
  <c r="U408" i="18"/>
  <c r="AH410" i="18"/>
  <c r="AE411" i="18"/>
  <c r="U412" i="18"/>
  <c r="AH413" i="18"/>
  <c r="AI413" i="18" s="1"/>
  <c r="U415" i="18"/>
  <c r="W417" i="18"/>
  <c r="AH418" i="18"/>
  <c r="AI418" i="18" s="1"/>
  <c r="AH419" i="18"/>
  <c r="AI419" i="18"/>
  <c r="AG422" i="18"/>
  <c r="Y424" i="18"/>
  <c r="AI425" i="18"/>
  <c r="AH428" i="18"/>
  <c r="AI428" i="18" s="1"/>
  <c r="AH429" i="18"/>
  <c r="AI429" i="18" s="1"/>
  <c r="I431" i="18"/>
  <c r="AE431" i="18"/>
  <c r="W434" i="18"/>
  <c r="U435" i="18"/>
  <c r="U438" i="18"/>
  <c r="W440" i="18"/>
  <c r="AE440" i="18"/>
  <c r="AH442" i="18"/>
  <c r="AH443" i="18"/>
  <c r="AI443" i="18"/>
  <c r="W444" i="18"/>
  <c r="BA445" i="18"/>
  <c r="N447" i="18"/>
  <c r="N448" i="18"/>
  <c r="U448" i="18"/>
  <c r="AH450" i="18"/>
  <c r="W452" i="18"/>
  <c r="AE452" i="18"/>
  <c r="BA453" i="18"/>
  <c r="Y454" i="18"/>
  <c r="U455" i="18"/>
  <c r="AG455" i="18"/>
  <c r="AH457" i="18"/>
  <c r="AZ459" i="18"/>
  <c r="U459" i="18"/>
  <c r="AL468" i="18"/>
  <c r="O468" i="18"/>
  <c r="AL469" i="18"/>
  <c r="N469" i="18"/>
  <c r="AL471" i="18"/>
  <c r="N471" i="18"/>
  <c r="AM475" i="18"/>
  <c r="BA475" i="18"/>
  <c r="W475" i="18"/>
  <c r="AK477" i="18"/>
  <c r="H477" i="18"/>
  <c r="I477" i="18"/>
  <c r="AM478" i="18"/>
  <c r="BA478" i="18"/>
  <c r="W478" i="18"/>
  <c r="AN483" i="18"/>
  <c r="AG483" i="18"/>
  <c r="AL483" i="18"/>
  <c r="N483" i="18"/>
  <c r="O483" i="18"/>
  <c r="AM487" i="18"/>
  <c r="AM493" i="18"/>
  <c r="Y493" i="18"/>
  <c r="AN518" i="18"/>
  <c r="AI518" i="18"/>
  <c r="AG518" i="18"/>
  <c r="AE518" i="18"/>
  <c r="AZ518" i="18"/>
  <c r="U518" i="18"/>
  <c r="AM524" i="18"/>
  <c r="AZ536" i="18"/>
  <c r="U536" i="18"/>
  <c r="BB546" i="18"/>
  <c r="AG546" i="18"/>
  <c r="AN547" i="18"/>
  <c r="AE547" i="18"/>
  <c r="AG547" i="18"/>
  <c r="AN550" i="18"/>
  <c r="AE550" i="18"/>
  <c r="AG550" i="18"/>
  <c r="AN554" i="18"/>
  <c r="AG554" i="18"/>
  <c r="AI554" i="18"/>
  <c r="AE554" i="18"/>
  <c r="BA562" i="18"/>
  <c r="W562" i="18"/>
  <c r="AM565" i="18"/>
  <c r="AL565" i="18"/>
  <c r="N565" i="18"/>
  <c r="O565" i="18"/>
  <c r="AL572" i="18"/>
  <c r="O572" i="18"/>
  <c r="AN575" i="18"/>
  <c r="AE575" i="18"/>
  <c r="AI575" i="18"/>
  <c r="AG575" i="18"/>
  <c r="AL584" i="18"/>
  <c r="O584" i="18"/>
  <c r="AZ591" i="18"/>
  <c r="U591" i="18"/>
  <c r="AZ602" i="18"/>
  <c r="U602" i="18"/>
  <c r="AN615" i="18"/>
  <c r="AG615" i="18"/>
  <c r="AE615" i="18"/>
  <c r="AZ615" i="18"/>
  <c r="U615" i="18"/>
  <c r="AZ620" i="18"/>
  <c r="U620" i="18"/>
  <c r="AM632" i="18"/>
  <c r="AZ632" i="18"/>
  <c r="U632" i="18"/>
  <c r="BA338" i="18"/>
  <c r="O340" i="18"/>
  <c r="AG341" i="18"/>
  <c r="Y346" i="18"/>
  <c r="AG358" i="18"/>
  <c r="AE365" i="18"/>
  <c r="AE370" i="18"/>
  <c r="Y381" i="18"/>
  <c r="AG383" i="18"/>
  <c r="AE403" i="18"/>
  <c r="O430" i="18"/>
  <c r="AG431" i="18"/>
  <c r="AE455" i="18"/>
  <c r="Y457" i="18"/>
  <c r="AN460" i="18"/>
  <c r="AG460" i="18"/>
  <c r="AE460" i="18"/>
  <c r="AL462" i="18"/>
  <c r="O462" i="18"/>
  <c r="N462" i="18"/>
  <c r="AL464" i="18"/>
  <c r="N464" i="18"/>
  <c r="O464" i="18"/>
  <c r="AL465" i="18"/>
  <c r="O465" i="18"/>
  <c r="N465" i="18"/>
  <c r="AN467" i="18"/>
  <c r="AI467" i="18"/>
  <c r="AG467" i="18"/>
  <c r="AE467" i="18"/>
  <c r="AZ468" i="18"/>
  <c r="U468" i="18"/>
  <c r="AM471" i="18"/>
  <c r="AL472" i="18"/>
  <c r="N472" i="18"/>
  <c r="O472" i="18"/>
  <c r="AM474" i="18"/>
  <c r="Y474" i="18"/>
  <c r="AN476" i="18"/>
  <c r="AE476" i="18"/>
  <c r="AM477" i="18"/>
  <c r="AN479" i="18"/>
  <c r="AE479" i="18"/>
  <c r="AI479" i="18"/>
  <c r="AK487" i="18"/>
  <c r="H487" i="18"/>
  <c r="AN496" i="18"/>
  <c r="AG496" i="18"/>
  <c r="AI496" i="18"/>
  <c r="AE496" i="18"/>
  <c r="AM498" i="18"/>
  <c r="AZ523" i="18"/>
  <c r="U523" i="18"/>
  <c r="AN526" i="18"/>
  <c r="AE526" i="18"/>
  <c r="AG526" i="18"/>
  <c r="AN529" i="18"/>
  <c r="AE529" i="18"/>
  <c r="AI529" i="18"/>
  <c r="AZ531" i="18"/>
  <c r="U531" i="18"/>
  <c r="AN543" i="18"/>
  <c r="AG543" i="18"/>
  <c r="AE543" i="18"/>
  <c r="AZ545" i="18"/>
  <c r="U545" i="18"/>
  <c r="AZ549" i="18"/>
  <c r="U549" i="18"/>
  <c r="AM564" i="18"/>
  <c r="Y564" i="18"/>
  <c r="AM568" i="18"/>
  <c r="AN574" i="18"/>
  <c r="AG574" i="18"/>
  <c r="AI574" i="18"/>
  <c r="AL581" i="18"/>
  <c r="O581" i="18"/>
  <c r="N581" i="18"/>
  <c r="BA582" i="18"/>
  <c r="W582" i="18"/>
  <c r="AM595" i="18"/>
  <c r="Y595" i="18"/>
  <c r="AN617" i="18"/>
  <c r="AG617" i="18"/>
  <c r="AE617" i="18"/>
  <c r="AI617" i="18"/>
  <c r="AK617" i="18"/>
  <c r="H617" i="18"/>
  <c r="AM617" i="18"/>
  <c r="AM629" i="18"/>
  <c r="Y629" i="18"/>
  <c r="AM647" i="18"/>
  <c r="BA651" i="18"/>
  <c r="W651" i="18"/>
  <c r="AN652" i="18"/>
  <c r="AG652" i="18"/>
  <c r="AE652" i="18"/>
  <c r="AI652" i="18"/>
  <c r="AH298" i="18"/>
  <c r="AI298" i="18"/>
  <c r="AE302" i="18"/>
  <c r="AG312" i="18"/>
  <c r="AH313" i="18"/>
  <c r="AI314" i="18"/>
  <c r="U315" i="18"/>
  <c r="AH321" i="18"/>
  <c r="H327" i="18"/>
  <c r="U330" i="18"/>
  <c r="U332" i="18"/>
  <c r="AH335" i="18"/>
  <c r="AG342" i="18"/>
  <c r="AH349" i="18"/>
  <c r="AI349" i="18" s="1"/>
  <c r="AH358" i="18"/>
  <c r="AI358" i="18" s="1"/>
  <c r="AG360" i="18"/>
  <c r="AE361" i="18"/>
  <c r="AE362" i="18"/>
  <c r="AH364" i="18"/>
  <c r="AH372" i="18"/>
  <c r="U374" i="18"/>
  <c r="AG374" i="18"/>
  <c r="W378" i="18"/>
  <c r="AH379" i="18"/>
  <c r="AH380" i="18"/>
  <c r="U381" i="18"/>
  <c r="W382" i="18"/>
  <c r="AH383" i="18"/>
  <c r="AI383" i="18"/>
  <c r="AH384" i="18"/>
  <c r="U385" i="18"/>
  <c r="H387" i="18"/>
  <c r="AH387" i="18"/>
  <c r="AH388" i="18"/>
  <c r="W390" i="18"/>
  <c r="AH391" i="18"/>
  <c r="AH392" i="18"/>
  <c r="AI392" i="18"/>
  <c r="U393" i="18"/>
  <c r="W394" i="18"/>
  <c r="AH395" i="18"/>
  <c r="U400" i="18"/>
  <c r="AH404" i="18"/>
  <c r="AH405" i="18"/>
  <c r="AH411" i="18"/>
  <c r="AH414" i="18"/>
  <c r="W416" i="18"/>
  <c r="U418" i="18"/>
  <c r="AG418" i="18"/>
  <c r="W424" i="18"/>
  <c r="AG425" i="18"/>
  <c r="AH427" i="18"/>
  <c r="U428" i="18"/>
  <c r="AG428" i="18"/>
  <c r="U429" i="18"/>
  <c r="AG429" i="18"/>
  <c r="AE430" i="18"/>
  <c r="H431" i="18"/>
  <c r="AH431" i="18"/>
  <c r="AI431" i="18"/>
  <c r="AH432" i="18"/>
  <c r="W433" i="18"/>
  <c r="U437" i="18"/>
  <c r="AH439" i="18"/>
  <c r="AH440" i="18"/>
  <c r="AI440" i="18"/>
  <c r="W441" i="18"/>
  <c r="U442" i="18"/>
  <c r="U443" i="18"/>
  <c r="U445" i="18"/>
  <c r="W447" i="18"/>
  <c r="W449" i="18"/>
  <c r="U450" i="18"/>
  <c r="AH451" i="18"/>
  <c r="AI452" i="18"/>
  <c r="U453" i="18"/>
  <c r="U457" i="18"/>
  <c r="AH458" i="18"/>
  <c r="AL461" i="18"/>
  <c r="N461" i="18"/>
  <c r="AM462" i="18"/>
  <c r="AM465" i="18"/>
  <c r="AL475" i="18"/>
  <c r="N475" i="18"/>
  <c r="AG476" i="18"/>
  <c r="AL478" i="18"/>
  <c r="N478" i="18"/>
  <c r="AL480" i="18"/>
  <c r="N480" i="18"/>
  <c r="O480" i="18"/>
  <c r="AL486" i="18"/>
  <c r="AU486" i="18" s="1"/>
  <c r="N486" i="18"/>
  <c r="AL487" i="18"/>
  <c r="N487" i="18"/>
  <c r="BA487" i="18"/>
  <c r="W487" i="18"/>
  <c r="AZ492" i="18"/>
  <c r="U492" i="18"/>
  <c r="AN498" i="18"/>
  <c r="AG498" i="18"/>
  <c r="AI498" i="18"/>
  <c r="BA500" i="18"/>
  <c r="W500" i="18"/>
  <c r="BA524" i="18"/>
  <c r="W524" i="18"/>
  <c r="AZ527" i="18"/>
  <c r="U527" i="18"/>
  <c r="BB531" i="18"/>
  <c r="AG531" i="18"/>
  <c r="AN532" i="18"/>
  <c r="AE532" i="18"/>
  <c r="AG532" i="18"/>
  <c r="AM535" i="18"/>
  <c r="BA538" i="18"/>
  <c r="W538" i="18"/>
  <c r="AZ546" i="18"/>
  <c r="U546" i="18"/>
  <c r="AN551" i="18"/>
  <c r="AE551" i="18"/>
  <c r="AZ554" i="18"/>
  <c r="U554" i="18"/>
  <c r="AH555" i="18"/>
  <c r="AE555" i="18"/>
  <c r="AN557" i="18"/>
  <c r="AE557" i="18"/>
  <c r="AG557" i="18"/>
  <c r="AI557" i="18"/>
  <c r="AL567" i="18"/>
  <c r="N567" i="18"/>
  <c r="O567" i="18"/>
  <c r="AE574" i="18"/>
  <c r="AM576" i="18"/>
  <c r="AM585" i="18"/>
  <c r="Y585" i="18"/>
  <c r="AL589" i="18"/>
  <c r="O589" i="18"/>
  <c r="N589" i="18"/>
  <c r="AN592" i="18"/>
  <c r="AG592" i="18"/>
  <c r="AE592" i="18"/>
  <c r="AI592" i="18"/>
  <c r="AL592" i="18"/>
  <c r="N592" i="18"/>
  <c r="AH602" i="18"/>
  <c r="AE602" i="18"/>
  <c r="AM623" i="18"/>
  <c r="AL638" i="18"/>
  <c r="O638" i="18"/>
  <c r="N638" i="18"/>
  <c r="AM641" i="18"/>
  <c r="AI461" i="18"/>
  <c r="AI464" i="18"/>
  <c r="N466" i="18"/>
  <c r="W468" i="18"/>
  <c r="AG471" i="18"/>
  <c r="N473" i="18"/>
  <c r="N474" i="18"/>
  <c r="U475" i="18"/>
  <c r="U478" i="18"/>
  <c r="BA480" i="18"/>
  <c r="U482" i="18"/>
  <c r="N484" i="18"/>
  <c r="U484" i="18"/>
  <c r="U487" i="18"/>
  <c r="U489" i="18"/>
  <c r="U491" i="18"/>
  <c r="AE492" i="18"/>
  <c r="W494" i="18"/>
  <c r="W496" i="18"/>
  <c r="U497" i="18"/>
  <c r="AG497" i="18"/>
  <c r="U499" i="18"/>
  <c r="U500" i="18"/>
  <c r="AG500" i="18"/>
  <c r="AH516" i="18"/>
  <c r="U517" i="18"/>
  <c r="W518" i="18"/>
  <c r="AH519" i="18"/>
  <c r="AH521" i="18"/>
  <c r="U524" i="18"/>
  <c r="W527" i="18"/>
  <c r="BA528" i="18"/>
  <c r="W531" i="18"/>
  <c r="AE531" i="18"/>
  <c r="AH533" i="18"/>
  <c r="U534" i="18"/>
  <c r="U538" i="18"/>
  <c r="AG538" i="18"/>
  <c r="AH539" i="18"/>
  <c r="AE545" i="18"/>
  <c r="W546" i="18"/>
  <c r="AE546" i="18"/>
  <c r="AE548" i="18"/>
  <c r="W549" i="18"/>
  <c r="AE549" i="18"/>
  <c r="BA550" i="18"/>
  <c r="W554" i="18"/>
  <c r="U555" i="18"/>
  <c r="AG555" i="18"/>
  <c r="BA557" i="18"/>
  <c r="AH559" i="18"/>
  <c r="AI559" i="18"/>
  <c r="AH560" i="18"/>
  <c r="U562" i="18"/>
  <c r="AG562" i="18"/>
  <c r="N564" i="18"/>
  <c r="H567" i="18"/>
  <c r="AH567" i="18"/>
  <c r="AH568" i="18"/>
  <c r="W572" i="18"/>
  <c r="AH574" i="18"/>
  <c r="U575" i="18"/>
  <c r="N576" i="18"/>
  <c r="N577" i="18"/>
  <c r="W578" i="18"/>
  <c r="AH579" i="18"/>
  <c r="AH580" i="18"/>
  <c r="AI580" i="18"/>
  <c r="U582" i="18"/>
  <c r="AE583" i="18"/>
  <c r="W584" i="18"/>
  <c r="AL587" i="18"/>
  <c r="N587" i="18"/>
  <c r="BA588" i="18"/>
  <c r="W588" i="18"/>
  <c r="AL594" i="18"/>
  <c r="O594" i="18"/>
  <c r="AZ595" i="18"/>
  <c r="U595" i="18"/>
  <c r="AH595" i="18"/>
  <c r="AE595" i="18"/>
  <c r="BA596" i="18"/>
  <c r="W596" i="18"/>
  <c r="AL599" i="18"/>
  <c r="O599" i="18"/>
  <c r="AZ601" i="18"/>
  <c r="U601" i="18"/>
  <c r="Y605" i="18"/>
  <c r="AK608" i="18"/>
  <c r="H608" i="18"/>
  <c r="I608" i="18"/>
  <c r="AM609" i="18"/>
  <c r="AZ612" i="18"/>
  <c r="U612" i="18"/>
  <c r="AK616" i="18"/>
  <c r="I616" i="18"/>
  <c r="H616" i="18"/>
  <c r="BA617" i="18"/>
  <c r="W617" i="18"/>
  <c r="AM621" i="18"/>
  <c r="AM631" i="18"/>
  <c r="AZ633" i="18"/>
  <c r="U633" i="18"/>
  <c r="AK635" i="18"/>
  <c r="I635" i="18"/>
  <c r="H635" i="18"/>
  <c r="AZ638" i="18"/>
  <c r="U638" i="18"/>
  <c r="AK642" i="18"/>
  <c r="I642" i="18"/>
  <c r="H642" i="18"/>
  <c r="AM646" i="18"/>
  <c r="AN651" i="18"/>
  <c r="AG651" i="18"/>
  <c r="AE651" i="18"/>
  <c r="AK651" i="18"/>
  <c r="I651" i="18"/>
  <c r="H651" i="18"/>
  <c r="AN654" i="18"/>
  <c r="AG654" i="18"/>
  <c r="AE654" i="18"/>
  <c r="AM660" i="18"/>
  <c r="AZ665" i="18"/>
  <c r="U665" i="18"/>
  <c r="AN667" i="18"/>
  <c r="AI667" i="18"/>
  <c r="AE667" i="18"/>
  <c r="AN669" i="18"/>
  <c r="AE669" i="18"/>
  <c r="AG669" i="18"/>
  <c r="AL676" i="18"/>
  <c r="N676" i="18"/>
  <c r="AM697" i="18"/>
  <c r="Y461" i="18"/>
  <c r="O463" i="18"/>
  <c r="BA463" i="18"/>
  <c r="Y464" i="18"/>
  <c r="O467" i="18"/>
  <c r="O470" i="18"/>
  <c r="AE471" i="18"/>
  <c r="AI474" i="18"/>
  <c r="H479" i="18"/>
  <c r="O481" i="18"/>
  <c r="AH481" i="18"/>
  <c r="N485" i="18"/>
  <c r="O488" i="18"/>
  <c r="AG492" i="18"/>
  <c r="AI493" i="18"/>
  <c r="AE497" i="18"/>
  <c r="AE500" i="18"/>
  <c r="Y501" i="18"/>
  <c r="Y526" i="18"/>
  <c r="Y528" i="18"/>
  <c r="AI535" i="18"/>
  <c r="AE538" i="18"/>
  <c r="AG545" i="18"/>
  <c r="AG548" i="18"/>
  <c r="AI552" i="18"/>
  <c r="H563" i="18"/>
  <c r="AI564" i="18"/>
  <c r="AG583" i="18"/>
  <c r="AL585" i="18"/>
  <c r="O585" i="18"/>
  <c r="AL586" i="18"/>
  <c r="O586" i="18"/>
  <c r="AN587" i="18"/>
  <c r="AI587" i="18"/>
  <c r="AZ592" i="18"/>
  <c r="U592" i="18"/>
  <c r="AL593" i="18"/>
  <c r="O593" i="18"/>
  <c r="AN593" i="18"/>
  <c r="AE593" i="18"/>
  <c r="AG593" i="18"/>
  <c r="AI593" i="18"/>
  <c r="AN596" i="18"/>
  <c r="AG596" i="18"/>
  <c r="AE596" i="18"/>
  <c r="AL596" i="18"/>
  <c r="O596" i="18"/>
  <c r="AN599" i="18"/>
  <c r="AI599" i="18"/>
  <c r="AE599" i="18"/>
  <c r="BA602" i="18"/>
  <c r="W602" i="18"/>
  <c r="AM604" i="18"/>
  <c r="Y604" i="18"/>
  <c r="AZ605" i="18"/>
  <c r="U605" i="18"/>
  <c r="AM608" i="18"/>
  <c r="AK609" i="18"/>
  <c r="H609" i="18"/>
  <c r="I609" i="18"/>
  <c r="AN610" i="18"/>
  <c r="AE610" i="18"/>
  <c r="AG610" i="18"/>
  <c r="AM614" i="18"/>
  <c r="AL619" i="18"/>
  <c r="N619" i="18"/>
  <c r="BA623" i="18"/>
  <c r="W623" i="18"/>
  <c r="AM627" i="18"/>
  <c r="BA644" i="18"/>
  <c r="W644" i="18"/>
  <c r="AN645" i="18"/>
  <c r="AE645" i="18"/>
  <c r="AI645" i="18"/>
  <c r="AG645" i="18"/>
  <c r="AM651" i="18"/>
  <c r="BA657" i="18"/>
  <c r="W657" i="18"/>
  <c r="AM669" i="18"/>
  <c r="AZ669" i="18"/>
  <c r="U669" i="18"/>
  <c r="AM670" i="18"/>
  <c r="AZ670" i="18"/>
  <c r="U670" i="18"/>
  <c r="AM674" i="18"/>
  <c r="AM691" i="18"/>
  <c r="AZ691" i="18"/>
  <c r="U691" i="18"/>
  <c r="BA702" i="18"/>
  <c r="W702" i="18"/>
  <c r="AM703" i="18"/>
  <c r="W460" i="18"/>
  <c r="U461" i="18"/>
  <c r="AG461" i="18"/>
  <c r="U462" i="18"/>
  <c r="AG462" i="18"/>
  <c r="AG464" i="18"/>
  <c r="AH467" i="18"/>
  <c r="AH468" i="18"/>
  <c r="U472" i="18"/>
  <c r="W474" i="18"/>
  <c r="AE474" i="18"/>
  <c r="I479" i="18"/>
  <c r="AH485" i="18"/>
  <c r="AH492" i="18"/>
  <c r="AE493" i="18"/>
  <c r="AH494" i="18"/>
  <c r="Y497" i="18"/>
  <c r="AH506" i="18"/>
  <c r="AH513" i="18"/>
  <c r="U516" i="18"/>
  <c r="U519" i="18"/>
  <c r="H523" i="18"/>
  <c r="AH523" i="18"/>
  <c r="AH525" i="18"/>
  <c r="U526" i="18"/>
  <c r="AH527" i="18"/>
  <c r="U528" i="18"/>
  <c r="AH530" i="18"/>
  <c r="AH531" i="18"/>
  <c r="AI531" i="18" s="1"/>
  <c r="U532" i="18"/>
  <c r="W535" i="18"/>
  <c r="AE535" i="18"/>
  <c r="H536" i="18"/>
  <c r="U541" i="18"/>
  <c r="AH545" i="18"/>
  <c r="AI545" i="18" s="1"/>
  <c r="AH546" i="18"/>
  <c r="AI546" i="18" s="1"/>
  <c r="AH548" i="18"/>
  <c r="AI548" i="18" s="1"/>
  <c r="AH549" i="18"/>
  <c r="AI549" i="18"/>
  <c r="W552" i="18"/>
  <c r="AE552" i="18"/>
  <c r="U557" i="18"/>
  <c r="U559" i="18"/>
  <c r="AG559" i="18"/>
  <c r="W561" i="18"/>
  <c r="I563" i="18"/>
  <c r="W564" i="18"/>
  <c r="AE564" i="18"/>
  <c r="U565" i="18"/>
  <c r="U568" i="18"/>
  <c r="AH571" i="18"/>
  <c r="AH572" i="18"/>
  <c r="U574" i="18"/>
  <c r="Y575" i="18"/>
  <c r="W576" i="18"/>
  <c r="U580" i="18"/>
  <c r="AG581" i="18"/>
  <c r="AH583" i="18"/>
  <c r="AI583" i="18"/>
  <c r="AN584" i="18"/>
  <c r="AE584" i="18"/>
  <c r="AE587" i="18"/>
  <c r="AZ588" i="18"/>
  <c r="U588" i="18"/>
  <c r="AN589" i="18"/>
  <c r="AI589" i="18"/>
  <c r="AL590" i="18"/>
  <c r="O590" i="18"/>
  <c r="BA592" i="18"/>
  <c r="W592" i="18"/>
  <c r="AZ596" i="18"/>
  <c r="U596" i="18"/>
  <c r="AL597" i="18"/>
  <c r="O597" i="18"/>
  <c r="AL598" i="18"/>
  <c r="N598" i="18"/>
  <c r="Y602" i="18"/>
  <c r="AN605" i="18"/>
  <c r="AI605" i="18"/>
  <c r="AG605" i="18"/>
  <c r="AE605" i="18"/>
  <c r="BA606" i="18"/>
  <c r="W606" i="18"/>
  <c r="AN607" i="18"/>
  <c r="AE607" i="18"/>
  <c r="AG607" i="18"/>
  <c r="AZ611" i="18"/>
  <c r="U611" i="18"/>
  <c r="AL612" i="18"/>
  <c r="O612" i="18"/>
  <c r="AL613" i="18"/>
  <c r="AL617" i="18"/>
  <c r="O617" i="18"/>
  <c r="N617" i="18"/>
  <c r="AM619" i="18"/>
  <c r="AL621" i="18"/>
  <c r="O621" i="18"/>
  <c r="N621" i="18"/>
  <c r="AN622" i="18"/>
  <c r="AE622" i="18"/>
  <c r="AN624" i="18"/>
  <c r="AE624" i="18"/>
  <c r="AI624" i="18"/>
  <c r="AG624" i="18"/>
  <c r="AZ625" i="18"/>
  <c r="U625" i="18"/>
  <c r="BA629" i="18"/>
  <c r="W629" i="18"/>
  <c r="AM635" i="18"/>
  <c r="AZ639" i="18"/>
  <c r="U639" i="18"/>
  <c r="AM643" i="18"/>
  <c r="AM644" i="18"/>
  <c r="AM649" i="18"/>
  <c r="BA660" i="18"/>
  <c r="W660" i="18"/>
  <c r="AN662" i="18"/>
  <c r="AE662" i="18"/>
  <c r="AI662" i="18"/>
  <c r="AG662" i="18"/>
  <c r="AM664" i="18"/>
  <c r="BA673" i="18"/>
  <c r="W673" i="18"/>
  <c r="BA678" i="18"/>
  <c r="W678" i="18"/>
  <c r="AM680" i="18"/>
  <c r="BA689" i="18"/>
  <c r="W689" i="18"/>
  <c r="H589" i="18"/>
  <c r="Y590" i="18"/>
  <c r="BA593" i="18"/>
  <c r="H607" i="18"/>
  <c r="O607" i="18"/>
  <c r="AE609" i="18"/>
  <c r="H610" i="18"/>
  <c r="AG611" i="18"/>
  <c r="AG612" i="18"/>
  <c r="AI614" i="18"/>
  <c r="N615" i="18"/>
  <c r="AE616" i="18"/>
  <c r="O618" i="18"/>
  <c r="I619" i="18"/>
  <c r="N620" i="18"/>
  <c r="H630" i="18"/>
  <c r="AH631" i="18"/>
  <c r="AH636" i="18"/>
  <c r="AE644" i="18"/>
  <c r="AH646" i="18"/>
  <c r="AH648" i="18"/>
  <c r="AH649" i="18"/>
  <c r="AH656" i="18"/>
  <c r="AI657" i="18"/>
  <c r="AE659" i="18"/>
  <c r="BA662" i="18"/>
  <c r="AN671" i="18"/>
  <c r="AE671" i="18"/>
  <c r="AH671" i="18"/>
  <c r="AM673" i="18"/>
  <c r="AN673" i="18"/>
  <c r="AI673" i="18"/>
  <c r="AE673" i="18"/>
  <c r="AG673" i="18"/>
  <c r="AN674" i="18"/>
  <c r="AE674" i="18"/>
  <c r="BA677" i="18"/>
  <c r="W677" i="18"/>
  <c r="BA680" i="18"/>
  <c r="W680" i="18"/>
  <c r="AM683" i="18"/>
  <c r="BA700" i="18"/>
  <c r="W700" i="18"/>
  <c r="AM701" i="18"/>
  <c r="AL702" i="18"/>
  <c r="N702" i="18"/>
  <c r="AN703" i="18"/>
  <c r="AE703" i="18"/>
  <c r="AG703" i="18"/>
  <c r="AM704" i="18"/>
  <c r="AM717" i="18"/>
  <c r="AM721" i="18"/>
  <c r="AM722" i="18"/>
  <c r="BA723" i="18"/>
  <c r="W723" i="18"/>
  <c r="H611" i="18"/>
  <c r="AH611" i="18"/>
  <c r="AH612" i="18"/>
  <c r="AI612" i="18" s="1"/>
  <c r="AE613" i="18"/>
  <c r="H615" i="18"/>
  <c r="AH624" i="18"/>
  <c r="AH625" i="18"/>
  <c r="AH630" i="18"/>
  <c r="AH633" i="18"/>
  <c r="AH642" i="18"/>
  <c r="AH645" i="18"/>
  <c r="AG663" i="18"/>
  <c r="BA669" i="18"/>
  <c r="W669" i="18"/>
  <c r="AM677" i="18"/>
  <c r="AL678" i="18"/>
  <c r="N678" i="18"/>
  <c r="AL680" i="18"/>
  <c r="N680" i="18"/>
  <c r="AZ681" i="18"/>
  <c r="U681" i="18"/>
  <c r="AZ684" i="18"/>
  <c r="U684" i="18"/>
  <c r="AZ686" i="18"/>
  <c r="U686" i="18"/>
  <c r="AZ687" i="18"/>
  <c r="U687" i="18"/>
  <c r="AZ690" i="18"/>
  <c r="U690" i="18"/>
  <c r="BA696" i="18"/>
  <c r="W696" i="18"/>
  <c r="AL700" i="18"/>
  <c r="N700" i="18"/>
  <c r="AN701" i="18"/>
  <c r="AE701" i="18"/>
  <c r="AG701" i="18"/>
  <c r="AI701" i="18"/>
  <c r="AM702" i="18"/>
  <c r="AZ710" i="18"/>
  <c r="U710" i="18"/>
  <c r="AZ712" i="18"/>
  <c r="U712" i="18"/>
  <c r="AM714" i="18"/>
  <c r="BA714" i="18"/>
  <c r="W714" i="18"/>
  <c r="BA585" i="18"/>
  <c r="N588" i="18"/>
  <c r="N591" i="18"/>
  <c r="Y593" i="18"/>
  <c r="AH594" i="18"/>
  <c r="N595" i="18"/>
  <c r="AG595" i="18"/>
  <c r="N600" i="18"/>
  <c r="N602" i="18"/>
  <c r="AG602" i="18"/>
  <c r="N604" i="18"/>
  <c r="W605" i="18"/>
  <c r="N606" i="18"/>
  <c r="U606" i="18"/>
  <c r="AG606" i="18"/>
  <c r="N608" i="18"/>
  <c r="O609" i="18"/>
  <c r="BA609" i="18"/>
  <c r="AG609" i="18"/>
  <c r="AE611" i="18"/>
  <c r="W612" i="18"/>
  <c r="AE612" i="18"/>
  <c r="I615" i="18"/>
  <c r="N616" i="18"/>
  <c r="U616" i="18"/>
  <c r="AG616" i="18"/>
  <c r="U617" i="18"/>
  <c r="N622" i="18"/>
  <c r="U622" i="18"/>
  <c r="O623" i="18"/>
  <c r="U623" i="18"/>
  <c r="W625" i="18"/>
  <c r="U628" i="18"/>
  <c r="U629" i="18"/>
  <c r="W633" i="18"/>
  <c r="U636" i="18"/>
  <c r="W639" i="18"/>
  <c r="H640" i="18"/>
  <c r="U644" i="18"/>
  <c r="U648" i="18"/>
  <c r="U651" i="18"/>
  <c r="BA652" i="18"/>
  <c r="U656" i="18"/>
  <c r="U657" i="18"/>
  <c r="AG659" i="18"/>
  <c r="U660" i="18"/>
  <c r="AI663" i="18"/>
  <c r="AI664" i="18"/>
  <c r="W665" i="18"/>
  <c r="BA666" i="18"/>
  <c r="W674" i="18"/>
  <c r="U676" i="18"/>
  <c r="AM678" i="18"/>
  <c r="AN681" i="18"/>
  <c r="AG681" i="18"/>
  <c r="AI681" i="18"/>
  <c r="AL682" i="18"/>
  <c r="N682" i="18"/>
  <c r="AL683" i="18"/>
  <c r="N683" i="18"/>
  <c r="O683" i="18"/>
  <c r="AL684" i="18"/>
  <c r="N684" i="18"/>
  <c r="U685" i="18"/>
  <c r="AM695" i="18"/>
  <c r="AM696" i="18"/>
  <c r="AM699" i="18"/>
  <c r="AM700" i="18"/>
  <c r="BA704" i="18"/>
  <c r="W704" i="18"/>
  <c r="AM705" i="18"/>
  <c r="AZ708" i="18"/>
  <c r="U708" i="18"/>
  <c r="AN718" i="18"/>
  <c r="AE718" i="18"/>
  <c r="AG718" i="18"/>
  <c r="AM718" i="18"/>
  <c r="BA718" i="18"/>
  <c r="W718" i="18"/>
  <c r="AI718" i="18"/>
  <c r="AN719" i="18"/>
  <c r="AI719" i="18"/>
  <c r="AE719" i="18"/>
  <c r="AN725" i="18"/>
  <c r="AG725" i="18"/>
  <c r="AE725" i="18"/>
  <c r="AN726" i="18"/>
  <c r="AI726" i="18"/>
  <c r="AG726" i="18"/>
  <c r="AE726" i="18"/>
  <c r="AM735" i="18"/>
  <c r="AN811" i="18"/>
  <c r="AI811" i="18"/>
  <c r="AE811" i="18"/>
  <c r="AG811" i="18"/>
  <c r="AN715" i="18"/>
  <c r="AE715" i="18"/>
  <c r="AG715" i="18"/>
  <c r="AG719" i="18"/>
  <c r="AN720" i="18"/>
  <c r="AG720" i="18"/>
  <c r="AE720" i="18"/>
  <c r="AH667" i="18"/>
  <c r="AH668" i="18"/>
  <c r="W672" i="18"/>
  <c r="U674" i="18"/>
  <c r="W676" i="18"/>
  <c r="U678" i="18"/>
  <c r="O681" i="18"/>
  <c r="U682" i="18"/>
  <c r="U683" i="18"/>
  <c r="BA684" i="18"/>
  <c r="W685" i="18"/>
  <c r="AH686" i="18"/>
  <c r="AH687" i="18"/>
  <c r="AI687" i="18"/>
  <c r="W688" i="18"/>
  <c r="AH690" i="18"/>
  <c r="AI690" i="18"/>
  <c r="AH691" i="18"/>
  <c r="W692" i="18"/>
  <c r="U693" i="18"/>
  <c r="W695" i="18"/>
  <c r="U697" i="18"/>
  <c r="W699" i="18"/>
  <c r="AE700" i="18"/>
  <c r="N701" i="18"/>
  <c r="U701" i="18"/>
  <c r="AE702" i="18"/>
  <c r="N703" i="18"/>
  <c r="U703" i="18"/>
  <c r="AE704" i="18"/>
  <c r="W705" i="18"/>
  <c r="AE705" i="18"/>
  <c r="U706" i="18"/>
  <c r="AG706" i="18"/>
  <c r="U707" i="18"/>
  <c r="AG707" i="18"/>
  <c r="BA708" i="18"/>
  <c r="U709" i="18"/>
  <c r="BA710" i="18"/>
  <c r="BA712" i="18"/>
  <c r="U715" i="18"/>
  <c r="Y719" i="18"/>
  <c r="AZ720" i="18"/>
  <c r="U720" i="18"/>
  <c r="AN729" i="18"/>
  <c r="AE729" i="18"/>
  <c r="AI729" i="18"/>
  <c r="AG729" i="18"/>
  <c r="AM737" i="18"/>
  <c r="AN739" i="18"/>
  <c r="AG739" i="18"/>
  <c r="AE739" i="18"/>
  <c r="AI739" i="18"/>
  <c r="AN740" i="18"/>
  <c r="AE740" i="18"/>
  <c r="AI740" i="18"/>
  <c r="AG740" i="18"/>
  <c r="AN744" i="18"/>
  <c r="AE744" i="18"/>
  <c r="AG744" i="18"/>
  <c r="AN808" i="18"/>
  <c r="AE808" i="18"/>
  <c r="AI808" i="18"/>
  <c r="AG808" i="18"/>
  <c r="BA693" i="18"/>
  <c r="BA697" i="18"/>
  <c r="O701" i="18"/>
  <c r="BA701" i="18"/>
  <c r="O703" i="18"/>
  <c r="BA703" i="18"/>
  <c r="AI707" i="18"/>
  <c r="BA709" i="18"/>
  <c r="BA715" i="18"/>
  <c r="AZ723" i="18"/>
  <c r="U723" i="18"/>
  <c r="AZ724" i="18"/>
  <c r="U724" i="18"/>
  <c r="AN807" i="18"/>
  <c r="AI807" i="18"/>
  <c r="AG807" i="18"/>
  <c r="AE807" i="18"/>
  <c r="AH672" i="18"/>
  <c r="AH675" i="18"/>
  <c r="AH676" i="18"/>
  <c r="O685" i="18"/>
  <c r="AG690" i="18"/>
  <c r="AH694" i="18"/>
  <c r="AH695" i="18"/>
  <c r="AH698" i="18"/>
  <c r="AH699" i="18"/>
  <c r="AI704" i="18"/>
  <c r="AH705" i="18"/>
  <c r="AI705" i="18"/>
  <c r="BA719" i="18"/>
  <c r="W719" i="18"/>
  <c r="AK720" i="18"/>
  <c r="H720" i="18"/>
  <c r="AM734" i="18"/>
  <c r="AM741" i="18"/>
  <c r="AN743" i="18"/>
  <c r="AG743" i="18"/>
  <c r="AE743" i="18"/>
  <c r="AI743" i="18"/>
  <c r="AH721" i="18"/>
  <c r="AH722" i="18"/>
  <c r="AI722" i="18" s="1"/>
  <c r="W727" i="18"/>
  <c r="AE727" i="18"/>
  <c r="U729" i="18"/>
  <c r="W731" i="18"/>
  <c r="H734" i="18"/>
  <c r="I739" i="18"/>
  <c r="W739" i="18"/>
  <c r="I741" i="18"/>
  <c r="U741" i="18"/>
  <c r="AG741" i="18"/>
  <c r="U742" i="18"/>
  <c r="W743" i="18"/>
  <c r="N744" i="18"/>
  <c r="U744" i="18"/>
  <c r="W745" i="18"/>
  <c r="AE745" i="18"/>
  <c r="AH746" i="18"/>
  <c r="U747" i="18"/>
  <c r="AG747" i="18"/>
  <c r="Y748" i="18"/>
  <c r="W749" i="18"/>
  <c r="AE749" i="18"/>
  <c r="AI750" i="18"/>
  <c r="U751" i="18"/>
  <c r="AG751" i="18"/>
  <c r="W753" i="18"/>
  <c r="AE753" i="18"/>
  <c r="AH754" i="18"/>
  <c r="AI754" i="18" s="1"/>
  <c r="U755" i="18"/>
  <c r="AG755" i="18"/>
  <c r="W756" i="18"/>
  <c r="AH757" i="18"/>
  <c r="U758" i="18"/>
  <c r="AG758" i="18"/>
  <c r="Y759" i="18"/>
  <c r="W760" i="18"/>
  <c r="AE760" i="18"/>
  <c r="H761" i="18"/>
  <c r="AH761" i="18"/>
  <c r="AI761" i="18"/>
  <c r="N762" i="18"/>
  <c r="U762" i="18"/>
  <c r="W764" i="18"/>
  <c r="AE764" i="18"/>
  <c r="AH765" i="18"/>
  <c r="AI765" i="18"/>
  <c r="AH769" i="18"/>
  <c r="U770" i="18"/>
  <c r="AG770" i="18"/>
  <c r="AH773" i="18"/>
  <c r="AI773" i="18" s="1"/>
  <c r="AH777" i="18"/>
  <c r="U778" i="18"/>
  <c r="AG778" i="18"/>
  <c r="W780" i="18"/>
  <c r="AE780" i="18"/>
  <c r="AH781" i="18"/>
  <c r="U782" i="18"/>
  <c r="W784" i="18"/>
  <c r="U786" i="18"/>
  <c r="W788" i="18"/>
  <c r="AE788" i="18"/>
  <c r="AH789" i="18"/>
  <c r="AE794" i="18"/>
  <c r="AG795" i="18"/>
  <c r="AE797" i="18"/>
  <c r="AE800" i="18"/>
  <c r="AH801" i="18"/>
  <c r="AI801" i="18"/>
  <c r="AH802" i="18"/>
  <c r="BA808" i="18"/>
  <c r="AN813" i="18"/>
  <c r="AI813" i="18"/>
  <c r="AE813" i="18"/>
  <c r="AN854" i="18"/>
  <c r="AE854" i="18"/>
  <c r="AG854" i="18"/>
  <c r="AN862" i="18"/>
  <c r="AG862" i="18"/>
  <c r="AE862" i="18"/>
  <c r="AK873" i="18"/>
  <c r="H873" i="18"/>
  <c r="AN874" i="18"/>
  <c r="AE874" i="18"/>
  <c r="AI874" i="18"/>
  <c r="AG874" i="18"/>
  <c r="AN890" i="18"/>
  <c r="AG890" i="18"/>
  <c r="AE890" i="18"/>
  <c r="AN894" i="18"/>
  <c r="AE894" i="18"/>
  <c r="AI894" i="18"/>
  <c r="AG894" i="18"/>
  <c r="H731" i="18"/>
  <c r="H737" i="18"/>
  <c r="H740" i="18"/>
  <c r="H744" i="18"/>
  <c r="AG748" i="18"/>
  <c r="AE750" i="18"/>
  <c r="AG752" i="18"/>
  <c r="Y753" i="18"/>
  <c r="AE754" i="18"/>
  <c r="Y756" i="18"/>
  <c r="Y760" i="18"/>
  <c r="AE761" i="18"/>
  <c r="AH762" i="18"/>
  <c r="AG763" i="18"/>
  <c r="AE765" i="18"/>
  <c r="AH766" i="18"/>
  <c r="AE773" i="18"/>
  <c r="AH774" i="18"/>
  <c r="AH778" i="18"/>
  <c r="AI778" i="18" s="1"/>
  <c r="AH782" i="18"/>
  <c r="AH786" i="18"/>
  <c r="Y788" i="18"/>
  <c r="AH790" i="18"/>
  <c r="AH793" i="18"/>
  <c r="AH795" i="18"/>
  <c r="AH796" i="18"/>
  <c r="BA799" i="18"/>
  <c r="AE801" i="18"/>
  <c r="BA804" i="18"/>
  <c r="AG809" i="18"/>
  <c r="AG810" i="18"/>
  <c r="BA811" i="18"/>
  <c r="AN812" i="18"/>
  <c r="AE812" i="18"/>
  <c r="AG812" i="18"/>
  <c r="AM863" i="18"/>
  <c r="AN872" i="18"/>
  <c r="AE872" i="18"/>
  <c r="AG872" i="18"/>
  <c r="AN880" i="18"/>
  <c r="AG880" i="18"/>
  <c r="AE880" i="18"/>
  <c r="AI880" i="18"/>
  <c r="AN904" i="18"/>
  <c r="AE904" i="18"/>
  <c r="AI904" i="18"/>
  <c r="AG904" i="18"/>
  <c r="BA725" i="18"/>
  <c r="U726" i="18"/>
  <c r="U727" i="18"/>
  <c r="AG727" i="18"/>
  <c r="BA728" i="18"/>
  <c r="W729" i="18"/>
  <c r="U730" i="18"/>
  <c r="I731" i="18"/>
  <c r="U731" i="18"/>
  <c r="AI735" i="18"/>
  <c r="U736" i="18"/>
  <c r="I737" i="18"/>
  <c r="AI737" i="18"/>
  <c r="U739" i="18"/>
  <c r="AE741" i="18"/>
  <c r="W742" i="18"/>
  <c r="U743" i="18"/>
  <c r="I744" i="18"/>
  <c r="U745" i="18"/>
  <c r="AG745" i="18"/>
  <c r="W747" i="18"/>
  <c r="AI748" i="18"/>
  <c r="U749" i="18"/>
  <c r="AG749" i="18"/>
  <c r="W751" i="18"/>
  <c r="AE751" i="18"/>
  <c r="U753" i="18"/>
  <c r="AG753" i="18"/>
  <c r="W755" i="18"/>
  <c r="AE755" i="18"/>
  <c r="U756" i="18"/>
  <c r="W758" i="18"/>
  <c r="U760" i="18"/>
  <c r="AG760" i="18"/>
  <c r="W762" i="18"/>
  <c r="AI763" i="18"/>
  <c r="U764" i="18"/>
  <c r="AG764" i="18"/>
  <c r="W770" i="18"/>
  <c r="W778" i="18"/>
  <c r="AE778" i="18"/>
  <c r="U780" i="18"/>
  <c r="AG780" i="18"/>
  <c r="W782" i="18"/>
  <c r="U784" i="18"/>
  <c r="W786" i="18"/>
  <c r="U788" i="18"/>
  <c r="AG788" i="18"/>
  <c r="AG800" i="18"/>
  <c r="AN884" i="18"/>
  <c r="AE884" i="18"/>
  <c r="AI884" i="18"/>
  <c r="AG884" i="18"/>
  <c r="AI727" i="18"/>
  <c r="H741" i="18"/>
  <c r="AE748" i="18"/>
  <c r="AG750" i="18"/>
  <c r="AE752" i="18"/>
  <c r="AG754" i="18"/>
  <c r="Y755" i="18"/>
  <c r="Y758" i="18"/>
  <c r="AG761" i="18"/>
  <c r="AG765" i="18"/>
  <c r="AG773" i="18"/>
  <c r="Y782" i="18"/>
  <c r="Y786" i="18"/>
  <c r="AI788" i="18"/>
  <c r="AI800" i="18"/>
  <c r="AG801" i="18"/>
  <c r="AE809" i="18"/>
  <c r="AE810" i="18"/>
  <c r="AN858" i="18"/>
  <c r="AE858" i="18"/>
  <c r="AI858" i="18"/>
  <c r="AG858" i="18"/>
  <c r="AN864" i="18"/>
  <c r="AE864" i="18"/>
  <c r="AG864" i="18"/>
  <c r="AN866" i="18"/>
  <c r="AI866" i="18"/>
  <c r="AG866" i="18"/>
  <c r="AE866" i="18"/>
  <c r="AN869" i="18"/>
  <c r="AE869" i="18"/>
  <c r="AG869" i="18"/>
  <c r="AN876" i="18"/>
  <c r="AG876" i="18"/>
  <c r="AE876" i="18"/>
  <c r="AI876" i="18"/>
  <c r="AM883" i="18"/>
  <c r="AN886" i="18"/>
  <c r="AE886" i="18"/>
  <c r="AG886" i="18"/>
  <c r="AE814" i="18"/>
  <c r="BA828" i="18"/>
  <c r="BA836" i="18"/>
  <c r="AE845" i="18"/>
  <c r="AG848" i="18"/>
  <c r="AE851" i="18"/>
  <c r="AG855" i="18"/>
  <c r="AH859" i="18"/>
  <c r="AI859" i="18" s="1"/>
  <c r="AH860" i="18"/>
  <c r="AI860" i="18" s="1"/>
  <c r="AH862" i="18"/>
  <c r="AI862" i="18" s="1"/>
  <c r="W863" i="18"/>
  <c r="AE863" i="18"/>
  <c r="U864" i="18"/>
  <c r="AG865" i="18"/>
  <c r="AH877" i="18"/>
  <c r="AI877" i="18"/>
  <c r="AG881" i="18"/>
  <c r="AI882" i="18"/>
  <c r="U884" i="18"/>
  <c r="W885" i="18"/>
  <c r="AE885" i="18"/>
  <c r="BA886" i="18"/>
  <c r="AG888" i="18"/>
  <c r="U889" i="18"/>
  <c r="AG889" i="18"/>
  <c r="AE892" i="18"/>
  <c r="AG896" i="18"/>
  <c r="AH900" i="18"/>
  <c r="AI902" i="18"/>
  <c r="AH903" i="18"/>
  <c r="AI903" i="18" s="1"/>
  <c r="AE905" i="18"/>
  <c r="AH906" i="18"/>
  <c r="AI906" i="18" s="1"/>
  <c r="BA812" i="18"/>
  <c r="U815" i="18"/>
  <c r="AG817" i="18"/>
  <c r="BA819" i="18"/>
  <c r="AI848" i="18"/>
  <c r="AE850" i="18"/>
  <c r="W853" i="18"/>
  <c r="AE853" i="18"/>
  <c r="AH855" i="18"/>
  <c r="AI855" i="18" s="1"/>
  <c r="AE856" i="18"/>
  <c r="AE857" i="18"/>
  <c r="AE859" i="18"/>
  <c r="W860" i="18"/>
  <c r="AE860" i="18"/>
  <c r="AG861" i="18"/>
  <c r="AG867" i="18"/>
  <c r="AG871" i="18"/>
  <c r="AE873" i="18"/>
  <c r="AG875" i="18"/>
  <c r="AE877" i="18"/>
  <c r="AG878" i="18"/>
  <c r="AG879" i="18"/>
  <c r="AH881" i="18"/>
  <c r="AI881" i="18"/>
  <c r="AE882" i="18"/>
  <c r="AE883" i="18"/>
  <c r="AG887" i="18"/>
  <c r="BA901" i="18"/>
  <c r="AE902" i="18"/>
  <c r="AE903" i="18"/>
  <c r="BA904" i="18"/>
  <c r="BA831" i="18"/>
  <c r="BA835" i="18"/>
  <c r="BA840" i="18"/>
  <c r="U845" i="18"/>
  <c r="AG845" i="18"/>
  <c r="AE848" i="18"/>
  <c r="AG851" i="18"/>
  <c r="AE855" i="18"/>
  <c r="AE865" i="18"/>
  <c r="AI875" i="18"/>
  <c r="AI878" i="18"/>
  <c r="AI879" i="18"/>
  <c r="AE881" i="18"/>
  <c r="U885" i="18"/>
  <c r="AG885" i="18"/>
  <c r="AI887" i="18"/>
  <c r="AE888" i="18"/>
  <c r="W889" i="18"/>
  <c r="AE889" i="18"/>
  <c r="BA890" i="18"/>
  <c r="AG892" i="18"/>
  <c r="AE896" i="18"/>
  <c r="AG905" i="18"/>
  <c r="AH814" i="18"/>
  <c r="AI814" i="18"/>
  <c r="W815" i="18"/>
  <c r="AE817" i="18"/>
  <c r="AH834" i="18"/>
  <c r="BA850" i="18"/>
  <c r="AG850" i="18"/>
  <c r="AI851" i="18"/>
  <c r="U853" i="18"/>
  <c r="AG853" i="18"/>
  <c r="AG856" i="18"/>
  <c r="AG857" i="18"/>
  <c r="AG859" i="18"/>
  <c r="U860" i="18"/>
  <c r="AG860" i="18"/>
  <c r="AE861" i="18"/>
  <c r="AE867" i="18"/>
  <c r="AE871" i="18"/>
  <c r="AG873" i="18"/>
  <c r="AG877" i="18"/>
  <c r="AE878" i="18"/>
  <c r="AE879" i="18"/>
  <c r="Y884" i="18"/>
  <c r="AE887" i="18"/>
  <c r="AG902" i="18"/>
  <c r="AG903" i="18"/>
  <c r="AH905" i="18"/>
  <c r="AI905" i="18"/>
  <c r="AG906" i="18"/>
  <c r="AH14" i="18"/>
  <c r="X16" i="18"/>
  <c r="BA76" i="18"/>
  <c r="AH79" i="18"/>
  <c r="AH97" i="18"/>
  <c r="AH101" i="18"/>
  <c r="AI101" i="18" s="1"/>
  <c r="AH105" i="18"/>
  <c r="AI105" i="18" s="1"/>
  <c r="AH108" i="18"/>
  <c r="AI108" i="18" s="1"/>
  <c r="BA109" i="18"/>
  <c r="AH111" i="18"/>
  <c r="AH113" i="18"/>
  <c r="AH116" i="18"/>
  <c r="AH119" i="18"/>
  <c r="BA120" i="18"/>
  <c r="AH122" i="18"/>
  <c r="AI122" i="18" s="1"/>
  <c r="AH125" i="18"/>
  <c r="BA126" i="18"/>
  <c r="AH129" i="18"/>
  <c r="AH132" i="18"/>
  <c r="AI132" i="18" s="1"/>
  <c r="AH137" i="18"/>
  <c r="BA138" i="18"/>
  <c r="AH139" i="18"/>
  <c r="AH142" i="18"/>
  <c r="BA10" i="18"/>
  <c r="BA11" i="18"/>
  <c r="AH17" i="18"/>
  <c r="AH21" i="18"/>
  <c r="AH25" i="18"/>
  <c r="AH29" i="18"/>
  <c r="AH30" i="18"/>
  <c r="AH34" i="18"/>
  <c r="AH38" i="18"/>
  <c r="AH42" i="18"/>
  <c r="AH46" i="18"/>
  <c r="AH50" i="18"/>
  <c r="AH54" i="18"/>
  <c r="AH58" i="18"/>
  <c r="AH64" i="18"/>
  <c r="AH69" i="18"/>
  <c r="AI69" i="18" s="1"/>
  <c r="AH73" i="18"/>
  <c r="AH76" i="18"/>
  <c r="AH80" i="18"/>
  <c r="AI80" i="18" s="1"/>
  <c r="BA81" i="18"/>
  <c r="AH84" i="18"/>
  <c r="AI84" i="18" s="1"/>
  <c r="BA85" i="18"/>
  <c r="AH88" i="18"/>
  <c r="AI88" i="18" s="1"/>
  <c r="BA89" i="18"/>
  <c r="AH91" i="18"/>
  <c r="AI91" i="18" s="1"/>
  <c r="AH94" i="18"/>
  <c r="AI94" i="18" s="1"/>
  <c r="BA95" i="18"/>
  <c r="AH98" i="18"/>
  <c r="BA99" i="18"/>
  <c r="AH102" i="18"/>
  <c r="AI102" i="18" s="1"/>
  <c r="BA103" i="18"/>
  <c r="AH106" i="18"/>
  <c r="AI106" i="18" s="1"/>
  <c r="AH109" i="18"/>
  <c r="BA110" i="18"/>
  <c r="BA112" i="18"/>
  <c r="AH114" i="18"/>
  <c r="AI114" i="18" s="1"/>
  <c r="AH117" i="18"/>
  <c r="AH120" i="18"/>
  <c r="AI120" i="18" s="1"/>
  <c r="BA123" i="18"/>
  <c r="AH126" i="18"/>
  <c r="BA127" i="18"/>
  <c r="AH130" i="18"/>
  <c r="AI130" i="18" s="1"/>
  <c r="BA131" i="18"/>
  <c r="AH133" i="18"/>
  <c r="AH135" i="18"/>
  <c r="BA136" i="18"/>
  <c r="AH138" i="18"/>
  <c r="AH140" i="18"/>
  <c r="BA141" i="18"/>
  <c r="AH143" i="18"/>
  <c r="AH146" i="18"/>
  <c r="AI146" i="18" s="1"/>
  <c r="BA147" i="18"/>
  <c r="AH150" i="18"/>
  <c r="AI150" i="18" s="1"/>
  <c r="BA151" i="18"/>
  <c r="AH153" i="18"/>
  <c r="AI153" i="18" s="1"/>
  <c r="BA154" i="18"/>
  <c r="AH157" i="18"/>
  <c r="AI157" i="18" s="1"/>
  <c r="BA158" i="18"/>
  <c r="BA170" i="18"/>
  <c r="BA173" i="18"/>
  <c r="AH175" i="18"/>
  <c r="AH10" i="18"/>
  <c r="BA12" i="18"/>
  <c r="BA13" i="18"/>
  <c r="BA15" i="18"/>
  <c r="BA19" i="18"/>
  <c r="AH22" i="18"/>
  <c r="BA23" i="18"/>
  <c r="AH26" i="18"/>
  <c r="BA27" i="18"/>
  <c r="X29" i="18"/>
  <c r="AZ29" i="18"/>
  <c r="BA32" i="18"/>
  <c r="BA36" i="18"/>
  <c r="AH39" i="18"/>
  <c r="BA40" i="18"/>
  <c r="BA44" i="18"/>
  <c r="BA48" i="18"/>
  <c r="BA52" i="18"/>
  <c r="BA56" i="18"/>
  <c r="AH59" i="18"/>
  <c r="BA60" i="18"/>
  <c r="BA62" i="18"/>
  <c r="AH65" i="18"/>
  <c r="BA66" i="18"/>
  <c r="BA67" i="18"/>
  <c r="AH70" i="18"/>
  <c r="BA71" i="18"/>
  <c r="AH74" i="18"/>
  <c r="BA75" i="18"/>
  <c r="AH77" i="18"/>
  <c r="BA78" i="18"/>
  <c r="BA82" i="18"/>
  <c r="BA86" i="18"/>
  <c r="BA92" i="18"/>
  <c r="BA96" i="18"/>
  <c r="BA100" i="18"/>
  <c r="BA104" i="18"/>
  <c r="BA107" i="18"/>
  <c r="BA115" i="18"/>
  <c r="BA118" i="18"/>
  <c r="BA121" i="18"/>
  <c r="BA124" i="18"/>
  <c r="BA128" i="18"/>
  <c r="BA134" i="18"/>
  <c r="AH144" i="18"/>
  <c r="BA145" i="18"/>
  <c r="BA148" i="18"/>
  <c r="AH154" i="18"/>
  <c r="AI154" i="18" s="1"/>
  <c r="BA155" i="18"/>
  <c r="AH158" i="18"/>
  <c r="AZ158" i="18"/>
  <c r="AH165" i="18"/>
  <c r="BA163" i="18"/>
  <c r="AH166" i="18"/>
  <c r="BA167" i="18"/>
  <c r="BA169" i="18"/>
  <c r="AH171" i="18"/>
  <c r="BA172" i="18"/>
  <c r="AH200" i="18"/>
  <c r="AH204" i="18"/>
  <c r="AH207" i="18"/>
  <c r="AI207" i="18" s="1"/>
  <c r="AH215" i="18"/>
  <c r="AH221" i="18"/>
  <c r="AI221" i="18" s="1"/>
  <c r="AH225" i="18"/>
  <c r="AH231" i="18"/>
  <c r="AH233" i="18"/>
  <c r="AI233" i="18" s="1"/>
  <c r="AH241" i="18"/>
  <c r="AI241" i="18" s="1"/>
  <c r="BA257" i="18"/>
  <c r="AH259" i="18"/>
  <c r="AI259" i="18" s="1"/>
  <c r="AH262" i="18"/>
  <c r="AI262" i="18" s="1"/>
  <c r="AH266" i="18"/>
  <c r="AH270" i="18"/>
  <c r="AH274" i="18"/>
  <c r="AH278" i="18"/>
  <c r="AH282" i="18"/>
  <c r="AH286" i="18"/>
  <c r="AH290" i="18"/>
  <c r="AH294" i="18"/>
  <c r="AH297" i="18"/>
  <c r="AH304" i="18"/>
  <c r="BA305" i="18"/>
  <c r="BA308" i="18"/>
  <c r="AH311" i="18"/>
  <c r="AI311" i="18" s="1"/>
  <c r="BA312" i="18"/>
  <c r="AH315" i="18"/>
  <c r="BA316" i="18"/>
  <c r="AH318" i="18"/>
  <c r="AH319" i="18"/>
  <c r="BA320" i="18"/>
  <c r="AH323" i="18"/>
  <c r="BA324" i="18"/>
  <c r="BA326" i="18"/>
  <c r="BA331" i="18"/>
  <c r="AH332" i="18"/>
  <c r="AH334" i="18"/>
  <c r="AI334" i="18" s="1"/>
  <c r="AH336" i="18"/>
  <c r="AI336" i="18" s="1"/>
  <c r="BA337" i="18"/>
  <c r="AH338" i="18"/>
  <c r="BA339" i="18"/>
  <c r="AH340" i="18"/>
  <c r="AH341" i="18"/>
  <c r="AH178" i="18"/>
  <c r="AI178" i="18" s="1"/>
  <c r="AH181" i="18"/>
  <c r="AH185" i="18"/>
  <c r="AH189" i="18"/>
  <c r="BA192" i="18"/>
  <c r="AH194" i="18"/>
  <c r="BA195" i="18"/>
  <c r="AH197" i="18"/>
  <c r="BA198" i="18"/>
  <c r="AH201" i="18"/>
  <c r="BA202" i="18"/>
  <c r="AH205" i="18"/>
  <c r="AI205" i="18" s="1"/>
  <c r="AH208" i="18"/>
  <c r="BA209" i="18"/>
  <c r="AH212" i="18"/>
  <c r="BA213" i="18"/>
  <c r="AH216" i="18"/>
  <c r="AI216" i="18" s="1"/>
  <c r="BA217" i="18"/>
  <c r="AH219" i="18"/>
  <c r="BA220" i="18"/>
  <c r="AH222" i="18"/>
  <c r="BA223" i="18"/>
  <c r="BA226" i="18"/>
  <c r="AH228" i="18"/>
  <c r="AI228" i="18" s="1"/>
  <c r="BA229" i="18"/>
  <c r="AH232" i="18"/>
  <c r="AH234" i="18"/>
  <c r="AI234" i="18" s="1"/>
  <c r="BA235" i="18"/>
  <c r="AH238" i="18"/>
  <c r="AI238" i="18" s="1"/>
  <c r="BA239" i="18"/>
  <c r="BA243" i="18"/>
  <c r="BA247" i="18"/>
  <c r="AH250" i="18"/>
  <c r="AI250" i="18" s="1"/>
  <c r="BA251" i="18"/>
  <c r="AH254" i="18"/>
  <c r="BA255" i="18"/>
  <c r="AH257" i="18"/>
  <c r="AI257" i="18" s="1"/>
  <c r="AH260" i="18"/>
  <c r="BA261" i="18"/>
  <c r="AH263" i="18"/>
  <c r="AI263" i="18" s="1"/>
  <c r="BA264" i="18"/>
  <c r="AH267" i="18"/>
  <c r="BA268" i="18"/>
  <c r="AH271" i="18"/>
  <c r="BA272" i="18"/>
  <c r="AH275" i="18"/>
  <c r="BA276" i="18"/>
  <c r="AH279" i="18"/>
  <c r="AI279" i="18" s="1"/>
  <c r="BA280" i="18"/>
  <c r="AH283" i="18"/>
  <c r="BA284" i="18"/>
  <c r="AH287" i="18"/>
  <c r="BA288" i="18"/>
  <c r="BA292" i="18"/>
  <c r="BA299" i="18"/>
  <c r="BA302" i="18"/>
  <c r="BA306" i="18"/>
  <c r="BA309" i="18"/>
  <c r="BA313" i="18"/>
  <c r="BA321" i="18"/>
  <c r="BA325" i="18"/>
  <c r="BA327" i="18"/>
  <c r="BA330" i="18"/>
  <c r="AH337" i="18"/>
  <c r="BA176" i="18"/>
  <c r="AH179" i="18"/>
  <c r="BA180" i="18"/>
  <c r="AH182" i="18"/>
  <c r="BA183" i="18"/>
  <c r="AH186" i="18"/>
  <c r="AI186" i="18" s="1"/>
  <c r="BA187" i="18"/>
  <c r="AH190" i="18"/>
  <c r="AH192" i="18"/>
  <c r="BA193" i="18"/>
  <c r="BA227" i="18"/>
  <c r="BA241" i="18"/>
  <c r="BA245" i="18"/>
  <c r="BA249" i="18"/>
  <c r="BA253" i="18"/>
  <c r="BA294" i="18"/>
  <c r="BA297" i="18"/>
  <c r="AH303" i="18"/>
  <c r="AH307" i="18"/>
  <c r="AH310" i="18"/>
  <c r="AH314" i="18"/>
  <c r="BA315" i="18"/>
  <c r="AH317" i="18"/>
  <c r="BA318" i="18"/>
  <c r="BA319" i="18"/>
  <c r="AH322" i="18"/>
  <c r="AH328" i="18"/>
  <c r="AH329" i="18"/>
  <c r="BA332" i="18"/>
  <c r="AH333" i="18"/>
  <c r="AI333" i="18" s="1"/>
  <c r="BA334" i="18"/>
  <c r="AH483" i="18"/>
  <c r="AI483" i="18" s="1"/>
  <c r="AH487" i="18"/>
  <c r="AH490" i="18"/>
  <c r="BA491" i="18"/>
  <c r="BA342" i="18"/>
  <c r="BA344" i="18"/>
  <c r="AH345" i="18"/>
  <c r="BA346" i="18"/>
  <c r="AH347" i="18"/>
  <c r="AH348" i="18"/>
  <c r="AH350" i="18"/>
  <c r="BA351" i="18"/>
  <c r="AH352" i="18"/>
  <c r="AI352" i="18" s="1"/>
  <c r="AH354" i="18"/>
  <c r="AI354" i="18" s="1"/>
  <c r="BA355" i="18"/>
  <c r="BA359" i="18"/>
  <c r="AH362" i="18"/>
  <c r="AI362" i="18" s="1"/>
  <c r="BA363" i="18"/>
  <c r="AH366" i="18"/>
  <c r="AI366" i="18" s="1"/>
  <c r="BA367" i="18"/>
  <c r="BA377" i="18"/>
  <c r="AH396" i="18"/>
  <c r="BA397" i="18"/>
  <c r="AH399" i="18"/>
  <c r="BA402" i="18"/>
  <c r="BA406" i="18"/>
  <c r="AH409" i="18"/>
  <c r="BA410" i="18"/>
  <c r="BA413" i="18"/>
  <c r="AH416" i="18"/>
  <c r="AH420" i="18"/>
  <c r="AH424" i="18"/>
  <c r="BA427" i="18"/>
  <c r="BA430" i="18"/>
  <c r="AH433" i="18"/>
  <c r="AH437" i="18"/>
  <c r="AH441" i="18"/>
  <c r="AH444" i="18"/>
  <c r="AH448" i="18"/>
  <c r="AH452" i="18"/>
  <c r="AH459" i="18"/>
  <c r="AH462" i="18"/>
  <c r="AI462" i="18" s="1"/>
  <c r="BA466" i="18"/>
  <c r="AH469" i="18"/>
  <c r="BA470" i="18"/>
  <c r="AH472" i="18"/>
  <c r="BA473" i="18"/>
  <c r="AH475" i="18"/>
  <c r="AH478" i="18"/>
  <c r="BA479" i="18"/>
  <c r="AH480" i="18"/>
  <c r="BA481" i="18"/>
  <c r="AH484" i="18"/>
  <c r="BA485" i="18"/>
  <c r="BA488" i="18"/>
  <c r="AH491" i="18"/>
  <c r="BA343" i="18"/>
  <c r="AH351" i="18"/>
  <c r="AI351" i="18" s="1"/>
  <c r="AH355" i="18"/>
  <c r="AI355" i="18" s="1"/>
  <c r="AH363" i="18"/>
  <c r="AH367" i="18"/>
  <c r="AH370" i="18"/>
  <c r="AH373" i="18"/>
  <c r="AI373" i="18" s="1"/>
  <c r="AH377" i="18"/>
  <c r="AH381" i="18"/>
  <c r="AH385" i="18"/>
  <c r="AH389" i="18"/>
  <c r="AH393" i="18"/>
  <c r="AH397" i="18"/>
  <c r="AH402" i="18"/>
  <c r="AH406" i="18"/>
  <c r="AH417" i="18"/>
  <c r="BA418" i="18"/>
  <c r="AH421" i="18"/>
  <c r="BA422" i="18"/>
  <c r="AH425" i="18"/>
  <c r="BA426" i="18"/>
  <c r="BA428" i="18"/>
  <c r="BA431" i="18"/>
  <c r="AH434" i="18"/>
  <c r="BA435" i="18"/>
  <c r="AH438" i="18"/>
  <c r="BA439" i="18"/>
  <c r="BA442" i="18"/>
  <c r="AH445" i="18"/>
  <c r="BA446" i="18"/>
  <c r="AH449" i="18"/>
  <c r="BA450" i="18"/>
  <c r="AH453" i="18"/>
  <c r="BA454" i="18"/>
  <c r="AH456" i="18"/>
  <c r="BA457" i="18"/>
  <c r="AH460" i="18"/>
  <c r="AI460" i="18" s="1"/>
  <c r="BA461" i="18"/>
  <c r="AH463" i="18"/>
  <c r="AI463" i="18" s="1"/>
  <c r="BA464" i="18"/>
  <c r="BA467" i="18"/>
  <c r="AH470" i="18"/>
  <c r="AI470" i="18" s="1"/>
  <c r="BA471" i="18"/>
  <c r="BA476" i="18"/>
  <c r="BA482" i="18"/>
  <c r="BA486" i="18"/>
  <c r="BA489" i="18"/>
  <c r="BA349" i="18"/>
  <c r="BA353" i="18"/>
  <c r="BA357" i="18"/>
  <c r="BA360" i="18"/>
  <c r="BA361" i="18"/>
  <c r="BA365" i="18"/>
  <c r="AH368" i="18"/>
  <c r="BA369" i="18"/>
  <c r="AH371" i="18"/>
  <c r="AH374" i="18"/>
  <c r="BA375" i="18"/>
  <c r="AH378" i="18"/>
  <c r="BA379" i="18"/>
  <c r="BA383" i="18"/>
  <c r="BA387" i="18"/>
  <c r="BA391" i="18"/>
  <c r="BA395" i="18"/>
  <c r="BA398" i="18"/>
  <c r="BA400" i="18"/>
  <c r="BA404" i="18"/>
  <c r="BA412" i="18"/>
  <c r="BA415" i="18"/>
  <c r="BA451" i="18"/>
  <c r="BA455" i="18"/>
  <c r="BA458" i="18"/>
  <c r="AH495" i="18"/>
  <c r="BA499" i="18"/>
  <c r="AH501" i="18"/>
  <c r="AH504" i="18"/>
  <c r="BA505" i="18"/>
  <c r="AH507" i="18"/>
  <c r="AH510" i="18"/>
  <c r="AH528" i="18"/>
  <c r="AH532" i="18"/>
  <c r="AH536" i="18"/>
  <c r="AH543" i="18"/>
  <c r="AI543" i="18" s="1"/>
  <c r="AH553" i="18"/>
  <c r="AH557" i="18"/>
  <c r="AH561" i="18"/>
  <c r="AH565" i="18"/>
  <c r="AH569" i="18"/>
  <c r="AH573" i="18"/>
  <c r="AH577" i="18"/>
  <c r="AH581" i="18"/>
  <c r="AI581" i="18" s="1"/>
  <c r="AH585" i="18"/>
  <c r="BA586" i="18"/>
  <c r="AH587" i="18"/>
  <c r="AH593" i="18"/>
  <c r="AH597" i="18"/>
  <c r="AH601" i="18"/>
  <c r="AH605" i="18"/>
  <c r="AH609" i="18"/>
  <c r="AH496" i="18"/>
  <c r="BA497" i="18"/>
  <c r="AH499" i="18"/>
  <c r="BA502" i="18"/>
  <c r="AH505" i="18"/>
  <c r="BA506" i="18"/>
  <c r="AH511" i="18"/>
  <c r="BA512" i="18"/>
  <c r="AH515" i="18"/>
  <c r="BA516" i="18"/>
  <c r="AH518" i="18"/>
  <c r="BA519" i="18"/>
  <c r="AH522" i="18"/>
  <c r="BA523" i="18"/>
  <c r="BA526" i="18"/>
  <c r="BA530" i="18"/>
  <c r="BA534" i="18"/>
  <c r="BA537" i="18"/>
  <c r="AH540" i="18"/>
  <c r="BA541" i="18"/>
  <c r="AH544" i="18"/>
  <c r="AI544" i="18" s="1"/>
  <c r="BA545" i="18"/>
  <c r="AH547" i="18"/>
  <c r="AI547" i="18" s="1"/>
  <c r="BA548" i="18"/>
  <c r="AH550" i="18"/>
  <c r="AI550" i="18" s="1"/>
  <c r="BA551" i="18"/>
  <c r="AH554" i="18"/>
  <c r="BA555" i="18"/>
  <c r="AH558" i="18"/>
  <c r="BA559" i="18"/>
  <c r="AH562" i="18"/>
  <c r="BA563" i="18"/>
  <c r="AH566" i="18"/>
  <c r="BA567" i="18"/>
  <c r="BA571" i="18"/>
  <c r="BA575" i="18"/>
  <c r="AH578" i="18"/>
  <c r="BA579" i="18"/>
  <c r="AH582" i="18"/>
  <c r="BA583" i="18"/>
  <c r="AH586" i="18"/>
  <c r="AH588" i="18"/>
  <c r="BA589" i="18"/>
  <c r="BA591" i="18"/>
  <c r="BA595" i="18"/>
  <c r="BA599" i="18"/>
  <c r="BA603" i="18"/>
  <c r="BA607" i="18"/>
  <c r="AH610" i="18"/>
  <c r="AI610" i="18" s="1"/>
  <c r="BA611" i="18"/>
  <c r="BA508" i="18"/>
  <c r="BA509" i="18"/>
  <c r="BA513" i="18"/>
  <c r="BA517" i="18"/>
  <c r="BA492" i="18"/>
  <c r="BA532" i="18"/>
  <c r="BA536" i="18"/>
  <c r="BA539" i="18"/>
  <c r="BA543" i="18"/>
  <c r="BA565" i="18"/>
  <c r="BA569" i="18"/>
  <c r="BA573" i="18"/>
  <c r="BA597" i="18"/>
  <c r="AH615" i="18"/>
  <c r="AI615" i="18" s="1"/>
  <c r="AH618" i="18"/>
  <c r="AH622" i="18"/>
  <c r="AI622" i="18" s="1"/>
  <c r="AH626" i="18"/>
  <c r="AH652" i="18"/>
  <c r="AH657" i="18"/>
  <c r="AH661" i="18"/>
  <c r="AH665" i="18"/>
  <c r="AH669" i="18"/>
  <c r="AI669" i="18" s="1"/>
  <c r="AH673" i="18"/>
  <c r="AH677" i="18"/>
  <c r="AH684" i="18"/>
  <c r="AH688" i="18"/>
  <c r="AH692" i="18"/>
  <c r="AH696" i="18"/>
  <c r="AH700" i="18"/>
  <c r="AI700" i="18" s="1"/>
  <c r="AH702" i="18"/>
  <c r="AI702" i="18" s="1"/>
  <c r="AH704" i="18"/>
  <c r="AH708" i="18"/>
  <c r="AH709" i="18"/>
  <c r="AH715" i="18"/>
  <c r="BA716" i="18"/>
  <c r="AH719" i="18"/>
  <c r="BA720" i="18"/>
  <c r="AH723" i="18"/>
  <c r="BA724" i="18"/>
  <c r="AH725" i="18"/>
  <c r="BA613" i="18"/>
  <c r="BA616" i="18"/>
  <c r="BA620" i="18"/>
  <c r="BA624" i="18"/>
  <c r="BA628" i="18"/>
  <c r="BA632" i="18"/>
  <c r="BA636" i="18"/>
  <c r="AH639" i="18"/>
  <c r="BA640" i="18"/>
  <c r="AH643" i="18"/>
  <c r="AH644" i="18"/>
  <c r="BA645" i="18"/>
  <c r="AH647" i="18"/>
  <c r="BA648" i="18"/>
  <c r="BA650" i="18"/>
  <c r="AH653" i="18"/>
  <c r="BA654" i="18"/>
  <c r="AH655" i="18"/>
  <c r="BA656" i="18"/>
  <c r="AH658" i="18"/>
  <c r="BA659" i="18"/>
  <c r="AH662" i="18"/>
  <c r="BA663" i="18"/>
  <c r="AH666" i="18"/>
  <c r="BA667" i="18"/>
  <c r="AH670" i="18"/>
  <c r="BA671" i="18"/>
  <c r="AH674" i="18"/>
  <c r="BA675" i="18"/>
  <c r="AH678" i="18"/>
  <c r="BA679" i="18"/>
  <c r="AH681" i="18"/>
  <c r="BA682" i="18"/>
  <c r="AH685" i="18"/>
  <c r="BA686" i="18"/>
  <c r="AH689" i="18"/>
  <c r="BA690" i="18"/>
  <c r="AH693" i="18"/>
  <c r="BA694" i="18"/>
  <c r="AH697" i="18"/>
  <c r="BA698" i="18"/>
  <c r="AH701" i="18"/>
  <c r="AH703" i="18"/>
  <c r="AI703" i="18" s="1"/>
  <c r="BA706" i="18"/>
  <c r="AH710" i="18"/>
  <c r="BA711" i="18"/>
  <c r="AH712" i="18"/>
  <c r="BA713" i="18"/>
  <c r="AH716" i="18"/>
  <c r="BA717" i="18"/>
  <c r="AH720" i="18"/>
  <c r="AI720" i="18" s="1"/>
  <c r="BA721" i="18"/>
  <c r="AH724" i="18"/>
  <c r="AH614" i="18"/>
  <c r="BA615" i="18"/>
  <c r="BA618" i="18"/>
  <c r="BA622" i="18"/>
  <c r="BA626" i="18"/>
  <c r="BA630" i="18"/>
  <c r="BA634" i="18"/>
  <c r="BA638" i="18"/>
  <c r="BA642" i="18"/>
  <c r="AH728" i="18"/>
  <c r="AH731" i="18"/>
  <c r="BA732" i="18"/>
  <c r="AH735" i="18"/>
  <c r="BA736" i="18"/>
  <c r="AH739" i="18"/>
  <c r="BA740" i="18"/>
  <c r="AH743" i="18"/>
  <c r="BA744" i="18"/>
  <c r="AH747" i="18"/>
  <c r="AI747" i="18" s="1"/>
  <c r="BA726" i="18"/>
  <c r="AH729" i="18"/>
  <c r="BA730" i="18"/>
  <c r="AH732" i="18"/>
  <c r="BA733" i="18"/>
  <c r="AH736" i="18"/>
  <c r="BA737" i="18"/>
  <c r="BA741" i="18"/>
  <c r="AH758" i="18"/>
  <c r="AH776" i="18"/>
  <c r="AH780" i="18"/>
  <c r="AH792" i="18"/>
  <c r="BA793" i="18"/>
  <c r="BA795" i="18"/>
  <c r="BA734" i="18"/>
  <c r="AH753" i="18"/>
  <c r="BA754" i="18"/>
  <c r="AH767" i="18"/>
  <c r="BA768" i="18"/>
  <c r="AH770" i="18"/>
  <c r="AI770" i="18" s="1"/>
  <c r="AH785" i="18"/>
  <c r="AH738" i="18"/>
  <c r="AH742" i="18"/>
  <c r="AH750" i="18"/>
  <c r="BA772" i="18"/>
  <c r="BA787" i="18"/>
  <c r="BA791" i="18"/>
  <c r="AO852" i="18"/>
  <c r="AN852" i="18"/>
  <c r="BA797" i="18"/>
  <c r="AH800" i="18"/>
  <c r="BA801" i="18"/>
  <c r="AH804" i="18"/>
  <c r="BA805" i="18"/>
  <c r="AH808" i="18"/>
  <c r="BA809" i="18"/>
  <c r="AH812" i="18"/>
  <c r="BA813" i="18"/>
  <c r="AH816" i="18"/>
  <c r="BA817" i="18"/>
  <c r="AH820" i="18"/>
  <c r="BA821" i="18"/>
  <c r="AH824" i="18"/>
  <c r="BA825" i="18"/>
  <c r="AH828" i="18"/>
  <c r="BA829" i="18"/>
  <c r="AH832" i="18"/>
  <c r="BA833" i="18"/>
  <c r="AH836" i="18"/>
  <c r="BA837" i="18"/>
  <c r="AH840" i="18"/>
  <c r="BA841" i="18"/>
  <c r="AH844" i="18"/>
  <c r="BA845" i="18"/>
  <c r="BA856" i="18"/>
  <c r="AH858" i="18"/>
  <c r="BA838" i="18"/>
  <c r="BA842" i="18"/>
  <c r="BA846" i="18"/>
  <c r="AH852" i="18"/>
  <c r="AO875" i="18"/>
  <c r="AN875" i="18"/>
  <c r="AH799" i="18"/>
  <c r="AH803" i="18"/>
  <c r="AH807" i="18"/>
  <c r="AH811" i="18"/>
  <c r="AH815" i="18"/>
  <c r="BA816" i="18"/>
  <c r="AH819" i="18"/>
  <c r="BA820" i="18"/>
  <c r="AH823" i="18"/>
  <c r="AH827" i="18"/>
  <c r="AH831" i="18"/>
  <c r="AH835" i="18"/>
  <c r="AH839" i="18"/>
  <c r="AH843" i="18"/>
  <c r="BA844" i="18"/>
  <c r="AH849" i="18"/>
  <c r="BA864" i="18"/>
  <c r="BA869" i="18"/>
  <c r="BA872" i="18"/>
  <c r="BA878" i="18"/>
  <c r="BA882" i="18"/>
  <c r="BA888" i="18"/>
  <c r="BA892" i="18"/>
  <c r="BA896" i="18"/>
  <c r="X875" i="18"/>
  <c r="AZ875" i="18"/>
  <c r="BA847" i="18"/>
  <c r="AH850" i="18"/>
  <c r="AI850" i="18" s="1"/>
  <c r="AH853" i="18"/>
  <c r="AI853" i="18" s="1"/>
  <c r="BA854" i="18"/>
  <c r="AH857" i="18"/>
  <c r="AI857" i="18" s="1"/>
  <c r="BA858" i="18"/>
  <c r="AH861" i="18"/>
  <c r="BA862" i="18"/>
  <c r="AH865" i="18"/>
  <c r="AI865" i="18" s="1"/>
  <c r="BA866" i="18"/>
  <c r="BA870" i="18"/>
  <c r="AH873" i="18"/>
  <c r="BA874" i="18"/>
  <c r="BA876" i="18"/>
  <c r="AH879" i="18"/>
  <c r="AH883" i="18"/>
  <c r="AI883" i="18" s="1"/>
  <c r="BA884" i="18"/>
  <c r="AH885" i="18"/>
  <c r="AI885" i="18" s="1"/>
  <c r="AH889" i="18"/>
  <c r="AI889" i="18" s="1"/>
  <c r="AH893" i="18"/>
  <c r="AH897" i="18"/>
  <c r="AH901" i="18"/>
  <c r="AH904" i="18"/>
  <c r="AH880" i="18"/>
  <c r="BA881" i="18"/>
  <c r="AH884" i="18"/>
  <c r="AH886" i="18"/>
  <c r="AI886" i="18" s="1"/>
  <c r="BA887" i="18"/>
  <c r="AH890" i="18"/>
  <c r="AI890" i="18" s="1"/>
  <c r="BA891" i="18"/>
  <c r="AH894" i="18"/>
  <c r="BA895" i="18"/>
  <c r="AH898" i="18"/>
  <c r="BA899" i="18"/>
  <c r="BA902" i="18"/>
  <c r="BA906" i="18"/>
  <c r="AO906" i="18"/>
  <c r="X906" i="18"/>
  <c r="AO905" i="18"/>
  <c r="X905" i="18"/>
  <c r="AU905" i="18" s="1"/>
  <c r="AO904" i="18"/>
  <c r="X904" i="18"/>
  <c r="AO903" i="18"/>
  <c r="X903" i="18"/>
  <c r="AO902" i="18"/>
  <c r="X902" i="18"/>
  <c r="AU901" i="18"/>
  <c r="AO901" i="18"/>
  <c r="X901" i="18"/>
  <c r="AU900" i="18"/>
  <c r="AO900" i="18"/>
  <c r="X900" i="18"/>
  <c r="AU899" i="18"/>
  <c r="AO899" i="18"/>
  <c r="X899" i="18"/>
  <c r="AU898" i="18"/>
  <c r="AO898" i="18"/>
  <c r="X898" i="18"/>
  <c r="AU897" i="18"/>
  <c r="AO897" i="18"/>
  <c r="X897" i="18"/>
  <c r="AO896" i="18"/>
  <c r="X896" i="18"/>
  <c r="AU895" i="18"/>
  <c r="AO895" i="18"/>
  <c r="X895" i="18"/>
  <c r="AO894" i="18"/>
  <c r="X894" i="18"/>
  <c r="AU893" i="18"/>
  <c r="AO893" i="18"/>
  <c r="X893" i="18"/>
  <c r="AO892" i="18"/>
  <c r="X892" i="18"/>
  <c r="AU891" i="18"/>
  <c r="AO891" i="18"/>
  <c r="X891" i="18"/>
  <c r="AO890" i="18"/>
  <c r="X890" i="18"/>
  <c r="AO889" i="18"/>
  <c r="X889" i="18"/>
  <c r="Y889" i="18" s="1"/>
  <c r="AO888" i="18"/>
  <c r="X888" i="18"/>
  <c r="AO887" i="18"/>
  <c r="X887" i="18"/>
  <c r="AO886" i="18"/>
  <c r="X886" i="18"/>
  <c r="AO885" i="18"/>
  <c r="X885" i="18"/>
  <c r="AO884" i="18"/>
  <c r="X884" i="18"/>
  <c r="AO883" i="18"/>
  <c r="X883" i="18"/>
  <c r="Y883" i="18" s="1"/>
  <c r="AO882" i="18"/>
  <c r="X882" i="18"/>
  <c r="AO881" i="18"/>
  <c r="X881" i="18"/>
  <c r="AO880" i="18"/>
  <c r="X880" i="18"/>
  <c r="AO879" i="18"/>
  <c r="X879" i="18"/>
  <c r="AO878" i="18"/>
  <c r="X878" i="18"/>
  <c r="AO877" i="18"/>
  <c r="X877" i="18"/>
  <c r="AO876" i="18"/>
  <c r="X876" i="18"/>
  <c r="AO874" i="18"/>
  <c r="X874" i="18"/>
  <c r="AO873" i="18"/>
  <c r="X873" i="18"/>
  <c r="AO872" i="18"/>
  <c r="X872" i="18"/>
  <c r="AO871" i="18"/>
  <c r="X871" i="18"/>
  <c r="AU870" i="18"/>
  <c r="AO870" i="18"/>
  <c r="X870" i="18"/>
  <c r="AO869" i="18"/>
  <c r="X869" i="18"/>
  <c r="AU868" i="18"/>
  <c r="AO868" i="18"/>
  <c r="X868" i="18"/>
  <c r="AO867" i="18"/>
  <c r="X867" i="18"/>
  <c r="AO866" i="18"/>
  <c r="X866" i="18"/>
  <c r="AO865" i="18"/>
  <c r="X865" i="18"/>
  <c r="AO864" i="18"/>
  <c r="X864" i="18"/>
  <c r="AO863" i="18"/>
  <c r="X863" i="18"/>
  <c r="AO862" i="18"/>
  <c r="X862" i="18"/>
  <c r="AO861" i="18"/>
  <c r="X861" i="18"/>
  <c r="AO860" i="18"/>
  <c r="X860" i="18"/>
  <c r="AO859" i="18"/>
  <c r="X859" i="18"/>
  <c r="AO858" i="18"/>
  <c r="X858" i="18"/>
  <c r="Y858" i="18" s="1"/>
  <c r="AO857" i="18"/>
  <c r="X857" i="18"/>
  <c r="AO856" i="18"/>
  <c r="X856" i="18"/>
  <c r="AO855" i="18"/>
  <c r="X855" i="18"/>
  <c r="AU855" i="18" s="1"/>
  <c r="AO854" i="18"/>
  <c r="X854" i="18"/>
  <c r="Y854" i="18" s="1"/>
  <c r="AO853" i="18"/>
  <c r="X853" i="18"/>
  <c r="Y853" i="18" s="1"/>
  <c r="X852" i="18"/>
  <c r="AO851" i="18"/>
  <c r="X851" i="18"/>
  <c r="AO850" i="18"/>
  <c r="X850" i="18"/>
  <c r="AU849" i="18"/>
  <c r="AO849" i="18"/>
  <c r="X849" i="18"/>
  <c r="AO848" i="18"/>
  <c r="X848" i="18"/>
  <c r="AU847" i="18"/>
  <c r="AO847" i="18"/>
  <c r="X847" i="18"/>
  <c r="AU846" i="18"/>
  <c r="AO846" i="18"/>
  <c r="X846" i="18"/>
  <c r="AO845" i="18"/>
  <c r="X845" i="18"/>
  <c r="AU844" i="18"/>
  <c r="AO844" i="18"/>
  <c r="X844" i="18"/>
  <c r="AU843" i="18"/>
  <c r="AO843" i="18"/>
  <c r="X843" i="18"/>
  <c r="AU842" i="18"/>
  <c r="AO842" i="18"/>
  <c r="X842" i="18"/>
  <c r="AU841" i="18"/>
  <c r="AO841" i="18"/>
  <c r="X841" i="18"/>
  <c r="AU840" i="18"/>
  <c r="AO840" i="18"/>
  <c r="X840" i="18"/>
  <c r="AU839" i="18"/>
  <c r="AO839" i="18"/>
  <c r="X839" i="18"/>
  <c r="AU838" i="18"/>
  <c r="AO838" i="18"/>
  <c r="X838" i="18"/>
  <c r="AU837" i="18"/>
  <c r="AO837" i="18"/>
  <c r="X837" i="18"/>
  <c r="AU836" i="18"/>
  <c r="AO836" i="18"/>
  <c r="X836" i="18"/>
  <c r="AU835" i="18"/>
  <c r="AO835" i="18"/>
  <c r="X835" i="18"/>
  <c r="AU834" i="18"/>
  <c r="AO834" i="18"/>
  <c r="X834" i="18"/>
  <c r="AU833" i="18"/>
  <c r="AO833" i="18"/>
  <c r="X833" i="18"/>
  <c r="AU832" i="18"/>
  <c r="AO832" i="18"/>
  <c r="X832" i="18"/>
  <c r="AU831" i="18"/>
  <c r="AO831" i="18"/>
  <c r="X831" i="18"/>
  <c r="AU830" i="18"/>
  <c r="AO830" i="18"/>
  <c r="X830" i="18"/>
  <c r="AU829" i="18"/>
  <c r="AO829" i="18"/>
  <c r="X829" i="18"/>
  <c r="AU828" i="18"/>
  <c r="AO828" i="18"/>
  <c r="X828" i="18"/>
  <c r="AU827" i="18"/>
  <c r="AO827" i="18"/>
  <c r="X827" i="18"/>
  <c r="AU826" i="18"/>
  <c r="AO826" i="18"/>
  <c r="X826" i="18"/>
  <c r="AU825" i="18"/>
  <c r="AO825" i="18"/>
  <c r="X825" i="18"/>
  <c r="AU824" i="18"/>
  <c r="AO824" i="18"/>
  <c r="X824" i="18"/>
  <c r="AU823" i="18"/>
  <c r="AO823" i="18"/>
  <c r="X823" i="18"/>
  <c r="AU822" i="18"/>
  <c r="AO822" i="18"/>
  <c r="X822" i="18"/>
  <c r="AU821" i="18"/>
  <c r="AO821" i="18"/>
  <c r="X821" i="18"/>
  <c r="AU820" i="18"/>
  <c r="AO820" i="18"/>
  <c r="X820" i="18"/>
  <c r="AU819" i="18"/>
  <c r="AO819" i="18"/>
  <c r="X819" i="18"/>
  <c r="AU818" i="18"/>
  <c r="AO818" i="18"/>
  <c r="X818" i="18"/>
  <c r="AO817" i="18"/>
  <c r="X817" i="18"/>
  <c r="AU816" i="18"/>
  <c r="AO816" i="18"/>
  <c r="X816" i="18"/>
  <c r="AO815" i="18"/>
  <c r="X815" i="18"/>
  <c r="Y815" i="18" s="1"/>
  <c r="AO814" i="18"/>
  <c r="X814" i="18"/>
  <c r="AO813" i="18"/>
  <c r="X813" i="18"/>
  <c r="AO812" i="18"/>
  <c r="X812" i="18"/>
  <c r="AO811" i="18"/>
  <c r="X811" i="18"/>
  <c r="AO810" i="18"/>
  <c r="X810" i="18"/>
  <c r="AO809" i="18"/>
  <c r="X809" i="18"/>
  <c r="AO808" i="18"/>
  <c r="X808" i="18"/>
  <c r="AO807" i="18"/>
  <c r="X807" i="18"/>
  <c r="AU806" i="18"/>
  <c r="AO806" i="18"/>
  <c r="X806" i="18"/>
  <c r="AU805" i="18"/>
  <c r="AO805" i="18"/>
  <c r="X805" i="18"/>
  <c r="AU804" i="18"/>
  <c r="AO804" i="18"/>
  <c r="X804" i="18"/>
  <c r="AU803" i="18"/>
  <c r="AO803" i="18"/>
  <c r="X803" i="18"/>
  <c r="AU802" i="18"/>
  <c r="AO802" i="18"/>
  <c r="X802" i="18"/>
  <c r="AO801" i="18"/>
  <c r="X801" i="18"/>
  <c r="AO800" i="18"/>
  <c r="X800" i="18"/>
  <c r="AU799" i="18"/>
  <c r="AO799" i="18"/>
  <c r="X799" i="18"/>
  <c r="AU798" i="18"/>
  <c r="AO798" i="18"/>
  <c r="X798" i="18"/>
  <c r="AO797" i="18"/>
  <c r="X797" i="18"/>
  <c r="AU796" i="18"/>
  <c r="AO796" i="18"/>
  <c r="X796" i="18"/>
  <c r="AO795" i="18"/>
  <c r="X795" i="18"/>
  <c r="AO794" i="18"/>
  <c r="X794" i="18"/>
  <c r="AU793" i="18"/>
  <c r="AO793" i="18"/>
  <c r="X793" i="18"/>
  <c r="AU792" i="18"/>
  <c r="AO792" i="18"/>
  <c r="X792" i="18"/>
  <c r="AU791" i="18"/>
  <c r="AO791" i="18"/>
  <c r="X791" i="18"/>
  <c r="AU790" i="18"/>
  <c r="AO790" i="18"/>
  <c r="X790" i="18"/>
  <c r="AU789" i="18"/>
  <c r="AO789" i="18"/>
  <c r="X789" i="18"/>
  <c r="AO788" i="18"/>
  <c r="X788" i="18"/>
  <c r="AU787" i="18"/>
  <c r="AO787" i="18"/>
  <c r="X787" i="18"/>
  <c r="AO786" i="18"/>
  <c r="X786" i="18"/>
  <c r="AU785" i="18"/>
  <c r="AO785" i="18"/>
  <c r="X785" i="18"/>
  <c r="AO784" i="18"/>
  <c r="X784" i="18"/>
  <c r="Y784" i="18" s="1"/>
  <c r="AU783" i="18"/>
  <c r="AO783" i="18"/>
  <c r="X783" i="18"/>
  <c r="AO782" i="18"/>
  <c r="X782" i="18"/>
  <c r="AU781" i="18"/>
  <c r="AO781" i="18"/>
  <c r="X781" i="18"/>
  <c r="AO780" i="18"/>
  <c r="X780" i="18"/>
  <c r="Y780" i="18" s="1"/>
  <c r="AU779" i="18"/>
  <c r="AO779" i="18"/>
  <c r="X779" i="18"/>
  <c r="AO778" i="18"/>
  <c r="X778" i="18"/>
  <c r="AU777" i="18"/>
  <c r="AO777" i="18"/>
  <c r="X777" i="18"/>
  <c r="AU776" i="18"/>
  <c r="AO776" i="18"/>
  <c r="X776" i="18"/>
  <c r="AO775" i="18"/>
  <c r="X775" i="18"/>
  <c r="AU774" i="18"/>
  <c r="AO774" i="18"/>
  <c r="X774" i="18"/>
  <c r="AO773" i="18"/>
  <c r="X773" i="18"/>
  <c r="AU772" i="18"/>
  <c r="AO772" i="18"/>
  <c r="X772" i="18"/>
  <c r="AU771" i="18"/>
  <c r="AO771" i="18"/>
  <c r="X771" i="18"/>
  <c r="AO770" i="18"/>
  <c r="X770" i="18"/>
  <c r="AU769" i="18"/>
  <c r="AO769" i="18"/>
  <c r="X769" i="18"/>
  <c r="AU768" i="18"/>
  <c r="AO768" i="18"/>
  <c r="X768" i="18"/>
  <c r="AU767" i="18"/>
  <c r="AO767" i="18"/>
  <c r="X767" i="18"/>
  <c r="AU766" i="18"/>
  <c r="AO766" i="18"/>
  <c r="X766" i="18"/>
  <c r="AO765" i="18"/>
  <c r="X765" i="18"/>
  <c r="AO764" i="18"/>
  <c r="X764" i="18"/>
  <c r="AO763" i="18"/>
  <c r="X763" i="18"/>
  <c r="AO762" i="18"/>
  <c r="X762" i="18"/>
  <c r="AO761" i="18"/>
  <c r="X761" i="18"/>
  <c r="Y761" i="18" s="1"/>
  <c r="AO760" i="18"/>
  <c r="X760" i="18"/>
  <c r="AO759" i="18"/>
  <c r="X759" i="18"/>
  <c r="AO758" i="18"/>
  <c r="X758" i="18"/>
  <c r="AO757" i="18"/>
  <c r="X757" i="18"/>
  <c r="Y757" i="18" s="1"/>
  <c r="AO756" i="18"/>
  <c r="X756" i="18"/>
  <c r="AO755" i="18"/>
  <c r="X755" i="18"/>
  <c r="AO754" i="18"/>
  <c r="X754" i="18"/>
  <c r="Y754" i="18" s="1"/>
  <c r="AO753" i="18"/>
  <c r="X753" i="18"/>
  <c r="AO752" i="18"/>
  <c r="X752" i="18"/>
  <c r="AO751" i="18"/>
  <c r="X751" i="18"/>
  <c r="Y751" i="18" s="1"/>
  <c r="AO750" i="18"/>
  <c r="X750" i="18"/>
  <c r="Y750" i="18" s="1"/>
  <c r="AO749" i="18"/>
  <c r="X749" i="18"/>
  <c r="Y749" i="18" s="1"/>
  <c r="AO748" i="18"/>
  <c r="X748" i="18"/>
  <c r="AO747" i="18"/>
  <c r="X747" i="18"/>
  <c r="Y747" i="18" s="1"/>
  <c r="AO746" i="18"/>
  <c r="X746" i="18"/>
  <c r="Y746" i="18" s="1"/>
  <c r="AO745" i="18"/>
  <c r="X745" i="18"/>
  <c r="Y745" i="18" s="1"/>
  <c r="AO744" i="18"/>
  <c r="X744" i="18"/>
  <c r="AO743" i="18"/>
  <c r="X743" i="18"/>
  <c r="AO742" i="18"/>
  <c r="X742" i="18"/>
  <c r="Y742" i="18" s="1"/>
  <c r="AO741" i="18"/>
  <c r="X741" i="18"/>
  <c r="Y741" i="18" s="1"/>
  <c r="AO740" i="18"/>
  <c r="X740" i="18"/>
  <c r="AO739" i="18"/>
  <c r="X739" i="18"/>
  <c r="AU738" i="18"/>
  <c r="AO738" i="18"/>
  <c r="X738" i="18"/>
  <c r="AO737" i="18"/>
  <c r="X737" i="18"/>
  <c r="Y737" i="18" s="1"/>
  <c r="AO736" i="18"/>
  <c r="X736" i="18"/>
  <c r="Y736" i="18" s="1"/>
  <c r="AO735" i="18"/>
  <c r="X735" i="18"/>
  <c r="AO734" i="18"/>
  <c r="X734" i="18"/>
  <c r="AU733" i="18"/>
  <c r="AO733" i="18"/>
  <c r="X733" i="18"/>
  <c r="AU732" i="18"/>
  <c r="AO732" i="18"/>
  <c r="X732" i="18"/>
  <c r="AO731" i="18"/>
  <c r="X731" i="18"/>
  <c r="AU731" i="18" s="1"/>
  <c r="AO730" i="18"/>
  <c r="X730" i="18"/>
  <c r="AO729" i="18"/>
  <c r="X729" i="18"/>
  <c r="AU728" i="18"/>
  <c r="AO728" i="18"/>
  <c r="X728" i="18"/>
  <c r="AO727" i="18"/>
  <c r="X727" i="18"/>
  <c r="AO726" i="18"/>
  <c r="X726" i="18"/>
  <c r="AO725" i="18"/>
  <c r="X725" i="18"/>
  <c r="Y725" i="18" s="1"/>
  <c r="AO724" i="18"/>
  <c r="X724" i="18"/>
  <c r="AO723" i="18"/>
  <c r="X723" i="18"/>
  <c r="AO722" i="18"/>
  <c r="X722" i="18"/>
  <c r="AO721" i="18"/>
  <c r="X721" i="18"/>
  <c r="AO720" i="18"/>
  <c r="X720" i="18"/>
  <c r="AO719" i="18"/>
  <c r="X719" i="18"/>
  <c r="AO718" i="18"/>
  <c r="X718" i="18"/>
  <c r="AO717" i="18"/>
  <c r="X717" i="18"/>
  <c r="AO716" i="18"/>
  <c r="X716" i="18"/>
  <c r="AO715" i="18"/>
  <c r="X715" i="18"/>
  <c r="AO714" i="18"/>
  <c r="X714" i="18"/>
  <c r="AO713" i="18"/>
  <c r="X713" i="18"/>
  <c r="AO712" i="18"/>
  <c r="X712" i="18"/>
  <c r="Y712" i="18" s="1"/>
  <c r="AO711" i="18"/>
  <c r="X711" i="18"/>
  <c r="AO710" i="18"/>
  <c r="X710" i="18"/>
  <c r="AO709" i="18"/>
  <c r="X709" i="18"/>
  <c r="Y709" i="18" s="1"/>
  <c r="AO708" i="18"/>
  <c r="X708" i="18"/>
  <c r="Y708" i="18" s="1"/>
  <c r="AO707" i="18"/>
  <c r="X707" i="18"/>
  <c r="AO706" i="18"/>
  <c r="X706" i="18"/>
  <c r="AO705" i="18"/>
  <c r="X705" i="18"/>
  <c r="AO704" i="18"/>
  <c r="X704" i="18"/>
  <c r="Y704" i="18" s="1"/>
  <c r="AO703" i="18"/>
  <c r="X703" i="18"/>
  <c r="Y703" i="18" s="1"/>
  <c r="AO702" i="18"/>
  <c r="X702" i="18"/>
  <c r="AO701" i="18"/>
  <c r="X701" i="18"/>
  <c r="AO700" i="18"/>
  <c r="X700" i="18"/>
  <c r="AO699" i="18"/>
  <c r="X699" i="18"/>
  <c r="AO698" i="18"/>
  <c r="X698" i="18"/>
  <c r="AO697" i="18"/>
  <c r="X697" i="18"/>
  <c r="Y697" i="18" s="1"/>
  <c r="AO696" i="18"/>
  <c r="X696" i="18"/>
  <c r="AO695" i="18"/>
  <c r="X695" i="18"/>
  <c r="AO694" i="18"/>
  <c r="X694" i="18"/>
  <c r="AO693" i="18"/>
  <c r="X693" i="18"/>
  <c r="AO692" i="18"/>
  <c r="X692" i="18"/>
  <c r="Y692" i="18" s="1"/>
  <c r="AO691" i="18"/>
  <c r="X691" i="18"/>
  <c r="AO690" i="18"/>
  <c r="X690" i="18"/>
  <c r="AO689" i="18"/>
  <c r="X689" i="18"/>
  <c r="AO688" i="18"/>
  <c r="X688" i="18"/>
  <c r="AO687" i="18"/>
  <c r="X687" i="18"/>
  <c r="AO686" i="18"/>
  <c r="X686" i="18"/>
  <c r="AO685" i="18"/>
  <c r="X685" i="18"/>
  <c r="AO684" i="18"/>
  <c r="X684" i="18"/>
  <c r="AO683" i="18"/>
  <c r="X683" i="18"/>
  <c r="AO682" i="18"/>
  <c r="X682" i="18"/>
  <c r="AO681" i="18"/>
  <c r="X681" i="18"/>
  <c r="Y681" i="18" s="1"/>
  <c r="AO680" i="18"/>
  <c r="X680" i="18"/>
  <c r="AO679" i="18"/>
  <c r="X679" i="18"/>
  <c r="AO678" i="18"/>
  <c r="X678" i="18"/>
  <c r="AO677" i="18"/>
  <c r="X677" i="18"/>
  <c r="Y677" i="18" s="1"/>
  <c r="AO676" i="18"/>
  <c r="X676" i="18"/>
  <c r="AO675" i="18"/>
  <c r="X675" i="18"/>
  <c r="AO674" i="18"/>
  <c r="X674" i="18"/>
  <c r="Y674" i="18" s="1"/>
  <c r="AO673" i="18"/>
  <c r="X673" i="18"/>
  <c r="Y673" i="18" s="1"/>
  <c r="AO672" i="18"/>
  <c r="X672" i="18"/>
  <c r="AO671" i="18"/>
  <c r="X671" i="18"/>
  <c r="AO670" i="18"/>
  <c r="X670" i="18"/>
  <c r="AO669" i="18"/>
  <c r="X669" i="18"/>
  <c r="AO668" i="18"/>
  <c r="X668" i="18"/>
  <c r="AO667" i="18"/>
  <c r="X667" i="18"/>
  <c r="AO666" i="18"/>
  <c r="X666" i="18"/>
  <c r="AO665" i="18"/>
  <c r="X665" i="18"/>
  <c r="AU665" i="18" s="1"/>
  <c r="AO664" i="18"/>
  <c r="X664" i="18"/>
  <c r="AO663" i="18"/>
  <c r="X663" i="18"/>
  <c r="AO662" i="18"/>
  <c r="X662" i="18"/>
  <c r="Y662" i="18" s="1"/>
  <c r="AU661" i="18"/>
  <c r="AO661" i="18"/>
  <c r="X661" i="18"/>
  <c r="AO660" i="18"/>
  <c r="X660" i="18"/>
  <c r="AO659" i="18"/>
  <c r="X659" i="18"/>
  <c r="AU658" i="18"/>
  <c r="AO658" i="18"/>
  <c r="X658" i="18"/>
  <c r="AO657" i="18"/>
  <c r="X657" i="18"/>
  <c r="Y657" i="18" s="1"/>
  <c r="AO656" i="18"/>
  <c r="X656" i="18"/>
  <c r="AU655" i="18"/>
  <c r="AO655" i="18"/>
  <c r="X655" i="18"/>
  <c r="AO654" i="18"/>
  <c r="X654" i="18"/>
  <c r="AU653" i="18"/>
  <c r="AO653" i="18"/>
  <c r="X653" i="18"/>
  <c r="AO652" i="18"/>
  <c r="X652" i="18"/>
  <c r="AO651" i="18"/>
  <c r="X651" i="18"/>
  <c r="AO650" i="18"/>
  <c r="X650" i="18"/>
  <c r="AO649" i="18"/>
  <c r="X649" i="18"/>
  <c r="AO648" i="18"/>
  <c r="X648" i="18"/>
  <c r="AO647" i="18"/>
  <c r="X647" i="18"/>
  <c r="AO646" i="18"/>
  <c r="X646" i="18"/>
  <c r="AO645" i="18"/>
  <c r="X645" i="18"/>
  <c r="Y645" i="18" s="1"/>
  <c r="AO644" i="18"/>
  <c r="X644" i="18"/>
  <c r="AU644" i="18" s="1"/>
  <c r="AO643" i="18"/>
  <c r="X643" i="18"/>
  <c r="AO642" i="18"/>
  <c r="X642" i="18"/>
  <c r="Y642" i="18" s="1"/>
  <c r="AO641" i="18"/>
  <c r="X641" i="18"/>
  <c r="AO640" i="18"/>
  <c r="X640" i="18"/>
  <c r="AO639" i="18"/>
  <c r="X639" i="18"/>
  <c r="Y639" i="18" s="1"/>
  <c r="AO638" i="18"/>
  <c r="X638" i="18"/>
  <c r="AU637" i="18"/>
  <c r="AO637" i="18"/>
  <c r="X637" i="18"/>
  <c r="AO636" i="18"/>
  <c r="X636" i="18"/>
  <c r="Y636" i="18" s="1"/>
  <c r="AO635" i="18"/>
  <c r="X635" i="18"/>
  <c r="AO634" i="18"/>
  <c r="X634" i="18"/>
  <c r="AO633" i="18"/>
  <c r="X633" i="18"/>
  <c r="AO632" i="18"/>
  <c r="X632" i="18"/>
  <c r="AO631" i="18"/>
  <c r="X631" i="18"/>
  <c r="AO630" i="18"/>
  <c r="X630" i="18"/>
  <c r="Y630" i="18" s="1"/>
  <c r="AO629" i="18"/>
  <c r="X629" i="18"/>
  <c r="AO628" i="18"/>
  <c r="X628" i="18"/>
  <c r="AO627" i="18"/>
  <c r="X627" i="18"/>
  <c r="AO626" i="18"/>
  <c r="X626" i="18"/>
  <c r="AO625" i="18"/>
  <c r="X625" i="18"/>
  <c r="AO624" i="18"/>
  <c r="X624" i="18"/>
  <c r="AO623" i="18"/>
  <c r="X623" i="18"/>
  <c r="AO622" i="18"/>
  <c r="X622" i="18"/>
  <c r="AO621" i="18"/>
  <c r="X621" i="18"/>
  <c r="Y621" i="18" s="1"/>
  <c r="AO620" i="18"/>
  <c r="X620" i="18"/>
  <c r="AO619" i="18"/>
  <c r="X619" i="18"/>
  <c r="AO618" i="18"/>
  <c r="X618" i="18"/>
  <c r="Y618" i="18" s="1"/>
  <c r="AO617" i="18"/>
  <c r="X617" i="18"/>
  <c r="AO616" i="18"/>
  <c r="X616" i="18"/>
  <c r="AO615" i="18"/>
  <c r="X615" i="18"/>
  <c r="AO614" i="18"/>
  <c r="X614" i="18"/>
  <c r="Y614" i="18" s="1"/>
  <c r="AO613" i="18"/>
  <c r="X613" i="18"/>
  <c r="Y613" i="18" s="1"/>
  <c r="AO612" i="18"/>
  <c r="X612" i="18"/>
  <c r="AO611" i="18"/>
  <c r="X611" i="18"/>
  <c r="AO610" i="18"/>
  <c r="X610" i="18"/>
  <c r="Y610" i="18" s="1"/>
  <c r="AO609" i="18"/>
  <c r="X609" i="18"/>
  <c r="AO608" i="18"/>
  <c r="X608" i="18"/>
  <c r="AO607" i="18"/>
  <c r="X607" i="18"/>
  <c r="AO606" i="18"/>
  <c r="X606" i="18"/>
  <c r="AO605" i="18"/>
  <c r="X605" i="18"/>
  <c r="AO604" i="18"/>
  <c r="X604" i="18"/>
  <c r="AO603" i="18"/>
  <c r="X603" i="18"/>
  <c r="AO602" i="18"/>
  <c r="X602" i="18"/>
  <c r="AO601" i="18"/>
  <c r="X601" i="18"/>
  <c r="AO600" i="18"/>
  <c r="X600" i="18"/>
  <c r="AO599" i="18"/>
  <c r="X599" i="18"/>
  <c r="Y599" i="18" s="1"/>
  <c r="AO598" i="18"/>
  <c r="X598" i="18"/>
  <c r="AO597" i="18"/>
  <c r="X597" i="18"/>
  <c r="Y597" i="18" s="1"/>
  <c r="AO596" i="18"/>
  <c r="X596" i="18"/>
  <c r="AO595" i="18"/>
  <c r="X595" i="18"/>
  <c r="AO594" i="18"/>
  <c r="X594" i="18"/>
  <c r="AO593" i="18"/>
  <c r="X593" i="18"/>
  <c r="AO592" i="18"/>
  <c r="X592" i="18"/>
  <c r="AO591" i="18"/>
  <c r="X591" i="18"/>
  <c r="AO590" i="18"/>
  <c r="X590" i="18"/>
  <c r="AO589" i="18"/>
  <c r="X589" i="18"/>
  <c r="Y589" i="18" s="1"/>
  <c r="AO588" i="18"/>
  <c r="X588" i="18"/>
  <c r="Y588" i="18" s="1"/>
  <c r="AO587" i="18"/>
  <c r="X587" i="18"/>
  <c r="AO586" i="18"/>
  <c r="X586" i="18"/>
  <c r="AO585" i="18"/>
  <c r="X585" i="18"/>
  <c r="AO584" i="18"/>
  <c r="X584" i="18"/>
  <c r="AO583" i="18"/>
  <c r="X583" i="18"/>
  <c r="AO582" i="18"/>
  <c r="X582" i="18"/>
  <c r="Y582" i="18" s="1"/>
  <c r="AO581" i="18"/>
  <c r="X581" i="18"/>
  <c r="AO580" i="18"/>
  <c r="X580" i="18"/>
  <c r="AU579" i="18"/>
  <c r="AO579" i="18"/>
  <c r="X579" i="18"/>
  <c r="AO578" i="18"/>
  <c r="X578" i="18"/>
  <c r="Y578" i="18" s="1"/>
  <c r="AO577" i="18"/>
  <c r="X577" i="18"/>
  <c r="AO576" i="18"/>
  <c r="X576" i="18"/>
  <c r="Y576" i="18" s="1"/>
  <c r="AO575" i="18"/>
  <c r="X575" i="18"/>
  <c r="AO574" i="18"/>
  <c r="X574" i="18"/>
  <c r="Y574" i="18" s="1"/>
  <c r="AU573" i="18"/>
  <c r="AO573" i="18"/>
  <c r="X573" i="18"/>
  <c r="AO572" i="18"/>
  <c r="X572" i="18"/>
  <c r="Y572" i="18" s="1"/>
  <c r="AU571" i="18"/>
  <c r="AO571" i="18"/>
  <c r="X571" i="18"/>
  <c r="AU570" i="18"/>
  <c r="AO570" i="18"/>
  <c r="X570" i="18"/>
  <c r="AO569" i="18"/>
  <c r="X569" i="18"/>
  <c r="Y569" i="18" s="1"/>
  <c r="AO568" i="18"/>
  <c r="X568" i="18"/>
  <c r="Y568" i="18" s="1"/>
  <c r="AO567" i="18"/>
  <c r="X567" i="18"/>
  <c r="AU566" i="18"/>
  <c r="AO566" i="18"/>
  <c r="X566" i="18"/>
  <c r="AO565" i="18"/>
  <c r="X565" i="18"/>
  <c r="Y565" i="18" s="1"/>
  <c r="AO564" i="18"/>
  <c r="X564" i="18"/>
  <c r="AO563" i="18"/>
  <c r="X563" i="18"/>
  <c r="AO562" i="18"/>
  <c r="X562" i="18"/>
  <c r="AU562" i="18" s="1"/>
  <c r="AO561" i="18"/>
  <c r="X561" i="18"/>
  <c r="Y561" i="18" s="1"/>
  <c r="AU560" i="18"/>
  <c r="AO560" i="18"/>
  <c r="X560" i="18"/>
  <c r="AO559" i="18"/>
  <c r="X559" i="18"/>
  <c r="Y559" i="18" s="1"/>
  <c r="AU558" i="18"/>
  <c r="AO558" i="18"/>
  <c r="X558" i="18"/>
  <c r="AO557" i="18"/>
  <c r="X557" i="18"/>
  <c r="Y557" i="18" s="1"/>
  <c r="AO556" i="18"/>
  <c r="X556" i="18"/>
  <c r="AO555" i="18"/>
  <c r="X555" i="18"/>
  <c r="Y555" i="18" s="1"/>
  <c r="AO554" i="18"/>
  <c r="X554" i="18"/>
  <c r="AU553" i="18"/>
  <c r="AO553" i="18"/>
  <c r="X553" i="18"/>
  <c r="AO552" i="18"/>
  <c r="X552" i="18"/>
  <c r="AO551" i="18"/>
  <c r="X551" i="18"/>
  <c r="AO550" i="18"/>
  <c r="X550" i="18"/>
  <c r="AO549" i="18"/>
  <c r="X549" i="18"/>
  <c r="AO548" i="18"/>
  <c r="X548" i="18"/>
  <c r="AO547" i="18"/>
  <c r="X547" i="18"/>
  <c r="AO546" i="18"/>
  <c r="X546" i="18"/>
  <c r="Y546" i="18" s="1"/>
  <c r="AO545" i="18"/>
  <c r="X545" i="18"/>
  <c r="Y545" i="18" s="1"/>
  <c r="AO544" i="18"/>
  <c r="X544" i="18"/>
  <c r="AO543" i="18"/>
  <c r="X543" i="18"/>
  <c r="AU543" i="18" s="1"/>
  <c r="AU542" i="18"/>
  <c r="AO542" i="18"/>
  <c r="X542" i="18"/>
  <c r="AO541" i="18"/>
  <c r="X541" i="18"/>
  <c r="AU540" i="18"/>
  <c r="AO540" i="18"/>
  <c r="X540" i="18"/>
  <c r="AU539" i="18"/>
  <c r="AO539" i="18"/>
  <c r="X539" i="18"/>
  <c r="AO538" i="18"/>
  <c r="X538" i="18"/>
  <c r="AU537" i="18"/>
  <c r="AO537" i="18"/>
  <c r="X537" i="18"/>
  <c r="AO536" i="18"/>
  <c r="X536" i="18"/>
  <c r="AO535" i="18"/>
  <c r="X535" i="18"/>
  <c r="AO534" i="18"/>
  <c r="X534" i="18"/>
  <c r="Y534" i="18" s="1"/>
  <c r="AU533" i="18"/>
  <c r="AO533" i="18"/>
  <c r="X533" i="18"/>
  <c r="AO532" i="18"/>
  <c r="X532" i="18"/>
  <c r="Y532" i="18" s="1"/>
  <c r="AO531" i="18"/>
  <c r="X531" i="18"/>
  <c r="AU530" i="18"/>
  <c r="AO530" i="18"/>
  <c r="X530" i="18"/>
  <c r="AO529" i="18"/>
  <c r="X529" i="18"/>
  <c r="AO528" i="18"/>
  <c r="X528" i="18"/>
  <c r="AO527" i="18"/>
  <c r="X527" i="18"/>
  <c r="Y527" i="18" s="1"/>
  <c r="AO526" i="18"/>
  <c r="X526" i="18"/>
  <c r="AU526" i="18" s="1"/>
  <c r="AU525" i="18"/>
  <c r="AO525" i="18"/>
  <c r="X525" i="18"/>
  <c r="AO524" i="18"/>
  <c r="X524" i="18"/>
  <c r="AO523" i="18"/>
  <c r="X523" i="18"/>
  <c r="AU522" i="18"/>
  <c r="AO522" i="18"/>
  <c r="X522" i="18"/>
  <c r="AU521" i="18"/>
  <c r="AO521" i="18"/>
  <c r="X521" i="18"/>
  <c r="AU520" i="18"/>
  <c r="AO520" i="18"/>
  <c r="X520" i="18"/>
  <c r="AO519" i="18"/>
  <c r="X519" i="18"/>
  <c r="AO518" i="18"/>
  <c r="X518" i="18"/>
  <c r="AO517" i="18"/>
  <c r="X517" i="18"/>
  <c r="Y517" i="18" s="1"/>
  <c r="AO516" i="18"/>
  <c r="X516" i="18"/>
  <c r="Y516" i="18" s="1"/>
  <c r="AU515" i="18"/>
  <c r="AO515" i="18"/>
  <c r="X515" i="18"/>
  <c r="AU514" i="18"/>
  <c r="AO514" i="18"/>
  <c r="X514" i="18"/>
  <c r="AO513" i="18"/>
  <c r="X513" i="18"/>
  <c r="AU512" i="18"/>
  <c r="AO512" i="18"/>
  <c r="X512" i="18"/>
  <c r="AU511" i="18"/>
  <c r="AO511" i="18"/>
  <c r="X511" i="18"/>
  <c r="AU510" i="18"/>
  <c r="AO510" i="18"/>
  <c r="X510" i="18"/>
  <c r="AU509" i="18"/>
  <c r="AO509" i="18"/>
  <c r="X509" i="18"/>
  <c r="AU508" i="18"/>
  <c r="AO508" i="18"/>
  <c r="X508" i="18"/>
  <c r="AU507" i="18"/>
  <c r="AO507" i="18"/>
  <c r="X507" i="18"/>
  <c r="AU506" i="18"/>
  <c r="AO506" i="18"/>
  <c r="X506" i="18"/>
  <c r="AU505" i="18"/>
  <c r="AO505" i="18"/>
  <c r="X505" i="18"/>
  <c r="AU504" i="18"/>
  <c r="AO504" i="18"/>
  <c r="X504" i="18"/>
  <c r="AU503" i="18"/>
  <c r="AO503" i="18"/>
  <c r="X503" i="18"/>
  <c r="AU502" i="18"/>
  <c r="AO502" i="18"/>
  <c r="X502" i="18"/>
  <c r="AO501" i="18"/>
  <c r="X501" i="18"/>
  <c r="AO500" i="18"/>
  <c r="X500" i="18"/>
  <c r="AO499" i="18"/>
  <c r="X499" i="18"/>
  <c r="AO498" i="18"/>
  <c r="X498" i="18"/>
  <c r="AO497" i="18"/>
  <c r="X497" i="18"/>
  <c r="AO496" i="18"/>
  <c r="X496" i="18"/>
  <c r="AU495" i="18"/>
  <c r="AO495" i="18"/>
  <c r="X495" i="18"/>
  <c r="AO494" i="18"/>
  <c r="X494" i="18"/>
  <c r="Y494" i="18" s="1"/>
  <c r="AO493" i="18"/>
  <c r="X493" i="18"/>
  <c r="AO492" i="18"/>
  <c r="X492" i="18"/>
  <c r="AO491" i="18"/>
  <c r="X491" i="18"/>
  <c r="AU491" i="18" s="1"/>
  <c r="AO490" i="18"/>
  <c r="X490" i="18"/>
  <c r="Y490" i="18" s="1"/>
  <c r="AO489" i="18"/>
  <c r="X489" i="18"/>
  <c r="AO488" i="18"/>
  <c r="X488" i="18"/>
  <c r="AO487" i="18"/>
  <c r="X487" i="18"/>
  <c r="AO486" i="18"/>
  <c r="X486" i="18"/>
  <c r="AO485" i="18"/>
  <c r="X485" i="18"/>
  <c r="AO484" i="18"/>
  <c r="X484" i="18"/>
  <c r="AO483" i="18"/>
  <c r="X483" i="18"/>
  <c r="AO482" i="18"/>
  <c r="X482" i="18"/>
  <c r="AO481" i="18"/>
  <c r="X481" i="18"/>
  <c r="AO480" i="18"/>
  <c r="X480" i="18"/>
  <c r="AO479" i="18"/>
  <c r="X479" i="18"/>
  <c r="AO478" i="18"/>
  <c r="X478" i="18"/>
  <c r="Y478" i="18" s="1"/>
  <c r="AO477" i="18"/>
  <c r="X477" i="18"/>
  <c r="Y477" i="18" s="1"/>
  <c r="AO476" i="18"/>
  <c r="X476" i="18"/>
  <c r="AO475" i="18"/>
  <c r="X475" i="18"/>
  <c r="Y475" i="18" s="1"/>
  <c r="AO474" i="18"/>
  <c r="X474" i="18"/>
  <c r="AO473" i="18"/>
  <c r="X473" i="18"/>
  <c r="Y473" i="18" s="1"/>
  <c r="AO472" i="18"/>
  <c r="X472" i="18"/>
  <c r="Y472" i="18" s="1"/>
  <c r="AO471" i="18"/>
  <c r="X471" i="18"/>
  <c r="AO470" i="18"/>
  <c r="X470" i="18"/>
  <c r="Y470" i="18" s="1"/>
  <c r="AO469" i="18"/>
  <c r="X469" i="18"/>
  <c r="AO468" i="18"/>
  <c r="X468" i="18"/>
  <c r="Y468" i="18" s="1"/>
  <c r="AO467" i="18"/>
  <c r="X467" i="18"/>
  <c r="Y467" i="18" s="1"/>
  <c r="AO466" i="18"/>
  <c r="X466" i="18"/>
  <c r="AO465" i="18"/>
  <c r="X465" i="18"/>
  <c r="Y465" i="18" s="1"/>
  <c r="AO464" i="18"/>
  <c r="X464" i="18"/>
  <c r="AO463" i="18"/>
  <c r="X463" i="18"/>
  <c r="AO462" i="18"/>
  <c r="X462" i="18"/>
  <c r="Y462" i="18" s="1"/>
  <c r="AO461" i="18"/>
  <c r="X461" i="18"/>
  <c r="AO460" i="18"/>
  <c r="X460" i="18"/>
  <c r="AO459" i="18"/>
  <c r="X459" i="18"/>
  <c r="Y459" i="18" s="1"/>
  <c r="AO458" i="18"/>
  <c r="X458" i="18"/>
  <c r="Y458" i="18" s="1"/>
  <c r="AO457" i="18"/>
  <c r="X457" i="18"/>
  <c r="AO456" i="18"/>
  <c r="X456" i="18"/>
  <c r="AO455" i="18"/>
  <c r="X455" i="18"/>
  <c r="AO454" i="18"/>
  <c r="X454" i="18"/>
  <c r="AO453" i="18"/>
  <c r="X453" i="18"/>
  <c r="AO452" i="18"/>
  <c r="X452" i="18"/>
  <c r="AO451" i="18"/>
  <c r="X451" i="18"/>
  <c r="AO450" i="18"/>
  <c r="X450" i="18"/>
  <c r="AO449" i="18"/>
  <c r="X449" i="18"/>
  <c r="AO448" i="18"/>
  <c r="X448" i="18"/>
  <c r="AO447" i="18"/>
  <c r="X447" i="18"/>
  <c r="AO446" i="18"/>
  <c r="X446" i="18"/>
  <c r="AO445" i="18"/>
  <c r="X445" i="18"/>
  <c r="AO444" i="18"/>
  <c r="X444" i="18"/>
  <c r="AO443" i="18"/>
  <c r="X443" i="18"/>
  <c r="AO442" i="18"/>
  <c r="X442" i="18"/>
  <c r="AO441" i="18"/>
  <c r="X441" i="18"/>
  <c r="AO440" i="18"/>
  <c r="X440" i="18"/>
  <c r="AO439" i="18"/>
  <c r="X439" i="18"/>
  <c r="AO438" i="18"/>
  <c r="X438" i="18"/>
  <c r="Y438" i="18" s="1"/>
  <c r="AO437" i="18"/>
  <c r="X437" i="18"/>
  <c r="Y437" i="18" s="1"/>
  <c r="AU436" i="18"/>
  <c r="AO436" i="18"/>
  <c r="X436" i="18"/>
  <c r="AO435" i="18"/>
  <c r="X435" i="18"/>
  <c r="AO434" i="18"/>
  <c r="X434" i="18"/>
  <c r="Y434" i="18" s="1"/>
  <c r="AO433" i="18"/>
  <c r="X433" i="18"/>
  <c r="Y433" i="18" s="1"/>
  <c r="AO432" i="18"/>
  <c r="X432" i="18"/>
  <c r="AO431" i="18"/>
  <c r="X431" i="18"/>
  <c r="Y431" i="18" s="1"/>
  <c r="AO430" i="18"/>
  <c r="X430" i="18"/>
  <c r="AO429" i="18"/>
  <c r="X429" i="18"/>
  <c r="Y429" i="18" s="1"/>
  <c r="AO428" i="18"/>
  <c r="X428" i="18"/>
  <c r="AO427" i="18"/>
  <c r="X427" i="18"/>
  <c r="Y427" i="18" s="1"/>
  <c r="AU426" i="18"/>
  <c r="AO426" i="18"/>
  <c r="X426" i="18"/>
  <c r="AO425" i="18"/>
  <c r="X425" i="18"/>
  <c r="AO424" i="18"/>
  <c r="X424" i="18"/>
  <c r="AO423" i="18"/>
  <c r="X423" i="18"/>
  <c r="AO422" i="18"/>
  <c r="X422" i="18"/>
  <c r="AU421" i="18"/>
  <c r="AO421" i="18"/>
  <c r="X421" i="18"/>
  <c r="AU420" i="18"/>
  <c r="AO420" i="18"/>
  <c r="X420" i="18"/>
  <c r="AO419" i="18"/>
  <c r="X419" i="18"/>
  <c r="AO418" i="18"/>
  <c r="X418" i="18"/>
  <c r="AO417" i="18"/>
  <c r="X417" i="18"/>
  <c r="AO416" i="18"/>
  <c r="X416" i="18"/>
  <c r="Y416" i="18" s="1"/>
  <c r="AO415" i="18"/>
  <c r="X415" i="18"/>
  <c r="Y415" i="18" s="1"/>
  <c r="AU414" i="18"/>
  <c r="AO414" i="18"/>
  <c r="X414" i="18"/>
  <c r="AO413" i="18"/>
  <c r="X413" i="18"/>
  <c r="Y413" i="18" s="1"/>
  <c r="AO412" i="18"/>
  <c r="X412" i="18"/>
  <c r="AO411" i="18"/>
  <c r="X411" i="18"/>
  <c r="AO410" i="18"/>
  <c r="X410" i="18"/>
  <c r="Y410" i="18" s="1"/>
  <c r="AU409" i="18"/>
  <c r="AO409" i="18"/>
  <c r="X409" i="18"/>
  <c r="AO408" i="18"/>
  <c r="AU407" i="18"/>
  <c r="AO407" i="18"/>
  <c r="X407" i="18"/>
  <c r="AU406" i="18"/>
  <c r="AO406" i="18"/>
  <c r="X406" i="18"/>
  <c r="AO405" i="18"/>
  <c r="X405" i="18"/>
  <c r="Y405" i="18" s="1"/>
  <c r="AO404" i="18"/>
  <c r="X404" i="18"/>
  <c r="AO403" i="18"/>
  <c r="X403" i="18"/>
  <c r="AU402" i="18"/>
  <c r="AO402" i="18"/>
  <c r="X402" i="18"/>
  <c r="AU401" i="18"/>
  <c r="AO401" i="18"/>
  <c r="X401" i="18"/>
  <c r="AO400" i="18"/>
  <c r="X400" i="18"/>
  <c r="Y400" i="18" s="1"/>
  <c r="AU399" i="18"/>
  <c r="AO399" i="18"/>
  <c r="X399" i="18"/>
  <c r="AO398" i="18"/>
  <c r="X398" i="18"/>
  <c r="AO397" i="18"/>
  <c r="X397" i="18"/>
  <c r="AO396" i="18"/>
  <c r="X396" i="18"/>
  <c r="AO395" i="18"/>
  <c r="X395" i="18"/>
  <c r="AO394" i="18"/>
  <c r="X394" i="18"/>
  <c r="Y394" i="18" s="1"/>
  <c r="AO393" i="18"/>
  <c r="X393" i="18"/>
  <c r="Y393" i="18" s="1"/>
  <c r="AO392" i="18"/>
  <c r="X392" i="18"/>
  <c r="Y392" i="18" s="1"/>
  <c r="AO391" i="18"/>
  <c r="X391" i="18"/>
  <c r="Y391" i="18" s="1"/>
  <c r="AO390" i="18"/>
  <c r="X390" i="18"/>
  <c r="AO389" i="18"/>
  <c r="X389" i="18"/>
  <c r="AO388" i="18"/>
  <c r="X388" i="18"/>
  <c r="Y388" i="18" s="1"/>
  <c r="AO387" i="18"/>
  <c r="X387" i="18"/>
  <c r="AO386" i="18"/>
  <c r="X386" i="18"/>
  <c r="AO385" i="18"/>
  <c r="X385" i="18"/>
  <c r="Y385" i="18" s="1"/>
  <c r="AO384" i="18"/>
  <c r="X384" i="18"/>
  <c r="AO383" i="18"/>
  <c r="X383" i="18"/>
  <c r="AO382" i="18"/>
  <c r="X382" i="18"/>
  <c r="AO381" i="18"/>
  <c r="X381" i="18"/>
  <c r="AO380" i="18"/>
  <c r="X380" i="18"/>
  <c r="Y380" i="18" s="1"/>
  <c r="AU379" i="18"/>
  <c r="AO379" i="18"/>
  <c r="X379" i="18"/>
  <c r="AO378" i="18"/>
  <c r="X378" i="18"/>
  <c r="AU377" i="18"/>
  <c r="AO377" i="18"/>
  <c r="X377" i="18"/>
  <c r="AO376" i="18"/>
  <c r="X376" i="18"/>
  <c r="AO375" i="18"/>
  <c r="X375" i="18"/>
  <c r="AO374" i="18"/>
  <c r="X374" i="18"/>
  <c r="AO373" i="18"/>
  <c r="X373" i="18"/>
  <c r="AO372" i="18"/>
  <c r="X372" i="18"/>
  <c r="AO371" i="18"/>
  <c r="X371" i="18"/>
  <c r="AO370" i="18"/>
  <c r="X370" i="18"/>
  <c r="Y370" i="18" s="1"/>
  <c r="AO369" i="18"/>
  <c r="X369" i="18"/>
  <c r="AO368" i="18"/>
  <c r="X368" i="18"/>
  <c r="Y368" i="18" s="1"/>
  <c r="AO367" i="18"/>
  <c r="X367" i="18"/>
  <c r="AO366" i="18"/>
  <c r="X366" i="18"/>
  <c r="AO365" i="18"/>
  <c r="X365" i="18"/>
  <c r="AO364" i="18"/>
  <c r="X364" i="18"/>
  <c r="AO363" i="18"/>
  <c r="X363" i="18"/>
  <c r="AO362" i="18"/>
  <c r="X362" i="18"/>
  <c r="AO361" i="18"/>
  <c r="X361" i="18"/>
  <c r="AO360" i="18"/>
  <c r="X360" i="18"/>
  <c r="AO359" i="18"/>
  <c r="X359" i="18"/>
  <c r="AO358" i="18"/>
  <c r="X358" i="18"/>
  <c r="AO357" i="18"/>
  <c r="X357" i="18"/>
  <c r="AO356" i="18"/>
  <c r="X356" i="18"/>
  <c r="AO355" i="18"/>
  <c r="X355" i="18"/>
  <c r="AO354" i="18"/>
  <c r="X354" i="18"/>
  <c r="AO353" i="18"/>
  <c r="X353" i="18"/>
  <c r="AO352" i="18"/>
  <c r="X352" i="18"/>
  <c r="AO351" i="18"/>
  <c r="X351" i="18"/>
  <c r="AU350" i="18"/>
  <c r="AO350" i="18"/>
  <c r="X350" i="18"/>
  <c r="AO349" i="18"/>
  <c r="X349" i="18"/>
  <c r="Y349" i="18" s="1"/>
  <c r="AO348" i="18"/>
  <c r="X348" i="18"/>
  <c r="AO347" i="18"/>
  <c r="X347" i="18"/>
  <c r="Y347" i="18" s="1"/>
  <c r="AO346" i="18"/>
  <c r="X346" i="18"/>
  <c r="AO345" i="18"/>
  <c r="X345" i="18"/>
  <c r="AO344" i="18"/>
  <c r="X344" i="18"/>
  <c r="AU343" i="18"/>
  <c r="AO343" i="18"/>
  <c r="X343" i="18"/>
  <c r="AO342" i="18"/>
  <c r="X342" i="18"/>
  <c r="AO341" i="18"/>
  <c r="X341" i="18"/>
  <c r="AO340" i="18"/>
  <c r="X340" i="18"/>
  <c r="AO339" i="18"/>
  <c r="X339" i="18"/>
  <c r="AO338" i="18"/>
  <c r="X338" i="18"/>
  <c r="AO337" i="18"/>
  <c r="X337" i="18"/>
  <c r="AO336" i="18"/>
  <c r="X336" i="18"/>
  <c r="AO335" i="18"/>
  <c r="X335" i="18"/>
  <c r="AO334" i="18"/>
  <c r="X334" i="18"/>
  <c r="AO333" i="18"/>
  <c r="X333" i="18"/>
  <c r="AO332" i="18"/>
  <c r="X332" i="18"/>
  <c r="AO331" i="18"/>
  <c r="X331" i="18"/>
  <c r="AO330" i="18"/>
  <c r="X330" i="18"/>
  <c r="Y330" i="18" s="1"/>
  <c r="AO329" i="18"/>
  <c r="X329" i="18"/>
  <c r="Y329" i="18" s="1"/>
  <c r="AU328" i="18"/>
  <c r="AO328" i="18"/>
  <c r="X328" i="18"/>
  <c r="AO327" i="18"/>
  <c r="X327" i="18"/>
  <c r="AU326" i="18"/>
  <c r="AO326" i="18"/>
  <c r="X326" i="18"/>
  <c r="AU325" i="18"/>
  <c r="AO325" i="18"/>
  <c r="X325" i="18"/>
  <c r="AU324" i="18"/>
  <c r="AO324" i="18"/>
  <c r="X324" i="18"/>
  <c r="AU323" i="18"/>
  <c r="AO323" i="18"/>
  <c r="X323" i="18"/>
  <c r="AO322" i="18"/>
  <c r="X322" i="18"/>
  <c r="AU321" i="18"/>
  <c r="AO321" i="18"/>
  <c r="X321" i="18"/>
  <c r="AU320" i="18"/>
  <c r="AO320" i="18"/>
  <c r="X320" i="18"/>
  <c r="AU319" i="18"/>
  <c r="AO319" i="18"/>
  <c r="X319" i="18"/>
  <c r="AU318" i="18"/>
  <c r="AO318" i="18"/>
  <c r="X318" i="18"/>
  <c r="AU317" i="18"/>
  <c r="AO317" i="18"/>
  <c r="X317" i="18"/>
  <c r="AO316" i="18"/>
  <c r="X316" i="18"/>
  <c r="AO315" i="18"/>
  <c r="X315" i="18"/>
  <c r="AO314" i="18"/>
  <c r="X314" i="18"/>
  <c r="Y314" i="18" s="1"/>
  <c r="AO313" i="18"/>
  <c r="X313" i="18"/>
  <c r="AO312" i="18"/>
  <c r="X312" i="18"/>
  <c r="AO311" i="18"/>
  <c r="X311" i="18"/>
  <c r="Y311" i="18" s="1"/>
  <c r="AO310" i="18"/>
  <c r="X310" i="18"/>
  <c r="AO309" i="18"/>
  <c r="X309" i="18"/>
  <c r="AO308" i="18"/>
  <c r="X308" i="18"/>
  <c r="Y308" i="18" s="1"/>
  <c r="AO307" i="18"/>
  <c r="X307" i="18"/>
  <c r="Y307" i="18" s="1"/>
  <c r="AU306" i="18"/>
  <c r="AO306" i="18"/>
  <c r="X306" i="18"/>
  <c r="AO305" i="18"/>
  <c r="X305" i="18"/>
  <c r="Y305" i="18" s="1"/>
  <c r="AU304" i="18"/>
  <c r="AO304" i="18"/>
  <c r="X304" i="18"/>
  <c r="AO303" i="18"/>
  <c r="X303" i="18"/>
  <c r="Y303" i="18" s="1"/>
  <c r="AO302" i="18"/>
  <c r="X302" i="18"/>
  <c r="Y302" i="18" s="1"/>
  <c r="AO301" i="18"/>
  <c r="X301" i="18"/>
  <c r="AO300" i="18"/>
  <c r="X300" i="18"/>
  <c r="AO299" i="18"/>
  <c r="X299" i="18"/>
  <c r="AO298" i="18"/>
  <c r="X298" i="18"/>
  <c r="AO297" i="18"/>
  <c r="X297" i="18"/>
  <c r="AO296" i="18"/>
  <c r="X296" i="18"/>
  <c r="Y296" i="18" s="1"/>
  <c r="AO295" i="18"/>
  <c r="X295" i="18"/>
  <c r="AU294" i="18"/>
  <c r="AO294" i="18"/>
  <c r="X294" i="18"/>
  <c r="AU293" i="18"/>
  <c r="AO293" i="18"/>
  <c r="X293" i="18"/>
  <c r="AO292" i="18"/>
  <c r="X292" i="18"/>
  <c r="AU291" i="18"/>
  <c r="AO291" i="18"/>
  <c r="X291" i="18"/>
  <c r="AU290" i="18"/>
  <c r="AO290" i="18"/>
  <c r="X290" i="18"/>
  <c r="AU289" i="18"/>
  <c r="AO289" i="18"/>
  <c r="X289" i="18"/>
  <c r="AO288" i="18"/>
  <c r="X288" i="18"/>
  <c r="AU287" i="18"/>
  <c r="AO287" i="18"/>
  <c r="X287" i="18"/>
  <c r="AU286" i="18"/>
  <c r="AO286" i="18"/>
  <c r="X286" i="18"/>
  <c r="AO285" i="18"/>
  <c r="X285" i="18"/>
  <c r="AU284" i="18"/>
  <c r="AO284" i="18"/>
  <c r="X284" i="18"/>
  <c r="AU283" i="18"/>
  <c r="AO283" i="18"/>
  <c r="X283" i="18"/>
  <c r="AO282" i="18"/>
  <c r="X282" i="18"/>
  <c r="AU281" i="18"/>
  <c r="AO281" i="18"/>
  <c r="X281" i="18"/>
  <c r="AO280" i="18"/>
  <c r="X280" i="18"/>
  <c r="Y280" i="18" s="1"/>
  <c r="AO279" i="18"/>
  <c r="X279" i="18"/>
  <c r="Y279" i="18" s="1"/>
  <c r="AO278" i="18"/>
  <c r="X278" i="18"/>
  <c r="Y278" i="18" s="1"/>
  <c r="AU277" i="18"/>
  <c r="AO277" i="18"/>
  <c r="X277" i="18"/>
  <c r="AO276" i="18"/>
  <c r="X276" i="18"/>
  <c r="AU275" i="18"/>
  <c r="AO275" i="18"/>
  <c r="X275" i="18"/>
  <c r="AO274" i="18"/>
  <c r="X274" i="18"/>
  <c r="AU273" i="18"/>
  <c r="AO273" i="18"/>
  <c r="X273" i="18"/>
  <c r="AU272" i="18"/>
  <c r="AO272" i="18"/>
  <c r="X272" i="18"/>
  <c r="AO271" i="18"/>
  <c r="X271" i="18"/>
  <c r="AU270" i="18"/>
  <c r="AO270" i="18"/>
  <c r="X270" i="18"/>
  <c r="AO269" i="18"/>
  <c r="X269" i="18"/>
  <c r="AO268" i="18"/>
  <c r="X268" i="18"/>
  <c r="AU267" i="18"/>
  <c r="AO267" i="18"/>
  <c r="X267" i="18"/>
  <c r="AO266" i="18"/>
  <c r="X266" i="18"/>
  <c r="AO265" i="18"/>
  <c r="X265" i="18"/>
  <c r="AO264" i="18"/>
  <c r="X264" i="18"/>
  <c r="AO263" i="18"/>
  <c r="X263" i="18"/>
  <c r="AO262" i="18"/>
  <c r="X262" i="18"/>
  <c r="AO261" i="18"/>
  <c r="X261" i="18"/>
  <c r="AU260" i="18"/>
  <c r="AO260" i="18"/>
  <c r="X260" i="18"/>
  <c r="AO259" i="18"/>
  <c r="X259" i="18"/>
  <c r="AO258" i="18"/>
  <c r="X258" i="18"/>
  <c r="AO257" i="18"/>
  <c r="X257" i="18"/>
  <c r="Y257" i="18" s="1"/>
  <c r="AO256" i="18"/>
  <c r="X256" i="18"/>
  <c r="Y256" i="18" s="1"/>
  <c r="AO255" i="18"/>
  <c r="X255" i="18"/>
  <c r="AO254" i="18"/>
  <c r="X254" i="18"/>
  <c r="AO253" i="18"/>
  <c r="X253" i="18"/>
  <c r="AO252" i="18"/>
  <c r="X252" i="18"/>
  <c r="Y252" i="18" s="1"/>
  <c r="AO251" i="18"/>
  <c r="X251" i="18"/>
  <c r="AO250" i="18"/>
  <c r="X250" i="18"/>
  <c r="Y250" i="18" s="1"/>
  <c r="AO249" i="18"/>
  <c r="X249" i="18"/>
  <c r="AO248" i="18"/>
  <c r="X248" i="18"/>
  <c r="Y248" i="18" s="1"/>
  <c r="AO247" i="18"/>
  <c r="X247" i="18"/>
  <c r="Y247" i="18" s="1"/>
  <c r="AO246" i="18"/>
  <c r="X246" i="18"/>
  <c r="AO245" i="18"/>
  <c r="X245" i="18"/>
  <c r="AO244" i="18"/>
  <c r="X244" i="18"/>
  <c r="AO243" i="18"/>
  <c r="X243" i="18"/>
  <c r="AO242" i="18"/>
  <c r="X242" i="18"/>
  <c r="AO241" i="18"/>
  <c r="X241" i="18"/>
  <c r="AO240" i="18"/>
  <c r="X240" i="18"/>
  <c r="AO239" i="18"/>
  <c r="X239" i="18"/>
  <c r="AO238" i="18"/>
  <c r="X238" i="18"/>
  <c r="AO237" i="18"/>
  <c r="X237" i="18"/>
  <c r="AO236" i="18"/>
  <c r="X236" i="18"/>
  <c r="Y236" i="18" s="1"/>
  <c r="AO235" i="18"/>
  <c r="X235" i="18"/>
  <c r="AO234" i="18"/>
  <c r="X234" i="18"/>
  <c r="AO233" i="18"/>
  <c r="X233" i="18"/>
  <c r="AO232" i="18"/>
  <c r="X232" i="18"/>
  <c r="AO231" i="18"/>
  <c r="X231" i="18"/>
  <c r="AO230" i="18"/>
  <c r="X230" i="18"/>
  <c r="AO229" i="18"/>
  <c r="X229" i="18"/>
  <c r="AO228" i="18"/>
  <c r="X228" i="18"/>
  <c r="AO227" i="18"/>
  <c r="X227" i="18"/>
  <c r="AO226" i="18"/>
  <c r="X226" i="18"/>
  <c r="AO225" i="18"/>
  <c r="X225" i="18"/>
  <c r="AO224" i="18"/>
  <c r="X224" i="18"/>
  <c r="AO223" i="18"/>
  <c r="X223" i="18"/>
  <c r="AO222" i="18"/>
  <c r="X222" i="18"/>
  <c r="AO221" i="18"/>
  <c r="X221" i="18"/>
  <c r="AO220" i="18"/>
  <c r="X220" i="18"/>
  <c r="AO219" i="18"/>
  <c r="X219" i="18"/>
  <c r="AO218" i="18"/>
  <c r="X218" i="18"/>
  <c r="AO217" i="18"/>
  <c r="X217" i="18"/>
  <c r="AO216" i="18"/>
  <c r="X216" i="18"/>
  <c r="AO215" i="18"/>
  <c r="X215" i="18"/>
  <c r="AO214" i="18"/>
  <c r="X214" i="18"/>
  <c r="AO213" i="18"/>
  <c r="X213" i="18"/>
  <c r="Y213" i="18" s="1"/>
  <c r="AO212" i="18"/>
  <c r="X212" i="18"/>
  <c r="AO211" i="18"/>
  <c r="X211" i="18"/>
  <c r="AO210" i="18"/>
  <c r="X210" i="18"/>
  <c r="AO209" i="18"/>
  <c r="X209" i="18"/>
  <c r="AO208" i="18"/>
  <c r="X208" i="18"/>
  <c r="Y208" i="18" s="1"/>
  <c r="AO207" i="18"/>
  <c r="X207" i="18"/>
  <c r="Y207" i="18" s="1"/>
  <c r="AO206" i="18"/>
  <c r="X206" i="18"/>
  <c r="AO205" i="18"/>
  <c r="X205" i="18"/>
  <c r="AO204" i="18"/>
  <c r="X204" i="18"/>
  <c r="AO203" i="18"/>
  <c r="X203" i="18"/>
  <c r="AO202" i="18"/>
  <c r="X202" i="18"/>
  <c r="Y202" i="18" s="1"/>
  <c r="AO201" i="18"/>
  <c r="X201" i="18"/>
  <c r="AO200" i="18"/>
  <c r="X200" i="18"/>
  <c r="AO199" i="18"/>
  <c r="X199" i="18"/>
  <c r="AO198" i="18"/>
  <c r="X198" i="18"/>
  <c r="AU197" i="18"/>
  <c r="AO197" i="18"/>
  <c r="X197" i="18"/>
  <c r="AO196" i="18"/>
  <c r="X196" i="18"/>
  <c r="AO195" i="18"/>
  <c r="X195" i="18"/>
  <c r="AU194" i="18"/>
  <c r="AO194" i="18"/>
  <c r="X194" i="18"/>
  <c r="AO193" i="18"/>
  <c r="X193" i="18"/>
  <c r="AO192" i="18"/>
  <c r="X192" i="18"/>
  <c r="Y192" i="18" s="1"/>
  <c r="AO191" i="18"/>
  <c r="X191" i="18"/>
  <c r="AO190" i="18"/>
  <c r="X190" i="18"/>
  <c r="AO189" i="18"/>
  <c r="X189" i="18"/>
  <c r="AO188" i="18"/>
  <c r="X188" i="18"/>
  <c r="AU187" i="18"/>
  <c r="AO187" i="18"/>
  <c r="X187" i="18"/>
  <c r="AO186" i="18"/>
  <c r="X186" i="18"/>
  <c r="AU185" i="18"/>
  <c r="AO185" i="18"/>
  <c r="X185" i="18"/>
  <c r="AO184" i="18"/>
  <c r="X184" i="18"/>
  <c r="AO183" i="18"/>
  <c r="X183" i="18"/>
  <c r="AO182" i="18"/>
  <c r="X182" i="18"/>
  <c r="AO181" i="18"/>
  <c r="X181" i="18"/>
  <c r="AO180" i="18"/>
  <c r="X180" i="18"/>
  <c r="Y180" i="18" s="1"/>
  <c r="AO179" i="18"/>
  <c r="X179" i="18"/>
  <c r="AO178" i="18"/>
  <c r="X178" i="18"/>
  <c r="AO177" i="18"/>
  <c r="X177" i="18"/>
  <c r="AO176" i="18"/>
  <c r="X176" i="18"/>
  <c r="AO175" i="18"/>
  <c r="X175" i="18"/>
  <c r="AU174" i="18"/>
  <c r="AO174" i="18"/>
  <c r="X174" i="18"/>
  <c r="AO173" i="18"/>
  <c r="X173" i="18"/>
  <c r="AO172" i="18"/>
  <c r="X172" i="18"/>
  <c r="AO171" i="18"/>
  <c r="X171" i="18"/>
  <c r="AO170" i="18"/>
  <c r="X170" i="18"/>
  <c r="AU169" i="18"/>
  <c r="AO169" i="18"/>
  <c r="X169" i="18"/>
  <c r="AO168" i="18"/>
  <c r="X168" i="18"/>
  <c r="AO167" i="18"/>
  <c r="X167" i="18"/>
  <c r="AO166" i="18"/>
  <c r="X166" i="18"/>
  <c r="AU165" i="18"/>
  <c r="AO165" i="18"/>
  <c r="X165" i="18"/>
  <c r="AU164" i="18"/>
  <c r="AO164" i="18"/>
  <c r="X164" i="18"/>
  <c r="AO163" i="18"/>
  <c r="X163" i="18"/>
  <c r="AU162" i="18"/>
  <c r="AO162" i="18"/>
  <c r="X162" i="18"/>
  <c r="AU161" i="18"/>
  <c r="AO161" i="18"/>
  <c r="X161" i="18"/>
  <c r="AO160" i="18"/>
  <c r="X160" i="18"/>
  <c r="AO159" i="18"/>
  <c r="X159" i="18"/>
  <c r="AO158" i="18"/>
  <c r="AO157" i="18"/>
  <c r="X157" i="18"/>
  <c r="AO156" i="18"/>
  <c r="X156" i="18"/>
  <c r="AO155" i="18"/>
  <c r="X155" i="18"/>
  <c r="AO154" i="18"/>
  <c r="X154" i="18"/>
  <c r="AO153" i="18"/>
  <c r="X153" i="18"/>
  <c r="AO152" i="18"/>
  <c r="X152" i="18"/>
  <c r="AO151" i="18"/>
  <c r="X151" i="18"/>
  <c r="AO150" i="18"/>
  <c r="X150" i="18"/>
  <c r="AO149" i="18"/>
  <c r="X149" i="18"/>
  <c r="AO148" i="18"/>
  <c r="X148" i="18"/>
  <c r="AO147" i="18"/>
  <c r="X147" i="18"/>
  <c r="AO146" i="18"/>
  <c r="X146" i="18"/>
  <c r="AU145" i="18"/>
  <c r="AO145" i="18"/>
  <c r="X145" i="18"/>
  <c r="AO144" i="18"/>
  <c r="X144" i="18"/>
  <c r="AU143" i="18"/>
  <c r="AO143" i="18"/>
  <c r="X143" i="18"/>
  <c r="AO142" i="18"/>
  <c r="X142" i="18"/>
  <c r="AO141" i="18"/>
  <c r="X141" i="18"/>
  <c r="AO140" i="18"/>
  <c r="X140" i="18"/>
  <c r="Y140" i="18" s="1"/>
  <c r="AU139" i="18"/>
  <c r="AO139" i="18"/>
  <c r="X139" i="18"/>
  <c r="AO138" i="18"/>
  <c r="X138" i="18"/>
  <c r="AU137" i="18"/>
  <c r="AO137" i="18"/>
  <c r="X137" i="18"/>
  <c r="AU136" i="18"/>
  <c r="AO136" i="18"/>
  <c r="X136" i="18"/>
  <c r="AO135" i="18"/>
  <c r="X135" i="18"/>
  <c r="AO134" i="18"/>
  <c r="X134" i="18"/>
  <c r="AU133" i="18"/>
  <c r="AO133" i="18"/>
  <c r="X133" i="18"/>
  <c r="AO132" i="18"/>
  <c r="X132" i="18"/>
  <c r="AO131" i="18"/>
  <c r="X131" i="18"/>
  <c r="AO130" i="18"/>
  <c r="X130" i="18"/>
  <c r="AU129" i="18"/>
  <c r="AO129" i="18"/>
  <c r="X129" i="18"/>
  <c r="AO128" i="18"/>
  <c r="X128" i="18"/>
  <c r="Y128" i="18" s="1"/>
  <c r="AU127" i="18"/>
  <c r="AO127" i="18"/>
  <c r="X127" i="18"/>
  <c r="AU126" i="18"/>
  <c r="AO126" i="18"/>
  <c r="X126" i="18"/>
  <c r="AO125" i="18"/>
  <c r="X125" i="18"/>
  <c r="Y125" i="18" s="1"/>
  <c r="AO124" i="18"/>
  <c r="X124" i="18"/>
  <c r="Y124" i="18" s="1"/>
  <c r="AO123" i="18"/>
  <c r="X123" i="18"/>
  <c r="Y123" i="18" s="1"/>
  <c r="AO122" i="18"/>
  <c r="X122" i="18"/>
  <c r="AO121" i="18"/>
  <c r="X121" i="18"/>
  <c r="AO120" i="18"/>
  <c r="X120" i="18"/>
  <c r="AO119" i="18"/>
  <c r="X119" i="18"/>
  <c r="Y119" i="18" s="1"/>
  <c r="AU118" i="18"/>
  <c r="AO118" i="18"/>
  <c r="X118" i="18"/>
  <c r="AO117" i="18"/>
  <c r="X117" i="18"/>
  <c r="Y117" i="18" s="1"/>
  <c r="AO116" i="18"/>
  <c r="X116" i="18"/>
  <c r="AU115" i="18"/>
  <c r="AO115" i="18"/>
  <c r="X115" i="18"/>
  <c r="AO114" i="18"/>
  <c r="X114" i="18"/>
  <c r="AU113" i="18"/>
  <c r="AO113" i="18"/>
  <c r="X113" i="18"/>
  <c r="AU112" i="18"/>
  <c r="AO112" i="18"/>
  <c r="X112" i="18"/>
  <c r="AO111" i="18"/>
  <c r="X111" i="18"/>
  <c r="AO110" i="18"/>
  <c r="X110" i="18"/>
  <c r="AU109" i="18"/>
  <c r="AO109" i="18"/>
  <c r="X109" i="18"/>
  <c r="AO108" i="18"/>
  <c r="X108" i="18"/>
  <c r="Y108" i="18" s="1"/>
  <c r="AO107" i="18"/>
  <c r="X107" i="18"/>
  <c r="Y107" i="18" s="1"/>
  <c r="AO106" i="18"/>
  <c r="X106" i="18"/>
  <c r="AO105" i="18"/>
  <c r="X105" i="18"/>
  <c r="AO104" i="18"/>
  <c r="X104" i="18"/>
  <c r="AO103" i="18"/>
  <c r="X103" i="18"/>
  <c r="AO102" i="18"/>
  <c r="X102" i="18"/>
  <c r="AO101" i="18"/>
  <c r="X101" i="18"/>
  <c r="Y101" i="18" s="1"/>
  <c r="AO100" i="18"/>
  <c r="X100" i="18"/>
  <c r="AO99" i="18"/>
  <c r="X99" i="18"/>
  <c r="AO98" i="18"/>
  <c r="X98" i="18"/>
  <c r="AU97" i="18"/>
  <c r="AO97" i="18"/>
  <c r="X97" i="18"/>
  <c r="AO96" i="18"/>
  <c r="X96" i="18"/>
  <c r="AO95" i="18"/>
  <c r="X95" i="18"/>
  <c r="AO94" i="18"/>
  <c r="X94" i="18"/>
  <c r="AO93" i="18"/>
  <c r="X93" i="18"/>
  <c r="AO92" i="18"/>
  <c r="X92" i="18"/>
  <c r="Y92" i="18" s="1"/>
  <c r="AO91" i="18"/>
  <c r="X91" i="18"/>
  <c r="AO90" i="18"/>
  <c r="X90" i="18"/>
  <c r="AO89" i="18"/>
  <c r="X89" i="18"/>
  <c r="AO88" i="18"/>
  <c r="X88" i="18"/>
  <c r="Y88" i="18" s="1"/>
  <c r="AO87" i="18"/>
  <c r="X87" i="18"/>
  <c r="AO86" i="18"/>
  <c r="X86" i="18"/>
  <c r="AO85" i="18"/>
  <c r="X85" i="18"/>
  <c r="AO84" i="18"/>
  <c r="X84" i="18"/>
  <c r="AO83" i="18"/>
  <c r="X83" i="18"/>
  <c r="AO82" i="18"/>
  <c r="X82" i="18"/>
  <c r="AU81" i="18"/>
  <c r="AO81" i="18"/>
  <c r="X81" i="18"/>
  <c r="AO80" i="18"/>
  <c r="X80" i="18"/>
  <c r="AO79" i="18"/>
  <c r="X79" i="18"/>
  <c r="AO78" i="18"/>
  <c r="X78" i="18"/>
  <c r="AO77" i="18"/>
  <c r="X77" i="18"/>
  <c r="AO76" i="18"/>
  <c r="X76" i="18"/>
  <c r="AU75" i="18"/>
  <c r="AO75" i="18"/>
  <c r="X75" i="18"/>
  <c r="AO74" i="18"/>
  <c r="X74" i="18"/>
  <c r="AU73" i="18"/>
  <c r="AO73" i="18"/>
  <c r="X73" i="18"/>
  <c r="AO72" i="18"/>
  <c r="X72" i="18"/>
  <c r="AU71" i="18"/>
  <c r="AO71" i="18"/>
  <c r="X71" i="18"/>
  <c r="AO70" i="18"/>
  <c r="X70" i="18"/>
  <c r="Y70" i="18" s="1"/>
  <c r="AO69" i="18"/>
  <c r="X69" i="18"/>
  <c r="AO68" i="18"/>
  <c r="X68" i="18"/>
  <c r="AO67" i="18"/>
  <c r="X67" i="18"/>
  <c r="AO66" i="18"/>
  <c r="X66" i="18"/>
  <c r="AO65" i="18"/>
  <c r="X65" i="18"/>
  <c r="Y65" i="18" s="1"/>
  <c r="AO64" i="18"/>
  <c r="X64" i="18"/>
  <c r="Y64" i="18" s="1"/>
  <c r="AO63" i="18"/>
  <c r="X63" i="18"/>
  <c r="AO62" i="18"/>
  <c r="X62" i="18"/>
  <c r="Y62" i="18" s="1"/>
  <c r="AO61" i="18"/>
  <c r="X61" i="18"/>
  <c r="AU61" i="18" s="1"/>
  <c r="AO60" i="18"/>
  <c r="X60" i="18"/>
  <c r="AO59" i="18"/>
  <c r="X59" i="18"/>
  <c r="AO58" i="18"/>
  <c r="X58" i="18"/>
  <c r="AO57" i="18"/>
  <c r="X57" i="18"/>
  <c r="AO56" i="18"/>
  <c r="X56" i="18"/>
  <c r="Y56" i="18" s="1"/>
  <c r="AO55" i="18"/>
  <c r="X55" i="18"/>
  <c r="AU54" i="18"/>
  <c r="AO54" i="18"/>
  <c r="X54" i="18"/>
  <c r="AO53" i="18"/>
  <c r="X53" i="18"/>
  <c r="Y53" i="18" s="1"/>
  <c r="AU52" i="18"/>
  <c r="AO52" i="18"/>
  <c r="X52" i="18"/>
  <c r="AU51" i="18"/>
  <c r="AO51" i="18"/>
  <c r="X51" i="18"/>
  <c r="AU50" i="18"/>
  <c r="AO50" i="18"/>
  <c r="X50" i="18"/>
  <c r="AU49" i="18"/>
  <c r="AO49" i="18"/>
  <c r="X49" i="18"/>
  <c r="AU48" i="18"/>
  <c r="AO48" i="18"/>
  <c r="X48" i="18"/>
  <c r="AU47" i="18"/>
  <c r="AO47" i="18"/>
  <c r="X47" i="18"/>
  <c r="AO46" i="18"/>
  <c r="X46" i="18"/>
  <c r="Y46" i="18" s="1"/>
  <c r="AU45" i="18"/>
  <c r="AO45" i="18"/>
  <c r="X45" i="18"/>
  <c r="AU44" i="18"/>
  <c r="AO44" i="18"/>
  <c r="X44" i="18"/>
  <c r="AU43" i="18"/>
  <c r="AO43" i="18"/>
  <c r="X43" i="18"/>
  <c r="AU42" i="18"/>
  <c r="AO42" i="18"/>
  <c r="X42" i="18"/>
  <c r="AO41" i="18"/>
  <c r="X41" i="18"/>
  <c r="AO40" i="18"/>
  <c r="X40" i="18"/>
  <c r="AU39" i="18"/>
  <c r="AO39" i="18"/>
  <c r="X39" i="18"/>
  <c r="AU38" i="18"/>
  <c r="AO38" i="18"/>
  <c r="X38" i="18"/>
  <c r="AO37" i="18"/>
  <c r="X37" i="18"/>
  <c r="AU36" i="18"/>
  <c r="AO36" i="18"/>
  <c r="X36" i="18"/>
  <c r="AU35" i="18"/>
  <c r="AO35" i="18"/>
  <c r="X35" i="18"/>
  <c r="AU34" i="18"/>
  <c r="AO34" i="18"/>
  <c r="X34" i="18"/>
  <c r="AU33" i="18"/>
  <c r="AO33" i="18"/>
  <c r="X33" i="18"/>
  <c r="AU32" i="18"/>
  <c r="AO32" i="18"/>
  <c r="X32" i="18"/>
  <c r="AO31" i="18"/>
  <c r="X31" i="18"/>
  <c r="AU30" i="18"/>
  <c r="AO30" i="18"/>
  <c r="X30" i="18"/>
  <c r="AU29" i="18"/>
  <c r="AO29" i="18"/>
  <c r="AO28" i="18"/>
  <c r="X28" i="18"/>
  <c r="AU27" i="18"/>
  <c r="AO27" i="18"/>
  <c r="X27" i="18"/>
  <c r="AU26" i="18"/>
  <c r="AO26" i="18"/>
  <c r="X26" i="18"/>
  <c r="AU25" i="18"/>
  <c r="AO25" i="18"/>
  <c r="X25" i="18"/>
  <c r="AU24" i="18"/>
  <c r="AO24" i="18"/>
  <c r="X24" i="18"/>
  <c r="AO23" i="18"/>
  <c r="X23" i="18"/>
  <c r="AU22" i="18"/>
  <c r="AO22" i="18"/>
  <c r="X22" i="18"/>
  <c r="AU21" i="18"/>
  <c r="AO21" i="18"/>
  <c r="X21" i="18"/>
  <c r="AU20" i="18"/>
  <c r="AO20" i="18"/>
  <c r="X20" i="18"/>
  <c r="AU19" i="18"/>
  <c r="AO19" i="18"/>
  <c r="X19" i="18"/>
  <c r="AU18" i="18"/>
  <c r="AO18" i="18"/>
  <c r="X18" i="18"/>
  <c r="AU17" i="18"/>
  <c r="AO17" i="18"/>
  <c r="X17" i="18"/>
  <c r="AU16" i="18"/>
  <c r="AO16" i="18"/>
  <c r="AU15" i="18"/>
  <c r="AO15" i="18"/>
  <c r="X15" i="18"/>
  <c r="AU14" i="18"/>
  <c r="AO14" i="18"/>
  <c r="X14" i="18"/>
  <c r="AU13" i="18"/>
  <c r="AO13" i="18"/>
  <c r="X13" i="18"/>
  <c r="AU12" i="18"/>
  <c r="AO12" i="18"/>
  <c r="X12" i="18"/>
  <c r="AU11" i="18"/>
  <c r="AO11" i="18"/>
  <c r="X11" i="18"/>
  <c r="AU10" i="18"/>
  <c r="AO10" i="18"/>
  <c r="X10" i="18"/>
  <c r="AC9" i="18"/>
  <c r="D9" i="13"/>
  <c r="AU408" i="18" l="1"/>
  <c r="Y562" i="18"/>
  <c r="Y491" i="18"/>
  <c r="AU107" i="18"/>
  <c r="AU131" i="18"/>
  <c r="Y543" i="18"/>
  <c r="AU191" i="18"/>
  <c r="AU269" i="18"/>
  <c r="AU149" i="18"/>
  <c r="AU309" i="18"/>
  <c r="AU365" i="18"/>
  <c r="AU435" i="18"/>
  <c r="AU538" i="18"/>
  <c r="AU707" i="18"/>
  <c r="AU788" i="18"/>
  <c r="AU606" i="18"/>
  <c r="AU390" i="18"/>
  <c r="AU706" i="18"/>
  <c r="AU756" i="18"/>
  <c r="AU760" i="18"/>
  <c r="AU454" i="18"/>
  <c r="AU86" i="18"/>
  <c r="AU37" i="18"/>
  <c r="AU357" i="18"/>
  <c r="AU369" i="18"/>
  <c r="AU541" i="18"/>
  <c r="AU664" i="18"/>
  <c r="AU752" i="18"/>
  <c r="AU851" i="18"/>
  <c r="AU152" i="18"/>
  <c r="AU797" i="18"/>
  <c r="AU305" i="18"/>
  <c r="AU67" i="18"/>
  <c r="AU85" i="18"/>
  <c r="AU95" i="18"/>
  <c r="AU110" i="18"/>
  <c r="AU124" i="18"/>
  <c r="AU134" i="18"/>
  <c r="AU163" i="18"/>
  <c r="AU188" i="18"/>
  <c r="AU209" i="18"/>
  <c r="AU211" i="18"/>
  <c r="AU223" i="18"/>
  <c r="AU276" i="18"/>
  <c r="AU403" i="18"/>
  <c r="AU545" i="18"/>
  <c r="AU888" i="18"/>
  <c r="AU31" i="18"/>
  <c r="AU66" i="18"/>
  <c r="AU96" i="18"/>
  <c r="AU114" i="18"/>
  <c r="AU123" i="18"/>
  <c r="AU128" i="18"/>
  <c r="AU167" i="18"/>
  <c r="AU180" i="18"/>
  <c r="AU200" i="18"/>
  <c r="AU206" i="18"/>
  <c r="AU214" i="18"/>
  <c r="AU224" i="18"/>
  <c r="AU285" i="18"/>
  <c r="AU288" i="18"/>
  <c r="AU322" i="18"/>
  <c r="AU345" i="18"/>
  <c r="AU378" i="18"/>
  <c r="AU488" i="18"/>
  <c r="AU534" i="18"/>
  <c r="AU620" i="18"/>
  <c r="AU634" i="18"/>
  <c r="AU198" i="18"/>
  <c r="AU240" i="18"/>
  <c r="AU353" i="18"/>
  <c r="AU360" i="18"/>
  <c r="Y752" i="18"/>
  <c r="Y288" i="18"/>
  <c r="Y37" i="18"/>
  <c r="AU441" i="18"/>
  <c r="AU453" i="18"/>
  <c r="AU265" i="18"/>
  <c r="AU295" i="18"/>
  <c r="AU499" i="18"/>
  <c r="AU763" i="18"/>
  <c r="AU817" i="18"/>
  <c r="AU497" i="18"/>
  <c r="AU100" i="18"/>
  <c r="AU302" i="18"/>
  <c r="AU359" i="18"/>
  <c r="AU496" i="18"/>
  <c r="AU650" i="18"/>
  <c r="AU748" i="18"/>
  <c r="AU764" i="18"/>
  <c r="AU55" i="18"/>
  <c r="AU63" i="18"/>
  <c r="AU83" i="18"/>
  <c r="AU160" i="18"/>
  <c r="AU168" i="18"/>
  <c r="AU183" i="18"/>
  <c r="AU217" i="18"/>
  <c r="AU227" i="18"/>
  <c r="AU243" i="18"/>
  <c r="AU415" i="18"/>
  <c r="AU445" i="18"/>
  <c r="AU455" i="18"/>
  <c r="AU459" i="18"/>
  <c r="AU623" i="18"/>
  <c r="AU878" i="18"/>
  <c r="AU902" i="18"/>
  <c r="AU280" i="18"/>
  <c r="AU430" i="18"/>
  <c r="AU434" i="18"/>
  <c r="AU711" i="18"/>
  <c r="AU749" i="18"/>
  <c r="AU394" i="18"/>
  <c r="AU616" i="18"/>
  <c r="AU632" i="18"/>
  <c r="AU447" i="18"/>
  <c r="AU498" i="18"/>
  <c r="AU563" i="18"/>
  <c r="AU648" i="18"/>
  <c r="AU668" i="18"/>
  <c r="AU698" i="18"/>
  <c r="AU714" i="18"/>
  <c r="AU762" i="18"/>
  <c r="AU41" i="18"/>
  <c r="AU154" i="18"/>
  <c r="AU331" i="18"/>
  <c r="AU376" i="18"/>
  <c r="AU583" i="18"/>
  <c r="AU882" i="18"/>
  <c r="AU60" i="18"/>
  <c r="AU62" i="18"/>
  <c r="AU92" i="18"/>
  <c r="AU121" i="18"/>
  <c r="AU218" i="18"/>
  <c r="AU232" i="18"/>
  <c r="AU244" i="18"/>
  <c r="AU246" i="18"/>
  <c r="AU282" i="18"/>
  <c r="AU440" i="18"/>
  <c r="AU446" i="18"/>
  <c r="AU456" i="18"/>
  <c r="AU555" i="18"/>
  <c r="AU727" i="18"/>
  <c r="AU622" i="18"/>
  <c r="AU874" i="18"/>
  <c r="AU158" i="18"/>
  <c r="AU551" i="18"/>
  <c r="AU811" i="18"/>
  <c r="AU220" i="18"/>
  <c r="AU90" i="18"/>
  <c r="AU548" i="18"/>
  <c r="AU299" i="18"/>
  <c r="AU308" i="18"/>
  <c r="AU316" i="18"/>
  <c r="AU603" i="18"/>
  <c r="AU629" i="18"/>
  <c r="AU635" i="18"/>
  <c r="AU775" i="18"/>
  <c r="AU848" i="18"/>
  <c r="AU871" i="18"/>
  <c r="AU156" i="18"/>
  <c r="AU58" i="18"/>
  <c r="AU119" i="18"/>
  <c r="AU182" i="18"/>
  <c r="AU184" i="18"/>
  <c r="AU189" i="18"/>
  <c r="AU193" i="18"/>
  <c r="AU210" i="18"/>
  <c r="AU226" i="18"/>
  <c r="AU228" i="18"/>
  <c r="AU230" i="18"/>
  <c r="AU242" i="18"/>
  <c r="AU347" i="18"/>
  <c r="AU404" i="18"/>
  <c r="AU442" i="18"/>
  <c r="AU450" i="18"/>
  <c r="AU464" i="18"/>
  <c r="AU656" i="18"/>
  <c r="AU663" i="18"/>
  <c r="AU675" i="18"/>
  <c r="AU713" i="18"/>
  <c r="AU751" i="18"/>
  <c r="AU755" i="18"/>
  <c r="AU892" i="18"/>
  <c r="AU172" i="18"/>
  <c r="AU94" i="18"/>
  <c r="AU159" i="18"/>
  <c r="AU79" i="18"/>
  <c r="AU116" i="18"/>
  <c r="AU157" i="18"/>
  <c r="AU173" i="18"/>
  <c r="AU340" i="18"/>
  <c r="AU382" i="18"/>
  <c r="AU384" i="18"/>
  <c r="AU388" i="18"/>
  <c r="AU413" i="18"/>
  <c r="AU427" i="18"/>
  <c r="AU492" i="18"/>
  <c r="AU519" i="18"/>
  <c r="AU527" i="18"/>
  <c r="AU559" i="18"/>
  <c r="AU624" i="18"/>
  <c r="AU814" i="18"/>
  <c r="AU859" i="18"/>
  <c r="AU72" i="18"/>
  <c r="AU132" i="18"/>
  <c r="AU147" i="18"/>
  <c r="AU186" i="18"/>
  <c r="AU264" i="18"/>
  <c r="AU517" i="18"/>
  <c r="AU794" i="18"/>
  <c r="AU863" i="18"/>
  <c r="AU28" i="18"/>
  <c r="AU98" i="18"/>
  <c r="AU140" i="18"/>
  <c r="AU342" i="18"/>
  <c r="AU433" i="18"/>
  <c r="AU867" i="18"/>
  <c r="AU887" i="18"/>
  <c r="AU89" i="18"/>
  <c r="AU177" i="18"/>
  <c r="AU237" i="18"/>
  <c r="AU251" i="18"/>
  <c r="AU268" i="18"/>
  <c r="AU344" i="18"/>
  <c r="AU405" i="18"/>
  <c r="AU422" i="18"/>
  <c r="AU439" i="18"/>
  <c r="AU473" i="18"/>
  <c r="AU500" i="18"/>
  <c r="AU556" i="18"/>
  <c r="AU640" i="18"/>
  <c r="AU896" i="18"/>
  <c r="AU106" i="18"/>
  <c r="AU142" i="18"/>
  <c r="AU195" i="18"/>
  <c r="AU266" i="18"/>
  <c r="AU330" i="18"/>
  <c r="AU355" i="18"/>
  <c r="AU361" i="18"/>
  <c r="AU373" i="18"/>
  <c r="AU490" i="18"/>
  <c r="AU568" i="18"/>
  <c r="AU602" i="18"/>
  <c r="AU628" i="18"/>
  <c r="AU660" i="18"/>
  <c r="AU141" i="18"/>
  <c r="AU170" i="18"/>
  <c r="AU335" i="18"/>
  <c r="AU356" i="18"/>
  <c r="AU358" i="18"/>
  <c r="AU364" i="18"/>
  <c r="AU383" i="18"/>
  <c r="AU391" i="18"/>
  <c r="AU410" i="18"/>
  <c r="AU428" i="18"/>
  <c r="AU489" i="18"/>
  <c r="AU516" i="18"/>
  <c r="AU535" i="18"/>
  <c r="AU625" i="18"/>
  <c r="AU659" i="18"/>
  <c r="AU730" i="18"/>
  <c r="AU87" i="18"/>
  <c r="AU199" i="18"/>
  <c r="AU255" i="18"/>
  <c r="AU412" i="18"/>
  <c r="AU845" i="18"/>
  <c r="AU78" i="18"/>
  <c r="AU68" i="18"/>
  <c r="AU82" i="18"/>
  <c r="AU258" i="18"/>
  <c r="AU418" i="18"/>
  <c r="AU307" i="18"/>
  <c r="AU363" i="18"/>
  <c r="AU371" i="18"/>
  <c r="AU782" i="18"/>
  <c r="AU903" i="18"/>
  <c r="AU641" i="18"/>
  <c r="AU647" i="18"/>
  <c r="AU461" i="18"/>
  <c r="AU465" i="18"/>
  <c r="AU481" i="18"/>
  <c r="AU531" i="18"/>
  <c r="AU626" i="18"/>
  <c r="AU69" i="18"/>
  <c r="AU122" i="18"/>
  <c r="AU181" i="18"/>
  <c r="AU201" i="18"/>
  <c r="AU241" i="18"/>
  <c r="AU449" i="18"/>
  <c r="AU463" i="18"/>
  <c r="AU554" i="18"/>
  <c r="AU561" i="18"/>
  <c r="AU577" i="18"/>
  <c r="AU686" i="18"/>
  <c r="AU690" i="18"/>
  <c r="AU694" i="18"/>
  <c r="AU710" i="18"/>
  <c r="AU716" i="18"/>
  <c r="AU724" i="18"/>
  <c r="AU726" i="18"/>
  <c r="AU744" i="18"/>
  <c r="AU758" i="18"/>
  <c r="AU801" i="18"/>
  <c r="AU869" i="18"/>
  <c r="AU536" i="18"/>
  <c r="AU582" i="18"/>
  <c r="AU65" i="18"/>
  <c r="AU297" i="18"/>
  <c r="AU303" i="18"/>
  <c r="AU366" i="18"/>
  <c r="AU389" i="18"/>
  <c r="AU513" i="18"/>
  <c r="AU518" i="18"/>
  <c r="AU547" i="18"/>
  <c r="AU567" i="18"/>
  <c r="AU605" i="18"/>
  <c r="AU735" i="18"/>
  <c r="AU778" i="18"/>
  <c r="AU813" i="18"/>
  <c r="AU860" i="18"/>
  <c r="AU864" i="18"/>
  <c r="AU866" i="18"/>
  <c r="AU876" i="18"/>
  <c r="AU884" i="18"/>
  <c r="AU890" i="18"/>
  <c r="AU857" i="18"/>
  <c r="AU865" i="18"/>
  <c r="AU729" i="18"/>
  <c r="AU736" i="18"/>
  <c r="AU885" i="18"/>
  <c r="AU59" i="18"/>
  <c r="AU74" i="18"/>
  <c r="AU91" i="18"/>
  <c r="AU175" i="18"/>
  <c r="AU215" i="18"/>
  <c r="AU233" i="18"/>
  <c r="AU348" i="18"/>
  <c r="AU417" i="18"/>
  <c r="AU424" i="18"/>
  <c r="AU437" i="18"/>
  <c r="AU451" i="18"/>
  <c r="AU467" i="18"/>
  <c r="AU469" i="18"/>
  <c r="AU471" i="18"/>
  <c r="AU475" i="18"/>
  <c r="AU483" i="18"/>
  <c r="AU524" i="18"/>
  <c r="AU565" i="18"/>
  <c r="AU575" i="18"/>
  <c r="AU646" i="18"/>
  <c r="AU652" i="18"/>
  <c r="AU670" i="18"/>
  <c r="AU682" i="18"/>
  <c r="AU688" i="18"/>
  <c r="AU84" i="18"/>
  <c r="AU125" i="18"/>
  <c r="AU135" i="18"/>
  <c r="AU204" i="18"/>
  <c r="AU212" i="18"/>
  <c r="AU234" i="18"/>
  <c r="AU254" i="18"/>
  <c r="AU425" i="18"/>
  <c r="AU452" i="18"/>
  <c r="AU501" i="18"/>
  <c r="AU643" i="18"/>
  <c r="AU669" i="18"/>
  <c r="AU687" i="18"/>
  <c r="AU693" i="18"/>
  <c r="AU705" i="18"/>
  <c r="AU715" i="18"/>
  <c r="AU723" i="18"/>
  <c r="AU757" i="18"/>
  <c r="AU138" i="18"/>
  <c r="AU587" i="18"/>
  <c r="AU591" i="18"/>
  <c r="AU593" i="18"/>
  <c r="AU599" i="18"/>
  <c r="AU633" i="18"/>
  <c r="AU654" i="18"/>
  <c r="AU807" i="18"/>
  <c r="AU862" i="18"/>
  <c r="AU178" i="18"/>
  <c r="AU351" i="18"/>
  <c r="AU444" i="18"/>
  <c r="AU574" i="18"/>
  <c r="AU683" i="18"/>
  <c r="AU689" i="18"/>
  <c r="AU699" i="18"/>
  <c r="AU753" i="18"/>
  <c r="AU850" i="18"/>
  <c r="AU80" i="18"/>
  <c r="AU479" i="18"/>
  <c r="AU485" i="18"/>
  <c r="AU638" i="18"/>
  <c r="AU666" i="18"/>
  <c r="AU672" i="18"/>
  <c r="AU676" i="18"/>
  <c r="AU678" i="18"/>
  <c r="AU680" i="18"/>
  <c r="AU684" i="18"/>
  <c r="AU696" i="18"/>
  <c r="AU700" i="18"/>
  <c r="AU702" i="18"/>
  <c r="AU718" i="18"/>
  <c r="AU722" i="18"/>
  <c r="AU740" i="18"/>
  <c r="AU750" i="18"/>
  <c r="AU770" i="18"/>
  <c r="AU773" i="18"/>
  <c r="AU40" i="18"/>
  <c r="AU102" i="18"/>
  <c r="AU104" i="18"/>
  <c r="AU130" i="18"/>
  <c r="AU151" i="18"/>
  <c r="AU171" i="18"/>
  <c r="AU271" i="18"/>
  <c r="AU274" i="18"/>
  <c r="AU279" i="18"/>
  <c r="AU298" i="18"/>
  <c r="AU300" i="18"/>
  <c r="AU313" i="18"/>
  <c r="AU315" i="18"/>
  <c r="AU332" i="18"/>
  <c r="AU334" i="18"/>
  <c r="AU336" i="18"/>
  <c r="AU338" i="18"/>
  <c r="AU367" i="18"/>
  <c r="AU375" i="18"/>
  <c r="AU386" i="18"/>
  <c r="AU392" i="18"/>
  <c r="AU398" i="18"/>
  <c r="AU423" i="18"/>
  <c r="AU493" i="18"/>
  <c r="AU528" i="18"/>
  <c r="AU569" i="18"/>
  <c r="AU581" i="18"/>
  <c r="AU585" i="18"/>
  <c r="AU595" i="18"/>
  <c r="AU597" i="18"/>
  <c r="AU601" i="18"/>
  <c r="AU607" i="18"/>
  <c r="AU609" i="18"/>
  <c r="AU611" i="18"/>
  <c r="AU613" i="18"/>
  <c r="AU615" i="18"/>
  <c r="AU617" i="18"/>
  <c r="AU619" i="18"/>
  <c r="AU621" i="18"/>
  <c r="AU627" i="18"/>
  <c r="AU631" i="18"/>
  <c r="AU786" i="18"/>
  <c r="AU795" i="18"/>
  <c r="AU809" i="18"/>
  <c r="AU856" i="18"/>
  <c r="AU880" i="18"/>
  <c r="AU57" i="18"/>
  <c r="AU93" i="18"/>
  <c r="AU120" i="18"/>
  <c r="AU144" i="18"/>
  <c r="AU166" i="18"/>
  <c r="AU179" i="18"/>
  <c r="AU190" i="18"/>
  <c r="AU203" i="18"/>
  <c r="AU205" i="18"/>
  <c r="AU219" i="18"/>
  <c r="AU221" i="18"/>
  <c r="AU225" i="18"/>
  <c r="AU229" i="18"/>
  <c r="AU231" i="18"/>
  <c r="AU235" i="18"/>
  <c r="AU239" i="18"/>
  <c r="AU245" i="18"/>
  <c r="AU249" i="18"/>
  <c r="AU253" i="18"/>
  <c r="AU259" i="18"/>
  <c r="AU327" i="18"/>
  <c r="AU346" i="18"/>
  <c r="AU429" i="18"/>
  <c r="AU448" i="18"/>
  <c r="AU458" i="18"/>
  <c r="AU460" i="18"/>
  <c r="AU466" i="18"/>
  <c r="AU472" i="18"/>
  <c r="AU474" i="18"/>
  <c r="AU476" i="18"/>
  <c r="AU478" i="18"/>
  <c r="AU480" i="18"/>
  <c r="AU482" i="18"/>
  <c r="AU484" i="18"/>
  <c r="AU564" i="18"/>
  <c r="AU576" i="18"/>
  <c r="AU578" i="18"/>
  <c r="AU649" i="18"/>
  <c r="AU651" i="18"/>
  <c r="AU667" i="18"/>
  <c r="AU671" i="18"/>
  <c r="AU679" i="18"/>
  <c r="AU685" i="18"/>
  <c r="AU691" i="18"/>
  <c r="AU695" i="18"/>
  <c r="AU701" i="18"/>
  <c r="AU717" i="18"/>
  <c r="AU719" i="18"/>
  <c r="AU721" i="18"/>
  <c r="AU739" i="18"/>
  <c r="AU743" i="18"/>
  <c r="AU759" i="18"/>
  <c r="AU765" i="18"/>
  <c r="AU23" i="18"/>
  <c r="AU76" i="18"/>
  <c r="AU99" i="18"/>
  <c r="AU103" i="18"/>
  <c r="AU105" i="18"/>
  <c r="AU148" i="18"/>
  <c r="AU150" i="18"/>
  <c r="AU196" i="18"/>
  <c r="AU261" i="18"/>
  <c r="AU263" i="18"/>
  <c r="AU310" i="18"/>
  <c r="AU312" i="18"/>
  <c r="AU329" i="18"/>
  <c r="AU333" i="18"/>
  <c r="AU337" i="18"/>
  <c r="AU339" i="18"/>
  <c r="AU341" i="18"/>
  <c r="AU352" i="18"/>
  <c r="AU362" i="18"/>
  <c r="AU374" i="18"/>
  <c r="AU381" i="18"/>
  <c r="AU387" i="18"/>
  <c r="AU393" i="18"/>
  <c r="AU395" i="18"/>
  <c r="AU397" i="18"/>
  <c r="AU529" i="18"/>
  <c r="AU544" i="18"/>
  <c r="AU550" i="18"/>
  <c r="AU552" i="18"/>
  <c r="AU584" i="18"/>
  <c r="AU586" i="18"/>
  <c r="AU590" i="18"/>
  <c r="AU592" i="18"/>
  <c r="AU596" i="18"/>
  <c r="AU598" i="18"/>
  <c r="AU600" i="18"/>
  <c r="AU608" i="18"/>
  <c r="AU614" i="18"/>
  <c r="AU734" i="18"/>
  <c r="AU810" i="18"/>
  <c r="AU812" i="18"/>
  <c r="AU861" i="18"/>
  <c r="AU872" i="18"/>
  <c r="AU881" i="18"/>
  <c r="AU904" i="18"/>
  <c r="AU875" i="18"/>
  <c r="AU709" i="18"/>
  <c r="AU117" i="18"/>
  <c r="AU296" i="18"/>
  <c r="Y430" i="18"/>
  <c r="Y538" i="18"/>
  <c r="Y309" i="18"/>
  <c r="Y98" i="18"/>
  <c r="AU108" i="18"/>
  <c r="AU737" i="18"/>
  <c r="Y649" i="18"/>
  <c r="Y541" i="18"/>
  <c r="Y647" i="18"/>
  <c r="Y298" i="18"/>
  <c r="AU854" i="18"/>
  <c r="Y730" i="18"/>
  <c r="Y592" i="18"/>
  <c r="Y435" i="18"/>
  <c r="Y315" i="18"/>
  <c r="Y671" i="18"/>
  <c r="Y735" i="18"/>
  <c r="Y648" i="18"/>
  <c r="Y650" i="18"/>
  <c r="Y644" i="18"/>
  <c r="Y591" i="18"/>
  <c r="Y646" i="18"/>
  <c r="Y535" i="18"/>
  <c r="Y596" i="18"/>
  <c r="Y209" i="18"/>
  <c r="Y439" i="18"/>
  <c r="Y200" i="18"/>
  <c r="Y729" i="18"/>
  <c r="AU207" i="18"/>
  <c r="AU256" i="18"/>
  <c r="AU494" i="18"/>
  <c r="AU662" i="18"/>
  <c r="Y706" i="18"/>
  <c r="Y693" i="18"/>
  <c r="Y713" i="18"/>
  <c r="Y699" i="18"/>
  <c r="Y695" i="18"/>
  <c r="Y624" i="18"/>
  <c r="Y622" i="18"/>
  <c r="Y721" i="18"/>
  <c r="Y701" i="18"/>
  <c r="Y690" i="18"/>
  <c r="Y663" i="18"/>
  <c r="Y634" i="18"/>
  <c r="Y664" i="18"/>
  <c r="Y643" i="18"/>
  <c r="Y499" i="18"/>
  <c r="Y627" i="18"/>
  <c r="Y519" i="18"/>
  <c r="Y488" i="18"/>
  <c r="Y476" i="18"/>
  <c r="Y641" i="18"/>
  <c r="Y453" i="18"/>
  <c r="Y332" i="18"/>
  <c r="Y632" i="18"/>
  <c r="Y331" i="18"/>
  <c r="Y204" i="18"/>
  <c r="Y163" i="18"/>
  <c r="Y141" i="18"/>
  <c r="Y531" i="18"/>
  <c r="Y264" i="18"/>
  <c r="Y154" i="18"/>
  <c r="Y142" i="18"/>
  <c r="Y89" i="18"/>
  <c r="Y489" i="18"/>
  <c r="Y95" i="18"/>
  <c r="Y218" i="18"/>
  <c r="Y86" i="18"/>
  <c r="Y105" i="18"/>
  <c r="Y87" i="18"/>
  <c r="Y94" i="18"/>
  <c r="Y57" i="18"/>
  <c r="Y685" i="18"/>
  <c r="Y352" i="18"/>
  <c r="Y444" i="18"/>
  <c r="Y156" i="18"/>
  <c r="Y206" i="18"/>
  <c r="Y76" i="18"/>
  <c r="Y150" i="18"/>
  <c r="AU589" i="18"/>
  <c r="Y778" i="18"/>
  <c r="Y762" i="18"/>
  <c r="Y863" i="18"/>
  <c r="Y727" i="18"/>
  <c r="Y715" i="18"/>
  <c r="Y694" i="18"/>
  <c r="Y679" i="18"/>
  <c r="Y702" i="18"/>
  <c r="Y628" i="18"/>
  <c r="Y687" i="18"/>
  <c r="Y654" i="18"/>
  <c r="Y670" i="18"/>
  <c r="Y669" i="18"/>
  <c r="Y480" i="18"/>
  <c r="Y631" i="18"/>
  <c r="Y481" i="18"/>
  <c r="Y463" i="18"/>
  <c r="Y623" i="18"/>
  <c r="Y412" i="18"/>
  <c r="Y373" i="18"/>
  <c r="Y498" i="18"/>
  <c r="Y450" i="18"/>
  <c r="Y339" i="18"/>
  <c r="Y524" i="18"/>
  <c r="Y449" i="18"/>
  <c r="Y446" i="18"/>
  <c r="Y255" i="18"/>
  <c r="Y447" i="18"/>
  <c r="Y251" i="18"/>
  <c r="Y160" i="18"/>
  <c r="Y482" i="18"/>
  <c r="Y80" i="18"/>
  <c r="Y58" i="18"/>
  <c r="Y67" i="18"/>
  <c r="Y500" i="18"/>
  <c r="Y374" i="18"/>
  <c r="Y205" i="18"/>
  <c r="Y59" i="18"/>
  <c r="Y625" i="18"/>
  <c r="Y258" i="18"/>
  <c r="Y203" i="18"/>
  <c r="Y102" i="18"/>
  <c r="Y492" i="18"/>
  <c r="Y212" i="18"/>
  <c r="Y885" i="18"/>
  <c r="Y845" i="18"/>
  <c r="Y890" i="18"/>
  <c r="Y764" i="18"/>
  <c r="Y726" i="18"/>
  <c r="Y724" i="18"/>
  <c r="Y711" i="18"/>
  <c r="Y705" i="18"/>
  <c r="Y700" i="18"/>
  <c r="Y696" i="18"/>
  <c r="Y678" i="18"/>
  <c r="Y668" i="18"/>
  <c r="Y656" i="18"/>
  <c r="Y722" i="18"/>
  <c r="Y717" i="18"/>
  <c r="Y686" i="18"/>
  <c r="Y680" i="18"/>
  <c r="Y620" i="18"/>
  <c r="Y483" i="18"/>
  <c r="Y660" i="18"/>
  <c r="Y375" i="18"/>
  <c r="Y471" i="18"/>
  <c r="Y445" i="18"/>
  <c r="Y428" i="18"/>
  <c r="Y344" i="18"/>
  <c r="Y378" i="18"/>
  <c r="Y361" i="18"/>
  <c r="Y334" i="18"/>
  <c r="Y135" i="18"/>
  <c r="Y312" i="18"/>
  <c r="Y138" i="18"/>
  <c r="Y452" i="18"/>
  <c r="Y417" i="18"/>
  <c r="Y259" i="18"/>
  <c r="Y229" i="18"/>
  <c r="Y215" i="18"/>
  <c r="Y157" i="18"/>
  <c r="Y496" i="18"/>
  <c r="Y214" i="18"/>
  <c r="Y211" i="18"/>
  <c r="Y78" i="18"/>
  <c r="Y333" i="18"/>
  <c r="Y31" i="18"/>
  <c r="Y68" i="18"/>
  <c r="Y710" i="18"/>
  <c r="Y672" i="18"/>
  <c r="Y860" i="18"/>
  <c r="Y132" i="18"/>
  <c r="Y199" i="18"/>
  <c r="Y84" i="18"/>
  <c r="Y864" i="18"/>
  <c r="Y770" i="18"/>
  <c r="Y775" i="18"/>
  <c r="Y723" i="18"/>
  <c r="Y707" i="18"/>
  <c r="Y682" i="18"/>
  <c r="Y716" i="18"/>
  <c r="Y698" i="18"/>
  <c r="Y689" i="18"/>
  <c r="Y718" i="18"/>
  <c r="Y714" i="18"/>
  <c r="Y606" i="18"/>
  <c r="Y683" i="18"/>
  <c r="Y676" i="18"/>
  <c r="Y666" i="18"/>
  <c r="Y626" i="18"/>
  <c r="Y484" i="18"/>
  <c r="Y691" i="18"/>
  <c r="Y460" i="18"/>
  <c r="Y442" i="18"/>
  <c r="Y418" i="18"/>
  <c r="Y441" i="18"/>
  <c r="Y340" i="18"/>
  <c r="Y362" i="18"/>
  <c r="Y235" i="18"/>
  <c r="Y201" i="18"/>
  <c r="Y183" i="18"/>
  <c r="Y147" i="18"/>
  <c r="Y103" i="18"/>
  <c r="Y195" i="18"/>
  <c r="Y376" i="18"/>
  <c r="Y198" i="18"/>
  <c r="Y82" i="18"/>
  <c r="Y66" i="18"/>
  <c r="Y196" i="18"/>
  <c r="Y90" i="18"/>
  <c r="Y72" i="18"/>
  <c r="Y60" i="18"/>
  <c r="Y104" i="18"/>
  <c r="Y337" i="18"/>
  <c r="Y96" i="18"/>
  <c r="Y100" i="18"/>
  <c r="Y684" i="18"/>
  <c r="Y688" i="18"/>
  <c r="Y665" i="18"/>
  <c r="Y675" i="18"/>
  <c r="Y638" i="18"/>
  <c r="Y485" i="18"/>
  <c r="Y451" i="18"/>
  <c r="Y371" i="18"/>
  <c r="Y266" i="18"/>
  <c r="Y106" i="18"/>
  <c r="Y193" i="18"/>
  <c r="Y175" i="18"/>
  <c r="AU889" i="18"/>
  <c r="AU853" i="18"/>
  <c r="AU894" i="18"/>
  <c r="AU618" i="18"/>
  <c r="AU247" i="18"/>
  <c r="AU610" i="18"/>
  <c r="AU642" i="18"/>
  <c r="AU657" i="18"/>
  <c r="AU703" i="18"/>
  <c r="AU712" i="18"/>
  <c r="AU800" i="18"/>
  <c r="AU877" i="18"/>
  <c r="AU431" i="18"/>
  <c r="AU411" i="18"/>
  <c r="AU176" i="18"/>
  <c r="AU53" i="18"/>
  <c r="AU784" i="18"/>
  <c r="AU745" i="18"/>
  <c r="AU248" i="18"/>
  <c r="AU477" i="18"/>
  <c r="AU673" i="18"/>
  <c r="AU742" i="18"/>
  <c r="AU879" i="18"/>
  <c r="AU886" i="18"/>
  <c r="AU549" i="18"/>
  <c r="AU419" i="18"/>
  <c r="AU400" i="18"/>
  <c r="AU692" i="18"/>
  <c r="AU704" i="18"/>
  <c r="AU720" i="18"/>
  <c r="AU780" i="18"/>
  <c r="AU808" i="18"/>
  <c r="AU815" i="18"/>
  <c r="AU873" i="18"/>
  <c r="AU858" i="18"/>
  <c r="AU725" i="18"/>
  <c r="AU677" i="18"/>
  <c r="AU557" i="18"/>
  <c r="AU368" i="18"/>
  <c r="AU438" i="18"/>
  <c r="AU208" i="18"/>
  <c r="AU64" i="18"/>
  <c r="AU761" i="18"/>
  <c r="AU754" i="18"/>
  <c r="AU746" i="18"/>
  <c r="AU292" i="18"/>
  <c r="AU56" i="18"/>
  <c r="AU594" i="18"/>
  <c r="AU645" i="18"/>
  <c r="AU77" i="18"/>
  <c r="AU202" i="18"/>
  <c r="AU213" i="18"/>
  <c r="AU257" i="18"/>
  <c r="AU46" i="18"/>
  <c r="AU70" i="18"/>
  <c r="AU111" i="18"/>
  <c r="AU216" i="18"/>
  <c r="AU301" i="18"/>
  <c r="AU462" i="18"/>
  <c r="AU487" i="18"/>
  <c r="AU532" i="18"/>
  <c r="AU588" i="18"/>
  <c r="AU604" i="18"/>
  <c r="AU636" i="18"/>
  <c r="AU852" i="18"/>
  <c r="AU883" i="18"/>
  <c r="AU906" i="18"/>
  <c r="AI745" i="18"/>
  <c r="AU146" i="18"/>
  <c r="AU153" i="18"/>
  <c r="AU155" i="18"/>
  <c r="AU192" i="18"/>
  <c r="AU262" i="18"/>
  <c r="AU314" i="18"/>
  <c r="AU349" i="18"/>
  <c r="AU385" i="18"/>
  <c r="AU416" i="18"/>
  <c r="AU470" i="18"/>
  <c r="AU572" i="18"/>
  <c r="AU580" i="18"/>
  <c r="AU612" i="18"/>
  <c r="AI725" i="18"/>
  <c r="AU88" i="18"/>
  <c r="AU222" i="18"/>
  <c r="AU238" i="18"/>
  <c r="AU250" i="18"/>
  <c r="AU278" i="18"/>
  <c r="AU354" i="18"/>
  <c r="AU370" i="18"/>
  <c r="AU372" i="18"/>
  <c r="AU396" i="18"/>
  <c r="AU443" i="18"/>
  <c r="AU457" i="18"/>
  <c r="AU468" i="18"/>
  <c r="AU523" i="18"/>
  <c r="AU546" i="18"/>
  <c r="AU639" i="18"/>
  <c r="AU674" i="18"/>
  <c r="AU681" i="18"/>
  <c r="AU697" i="18"/>
  <c r="AU708" i="18"/>
  <c r="AU747" i="18"/>
  <c r="AU101" i="18"/>
  <c r="AU236" i="18"/>
  <c r="AU252" i="18"/>
  <c r="AU630" i="18"/>
  <c r="AU741" i="18"/>
  <c r="Y607" i="18"/>
  <c r="Y396" i="18"/>
  <c r="Y310" i="18"/>
  <c r="Y226" i="18"/>
  <c r="Y611" i="18"/>
  <c r="Y720" i="18"/>
  <c r="Y313" i="18"/>
  <c r="Y246" i="18"/>
  <c r="AU311" i="18"/>
  <c r="AU380" i="18"/>
  <c r="Y734" i="18"/>
  <c r="Y635" i="18"/>
  <c r="Y608" i="18"/>
  <c r="Y609" i="18"/>
  <c r="Y479" i="18"/>
  <c r="Y536" i="18"/>
  <c r="Y99" i="18"/>
  <c r="Y739" i="18"/>
  <c r="Y731" i="18"/>
  <c r="Y619" i="18"/>
  <c r="Y651" i="18"/>
  <c r="Y617" i="18"/>
  <c r="Y523" i="18"/>
  <c r="Y249" i="18"/>
  <c r="Y615" i="18"/>
  <c r="Y612" i="18"/>
  <c r="Y744" i="18"/>
  <c r="Y616" i="18"/>
  <c r="Y640" i="18"/>
  <c r="Y487" i="18"/>
  <c r="Y166" i="18"/>
  <c r="Y253" i="18"/>
  <c r="Y254" i="18"/>
  <c r="Y63" i="18"/>
  <c r="AX9" i="18" l="1"/>
  <c r="AX6" i="18" s="1"/>
  <c r="AW9" i="18"/>
  <c r="AW6" i="18" s="1"/>
  <c r="AV9" i="18"/>
  <c r="AV6" i="18" s="1"/>
  <c r="AY9" i="18" l="1"/>
  <c r="H15" i="19" s="1"/>
  <c r="G36" i="19"/>
  <c r="F79" i="19"/>
  <c r="E79" i="19"/>
  <c r="F78" i="19"/>
  <c r="E78" i="19"/>
  <c r="E31" i="19"/>
  <c r="AY6" i="18" l="1"/>
  <c r="H17" i="19" s="1"/>
  <c r="O9" i="10"/>
  <c r="AD9" i="18" l="1"/>
  <c r="T9" i="18"/>
  <c r="H51" i="19"/>
  <c r="H50" i="19"/>
  <c r="H49" i="19"/>
  <c r="G51" i="19"/>
  <c r="G50" i="19"/>
  <c r="G49" i="19"/>
  <c r="F51" i="19"/>
  <c r="F50" i="19"/>
  <c r="F49" i="19"/>
  <c r="E51" i="19"/>
  <c r="E50" i="19"/>
  <c r="E49" i="19"/>
  <c r="H41" i="19"/>
  <c r="H39" i="19"/>
  <c r="H38" i="19"/>
  <c r="G39" i="19"/>
  <c r="G40" i="19"/>
  <c r="G37" i="19"/>
  <c r="D10" i="19"/>
  <c r="D9" i="19"/>
  <c r="D8" i="19"/>
  <c r="H34" i="19"/>
  <c r="H33" i="19"/>
  <c r="H32" i="19"/>
  <c r="G34" i="19"/>
  <c r="G33" i="19"/>
  <c r="G32" i="19"/>
  <c r="F31" i="19"/>
  <c r="H26" i="19"/>
  <c r="G26" i="19"/>
  <c r="F26" i="19"/>
  <c r="E26" i="19"/>
  <c r="H4" i="19"/>
  <c r="D4" i="19"/>
  <c r="U9" i="18" l="1"/>
  <c r="AZ9" i="18"/>
  <c r="AZ6" i="18" s="1"/>
  <c r="H30" i="19"/>
  <c r="H27" i="19"/>
  <c r="H29" i="19" s="1"/>
  <c r="H28" i="19" s="1"/>
  <c r="G30" i="19"/>
  <c r="G27" i="19"/>
  <c r="G29" i="19" s="1"/>
  <c r="F27" i="19"/>
  <c r="F29" i="19" s="1"/>
  <c r="F84" i="19" s="1"/>
  <c r="F30" i="19"/>
  <c r="E30" i="19"/>
  <c r="E27" i="19"/>
  <c r="G31" i="19"/>
  <c r="H31" i="19"/>
  <c r="G84" i="19" l="1"/>
  <c r="H84" i="19"/>
  <c r="E29" i="19"/>
  <c r="G28" i="19"/>
  <c r="F28" i="19"/>
  <c r="G45" i="19"/>
  <c r="G71" i="19"/>
  <c r="G67" i="19"/>
  <c r="E28" i="19" l="1"/>
  <c r="E84" i="19"/>
  <c r="G57" i="19"/>
  <c r="G75" i="19"/>
  <c r="H46" i="19"/>
  <c r="D48" i="7"/>
  <c r="C48" i="7"/>
  <c r="N9" i="1"/>
  <c r="N4" i="1" s="1"/>
  <c r="G35" i="19" s="1"/>
  <c r="M9" i="1"/>
  <c r="J9" i="18" s="1"/>
  <c r="L9" i="1"/>
  <c r="D9" i="18" s="1"/>
  <c r="D9" i="15"/>
  <c r="D9" i="14"/>
  <c r="D9" i="16"/>
  <c r="D9" i="11"/>
  <c r="D9" i="12"/>
  <c r="D9" i="10"/>
  <c r="P9" i="11"/>
  <c r="P4" i="11" s="1"/>
  <c r="F35" i="7" s="1"/>
  <c r="O9" i="11"/>
  <c r="H9" i="11"/>
  <c r="H4" i="11" s="1"/>
  <c r="G4" i="11"/>
  <c r="F4" i="11"/>
  <c r="I9" i="10"/>
  <c r="I4" i="10" s="1"/>
  <c r="M9" i="10"/>
  <c r="M4" i="10" s="1"/>
  <c r="G33" i="7" s="1"/>
  <c r="H4" i="10"/>
  <c r="L4" i="10"/>
  <c r="F33" i="7" s="1"/>
  <c r="G4" i="10"/>
  <c r="K4" i="10"/>
  <c r="E33" i="7" s="1"/>
  <c r="I9" i="12"/>
  <c r="M9" i="12"/>
  <c r="M4" i="12" s="1"/>
  <c r="G34" i="7" s="1"/>
  <c r="H4" i="12"/>
  <c r="P4" i="12" s="1"/>
  <c r="L4" i="12"/>
  <c r="F34" i="7" s="1"/>
  <c r="G4" i="12"/>
  <c r="O4" i="12" s="1"/>
  <c r="K4" i="12"/>
  <c r="E34" i="7" s="1"/>
  <c r="F4" i="12"/>
  <c r="N4" i="12" s="1"/>
  <c r="J4" i="12"/>
  <c r="D34" i="7" s="1"/>
  <c r="K9" i="16"/>
  <c r="K4" i="16" s="1"/>
  <c r="J4" i="16"/>
  <c r="I4" i="16"/>
  <c r="H4" i="16"/>
  <c r="M4" i="16"/>
  <c r="E36" i="7" s="1"/>
  <c r="G4" i="16"/>
  <c r="P4" i="16" s="1"/>
  <c r="R9" i="16"/>
  <c r="P9" i="16"/>
  <c r="I9" i="13"/>
  <c r="I4" i="13" s="1"/>
  <c r="M9" i="13"/>
  <c r="M4" i="13" s="1"/>
  <c r="G37" i="7" s="1"/>
  <c r="H4" i="13"/>
  <c r="L4" i="13"/>
  <c r="F37" i="7" s="1"/>
  <c r="G4" i="13"/>
  <c r="K4" i="13"/>
  <c r="E37" i="7" s="1"/>
  <c r="F4" i="13"/>
  <c r="N4" i="13" s="1"/>
  <c r="J4" i="13"/>
  <c r="D37" i="7" s="1"/>
  <c r="N9" i="13"/>
  <c r="I4" i="14"/>
  <c r="M4" i="14"/>
  <c r="F38" i="7" s="1"/>
  <c r="Q9" i="14"/>
  <c r="J9" i="14"/>
  <c r="R9" i="14" s="1"/>
  <c r="N9" i="14"/>
  <c r="N4" i="14" s="1"/>
  <c r="G38" i="7" s="1"/>
  <c r="H4" i="14"/>
  <c r="L4" i="14"/>
  <c r="E38" i="7" s="1"/>
  <c r="G4" i="14"/>
  <c r="K4" i="14"/>
  <c r="D38" i="7" s="1"/>
  <c r="I4" i="15"/>
  <c r="Q4" i="15" s="1"/>
  <c r="M4" i="15"/>
  <c r="L4" i="15"/>
  <c r="H4" i="15"/>
  <c r="K4" i="15"/>
  <c r="G4" i="15"/>
  <c r="O4" i="15" s="1"/>
  <c r="Q9" i="15"/>
  <c r="N9" i="15"/>
  <c r="N4" i="15" s="1"/>
  <c r="J9" i="15"/>
  <c r="J4" i="15" s="1"/>
  <c r="O9" i="16"/>
  <c r="O4" i="16" s="1"/>
  <c r="G36" i="7" s="1"/>
  <c r="J4" i="11"/>
  <c r="I4" i="11"/>
  <c r="L4" i="11"/>
  <c r="K9" i="11"/>
  <c r="K4" i="11" s="1"/>
  <c r="N9" i="11"/>
  <c r="N4" i="11" s="1"/>
  <c r="S9" i="11"/>
  <c r="R9" i="11"/>
  <c r="M4" i="11"/>
  <c r="B9" i="18"/>
  <c r="B9" i="15"/>
  <c r="B9" i="14"/>
  <c r="B9" i="13"/>
  <c r="B9" i="16"/>
  <c r="B9" i="11"/>
  <c r="B9" i="12"/>
  <c r="B9" i="10"/>
  <c r="D4" i="1"/>
  <c r="H6" i="19" s="1"/>
  <c r="S9" i="18"/>
  <c r="AB4" i="18"/>
  <c r="AA4" i="18"/>
  <c r="R4" i="18"/>
  <c r="Q4" i="18"/>
  <c r="L4" i="18"/>
  <c r="K4" i="18"/>
  <c r="F4" i="18"/>
  <c r="E4" i="18"/>
  <c r="A9" i="1"/>
  <c r="A9" i="12" s="1"/>
  <c r="C9" i="18"/>
  <c r="Q9" i="16"/>
  <c r="N4" i="16"/>
  <c r="F36" i="7" s="1"/>
  <c r="P9" i="15"/>
  <c r="O9" i="15"/>
  <c r="P9" i="14"/>
  <c r="O9" i="14"/>
  <c r="P9" i="13"/>
  <c r="O9" i="13"/>
  <c r="N9" i="12"/>
  <c r="Q9" i="12"/>
  <c r="P9" i="12"/>
  <c r="O9" i="12"/>
  <c r="P9" i="10"/>
  <c r="H4" i="7"/>
  <c r="D4" i="7"/>
  <c r="L4" i="16"/>
  <c r="D36" i="7" s="1"/>
  <c r="H20" i="7"/>
  <c r="H19" i="7"/>
  <c r="H18" i="7"/>
  <c r="H17" i="7"/>
  <c r="C9" i="16"/>
  <c r="C9" i="15"/>
  <c r="C9" i="14"/>
  <c r="C9" i="13"/>
  <c r="C9" i="12"/>
  <c r="C9" i="11"/>
  <c r="C9" i="10"/>
  <c r="J4" i="14"/>
  <c r="O4" i="11"/>
  <c r="E35" i="7" s="1"/>
  <c r="N9" i="18"/>
  <c r="F80" i="19" s="1"/>
  <c r="I4" i="12"/>
  <c r="Q4" i="12" s="1"/>
  <c r="H34" i="7" s="1"/>
  <c r="E39" i="7" l="1"/>
  <c r="F39" i="7"/>
  <c r="D39" i="7"/>
  <c r="G39" i="7"/>
  <c r="P4" i="15"/>
  <c r="R4" i="16"/>
  <c r="R4" i="15"/>
  <c r="Q4" i="14"/>
  <c r="R9" i="15"/>
  <c r="Q9" i="10"/>
  <c r="F81" i="19"/>
  <c r="Q9" i="13"/>
  <c r="O9" i="18"/>
  <c r="F66" i="19" s="1"/>
  <c r="J4" i="18"/>
  <c r="AL9" i="18"/>
  <c r="D4" i="18"/>
  <c r="AK9" i="18"/>
  <c r="M4" i="1"/>
  <c r="F35" i="19" s="1"/>
  <c r="A9" i="13"/>
  <c r="A9" i="11"/>
  <c r="A9" i="16"/>
  <c r="A9" i="15"/>
  <c r="A9" i="18"/>
  <c r="A9" i="10"/>
  <c r="A9" i="14"/>
  <c r="H58" i="19"/>
  <c r="G9" i="18"/>
  <c r="E43" i="19" s="1"/>
  <c r="M9" i="18"/>
  <c r="M4" i="18" s="1"/>
  <c r="F48" i="19" s="1"/>
  <c r="H9" i="18"/>
  <c r="E80" i="19" s="1"/>
  <c r="Q9" i="11"/>
  <c r="Q4" i="11" s="1"/>
  <c r="G35" i="7" s="1"/>
  <c r="P4" i="14"/>
  <c r="R4" i="14"/>
  <c r="H38" i="7" s="1"/>
  <c r="O4" i="14"/>
  <c r="P4" i="13"/>
  <c r="O4" i="13"/>
  <c r="Q4" i="13"/>
  <c r="H37" i="7" s="1"/>
  <c r="S4" i="16"/>
  <c r="H36" i="7" s="1"/>
  <c r="S9" i="16"/>
  <c r="S4" i="11"/>
  <c r="R4" i="11"/>
  <c r="T9" i="11"/>
  <c r="P4" i="10"/>
  <c r="O4" i="10"/>
  <c r="Q4" i="10"/>
  <c r="H33" i="7" s="1"/>
  <c r="F70" i="19"/>
  <c r="S4" i="18"/>
  <c r="G48" i="19" s="1"/>
  <c r="G43" i="19"/>
  <c r="AC4" i="18"/>
  <c r="H48" i="19" s="1"/>
  <c r="H43" i="19"/>
  <c r="H40" i="19"/>
  <c r="O9" i="1"/>
  <c r="Z9" i="18" s="1"/>
  <c r="G4" i="1"/>
  <c r="H10" i="19" s="1"/>
  <c r="G10" i="19" s="1"/>
  <c r="AS906" i="18" s="1"/>
  <c r="H42" i="19"/>
  <c r="AF9" i="18"/>
  <c r="BB9" i="18" s="1"/>
  <c r="BB6" i="18" s="1"/>
  <c r="N4" i="18"/>
  <c r="F52" i="19" s="1"/>
  <c r="F44" i="19"/>
  <c r="F83" i="19" s="1"/>
  <c r="L4" i="1"/>
  <c r="E35" i="19" s="1"/>
  <c r="E4" i="1"/>
  <c r="H8" i="19" s="1"/>
  <c r="G8" i="19" s="1"/>
  <c r="AQ906" i="18" s="1"/>
  <c r="F4" i="1"/>
  <c r="H9" i="19" s="1"/>
  <c r="G9" i="19" s="1"/>
  <c r="AR906" i="18" s="1"/>
  <c r="V9" i="18"/>
  <c r="P9" i="18"/>
  <c r="AM9" i="18" s="1"/>
  <c r="Q4" i="16"/>
  <c r="H39" i="7" l="1"/>
  <c r="AQ904" i="18"/>
  <c r="AQ905" i="18"/>
  <c r="AS904" i="18"/>
  <c r="AS905" i="18"/>
  <c r="AR904" i="18"/>
  <c r="AR905" i="18"/>
  <c r="AS902" i="18"/>
  <c r="AS903" i="18"/>
  <c r="AQ902" i="18"/>
  <c r="AQ903" i="18"/>
  <c r="AR902" i="18"/>
  <c r="AR903" i="18"/>
  <c r="AQ900" i="18"/>
  <c r="AQ901" i="18"/>
  <c r="AS900" i="18"/>
  <c r="AS901" i="18"/>
  <c r="AR900" i="18"/>
  <c r="AR901" i="18"/>
  <c r="AS898" i="18"/>
  <c r="AS899" i="18"/>
  <c r="AQ898" i="18"/>
  <c r="AQ899" i="18"/>
  <c r="AR898" i="18"/>
  <c r="AR899" i="18"/>
  <c r="AS896" i="18"/>
  <c r="AS897" i="18"/>
  <c r="AQ896" i="18"/>
  <c r="AQ897" i="18"/>
  <c r="AR896" i="18"/>
  <c r="AR897" i="18"/>
  <c r="AS894" i="18"/>
  <c r="AS895" i="18"/>
  <c r="AQ894" i="18"/>
  <c r="AQ895" i="18"/>
  <c r="AR894" i="18"/>
  <c r="AR895" i="18"/>
  <c r="AS892" i="18"/>
  <c r="AS893" i="18"/>
  <c r="AQ892" i="18"/>
  <c r="AQ893" i="18"/>
  <c r="AR892" i="18"/>
  <c r="AR893" i="18"/>
  <c r="AQ890" i="18"/>
  <c r="AQ891" i="18"/>
  <c r="AS890" i="18"/>
  <c r="AS891" i="18"/>
  <c r="AR890" i="18"/>
  <c r="AR891" i="18"/>
  <c r="AS888" i="18"/>
  <c r="AS889" i="18"/>
  <c r="AQ888" i="18"/>
  <c r="AQ889" i="18"/>
  <c r="AR888" i="18"/>
  <c r="AR889" i="18"/>
  <c r="AS886" i="18"/>
  <c r="AS887" i="18"/>
  <c r="AQ886" i="18"/>
  <c r="AQ887" i="18"/>
  <c r="AR886" i="18"/>
  <c r="AR887" i="18"/>
  <c r="AS884" i="18"/>
  <c r="AS885" i="18"/>
  <c r="AQ884" i="18"/>
  <c r="AQ885" i="18"/>
  <c r="AR884" i="18"/>
  <c r="AR885" i="18"/>
  <c r="AQ882" i="18"/>
  <c r="AQ883" i="18"/>
  <c r="AS882" i="18"/>
  <c r="AS883" i="18"/>
  <c r="AR882" i="18"/>
  <c r="AR883" i="18"/>
  <c r="AS880" i="18"/>
  <c r="AS881" i="18"/>
  <c r="AR880" i="18"/>
  <c r="AR881" i="18"/>
  <c r="AQ880" i="18"/>
  <c r="AQ881" i="18"/>
  <c r="AS878" i="18"/>
  <c r="AS879" i="18"/>
  <c r="AQ878" i="18"/>
  <c r="AQ879" i="18"/>
  <c r="AR878" i="18"/>
  <c r="AR879" i="18"/>
  <c r="AS876" i="18"/>
  <c r="AS877" i="18"/>
  <c r="AR876" i="18"/>
  <c r="AR877" i="18"/>
  <c r="AQ876" i="18"/>
  <c r="AQ877" i="18"/>
  <c r="AS874" i="18"/>
  <c r="AS875" i="18"/>
  <c r="AQ874" i="18"/>
  <c r="AQ875" i="18"/>
  <c r="AR874" i="18"/>
  <c r="AR875" i="18"/>
  <c r="AS872" i="18"/>
  <c r="AS873" i="18"/>
  <c r="AQ872" i="18"/>
  <c r="AQ873" i="18"/>
  <c r="AR872" i="18"/>
  <c r="AR873" i="18"/>
  <c r="AS870" i="18"/>
  <c r="AS871" i="18"/>
  <c r="AQ870" i="18"/>
  <c r="AQ871" i="18"/>
  <c r="AR870" i="18"/>
  <c r="AR871" i="18"/>
  <c r="AS868" i="18"/>
  <c r="AS869" i="18"/>
  <c r="AQ868" i="18"/>
  <c r="AQ869" i="18"/>
  <c r="AR868" i="18"/>
  <c r="AR869" i="18"/>
  <c r="AS866" i="18"/>
  <c r="AS867" i="18"/>
  <c r="AQ866" i="18"/>
  <c r="AQ867" i="18"/>
  <c r="AR866" i="18"/>
  <c r="AR867" i="18"/>
  <c r="AS864" i="18"/>
  <c r="AS865" i="18"/>
  <c r="AQ864" i="18"/>
  <c r="AQ865" i="18"/>
  <c r="AR864" i="18"/>
  <c r="AR865" i="18"/>
  <c r="AS862" i="18"/>
  <c r="AS863" i="18"/>
  <c r="AQ862" i="18"/>
  <c r="AQ863" i="18"/>
  <c r="AR862" i="18"/>
  <c r="AR863" i="18"/>
  <c r="AS860" i="18"/>
  <c r="AS861" i="18"/>
  <c r="AQ860" i="18"/>
  <c r="AQ861" i="18"/>
  <c r="AR860" i="18"/>
  <c r="AR861" i="18"/>
  <c r="AS858" i="18"/>
  <c r="AS859" i="18"/>
  <c r="AQ858" i="18"/>
  <c r="AQ859" i="18"/>
  <c r="AR858" i="18"/>
  <c r="AR859" i="18"/>
  <c r="AQ856" i="18"/>
  <c r="AQ857" i="18"/>
  <c r="AS856" i="18"/>
  <c r="AS857" i="18"/>
  <c r="AR856" i="18"/>
  <c r="AR857" i="18"/>
  <c r="AQ854" i="18"/>
  <c r="AQ855" i="18"/>
  <c r="AS854" i="18"/>
  <c r="AS855" i="18"/>
  <c r="AR854" i="18"/>
  <c r="AR855" i="18"/>
  <c r="AS852" i="18"/>
  <c r="AS853" i="18"/>
  <c r="AR852" i="18"/>
  <c r="AR853" i="18"/>
  <c r="AQ852" i="18"/>
  <c r="AQ853" i="18"/>
  <c r="AS850" i="18"/>
  <c r="AS851" i="18"/>
  <c r="AQ850" i="18"/>
  <c r="AQ851" i="18"/>
  <c r="AR850" i="18"/>
  <c r="AR851" i="18"/>
  <c r="AQ848" i="18"/>
  <c r="AQ849" i="18"/>
  <c r="AS848" i="18"/>
  <c r="AS849" i="18"/>
  <c r="AR848" i="18"/>
  <c r="AR849" i="18"/>
  <c r="AS846" i="18"/>
  <c r="AS847" i="18"/>
  <c r="AQ846" i="18"/>
  <c r="AQ847" i="18"/>
  <c r="AR846" i="18"/>
  <c r="AR847" i="18"/>
  <c r="AS844" i="18"/>
  <c r="AS845" i="18"/>
  <c r="AQ844" i="18"/>
  <c r="AQ845" i="18"/>
  <c r="AR844" i="18"/>
  <c r="AR845" i="18"/>
  <c r="AS842" i="18"/>
  <c r="AS843" i="18"/>
  <c r="AQ842" i="18"/>
  <c r="AQ843" i="18"/>
  <c r="AR842" i="18"/>
  <c r="AR843" i="18"/>
  <c r="AS840" i="18"/>
  <c r="AS841" i="18"/>
  <c r="AQ840" i="18"/>
  <c r="AQ841" i="18"/>
  <c r="AR840" i="18"/>
  <c r="AR841" i="18"/>
  <c r="AS838" i="18"/>
  <c r="AS839" i="18"/>
  <c r="AQ838" i="18"/>
  <c r="AQ839" i="18"/>
  <c r="AR838" i="18"/>
  <c r="AR839" i="18"/>
  <c r="AS836" i="18"/>
  <c r="AS837" i="18"/>
  <c r="AQ836" i="18"/>
  <c r="AQ837" i="18"/>
  <c r="AR836" i="18"/>
  <c r="AR837" i="18"/>
  <c r="AS834" i="18"/>
  <c r="AS835" i="18"/>
  <c r="AQ834" i="18"/>
  <c r="AQ835" i="18"/>
  <c r="AR834" i="18"/>
  <c r="AR835" i="18"/>
  <c r="AS832" i="18"/>
  <c r="AS833" i="18"/>
  <c r="AQ832" i="18"/>
  <c r="AQ833" i="18"/>
  <c r="AR832" i="18"/>
  <c r="AR833" i="18"/>
  <c r="AQ830" i="18"/>
  <c r="AQ831" i="18"/>
  <c r="AS830" i="18"/>
  <c r="AS831" i="18"/>
  <c r="AR830" i="18"/>
  <c r="AR831" i="18"/>
  <c r="AS828" i="18"/>
  <c r="AS829" i="18"/>
  <c r="AR828" i="18"/>
  <c r="AR829" i="18"/>
  <c r="AQ828" i="18"/>
  <c r="AQ829" i="18"/>
  <c r="AS826" i="18"/>
  <c r="AS827" i="18"/>
  <c r="AQ826" i="18"/>
  <c r="AQ827" i="18"/>
  <c r="AR826" i="18"/>
  <c r="AR827" i="18"/>
  <c r="AS824" i="18"/>
  <c r="AS825" i="18"/>
  <c r="AQ824" i="18"/>
  <c r="AQ825" i="18"/>
  <c r="AR824" i="18"/>
  <c r="AR825" i="18"/>
  <c r="AS822" i="18"/>
  <c r="AS823" i="18"/>
  <c r="AQ822" i="18"/>
  <c r="AQ823" i="18"/>
  <c r="AR822" i="18"/>
  <c r="AR823" i="18"/>
  <c r="AQ820" i="18"/>
  <c r="AQ821" i="18"/>
  <c r="AS820" i="18"/>
  <c r="AS821" i="18"/>
  <c r="AR820" i="18"/>
  <c r="AR821" i="18"/>
  <c r="AS818" i="18"/>
  <c r="AS819" i="18"/>
  <c r="AQ818" i="18"/>
  <c r="AQ819" i="18"/>
  <c r="AR818" i="18"/>
  <c r="AR819" i="18"/>
  <c r="AQ816" i="18"/>
  <c r="AQ817" i="18"/>
  <c r="AS816" i="18"/>
  <c r="AS817" i="18"/>
  <c r="AR816" i="18"/>
  <c r="AR817" i="18"/>
  <c r="AS814" i="18"/>
  <c r="AS815" i="18"/>
  <c r="AQ814" i="18"/>
  <c r="AQ815" i="18"/>
  <c r="AR814" i="18"/>
  <c r="AR815" i="18"/>
  <c r="AS812" i="18"/>
  <c r="AS813" i="18"/>
  <c r="AQ812" i="18"/>
  <c r="AQ813" i="18"/>
  <c r="AR812" i="18"/>
  <c r="AR813" i="18"/>
  <c r="AS810" i="18"/>
  <c r="AS811" i="18"/>
  <c r="AQ810" i="18"/>
  <c r="AQ811" i="18"/>
  <c r="AR810" i="18"/>
  <c r="AR811" i="18"/>
  <c r="AS808" i="18"/>
  <c r="AS809" i="18"/>
  <c r="AR808" i="18"/>
  <c r="AR809" i="18"/>
  <c r="AQ808" i="18"/>
  <c r="AQ809" i="18"/>
  <c r="AS806" i="18"/>
  <c r="AS807" i="18"/>
  <c r="AQ806" i="18"/>
  <c r="AQ807" i="18"/>
  <c r="AR806" i="18"/>
  <c r="AR807" i="18"/>
  <c r="AS804" i="18"/>
  <c r="AS805" i="18"/>
  <c r="AR804" i="18"/>
  <c r="AR805" i="18"/>
  <c r="AQ804" i="18"/>
  <c r="AQ805" i="18"/>
  <c r="AS802" i="18"/>
  <c r="AS803" i="18"/>
  <c r="AQ802" i="18"/>
  <c r="AQ803" i="18"/>
  <c r="AR802" i="18"/>
  <c r="AR803" i="18"/>
  <c r="AS800" i="18"/>
  <c r="AS801" i="18"/>
  <c r="AQ800" i="18"/>
  <c r="AQ801" i="18"/>
  <c r="AR800" i="18"/>
  <c r="AR801" i="18"/>
  <c r="AS798" i="18"/>
  <c r="AS799" i="18"/>
  <c r="AQ798" i="18"/>
  <c r="AQ799" i="18"/>
  <c r="AR798" i="18"/>
  <c r="AR799" i="18"/>
  <c r="AS796" i="18"/>
  <c r="AS797" i="18"/>
  <c r="AQ796" i="18"/>
  <c r="AQ797" i="18"/>
  <c r="AR796" i="18"/>
  <c r="AR797" i="18"/>
  <c r="AS794" i="18"/>
  <c r="AS795" i="18"/>
  <c r="AQ794" i="18"/>
  <c r="AQ795" i="18"/>
  <c r="AR794" i="18"/>
  <c r="AR795" i="18"/>
  <c r="AS792" i="18"/>
  <c r="AS793" i="18"/>
  <c r="AQ792" i="18"/>
  <c r="AQ793" i="18"/>
  <c r="AR792" i="18"/>
  <c r="AR793" i="18"/>
  <c r="AS790" i="18"/>
  <c r="AS791" i="18"/>
  <c r="AR790" i="18"/>
  <c r="AR791" i="18"/>
  <c r="AQ790" i="18"/>
  <c r="AQ791" i="18"/>
  <c r="AS788" i="18"/>
  <c r="AS789" i="18"/>
  <c r="AQ788" i="18"/>
  <c r="AQ789" i="18"/>
  <c r="AR788" i="18"/>
  <c r="AR789" i="18"/>
  <c r="AS786" i="18"/>
  <c r="AS787" i="18"/>
  <c r="AQ786" i="18"/>
  <c r="AQ787" i="18"/>
  <c r="AR786" i="18"/>
  <c r="AR787" i="18"/>
  <c r="AS784" i="18"/>
  <c r="AS785" i="18"/>
  <c r="AQ784" i="18"/>
  <c r="AQ785" i="18"/>
  <c r="AR784" i="18"/>
  <c r="AR785" i="18"/>
  <c r="AS782" i="18"/>
  <c r="AS783" i="18"/>
  <c r="AQ782" i="18"/>
  <c r="AQ783" i="18"/>
  <c r="AR782" i="18"/>
  <c r="AR783" i="18"/>
  <c r="AS780" i="18"/>
  <c r="AS781" i="18"/>
  <c r="AQ780" i="18"/>
  <c r="AQ781" i="18"/>
  <c r="AR780" i="18"/>
  <c r="AR781" i="18"/>
  <c r="AS778" i="18"/>
  <c r="AS779" i="18"/>
  <c r="AQ778" i="18"/>
  <c r="AQ779" i="18"/>
  <c r="AR778" i="18"/>
  <c r="AR779" i="18"/>
  <c r="AS776" i="18"/>
  <c r="AS777" i="18"/>
  <c r="AQ776" i="18"/>
  <c r="AQ777" i="18"/>
  <c r="AR776" i="18"/>
  <c r="AR777" i="18"/>
  <c r="AS774" i="18"/>
  <c r="AS775" i="18"/>
  <c r="AQ774" i="18"/>
  <c r="AQ775" i="18"/>
  <c r="AR774" i="18"/>
  <c r="AR775" i="18"/>
  <c r="AS772" i="18"/>
  <c r="AS773" i="18"/>
  <c r="AR772" i="18"/>
  <c r="AR773" i="18"/>
  <c r="AQ772" i="18"/>
  <c r="AQ773" i="18"/>
  <c r="AS770" i="18"/>
  <c r="AS771" i="18"/>
  <c r="AQ770" i="18"/>
  <c r="AQ771" i="18"/>
  <c r="AR770" i="18"/>
  <c r="AR771" i="18"/>
  <c r="AS768" i="18"/>
  <c r="AS769" i="18"/>
  <c r="AQ768" i="18"/>
  <c r="AQ769" i="18"/>
  <c r="AR768" i="18"/>
  <c r="AR769" i="18"/>
  <c r="AS766" i="18"/>
  <c r="AS767" i="18"/>
  <c r="AQ766" i="18"/>
  <c r="AQ767" i="18"/>
  <c r="AR766" i="18"/>
  <c r="AR767" i="18"/>
  <c r="AQ764" i="18"/>
  <c r="AQ765" i="18"/>
  <c r="AS764" i="18"/>
  <c r="AS765" i="18"/>
  <c r="AR764" i="18"/>
  <c r="AR765" i="18"/>
  <c r="AS762" i="18"/>
  <c r="AS763" i="18"/>
  <c r="AQ762" i="18"/>
  <c r="AQ763" i="18"/>
  <c r="AR762" i="18"/>
  <c r="AR763" i="18"/>
  <c r="AS760" i="18"/>
  <c r="AS761" i="18"/>
  <c r="AQ760" i="18"/>
  <c r="AQ761" i="18"/>
  <c r="AR760" i="18"/>
  <c r="AR761" i="18"/>
  <c r="AS758" i="18"/>
  <c r="AS759" i="18"/>
  <c r="AQ758" i="18"/>
  <c r="AQ759" i="18"/>
  <c r="AR758" i="18"/>
  <c r="AR759" i="18"/>
  <c r="AQ756" i="18"/>
  <c r="AQ757" i="18"/>
  <c r="AS756" i="18"/>
  <c r="AS757" i="18"/>
  <c r="AR756" i="18"/>
  <c r="AR757" i="18"/>
  <c r="AS754" i="18"/>
  <c r="AS755" i="18"/>
  <c r="AQ754" i="18"/>
  <c r="AQ755" i="18"/>
  <c r="AR754" i="18"/>
  <c r="AR755" i="18"/>
  <c r="AS752" i="18"/>
  <c r="AS753" i="18"/>
  <c r="AR752" i="18"/>
  <c r="AR753" i="18"/>
  <c r="AQ752" i="18"/>
  <c r="AQ753" i="18"/>
  <c r="AS750" i="18"/>
  <c r="AS751" i="18"/>
  <c r="AQ750" i="18"/>
  <c r="AQ751" i="18"/>
  <c r="AR750" i="18"/>
  <c r="AR751" i="18"/>
  <c r="AS748" i="18"/>
  <c r="AS749" i="18"/>
  <c r="AR748" i="18"/>
  <c r="AR749" i="18"/>
  <c r="AQ748" i="18"/>
  <c r="AQ749" i="18"/>
  <c r="AS746" i="18"/>
  <c r="AS747" i="18"/>
  <c r="AQ746" i="18"/>
  <c r="AQ747" i="18"/>
  <c r="AR746" i="18"/>
  <c r="AR747" i="18"/>
  <c r="AS744" i="18"/>
  <c r="AS745" i="18"/>
  <c r="AQ744" i="18"/>
  <c r="AQ745" i="18"/>
  <c r="AR744" i="18"/>
  <c r="AR745" i="18"/>
  <c r="AS742" i="18"/>
  <c r="AS743" i="18"/>
  <c r="AR742" i="18"/>
  <c r="AR743" i="18"/>
  <c r="AQ742" i="18"/>
  <c r="AQ743" i="18"/>
  <c r="AS740" i="18"/>
  <c r="AS741" i="18"/>
  <c r="AQ740" i="18"/>
  <c r="AQ741" i="18"/>
  <c r="AR740" i="18"/>
  <c r="AR741" i="18"/>
  <c r="AS738" i="18"/>
  <c r="AS739" i="18"/>
  <c r="AQ738" i="18"/>
  <c r="AQ739" i="18"/>
  <c r="AR738" i="18"/>
  <c r="AR739" i="18"/>
  <c r="AS736" i="18"/>
  <c r="AS737" i="18"/>
  <c r="AQ736" i="18"/>
  <c r="AQ737" i="18"/>
  <c r="AR736" i="18"/>
  <c r="AR737" i="18"/>
  <c r="AS734" i="18"/>
  <c r="AS735" i="18"/>
  <c r="AQ734" i="18"/>
  <c r="AQ735" i="18"/>
  <c r="AR734" i="18"/>
  <c r="AR735" i="18"/>
  <c r="AS732" i="18"/>
  <c r="AS733" i="18"/>
  <c r="AQ732" i="18"/>
  <c r="AQ733" i="18"/>
  <c r="AR732" i="18"/>
  <c r="AR733" i="18"/>
  <c r="AS730" i="18"/>
  <c r="AS731" i="18"/>
  <c r="AQ730" i="18"/>
  <c r="AQ731" i="18"/>
  <c r="AR730" i="18"/>
  <c r="AR731" i="18"/>
  <c r="AQ728" i="18"/>
  <c r="AQ729" i="18"/>
  <c r="AS728" i="18"/>
  <c r="AS729" i="18"/>
  <c r="AR728" i="18"/>
  <c r="AR729" i="18"/>
  <c r="AS726" i="18"/>
  <c r="AS727" i="18"/>
  <c r="AQ726" i="18"/>
  <c r="AQ727" i="18"/>
  <c r="AR726" i="18"/>
  <c r="AR727" i="18"/>
  <c r="AQ724" i="18"/>
  <c r="AQ725" i="18"/>
  <c r="AS724" i="18"/>
  <c r="AS725" i="18"/>
  <c r="AR724" i="18"/>
  <c r="AR725" i="18"/>
  <c r="AQ722" i="18"/>
  <c r="AQ723" i="18"/>
  <c r="AS722" i="18"/>
  <c r="AS723" i="18"/>
  <c r="AR722" i="18"/>
  <c r="AR723" i="18"/>
  <c r="AS720" i="18"/>
  <c r="AS721" i="18"/>
  <c r="AQ720" i="18"/>
  <c r="AQ721" i="18"/>
  <c r="AR720" i="18"/>
  <c r="AR721" i="18"/>
  <c r="AS718" i="18"/>
  <c r="AS719" i="18"/>
  <c r="AQ718" i="18"/>
  <c r="AQ719" i="18"/>
  <c r="AR718" i="18"/>
  <c r="AR719" i="18"/>
  <c r="AS716" i="18"/>
  <c r="AS717" i="18"/>
  <c r="AQ716" i="18"/>
  <c r="AQ717" i="18"/>
  <c r="AR716" i="18"/>
  <c r="AR717" i="18"/>
  <c r="AQ714" i="18"/>
  <c r="AQ715" i="18"/>
  <c r="AS714" i="18"/>
  <c r="AS715" i="18"/>
  <c r="AR714" i="18"/>
  <c r="AR715" i="18"/>
  <c r="AQ712" i="18"/>
  <c r="AQ713" i="18"/>
  <c r="AS712" i="18"/>
  <c r="AS713" i="18"/>
  <c r="AR712" i="18"/>
  <c r="AR713" i="18"/>
  <c r="AS710" i="18"/>
  <c r="AS711" i="18"/>
  <c r="AQ710" i="18"/>
  <c r="AQ711" i="18"/>
  <c r="AR710" i="18"/>
  <c r="AR711" i="18"/>
  <c r="AS708" i="18"/>
  <c r="AS709" i="18"/>
  <c r="AQ708" i="18"/>
  <c r="AQ709" i="18"/>
  <c r="AR708" i="18"/>
  <c r="AR709" i="18"/>
  <c r="AS706" i="18"/>
  <c r="AS707" i="18"/>
  <c r="AQ706" i="18"/>
  <c r="AQ707" i="18"/>
  <c r="AR706" i="18"/>
  <c r="AR707" i="18"/>
  <c r="AQ704" i="18"/>
  <c r="AQ705" i="18"/>
  <c r="AS704" i="18"/>
  <c r="AS705" i="18"/>
  <c r="AR704" i="18"/>
  <c r="AR705" i="18"/>
  <c r="AS702" i="18"/>
  <c r="AS703" i="18"/>
  <c r="AR702" i="18"/>
  <c r="AR703" i="18"/>
  <c r="AQ702" i="18"/>
  <c r="AQ703" i="18"/>
  <c r="AQ700" i="18"/>
  <c r="AQ701" i="18"/>
  <c r="AS700" i="18"/>
  <c r="AS701" i="18"/>
  <c r="AR700" i="18"/>
  <c r="AR701" i="18"/>
  <c r="AQ698" i="18"/>
  <c r="AQ699" i="18"/>
  <c r="AS698" i="18"/>
  <c r="AS699" i="18"/>
  <c r="AR698" i="18"/>
  <c r="AR699" i="18"/>
  <c r="AS696" i="18"/>
  <c r="AS697" i="18"/>
  <c r="AQ696" i="18"/>
  <c r="AQ697" i="18"/>
  <c r="AR696" i="18"/>
  <c r="AR697" i="18"/>
  <c r="AQ694" i="18"/>
  <c r="AQ695" i="18"/>
  <c r="AS694" i="18"/>
  <c r="AS695" i="18"/>
  <c r="AR694" i="18"/>
  <c r="AR695" i="18"/>
  <c r="AS692" i="18"/>
  <c r="AS693" i="18"/>
  <c r="AQ692" i="18"/>
  <c r="AQ693" i="18"/>
  <c r="AR692" i="18"/>
  <c r="AR693" i="18"/>
  <c r="AQ690" i="18"/>
  <c r="AQ691" i="18"/>
  <c r="AS690" i="18"/>
  <c r="AS691" i="18"/>
  <c r="AR690" i="18"/>
  <c r="AR691" i="18"/>
  <c r="AQ688" i="18"/>
  <c r="AQ689" i="18"/>
  <c r="AS688" i="18"/>
  <c r="AS689" i="18"/>
  <c r="AR688" i="18"/>
  <c r="AR689" i="18"/>
  <c r="AS686" i="18"/>
  <c r="AS687" i="18"/>
  <c r="AQ686" i="18"/>
  <c r="AQ687" i="18"/>
  <c r="AR686" i="18"/>
  <c r="AR687" i="18"/>
  <c r="AQ684" i="18"/>
  <c r="AQ685" i="18"/>
  <c r="AS684" i="18"/>
  <c r="AS685" i="18"/>
  <c r="AR684" i="18"/>
  <c r="AR685" i="18"/>
  <c r="AS682" i="18"/>
  <c r="AS683" i="18"/>
  <c r="AQ682" i="18"/>
  <c r="AQ683" i="18"/>
  <c r="AR682" i="18"/>
  <c r="AR683" i="18"/>
  <c r="AS680" i="18"/>
  <c r="AS681" i="18"/>
  <c r="AQ680" i="18"/>
  <c r="AQ681" i="18"/>
  <c r="AR680" i="18"/>
  <c r="AR681" i="18"/>
  <c r="AS678" i="18"/>
  <c r="AS679" i="18"/>
  <c r="AQ678" i="18"/>
  <c r="AQ679" i="18"/>
  <c r="AR678" i="18"/>
  <c r="AR679" i="18"/>
  <c r="AQ676" i="18"/>
  <c r="AQ677" i="18"/>
  <c r="AS676" i="18"/>
  <c r="AS677" i="18"/>
  <c r="AR676" i="18"/>
  <c r="AR677" i="18"/>
  <c r="AQ674" i="18"/>
  <c r="AQ675" i="18"/>
  <c r="AS674" i="18"/>
  <c r="AS675" i="18"/>
  <c r="AR674" i="18"/>
  <c r="AR675" i="18"/>
  <c r="AQ672" i="18"/>
  <c r="AQ673" i="18"/>
  <c r="AS672" i="18"/>
  <c r="AS673" i="18"/>
  <c r="AR672" i="18"/>
  <c r="AR673" i="18"/>
  <c r="AQ670" i="18"/>
  <c r="AQ671" i="18"/>
  <c r="AS670" i="18"/>
  <c r="AS671" i="18"/>
  <c r="AR670" i="18"/>
  <c r="AR671" i="18"/>
  <c r="AS668" i="18"/>
  <c r="AS669" i="18"/>
  <c r="AQ668" i="18"/>
  <c r="AQ669" i="18"/>
  <c r="AR668" i="18"/>
  <c r="AR669" i="18"/>
  <c r="AQ666" i="18"/>
  <c r="AQ667" i="18"/>
  <c r="AS666" i="18"/>
  <c r="AS667" i="18"/>
  <c r="AR666" i="18"/>
  <c r="AR667" i="18"/>
  <c r="AQ664" i="18"/>
  <c r="AQ665" i="18"/>
  <c r="AS664" i="18"/>
  <c r="AS665" i="18"/>
  <c r="AR664" i="18"/>
  <c r="AR665" i="18"/>
  <c r="AS662" i="18"/>
  <c r="AS663" i="18"/>
  <c r="AQ662" i="18"/>
  <c r="AQ663" i="18"/>
  <c r="AR662" i="18"/>
  <c r="AR663" i="18"/>
  <c r="AQ660" i="18"/>
  <c r="AQ661" i="18"/>
  <c r="AS660" i="18"/>
  <c r="AS661" i="18"/>
  <c r="AR660" i="18"/>
  <c r="AR661" i="18"/>
  <c r="AQ658" i="18"/>
  <c r="AQ659" i="18"/>
  <c r="AS658" i="18"/>
  <c r="AS659" i="18"/>
  <c r="AR658" i="18"/>
  <c r="AR659" i="18"/>
  <c r="AQ656" i="18"/>
  <c r="AQ657" i="18"/>
  <c r="AS656" i="18"/>
  <c r="AS657" i="18"/>
  <c r="AR656" i="18"/>
  <c r="AR657" i="18"/>
  <c r="AQ654" i="18"/>
  <c r="AQ655" i="18"/>
  <c r="AS654" i="18"/>
  <c r="AS655" i="18"/>
  <c r="AR654" i="18"/>
  <c r="AR655" i="18"/>
  <c r="AQ652" i="18"/>
  <c r="AQ653" i="18"/>
  <c r="AS652" i="18"/>
  <c r="AS653" i="18"/>
  <c r="AR652" i="18"/>
  <c r="AR653" i="18"/>
  <c r="AS650" i="18"/>
  <c r="AS651" i="18"/>
  <c r="AQ650" i="18"/>
  <c r="AQ651" i="18"/>
  <c r="AR650" i="18"/>
  <c r="AR651" i="18"/>
  <c r="AS648" i="18"/>
  <c r="AS649" i="18"/>
  <c r="AQ648" i="18"/>
  <c r="AQ649" i="18"/>
  <c r="AR648" i="18"/>
  <c r="AR649" i="18"/>
  <c r="AS646" i="18"/>
  <c r="AS647" i="18"/>
  <c r="AQ646" i="18"/>
  <c r="AQ647" i="18"/>
  <c r="AR646" i="18"/>
  <c r="AR647" i="18"/>
  <c r="AQ644" i="18"/>
  <c r="AQ645" i="18"/>
  <c r="AS644" i="18"/>
  <c r="AS645" i="18"/>
  <c r="AR644" i="18"/>
  <c r="AR645" i="18"/>
  <c r="AQ642" i="18"/>
  <c r="AQ643" i="18"/>
  <c r="AS642" i="18"/>
  <c r="AS643" i="18"/>
  <c r="AR642" i="18"/>
  <c r="AR643" i="18"/>
  <c r="AQ640" i="18"/>
  <c r="AQ641" i="18"/>
  <c r="AS640" i="18"/>
  <c r="AS641" i="18"/>
  <c r="AR640" i="18"/>
  <c r="AR641" i="18"/>
  <c r="AS638" i="18"/>
  <c r="AS639" i="18"/>
  <c r="AQ638" i="18"/>
  <c r="AQ639" i="18"/>
  <c r="AR638" i="18"/>
  <c r="AR639" i="18"/>
  <c r="AQ636" i="18"/>
  <c r="AQ637" i="18"/>
  <c r="AS636" i="18"/>
  <c r="AS637" i="18"/>
  <c r="AR636" i="18"/>
  <c r="AR637" i="18"/>
  <c r="AS634" i="18"/>
  <c r="AS635" i="18"/>
  <c r="AQ634" i="18"/>
  <c r="AQ635" i="18"/>
  <c r="AR634" i="18"/>
  <c r="AR635" i="18"/>
  <c r="AQ632" i="18"/>
  <c r="AQ633" i="18"/>
  <c r="AS632" i="18"/>
  <c r="AS633" i="18"/>
  <c r="AR632" i="18"/>
  <c r="AR633" i="18"/>
  <c r="AS630" i="18"/>
  <c r="AS631" i="18"/>
  <c r="AQ630" i="18"/>
  <c r="AQ631" i="18"/>
  <c r="AR630" i="18"/>
  <c r="AR631" i="18"/>
  <c r="AQ628" i="18"/>
  <c r="AQ629" i="18"/>
  <c r="AS628" i="18"/>
  <c r="AS629" i="18"/>
  <c r="AR628" i="18"/>
  <c r="AR629" i="18"/>
  <c r="AQ626" i="18"/>
  <c r="AQ627" i="18"/>
  <c r="AS626" i="18"/>
  <c r="AS627" i="18"/>
  <c r="AR626" i="18"/>
  <c r="AR627" i="18"/>
  <c r="AQ624" i="18"/>
  <c r="AQ625" i="18"/>
  <c r="AS624" i="18"/>
  <c r="AS625" i="18"/>
  <c r="AR624" i="18"/>
  <c r="AR625" i="18"/>
  <c r="AQ622" i="18"/>
  <c r="AQ623" i="18"/>
  <c r="AS622" i="18"/>
  <c r="AS623" i="18"/>
  <c r="AR622" i="18"/>
  <c r="AR623" i="18"/>
  <c r="AQ620" i="18"/>
  <c r="AQ621" i="18"/>
  <c r="AS620" i="18"/>
  <c r="AS621" i="18"/>
  <c r="AR620" i="18"/>
  <c r="AR621" i="18"/>
  <c r="AQ618" i="18"/>
  <c r="AQ619" i="18"/>
  <c r="AS618" i="18"/>
  <c r="AS619" i="18"/>
  <c r="AR618" i="18"/>
  <c r="AR619" i="18"/>
  <c r="AS616" i="18"/>
  <c r="AS617" i="18"/>
  <c r="AQ616" i="18"/>
  <c r="AQ617" i="18"/>
  <c r="AR616" i="18"/>
  <c r="AR617" i="18"/>
  <c r="AS614" i="18"/>
  <c r="AS615" i="18"/>
  <c r="AQ614" i="18"/>
  <c r="AQ615" i="18"/>
  <c r="AR614" i="18"/>
  <c r="AR615" i="18"/>
  <c r="AQ612" i="18"/>
  <c r="AQ613" i="18"/>
  <c r="AS612" i="18"/>
  <c r="AS613" i="18"/>
  <c r="AR612" i="18"/>
  <c r="AR613" i="18"/>
  <c r="AQ610" i="18"/>
  <c r="AQ611" i="18"/>
  <c r="AS610" i="18"/>
  <c r="AS611" i="18"/>
  <c r="AR610" i="18"/>
  <c r="AR611" i="18"/>
  <c r="AS608" i="18"/>
  <c r="AS609" i="18"/>
  <c r="AQ608" i="18"/>
  <c r="AQ609" i="18"/>
  <c r="AR608" i="18"/>
  <c r="AR609" i="18"/>
  <c r="AS606" i="18"/>
  <c r="AS607" i="18"/>
  <c r="AQ606" i="18"/>
  <c r="AQ607" i="18"/>
  <c r="AR606" i="18"/>
  <c r="AR607" i="18"/>
  <c r="AQ604" i="18"/>
  <c r="AQ605" i="18"/>
  <c r="AS604" i="18"/>
  <c r="AS605" i="18"/>
  <c r="AR604" i="18"/>
  <c r="AR605" i="18"/>
  <c r="AQ602" i="18"/>
  <c r="AQ603" i="18"/>
  <c r="AS602" i="18"/>
  <c r="AS603" i="18"/>
  <c r="AR602" i="18"/>
  <c r="AR603" i="18"/>
  <c r="AS600" i="18"/>
  <c r="AS601" i="18"/>
  <c r="AQ600" i="18"/>
  <c r="AQ601" i="18"/>
  <c r="AR600" i="18"/>
  <c r="AR601" i="18"/>
  <c r="AQ598" i="18"/>
  <c r="AQ599" i="18"/>
  <c r="AS598" i="18"/>
  <c r="AS599" i="18"/>
  <c r="AR598" i="18"/>
  <c r="AR599" i="18"/>
  <c r="AQ596" i="18"/>
  <c r="AQ597" i="18"/>
  <c r="AS596" i="18"/>
  <c r="AS597" i="18"/>
  <c r="AR596" i="18"/>
  <c r="AR597" i="18"/>
  <c r="AQ594" i="18"/>
  <c r="AQ595" i="18"/>
  <c r="AS594" i="18"/>
  <c r="AS595" i="18"/>
  <c r="AR594" i="18"/>
  <c r="AR595" i="18"/>
  <c r="AQ592" i="18"/>
  <c r="AQ593" i="18"/>
  <c r="AS592" i="18"/>
  <c r="AS593" i="18"/>
  <c r="AR592" i="18"/>
  <c r="AR593" i="18"/>
  <c r="AQ590" i="18"/>
  <c r="AQ591" i="18"/>
  <c r="AS590" i="18"/>
  <c r="AS591" i="18"/>
  <c r="AR590" i="18"/>
  <c r="AR591" i="18"/>
  <c r="AQ588" i="18"/>
  <c r="AQ589" i="18"/>
  <c r="AS588" i="18"/>
  <c r="AS589" i="18"/>
  <c r="AR588" i="18"/>
  <c r="AR589" i="18"/>
  <c r="AQ586" i="18"/>
  <c r="AQ587" i="18"/>
  <c r="AS586" i="18"/>
  <c r="AS587" i="18"/>
  <c r="AR586" i="18"/>
  <c r="AR587" i="18"/>
  <c r="AQ584" i="18"/>
  <c r="AQ585" i="18"/>
  <c r="AS584" i="18"/>
  <c r="AS585" i="18"/>
  <c r="AR584" i="18"/>
  <c r="AR585" i="18"/>
  <c r="AQ582" i="18"/>
  <c r="AQ583" i="18"/>
  <c r="AS582" i="18"/>
  <c r="AS583" i="18"/>
  <c r="AR582" i="18"/>
  <c r="AR583" i="18"/>
  <c r="AQ580" i="18"/>
  <c r="AQ581" i="18"/>
  <c r="AS580" i="18"/>
  <c r="AS581" i="18"/>
  <c r="AR580" i="18"/>
  <c r="AR581" i="18"/>
  <c r="AQ578" i="18"/>
  <c r="AQ579" i="18"/>
  <c r="AS578" i="18"/>
  <c r="AS579" i="18"/>
  <c r="AR578" i="18"/>
  <c r="AR579" i="18"/>
  <c r="AS576" i="18"/>
  <c r="AS577" i="18"/>
  <c r="AQ576" i="18"/>
  <c r="AQ577" i="18"/>
  <c r="AR576" i="18"/>
  <c r="AR577" i="18"/>
  <c r="AQ574" i="18"/>
  <c r="AQ575" i="18"/>
  <c r="AS574" i="18"/>
  <c r="AS575" i="18"/>
  <c r="AR574" i="18"/>
  <c r="AR575" i="18"/>
  <c r="AQ572" i="18"/>
  <c r="AQ573" i="18"/>
  <c r="AS572" i="18"/>
  <c r="AS573" i="18"/>
  <c r="AR572" i="18"/>
  <c r="AR573" i="18"/>
  <c r="AQ570" i="18"/>
  <c r="AQ571" i="18"/>
  <c r="AS570" i="18"/>
  <c r="AS571" i="18"/>
  <c r="AR570" i="18"/>
  <c r="AR571" i="18"/>
  <c r="AQ568" i="18"/>
  <c r="AQ569" i="18"/>
  <c r="AS568" i="18"/>
  <c r="AS569" i="18"/>
  <c r="AR568" i="18"/>
  <c r="AR569" i="18"/>
  <c r="AQ566" i="18"/>
  <c r="AQ567" i="18"/>
  <c r="AS566" i="18"/>
  <c r="AS567" i="18"/>
  <c r="AR566" i="18"/>
  <c r="AR567" i="18"/>
  <c r="AQ564" i="18"/>
  <c r="AQ565" i="18"/>
  <c r="AS564" i="18"/>
  <c r="AS565" i="18"/>
  <c r="AR564" i="18"/>
  <c r="AR565" i="18"/>
  <c r="AQ562" i="18"/>
  <c r="AQ563" i="18"/>
  <c r="AS562" i="18"/>
  <c r="AS563" i="18"/>
  <c r="AR562" i="18"/>
  <c r="AR563" i="18"/>
  <c r="AQ560" i="18"/>
  <c r="AQ561" i="18"/>
  <c r="AS560" i="18"/>
  <c r="AS561" i="18"/>
  <c r="AR560" i="18"/>
  <c r="AR561" i="18"/>
  <c r="AQ558" i="18"/>
  <c r="AQ559" i="18"/>
  <c r="AS558" i="18"/>
  <c r="AS559" i="18"/>
  <c r="AR558" i="18"/>
  <c r="AR559" i="18"/>
  <c r="AQ556" i="18"/>
  <c r="AQ557" i="18"/>
  <c r="AS556" i="18"/>
  <c r="AS557" i="18"/>
  <c r="AR556" i="18"/>
  <c r="AR557" i="18"/>
  <c r="AQ554" i="18"/>
  <c r="AQ555" i="18"/>
  <c r="AS554" i="18"/>
  <c r="AS555" i="18"/>
  <c r="AR554" i="18"/>
  <c r="AR555" i="18"/>
  <c r="AQ552" i="18"/>
  <c r="AQ553" i="18"/>
  <c r="AS552" i="18"/>
  <c r="AS553" i="18"/>
  <c r="AR552" i="18"/>
  <c r="AR553" i="18"/>
  <c r="AS550" i="18"/>
  <c r="AS551" i="18"/>
  <c r="AQ550" i="18"/>
  <c r="AQ551" i="18"/>
  <c r="AR550" i="18"/>
  <c r="AR551" i="18"/>
  <c r="AQ548" i="18"/>
  <c r="AQ549" i="18"/>
  <c r="AS548" i="18"/>
  <c r="AS549" i="18"/>
  <c r="AR548" i="18"/>
  <c r="AR549" i="18"/>
  <c r="AQ546" i="18"/>
  <c r="AQ547" i="18"/>
  <c r="AS546" i="18"/>
  <c r="AS547" i="18"/>
  <c r="AR546" i="18"/>
  <c r="AR547" i="18"/>
  <c r="AQ544" i="18"/>
  <c r="AQ545" i="18"/>
  <c r="AS544" i="18"/>
  <c r="AS545" i="18"/>
  <c r="AR544" i="18"/>
  <c r="AR545" i="18"/>
  <c r="AS542" i="18"/>
  <c r="AS543" i="18"/>
  <c r="AQ542" i="18"/>
  <c r="AQ543" i="18"/>
  <c r="AR542" i="18"/>
  <c r="AR543" i="18"/>
  <c r="AQ540" i="18"/>
  <c r="AQ541" i="18"/>
  <c r="AS540" i="18"/>
  <c r="AS541" i="18"/>
  <c r="AR540" i="18"/>
  <c r="AR541" i="18"/>
  <c r="AS538" i="18"/>
  <c r="AS539" i="18"/>
  <c r="AQ538" i="18"/>
  <c r="AQ539" i="18"/>
  <c r="AR538" i="18"/>
  <c r="AR539" i="18"/>
  <c r="AQ536" i="18"/>
  <c r="AQ537" i="18"/>
  <c r="AS536" i="18"/>
  <c r="AS537" i="18"/>
  <c r="AR536" i="18"/>
  <c r="AR537" i="18"/>
  <c r="AQ534" i="18"/>
  <c r="AQ535" i="18"/>
  <c r="AS534" i="18"/>
  <c r="AS535" i="18"/>
  <c r="AR534" i="18"/>
  <c r="AR535" i="18"/>
  <c r="AS532" i="18"/>
  <c r="AS533" i="18"/>
  <c r="AQ532" i="18"/>
  <c r="AQ533" i="18"/>
  <c r="AR532" i="18"/>
  <c r="AR533" i="18"/>
  <c r="AQ530" i="18"/>
  <c r="AQ531" i="18"/>
  <c r="AS530" i="18"/>
  <c r="AS531" i="18"/>
  <c r="AR530" i="18"/>
  <c r="AR531" i="18"/>
  <c r="AQ528" i="18"/>
  <c r="AQ529" i="18"/>
  <c r="AS528" i="18"/>
  <c r="AS529" i="18"/>
  <c r="AR528" i="18"/>
  <c r="AR529" i="18"/>
  <c r="AQ526" i="18"/>
  <c r="AQ527" i="18"/>
  <c r="AS526" i="18"/>
  <c r="AS527" i="18"/>
  <c r="AR526" i="18"/>
  <c r="AR527" i="18"/>
  <c r="AQ524" i="18"/>
  <c r="AQ525" i="18"/>
  <c r="AS524" i="18"/>
  <c r="AS525" i="18"/>
  <c r="AR524" i="18"/>
  <c r="AR525" i="18"/>
  <c r="AS522" i="18"/>
  <c r="AS523" i="18"/>
  <c r="AQ522" i="18"/>
  <c r="AQ523" i="18"/>
  <c r="AR522" i="18"/>
  <c r="AR523" i="18"/>
  <c r="AQ520" i="18"/>
  <c r="AQ521" i="18"/>
  <c r="AS520" i="18"/>
  <c r="AS521" i="18"/>
  <c r="AR520" i="18"/>
  <c r="AR521" i="18"/>
  <c r="AQ518" i="18"/>
  <c r="AQ519" i="18"/>
  <c r="AS518" i="18"/>
  <c r="AS519" i="18"/>
  <c r="AR518" i="18"/>
  <c r="AR519" i="18"/>
  <c r="AS516" i="18"/>
  <c r="AS517" i="18"/>
  <c r="AQ516" i="18"/>
  <c r="AQ517" i="18"/>
  <c r="AR516" i="18"/>
  <c r="AR517" i="18"/>
  <c r="AQ514" i="18"/>
  <c r="AQ515" i="18"/>
  <c r="AS514" i="18"/>
  <c r="AS515" i="18"/>
  <c r="AR514" i="18"/>
  <c r="AR515" i="18"/>
  <c r="AQ512" i="18"/>
  <c r="AQ513" i="18"/>
  <c r="AS512" i="18"/>
  <c r="AS513" i="18"/>
  <c r="AR512" i="18"/>
  <c r="AR513" i="18"/>
  <c r="AQ510" i="18"/>
  <c r="AQ511" i="18"/>
  <c r="AS510" i="18"/>
  <c r="AS511" i="18"/>
  <c r="AR510" i="18"/>
  <c r="AR511" i="18"/>
  <c r="AQ508" i="18"/>
  <c r="AQ509" i="18"/>
  <c r="AS508" i="18"/>
  <c r="AS509" i="18"/>
  <c r="AR508" i="18"/>
  <c r="AR509" i="18"/>
  <c r="AQ506" i="18"/>
  <c r="AQ507" i="18"/>
  <c r="AS506" i="18"/>
  <c r="AS507" i="18"/>
  <c r="AR506" i="18"/>
  <c r="AR507" i="18"/>
  <c r="AS504" i="18"/>
  <c r="AS505" i="18"/>
  <c r="AQ504" i="18"/>
  <c r="AQ505" i="18"/>
  <c r="AR504" i="18"/>
  <c r="AR505" i="18"/>
  <c r="AQ502" i="18"/>
  <c r="AQ503" i="18"/>
  <c r="AS502" i="18"/>
  <c r="AS503" i="18"/>
  <c r="AR502" i="18"/>
  <c r="AR503" i="18"/>
  <c r="AQ500" i="18"/>
  <c r="AQ501" i="18"/>
  <c r="AS500" i="18"/>
  <c r="AS501" i="18"/>
  <c r="AR500" i="18"/>
  <c r="AR501" i="18"/>
  <c r="AQ498" i="18"/>
  <c r="AQ499" i="18"/>
  <c r="AS498" i="18"/>
  <c r="AS499" i="18"/>
  <c r="AR498" i="18"/>
  <c r="AR499" i="18"/>
  <c r="AQ496" i="18"/>
  <c r="AQ497" i="18"/>
  <c r="AS496" i="18"/>
  <c r="AS497" i="18"/>
  <c r="AR496" i="18"/>
  <c r="AR497" i="18"/>
  <c r="AS494" i="18"/>
  <c r="AS495" i="18"/>
  <c r="AQ494" i="18"/>
  <c r="AQ495" i="18"/>
  <c r="AR494" i="18"/>
  <c r="AR495" i="18"/>
  <c r="AQ492" i="18"/>
  <c r="AQ493" i="18"/>
  <c r="AS492" i="18"/>
  <c r="AS493" i="18"/>
  <c r="AR492" i="18"/>
  <c r="AR493" i="18"/>
  <c r="AQ490" i="18"/>
  <c r="AQ491" i="18"/>
  <c r="AS490" i="18"/>
  <c r="AS491" i="18"/>
  <c r="AR490" i="18"/>
  <c r="AR491" i="18"/>
  <c r="AQ488" i="18"/>
  <c r="AQ489" i="18"/>
  <c r="AS488" i="18"/>
  <c r="AS489" i="18"/>
  <c r="AR488" i="18"/>
  <c r="AR489" i="18"/>
  <c r="AQ486" i="18"/>
  <c r="AQ487" i="18"/>
  <c r="AS486" i="18"/>
  <c r="AS487" i="18"/>
  <c r="AR486" i="18"/>
  <c r="AR487" i="18"/>
  <c r="AS484" i="18"/>
  <c r="AS485" i="18"/>
  <c r="AQ484" i="18"/>
  <c r="AQ485" i="18"/>
  <c r="AR484" i="18"/>
  <c r="AR485" i="18"/>
  <c r="AQ482" i="18"/>
  <c r="AQ483" i="18"/>
  <c r="AS482" i="18"/>
  <c r="AS483" i="18"/>
  <c r="AR482" i="18"/>
  <c r="AR483" i="18"/>
  <c r="AQ480" i="18"/>
  <c r="AQ481" i="18"/>
  <c r="AS480" i="18"/>
  <c r="AS481" i="18"/>
  <c r="AR480" i="18"/>
  <c r="AR481" i="18"/>
  <c r="AQ478" i="18"/>
  <c r="AQ479" i="18"/>
  <c r="AS478" i="18"/>
  <c r="AS479" i="18"/>
  <c r="AR478" i="18"/>
  <c r="AR479" i="18"/>
  <c r="AQ476" i="18"/>
  <c r="AQ477" i="18"/>
  <c r="AS476" i="18"/>
  <c r="AS477" i="18"/>
  <c r="AR476" i="18"/>
  <c r="AR477" i="18"/>
  <c r="AS474" i="18"/>
  <c r="AS475" i="18"/>
  <c r="AQ474" i="18"/>
  <c r="AQ475" i="18"/>
  <c r="AR474" i="18"/>
  <c r="AR475" i="18"/>
  <c r="AQ472" i="18"/>
  <c r="AQ473" i="18"/>
  <c r="AS472" i="18"/>
  <c r="AS473" i="18"/>
  <c r="AR472" i="18"/>
  <c r="AR473" i="18"/>
  <c r="AQ470" i="18"/>
  <c r="AQ471" i="18"/>
  <c r="AS470" i="18"/>
  <c r="AS471" i="18"/>
  <c r="AR470" i="18"/>
  <c r="AR471" i="18"/>
  <c r="AQ468" i="18"/>
  <c r="AQ469" i="18"/>
  <c r="AS468" i="18"/>
  <c r="AS469" i="18"/>
  <c r="AR468" i="18"/>
  <c r="AR469" i="18"/>
  <c r="AQ466" i="18"/>
  <c r="AQ467" i="18"/>
  <c r="AS466" i="18"/>
  <c r="AS467" i="18"/>
  <c r="AR466" i="18"/>
  <c r="AR467" i="18"/>
  <c r="AQ464" i="18"/>
  <c r="AQ465" i="18"/>
  <c r="AS464" i="18"/>
  <c r="AS465" i="18"/>
  <c r="AR464" i="18"/>
  <c r="AR465" i="18"/>
  <c r="AQ462" i="18"/>
  <c r="AQ463" i="18"/>
  <c r="AS462" i="18"/>
  <c r="AS463" i="18"/>
  <c r="AR462" i="18"/>
  <c r="AR463" i="18"/>
  <c r="AS460" i="18"/>
  <c r="AS461" i="18"/>
  <c r="AQ460" i="18"/>
  <c r="AQ461" i="18"/>
  <c r="AR460" i="18"/>
  <c r="AR461" i="18"/>
  <c r="AQ458" i="18"/>
  <c r="AQ459" i="18"/>
  <c r="AS458" i="18"/>
  <c r="AS459" i="18"/>
  <c r="AR458" i="18"/>
  <c r="AR459" i="18"/>
  <c r="AQ456" i="18"/>
  <c r="AQ457" i="18"/>
  <c r="AS456" i="18"/>
  <c r="AS457" i="18"/>
  <c r="AR456" i="18"/>
  <c r="AR457" i="18"/>
  <c r="AQ454" i="18"/>
  <c r="AQ455" i="18"/>
  <c r="AS454" i="18"/>
  <c r="AS455" i="18"/>
  <c r="AR454" i="18"/>
  <c r="AR455" i="18"/>
  <c r="AQ452" i="18"/>
  <c r="AQ453" i="18"/>
  <c r="AS452" i="18"/>
  <c r="AS453" i="18"/>
  <c r="AR452" i="18"/>
  <c r="AR453" i="18"/>
  <c r="AQ450" i="18"/>
  <c r="AQ451" i="18"/>
  <c r="AS450" i="18"/>
  <c r="AS451" i="18"/>
  <c r="AR450" i="18"/>
  <c r="AR451" i="18"/>
  <c r="AQ448" i="18"/>
  <c r="AQ449" i="18"/>
  <c r="AS448" i="18"/>
  <c r="AS449" i="18"/>
  <c r="AR448" i="18"/>
  <c r="AR449" i="18"/>
  <c r="AS446" i="18"/>
  <c r="AS447" i="18"/>
  <c r="AQ446" i="18"/>
  <c r="AQ447" i="18"/>
  <c r="AR446" i="18"/>
  <c r="AR447" i="18"/>
  <c r="AS444" i="18"/>
  <c r="AS445" i="18"/>
  <c r="AQ444" i="18"/>
  <c r="AQ445" i="18"/>
  <c r="AR444" i="18"/>
  <c r="AR445" i="18"/>
  <c r="AQ442" i="18"/>
  <c r="AQ443" i="18"/>
  <c r="AS442" i="18"/>
  <c r="AS443" i="18"/>
  <c r="AR442" i="18"/>
  <c r="AR443" i="18"/>
  <c r="AQ440" i="18"/>
  <c r="AQ441" i="18"/>
  <c r="AS440" i="18"/>
  <c r="AS441" i="18"/>
  <c r="AR440" i="18"/>
  <c r="AR441" i="18"/>
  <c r="AQ438" i="18"/>
  <c r="AQ439" i="18"/>
  <c r="AS438" i="18"/>
  <c r="AS439" i="18"/>
  <c r="AR438" i="18"/>
  <c r="AR439" i="18"/>
  <c r="AQ436" i="18"/>
  <c r="AQ437" i="18"/>
  <c r="AS436" i="18"/>
  <c r="AS437" i="18"/>
  <c r="AR436" i="18"/>
  <c r="AR437" i="18"/>
  <c r="AQ434" i="18"/>
  <c r="AQ435" i="18"/>
  <c r="AS434" i="18"/>
  <c r="AS435" i="18"/>
  <c r="AR434" i="18"/>
  <c r="AR435" i="18"/>
  <c r="AQ432" i="18"/>
  <c r="AQ433" i="18"/>
  <c r="AS432" i="18"/>
  <c r="AS433" i="18"/>
  <c r="AR432" i="18"/>
  <c r="AR433" i="18"/>
  <c r="AQ430" i="18"/>
  <c r="AQ431" i="18"/>
  <c r="AS430" i="18"/>
  <c r="AS431" i="18"/>
  <c r="AR430" i="18"/>
  <c r="AR431" i="18"/>
  <c r="AQ428" i="18"/>
  <c r="AQ429" i="18"/>
  <c r="AS428" i="18"/>
  <c r="AS429" i="18"/>
  <c r="AR428" i="18"/>
  <c r="AR429" i="18"/>
  <c r="AS426" i="18"/>
  <c r="AS427" i="18"/>
  <c r="AQ426" i="18"/>
  <c r="AQ427" i="18"/>
  <c r="AR426" i="18"/>
  <c r="AR427" i="18"/>
  <c r="AS424" i="18"/>
  <c r="AS425" i="18"/>
  <c r="AQ424" i="18"/>
  <c r="AQ425" i="18"/>
  <c r="AR424" i="18"/>
  <c r="AR425" i="18"/>
  <c r="AQ422" i="18"/>
  <c r="AQ423" i="18"/>
  <c r="AS422" i="18"/>
  <c r="AS423" i="18"/>
  <c r="AR422" i="18"/>
  <c r="AR423" i="18"/>
  <c r="AQ420" i="18"/>
  <c r="AQ421" i="18"/>
  <c r="AS420" i="18"/>
  <c r="AS421" i="18"/>
  <c r="AR420" i="18"/>
  <c r="AR421" i="18"/>
  <c r="AQ418" i="18"/>
  <c r="AQ419" i="18"/>
  <c r="AS418" i="18"/>
  <c r="AS419" i="18"/>
  <c r="AR418" i="18"/>
  <c r="AR419" i="18"/>
  <c r="AQ416" i="18"/>
  <c r="AQ417" i="18"/>
  <c r="AS416" i="18"/>
  <c r="AS417" i="18"/>
  <c r="AR416" i="18"/>
  <c r="AR417" i="18"/>
  <c r="AQ414" i="18"/>
  <c r="AQ415" i="18"/>
  <c r="AS414" i="18"/>
  <c r="AS415" i="18"/>
  <c r="AR414" i="18"/>
  <c r="AR415" i="18"/>
  <c r="AS412" i="18"/>
  <c r="AS413" i="18"/>
  <c r="AQ412" i="18"/>
  <c r="AQ413" i="18"/>
  <c r="AR412" i="18"/>
  <c r="AR413" i="18"/>
  <c r="AQ410" i="18"/>
  <c r="AQ411" i="18"/>
  <c r="AS410" i="18"/>
  <c r="AS411" i="18"/>
  <c r="AR410" i="18"/>
  <c r="AR411" i="18"/>
  <c r="AQ408" i="18"/>
  <c r="AQ409" i="18"/>
  <c r="AS408" i="18"/>
  <c r="AS409" i="18"/>
  <c r="AR408" i="18"/>
  <c r="AR409" i="18"/>
  <c r="AQ406" i="18"/>
  <c r="AQ407" i="18"/>
  <c r="AS406" i="18"/>
  <c r="AS407" i="18"/>
  <c r="AR406" i="18"/>
  <c r="AR407" i="18"/>
  <c r="AQ404" i="18"/>
  <c r="AQ405" i="18"/>
  <c r="AS404" i="18"/>
  <c r="AS405" i="18"/>
  <c r="AR404" i="18"/>
  <c r="AR405" i="18"/>
  <c r="AQ402" i="18"/>
  <c r="AQ403" i="18"/>
  <c r="AS402" i="18"/>
  <c r="AS403" i="18"/>
  <c r="AR402" i="18"/>
  <c r="AR403" i="18"/>
  <c r="AQ400" i="18"/>
  <c r="AQ401" i="18"/>
  <c r="AS400" i="18"/>
  <c r="AS401" i="18"/>
  <c r="AR400" i="18"/>
  <c r="AR401" i="18"/>
  <c r="AS398" i="18"/>
  <c r="AS399" i="18"/>
  <c r="AQ398" i="18"/>
  <c r="AQ399" i="18"/>
  <c r="AR398" i="18"/>
  <c r="AR399" i="18"/>
  <c r="AQ396" i="18"/>
  <c r="AQ397" i="18"/>
  <c r="AS396" i="18"/>
  <c r="AS397" i="18"/>
  <c r="AR396" i="18"/>
  <c r="AR397" i="18"/>
  <c r="AQ394" i="18"/>
  <c r="AQ395" i="18"/>
  <c r="AS394" i="18"/>
  <c r="AS395" i="18"/>
  <c r="AR394" i="18"/>
  <c r="AR395" i="18"/>
  <c r="AQ392" i="18"/>
  <c r="AQ393" i="18"/>
  <c r="AS392" i="18"/>
  <c r="AS393" i="18"/>
  <c r="AR392" i="18"/>
  <c r="AR393" i="18"/>
  <c r="AS390" i="18"/>
  <c r="AS391" i="18"/>
  <c r="AQ390" i="18"/>
  <c r="AQ391" i="18"/>
  <c r="AR390" i="18"/>
  <c r="AR391" i="18"/>
  <c r="AQ388" i="18"/>
  <c r="AQ389" i="18"/>
  <c r="AS388" i="18"/>
  <c r="AS389" i="18"/>
  <c r="AR388" i="18"/>
  <c r="AR389" i="18"/>
  <c r="AQ386" i="18"/>
  <c r="AQ387" i="18"/>
  <c r="AS386" i="18"/>
  <c r="AS387" i="18"/>
  <c r="AR386" i="18"/>
  <c r="AR387" i="18"/>
  <c r="AS384" i="18"/>
  <c r="AS385" i="18"/>
  <c r="AQ384" i="18"/>
  <c r="AQ385" i="18"/>
  <c r="AR384" i="18"/>
  <c r="AR385" i="18"/>
  <c r="AQ382" i="18"/>
  <c r="AQ383" i="18"/>
  <c r="AS382" i="18"/>
  <c r="AS383" i="18"/>
  <c r="AR382" i="18"/>
  <c r="AR383" i="18"/>
  <c r="AQ380" i="18"/>
  <c r="AQ381" i="18"/>
  <c r="AS380" i="18"/>
  <c r="AS381" i="18"/>
  <c r="AR380" i="18"/>
  <c r="AR381" i="18"/>
  <c r="AQ378" i="18"/>
  <c r="AQ379" i="18"/>
  <c r="AS378" i="18"/>
  <c r="AS379" i="18"/>
  <c r="AR378" i="18"/>
  <c r="AR379" i="18"/>
  <c r="AQ376" i="18"/>
  <c r="AQ377" i="18"/>
  <c r="AS376" i="18"/>
  <c r="AS377" i="18"/>
  <c r="AR376" i="18"/>
  <c r="AR377" i="18"/>
  <c r="AS374" i="18"/>
  <c r="AS375" i="18"/>
  <c r="AQ374" i="18"/>
  <c r="AQ375" i="18"/>
  <c r="AR374" i="18"/>
  <c r="AR375" i="18"/>
  <c r="AS372" i="18"/>
  <c r="AS373" i="18"/>
  <c r="AQ372" i="18"/>
  <c r="AQ373" i="18"/>
  <c r="AR372" i="18"/>
  <c r="AR373" i="18"/>
  <c r="AQ370" i="18"/>
  <c r="AQ371" i="18"/>
  <c r="AS370" i="18"/>
  <c r="AS371" i="18"/>
  <c r="AR370" i="18"/>
  <c r="AR371" i="18"/>
  <c r="AQ368" i="18"/>
  <c r="AQ369" i="18"/>
  <c r="AS368" i="18"/>
  <c r="AS369" i="18"/>
  <c r="AR368" i="18"/>
  <c r="AR369" i="18"/>
  <c r="AQ366" i="18"/>
  <c r="AQ367" i="18"/>
  <c r="AS366" i="18"/>
  <c r="AS367" i="18"/>
  <c r="AR366" i="18"/>
  <c r="AR367" i="18"/>
  <c r="AQ364" i="18"/>
  <c r="AQ365" i="18"/>
  <c r="AS364" i="18"/>
  <c r="AS365" i="18"/>
  <c r="AR364" i="18"/>
  <c r="AR365" i="18"/>
  <c r="AQ362" i="18"/>
  <c r="AQ363" i="18"/>
  <c r="AS362" i="18"/>
  <c r="AS363" i="18"/>
  <c r="AR362" i="18"/>
  <c r="AR363" i="18"/>
  <c r="AS360" i="18"/>
  <c r="AS361" i="18"/>
  <c r="AQ360" i="18"/>
  <c r="AQ361" i="18"/>
  <c r="AR360" i="18"/>
  <c r="AR361" i="18"/>
  <c r="AQ358" i="18"/>
  <c r="AQ359" i="18"/>
  <c r="AS358" i="18"/>
  <c r="AS359" i="18"/>
  <c r="AR358" i="18"/>
  <c r="AR359" i="18"/>
  <c r="AQ356" i="18"/>
  <c r="AQ357" i="18"/>
  <c r="AS356" i="18"/>
  <c r="AS357" i="18"/>
  <c r="AR356" i="18"/>
  <c r="AR357" i="18"/>
  <c r="AS354" i="18"/>
  <c r="AS355" i="18"/>
  <c r="AQ354" i="18"/>
  <c r="AQ355" i="18"/>
  <c r="AR354" i="18"/>
  <c r="AR355" i="18"/>
  <c r="AS352" i="18"/>
  <c r="AS353" i="18"/>
  <c r="AQ352" i="18"/>
  <c r="AQ353" i="18"/>
  <c r="AR352" i="18"/>
  <c r="AR353" i="18"/>
  <c r="AQ350" i="18"/>
  <c r="AQ351" i="18"/>
  <c r="AS350" i="18"/>
  <c r="AS351" i="18"/>
  <c r="AR350" i="18"/>
  <c r="AR351" i="18"/>
  <c r="AQ348" i="18"/>
  <c r="AQ349" i="18"/>
  <c r="AS348" i="18"/>
  <c r="AS349" i="18"/>
  <c r="AR348" i="18"/>
  <c r="AR349" i="18"/>
  <c r="AQ346" i="18"/>
  <c r="AQ347" i="18"/>
  <c r="AS346" i="18"/>
  <c r="AS347" i="18"/>
  <c r="AR346" i="18"/>
  <c r="AR347" i="18"/>
  <c r="AQ344" i="18"/>
  <c r="AQ345" i="18"/>
  <c r="AS344" i="18"/>
  <c r="AS345" i="18"/>
  <c r="AR344" i="18"/>
  <c r="AR345" i="18"/>
  <c r="AS342" i="18"/>
  <c r="AS343" i="18"/>
  <c r="AQ342" i="18"/>
  <c r="AQ343" i="18"/>
  <c r="AR342" i="18"/>
  <c r="AR343" i="18"/>
  <c r="AQ340" i="18"/>
  <c r="AQ341" i="18"/>
  <c r="AS340" i="18"/>
  <c r="AS341" i="18"/>
  <c r="AR340" i="18"/>
  <c r="AR341" i="18"/>
  <c r="AQ338" i="18"/>
  <c r="AQ339" i="18"/>
  <c r="AS338" i="18"/>
  <c r="AS339" i="18"/>
  <c r="AR338" i="18"/>
  <c r="AR339" i="18"/>
  <c r="AQ336" i="18"/>
  <c r="AQ337" i="18"/>
  <c r="AS336" i="18"/>
  <c r="AS337" i="18"/>
  <c r="AR336" i="18"/>
  <c r="AR337" i="18"/>
  <c r="AQ334" i="18"/>
  <c r="AQ335" i="18"/>
  <c r="AS334" i="18"/>
  <c r="AS335" i="18"/>
  <c r="AR334" i="18"/>
  <c r="AR335" i="18"/>
  <c r="AQ332" i="18"/>
  <c r="AQ333" i="18"/>
  <c r="AS332" i="18"/>
  <c r="AS333" i="18"/>
  <c r="AR332" i="18"/>
  <c r="AR333" i="18"/>
  <c r="AQ330" i="18"/>
  <c r="AQ331" i="18"/>
  <c r="AS330" i="18"/>
  <c r="AS331" i="18"/>
  <c r="AR330" i="18"/>
  <c r="AR331" i="18"/>
  <c r="AQ328" i="18"/>
  <c r="AQ329" i="18"/>
  <c r="AS328" i="18"/>
  <c r="AS329" i="18"/>
  <c r="AR328" i="18"/>
  <c r="AR329" i="18"/>
  <c r="AQ326" i="18"/>
  <c r="AQ327" i="18"/>
  <c r="AS326" i="18"/>
  <c r="AS327" i="18"/>
  <c r="AR326" i="18"/>
  <c r="AR327" i="18"/>
  <c r="AQ324" i="18"/>
  <c r="AQ325" i="18"/>
  <c r="AS324" i="18"/>
  <c r="AS325" i="18"/>
  <c r="AR324" i="18"/>
  <c r="AR325" i="18"/>
  <c r="AS322" i="18"/>
  <c r="AS323" i="18"/>
  <c r="AQ322" i="18"/>
  <c r="AQ323" i="18"/>
  <c r="AR322" i="18"/>
  <c r="AR323" i="18"/>
  <c r="AS320" i="18"/>
  <c r="AS321" i="18"/>
  <c r="AQ320" i="18"/>
  <c r="AQ321" i="18"/>
  <c r="AR320" i="18"/>
  <c r="AR321" i="18"/>
  <c r="AQ318" i="18"/>
  <c r="AQ319" i="18"/>
  <c r="AS318" i="18"/>
  <c r="AS319" i="18"/>
  <c r="AR318" i="18"/>
  <c r="AR319" i="18"/>
  <c r="AQ316" i="18"/>
  <c r="AQ317" i="18"/>
  <c r="AS316" i="18"/>
  <c r="AS317" i="18"/>
  <c r="AR316" i="18"/>
  <c r="AR317" i="18"/>
  <c r="AQ314" i="18"/>
  <c r="AQ315" i="18"/>
  <c r="AS314" i="18"/>
  <c r="AS315" i="18"/>
  <c r="AR314" i="18"/>
  <c r="AR315" i="18"/>
  <c r="AQ312" i="18"/>
  <c r="AQ313" i="18"/>
  <c r="AS312" i="18"/>
  <c r="AS313" i="18"/>
  <c r="AR312" i="18"/>
  <c r="AR313" i="18"/>
  <c r="AQ310" i="18"/>
  <c r="AQ311" i="18"/>
  <c r="AS310" i="18"/>
  <c r="AS311" i="18"/>
  <c r="AR310" i="18"/>
  <c r="AR311" i="18"/>
  <c r="AS308" i="18"/>
  <c r="AS309" i="18"/>
  <c r="AQ308" i="18"/>
  <c r="AQ309" i="18"/>
  <c r="AR308" i="18"/>
  <c r="AR309" i="18"/>
  <c r="AS306" i="18"/>
  <c r="AS307" i="18"/>
  <c r="AQ306" i="18"/>
  <c r="AQ307" i="18"/>
  <c r="AR306" i="18"/>
  <c r="AR307" i="18"/>
  <c r="AS304" i="18"/>
  <c r="AS305" i="18"/>
  <c r="AQ304" i="18"/>
  <c r="AQ305" i="18"/>
  <c r="AR304" i="18"/>
  <c r="AR305" i="18"/>
  <c r="AQ302" i="18"/>
  <c r="AQ303" i="18"/>
  <c r="AS302" i="18"/>
  <c r="AS303" i="18"/>
  <c r="AR302" i="18"/>
  <c r="AR303" i="18"/>
  <c r="AS300" i="18"/>
  <c r="AS301" i="18"/>
  <c r="AQ300" i="18"/>
  <c r="AQ301" i="18"/>
  <c r="AR300" i="18"/>
  <c r="AR301" i="18"/>
  <c r="AQ298" i="18"/>
  <c r="AQ299" i="18"/>
  <c r="AS298" i="18"/>
  <c r="AS299" i="18"/>
  <c r="AR298" i="18"/>
  <c r="AR299" i="18"/>
  <c r="AQ296" i="18"/>
  <c r="AQ297" i="18"/>
  <c r="AS296" i="18"/>
  <c r="AS297" i="18"/>
  <c r="AR296" i="18"/>
  <c r="AR297" i="18"/>
  <c r="AQ294" i="18"/>
  <c r="AQ295" i="18"/>
  <c r="AS294" i="18"/>
  <c r="AS295" i="18"/>
  <c r="AR294" i="18"/>
  <c r="AR295" i="18"/>
  <c r="AQ292" i="18"/>
  <c r="AQ293" i="18"/>
  <c r="AS292" i="18"/>
  <c r="AS293" i="18"/>
  <c r="AR292" i="18"/>
  <c r="AR293" i="18"/>
  <c r="AQ290" i="18"/>
  <c r="AQ291" i="18"/>
  <c r="AS290" i="18"/>
  <c r="AS291" i="18"/>
  <c r="AR290" i="18"/>
  <c r="AR291" i="18"/>
  <c r="AQ288" i="18"/>
  <c r="AQ289" i="18"/>
  <c r="AS288" i="18"/>
  <c r="AS289" i="18"/>
  <c r="AR288" i="18"/>
  <c r="AR289" i="18"/>
  <c r="AQ286" i="18"/>
  <c r="AQ287" i="18"/>
  <c r="AS286" i="18"/>
  <c r="AS287" i="18"/>
  <c r="AR286" i="18"/>
  <c r="AR287" i="18"/>
  <c r="AS284" i="18"/>
  <c r="AS285" i="18"/>
  <c r="AQ284" i="18"/>
  <c r="AQ285" i="18"/>
  <c r="AR284" i="18"/>
  <c r="AR285" i="18"/>
  <c r="AS282" i="18"/>
  <c r="AS283" i="18"/>
  <c r="AQ282" i="18"/>
  <c r="AQ283" i="18"/>
  <c r="AR282" i="18"/>
  <c r="AR283" i="18"/>
  <c r="AQ280" i="18"/>
  <c r="AQ281" i="18"/>
  <c r="AS280" i="18"/>
  <c r="AS281" i="18"/>
  <c r="AR280" i="18"/>
  <c r="AR281" i="18"/>
  <c r="AQ278" i="18"/>
  <c r="AQ279" i="18"/>
  <c r="AS278" i="18"/>
  <c r="AS279" i="18"/>
  <c r="AR278" i="18"/>
  <c r="AR279" i="18"/>
  <c r="AQ276" i="18"/>
  <c r="AQ277" i="18"/>
  <c r="AS276" i="18"/>
  <c r="AS277" i="18"/>
  <c r="AR276" i="18"/>
  <c r="AR277" i="18"/>
  <c r="AQ274" i="18"/>
  <c r="AQ275" i="18"/>
  <c r="AS274" i="18"/>
  <c r="AS275" i="18"/>
  <c r="AR274" i="18"/>
  <c r="AR275" i="18"/>
  <c r="AQ272" i="18"/>
  <c r="AQ273" i="18"/>
  <c r="AS272" i="18"/>
  <c r="AS273" i="18"/>
  <c r="AR272" i="18"/>
  <c r="AR273" i="18"/>
  <c r="AQ270" i="18"/>
  <c r="AQ271" i="18"/>
  <c r="AS270" i="18"/>
  <c r="AS271" i="18"/>
  <c r="AR270" i="18"/>
  <c r="AR271" i="18"/>
  <c r="AQ268" i="18"/>
  <c r="AQ269" i="18"/>
  <c r="AS268" i="18"/>
  <c r="AS269" i="18"/>
  <c r="AR268" i="18"/>
  <c r="AR269" i="18"/>
  <c r="AQ266" i="18"/>
  <c r="AQ267" i="18"/>
  <c r="AS266" i="18"/>
  <c r="AS267" i="18"/>
  <c r="AR266" i="18"/>
  <c r="AR267" i="18"/>
  <c r="AQ264" i="18"/>
  <c r="AQ265" i="18"/>
  <c r="AS264" i="18"/>
  <c r="AS265" i="18"/>
  <c r="AR264" i="18"/>
  <c r="AR265" i="18"/>
  <c r="AQ262" i="18"/>
  <c r="AQ263" i="18"/>
  <c r="AS262" i="18"/>
  <c r="AS263" i="18"/>
  <c r="AR262" i="18"/>
  <c r="AR263" i="18"/>
  <c r="AQ260" i="18"/>
  <c r="AQ261" i="18"/>
  <c r="AS260" i="18"/>
  <c r="AS261" i="18"/>
  <c r="AR260" i="18"/>
  <c r="AR261" i="18"/>
  <c r="AQ258" i="18"/>
  <c r="AQ259" i="18"/>
  <c r="AS258" i="18"/>
  <c r="AS259" i="18"/>
  <c r="AR258" i="18"/>
  <c r="AR259" i="18"/>
  <c r="AS256" i="18"/>
  <c r="AS257" i="18"/>
  <c r="AQ256" i="18"/>
  <c r="AQ257" i="18"/>
  <c r="AR256" i="18"/>
  <c r="AR257" i="18"/>
  <c r="AQ254" i="18"/>
  <c r="AQ255" i="18"/>
  <c r="AS254" i="18"/>
  <c r="AS255" i="18"/>
  <c r="AR254" i="18"/>
  <c r="AR255" i="18"/>
  <c r="AQ252" i="18"/>
  <c r="AQ253" i="18"/>
  <c r="AS252" i="18"/>
  <c r="AS253" i="18"/>
  <c r="AR252" i="18"/>
  <c r="AR253" i="18"/>
  <c r="AS250" i="18"/>
  <c r="AS251" i="18"/>
  <c r="AQ250" i="18"/>
  <c r="AQ251" i="18"/>
  <c r="AR250" i="18"/>
  <c r="AR251" i="18"/>
  <c r="AQ248" i="18"/>
  <c r="AQ249" i="18"/>
  <c r="AS248" i="18"/>
  <c r="AS249" i="18"/>
  <c r="AR248" i="18"/>
  <c r="AR249" i="18"/>
  <c r="AQ246" i="18"/>
  <c r="AQ247" i="18"/>
  <c r="AS246" i="18"/>
  <c r="AS247" i="18"/>
  <c r="AR246" i="18"/>
  <c r="AR247" i="18"/>
  <c r="AQ244" i="18"/>
  <c r="AQ245" i="18"/>
  <c r="AS244" i="18"/>
  <c r="AS245" i="18"/>
  <c r="AR244" i="18"/>
  <c r="AR245" i="18"/>
  <c r="AQ242" i="18"/>
  <c r="AQ243" i="18"/>
  <c r="AS242" i="18"/>
  <c r="AS243" i="18"/>
  <c r="AR242" i="18"/>
  <c r="AR243" i="18"/>
  <c r="AS240" i="18"/>
  <c r="AS241" i="18"/>
  <c r="AQ240" i="18"/>
  <c r="AQ241" i="18"/>
  <c r="AR240" i="18"/>
  <c r="AR241" i="18"/>
  <c r="AS238" i="18"/>
  <c r="AS239" i="18"/>
  <c r="AQ238" i="18"/>
  <c r="AQ239" i="18"/>
  <c r="AR238" i="18"/>
  <c r="AR239" i="18"/>
  <c r="AS236" i="18"/>
  <c r="AS237" i="18"/>
  <c r="AQ236" i="18"/>
  <c r="AQ237" i="18"/>
  <c r="AR236" i="18"/>
  <c r="AR237" i="18"/>
  <c r="AS234" i="18"/>
  <c r="AS235" i="18"/>
  <c r="AQ234" i="18"/>
  <c r="AQ235" i="18"/>
  <c r="AR234" i="18"/>
  <c r="AR235" i="18"/>
  <c r="AS232" i="18"/>
  <c r="AS233" i="18"/>
  <c r="AQ232" i="18"/>
  <c r="AQ233" i="18"/>
  <c r="AR232" i="18"/>
  <c r="AR233" i="18"/>
  <c r="AQ230" i="18"/>
  <c r="AQ231" i="18"/>
  <c r="AS230" i="18"/>
  <c r="AS231" i="18"/>
  <c r="AR230" i="18"/>
  <c r="AR231" i="18"/>
  <c r="AQ228" i="18"/>
  <c r="AQ229" i="18"/>
  <c r="AS228" i="18"/>
  <c r="AS229" i="18"/>
  <c r="AR228" i="18"/>
  <c r="AR229" i="18"/>
  <c r="AS226" i="18"/>
  <c r="AS227" i="18"/>
  <c r="AQ226" i="18"/>
  <c r="AQ227" i="18"/>
  <c r="AR226" i="18"/>
  <c r="AR227" i="18"/>
  <c r="AS224" i="18"/>
  <c r="AS225" i="18"/>
  <c r="AQ224" i="18"/>
  <c r="AQ225" i="18"/>
  <c r="AR224" i="18"/>
  <c r="AR225" i="18"/>
  <c r="AQ222" i="18"/>
  <c r="AQ223" i="18"/>
  <c r="AS222" i="18"/>
  <c r="AS223" i="18"/>
  <c r="AR222" i="18"/>
  <c r="AR223" i="18"/>
  <c r="AQ220" i="18"/>
  <c r="AQ221" i="18"/>
  <c r="AS220" i="18"/>
  <c r="AS221" i="18"/>
  <c r="AR220" i="18"/>
  <c r="AR221" i="18"/>
  <c r="AQ218" i="18"/>
  <c r="AQ219" i="18"/>
  <c r="AS218" i="18"/>
  <c r="AS219" i="18"/>
  <c r="AR218" i="18"/>
  <c r="AR219" i="18"/>
  <c r="AS216" i="18"/>
  <c r="AS217" i="18"/>
  <c r="AQ216" i="18"/>
  <c r="AQ217" i="18"/>
  <c r="AR216" i="18"/>
  <c r="AR217" i="18"/>
  <c r="AQ214" i="18"/>
  <c r="AQ215" i="18"/>
  <c r="AS214" i="18"/>
  <c r="AS215" i="18"/>
  <c r="AR214" i="18"/>
  <c r="AR215" i="18"/>
  <c r="AQ212" i="18"/>
  <c r="AQ213" i="18"/>
  <c r="AS212" i="18"/>
  <c r="AS213" i="18"/>
  <c r="AR212" i="18"/>
  <c r="AR213" i="18"/>
  <c r="AS210" i="18"/>
  <c r="AS211" i="18"/>
  <c r="AQ210" i="18"/>
  <c r="AQ211" i="18"/>
  <c r="AR210" i="18"/>
  <c r="AR211" i="18"/>
  <c r="AS208" i="18"/>
  <c r="AS209" i="18"/>
  <c r="AQ208" i="18"/>
  <c r="AQ209" i="18"/>
  <c r="AR208" i="18"/>
  <c r="AR209" i="18"/>
  <c r="AS206" i="18"/>
  <c r="AS207" i="18"/>
  <c r="AQ206" i="18"/>
  <c r="AQ207" i="18"/>
  <c r="AR206" i="18"/>
  <c r="AR207" i="18"/>
  <c r="AS204" i="18"/>
  <c r="AS205" i="18"/>
  <c r="AQ204" i="18"/>
  <c r="AQ205" i="18"/>
  <c r="AR204" i="18"/>
  <c r="AR205" i="18"/>
  <c r="AQ202" i="18"/>
  <c r="AQ203" i="18"/>
  <c r="AS202" i="18"/>
  <c r="AS203" i="18"/>
  <c r="AR202" i="18"/>
  <c r="AR203" i="18"/>
  <c r="AQ200" i="18"/>
  <c r="AQ201" i="18"/>
  <c r="AS200" i="18"/>
  <c r="AS201" i="18"/>
  <c r="AR200" i="18"/>
  <c r="AR201" i="18"/>
  <c r="AQ198" i="18"/>
  <c r="AQ199" i="18"/>
  <c r="AS198" i="18"/>
  <c r="AS199" i="18"/>
  <c r="AR198" i="18"/>
  <c r="AR199" i="18"/>
  <c r="AQ196" i="18"/>
  <c r="AQ197" i="18"/>
  <c r="AS196" i="18"/>
  <c r="AS197" i="18"/>
  <c r="AR196" i="18"/>
  <c r="AR197" i="18"/>
  <c r="AQ194" i="18"/>
  <c r="AQ195" i="18"/>
  <c r="AS194" i="18"/>
  <c r="AS195" i="18"/>
  <c r="AR194" i="18"/>
  <c r="AR195" i="18"/>
  <c r="AQ192" i="18"/>
  <c r="AQ193" i="18"/>
  <c r="AS192" i="18"/>
  <c r="AS193" i="18"/>
  <c r="AR192" i="18"/>
  <c r="AR193" i="18"/>
  <c r="AQ190" i="18"/>
  <c r="AQ191" i="18"/>
  <c r="AS190" i="18"/>
  <c r="AS191" i="18"/>
  <c r="AR190" i="18"/>
  <c r="AR191" i="18"/>
  <c r="AS188" i="18"/>
  <c r="AS189" i="18"/>
  <c r="AQ188" i="18"/>
  <c r="AQ189" i="18"/>
  <c r="AR188" i="18"/>
  <c r="AR189" i="18"/>
  <c r="AS186" i="18"/>
  <c r="AS187" i="18"/>
  <c r="AQ186" i="18"/>
  <c r="AQ187" i="18"/>
  <c r="AR186" i="18"/>
  <c r="AR187" i="18"/>
  <c r="AS184" i="18"/>
  <c r="AS185" i="18"/>
  <c r="AQ184" i="18"/>
  <c r="AQ185" i="18"/>
  <c r="AR184" i="18"/>
  <c r="AR185" i="18"/>
  <c r="AQ182" i="18"/>
  <c r="AQ183" i="18"/>
  <c r="AS182" i="18"/>
  <c r="AS183" i="18"/>
  <c r="AR182" i="18"/>
  <c r="AR183" i="18"/>
  <c r="AS180" i="18"/>
  <c r="AS181" i="18"/>
  <c r="AQ180" i="18"/>
  <c r="AQ181" i="18"/>
  <c r="AR180" i="18"/>
  <c r="AR181" i="18"/>
  <c r="AQ178" i="18"/>
  <c r="AQ179" i="18"/>
  <c r="AS178" i="18"/>
  <c r="AS179" i="18"/>
  <c r="AR178" i="18"/>
  <c r="AR179" i="18"/>
  <c r="AQ176" i="18"/>
  <c r="AQ177" i="18"/>
  <c r="AS176" i="18"/>
  <c r="AS177" i="18"/>
  <c r="AR176" i="18"/>
  <c r="AR177" i="18"/>
  <c r="AQ174" i="18"/>
  <c r="AQ175" i="18"/>
  <c r="AS174" i="18"/>
  <c r="AS175" i="18"/>
  <c r="AR174" i="18"/>
  <c r="AR175" i="18"/>
  <c r="AS172" i="18"/>
  <c r="AS173" i="18"/>
  <c r="AQ172" i="18"/>
  <c r="AQ173" i="18"/>
  <c r="AR172" i="18"/>
  <c r="AR173" i="18"/>
  <c r="AS170" i="18"/>
  <c r="AS171" i="18"/>
  <c r="AQ170" i="18"/>
  <c r="AQ171" i="18"/>
  <c r="AR170" i="18"/>
  <c r="AR171" i="18"/>
  <c r="AQ168" i="18"/>
  <c r="AQ169" i="18"/>
  <c r="AS168" i="18"/>
  <c r="AS169" i="18"/>
  <c r="AR168" i="18"/>
  <c r="AR169" i="18"/>
  <c r="AQ166" i="18"/>
  <c r="AQ167" i="18"/>
  <c r="AS166" i="18"/>
  <c r="AS167" i="18"/>
  <c r="AR166" i="18"/>
  <c r="AR167" i="18"/>
  <c r="AS164" i="18"/>
  <c r="AS165" i="18"/>
  <c r="AQ164" i="18"/>
  <c r="AQ165" i="18"/>
  <c r="AR164" i="18"/>
  <c r="AR165" i="18"/>
  <c r="AS162" i="18"/>
  <c r="AS163" i="18"/>
  <c r="AQ162" i="18"/>
  <c r="AQ163" i="18"/>
  <c r="AR162" i="18"/>
  <c r="AR163" i="18"/>
  <c r="AS160" i="18"/>
  <c r="AS161" i="18"/>
  <c r="AQ160" i="18"/>
  <c r="AQ161" i="18"/>
  <c r="AR160" i="18"/>
  <c r="AR161" i="18"/>
  <c r="AR158" i="18"/>
  <c r="AR159" i="18"/>
  <c r="AQ158" i="18"/>
  <c r="AQ159" i="18"/>
  <c r="AS158" i="18"/>
  <c r="AS159" i="18"/>
  <c r="AQ156" i="18"/>
  <c r="AQ157" i="18"/>
  <c r="AS156" i="18"/>
  <c r="AS157" i="18"/>
  <c r="AR156" i="18"/>
  <c r="AR157" i="18"/>
  <c r="AS154" i="18"/>
  <c r="AS155" i="18"/>
  <c r="AQ154" i="18"/>
  <c r="AQ155" i="18"/>
  <c r="AR154" i="18"/>
  <c r="AR155" i="18"/>
  <c r="AQ152" i="18"/>
  <c r="AQ153" i="18"/>
  <c r="AS152" i="18"/>
  <c r="AS153" i="18"/>
  <c r="AR152" i="18"/>
  <c r="AR153" i="18"/>
  <c r="AS150" i="18"/>
  <c r="AS151" i="18"/>
  <c r="AQ150" i="18"/>
  <c r="AQ151" i="18"/>
  <c r="AR150" i="18"/>
  <c r="AR151" i="18"/>
  <c r="AS148" i="18"/>
  <c r="AS149" i="18"/>
  <c r="AQ148" i="18"/>
  <c r="AQ149" i="18"/>
  <c r="AR148" i="18"/>
  <c r="AR149" i="18"/>
  <c r="AS146" i="18"/>
  <c r="AS147" i="18"/>
  <c r="AQ146" i="18"/>
  <c r="AQ147" i="18"/>
  <c r="AR146" i="18"/>
  <c r="AR147" i="18"/>
  <c r="AS144" i="18"/>
  <c r="AS145" i="18"/>
  <c r="AQ144" i="18"/>
  <c r="AQ145" i="18"/>
  <c r="AR144" i="18"/>
  <c r="AR145" i="18"/>
  <c r="AS142" i="18"/>
  <c r="AS143" i="18"/>
  <c r="AQ142" i="18"/>
  <c r="AQ143" i="18"/>
  <c r="AR142" i="18"/>
  <c r="AR143" i="18"/>
  <c r="AS140" i="18"/>
  <c r="AS141" i="18"/>
  <c r="AQ140" i="18"/>
  <c r="AQ141" i="18"/>
  <c r="AR140" i="18"/>
  <c r="AR141" i="18"/>
  <c r="AS138" i="18"/>
  <c r="AS139" i="18"/>
  <c r="AQ138" i="18"/>
  <c r="AQ139" i="18"/>
  <c r="AR138" i="18"/>
  <c r="AR139" i="18"/>
  <c r="AQ136" i="18"/>
  <c r="AQ137" i="18"/>
  <c r="AS136" i="18"/>
  <c r="AS137" i="18"/>
  <c r="AR136" i="18"/>
  <c r="AR137" i="18"/>
  <c r="AS134" i="18"/>
  <c r="AS135" i="18"/>
  <c r="AQ134" i="18"/>
  <c r="AQ135" i="18"/>
  <c r="AR134" i="18"/>
  <c r="AR135" i="18"/>
  <c r="AQ132" i="18"/>
  <c r="AQ133" i="18"/>
  <c r="AS132" i="18"/>
  <c r="AS133" i="18"/>
  <c r="AR132" i="18"/>
  <c r="AR133" i="18"/>
  <c r="AQ130" i="18"/>
  <c r="AQ131" i="18"/>
  <c r="AS130" i="18"/>
  <c r="AS131" i="18"/>
  <c r="AR130" i="18"/>
  <c r="AR131" i="18"/>
  <c r="AS128" i="18"/>
  <c r="AS129" i="18"/>
  <c r="AQ128" i="18"/>
  <c r="AQ129" i="18"/>
  <c r="AR128" i="18"/>
  <c r="AR129" i="18"/>
  <c r="AS126" i="18"/>
  <c r="AS127" i="18"/>
  <c r="AQ126" i="18"/>
  <c r="AQ127" i="18"/>
  <c r="AR126" i="18"/>
  <c r="AR127" i="18"/>
  <c r="AQ124" i="18"/>
  <c r="AQ125" i="18"/>
  <c r="AS124" i="18"/>
  <c r="AS125" i="18"/>
  <c r="AR124" i="18"/>
  <c r="AR125" i="18"/>
  <c r="AS122" i="18"/>
  <c r="AS123" i="18"/>
  <c r="AQ122" i="18"/>
  <c r="AQ123" i="18"/>
  <c r="AR122" i="18"/>
  <c r="AR123" i="18"/>
  <c r="AQ120" i="18"/>
  <c r="AQ121" i="18"/>
  <c r="AS120" i="18"/>
  <c r="AS121" i="18"/>
  <c r="AR120" i="18"/>
  <c r="AR121" i="18"/>
  <c r="AS118" i="18"/>
  <c r="AS119" i="18"/>
  <c r="AQ118" i="18"/>
  <c r="AQ119" i="18"/>
  <c r="AR118" i="18"/>
  <c r="AR119" i="18"/>
  <c r="AS116" i="18"/>
  <c r="AS117" i="18"/>
  <c r="AQ116" i="18"/>
  <c r="AQ117" i="18"/>
  <c r="AR116" i="18"/>
  <c r="AR117" i="18"/>
  <c r="AS114" i="18"/>
  <c r="AS115" i="18"/>
  <c r="AQ114" i="18"/>
  <c r="AQ115" i="18"/>
  <c r="AR114" i="18"/>
  <c r="AR115" i="18"/>
  <c r="AS112" i="18"/>
  <c r="AS113" i="18"/>
  <c r="AQ112" i="18"/>
  <c r="AQ113" i="18"/>
  <c r="AR112" i="18"/>
  <c r="AR113" i="18"/>
  <c r="AS110" i="18"/>
  <c r="AS111" i="18"/>
  <c r="AQ110" i="18"/>
  <c r="AQ111" i="18"/>
  <c r="AR110" i="18"/>
  <c r="AR111" i="18"/>
  <c r="AS108" i="18"/>
  <c r="AS109" i="18"/>
  <c r="AQ108" i="18"/>
  <c r="AQ109" i="18"/>
  <c r="AR108" i="18"/>
  <c r="AR109" i="18"/>
  <c r="AS106" i="18"/>
  <c r="AS107" i="18"/>
  <c r="AQ106" i="18"/>
  <c r="AQ107" i="18"/>
  <c r="AR106" i="18"/>
  <c r="AR107" i="18"/>
  <c r="AS104" i="18"/>
  <c r="AS105" i="18"/>
  <c r="AQ104" i="18"/>
  <c r="AQ105" i="18"/>
  <c r="AR104" i="18"/>
  <c r="AR105" i="18"/>
  <c r="AQ102" i="18"/>
  <c r="AQ103" i="18"/>
  <c r="AS102" i="18"/>
  <c r="AS103" i="18"/>
  <c r="AR102" i="18"/>
  <c r="AR103" i="18"/>
  <c r="AQ100" i="18"/>
  <c r="AQ101" i="18"/>
  <c r="AS100" i="18"/>
  <c r="AS101" i="18"/>
  <c r="AR100" i="18"/>
  <c r="AR101" i="18"/>
  <c r="AQ98" i="18"/>
  <c r="AQ99" i="18"/>
  <c r="AS98" i="18"/>
  <c r="AS99" i="18"/>
  <c r="AR98" i="18"/>
  <c r="AR99" i="18"/>
  <c r="AS96" i="18"/>
  <c r="AS97" i="18"/>
  <c r="AQ96" i="18"/>
  <c r="AQ97" i="18"/>
  <c r="AR96" i="18"/>
  <c r="AR97" i="18"/>
  <c r="AQ94" i="18"/>
  <c r="AQ95" i="18"/>
  <c r="AS94" i="18"/>
  <c r="AS95" i="18"/>
  <c r="AR94" i="18"/>
  <c r="AR95" i="18"/>
  <c r="AS92" i="18"/>
  <c r="AS93" i="18"/>
  <c r="AQ92" i="18"/>
  <c r="AQ93" i="18"/>
  <c r="AR92" i="18"/>
  <c r="AR93" i="18"/>
  <c r="AQ90" i="18"/>
  <c r="AQ91" i="18"/>
  <c r="AS90" i="18"/>
  <c r="AS91" i="18"/>
  <c r="AR90" i="18"/>
  <c r="AR91" i="18"/>
  <c r="AQ88" i="18"/>
  <c r="AQ89" i="18"/>
  <c r="AS88" i="18"/>
  <c r="AS89" i="18"/>
  <c r="AR88" i="18"/>
  <c r="AR89" i="18"/>
  <c r="AS86" i="18"/>
  <c r="AS87" i="18"/>
  <c r="AQ86" i="18"/>
  <c r="AQ87" i="18"/>
  <c r="AR86" i="18"/>
  <c r="AR87" i="18"/>
  <c r="AQ84" i="18"/>
  <c r="AQ85" i="18"/>
  <c r="AS84" i="18"/>
  <c r="AS85" i="18"/>
  <c r="AR84" i="18"/>
  <c r="AR85" i="18"/>
  <c r="AQ82" i="18"/>
  <c r="AQ83" i="18"/>
  <c r="AS82" i="18"/>
  <c r="AS83" i="18"/>
  <c r="AR82" i="18"/>
  <c r="AR83" i="18"/>
  <c r="AS80" i="18"/>
  <c r="AS81" i="18"/>
  <c r="AQ80" i="18"/>
  <c r="AQ81" i="18"/>
  <c r="AR80" i="18"/>
  <c r="AR81" i="18"/>
  <c r="AQ78" i="18"/>
  <c r="AQ79" i="18"/>
  <c r="AS78" i="18"/>
  <c r="AS79" i="18"/>
  <c r="AR78" i="18"/>
  <c r="AR79" i="18"/>
  <c r="AQ76" i="18"/>
  <c r="AQ77" i="18"/>
  <c r="AS76" i="18"/>
  <c r="AS77" i="18"/>
  <c r="AR76" i="18"/>
  <c r="AR77" i="18"/>
  <c r="AS74" i="18"/>
  <c r="AS75" i="18"/>
  <c r="AQ74" i="18"/>
  <c r="AQ75" i="18"/>
  <c r="AR74" i="18"/>
  <c r="AR75" i="18"/>
  <c r="AS72" i="18"/>
  <c r="AS73" i="18"/>
  <c r="AQ72" i="18"/>
  <c r="AQ73" i="18"/>
  <c r="AR72" i="18"/>
  <c r="AR73" i="18"/>
  <c r="AQ70" i="18"/>
  <c r="AQ71" i="18"/>
  <c r="AS70" i="18"/>
  <c r="AS71" i="18"/>
  <c r="AR70" i="18"/>
  <c r="AR71" i="18"/>
  <c r="AQ68" i="18"/>
  <c r="AQ69" i="18"/>
  <c r="AS68" i="18"/>
  <c r="AS69" i="18"/>
  <c r="AR68" i="18"/>
  <c r="AR69" i="18"/>
  <c r="AQ66" i="18"/>
  <c r="AQ67" i="18"/>
  <c r="AS66" i="18"/>
  <c r="AS67" i="18"/>
  <c r="AR66" i="18"/>
  <c r="AR67" i="18"/>
  <c r="AQ64" i="18"/>
  <c r="AQ65" i="18"/>
  <c r="AS64" i="18"/>
  <c r="AS65" i="18"/>
  <c r="AR64" i="18"/>
  <c r="AR65" i="18"/>
  <c r="AQ62" i="18"/>
  <c r="AQ63" i="18"/>
  <c r="AS62" i="18"/>
  <c r="AS63" i="18"/>
  <c r="AR62" i="18"/>
  <c r="AR63" i="18"/>
  <c r="AQ60" i="18"/>
  <c r="AQ61" i="18"/>
  <c r="AS60" i="18"/>
  <c r="AS61" i="18"/>
  <c r="AR60" i="18"/>
  <c r="AR61" i="18"/>
  <c r="AS58" i="18"/>
  <c r="AS59" i="18"/>
  <c r="AQ58" i="18"/>
  <c r="AQ59" i="18"/>
  <c r="AR58" i="18"/>
  <c r="AR59" i="18"/>
  <c r="AS56" i="18"/>
  <c r="AS57" i="18"/>
  <c r="AQ56" i="18"/>
  <c r="AQ57" i="18"/>
  <c r="AR56" i="18"/>
  <c r="AR57" i="18"/>
  <c r="AQ54" i="18"/>
  <c r="AQ55" i="18"/>
  <c r="AS54" i="18"/>
  <c r="AS55" i="18"/>
  <c r="AR54" i="18"/>
  <c r="AR55" i="18"/>
  <c r="AS52" i="18"/>
  <c r="AS53" i="18"/>
  <c r="AQ52" i="18"/>
  <c r="AQ53" i="18"/>
  <c r="AR52" i="18"/>
  <c r="AR53" i="18"/>
  <c r="AQ50" i="18"/>
  <c r="AQ51" i="18"/>
  <c r="AS50" i="18"/>
  <c r="AS51" i="18"/>
  <c r="AR50" i="18"/>
  <c r="AR51" i="18"/>
  <c r="AQ48" i="18"/>
  <c r="AQ49" i="18"/>
  <c r="AS48" i="18"/>
  <c r="AS49" i="18"/>
  <c r="AR48" i="18"/>
  <c r="AR49" i="18"/>
  <c r="AQ46" i="18"/>
  <c r="AQ47" i="18"/>
  <c r="AS46" i="18"/>
  <c r="AS47" i="18"/>
  <c r="AR46" i="18"/>
  <c r="AR47" i="18"/>
  <c r="AQ44" i="18"/>
  <c r="AQ45" i="18"/>
  <c r="AS44" i="18"/>
  <c r="AS45" i="18"/>
  <c r="AR44" i="18"/>
  <c r="AR45" i="18"/>
  <c r="AQ42" i="18"/>
  <c r="AQ43" i="18"/>
  <c r="AS42" i="18"/>
  <c r="AS43" i="18"/>
  <c r="AR42" i="18"/>
  <c r="AR43" i="18"/>
  <c r="AQ40" i="18"/>
  <c r="AQ41" i="18"/>
  <c r="AS40" i="18"/>
  <c r="AS41" i="18"/>
  <c r="AR40" i="18"/>
  <c r="AR41" i="18"/>
  <c r="AS38" i="18"/>
  <c r="AS39" i="18"/>
  <c r="AR38" i="18"/>
  <c r="AR39" i="18"/>
  <c r="AQ38" i="18"/>
  <c r="AQ39" i="18"/>
  <c r="AQ36" i="18"/>
  <c r="AQ37" i="18"/>
  <c r="AS36" i="18"/>
  <c r="AS37" i="18"/>
  <c r="AR36" i="18"/>
  <c r="AR37" i="18"/>
  <c r="AQ34" i="18"/>
  <c r="AQ35" i="18"/>
  <c r="AS34" i="18"/>
  <c r="AS35" i="18"/>
  <c r="AR34" i="18"/>
  <c r="AR35" i="18"/>
  <c r="AQ32" i="18"/>
  <c r="AQ33" i="18"/>
  <c r="AS32" i="18"/>
  <c r="AS33" i="18"/>
  <c r="AR32" i="18"/>
  <c r="AR33" i="18"/>
  <c r="AQ30" i="18"/>
  <c r="AQ31" i="18"/>
  <c r="AS30" i="18"/>
  <c r="AS31" i="18"/>
  <c r="AR30" i="18"/>
  <c r="AR31" i="18"/>
  <c r="AQ28" i="18"/>
  <c r="AQ29" i="18"/>
  <c r="AS28" i="18"/>
  <c r="AS29" i="18"/>
  <c r="AR28" i="18"/>
  <c r="AR29" i="18"/>
  <c r="AQ26" i="18"/>
  <c r="AQ27" i="18"/>
  <c r="AS26" i="18"/>
  <c r="AS27" i="18"/>
  <c r="AR26" i="18"/>
  <c r="AR27" i="18"/>
  <c r="AQ24" i="18"/>
  <c r="AQ25" i="18"/>
  <c r="AS24" i="18"/>
  <c r="AS25" i="18"/>
  <c r="AR24" i="18"/>
  <c r="AR25" i="18"/>
  <c r="AQ22" i="18"/>
  <c r="AQ23" i="18"/>
  <c r="AS22" i="18"/>
  <c r="AS23" i="18"/>
  <c r="AR22" i="18"/>
  <c r="AR23" i="18"/>
  <c r="AQ20" i="18"/>
  <c r="AQ21" i="18"/>
  <c r="AS20" i="18"/>
  <c r="AS21" i="18"/>
  <c r="AR20" i="18"/>
  <c r="AR21" i="18"/>
  <c r="AQ18" i="18"/>
  <c r="AQ19" i="18"/>
  <c r="AS18" i="18"/>
  <c r="AS19" i="18"/>
  <c r="AR18" i="18"/>
  <c r="AR19" i="18"/>
  <c r="AQ16" i="18"/>
  <c r="AQ17" i="18"/>
  <c r="AS16" i="18"/>
  <c r="AS17" i="18"/>
  <c r="AR16" i="18"/>
  <c r="AR17" i="18"/>
  <c r="AS14" i="18"/>
  <c r="AS15" i="18"/>
  <c r="AR14" i="18"/>
  <c r="AR15" i="18"/>
  <c r="AQ14" i="18"/>
  <c r="AQ15" i="18"/>
  <c r="AS12" i="18"/>
  <c r="AS13" i="18"/>
  <c r="AR12" i="18"/>
  <c r="AR13" i="18"/>
  <c r="AQ12" i="18"/>
  <c r="AQ13" i="18"/>
  <c r="AS10" i="18"/>
  <c r="AS11" i="18"/>
  <c r="AR10" i="18"/>
  <c r="AR11" i="18"/>
  <c r="AQ10" i="18"/>
  <c r="AQ11" i="18"/>
  <c r="W9" i="18"/>
  <c r="G72" i="19" s="1"/>
  <c r="BA9" i="18"/>
  <c r="BA6" i="18" s="1"/>
  <c r="F43" i="19"/>
  <c r="T4" i="11"/>
  <c r="H35" i="7" s="1"/>
  <c r="AN9" i="18"/>
  <c r="AR9" i="18" s="1"/>
  <c r="AO9" i="18"/>
  <c r="AS9" i="18" s="1"/>
  <c r="AQ9" i="18"/>
  <c r="F60" i="19"/>
  <c r="O4" i="1"/>
  <c r="H35" i="19" s="1"/>
  <c r="H4" i="18"/>
  <c r="E52" i="19" s="1"/>
  <c r="E60" i="19" s="1"/>
  <c r="E81" i="19"/>
  <c r="F82" i="19"/>
  <c r="F56" i="19"/>
  <c r="F74" i="19"/>
  <c r="I9" i="18"/>
  <c r="E66" i="19" s="1"/>
  <c r="E44" i="19"/>
  <c r="E83" i="19" s="1"/>
  <c r="G4" i="18"/>
  <c r="E48" i="19" s="1"/>
  <c r="AG9" i="18"/>
  <c r="AE9" i="18"/>
  <c r="H7" i="19"/>
  <c r="G7" i="19" s="1"/>
  <c r="AP906" i="18" s="1"/>
  <c r="AT906" i="18" s="1"/>
  <c r="O4" i="18"/>
  <c r="V4" i="18"/>
  <c r="G54" i="19" s="1"/>
  <c r="G62" i="19" s="1"/>
  <c r="G46" i="19"/>
  <c r="T4" i="18"/>
  <c r="G53" i="19" s="1"/>
  <c r="G61" i="19" s="1"/>
  <c r="H47" i="19"/>
  <c r="AF4" i="18"/>
  <c r="H55" i="19" s="1"/>
  <c r="H63" i="19" s="1"/>
  <c r="Z4" i="18"/>
  <c r="AH9" i="18"/>
  <c r="H80" i="19" s="1"/>
  <c r="AD4" i="18"/>
  <c r="H54" i="19" s="1"/>
  <c r="H62" i="19" s="1"/>
  <c r="X9" i="18"/>
  <c r="P4" i="18"/>
  <c r="BC906" i="18" l="1"/>
  <c r="BD906" i="18" s="1"/>
  <c r="AP904" i="18"/>
  <c r="AT904" i="18" s="1"/>
  <c r="BC904" i="18" s="1"/>
  <c r="AP905" i="18"/>
  <c r="AT905" i="18" s="1"/>
  <c r="AP902" i="18"/>
  <c r="AT902" i="18" s="1"/>
  <c r="BC902" i="18" s="1"/>
  <c r="AP903" i="18"/>
  <c r="AT903" i="18" s="1"/>
  <c r="AP900" i="18"/>
  <c r="AT900" i="18" s="1"/>
  <c r="BD900" i="18" s="1"/>
  <c r="AP901" i="18"/>
  <c r="AT901" i="18" s="1"/>
  <c r="AP898" i="18"/>
  <c r="AT898" i="18" s="1"/>
  <c r="BD898" i="18" s="1"/>
  <c r="AP899" i="18"/>
  <c r="AT899" i="18" s="1"/>
  <c r="AP896" i="18"/>
  <c r="AT896" i="18" s="1"/>
  <c r="BC896" i="18" s="1"/>
  <c r="AP897" i="18"/>
  <c r="AT897" i="18" s="1"/>
  <c r="AP894" i="18"/>
  <c r="AT894" i="18" s="1"/>
  <c r="BC894" i="18" s="1"/>
  <c r="AP895" i="18"/>
  <c r="AT895" i="18" s="1"/>
  <c r="AP892" i="18"/>
  <c r="AT892" i="18" s="1"/>
  <c r="BC892" i="18" s="1"/>
  <c r="AP893" i="18"/>
  <c r="AT893" i="18" s="1"/>
  <c r="AP890" i="18"/>
  <c r="AT890" i="18" s="1"/>
  <c r="AP891" i="18"/>
  <c r="AT891" i="18" s="1"/>
  <c r="AP888" i="18"/>
  <c r="AT888" i="18" s="1"/>
  <c r="BC888" i="18" s="1"/>
  <c r="AP889" i="18"/>
  <c r="AT889" i="18" s="1"/>
  <c r="AP886" i="18"/>
  <c r="AT886" i="18" s="1"/>
  <c r="BC886" i="18" s="1"/>
  <c r="AP887" i="18"/>
  <c r="AT887" i="18" s="1"/>
  <c r="AP884" i="18"/>
  <c r="AT884" i="18" s="1"/>
  <c r="AP885" i="18"/>
  <c r="AT885" i="18" s="1"/>
  <c r="AP882" i="18"/>
  <c r="AT882" i="18" s="1"/>
  <c r="AP883" i="18"/>
  <c r="AT883" i="18" s="1"/>
  <c r="AP880" i="18"/>
  <c r="AT880" i="18" s="1"/>
  <c r="BC880" i="18" s="1"/>
  <c r="AP881" i="18"/>
  <c r="AT881" i="18" s="1"/>
  <c r="AP878" i="18"/>
  <c r="AT878" i="18" s="1"/>
  <c r="AP879" i="18"/>
  <c r="AT879" i="18" s="1"/>
  <c r="AP876" i="18"/>
  <c r="AT876" i="18" s="1"/>
  <c r="AP877" i="18"/>
  <c r="AT877" i="18" s="1"/>
  <c r="AP874" i="18"/>
  <c r="AT874" i="18" s="1"/>
  <c r="BC874" i="18" s="1"/>
  <c r="AP875" i="18"/>
  <c r="AT875" i="18" s="1"/>
  <c r="AP872" i="18"/>
  <c r="AT872" i="18" s="1"/>
  <c r="AP873" i="18"/>
  <c r="AT873" i="18" s="1"/>
  <c r="AP870" i="18"/>
  <c r="AT870" i="18" s="1"/>
  <c r="BD870" i="18" s="1"/>
  <c r="AP871" i="18"/>
  <c r="AT871" i="18" s="1"/>
  <c r="AP868" i="18"/>
  <c r="AT868" i="18" s="1"/>
  <c r="BC868" i="18" s="1"/>
  <c r="AP869" i="18"/>
  <c r="AT869" i="18" s="1"/>
  <c r="AP866" i="18"/>
  <c r="AT866" i="18" s="1"/>
  <c r="BC866" i="18" s="1"/>
  <c r="AP867" i="18"/>
  <c r="AT867" i="18" s="1"/>
  <c r="AP864" i="18"/>
  <c r="AT864" i="18" s="1"/>
  <c r="AP865" i="18"/>
  <c r="AT865" i="18" s="1"/>
  <c r="AP862" i="18"/>
  <c r="AT862" i="18" s="1"/>
  <c r="AP863" i="18"/>
  <c r="AT863" i="18" s="1"/>
  <c r="AP860" i="18"/>
  <c r="AT860" i="18" s="1"/>
  <c r="AP861" i="18"/>
  <c r="AT861" i="18" s="1"/>
  <c r="AP858" i="18"/>
  <c r="AT858" i="18" s="1"/>
  <c r="BC858" i="18" s="1"/>
  <c r="AP859" i="18"/>
  <c r="AT859" i="18" s="1"/>
  <c r="AP856" i="18"/>
  <c r="AT856" i="18" s="1"/>
  <c r="AP857" i="18"/>
  <c r="AT857" i="18" s="1"/>
  <c r="AP854" i="18"/>
  <c r="AT854" i="18" s="1"/>
  <c r="AP855" i="18"/>
  <c r="AT855" i="18" s="1"/>
  <c r="AP852" i="18"/>
  <c r="AT852" i="18" s="1"/>
  <c r="BC852" i="18" s="1"/>
  <c r="AP853" i="18"/>
  <c r="AT853" i="18" s="1"/>
  <c r="AP850" i="18"/>
  <c r="AT850" i="18" s="1"/>
  <c r="BC850" i="18" s="1"/>
  <c r="AP851" i="18"/>
  <c r="AT851" i="18" s="1"/>
  <c r="AP848" i="18"/>
  <c r="AT848" i="18" s="1"/>
  <c r="AP849" i="18"/>
  <c r="AT849" i="18" s="1"/>
  <c r="AP846" i="18"/>
  <c r="AT846" i="18" s="1"/>
  <c r="BC846" i="18" s="1"/>
  <c r="AP847" i="18"/>
  <c r="AT847" i="18" s="1"/>
  <c r="AP844" i="18"/>
  <c r="AT844" i="18" s="1"/>
  <c r="BC844" i="18" s="1"/>
  <c r="AP845" i="18"/>
  <c r="AT845" i="18" s="1"/>
  <c r="AP842" i="18"/>
  <c r="AT842" i="18" s="1"/>
  <c r="BC842" i="18" s="1"/>
  <c r="AP843" i="18"/>
  <c r="AT843" i="18" s="1"/>
  <c r="AP840" i="18"/>
  <c r="AT840" i="18" s="1"/>
  <c r="BD840" i="18" s="1"/>
  <c r="AP841" i="18"/>
  <c r="AT841" i="18" s="1"/>
  <c r="AP838" i="18"/>
  <c r="AT838" i="18" s="1"/>
  <c r="BC838" i="18" s="1"/>
  <c r="AP839" i="18"/>
  <c r="AT839" i="18" s="1"/>
  <c r="AP836" i="18"/>
  <c r="AT836" i="18" s="1"/>
  <c r="BC836" i="18" s="1"/>
  <c r="AP837" i="18"/>
  <c r="AT837" i="18" s="1"/>
  <c r="AP834" i="18"/>
  <c r="AT834" i="18" s="1"/>
  <c r="BC834" i="18" s="1"/>
  <c r="AP835" i="18"/>
  <c r="AT835" i="18" s="1"/>
  <c r="AP832" i="18"/>
  <c r="AT832" i="18" s="1"/>
  <c r="BC832" i="18" s="1"/>
  <c r="AP833" i="18"/>
  <c r="AT833" i="18" s="1"/>
  <c r="AP830" i="18"/>
  <c r="AT830" i="18" s="1"/>
  <c r="BC830" i="18" s="1"/>
  <c r="AP831" i="18"/>
  <c r="AT831" i="18" s="1"/>
  <c r="AP828" i="18"/>
  <c r="AT828" i="18" s="1"/>
  <c r="BC828" i="18" s="1"/>
  <c r="AP829" i="18"/>
  <c r="AT829" i="18" s="1"/>
  <c r="AP826" i="18"/>
  <c r="AT826" i="18" s="1"/>
  <c r="BC826" i="18" s="1"/>
  <c r="AP827" i="18"/>
  <c r="AT827" i="18" s="1"/>
  <c r="AP824" i="18"/>
  <c r="AT824" i="18" s="1"/>
  <c r="BD824" i="18" s="1"/>
  <c r="AP825" i="18"/>
  <c r="AT825" i="18" s="1"/>
  <c r="AP822" i="18"/>
  <c r="AT822" i="18" s="1"/>
  <c r="BC822" i="18" s="1"/>
  <c r="AP823" i="18"/>
  <c r="AT823" i="18" s="1"/>
  <c r="AP820" i="18"/>
  <c r="AT820" i="18" s="1"/>
  <c r="BC820" i="18" s="1"/>
  <c r="AP821" i="18"/>
  <c r="AT821" i="18" s="1"/>
  <c r="AP818" i="18"/>
  <c r="AT818" i="18" s="1"/>
  <c r="BD818" i="18" s="1"/>
  <c r="AP819" i="18"/>
  <c r="AT819" i="18" s="1"/>
  <c r="AP816" i="18"/>
  <c r="AT816" i="18" s="1"/>
  <c r="BC816" i="18" s="1"/>
  <c r="AP817" i="18"/>
  <c r="AT817" i="18" s="1"/>
  <c r="AP814" i="18"/>
  <c r="AT814" i="18" s="1"/>
  <c r="BC814" i="18" s="1"/>
  <c r="AP815" i="18"/>
  <c r="AT815" i="18" s="1"/>
  <c r="AP812" i="18"/>
  <c r="AT812" i="18" s="1"/>
  <c r="BC812" i="18" s="1"/>
  <c r="AP813" i="18"/>
  <c r="AT813" i="18" s="1"/>
  <c r="AP810" i="18"/>
  <c r="AT810" i="18" s="1"/>
  <c r="BC810" i="18" s="1"/>
  <c r="AP811" i="18"/>
  <c r="AT811" i="18" s="1"/>
  <c r="AP808" i="18"/>
  <c r="AT808" i="18" s="1"/>
  <c r="BC808" i="18" s="1"/>
  <c r="AP809" i="18"/>
  <c r="AT809" i="18" s="1"/>
  <c r="AP806" i="18"/>
  <c r="AT806" i="18" s="1"/>
  <c r="BC806" i="18" s="1"/>
  <c r="AP807" i="18"/>
  <c r="AT807" i="18" s="1"/>
  <c r="AP804" i="18"/>
  <c r="AT804" i="18" s="1"/>
  <c r="BD804" i="18" s="1"/>
  <c r="AP805" i="18"/>
  <c r="AT805" i="18" s="1"/>
  <c r="AP802" i="18"/>
  <c r="AT802" i="18" s="1"/>
  <c r="BD802" i="18" s="1"/>
  <c r="AP803" i="18"/>
  <c r="AT803" i="18" s="1"/>
  <c r="AP800" i="18"/>
  <c r="AT800" i="18" s="1"/>
  <c r="BC800" i="18" s="1"/>
  <c r="AP801" i="18"/>
  <c r="AT801" i="18" s="1"/>
  <c r="AP798" i="18"/>
  <c r="AT798" i="18" s="1"/>
  <c r="BC798" i="18" s="1"/>
  <c r="AP799" i="18"/>
  <c r="AT799" i="18" s="1"/>
  <c r="AP796" i="18"/>
  <c r="AT796" i="18" s="1"/>
  <c r="BC796" i="18" s="1"/>
  <c r="AP797" i="18"/>
  <c r="AT797" i="18" s="1"/>
  <c r="AP794" i="18"/>
  <c r="AT794" i="18" s="1"/>
  <c r="BC794" i="18" s="1"/>
  <c r="AP795" i="18"/>
  <c r="AT795" i="18" s="1"/>
  <c r="AP792" i="18"/>
  <c r="AT792" i="18" s="1"/>
  <c r="BC792" i="18" s="1"/>
  <c r="AP793" i="18"/>
  <c r="AT793" i="18" s="1"/>
  <c r="AP790" i="18"/>
  <c r="AT790" i="18" s="1"/>
  <c r="BC790" i="18" s="1"/>
  <c r="AP791" i="18"/>
  <c r="AT791" i="18" s="1"/>
  <c r="AP788" i="18"/>
  <c r="AT788" i="18" s="1"/>
  <c r="BC788" i="18" s="1"/>
  <c r="AP789" i="18"/>
  <c r="AT789" i="18" s="1"/>
  <c r="AP786" i="18"/>
  <c r="AT786" i="18" s="1"/>
  <c r="BC786" i="18" s="1"/>
  <c r="AP787" i="18"/>
  <c r="AT787" i="18" s="1"/>
  <c r="AP784" i="18"/>
  <c r="AT784" i="18" s="1"/>
  <c r="AP785" i="18"/>
  <c r="AT785" i="18" s="1"/>
  <c r="AP782" i="18"/>
  <c r="AT782" i="18" s="1"/>
  <c r="AP783" i="18"/>
  <c r="AT783" i="18" s="1"/>
  <c r="AP780" i="18"/>
  <c r="AT780" i="18" s="1"/>
  <c r="BC780" i="18" s="1"/>
  <c r="AP781" i="18"/>
  <c r="AT781" i="18" s="1"/>
  <c r="AP778" i="18"/>
  <c r="AT778" i="18" s="1"/>
  <c r="AP779" i="18"/>
  <c r="AT779" i="18" s="1"/>
  <c r="AP776" i="18"/>
  <c r="AT776" i="18" s="1"/>
  <c r="BC776" i="18" s="1"/>
  <c r="AP777" i="18"/>
  <c r="AT777" i="18" s="1"/>
  <c r="AP774" i="18"/>
  <c r="AT774" i="18" s="1"/>
  <c r="BC774" i="18" s="1"/>
  <c r="AP775" i="18"/>
  <c r="AT775" i="18" s="1"/>
  <c r="AP772" i="18"/>
  <c r="AT772" i="18" s="1"/>
  <c r="BC772" i="18" s="1"/>
  <c r="AP773" i="18"/>
  <c r="AT773" i="18" s="1"/>
  <c r="AP770" i="18"/>
  <c r="AT770" i="18" s="1"/>
  <c r="BC770" i="18" s="1"/>
  <c r="AP771" i="18"/>
  <c r="AT771" i="18" s="1"/>
  <c r="AP768" i="18"/>
  <c r="AT768" i="18" s="1"/>
  <c r="BD768" i="18" s="1"/>
  <c r="AP769" i="18"/>
  <c r="AT769" i="18" s="1"/>
  <c r="AP766" i="18"/>
  <c r="AT766" i="18" s="1"/>
  <c r="BD766" i="18" s="1"/>
  <c r="AP767" i="18"/>
  <c r="AT767" i="18" s="1"/>
  <c r="AP764" i="18"/>
  <c r="AT764" i="18" s="1"/>
  <c r="AP765" i="18"/>
  <c r="AT765" i="18" s="1"/>
  <c r="AP762" i="18"/>
  <c r="AT762" i="18" s="1"/>
  <c r="BC762" i="18" s="1"/>
  <c r="AP763" i="18"/>
  <c r="AT763" i="18" s="1"/>
  <c r="AP760" i="18"/>
  <c r="AT760" i="18" s="1"/>
  <c r="BC760" i="18" s="1"/>
  <c r="AP761" i="18"/>
  <c r="AT761" i="18" s="1"/>
  <c r="AP758" i="18"/>
  <c r="AT758" i="18" s="1"/>
  <c r="BC758" i="18" s="1"/>
  <c r="AP759" i="18"/>
  <c r="AT759" i="18" s="1"/>
  <c r="AP756" i="18"/>
  <c r="AT756" i="18" s="1"/>
  <c r="BC756" i="18" s="1"/>
  <c r="AP757" i="18"/>
  <c r="AT757" i="18" s="1"/>
  <c r="AP754" i="18"/>
  <c r="AT754" i="18" s="1"/>
  <c r="AP755" i="18"/>
  <c r="AT755" i="18" s="1"/>
  <c r="AP752" i="18"/>
  <c r="AT752" i="18" s="1"/>
  <c r="BC752" i="18" s="1"/>
  <c r="AP753" i="18"/>
  <c r="AT753" i="18" s="1"/>
  <c r="AP750" i="18"/>
  <c r="AT750" i="18" s="1"/>
  <c r="BC750" i="18" s="1"/>
  <c r="AP751" i="18"/>
  <c r="AT751" i="18" s="1"/>
  <c r="AP748" i="18"/>
  <c r="AT748" i="18" s="1"/>
  <c r="AP749" i="18"/>
  <c r="AT749" i="18" s="1"/>
  <c r="AP746" i="18"/>
  <c r="AT746" i="18" s="1"/>
  <c r="BC746" i="18" s="1"/>
  <c r="AP747" i="18"/>
  <c r="AT747" i="18" s="1"/>
  <c r="AP744" i="18"/>
  <c r="AT744" i="18" s="1"/>
  <c r="BC744" i="18" s="1"/>
  <c r="AP745" i="18"/>
  <c r="AT745" i="18" s="1"/>
  <c r="AP742" i="18"/>
  <c r="AT742" i="18" s="1"/>
  <c r="BC742" i="18" s="1"/>
  <c r="AP743" i="18"/>
  <c r="AT743" i="18" s="1"/>
  <c r="AP740" i="18"/>
  <c r="AT740" i="18" s="1"/>
  <c r="BC740" i="18" s="1"/>
  <c r="AP741" i="18"/>
  <c r="AT741" i="18" s="1"/>
  <c r="AP738" i="18"/>
  <c r="AT738" i="18" s="1"/>
  <c r="BC738" i="18" s="1"/>
  <c r="AP739" i="18"/>
  <c r="AT739" i="18" s="1"/>
  <c r="AP736" i="18"/>
  <c r="AT736" i="18" s="1"/>
  <c r="BC736" i="18" s="1"/>
  <c r="AP737" i="18"/>
  <c r="AT737" i="18" s="1"/>
  <c r="AP734" i="18"/>
  <c r="AT734" i="18" s="1"/>
  <c r="BC734" i="18" s="1"/>
  <c r="AP735" i="18"/>
  <c r="AT735" i="18" s="1"/>
  <c r="AP732" i="18"/>
  <c r="AT732" i="18" s="1"/>
  <c r="BC732" i="18" s="1"/>
  <c r="AP733" i="18"/>
  <c r="AT733" i="18" s="1"/>
  <c r="AP730" i="18"/>
  <c r="AT730" i="18" s="1"/>
  <c r="BC730" i="18" s="1"/>
  <c r="AP731" i="18"/>
  <c r="AT731" i="18" s="1"/>
  <c r="AP728" i="18"/>
  <c r="AT728" i="18" s="1"/>
  <c r="BC728" i="18" s="1"/>
  <c r="AP729" i="18"/>
  <c r="AT729" i="18" s="1"/>
  <c r="AP726" i="18"/>
  <c r="AT726" i="18" s="1"/>
  <c r="BC726" i="18" s="1"/>
  <c r="AP727" i="18"/>
  <c r="AT727" i="18" s="1"/>
  <c r="AP724" i="18"/>
  <c r="AT724" i="18" s="1"/>
  <c r="BC724" i="18" s="1"/>
  <c r="AP725" i="18"/>
  <c r="AT725" i="18" s="1"/>
  <c r="AP722" i="18"/>
  <c r="AT722" i="18" s="1"/>
  <c r="AP723" i="18"/>
  <c r="AT723" i="18" s="1"/>
  <c r="AP720" i="18"/>
  <c r="AT720" i="18" s="1"/>
  <c r="BC720" i="18" s="1"/>
  <c r="AP721" i="18"/>
  <c r="AT721" i="18" s="1"/>
  <c r="AP718" i="18"/>
  <c r="AT718" i="18" s="1"/>
  <c r="BC718" i="18" s="1"/>
  <c r="AP719" i="18"/>
  <c r="AT719" i="18" s="1"/>
  <c r="AP716" i="18"/>
  <c r="AT716" i="18" s="1"/>
  <c r="AP717" i="18"/>
  <c r="AT717" i="18" s="1"/>
  <c r="AP714" i="18"/>
  <c r="AT714" i="18" s="1"/>
  <c r="BC714" i="18" s="1"/>
  <c r="AP715" i="18"/>
  <c r="AT715" i="18" s="1"/>
  <c r="AP712" i="18"/>
  <c r="AT712" i="18" s="1"/>
  <c r="BC712" i="18" s="1"/>
  <c r="AP713" i="18"/>
  <c r="AT713" i="18" s="1"/>
  <c r="AP710" i="18"/>
  <c r="AT710" i="18" s="1"/>
  <c r="BC710" i="18" s="1"/>
  <c r="AP711" i="18"/>
  <c r="AT711" i="18" s="1"/>
  <c r="AP708" i="18"/>
  <c r="AT708" i="18" s="1"/>
  <c r="BC708" i="18" s="1"/>
  <c r="AP709" i="18"/>
  <c r="AT709" i="18" s="1"/>
  <c r="AP706" i="18"/>
  <c r="AT706" i="18" s="1"/>
  <c r="BC706" i="18" s="1"/>
  <c r="AP707" i="18"/>
  <c r="AT707" i="18" s="1"/>
  <c r="AP704" i="18"/>
  <c r="AT704" i="18" s="1"/>
  <c r="BC704" i="18" s="1"/>
  <c r="AP705" i="18"/>
  <c r="AT705" i="18" s="1"/>
  <c r="AP702" i="18"/>
  <c r="AT702" i="18" s="1"/>
  <c r="BC702" i="18" s="1"/>
  <c r="AP703" i="18"/>
  <c r="AT703" i="18" s="1"/>
  <c r="AP700" i="18"/>
  <c r="AT700" i="18" s="1"/>
  <c r="AP701" i="18"/>
  <c r="AT701" i="18" s="1"/>
  <c r="AP698" i="18"/>
  <c r="AT698" i="18" s="1"/>
  <c r="BC698" i="18" s="1"/>
  <c r="AP699" i="18"/>
  <c r="AT699" i="18" s="1"/>
  <c r="AP696" i="18"/>
  <c r="AT696" i="18" s="1"/>
  <c r="BC696" i="18" s="1"/>
  <c r="AP697" i="18"/>
  <c r="AT697" i="18" s="1"/>
  <c r="AP694" i="18"/>
  <c r="AT694" i="18" s="1"/>
  <c r="BC694" i="18" s="1"/>
  <c r="AP695" i="18"/>
  <c r="AT695" i="18" s="1"/>
  <c r="AP692" i="18"/>
  <c r="AT692" i="18" s="1"/>
  <c r="AP693" i="18"/>
  <c r="AT693" i="18" s="1"/>
  <c r="AP690" i="18"/>
  <c r="AT690" i="18" s="1"/>
  <c r="BC690" i="18" s="1"/>
  <c r="AP691" i="18"/>
  <c r="AT691" i="18" s="1"/>
  <c r="AP688" i="18"/>
  <c r="AT688" i="18" s="1"/>
  <c r="BC688" i="18" s="1"/>
  <c r="AP689" i="18"/>
  <c r="AT689" i="18" s="1"/>
  <c r="AP686" i="18"/>
  <c r="AT686" i="18" s="1"/>
  <c r="BC686" i="18" s="1"/>
  <c r="AP687" i="18"/>
  <c r="AT687" i="18" s="1"/>
  <c r="AP684" i="18"/>
  <c r="AT684" i="18" s="1"/>
  <c r="BC684" i="18" s="1"/>
  <c r="AP685" i="18"/>
  <c r="AT685" i="18" s="1"/>
  <c r="AP682" i="18"/>
  <c r="AT682" i="18" s="1"/>
  <c r="BC682" i="18" s="1"/>
  <c r="AP683" i="18"/>
  <c r="AT683" i="18" s="1"/>
  <c r="AP680" i="18"/>
  <c r="AT680" i="18" s="1"/>
  <c r="BC680" i="18" s="1"/>
  <c r="AP681" i="18"/>
  <c r="AT681" i="18" s="1"/>
  <c r="AP678" i="18"/>
  <c r="AT678" i="18" s="1"/>
  <c r="BC678" i="18" s="1"/>
  <c r="AP679" i="18"/>
  <c r="AT679" i="18" s="1"/>
  <c r="AP676" i="18"/>
  <c r="AT676" i="18" s="1"/>
  <c r="BC676" i="18" s="1"/>
  <c r="AP677" i="18"/>
  <c r="AT677" i="18" s="1"/>
  <c r="AP674" i="18"/>
  <c r="AT674" i="18" s="1"/>
  <c r="BC674" i="18" s="1"/>
  <c r="AP675" i="18"/>
  <c r="AT675" i="18" s="1"/>
  <c r="AP672" i="18"/>
  <c r="AT672" i="18" s="1"/>
  <c r="BC672" i="18" s="1"/>
  <c r="AP673" i="18"/>
  <c r="AT673" i="18" s="1"/>
  <c r="AP670" i="18"/>
  <c r="AT670" i="18" s="1"/>
  <c r="BC670" i="18" s="1"/>
  <c r="AP671" i="18"/>
  <c r="AT671" i="18" s="1"/>
  <c r="AP668" i="18"/>
  <c r="AT668" i="18" s="1"/>
  <c r="BC668" i="18" s="1"/>
  <c r="AP669" i="18"/>
  <c r="AT669" i="18" s="1"/>
  <c r="AP666" i="18"/>
  <c r="AT666" i="18" s="1"/>
  <c r="BC666" i="18" s="1"/>
  <c r="AP667" i="18"/>
  <c r="AT667" i="18" s="1"/>
  <c r="AP664" i="18"/>
  <c r="AT664" i="18" s="1"/>
  <c r="BC664" i="18" s="1"/>
  <c r="AP665" i="18"/>
  <c r="AT665" i="18" s="1"/>
  <c r="AP662" i="18"/>
  <c r="AT662" i="18" s="1"/>
  <c r="BC662" i="18" s="1"/>
  <c r="AP663" i="18"/>
  <c r="AT663" i="18" s="1"/>
  <c r="AP660" i="18"/>
  <c r="AT660" i="18" s="1"/>
  <c r="BC660" i="18" s="1"/>
  <c r="AP661" i="18"/>
  <c r="AT661" i="18" s="1"/>
  <c r="AP658" i="18"/>
  <c r="AT658" i="18" s="1"/>
  <c r="BC658" i="18" s="1"/>
  <c r="AP659" i="18"/>
  <c r="AT659" i="18" s="1"/>
  <c r="AP656" i="18"/>
  <c r="AT656" i="18" s="1"/>
  <c r="AP657" i="18"/>
  <c r="AT657" i="18" s="1"/>
  <c r="AP654" i="18"/>
  <c r="AT654" i="18" s="1"/>
  <c r="BC654" i="18" s="1"/>
  <c r="AP655" i="18"/>
  <c r="AT655" i="18" s="1"/>
  <c r="AP652" i="18"/>
  <c r="AT652" i="18" s="1"/>
  <c r="BC652" i="18" s="1"/>
  <c r="AP653" i="18"/>
  <c r="AT653" i="18" s="1"/>
  <c r="AP650" i="18"/>
  <c r="AT650" i="18" s="1"/>
  <c r="BC650" i="18" s="1"/>
  <c r="AP651" i="18"/>
  <c r="AT651" i="18" s="1"/>
  <c r="AP648" i="18"/>
  <c r="AT648" i="18" s="1"/>
  <c r="AP649" i="18"/>
  <c r="AT649" i="18" s="1"/>
  <c r="AP646" i="18"/>
  <c r="AT646" i="18" s="1"/>
  <c r="AP647" i="18"/>
  <c r="AT647" i="18" s="1"/>
  <c r="AP644" i="18"/>
  <c r="AT644" i="18" s="1"/>
  <c r="BC644" i="18" s="1"/>
  <c r="AP645" i="18"/>
  <c r="AT645" i="18" s="1"/>
  <c r="AP642" i="18"/>
  <c r="AT642" i="18" s="1"/>
  <c r="BC642" i="18" s="1"/>
  <c r="AP643" i="18"/>
  <c r="AT643" i="18" s="1"/>
  <c r="AP640" i="18"/>
  <c r="AT640" i="18" s="1"/>
  <c r="BC640" i="18" s="1"/>
  <c r="AP641" i="18"/>
  <c r="AT641" i="18" s="1"/>
  <c r="AP638" i="18"/>
  <c r="AT638" i="18" s="1"/>
  <c r="AP639" i="18"/>
  <c r="AT639" i="18" s="1"/>
  <c r="AP636" i="18"/>
  <c r="AT636" i="18" s="1"/>
  <c r="BC636" i="18" s="1"/>
  <c r="AP637" i="18"/>
  <c r="AT637" i="18" s="1"/>
  <c r="AP634" i="18"/>
  <c r="AT634" i="18" s="1"/>
  <c r="BC634" i="18" s="1"/>
  <c r="AP635" i="18"/>
  <c r="AT635" i="18" s="1"/>
  <c r="AP632" i="18"/>
  <c r="AT632" i="18" s="1"/>
  <c r="BC632" i="18" s="1"/>
  <c r="AP633" i="18"/>
  <c r="AT633" i="18" s="1"/>
  <c r="AP630" i="18"/>
  <c r="AT630" i="18" s="1"/>
  <c r="BC630" i="18" s="1"/>
  <c r="AP631" i="18"/>
  <c r="AT631" i="18" s="1"/>
  <c r="AP628" i="18"/>
  <c r="AT628" i="18" s="1"/>
  <c r="BC628" i="18" s="1"/>
  <c r="AP629" i="18"/>
  <c r="AT629" i="18" s="1"/>
  <c r="AP626" i="18"/>
  <c r="AT626" i="18" s="1"/>
  <c r="BC626" i="18" s="1"/>
  <c r="AP627" i="18"/>
  <c r="AT627" i="18" s="1"/>
  <c r="AP624" i="18"/>
  <c r="AT624" i="18" s="1"/>
  <c r="AP625" i="18"/>
  <c r="AT625" i="18" s="1"/>
  <c r="AP622" i="18"/>
  <c r="AT622" i="18" s="1"/>
  <c r="BC622" i="18" s="1"/>
  <c r="AP623" i="18"/>
  <c r="AT623" i="18" s="1"/>
  <c r="AP620" i="18"/>
  <c r="AT620" i="18" s="1"/>
  <c r="BC620" i="18" s="1"/>
  <c r="AP621" i="18"/>
  <c r="AT621" i="18" s="1"/>
  <c r="AP618" i="18"/>
  <c r="AT618" i="18" s="1"/>
  <c r="BC618" i="18" s="1"/>
  <c r="AP619" i="18"/>
  <c r="AT619" i="18" s="1"/>
  <c r="AP616" i="18"/>
  <c r="AT616" i="18" s="1"/>
  <c r="AP617" i="18"/>
  <c r="AT617" i="18" s="1"/>
  <c r="AP614" i="18"/>
  <c r="AT614" i="18" s="1"/>
  <c r="BC614" i="18" s="1"/>
  <c r="AP615" i="18"/>
  <c r="AT615" i="18" s="1"/>
  <c r="AP612" i="18"/>
  <c r="AT612" i="18" s="1"/>
  <c r="AP613" i="18"/>
  <c r="AT613" i="18" s="1"/>
  <c r="AP610" i="18"/>
  <c r="AT610" i="18" s="1"/>
  <c r="BC610" i="18" s="1"/>
  <c r="AP611" i="18"/>
  <c r="AT611" i="18" s="1"/>
  <c r="AP608" i="18"/>
  <c r="AT608" i="18" s="1"/>
  <c r="AP609" i="18"/>
  <c r="AT609" i="18" s="1"/>
  <c r="AP606" i="18"/>
  <c r="AT606" i="18" s="1"/>
  <c r="BC606" i="18" s="1"/>
  <c r="AP607" i="18"/>
  <c r="AT607" i="18" s="1"/>
  <c r="AP604" i="18"/>
  <c r="AT604" i="18" s="1"/>
  <c r="BC604" i="18" s="1"/>
  <c r="AP605" i="18"/>
  <c r="AT605" i="18" s="1"/>
  <c r="AP602" i="18"/>
  <c r="AT602" i="18" s="1"/>
  <c r="BC602" i="18" s="1"/>
  <c r="AP603" i="18"/>
  <c r="AT603" i="18" s="1"/>
  <c r="AP600" i="18"/>
  <c r="AT600" i="18" s="1"/>
  <c r="BC600" i="18" s="1"/>
  <c r="AP601" i="18"/>
  <c r="AT601" i="18" s="1"/>
  <c r="AP598" i="18"/>
  <c r="AT598" i="18" s="1"/>
  <c r="AP599" i="18"/>
  <c r="AT599" i="18" s="1"/>
  <c r="AP596" i="18"/>
  <c r="AT596" i="18" s="1"/>
  <c r="AP597" i="18"/>
  <c r="AT597" i="18" s="1"/>
  <c r="AP594" i="18"/>
  <c r="AT594" i="18" s="1"/>
  <c r="BC594" i="18" s="1"/>
  <c r="AP595" i="18"/>
  <c r="AT595" i="18" s="1"/>
  <c r="AP592" i="18"/>
  <c r="AT592" i="18" s="1"/>
  <c r="BC592" i="18" s="1"/>
  <c r="AP593" i="18"/>
  <c r="AT593" i="18" s="1"/>
  <c r="AP590" i="18"/>
  <c r="AT590" i="18" s="1"/>
  <c r="BC590" i="18" s="1"/>
  <c r="AP591" i="18"/>
  <c r="AT591" i="18" s="1"/>
  <c r="AP588" i="18"/>
  <c r="AT588" i="18" s="1"/>
  <c r="AP589" i="18"/>
  <c r="AT589" i="18" s="1"/>
  <c r="AP586" i="18"/>
  <c r="AT586" i="18" s="1"/>
  <c r="BC586" i="18" s="1"/>
  <c r="AP587" i="18"/>
  <c r="AT587" i="18" s="1"/>
  <c r="AP584" i="18"/>
  <c r="AT584" i="18" s="1"/>
  <c r="BC584" i="18" s="1"/>
  <c r="AP585" i="18"/>
  <c r="AT585" i="18" s="1"/>
  <c r="AP582" i="18"/>
  <c r="AT582" i="18" s="1"/>
  <c r="AP583" i="18"/>
  <c r="AT583" i="18" s="1"/>
  <c r="AP580" i="18"/>
  <c r="AT580" i="18" s="1"/>
  <c r="BC580" i="18" s="1"/>
  <c r="AP581" i="18"/>
  <c r="AT581" i="18" s="1"/>
  <c r="AP578" i="18"/>
  <c r="AT578" i="18" s="1"/>
  <c r="BC578" i="18" s="1"/>
  <c r="AP579" i="18"/>
  <c r="AT579" i="18" s="1"/>
  <c r="AP576" i="18"/>
  <c r="AT576" i="18" s="1"/>
  <c r="AP577" i="18"/>
  <c r="AT577" i="18" s="1"/>
  <c r="AP574" i="18"/>
  <c r="AT574" i="18" s="1"/>
  <c r="BC574" i="18" s="1"/>
  <c r="AP575" i="18"/>
  <c r="AT575" i="18" s="1"/>
  <c r="AP572" i="18"/>
  <c r="AT572" i="18" s="1"/>
  <c r="BC572" i="18" s="1"/>
  <c r="AP573" i="18"/>
  <c r="AT573" i="18" s="1"/>
  <c r="AP570" i="18"/>
  <c r="AT570" i="18" s="1"/>
  <c r="BC570" i="18" s="1"/>
  <c r="AP571" i="18"/>
  <c r="AT571" i="18" s="1"/>
  <c r="AP568" i="18"/>
  <c r="AT568" i="18" s="1"/>
  <c r="AP569" i="18"/>
  <c r="AT569" i="18" s="1"/>
  <c r="AP566" i="18"/>
  <c r="AT566" i="18" s="1"/>
  <c r="BC566" i="18" s="1"/>
  <c r="AP567" i="18"/>
  <c r="AT567" i="18" s="1"/>
  <c r="AP564" i="18"/>
  <c r="AT564" i="18" s="1"/>
  <c r="BC564" i="18" s="1"/>
  <c r="AP565" i="18"/>
  <c r="AT565" i="18" s="1"/>
  <c r="AP562" i="18"/>
  <c r="AT562" i="18" s="1"/>
  <c r="BC562" i="18" s="1"/>
  <c r="AP563" i="18"/>
  <c r="AT563" i="18" s="1"/>
  <c r="AP560" i="18"/>
  <c r="AT560" i="18" s="1"/>
  <c r="BD560" i="18" s="1"/>
  <c r="AP561" i="18"/>
  <c r="AT561" i="18" s="1"/>
  <c r="AP558" i="18"/>
  <c r="AT558" i="18" s="1"/>
  <c r="BC558" i="18" s="1"/>
  <c r="AP559" i="18"/>
  <c r="AT559" i="18" s="1"/>
  <c r="AP556" i="18"/>
  <c r="AT556" i="18" s="1"/>
  <c r="BC556" i="18" s="1"/>
  <c r="AP557" i="18"/>
  <c r="AT557" i="18" s="1"/>
  <c r="AP554" i="18"/>
  <c r="AT554" i="18" s="1"/>
  <c r="AP555" i="18"/>
  <c r="AT555" i="18" s="1"/>
  <c r="AP552" i="18"/>
  <c r="AT552" i="18" s="1"/>
  <c r="BC552" i="18" s="1"/>
  <c r="AP553" i="18"/>
  <c r="AT553" i="18" s="1"/>
  <c r="AP550" i="18"/>
  <c r="AT550" i="18" s="1"/>
  <c r="BC550" i="18" s="1"/>
  <c r="AP551" i="18"/>
  <c r="AT551" i="18" s="1"/>
  <c r="AP548" i="18"/>
  <c r="AT548" i="18" s="1"/>
  <c r="BC548" i="18" s="1"/>
  <c r="AP549" i="18"/>
  <c r="AT549" i="18" s="1"/>
  <c r="AP546" i="18"/>
  <c r="AT546" i="18" s="1"/>
  <c r="BC546" i="18" s="1"/>
  <c r="AP547" i="18"/>
  <c r="AT547" i="18" s="1"/>
  <c r="AP544" i="18"/>
  <c r="AT544" i="18" s="1"/>
  <c r="AP545" i="18"/>
  <c r="AT545" i="18" s="1"/>
  <c r="AP542" i="18"/>
  <c r="AT542" i="18" s="1"/>
  <c r="BC542" i="18" s="1"/>
  <c r="AP543" i="18"/>
  <c r="AT543" i="18" s="1"/>
  <c r="AP540" i="18"/>
  <c r="AT540" i="18" s="1"/>
  <c r="BC540" i="18" s="1"/>
  <c r="AP541" i="18"/>
  <c r="AT541" i="18" s="1"/>
  <c r="AP538" i="18"/>
  <c r="AT538" i="18" s="1"/>
  <c r="BC538" i="18" s="1"/>
  <c r="AP539" i="18"/>
  <c r="AT539" i="18" s="1"/>
  <c r="AP536" i="18"/>
  <c r="AT536" i="18" s="1"/>
  <c r="BC536" i="18" s="1"/>
  <c r="AP537" i="18"/>
  <c r="AT537" i="18" s="1"/>
  <c r="AP534" i="18"/>
  <c r="AT534" i="18" s="1"/>
  <c r="BC534" i="18" s="1"/>
  <c r="AP535" i="18"/>
  <c r="AT535" i="18" s="1"/>
  <c r="AP532" i="18"/>
  <c r="AT532" i="18" s="1"/>
  <c r="BC532" i="18" s="1"/>
  <c r="AP533" i="18"/>
  <c r="AT533" i="18" s="1"/>
  <c r="AP530" i="18"/>
  <c r="AT530" i="18" s="1"/>
  <c r="BC530" i="18" s="1"/>
  <c r="AP531" i="18"/>
  <c r="AT531" i="18" s="1"/>
  <c r="AP528" i="18"/>
  <c r="AT528" i="18" s="1"/>
  <c r="BC528" i="18" s="1"/>
  <c r="AP529" i="18"/>
  <c r="AT529" i="18" s="1"/>
  <c r="AP526" i="18"/>
  <c r="AT526" i="18" s="1"/>
  <c r="BC526" i="18" s="1"/>
  <c r="AP527" i="18"/>
  <c r="AT527" i="18" s="1"/>
  <c r="AP524" i="18"/>
  <c r="AT524" i="18" s="1"/>
  <c r="BC524" i="18" s="1"/>
  <c r="AP525" i="18"/>
  <c r="AT525" i="18" s="1"/>
  <c r="AP522" i="18"/>
  <c r="AT522" i="18" s="1"/>
  <c r="BC522" i="18" s="1"/>
  <c r="AP523" i="18"/>
  <c r="AT523" i="18" s="1"/>
  <c r="AP520" i="18"/>
  <c r="AT520" i="18" s="1"/>
  <c r="BC520" i="18" s="1"/>
  <c r="AP521" i="18"/>
  <c r="AT521" i="18" s="1"/>
  <c r="AP518" i="18"/>
  <c r="AT518" i="18" s="1"/>
  <c r="BC518" i="18" s="1"/>
  <c r="AP519" i="18"/>
  <c r="AT519" i="18" s="1"/>
  <c r="AP516" i="18"/>
  <c r="AT516" i="18" s="1"/>
  <c r="AP517" i="18"/>
  <c r="AT517" i="18" s="1"/>
  <c r="AP514" i="18"/>
  <c r="AT514" i="18" s="1"/>
  <c r="BC514" i="18" s="1"/>
  <c r="AP515" i="18"/>
  <c r="AT515" i="18" s="1"/>
  <c r="AP512" i="18"/>
  <c r="AT512" i="18" s="1"/>
  <c r="BD512" i="18" s="1"/>
  <c r="AP513" i="18"/>
  <c r="AT513" i="18" s="1"/>
  <c r="AP510" i="18"/>
  <c r="AT510" i="18" s="1"/>
  <c r="BD510" i="18" s="1"/>
  <c r="AP511" i="18"/>
  <c r="AT511" i="18" s="1"/>
  <c r="AP508" i="18"/>
  <c r="AT508" i="18" s="1"/>
  <c r="BD508" i="18" s="1"/>
  <c r="AP509" i="18"/>
  <c r="AT509" i="18" s="1"/>
  <c r="AP506" i="18"/>
  <c r="AT506" i="18" s="1"/>
  <c r="BC506" i="18" s="1"/>
  <c r="AP507" i="18"/>
  <c r="AT507" i="18" s="1"/>
  <c r="AP504" i="18"/>
  <c r="AT504" i="18" s="1"/>
  <c r="BD504" i="18" s="1"/>
  <c r="AP505" i="18"/>
  <c r="AT505" i="18" s="1"/>
  <c r="AP502" i="18"/>
  <c r="AT502" i="18" s="1"/>
  <c r="BC502" i="18" s="1"/>
  <c r="AP503" i="18"/>
  <c r="AT503" i="18" s="1"/>
  <c r="AP500" i="18"/>
  <c r="AT500" i="18" s="1"/>
  <c r="BC500" i="18" s="1"/>
  <c r="AP501" i="18"/>
  <c r="AT501" i="18" s="1"/>
  <c r="AP498" i="18"/>
  <c r="AT498" i="18" s="1"/>
  <c r="BC498" i="18" s="1"/>
  <c r="AP499" i="18"/>
  <c r="AT499" i="18" s="1"/>
  <c r="AP496" i="18"/>
  <c r="AT496" i="18" s="1"/>
  <c r="BC496" i="18" s="1"/>
  <c r="AP497" i="18"/>
  <c r="AT497" i="18" s="1"/>
  <c r="AP494" i="18"/>
  <c r="AT494" i="18" s="1"/>
  <c r="BC494" i="18" s="1"/>
  <c r="AP495" i="18"/>
  <c r="AT495" i="18" s="1"/>
  <c r="AP492" i="18"/>
  <c r="AT492" i="18" s="1"/>
  <c r="BC492" i="18" s="1"/>
  <c r="AP493" i="18"/>
  <c r="AT493" i="18" s="1"/>
  <c r="AP490" i="18"/>
  <c r="AT490" i="18" s="1"/>
  <c r="BC490" i="18" s="1"/>
  <c r="AP491" i="18"/>
  <c r="AT491" i="18" s="1"/>
  <c r="AP488" i="18"/>
  <c r="AT488" i="18" s="1"/>
  <c r="BC488" i="18" s="1"/>
  <c r="AP489" i="18"/>
  <c r="AT489" i="18" s="1"/>
  <c r="AP486" i="18"/>
  <c r="AT486" i="18" s="1"/>
  <c r="BC486" i="18" s="1"/>
  <c r="AP487" i="18"/>
  <c r="AT487" i="18" s="1"/>
  <c r="AP484" i="18"/>
  <c r="AT484" i="18" s="1"/>
  <c r="BC484" i="18" s="1"/>
  <c r="AP485" i="18"/>
  <c r="AT485" i="18" s="1"/>
  <c r="AP482" i="18"/>
  <c r="AT482" i="18" s="1"/>
  <c r="BC482" i="18" s="1"/>
  <c r="AP483" i="18"/>
  <c r="AT483" i="18" s="1"/>
  <c r="AP480" i="18"/>
  <c r="AT480" i="18" s="1"/>
  <c r="BC480" i="18" s="1"/>
  <c r="AP481" i="18"/>
  <c r="AT481" i="18" s="1"/>
  <c r="AP478" i="18"/>
  <c r="AT478" i="18" s="1"/>
  <c r="BC478" i="18" s="1"/>
  <c r="AP479" i="18"/>
  <c r="AT479" i="18" s="1"/>
  <c r="AP476" i="18"/>
  <c r="AT476" i="18" s="1"/>
  <c r="BC476" i="18" s="1"/>
  <c r="AP477" i="18"/>
  <c r="AT477" i="18" s="1"/>
  <c r="AP474" i="18"/>
  <c r="AT474" i="18" s="1"/>
  <c r="AP475" i="18"/>
  <c r="AT475" i="18" s="1"/>
  <c r="AP472" i="18"/>
  <c r="AT472" i="18" s="1"/>
  <c r="BC472" i="18" s="1"/>
  <c r="AP473" i="18"/>
  <c r="AT473" i="18" s="1"/>
  <c r="AP470" i="18"/>
  <c r="AT470" i="18" s="1"/>
  <c r="AP471" i="18"/>
  <c r="AT471" i="18" s="1"/>
  <c r="AP468" i="18"/>
  <c r="AT468" i="18" s="1"/>
  <c r="BC468" i="18" s="1"/>
  <c r="AP469" i="18"/>
  <c r="AT469" i="18" s="1"/>
  <c r="AP466" i="18"/>
  <c r="AT466" i="18" s="1"/>
  <c r="BC466" i="18" s="1"/>
  <c r="AP467" i="18"/>
  <c r="AT467" i="18" s="1"/>
  <c r="AP464" i="18"/>
  <c r="AT464" i="18" s="1"/>
  <c r="AP465" i="18"/>
  <c r="AT465" i="18" s="1"/>
  <c r="AP462" i="18"/>
  <c r="AT462" i="18" s="1"/>
  <c r="BC462" i="18" s="1"/>
  <c r="AP463" i="18"/>
  <c r="AT463" i="18" s="1"/>
  <c r="AP460" i="18"/>
  <c r="AT460" i="18" s="1"/>
  <c r="BC460" i="18" s="1"/>
  <c r="AP461" i="18"/>
  <c r="AT461" i="18" s="1"/>
  <c r="AP458" i="18"/>
  <c r="AT458" i="18" s="1"/>
  <c r="BC458" i="18" s="1"/>
  <c r="AP459" i="18"/>
  <c r="AT459" i="18" s="1"/>
  <c r="AP456" i="18"/>
  <c r="AT456" i="18" s="1"/>
  <c r="AP457" i="18"/>
  <c r="AT457" i="18" s="1"/>
  <c r="AP454" i="18"/>
  <c r="AT454" i="18" s="1"/>
  <c r="BC454" i="18" s="1"/>
  <c r="AP455" i="18"/>
  <c r="AT455" i="18" s="1"/>
  <c r="AP452" i="18"/>
  <c r="AT452" i="18" s="1"/>
  <c r="BC452" i="18" s="1"/>
  <c r="AP453" i="18"/>
  <c r="AT453" i="18" s="1"/>
  <c r="AP450" i="18"/>
  <c r="AT450" i="18" s="1"/>
  <c r="BC450" i="18" s="1"/>
  <c r="AP451" i="18"/>
  <c r="AT451" i="18" s="1"/>
  <c r="AP448" i="18"/>
  <c r="AT448" i="18" s="1"/>
  <c r="BC448" i="18" s="1"/>
  <c r="AP449" i="18"/>
  <c r="AT449" i="18" s="1"/>
  <c r="AP446" i="18"/>
  <c r="AT446" i="18" s="1"/>
  <c r="BC446" i="18" s="1"/>
  <c r="AP447" i="18"/>
  <c r="AT447" i="18" s="1"/>
  <c r="AP444" i="18"/>
  <c r="AT444" i="18" s="1"/>
  <c r="AP445" i="18"/>
  <c r="AT445" i="18" s="1"/>
  <c r="AP442" i="18"/>
  <c r="AT442" i="18" s="1"/>
  <c r="BC442" i="18" s="1"/>
  <c r="AP443" i="18"/>
  <c r="AT443" i="18" s="1"/>
  <c r="AP440" i="18"/>
  <c r="AT440" i="18" s="1"/>
  <c r="BC440" i="18" s="1"/>
  <c r="AP441" i="18"/>
  <c r="AT441" i="18" s="1"/>
  <c r="AP438" i="18"/>
  <c r="AT438" i="18" s="1"/>
  <c r="BC438" i="18" s="1"/>
  <c r="AP439" i="18"/>
  <c r="AT439" i="18" s="1"/>
  <c r="AP436" i="18"/>
  <c r="AT436" i="18" s="1"/>
  <c r="BD436" i="18" s="1"/>
  <c r="AP437" i="18"/>
  <c r="AT437" i="18" s="1"/>
  <c r="AP434" i="18"/>
  <c r="AT434" i="18" s="1"/>
  <c r="BC434" i="18" s="1"/>
  <c r="AP435" i="18"/>
  <c r="AT435" i="18" s="1"/>
  <c r="AP432" i="18"/>
  <c r="AT432" i="18" s="1"/>
  <c r="BD432" i="18" s="1"/>
  <c r="AP433" i="18"/>
  <c r="AT433" i="18" s="1"/>
  <c r="AP430" i="18"/>
  <c r="AT430" i="18" s="1"/>
  <c r="BC430" i="18" s="1"/>
  <c r="AP431" i="18"/>
  <c r="AT431" i="18" s="1"/>
  <c r="AP428" i="18"/>
  <c r="AT428" i="18" s="1"/>
  <c r="BC428" i="18" s="1"/>
  <c r="AP429" i="18"/>
  <c r="AT429" i="18" s="1"/>
  <c r="AP426" i="18"/>
  <c r="AT426" i="18" s="1"/>
  <c r="BC426" i="18" s="1"/>
  <c r="AP427" i="18"/>
  <c r="AT427" i="18" s="1"/>
  <c r="AP424" i="18"/>
  <c r="AT424" i="18" s="1"/>
  <c r="BC424" i="18" s="1"/>
  <c r="AP425" i="18"/>
  <c r="AT425" i="18" s="1"/>
  <c r="AP422" i="18"/>
  <c r="AT422" i="18" s="1"/>
  <c r="BC422" i="18" s="1"/>
  <c r="AP423" i="18"/>
  <c r="AT423" i="18" s="1"/>
  <c r="AP420" i="18"/>
  <c r="AT420" i="18" s="1"/>
  <c r="BC420" i="18" s="1"/>
  <c r="AP421" i="18"/>
  <c r="AT421" i="18" s="1"/>
  <c r="AP418" i="18"/>
  <c r="AT418" i="18" s="1"/>
  <c r="BC418" i="18" s="1"/>
  <c r="AP419" i="18"/>
  <c r="AT419" i="18" s="1"/>
  <c r="AP416" i="18"/>
  <c r="AT416" i="18" s="1"/>
  <c r="AP417" i="18"/>
  <c r="AT417" i="18" s="1"/>
  <c r="AP414" i="18"/>
  <c r="AT414" i="18" s="1"/>
  <c r="BC414" i="18" s="1"/>
  <c r="AP415" i="18"/>
  <c r="AT415" i="18" s="1"/>
  <c r="AP412" i="18"/>
  <c r="AT412" i="18" s="1"/>
  <c r="BC412" i="18" s="1"/>
  <c r="AP413" i="18"/>
  <c r="AT413" i="18" s="1"/>
  <c r="AP410" i="18"/>
  <c r="AT410" i="18" s="1"/>
  <c r="BC410" i="18" s="1"/>
  <c r="AP411" i="18"/>
  <c r="AT411" i="18" s="1"/>
  <c r="AP408" i="18"/>
  <c r="AT408" i="18" s="1"/>
  <c r="BC408" i="18" s="1"/>
  <c r="AP409" i="18"/>
  <c r="AT409" i="18" s="1"/>
  <c r="AP406" i="18"/>
  <c r="AT406" i="18" s="1"/>
  <c r="BC406" i="18" s="1"/>
  <c r="AP407" i="18"/>
  <c r="AT407" i="18" s="1"/>
  <c r="AP404" i="18"/>
  <c r="AT404" i="18" s="1"/>
  <c r="BC404" i="18" s="1"/>
  <c r="AP405" i="18"/>
  <c r="AT405" i="18" s="1"/>
  <c r="AP402" i="18"/>
  <c r="AT402" i="18" s="1"/>
  <c r="BD402" i="18" s="1"/>
  <c r="AP403" i="18"/>
  <c r="AT403" i="18" s="1"/>
  <c r="AP400" i="18"/>
  <c r="AT400" i="18" s="1"/>
  <c r="AP401" i="18"/>
  <c r="AT401" i="18" s="1"/>
  <c r="AP398" i="18"/>
  <c r="AT398" i="18" s="1"/>
  <c r="AP399" i="18"/>
  <c r="AT399" i="18" s="1"/>
  <c r="AP396" i="18"/>
  <c r="AT396" i="18" s="1"/>
  <c r="AP397" i="18"/>
  <c r="AT397" i="18" s="1"/>
  <c r="AP394" i="18"/>
  <c r="AT394" i="18" s="1"/>
  <c r="BC394" i="18" s="1"/>
  <c r="AP395" i="18"/>
  <c r="AT395" i="18" s="1"/>
  <c r="AP392" i="18"/>
  <c r="AT392" i="18" s="1"/>
  <c r="AP393" i="18"/>
  <c r="AT393" i="18" s="1"/>
  <c r="AP390" i="18"/>
  <c r="AT390" i="18" s="1"/>
  <c r="AP391" i="18"/>
  <c r="AT391" i="18" s="1"/>
  <c r="AP388" i="18"/>
  <c r="AT388" i="18" s="1"/>
  <c r="AP389" i="18"/>
  <c r="AT389" i="18" s="1"/>
  <c r="AP386" i="18"/>
  <c r="AT386" i="18" s="1"/>
  <c r="BC386" i="18" s="1"/>
  <c r="AP387" i="18"/>
  <c r="AT387" i="18" s="1"/>
  <c r="AP384" i="18"/>
  <c r="AT384" i="18" s="1"/>
  <c r="AP385" i="18"/>
  <c r="AT385" i="18" s="1"/>
  <c r="AP382" i="18"/>
  <c r="AT382" i="18" s="1"/>
  <c r="BC382" i="18" s="1"/>
  <c r="AP383" i="18"/>
  <c r="AT383" i="18" s="1"/>
  <c r="AP380" i="18"/>
  <c r="AT380" i="18" s="1"/>
  <c r="BC380" i="18" s="1"/>
  <c r="AP381" i="18"/>
  <c r="AT381" i="18" s="1"/>
  <c r="AP378" i="18"/>
  <c r="AT378" i="18" s="1"/>
  <c r="BC378" i="18" s="1"/>
  <c r="AP379" i="18"/>
  <c r="AT379" i="18" s="1"/>
  <c r="AP376" i="18"/>
  <c r="AT376" i="18" s="1"/>
  <c r="BC376" i="18" s="1"/>
  <c r="AP377" i="18"/>
  <c r="AT377" i="18" s="1"/>
  <c r="AP374" i="18"/>
  <c r="AT374" i="18" s="1"/>
  <c r="BC374" i="18" s="1"/>
  <c r="AP375" i="18"/>
  <c r="AT375" i="18" s="1"/>
  <c r="AP372" i="18"/>
  <c r="AT372" i="18" s="1"/>
  <c r="AP373" i="18"/>
  <c r="AT373" i="18" s="1"/>
  <c r="AP370" i="18"/>
  <c r="AT370" i="18" s="1"/>
  <c r="BC370" i="18" s="1"/>
  <c r="AP371" i="18"/>
  <c r="AT371" i="18" s="1"/>
  <c r="AP368" i="18"/>
  <c r="AT368" i="18" s="1"/>
  <c r="BC368" i="18" s="1"/>
  <c r="AP369" i="18"/>
  <c r="AT369" i="18" s="1"/>
  <c r="AP366" i="18"/>
  <c r="AT366" i="18" s="1"/>
  <c r="BC366" i="18" s="1"/>
  <c r="AP367" i="18"/>
  <c r="AT367" i="18" s="1"/>
  <c r="AP364" i="18"/>
  <c r="AT364" i="18" s="1"/>
  <c r="BC364" i="18" s="1"/>
  <c r="AP365" i="18"/>
  <c r="AT365" i="18" s="1"/>
  <c r="AP362" i="18"/>
  <c r="AT362" i="18" s="1"/>
  <c r="BC362" i="18" s="1"/>
  <c r="AP363" i="18"/>
  <c r="AT363" i="18" s="1"/>
  <c r="AP360" i="18"/>
  <c r="AT360" i="18" s="1"/>
  <c r="AP361" i="18"/>
  <c r="AT361" i="18" s="1"/>
  <c r="AP358" i="18"/>
  <c r="AT358" i="18" s="1"/>
  <c r="BC358" i="18" s="1"/>
  <c r="AP359" i="18"/>
  <c r="AT359" i="18" s="1"/>
  <c r="AP356" i="18"/>
  <c r="AT356" i="18" s="1"/>
  <c r="AP357" i="18"/>
  <c r="AT357" i="18" s="1"/>
  <c r="AP354" i="18"/>
  <c r="AT354" i="18" s="1"/>
  <c r="AP355" i="18"/>
  <c r="AT355" i="18" s="1"/>
  <c r="AP352" i="18"/>
  <c r="AT352" i="18" s="1"/>
  <c r="AP353" i="18"/>
  <c r="AT353" i="18" s="1"/>
  <c r="AP350" i="18"/>
  <c r="AT350" i="18" s="1"/>
  <c r="BC350" i="18" s="1"/>
  <c r="AP351" i="18"/>
  <c r="AT351" i="18" s="1"/>
  <c r="AP348" i="18"/>
  <c r="AT348" i="18" s="1"/>
  <c r="BC348" i="18" s="1"/>
  <c r="AP349" i="18"/>
  <c r="AT349" i="18" s="1"/>
  <c r="AP346" i="18"/>
  <c r="AT346" i="18" s="1"/>
  <c r="BC346" i="18" s="1"/>
  <c r="AP347" i="18"/>
  <c r="AT347" i="18" s="1"/>
  <c r="AP344" i="18"/>
  <c r="AT344" i="18" s="1"/>
  <c r="AP345" i="18"/>
  <c r="AT345" i="18" s="1"/>
  <c r="AP342" i="18"/>
  <c r="AT342" i="18" s="1"/>
  <c r="AP343" i="18"/>
  <c r="AT343" i="18" s="1"/>
  <c r="AP340" i="18"/>
  <c r="AT340" i="18" s="1"/>
  <c r="BC340" i="18" s="1"/>
  <c r="AP341" i="18"/>
  <c r="AT341" i="18" s="1"/>
  <c r="AP338" i="18"/>
  <c r="AT338" i="18" s="1"/>
  <c r="AP339" i="18"/>
  <c r="AT339" i="18" s="1"/>
  <c r="AP336" i="18"/>
  <c r="AT336" i="18" s="1"/>
  <c r="BC336" i="18" s="1"/>
  <c r="AP337" i="18"/>
  <c r="AT337" i="18" s="1"/>
  <c r="AP334" i="18"/>
  <c r="AT334" i="18" s="1"/>
  <c r="BC334" i="18" s="1"/>
  <c r="AP335" i="18"/>
  <c r="AT335" i="18" s="1"/>
  <c r="AP332" i="18"/>
  <c r="AT332" i="18" s="1"/>
  <c r="BC332" i="18" s="1"/>
  <c r="AP333" i="18"/>
  <c r="AT333" i="18" s="1"/>
  <c r="AP330" i="18"/>
  <c r="AT330" i="18" s="1"/>
  <c r="AP331" i="18"/>
  <c r="AT331" i="18" s="1"/>
  <c r="AP328" i="18"/>
  <c r="AT328" i="18" s="1"/>
  <c r="BD328" i="18" s="1"/>
  <c r="AP329" i="18"/>
  <c r="AT329" i="18" s="1"/>
  <c r="AP326" i="18"/>
  <c r="AT326" i="18" s="1"/>
  <c r="BC326" i="18" s="1"/>
  <c r="AP327" i="18"/>
  <c r="AT327" i="18" s="1"/>
  <c r="AP324" i="18"/>
  <c r="AT324" i="18" s="1"/>
  <c r="BC324" i="18" s="1"/>
  <c r="AP325" i="18"/>
  <c r="AT325" i="18" s="1"/>
  <c r="AP322" i="18"/>
  <c r="AT322" i="18" s="1"/>
  <c r="AP323" i="18"/>
  <c r="AT323" i="18" s="1"/>
  <c r="AP320" i="18"/>
  <c r="AT320" i="18" s="1"/>
  <c r="BD320" i="18" s="1"/>
  <c r="AP321" i="18"/>
  <c r="AT321" i="18" s="1"/>
  <c r="AP318" i="18"/>
  <c r="AT318" i="18" s="1"/>
  <c r="BC318" i="18" s="1"/>
  <c r="AP319" i="18"/>
  <c r="AT319" i="18" s="1"/>
  <c r="AP316" i="18"/>
  <c r="AT316" i="18" s="1"/>
  <c r="BC316" i="18" s="1"/>
  <c r="AP317" i="18"/>
  <c r="AT317" i="18" s="1"/>
  <c r="AP314" i="18"/>
  <c r="AT314" i="18" s="1"/>
  <c r="BC314" i="18" s="1"/>
  <c r="AP315" i="18"/>
  <c r="AT315" i="18" s="1"/>
  <c r="AP312" i="18"/>
  <c r="AT312" i="18" s="1"/>
  <c r="AP313" i="18"/>
  <c r="AT313" i="18" s="1"/>
  <c r="AP310" i="18"/>
  <c r="AT310" i="18" s="1"/>
  <c r="BC310" i="18" s="1"/>
  <c r="AP311" i="18"/>
  <c r="AT311" i="18" s="1"/>
  <c r="AP308" i="18"/>
  <c r="AT308" i="18" s="1"/>
  <c r="AP309" i="18"/>
  <c r="AT309" i="18" s="1"/>
  <c r="AP306" i="18"/>
  <c r="AT306" i="18" s="1"/>
  <c r="BC306" i="18" s="1"/>
  <c r="AP307" i="18"/>
  <c r="AT307" i="18" s="1"/>
  <c r="AP304" i="18"/>
  <c r="AT304" i="18" s="1"/>
  <c r="BC304" i="18" s="1"/>
  <c r="AP305" i="18"/>
  <c r="AT305" i="18" s="1"/>
  <c r="AP302" i="18"/>
  <c r="AT302" i="18" s="1"/>
  <c r="BC302" i="18" s="1"/>
  <c r="AP303" i="18"/>
  <c r="AT303" i="18" s="1"/>
  <c r="AP300" i="18"/>
  <c r="AT300" i="18" s="1"/>
  <c r="BC300" i="18" s="1"/>
  <c r="AP301" i="18"/>
  <c r="AT301" i="18" s="1"/>
  <c r="AP298" i="18"/>
  <c r="AT298" i="18" s="1"/>
  <c r="BC298" i="18" s="1"/>
  <c r="AP299" i="18"/>
  <c r="AT299" i="18" s="1"/>
  <c r="AP296" i="18"/>
  <c r="AT296" i="18" s="1"/>
  <c r="BC296" i="18" s="1"/>
  <c r="AP297" i="18"/>
  <c r="AT297" i="18" s="1"/>
  <c r="AP294" i="18"/>
  <c r="AT294" i="18" s="1"/>
  <c r="BC294" i="18" s="1"/>
  <c r="AP295" i="18"/>
  <c r="AT295" i="18" s="1"/>
  <c r="AP292" i="18"/>
  <c r="AT292" i="18" s="1"/>
  <c r="BC292" i="18" s="1"/>
  <c r="AP293" i="18"/>
  <c r="AT293" i="18" s="1"/>
  <c r="AP290" i="18"/>
  <c r="AT290" i="18" s="1"/>
  <c r="BC290" i="18" s="1"/>
  <c r="AP291" i="18"/>
  <c r="AT291" i="18" s="1"/>
  <c r="AP288" i="18"/>
  <c r="AT288" i="18" s="1"/>
  <c r="BC288" i="18" s="1"/>
  <c r="AP289" i="18"/>
  <c r="AT289" i="18" s="1"/>
  <c r="AP286" i="18"/>
  <c r="AT286" i="18" s="1"/>
  <c r="BC286" i="18" s="1"/>
  <c r="AP287" i="18"/>
  <c r="AT287" i="18" s="1"/>
  <c r="AP284" i="18"/>
  <c r="AT284" i="18" s="1"/>
  <c r="BC284" i="18" s="1"/>
  <c r="AP285" i="18"/>
  <c r="AT285" i="18" s="1"/>
  <c r="AP282" i="18"/>
  <c r="AT282" i="18" s="1"/>
  <c r="BC282" i="18" s="1"/>
  <c r="AP283" i="18"/>
  <c r="AT283" i="18" s="1"/>
  <c r="AP280" i="18"/>
  <c r="AT280" i="18" s="1"/>
  <c r="AP281" i="18"/>
  <c r="AT281" i="18" s="1"/>
  <c r="AP278" i="18"/>
  <c r="AT278" i="18" s="1"/>
  <c r="BC278" i="18" s="1"/>
  <c r="AP279" i="18"/>
  <c r="AT279" i="18" s="1"/>
  <c r="AP276" i="18"/>
  <c r="AT276" i="18" s="1"/>
  <c r="BC276" i="18" s="1"/>
  <c r="AP277" i="18"/>
  <c r="AT277" i="18" s="1"/>
  <c r="AP274" i="18"/>
  <c r="AT274" i="18" s="1"/>
  <c r="BC274" i="18" s="1"/>
  <c r="AP275" i="18"/>
  <c r="AT275" i="18" s="1"/>
  <c r="AP272" i="18"/>
  <c r="AT272" i="18" s="1"/>
  <c r="BC272" i="18" s="1"/>
  <c r="AP273" i="18"/>
  <c r="AT273" i="18" s="1"/>
  <c r="AP270" i="18"/>
  <c r="AT270" i="18" s="1"/>
  <c r="BC270" i="18" s="1"/>
  <c r="AP271" i="18"/>
  <c r="AT271" i="18" s="1"/>
  <c r="AP268" i="18"/>
  <c r="AT268" i="18" s="1"/>
  <c r="BC268" i="18" s="1"/>
  <c r="AP269" i="18"/>
  <c r="AT269" i="18" s="1"/>
  <c r="AP266" i="18"/>
  <c r="AT266" i="18" s="1"/>
  <c r="BC266" i="18" s="1"/>
  <c r="AP267" i="18"/>
  <c r="AT267" i="18" s="1"/>
  <c r="AP264" i="18"/>
  <c r="AT264" i="18" s="1"/>
  <c r="BC264" i="18" s="1"/>
  <c r="AP265" i="18"/>
  <c r="AT265" i="18" s="1"/>
  <c r="AP262" i="18"/>
  <c r="AT262" i="18" s="1"/>
  <c r="BC262" i="18" s="1"/>
  <c r="AP263" i="18"/>
  <c r="AT263" i="18" s="1"/>
  <c r="AP260" i="18"/>
  <c r="AT260" i="18" s="1"/>
  <c r="BD260" i="18" s="1"/>
  <c r="AP261" i="18"/>
  <c r="AT261" i="18" s="1"/>
  <c r="AP258" i="18"/>
  <c r="AT258" i="18" s="1"/>
  <c r="BC258" i="18" s="1"/>
  <c r="AP259" i="18"/>
  <c r="AT259" i="18" s="1"/>
  <c r="AP256" i="18"/>
  <c r="AT256" i="18" s="1"/>
  <c r="BC256" i="18" s="1"/>
  <c r="AP257" i="18"/>
  <c r="AT257" i="18" s="1"/>
  <c r="AP254" i="18"/>
  <c r="AT254" i="18" s="1"/>
  <c r="BC254" i="18" s="1"/>
  <c r="AP255" i="18"/>
  <c r="AT255" i="18" s="1"/>
  <c r="AP252" i="18"/>
  <c r="AT252" i="18" s="1"/>
  <c r="AP253" i="18"/>
  <c r="AT253" i="18" s="1"/>
  <c r="AP250" i="18"/>
  <c r="AT250" i="18" s="1"/>
  <c r="BC250" i="18" s="1"/>
  <c r="AP251" i="18"/>
  <c r="AT251" i="18" s="1"/>
  <c r="AP248" i="18"/>
  <c r="AT248" i="18" s="1"/>
  <c r="AP249" i="18"/>
  <c r="AT249" i="18" s="1"/>
  <c r="AP246" i="18"/>
  <c r="AT246" i="18" s="1"/>
  <c r="BC246" i="18" s="1"/>
  <c r="AP247" i="18"/>
  <c r="AT247" i="18" s="1"/>
  <c r="AP244" i="18"/>
  <c r="AT244" i="18" s="1"/>
  <c r="BC244" i="18" s="1"/>
  <c r="AP245" i="18"/>
  <c r="AT245" i="18" s="1"/>
  <c r="AP242" i="18"/>
  <c r="AT242" i="18" s="1"/>
  <c r="BC242" i="18" s="1"/>
  <c r="AP243" i="18"/>
  <c r="AT243" i="18" s="1"/>
  <c r="AP240" i="18"/>
  <c r="AT240" i="18" s="1"/>
  <c r="BC240" i="18" s="1"/>
  <c r="AP241" i="18"/>
  <c r="AT241" i="18" s="1"/>
  <c r="AP238" i="18"/>
  <c r="AT238" i="18" s="1"/>
  <c r="BC238" i="18" s="1"/>
  <c r="AP239" i="18"/>
  <c r="AT239" i="18" s="1"/>
  <c r="AP236" i="18"/>
  <c r="AT236" i="18" s="1"/>
  <c r="AP237" i="18"/>
  <c r="AT237" i="18" s="1"/>
  <c r="AP234" i="18"/>
  <c r="AT234" i="18" s="1"/>
  <c r="BC234" i="18" s="1"/>
  <c r="AP235" i="18"/>
  <c r="AT235" i="18" s="1"/>
  <c r="AP232" i="18"/>
  <c r="AT232" i="18" s="1"/>
  <c r="AP233" i="18"/>
  <c r="AT233" i="18" s="1"/>
  <c r="AP230" i="18"/>
  <c r="AT230" i="18" s="1"/>
  <c r="BC230" i="18" s="1"/>
  <c r="AP231" i="18"/>
  <c r="AT231" i="18" s="1"/>
  <c r="AP228" i="18"/>
  <c r="AT228" i="18" s="1"/>
  <c r="BC228" i="18" s="1"/>
  <c r="AP229" i="18"/>
  <c r="AT229" i="18" s="1"/>
  <c r="AP226" i="18"/>
  <c r="AT226" i="18" s="1"/>
  <c r="BC226" i="18" s="1"/>
  <c r="AP227" i="18"/>
  <c r="AT227" i="18" s="1"/>
  <c r="AP224" i="18"/>
  <c r="AT224" i="18" s="1"/>
  <c r="BC224" i="18" s="1"/>
  <c r="AP225" i="18"/>
  <c r="AT225" i="18" s="1"/>
  <c r="AP222" i="18"/>
  <c r="AT222" i="18" s="1"/>
  <c r="AP223" i="18"/>
  <c r="AT223" i="18" s="1"/>
  <c r="AP220" i="18"/>
  <c r="AT220" i="18" s="1"/>
  <c r="BC220" i="18" s="1"/>
  <c r="AP221" i="18"/>
  <c r="AT221" i="18" s="1"/>
  <c r="AP218" i="18"/>
  <c r="AT218" i="18" s="1"/>
  <c r="BC218" i="18" s="1"/>
  <c r="AP219" i="18"/>
  <c r="AT219" i="18" s="1"/>
  <c r="AP216" i="18"/>
  <c r="AT216" i="18" s="1"/>
  <c r="BC216" i="18" s="1"/>
  <c r="AP217" i="18"/>
  <c r="AT217" i="18" s="1"/>
  <c r="AP214" i="18"/>
  <c r="AT214" i="18" s="1"/>
  <c r="AP215" i="18"/>
  <c r="AT215" i="18" s="1"/>
  <c r="AP212" i="18"/>
  <c r="AT212" i="18" s="1"/>
  <c r="AP213" i="18"/>
  <c r="AT213" i="18" s="1"/>
  <c r="AP210" i="18"/>
  <c r="AT210" i="18" s="1"/>
  <c r="BC210" i="18" s="1"/>
  <c r="AP211" i="18"/>
  <c r="AT211" i="18" s="1"/>
  <c r="AP208" i="18"/>
  <c r="AT208" i="18" s="1"/>
  <c r="BC208" i="18" s="1"/>
  <c r="AP209" i="18"/>
  <c r="AT209" i="18" s="1"/>
  <c r="AP206" i="18"/>
  <c r="AT206" i="18" s="1"/>
  <c r="BC206" i="18" s="1"/>
  <c r="AP207" i="18"/>
  <c r="AT207" i="18" s="1"/>
  <c r="AP204" i="18"/>
  <c r="AT204" i="18" s="1"/>
  <c r="BC204" i="18" s="1"/>
  <c r="AP205" i="18"/>
  <c r="AT205" i="18" s="1"/>
  <c r="AP202" i="18"/>
  <c r="AT202" i="18" s="1"/>
  <c r="BC202" i="18" s="1"/>
  <c r="AP203" i="18"/>
  <c r="AT203" i="18" s="1"/>
  <c r="AP200" i="18"/>
  <c r="AT200" i="18" s="1"/>
  <c r="BC200" i="18" s="1"/>
  <c r="AP201" i="18"/>
  <c r="AT201" i="18" s="1"/>
  <c r="AP198" i="18"/>
  <c r="AT198" i="18" s="1"/>
  <c r="BC198" i="18" s="1"/>
  <c r="AP199" i="18"/>
  <c r="AT199" i="18" s="1"/>
  <c r="AP196" i="18"/>
  <c r="AT196" i="18" s="1"/>
  <c r="BC196" i="18" s="1"/>
  <c r="AP197" i="18"/>
  <c r="AT197" i="18" s="1"/>
  <c r="AP194" i="18"/>
  <c r="AT194" i="18" s="1"/>
  <c r="BD194" i="18" s="1"/>
  <c r="AP195" i="18"/>
  <c r="AT195" i="18" s="1"/>
  <c r="AP192" i="18"/>
  <c r="AT192" i="18" s="1"/>
  <c r="BC192" i="18" s="1"/>
  <c r="AP193" i="18"/>
  <c r="AT193" i="18" s="1"/>
  <c r="AP190" i="18"/>
  <c r="AT190" i="18" s="1"/>
  <c r="BC190" i="18" s="1"/>
  <c r="AP191" i="18"/>
  <c r="AT191" i="18" s="1"/>
  <c r="AP188" i="18"/>
  <c r="AT188" i="18" s="1"/>
  <c r="BC188" i="18" s="1"/>
  <c r="AP189" i="18"/>
  <c r="AT189" i="18" s="1"/>
  <c r="AP186" i="18"/>
  <c r="AT186" i="18" s="1"/>
  <c r="BC186" i="18" s="1"/>
  <c r="AP187" i="18"/>
  <c r="AT187" i="18" s="1"/>
  <c r="AP184" i="18"/>
  <c r="AT184" i="18" s="1"/>
  <c r="AP185" i="18"/>
  <c r="AT185" i="18" s="1"/>
  <c r="AP182" i="18"/>
  <c r="AT182" i="18" s="1"/>
  <c r="BC182" i="18" s="1"/>
  <c r="AP183" i="18"/>
  <c r="AT183" i="18" s="1"/>
  <c r="AP180" i="18"/>
  <c r="AT180" i="18" s="1"/>
  <c r="BC180" i="18" s="1"/>
  <c r="AP181" i="18"/>
  <c r="AT181" i="18" s="1"/>
  <c r="AP178" i="18"/>
  <c r="AT178" i="18" s="1"/>
  <c r="BC178" i="18" s="1"/>
  <c r="AP179" i="18"/>
  <c r="AT179" i="18" s="1"/>
  <c r="AP176" i="18"/>
  <c r="AT176" i="18" s="1"/>
  <c r="AP177" i="18"/>
  <c r="AT177" i="18" s="1"/>
  <c r="AP174" i="18"/>
  <c r="AT174" i="18" s="1"/>
  <c r="BC174" i="18" s="1"/>
  <c r="AP175" i="18"/>
  <c r="AT175" i="18" s="1"/>
  <c r="AP172" i="18"/>
  <c r="AT172" i="18" s="1"/>
  <c r="BC172" i="18" s="1"/>
  <c r="AP173" i="18"/>
  <c r="AT173" i="18" s="1"/>
  <c r="AP170" i="18"/>
  <c r="AT170" i="18" s="1"/>
  <c r="BC170" i="18" s="1"/>
  <c r="AP171" i="18"/>
  <c r="AT171" i="18" s="1"/>
  <c r="AP168" i="18"/>
  <c r="AT168" i="18" s="1"/>
  <c r="BC168" i="18" s="1"/>
  <c r="AP169" i="18"/>
  <c r="AT169" i="18" s="1"/>
  <c r="AP166" i="18"/>
  <c r="AT166" i="18" s="1"/>
  <c r="AP167" i="18"/>
  <c r="AT167" i="18" s="1"/>
  <c r="AP164" i="18"/>
  <c r="AT164" i="18" s="1"/>
  <c r="BC164" i="18" s="1"/>
  <c r="AP165" i="18"/>
  <c r="AT165" i="18" s="1"/>
  <c r="AP162" i="18"/>
  <c r="AT162" i="18" s="1"/>
  <c r="BD162" i="18" s="1"/>
  <c r="AP163" i="18"/>
  <c r="AT163" i="18" s="1"/>
  <c r="AP160" i="18"/>
  <c r="AT160" i="18" s="1"/>
  <c r="BC160" i="18" s="1"/>
  <c r="AP161" i="18"/>
  <c r="AT161" i="18" s="1"/>
  <c r="AP158" i="18"/>
  <c r="AT158" i="18" s="1"/>
  <c r="AP159" i="18"/>
  <c r="AT159" i="18" s="1"/>
  <c r="AP156" i="18"/>
  <c r="AT156" i="18" s="1"/>
  <c r="AP157" i="18"/>
  <c r="AT157" i="18" s="1"/>
  <c r="AP154" i="18"/>
  <c r="AT154" i="18" s="1"/>
  <c r="AP155" i="18"/>
  <c r="AT155" i="18" s="1"/>
  <c r="AP152" i="18"/>
  <c r="AT152" i="18" s="1"/>
  <c r="AP153" i="18"/>
  <c r="AT153" i="18" s="1"/>
  <c r="AP150" i="18"/>
  <c r="AT150" i="18" s="1"/>
  <c r="AP151" i="18"/>
  <c r="AT151" i="18" s="1"/>
  <c r="AP148" i="18"/>
  <c r="AT148" i="18" s="1"/>
  <c r="AP149" i="18"/>
  <c r="AT149" i="18" s="1"/>
  <c r="AP146" i="18"/>
  <c r="AT146" i="18" s="1"/>
  <c r="AP147" i="18"/>
  <c r="AT147" i="18" s="1"/>
  <c r="AP144" i="18"/>
  <c r="AT144" i="18" s="1"/>
  <c r="BC144" i="18" s="1"/>
  <c r="AP145" i="18"/>
  <c r="AT145" i="18" s="1"/>
  <c r="AP142" i="18"/>
  <c r="AT142" i="18" s="1"/>
  <c r="BC142" i="18" s="1"/>
  <c r="AP143" i="18"/>
  <c r="AT143" i="18" s="1"/>
  <c r="AP140" i="18"/>
  <c r="AT140" i="18" s="1"/>
  <c r="BC140" i="18" s="1"/>
  <c r="AP141" i="18"/>
  <c r="AT141" i="18" s="1"/>
  <c r="AP138" i="18"/>
  <c r="AT138" i="18" s="1"/>
  <c r="AP139" i="18"/>
  <c r="AT139" i="18" s="1"/>
  <c r="AP136" i="18"/>
  <c r="AT136" i="18" s="1"/>
  <c r="BD136" i="18" s="1"/>
  <c r="AP137" i="18"/>
  <c r="AT137" i="18" s="1"/>
  <c r="AP134" i="18"/>
  <c r="AT134" i="18" s="1"/>
  <c r="BC134" i="18" s="1"/>
  <c r="AP135" i="18"/>
  <c r="AT135" i="18" s="1"/>
  <c r="AP132" i="18"/>
  <c r="AT132" i="18" s="1"/>
  <c r="AP133" i="18"/>
  <c r="AT133" i="18" s="1"/>
  <c r="AP130" i="18"/>
  <c r="AT130" i="18" s="1"/>
  <c r="AP131" i="18"/>
  <c r="AT131" i="18" s="1"/>
  <c r="AP128" i="18"/>
  <c r="AT128" i="18" s="1"/>
  <c r="BC128" i="18" s="1"/>
  <c r="AP129" i="18"/>
  <c r="AT129" i="18" s="1"/>
  <c r="AP126" i="18"/>
  <c r="AT126" i="18" s="1"/>
  <c r="BC126" i="18" s="1"/>
  <c r="AP127" i="18"/>
  <c r="AT127" i="18" s="1"/>
  <c r="AP124" i="18"/>
  <c r="AT124" i="18" s="1"/>
  <c r="BC124" i="18" s="1"/>
  <c r="AP125" i="18"/>
  <c r="AT125" i="18" s="1"/>
  <c r="AP122" i="18"/>
  <c r="AT122" i="18" s="1"/>
  <c r="BC122" i="18" s="1"/>
  <c r="AP123" i="18"/>
  <c r="AT123" i="18" s="1"/>
  <c r="AP120" i="18"/>
  <c r="AT120" i="18" s="1"/>
  <c r="AP121" i="18"/>
  <c r="AT121" i="18" s="1"/>
  <c r="AP118" i="18"/>
  <c r="AT118" i="18" s="1"/>
  <c r="BC118" i="18" s="1"/>
  <c r="AP119" i="18"/>
  <c r="AT119" i="18" s="1"/>
  <c r="AP116" i="18"/>
  <c r="AT116" i="18" s="1"/>
  <c r="BC116" i="18" s="1"/>
  <c r="AP117" i="18"/>
  <c r="AT117" i="18" s="1"/>
  <c r="AP114" i="18"/>
  <c r="AT114" i="18" s="1"/>
  <c r="AP115" i="18"/>
  <c r="AT115" i="18" s="1"/>
  <c r="AP112" i="18"/>
  <c r="AT112" i="18" s="1"/>
  <c r="BD112" i="18" s="1"/>
  <c r="AP113" i="18"/>
  <c r="AT113" i="18" s="1"/>
  <c r="AP110" i="18"/>
  <c r="AT110" i="18" s="1"/>
  <c r="BC110" i="18" s="1"/>
  <c r="AP111" i="18"/>
  <c r="AT111" i="18" s="1"/>
  <c r="AP108" i="18"/>
  <c r="AT108" i="18" s="1"/>
  <c r="AP109" i="18"/>
  <c r="AT109" i="18" s="1"/>
  <c r="AP106" i="18"/>
  <c r="AT106" i="18" s="1"/>
  <c r="BC106" i="18" s="1"/>
  <c r="AP107" i="18"/>
  <c r="AT107" i="18" s="1"/>
  <c r="AP104" i="18"/>
  <c r="AT104" i="18" s="1"/>
  <c r="AP105" i="18"/>
  <c r="AT105" i="18" s="1"/>
  <c r="AP102" i="18"/>
  <c r="AT102" i="18" s="1"/>
  <c r="BC102" i="18" s="1"/>
  <c r="AP103" i="18"/>
  <c r="AT103" i="18" s="1"/>
  <c r="AP100" i="18"/>
  <c r="AT100" i="18" s="1"/>
  <c r="AP101" i="18"/>
  <c r="AT101" i="18" s="1"/>
  <c r="AP98" i="18"/>
  <c r="AT98" i="18" s="1"/>
  <c r="BC98" i="18" s="1"/>
  <c r="AP99" i="18"/>
  <c r="AT99" i="18" s="1"/>
  <c r="AP96" i="18"/>
  <c r="AT96" i="18" s="1"/>
  <c r="AP97" i="18"/>
  <c r="AT97" i="18" s="1"/>
  <c r="AP94" i="18"/>
  <c r="AT94" i="18" s="1"/>
  <c r="BC94" i="18" s="1"/>
  <c r="AP95" i="18"/>
  <c r="AT95" i="18" s="1"/>
  <c r="AP92" i="18"/>
  <c r="AT92" i="18" s="1"/>
  <c r="AP93" i="18"/>
  <c r="AT93" i="18" s="1"/>
  <c r="AP90" i="18"/>
  <c r="AT90" i="18" s="1"/>
  <c r="BC90" i="18" s="1"/>
  <c r="AP91" i="18"/>
  <c r="AT91" i="18" s="1"/>
  <c r="AP88" i="18"/>
  <c r="AT88" i="18" s="1"/>
  <c r="BC88" i="18" s="1"/>
  <c r="AP89" i="18"/>
  <c r="AT89" i="18" s="1"/>
  <c r="AP86" i="18"/>
  <c r="AT86" i="18" s="1"/>
  <c r="BC86" i="18" s="1"/>
  <c r="AP87" i="18"/>
  <c r="AT87" i="18" s="1"/>
  <c r="AP84" i="18"/>
  <c r="AT84" i="18" s="1"/>
  <c r="BC84" i="18" s="1"/>
  <c r="AP85" i="18"/>
  <c r="AT85" i="18" s="1"/>
  <c r="AP82" i="18"/>
  <c r="AT82" i="18" s="1"/>
  <c r="AP83" i="18"/>
  <c r="AT83" i="18" s="1"/>
  <c r="AP80" i="18"/>
  <c r="AT80" i="18" s="1"/>
  <c r="AP81" i="18"/>
  <c r="AT81" i="18" s="1"/>
  <c r="AP78" i="18"/>
  <c r="AT78" i="18" s="1"/>
  <c r="BC78" i="18" s="1"/>
  <c r="AP79" i="18"/>
  <c r="AT79" i="18" s="1"/>
  <c r="AP76" i="18"/>
  <c r="AT76" i="18" s="1"/>
  <c r="BC76" i="18" s="1"/>
  <c r="AP77" i="18"/>
  <c r="AT77" i="18" s="1"/>
  <c r="AP74" i="18"/>
  <c r="AT74" i="18" s="1"/>
  <c r="AP75" i="18"/>
  <c r="AT75" i="18" s="1"/>
  <c r="AP72" i="18"/>
  <c r="AT72" i="18" s="1"/>
  <c r="BC72" i="18" s="1"/>
  <c r="AP73" i="18"/>
  <c r="AT73" i="18" s="1"/>
  <c r="AP70" i="18"/>
  <c r="AT70" i="18" s="1"/>
  <c r="AP71" i="18"/>
  <c r="AT71" i="18" s="1"/>
  <c r="AP68" i="18"/>
  <c r="AT68" i="18" s="1"/>
  <c r="AP69" i="18"/>
  <c r="AT69" i="18" s="1"/>
  <c r="AP66" i="18"/>
  <c r="AT66" i="18" s="1"/>
  <c r="AP67" i="18"/>
  <c r="AT67" i="18" s="1"/>
  <c r="AP64" i="18"/>
  <c r="AT64" i="18" s="1"/>
  <c r="AP65" i="18"/>
  <c r="AT65" i="18" s="1"/>
  <c r="AP62" i="18"/>
  <c r="AT62" i="18" s="1"/>
  <c r="AP63" i="18"/>
  <c r="AT63" i="18" s="1"/>
  <c r="AP60" i="18"/>
  <c r="AT60" i="18" s="1"/>
  <c r="AP61" i="18"/>
  <c r="AT61" i="18" s="1"/>
  <c r="AP58" i="18"/>
  <c r="AT58" i="18" s="1"/>
  <c r="AP59" i="18"/>
  <c r="AT59" i="18" s="1"/>
  <c r="AP56" i="18"/>
  <c r="AT56" i="18" s="1"/>
  <c r="AP57" i="18"/>
  <c r="AT57" i="18" s="1"/>
  <c r="AP54" i="18"/>
  <c r="AT54" i="18" s="1"/>
  <c r="BD54" i="18" s="1"/>
  <c r="AP55" i="18"/>
  <c r="AT55" i="18" s="1"/>
  <c r="AP52" i="18"/>
  <c r="AT52" i="18" s="1"/>
  <c r="BD52" i="18" s="1"/>
  <c r="AP53" i="18"/>
  <c r="AT53" i="18" s="1"/>
  <c r="AP50" i="18"/>
  <c r="AT50" i="18" s="1"/>
  <c r="BD50" i="18" s="1"/>
  <c r="AP51" i="18"/>
  <c r="AT51" i="18" s="1"/>
  <c r="AP48" i="18"/>
  <c r="AT48" i="18" s="1"/>
  <c r="BD48" i="18" s="1"/>
  <c r="AP49" i="18"/>
  <c r="AT49" i="18" s="1"/>
  <c r="AP46" i="18"/>
  <c r="AT46" i="18" s="1"/>
  <c r="AP47" i="18"/>
  <c r="AT47" i="18" s="1"/>
  <c r="AP44" i="18"/>
  <c r="AT44" i="18" s="1"/>
  <c r="BD44" i="18" s="1"/>
  <c r="AP45" i="18"/>
  <c r="AT45" i="18" s="1"/>
  <c r="AP42" i="18"/>
  <c r="AT42" i="18" s="1"/>
  <c r="BD42" i="18" s="1"/>
  <c r="AP43" i="18"/>
  <c r="AT43" i="18" s="1"/>
  <c r="AP40" i="18"/>
  <c r="AT40" i="18" s="1"/>
  <c r="AP41" i="18"/>
  <c r="AT41" i="18" s="1"/>
  <c r="AP38" i="18"/>
  <c r="AT38" i="18" s="1"/>
  <c r="BD38" i="18" s="1"/>
  <c r="AP39" i="18"/>
  <c r="AT39" i="18" s="1"/>
  <c r="AP36" i="18"/>
  <c r="AT36" i="18" s="1"/>
  <c r="BD36" i="18" s="1"/>
  <c r="AP37" i="18"/>
  <c r="AT37" i="18" s="1"/>
  <c r="AP34" i="18"/>
  <c r="AT34" i="18" s="1"/>
  <c r="BD34" i="18" s="1"/>
  <c r="AP35" i="18"/>
  <c r="AT35" i="18" s="1"/>
  <c r="AP32" i="18"/>
  <c r="AT32" i="18" s="1"/>
  <c r="BD32" i="18" s="1"/>
  <c r="AP33" i="18"/>
  <c r="AT33" i="18" s="1"/>
  <c r="AP30" i="18"/>
  <c r="AT30" i="18" s="1"/>
  <c r="BD30" i="18" s="1"/>
  <c r="AP31" i="18"/>
  <c r="AT31" i="18" s="1"/>
  <c r="AP28" i="18"/>
  <c r="AT28" i="18" s="1"/>
  <c r="AP29" i="18"/>
  <c r="AT29" i="18" s="1"/>
  <c r="AP26" i="18"/>
  <c r="AT26" i="18" s="1"/>
  <c r="BD26" i="18" s="1"/>
  <c r="AP27" i="18"/>
  <c r="AT27" i="18" s="1"/>
  <c r="AP24" i="18"/>
  <c r="AT24" i="18" s="1"/>
  <c r="BD24" i="18" s="1"/>
  <c r="AP25" i="18"/>
  <c r="AT25" i="18" s="1"/>
  <c r="AP22" i="18"/>
  <c r="AT22" i="18" s="1"/>
  <c r="BD22" i="18" s="1"/>
  <c r="AP23" i="18"/>
  <c r="AT23" i="18" s="1"/>
  <c r="AP20" i="18"/>
  <c r="AT20" i="18" s="1"/>
  <c r="BD20" i="18" s="1"/>
  <c r="AP21" i="18"/>
  <c r="AT21" i="18" s="1"/>
  <c r="AP18" i="18"/>
  <c r="AT18" i="18" s="1"/>
  <c r="BD18" i="18" s="1"/>
  <c r="AP19" i="18"/>
  <c r="AT19" i="18" s="1"/>
  <c r="AP16" i="18"/>
  <c r="AT16" i="18" s="1"/>
  <c r="BD16" i="18" s="1"/>
  <c r="AP17" i="18"/>
  <c r="AT17" i="18" s="1"/>
  <c r="AP14" i="18"/>
  <c r="AT14" i="18" s="1"/>
  <c r="BD14" i="18" s="1"/>
  <c r="AP15" i="18"/>
  <c r="AT15" i="18" s="1"/>
  <c r="AP12" i="18"/>
  <c r="AT12" i="18" s="1"/>
  <c r="BD12" i="18" s="1"/>
  <c r="AP13" i="18"/>
  <c r="AT13" i="18" s="1"/>
  <c r="AP10" i="18"/>
  <c r="AT10" i="18" s="1"/>
  <c r="BD10" i="18" s="1"/>
  <c r="AP11" i="18"/>
  <c r="AT11" i="18" s="1"/>
  <c r="G68" i="19"/>
  <c r="G76" i="19" s="1"/>
  <c r="AU9" i="18"/>
  <c r="H22" i="19" s="1"/>
  <c r="G81" i="19"/>
  <c r="G80" i="19"/>
  <c r="AQ6" i="18"/>
  <c r="AS6" i="18"/>
  <c r="AR6" i="18"/>
  <c r="AP9" i="18"/>
  <c r="I4" i="18"/>
  <c r="E82" i="19"/>
  <c r="AI9" i="18"/>
  <c r="H70" i="19" s="1"/>
  <c r="H81" i="19"/>
  <c r="Y9" i="18"/>
  <c r="G66" i="19" s="1"/>
  <c r="G58" i="19"/>
  <c r="H59" i="19"/>
  <c r="E56" i="19"/>
  <c r="E74" i="19"/>
  <c r="E70" i="19"/>
  <c r="H72" i="19"/>
  <c r="H68" i="19"/>
  <c r="H76" i="19" s="1"/>
  <c r="H73" i="19"/>
  <c r="H69" i="19"/>
  <c r="H77" i="19" s="1"/>
  <c r="H44" i="19"/>
  <c r="H83" i="19" s="1"/>
  <c r="AH4" i="18"/>
  <c r="H52" i="19" s="1"/>
  <c r="X4" i="18"/>
  <c r="G52" i="19" s="1"/>
  <c r="G44" i="19"/>
  <c r="G83" i="19" s="1"/>
  <c r="BD904" i="18" l="1"/>
  <c r="BC905" i="18"/>
  <c r="BD905" i="18" s="1"/>
  <c r="BD902" i="18"/>
  <c r="BC903" i="18"/>
  <c r="BD903" i="18" s="1"/>
  <c r="BC900" i="18"/>
  <c r="BD901" i="18"/>
  <c r="BC901" i="18"/>
  <c r="BC898" i="18"/>
  <c r="BD899" i="18"/>
  <c r="BC899" i="18"/>
  <c r="BD896" i="18"/>
  <c r="BD897" i="18"/>
  <c r="BC897" i="18"/>
  <c r="BD894" i="18"/>
  <c r="BD895" i="18"/>
  <c r="BC895" i="18"/>
  <c r="BD892" i="18"/>
  <c r="BD893" i="18"/>
  <c r="BC893" i="18"/>
  <c r="BC890" i="18"/>
  <c r="BD890" i="18" s="1"/>
  <c r="BD891" i="18"/>
  <c r="BC891" i="18"/>
  <c r="BD888" i="18"/>
  <c r="BC889" i="18"/>
  <c r="BD889" i="18" s="1"/>
  <c r="BD886" i="18"/>
  <c r="BC887" i="18"/>
  <c r="BD887" i="18" s="1"/>
  <c r="BC884" i="18"/>
  <c r="BD884" i="18" s="1"/>
  <c r="BC885" i="18"/>
  <c r="BD885" i="18" s="1"/>
  <c r="BC882" i="18"/>
  <c r="BD882" i="18" s="1"/>
  <c r="BC883" i="18"/>
  <c r="BD883" i="18" s="1"/>
  <c r="BD880" i="18"/>
  <c r="BC881" i="18"/>
  <c r="BD881" i="18" s="1"/>
  <c r="BC878" i="18"/>
  <c r="BD878" i="18" s="1"/>
  <c r="BC879" i="18"/>
  <c r="BD879" i="18" s="1"/>
  <c r="BC876" i="18"/>
  <c r="BD876" i="18" s="1"/>
  <c r="BC877" i="18"/>
  <c r="BD877" i="18" s="1"/>
  <c r="BD874" i="18"/>
  <c r="BC875" i="18"/>
  <c r="BD875" i="18" s="1"/>
  <c r="BC872" i="18"/>
  <c r="BD872" i="18" s="1"/>
  <c r="BC873" i="18"/>
  <c r="BD873" i="18" s="1"/>
  <c r="BC870" i="18"/>
  <c r="BC871" i="18"/>
  <c r="BD871" i="18" s="1"/>
  <c r="BD868" i="18"/>
  <c r="BC869" i="18"/>
  <c r="BD869" i="18" s="1"/>
  <c r="BD866" i="18"/>
  <c r="BC867" i="18"/>
  <c r="BD867" i="18" s="1"/>
  <c r="BC864" i="18"/>
  <c r="BD864" i="18" s="1"/>
  <c r="BC862" i="18"/>
  <c r="BD862" i="18" s="1"/>
  <c r="BC865" i="18"/>
  <c r="BD865" i="18" s="1"/>
  <c r="BC863" i="18"/>
  <c r="BD863" i="18" s="1"/>
  <c r="BC860" i="18"/>
  <c r="BD860" i="18" s="1"/>
  <c r="BC861" i="18"/>
  <c r="BD861" i="18" s="1"/>
  <c r="BD858" i="18"/>
  <c r="BC859" i="18"/>
  <c r="BD859" i="18" s="1"/>
  <c r="BC856" i="18"/>
  <c r="BD856" i="18" s="1"/>
  <c r="BC857" i="18"/>
  <c r="BD857" i="18" s="1"/>
  <c r="BC854" i="18"/>
  <c r="BD854" i="18" s="1"/>
  <c r="BC855" i="18"/>
  <c r="BD855" i="18" s="1"/>
  <c r="BD852" i="18"/>
  <c r="BC853" i="18"/>
  <c r="BD853" i="18" s="1"/>
  <c r="BD850" i="18"/>
  <c r="BC851" i="18"/>
  <c r="BD851" i="18" s="1"/>
  <c r="BC848" i="18"/>
  <c r="BD848" i="18" s="1"/>
  <c r="BD849" i="18"/>
  <c r="BC849" i="18"/>
  <c r="BD846" i="18"/>
  <c r="BD847" i="18"/>
  <c r="BC847" i="18"/>
  <c r="BD844" i="18"/>
  <c r="BC845" i="18"/>
  <c r="BD845" i="18" s="1"/>
  <c r="BD842" i="18"/>
  <c r="BD843" i="18"/>
  <c r="BC843" i="18"/>
  <c r="BC840" i="18"/>
  <c r="BD841" i="18"/>
  <c r="BC841" i="18"/>
  <c r="BD838" i="18"/>
  <c r="BD839" i="18"/>
  <c r="BC839" i="18"/>
  <c r="BD836" i="18"/>
  <c r="BD837" i="18"/>
  <c r="BC837" i="18"/>
  <c r="BD834" i="18"/>
  <c r="BD835" i="18"/>
  <c r="BC835" i="18"/>
  <c r="BD832" i="18"/>
  <c r="BD833" i="18"/>
  <c r="BC833" i="18"/>
  <c r="BD830" i="18"/>
  <c r="BD831" i="18"/>
  <c r="BC831" i="18"/>
  <c r="BD828" i="18"/>
  <c r="BD829" i="18"/>
  <c r="BC829" i="18"/>
  <c r="BD826" i="18"/>
  <c r="BD827" i="18"/>
  <c r="BC827" i="18"/>
  <c r="BC824" i="18"/>
  <c r="BD825" i="18"/>
  <c r="BC825" i="18"/>
  <c r="BD822" i="18"/>
  <c r="BD823" i="18"/>
  <c r="BC823" i="18"/>
  <c r="BD820" i="18"/>
  <c r="BD821" i="18"/>
  <c r="BC821" i="18"/>
  <c r="BC818" i="18"/>
  <c r="BD819" i="18"/>
  <c r="BC819" i="18"/>
  <c r="BD816" i="18"/>
  <c r="BC817" i="18"/>
  <c r="BD817" i="18" s="1"/>
  <c r="BD814" i="18"/>
  <c r="BC815" i="18"/>
  <c r="BD815" i="18" s="1"/>
  <c r="BD812" i="18"/>
  <c r="BC813" i="18"/>
  <c r="BD813" i="18" s="1"/>
  <c r="BD810" i="18"/>
  <c r="BC811" i="18"/>
  <c r="BD811" i="18" s="1"/>
  <c r="BD808" i="18"/>
  <c r="BC809" i="18"/>
  <c r="BD809" i="18" s="1"/>
  <c r="BD806" i="18"/>
  <c r="BC807" i="18"/>
  <c r="BD807" i="18" s="1"/>
  <c r="BC804" i="18"/>
  <c r="BD805" i="18"/>
  <c r="BC805" i="18"/>
  <c r="BC802" i="18"/>
  <c r="BD803" i="18"/>
  <c r="BC803" i="18"/>
  <c r="BD800" i="18"/>
  <c r="BC801" i="18"/>
  <c r="BD801" i="18" s="1"/>
  <c r="BD798" i="18"/>
  <c r="BD799" i="18"/>
  <c r="BC799" i="18"/>
  <c r="BD796" i="18"/>
  <c r="BC797" i="18"/>
  <c r="BD797" i="18" s="1"/>
  <c r="BD794" i="18"/>
  <c r="BC795" i="18"/>
  <c r="BD795" i="18" s="1"/>
  <c r="BD792" i="18"/>
  <c r="BD793" i="18"/>
  <c r="BC793" i="18"/>
  <c r="BD790" i="18"/>
  <c r="BD791" i="18"/>
  <c r="BC791" i="18"/>
  <c r="BD788" i="18"/>
  <c r="BD789" i="18"/>
  <c r="BC789" i="18"/>
  <c r="BD786" i="18"/>
  <c r="BD787" i="18"/>
  <c r="BC787" i="18"/>
  <c r="BC784" i="18"/>
  <c r="BD784" i="18" s="1"/>
  <c r="BD785" i="18"/>
  <c r="BC785" i="18"/>
  <c r="BC782" i="18"/>
  <c r="BD782" i="18" s="1"/>
  <c r="BD783" i="18"/>
  <c r="BC783" i="18"/>
  <c r="BD780" i="18"/>
  <c r="BD781" i="18"/>
  <c r="BC781" i="18"/>
  <c r="BC778" i="18"/>
  <c r="BD778" i="18" s="1"/>
  <c r="BD779" i="18"/>
  <c r="BC779" i="18"/>
  <c r="BD776" i="18"/>
  <c r="BD777" i="18"/>
  <c r="BC777" i="18"/>
  <c r="BD774" i="18"/>
  <c r="BC775" i="18"/>
  <c r="BD775" i="18" s="1"/>
  <c r="BD772" i="18"/>
  <c r="BC773" i="18"/>
  <c r="BD773" i="18" s="1"/>
  <c r="BD770" i="18"/>
  <c r="BD771" i="18"/>
  <c r="BC771" i="18"/>
  <c r="BC768" i="18"/>
  <c r="BD769" i="18"/>
  <c r="BC769" i="18"/>
  <c r="BC766" i="18"/>
  <c r="BD767" i="18"/>
  <c r="BC767" i="18"/>
  <c r="BC764" i="18"/>
  <c r="BD764" i="18" s="1"/>
  <c r="BC765" i="18"/>
  <c r="BD765" i="18" s="1"/>
  <c r="BD762" i="18"/>
  <c r="BC763" i="18"/>
  <c r="BD763" i="18" s="1"/>
  <c r="BD760" i="18"/>
  <c r="BC761" i="18"/>
  <c r="BD761" i="18" s="1"/>
  <c r="BD758" i="18"/>
  <c r="BC759" i="18"/>
  <c r="BD759" i="18" s="1"/>
  <c r="BD756" i="18"/>
  <c r="BC757" i="18"/>
  <c r="BD757" i="18" s="1"/>
  <c r="BC754" i="18"/>
  <c r="BD754" i="18" s="1"/>
  <c r="BC755" i="18"/>
  <c r="BD755" i="18" s="1"/>
  <c r="BD752" i="18"/>
  <c r="BC753" i="18"/>
  <c r="BD753" i="18" s="1"/>
  <c r="BD750" i="18"/>
  <c r="BC751" i="18"/>
  <c r="BD751" i="18" s="1"/>
  <c r="BC748" i="18"/>
  <c r="BD748" i="18" s="1"/>
  <c r="BC749" i="18"/>
  <c r="BD749" i="18" s="1"/>
  <c r="BD746" i="18"/>
  <c r="BC747" i="18"/>
  <c r="BD747" i="18" s="1"/>
  <c r="BD744" i="18"/>
  <c r="BC745" i="18"/>
  <c r="BD745" i="18" s="1"/>
  <c r="BD742" i="18"/>
  <c r="BC743" i="18"/>
  <c r="BD743" i="18" s="1"/>
  <c r="BD740" i="18"/>
  <c r="BC741" i="18"/>
  <c r="BD741" i="18" s="1"/>
  <c r="BD738" i="18"/>
  <c r="BC739" i="18"/>
  <c r="BD739" i="18" s="1"/>
  <c r="BD736" i="18"/>
  <c r="BC737" i="18"/>
  <c r="BD737" i="18" s="1"/>
  <c r="BD734" i="18"/>
  <c r="BC735" i="18"/>
  <c r="BD735" i="18" s="1"/>
  <c r="BD732" i="18"/>
  <c r="BD733" i="18"/>
  <c r="BC733" i="18"/>
  <c r="BD730" i="18"/>
  <c r="BC731" i="18"/>
  <c r="BD731" i="18" s="1"/>
  <c r="BD728" i="18"/>
  <c r="BC729" i="18"/>
  <c r="BD729" i="18" s="1"/>
  <c r="BD726" i="18"/>
  <c r="BC727" i="18"/>
  <c r="BD727" i="18" s="1"/>
  <c r="BD724" i="18"/>
  <c r="BC725" i="18"/>
  <c r="BD725" i="18" s="1"/>
  <c r="BC722" i="18"/>
  <c r="BD722" i="18" s="1"/>
  <c r="BC723" i="18"/>
  <c r="BD723" i="18" s="1"/>
  <c r="BD720" i="18"/>
  <c r="BC721" i="18"/>
  <c r="BD721" i="18" s="1"/>
  <c r="BD718" i="18"/>
  <c r="BC719" i="18"/>
  <c r="BD719" i="18" s="1"/>
  <c r="BC716" i="18"/>
  <c r="BD716" i="18" s="1"/>
  <c r="BC717" i="18"/>
  <c r="BD717" i="18" s="1"/>
  <c r="BD714" i="18"/>
  <c r="BC715" i="18"/>
  <c r="BD715" i="18" s="1"/>
  <c r="BD712" i="18"/>
  <c r="BC713" i="18"/>
  <c r="BD713" i="18" s="1"/>
  <c r="BD710" i="18"/>
  <c r="BC711" i="18"/>
  <c r="BD711" i="18" s="1"/>
  <c r="BD708" i="18"/>
  <c r="BC709" i="18"/>
  <c r="BD709" i="18" s="1"/>
  <c r="BD706" i="18"/>
  <c r="BC707" i="18"/>
  <c r="BD707" i="18" s="1"/>
  <c r="BD704" i="18"/>
  <c r="BC705" i="18"/>
  <c r="BD705" i="18" s="1"/>
  <c r="BD702" i="18"/>
  <c r="BC703" i="18"/>
  <c r="BD703" i="18" s="1"/>
  <c r="BC700" i="18"/>
  <c r="BD700" i="18" s="1"/>
  <c r="BC701" i="18"/>
  <c r="BD701" i="18" s="1"/>
  <c r="BD698" i="18"/>
  <c r="BC699" i="18"/>
  <c r="BD699" i="18" s="1"/>
  <c r="BD696" i="18"/>
  <c r="BC697" i="18"/>
  <c r="BD697" i="18" s="1"/>
  <c r="BD694" i="18"/>
  <c r="BC695" i="18"/>
  <c r="BD695" i="18" s="1"/>
  <c r="BC692" i="18"/>
  <c r="BD692" i="18" s="1"/>
  <c r="BC693" i="18"/>
  <c r="BD693" i="18" s="1"/>
  <c r="BD690" i="18"/>
  <c r="BC691" i="18"/>
  <c r="BD691" i="18" s="1"/>
  <c r="BD688" i="18"/>
  <c r="BC689" i="18"/>
  <c r="BD689" i="18" s="1"/>
  <c r="BD686" i="18"/>
  <c r="BC687" i="18"/>
  <c r="BD687" i="18" s="1"/>
  <c r="BD684" i="18"/>
  <c r="BC685" i="18"/>
  <c r="BD685" i="18" s="1"/>
  <c r="BD682" i="18"/>
  <c r="BC683" i="18"/>
  <c r="BD683" i="18" s="1"/>
  <c r="BD680" i="18"/>
  <c r="BC681" i="18"/>
  <c r="BD681" i="18" s="1"/>
  <c r="BD678" i="18"/>
  <c r="BC679" i="18"/>
  <c r="BD679" i="18" s="1"/>
  <c r="BD676" i="18"/>
  <c r="BC677" i="18"/>
  <c r="BD677" i="18" s="1"/>
  <c r="BD674" i="18"/>
  <c r="BC675" i="18"/>
  <c r="BD675" i="18" s="1"/>
  <c r="BD672" i="18"/>
  <c r="BC673" i="18"/>
  <c r="BD673" i="18" s="1"/>
  <c r="BD670" i="18"/>
  <c r="BC671" i="18"/>
  <c r="BD671" i="18" s="1"/>
  <c r="BD668" i="18"/>
  <c r="BC669" i="18"/>
  <c r="BD669" i="18" s="1"/>
  <c r="BD666" i="18"/>
  <c r="BC667" i="18"/>
  <c r="BD667" i="18" s="1"/>
  <c r="BD664" i="18"/>
  <c r="BC665" i="18"/>
  <c r="BD665" i="18" s="1"/>
  <c r="BD662" i="18"/>
  <c r="BC663" i="18"/>
  <c r="BD663" i="18" s="1"/>
  <c r="BD660" i="18"/>
  <c r="BD661" i="18"/>
  <c r="BC661" i="18"/>
  <c r="BD658" i="18"/>
  <c r="BC659" i="18"/>
  <c r="BD659" i="18" s="1"/>
  <c r="BC656" i="18"/>
  <c r="BD656" i="18" s="1"/>
  <c r="BC657" i="18"/>
  <c r="BD657" i="18" s="1"/>
  <c r="BD654" i="18"/>
  <c r="BD655" i="18"/>
  <c r="BC655" i="18"/>
  <c r="BD652" i="18"/>
  <c r="BD653" i="18"/>
  <c r="BC653" i="18"/>
  <c r="BD650" i="18"/>
  <c r="BC651" i="18"/>
  <c r="BD651" i="18" s="1"/>
  <c r="BC648" i="18"/>
  <c r="BD648" i="18" s="1"/>
  <c r="BC649" i="18"/>
  <c r="BD649" i="18" s="1"/>
  <c r="BC646" i="18"/>
  <c r="BD646" i="18" s="1"/>
  <c r="BC647" i="18"/>
  <c r="BD647" i="18" s="1"/>
  <c r="BD644" i="18"/>
  <c r="BC645" i="18"/>
  <c r="BD645" i="18" s="1"/>
  <c r="BD642" i="18"/>
  <c r="BC643" i="18"/>
  <c r="BD643" i="18" s="1"/>
  <c r="BD640" i="18"/>
  <c r="BC641" i="18"/>
  <c r="BD641" i="18" s="1"/>
  <c r="BC638" i="18"/>
  <c r="BD638" i="18" s="1"/>
  <c r="BC639" i="18"/>
  <c r="BD639" i="18" s="1"/>
  <c r="BD636" i="18"/>
  <c r="BD637" i="18"/>
  <c r="BC637" i="18"/>
  <c r="BD634" i="18"/>
  <c r="BC635" i="18"/>
  <c r="BD635" i="18" s="1"/>
  <c r="BD632" i="18"/>
  <c r="BC633" i="18"/>
  <c r="BD633" i="18" s="1"/>
  <c r="BD630" i="18"/>
  <c r="BC631" i="18"/>
  <c r="BD631" i="18" s="1"/>
  <c r="BD628" i="18"/>
  <c r="BC629" i="18"/>
  <c r="BD629" i="18" s="1"/>
  <c r="BD626" i="18"/>
  <c r="BC627" i="18"/>
  <c r="BD627" i="18" s="1"/>
  <c r="BC624" i="18"/>
  <c r="BD624" i="18" s="1"/>
  <c r="BC625" i="18"/>
  <c r="BD625" i="18" s="1"/>
  <c r="BD622" i="18"/>
  <c r="BC623" i="18"/>
  <c r="BD623" i="18" s="1"/>
  <c r="BD620" i="18"/>
  <c r="BC621" i="18"/>
  <c r="BD621" i="18" s="1"/>
  <c r="BD618" i="18"/>
  <c r="BC619" i="18"/>
  <c r="BD619" i="18" s="1"/>
  <c r="BC616" i="18"/>
  <c r="BD616" i="18" s="1"/>
  <c r="BC617" i="18"/>
  <c r="BD617" i="18" s="1"/>
  <c r="BD614" i="18"/>
  <c r="BC615" i="18"/>
  <c r="BD615" i="18" s="1"/>
  <c r="BC612" i="18"/>
  <c r="BD612" i="18" s="1"/>
  <c r="BC613" i="18"/>
  <c r="BD613" i="18" s="1"/>
  <c r="BD610" i="18"/>
  <c r="BC611" i="18"/>
  <c r="BD611" i="18" s="1"/>
  <c r="BC608" i="18"/>
  <c r="BD608" i="18" s="1"/>
  <c r="BC609" i="18"/>
  <c r="BD609" i="18" s="1"/>
  <c r="BD606" i="18"/>
  <c r="BC607" i="18"/>
  <c r="BD607" i="18" s="1"/>
  <c r="BD604" i="18"/>
  <c r="BC605" i="18"/>
  <c r="BD605" i="18" s="1"/>
  <c r="BD602" i="18"/>
  <c r="BC603" i="18"/>
  <c r="BD603" i="18" s="1"/>
  <c r="BD600" i="18"/>
  <c r="BC601" i="18"/>
  <c r="BD601" i="18" s="1"/>
  <c r="BC598" i="18"/>
  <c r="BD598" i="18" s="1"/>
  <c r="BC599" i="18"/>
  <c r="BD599" i="18" s="1"/>
  <c r="BC596" i="18"/>
  <c r="BD596" i="18" s="1"/>
  <c r="BC597" i="18"/>
  <c r="BD597" i="18" s="1"/>
  <c r="BD594" i="18"/>
  <c r="BC595" i="18"/>
  <c r="BD595" i="18" s="1"/>
  <c r="BD592" i="18"/>
  <c r="BC593" i="18"/>
  <c r="BD593" i="18" s="1"/>
  <c r="BD590" i="18"/>
  <c r="BC591" i="18"/>
  <c r="BD591" i="18" s="1"/>
  <c r="BC588" i="18"/>
  <c r="BD588" i="18" s="1"/>
  <c r="BC589" i="18"/>
  <c r="BD589" i="18" s="1"/>
  <c r="BD586" i="18"/>
  <c r="BC587" i="18"/>
  <c r="BD587" i="18" s="1"/>
  <c r="BD584" i="18"/>
  <c r="BC585" i="18"/>
  <c r="BD585" i="18" s="1"/>
  <c r="BC582" i="18"/>
  <c r="BD582" i="18" s="1"/>
  <c r="BC583" i="18"/>
  <c r="BD583" i="18" s="1"/>
  <c r="BD580" i="18"/>
  <c r="BC581" i="18"/>
  <c r="BD581" i="18" s="1"/>
  <c r="BD578" i="18"/>
  <c r="BD579" i="18"/>
  <c r="BC579" i="18"/>
  <c r="BC576" i="18"/>
  <c r="BD576" i="18" s="1"/>
  <c r="BC577" i="18"/>
  <c r="BD577" i="18" s="1"/>
  <c r="BD574" i="18"/>
  <c r="BC575" i="18"/>
  <c r="BD575" i="18" s="1"/>
  <c r="BD572" i="18"/>
  <c r="BD573" i="18"/>
  <c r="BC573" i="18"/>
  <c r="BD570" i="18"/>
  <c r="BD571" i="18"/>
  <c r="BC571" i="18"/>
  <c r="BC568" i="18"/>
  <c r="BD568" i="18" s="1"/>
  <c r="BC569" i="18"/>
  <c r="BD569" i="18" s="1"/>
  <c r="BD566" i="18"/>
  <c r="BC567" i="18"/>
  <c r="BD567" i="18" s="1"/>
  <c r="BD564" i="18"/>
  <c r="BC565" i="18"/>
  <c r="BD565" i="18" s="1"/>
  <c r="BD562" i="18"/>
  <c r="BC563" i="18"/>
  <c r="BD563" i="18" s="1"/>
  <c r="BC560" i="18"/>
  <c r="BC561" i="18"/>
  <c r="BD561" i="18" s="1"/>
  <c r="BD558" i="18"/>
  <c r="BC559" i="18"/>
  <c r="BD559" i="18" s="1"/>
  <c r="BD556" i="18"/>
  <c r="BC557" i="18"/>
  <c r="BD557" i="18" s="1"/>
  <c r="BC554" i="18"/>
  <c r="BD554" i="18" s="1"/>
  <c r="BC555" i="18"/>
  <c r="BD555" i="18" s="1"/>
  <c r="BD552" i="18"/>
  <c r="BD553" i="18"/>
  <c r="BC553" i="18"/>
  <c r="BD550" i="18"/>
  <c r="BC551" i="18"/>
  <c r="BD551" i="18" s="1"/>
  <c r="BD548" i="18"/>
  <c r="BC549" i="18"/>
  <c r="BD549" i="18" s="1"/>
  <c r="BD546" i="18"/>
  <c r="BC547" i="18"/>
  <c r="BD547" i="18" s="1"/>
  <c r="BC544" i="18"/>
  <c r="BD544" i="18" s="1"/>
  <c r="BC545" i="18"/>
  <c r="BD545" i="18" s="1"/>
  <c r="BD542" i="18"/>
  <c r="BC543" i="18"/>
  <c r="BD543" i="18" s="1"/>
  <c r="BD540" i="18"/>
  <c r="BC541" i="18"/>
  <c r="BD541" i="18" s="1"/>
  <c r="BD538" i="18"/>
  <c r="BD539" i="18"/>
  <c r="BC539" i="18"/>
  <c r="BD536" i="18"/>
  <c r="BD537" i="18"/>
  <c r="BC537" i="18"/>
  <c r="BD534" i="18"/>
  <c r="BC535" i="18"/>
  <c r="BD535" i="18" s="1"/>
  <c r="BD532" i="18"/>
  <c r="BD533" i="18"/>
  <c r="BC533" i="18"/>
  <c r="BD530" i="18"/>
  <c r="BC531" i="18"/>
  <c r="BD531" i="18" s="1"/>
  <c r="BD528" i="18"/>
  <c r="BC529" i="18"/>
  <c r="BD529" i="18" s="1"/>
  <c r="BD526" i="18"/>
  <c r="BC527" i="18"/>
  <c r="BD527" i="18" s="1"/>
  <c r="BD524" i="18"/>
  <c r="BD525" i="18"/>
  <c r="BC525" i="18"/>
  <c r="BD522" i="18"/>
  <c r="BC523" i="18"/>
  <c r="BD523" i="18" s="1"/>
  <c r="BD520" i="18"/>
  <c r="BD521" i="18"/>
  <c r="BC521" i="18"/>
  <c r="BD518" i="18"/>
  <c r="BC519" i="18"/>
  <c r="BD519" i="18" s="1"/>
  <c r="BC516" i="18"/>
  <c r="BD516" i="18" s="1"/>
  <c r="BC517" i="18"/>
  <c r="BD517" i="18" s="1"/>
  <c r="BD514" i="18"/>
  <c r="BC512" i="18"/>
  <c r="BD515" i="18"/>
  <c r="BC515" i="18"/>
  <c r="BC513" i="18"/>
  <c r="BD513" i="18" s="1"/>
  <c r="BC510" i="18"/>
  <c r="BD511" i="18"/>
  <c r="BC511" i="18"/>
  <c r="BC508" i="18"/>
  <c r="BD509" i="18"/>
  <c r="BC509" i="18"/>
  <c r="BD506" i="18"/>
  <c r="BD507" i="18"/>
  <c r="BC507" i="18"/>
  <c r="BC504" i="18"/>
  <c r="BD505" i="18"/>
  <c r="BC505" i="18"/>
  <c r="BD502" i="18"/>
  <c r="BD503" i="18"/>
  <c r="BC503" i="18"/>
  <c r="BD500" i="18"/>
  <c r="BC501" i="18"/>
  <c r="BD501" i="18" s="1"/>
  <c r="BD498" i="18"/>
  <c r="BC499" i="18"/>
  <c r="BD499" i="18" s="1"/>
  <c r="BD496" i="18"/>
  <c r="BC497" i="18"/>
  <c r="BD497" i="18" s="1"/>
  <c r="BD494" i="18"/>
  <c r="BD495" i="18"/>
  <c r="BC495" i="18"/>
  <c r="BD492" i="18"/>
  <c r="BC493" i="18"/>
  <c r="BD493" i="18" s="1"/>
  <c r="BD490" i="18"/>
  <c r="BC491" i="18"/>
  <c r="BD491" i="18" s="1"/>
  <c r="BD488" i="18"/>
  <c r="BC489" i="18"/>
  <c r="BD489" i="18" s="1"/>
  <c r="BD486" i="18"/>
  <c r="BC487" i="18"/>
  <c r="BD487" i="18" s="1"/>
  <c r="BD484" i="18"/>
  <c r="BC485" i="18"/>
  <c r="BD485" i="18" s="1"/>
  <c r="BD482" i="18"/>
  <c r="BC483" i="18"/>
  <c r="BD483" i="18" s="1"/>
  <c r="BD480" i="18"/>
  <c r="BC481" i="18"/>
  <c r="BD481" i="18" s="1"/>
  <c r="BD478" i="18"/>
  <c r="BC479" i="18"/>
  <c r="BD479" i="18" s="1"/>
  <c r="BD476" i="18"/>
  <c r="BC477" i="18"/>
  <c r="BD477" i="18" s="1"/>
  <c r="BC474" i="18"/>
  <c r="BD474" i="18" s="1"/>
  <c r="BC475" i="18"/>
  <c r="BD475" i="18" s="1"/>
  <c r="BD472" i="18"/>
  <c r="BC473" i="18"/>
  <c r="BD473" i="18" s="1"/>
  <c r="BC470" i="18"/>
  <c r="BD470" i="18" s="1"/>
  <c r="BC471" i="18"/>
  <c r="BD471" i="18" s="1"/>
  <c r="BD468" i="18"/>
  <c r="BC469" i="18"/>
  <c r="BD469" i="18" s="1"/>
  <c r="BD466" i="18"/>
  <c r="BC467" i="18"/>
  <c r="BD467" i="18" s="1"/>
  <c r="BC464" i="18"/>
  <c r="BD464" i="18" s="1"/>
  <c r="BC465" i="18"/>
  <c r="BD465" i="18" s="1"/>
  <c r="BD462" i="18"/>
  <c r="BC463" i="18"/>
  <c r="BD463" i="18" s="1"/>
  <c r="BD460" i="18"/>
  <c r="BC461" i="18"/>
  <c r="BD461" i="18" s="1"/>
  <c r="BD458" i="18"/>
  <c r="BC459" i="18"/>
  <c r="BD459" i="18" s="1"/>
  <c r="BC456" i="18"/>
  <c r="BD456" i="18" s="1"/>
  <c r="BC457" i="18"/>
  <c r="BD457" i="18" s="1"/>
  <c r="BD454" i="18"/>
  <c r="BC455" i="18"/>
  <c r="BD455" i="18" s="1"/>
  <c r="BD452" i="18"/>
  <c r="BC453" i="18"/>
  <c r="BD453" i="18" s="1"/>
  <c r="BD450" i="18"/>
  <c r="BC451" i="18"/>
  <c r="BD451" i="18" s="1"/>
  <c r="BD448" i="18"/>
  <c r="BC449" i="18"/>
  <c r="BD449" i="18" s="1"/>
  <c r="BD446" i="18"/>
  <c r="BC447" i="18"/>
  <c r="BD447" i="18" s="1"/>
  <c r="BC444" i="18"/>
  <c r="BD444" i="18" s="1"/>
  <c r="BC445" i="18"/>
  <c r="BD445" i="18" s="1"/>
  <c r="BD442" i="18"/>
  <c r="BC443" i="18"/>
  <c r="BD443" i="18" s="1"/>
  <c r="BD440" i="18"/>
  <c r="BC441" i="18"/>
  <c r="BD441" i="18" s="1"/>
  <c r="BD438" i="18"/>
  <c r="BC439" i="18"/>
  <c r="BD439" i="18" s="1"/>
  <c r="BC436" i="18"/>
  <c r="BC437" i="18"/>
  <c r="BD437" i="18" s="1"/>
  <c r="BD434" i="18"/>
  <c r="BC435" i="18"/>
  <c r="BD435" i="18" s="1"/>
  <c r="BC432" i="18"/>
  <c r="BC433" i="18"/>
  <c r="BD433" i="18" s="1"/>
  <c r="BD430" i="18"/>
  <c r="BC431" i="18"/>
  <c r="BD431" i="18" s="1"/>
  <c r="BD428" i="18"/>
  <c r="BC429" i="18"/>
  <c r="BD429" i="18" s="1"/>
  <c r="BD426" i="18"/>
  <c r="BC427" i="18"/>
  <c r="BD427" i="18" s="1"/>
  <c r="BD424" i="18"/>
  <c r="BC425" i="18"/>
  <c r="BD425" i="18" s="1"/>
  <c r="BD422" i="18"/>
  <c r="BC423" i="18"/>
  <c r="BD423" i="18" s="1"/>
  <c r="BD420" i="18"/>
  <c r="BD421" i="18"/>
  <c r="BC421" i="18"/>
  <c r="BD418" i="18"/>
  <c r="BC419" i="18"/>
  <c r="BD419" i="18" s="1"/>
  <c r="BC416" i="18"/>
  <c r="BD416" i="18" s="1"/>
  <c r="BC417" i="18"/>
  <c r="BD417" i="18" s="1"/>
  <c r="BD414" i="18"/>
  <c r="BC415" i="18"/>
  <c r="BD415" i="18" s="1"/>
  <c r="BD412" i="18"/>
  <c r="BC413" i="18"/>
  <c r="BD413" i="18" s="1"/>
  <c r="BD410" i="18"/>
  <c r="BC411" i="18"/>
  <c r="BD411" i="18" s="1"/>
  <c r="BD408" i="18"/>
  <c r="BD409" i="18"/>
  <c r="BC409" i="18"/>
  <c r="BD406" i="18"/>
  <c r="BD407" i="18"/>
  <c r="BC407" i="18"/>
  <c r="BC402" i="18"/>
  <c r="BD404" i="18"/>
  <c r="BC405" i="18"/>
  <c r="BD405" i="18" s="1"/>
  <c r="BC403" i="18"/>
  <c r="BD403" i="18" s="1"/>
  <c r="BC400" i="18"/>
  <c r="BD400" i="18" s="1"/>
  <c r="BD401" i="18"/>
  <c r="BC401" i="18"/>
  <c r="BC398" i="18"/>
  <c r="BD398" i="18" s="1"/>
  <c r="BD399" i="18"/>
  <c r="BC399" i="18"/>
  <c r="BC396" i="18"/>
  <c r="BD396" i="18" s="1"/>
  <c r="BC397" i="18"/>
  <c r="BD397" i="18" s="1"/>
  <c r="BD394" i="18"/>
  <c r="BC395" i="18"/>
  <c r="BD395" i="18" s="1"/>
  <c r="BC392" i="18"/>
  <c r="BD392" i="18" s="1"/>
  <c r="BC393" i="18"/>
  <c r="BD393" i="18" s="1"/>
  <c r="BC390" i="18"/>
  <c r="BD390" i="18" s="1"/>
  <c r="BC391" i="18"/>
  <c r="BD391" i="18" s="1"/>
  <c r="BC388" i="18"/>
  <c r="BD388" i="18" s="1"/>
  <c r="BC389" i="18"/>
  <c r="BD389" i="18" s="1"/>
  <c r="BD386" i="18"/>
  <c r="BC387" i="18"/>
  <c r="BD387" i="18" s="1"/>
  <c r="BC384" i="18"/>
  <c r="BD384" i="18" s="1"/>
  <c r="BC385" i="18"/>
  <c r="BD385" i="18" s="1"/>
  <c r="BD382" i="18"/>
  <c r="BC383" i="18"/>
  <c r="BD383" i="18" s="1"/>
  <c r="BD380" i="18"/>
  <c r="BC381" i="18"/>
  <c r="BD381" i="18" s="1"/>
  <c r="BD378" i="18"/>
  <c r="BD379" i="18"/>
  <c r="BC379" i="18"/>
  <c r="BD376" i="18"/>
  <c r="BD377" i="18"/>
  <c r="BC377" i="18"/>
  <c r="BD374" i="18"/>
  <c r="BC375" i="18"/>
  <c r="BD375" i="18" s="1"/>
  <c r="BC372" i="18"/>
  <c r="BD372" i="18" s="1"/>
  <c r="BC373" i="18"/>
  <c r="BD373" i="18" s="1"/>
  <c r="BD370" i="18"/>
  <c r="BC371" i="18"/>
  <c r="BD371" i="18" s="1"/>
  <c r="BD368" i="18"/>
  <c r="BC369" i="18"/>
  <c r="BD369" i="18" s="1"/>
  <c r="BD366" i="18"/>
  <c r="BC367" i="18"/>
  <c r="BD367" i="18" s="1"/>
  <c r="BD364" i="18"/>
  <c r="BC365" i="18"/>
  <c r="BD365" i="18" s="1"/>
  <c r="BD362" i="18"/>
  <c r="BC363" i="18"/>
  <c r="BD363" i="18" s="1"/>
  <c r="BC360" i="18"/>
  <c r="BD360" i="18" s="1"/>
  <c r="BC361" i="18"/>
  <c r="BD361" i="18" s="1"/>
  <c r="BD358" i="18"/>
  <c r="BC359" i="18"/>
  <c r="BD359" i="18" s="1"/>
  <c r="BC356" i="18"/>
  <c r="BD356" i="18" s="1"/>
  <c r="BC357" i="18"/>
  <c r="BD357" i="18" s="1"/>
  <c r="BC354" i="18"/>
  <c r="BD354" i="18" s="1"/>
  <c r="BC355" i="18"/>
  <c r="BD355" i="18" s="1"/>
  <c r="BC352" i="18"/>
  <c r="BD352" i="18" s="1"/>
  <c r="BC353" i="18"/>
  <c r="BD353" i="18" s="1"/>
  <c r="BD350" i="18"/>
  <c r="BC351" i="18"/>
  <c r="BD351" i="18" s="1"/>
  <c r="BD348" i="18"/>
  <c r="BC349" i="18"/>
  <c r="BD349" i="18" s="1"/>
  <c r="BD346" i="18"/>
  <c r="BC347" i="18"/>
  <c r="BD347" i="18" s="1"/>
  <c r="BC344" i="18"/>
  <c r="BD344" i="18" s="1"/>
  <c r="BC345" i="18"/>
  <c r="BD345" i="18" s="1"/>
  <c r="BC342" i="18"/>
  <c r="BD342" i="18" s="1"/>
  <c r="BD343" i="18"/>
  <c r="BC343" i="18"/>
  <c r="BD340" i="18"/>
  <c r="BC341" i="18"/>
  <c r="BD341" i="18" s="1"/>
  <c r="BC338" i="18"/>
  <c r="BD338" i="18" s="1"/>
  <c r="BC339" i="18"/>
  <c r="BD339" i="18" s="1"/>
  <c r="BD336" i="18"/>
  <c r="BC337" i="18"/>
  <c r="BD337" i="18" s="1"/>
  <c r="BD334" i="18"/>
  <c r="BC335" i="18"/>
  <c r="BD335" i="18" s="1"/>
  <c r="BD332" i="18"/>
  <c r="BC333" i="18"/>
  <c r="BD333" i="18" s="1"/>
  <c r="BC330" i="18"/>
  <c r="BD330" i="18" s="1"/>
  <c r="BC331" i="18"/>
  <c r="BD331" i="18" s="1"/>
  <c r="BC328" i="18"/>
  <c r="BC329" i="18"/>
  <c r="BD329" i="18" s="1"/>
  <c r="BD326" i="18"/>
  <c r="BC327" i="18"/>
  <c r="BD327" i="18" s="1"/>
  <c r="BD324" i="18"/>
  <c r="BD325" i="18"/>
  <c r="BC325" i="18"/>
  <c r="BC322" i="18"/>
  <c r="BD322" i="18" s="1"/>
  <c r="BD323" i="18"/>
  <c r="BC323" i="18"/>
  <c r="BC320" i="18"/>
  <c r="BD321" i="18"/>
  <c r="BC321" i="18"/>
  <c r="BD318" i="18"/>
  <c r="BD319" i="18"/>
  <c r="BC319" i="18"/>
  <c r="BD316" i="18"/>
  <c r="BD317" i="18"/>
  <c r="BC317" i="18"/>
  <c r="BD314" i="18"/>
  <c r="BC315" i="18"/>
  <c r="BD315" i="18" s="1"/>
  <c r="BC312" i="18"/>
  <c r="BD312" i="18" s="1"/>
  <c r="BC313" i="18"/>
  <c r="BD313" i="18" s="1"/>
  <c r="BD310" i="18"/>
  <c r="BC311" i="18"/>
  <c r="BD311" i="18" s="1"/>
  <c r="BC308" i="18"/>
  <c r="BD308" i="18" s="1"/>
  <c r="BC309" i="18"/>
  <c r="BD309" i="18" s="1"/>
  <c r="BD306" i="18"/>
  <c r="BC307" i="18"/>
  <c r="BD307" i="18" s="1"/>
  <c r="BD304" i="18"/>
  <c r="BC305" i="18"/>
  <c r="BD305" i="18" s="1"/>
  <c r="BD302" i="18"/>
  <c r="BC303" i="18"/>
  <c r="BD303" i="18" s="1"/>
  <c r="BD300" i="18"/>
  <c r="BC301" i="18"/>
  <c r="BD301" i="18" s="1"/>
  <c r="BD298" i="18"/>
  <c r="BC299" i="18"/>
  <c r="BD299" i="18" s="1"/>
  <c r="BD296" i="18"/>
  <c r="BC297" i="18"/>
  <c r="BD297" i="18" s="1"/>
  <c r="BD294" i="18"/>
  <c r="BC295" i="18"/>
  <c r="BD295" i="18" s="1"/>
  <c r="BD292" i="18"/>
  <c r="BD293" i="18"/>
  <c r="BC293" i="18"/>
  <c r="BD290" i="18"/>
  <c r="BD291" i="18"/>
  <c r="BC291" i="18"/>
  <c r="BD288" i="18"/>
  <c r="BD289" i="18"/>
  <c r="BC289" i="18"/>
  <c r="BD284" i="18"/>
  <c r="BD286" i="18"/>
  <c r="BD287" i="18"/>
  <c r="BC287" i="18"/>
  <c r="BC285" i="18"/>
  <c r="BD285" i="18" s="1"/>
  <c r="BD282" i="18"/>
  <c r="BD283" i="18"/>
  <c r="BC283" i="18"/>
  <c r="BC280" i="18"/>
  <c r="BD280" i="18" s="1"/>
  <c r="BD281" i="18"/>
  <c r="BC281" i="18"/>
  <c r="BD278" i="18"/>
  <c r="BC279" i="18"/>
  <c r="BD279" i="18" s="1"/>
  <c r="BD276" i="18"/>
  <c r="BD277" i="18"/>
  <c r="BC277" i="18"/>
  <c r="BD274" i="18"/>
  <c r="BD275" i="18"/>
  <c r="BC275" i="18"/>
  <c r="BD272" i="18"/>
  <c r="BD273" i="18"/>
  <c r="BC273" i="18"/>
  <c r="BD270" i="18"/>
  <c r="BC271" i="18"/>
  <c r="BD271" i="18" s="1"/>
  <c r="BD268" i="18"/>
  <c r="BC269" i="18"/>
  <c r="BD269" i="18" s="1"/>
  <c r="BD266" i="18"/>
  <c r="BD267" i="18"/>
  <c r="BC267" i="18"/>
  <c r="BD264" i="18"/>
  <c r="BC265" i="18"/>
  <c r="BD265" i="18" s="1"/>
  <c r="BD262" i="18"/>
  <c r="BC263" i="18"/>
  <c r="BD263" i="18" s="1"/>
  <c r="BC260" i="18"/>
  <c r="BC261" i="18"/>
  <c r="BD261" i="18" s="1"/>
  <c r="BD258" i="18"/>
  <c r="BC259" i="18"/>
  <c r="BD259" i="18" s="1"/>
  <c r="BD256" i="18"/>
  <c r="BC257" i="18"/>
  <c r="BD257" i="18" s="1"/>
  <c r="BD254" i="18"/>
  <c r="BC255" i="18"/>
  <c r="BD255" i="18" s="1"/>
  <c r="BC252" i="18"/>
  <c r="BD252" i="18" s="1"/>
  <c r="BC253" i="18"/>
  <c r="BD253" i="18" s="1"/>
  <c r="BD250" i="18"/>
  <c r="BC251" i="18"/>
  <c r="BD251" i="18" s="1"/>
  <c r="BC248" i="18"/>
  <c r="BD248" i="18" s="1"/>
  <c r="BC249" i="18"/>
  <c r="BD249" i="18" s="1"/>
  <c r="BD246" i="18"/>
  <c r="BC247" i="18"/>
  <c r="BD247" i="18" s="1"/>
  <c r="BD244" i="18"/>
  <c r="BC245" i="18"/>
  <c r="BD245" i="18" s="1"/>
  <c r="BD242" i="18"/>
  <c r="BC243" i="18"/>
  <c r="BD243" i="18" s="1"/>
  <c r="BD240" i="18"/>
  <c r="BC241" i="18"/>
  <c r="BD241" i="18" s="1"/>
  <c r="BD238" i="18"/>
  <c r="BC239" i="18"/>
  <c r="BD239" i="18" s="1"/>
  <c r="BC236" i="18"/>
  <c r="BD236" i="18" s="1"/>
  <c r="BC237" i="18"/>
  <c r="BD237" i="18" s="1"/>
  <c r="BD234" i="18"/>
  <c r="BC235" i="18"/>
  <c r="BD235" i="18" s="1"/>
  <c r="BC232" i="18"/>
  <c r="BD232" i="18" s="1"/>
  <c r="BC233" i="18"/>
  <c r="BD233" i="18" s="1"/>
  <c r="BD230" i="18"/>
  <c r="BC231" i="18"/>
  <c r="BD231" i="18" s="1"/>
  <c r="BD228" i="18"/>
  <c r="BC229" i="18"/>
  <c r="BD229" i="18" s="1"/>
  <c r="BD226" i="18"/>
  <c r="BC227" i="18"/>
  <c r="BD227" i="18" s="1"/>
  <c r="BD224" i="18"/>
  <c r="BC225" i="18"/>
  <c r="BD225" i="18" s="1"/>
  <c r="BC222" i="18"/>
  <c r="BD222" i="18" s="1"/>
  <c r="BC223" i="18"/>
  <c r="BD223" i="18" s="1"/>
  <c r="BD220" i="18"/>
  <c r="BC221" i="18"/>
  <c r="BD221" i="18" s="1"/>
  <c r="BD218" i="18"/>
  <c r="BC219" i="18"/>
  <c r="BD219" i="18" s="1"/>
  <c r="BD216" i="18"/>
  <c r="BC217" i="18"/>
  <c r="BD217" i="18" s="1"/>
  <c r="BC214" i="18"/>
  <c r="BD214" i="18" s="1"/>
  <c r="BC215" i="18"/>
  <c r="BD215" i="18" s="1"/>
  <c r="BC212" i="18"/>
  <c r="BD212" i="18" s="1"/>
  <c r="BC213" i="18"/>
  <c r="BD213" i="18" s="1"/>
  <c r="BD210" i="18"/>
  <c r="BC211" i="18"/>
  <c r="BD211" i="18" s="1"/>
  <c r="BD208" i="18"/>
  <c r="BC209" i="18"/>
  <c r="BD209" i="18" s="1"/>
  <c r="BD206" i="18"/>
  <c r="BC207" i="18"/>
  <c r="BD207" i="18" s="1"/>
  <c r="BD204" i="18"/>
  <c r="BC205" i="18"/>
  <c r="BD205" i="18" s="1"/>
  <c r="BD202" i="18"/>
  <c r="BC203" i="18"/>
  <c r="BD203" i="18" s="1"/>
  <c r="BD200" i="18"/>
  <c r="BC201" i="18"/>
  <c r="BD201" i="18" s="1"/>
  <c r="BD198" i="18"/>
  <c r="BC199" i="18"/>
  <c r="BD199" i="18" s="1"/>
  <c r="BD196" i="18"/>
  <c r="BD197" i="18"/>
  <c r="BC197" i="18"/>
  <c r="BC194" i="18"/>
  <c r="BC195" i="18"/>
  <c r="BD195" i="18" s="1"/>
  <c r="BD192" i="18"/>
  <c r="BC193" i="18"/>
  <c r="BD193" i="18" s="1"/>
  <c r="BD190" i="18"/>
  <c r="BC191" i="18"/>
  <c r="BD191" i="18" s="1"/>
  <c r="BD188" i="18"/>
  <c r="BC189" i="18"/>
  <c r="BD189" i="18" s="1"/>
  <c r="BD186" i="18"/>
  <c r="BD187" i="18"/>
  <c r="BC187" i="18"/>
  <c r="BC184" i="18"/>
  <c r="BD184" i="18" s="1"/>
  <c r="BD185" i="18"/>
  <c r="BC185" i="18"/>
  <c r="BD182" i="18"/>
  <c r="BC183" i="18"/>
  <c r="BD183" i="18" s="1"/>
  <c r="BD180" i="18"/>
  <c r="BC181" i="18"/>
  <c r="BD181" i="18" s="1"/>
  <c r="BD178" i="18"/>
  <c r="BC179" i="18"/>
  <c r="BD179" i="18" s="1"/>
  <c r="BC176" i="18"/>
  <c r="BD176" i="18" s="1"/>
  <c r="BC177" i="18"/>
  <c r="BD177" i="18" s="1"/>
  <c r="BD174" i="18"/>
  <c r="BC175" i="18"/>
  <c r="BD175" i="18" s="1"/>
  <c r="BD172" i="18"/>
  <c r="BC173" i="18"/>
  <c r="BD173" i="18" s="1"/>
  <c r="BD170" i="18"/>
  <c r="BC171" i="18"/>
  <c r="BD171" i="18" s="1"/>
  <c r="BD168" i="18"/>
  <c r="BC169" i="18"/>
  <c r="BD169" i="18"/>
  <c r="BC166" i="18"/>
  <c r="BD166" i="18" s="1"/>
  <c r="BC167" i="18"/>
  <c r="BD167" i="18" s="1"/>
  <c r="BD164" i="18"/>
  <c r="BD165" i="18"/>
  <c r="BC165" i="18"/>
  <c r="BC162" i="18"/>
  <c r="BC163" i="18"/>
  <c r="BD163" i="18" s="1"/>
  <c r="BD160" i="18"/>
  <c r="BD161" i="18"/>
  <c r="BC161" i="18"/>
  <c r="BC158" i="18"/>
  <c r="BD158" i="18" s="1"/>
  <c r="BC159" i="18"/>
  <c r="BD159" i="18" s="1"/>
  <c r="BC156" i="18"/>
  <c r="BD156" i="18" s="1"/>
  <c r="BC157" i="18"/>
  <c r="BD157" i="18" s="1"/>
  <c r="BC154" i="18"/>
  <c r="BD154" i="18" s="1"/>
  <c r="BC155" i="18"/>
  <c r="BD155" i="18" s="1"/>
  <c r="BC152" i="18"/>
  <c r="BD152" i="18" s="1"/>
  <c r="BC153" i="18"/>
  <c r="BD153" i="18" s="1"/>
  <c r="BC150" i="18"/>
  <c r="BD150" i="18" s="1"/>
  <c r="BC151" i="18"/>
  <c r="BD151" i="18" s="1"/>
  <c r="BC148" i="18"/>
  <c r="BD148" i="18" s="1"/>
  <c r="BC149" i="18"/>
  <c r="BD149" i="18" s="1"/>
  <c r="BC146" i="18"/>
  <c r="BD146" i="18" s="1"/>
  <c r="BC147" i="18"/>
  <c r="BD147" i="18" s="1"/>
  <c r="BD144" i="18"/>
  <c r="BD145" i="18"/>
  <c r="BC145" i="18"/>
  <c r="BD142" i="18"/>
  <c r="BD143" i="18"/>
  <c r="BC143" i="18"/>
  <c r="BD140" i="18"/>
  <c r="BC141" i="18"/>
  <c r="BD141" i="18" s="1"/>
  <c r="BC138" i="18"/>
  <c r="BD138" i="18" s="1"/>
  <c r="BD139" i="18"/>
  <c r="BC139" i="18"/>
  <c r="BC136" i="18"/>
  <c r="BD137" i="18"/>
  <c r="BC137" i="18"/>
  <c r="BD134" i="18"/>
  <c r="BC135" i="18"/>
  <c r="BD135" i="18" s="1"/>
  <c r="BC132" i="18"/>
  <c r="BD132" i="18" s="1"/>
  <c r="BD133" i="18"/>
  <c r="BC133" i="18"/>
  <c r="BC130" i="18"/>
  <c r="BD130" i="18" s="1"/>
  <c r="BC131" i="18"/>
  <c r="BD131" i="18" s="1"/>
  <c r="BD128" i="18"/>
  <c r="BD129" i="18"/>
  <c r="BC129" i="18"/>
  <c r="BD126" i="18"/>
  <c r="BD127" i="18"/>
  <c r="BC127" i="18"/>
  <c r="BD124" i="18"/>
  <c r="BC125" i="18"/>
  <c r="BD125" i="18" s="1"/>
  <c r="BD122" i="18"/>
  <c r="BC123" i="18"/>
  <c r="BD123" i="18" s="1"/>
  <c r="BC120" i="18"/>
  <c r="BD120" i="18" s="1"/>
  <c r="BC121" i="18"/>
  <c r="BD121" i="18" s="1"/>
  <c r="BD118" i="18"/>
  <c r="BC119" i="18"/>
  <c r="BD119" i="18" s="1"/>
  <c r="BD116" i="18"/>
  <c r="BC117" i="18"/>
  <c r="BD117" i="18" s="1"/>
  <c r="BC114" i="18"/>
  <c r="BD114" i="18" s="1"/>
  <c r="BD115" i="18"/>
  <c r="BC115" i="18"/>
  <c r="BC112" i="18"/>
  <c r="BD113" i="18"/>
  <c r="BC113" i="18"/>
  <c r="BD110" i="18"/>
  <c r="BC111" i="18"/>
  <c r="BD111" i="18" s="1"/>
  <c r="BC108" i="18"/>
  <c r="BD108" i="18" s="1"/>
  <c r="BD109" i="18"/>
  <c r="BC109" i="18"/>
  <c r="BD106" i="18"/>
  <c r="BC107" i="18"/>
  <c r="BD107" i="18" s="1"/>
  <c r="BC104" i="18"/>
  <c r="BD104" i="18" s="1"/>
  <c r="BC105" i="18"/>
  <c r="BD105" i="18" s="1"/>
  <c r="BD102" i="18"/>
  <c r="BC103" i="18"/>
  <c r="BD103" i="18" s="1"/>
  <c r="BC100" i="18"/>
  <c r="BD100" i="18" s="1"/>
  <c r="BC101" i="18"/>
  <c r="BD101" i="18" s="1"/>
  <c r="BD98" i="18"/>
  <c r="BC99" i="18"/>
  <c r="BD99" i="18" s="1"/>
  <c r="BC96" i="18"/>
  <c r="BD96" i="18" s="1"/>
  <c r="BD97" i="18"/>
  <c r="BC97" i="18"/>
  <c r="BD94" i="18"/>
  <c r="BC95" i="18"/>
  <c r="BD95" i="18" s="1"/>
  <c r="BC92" i="18"/>
  <c r="BD92" i="18" s="1"/>
  <c r="BC93" i="18"/>
  <c r="BD93" i="18" s="1"/>
  <c r="BD90" i="18"/>
  <c r="BC91" i="18"/>
  <c r="BD91" i="18" s="1"/>
  <c r="BD88" i="18"/>
  <c r="BC89" i="18"/>
  <c r="BD89" i="18" s="1"/>
  <c r="BD86" i="18"/>
  <c r="BC87" i="18"/>
  <c r="BD87" i="18" s="1"/>
  <c r="BD84" i="18"/>
  <c r="BC85" i="18"/>
  <c r="BD85" i="18" s="1"/>
  <c r="BC82" i="18"/>
  <c r="BD82" i="18" s="1"/>
  <c r="BC83" i="18"/>
  <c r="BD83" i="18" s="1"/>
  <c r="BC80" i="18"/>
  <c r="BD80" i="18" s="1"/>
  <c r="BD81" i="18"/>
  <c r="BC81" i="18"/>
  <c r="BD78" i="18"/>
  <c r="BC79" i="18"/>
  <c r="BD79" i="18" s="1"/>
  <c r="BD76" i="18"/>
  <c r="BC77" i="18"/>
  <c r="BD77" i="18" s="1"/>
  <c r="BC74" i="18"/>
  <c r="BD74" i="18" s="1"/>
  <c r="BD75" i="18"/>
  <c r="BC75" i="18"/>
  <c r="BD72" i="18"/>
  <c r="BD73" i="18"/>
  <c r="BC73" i="18"/>
  <c r="BC70" i="18"/>
  <c r="BD70" i="18" s="1"/>
  <c r="BD71" i="18"/>
  <c r="BC71" i="18"/>
  <c r="BC68" i="18"/>
  <c r="BD68" i="18" s="1"/>
  <c r="BC69" i="18"/>
  <c r="BD69" i="18" s="1"/>
  <c r="BC66" i="18"/>
  <c r="BD66" i="18" s="1"/>
  <c r="BC67" i="18"/>
  <c r="BD67" i="18" s="1"/>
  <c r="BC64" i="18"/>
  <c r="BD64" i="18" s="1"/>
  <c r="BC65" i="18"/>
  <c r="BD65" i="18" s="1"/>
  <c r="BC62" i="18"/>
  <c r="BD62" i="18" s="1"/>
  <c r="BC63" i="18"/>
  <c r="BD63" i="18" s="1"/>
  <c r="BC60" i="18"/>
  <c r="BD60" i="18" s="1"/>
  <c r="BC61" i="18"/>
  <c r="BD61" i="18" s="1"/>
  <c r="BC58" i="18"/>
  <c r="BD58" i="18" s="1"/>
  <c r="BC59" i="18"/>
  <c r="BD59" i="18" s="1"/>
  <c r="BC56" i="18"/>
  <c r="BD56" i="18" s="1"/>
  <c r="BC57" i="18"/>
  <c r="BD57" i="18" s="1"/>
  <c r="BC54" i="18"/>
  <c r="BC55" i="18"/>
  <c r="BD55" i="18" s="1"/>
  <c r="BC52" i="18"/>
  <c r="BC53" i="18"/>
  <c r="BD53" i="18" s="1"/>
  <c r="BC50" i="18"/>
  <c r="BD51" i="18"/>
  <c r="BC51" i="18"/>
  <c r="BC48" i="18"/>
  <c r="BD49" i="18"/>
  <c r="BC49" i="18"/>
  <c r="BC46" i="18"/>
  <c r="BD46" i="18" s="1"/>
  <c r="BD47" i="18"/>
  <c r="BC47" i="18"/>
  <c r="BC44" i="18"/>
  <c r="BD45" i="18"/>
  <c r="BC45" i="18"/>
  <c r="BC42" i="18"/>
  <c r="BD43" i="18"/>
  <c r="BC43" i="18"/>
  <c r="BC40" i="18"/>
  <c r="BD40" i="18" s="1"/>
  <c r="BC41" i="18"/>
  <c r="BD41" i="18" s="1"/>
  <c r="BC38" i="18"/>
  <c r="BD39" i="18"/>
  <c r="BC39" i="18"/>
  <c r="BC36" i="18"/>
  <c r="BC37" i="18"/>
  <c r="BD37" i="18" s="1"/>
  <c r="BC34" i="18"/>
  <c r="BD35" i="18"/>
  <c r="BC35" i="18"/>
  <c r="BC32" i="18"/>
  <c r="BD33" i="18"/>
  <c r="BC33" i="18"/>
  <c r="BC30" i="18"/>
  <c r="BC31" i="18"/>
  <c r="BD31" i="18" s="1"/>
  <c r="BC28" i="18"/>
  <c r="BD28" i="18" s="1"/>
  <c r="BD29" i="18"/>
  <c r="BC29" i="18"/>
  <c r="BC26" i="18"/>
  <c r="BD27" i="18"/>
  <c r="BC27" i="18"/>
  <c r="BC24" i="18"/>
  <c r="BD25" i="18"/>
  <c r="BC25" i="18"/>
  <c r="BC22" i="18"/>
  <c r="BC23" i="18"/>
  <c r="BD23" i="18" s="1"/>
  <c r="BC20" i="18"/>
  <c r="BD21" i="18"/>
  <c r="BC21" i="18"/>
  <c r="BC18" i="18"/>
  <c r="BD19" i="18"/>
  <c r="BC19" i="18"/>
  <c r="BC16" i="18"/>
  <c r="BD17" i="18"/>
  <c r="BC17" i="18"/>
  <c r="BC14" i="18"/>
  <c r="BC12" i="18"/>
  <c r="BD15" i="18"/>
  <c r="BC15" i="18"/>
  <c r="BC10" i="18"/>
  <c r="BD13" i="18"/>
  <c r="BC13" i="18"/>
  <c r="BD11" i="18"/>
  <c r="BC11" i="18"/>
  <c r="H21" i="19"/>
  <c r="AU6" i="18"/>
  <c r="H20" i="19" s="1"/>
  <c r="AT9" i="18"/>
  <c r="H14" i="19" s="1"/>
  <c r="H16" i="19" s="1"/>
  <c r="AP6" i="18"/>
  <c r="G70" i="19"/>
  <c r="H66" i="19"/>
  <c r="H74" i="19" s="1"/>
  <c r="G60" i="19"/>
  <c r="G82" i="19"/>
  <c r="H60" i="19"/>
  <c r="H82" i="19"/>
  <c r="H56" i="19"/>
  <c r="G56" i="19"/>
  <c r="G74" i="19"/>
  <c r="Y4" i="18"/>
  <c r="AI4" i="18"/>
  <c r="AT6" i="18" l="1"/>
  <c r="BC9" i="18"/>
  <c r="BC6" i="18" s="1"/>
  <c r="H18" i="19" s="1"/>
  <c r="BD9" i="18" l="1"/>
  <c r="BD6" i="18"/>
  <c r="H19" i="19" s="1"/>
  <c r="H12" i="19"/>
  <c r="H13" i="19" s="1"/>
</calcChain>
</file>

<file path=xl/comments1.xml><?xml version="1.0" encoding="utf-8"?>
<comments xmlns="http://schemas.openxmlformats.org/spreadsheetml/2006/main">
  <authors>
    <author>mikhailova</author>
    <author>MIKHAILOV, Alexei</author>
  </authors>
  <commentList>
    <comment ref="B46" authorId="0">
      <text>
        <r>
          <rPr>
            <b/>
            <sz val="8"/>
            <color indexed="81"/>
            <rFont val="Tahoma"/>
            <family val="2"/>
          </rPr>
          <t xml:space="preserve">Please enter number of administrative units (national, subnational or district) in the country at implementation level for preventive chemotherapy. This figure is used to generate rows in the forms for entering data. </t>
        </r>
      </text>
    </comment>
    <comment ref="C48" authorId="1">
      <text>
        <r>
          <rPr>
            <b/>
            <sz val="8"/>
            <color indexed="81"/>
            <rFont val="Tahoma"/>
            <family val="2"/>
          </rPr>
          <t>Modify the range if it is different in your country. Enter the proportion according to the selected range.</t>
        </r>
      </text>
    </comment>
    <comment ref="C49" authorId="1">
      <text>
        <r>
          <rPr>
            <b/>
            <sz val="8"/>
            <color indexed="81"/>
            <rFont val="Tahoma"/>
            <family val="2"/>
          </rPr>
          <t>Modify the range if it is different in your country. Enter the proportion according to the selected range.</t>
        </r>
      </text>
    </comment>
    <comment ref="C50" authorId="1">
      <text>
        <r>
          <rPr>
            <b/>
            <sz val="8"/>
            <color indexed="81"/>
            <rFont val="Tahoma"/>
            <family val="2"/>
          </rPr>
          <t>Modify the range if it is different in your country. Enter the proportion according to the selected range.</t>
        </r>
      </text>
    </comment>
  </commentList>
</comments>
</file>

<file path=xl/comments2.xml><?xml version="1.0" encoding="utf-8"?>
<comments xmlns="http://schemas.openxmlformats.org/spreadsheetml/2006/main">
  <authors>
    <author>mikhailova</author>
    <author>MIKHAILOV, Alexei</author>
  </authors>
  <commentList>
    <comment ref="H6" authorId="0">
      <text>
        <r>
          <rPr>
            <b/>
            <sz val="8"/>
            <color indexed="81"/>
            <rFont val="Tahoma"/>
            <family val="2"/>
          </rPr>
          <t>Please enter the level of endemicity using the codes</t>
        </r>
      </text>
    </comment>
    <comment ref="P6" authorId="0">
      <text>
        <r>
          <rPr>
            <b/>
            <sz val="8"/>
            <color indexed="81"/>
            <rFont val="Tahoma"/>
            <family val="2"/>
          </rPr>
          <t>Please enter number of PC roundrs planned 
0 - not planned
1 - 1 round
2 - 2 rounds</t>
        </r>
      </text>
    </comment>
    <comment ref="H7" authorId="0">
      <text>
        <r>
          <rPr>
            <b/>
            <sz val="8"/>
            <color indexed="81"/>
            <rFont val="Tahoma"/>
            <family val="2"/>
          </rPr>
          <t>0 - non-endemic
1 - endemic
4 - status unknown
99 - endemic, MDA stopped</t>
        </r>
      </text>
    </comment>
    <comment ref="I7" authorId="0">
      <text>
        <r>
          <rPr>
            <b/>
            <sz val="8"/>
            <color indexed="81"/>
            <rFont val="Tahoma"/>
            <family val="2"/>
          </rPr>
          <t>0 - non-endemic
1 - endemic
4 - status unknown
99 - endemic, MDA stopped</t>
        </r>
      </text>
    </comment>
    <comment ref="J7" authorId="0">
      <text>
        <r>
          <rPr>
            <b/>
            <sz val="8"/>
            <color indexed="81"/>
            <rFont val="Tahoma"/>
            <family val="2"/>
          </rPr>
          <t>0 - non-endemic
1 - low prevalence (less than 20%)
2 - moderate prevalence (20%-49%)
3 - high prevalence (50% and above)
4 - status unknown
5 - endemic, prevalence unknown</t>
        </r>
      </text>
    </comment>
    <comment ref="K7" authorId="0">
      <text>
        <r>
          <rPr>
            <b/>
            <sz val="8"/>
            <color indexed="81"/>
            <rFont val="Tahoma"/>
            <family val="2"/>
          </rPr>
          <t>0 - non-endemic
1 - low prevalence (less than 10%)
2 - moderate prevalence (10%-49%)
3 - high prevalence (50% and above)
4 - status unknown
5 - endemic, prevalence unknown</t>
        </r>
      </text>
    </comment>
    <comment ref="L7" authorId="1">
      <text>
        <r>
          <rPr>
            <b/>
            <sz val="8"/>
            <color indexed="81"/>
            <rFont val="Tahoma"/>
            <family val="2"/>
          </rPr>
          <t xml:space="preserve">Population requiring PC for LF is calculated as total population of the district by default. </t>
        </r>
      </text>
    </comment>
    <comment ref="M7" authorId="1">
      <text>
        <r>
          <rPr>
            <b/>
            <sz val="8"/>
            <color indexed="81"/>
            <rFont val="Tahoma"/>
            <family val="2"/>
          </rPr>
          <t>Population requiring PC for ONCHO is calculated as total population of the district by default. These cells are editable. If ONCHO distribution within the district is focal, please provide the number of people living in those areas.</t>
        </r>
        <r>
          <rPr>
            <sz val="8"/>
            <color indexed="81"/>
            <rFont val="Tahoma"/>
            <family val="2"/>
          </rPr>
          <t xml:space="preserve">
</t>
        </r>
      </text>
    </comment>
    <comment ref="N7" authorId="1">
      <text>
        <r>
          <rPr>
            <b/>
            <sz val="8"/>
            <color indexed="81"/>
            <rFont val="Tahoma"/>
            <family val="2"/>
          </rPr>
          <t xml:space="preserve">Population requiring PC for STH is calculated as total PreSAC and SAC population of the district with endemicity level "2" or "3" by default. </t>
        </r>
      </text>
    </comment>
    <comment ref="O7" authorId="1">
      <text>
        <r>
          <rPr>
            <b/>
            <sz val="8"/>
            <color indexed="81"/>
            <rFont val="Tahoma"/>
            <family val="2"/>
          </rPr>
          <t xml:space="preserve">Population requiring PC for SCH is calculated based on recommended strategy:
- for endemicity level "3" - all SAC and Adults population;
- for endemicity level "2" - 1/2 SAC and 1/5 Adults population;
- for endemicity level "1" - 1/3 SAC population. For more details see the User Guide or video tutorials. These cells are editable. If SCH distribution within the district is focal, please provide the number of people living in those areas.
</t>
        </r>
      </text>
    </comment>
  </commentList>
</comments>
</file>

<file path=xl/comments3.xml><?xml version="1.0" encoding="utf-8"?>
<comments xmlns="http://schemas.openxmlformats.org/spreadsheetml/2006/main">
  <authors>
    <author>MIKHAILOV, Alexei</author>
  </authors>
  <commentList>
    <comment ref="M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4.xml><?xml version="1.0" encoding="utf-8"?>
<comments xmlns="http://schemas.openxmlformats.org/spreadsheetml/2006/main">
  <authors>
    <author>MIKHAILOV, Alexei</author>
  </authors>
  <commentList>
    <comment ref="M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5.xml><?xml version="1.0" encoding="utf-8"?>
<comments xmlns="http://schemas.openxmlformats.org/spreadsheetml/2006/main">
  <authors>
    <author>MIKHAILOV, Alexei</author>
  </authors>
  <commentList>
    <comment ref="K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 ref="N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 ref="F53" authorId="0">
      <text>
        <r>
          <rPr>
            <sz val="8"/>
            <color indexed="81"/>
            <rFont val="Tahoma"/>
            <family val="2"/>
          </rPr>
          <t>Target population in this cell is higher than entire population of this age group in the district. Please correct.</t>
        </r>
      </text>
    </comment>
    <comment ref="F55" authorId="0">
      <text>
        <r>
          <rPr>
            <sz val="8"/>
            <color indexed="81"/>
            <rFont val="Tahoma"/>
            <family val="2"/>
          </rPr>
          <t>Target population in this cell is higher than entire population of this age group in the district. Please correct.</t>
        </r>
      </text>
    </comment>
    <comment ref="F56" authorId="0">
      <text>
        <r>
          <rPr>
            <sz val="8"/>
            <color indexed="81"/>
            <rFont val="Tahoma"/>
            <family val="2"/>
          </rPr>
          <t>Target population in this cell is higher than entire population of this age group in the district. Please correct.</t>
        </r>
      </text>
    </comment>
    <comment ref="F57" authorId="0">
      <text>
        <r>
          <rPr>
            <sz val="8"/>
            <color indexed="81"/>
            <rFont val="Tahoma"/>
            <family val="2"/>
          </rPr>
          <t>Target population in this cell is higher than entire population of this age group in the district. Please correct.</t>
        </r>
      </text>
    </comment>
    <comment ref="F58" authorId="0">
      <text>
        <r>
          <rPr>
            <sz val="8"/>
            <color indexed="81"/>
            <rFont val="Tahoma"/>
            <family val="2"/>
          </rPr>
          <t>Target population in this cell is higher than entire population of this age group in the district. Please correct.</t>
        </r>
      </text>
    </comment>
    <comment ref="F59" authorId="0">
      <text>
        <r>
          <rPr>
            <sz val="8"/>
            <color indexed="81"/>
            <rFont val="Tahoma"/>
            <family val="2"/>
          </rPr>
          <t>Target population in this cell is higher than entire population of this age group in the district. Please correct.</t>
        </r>
      </text>
    </comment>
    <comment ref="F60" authorId="0">
      <text>
        <r>
          <rPr>
            <sz val="8"/>
            <color indexed="81"/>
            <rFont val="Tahoma"/>
            <family val="2"/>
          </rPr>
          <t>Target population in this cell is higher than entire population of this age group in the district. Please correct.</t>
        </r>
      </text>
    </comment>
    <comment ref="F61" authorId="0">
      <text>
        <r>
          <rPr>
            <sz val="8"/>
            <color indexed="81"/>
            <rFont val="Tahoma"/>
            <family val="2"/>
          </rPr>
          <t>Target population in this cell is higher than entire population of this age group in the district. Please correct.</t>
        </r>
      </text>
    </comment>
    <comment ref="F62" authorId="0">
      <text>
        <r>
          <rPr>
            <sz val="8"/>
            <color indexed="81"/>
            <rFont val="Tahoma"/>
            <family val="2"/>
          </rPr>
          <t>Target population in this cell is higher than entire population of this age group in the district. Please correct.</t>
        </r>
      </text>
    </comment>
    <comment ref="F63" authorId="0">
      <text>
        <r>
          <rPr>
            <sz val="8"/>
            <color indexed="81"/>
            <rFont val="Tahoma"/>
            <family val="2"/>
          </rPr>
          <t>Target population in this cell is higher than entire population of this age group in the district. Please correct.</t>
        </r>
      </text>
    </comment>
    <comment ref="F64" authorId="0">
      <text>
        <r>
          <rPr>
            <sz val="8"/>
            <color indexed="81"/>
            <rFont val="Tahoma"/>
            <family val="2"/>
          </rPr>
          <t>Target population in this cell is higher than entire population of this age group in the district. Please correct.</t>
        </r>
      </text>
    </comment>
    <comment ref="F85" authorId="0">
      <text>
        <r>
          <rPr>
            <sz val="8"/>
            <color indexed="81"/>
            <rFont val="Tahoma"/>
            <family val="2"/>
          </rPr>
          <t>Target population in this cell is higher than entire population of this age group in the district. Please correct.</t>
        </r>
      </text>
    </comment>
    <comment ref="F87" authorId="0">
      <text>
        <r>
          <rPr>
            <sz val="8"/>
            <color indexed="81"/>
            <rFont val="Tahoma"/>
            <family val="2"/>
          </rPr>
          <t>Target population in this cell is higher than entire population of this age group in the district. Please correct.</t>
        </r>
      </text>
    </comment>
    <comment ref="F99" authorId="0">
      <text>
        <r>
          <rPr>
            <sz val="8"/>
            <color indexed="81"/>
            <rFont val="Tahoma"/>
            <family val="2"/>
          </rPr>
          <t>Target population in this cell is higher than entire population of this age group in the district. Please correct.</t>
        </r>
      </text>
    </comment>
    <comment ref="F101" authorId="0">
      <text>
        <r>
          <rPr>
            <sz val="8"/>
            <color indexed="81"/>
            <rFont val="Tahoma"/>
            <family val="2"/>
          </rPr>
          <t>Target population in this cell is higher than entire population of this age group in the district. Please correct.</t>
        </r>
      </text>
    </comment>
    <comment ref="F102" authorId="0">
      <text>
        <r>
          <rPr>
            <sz val="8"/>
            <color indexed="81"/>
            <rFont val="Tahoma"/>
            <family val="2"/>
          </rPr>
          <t>Target population in this cell is higher than entire population of this age group in the district. Please correct.</t>
        </r>
      </text>
    </comment>
    <comment ref="F103" authorId="0">
      <text>
        <r>
          <rPr>
            <sz val="8"/>
            <color indexed="81"/>
            <rFont val="Tahoma"/>
            <family val="2"/>
          </rPr>
          <t>Target population in this cell is higher than entire population of this age group in the district. Please correct.</t>
        </r>
      </text>
    </comment>
    <comment ref="F104" authorId="0">
      <text>
        <r>
          <rPr>
            <sz val="8"/>
            <color indexed="81"/>
            <rFont val="Tahoma"/>
            <family val="2"/>
          </rPr>
          <t>Target population in this cell is higher than entire population of this age group in the district. Please correct.</t>
        </r>
      </text>
    </comment>
    <comment ref="F106" authorId="0">
      <text>
        <r>
          <rPr>
            <sz val="8"/>
            <color indexed="81"/>
            <rFont val="Tahoma"/>
            <family val="2"/>
          </rPr>
          <t>Target population in this cell is higher than entire population of this age group in the district. Please correct.</t>
        </r>
      </text>
    </comment>
    <comment ref="F216" authorId="0">
      <text>
        <r>
          <rPr>
            <sz val="8"/>
            <color indexed="81"/>
            <rFont val="Tahoma"/>
            <family val="2"/>
          </rPr>
          <t>Target population in this cell is higher than entire population of this age group in the district. Please correct.</t>
        </r>
      </text>
    </comment>
    <comment ref="G216" authorId="0">
      <text>
        <r>
          <rPr>
            <sz val="8"/>
            <color indexed="81"/>
            <rFont val="Tahoma"/>
            <family val="2"/>
          </rPr>
          <t>Target population in this cell is higher than entire population of this age group in the district. Please correct.</t>
        </r>
      </text>
    </comment>
    <comment ref="F217" authorId="0">
      <text>
        <r>
          <rPr>
            <sz val="8"/>
            <color indexed="81"/>
            <rFont val="Tahoma"/>
            <family val="2"/>
          </rPr>
          <t>Target population in this cell is higher than entire population of this age group in the district. Please correct.</t>
        </r>
      </text>
    </comment>
    <comment ref="G217" authorId="0">
      <text>
        <r>
          <rPr>
            <sz val="8"/>
            <color indexed="81"/>
            <rFont val="Tahoma"/>
            <family val="2"/>
          </rPr>
          <t>Target population in this cell is higher than entire population of this age group in the district. Please correct.</t>
        </r>
      </text>
    </comment>
    <comment ref="F218" authorId="0">
      <text>
        <r>
          <rPr>
            <sz val="8"/>
            <color indexed="81"/>
            <rFont val="Tahoma"/>
            <family val="2"/>
          </rPr>
          <t>Target population in this cell is higher than entire population of this age group in the district. Please correct.</t>
        </r>
      </text>
    </comment>
    <comment ref="G218" authorId="0">
      <text>
        <r>
          <rPr>
            <sz val="8"/>
            <color indexed="81"/>
            <rFont val="Tahoma"/>
            <family val="2"/>
          </rPr>
          <t>Target population in this cell is higher than entire population of this age group in the district. Please correct.</t>
        </r>
      </text>
    </comment>
    <comment ref="F219" authorId="0">
      <text>
        <r>
          <rPr>
            <sz val="8"/>
            <color indexed="81"/>
            <rFont val="Tahoma"/>
            <family val="2"/>
          </rPr>
          <t>Target population in this cell is higher than entire population of this age group in the district. Please correct.</t>
        </r>
      </text>
    </comment>
    <comment ref="G219" authorId="0">
      <text>
        <r>
          <rPr>
            <sz val="8"/>
            <color indexed="81"/>
            <rFont val="Tahoma"/>
            <family val="2"/>
          </rPr>
          <t>Target population in this cell is higher than entire population of this age group in the district. Please correct.</t>
        </r>
      </text>
    </comment>
    <comment ref="F220" authorId="0">
      <text>
        <r>
          <rPr>
            <sz val="8"/>
            <color indexed="81"/>
            <rFont val="Tahoma"/>
            <family val="2"/>
          </rPr>
          <t>Target population in this cell is higher than entire population of this age group in the district. Please correct.</t>
        </r>
      </text>
    </comment>
    <comment ref="G220" authorId="0">
      <text>
        <r>
          <rPr>
            <sz val="8"/>
            <color indexed="81"/>
            <rFont val="Tahoma"/>
            <family val="2"/>
          </rPr>
          <t>Target population in this cell is higher than entire population of this age group in the district. Please correct.</t>
        </r>
      </text>
    </comment>
    <comment ref="F221" authorId="0">
      <text>
        <r>
          <rPr>
            <sz val="8"/>
            <color indexed="81"/>
            <rFont val="Tahoma"/>
            <family val="2"/>
          </rPr>
          <t>Target population in this cell is higher than entire population of this age group in the district. Please correct.</t>
        </r>
      </text>
    </comment>
    <comment ref="G221" authorId="0">
      <text>
        <r>
          <rPr>
            <sz val="8"/>
            <color indexed="81"/>
            <rFont val="Tahoma"/>
            <family val="2"/>
          </rPr>
          <t>Target population in this cell is higher than entire population of this age group in the district. Please correct.</t>
        </r>
      </text>
    </comment>
    <comment ref="F222" authorId="0">
      <text>
        <r>
          <rPr>
            <sz val="8"/>
            <color indexed="81"/>
            <rFont val="Tahoma"/>
            <family val="2"/>
          </rPr>
          <t>Target population in this cell is higher than entire population of this age group in the district. Please correct.</t>
        </r>
      </text>
    </comment>
    <comment ref="G222" authorId="0">
      <text>
        <r>
          <rPr>
            <sz val="8"/>
            <color indexed="81"/>
            <rFont val="Tahoma"/>
            <family val="2"/>
          </rPr>
          <t>Target population in this cell is higher than entire population of this age group in the district. Please correct.</t>
        </r>
      </text>
    </comment>
    <comment ref="F223" authorId="0">
      <text>
        <r>
          <rPr>
            <sz val="8"/>
            <color indexed="81"/>
            <rFont val="Tahoma"/>
            <family val="2"/>
          </rPr>
          <t>Target population in this cell is higher than entire population of this age group in the district. Please correct.</t>
        </r>
      </text>
    </comment>
    <comment ref="G223" authorId="0">
      <text>
        <r>
          <rPr>
            <sz val="8"/>
            <color indexed="81"/>
            <rFont val="Tahoma"/>
            <family val="2"/>
          </rPr>
          <t>Target population in this cell is higher than entire population of this age group in the district. Please correct.</t>
        </r>
      </text>
    </comment>
    <comment ref="F224" authorId="0">
      <text>
        <r>
          <rPr>
            <sz val="8"/>
            <color indexed="81"/>
            <rFont val="Tahoma"/>
            <family val="2"/>
          </rPr>
          <t>Target population in this cell is higher than entire population of this age group in the district. Please correct.</t>
        </r>
      </text>
    </comment>
    <comment ref="G224" authorId="0">
      <text>
        <r>
          <rPr>
            <sz val="8"/>
            <color indexed="81"/>
            <rFont val="Tahoma"/>
            <family val="2"/>
          </rPr>
          <t>Target population in this cell is higher than entire population of this age group in the district. Please correct.</t>
        </r>
      </text>
    </comment>
    <comment ref="F225" authorId="0">
      <text>
        <r>
          <rPr>
            <sz val="8"/>
            <color indexed="81"/>
            <rFont val="Tahoma"/>
            <family val="2"/>
          </rPr>
          <t>Target population in this cell is higher than entire population of this age group in the district. Please correct.</t>
        </r>
      </text>
    </comment>
    <comment ref="G225" authorId="0">
      <text>
        <r>
          <rPr>
            <sz val="8"/>
            <color indexed="81"/>
            <rFont val="Tahoma"/>
            <family val="2"/>
          </rPr>
          <t>Target population in this cell is higher than entire population of this age group in the district. Please correct.</t>
        </r>
      </text>
    </comment>
    <comment ref="F226" authorId="0">
      <text>
        <r>
          <rPr>
            <sz val="8"/>
            <color indexed="81"/>
            <rFont val="Tahoma"/>
            <family val="2"/>
          </rPr>
          <t>Target population in this cell is higher than entire population of this age group in the district. Please correct.</t>
        </r>
      </text>
    </comment>
    <comment ref="G226" authorId="0">
      <text>
        <r>
          <rPr>
            <sz val="8"/>
            <color indexed="81"/>
            <rFont val="Tahoma"/>
            <family val="2"/>
          </rPr>
          <t>Target population in this cell is higher than entire population of this age group in the district. Please correct.</t>
        </r>
      </text>
    </comment>
    <comment ref="F227" authorId="0">
      <text>
        <r>
          <rPr>
            <sz val="8"/>
            <color indexed="81"/>
            <rFont val="Tahoma"/>
            <family val="2"/>
          </rPr>
          <t>Target population in this cell is higher than entire population of this age group in the district. Please correct.</t>
        </r>
      </text>
    </comment>
    <comment ref="G227" authorId="0">
      <text>
        <r>
          <rPr>
            <sz val="8"/>
            <color indexed="81"/>
            <rFont val="Tahoma"/>
            <family val="2"/>
          </rPr>
          <t>Target population in this cell is higher than entire population of this age group in the district. Please correct.</t>
        </r>
      </text>
    </comment>
    <comment ref="F228" authorId="0">
      <text>
        <r>
          <rPr>
            <sz val="8"/>
            <color indexed="81"/>
            <rFont val="Tahoma"/>
            <family val="2"/>
          </rPr>
          <t>Target population in this cell is higher than entire population of this age group in the district. Please correct.</t>
        </r>
      </text>
    </comment>
    <comment ref="G228" authorId="0">
      <text>
        <r>
          <rPr>
            <sz val="8"/>
            <color indexed="81"/>
            <rFont val="Tahoma"/>
            <family val="2"/>
          </rPr>
          <t>Target population in this cell is higher than entire population of this age group in the district. Please correct.</t>
        </r>
      </text>
    </comment>
    <comment ref="F229" authorId="0">
      <text>
        <r>
          <rPr>
            <sz val="8"/>
            <color indexed="81"/>
            <rFont val="Tahoma"/>
            <family val="2"/>
          </rPr>
          <t>Target population in this cell is higher than entire population of this age group in the district. Please correct.</t>
        </r>
      </text>
    </comment>
    <comment ref="G229" authorId="0">
      <text>
        <r>
          <rPr>
            <sz val="8"/>
            <color indexed="81"/>
            <rFont val="Tahoma"/>
            <family val="2"/>
          </rPr>
          <t>Target population in this cell is higher than entire population of this age group in the district. Please correct.</t>
        </r>
      </text>
    </comment>
    <comment ref="F230" authorId="0">
      <text>
        <r>
          <rPr>
            <sz val="8"/>
            <color indexed="81"/>
            <rFont val="Tahoma"/>
            <family val="2"/>
          </rPr>
          <t>Target population in this cell is higher than entire population of this age group in the district. Please correct.</t>
        </r>
      </text>
    </comment>
    <comment ref="G230" authorId="0">
      <text>
        <r>
          <rPr>
            <sz val="8"/>
            <color indexed="81"/>
            <rFont val="Tahoma"/>
            <family val="2"/>
          </rPr>
          <t>Target population in this cell is higher than entire population of this age group in the district. Please correct.</t>
        </r>
      </text>
    </comment>
    <comment ref="F231" authorId="0">
      <text>
        <r>
          <rPr>
            <sz val="8"/>
            <color indexed="81"/>
            <rFont val="Tahoma"/>
            <family val="2"/>
          </rPr>
          <t>Target population in this cell is higher than entire population of this age group in the district. Please correct.</t>
        </r>
      </text>
    </comment>
    <comment ref="G231" authorId="0">
      <text>
        <r>
          <rPr>
            <sz val="8"/>
            <color indexed="81"/>
            <rFont val="Tahoma"/>
            <family val="2"/>
          </rPr>
          <t>Target population in this cell is higher than entire population of this age group in the district. Please correct.</t>
        </r>
      </text>
    </comment>
    <comment ref="F232" authorId="0">
      <text>
        <r>
          <rPr>
            <sz val="8"/>
            <color indexed="81"/>
            <rFont val="Tahoma"/>
            <family val="2"/>
          </rPr>
          <t>Target population in this cell is higher than entire population of this age group in the district. Please correct.</t>
        </r>
      </text>
    </comment>
    <comment ref="G232" authorId="0">
      <text>
        <r>
          <rPr>
            <sz val="8"/>
            <color indexed="81"/>
            <rFont val="Tahoma"/>
            <family val="2"/>
          </rPr>
          <t>Target population in this cell is higher than entire population of this age group in the district. Please correct.</t>
        </r>
      </text>
    </comment>
    <comment ref="F233" authorId="0">
      <text>
        <r>
          <rPr>
            <sz val="8"/>
            <color indexed="81"/>
            <rFont val="Tahoma"/>
            <family val="2"/>
          </rPr>
          <t>Target population in this cell is higher than entire population of this age group in the district. Please correct.</t>
        </r>
      </text>
    </comment>
    <comment ref="G233" authorId="0">
      <text>
        <r>
          <rPr>
            <sz val="8"/>
            <color indexed="81"/>
            <rFont val="Tahoma"/>
            <family val="2"/>
          </rPr>
          <t>Target population in this cell is higher than entire population of this age group in the district. Please correct.</t>
        </r>
      </text>
    </comment>
    <comment ref="F234" authorId="0">
      <text>
        <r>
          <rPr>
            <sz val="8"/>
            <color indexed="81"/>
            <rFont val="Tahoma"/>
            <family val="2"/>
          </rPr>
          <t>Target population in this cell is higher than entire population of this age group in the district. Please correct.</t>
        </r>
      </text>
    </comment>
    <comment ref="G234" authorId="0">
      <text>
        <r>
          <rPr>
            <sz val="8"/>
            <color indexed="81"/>
            <rFont val="Tahoma"/>
            <family val="2"/>
          </rPr>
          <t>Target population in this cell is higher than entire population of this age group in the district. Please correct.</t>
        </r>
      </text>
    </comment>
    <comment ref="F235" authorId="0">
      <text>
        <r>
          <rPr>
            <sz val="8"/>
            <color indexed="81"/>
            <rFont val="Tahoma"/>
            <family val="2"/>
          </rPr>
          <t>Target population in this cell is higher than entire population of this age group in the district. Please correct.</t>
        </r>
      </text>
    </comment>
    <comment ref="G235" authorId="0">
      <text>
        <r>
          <rPr>
            <sz val="8"/>
            <color indexed="81"/>
            <rFont val="Tahoma"/>
            <family val="2"/>
          </rPr>
          <t>Target population in this cell is higher than entire population of this age group in the district. Please correct.</t>
        </r>
      </text>
    </comment>
    <comment ref="F236" authorId="0">
      <text>
        <r>
          <rPr>
            <sz val="8"/>
            <color indexed="81"/>
            <rFont val="Tahoma"/>
            <family val="2"/>
          </rPr>
          <t>Target population in this cell is higher than entire population of this age group in the district. Please correct.</t>
        </r>
      </text>
    </comment>
    <comment ref="G236" authorId="0">
      <text>
        <r>
          <rPr>
            <sz val="8"/>
            <color indexed="81"/>
            <rFont val="Tahoma"/>
            <family val="2"/>
          </rPr>
          <t>Target population in this cell is higher than entire population of this age group in the district. Please correct.</t>
        </r>
      </text>
    </comment>
    <comment ref="F246" authorId="0">
      <text>
        <r>
          <rPr>
            <sz val="8"/>
            <color indexed="81"/>
            <rFont val="Tahoma"/>
            <family val="2"/>
          </rPr>
          <t>Target population in this cell is higher than entire population of this age group in the district. Please correct.</t>
        </r>
      </text>
    </comment>
    <comment ref="F247" authorId="0">
      <text>
        <r>
          <rPr>
            <sz val="8"/>
            <color indexed="81"/>
            <rFont val="Tahoma"/>
            <family val="2"/>
          </rPr>
          <t>Target population in this cell is higher than entire population of this age group in the district. Please correct.</t>
        </r>
      </text>
    </comment>
    <comment ref="F248" authorId="0">
      <text>
        <r>
          <rPr>
            <sz val="8"/>
            <color indexed="81"/>
            <rFont val="Tahoma"/>
            <family val="2"/>
          </rPr>
          <t>Target population in this cell is higher than entire population of this age group in the district. Please correct.</t>
        </r>
      </text>
    </comment>
    <comment ref="F249" authorId="0">
      <text>
        <r>
          <rPr>
            <sz val="8"/>
            <color indexed="81"/>
            <rFont val="Tahoma"/>
            <family val="2"/>
          </rPr>
          <t>Target population in this cell is higher than entire population of this age group in the district. Please correct.</t>
        </r>
      </text>
    </comment>
    <comment ref="F251" authorId="0">
      <text>
        <r>
          <rPr>
            <sz val="8"/>
            <color indexed="81"/>
            <rFont val="Tahoma"/>
            <family val="2"/>
          </rPr>
          <t>Target population in this cell is higher than entire population of this age group in the district. Please correct.</t>
        </r>
      </text>
    </comment>
    <comment ref="F252" authorId="0">
      <text>
        <r>
          <rPr>
            <sz val="8"/>
            <color indexed="81"/>
            <rFont val="Tahoma"/>
            <family val="2"/>
          </rPr>
          <t>Target population in this cell is higher than entire population of this age group in the district. Please correct.</t>
        </r>
      </text>
    </comment>
    <comment ref="F253" authorId="0">
      <text>
        <r>
          <rPr>
            <sz val="8"/>
            <color indexed="81"/>
            <rFont val="Tahoma"/>
            <family val="2"/>
          </rPr>
          <t>Target population in this cell is higher than entire population of this age group in the district. Please correct.</t>
        </r>
      </text>
    </comment>
    <comment ref="F254" authorId="0">
      <text>
        <r>
          <rPr>
            <sz val="8"/>
            <color indexed="81"/>
            <rFont val="Tahoma"/>
            <family val="2"/>
          </rPr>
          <t>Target population in this cell is higher than entire population of this age group in the district. Please correct.</t>
        </r>
      </text>
    </comment>
    <comment ref="G331" authorId="0">
      <text>
        <r>
          <rPr>
            <sz val="8"/>
            <color indexed="81"/>
            <rFont val="Tahoma"/>
            <family val="2"/>
          </rPr>
          <t>Target population in this cell is higher than entire population of this age group in the district. Please correct.</t>
        </r>
      </text>
    </comment>
    <comment ref="G332" authorId="0">
      <text>
        <r>
          <rPr>
            <sz val="8"/>
            <color indexed="81"/>
            <rFont val="Tahoma"/>
            <family val="2"/>
          </rPr>
          <t>Target population in this cell is higher than entire population of this age group in the district. Please correct.</t>
        </r>
      </text>
    </comment>
    <comment ref="G333" authorId="0">
      <text>
        <r>
          <rPr>
            <sz val="8"/>
            <color indexed="81"/>
            <rFont val="Tahoma"/>
            <family val="2"/>
          </rPr>
          <t>Target population in this cell is higher than entire population of this age group in the district. Please correct.</t>
        </r>
      </text>
    </comment>
    <comment ref="G334" authorId="0">
      <text>
        <r>
          <rPr>
            <sz val="8"/>
            <color indexed="81"/>
            <rFont val="Tahoma"/>
            <family val="2"/>
          </rPr>
          <t>Target population in this cell is higher than entire population of this age group in the district. Please correct.</t>
        </r>
      </text>
    </comment>
    <comment ref="G335" authorId="0">
      <text>
        <r>
          <rPr>
            <sz val="8"/>
            <color indexed="81"/>
            <rFont val="Tahoma"/>
            <family val="2"/>
          </rPr>
          <t>Target population in this cell is higher than entire population of this age group in the district. Please correct.</t>
        </r>
      </text>
    </comment>
    <comment ref="G336" authorId="0">
      <text>
        <r>
          <rPr>
            <sz val="8"/>
            <color indexed="81"/>
            <rFont val="Tahoma"/>
            <family val="2"/>
          </rPr>
          <t>Target population in this cell is higher than entire population of this age group in the district. Please correct.</t>
        </r>
      </text>
    </comment>
    <comment ref="G337" authorId="0">
      <text>
        <r>
          <rPr>
            <sz val="8"/>
            <color indexed="81"/>
            <rFont val="Tahoma"/>
            <family val="2"/>
          </rPr>
          <t>Target population in this cell is higher than entire population of this age group in the district. Please correct.</t>
        </r>
      </text>
    </comment>
    <comment ref="G338" authorId="0">
      <text>
        <r>
          <rPr>
            <sz val="8"/>
            <color indexed="81"/>
            <rFont val="Tahoma"/>
            <family val="2"/>
          </rPr>
          <t>Target population in this cell is higher than entire population of this age group in the district. Please correct.</t>
        </r>
      </text>
    </comment>
    <comment ref="G339" authorId="0">
      <text>
        <r>
          <rPr>
            <sz val="8"/>
            <color indexed="81"/>
            <rFont val="Tahoma"/>
            <family val="2"/>
          </rPr>
          <t>Target population in this cell is higher than entire population of this age group in the district. Please correct.</t>
        </r>
      </text>
    </comment>
    <comment ref="G340" authorId="0">
      <text>
        <r>
          <rPr>
            <sz val="8"/>
            <color indexed="81"/>
            <rFont val="Tahoma"/>
            <family val="2"/>
          </rPr>
          <t>Target population in this cell is higher than entire population of this age group in the district. Please correct.</t>
        </r>
      </text>
    </comment>
    <comment ref="G381" authorId="0">
      <text>
        <r>
          <rPr>
            <sz val="8"/>
            <color indexed="81"/>
            <rFont val="Tahoma"/>
            <family val="2"/>
          </rPr>
          <t>Target population in this cell is higher than entire population of this age group in the district. Please correct.</t>
        </r>
      </text>
    </comment>
    <comment ref="G382" authorId="0">
      <text>
        <r>
          <rPr>
            <sz val="8"/>
            <color indexed="81"/>
            <rFont val="Tahoma"/>
            <family val="2"/>
          </rPr>
          <t>Target population in this cell is higher than entire population of this age group in the district. Please correct.</t>
        </r>
      </text>
    </comment>
    <comment ref="G383" authorId="0">
      <text>
        <r>
          <rPr>
            <sz val="8"/>
            <color indexed="81"/>
            <rFont val="Tahoma"/>
            <family val="2"/>
          </rPr>
          <t>Target population in this cell is higher than entire population of this age group in the district. Please correct.</t>
        </r>
      </text>
    </comment>
    <comment ref="G384" authorId="0">
      <text>
        <r>
          <rPr>
            <sz val="8"/>
            <color indexed="81"/>
            <rFont val="Tahoma"/>
            <family val="2"/>
          </rPr>
          <t>Target population in this cell is higher than entire population of this age group in the district. Please correct.</t>
        </r>
      </text>
    </comment>
    <comment ref="G385" authorId="0">
      <text>
        <r>
          <rPr>
            <sz val="8"/>
            <color indexed="81"/>
            <rFont val="Tahoma"/>
            <family val="2"/>
          </rPr>
          <t>Target population in this cell is higher than entire population of this age group in the district. Please correct.</t>
        </r>
      </text>
    </comment>
    <comment ref="G386" authorId="0">
      <text>
        <r>
          <rPr>
            <sz val="8"/>
            <color indexed="81"/>
            <rFont val="Tahoma"/>
            <family val="2"/>
          </rPr>
          <t>Target population in this cell is higher than entire population of this age group in the district. Please correct.</t>
        </r>
      </text>
    </comment>
    <comment ref="G388" authorId="0">
      <text>
        <r>
          <rPr>
            <sz val="8"/>
            <color indexed="81"/>
            <rFont val="Tahoma"/>
            <family val="2"/>
          </rPr>
          <t>Target population in this cell is higher than entire population of this age group in the district. Please correct.</t>
        </r>
      </text>
    </comment>
    <comment ref="G389" authorId="0">
      <text>
        <r>
          <rPr>
            <sz val="8"/>
            <color indexed="81"/>
            <rFont val="Tahoma"/>
            <family val="2"/>
          </rPr>
          <t>Target population in this cell is higher than entire population of this age group in the district. Please correct.</t>
        </r>
      </text>
    </comment>
    <comment ref="G390" authorId="0">
      <text>
        <r>
          <rPr>
            <sz val="8"/>
            <color indexed="81"/>
            <rFont val="Tahoma"/>
            <family val="2"/>
          </rPr>
          <t>Target population in this cell is higher than entire population of this age group in the district. Please correct.</t>
        </r>
      </text>
    </comment>
    <comment ref="G391" authorId="0">
      <text>
        <r>
          <rPr>
            <sz val="8"/>
            <color indexed="81"/>
            <rFont val="Tahoma"/>
            <family val="2"/>
          </rPr>
          <t>Target population in this cell is higher than entire population of this age group in the district. Please correct.</t>
        </r>
      </text>
    </comment>
    <comment ref="G393" authorId="0">
      <text>
        <r>
          <rPr>
            <sz val="8"/>
            <color indexed="81"/>
            <rFont val="Tahoma"/>
            <family val="2"/>
          </rPr>
          <t>Target population in this cell is higher than entire population of this age group in the district. Please correct.</t>
        </r>
      </text>
    </comment>
    <comment ref="G394" authorId="0">
      <text>
        <r>
          <rPr>
            <sz val="8"/>
            <color indexed="81"/>
            <rFont val="Tahoma"/>
            <family val="2"/>
          </rPr>
          <t>Target population in this cell is higher than entire population of this age group in the district. Please correct.</t>
        </r>
      </text>
    </comment>
    <comment ref="G395" authorId="0">
      <text>
        <r>
          <rPr>
            <sz val="8"/>
            <color indexed="81"/>
            <rFont val="Tahoma"/>
            <family val="2"/>
          </rPr>
          <t>Target population in this cell is higher than entire population of this age group in the district. Please correct.</t>
        </r>
      </text>
    </comment>
    <comment ref="G397" authorId="0">
      <text>
        <r>
          <rPr>
            <sz val="8"/>
            <color indexed="81"/>
            <rFont val="Tahoma"/>
            <family val="2"/>
          </rPr>
          <t>Target population in this cell is higher than entire population of this age group in the district. Please correct.</t>
        </r>
      </text>
    </comment>
    <comment ref="G429" authorId="0">
      <text>
        <r>
          <rPr>
            <sz val="8"/>
            <color indexed="81"/>
            <rFont val="Tahoma"/>
            <family val="2"/>
          </rPr>
          <t>Target population in this cell is higher than entire population of this age group in the district. Please correct.</t>
        </r>
      </text>
    </comment>
    <comment ref="G430" authorId="0">
      <text>
        <r>
          <rPr>
            <sz val="8"/>
            <color indexed="81"/>
            <rFont val="Tahoma"/>
            <family val="2"/>
          </rPr>
          <t>Target population in this cell is higher than entire population of this age group in the district. Please correct.</t>
        </r>
      </text>
    </comment>
    <comment ref="G431" authorId="0">
      <text>
        <r>
          <rPr>
            <sz val="8"/>
            <color indexed="81"/>
            <rFont val="Tahoma"/>
            <family val="2"/>
          </rPr>
          <t>Target population in this cell is higher than entire population of this age group in the district. Please correct.</t>
        </r>
      </text>
    </comment>
    <comment ref="G433" authorId="0">
      <text>
        <r>
          <rPr>
            <sz val="8"/>
            <color indexed="81"/>
            <rFont val="Tahoma"/>
            <family val="2"/>
          </rPr>
          <t>Target population in this cell is higher than entire population of this age group in the district. Please correct.</t>
        </r>
      </text>
    </comment>
    <comment ref="G434" authorId="0">
      <text>
        <r>
          <rPr>
            <sz val="8"/>
            <color indexed="81"/>
            <rFont val="Tahoma"/>
            <family val="2"/>
          </rPr>
          <t>Target population in this cell is higher than entire population of this age group in the district. Please correct.</t>
        </r>
      </text>
    </comment>
    <comment ref="G437" authorId="0">
      <text>
        <r>
          <rPr>
            <sz val="8"/>
            <color indexed="81"/>
            <rFont val="Tahoma"/>
            <family val="2"/>
          </rPr>
          <t>Target population in this cell is higher than entire population of this age group in the district. Please correct.</t>
        </r>
      </text>
    </comment>
    <comment ref="G441" authorId="0">
      <text>
        <r>
          <rPr>
            <sz val="8"/>
            <color indexed="81"/>
            <rFont val="Tahoma"/>
            <family val="2"/>
          </rPr>
          <t>Target population in this cell is higher than entire population of this age group in the district. Please correct.</t>
        </r>
      </text>
    </comment>
    <comment ref="G442" authorId="0">
      <text>
        <r>
          <rPr>
            <sz val="8"/>
            <color indexed="81"/>
            <rFont val="Tahoma"/>
            <family val="2"/>
          </rPr>
          <t>Target population in this cell is higher than entire population of this age group in the district. Please correct.</t>
        </r>
      </text>
    </comment>
    <comment ref="G443" authorId="0">
      <text>
        <r>
          <rPr>
            <sz val="8"/>
            <color indexed="81"/>
            <rFont val="Tahoma"/>
            <family val="2"/>
          </rPr>
          <t>Target population in this cell is higher than entire population of this age group in the district. Please correct.</t>
        </r>
      </text>
    </comment>
    <comment ref="G444" authorId="0">
      <text>
        <r>
          <rPr>
            <sz val="8"/>
            <color indexed="81"/>
            <rFont val="Tahoma"/>
            <family val="2"/>
          </rPr>
          <t>Target population in this cell is higher than entire population of this age group in the district. Please correct.</t>
        </r>
      </text>
    </comment>
    <comment ref="G445" authorId="0">
      <text>
        <r>
          <rPr>
            <sz val="8"/>
            <color indexed="81"/>
            <rFont val="Tahoma"/>
            <family val="2"/>
          </rPr>
          <t>Target population in this cell is higher than entire population of this age group in the district. Please correct.</t>
        </r>
      </text>
    </comment>
    <comment ref="G446" authorId="0">
      <text>
        <r>
          <rPr>
            <sz val="8"/>
            <color indexed="81"/>
            <rFont val="Tahoma"/>
            <family val="2"/>
          </rPr>
          <t>Target population in this cell is higher than entire population of this age group in the district. Please correct.</t>
        </r>
      </text>
    </comment>
    <comment ref="G447" authorId="0">
      <text>
        <r>
          <rPr>
            <sz val="8"/>
            <color indexed="81"/>
            <rFont val="Tahoma"/>
            <family val="2"/>
          </rPr>
          <t>Target population in this cell is higher than entire population of this age group in the district. Please correct.</t>
        </r>
      </text>
    </comment>
    <comment ref="G448" authorId="0">
      <text>
        <r>
          <rPr>
            <sz val="8"/>
            <color indexed="81"/>
            <rFont val="Tahoma"/>
            <family val="2"/>
          </rPr>
          <t>Target population in this cell is higher than entire population of this age group in the district. Please correct.</t>
        </r>
      </text>
    </comment>
    <comment ref="G449" authorId="0">
      <text>
        <r>
          <rPr>
            <sz val="8"/>
            <color indexed="81"/>
            <rFont val="Tahoma"/>
            <family val="2"/>
          </rPr>
          <t>Target population in this cell is higher than entire population of this age group in the district. Please correct.</t>
        </r>
      </text>
    </comment>
    <comment ref="G450" authorId="0">
      <text>
        <r>
          <rPr>
            <sz val="8"/>
            <color indexed="81"/>
            <rFont val="Tahoma"/>
            <family val="2"/>
          </rPr>
          <t>Target population in this cell is higher than entire population of this age group in the district. Please correct.</t>
        </r>
      </text>
    </comment>
    <comment ref="G451" authorId="0">
      <text>
        <r>
          <rPr>
            <sz val="8"/>
            <color indexed="81"/>
            <rFont val="Tahoma"/>
            <family val="2"/>
          </rPr>
          <t>Target population in this cell is higher than entire population of this age group in the district. Please correct.</t>
        </r>
      </text>
    </comment>
    <comment ref="G452" authorId="0">
      <text>
        <r>
          <rPr>
            <sz val="8"/>
            <color indexed="81"/>
            <rFont val="Tahoma"/>
            <family val="2"/>
          </rPr>
          <t>Target population in this cell is higher than entire population of this age group in the district. Please correct.</t>
        </r>
      </text>
    </comment>
    <comment ref="G453" authorId="0">
      <text>
        <r>
          <rPr>
            <sz val="8"/>
            <color indexed="81"/>
            <rFont val="Tahoma"/>
            <family val="2"/>
          </rPr>
          <t>Target population in this cell is higher than entire population of this age group in the district. Please correct.</t>
        </r>
      </text>
    </comment>
    <comment ref="G454" authorId="0">
      <text>
        <r>
          <rPr>
            <sz val="8"/>
            <color indexed="81"/>
            <rFont val="Tahoma"/>
            <family val="2"/>
          </rPr>
          <t>Target population in this cell is higher than entire population of this age group in the district. Please correct.</t>
        </r>
      </text>
    </comment>
    <comment ref="G455" authorId="0">
      <text>
        <r>
          <rPr>
            <sz val="8"/>
            <color indexed="81"/>
            <rFont val="Tahoma"/>
            <family val="2"/>
          </rPr>
          <t>Target population in this cell is higher than entire population of this age group in the district. Please correct.</t>
        </r>
      </text>
    </comment>
    <comment ref="G456" authorId="0">
      <text>
        <r>
          <rPr>
            <sz val="8"/>
            <color indexed="81"/>
            <rFont val="Tahoma"/>
            <family val="2"/>
          </rPr>
          <t>Target population in this cell is higher than entire population of this age group in the district. Please correct.</t>
        </r>
      </text>
    </comment>
    <comment ref="G457" authorId="0">
      <text>
        <r>
          <rPr>
            <sz val="8"/>
            <color indexed="81"/>
            <rFont val="Tahoma"/>
            <family val="2"/>
          </rPr>
          <t>Target population in this cell is higher than entire population of this age group in the district. Please correct.</t>
        </r>
      </text>
    </comment>
    <comment ref="G458" authorId="0">
      <text>
        <r>
          <rPr>
            <sz val="8"/>
            <color indexed="81"/>
            <rFont val="Tahoma"/>
            <family val="2"/>
          </rPr>
          <t>Target population in this cell is higher than entire population of this age group in the district. Please correct.</t>
        </r>
      </text>
    </comment>
    <comment ref="G459" authorId="0">
      <text>
        <r>
          <rPr>
            <sz val="8"/>
            <color indexed="81"/>
            <rFont val="Tahoma"/>
            <family val="2"/>
          </rPr>
          <t>Target population in this cell is higher than entire population of this age group in the district. Please correct.</t>
        </r>
      </text>
    </comment>
    <comment ref="G460" authorId="0">
      <text>
        <r>
          <rPr>
            <sz val="8"/>
            <color indexed="81"/>
            <rFont val="Tahoma"/>
            <family val="2"/>
          </rPr>
          <t>Target population in this cell is higher than entire population of this age group in the district. Please correct.</t>
        </r>
      </text>
    </comment>
    <comment ref="G461" authorId="0">
      <text>
        <r>
          <rPr>
            <sz val="8"/>
            <color indexed="81"/>
            <rFont val="Tahoma"/>
            <family val="2"/>
          </rPr>
          <t>Target population in this cell is higher than entire population of this age group in the district. Please correct.</t>
        </r>
      </text>
    </comment>
    <comment ref="G462" authorId="0">
      <text>
        <r>
          <rPr>
            <sz val="8"/>
            <color indexed="81"/>
            <rFont val="Tahoma"/>
            <family val="2"/>
          </rPr>
          <t>Target population in this cell is higher than entire population of this age group in the district. Please correct.</t>
        </r>
      </text>
    </comment>
    <comment ref="G463" authorId="0">
      <text>
        <r>
          <rPr>
            <sz val="8"/>
            <color indexed="81"/>
            <rFont val="Tahoma"/>
            <family val="2"/>
          </rPr>
          <t>Target population in this cell is higher than entire population of this age group in the district. Please correct.</t>
        </r>
      </text>
    </comment>
    <comment ref="G464" authorId="0">
      <text>
        <r>
          <rPr>
            <sz val="8"/>
            <color indexed="81"/>
            <rFont val="Tahoma"/>
            <family val="2"/>
          </rPr>
          <t>Target population in this cell is higher than entire population of this age group in the district. Please correct.</t>
        </r>
      </text>
    </comment>
    <comment ref="G465" authorId="0">
      <text>
        <r>
          <rPr>
            <sz val="8"/>
            <color indexed="81"/>
            <rFont val="Tahoma"/>
            <family val="2"/>
          </rPr>
          <t>Target population in this cell is higher than entire population of this age group in the district. Please correct.</t>
        </r>
      </text>
    </comment>
    <comment ref="G466" authorId="0">
      <text>
        <r>
          <rPr>
            <sz val="8"/>
            <color indexed="81"/>
            <rFont val="Tahoma"/>
            <family val="2"/>
          </rPr>
          <t>Target population in this cell is higher than entire population of this age group in the district. Please correct.</t>
        </r>
      </text>
    </comment>
    <comment ref="G467" authorId="0">
      <text>
        <r>
          <rPr>
            <sz val="8"/>
            <color indexed="81"/>
            <rFont val="Tahoma"/>
            <family val="2"/>
          </rPr>
          <t>Target population in this cell is higher than entire population of this age group in the district. Please correct.</t>
        </r>
      </text>
    </comment>
    <comment ref="G468" authorId="0">
      <text>
        <r>
          <rPr>
            <sz val="8"/>
            <color indexed="81"/>
            <rFont val="Tahoma"/>
            <family val="2"/>
          </rPr>
          <t>Target population in this cell is higher than entire population of this age group in the district. Please correct.</t>
        </r>
      </text>
    </comment>
    <comment ref="G469" authorId="0">
      <text>
        <r>
          <rPr>
            <sz val="8"/>
            <color indexed="81"/>
            <rFont val="Tahoma"/>
            <family val="2"/>
          </rPr>
          <t>Target population in this cell is higher than entire population of this age group in the district. Please correct.</t>
        </r>
      </text>
    </comment>
    <comment ref="G470" authorId="0">
      <text>
        <r>
          <rPr>
            <sz val="8"/>
            <color indexed="81"/>
            <rFont val="Tahoma"/>
            <family val="2"/>
          </rPr>
          <t>Target population in this cell is higher than entire population of this age group in the district. Please correct.</t>
        </r>
      </text>
    </comment>
    <comment ref="G471" authorId="0">
      <text>
        <r>
          <rPr>
            <sz val="8"/>
            <color indexed="81"/>
            <rFont val="Tahoma"/>
            <family val="2"/>
          </rPr>
          <t>Target population in this cell is higher than entire population of this age group in the district. Please correct.</t>
        </r>
      </text>
    </comment>
    <comment ref="G472" authorId="0">
      <text>
        <r>
          <rPr>
            <sz val="8"/>
            <color indexed="81"/>
            <rFont val="Tahoma"/>
            <family val="2"/>
          </rPr>
          <t>Target population in this cell is higher than entire population of this age group in the district. Please correct.</t>
        </r>
      </text>
    </comment>
    <comment ref="G473" authorId="0">
      <text>
        <r>
          <rPr>
            <sz val="8"/>
            <color indexed="81"/>
            <rFont val="Tahoma"/>
            <family val="2"/>
          </rPr>
          <t>Target population in this cell is higher than entire population of this age group in the district. Please correct.</t>
        </r>
      </text>
    </comment>
    <comment ref="G474" authorId="0">
      <text>
        <r>
          <rPr>
            <sz val="8"/>
            <color indexed="81"/>
            <rFont val="Tahoma"/>
            <family val="2"/>
          </rPr>
          <t>Target population in this cell is higher than entire population of this age group in the district. Please correct.</t>
        </r>
      </text>
    </comment>
    <comment ref="G475" authorId="0">
      <text>
        <r>
          <rPr>
            <sz val="8"/>
            <color indexed="81"/>
            <rFont val="Tahoma"/>
            <family val="2"/>
          </rPr>
          <t>Target population in this cell is higher than entire population of this age group in the district. Please correct.</t>
        </r>
      </text>
    </comment>
    <comment ref="G476" authorId="0">
      <text>
        <r>
          <rPr>
            <sz val="8"/>
            <color indexed="81"/>
            <rFont val="Tahoma"/>
            <family val="2"/>
          </rPr>
          <t>Target population in this cell is higher than entire population of this age group in the district. Please correct.</t>
        </r>
      </text>
    </comment>
    <comment ref="G478" authorId="0">
      <text>
        <r>
          <rPr>
            <sz val="8"/>
            <color indexed="81"/>
            <rFont val="Tahoma"/>
            <family val="2"/>
          </rPr>
          <t>Target population in this cell is higher than entire population of this age group in the district. Please correct.</t>
        </r>
      </text>
    </comment>
    <comment ref="G480" authorId="0">
      <text>
        <r>
          <rPr>
            <sz val="8"/>
            <color indexed="81"/>
            <rFont val="Tahoma"/>
            <family val="2"/>
          </rPr>
          <t>Target population in this cell is higher than entire population of this age group in the district. Please correct.</t>
        </r>
      </text>
    </comment>
    <comment ref="G481" authorId="0">
      <text>
        <r>
          <rPr>
            <sz val="8"/>
            <color indexed="81"/>
            <rFont val="Tahoma"/>
            <family val="2"/>
          </rPr>
          <t>Target population in this cell is higher than entire population of this age group in the district. Please correct.</t>
        </r>
      </text>
    </comment>
    <comment ref="G482" authorId="0">
      <text>
        <r>
          <rPr>
            <sz val="8"/>
            <color indexed="81"/>
            <rFont val="Tahoma"/>
            <family val="2"/>
          </rPr>
          <t>Target population in this cell is higher than entire population of this age group in the district. Please correct.</t>
        </r>
      </text>
    </comment>
    <comment ref="G483" authorId="0">
      <text>
        <r>
          <rPr>
            <sz val="8"/>
            <color indexed="81"/>
            <rFont val="Tahoma"/>
            <family val="2"/>
          </rPr>
          <t>Target population in this cell is higher than entire population of this age group in the district. Please correct.</t>
        </r>
      </text>
    </comment>
    <comment ref="G484" authorId="0">
      <text>
        <r>
          <rPr>
            <sz val="8"/>
            <color indexed="81"/>
            <rFont val="Tahoma"/>
            <family val="2"/>
          </rPr>
          <t>Target population in this cell is higher than entire population of this age group in the district. Please correct.</t>
        </r>
      </text>
    </comment>
    <comment ref="G485" authorId="0">
      <text>
        <r>
          <rPr>
            <sz val="8"/>
            <color indexed="81"/>
            <rFont val="Tahoma"/>
            <family val="2"/>
          </rPr>
          <t>Target population in this cell is higher than entire population of this age group in the district. Please correct.</t>
        </r>
      </text>
    </comment>
    <comment ref="G488" authorId="0">
      <text>
        <r>
          <rPr>
            <sz val="8"/>
            <color indexed="81"/>
            <rFont val="Tahoma"/>
            <family val="2"/>
          </rPr>
          <t>Target population in this cell is higher than entire population of this age group in the district. Please correct.</t>
        </r>
      </text>
    </comment>
    <comment ref="G564" authorId="0">
      <text>
        <r>
          <rPr>
            <sz val="8"/>
            <color indexed="81"/>
            <rFont val="Tahoma"/>
            <family val="2"/>
          </rPr>
          <t>Target population in this cell is higher than entire population of this age group in the district. Please correct.</t>
        </r>
      </text>
    </comment>
    <comment ref="G565" authorId="0">
      <text>
        <r>
          <rPr>
            <sz val="8"/>
            <color indexed="81"/>
            <rFont val="Tahoma"/>
            <family val="2"/>
          </rPr>
          <t>Target population in this cell is higher than entire population of this age group in the district. Please correct.</t>
        </r>
      </text>
    </comment>
    <comment ref="F567" authorId="0">
      <text>
        <r>
          <rPr>
            <sz val="8"/>
            <color indexed="81"/>
            <rFont val="Tahoma"/>
            <family val="2"/>
          </rPr>
          <t>This district is not targeted with PC, but target population is entered in the cell. Please correct.</t>
        </r>
      </text>
    </comment>
    <comment ref="G567" authorId="0">
      <text>
        <r>
          <rPr>
            <sz val="8"/>
            <color indexed="81"/>
            <rFont val="Tahoma"/>
            <family val="2"/>
          </rPr>
          <t>This district is not targeted with PC, but target population is entered in the cell. Please correct.</t>
        </r>
      </text>
    </comment>
    <comment ref="G568" authorId="0">
      <text>
        <r>
          <rPr>
            <sz val="8"/>
            <color indexed="81"/>
            <rFont val="Tahoma"/>
            <family val="2"/>
          </rPr>
          <t>Target population in this cell is higher than entire population of this age group in the district. Please correct.</t>
        </r>
      </text>
    </comment>
    <comment ref="G572" authorId="0">
      <text>
        <r>
          <rPr>
            <sz val="8"/>
            <color indexed="81"/>
            <rFont val="Tahoma"/>
            <family val="2"/>
          </rPr>
          <t>Target population in this cell is higher than entire population of this age group in the district. Please correct.</t>
        </r>
      </text>
    </comment>
    <comment ref="G576" authorId="0">
      <text>
        <r>
          <rPr>
            <sz val="8"/>
            <color indexed="81"/>
            <rFont val="Tahoma"/>
            <family val="2"/>
          </rPr>
          <t>Target population in this cell is higher than entire population of this age group in the district. Please correct.</t>
        </r>
      </text>
    </comment>
    <comment ref="G577" authorId="0">
      <text>
        <r>
          <rPr>
            <sz val="8"/>
            <color indexed="81"/>
            <rFont val="Tahoma"/>
            <family val="2"/>
          </rPr>
          <t>Target population in this cell is higher than entire population of this age group in the district. Please correct.</t>
        </r>
      </text>
    </comment>
    <comment ref="G581" authorId="0">
      <text>
        <r>
          <rPr>
            <sz val="8"/>
            <color indexed="81"/>
            <rFont val="Tahoma"/>
            <family val="2"/>
          </rPr>
          <t>Target population in this cell is higher than entire population of this age group in the district. Please correct.</t>
        </r>
      </text>
    </comment>
    <comment ref="G583" authorId="0">
      <text>
        <r>
          <rPr>
            <sz val="8"/>
            <color indexed="81"/>
            <rFont val="Tahoma"/>
            <family val="2"/>
          </rPr>
          <t>Target population in this cell is higher than entire population of this age group in the district. Please correct.</t>
        </r>
      </text>
    </comment>
    <comment ref="G584" authorId="0">
      <text>
        <r>
          <rPr>
            <sz val="8"/>
            <color indexed="81"/>
            <rFont val="Tahoma"/>
            <family val="2"/>
          </rPr>
          <t>Target population in this cell is higher than entire population of this age group in the district. Please correct.</t>
        </r>
      </text>
    </comment>
    <comment ref="G585" authorId="0">
      <text>
        <r>
          <rPr>
            <sz val="8"/>
            <color indexed="81"/>
            <rFont val="Tahoma"/>
            <family val="2"/>
          </rPr>
          <t>Target population in this cell is higher than entire population of this age group in the district. Please correct.</t>
        </r>
      </text>
    </comment>
    <comment ref="G586" authorId="0">
      <text>
        <r>
          <rPr>
            <sz val="8"/>
            <color indexed="81"/>
            <rFont val="Tahoma"/>
            <family val="2"/>
          </rPr>
          <t>Target population in this cell is higher than entire population of this age group in the district. Please correct.</t>
        </r>
      </text>
    </comment>
    <comment ref="G587" authorId="0">
      <text>
        <r>
          <rPr>
            <sz val="8"/>
            <color indexed="81"/>
            <rFont val="Tahoma"/>
            <family val="2"/>
          </rPr>
          <t>Target population in this cell is higher than entire population of this age group in the district. Please correct.</t>
        </r>
      </text>
    </comment>
    <comment ref="G588" authorId="0">
      <text>
        <r>
          <rPr>
            <sz val="8"/>
            <color indexed="81"/>
            <rFont val="Tahoma"/>
            <family val="2"/>
          </rPr>
          <t>Target population in this cell is higher than entire population of this age group in the district. Please correct.</t>
        </r>
      </text>
    </comment>
    <comment ref="G589" authorId="0">
      <text>
        <r>
          <rPr>
            <sz val="8"/>
            <color indexed="81"/>
            <rFont val="Tahoma"/>
            <family val="2"/>
          </rPr>
          <t>Target population in this cell is higher than entire population of this age group in the district. Please correct.</t>
        </r>
      </text>
    </comment>
    <comment ref="G590" authorId="0">
      <text>
        <r>
          <rPr>
            <sz val="8"/>
            <color indexed="81"/>
            <rFont val="Tahoma"/>
            <family val="2"/>
          </rPr>
          <t>Target population in this cell is higher than entire population of this age group in the district. Please correct.</t>
        </r>
      </text>
    </comment>
    <comment ref="G591" authorId="0">
      <text>
        <r>
          <rPr>
            <sz val="8"/>
            <color indexed="81"/>
            <rFont val="Tahoma"/>
            <family val="2"/>
          </rPr>
          <t>Target population in this cell is higher than entire population of this age group in the district. Please correct.</t>
        </r>
      </text>
    </comment>
    <comment ref="G592" authorId="0">
      <text>
        <r>
          <rPr>
            <sz val="8"/>
            <color indexed="81"/>
            <rFont val="Tahoma"/>
            <family val="2"/>
          </rPr>
          <t>Target population in this cell is higher than entire population of this age group in the district. Please correct.</t>
        </r>
      </text>
    </comment>
    <comment ref="G593" authorId="0">
      <text>
        <r>
          <rPr>
            <sz val="8"/>
            <color indexed="81"/>
            <rFont val="Tahoma"/>
            <family val="2"/>
          </rPr>
          <t>Target population in this cell is higher than entire population of this age group in the district. Please correct.</t>
        </r>
      </text>
    </comment>
    <comment ref="G594" authorId="0">
      <text>
        <r>
          <rPr>
            <sz val="8"/>
            <color indexed="81"/>
            <rFont val="Tahoma"/>
            <family val="2"/>
          </rPr>
          <t>Target population in this cell is higher than entire population of this age group in the district. Please correct.</t>
        </r>
      </text>
    </comment>
    <comment ref="G595" authorId="0">
      <text>
        <r>
          <rPr>
            <sz val="8"/>
            <color indexed="81"/>
            <rFont val="Tahoma"/>
            <family val="2"/>
          </rPr>
          <t>Target population in this cell is higher than entire population of this age group in the district. Please correct.</t>
        </r>
      </text>
    </comment>
    <comment ref="G596" authorId="0">
      <text>
        <r>
          <rPr>
            <sz val="8"/>
            <color indexed="81"/>
            <rFont val="Tahoma"/>
            <family val="2"/>
          </rPr>
          <t>Target population in this cell is higher than entire population of this age group in the district. Please correct.</t>
        </r>
      </text>
    </comment>
    <comment ref="G597" authorId="0">
      <text>
        <r>
          <rPr>
            <sz val="8"/>
            <color indexed="81"/>
            <rFont val="Tahoma"/>
            <family val="2"/>
          </rPr>
          <t>Target population in this cell is higher than entire population of this age group in the district. Please correct.</t>
        </r>
      </text>
    </comment>
    <comment ref="G598" authorId="0">
      <text>
        <r>
          <rPr>
            <sz val="8"/>
            <color indexed="81"/>
            <rFont val="Tahoma"/>
            <family val="2"/>
          </rPr>
          <t>Target population in this cell is higher than entire population of this age group in the district. Please correct.</t>
        </r>
      </text>
    </comment>
    <comment ref="G599" authorId="0">
      <text>
        <r>
          <rPr>
            <sz val="8"/>
            <color indexed="81"/>
            <rFont val="Tahoma"/>
            <family val="2"/>
          </rPr>
          <t>Target population in this cell is higher than entire population of this age group in the district. Please correct.</t>
        </r>
      </text>
    </comment>
    <comment ref="G600" authorId="0">
      <text>
        <r>
          <rPr>
            <sz val="8"/>
            <color indexed="81"/>
            <rFont val="Tahoma"/>
            <family val="2"/>
          </rPr>
          <t>Target population in this cell is higher than entire population of this age group in the district. Please correct.</t>
        </r>
      </text>
    </comment>
    <comment ref="G601" authorId="0">
      <text>
        <r>
          <rPr>
            <sz val="8"/>
            <color indexed="81"/>
            <rFont val="Tahoma"/>
            <family val="2"/>
          </rPr>
          <t>Target population in this cell is higher than entire population of this age group in the district. Please correct.</t>
        </r>
      </text>
    </comment>
    <comment ref="G602" authorId="0">
      <text>
        <r>
          <rPr>
            <sz val="8"/>
            <color indexed="81"/>
            <rFont val="Tahoma"/>
            <family val="2"/>
          </rPr>
          <t>Target population in this cell is higher than entire population of this age group in the district. Please correct.</t>
        </r>
      </text>
    </comment>
    <comment ref="G603" authorId="0">
      <text>
        <r>
          <rPr>
            <sz val="8"/>
            <color indexed="81"/>
            <rFont val="Tahoma"/>
            <family val="2"/>
          </rPr>
          <t>Target population in this cell is higher than entire population of this age group in the district. Please correct.</t>
        </r>
      </text>
    </comment>
    <comment ref="G604" authorId="0">
      <text>
        <r>
          <rPr>
            <sz val="8"/>
            <color indexed="81"/>
            <rFont val="Tahoma"/>
            <family val="2"/>
          </rPr>
          <t>Target population in this cell is higher than entire population of this age group in the district. Please correct.</t>
        </r>
      </text>
    </comment>
    <comment ref="G605" authorId="0">
      <text>
        <r>
          <rPr>
            <sz val="8"/>
            <color indexed="81"/>
            <rFont val="Tahoma"/>
            <family val="2"/>
          </rPr>
          <t>Target population in this cell is higher than entire population of this age group in the district. Please correct.</t>
        </r>
      </text>
    </comment>
    <comment ref="G607" authorId="0">
      <text>
        <r>
          <rPr>
            <sz val="8"/>
            <color indexed="81"/>
            <rFont val="Tahoma"/>
            <family val="2"/>
          </rPr>
          <t>Target population in this cell is higher than entire population of this age group in the district. Please correct.</t>
        </r>
      </text>
    </comment>
    <comment ref="G608" authorId="0">
      <text>
        <r>
          <rPr>
            <sz val="8"/>
            <color indexed="81"/>
            <rFont val="Tahoma"/>
            <family val="2"/>
          </rPr>
          <t>Target population in this cell is higher than entire population of this age group in the district. Please correct.</t>
        </r>
      </text>
    </comment>
    <comment ref="G609" authorId="0">
      <text>
        <r>
          <rPr>
            <sz val="8"/>
            <color indexed="81"/>
            <rFont val="Tahoma"/>
            <family val="2"/>
          </rPr>
          <t>Target population in this cell is higher than entire population of this age group in the district. Please correct.</t>
        </r>
      </text>
    </comment>
    <comment ref="G610" authorId="0">
      <text>
        <r>
          <rPr>
            <sz val="8"/>
            <color indexed="81"/>
            <rFont val="Tahoma"/>
            <family val="2"/>
          </rPr>
          <t>Target population in this cell is higher than entire population of this age group in the district. Please correct.</t>
        </r>
      </text>
    </comment>
    <comment ref="G611" authorId="0">
      <text>
        <r>
          <rPr>
            <sz val="8"/>
            <color indexed="81"/>
            <rFont val="Tahoma"/>
            <family val="2"/>
          </rPr>
          <t>Target population in this cell is higher than entire population of this age group in the district. Please correct.</t>
        </r>
      </text>
    </comment>
    <comment ref="G612" authorId="0">
      <text>
        <r>
          <rPr>
            <sz val="8"/>
            <color indexed="81"/>
            <rFont val="Tahoma"/>
            <family val="2"/>
          </rPr>
          <t>Target population in this cell is higher than entire population of this age group in the district. Please correct.</t>
        </r>
      </text>
    </comment>
    <comment ref="G613" authorId="0">
      <text>
        <r>
          <rPr>
            <sz val="8"/>
            <color indexed="81"/>
            <rFont val="Tahoma"/>
            <family val="2"/>
          </rPr>
          <t>Target population in this cell is higher than entire population of this age group in the district. Please correct.</t>
        </r>
      </text>
    </comment>
    <comment ref="G614" authorId="0">
      <text>
        <r>
          <rPr>
            <sz val="8"/>
            <color indexed="81"/>
            <rFont val="Tahoma"/>
            <family val="2"/>
          </rPr>
          <t>Target population in this cell is higher than entire population of this age group in the district. Please correct.</t>
        </r>
      </text>
    </comment>
    <comment ref="G615" authorId="0">
      <text>
        <r>
          <rPr>
            <sz val="8"/>
            <color indexed="81"/>
            <rFont val="Tahoma"/>
            <family val="2"/>
          </rPr>
          <t>Target population in this cell is higher than entire population of this age group in the district. Please correct.</t>
        </r>
      </text>
    </comment>
    <comment ref="G616" authorId="0">
      <text>
        <r>
          <rPr>
            <sz val="8"/>
            <color indexed="81"/>
            <rFont val="Tahoma"/>
            <family val="2"/>
          </rPr>
          <t>Target population in this cell is higher than entire population of this age group in the district. Please correct.</t>
        </r>
      </text>
    </comment>
    <comment ref="G617" authorId="0">
      <text>
        <r>
          <rPr>
            <sz val="8"/>
            <color indexed="81"/>
            <rFont val="Tahoma"/>
            <family val="2"/>
          </rPr>
          <t>Target population in this cell is higher than entire population of this age group in the district. Please correct.</t>
        </r>
      </text>
    </comment>
    <comment ref="G618" authorId="0">
      <text>
        <r>
          <rPr>
            <sz val="8"/>
            <color indexed="81"/>
            <rFont val="Tahoma"/>
            <family val="2"/>
          </rPr>
          <t>Target population in this cell is higher than entire population of this age group in the district. Please correct.</t>
        </r>
      </text>
    </comment>
    <comment ref="G619" authorId="0">
      <text>
        <r>
          <rPr>
            <sz val="8"/>
            <color indexed="81"/>
            <rFont val="Tahoma"/>
            <family val="2"/>
          </rPr>
          <t>Target population in this cell is higher than entire population of this age group in the district. Please correct.</t>
        </r>
      </text>
    </comment>
    <comment ref="G620" authorId="0">
      <text>
        <r>
          <rPr>
            <sz val="8"/>
            <color indexed="81"/>
            <rFont val="Tahoma"/>
            <family val="2"/>
          </rPr>
          <t>Target population in this cell is higher than entire population of this age group in the district. Please correct.</t>
        </r>
      </text>
    </comment>
    <comment ref="G621" authorId="0">
      <text>
        <r>
          <rPr>
            <sz val="8"/>
            <color indexed="81"/>
            <rFont val="Tahoma"/>
            <family val="2"/>
          </rPr>
          <t>Target population in this cell is higher than entire population of this age group in the district. Please correct.</t>
        </r>
      </text>
    </comment>
    <comment ref="G622" authorId="0">
      <text>
        <r>
          <rPr>
            <sz val="8"/>
            <color indexed="81"/>
            <rFont val="Tahoma"/>
            <family val="2"/>
          </rPr>
          <t>Target population in this cell is higher than entire population of this age group in the district. Please correct.</t>
        </r>
      </text>
    </comment>
    <comment ref="G623" authorId="0">
      <text>
        <r>
          <rPr>
            <sz val="8"/>
            <color indexed="81"/>
            <rFont val="Tahoma"/>
            <family val="2"/>
          </rPr>
          <t>Target population in this cell is higher than entire population of this age group in the district. Please correct.</t>
        </r>
      </text>
    </comment>
    <comment ref="G675" authorId="0">
      <text>
        <r>
          <rPr>
            <sz val="8"/>
            <color indexed="81"/>
            <rFont val="Tahoma"/>
            <family val="2"/>
          </rPr>
          <t>Target population in this cell is higher than entire population of this age group in the district. Please correct.</t>
        </r>
      </text>
    </comment>
    <comment ref="G676" authorId="0">
      <text>
        <r>
          <rPr>
            <sz val="8"/>
            <color indexed="81"/>
            <rFont val="Tahoma"/>
            <family val="2"/>
          </rPr>
          <t>Target population in this cell is higher than entire population of this age group in the district. Please correct.</t>
        </r>
      </text>
    </comment>
    <comment ref="G677" authorId="0">
      <text>
        <r>
          <rPr>
            <sz val="8"/>
            <color indexed="81"/>
            <rFont val="Tahoma"/>
            <family val="2"/>
          </rPr>
          <t>Target population in this cell is higher than entire population of this age group in the district. Please correct.</t>
        </r>
      </text>
    </comment>
    <comment ref="G678" authorId="0">
      <text>
        <r>
          <rPr>
            <sz val="8"/>
            <color indexed="81"/>
            <rFont val="Tahoma"/>
            <family val="2"/>
          </rPr>
          <t>Target population in this cell is higher than entire population of this age group in the district. Please correct.</t>
        </r>
      </text>
    </comment>
    <comment ref="G679" authorId="0">
      <text>
        <r>
          <rPr>
            <sz val="8"/>
            <color indexed="81"/>
            <rFont val="Tahoma"/>
            <family val="2"/>
          </rPr>
          <t>Target population in this cell is higher than entire population of this age group in the district. Please correct.</t>
        </r>
      </text>
    </comment>
    <comment ref="G680" authorId="0">
      <text>
        <r>
          <rPr>
            <sz val="8"/>
            <color indexed="81"/>
            <rFont val="Tahoma"/>
            <family val="2"/>
          </rPr>
          <t>Target population in this cell is higher than entire population of this age group in the district. Please correct.</t>
        </r>
      </text>
    </comment>
    <comment ref="G681" authorId="0">
      <text>
        <r>
          <rPr>
            <sz val="8"/>
            <color indexed="81"/>
            <rFont val="Tahoma"/>
            <family val="2"/>
          </rPr>
          <t>Target population in this cell is higher than entire population of this age group in the district. Please correct.</t>
        </r>
      </text>
    </comment>
    <comment ref="G682" authorId="0">
      <text>
        <r>
          <rPr>
            <sz val="8"/>
            <color indexed="81"/>
            <rFont val="Tahoma"/>
            <family val="2"/>
          </rPr>
          <t>Target population in this cell is higher than entire population of this age group in the district. Please correct.</t>
        </r>
      </text>
    </comment>
    <comment ref="G683" authorId="0">
      <text>
        <r>
          <rPr>
            <sz val="8"/>
            <color indexed="81"/>
            <rFont val="Tahoma"/>
            <family val="2"/>
          </rPr>
          <t>Target population in this cell is higher than entire population of this age group in the district. Please correct.</t>
        </r>
      </text>
    </comment>
    <comment ref="G684" authorId="0">
      <text>
        <r>
          <rPr>
            <sz val="8"/>
            <color indexed="81"/>
            <rFont val="Tahoma"/>
            <family val="2"/>
          </rPr>
          <t>Target population in this cell is higher than entire population of this age group in the district. Please correct.</t>
        </r>
      </text>
    </comment>
    <comment ref="G685" authorId="0">
      <text>
        <r>
          <rPr>
            <sz val="8"/>
            <color indexed="81"/>
            <rFont val="Tahoma"/>
            <family val="2"/>
          </rPr>
          <t>Target population in this cell is higher than entire population of this age group in the district. Please correct.</t>
        </r>
      </text>
    </comment>
    <comment ref="G694" authorId="0">
      <text>
        <r>
          <rPr>
            <sz val="8"/>
            <color indexed="81"/>
            <rFont val="Tahoma"/>
            <family val="2"/>
          </rPr>
          <t>Target population in this cell is higher than entire population of this age group in the district. Please correct.</t>
        </r>
      </text>
    </comment>
    <comment ref="G695" authorId="0">
      <text>
        <r>
          <rPr>
            <sz val="8"/>
            <color indexed="81"/>
            <rFont val="Tahoma"/>
            <family val="2"/>
          </rPr>
          <t>Target population in this cell is higher than entire population of this age group in the district. Please correct.</t>
        </r>
      </text>
    </comment>
    <comment ref="G700" authorId="0">
      <text>
        <r>
          <rPr>
            <sz val="8"/>
            <color indexed="81"/>
            <rFont val="Tahoma"/>
            <family val="2"/>
          </rPr>
          <t>Target population in this cell is higher than entire population of this age group in the district. Please correct.</t>
        </r>
      </text>
    </comment>
    <comment ref="G701" authorId="0">
      <text>
        <r>
          <rPr>
            <sz val="8"/>
            <color indexed="81"/>
            <rFont val="Tahoma"/>
            <family val="2"/>
          </rPr>
          <t>Target population in this cell is higher than entire population of this age group in the district. Please correct.</t>
        </r>
      </text>
    </comment>
    <comment ref="G702" authorId="0">
      <text>
        <r>
          <rPr>
            <sz val="8"/>
            <color indexed="81"/>
            <rFont val="Tahoma"/>
            <family val="2"/>
          </rPr>
          <t>Target population in this cell is higher than entire population of this age group in the district. Please correct.</t>
        </r>
      </text>
    </comment>
    <comment ref="G703" authorId="0">
      <text>
        <r>
          <rPr>
            <sz val="8"/>
            <color indexed="81"/>
            <rFont val="Tahoma"/>
            <family val="2"/>
          </rPr>
          <t>Target population in this cell is higher than entire population of this age group in the district. Please correct.</t>
        </r>
      </text>
    </comment>
    <comment ref="G704" authorId="0">
      <text>
        <r>
          <rPr>
            <sz val="8"/>
            <color indexed="81"/>
            <rFont val="Tahoma"/>
            <family val="2"/>
          </rPr>
          <t>Target population in this cell is higher than entire population of this age group in the district. Please correct.</t>
        </r>
      </text>
    </comment>
    <comment ref="G705" authorId="0">
      <text>
        <r>
          <rPr>
            <sz val="8"/>
            <color indexed="81"/>
            <rFont val="Tahoma"/>
            <family val="2"/>
          </rPr>
          <t>Target population in this cell is higher than entire population of this age group in the district. Please correct.</t>
        </r>
      </text>
    </comment>
    <comment ref="G762" authorId="0">
      <text>
        <r>
          <rPr>
            <sz val="8"/>
            <color indexed="81"/>
            <rFont val="Tahoma"/>
            <family val="2"/>
          </rPr>
          <t>Target population in this cell is higher than entire population of this age group in the district. Please correct.</t>
        </r>
      </text>
    </comment>
  </commentList>
</comments>
</file>

<file path=xl/comments6.xml><?xml version="1.0" encoding="utf-8"?>
<comments xmlns="http://schemas.openxmlformats.org/spreadsheetml/2006/main">
  <authors>
    <author>MIKHAILOV, Alexei</author>
  </authors>
  <commentList>
    <comment ref="H87" authorId="0">
      <text>
        <r>
          <rPr>
            <sz val="8"/>
            <color indexed="81"/>
            <rFont val="Tahoma"/>
            <family val="2"/>
          </rPr>
          <t>This district is targeted with PC, but target population is not available in the cell. Please correct.</t>
        </r>
      </text>
    </comment>
    <comment ref="H94" authorId="0">
      <text>
        <r>
          <rPr>
            <sz val="8"/>
            <color indexed="81"/>
            <rFont val="Tahoma"/>
            <family val="2"/>
          </rPr>
          <t>This district is targeted with PC, but target population is not available in the cell. Please correct.</t>
        </r>
      </text>
    </comment>
    <comment ref="H100" authorId="0">
      <text>
        <r>
          <rPr>
            <sz val="8"/>
            <color indexed="81"/>
            <rFont val="Tahoma"/>
            <family val="2"/>
          </rPr>
          <t>This district is targeted with PC, but target population is not available in the cell. Please correct.</t>
        </r>
      </text>
    </comment>
    <comment ref="H101" authorId="0">
      <text>
        <r>
          <rPr>
            <sz val="8"/>
            <color indexed="81"/>
            <rFont val="Tahoma"/>
            <family val="2"/>
          </rPr>
          <t>This district is targeted with PC, but target population is not available in the cell. Please correct.</t>
        </r>
      </text>
    </comment>
    <comment ref="H108" authorId="0">
      <text>
        <r>
          <rPr>
            <sz val="8"/>
            <color indexed="81"/>
            <rFont val="Tahoma"/>
            <family val="2"/>
          </rPr>
          <t>This district is targeted with PC, but target population is not available in the cell. Please correct.</t>
        </r>
      </text>
    </comment>
    <comment ref="H199" authorId="0">
      <text>
        <r>
          <rPr>
            <sz val="8"/>
            <color indexed="81"/>
            <rFont val="Tahoma"/>
            <family val="2"/>
          </rPr>
          <t>This district is targeted with PC, but target population is not available in the cell. Please correct.</t>
        </r>
      </text>
    </comment>
    <comment ref="H205" authorId="0">
      <text>
        <r>
          <rPr>
            <sz val="8"/>
            <color indexed="81"/>
            <rFont val="Tahoma"/>
            <family val="2"/>
          </rPr>
          <t>This district is targeted with PC, but target population is not available in the cell. Please correct.</t>
        </r>
      </text>
    </comment>
    <comment ref="H279" authorId="0">
      <text>
        <r>
          <rPr>
            <sz val="8"/>
            <color indexed="81"/>
            <rFont val="Tahoma"/>
            <family val="2"/>
          </rPr>
          <t>Target population in this cell is higher than entire population of this age group in the district. Please correct.</t>
        </r>
      </text>
    </comment>
    <comment ref="H288" authorId="0">
      <text>
        <r>
          <rPr>
            <sz val="8"/>
            <color indexed="81"/>
            <rFont val="Tahoma"/>
            <family val="2"/>
          </rPr>
          <t>Target population in this cell is higher than entire population of this age group in the district. Please correct.</t>
        </r>
      </text>
    </comment>
    <comment ref="H394" authorId="0">
      <text>
        <r>
          <rPr>
            <sz val="8"/>
            <color indexed="81"/>
            <rFont val="Tahoma"/>
            <family val="2"/>
          </rPr>
          <t>Target population in this cell is higher than entire population of this age group in the district. Please correct.</t>
        </r>
      </text>
    </comment>
    <comment ref="H413" authorId="0">
      <text>
        <r>
          <rPr>
            <sz val="8"/>
            <color indexed="81"/>
            <rFont val="Tahoma"/>
            <family val="2"/>
          </rPr>
          <t>This district is targeted with PC, but target population is not available in the cell. Please correct.</t>
        </r>
      </text>
    </comment>
    <comment ref="H429" authorId="0">
      <text>
        <r>
          <rPr>
            <sz val="8"/>
            <color indexed="81"/>
            <rFont val="Tahoma"/>
            <family val="2"/>
          </rPr>
          <t>Target population in this cell is higher than entire population of this age group in the district. Please correct.</t>
        </r>
      </text>
    </comment>
    <comment ref="H430" authorId="0">
      <text>
        <r>
          <rPr>
            <sz val="8"/>
            <color indexed="81"/>
            <rFont val="Tahoma"/>
            <family val="2"/>
          </rPr>
          <t>Target population in this cell is higher than entire population of this age group in the district. Please correct.</t>
        </r>
      </text>
    </comment>
    <comment ref="H545" authorId="0">
      <text>
        <r>
          <rPr>
            <sz val="8"/>
            <color indexed="81"/>
            <rFont val="Tahoma"/>
            <family val="2"/>
          </rPr>
          <t>Target population in this cell is higher than entire population of this age group in the district. Please correct.</t>
        </r>
      </text>
    </comment>
    <comment ref="H600" authorId="0">
      <text>
        <r>
          <rPr>
            <sz val="8"/>
            <color indexed="81"/>
            <rFont val="Tahoma"/>
            <family val="2"/>
          </rPr>
          <t>Target population in this cell is higher than entire population of this age group in the district. Please correct.</t>
        </r>
      </text>
    </comment>
    <comment ref="H754" authorId="0">
      <text>
        <r>
          <rPr>
            <sz val="8"/>
            <color indexed="81"/>
            <rFont val="Tahoma"/>
            <family val="2"/>
          </rPr>
          <t>Target population in this cell is higher than entire population of this age group in the district. Please correct.</t>
        </r>
      </text>
    </comment>
  </commentList>
</comments>
</file>

<file path=xl/comments7.xml><?xml version="1.0" encoding="utf-8"?>
<comments xmlns="http://schemas.openxmlformats.org/spreadsheetml/2006/main">
  <authors>
    <author>MIKHAILOV, Alexei</author>
  </authors>
  <commentList>
    <comment ref="M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 ref="H40" authorId="0">
      <text>
        <r>
          <rPr>
            <sz val="8"/>
            <color indexed="81"/>
            <rFont val="Tahoma"/>
            <family val="2"/>
          </rPr>
          <t>If Adults are targeted with PC, please add target population. If not, ignore.</t>
        </r>
      </text>
    </comment>
    <comment ref="G69" authorId="0">
      <text>
        <r>
          <rPr>
            <sz val="8"/>
            <color indexed="81"/>
            <rFont val="Tahoma"/>
            <family val="2"/>
          </rPr>
          <t>Target population in this cell is higher than entire population of this age group in the district. Please correct.</t>
        </r>
      </text>
    </comment>
    <comment ref="H69" authorId="0">
      <text>
        <r>
          <rPr>
            <sz val="8"/>
            <color indexed="81"/>
            <rFont val="Tahoma"/>
            <family val="2"/>
          </rPr>
          <t>If Adults are targeted with PC, please add target population. If not, ignore.</t>
        </r>
      </text>
    </comment>
    <comment ref="H114" authorId="0">
      <text>
        <r>
          <rPr>
            <sz val="8"/>
            <color indexed="81"/>
            <rFont val="Tahoma"/>
            <family val="2"/>
          </rPr>
          <t>If Adults are targeted with PC, please add target population. If not, ignore.</t>
        </r>
      </text>
    </comment>
    <comment ref="H120" authorId="0">
      <text>
        <r>
          <rPr>
            <sz val="8"/>
            <color indexed="81"/>
            <rFont val="Tahoma"/>
            <family val="2"/>
          </rPr>
          <t>If Adults are targeted with PC, please add target population. If not, ignore.</t>
        </r>
      </text>
    </comment>
    <comment ref="G121" authorId="0">
      <text>
        <r>
          <rPr>
            <sz val="8"/>
            <color indexed="81"/>
            <rFont val="Tahoma"/>
            <family val="2"/>
          </rPr>
          <t>Target population in this cell is higher than entire population of this age group in the district. Please correct.</t>
        </r>
      </text>
    </comment>
    <comment ref="H121" authorId="0">
      <text>
        <r>
          <rPr>
            <sz val="8"/>
            <color indexed="81"/>
            <rFont val="Tahoma"/>
            <family val="2"/>
          </rPr>
          <t>If Adults are targeted with PC, please add target population. If not, ignore.</t>
        </r>
      </text>
    </comment>
    <comment ref="G122" authorId="0">
      <text>
        <r>
          <rPr>
            <sz val="8"/>
            <color indexed="81"/>
            <rFont val="Tahoma"/>
            <family val="2"/>
          </rPr>
          <t>Target population in this cell is higher than entire population of this age group in the district. Please correct.</t>
        </r>
      </text>
    </comment>
    <comment ref="H122" authorId="0">
      <text>
        <r>
          <rPr>
            <sz val="8"/>
            <color indexed="81"/>
            <rFont val="Tahoma"/>
            <family val="2"/>
          </rPr>
          <t>If Adults are targeted with PC, please add target population. If not, ignore.</t>
        </r>
      </text>
    </comment>
    <comment ref="H130" authorId="0">
      <text>
        <r>
          <rPr>
            <sz val="8"/>
            <color indexed="81"/>
            <rFont val="Tahoma"/>
            <family val="2"/>
          </rPr>
          <t>If Adults are targeted with PC, please add target population. If not, ignore.</t>
        </r>
      </text>
    </comment>
    <comment ref="H131" authorId="0">
      <text>
        <r>
          <rPr>
            <sz val="8"/>
            <color indexed="81"/>
            <rFont val="Tahoma"/>
            <family val="2"/>
          </rPr>
          <t>If Adults are targeted with PC, please add target population. If not, ignore.</t>
        </r>
      </text>
    </comment>
    <comment ref="G146" authorId="0">
      <text>
        <r>
          <rPr>
            <sz val="8"/>
            <color indexed="81"/>
            <rFont val="Tahoma"/>
            <family val="2"/>
          </rPr>
          <t>Target population in this cell is higher than entire population of this age group in the district. Please correct.</t>
        </r>
      </text>
    </comment>
    <comment ref="H146" authorId="0">
      <text>
        <r>
          <rPr>
            <sz val="8"/>
            <color indexed="81"/>
            <rFont val="Tahoma"/>
            <family val="2"/>
          </rPr>
          <t>If Adults are targeted with PC, please add target population. If not, ignore.</t>
        </r>
      </text>
    </comment>
    <comment ref="H148" authorId="0">
      <text>
        <r>
          <rPr>
            <sz val="8"/>
            <color indexed="81"/>
            <rFont val="Tahoma"/>
            <family val="2"/>
          </rPr>
          <t>If Adults are targeted with PC, please add target population. If not, ignore.</t>
        </r>
      </text>
    </comment>
    <comment ref="H149" authorId="0">
      <text>
        <r>
          <rPr>
            <sz val="8"/>
            <color indexed="81"/>
            <rFont val="Tahoma"/>
            <family val="2"/>
          </rPr>
          <t>If Adults are targeted with PC, please add target population. If not, ignore.</t>
        </r>
      </text>
    </comment>
    <comment ref="H151" authorId="0">
      <text>
        <r>
          <rPr>
            <sz val="8"/>
            <color indexed="81"/>
            <rFont val="Tahoma"/>
            <family val="2"/>
          </rPr>
          <t>If Adults are targeted with PC, please add target population. If not, ignore.</t>
        </r>
      </text>
    </comment>
    <comment ref="H152" authorId="0">
      <text>
        <r>
          <rPr>
            <sz val="8"/>
            <color indexed="81"/>
            <rFont val="Tahoma"/>
            <family val="2"/>
          </rPr>
          <t>If Adults are targeted with PC, please add target population. If not, ignore.</t>
        </r>
      </text>
    </comment>
    <comment ref="H153" authorId="0">
      <text>
        <r>
          <rPr>
            <sz val="8"/>
            <color indexed="81"/>
            <rFont val="Tahoma"/>
            <family val="2"/>
          </rPr>
          <t>If Adults are targeted with PC, please add target population. If not, ignore.</t>
        </r>
      </text>
    </comment>
    <comment ref="H170" authorId="0">
      <text>
        <r>
          <rPr>
            <sz val="8"/>
            <color indexed="81"/>
            <rFont val="Tahoma"/>
            <family val="2"/>
          </rPr>
          <t>If Adults are targeted with PC, please add target population. If not, ignore.</t>
        </r>
      </text>
    </comment>
    <comment ref="H178" authorId="0">
      <text>
        <r>
          <rPr>
            <sz val="8"/>
            <color indexed="81"/>
            <rFont val="Tahoma"/>
            <family val="2"/>
          </rPr>
          <t>If Adults are targeted with PC, please add target population. If not, ignore.</t>
        </r>
      </text>
    </comment>
    <comment ref="H186" authorId="0">
      <text>
        <r>
          <rPr>
            <sz val="8"/>
            <color indexed="81"/>
            <rFont val="Tahoma"/>
            <family val="2"/>
          </rPr>
          <t>If Adults are targeted with PC, please add target population. If not, ignore.</t>
        </r>
      </text>
    </comment>
    <comment ref="H191" authorId="0">
      <text>
        <r>
          <rPr>
            <sz val="8"/>
            <color indexed="81"/>
            <rFont val="Tahoma"/>
            <family val="2"/>
          </rPr>
          <t>If Adults are targeted with PC, please add target population. If not, ignore.</t>
        </r>
      </text>
    </comment>
    <comment ref="H216" authorId="0">
      <text>
        <r>
          <rPr>
            <sz val="8"/>
            <color indexed="81"/>
            <rFont val="Tahoma"/>
            <family val="2"/>
          </rPr>
          <t>If Adults are targeted with PC, please add target population. If not, ignore.</t>
        </r>
      </text>
    </comment>
    <comment ref="H221" authorId="0">
      <text>
        <r>
          <rPr>
            <sz val="8"/>
            <color indexed="81"/>
            <rFont val="Tahoma"/>
            <family val="2"/>
          </rPr>
          <t>If Adults are targeted with PC, please add target population. If not, ignore.</t>
        </r>
      </text>
    </comment>
    <comment ref="H224" authorId="0">
      <text>
        <r>
          <rPr>
            <sz val="8"/>
            <color indexed="81"/>
            <rFont val="Tahoma"/>
            <family val="2"/>
          </rPr>
          <t>If Adults are targeted with PC, please add target population. If not, ignore.</t>
        </r>
      </text>
    </comment>
    <comment ref="H227" authorId="0">
      <text>
        <r>
          <rPr>
            <sz val="8"/>
            <color indexed="81"/>
            <rFont val="Tahoma"/>
            <family val="2"/>
          </rPr>
          <t>If Adults are targeted with PC, please add target population. If not, ignore.</t>
        </r>
      </text>
    </comment>
    <comment ref="H228" authorId="0">
      <text>
        <r>
          <rPr>
            <sz val="8"/>
            <color indexed="81"/>
            <rFont val="Tahoma"/>
            <family val="2"/>
          </rPr>
          <t>If Adults are targeted with PC, please add target population. If not, ignore.</t>
        </r>
      </text>
    </comment>
    <comment ref="H233" authorId="0">
      <text>
        <r>
          <rPr>
            <sz val="8"/>
            <color indexed="81"/>
            <rFont val="Tahoma"/>
            <family val="2"/>
          </rPr>
          <t>If Adults are targeted with PC, please add target population. If not, ignore.</t>
        </r>
      </text>
    </comment>
    <comment ref="H234" authorId="0">
      <text>
        <r>
          <rPr>
            <sz val="8"/>
            <color indexed="81"/>
            <rFont val="Tahoma"/>
            <family val="2"/>
          </rPr>
          <t>If Adults are targeted with PC, please add target population. If not, ignore.</t>
        </r>
      </text>
    </comment>
    <comment ref="H237" authorId="0">
      <text>
        <r>
          <rPr>
            <sz val="8"/>
            <color indexed="81"/>
            <rFont val="Tahoma"/>
            <family val="2"/>
          </rPr>
          <t>If Adults are targeted with PC, please add target population. If not, ignore.</t>
        </r>
      </text>
    </comment>
    <comment ref="H238" authorId="0">
      <text>
        <r>
          <rPr>
            <sz val="8"/>
            <color indexed="81"/>
            <rFont val="Tahoma"/>
            <family val="2"/>
          </rPr>
          <t>If Adults are targeted with PC, please add target population. If not, ignore.</t>
        </r>
      </text>
    </comment>
    <comment ref="H239" authorId="0">
      <text>
        <r>
          <rPr>
            <sz val="8"/>
            <color indexed="81"/>
            <rFont val="Tahoma"/>
            <family val="2"/>
          </rPr>
          <t>If Adults are targeted with PC, please add target population. If not, ignore.</t>
        </r>
      </text>
    </comment>
    <comment ref="H240" authorId="0">
      <text>
        <r>
          <rPr>
            <sz val="8"/>
            <color indexed="81"/>
            <rFont val="Tahoma"/>
            <family val="2"/>
          </rPr>
          <t>If Adults are targeted with PC, please add target population. If not, ignore.</t>
        </r>
      </text>
    </comment>
    <comment ref="H241" authorId="0">
      <text>
        <r>
          <rPr>
            <sz val="8"/>
            <color indexed="81"/>
            <rFont val="Tahoma"/>
            <family val="2"/>
          </rPr>
          <t>If Adults are targeted with PC, please add target population. If not, ignore.</t>
        </r>
      </text>
    </comment>
    <comment ref="H242" authorId="0">
      <text>
        <r>
          <rPr>
            <sz val="8"/>
            <color indexed="81"/>
            <rFont val="Tahoma"/>
            <family val="2"/>
          </rPr>
          <t>If Adults are targeted with PC, please add target population. If not, ignore.</t>
        </r>
      </text>
    </comment>
    <comment ref="H243" authorId="0">
      <text>
        <r>
          <rPr>
            <sz val="8"/>
            <color indexed="81"/>
            <rFont val="Tahoma"/>
            <family val="2"/>
          </rPr>
          <t>If Adults are targeted with PC, please add target population. If not, ignore.</t>
        </r>
      </text>
    </comment>
    <comment ref="H244" authorId="0">
      <text>
        <r>
          <rPr>
            <sz val="8"/>
            <color indexed="81"/>
            <rFont val="Tahoma"/>
            <family val="2"/>
          </rPr>
          <t>If Adults are targeted with PC, please add target population. If not, ignore.</t>
        </r>
      </text>
    </comment>
    <comment ref="H245" authorId="0">
      <text>
        <r>
          <rPr>
            <sz val="8"/>
            <color indexed="81"/>
            <rFont val="Tahoma"/>
            <family val="2"/>
          </rPr>
          <t>If Adults are targeted with PC, please add target population. If not, ignore.</t>
        </r>
      </text>
    </comment>
    <comment ref="H261" authorId="0">
      <text>
        <r>
          <rPr>
            <sz val="8"/>
            <color indexed="81"/>
            <rFont val="Tahoma"/>
            <family val="2"/>
          </rPr>
          <t>If Adults are targeted with PC, please add target population. If not, ignore.</t>
        </r>
      </text>
    </comment>
    <comment ref="H262" authorId="0">
      <text>
        <r>
          <rPr>
            <sz val="8"/>
            <color indexed="81"/>
            <rFont val="Tahoma"/>
            <family val="2"/>
          </rPr>
          <t>If Adults are targeted with PC, please add target population. If not, ignore.</t>
        </r>
      </text>
    </comment>
    <comment ref="H263" authorId="0">
      <text>
        <r>
          <rPr>
            <sz val="8"/>
            <color indexed="81"/>
            <rFont val="Tahoma"/>
            <family val="2"/>
          </rPr>
          <t>If Adults are targeted with PC, please add target population. If not, ignore.</t>
        </r>
      </text>
    </comment>
    <comment ref="H268" authorId="0">
      <text>
        <r>
          <rPr>
            <sz val="8"/>
            <color indexed="81"/>
            <rFont val="Tahoma"/>
            <family val="2"/>
          </rPr>
          <t>If Adults are targeted with PC, please add target population. If not, ignore.</t>
        </r>
      </text>
    </comment>
    <comment ref="G285" authorId="0">
      <text>
        <r>
          <rPr>
            <sz val="8"/>
            <color indexed="81"/>
            <rFont val="Tahoma"/>
            <family val="2"/>
          </rPr>
          <t>Target population in this cell is higher than entire population of this age group in the district. Please correct.</t>
        </r>
      </text>
    </comment>
    <comment ref="H285" authorId="0">
      <text>
        <r>
          <rPr>
            <sz val="8"/>
            <color indexed="81"/>
            <rFont val="Tahoma"/>
            <family val="2"/>
          </rPr>
          <t>If Adults are targeted with PC, please add target population. If not, ignore.</t>
        </r>
      </text>
    </comment>
    <comment ref="G295" authorId="0">
      <text>
        <r>
          <rPr>
            <sz val="8"/>
            <color indexed="81"/>
            <rFont val="Tahoma"/>
            <family val="2"/>
          </rPr>
          <t>Target population in this cell is higher than entire population of this age group in the district. Please correct.</t>
        </r>
      </text>
    </comment>
    <comment ref="H295" authorId="0">
      <text>
        <r>
          <rPr>
            <sz val="8"/>
            <color indexed="81"/>
            <rFont val="Tahoma"/>
            <family val="2"/>
          </rPr>
          <t>If Adults are targeted with PC, please add target population. If not, ignore.</t>
        </r>
      </text>
    </comment>
    <comment ref="H336" authorId="0">
      <text>
        <r>
          <rPr>
            <sz val="8"/>
            <color indexed="81"/>
            <rFont val="Tahoma"/>
            <family val="2"/>
          </rPr>
          <t>If Adults are targeted with PC, please add target population. If not, ignore.</t>
        </r>
      </text>
    </comment>
    <comment ref="H351" authorId="0">
      <text>
        <r>
          <rPr>
            <sz val="8"/>
            <color indexed="81"/>
            <rFont val="Tahoma"/>
            <family val="2"/>
          </rPr>
          <t>If Adults are targeted with PC, please add target population. If not, ignore.</t>
        </r>
      </text>
    </comment>
    <comment ref="H354" authorId="0">
      <text>
        <r>
          <rPr>
            <sz val="8"/>
            <color indexed="81"/>
            <rFont val="Tahoma"/>
            <family val="2"/>
          </rPr>
          <t>If Adults are targeted with PC, please add target population. If not, ignore.</t>
        </r>
      </text>
    </comment>
    <comment ref="H355" authorId="0">
      <text>
        <r>
          <rPr>
            <sz val="8"/>
            <color indexed="81"/>
            <rFont val="Tahoma"/>
            <family val="2"/>
          </rPr>
          <t>If Adults are targeted with PC, please add target population. If not, ignore.</t>
        </r>
      </text>
    </comment>
    <comment ref="H356" authorId="0">
      <text>
        <r>
          <rPr>
            <sz val="8"/>
            <color indexed="81"/>
            <rFont val="Tahoma"/>
            <family val="2"/>
          </rPr>
          <t>If Adults are targeted with PC, please add target population. If not, ignore.</t>
        </r>
      </text>
    </comment>
    <comment ref="H357" authorId="0">
      <text>
        <r>
          <rPr>
            <sz val="8"/>
            <color indexed="81"/>
            <rFont val="Tahoma"/>
            <family val="2"/>
          </rPr>
          <t>If Adults are targeted with PC, please add target population. If not, ignore.</t>
        </r>
      </text>
    </comment>
    <comment ref="H358" authorId="0">
      <text>
        <r>
          <rPr>
            <sz val="8"/>
            <color indexed="81"/>
            <rFont val="Tahoma"/>
            <family val="2"/>
          </rPr>
          <t>If Adults are targeted with PC, please add target population. If not, ignore.</t>
        </r>
      </text>
    </comment>
    <comment ref="H359" authorId="0">
      <text>
        <r>
          <rPr>
            <sz val="8"/>
            <color indexed="81"/>
            <rFont val="Tahoma"/>
            <family val="2"/>
          </rPr>
          <t>If Adults are targeted with PC, please add target population. If not, ignore.</t>
        </r>
      </text>
    </comment>
    <comment ref="H365" authorId="0">
      <text>
        <r>
          <rPr>
            <sz val="8"/>
            <color indexed="81"/>
            <rFont val="Tahoma"/>
            <family val="2"/>
          </rPr>
          <t>If Adults are targeted with PC, please add target population. If not, ignore.</t>
        </r>
      </text>
    </comment>
    <comment ref="G366" authorId="0">
      <text>
        <r>
          <rPr>
            <sz val="8"/>
            <color indexed="81"/>
            <rFont val="Tahoma"/>
            <family val="2"/>
          </rPr>
          <t>Target population in this cell is higher than entire population of this age group in the district. Please correct.</t>
        </r>
      </text>
    </comment>
    <comment ref="H366" authorId="0">
      <text>
        <r>
          <rPr>
            <sz val="8"/>
            <color indexed="81"/>
            <rFont val="Tahoma"/>
            <family val="2"/>
          </rPr>
          <t>If Adults are targeted with PC, please add target population. If not, ignore.</t>
        </r>
      </text>
    </comment>
    <comment ref="G386" authorId="0">
      <text>
        <r>
          <rPr>
            <sz val="8"/>
            <color indexed="81"/>
            <rFont val="Tahoma"/>
            <family val="2"/>
          </rPr>
          <t>Target population in this cell is higher than entire population of this age group in the district. Please correct.</t>
        </r>
      </text>
    </comment>
    <comment ref="H386" authorId="0">
      <text>
        <r>
          <rPr>
            <sz val="8"/>
            <color indexed="81"/>
            <rFont val="Tahoma"/>
            <family val="2"/>
          </rPr>
          <t>If Adults are targeted with PC, please add target population. If not, ignore.</t>
        </r>
      </text>
    </comment>
    <comment ref="G414" authorId="0">
      <text>
        <r>
          <rPr>
            <sz val="8"/>
            <color indexed="81"/>
            <rFont val="Tahoma"/>
            <family val="2"/>
          </rPr>
          <t>This district is not targeted with PC, but target population is entered in the cell. Please correct.</t>
        </r>
      </text>
    </comment>
    <comment ref="H422" authorId="0">
      <text>
        <r>
          <rPr>
            <sz val="8"/>
            <color indexed="81"/>
            <rFont val="Tahoma"/>
            <family val="2"/>
          </rPr>
          <t>If Adults are targeted with PC, please add target population. If not, ignore.</t>
        </r>
      </text>
    </comment>
    <comment ref="H423" authorId="0">
      <text>
        <r>
          <rPr>
            <sz val="8"/>
            <color indexed="81"/>
            <rFont val="Tahoma"/>
            <family val="2"/>
          </rPr>
          <t>If Adults are targeted with PC, please add target population. If not, ignore.</t>
        </r>
      </text>
    </comment>
    <comment ref="G544" authorId="0">
      <text>
        <r>
          <rPr>
            <sz val="8"/>
            <color indexed="81"/>
            <rFont val="Tahoma"/>
            <family val="2"/>
          </rPr>
          <t>Target population in this cell is higher than entire population of this age group in the district. Please correct.</t>
        </r>
      </text>
    </comment>
    <comment ref="H544" authorId="0">
      <text>
        <r>
          <rPr>
            <sz val="8"/>
            <color indexed="81"/>
            <rFont val="Tahoma"/>
            <family val="2"/>
          </rPr>
          <t>If Adults are targeted with PC, please add target population. If not, ignore.</t>
        </r>
      </text>
    </comment>
    <comment ref="G547" authorId="0">
      <text>
        <r>
          <rPr>
            <sz val="8"/>
            <color indexed="81"/>
            <rFont val="Tahoma"/>
            <family val="2"/>
          </rPr>
          <t>Target population in this cell is higher than entire population of this age group in the district. Please correct.</t>
        </r>
      </text>
    </comment>
    <comment ref="H547" authorId="0">
      <text>
        <r>
          <rPr>
            <sz val="8"/>
            <color indexed="81"/>
            <rFont val="Tahoma"/>
            <family val="2"/>
          </rPr>
          <t>If Adults are targeted with PC, please add target population. If not, ignore.</t>
        </r>
      </text>
    </comment>
    <comment ref="G548" authorId="0">
      <text>
        <r>
          <rPr>
            <sz val="8"/>
            <color indexed="81"/>
            <rFont val="Tahoma"/>
            <family val="2"/>
          </rPr>
          <t>Target population in this cell is higher than entire population of this age group in the district. Please correct.</t>
        </r>
      </text>
    </comment>
    <comment ref="H548" authorId="0">
      <text>
        <r>
          <rPr>
            <sz val="8"/>
            <color indexed="81"/>
            <rFont val="Tahoma"/>
            <family val="2"/>
          </rPr>
          <t>If Adults are targeted with PC, please add target population. If not, ignore.</t>
        </r>
      </text>
    </comment>
    <comment ref="G550" authorId="0">
      <text>
        <r>
          <rPr>
            <sz val="8"/>
            <color indexed="81"/>
            <rFont val="Tahoma"/>
            <family val="2"/>
          </rPr>
          <t>Target population in this cell is higher than entire population of this age group in the district. Please correct.</t>
        </r>
      </text>
    </comment>
    <comment ref="H550" authorId="0">
      <text>
        <r>
          <rPr>
            <sz val="8"/>
            <color indexed="81"/>
            <rFont val="Tahoma"/>
            <family val="2"/>
          </rPr>
          <t>If Adults are targeted with PC, please add target population. If not, ignore.</t>
        </r>
      </text>
    </comment>
    <comment ref="G551" authorId="0">
      <text>
        <r>
          <rPr>
            <sz val="8"/>
            <color indexed="81"/>
            <rFont val="Tahoma"/>
            <family val="2"/>
          </rPr>
          <t>Target population in this cell is higher than entire population of this age group in the district. Please correct.</t>
        </r>
      </text>
    </comment>
    <comment ref="H551" authorId="0">
      <text>
        <r>
          <rPr>
            <sz val="8"/>
            <color indexed="81"/>
            <rFont val="Tahoma"/>
            <family val="2"/>
          </rPr>
          <t>If Adults are targeted with PC, please add target population. If not, ignore.</t>
        </r>
      </text>
    </comment>
    <comment ref="G556" authorId="0">
      <text>
        <r>
          <rPr>
            <sz val="8"/>
            <color indexed="81"/>
            <rFont val="Tahoma"/>
            <family val="2"/>
          </rPr>
          <t>Target population in this cell is higher than entire population of this age group in the district. Please correct.</t>
        </r>
      </text>
    </comment>
    <comment ref="H556" authorId="0">
      <text>
        <r>
          <rPr>
            <sz val="8"/>
            <color indexed="81"/>
            <rFont val="Tahoma"/>
            <family val="2"/>
          </rPr>
          <t>If Adults are targeted with PC, please add target population. If not, ignore.</t>
        </r>
      </text>
    </comment>
    <comment ref="G581" authorId="0">
      <text>
        <r>
          <rPr>
            <sz val="8"/>
            <color indexed="81"/>
            <rFont val="Tahoma"/>
            <family val="2"/>
          </rPr>
          <t>Target population in this cell is higher than entire population of this age group in the district. Please correct.</t>
        </r>
      </text>
    </comment>
    <comment ref="H581" authorId="0">
      <text>
        <r>
          <rPr>
            <sz val="8"/>
            <color indexed="81"/>
            <rFont val="Tahoma"/>
            <family val="2"/>
          </rPr>
          <t>If Adults are targeted with PC, please add target population. If not, ignore.</t>
        </r>
      </text>
    </comment>
    <comment ref="H744" authorId="0">
      <text>
        <r>
          <rPr>
            <sz val="8"/>
            <color indexed="81"/>
            <rFont val="Tahoma"/>
            <family val="2"/>
          </rPr>
          <t>If Adults are targeted with PC, please add target population. If not, ignore.</t>
        </r>
      </text>
    </comment>
    <comment ref="H773" authorId="0">
      <text>
        <r>
          <rPr>
            <sz val="8"/>
            <color indexed="81"/>
            <rFont val="Tahoma"/>
            <family val="2"/>
          </rPr>
          <t>If Adults are targeted with PC, please add target population. If not, ignore.</t>
        </r>
      </text>
    </comment>
    <comment ref="H794" authorId="0">
      <text>
        <r>
          <rPr>
            <sz val="8"/>
            <color indexed="81"/>
            <rFont val="Tahoma"/>
            <family val="2"/>
          </rPr>
          <t>If Adults are targeted with PC, please add target population. If not, ignore.</t>
        </r>
      </text>
    </comment>
    <comment ref="H810" authorId="0">
      <text>
        <r>
          <rPr>
            <sz val="8"/>
            <color indexed="81"/>
            <rFont val="Tahoma"/>
            <family val="2"/>
          </rPr>
          <t>If Adults are targeted with PC, please add target population. If not, ignore.</t>
        </r>
      </text>
    </comment>
    <comment ref="H817" authorId="0">
      <text>
        <r>
          <rPr>
            <sz val="8"/>
            <color indexed="81"/>
            <rFont val="Tahoma"/>
            <family val="2"/>
          </rPr>
          <t>If Adults are targeted with PC, please add target population. If not, ignore.</t>
        </r>
      </text>
    </comment>
    <comment ref="H850" authorId="0">
      <text>
        <r>
          <rPr>
            <sz val="8"/>
            <color indexed="81"/>
            <rFont val="Tahoma"/>
            <family val="2"/>
          </rPr>
          <t>If Adults are targeted with PC, please add target population. If not, ignore.</t>
        </r>
      </text>
    </comment>
    <comment ref="H855" authorId="0">
      <text>
        <r>
          <rPr>
            <sz val="8"/>
            <color indexed="81"/>
            <rFont val="Tahoma"/>
            <family val="2"/>
          </rPr>
          <t>If Adults are targeted with PC, please add target population. If not, ignore.</t>
        </r>
      </text>
    </comment>
    <comment ref="H856" authorId="0">
      <text>
        <r>
          <rPr>
            <sz val="8"/>
            <color indexed="81"/>
            <rFont val="Tahoma"/>
            <family val="2"/>
          </rPr>
          <t>If Adults are targeted with PC, please add target population. If not, ignore.</t>
        </r>
      </text>
    </comment>
    <comment ref="H857" authorId="0">
      <text>
        <r>
          <rPr>
            <sz val="8"/>
            <color indexed="81"/>
            <rFont val="Tahoma"/>
            <family val="2"/>
          </rPr>
          <t>If Adults are targeted with PC, please add target population. If not, ignore.</t>
        </r>
      </text>
    </comment>
    <comment ref="H859" authorId="0">
      <text>
        <r>
          <rPr>
            <sz val="8"/>
            <color indexed="81"/>
            <rFont val="Tahoma"/>
            <family val="2"/>
          </rPr>
          <t>If Adults are targeted with PC, please add target population. If not, ignore.</t>
        </r>
      </text>
    </comment>
    <comment ref="H862" authorId="0">
      <text>
        <r>
          <rPr>
            <sz val="8"/>
            <color indexed="81"/>
            <rFont val="Tahoma"/>
            <family val="2"/>
          </rPr>
          <t>If Adults are targeted with PC, please add target population. If not, ignore.</t>
        </r>
      </text>
    </comment>
    <comment ref="H865" authorId="0">
      <text>
        <r>
          <rPr>
            <sz val="8"/>
            <color indexed="81"/>
            <rFont val="Tahoma"/>
            <family val="2"/>
          </rPr>
          <t>If Adults are targeted with PC, please add target population. If not, ignore.</t>
        </r>
      </text>
    </comment>
    <comment ref="H869" authorId="0">
      <text>
        <r>
          <rPr>
            <sz val="8"/>
            <color indexed="81"/>
            <rFont val="Tahoma"/>
            <family val="2"/>
          </rPr>
          <t>If Adults are targeted with PC, please add target population. If not, ignore.</t>
        </r>
      </text>
    </comment>
    <comment ref="H871" authorId="0">
      <text>
        <r>
          <rPr>
            <sz val="8"/>
            <color indexed="81"/>
            <rFont val="Tahoma"/>
            <family val="2"/>
          </rPr>
          <t>If Adults are targeted with PC, please add target population. If not, ignore.</t>
        </r>
      </text>
    </comment>
    <comment ref="H872" authorId="0">
      <text>
        <r>
          <rPr>
            <sz val="8"/>
            <color indexed="81"/>
            <rFont val="Tahoma"/>
            <family val="2"/>
          </rPr>
          <t>If Adults are targeted with PC, please add target population. If not, ignore.</t>
        </r>
      </text>
    </comment>
    <comment ref="H886" authorId="0">
      <text>
        <r>
          <rPr>
            <sz val="8"/>
            <color indexed="81"/>
            <rFont val="Tahoma"/>
            <family val="2"/>
          </rPr>
          <t>If Adults are targeted with PC, please add target population. If not, ignore.</t>
        </r>
      </text>
    </comment>
    <comment ref="H892" authorId="0">
      <text>
        <r>
          <rPr>
            <sz val="8"/>
            <color indexed="81"/>
            <rFont val="Tahoma"/>
            <family val="2"/>
          </rPr>
          <t>If Adults are targeted with PC, please add target population. If not, ignore.</t>
        </r>
      </text>
    </comment>
    <comment ref="H896" authorId="0">
      <text>
        <r>
          <rPr>
            <sz val="8"/>
            <color indexed="81"/>
            <rFont val="Tahoma"/>
            <family val="2"/>
          </rPr>
          <t>If Adults are targeted with PC, please add target population. If not, ignore.</t>
        </r>
      </text>
    </comment>
    <comment ref="H903" authorId="0">
      <text>
        <r>
          <rPr>
            <sz val="8"/>
            <color indexed="81"/>
            <rFont val="Tahoma"/>
            <family val="2"/>
          </rPr>
          <t>If Adults are targeted with PC, please add target population. If not, ignore.</t>
        </r>
      </text>
    </comment>
    <comment ref="H906" authorId="0">
      <text>
        <r>
          <rPr>
            <sz val="8"/>
            <color indexed="81"/>
            <rFont val="Tahoma"/>
            <family val="2"/>
          </rPr>
          <t>If Adults are targeted with PC, please add target population. If not, ignore.</t>
        </r>
      </text>
    </comment>
  </commentList>
</comments>
</file>

<file path=xl/comments8.xml><?xml version="1.0" encoding="utf-8"?>
<comments xmlns="http://schemas.openxmlformats.org/spreadsheetml/2006/main">
  <authors>
    <author>MIKHAILOV, Alexei</author>
  </authors>
  <commentList>
    <comment ref="N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 ref="H31" authorId="0">
      <text>
        <r>
          <rPr>
            <sz val="8"/>
            <color indexed="81"/>
            <rFont val="Tahoma"/>
            <family val="2"/>
          </rPr>
          <t>This district is not targeted with PC, but target population is entered in the cell. Please correct.</t>
        </r>
      </text>
    </comment>
    <comment ref="H37" authorId="0">
      <text>
        <r>
          <rPr>
            <sz val="8"/>
            <color indexed="81"/>
            <rFont val="Tahoma"/>
            <family val="2"/>
          </rPr>
          <t>This district is not targeted with PC, but target population is entered in the cell. Please correct.</t>
        </r>
      </text>
    </comment>
    <comment ref="H46" authorId="0">
      <text>
        <r>
          <rPr>
            <sz val="8"/>
            <color indexed="81"/>
            <rFont val="Tahoma"/>
            <family val="2"/>
          </rPr>
          <t>This district is not targeted with PC, but target population is entered in the cell. Please correct.</t>
        </r>
      </text>
    </comment>
    <comment ref="H53" authorId="0">
      <text>
        <r>
          <rPr>
            <sz val="8"/>
            <color indexed="81"/>
            <rFont val="Tahoma"/>
            <family val="2"/>
          </rPr>
          <t>This district is not targeted with PC, but target population is entered in the cell. Please correct.</t>
        </r>
      </text>
    </comment>
    <comment ref="G57" authorId="0">
      <text>
        <r>
          <rPr>
            <sz val="8"/>
            <color indexed="81"/>
            <rFont val="Tahoma"/>
            <family val="2"/>
          </rPr>
          <t>If PreSAC are targeted with PC, please add target population. If not, ignore.</t>
        </r>
      </text>
    </comment>
    <comment ref="G58" authorId="0">
      <text>
        <r>
          <rPr>
            <sz val="8"/>
            <color indexed="81"/>
            <rFont val="Tahoma"/>
            <family val="2"/>
          </rPr>
          <t>If PreSAC are targeted with PC, please add target population. If not, ignore.</t>
        </r>
      </text>
    </comment>
    <comment ref="G59" authorId="0">
      <text>
        <r>
          <rPr>
            <sz val="8"/>
            <color indexed="81"/>
            <rFont val="Tahoma"/>
            <family val="2"/>
          </rPr>
          <t>If PreSAC are targeted with PC, please add target population. If not, ignore.</t>
        </r>
      </text>
    </comment>
    <comment ref="G60" authorId="0">
      <text>
        <r>
          <rPr>
            <sz val="8"/>
            <color indexed="81"/>
            <rFont val="Tahoma"/>
            <family val="2"/>
          </rPr>
          <t>If PreSAC are targeted with PC, please add target population. If not, ignore.</t>
        </r>
      </text>
    </comment>
    <comment ref="H62" authorId="0">
      <text>
        <r>
          <rPr>
            <sz val="8"/>
            <color indexed="81"/>
            <rFont val="Tahoma"/>
            <family val="2"/>
          </rPr>
          <t>This district is not targeted with PC, but target population is entered in the cell. Please correct.</t>
        </r>
      </text>
    </comment>
    <comment ref="H64" authorId="0">
      <text>
        <r>
          <rPr>
            <sz val="8"/>
            <color indexed="81"/>
            <rFont val="Tahoma"/>
            <family val="2"/>
          </rPr>
          <t>This district is not targeted with PC, but target population is entered in the cell. Please correct.</t>
        </r>
      </text>
    </comment>
    <comment ref="G66" authorId="0">
      <text>
        <r>
          <rPr>
            <sz val="8"/>
            <color indexed="81"/>
            <rFont val="Tahoma"/>
            <family val="2"/>
          </rPr>
          <t>If PreSAC are targeted with PC, please add target population. If not, ignore.</t>
        </r>
      </text>
    </comment>
    <comment ref="G67" authorId="0">
      <text>
        <r>
          <rPr>
            <sz val="8"/>
            <color indexed="81"/>
            <rFont val="Tahoma"/>
            <family val="2"/>
          </rPr>
          <t>If PreSAC are targeted with PC, please add target population. If not, ignore.</t>
        </r>
      </text>
    </comment>
    <comment ref="G70" authorId="0">
      <text>
        <r>
          <rPr>
            <sz val="8"/>
            <color indexed="81"/>
            <rFont val="Tahoma"/>
            <family val="2"/>
          </rPr>
          <t>If PreSAC are targeted with PC, please add target population. If not, ignore.</t>
        </r>
      </text>
    </comment>
    <comment ref="G76" authorId="0">
      <text>
        <r>
          <rPr>
            <sz val="8"/>
            <color indexed="81"/>
            <rFont val="Tahoma"/>
            <family val="2"/>
          </rPr>
          <t>If PreSAC are targeted with PC, please add target population. If not, ignore.</t>
        </r>
      </text>
    </comment>
    <comment ref="G78" authorId="0">
      <text>
        <r>
          <rPr>
            <sz val="8"/>
            <color indexed="81"/>
            <rFont val="Tahoma"/>
            <family val="2"/>
          </rPr>
          <t>If PreSAC are targeted with PC, please add target population. If not, ignore.</t>
        </r>
      </text>
    </comment>
    <comment ref="G84" authorId="0">
      <text>
        <r>
          <rPr>
            <sz val="8"/>
            <color indexed="81"/>
            <rFont val="Tahoma"/>
            <family val="2"/>
          </rPr>
          <t>If PreSAC are targeted with PC, please add target population. If not, ignore.</t>
        </r>
      </text>
    </comment>
    <comment ref="H86" authorId="0">
      <text>
        <r>
          <rPr>
            <sz val="8"/>
            <color indexed="81"/>
            <rFont val="Tahoma"/>
            <family val="2"/>
          </rPr>
          <t>This district is not targeted with PC, but target population is entered in the cell. Please correct.</t>
        </r>
      </text>
    </comment>
    <comment ref="G87" authorId="0">
      <text>
        <r>
          <rPr>
            <sz val="8"/>
            <color indexed="81"/>
            <rFont val="Tahoma"/>
            <family val="2"/>
          </rPr>
          <t>If PreSAC are targeted with PC, please add target population. If not, ignore.</t>
        </r>
      </text>
    </comment>
    <comment ref="G88" authorId="0">
      <text>
        <r>
          <rPr>
            <sz val="8"/>
            <color indexed="81"/>
            <rFont val="Tahoma"/>
            <family val="2"/>
          </rPr>
          <t>If PreSAC are targeted with PC, please add target population. If not, ignore.</t>
        </r>
      </text>
    </comment>
    <comment ref="G89" authorId="0">
      <text>
        <r>
          <rPr>
            <sz val="8"/>
            <color indexed="81"/>
            <rFont val="Tahoma"/>
            <family val="2"/>
          </rPr>
          <t>If PreSAC are targeted with PC, please add target population. If not, ignore.</t>
        </r>
      </text>
    </comment>
    <comment ref="G90" authorId="0">
      <text>
        <r>
          <rPr>
            <sz val="8"/>
            <color indexed="81"/>
            <rFont val="Tahoma"/>
            <family val="2"/>
          </rPr>
          <t>If PreSAC are targeted with PC, please add target population. If not, ignore.</t>
        </r>
      </text>
    </comment>
    <comment ref="H92" authorId="0">
      <text>
        <r>
          <rPr>
            <sz val="8"/>
            <color indexed="81"/>
            <rFont val="Tahoma"/>
            <family val="2"/>
          </rPr>
          <t>This district is not targeted with PC, but target population is entered in the cell. Please correct.</t>
        </r>
      </text>
    </comment>
    <comment ref="G94" authorId="0">
      <text>
        <r>
          <rPr>
            <sz val="8"/>
            <color indexed="81"/>
            <rFont val="Tahoma"/>
            <family val="2"/>
          </rPr>
          <t>If PreSAC are targeted with PC, please add target population. If not, ignore.</t>
        </r>
      </text>
    </comment>
    <comment ref="G95" authorId="0">
      <text>
        <r>
          <rPr>
            <sz val="8"/>
            <color indexed="81"/>
            <rFont val="Tahoma"/>
            <family val="2"/>
          </rPr>
          <t>If PreSAC are targeted with PC, please add target population. If not, ignore.</t>
        </r>
      </text>
    </comment>
    <comment ref="G96" authorId="0">
      <text>
        <r>
          <rPr>
            <sz val="8"/>
            <color indexed="81"/>
            <rFont val="Tahoma"/>
            <family val="2"/>
          </rPr>
          <t>If PreSAC are targeted with PC, please add target population. If not, ignore.</t>
        </r>
      </text>
    </comment>
    <comment ref="G98" authorId="0">
      <text>
        <r>
          <rPr>
            <sz val="8"/>
            <color indexed="81"/>
            <rFont val="Tahoma"/>
            <family val="2"/>
          </rPr>
          <t>If PreSAC are targeted with PC, please add target population. If not, ignore.</t>
        </r>
      </text>
    </comment>
    <comment ref="G100" authorId="0">
      <text>
        <r>
          <rPr>
            <sz val="8"/>
            <color indexed="81"/>
            <rFont val="Tahoma"/>
            <family val="2"/>
          </rPr>
          <t>If PreSAC are targeted with PC, please add target population. If not, ignore.</t>
        </r>
      </text>
    </comment>
    <comment ref="G102" authorId="0">
      <text>
        <r>
          <rPr>
            <sz val="8"/>
            <color indexed="81"/>
            <rFont val="Tahoma"/>
            <family val="2"/>
          </rPr>
          <t>If PreSAC are targeted with PC, please add target population. If not, ignore.</t>
        </r>
      </text>
    </comment>
    <comment ref="G103" authorId="0">
      <text>
        <r>
          <rPr>
            <sz val="8"/>
            <color indexed="81"/>
            <rFont val="Tahoma"/>
            <family val="2"/>
          </rPr>
          <t>If PreSAC are targeted with PC, please add target population. If not, ignore.</t>
        </r>
      </text>
    </comment>
    <comment ref="G104" authorId="0">
      <text>
        <r>
          <rPr>
            <sz val="8"/>
            <color indexed="81"/>
            <rFont val="Tahoma"/>
            <family val="2"/>
          </rPr>
          <t>If PreSAC are targeted with PC, please add target population. If not, ignore.</t>
        </r>
      </text>
    </comment>
    <comment ref="H105" authorId="0">
      <text>
        <r>
          <rPr>
            <sz val="8"/>
            <color indexed="81"/>
            <rFont val="Tahoma"/>
            <family val="2"/>
          </rPr>
          <t>This district is not targeted with PC, but target population is entered in the cell. Please correct.</t>
        </r>
      </text>
    </comment>
    <comment ref="G108" authorId="0">
      <text>
        <r>
          <rPr>
            <sz val="8"/>
            <color indexed="81"/>
            <rFont val="Tahoma"/>
            <family val="2"/>
          </rPr>
          <t>If PreSAC are targeted with PC, please add target population. If not, ignore.</t>
        </r>
      </text>
    </comment>
    <comment ref="G117" authorId="0">
      <text>
        <r>
          <rPr>
            <sz val="8"/>
            <color indexed="81"/>
            <rFont val="Tahoma"/>
            <family val="2"/>
          </rPr>
          <t>If PreSAC are targeted with PC, please add target population. If not, ignore.</t>
        </r>
      </text>
    </comment>
    <comment ref="H119" authorId="0">
      <text>
        <r>
          <rPr>
            <sz val="8"/>
            <color indexed="81"/>
            <rFont val="Tahoma"/>
            <family val="2"/>
          </rPr>
          <t>This district is not targeted with PC, but target population is entered in the cell. Please correct.</t>
        </r>
      </text>
    </comment>
    <comment ref="H123" authorId="0">
      <text>
        <r>
          <rPr>
            <sz val="8"/>
            <color indexed="81"/>
            <rFont val="Tahoma"/>
            <family val="2"/>
          </rPr>
          <t>This district is not targeted with PC, but target population is entered in the cell. Please correct.</t>
        </r>
      </text>
    </comment>
    <comment ref="H124" authorId="0">
      <text>
        <r>
          <rPr>
            <sz val="8"/>
            <color indexed="81"/>
            <rFont val="Tahoma"/>
            <family val="2"/>
          </rPr>
          <t>This district is not targeted with PC, but target population is entered in the cell. Please correct.</t>
        </r>
      </text>
    </comment>
    <comment ref="H125" authorId="0">
      <text>
        <r>
          <rPr>
            <sz val="8"/>
            <color indexed="81"/>
            <rFont val="Tahoma"/>
            <family val="2"/>
          </rPr>
          <t>This district is not targeted with PC, but target population is entered in the cell. Please correct.</t>
        </r>
      </text>
    </comment>
    <comment ref="H128" authorId="0">
      <text>
        <r>
          <rPr>
            <sz val="8"/>
            <color indexed="81"/>
            <rFont val="Tahoma"/>
            <family val="2"/>
          </rPr>
          <t>This district is not targeted with PC, but target population is entered in the cell. Please correct.</t>
        </r>
      </text>
    </comment>
    <comment ref="G132" authorId="0">
      <text>
        <r>
          <rPr>
            <sz val="8"/>
            <color indexed="81"/>
            <rFont val="Tahoma"/>
            <family val="2"/>
          </rPr>
          <t>If PreSAC are targeted with PC, please add target population. If not, ignore.</t>
        </r>
      </text>
    </comment>
    <comment ref="G135" authorId="0">
      <text>
        <r>
          <rPr>
            <sz val="8"/>
            <color indexed="81"/>
            <rFont val="Tahoma"/>
            <family val="2"/>
          </rPr>
          <t>If PreSAC are targeted with PC, please add target population. If not, ignore.</t>
        </r>
      </text>
    </comment>
    <comment ref="G138" authorId="0">
      <text>
        <r>
          <rPr>
            <sz val="8"/>
            <color indexed="81"/>
            <rFont val="Tahoma"/>
            <family val="2"/>
          </rPr>
          <t>If PreSAC are targeted with PC, please add target population. If not, ignore.</t>
        </r>
      </text>
    </comment>
    <comment ref="G141" authorId="0">
      <text>
        <r>
          <rPr>
            <sz val="8"/>
            <color indexed="81"/>
            <rFont val="Tahoma"/>
            <family val="2"/>
          </rPr>
          <t>If PreSAC are targeted with PC, please add target population. If not, ignore.</t>
        </r>
      </text>
    </comment>
    <comment ref="G142" authorId="0">
      <text>
        <r>
          <rPr>
            <sz val="8"/>
            <color indexed="81"/>
            <rFont val="Tahoma"/>
            <family val="2"/>
          </rPr>
          <t>If PreSAC are targeted with PC, please add target population. If not, ignore.</t>
        </r>
      </text>
    </comment>
    <comment ref="G150" authorId="0">
      <text>
        <r>
          <rPr>
            <sz val="8"/>
            <color indexed="81"/>
            <rFont val="Tahoma"/>
            <family val="2"/>
          </rPr>
          <t>If PreSAC are targeted with PC, please add target population. If not, ignore.</t>
        </r>
      </text>
    </comment>
    <comment ref="G157" authorId="0">
      <text>
        <r>
          <rPr>
            <sz val="8"/>
            <color indexed="81"/>
            <rFont val="Tahoma"/>
            <family val="2"/>
          </rPr>
          <t>If PreSAC are targeted with PC, please add target population. If not, ignore.</t>
        </r>
      </text>
    </comment>
    <comment ref="G158" authorId="0">
      <text>
        <r>
          <rPr>
            <sz val="8"/>
            <color indexed="81"/>
            <rFont val="Tahoma"/>
            <family val="2"/>
          </rPr>
          <t>If PreSAC are targeted with PC, please add target population. If not, ignore.</t>
        </r>
      </text>
    </comment>
    <comment ref="G160" authorId="0">
      <text>
        <r>
          <rPr>
            <sz val="8"/>
            <color indexed="81"/>
            <rFont val="Tahoma"/>
            <family val="2"/>
          </rPr>
          <t>If PreSAC are targeted with PC, please add target population. If not, ignore.</t>
        </r>
      </text>
    </comment>
    <comment ref="G163" authorId="0">
      <text>
        <r>
          <rPr>
            <sz val="8"/>
            <color indexed="81"/>
            <rFont val="Tahoma"/>
            <family val="2"/>
          </rPr>
          <t>If PreSAC are targeted with PC, please add target population. If not, ignore.</t>
        </r>
      </text>
    </comment>
    <comment ref="G175" authorId="0">
      <text>
        <r>
          <rPr>
            <sz val="8"/>
            <color indexed="81"/>
            <rFont val="Tahoma"/>
            <family val="2"/>
          </rPr>
          <t>If PreSAC are targeted with PC, please add target population. If not, ignore.</t>
        </r>
      </text>
    </comment>
    <comment ref="H180" authorId="0">
      <text>
        <r>
          <rPr>
            <sz val="8"/>
            <color indexed="81"/>
            <rFont val="Tahoma"/>
            <family val="2"/>
          </rPr>
          <t>This district is not targeted with PC, but target population is entered in the cell. Please correct.</t>
        </r>
      </text>
    </comment>
    <comment ref="G183" authorId="0">
      <text>
        <r>
          <rPr>
            <sz val="8"/>
            <color indexed="81"/>
            <rFont val="Tahoma"/>
            <family val="2"/>
          </rPr>
          <t>If PreSAC are targeted with PC, please add target population. If not, ignore.</t>
        </r>
      </text>
    </comment>
    <comment ref="G192" authorId="0">
      <text>
        <r>
          <rPr>
            <sz val="8"/>
            <color indexed="81"/>
            <rFont val="Tahoma"/>
            <family val="2"/>
          </rPr>
          <t>If PreSAC are targeted with PC, please add target population. If not, ignore.</t>
        </r>
      </text>
    </comment>
    <comment ref="G193" authorId="0">
      <text>
        <r>
          <rPr>
            <sz val="8"/>
            <color indexed="81"/>
            <rFont val="Tahoma"/>
            <family val="2"/>
          </rPr>
          <t>If PreSAC are targeted with PC, please add target population. If not, ignore.</t>
        </r>
      </text>
    </comment>
    <comment ref="G195" authorId="0">
      <text>
        <r>
          <rPr>
            <sz val="8"/>
            <color indexed="81"/>
            <rFont val="Tahoma"/>
            <family val="2"/>
          </rPr>
          <t>If PreSAC are targeted with PC, please add target population. If not, ignore.</t>
        </r>
      </text>
    </comment>
    <comment ref="G196" authorId="0">
      <text>
        <r>
          <rPr>
            <sz val="8"/>
            <color indexed="81"/>
            <rFont val="Tahoma"/>
            <family val="2"/>
          </rPr>
          <t>If PreSAC are targeted with PC, please add target population. If not, ignore.</t>
        </r>
      </text>
    </comment>
    <comment ref="G198" authorId="0">
      <text>
        <r>
          <rPr>
            <sz val="8"/>
            <color indexed="81"/>
            <rFont val="Tahoma"/>
            <family val="2"/>
          </rPr>
          <t>If PreSAC are targeted with PC, please add target population. If not, ignore.</t>
        </r>
      </text>
    </comment>
    <comment ref="G199" authorId="0">
      <text>
        <r>
          <rPr>
            <sz val="8"/>
            <color indexed="81"/>
            <rFont val="Tahoma"/>
            <family val="2"/>
          </rPr>
          <t>If PreSAC are targeted with PC, please add target population. If not, ignore.</t>
        </r>
      </text>
    </comment>
    <comment ref="G200" authorId="0">
      <text>
        <r>
          <rPr>
            <sz val="8"/>
            <color indexed="81"/>
            <rFont val="Tahoma"/>
            <family val="2"/>
          </rPr>
          <t>If PreSAC are targeted with PC, please add target population. If not, ignore.</t>
        </r>
      </text>
    </comment>
    <comment ref="G202" authorId="0">
      <text>
        <r>
          <rPr>
            <sz val="8"/>
            <color indexed="81"/>
            <rFont val="Tahoma"/>
            <family val="2"/>
          </rPr>
          <t>If PreSAC are targeted with PC, please add target population. If not, ignore.</t>
        </r>
      </text>
    </comment>
    <comment ref="G203" authorId="0">
      <text>
        <r>
          <rPr>
            <sz val="8"/>
            <color indexed="81"/>
            <rFont val="Tahoma"/>
            <family val="2"/>
          </rPr>
          <t>If PreSAC are targeted with PC, please add target population. If not, ignore.</t>
        </r>
      </text>
    </comment>
    <comment ref="G204" authorId="0">
      <text>
        <r>
          <rPr>
            <sz val="8"/>
            <color indexed="81"/>
            <rFont val="Tahoma"/>
            <family val="2"/>
          </rPr>
          <t>If PreSAC are targeted with PC, please add target population. If not, ignore.</t>
        </r>
      </text>
    </comment>
    <comment ref="G205" authorId="0">
      <text>
        <r>
          <rPr>
            <sz val="8"/>
            <color indexed="81"/>
            <rFont val="Tahoma"/>
            <family val="2"/>
          </rPr>
          <t>If PreSAC are targeted with PC, please add target population. If not, ignore.</t>
        </r>
      </text>
    </comment>
    <comment ref="G206" authorId="0">
      <text>
        <r>
          <rPr>
            <sz val="8"/>
            <color indexed="81"/>
            <rFont val="Tahoma"/>
            <family val="2"/>
          </rPr>
          <t>If PreSAC are targeted with PC, please add target population. If not, ignore.</t>
        </r>
      </text>
    </comment>
    <comment ref="G207" authorId="0">
      <text>
        <r>
          <rPr>
            <sz val="8"/>
            <color indexed="81"/>
            <rFont val="Tahoma"/>
            <family val="2"/>
          </rPr>
          <t>If PreSAC are targeted with PC, please add target population. If not, ignore.</t>
        </r>
      </text>
    </comment>
    <comment ref="G208" authorId="0">
      <text>
        <r>
          <rPr>
            <sz val="8"/>
            <color indexed="81"/>
            <rFont val="Tahoma"/>
            <family val="2"/>
          </rPr>
          <t>If PreSAC are targeted with PC, please add target population. If not, ignore.</t>
        </r>
      </text>
    </comment>
    <comment ref="G209" authorId="0">
      <text>
        <r>
          <rPr>
            <sz val="8"/>
            <color indexed="81"/>
            <rFont val="Tahoma"/>
            <family val="2"/>
          </rPr>
          <t>If PreSAC are targeted with PC, please add target population. If not, ignore.</t>
        </r>
      </text>
    </comment>
    <comment ref="G211" authorId="0">
      <text>
        <r>
          <rPr>
            <sz val="8"/>
            <color indexed="81"/>
            <rFont val="Tahoma"/>
            <family val="2"/>
          </rPr>
          <t>If PreSAC are targeted with PC, please add target population. If not, ignore.</t>
        </r>
      </text>
    </comment>
    <comment ref="G212" authorId="0">
      <text>
        <r>
          <rPr>
            <sz val="8"/>
            <color indexed="81"/>
            <rFont val="Tahoma"/>
            <family val="2"/>
          </rPr>
          <t>If PreSAC are targeted with PC, please add target population. If not, ignore.</t>
        </r>
      </text>
    </comment>
    <comment ref="G213" authorId="0">
      <text>
        <r>
          <rPr>
            <sz val="8"/>
            <color indexed="81"/>
            <rFont val="Tahoma"/>
            <family val="2"/>
          </rPr>
          <t>If PreSAC are targeted with PC, please add target population. If not, ignore.</t>
        </r>
      </text>
    </comment>
    <comment ref="G214" authorId="0">
      <text>
        <r>
          <rPr>
            <sz val="8"/>
            <color indexed="81"/>
            <rFont val="Tahoma"/>
            <family val="2"/>
          </rPr>
          <t>If PreSAC are targeted with PC, please add target population. If not, ignore.</t>
        </r>
      </text>
    </comment>
    <comment ref="G215" authorId="0">
      <text>
        <r>
          <rPr>
            <sz val="8"/>
            <color indexed="81"/>
            <rFont val="Tahoma"/>
            <family val="2"/>
          </rPr>
          <t>If PreSAC are targeted with PC, please add target population. If not, ignore.</t>
        </r>
      </text>
    </comment>
    <comment ref="G218" authorId="0">
      <text>
        <r>
          <rPr>
            <sz val="8"/>
            <color indexed="81"/>
            <rFont val="Tahoma"/>
            <family val="2"/>
          </rPr>
          <t>If PreSAC are targeted with PC, please add target population. If not, ignore.</t>
        </r>
      </text>
    </comment>
    <comment ref="H236" authorId="0">
      <text>
        <r>
          <rPr>
            <sz val="8"/>
            <color indexed="81"/>
            <rFont val="Tahoma"/>
            <family val="2"/>
          </rPr>
          <t>This district is not targeted with PC, but target population is entered in the cell. Please correct.</t>
        </r>
      </text>
    </comment>
    <comment ref="G247" authorId="0">
      <text>
        <r>
          <rPr>
            <sz val="8"/>
            <color indexed="81"/>
            <rFont val="Tahoma"/>
            <family val="2"/>
          </rPr>
          <t>If PreSAC are targeted with PC, please add target population. If not, ignore.</t>
        </r>
      </text>
    </comment>
    <comment ref="G248" authorId="0">
      <text>
        <r>
          <rPr>
            <sz val="8"/>
            <color indexed="81"/>
            <rFont val="Tahoma"/>
            <family val="2"/>
          </rPr>
          <t>If PreSAC are targeted with PC, please add target population. If not, ignore.</t>
        </r>
      </text>
    </comment>
    <comment ref="G250" authorId="0">
      <text>
        <r>
          <rPr>
            <sz val="8"/>
            <color indexed="81"/>
            <rFont val="Tahoma"/>
            <family val="2"/>
          </rPr>
          <t>If PreSAC are targeted with PC, please add target population. If not, ignore.</t>
        </r>
      </text>
    </comment>
    <comment ref="G251" authorId="0">
      <text>
        <r>
          <rPr>
            <sz val="8"/>
            <color indexed="81"/>
            <rFont val="Tahoma"/>
            <family val="2"/>
          </rPr>
          <t>If PreSAC are targeted with PC, please add target population. If not, ignore.</t>
        </r>
      </text>
    </comment>
    <comment ref="G252" authorId="0">
      <text>
        <r>
          <rPr>
            <sz val="8"/>
            <color indexed="81"/>
            <rFont val="Tahoma"/>
            <family val="2"/>
          </rPr>
          <t>If PreSAC are targeted with PC, please add target population. If not, ignore.</t>
        </r>
      </text>
    </comment>
    <comment ref="G254" authorId="0">
      <text>
        <r>
          <rPr>
            <sz val="8"/>
            <color indexed="81"/>
            <rFont val="Tahoma"/>
            <family val="2"/>
          </rPr>
          <t>If PreSAC are targeted with PC, please add target population. If not, ignore.</t>
        </r>
      </text>
    </comment>
    <comment ref="G256" authorId="0">
      <text>
        <r>
          <rPr>
            <sz val="8"/>
            <color indexed="81"/>
            <rFont val="Tahoma"/>
            <family val="2"/>
          </rPr>
          <t>If PreSAC are targeted with PC, please add target population. If not, ignore.</t>
        </r>
      </text>
    </comment>
    <comment ref="G257" authorId="0">
      <text>
        <r>
          <rPr>
            <sz val="8"/>
            <color indexed="81"/>
            <rFont val="Tahoma"/>
            <family val="2"/>
          </rPr>
          <t>If PreSAC are targeted with PC, please add target population. If not, ignore.</t>
        </r>
      </text>
    </comment>
    <comment ref="G258" authorId="0">
      <text>
        <r>
          <rPr>
            <sz val="8"/>
            <color indexed="81"/>
            <rFont val="Tahoma"/>
            <family val="2"/>
          </rPr>
          <t>If PreSAC are targeted with PC, please add target population. If not, ignore.</t>
        </r>
      </text>
    </comment>
    <comment ref="G259" authorId="0">
      <text>
        <r>
          <rPr>
            <sz val="8"/>
            <color indexed="81"/>
            <rFont val="Tahoma"/>
            <family val="2"/>
          </rPr>
          <t>If PreSAC are targeted with PC, please add target population. If not, ignore.</t>
        </r>
      </text>
    </comment>
    <comment ref="H264" authorId="0">
      <text>
        <r>
          <rPr>
            <sz val="8"/>
            <color indexed="81"/>
            <rFont val="Tahoma"/>
            <family val="2"/>
          </rPr>
          <t>This district is not targeted with PC, but target population is entered in the cell. Please correct.</t>
        </r>
      </text>
    </comment>
    <comment ref="H266" authorId="0">
      <text>
        <r>
          <rPr>
            <sz val="8"/>
            <color indexed="81"/>
            <rFont val="Tahoma"/>
            <family val="2"/>
          </rPr>
          <t>This district is not targeted with PC, but target population is entered in the cell. Please correct.</t>
        </r>
      </text>
    </comment>
    <comment ref="H278" authorId="0">
      <text>
        <r>
          <rPr>
            <sz val="8"/>
            <color indexed="81"/>
            <rFont val="Tahoma"/>
            <family val="2"/>
          </rPr>
          <t>This district is not targeted with PC, but target population is entered in the cell. Please correct.</t>
        </r>
      </text>
    </comment>
    <comment ref="H280" authorId="0">
      <text>
        <r>
          <rPr>
            <sz val="8"/>
            <color indexed="81"/>
            <rFont val="Tahoma"/>
            <family val="2"/>
          </rPr>
          <t>This district is not targeted with PC, but target population is entered in the cell. Please correct.</t>
        </r>
      </text>
    </comment>
    <comment ref="H288" authorId="0">
      <text>
        <r>
          <rPr>
            <sz val="8"/>
            <color indexed="81"/>
            <rFont val="Tahoma"/>
            <family val="2"/>
          </rPr>
          <t>This district is not targeted with PC, but target population is entered in the cell. Please correct.</t>
        </r>
      </text>
    </comment>
    <comment ref="G298" authorId="0">
      <text>
        <r>
          <rPr>
            <sz val="8"/>
            <color indexed="81"/>
            <rFont val="Tahoma"/>
            <family val="2"/>
          </rPr>
          <t>If PreSAC are targeted with PC, please add target population. If not, ignore.</t>
        </r>
      </text>
    </comment>
    <comment ref="H299" authorId="0">
      <text>
        <r>
          <rPr>
            <sz val="8"/>
            <color indexed="81"/>
            <rFont val="Tahoma"/>
            <family val="2"/>
          </rPr>
          <t>This district is not targeted with PC, but target population is entered in the cell. Please correct.</t>
        </r>
      </text>
    </comment>
    <comment ref="H302" authorId="0">
      <text>
        <r>
          <rPr>
            <sz val="8"/>
            <color indexed="81"/>
            <rFont val="Tahoma"/>
            <family val="2"/>
          </rPr>
          <t>This district is not targeted with PC, but target population is entered in the cell. Please correct.</t>
        </r>
      </text>
    </comment>
    <comment ref="H303" authorId="0">
      <text>
        <r>
          <rPr>
            <sz val="8"/>
            <color indexed="81"/>
            <rFont val="Tahoma"/>
            <family val="2"/>
          </rPr>
          <t>This district is not targeted with PC, but target population is entered in the cell. Please correct.</t>
        </r>
      </text>
    </comment>
    <comment ref="H305" authorId="0">
      <text>
        <r>
          <rPr>
            <sz val="8"/>
            <color indexed="81"/>
            <rFont val="Tahoma"/>
            <family val="2"/>
          </rPr>
          <t>This district is not targeted with PC, but target population is entered in the cell. Please correct.</t>
        </r>
      </text>
    </comment>
    <comment ref="H307" authorId="0">
      <text>
        <r>
          <rPr>
            <sz val="8"/>
            <color indexed="81"/>
            <rFont val="Tahoma"/>
            <family val="2"/>
          </rPr>
          <t>This district is not targeted with PC, but target population is entered in the cell. Please correct.</t>
        </r>
      </text>
    </comment>
    <comment ref="H308" authorId="0">
      <text>
        <r>
          <rPr>
            <sz val="8"/>
            <color indexed="81"/>
            <rFont val="Tahoma"/>
            <family val="2"/>
          </rPr>
          <t>This district is not targeted with PC, but target population is entered in the cell. Please correct.</t>
        </r>
      </text>
    </comment>
    <comment ref="G309" authorId="0">
      <text>
        <r>
          <rPr>
            <sz val="8"/>
            <color indexed="81"/>
            <rFont val="Tahoma"/>
            <family val="2"/>
          </rPr>
          <t>If PreSAC are targeted with PC, please add target population. If not, ignore.</t>
        </r>
      </text>
    </comment>
    <comment ref="G312" authorId="0">
      <text>
        <r>
          <rPr>
            <sz val="8"/>
            <color indexed="81"/>
            <rFont val="Tahoma"/>
            <family val="2"/>
          </rPr>
          <t>If PreSAC are targeted with PC, please add target population. If not, ignore.</t>
        </r>
      </text>
    </comment>
    <comment ref="G314" authorId="0">
      <text>
        <r>
          <rPr>
            <sz val="8"/>
            <color indexed="81"/>
            <rFont val="Tahoma"/>
            <family val="2"/>
          </rPr>
          <t>If PreSAC are targeted with PC, please add target population. If not, ignore.</t>
        </r>
      </text>
    </comment>
    <comment ref="G315" authorId="0">
      <text>
        <r>
          <rPr>
            <sz val="8"/>
            <color indexed="81"/>
            <rFont val="Tahoma"/>
            <family val="2"/>
          </rPr>
          <t>If PreSAC are targeted with PC, please add target population. If not, ignore.</t>
        </r>
      </text>
    </comment>
    <comment ref="H322" authorId="0">
      <text>
        <r>
          <rPr>
            <sz val="8"/>
            <color indexed="81"/>
            <rFont val="Tahoma"/>
            <family val="2"/>
          </rPr>
          <t>This district is not targeted with PC, but target population is entered in the cell. Please correct.</t>
        </r>
      </text>
    </comment>
    <comment ref="H323" authorId="0">
      <text>
        <r>
          <rPr>
            <sz val="8"/>
            <color indexed="81"/>
            <rFont val="Tahoma"/>
            <family val="2"/>
          </rPr>
          <t>This district is not targeted with PC, but target population is entered in the cell. Please correct.</t>
        </r>
      </text>
    </comment>
    <comment ref="H329" authorId="0">
      <text>
        <r>
          <rPr>
            <sz val="8"/>
            <color indexed="81"/>
            <rFont val="Tahoma"/>
            <family val="2"/>
          </rPr>
          <t>This district is not targeted with PC, but target population is entered in the cell. Please correct.</t>
        </r>
      </text>
    </comment>
    <comment ref="H330" authorId="0">
      <text>
        <r>
          <rPr>
            <sz val="8"/>
            <color indexed="81"/>
            <rFont val="Tahoma"/>
            <family val="2"/>
          </rPr>
          <t>This district is not targeted with PC, but target population is entered in the cell. Please correct.</t>
        </r>
      </text>
    </comment>
    <comment ref="H332" authorId="0">
      <text>
        <r>
          <rPr>
            <sz val="8"/>
            <color indexed="81"/>
            <rFont val="Tahoma"/>
            <family val="2"/>
          </rPr>
          <t>This district is not targeted with PC, but target population is entered in the cell. Please correct.</t>
        </r>
      </text>
    </comment>
    <comment ref="H333" authorId="0">
      <text>
        <r>
          <rPr>
            <sz val="8"/>
            <color indexed="81"/>
            <rFont val="Tahoma"/>
            <family val="2"/>
          </rPr>
          <t>This district is not targeted with PC, but target population is entered in the cell. Please correct.</t>
        </r>
      </text>
    </comment>
    <comment ref="H334" authorId="0">
      <text>
        <r>
          <rPr>
            <sz val="8"/>
            <color indexed="81"/>
            <rFont val="Tahoma"/>
            <family val="2"/>
          </rPr>
          <t>This district is not targeted with PC, but target population is entered in the cell. Please correct.</t>
        </r>
      </text>
    </comment>
    <comment ref="H337" authorId="0">
      <text>
        <r>
          <rPr>
            <sz val="8"/>
            <color indexed="81"/>
            <rFont val="Tahoma"/>
            <family val="2"/>
          </rPr>
          <t>This district is not targeted with PC, but target population is entered in the cell. Please correct.</t>
        </r>
      </text>
    </comment>
    <comment ref="H339" authorId="0">
      <text>
        <r>
          <rPr>
            <sz val="8"/>
            <color indexed="81"/>
            <rFont val="Tahoma"/>
            <family val="2"/>
          </rPr>
          <t>This district is not targeted with PC, but target population is entered in the cell. Please correct.</t>
        </r>
      </text>
    </comment>
    <comment ref="H347" authorId="0">
      <text>
        <r>
          <rPr>
            <sz val="8"/>
            <color indexed="81"/>
            <rFont val="Tahoma"/>
            <family val="2"/>
          </rPr>
          <t>This district is not targeted with PC, but target population is entered in the cell. Please correct.</t>
        </r>
      </text>
    </comment>
    <comment ref="H361" authorId="0">
      <text>
        <r>
          <rPr>
            <sz val="8"/>
            <color indexed="81"/>
            <rFont val="Tahoma"/>
            <family val="2"/>
          </rPr>
          <t>This district is not targeted with PC, but target population is entered in the cell. Please correct.</t>
        </r>
      </text>
    </comment>
    <comment ref="H362" authorId="0">
      <text>
        <r>
          <rPr>
            <sz val="8"/>
            <color indexed="81"/>
            <rFont val="Tahoma"/>
            <family val="2"/>
          </rPr>
          <t>This district is not targeted with PC, but target population is entered in the cell. Please correct.</t>
        </r>
      </text>
    </comment>
    <comment ref="G368" authorId="0">
      <text>
        <r>
          <rPr>
            <sz val="8"/>
            <color indexed="81"/>
            <rFont val="Tahoma"/>
            <family val="2"/>
          </rPr>
          <t>If PreSAC are targeted with PC, please add target population. If not, ignore.</t>
        </r>
      </text>
    </comment>
    <comment ref="G371" authorId="0">
      <text>
        <r>
          <rPr>
            <sz val="8"/>
            <color indexed="81"/>
            <rFont val="Tahoma"/>
            <family val="2"/>
          </rPr>
          <t>If PreSAC are targeted with PC, please add target population. If not, ignore.</t>
        </r>
      </text>
    </comment>
    <comment ref="G374" authorId="0">
      <text>
        <r>
          <rPr>
            <sz val="8"/>
            <color indexed="81"/>
            <rFont val="Tahoma"/>
            <family val="2"/>
          </rPr>
          <t>If PreSAC are targeted with PC, please add target population. If not, ignore.</t>
        </r>
      </text>
    </comment>
    <comment ref="G375" authorId="0">
      <text>
        <r>
          <rPr>
            <sz val="8"/>
            <color indexed="81"/>
            <rFont val="Tahoma"/>
            <family val="2"/>
          </rPr>
          <t>If PreSAC are targeted with PC, please add target population. If not, ignore.</t>
        </r>
      </text>
    </comment>
    <comment ref="G376" authorId="0">
      <text>
        <r>
          <rPr>
            <sz val="8"/>
            <color indexed="81"/>
            <rFont val="Tahoma"/>
            <family val="2"/>
          </rPr>
          <t>If PreSAC are targeted with PC, please add target population. If not, ignore.</t>
        </r>
      </text>
    </comment>
    <comment ref="G377" authorId="0">
      <text>
        <r>
          <rPr>
            <sz val="8"/>
            <color indexed="81"/>
            <rFont val="Tahoma"/>
            <family val="2"/>
          </rPr>
          <t>If PreSAC are targeted with PC, please add target population. If not, ignore.</t>
        </r>
      </text>
    </comment>
    <comment ref="H378" authorId="0">
      <text>
        <r>
          <rPr>
            <sz val="8"/>
            <color indexed="81"/>
            <rFont val="Tahoma"/>
            <family val="2"/>
          </rPr>
          <t>This district is not targeted with PC, but target population is entered in the cell. Please correct.</t>
        </r>
      </text>
    </comment>
    <comment ref="H385" authorId="0">
      <text>
        <r>
          <rPr>
            <sz val="8"/>
            <color indexed="81"/>
            <rFont val="Tahoma"/>
            <family val="2"/>
          </rPr>
          <t>This district is not targeted with PC, but target population is entered in the cell. Please correct.</t>
        </r>
      </text>
    </comment>
    <comment ref="H388" authorId="0">
      <text>
        <r>
          <rPr>
            <sz val="8"/>
            <color indexed="81"/>
            <rFont val="Tahoma"/>
            <family val="2"/>
          </rPr>
          <t>This district is not targeted with PC, but target population is entered in the cell. Please correct.</t>
        </r>
      </text>
    </comment>
    <comment ref="H391" authorId="0">
      <text>
        <r>
          <rPr>
            <sz val="8"/>
            <color indexed="81"/>
            <rFont val="Tahoma"/>
            <family val="2"/>
          </rPr>
          <t>This district is not targeted with PC, but target population is entered in the cell. Please correct.</t>
        </r>
      </text>
    </comment>
    <comment ref="H392" authorId="0">
      <text>
        <r>
          <rPr>
            <sz val="8"/>
            <color indexed="81"/>
            <rFont val="Tahoma"/>
            <family val="2"/>
          </rPr>
          <t>This district is not targeted with PC, but target population is entered in the cell. Please correct.</t>
        </r>
      </text>
    </comment>
    <comment ref="H393" authorId="0">
      <text>
        <r>
          <rPr>
            <sz val="8"/>
            <color indexed="81"/>
            <rFont val="Tahoma"/>
            <family val="2"/>
          </rPr>
          <t>This district is not targeted with PC, but target population is entered in the cell. Please correct.</t>
        </r>
      </text>
    </comment>
    <comment ref="H394" authorId="0">
      <text>
        <r>
          <rPr>
            <sz val="8"/>
            <color indexed="81"/>
            <rFont val="Tahoma"/>
            <family val="2"/>
          </rPr>
          <t>This district is not targeted with PC, but target population is entered in the cell. Please correct.</t>
        </r>
      </text>
    </comment>
    <comment ref="H400" authorId="0">
      <text>
        <r>
          <rPr>
            <sz val="8"/>
            <color indexed="81"/>
            <rFont val="Tahoma"/>
            <family val="2"/>
          </rPr>
          <t>This district is not targeted with PC, but target population is entered in the cell. Please correct.</t>
        </r>
      </text>
    </comment>
    <comment ref="H405" authorId="0">
      <text>
        <r>
          <rPr>
            <sz val="8"/>
            <color indexed="81"/>
            <rFont val="Tahoma"/>
            <family val="2"/>
          </rPr>
          <t>This district is not targeted with PC, but target population is entered in the cell. Please correct.</t>
        </r>
      </text>
    </comment>
    <comment ref="H407" authorId="0">
      <text>
        <r>
          <rPr>
            <sz val="8"/>
            <color indexed="81"/>
            <rFont val="Tahoma"/>
            <family val="2"/>
          </rPr>
          <t>This district is not targeted with PC, but target population is entered in the cell. Please correct.</t>
        </r>
      </text>
    </comment>
    <comment ref="H408" authorId="0">
      <text>
        <r>
          <rPr>
            <sz val="8"/>
            <color indexed="81"/>
            <rFont val="Tahoma"/>
            <family val="2"/>
          </rPr>
          <t>This district is not targeted with PC, but target population is entered in the cell. Please correct.</t>
        </r>
      </text>
    </comment>
    <comment ref="H410" authorId="0">
      <text>
        <r>
          <rPr>
            <sz val="8"/>
            <color indexed="81"/>
            <rFont val="Tahoma"/>
            <family val="2"/>
          </rPr>
          <t>This district is not targeted with PC, but target population is entered in the cell. Please correct.</t>
        </r>
      </text>
    </comment>
    <comment ref="H415" authorId="0">
      <text>
        <r>
          <rPr>
            <sz val="8"/>
            <color indexed="81"/>
            <rFont val="Tahoma"/>
            <family val="2"/>
          </rPr>
          <t>This district is not targeted with PC, but target population is entered in the cell. Please correct.</t>
        </r>
      </text>
    </comment>
    <comment ref="H416" authorId="0">
      <text>
        <r>
          <rPr>
            <sz val="8"/>
            <color indexed="81"/>
            <rFont val="Tahoma"/>
            <family val="2"/>
          </rPr>
          <t>This district is not targeted with PC, but target population is entered in the cell. Please correct.</t>
        </r>
      </text>
    </comment>
    <comment ref="H417" authorId="0">
      <text>
        <r>
          <rPr>
            <sz val="8"/>
            <color indexed="81"/>
            <rFont val="Tahoma"/>
            <family val="2"/>
          </rPr>
          <t>This district is not targeted with PC, but target population is entered in the cell. Please correct.</t>
        </r>
      </text>
    </comment>
    <comment ref="H418" authorId="0">
      <text>
        <r>
          <rPr>
            <sz val="8"/>
            <color indexed="81"/>
            <rFont val="Tahoma"/>
            <family val="2"/>
          </rPr>
          <t>This district is not targeted with PC, but target population is entered in the cell. Please correct.</t>
        </r>
      </text>
    </comment>
    <comment ref="H427" authorId="0">
      <text>
        <r>
          <rPr>
            <sz val="8"/>
            <color indexed="81"/>
            <rFont val="Tahoma"/>
            <family val="2"/>
          </rPr>
          <t>This district is not targeted with PC, but target population is entered in the cell. Please correct.</t>
        </r>
      </text>
    </comment>
    <comment ref="G430" authorId="0">
      <text>
        <r>
          <rPr>
            <sz val="8"/>
            <color indexed="81"/>
            <rFont val="Tahoma"/>
            <family val="2"/>
          </rPr>
          <t>If PreSAC are targeted with PC, please add target population. If not, ignore.</t>
        </r>
      </text>
    </comment>
    <comment ref="H432" authorId="0">
      <text>
        <r>
          <rPr>
            <sz val="8"/>
            <color indexed="81"/>
            <rFont val="Tahoma"/>
            <family val="2"/>
          </rPr>
          <t>This district is not targeted with PC, but target population is entered in the cell. Please correct.</t>
        </r>
      </text>
    </comment>
    <comment ref="H433" authorId="0">
      <text>
        <r>
          <rPr>
            <sz val="8"/>
            <color indexed="81"/>
            <rFont val="Tahoma"/>
            <family val="2"/>
          </rPr>
          <t>This district is not targeted with PC, but target population is entered in the cell. Please correct.</t>
        </r>
      </text>
    </comment>
    <comment ref="H434" authorId="0">
      <text>
        <r>
          <rPr>
            <sz val="8"/>
            <color indexed="81"/>
            <rFont val="Tahoma"/>
            <family val="2"/>
          </rPr>
          <t>This district is not targeted with PC, but target population is entered in the cell. Please correct.</t>
        </r>
      </text>
    </comment>
    <comment ref="G435" authorId="0">
      <text>
        <r>
          <rPr>
            <sz val="8"/>
            <color indexed="81"/>
            <rFont val="Tahoma"/>
            <family val="2"/>
          </rPr>
          <t>If PreSAC are targeted with PC, please add target population. If not, ignore.</t>
        </r>
      </text>
    </comment>
    <comment ref="H436" authorId="0">
      <text>
        <r>
          <rPr>
            <sz val="8"/>
            <color indexed="81"/>
            <rFont val="Tahoma"/>
            <family val="2"/>
          </rPr>
          <t>This district is not targeted with PC, but target population is entered in the cell. Please correct.</t>
        </r>
      </text>
    </comment>
    <comment ref="H437" authorId="0">
      <text>
        <r>
          <rPr>
            <sz val="8"/>
            <color indexed="81"/>
            <rFont val="Tahoma"/>
            <family val="2"/>
          </rPr>
          <t>This district is not targeted with PC, but target population is entered in the cell. Please correct.</t>
        </r>
      </text>
    </comment>
    <comment ref="H438" authorId="0">
      <text>
        <r>
          <rPr>
            <sz val="8"/>
            <color indexed="81"/>
            <rFont val="Tahoma"/>
            <family val="2"/>
          </rPr>
          <t>This district is not targeted with PC, but target population is entered in the cell. Please correct.</t>
        </r>
      </text>
    </comment>
    <comment ref="G439" authorId="0">
      <text>
        <r>
          <rPr>
            <sz val="8"/>
            <color indexed="81"/>
            <rFont val="Tahoma"/>
            <family val="2"/>
          </rPr>
          <t>If PreSAC are targeted with PC, please add target population. If not, ignore.</t>
        </r>
      </text>
    </comment>
    <comment ref="H441" authorId="0">
      <text>
        <r>
          <rPr>
            <sz val="8"/>
            <color indexed="81"/>
            <rFont val="Tahoma"/>
            <family val="2"/>
          </rPr>
          <t>This district is not targeted with PC, but target population is entered in the cell. Please correct.</t>
        </r>
      </text>
    </comment>
    <comment ref="H442" authorId="0">
      <text>
        <r>
          <rPr>
            <sz val="8"/>
            <color indexed="81"/>
            <rFont val="Tahoma"/>
            <family val="2"/>
          </rPr>
          <t>This district is not targeted with PC, but target population is entered in the cell. Please correct.</t>
        </r>
      </text>
    </comment>
    <comment ref="H444" authorId="0">
      <text>
        <r>
          <rPr>
            <sz val="8"/>
            <color indexed="81"/>
            <rFont val="Tahoma"/>
            <family val="2"/>
          </rPr>
          <t>This district is not targeted with PC, but target population is entered in the cell. Please correct.</t>
        </r>
      </text>
    </comment>
    <comment ref="H445" authorId="0">
      <text>
        <r>
          <rPr>
            <sz val="8"/>
            <color indexed="81"/>
            <rFont val="Tahoma"/>
            <family val="2"/>
          </rPr>
          <t>This district is not targeted with PC, but target population is entered in the cell. Please correct.</t>
        </r>
      </text>
    </comment>
    <comment ref="H446" authorId="0">
      <text>
        <r>
          <rPr>
            <sz val="8"/>
            <color indexed="81"/>
            <rFont val="Tahoma"/>
            <family val="2"/>
          </rPr>
          <t>This district is not targeted with PC, but target population is entered in the cell. Please correct.</t>
        </r>
      </text>
    </comment>
    <comment ref="H447" authorId="0">
      <text>
        <r>
          <rPr>
            <sz val="8"/>
            <color indexed="81"/>
            <rFont val="Tahoma"/>
            <family val="2"/>
          </rPr>
          <t>This district is not targeted with PC, but target population is entered in the cell. Please correct.</t>
        </r>
      </text>
    </comment>
    <comment ref="H449" authorId="0">
      <text>
        <r>
          <rPr>
            <sz val="8"/>
            <color indexed="81"/>
            <rFont val="Tahoma"/>
            <family val="2"/>
          </rPr>
          <t>This district is not targeted with PC, but target population is entered in the cell. Please correct.</t>
        </r>
      </text>
    </comment>
    <comment ref="H450" authorId="0">
      <text>
        <r>
          <rPr>
            <sz val="8"/>
            <color indexed="81"/>
            <rFont val="Tahoma"/>
            <family val="2"/>
          </rPr>
          <t>This district is not targeted with PC, but target population is entered in the cell. Please correct.</t>
        </r>
      </text>
    </comment>
    <comment ref="H451" authorId="0">
      <text>
        <r>
          <rPr>
            <sz val="8"/>
            <color indexed="81"/>
            <rFont val="Tahoma"/>
            <family val="2"/>
          </rPr>
          <t>This district is not targeted with PC, but target population is entered in the cell. Please correct.</t>
        </r>
      </text>
    </comment>
    <comment ref="H452" authorId="0">
      <text>
        <r>
          <rPr>
            <sz val="8"/>
            <color indexed="81"/>
            <rFont val="Tahoma"/>
            <family val="2"/>
          </rPr>
          <t>This district is not targeted with PC, but target population is entered in the cell. Please correct.</t>
        </r>
      </text>
    </comment>
    <comment ref="H453" authorId="0">
      <text>
        <r>
          <rPr>
            <sz val="8"/>
            <color indexed="81"/>
            <rFont val="Tahoma"/>
            <family val="2"/>
          </rPr>
          <t>This district is not targeted with PC, but target population is entered in the cell. Please correct.</t>
        </r>
      </text>
    </comment>
    <comment ref="H458" authorId="0">
      <text>
        <r>
          <rPr>
            <sz val="8"/>
            <color indexed="81"/>
            <rFont val="Tahoma"/>
            <family val="2"/>
          </rPr>
          <t>This district is not targeted with PC, but target population is entered in the cell. Please correct.</t>
        </r>
      </text>
    </comment>
    <comment ref="H459" authorId="0">
      <text>
        <r>
          <rPr>
            <sz val="8"/>
            <color indexed="81"/>
            <rFont val="Tahoma"/>
            <family val="2"/>
          </rPr>
          <t>This district is not targeted with PC, but target population is entered in the cell. Please correct.</t>
        </r>
      </text>
    </comment>
    <comment ref="G460" authorId="0">
      <text>
        <r>
          <rPr>
            <sz val="8"/>
            <color indexed="81"/>
            <rFont val="Tahoma"/>
            <family val="2"/>
          </rPr>
          <t>If PreSAC are targeted with PC, please add target population. If not, ignore.</t>
        </r>
      </text>
    </comment>
    <comment ref="H462" authorId="0">
      <text>
        <r>
          <rPr>
            <sz val="8"/>
            <color indexed="81"/>
            <rFont val="Tahoma"/>
            <family val="2"/>
          </rPr>
          <t>This district is not targeted with PC, but target population is entered in the cell. Please correct.</t>
        </r>
      </text>
    </comment>
    <comment ref="G463" authorId="0">
      <text>
        <r>
          <rPr>
            <sz val="8"/>
            <color indexed="81"/>
            <rFont val="Tahoma"/>
            <family val="2"/>
          </rPr>
          <t>If PreSAC are targeted with PC, please add target population. If not, ignore.</t>
        </r>
      </text>
    </comment>
    <comment ref="H465" authorId="0">
      <text>
        <r>
          <rPr>
            <sz val="8"/>
            <color indexed="81"/>
            <rFont val="Tahoma"/>
            <family val="2"/>
          </rPr>
          <t>This district is not targeted with PC, but target population is entered in the cell. Please correct.</t>
        </r>
      </text>
    </comment>
    <comment ref="H468" authorId="0">
      <text>
        <r>
          <rPr>
            <sz val="8"/>
            <color indexed="81"/>
            <rFont val="Tahoma"/>
            <family val="2"/>
          </rPr>
          <t>This district is not targeted with PC, but target population is entered in the cell. Please correct.</t>
        </r>
      </text>
    </comment>
    <comment ref="G469" authorId="0">
      <text>
        <r>
          <rPr>
            <sz val="8"/>
            <color indexed="81"/>
            <rFont val="Tahoma"/>
            <family val="2"/>
          </rPr>
          <t>If PreSAC are targeted with PC, please add target population. If not, ignore.</t>
        </r>
      </text>
    </comment>
    <comment ref="G470" authorId="0">
      <text>
        <r>
          <rPr>
            <sz val="8"/>
            <color indexed="81"/>
            <rFont val="Tahoma"/>
            <family val="2"/>
          </rPr>
          <t>If PreSAC are targeted with PC, please add target population. If not, ignore.</t>
        </r>
      </text>
    </comment>
    <comment ref="H472" authorId="0">
      <text>
        <r>
          <rPr>
            <sz val="8"/>
            <color indexed="81"/>
            <rFont val="Tahoma"/>
            <family val="2"/>
          </rPr>
          <t>This district is not targeted with PC, but target population is entered in the cell. Please correct.</t>
        </r>
      </text>
    </comment>
    <comment ref="H473" authorId="0">
      <text>
        <r>
          <rPr>
            <sz val="8"/>
            <color indexed="81"/>
            <rFont val="Tahoma"/>
            <family val="2"/>
          </rPr>
          <t>This district is not targeted with PC, but target population is entered in the cell. Please correct.</t>
        </r>
      </text>
    </comment>
    <comment ref="H475" authorId="0">
      <text>
        <r>
          <rPr>
            <sz val="8"/>
            <color indexed="81"/>
            <rFont val="Tahoma"/>
            <family val="2"/>
          </rPr>
          <t>This district is not targeted with PC, but target population is entered in the cell. Please correct.</t>
        </r>
      </text>
    </comment>
    <comment ref="H476" authorId="0">
      <text>
        <r>
          <rPr>
            <sz val="8"/>
            <color indexed="81"/>
            <rFont val="Tahoma"/>
            <family val="2"/>
          </rPr>
          <t>This district is not targeted with PC, but target population is entered in the cell. Please correct.</t>
        </r>
      </text>
    </comment>
    <comment ref="H478" authorId="0">
      <text>
        <r>
          <rPr>
            <sz val="8"/>
            <color indexed="81"/>
            <rFont val="Tahoma"/>
            <family val="2"/>
          </rPr>
          <t>This district is not targeted with PC, but target population is entered in the cell. Please correct.</t>
        </r>
      </text>
    </comment>
    <comment ref="H479" authorId="0">
      <text>
        <r>
          <rPr>
            <sz val="8"/>
            <color indexed="81"/>
            <rFont val="Tahoma"/>
            <family val="2"/>
          </rPr>
          <t>This district is not targeted with PC, but target population is entered in the cell. Please correct.</t>
        </r>
      </text>
    </comment>
    <comment ref="H481" authorId="0">
      <text>
        <r>
          <rPr>
            <sz val="8"/>
            <color indexed="81"/>
            <rFont val="Tahoma"/>
            <family val="2"/>
          </rPr>
          <t>This district is not targeted with PC, but target population is entered in the cell. Please correct.</t>
        </r>
      </text>
    </comment>
    <comment ref="H482" authorId="0">
      <text>
        <r>
          <rPr>
            <sz val="8"/>
            <color indexed="81"/>
            <rFont val="Tahoma"/>
            <family val="2"/>
          </rPr>
          <t>This district is not targeted with PC, but target population is entered in the cell. Please correct.</t>
        </r>
      </text>
    </comment>
    <comment ref="H483" authorId="0">
      <text>
        <r>
          <rPr>
            <sz val="8"/>
            <color indexed="81"/>
            <rFont val="Tahoma"/>
            <family val="2"/>
          </rPr>
          <t>This district is not targeted with PC, but target population is entered in the cell. Please correct.</t>
        </r>
      </text>
    </comment>
    <comment ref="H484" authorId="0">
      <text>
        <r>
          <rPr>
            <sz val="8"/>
            <color indexed="81"/>
            <rFont val="Tahoma"/>
            <family val="2"/>
          </rPr>
          <t>This district is not targeted with PC, but target population is entered in the cell. Please correct.</t>
        </r>
      </text>
    </comment>
    <comment ref="H485" authorId="0">
      <text>
        <r>
          <rPr>
            <sz val="8"/>
            <color indexed="81"/>
            <rFont val="Tahoma"/>
            <family val="2"/>
          </rPr>
          <t>This district is not targeted with PC, but target population is entered in the cell. Please correct.</t>
        </r>
      </text>
    </comment>
    <comment ref="H486" authorId="0">
      <text>
        <r>
          <rPr>
            <sz val="8"/>
            <color indexed="81"/>
            <rFont val="Tahoma"/>
            <family val="2"/>
          </rPr>
          <t>This district is not targeted with PC, but target population is entered in the cell. Please correct.</t>
        </r>
      </text>
    </comment>
    <comment ref="H488" authorId="0">
      <text>
        <r>
          <rPr>
            <sz val="8"/>
            <color indexed="81"/>
            <rFont val="Tahoma"/>
            <family val="2"/>
          </rPr>
          <t>This district is not targeted with PC, but target population is entered in the cell. Please correct.</t>
        </r>
      </text>
    </comment>
    <comment ref="G489" authorId="0">
      <text>
        <r>
          <rPr>
            <sz val="8"/>
            <color indexed="81"/>
            <rFont val="Tahoma"/>
            <family val="2"/>
          </rPr>
          <t>If PreSAC are targeted with PC, please add target population. If not, ignore.</t>
        </r>
      </text>
    </comment>
    <comment ref="H490" authorId="0">
      <text>
        <r>
          <rPr>
            <sz val="8"/>
            <color indexed="81"/>
            <rFont val="Tahoma"/>
            <family val="2"/>
          </rPr>
          <t>This district is not targeted with PC, but target population is entered in the cell. Please correct.</t>
        </r>
      </text>
    </comment>
    <comment ref="H491" authorId="0">
      <text>
        <r>
          <rPr>
            <sz val="8"/>
            <color indexed="81"/>
            <rFont val="Tahoma"/>
            <family val="2"/>
          </rPr>
          <t>This district is not targeted with PC, but target population is entered in the cell. Please correct.</t>
        </r>
      </text>
    </comment>
    <comment ref="G492" authorId="0">
      <text>
        <r>
          <rPr>
            <sz val="8"/>
            <color indexed="81"/>
            <rFont val="Tahoma"/>
            <family val="2"/>
          </rPr>
          <t>If PreSAC are targeted with PC, please add target population. If not, ignore.</t>
        </r>
      </text>
    </comment>
    <comment ref="G494" authorId="0">
      <text>
        <r>
          <rPr>
            <sz val="8"/>
            <color indexed="81"/>
            <rFont val="Tahoma"/>
            <family val="2"/>
          </rPr>
          <t>If PreSAC are targeted with PC, please add target population. If not, ignore.</t>
        </r>
      </text>
    </comment>
    <comment ref="G496" authorId="0">
      <text>
        <r>
          <rPr>
            <sz val="8"/>
            <color indexed="81"/>
            <rFont val="Tahoma"/>
            <family val="2"/>
          </rPr>
          <t>If PreSAC are targeted with PC, please add target population. If not, ignore.</t>
        </r>
      </text>
    </comment>
    <comment ref="G498" authorId="0">
      <text>
        <r>
          <rPr>
            <sz val="8"/>
            <color indexed="81"/>
            <rFont val="Tahoma"/>
            <family val="2"/>
          </rPr>
          <t>If PreSAC are targeted with PC, please add target population. If not, ignore.</t>
        </r>
      </text>
    </comment>
    <comment ref="G499" authorId="0">
      <text>
        <r>
          <rPr>
            <sz val="8"/>
            <color indexed="81"/>
            <rFont val="Tahoma"/>
            <family val="2"/>
          </rPr>
          <t>If PreSAC are targeted with PC, please add target population. If not, ignore.</t>
        </r>
      </text>
    </comment>
    <comment ref="G500" authorId="0">
      <text>
        <r>
          <rPr>
            <sz val="8"/>
            <color indexed="81"/>
            <rFont val="Tahoma"/>
            <family val="2"/>
          </rPr>
          <t>If PreSAC are targeted with PC, please add target population. If not, ignore.</t>
        </r>
      </text>
    </comment>
    <comment ref="H516" authorId="0">
      <text>
        <r>
          <rPr>
            <sz val="8"/>
            <color indexed="81"/>
            <rFont val="Tahoma"/>
            <family val="2"/>
          </rPr>
          <t>This district is not targeted with PC, but target population is entered in the cell. Please correct.</t>
        </r>
      </text>
    </comment>
    <comment ref="H517" authorId="0">
      <text>
        <r>
          <rPr>
            <sz val="8"/>
            <color indexed="81"/>
            <rFont val="Tahoma"/>
            <family val="2"/>
          </rPr>
          <t>This district is not targeted with PC, but target population is entered in the cell. Please correct.</t>
        </r>
      </text>
    </comment>
    <comment ref="H519" authorId="0">
      <text>
        <r>
          <rPr>
            <sz val="8"/>
            <color indexed="81"/>
            <rFont val="Tahoma"/>
            <family val="2"/>
          </rPr>
          <t>This district is not targeted with PC, but target population is entered in the cell. Please correct.</t>
        </r>
      </text>
    </comment>
    <comment ref="H524" authorId="0">
      <text>
        <r>
          <rPr>
            <sz val="8"/>
            <color indexed="81"/>
            <rFont val="Tahoma"/>
            <family val="2"/>
          </rPr>
          <t>This district is not targeted with PC, but target population is entered in the cell. Please correct.</t>
        </r>
      </text>
    </comment>
    <comment ref="H527" authorId="0">
      <text>
        <r>
          <rPr>
            <sz val="8"/>
            <color indexed="81"/>
            <rFont val="Tahoma"/>
            <family val="2"/>
          </rPr>
          <t>This district is not targeted with PC, but target population is entered in the cell. Please correct.</t>
        </r>
      </text>
    </comment>
    <comment ref="H531" authorId="0">
      <text>
        <r>
          <rPr>
            <sz val="8"/>
            <color indexed="81"/>
            <rFont val="Tahoma"/>
            <family val="2"/>
          </rPr>
          <t>This district is not targeted with PC, but target population is entered in the cell. Please correct.</t>
        </r>
      </text>
    </comment>
    <comment ref="G532" authorId="0">
      <text>
        <r>
          <rPr>
            <sz val="8"/>
            <color indexed="81"/>
            <rFont val="Tahoma"/>
            <family val="2"/>
          </rPr>
          <t>If PreSAC are targeted with PC, please add target population. If not, ignore.</t>
        </r>
      </text>
    </comment>
    <comment ref="G533" authorId="0">
      <text>
        <r>
          <rPr>
            <sz val="8"/>
            <color indexed="81"/>
            <rFont val="Tahoma"/>
            <family val="2"/>
          </rPr>
          <t>If PreSAC are targeted with PC, please add target population. If not, ignore.</t>
        </r>
      </text>
    </comment>
    <comment ref="H534" authorId="0">
      <text>
        <r>
          <rPr>
            <sz val="8"/>
            <color indexed="81"/>
            <rFont val="Tahoma"/>
            <family val="2"/>
          </rPr>
          <t>This district is not targeted with PC, but target population is entered in the cell. Please correct.</t>
        </r>
      </text>
    </comment>
    <comment ref="G535" authorId="0">
      <text>
        <r>
          <rPr>
            <sz val="8"/>
            <color indexed="81"/>
            <rFont val="Tahoma"/>
            <family val="2"/>
          </rPr>
          <t>If PreSAC are targeted with PC, please add target population. If not, ignore.</t>
        </r>
      </text>
    </comment>
    <comment ref="G536" authorId="0">
      <text>
        <r>
          <rPr>
            <sz val="8"/>
            <color indexed="81"/>
            <rFont val="Tahoma"/>
            <family val="2"/>
          </rPr>
          <t>If PreSAC are targeted with PC, please add target population. If not, ignore.</t>
        </r>
      </text>
    </comment>
    <comment ref="G537" authorId="0">
      <text>
        <r>
          <rPr>
            <sz val="8"/>
            <color indexed="81"/>
            <rFont val="Tahoma"/>
            <family val="2"/>
          </rPr>
          <t>If PreSAC are targeted with PC, please add target population. If not, ignore.</t>
        </r>
      </text>
    </comment>
    <comment ref="G538" authorId="0">
      <text>
        <r>
          <rPr>
            <sz val="8"/>
            <color indexed="81"/>
            <rFont val="Tahoma"/>
            <family val="2"/>
          </rPr>
          <t>If PreSAC are targeted with PC, please add target population. If not, ignore.</t>
        </r>
      </text>
    </comment>
    <comment ref="G539" authorId="0">
      <text>
        <r>
          <rPr>
            <sz val="8"/>
            <color indexed="81"/>
            <rFont val="Tahoma"/>
            <family val="2"/>
          </rPr>
          <t>If PreSAC are targeted with PC, please add target population. If not, ignore.</t>
        </r>
      </text>
    </comment>
    <comment ref="H540" authorId="0">
      <text>
        <r>
          <rPr>
            <sz val="8"/>
            <color indexed="81"/>
            <rFont val="Tahoma"/>
            <family val="2"/>
          </rPr>
          <t>This district is not targeted with PC, but target population is entered in the cell. Please correct.</t>
        </r>
      </text>
    </comment>
    <comment ref="G541" authorId="0">
      <text>
        <r>
          <rPr>
            <sz val="8"/>
            <color indexed="81"/>
            <rFont val="Tahoma"/>
            <family val="2"/>
          </rPr>
          <t>If PreSAC are targeted with PC, please add target population. If not, ignore.</t>
        </r>
      </text>
    </comment>
    <comment ref="H553" authorId="0">
      <text>
        <r>
          <rPr>
            <sz val="8"/>
            <color indexed="81"/>
            <rFont val="Tahoma"/>
            <family val="2"/>
          </rPr>
          <t>This district is not targeted with PC, but target population is entered in the cell. Please correct.</t>
        </r>
      </text>
    </comment>
    <comment ref="H555" authorId="0">
      <text>
        <r>
          <rPr>
            <sz val="8"/>
            <color indexed="81"/>
            <rFont val="Tahoma"/>
            <family val="2"/>
          </rPr>
          <t>This district is not targeted with PC, but target population is entered in the cell. Please correct.</t>
        </r>
      </text>
    </comment>
    <comment ref="H557" authorId="0">
      <text>
        <r>
          <rPr>
            <sz val="8"/>
            <color indexed="81"/>
            <rFont val="Tahoma"/>
            <family val="2"/>
          </rPr>
          <t>This district is not targeted with PC, but target population is entered in the cell. Please correct.</t>
        </r>
      </text>
    </comment>
    <comment ref="H559" authorId="0">
      <text>
        <r>
          <rPr>
            <sz val="8"/>
            <color indexed="81"/>
            <rFont val="Tahoma"/>
            <family val="2"/>
          </rPr>
          <t>This district is not targeted with PC, but target population is entered in the cell. Please correct.</t>
        </r>
      </text>
    </comment>
    <comment ref="H561" authorId="0">
      <text>
        <r>
          <rPr>
            <sz val="8"/>
            <color indexed="81"/>
            <rFont val="Tahoma"/>
            <family val="2"/>
          </rPr>
          <t>This district is not targeted with PC, but target population is entered in the cell. Please correct.</t>
        </r>
      </text>
    </comment>
    <comment ref="H562" authorId="0">
      <text>
        <r>
          <rPr>
            <sz val="8"/>
            <color indexed="81"/>
            <rFont val="Tahoma"/>
            <family val="2"/>
          </rPr>
          <t>This district is not targeted with PC, but target population is entered in the cell. Please correct.</t>
        </r>
      </text>
    </comment>
    <comment ref="H565" authorId="0">
      <text>
        <r>
          <rPr>
            <sz val="8"/>
            <color indexed="81"/>
            <rFont val="Tahoma"/>
            <family val="2"/>
          </rPr>
          <t>This district is not targeted with PC, but target population is entered in the cell. Please correct.</t>
        </r>
      </text>
    </comment>
    <comment ref="H568" authorId="0">
      <text>
        <r>
          <rPr>
            <sz val="8"/>
            <color indexed="81"/>
            <rFont val="Tahoma"/>
            <family val="2"/>
          </rPr>
          <t>This district is not targeted with PC, but target population is entered in the cell. Please correct.</t>
        </r>
      </text>
    </comment>
    <comment ref="H569" authorId="0">
      <text>
        <r>
          <rPr>
            <sz val="8"/>
            <color indexed="81"/>
            <rFont val="Tahoma"/>
            <family val="2"/>
          </rPr>
          <t>This district is not targeted with PC, but target population is entered in the cell. Please correct.</t>
        </r>
      </text>
    </comment>
    <comment ref="H572" authorId="0">
      <text>
        <r>
          <rPr>
            <sz val="8"/>
            <color indexed="81"/>
            <rFont val="Tahoma"/>
            <family val="2"/>
          </rPr>
          <t>This district is not targeted with PC, but target population is entered in the cell. Please correct.</t>
        </r>
      </text>
    </comment>
    <comment ref="H574" authorId="0">
      <text>
        <r>
          <rPr>
            <sz val="8"/>
            <color indexed="81"/>
            <rFont val="Tahoma"/>
            <family val="2"/>
          </rPr>
          <t>This district is not targeted with PC, but target population is entered in the cell. Please correct.</t>
        </r>
      </text>
    </comment>
    <comment ref="H576" authorId="0">
      <text>
        <r>
          <rPr>
            <sz val="8"/>
            <color indexed="81"/>
            <rFont val="Tahoma"/>
            <family val="2"/>
          </rPr>
          <t>This district is not targeted with PC, but target population is entered in the cell. Please correct.</t>
        </r>
      </text>
    </comment>
    <comment ref="H578" authorId="0">
      <text>
        <r>
          <rPr>
            <sz val="8"/>
            <color indexed="81"/>
            <rFont val="Tahoma"/>
            <family val="2"/>
          </rPr>
          <t>This district is not targeted with PC, but target population is entered in the cell. Please correct.</t>
        </r>
      </text>
    </comment>
    <comment ref="H582" authorId="0">
      <text>
        <r>
          <rPr>
            <sz val="8"/>
            <color indexed="81"/>
            <rFont val="Tahoma"/>
            <family val="2"/>
          </rPr>
          <t>This district is not targeted with PC, but target population is entered in the cell. Please correct.</t>
        </r>
      </text>
    </comment>
    <comment ref="H588" authorId="0">
      <text>
        <r>
          <rPr>
            <sz val="8"/>
            <color indexed="81"/>
            <rFont val="Tahoma"/>
            <family val="2"/>
          </rPr>
          <t>This district is not targeted with PC, but target population is entered in the cell. Please correct.</t>
        </r>
      </text>
    </comment>
    <comment ref="G591" authorId="0">
      <text>
        <r>
          <rPr>
            <sz val="8"/>
            <color indexed="81"/>
            <rFont val="Tahoma"/>
            <family val="2"/>
          </rPr>
          <t>If PreSAC are targeted with PC, please add target population. If not, ignore.</t>
        </r>
      </text>
    </comment>
    <comment ref="G592" authorId="0">
      <text>
        <r>
          <rPr>
            <sz val="8"/>
            <color indexed="81"/>
            <rFont val="Tahoma"/>
            <family val="2"/>
          </rPr>
          <t>If PreSAC are targeted with PC, please add target population. If not, ignore.</t>
        </r>
      </text>
    </comment>
    <comment ref="G596" authorId="0">
      <text>
        <r>
          <rPr>
            <sz val="8"/>
            <color indexed="81"/>
            <rFont val="Tahoma"/>
            <family val="2"/>
          </rPr>
          <t>If PreSAC are targeted with PC, please add target population. If not, ignore.</t>
        </r>
      </text>
    </comment>
    <comment ref="H597" authorId="0">
      <text>
        <r>
          <rPr>
            <sz val="8"/>
            <color indexed="81"/>
            <rFont val="Tahoma"/>
            <family val="2"/>
          </rPr>
          <t>This district is not targeted with PC, but target population is entered in the cell. Please correct.</t>
        </r>
      </text>
    </comment>
    <comment ref="H599" authorId="0">
      <text>
        <r>
          <rPr>
            <sz val="8"/>
            <color indexed="81"/>
            <rFont val="Tahoma"/>
            <family val="2"/>
          </rPr>
          <t>This district is not targeted with PC, but target population is entered in the cell. Please correct.</t>
        </r>
      </text>
    </comment>
    <comment ref="H606" authorId="0">
      <text>
        <r>
          <rPr>
            <sz val="8"/>
            <color indexed="81"/>
            <rFont val="Tahoma"/>
            <family val="2"/>
          </rPr>
          <t>This district is not targeted with PC, but target population is entered in the cell. Please correct.</t>
        </r>
      </text>
    </comment>
    <comment ref="H615" authorId="0">
      <text>
        <r>
          <rPr>
            <sz val="8"/>
            <color indexed="81"/>
            <rFont val="Tahoma"/>
            <family val="2"/>
          </rPr>
          <t>This district is not targeted with PC, but target population is entered in the cell. Please correct.</t>
        </r>
      </text>
    </comment>
    <comment ref="H616" authorId="0">
      <text>
        <r>
          <rPr>
            <sz val="8"/>
            <color indexed="81"/>
            <rFont val="Tahoma"/>
            <family val="2"/>
          </rPr>
          <t>This district is not targeted with PC, but target population is entered in the cell. Please correct.</t>
        </r>
      </text>
    </comment>
    <comment ref="H620" authorId="0">
      <text>
        <r>
          <rPr>
            <sz val="8"/>
            <color indexed="81"/>
            <rFont val="Tahoma"/>
            <family val="2"/>
          </rPr>
          <t>This district is not targeted with PC, but target population is entered in the cell. Please correct.</t>
        </r>
      </text>
    </comment>
    <comment ref="H621" authorId="0">
      <text>
        <r>
          <rPr>
            <sz val="8"/>
            <color indexed="81"/>
            <rFont val="Tahoma"/>
            <family val="2"/>
          </rPr>
          <t>This district is not targeted with PC, but target population is entered in the cell. Please correct.</t>
        </r>
      </text>
    </comment>
    <comment ref="H622" authorId="0">
      <text>
        <r>
          <rPr>
            <sz val="8"/>
            <color indexed="81"/>
            <rFont val="Tahoma"/>
            <family val="2"/>
          </rPr>
          <t>This district is not targeted with PC, but target population is entered in the cell. Please correct.</t>
        </r>
      </text>
    </comment>
    <comment ref="H623" authorId="0">
      <text>
        <r>
          <rPr>
            <sz val="8"/>
            <color indexed="81"/>
            <rFont val="Tahoma"/>
            <family val="2"/>
          </rPr>
          <t>This district is not targeted with PC, but target population is entered in the cell. Please correct.</t>
        </r>
      </text>
    </comment>
    <comment ref="G624" authorId="0">
      <text>
        <r>
          <rPr>
            <sz val="8"/>
            <color indexed="81"/>
            <rFont val="Tahoma"/>
            <family val="2"/>
          </rPr>
          <t>If PreSAC are targeted with PC, please add target population. If not, ignore.</t>
        </r>
      </text>
    </comment>
    <comment ref="G625" authorId="0">
      <text>
        <r>
          <rPr>
            <sz val="8"/>
            <color indexed="81"/>
            <rFont val="Tahoma"/>
            <family val="2"/>
          </rPr>
          <t>If PreSAC are targeted with PC, please add target population. If not, ignore.</t>
        </r>
      </text>
    </comment>
    <comment ref="H631" authorId="0">
      <text>
        <r>
          <rPr>
            <sz val="8"/>
            <color indexed="81"/>
            <rFont val="Tahoma"/>
            <family val="2"/>
          </rPr>
          <t>This district is not targeted with PC, but target population is entered in the cell. Please correct.</t>
        </r>
      </text>
    </comment>
    <comment ref="H634" authorId="0">
      <text>
        <r>
          <rPr>
            <sz val="8"/>
            <color indexed="81"/>
            <rFont val="Tahoma"/>
            <family val="2"/>
          </rPr>
          <t>This district is not targeted with PC, but target population is entered in the cell. Please correct.</t>
        </r>
      </text>
    </comment>
    <comment ref="H636" authorId="0">
      <text>
        <r>
          <rPr>
            <sz val="8"/>
            <color indexed="81"/>
            <rFont val="Tahoma"/>
            <family val="2"/>
          </rPr>
          <t>This district is not targeted with PC, but target population is entered in the cell. Please correct.</t>
        </r>
      </text>
    </comment>
    <comment ref="H640" authorId="0">
      <text>
        <r>
          <rPr>
            <sz val="8"/>
            <color indexed="81"/>
            <rFont val="Tahoma"/>
            <family val="2"/>
          </rPr>
          <t>This district is not targeted with PC, but target population is entered in the cell. Please correct.</t>
        </r>
      </text>
    </comment>
    <comment ref="H641" authorId="0">
      <text>
        <r>
          <rPr>
            <sz val="8"/>
            <color indexed="81"/>
            <rFont val="Tahoma"/>
            <family val="2"/>
          </rPr>
          <t>This district is not targeted with PC, but target population is entered in the cell. Please correct.</t>
        </r>
      </text>
    </comment>
    <comment ref="G644" authorId="0">
      <text>
        <r>
          <rPr>
            <sz val="8"/>
            <color indexed="81"/>
            <rFont val="Tahoma"/>
            <family val="2"/>
          </rPr>
          <t>If PreSAC are targeted with PC, please add target population. If not, ignore.</t>
        </r>
      </text>
    </comment>
    <comment ref="G645" authorId="0">
      <text>
        <r>
          <rPr>
            <sz val="8"/>
            <color indexed="81"/>
            <rFont val="Tahoma"/>
            <family val="2"/>
          </rPr>
          <t>If PreSAC are targeted with PC, please add target population. If not, ignore.</t>
        </r>
      </text>
    </comment>
    <comment ref="G646" authorId="0">
      <text>
        <r>
          <rPr>
            <sz val="8"/>
            <color indexed="81"/>
            <rFont val="Tahoma"/>
            <family val="2"/>
          </rPr>
          <t>If PreSAC are targeted with PC, please add target population. If not, ignore.</t>
        </r>
      </text>
    </comment>
    <comment ref="G647" authorId="0">
      <text>
        <r>
          <rPr>
            <sz val="8"/>
            <color indexed="81"/>
            <rFont val="Tahoma"/>
            <family val="2"/>
          </rPr>
          <t>If PreSAC are targeted with PC, please add target population. If not, ignore.</t>
        </r>
      </text>
    </comment>
    <comment ref="G648" authorId="0">
      <text>
        <r>
          <rPr>
            <sz val="8"/>
            <color indexed="81"/>
            <rFont val="Tahoma"/>
            <family val="2"/>
          </rPr>
          <t>If PreSAC are targeted with PC, please add target population. If not, ignore.</t>
        </r>
      </text>
    </comment>
    <comment ref="G649" authorId="0">
      <text>
        <r>
          <rPr>
            <sz val="8"/>
            <color indexed="81"/>
            <rFont val="Tahoma"/>
            <family val="2"/>
          </rPr>
          <t>If PreSAC are targeted with PC, please add target population. If not, ignore.</t>
        </r>
      </text>
    </comment>
    <comment ref="G650" authorId="0">
      <text>
        <r>
          <rPr>
            <sz val="8"/>
            <color indexed="81"/>
            <rFont val="Tahoma"/>
            <family val="2"/>
          </rPr>
          <t>If PreSAC are targeted with PC, please add target population. If not, ignore.</t>
        </r>
      </text>
    </comment>
    <comment ref="H651" authorId="0">
      <text>
        <r>
          <rPr>
            <sz val="8"/>
            <color indexed="81"/>
            <rFont val="Tahoma"/>
            <family val="2"/>
          </rPr>
          <t>This district is not targeted with PC, but target population is entered in the cell. Please correct.</t>
        </r>
      </text>
    </comment>
    <comment ref="G657" authorId="0">
      <text>
        <r>
          <rPr>
            <sz val="8"/>
            <color indexed="81"/>
            <rFont val="Tahoma"/>
            <family val="2"/>
          </rPr>
          <t>If PreSAC are targeted with PC, please add target population. If not, ignore.</t>
        </r>
      </text>
    </comment>
    <comment ref="G663" authorId="0">
      <text>
        <r>
          <rPr>
            <sz val="8"/>
            <color indexed="81"/>
            <rFont val="Tahoma"/>
            <family val="2"/>
          </rPr>
          <t>If PreSAC are targeted with PC, please add target population. If not, ignore.</t>
        </r>
      </text>
    </comment>
    <comment ref="H664" authorId="0">
      <text>
        <r>
          <rPr>
            <sz val="8"/>
            <color indexed="81"/>
            <rFont val="Tahoma"/>
            <family val="2"/>
          </rPr>
          <t>This district is not targeted with PC, but target population is entered in the cell. Please correct.</t>
        </r>
      </text>
    </comment>
    <comment ref="G666" authorId="0">
      <text>
        <r>
          <rPr>
            <sz val="8"/>
            <color indexed="81"/>
            <rFont val="Tahoma"/>
            <family val="2"/>
          </rPr>
          <t>If PreSAC are targeted with PC, please add target population. If not, ignore.</t>
        </r>
      </text>
    </comment>
    <comment ref="G669" authorId="0">
      <text>
        <r>
          <rPr>
            <sz val="8"/>
            <color indexed="81"/>
            <rFont val="Tahoma"/>
            <family val="2"/>
          </rPr>
          <t>If PreSAC are targeted with PC, please add target population. If not, ignore.</t>
        </r>
      </text>
    </comment>
    <comment ref="G671" authorId="0">
      <text>
        <r>
          <rPr>
            <sz val="8"/>
            <color indexed="81"/>
            <rFont val="Tahoma"/>
            <family val="2"/>
          </rPr>
          <t>If PreSAC are targeted with PC, please add target population. If not, ignore.</t>
        </r>
      </text>
    </comment>
    <comment ref="H674" authorId="0">
      <text>
        <r>
          <rPr>
            <sz val="8"/>
            <color indexed="81"/>
            <rFont val="Tahoma"/>
            <family val="2"/>
          </rPr>
          <t>This district is not targeted with PC, but target population is entered in the cell. Please correct.</t>
        </r>
      </text>
    </comment>
    <comment ref="H675" authorId="0">
      <text>
        <r>
          <rPr>
            <sz val="8"/>
            <color indexed="81"/>
            <rFont val="Tahoma"/>
            <family val="2"/>
          </rPr>
          <t>This district is not targeted with PC, but target population is entered in the cell. Please correct.</t>
        </r>
      </text>
    </comment>
    <comment ref="H676" authorId="0">
      <text>
        <r>
          <rPr>
            <sz val="8"/>
            <color indexed="81"/>
            <rFont val="Tahoma"/>
            <family val="2"/>
          </rPr>
          <t>This district is not targeted with PC, but target population is entered in the cell. Please correct.</t>
        </r>
      </text>
    </comment>
    <comment ref="H677" authorId="0">
      <text>
        <r>
          <rPr>
            <sz val="8"/>
            <color indexed="81"/>
            <rFont val="Tahoma"/>
            <family val="2"/>
          </rPr>
          <t>This district is not targeted with PC, but target population is entered in the cell. Please correct.</t>
        </r>
      </text>
    </comment>
    <comment ref="H678" authorId="0">
      <text>
        <r>
          <rPr>
            <sz val="8"/>
            <color indexed="81"/>
            <rFont val="Tahoma"/>
            <family val="2"/>
          </rPr>
          <t>This district is not targeted with PC, but target population is entered in the cell. Please correct.</t>
        </r>
      </text>
    </comment>
    <comment ref="H679" authorId="0">
      <text>
        <r>
          <rPr>
            <sz val="8"/>
            <color indexed="81"/>
            <rFont val="Tahoma"/>
            <family val="2"/>
          </rPr>
          <t>This district is not targeted with PC, but target population is entered in the cell. Please correct.</t>
        </r>
      </text>
    </comment>
    <comment ref="H680" authorId="0">
      <text>
        <r>
          <rPr>
            <sz val="8"/>
            <color indexed="81"/>
            <rFont val="Tahoma"/>
            <family val="2"/>
          </rPr>
          <t>This district is not targeted with PC, but target population is entered in the cell. Please correct.</t>
        </r>
      </text>
    </comment>
    <comment ref="H681" authorId="0">
      <text>
        <r>
          <rPr>
            <sz val="8"/>
            <color indexed="81"/>
            <rFont val="Tahoma"/>
            <family val="2"/>
          </rPr>
          <t>This district is not targeted with PC, but target population is entered in the cell. Please correct.</t>
        </r>
      </text>
    </comment>
    <comment ref="H682" authorId="0">
      <text>
        <r>
          <rPr>
            <sz val="8"/>
            <color indexed="81"/>
            <rFont val="Tahoma"/>
            <family val="2"/>
          </rPr>
          <t>This district is not targeted with PC, but target population is entered in the cell. Please correct.</t>
        </r>
      </text>
    </comment>
    <comment ref="H683" authorId="0">
      <text>
        <r>
          <rPr>
            <sz val="8"/>
            <color indexed="81"/>
            <rFont val="Tahoma"/>
            <family val="2"/>
          </rPr>
          <t>This district is not targeted with PC, but target population is entered in the cell. Please correct.</t>
        </r>
      </text>
    </comment>
    <comment ref="H684" authorId="0">
      <text>
        <r>
          <rPr>
            <sz val="8"/>
            <color indexed="81"/>
            <rFont val="Tahoma"/>
            <family val="2"/>
          </rPr>
          <t>This district is not targeted with PC, but target population is entered in the cell. Please correct.</t>
        </r>
      </text>
    </comment>
    <comment ref="H685" authorId="0">
      <text>
        <r>
          <rPr>
            <sz val="8"/>
            <color indexed="81"/>
            <rFont val="Tahoma"/>
            <family val="2"/>
          </rPr>
          <t>This district is not targeted with PC, but target population is entered in the cell. Please correct.</t>
        </r>
      </text>
    </comment>
    <comment ref="H687" authorId="0">
      <text>
        <r>
          <rPr>
            <sz val="8"/>
            <color indexed="81"/>
            <rFont val="Tahoma"/>
            <family val="2"/>
          </rPr>
          <t>This district is not targeted with PC, but target population is entered in the cell. Please correct.</t>
        </r>
      </text>
    </comment>
    <comment ref="H688" authorId="0">
      <text>
        <r>
          <rPr>
            <sz val="8"/>
            <color indexed="81"/>
            <rFont val="Tahoma"/>
            <family val="2"/>
          </rPr>
          <t>This district is not targeted with PC, but target population is entered in the cell. Please correct.</t>
        </r>
      </text>
    </comment>
    <comment ref="G690" authorId="0">
      <text>
        <r>
          <rPr>
            <sz val="8"/>
            <color indexed="81"/>
            <rFont val="Tahoma"/>
            <family val="2"/>
          </rPr>
          <t>If PreSAC are targeted with PC, please add target population. If not, ignore.</t>
        </r>
      </text>
    </comment>
    <comment ref="G691" authorId="0">
      <text>
        <r>
          <rPr>
            <sz val="8"/>
            <color indexed="81"/>
            <rFont val="Tahoma"/>
            <family val="2"/>
          </rPr>
          <t>If PreSAC are targeted with PC, please add target population. If not, ignore.</t>
        </r>
      </text>
    </comment>
    <comment ref="G692" authorId="0">
      <text>
        <r>
          <rPr>
            <sz val="8"/>
            <color indexed="81"/>
            <rFont val="Tahoma"/>
            <family val="2"/>
          </rPr>
          <t>If PreSAC are targeted with PC, please add target population. If not, ignore.</t>
        </r>
      </text>
    </comment>
    <comment ref="G693" authorId="0">
      <text>
        <r>
          <rPr>
            <sz val="8"/>
            <color indexed="81"/>
            <rFont val="Tahoma"/>
            <family val="2"/>
          </rPr>
          <t>If PreSAC are targeted with PC, please add target population. If not, ignore.</t>
        </r>
      </text>
    </comment>
    <comment ref="H694" authorId="0">
      <text>
        <r>
          <rPr>
            <sz val="8"/>
            <color indexed="81"/>
            <rFont val="Tahoma"/>
            <family val="2"/>
          </rPr>
          <t>This district is not targeted with PC, but target population is entered in the cell. Please correct.</t>
        </r>
      </text>
    </comment>
    <comment ref="H696" authorId="0">
      <text>
        <r>
          <rPr>
            <sz val="8"/>
            <color indexed="81"/>
            <rFont val="Tahoma"/>
            <family val="2"/>
          </rPr>
          <t>This district is not targeted with PC, but target population is entered in the cell. Please correct.</t>
        </r>
      </text>
    </comment>
    <comment ref="H697" authorId="0">
      <text>
        <r>
          <rPr>
            <sz val="8"/>
            <color indexed="81"/>
            <rFont val="Tahoma"/>
            <family val="2"/>
          </rPr>
          <t>This district is not targeted with PC, but target population is entered in the cell. Please correct.</t>
        </r>
      </text>
    </comment>
    <comment ref="H698" authorId="0">
      <text>
        <r>
          <rPr>
            <sz val="8"/>
            <color indexed="81"/>
            <rFont val="Tahoma"/>
            <family val="2"/>
          </rPr>
          <t>This district is not targeted with PC, but target population is entered in the cell. Please correct.</t>
        </r>
      </text>
    </comment>
    <comment ref="H699" authorId="0">
      <text>
        <r>
          <rPr>
            <sz val="8"/>
            <color indexed="81"/>
            <rFont val="Tahoma"/>
            <family val="2"/>
          </rPr>
          <t>This district is not targeted with PC, but target population is entered in the cell. Please correct.</t>
        </r>
      </text>
    </comment>
    <comment ref="G700" authorId="0">
      <text>
        <r>
          <rPr>
            <sz val="8"/>
            <color indexed="81"/>
            <rFont val="Tahoma"/>
            <family val="2"/>
          </rPr>
          <t>If PreSAC are targeted with PC, please add target population. If not, ignore.</t>
        </r>
      </text>
    </comment>
    <comment ref="G701" authorId="0">
      <text>
        <r>
          <rPr>
            <sz val="8"/>
            <color indexed="81"/>
            <rFont val="Tahoma"/>
            <family val="2"/>
          </rPr>
          <t>If PreSAC are targeted with PC, please add target population. If not, ignore.</t>
        </r>
      </text>
    </comment>
    <comment ref="G702" authorId="0">
      <text>
        <r>
          <rPr>
            <sz val="8"/>
            <color indexed="81"/>
            <rFont val="Tahoma"/>
            <family val="2"/>
          </rPr>
          <t>If PreSAC are targeted with PC, please add target population. If not, ignore.</t>
        </r>
      </text>
    </comment>
    <comment ref="G703" authorId="0">
      <text>
        <r>
          <rPr>
            <sz val="8"/>
            <color indexed="81"/>
            <rFont val="Tahoma"/>
            <family val="2"/>
          </rPr>
          <t>If PreSAC are targeted with PC, please add target population. If not, ignore.</t>
        </r>
      </text>
    </comment>
    <comment ref="G704" authorId="0">
      <text>
        <r>
          <rPr>
            <sz val="8"/>
            <color indexed="81"/>
            <rFont val="Tahoma"/>
            <family val="2"/>
          </rPr>
          <t>If PreSAC are targeted with PC, please add target population. If not, ignore.</t>
        </r>
      </text>
    </comment>
    <comment ref="G705" authorId="0">
      <text>
        <r>
          <rPr>
            <sz val="8"/>
            <color indexed="81"/>
            <rFont val="Tahoma"/>
            <family val="2"/>
          </rPr>
          <t>If PreSAC are targeted with PC, please add target population. If not, ignore.</t>
        </r>
      </text>
    </comment>
    <comment ref="H706" authorId="0">
      <text>
        <r>
          <rPr>
            <sz val="8"/>
            <color indexed="81"/>
            <rFont val="Tahoma"/>
            <family val="2"/>
          </rPr>
          <t>This district is not targeted with PC, but target population is entered in the cell. Please correct.</t>
        </r>
      </text>
    </comment>
    <comment ref="H707" authorId="0">
      <text>
        <r>
          <rPr>
            <sz val="8"/>
            <color indexed="81"/>
            <rFont val="Tahoma"/>
            <family val="2"/>
          </rPr>
          <t>This district is not targeted with PC, but target population is entered in the cell. Please correct.</t>
        </r>
      </text>
    </comment>
    <comment ref="H708" authorId="0">
      <text>
        <r>
          <rPr>
            <sz val="8"/>
            <color indexed="81"/>
            <rFont val="Tahoma"/>
            <family val="2"/>
          </rPr>
          <t>This district is not targeted with PC, but target population is entered in the cell. Please correct.</t>
        </r>
      </text>
    </comment>
    <comment ref="G709" authorId="0">
      <text>
        <r>
          <rPr>
            <sz val="8"/>
            <color indexed="81"/>
            <rFont val="Tahoma"/>
            <family val="2"/>
          </rPr>
          <t>If PreSAC are targeted with PC, please add target population. If not, ignore.</t>
        </r>
      </text>
    </comment>
    <comment ref="G710" authorId="0">
      <text>
        <r>
          <rPr>
            <sz val="8"/>
            <color indexed="81"/>
            <rFont val="Tahoma"/>
            <family val="2"/>
          </rPr>
          <t>If PreSAC are targeted with PC, please add target population. If not, ignore.</t>
        </r>
      </text>
    </comment>
    <comment ref="G711" authorId="0">
      <text>
        <r>
          <rPr>
            <sz val="8"/>
            <color indexed="81"/>
            <rFont val="Tahoma"/>
            <family val="2"/>
          </rPr>
          <t>If PreSAC are targeted with PC, please add target population. If not, ignore.</t>
        </r>
      </text>
    </comment>
    <comment ref="H712" authorId="0">
      <text>
        <r>
          <rPr>
            <sz val="8"/>
            <color indexed="81"/>
            <rFont val="Tahoma"/>
            <family val="2"/>
          </rPr>
          <t>This district is not targeted with PC, but target population is entered in the cell. Please correct.</t>
        </r>
      </text>
    </comment>
    <comment ref="H713" authorId="0">
      <text>
        <r>
          <rPr>
            <sz val="8"/>
            <color indexed="81"/>
            <rFont val="Tahoma"/>
            <family val="2"/>
          </rPr>
          <t>This district is not targeted with PC, but target population is entered in the cell. Please correct.</t>
        </r>
      </text>
    </comment>
    <comment ref="G714" authorId="0">
      <text>
        <r>
          <rPr>
            <sz val="8"/>
            <color indexed="81"/>
            <rFont val="Tahoma"/>
            <family val="2"/>
          </rPr>
          <t>If PreSAC are targeted with PC, please add target population. If not, ignore.</t>
        </r>
      </text>
    </comment>
    <comment ref="G715" authorId="0">
      <text>
        <r>
          <rPr>
            <sz val="8"/>
            <color indexed="81"/>
            <rFont val="Tahoma"/>
            <family val="2"/>
          </rPr>
          <t>If PreSAC are targeted with PC, please add target population. If not, ignore.</t>
        </r>
      </text>
    </comment>
    <comment ref="G716" authorId="0">
      <text>
        <r>
          <rPr>
            <sz val="8"/>
            <color indexed="81"/>
            <rFont val="Tahoma"/>
            <family val="2"/>
          </rPr>
          <t>If PreSAC are targeted with PC, please add target population. If not, ignore.</t>
        </r>
      </text>
    </comment>
    <comment ref="G717" authorId="0">
      <text>
        <r>
          <rPr>
            <sz val="8"/>
            <color indexed="81"/>
            <rFont val="Tahoma"/>
            <family val="2"/>
          </rPr>
          <t>If PreSAC are targeted with PC, please add target population. If not, ignore.</t>
        </r>
      </text>
    </comment>
    <comment ref="H718" authorId="0">
      <text>
        <r>
          <rPr>
            <sz val="8"/>
            <color indexed="81"/>
            <rFont val="Tahoma"/>
            <family val="2"/>
          </rPr>
          <t>This district is not targeted with PC, but target population is entered in the cell. Please correct.</t>
        </r>
      </text>
    </comment>
    <comment ref="H720" authorId="0">
      <text>
        <r>
          <rPr>
            <sz val="8"/>
            <color indexed="81"/>
            <rFont val="Tahoma"/>
            <family val="2"/>
          </rPr>
          <t>This district is not targeted with PC, but target population is entered in the cell. Please correct.</t>
        </r>
      </text>
    </comment>
    <comment ref="H721" authorId="0">
      <text>
        <r>
          <rPr>
            <sz val="8"/>
            <color indexed="81"/>
            <rFont val="Tahoma"/>
            <family val="2"/>
          </rPr>
          <t>This district is not targeted with PC, but target population is entered in the cell. Please correct.</t>
        </r>
      </text>
    </comment>
    <comment ref="H722" authorId="0">
      <text>
        <r>
          <rPr>
            <sz val="8"/>
            <color indexed="81"/>
            <rFont val="Tahoma"/>
            <family val="2"/>
          </rPr>
          <t>This district is not targeted with PC, but target population is entered in the cell. Please correct.</t>
        </r>
      </text>
    </comment>
    <comment ref="G723" authorId="0">
      <text>
        <r>
          <rPr>
            <sz val="8"/>
            <color indexed="81"/>
            <rFont val="Tahoma"/>
            <family val="2"/>
          </rPr>
          <t>If PreSAC are targeted with PC, please add target population. If not, ignore.</t>
        </r>
      </text>
    </comment>
    <comment ref="G724" authorId="0">
      <text>
        <r>
          <rPr>
            <sz val="8"/>
            <color indexed="81"/>
            <rFont val="Tahoma"/>
            <family val="2"/>
          </rPr>
          <t>If PreSAC are targeted with PC, please add target population. If not, ignore.</t>
        </r>
      </text>
    </comment>
    <comment ref="H725" authorId="0">
      <text>
        <r>
          <rPr>
            <sz val="8"/>
            <color indexed="81"/>
            <rFont val="Tahoma"/>
            <family val="2"/>
          </rPr>
          <t>This district is not targeted with PC, but target population is entered in the cell. Please correct.</t>
        </r>
      </text>
    </comment>
    <comment ref="G726" authorId="0">
      <text>
        <r>
          <rPr>
            <sz val="8"/>
            <color indexed="81"/>
            <rFont val="Tahoma"/>
            <family val="2"/>
          </rPr>
          <t>If PreSAC are targeted with PC, please add target population. If not, ignore.</t>
        </r>
      </text>
    </comment>
    <comment ref="G727" authorId="0">
      <text>
        <r>
          <rPr>
            <sz val="8"/>
            <color indexed="81"/>
            <rFont val="Tahoma"/>
            <family val="2"/>
          </rPr>
          <t>If PreSAC are targeted with PC, please add target population. If not, ignore.</t>
        </r>
      </text>
    </comment>
    <comment ref="G729" authorId="0">
      <text>
        <r>
          <rPr>
            <sz val="8"/>
            <color indexed="81"/>
            <rFont val="Tahoma"/>
            <family val="2"/>
          </rPr>
          <t>If PreSAC are targeted with PC, please add target population. If not, ignore.</t>
        </r>
      </text>
    </comment>
    <comment ref="G730" authorId="0">
      <text>
        <r>
          <rPr>
            <sz val="8"/>
            <color indexed="81"/>
            <rFont val="Tahoma"/>
            <family val="2"/>
          </rPr>
          <t>If PreSAC are targeted with PC, please add target population. If not, ignore.</t>
        </r>
      </text>
    </comment>
    <comment ref="H731" authorId="0">
      <text>
        <r>
          <rPr>
            <sz val="8"/>
            <color indexed="81"/>
            <rFont val="Tahoma"/>
            <family val="2"/>
          </rPr>
          <t>This district is not targeted with PC, but target population is entered in the cell. Please correct.</t>
        </r>
      </text>
    </comment>
    <comment ref="G735" authorId="0">
      <text>
        <r>
          <rPr>
            <sz val="8"/>
            <color indexed="81"/>
            <rFont val="Tahoma"/>
            <family val="2"/>
          </rPr>
          <t>If PreSAC are targeted with PC, please add target population. If not, ignore.</t>
        </r>
      </text>
    </comment>
    <comment ref="H736" authorId="0">
      <text>
        <r>
          <rPr>
            <sz val="8"/>
            <color indexed="81"/>
            <rFont val="Tahoma"/>
            <family val="2"/>
          </rPr>
          <t>This district is not targeted with PC, but target population is entered in the cell. Please correct.</t>
        </r>
      </text>
    </comment>
    <comment ref="G737" authorId="0">
      <text>
        <r>
          <rPr>
            <sz val="8"/>
            <color indexed="81"/>
            <rFont val="Tahoma"/>
            <family val="2"/>
          </rPr>
          <t>If PreSAC are targeted with PC, please add target population. If not, ignore.</t>
        </r>
      </text>
    </comment>
    <comment ref="G739" authorId="0">
      <text>
        <r>
          <rPr>
            <sz val="8"/>
            <color indexed="81"/>
            <rFont val="Tahoma"/>
            <family val="2"/>
          </rPr>
          <t>If PreSAC are targeted with PC, please add target population. If not, ignore.</t>
        </r>
      </text>
    </comment>
    <comment ref="G741" authorId="0">
      <text>
        <r>
          <rPr>
            <sz val="8"/>
            <color indexed="81"/>
            <rFont val="Tahoma"/>
            <family val="2"/>
          </rPr>
          <t>If PreSAC are targeted with PC, please add target population. If not, ignore.</t>
        </r>
      </text>
    </comment>
    <comment ref="G742" authorId="0">
      <text>
        <r>
          <rPr>
            <sz val="8"/>
            <color indexed="81"/>
            <rFont val="Tahoma"/>
            <family val="2"/>
          </rPr>
          <t>If PreSAC are targeted with PC, please add target population. If not, ignore.</t>
        </r>
      </text>
    </comment>
    <comment ref="G744" authorId="0">
      <text>
        <r>
          <rPr>
            <sz val="8"/>
            <color indexed="81"/>
            <rFont val="Tahoma"/>
            <family val="2"/>
          </rPr>
          <t>If PreSAC are targeted with PC, please add target population. If not, ignore.</t>
        </r>
      </text>
    </comment>
    <comment ref="G745" authorId="0">
      <text>
        <r>
          <rPr>
            <sz val="8"/>
            <color indexed="81"/>
            <rFont val="Tahoma"/>
            <family val="2"/>
          </rPr>
          <t>If PreSAC are targeted with PC, please add target population. If not, ignore.</t>
        </r>
      </text>
    </comment>
    <comment ref="H749" authorId="0">
      <text>
        <r>
          <rPr>
            <sz val="8"/>
            <color indexed="81"/>
            <rFont val="Tahoma"/>
            <family val="2"/>
          </rPr>
          <t>This district is not targeted with PC, but target population is entered in the cell. Please correct.</t>
        </r>
      </text>
    </comment>
    <comment ref="H750" authorId="0">
      <text>
        <r>
          <rPr>
            <sz val="8"/>
            <color indexed="81"/>
            <rFont val="Tahoma"/>
            <family val="2"/>
          </rPr>
          <t>This district is not targeted with PC, but target population is entered in the cell. Please correct.</t>
        </r>
      </text>
    </comment>
    <comment ref="H752" authorId="0">
      <text>
        <r>
          <rPr>
            <sz val="8"/>
            <color indexed="81"/>
            <rFont val="Tahoma"/>
            <family val="2"/>
          </rPr>
          <t>This district is not targeted with PC, but target population is entered in the cell. Please correct.</t>
        </r>
      </text>
    </comment>
    <comment ref="H754" authorId="0">
      <text>
        <r>
          <rPr>
            <sz val="8"/>
            <color indexed="81"/>
            <rFont val="Tahoma"/>
            <family val="2"/>
          </rPr>
          <t>This district is not targeted with PC, but target population is entered in the cell. Please correct.</t>
        </r>
      </text>
    </comment>
    <comment ref="H757" authorId="0">
      <text>
        <r>
          <rPr>
            <sz val="8"/>
            <color indexed="81"/>
            <rFont val="Tahoma"/>
            <family val="2"/>
          </rPr>
          <t>This district is not targeted with PC, but target population is entered in the cell. Please correct.</t>
        </r>
      </text>
    </comment>
    <comment ref="H764" authorId="0">
      <text>
        <r>
          <rPr>
            <sz val="8"/>
            <color indexed="81"/>
            <rFont val="Tahoma"/>
            <family val="2"/>
          </rPr>
          <t>This district is not targeted with PC, but target population is entered in the cell. Please correct.</t>
        </r>
      </text>
    </comment>
    <comment ref="H770" authorId="0">
      <text>
        <r>
          <rPr>
            <sz val="8"/>
            <color indexed="81"/>
            <rFont val="Tahoma"/>
            <family val="2"/>
          </rPr>
          <t>This district is not targeted with PC, but target population is entered in the cell. Please correct.</t>
        </r>
      </text>
    </comment>
    <comment ref="H775" authorId="0">
      <text>
        <r>
          <rPr>
            <sz val="8"/>
            <color indexed="81"/>
            <rFont val="Tahoma"/>
            <family val="2"/>
          </rPr>
          <t>This district is not targeted with PC, but target population is entered in the cell. Please correct.</t>
        </r>
      </text>
    </comment>
    <comment ref="H778" authorId="0">
      <text>
        <r>
          <rPr>
            <sz val="8"/>
            <color indexed="81"/>
            <rFont val="Tahoma"/>
            <family val="2"/>
          </rPr>
          <t>This district is not targeted with PC, but target population is entered in the cell. Please correct.</t>
        </r>
      </text>
    </comment>
    <comment ref="H780" authorId="0">
      <text>
        <r>
          <rPr>
            <sz val="8"/>
            <color indexed="81"/>
            <rFont val="Tahoma"/>
            <family val="2"/>
          </rPr>
          <t>This district is not targeted with PC, but target population is entered in the cell. Please correct.</t>
        </r>
      </text>
    </comment>
    <comment ref="H784" authorId="0">
      <text>
        <r>
          <rPr>
            <sz val="8"/>
            <color indexed="81"/>
            <rFont val="Tahoma"/>
            <family val="2"/>
          </rPr>
          <t>This district is not targeted with PC, but target population is entered in the cell. Please correct.</t>
        </r>
      </text>
    </comment>
    <comment ref="H815" authorId="0">
      <text>
        <r>
          <rPr>
            <sz val="8"/>
            <color indexed="81"/>
            <rFont val="Tahoma"/>
            <family val="2"/>
          </rPr>
          <t>This district is not targeted with PC, but target population is entered in the cell. Please correct.</t>
        </r>
      </text>
    </comment>
    <comment ref="H845" authorId="0">
      <text>
        <r>
          <rPr>
            <sz val="8"/>
            <color indexed="81"/>
            <rFont val="Tahoma"/>
            <family val="2"/>
          </rPr>
          <t>This district is not targeted with PC, but target population is entered in the cell. Please correct.</t>
        </r>
      </text>
    </comment>
    <comment ref="H853" authorId="0">
      <text>
        <r>
          <rPr>
            <sz val="8"/>
            <color indexed="81"/>
            <rFont val="Tahoma"/>
            <family val="2"/>
          </rPr>
          <t>This district is not targeted with PC, but target population is entered in the cell. Please correct.</t>
        </r>
      </text>
    </comment>
    <comment ref="H854" authorId="0">
      <text>
        <r>
          <rPr>
            <sz val="8"/>
            <color indexed="81"/>
            <rFont val="Tahoma"/>
            <family val="2"/>
          </rPr>
          <t>This district is not targeted with PC, but target population is entered in the cell. Please correct.</t>
        </r>
      </text>
    </comment>
    <comment ref="G890" authorId="0">
      <text>
        <r>
          <rPr>
            <sz val="8"/>
            <color indexed="81"/>
            <rFont val="Tahoma"/>
            <family val="2"/>
          </rPr>
          <t>If PreSAC are targeted with PC, please add target population. If not, ignore.</t>
        </r>
      </text>
    </comment>
  </commentList>
</comments>
</file>

<file path=xl/comments9.xml><?xml version="1.0" encoding="utf-8"?>
<comments xmlns="http://schemas.openxmlformats.org/spreadsheetml/2006/main">
  <authors>
    <author>MIKHAILOV, Alexei</author>
  </authors>
  <commentList>
    <comment ref="N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10.xml><?xml version="1.0" encoding="utf-8"?>
<comments xmlns="http://schemas.openxmlformats.org/spreadsheetml/2006/main">
  <authors>
    <author>mikhailova</author>
  </authors>
  <commentList>
    <comment ref="G7" authorId="0">
      <text>
        <r>
          <rPr>
            <b/>
            <sz val="8"/>
            <color indexed="81"/>
            <rFont val="Tahoma"/>
            <family val="2"/>
          </rPr>
          <t xml:space="preserve">Total number of individuals treated for the disease. </t>
        </r>
      </text>
    </comment>
    <comment ref="H7" authorId="0">
      <text>
        <r>
          <rPr>
            <b/>
            <sz val="8"/>
            <color indexed="81"/>
            <rFont val="Tahoma"/>
            <family val="2"/>
          </rPr>
          <t xml:space="preserve">Number of individuals treated for the disease. Only includes data for the targeted age groups and areas requiring PC for the disease. </t>
        </r>
      </text>
    </comment>
    <comment ref="I7" authorId="0">
      <text>
        <r>
          <rPr>
            <b/>
            <sz val="8"/>
            <color indexed="81"/>
            <rFont val="Tahoma"/>
            <family val="2"/>
          </rPr>
          <t>Coverage (%) - proportion of individuals in need treated for the disease out of population requiring PC for the disease.</t>
        </r>
      </text>
    </comment>
    <comment ref="M7" authorId="0">
      <text>
        <r>
          <rPr>
            <b/>
            <sz val="8"/>
            <color indexed="81"/>
            <rFont val="Tahoma"/>
            <family val="2"/>
          </rPr>
          <t xml:space="preserve">Total number of individuals treated for the disease. </t>
        </r>
      </text>
    </comment>
    <comment ref="N7" authorId="0">
      <text>
        <r>
          <rPr>
            <b/>
            <sz val="8"/>
            <color indexed="81"/>
            <rFont val="Tahoma"/>
            <family val="2"/>
          </rPr>
          <t xml:space="preserve">Number of individuals treated for the disease. Only includes data for the targeted age groups and areas requiring PC for the disease. </t>
        </r>
      </text>
    </comment>
    <comment ref="O7" authorId="0">
      <text>
        <r>
          <rPr>
            <b/>
            <sz val="8"/>
            <color indexed="81"/>
            <rFont val="Tahoma"/>
            <family val="2"/>
          </rPr>
          <t>Coverage (%) - proportion of individuals in need treated for the disease out of population requiring PC for the disease.</t>
        </r>
      </text>
    </comment>
    <comment ref="S7" authorId="0">
      <text>
        <r>
          <rPr>
            <b/>
            <sz val="8"/>
            <color indexed="81"/>
            <rFont val="Tahoma"/>
            <family val="2"/>
          </rPr>
          <t xml:space="preserve">Total number of individuals treated for the disease. </t>
        </r>
      </text>
    </comment>
    <comment ref="T7" authorId="0">
      <text>
        <r>
          <rPr>
            <b/>
            <sz val="8"/>
            <color indexed="81"/>
            <rFont val="Tahoma"/>
            <family val="2"/>
          </rPr>
          <t>Number of PreSAC treated  in areas requiring PC for the disease. If in the district more individuals of this age group were treated than requiring, only individuals in need are counted.</t>
        </r>
      </text>
    </comment>
    <comment ref="U7" authorId="0">
      <text>
        <r>
          <rPr>
            <b/>
            <sz val="8"/>
            <color indexed="81"/>
            <rFont val="Tahoma"/>
            <family val="2"/>
          </rPr>
          <t>Coverage (%) - proportion of PreSAC in need and treated for the disease out of PreSAC population requiring PC for the disease.</t>
        </r>
      </text>
    </comment>
    <comment ref="V7" authorId="0">
      <text>
        <r>
          <rPr>
            <b/>
            <sz val="8"/>
            <color indexed="81"/>
            <rFont val="Tahoma"/>
            <family val="2"/>
          </rPr>
          <t>Number of SAC treated  in areas requiring PC for the disease. If in the district more individuals of this age group were treated than requiring, only individuals in need are counted.</t>
        </r>
      </text>
    </comment>
    <comment ref="W7" authorId="0">
      <text>
        <r>
          <rPr>
            <b/>
            <sz val="8"/>
            <color indexed="81"/>
            <rFont val="Tahoma"/>
            <family val="2"/>
          </rPr>
          <t>Coverage (%) - proportion of SAC in need and treated for the disease out of SAC population requiring PC for the disease.</t>
        </r>
      </text>
    </comment>
    <comment ref="X7" authorId="0">
      <text>
        <r>
          <rPr>
            <b/>
            <sz val="8"/>
            <color indexed="81"/>
            <rFont val="Tahoma"/>
            <family val="2"/>
          </rPr>
          <t xml:space="preserve">Number of individuals in need treated for the disease. </t>
        </r>
      </text>
    </comment>
    <comment ref="Y7" authorId="0">
      <text>
        <r>
          <rPr>
            <b/>
            <sz val="8"/>
            <color indexed="81"/>
            <rFont val="Tahoma"/>
            <family val="2"/>
          </rPr>
          <t>Coverage (%) - proportion of individuals in need treated for the disease out of population requiring PC for the disease.</t>
        </r>
      </text>
    </comment>
    <comment ref="AC7" authorId="0">
      <text>
        <r>
          <rPr>
            <b/>
            <sz val="8"/>
            <color indexed="81"/>
            <rFont val="Tahoma"/>
            <family val="2"/>
          </rPr>
          <t xml:space="preserve">Total number of individuals treated for the disease. </t>
        </r>
      </text>
    </comment>
    <comment ref="AD7" authorId="0">
      <text>
        <r>
          <rPr>
            <b/>
            <sz val="8"/>
            <color indexed="81"/>
            <rFont val="Tahoma"/>
            <family val="2"/>
          </rPr>
          <t>Number of SAC treated  in areas requiring PC for the disease. If in the district more individuals of this age group were treated than requiring, only individuals in need are counted.</t>
        </r>
      </text>
    </comment>
    <comment ref="AE7" authorId="0">
      <text>
        <r>
          <rPr>
            <b/>
            <sz val="8"/>
            <color indexed="81"/>
            <rFont val="Tahoma"/>
            <family val="2"/>
          </rPr>
          <t>Coverage (%) - proportion of SAC in need and treated for the disease out of SAC population requiring PC for the disease.</t>
        </r>
      </text>
    </comment>
    <comment ref="AF7" authorId="0">
      <text>
        <r>
          <rPr>
            <b/>
            <sz val="8"/>
            <color indexed="81"/>
            <rFont val="Tahoma"/>
            <family val="2"/>
          </rPr>
          <t>Number of adults treated  in areas requiring PC for the disease. If in the district more individuals of this age group were treated than requiring, only individuals in need are counted.</t>
        </r>
      </text>
    </comment>
    <comment ref="AG7" authorId="0">
      <text>
        <r>
          <rPr>
            <b/>
            <sz val="8"/>
            <color indexed="81"/>
            <rFont val="Tahoma"/>
            <family val="2"/>
          </rPr>
          <t>Coverage (%) - proportion of Adults in need and treated for the disease out of Adults population requiring PC for the disease.</t>
        </r>
      </text>
    </comment>
    <comment ref="AH7" authorId="0">
      <text>
        <r>
          <rPr>
            <b/>
            <sz val="8"/>
            <color indexed="81"/>
            <rFont val="Tahoma"/>
            <family val="2"/>
          </rPr>
          <t xml:space="preserve">Number of individuals in need treated for the disease. </t>
        </r>
      </text>
    </comment>
    <comment ref="AI7" authorId="0">
      <text>
        <r>
          <rPr>
            <b/>
            <sz val="8"/>
            <color indexed="81"/>
            <rFont val="Tahoma"/>
            <family val="2"/>
          </rPr>
          <t>Coverage (%) - proportion of individuals in need treated for the disease out of population requiring PC for the disease.</t>
        </r>
      </text>
    </comment>
  </commentList>
</comments>
</file>

<file path=xl/comments11.xml><?xml version="1.0" encoding="utf-8"?>
<comments xmlns="http://schemas.openxmlformats.org/spreadsheetml/2006/main">
  <authors>
    <author>MIKHAILOV, Alexei</author>
  </authors>
  <commentList>
    <comment ref="G24" authorId="0">
      <text>
        <r>
          <rPr>
            <b/>
            <sz val="8"/>
            <color indexed="81"/>
            <rFont val="Tahoma"/>
            <family val="2"/>
          </rPr>
          <t>Proportion of endemic units in the country received PC for the disease</t>
        </r>
      </text>
    </comment>
    <comment ref="H24" authorId="0">
      <text>
        <r>
          <rPr>
            <b/>
            <sz val="8"/>
            <color indexed="81"/>
            <rFont val="Tahoma"/>
            <family val="2"/>
          </rPr>
          <t>Proportion of people requiring PC in the country which received treatment for the disease</t>
        </r>
      </text>
    </comment>
    <comment ref="H32" authorId="0">
      <text>
        <r>
          <rPr>
            <b/>
            <sz val="8"/>
            <color indexed="81"/>
            <rFont val="Tahoma"/>
            <family val="2"/>
          </rPr>
          <t>Proportion of people targeted by type of PC in the country which received treatment</t>
        </r>
      </text>
    </comment>
    <comment ref="B44" authorId="0">
      <text>
        <r>
          <rPr>
            <b/>
            <sz val="8"/>
            <color indexed="81"/>
            <rFont val="Tahoma"/>
            <family val="2"/>
          </rPr>
          <t>Please enter the number of tablets available prior distribution at the beginning of the reporting year including remaining tablets from the previous year(s)</t>
        </r>
      </text>
    </comment>
    <comment ref="B45" authorId="0">
      <text>
        <r>
          <rPr>
            <b/>
            <sz val="8"/>
            <color indexed="81"/>
            <rFont val="Tahoma"/>
            <family val="2"/>
          </rPr>
          <t>Please enter the number of tablets distributed in the reporting year</t>
        </r>
      </text>
    </comment>
    <comment ref="B46" authorId="0">
      <text>
        <r>
          <rPr>
            <b/>
            <sz val="8"/>
            <color indexed="81"/>
            <rFont val="Tahoma"/>
            <family val="2"/>
          </rPr>
          <t>Please enter the number of tablets wasted during distribution in the reporting year (expired, damaged, lost, etc.)</t>
        </r>
      </text>
    </comment>
    <comment ref="B47" authorId="0">
      <text>
        <r>
          <rPr>
            <b/>
            <sz val="8"/>
            <color indexed="81"/>
            <rFont val="Tahoma"/>
            <family val="2"/>
          </rPr>
          <t>Please enter the number of tablets received during the reporting year</t>
        </r>
      </text>
    </comment>
  </commentList>
</comments>
</file>

<file path=xl/comments12.xml><?xml version="1.0" encoding="utf-8"?>
<comments xmlns="http://schemas.openxmlformats.org/spreadsheetml/2006/main">
  <authors>
    <author>MIKHAILOV, Alexei</author>
  </authors>
  <commentList>
    <comment ref="B48" authorId="0">
      <text>
        <r>
          <rPr>
            <sz val="8"/>
            <color indexed="81"/>
            <rFont val="Tahoma"/>
            <family val="2"/>
          </rPr>
          <t xml:space="preserve">Total number of individuals received treatment for a specific disease. This number also includes treatments provided in IUs which may not require PC.
</t>
        </r>
      </text>
    </comment>
    <comment ref="B52" authorId="0">
      <text>
        <r>
          <rPr>
            <sz val="8"/>
            <color indexed="81"/>
            <rFont val="Tahoma"/>
            <family val="2"/>
          </rPr>
          <t>Total number of individuals in need of PC received treatment for a specific disease. This number includes only treatments provided in IUs which require PC.</t>
        </r>
      </text>
    </comment>
  </commentList>
</comments>
</file>

<file path=xl/sharedStrings.xml><?xml version="1.0" encoding="utf-8"?>
<sst xmlns="http://schemas.openxmlformats.org/spreadsheetml/2006/main" count="4209" uniqueCount="1197">
  <si>
    <t>Country</t>
  </si>
  <si>
    <t>Province/State</t>
  </si>
  <si>
    <t>District</t>
  </si>
  <si>
    <t>Population</t>
  </si>
  <si>
    <t>PreSAC</t>
  </si>
  <si>
    <t>SAC</t>
  </si>
  <si>
    <t>Adults</t>
  </si>
  <si>
    <t>Total</t>
  </si>
  <si>
    <t>LF</t>
  </si>
  <si>
    <t>Oncho</t>
  </si>
  <si>
    <t>STH</t>
  </si>
  <si>
    <t>SCH</t>
  </si>
  <si>
    <t>IVM</t>
  </si>
  <si>
    <t>PZQ</t>
  </si>
  <si>
    <t>Endemicity</t>
  </si>
  <si>
    <t>DEC</t>
  </si>
  <si>
    <t>TOTAL</t>
  </si>
  <si>
    <t>COUNTRY</t>
  </si>
  <si>
    <t>COUNTRY INFORMATION</t>
  </si>
  <si>
    <t>MBD</t>
  </si>
  <si>
    <t>ROUND 1</t>
  </si>
  <si>
    <t>ROUND2</t>
  </si>
  <si>
    <t>PC implemented</t>
  </si>
  <si>
    <t>Population treated</t>
  </si>
  <si>
    <t>Date</t>
  </si>
  <si>
    <t>Population requiring PC</t>
  </si>
  <si>
    <t>Year of reporting data</t>
  </si>
  <si>
    <t>MDA 1 - Ivermectin (IVM) and Albendazole (ALB)</t>
  </si>
  <si>
    <t>Not eligible</t>
  </si>
  <si>
    <t xml:space="preserve">MDA 3 - Ivermectin (IVM) </t>
  </si>
  <si>
    <t>Administrative structure, population requiring PC by age group, population treated by age group and coverage</t>
  </si>
  <si>
    <t>MDA 2 - Diethylcarbamazine citrate (DEC) + Albendazole (ALB)</t>
  </si>
  <si>
    <t xml:space="preserve">T 2 - Praziquantel (PZQ) </t>
  </si>
  <si>
    <t>Medicine</t>
  </si>
  <si>
    <t>T 3 - Albendazole (ALB) or Mebendazole (MBD) - Round 1</t>
  </si>
  <si>
    <t>T 3 - Albendazole (ALB) or Mebendazole (MBD) - Round 2</t>
  </si>
  <si>
    <t>T 1 - Praziquantel (PZQ) and Albendazole (ALB) or Mebendazole (MBD)</t>
  </si>
  <si>
    <t>SAC (ALB)</t>
  </si>
  <si>
    <t>SAC (PZQ)</t>
  </si>
  <si>
    <t>ALB (STH)</t>
  </si>
  <si>
    <t>Year</t>
  </si>
  <si>
    <t>Soil-transmitted helminthiases</t>
  </si>
  <si>
    <t>Schistosomiasis</t>
  </si>
  <si>
    <t>Onchocerciasis</t>
  </si>
  <si>
    <t>Lymphatic filariasis</t>
  </si>
  <si>
    <t>MDA 1 (IVM+ALB)</t>
  </si>
  <si>
    <t>MDA 2 (DEC+ALB)</t>
  </si>
  <si>
    <t>MDA 3 (IVM)</t>
  </si>
  <si>
    <t>T 1 (PZQ+ALB/MBD)</t>
  </si>
  <si>
    <t>T 2 (PZQ)</t>
  </si>
  <si>
    <t>T 3 (ALB/MBD) - round 1</t>
  </si>
  <si>
    <t>T 3 (ALB/MBD) - round 2</t>
  </si>
  <si>
    <t>Number of people received treatment (at least once) for the diseases</t>
  </si>
  <si>
    <t>Adults (PZQ)</t>
  </si>
  <si>
    <t>INTRO</t>
  </si>
  <si>
    <t>COUNTRY_INFO</t>
  </si>
  <si>
    <t>SUMMARY</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</si>
  <si>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</si>
  <si>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</si>
  <si>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</si>
  <si>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</si>
  <si>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</si>
  <si>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t>MDA1, MDA2, MDA3, T1, T2 and T3</t>
  </si>
  <si>
    <t>This worksheet includes information about administrative structure of the country, population by age group, status of endemicity for each disease, population requiring PC, planned interventions and interventions implemented</t>
  </si>
  <si>
    <r>
      <t xml:space="preserve">This worksheet includes summary of people treated by disease and by PC intervention. Before generating the report (run macros) please select the disease for which you need the report. Follow the same rule to generate various reports.
</t>
    </r>
    <r>
      <rPr>
        <b/>
        <sz val="10"/>
        <rFont val="Arial"/>
        <family val="2"/>
      </rPr>
      <t>This worksheet should be printed and submitted as a Joint Report (see the instruction for submission in the SUMMARY worksheet).</t>
    </r>
  </si>
  <si>
    <t>Number of treatment
rounds planned for the year</t>
  </si>
  <si>
    <t>Administrative structure, population by age group, endemicity status, planned interventions and interventions implemented</t>
  </si>
  <si>
    <t>Country administrative structure</t>
  </si>
  <si>
    <t>Click to see the recommended strategy</t>
  </si>
  <si>
    <t>Male</t>
  </si>
  <si>
    <t>Female</t>
  </si>
  <si>
    <t>Programme coverage (%)</t>
  </si>
  <si>
    <t>Population targeted for MDA 1</t>
  </si>
  <si>
    <t>Population targeted for MDA 2</t>
  </si>
  <si>
    <t>Population targeted for MDA 3</t>
  </si>
  <si>
    <t>Population targeted for T2</t>
  </si>
  <si>
    <t>Population targeted for T3</t>
  </si>
  <si>
    <t>PreSAC (ALB)</t>
  </si>
  <si>
    <t>Population targeted for T1</t>
  </si>
  <si>
    <t>Administrative structure, population treated by age group and gender</t>
  </si>
  <si>
    <r>
      <t xml:space="preserve">Population treated for </t>
    </r>
    <r>
      <rPr>
        <b/>
        <sz val="10"/>
        <rFont val="Arial"/>
        <family val="2"/>
      </rPr>
      <t>lymphatic filariasis</t>
    </r>
  </si>
  <si>
    <t>(%)</t>
  </si>
  <si>
    <r>
      <t xml:space="preserve">Population treated for </t>
    </r>
    <r>
      <rPr>
        <b/>
        <sz val="10"/>
        <rFont val="Arial"/>
        <family val="2"/>
      </rPr>
      <t>onchocerciasis</t>
    </r>
  </si>
  <si>
    <r>
      <t xml:space="preserve">Population treated for </t>
    </r>
    <r>
      <rPr>
        <b/>
        <sz val="10"/>
        <rFont val="Arial"/>
        <family val="2"/>
      </rPr>
      <t>STH</t>
    </r>
  </si>
  <si>
    <r>
      <t xml:space="preserve">Population treated for </t>
    </r>
    <r>
      <rPr>
        <b/>
        <sz val="10"/>
        <rFont val="Arial"/>
        <family val="2"/>
      </rPr>
      <t>schistosomiasis</t>
    </r>
  </si>
  <si>
    <t>Total treated</t>
  </si>
  <si>
    <t>Population requiring PC for LF</t>
  </si>
  <si>
    <t>Population requiring PC for STH</t>
  </si>
  <si>
    <t>Population requiring PC for SCH</t>
  </si>
  <si>
    <t>Number of individuals treated</t>
  </si>
  <si>
    <t>Population requiring PC for ONCHO</t>
  </si>
  <si>
    <t>Additional information</t>
  </si>
  <si>
    <t>Date:</t>
  </si>
  <si>
    <t>How many administrative units in the country?</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</si>
  <si>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</si>
  <si>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</si>
  <si>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</si>
  <si>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Most of the cells in the above-mentioned worksheets include formula that are calculated automatically according to the treatment policy recommended by WHO for each disease.
See the link http://www.who.int/neglected_diseases/preventive_chemotherapy/pct_manual/en/index.html</t>
  </si>
  <si>
    <t>Structure of the application (worksheets):</t>
  </si>
  <si>
    <t>DISTRICT</t>
  </si>
  <si>
    <t>This worksheet includes summary of people treated by disease at the level of implementation. If data by gender is available, it requires to enter.</t>
  </si>
  <si>
    <t>If demographical data at the second administrative level are not available by age group, please enter the proportion (%) of population by age group in the country. If data are available, please leave these cells blank.</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</si>
  <si>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</si>
  <si>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</si>
  <si>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</si>
  <si>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</si>
  <si>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Population treated - 1st round</t>
  </si>
  <si>
    <t>Population treated - 2nd round</t>
  </si>
  <si>
    <r>
      <t xml:space="preserve">The purpose of this template </t>
    </r>
    <r>
      <rPr>
        <b/>
        <sz val="10"/>
        <rFont val="Arial"/>
        <family val="2"/>
      </rPr>
      <t>Joint Reporting Form (JRF)</t>
    </r>
    <r>
      <rPr>
        <sz val="10"/>
        <rFont val="Arial"/>
        <family val="2"/>
      </rPr>
      <t xml:space="preserve"> - available as an Excel file - is to provide national health authorities and data managers with a standardized tool to address these reporting challenges, facilitate  integration and thereby further contribute to improving overall programme management. This template aims to standardize national reporting of programme implementation outcomes, improve availability and coordination of preventive chemotherapy data across the World Health Organization regions. 
National authorities are requested to complete this form for submission to the World Health Organization any time </t>
    </r>
    <r>
      <rPr>
        <b/>
        <sz val="10"/>
        <rFont val="Arial"/>
        <family val="2"/>
      </rPr>
      <t xml:space="preserve">before 15 August </t>
    </r>
    <r>
      <rPr>
        <sz val="10"/>
        <rFont val="Arial"/>
        <family val="2"/>
      </rPr>
      <t>of the current year for reporting data on PC interventions implemented during the previous year.</t>
    </r>
  </si>
  <si>
    <t>This worksheet includes guides on how to complete the joint reporting form and information about status of PC for endemic diseases in the country</t>
  </si>
  <si>
    <t>These worksheets include information about endemic districts targeted for treatment with specified PC medicines, treatment plan, and number of people who received treatment by age group</t>
  </si>
  <si>
    <t>Name and signature of NTD coordinator or Ministry of Health representative:</t>
  </si>
  <si>
    <t>Distributed</t>
  </si>
  <si>
    <t>Available</t>
  </si>
  <si>
    <t>Wasted</t>
  </si>
  <si>
    <t>Inventory of PC medicines in the country</t>
  </si>
  <si>
    <t>Remaining</t>
  </si>
  <si>
    <t>Please indicate the medicine has been used to treat PreSAC for STH and delivery channels</t>
  </si>
  <si>
    <t>Delivery channels</t>
  </si>
  <si>
    <t>Source</t>
  </si>
  <si>
    <t>PC medicine</t>
  </si>
  <si>
    <r>
      <rPr>
        <sz val="10"/>
        <rFont val="Arial"/>
        <family val="2"/>
      </rPr>
      <t xml:space="preserve">National authorities are requested to complete the </t>
    </r>
    <r>
      <rPr>
        <b/>
        <sz val="10"/>
        <rFont val="Arial"/>
        <family val="2"/>
      </rPr>
      <t>Joint Reporting Form (JRF)</t>
    </r>
    <r>
      <rPr>
        <sz val="10"/>
        <rFont val="Arial"/>
        <family val="2"/>
      </rPr>
      <t xml:space="preserve"> for submission to the World Health Organization any time </t>
    </r>
    <r>
      <rPr>
        <b/>
        <sz val="10"/>
        <rFont val="Arial"/>
        <family val="2"/>
      </rPr>
      <t>before 15 August</t>
    </r>
    <r>
      <rPr>
        <sz val="10"/>
        <rFont val="Arial"/>
        <family val="2"/>
      </rPr>
      <t xml:space="preserve"> of the current year for reporting data on PC interventions implemented during the previous year.</t>
    </r>
  </si>
  <si>
    <t>Geographical</t>
  </si>
  <si>
    <t>National</t>
  </si>
  <si>
    <t>Coverage of PC interventions for the diseases (%)</t>
  </si>
  <si>
    <t>ALB (LF)</t>
  </si>
  <si>
    <t>Received</t>
  </si>
  <si>
    <t>WHO headquarters</t>
  </si>
  <si>
    <r>
      <rPr>
        <b/>
        <sz val="10"/>
        <color indexed="56"/>
        <rFont val="Arial"/>
        <family val="2"/>
      </rPr>
      <t>PC_JointForms@who.int</t>
    </r>
  </si>
  <si>
    <t>WHO Regional Office</t>
  </si>
  <si>
    <t>Regional Advisor for NTD</t>
  </si>
  <si>
    <t>Please send the national report (signed and in electronic format) to the concerned WR with copy to:</t>
  </si>
  <si>
    <t>Number of people treated and programme coverage (%) by PC interventions</t>
  </si>
  <si>
    <t>Coverage (%)</t>
  </si>
  <si>
    <t>Total population</t>
  </si>
  <si>
    <t>ONCHO</t>
  </si>
  <si>
    <t>Diseases requiring PC in the country</t>
  </si>
  <si>
    <t>Population requiring PC in the country (total)</t>
  </si>
  <si>
    <t>Pre-SAC</t>
  </si>
  <si>
    <t>Number of implementation units where PC was stopped (i.e. under surveillance)</t>
  </si>
  <si>
    <t>Number of implementation units (IUs) in the country</t>
  </si>
  <si>
    <t>Number of IUs requiring PC (total)</t>
  </si>
  <si>
    <t>Number of IUs where PC was implemented (total)</t>
  </si>
  <si>
    <t>Number of individuals treated (total)</t>
  </si>
  <si>
    <t>Number of individuals in need treated (total)</t>
  </si>
  <si>
    <t>Number of non-endemic IUs</t>
  </si>
  <si>
    <t>Population — SAC</t>
  </si>
  <si>
    <t>Population — Adults</t>
  </si>
  <si>
    <r>
      <t xml:space="preserve">Population — </t>
    </r>
    <r>
      <rPr>
        <sz val="10"/>
        <rFont val="Arial"/>
        <family val="2"/>
      </rPr>
      <t>Pre-SAC</t>
    </r>
  </si>
  <si>
    <r>
      <rPr>
        <b/>
        <sz val="10"/>
        <rFont val="Arial"/>
        <family val="2"/>
      </rPr>
      <t>Preschool-age children</t>
    </r>
    <r>
      <rPr>
        <sz val="10"/>
        <rFont val="Arial"/>
        <family val="2"/>
      </rPr>
      <t xml:space="preserve"> (PreSAC)</t>
    </r>
  </si>
  <si>
    <r>
      <rPr>
        <b/>
        <sz val="10"/>
        <rFont val="Arial"/>
        <family val="2"/>
      </rPr>
      <t>School-age children</t>
    </r>
    <r>
      <rPr>
        <sz val="10"/>
        <rFont val="Arial"/>
        <family val="2"/>
      </rPr>
      <t xml:space="preserve"> (SAC)</t>
    </r>
  </si>
  <si>
    <t>1-4 years age</t>
  </si>
  <si>
    <t>5-14 years age</t>
  </si>
  <si>
    <t>15 years +</t>
  </si>
  <si>
    <t>Population — other age groups</t>
  </si>
  <si>
    <t>low prevalence</t>
  </si>
  <si>
    <t>moderate prevalence</t>
  </si>
  <si>
    <t>high prevalence</t>
  </si>
  <si>
    <t>PC Joint Reporting Form v.3 - Country Profile</t>
  </si>
  <si>
    <t>PC Joint Reporting Form v.3</t>
  </si>
  <si>
    <t>Number of IUs with endemicity status known</t>
  </si>
  <si>
    <t>Number of IUs with endemicity status unknown</t>
  </si>
  <si>
    <t>Number of IUs in need where PC was implemented (total)</t>
  </si>
  <si>
    <r>
      <rPr>
        <b/>
        <sz val="10"/>
        <color rgb="FFC00000"/>
        <rFont val="Arial"/>
        <family val="2"/>
      </rPr>
      <t>!!! WARNING !!!</t>
    </r>
    <r>
      <rPr>
        <sz val="10"/>
        <color rgb="FFC00000"/>
        <rFont val="Arial"/>
        <family val="2"/>
      </rPr>
      <t xml:space="preserve">
Before analysing data in the country profile please be ensure that your report in the SUMMARY tab is updated</t>
    </r>
  </si>
  <si>
    <t>Total in need treated</t>
  </si>
  <si>
    <t xml:space="preserve">PreSAC in need treated </t>
  </si>
  <si>
    <t>SAC in need treated</t>
  </si>
  <si>
    <t>Adults in need treated</t>
  </si>
  <si>
    <t xml:space="preserve">Total in need treated </t>
  </si>
  <si>
    <t>PreSAC (%)</t>
  </si>
  <si>
    <t>SAC (%)</t>
  </si>
  <si>
    <t>Adults (%)</t>
  </si>
  <si>
    <t>National coverage (total)</t>
  </si>
  <si>
    <t>Number of IUs achieved effective coverage (all ages)</t>
  </si>
  <si>
    <t>Geographical coverage (all ages)</t>
  </si>
  <si>
    <t>Number of individuals in need treated in IUs achieved effective coverage (total)</t>
  </si>
  <si>
    <t>Proportion of IUs requiring PC and achieved effective coverage (total)</t>
  </si>
  <si>
    <t>Click here to access data Preventive Chemotherapy Data Portal</t>
  </si>
  <si>
    <t>Number of IUs requiring and receiving PC</t>
  </si>
  <si>
    <t>Requiring and receiving PC</t>
  </si>
  <si>
    <t>Requiring and not receiving PC</t>
  </si>
  <si>
    <t>Number of individuals in IUs no longer requiring PC (stopped)</t>
  </si>
  <si>
    <t>SCH-SAC</t>
  </si>
  <si>
    <t>SCH_Adults</t>
  </si>
  <si>
    <t>&lt;1</t>
  </si>
  <si>
    <t>Coverage</t>
  </si>
  <si>
    <t>Total number of people requiring PC for at least one disease (LF, ONCHO, STH, SCH)</t>
  </si>
  <si>
    <t>Number of IUs received treatment for all diseases requiring PC in those IUs</t>
  </si>
  <si>
    <t>Total number of people received PC for at least one disease (LF, ONCHO, STH, SCH)</t>
  </si>
  <si>
    <t>Coverage of PC for at least one disease (LF, ONCHO, STH, SCH)</t>
  </si>
  <si>
    <t>Not requiring PC</t>
  </si>
  <si>
    <t>Status unknown</t>
  </si>
  <si>
    <t>Dis</t>
  </si>
  <si>
    <t>Total number of people in need who received PC for at least one disease (LF, ONCHO, STH, SCH)</t>
  </si>
  <si>
    <t>Population received PC in IUs which were treated for all diseases in need of PC</t>
  </si>
  <si>
    <t>Number of IUs requiring PC for at least one disease (LF, ONCHO, STH, SCH)</t>
  </si>
  <si>
    <t>Number of IUs received PC for at least one disease (LF, ONCHO, STH, SCH)</t>
  </si>
  <si>
    <t>Proportion of number of people requiring PC for at least one disease out of total population</t>
  </si>
  <si>
    <t>Proportion of IUs requiring PC for at least one disease and received it</t>
  </si>
  <si>
    <t>Number of individuals requiring PC living in IUs targeted with PC</t>
  </si>
  <si>
    <t>Number of individuals requiring PC living in IUs not targeted with PC</t>
  </si>
  <si>
    <t>Population requiring PC in IUs which received treatment for all diseases in need of PC</t>
  </si>
  <si>
    <t>Ethiopia</t>
  </si>
  <si>
    <t>Endemic</t>
  </si>
  <si>
    <t>Addis AbabaAddis Ababa</t>
  </si>
  <si>
    <t>Addis Ketema Subcity</t>
  </si>
  <si>
    <t>Akaki Kaliti Subcity</t>
  </si>
  <si>
    <t>Arada Subcity</t>
  </si>
  <si>
    <t>Bolle Subcity</t>
  </si>
  <si>
    <t>Gulelie Subcity</t>
  </si>
  <si>
    <t>Kirkose Subcity</t>
  </si>
  <si>
    <t>Kolfie Keranio Subcity</t>
  </si>
  <si>
    <t>Lideta Subcity</t>
  </si>
  <si>
    <t>Nifase Silk Lafto Subcity</t>
  </si>
  <si>
    <t>Yeka Subcity</t>
  </si>
  <si>
    <t>AfarAwsa</t>
  </si>
  <si>
    <t>Abala</t>
  </si>
  <si>
    <t>Adar</t>
  </si>
  <si>
    <t>Afambo</t>
  </si>
  <si>
    <t>Afdera</t>
  </si>
  <si>
    <t>Amibara</t>
  </si>
  <si>
    <t>Aregoba</t>
  </si>
  <si>
    <t>Awash fentale</t>
  </si>
  <si>
    <t>Awash Town</t>
  </si>
  <si>
    <t>Awra</t>
  </si>
  <si>
    <t>Aysaeta</t>
  </si>
  <si>
    <t>Chifra</t>
  </si>
  <si>
    <t>Dubti</t>
  </si>
  <si>
    <t>Elidar</t>
  </si>
  <si>
    <t>Kori</t>
  </si>
  <si>
    <t>Mile</t>
  </si>
  <si>
    <t>Semra Logya Town</t>
  </si>
  <si>
    <t>AfarFanti</t>
  </si>
  <si>
    <t>Bedu</t>
  </si>
  <si>
    <t>Berahle</t>
  </si>
  <si>
    <t>Buremodaytu</t>
  </si>
  <si>
    <t>AfarGabi</t>
  </si>
  <si>
    <t>Dalifage</t>
  </si>
  <si>
    <t>Dalul</t>
  </si>
  <si>
    <t>Dewe</t>
  </si>
  <si>
    <t>Dulech</t>
  </si>
  <si>
    <t>AfarHarri</t>
  </si>
  <si>
    <t>Erebti</t>
  </si>
  <si>
    <t>Ewa</t>
  </si>
  <si>
    <t>Gewane</t>
  </si>
  <si>
    <t>Gulina</t>
  </si>
  <si>
    <t>Hadaleelila</t>
  </si>
  <si>
    <t>Koneba</t>
  </si>
  <si>
    <t>AfarKilbat</t>
  </si>
  <si>
    <t>Megalle</t>
  </si>
  <si>
    <t>Samorobigelalu</t>
  </si>
  <si>
    <t>Telalak</t>
  </si>
  <si>
    <t>Teru</t>
  </si>
  <si>
    <t>Yalo</t>
  </si>
  <si>
    <t>AmharaAwi</t>
  </si>
  <si>
    <t>Ankesha</t>
  </si>
  <si>
    <t>Ayehu</t>
  </si>
  <si>
    <t>Banja Shikudad</t>
  </si>
  <si>
    <t>Chagni Town</t>
  </si>
  <si>
    <t>Dangila</t>
  </si>
  <si>
    <t>Dangla Town</t>
  </si>
  <si>
    <t>Fagita Lekoma</t>
  </si>
  <si>
    <t>Guagusa Shikudad</t>
  </si>
  <si>
    <t>Guangua</t>
  </si>
  <si>
    <t>Injibara Town</t>
  </si>
  <si>
    <t>Jawi</t>
  </si>
  <si>
    <t>Zigem</t>
  </si>
  <si>
    <t>AmharaEast Gojam</t>
  </si>
  <si>
    <t>Aneded</t>
  </si>
  <si>
    <t>Awabel</t>
  </si>
  <si>
    <t>Basoliben</t>
  </si>
  <si>
    <t>Bibugn</t>
  </si>
  <si>
    <t>Debay Tilatgen</t>
  </si>
  <si>
    <t>Debre Elias</t>
  </si>
  <si>
    <t>Debre Markos Town</t>
  </si>
  <si>
    <t>Dejen</t>
  </si>
  <si>
    <t>Enarje Enawuga</t>
  </si>
  <si>
    <t>Enebsie Sarmeder</t>
  </si>
  <si>
    <t>Enemay</t>
  </si>
  <si>
    <t>Gonchasieso enesie</t>
  </si>
  <si>
    <t>Gozamen</t>
  </si>
  <si>
    <t>Hult Eju</t>
  </si>
  <si>
    <t>Machakel</t>
  </si>
  <si>
    <t>Motta town</t>
  </si>
  <si>
    <t>Sedie</t>
  </si>
  <si>
    <t>Shebel berenta</t>
  </si>
  <si>
    <t>Sinan</t>
  </si>
  <si>
    <t>AmharaNorth Gondar</t>
  </si>
  <si>
    <t>Adi Arkay</t>
  </si>
  <si>
    <t>Alefa</t>
  </si>
  <si>
    <t>Beyeda</t>
  </si>
  <si>
    <t>Chilga</t>
  </si>
  <si>
    <t>Dabat</t>
  </si>
  <si>
    <t>Debark</t>
  </si>
  <si>
    <t>Debark town</t>
  </si>
  <si>
    <t>East Belesa</t>
  </si>
  <si>
    <t>East Dembia</t>
  </si>
  <si>
    <t>Gendawuha</t>
  </si>
  <si>
    <t>Gondar town</t>
  </si>
  <si>
    <t>Gondar Zuriya</t>
  </si>
  <si>
    <t>Janamora</t>
  </si>
  <si>
    <t>Kinfazbegela</t>
  </si>
  <si>
    <t>Lay Armachiho</t>
  </si>
  <si>
    <t>Metema</t>
  </si>
  <si>
    <t>Mirab Belesa</t>
  </si>
  <si>
    <t>Quara</t>
  </si>
  <si>
    <t>Tach Armachiho</t>
  </si>
  <si>
    <t>Takusa</t>
  </si>
  <si>
    <t>Tegedie</t>
  </si>
  <si>
    <t>Telemt</t>
  </si>
  <si>
    <t>West Armachoho</t>
  </si>
  <si>
    <t>West Dembia</t>
  </si>
  <si>
    <t>Wogera</t>
  </si>
  <si>
    <t>AmharaNorth Shoa</t>
  </si>
  <si>
    <t>Angolelna tera</t>
  </si>
  <si>
    <t>Ankober</t>
  </si>
  <si>
    <t>Antsokiagemza</t>
  </si>
  <si>
    <t>Assagirt</t>
  </si>
  <si>
    <t>Baso Naworana</t>
  </si>
  <si>
    <t>Berehet</t>
  </si>
  <si>
    <t>Debirebirhan Town</t>
  </si>
  <si>
    <t>Efratanagidem</t>
  </si>
  <si>
    <t>Ensaro</t>
  </si>
  <si>
    <t>Geshe</t>
  </si>
  <si>
    <t>Hageremariam</t>
  </si>
  <si>
    <t>Kewot</t>
  </si>
  <si>
    <t>Menzgera</t>
  </si>
  <si>
    <t>Menzkeya</t>
  </si>
  <si>
    <t>Menzlallo</t>
  </si>
  <si>
    <t>Menzmamma</t>
  </si>
  <si>
    <t>Merhabete</t>
  </si>
  <si>
    <t>Midana Worem</t>
  </si>
  <si>
    <t>Minjarshenkora</t>
  </si>
  <si>
    <t>Mojanawodera</t>
  </si>
  <si>
    <t>Moretnajiru</t>
  </si>
  <si>
    <t>Shewarobit Town</t>
  </si>
  <si>
    <t>Siyadebirnawayu</t>
  </si>
  <si>
    <t>Tarmaber</t>
  </si>
  <si>
    <t>AmharaNorth Wello</t>
  </si>
  <si>
    <t>Angot</t>
  </si>
  <si>
    <t>Bugna</t>
  </si>
  <si>
    <t>Dawunt</t>
  </si>
  <si>
    <t>Gazo</t>
  </si>
  <si>
    <t>Gidan</t>
  </si>
  <si>
    <t>Gubalafto</t>
  </si>
  <si>
    <t>Habru</t>
  </si>
  <si>
    <t>Kobo Town</t>
  </si>
  <si>
    <t>Lalibella Town</t>
  </si>
  <si>
    <t>Lasta</t>
  </si>
  <si>
    <t>Meket</t>
  </si>
  <si>
    <t>Raya Kobo</t>
  </si>
  <si>
    <t>Wadlla</t>
  </si>
  <si>
    <t>Woldia Town</t>
  </si>
  <si>
    <t>AmharaOromiya</t>
  </si>
  <si>
    <t>Artuma Fursi</t>
  </si>
  <si>
    <t>Bati</t>
  </si>
  <si>
    <t>Bati Town</t>
  </si>
  <si>
    <t>Dawa chefa</t>
  </si>
  <si>
    <t>Dawe Harwa</t>
  </si>
  <si>
    <t>Jille Timuga</t>
  </si>
  <si>
    <t>Kemissie</t>
  </si>
  <si>
    <t>AmharaSouth Gondar</t>
  </si>
  <si>
    <t>Andabet (West Estie)</t>
  </si>
  <si>
    <t>Debre Tabor Town</t>
  </si>
  <si>
    <t>Dera</t>
  </si>
  <si>
    <t>Ebinat</t>
  </si>
  <si>
    <t>Estie (East Estie)</t>
  </si>
  <si>
    <t>Farta</t>
  </si>
  <si>
    <t>Fogera</t>
  </si>
  <si>
    <t>Gunabegemidir</t>
  </si>
  <si>
    <t>Lay Gaint</t>
  </si>
  <si>
    <t>Libo Kemkem</t>
  </si>
  <si>
    <t>Meketewa</t>
  </si>
  <si>
    <t>Sediemuja</t>
  </si>
  <si>
    <t>Simada</t>
  </si>
  <si>
    <t>Tach Gaint</t>
  </si>
  <si>
    <t>Woreta Town</t>
  </si>
  <si>
    <t>AmharaSouth Wello</t>
  </si>
  <si>
    <t>Albuko</t>
  </si>
  <si>
    <t>Ambasel</t>
  </si>
  <si>
    <t>Argoba</t>
  </si>
  <si>
    <t>Borena</t>
  </si>
  <si>
    <t>Dalanta</t>
  </si>
  <si>
    <t>Dessie Town</t>
  </si>
  <si>
    <t>Dessie zuria</t>
  </si>
  <si>
    <t>Jama</t>
  </si>
  <si>
    <t>Kallu</t>
  </si>
  <si>
    <t>Kelala</t>
  </si>
  <si>
    <t>Kombolcha</t>
  </si>
  <si>
    <t>Kutaber</t>
  </si>
  <si>
    <t>Lagambo</t>
  </si>
  <si>
    <t>Lege hida</t>
  </si>
  <si>
    <t>Mehal Sainet</t>
  </si>
  <si>
    <t>Mekdela</t>
  </si>
  <si>
    <t>Sainet</t>
  </si>
  <si>
    <t>Tehuledere</t>
  </si>
  <si>
    <t>Tenta</t>
  </si>
  <si>
    <t>Wegdy</t>
  </si>
  <si>
    <t>Wereilu</t>
  </si>
  <si>
    <t>Worebabo</t>
  </si>
  <si>
    <t>AmharaWag Hemra</t>
  </si>
  <si>
    <t>Abergele</t>
  </si>
  <si>
    <t>Dehana</t>
  </si>
  <si>
    <t>Gazgibla</t>
  </si>
  <si>
    <t>Sahala Seyemt</t>
  </si>
  <si>
    <t>Sekota town</t>
  </si>
  <si>
    <t>Sekota Zuria</t>
  </si>
  <si>
    <t>Tsagibji</t>
  </si>
  <si>
    <t>Ziquala</t>
  </si>
  <si>
    <t>AmharaWest Gojam</t>
  </si>
  <si>
    <t>Bahidar Zuria</t>
  </si>
  <si>
    <t>Bahirdar City</t>
  </si>
  <si>
    <t>Bure Town</t>
  </si>
  <si>
    <t>Bure Zuria</t>
  </si>
  <si>
    <t>Dega Damot</t>
  </si>
  <si>
    <t>Demibecha</t>
  </si>
  <si>
    <t>Finote Selam Town</t>
  </si>
  <si>
    <t>Gonji Kolela</t>
  </si>
  <si>
    <t>Jabi Tehinan</t>
  </si>
  <si>
    <t>North Achefer</t>
  </si>
  <si>
    <t>North Mecha</t>
  </si>
  <si>
    <t>Quarit</t>
  </si>
  <si>
    <t>Sekala</t>
  </si>
  <si>
    <t>South Achefer</t>
  </si>
  <si>
    <t>South Mecha</t>
  </si>
  <si>
    <t>Wonberma</t>
  </si>
  <si>
    <t>Yilemana Denesa</t>
  </si>
  <si>
    <t>Beneshangul GumuzAsosa</t>
  </si>
  <si>
    <t>Asossa</t>
  </si>
  <si>
    <t>Assosa Town</t>
  </si>
  <si>
    <t>Bambasi</t>
  </si>
  <si>
    <t>Homosha</t>
  </si>
  <si>
    <t>Kurmuke</t>
  </si>
  <si>
    <t>Menge</t>
  </si>
  <si>
    <t>Oda bildigilu</t>
  </si>
  <si>
    <t>Sherkole</t>
  </si>
  <si>
    <t>Beneshangul GumuzKamashi</t>
  </si>
  <si>
    <t>Agalometi</t>
  </si>
  <si>
    <t>Belo Jegonfoy</t>
  </si>
  <si>
    <t>Kamashi</t>
  </si>
  <si>
    <t>Sedal (Sirba Abay)</t>
  </si>
  <si>
    <t>Yasso</t>
  </si>
  <si>
    <t>Beneshangul GumuzMetekel</t>
  </si>
  <si>
    <t>Bullen</t>
  </si>
  <si>
    <t>Dangure</t>
  </si>
  <si>
    <t>Dibate</t>
  </si>
  <si>
    <t>Guba</t>
  </si>
  <si>
    <t>Mandura</t>
  </si>
  <si>
    <t>Pawe</t>
  </si>
  <si>
    <t>Wombera</t>
  </si>
  <si>
    <t>Beneshangul GumuzTongo</t>
  </si>
  <si>
    <t>MaoKomo</t>
  </si>
  <si>
    <t>Dire DawaAddis ketema</t>
  </si>
  <si>
    <t>Addis Ketema</t>
  </si>
  <si>
    <t>Dire DawaBiyo Awale</t>
  </si>
  <si>
    <t>Biyo Awale</t>
  </si>
  <si>
    <t>Dire DawaDire Dawa</t>
  </si>
  <si>
    <t>Dire Dawa</t>
  </si>
  <si>
    <t>Dire DawaGendo Kore</t>
  </si>
  <si>
    <t>Gendo Kore</t>
  </si>
  <si>
    <t>Dire DawaJeldesa</t>
  </si>
  <si>
    <t>Jeldesa</t>
  </si>
  <si>
    <t>Dire DawaLegehare</t>
  </si>
  <si>
    <t>Legehare</t>
  </si>
  <si>
    <t>Dire DawaMelka Jebdu</t>
  </si>
  <si>
    <t>Melka Jebdu</t>
  </si>
  <si>
    <t>Dire DawaSabian</t>
  </si>
  <si>
    <t>Sabian</t>
  </si>
  <si>
    <t>Dire DawaWahil</t>
  </si>
  <si>
    <t>Wahil</t>
  </si>
  <si>
    <t>GambellaAgnua II</t>
  </si>
  <si>
    <t>Abobo</t>
  </si>
  <si>
    <t>Dimma</t>
  </si>
  <si>
    <t>Gambella</t>
  </si>
  <si>
    <t>Gog</t>
  </si>
  <si>
    <t>Jor</t>
  </si>
  <si>
    <t>GambellaGambella</t>
  </si>
  <si>
    <t>Gambella Town</t>
  </si>
  <si>
    <t>GambellaItang</t>
  </si>
  <si>
    <t>Itang Special</t>
  </si>
  <si>
    <t>GambellaMejang</t>
  </si>
  <si>
    <t>Godere</t>
  </si>
  <si>
    <t>Mengeshi</t>
  </si>
  <si>
    <t>GambellaNuer II</t>
  </si>
  <si>
    <t>Akobo</t>
  </si>
  <si>
    <t>Jikow</t>
  </si>
  <si>
    <t>Lare</t>
  </si>
  <si>
    <t>Makuey</t>
  </si>
  <si>
    <t>Wantuwa</t>
  </si>
  <si>
    <t>HarareHarare</t>
  </si>
  <si>
    <t>Abadir</t>
  </si>
  <si>
    <t>Aboker</t>
  </si>
  <si>
    <t>Amir Nur</t>
  </si>
  <si>
    <t>Dire Teyara</t>
  </si>
  <si>
    <t>Erer</t>
  </si>
  <si>
    <t>Hakim</t>
  </si>
  <si>
    <t>Jenela</t>
  </si>
  <si>
    <t>Shenkor</t>
  </si>
  <si>
    <t>Sofi</t>
  </si>
  <si>
    <t>Oromia Arsi</t>
  </si>
  <si>
    <t>Amigna</t>
  </si>
  <si>
    <t>Aseko</t>
  </si>
  <si>
    <t>Assela Town</t>
  </si>
  <si>
    <t>Bale</t>
  </si>
  <si>
    <t>Bekoji Town</t>
  </si>
  <si>
    <t>Chole</t>
  </si>
  <si>
    <t>Digeluna Tijo</t>
  </si>
  <si>
    <t>Diksis</t>
  </si>
  <si>
    <t>Dodota</t>
  </si>
  <si>
    <t>Enkelo Wabe</t>
  </si>
  <si>
    <t>Gololcha</t>
  </si>
  <si>
    <t>Guna</t>
  </si>
  <si>
    <t>Hetosa</t>
  </si>
  <si>
    <t>Jeju</t>
  </si>
  <si>
    <t>Limuna bilbilo</t>
  </si>
  <si>
    <t>Lode hetosa</t>
  </si>
  <si>
    <t>Merti</t>
  </si>
  <si>
    <t>Munesa</t>
  </si>
  <si>
    <t>Robe</t>
  </si>
  <si>
    <t>Seru</t>
  </si>
  <si>
    <t>Shanan Kolu</t>
  </si>
  <si>
    <t>Shirka</t>
  </si>
  <si>
    <t>Sire</t>
  </si>
  <si>
    <t>Sude</t>
  </si>
  <si>
    <t>Tena</t>
  </si>
  <si>
    <t>Tiyo</t>
  </si>
  <si>
    <t>Zeway dugda</t>
  </si>
  <si>
    <t>Oromia Bale</t>
  </si>
  <si>
    <t>Agarfa</t>
  </si>
  <si>
    <t>Barbare</t>
  </si>
  <si>
    <t>Dawe Kachen</t>
  </si>
  <si>
    <t>Dawe sarar</t>
  </si>
  <si>
    <t>Dinsho</t>
  </si>
  <si>
    <t>Dollo Mena</t>
  </si>
  <si>
    <t>Gasara</t>
  </si>
  <si>
    <t>Ginnir</t>
  </si>
  <si>
    <t>Ginnir Town</t>
  </si>
  <si>
    <t>Goba</t>
  </si>
  <si>
    <t>Goba Town</t>
  </si>
  <si>
    <t>Goro</t>
  </si>
  <si>
    <t>Gura Dhamole</t>
  </si>
  <si>
    <t>Harana Buluk</t>
  </si>
  <si>
    <t>Lega Hidha</t>
  </si>
  <si>
    <t>Medda Walabu</t>
  </si>
  <si>
    <t>Rayitu</t>
  </si>
  <si>
    <t>Robe Town</t>
  </si>
  <si>
    <t>Sawena</t>
  </si>
  <si>
    <t>Sinana</t>
  </si>
  <si>
    <t>Oromia Borena</t>
  </si>
  <si>
    <t>Arero</t>
  </si>
  <si>
    <t>Dhas</t>
  </si>
  <si>
    <t>Dillo</t>
  </si>
  <si>
    <t>Dire</t>
  </si>
  <si>
    <t>Dubluk</t>
  </si>
  <si>
    <t>Eliwaye</t>
  </si>
  <si>
    <t>Gomole</t>
  </si>
  <si>
    <t>Guchi</t>
  </si>
  <si>
    <t>Miyo</t>
  </si>
  <si>
    <t>Moyale</t>
  </si>
  <si>
    <t>Teltele</t>
  </si>
  <si>
    <t>Wachile</t>
  </si>
  <si>
    <t>Yabello</t>
  </si>
  <si>
    <t>Yabello Town</t>
  </si>
  <si>
    <t>Oromia Buno Bedele</t>
  </si>
  <si>
    <t>Bedele Town</t>
  </si>
  <si>
    <t>Bedele Zuria</t>
  </si>
  <si>
    <t>Borecha</t>
  </si>
  <si>
    <t>Chewaka</t>
  </si>
  <si>
    <t>Chora</t>
  </si>
  <si>
    <t>Dabo Hanna</t>
  </si>
  <si>
    <t>Diediesa</t>
  </si>
  <si>
    <t>Diga</t>
  </si>
  <si>
    <t>Gechi</t>
  </si>
  <si>
    <t>Meko</t>
  </si>
  <si>
    <t>Oromia East Harerge</t>
  </si>
  <si>
    <t>Awaday Town</t>
  </si>
  <si>
    <t>Babile</t>
  </si>
  <si>
    <t>Babile Town</t>
  </si>
  <si>
    <t>Bedeno</t>
  </si>
  <si>
    <t>Chenaksan</t>
  </si>
  <si>
    <t>Deder</t>
  </si>
  <si>
    <t>Deder Town</t>
  </si>
  <si>
    <t>Fedis</t>
  </si>
  <si>
    <t>Goloada</t>
  </si>
  <si>
    <t>Goro Muti</t>
  </si>
  <si>
    <t>Gorogutu</t>
  </si>
  <si>
    <t>Gurawa</t>
  </si>
  <si>
    <t>Gursum</t>
  </si>
  <si>
    <t>Haromaya</t>
  </si>
  <si>
    <t>Haromaya Town</t>
  </si>
  <si>
    <t>Jarso</t>
  </si>
  <si>
    <t>Kersa</t>
  </si>
  <si>
    <t>Kurfachala</t>
  </si>
  <si>
    <t>Medaga Tola</t>
  </si>
  <si>
    <t>Melka balo</t>
  </si>
  <si>
    <t>Meta</t>
  </si>
  <si>
    <t>Meyu</t>
  </si>
  <si>
    <t>Qumbi</t>
  </si>
  <si>
    <t>Oromia East Shewa</t>
  </si>
  <si>
    <t>Adama</t>
  </si>
  <si>
    <t>Adama Town</t>
  </si>
  <si>
    <t>Adami Tulu Jido Kombolacha</t>
  </si>
  <si>
    <t>Adea</t>
  </si>
  <si>
    <t>Batu Town</t>
  </si>
  <si>
    <t>Bishoftu Town</t>
  </si>
  <si>
    <t>Bora</t>
  </si>
  <si>
    <t>Boset</t>
  </si>
  <si>
    <t>Dugda</t>
  </si>
  <si>
    <t>Fentale</t>
  </si>
  <si>
    <t>Gimbichu</t>
  </si>
  <si>
    <t>Liben</t>
  </si>
  <si>
    <t>Lume</t>
  </si>
  <si>
    <t>Metehara Town</t>
  </si>
  <si>
    <t>Mojo Town</t>
  </si>
  <si>
    <t>Oromia East Wellega</t>
  </si>
  <si>
    <t>Boneya Bushe</t>
  </si>
  <si>
    <t>Diggaa</t>
  </si>
  <si>
    <t>Ebantu</t>
  </si>
  <si>
    <t>Gida Ayana</t>
  </si>
  <si>
    <t>Gobu Sayo</t>
  </si>
  <si>
    <t>Gudeya Bila</t>
  </si>
  <si>
    <t>Guto Gida</t>
  </si>
  <si>
    <t>Haro Limu</t>
  </si>
  <si>
    <t>Jimma Arsjo</t>
  </si>
  <si>
    <t>Kiremu</t>
  </si>
  <si>
    <t>Leka Dulecha</t>
  </si>
  <si>
    <t>Limu</t>
  </si>
  <si>
    <t>Nekemte Town</t>
  </si>
  <si>
    <t>Nunu Kumba</t>
  </si>
  <si>
    <t>Sasiga</t>
  </si>
  <si>
    <t>Sibu Sire</t>
  </si>
  <si>
    <t>Wama Hagalo</t>
  </si>
  <si>
    <t>Wayu Tuka</t>
  </si>
  <si>
    <t>Oromia Finfine Zuriya</t>
  </si>
  <si>
    <t>Akaki</t>
  </si>
  <si>
    <t>Barak</t>
  </si>
  <si>
    <t>Burayu Town</t>
  </si>
  <si>
    <t>Dukem Town</t>
  </si>
  <si>
    <t>Gelan Town</t>
  </si>
  <si>
    <t>Holota</t>
  </si>
  <si>
    <t>Legetafo Town</t>
  </si>
  <si>
    <t>Mulo</t>
  </si>
  <si>
    <t>Sebeta Awas</t>
  </si>
  <si>
    <t>Sebeta Town</t>
  </si>
  <si>
    <t>Sendafa</t>
  </si>
  <si>
    <t>Sululta</t>
  </si>
  <si>
    <t>Sululta Town</t>
  </si>
  <si>
    <t>Walmera</t>
  </si>
  <si>
    <t>Oromia Guji</t>
  </si>
  <si>
    <t>Adola Rede</t>
  </si>
  <si>
    <t>Adola Town</t>
  </si>
  <si>
    <t>Aga Wayu</t>
  </si>
  <si>
    <t>Ana Sora</t>
  </si>
  <si>
    <t>Bore</t>
  </si>
  <si>
    <t>Dama</t>
  </si>
  <si>
    <t>Girja</t>
  </si>
  <si>
    <t>Goro Dola</t>
  </si>
  <si>
    <t>Gumi Eldalo</t>
  </si>
  <si>
    <t xml:space="preserve">Haro Wolabu </t>
  </si>
  <si>
    <t>Negele town</t>
  </si>
  <si>
    <t>Odo Shakiso</t>
  </si>
  <si>
    <t>Saba boru</t>
  </si>
  <si>
    <t>Shakiso Town</t>
  </si>
  <si>
    <t>Uraga</t>
  </si>
  <si>
    <t>Wadera</t>
  </si>
  <si>
    <t>Oromia Horo Guduru</t>
  </si>
  <si>
    <t>Abay Chommen</t>
  </si>
  <si>
    <t>Abe Dongoro</t>
  </si>
  <si>
    <t>Amuru</t>
  </si>
  <si>
    <t>Chomen Guduru</t>
  </si>
  <si>
    <t xml:space="preserve">               -  </t>
  </si>
  <si>
    <t>Guduru</t>
  </si>
  <si>
    <t>Hababo Guduru</t>
  </si>
  <si>
    <t>Horo</t>
  </si>
  <si>
    <t>Horo Buluk</t>
  </si>
  <si>
    <t>Jardega jarte</t>
  </si>
  <si>
    <t>Jimma Gannati</t>
  </si>
  <si>
    <t>Jimma Rare</t>
  </si>
  <si>
    <t>Shambu Town</t>
  </si>
  <si>
    <t>Oromia Illu Aba bora</t>
  </si>
  <si>
    <t>Ale</t>
  </si>
  <si>
    <t>Alge Sachi</t>
  </si>
  <si>
    <t>Becho</t>
  </si>
  <si>
    <t>Bilo Nopha</t>
  </si>
  <si>
    <t>Bure</t>
  </si>
  <si>
    <t>Darimu</t>
  </si>
  <si>
    <t>Didu</t>
  </si>
  <si>
    <t>Doranii</t>
  </si>
  <si>
    <t>Halu</t>
  </si>
  <si>
    <t>Hurumu</t>
  </si>
  <si>
    <t>Metu</t>
  </si>
  <si>
    <t>Metu Town</t>
  </si>
  <si>
    <t>Nonno  sale</t>
  </si>
  <si>
    <t>Yayo</t>
  </si>
  <si>
    <t>Oromia Jimma</t>
  </si>
  <si>
    <t>Agaro Town</t>
  </si>
  <si>
    <t xml:space="preserve">Boter Tolay </t>
  </si>
  <si>
    <t>Chora Boter</t>
  </si>
  <si>
    <t>Dedo</t>
  </si>
  <si>
    <t>Gera</t>
  </si>
  <si>
    <t>Gomma</t>
  </si>
  <si>
    <t>Gumay</t>
  </si>
  <si>
    <t>Jimma Town</t>
  </si>
  <si>
    <t>Limu Kossa</t>
  </si>
  <si>
    <t>Limu Seka</t>
  </si>
  <si>
    <t>Mancho</t>
  </si>
  <si>
    <t>Manna</t>
  </si>
  <si>
    <t>Nono Benja</t>
  </si>
  <si>
    <t xml:space="preserve">Omo Beyam </t>
  </si>
  <si>
    <t>Omo Nada</t>
  </si>
  <si>
    <t>Seka Chokorsa</t>
  </si>
  <si>
    <t>Setema</t>
  </si>
  <si>
    <t>Shabe Sombo</t>
  </si>
  <si>
    <t>Sigimo</t>
  </si>
  <si>
    <t>Sokoru</t>
  </si>
  <si>
    <t>Tiro Afeta</t>
  </si>
  <si>
    <t>Oromia Kelem Wellega</t>
  </si>
  <si>
    <t>Anfilo</t>
  </si>
  <si>
    <t>Dale sedi</t>
  </si>
  <si>
    <t>Dale Wabara</t>
  </si>
  <si>
    <t>Dembi Dollo Town</t>
  </si>
  <si>
    <t>Gawo Kebe</t>
  </si>
  <si>
    <t>Gidami</t>
  </si>
  <si>
    <t>Hawa Gelan</t>
  </si>
  <si>
    <t>Jimma Horo</t>
  </si>
  <si>
    <t>Lalo Kile</t>
  </si>
  <si>
    <t>Seden Chanka</t>
  </si>
  <si>
    <t>Seyo</t>
  </si>
  <si>
    <t>Yamelogi Walal</t>
  </si>
  <si>
    <t>Oromia North Shoa Zone</t>
  </si>
  <si>
    <t>Abichugna</t>
  </si>
  <si>
    <t>Aleltu</t>
  </si>
  <si>
    <t>Debre Libanos</t>
  </si>
  <si>
    <t>Degem</t>
  </si>
  <si>
    <t>Fiche Town</t>
  </si>
  <si>
    <t>Girar Jarso</t>
  </si>
  <si>
    <t>Hidhabu Abote</t>
  </si>
  <si>
    <t>Jida</t>
  </si>
  <si>
    <t>Kimbibit</t>
  </si>
  <si>
    <t>Kuyu</t>
  </si>
  <si>
    <t>Were Jarso</t>
  </si>
  <si>
    <t>Wuchale</t>
  </si>
  <si>
    <t xml:space="preserve">Yaya Gulele </t>
  </si>
  <si>
    <t>Oromia Southwest Shewa</t>
  </si>
  <si>
    <t>Amayyaa</t>
  </si>
  <si>
    <t>Bachoo</t>
  </si>
  <si>
    <t>Daawoo</t>
  </si>
  <si>
    <t>Iluu</t>
  </si>
  <si>
    <t>Kersa Malima</t>
  </si>
  <si>
    <t>Saden Sodo</t>
  </si>
  <si>
    <t>Sodo Dachi</t>
  </si>
  <si>
    <t>Tole</t>
  </si>
  <si>
    <t xml:space="preserve">Waliso </t>
  </si>
  <si>
    <t>Waliso Town</t>
  </si>
  <si>
    <t>Wonchi</t>
  </si>
  <si>
    <t>Oromia West Arsi</t>
  </si>
  <si>
    <t>Adaba</t>
  </si>
  <si>
    <t>Arsi Negele</t>
  </si>
  <si>
    <t>Arsi Negele Town</t>
  </si>
  <si>
    <t>Bishan Guracha Town</t>
  </si>
  <si>
    <t>Dodola</t>
  </si>
  <si>
    <t>Dodola Town</t>
  </si>
  <si>
    <t>Gedeb Asasa</t>
  </si>
  <si>
    <t xml:space="preserve">Heben Arsi </t>
  </si>
  <si>
    <t>Kofele</t>
  </si>
  <si>
    <t>Kokosa</t>
  </si>
  <si>
    <t>Kore</t>
  </si>
  <si>
    <t>Nansebo</t>
  </si>
  <si>
    <t>Shala</t>
  </si>
  <si>
    <t>Shashemene</t>
  </si>
  <si>
    <t>Shashemene Town</t>
  </si>
  <si>
    <t>Siraro</t>
  </si>
  <si>
    <t>Wondo</t>
  </si>
  <si>
    <t>Oromia West Guji</t>
  </si>
  <si>
    <t>Abaya</t>
  </si>
  <si>
    <t>Birbirsa Kojowa</t>
  </si>
  <si>
    <t>Bule Hora</t>
  </si>
  <si>
    <t>Bule Hora Town</t>
  </si>
  <si>
    <t>Dugda Dawa</t>
  </si>
  <si>
    <t>Gelana</t>
  </si>
  <si>
    <t xml:space="preserve">Hambela Wamena </t>
  </si>
  <si>
    <t>Kercha</t>
  </si>
  <si>
    <t>Kercha Town</t>
  </si>
  <si>
    <t>Melka Soda</t>
  </si>
  <si>
    <t>Suro Barguda</t>
  </si>
  <si>
    <t>Oromia West Harerge</t>
  </si>
  <si>
    <t>Anchar</t>
  </si>
  <si>
    <t>Badesa Town</t>
  </si>
  <si>
    <t>Boke</t>
  </si>
  <si>
    <t>Burka Dimtu</t>
  </si>
  <si>
    <t>Chiro</t>
  </si>
  <si>
    <t>Chiro Town</t>
  </si>
  <si>
    <t>Daro Lebu</t>
  </si>
  <si>
    <t>Doba</t>
  </si>
  <si>
    <t>Gemechis</t>
  </si>
  <si>
    <t>Guba Koricha</t>
  </si>
  <si>
    <t>Gumbi Bordede</t>
  </si>
  <si>
    <t>Habro</t>
  </si>
  <si>
    <t>Hawi Gudina</t>
  </si>
  <si>
    <t>Mesela</t>
  </si>
  <si>
    <t>Mi'eso</t>
  </si>
  <si>
    <t>Oda Bultum</t>
  </si>
  <si>
    <t>Tullo</t>
  </si>
  <si>
    <t>Oromia West Shewa</t>
  </si>
  <si>
    <t>Abuna Gindeberet</t>
  </si>
  <si>
    <t>Adea Berga</t>
  </si>
  <si>
    <t xml:space="preserve">Ambo </t>
  </si>
  <si>
    <t>Ambo Town</t>
  </si>
  <si>
    <t>Bako Tibe</t>
  </si>
  <si>
    <t>Chelia</t>
  </si>
  <si>
    <t xml:space="preserve">Chobi </t>
  </si>
  <si>
    <t>Dano</t>
  </si>
  <si>
    <t>Dendi</t>
  </si>
  <si>
    <t xml:space="preserve">Dire (Tikur) Enchini </t>
  </si>
  <si>
    <t>Ejere</t>
  </si>
  <si>
    <t xml:space="preserve">Ejersa Lafo </t>
  </si>
  <si>
    <t>Elu Gelan</t>
  </si>
  <si>
    <t>Gindeberet</t>
  </si>
  <si>
    <t>Ilfata</t>
  </si>
  <si>
    <t>Jeldu</t>
  </si>
  <si>
    <t>Jibat</t>
  </si>
  <si>
    <t>Liben Jawi</t>
  </si>
  <si>
    <t>Meta Robi</t>
  </si>
  <si>
    <t xml:space="preserve">Meta Wolkite </t>
  </si>
  <si>
    <t>Mida Kegn</t>
  </si>
  <si>
    <t>Nono</t>
  </si>
  <si>
    <t>Toke Kutaye</t>
  </si>
  <si>
    <t>Oromia West Wellega</t>
  </si>
  <si>
    <t>Aira</t>
  </si>
  <si>
    <t>Babo Gambel</t>
  </si>
  <si>
    <t>Begi</t>
  </si>
  <si>
    <t>Bodji Chokorsa</t>
  </si>
  <si>
    <t xml:space="preserve">Bodji Dirmaji </t>
  </si>
  <si>
    <t>Genji</t>
  </si>
  <si>
    <t>Gimbi Rural</t>
  </si>
  <si>
    <t>Gimbi Town</t>
  </si>
  <si>
    <t>Guliso</t>
  </si>
  <si>
    <t>Haru</t>
  </si>
  <si>
    <t>Homa</t>
  </si>
  <si>
    <t>Kiltu Karra</t>
  </si>
  <si>
    <t>Kondala</t>
  </si>
  <si>
    <t xml:space="preserve">Lalo Assabi </t>
  </si>
  <si>
    <t>Leta Sibu</t>
  </si>
  <si>
    <t xml:space="preserve">Mana Sibu </t>
  </si>
  <si>
    <t>Mendi Town</t>
  </si>
  <si>
    <t>Nedjo Rural</t>
  </si>
  <si>
    <t>Nedjo Town</t>
  </si>
  <si>
    <t>Nole Kaba</t>
  </si>
  <si>
    <t>Seyo Nole</t>
  </si>
  <si>
    <t>Yubdo</t>
  </si>
  <si>
    <t>SNNPR Basketo Special Woreda</t>
  </si>
  <si>
    <t>Basketo</t>
  </si>
  <si>
    <t>SNNPR Bench Maji</t>
  </si>
  <si>
    <t>Bero</t>
  </si>
  <si>
    <t>Debub Bench</t>
  </si>
  <si>
    <t>Gura ferda</t>
  </si>
  <si>
    <t>Maji</t>
  </si>
  <si>
    <t>Meint Goldia</t>
  </si>
  <si>
    <t>Meint Shasha</t>
  </si>
  <si>
    <t>Mizan Aman Town</t>
  </si>
  <si>
    <t>Semen Bench</t>
  </si>
  <si>
    <t>Sheko</t>
  </si>
  <si>
    <t>Shey Bench</t>
  </si>
  <si>
    <t>Surma</t>
  </si>
  <si>
    <t>SNNPR Dawro</t>
  </si>
  <si>
    <t>Gena-Bossa</t>
  </si>
  <si>
    <t>Isara</t>
  </si>
  <si>
    <t>Loma</t>
  </si>
  <si>
    <t>Mareka</t>
  </si>
  <si>
    <t>Terch Town</t>
  </si>
  <si>
    <t>Tocha</t>
  </si>
  <si>
    <t>SNNPR East Gurage</t>
  </si>
  <si>
    <t>Mareko</t>
  </si>
  <si>
    <t>Meskan</t>
  </si>
  <si>
    <t>Sodo</t>
  </si>
  <si>
    <t>SNNPR Gamo Gofa</t>
  </si>
  <si>
    <t>Arbaminch Town</t>
  </si>
  <si>
    <t>Arbaminch zuria</t>
  </si>
  <si>
    <t>Bonkie</t>
  </si>
  <si>
    <t>Boreda</t>
  </si>
  <si>
    <t>Chencha</t>
  </si>
  <si>
    <t>Daramalo</t>
  </si>
  <si>
    <t>Demba Gofa</t>
  </si>
  <si>
    <t>Dita</t>
  </si>
  <si>
    <t>Gezie Gofa</t>
  </si>
  <si>
    <t>Kemba</t>
  </si>
  <si>
    <t>Kucha</t>
  </si>
  <si>
    <t>Melokoza</t>
  </si>
  <si>
    <t>Mirab Abaya</t>
  </si>
  <si>
    <t>O'yida</t>
  </si>
  <si>
    <t>Sawla Town</t>
  </si>
  <si>
    <t>Uba Debretsehay</t>
  </si>
  <si>
    <t>Zala</t>
  </si>
  <si>
    <t>SNNPR Gedio</t>
  </si>
  <si>
    <t>Bule</t>
  </si>
  <si>
    <t>Dilla Town</t>
  </si>
  <si>
    <t>Dilla Zurya</t>
  </si>
  <si>
    <t>Gedeb</t>
  </si>
  <si>
    <t>Kochere</t>
  </si>
  <si>
    <t>Wenago</t>
  </si>
  <si>
    <t>Yirgachefe</t>
  </si>
  <si>
    <t>Yirgachefe Town</t>
  </si>
  <si>
    <t>SNNPR Gurage</t>
  </si>
  <si>
    <t>Abeshge</t>
  </si>
  <si>
    <t>Butajira Town</t>
  </si>
  <si>
    <t>Cheha</t>
  </si>
  <si>
    <t>Enemorna Ener</t>
  </si>
  <si>
    <t>Ezha</t>
  </si>
  <si>
    <t>Gedebano Gutazer Wolene (Kokir)</t>
  </si>
  <si>
    <t>Geta</t>
  </si>
  <si>
    <t>Gumer</t>
  </si>
  <si>
    <t>Kebena</t>
  </si>
  <si>
    <t>Muhur Aklil</t>
  </si>
  <si>
    <t>Welkite Town</t>
  </si>
  <si>
    <t>SNNPR Hadiya</t>
  </si>
  <si>
    <t>Annalemo</t>
  </si>
  <si>
    <t>Duna</t>
  </si>
  <si>
    <t>Gibe</t>
  </si>
  <si>
    <t>Gobmora</t>
  </si>
  <si>
    <t>Hosana Town</t>
  </si>
  <si>
    <t>Lemo</t>
  </si>
  <si>
    <t>Mirab Badawacho</t>
  </si>
  <si>
    <t>Misha</t>
  </si>
  <si>
    <t>Misrak Badawacho</t>
  </si>
  <si>
    <t>Shashego</t>
  </si>
  <si>
    <t>Soro</t>
  </si>
  <si>
    <t>SNNPR Halaba Special Woreda</t>
  </si>
  <si>
    <t>Halaba Rural</t>
  </si>
  <si>
    <t>SNNPR Kafa</t>
  </si>
  <si>
    <t>Adiyio</t>
  </si>
  <si>
    <t>Bita</t>
  </si>
  <si>
    <t>Bonga Town</t>
  </si>
  <si>
    <t>Chena</t>
  </si>
  <si>
    <t>Cheta</t>
  </si>
  <si>
    <t>Decha</t>
  </si>
  <si>
    <t>Gesha</t>
  </si>
  <si>
    <t>Gewata</t>
  </si>
  <si>
    <t>Gimbo</t>
  </si>
  <si>
    <t>Saylem</t>
  </si>
  <si>
    <t>Tello</t>
  </si>
  <si>
    <t>SNNPR Kembata Tembaro</t>
  </si>
  <si>
    <t>Angacha</t>
  </si>
  <si>
    <t>Danboya</t>
  </si>
  <si>
    <t>Doyogena</t>
  </si>
  <si>
    <t>Durame Town</t>
  </si>
  <si>
    <t>Hadero Tunto Zuria</t>
  </si>
  <si>
    <t>Kacha Birra</t>
  </si>
  <si>
    <t>Kedida Gamela</t>
  </si>
  <si>
    <t>Tembaro</t>
  </si>
  <si>
    <t>SNNPR Konta Special Woreda</t>
  </si>
  <si>
    <t>Konta</t>
  </si>
  <si>
    <t>SNNPR Segen</t>
  </si>
  <si>
    <t>Alle</t>
  </si>
  <si>
    <t>Amaro</t>
  </si>
  <si>
    <t>Burji</t>
  </si>
  <si>
    <t>Derashe</t>
  </si>
  <si>
    <t>Konso</t>
  </si>
  <si>
    <t>SNNPR Sheka</t>
  </si>
  <si>
    <t>Andracha</t>
  </si>
  <si>
    <t>Masha</t>
  </si>
  <si>
    <t>Masha Town</t>
  </si>
  <si>
    <t>Tepi Town</t>
  </si>
  <si>
    <t>Yeki</t>
  </si>
  <si>
    <t>SNNPR Sidama</t>
  </si>
  <si>
    <t>Aleta Chiko (Chiko)</t>
  </si>
  <si>
    <t>Aleta Wondo</t>
  </si>
  <si>
    <t>Aleta Wondo Town</t>
  </si>
  <si>
    <t>Arbegona</t>
  </si>
  <si>
    <t>Aroresa</t>
  </si>
  <si>
    <t>Bensa</t>
  </si>
  <si>
    <t>Bona Zuria</t>
  </si>
  <si>
    <t>Boricha</t>
  </si>
  <si>
    <t>Bursa</t>
  </si>
  <si>
    <t>Chire</t>
  </si>
  <si>
    <t>Dale</t>
  </si>
  <si>
    <t>Dara</t>
  </si>
  <si>
    <t>Gorchie</t>
  </si>
  <si>
    <t>Hawasa Zuria</t>
  </si>
  <si>
    <t xml:space="preserve">Hawassa City </t>
  </si>
  <si>
    <t>Hula</t>
  </si>
  <si>
    <t>Loka Abaya</t>
  </si>
  <si>
    <t>Malga</t>
  </si>
  <si>
    <t>Shebedino</t>
  </si>
  <si>
    <t>Wondo Genet</t>
  </si>
  <si>
    <t>Wonsho</t>
  </si>
  <si>
    <t>Yirgalem town</t>
  </si>
  <si>
    <t>SNNPR Silti</t>
  </si>
  <si>
    <t>Alicho wuriro</t>
  </si>
  <si>
    <t>Dalocha</t>
  </si>
  <si>
    <t>Hulbarg</t>
  </si>
  <si>
    <t>Lanforo</t>
  </si>
  <si>
    <t>Mirab Azernet Berbere</t>
  </si>
  <si>
    <t>Misirak Azernet Berbere</t>
  </si>
  <si>
    <t>Sankura</t>
  </si>
  <si>
    <t>Silti</t>
  </si>
  <si>
    <t>Worabie</t>
  </si>
  <si>
    <t>SNNPR South Omo</t>
  </si>
  <si>
    <t>BenaTsemay</t>
  </si>
  <si>
    <t>Dassenech</t>
  </si>
  <si>
    <t>Debub Ari</t>
  </si>
  <si>
    <t>Hamer</t>
  </si>
  <si>
    <t>Jinka Town</t>
  </si>
  <si>
    <t>Malie</t>
  </si>
  <si>
    <t>Nyngatom</t>
  </si>
  <si>
    <t>Salamago</t>
  </si>
  <si>
    <t>Semen Ari</t>
  </si>
  <si>
    <t>SNNPR West Gurage</t>
  </si>
  <si>
    <t>Entegagne</t>
  </si>
  <si>
    <t>SNNPR Wolayita</t>
  </si>
  <si>
    <t>Areka Town</t>
  </si>
  <si>
    <t>Boditi Town</t>
  </si>
  <si>
    <t>Boloso Bombe</t>
  </si>
  <si>
    <t>Boloso Sore</t>
  </si>
  <si>
    <t>Damot Gale</t>
  </si>
  <si>
    <t>Damot Pullasa</t>
  </si>
  <si>
    <t>Damot Sore</t>
  </si>
  <si>
    <t>Damot Woide</t>
  </si>
  <si>
    <t>Duguna Fango</t>
  </si>
  <si>
    <t>Humbo</t>
  </si>
  <si>
    <t>Kindo Daddaye</t>
  </si>
  <si>
    <t>Kindo Koisha</t>
  </si>
  <si>
    <t>Ofa</t>
  </si>
  <si>
    <t>Sodo Town</t>
  </si>
  <si>
    <t>Sodo Zuria</t>
  </si>
  <si>
    <t>SNNPR Yem Special Woreda</t>
  </si>
  <si>
    <t>Yem</t>
  </si>
  <si>
    <t>SomaliAfder</t>
  </si>
  <si>
    <t>Bare</t>
  </si>
  <si>
    <t>Chereti</t>
  </si>
  <si>
    <t>Dolobay</t>
  </si>
  <si>
    <t>Elkere</t>
  </si>
  <si>
    <t>God-god</t>
  </si>
  <si>
    <t>Goraboqaksa</t>
  </si>
  <si>
    <t>Guradamole</t>
  </si>
  <si>
    <t>Hargele</t>
  </si>
  <si>
    <t>Qarsadula</t>
  </si>
  <si>
    <t>Qooxle</t>
  </si>
  <si>
    <t>Rarso</t>
  </si>
  <si>
    <t>West Emay</t>
  </si>
  <si>
    <t>SomaliCity</t>
  </si>
  <si>
    <t>Afdem</t>
  </si>
  <si>
    <t>Ayshia</t>
  </si>
  <si>
    <t>Dambal</t>
  </si>
  <si>
    <t>Gablalu</t>
  </si>
  <si>
    <t>Hadhagala</t>
  </si>
  <si>
    <t>Meiso</t>
  </si>
  <si>
    <t>Shinile</t>
  </si>
  <si>
    <t>SomaliDolo</t>
  </si>
  <si>
    <t>Bokh</t>
  </si>
  <si>
    <t>Danod</t>
  </si>
  <si>
    <t>Daratole</t>
  </si>
  <si>
    <t>Galadin</t>
  </si>
  <si>
    <t>Lahelaw-Yeob</t>
  </si>
  <si>
    <t>Warder</t>
  </si>
  <si>
    <t>SomaliErer</t>
  </si>
  <si>
    <t>Fik</t>
  </si>
  <si>
    <t>Mayamulku</t>
  </si>
  <si>
    <t>Qubi</t>
  </si>
  <si>
    <t xml:space="preserve">Wangay </t>
  </si>
  <si>
    <t xml:space="preserve">Yaxoob </t>
  </si>
  <si>
    <t>SomaliFaafan</t>
  </si>
  <si>
    <t>Awbare</t>
  </si>
  <si>
    <t>Goljano</t>
  </si>
  <si>
    <t>Harawa</t>
  </si>
  <si>
    <t>Harorays</t>
  </si>
  <si>
    <t>Harshim</t>
  </si>
  <si>
    <t xml:space="preserve">Jigjiga City </t>
  </si>
  <si>
    <t>Kebribeyah</t>
  </si>
  <si>
    <t>Kebribeyah Town</t>
  </si>
  <si>
    <t>Qoran-Mulla</t>
  </si>
  <si>
    <t>Shabeley</t>
  </si>
  <si>
    <t>Togo Wajjale</t>
  </si>
  <si>
    <t>Tuliguled</t>
  </si>
  <si>
    <t>SomaliJarar</t>
  </si>
  <si>
    <t>Ararso</t>
  </si>
  <si>
    <t>Aware</t>
  </si>
  <si>
    <t>Birqod</t>
  </si>
  <si>
    <t>Daror</t>
  </si>
  <si>
    <t>Degahabure</t>
  </si>
  <si>
    <t>Degahmadow</t>
  </si>
  <si>
    <t>Dehabur Town</t>
  </si>
  <si>
    <t>Gashamo</t>
  </si>
  <si>
    <t>Gunagado</t>
  </si>
  <si>
    <t>Yocale</t>
  </si>
  <si>
    <t>SomaliLiban</t>
  </si>
  <si>
    <t>Deka suftu</t>
  </si>
  <si>
    <t>Doloado</t>
  </si>
  <si>
    <t>Filtu</t>
  </si>
  <si>
    <t>Hudet</t>
  </si>
  <si>
    <t>Mubarek</t>
  </si>
  <si>
    <t>Qadaadumo</t>
  </si>
  <si>
    <t>SomaliNogob</t>
  </si>
  <si>
    <t xml:space="preserve">Cayuun </t>
  </si>
  <si>
    <t>Duhun</t>
  </si>
  <si>
    <t>Garbo</t>
  </si>
  <si>
    <t>Hamaro</t>
  </si>
  <si>
    <t xml:space="preserve">Hor shagah </t>
  </si>
  <si>
    <t>Lagahida</t>
  </si>
  <si>
    <t>Sagag</t>
  </si>
  <si>
    <t>Salahad</t>
  </si>
  <si>
    <t>Xararay</t>
  </si>
  <si>
    <t>SomaliQorahey</t>
  </si>
  <si>
    <t xml:space="preserve">Boodaly </t>
  </si>
  <si>
    <t xml:space="preserve">Ceel ogaden </t>
  </si>
  <si>
    <t>Dobowayn</t>
  </si>
  <si>
    <t xml:space="preserve">Gogle/Kudunbur </t>
  </si>
  <si>
    <t xml:space="preserve">Hig loley </t>
  </si>
  <si>
    <t>Kebridahar</t>
  </si>
  <si>
    <t>Kebridehar Town</t>
  </si>
  <si>
    <t xml:space="preserve">lasdhankeere </t>
  </si>
  <si>
    <t>Marsin</t>
  </si>
  <si>
    <t>Shaygosh</t>
  </si>
  <si>
    <t>Shilabo</t>
  </si>
  <si>
    <t>SomaliShabele</t>
  </si>
  <si>
    <t>Adadle</t>
  </si>
  <si>
    <t>Beraano</t>
  </si>
  <si>
    <t>Ceelwyane</t>
  </si>
  <si>
    <t>Dhanan</t>
  </si>
  <si>
    <t>East Emi</t>
  </si>
  <si>
    <t>Ferfer</t>
  </si>
  <si>
    <t>Gode</t>
  </si>
  <si>
    <t>Gode Town</t>
  </si>
  <si>
    <t>Kelafo</t>
  </si>
  <si>
    <t>Mustehil</t>
  </si>
  <si>
    <t>TigrayCentral Tigray</t>
  </si>
  <si>
    <t>Abi Adi Town</t>
  </si>
  <si>
    <t>Adwa Town</t>
  </si>
  <si>
    <t>Ahferom</t>
  </si>
  <si>
    <t>Axum Town</t>
  </si>
  <si>
    <t>Geter Adwa</t>
  </si>
  <si>
    <t>Kolla Temben</t>
  </si>
  <si>
    <t>Laelay Maichew</t>
  </si>
  <si>
    <t>Mereb Lekhe</t>
  </si>
  <si>
    <t>Naeder Adet</t>
  </si>
  <si>
    <t>Tahtay Maichew</t>
  </si>
  <si>
    <t>Tanqua Abergele</t>
  </si>
  <si>
    <t>Werei Lekhe</t>
  </si>
  <si>
    <t>TigrayEastern Tigray</t>
  </si>
  <si>
    <t>Adigrat town</t>
  </si>
  <si>
    <t>Atsibi Wonberta</t>
  </si>
  <si>
    <t>Erob</t>
  </si>
  <si>
    <t>Ganta Afeshum</t>
  </si>
  <si>
    <t>Glomekeda</t>
  </si>
  <si>
    <t>Hawzien</t>
  </si>
  <si>
    <t>Kilite Awlalo</t>
  </si>
  <si>
    <t>Saesi Tsaeda Amba</t>
  </si>
  <si>
    <t>Wukro Town</t>
  </si>
  <si>
    <t>TigrayMekele</t>
  </si>
  <si>
    <t>Adihaki</t>
  </si>
  <si>
    <t>Ayder</t>
  </si>
  <si>
    <t>Hadnet</t>
  </si>
  <si>
    <t>Hawelti</t>
  </si>
  <si>
    <t>kedamay Woyane</t>
  </si>
  <si>
    <t>Quiha</t>
  </si>
  <si>
    <t>Semen</t>
  </si>
  <si>
    <t>TigrayNorth West Tigray</t>
  </si>
  <si>
    <t>Asgede Tsimbla</t>
  </si>
  <si>
    <t>Laelay Adiabo</t>
  </si>
  <si>
    <t>Medebay Zana</t>
  </si>
  <si>
    <t>Sheraro Town</t>
  </si>
  <si>
    <t>Shire Endaselassie Town</t>
  </si>
  <si>
    <t>Tahtay Adyabo</t>
  </si>
  <si>
    <t>Tahtay Koraro</t>
  </si>
  <si>
    <t>Tselemti</t>
  </si>
  <si>
    <t>TigraySouth East Tigray</t>
  </si>
  <si>
    <t>Degua Temben</t>
  </si>
  <si>
    <t>Enderta</t>
  </si>
  <si>
    <t>Hintalo Wajirat</t>
  </si>
  <si>
    <t>Saharti  Samre</t>
  </si>
  <si>
    <t>TigraySouth Tigray</t>
  </si>
  <si>
    <t>Alaje</t>
  </si>
  <si>
    <t>Alamata Town</t>
  </si>
  <si>
    <t>Endamehoni</t>
  </si>
  <si>
    <t>Korem Town</t>
  </si>
  <si>
    <t>Maichew Town</t>
  </si>
  <si>
    <t>Ofla</t>
  </si>
  <si>
    <t>Raya Alamata</t>
  </si>
  <si>
    <t>Raya Azebo</t>
  </si>
  <si>
    <t>TigrayWest Tigray</t>
  </si>
  <si>
    <t>Kafta Humera</t>
  </si>
  <si>
    <t>Setit Humera Town</t>
  </si>
  <si>
    <t>Tsegede</t>
  </si>
  <si>
    <t>Welkait</t>
  </si>
  <si>
    <t>MDA3 (IVM)</t>
  </si>
  <si>
    <t>MDA1 (IVM+ALB)</t>
  </si>
  <si>
    <t>15 October</t>
  </si>
  <si>
    <t>T2 (PZQ)</t>
  </si>
  <si>
    <t>15 November</t>
  </si>
  <si>
    <t>T3 (ALB/MBD)</t>
  </si>
  <si>
    <t>15 April</t>
  </si>
  <si>
    <t>Not targeted</t>
  </si>
  <si>
    <t>T1 (PZQ+ALB/MBD)</t>
  </si>
  <si>
    <t>PZQ+MBD</t>
  </si>
  <si>
    <t>Hawela Tula</t>
  </si>
  <si>
    <t>15November</t>
  </si>
  <si>
    <t xml:space="preserve">In this year mapping for SCH/STH is completed in most part of the country; 
• New endemic districts were found and updated on the JAP, during this time the mapping is completed in 97% of the country.
• Significant number of re districting and splitting of districts happened and included on the JAP but not on the WHO mapping data base.
• The Ethiopia SCH/STH program is designed to treat based on the upper confidence interval of the prevalence.
• The last population censes was done before 11 years, the unrest and the unprecedented internal migration of population makes the denominator significantly vary from what has been estimated for the year, and that changes the treatment numbers of the PC NTDs in the subsequent JAP submission.
• The SCH/STH MDA use school as platform for treatment. The diseases are endemic mostly in the rural part of the country where school starts at the age of 7 or 8 and very common to get children at the age of 18 and 19. Due to different practical, Programmatic and Political reason it is inevitable to treat all children in the School irrespective of their age, therefore 23,566,885 SAC and 809,379 adult (above 15 and less than 18) for STH were treated, for unknown reason the micro did not capture in the change but reflected on the number of treatment.
</t>
  </si>
  <si>
    <t>Hiwot solomon A/director DPC</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</si>
</sst>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00_-;\-* #,##0.00_-;_-* &quot;-&quot;??_-;_-@_-"/>
    <numFmt numFmtId="165" formatCode="dd/mm/yy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b/>
      <sz val="18"/>
      <name val="Arial"/>
      <family val="2"/>
    </font>
    <font>
      <b/>
      <sz val="8"/>
      <color indexed="81"/>
      <name val="Tahoma"/>
      <family val="2"/>
    </font>
    <font>
      <b/>
      <sz val="14"/>
      <name val="Arial"/>
      <family val="2"/>
    </font>
    <font>
      <b/>
      <sz val="10"/>
      <color indexed="9"/>
      <name val="Arial"/>
      <family val="2"/>
    </font>
    <font>
      <sz val="10"/>
      <color indexed="9"/>
      <name val="Arial"/>
      <family val="2"/>
    </font>
    <font>
      <sz val="10"/>
      <color indexed="9"/>
      <name val="Arial"/>
      <family val="2"/>
    </font>
    <font>
      <b/>
      <sz val="20"/>
      <color indexed="9"/>
      <name val="Arial"/>
      <family val="2"/>
    </font>
    <font>
      <b/>
      <sz val="12"/>
      <name val="Arial"/>
      <family val="2"/>
    </font>
    <font>
      <b/>
      <sz val="8"/>
      <name val="Arial"/>
      <family val="2"/>
    </font>
    <font>
      <sz val="8"/>
      <color indexed="81"/>
      <name val="Tahoma"/>
      <family val="2"/>
    </font>
    <font>
      <b/>
      <sz val="10"/>
      <color indexed="56"/>
      <name val="Arial"/>
      <family val="2"/>
    </font>
    <font>
      <sz val="8"/>
      <color rgb="FF00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Arial"/>
      <family val="2"/>
    </font>
    <font>
      <b/>
      <sz val="10"/>
      <color theme="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10"/>
      <color indexed="12"/>
      <name val="MS Sans Serif"/>
      <family val="2"/>
    </font>
    <font>
      <sz val="11"/>
      <color theme="1"/>
      <name val="Calibri"/>
      <family val="2"/>
      <charset val="178"/>
      <scheme val="minor"/>
    </font>
    <font>
      <sz val="10"/>
      <color rgb="FFC00000"/>
      <name val="Arial"/>
      <family val="2"/>
    </font>
    <font>
      <sz val="10"/>
      <color theme="0" tint="-0.249977111117893"/>
      <name val="Arial"/>
      <family val="2"/>
    </font>
    <font>
      <b/>
      <sz val="10"/>
      <color rgb="FFC00000"/>
      <name val="Arial"/>
      <family val="2"/>
    </font>
    <font>
      <sz val="10"/>
      <color rgb="FFC0C0C0"/>
      <name val="Arial"/>
      <family val="2"/>
    </font>
    <font>
      <sz val="10"/>
      <color rgb="FF000000"/>
      <name val="Arial"/>
      <family val="2"/>
    </font>
    <font>
      <sz val="10"/>
      <color theme="0"/>
      <name val="Arial"/>
      <family val="2"/>
    </font>
    <font>
      <u/>
      <sz val="10"/>
      <color theme="10"/>
      <name val="Arial"/>
      <family val="2"/>
    </font>
    <font>
      <b/>
      <u/>
      <sz val="10"/>
      <name val="Arial"/>
      <family val="2"/>
    </font>
    <font>
      <sz val="10"/>
      <color theme="4"/>
      <name val="Arial"/>
      <family val="2"/>
    </font>
    <font>
      <sz val="8"/>
      <color rgb="FF26282A"/>
      <name val="Arial"/>
      <family val="2"/>
    </font>
  </fonts>
  <fills count="79">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22"/>
        <bgColor indexed="64"/>
      </patternFill>
    </fill>
    <fill>
      <patternFill patternType="solid">
        <fgColor indexed="60"/>
        <bgColor indexed="64"/>
      </patternFill>
    </fill>
    <fill>
      <patternFill patternType="solid">
        <fgColor rgb="FFFFCC99"/>
        <bgColor rgb="FF000000"/>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36"/>
      </patternFill>
    </fill>
    <fill>
      <patternFill patternType="solid">
        <fgColor indexed="52"/>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51"/>
      </patternFill>
    </fill>
    <fill>
      <patternFill patternType="solid">
        <fgColor indexed="30"/>
      </patternFill>
    </fill>
    <fill>
      <patternFill patternType="solid">
        <fgColor indexed="49"/>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993300"/>
        <bgColor indexed="64"/>
      </patternFill>
    </fill>
    <fill>
      <patternFill patternType="solid">
        <fgColor rgb="FFFFFF99"/>
        <bgColor indexed="64"/>
      </patternFill>
    </fill>
    <fill>
      <patternFill patternType="solid">
        <fgColor rgb="FFCCFFFF"/>
        <bgColor indexed="64"/>
      </patternFill>
    </fill>
    <fill>
      <patternFill patternType="solid">
        <fgColor rgb="FFC0C0C0"/>
        <bgColor indexed="64"/>
      </patternFill>
    </fill>
    <fill>
      <patternFill patternType="solid">
        <fgColor rgb="FFCCFFCC"/>
        <bgColor indexed="64"/>
      </patternFill>
    </fill>
    <fill>
      <patternFill patternType="solid">
        <fgColor rgb="FFFFCC99"/>
        <bgColor indexed="64"/>
      </patternFill>
    </fill>
    <fill>
      <patternFill patternType="solid">
        <fgColor rgb="FFFCD5B4"/>
        <bgColor indexed="64"/>
      </patternFill>
    </fill>
    <fill>
      <patternFill patternType="solid">
        <fgColor theme="9" tint="0.59996337778862885"/>
        <bgColor indexed="64"/>
      </patternFill>
    </fill>
    <fill>
      <patternFill patternType="solid">
        <fgColor theme="0" tint="-0.24994659260841701"/>
        <bgColor indexed="64"/>
      </patternFill>
    </fill>
    <fill>
      <patternFill patternType="solid">
        <fgColor rgb="FF5AE66E"/>
        <bgColor indexed="64"/>
      </patternFill>
    </fill>
    <fill>
      <patternFill patternType="solid">
        <fgColor rgb="FFFF4747"/>
        <bgColor indexed="64"/>
      </patternFill>
    </fill>
    <fill>
      <patternFill patternType="solid">
        <fgColor rgb="FFFFC896"/>
        <bgColor indexed="64"/>
      </patternFill>
    </fill>
    <fill>
      <patternFill patternType="solid">
        <fgColor rgb="FFFFFF00"/>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s>
  <cellStyleXfs count="4623">
    <xf numFmtId="0" fontId="0" fillId="0" borderId="0"/>
    <xf numFmtId="0" fontId="6" fillId="0" borderId="0"/>
    <xf numFmtId="0" fontId="6" fillId="0" borderId="0"/>
    <xf numFmtId="0" fontId="20" fillId="0" borderId="0" applyNumberFormat="0" applyFill="0" applyBorder="0" applyAlignment="0" applyProtection="0"/>
    <xf numFmtId="0" fontId="21" fillId="0" borderId="19" applyNumberFormat="0" applyFill="0" applyAlignment="0" applyProtection="0"/>
    <xf numFmtId="0" fontId="22" fillId="0" borderId="20" applyNumberFormat="0" applyFill="0" applyAlignment="0" applyProtection="0"/>
    <xf numFmtId="0" fontId="23" fillId="0" borderId="21" applyNumberFormat="0" applyFill="0" applyAlignment="0" applyProtection="0"/>
    <xf numFmtId="0" fontId="23" fillId="0" borderId="0" applyNumberFormat="0" applyFill="0" applyBorder="0" applyAlignment="0" applyProtection="0"/>
    <xf numFmtId="0" fontId="24" fillId="11" borderId="0" applyNumberFormat="0" applyBorder="0" applyAlignment="0" applyProtection="0"/>
    <xf numFmtId="0" fontId="25" fillId="12" borderId="0" applyNumberFormat="0" applyBorder="0" applyAlignment="0" applyProtection="0"/>
    <xf numFmtId="0" fontId="26" fillId="13" borderId="0" applyNumberFormat="0" applyBorder="0" applyAlignment="0" applyProtection="0"/>
    <xf numFmtId="0" fontId="27" fillId="14" borderId="22" applyNumberFormat="0" applyAlignment="0" applyProtection="0"/>
    <xf numFmtId="0" fontId="28" fillId="15" borderId="23" applyNumberFormat="0" applyAlignment="0" applyProtection="0"/>
    <xf numFmtId="0" fontId="29" fillId="15" borderId="22" applyNumberFormat="0" applyAlignment="0" applyProtection="0"/>
    <xf numFmtId="0" fontId="30" fillId="0" borderId="24" applyNumberFormat="0" applyFill="0" applyAlignment="0" applyProtection="0"/>
    <xf numFmtId="0" fontId="31" fillId="16" borderId="25" applyNumberFormat="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4" fillId="0" borderId="27" applyNumberFormat="0" applyFill="0" applyAlignment="0" applyProtection="0"/>
    <xf numFmtId="0" fontId="35"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5" fillId="21" borderId="0" applyNumberFormat="0" applyBorder="0" applyAlignment="0" applyProtection="0"/>
    <xf numFmtId="0" fontId="35"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5" fillId="25" borderId="0" applyNumberFormat="0" applyBorder="0" applyAlignment="0" applyProtection="0"/>
    <xf numFmtId="0" fontId="35"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5" fillId="29" borderId="0" applyNumberFormat="0" applyBorder="0" applyAlignment="0" applyProtection="0"/>
    <xf numFmtId="0" fontId="35"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5" fillId="33" borderId="0" applyNumberFormat="0" applyBorder="0" applyAlignment="0" applyProtection="0"/>
    <xf numFmtId="0" fontId="35"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5" fillId="37" borderId="0" applyNumberFormat="0" applyBorder="0" applyAlignment="0" applyProtection="0"/>
    <xf numFmtId="0" fontId="35"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5" fillId="41" borderId="0" applyNumberFormat="0" applyBorder="0" applyAlignment="0" applyProtection="0"/>
    <xf numFmtId="0" fontId="36" fillId="0" borderId="0"/>
    <xf numFmtId="164" fontId="6" fillId="0" borderId="0" applyFont="0" applyFill="0" applyBorder="0" applyAlignment="0" applyProtection="0"/>
    <xf numFmtId="0" fontId="6" fillId="0" borderId="0"/>
    <xf numFmtId="0" fontId="3" fillId="0" borderId="0"/>
    <xf numFmtId="0" fontId="38" fillId="44" borderId="0" applyNumberFormat="0" applyBorder="0" applyAlignment="0" applyProtection="0"/>
    <xf numFmtId="0" fontId="38" fillId="45" borderId="0" applyNumberFormat="0" applyBorder="0" applyAlignment="0" applyProtection="0"/>
    <xf numFmtId="0" fontId="38" fillId="46" borderId="0" applyNumberFormat="0" applyBorder="0" applyAlignment="0" applyProtection="0"/>
    <xf numFmtId="0" fontId="38" fillId="47" borderId="0" applyNumberFormat="0" applyBorder="0" applyAlignment="0" applyProtection="0"/>
    <xf numFmtId="0" fontId="38" fillId="51"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8" fillId="48" borderId="0" applyNumberFormat="0" applyBorder="0" applyAlignment="0" applyProtection="0"/>
    <xf numFmtId="0" fontId="38" fillId="47" borderId="0" applyNumberFormat="0" applyBorder="0" applyAlignment="0" applyProtection="0"/>
    <xf numFmtId="0" fontId="38" fillId="53" borderId="0" applyNumberFormat="0" applyBorder="0" applyAlignment="0" applyProtection="0"/>
    <xf numFmtId="0" fontId="38" fillId="55" borderId="0" applyNumberFormat="0" applyBorder="0" applyAlignment="0" applyProtection="0"/>
    <xf numFmtId="0" fontId="39" fillId="56" borderId="0" applyNumberFormat="0" applyBorder="0" applyAlignment="0" applyProtection="0"/>
    <xf numFmtId="0" fontId="39" fillId="54" borderId="0" applyNumberFormat="0" applyBorder="0" applyAlignment="0" applyProtection="0"/>
    <xf numFmtId="0" fontId="39" fillId="48" borderId="0" applyNumberFormat="0" applyBorder="0" applyAlignment="0" applyProtection="0"/>
    <xf numFmtId="0" fontId="39" fillId="49" borderId="0" applyNumberFormat="0" applyBorder="0" applyAlignment="0" applyProtection="0"/>
    <xf numFmtId="0" fontId="39" fillId="57" borderId="0" applyNumberFormat="0" applyBorder="0" applyAlignment="0" applyProtection="0"/>
    <xf numFmtId="0" fontId="39" fillId="50" borderId="0" applyNumberFormat="0" applyBorder="0" applyAlignment="0" applyProtection="0"/>
    <xf numFmtId="0" fontId="39" fillId="58" borderId="0" applyNumberFormat="0" applyBorder="0" applyAlignment="0" applyProtection="0"/>
    <xf numFmtId="0" fontId="39" fillId="59" borderId="0" applyNumberFormat="0" applyBorder="0" applyAlignment="0" applyProtection="0"/>
    <xf numFmtId="0" fontId="39" fillId="60" borderId="0" applyNumberFormat="0" applyBorder="0" applyAlignment="0" applyProtection="0"/>
    <xf numFmtId="0" fontId="39" fillId="49" borderId="0" applyNumberFormat="0" applyBorder="0" applyAlignment="0" applyProtection="0"/>
    <xf numFmtId="0" fontId="39" fillId="57" borderId="0" applyNumberFormat="0" applyBorder="0" applyAlignment="0" applyProtection="0"/>
    <xf numFmtId="0" fontId="39" fillId="61" borderId="0" applyNumberFormat="0" applyBorder="0" applyAlignment="0" applyProtection="0"/>
    <xf numFmtId="0" fontId="40" fillId="45" borderId="0" applyNumberFormat="0" applyBorder="0" applyAlignment="0" applyProtection="0"/>
    <xf numFmtId="0" fontId="41" fillId="62" borderId="29" applyNumberFormat="0" applyAlignment="0" applyProtection="0"/>
    <xf numFmtId="0" fontId="42" fillId="63" borderId="30" applyNumberFormat="0" applyAlignment="0" applyProtection="0"/>
    <xf numFmtId="0" fontId="43" fillId="0" borderId="0" applyNumberFormat="0" applyFill="0" applyBorder="0" applyAlignment="0" applyProtection="0"/>
    <xf numFmtId="0" fontId="44" fillId="46" borderId="0" applyNumberFormat="0" applyBorder="0" applyAlignment="0" applyProtection="0"/>
    <xf numFmtId="0" fontId="45" fillId="0" borderId="31" applyNumberFormat="0" applyFill="0" applyAlignment="0" applyProtection="0"/>
    <xf numFmtId="0" fontId="46" fillId="0" borderId="32" applyNumberFormat="0" applyFill="0" applyAlignment="0" applyProtection="0"/>
    <xf numFmtId="0" fontId="47" fillId="0" borderId="33" applyNumberFormat="0" applyFill="0" applyAlignment="0" applyProtection="0"/>
    <xf numFmtId="0" fontId="47" fillId="0" borderId="0" applyNumberFormat="0" applyFill="0" applyBorder="0" applyAlignment="0" applyProtection="0"/>
    <xf numFmtId="0" fontId="48" fillId="52" borderId="29" applyNumberFormat="0" applyAlignment="0" applyProtection="0"/>
    <xf numFmtId="0" fontId="49" fillId="0" borderId="34" applyNumberFormat="0" applyFill="0" applyAlignment="0" applyProtection="0"/>
    <xf numFmtId="0" fontId="50" fillId="64" borderId="0" applyNumberFormat="0" applyBorder="0" applyAlignment="0" applyProtection="0"/>
    <xf numFmtId="0" fontId="6" fillId="0" borderId="0"/>
    <xf numFmtId="0" fontId="3" fillId="0" borderId="0"/>
    <xf numFmtId="0" fontId="6" fillId="65" borderId="35" applyNumberFormat="0" applyFont="0" applyAlignment="0" applyProtection="0"/>
    <xf numFmtId="0" fontId="51" fillId="62" borderId="36" applyNumberFormat="0" applyAlignment="0" applyProtection="0"/>
    <xf numFmtId="0" fontId="52" fillId="0" borderId="0" applyNumberFormat="0" applyFill="0" applyBorder="0" applyAlignment="0" applyProtection="0"/>
    <xf numFmtId="0" fontId="53" fillId="0" borderId="37" applyNumberFormat="0" applyFill="0" applyAlignment="0" applyProtection="0"/>
    <xf numFmtId="0" fontId="54" fillId="0" borderId="0" applyNumberFormat="0" applyFill="0" applyBorder="0" applyAlignment="0" applyProtection="0"/>
    <xf numFmtId="0" fontId="3" fillId="0" borderId="0"/>
    <xf numFmtId="0" fontId="6" fillId="0" borderId="0"/>
    <xf numFmtId="0" fontId="6" fillId="0" borderId="0"/>
    <xf numFmtId="0" fontId="55" fillId="0" borderId="0" applyNumberFormat="0" applyFill="0" applyBorder="0" applyAlignment="0" applyProtection="0"/>
    <xf numFmtId="0" fontId="6" fillId="0" borderId="0"/>
    <xf numFmtId="0" fontId="3" fillId="0" borderId="0"/>
    <xf numFmtId="0" fontId="3" fillId="0" borderId="0"/>
    <xf numFmtId="0" fontId="3" fillId="0" borderId="0"/>
    <xf numFmtId="0" fontId="3" fillId="19" borderId="0" applyNumberFormat="0" applyBorder="0" applyAlignment="0" applyProtection="0"/>
    <xf numFmtId="0" fontId="6" fillId="0" borderId="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164" fontId="6" fillId="0" borderId="0" applyFont="0" applyFill="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164" fontId="6" fillId="0" borderId="0" applyFont="0" applyFill="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0" borderId="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0" borderId="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164" fontId="3" fillId="0" borderId="0" applyFont="0" applyFill="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5" fillId="29" borderId="0" applyNumberFormat="0" applyBorder="0" applyAlignment="0" applyProtection="0"/>
    <xf numFmtId="0" fontId="35" fillId="33" borderId="0" applyNumberFormat="0" applyBorder="0" applyAlignment="0" applyProtection="0"/>
    <xf numFmtId="0" fontId="35" fillId="41" borderId="0" applyNumberFormat="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6" fillId="0" borderId="0"/>
    <xf numFmtId="0" fontId="6"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3" fillId="0" borderId="0"/>
    <xf numFmtId="0" fontId="3" fillId="0" borderId="0"/>
    <xf numFmtId="0" fontId="6" fillId="0" borderId="0"/>
    <xf numFmtId="0" fontId="6" fillId="0" borderId="0"/>
    <xf numFmtId="0" fontId="3" fillId="0" borderId="0"/>
    <xf numFmtId="0" fontId="3" fillId="0" borderId="0"/>
    <xf numFmtId="0" fontId="3" fillId="0" borderId="0"/>
    <xf numFmtId="0" fontId="6" fillId="0" borderId="0"/>
    <xf numFmtId="0" fontId="6" fillId="0" borderId="0"/>
    <xf numFmtId="0" fontId="6" fillId="0" borderId="0"/>
    <xf numFmtId="0" fontId="6" fillId="0" borderId="0"/>
    <xf numFmtId="0" fontId="6" fillId="0" borderId="0"/>
    <xf numFmtId="0" fontId="3" fillId="17" borderId="26" applyNumberFormat="0" applyFont="0" applyAlignment="0" applyProtection="0"/>
    <xf numFmtId="0" fontId="6" fillId="65" borderId="35" applyNumberFormat="0" applyFont="0" applyAlignment="0" applyProtection="0"/>
    <xf numFmtId="0" fontId="3" fillId="17" borderId="26" applyNumberFormat="0" applyFont="0" applyAlignment="0" applyProtection="0"/>
    <xf numFmtId="0" fontId="3" fillId="17" borderId="26" applyNumberFormat="0" applyFont="0" applyAlignment="0" applyProtection="0"/>
    <xf numFmtId="0" fontId="3" fillId="17" borderId="26" applyNumberFormat="0" applyFont="0" applyAlignment="0" applyProtection="0"/>
    <xf numFmtId="0" fontId="3" fillId="17" borderId="26" applyNumberFormat="0" applyFont="0" applyAlignment="0" applyProtection="0"/>
    <xf numFmtId="9" fontId="6" fillId="0" borderId="0" applyFont="0" applyFill="0" applyBorder="0" applyAlignment="0" applyProtection="0"/>
    <xf numFmtId="0" fontId="6" fillId="0" borderId="0"/>
    <xf numFmtId="0" fontId="6" fillId="0" borderId="0"/>
    <xf numFmtId="0" fontId="56" fillId="0" borderId="0"/>
    <xf numFmtId="0" fontId="6" fillId="17" borderId="26" applyNumberFormat="0" applyFont="0" applyAlignment="0" applyProtection="0"/>
    <xf numFmtId="0" fontId="6"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6"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17" borderId="26" applyNumberFormat="0" applyFont="0" applyAlignment="0" applyProtection="0"/>
    <xf numFmtId="0" fontId="3" fillId="0" borderId="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6"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17" borderId="26" applyNumberFormat="0" applyFont="0" applyAlignment="0" applyProtection="0"/>
    <xf numFmtId="0" fontId="3" fillId="0" borderId="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17" borderId="26" applyNumberFormat="0" applyFont="0" applyAlignment="0" applyProtection="0"/>
    <xf numFmtId="0" fontId="3" fillId="0" borderId="0"/>
    <xf numFmtId="0" fontId="3" fillId="0" borderId="0"/>
    <xf numFmtId="0" fontId="6" fillId="0" borderId="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6"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17" borderId="26" applyNumberFormat="0" applyFont="0" applyAlignment="0" applyProtection="0"/>
    <xf numFmtId="0" fontId="3" fillId="0" borderId="0"/>
    <xf numFmtId="0" fontId="3" fillId="0" borderId="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164" fontId="3" fillId="0" borderId="0" applyFont="0" applyFill="0" applyBorder="0" applyAlignment="0" applyProtection="0"/>
    <xf numFmtId="0" fontId="63" fillId="0" borderId="0" applyNumberFormat="0" applyFill="0" applyBorder="0" applyAlignment="0" applyProtection="0"/>
    <xf numFmtId="0" fontId="4" fillId="0" borderId="0"/>
    <xf numFmtId="0" fontId="4"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164" fontId="4" fillId="0" borderId="0" applyFont="0" applyFill="0" applyBorder="0" applyAlignment="0" applyProtection="0"/>
    <xf numFmtId="0" fontId="4" fillId="0" borderId="0"/>
    <xf numFmtId="0" fontId="2" fillId="0" borderId="0"/>
    <xf numFmtId="0" fontId="4" fillId="0" borderId="0"/>
    <xf numFmtId="0" fontId="2" fillId="0" borderId="0"/>
    <xf numFmtId="0" fontId="4" fillId="65" borderId="35" applyNumberFormat="0" applyFont="0" applyAlignment="0" applyProtection="0"/>
    <xf numFmtId="0" fontId="2"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19" borderId="0" applyNumberFormat="0" applyBorder="0" applyAlignment="0" applyProtection="0"/>
    <xf numFmtId="0" fontId="4" fillId="0" borderId="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164" fontId="4" fillId="0" borderId="0" applyFont="0" applyFill="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164" fontId="4" fillId="0" borderId="0" applyFont="0" applyFill="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0" borderId="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0" borderId="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164" fontId="2" fillId="0" borderId="0" applyFont="0" applyFill="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164" fontId="4" fillId="0" borderId="0" applyFont="0" applyFill="0" applyBorder="0" applyAlignment="0" applyProtection="0"/>
    <xf numFmtId="164" fontId="4" fillId="0" borderId="0" applyFont="0" applyFill="0" applyBorder="0" applyAlignment="0" applyProtection="0"/>
    <xf numFmtId="0" fontId="4"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4" fillId="0" borderId="0"/>
    <xf numFmtId="0" fontId="4"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17" borderId="26" applyNumberFormat="0" applyFont="0" applyAlignment="0" applyProtection="0"/>
    <xf numFmtId="0" fontId="4" fillId="65" borderId="35" applyNumberFormat="0" applyFont="0" applyAlignment="0" applyProtection="0"/>
    <xf numFmtId="0" fontId="2" fillId="17" borderId="26" applyNumberFormat="0" applyFont="0" applyAlignment="0" applyProtection="0"/>
    <xf numFmtId="0" fontId="2" fillId="17" borderId="26" applyNumberFormat="0" applyFont="0" applyAlignment="0" applyProtection="0"/>
    <xf numFmtId="0" fontId="2" fillId="17" borderId="26" applyNumberFormat="0" applyFont="0" applyAlignment="0" applyProtection="0"/>
    <xf numFmtId="0" fontId="2" fillId="17" borderId="26" applyNumberFormat="0" applyFont="0" applyAlignment="0" applyProtection="0"/>
    <xf numFmtId="9" fontId="4" fillId="0" borderId="0" applyFont="0" applyFill="0" applyBorder="0" applyAlignment="0" applyProtection="0"/>
    <xf numFmtId="0" fontId="4" fillId="0" borderId="0"/>
    <xf numFmtId="0" fontId="4" fillId="0" borderId="0"/>
    <xf numFmtId="0" fontId="4" fillId="17" borderId="26" applyNumberFormat="0" applyFont="0" applyAlignment="0" applyProtection="0"/>
    <xf numFmtId="0" fontId="4"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4"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4"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4" fillId="0" borderId="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4"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164" fontId="2" fillId="0" borderId="0" applyFont="0" applyFill="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43" fontId="4" fillId="0" borderId="0" applyFont="0" applyFill="0" applyBorder="0" applyAlignment="0" applyProtection="0"/>
    <xf numFmtId="0" fontId="4"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43" fontId="4"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4" fillId="0" borderId="0"/>
    <xf numFmtId="0" fontId="1" fillId="0" borderId="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1" fillId="62" borderId="29" applyNumberFormat="0" applyAlignment="0" applyProtection="0"/>
    <xf numFmtId="0" fontId="48" fillId="52" borderId="29" applyNumberFormat="0" applyAlignment="0" applyProtection="0"/>
    <xf numFmtId="0" fontId="1" fillId="0" borderId="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4" fillId="65" borderId="35"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43" fontId="4"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4" fillId="65" borderId="35"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 fillId="65" borderId="35" applyNumberFormat="0" applyFont="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4" fillId="65" borderId="35"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9" fontId="4" fillId="0" borderId="0" applyFont="0" applyFill="0" applyBorder="0" applyAlignment="0" applyProtection="0"/>
    <xf numFmtId="0" fontId="48" fillId="52" borderId="29"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8" fillId="52" borderId="29" applyNumberFormat="0" applyAlignment="0" applyProtection="0"/>
    <xf numFmtId="0" fontId="53" fillId="0" borderId="37" applyNumberFormat="0" applyFill="0" applyAlignment="0" applyProtection="0"/>
    <xf numFmtId="0" fontId="41" fillId="62" borderId="29" applyNumberForma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51" fillId="62" borderId="36" applyNumberFormat="0" applyAlignment="0" applyProtection="0"/>
    <xf numFmtId="0" fontId="4" fillId="65" borderId="35" applyNumberFormat="0" applyFont="0" applyAlignment="0" applyProtection="0"/>
    <xf numFmtId="9" fontId="1" fillId="0" borderId="0" applyFont="0" applyFill="0" applyBorder="0" applyAlignment="0" applyProtection="0"/>
    <xf numFmtId="0" fontId="41" fillId="62" borderId="29"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51" fillId="62" borderId="36"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0" borderId="0"/>
    <xf numFmtId="0" fontId="53" fillId="0" borderId="37" applyNumberFormat="0" applyFill="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51" fillId="62" borderId="36"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51" fillId="62" borderId="36" applyNumberFormat="0" applyAlignment="0" applyProtection="0"/>
    <xf numFmtId="0" fontId="48" fillId="52" borderId="29" applyNumberFormat="0" applyAlignment="0" applyProtection="0"/>
    <xf numFmtId="0" fontId="51" fillId="62" borderId="36" applyNumberFormat="0" applyAlignment="0" applyProtection="0"/>
    <xf numFmtId="0" fontId="41" fillId="62" borderId="29" applyNumberForma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8" fillId="52" borderId="29" applyNumberForma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51" fillId="62" borderId="36"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43" fontId="4"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0" fontId="48" fillId="52" borderId="29" applyNumberFormat="0" applyAlignment="0" applyProtection="0"/>
    <xf numFmtId="0" fontId="53" fillId="0" borderId="37" applyNumberFormat="0" applyFill="0" applyAlignment="0" applyProtection="0"/>
    <xf numFmtId="0" fontId="41" fillId="62" borderId="29" applyNumberFormat="0" applyAlignment="0" applyProtection="0"/>
    <xf numFmtId="0" fontId="53" fillId="0" borderId="37" applyNumberFormat="0" applyFill="0" applyAlignment="0" applyProtection="0"/>
    <xf numFmtId="0" fontId="41" fillId="62" borderId="29" applyNumberForma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51" fillId="62" borderId="36" applyNumberFormat="0" applyAlignment="0" applyProtection="0"/>
    <xf numFmtId="9" fontId="1" fillId="0" borderId="0" applyFont="0" applyFill="0" applyBorder="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cellStyleXfs>
  <cellXfs count="443">
    <xf numFmtId="0" fontId="0" fillId="0" borderId="0" xfId="0"/>
    <xf numFmtId="0" fontId="0" fillId="0" borderId="0" xfId="0" applyProtection="1">
      <protection locked="0"/>
    </xf>
    <xf numFmtId="3" fontId="6" fillId="0" borderId="1" xfId="0" applyNumberFormat="1" applyFont="1" applyFill="1" applyBorder="1" applyProtection="1">
      <protection locked="0"/>
    </xf>
    <xf numFmtId="0" fontId="8" fillId="0" borderId="0" xfId="0" applyFont="1" applyProtection="1"/>
    <xf numFmtId="0" fontId="0" fillId="0" borderId="0" xfId="0" applyProtection="1"/>
    <xf numFmtId="3" fontId="7" fillId="2" borderId="1" xfId="0" applyNumberFormat="1" applyFont="1" applyFill="1" applyBorder="1" applyAlignment="1" applyProtection="1"/>
    <xf numFmtId="0" fontId="6" fillId="3" borderId="1" xfId="0" applyFont="1" applyFill="1" applyBorder="1" applyAlignment="1" applyProtection="1">
      <alignment horizontal="center"/>
    </xf>
    <xf numFmtId="0" fontId="6" fillId="3" borderId="1" xfId="0" applyFont="1" applyFill="1" applyBorder="1" applyProtection="1"/>
    <xf numFmtId="0" fontId="0" fillId="3" borderId="2" xfId="0" applyFill="1" applyBorder="1" applyAlignment="1" applyProtection="1"/>
    <xf numFmtId="0" fontId="0" fillId="3" borderId="3" xfId="0" applyFill="1" applyBorder="1" applyAlignment="1" applyProtection="1"/>
    <xf numFmtId="0" fontId="0" fillId="2" borderId="1" xfId="0" applyFill="1" applyBorder="1" applyProtection="1"/>
    <xf numFmtId="3" fontId="6" fillId="2" borderId="1" xfId="0" applyNumberFormat="1" applyFont="1" applyFill="1" applyBorder="1" applyProtection="1"/>
    <xf numFmtId="0" fontId="6" fillId="0" borderId="0" xfId="0" applyFont="1" applyFill="1" applyBorder="1" applyProtection="1">
      <protection locked="0"/>
    </xf>
    <xf numFmtId="3" fontId="7" fillId="2" borderId="1" xfId="0" applyNumberFormat="1" applyFont="1" applyFill="1" applyBorder="1" applyProtection="1"/>
    <xf numFmtId="3" fontId="6" fillId="4" borderId="1" xfId="0" applyNumberFormat="1" applyFont="1" applyFill="1" applyBorder="1" applyProtection="1">
      <protection locked="0"/>
    </xf>
    <xf numFmtId="0" fontId="7" fillId="2" borderId="1" xfId="0" applyFont="1" applyFill="1" applyBorder="1" applyAlignment="1" applyProtection="1"/>
    <xf numFmtId="0" fontId="0" fillId="3" borderId="4" xfId="0" applyFill="1" applyBorder="1" applyAlignment="1" applyProtection="1"/>
    <xf numFmtId="0" fontId="6" fillId="3" borderId="5" xfId="0" applyFont="1" applyFill="1" applyBorder="1" applyAlignment="1" applyProtection="1">
      <alignment horizontal="center"/>
    </xf>
    <xf numFmtId="3" fontId="0" fillId="0" borderId="1" xfId="0" applyNumberFormat="1" applyFill="1" applyBorder="1" applyProtection="1">
      <protection locked="0"/>
    </xf>
    <xf numFmtId="0" fontId="0" fillId="3" borderId="4" xfId="0" applyFill="1" applyBorder="1" applyAlignment="1" applyProtection="1">
      <protection locked="0"/>
    </xf>
    <xf numFmtId="0" fontId="0" fillId="3" borderId="2" xfId="0" applyFill="1" applyBorder="1" applyAlignment="1" applyProtection="1">
      <protection locked="0"/>
    </xf>
    <xf numFmtId="0" fontId="0" fillId="3" borderId="3" xfId="0" applyFill="1" applyBorder="1" applyAlignment="1" applyProtection="1">
      <protection locked="0"/>
    </xf>
    <xf numFmtId="0" fontId="0" fillId="0" borderId="0" xfId="0" applyFill="1" applyProtection="1"/>
    <xf numFmtId="0" fontId="0" fillId="5" borderId="0" xfId="0" applyFill="1" applyBorder="1" applyProtection="1"/>
    <xf numFmtId="0" fontId="0" fillId="5" borderId="7" xfId="0" applyFill="1" applyBorder="1" applyProtection="1"/>
    <xf numFmtId="3" fontId="0" fillId="0" borderId="0" xfId="0" applyNumberFormat="1" applyProtection="1"/>
    <xf numFmtId="0" fontId="0" fillId="5" borderId="0" xfId="0" applyFill="1" applyProtection="1"/>
    <xf numFmtId="0" fontId="8" fillId="5" borderId="0" xfId="0" applyFont="1" applyFill="1" applyBorder="1" applyProtection="1"/>
    <xf numFmtId="0" fontId="13" fillId="5" borderId="0" xfId="0" applyFont="1" applyFill="1" applyBorder="1" applyProtection="1"/>
    <xf numFmtId="0" fontId="14" fillId="5" borderId="0" xfId="0" applyFont="1" applyFill="1" applyBorder="1" applyAlignment="1" applyProtection="1">
      <alignment horizontal="right"/>
    </xf>
    <xf numFmtId="0" fontId="7" fillId="5" borderId="7" xfId="0" applyFont="1" applyFill="1" applyBorder="1" applyAlignment="1" applyProtection="1">
      <alignment horizontal="left"/>
    </xf>
    <xf numFmtId="0" fontId="0" fillId="5" borderId="7" xfId="0" applyFill="1" applyBorder="1" applyAlignment="1" applyProtection="1">
      <alignment horizontal="right"/>
    </xf>
    <xf numFmtId="0" fontId="7" fillId="5" borderId="7" xfId="0" applyFont="1" applyFill="1" applyBorder="1" applyAlignment="1" applyProtection="1">
      <alignment horizontal="left" vertical="top" wrapText="1"/>
    </xf>
    <xf numFmtId="0" fontId="7" fillId="5" borderId="2" xfId="0" applyFont="1" applyFill="1" applyBorder="1" applyAlignment="1" applyProtection="1">
      <alignment horizontal="left" vertical="top" wrapText="1"/>
    </xf>
    <xf numFmtId="0" fontId="0" fillId="5" borderId="1" xfId="0" applyFill="1" applyBorder="1" applyProtection="1"/>
    <xf numFmtId="0" fontId="0" fillId="3" borderId="1" xfId="0" applyFill="1" applyBorder="1" applyProtection="1"/>
    <xf numFmtId="0" fontId="0" fillId="6" borderId="1" xfId="0" applyFill="1" applyBorder="1" applyProtection="1"/>
    <xf numFmtId="0" fontId="0" fillId="4" borderId="1" xfId="0" applyFill="1" applyBorder="1" applyProtection="1"/>
    <xf numFmtId="0" fontId="0" fillId="5" borderId="0" xfId="0" applyFill="1"/>
    <xf numFmtId="0" fontId="0" fillId="5" borderId="0" xfId="0" applyFill="1" applyAlignment="1">
      <alignment horizontal="right"/>
    </xf>
    <xf numFmtId="0" fontId="0" fillId="5" borderId="0" xfId="0" applyFill="1" applyAlignment="1"/>
    <xf numFmtId="0" fontId="0" fillId="5" borderId="0" xfId="0" applyFill="1" applyAlignment="1">
      <alignment vertical="center"/>
    </xf>
    <xf numFmtId="0" fontId="10" fillId="5" borderId="1" xfId="0" applyFont="1" applyFill="1" applyBorder="1" applyAlignment="1" applyProtection="1">
      <alignment horizontal="right" vertical="center"/>
      <protection locked="0"/>
    </xf>
    <xf numFmtId="0" fontId="0" fillId="5" borderId="0" xfId="0" applyFill="1" applyAlignment="1">
      <alignment horizontal="right" vertical="center"/>
    </xf>
    <xf numFmtId="1" fontId="7" fillId="5" borderId="1" xfId="0" applyNumberFormat="1" applyFont="1" applyFill="1" applyBorder="1" applyAlignment="1" applyProtection="1">
      <alignment horizontal="right" vertical="center"/>
      <protection locked="0"/>
    </xf>
    <xf numFmtId="0" fontId="0" fillId="6" borderId="1" xfId="0" applyFill="1" applyBorder="1" applyAlignment="1" applyProtection="1">
      <alignment horizontal="right" vertical="center"/>
      <protection locked="0"/>
    </xf>
    <xf numFmtId="0" fontId="0" fillId="0" borderId="0" xfId="0" applyBorder="1" applyProtection="1"/>
    <xf numFmtId="0" fontId="0" fillId="0" borderId="8" xfId="0" applyBorder="1" applyProtection="1"/>
    <xf numFmtId="0" fontId="0" fillId="0" borderId="6" xfId="0" applyBorder="1" applyProtection="1"/>
    <xf numFmtId="0" fontId="6" fillId="3" borderId="9" xfId="0" applyFont="1" applyFill="1" applyBorder="1" applyAlignment="1" applyProtection="1">
      <alignment horizontal="center"/>
    </xf>
    <xf numFmtId="0" fontId="0" fillId="6" borderId="3" xfId="0" applyFill="1" applyBorder="1" applyAlignment="1" applyProtection="1">
      <alignment horizontal="right"/>
      <protection locked="0"/>
    </xf>
    <xf numFmtId="0" fontId="6" fillId="3" borderId="10" xfId="0" applyFont="1" applyFill="1" applyBorder="1" applyAlignment="1" applyProtection="1">
      <alignment horizontal="center"/>
    </xf>
    <xf numFmtId="0" fontId="0" fillId="3" borderId="11" xfId="0" applyFill="1" applyBorder="1" applyAlignment="1" applyProtection="1"/>
    <xf numFmtId="0" fontId="0" fillId="0" borderId="10" xfId="0" applyBorder="1" applyProtection="1"/>
    <xf numFmtId="3" fontId="6" fillId="7" borderId="1" xfId="0" applyNumberFormat="1" applyFont="1" applyFill="1" applyBorder="1" applyProtection="1"/>
    <xf numFmtId="3" fontId="7" fillId="7" borderId="1" xfId="0" applyNumberFormat="1" applyFont="1" applyFill="1" applyBorder="1" applyAlignment="1" applyProtection="1"/>
    <xf numFmtId="3" fontId="6" fillId="7" borderId="1" xfId="0" applyNumberFormat="1" applyFont="1" applyFill="1" applyBorder="1" applyProtection="1">
      <protection locked="0"/>
    </xf>
    <xf numFmtId="0" fontId="0" fillId="2" borderId="0" xfId="0" applyFill="1" applyProtection="1"/>
    <xf numFmtId="3" fontId="7" fillId="7" borderId="1" xfId="0" applyNumberFormat="1" applyFont="1" applyFill="1" applyBorder="1" applyAlignment="1" applyProtection="1">
      <protection locked="0"/>
    </xf>
    <xf numFmtId="3" fontId="0" fillId="7" borderId="1" xfId="0" applyNumberFormat="1" applyFill="1" applyBorder="1" applyProtection="1">
      <protection locked="0"/>
    </xf>
    <xf numFmtId="2" fontId="7" fillId="2" borderId="1" xfId="0" applyNumberFormat="1" applyFont="1" applyFill="1" applyBorder="1" applyAlignment="1" applyProtection="1">
      <alignment horizontal="right"/>
    </xf>
    <xf numFmtId="3" fontId="6" fillId="5" borderId="1" xfId="0" applyNumberFormat="1" applyFont="1" applyFill="1" applyBorder="1" applyProtection="1">
      <protection locked="0"/>
    </xf>
    <xf numFmtId="0" fontId="0" fillId="0" borderId="0" xfId="0" applyFill="1" applyProtection="1">
      <protection locked="0"/>
    </xf>
    <xf numFmtId="0" fontId="0" fillId="3" borderId="0" xfId="0" applyFill="1" applyBorder="1" applyAlignment="1" applyProtection="1"/>
    <xf numFmtId="0" fontId="6" fillId="3" borderId="1" xfId="0" applyFont="1" applyFill="1" applyBorder="1" applyAlignment="1" applyProtection="1">
      <alignment horizontal="center" vertical="center"/>
    </xf>
    <xf numFmtId="0" fontId="6" fillId="3" borderId="1" xfId="0" applyFont="1" applyFill="1" applyBorder="1" applyAlignment="1" applyProtection="1">
      <alignment horizontal="center" vertical="center" wrapText="1"/>
    </xf>
    <xf numFmtId="3" fontId="6" fillId="0" borderId="0" xfId="0" applyNumberFormat="1" applyFont="1" applyFill="1" applyBorder="1" applyProtection="1"/>
    <xf numFmtId="3" fontId="0" fillId="2" borderId="3" xfId="0" applyNumberFormat="1" applyFill="1" applyBorder="1" applyAlignment="1" applyProtection="1">
      <alignment horizontal="right"/>
    </xf>
    <xf numFmtId="3" fontId="7" fillId="2" borderId="3" xfId="0" applyNumberFormat="1" applyFont="1" applyFill="1" applyBorder="1" applyAlignment="1" applyProtection="1"/>
    <xf numFmtId="0" fontId="6" fillId="3" borderId="10" xfId="0" applyFont="1" applyFill="1" applyBorder="1" applyProtection="1"/>
    <xf numFmtId="0" fontId="0" fillId="0" borderId="11" xfId="0" applyFill="1" applyBorder="1" applyProtection="1"/>
    <xf numFmtId="0" fontId="6" fillId="3" borderId="10" xfId="0" applyFont="1" applyFill="1" applyBorder="1" applyAlignment="1" applyProtection="1">
      <alignment horizontal="center" vertical="center"/>
    </xf>
    <xf numFmtId="0" fontId="0" fillId="0" borderId="12" xfId="0" applyBorder="1" applyProtection="1"/>
    <xf numFmtId="2" fontId="0" fillId="2" borderId="10" xfId="0" applyNumberFormat="1" applyFill="1" applyBorder="1" applyAlignment="1" applyProtection="1">
      <alignment horizontal="right"/>
    </xf>
    <xf numFmtId="2" fontId="7" fillId="2" borderId="10" xfId="0" applyNumberFormat="1" applyFont="1" applyFill="1" applyBorder="1" applyAlignment="1" applyProtection="1">
      <alignment horizontal="right"/>
    </xf>
    <xf numFmtId="0" fontId="0" fillId="0" borderId="13" xfId="0" applyFill="1" applyBorder="1" applyProtection="1"/>
    <xf numFmtId="0" fontId="0" fillId="5" borderId="0" xfId="0" applyFill="1" applyBorder="1" applyAlignment="1" applyProtection="1"/>
    <xf numFmtId="0" fontId="7" fillId="3" borderId="1" xfId="0" applyFont="1" applyFill="1" applyBorder="1" applyAlignment="1" applyProtection="1">
      <alignment horizontal="center" vertical="center"/>
    </xf>
    <xf numFmtId="0" fontId="7" fillId="3" borderId="3" xfId="0" applyFont="1" applyFill="1" applyBorder="1" applyAlignment="1" applyProtection="1">
      <alignment horizontal="center" vertical="center"/>
    </xf>
    <xf numFmtId="0" fontId="7" fillId="5" borderId="0" xfId="0" applyFont="1" applyFill="1" applyProtection="1"/>
    <xf numFmtId="3" fontId="0" fillId="5" borderId="0" xfId="0" applyNumberFormat="1" applyFill="1" applyBorder="1" applyAlignment="1" applyProtection="1">
      <alignment horizontal="right"/>
    </xf>
    <xf numFmtId="3" fontId="7" fillId="5" borderId="0" xfId="0" applyNumberFormat="1" applyFont="1" applyFill="1" applyBorder="1" applyAlignment="1" applyProtection="1">
      <alignment horizontal="right"/>
    </xf>
    <xf numFmtId="0" fontId="0" fillId="5" borderId="0" xfId="0" applyFill="1" applyAlignment="1" applyProtection="1">
      <alignment horizontal="right"/>
    </xf>
    <xf numFmtId="0" fontId="7" fillId="3" borderId="4" xfId="0" applyFont="1" applyFill="1" applyBorder="1" applyAlignment="1" applyProtection="1">
      <alignment vertical="center"/>
    </xf>
    <xf numFmtId="1" fontId="10" fillId="2" borderId="1" xfId="0" applyNumberFormat="1" applyFont="1" applyFill="1" applyBorder="1" applyAlignment="1" applyProtection="1">
      <alignment horizontal="center" vertical="center"/>
    </xf>
    <xf numFmtId="1" fontId="7" fillId="5" borderId="1" xfId="0" applyNumberFormat="1" applyFont="1" applyFill="1" applyBorder="1" applyAlignment="1" applyProtection="1">
      <alignment horizontal="right"/>
      <protection locked="0"/>
    </xf>
    <xf numFmtId="10" fontId="0" fillId="5" borderId="1" xfId="0" applyNumberFormat="1" applyFill="1" applyBorder="1" applyAlignment="1" applyProtection="1">
      <alignment horizontal="right"/>
      <protection locked="0"/>
    </xf>
    <xf numFmtId="0" fontId="0" fillId="2" borderId="11" xfId="0" applyFill="1" applyBorder="1" applyProtection="1"/>
    <xf numFmtId="3" fontId="7" fillId="0" borderId="1" xfId="0" applyNumberFormat="1" applyFont="1" applyFill="1" applyBorder="1" applyAlignment="1" applyProtection="1"/>
    <xf numFmtId="3" fontId="7" fillId="0" borderId="0" xfId="0" applyNumberFormat="1" applyFont="1" applyFill="1" applyBorder="1" applyAlignment="1" applyProtection="1"/>
    <xf numFmtId="2" fontId="7" fillId="7" borderId="1" xfId="0" applyNumberFormat="1" applyFont="1" applyFill="1" applyBorder="1" applyAlignment="1" applyProtection="1">
      <alignment horizontal="right"/>
    </xf>
    <xf numFmtId="3" fontId="5" fillId="4" borderId="1" xfId="0" applyNumberFormat="1" applyFont="1" applyFill="1" applyBorder="1" applyAlignment="1" applyProtection="1">
      <alignment horizontal="right" vertical="center"/>
      <protection locked="0"/>
    </xf>
    <xf numFmtId="3" fontId="16" fillId="2" borderId="1" xfId="0" applyNumberFormat="1" applyFont="1" applyFill="1" applyBorder="1" applyAlignment="1" applyProtection="1">
      <alignment horizontal="right" vertical="center"/>
    </xf>
    <xf numFmtId="0" fontId="7" fillId="3" borderId="1" xfId="0" applyFont="1" applyFill="1" applyBorder="1" applyAlignment="1" applyProtection="1">
      <alignment horizontal="right" vertical="center"/>
    </xf>
    <xf numFmtId="0" fontId="0" fillId="3" borderId="4" xfId="0" applyFill="1" applyBorder="1" applyAlignment="1" applyProtection="1">
      <alignment vertical="center"/>
    </xf>
    <xf numFmtId="0" fontId="0" fillId="3" borderId="2" xfId="0" applyFill="1" applyBorder="1" applyAlignment="1" applyProtection="1">
      <alignment vertical="center"/>
    </xf>
    <xf numFmtId="0" fontId="0" fillId="3" borderId="3" xfId="0" applyFill="1" applyBorder="1" applyAlignment="1" applyProtection="1">
      <alignment vertical="center"/>
    </xf>
    <xf numFmtId="3" fontId="5" fillId="7" borderId="1" xfId="0" applyNumberFormat="1" applyFont="1" applyFill="1" applyBorder="1" applyAlignment="1" applyProtection="1">
      <alignment horizontal="right" vertical="center"/>
    </xf>
    <xf numFmtId="3" fontId="5" fillId="2" borderId="1" xfId="0" applyNumberFormat="1" applyFont="1" applyFill="1" applyBorder="1" applyAlignment="1" applyProtection="1">
      <alignment horizontal="right" vertical="center"/>
    </xf>
    <xf numFmtId="0" fontId="6" fillId="3" borderId="1" xfId="0" applyFont="1" applyFill="1" applyBorder="1" applyAlignment="1" applyProtection="1">
      <alignment horizontal="left" vertical="center"/>
    </xf>
    <xf numFmtId="3" fontId="6" fillId="3" borderId="1" xfId="0" applyNumberFormat="1" applyFont="1" applyFill="1" applyBorder="1" applyAlignment="1" applyProtection="1">
      <alignment horizontal="left" vertical="center"/>
    </xf>
    <xf numFmtId="0" fontId="11" fillId="8" borderId="0" xfId="0" applyFont="1" applyFill="1" applyBorder="1" applyAlignment="1" applyProtection="1"/>
    <xf numFmtId="0" fontId="0" fillId="8" borderId="0" xfId="0" applyFill="1" applyProtection="1"/>
    <xf numFmtId="0" fontId="12" fillId="8" borderId="0" xfId="0" applyFont="1" applyFill="1" applyAlignment="1" applyProtection="1"/>
    <xf numFmtId="0" fontId="12" fillId="8" borderId="0" xfId="0" applyFont="1" applyFill="1" applyProtection="1"/>
    <xf numFmtId="0" fontId="0" fillId="8" borderId="0" xfId="0" applyFill="1" applyBorder="1" applyAlignment="1" applyProtection="1"/>
    <xf numFmtId="3" fontId="0" fillId="8" borderId="0" xfId="0" applyNumberFormat="1" applyFill="1" applyBorder="1" applyAlignment="1" applyProtection="1">
      <alignment horizontal="right"/>
    </xf>
    <xf numFmtId="3" fontId="7" fillId="8" borderId="0" xfId="0" applyNumberFormat="1" applyFont="1" applyFill="1" applyBorder="1" applyAlignment="1" applyProtection="1">
      <alignment horizontal="right"/>
    </xf>
    <xf numFmtId="0" fontId="11" fillId="8" borderId="0" xfId="0" applyFont="1" applyFill="1" applyProtection="1"/>
    <xf numFmtId="49" fontId="6" fillId="0" borderId="1" xfId="0" applyNumberFormat="1" applyFont="1" applyFill="1" applyBorder="1" applyProtection="1">
      <protection locked="0"/>
    </xf>
    <xf numFmtId="3" fontId="5" fillId="10" borderId="1" xfId="0" applyNumberFormat="1" applyFont="1" applyFill="1" applyBorder="1" applyAlignment="1" applyProtection="1">
      <alignment vertical="center"/>
      <protection locked="0"/>
    </xf>
    <xf numFmtId="1" fontId="6" fillId="9" borderId="6" xfId="0" applyNumberFormat="1" applyFon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3" borderId="4" xfId="0" applyFill="1" applyBorder="1" applyAlignment="1" applyProtection="1">
      <alignment horizontal="left" vertical="center"/>
    </xf>
    <xf numFmtId="0" fontId="0" fillId="3" borderId="2" xfId="0" applyFill="1" applyBorder="1" applyAlignment="1" applyProtection="1">
      <alignment horizontal="left" vertical="center"/>
    </xf>
    <xf numFmtId="4" fontId="5" fillId="4" borderId="1" xfId="0" applyNumberFormat="1" applyFont="1" applyFill="1" applyBorder="1" applyAlignment="1" applyProtection="1">
      <alignment horizontal="right" vertical="center"/>
      <protection locked="0"/>
    </xf>
    <xf numFmtId="3" fontId="7" fillId="2" borderId="3" xfId="0" applyNumberFormat="1" applyFont="1" applyFill="1" applyBorder="1" applyProtection="1"/>
    <xf numFmtId="0" fontId="0" fillId="0" borderId="11" xfId="0" applyBorder="1" applyProtection="1"/>
    <xf numFmtId="3" fontId="6" fillId="0" borderId="8" xfId="0" applyNumberFormat="1" applyFont="1" applyFill="1" applyBorder="1" applyProtection="1">
      <protection locked="0"/>
    </xf>
    <xf numFmtId="3" fontId="7" fillId="2" borderId="10" xfId="0" applyNumberFormat="1" applyFont="1" applyFill="1" applyBorder="1" applyProtection="1"/>
    <xf numFmtId="0" fontId="0" fillId="0" borderId="13" xfId="0" applyBorder="1" applyProtection="1"/>
    <xf numFmtId="1" fontId="6" fillId="9" borderId="8" xfId="0" applyNumberFormat="1" applyFont="1" applyFill="1" applyBorder="1" applyProtection="1">
      <protection locked="0"/>
    </xf>
    <xf numFmtId="0" fontId="0" fillId="0" borderId="0" xfId="0" applyBorder="1" applyAlignment="1" applyProtection="1">
      <alignment horizontal="left"/>
    </xf>
    <xf numFmtId="0" fontId="0" fillId="0" borderId="3" xfId="0" applyBorder="1" applyAlignment="1" applyProtection="1">
      <alignment horizontal="left"/>
    </xf>
    <xf numFmtId="0" fontId="6" fillId="3" borderId="5" xfId="0" applyFont="1" applyFill="1" applyBorder="1" applyAlignment="1" applyProtection="1">
      <alignment horizontal="left"/>
    </xf>
    <xf numFmtId="0" fontId="6" fillId="3" borderId="1" xfId="0" applyFont="1" applyFill="1" applyBorder="1" applyAlignment="1" applyProtection="1">
      <alignment horizontal="left"/>
    </xf>
    <xf numFmtId="0" fontId="6" fillId="3" borderId="4" xfId="0" applyFont="1" applyFill="1" applyBorder="1" applyAlignment="1" applyProtection="1">
      <alignment horizontal="left"/>
    </xf>
    <xf numFmtId="0" fontId="0" fillId="3" borderId="2" xfId="0" applyFill="1" applyBorder="1" applyAlignment="1" applyProtection="1">
      <alignment horizontal="left"/>
    </xf>
    <xf numFmtId="0" fontId="0" fillId="3" borderId="3" xfId="0" applyFill="1" applyBorder="1" applyAlignment="1" applyProtection="1">
      <alignment horizontal="left"/>
    </xf>
    <xf numFmtId="0" fontId="6" fillId="2" borderId="1" xfId="0" applyFont="1" applyFill="1" applyBorder="1" applyAlignment="1" applyProtection="1">
      <alignment horizontal="left"/>
    </xf>
    <xf numFmtId="0" fontId="0" fillId="6" borderId="3" xfId="0" applyFill="1" applyBorder="1" applyProtection="1">
      <protection locked="0"/>
    </xf>
    <xf numFmtId="0" fontId="0" fillId="0" borderId="3" xfId="0" applyFill="1" applyBorder="1" applyProtection="1"/>
    <xf numFmtId="0" fontId="0" fillId="6" borderId="10" xfId="0" applyFill="1" applyBorder="1" applyProtection="1">
      <protection locked="0"/>
    </xf>
    <xf numFmtId="0" fontId="0" fillId="0" borderId="10" xfId="0" applyFill="1" applyBorder="1" applyProtection="1"/>
    <xf numFmtId="0" fontId="7" fillId="3" borderId="1" xfId="0" applyFont="1" applyFill="1" applyBorder="1" applyAlignment="1" applyProtection="1">
      <alignment horizontal="right" vertical="center" wrapText="1"/>
    </xf>
    <xf numFmtId="0" fontId="6" fillId="10" borderId="0" xfId="2" applyFill="1"/>
    <xf numFmtId="0" fontId="6" fillId="10" borderId="0" xfId="2" applyFill="1" applyAlignment="1" applyProtection="1">
      <alignment wrapText="1"/>
    </xf>
    <xf numFmtId="0" fontId="6" fillId="10" borderId="0" xfId="2" quotePrefix="1" applyFont="1" applyFill="1" applyAlignment="1" applyProtection="1"/>
    <xf numFmtId="0" fontId="6" fillId="10" borderId="0" xfId="2" applyFill="1" applyAlignment="1" applyProtection="1"/>
    <xf numFmtId="4" fontId="5" fillId="2" borderId="1" xfId="0" applyNumberFormat="1" applyFont="1" applyFill="1" applyBorder="1" applyAlignment="1" applyProtection="1">
      <alignment horizontal="right" vertical="center"/>
    </xf>
    <xf numFmtId="0" fontId="7" fillId="5" borderId="0" xfId="0" applyFont="1" applyFill="1" applyBorder="1" applyAlignment="1" applyProtection="1">
      <protection locked="0"/>
    </xf>
    <xf numFmtId="0" fontId="0" fillId="0" borderId="0" xfId="0" applyAlignment="1">
      <alignment vertical="center"/>
    </xf>
    <xf numFmtId="3" fontId="0" fillId="0" borderId="0" xfId="0" applyNumberFormat="1" applyAlignment="1">
      <alignment vertical="center"/>
    </xf>
    <xf numFmtId="0" fontId="37" fillId="66" borderId="0" xfId="0" applyFont="1" applyFill="1" applyAlignment="1">
      <alignment horizontal="center" vertical="center"/>
    </xf>
    <xf numFmtId="0" fontId="0" fillId="0" borderId="0" xfId="0" applyFill="1" applyAlignment="1">
      <alignment vertical="center"/>
    </xf>
    <xf numFmtId="0" fontId="37" fillId="0" borderId="0" xfId="0" applyFont="1" applyFill="1" applyAlignment="1">
      <alignment horizontal="center" vertical="center"/>
    </xf>
    <xf numFmtId="0" fontId="0" fillId="0" borderId="0" xfId="0" applyFill="1" applyBorder="1" applyAlignment="1" applyProtection="1">
      <alignment vertical="center"/>
    </xf>
    <xf numFmtId="0" fontId="0" fillId="0" borderId="0" xfId="0" applyFill="1" applyAlignment="1" applyProtection="1">
      <alignment vertical="center"/>
    </xf>
    <xf numFmtId="0" fontId="8" fillId="0" borderId="0" xfId="0" applyFont="1" applyFill="1" applyBorder="1" applyAlignment="1" applyProtection="1">
      <alignment vertical="center"/>
    </xf>
    <xf numFmtId="0" fontId="14" fillId="0" borderId="0" xfId="0" applyFont="1" applyFill="1" applyBorder="1" applyAlignment="1" applyProtection="1">
      <alignment horizontal="right" vertical="center"/>
    </xf>
    <xf numFmtId="0" fontId="7" fillId="67" borderId="4" xfId="0" applyFont="1" applyFill="1" applyBorder="1" applyAlignment="1" applyProtection="1">
      <alignment vertical="center"/>
    </xf>
    <xf numFmtId="0" fontId="7" fillId="67" borderId="3" xfId="0" applyFont="1" applyFill="1" applyBorder="1" applyAlignment="1" applyProtection="1">
      <alignment horizontal="center" vertical="center"/>
    </xf>
    <xf numFmtId="0" fontId="7" fillId="67" borderId="1" xfId="0" applyFont="1" applyFill="1" applyBorder="1" applyAlignment="1" applyProtection="1">
      <alignment horizontal="center" vertical="center"/>
    </xf>
    <xf numFmtId="1" fontId="10" fillId="68" borderId="1" xfId="0" applyNumberFormat="1" applyFont="1" applyFill="1" applyBorder="1" applyAlignment="1" applyProtection="1">
      <alignment horizontal="center" vertical="center"/>
    </xf>
    <xf numFmtId="0" fontId="0" fillId="0" borderId="1" xfId="0" applyBorder="1" applyAlignment="1">
      <alignment vertical="center"/>
    </xf>
    <xf numFmtId="3" fontId="0" fillId="0" borderId="1" xfId="0" applyNumberFormat="1" applyBorder="1" applyAlignment="1">
      <alignment vertical="center"/>
    </xf>
    <xf numFmtId="0" fontId="0" fillId="0" borderId="14" xfId="0" applyBorder="1" applyAlignment="1">
      <alignment vertical="center" wrapText="1"/>
    </xf>
    <xf numFmtId="0" fontId="0" fillId="0" borderId="17" xfId="0" applyBorder="1" applyAlignment="1">
      <alignment vertical="center"/>
    </xf>
    <xf numFmtId="0" fontId="0" fillId="0" borderId="18" xfId="0" applyBorder="1" applyAlignment="1">
      <alignment vertical="center" wrapText="1"/>
    </xf>
    <xf numFmtId="0" fontId="0" fillId="0" borderId="8" xfId="0" applyBorder="1" applyAlignment="1">
      <alignment vertical="center"/>
    </xf>
    <xf numFmtId="3" fontId="0" fillId="69" borderId="15" xfId="0" applyNumberFormat="1" applyFill="1" applyBorder="1" applyAlignment="1">
      <alignment vertical="center"/>
    </xf>
    <xf numFmtId="3" fontId="0" fillId="69" borderId="14" xfId="0" applyNumberFormat="1" applyFill="1" applyBorder="1" applyAlignment="1">
      <alignment vertical="center"/>
    </xf>
    <xf numFmtId="3" fontId="0" fillId="69" borderId="5" xfId="0" applyNumberFormat="1" applyFill="1" applyBorder="1" applyAlignment="1">
      <alignment vertical="center"/>
    </xf>
    <xf numFmtId="3" fontId="0" fillId="69" borderId="28" xfId="0" applyNumberFormat="1" applyFill="1" applyBorder="1" applyAlignment="1">
      <alignment vertical="center"/>
    </xf>
    <xf numFmtId="3" fontId="0" fillId="0" borderId="5" xfId="0" applyNumberFormat="1" applyBorder="1" applyAlignment="1">
      <alignment vertical="center"/>
    </xf>
    <xf numFmtId="3" fontId="0" fillId="0" borderId="28" xfId="0" applyNumberFormat="1" applyBorder="1" applyAlignment="1">
      <alignment vertical="center"/>
    </xf>
    <xf numFmtId="3" fontId="0" fillId="69" borderId="18" xfId="0" applyNumberFormat="1" applyFill="1" applyBorder="1" applyAlignment="1">
      <alignment vertical="center"/>
    </xf>
    <xf numFmtId="3" fontId="0" fillId="69" borderId="6" xfId="0" applyNumberFormat="1" applyFill="1" applyBorder="1" applyAlignment="1">
      <alignment vertical="center"/>
    </xf>
    <xf numFmtId="3" fontId="0" fillId="0" borderId="6" xfId="0" applyNumberFormat="1" applyBorder="1" applyAlignment="1">
      <alignment vertical="center"/>
    </xf>
    <xf numFmtId="3" fontId="0" fillId="0" borderId="1" xfId="0" applyNumberFormat="1" applyBorder="1" applyAlignment="1">
      <alignment horizontal="center" vertical="center"/>
    </xf>
    <xf numFmtId="3" fontId="0" fillId="0" borderId="5" xfId="0" applyNumberFormat="1" applyBorder="1" applyAlignment="1">
      <alignment horizontal="center" vertical="center"/>
    </xf>
    <xf numFmtId="3" fontId="0" fillId="0" borderId="28" xfId="0" applyNumberFormat="1" applyBorder="1" applyAlignment="1">
      <alignment horizontal="center" vertical="center"/>
    </xf>
    <xf numFmtId="3" fontId="0" fillId="0" borderId="6" xfId="0" applyNumberFormat="1" applyBorder="1" applyAlignment="1">
      <alignment horizontal="center" vertical="center"/>
    </xf>
    <xf numFmtId="0" fontId="0" fillId="0" borderId="15" xfId="0" applyBorder="1" applyAlignment="1">
      <alignment vertical="center" wrapText="1"/>
    </xf>
    <xf numFmtId="0" fontId="0" fillId="0" borderId="9" xfId="0" applyBorder="1" applyAlignment="1">
      <alignment vertical="center"/>
    </xf>
    <xf numFmtId="3" fontId="0" fillId="0" borderId="5" xfId="0" applyNumberFormat="1" applyFill="1" applyBorder="1" applyAlignment="1">
      <alignment vertical="center"/>
    </xf>
    <xf numFmtId="3" fontId="0" fillId="0" borderId="28" xfId="0" applyNumberFormat="1" applyFill="1" applyBorder="1" applyAlignment="1">
      <alignment vertical="center"/>
    </xf>
    <xf numFmtId="3" fontId="0" fillId="0" borderId="6" xfId="0" applyNumberFormat="1" applyFill="1" applyBorder="1" applyAlignment="1">
      <alignment vertical="center"/>
    </xf>
    <xf numFmtId="3" fontId="0" fillId="42" borderId="1" xfId="0" applyNumberFormat="1" applyFill="1" applyBorder="1" applyAlignment="1">
      <alignment horizontal="center" vertical="center"/>
    </xf>
    <xf numFmtId="3" fontId="0" fillId="42" borderId="1" xfId="0" applyNumberFormat="1" applyFill="1" applyBorder="1" applyAlignment="1">
      <alignment horizontal="right" vertical="center"/>
    </xf>
    <xf numFmtId="3" fontId="0" fillId="42" borderId="1" xfId="0" applyNumberFormat="1" applyFill="1" applyBorder="1" applyAlignment="1">
      <alignment vertical="center"/>
    </xf>
    <xf numFmtId="9" fontId="0" fillId="0" borderId="1" xfId="0" applyNumberFormat="1" applyBorder="1" applyAlignment="1">
      <alignment vertical="center"/>
    </xf>
    <xf numFmtId="10" fontId="0" fillId="0" borderId="1" xfId="0" applyNumberFormat="1" applyBorder="1" applyAlignment="1">
      <alignment vertical="center"/>
    </xf>
    <xf numFmtId="0" fontId="6" fillId="3" borderId="3" xfId="150" applyFont="1" applyFill="1" applyBorder="1" applyAlignment="1" applyProtection="1">
      <alignment horizontal="left" indent="1"/>
    </xf>
    <xf numFmtId="0" fontId="7" fillId="3" borderId="3" xfId="150" applyFont="1" applyFill="1" applyBorder="1" applyAlignment="1" applyProtection="1">
      <alignment horizontal="left" indent="1"/>
    </xf>
    <xf numFmtId="0" fontId="6" fillId="0" borderId="1" xfId="150" quotePrefix="1" applyFont="1" applyFill="1" applyBorder="1" applyAlignment="1" applyProtection="1">
      <alignment horizontal="center"/>
      <protection locked="0"/>
    </xf>
    <xf numFmtId="3" fontId="0" fillId="43" borderId="5" xfId="0" applyNumberFormat="1" applyFill="1" applyBorder="1" applyAlignment="1">
      <alignment vertical="center"/>
    </xf>
    <xf numFmtId="3" fontId="0" fillId="43" borderId="28" xfId="0" applyNumberFormat="1" applyFill="1" applyBorder="1" applyAlignment="1">
      <alignment vertical="center"/>
    </xf>
    <xf numFmtId="3" fontId="0" fillId="43" borderId="6" xfId="0" applyNumberFormat="1" applyFill="1" applyBorder="1" applyAlignment="1">
      <alignment vertical="center"/>
    </xf>
    <xf numFmtId="3" fontId="58" fillId="43" borderId="5" xfId="0" applyNumberFormat="1" applyFont="1" applyFill="1" applyBorder="1" applyAlignment="1">
      <alignment vertical="center"/>
    </xf>
    <xf numFmtId="3" fontId="58" fillId="43" borderId="28" xfId="0" applyNumberFormat="1" applyFont="1" applyFill="1" applyBorder="1" applyAlignment="1">
      <alignment vertical="center"/>
    </xf>
    <xf numFmtId="3" fontId="58" fillId="43" borderId="6" xfId="0" applyNumberFormat="1" applyFont="1" applyFill="1" applyBorder="1" applyAlignment="1">
      <alignment vertical="center"/>
    </xf>
    <xf numFmtId="0" fontId="6" fillId="0" borderId="0" xfId="0" applyFont="1" applyBorder="1" applyAlignment="1">
      <alignment vertical="center"/>
    </xf>
    <xf numFmtId="0" fontId="6" fillId="0" borderId="7" xfId="0" applyFont="1" applyBorder="1" applyAlignment="1">
      <alignment vertical="center"/>
    </xf>
    <xf numFmtId="0" fontId="0" fillId="0" borderId="15" xfId="0" applyBorder="1" applyAlignment="1">
      <alignment vertical="center"/>
    </xf>
    <xf numFmtId="0" fontId="6" fillId="0" borderId="9" xfId="0" applyFont="1" applyBorder="1" applyAlignment="1">
      <alignment vertical="center"/>
    </xf>
    <xf numFmtId="0" fontId="0" fillId="0" borderId="18" xfId="0" applyBorder="1" applyAlignment="1">
      <alignment vertical="center"/>
    </xf>
    <xf numFmtId="0" fontId="6" fillId="0" borderId="8" xfId="0" applyFont="1" applyBorder="1" applyAlignment="1">
      <alignment vertical="center"/>
    </xf>
    <xf numFmtId="0" fontId="6" fillId="0" borderId="16" xfId="0" applyFont="1" applyBorder="1" applyAlignment="1">
      <alignment vertical="center"/>
    </xf>
    <xf numFmtId="0" fontId="0" fillId="0" borderId="14" xfId="0" applyBorder="1" applyAlignment="1">
      <alignment vertical="center"/>
    </xf>
    <xf numFmtId="0" fontId="6" fillId="0" borderId="15" xfId="0" applyFont="1" applyBorder="1" applyAlignment="1">
      <alignment vertical="center"/>
    </xf>
    <xf numFmtId="3" fontId="0" fillId="43" borderId="1" xfId="0" applyNumberFormat="1" applyFill="1" applyBorder="1" applyAlignment="1">
      <alignment vertical="center"/>
    </xf>
    <xf numFmtId="3" fontId="0" fillId="43" borderId="4" xfId="0" applyNumberFormat="1" applyFill="1" applyBorder="1" applyAlignment="1">
      <alignment vertical="center"/>
    </xf>
    <xf numFmtId="3" fontId="0" fillId="0" borderId="14" xfId="0" applyNumberFormat="1" applyFill="1" applyBorder="1" applyAlignment="1">
      <alignment vertical="center"/>
    </xf>
    <xf numFmtId="3" fontId="0" fillId="43" borderId="5" xfId="0" applyNumberFormat="1" applyFill="1" applyBorder="1" applyAlignment="1">
      <alignment horizontal="center" vertical="center"/>
    </xf>
    <xf numFmtId="3" fontId="0" fillId="43" borderId="28" xfId="0" applyNumberFormat="1" applyFill="1" applyBorder="1" applyAlignment="1">
      <alignment horizontal="center" vertical="center"/>
    </xf>
    <xf numFmtId="3" fontId="0" fillId="43" borderId="6" xfId="0" applyNumberFormat="1" applyFill="1" applyBorder="1" applyAlignment="1">
      <alignment horizontal="center" vertical="center"/>
    </xf>
    <xf numFmtId="3" fontId="0" fillId="43" borderId="1" xfId="0" applyNumberFormat="1" applyFill="1" applyBorder="1" applyAlignment="1">
      <alignment horizontal="center" vertical="center"/>
    </xf>
    <xf numFmtId="3" fontId="0" fillId="0" borderId="5" xfId="0" applyNumberFormat="1" applyBorder="1" applyAlignment="1">
      <alignment horizontal="right" vertical="center"/>
    </xf>
    <xf numFmtId="3" fontId="0" fillId="43" borderId="1" xfId="0" applyNumberFormat="1" applyFill="1" applyBorder="1" applyAlignment="1">
      <alignment horizontal="right" vertical="center"/>
    </xf>
    <xf numFmtId="3" fontId="0" fillId="0" borderId="28" xfId="0" applyNumberFormat="1" applyBorder="1" applyAlignment="1">
      <alignment horizontal="right" vertical="center"/>
    </xf>
    <xf numFmtId="3" fontId="0" fillId="0" borderId="6" xfId="0" applyNumberFormat="1" applyBorder="1" applyAlignment="1">
      <alignment horizontal="right" vertical="center"/>
    </xf>
    <xf numFmtId="10" fontId="0" fillId="0" borderId="28" xfId="0" applyNumberFormat="1" applyBorder="1" applyAlignment="1">
      <alignment horizontal="right" vertical="center"/>
    </xf>
    <xf numFmtId="10" fontId="0" fillId="0" borderId="6" xfId="0" applyNumberFormat="1" applyBorder="1" applyAlignment="1">
      <alignment horizontal="right" vertical="center"/>
    </xf>
    <xf numFmtId="3" fontId="0" fillId="43" borderId="6" xfId="0" applyNumberFormat="1" applyFill="1" applyBorder="1" applyAlignment="1">
      <alignment horizontal="right" vertical="center"/>
    </xf>
    <xf numFmtId="10" fontId="0" fillId="42" borderId="1" xfId="0" applyNumberFormat="1" applyFill="1" applyBorder="1" applyAlignment="1">
      <alignment vertical="center"/>
    </xf>
    <xf numFmtId="0" fontId="6" fillId="3" borderId="3" xfId="0" applyFont="1" applyFill="1" applyBorder="1" applyAlignment="1" applyProtection="1">
      <alignment horizontal="center" vertical="center" wrapText="1"/>
    </xf>
    <xf numFmtId="4" fontId="6" fillId="2" borderId="1" xfId="0" applyNumberFormat="1" applyFont="1" applyFill="1" applyBorder="1" applyAlignment="1" applyProtection="1">
      <alignment horizontal="right"/>
    </xf>
    <xf numFmtId="3" fontId="0" fillId="43" borderId="14" xfId="0" applyNumberFormat="1" applyFill="1" applyBorder="1" applyAlignment="1">
      <alignment horizontal="center" vertical="center"/>
    </xf>
    <xf numFmtId="3" fontId="0" fillId="42" borderId="5" xfId="0" applyNumberFormat="1" applyFill="1" applyBorder="1" applyAlignment="1">
      <alignment horizontal="center" vertical="center"/>
    </xf>
    <xf numFmtId="3" fontId="0" fillId="0" borderId="18" xfId="0" applyNumberFormat="1" applyBorder="1" applyAlignment="1">
      <alignment horizontal="center" vertical="center"/>
    </xf>
    <xf numFmtId="3" fontId="0" fillId="43" borderId="17" xfId="0" applyNumberFormat="1" applyFill="1" applyBorder="1" applyAlignment="1">
      <alignment horizontal="right" vertical="center"/>
    </xf>
    <xf numFmtId="0" fontId="4" fillId="0" borderId="6" xfId="0" applyFont="1" applyFill="1" applyBorder="1" applyAlignment="1" applyProtection="1">
      <alignment horizontal="left"/>
      <protection locked="0"/>
    </xf>
    <xf numFmtId="49" fontId="4" fillId="0" borderId="1" xfId="0" applyNumberFormat="1" applyFont="1" applyFill="1" applyBorder="1" applyAlignment="1" applyProtection="1">
      <alignment horizontal="left"/>
      <protection locked="0"/>
    </xf>
    <xf numFmtId="1" fontId="6" fillId="71" borderId="3" xfId="0" applyNumberFormat="1" applyFont="1" applyFill="1" applyBorder="1" applyProtection="1">
      <protection locked="0"/>
    </xf>
    <xf numFmtId="0" fontId="6" fillId="67" borderId="9" xfId="0" applyFont="1" applyFill="1" applyBorder="1" applyAlignment="1" applyProtection="1">
      <alignment horizontal="center"/>
    </xf>
    <xf numFmtId="0" fontId="4" fillId="67" borderId="10" xfId="0" applyFont="1" applyFill="1" applyBorder="1" applyAlignment="1" applyProtection="1">
      <alignment horizontal="center"/>
    </xf>
    <xf numFmtId="0" fontId="0" fillId="67" borderId="2" xfId="0" applyFill="1" applyBorder="1" applyAlignment="1" applyProtection="1"/>
    <xf numFmtId="0" fontId="60" fillId="67" borderId="2" xfId="0" applyFont="1" applyFill="1" applyBorder="1" applyAlignment="1" applyProtection="1"/>
    <xf numFmtId="0" fontId="6" fillId="68" borderId="3" xfId="0" applyFont="1" applyFill="1" applyBorder="1" applyAlignment="1" applyProtection="1">
      <alignment horizontal="right"/>
    </xf>
    <xf numFmtId="2" fontId="0" fillId="68" borderId="1" xfId="0" applyNumberFormat="1" applyFill="1" applyBorder="1" applyAlignment="1" applyProtection="1">
      <alignment horizontal="right"/>
    </xf>
    <xf numFmtId="3" fontId="6" fillId="69" borderId="1" xfId="0" applyNumberFormat="1" applyFont="1" applyFill="1" applyBorder="1" applyProtection="1"/>
    <xf numFmtId="3" fontId="0" fillId="73" borderId="1" xfId="0" applyNumberFormat="1" applyFill="1" applyBorder="1" applyAlignment="1">
      <alignment horizontal="center" vertical="center"/>
    </xf>
    <xf numFmtId="0" fontId="0" fillId="0" borderId="5" xfId="0" applyBorder="1" applyAlignment="1">
      <alignment vertical="center" wrapText="1"/>
    </xf>
    <xf numFmtId="0" fontId="0" fillId="0" borderId="28" xfId="0" applyBorder="1" applyAlignment="1">
      <alignment vertical="center" wrapText="1"/>
    </xf>
    <xf numFmtId="0" fontId="0" fillId="0" borderId="6" xfId="0" applyBorder="1" applyAlignment="1">
      <alignment vertical="center" wrapText="1"/>
    </xf>
    <xf numFmtId="3" fontId="0" fillId="43" borderId="15" xfId="0" applyNumberFormat="1" applyFill="1" applyBorder="1" applyAlignment="1">
      <alignment vertical="center"/>
    </xf>
    <xf numFmtId="3" fontId="0" fillId="43" borderId="14" xfId="0" applyNumberFormat="1" applyFill="1" applyBorder="1" applyAlignment="1">
      <alignment vertical="center"/>
    </xf>
    <xf numFmtId="3" fontId="0" fillId="43" borderId="9" xfId="0" applyNumberFormat="1" applyFill="1" applyBorder="1" applyAlignment="1">
      <alignment vertical="center"/>
    </xf>
    <xf numFmtId="10" fontId="0" fillId="42" borderId="5" xfId="0" applyNumberFormat="1" applyFill="1" applyBorder="1" applyAlignment="1">
      <alignment vertical="center"/>
    </xf>
    <xf numFmtId="3" fontId="0" fillId="43" borderId="18" xfId="0" applyNumberFormat="1" applyFill="1" applyBorder="1" applyAlignment="1">
      <alignment vertical="center"/>
    </xf>
    <xf numFmtId="10" fontId="0" fillId="0" borderId="5" xfId="0" applyNumberFormat="1" applyFill="1" applyBorder="1" applyAlignment="1">
      <alignment vertical="center"/>
    </xf>
    <xf numFmtId="10" fontId="0" fillId="0" borderId="6" xfId="0" applyNumberFormat="1" applyFill="1" applyBorder="1" applyAlignment="1">
      <alignment vertical="center"/>
    </xf>
    <xf numFmtId="10" fontId="0" fillId="0" borderId="9" xfId="0" applyNumberFormat="1" applyFill="1" applyBorder="1" applyAlignment="1">
      <alignment vertical="center"/>
    </xf>
    <xf numFmtId="1" fontId="6" fillId="9" borderId="6" xfId="0" applyNumberFormat="1" applyFont="1" applyFill="1" applyBorder="1" applyProtection="1">
      <protection locked="0"/>
    </xf>
    <xf numFmtId="1" fontId="6" fillId="71" borderId="1" xfId="0" applyNumberFormat="1" applyFont="1" applyFill="1" applyBorder="1" applyProtection="1">
      <protection locked="0"/>
    </xf>
    <xf numFmtId="1" fontId="6" fillId="9" borderId="10" xfId="0" applyNumberFormat="1" applyFont="1" applyFill="1" applyBorder="1" applyProtection="1">
      <protection locked="0"/>
    </xf>
    <xf numFmtId="1" fontId="6" fillId="71" borderId="10" xfId="0" applyNumberFormat="1" applyFont="1" applyFill="1" applyBorder="1" applyProtection="1">
      <protection locked="0"/>
    </xf>
    <xf numFmtId="0" fontId="0" fillId="42" borderId="1" xfId="0" applyFill="1" applyBorder="1" applyAlignment="1">
      <alignment horizontal="center" vertical="center"/>
    </xf>
    <xf numFmtId="3" fontId="0" fillId="43" borderId="18" xfId="0" applyNumberFormat="1" applyFill="1" applyBorder="1" applyAlignment="1">
      <alignment horizontal="right" vertical="center"/>
    </xf>
    <xf numFmtId="3" fontId="62" fillId="0" borderId="0" xfId="0" applyNumberFormat="1" applyFont="1" applyAlignment="1">
      <alignment vertical="center"/>
    </xf>
    <xf numFmtId="0" fontId="7" fillId="0" borderId="0" xfId="0" applyFont="1" applyAlignment="1">
      <alignment vertical="center"/>
    </xf>
    <xf numFmtId="0" fontId="4" fillId="71" borderId="10" xfId="0" applyFont="1" applyFill="1" applyBorder="1" applyAlignment="1" applyProtection="1">
      <alignment horizontal="right"/>
      <protection locked="0"/>
    </xf>
    <xf numFmtId="49" fontId="4" fillId="0" borderId="1" xfId="0" applyNumberFormat="1" applyFont="1" applyFill="1" applyBorder="1" applyProtection="1">
      <protection locked="0"/>
    </xf>
    <xf numFmtId="10" fontId="0" fillId="0" borderId="1" xfId="0" applyNumberFormat="1" applyBorder="1" applyAlignment="1">
      <alignment horizontal="right" vertical="center"/>
    </xf>
    <xf numFmtId="3" fontId="0" fillId="0" borderId="1" xfId="0" applyNumberFormat="1" applyBorder="1" applyAlignment="1">
      <alignment horizontal="right" vertical="center"/>
    </xf>
    <xf numFmtId="0" fontId="4" fillId="0" borderId="0" xfId="0" quotePrefix="1" applyFont="1" applyAlignment="1" applyProtection="1">
      <alignment horizontal="center"/>
    </xf>
    <xf numFmtId="0" fontId="0" fillId="0" borderId="0" xfId="0" applyFill="1" applyAlignment="1" applyProtection="1">
      <alignment horizontal="center"/>
    </xf>
    <xf numFmtId="0" fontId="4" fillId="0" borderId="0" xfId="0" applyFont="1" applyAlignment="1" applyProtection="1">
      <alignment horizontal="right" vertical="center"/>
    </xf>
    <xf numFmtId="3" fontId="4" fillId="0" borderId="0" xfId="0" applyNumberFormat="1" applyFont="1" applyAlignment="1" applyProtection="1">
      <alignment horizontal="right" vertical="center"/>
    </xf>
    <xf numFmtId="2" fontId="4" fillId="0" borderId="0" xfId="0" applyNumberFormat="1"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protection locked="0"/>
    </xf>
    <xf numFmtId="0" fontId="4" fillId="0" borderId="0" xfId="0" applyFont="1" applyAlignment="1" applyProtection="1">
      <alignment horizontal="center"/>
    </xf>
    <xf numFmtId="0" fontId="0" fillId="0" borderId="0" xfId="0" applyAlignment="1" applyProtection="1">
      <alignment horizontal="center"/>
    </xf>
    <xf numFmtId="0" fontId="61" fillId="67" borderId="9" xfId="0" applyFont="1" applyFill="1" applyBorder="1" applyAlignment="1" applyProtection="1">
      <alignment horizontal="center"/>
    </xf>
    <xf numFmtId="0" fontId="61" fillId="67" borderId="5" xfId="0" applyFont="1" applyFill="1" applyBorder="1" applyAlignment="1" applyProtection="1">
      <alignment horizontal="center"/>
    </xf>
    <xf numFmtId="0" fontId="61" fillId="67" borderId="10" xfId="0" applyFont="1" applyFill="1" applyBorder="1" applyAlignment="1" applyProtection="1">
      <alignment horizontal="center"/>
    </xf>
    <xf numFmtId="0" fontId="61" fillId="67" borderId="1" xfId="0" applyFont="1" applyFill="1" applyBorder="1" applyAlignment="1" applyProtection="1">
      <alignment horizontal="center"/>
    </xf>
    <xf numFmtId="0" fontId="61" fillId="67" borderId="3" xfId="0" applyFont="1" applyFill="1" applyBorder="1" applyAlignment="1" applyProtection="1">
      <alignment horizontal="center"/>
    </xf>
    <xf numFmtId="3" fontId="61" fillId="68" borderId="8" xfId="0" applyNumberFormat="1" applyFont="1" applyFill="1" applyBorder="1" applyAlignment="1" applyProtection="1">
      <alignment horizontal="right"/>
    </xf>
    <xf numFmtId="3" fontId="61" fillId="70" borderId="6" xfId="0" applyNumberFormat="1" applyFont="1" applyFill="1" applyBorder="1" applyProtection="1">
      <protection locked="0"/>
    </xf>
    <xf numFmtId="3" fontId="61" fillId="68" borderId="6" xfId="0" applyNumberFormat="1" applyFont="1" applyFill="1" applyBorder="1" applyAlignment="1" applyProtection="1">
      <alignment horizontal="right"/>
    </xf>
    <xf numFmtId="3" fontId="61" fillId="70" borderId="10" xfId="0" applyNumberFormat="1" applyFont="1" applyFill="1" applyBorder="1" applyAlignment="1" applyProtection="1">
      <alignment horizontal="right"/>
      <protection locked="0"/>
    </xf>
    <xf numFmtId="0" fontId="6" fillId="68" borderId="10" xfId="0" applyFont="1" applyFill="1" applyBorder="1" applyAlignment="1" applyProtection="1">
      <alignment horizontal="right"/>
    </xf>
    <xf numFmtId="2" fontId="0" fillId="69" borderId="1" xfId="0" applyNumberFormat="1" applyFill="1" applyBorder="1" applyAlignment="1" applyProtection="1">
      <alignment horizontal="right"/>
    </xf>
    <xf numFmtId="10" fontId="0" fillId="0" borderId="5" xfId="0" applyNumberFormat="1" applyBorder="1" applyAlignment="1">
      <alignment horizontal="right" vertical="center"/>
    </xf>
    <xf numFmtId="3" fontId="4" fillId="4" borderId="6" xfId="0" applyNumberFormat="1" applyFont="1" applyFill="1" applyBorder="1" applyProtection="1">
      <protection locked="0"/>
    </xf>
    <xf numFmtId="3" fontId="4" fillId="4" borderId="10" xfId="0" applyNumberFormat="1" applyFont="1" applyFill="1" applyBorder="1" applyProtection="1">
      <protection locked="0"/>
    </xf>
    <xf numFmtId="0" fontId="0" fillId="0" borderId="1" xfId="0" applyNumberFormat="1" applyBorder="1" applyAlignment="1">
      <alignment horizontal="center" vertical="center"/>
    </xf>
    <xf numFmtId="0" fontId="37" fillId="66" borderId="0" xfId="0" applyFont="1" applyFill="1" applyAlignment="1">
      <alignment horizontal="center" vertical="center"/>
    </xf>
    <xf numFmtId="0" fontId="0" fillId="68" borderId="2" xfId="0" applyFill="1" applyBorder="1" applyAlignment="1" applyProtection="1"/>
    <xf numFmtId="0" fontId="0" fillId="68" borderId="3" xfId="0" applyFill="1" applyBorder="1" applyAlignment="1" applyProtection="1"/>
    <xf numFmtId="0" fontId="5" fillId="0" borderId="0" xfId="0" applyFont="1" applyAlignment="1" applyProtection="1">
      <alignment horizontal="center"/>
    </xf>
    <xf numFmtId="3" fontId="16" fillId="0" borderId="0" xfId="0" applyNumberFormat="1" applyFont="1" applyAlignment="1" applyProtection="1">
      <alignment horizontal="center"/>
    </xf>
    <xf numFmtId="0" fontId="16" fillId="0" borderId="0" xfId="0" applyFont="1" applyAlignment="1" applyProtection="1">
      <alignment horizontal="center"/>
    </xf>
    <xf numFmtId="10" fontId="16" fillId="0" borderId="0" xfId="0" applyNumberFormat="1" applyFont="1" applyAlignment="1" applyProtection="1">
      <alignment horizontal="center"/>
    </xf>
    <xf numFmtId="1" fontId="0" fillId="0" borderId="1" xfId="0" applyNumberFormat="1" applyBorder="1" applyAlignment="1">
      <alignment horizontal="right" vertical="center"/>
    </xf>
    <xf numFmtId="3" fontId="6" fillId="70" borderId="1" xfId="0" applyNumberFormat="1" applyFont="1" applyFill="1" applyBorder="1" applyProtection="1">
      <protection locked="0"/>
    </xf>
    <xf numFmtId="3" fontId="6" fillId="71" borderId="1" xfId="0" applyNumberFormat="1" applyFont="1" applyFill="1" applyBorder="1" applyProtection="1">
      <protection locked="0"/>
    </xf>
    <xf numFmtId="0" fontId="0" fillId="70" borderId="2" xfId="0" applyFill="1" applyBorder="1" applyAlignment="1" applyProtection="1"/>
    <xf numFmtId="0" fontId="0" fillId="69" borderId="2" xfId="0" applyFill="1" applyBorder="1" applyAlignment="1" applyProtection="1"/>
    <xf numFmtId="49" fontId="4" fillId="0" borderId="1" xfId="0" applyNumberFormat="1" applyFont="1" applyFill="1" applyBorder="1" applyAlignment="1" applyProtection="1">
      <alignment horizontal="left" wrapText="1"/>
      <protection locked="0"/>
    </xf>
    <xf numFmtId="2" fontId="0" fillId="75" borderId="1" xfId="0" applyNumberFormat="1" applyFill="1" applyBorder="1" applyAlignment="1" applyProtection="1">
      <alignment horizontal="right"/>
    </xf>
    <xf numFmtId="2" fontId="0" fillId="76" borderId="1" xfId="0" applyNumberFormat="1" applyFill="1" applyBorder="1" applyAlignment="1" applyProtection="1">
      <alignment horizontal="right"/>
    </xf>
    <xf numFmtId="3" fontId="6" fillId="76" borderId="1" xfId="0" applyNumberFormat="1" applyFont="1" applyFill="1" applyBorder="1" applyProtection="1">
      <protection locked="0"/>
    </xf>
    <xf numFmtId="2" fontId="0" fillId="77" borderId="1" xfId="0" applyNumberFormat="1" applyFill="1" applyBorder="1" applyAlignment="1" applyProtection="1">
      <alignment horizontal="right"/>
    </xf>
    <xf numFmtId="3" fontId="4" fillId="7" borderId="1" xfId="612" applyNumberFormat="1" applyFill="1" applyBorder="1" applyProtection="1">
      <protection locked="0"/>
    </xf>
    <xf numFmtId="0" fontId="4" fillId="0" borderId="0" xfId="0" applyFont="1" applyProtection="1">
      <protection locked="0"/>
    </xf>
    <xf numFmtId="0" fontId="65" fillId="71" borderId="10" xfId="0" applyFont="1" applyFill="1" applyBorder="1" applyAlignment="1" applyProtection="1">
      <alignment horizontal="right"/>
      <protection locked="0"/>
    </xf>
    <xf numFmtId="49" fontId="0" fillId="0" borderId="0" xfId="0" applyNumberFormat="1" applyProtection="1">
      <protection locked="0"/>
    </xf>
    <xf numFmtId="3" fontId="66" fillId="0" borderId="0" xfId="0" applyNumberFormat="1" applyFont="1"/>
    <xf numFmtId="3" fontId="6" fillId="78" borderId="1" xfId="0" applyNumberFormat="1" applyFont="1" applyFill="1" applyBorder="1" applyProtection="1">
      <protection locked="0"/>
    </xf>
    <xf numFmtId="3" fontId="66" fillId="0" borderId="1" xfId="0" applyNumberFormat="1" applyFont="1" applyBorder="1"/>
    <xf numFmtId="3" fontId="66" fillId="0" borderId="1" xfId="0" applyNumberFormat="1" applyFont="1" applyBorder="1" applyProtection="1">
      <protection locked="0"/>
    </xf>
    <xf numFmtId="3" fontId="6" fillId="0" borderId="4" xfId="0" applyNumberFormat="1" applyFont="1" applyFill="1" applyBorder="1" applyProtection="1">
      <protection locked="0"/>
    </xf>
    <xf numFmtId="3" fontId="0" fillId="7" borderId="3" xfId="0" applyNumberFormat="1" applyFill="1" applyBorder="1" applyProtection="1">
      <protection locked="0"/>
    </xf>
    <xf numFmtId="0" fontId="0" fillId="3" borderId="16" xfId="0" applyFill="1" applyBorder="1" applyAlignment="1" applyProtection="1"/>
    <xf numFmtId="0" fontId="4" fillId="0" borderId="1" xfId="0" applyFont="1" applyBorder="1" applyAlignment="1">
      <alignment vertical="center"/>
    </xf>
    <xf numFmtId="3" fontId="4" fillId="0" borderId="1" xfId="0" applyNumberFormat="1" applyFont="1" applyBorder="1" applyAlignment="1">
      <alignment horizontal="right" vertical="center"/>
    </xf>
    <xf numFmtId="0" fontId="6" fillId="3" borderId="4" xfId="0" applyFont="1" applyFill="1" applyBorder="1" applyAlignment="1" applyProtection="1"/>
    <xf numFmtId="0" fontId="6" fillId="3" borderId="3" xfId="0" applyFont="1" applyFill="1" applyBorder="1" applyAlignment="1" applyProtection="1"/>
    <xf numFmtId="0" fontId="0" fillId="5" borderId="7" xfId="0" applyFill="1" applyBorder="1" applyAlignment="1" applyProtection="1">
      <alignment horizontal="left" vertical="top" wrapText="1" indent="1"/>
    </xf>
    <xf numFmtId="0" fontId="0" fillId="3" borderId="4" xfId="0" applyFill="1" applyBorder="1" applyAlignment="1">
      <alignment vertical="center"/>
    </xf>
    <xf numFmtId="0" fontId="0" fillId="3" borderId="3" xfId="0" applyFill="1" applyBorder="1" applyAlignment="1">
      <alignment vertical="center"/>
    </xf>
    <xf numFmtId="0" fontId="0" fillId="5" borderId="0" xfId="0" applyFill="1" applyBorder="1" applyAlignment="1" applyProtection="1">
      <alignment vertical="center" wrapText="1"/>
    </xf>
    <xf numFmtId="0" fontId="0" fillId="5" borderId="0" xfId="0" applyFill="1" applyBorder="1" applyAlignment="1" applyProtection="1"/>
    <xf numFmtId="0" fontId="10" fillId="3" borderId="4" xfId="0" applyFont="1" applyFill="1" applyBorder="1" applyAlignment="1">
      <alignment vertical="center"/>
    </xf>
    <xf numFmtId="0" fontId="6" fillId="3" borderId="4" xfId="0" applyFont="1" applyFill="1" applyBorder="1" applyAlignment="1">
      <alignment vertical="center"/>
    </xf>
    <xf numFmtId="0" fontId="6" fillId="3" borderId="3" xfId="0" applyFont="1" applyFill="1" applyBorder="1" applyAlignment="1">
      <alignment vertical="center"/>
    </xf>
    <xf numFmtId="0" fontId="0" fillId="5" borderId="0" xfId="0" applyFill="1" applyBorder="1" applyAlignment="1" applyProtection="1">
      <alignment horizontal="left" vertical="top" wrapText="1" indent="1"/>
    </xf>
    <xf numFmtId="0" fontId="0" fillId="5" borderId="0" xfId="0" applyFill="1" applyAlignment="1" applyProtection="1">
      <alignment horizontal="left" vertical="top" wrapText="1" indent="1"/>
    </xf>
    <xf numFmtId="0" fontId="0" fillId="5" borderId="0" xfId="0" applyFill="1" applyAlignment="1" applyProtection="1"/>
    <xf numFmtId="0" fontId="0" fillId="5" borderId="14" xfId="0" applyFill="1" applyBorder="1" applyAlignment="1" applyProtection="1">
      <alignment horizontal="left" vertical="top" indent="1"/>
    </xf>
    <xf numFmtId="0" fontId="0" fillId="5" borderId="0" xfId="0" applyFill="1" applyAlignment="1" applyProtection="1">
      <alignment horizontal="left" vertical="top" indent="1"/>
    </xf>
    <xf numFmtId="0" fontId="15" fillId="5" borderId="0" xfId="0" applyFont="1" applyFill="1" applyBorder="1" applyAlignment="1" applyProtection="1"/>
    <xf numFmtId="0" fontId="15" fillId="5" borderId="0" xfId="0" applyFont="1" applyFill="1" applyAlignment="1" applyProtection="1"/>
    <xf numFmtId="0" fontId="0" fillId="5" borderId="0" xfId="0" applyFill="1" applyBorder="1" applyAlignment="1" applyProtection="1">
      <alignment wrapText="1"/>
    </xf>
    <xf numFmtId="0" fontId="0" fillId="5" borderId="0" xfId="0" applyFill="1" applyAlignment="1" applyProtection="1">
      <alignment wrapText="1"/>
    </xf>
    <xf numFmtId="0" fontId="0" fillId="5" borderId="2" xfId="0" applyFill="1" applyBorder="1" applyAlignment="1" applyProtection="1">
      <alignment horizontal="left" vertical="top" wrapText="1" indent="1"/>
    </xf>
    <xf numFmtId="0" fontId="14" fillId="8" borderId="0" xfId="0" applyFont="1" applyFill="1" applyBorder="1" applyAlignment="1" applyProtection="1">
      <alignment horizontal="center"/>
    </xf>
    <xf numFmtId="0" fontId="0" fillId="8" borderId="0" xfId="0" applyFill="1" applyAlignment="1" applyProtection="1">
      <alignment horizontal="center"/>
    </xf>
    <xf numFmtId="0" fontId="6" fillId="5" borderId="0" xfId="0" applyFont="1" applyFill="1" applyBorder="1" applyAlignment="1" applyProtection="1">
      <alignment horizontal="justify" vertical="center" wrapText="1"/>
    </xf>
    <xf numFmtId="0" fontId="4" fillId="5" borderId="0" xfId="0" applyFont="1" applyFill="1" applyBorder="1" applyAlignment="1" applyProtection="1">
      <alignment horizontal="justify" vertical="center" wrapText="1"/>
    </xf>
    <xf numFmtId="0" fontId="15" fillId="5" borderId="0" xfId="0" applyFont="1" applyFill="1" applyBorder="1" applyAlignment="1" applyProtection="1">
      <alignment horizontal="left"/>
    </xf>
    <xf numFmtId="0" fontId="7" fillId="2" borderId="4" xfId="0" applyFont="1" applyFill="1" applyBorder="1" applyAlignment="1" applyProtection="1">
      <alignment horizontal="left"/>
    </xf>
    <xf numFmtId="0" fontId="7" fillId="2" borderId="2" xfId="0" applyFont="1" applyFill="1" applyBorder="1" applyAlignment="1" applyProtection="1">
      <alignment horizontal="left"/>
    </xf>
    <xf numFmtId="0" fontId="7" fillId="2" borderId="3" xfId="0" applyFont="1" applyFill="1" applyBorder="1" applyAlignment="1" applyProtection="1">
      <alignment horizontal="left"/>
    </xf>
    <xf numFmtId="0" fontId="0" fillId="2" borderId="2" xfId="0" applyFill="1" applyBorder="1" applyAlignment="1" applyProtection="1">
      <alignment horizontal="center"/>
    </xf>
    <xf numFmtId="0" fontId="0" fillId="2" borderId="11" xfId="0" applyFill="1" applyBorder="1" applyAlignment="1" applyProtection="1">
      <alignment horizontal="center"/>
    </xf>
    <xf numFmtId="0" fontId="7" fillId="3" borderId="1" xfId="0" applyFont="1" applyFill="1" applyBorder="1" applyAlignment="1" applyProtection="1">
      <alignment horizontal="left" vertical="center"/>
    </xf>
    <xf numFmtId="0" fontId="0" fillId="2" borderId="3" xfId="0" applyFill="1" applyBorder="1" applyAlignment="1" applyProtection="1">
      <alignment horizontal="center"/>
    </xf>
    <xf numFmtId="0" fontId="0" fillId="2" borderId="1" xfId="0" applyFill="1" applyBorder="1" applyAlignment="1" applyProtection="1">
      <alignment horizontal="center"/>
    </xf>
    <xf numFmtId="0" fontId="0" fillId="2" borderId="10" xfId="0" applyFill="1" applyBorder="1" applyAlignment="1" applyProtection="1">
      <alignment horizontal="center"/>
    </xf>
    <xf numFmtId="0" fontId="7" fillId="3" borderId="3" xfId="0" applyFont="1" applyFill="1" applyBorder="1" applyAlignment="1" applyProtection="1">
      <alignment horizontal="center" vertical="center" wrapText="1"/>
    </xf>
    <xf numFmtId="0" fontId="7" fillId="3" borderId="1" xfId="0" applyFont="1" applyFill="1" applyBorder="1" applyAlignment="1" applyProtection="1">
      <alignment horizontal="center" vertical="center"/>
    </xf>
    <xf numFmtId="0" fontId="7" fillId="3" borderId="10" xfId="0" applyFont="1" applyFill="1" applyBorder="1" applyAlignment="1" applyProtection="1">
      <alignment horizontal="center" vertical="center"/>
    </xf>
    <xf numFmtId="0" fontId="7" fillId="3" borderId="3" xfId="0" applyFont="1" applyFill="1" applyBorder="1" applyAlignment="1" applyProtection="1">
      <alignment horizontal="center"/>
    </xf>
    <xf numFmtId="0" fontId="7" fillId="3" borderId="10" xfId="0" applyFont="1" applyFill="1" applyBorder="1" applyAlignment="1" applyProtection="1">
      <alignment horizontal="center"/>
    </xf>
    <xf numFmtId="0" fontId="5" fillId="3" borderId="3" xfId="0" applyFont="1" applyFill="1" applyBorder="1" applyAlignment="1" applyProtection="1">
      <alignment horizontal="center" vertical="center" wrapText="1"/>
    </xf>
    <xf numFmtId="0" fontId="5" fillId="3" borderId="10" xfId="0" applyFont="1" applyFill="1" applyBorder="1" applyAlignment="1" applyProtection="1">
      <alignment horizontal="center" vertical="center" wrapText="1"/>
    </xf>
    <xf numFmtId="0" fontId="7" fillId="3" borderId="3" xfId="0" applyFont="1" applyFill="1" applyBorder="1" applyAlignment="1" applyProtection="1">
      <alignment horizontal="center" vertical="center"/>
    </xf>
    <xf numFmtId="0" fontId="0" fillId="3" borderId="1" xfId="0" applyFill="1" applyBorder="1" applyAlignment="1" applyProtection="1">
      <alignment horizontal="center"/>
    </xf>
    <xf numFmtId="0" fontId="7" fillId="2" borderId="1" xfId="0" applyFont="1" applyFill="1" applyBorder="1" applyAlignment="1" applyProtection="1"/>
    <xf numFmtId="0" fontId="6" fillId="3" borderId="1" xfId="0" applyFont="1" applyFill="1" applyBorder="1" applyAlignment="1" applyProtection="1"/>
    <xf numFmtId="0" fontId="6" fillId="3" borderId="1" xfId="0" applyFont="1" applyFill="1" applyBorder="1" applyAlignment="1" applyProtection="1">
      <alignment horizontal="center"/>
    </xf>
    <xf numFmtId="0" fontId="7" fillId="3" borderId="5" xfId="0" applyFont="1" applyFill="1" applyBorder="1" applyAlignment="1" applyProtection="1">
      <alignment horizontal="center" vertical="center" wrapText="1"/>
    </xf>
    <xf numFmtId="0" fontId="7" fillId="0" borderId="6" xfId="0" applyFont="1" applyBorder="1" applyAlignment="1" applyProtection="1">
      <alignment horizontal="center" vertical="center" wrapText="1"/>
    </xf>
    <xf numFmtId="0" fontId="6" fillId="3" borderId="5" xfId="0" applyFont="1" applyFill="1" applyBorder="1" applyAlignment="1" applyProtection="1">
      <alignment horizontal="center" vertical="center" wrapText="1"/>
    </xf>
    <xf numFmtId="0" fontId="0" fillId="0" borderId="6" xfId="0" applyBorder="1" applyAlignment="1" applyProtection="1">
      <alignment horizontal="center" vertical="center" wrapText="1"/>
    </xf>
    <xf numFmtId="0" fontId="0" fillId="3" borderId="4" xfId="0" applyFill="1" applyBorder="1" applyAlignment="1" applyProtection="1">
      <alignment horizontal="center"/>
    </xf>
    <xf numFmtId="0" fontId="0" fillId="3" borderId="2" xfId="0" applyFill="1" applyBorder="1" applyAlignment="1" applyProtection="1">
      <alignment horizontal="center"/>
    </xf>
    <xf numFmtId="0" fontId="0" fillId="3" borderId="3" xfId="0" applyFill="1" applyBorder="1" applyAlignment="1" applyProtection="1">
      <alignment horizontal="center"/>
    </xf>
    <xf numFmtId="0" fontId="6" fillId="3" borderId="4" xfId="0" applyFont="1" applyFill="1" applyBorder="1" applyAlignment="1" applyProtection="1">
      <alignment horizontal="center" vertical="center"/>
    </xf>
    <xf numFmtId="0" fontId="6" fillId="3" borderId="2" xfId="0" applyFont="1" applyFill="1" applyBorder="1" applyAlignment="1" applyProtection="1">
      <alignment horizontal="center" vertical="center"/>
    </xf>
    <xf numFmtId="0" fontId="0" fillId="0" borderId="11" xfId="0" applyBorder="1" applyAlignment="1" applyProtection="1">
      <alignment vertical="center"/>
    </xf>
    <xf numFmtId="0" fontId="6" fillId="3" borderId="9" xfId="0" applyFont="1" applyFill="1" applyBorder="1" applyAlignment="1" applyProtection="1">
      <alignment horizontal="center" vertical="center" wrapText="1"/>
    </xf>
    <xf numFmtId="0" fontId="0" fillId="0" borderId="8" xfId="0" applyBorder="1" applyAlignment="1">
      <alignment horizontal="center" vertical="center" wrapText="1"/>
    </xf>
    <xf numFmtId="0" fontId="7" fillId="2" borderId="10" xfId="0" applyFont="1" applyFill="1" applyBorder="1" applyAlignment="1" applyProtection="1"/>
    <xf numFmtId="0" fontId="6" fillId="3" borderId="10" xfId="0" applyFont="1" applyFill="1" applyBorder="1" applyAlignment="1" applyProtection="1"/>
    <xf numFmtId="0" fontId="7" fillId="3" borderId="4" xfId="0" applyFont="1" applyFill="1" applyBorder="1" applyAlignment="1" applyProtection="1">
      <alignment vertical="center"/>
    </xf>
    <xf numFmtId="0" fontId="0" fillId="0" borderId="2" xfId="0" applyBorder="1" applyAlignment="1">
      <alignment vertical="center"/>
    </xf>
    <xf numFmtId="0" fontId="0" fillId="0" borderId="3" xfId="0" applyBorder="1" applyAlignment="1">
      <alignment vertical="center"/>
    </xf>
    <xf numFmtId="0" fontId="0" fillId="8" borderId="0" xfId="0" applyFill="1" applyAlignment="1"/>
    <xf numFmtId="0" fontId="6" fillId="5" borderId="0" xfId="0" applyNumberFormat="1" applyFont="1" applyFill="1" applyBorder="1" applyAlignment="1" applyProtection="1">
      <alignment horizontal="justify" vertical="top" wrapText="1"/>
    </xf>
    <xf numFmtId="0" fontId="0" fillId="0" borderId="0" xfId="0" applyBorder="1" applyAlignment="1">
      <alignment horizontal="justify" vertical="top" wrapText="1"/>
    </xf>
    <xf numFmtId="0" fontId="10" fillId="2" borderId="4" xfId="0" applyFont="1" applyFill="1" applyBorder="1" applyAlignment="1" applyProtection="1">
      <alignment horizontal="center" vertical="center"/>
    </xf>
    <xf numFmtId="0" fontId="10" fillId="2" borderId="2" xfId="0" applyFont="1" applyFill="1" applyBorder="1" applyAlignment="1" applyProtection="1">
      <alignment horizontal="center" vertical="center"/>
    </xf>
    <xf numFmtId="0" fontId="10" fillId="2" borderId="3" xfId="0" applyFont="1" applyFill="1" applyBorder="1" applyAlignment="1" applyProtection="1">
      <alignment horizontal="center" vertical="center"/>
    </xf>
    <xf numFmtId="0" fontId="0" fillId="3" borderId="4" xfId="0" applyFill="1" applyBorder="1" applyAlignment="1" applyProtection="1">
      <alignment horizontal="left" vertical="center"/>
    </xf>
    <xf numFmtId="0" fontId="0" fillId="3" borderId="3" xfId="0" applyFill="1" applyBorder="1" applyAlignment="1" applyProtection="1">
      <alignment horizontal="left" vertical="center"/>
    </xf>
    <xf numFmtId="0" fontId="7" fillId="3" borderId="4" xfId="0" applyFont="1" applyFill="1" applyBorder="1" applyAlignment="1" applyProtection="1">
      <alignment horizontal="left" vertical="center"/>
    </xf>
    <xf numFmtId="0" fontId="7" fillId="3" borderId="2" xfId="0" applyFont="1" applyFill="1" applyBorder="1" applyAlignment="1" applyProtection="1">
      <alignment horizontal="left" vertical="center"/>
    </xf>
    <xf numFmtId="0" fontId="7" fillId="3" borderId="3" xfId="0" applyFont="1" applyFill="1" applyBorder="1" applyAlignment="1" applyProtection="1">
      <alignment horizontal="left" vertical="center"/>
    </xf>
    <xf numFmtId="0" fontId="7" fillId="3" borderId="2" xfId="0" applyFont="1" applyFill="1" applyBorder="1" applyAlignment="1" applyProtection="1">
      <alignment vertical="center"/>
    </xf>
    <xf numFmtId="0" fontId="0" fillId="3" borderId="2" xfId="0" applyFill="1" applyBorder="1" applyAlignment="1" applyProtection="1">
      <alignment horizontal="left" vertical="center"/>
    </xf>
    <xf numFmtId="0" fontId="6" fillId="10" borderId="0" xfId="2" applyFill="1" applyAlignment="1" applyProtection="1">
      <alignment horizontal="left" wrapText="1"/>
    </xf>
    <xf numFmtId="0" fontId="7" fillId="10" borderId="0" xfId="2" quotePrefix="1" applyFont="1" applyFill="1" applyAlignment="1" applyProtection="1">
      <alignment horizontal="left" wrapText="1"/>
    </xf>
    <xf numFmtId="0" fontId="7" fillId="10" borderId="0" xfId="2" applyFont="1" applyFill="1" applyAlignment="1" applyProtection="1">
      <alignment wrapText="1"/>
    </xf>
    <xf numFmtId="0" fontId="7" fillId="5" borderId="0" xfId="0" applyFont="1" applyFill="1" applyAlignment="1" applyProtection="1">
      <alignment horizontal="left" wrapText="1"/>
    </xf>
    <xf numFmtId="0" fontId="5" fillId="5" borderId="15" xfId="0" applyFont="1" applyFill="1" applyBorder="1" applyAlignment="1" applyProtection="1">
      <alignment vertical="top" wrapText="1"/>
      <protection locked="0"/>
    </xf>
    <xf numFmtId="0" fontId="5" fillId="0" borderId="16" xfId="0" applyFont="1" applyBorder="1" applyAlignment="1" applyProtection="1">
      <alignment vertical="top" wrapText="1"/>
      <protection locked="0"/>
    </xf>
    <xf numFmtId="0" fontId="5" fillId="0" borderId="9" xfId="0" applyFont="1" applyBorder="1" applyAlignment="1" applyProtection="1">
      <alignment vertical="top" wrapText="1"/>
      <protection locked="0"/>
    </xf>
    <xf numFmtId="0" fontId="5" fillId="0" borderId="14" xfId="0" applyFont="1" applyBorder="1" applyAlignment="1" applyProtection="1">
      <alignment vertical="top" wrapText="1"/>
      <protection locked="0"/>
    </xf>
    <xf numFmtId="0" fontId="5" fillId="0" borderId="0" xfId="0" applyFont="1" applyAlignment="1" applyProtection="1">
      <alignment vertical="top" wrapText="1"/>
      <protection locked="0"/>
    </xf>
    <xf numFmtId="0" fontId="5" fillId="0" borderId="17" xfId="0" applyFont="1" applyBorder="1" applyAlignment="1" applyProtection="1">
      <alignment vertical="top" wrapText="1"/>
      <protection locked="0"/>
    </xf>
    <xf numFmtId="0" fontId="5" fillId="0" borderId="18" xfId="0" applyFont="1" applyBorder="1" applyAlignment="1" applyProtection="1">
      <alignment vertical="top" wrapText="1"/>
      <protection locked="0"/>
    </xf>
    <xf numFmtId="0" fontId="5" fillId="0" borderId="7" xfId="0" applyFont="1" applyBorder="1" applyAlignment="1" applyProtection="1">
      <alignment vertical="top" wrapText="1"/>
      <protection locked="0"/>
    </xf>
    <xf numFmtId="0" fontId="5" fillId="0" borderId="8" xfId="0" applyFont="1" applyBorder="1" applyAlignment="1" applyProtection="1">
      <alignment vertical="top" wrapText="1"/>
      <protection locked="0"/>
    </xf>
    <xf numFmtId="0" fontId="6" fillId="10" borderId="0" xfId="2" applyFill="1" applyAlignment="1" applyProtection="1">
      <alignment wrapText="1"/>
    </xf>
    <xf numFmtId="0" fontId="0" fillId="0" borderId="0" xfId="0" applyAlignment="1"/>
    <xf numFmtId="165" fontId="4" fillId="5" borderId="16" xfId="0" applyNumberFormat="1" applyFont="1" applyFill="1" applyBorder="1" applyAlignment="1" applyProtection="1">
      <alignment horizontal="left" indent="1"/>
      <protection locked="0"/>
    </xf>
    <xf numFmtId="165" fontId="4" fillId="0" borderId="16" xfId="0" applyNumberFormat="1" applyFont="1" applyBorder="1" applyAlignment="1" applyProtection="1">
      <alignment horizontal="left" indent="1"/>
      <protection locked="0"/>
    </xf>
    <xf numFmtId="165" fontId="4" fillId="0" borderId="7" xfId="0" applyNumberFormat="1" applyFont="1" applyBorder="1" applyAlignment="1" applyProtection="1">
      <alignment horizontal="left" indent="1"/>
      <protection locked="0"/>
    </xf>
    <xf numFmtId="0" fontId="4" fillId="5" borderId="7" xfId="0" applyFont="1" applyFill="1" applyBorder="1" applyAlignment="1" applyProtection="1">
      <alignment horizontal="left" indent="1"/>
      <protection locked="0"/>
    </xf>
    <xf numFmtId="0" fontId="0" fillId="0" borderId="3" xfId="0" applyBorder="1" applyAlignment="1" applyProtection="1">
      <alignment horizontal="left" vertical="center"/>
    </xf>
    <xf numFmtId="0" fontId="0" fillId="0" borderId="1" xfId="0" applyBorder="1" applyAlignment="1">
      <alignment horizontal="left" vertical="center"/>
    </xf>
    <xf numFmtId="0" fontId="6" fillId="42" borderId="1" xfId="0" applyFont="1" applyFill="1" applyBorder="1" applyAlignment="1">
      <alignment horizontal="left" vertical="center" wrapText="1"/>
    </xf>
    <xf numFmtId="0" fontId="6" fillId="0" borderId="1" xfId="0" applyFont="1" applyBorder="1" applyAlignment="1">
      <alignment horizontal="left" vertical="center" wrapText="1"/>
    </xf>
    <xf numFmtId="0" fontId="0" fillId="0" borderId="1" xfId="0" applyBorder="1" applyAlignment="1">
      <alignment horizontal="left" vertical="center" wrapText="1"/>
    </xf>
    <xf numFmtId="0" fontId="4" fillId="0" borderId="1" xfId="0" applyFont="1" applyBorder="1" applyAlignment="1">
      <alignment horizontal="left" vertical="center"/>
    </xf>
    <xf numFmtId="0" fontId="4" fillId="0" borderId="4" xfId="0"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0" fontId="37" fillId="66" borderId="0" xfId="0" applyFont="1" applyFill="1" applyAlignment="1">
      <alignment horizontal="center" vertical="center"/>
    </xf>
    <xf numFmtId="0" fontId="0" fillId="0" borderId="4" xfId="0" applyBorder="1" applyAlignment="1">
      <alignment horizontal="left" vertical="center"/>
    </xf>
    <xf numFmtId="0" fontId="0" fillId="0" borderId="2" xfId="0" applyBorder="1" applyAlignment="1">
      <alignment horizontal="left" vertical="center"/>
    </xf>
    <xf numFmtId="0" fontId="0" fillId="0" borderId="3" xfId="0" applyBorder="1" applyAlignment="1">
      <alignment horizontal="left" vertical="center"/>
    </xf>
    <xf numFmtId="0" fontId="0" fillId="0" borderId="0" xfId="0" applyFill="1" applyBorder="1" applyAlignment="1" applyProtection="1">
      <alignment vertical="center"/>
    </xf>
    <xf numFmtId="0" fontId="0" fillId="0" borderId="0" xfId="0" applyFill="1" applyAlignment="1" applyProtection="1">
      <alignment vertical="center"/>
    </xf>
    <xf numFmtId="0" fontId="14" fillId="66" borderId="0" xfId="0" applyFont="1" applyFill="1" applyBorder="1" applyAlignment="1" applyProtection="1">
      <alignment horizontal="center" vertical="center"/>
    </xf>
    <xf numFmtId="0" fontId="0" fillId="66" borderId="0" xfId="0" applyFill="1" applyAlignment="1" applyProtection="1">
      <alignment horizontal="center" vertical="center"/>
    </xf>
    <xf numFmtId="0" fontId="0" fillId="66" borderId="0" xfId="0" applyFill="1" applyAlignment="1">
      <alignment vertical="center"/>
    </xf>
    <xf numFmtId="0" fontId="10" fillId="68" borderId="4" xfId="0" applyFont="1" applyFill="1" applyBorder="1" applyAlignment="1" applyProtection="1">
      <alignment horizontal="center" vertical="center"/>
    </xf>
    <xf numFmtId="0" fontId="10" fillId="68" borderId="2" xfId="0" applyFont="1" applyFill="1" applyBorder="1" applyAlignment="1" applyProtection="1">
      <alignment horizontal="center" vertical="center"/>
    </xf>
    <xf numFmtId="0" fontId="10" fillId="68" borderId="3" xfId="0" applyFont="1" applyFill="1" applyBorder="1" applyAlignment="1" applyProtection="1">
      <alignment horizontal="center" vertical="center"/>
    </xf>
    <xf numFmtId="0" fontId="4" fillId="42" borderId="1" xfId="0" applyFont="1" applyFill="1" applyBorder="1" applyAlignment="1">
      <alignment horizontal="left" vertical="center" wrapText="1"/>
    </xf>
    <xf numFmtId="0" fontId="0" fillId="42" borderId="1" xfId="0" applyFill="1" applyBorder="1" applyAlignment="1">
      <alignment horizontal="left" vertical="center" wrapText="1"/>
    </xf>
    <xf numFmtId="0" fontId="6" fillId="73" borderId="1" xfId="0" applyFont="1" applyFill="1" applyBorder="1" applyAlignment="1">
      <alignment horizontal="left" vertical="center" wrapText="1"/>
    </xf>
    <xf numFmtId="0" fontId="6" fillId="0" borderId="4" xfId="0" applyFont="1" applyBorder="1" applyAlignment="1">
      <alignment horizontal="left" vertical="center"/>
    </xf>
    <xf numFmtId="0" fontId="6" fillId="0" borderId="2" xfId="0" applyFont="1" applyBorder="1" applyAlignment="1">
      <alignment horizontal="left" vertical="center"/>
    </xf>
    <xf numFmtId="0" fontId="57" fillId="0" borderId="2" xfId="0" applyFont="1" applyFill="1" applyBorder="1" applyAlignment="1">
      <alignment horizontal="center" vertical="center" wrapText="1"/>
    </xf>
    <xf numFmtId="0" fontId="6"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6" fillId="72" borderId="1" xfId="0" applyFont="1" applyFill="1" applyBorder="1" applyAlignment="1">
      <alignment horizontal="left" vertical="center" wrapText="1"/>
    </xf>
    <xf numFmtId="0" fontId="64" fillId="74" borderId="38" xfId="535" applyFont="1" applyFill="1" applyBorder="1" applyAlignment="1">
      <alignment horizontal="center" vertical="center"/>
    </xf>
    <xf numFmtId="0" fontId="64" fillId="74" borderId="39" xfId="535" applyFont="1" applyFill="1" applyBorder="1" applyAlignment="1">
      <alignment horizontal="center" vertical="center"/>
    </xf>
    <xf numFmtId="0" fontId="64" fillId="74" borderId="40" xfId="535" applyFont="1" applyFill="1" applyBorder="1" applyAlignment="1">
      <alignment horizontal="center" vertical="center"/>
    </xf>
    <xf numFmtId="0" fontId="64" fillId="74" borderId="41" xfId="535" applyFont="1" applyFill="1" applyBorder="1" applyAlignment="1">
      <alignment horizontal="center" vertical="center"/>
    </xf>
    <xf numFmtId="0" fontId="64" fillId="74" borderId="42" xfId="535" applyFont="1" applyFill="1" applyBorder="1" applyAlignment="1">
      <alignment horizontal="center" vertical="center"/>
    </xf>
    <xf numFmtId="0" fontId="64" fillId="74" borderId="43" xfId="535" applyFont="1" applyFill="1" applyBorder="1" applyAlignment="1">
      <alignment horizontal="center" vertical="center"/>
    </xf>
    <xf numFmtId="0" fontId="5" fillId="0" borderId="0" xfId="0" applyFont="1" applyAlignment="1">
      <alignment horizontal="left" vertical="center" indent="2"/>
    </xf>
    <xf numFmtId="0" fontId="5" fillId="0" borderId="0" xfId="0" applyFont="1" applyAlignment="1">
      <alignment horizontal="left" vertical="center" indent="1"/>
    </xf>
  </cellXfs>
  <cellStyles count="4623">
    <cellStyle name="20% - Accent1" xfId="20" builtinId="30" customBuiltin="1"/>
    <cellStyle name="20% - Accent1 10" xfId="198"/>
    <cellStyle name="20% - Accent1 10 2" xfId="655"/>
    <cellStyle name="20% - Accent1 10 2 2" xfId="2364"/>
    <cellStyle name="20% - Accent1 10 2 2 2" xfId="4245"/>
    <cellStyle name="20% - Accent1 10 2 3" xfId="3401"/>
    <cellStyle name="20% - Accent1 10 2 4" xfId="1505"/>
    <cellStyle name="20% - Accent1 10 3" xfId="1938"/>
    <cellStyle name="20% - Accent1 10 3 2" xfId="3823"/>
    <cellStyle name="20% - Accent1 10 4" xfId="2978"/>
    <cellStyle name="20% - Accent1 10 5" xfId="1080"/>
    <cellStyle name="20% - Accent1 11" xfId="538"/>
    <cellStyle name="20% - Accent1 11 2" xfId="2273"/>
    <cellStyle name="20% - Accent1 11 2 2" xfId="4157"/>
    <cellStyle name="20% - Accent1 11 3" xfId="3313"/>
    <cellStyle name="20% - Accent1 11 4" xfId="1416"/>
    <cellStyle name="20% - Accent1 12" xfId="1840"/>
    <cellStyle name="20% - Accent1 12 2" xfId="3735"/>
    <cellStyle name="20% - Accent1 13" xfId="2889"/>
    <cellStyle name="20% - Accent1 14" xfId="992"/>
    <cellStyle name="20% - Accent1 2" xfId="47"/>
    <cellStyle name="20% - Accent1 3" xfId="98"/>
    <cellStyle name="20% - Accent1 3 2" xfId="290"/>
    <cellStyle name="20% - Accent1 3 2 2" xfId="467"/>
    <cellStyle name="20% - Accent1 3 2 2 2" xfId="924"/>
    <cellStyle name="20% - Accent1 3 2 2 2 2" xfId="2629"/>
    <cellStyle name="20% - Accent1 3 2 2 2 2 2" xfId="4510"/>
    <cellStyle name="20% - Accent1 3 2 2 2 3" xfId="3666"/>
    <cellStyle name="20% - Accent1 3 2 2 2 4" xfId="1770"/>
    <cellStyle name="20% - Accent1 3 2 2 3" xfId="2203"/>
    <cellStyle name="20% - Accent1 3 2 2 3 2" xfId="4088"/>
    <cellStyle name="20% - Accent1 3 2 2 4" xfId="3243"/>
    <cellStyle name="20% - Accent1 3 2 2 5" xfId="1345"/>
    <cellStyle name="20% - Accent1 3 2 3" xfId="747"/>
    <cellStyle name="20% - Accent1 3 2 3 2" xfId="2454"/>
    <cellStyle name="20% - Accent1 3 2 3 2 2" xfId="4335"/>
    <cellStyle name="20% - Accent1 3 2 3 3" xfId="3491"/>
    <cellStyle name="20% - Accent1 3 2 3 4" xfId="1595"/>
    <cellStyle name="20% - Accent1 3 2 4" xfId="2028"/>
    <cellStyle name="20% - Accent1 3 2 4 2" xfId="3913"/>
    <cellStyle name="20% - Accent1 3 2 5" xfId="3068"/>
    <cellStyle name="20% - Accent1 3 2 6" xfId="1170"/>
    <cellStyle name="20% - Accent1 3 3" xfId="361"/>
    <cellStyle name="20% - Accent1 3 3 2" xfId="818"/>
    <cellStyle name="20% - Accent1 3 3 2 2" xfId="2525"/>
    <cellStyle name="20% - Accent1 3 3 2 2 2" xfId="4406"/>
    <cellStyle name="20% - Accent1 3 3 2 3" xfId="3562"/>
    <cellStyle name="20% - Accent1 3 3 2 4" xfId="1666"/>
    <cellStyle name="20% - Accent1 3 3 3" xfId="2099"/>
    <cellStyle name="20% - Accent1 3 3 3 2" xfId="3984"/>
    <cellStyle name="20% - Accent1 3 3 4" xfId="3139"/>
    <cellStyle name="20% - Accent1 3 3 5" xfId="1241"/>
    <cellStyle name="20% - Accent1 3 4" xfId="434"/>
    <cellStyle name="20% - Accent1 3 4 2" xfId="891"/>
    <cellStyle name="20% - Accent1 3 4 2 2" xfId="2597"/>
    <cellStyle name="20% - Accent1 3 4 2 2 2" xfId="4478"/>
    <cellStyle name="20% - Accent1 3 4 2 3" xfId="3634"/>
    <cellStyle name="20% - Accent1 3 4 2 4" xfId="1738"/>
    <cellStyle name="20% - Accent1 3 4 3" xfId="2171"/>
    <cellStyle name="20% - Accent1 3 4 3 2" xfId="4056"/>
    <cellStyle name="20% - Accent1 3 4 4" xfId="3211"/>
    <cellStyle name="20% - Accent1 3 4 5" xfId="1313"/>
    <cellStyle name="20% - Accent1 3 5" xfId="218"/>
    <cellStyle name="20% - Accent1 3 5 2" xfId="675"/>
    <cellStyle name="20% - Accent1 3 5 2 2" xfId="2383"/>
    <cellStyle name="20% - Accent1 3 5 2 2 2" xfId="4264"/>
    <cellStyle name="20% - Accent1 3 5 2 3" xfId="3420"/>
    <cellStyle name="20% - Accent1 3 5 2 4" xfId="1524"/>
    <cellStyle name="20% - Accent1 3 5 3" xfId="1957"/>
    <cellStyle name="20% - Accent1 3 5 3 2" xfId="3842"/>
    <cellStyle name="20% - Accent1 3 5 4" xfId="2997"/>
    <cellStyle name="20% - Accent1 3 5 5" xfId="1099"/>
    <cellStyle name="20% - Accent1 3 6" xfId="563"/>
    <cellStyle name="20% - Accent1 3 6 2" xfId="2292"/>
    <cellStyle name="20% - Accent1 3 6 2 2" xfId="4175"/>
    <cellStyle name="20% - Accent1 3 6 3" xfId="3331"/>
    <cellStyle name="20% - Accent1 3 6 4" xfId="1435"/>
    <cellStyle name="20% - Accent1 3 7" xfId="1867"/>
    <cellStyle name="20% - Accent1 3 7 2" xfId="3753"/>
    <cellStyle name="20% - Accent1 3 8" xfId="2908"/>
    <cellStyle name="20% - Accent1 3 9" xfId="1010"/>
    <cellStyle name="20% - Accent1 4" xfId="100"/>
    <cellStyle name="20% - Accent1 4 2" xfId="304"/>
    <cellStyle name="20% - Accent1 4 2 2" xfId="761"/>
    <cellStyle name="20% - Accent1 4 2 2 2" xfId="2468"/>
    <cellStyle name="20% - Accent1 4 2 2 2 2" xfId="4349"/>
    <cellStyle name="20% - Accent1 4 2 2 3" xfId="3505"/>
    <cellStyle name="20% - Accent1 4 2 2 4" xfId="1609"/>
    <cellStyle name="20% - Accent1 4 2 3" xfId="2042"/>
    <cellStyle name="20% - Accent1 4 2 3 2" xfId="3927"/>
    <cellStyle name="20% - Accent1 4 2 4" xfId="3082"/>
    <cellStyle name="20% - Accent1 4 2 5" xfId="1184"/>
    <cellStyle name="20% - Accent1 4 3" xfId="375"/>
    <cellStyle name="20% - Accent1 4 3 2" xfId="832"/>
    <cellStyle name="20% - Accent1 4 3 2 2" xfId="2539"/>
    <cellStyle name="20% - Accent1 4 3 2 2 2" xfId="4420"/>
    <cellStyle name="20% - Accent1 4 3 2 3" xfId="3576"/>
    <cellStyle name="20% - Accent1 4 3 2 4" xfId="1680"/>
    <cellStyle name="20% - Accent1 4 3 3" xfId="2113"/>
    <cellStyle name="20% - Accent1 4 3 3 2" xfId="3998"/>
    <cellStyle name="20% - Accent1 4 3 4" xfId="3153"/>
    <cellStyle name="20% - Accent1 4 3 5" xfId="1255"/>
    <cellStyle name="20% - Accent1 4 4" xfId="481"/>
    <cellStyle name="20% - Accent1 4 4 2" xfId="938"/>
    <cellStyle name="20% - Accent1 4 4 2 2" xfId="2643"/>
    <cellStyle name="20% - Accent1 4 4 2 2 2" xfId="4524"/>
    <cellStyle name="20% - Accent1 4 4 2 3" xfId="3680"/>
    <cellStyle name="20% - Accent1 4 4 2 4" xfId="1784"/>
    <cellStyle name="20% - Accent1 4 4 3" xfId="2217"/>
    <cellStyle name="20% - Accent1 4 4 3 2" xfId="4102"/>
    <cellStyle name="20% - Accent1 4 4 4" xfId="3257"/>
    <cellStyle name="20% - Accent1 4 4 5" xfId="1359"/>
    <cellStyle name="20% - Accent1 4 5" xfId="232"/>
    <cellStyle name="20% - Accent1 4 5 2" xfId="689"/>
    <cellStyle name="20% - Accent1 4 5 2 2" xfId="2397"/>
    <cellStyle name="20% - Accent1 4 5 2 2 2" xfId="4278"/>
    <cellStyle name="20% - Accent1 4 5 2 3" xfId="3434"/>
    <cellStyle name="20% - Accent1 4 5 2 4" xfId="1538"/>
    <cellStyle name="20% - Accent1 4 5 3" xfId="1971"/>
    <cellStyle name="20% - Accent1 4 5 3 2" xfId="3856"/>
    <cellStyle name="20% - Accent1 4 5 4" xfId="3011"/>
    <cellStyle name="20% - Accent1 4 5 5" xfId="1113"/>
    <cellStyle name="20% - Accent1 4 6" xfId="565"/>
    <cellStyle name="20% - Accent1 4 6 2" xfId="2293"/>
    <cellStyle name="20% - Accent1 4 6 2 2" xfId="4176"/>
    <cellStyle name="20% - Accent1 4 6 3" xfId="3332"/>
    <cellStyle name="20% - Accent1 4 6 4" xfId="1436"/>
    <cellStyle name="20% - Accent1 4 7" xfId="1868"/>
    <cellStyle name="20% - Accent1 4 7 2" xfId="3754"/>
    <cellStyle name="20% - Accent1 4 8" xfId="2909"/>
    <cellStyle name="20% - Accent1 4 9" xfId="1011"/>
    <cellStyle name="20% - Accent1 5" xfId="101"/>
    <cellStyle name="20% - Accent1 5 2" xfId="326"/>
    <cellStyle name="20% - Accent1 5 2 2" xfId="783"/>
    <cellStyle name="20% - Accent1 5 2 2 2" xfId="2490"/>
    <cellStyle name="20% - Accent1 5 2 2 2 2" xfId="4371"/>
    <cellStyle name="20% - Accent1 5 2 2 3" xfId="3527"/>
    <cellStyle name="20% - Accent1 5 2 2 4" xfId="1631"/>
    <cellStyle name="20% - Accent1 5 2 3" xfId="2064"/>
    <cellStyle name="20% - Accent1 5 2 3 2" xfId="3949"/>
    <cellStyle name="20% - Accent1 5 2 4" xfId="3104"/>
    <cellStyle name="20% - Accent1 5 2 5" xfId="1206"/>
    <cellStyle name="20% - Accent1 5 3" xfId="397"/>
    <cellStyle name="20% - Accent1 5 3 2" xfId="854"/>
    <cellStyle name="20% - Accent1 5 3 2 2" xfId="2561"/>
    <cellStyle name="20% - Accent1 5 3 2 2 2" xfId="4442"/>
    <cellStyle name="20% - Accent1 5 3 2 3" xfId="3598"/>
    <cellStyle name="20% - Accent1 5 3 2 4" xfId="1702"/>
    <cellStyle name="20% - Accent1 5 3 3" xfId="2135"/>
    <cellStyle name="20% - Accent1 5 3 3 2" xfId="4020"/>
    <cellStyle name="20% - Accent1 5 3 4" xfId="3175"/>
    <cellStyle name="20% - Accent1 5 3 5" xfId="1277"/>
    <cellStyle name="20% - Accent1 5 4" xfId="503"/>
    <cellStyle name="20% - Accent1 5 4 2" xfId="960"/>
    <cellStyle name="20% - Accent1 5 4 2 2" xfId="2665"/>
    <cellStyle name="20% - Accent1 5 4 2 2 2" xfId="4546"/>
    <cellStyle name="20% - Accent1 5 4 2 3" xfId="3702"/>
    <cellStyle name="20% - Accent1 5 4 2 4" xfId="1806"/>
    <cellStyle name="20% - Accent1 5 4 3" xfId="2239"/>
    <cellStyle name="20% - Accent1 5 4 3 2" xfId="4124"/>
    <cellStyle name="20% - Accent1 5 4 4" xfId="3279"/>
    <cellStyle name="20% - Accent1 5 4 5" xfId="1381"/>
    <cellStyle name="20% - Accent1 5 5" xfId="254"/>
    <cellStyle name="20% - Accent1 5 5 2" xfId="711"/>
    <cellStyle name="20% - Accent1 5 5 2 2" xfId="2419"/>
    <cellStyle name="20% - Accent1 5 5 2 2 2" xfId="4300"/>
    <cellStyle name="20% - Accent1 5 5 2 3" xfId="3456"/>
    <cellStyle name="20% - Accent1 5 5 2 4" xfId="1560"/>
    <cellStyle name="20% - Accent1 5 5 3" xfId="1993"/>
    <cellStyle name="20% - Accent1 5 5 3 2" xfId="3878"/>
    <cellStyle name="20% - Accent1 5 5 4" xfId="3033"/>
    <cellStyle name="20% - Accent1 5 5 5" xfId="1135"/>
    <cellStyle name="20% - Accent1 5 6" xfId="566"/>
    <cellStyle name="20% - Accent1 5 6 2" xfId="2294"/>
    <cellStyle name="20% - Accent1 5 6 2 2" xfId="4177"/>
    <cellStyle name="20% - Accent1 5 6 3" xfId="3333"/>
    <cellStyle name="20% - Accent1 5 6 4" xfId="1437"/>
    <cellStyle name="20% - Accent1 5 7" xfId="1869"/>
    <cellStyle name="20% - Accent1 5 7 2" xfId="3755"/>
    <cellStyle name="20% - Accent1 5 8" xfId="2910"/>
    <cellStyle name="20% - Accent1 5 9" xfId="1012"/>
    <cellStyle name="20% - Accent1 6" xfId="102"/>
    <cellStyle name="20% - Accent1 6 2" xfId="447"/>
    <cellStyle name="20% - Accent1 6 2 2" xfId="904"/>
    <cellStyle name="20% - Accent1 6 2 2 2" xfId="2610"/>
    <cellStyle name="20% - Accent1 6 2 2 2 2" xfId="4491"/>
    <cellStyle name="20% - Accent1 6 2 2 3" xfId="3647"/>
    <cellStyle name="20% - Accent1 6 2 2 4" xfId="1751"/>
    <cellStyle name="20% - Accent1 6 2 3" xfId="2184"/>
    <cellStyle name="20% - Accent1 6 2 3 2" xfId="4069"/>
    <cellStyle name="20% - Accent1 6 2 4" xfId="3224"/>
    <cellStyle name="20% - Accent1 6 2 5" xfId="1326"/>
    <cellStyle name="20% - Accent1 6 3" xfId="270"/>
    <cellStyle name="20% - Accent1 6 3 2" xfId="727"/>
    <cellStyle name="20% - Accent1 6 3 2 2" xfId="2435"/>
    <cellStyle name="20% - Accent1 6 3 2 2 2" xfId="4316"/>
    <cellStyle name="20% - Accent1 6 3 2 3" xfId="3472"/>
    <cellStyle name="20% - Accent1 6 3 2 4" xfId="1576"/>
    <cellStyle name="20% - Accent1 6 3 3" xfId="2009"/>
    <cellStyle name="20% - Accent1 6 3 3 2" xfId="3894"/>
    <cellStyle name="20% - Accent1 6 3 4" xfId="3049"/>
    <cellStyle name="20% - Accent1 6 3 5" xfId="1151"/>
    <cellStyle name="20% - Accent1 6 4" xfId="567"/>
    <cellStyle name="20% - Accent1 6 4 2" xfId="2295"/>
    <cellStyle name="20% - Accent1 6 4 2 2" xfId="4178"/>
    <cellStyle name="20% - Accent1 6 4 3" xfId="3334"/>
    <cellStyle name="20% - Accent1 6 4 4" xfId="1438"/>
    <cellStyle name="20% - Accent1 6 5" xfId="1870"/>
    <cellStyle name="20% - Accent1 6 5 2" xfId="3756"/>
    <cellStyle name="20% - Accent1 6 6" xfId="2911"/>
    <cellStyle name="20% - Accent1 6 7" xfId="1013"/>
    <cellStyle name="20% - Accent1 7" xfId="342"/>
    <cellStyle name="20% - Accent1 7 2" xfId="799"/>
    <cellStyle name="20% - Accent1 7 2 2" xfId="2506"/>
    <cellStyle name="20% - Accent1 7 2 2 2" xfId="4387"/>
    <cellStyle name="20% - Accent1 7 2 3" xfId="3543"/>
    <cellStyle name="20% - Accent1 7 2 4" xfId="1647"/>
    <cellStyle name="20% - Accent1 7 3" xfId="2080"/>
    <cellStyle name="20% - Accent1 7 3 2" xfId="3965"/>
    <cellStyle name="20% - Accent1 7 4" xfId="3120"/>
    <cellStyle name="20% - Accent1 7 5" xfId="1222"/>
    <cellStyle name="20% - Accent1 8" xfId="415"/>
    <cellStyle name="20% - Accent1 8 2" xfId="872"/>
    <cellStyle name="20% - Accent1 8 2 2" xfId="2578"/>
    <cellStyle name="20% - Accent1 8 2 2 2" xfId="4459"/>
    <cellStyle name="20% - Accent1 8 2 3" xfId="3615"/>
    <cellStyle name="20% - Accent1 8 2 4" xfId="1719"/>
    <cellStyle name="20% - Accent1 8 3" xfId="2152"/>
    <cellStyle name="20% - Accent1 8 3 2" xfId="4037"/>
    <cellStyle name="20% - Accent1 8 4" xfId="3192"/>
    <cellStyle name="20% - Accent1 8 5" xfId="1294"/>
    <cellStyle name="20% - Accent1 9" xfId="520"/>
    <cellStyle name="20% - Accent1 9 2" xfId="977"/>
    <cellStyle name="20% - Accent1 9 2 2" xfId="2682"/>
    <cellStyle name="20% - Accent1 9 2 2 2" xfId="4563"/>
    <cellStyle name="20% - Accent1 9 2 3" xfId="3719"/>
    <cellStyle name="20% - Accent1 9 2 4" xfId="1823"/>
    <cellStyle name="20% - Accent1 9 3" xfId="2256"/>
    <cellStyle name="20% - Accent1 9 3 2" xfId="4141"/>
    <cellStyle name="20% - Accent1 9 4" xfId="3296"/>
    <cellStyle name="20% - Accent1 9 5" xfId="1398"/>
    <cellStyle name="20% - Accent2" xfId="24" builtinId="34" customBuiltin="1"/>
    <cellStyle name="20% - Accent2 10" xfId="200"/>
    <cellStyle name="20% - Accent2 10 2" xfId="657"/>
    <cellStyle name="20% - Accent2 10 2 2" xfId="2366"/>
    <cellStyle name="20% - Accent2 10 2 2 2" xfId="4247"/>
    <cellStyle name="20% - Accent2 10 2 3" xfId="3403"/>
    <cellStyle name="20% - Accent2 10 2 4" xfId="1507"/>
    <cellStyle name="20% - Accent2 10 3" xfId="1940"/>
    <cellStyle name="20% - Accent2 10 3 2" xfId="3825"/>
    <cellStyle name="20% - Accent2 10 4" xfId="2980"/>
    <cellStyle name="20% - Accent2 10 5" xfId="1082"/>
    <cellStyle name="20% - Accent2 11" xfId="540"/>
    <cellStyle name="20% - Accent2 11 2" xfId="2275"/>
    <cellStyle name="20% - Accent2 11 2 2" xfId="4159"/>
    <cellStyle name="20% - Accent2 11 3" xfId="3315"/>
    <cellStyle name="20% - Accent2 11 4" xfId="1418"/>
    <cellStyle name="20% - Accent2 12" xfId="1842"/>
    <cellStyle name="20% - Accent2 12 2" xfId="3737"/>
    <cellStyle name="20% - Accent2 13" xfId="2891"/>
    <cellStyle name="20% - Accent2 14" xfId="994"/>
    <cellStyle name="20% - Accent2 2" xfId="48"/>
    <cellStyle name="20% - Accent2 3" xfId="103"/>
    <cellStyle name="20% - Accent2 3 2" xfId="292"/>
    <cellStyle name="20% - Accent2 3 2 2" xfId="469"/>
    <cellStyle name="20% - Accent2 3 2 2 2" xfId="926"/>
    <cellStyle name="20% - Accent2 3 2 2 2 2" xfId="2631"/>
    <cellStyle name="20% - Accent2 3 2 2 2 2 2" xfId="4512"/>
    <cellStyle name="20% - Accent2 3 2 2 2 3" xfId="3668"/>
    <cellStyle name="20% - Accent2 3 2 2 2 4" xfId="1772"/>
    <cellStyle name="20% - Accent2 3 2 2 3" xfId="2205"/>
    <cellStyle name="20% - Accent2 3 2 2 3 2" xfId="4090"/>
    <cellStyle name="20% - Accent2 3 2 2 4" xfId="3245"/>
    <cellStyle name="20% - Accent2 3 2 2 5" xfId="1347"/>
    <cellStyle name="20% - Accent2 3 2 3" xfId="749"/>
    <cellStyle name="20% - Accent2 3 2 3 2" xfId="2456"/>
    <cellStyle name="20% - Accent2 3 2 3 2 2" xfId="4337"/>
    <cellStyle name="20% - Accent2 3 2 3 3" xfId="3493"/>
    <cellStyle name="20% - Accent2 3 2 3 4" xfId="1597"/>
    <cellStyle name="20% - Accent2 3 2 4" xfId="2030"/>
    <cellStyle name="20% - Accent2 3 2 4 2" xfId="3915"/>
    <cellStyle name="20% - Accent2 3 2 5" xfId="3070"/>
    <cellStyle name="20% - Accent2 3 2 6" xfId="1172"/>
    <cellStyle name="20% - Accent2 3 3" xfId="363"/>
    <cellStyle name="20% - Accent2 3 3 2" xfId="820"/>
    <cellStyle name="20% - Accent2 3 3 2 2" xfId="2527"/>
    <cellStyle name="20% - Accent2 3 3 2 2 2" xfId="4408"/>
    <cellStyle name="20% - Accent2 3 3 2 3" xfId="3564"/>
    <cellStyle name="20% - Accent2 3 3 2 4" xfId="1668"/>
    <cellStyle name="20% - Accent2 3 3 3" xfId="2101"/>
    <cellStyle name="20% - Accent2 3 3 3 2" xfId="3986"/>
    <cellStyle name="20% - Accent2 3 3 4" xfId="3141"/>
    <cellStyle name="20% - Accent2 3 3 5" xfId="1243"/>
    <cellStyle name="20% - Accent2 3 4" xfId="436"/>
    <cellStyle name="20% - Accent2 3 4 2" xfId="893"/>
    <cellStyle name="20% - Accent2 3 4 2 2" xfId="2599"/>
    <cellStyle name="20% - Accent2 3 4 2 2 2" xfId="4480"/>
    <cellStyle name="20% - Accent2 3 4 2 3" xfId="3636"/>
    <cellStyle name="20% - Accent2 3 4 2 4" xfId="1740"/>
    <cellStyle name="20% - Accent2 3 4 3" xfId="2173"/>
    <cellStyle name="20% - Accent2 3 4 3 2" xfId="4058"/>
    <cellStyle name="20% - Accent2 3 4 4" xfId="3213"/>
    <cellStyle name="20% - Accent2 3 4 5" xfId="1315"/>
    <cellStyle name="20% - Accent2 3 5" xfId="220"/>
    <cellStyle name="20% - Accent2 3 5 2" xfId="677"/>
    <cellStyle name="20% - Accent2 3 5 2 2" xfId="2385"/>
    <cellStyle name="20% - Accent2 3 5 2 2 2" xfId="4266"/>
    <cellStyle name="20% - Accent2 3 5 2 3" xfId="3422"/>
    <cellStyle name="20% - Accent2 3 5 2 4" xfId="1526"/>
    <cellStyle name="20% - Accent2 3 5 3" xfId="1959"/>
    <cellStyle name="20% - Accent2 3 5 3 2" xfId="3844"/>
    <cellStyle name="20% - Accent2 3 5 4" xfId="2999"/>
    <cellStyle name="20% - Accent2 3 5 5" xfId="1101"/>
    <cellStyle name="20% - Accent2 3 6" xfId="568"/>
    <cellStyle name="20% - Accent2 3 6 2" xfId="2296"/>
    <cellStyle name="20% - Accent2 3 6 2 2" xfId="4179"/>
    <cellStyle name="20% - Accent2 3 6 3" xfId="3335"/>
    <cellStyle name="20% - Accent2 3 6 4" xfId="1439"/>
    <cellStyle name="20% - Accent2 3 7" xfId="1871"/>
    <cellStyle name="20% - Accent2 3 7 2" xfId="3757"/>
    <cellStyle name="20% - Accent2 3 8" xfId="2912"/>
    <cellStyle name="20% - Accent2 3 9" xfId="1014"/>
    <cellStyle name="20% - Accent2 4" xfId="104"/>
    <cellStyle name="20% - Accent2 4 2" xfId="306"/>
    <cellStyle name="20% - Accent2 4 2 2" xfId="763"/>
    <cellStyle name="20% - Accent2 4 2 2 2" xfId="2470"/>
    <cellStyle name="20% - Accent2 4 2 2 2 2" xfId="4351"/>
    <cellStyle name="20% - Accent2 4 2 2 3" xfId="3507"/>
    <cellStyle name="20% - Accent2 4 2 2 4" xfId="1611"/>
    <cellStyle name="20% - Accent2 4 2 3" xfId="2044"/>
    <cellStyle name="20% - Accent2 4 2 3 2" xfId="3929"/>
    <cellStyle name="20% - Accent2 4 2 4" xfId="3084"/>
    <cellStyle name="20% - Accent2 4 2 5" xfId="1186"/>
    <cellStyle name="20% - Accent2 4 3" xfId="377"/>
    <cellStyle name="20% - Accent2 4 3 2" xfId="834"/>
    <cellStyle name="20% - Accent2 4 3 2 2" xfId="2541"/>
    <cellStyle name="20% - Accent2 4 3 2 2 2" xfId="4422"/>
    <cellStyle name="20% - Accent2 4 3 2 3" xfId="3578"/>
    <cellStyle name="20% - Accent2 4 3 2 4" xfId="1682"/>
    <cellStyle name="20% - Accent2 4 3 3" xfId="2115"/>
    <cellStyle name="20% - Accent2 4 3 3 2" xfId="4000"/>
    <cellStyle name="20% - Accent2 4 3 4" xfId="3155"/>
    <cellStyle name="20% - Accent2 4 3 5" xfId="1257"/>
    <cellStyle name="20% - Accent2 4 4" xfId="483"/>
    <cellStyle name="20% - Accent2 4 4 2" xfId="940"/>
    <cellStyle name="20% - Accent2 4 4 2 2" xfId="2645"/>
    <cellStyle name="20% - Accent2 4 4 2 2 2" xfId="4526"/>
    <cellStyle name="20% - Accent2 4 4 2 3" xfId="3682"/>
    <cellStyle name="20% - Accent2 4 4 2 4" xfId="1786"/>
    <cellStyle name="20% - Accent2 4 4 3" xfId="2219"/>
    <cellStyle name="20% - Accent2 4 4 3 2" xfId="4104"/>
    <cellStyle name="20% - Accent2 4 4 4" xfId="3259"/>
    <cellStyle name="20% - Accent2 4 4 5" xfId="1361"/>
    <cellStyle name="20% - Accent2 4 5" xfId="234"/>
    <cellStyle name="20% - Accent2 4 5 2" xfId="691"/>
    <cellStyle name="20% - Accent2 4 5 2 2" xfId="2399"/>
    <cellStyle name="20% - Accent2 4 5 2 2 2" xfId="4280"/>
    <cellStyle name="20% - Accent2 4 5 2 3" xfId="3436"/>
    <cellStyle name="20% - Accent2 4 5 2 4" xfId="1540"/>
    <cellStyle name="20% - Accent2 4 5 3" xfId="1973"/>
    <cellStyle name="20% - Accent2 4 5 3 2" xfId="3858"/>
    <cellStyle name="20% - Accent2 4 5 4" xfId="3013"/>
    <cellStyle name="20% - Accent2 4 5 5" xfId="1115"/>
    <cellStyle name="20% - Accent2 4 6" xfId="569"/>
    <cellStyle name="20% - Accent2 4 6 2" xfId="2297"/>
    <cellStyle name="20% - Accent2 4 6 2 2" xfId="4180"/>
    <cellStyle name="20% - Accent2 4 6 3" xfId="3336"/>
    <cellStyle name="20% - Accent2 4 6 4" xfId="1440"/>
    <cellStyle name="20% - Accent2 4 7" xfId="1872"/>
    <cellStyle name="20% - Accent2 4 7 2" xfId="3758"/>
    <cellStyle name="20% - Accent2 4 8" xfId="2913"/>
    <cellStyle name="20% - Accent2 4 9" xfId="1015"/>
    <cellStyle name="20% - Accent2 5" xfId="105"/>
    <cellStyle name="20% - Accent2 5 2" xfId="328"/>
    <cellStyle name="20% - Accent2 5 2 2" xfId="785"/>
    <cellStyle name="20% - Accent2 5 2 2 2" xfId="2492"/>
    <cellStyle name="20% - Accent2 5 2 2 2 2" xfId="4373"/>
    <cellStyle name="20% - Accent2 5 2 2 3" xfId="3529"/>
    <cellStyle name="20% - Accent2 5 2 2 4" xfId="1633"/>
    <cellStyle name="20% - Accent2 5 2 3" xfId="2066"/>
    <cellStyle name="20% - Accent2 5 2 3 2" xfId="3951"/>
    <cellStyle name="20% - Accent2 5 2 4" xfId="3106"/>
    <cellStyle name="20% - Accent2 5 2 5" xfId="1208"/>
    <cellStyle name="20% - Accent2 5 3" xfId="399"/>
    <cellStyle name="20% - Accent2 5 3 2" xfId="856"/>
    <cellStyle name="20% - Accent2 5 3 2 2" xfId="2563"/>
    <cellStyle name="20% - Accent2 5 3 2 2 2" xfId="4444"/>
    <cellStyle name="20% - Accent2 5 3 2 3" xfId="3600"/>
    <cellStyle name="20% - Accent2 5 3 2 4" xfId="1704"/>
    <cellStyle name="20% - Accent2 5 3 3" xfId="2137"/>
    <cellStyle name="20% - Accent2 5 3 3 2" xfId="4022"/>
    <cellStyle name="20% - Accent2 5 3 4" xfId="3177"/>
    <cellStyle name="20% - Accent2 5 3 5" xfId="1279"/>
    <cellStyle name="20% - Accent2 5 4" xfId="505"/>
    <cellStyle name="20% - Accent2 5 4 2" xfId="962"/>
    <cellStyle name="20% - Accent2 5 4 2 2" xfId="2667"/>
    <cellStyle name="20% - Accent2 5 4 2 2 2" xfId="4548"/>
    <cellStyle name="20% - Accent2 5 4 2 3" xfId="3704"/>
    <cellStyle name="20% - Accent2 5 4 2 4" xfId="1808"/>
    <cellStyle name="20% - Accent2 5 4 3" xfId="2241"/>
    <cellStyle name="20% - Accent2 5 4 3 2" xfId="4126"/>
    <cellStyle name="20% - Accent2 5 4 4" xfId="3281"/>
    <cellStyle name="20% - Accent2 5 4 5" xfId="1383"/>
    <cellStyle name="20% - Accent2 5 5" xfId="256"/>
    <cellStyle name="20% - Accent2 5 5 2" xfId="713"/>
    <cellStyle name="20% - Accent2 5 5 2 2" xfId="2421"/>
    <cellStyle name="20% - Accent2 5 5 2 2 2" xfId="4302"/>
    <cellStyle name="20% - Accent2 5 5 2 3" xfId="3458"/>
    <cellStyle name="20% - Accent2 5 5 2 4" xfId="1562"/>
    <cellStyle name="20% - Accent2 5 5 3" xfId="1995"/>
    <cellStyle name="20% - Accent2 5 5 3 2" xfId="3880"/>
    <cellStyle name="20% - Accent2 5 5 4" xfId="3035"/>
    <cellStyle name="20% - Accent2 5 5 5" xfId="1137"/>
    <cellStyle name="20% - Accent2 5 6" xfId="570"/>
    <cellStyle name="20% - Accent2 5 6 2" xfId="2298"/>
    <cellStyle name="20% - Accent2 5 6 2 2" xfId="4181"/>
    <cellStyle name="20% - Accent2 5 6 3" xfId="3337"/>
    <cellStyle name="20% - Accent2 5 6 4" xfId="1441"/>
    <cellStyle name="20% - Accent2 5 7" xfId="1873"/>
    <cellStyle name="20% - Accent2 5 7 2" xfId="3759"/>
    <cellStyle name="20% - Accent2 5 8" xfId="2914"/>
    <cellStyle name="20% - Accent2 5 9" xfId="1016"/>
    <cellStyle name="20% - Accent2 6" xfId="106"/>
    <cellStyle name="20% - Accent2 6 2" xfId="449"/>
    <cellStyle name="20% - Accent2 6 2 2" xfId="906"/>
    <cellStyle name="20% - Accent2 6 2 2 2" xfId="2612"/>
    <cellStyle name="20% - Accent2 6 2 2 2 2" xfId="4493"/>
    <cellStyle name="20% - Accent2 6 2 2 3" xfId="3649"/>
    <cellStyle name="20% - Accent2 6 2 2 4" xfId="1753"/>
    <cellStyle name="20% - Accent2 6 2 3" xfId="2186"/>
    <cellStyle name="20% - Accent2 6 2 3 2" xfId="4071"/>
    <cellStyle name="20% - Accent2 6 2 4" xfId="3226"/>
    <cellStyle name="20% - Accent2 6 2 5" xfId="1328"/>
    <cellStyle name="20% - Accent2 6 3" xfId="272"/>
    <cellStyle name="20% - Accent2 6 3 2" xfId="729"/>
    <cellStyle name="20% - Accent2 6 3 2 2" xfId="2437"/>
    <cellStyle name="20% - Accent2 6 3 2 2 2" xfId="4318"/>
    <cellStyle name="20% - Accent2 6 3 2 3" xfId="3474"/>
    <cellStyle name="20% - Accent2 6 3 2 4" xfId="1578"/>
    <cellStyle name="20% - Accent2 6 3 3" xfId="2011"/>
    <cellStyle name="20% - Accent2 6 3 3 2" xfId="3896"/>
    <cellStyle name="20% - Accent2 6 3 4" xfId="3051"/>
    <cellStyle name="20% - Accent2 6 3 5" xfId="1153"/>
    <cellStyle name="20% - Accent2 6 4" xfId="571"/>
    <cellStyle name="20% - Accent2 6 4 2" xfId="2299"/>
    <cellStyle name="20% - Accent2 6 4 2 2" xfId="4182"/>
    <cellStyle name="20% - Accent2 6 4 3" xfId="3338"/>
    <cellStyle name="20% - Accent2 6 4 4" xfId="1442"/>
    <cellStyle name="20% - Accent2 6 5" xfId="1874"/>
    <cellStyle name="20% - Accent2 6 5 2" xfId="3760"/>
    <cellStyle name="20% - Accent2 6 6" xfId="2915"/>
    <cellStyle name="20% - Accent2 6 7" xfId="1017"/>
    <cellStyle name="20% - Accent2 7" xfId="344"/>
    <cellStyle name="20% - Accent2 7 2" xfId="801"/>
    <cellStyle name="20% - Accent2 7 2 2" xfId="2508"/>
    <cellStyle name="20% - Accent2 7 2 2 2" xfId="4389"/>
    <cellStyle name="20% - Accent2 7 2 3" xfId="3545"/>
    <cellStyle name="20% - Accent2 7 2 4" xfId="1649"/>
    <cellStyle name="20% - Accent2 7 3" xfId="2082"/>
    <cellStyle name="20% - Accent2 7 3 2" xfId="3967"/>
    <cellStyle name="20% - Accent2 7 4" xfId="3122"/>
    <cellStyle name="20% - Accent2 7 5" xfId="1224"/>
    <cellStyle name="20% - Accent2 8" xfId="417"/>
    <cellStyle name="20% - Accent2 8 2" xfId="874"/>
    <cellStyle name="20% - Accent2 8 2 2" xfId="2580"/>
    <cellStyle name="20% - Accent2 8 2 2 2" xfId="4461"/>
    <cellStyle name="20% - Accent2 8 2 3" xfId="3617"/>
    <cellStyle name="20% - Accent2 8 2 4" xfId="1721"/>
    <cellStyle name="20% - Accent2 8 3" xfId="2154"/>
    <cellStyle name="20% - Accent2 8 3 2" xfId="4039"/>
    <cellStyle name="20% - Accent2 8 4" xfId="3194"/>
    <cellStyle name="20% - Accent2 8 5" xfId="1296"/>
    <cellStyle name="20% - Accent2 9" xfId="522"/>
    <cellStyle name="20% - Accent2 9 2" xfId="979"/>
    <cellStyle name="20% - Accent2 9 2 2" xfId="2684"/>
    <cellStyle name="20% - Accent2 9 2 2 2" xfId="4565"/>
    <cellStyle name="20% - Accent2 9 2 3" xfId="3721"/>
    <cellStyle name="20% - Accent2 9 2 4" xfId="1825"/>
    <cellStyle name="20% - Accent2 9 3" xfId="2258"/>
    <cellStyle name="20% - Accent2 9 3 2" xfId="4143"/>
    <cellStyle name="20% - Accent2 9 4" xfId="3298"/>
    <cellStyle name="20% - Accent2 9 5" xfId="1400"/>
    <cellStyle name="20% - Accent3" xfId="28" builtinId="38" customBuiltin="1"/>
    <cellStyle name="20% - Accent3 10" xfId="202"/>
    <cellStyle name="20% - Accent3 10 2" xfId="659"/>
    <cellStyle name="20% - Accent3 10 2 2" xfId="2368"/>
    <cellStyle name="20% - Accent3 10 2 2 2" xfId="4249"/>
    <cellStyle name="20% - Accent3 10 2 3" xfId="3405"/>
    <cellStyle name="20% - Accent3 10 2 4" xfId="1509"/>
    <cellStyle name="20% - Accent3 10 3" xfId="1942"/>
    <cellStyle name="20% - Accent3 10 3 2" xfId="3827"/>
    <cellStyle name="20% - Accent3 10 4" xfId="2982"/>
    <cellStyle name="20% - Accent3 10 5" xfId="1084"/>
    <cellStyle name="20% - Accent3 11" xfId="542"/>
    <cellStyle name="20% - Accent3 11 2" xfId="2277"/>
    <cellStyle name="20% - Accent3 11 2 2" xfId="4161"/>
    <cellStyle name="20% - Accent3 11 3" xfId="3317"/>
    <cellStyle name="20% - Accent3 11 4" xfId="1420"/>
    <cellStyle name="20% - Accent3 12" xfId="1844"/>
    <cellStyle name="20% - Accent3 12 2" xfId="3739"/>
    <cellStyle name="20% - Accent3 13" xfId="2893"/>
    <cellStyle name="20% - Accent3 14" xfId="996"/>
    <cellStyle name="20% - Accent3 2" xfId="49"/>
    <cellStyle name="20% - Accent3 3" xfId="107"/>
    <cellStyle name="20% - Accent3 3 2" xfId="294"/>
    <cellStyle name="20% - Accent3 3 2 2" xfId="471"/>
    <cellStyle name="20% - Accent3 3 2 2 2" xfId="928"/>
    <cellStyle name="20% - Accent3 3 2 2 2 2" xfId="2633"/>
    <cellStyle name="20% - Accent3 3 2 2 2 2 2" xfId="4514"/>
    <cellStyle name="20% - Accent3 3 2 2 2 3" xfId="3670"/>
    <cellStyle name="20% - Accent3 3 2 2 2 4" xfId="1774"/>
    <cellStyle name="20% - Accent3 3 2 2 3" xfId="2207"/>
    <cellStyle name="20% - Accent3 3 2 2 3 2" xfId="4092"/>
    <cellStyle name="20% - Accent3 3 2 2 4" xfId="3247"/>
    <cellStyle name="20% - Accent3 3 2 2 5" xfId="1349"/>
    <cellStyle name="20% - Accent3 3 2 3" xfId="751"/>
    <cellStyle name="20% - Accent3 3 2 3 2" xfId="2458"/>
    <cellStyle name="20% - Accent3 3 2 3 2 2" xfId="4339"/>
    <cellStyle name="20% - Accent3 3 2 3 3" xfId="3495"/>
    <cellStyle name="20% - Accent3 3 2 3 4" xfId="1599"/>
    <cellStyle name="20% - Accent3 3 2 4" xfId="2032"/>
    <cellStyle name="20% - Accent3 3 2 4 2" xfId="3917"/>
    <cellStyle name="20% - Accent3 3 2 5" xfId="3072"/>
    <cellStyle name="20% - Accent3 3 2 6" xfId="1174"/>
    <cellStyle name="20% - Accent3 3 3" xfId="365"/>
    <cellStyle name="20% - Accent3 3 3 2" xfId="822"/>
    <cellStyle name="20% - Accent3 3 3 2 2" xfId="2529"/>
    <cellStyle name="20% - Accent3 3 3 2 2 2" xfId="4410"/>
    <cellStyle name="20% - Accent3 3 3 2 3" xfId="3566"/>
    <cellStyle name="20% - Accent3 3 3 2 4" xfId="1670"/>
    <cellStyle name="20% - Accent3 3 3 3" xfId="2103"/>
    <cellStyle name="20% - Accent3 3 3 3 2" xfId="3988"/>
    <cellStyle name="20% - Accent3 3 3 4" xfId="3143"/>
    <cellStyle name="20% - Accent3 3 3 5" xfId="1245"/>
    <cellStyle name="20% - Accent3 3 4" xfId="438"/>
    <cellStyle name="20% - Accent3 3 4 2" xfId="895"/>
    <cellStyle name="20% - Accent3 3 4 2 2" xfId="2601"/>
    <cellStyle name="20% - Accent3 3 4 2 2 2" xfId="4482"/>
    <cellStyle name="20% - Accent3 3 4 2 3" xfId="3638"/>
    <cellStyle name="20% - Accent3 3 4 2 4" xfId="1742"/>
    <cellStyle name="20% - Accent3 3 4 3" xfId="2175"/>
    <cellStyle name="20% - Accent3 3 4 3 2" xfId="4060"/>
    <cellStyle name="20% - Accent3 3 4 4" xfId="3215"/>
    <cellStyle name="20% - Accent3 3 4 5" xfId="1317"/>
    <cellStyle name="20% - Accent3 3 5" xfId="222"/>
    <cellStyle name="20% - Accent3 3 5 2" xfId="679"/>
    <cellStyle name="20% - Accent3 3 5 2 2" xfId="2387"/>
    <cellStyle name="20% - Accent3 3 5 2 2 2" xfId="4268"/>
    <cellStyle name="20% - Accent3 3 5 2 3" xfId="3424"/>
    <cellStyle name="20% - Accent3 3 5 2 4" xfId="1528"/>
    <cellStyle name="20% - Accent3 3 5 3" xfId="1961"/>
    <cellStyle name="20% - Accent3 3 5 3 2" xfId="3846"/>
    <cellStyle name="20% - Accent3 3 5 4" xfId="3001"/>
    <cellStyle name="20% - Accent3 3 5 5" xfId="1103"/>
    <cellStyle name="20% - Accent3 3 6" xfId="572"/>
    <cellStyle name="20% - Accent3 3 6 2" xfId="2300"/>
    <cellStyle name="20% - Accent3 3 6 2 2" xfId="4183"/>
    <cellStyle name="20% - Accent3 3 6 3" xfId="3339"/>
    <cellStyle name="20% - Accent3 3 6 4" xfId="1443"/>
    <cellStyle name="20% - Accent3 3 7" xfId="1875"/>
    <cellStyle name="20% - Accent3 3 7 2" xfId="3761"/>
    <cellStyle name="20% - Accent3 3 8" xfId="2916"/>
    <cellStyle name="20% - Accent3 3 9" xfId="1018"/>
    <cellStyle name="20% - Accent3 4" xfId="108"/>
    <cellStyle name="20% - Accent3 4 2" xfId="308"/>
    <cellStyle name="20% - Accent3 4 2 2" xfId="765"/>
    <cellStyle name="20% - Accent3 4 2 2 2" xfId="2472"/>
    <cellStyle name="20% - Accent3 4 2 2 2 2" xfId="4353"/>
    <cellStyle name="20% - Accent3 4 2 2 3" xfId="3509"/>
    <cellStyle name="20% - Accent3 4 2 2 4" xfId="1613"/>
    <cellStyle name="20% - Accent3 4 2 3" xfId="2046"/>
    <cellStyle name="20% - Accent3 4 2 3 2" xfId="3931"/>
    <cellStyle name="20% - Accent3 4 2 4" xfId="3086"/>
    <cellStyle name="20% - Accent3 4 2 5" xfId="1188"/>
    <cellStyle name="20% - Accent3 4 3" xfId="379"/>
    <cellStyle name="20% - Accent3 4 3 2" xfId="836"/>
    <cellStyle name="20% - Accent3 4 3 2 2" xfId="2543"/>
    <cellStyle name="20% - Accent3 4 3 2 2 2" xfId="4424"/>
    <cellStyle name="20% - Accent3 4 3 2 3" xfId="3580"/>
    <cellStyle name="20% - Accent3 4 3 2 4" xfId="1684"/>
    <cellStyle name="20% - Accent3 4 3 3" xfId="2117"/>
    <cellStyle name="20% - Accent3 4 3 3 2" xfId="4002"/>
    <cellStyle name="20% - Accent3 4 3 4" xfId="3157"/>
    <cellStyle name="20% - Accent3 4 3 5" xfId="1259"/>
    <cellStyle name="20% - Accent3 4 4" xfId="485"/>
    <cellStyle name="20% - Accent3 4 4 2" xfId="942"/>
    <cellStyle name="20% - Accent3 4 4 2 2" xfId="2647"/>
    <cellStyle name="20% - Accent3 4 4 2 2 2" xfId="4528"/>
    <cellStyle name="20% - Accent3 4 4 2 3" xfId="3684"/>
    <cellStyle name="20% - Accent3 4 4 2 4" xfId="1788"/>
    <cellStyle name="20% - Accent3 4 4 3" xfId="2221"/>
    <cellStyle name="20% - Accent3 4 4 3 2" xfId="4106"/>
    <cellStyle name="20% - Accent3 4 4 4" xfId="3261"/>
    <cellStyle name="20% - Accent3 4 4 5" xfId="1363"/>
    <cellStyle name="20% - Accent3 4 5" xfId="236"/>
    <cellStyle name="20% - Accent3 4 5 2" xfId="693"/>
    <cellStyle name="20% - Accent3 4 5 2 2" xfId="2401"/>
    <cellStyle name="20% - Accent3 4 5 2 2 2" xfId="4282"/>
    <cellStyle name="20% - Accent3 4 5 2 3" xfId="3438"/>
    <cellStyle name="20% - Accent3 4 5 2 4" xfId="1542"/>
    <cellStyle name="20% - Accent3 4 5 3" xfId="1975"/>
    <cellStyle name="20% - Accent3 4 5 3 2" xfId="3860"/>
    <cellStyle name="20% - Accent3 4 5 4" xfId="3015"/>
    <cellStyle name="20% - Accent3 4 5 5" xfId="1117"/>
    <cellStyle name="20% - Accent3 4 6" xfId="573"/>
    <cellStyle name="20% - Accent3 4 6 2" xfId="2301"/>
    <cellStyle name="20% - Accent3 4 6 2 2" xfId="4184"/>
    <cellStyle name="20% - Accent3 4 6 3" xfId="3340"/>
    <cellStyle name="20% - Accent3 4 6 4" xfId="1444"/>
    <cellStyle name="20% - Accent3 4 7" xfId="1876"/>
    <cellStyle name="20% - Accent3 4 7 2" xfId="3762"/>
    <cellStyle name="20% - Accent3 4 8" xfId="2917"/>
    <cellStyle name="20% - Accent3 4 9" xfId="1019"/>
    <cellStyle name="20% - Accent3 5" xfId="109"/>
    <cellStyle name="20% - Accent3 5 2" xfId="330"/>
    <cellStyle name="20% - Accent3 5 2 2" xfId="787"/>
    <cellStyle name="20% - Accent3 5 2 2 2" xfId="2494"/>
    <cellStyle name="20% - Accent3 5 2 2 2 2" xfId="4375"/>
    <cellStyle name="20% - Accent3 5 2 2 3" xfId="3531"/>
    <cellStyle name="20% - Accent3 5 2 2 4" xfId="1635"/>
    <cellStyle name="20% - Accent3 5 2 3" xfId="2068"/>
    <cellStyle name="20% - Accent3 5 2 3 2" xfId="3953"/>
    <cellStyle name="20% - Accent3 5 2 4" xfId="3108"/>
    <cellStyle name="20% - Accent3 5 2 5" xfId="1210"/>
    <cellStyle name="20% - Accent3 5 3" xfId="401"/>
    <cellStyle name="20% - Accent3 5 3 2" xfId="858"/>
    <cellStyle name="20% - Accent3 5 3 2 2" xfId="2565"/>
    <cellStyle name="20% - Accent3 5 3 2 2 2" xfId="4446"/>
    <cellStyle name="20% - Accent3 5 3 2 3" xfId="3602"/>
    <cellStyle name="20% - Accent3 5 3 2 4" xfId="1706"/>
    <cellStyle name="20% - Accent3 5 3 3" xfId="2139"/>
    <cellStyle name="20% - Accent3 5 3 3 2" xfId="4024"/>
    <cellStyle name="20% - Accent3 5 3 4" xfId="3179"/>
    <cellStyle name="20% - Accent3 5 3 5" xfId="1281"/>
    <cellStyle name="20% - Accent3 5 4" xfId="507"/>
    <cellStyle name="20% - Accent3 5 4 2" xfId="964"/>
    <cellStyle name="20% - Accent3 5 4 2 2" xfId="2669"/>
    <cellStyle name="20% - Accent3 5 4 2 2 2" xfId="4550"/>
    <cellStyle name="20% - Accent3 5 4 2 3" xfId="3706"/>
    <cellStyle name="20% - Accent3 5 4 2 4" xfId="1810"/>
    <cellStyle name="20% - Accent3 5 4 3" xfId="2243"/>
    <cellStyle name="20% - Accent3 5 4 3 2" xfId="4128"/>
    <cellStyle name="20% - Accent3 5 4 4" xfId="3283"/>
    <cellStyle name="20% - Accent3 5 4 5" xfId="1385"/>
    <cellStyle name="20% - Accent3 5 5" xfId="258"/>
    <cellStyle name="20% - Accent3 5 5 2" xfId="715"/>
    <cellStyle name="20% - Accent3 5 5 2 2" xfId="2423"/>
    <cellStyle name="20% - Accent3 5 5 2 2 2" xfId="4304"/>
    <cellStyle name="20% - Accent3 5 5 2 3" xfId="3460"/>
    <cellStyle name="20% - Accent3 5 5 2 4" xfId="1564"/>
    <cellStyle name="20% - Accent3 5 5 3" xfId="1997"/>
    <cellStyle name="20% - Accent3 5 5 3 2" xfId="3882"/>
    <cellStyle name="20% - Accent3 5 5 4" xfId="3037"/>
    <cellStyle name="20% - Accent3 5 5 5" xfId="1139"/>
    <cellStyle name="20% - Accent3 5 6" xfId="574"/>
    <cellStyle name="20% - Accent3 5 6 2" xfId="2302"/>
    <cellStyle name="20% - Accent3 5 6 2 2" xfId="4185"/>
    <cellStyle name="20% - Accent3 5 6 3" xfId="3341"/>
    <cellStyle name="20% - Accent3 5 6 4" xfId="1445"/>
    <cellStyle name="20% - Accent3 5 7" xfId="1877"/>
    <cellStyle name="20% - Accent3 5 7 2" xfId="3763"/>
    <cellStyle name="20% - Accent3 5 8" xfId="2918"/>
    <cellStyle name="20% - Accent3 5 9" xfId="1020"/>
    <cellStyle name="20% - Accent3 6" xfId="110"/>
    <cellStyle name="20% - Accent3 6 2" xfId="451"/>
    <cellStyle name="20% - Accent3 6 2 2" xfId="908"/>
    <cellStyle name="20% - Accent3 6 2 2 2" xfId="2614"/>
    <cellStyle name="20% - Accent3 6 2 2 2 2" xfId="4495"/>
    <cellStyle name="20% - Accent3 6 2 2 3" xfId="3651"/>
    <cellStyle name="20% - Accent3 6 2 2 4" xfId="1755"/>
    <cellStyle name="20% - Accent3 6 2 3" xfId="2188"/>
    <cellStyle name="20% - Accent3 6 2 3 2" xfId="4073"/>
    <cellStyle name="20% - Accent3 6 2 4" xfId="3228"/>
    <cellStyle name="20% - Accent3 6 2 5" xfId="1330"/>
    <cellStyle name="20% - Accent3 6 3" xfId="274"/>
    <cellStyle name="20% - Accent3 6 3 2" xfId="731"/>
    <cellStyle name="20% - Accent3 6 3 2 2" xfId="2439"/>
    <cellStyle name="20% - Accent3 6 3 2 2 2" xfId="4320"/>
    <cellStyle name="20% - Accent3 6 3 2 3" xfId="3476"/>
    <cellStyle name="20% - Accent3 6 3 2 4" xfId="1580"/>
    <cellStyle name="20% - Accent3 6 3 3" xfId="2013"/>
    <cellStyle name="20% - Accent3 6 3 3 2" xfId="3898"/>
    <cellStyle name="20% - Accent3 6 3 4" xfId="3053"/>
    <cellStyle name="20% - Accent3 6 3 5" xfId="1155"/>
    <cellStyle name="20% - Accent3 6 4" xfId="575"/>
    <cellStyle name="20% - Accent3 6 4 2" xfId="2303"/>
    <cellStyle name="20% - Accent3 6 4 2 2" xfId="4186"/>
    <cellStyle name="20% - Accent3 6 4 3" xfId="3342"/>
    <cellStyle name="20% - Accent3 6 4 4" xfId="1446"/>
    <cellStyle name="20% - Accent3 6 5" xfId="1878"/>
    <cellStyle name="20% - Accent3 6 5 2" xfId="3764"/>
    <cellStyle name="20% - Accent3 6 6" xfId="2919"/>
    <cellStyle name="20% - Accent3 6 7" xfId="1021"/>
    <cellStyle name="20% - Accent3 7" xfId="346"/>
    <cellStyle name="20% - Accent3 7 2" xfId="803"/>
    <cellStyle name="20% - Accent3 7 2 2" xfId="2510"/>
    <cellStyle name="20% - Accent3 7 2 2 2" xfId="4391"/>
    <cellStyle name="20% - Accent3 7 2 3" xfId="3547"/>
    <cellStyle name="20% - Accent3 7 2 4" xfId="1651"/>
    <cellStyle name="20% - Accent3 7 3" xfId="2084"/>
    <cellStyle name="20% - Accent3 7 3 2" xfId="3969"/>
    <cellStyle name="20% - Accent3 7 4" xfId="3124"/>
    <cellStyle name="20% - Accent3 7 5" xfId="1226"/>
    <cellStyle name="20% - Accent3 8" xfId="419"/>
    <cellStyle name="20% - Accent3 8 2" xfId="876"/>
    <cellStyle name="20% - Accent3 8 2 2" xfId="2582"/>
    <cellStyle name="20% - Accent3 8 2 2 2" xfId="4463"/>
    <cellStyle name="20% - Accent3 8 2 3" xfId="3619"/>
    <cellStyle name="20% - Accent3 8 2 4" xfId="1723"/>
    <cellStyle name="20% - Accent3 8 3" xfId="2156"/>
    <cellStyle name="20% - Accent3 8 3 2" xfId="4041"/>
    <cellStyle name="20% - Accent3 8 4" xfId="3196"/>
    <cellStyle name="20% - Accent3 8 5" xfId="1298"/>
    <cellStyle name="20% - Accent3 9" xfId="524"/>
    <cellStyle name="20% - Accent3 9 2" xfId="981"/>
    <cellStyle name="20% - Accent3 9 2 2" xfId="2686"/>
    <cellStyle name="20% - Accent3 9 2 2 2" xfId="4567"/>
    <cellStyle name="20% - Accent3 9 2 3" xfId="3723"/>
    <cellStyle name="20% - Accent3 9 2 4" xfId="1827"/>
    <cellStyle name="20% - Accent3 9 3" xfId="2260"/>
    <cellStyle name="20% - Accent3 9 3 2" xfId="4145"/>
    <cellStyle name="20% - Accent3 9 4" xfId="3300"/>
    <cellStyle name="20% - Accent3 9 5" xfId="1402"/>
    <cellStyle name="20% - Accent4" xfId="32" builtinId="42" customBuiltin="1"/>
    <cellStyle name="20% - Accent4 10" xfId="204"/>
    <cellStyle name="20% - Accent4 10 2" xfId="661"/>
    <cellStyle name="20% - Accent4 10 2 2" xfId="2370"/>
    <cellStyle name="20% - Accent4 10 2 2 2" xfId="4251"/>
    <cellStyle name="20% - Accent4 10 2 3" xfId="3407"/>
    <cellStyle name="20% - Accent4 10 2 4" xfId="1511"/>
    <cellStyle name="20% - Accent4 10 3" xfId="1944"/>
    <cellStyle name="20% - Accent4 10 3 2" xfId="3829"/>
    <cellStyle name="20% - Accent4 10 4" xfId="2984"/>
    <cellStyle name="20% - Accent4 10 5" xfId="1086"/>
    <cellStyle name="20% - Accent4 11" xfId="544"/>
    <cellStyle name="20% - Accent4 11 2" xfId="2279"/>
    <cellStyle name="20% - Accent4 11 2 2" xfId="4163"/>
    <cellStyle name="20% - Accent4 11 3" xfId="3319"/>
    <cellStyle name="20% - Accent4 11 4" xfId="1422"/>
    <cellStyle name="20% - Accent4 12" xfId="1846"/>
    <cellStyle name="20% - Accent4 12 2" xfId="3741"/>
    <cellStyle name="20% - Accent4 13" xfId="2895"/>
    <cellStyle name="20% - Accent4 14" xfId="998"/>
    <cellStyle name="20% - Accent4 2" xfId="50"/>
    <cellStyle name="20% - Accent4 3" xfId="111"/>
    <cellStyle name="20% - Accent4 3 2" xfId="296"/>
    <cellStyle name="20% - Accent4 3 2 2" xfId="473"/>
    <cellStyle name="20% - Accent4 3 2 2 2" xfId="930"/>
    <cellStyle name="20% - Accent4 3 2 2 2 2" xfId="2635"/>
    <cellStyle name="20% - Accent4 3 2 2 2 2 2" xfId="4516"/>
    <cellStyle name="20% - Accent4 3 2 2 2 3" xfId="3672"/>
    <cellStyle name="20% - Accent4 3 2 2 2 4" xfId="1776"/>
    <cellStyle name="20% - Accent4 3 2 2 3" xfId="2209"/>
    <cellStyle name="20% - Accent4 3 2 2 3 2" xfId="4094"/>
    <cellStyle name="20% - Accent4 3 2 2 4" xfId="3249"/>
    <cellStyle name="20% - Accent4 3 2 2 5" xfId="1351"/>
    <cellStyle name="20% - Accent4 3 2 3" xfId="753"/>
    <cellStyle name="20% - Accent4 3 2 3 2" xfId="2460"/>
    <cellStyle name="20% - Accent4 3 2 3 2 2" xfId="4341"/>
    <cellStyle name="20% - Accent4 3 2 3 3" xfId="3497"/>
    <cellStyle name="20% - Accent4 3 2 3 4" xfId="1601"/>
    <cellStyle name="20% - Accent4 3 2 4" xfId="2034"/>
    <cellStyle name="20% - Accent4 3 2 4 2" xfId="3919"/>
    <cellStyle name="20% - Accent4 3 2 5" xfId="3074"/>
    <cellStyle name="20% - Accent4 3 2 6" xfId="1176"/>
    <cellStyle name="20% - Accent4 3 3" xfId="367"/>
    <cellStyle name="20% - Accent4 3 3 2" xfId="824"/>
    <cellStyle name="20% - Accent4 3 3 2 2" xfId="2531"/>
    <cellStyle name="20% - Accent4 3 3 2 2 2" xfId="4412"/>
    <cellStyle name="20% - Accent4 3 3 2 3" xfId="3568"/>
    <cellStyle name="20% - Accent4 3 3 2 4" xfId="1672"/>
    <cellStyle name="20% - Accent4 3 3 3" xfId="2105"/>
    <cellStyle name="20% - Accent4 3 3 3 2" xfId="3990"/>
    <cellStyle name="20% - Accent4 3 3 4" xfId="3145"/>
    <cellStyle name="20% - Accent4 3 3 5" xfId="1247"/>
    <cellStyle name="20% - Accent4 3 4" xfId="440"/>
    <cellStyle name="20% - Accent4 3 4 2" xfId="897"/>
    <cellStyle name="20% - Accent4 3 4 2 2" xfId="2603"/>
    <cellStyle name="20% - Accent4 3 4 2 2 2" xfId="4484"/>
    <cellStyle name="20% - Accent4 3 4 2 3" xfId="3640"/>
    <cellStyle name="20% - Accent4 3 4 2 4" xfId="1744"/>
    <cellStyle name="20% - Accent4 3 4 3" xfId="2177"/>
    <cellStyle name="20% - Accent4 3 4 3 2" xfId="4062"/>
    <cellStyle name="20% - Accent4 3 4 4" xfId="3217"/>
    <cellStyle name="20% - Accent4 3 4 5" xfId="1319"/>
    <cellStyle name="20% - Accent4 3 5" xfId="224"/>
    <cellStyle name="20% - Accent4 3 5 2" xfId="681"/>
    <cellStyle name="20% - Accent4 3 5 2 2" xfId="2389"/>
    <cellStyle name="20% - Accent4 3 5 2 2 2" xfId="4270"/>
    <cellStyle name="20% - Accent4 3 5 2 3" xfId="3426"/>
    <cellStyle name="20% - Accent4 3 5 2 4" xfId="1530"/>
    <cellStyle name="20% - Accent4 3 5 3" xfId="1963"/>
    <cellStyle name="20% - Accent4 3 5 3 2" xfId="3848"/>
    <cellStyle name="20% - Accent4 3 5 4" xfId="3003"/>
    <cellStyle name="20% - Accent4 3 5 5" xfId="1105"/>
    <cellStyle name="20% - Accent4 3 6" xfId="576"/>
    <cellStyle name="20% - Accent4 3 6 2" xfId="2304"/>
    <cellStyle name="20% - Accent4 3 6 2 2" xfId="4187"/>
    <cellStyle name="20% - Accent4 3 6 3" xfId="3343"/>
    <cellStyle name="20% - Accent4 3 6 4" xfId="1447"/>
    <cellStyle name="20% - Accent4 3 7" xfId="1879"/>
    <cellStyle name="20% - Accent4 3 7 2" xfId="3765"/>
    <cellStyle name="20% - Accent4 3 8" xfId="2920"/>
    <cellStyle name="20% - Accent4 3 9" xfId="1022"/>
    <cellStyle name="20% - Accent4 4" xfId="112"/>
    <cellStyle name="20% - Accent4 4 2" xfId="310"/>
    <cellStyle name="20% - Accent4 4 2 2" xfId="767"/>
    <cellStyle name="20% - Accent4 4 2 2 2" xfId="2474"/>
    <cellStyle name="20% - Accent4 4 2 2 2 2" xfId="4355"/>
    <cellStyle name="20% - Accent4 4 2 2 3" xfId="3511"/>
    <cellStyle name="20% - Accent4 4 2 2 4" xfId="1615"/>
    <cellStyle name="20% - Accent4 4 2 3" xfId="2048"/>
    <cellStyle name="20% - Accent4 4 2 3 2" xfId="3933"/>
    <cellStyle name="20% - Accent4 4 2 4" xfId="3088"/>
    <cellStyle name="20% - Accent4 4 2 5" xfId="1190"/>
    <cellStyle name="20% - Accent4 4 3" xfId="381"/>
    <cellStyle name="20% - Accent4 4 3 2" xfId="838"/>
    <cellStyle name="20% - Accent4 4 3 2 2" xfId="2545"/>
    <cellStyle name="20% - Accent4 4 3 2 2 2" xfId="4426"/>
    <cellStyle name="20% - Accent4 4 3 2 3" xfId="3582"/>
    <cellStyle name="20% - Accent4 4 3 2 4" xfId="1686"/>
    <cellStyle name="20% - Accent4 4 3 3" xfId="2119"/>
    <cellStyle name="20% - Accent4 4 3 3 2" xfId="4004"/>
    <cellStyle name="20% - Accent4 4 3 4" xfId="3159"/>
    <cellStyle name="20% - Accent4 4 3 5" xfId="1261"/>
    <cellStyle name="20% - Accent4 4 4" xfId="487"/>
    <cellStyle name="20% - Accent4 4 4 2" xfId="944"/>
    <cellStyle name="20% - Accent4 4 4 2 2" xfId="2649"/>
    <cellStyle name="20% - Accent4 4 4 2 2 2" xfId="4530"/>
    <cellStyle name="20% - Accent4 4 4 2 3" xfId="3686"/>
    <cellStyle name="20% - Accent4 4 4 2 4" xfId="1790"/>
    <cellStyle name="20% - Accent4 4 4 3" xfId="2223"/>
    <cellStyle name="20% - Accent4 4 4 3 2" xfId="4108"/>
    <cellStyle name="20% - Accent4 4 4 4" xfId="3263"/>
    <cellStyle name="20% - Accent4 4 4 5" xfId="1365"/>
    <cellStyle name="20% - Accent4 4 5" xfId="238"/>
    <cellStyle name="20% - Accent4 4 5 2" xfId="695"/>
    <cellStyle name="20% - Accent4 4 5 2 2" xfId="2403"/>
    <cellStyle name="20% - Accent4 4 5 2 2 2" xfId="4284"/>
    <cellStyle name="20% - Accent4 4 5 2 3" xfId="3440"/>
    <cellStyle name="20% - Accent4 4 5 2 4" xfId="1544"/>
    <cellStyle name="20% - Accent4 4 5 3" xfId="1977"/>
    <cellStyle name="20% - Accent4 4 5 3 2" xfId="3862"/>
    <cellStyle name="20% - Accent4 4 5 4" xfId="3017"/>
    <cellStyle name="20% - Accent4 4 5 5" xfId="1119"/>
    <cellStyle name="20% - Accent4 4 6" xfId="577"/>
    <cellStyle name="20% - Accent4 4 6 2" xfId="2305"/>
    <cellStyle name="20% - Accent4 4 6 2 2" xfId="4188"/>
    <cellStyle name="20% - Accent4 4 6 3" xfId="3344"/>
    <cellStyle name="20% - Accent4 4 6 4" xfId="1448"/>
    <cellStyle name="20% - Accent4 4 7" xfId="1880"/>
    <cellStyle name="20% - Accent4 4 7 2" xfId="3766"/>
    <cellStyle name="20% - Accent4 4 8" xfId="2921"/>
    <cellStyle name="20% - Accent4 4 9" xfId="1023"/>
    <cellStyle name="20% - Accent4 5" xfId="113"/>
    <cellStyle name="20% - Accent4 5 2" xfId="332"/>
    <cellStyle name="20% - Accent4 5 2 2" xfId="789"/>
    <cellStyle name="20% - Accent4 5 2 2 2" xfId="2496"/>
    <cellStyle name="20% - Accent4 5 2 2 2 2" xfId="4377"/>
    <cellStyle name="20% - Accent4 5 2 2 3" xfId="3533"/>
    <cellStyle name="20% - Accent4 5 2 2 4" xfId="1637"/>
    <cellStyle name="20% - Accent4 5 2 3" xfId="2070"/>
    <cellStyle name="20% - Accent4 5 2 3 2" xfId="3955"/>
    <cellStyle name="20% - Accent4 5 2 4" xfId="3110"/>
    <cellStyle name="20% - Accent4 5 2 5" xfId="1212"/>
    <cellStyle name="20% - Accent4 5 3" xfId="403"/>
    <cellStyle name="20% - Accent4 5 3 2" xfId="860"/>
    <cellStyle name="20% - Accent4 5 3 2 2" xfId="2567"/>
    <cellStyle name="20% - Accent4 5 3 2 2 2" xfId="4448"/>
    <cellStyle name="20% - Accent4 5 3 2 3" xfId="3604"/>
    <cellStyle name="20% - Accent4 5 3 2 4" xfId="1708"/>
    <cellStyle name="20% - Accent4 5 3 3" xfId="2141"/>
    <cellStyle name="20% - Accent4 5 3 3 2" xfId="4026"/>
    <cellStyle name="20% - Accent4 5 3 4" xfId="3181"/>
    <cellStyle name="20% - Accent4 5 3 5" xfId="1283"/>
    <cellStyle name="20% - Accent4 5 4" xfId="509"/>
    <cellStyle name="20% - Accent4 5 4 2" xfId="966"/>
    <cellStyle name="20% - Accent4 5 4 2 2" xfId="2671"/>
    <cellStyle name="20% - Accent4 5 4 2 2 2" xfId="4552"/>
    <cellStyle name="20% - Accent4 5 4 2 3" xfId="3708"/>
    <cellStyle name="20% - Accent4 5 4 2 4" xfId="1812"/>
    <cellStyle name="20% - Accent4 5 4 3" xfId="2245"/>
    <cellStyle name="20% - Accent4 5 4 3 2" xfId="4130"/>
    <cellStyle name="20% - Accent4 5 4 4" xfId="3285"/>
    <cellStyle name="20% - Accent4 5 4 5" xfId="1387"/>
    <cellStyle name="20% - Accent4 5 5" xfId="260"/>
    <cellStyle name="20% - Accent4 5 5 2" xfId="717"/>
    <cellStyle name="20% - Accent4 5 5 2 2" xfId="2425"/>
    <cellStyle name="20% - Accent4 5 5 2 2 2" xfId="4306"/>
    <cellStyle name="20% - Accent4 5 5 2 3" xfId="3462"/>
    <cellStyle name="20% - Accent4 5 5 2 4" xfId="1566"/>
    <cellStyle name="20% - Accent4 5 5 3" xfId="1999"/>
    <cellStyle name="20% - Accent4 5 5 3 2" xfId="3884"/>
    <cellStyle name="20% - Accent4 5 5 4" xfId="3039"/>
    <cellStyle name="20% - Accent4 5 5 5" xfId="1141"/>
    <cellStyle name="20% - Accent4 5 6" xfId="578"/>
    <cellStyle name="20% - Accent4 5 6 2" xfId="2306"/>
    <cellStyle name="20% - Accent4 5 6 2 2" xfId="4189"/>
    <cellStyle name="20% - Accent4 5 6 3" xfId="3345"/>
    <cellStyle name="20% - Accent4 5 6 4" xfId="1449"/>
    <cellStyle name="20% - Accent4 5 7" xfId="1881"/>
    <cellStyle name="20% - Accent4 5 7 2" xfId="3767"/>
    <cellStyle name="20% - Accent4 5 8" xfId="2922"/>
    <cellStyle name="20% - Accent4 5 9" xfId="1024"/>
    <cellStyle name="20% - Accent4 6" xfId="114"/>
    <cellStyle name="20% - Accent4 6 2" xfId="453"/>
    <cellStyle name="20% - Accent4 6 2 2" xfId="910"/>
    <cellStyle name="20% - Accent4 6 2 2 2" xfId="2616"/>
    <cellStyle name="20% - Accent4 6 2 2 2 2" xfId="4497"/>
    <cellStyle name="20% - Accent4 6 2 2 3" xfId="3653"/>
    <cellStyle name="20% - Accent4 6 2 2 4" xfId="1757"/>
    <cellStyle name="20% - Accent4 6 2 3" xfId="2190"/>
    <cellStyle name="20% - Accent4 6 2 3 2" xfId="4075"/>
    <cellStyle name="20% - Accent4 6 2 4" xfId="3230"/>
    <cellStyle name="20% - Accent4 6 2 5" xfId="1332"/>
    <cellStyle name="20% - Accent4 6 3" xfId="276"/>
    <cellStyle name="20% - Accent4 6 3 2" xfId="733"/>
    <cellStyle name="20% - Accent4 6 3 2 2" xfId="2441"/>
    <cellStyle name="20% - Accent4 6 3 2 2 2" xfId="4322"/>
    <cellStyle name="20% - Accent4 6 3 2 3" xfId="3478"/>
    <cellStyle name="20% - Accent4 6 3 2 4" xfId="1582"/>
    <cellStyle name="20% - Accent4 6 3 3" xfId="2015"/>
    <cellStyle name="20% - Accent4 6 3 3 2" xfId="3900"/>
    <cellStyle name="20% - Accent4 6 3 4" xfId="3055"/>
    <cellStyle name="20% - Accent4 6 3 5" xfId="1157"/>
    <cellStyle name="20% - Accent4 6 4" xfId="579"/>
    <cellStyle name="20% - Accent4 6 4 2" xfId="2307"/>
    <cellStyle name="20% - Accent4 6 4 2 2" xfId="4190"/>
    <cellStyle name="20% - Accent4 6 4 3" xfId="3346"/>
    <cellStyle name="20% - Accent4 6 4 4" xfId="1450"/>
    <cellStyle name="20% - Accent4 6 5" xfId="1882"/>
    <cellStyle name="20% - Accent4 6 5 2" xfId="3768"/>
    <cellStyle name="20% - Accent4 6 6" xfId="2923"/>
    <cellStyle name="20% - Accent4 6 7" xfId="1025"/>
    <cellStyle name="20% - Accent4 7" xfId="348"/>
    <cellStyle name="20% - Accent4 7 2" xfId="805"/>
    <cellStyle name="20% - Accent4 7 2 2" xfId="2512"/>
    <cellStyle name="20% - Accent4 7 2 2 2" xfId="4393"/>
    <cellStyle name="20% - Accent4 7 2 3" xfId="3549"/>
    <cellStyle name="20% - Accent4 7 2 4" xfId="1653"/>
    <cellStyle name="20% - Accent4 7 3" xfId="2086"/>
    <cellStyle name="20% - Accent4 7 3 2" xfId="3971"/>
    <cellStyle name="20% - Accent4 7 4" xfId="3126"/>
    <cellStyle name="20% - Accent4 7 5" xfId="1228"/>
    <cellStyle name="20% - Accent4 8" xfId="421"/>
    <cellStyle name="20% - Accent4 8 2" xfId="878"/>
    <cellStyle name="20% - Accent4 8 2 2" xfId="2584"/>
    <cellStyle name="20% - Accent4 8 2 2 2" xfId="4465"/>
    <cellStyle name="20% - Accent4 8 2 3" xfId="3621"/>
    <cellStyle name="20% - Accent4 8 2 4" xfId="1725"/>
    <cellStyle name="20% - Accent4 8 3" xfId="2158"/>
    <cellStyle name="20% - Accent4 8 3 2" xfId="4043"/>
    <cellStyle name="20% - Accent4 8 4" xfId="3198"/>
    <cellStyle name="20% - Accent4 8 5" xfId="1300"/>
    <cellStyle name="20% - Accent4 9" xfId="526"/>
    <cellStyle name="20% - Accent4 9 2" xfId="983"/>
    <cellStyle name="20% - Accent4 9 2 2" xfId="2688"/>
    <cellStyle name="20% - Accent4 9 2 2 2" xfId="4569"/>
    <cellStyle name="20% - Accent4 9 2 3" xfId="3725"/>
    <cellStyle name="20% - Accent4 9 2 4" xfId="1829"/>
    <cellStyle name="20% - Accent4 9 3" xfId="2262"/>
    <cellStyle name="20% - Accent4 9 3 2" xfId="4147"/>
    <cellStyle name="20% - Accent4 9 4" xfId="3302"/>
    <cellStyle name="20% - Accent4 9 5" xfId="1404"/>
    <cellStyle name="20% - Accent5" xfId="36" builtinId="46" customBuiltin="1"/>
    <cellStyle name="20% - Accent5 10" xfId="206"/>
    <cellStyle name="20% - Accent5 10 2" xfId="663"/>
    <cellStyle name="20% - Accent5 10 2 2" xfId="2372"/>
    <cellStyle name="20% - Accent5 10 2 2 2" xfId="4253"/>
    <cellStyle name="20% - Accent5 10 2 3" xfId="3409"/>
    <cellStyle name="20% - Accent5 10 2 4" xfId="1513"/>
    <cellStyle name="20% - Accent5 10 3" xfId="1946"/>
    <cellStyle name="20% - Accent5 10 3 2" xfId="3831"/>
    <cellStyle name="20% - Accent5 10 4" xfId="2986"/>
    <cellStyle name="20% - Accent5 10 5" xfId="1088"/>
    <cellStyle name="20% - Accent5 11" xfId="546"/>
    <cellStyle name="20% - Accent5 11 2" xfId="2281"/>
    <cellStyle name="20% - Accent5 11 2 2" xfId="4165"/>
    <cellStyle name="20% - Accent5 11 3" xfId="3321"/>
    <cellStyle name="20% - Accent5 11 4" xfId="1424"/>
    <cellStyle name="20% - Accent5 12" xfId="1848"/>
    <cellStyle name="20% - Accent5 12 2" xfId="3743"/>
    <cellStyle name="20% - Accent5 13" xfId="2897"/>
    <cellStyle name="20% - Accent5 14" xfId="1000"/>
    <cellStyle name="20% - Accent5 2" xfId="51"/>
    <cellStyle name="20% - Accent5 3" xfId="116"/>
    <cellStyle name="20% - Accent5 3 2" xfId="298"/>
    <cellStyle name="20% - Accent5 3 2 2" xfId="475"/>
    <cellStyle name="20% - Accent5 3 2 2 2" xfId="932"/>
    <cellStyle name="20% - Accent5 3 2 2 2 2" xfId="2637"/>
    <cellStyle name="20% - Accent5 3 2 2 2 2 2" xfId="4518"/>
    <cellStyle name="20% - Accent5 3 2 2 2 3" xfId="3674"/>
    <cellStyle name="20% - Accent5 3 2 2 2 4" xfId="1778"/>
    <cellStyle name="20% - Accent5 3 2 2 3" xfId="2211"/>
    <cellStyle name="20% - Accent5 3 2 2 3 2" xfId="4096"/>
    <cellStyle name="20% - Accent5 3 2 2 4" xfId="3251"/>
    <cellStyle name="20% - Accent5 3 2 2 5" xfId="1353"/>
    <cellStyle name="20% - Accent5 3 2 3" xfId="755"/>
    <cellStyle name="20% - Accent5 3 2 3 2" xfId="2462"/>
    <cellStyle name="20% - Accent5 3 2 3 2 2" xfId="4343"/>
    <cellStyle name="20% - Accent5 3 2 3 3" xfId="3499"/>
    <cellStyle name="20% - Accent5 3 2 3 4" xfId="1603"/>
    <cellStyle name="20% - Accent5 3 2 4" xfId="2036"/>
    <cellStyle name="20% - Accent5 3 2 4 2" xfId="3921"/>
    <cellStyle name="20% - Accent5 3 2 5" xfId="3076"/>
    <cellStyle name="20% - Accent5 3 2 6" xfId="1178"/>
    <cellStyle name="20% - Accent5 3 3" xfId="369"/>
    <cellStyle name="20% - Accent5 3 3 2" xfId="826"/>
    <cellStyle name="20% - Accent5 3 3 2 2" xfId="2533"/>
    <cellStyle name="20% - Accent5 3 3 2 2 2" xfId="4414"/>
    <cellStyle name="20% - Accent5 3 3 2 3" xfId="3570"/>
    <cellStyle name="20% - Accent5 3 3 2 4" xfId="1674"/>
    <cellStyle name="20% - Accent5 3 3 3" xfId="2107"/>
    <cellStyle name="20% - Accent5 3 3 3 2" xfId="3992"/>
    <cellStyle name="20% - Accent5 3 3 4" xfId="3147"/>
    <cellStyle name="20% - Accent5 3 3 5" xfId="1249"/>
    <cellStyle name="20% - Accent5 3 4" xfId="442"/>
    <cellStyle name="20% - Accent5 3 4 2" xfId="899"/>
    <cellStyle name="20% - Accent5 3 4 2 2" xfId="2605"/>
    <cellStyle name="20% - Accent5 3 4 2 2 2" xfId="4486"/>
    <cellStyle name="20% - Accent5 3 4 2 3" xfId="3642"/>
    <cellStyle name="20% - Accent5 3 4 2 4" xfId="1746"/>
    <cellStyle name="20% - Accent5 3 4 3" xfId="2179"/>
    <cellStyle name="20% - Accent5 3 4 3 2" xfId="4064"/>
    <cellStyle name="20% - Accent5 3 4 4" xfId="3219"/>
    <cellStyle name="20% - Accent5 3 4 5" xfId="1321"/>
    <cellStyle name="20% - Accent5 3 5" xfId="226"/>
    <cellStyle name="20% - Accent5 3 5 2" xfId="683"/>
    <cellStyle name="20% - Accent5 3 5 2 2" xfId="2391"/>
    <cellStyle name="20% - Accent5 3 5 2 2 2" xfId="4272"/>
    <cellStyle name="20% - Accent5 3 5 2 3" xfId="3428"/>
    <cellStyle name="20% - Accent5 3 5 2 4" xfId="1532"/>
    <cellStyle name="20% - Accent5 3 5 3" xfId="1965"/>
    <cellStyle name="20% - Accent5 3 5 3 2" xfId="3850"/>
    <cellStyle name="20% - Accent5 3 5 4" xfId="3005"/>
    <cellStyle name="20% - Accent5 3 5 5" xfId="1107"/>
    <cellStyle name="20% - Accent5 3 6" xfId="581"/>
    <cellStyle name="20% - Accent5 3 6 2" xfId="2309"/>
    <cellStyle name="20% - Accent5 3 6 2 2" xfId="4191"/>
    <cellStyle name="20% - Accent5 3 6 3" xfId="3347"/>
    <cellStyle name="20% - Accent5 3 6 4" xfId="1451"/>
    <cellStyle name="20% - Accent5 3 7" xfId="1883"/>
    <cellStyle name="20% - Accent5 3 7 2" xfId="3769"/>
    <cellStyle name="20% - Accent5 3 8" xfId="2924"/>
    <cellStyle name="20% - Accent5 3 9" xfId="1026"/>
    <cellStyle name="20% - Accent5 4" xfId="117"/>
    <cellStyle name="20% - Accent5 4 2" xfId="312"/>
    <cellStyle name="20% - Accent5 4 2 2" xfId="769"/>
    <cellStyle name="20% - Accent5 4 2 2 2" xfId="2476"/>
    <cellStyle name="20% - Accent5 4 2 2 2 2" xfId="4357"/>
    <cellStyle name="20% - Accent5 4 2 2 3" xfId="3513"/>
    <cellStyle name="20% - Accent5 4 2 2 4" xfId="1617"/>
    <cellStyle name="20% - Accent5 4 2 3" xfId="2050"/>
    <cellStyle name="20% - Accent5 4 2 3 2" xfId="3935"/>
    <cellStyle name="20% - Accent5 4 2 4" xfId="3090"/>
    <cellStyle name="20% - Accent5 4 2 5" xfId="1192"/>
    <cellStyle name="20% - Accent5 4 3" xfId="383"/>
    <cellStyle name="20% - Accent5 4 3 2" xfId="840"/>
    <cellStyle name="20% - Accent5 4 3 2 2" xfId="2547"/>
    <cellStyle name="20% - Accent5 4 3 2 2 2" xfId="4428"/>
    <cellStyle name="20% - Accent5 4 3 2 3" xfId="3584"/>
    <cellStyle name="20% - Accent5 4 3 2 4" xfId="1688"/>
    <cellStyle name="20% - Accent5 4 3 3" xfId="2121"/>
    <cellStyle name="20% - Accent5 4 3 3 2" xfId="4006"/>
    <cellStyle name="20% - Accent5 4 3 4" xfId="3161"/>
    <cellStyle name="20% - Accent5 4 3 5" xfId="1263"/>
    <cellStyle name="20% - Accent5 4 4" xfId="489"/>
    <cellStyle name="20% - Accent5 4 4 2" xfId="946"/>
    <cellStyle name="20% - Accent5 4 4 2 2" xfId="2651"/>
    <cellStyle name="20% - Accent5 4 4 2 2 2" xfId="4532"/>
    <cellStyle name="20% - Accent5 4 4 2 3" xfId="3688"/>
    <cellStyle name="20% - Accent5 4 4 2 4" xfId="1792"/>
    <cellStyle name="20% - Accent5 4 4 3" xfId="2225"/>
    <cellStyle name="20% - Accent5 4 4 3 2" xfId="4110"/>
    <cellStyle name="20% - Accent5 4 4 4" xfId="3265"/>
    <cellStyle name="20% - Accent5 4 4 5" xfId="1367"/>
    <cellStyle name="20% - Accent5 4 5" xfId="240"/>
    <cellStyle name="20% - Accent5 4 5 2" xfId="697"/>
    <cellStyle name="20% - Accent5 4 5 2 2" xfId="2405"/>
    <cellStyle name="20% - Accent5 4 5 2 2 2" xfId="4286"/>
    <cellStyle name="20% - Accent5 4 5 2 3" xfId="3442"/>
    <cellStyle name="20% - Accent5 4 5 2 4" xfId="1546"/>
    <cellStyle name="20% - Accent5 4 5 3" xfId="1979"/>
    <cellStyle name="20% - Accent5 4 5 3 2" xfId="3864"/>
    <cellStyle name="20% - Accent5 4 5 4" xfId="3019"/>
    <cellStyle name="20% - Accent5 4 5 5" xfId="1121"/>
    <cellStyle name="20% - Accent5 4 6" xfId="582"/>
    <cellStyle name="20% - Accent5 4 6 2" xfId="2310"/>
    <cellStyle name="20% - Accent5 4 6 2 2" xfId="4192"/>
    <cellStyle name="20% - Accent5 4 6 3" xfId="3348"/>
    <cellStyle name="20% - Accent5 4 6 4" xfId="1452"/>
    <cellStyle name="20% - Accent5 4 7" xfId="1884"/>
    <cellStyle name="20% - Accent5 4 7 2" xfId="3770"/>
    <cellStyle name="20% - Accent5 4 8" xfId="2925"/>
    <cellStyle name="20% - Accent5 4 9" xfId="1027"/>
    <cellStyle name="20% - Accent5 5" xfId="118"/>
    <cellStyle name="20% - Accent5 5 2" xfId="334"/>
    <cellStyle name="20% - Accent5 5 2 2" xfId="791"/>
    <cellStyle name="20% - Accent5 5 2 2 2" xfId="2498"/>
    <cellStyle name="20% - Accent5 5 2 2 2 2" xfId="4379"/>
    <cellStyle name="20% - Accent5 5 2 2 3" xfId="3535"/>
    <cellStyle name="20% - Accent5 5 2 2 4" xfId="1639"/>
    <cellStyle name="20% - Accent5 5 2 3" xfId="2072"/>
    <cellStyle name="20% - Accent5 5 2 3 2" xfId="3957"/>
    <cellStyle name="20% - Accent5 5 2 4" xfId="3112"/>
    <cellStyle name="20% - Accent5 5 2 5" xfId="1214"/>
    <cellStyle name="20% - Accent5 5 3" xfId="405"/>
    <cellStyle name="20% - Accent5 5 3 2" xfId="862"/>
    <cellStyle name="20% - Accent5 5 3 2 2" xfId="2569"/>
    <cellStyle name="20% - Accent5 5 3 2 2 2" xfId="4450"/>
    <cellStyle name="20% - Accent5 5 3 2 3" xfId="3606"/>
    <cellStyle name="20% - Accent5 5 3 2 4" xfId="1710"/>
    <cellStyle name="20% - Accent5 5 3 3" xfId="2143"/>
    <cellStyle name="20% - Accent5 5 3 3 2" xfId="4028"/>
    <cellStyle name="20% - Accent5 5 3 4" xfId="3183"/>
    <cellStyle name="20% - Accent5 5 3 5" xfId="1285"/>
    <cellStyle name="20% - Accent5 5 4" xfId="511"/>
    <cellStyle name="20% - Accent5 5 4 2" xfId="968"/>
    <cellStyle name="20% - Accent5 5 4 2 2" xfId="2673"/>
    <cellStyle name="20% - Accent5 5 4 2 2 2" xfId="4554"/>
    <cellStyle name="20% - Accent5 5 4 2 3" xfId="3710"/>
    <cellStyle name="20% - Accent5 5 4 2 4" xfId="1814"/>
    <cellStyle name="20% - Accent5 5 4 3" xfId="2247"/>
    <cellStyle name="20% - Accent5 5 4 3 2" xfId="4132"/>
    <cellStyle name="20% - Accent5 5 4 4" xfId="3287"/>
    <cellStyle name="20% - Accent5 5 4 5" xfId="1389"/>
    <cellStyle name="20% - Accent5 5 5" xfId="262"/>
    <cellStyle name="20% - Accent5 5 5 2" xfId="719"/>
    <cellStyle name="20% - Accent5 5 5 2 2" xfId="2427"/>
    <cellStyle name="20% - Accent5 5 5 2 2 2" xfId="4308"/>
    <cellStyle name="20% - Accent5 5 5 2 3" xfId="3464"/>
    <cellStyle name="20% - Accent5 5 5 2 4" xfId="1568"/>
    <cellStyle name="20% - Accent5 5 5 3" xfId="2001"/>
    <cellStyle name="20% - Accent5 5 5 3 2" xfId="3886"/>
    <cellStyle name="20% - Accent5 5 5 4" xfId="3041"/>
    <cellStyle name="20% - Accent5 5 5 5" xfId="1143"/>
    <cellStyle name="20% - Accent5 5 6" xfId="583"/>
    <cellStyle name="20% - Accent5 5 6 2" xfId="2311"/>
    <cellStyle name="20% - Accent5 5 6 2 2" xfId="4193"/>
    <cellStyle name="20% - Accent5 5 6 3" xfId="3349"/>
    <cellStyle name="20% - Accent5 5 6 4" xfId="1453"/>
    <cellStyle name="20% - Accent5 5 7" xfId="1885"/>
    <cellStyle name="20% - Accent5 5 7 2" xfId="3771"/>
    <cellStyle name="20% - Accent5 5 8" xfId="2926"/>
    <cellStyle name="20% - Accent5 5 9" xfId="1028"/>
    <cellStyle name="20% - Accent5 6" xfId="278"/>
    <cellStyle name="20% - Accent5 6 2" xfId="455"/>
    <cellStyle name="20% - Accent5 6 2 2" xfId="912"/>
    <cellStyle name="20% - Accent5 6 2 2 2" xfId="2618"/>
    <cellStyle name="20% - Accent5 6 2 2 2 2" xfId="4499"/>
    <cellStyle name="20% - Accent5 6 2 2 3" xfId="3655"/>
    <cellStyle name="20% - Accent5 6 2 2 4" xfId="1759"/>
    <cellStyle name="20% - Accent5 6 2 3" xfId="2192"/>
    <cellStyle name="20% - Accent5 6 2 3 2" xfId="4077"/>
    <cellStyle name="20% - Accent5 6 2 4" xfId="3232"/>
    <cellStyle name="20% - Accent5 6 2 5" xfId="1334"/>
    <cellStyle name="20% - Accent5 6 3" xfId="735"/>
    <cellStyle name="20% - Accent5 6 3 2" xfId="2443"/>
    <cellStyle name="20% - Accent5 6 3 2 2" xfId="4324"/>
    <cellStyle name="20% - Accent5 6 3 3" xfId="3480"/>
    <cellStyle name="20% - Accent5 6 3 4" xfId="1584"/>
    <cellStyle name="20% - Accent5 6 4" xfId="2017"/>
    <cellStyle name="20% - Accent5 6 4 2" xfId="3902"/>
    <cellStyle name="20% - Accent5 6 5" xfId="3057"/>
    <cellStyle name="20% - Accent5 6 6" xfId="1159"/>
    <cellStyle name="20% - Accent5 7" xfId="350"/>
    <cellStyle name="20% - Accent5 7 2" xfId="807"/>
    <cellStyle name="20% - Accent5 7 2 2" xfId="2514"/>
    <cellStyle name="20% - Accent5 7 2 2 2" xfId="4395"/>
    <cellStyle name="20% - Accent5 7 2 3" xfId="3551"/>
    <cellStyle name="20% - Accent5 7 2 4" xfId="1655"/>
    <cellStyle name="20% - Accent5 7 3" xfId="2088"/>
    <cellStyle name="20% - Accent5 7 3 2" xfId="3973"/>
    <cellStyle name="20% - Accent5 7 4" xfId="3128"/>
    <cellStyle name="20% - Accent5 7 5" xfId="1230"/>
    <cellStyle name="20% - Accent5 8" xfId="423"/>
    <cellStyle name="20% - Accent5 8 2" xfId="880"/>
    <cellStyle name="20% - Accent5 8 2 2" xfId="2586"/>
    <cellStyle name="20% - Accent5 8 2 2 2" xfId="4467"/>
    <cellStyle name="20% - Accent5 8 2 3" xfId="3623"/>
    <cellStyle name="20% - Accent5 8 2 4" xfId="1727"/>
    <cellStyle name="20% - Accent5 8 3" xfId="2160"/>
    <cellStyle name="20% - Accent5 8 3 2" xfId="4045"/>
    <cellStyle name="20% - Accent5 8 4" xfId="3200"/>
    <cellStyle name="20% - Accent5 8 5" xfId="1302"/>
    <cellStyle name="20% - Accent5 9" xfId="528"/>
    <cellStyle name="20% - Accent5 9 2" xfId="985"/>
    <cellStyle name="20% - Accent5 9 2 2" xfId="2690"/>
    <cellStyle name="20% - Accent5 9 2 2 2" xfId="4571"/>
    <cellStyle name="20% - Accent5 9 2 3" xfId="3727"/>
    <cellStyle name="20% - Accent5 9 2 4" xfId="1831"/>
    <cellStyle name="20% - Accent5 9 3" xfId="2264"/>
    <cellStyle name="20% - Accent5 9 3 2" xfId="4149"/>
    <cellStyle name="20% - Accent5 9 4" xfId="3304"/>
    <cellStyle name="20% - Accent5 9 5" xfId="1406"/>
    <cellStyle name="20% - Accent6" xfId="40" builtinId="50" customBuiltin="1"/>
    <cellStyle name="20% - Accent6 10" xfId="208"/>
    <cellStyle name="20% - Accent6 10 2" xfId="665"/>
    <cellStyle name="20% - Accent6 10 2 2" xfId="2374"/>
    <cellStyle name="20% - Accent6 10 2 2 2" xfId="4255"/>
    <cellStyle name="20% - Accent6 10 2 3" xfId="3411"/>
    <cellStyle name="20% - Accent6 10 2 4" xfId="1515"/>
    <cellStyle name="20% - Accent6 10 3" xfId="1948"/>
    <cellStyle name="20% - Accent6 10 3 2" xfId="3833"/>
    <cellStyle name="20% - Accent6 10 4" xfId="2988"/>
    <cellStyle name="20% - Accent6 10 5" xfId="1090"/>
    <cellStyle name="20% - Accent6 11" xfId="548"/>
    <cellStyle name="20% - Accent6 11 2" xfId="2283"/>
    <cellStyle name="20% - Accent6 11 2 2" xfId="4167"/>
    <cellStyle name="20% - Accent6 11 3" xfId="3323"/>
    <cellStyle name="20% - Accent6 11 4" xfId="1426"/>
    <cellStyle name="20% - Accent6 12" xfId="1850"/>
    <cellStyle name="20% - Accent6 12 2" xfId="3745"/>
    <cellStyle name="20% - Accent6 13" xfId="2899"/>
    <cellStyle name="20% - Accent6 14" xfId="1002"/>
    <cellStyle name="20% - Accent6 2" xfId="52"/>
    <cellStyle name="20% - Accent6 3" xfId="120"/>
    <cellStyle name="20% - Accent6 3 2" xfId="300"/>
    <cellStyle name="20% - Accent6 3 2 2" xfId="477"/>
    <cellStyle name="20% - Accent6 3 2 2 2" xfId="934"/>
    <cellStyle name="20% - Accent6 3 2 2 2 2" xfId="2639"/>
    <cellStyle name="20% - Accent6 3 2 2 2 2 2" xfId="4520"/>
    <cellStyle name="20% - Accent6 3 2 2 2 3" xfId="3676"/>
    <cellStyle name="20% - Accent6 3 2 2 2 4" xfId="1780"/>
    <cellStyle name="20% - Accent6 3 2 2 3" xfId="2213"/>
    <cellStyle name="20% - Accent6 3 2 2 3 2" xfId="4098"/>
    <cellStyle name="20% - Accent6 3 2 2 4" xfId="3253"/>
    <cellStyle name="20% - Accent6 3 2 2 5" xfId="1355"/>
    <cellStyle name="20% - Accent6 3 2 3" xfId="757"/>
    <cellStyle name="20% - Accent6 3 2 3 2" xfId="2464"/>
    <cellStyle name="20% - Accent6 3 2 3 2 2" xfId="4345"/>
    <cellStyle name="20% - Accent6 3 2 3 3" xfId="3501"/>
    <cellStyle name="20% - Accent6 3 2 3 4" xfId="1605"/>
    <cellStyle name="20% - Accent6 3 2 4" xfId="2038"/>
    <cellStyle name="20% - Accent6 3 2 4 2" xfId="3923"/>
    <cellStyle name="20% - Accent6 3 2 5" xfId="3078"/>
    <cellStyle name="20% - Accent6 3 2 6" xfId="1180"/>
    <cellStyle name="20% - Accent6 3 3" xfId="371"/>
    <cellStyle name="20% - Accent6 3 3 2" xfId="828"/>
    <cellStyle name="20% - Accent6 3 3 2 2" xfId="2535"/>
    <cellStyle name="20% - Accent6 3 3 2 2 2" xfId="4416"/>
    <cellStyle name="20% - Accent6 3 3 2 3" xfId="3572"/>
    <cellStyle name="20% - Accent6 3 3 2 4" xfId="1676"/>
    <cellStyle name="20% - Accent6 3 3 3" xfId="2109"/>
    <cellStyle name="20% - Accent6 3 3 3 2" xfId="3994"/>
    <cellStyle name="20% - Accent6 3 3 4" xfId="3149"/>
    <cellStyle name="20% - Accent6 3 3 5" xfId="1251"/>
    <cellStyle name="20% - Accent6 3 4" xfId="444"/>
    <cellStyle name="20% - Accent6 3 4 2" xfId="901"/>
    <cellStyle name="20% - Accent6 3 4 2 2" xfId="2607"/>
    <cellStyle name="20% - Accent6 3 4 2 2 2" xfId="4488"/>
    <cellStyle name="20% - Accent6 3 4 2 3" xfId="3644"/>
    <cellStyle name="20% - Accent6 3 4 2 4" xfId="1748"/>
    <cellStyle name="20% - Accent6 3 4 3" xfId="2181"/>
    <cellStyle name="20% - Accent6 3 4 3 2" xfId="4066"/>
    <cellStyle name="20% - Accent6 3 4 4" xfId="3221"/>
    <cellStyle name="20% - Accent6 3 4 5" xfId="1323"/>
    <cellStyle name="20% - Accent6 3 5" xfId="228"/>
    <cellStyle name="20% - Accent6 3 5 2" xfId="685"/>
    <cellStyle name="20% - Accent6 3 5 2 2" xfId="2393"/>
    <cellStyle name="20% - Accent6 3 5 2 2 2" xfId="4274"/>
    <cellStyle name="20% - Accent6 3 5 2 3" xfId="3430"/>
    <cellStyle name="20% - Accent6 3 5 2 4" xfId="1534"/>
    <cellStyle name="20% - Accent6 3 5 3" xfId="1967"/>
    <cellStyle name="20% - Accent6 3 5 3 2" xfId="3852"/>
    <cellStyle name="20% - Accent6 3 5 4" xfId="3007"/>
    <cellStyle name="20% - Accent6 3 5 5" xfId="1109"/>
    <cellStyle name="20% - Accent6 3 6" xfId="585"/>
    <cellStyle name="20% - Accent6 3 6 2" xfId="2312"/>
    <cellStyle name="20% - Accent6 3 6 2 2" xfId="4194"/>
    <cellStyle name="20% - Accent6 3 6 3" xfId="3350"/>
    <cellStyle name="20% - Accent6 3 6 4" xfId="1454"/>
    <cellStyle name="20% - Accent6 3 7" xfId="1886"/>
    <cellStyle name="20% - Accent6 3 7 2" xfId="3772"/>
    <cellStyle name="20% - Accent6 3 8" xfId="2927"/>
    <cellStyle name="20% - Accent6 3 9" xfId="1029"/>
    <cellStyle name="20% - Accent6 4" xfId="121"/>
    <cellStyle name="20% - Accent6 4 2" xfId="314"/>
    <cellStyle name="20% - Accent6 4 2 2" xfId="771"/>
    <cellStyle name="20% - Accent6 4 2 2 2" xfId="2478"/>
    <cellStyle name="20% - Accent6 4 2 2 2 2" xfId="4359"/>
    <cellStyle name="20% - Accent6 4 2 2 3" xfId="3515"/>
    <cellStyle name="20% - Accent6 4 2 2 4" xfId="1619"/>
    <cellStyle name="20% - Accent6 4 2 3" xfId="2052"/>
    <cellStyle name="20% - Accent6 4 2 3 2" xfId="3937"/>
    <cellStyle name="20% - Accent6 4 2 4" xfId="3092"/>
    <cellStyle name="20% - Accent6 4 2 5" xfId="1194"/>
    <cellStyle name="20% - Accent6 4 3" xfId="385"/>
    <cellStyle name="20% - Accent6 4 3 2" xfId="842"/>
    <cellStyle name="20% - Accent6 4 3 2 2" xfId="2549"/>
    <cellStyle name="20% - Accent6 4 3 2 2 2" xfId="4430"/>
    <cellStyle name="20% - Accent6 4 3 2 3" xfId="3586"/>
    <cellStyle name="20% - Accent6 4 3 2 4" xfId="1690"/>
    <cellStyle name="20% - Accent6 4 3 3" xfId="2123"/>
    <cellStyle name="20% - Accent6 4 3 3 2" xfId="4008"/>
    <cellStyle name="20% - Accent6 4 3 4" xfId="3163"/>
    <cellStyle name="20% - Accent6 4 3 5" xfId="1265"/>
    <cellStyle name="20% - Accent6 4 4" xfId="491"/>
    <cellStyle name="20% - Accent6 4 4 2" xfId="948"/>
    <cellStyle name="20% - Accent6 4 4 2 2" xfId="2653"/>
    <cellStyle name="20% - Accent6 4 4 2 2 2" xfId="4534"/>
    <cellStyle name="20% - Accent6 4 4 2 3" xfId="3690"/>
    <cellStyle name="20% - Accent6 4 4 2 4" xfId="1794"/>
    <cellStyle name="20% - Accent6 4 4 3" xfId="2227"/>
    <cellStyle name="20% - Accent6 4 4 3 2" xfId="4112"/>
    <cellStyle name="20% - Accent6 4 4 4" xfId="3267"/>
    <cellStyle name="20% - Accent6 4 4 5" xfId="1369"/>
    <cellStyle name="20% - Accent6 4 5" xfId="242"/>
    <cellStyle name="20% - Accent6 4 5 2" xfId="699"/>
    <cellStyle name="20% - Accent6 4 5 2 2" xfId="2407"/>
    <cellStyle name="20% - Accent6 4 5 2 2 2" xfId="4288"/>
    <cellStyle name="20% - Accent6 4 5 2 3" xfId="3444"/>
    <cellStyle name="20% - Accent6 4 5 2 4" xfId="1548"/>
    <cellStyle name="20% - Accent6 4 5 3" xfId="1981"/>
    <cellStyle name="20% - Accent6 4 5 3 2" xfId="3866"/>
    <cellStyle name="20% - Accent6 4 5 4" xfId="3021"/>
    <cellStyle name="20% - Accent6 4 5 5" xfId="1123"/>
    <cellStyle name="20% - Accent6 4 6" xfId="586"/>
    <cellStyle name="20% - Accent6 4 6 2" xfId="2313"/>
    <cellStyle name="20% - Accent6 4 6 2 2" xfId="4195"/>
    <cellStyle name="20% - Accent6 4 6 3" xfId="3351"/>
    <cellStyle name="20% - Accent6 4 6 4" xfId="1455"/>
    <cellStyle name="20% - Accent6 4 7" xfId="1887"/>
    <cellStyle name="20% - Accent6 4 7 2" xfId="3773"/>
    <cellStyle name="20% - Accent6 4 8" xfId="2928"/>
    <cellStyle name="20% - Accent6 4 9" xfId="1030"/>
    <cellStyle name="20% - Accent6 5" xfId="122"/>
    <cellStyle name="20% - Accent6 5 2" xfId="336"/>
    <cellStyle name="20% - Accent6 5 2 2" xfId="793"/>
    <cellStyle name="20% - Accent6 5 2 2 2" xfId="2500"/>
    <cellStyle name="20% - Accent6 5 2 2 2 2" xfId="4381"/>
    <cellStyle name="20% - Accent6 5 2 2 3" xfId="3537"/>
    <cellStyle name="20% - Accent6 5 2 2 4" xfId="1641"/>
    <cellStyle name="20% - Accent6 5 2 3" xfId="2074"/>
    <cellStyle name="20% - Accent6 5 2 3 2" xfId="3959"/>
    <cellStyle name="20% - Accent6 5 2 4" xfId="3114"/>
    <cellStyle name="20% - Accent6 5 2 5" xfId="1216"/>
    <cellStyle name="20% - Accent6 5 3" xfId="407"/>
    <cellStyle name="20% - Accent6 5 3 2" xfId="864"/>
    <cellStyle name="20% - Accent6 5 3 2 2" xfId="2571"/>
    <cellStyle name="20% - Accent6 5 3 2 2 2" xfId="4452"/>
    <cellStyle name="20% - Accent6 5 3 2 3" xfId="3608"/>
    <cellStyle name="20% - Accent6 5 3 2 4" xfId="1712"/>
    <cellStyle name="20% - Accent6 5 3 3" xfId="2145"/>
    <cellStyle name="20% - Accent6 5 3 3 2" xfId="4030"/>
    <cellStyle name="20% - Accent6 5 3 4" xfId="3185"/>
    <cellStyle name="20% - Accent6 5 3 5" xfId="1287"/>
    <cellStyle name="20% - Accent6 5 4" xfId="513"/>
    <cellStyle name="20% - Accent6 5 4 2" xfId="970"/>
    <cellStyle name="20% - Accent6 5 4 2 2" xfId="2675"/>
    <cellStyle name="20% - Accent6 5 4 2 2 2" xfId="4556"/>
    <cellStyle name="20% - Accent6 5 4 2 3" xfId="3712"/>
    <cellStyle name="20% - Accent6 5 4 2 4" xfId="1816"/>
    <cellStyle name="20% - Accent6 5 4 3" xfId="2249"/>
    <cellStyle name="20% - Accent6 5 4 3 2" xfId="4134"/>
    <cellStyle name="20% - Accent6 5 4 4" xfId="3289"/>
    <cellStyle name="20% - Accent6 5 4 5" xfId="1391"/>
    <cellStyle name="20% - Accent6 5 5" xfId="264"/>
    <cellStyle name="20% - Accent6 5 5 2" xfId="721"/>
    <cellStyle name="20% - Accent6 5 5 2 2" xfId="2429"/>
    <cellStyle name="20% - Accent6 5 5 2 2 2" xfId="4310"/>
    <cellStyle name="20% - Accent6 5 5 2 3" xfId="3466"/>
    <cellStyle name="20% - Accent6 5 5 2 4" xfId="1570"/>
    <cellStyle name="20% - Accent6 5 5 3" xfId="2003"/>
    <cellStyle name="20% - Accent6 5 5 3 2" xfId="3888"/>
    <cellStyle name="20% - Accent6 5 5 4" xfId="3043"/>
    <cellStyle name="20% - Accent6 5 5 5" xfId="1145"/>
    <cellStyle name="20% - Accent6 5 6" xfId="587"/>
    <cellStyle name="20% - Accent6 5 6 2" xfId="2314"/>
    <cellStyle name="20% - Accent6 5 6 2 2" xfId="4196"/>
    <cellStyle name="20% - Accent6 5 6 3" xfId="3352"/>
    <cellStyle name="20% - Accent6 5 6 4" xfId="1456"/>
    <cellStyle name="20% - Accent6 5 7" xfId="1888"/>
    <cellStyle name="20% - Accent6 5 7 2" xfId="3774"/>
    <cellStyle name="20% - Accent6 5 8" xfId="2929"/>
    <cellStyle name="20% - Accent6 5 9" xfId="1031"/>
    <cellStyle name="20% - Accent6 6" xfId="280"/>
    <cellStyle name="20% - Accent6 6 2" xfId="457"/>
    <cellStyle name="20% - Accent6 6 2 2" xfId="914"/>
    <cellStyle name="20% - Accent6 6 2 2 2" xfId="2620"/>
    <cellStyle name="20% - Accent6 6 2 2 2 2" xfId="4501"/>
    <cellStyle name="20% - Accent6 6 2 2 3" xfId="3657"/>
    <cellStyle name="20% - Accent6 6 2 2 4" xfId="1761"/>
    <cellStyle name="20% - Accent6 6 2 3" xfId="2194"/>
    <cellStyle name="20% - Accent6 6 2 3 2" xfId="4079"/>
    <cellStyle name="20% - Accent6 6 2 4" xfId="3234"/>
    <cellStyle name="20% - Accent6 6 2 5" xfId="1336"/>
    <cellStyle name="20% - Accent6 6 3" xfId="737"/>
    <cellStyle name="20% - Accent6 6 3 2" xfId="2445"/>
    <cellStyle name="20% - Accent6 6 3 2 2" xfId="4326"/>
    <cellStyle name="20% - Accent6 6 3 3" xfId="3482"/>
    <cellStyle name="20% - Accent6 6 3 4" xfId="1586"/>
    <cellStyle name="20% - Accent6 6 4" xfId="2019"/>
    <cellStyle name="20% - Accent6 6 4 2" xfId="3904"/>
    <cellStyle name="20% - Accent6 6 5" xfId="3059"/>
    <cellStyle name="20% - Accent6 6 6" xfId="1161"/>
    <cellStyle name="20% - Accent6 7" xfId="352"/>
    <cellStyle name="20% - Accent6 7 2" xfId="809"/>
    <cellStyle name="20% - Accent6 7 2 2" xfId="2516"/>
    <cellStyle name="20% - Accent6 7 2 2 2" xfId="4397"/>
    <cellStyle name="20% - Accent6 7 2 3" xfId="3553"/>
    <cellStyle name="20% - Accent6 7 2 4" xfId="1657"/>
    <cellStyle name="20% - Accent6 7 3" xfId="2090"/>
    <cellStyle name="20% - Accent6 7 3 2" xfId="3975"/>
    <cellStyle name="20% - Accent6 7 4" xfId="3130"/>
    <cellStyle name="20% - Accent6 7 5" xfId="1232"/>
    <cellStyle name="20% - Accent6 8" xfId="425"/>
    <cellStyle name="20% - Accent6 8 2" xfId="882"/>
    <cellStyle name="20% - Accent6 8 2 2" xfId="2588"/>
    <cellStyle name="20% - Accent6 8 2 2 2" xfId="4469"/>
    <cellStyle name="20% - Accent6 8 2 3" xfId="3625"/>
    <cellStyle name="20% - Accent6 8 2 4" xfId="1729"/>
    <cellStyle name="20% - Accent6 8 3" xfId="2162"/>
    <cellStyle name="20% - Accent6 8 3 2" xfId="4047"/>
    <cellStyle name="20% - Accent6 8 4" xfId="3202"/>
    <cellStyle name="20% - Accent6 8 5" xfId="1304"/>
    <cellStyle name="20% - Accent6 9" xfId="530"/>
    <cellStyle name="20% - Accent6 9 2" xfId="987"/>
    <cellStyle name="20% - Accent6 9 2 2" xfId="2692"/>
    <cellStyle name="20% - Accent6 9 2 2 2" xfId="4573"/>
    <cellStyle name="20% - Accent6 9 2 3" xfId="3729"/>
    <cellStyle name="20% - Accent6 9 2 4" xfId="1833"/>
    <cellStyle name="20% - Accent6 9 3" xfId="2266"/>
    <cellStyle name="20% - Accent6 9 3 2" xfId="4151"/>
    <cellStyle name="20% - Accent6 9 4" xfId="3306"/>
    <cellStyle name="20% - Accent6 9 5" xfId="1408"/>
    <cellStyle name="40% - Accent1" xfId="21" builtinId="31" customBuiltin="1"/>
    <cellStyle name="40% - Accent1 10" xfId="199"/>
    <cellStyle name="40% - Accent1 10 2" xfId="656"/>
    <cellStyle name="40% - Accent1 10 2 2" xfId="2365"/>
    <cellStyle name="40% - Accent1 10 2 2 2" xfId="4246"/>
    <cellStyle name="40% - Accent1 10 2 3" xfId="3402"/>
    <cellStyle name="40% - Accent1 10 2 4" xfId="1506"/>
    <cellStyle name="40% - Accent1 10 3" xfId="1939"/>
    <cellStyle name="40% - Accent1 10 3 2" xfId="3824"/>
    <cellStyle name="40% - Accent1 10 4" xfId="2979"/>
    <cellStyle name="40% - Accent1 10 5" xfId="1081"/>
    <cellStyle name="40% - Accent1 11" xfId="539"/>
    <cellStyle name="40% - Accent1 11 2" xfId="2274"/>
    <cellStyle name="40% - Accent1 11 2 2" xfId="4158"/>
    <cellStyle name="40% - Accent1 11 3" xfId="3314"/>
    <cellStyle name="40% - Accent1 11 4" xfId="1417"/>
    <cellStyle name="40% - Accent1 12" xfId="1841"/>
    <cellStyle name="40% - Accent1 12 2" xfId="3736"/>
    <cellStyle name="40% - Accent1 13" xfId="2890"/>
    <cellStyle name="40% - Accent1 14" xfId="993"/>
    <cellStyle name="40% - Accent1 2" xfId="53"/>
    <cellStyle name="40% - Accent1 3" xfId="124"/>
    <cellStyle name="40% - Accent1 3 2" xfId="291"/>
    <cellStyle name="40% - Accent1 3 2 2" xfId="468"/>
    <cellStyle name="40% - Accent1 3 2 2 2" xfId="925"/>
    <cellStyle name="40% - Accent1 3 2 2 2 2" xfId="2630"/>
    <cellStyle name="40% - Accent1 3 2 2 2 2 2" xfId="4511"/>
    <cellStyle name="40% - Accent1 3 2 2 2 3" xfId="3667"/>
    <cellStyle name="40% - Accent1 3 2 2 2 4" xfId="1771"/>
    <cellStyle name="40% - Accent1 3 2 2 3" xfId="2204"/>
    <cellStyle name="40% - Accent1 3 2 2 3 2" xfId="4089"/>
    <cellStyle name="40% - Accent1 3 2 2 4" xfId="3244"/>
    <cellStyle name="40% - Accent1 3 2 2 5" xfId="1346"/>
    <cellStyle name="40% - Accent1 3 2 3" xfId="748"/>
    <cellStyle name="40% - Accent1 3 2 3 2" xfId="2455"/>
    <cellStyle name="40% - Accent1 3 2 3 2 2" xfId="4336"/>
    <cellStyle name="40% - Accent1 3 2 3 3" xfId="3492"/>
    <cellStyle name="40% - Accent1 3 2 3 4" xfId="1596"/>
    <cellStyle name="40% - Accent1 3 2 4" xfId="2029"/>
    <cellStyle name="40% - Accent1 3 2 4 2" xfId="3914"/>
    <cellStyle name="40% - Accent1 3 2 5" xfId="3069"/>
    <cellStyle name="40% - Accent1 3 2 6" xfId="1171"/>
    <cellStyle name="40% - Accent1 3 3" xfId="362"/>
    <cellStyle name="40% - Accent1 3 3 2" xfId="819"/>
    <cellStyle name="40% - Accent1 3 3 2 2" xfId="2526"/>
    <cellStyle name="40% - Accent1 3 3 2 2 2" xfId="4407"/>
    <cellStyle name="40% - Accent1 3 3 2 3" xfId="3563"/>
    <cellStyle name="40% - Accent1 3 3 2 4" xfId="1667"/>
    <cellStyle name="40% - Accent1 3 3 3" xfId="2100"/>
    <cellStyle name="40% - Accent1 3 3 3 2" xfId="3985"/>
    <cellStyle name="40% - Accent1 3 3 4" xfId="3140"/>
    <cellStyle name="40% - Accent1 3 3 5" xfId="1242"/>
    <cellStyle name="40% - Accent1 3 4" xfId="435"/>
    <cellStyle name="40% - Accent1 3 4 2" xfId="892"/>
    <cellStyle name="40% - Accent1 3 4 2 2" xfId="2598"/>
    <cellStyle name="40% - Accent1 3 4 2 2 2" xfId="4479"/>
    <cellStyle name="40% - Accent1 3 4 2 3" xfId="3635"/>
    <cellStyle name="40% - Accent1 3 4 2 4" xfId="1739"/>
    <cellStyle name="40% - Accent1 3 4 3" xfId="2172"/>
    <cellStyle name="40% - Accent1 3 4 3 2" xfId="4057"/>
    <cellStyle name="40% - Accent1 3 4 4" xfId="3212"/>
    <cellStyle name="40% - Accent1 3 4 5" xfId="1314"/>
    <cellStyle name="40% - Accent1 3 5" xfId="219"/>
    <cellStyle name="40% - Accent1 3 5 2" xfId="676"/>
    <cellStyle name="40% - Accent1 3 5 2 2" xfId="2384"/>
    <cellStyle name="40% - Accent1 3 5 2 2 2" xfId="4265"/>
    <cellStyle name="40% - Accent1 3 5 2 3" xfId="3421"/>
    <cellStyle name="40% - Accent1 3 5 2 4" xfId="1525"/>
    <cellStyle name="40% - Accent1 3 5 3" xfId="1958"/>
    <cellStyle name="40% - Accent1 3 5 3 2" xfId="3843"/>
    <cellStyle name="40% - Accent1 3 5 4" xfId="2998"/>
    <cellStyle name="40% - Accent1 3 5 5" xfId="1100"/>
    <cellStyle name="40% - Accent1 3 6" xfId="589"/>
    <cellStyle name="40% - Accent1 3 6 2" xfId="2316"/>
    <cellStyle name="40% - Accent1 3 6 2 2" xfId="4198"/>
    <cellStyle name="40% - Accent1 3 6 3" xfId="3354"/>
    <cellStyle name="40% - Accent1 3 6 4" xfId="1458"/>
    <cellStyle name="40% - Accent1 3 7" xfId="1890"/>
    <cellStyle name="40% - Accent1 3 7 2" xfId="3776"/>
    <cellStyle name="40% - Accent1 3 8" xfId="2931"/>
    <cellStyle name="40% - Accent1 3 9" xfId="1033"/>
    <cellStyle name="40% - Accent1 4" xfId="125"/>
    <cellStyle name="40% - Accent1 4 2" xfId="305"/>
    <cellStyle name="40% - Accent1 4 2 2" xfId="762"/>
    <cellStyle name="40% - Accent1 4 2 2 2" xfId="2469"/>
    <cellStyle name="40% - Accent1 4 2 2 2 2" xfId="4350"/>
    <cellStyle name="40% - Accent1 4 2 2 3" xfId="3506"/>
    <cellStyle name="40% - Accent1 4 2 2 4" xfId="1610"/>
    <cellStyle name="40% - Accent1 4 2 3" xfId="2043"/>
    <cellStyle name="40% - Accent1 4 2 3 2" xfId="3928"/>
    <cellStyle name="40% - Accent1 4 2 4" xfId="3083"/>
    <cellStyle name="40% - Accent1 4 2 5" xfId="1185"/>
    <cellStyle name="40% - Accent1 4 3" xfId="376"/>
    <cellStyle name="40% - Accent1 4 3 2" xfId="833"/>
    <cellStyle name="40% - Accent1 4 3 2 2" xfId="2540"/>
    <cellStyle name="40% - Accent1 4 3 2 2 2" xfId="4421"/>
    <cellStyle name="40% - Accent1 4 3 2 3" xfId="3577"/>
    <cellStyle name="40% - Accent1 4 3 2 4" xfId="1681"/>
    <cellStyle name="40% - Accent1 4 3 3" xfId="2114"/>
    <cellStyle name="40% - Accent1 4 3 3 2" xfId="3999"/>
    <cellStyle name="40% - Accent1 4 3 4" xfId="3154"/>
    <cellStyle name="40% - Accent1 4 3 5" xfId="1256"/>
    <cellStyle name="40% - Accent1 4 4" xfId="482"/>
    <cellStyle name="40% - Accent1 4 4 2" xfId="939"/>
    <cellStyle name="40% - Accent1 4 4 2 2" xfId="2644"/>
    <cellStyle name="40% - Accent1 4 4 2 2 2" xfId="4525"/>
    <cellStyle name="40% - Accent1 4 4 2 3" xfId="3681"/>
    <cellStyle name="40% - Accent1 4 4 2 4" xfId="1785"/>
    <cellStyle name="40% - Accent1 4 4 3" xfId="2218"/>
    <cellStyle name="40% - Accent1 4 4 3 2" xfId="4103"/>
    <cellStyle name="40% - Accent1 4 4 4" xfId="3258"/>
    <cellStyle name="40% - Accent1 4 4 5" xfId="1360"/>
    <cellStyle name="40% - Accent1 4 5" xfId="233"/>
    <cellStyle name="40% - Accent1 4 5 2" xfId="690"/>
    <cellStyle name="40% - Accent1 4 5 2 2" xfId="2398"/>
    <cellStyle name="40% - Accent1 4 5 2 2 2" xfId="4279"/>
    <cellStyle name="40% - Accent1 4 5 2 3" xfId="3435"/>
    <cellStyle name="40% - Accent1 4 5 2 4" xfId="1539"/>
    <cellStyle name="40% - Accent1 4 5 3" xfId="1972"/>
    <cellStyle name="40% - Accent1 4 5 3 2" xfId="3857"/>
    <cellStyle name="40% - Accent1 4 5 4" xfId="3012"/>
    <cellStyle name="40% - Accent1 4 5 5" xfId="1114"/>
    <cellStyle name="40% - Accent1 4 6" xfId="590"/>
    <cellStyle name="40% - Accent1 4 6 2" xfId="2317"/>
    <cellStyle name="40% - Accent1 4 6 2 2" xfId="4199"/>
    <cellStyle name="40% - Accent1 4 6 3" xfId="3355"/>
    <cellStyle name="40% - Accent1 4 6 4" xfId="1459"/>
    <cellStyle name="40% - Accent1 4 7" xfId="1891"/>
    <cellStyle name="40% - Accent1 4 7 2" xfId="3777"/>
    <cellStyle name="40% - Accent1 4 8" xfId="2932"/>
    <cellStyle name="40% - Accent1 4 9" xfId="1034"/>
    <cellStyle name="40% - Accent1 5" xfId="126"/>
    <cellStyle name="40% - Accent1 5 2" xfId="327"/>
    <cellStyle name="40% - Accent1 5 2 2" xfId="784"/>
    <cellStyle name="40% - Accent1 5 2 2 2" xfId="2491"/>
    <cellStyle name="40% - Accent1 5 2 2 2 2" xfId="4372"/>
    <cellStyle name="40% - Accent1 5 2 2 3" xfId="3528"/>
    <cellStyle name="40% - Accent1 5 2 2 4" xfId="1632"/>
    <cellStyle name="40% - Accent1 5 2 3" xfId="2065"/>
    <cellStyle name="40% - Accent1 5 2 3 2" xfId="3950"/>
    <cellStyle name="40% - Accent1 5 2 4" xfId="3105"/>
    <cellStyle name="40% - Accent1 5 2 5" xfId="1207"/>
    <cellStyle name="40% - Accent1 5 3" xfId="398"/>
    <cellStyle name="40% - Accent1 5 3 2" xfId="855"/>
    <cellStyle name="40% - Accent1 5 3 2 2" xfId="2562"/>
    <cellStyle name="40% - Accent1 5 3 2 2 2" xfId="4443"/>
    <cellStyle name="40% - Accent1 5 3 2 3" xfId="3599"/>
    <cellStyle name="40% - Accent1 5 3 2 4" xfId="1703"/>
    <cellStyle name="40% - Accent1 5 3 3" xfId="2136"/>
    <cellStyle name="40% - Accent1 5 3 3 2" xfId="4021"/>
    <cellStyle name="40% - Accent1 5 3 4" xfId="3176"/>
    <cellStyle name="40% - Accent1 5 3 5" xfId="1278"/>
    <cellStyle name="40% - Accent1 5 4" xfId="504"/>
    <cellStyle name="40% - Accent1 5 4 2" xfId="961"/>
    <cellStyle name="40% - Accent1 5 4 2 2" xfId="2666"/>
    <cellStyle name="40% - Accent1 5 4 2 2 2" xfId="4547"/>
    <cellStyle name="40% - Accent1 5 4 2 3" xfId="3703"/>
    <cellStyle name="40% - Accent1 5 4 2 4" xfId="1807"/>
    <cellStyle name="40% - Accent1 5 4 3" xfId="2240"/>
    <cellStyle name="40% - Accent1 5 4 3 2" xfId="4125"/>
    <cellStyle name="40% - Accent1 5 4 4" xfId="3280"/>
    <cellStyle name="40% - Accent1 5 4 5" xfId="1382"/>
    <cellStyle name="40% - Accent1 5 5" xfId="255"/>
    <cellStyle name="40% - Accent1 5 5 2" xfId="712"/>
    <cellStyle name="40% - Accent1 5 5 2 2" xfId="2420"/>
    <cellStyle name="40% - Accent1 5 5 2 2 2" xfId="4301"/>
    <cellStyle name="40% - Accent1 5 5 2 3" xfId="3457"/>
    <cellStyle name="40% - Accent1 5 5 2 4" xfId="1561"/>
    <cellStyle name="40% - Accent1 5 5 3" xfId="1994"/>
    <cellStyle name="40% - Accent1 5 5 3 2" xfId="3879"/>
    <cellStyle name="40% - Accent1 5 5 4" xfId="3034"/>
    <cellStyle name="40% - Accent1 5 5 5" xfId="1136"/>
    <cellStyle name="40% - Accent1 5 6" xfId="591"/>
    <cellStyle name="40% - Accent1 5 6 2" xfId="2318"/>
    <cellStyle name="40% - Accent1 5 6 2 2" xfId="4200"/>
    <cellStyle name="40% - Accent1 5 6 3" xfId="3356"/>
    <cellStyle name="40% - Accent1 5 6 4" xfId="1460"/>
    <cellStyle name="40% - Accent1 5 7" xfId="1892"/>
    <cellStyle name="40% - Accent1 5 7 2" xfId="3778"/>
    <cellStyle name="40% - Accent1 5 8" xfId="2933"/>
    <cellStyle name="40% - Accent1 5 9" xfId="1035"/>
    <cellStyle name="40% - Accent1 6" xfId="271"/>
    <cellStyle name="40% - Accent1 6 2" xfId="448"/>
    <cellStyle name="40% - Accent1 6 2 2" xfId="905"/>
    <cellStyle name="40% - Accent1 6 2 2 2" xfId="2611"/>
    <cellStyle name="40% - Accent1 6 2 2 2 2" xfId="4492"/>
    <cellStyle name="40% - Accent1 6 2 2 3" xfId="3648"/>
    <cellStyle name="40% - Accent1 6 2 2 4" xfId="1752"/>
    <cellStyle name="40% - Accent1 6 2 3" xfId="2185"/>
    <cellStyle name="40% - Accent1 6 2 3 2" xfId="4070"/>
    <cellStyle name="40% - Accent1 6 2 4" xfId="3225"/>
    <cellStyle name="40% - Accent1 6 2 5" xfId="1327"/>
    <cellStyle name="40% - Accent1 6 3" xfId="728"/>
    <cellStyle name="40% - Accent1 6 3 2" xfId="2436"/>
    <cellStyle name="40% - Accent1 6 3 2 2" xfId="4317"/>
    <cellStyle name="40% - Accent1 6 3 3" xfId="3473"/>
    <cellStyle name="40% - Accent1 6 3 4" xfId="1577"/>
    <cellStyle name="40% - Accent1 6 4" xfId="2010"/>
    <cellStyle name="40% - Accent1 6 4 2" xfId="3895"/>
    <cellStyle name="40% - Accent1 6 5" xfId="3050"/>
    <cellStyle name="40% - Accent1 6 6" xfId="1152"/>
    <cellStyle name="40% - Accent1 7" xfId="343"/>
    <cellStyle name="40% - Accent1 7 2" xfId="800"/>
    <cellStyle name="40% - Accent1 7 2 2" xfId="2507"/>
    <cellStyle name="40% - Accent1 7 2 2 2" xfId="4388"/>
    <cellStyle name="40% - Accent1 7 2 3" xfId="3544"/>
    <cellStyle name="40% - Accent1 7 2 4" xfId="1648"/>
    <cellStyle name="40% - Accent1 7 3" xfId="2081"/>
    <cellStyle name="40% - Accent1 7 3 2" xfId="3966"/>
    <cellStyle name="40% - Accent1 7 4" xfId="3121"/>
    <cellStyle name="40% - Accent1 7 5" xfId="1223"/>
    <cellStyle name="40% - Accent1 8" xfId="416"/>
    <cellStyle name="40% - Accent1 8 2" xfId="873"/>
    <cellStyle name="40% - Accent1 8 2 2" xfId="2579"/>
    <cellStyle name="40% - Accent1 8 2 2 2" xfId="4460"/>
    <cellStyle name="40% - Accent1 8 2 3" xfId="3616"/>
    <cellStyle name="40% - Accent1 8 2 4" xfId="1720"/>
    <cellStyle name="40% - Accent1 8 3" xfId="2153"/>
    <cellStyle name="40% - Accent1 8 3 2" xfId="4038"/>
    <cellStyle name="40% - Accent1 8 4" xfId="3193"/>
    <cellStyle name="40% - Accent1 8 5" xfId="1295"/>
    <cellStyle name="40% - Accent1 9" xfId="521"/>
    <cellStyle name="40% - Accent1 9 2" xfId="978"/>
    <cellStyle name="40% - Accent1 9 2 2" xfId="2683"/>
    <cellStyle name="40% - Accent1 9 2 2 2" xfId="4564"/>
    <cellStyle name="40% - Accent1 9 2 3" xfId="3720"/>
    <cellStyle name="40% - Accent1 9 2 4" xfId="1824"/>
    <cellStyle name="40% - Accent1 9 3" xfId="2257"/>
    <cellStyle name="40% - Accent1 9 3 2" xfId="4142"/>
    <cellStyle name="40% - Accent1 9 4" xfId="3297"/>
    <cellStyle name="40% - Accent1 9 5" xfId="1399"/>
    <cellStyle name="40% - Accent2" xfId="25" builtinId="35" customBuiltin="1"/>
    <cellStyle name="40% - Accent2 10" xfId="201"/>
    <cellStyle name="40% - Accent2 10 2" xfId="658"/>
    <cellStyle name="40% - Accent2 10 2 2" xfId="2367"/>
    <cellStyle name="40% - Accent2 10 2 2 2" xfId="4248"/>
    <cellStyle name="40% - Accent2 10 2 3" xfId="3404"/>
    <cellStyle name="40% - Accent2 10 2 4" xfId="1508"/>
    <cellStyle name="40% - Accent2 10 3" xfId="1941"/>
    <cellStyle name="40% - Accent2 10 3 2" xfId="3826"/>
    <cellStyle name="40% - Accent2 10 4" xfId="2981"/>
    <cellStyle name="40% - Accent2 10 5" xfId="1083"/>
    <cellStyle name="40% - Accent2 11" xfId="541"/>
    <cellStyle name="40% - Accent2 11 2" xfId="2276"/>
    <cellStyle name="40% - Accent2 11 2 2" xfId="4160"/>
    <cellStyle name="40% - Accent2 11 3" xfId="3316"/>
    <cellStyle name="40% - Accent2 11 4" xfId="1419"/>
    <cellStyle name="40% - Accent2 12" xfId="1843"/>
    <cellStyle name="40% - Accent2 12 2" xfId="3738"/>
    <cellStyle name="40% - Accent2 13" xfId="2892"/>
    <cellStyle name="40% - Accent2 14" xfId="995"/>
    <cellStyle name="40% - Accent2 2" xfId="54"/>
    <cellStyle name="40% - Accent2 3" xfId="128"/>
    <cellStyle name="40% - Accent2 3 2" xfId="293"/>
    <cellStyle name="40% - Accent2 3 2 2" xfId="470"/>
    <cellStyle name="40% - Accent2 3 2 2 2" xfId="927"/>
    <cellStyle name="40% - Accent2 3 2 2 2 2" xfId="2632"/>
    <cellStyle name="40% - Accent2 3 2 2 2 2 2" xfId="4513"/>
    <cellStyle name="40% - Accent2 3 2 2 2 3" xfId="3669"/>
    <cellStyle name="40% - Accent2 3 2 2 2 4" xfId="1773"/>
    <cellStyle name="40% - Accent2 3 2 2 3" xfId="2206"/>
    <cellStyle name="40% - Accent2 3 2 2 3 2" xfId="4091"/>
    <cellStyle name="40% - Accent2 3 2 2 4" xfId="3246"/>
    <cellStyle name="40% - Accent2 3 2 2 5" xfId="1348"/>
    <cellStyle name="40% - Accent2 3 2 3" xfId="750"/>
    <cellStyle name="40% - Accent2 3 2 3 2" xfId="2457"/>
    <cellStyle name="40% - Accent2 3 2 3 2 2" xfId="4338"/>
    <cellStyle name="40% - Accent2 3 2 3 3" xfId="3494"/>
    <cellStyle name="40% - Accent2 3 2 3 4" xfId="1598"/>
    <cellStyle name="40% - Accent2 3 2 4" xfId="2031"/>
    <cellStyle name="40% - Accent2 3 2 4 2" xfId="3916"/>
    <cellStyle name="40% - Accent2 3 2 5" xfId="3071"/>
    <cellStyle name="40% - Accent2 3 2 6" xfId="1173"/>
    <cellStyle name="40% - Accent2 3 3" xfId="364"/>
    <cellStyle name="40% - Accent2 3 3 2" xfId="821"/>
    <cellStyle name="40% - Accent2 3 3 2 2" xfId="2528"/>
    <cellStyle name="40% - Accent2 3 3 2 2 2" xfId="4409"/>
    <cellStyle name="40% - Accent2 3 3 2 3" xfId="3565"/>
    <cellStyle name="40% - Accent2 3 3 2 4" xfId="1669"/>
    <cellStyle name="40% - Accent2 3 3 3" xfId="2102"/>
    <cellStyle name="40% - Accent2 3 3 3 2" xfId="3987"/>
    <cellStyle name="40% - Accent2 3 3 4" xfId="3142"/>
    <cellStyle name="40% - Accent2 3 3 5" xfId="1244"/>
    <cellStyle name="40% - Accent2 3 4" xfId="437"/>
    <cellStyle name="40% - Accent2 3 4 2" xfId="894"/>
    <cellStyle name="40% - Accent2 3 4 2 2" xfId="2600"/>
    <cellStyle name="40% - Accent2 3 4 2 2 2" xfId="4481"/>
    <cellStyle name="40% - Accent2 3 4 2 3" xfId="3637"/>
    <cellStyle name="40% - Accent2 3 4 2 4" xfId="1741"/>
    <cellStyle name="40% - Accent2 3 4 3" xfId="2174"/>
    <cellStyle name="40% - Accent2 3 4 3 2" xfId="4059"/>
    <cellStyle name="40% - Accent2 3 4 4" xfId="3214"/>
    <cellStyle name="40% - Accent2 3 4 5" xfId="1316"/>
    <cellStyle name="40% - Accent2 3 5" xfId="221"/>
    <cellStyle name="40% - Accent2 3 5 2" xfId="678"/>
    <cellStyle name="40% - Accent2 3 5 2 2" xfId="2386"/>
    <cellStyle name="40% - Accent2 3 5 2 2 2" xfId="4267"/>
    <cellStyle name="40% - Accent2 3 5 2 3" xfId="3423"/>
    <cellStyle name="40% - Accent2 3 5 2 4" xfId="1527"/>
    <cellStyle name="40% - Accent2 3 5 3" xfId="1960"/>
    <cellStyle name="40% - Accent2 3 5 3 2" xfId="3845"/>
    <cellStyle name="40% - Accent2 3 5 4" xfId="3000"/>
    <cellStyle name="40% - Accent2 3 5 5" xfId="1102"/>
    <cellStyle name="40% - Accent2 3 6" xfId="593"/>
    <cellStyle name="40% - Accent2 3 6 2" xfId="2320"/>
    <cellStyle name="40% - Accent2 3 6 2 2" xfId="4202"/>
    <cellStyle name="40% - Accent2 3 6 3" xfId="3358"/>
    <cellStyle name="40% - Accent2 3 6 4" xfId="1462"/>
    <cellStyle name="40% - Accent2 3 7" xfId="1894"/>
    <cellStyle name="40% - Accent2 3 7 2" xfId="3780"/>
    <cellStyle name="40% - Accent2 3 8" xfId="2935"/>
    <cellStyle name="40% - Accent2 3 9" xfId="1037"/>
    <cellStyle name="40% - Accent2 4" xfId="129"/>
    <cellStyle name="40% - Accent2 4 2" xfId="307"/>
    <cellStyle name="40% - Accent2 4 2 2" xfId="764"/>
    <cellStyle name="40% - Accent2 4 2 2 2" xfId="2471"/>
    <cellStyle name="40% - Accent2 4 2 2 2 2" xfId="4352"/>
    <cellStyle name="40% - Accent2 4 2 2 3" xfId="3508"/>
    <cellStyle name="40% - Accent2 4 2 2 4" xfId="1612"/>
    <cellStyle name="40% - Accent2 4 2 3" xfId="2045"/>
    <cellStyle name="40% - Accent2 4 2 3 2" xfId="3930"/>
    <cellStyle name="40% - Accent2 4 2 4" xfId="3085"/>
    <cellStyle name="40% - Accent2 4 2 5" xfId="1187"/>
    <cellStyle name="40% - Accent2 4 3" xfId="378"/>
    <cellStyle name="40% - Accent2 4 3 2" xfId="835"/>
    <cellStyle name="40% - Accent2 4 3 2 2" xfId="2542"/>
    <cellStyle name="40% - Accent2 4 3 2 2 2" xfId="4423"/>
    <cellStyle name="40% - Accent2 4 3 2 3" xfId="3579"/>
    <cellStyle name="40% - Accent2 4 3 2 4" xfId="1683"/>
    <cellStyle name="40% - Accent2 4 3 3" xfId="2116"/>
    <cellStyle name="40% - Accent2 4 3 3 2" xfId="4001"/>
    <cellStyle name="40% - Accent2 4 3 4" xfId="3156"/>
    <cellStyle name="40% - Accent2 4 3 5" xfId="1258"/>
    <cellStyle name="40% - Accent2 4 4" xfId="484"/>
    <cellStyle name="40% - Accent2 4 4 2" xfId="941"/>
    <cellStyle name="40% - Accent2 4 4 2 2" xfId="2646"/>
    <cellStyle name="40% - Accent2 4 4 2 2 2" xfId="4527"/>
    <cellStyle name="40% - Accent2 4 4 2 3" xfId="3683"/>
    <cellStyle name="40% - Accent2 4 4 2 4" xfId="1787"/>
    <cellStyle name="40% - Accent2 4 4 3" xfId="2220"/>
    <cellStyle name="40% - Accent2 4 4 3 2" xfId="4105"/>
    <cellStyle name="40% - Accent2 4 4 4" xfId="3260"/>
    <cellStyle name="40% - Accent2 4 4 5" xfId="1362"/>
    <cellStyle name="40% - Accent2 4 5" xfId="235"/>
    <cellStyle name="40% - Accent2 4 5 2" xfId="692"/>
    <cellStyle name="40% - Accent2 4 5 2 2" xfId="2400"/>
    <cellStyle name="40% - Accent2 4 5 2 2 2" xfId="4281"/>
    <cellStyle name="40% - Accent2 4 5 2 3" xfId="3437"/>
    <cellStyle name="40% - Accent2 4 5 2 4" xfId="1541"/>
    <cellStyle name="40% - Accent2 4 5 3" xfId="1974"/>
    <cellStyle name="40% - Accent2 4 5 3 2" xfId="3859"/>
    <cellStyle name="40% - Accent2 4 5 4" xfId="3014"/>
    <cellStyle name="40% - Accent2 4 5 5" xfId="1116"/>
    <cellStyle name="40% - Accent2 4 6" xfId="594"/>
    <cellStyle name="40% - Accent2 4 6 2" xfId="2321"/>
    <cellStyle name="40% - Accent2 4 6 2 2" xfId="4203"/>
    <cellStyle name="40% - Accent2 4 6 3" xfId="3359"/>
    <cellStyle name="40% - Accent2 4 6 4" xfId="1463"/>
    <cellStyle name="40% - Accent2 4 7" xfId="1895"/>
    <cellStyle name="40% - Accent2 4 7 2" xfId="3781"/>
    <cellStyle name="40% - Accent2 4 8" xfId="2936"/>
    <cellStyle name="40% - Accent2 4 9" xfId="1038"/>
    <cellStyle name="40% - Accent2 5" xfId="130"/>
    <cellStyle name="40% - Accent2 5 2" xfId="329"/>
    <cellStyle name="40% - Accent2 5 2 2" xfId="786"/>
    <cellStyle name="40% - Accent2 5 2 2 2" xfId="2493"/>
    <cellStyle name="40% - Accent2 5 2 2 2 2" xfId="4374"/>
    <cellStyle name="40% - Accent2 5 2 2 3" xfId="3530"/>
    <cellStyle name="40% - Accent2 5 2 2 4" xfId="1634"/>
    <cellStyle name="40% - Accent2 5 2 3" xfId="2067"/>
    <cellStyle name="40% - Accent2 5 2 3 2" xfId="3952"/>
    <cellStyle name="40% - Accent2 5 2 4" xfId="3107"/>
    <cellStyle name="40% - Accent2 5 2 5" xfId="1209"/>
    <cellStyle name="40% - Accent2 5 3" xfId="400"/>
    <cellStyle name="40% - Accent2 5 3 2" xfId="857"/>
    <cellStyle name="40% - Accent2 5 3 2 2" xfId="2564"/>
    <cellStyle name="40% - Accent2 5 3 2 2 2" xfId="4445"/>
    <cellStyle name="40% - Accent2 5 3 2 3" xfId="3601"/>
    <cellStyle name="40% - Accent2 5 3 2 4" xfId="1705"/>
    <cellStyle name="40% - Accent2 5 3 3" xfId="2138"/>
    <cellStyle name="40% - Accent2 5 3 3 2" xfId="4023"/>
    <cellStyle name="40% - Accent2 5 3 4" xfId="3178"/>
    <cellStyle name="40% - Accent2 5 3 5" xfId="1280"/>
    <cellStyle name="40% - Accent2 5 4" xfId="506"/>
    <cellStyle name="40% - Accent2 5 4 2" xfId="963"/>
    <cellStyle name="40% - Accent2 5 4 2 2" xfId="2668"/>
    <cellStyle name="40% - Accent2 5 4 2 2 2" xfId="4549"/>
    <cellStyle name="40% - Accent2 5 4 2 3" xfId="3705"/>
    <cellStyle name="40% - Accent2 5 4 2 4" xfId="1809"/>
    <cellStyle name="40% - Accent2 5 4 3" xfId="2242"/>
    <cellStyle name="40% - Accent2 5 4 3 2" xfId="4127"/>
    <cellStyle name="40% - Accent2 5 4 4" xfId="3282"/>
    <cellStyle name="40% - Accent2 5 4 5" xfId="1384"/>
    <cellStyle name="40% - Accent2 5 5" xfId="257"/>
    <cellStyle name="40% - Accent2 5 5 2" xfId="714"/>
    <cellStyle name="40% - Accent2 5 5 2 2" xfId="2422"/>
    <cellStyle name="40% - Accent2 5 5 2 2 2" xfId="4303"/>
    <cellStyle name="40% - Accent2 5 5 2 3" xfId="3459"/>
    <cellStyle name="40% - Accent2 5 5 2 4" xfId="1563"/>
    <cellStyle name="40% - Accent2 5 5 3" xfId="1996"/>
    <cellStyle name="40% - Accent2 5 5 3 2" xfId="3881"/>
    <cellStyle name="40% - Accent2 5 5 4" xfId="3036"/>
    <cellStyle name="40% - Accent2 5 5 5" xfId="1138"/>
    <cellStyle name="40% - Accent2 5 6" xfId="595"/>
    <cellStyle name="40% - Accent2 5 6 2" xfId="2322"/>
    <cellStyle name="40% - Accent2 5 6 2 2" xfId="4204"/>
    <cellStyle name="40% - Accent2 5 6 3" xfId="3360"/>
    <cellStyle name="40% - Accent2 5 6 4" xfId="1464"/>
    <cellStyle name="40% - Accent2 5 7" xfId="1896"/>
    <cellStyle name="40% - Accent2 5 7 2" xfId="3782"/>
    <cellStyle name="40% - Accent2 5 8" xfId="2937"/>
    <cellStyle name="40% - Accent2 5 9" xfId="1039"/>
    <cellStyle name="40% - Accent2 6" xfId="273"/>
    <cellStyle name="40% - Accent2 6 2" xfId="450"/>
    <cellStyle name="40% - Accent2 6 2 2" xfId="907"/>
    <cellStyle name="40% - Accent2 6 2 2 2" xfId="2613"/>
    <cellStyle name="40% - Accent2 6 2 2 2 2" xfId="4494"/>
    <cellStyle name="40% - Accent2 6 2 2 3" xfId="3650"/>
    <cellStyle name="40% - Accent2 6 2 2 4" xfId="1754"/>
    <cellStyle name="40% - Accent2 6 2 3" xfId="2187"/>
    <cellStyle name="40% - Accent2 6 2 3 2" xfId="4072"/>
    <cellStyle name="40% - Accent2 6 2 4" xfId="3227"/>
    <cellStyle name="40% - Accent2 6 2 5" xfId="1329"/>
    <cellStyle name="40% - Accent2 6 3" xfId="730"/>
    <cellStyle name="40% - Accent2 6 3 2" xfId="2438"/>
    <cellStyle name="40% - Accent2 6 3 2 2" xfId="4319"/>
    <cellStyle name="40% - Accent2 6 3 3" xfId="3475"/>
    <cellStyle name="40% - Accent2 6 3 4" xfId="1579"/>
    <cellStyle name="40% - Accent2 6 4" xfId="2012"/>
    <cellStyle name="40% - Accent2 6 4 2" xfId="3897"/>
    <cellStyle name="40% - Accent2 6 5" xfId="3052"/>
    <cellStyle name="40% - Accent2 6 6" xfId="1154"/>
    <cellStyle name="40% - Accent2 7" xfId="345"/>
    <cellStyle name="40% - Accent2 7 2" xfId="802"/>
    <cellStyle name="40% - Accent2 7 2 2" xfId="2509"/>
    <cellStyle name="40% - Accent2 7 2 2 2" xfId="4390"/>
    <cellStyle name="40% - Accent2 7 2 3" xfId="3546"/>
    <cellStyle name="40% - Accent2 7 2 4" xfId="1650"/>
    <cellStyle name="40% - Accent2 7 3" xfId="2083"/>
    <cellStyle name="40% - Accent2 7 3 2" xfId="3968"/>
    <cellStyle name="40% - Accent2 7 4" xfId="3123"/>
    <cellStyle name="40% - Accent2 7 5" xfId="1225"/>
    <cellStyle name="40% - Accent2 8" xfId="418"/>
    <cellStyle name="40% - Accent2 8 2" xfId="875"/>
    <cellStyle name="40% - Accent2 8 2 2" xfId="2581"/>
    <cellStyle name="40% - Accent2 8 2 2 2" xfId="4462"/>
    <cellStyle name="40% - Accent2 8 2 3" xfId="3618"/>
    <cellStyle name="40% - Accent2 8 2 4" xfId="1722"/>
    <cellStyle name="40% - Accent2 8 3" xfId="2155"/>
    <cellStyle name="40% - Accent2 8 3 2" xfId="4040"/>
    <cellStyle name="40% - Accent2 8 4" xfId="3195"/>
    <cellStyle name="40% - Accent2 8 5" xfId="1297"/>
    <cellStyle name="40% - Accent2 9" xfId="523"/>
    <cellStyle name="40% - Accent2 9 2" xfId="980"/>
    <cellStyle name="40% - Accent2 9 2 2" xfId="2685"/>
    <cellStyle name="40% - Accent2 9 2 2 2" xfId="4566"/>
    <cellStyle name="40% - Accent2 9 2 3" xfId="3722"/>
    <cellStyle name="40% - Accent2 9 2 4" xfId="1826"/>
    <cellStyle name="40% - Accent2 9 3" xfId="2259"/>
    <cellStyle name="40% - Accent2 9 3 2" xfId="4144"/>
    <cellStyle name="40% - Accent2 9 4" xfId="3299"/>
    <cellStyle name="40% - Accent2 9 5" xfId="1401"/>
    <cellStyle name="40% - Accent3" xfId="29" builtinId="39" customBuiltin="1"/>
    <cellStyle name="40% - Accent3 10" xfId="203"/>
    <cellStyle name="40% - Accent3 10 2" xfId="660"/>
    <cellStyle name="40% - Accent3 10 2 2" xfId="2369"/>
    <cellStyle name="40% - Accent3 10 2 2 2" xfId="4250"/>
    <cellStyle name="40% - Accent3 10 2 3" xfId="3406"/>
    <cellStyle name="40% - Accent3 10 2 4" xfId="1510"/>
    <cellStyle name="40% - Accent3 10 3" xfId="1943"/>
    <cellStyle name="40% - Accent3 10 3 2" xfId="3828"/>
    <cellStyle name="40% - Accent3 10 4" xfId="2983"/>
    <cellStyle name="40% - Accent3 10 5" xfId="1085"/>
    <cellStyle name="40% - Accent3 11" xfId="543"/>
    <cellStyle name="40% - Accent3 11 2" xfId="2278"/>
    <cellStyle name="40% - Accent3 11 2 2" xfId="4162"/>
    <cellStyle name="40% - Accent3 11 3" xfId="3318"/>
    <cellStyle name="40% - Accent3 11 4" xfId="1421"/>
    <cellStyle name="40% - Accent3 12" xfId="1845"/>
    <cellStyle name="40% - Accent3 12 2" xfId="3740"/>
    <cellStyle name="40% - Accent3 13" xfId="2894"/>
    <cellStyle name="40% - Accent3 14" xfId="997"/>
    <cellStyle name="40% - Accent3 2" xfId="55"/>
    <cellStyle name="40% - Accent3 3" xfId="132"/>
    <cellStyle name="40% - Accent3 3 2" xfId="295"/>
    <cellStyle name="40% - Accent3 3 2 2" xfId="472"/>
    <cellStyle name="40% - Accent3 3 2 2 2" xfId="929"/>
    <cellStyle name="40% - Accent3 3 2 2 2 2" xfId="2634"/>
    <cellStyle name="40% - Accent3 3 2 2 2 2 2" xfId="4515"/>
    <cellStyle name="40% - Accent3 3 2 2 2 3" xfId="3671"/>
    <cellStyle name="40% - Accent3 3 2 2 2 4" xfId="1775"/>
    <cellStyle name="40% - Accent3 3 2 2 3" xfId="2208"/>
    <cellStyle name="40% - Accent3 3 2 2 3 2" xfId="4093"/>
    <cellStyle name="40% - Accent3 3 2 2 4" xfId="3248"/>
    <cellStyle name="40% - Accent3 3 2 2 5" xfId="1350"/>
    <cellStyle name="40% - Accent3 3 2 3" xfId="752"/>
    <cellStyle name="40% - Accent3 3 2 3 2" xfId="2459"/>
    <cellStyle name="40% - Accent3 3 2 3 2 2" xfId="4340"/>
    <cellStyle name="40% - Accent3 3 2 3 3" xfId="3496"/>
    <cellStyle name="40% - Accent3 3 2 3 4" xfId="1600"/>
    <cellStyle name="40% - Accent3 3 2 4" xfId="2033"/>
    <cellStyle name="40% - Accent3 3 2 4 2" xfId="3918"/>
    <cellStyle name="40% - Accent3 3 2 5" xfId="3073"/>
    <cellStyle name="40% - Accent3 3 2 6" xfId="1175"/>
    <cellStyle name="40% - Accent3 3 3" xfId="366"/>
    <cellStyle name="40% - Accent3 3 3 2" xfId="823"/>
    <cellStyle name="40% - Accent3 3 3 2 2" xfId="2530"/>
    <cellStyle name="40% - Accent3 3 3 2 2 2" xfId="4411"/>
    <cellStyle name="40% - Accent3 3 3 2 3" xfId="3567"/>
    <cellStyle name="40% - Accent3 3 3 2 4" xfId="1671"/>
    <cellStyle name="40% - Accent3 3 3 3" xfId="2104"/>
    <cellStyle name="40% - Accent3 3 3 3 2" xfId="3989"/>
    <cellStyle name="40% - Accent3 3 3 4" xfId="3144"/>
    <cellStyle name="40% - Accent3 3 3 5" xfId="1246"/>
    <cellStyle name="40% - Accent3 3 4" xfId="439"/>
    <cellStyle name="40% - Accent3 3 4 2" xfId="896"/>
    <cellStyle name="40% - Accent3 3 4 2 2" xfId="2602"/>
    <cellStyle name="40% - Accent3 3 4 2 2 2" xfId="4483"/>
    <cellStyle name="40% - Accent3 3 4 2 3" xfId="3639"/>
    <cellStyle name="40% - Accent3 3 4 2 4" xfId="1743"/>
    <cellStyle name="40% - Accent3 3 4 3" xfId="2176"/>
    <cellStyle name="40% - Accent3 3 4 3 2" xfId="4061"/>
    <cellStyle name="40% - Accent3 3 4 4" xfId="3216"/>
    <cellStyle name="40% - Accent3 3 4 5" xfId="1318"/>
    <cellStyle name="40% - Accent3 3 5" xfId="223"/>
    <cellStyle name="40% - Accent3 3 5 2" xfId="680"/>
    <cellStyle name="40% - Accent3 3 5 2 2" xfId="2388"/>
    <cellStyle name="40% - Accent3 3 5 2 2 2" xfId="4269"/>
    <cellStyle name="40% - Accent3 3 5 2 3" xfId="3425"/>
    <cellStyle name="40% - Accent3 3 5 2 4" xfId="1529"/>
    <cellStyle name="40% - Accent3 3 5 3" xfId="1962"/>
    <cellStyle name="40% - Accent3 3 5 3 2" xfId="3847"/>
    <cellStyle name="40% - Accent3 3 5 4" xfId="3002"/>
    <cellStyle name="40% - Accent3 3 5 5" xfId="1104"/>
    <cellStyle name="40% - Accent3 3 6" xfId="597"/>
    <cellStyle name="40% - Accent3 3 6 2" xfId="2324"/>
    <cellStyle name="40% - Accent3 3 6 2 2" xfId="4206"/>
    <cellStyle name="40% - Accent3 3 6 3" xfId="3362"/>
    <cellStyle name="40% - Accent3 3 6 4" xfId="1466"/>
    <cellStyle name="40% - Accent3 3 7" xfId="1898"/>
    <cellStyle name="40% - Accent3 3 7 2" xfId="3784"/>
    <cellStyle name="40% - Accent3 3 8" xfId="2939"/>
    <cellStyle name="40% - Accent3 3 9" xfId="1041"/>
    <cellStyle name="40% - Accent3 4" xfId="133"/>
    <cellStyle name="40% - Accent3 4 2" xfId="309"/>
    <cellStyle name="40% - Accent3 4 2 2" xfId="766"/>
    <cellStyle name="40% - Accent3 4 2 2 2" xfId="2473"/>
    <cellStyle name="40% - Accent3 4 2 2 2 2" xfId="4354"/>
    <cellStyle name="40% - Accent3 4 2 2 3" xfId="3510"/>
    <cellStyle name="40% - Accent3 4 2 2 4" xfId="1614"/>
    <cellStyle name="40% - Accent3 4 2 3" xfId="2047"/>
    <cellStyle name="40% - Accent3 4 2 3 2" xfId="3932"/>
    <cellStyle name="40% - Accent3 4 2 4" xfId="3087"/>
    <cellStyle name="40% - Accent3 4 2 5" xfId="1189"/>
    <cellStyle name="40% - Accent3 4 3" xfId="380"/>
    <cellStyle name="40% - Accent3 4 3 2" xfId="837"/>
    <cellStyle name="40% - Accent3 4 3 2 2" xfId="2544"/>
    <cellStyle name="40% - Accent3 4 3 2 2 2" xfId="4425"/>
    <cellStyle name="40% - Accent3 4 3 2 3" xfId="3581"/>
    <cellStyle name="40% - Accent3 4 3 2 4" xfId="1685"/>
    <cellStyle name="40% - Accent3 4 3 3" xfId="2118"/>
    <cellStyle name="40% - Accent3 4 3 3 2" xfId="4003"/>
    <cellStyle name="40% - Accent3 4 3 4" xfId="3158"/>
    <cellStyle name="40% - Accent3 4 3 5" xfId="1260"/>
    <cellStyle name="40% - Accent3 4 4" xfId="486"/>
    <cellStyle name="40% - Accent3 4 4 2" xfId="943"/>
    <cellStyle name="40% - Accent3 4 4 2 2" xfId="2648"/>
    <cellStyle name="40% - Accent3 4 4 2 2 2" xfId="4529"/>
    <cellStyle name="40% - Accent3 4 4 2 3" xfId="3685"/>
    <cellStyle name="40% - Accent3 4 4 2 4" xfId="1789"/>
    <cellStyle name="40% - Accent3 4 4 3" xfId="2222"/>
    <cellStyle name="40% - Accent3 4 4 3 2" xfId="4107"/>
    <cellStyle name="40% - Accent3 4 4 4" xfId="3262"/>
    <cellStyle name="40% - Accent3 4 4 5" xfId="1364"/>
    <cellStyle name="40% - Accent3 4 5" xfId="237"/>
    <cellStyle name="40% - Accent3 4 5 2" xfId="694"/>
    <cellStyle name="40% - Accent3 4 5 2 2" xfId="2402"/>
    <cellStyle name="40% - Accent3 4 5 2 2 2" xfId="4283"/>
    <cellStyle name="40% - Accent3 4 5 2 3" xfId="3439"/>
    <cellStyle name="40% - Accent3 4 5 2 4" xfId="1543"/>
    <cellStyle name="40% - Accent3 4 5 3" xfId="1976"/>
    <cellStyle name="40% - Accent3 4 5 3 2" xfId="3861"/>
    <cellStyle name="40% - Accent3 4 5 4" xfId="3016"/>
    <cellStyle name="40% - Accent3 4 5 5" xfId="1118"/>
    <cellStyle name="40% - Accent3 4 6" xfId="598"/>
    <cellStyle name="40% - Accent3 4 6 2" xfId="2325"/>
    <cellStyle name="40% - Accent3 4 6 2 2" xfId="4207"/>
    <cellStyle name="40% - Accent3 4 6 3" xfId="3363"/>
    <cellStyle name="40% - Accent3 4 6 4" xfId="1467"/>
    <cellStyle name="40% - Accent3 4 7" xfId="1899"/>
    <cellStyle name="40% - Accent3 4 7 2" xfId="3785"/>
    <cellStyle name="40% - Accent3 4 8" xfId="2940"/>
    <cellStyle name="40% - Accent3 4 9" xfId="1042"/>
    <cellStyle name="40% - Accent3 5" xfId="134"/>
    <cellStyle name="40% - Accent3 5 2" xfId="331"/>
    <cellStyle name="40% - Accent3 5 2 2" xfId="788"/>
    <cellStyle name="40% - Accent3 5 2 2 2" xfId="2495"/>
    <cellStyle name="40% - Accent3 5 2 2 2 2" xfId="4376"/>
    <cellStyle name="40% - Accent3 5 2 2 3" xfId="3532"/>
    <cellStyle name="40% - Accent3 5 2 2 4" xfId="1636"/>
    <cellStyle name="40% - Accent3 5 2 3" xfId="2069"/>
    <cellStyle name="40% - Accent3 5 2 3 2" xfId="3954"/>
    <cellStyle name="40% - Accent3 5 2 4" xfId="3109"/>
    <cellStyle name="40% - Accent3 5 2 5" xfId="1211"/>
    <cellStyle name="40% - Accent3 5 3" xfId="402"/>
    <cellStyle name="40% - Accent3 5 3 2" xfId="859"/>
    <cellStyle name="40% - Accent3 5 3 2 2" xfId="2566"/>
    <cellStyle name="40% - Accent3 5 3 2 2 2" xfId="4447"/>
    <cellStyle name="40% - Accent3 5 3 2 3" xfId="3603"/>
    <cellStyle name="40% - Accent3 5 3 2 4" xfId="1707"/>
    <cellStyle name="40% - Accent3 5 3 3" xfId="2140"/>
    <cellStyle name="40% - Accent3 5 3 3 2" xfId="4025"/>
    <cellStyle name="40% - Accent3 5 3 4" xfId="3180"/>
    <cellStyle name="40% - Accent3 5 3 5" xfId="1282"/>
    <cellStyle name="40% - Accent3 5 4" xfId="508"/>
    <cellStyle name="40% - Accent3 5 4 2" xfId="965"/>
    <cellStyle name="40% - Accent3 5 4 2 2" xfId="2670"/>
    <cellStyle name="40% - Accent3 5 4 2 2 2" xfId="4551"/>
    <cellStyle name="40% - Accent3 5 4 2 3" xfId="3707"/>
    <cellStyle name="40% - Accent3 5 4 2 4" xfId="1811"/>
    <cellStyle name="40% - Accent3 5 4 3" xfId="2244"/>
    <cellStyle name="40% - Accent3 5 4 3 2" xfId="4129"/>
    <cellStyle name="40% - Accent3 5 4 4" xfId="3284"/>
    <cellStyle name="40% - Accent3 5 4 5" xfId="1386"/>
    <cellStyle name="40% - Accent3 5 5" xfId="259"/>
    <cellStyle name="40% - Accent3 5 5 2" xfId="716"/>
    <cellStyle name="40% - Accent3 5 5 2 2" xfId="2424"/>
    <cellStyle name="40% - Accent3 5 5 2 2 2" xfId="4305"/>
    <cellStyle name="40% - Accent3 5 5 2 3" xfId="3461"/>
    <cellStyle name="40% - Accent3 5 5 2 4" xfId="1565"/>
    <cellStyle name="40% - Accent3 5 5 3" xfId="1998"/>
    <cellStyle name="40% - Accent3 5 5 3 2" xfId="3883"/>
    <cellStyle name="40% - Accent3 5 5 4" xfId="3038"/>
    <cellStyle name="40% - Accent3 5 5 5" xfId="1140"/>
    <cellStyle name="40% - Accent3 5 6" xfId="599"/>
    <cellStyle name="40% - Accent3 5 6 2" xfId="2326"/>
    <cellStyle name="40% - Accent3 5 6 2 2" xfId="4208"/>
    <cellStyle name="40% - Accent3 5 6 3" xfId="3364"/>
    <cellStyle name="40% - Accent3 5 6 4" xfId="1468"/>
    <cellStyle name="40% - Accent3 5 7" xfId="1900"/>
    <cellStyle name="40% - Accent3 5 7 2" xfId="3786"/>
    <cellStyle name="40% - Accent3 5 8" xfId="2941"/>
    <cellStyle name="40% - Accent3 5 9" xfId="1043"/>
    <cellStyle name="40% - Accent3 6" xfId="135"/>
    <cellStyle name="40% - Accent3 6 2" xfId="452"/>
    <cellStyle name="40% - Accent3 6 2 2" xfId="909"/>
    <cellStyle name="40% - Accent3 6 2 2 2" xfId="2615"/>
    <cellStyle name="40% - Accent3 6 2 2 2 2" xfId="4496"/>
    <cellStyle name="40% - Accent3 6 2 2 3" xfId="3652"/>
    <cellStyle name="40% - Accent3 6 2 2 4" xfId="1756"/>
    <cellStyle name="40% - Accent3 6 2 3" xfId="2189"/>
    <cellStyle name="40% - Accent3 6 2 3 2" xfId="4074"/>
    <cellStyle name="40% - Accent3 6 2 4" xfId="3229"/>
    <cellStyle name="40% - Accent3 6 2 5" xfId="1331"/>
    <cellStyle name="40% - Accent3 6 3" xfId="275"/>
    <cellStyle name="40% - Accent3 6 3 2" xfId="732"/>
    <cellStyle name="40% - Accent3 6 3 2 2" xfId="2440"/>
    <cellStyle name="40% - Accent3 6 3 2 2 2" xfId="4321"/>
    <cellStyle name="40% - Accent3 6 3 2 3" xfId="3477"/>
    <cellStyle name="40% - Accent3 6 3 2 4" xfId="1581"/>
    <cellStyle name="40% - Accent3 6 3 3" xfId="2014"/>
    <cellStyle name="40% - Accent3 6 3 3 2" xfId="3899"/>
    <cellStyle name="40% - Accent3 6 3 4" xfId="3054"/>
    <cellStyle name="40% - Accent3 6 3 5" xfId="1156"/>
    <cellStyle name="40% - Accent3 6 4" xfId="600"/>
    <cellStyle name="40% - Accent3 6 4 2" xfId="2327"/>
    <cellStyle name="40% - Accent3 6 4 2 2" xfId="4209"/>
    <cellStyle name="40% - Accent3 6 4 3" xfId="3365"/>
    <cellStyle name="40% - Accent3 6 4 4" xfId="1469"/>
    <cellStyle name="40% - Accent3 6 5" xfId="1901"/>
    <cellStyle name="40% - Accent3 6 5 2" xfId="3787"/>
    <cellStyle name="40% - Accent3 6 6" xfId="2942"/>
    <cellStyle name="40% - Accent3 6 7" xfId="1044"/>
    <cellStyle name="40% - Accent3 7" xfId="347"/>
    <cellStyle name="40% - Accent3 7 2" xfId="804"/>
    <cellStyle name="40% - Accent3 7 2 2" xfId="2511"/>
    <cellStyle name="40% - Accent3 7 2 2 2" xfId="4392"/>
    <cellStyle name="40% - Accent3 7 2 3" xfId="3548"/>
    <cellStyle name="40% - Accent3 7 2 4" xfId="1652"/>
    <cellStyle name="40% - Accent3 7 3" xfId="2085"/>
    <cellStyle name="40% - Accent3 7 3 2" xfId="3970"/>
    <cellStyle name="40% - Accent3 7 4" xfId="3125"/>
    <cellStyle name="40% - Accent3 7 5" xfId="1227"/>
    <cellStyle name="40% - Accent3 8" xfId="420"/>
    <cellStyle name="40% - Accent3 8 2" xfId="877"/>
    <cellStyle name="40% - Accent3 8 2 2" xfId="2583"/>
    <cellStyle name="40% - Accent3 8 2 2 2" xfId="4464"/>
    <cellStyle name="40% - Accent3 8 2 3" xfId="3620"/>
    <cellStyle name="40% - Accent3 8 2 4" xfId="1724"/>
    <cellStyle name="40% - Accent3 8 3" xfId="2157"/>
    <cellStyle name="40% - Accent3 8 3 2" xfId="4042"/>
    <cellStyle name="40% - Accent3 8 4" xfId="3197"/>
    <cellStyle name="40% - Accent3 8 5" xfId="1299"/>
    <cellStyle name="40% - Accent3 9" xfId="525"/>
    <cellStyle name="40% - Accent3 9 2" xfId="982"/>
    <cellStyle name="40% - Accent3 9 2 2" xfId="2687"/>
    <cellStyle name="40% - Accent3 9 2 2 2" xfId="4568"/>
    <cellStyle name="40% - Accent3 9 2 3" xfId="3724"/>
    <cellStyle name="40% - Accent3 9 2 4" xfId="1828"/>
    <cellStyle name="40% - Accent3 9 3" xfId="2261"/>
    <cellStyle name="40% - Accent3 9 3 2" xfId="4146"/>
    <cellStyle name="40% - Accent3 9 4" xfId="3301"/>
    <cellStyle name="40% - Accent3 9 5" xfId="1403"/>
    <cellStyle name="40% - Accent4" xfId="33" builtinId="43" customBuiltin="1"/>
    <cellStyle name="40% - Accent4 10" xfId="205"/>
    <cellStyle name="40% - Accent4 10 2" xfId="662"/>
    <cellStyle name="40% - Accent4 10 2 2" xfId="2371"/>
    <cellStyle name="40% - Accent4 10 2 2 2" xfId="4252"/>
    <cellStyle name="40% - Accent4 10 2 3" xfId="3408"/>
    <cellStyle name="40% - Accent4 10 2 4" xfId="1512"/>
    <cellStyle name="40% - Accent4 10 3" xfId="1945"/>
    <cellStyle name="40% - Accent4 10 3 2" xfId="3830"/>
    <cellStyle name="40% - Accent4 10 4" xfId="2985"/>
    <cellStyle name="40% - Accent4 10 5" xfId="1087"/>
    <cellStyle name="40% - Accent4 11" xfId="545"/>
    <cellStyle name="40% - Accent4 11 2" xfId="2280"/>
    <cellStyle name="40% - Accent4 11 2 2" xfId="4164"/>
    <cellStyle name="40% - Accent4 11 3" xfId="3320"/>
    <cellStyle name="40% - Accent4 11 4" xfId="1423"/>
    <cellStyle name="40% - Accent4 12" xfId="1847"/>
    <cellStyle name="40% - Accent4 12 2" xfId="3742"/>
    <cellStyle name="40% - Accent4 13" xfId="2896"/>
    <cellStyle name="40% - Accent4 14" xfId="999"/>
    <cellStyle name="40% - Accent4 2" xfId="56"/>
    <cellStyle name="40% - Accent4 3" xfId="136"/>
    <cellStyle name="40% - Accent4 3 2" xfId="297"/>
    <cellStyle name="40% - Accent4 3 2 2" xfId="474"/>
    <cellStyle name="40% - Accent4 3 2 2 2" xfId="931"/>
    <cellStyle name="40% - Accent4 3 2 2 2 2" xfId="2636"/>
    <cellStyle name="40% - Accent4 3 2 2 2 2 2" xfId="4517"/>
    <cellStyle name="40% - Accent4 3 2 2 2 3" xfId="3673"/>
    <cellStyle name="40% - Accent4 3 2 2 2 4" xfId="1777"/>
    <cellStyle name="40% - Accent4 3 2 2 3" xfId="2210"/>
    <cellStyle name="40% - Accent4 3 2 2 3 2" xfId="4095"/>
    <cellStyle name="40% - Accent4 3 2 2 4" xfId="3250"/>
    <cellStyle name="40% - Accent4 3 2 2 5" xfId="1352"/>
    <cellStyle name="40% - Accent4 3 2 3" xfId="754"/>
    <cellStyle name="40% - Accent4 3 2 3 2" xfId="2461"/>
    <cellStyle name="40% - Accent4 3 2 3 2 2" xfId="4342"/>
    <cellStyle name="40% - Accent4 3 2 3 3" xfId="3498"/>
    <cellStyle name="40% - Accent4 3 2 3 4" xfId="1602"/>
    <cellStyle name="40% - Accent4 3 2 4" xfId="2035"/>
    <cellStyle name="40% - Accent4 3 2 4 2" xfId="3920"/>
    <cellStyle name="40% - Accent4 3 2 5" xfId="3075"/>
    <cellStyle name="40% - Accent4 3 2 6" xfId="1177"/>
    <cellStyle name="40% - Accent4 3 3" xfId="368"/>
    <cellStyle name="40% - Accent4 3 3 2" xfId="825"/>
    <cellStyle name="40% - Accent4 3 3 2 2" xfId="2532"/>
    <cellStyle name="40% - Accent4 3 3 2 2 2" xfId="4413"/>
    <cellStyle name="40% - Accent4 3 3 2 3" xfId="3569"/>
    <cellStyle name="40% - Accent4 3 3 2 4" xfId="1673"/>
    <cellStyle name="40% - Accent4 3 3 3" xfId="2106"/>
    <cellStyle name="40% - Accent4 3 3 3 2" xfId="3991"/>
    <cellStyle name="40% - Accent4 3 3 4" xfId="3146"/>
    <cellStyle name="40% - Accent4 3 3 5" xfId="1248"/>
    <cellStyle name="40% - Accent4 3 4" xfId="441"/>
    <cellStyle name="40% - Accent4 3 4 2" xfId="898"/>
    <cellStyle name="40% - Accent4 3 4 2 2" xfId="2604"/>
    <cellStyle name="40% - Accent4 3 4 2 2 2" xfId="4485"/>
    <cellStyle name="40% - Accent4 3 4 2 3" xfId="3641"/>
    <cellStyle name="40% - Accent4 3 4 2 4" xfId="1745"/>
    <cellStyle name="40% - Accent4 3 4 3" xfId="2178"/>
    <cellStyle name="40% - Accent4 3 4 3 2" xfId="4063"/>
    <cellStyle name="40% - Accent4 3 4 4" xfId="3218"/>
    <cellStyle name="40% - Accent4 3 4 5" xfId="1320"/>
    <cellStyle name="40% - Accent4 3 5" xfId="225"/>
    <cellStyle name="40% - Accent4 3 5 2" xfId="682"/>
    <cellStyle name="40% - Accent4 3 5 2 2" xfId="2390"/>
    <cellStyle name="40% - Accent4 3 5 2 2 2" xfId="4271"/>
    <cellStyle name="40% - Accent4 3 5 2 3" xfId="3427"/>
    <cellStyle name="40% - Accent4 3 5 2 4" xfId="1531"/>
    <cellStyle name="40% - Accent4 3 5 3" xfId="1964"/>
    <cellStyle name="40% - Accent4 3 5 3 2" xfId="3849"/>
    <cellStyle name="40% - Accent4 3 5 4" xfId="3004"/>
    <cellStyle name="40% - Accent4 3 5 5" xfId="1106"/>
    <cellStyle name="40% - Accent4 3 6" xfId="601"/>
    <cellStyle name="40% - Accent4 3 6 2" xfId="2328"/>
    <cellStyle name="40% - Accent4 3 6 2 2" xfId="4210"/>
    <cellStyle name="40% - Accent4 3 6 3" xfId="3366"/>
    <cellStyle name="40% - Accent4 3 6 4" xfId="1470"/>
    <cellStyle name="40% - Accent4 3 7" xfId="1902"/>
    <cellStyle name="40% - Accent4 3 7 2" xfId="3788"/>
    <cellStyle name="40% - Accent4 3 8" xfId="2943"/>
    <cellStyle name="40% - Accent4 3 9" xfId="1045"/>
    <cellStyle name="40% - Accent4 4" xfId="137"/>
    <cellStyle name="40% - Accent4 4 2" xfId="311"/>
    <cellStyle name="40% - Accent4 4 2 2" xfId="768"/>
    <cellStyle name="40% - Accent4 4 2 2 2" xfId="2475"/>
    <cellStyle name="40% - Accent4 4 2 2 2 2" xfId="4356"/>
    <cellStyle name="40% - Accent4 4 2 2 3" xfId="3512"/>
    <cellStyle name="40% - Accent4 4 2 2 4" xfId="1616"/>
    <cellStyle name="40% - Accent4 4 2 3" xfId="2049"/>
    <cellStyle name="40% - Accent4 4 2 3 2" xfId="3934"/>
    <cellStyle name="40% - Accent4 4 2 4" xfId="3089"/>
    <cellStyle name="40% - Accent4 4 2 5" xfId="1191"/>
    <cellStyle name="40% - Accent4 4 3" xfId="382"/>
    <cellStyle name="40% - Accent4 4 3 2" xfId="839"/>
    <cellStyle name="40% - Accent4 4 3 2 2" xfId="2546"/>
    <cellStyle name="40% - Accent4 4 3 2 2 2" xfId="4427"/>
    <cellStyle name="40% - Accent4 4 3 2 3" xfId="3583"/>
    <cellStyle name="40% - Accent4 4 3 2 4" xfId="1687"/>
    <cellStyle name="40% - Accent4 4 3 3" xfId="2120"/>
    <cellStyle name="40% - Accent4 4 3 3 2" xfId="4005"/>
    <cellStyle name="40% - Accent4 4 3 4" xfId="3160"/>
    <cellStyle name="40% - Accent4 4 3 5" xfId="1262"/>
    <cellStyle name="40% - Accent4 4 4" xfId="488"/>
    <cellStyle name="40% - Accent4 4 4 2" xfId="945"/>
    <cellStyle name="40% - Accent4 4 4 2 2" xfId="2650"/>
    <cellStyle name="40% - Accent4 4 4 2 2 2" xfId="4531"/>
    <cellStyle name="40% - Accent4 4 4 2 3" xfId="3687"/>
    <cellStyle name="40% - Accent4 4 4 2 4" xfId="1791"/>
    <cellStyle name="40% - Accent4 4 4 3" xfId="2224"/>
    <cellStyle name="40% - Accent4 4 4 3 2" xfId="4109"/>
    <cellStyle name="40% - Accent4 4 4 4" xfId="3264"/>
    <cellStyle name="40% - Accent4 4 4 5" xfId="1366"/>
    <cellStyle name="40% - Accent4 4 5" xfId="239"/>
    <cellStyle name="40% - Accent4 4 5 2" xfId="696"/>
    <cellStyle name="40% - Accent4 4 5 2 2" xfId="2404"/>
    <cellStyle name="40% - Accent4 4 5 2 2 2" xfId="4285"/>
    <cellStyle name="40% - Accent4 4 5 2 3" xfId="3441"/>
    <cellStyle name="40% - Accent4 4 5 2 4" xfId="1545"/>
    <cellStyle name="40% - Accent4 4 5 3" xfId="1978"/>
    <cellStyle name="40% - Accent4 4 5 3 2" xfId="3863"/>
    <cellStyle name="40% - Accent4 4 5 4" xfId="3018"/>
    <cellStyle name="40% - Accent4 4 5 5" xfId="1120"/>
    <cellStyle name="40% - Accent4 4 6" xfId="602"/>
    <cellStyle name="40% - Accent4 4 6 2" xfId="2329"/>
    <cellStyle name="40% - Accent4 4 6 2 2" xfId="4211"/>
    <cellStyle name="40% - Accent4 4 6 3" xfId="3367"/>
    <cellStyle name="40% - Accent4 4 6 4" xfId="1471"/>
    <cellStyle name="40% - Accent4 4 7" xfId="1903"/>
    <cellStyle name="40% - Accent4 4 7 2" xfId="3789"/>
    <cellStyle name="40% - Accent4 4 8" xfId="2944"/>
    <cellStyle name="40% - Accent4 4 9" xfId="1046"/>
    <cellStyle name="40% - Accent4 5" xfId="138"/>
    <cellStyle name="40% - Accent4 5 2" xfId="333"/>
    <cellStyle name="40% - Accent4 5 2 2" xfId="790"/>
    <cellStyle name="40% - Accent4 5 2 2 2" xfId="2497"/>
    <cellStyle name="40% - Accent4 5 2 2 2 2" xfId="4378"/>
    <cellStyle name="40% - Accent4 5 2 2 3" xfId="3534"/>
    <cellStyle name="40% - Accent4 5 2 2 4" xfId="1638"/>
    <cellStyle name="40% - Accent4 5 2 3" xfId="2071"/>
    <cellStyle name="40% - Accent4 5 2 3 2" xfId="3956"/>
    <cellStyle name="40% - Accent4 5 2 4" xfId="3111"/>
    <cellStyle name="40% - Accent4 5 2 5" xfId="1213"/>
    <cellStyle name="40% - Accent4 5 3" xfId="404"/>
    <cellStyle name="40% - Accent4 5 3 2" xfId="861"/>
    <cellStyle name="40% - Accent4 5 3 2 2" xfId="2568"/>
    <cellStyle name="40% - Accent4 5 3 2 2 2" xfId="4449"/>
    <cellStyle name="40% - Accent4 5 3 2 3" xfId="3605"/>
    <cellStyle name="40% - Accent4 5 3 2 4" xfId="1709"/>
    <cellStyle name="40% - Accent4 5 3 3" xfId="2142"/>
    <cellStyle name="40% - Accent4 5 3 3 2" xfId="4027"/>
    <cellStyle name="40% - Accent4 5 3 4" xfId="3182"/>
    <cellStyle name="40% - Accent4 5 3 5" xfId="1284"/>
    <cellStyle name="40% - Accent4 5 4" xfId="510"/>
    <cellStyle name="40% - Accent4 5 4 2" xfId="967"/>
    <cellStyle name="40% - Accent4 5 4 2 2" xfId="2672"/>
    <cellStyle name="40% - Accent4 5 4 2 2 2" xfId="4553"/>
    <cellStyle name="40% - Accent4 5 4 2 3" xfId="3709"/>
    <cellStyle name="40% - Accent4 5 4 2 4" xfId="1813"/>
    <cellStyle name="40% - Accent4 5 4 3" xfId="2246"/>
    <cellStyle name="40% - Accent4 5 4 3 2" xfId="4131"/>
    <cellStyle name="40% - Accent4 5 4 4" xfId="3286"/>
    <cellStyle name="40% - Accent4 5 4 5" xfId="1388"/>
    <cellStyle name="40% - Accent4 5 5" xfId="261"/>
    <cellStyle name="40% - Accent4 5 5 2" xfId="718"/>
    <cellStyle name="40% - Accent4 5 5 2 2" xfId="2426"/>
    <cellStyle name="40% - Accent4 5 5 2 2 2" xfId="4307"/>
    <cellStyle name="40% - Accent4 5 5 2 3" xfId="3463"/>
    <cellStyle name="40% - Accent4 5 5 2 4" xfId="1567"/>
    <cellStyle name="40% - Accent4 5 5 3" xfId="2000"/>
    <cellStyle name="40% - Accent4 5 5 3 2" xfId="3885"/>
    <cellStyle name="40% - Accent4 5 5 4" xfId="3040"/>
    <cellStyle name="40% - Accent4 5 5 5" xfId="1142"/>
    <cellStyle name="40% - Accent4 5 6" xfId="603"/>
    <cellStyle name="40% - Accent4 5 6 2" xfId="2330"/>
    <cellStyle name="40% - Accent4 5 6 2 2" xfId="4212"/>
    <cellStyle name="40% - Accent4 5 6 3" xfId="3368"/>
    <cellStyle name="40% - Accent4 5 6 4" xfId="1472"/>
    <cellStyle name="40% - Accent4 5 7" xfId="1904"/>
    <cellStyle name="40% - Accent4 5 7 2" xfId="3790"/>
    <cellStyle name="40% - Accent4 5 8" xfId="2945"/>
    <cellStyle name="40% - Accent4 5 9" xfId="1047"/>
    <cellStyle name="40% - Accent4 6" xfId="277"/>
    <cellStyle name="40% - Accent4 6 2" xfId="454"/>
    <cellStyle name="40% - Accent4 6 2 2" xfId="911"/>
    <cellStyle name="40% - Accent4 6 2 2 2" xfId="2617"/>
    <cellStyle name="40% - Accent4 6 2 2 2 2" xfId="4498"/>
    <cellStyle name="40% - Accent4 6 2 2 3" xfId="3654"/>
    <cellStyle name="40% - Accent4 6 2 2 4" xfId="1758"/>
    <cellStyle name="40% - Accent4 6 2 3" xfId="2191"/>
    <cellStyle name="40% - Accent4 6 2 3 2" xfId="4076"/>
    <cellStyle name="40% - Accent4 6 2 4" xfId="3231"/>
    <cellStyle name="40% - Accent4 6 2 5" xfId="1333"/>
    <cellStyle name="40% - Accent4 6 3" xfId="734"/>
    <cellStyle name="40% - Accent4 6 3 2" xfId="2442"/>
    <cellStyle name="40% - Accent4 6 3 2 2" xfId="4323"/>
    <cellStyle name="40% - Accent4 6 3 3" xfId="3479"/>
    <cellStyle name="40% - Accent4 6 3 4" xfId="1583"/>
    <cellStyle name="40% - Accent4 6 4" xfId="2016"/>
    <cellStyle name="40% - Accent4 6 4 2" xfId="3901"/>
    <cellStyle name="40% - Accent4 6 5" xfId="3056"/>
    <cellStyle name="40% - Accent4 6 6" xfId="1158"/>
    <cellStyle name="40% - Accent4 7" xfId="349"/>
    <cellStyle name="40% - Accent4 7 2" xfId="806"/>
    <cellStyle name="40% - Accent4 7 2 2" xfId="2513"/>
    <cellStyle name="40% - Accent4 7 2 2 2" xfId="4394"/>
    <cellStyle name="40% - Accent4 7 2 3" xfId="3550"/>
    <cellStyle name="40% - Accent4 7 2 4" xfId="1654"/>
    <cellStyle name="40% - Accent4 7 3" xfId="2087"/>
    <cellStyle name="40% - Accent4 7 3 2" xfId="3972"/>
    <cellStyle name="40% - Accent4 7 4" xfId="3127"/>
    <cellStyle name="40% - Accent4 7 5" xfId="1229"/>
    <cellStyle name="40% - Accent4 8" xfId="422"/>
    <cellStyle name="40% - Accent4 8 2" xfId="879"/>
    <cellStyle name="40% - Accent4 8 2 2" xfId="2585"/>
    <cellStyle name="40% - Accent4 8 2 2 2" xfId="4466"/>
    <cellStyle name="40% - Accent4 8 2 3" xfId="3622"/>
    <cellStyle name="40% - Accent4 8 2 4" xfId="1726"/>
    <cellStyle name="40% - Accent4 8 3" xfId="2159"/>
    <cellStyle name="40% - Accent4 8 3 2" xfId="4044"/>
    <cellStyle name="40% - Accent4 8 4" xfId="3199"/>
    <cellStyle name="40% - Accent4 8 5" xfId="1301"/>
    <cellStyle name="40% - Accent4 9" xfId="527"/>
    <cellStyle name="40% - Accent4 9 2" xfId="984"/>
    <cellStyle name="40% - Accent4 9 2 2" xfId="2689"/>
    <cellStyle name="40% - Accent4 9 2 2 2" xfId="4570"/>
    <cellStyle name="40% - Accent4 9 2 3" xfId="3726"/>
    <cellStyle name="40% - Accent4 9 2 4" xfId="1830"/>
    <cellStyle name="40% - Accent4 9 3" xfId="2263"/>
    <cellStyle name="40% - Accent4 9 3 2" xfId="4148"/>
    <cellStyle name="40% - Accent4 9 4" xfId="3303"/>
    <cellStyle name="40% - Accent4 9 5" xfId="1405"/>
    <cellStyle name="40% - Accent5" xfId="37" builtinId="47" customBuiltin="1"/>
    <cellStyle name="40% - Accent5 10" xfId="207"/>
    <cellStyle name="40% - Accent5 10 2" xfId="664"/>
    <cellStyle name="40% - Accent5 10 2 2" xfId="2373"/>
    <cellStyle name="40% - Accent5 10 2 2 2" xfId="4254"/>
    <cellStyle name="40% - Accent5 10 2 3" xfId="3410"/>
    <cellStyle name="40% - Accent5 10 2 4" xfId="1514"/>
    <cellStyle name="40% - Accent5 10 3" xfId="1947"/>
    <cellStyle name="40% - Accent5 10 3 2" xfId="3832"/>
    <cellStyle name="40% - Accent5 10 4" xfId="2987"/>
    <cellStyle name="40% - Accent5 10 5" xfId="1089"/>
    <cellStyle name="40% - Accent5 11" xfId="547"/>
    <cellStyle name="40% - Accent5 11 2" xfId="2282"/>
    <cellStyle name="40% - Accent5 11 2 2" xfId="4166"/>
    <cellStyle name="40% - Accent5 11 3" xfId="3322"/>
    <cellStyle name="40% - Accent5 11 4" xfId="1425"/>
    <cellStyle name="40% - Accent5 12" xfId="1849"/>
    <cellStyle name="40% - Accent5 12 2" xfId="3744"/>
    <cellStyle name="40% - Accent5 13" xfId="2898"/>
    <cellStyle name="40% - Accent5 14" xfId="1001"/>
    <cellStyle name="40% - Accent5 2" xfId="57"/>
    <cellStyle name="40% - Accent5 3" xfId="139"/>
    <cellStyle name="40% - Accent5 3 2" xfId="299"/>
    <cellStyle name="40% - Accent5 3 2 2" xfId="476"/>
    <cellStyle name="40% - Accent5 3 2 2 2" xfId="933"/>
    <cellStyle name="40% - Accent5 3 2 2 2 2" xfId="2638"/>
    <cellStyle name="40% - Accent5 3 2 2 2 2 2" xfId="4519"/>
    <cellStyle name="40% - Accent5 3 2 2 2 3" xfId="3675"/>
    <cellStyle name="40% - Accent5 3 2 2 2 4" xfId="1779"/>
    <cellStyle name="40% - Accent5 3 2 2 3" xfId="2212"/>
    <cellStyle name="40% - Accent5 3 2 2 3 2" xfId="4097"/>
    <cellStyle name="40% - Accent5 3 2 2 4" xfId="3252"/>
    <cellStyle name="40% - Accent5 3 2 2 5" xfId="1354"/>
    <cellStyle name="40% - Accent5 3 2 3" xfId="756"/>
    <cellStyle name="40% - Accent5 3 2 3 2" xfId="2463"/>
    <cellStyle name="40% - Accent5 3 2 3 2 2" xfId="4344"/>
    <cellStyle name="40% - Accent5 3 2 3 3" xfId="3500"/>
    <cellStyle name="40% - Accent5 3 2 3 4" xfId="1604"/>
    <cellStyle name="40% - Accent5 3 2 4" xfId="2037"/>
    <cellStyle name="40% - Accent5 3 2 4 2" xfId="3922"/>
    <cellStyle name="40% - Accent5 3 2 5" xfId="3077"/>
    <cellStyle name="40% - Accent5 3 2 6" xfId="1179"/>
    <cellStyle name="40% - Accent5 3 3" xfId="370"/>
    <cellStyle name="40% - Accent5 3 3 2" xfId="827"/>
    <cellStyle name="40% - Accent5 3 3 2 2" xfId="2534"/>
    <cellStyle name="40% - Accent5 3 3 2 2 2" xfId="4415"/>
    <cellStyle name="40% - Accent5 3 3 2 3" xfId="3571"/>
    <cellStyle name="40% - Accent5 3 3 2 4" xfId="1675"/>
    <cellStyle name="40% - Accent5 3 3 3" xfId="2108"/>
    <cellStyle name="40% - Accent5 3 3 3 2" xfId="3993"/>
    <cellStyle name="40% - Accent5 3 3 4" xfId="3148"/>
    <cellStyle name="40% - Accent5 3 3 5" xfId="1250"/>
    <cellStyle name="40% - Accent5 3 4" xfId="443"/>
    <cellStyle name="40% - Accent5 3 4 2" xfId="900"/>
    <cellStyle name="40% - Accent5 3 4 2 2" xfId="2606"/>
    <cellStyle name="40% - Accent5 3 4 2 2 2" xfId="4487"/>
    <cellStyle name="40% - Accent5 3 4 2 3" xfId="3643"/>
    <cellStyle name="40% - Accent5 3 4 2 4" xfId="1747"/>
    <cellStyle name="40% - Accent5 3 4 3" xfId="2180"/>
    <cellStyle name="40% - Accent5 3 4 3 2" xfId="4065"/>
    <cellStyle name="40% - Accent5 3 4 4" xfId="3220"/>
    <cellStyle name="40% - Accent5 3 4 5" xfId="1322"/>
    <cellStyle name="40% - Accent5 3 5" xfId="227"/>
    <cellStyle name="40% - Accent5 3 5 2" xfId="684"/>
    <cellStyle name="40% - Accent5 3 5 2 2" xfId="2392"/>
    <cellStyle name="40% - Accent5 3 5 2 2 2" xfId="4273"/>
    <cellStyle name="40% - Accent5 3 5 2 3" xfId="3429"/>
    <cellStyle name="40% - Accent5 3 5 2 4" xfId="1533"/>
    <cellStyle name="40% - Accent5 3 5 3" xfId="1966"/>
    <cellStyle name="40% - Accent5 3 5 3 2" xfId="3851"/>
    <cellStyle name="40% - Accent5 3 5 4" xfId="3006"/>
    <cellStyle name="40% - Accent5 3 5 5" xfId="1108"/>
    <cellStyle name="40% - Accent5 3 6" xfId="604"/>
    <cellStyle name="40% - Accent5 3 6 2" xfId="2331"/>
    <cellStyle name="40% - Accent5 3 6 2 2" xfId="4213"/>
    <cellStyle name="40% - Accent5 3 6 3" xfId="3369"/>
    <cellStyle name="40% - Accent5 3 6 4" xfId="1473"/>
    <cellStyle name="40% - Accent5 3 7" xfId="1905"/>
    <cellStyle name="40% - Accent5 3 7 2" xfId="3791"/>
    <cellStyle name="40% - Accent5 3 8" xfId="2946"/>
    <cellStyle name="40% - Accent5 3 9" xfId="1048"/>
    <cellStyle name="40% - Accent5 4" xfId="140"/>
    <cellStyle name="40% - Accent5 4 2" xfId="313"/>
    <cellStyle name="40% - Accent5 4 2 2" xfId="770"/>
    <cellStyle name="40% - Accent5 4 2 2 2" xfId="2477"/>
    <cellStyle name="40% - Accent5 4 2 2 2 2" xfId="4358"/>
    <cellStyle name="40% - Accent5 4 2 2 3" xfId="3514"/>
    <cellStyle name="40% - Accent5 4 2 2 4" xfId="1618"/>
    <cellStyle name="40% - Accent5 4 2 3" xfId="2051"/>
    <cellStyle name="40% - Accent5 4 2 3 2" xfId="3936"/>
    <cellStyle name="40% - Accent5 4 2 4" xfId="3091"/>
    <cellStyle name="40% - Accent5 4 2 5" xfId="1193"/>
    <cellStyle name="40% - Accent5 4 3" xfId="384"/>
    <cellStyle name="40% - Accent5 4 3 2" xfId="841"/>
    <cellStyle name="40% - Accent5 4 3 2 2" xfId="2548"/>
    <cellStyle name="40% - Accent5 4 3 2 2 2" xfId="4429"/>
    <cellStyle name="40% - Accent5 4 3 2 3" xfId="3585"/>
    <cellStyle name="40% - Accent5 4 3 2 4" xfId="1689"/>
    <cellStyle name="40% - Accent5 4 3 3" xfId="2122"/>
    <cellStyle name="40% - Accent5 4 3 3 2" xfId="4007"/>
    <cellStyle name="40% - Accent5 4 3 4" xfId="3162"/>
    <cellStyle name="40% - Accent5 4 3 5" xfId="1264"/>
    <cellStyle name="40% - Accent5 4 4" xfId="490"/>
    <cellStyle name="40% - Accent5 4 4 2" xfId="947"/>
    <cellStyle name="40% - Accent5 4 4 2 2" xfId="2652"/>
    <cellStyle name="40% - Accent5 4 4 2 2 2" xfId="4533"/>
    <cellStyle name="40% - Accent5 4 4 2 3" xfId="3689"/>
    <cellStyle name="40% - Accent5 4 4 2 4" xfId="1793"/>
    <cellStyle name="40% - Accent5 4 4 3" xfId="2226"/>
    <cellStyle name="40% - Accent5 4 4 3 2" xfId="4111"/>
    <cellStyle name="40% - Accent5 4 4 4" xfId="3266"/>
    <cellStyle name="40% - Accent5 4 4 5" xfId="1368"/>
    <cellStyle name="40% - Accent5 4 5" xfId="241"/>
    <cellStyle name="40% - Accent5 4 5 2" xfId="698"/>
    <cellStyle name="40% - Accent5 4 5 2 2" xfId="2406"/>
    <cellStyle name="40% - Accent5 4 5 2 2 2" xfId="4287"/>
    <cellStyle name="40% - Accent5 4 5 2 3" xfId="3443"/>
    <cellStyle name="40% - Accent5 4 5 2 4" xfId="1547"/>
    <cellStyle name="40% - Accent5 4 5 3" xfId="1980"/>
    <cellStyle name="40% - Accent5 4 5 3 2" xfId="3865"/>
    <cellStyle name="40% - Accent5 4 5 4" xfId="3020"/>
    <cellStyle name="40% - Accent5 4 5 5" xfId="1122"/>
    <cellStyle name="40% - Accent5 4 6" xfId="605"/>
    <cellStyle name="40% - Accent5 4 6 2" xfId="2332"/>
    <cellStyle name="40% - Accent5 4 6 2 2" xfId="4214"/>
    <cellStyle name="40% - Accent5 4 6 3" xfId="3370"/>
    <cellStyle name="40% - Accent5 4 6 4" xfId="1474"/>
    <cellStyle name="40% - Accent5 4 7" xfId="1906"/>
    <cellStyle name="40% - Accent5 4 7 2" xfId="3792"/>
    <cellStyle name="40% - Accent5 4 8" xfId="2947"/>
    <cellStyle name="40% - Accent5 4 9" xfId="1049"/>
    <cellStyle name="40% - Accent5 5" xfId="141"/>
    <cellStyle name="40% - Accent5 5 2" xfId="335"/>
    <cellStyle name="40% - Accent5 5 2 2" xfId="792"/>
    <cellStyle name="40% - Accent5 5 2 2 2" xfId="2499"/>
    <cellStyle name="40% - Accent5 5 2 2 2 2" xfId="4380"/>
    <cellStyle name="40% - Accent5 5 2 2 3" xfId="3536"/>
    <cellStyle name="40% - Accent5 5 2 2 4" xfId="1640"/>
    <cellStyle name="40% - Accent5 5 2 3" xfId="2073"/>
    <cellStyle name="40% - Accent5 5 2 3 2" xfId="3958"/>
    <cellStyle name="40% - Accent5 5 2 4" xfId="3113"/>
    <cellStyle name="40% - Accent5 5 2 5" xfId="1215"/>
    <cellStyle name="40% - Accent5 5 3" xfId="406"/>
    <cellStyle name="40% - Accent5 5 3 2" xfId="863"/>
    <cellStyle name="40% - Accent5 5 3 2 2" xfId="2570"/>
    <cellStyle name="40% - Accent5 5 3 2 2 2" xfId="4451"/>
    <cellStyle name="40% - Accent5 5 3 2 3" xfId="3607"/>
    <cellStyle name="40% - Accent5 5 3 2 4" xfId="1711"/>
    <cellStyle name="40% - Accent5 5 3 3" xfId="2144"/>
    <cellStyle name="40% - Accent5 5 3 3 2" xfId="4029"/>
    <cellStyle name="40% - Accent5 5 3 4" xfId="3184"/>
    <cellStyle name="40% - Accent5 5 3 5" xfId="1286"/>
    <cellStyle name="40% - Accent5 5 4" xfId="512"/>
    <cellStyle name="40% - Accent5 5 4 2" xfId="969"/>
    <cellStyle name="40% - Accent5 5 4 2 2" xfId="2674"/>
    <cellStyle name="40% - Accent5 5 4 2 2 2" xfId="4555"/>
    <cellStyle name="40% - Accent5 5 4 2 3" xfId="3711"/>
    <cellStyle name="40% - Accent5 5 4 2 4" xfId="1815"/>
    <cellStyle name="40% - Accent5 5 4 3" xfId="2248"/>
    <cellStyle name="40% - Accent5 5 4 3 2" xfId="4133"/>
    <cellStyle name="40% - Accent5 5 4 4" xfId="3288"/>
    <cellStyle name="40% - Accent5 5 4 5" xfId="1390"/>
    <cellStyle name="40% - Accent5 5 5" xfId="263"/>
    <cellStyle name="40% - Accent5 5 5 2" xfId="720"/>
    <cellStyle name="40% - Accent5 5 5 2 2" xfId="2428"/>
    <cellStyle name="40% - Accent5 5 5 2 2 2" xfId="4309"/>
    <cellStyle name="40% - Accent5 5 5 2 3" xfId="3465"/>
    <cellStyle name="40% - Accent5 5 5 2 4" xfId="1569"/>
    <cellStyle name="40% - Accent5 5 5 3" xfId="2002"/>
    <cellStyle name="40% - Accent5 5 5 3 2" xfId="3887"/>
    <cellStyle name="40% - Accent5 5 5 4" xfId="3042"/>
    <cellStyle name="40% - Accent5 5 5 5" xfId="1144"/>
    <cellStyle name="40% - Accent5 5 6" xfId="606"/>
    <cellStyle name="40% - Accent5 5 6 2" xfId="2333"/>
    <cellStyle name="40% - Accent5 5 6 2 2" xfId="4215"/>
    <cellStyle name="40% - Accent5 5 6 3" xfId="3371"/>
    <cellStyle name="40% - Accent5 5 6 4" xfId="1475"/>
    <cellStyle name="40% - Accent5 5 7" xfId="1907"/>
    <cellStyle name="40% - Accent5 5 7 2" xfId="3793"/>
    <cellStyle name="40% - Accent5 5 8" xfId="2948"/>
    <cellStyle name="40% - Accent5 5 9" xfId="1050"/>
    <cellStyle name="40% - Accent5 6" xfId="279"/>
    <cellStyle name="40% - Accent5 6 2" xfId="456"/>
    <cellStyle name="40% - Accent5 6 2 2" xfId="913"/>
    <cellStyle name="40% - Accent5 6 2 2 2" xfId="2619"/>
    <cellStyle name="40% - Accent5 6 2 2 2 2" xfId="4500"/>
    <cellStyle name="40% - Accent5 6 2 2 3" xfId="3656"/>
    <cellStyle name="40% - Accent5 6 2 2 4" xfId="1760"/>
    <cellStyle name="40% - Accent5 6 2 3" xfId="2193"/>
    <cellStyle name="40% - Accent5 6 2 3 2" xfId="4078"/>
    <cellStyle name="40% - Accent5 6 2 4" xfId="3233"/>
    <cellStyle name="40% - Accent5 6 2 5" xfId="1335"/>
    <cellStyle name="40% - Accent5 6 3" xfId="736"/>
    <cellStyle name="40% - Accent5 6 3 2" xfId="2444"/>
    <cellStyle name="40% - Accent5 6 3 2 2" xfId="4325"/>
    <cellStyle name="40% - Accent5 6 3 3" xfId="3481"/>
    <cellStyle name="40% - Accent5 6 3 4" xfId="1585"/>
    <cellStyle name="40% - Accent5 6 4" xfId="2018"/>
    <cellStyle name="40% - Accent5 6 4 2" xfId="3903"/>
    <cellStyle name="40% - Accent5 6 5" xfId="3058"/>
    <cellStyle name="40% - Accent5 6 6" xfId="1160"/>
    <cellStyle name="40% - Accent5 7" xfId="351"/>
    <cellStyle name="40% - Accent5 7 2" xfId="808"/>
    <cellStyle name="40% - Accent5 7 2 2" xfId="2515"/>
    <cellStyle name="40% - Accent5 7 2 2 2" xfId="4396"/>
    <cellStyle name="40% - Accent5 7 2 3" xfId="3552"/>
    <cellStyle name="40% - Accent5 7 2 4" xfId="1656"/>
    <cellStyle name="40% - Accent5 7 3" xfId="2089"/>
    <cellStyle name="40% - Accent5 7 3 2" xfId="3974"/>
    <cellStyle name="40% - Accent5 7 4" xfId="3129"/>
    <cellStyle name="40% - Accent5 7 5" xfId="1231"/>
    <cellStyle name="40% - Accent5 8" xfId="424"/>
    <cellStyle name="40% - Accent5 8 2" xfId="881"/>
    <cellStyle name="40% - Accent5 8 2 2" xfId="2587"/>
    <cellStyle name="40% - Accent5 8 2 2 2" xfId="4468"/>
    <cellStyle name="40% - Accent5 8 2 3" xfId="3624"/>
    <cellStyle name="40% - Accent5 8 2 4" xfId="1728"/>
    <cellStyle name="40% - Accent5 8 3" xfId="2161"/>
    <cellStyle name="40% - Accent5 8 3 2" xfId="4046"/>
    <cellStyle name="40% - Accent5 8 4" xfId="3201"/>
    <cellStyle name="40% - Accent5 8 5" xfId="1303"/>
    <cellStyle name="40% - Accent5 9" xfId="529"/>
    <cellStyle name="40% - Accent5 9 2" xfId="986"/>
    <cellStyle name="40% - Accent5 9 2 2" xfId="2691"/>
    <cellStyle name="40% - Accent5 9 2 2 2" xfId="4572"/>
    <cellStyle name="40% - Accent5 9 2 3" xfId="3728"/>
    <cellStyle name="40% - Accent5 9 2 4" xfId="1832"/>
    <cellStyle name="40% - Accent5 9 3" xfId="2265"/>
    <cellStyle name="40% - Accent5 9 3 2" xfId="4150"/>
    <cellStyle name="40% - Accent5 9 4" xfId="3305"/>
    <cellStyle name="40% - Accent5 9 5" xfId="1407"/>
    <cellStyle name="40% - Accent6" xfId="41" builtinId="51" customBuiltin="1"/>
    <cellStyle name="40% - Accent6 10" xfId="209"/>
    <cellStyle name="40% - Accent6 10 2" xfId="666"/>
    <cellStyle name="40% - Accent6 10 2 2" xfId="2375"/>
    <cellStyle name="40% - Accent6 10 2 2 2" xfId="4256"/>
    <cellStyle name="40% - Accent6 10 2 3" xfId="3412"/>
    <cellStyle name="40% - Accent6 10 2 4" xfId="1516"/>
    <cellStyle name="40% - Accent6 10 3" xfId="1949"/>
    <cellStyle name="40% - Accent6 10 3 2" xfId="3834"/>
    <cellStyle name="40% - Accent6 10 4" xfId="2989"/>
    <cellStyle name="40% - Accent6 10 5" xfId="1091"/>
    <cellStyle name="40% - Accent6 11" xfId="549"/>
    <cellStyle name="40% - Accent6 11 2" xfId="2284"/>
    <cellStyle name="40% - Accent6 11 2 2" xfId="4168"/>
    <cellStyle name="40% - Accent6 11 3" xfId="3324"/>
    <cellStyle name="40% - Accent6 11 4" xfId="1427"/>
    <cellStyle name="40% - Accent6 12" xfId="1851"/>
    <cellStyle name="40% - Accent6 12 2" xfId="3746"/>
    <cellStyle name="40% - Accent6 13" xfId="2900"/>
    <cellStyle name="40% - Accent6 14" xfId="1003"/>
    <cellStyle name="40% - Accent6 2" xfId="58"/>
    <cellStyle name="40% - Accent6 3" xfId="142"/>
    <cellStyle name="40% - Accent6 3 2" xfId="301"/>
    <cellStyle name="40% - Accent6 3 2 2" xfId="478"/>
    <cellStyle name="40% - Accent6 3 2 2 2" xfId="935"/>
    <cellStyle name="40% - Accent6 3 2 2 2 2" xfId="2640"/>
    <cellStyle name="40% - Accent6 3 2 2 2 2 2" xfId="4521"/>
    <cellStyle name="40% - Accent6 3 2 2 2 3" xfId="3677"/>
    <cellStyle name="40% - Accent6 3 2 2 2 4" xfId="1781"/>
    <cellStyle name="40% - Accent6 3 2 2 3" xfId="2214"/>
    <cellStyle name="40% - Accent6 3 2 2 3 2" xfId="4099"/>
    <cellStyle name="40% - Accent6 3 2 2 4" xfId="3254"/>
    <cellStyle name="40% - Accent6 3 2 2 5" xfId="1356"/>
    <cellStyle name="40% - Accent6 3 2 3" xfId="758"/>
    <cellStyle name="40% - Accent6 3 2 3 2" xfId="2465"/>
    <cellStyle name="40% - Accent6 3 2 3 2 2" xfId="4346"/>
    <cellStyle name="40% - Accent6 3 2 3 3" xfId="3502"/>
    <cellStyle name="40% - Accent6 3 2 3 4" xfId="1606"/>
    <cellStyle name="40% - Accent6 3 2 4" xfId="2039"/>
    <cellStyle name="40% - Accent6 3 2 4 2" xfId="3924"/>
    <cellStyle name="40% - Accent6 3 2 5" xfId="3079"/>
    <cellStyle name="40% - Accent6 3 2 6" xfId="1181"/>
    <cellStyle name="40% - Accent6 3 3" xfId="372"/>
    <cellStyle name="40% - Accent6 3 3 2" xfId="829"/>
    <cellStyle name="40% - Accent6 3 3 2 2" xfId="2536"/>
    <cellStyle name="40% - Accent6 3 3 2 2 2" xfId="4417"/>
    <cellStyle name="40% - Accent6 3 3 2 3" xfId="3573"/>
    <cellStyle name="40% - Accent6 3 3 2 4" xfId="1677"/>
    <cellStyle name="40% - Accent6 3 3 3" xfId="2110"/>
    <cellStyle name="40% - Accent6 3 3 3 2" xfId="3995"/>
    <cellStyle name="40% - Accent6 3 3 4" xfId="3150"/>
    <cellStyle name="40% - Accent6 3 3 5" xfId="1252"/>
    <cellStyle name="40% - Accent6 3 4" xfId="445"/>
    <cellStyle name="40% - Accent6 3 4 2" xfId="902"/>
    <cellStyle name="40% - Accent6 3 4 2 2" xfId="2608"/>
    <cellStyle name="40% - Accent6 3 4 2 2 2" xfId="4489"/>
    <cellStyle name="40% - Accent6 3 4 2 3" xfId="3645"/>
    <cellStyle name="40% - Accent6 3 4 2 4" xfId="1749"/>
    <cellStyle name="40% - Accent6 3 4 3" xfId="2182"/>
    <cellStyle name="40% - Accent6 3 4 3 2" xfId="4067"/>
    <cellStyle name="40% - Accent6 3 4 4" xfId="3222"/>
    <cellStyle name="40% - Accent6 3 4 5" xfId="1324"/>
    <cellStyle name="40% - Accent6 3 5" xfId="229"/>
    <cellStyle name="40% - Accent6 3 5 2" xfId="686"/>
    <cellStyle name="40% - Accent6 3 5 2 2" xfId="2394"/>
    <cellStyle name="40% - Accent6 3 5 2 2 2" xfId="4275"/>
    <cellStyle name="40% - Accent6 3 5 2 3" xfId="3431"/>
    <cellStyle name="40% - Accent6 3 5 2 4" xfId="1535"/>
    <cellStyle name="40% - Accent6 3 5 3" xfId="1968"/>
    <cellStyle name="40% - Accent6 3 5 3 2" xfId="3853"/>
    <cellStyle name="40% - Accent6 3 5 4" xfId="3008"/>
    <cellStyle name="40% - Accent6 3 5 5" xfId="1110"/>
    <cellStyle name="40% - Accent6 3 6" xfId="607"/>
    <cellStyle name="40% - Accent6 3 6 2" xfId="2334"/>
    <cellStyle name="40% - Accent6 3 6 2 2" xfId="4216"/>
    <cellStyle name="40% - Accent6 3 6 3" xfId="3372"/>
    <cellStyle name="40% - Accent6 3 6 4" xfId="1476"/>
    <cellStyle name="40% - Accent6 3 7" xfId="1908"/>
    <cellStyle name="40% - Accent6 3 7 2" xfId="3794"/>
    <cellStyle name="40% - Accent6 3 8" xfId="2949"/>
    <cellStyle name="40% - Accent6 3 9" xfId="1051"/>
    <cellStyle name="40% - Accent6 4" xfId="143"/>
    <cellStyle name="40% - Accent6 4 2" xfId="315"/>
    <cellStyle name="40% - Accent6 4 2 2" xfId="772"/>
    <cellStyle name="40% - Accent6 4 2 2 2" xfId="2479"/>
    <cellStyle name="40% - Accent6 4 2 2 2 2" xfId="4360"/>
    <cellStyle name="40% - Accent6 4 2 2 3" xfId="3516"/>
    <cellStyle name="40% - Accent6 4 2 2 4" xfId="1620"/>
    <cellStyle name="40% - Accent6 4 2 3" xfId="2053"/>
    <cellStyle name="40% - Accent6 4 2 3 2" xfId="3938"/>
    <cellStyle name="40% - Accent6 4 2 4" xfId="3093"/>
    <cellStyle name="40% - Accent6 4 2 5" xfId="1195"/>
    <cellStyle name="40% - Accent6 4 3" xfId="386"/>
    <cellStyle name="40% - Accent6 4 3 2" xfId="843"/>
    <cellStyle name="40% - Accent6 4 3 2 2" xfId="2550"/>
    <cellStyle name="40% - Accent6 4 3 2 2 2" xfId="4431"/>
    <cellStyle name="40% - Accent6 4 3 2 3" xfId="3587"/>
    <cellStyle name="40% - Accent6 4 3 2 4" xfId="1691"/>
    <cellStyle name="40% - Accent6 4 3 3" xfId="2124"/>
    <cellStyle name="40% - Accent6 4 3 3 2" xfId="4009"/>
    <cellStyle name="40% - Accent6 4 3 4" xfId="3164"/>
    <cellStyle name="40% - Accent6 4 3 5" xfId="1266"/>
    <cellStyle name="40% - Accent6 4 4" xfId="492"/>
    <cellStyle name="40% - Accent6 4 4 2" xfId="949"/>
    <cellStyle name="40% - Accent6 4 4 2 2" xfId="2654"/>
    <cellStyle name="40% - Accent6 4 4 2 2 2" xfId="4535"/>
    <cellStyle name="40% - Accent6 4 4 2 3" xfId="3691"/>
    <cellStyle name="40% - Accent6 4 4 2 4" xfId="1795"/>
    <cellStyle name="40% - Accent6 4 4 3" xfId="2228"/>
    <cellStyle name="40% - Accent6 4 4 3 2" xfId="4113"/>
    <cellStyle name="40% - Accent6 4 4 4" xfId="3268"/>
    <cellStyle name="40% - Accent6 4 4 5" xfId="1370"/>
    <cellStyle name="40% - Accent6 4 5" xfId="243"/>
    <cellStyle name="40% - Accent6 4 5 2" xfId="700"/>
    <cellStyle name="40% - Accent6 4 5 2 2" xfId="2408"/>
    <cellStyle name="40% - Accent6 4 5 2 2 2" xfId="4289"/>
    <cellStyle name="40% - Accent6 4 5 2 3" xfId="3445"/>
    <cellStyle name="40% - Accent6 4 5 2 4" xfId="1549"/>
    <cellStyle name="40% - Accent6 4 5 3" xfId="1982"/>
    <cellStyle name="40% - Accent6 4 5 3 2" xfId="3867"/>
    <cellStyle name="40% - Accent6 4 5 4" xfId="3022"/>
    <cellStyle name="40% - Accent6 4 5 5" xfId="1124"/>
    <cellStyle name="40% - Accent6 4 6" xfId="608"/>
    <cellStyle name="40% - Accent6 4 6 2" xfId="2335"/>
    <cellStyle name="40% - Accent6 4 6 2 2" xfId="4217"/>
    <cellStyle name="40% - Accent6 4 6 3" xfId="3373"/>
    <cellStyle name="40% - Accent6 4 6 4" xfId="1477"/>
    <cellStyle name="40% - Accent6 4 7" xfId="1909"/>
    <cellStyle name="40% - Accent6 4 7 2" xfId="3795"/>
    <cellStyle name="40% - Accent6 4 8" xfId="2950"/>
    <cellStyle name="40% - Accent6 4 9" xfId="1052"/>
    <cellStyle name="40% - Accent6 5" xfId="144"/>
    <cellStyle name="40% - Accent6 5 2" xfId="337"/>
    <cellStyle name="40% - Accent6 5 2 2" xfId="794"/>
    <cellStyle name="40% - Accent6 5 2 2 2" xfId="2501"/>
    <cellStyle name="40% - Accent6 5 2 2 2 2" xfId="4382"/>
    <cellStyle name="40% - Accent6 5 2 2 3" xfId="3538"/>
    <cellStyle name="40% - Accent6 5 2 2 4" xfId="1642"/>
    <cellStyle name="40% - Accent6 5 2 3" xfId="2075"/>
    <cellStyle name="40% - Accent6 5 2 3 2" xfId="3960"/>
    <cellStyle name="40% - Accent6 5 2 4" xfId="3115"/>
    <cellStyle name="40% - Accent6 5 2 5" xfId="1217"/>
    <cellStyle name="40% - Accent6 5 3" xfId="408"/>
    <cellStyle name="40% - Accent6 5 3 2" xfId="865"/>
    <cellStyle name="40% - Accent6 5 3 2 2" xfId="2572"/>
    <cellStyle name="40% - Accent6 5 3 2 2 2" xfId="4453"/>
    <cellStyle name="40% - Accent6 5 3 2 3" xfId="3609"/>
    <cellStyle name="40% - Accent6 5 3 2 4" xfId="1713"/>
    <cellStyle name="40% - Accent6 5 3 3" xfId="2146"/>
    <cellStyle name="40% - Accent6 5 3 3 2" xfId="4031"/>
    <cellStyle name="40% - Accent6 5 3 4" xfId="3186"/>
    <cellStyle name="40% - Accent6 5 3 5" xfId="1288"/>
    <cellStyle name="40% - Accent6 5 4" xfId="514"/>
    <cellStyle name="40% - Accent6 5 4 2" xfId="971"/>
    <cellStyle name="40% - Accent6 5 4 2 2" xfId="2676"/>
    <cellStyle name="40% - Accent6 5 4 2 2 2" xfId="4557"/>
    <cellStyle name="40% - Accent6 5 4 2 3" xfId="3713"/>
    <cellStyle name="40% - Accent6 5 4 2 4" xfId="1817"/>
    <cellStyle name="40% - Accent6 5 4 3" xfId="2250"/>
    <cellStyle name="40% - Accent6 5 4 3 2" xfId="4135"/>
    <cellStyle name="40% - Accent6 5 4 4" xfId="3290"/>
    <cellStyle name="40% - Accent6 5 4 5" xfId="1392"/>
    <cellStyle name="40% - Accent6 5 5" xfId="265"/>
    <cellStyle name="40% - Accent6 5 5 2" xfId="722"/>
    <cellStyle name="40% - Accent6 5 5 2 2" xfId="2430"/>
    <cellStyle name="40% - Accent6 5 5 2 2 2" xfId="4311"/>
    <cellStyle name="40% - Accent6 5 5 2 3" xfId="3467"/>
    <cellStyle name="40% - Accent6 5 5 2 4" xfId="1571"/>
    <cellStyle name="40% - Accent6 5 5 3" xfId="2004"/>
    <cellStyle name="40% - Accent6 5 5 3 2" xfId="3889"/>
    <cellStyle name="40% - Accent6 5 5 4" xfId="3044"/>
    <cellStyle name="40% - Accent6 5 5 5" xfId="1146"/>
    <cellStyle name="40% - Accent6 5 6" xfId="609"/>
    <cellStyle name="40% - Accent6 5 6 2" xfId="2336"/>
    <cellStyle name="40% - Accent6 5 6 2 2" xfId="4218"/>
    <cellStyle name="40% - Accent6 5 6 3" xfId="3374"/>
    <cellStyle name="40% - Accent6 5 6 4" xfId="1478"/>
    <cellStyle name="40% - Accent6 5 7" xfId="1910"/>
    <cellStyle name="40% - Accent6 5 7 2" xfId="3796"/>
    <cellStyle name="40% - Accent6 5 8" xfId="2951"/>
    <cellStyle name="40% - Accent6 5 9" xfId="1053"/>
    <cellStyle name="40% - Accent6 6" xfId="281"/>
    <cellStyle name="40% - Accent6 6 2" xfId="458"/>
    <cellStyle name="40% - Accent6 6 2 2" xfId="915"/>
    <cellStyle name="40% - Accent6 6 2 2 2" xfId="2621"/>
    <cellStyle name="40% - Accent6 6 2 2 2 2" xfId="4502"/>
    <cellStyle name="40% - Accent6 6 2 2 3" xfId="3658"/>
    <cellStyle name="40% - Accent6 6 2 2 4" xfId="1762"/>
    <cellStyle name="40% - Accent6 6 2 3" xfId="2195"/>
    <cellStyle name="40% - Accent6 6 2 3 2" xfId="4080"/>
    <cellStyle name="40% - Accent6 6 2 4" xfId="3235"/>
    <cellStyle name="40% - Accent6 6 2 5" xfId="1337"/>
    <cellStyle name="40% - Accent6 6 3" xfId="738"/>
    <cellStyle name="40% - Accent6 6 3 2" xfId="2446"/>
    <cellStyle name="40% - Accent6 6 3 2 2" xfId="4327"/>
    <cellStyle name="40% - Accent6 6 3 3" xfId="3483"/>
    <cellStyle name="40% - Accent6 6 3 4" xfId="1587"/>
    <cellStyle name="40% - Accent6 6 4" xfId="2020"/>
    <cellStyle name="40% - Accent6 6 4 2" xfId="3905"/>
    <cellStyle name="40% - Accent6 6 5" xfId="3060"/>
    <cellStyle name="40% - Accent6 6 6" xfId="1162"/>
    <cellStyle name="40% - Accent6 7" xfId="353"/>
    <cellStyle name="40% - Accent6 7 2" xfId="810"/>
    <cellStyle name="40% - Accent6 7 2 2" xfId="2517"/>
    <cellStyle name="40% - Accent6 7 2 2 2" xfId="4398"/>
    <cellStyle name="40% - Accent6 7 2 3" xfId="3554"/>
    <cellStyle name="40% - Accent6 7 2 4" xfId="1658"/>
    <cellStyle name="40% - Accent6 7 3" xfId="2091"/>
    <cellStyle name="40% - Accent6 7 3 2" xfId="3976"/>
    <cellStyle name="40% - Accent6 7 4" xfId="3131"/>
    <cellStyle name="40% - Accent6 7 5" xfId="1233"/>
    <cellStyle name="40% - Accent6 8" xfId="426"/>
    <cellStyle name="40% - Accent6 8 2" xfId="883"/>
    <cellStyle name="40% - Accent6 8 2 2" xfId="2589"/>
    <cellStyle name="40% - Accent6 8 2 2 2" xfId="4470"/>
    <cellStyle name="40% - Accent6 8 2 3" xfId="3626"/>
    <cellStyle name="40% - Accent6 8 2 4" xfId="1730"/>
    <cellStyle name="40% - Accent6 8 3" xfId="2163"/>
    <cellStyle name="40% - Accent6 8 3 2" xfId="4048"/>
    <cellStyle name="40% - Accent6 8 4" xfId="3203"/>
    <cellStyle name="40% - Accent6 8 5" xfId="1305"/>
    <cellStyle name="40% - Accent6 9" xfId="531"/>
    <cellStyle name="40% - Accent6 9 2" xfId="988"/>
    <cellStyle name="40% - Accent6 9 2 2" xfId="2693"/>
    <cellStyle name="40% - Accent6 9 2 2 2" xfId="4574"/>
    <cellStyle name="40% - Accent6 9 2 3" xfId="3730"/>
    <cellStyle name="40% - Accent6 9 2 4" xfId="1834"/>
    <cellStyle name="40% - Accent6 9 3" xfId="2267"/>
    <cellStyle name="40% - Accent6 9 3 2" xfId="4152"/>
    <cellStyle name="40% - Accent6 9 4" xfId="3307"/>
    <cellStyle name="40% - Accent6 9 5" xfId="1409"/>
    <cellStyle name="60% - Accent1" xfId="22" builtinId="32" customBuiltin="1"/>
    <cellStyle name="60% - Accent1 2" xfId="59"/>
    <cellStyle name="60% - Accent2" xfId="26" builtinId="36" customBuiltin="1"/>
    <cellStyle name="60% - Accent2 2" xfId="60"/>
    <cellStyle name="60% - Accent3" xfId="30" builtinId="40" customBuiltin="1"/>
    <cellStyle name="60% - Accent3 2" xfId="61"/>
    <cellStyle name="60% - Accent3 3" xfId="145"/>
    <cellStyle name="60% - Accent4" xfId="34" builtinId="44" customBuiltin="1"/>
    <cellStyle name="60% - Accent4 2" xfId="62"/>
    <cellStyle name="60% - Accent4 3" xfId="146"/>
    <cellStyle name="60% - Accent5" xfId="38" builtinId="48" customBuiltin="1"/>
    <cellStyle name="60% - Accent5 2" xfId="63"/>
    <cellStyle name="60% - Accent6" xfId="42" builtinId="52" customBuiltin="1"/>
    <cellStyle name="60% - Accent6 2" xfId="64"/>
    <cellStyle name="60% - Accent6 3" xfId="147"/>
    <cellStyle name="Accent1" xfId="19" builtinId="29" customBuiltin="1"/>
    <cellStyle name="Accent1 2" xfId="65"/>
    <cellStyle name="Accent2" xfId="23" builtinId="33" customBuiltin="1"/>
    <cellStyle name="Accent2 2" xfId="66"/>
    <cellStyle name="Accent3" xfId="27" builtinId="37" customBuiltin="1"/>
    <cellStyle name="Accent3 2" xfId="67"/>
    <cellStyle name="Accent4" xfId="31" builtinId="41" customBuiltin="1"/>
    <cellStyle name="Accent4 2" xfId="68"/>
    <cellStyle name="Accent5" xfId="35" builtinId="45" customBuiltin="1"/>
    <cellStyle name="Accent5 2" xfId="69"/>
    <cellStyle name="Accent6" xfId="39" builtinId="49" customBuiltin="1"/>
    <cellStyle name="Accent6 2" xfId="70"/>
    <cellStyle name="Bad" xfId="9" builtinId="27" customBuiltin="1"/>
    <cellStyle name="Bad 2" xfId="71"/>
    <cellStyle name="Calculation" xfId="13" builtinId="22" customBuiltin="1"/>
    <cellStyle name="Calculation 2" xfId="72"/>
    <cellStyle name="Calculation 2 2" xfId="1855"/>
    <cellStyle name="Calculation 2 2 2" xfId="2773"/>
    <cellStyle name="Calculation 2 2 2 2" xfId="2781"/>
    <cellStyle name="Calculation 2 2 2 2 2" xfId="2874"/>
    <cellStyle name="Calculation 2 2 2 3" xfId="2866"/>
    <cellStyle name="Calculation 2 2 2 4" xfId="2799"/>
    <cellStyle name="Calculation 2 2 2 4 2" xfId="4603"/>
    <cellStyle name="Calculation 2 2 3" xfId="2718"/>
    <cellStyle name="Calculation 2 2 3 2" xfId="2838"/>
    <cellStyle name="Calculation 2 2 4" xfId="2817"/>
    <cellStyle name="Calculation 2 2 5" xfId="2707"/>
    <cellStyle name="Calculation 2 2 5 2" xfId="4582"/>
    <cellStyle name="Calculation 2 3" xfId="2722"/>
    <cellStyle name="Calculation 2 3 2" xfId="2791"/>
    <cellStyle name="Calculation 2 3 2 2" xfId="2880"/>
    <cellStyle name="Calculation 2 3 2 3" xfId="2822"/>
    <cellStyle name="Calculation 2 3 2 3 2" xfId="4615"/>
    <cellStyle name="Calculation 2 3 3" xfId="2712"/>
    <cellStyle name="Calculation 2 3 3 2" xfId="2836"/>
    <cellStyle name="Calculation 2 3 4" xfId="2841"/>
    <cellStyle name="Calculation 2 3 5" xfId="2702"/>
    <cellStyle name="Calculation 2 3 5 2" xfId="4580"/>
    <cellStyle name="Calculation 2 4" xfId="2729"/>
    <cellStyle name="Calculation 2 4 2" xfId="2706"/>
    <cellStyle name="Calculation 2 4 2 2" xfId="2833"/>
    <cellStyle name="Calculation 2 4 3" xfId="2848"/>
    <cellStyle name="Calculation 2 4 4" xfId="2714"/>
    <cellStyle name="Calculation 2 4 4 2" xfId="4586"/>
    <cellStyle name="Calculation 2 5" xfId="1857"/>
    <cellStyle name="Calculation 2 5 2" xfId="2809"/>
    <cellStyle name="Calculation 2 5 3" xfId="2810"/>
    <cellStyle name="Calculation 2 5 3 2" xfId="4609"/>
    <cellStyle name="Calculation 2 6" xfId="2790"/>
    <cellStyle name="Calculation 2 6 2" xfId="2814"/>
    <cellStyle name="Check Cell" xfId="15" builtinId="23" customBuiltin="1"/>
    <cellStyle name="Check Cell 2" xfId="73"/>
    <cellStyle name="Comma 2" xfId="44"/>
    <cellStyle name="Comma 2 2" xfId="148"/>
    <cellStyle name="Comma 2 2 2" xfId="610"/>
    <cellStyle name="Comma 2 3" xfId="550"/>
    <cellStyle name="Comma 3" xfId="149"/>
    <cellStyle name="Comma 3 2" xfId="119"/>
    <cellStyle name="Comma 3 2 2" xfId="584"/>
    <cellStyle name="Comma 3 3" xfId="131"/>
    <cellStyle name="Comma 3 3 2" xfId="596"/>
    <cellStyle name="Comma 3 3 2 2" xfId="2323"/>
    <cellStyle name="Comma 3 3 2 2 2" xfId="4205"/>
    <cellStyle name="Comma 3 3 2 3" xfId="3361"/>
    <cellStyle name="Comma 3 3 2 4" xfId="1465"/>
    <cellStyle name="Comma 3 3 3" xfId="1897"/>
    <cellStyle name="Comma 3 3 3 2" xfId="3783"/>
    <cellStyle name="Comma 3 3 4" xfId="2938"/>
    <cellStyle name="Comma 3 3 5" xfId="1040"/>
    <cellStyle name="Comma 3 4" xfId="534"/>
    <cellStyle name="Comma 3 4 2" xfId="991"/>
    <cellStyle name="Comma 3 4 2 2" xfId="2696"/>
    <cellStyle name="Comma 3 4 2 2 2" xfId="4577"/>
    <cellStyle name="Comma 3 4 2 3" xfId="3733"/>
    <cellStyle name="Comma 3 4 2 4" xfId="1837"/>
    <cellStyle name="Comma 3 4 3" xfId="2270"/>
    <cellStyle name="Comma 3 4 3 2" xfId="4155"/>
    <cellStyle name="Comma 3 4 4" xfId="3310"/>
    <cellStyle name="Comma 3 4 5" xfId="1412"/>
    <cellStyle name="Comma 3 5" xfId="611"/>
    <cellStyle name="Comma 4" xfId="115"/>
    <cellStyle name="Comma 4 2" xfId="580"/>
    <cellStyle name="Comma 5" xfId="1838"/>
    <cellStyle name="Comma 6" xfId="2271"/>
    <cellStyle name="Comma 7" xfId="3311"/>
    <cellStyle name="Comma 8" xfId="1413"/>
    <cellStyle name="Explanatory Text" xfId="17" builtinId="53" customBuiltin="1"/>
    <cellStyle name="Explanatory Text 2" xfId="74"/>
    <cellStyle name="Good" xfId="8" builtinId="26" customBuiltin="1"/>
    <cellStyle name="Good 2" xfId="75"/>
    <cellStyle name="Heading 1" xfId="4" builtinId="16" customBuiltin="1"/>
    <cellStyle name="Heading 1 2" xfId="76"/>
    <cellStyle name="Heading 2" xfId="5" builtinId="17" customBuiltin="1"/>
    <cellStyle name="Heading 2 2" xfId="77"/>
    <cellStyle name="Heading 3" xfId="6" builtinId="18" customBuiltin="1"/>
    <cellStyle name="Heading 3 2" xfId="78"/>
    <cellStyle name="Heading 4" xfId="7" builtinId="19" customBuiltin="1"/>
    <cellStyle name="Heading 4 2" xfId="79"/>
    <cellStyle name="Hyperlink" xfId="535" builtinId="8"/>
    <cellStyle name="Hyperlink 2" xfId="93"/>
    <cellStyle name="Input" xfId="11" builtinId="20" customBuiltin="1"/>
    <cellStyle name="Input 2" xfId="80"/>
    <cellStyle name="Input 2 2" xfId="1858"/>
    <cellStyle name="Input 2 2 2" xfId="2774"/>
    <cellStyle name="Input 2 2 2 2" xfId="2782"/>
    <cellStyle name="Input 2 2 2 2 2" xfId="2875"/>
    <cellStyle name="Input 2 2 2 3" xfId="2867"/>
    <cellStyle name="Input 2 2 2 4" xfId="2800"/>
    <cellStyle name="Input 2 2 2 4 2" xfId="4604"/>
    <cellStyle name="Input 2 2 3" xfId="2703"/>
    <cellStyle name="Input 2 2 3 2" xfId="2831"/>
    <cellStyle name="Input 2 2 4" xfId="2761"/>
    <cellStyle name="Input 2 2 5" xfId="2710"/>
    <cellStyle name="Input 2 2 5 2" xfId="4584"/>
    <cellStyle name="Input 2 3" xfId="2723"/>
    <cellStyle name="Input 2 3 2" xfId="2792"/>
    <cellStyle name="Input 2 3 2 2" xfId="2881"/>
    <cellStyle name="Input 2 3 2 3" xfId="2823"/>
    <cellStyle name="Input 2 3 2 3 2" xfId="4616"/>
    <cellStyle name="Input 2 3 3" xfId="2745"/>
    <cellStyle name="Input 2 3 3 2" xfId="2858"/>
    <cellStyle name="Input 2 3 4" xfId="2842"/>
    <cellStyle name="Input 2 3 5" xfId="2698"/>
    <cellStyle name="Input 2 3 5 2" xfId="4578"/>
    <cellStyle name="Input 2 4" xfId="2735"/>
    <cellStyle name="Input 2 4 2" xfId="2704"/>
    <cellStyle name="Input 2 4 2 2" xfId="2832"/>
    <cellStyle name="Input 2 4 3" xfId="2854"/>
    <cellStyle name="Input 2 4 4" xfId="2741"/>
    <cellStyle name="Input 2 4 4 2" xfId="4590"/>
    <cellStyle name="Input 2 5" xfId="1856"/>
    <cellStyle name="Input 2 5 2" xfId="2807"/>
    <cellStyle name="Input 2 5 3" xfId="2768"/>
    <cellStyle name="Input 2 5 3 2" xfId="4601"/>
    <cellStyle name="Input 2 6" xfId="2763"/>
    <cellStyle name="Input 2 6 2" xfId="2767"/>
    <cellStyle name="Linked Cell" xfId="14" builtinId="24" customBuiltin="1"/>
    <cellStyle name="Linked Cell 2" xfId="81"/>
    <cellStyle name="Neutral" xfId="10" builtinId="28" customBuiltin="1"/>
    <cellStyle name="Neutral 2" xfId="82"/>
    <cellStyle name="Normal" xfId="0" builtinId="0"/>
    <cellStyle name="Normal 10" xfId="197"/>
    <cellStyle name="Normal 10 2" xfId="446"/>
    <cellStyle name="Normal 10 2 2" xfId="903"/>
    <cellStyle name="Normal 10 2 2 2" xfId="2609"/>
    <cellStyle name="Normal 10 2 2 2 2" xfId="4490"/>
    <cellStyle name="Normal 10 2 2 3" xfId="3646"/>
    <cellStyle name="Normal 10 2 2 4" xfId="1750"/>
    <cellStyle name="Normal 10 2 3" xfId="2183"/>
    <cellStyle name="Normal 10 2 3 2" xfId="4068"/>
    <cellStyle name="Normal 10 2 4" xfId="3223"/>
    <cellStyle name="Normal 10 2 5" xfId="1325"/>
    <cellStyle name="Normal 10 3" xfId="654"/>
    <cellStyle name="Normal 10 3 2" xfId="2363"/>
    <cellStyle name="Normal 10 3 2 2" xfId="4244"/>
    <cellStyle name="Normal 10 3 3" xfId="3400"/>
    <cellStyle name="Normal 10 3 4" xfId="1504"/>
    <cellStyle name="Normal 10 4" xfId="1937"/>
    <cellStyle name="Normal 10 4 2" xfId="3822"/>
    <cellStyle name="Normal 10 5" xfId="2977"/>
    <cellStyle name="Normal 10 6" xfId="1079"/>
    <cellStyle name="Normal 11" xfId="150"/>
    <cellStyle name="Normal 11 2" xfId="518"/>
    <cellStyle name="Normal 11 2 2" xfId="975"/>
    <cellStyle name="Normal 11 2 2 2" xfId="2680"/>
    <cellStyle name="Normal 11 2 2 2 2" xfId="4561"/>
    <cellStyle name="Normal 11 2 2 3" xfId="3717"/>
    <cellStyle name="Normal 11 2 2 4" xfId="1821"/>
    <cellStyle name="Normal 11 2 3" xfId="2254"/>
    <cellStyle name="Normal 11 2 3 2" xfId="4139"/>
    <cellStyle name="Normal 11 2 4" xfId="3294"/>
    <cellStyle name="Normal 11 2 5" xfId="1396"/>
    <cellStyle name="Normal 11 3" xfId="612"/>
    <cellStyle name="Normal 12" xfId="210"/>
    <cellStyle name="Normal 12 2" xfId="667"/>
    <cellStyle name="Normal 13" xfId="43"/>
    <cellStyle name="Normal 14" xfId="1414"/>
    <cellStyle name="Normal 15" xfId="1428"/>
    <cellStyle name="Normal 16" xfId="1415"/>
    <cellStyle name="Normal 16 2" xfId="2272"/>
    <cellStyle name="Normal 16 2 2" xfId="4156"/>
    <cellStyle name="Normal 16 3" xfId="3312"/>
    <cellStyle name="Normal 17" xfId="1852"/>
    <cellStyle name="Normal 17 2" xfId="2738"/>
    <cellStyle name="Normal 18" xfId="1839"/>
    <cellStyle name="Normal 18 2" xfId="3734"/>
    <cellStyle name="Normal 19" xfId="2901"/>
    <cellStyle name="Normal 2" xfId="1"/>
    <cellStyle name="Normal 2 10" xfId="536"/>
    <cellStyle name="Normal 2 2" xfId="91"/>
    <cellStyle name="Normal 2 2 2" xfId="152"/>
    <cellStyle name="Normal 2 2 2 2" xfId="614"/>
    <cellStyle name="Normal 2 2 3" xfId="153"/>
    <cellStyle name="Normal 2 2 3 2" xfId="615"/>
    <cellStyle name="Normal 2 2 3 2 2" xfId="2338"/>
    <cellStyle name="Normal 2 2 3 2 2 2" xfId="4220"/>
    <cellStyle name="Normal 2 2 3 2 3" xfId="3376"/>
    <cellStyle name="Normal 2 2 3 2 4" xfId="1480"/>
    <cellStyle name="Normal 2 2 3 3" xfId="1912"/>
    <cellStyle name="Normal 2 2 3 3 2" xfId="3798"/>
    <cellStyle name="Normal 2 2 3 4" xfId="2953"/>
    <cellStyle name="Normal 2 2 3 5" xfId="1055"/>
    <cellStyle name="Normal 2 2 4" xfId="557"/>
    <cellStyle name="Normal 2 3" xfId="90"/>
    <cellStyle name="Normal 2 3 10" xfId="1863"/>
    <cellStyle name="Normal 2 3 10 2" xfId="3749"/>
    <cellStyle name="Normal 2 3 11" xfId="2904"/>
    <cellStyle name="Normal 2 3 12" xfId="1006"/>
    <cellStyle name="Normal 2 3 2" xfId="97"/>
    <cellStyle name="Normal 2 3 2 10" xfId="1009"/>
    <cellStyle name="Normal 2 3 2 2" xfId="156"/>
    <cellStyle name="Normal 2 3 2 2 2" xfId="340"/>
    <cellStyle name="Normal 2 3 2 2 2 2" xfId="797"/>
    <cellStyle name="Normal 2 3 2 2 2 2 2" xfId="2504"/>
    <cellStyle name="Normal 2 3 2 2 2 2 2 2" xfId="4385"/>
    <cellStyle name="Normal 2 3 2 2 2 2 3" xfId="3541"/>
    <cellStyle name="Normal 2 3 2 2 2 2 4" xfId="1645"/>
    <cellStyle name="Normal 2 3 2 2 2 3" xfId="2078"/>
    <cellStyle name="Normal 2 3 2 2 2 3 2" xfId="3963"/>
    <cellStyle name="Normal 2 3 2 2 2 4" xfId="3118"/>
    <cellStyle name="Normal 2 3 2 2 2 5" xfId="1220"/>
    <cellStyle name="Normal 2 3 2 2 3" xfId="411"/>
    <cellStyle name="Normal 2 3 2 2 3 2" xfId="868"/>
    <cellStyle name="Normal 2 3 2 2 3 2 2" xfId="2575"/>
    <cellStyle name="Normal 2 3 2 2 3 2 2 2" xfId="4456"/>
    <cellStyle name="Normal 2 3 2 2 3 2 3" xfId="3612"/>
    <cellStyle name="Normal 2 3 2 2 3 2 4" xfId="1716"/>
    <cellStyle name="Normal 2 3 2 2 3 3" xfId="2149"/>
    <cellStyle name="Normal 2 3 2 2 3 3 2" xfId="4034"/>
    <cellStyle name="Normal 2 3 2 2 3 4" xfId="3189"/>
    <cellStyle name="Normal 2 3 2 2 3 5" xfId="1291"/>
    <cellStyle name="Normal 2 3 2 2 4" xfId="517"/>
    <cellStyle name="Normal 2 3 2 2 4 2" xfId="974"/>
    <cellStyle name="Normal 2 3 2 2 4 2 2" xfId="2679"/>
    <cellStyle name="Normal 2 3 2 2 4 2 2 2" xfId="4560"/>
    <cellStyle name="Normal 2 3 2 2 4 2 3" xfId="3716"/>
    <cellStyle name="Normal 2 3 2 2 4 2 4" xfId="1820"/>
    <cellStyle name="Normal 2 3 2 2 4 3" xfId="2253"/>
    <cellStyle name="Normal 2 3 2 2 4 3 2" xfId="4138"/>
    <cellStyle name="Normal 2 3 2 2 4 4" xfId="3293"/>
    <cellStyle name="Normal 2 3 2 2 4 5" xfId="1395"/>
    <cellStyle name="Normal 2 3 2 2 5" xfId="268"/>
    <cellStyle name="Normal 2 3 2 2 5 2" xfId="725"/>
    <cellStyle name="Normal 2 3 2 2 5 2 2" xfId="2433"/>
    <cellStyle name="Normal 2 3 2 2 5 2 2 2" xfId="4314"/>
    <cellStyle name="Normal 2 3 2 2 5 2 3" xfId="3470"/>
    <cellStyle name="Normal 2 3 2 2 5 2 4" xfId="1574"/>
    <cellStyle name="Normal 2 3 2 2 5 3" xfId="2007"/>
    <cellStyle name="Normal 2 3 2 2 5 3 2" xfId="3892"/>
    <cellStyle name="Normal 2 3 2 2 5 4" xfId="3047"/>
    <cellStyle name="Normal 2 3 2 2 5 5" xfId="1149"/>
    <cellStyle name="Normal 2 3 2 2 6" xfId="618"/>
    <cellStyle name="Normal 2 3 2 2 6 2" xfId="2341"/>
    <cellStyle name="Normal 2 3 2 2 6 2 2" xfId="4223"/>
    <cellStyle name="Normal 2 3 2 2 6 3" xfId="3379"/>
    <cellStyle name="Normal 2 3 2 2 6 4" xfId="1483"/>
    <cellStyle name="Normal 2 3 2 2 7" xfId="1915"/>
    <cellStyle name="Normal 2 3 2 2 7 2" xfId="3801"/>
    <cellStyle name="Normal 2 3 2 2 8" xfId="2956"/>
    <cellStyle name="Normal 2 3 2 2 9" xfId="1058"/>
    <cellStyle name="Normal 2 3 2 3" xfId="155"/>
    <cellStyle name="Normal 2 3 2 3 2" xfId="496"/>
    <cellStyle name="Normal 2 3 2 3 2 2" xfId="953"/>
    <cellStyle name="Normal 2 3 2 3 2 2 2" xfId="2658"/>
    <cellStyle name="Normal 2 3 2 3 2 2 2 2" xfId="4539"/>
    <cellStyle name="Normal 2 3 2 3 2 2 3" xfId="3695"/>
    <cellStyle name="Normal 2 3 2 3 2 2 4" xfId="1799"/>
    <cellStyle name="Normal 2 3 2 3 2 3" xfId="2232"/>
    <cellStyle name="Normal 2 3 2 3 2 3 2" xfId="4117"/>
    <cellStyle name="Normal 2 3 2 3 2 4" xfId="3272"/>
    <cellStyle name="Normal 2 3 2 3 2 5" xfId="1374"/>
    <cellStyle name="Normal 2 3 2 3 3" xfId="319"/>
    <cellStyle name="Normal 2 3 2 3 3 2" xfId="776"/>
    <cellStyle name="Normal 2 3 2 3 3 2 2" xfId="2483"/>
    <cellStyle name="Normal 2 3 2 3 3 2 2 2" xfId="4364"/>
    <cellStyle name="Normal 2 3 2 3 3 2 3" xfId="3520"/>
    <cellStyle name="Normal 2 3 2 3 3 2 4" xfId="1624"/>
    <cellStyle name="Normal 2 3 2 3 3 3" xfId="2057"/>
    <cellStyle name="Normal 2 3 2 3 3 3 2" xfId="3942"/>
    <cellStyle name="Normal 2 3 2 3 3 4" xfId="3097"/>
    <cellStyle name="Normal 2 3 2 3 3 5" xfId="1199"/>
    <cellStyle name="Normal 2 3 2 3 4" xfId="617"/>
    <cellStyle name="Normal 2 3 2 3 4 2" xfId="2340"/>
    <cellStyle name="Normal 2 3 2 3 4 2 2" xfId="4222"/>
    <cellStyle name="Normal 2 3 2 3 4 3" xfId="3378"/>
    <cellStyle name="Normal 2 3 2 3 4 4" xfId="1482"/>
    <cellStyle name="Normal 2 3 2 3 5" xfId="1914"/>
    <cellStyle name="Normal 2 3 2 3 5 2" xfId="3800"/>
    <cellStyle name="Normal 2 3 2 3 6" xfId="2955"/>
    <cellStyle name="Normal 2 3 2 3 7" xfId="1057"/>
    <cellStyle name="Normal 2 3 2 4" xfId="390"/>
    <cellStyle name="Normal 2 3 2 4 2" xfId="847"/>
    <cellStyle name="Normal 2 3 2 4 2 2" xfId="2554"/>
    <cellStyle name="Normal 2 3 2 4 2 2 2" xfId="4435"/>
    <cellStyle name="Normal 2 3 2 4 2 3" xfId="3591"/>
    <cellStyle name="Normal 2 3 2 4 2 4" xfId="1695"/>
    <cellStyle name="Normal 2 3 2 4 3" xfId="2128"/>
    <cellStyle name="Normal 2 3 2 4 3 2" xfId="4013"/>
    <cellStyle name="Normal 2 3 2 4 4" xfId="3168"/>
    <cellStyle name="Normal 2 3 2 4 5" xfId="1270"/>
    <cellStyle name="Normal 2 3 2 5" xfId="430"/>
    <cellStyle name="Normal 2 3 2 5 2" xfId="887"/>
    <cellStyle name="Normal 2 3 2 5 2 2" xfId="2593"/>
    <cellStyle name="Normal 2 3 2 5 2 2 2" xfId="4474"/>
    <cellStyle name="Normal 2 3 2 5 2 3" xfId="3630"/>
    <cellStyle name="Normal 2 3 2 5 2 4" xfId="1734"/>
    <cellStyle name="Normal 2 3 2 5 3" xfId="2167"/>
    <cellStyle name="Normal 2 3 2 5 3 2" xfId="4052"/>
    <cellStyle name="Normal 2 3 2 5 4" xfId="3207"/>
    <cellStyle name="Normal 2 3 2 5 5" xfId="1309"/>
    <cellStyle name="Normal 2 3 2 6" xfId="247"/>
    <cellStyle name="Normal 2 3 2 6 2" xfId="704"/>
    <cellStyle name="Normal 2 3 2 6 2 2" xfId="2412"/>
    <cellStyle name="Normal 2 3 2 6 2 2 2" xfId="4293"/>
    <cellStyle name="Normal 2 3 2 6 2 3" xfId="3449"/>
    <cellStyle name="Normal 2 3 2 6 2 4" xfId="1553"/>
    <cellStyle name="Normal 2 3 2 6 3" xfId="1986"/>
    <cellStyle name="Normal 2 3 2 6 3 2" xfId="3871"/>
    <cellStyle name="Normal 2 3 2 6 4" xfId="3026"/>
    <cellStyle name="Normal 2 3 2 6 5" xfId="1128"/>
    <cellStyle name="Normal 2 3 2 7" xfId="562"/>
    <cellStyle name="Normal 2 3 2 7 2" xfId="2291"/>
    <cellStyle name="Normal 2 3 2 7 2 2" xfId="4174"/>
    <cellStyle name="Normal 2 3 2 7 3" xfId="3330"/>
    <cellStyle name="Normal 2 3 2 7 4" xfId="1434"/>
    <cellStyle name="Normal 2 3 2 8" xfId="1866"/>
    <cellStyle name="Normal 2 3 2 8 2" xfId="3752"/>
    <cellStyle name="Normal 2 3 2 9" xfId="2907"/>
    <cellStyle name="Normal 2 3 3" xfId="157"/>
    <cellStyle name="Normal 2 3 3 2" xfId="303"/>
    <cellStyle name="Normal 2 3 3 2 2" xfId="760"/>
    <cellStyle name="Normal 2 3 3 2 2 2" xfId="2467"/>
    <cellStyle name="Normal 2 3 3 2 2 2 2" xfId="4348"/>
    <cellStyle name="Normal 2 3 3 2 2 3" xfId="3504"/>
    <cellStyle name="Normal 2 3 3 2 2 4" xfId="1608"/>
    <cellStyle name="Normal 2 3 3 2 3" xfId="2041"/>
    <cellStyle name="Normal 2 3 3 2 3 2" xfId="3926"/>
    <cellStyle name="Normal 2 3 3 2 4" xfId="3081"/>
    <cellStyle name="Normal 2 3 3 2 5" xfId="1183"/>
    <cellStyle name="Normal 2 3 3 3" xfId="374"/>
    <cellStyle name="Normal 2 3 3 3 2" xfId="831"/>
    <cellStyle name="Normal 2 3 3 3 2 2" xfId="2538"/>
    <cellStyle name="Normal 2 3 3 3 2 2 2" xfId="4419"/>
    <cellStyle name="Normal 2 3 3 3 2 3" xfId="3575"/>
    <cellStyle name="Normal 2 3 3 3 2 4" xfId="1679"/>
    <cellStyle name="Normal 2 3 3 3 3" xfId="2112"/>
    <cellStyle name="Normal 2 3 3 3 3 2" xfId="3997"/>
    <cellStyle name="Normal 2 3 3 3 4" xfId="3152"/>
    <cellStyle name="Normal 2 3 3 3 5" xfId="1254"/>
    <cellStyle name="Normal 2 3 3 4" xfId="480"/>
    <cellStyle name="Normal 2 3 3 4 2" xfId="937"/>
    <cellStyle name="Normal 2 3 3 4 2 2" xfId="2642"/>
    <cellStyle name="Normal 2 3 3 4 2 2 2" xfId="4523"/>
    <cellStyle name="Normal 2 3 3 4 2 3" xfId="3679"/>
    <cellStyle name="Normal 2 3 3 4 2 4" xfId="1783"/>
    <cellStyle name="Normal 2 3 3 4 3" xfId="2216"/>
    <cellStyle name="Normal 2 3 3 4 3 2" xfId="4101"/>
    <cellStyle name="Normal 2 3 3 4 4" xfId="3256"/>
    <cellStyle name="Normal 2 3 3 4 5" xfId="1358"/>
    <cellStyle name="Normal 2 3 3 5" xfId="231"/>
    <cellStyle name="Normal 2 3 3 5 2" xfId="688"/>
    <cellStyle name="Normal 2 3 3 5 2 2" xfId="2396"/>
    <cellStyle name="Normal 2 3 3 5 2 2 2" xfId="4277"/>
    <cellStyle name="Normal 2 3 3 5 2 3" xfId="3433"/>
    <cellStyle name="Normal 2 3 3 5 2 4" xfId="1537"/>
    <cellStyle name="Normal 2 3 3 5 3" xfId="1970"/>
    <cellStyle name="Normal 2 3 3 5 3 2" xfId="3855"/>
    <cellStyle name="Normal 2 3 3 5 4" xfId="3010"/>
    <cellStyle name="Normal 2 3 3 5 5" xfId="1112"/>
    <cellStyle name="Normal 2 3 3 6" xfId="619"/>
    <cellStyle name="Normal 2 3 3 6 2" xfId="2342"/>
    <cellStyle name="Normal 2 3 3 6 2 2" xfId="4224"/>
    <cellStyle name="Normal 2 3 3 6 3" xfId="3380"/>
    <cellStyle name="Normal 2 3 3 6 4" xfId="1484"/>
    <cellStyle name="Normal 2 3 3 7" xfId="1916"/>
    <cellStyle name="Normal 2 3 3 7 2" xfId="3802"/>
    <cellStyle name="Normal 2 3 3 8" xfId="2957"/>
    <cellStyle name="Normal 2 3 3 9" xfId="1059"/>
    <cellStyle name="Normal 2 3 4" xfId="158"/>
    <cellStyle name="Normal 2 3 4 2" xfId="325"/>
    <cellStyle name="Normal 2 3 4 2 2" xfId="782"/>
    <cellStyle name="Normal 2 3 4 2 2 2" xfId="2489"/>
    <cellStyle name="Normal 2 3 4 2 2 2 2" xfId="4370"/>
    <cellStyle name="Normal 2 3 4 2 2 3" xfId="3526"/>
    <cellStyle name="Normal 2 3 4 2 2 4" xfId="1630"/>
    <cellStyle name="Normal 2 3 4 2 3" xfId="2063"/>
    <cellStyle name="Normal 2 3 4 2 3 2" xfId="3948"/>
    <cellStyle name="Normal 2 3 4 2 4" xfId="3103"/>
    <cellStyle name="Normal 2 3 4 2 5" xfId="1205"/>
    <cellStyle name="Normal 2 3 4 3" xfId="396"/>
    <cellStyle name="Normal 2 3 4 3 2" xfId="853"/>
    <cellStyle name="Normal 2 3 4 3 2 2" xfId="2560"/>
    <cellStyle name="Normal 2 3 4 3 2 2 2" xfId="4441"/>
    <cellStyle name="Normal 2 3 4 3 2 3" xfId="3597"/>
    <cellStyle name="Normal 2 3 4 3 2 4" xfId="1701"/>
    <cellStyle name="Normal 2 3 4 3 3" xfId="2134"/>
    <cellStyle name="Normal 2 3 4 3 3 2" xfId="4019"/>
    <cellStyle name="Normal 2 3 4 3 4" xfId="3174"/>
    <cellStyle name="Normal 2 3 4 3 5" xfId="1276"/>
    <cellStyle name="Normal 2 3 4 4" xfId="502"/>
    <cellStyle name="Normal 2 3 4 4 2" xfId="959"/>
    <cellStyle name="Normal 2 3 4 4 2 2" xfId="2664"/>
    <cellStyle name="Normal 2 3 4 4 2 2 2" xfId="4545"/>
    <cellStyle name="Normal 2 3 4 4 2 3" xfId="3701"/>
    <cellStyle name="Normal 2 3 4 4 2 4" xfId="1805"/>
    <cellStyle name="Normal 2 3 4 4 3" xfId="2238"/>
    <cellStyle name="Normal 2 3 4 4 3 2" xfId="4123"/>
    <cellStyle name="Normal 2 3 4 4 4" xfId="3278"/>
    <cellStyle name="Normal 2 3 4 4 5" xfId="1380"/>
    <cellStyle name="Normal 2 3 4 5" xfId="253"/>
    <cellStyle name="Normal 2 3 4 5 2" xfId="710"/>
    <cellStyle name="Normal 2 3 4 5 2 2" xfId="2418"/>
    <cellStyle name="Normal 2 3 4 5 2 2 2" xfId="4299"/>
    <cellStyle name="Normal 2 3 4 5 2 3" xfId="3455"/>
    <cellStyle name="Normal 2 3 4 5 2 4" xfId="1559"/>
    <cellStyle name="Normal 2 3 4 5 3" xfId="1992"/>
    <cellStyle name="Normal 2 3 4 5 3 2" xfId="3877"/>
    <cellStyle name="Normal 2 3 4 5 4" xfId="3032"/>
    <cellStyle name="Normal 2 3 4 5 5" xfId="1134"/>
    <cellStyle name="Normal 2 3 4 6" xfId="620"/>
    <cellStyle name="Normal 2 3 4 6 2" xfId="2343"/>
    <cellStyle name="Normal 2 3 4 6 2 2" xfId="4225"/>
    <cellStyle name="Normal 2 3 4 6 3" xfId="3381"/>
    <cellStyle name="Normal 2 3 4 6 4" xfId="1485"/>
    <cellStyle name="Normal 2 3 4 7" xfId="1917"/>
    <cellStyle name="Normal 2 3 4 7 2" xfId="3803"/>
    <cellStyle name="Normal 2 3 4 8" xfId="2958"/>
    <cellStyle name="Normal 2 3 4 9" xfId="1060"/>
    <cellStyle name="Normal 2 3 5" xfId="154"/>
    <cellStyle name="Normal 2 3 5 2" xfId="462"/>
    <cellStyle name="Normal 2 3 5 2 2" xfId="919"/>
    <cellStyle name="Normal 2 3 5 2 2 2" xfId="2624"/>
    <cellStyle name="Normal 2 3 5 2 2 2 2" xfId="4505"/>
    <cellStyle name="Normal 2 3 5 2 2 3" xfId="3661"/>
    <cellStyle name="Normal 2 3 5 2 2 4" xfId="1765"/>
    <cellStyle name="Normal 2 3 5 2 3" xfId="2198"/>
    <cellStyle name="Normal 2 3 5 2 3 2" xfId="4083"/>
    <cellStyle name="Normal 2 3 5 2 4" xfId="3238"/>
    <cellStyle name="Normal 2 3 5 2 5" xfId="1340"/>
    <cellStyle name="Normal 2 3 5 3" xfId="285"/>
    <cellStyle name="Normal 2 3 5 3 2" xfId="742"/>
    <cellStyle name="Normal 2 3 5 3 2 2" xfId="2449"/>
    <cellStyle name="Normal 2 3 5 3 2 2 2" xfId="4330"/>
    <cellStyle name="Normal 2 3 5 3 2 3" xfId="3486"/>
    <cellStyle name="Normal 2 3 5 3 2 4" xfId="1590"/>
    <cellStyle name="Normal 2 3 5 3 3" xfId="2023"/>
    <cellStyle name="Normal 2 3 5 3 3 2" xfId="3908"/>
    <cellStyle name="Normal 2 3 5 3 4" xfId="3063"/>
    <cellStyle name="Normal 2 3 5 3 5" xfId="1165"/>
    <cellStyle name="Normal 2 3 5 4" xfId="616"/>
    <cellStyle name="Normal 2 3 5 4 2" xfId="2339"/>
    <cellStyle name="Normal 2 3 5 4 2 2" xfId="4221"/>
    <cellStyle name="Normal 2 3 5 4 3" xfId="3377"/>
    <cellStyle name="Normal 2 3 5 4 4" xfId="1481"/>
    <cellStyle name="Normal 2 3 5 5" xfId="1913"/>
    <cellStyle name="Normal 2 3 5 5 2" xfId="3799"/>
    <cellStyle name="Normal 2 3 5 6" xfId="2954"/>
    <cellStyle name="Normal 2 3 5 7" xfId="1056"/>
    <cellStyle name="Normal 2 3 6" xfId="194"/>
    <cellStyle name="Normal 2 3 6 2" xfId="356"/>
    <cellStyle name="Normal 2 3 6 2 2" xfId="813"/>
    <cellStyle name="Normal 2 3 6 2 2 2" xfId="2520"/>
    <cellStyle name="Normal 2 3 6 2 2 2 2" xfId="4401"/>
    <cellStyle name="Normal 2 3 6 2 2 3" xfId="3557"/>
    <cellStyle name="Normal 2 3 6 2 2 4" xfId="1661"/>
    <cellStyle name="Normal 2 3 6 2 3" xfId="2094"/>
    <cellStyle name="Normal 2 3 6 2 3 2" xfId="3979"/>
    <cellStyle name="Normal 2 3 6 2 4" xfId="3134"/>
    <cellStyle name="Normal 2 3 6 2 5" xfId="1236"/>
    <cellStyle name="Normal 2 3 7" xfId="414"/>
    <cellStyle name="Normal 2 3 7 2" xfId="871"/>
    <cellStyle name="Normal 2 3 7 2 2" xfId="2577"/>
    <cellStyle name="Normal 2 3 7 2 2 2" xfId="4458"/>
    <cellStyle name="Normal 2 3 7 2 3" xfId="3614"/>
    <cellStyle name="Normal 2 3 7 2 4" xfId="1718"/>
    <cellStyle name="Normal 2 3 7 3" xfId="2151"/>
    <cellStyle name="Normal 2 3 7 3 2" xfId="4036"/>
    <cellStyle name="Normal 2 3 7 4" xfId="3191"/>
    <cellStyle name="Normal 2 3 7 5" xfId="1293"/>
    <cellStyle name="Normal 2 3 8" xfId="213"/>
    <cellStyle name="Normal 2 3 8 2" xfId="670"/>
    <cellStyle name="Normal 2 3 8 2 2" xfId="2378"/>
    <cellStyle name="Normal 2 3 8 2 2 2" xfId="4259"/>
    <cellStyle name="Normal 2 3 8 2 3" xfId="3415"/>
    <cellStyle name="Normal 2 3 8 2 4" xfId="1519"/>
    <cellStyle name="Normal 2 3 8 3" xfId="1952"/>
    <cellStyle name="Normal 2 3 8 3 2" xfId="3837"/>
    <cellStyle name="Normal 2 3 8 4" xfId="2992"/>
    <cellStyle name="Normal 2 3 8 5" xfId="1094"/>
    <cellStyle name="Normal 2 3 9" xfId="556"/>
    <cellStyle name="Normal 2 3 9 2" xfId="2288"/>
    <cellStyle name="Normal 2 3 9 2 2" xfId="4171"/>
    <cellStyle name="Normal 2 3 9 3" xfId="3327"/>
    <cellStyle name="Normal 2 3 9 4" xfId="1431"/>
    <cellStyle name="Normal 2 4" xfId="83"/>
    <cellStyle name="Normal 2 4 2" xfId="159"/>
    <cellStyle name="Normal 2 4 2 2" xfId="318"/>
    <cellStyle name="Normal 2 4 2 2 2" xfId="775"/>
    <cellStyle name="Normal 2 4 2 2 2 2" xfId="2482"/>
    <cellStyle name="Normal 2 4 2 2 2 2 2" xfId="4363"/>
    <cellStyle name="Normal 2 4 2 2 2 3" xfId="3519"/>
    <cellStyle name="Normal 2 4 2 2 2 4" xfId="1623"/>
    <cellStyle name="Normal 2 4 2 2 3" xfId="2056"/>
    <cellStyle name="Normal 2 4 2 2 3 2" xfId="3941"/>
    <cellStyle name="Normal 2 4 2 2 4" xfId="3096"/>
    <cellStyle name="Normal 2 4 2 2 5" xfId="1198"/>
    <cellStyle name="Normal 2 4 2 3" xfId="389"/>
    <cellStyle name="Normal 2 4 2 3 2" xfId="846"/>
    <cellStyle name="Normal 2 4 2 3 2 2" xfId="2553"/>
    <cellStyle name="Normal 2 4 2 3 2 2 2" xfId="4434"/>
    <cellStyle name="Normal 2 4 2 3 2 3" xfId="3590"/>
    <cellStyle name="Normal 2 4 2 3 2 4" xfId="1694"/>
    <cellStyle name="Normal 2 4 2 3 3" xfId="2127"/>
    <cellStyle name="Normal 2 4 2 3 3 2" xfId="4012"/>
    <cellStyle name="Normal 2 4 2 3 4" xfId="3167"/>
    <cellStyle name="Normal 2 4 2 3 5" xfId="1269"/>
    <cellStyle name="Normal 2 4 2 4" xfId="495"/>
    <cellStyle name="Normal 2 4 2 4 2" xfId="952"/>
    <cellStyle name="Normal 2 4 2 4 2 2" xfId="2657"/>
    <cellStyle name="Normal 2 4 2 4 2 2 2" xfId="4538"/>
    <cellStyle name="Normal 2 4 2 4 2 3" xfId="3694"/>
    <cellStyle name="Normal 2 4 2 4 2 4" xfId="1798"/>
    <cellStyle name="Normal 2 4 2 4 3" xfId="2231"/>
    <cellStyle name="Normal 2 4 2 4 3 2" xfId="4116"/>
    <cellStyle name="Normal 2 4 2 4 4" xfId="3271"/>
    <cellStyle name="Normal 2 4 2 4 5" xfId="1373"/>
    <cellStyle name="Normal 2 4 2 5" xfId="246"/>
    <cellStyle name="Normal 2 4 2 5 2" xfId="703"/>
    <cellStyle name="Normal 2 4 2 5 2 2" xfId="2411"/>
    <cellStyle name="Normal 2 4 2 5 2 2 2" xfId="4292"/>
    <cellStyle name="Normal 2 4 2 5 2 3" xfId="3448"/>
    <cellStyle name="Normal 2 4 2 5 2 4" xfId="1552"/>
    <cellStyle name="Normal 2 4 2 5 3" xfId="1985"/>
    <cellStyle name="Normal 2 4 2 5 3 2" xfId="3870"/>
    <cellStyle name="Normal 2 4 2 5 4" xfId="3025"/>
    <cellStyle name="Normal 2 4 2 5 5" xfId="1127"/>
    <cellStyle name="Normal 2 4 2 6" xfId="621"/>
    <cellStyle name="Normal 2 4 2 6 2" xfId="2344"/>
    <cellStyle name="Normal 2 4 2 6 2 2" xfId="4226"/>
    <cellStyle name="Normal 2 4 2 6 3" xfId="3382"/>
    <cellStyle name="Normal 2 4 2 6 4" xfId="1486"/>
    <cellStyle name="Normal 2 4 2 7" xfId="1918"/>
    <cellStyle name="Normal 2 4 2 7 2" xfId="3804"/>
    <cellStyle name="Normal 2 4 2 8" xfId="2959"/>
    <cellStyle name="Normal 2 4 2 9" xfId="1061"/>
    <cellStyle name="Normal 2 4 3" xfId="160"/>
    <cellStyle name="Normal 2 4 3 2" xfId="339"/>
    <cellStyle name="Normal 2 4 3 2 2" xfId="796"/>
    <cellStyle name="Normal 2 4 3 2 2 2" xfId="2503"/>
    <cellStyle name="Normal 2 4 3 2 2 2 2" xfId="4384"/>
    <cellStyle name="Normal 2 4 3 2 2 3" xfId="3540"/>
    <cellStyle name="Normal 2 4 3 2 2 4" xfId="1644"/>
    <cellStyle name="Normal 2 4 3 2 3" xfId="2077"/>
    <cellStyle name="Normal 2 4 3 2 3 2" xfId="3962"/>
    <cellStyle name="Normal 2 4 3 2 4" xfId="3117"/>
    <cellStyle name="Normal 2 4 3 2 5" xfId="1219"/>
    <cellStyle name="Normal 2 4 3 3" xfId="410"/>
    <cellStyle name="Normal 2 4 3 3 2" xfId="867"/>
    <cellStyle name="Normal 2 4 3 3 2 2" xfId="2574"/>
    <cellStyle name="Normal 2 4 3 3 2 2 2" xfId="4455"/>
    <cellStyle name="Normal 2 4 3 3 2 3" xfId="3611"/>
    <cellStyle name="Normal 2 4 3 3 2 4" xfId="1715"/>
    <cellStyle name="Normal 2 4 3 3 3" xfId="2148"/>
    <cellStyle name="Normal 2 4 3 3 3 2" xfId="4033"/>
    <cellStyle name="Normal 2 4 3 3 4" xfId="3188"/>
    <cellStyle name="Normal 2 4 3 3 5" xfId="1290"/>
    <cellStyle name="Normal 2 4 3 4" xfId="516"/>
    <cellStyle name="Normal 2 4 3 4 2" xfId="973"/>
    <cellStyle name="Normal 2 4 3 4 2 2" xfId="2678"/>
    <cellStyle name="Normal 2 4 3 4 2 2 2" xfId="4559"/>
    <cellStyle name="Normal 2 4 3 4 2 3" xfId="3715"/>
    <cellStyle name="Normal 2 4 3 4 2 4" xfId="1819"/>
    <cellStyle name="Normal 2 4 3 4 3" xfId="2252"/>
    <cellStyle name="Normal 2 4 3 4 3 2" xfId="4137"/>
    <cellStyle name="Normal 2 4 3 4 4" xfId="3292"/>
    <cellStyle name="Normal 2 4 3 4 5" xfId="1394"/>
    <cellStyle name="Normal 2 4 3 5" xfId="267"/>
    <cellStyle name="Normal 2 4 3 5 2" xfId="724"/>
    <cellStyle name="Normal 2 4 3 5 2 2" xfId="2432"/>
    <cellStyle name="Normal 2 4 3 5 2 2 2" xfId="4313"/>
    <cellStyle name="Normal 2 4 3 5 2 3" xfId="3469"/>
    <cellStyle name="Normal 2 4 3 5 2 4" xfId="1573"/>
    <cellStyle name="Normal 2 4 3 5 3" xfId="2006"/>
    <cellStyle name="Normal 2 4 3 5 3 2" xfId="3891"/>
    <cellStyle name="Normal 2 4 3 5 4" xfId="3046"/>
    <cellStyle name="Normal 2 4 3 5 5" xfId="1148"/>
    <cellStyle name="Normal 2 4 3 6" xfId="622"/>
    <cellStyle name="Normal 2 4 3 6 2" xfId="2345"/>
    <cellStyle name="Normal 2 4 3 6 2 2" xfId="4227"/>
    <cellStyle name="Normal 2 4 3 6 3" xfId="3383"/>
    <cellStyle name="Normal 2 4 3 6 4" xfId="1487"/>
    <cellStyle name="Normal 2 4 3 7" xfId="1919"/>
    <cellStyle name="Normal 2 4 3 7 2" xfId="3805"/>
    <cellStyle name="Normal 2 4 3 8" xfId="2960"/>
    <cellStyle name="Normal 2 4 3 9" xfId="1062"/>
    <cellStyle name="Normal 2 4 4" xfId="283"/>
    <cellStyle name="Normal 2 4 4 2" xfId="740"/>
    <cellStyle name="Normal 2 4 5" xfId="429"/>
    <cellStyle name="Normal 2 4 5 2" xfId="886"/>
    <cellStyle name="Normal 2 4 5 2 2" xfId="2592"/>
    <cellStyle name="Normal 2 4 5 2 2 2" xfId="4473"/>
    <cellStyle name="Normal 2 4 5 2 3" xfId="3629"/>
    <cellStyle name="Normal 2 4 5 2 4" xfId="1733"/>
    <cellStyle name="Normal 2 4 5 3" xfId="2166"/>
    <cellStyle name="Normal 2 4 5 3 2" xfId="4051"/>
    <cellStyle name="Normal 2 4 5 4" xfId="3206"/>
    <cellStyle name="Normal 2 4 5 5" xfId="1308"/>
    <cellStyle name="Normal 2 4 6" xfId="553"/>
    <cellStyle name="Normal 2 4_Sheet1" xfId="161"/>
    <cellStyle name="Normal 2 5" xfId="46"/>
    <cellStyle name="Normal 2 5 2" xfId="162"/>
    <cellStyle name="Normal 2 5 3" xfId="196"/>
    <cellStyle name="Normal 2 5 3 2" xfId="653"/>
    <cellStyle name="Normal 2 5 4" xfId="552"/>
    <cellStyle name="Normal 2 5 4 2" xfId="2285"/>
    <cellStyle name="Normal 2 5 4 2 2" xfId="4169"/>
    <cellStyle name="Normal 2 5 4 3" xfId="3325"/>
    <cellStyle name="Normal 2 5 4 4" xfId="1429"/>
    <cellStyle name="Normal 2 5 5" xfId="1853"/>
    <cellStyle name="Normal 2 5 5 2" xfId="3747"/>
    <cellStyle name="Normal 2 5 6" xfId="2902"/>
    <cellStyle name="Normal 2 5 7" xfId="1004"/>
    <cellStyle name="Normal 2 6" xfId="95"/>
    <cellStyle name="Normal 2 6 2" xfId="163"/>
    <cellStyle name="Normal 2 6 2 2" xfId="623"/>
    <cellStyle name="Normal 2 6 3" xfId="560"/>
    <cellStyle name="Normal 2 6 3 2" xfId="2289"/>
    <cellStyle name="Normal 2 6 3 2 2" xfId="4172"/>
    <cellStyle name="Normal 2 6 3 3" xfId="3328"/>
    <cellStyle name="Normal 2 6 3 4" xfId="1432"/>
    <cellStyle name="Normal 2 6 4" xfId="1864"/>
    <cellStyle name="Normal 2 6 4 2" xfId="3750"/>
    <cellStyle name="Normal 2 6 5" xfId="2905"/>
    <cellStyle name="Normal 2 6 6" xfId="1007"/>
    <cellStyle name="Normal 2 7" xfId="151"/>
    <cellStyle name="Normal 2 7 2" xfId="460"/>
    <cellStyle name="Normal 2 7 2 2" xfId="917"/>
    <cellStyle name="Normal 2 7 2 2 2" xfId="2622"/>
    <cellStyle name="Normal 2 7 2 2 2 2" xfId="4503"/>
    <cellStyle name="Normal 2 7 2 2 3" xfId="3659"/>
    <cellStyle name="Normal 2 7 2 2 4" xfId="1763"/>
    <cellStyle name="Normal 2 7 2 3" xfId="2196"/>
    <cellStyle name="Normal 2 7 2 3 2" xfId="4081"/>
    <cellStyle name="Normal 2 7 2 4" xfId="3236"/>
    <cellStyle name="Normal 2 7 2 5" xfId="1338"/>
    <cellStyle name="Normal 2 7 3" xfId="282"/>
    <cellStyle name="Normal 2 7 3 2" xfId="739"/>
    <cellStyle name="Normal 2 7 3 2 2" xfId="2447"/>
    <cellStyle name="Normal 2 7 3 2 2 2" xfId="4328"/>
    <cellStyle name="Normal 2 7 3 2 3" xfId="3484"/>
    <cellStyle name="Normal 2 7 3 2 4" xfId="1588"/>
    <cellStyle name="Normal 2 7 3 3" xfId="2021"/>
    <cellStyle name="Normal 2 7 3 3 2" xfId="3906"/>
    <cellStyle name="Normal 2 7 3 4" xfId="3061"/>
    <cellStyle name="Normal 2 7 3 5" xfId="1163"/>
    <cellStyle name="Normal 2 7 4" xfId="613"/>
    <cellStyle name="Normal 2 7 4 2" xfId="2337"/>
    <cellStyle name="Normal 2 7 4 2 2" xfId="4219"/>
    <cellStyle name="Normal 2 7 4 3" xfId="3375"/>
    <cellStyle name="Normal 2 7 4 4" xfId="1479"/>
    <cellStyle name="Normal 2 7 5" xfId="1911"/>
    <cellStyle name="Normal 2 7 5 2" xfId="3797"/>
    <cellStyle name="Normal 2 7 6" xfId="2952"/>
    <cellStyle name="Normal 2 7 7" xfId="1054"/>
    <cellStyle name="Normal 2 8" xfId="354"/>
    <cellStyle name="Normal 2 8 2" xfId="811"/>
    <cellStyle name="Normal 2 8 2 2" xfId="2518"/>
    <cellStyle name="Normal 2 8 2 2 2" xfId="4399"/>
    <cellStyle name="Normal 2 8 2 3" xfId="3555"/>
    <cellStyle name="Normal 2 8 2 4" xfId="1659"/>
    <cellStyle name="Normal 2 8 3" xfId="2092"/>
    <cellStyle name="Normal 2 8 3 2" xfId="3977"/>
    <cellStyle name="Normal 2 8 4" xfId="3132"/>
    <cellStyle name="Normal 2 8 5" xfId="1234"/>
    <cellStyle name="Normal 2 9" xfId="211"/>
    <cellStyle name="Normal 2 9 2" xfId="668"/>
    <cellStyle name="Normal 2 9 2 2" xfId="2376"/>
    <cellStyle name="Normal 2 9 2 2 2" xfId="4257"/>
    <cellStyle name="Normal 2 9 2 3" xfId="3413"/>
    <cellStyle name="Normal 2 9 2 4" xfId="1517"/>
    <cellStyle name="Normal 2 9 3" xfId="1950"/>
    <cellStyle name="Normal 2 9 3 2" xfId="3835"/>
    <cellStyle name="Normal 2 9 4" xfId="2990"/>
    <cellStyle name="Normal 2 9 5" xfId="1092"/>
    <cellStyle name="Normal 2_Sheet1" xfId="164"/>
    <cellStyle name="Normal 20" xfId="2888"/>
    <cellStyle name="Normal 3" xfId="2"/>
    <cellStyle name="Normal 3 2" xfId="96"/>
    <cellStyle name="Normal 3 2 10" xfId="2906"/>
    <cellStyle name="Normal 3 2 11" xfId="1008"/>
    <cellStyle name="Normal 3 2 2" xfId="167"/>
    <cellStyle name="Normal 3 2 2 2" xfId="320"/>
    <cellStyle name="Normal 3 2 2 2 2" xfId="777"/>
    <cellStyle name="Normal 3 2 2 2 2 2" xfId="2484"/>
    <cellStyle name="Normal 3 2 2 2 2 2 2" xfId="4365"/>
    <cellStyle name="Normal 3 2 2 2 2 3" xfId="3521"/>
    <cellStyle name="Normal 3 2 2 2 2 4" xfId="1625"/>
    <cellStyle name="Normal 3 2 2 2 3" xfId="2058"/>
    <cellStyle name="Normal 3 2 2 2 3 2" xfId="3943"/>
    <cellStyle name="Normal 3 2 2 2 4" xfId="3098"/>
    <cellStyle name="Normal 3 2 2 2 5" xfId="1200"/>
    <cellStyle name="Normal 3 2 2 3" xfId="391"/>
    <cellStyle name="Normal 3 2 2 3 2" xfId="848"/>
    <cellStyle name="Normal 3 2 2 3 2 2" xfId="2555"/>
    <cellStyle name="Normal 3 2 2 3 2 2 2" xfId="4436"/>
    <cellStyle name="Normal 3 2 2 3 2 3" xfId="3592"/>
    <cellStyle name="Normal 3 2 2 3 2 4" xfId="1696"/>
    <cellStyle name="Normal 3 2 2 3 3" xfId="2129"/>
    <cellStyle name="Normal 3 2 2 3 3 2" xfId="4014"/>
    <cellStyle name="Normal 3 2 2 3 4" xfId="3169"/>
    <cellStyle name="Normal 3 2 2 3 5" xfId="1271"/>
    <cellStyle name="Normal 3 2 2 4" xfId="497"/>
    <cellStyle name="Normal 3 2 2 4 2" xfId="954"/>
    <cellStyle name="Normal 3 2 2 4 2 2" xfId="2659"/>
    <cellStyle name="Normal 3 2 2 4 2 2 2" xfId="4540"/>
    <cellStyle name="Normal 3 2 2 4 2 3" xfId="3696"/>
    <cellStyle name="Normal 3 2 2 4 2 4" xfId="1800"/>
    <cellStyle name="Normal 3 2 2 4 3" xfId="2233"/>
    <cellStyle name="Normal 3 2 2 4 3 2" xfId="4118"/>
    <cellStyle name="Normal 3 2 2 4 4" xfId="3273"/>
    <cellStyle name="Normal 3 2 2 4 5" xfId="1375"/>
    <cellStyle name="Normal 3 2 2 5" xfId="248"/>
    <cellStyle name="Normal 3 2 2 5 2" xfId="705"/>
    <cellStyle name="Normal 3 2 2 5 2 2" xfId="2413"/>
    <cellStyle name="Normal 3 2 2 5 2 2 2" xfId="4294"/>
    <cellStyle name="Normal 3 2 2 5 2 3" xfId="3450"/>
    <cellStyle name="Normal 3 2 2 5 2 4" xfId="1554"/>
    <cellStyle name="Normal 3 2 2 5 3" xfId="1987"/>
    <cellStyle name="Normal 3 2 2 5 3 2" xfId="3872"/>
    <cellStyle name="Normal 3 2 2 5 4" xfId="3027"/>
    <cellStyle name="Normal 3 2 2 5 5" xfId="1129"/>
    <cellStyle name="Normal 3 2 2 6" xfId="626"/>
    <cellStyle name="Normal 3 2 2 6 2" xfId="2348"/>
    <cellStyle name="Normal 3 2 2 6 2 2" xfId="4230"/>
    <cellStyle name="Normal 3 2 2 6 3" xfId="3386"/>
    <cellStyle name="Normal 3 2 2 6 4" xfId="1490"/>
    <cellStyle name="Normal 3 2 2 7" xfId="1922"/>
    <cellStyle name="Normal 3 2 2 7 2" xfId="3808"/>
    <cellStyle name="Normal 3 2 2 8" xfId="2963"/>
    <cellStyle name="Normal 3 2 2 9" xfId="1065"/>
    <cellStyle name="Normal 3 2 3" xfId="168"/>
    <cellStyle name="Normal 3 2 3 2" xfId="323"/>
    <cellStyle name="Normal 3 2 3 2 2" xfId="780"/>
    <cellStyle name="Normal 3 2 3 2 2 2" xfId="2487"/>
    <cellStyle name="Normal 3 2 3 2 2 2 2" xfId="4368"/>
    <cellStyle name="Normal 3 2 3 2 2 3" xfId="3524"/>
    <cellStyle name="Normal 3 2 3 2 2 4" xfId="1628"/>
    <cellStyle name="Normal 3 2 3 2 3" xfId="2061"/>
    <cellStyle name="Normal 3 2 3 2 3 2" xfId="3946"/>
    <cellStyle name="Normal 3 2 3 2 4" xfId="3101"/>
    <cellStyle name="Normal 3 2 3 2 5" xfId="1203"/>
    <cellStyle name="Normal 3 2 3 3" xfId="394"/>
    <cellStyle name="Normal 3 2 3 3 2" xfId="851"/>
    <cellStyle name="Normal 3 2 3 3 2 2" xfId="2558"/>
    <cellStyle name="Normal 3 2 3 3 2 2 2" xfId="4439"/>
    <cellStyle name="Normal 3 2 3 3 2 3" xfId="3595"/>
    <cellStyle name="Normal 3 2 3 3 2 4" xfId="1699"/>
    <cellStyle name="Normal 3 2 3 3 3" xfId="2132"/>
    <cellStyle name="Normal 3 2 3 3 3 2" xfId="4017"/>
    <cellStyle name="Normal 3 2 3 3 4" xfId="3172"/>
    <cellStyle name="Normal 3 2 3 3 5" xfId="1274"/>
    <cellStyle name="Normal 3 2 3 4" xfId="500"/>
    <cellStyle name="Normal 3 2 3 4 2" xfId="957"/>
    <cellStyle name="Normal 3 2 3 4 2 2" xfId="2662"/>
    <cellStyle name="Normal 3 2 3 4 2 2 2" xfId="4543"/>
    <cellStyle name="Normal 3 2 3 4 2 3" xfId="3699"/>
    <cellStyle name="Normal 3 2 3 4 2 4" xfId="1803"/>
    <cellStyle name="Normal 3 2 3 4 3" xfId="2236"/>
    <cellStyle name="Normal 3 2 3 4 3 2" xfId="4121"/>
    <cellStyle name="Normal 3 2 3 4 4" xfId="3276"/>
    <cellStyle name="Normal 3 2 3 4 5" xfId="1378"/>
    <cellStyle name="Normal 3 2 3 5" xfId="251"/>
    <cellStyle name="Normal 3 2 3 5 2" xfId="708"/>
    <cellStyle name="Normal 3 2 3 5 2 2" xfId="2416"/>
    <cellStyle name="Normal 3 2 3 5 2 2 2" xfId="4297"/>
    <cellStyle name="Normal 3 2 3 5 2 3" xfId="3453"/>
    <cellStyle name="Normal 3 2 3 5 2 4" xfId="1557"/>
    <cellStyle name="Normal 3 2 3 5 3" xfId="1990"/>
    <cellStyle name="Normal 3 2 3 5 3 2" xfId="3875"/>
    <cellStyle name="Normal 3 2 3 5 4" xfId="3030"/>
    <cellStyle name="Normal 3 2 3 5 5" xfId="1132"/>
    <cellStyle name="Normal 3 2 3 6" xfId="627"/>
    <cellStyle name="Normal 3 2 3 6 2" xfId="2349"/>
    <cellStyle name="Normal 3 2 3 6 2 2" xfId="4231"/>
    <cellStyle name="Normal 3 2 3 6 3" xfId="3387"/>
    <cellStyle name="Normal 3 2 3 6 4" xfId="1491"/>
    <cellStyle name="Normal 3 2 3 7" xfId="1923"/>
    <cellStyle name="Normal 3 2 3 7 2" xfId="3809"/>
    <cellStyle name="Normal 3 2 3 8" xfId="2964"/>
    <cellStyle name="Normal 3 2 3 9" xfId="1066"/>
    <cellStyle name="Normal 3 2 4" xfId="166"/>
    <cellStyle name="Normal 3 2 4 2" xfId="461"/>
    <cellStyle name="Normal 3 2 4 2 2" xfId="918"/>
    <cellStyle name="Normal 3 2 4 2 2 2" xfId="2623"/>
    <cellStyle name="Normal 3 2 4 2 2 2 2" xfId="4504"/>
    <cellStyle name="Normal 3 2 4 2 2 3" xfId="3660"/>
    <cellStyle name="Normal 3 2 4 2 2 4" xfId="1764"/>
    <cellStyle name="Normal 3 2 4 2 3" xfId="2197"/>
    <cellStyle name="Normal 3 2 4 2 3 2" xfId="4082"/>
    <cellStyle name="Normal 3 2 4 2 4" xfId="3237"/>
    <cellStyle name="Normal 3 2 4 2 5" xfId="1339"/>
    <cellStyle name="Normal 3 2 4 3" xfId="284"/>
    <cellStyle name="Normal 3 2 4 3 2" xfId="741"/>
    <cellStyle name="Normal 3 2 4 3 2 2" xfId="2448"/>
    <cellStyle name="Normal 3 2 4 3 2 2 2" xfId="4329"/>
    <cellStyle name="Normal 3 2 4 3 2 3" xfId="3485"/>
    <cellStyle name="Normal 3 2 4 3 2 4" xfId="1589"/>
    <cellStyle name="Normal 3 2 4 3 3" xfId="2022"/>
    <cellStyle name="Normal 3 2 4 3 3 2" xfId="3907"/>
    <cellStyle name="Normal 3 2 4 3 4" xfId="3062"/>
    <cellStyle name="Normal 3 2 4 3 5" xfId="1164"/>
    <cellStyle name="Normal 3 2 4 4" xfId="625"/>
    <cellStyle name="Normal 3 2 4 4 2" xfId="2347"/>
    <cellStyle name="Normal 3 2 4 4 2 2" xfId="4229"/>
    <cellStyle name="Normal 3 2 4 4 3" xfId="3385"/>
    <cellStyle name="Normal 3 2 4 4 4" xfId="1489"/>
    <cellStyle name="Normal 3 2 4 5" xfId="1921"/>
    <cellStyle name="Normal 3 2 4 5 2" xfId="3807"/>
    <cellStyle name="Normal 3 2 4 6" xfId="2962"/>
    <cellStyle name="Normal 3 2 4 7" xfId="1064"/>
    <cellStyle name="Normal 3 2 5" xfId="355"/>
    <cellStyle name="Normal 3 2 5 2" xfId="812"/>
    <cellStyle name="Normal 3 2 5 2 2" xfId="2519"/>
    <cellStyle name="Normal 3 2 5 2 2 2" xfId="4400"/>
    <cellStyle name="Normal 3 2 5 2 3" xfId="3556"/>
    <cellStyle name="Normal 3 2 5 2 4" xfId="1660"/>
    <cellStyle name="Normal 3 2 5 3" xfId="2093"/>
    <cellStyle name="Normal 3 2 5 3 2" xfId="3978"/>
    <cellStyle name="Normal 3 2 5 4" xfId="3133"/>
    <cellStyle name="Normal 3 2 5 5" xfId="1235"/>
    <cellStyle name="Normal 3 2 6" xfId="431"/>
    <cellStyle name="Normal 3 2 6 2" xfId="888"/>
    <cellStyle name="Normal 3 2 6 2 2" xfId="2594"/>
    <cellStyle name="Normal 3 2 6 2 2 2" xfId="4475"/>
    <cellStyle name="Normal 3 2 6 2 3" xfId="3631"/>
    <cellStyle name="Normal 3 2 6 2 4" xfId="1735"/>
    <cellStyle name="Normal 3 2 6 3" xfId="2168"/>
    <cellStyle name="Normal 3 2 6 3 2" xfId="4053"/>
    <cellStyle name="Normal 3 2 6 4" xfId="3208"/>
    <cellStyle name="Normal 3 2 6 5" xfId="1310"/>
    <cellStyle name="Normal 3 2 7" xfId="212"/>
    <cellStyle name="Normal 3 2 7 2" xfId="669"/>
    <cellStyle name="Normal 3 2 7 2 2" xfId="2377"/>
    <cellStyle name="Normal 3 2 7 2 2 2" xfId="4258"/>
    <cellStyle name="Normal 3 2 7 2 3" xfId="3414"/>
    <cellStyle name="Normal 3 2 7 2 4" xfId="1518"/>
    <cellStyle name="Normal 3 2 7 3" xfId="1951"/>
    <cellStyle name="Normal 3 2 7 3 2" xfId="3836"/>
    <cellStyle name="Normal 3 2 7 4" xfId="2991"/>
    <cellStyle name="Normal 3 2 7 5" xfId="1093"/>
    <cellStyle name="Normal 3 2 8" xfId="561"/>
    <cellStyle name="Normal 3 2 8 2" xfId="2290"/>
    <cellStyle name="Normal 3 2 8 2 2" xfId="4173"/>
    <cellStyle name="Normal 3 2 8 3" xfId="3329"/>
    <cellStyle name="Normal 3 2 8 4" xfId="1433"/>
    <cellStyle name="Normal 3 2 9" xfId="1865"/>
    <cellStyle name="Normal 3 2 9 2" xfId="3751"/>
    <cellStyle name="Normal 3 3" xfId="99"/>
    <cellStyle name="Normal 3 3 2" xfId="169"/>
    <cellStyle name="Normal 3 3 2 2" xfId="286"/>
    <cellStyle name="Normal 3 3 2 2 2" xfId="743"/>
    <cellStyle name="Normal 3 3 2 2 2 2" xfId="2450"/>
    <cellStyle name="Normal 3 3 2 2 2 2 2" xfId="4331"/>
    <cellStyle name="Normal 3 3 2 2 2 3" xfId="3487"/>
    <cellStyle name="Normal 3 3 2 2 2 4" xfId="1591"/>
    <cellStyle name="Normal 3 3 2 2 3" xfId="2024"/>
    <cellStyle name="Normal 3 3 2 2 3 2" xfId="3909"/>
    <cellStyle name="Normal 3 3 2 2 4" xfId="3064"/>
    <cellStyle name="Normal 3 3 2 2 5" xfId="1166"/>
    <cellStyle name="Normal 3 3 2 3" xfId="628"/>
    <cellStyle name="Normal 3 3 2 3 2" xfId="2350"/>
    <cellStyle name="Normal 3 3 2 3 2 2" xfId="4232"/>
    <cellStyle name="Normal 3 3 2 3 3" xfId="3388"/>
    <cellStyle name="Normal 3 3 2 3 4" xfId="1492"/>
    <cellStyle name="Normal 3 3 2 4" xfId="1924"/>
    <cellStyle name="Normal 3 3 2 4 2" xfId="3810"/>
    <cellStyle name="Normal 3 3 2 5" xfId="2965"/>
    <cellStyle name="Normal 3 3 2 6" xfId="1067"/>
    <cellStyle name="Normal 3 3 3" xfId="357"/>
    <cellStyle name="Normal 3 3 3 2" xfId="814"/>
    <cellStyle name="Normal 3 3 3 2 2" xfId="2521"/>
    <cellStyle name="Normal 3 3 3 2 2 2" xfId="4402"/>
    <cellStyle name="Normal 3 3 3 2 3" xfId="3558"/>
    <cellStyle name="Normal 3 3 3 2 4" xfId="1662"/>
    <cellStyle name="Normal 3 3 3 3" xfId="2095"/>
    <cellStyle name="Normal 3 3 3 3 2" xfId="3980"/>
    <cellStyle name="Normal 3 3 3 4" xfId="3135"/>
    <cellStyle name="Normal 3 3 3 5" xfId="1237"/>
    <cellStyle name="Normal 3 3 4" xfId="463"/>
    <cellStyle name="Normal 3 3 4 2" xfId="920"/>
    <cellStyle name="Normal 3 3 4 2 2" xfId="2625"/>
    <cellStyle name="Normal 3 3 4 2 2 2" xfId="4506"/>
    <cellStyle name="Normal 3 3 4 2 3" xfId="3662"/>
    <cellStyle name="Normal 3 3 4 2 4" xfId="1766"/>
    <cellStyle name="Normal 3 3 4 3" xfId="2199"/>
    <cellStyle name="Normal 3 3 4 3 2" xfId="4084"/>
    <cellStyle name="Normal 3 3 4 4" xfId="3239"/>
    <cellStyle name="Normal 3 3 4 5" xfId="1341"/>
    <cellStyle name="Normal 3 3 5" xfId="214"/>
    <cellStyle name="Normal 3 3 5 2" xfId="671"/>
    <cellStyle name="Normal 3 3 5 2 2" xfId="2379"/>
    <cellStyle name="Normal 3 3 5 2 2 2" xfId="4260"/>
    <cellStyle name="Normal 3 3 5 2 3" xfId="3416"/>
    <cellStyle name="Normal 3 3 5 2 4" xfId="1520"/>
    <cellStyle name="Normal 3 3 5 3" xfId="1953"/>
    <cellStyle name="Normal 3 3 5 3 2" xfId="3838"/>
    <cellStyle name="Normal 3 3 5 4" xfId="2993"/>
    <cellStyle name="Normal 3 3 5 5" xfId="1095"/>
    <cellStyle name="Normal 3 3 6" xfId="564"/>
    <cellStyle name="Normal 3 4" xfId="170"/>
    <cellStyle name="Normal 3 4 2" xfId="302"/>
    <cellStyle name="Normal 3 4 2 2" xfId="759"/>
    <cellStyle name="Normal 3 4 2 2 2" xfId="2466"/>
    <cellStyle name="Normal 3 4 2 2 2 2" xfId="4347"/>
    <cellStyle name="Normal 3 4 2 2 3" xfId="3503"/>
    <cellStyle name="Normal 3 4 2 2 4" xfId="1607"/>
    <cellStyle name="Normal 3 4 2 3" xfId="2040"/>
    <cellStyle name="Normal 3 4 2 3 2" xfId="3925"/>
    <cellStyle name="Normal 3 4 2 4" xfId="3080"/>
    <cellStyle name="Normal 3 4 2 5" xfId="1182"/>
    <cellStyle name="Normal 3 4 3" xfId="373"/>
    <cellStyle name="Normal 3 4 3 2" xfId="830"/>
    <cellStyle name="Normal 3 4 3 2 2" xfId="2537"/>
    <cellStyle name="Normal 3 4 3 2 2 2" xfId="4418"/>
    <cellStyle name="Normal 3 4 3 2 3" xfId="3574"/>
    <cellStyle name="Normal 3 4 3 2 4" xfId="1678"/>
    <cellStyle name="Normal 3 4 3 3" xfId="2111"/>
    <cellStyle name="Normal 3 4 3 3 2" xfId="3996"/>
    <cellStyle name="Normal 3 4 3 4" xfId="3151"/>
    <cellStyle name="Normal 3 4 3 5" xfId="1253"/>
    <cellStyle name="Normal 3 4 4" xfId="479"/>
    <cellStyle name="Normal 3 4 4 2" xfId="936"/>
    <cellStyle name="Normal 3 4 4 2 2" xfId="2641"/>
    <cellStyle name="Normal 3 4 4 2 2 2" xfId="4522"/>
    <cellStyle name="Normal 3 4 4 2 3" xfId="3678"/>
    <cellStyle name="Normal 3 4 4 2 4" xfId="1782"/>
    <cellStyle name="Normal 3 4 4 3" xfId="2215"/>
    <cellStyle name="Normal 3 4 4 3 2" xfId="4100"/>
    <cellStyle name="Normal 3 4 4 4" xfId="3255"/>
    <cellStyle name="Normal 3 4 4 5" xfId="1357"/>
    <cellStyle name="Normal 3 4 5" xfId="230"/>
    <cellStyle name="Normal 3 4 5 2" xfId="687"/>
    <cellStyle name="Normal 3 4 5 2 2" xfId="2395"/>
    <cellStyle name="Normal 3 4 5 2 2 2" xfId="4276"/>
    <cellStyle name="Normal 3 4 5 2 3" xfId="3432"/>
    <cellStyle name="Normal 3 4 5 2 4" xfId="1536"/>
    <cellStyle name="Normal 3 4 5 3" xfId="1969"/>
    <cellStyle name="Normal 3 4 5 3 2" xfId="3854"/>
    <cellStyle name="Normal 3 4 5 4" xfId="3009"/>
    <cellStyle name="Normal 3 4 5 5" xfId="1111"/>
    <cellStyle name="Normal 3 4 6" xfId="629"/>
    <cellStyle name="Normal 3 4 6 2" xfId="2351"/>
    <cellStyle name="Normal 3 4 6 2 2" xfId="4233"/>
    <cellStyle name="Normal 3 4 6 3" xfId="3389"/>
    <cellStyle name="Normal 3 4 6 4" xfId="1493"/>
    <cellStyle name="Normal 3 4 7" xfId="1925"/>
    <cellStyle name="Normal 3 4 7 2" xfId="3811"/>
    <cellStyle name="Normal 3 4 8" xfId="2966"/>
    <cellStyle name="Normal 3 4 9" xfId="1068"/>
    <cellStyle name="Normal 3 5" xfId="171"/>
    <cellStyle name="Normal 3 5 2" xfId="321"/>
    <cellStyle name="Normal 3 5 2 2" xfId="778"/>
    <cellStyle name="Normal 3 5 2 2 2" xfId="2485"/>
    <cellStyle name="Normal 3 5 2 2 2 2" xfId="4366"/>
    <cellStyle name="Normal 3 5 2 2 3" xfId="3522"/>
    <cellStyle name="Normal 3 5 2 2 4" xfId="1626"/>
    <cellStyle name="Normal 3 5 2 3" xfId="2059"/>
    <cellStyle name="Normal 3 5 2 3 2" xfId="3944"/>
    <cellStyle name="Normal 3 5 2 4" xfId="3099"/>
    <cellStyle name="Normal 3 5 2 5" xfId="1201"/>
    <cellStyle name="Normal 3 5 3" xfId="392"/>
    <cellStyle name="Normal 3 5 3 2" xfId="849"/>
    <cellStyle name="Normal 3 5 3 2 2" xfId="2556"/>
    <cellStyle name="Normal 3 5 3 2 2 2" xfId="4437"/>
    <cellStyle name="Normal 3 5 3 2 3" xfId="3593"/>
    <cellStyle name="Normal 3 5 3 2 4" xfId="1697"/>
    <cellStyle name="Normal 3 5 3 3" xfId="2130"/>
    <cellStyle name="Normal 3 5 3 3 2" xfId="4015"/>
    <cellStyle name="Normal 3 5 3 4" xfId="3170"/>
    <cellStyle name="Normal 3 5 3 5" xfId="1272"/>
    <cellStyle name="Normal 3 5 4" xfId="498"/>
    <cellStyle name="Normal 3 5 4 2" xfId="955"/>
    <cellStyle name="Normal 3 5 4 2 2" xfId="2660"/>
    <cellStyle name="Normal 3 5 4 2 2 2" xfId="4541"/>
    <cellStyle name="Normal 3 5 4 2 3" xfId="3697"/>
    <cellStyle name="Normal 3 5 4 2 4" xfId="1801"/>
    <cellStyle name="Normal 3 5 4 3" xfId="2234"/>
    <cellStyle name="Normal 3 5 4 3 2" xfId="4119"/>
    <cellStyle name="Normal 3 5 4 4" xfId="3274"/>
    <cellStyle name="Normal 3 5 4 5" xfId="1376"/>
    <cellStyle name="Normal 3 5 5" xfId="249"/>
    <cellStyle name="Normal 3 5 5 2" xfId="706"/>
    <cellStyle name="Normal 3 5 5 2 2" xfId="2414"/>
    <cellStyle name="Normal 3 5 5 2 2 2" xfId="4295"/>
    <cellStyle name="Normal 3 5 5 2 3" xfId="3451"/>
    <cellStyle name="Normal 3 5 5 2 4" xfId="1555"/>
    <cellStyle name="Normal 3 5 5 3" xfId="1988"/>
    <cellStyle name="Normal 3 5 5 3 2" xfId="3873"/>
    <cellStyle name="Normal 3 5 5 4" xfId="3028"/>
    <cellStyle name="Normal 3 5 5 5" xfId="1130"/>
    <cellStyle name="Normal 3 5 6" xfId="630"/>
    <cellStyle name="Normal 3 5 6 2" xfId="2352"/>
    <cellStyle name="Normal 3 5 6 2 2" xfId="4234"/>
    <cellStyle name="Normal 3 5 6 3" xfId="3390"/>
    <cellStyle name="Normal 3 5 6 4" xfId="1494"/>
    <cellStyle name="Normal 3 5 7" xfId="1926"/>
    <cellStyle name="Normal 3 5 7 2" xfId="3812"/>
    <cellStyle name="Normal 3 5 8" xfId="2967"/>
    <cellStyle name="Normal 3 5 9" xfId="1069"/>
    <cellStyle name="Normal 3 6" xfId="172"/>
    <cellStyle name="Normal 3 6 2" xfId="631"/>
    <cellStyle name="Normal 3 7" xfId="165"/>
    <cellStyle name="Normal 3 7 2" xfId="413"/>
    <cellStyle name="Normal 3 7 2 2" xfId="870"/>
    <cellStyle name="Normal 3 7 2 2 2" xfId="2576"/>
    <cellStyle name="Normal 3 7 2 2 2 2" xfId="4457"/>
    <cellStyle name="Normal 3 7 2 2 3" xfId="3613"/>
    <cellStyle name="Normal 3 7 2 2 4" xfId="1717"/>
    <cellStyle name="Normal 3 7 2 3" xfId="2150"/>
    <cellStyle name="Normal 3 7 2 3 2" xfId="4035"/>
    <cellStyle name="Normal 3 7 2 4" xfId="3190"/>
    <cellStyle name="Normal 3 7 2 5" xfId="1292"/>
    <cellStyle name="Normal 3 7 3" xfId="624"/>
    <cellStyle name="Normal 3 7 3 2" xfId="2346"/>
    <cellStyle name="Normal 3 7 3 2 2" xfId="4228"/>
    <cellStyle name="Normal 3 7 3 3" xfId="3384"/>
    <cellStyle name="Normal 3 7 3 4" xfId="1488"/>
    <cellStyle name="Normal 3 7 4" xfId="1920"/>
    <cellStyle name="Normal 3 7 4 2" xfId="3806"/>
    <cellStyle name="Normal 3 7 5" xfId="2961"/>
    <cellStyle name="Normal 3 7 6" xfId="1063"/>
    <cellStyle name="Normal 3 8" xfId="84"/>
    <cellStyle name="Normal 3 8 2" xfId="554"/>
    <cellStyle name="Normal 3 8 2 2" xfId="2286"/>
    <cellStyle name="Normal 3 8 2 2 2" xfId="4170"/>
    <cellStyle name="Normal 3 8 2 3" xfId="3326"/>
    <cellStyle name="Normal 3 8 2 4" xfId="1430"/>
    <cellStyle name="Normal 3 8 3" xfId="1859"/>
    <cellStyle name="Normal 3 8 3 2" xfId="3748"/>
    <cellStyle name="Normal 3 8 4" xfId="2903"/>
    <cellStyle name="Normal 3 8 5" xfId="1005"/>
    <cellStyle name="Normal 3 9" xfId="537"/>
    <cellStyle name="Normal 3_Sheet1" xfId="173"/>
    <cellStyle name="Normal 4" xfId="92"/>
    <cellStyle name="Normal 4 2" xfId="175"/>
    <cellStyle name="Normal 4 2 2" xfId="633"/>
    <cellStyle name="Normal 4 3" xfId="174"/>
    <cellStyle name="Normal 4 3 2" xfId="632"/>
    <cellStyle name="Normal 4 3 2 2" xfId="2353"/>
    <cellStyle name="Normal 4 3 2 2 2" xfId="4235"/>
    <cellStyle name="Normal 4 3 2 3" xfId="3391"/>
    <cellStyle name="Normal 4 3 2 4" xfId="1495"/>
    <cellStyle name="Normal 4 3 3" xfId="1927"/>
    <cellStyle name="Normal 4 3 3 2" xfId="3813"/>
    <cellStyle name="Normal 4 3 4" xfId="2968"/>
    <cellStyle name="Normal 4 3 5" xfId="1070"/>
    <cellStyle name="Normal 4 4" xfId="533"/>
    <cellStyle name="Normal 4 4 2" xfId="990"/>
    <cellStyle name="Normal 4 4 2 2" xfId="2695"/>
    <cellStyle name="Normal 4 4 2 2 2" xfId="4576"/>
    <cellStyle name="Normal 4 4 2 3" xfId="3732"/>
    <cellStyle name="Normal 4 4 2 4" xfId="1836"/>
    <cellStyle name="Normal 4 4 3" xfId="2269"/>
    <cellStyle name="Normal 4 4 3 2" xfId="4154"/>
    <cellStyle name="Normal 4 4 4" xfId="3309"/>
    <cellStyle name="Normal 4 4 5" xfId="1411"/>
    <cellStyle name="Normal 4 5" xfId="558"/>
    <cellStyle name="Normal 5" xfId="45"/>
    <cellStyle name="Normal 5 2" xfId="176"/>
    <cellStyle name="Normal 5 2 2" xfId="193"/>
    <cellStyle name="Normal 5 2 2 2" xfId="651"/>
    <cellStyle name="Normal 5 2 3" xfId="123"/>
    <cellStyle name="Normal 5 2 3 2" xfId="588"/>
    <cellStyle name="Normal 5 2 3 2 2" xfId="2315"/>
    <cellStyle name="Normal 5 2 3 2 2 2" xfId="4197"/>
    <cellStyle name="Normal 5 2 3 2 3" xfId="3353"/>
    <cellStyle name="Normal 5 2 3 2 4" xfId="1457"/>
    <cellStyle name="Normal 5 2 3 3" xfId="1889"/>
    <cellStyle name="Normal 5 2 3 3 2" xfId="3775"/>
    <cellStyle name="Normal 5 2 3 4" xfId="2930"/>
    <cellStyle name="Normal 5 2 3 5" xfId="1032"/>
    <cellStyle name="Normal 5 2 4" xfId="532"/>
    <cellStyle name="Normal 5 2 4 2" xfId="989"/>
    <cellStyle name="Normal 5 2 4 2 2" xfId="2694"/>
    <cellStyle name="Normal 5 2 4 2 2 2" xfId="4575"/>
    <cellStyle name="Normal 5 2 4 2 3" xfId="3731"/>
    <cellStyle name="Normal 5 2 4 2 4" xfId="1835"/>
    <cellStyle name="Normal 5 2 4 3" xfId="2268"/>
    <cellStyle name="Normal 5 2 4 3 2" xfId="4153"/>
    <cellStyle name="Normal 5 2 4 4" xfId="3308"/>
    <cellStyle name="Normal 5 2 4 5" xfId="1410"/>
    <cellStyle name="Normal 5 2 5" xfId="634"/>
    <cellStyle name="Normal 5 3" xfId="177"/>
    <cellStyle name="Normal 5 3 2" xfId="316"/>
    <cellStyle name="Normal 5 3 2 2" xfId="773"/>
    <cellStyle name="Normal 5 3 2 2 2" xfId="2480"/>
    <cellStyle name="Normal 5 3 2 2 2 2" xfId="4361"/>
    <cellStyle name="Normal 5 3 2 2 3" xfId="3517"/>
    <cellStyle name="Normal 5 3 2 2 4" xfId="1621"/>
    <cellStyle name="Normal 5 3 2 3" xfId="2054"/>
    <cellStyle name="Normal 5 3 2 3 2" xfId="3939"/>
    <cellStyle name="Normal 5 3 2 4" xfId="3094"/>
    <cellStyle name="Normal 5 3 2 5" xfId="1196"/>
    <cellStyle name="Normal 5 3 3" xfId="387"/>
    <cellStyle name="Normal 5 3 3 2" xfId="844"/>
    <cellStyle name="Normal 5 3 3 2 2" xfId="2551"/>
    <cellStyle name="Normal 5 3 3 2 2 2" xfId="4432"/>
    <cellStyle name="Normal 5 3 3 2 3" xfId="3588"/>
    <cellStyle name="Normal 5 3 3 2 4" xfId="1692"/>
    <cellStyle name="Normal 5 3 3 3" xfId="2125"/>
    <cellStyle name="Normal 5 3 3 3 2" xfId="4010"/>
    <cellStyle name="Normal 5 3 3 4" xfId="3165"/>
    <cellStyle name="Normal 5 3 3 5" xfId="1267"/>
    <cellStyle name="Normal 5 3 4" xfId="493"/>
    <cellStyle name="Normal 5 3 4 2" xfId="950"/>
    <cellStyle name="Normal 5 3 4 2 2" xfId="2655"/>
    <cellStyle name="Normal 5 3 4 2 2 2" xfId="4536"/>
    <cellStyle name="Normal 5 3 4 2 3" xfId="3692"/>
    <cellStyle name="Normal 5 3 4 2 4" xfId="1796"/>
    <cellStyle name="Normal 5 3 4 3" xfId="2229"/>
    <cellStyle name="Normal 5 3 4 3 2" xfId="4114"/>
    <cellStyle name="Normal 5 3 4 4" xfId="3269"/>
    <cellStyle name="Normal 5 3 4 5" xfId="1371"/>
    <cellStyle name="Normal 5 3 5" xfId="244"/>
    <cellStyle name="Normal 5 3 5 2" xfId="701"/>
    <cellStyle name="Normal 5 3 5 2 2" xfId="2409"/>
    <cellStyle name="Normal 5 3 5 2 2 2" xfId="4290"/>
    <cellStyle name="Normal 5 3 5 2 3" xfId="3446"/>
    <cellStyle name="Normal 5 3 5 2 4" xfId="1550"/>
    <cellStyle name="Normal 5 3 5 3" xfId="1983"/>
    <cellStyle name="Normal 5 3 5 3 2" xfId="3868"/>
    <cellStyle name="Normal 5 3 5 4" xfId="3023"/>
    <cellStyle name="Normal 5 3 5 5" xfId="1125"/>
    <cellStyle name="Normal 5 3 6" xfId="635"/>
    <cellStyle name="Normal 5 3 6 2" xfId="2354"/>
    <cellStyle name="Normal 5 3 6 2 2" xfId="4236"/>
    <cellStyle name="Normal 5 3 6 3" xfId="3392"/>
    <cellStyle name="Normal 5 3 6 4" xfId="1496"/>
    <cellStyle name="Normal 5 3 7" xfId="1928"/>
    <cellStyle name="Normal 5 3 7 2" xfId="3814"/>
    <cellStyle name="Normal 5 3 8" xfId="2969"/>
    <cellStyle name="Normal 5 3 9" xfId="1071"/>
    <cellStyle name="Normal 5 4" xfId="178"/>
    <cellStyle name="Normal 5 4 2" xfId="322"/>
    <cellStyle name="Normal 5 4 2 2" xfId="779"/>
    <cellStyle name="Normal 5 4 2 2 2" xfId="2486"/>
    <cellStyle name="Normal 5 4 2 2 2 2" xfId="4367"/>
    <cellStyle name="Normal 5 4 2 2 3" xfId="3523"/>
    <cellStyle name="Normal 5 4 2 2 4" xfId="1627"/>
    <cellStyle name="Normal 5 4 2 3" xfId="2060"/>
    <cellStyle name="Normal 5 4 2 3 2" xfId="3945"/>
    <cellStyle name="Normal 5 4 2 4" xfId="3100"/>
    <cellStyle name="Normal 5 4 2 5" xfId="1202"/>
    <cellStyle name="Normal 5 4 3" xfId="393"/>
    <cellStyle name="Normal 5 4 3 2" xfId="850"/>
    <cellStyle name="Normal 5 4 3 2 2" xfId="2557"/>
    <cellStyle name="Normal 5 4 3 2 2 2" xfId="4438"/>
    <cellStyle name="Normal 5 4 3 2 3" xfId="3594"/>
    <cellStyle name="Normal 5 4 3 2 4" xfId="1698"/>
    <cellStyle name="Normal 5 4 3 3" xfId="2131"/>
    <cellStyle name="Normal 5 4 3 3 2" xfId="4016"/>
    <cellStyle name="Normal 5 4 3 4" xfId="3171"/>
    <cellStyle name="Normal 5 4 3 5" xfId="1273"/>
    <cellStyle name="Normal 5 4 4" xfId="499"/>
    <cellStyle name="Normal 5 4 4 2" xfId="956"/>
    <cellStyle name="Normal 5 4 4 2 2" xfId="2661"/>
    <cellStyle name="Normal 5 4 4 2 2 2" xfId="4542"/>
    <cellStyle name="Normal 5 4 4 2 3" xfId="3698"/>
    <cellStyle name="Normal 5 4 4 2 4" xfId="1802"/>
    <cellStyle name="Normal 5 4 4 3" xfId="2235"/>
    <cellStyle name="Normal 5 4 4 3 2" xfId="4120"/>
    <cellStyle name="Normal 5 4 4 4" xfId="3275"/>
    <cellStyle name="Normal 5 4 4 5" xfId="1377"/>
    <cellStyle name="Normal 5 4 5" xfId="250"/>
    <cellStyle name="Normal 5 4 5 2" xfId="707"/>
    <cellStyle name="Normal 5 4 5 2 2" xfId="2415"/>
    <cellStyle name="Normal 5 4 5 2 2 2" xfId="4296"/>
    <cellStyle name="Normal 5 4 5 2 3" xfId="3452"/>
    <cellStyle name="Normal 5 4 5 2 4" xfId="1556"/>
    <cellStyle name="Normal 5 4 5 3" xfId="1989"/>
    <cellStyle name="Normal 5 4 5 3 2" xfId="3874"/>
    <cellStyle name="Normal 5 4 5 4" xfId="3029"/>
    <cellStyle name="Normal 5 4 5 5" xfId="1131"/>
    <cellStyle name="Normal 5 4 6" xfId="636"/>
    <cellStyle name="Normal 5 4 6 2" xfId="2355"/>
    <cellStyle name="Normal 5 4 6 2 2" xfId="4237"/>
    <cellStyle name="Normal 5 4 6 3" xfId="3393"/>
    <cellStyle name="Normal 5 4 6 4" xfId="1497"/>
    <cellStyle name="Normal 5 4 7" xfId="1929"/>
    <cellStyle name="Normal 5 4 7 2" xfId="3815"/>
    <cellStyle name="Normal 5 4 8" xfId="2970"/>
    <cellStyle name="Normal 5 4 9" xfId="1072"/>
    <cellStyle name="Normal 5 5" xfId="179"/>
    <cellStyle name="Normal 5 5 2" xfId="465"/>
    <cellStyle name="Normal 5 5 2 2" xfId="922"/>
    <cellStyle name="Normal 5 5 2 2 2" xfId="2627"/>
    <cellStyle name="Normal 5 5 2 2 2 2" xfId="4508"/>
    <cellStyle name="Normal 5 5 2 2 3" xfId="3664"/>
    <cellStyle name="Normal 5 5 2 2 4" xfId="1768"/>
    <cellStyle name="Normal 5 5 2 3" xfId="2201"/>
    <cellStyle name="Normal 5 5 2 3 2" xfId="4086"/>
    <cellStyle name="Normal 5 5 2 4" xfId="3241"/>
    <cellStyle name="Normal 5 5 2 5" xfId="1343"/>
    <cellStyle name="Normal 5 5 3" xfId="288"/>
    <cellStyle name="Normal 5 5 3 2" xfId="745"/>
    <cellStyle name="Normal 5 5 3 2 2" xfId="2452"/>
    <cellStyle name="Normal 5 5 3 2 2 2" xfId="4333"/>
    <cellStyle name="Normal 5 5 3 2 3" xfId="3489"/>
    <cellStyle name="Normal 5 5 3 2 4" xfId="1593"/>
    <cellStyle name="Normal 5 5 3 3" xfId="2026"/>
    <cellStyle name="Normal 5 5 3 3 2" xfId="3911"/>
    <cellStyle name="Normal 5 5 3 4" xfId="3066"/>
    <cellStyle name="Normal 5 5 3 5" xfId="1168"/>
    <cellStyle name="Normal 5 5 4" xfId="637"/>
    <cellStyle name="Normal 5 5 4 2" xfId="2356"/>
    <cellStyle name="Normal 5 5 4 2 2" xfId="4238"/>
    <cellStyle name="Normal 5 5 4 3" xfId="3394"/>
    <cellStyle name="Normal 5 5 4 4" xfId="1498"/>
    <cellStyle name="Normal 5 5 5" xfId="1930"/>
    <cellStyle name="Normal 5 5 5 2" xfId="3816"/>
    <cellStyle name="Normal 5 5 6" xfId="2971"/>
    <cellStyle name="Normal 5 5 7" xfId="1073"/>
    <cellStyle name="Normal 5 6" xfId="359"/>
    <cellStyle name="Normal 5 6 2" xfId="816"/>
    <cellStyle name="Normal 5 6 2 2" xfId="2523"/>
    <cellStyle name="Normal 5 6 2 2 2" xfId="4404"/>
    <cellStyle name="Normal 5 6 2 3" xfId="3560"/>
    <cellStyle name="Normal 5 6 2 4" xfId="1664"/>
    <cellStyle name="Normal 5 6 3" xfId="2097"/>
    <cellStyle name="Normal 5 6 3 2" xfId="3982"/>
    <cellStyle name="Normal 5 6 4" xfId="3137"/>
    <cellStyle name="Normal 5 6 5" xfId="1239"/>
    <cellStyle name="Normal 5 7" xfId="427"/>
    <cellStyle name="Normal 5 7 2" xfId="884"/>
    <cellStyle name="Normal 5 7 2 2" xfId="2590"/>
    <cellStyle name="Normal 5 7 2 2 2" xfId="4471"/>
    <cellStyle name="Normal 5 7 2 3" xfId="3627"/>
    <cellStyle name="Normal 5 7 2 4" xfId="1731"/>
    <cellStyle name="Normal 5 7 3" xfId="2164"/>
    <cellStyle name="Normal 5 7 3 2" xfId="4049"/>
    <cellStyle name="Normal 5 7 4" xfId="3204"/>
    <cellStyle name="Normal 5 7 5" xfId="1306"/>
    <cellStyle name="Normal 5 8" xfId="216"/>
    <cellStyle name="Normal 5 8 2" xfId="673"/>
    <cellStyle name="Normal 5 8 2 2" xfId="2381"/>
    <cellStyle name="Normal 5 8 2 2 2" xfId="4262"/>
    <cellStyle name="Normal 5 8 2 3" xfId="3418"/>
    <cellStyle name="Normal 5 8 2 4" xfId="1522"/>
    <cellStyle name="Normal 5 8 3" xfId="1955"/>
    <cellStyle name="Normal 5 8 3 2" xfId="3840"/>
    <cellStyle name="Normal 5 8 4" xfId="2995"/>
    <cellStyle name="Normal 5 8 5" xfId="1097"/>
    <cellStyle name="Normal 5 9" xfId="551"/>
    <cellStyle name="Normal 6" xfId="180"/>
    <cellStyle name="Normal 6 2" xfId="127"/>
    <cellStyle name="Normal 6 2 2" xfId="459"/>
    <cellStyle name="Normal 6 2 2 2" xfId="916"/>
    <cellStyle name="Normal 6 2 3" xfId="592"/>
    <cellStyle name="Normal 6 2 3 2" xfId="2319"/>
    <cellStyle name="Normal 6 2 3 2 2" xfId="4201"/>
    <cellStyle name="Normal 6 2 3 3" xfId="3357"/>
    <cellStyle name="Normal 6 2 3 4" xfId="1461"/>
    <cellStyle name="Normal 6 2 4" xfId="1893"/>
    <cellStyle name="Normal 6 2 4 2" xfId="3779"/>
    <cellStyle name="Normal 6 2 5" xfId="2934"/>
    <cellStyle name="Normal 6 2 6" xfId="1036"/>
    <cellStyle name="Normal 6 3" xfId="432"/>
    <cellStyle name="Normal 6 3 2" xfId="889"/>
    <cellStyle name="Normal 6 3 2 2" xfId="2595"/>
    <cellStyle name="Normal 6 3 2 2 2" xfId="4476"/>
    <cellStyle name="Normal 6 3 2 3" xfId="3632"/>
    <cellStyle name="Normal 6 3 2 4" xfId="1736"/>
    <cellStyle name="Normal 6 3 3" xfId="2169"/>
    <cellStyle name="Normal 6 3 3 2" xfId="4054"/>
    <cellStyle name="Normal 6 3 4" xfId="3209"/>
    <cellStyle name="Normal 6 3 5" xfId="1311"/>
    <cellStyle name="Normal 6 4" xfId="638"/>
    <cellStyle name="Normal 7" xfId="181"/>
    <cellStyle name="Normal 7 2" xfId="182"/>
    <cellStyle name="Normal 7 2 2" xfId="640"/>
    <cellStyle name="Normal 7 3" xfId="639"/>
    <cellStyle name="Normal 8" xfId="183"/>
    <cellStyle name="Normal 8 2" xfId="641"/>
    <cellStyle name="Normal 9" xfId="184"/>
    <cellStyle name="Normal 9 2" xfId="412"/>
    <cellStyle name="Normal 9 2 2" xfId="869"/>
    <cellStyle name="Normal 9 3" xfId="269"/>
    <cellStyle name="Normal 9 3 2" xfId="726"/>
    <cellStyle name="Normal 9 3 2 2" xfId="2434"/>
    <cellStyle name="Normal 9 3 2 2 2" xfId="4315"/>
    <cellStyle name="Normal 9 3 2 3" xfId="3471"/>
    <cellStyle name="Normal 9 3 2 4" xfId="1575"/>
    <cellStyle name="Normal 9 3 3" xfId="2008"/>
    <cellStyle name="Normal 9 3 3 2" xfId="3893"/>
    <cellStyle name="Normal 9 3 4" xfId="3048"/>
    <cellStyle name="Normal 9 3 5" xfId="1150"/>
    <cellStyle name="Normal 9 4" xfId="642"/>
    <cellStyle name="Note 2" xfId="85"/>
    <cellStyle name="Note 2 10" xfId="2747"/>
    <cellStyle name="Note 2 10 2" xfId="2744"/>
    <cellStyle name="Note 2 2" xfId="185"/>
    <cellStyle name="Note 2 2 2" xfId="287"/>
    <cellStyle name="Note 2 2 2 2" xfId="744"/>
    <cellStyle name="Note 2 2 2 2 2" xfId="2451"/>
    <cellStyle name="Note 2 2 2 2 2 2" xfId="4332"/>
    <cellStyle name="Note 2 2 2 2 3" xfId="3488"/>
    <cellStyle name="Note 2 2 2 2 4" xfId="1592"/>
    <cellStyle name="Note 2 2 2 3" xfId="2025"/>
    <cellStyle name="Note 2 2 2 3 2" xfId="3910"/>
    <cellStyle name="Note 2 2 2 4" xfId="3065"/>
    <cellStyle name="Note 2 2 2 5" xfId="1167"/>
    <cellStyle name="Note 2 2 3" xfId="358"/>
    <cellStyle name="Note 2 2 3 2" xfId="815"/>
    <cellStyle name="Note 2 2 3 2 2" xfId="2522"/>
    <cellStyle name="Note 2 2 3 2 2 2" xfId="4403"/>
    <cellStyle name="Note 2 2 3 2 3" xfId="3559"/>
    <cellStyle name="Note 2 2 3 2 4" xfId="1663"/>
    <cellStyle name="Note 2 2 3 3" xfId="2096"/>
    <cellStyle name="Note 2 2 3 3 2" xfId="3981"/>
    <cellStyle name="Note 2 2 3 4" xfId="3136"/>
    <cellStyle name="Note 2 2 3 5" xfId="1238"/>
    <cellStyle name="Note 2 2 4" xfId="464"/>
    <cellStyle name="Note 2 2 4 2" xfId="921"/>
    <cellStyle name="Note 2 2 4 2 2" xfId="2626"/>
    <cellStyle name="Note 2 2 4 2 2 2" xfId="4507"/>
    <cellStyle name="Note 2 2 4 2 3" xfId="3663"/>
    <cellStyle name="Note 2 2 4 2 4" xfId="1767"/>
    <cellStyle name="Note 2 2 4 3" xfId="2200"/>
    <cellStyle name="Note 2 2 4 3 2" xfId="4085"/>
    <cellStyle name="Note 2 2 4 4" xfId="3240"/>
    <cellStyle name="Note 2 2 4 5" xfId="1342"/>
    <cellStyle name="Note 2 2 5" xfId="215"/>
    <cellStyle name="Note 2 2 5 2" xfId="672"/>
    <cellStyle name="Note 2 2 5 2 2" xfId="2380"/>
    <cellStyle name="Note 2 2 5 2 2 2" xfId="4261"/>
    <cellStyle name="Note 2 2 5 2 3" xfId="3417"/>
    <cellStyle name="Note 2 2 5 2 4" xfId="1521"/>
    <cellStyle name="Note 2 2 5 3" xfId="1954"/>
    <cellStyle name="Note 2 2 5 3 2" xfId="3839"/>
    <cellStyle name="Note 2 2 5 4" xfId="2994"/>
    <cellStyle name="Note 2 2 5 5" xfId="1096"/>
    <cellStyle name="Note 2 2 6" xfId="643"/>
    <cellStyle name="Note 2 2 6 2" xfId="2357"/>
    <cellStyle name="Note 2 2 6 2 2" xfId="4239"/>
    <cellStyle name="Note 2 2 6 3" xfId="3395"/>
    <cellStyle name="Note 2 2 6 4" xfId="1499"/>
    <cellStyle name="Note 2 2 7" xfId="1931"/>
    <cellStyle name="Note 2 2 7 2" xfId="3817"/>
    <cellStyle name="Note 2 2 8" xfId="2972"/>
    <cellStyle name="Note 2 2 9" xfId="1074"/>
    <cellStyle name="Note 2 3" xfId="186"/>
    <cellStyle name="Note 2 3 2" xfId="644"/>
    <cellStyle name="Note 2 3 2 2" xfId="2358"/>
    <cellStyle name="Note 2 3 2 2 2" xfId="2780"/>
    <cellStyle name="Note 2 3 2 2 2 2" xfId="2789"/>
    <cellStyle name="Note 2 3 2 2 2 2 2" xfId="2879"/>
    <cellStyle name="Note 2 3 2 2 2 3" xfId="2873"/>
    <cellStyle name="Note 2 3 2 2 2 4" xfId="2813"/>
    <cellStyle name="Note 2 3 2 2 2 4 2" xfId="4611"/>
    <cellStyle name="Note 2 3 2 2 3" xfId="2748"/>
    <cellStyle name="Note 2 3 2 2 3 2" xfId="2859"/>
    <cellStyle name="Note 2 3 2 2 4" xfId="2818"/>
    <cellStyle name="Note 2 3 2 2 5" xfId="2740"/>
    <cellStyle name="Note 2 3 2 2 5 2" xfId="4589"/>
    <cellStyle name="Note 2 3 2 3" xfId="2736"/>
    <cellStyle name="Note 2 3 2 3 2" xfId="2798"/>
    <cellStyle name="Note 2 3 2 3 2 2" xfId="2887"/>
    <cellStyle name="Note 2 3 2 3 2 3" xfId="2829"/>
    <cellStyle name="Note 2 3 2 3 2 3 2" xfId="4622"/>
    <cellStyle name="Note 2 3 2 3 3" xfId="2754"/>
    <cellStyle name="Note 2 3 2 3 3 2" xfId="2861"/>
    <cellStyle name="Note 2 3 2 3 4" xfId="2855"/>
    <cellStyle name="Note 2 3 2 3 5" xfId="2742"/>
    <cellStyle name="Note 2 3 2 3 5 2" xfId="4591"/>
    <cellStyle name="Note 2 3 2 4" xfId="2730"/>
    <cellStyle name="Note 2 3 2 4 2" xfId="1854"/>
    <cellStyle name="Note 2 3 2 4 2 2" xfId="2700"/>
    <cellStyle name="Note 2 3 2 4 3" xfId="2849"/>
    <cellStyle name="Note 2 3 2 4 4" xfId="2769"/>
    <cellStyle name="Note 2 3 2 4 4 2" xfId="4602"/>
    <cellStyle name="Note 2 3 2 5" xfId="2716"/>
    <cellStyle name="Note 2 3 2 5 2" xfId="2837"/>
    <cellStyle name="Note 2 3 2 5 3" xfId="2821"/>
    <cellStyle name="Note 2 3 2 5 3 2" xfId="4614"/>
    <cellStyle name="Note 2 3 2 6" xfId="2787"/>
    <cellStyle name="Note 2 3 2 6 2" xfId="2811"/>
    <cellStyle name="Note 2 3 3" xfId="1932"/>
    <cellStyle name="Note 2 3 3 2" xfId="2778"/>
    <cellStyle name="Note 2 3 3 2 2" xfId="2784"/>
    <cellStyle name="Note 2 3 3 2 2 2" xfId="2877"/>
    <cellStyle name="Note 2 3 3 2 3" xfId="2871"/>
    <cellStyle name="Note 2 3 3 2 4" xfId="2804"/>
    <cellStyle name="Note 2 3 3 2 4 2" xfId="4608"/>
    <cellStyle name="Note 2 3 3 3" xfId="2753"/>
    <cellStyle name="Note 2 3 3 3 2" xfId="2860"/>
    <cellStyle name="Note 2 3 3 4" xfId="2758"/>
    <cellStyle name="Note 2 3 3 5" xfId="2709"/>
    <cellStyle name="Note 2 3 3 5 2" xfId="4583"/>
    <cellStyle name="Note 2 3 4" xfId="2728"/>
    <cellStyle name="Note 2 3 4 2" xfId="2796"/>
    <cellStyle name="Note 2 3 4 2 2" xfId="2885"/>
    <cellStyle name="Note 2 3 4 2 3" xfId="2827"/>
    <cellStyle name="Note 2 3 4 2 3 2" xfId="4620"/>
    <cellStyle name="Note 2 3 4 3" xfId="2720"/>
    <cellStyle name="Note 2 3 4 3 2" xfId="2839"/>
    <cellStyle name="Note 2 3 4 4" xfId="2847"/>
    <cellStyle name="Note 2 3 4 5" xfId="2759"/>
    <cellStyle name="Note 2 3 4 5 2" xfId="4599"/>
    <cellStyle name="Note 2 3 5" xfId="2733"/>
    <cellStyle name="Note 2 3 5 2" xfId="2743"/>
    <cellStyle name="Note 2 3 5 2 2" xfId="2857"/>
    <cellStyle name="Note 2 3 5 3" xfId="2852"/>
    <cellStyle name="Note 2 3 5 4" xfId="2713"/>
    <cellStyle name="Note 2 3 5 4 2" xfId="4585"/>
    <cellStyle name="Note 2 3 6" xfId="2701"/>
    <cellStyle name="Note 2 3 6 2" xfId="2830"/>
    <cellStyle name="Note 2 3 6 3" xfId="2819"/>
    <cellStyle name="Note 2 3 6 3 2" xfId="4612"/>
    <cellStyle name="Note 2 3 7" xfId="2785"/>
    <cellStyle name="Note 2 3 7 2" xfId="2805"/>
    <cellStyle name="Note 2 4" xfId="187"/>
    <cellStyle name="Note 2 4 2" xfId="324"/>
    <cellStyle name="Note 2 4 2 2" xfId="781"/>
    <cellStyle name="Note 2 4 2 2 2" xfId="2488"/>
    <cellStyle name="Note 2 4 2 2 2 2" xfId="4369"/>
    <cellStyle name="Note 2 4 2 2 3" xfId="3525"/>
    <cellStyle name="Note 2 4 2 2 4" xfId="1629"/>
    <cellStyle name="Note 2 4 2 3" xfId="2062"/>
    <cellStyle name="Note 2 4 2 3 2" xfId="3947"/>
    <cellStyle name="Note 2 4 2 4" xfId="3102"/>
    <cellStyle name="Note 2 4 2 5" xfId="1204"/>
    <cellStyle name="Note 2 4 3" xfId="395"/>
    <cellStyle name="Note 2 4 3 2" xfId="852"/>
    <cellStyle name="Note 2 4 3 2 2" xfId="2559"/>
    <cellStyle name="Note 2 4 3 2 2 2" xfId="4440"/>
    <cellStyle name="Note 2 4 3 2 3" xfId="3596"/>
    <cellStyle name="Note 2 4 3 2 4" xfId="1700"/>
    <cellStyle name="Note 2 4 3 3" xfId="2133"/>
    <cellStyle name="Note 2 4 3 3 2" xfId="4018"/>
    <cellStyle name="Note 2 4 3 4" xfId="3173"/>
    <cellStyle name="Note 2 4 3 5" xfId="1275"/>
    <cellStyle name="Note 2 4 4" xfId="501"/>
    <cellStyle name="Note 2 4 4 2" xfId="958"/>
    <cellStyle name="Note 2 4 4 2 2" xfId="2663"/>
    <cellStyle name="Note 2 4 4 2 2 2" xfId="4544"/>
    <cellStyle name="Note 2 4 4 2 3" xfId="3700"/>
    <cellStyle name="Note 2 4 4 2 4" xfId="1804"/>
    <cellStyle name="Note 2 4 4 3" xfId="2237"/>
    <cellStyle name="Note 2 4 4 3 2" xfId="4122"/>
    <cellStyle name="Note 2 4 4 4" xfId="3277"/>
    <cellStyle name="Note 2 4 4 5" xfId="1379"/>
    <cellStyle name="Note 2 4 5" xfId="252"/>
    <cellStyle name="Note 2 4 5 2" xfId="709"/>
    <cellStyle name="Note 2 4 5 2 2" xfId="2417"/>
    <cellStyle name="Note 2 4 5 2 2 2" xfId="4298"/>
    <cellStyle name="Note 2 4 5 2 3" xfId="3454"/>
    <cellStyle name="Note 2 4 5 2 4" xfId="1558"/>
    <cellStyle name="Note 2 4 5 3" xfId="1991"/>
    <cellStyle name="Note 2 4 5 3 2" xfId="3876"/>
    <cellStyle name="Note 2 4 5 4" xfId="3031"/>
    <cellStyle name="Note 2 4 5 5" xfId="1133"/>
    <cellStyle name="Note 2 4 6" xfId="645"/>
    <cellStyle name="Note 2 4 6 2" xfId="2359"/>
    <cellStyle name="Note 2 4 6 2 2" xfId="4240"/>
    <cellStyle name="Note 2 4 6 3" xfId="3396"/>
    <cellStyle name="Note 2 4 6 4" xfId="1500"/>
    <cellStyle name="Note 2 4 7" xfId="1933"/>
    <cellStyle name="Note 2 4 7 2" xfId="3818"/>
    <cellStyle name="Note 2 4 8" xfId="2973"/>
    <cellStyle name="Note 2 4 9" xfId="1075"/>
    <cellStyle name="Note 2 5" xfId="555"/>
    <cellStyle name="Note 2 5 2" xfId="2287"/>
    <cellStyle name="Note 2 5 2 2" xfId="2779"/>
    <cellStyle name="Note 2 5 2 2 2" xfId="2788"/>
    <cellStyle name="Note 2 5 2 2 2 2" xfId="2878"/>
    <cellStyle name="Note 2 5 2 2 3" xfId="2872"/>
    <cellStyle name="Note 2 5 2 2 4" xfId="2812"/>
    <cellStyle name="Note 2 5 2 2 4 2" xfId="4610"/>
    <cellStyle name="Note 2 5 2 3" xfId="2766"/>
    <cellStyle name="Note 2 5 2 3 2" xfId="2863"/>
    <cellStyle name="Note 2 5 2 4" xfId="2816"/>
    <cellStyle name="Note 2 5 2 5" xfId="2751"/>
    <cellStyle name="Note 2 5 2 5 2" xfId="4595"/>
    <cellStyle name="Note 2 5 3" xfId="2732"/>
    <cellStyle name="Note 2 5 3 2" xfId="2797"/>
    <cellStyle name="Note 2 5 3 2 2" xfId="2886"/>
    <cellStyle name="Note 2 5 3 2 3" xfId="2828"/>
    <cellStyle name="Note 2 5 3 2 3 2" xfId="4621"/>
    <cellStyle name="Note 2 5 3 3" xfId="2711"/>
    <cellStyle name="Note 2 5 3 3 2" xfId="2835"/>
    <cellStyle name="Note 2 5 3 4" xfId="2851"/>
    <cellStyle name="Note 2 5 3 5" xfId="2757"/>
    <cellStyle name="Note 2 5 3 5 2" xfId="4598"/>
    <cellStyle name="Note 2 5 4" xfId="2737"/>
    <cellStyle name="Note 2 5 4 2" xfId="2721"/>
    <cellStyle name="Note 2 5 4 2 2" xfId="2840"/>
    <cellStyle name="Note 2 5 4 3" xfId="2856"/>
    <cellStyle name="Note 2 5 4 4" xfId="2760"/>
    <cellStyle name="Note 2 5 4 4 2" xfId="4600"/>
    <cellStyle name="Note 2 5 5" xfId="2708"/>
    <cellStyle name="Note 2 5 5 2" xfId="2834"/>
    <cellStyle name="Note 2 5 5 3" xfId="2820"/>
    <cellStyle name="Note 2 5 5 3 2" xfId="4613"/>
    <cellStyle name="Note 2 5 6" xfId="2765"/>
    <cellStyle name="Note 2 5 6 2" xfId="2762"/>
    <cellStyle name="Note 2 6" xfId="1860"/>
    <cellStyle name="Note 2 6 2" xfId="2775"/>
    <cellStyle name="Note 2 6 2 2" xfId="2783"/>
    <cellStyle name="Note 2 6 2 2 2" xfId="2876"/>
    <cellStyle name="Note 2 6 2 3" xfId="2868"/>
    <cellStyle name="Note 2 6 2 4" xfId="2801"/>
    <cellStyle name="Note 2 6 2 4 2" xfId="4605"/>
    <cellStyle name="Note 2 6 3" xfId="2771"/>
    <cellStyle name="Note 2 6 3 2" xfId="2865"/>
    <cellStyle name="Note 2 6 4" xfId="2772"/>
    <cellStyle name="Note 2 6 5" xfId="2749"/>
    <cellStyle name="Note 2 6 5 2" xfId="4593"/>
    <cellStyle name="Note 2 7" xfId="2724"/>
    <cellStyle name="Note 2 7 2" xfId="2793"/>
    <cellStyle name="Note 2 7 2 2" xfId="2882"/>
    <cellStyle name="Note 2 7 2 3" xfId="2824"/>
    <cellStyle name="Note 2 7 2 3 2" xfId="4617"/>
    <cellStyle name="Note 2 7 3" xfId="2764"/>
    <cellStyle name="Note 2 7 3 2" xfId="2862"/>
    <cellStyle name="Note 2 7 4" xfId="2843"/>
    <cellStyle name="Note 2 7 5" xfId="2756"/>
    <cellStyle name="Note 2 7 5 2" xfId="4597"/>
    <cellStyle name="Note 2 8" xfId="2727"/>
    <cellStyle name="Note 2 8 2" xfId="2770"/>
    <cellStyle name="Note 2 8 2 2" xfId="2864"/>
    <cellStyle name="Note 2 8 3" xfId="2846"/>
    <cellStyle name="Note 2 8 4" xfId="2746"/>
    <cellStyle name="Note 2 8 4 2" xfId="4592"/>
    <cellStyle name="Note 2 9" xfId="2308"/>
    <cellStyle name="Note 2 9 2" xfId="2815"/>
    <cellStyle name="Note 2 9 3" xfId="2755"/>
    <cellStyle name="Note 2 9 3 2" xfId="4596"/>
    <cellStyle name="Note 3" xfId="188"/>
    <cellStyle name="Note 3 10" xfId="2974"/>
    <cellStyle name="Note 3 11" xfId="1076"/>
    <cellStyle name="Note 3 2" xfId="189"/>
    <cellStyle name="Note 3 2 2" xfId="317"/>
    <cellStyle name="Note 3 2 2 2" xfId="774"/>
    <cellStyle name="Note 3 2 2 2 2" xfId="2481"/>
    <cellStyle name="Note 3 2 2 2 2 2" xfId="4362"/>
    <cellStyle name="Note 3 2 2 2 3" xfId="3518"/>
    <cellStyle name="Note 3 2 2 2 4" xfId="1622"/>
    <cellStyle name="Note 3 2 2 3" xfId="2055"/>
    <cellStyle name="Note 3 2 2 3 2" xfId="3940"/>
    <cellStyle name="Note 3 2 2 4" xfId="3095"/>
    <cellStyle name="Note 3 2 2 5" xfId="1197"/>
    <cellStyle name="Note 3 2 3" xfId="388"/>
    <cellStyle name="Note 3 2 3 2" xfId="845"/>
    <cellStyle name="Note 3 2 3 2 2" xfId="2552"/>
    <cellStyle name="Note 3 2 3 2 2 2" xfId="4433"/>
    <cellStyle name="Note 3 2 3 2 3" xfId="3589"/>
    <cellStyle name="Note 3 2 3 2 4" xfId="1693"/>
    <cellStyle name="Note 3 2 3 3" xfId="2126"/>
    <cellStyle name="Note 3 2 3 3 2" xfId="4011"/>
    <cellStyle name="Note 3 2 3 4" xfId="3166"/>
    <cellStyle name="Note 3 2 3 5" xfId="1268"/>
    <cellStyle name="Note 3 2 4" xfId="494"/>
    <cellStyle name="Note 3 2 4 2" xfId="951"/>
    <cellStyle name="Note 3 2 4 2 2" xfId="2656"/>
    <cellStyle name="Note 3 2 4 2 2 2" xfId="4537"/>
    <cellStyle name="Note 3 2 4 2 3" xfId="3693"/>
    <cellStyle name="Note 3 2 4 2 4" xfId="1797"/>
    <cellStyle name="Note 3 2 4 3" xfId="2230"/>
    <cellStyle name="Note 3 2 4 3 2" xfId="4115"/>
    <cellStyle name="Note 3 2 4 4" xfId="3270"/>
    <cellStyle name="Note 3 2 4 5" xfId="1372"/>
    <cellStyle name="Note 3 2 5" xfId="245"/>
    <cellStyle name="Note 3 2 5 2" xfId="702"/>
    <cellStyle name="Note 3 2 5 2 2" xfId="2410"/>
    <cellStyle name="Note 3 2 5 2 2 2" xfId="4291"/>
    <cellStyle name="Note 3 2 5 2 3" xfId="3447"/>
    <cellStyle name="Note 3 2 5 2 4" xfId="1551"/>
    <cellStyle name="Note 3 2 5 3" xfId="1984"/>
    <cellStyle name="Note 3 2 5 3 2" xfId="3869"/>
    <cellStyle name="Note 3 2 5 4" xfId="3024"/>
    <cellStyle name="Note 3 2 5 5" xfId="1126"/>
    <cellStyle name="Note 3 2 6" xfId="647"/>
    <cellStyle name="Note 3 2 6 2" xfId="2361"/>
    <cellStyle name="Note 3 2 6 2 2" xfId="4242"/>
    <cellStyle name="Note 3 2 6 3" xfId="3398"/>
    <cellStyle name="Note 3 2 6 4" xfId="1502"/>
    <cellStyle name="Note 3 2 7" xfId="1935"/>
    <cellStyle name="Note 3 2 7 2" xfId="3820"/>
    <cellStyle name="Note 3 2 8" xfId="2975"/>
    <cellStyle name="Note 3 2 9" xfId="1077"/>
    <cellStyle name="Note 3 3" xfId="190"/>
    <cellStyle name="Note 3 3 2" xfId="338"/>
    <cellStyle name="Note 3 3 2 2" xfId="795"/>
    <cellStyle name="Note 3 3 2 2 2" xfId="2502"/>
    <cellStyle name="Note 3 3 2 2 2 2" xfId="4383"/>
    <cellStyle name="Note 3 3 2 2 3" xfId="3539"/>
    <cellStyle name="Note 3 3 2 2 4" xfId="1643"/>
    <cellStyle name="Note 3 3 2 3" xfId="2076"/>
    <cellStyle name="Note 3 3 2 3 2" xfId="3961"/>
    <cellStyle name="Note 3 3 2 4" xfId="3116"/>
    <cellStyle name="Note 3 3 2 5" xfId="1218"/>
    <cellStyle name="Note 3 3 3" xfId="409"/>
    <cellStyle name="Note 3 3 3 2" xfId="866"/>
    <cellStyle name="Note 3 3 3 2 2" xfId="2573"/>
    <cellStyle name="Note 3 3 3 2 2 2" xfId="4454"/>
    <cellStyle name="Note 3 3 3 2 3" xfId="3610"/>
    <cellStyle name="Note 3 3 3 2 4" xfId="1714"/>
    <cellStyle name="Note 3 3 3 3" xfId="2147"/>
    <cellStyle name="Note 3 3 3 3 2" xfId="4032"/>
    <cellStyle name="Note 3 3 3 4" xfId="3187"/>
    <cellStyle name="Note 3 3 3 5" xfId="1289"/>
    <cellStyle name="Note 3 3 4" xfId="515"/>
    <cellStyle name="Note 3 3 4 2" xfId="972"/>
    <cellStyle name="Note 3 3 4 2 2" xfId="2677"/>
    <cellStyle name="Note 3 3 4 2 2 2" xfId="4558"/>
    <cellStyle name="Note 3 3 4 2 3" xfId="3714"/>
    <cellStyle name="Note 3 3 4 2 4" xfId="1818"/>
    <cellStyle name="Note 3 3 4 3" xfId="2251"/>
    <cellStyle name="Note 3 3 4 3 2" xfId="4136"/>
    <cellStyle name="Note 3 3 4 4" xfId="3291"/>
    <cellStyle name="Note 3 3 4 5" xfId="1393"/>
    <cellStyle name="Note 3 3 5" xfId="266"/>
    <cellStyle name="Note 3 3 5 2" xfId="723"/>
    <cellStyle name="Note 3 3 5 2 2" xfId="2431"/>
    <cellStyle name="Note 3 3 5 2 2 2" xfId="4312"/>
    <cellStyle name="Note 3 3 5 2 3" xfId="3468"/>
    <cellStyle name="Note 3 3 5 2 4" xfId="1572"/>
    <cellStyle name="Note 3 3 5 3" xfId="2005"/>
    <cellStyle name="Note 3 3 5 3 2" xfId="3890"/>
    <cellStyle name="Note 3 3 5 4" xfId="3045"/>
    <cellStyle name="Note 3 3 5 5" xfId="1147"/>
    <cellStyle name="Note 3 3 6" xfId="648"/>
    <cellStyle name="Note 3 3 6 2" xfId="2362"/>
    <cellStyle name="Note 3 3 6 2 2" xfId="4243"/>
    <cellStyle name="Note 3 3 6 3" xfId="3399"/>
    <cellStyle name="Note 3 3 6 4" xfId="1503"/>
    <cellStyle name="Note 3 3 7" xfId="1936"/>
    <cellStyle name="Note 3 3 7 2" xfId="3821"/>
    <cellStyle name="Note 3 3 8" xfId="2976"/>
    <cellStyle name="Note 3 3 9" xfId="1078"/>
    <cellStyle name="Note 3 4" xfId="195"/>
    <cellStyle name="Note 3 4 2" xfId="466"/>
    <cellStyle name="Note 3 4 2 2" xfId="923"/>
    <cellStyle name="Note 3 4 2 2 2" xfId="2628"/>
    <cellStyle name="Note 3 4 2 2 2 2" xfId="4509"/>
    <cellStyle name="Note 3 4 2 2 3" xfId="3665"/>
    <cellStyle name="Note 3 4 2 2 4" xfId="1769"/>
    <cellStyle name="Note 3 4 2 3" xfId="2202"/>
    <cellStyle name="Note 3 4 2 3 2" xfId="4087"/>
    <cellStyle name="Note 3 4 2 4" xfId="3242"/>
    <cellStyle name="Note 3 4 2 5" xfId="1344"/>
    <cellStyle name="Note 3 4 3" xfId="289"/>
    <cellStyle name="Note 3 4 3 2" xfId="746"/>
    <cellStyle name="Note 3 4 3 2 2" xfId="2453"/>
    <cellStyle name="Note 3 4 3 2 2 2" xfId="4334"/>
    <cellStyle name="Note 3 4 3 2 3" xfId="3490"/>
    <cellStyle name="Note 3 4 3 2 4" xfId="1594"/>
    <cellStyle name="Note 3 4 3 3" xfId="2027"/>
    <cellStyle name="Note 3 4 3 3 2" xfId="3912"/>
    <cellStyle name="Note 3 4 3 4" xfId="3067"/>
    <cellStyle name="Note 3 4 3 5" xfId="1169"/>
    <cellStyle name="Note 3 4 4" xfId="652"/>
    <cellStyle name="Note 3 5" xfId="360"/>
    <cellStyle name="Note 3 5 2" xfId="817"/>
    <cellStyle name="Note 3 5 2 2" xfId="2524"/>
    <cellStyle name="Note 3 5 2 2 2" xfId="4405"/>
    <cellStyle name="Note 3 5 2 3" xfId="3561"/>
    <cellStyle name="Note 3 5 2 4" xfId="1665"/>
    <cellStyle name="Note 3 5 3" xfId="2098"/>
    <cellStyle name="Note 3 5 3 2" xfId="3983"/>
    <cellStyle name="Note 3 5 4" xfId="3138"/>
    <cellStyle name="Note 3 5 5" xfId="1240"/>
    <cellStyle name="Note 3 6" xfId="428"/>
    <cellStyle name="Note 3 6 2" xfId="885"/>
    <cellStyle name="Note 3 6 2 2" xfId="2591"/>
    <cellStyle name="Note 3 6 2 2 2" xfId="4472"/>
    <cellStyle name="Note 3 6 2 3" xfId="3628"/>
    <cellStyle name="Note 3 6 2 4" xfId="1732"/>
    <cellStyle name="Note 3 6 3" xfId="2165"/>
    <cellStyle name="Note 3 6 3 2" xfId="4050"/>
    <cellStyle name="Note 3 6 4" xfId="3205"/>
    <cellStyle name="Note 3 6 5" xfId="1307"/>
    <cellStyle name="Note 3 7" xfId="217"/>
    <cellStyle name="Note 3 7 2" xfId="674"/>
    <cellStyle name="Note 3 7 2 2" xfId="2382"/>
    <cellStyle name="Note 3 7 2 2 2" xfId="4263"/>
    <cellStyle name="Note 3 7 2 3" xfId="3419"/>
    <cellStyle name="Note 3 7 2 4" xfId="1523"/>
    <cellStyle name="Note 3 7 3" xfId="1956"/>
    <cellStyle name="Note 3 7 3 2" xfId="3841"/>
    <cellStyle name="Note 3 7 4" xfId="2996"/>
    <cellStyle name="Note 3 7 5" xfId="1098"/>
    <cellStyle name="Note 3 8" xfId="646"/>
    <cellStyle name="Note 3 8 2" xfId="2360"/>
    <cellStyle name="Note 3 8 2 2" xfId="4241"/>
    <cellStyle name="Note 3 8 3" xfId="3397"/>
    <cellStyle name="Note 3 8 4" xfId="1501"/>
    <cellStyle name="Note 3 9" xfId="1934"/>
    <cellStyle name="Note 3 9 2" xfId="3819"/>
    <cellStyle name="Note 4" xfId="341"/>
    <cellStyle name="Note 4 2" xfId="433"/>
    <cellStyle name="Note 4 2 2" xfId="890"/>
    <cellStyle name="Note 4 2 2 2" xfId="2596"/>
    <cellStyle name="Note 4 2 2 2 2" xfId="4477"/>
    <cellStyle name="Note 4 2 2 3" xfId="3633"/>
    <cellStyle name="Note 4 2 2 4" xfId="1737"/>
    <cellStyle name="Note 4 2 3" xfId="2170"/>
    <cellStyle name="Note 4 2 3 2" xfId="4055"/>
    <cellStyle name="Note 4 2 4" xfId="3210"/>
    <cellStyle name="Note 4 2 5" xfId="1312"/>
    <cellStyle name="Note 4 3" xfId="798"/>
    <cellStyle name="Note 4 3 2" xfId="2505"/>
    <cellStyle name="Note 4 3 2 2" xfId="4386"/>
    <cellStyle name="Note 4 3 3" xfId="3542"/>
    <cellStyle name="Note 4 3 4" xfId="1646"/>
    <cellStyle name="Note 4 4" xfId="2079"/>
    <cellStyle name="Note 4 4 2" xfId="3964"/>
    <cellStyle name="Note 4 5" xfId="3119"/>
    <cellStyle name="Note 4 6" xfId="1221"/>
    <cellStyle name="Note 5" xfId="519"/>
    <cellStyle name="Note 5 2" xfId="976"/>
    <cellStyle name="Note 5 2 2" xfId="2681"/>
    <cellStyle name="Note 5 2 2 2" xfId="4562"/>
    <cellStyle name="Note 5 2 3" xfId="3718"/>
    <cellStyle name="Note 5 2 4" xfId="1822"/>
    <cellStyle name="Note 5 3" xfId="2255"/>
    <cellStyle name="Note 5 3 2" xfId="4140"/>
    <cellStyle name="Note 5 4" xfId="3295"/>
    <cellStyle name="Note 5 5" xfId="1397"/>
    <cellStyle name="Output" xfId="12" builtinId="21" customBuiltin="1"/>
    <cellStyle name="Output 2" xfId="86"/>
    <cellStyle name="Output 2 2" xfId="1861"/>
    <cellStyle name="Output 2 2 2" xfId="2776"/>
    <cellStyle name="Output 2 2 2 2" xfId="2869"/>
    <cellStyle name="Output 2 2 2 3" xfId="2802"/>
    <cellStyle name="Output 2 2 2 3 2" xfId="4606"/>
    <cellStyle name="Output 2 2 3" xfId="2808"/>
    <cellStyle name="Output 2 3" xfId="2725"/>
    <cellStyle name="Output 2 3 2" xfId="2794"/>
    <cellStyle name="Output 2 3 2 2" xfId="2883"/>
    <cellStyle name="Output 2 3 2 3" xfId="2825"/>
    <cellStyle name="Output 2 3 2 3 2" xfId="4618"/>
    <cellStyle name="Output 2 3 3" xfId="2844"/>
    <cellStyle name="Output 2 4" xfId="2734"/>
    <cellStyle name="Output 2 4 2" xfId="2853"/>
    <cellStyle name="Output 2 4 3" xfId="2715"/>
    <cellStyle name="Output 2 4 3 2" xfId="4587"/>
    <cellStyle name="Output 2 5" xfId="2786"/>
    <cellStyle name="Output 2 5 2" xfId="2806"/>
    <cellStyle name="Percent 2" xfId="191"/>
    <cellStyle name="Percent 2 2" xfId="649"/>
    <cellStyle name="Percent 3" xfId="2697"/>
    <cellStyle name="Percent 4" xfId="2717"/>
    <cellStyle name="Percent 4 2" xfId="4588"/>
    <cellStyle name="Title" xfId="3" builtinId="15" customBuiltin="1"/>
    <cellStyle name="Title 2" xfId="87"/>
    <cellStyle name="Total" xfId="18" builtinId="25" customBuiltin="1"/>
    <cellStyle name="Total 2" xfId="88"/>
    <cellStyle name="Total 2 2" xfId="1862"/>
    <cellStyle name="Total 2 2 2" xfId="2777"/>
    <cellStyle name="Total 2 2 2 2" xfId="2870"/>
    <cellStyle name="Total 2 2 2 3" xfId="2803"/>
    <cellStyle name="Total 2 2 2 3 2" xfId="4607"/>
    <cellStyle name="Total 2 2 3" xfId="2739"/>
    <cellStyle name="Total 2 2 4" xfId="2699"/>
    <cellStyle name="Total 2 2 4 2" xfId="4579"/>
    <cellStyle name="Total 2 3" xfId="2726"/>
    <cellStyle name="Total 2 3 2" xfId="2795"/>
    <cellStyle name="Total 2 3 2 2" xfId="2884"/>
    <cellStyle name="Total 2 3 2 3" xfId="2826"/>
    <cellStyle name="Total 2 3 2 3 2" xfId="4619"/>
    <cellStyle name="Total 2 3 3" xfId="2845"/>
    <cellStyle name="Total 2 3 4" xfId="2705"/>
    <cellStyle name="Total 2 3 4 2" xfId="4581"/>
    <cellStyle name="Total 2 4" xfId="2731"/>
    <cellStyle name="Total 2 4 2" xfId="2850"/>
    <cellStyle name="Total 2 4 3" xfId="2750"/>
    <cellStyle name="Total 2 4 3 2" xfId="4594"/>
    <cellStyle name="Total 2 5" xfId="2752"/>
    <cellStyle name="Total 2 5 2" xfId="2719"/>
    <cellStyle name="Warning Text" xfId="16" builtinId="11" customBuiltin="1"/>
    <cellStyle name="Warning Text 2" xfId="89"/>
    <cellStyle name="常规 2" xfId="94"/>
    <cellStyle name="常规 2 2" xfId="192"/>
    <cellStyle name="常规 2 2 2" xfId="650"/>
    <cellStyle name="常规 2 3" xfId="559"/>
  </cellStyles>
  <dxfs count="0"/>
  <tableStyles count="0" defaultTableStyle="TableStyleMedium2" defaultPivotStyle="PivotStyleLight16"/>
  <colors>
    <mruColors>
      <color rgb="FFFFB7B7"/>
      <color rgb="FFFFCC99"/>
      <color rgb="FFCCFFFF"/>
      <color rgb="FFFCD5B4"/>
      <color rgb="FF5AE66E"/>
      <color rgb="FF00CC13"/>
      <color rgb="FF27B2F1"/>
      <color rgb="FFFFFF99"/>
      <color rgb="FFCCFFCC"/>
      <color rgb="FFC0C0C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Proportion of individuals received PC, </a:t>
            </a:r>
          </a:p>
          <a:p>
            <a:pPr>
              <a:defRPr/>
            </a:pPr>
            <a:r>
              <a:rPr lang="en-US" sz="1000">
                <a:latin typeface="Arial" panose="020B0604020202020204" pitchFamily="34" charset="0"/>
                <a:cs typeface="Arial" panose="020B0604020202020204" pitchFamily="34" charset="0"/>
              </a:rPr>
              <a:t>by disease</a:t>
            </a:r>
          </a:p>
        </c:rich>
      </c:tx>
      <c:overlay val="0"/>
    </c:title>
    <c:autoTitleDeleted val="0"/>
    <c:plotArea>
      <c:layout/>
      <c:barChart>
        <c:barDir val="col"/>
        <c:grouping val="percentStacked"/>
        <c:varyColors val="0"/>
        <c:ser>
          <c:idx val="1"/>
          <c:order val="0"/>
          <c:tx>
            <c:v>Population in need covered with CP</c:v>
          </c:tx>
          <c:invertIfNegative val="0"/>
          <c:cat>
            <c:strRef>
              <c:f>PROFILE!$E$24:$H$24</c:f>
              <c:strCache>
                <c:ptCount val="4"/>
                <c:pt idx="0">
                  <c:v>LF</c:v>
                </c:pt>
                <c:pt idx="1">
                  <c:v>ONCHO</c:v>
                </c:pt>
                <c:pt idx="2">
                  <c:v>STH</c:v>
                </c:pt>
                <c:pt idx="3">
                  <c:v>SCH</c:v>
                </c:pt>
              </c:strCache>
            </c:strRef>
          </c:cat>
          <c:val>
            <c:numRef>
              <c:f>PROFILE!$E$52:$H$52</c:f>
              <c:numCache>
                <c:formatCode>#,##0</c:formatCode>
                <c:ptCount val="4"/>
                <c:pt idx="0">
                  <c:v>4236666</c:v>
                </c:pt>
                <c:pt idx="1">
                  <c:v>14173602</c:v>
                </c:pt>
                <c:pt idx="2">
                  <c:v>13025706</c:v>
                </c:pt>
                <c:pt idx="3">
                  <c:v>4450819.3499999996</c:v>
                </c:pt>
              </c:numCache>
            </c:numRef>
          </c:val>
          <c:extLst xmlns:c16r2="http://schemas.microsoft.com/office/drawing/2015/06/chart">
            <c:ext xmlns:c16="http://schemas.microsoft.com/office/drawing/2014/chart" uri="{C3380CC4-5D6E-409C-BE32-E72D297353CC}">
              <c16:uniqueId val="{00000000-1E3E-4110-93B4-69CB8CFA5133}"/>
            </c:ext>
          </c:extLst>
        </c:ser>
        <c:ser>
          <c:idx val="0"/>
          <c:order val="1"/>
          <c:tx>
            <c:v>Population in need not covered with PC</c:v>
          </c:tx>
          <c:invertIfNegative val="0"/>
          <c:cat>
            <c:strRef>
              <c:f>PROFILE!$E$24:$H$24</c:f>
              <c:strCache>
                <c:ptCount val="4"/>
                <c:pt idx="0">
                  <c:v>LF</c:v>
                </c:pt>
                <c:pt idx="1">
                  <c:v>ONCHO</c:v>
                </c:pt>
                <c:pt idx="2">
                  <c:v>STH</c:v>
                </c:pt>
                <c:pt idx="3">
                  <c:v>SCH</c:v>
                </c:pt>
              </c:strCache>
            </c:strRef>
          </c:cat>
          <c:val>
            <c:numRef>
              <c:f>PROFILE!$E$82:$H$82</c:f>
              <c:numCache>
                <c:formatCode>#,##0</c:formatCode>
                <c:ptCount val="4"/>
                <c:pt idx="0">
                  <c:v>1396845</c:v>
                </c:pt>
                <c:pt idx="1">
                  <c:v>3333240</c:v>
                </c:pt>
                <c:pt idx="2">
                  <c:v>12991824</c:v>
                </c:pt>
                <c:pt idx="3">
                  <c:v>8656126.4100000095</c:v>
                </c:pt>
              </c:numCache>
            </c:numRef>
          </c:val>
          <c:extLst xmlns:c16r2="http://schemas.microsoft.com/office/drawing/2015/06/chart">
            <c:ext xmlns:c16="http://schemas.microsoft.com/office/drawing/2014/chart" uri="{C3380CC4-5D6E-409C-BE32-E72D297353CC}">
              <c16:uniqueId val="{00000001-1E3E-4110-93B4-69CB8CFA5133}"/>
            </c:ext>
          </c:extLst>
        </c:ser>
        <c:dLbls>
          <c:showLegendKey val="0"/>
          <c:showVal val="0"/>
          <c:showCatName val="0"/>
          <c:showSerName val="0"/>
          <c:showPercent val="0"/>
          <c:showBubbleSize val="0"/>
        </c:dLbls>
        <c:gapWidth val="150"/>
        <c:overlap val="100"/>
        <c:axId val="232501248"/>
        <c:axId val="232502784"/>
      </c:barChart>
      <c:catAx>
        <c:axId val="232501248"/>
        <c:scaling>
          <c:orientation val="minMax"/>
        </c:scaling>
        <c:delete val="0"/>
        <c:axPos val="b"/>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32502784"/>
        <c:crosses val="autoZero"/>
        <c:auto val="1"/>
        <c:lblAlgn val="ctr"/>
        <c:lblOffset val="100"/>
        <c:noMultiLvlLbl val="0"/>
      </c:catAx>
      <c:valAx>
        <c:axId val="232502784"/>
        <c:scaling>
          <c:orientation val="minMax"/>
        </c:scaling>
        <c:delete val="0"/>
        <c:axPos val="l"/>
        <c:majorGridlines/>
        <c:numFmt formatCode="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32501248"/>
        <c:crosses val="autoZero"/>
        <c:crossBetween val="between"/>
        <c:majorUnit val="0.25"/>
      </c:valAx>
    </c:plotArea>
    <c:legend>
      <c:legendPos val="b"/>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Proportion of male/female received PC, </a:t>
            </a:r>
          </a:p>
          <a:p>
            <a:pPr>
              <a:defRPr/>
            </a:pPr>
            <a:r>
              <a:rPr lang="en-US" sz="1000">
                <a:latin typeface="Arial" panose="020B0604020202020204" pitchFamily="34" charset="0"/>
                <a:cs typeface="Arial" panose="020B0604020202020204" pitchFamily="34" charset="0"/>
              </a:rPr>
              <a:t>by disease</a:t>
            </a:r>
          </a:p>
        </c:rich>
      </c:tx>
      <c:overlay val="0"/>
    </c:title>
    <c:autoTitleDeleted val="0"/>
    <c:plotArea>
      <c:layout>
        <c:manualLayout>
          <c:layoutTarget val="inner"/>
          <c:xMode val="edge"/>
          <c:yMode val="edge"/>
          <c:x val="0.15255825519116775"/>
          <c:y val="0.19907407407407407"/>
          <c:w val="0.8061852802131988"/>
          <c:h val="0.54371609798775156"/>
        </c:manualLayout>
      </c:layout>
      <c:barChart>
        <c:barDir val="col"/>
        <c:grouping val="percentStacked"/>
        <c:varyColors val="0"/>
        <c:ser>
          <c:idx val="1"/>
          <c:order val="0"/>
          <c:tx>
            <c:v>Male</c:v>
          </c:tx>
          <c:invertIfNegative val="0"/>
          <c:cat>
            <c:strRef>
              <c:f>PROFILE!$E$24:$H$24</c:f>
              <c:strCache>
                <c:ptCount val="4"/>
                <c:pt idx="0">
                  <c:v>LF</c:v>
                </c:pt>
                <c:pt idx="1">
                  <c:v>ONCHO</c:v>
                </c:pt>
                <c:pt idx="2">
                  <c:v>STH</c:v>
                </c:pt>
                <c:pt idx="3">
                  <c:v>SCH</c:v>
                </c:pt>
              </c:strCache>
            </c:strRef>
          </c:cat>
          <c:val>
            <c:numRef>
              <c:f>(DISTRICT!$E$4,DISTRICT!$K$4,DISTRICT!$Q$4,DISTRICT!$AA$4)</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365B-4901-9634-84B7EDEBCC34}"/>
            </c:ext>
          </c:extLst>
        </c:ser>
        <c:ser>
          <c:idx val="0"/>
          <c:order val="1"/>
          <c:tx>
            <c:v>Female</c:v>
          </c:tx>
          <c:invertIfNegative val="0"/>
          <c:cat>
            <c:strRef>
              <c:f>PROFILE!$E$24:$H$24</c:f>
              <c:strCache>
                <c:ptCount val="4"/>
                <c:pt idx="0">
                  <c:v>LF</c:v>
                </c:pt>
                <c:pt idx="1">
                  <c:v>ONCHO</c:v>
                </c:pt>
                <c:pt idx="2">
                  <c:v>STH</c:v>
                </c:pt>
                <c:pt idx="3">
                  <c:v>SCH</c:v>
                </c:pt>
              </c:strCache>
            </c:strRef>
          </c:cat>
          <c:val>
            <c:numRef>
              <c:f>(DISTRICT!$F$4,DISTRICT!$L$4,DISTRICT!$R$4,DISTRICT!$AB$4)</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365B-4901-9634-84B7EDEBCC34}"/>
            </c:ext>
          </c:extLst>
        </c:ser>
        <c:dLbls>
          <c:showLegendKey val="0"/>
          <c:showVal val="0"/>
          <c:showCatName val="0"/>
          <c:showSerName val="0"/>
          <c:showPercent val="0"/>
          <c:showBubbleSize val="0"/>
        </c:dLbls>
        <c:gapWidth val="150"/>
        <c:overlap val="100"/>
        <c:axId val="232340480"/>
        <c:axId val="232350464"/>
      </c:barChart>
      <c:catAx>
        <c:axId val="232340480"/>
        <c:scaling>
          <c:orientation val="minMax"/>
        </c:scaling>
        <c:delete val="0"/>
        <c:axPos val="b"/>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32350464"/>
        <c:crosses val="autoZero"/>
        <c:auto val="1"/>
        <c:lblAlgn val="ctr"/>
        <c:lblOffset val="100"/>
        <c:noMultiLvlLbl val="0"/>
      </c:catAx>
      <c:valAx>
        <c:axId val="232350464"/>
        <c:scaling>
          <c:orientation val="minMax"/>
        </c:scaling>
        <c:delete val="0"/>
        <c:axPos val="l"/>
        <c:majorGridlines/>
        <c:numFmt formatCode="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32340480"/>
        <c:crosses val="autoZero"/>
        <c:crossBetween val="between"/>
        <c:majorUnit val="0.25"/>
      </c:valAx>
    </c:plotArea>
    <c:legend>
      <c:legendPos val="b"/>
      <c:layout>
        <c:manualLayout>
          <c:xMode val="edge"/>
          <c:yMode val="edge"/>
          <c:x val="0.37600970545778434"/>
          <c:y val="0.86645559930008753"/>
          <c:w val="0.27048411522750415"/>
          <c:h val="6.8729585885097699E-2"/>
        </c:manualLayout>
      </c:layout>
      <c:overlay val="0"/>
      <c:txPr>
        <a:bodyPr/>
        <a:lstStyle/>
        <a:p>
          <a:pPr>
            <a:defRPr sz="800">
              <a:latin typeface="Arial" panose="020B0604020202020204" pitchFamily="34" charset="0"/>
              <a:cs typeface="Arial" panose="020B0604020202020204" pitchFamily="34" charset="0"/>
            </a:defRPr>
          </a:pPr>
          <a:endParaRPr lang="en-US"/>
        </a:p>
      </c:txPr>
    </c:legend>
    <c:plotVisOnly val="0"/>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Geographical and national coverage,</a:t>
            </a:r>
          </a:p>
          <a:p>
            <a:pPr>
              <a:defRPr/>
            </a:pPr>
            <a:r>
              <a:rPr lang="en-US" sz="1000">
                <a:latin typeface="Arial" panose="020B0604020202020204" pitchFamily="34" charset="0"/>
                <a:cs typeface="Arial" panose="020B0604020202020204" pitchFamily="34" charset="0"/>
              </a:rPr>
              <a:t>by disease</a:t>
            </a:r>
          </a:p>
        </c:rich>
      </c:tx>
      <c:overlay val="0"/>
    </c:title>
    <c:autoTitleDeleted val="0"/>
    <c:plotArea>
      <c:layout/>
      <c:barChart>
        <c:barDir val="col"/>
        <c:grouping val="clustered"/>
        <c:varyColors val="0"/>
        <c:ser>
          <c:idx val="1"/>
          <c:order val="0"/>
          <c:tx>
            <c:strRef>
              <c:f>PROFILE!$B$56</c:f>
              <c:strCache>
                <c:ptCount val="1"/>
                <c:pt idx="0">
                  <c:v>Geographical coverage (all ages)</c:v>
                </c:pt>
              </c:strCache>
            </c:strRef>
          </c:tx>
          <c:invertIfNegative val="0"/>
          <c:cat>
            <c:strRef>
              <c:f>PROFILE!$E$24:$H$24</c:f>
              <c:strCache>
                <c:ptCount val="4"/>
                <c:pt idx="0">
                  <c:v>LF</c:v>
                </c:pt>
                <c:pt idx="1">
                  <c:v>ONCHO</c:v>
                </c:pt>
                <c:pt idx="2">
                  <c:v>STH</c:v>
                </c:pt>
                <c:pt idx="3">
                  <c:v>SCH</c:v>
                </c:pt>
              </c:strCache>
            </c:strRef>
          </c:cat>
          <c:val>
            <c:numRef>
              <c:f>PROFILE!$E$56:$H$56</c:f>
              <c:numCache>
                <c:formatCode>0.00%</c:formatCode>
                <c:ptCount val="4"/>
                <c:pt idx="0">
                  <c:v>0.9859154929577465</c:v>
                </c:pt>
                <c:pt idx="1">
                  <c:v>0.97487437185929648</c:v>
                </c:pt>
                <c:pt idx="2">
                  <c:v>0.79429735234215881</c:v>
                </c:pt>
                <c:pt idx="3">
                  <c:v>0.42093023255813955</c:v>
                </c:pt>
              </c:numCache>
            </c:numRef>
          </c:val>
          <c:extLst xmlns:c16r2="http://schemas.microsoft.com/office/drawing/2015/06/chart">
            <c:ext xmlns:c16="http://schemas.microsoft.com/office/drawing/2014/chart" uri="{C3380CC4-5D6E-409C-BE32-E72D297353CC}">
              <c16:uniqueId val="{00000000-332E-410C-A252-96AE15B39ADF}"/>
            </c:ext>
          </c:extLst>
        </c:ser>
        <c:ser>
          <c:idx val="0"/>
          <c:order val="1"/>
          <c:tx>
            <c:strRef>
              <c:f>PROFILE!$B$60</c:f>
              <c:strCache>
                <c:ptCount val="1"/>
                <c:pt idx="0">
                  <c:v>National coverage (total)</c:v>
                </c:pt>
              </c:strCache>
            </c:strRef>
          </c:tx>
          <c:invertIfNegative val="0"/>
          <c:cat>
            <c:strRef>
              <c:f>PROFILE!$E$24:$H$24</c:f>
              <c:strCache>
                <c:ptCount val="4"/>
                <c:pt idx="0">
                  <c:v>LF</c:v>
                </c:pt>
                <c:pt idx="1">
                  <c:v>ONCHO</c:v>
                </c:pt>
                <c:pt idx="2">
                  <c:v>STH</c:v>
                </c:pt>
                <c:pt idx="3">
                  <c:v>SCH</c:v>
                </c:pt>
              </c:strCache>
            </c:strRef>
          </c:cat>
          <c:val>
            <c:numRef>
              <c:f>PROFILE!$E$60:$H$60</c:f>
              <c:numCache>
                <c:formatCode>0.00%</c:formatCode>
                <c:ptCount val="4"/>
                <c:pt idx="0">
                  <c:v>0.75204716916324477</c:v>
                </c:pt>
                <c:pt idx="1">
                  <c:v>0.80960358241652031</c:v>
                </c:pt>
                <c:pt idx="2">
                  <c:v>0.5006511379058658</c:v>
                </c:pt>
                <c:pt idx="3">
                  <c:v>0.33957715485350393</c:v>
                </c:pt>
              </c:numCache>
            </c:numRef>
          </c:val>
          <c:extLst xmlns:c16r2="http://schemas.microsoft.com/office/drawing/2015/06/chart">
            <c:ext xmlns:c16="http://schemas.microsoft.com/office/drawing/2014/chart" uri="{C3380CC4-5D6E-409C-BE32-E72D297353CC}">
              <c16:uniqueId val="{00000001-332E-410C-A252-96AE15B39ADF}"/>
            </c:ext>
          </c:extLst>
        </c:ser>
        <c:dLbls>
          <c:showLegendKey val="0"/>
          <c:showVal val="0"/>
          <c:showCatName val="0"/>
          <c:showSerName val="0"/>
          <c:showPercent val="0"/>
          <c:showBubbleSize val="0"/>
        </c:dLbls>
        <c:gapWidth val="150"/>
        <c:axId val="232372480"/>
        <c:axId val="232382464"/>
      </c:barChart>
      <c:catAx>
        <c:axId val="232372480"/>
        <c:scaling>
          <c:orientation val="minMax"/>
        </c:scaling>
        <c:delete val="0"/>
        <c:axPos val="b"/>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32382464"/>
        <c:crosses val="autoZero"/>
        <c:auto val="1"/>
        <c:lblAlgn val="ctr"/>
        <c:lblOffset val="100"/>
        <c:noMultiLvlLbl val="0"/>
      </c:catAx>
      <c:valAx>
        <c:axId val="232382464"/>
        <c:scaling>
          <c:orientation val="minMax"/>
          <c:max val="1"/>
        </c:scaling>
        <c:delete val="0"/>
        <c:axPos val="l"/>
        <c:majorGridlines/>
        <c:numFmt formatCode="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32372480"/>
        <c:crosses val="autoZero"/>
        <c:crossBetween val="between"/>
        <c:majorUnit val="0.25"/>
      </c:valAx>
    </c:plotArea>
    <c:legend>
      <c:legendPos val="b"/>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Programme coverage (%),</a:t>
            </a:r>
          </a:p>
          <a:p>
            <a:pPr>
              <a:defRPr/>
            </a:pPr>
            <a:r>
              <a:rPr lang="en-US" sz="1000">
                <a:latin typeface="Arial" panose="020B0604020202020204" pitchFamily="34" charset="0"/>
                <a:cs typeface="Arial" panose="020B0604020202020204" pitchFamily="34" charset="0"/>
              </a:rPr>
              <a:t>by type of PC interventions</a:t>
            </a:r>
          </a:p>
        </c:rich>
      </c:tx>
      <c:overlay val="0"/>
    </c:title>
    <c:autoTitleDeleted val="0"/>
    <c:plotArea>
      <c:layout>
        <c:manualLayout>
          <c:layoutTarget val="inner"/>
          <c:xMode val="edge"/>
          <c:yMode val="edge"/>
          <c:x val="0.49018615909107016"/>
          <c:y val="0.19907407407407407"/>
          <c:w val="0.4560304134269858"/>
          <c:h val="0.59464202391367749"/>
        </c:manualLayout>
      </c:layout>
      <c:barChart>
        <c:barDir val="bar"/>
        <c:grouping val="clustered"/>
        <c:varyColors val="0"/>
        <c:ser>
          <c:idx val="0"/>
          <c:order val="0"/>
          <c:tx>
            <c:v>Programme coverage</c:v>
          </c:tx>
          <c:invertIfNegative val="0"/>
          <c:cat>
            <c:strRef>
              <c:f>SUMMARY!$B$33:$B$39</c:f>
              <c:strCache>
                <c:ptCount val="7"/>
                <c:pt idx="0">
                  <c:v>MDA 1 (IVM+ALB)</c:v>
                </c:pt>
                <c:pt idx="1">
                  <c:v>MDA 2 (DEC+ALB)</c:v>
                </c:pt>
                <c:pt idx="2">
                  <c:v>MDA 3 (IVM)</c:v>
                </c:pt>
                <c:pt idx="3">
                  <c:v>T 1 (PZQ+ALB/MBD)</c:v>
                </c:pt>
                <c:pt idx="4">
                  <c:v>T 2 (PZQ)</c:v>
                </c:pt>
                <c:pt idx="5">
                  <c:v>T 3 (ALB/MBD) - round 1</c:v>
                </c:pt>
                <c:pt idx="6">
                  <c:v>T 3 (ALB/MBD) - round 2</c:v>
                </c:pt>
              </c:strCache>
            </c:strRef>
          </c:cat>
          <c:val>
            <c:numRef>
              <c:f>SUMMARY!$H$33:$H$39</c:f>
              <c:numCache>
                <c:formatCode>#,##0.00</c:formatCode>
                <c:ptCount val="7"/>
                <c:pt idx="0">
                  <c:v>89.776268462587865</c:v>
                </c:pt>
                <c:pt idx="1">
                  <c:v>0</c:v>
                </c:pt>
                <c:pt idx="2">
                  <c:v>94.453494855033043</c:v>
                </c:pt>
                <c:pt idx="3">
                  <c:v>110.90177431737874</c:v>
                </c:pt>
                <c:pt idx="4">
                  <c:v>88.985040217914573</c:v>
                </c:pt>
                <c:pt idx="5">
                  <c:v>92.180563940741962</c:v>
                </c:pt>
                <c:pt idx="6">
                  <c:v>92.974518342104801</c:v>
                </c:pt>
              </c:numCache>
            </c:numRef>
          </c:val>
          <c:extLst xmlns:c16r2="http://schemas.microsoft.com/office/drawing/2015/06/chart">
            <c:ext xmlns:c16="http://schemas.microsoft.com/office/drawing/2014/chart" uri="{C3380CC4-5D6E-409C-BE32-E72D297353CC}">
              <c16:uniqueId val="{00000000-EB77-43D7-B36C-BB6DF70BAEE7}"/>
            </c:ext>
          </c:extLst>
        </c:ser>
        <c:dLbls>
          <c:showLegendKey val="0"/>
          <c:showVal val="0"/>
          <c:showCatName val="0"/>
          <c:showSerName val="0"/>
          <c:showPercent val="0"/>
          <c:showBubbleSize val="0"/>
        </c:dLbls>
        <c:gapWidth val="150"/>
        <c:axId val="239673728"/>
        <c:axId val="239675264"/>
      </c:barChart>
      <c:catAx>
        <c:axId val="239673728"/>
        <c:scaling>
          <c:orientation val="maxMin"/>
        </c:scaling>
        <c:delete val="0"/>
        <c:axPos val="l"/>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39675264"/>
        <c:crosses val="autoZero"/>
        <c:auto val="1"/>
        <c:lblAlgn val="ctr"/>
        <c:lblOffset val="100"/>
        <c:noMultiLvlLbl val="0"/>
      </c:catAx>
      <c:valAx>
        <c:axId val="239675264"/>
        <c:scaling>
          <c:orientation val="minMax"/>
          <c:max val="100"/>
        </c:scaling>
        <c:delete val="0"/>
        <c:axPos val="b"/>
        <c:majorGridlines/>
        <c:numFmt formatCode="#,##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39673728"/>
        <c:crosses val="max"/>
        <c:crossBetween val="between"/>
        <c:majorUnit val="25"/>
      </c:valAx>
    </c:plotArea>
    <c:legend>
      <c:legendPos val="b"/>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LF</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extLst xmlns:c16r2="http://schemas.microsoft.com/office/drawing/2015/06/chart">
              <c:ext xmlns:c16="http://schemas.microsoft.com/office/drawing/2014/chart" uri="{C3380CC4-5D6E-409C-BE32-E72D297353CC}">
                <c16:uniqueId val="{00000001-EB4F-4448-91EB-E1889C6BCC31}"/>
              </c:ext>
            </c:extLst>
          </c:dPt>
          <c:dLbls>
            <c:numFmt formatCode="#&quot;&quot;" sourceLinked="0"/>
            <c:spPr>
              <a:noFill/>
              <a:ln>
                <a:noFill/>
              </a:ln>
              <a:effectLst/>
            </c:spPr>
            <c:txPr>
              <a:bodyPr/>
              <a:lstStyle/>
              <a:p>
                <a:pPr>
                  <a:defRPr b="1">
                    <a:solidFill>
                      <a:schemeClr val="tx1"/>
                    </a:solidFil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val>
            <c:numRef>
              <c:f>(PROFILE!$E$44,PROFILE!$E$83:$E$84,PROFILE!$E$29)</c:f>
              <c:numCache>
                <c:formatCode>#,##0</c:formatCode>
                <c:ptCount val="4"/>
                <c:pt idx="0">
                  <c:v>70</c:v>
                </c:pt>
                <c:pt idx="1">
                  <c:v>1</c:v>
                </c:pt>
                <c:pt idx="2">
                  <c:v>827</c:v>
                </c:pt>
                <c:pt idx="3">
                  <c:v>0</c:v>
                </c:pt>
              </c:numCache>
            </c:numRef>
          </c:val>
          <c:extLst xmlns:c16r2="http://schemas.microsoft.com/office/drawing/2015/06/chart">
            <c:ext xmlns:c16="http://schemas.microsoft.com/office/drawing/2014/chart" uri="{C3380CC4-5D6E-409C-BE32-E72D297353CC}">
              <c16:uniqueId val="{00000002-EB4F-4448-91EB-E1889C6BCC31}"/>
            </c:ext>
          </c:extLst>
        </c:ser>
        <c:dLbls>
          <c:showLegendKey val="0"/>
          <c:showVal val="0"/>
          <c:showCatName val="0"/>
          <c:showSerName val="0"/>
          <c:showPercent val="0"/>
          <c:showBubbleSize val="0"/>
          <c:showLeaderLines val="0"/>
        </c:dLbls>
        <c:firstSliceAng val="0"/>
      </c:pieChart>
    </c:plotArea>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ONCHO</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extLst xmlns:c16r2="http://schemas.microsoft.com/office/drawing/2015/06/chart">
              <c:ext xmlns:c16="http://schemas.microsoft.com/office/drawing/2014/chart" uri="{C3380CC4-5D6E-409C-BE32-E72D297353CC}">
                <c16:uniqueId val="{00000001-7299-4CFC-97C3-788CD0173634}"/>
              </c:ext>
            </c:extLst>
          </c:dPt>
          <c:dLbls>
            <c:numFmt formatCode="#&quot;&quot;" sourceLinked="0"/>
            <c:spPr>
              <a:noFill/>
              <a:ln>
                <a:noFill/>
              </a:ln>
              <a:effectLst/>
            </c:spPr>
            <c:txPr>
              <a:bodyPr/>
              <a:lstStyle/>
              <a:p>
                <a:pPr>
                  <a:defRPr b="1">
                    <a:solidFill>
                      <a:schemeClr val="tx1"/>
                    </a:solidFil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val>
            <c:numRef>
              <c:f>(PROFILE!$F$44,PROFILE!$F$83:$F$84,PROFILE!$F$29)</c:f>
              <c:numCache>
                <c:formatCode>#,##0</c:formatCode>
                <c:ptCount val="4"/>
                <c:pt idx="0">
                  <c:v>194</c:v>
                </c:pt>
                <c:pt idx="1">
                  <c:v>5</c:v>
                </c:pt>
                <c:pt idx="2">
                  <c:v>518</c:v>
                </c:pt>
                <c:pt idx="3">
                  <c:v>181</c:v>
                </c:pt>
              </c:numCache>
            </c:numRef>
          </c:val>
          <c:extLst xmlns:c16r2="http://schemas.microsoft.com/office/drawing/2015/06/chart">
            <c:ext xmlns:c16="http://schemas.microsoft.com/office/drawing/2014/chart" uri="{C3380CC4-5D6E-409C-BE32-E72D297353CC}">
              <c16:uniqueId val="{00000002-7299-4CFC-97C3-788CD0173634}"/>
            </c:ext>
          </c:extLst>
        </c:ser>
        <c:dLbls>
          <c:showLegendKey val="0"/>
          <c:showVal val="0"/>
          <c:showCatName val="0"/>
          <c:showSerName val="0"/>
          <c:showPercent val="0"/>
          <c:showBubbleSize val="0"/>
          <c:showLeaderLines val="0"/>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STH</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extLst xmlns:c16r2="http://schemas.microsoft.com/office/drawing/2015/06/chart">
              <c:ext xmlns:c16="http://schemas.microsoft.com/office/drawing/2014/chart" uri="{C3380CC4-5D6E-409C-BE32-E72D297353CC}">
                <c16:uniqueId val="{00000001-7AAE-4280-81DF-6D552E29BCD7}"/>
              </c:ext>
            </c:extLst>
          </c:dPt>
          <c:dLbls>
            <c:numFmt formatCode="#&quot;&quot;" sourceLinked="0"/>
            <c:spPr>
              <a:noFill/>
              <a:ln>
                <a:noFill/>
              </a:ln>
              <a:effectLst/>
            </c:spPr>
            <c:txPr>
              <a:bodyPr/>
              <a:lstStyle/>
              <a:p>
                <a:pPr>
                  <a:defRPr b="1">
                    <a:solidFill>
                      <a:schemeClr val="tx1"/>
                    </a:solidFil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val>
            <c:numRef>
              <c:f>(PROFILE!$G$44,PROFILE!$G$83:$G$84,PROFILE!$G$29)</c:f>
              <c:numCache>
                <c:formatCode>#,##0</c:formatCode>
                <c:ptCount val="4"/>
                <c:pt idx="0">
                  <c:v>390</c:v>
                </c:pt>
                <c:pt idx="1">
                  <c:v>101</c:v>
                </c:pt>
                <c:pt idx="2">
                  <c:v>359</c:v>
                </c:pt>
                <c:pt idx="3">
                  <c:v>48</c:v>
                </c:pt>
              </c:numCache>
            </c:numRef>
          </c:val>
          <c:extLst xmlns:c16r2="http://schemas.microsoft.com/office/drawing/2015/06/chart">
            <c:ext xmlns:c16="http://schemas.microsoft.com/office/drawing/2014/chart" uri="{C3380CC4-5D6E-409C-BE32-E72D297353CC}">
              <c16:uniqueId val="{00000002-7AAE-4280-81DF-6D552E29BCD7}"/>
            </c:ext>
          </c:extLst>
        </c:ser>
        <c:dLbls>
          <c:showLegendKey val="0"/>
          <c:showVal val="0"/>
          <c:showCatName val="0"/>
          <c:showSerName val="0"/>
          <c:showPercent val="0"/>
          <c:showBubbleSize val="0"/>
          <c:showLeaderLines val="0"/>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SCH</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extLst xmlns:c16r2="http://schemas.microsoft.com/office/drawing/2015/06/chart">
              <c:ext xmlns:c16="http://schemas.microsoft.com/office/drawing/2014/chart" uri="{C3380CC4-5D6E-409C-BE32-E72D297353CC}">
                <c16:uniqueId val="{00000001-CA18-41C2-A465-567022BDE641}"/>
              </c:ext>
            </c:extLst>
          </c:dPt>
          <c:dLbls>
            <c:numFmt formatCode="#&quot;&quot;" sourceLinked="0"/>
            <c:spPr>
              <a:noFill/>
            </c:spPr>
            <c:txPr>
              <a:bodyPr/>
              <a:lstStyle/>
              <a:p>
                <a:pPr>
                  <a:defRPr b="1">
                    <a:solidFill>
                      <a:schemeClr val="tx1"/>
                    </a:solidFil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val>
            <c:numRef>
              <c:f>(PROFILE!$H$44,PROFILE!$H$83:$H$84,PROFILE!$H$29)</c:f>
              <c:numCache>
                <c:formatCode>#,##0</c:formatCode>
                <c:ptCount val="4"/>
                <c:pt idx="0">
                  <c:v>181</c:v>
                </c:pt>
                <c:pt idx="1">
                  <c:v>249</c:v>
                </c:pt>
                <c:pt idx="2">
                  <c:v>420</c:v>
                </c:pt>
                <c:pt idx="3" formatCode="General">
                  <c:v>48</c:v>
                </c:pt>
              </c:numCache>
            </c:numRef>
          </c:val>
          <c:extLst xmlns:c16r2="http://schemas.microsoft.com/office/drawing/2015/06/chart">
            <c:ext xmlns:c16="http://schemas.microsoft.com/office/drawing/2014/chart" uri="{C3380CC4-5D6E-409C-BE32-E72D297353CC}">
              <c16:uniqueId val="{00000002-CA18-41C2-A465-567022BDE641}"/>
            </c:ext>
          </c:extLst>
        </c:ser>
        <c:dLbls>
          <c:showLegendKey val="0"/>
          <c:showVal val="0"/>
          <c:showCatName val="0"/>
          <c:showSerName val="0"/>
          <c:showPercent val="0"/>
          <c:showBubbleSize val="0"/>
          <c:showLeaderLines val="0"/>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0</xdr:rowOff>
    </xdr:from>
    <xdr:to>
      <xdr:col>1</xdr:col>
      <xdr:colOff>2552700</xdr:colOff>
      <xdr:row>0</xdr:row>
      <xdr:rowOff>0</xdr:rowOff>
    </xdr:to>
    <xdr:grpSp>
      <xdr:nvGrpSpPr>
        <xdr:cNvPr id="1450" name="Group 27">
          <a:extLst>
            <a:ext uri="{FF2B5EF4-FFF2-40B4-BE49-F238E27FC236}">
              <a16:creationId xmlns:a16="http://schemas.microsoft.com/office/drawing/2014/main" xmlns="" id="{00000000-0008-0000-0000-0000AA050000}"/>
            </a:ext>
          </a:extLst>
        </xdr:cNvPr>
        <xdr:cNvGrpSpPr>
          <a:grpSpLocks/>
        </xdr:cNvGrpSpPr>
      </xdr:nvGrpSpPr>
      <xdr:grpSpPr bwMode="auto">
        <a:xfrm>
          <a:off x="47625" y="0"/>
          <a:ext cx="1047750" cy="0"/>
          <a:chOff x="6" y="12"/>
          <a:chExt cx="271" cy="59"/>
        </a:xfrm>
      </xdr:grpSpPr>
      <xdr:sp macro="" textlink="">
        <xdr:nvSpPr>
          <xdr:cNvPr id="1452" name="Rectangle 25">
            <a:extLst>
              <a:ext uri="{FF2B5EF4-FFF2-40B4-BE49-F238E27FC236}">
                <a16:creationId xmlns:a16="http://schemas.microsoft.com/office/drawing/2014/main" xmlns="" id="{00000000-0008-0000-0000-0000AC050000}"/>
              </a:ext>
            </a:extLst>
          </xdr:cNvPr>
          <xdr:cNvSpPr>
            <a:spLocks noChangeArrowheads="1"/>
          </xdr:cNvSpPr>
        </xdr:nvSpPr>
        <xdr:spPr bwMode="auto">
          <a:xfrm>
            <a:off x="6" y="12"/>
            <a:ext cx="271" cy="57"/>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pic>
        <xdr:nvPicPr>
          <xdr:cNvPr id="1453" name="Picture 2" descr="WHO-EN-C-H.jpg">
            <a:extLst>
              <a:ext uri="{FF2B5EF4-FFF2-40B4-BE49-F238E27FC236}">
                <a16:creationId xmlns:a16="http://schemas.microsoft.com/office/drawing/2014/main" xmlns="" id="{00000000-0008-0000-0000-0000AD05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 y="14"/>
            <a:ext cx="181"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19050</xdr:colOff>
      <xdr:row>0</xdr:row>
      <xdr:rowOff>19050</xdr:rowOff>
    </xdr:from>
    <xdr:to>
      <xdr:col>1</xdr:col>
      <xdr:colOff>990600</xdr:colOff>
      <xdr:row>0</xdr:row>
      <xdr:rowOff>352425</xdr:rowOff>
    </xdr:to>
    <xdr:pic>
      <xdr:nvPicPr>
        <xdr:cNvPr id="1451" name="Picture 2" descr="WHO-EN-C-H.jpg">
          <a:extLst>
            <a:ext uri="{FF2B5EF4-FFF2-40B4-BE49-F238E27FC236}">
              <a16:creationId xmlns:a16="http://schemas.microsoft.com/office/drawing/2014/main" xmlns="" id="{00000000-0008-0000-0000-0000AB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57150</xdr:colOff>
          <xdr:row>50</xdr:row>
          <xdr:rowOff>76200</xdr:rowOff>
        </xdr:from>
        <xdr:to>
          <xdr:col>2</xdr:col>
          <xdr:colOff>1114425</xdr:colOff>
          <xdr:row>51</xdr:row>
          <xdr:rowOff>133350</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50</xdr:row>
          <xdr:rowOff>66675</xdr:rowOff>
        </xdr:from>
        <xdr:to>
          <xdr:col>5</xdr:col>
          <xdr:colOff>9525</xdr:colOff>
          <xdr:row>51</xdr:row>
          <xdr:rowOff>123825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new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76200</xdr:rowOff>
        </xdr:from>
        <xdr:to>
          <xdr:col>2</xdr:col>
          <xdr:colOff>9525</xdr:colOff>
          <xdr:row>51</xdr:row>
          <xdr:rowOff>133350</xdr:rowOff>
        </xdr:to>
        <xdr:sp macro="" textlink="">
          <xdr:nvSpPr>
            <xdr:cNvPr id="1073" name="Button 49" hidden="1">
              <a:extLst>
                <a:ext uri="{63B3BB69-23CF-44E3-9099-C40C66FF867C}">
                  <a14:compatExt spid="_x0000_s1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Restore full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0</xdr:colOff>
          <xdr:row>6</xdr:row>
          <xdr:rowOff>0</xdr:rowOff>
        </xdr:from>
        <xdr:to>
          <xdr:col>23</xdr:col>
          <xdr:colOff>0</xdr:colOff>
          <xdr:row>7</xdr:row>
          <xdr:rowOff>9525</xdr:rowOff>
        </xdr:to>
        <xdr:sp macro="" textlink="">
          <xdr:nvSpPr>
            <xdr:cNvPr id="2072" name="Button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Recommended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0</xdr:rowOff>
        </xdr:from>
        <xdr:to>
          <xdr:col>16</xdr:col>
          <xdr:colOff>409575</xdr:colOff>
          <xdr:row>2</xdr:row>
          <xdr:rowOff>0</xdr:rowOff>
        </xdr:to>
        <xdr:sp macro="" textlink="">
          <xdr:nvSpPr>
            <xdr:cNvPr id="2135" name="Button 87" hidden="1">
              <a:extLst>
                <a:ext uri="{63B3BB69-23CF-44E3-9099-C40C66FF867C}">
                  <a14:compatExt spid="_x0000_s2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38100</xdr:colOff>
          <xdr:row>1</xdr:row>
          <xdr:rowOff>0</xdr:rowOff>
        </xdr:from>
        <xdr:to>
          <xdr:col>19</xdr:col>
          <xdr:colOff>0</xdr:colOff>
          <xdr:row>2</xdr:row>
          <xdr:rowOff>0</xdr:rowOff>
        </xdr:to>
        <xdr:sp macro="" textlink="">
          <xdr:nvSpPr>
            <xdr:cNvPr id="2136" name="Button 88" hidden="1">
              <a:extLst>
                <a:ext uri="{63B3BB69-23CF-44E3-9099-C40C66FF867C}">
                  <a14:compatExt spid="_x0000_s2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MDA1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9525</xdr:rowOff>
        </xdr:from>
        <xdr:to>
          <xdr:col>13</xdr:col>
          <xdr:colOff>0</xdr:colOff>
          <xdr:row>2</xdr:row>
          <xdr:rowOff>19050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xdr:rowOff>
        </xdr:from>
        <xdr:to>
          <xdr:col>15</xdr:col>
          <xdr:colOff>428625</xdr:colOff>
          <xdr:row>2</xdr:row>
          <xdr:rowOff>19050</xdr:rowOff>
        </xdr:to>
        <xdr:sp macro="" textlink="">
          <xdr:nvSpPr>
            <xdr:cNvPr id="7175" name="Button 7" hidden="1">
              <a:extLst>
                <a:ext uri="{63B3BB69-23CF-44E3-9099-C40C66FF867C}">
                  <a14:compatExt spid="_x0000_s71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9525</xdr:rowOff>
        </xdr:from>
        <xdr:to>
          <xdr:col>17</xdr:col>
          <xdr:colOff>0</xdr:colOff>
          <xdr:row>2</xdr:row>
          <xdr:rowOff>19050</xdr:rowOff>
        </xdr:to>
        <xdr:sp macro="" textlink="">
          <xdr:nvSpPr>
            <xdr:cNvPr id="7176" name="Button 8" hidden="1">
              <a:extLst>
                <a:ext uri="{63B3BB69-23CF-44E3-9099-C40C66FF867C}">
                  <a14:compatExt spid="_x0000_s71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MDA2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9525</xdr:rowOff>
        </xdr:from>
        <xdr:to>
          <xdr:col>13</xdr:col>
          <xdr:colOff>0</xdr:colOff>
          <xdr:row>2</xdr:row>
          <xdr:rowOff>19050</xdr:rowOff>
        </xdr:to>
        <xdr:sp macro="" textlink="">
          <xdr:nvSpPr>
            <xdr:cNvPr id="9220" name="Button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xdr:rowOff>
        </xdr:from>
        <xdr:to>
          <xdr:col>15</xdr:col>
          <xdr:colOff>428625</xdr:colOff>
          <xdr:row>2</xdr:row>
          <xdr:rowOff>19050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9525</xdr:rowOff>
        </xdr:from>
        <xdr:to>
          <xdr:col>17</xdr:col>
          <xdr:colOff>0</xdr:colOff>
          <xdr:row>2</xdr:row>
          <xdr:rowOff>19050</xdr:rowOff>
        </xdr:to>
        <xdr:sp macro="" textlink="">
          <xdr:nvSpPr>
            <xdr:cNvPr id="9222" name="Button 6"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MDA3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11</xdr:col>
          <xdr:colOff>0</xdr:colOff>
          <xdr:row>2</xdr:row>
          <xdr:rowOff>19050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 - Round 1</a:t>
              </a:r>
            </a:p>
            <a:p>
              <a:pPr algn="ctr" rtl="0">
                <a:defRPr sz="1000"/>
              </a:pPr>
              <a:r>
                <a:rPr lang="en-US" sz="800" b="0"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9525</xdr:rowOff>
        </xdr:from>
        <xdr:to>
          <xdr:col>14</xdr:col>
          <xdr:colOff>9525</xdr:colOff>
          <xdr:row>2</xdr:row>
          <xdr:rowOff>19050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 - Round 2</a:t>
              </a:r>
            </a:p>
            <a:p>
              <a:pPr algn="ctr" rtl="0">
                <a:defRPr sz="1000"/>
              </a:pPr>
              <a:r>
                <a:rPr lang="en-US" sz="800" b="0"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9525</xdr:rowOff>
        </xdr:from>
        <xdr:to>
          <xdr:col>18</xdr:col>
          <xdr:colOff>419100</xdr:colOff>
          <xdr:row>2</xdr:row>
          <xdr:rowOff>19050</xdr:rowOff>
        </xdr:to>
        <xdr:sp macro="" textlink="">
          <xdr:nvSpPr>
            <xdr:cNvPr id="8200" name="Button 8" hidden="1">
              <a:extLst>
                <a:ext uri="{63B3BB69-23CF-44E3-9099-C40C66FF867C}">
                  <a14:compatExt spid="_x0000_s82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476250</xdr:colOff>
          <xdr:row>1</xdr:row>
          <xdr:rowOff>9525</xdr:rowOff>
        </xdr:from>
        <xdr:to>
          <xdr:col>19</xdr:col>
          <xdr:colOff>476250</xdr:colOff>
          <xdr:row>2</xdr:row>
          <xdr:rowOff>19050</xdr:rowOff>
        </xdr:to>
        <xdr:sp macro="" textlink="">
          <xdr:nvSpPr>
            <xdr:cNvPr id="8201" name="Button 9" hidden="1">
              <a:extLst>
                <a:ext uri="{63B3BB69-23CF-44E3-9099-C40C66FF867C}">
                  <a14:compatExt spid="_x0000_s8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T1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9525</xdr:rowOff>
        </xdr:from>
        <xdr:to>
          <xdr:col>17</xdr:col>
          <xdr:colOff>419100</xdr:colOff>
          <xdr:row>2</xdr:row>
          <xdr:rowOff>19050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a:p>
              <a:pPr algn="ctr" rtl="0">
                <a:defRPr sz="1000"/>
              </a:pPr>
              <a:endParaRPr lang="en-US"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476250</xdr:colOff>
          <xdr:row>1</xdr:row>
          <xdr:rowOff>9525</xdr:rowOff>
        </xdr:from>
        <xdr:to>
          <xdr:col>18</xdr:col>
          <xdr:colOff>476250</xdr:colOff>
          <xdr:row>2</xdr:row>
          <xdr:rowOff>19050</xdr:rowOff>
        </xdr:to>
        <xdr:sp macro="" textlink="">
          <xdr:nvSpPr>
            <xdr:cNvPr id="13315" name="Button 3" hidden="1">
              <a:extLst>
                <a:ext uri="{63B3BB69-23CF-44E3-9099-C40C66FF867C}">
                  <a14:compatExt spid="_x0000_s133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T2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0</xdr:row>
          <xdr:rowOff>285750</xdr:rowOff>
        </xdr:from>
        <xdr:to>
          <xdr:col>13</xdr:col>
          <xdr:colOff>9525</xdr:colOff>
          <xdr:row>2</xdr:row>
          <xdr:rowOff>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285750</xdr:rowOff>
        </xdr:from>
        <xdr:to>
          <xdr:col>15</xdr:col>
          <xdr:colOff>428625</xdr:colOff>
          <xdr:row>2</xdr:row>
          <xdr:rowOff>0</xdr:rowOff>
        </xdr:to>
        <xdr:sp macro="" textlink="">
          <xdr:nvSpPr>
            <xdr:cNvPr id="10244" name="Button 4"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285750</xdr:rowOff>
        </xdr:from>
        <xdr:to>
          <xdr:col>17</xdr:col>
          <xdr:colOff>0</xdr:colOff>
          <xdr:row>2</xdr:row>
          <xdr:rowOff>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T3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704850</xdr:colOff>
          <xdr:row>2</xdr:row>
          <xdr:rowOff>19050</xdr:rowOff>
        </xdr:to>
        <xdr:sp macro="" textlink="">
          <xdr:nvSpPr>
            <xdr:cNvPr id="11275" name="Button 11" hidden="1">
              <a:extLst>
                <a:ext uri="{63B3BB69-23CF-44E3-9099-C40C66FF867C}">
                  <a14:compatExt spid="_x0000_s112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9525</xdr:rowOff>
        </xdr:from>
        <xdr:to>
          <xdr:col>16</xdr:col>
          <xdr:colOff>419100</xdr:colOff>
          <xdr:row>2</xdr:row>
          <xdr:rowOff>19050</xdr:rowOff>
        </xdr:to>
        <xdr:sp macro="" textlink="">
          <xdr:nvSpPr>
            <xdr:cNvPr id="11276" name="Button 12" hidden="1">
              <a:extLst>
                <a:ext uri="{63B3BB69-23CF-44E3-9099-C40C66FF867C}">
                  <a14:compatExt spid="_x0000_s112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476250</xdr:colOff>
          <xdr:row>1</xdr:row>
          <xdr:rowOff>9525</xdr:rowOff>
        </xdr:from>
        <xdr:to>
          <xdr:col>17</xdr:col>
          <xdr:colOff>476250</xdr:colOff>
          <xdr:row>2</xdr:row>
          <xdr:rowOff>19050</xdr:rowOff>
        </xdr:to>
        <xdr:sp macro="" textlink="">
          <xdr:nvSpPr>
            <xdr:cNvPr id="11277" name="Button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T3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704850</xdr:colOff>
          <xdr:row>2</xdr:row>
          <xdr:rowOff>19050</xdr:rowOff>
        </xdr:to>
        <xdr:sp macro="" textlink="">
          <xdr:nvSpPr>
            <xdr:cNvPr id="12297" name="Button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9525</xdr:rowOff>
        </xdr:from>
        <xdr:to>
          <xdr:col>16</xdr:col>
          <xdr:colOff>419100</xdr:colOff>
          <xdr:row>2</xdr:row>
          <xdr:rowOff>19050</xdr:rowOff>
        </xdr:to>
        <xdr:sp macro="" textlink="">
          <xdr:nvSpPr>
            <xdr:cNvPr id="12306" name="Button 18" hidden="1">
              <a:extLst>
                <a:ext uri="{63B3BB69-23CF-44E3-9099-C40C66FF867C}">
                  <a14:compatExt spid="_x0000_s123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476250</xdr:colOff>
          <xdr:row>1</xdr:row>
          <xdr:rowOff>9525</xdr:rowOff>
        </xdr:from>
        <xdr:to>
          <xdr:col>17</xdr:col>
          <xdr:colOff>476250</xdr:colOff>
          <xdr:row>2</xdr:row>
          <xdr:rowOff>19050</xdr:rowOff>
        </xdr:to>
        <xdr:sp macro="" textlink="">
          <xdr:nvSpPr>
            <xdr:cNvPr id="12307" name="Button 19" hidden="1">
              <a:extLst>
                <a:ext uri="{63B3BB69-23CF-44E3-9099-C40C66FF867C}">
                  <a14:compatExt spid="_x0000_s123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7</xdr:row>
          <xdr:rowOff>66675</xdr:rowOff>
        </xdr:from>
        <xdr:to>
          <xdr:col>8</xdr:col>
          <xdr:colOff>0</xdr:colOff>
          <xdr:row>12</xdr:row>
          <xdr:rowOff>28575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0</xdr:colOff>
      <xdr:row>0</xdr:row>
      <xdr:rowOff>28575</xdr:rowOff>
    </xdr:from>
    <xdr:to>
      <xdr:col>2</xdr:col>
      <xdr:colOff>38100</xdr:colOff>
      <xdr:row>0</xdr:row>
      <xdr:rowOff>361950</xdr:rowOff>
    </xdr:to>
    <xdr:pic>
      <xdr:nvPicPr>
        <xdr:cNvPr id="14450" name="Picture 2" descr="WHO-EN-C-H.jpg">
          <a:extLst>
            <a:ext uri="{FF2B5EF4-FFF2-40B4-BE49-F238E27FC236}">
              <a16:creationId xmlns:a16="http://schemas.microsoft.com/office/drawing/2014/main" xmlns="" id="{00000000-0008-0000-0A00-0000723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28575"/>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0</xdr:colOff>
          <xdr:row>70</xdr:row>
          <xdr:rowOff>152400</xdr:rowOff>
        </xdr:from>
        <xdr:to>
          <xdr:col>8</xdr:col>
          <xdr:colOff>0</xdr:colOff>
          <xdr:row>72</xdr:row>
          <xdr:rowOff>76200</xdr:rowOff>
        </xdr:to>
        <xdr:sp macro="" textlink="">
          <xdr:nvSpPr>
            <xdr:cNvPr id="14441" name="Button 105" hidden="1">
              <a:extLst>
                <a:ext uri="{63B3BB69-23CF-44E3-9099-C40C66FF867C}">
                  <a14:compatExt spid="_x0000_s144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70</xdr:row>
          <xdr:rowOff>152400</xdr:rowOff>
        </xdr:from>
        <xdr:to>
          <xdr:col>6</xdr:col>
          <xdr:colOff>904875</xdr:colOff>
          <xdr:row>72</xdr:row>
          <xdr:rowOff>76200</xdr:rowOff>
        </xdr:to>
        <xdr:sp macro="" textlink="">
          <xdr:nvSpPr>
            <xdr:cNvPr id="14443" name="Button 107" hidden="1">
              <a:extLst>
                <a:ext uri="{63B3BB69-23CF-44E3-9099-C40C66FF867C}">
                  <a14:compatExt spid="_x0000_s144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Country 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70</xdr:row>
          <xdr:rowOff>152400</xdr:rowOff>
        </xdr:from>
        <xdr:to>
          <xdr:col>5</xdr:col>
          <xdr:colOff>514350</xdr:colOff>
          <xdr:row>72</xdr:row>
          <xdr:rowOff>76200</xdr:rowOff>
        </xdr:to>
        <xdr:sp macro="" textlink="">
          <xdr:nvSpPr>
            <xdr:cNvPr id="14444" name="Button 108" hidden="1">
              <a:extLst>
                <a:ext uri="{63B3BB69-23CF-44E3-9099-C40C66FF867C}">
                  <a14:compatExt spid="_x0000_s144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Report in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790575</xdr:colOff>
          <xdr:row>71</xdr:row>
          <xdr:rowOff>0</xdr:rowOff>
        </xdr:from>
        <xdr:to>
          <xdr:col>4</xdr:col>
          <xdr:colOff>123825</xdr:colOff>
          <xdr:row>72</xdr:row>
          <xdr:rowOff>85725</xdr:rowOff>
        </xdr:to>
        <xdr:sp macro="" textlink="">
          <xdr:nvSpPr>
            <xdr:cNvPr id="14445" name="Button 109" hidden="1">
              <a:extLst>
                <a:ext uri="{63B3BB69-23CF-44E3-9099-C40C66FF867C}">
                  <a14:compatExt spid="_x0000_s144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Report in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400050</xdr:colOff>
          <xdr:row>71</xdr:row>
          <xdr:rowOff>0</xdr:rowOff>
        </xdr:from>
        <xdr:to>
          <xdr:col>2</xdr:col>
          <xdr:colOff>714375</xdr:colOff>
          <xdr:row>72</xdr:row>
          <xdr:rowOff>85725</xdr:rowOff>
        </xdr:to>
        <xdr:sp macro="" textlink="">
          <xdr:nvSpPr>
            <xdr:cNvPr id="14446" name="Button 110" hidden="1">
              <a:extLst>
                <a:ext uri="{63B3BB69-23CF-44E3-9099-C40C66FF867C}">
                  <a14:compatExt spid="_x0000_s144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Read before submission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28575</xdr:rowOff>
    </xdr:from>
    <xdr:to>
      <xdr:col>2</xdr:col>
      <xdr:colOff>38100</xdr:colOff>
      <xdr:row>0</xdr:row>
      <xdr:rowOff>361950</xdr:rowOff>
    </xdr:to>
    <xdr:pic>
      <xdr:nvPicPr>
        <xdr:cNvPr id="3" name="Picture 2" descr="WHO-EN-C-H.jpg">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28575"/>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57151</xdr:colOff>
      <xdr:row>90</xdr:row>
      <xdr:rowOff>147637</xdr:rowOff>
    </xdr:from>
    <xdr:to>
      <xdr:col>4</xdr:col>
      <xdr:colOff>214312</xdr:colOff>
      <xdr:row>107</xdr:row>
      <xdr:rowOff>38100</xdr:rowOff>
    </xdr:to>
    <xdr:graphicFrame macro="">
      <xdr:nvGraphicFramePr>
        <xdr:cNvPr id="2" name="Chart 1">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90</xdr:row>
      <xdr:rowOff>133351</xdr:rowOff>
    </xdr:from>
    <xdr:to>
      <xdr:col>8</xdr:col>
      <xdr:colOff>28575</xdr:colOff>
      <xdr:row>106</xdr:row>
      <xdr:rowOff>152400</xdr:rowOff>
    </xdr:to>
    <xdr:graphicFrame macro="">
      <xdr:nvGraphicFramePr>
        <xdr:cNvPr id="5" name="Chart 4">
          <a:extLst>
            <a:ext uri="{FF2B5EF4-FFF2-40B4-BE49-F238E27FC236}">
              <a16:creationId xmlns:a16="http://schemas.microsoft.com/office/drawing/2014/main" xmlns=""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106</xdr:row>
      <xdr:rowOff>123825</xdr:rowOff>
    </xdr:from>
    <xdr:to>
      <xdr:col>4</xdr:col>
      <xdr:colOff>204786</xdr:colOff>
      <xdr:row>123</xdr:row>
      <xdr:rowOff>0</xdr:rowOff>
    </xdr:to>
    <xdr:graphicFrame macro="">
      <xdr:nvGraphicFramePr>
        <xdr:cNvPr id="6" name="Chart 5">
          <a:extLst>
            <a:ext uri="{FF2B5EF4-FFF2-40B4-BE49-F238E27FC236}">
              <a16:creationId xmlns:a16="http://schemas.microsoft.com/office/drawing/2014/main" xmlns=""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106</xdr:row>
      <xdr:rowOff>123826</xdr:rowOff>
    </xdr:from>
    <xdr:to>
      <xdr:col>7</xdr:col>
      <xdr:colOff>842961</xdr:colOff>
      <xdr:row>123</xdr:row>
      <xdr:rowOff>0</xdr:rowOff>
    </xdr:to>
    <xdr:graphicFrame macro="">
      <xdr:nvGraphicFramePr>
        <xdr:cNvPr id="7" name="Chart 6">
          <a:extLst>
            <a:ext uri="{FF2B5EF4-FFF2-40B4-BE49-F238E27FC236}">
              <a16:creationId xmlns:a16="http://schemas.microsoft.com/office/drawing/2014/main" xmlns=""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23813</xdr:colOff>
      <xdr:row>83</xdr:row>
      <xdr:rowOff>33337</xdr:rowOff>
    </xdr:from>
    <xdr:to>
      <xdr:col>2</xdr:col>
      <xdr:colOff>514351</xdr:colOff>
      <xdr:row>90</xdr:row>
      <xdr:rowOff>152400</xdr:rowOff>
    </xdr:to>
    <xdr:graphicFrame macro="">
      <xdr:nvGraphicFramePr>
        <xdr:cNvPr id="8" name="Chart 7">
          <a:extLst>
            <a:ext uri="{FF2B5EF4-FFF2-40B4-BE49-F238E27FC236}">
              <a16:creationId xmlns:a16="http://schemas.microsoft.com/office/drawing/2014/main" xmlns=""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247650</xdr:colOff>
      <xdr:row>83</xdr:row>
      <xdr:rowOff>28575</xdr:rowOff>
    </xdr:from>
    <xdr:to>
      <xdr:col>3</xdr:col>
      <xdr:colOff>738188</xdr:colOff>
      <xdr:row>90</xdr:row>
      <xdr:rowOff>147638</xdr:rowOff>
    </xdr:to>
    <xdr:graphicFrame macro="">
      <xdr:nvGraphicFramePr>
        <xdr:cNvPr id="12" name="Chart 11">
          <a:extLst>
            <a:ext uri="{FF2B5EF4-FFF2-40B4-BE49-F238E27FC236}">
              <a16:creationId xmlns:a16="http://schemas.microsoft.com/office/drawing/2014/main" xmlns=""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514350</xdr:colOff>
      <xdr:row>83</xdr:row>
      <xdr:rowOff>19050</xdr:rowOff>
    </xdr:from>
    <xdr:to>
      <xdr:col>4</xdr:col>
      <xdr:colOff>576263</xdr:colOff>
      <xdr:row>90</xdr:row>
      <xdr:rowOff>138113</xdr:rowOff>
    </xdr:to>
    <xdr:graphicFrame macro="">
      <xdr:nvGraphicFramePr>
        <xdr:cNvPr id="13" name="Chart 12">
          <a:extLst>
            <a:ext uri="{FF2B5EF4-FFF2-40B4-BE49-F238E27FC236}">
              <a16:creationId xmlns:a16="http://schemas.microsoft.com/office/drawing/2014/main" xmlns=""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333375</xdr:colOff>
      <xdr:row>83</xdr:row>
      <xdr:rowOff>9525</xdr:rowOff>
    </xdr:from>
    <xdr:to>
      <xdr:col>6</xdr:col>
      <xdr:colOff>61913</xdr:colOff>
      <xdr:row>90</xdr:row>
      <xdr:rowOff>128588</xdr:rowOff>
    </xdr:to>
    <xdr:graphicFrame macro="">
      <xdr:nvGraphicFramePr>
        <xdr:cNvPr id="14" name="Chart 13">
          <a:extLst>
            <a:ext uri="{FF2B5EF4-FFF2-40B4-BE49-F238E27FC236}">
              <a16:creationId xmlns:a16="http://schemas.microsoft.com/office/drawing/2014/main" xmlns=""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83819</xdr:colOff>
      <xdr:row>85</xdr:row>
      <xdr:rowOff>41910</xdr:rowOff>
    </xdr:from>
    <xdr:to>
      <xdr:col>6</xdr:col>
      <xdr:colOff>171450</xdr:colOff>
      <xdr:row>85</xdr:row>
      <xdr:rowOff>129539</xdr:rowOff>
    </xdr:to>
    <xdr:sp macro="" textlink="">
      <xdr:nvSpPr>
        <xdr:cNvPr id="15" name="Rectangle 14">
          <a:extLst>
            <a:ext uri="{FF2B5EF4-FFF2-40B4-BE49-F238E27FC236}">
              <a16:creationId xmlns:a16="http://schemas.microsoft.com/office/drawing/2014/main" xmlns="" id="{00000000-0008-0000-0B00-00000F000000}"/>
            </a:ext>
          </a:extLst>
        </xdr:cNvPr>
        <xdr:cNvSpPr/>
      </xdr:nvSpPr>
      <xdr:spPr>
        <a:xfrm>
          <a:off x="5071109" y="13552170"/>
          <a:ext cx="87631" cy="8762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83819</xdr:colOff>
      <xdr:row>86</xdr:row>
      <xdr:rowOff>38100</xdr:rowOff>
    </xdr:from>
    <xdr:to>
      <xdr:col>6</xdr:col>
      <xdr:colOff>171450</xdr:colOff>
      <xdr:row>86</xdr:row>
      <xdr:rowOff>125729</xdr:rowOff>
    </xdr:to>
    <xdr:sp macro="" textlink="">
      <xdr:nvSpPr>
        <xdr:cNvPr id="16" name="Rectangle 15">
          <a:extLst>
            <a:ext uri="{FF2B5EF4-FFF2-40B4-BE49-F238E27FC236}">
              <a16:creationId xmlns:a16="http://schemas.microsoft.com/office/drawing/2014/main" xmlns="" id="{00000000-0008-0000-0B00-000010000000}"/>
            </a:ext>
          </a:extLst>
        </xdr:cNvPr>
        <xdr:cNvSpPr/>
      </xdr:nvSpPr>
      <xdr:spPr>
        <a:xfrm>
          <a:off x="5071109" y="13712190"/>
          <a:ext cx="87631" cy="87629"/>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83819</xdr:colOff>
      <xdr:row>87</xdr:row>
      <xdr:rowOff>38100</xdr:rowOff>
    </xdr:from>
    <xdr:to>
      <xdr:col>6</xdr:col>
      <xdr:colOff>171450</xdr:colOff>
      <xdr:row>87</xdr:row>
      <xdr:rowOff>125729</xdr:rowOff>
    </xdr:to>
    <xdr:sp macro="" textlink="">
      <xdr:nvSpPr>
        <xdr:cNvPr id="17" name="Rectangle 16">
          <a:extLst>
            <a:ext uri="{FF2B5EF4-FFF2-40B4-BE49-F238E27FC236}">
              <a16:creationId xmlns:a16="http://schemas.microsoft.com/office/drawing/2014/main" xmlns="" id="{00000000-0008-0000-0B00-000011000000}"/>
            </a:ext>
          </a:extLst>
        </xdr:cNvPr>
        <xdr:cNvSpPr/>
      </xdr:nvSpPr>
      <xdr:spPr>
        <a:xfrm>
          <a:off x="5071109" y="13876020"/>
          <a:ext cx="87631" cy="87629"/>
        </a:xfrm>
        <a:prstGeom prst="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85632</xdr:colOff>
      <xdr:row>88</xdr:row>
      <xdr:rowOff>38353</xdr:rowOff>
    </xdr:from>
    <xdr:to>
      <xdr:col>6</xdr:col>
      <xdr:colOff>173263</xdr:colOff>
      <xdr:row>88</xdr:row>
      <xdr:rowOff>125982</xdr:rowOff>
    </xdr:to>
    <xdr:sp macro="" textlink="">
      <xdr:nvSpPr>
        <xdr:cNvPr id="18" name="Rectangle 17">
          <a:extLst>
            <a:ext uri="{FF2B5EF4-FFF2-40B4-BE49-F238E27FC236}">
              <a16:creationId xmlns:a16="http://schemas.microsoft.com/office/drawing/2014/main" xmlns="" id="{00000000-0008-0000-0B00-000012000000}"/>
            </a:ext>
          </a:extLst>
        </xdr:cNvPr>
        <xdr:cNvSpPr/>
      </xdr:nvSpPr>
      <xdr:spPr>
        <a:xfrm>
          <a:off x="5067207" y="14402053"/>
          <a:ext cx="87631" cy="87629"/>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ctrlProp" Target="../ctrlProps/ctrlProp2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ctrlProp" Target="../ctrlProps/ctrlProp3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37.xml"/><Relationship Id="rId5" Type="http://schemas.openxmlformats.org/officeDocument/2006/relationships/ctrlProp" Target="../ctrlProps/ctrlProp36.xml"/><Relationship Id="rId10" Type="http://schemas.openxmlformats.org/officeDocument/2006/relationships/comments" Target="../comments1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http://apps.who.int/gho/cabinet/pc.jsp"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50"/>
  <sheetViews>
    <sheetView showRowColHeaders="0" zoomScaleNormal="100" workbookViewId="0">
      <selection activeCell="E34" sqref="E34"/>
    </sheetView>
  </sheetViews>
  <sheetFormatPr defaultColWidth="9.140625" defaultRowHeight="12.75" x14ac:dyDescent="0.2"/>
  <cols>
    <col min="1" max="1" width="0.7109375" style="38" customWidth="1"/>
    <col min="2" max="2" width="15.7109375" style="38" customWidth="1"/>
    <col min="3" max="3" width="53.42578125" style="38" customWidth="1"/>
    <col min="4" max="4" width="0.85546875" style="39" customWidth="1"/>
    <col min="5" max="5" width="27.28515625" style="38" customWidth="1"/>
    <col min="6" max="6" width="0.5703125" style="38" customWidth="1"/>
    <col min="7" max="16384" width="9.140625" style="38"/>
  </cols>
  <sheetData>
    <row r="1" spans="1:6" s="26" customFormat="1" ht="30" customHeight="1" x14ac:dyDescent="0.2">
      <c r="A1" s="23"/>
      <c r="B1" s="316"/>
      <c r="C1" s="322"/>
      <c r="D1" s="322"/>
      <c r="E1" s="322"/>
      <c r="F1" s="23"/>
    </row>
    <row r="2" spans="1:6" s="26" customFormat="1" ht="26.25" x14ac:dyDescent="0.4">
      <c r="A2" s="27"/>
      <c r="B2" s="330" t="s">
        <v>159</v>
      </c>
      <c r="C2" s="331"/>
      <c r="D2" s="331"/>
      <c r="E2" s="331"/>
      <c r="F2" s="28"/>
    </row>
    <row r="3" spans="1:6" s="26" customFormat="1" ht="3.75" customHeight="1" x14ac:dyDescent="0.2">
      <c r="A3" s="23"/>
      <c r="B3" s="316"/>
      <c r="C3" s="322"/>
      <c r="D3" s="322"/>
      <c r="E3" s="322"/>
      <c r="F3" s="23"/>
    </row>
    <row r="4" spans="1:6" s="26" customFormat="1" ht="89.25" customHeight="1" x14ac:dyDescent="0.2">
      <c r="B4" s="332" t="s">
        <v>108</v>
      </c>
      <c r="C4" s="333"/>
      <c r="D4" s="333"/>
      <c r="E4" s="333"/>
    </row>
    <row r="5" spans="1:6" s="26" customFormat="1" ht="3" customHeight="1" x14ac:dyDescent="0.25">
      <c r="B5" s="334"/>
      <c r="C5" s="326"/>
      <c r="D5" s="326"/>
      <c r="E5" s="326"/>
    </row>
    <row r="6" spans="1:6" s="26" customFormat="1" ht="15.75" x14ac:dyDescent="0.25">
      <c r="B6" s="334" t="s">
        <v>98</v>
      </c>
      <c r="C6" s="326"/>
      <c r="D6" s="326"/>
      <c r="E6" s="326"/>
    </row>
    <row r="7" spans="1:6" s="26" customFormat="1" ht="3" customHeight="1" x14ac:dyDescent="0.2">
      <c r="B7" s="30"/>
      <c r="C7" s="24"/>
      <c r="D7" s="24"/>
      <c r="E7" s="31"/>
    </row>
    <row r="8" spans="1:6" s="26" customFormat="1" ht="25.5" customHeight="1" x14ac:dyDescent="0.2">
      <c r="B8" s="32" t="s">
        <v>54</v>
      </c>
      <c r="C8" s="312" t="s">
        <v>109</v>
      </c>
      <c r="D8" s="312"/>
      <c r="E8" s="312"/>
    </row>
    <row r="9" spans="1:6" s="26" customFormat="1" ht="40.5" customHeight="1" x14ac:dyDescent="0.2">
      <c r="B9" s="32" t="s">
        <v>55</v>
      </c>
      <c r="C9" s="312" t="s">
        <v>63</v>
      </c>
      <c r="D9" s="312"/>
      <c r="E9" s="312"/>
    </row>
    <row r="10" spans="1:6" s="26" customFormat="1" ht="40.5" customHeight="1" x14ac:dyDescent="0.2">
      <c r="B10" s="33" t="s">
        <v>62</v>
      </c>
      <c r="C10" s="329" t="s">
        <v>110</v>
      </c>
      <c r="D10" s="329"/>
      <c r="E10" s="329"/>
    </row>
    <row r="11" spans="1:6" s="26" customFormat="1" ht="27.75" customHeight="1" x14ac:dyDescent="0.2">
      <c r="B11" s="32" t="s">
        <v>99</v>
      </c>
      <c r="C11" s="312" t="s">
        <v>100</v>
      </c>
      <c r="D11" s="312"/>
      <c r="E11" s="312"/>
    </row>
    <row r="12" spans="1:6" s="26" customFormat="1" ht="66" customHeight="1" x14ac:dyDescent="0.2">
      <c r="B12" s="32" t="s">
        <v>56</v>
      </c>
      <c r="C12" s="312" t="s">
        <v>64</v>
      </c>
      <c r="D12" s="312"/>
      <c r="E12" s="312"/>
    </row>
    <row r="13" spans="1:6" s="26" customFormat="1" ht="3" customHeight="1" x14ac:dyDescent="0.2">
      <c r="B13" s="316"/>
      <c r="C13" s="322"/>
      <c r="D13" s="322"/>
      <c r="E13" s="322"/>
    </row>
    <row r="14" spans="1:6" s="26" customFormat="1" ht="15.75" x14ac:dyDescent="0.25">
      <c r="B14" s="325" t="s">
        <v>57</v>
      </c>
      <c r="C14" s="326"/>
      <c r="D14" s="326"/>
      <c r="E14" s="326"/>
    </row>
    <row r="15" spans="1:6" s="26" customFormat="1" ht="3" customHeight="1" x14ac:dyDescent="0.2">
      <c r="B15" s="316"/>
      <c r="C15" s="322"/>
      <c r="D15" s="322"/>
      <c r="E15" s="322"/>
    </row>
    <row r="16" spans="1:6" s="26" customFormat="1" ht="38.25" customHeight="1" x14ac:dyDescent="0.2">
      <c r="B16" s="327" t="s">
        <v>97</v>
      </c>
      <c r="C16" s="328"/>
      <c r="D16" s="328"/>
      <c r="E16" s="328"/>
    </row>
    <row r="17" spans="2:5" s="26" customFormat="1" ht="3" customHeight="1" x14ac:dyDescent="0.2">
      <c r="B17" s="316"/>
      <c r="C17" s="322"/>
      <c r="D17" s="322"/>
      <c r="E17" s="322"/>
    </row>
    <row r="18" spans="2:5" s="26" customFormat="1" x14ac:dyDescent="0.2">
      <c r="B18" s="316" t="s">
        <v>58</v>
      </c>
      <c r="C18" s="322"/>
      <c r="D18" s="322"/>
      <c r="E18" s="322"/>
    </row>
    <row r="19" spans="2:5" s="26" customFormat="1" ht="3" customHeight="1" x14ac:dyDescent="0.2">
      <c r="B19" s="316"/>
      <c r="C19" s="322"/>
      <c r="D19" s="322"/>
      <c r="E19" s="322"/>
    </row>
    <row r="20" spans="2:5" s="26" customFormat="1" ht="12.75" customHeight="1" x14ac:dyDescent="0.2">
      <c r="B20" s="34"/>
      <c r="C20" s="320" t="s">
        <v>59</v>
      </c>
      <c r="D20" s="321"/>
      <c r="E20" s="321"/>
    </row>
    <row r="21" spans="2:5" s="26" customFormat="1" ht="3" customHeight="1" x14ac:dyDescent="0.2">
      <c r="B21" s="316"/>
      <c r="C21" s="322"/>
      <c r="D21" s="322"/>
      <c r="E21" s="322"/>
    </row>
    <row r="22" spans="2:5" s="26" customFormat="1" ht="12.75" customHeight="1" x14ac:dyDescent="0.2">
      <c r="B22" s="35"/>
      <c r="C22" s="320" t="s">
        <v>94</v>
      </c>
      <c r="D22" s="321"/>
      <c r="E22" s="321"/>
    </row>
    <row r="23" spans="2:5" s="26" customFormat="1" ht="3" customHeight="1" x14ac:dyDescent="0.2">
      <c r="B23" s="316"/>
      <c r="C23" s="322"/>
      <c r="D23" s="322"/>
      <c r="E23" s="322"/>
    </row>
    <row r="24" spans="2:5" s="26" customFormat="1" ht="12.75" customHeight="1" x14ac:dyDescent="0.2">
      <c r="B24" s="36"/>
      <c r="C24" s="320" t="s">
        <v>60</v>
      </c>
      <c r="D24" s="321"/>
      <c r="E24" s="321"/>
    </row>
    <row r="25" spans="2:5" s="26" customFormat="1" ht="12.75" customHeight="1" x14ac:dyDescent="0.2">
      <c r="B25" s="23"/>
      <c r="C25" s="321"/>
      <c r="D25" s="321"/>
      <c r="E25" s="321"/>
    </row>
    <row r="26" spans="2:5" s="26" customFormat="1" ht="3" customHeight="1" x14ac:dyDescent="0.2">
      <c r="B26" s="316"/>
      <c r="C26" s="322"/>
      <c r="D26" s="322"/>
      <c r="E26" s="322"/>
    </row>
    <row r="27" spans="2:5" s="26" customFormat="1" ht="12.75" customHeight="1" x14ac:dyDescent="0.2">
      <c r="B27" s="37"/>
      <c r="C27" s="320" t="s">
        <v>95</v>
      </c>
      <c r="D27" s="321"/>
      <c r="E27" s="321"/>
    </row>
    <row r="28" spans="2:5" s="26" customFormat="1" ht="12.75" customHeight="1" x14ac:dyDescent="0.2">
      <c r="B28" s="23"/>
      <c r="C28" s="321"/>
      <c r="D28" s="321"/>
      <c r="E28" s="321"/>
    </row>
    <row r="29" spans="2:5" s="26" customFormat="1" ht="3" customHeight="1" x14ac:dyDescent="0.2">
      <c r="B29" s="316"/>
      <c r="C29" s="322"/>
      <c r="D29" s="322"/>
      <c r="E29" s="322"/>
    </row>
    <row r="30" spans="2:5" s="26" customFormat="1" ht="12.75" customHeight="1" x14ac:dyDescent="0.2">
      <c r="B30" s="10"/>
      <c r="C30" s="323" t="s">
        <v>96</v>
      </c>
      <c r="D30" s="324"/>
      <c r="E30" s="324"/>
    </row>
    <row r="31" spans="2:5" s="26" customFormat="1" ht="3" customHeight="1" x14ac:dyDescent="0.2">
      <c r="B31" s="316"/>
      <c r="C31" s="322"/>
      <c r="D31" s="322"/>
      <c r="E31" s="322"/>
    </row>
    <row r="32" spans="2:5" s="26" customFormat="1" ht="15.75" x14ac:dyDescent="0.25">
      <c r="B32" s="325" t="s">
        <v>61</v>
      </c>
      <c r="C32" s="326"/>
      <c r="D32" s="326"/>
      <c r="E32" s="326"/>
    </row>
    <row r="33" spans="1:5" ht="3" customHeight="1" x14ac:dyDescent="0.2"/>
    <row r="34" spans="1:5" s="40" customFormat="1" ht="20.25" customHeight="1" x14ac:dyDescent="0.2">
      <c r="B34" s="317" t="s">
        <v>17</v>
      </c>
      <c r="C34" s="314"/>
      <c r="D34" s="41"/>
      <c r="E34" s="42" t="s">
        <v>202</v>
      </c>
    </row>
    <row r="35" spans="1:5" s="40" customFormat="1" ht="3" customHeight="1" x14ac:dyDescent="0.2">
      <c r="B35" s="41"/>
      <c r="C35" s="41"/>
      <c r="D35" s="41"/>
      <c r="E35" s="43"/>
    </row>
    <row r="36" spans="1:5" s="40" customFormat="1" x14ac:dyDescent="0.2">
      <c r="B36" s="318" t="s">
        <v>26</v>
      </c>
      <c r="C36" s="319"/>
      <c r="D36" s="41"/>
      <c r="E36" s="44">
        <v>2017</v>
      </c>
    </row>
    <row r="37" spans="1:5" s="40" customFormat="1" ht="3" customHeight="1" x14ac:dyDescent="0.2">
      <c r="B37" s="41"/>
      <c r="C37" s="41"/>
      <c r="D37" s="41"/>
      <c r="E37" s="43"/>
    </row>
    <row r="38" spans="1:5" s="40" customFormat="1" x14ac:dyDescent="0.2">
      <c r="B38" s="313" t="s">
        <v>102</v>
      </c>
      <c r="C38" s="314"/>
      <c r="D38" s="41"/>
      <c r="E38" s="45" t="s">
        <v>203</v>
      </c>
    </row>
    <row r="39" spans="1:5" s="40" customFormat="1" ht="3" customHeight="1" x14ac:dyDescent="0.2">
      <c r="B39" s="41"/>
      <c r="C39" s="41"/>
      <c r="D39" s="41"/>
      <c r="E39" s="43"/>
    </row>
    <row r="40" spans="1:5" s="40" customFormat="1" x14ac:dyDescent="0.2">
      <c r="B40" s="313" t="s">
        <v>103</v>
      </c>
      <c r="C40" s="314"/>
      <c r="D40" s="41"/>
      <c r="E40" s="45" t="s">
        <v>203</v>
      </c>
    </row>
    <row r="41" spans="1:5" s="40" customFormat="1" ht="3" customHeight="1" x14ac:dyDescent="0.2">
      <c r="B41" s="41"/>
      <c r="C41" s="41"/>
      <c r="D41" s="41"/>
      <c r="E41" s="43"/>
    </row>
    <row r="42" spans="1:5" s="40" customFormat="1" x14ac:dyDescent="0.2">
      <c r="B42" s="313" t="s">
        <v>104</v>
      </c>
      <c r="C42" s="314"/>
      <c r="D42" s="41"/>
      <c r="E42" s="45" t="s">
        <v>203</v>
      </c>
    </row>
    <row r="43" spans="1:5" s="40" customFormat="1" ht="3" customHeight="1" x14ac:dyDescent="0.2">
      <c r="B43" s="41"/>
      <c r="C43" s="41"/>
      <c r="D43" s="41"/>
      <c r="E43" s="43"/>
    </row>
    <row r="44" spans="1:5" s="40" customFormat="1" x14ac:dyDescent="0.2">
      <c r="B44" s="313" t="s">
        <v>105</v>
      </c>
      <c r="C44" s="314"/>
      <c r="D44" s="41"/>
      <c r="E44" s="45" t="s">
        <v>203</v>
      </c>
    </row>
    <row r="45" spans="1:5" s="40" customFormat="1" ht="3" customHeight="1" x14ac:dyDescent="0.2">
      <c r="B45" s="41"/>
      <c r="C45" s="41"/>
      <c r="D45" s="41"/>
      <c r="E45" s="43"/>
    </row>
    <row r="46" spans="1:5" x14ac:dyDescent="0.2">
      <c r="A46" s="26"/>
      <c r="B46" s="310" t="s">
        <v>93</v>
      </c>
      <c r="C46" s="311"/>
      <c r="D46" s="26"/>
      <c r="E46" s="85">
        <v>898</v>
      </c>
    </row>
    <row r="47" spans="1:5" s="40" customFormat="1" ht="25.5" customHeight="1" x14ac:dyDescent="0.2">
      <c r="B47" s="315" t="s">
        <v>101</v>
      </c>
      <c r="C47" s="316"/>
      <c r="D47" s="316"/>
      <c r="E47" s="316"/>
    </row>
    <row r="48" spans="1:5" s="40" customFormat="1" x14ac:dyDescent="0.2">
      <c r="B48" s="185" t="s">
        <v>151</v>
      </c>
      <c r="C48" s="183" t="s">
        <v>149</v>
      </c>
      <c r="D48" s="41"/>
      <c r="E48" s="86"/>
    </row>
    <row r="49" spans="2:5" s="40" customFormat="1" x14ac:dyDescent="0.2">
      <c r="B49" s="185" t="s">
        <v>152</v>
      </c>
      <c r="C49" s="183" t="s">
        <v>150</v>
      </c>
      <c r="D49" s="41"/>
      <c r="E49" s="86"/>
    </row>
    <row r="50" spans="2:5" s="40" customFormat="1" x14ac:dyDescent="0.2">
      <c r="B50" s="185" t="s">
        <v>153</v>
      </c>
      <c r="C50" s="184" t="s">
        <v>6</v>
      </c>
      <c r="D50" s="41"/>
      <c r="E50" s="86"/>
    </row>
  </sheetData>
  <sheetProtection password="CDCA" sheet="1" objects="1" scenarios="1" formatCells="0" formatColumns="0" formatRows="0" insertColumns="0" insertRows="0" insertHyperlinks="0" deleteColumns="0" deleteRows="0" sort="0" autoFilter="0" pivotTables="0"/>
  <mergeCells count="37">
    <mergeCell ref="C8:E8"/>
    <mergeCell ref="C9:E9"/>
    <mergeCell ref="B1:E1"/>
    <mergeCell ref="B2:E2"/>
    <mergeCell ref="B3:E3"/>
    <mergeCell ref="B4:E4"/>
    <mergeCell ref="B5:E5"/>
    <mergeCell ref="B6:E6"/>
    <mergeCell ref="C10:E10"/>
    <mergeCell ref="C12:E12"/>
    <mergeCell ref="B13:E13"/>
    <mergeCell ref="B14:E14"/>
    <mergeCell ref="B15:E15"/>
    <mergeCell ref="B23:E23"/>
    <mergeCell ref="C24:E25"/>
    <mergeCell ref="B26:E26"/>
    <mergeCell ref="B16:E16"/>
    <mergeCell ref="B17:E17"/>
    <mergeCell ref="B18:E18"/>
    <mergeCell ref="B19:E19"/>
    <mergeCell ref="C20:E20"/>
    <mergeCell ref="B46:C46"/>
    <mergeCell ref="C11:E11"/>
    <mergeCell ref="B42:C42"/>
    <mergeCell ref="B44:C44"/>
    <mergeCell ref="B47:E47"/>
    <mergeCell ref="B34:C34"/>
    <mergeCell ref="B36:C36"/>
    <mergeCell ref="C27:E28"/>
    <mergeCell ref="B38:C38"/>
    <mergeCell ref="B40:C40"/>
    <mergeCell ref="B29:E29"/>
    <mergeCell ref="C30:E30"/>
    <mergeCell ref="B31:E31"/>
    <mergeCell ref="B32:E32"/>
    <mergeCell ref="B21:E21"/>
    <mergeCell ref="C22:E22"/>
  </mergeCells>
  <phoneticPr fontId="5" type="noConversion"/>
  <dataValidations count="2">
    <dataValidation type="list" allowBlank="1" showInputMessage="1" showErrorMessage="1" sqref="E38 E44 E42 E40">
      <formula1>"Endemic,Endemic but PC is not required,Non-endemic"</formula1>
    </dataValidation>
    <dataValidation type="decimal" allowBlank="1" showInputMessage="1" showErrorMessage="1" sqref="E48:E50">
      <formula1>0</formula1>
      <formula2>1</formula2>
    </dataValidation>
  </dataValidations>
  <pageMargins left="0.36" right="0.32" top="0.55000000000000004" bottom="0.59"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8" r:id="rId4" name="Button 34">
              <controlPr defaultSize="0" print="0" autoFill="0" autoPict="0" macro="[0]!Sheet1.DISTRICT_DEL">
                <anchor moveWithCells="1" sizeWithCells="1">
                  <from>
                    <xdr:col>2</xdr:col>
                    <xdr:colOff>57150</xdr:colOff>
                    <xdr:row>50</xdr:row>
                    <xdr:rowOff>76200</xdr:rowOff>
                  </from>
                  <to>
                    <xdr:col>2</xdr:col>
                    <xdr:colOff>1114425</xdr:colOff>
                    <xdr:row>51</xdr:row>
                    <xdr:rowOff>133350</xdr:rowOff>
                  </to>
                </anchor>
              </controlPr>
            </control>
          </mc:Choice>
        </mc:AlternateContent>
        <mc:AlternateContent xmlns:mc="http://schemas.openxmlformats.org/markup-compatibility/2006">
          <mc:Choice Requires="x14">
            <control shapeId="1059" r:id="rId5" name="Button 35">
              <controlPr defaultSize="0" print="0" autoFill="0" autoPict="0" macro="[0]!Sheet1.DISTRICT">
                <anchor moveWithCells="1" sizeWithCells="1">
                  <from>
                    <xdr:col>4</xdr:col>
                    <xdr:colOff>0</xdr:colOff>
                    <xdr:row>50</xdr:row>
                    <xdr:rowOff>66675</xdr:rowOff>
                  </from>
                  <to>
                    <xdr:col>5</xdr:col>
                    <xdr:colOff>9525</xdr:colOff>
                    <xdr:row>51</xdr:row>
                    <xdr:rowOff>123825</xdr:rowOff>
                  </to>
                </anchor>
              </controlPr>
            </control>
          </mc:Choice>
        </mc:AlternateContent>
        <mc:AlternateContent xmlns:mc="http://schemas.openxmlformats.org/markup-compatibility/2006">
          <mc:Choice Requires="x14">
            <control shapeId="1073" r:id="rId6" name="Button 49">
              <controlPr defaultSize="0" print="0" autoFill="0" autoPict="0" macro="[0]!Sheet1.Full_Form">
                <anchor moveWithCells="1" sizeWithCells="1">
                  <from>
                    <xdr:col>1</xdr:col>
                    <xdr:colOff>0</xdr:colOff>
                    <xdr:row>50</xdr:row>
                    <xdr:rowOff>76200</xdr:rowOff>
                  </from>
                  <to>
                    <xdr:col>2</xdr:col>
                    <xdr:colOff>9525</xdr:colOff>
                    <xdr:row>51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000"/>
  <sheetViews>
    <sheetView zoomScaleNormal="100" workbookViewId="0">
      <pane xSplit="3" ySplit="8" topLeftCell="L233" activePane="bottomRight" state="frozen"/>
      <selection pane="topRight" activeCell="D1" sqref="D1"/>
      <selection pane="bottomLeft" activeCell="A9" sqref="A9"/>
      <selection pane="bottomRight" activeCell="Y272" sqref="Y272"/>
    </sheetView>
  </sheetViews>
  <sheetFormatPr defaultColWidth="9.140625" defaultRowHeight="12.75" x14ac:dyDescent="0.2"/>
  <cols>
    <col min="1" max="1" width="18.28515625" style="1" customWidth="1"/>
    <col min="2" max="3" width="23.42578125" style="1" customWidth="1"/>
    <col min="4" max="7" width="11.7109375" style="1" customWidth="1"/>
    <col min="8" max="11" width="6.7109375" style="1" customWidth="1"/>
    <col min="12" max="15" width="10.7109375" style="1" customWidth="1"/>
    <col min="16" max="19" width="6.7109375" style="1" customWidth="1"/>
    <col min="20" max="21" width="17.7109375" style="1" customWidth="1"/>
    <col min="22" max="24" width="9.140625" style="1"/>
    <col min="25" max="25" width="29" style="1" bestFit="1" customWidth="1"/>
    <col min="26" max="16384" width="9.140625" style="1"/>
  </cols>
  <sheetData>
    <row r="1" spans="1:23" ht="23.25" x14ac:dyDescent="0.35">
      <c r="A1" s="3" t="s">
        <v>18</v>
      </c>
      <c r="B1" s="4"/>
      <c r="C1" s="4"/>
      <c r="D1" s="4"/>
      <c r="E1" s="4"/>
      <c r="F1" s="4"/>
      <c r="G1" s="4"/>
      <c r="H1" s="4"/>
      <c r="I1" s="4"/>
      <c r="J1" s="4"/>
      <c r="K1" s="4"/>
      <c r="L1" s="4"/>
      <c r="M1" s="4"/>
      <c r="N1" s="4"/>
      <c r="O1" s="4"/>
      <c r="P1" s="4"/>
      <c r="Q1" s="4"/>
      <c r="R1" s="4"/>
      <c r="S1" s="4"/>
      <c r="T1" s="4"/>
      <c r="U1" s="4"/>
    </row>
    <row r="2" spans="1:23" x14ac:dyDescent="0.2">
      <c r="A2" s="4" t="s">
        <v>66</v>
      </c>
      <c r="B2" s="4"/>
      <c r="C2" s="4"/>
      <c r="D2" s="4"/>
      <c r="E2" s="4"/>
      <c r="F2" s="4"/>
      <c r="G2" s="4"/>
      <c r="H2" s="4"/>
      <c r="I2" s="4"/>
      <c r="J2" s="4"/>
      <c r="K2" s="4"/>
      <c r="L2" s="4"/>
      <c r="M2" s="4"/>
      <c r="N2" s="4"/>
      <c r="O2" s="4"/>
      <c r="P2" s="4"/>
      <c r="Q2" s="4"/>
      <c r="R2" s="4"/>
      <c r="S2" s="4"/>
      <c r="T2" s="4"/>
      <c r="U2" s="4"/>
    </row>
    <row r="3" spans="1:23" x14ac:dyDescent="0.2">
      <c r="A3" s="4"/>
      <c r="B3" s="4"/>
      <c r="C3" s="4"/>
      <c r="D3" s="4"/>
      <c r="E3" s="4"/>
      <c r="F3" s="4"/>
      <c r="G3" s="4"/>
      <c r="H3" s="4"/>
      <c r="I3" s="4"/>
      <c r="J3" s="4"/>
      <c r="K3" s="4"/>
      <c r="L3" s="4"/>
      <c r="M3" s="4"/>
      <c r="N3" s="4"/>
      <c r="O3" s="4"/>
      <c r="P3" s="46"/>
      <c r="Q3" s="46"/>
      <c r="R3" s="46"/>
      <c r="S3" s="46"/>
      <c r="T3" s="4"/>
      <c r="U3" s="4"/>
    </row>
    <row r="4" spans="1:23" x14ac:dyDescent="0.2">
      <c r="A4" s="335" t="s">
        <v>16</v>
      </c>
      <c r="B4" s="336"/>
      <c r="C4" s="337"/>
      <c r="D4" s="116">
        <f>SUM(D$9:D$1000)</f>
        <v>95508410</v>
      </c>
      <c r="E4" s="13">
        <f>SUM(E$9:E$1000)</f>
        <v>13988595</v>
      </c>
      <c r="F4" s="13">
        <f>SUM(F$9:F$1000)</f>
        <v>29050222</v>
      </c>
      <c r="G4" s="119">
        <f>SUM(G$9:G$1000)</f>
        <v>52469583</v>
      </c>
      <c r="H4" s="338"/>
      <c r="I4" s="338"/>
      <c r="J4" s="338"/>
      <c r="K4" s="339"/>
      <c r="L4" s="116">
        <f>SUM(L$9:L$1000)</f>
        <v>5633511</v>
      </c>
      <c r="M4" s="13">
        <f>SUM(M$9:M$1000)</f>
        <v>17506842</v>
      </c>
      <c r="N4" s="13">
        <f>SUM(N$9:N$1000)</f>
        <v>26017530</v>
      </c>
      <c r="O4" s="119">
        <f>SUM(O$9:O$1000)</f>
        <v>13106945.760000009</v>
      </c>
      <c r="P4" s="341"/>
      <c r="Q4" s="342"/>
      <c r="R4" s="342"/>
      <c r="S4" s="343"/>
      <c r="T4" s="338"/>
      <c r="U4" s="339"/>
      <c r="V4" s="347"/>
      <c r="W4" s="348"/>
    </row>
    <row r="5" spans="1:23" ht="2.25" customHeight="1" x14ac:dyDescent="0.2">
      <c r="A5" s="122"/>
      <c r="B5" s="122"/>
      <c r="C5" s="123"/>
      <c r="D5" s="46"/>
      <c r="E5" s="46"/>
      <c r="F5" s="46"/>
      <c r="G5" s="120"/>
      <c r="H5" s="4"/>
      <c r="I5" s="4"/>
      <c r="J5" s="4"/>
      <c r="K5" s="117"/>
      <c r="L5" s="4"/>
      <c r="M5" s="4"/>
      <c r="N5" s="4"/>
      <c r="O5" s="120"/>
      <c r="P5" s="47"/>
      <c r="Q5" s="48"/>
      <c r="R5" s="48"/>
      <c r="S5" s="53"/>
      <c r="T5" s="4"/>
      <c r="U5" s="117"/>
      <c r="V5" s="131"/>
      <c r="W5" s="133"/>
    </row>
    <row r="6" spans="1:23" ht="25.5" customHeight="1" x14ac:dyDescent="0.2">
      <c r="A6" s="340" t="s">
        <v>67</v>
      </c>
      <c r="B6" s="340"/>
      <c r="C6" s="340"/>
      <c r="D6" s="351" t="s">
        <v>3</v>
      </c>
      <c r="E6" s="345"/>
      <c r="F6" s="345"/>
      <c r="G6" s="346"/>
      <c r="H6" s="351" t="s">
        <v>14</v>
      </c>
      <c r="I6" s="345"/>
      <c r="J6" s="345"/>
      <c r="K6" s="346"/>
      <c r="L6" s="351" t="s">
        <v>25</v>
      </c>
      <c r="M6" s="345"/>
      <c r="N6" s="345"/>
      <c r="O6" s="346"/>
      <c r="P6" s="344" t="s">
        <v>65</v>
      </c>
      <c r="Q6" s="345"/>
      <c r="R6" s="345"/>
      <c r="S6" s="346"/>
      <c r="T6" s="351" t="s">
        <v>22</v>
      </c>
      <c r="U6" s="346"/>
      <c r="V6" s="349" t="s">
        <v>68</v>
      </c>
      <c r="W6" s="350"/>
    </row>
    <row r="7" spans="1:23" x14ac:dyDescent="0.2">
      <c r="A7" s="124" t="s">
        <v>0</v>
      </c>
      <c r="B7" s="124" t="s">
        <v>1</v>
      </c>
      <c r="C7" s="125" t="s">
        <v>2</v>
      </c>
      <c r="D7" s="49" t="s">
        <v>7</v>
      </c>
      <c r="E7" s="17" t="s">
        <v>4</v>
      </c>
      <c r="F7" s="17" t="s">
        <v>5</v>
      </c>
      <c r="G7" s="51" t="s">
        <v>6</v>
      </c>
      <c r="H7" s="265" t="s">
        <v>8</v>
      </c>
      <c r="I7" s="266" t="s">
        <v>9</v>
      </c>
      <c r="J7" s="266" t="s">
        <v>10</v>
      </c>
      <c r="K7" s="267" t="s">
        <v>11</v>
      </c>
      <c r="L7" s="265" t="s">
        <v>8</v>
      </c>
      <c r="M7" s="268" t="s">
        <v>9</v>
      </c>
      <c r="N7" s="266" t="s">
        <v>10</v>
      </c>
      <c r="O7" s="267" t="s">
        <v>11</v>
      </c>
      <c r="P7" s="269" t="s">
        <v>8</v>
      </c>
      <c r="Q7" s="268" t="s">
        <v>9</v>
      </c>
      <c r="R7" s="268" t="s">
        <v>10</v>
      </c>
      <c r="S7" s="267" t="s">
        <v>11</v>
      </c>
      <c r="T7" s="225" t="s">
        <v>20</v>
      </c>
      <c r="U7" s="226" t="s">
        <v>21</v>
      </c>
      <c r="V7" s="130"/>
      <c r="W7" s="132"/>
    </row>
    <row r="8" spans="1:23" ht="3" customHeight="1" x14ac:dyDescent="0.2">
      <c r="A8" s="126"/>
      <c r="B8" s="127"/>
      <c r="C8" s="128"/>
      <c r="D8" s="8"/>
      <c r="E8" s="8"/>
      <c r="F8" s="8"/>
      <c r="G8" s="8"/>
      <c r="H8" s="227"/>
      <c r="I8" s="227"/>
      <c r="J8" s="227"/>
      <c r="K8" s="227"/>
      <c r="L8" s="227"/>
      <c r="M8" s="228"/>
      <c r="N8" s="227"/>
      <c r="O8" s="227"/>
      <c r="P8" s="227"/>
      <c r="Q8" s="227"/>
      <c r="R8" s="8"/>
      <c r="S8" s="52"/>
      <c r="T8" s="227"/>
      <c r="U8" s="227"/>
      <c r="V8" s="36"/>
      <c r="W8" s="132"/>
    </row>
    <row r="9" spans="1:23" s="12" customFormat="1" x14ac:dyDescent="0.2">
      <c r="A9" s="129" t="str">
        <f>IF(INTRO!$E$34&lt;&gt;0,INTRO!$E$34,"")</f>
        <v>Ethiopia</v>
      </c>
      <c r="B9" s="222" t="s">
        <v>204</v>
      </c>
      <c r="C9" s="223" t="s">
        <v>205</v>
      </c>
      <c r="D9" s="118">
        <v>319757</v>
      </c>
      <c r="E9" s="277">
        <v>22894</v>
      </c>
      <c r="F9" s="277">
        <v>53142</v>
      </c>
      <c r="G9" s="278">
        <v>243721</v>
      </c>
      <c r="H9" s="121">
        <v>0</v>
      </c>
      <c r="I9" s="244">
        <v>0</v>
      </c>
      <c r="J9" s="244">
        <v>1</v>
      </c>
      <c r="K9" s="246">
        <v>0</v>
      </c>
      <c r="L9" s="270">
        <f>IF(INTRO!$E$38="Endemic", IF($H9&gt;0, IF($H9=4,"Unknown", IF($H9=99,"Stopped", $D9)), 0),"Not required")</f>
        <v>0</v>
      </c>
      <c r="M9" s="271">
        <f>IF(INTRO!$E$40="Endemic", IF($I9&gt;0, IF($I9=4,"Unknown",IF($I9=99,"Stopped", $D9)), 0),"Not required")</f>
        <v>0</v>
      </c>
      <c r="N9" s="272">
        <f>IF(INTRO!$E$42="Endemic", IF(AND($J9&gt;1,$J9&lt;5), IF($J9=4, "Unknown", E9+F9), 0),"Not required")</f>
        <v>0</v>
      </c>
      <c r="O9" s="273">
        <f>IF(INTRO!$E$44="Endemic", IF(AND($K9&gt;0,$K9&lt;5), IF($K9=4,"Unknown", IF($K9=1, $F9*0.33, IF($K9=2, $F9*0.5+$G9*0.2, SUM(F9:G9)))), 0),"Not required")</f>
        <v>0</v>
      </c>
      <c r="P9" s="224">
        <v>0</v>
      </c>
      <c r="Q9" s="245">
        <v>0</v>
      </c>
      <c r="R9" s="245">
        <v>0</v>
      </c>
      <c r="S9" s="247">
        <v>0</v>
      </c>
      <c r="T9" s="50"/>
      <c r="U9" s="252"/>
      <c r="V9" s="229"/>
      <c r="W9" s="274"/>
    </row>
    <row r="10" spans="1:23" s="12" customFormat="1" x14ac:dyDescent="0.2">
      <c r="A10" s="129" t="str">
        <f>IF(INTRO!$E$34&lt;&gt;0,INTRO!$E$34,"")</f>
        <v>Ethiopia</v>
      </c>
      <c r="B10" s="222" t="s">
        <v>204</v>
      </c>
      <c r="C10" s="223" t="s">
        <v>206</v>
      </c>
      <c r="D10" s="118">
        <v>229859</v>
      </c>
      <c r="E10" s="277">
        <v>16457</v>
      </c>
      <c r="F10" s="277">
        <v>38201</v>
      </c>
      <c r="G10" s="278">
        <v>175200</v>
      </c>
      <c r="H10" s="121">
        <v>0</v>
      </c>
      <c r="I10" s="244">
        <v>0</v>
      </c>
      <c r="J10" s="244">
        <v>1</v>
      </c>
      <c r="K10" s="246">
        <v>0</v>
      </c>
      <c r="L10" s="270">
        <f>IF(INTRO!$E$38="Endemic", IF($H10&gt;0, IF($H10=4,"Unknown", IF($H10=99,"Stopped", $D10)), 0),"Not required")</f>
        <v>0</v>
      </c>
      <c r="M10" s="271">
        <f>IF(INTRO!$E$40="Endemic", IF($I10&gt;0, IF($I10=4,"Unknown",IF($I10=99,"Stopped", $D10)), 0),"Not required")</f>
        <v>0</v>
      </c>
      <c r="N10" s="272">
        <f>IF(INTRO!$E$42="Endemic", IF(AND($J10&gt;1,$J10&lt;5), IF($J10=4, "Unknown", E10+F10), 0),"Not required")</f>
        <v>0</v>
      </c>
      <c r="O10" s="273">
        <f>IF(INTRO!$E$44="Endemic", IF(AND($K10&gt;0,$K10&lt;5), IF($K10=4,"Unknown", IF($K10=1, $F10*0.33, IF($K10=2, $F10*0.5+$G10*0.2, SUM(F10:G10)))), 0),"Not required")</f>
        <v>0</v>
      </c>
      <c r="P10" s="224">
        <v>0</v>
      </c>
      <c r="Q10" s="245">
        <v>0</v>
      </c>
      <c r="R10" s="245">
        <v>0</v>
      </c>
      <c r="S10" s="247">
        <v>0</v>
      </c>
      <c r="T10" s="50"/>
      <c r="U10" s="252"/>
      <c r="V10" s="229"/>
      <c r="W10" s="274"/>
    </row>
    <row r="11" spans="1:23" s="12" customFormat="1" x14ac:dyDescent="0.2">
      <c r="A11" s="129" t="str">
        <f>IF(INTRO!$E$34&lt;&gt;0,INTRO!$E$34,"")</f>
        <v>Ethiopia</v>
      </c>
      <c r="B11" s="222" t="s">
        <v>204</v>
      </c>
      <c r="C11" s="223" t="s">
        <v>207</v>
      </c>
      <c r="D11" s="118">
        <v>266028</v>
      </c>
      <c r="E11" s="277">
        <v>19047</v>
      </c>
      <c r="F11" s="277">
        <v>44212</v>
      </c>
      <c r="G11" s="278">
        <v>202769</v>
      </c>
      <c r="H11" s="121">
        <v>0</v>
      </c>
      <c r="I11" s="244">
        <v>0</v>
      </c>
      <c r="J11" s="244">
        <v>1</v>
      </c>
      <c r="K11" s="246">
        <v>0</v>
      </c>
      <c r="L11" s="270">
        <f>IF(INTRO!$E$38="Endemic", IF($H11&gt;0, IF($H11=4,"Unknown", IF($H11=99,"Stopped", $D11)), 0),"Not required")</f>
        <v>0</v>
      </c>
      <c r="M11" s="271">
        <f>IF(INTRO!$E$40="Endemic", IF($I11&gt;0, IF($I11=4,"Unknown",IF($I11=99,"Stopped", $D11)), 0),"Not required")</f>
        <v>0</v>
      </c>
      <c r="N11" s="272">
        <f>IF(INTRO!$E$42="Endemic", IF(AND($J11&gt;1,$J11&lt;5), IF($J11=4, "Unknown", E11+F11), 0),"Not required")</f>
        <v>0</v>
      </c>
      <c r="O11" s="273">
        <f>IF(INTRO!$E$44="Endemic", IF(AND($K11&gt;0,$K11&lt;5), IF($K11=4,"Unknown", IF($K11=1, $F11*0.33, IF($K11=2, $F11*0.5+$G11*0.2, SUM(F11:G11)))), 0),"Not required")</f>
        <v>0</v>
      </c>
      <c r="P11" s="224">
        <v>0</v>
      </c>
      <c r="Q11" s="245">
        <v>0</v>
      </c>
      <c r="R11" s="245">
        <v>0</v>
      </c>
      <c r="S11" s="247">
        <v>0</v>
      </c>
      <c r="T11" s="50"/>
      <c r="U11" s="252"/>
      <c r="V11" s="229"/>
      <c r="W11" s="274"/>
    </row>
    <row r="12" spans="1:23" s="12" customFormat="1" x14ac:dyDescent="0.2">
      <c r="A12" s="129" t="str">
        <f>IF(INTRO!$E$34&lt;&gt;0,INTRO!$E$34,"")</f>
        <v>Ethiopia</v>
      </c>
      <c r="B12" s="222" t="s">
        <v>204</v>
      </c>
      <c r="C12" s="223" t="s">
        <v>208</v>
      </c>
      <c r="D12" s="118">
        <v>387153</v>
      </c>
      <c r="E12" s="277">
        <v>27719</v>
      </c>
      <c r="F12" s="277">
        <v>64342</v>
      </c>
      <c r="G12" s="278">
        <v>295091</v>
      </c>
      <c r="H12" s="121">
        <v>0</v>
      </c>
      <c r="I12" s="244">
        <v>0</v>
      </c>
      <c r="J12" s="244">
        <v>1</v>
      </c>
      <c r="K12" s="246">
        <v>0</v>
      </c>
      <c r="L12" s="270">
        <f>IF(INTRO!$E$38="Endemic", IF($H12&gt;0, IF($H12=4,"Unknown", IF($H12=99,"Stopped", $D12)), 0),"Not required")</f>
        <v>0</v>
      </c>
      <c r="M12" s="271">
        <f>IF(INTRO!$E$40="Endemic", IF($I12&gt;0, IF($I12=4,"Unknown",IF($I12=99,"Stopped", $D12)), 0),"Not required")</f>
        <v>0</v>
      </c>
      <c r="N12" s="272">
        <f>IF(INTRO!$E$42="Endemic", IF(AND($J12&gt;1,$J12&lt;5), IF($J12=4, "Unknown", E12+F12), 0),"Not required")</f>
        <v>0</v>
      </c>
      <c r="O12" s="273">
        <f>IF(INTRO!$E$44="Endemic", IF(AND($K12&gt;0,$K12&lt;5), IF($K12=4,"Unknown", IF($K12=1, $F12*0.33, IF($K12=2, $F12*0.5+$G12*0.2, SUM(F12:G12)))), 0),"Not required")</f>
        <v>0</v>
      </c>
      <c r="P12" s="224">
        <v>0</v>
      </c>
      <c r="Q12" s="245">
        <v>0</v>
      </c>
      <c r="R12" s="245">
        <v>0</v>
      </c>
      <c r="S12" s="247">
        <v>0</v>
      </c>
      <c r="T12" s="50"/>
      <c r="U12" s="252"/>
      <c r="V12" s="229"/>
      <c r="W12" s="274"/>
    </row>
    <row r="13" spans="1:23" s="12" customFormat="1" x14ac:dyDescent="0.2">
      <c r="A13" s="129" t="str">
        <f>IF(INTRO!$E$34&lt;&gt;0,INTRO!$E$34,"")</f>
        <v>Ethiopia</v>
      </c>
      <c r="B13" s="222" t="s">
        <v>204</v>
      </c>
      <c r="C13" s="223" t="s">
        <v>209</v>
      </c>
      <c r="D13" s="118">
        <v>335319</v>
      </c>
      <c r="E13" s="277">
        <v>24008</v>
      </c>
      <c r="F13" s="277">
        <v>55728</v>
      </c>
      <c r="G13" s="278">
        <v>255583</v>
      </c>
      <c r="H13" s="121">
        <v>0</v>
      </c>
      <c r="I13" s="244">
        <v>0</v>
      </c>
      <c r="J13" s="244">
        <v>1</v>
      </c>
      <c r="K13" s="246">
        <v>0</v>
      </c>
      <c r="L13" s="270">
        <f>IF(INTRO!$E$38="Endemic", IF($H13&gt;0, IF($H13=4,"Unknown", IF($H13=99,"Stopped", $D13)), 0),"Not required")</f>
        <v>0</v>
      </c>
      <c r="M13" s="271">
        <f>IF(INTRO!$E$40="Endemic", IF($I13&gt;0, IF($I13=4,"Unknown",IF($I13=99,"Stopped", $D13)), 0),"Not required")</f>
        <v>0</v>
      </c>
      <c r="N13" s="272">
        <f>IF(INTRO!$E$42="Endemic", IF(AND($J13&gt;1,$J13&lt;5), IF($J13=4, "Unknown", E13+F13), 0),"Not required")</f>
        <v>0</v>
      </c>
      <c r="O13" s="273">
        <f>IF(INTRO!$E$44="Endemic", IF(AND($K13&gt;0,$K13&lt;5), IF($K13=4,"Unknown", IF($K13=1, $F13*0.33, IF($K13=2, $F13*0.5+$G13*0.2, SUM(F13:G13)))), 0),"Not required")</f>
        <v>0</v>
      </c>
      <c r="P13" s="224">
        <v>0</v>
      </c>
      <c r="Q13" s="245">
        <v>0</v>
      </c>
      <c r="R13" s="245">
        <v>0</v>
      </c>
      <c r="S13" s="247">
        <v>0</v>
      </c>
      <c r="T13" s="50"/>
      <c r="U13" s="252"/>
      <c r="V13" s="229"/>
      <c r="W13" s="274"/>
    </row>
    <row r="14" spans="1:23" s="12" customFormat="1" x14ac:dyDescent="0.2">
      <c r="A14" s="129" t="str">
        <f>IF(INTRO!$E$34&lt;&gt;0,INTRO!$E$34,"")</f>
        <v>Ethiopia</v>
      </c>
      <c r="B14" s="222" t="s">
        <v>204</v>
      </c>
      <c r="C14" s="223" t="s">
        <v>210</v>
      </c>
      <c r="D14" s="118">
        <v>277142</v>
      </c>
      <c r="E14" s="277">
        <v>19843</v>
      </c>
      <c r="F14" s="277">
        <v>46059</v>
      </c>
      <c r="G14" s="278">
        <v>211240</v>
      </c>
      <c r="H14" s="121">
        <v>0</v>
      </c>
      <c r="I14" s="244">
        <v>0</v>
      </c>
      <c r="J14" s="244">
        <v>1</v>
      </c>
      <c r="K14" s="246">
        <v>0</v>
      </c>
      <c r="L14" s="270">
        <f>IF(INTRO!$E$38="Endemic", IF($H14&gt;0, IF($H14=4,"Unknown", IF($H14=99,"Stopped", $D14)), 0),"Not required")</f>
        <v>0</v>
      </c>
      <c r="M14" s="271">
        <f>IF(INTRO!$E$40="Endemic", IF($I14&gt;0, IF($I14=4,"Unknown",IF($I14=99,"Stopped", $D14)), 0),"Not required")</f>
        <v>0</v>
      </c>
      <c r="N14" s="272">
        <f>IF(INTRO!$E$42="Endemic", IF(AND($J14&gt;1,$J14&lt;5), IF($J14=4, "Unknown", E14+F14), 0),"Not required")</f>
        <v>0</v>
      </c>
      <c r="O14" s="273">
        <f>IF(INTRO!$E$44="Endemic", IF(AND($K14&gt;0,$K14&lt;5), IF($K14=4,"Unknown", IF($K14=1, $F14*0.33, IF($K14=2, $F14*0.5+$G14*0.2, SUM(F14:G14)))), 0),"Not required")</f>
        <v>0</v>
      </c>
      <c r="P14" s="224">
        <v>0</v>
      </c>
      <c r="Q14" s="245">
        <v>0</v>
      </c>
      <c r="R14" s="245">
        <v>0</v>
      </c>
      <c r="S14" s="247">
        <v>0</v>
      </c>
      <c r="T14" s="50"/>
      <c r="U14" s="252"/>
      <c r="V14" s="229"/>
      <c r="W14" s="274"/>
    </row>
    <row r="15" spans="1:23" s="12" customFormat="1" x14ac:dyDescent="0.2">
      <c r="A15" s="129" t="str">
        <f>IF(INTRO!$E$34&lt;&gt;0,INTRO!$E$34,"")</f>
        <v>Ethiopia</v>
      </c>
      <c r="B15" s="222" t="s">
        <v>204</v>
      </c>
      <c r="C15" s="223" t="s">
        <v>211</v>
      </c>
      <c r="D15" s="118">
        <v>537023</v>
      </c>
      <c r="E15" s="277">
        <v>38450</v>
      </c>
      <c r="F15" s="277">
        <v>89250</v>
      </c>
      <c r="G15" s="278">
        <v>409324</v>
      </c>
      <c r="H15" s="121">
        <v>0</v>
      </c>
      <c r="I15" s="244">
        <v>0</v>
      </c>
      <c r="J15" s="244">
        <v>1</v>
      </c>
      <c r="K15" s="246">
        <v>0</v>
      </c>
      <c r="L15" s="270">
        <f>IF(INTRO!$E$38="Endemic", IF($H15&gt;0, IF($H15=4,"Unknown", IF($H15=99,"Stopped", $D15)), 0),"Not required")</f>
        <v>0</v>
      </c>
      <c r="M15" s="271">
        <f>IF(INTRO!$E$40="Endemic", IF($I15&gt;0, IF($I15=4,"Unknown",IF($I15=99,"Stopped", $D15)), 0),"Not required")</f>
        <v>0</v>
      </c>
      <c r="N15" s="272">
        <f>IF(INTRO!$E$42="Endemic", IF(AND($J15&gt;1,$J15&lt;5), IF($J15=4, "Unknown", E15+F15), 0),"Not required")</f>
        <v>0</v>
      </c>
      <c r="O15" s="273">
        <f>IF(INTRO!$E$44="Endemic", IF(AND($K15&gt;0,$K15&lt;5), IF($K15=4,"Unknown", IF($K15=1, $F15*0.33, IF($K15=2, $F15*0.5+$G15*0.2, SUM(F15:G15)))), 0),"Not required")</f>
        <v>0</v>
      </c>
      <c r="P15" s="224">
        <v>0</v>
      </c>
      <c r="Q15" s="245">
        <v>0</v>
      </c>
      <c r="R15" s="245">
        <v>0</v>
      </c>
      <c r="S15" s="247">
        <v>0</v>
      </c>
      <c r="T15" s="50"/>
      <c r="U15" s="252"/>
      <c r="V15" s="229"/>
      <c r="W15" s="274"/>
    </row>
    <row r="16" spans="1:23" s="12" customFormat="1" x14ac:dyDescent="0.2">
      <c r="A16" s="129" t="str">
        <f>IF(INTRO!$E$34&lt;&gt;0,INTRO!$E$34,"")</f>
        <v>Ethiopia</v>
      </c>
      <c r="B16" s="222" t="s">
        <v>204</v>
      </c>
      <c r="C16" s="223" t="s">
        <v>212</v>
      </c>
      <c r="D16" s="118">
        <v>252840</v>
      </c>
      <c r="E16" s="277">
        <v>18103</v>
      </c>
      <c r="F16" s="277">
        <v>42020</v>
      </c>
      <c r="G16" s="278">
        <v>192717</v>
      </c>
      <c r="H16" s="121">
        <v>0</v>
      </c>
      <c r="I16" s="244">
        <v>0</v>
      </c>
      <c r="J16" s="244">
        <v>1</v>
      </c>
      <c r="K16" s="246">
        <v>0</v>
      </c>
      <c r="L16" s="270">
        <f>IF(INTRO!$E$38="Endemic", IF($H16&gt;0, IF($H16=4,"Unknown", IF($H16=99,"Stopped", $D16)), 0),"Not required")</f>
        <v>0</v>
      </c>
      <c r="M16" s="271">
        <f>IF(INTRO!$E$40="Endemic", IF($I16&gt;0, IF($I16=4,"Unknown",IF($I16=99,"Stopped", $D16)), 0),"Not required")</f>
        <v>0</v>
      </c>
      <c r="N16" s="272">
        <f>IF(INTRO!$E$42="Endemic", IF(AND($J16&gt;1,$J16&lt;5), IF($J16=4, "Unknown", E16+F16), 0),"Not required")</f>
        <v>0</v>
      </c>
      <c r="O16" s="273">
        <f>IF(INTRO!$E$44="Endemic", IF(AND($K16&gt;0,$K16&lt;5), IF($K16=4,"Unknown", IF($K16=1, $F16*0.33, IF($K16=2, $F16*0.5+$G16*0.2, SUM(F16:G16)))), 0),"Not required")</f>
        <v>0</v>
      </c>
      <c r="P16" s="224">
        <v>0</v>
      </c>
      <c r="Q16" s="245">
        <v>0</v>
      </c>
      <c r="R16" s="245">
        <v>0</v>
      </c>
      <c r="S16" s="247">
        <v>0</v>
      </c>
      <c r="T16" s="50"/>
      <c r="U16" s="252"/>
      <c r="V16" s="229"/>
      <c r="W16" s="274"/>
    </row>
    <row r="17" spans="1:23" s="12" customFormat="1" x14ac:dyDescent="0.2">
      <c r="A17" s="129" t="str">
        <f>IF(INTRO!$E$34&lt;&gt;0,INTRO!$E$34,"")</f>
        <v>Ethiopia</v>
      </c>
      <c r="B17" s="222" t="s">
        <v>204</v>
      </c>
      <c r="C17" s="223" t="s">
        <v>213</v>
      </c>
      <c r="D17" s="118">
        <v>395206</v>
      </c>
      <c r="E17" s="277">
        <v>28296</v>
      </c>
      <c r="F17" s="277">
        <v>65681</v>
      </c>
      <c r="G17" s="278">
        <v>301229</v>
      </c>
      <c r="H17" s="121">
        <v>0</v>
      </c>
      <c r="I17" s="244">
        <v>0</v>
      </c>
      <c r="J17" s="244">
        <v>1</v>
      </c>
      <c r="K17" s="246">
        <v>0</v>
      </c>
      <c r="L17" s="270">
        <f>IF(INTRO!$E$38="Endemic", IF($H17&gt;0, IF($H17=4,"Unknown", IF($H17=99,"Stopped", $D17)), 0),"Not required")</f>
        <v>0</v>
      </c>
      <c r="M17" s="271">
        <f>IF(INTRO!$E$40="Endemic", IF($I17&gt;0, IF($I17=4,"Unknown",IF($I17=99,"Stopped", $D17)), 0),"Not required")</f>
        <v>0</v>
      </c>
      <c r="N17" s="272">
        <f>IF(INTRO!$E$42="Endemic", IF(AND($J17&gt;1,$J17&lt;5), IF($J17=4, "Unknown", E17+F17), 0),"Not required")</f>
        <v>0</v>
      </c>
      <c r="O17" s="273">
        <f>IF(INTRO!$E$44="Endemic", IF(AND($K17&gt;0,$K17&lt;5), IF($K17=4,"Unknown", IF($K17=1, $F17*0.33, IF($K17=2, $F17*0.5+$G17*0.2, SUM(F17:G17)))), 0),"Not required")</f>
        <v>0</v>
      </c>
      <c r="P17" s="224">
        <v>0</v>
      </c>
      <c r="Q17" s="245">
        <v>0</v>
      </c>
      <c r="R17" s="245">
        <v>0</v>
      </c>
      <c r="S17" s="247">
        <v>0</v>
      </c>
      <c r="T17" s="50"/>
      <c r="U17" s="252"/>
      <c r="V17" s="229"/>
      <c r="W17" s="274"/>
    </row>
    <row r="18" spans="1:23" s="12" customFormat="1" x14ac:dyDescent="0.2">
      <c r="A18" s="129" t="str">
        <f>IF(INTRO!$E$34&lt;&gt;0,INTRO!$E$34,"")</f>
        <v>Ethiopia</v>
      </c>
      <c r="B18" s="222" t="s">
        <v>204</v>
      </c>
      <c r="C18" s="223" t="s">
        <v>214</v>
      </c>
      <c r="D18" s="118">
        <v>433672</v>
      </c>
      <c r="E18" s="277">
        <v>31050</v>
      </c>
      <c r="F18" s="277">
        <v>72074</v>
      </c>
      <c r="G18" s="278">
        <v>330548</v>
      </c>
      <c r="H18" s="121">
        <v>0</v>
      </c>
      <c r="I18" s="244">
        <v>0</v>
      </c>
      <c r="J18" s="244">
        <v>1</v>
      </c>
      <c r="K18" s="246">
        <v>0</v>
      </c>
      <c r="L18" s="270">
        <f>IF(INTRO!$E$38="Endemic", IF($H18&gt;0, IF($H18=4,"Unknown", IF($H18=99,"Stopped", $D18)), 0),"Not required")</f>
        <v>0</v>
      </c>
      <c r="M18" s="271">
        <f>IF(INTRO!$E$40="Endemic", IF($I18&gt;0, IF($I18=4,"Unknown",IF($I18=99,"Stopped", $D18)), 0),"Not required")</f>
        <v>0</v>
      </c>
      <c r="N18" s="272">
        <f>IF(INTRO!$E$42="Endemic", IF(AND($J18&gt;1,$J18&lt;5), IF($J18=4, "Unknown", E18+F18), 0),"Not required")</f>
        <v>0</v>
      </c>
      <c r="O18" s="273">
        <f>IF(INTRO!$E$44="Endemic", IF(AND($K18&gt;0,$K18&lt;5), IF($K18=4,"Unknown", IF($K18=1, $F18*0.33, IF($K18=2, $F18*0.5+$G18*0.2, SUM(F18:G18)))), 0),"Not required")</f>
        <v>0</v>
      </c>
      <c r="P18" s="224">
        <v>0</v>
      </c>
      <c r="Q18" s="245">
        <v>0</v>
      </c>
      <c r="R18" s="245">
        <v>0</v>
      </c>
      <c r="S18" s="247">
        <v>0</v>
      </c>
      <c r="T18" s="50"/>
      <c r="U18" s="252"/>
      <c r="V18" s="229"/>
      <c r="W18" s="274"/>
    </row>
    <row r="19" spans="1:23" s="12" customFormat="1" x14ac:dyDescent="0.2">
      <c r="A19" s="129" t="str">
        <f>IF(INTRO!$E$34&lt;&gt;0,INTRO!$E$34,"")</f>
        <v>Ethiopia</v>
      </c>
      <c r="B19" s="222" t="s">
        <v>215</v>
      </c>
      <c r="C19" s="223" t="s">
        <v>216</v>
      </c>
      <c r="D19" s="118">
        <v>43383</v>
      </c>
      <c r="E19" s="277">
        <v>4443</v>
      </c>
      <c r="F19" s="277">
        <v>14601</v>
      </c>
      <c r="G19" s="278">
        <v>24339</v>
      </c>
      <c r="H19" s="121">
        <v>0</v>
      </c>
      <c r="I19" s="244">
        <v>4</v>
      </c>
      <c r="J19" s="244">
        <v>4</v>
      </c>
      <c r="K19" s="246">
        <v>4</v>
      </c>
      <c r="L19" s="270">
        <f>IF(INTRO!$E$38="Endemic", IF($H19&gt;0, IF($H19=4,"Unknown", IF($H19=99,"Stopped", $D19)), 0),"Not required")</f>
        <v>0</v>
      </c>
      <c r="M19" s="271" t="str">
        <f>IF(INTRO!$E$40="Endemic", IF($I19&gt;0, IF($I19=4,"Unknown",IF($I19=99,"Stopped", $D19)), 0),"Not required")</f>
        <v>Unknown</v>
      </c>
      <c r="N19" s="272" t="str">
        <f>IF(INTRO!$E$42="Endemic", IF(AND($J19&gt;1,$J19&lt;5), IF($J19=4, "Unknown", E19+F19), 0),"Not required")</f>
        <v>Unknown</v>
      </c>
      <c r="O19" s="273" t="str">
        <f>IF(INTRO!$E$44="Endemic", IF(AND($K19&gt;0,$K19&lt;5), IF($K19=4,"Unknown", IF($K19=1, $F19*0.33, IF($K19=2, $F19*0.5+$G19*0.2, SUM(F19:G19)))), 0),"Not required")</f>
        <v>Unknown</v>
      </c>
      <c r="P19" s="224">
        <v>0</v>
      </c>
      <c r="Q19" s="245">
        <v>0</v>
      </c>
      <c r="R19" s="245">
        <v>0</v>
      </c>
      <c r="S19" s="247">
        <v>0</v>
      </c>
      <c r="T19" s="50"/>
      <c r="U19" s="252"/>
      <c r="V19" s="229"/>
      <c r="W19" s="274"/>
    </row>
    <row r="20" spans="1:23" s="12" customFormat="1" x14ac:dyDescent="0.2">
      <c r="A20" s="129" t="str">
        <f>IF(INTRO!$E$34&lt;&gt;0,INTRO!$E$34,"")</f>
        <v>Ethiopia</v>
      </c>
      <c r="B20" s="222" t="s">
        <v>215</v>
      </c>
      <c r="C20" s="223" t="s">
        <v>217</v>
      </c>
      <c r="D20" s="118">
        <v>61513</v>
      </c>
      <c r="E20" s="277">
        <v>6300</v>
      </c>
      <c r="F20" s="277">
        <v>20702</v>
      </c>
      <c r="G20" s="278">
        <v>34511</v>
      </c>
      <c r="H20" s="121">
        <v>0</v>
      </c>
      <c r="I20" s="244">
        <v>4</v>
      </c>
      <c r="J20" s="244">
        <v>4</v>
      </c>
      <c r="K20" s="246">
        <v>4</v>
      </c>
      <c r="L20" s="270">
        <f>IF(INTRO!$E$38="Endemic", IF($H20&gt;0, IF($H20=4,"Unknown", IF($H20=99,"Stopped", $D20)), 0),"Not required")</f>
        <v>0</v>
      </c>
      <c r="M20" s="271" t="str">
        <f>IF(INTRO!$E$40="Endemic", IF($I20&gt;0, IF($I20=4,"Unknown",IF($I20=99,"Stopped", $D20)), 0),"Not required")</f>
        <v>Unknown</v>
      </c>
      <c r="N20" s="272" t="str">
        <f>IF(INTRO!$E$42="Endemic", IF(AND($J20&gt;1,$J20&lt;5), IF($J20=4, "Unknown", E20+F20), 0),"Not required")</f>
        <v>Unknown</v>
      </c>
      <c r="O20" s="273" t="str">
        <f>IF(INTRO!$E$44="Endemic", IF(AND($K20&gt;0,$K20&lt;5), IF($K20=4,"Unknown", IF($K20=1, $F20*0.33, IF($K20=2, $F20*0.5+$G20*0.2, SUM(F20:G20)))), 0),"Not required")</f>
        <v>Unknown</v>
      </c>
      <c r="P20" s="224">
        <v>0</v>
      </c>
      <c r="Q20" s="245">
        <v>0</v>
      </c>
      <c r="R20" s="245">
        <v>0</v>
      </c>
      <c r="S20" s="247">
        <v>0</v>
      </c>
      <c r="T20" s="50"/>
      <c r="U20" s="252"/>
      <c r="V20" s="229"/>
      <c r="W20" s="274"/>
    </row>
    <row r="21" spans="1:23" s="12" customFormat="1" x14ac:dyDescent="0.2">
      <c r="A21" s="129" t="str">
        <f>IF(INTRO!$E$34&lt;&gt;0,INTRO!$E$34,"")</f>
        <v>Ethiopia</v>
      </c>
      <c r="B21" s="222" t="s">
        <v>215</v>
      </c>
      <c r="C21" s="223" t="s">
        <v>218</v>
      </c>
      <c r="D21" s="118">
        <v>27588</v>
      </c>
      <c r="E21" s="277">
        <v>2825</v>
      </c>
      <c r="F21" s="277">
        <v>9285</v>
      </c>
      <c r="G21" s="278">
        <v>15478</v>
      </c>
      <c r="H21" s="121">
        <v>0</v>
      </c>
      <c r="I21" s="244">
        <v>4</v>
      </c>
      <c r="J21" s="244">
        <v>1</v>
      </c>
      <c r="K21" s="246">
        <v>0</v>
      </c>
      <c r="L21" s="270">
        <f>IF(INTRO!$E$38="Endemic", IF($H21&gt;0, IF($H21=4,"Unknown", IF($H21=99,"Stopped", $D21)), 0),"Not required")</f>
        <v>0</v>
      </c>
      <c r="M21" s="271" t="str">
        <f>IF(INTRO!$E$40="Endemic", IF($I21&gt;0, IF($I21=4,"Unknown",IF($I21=99,"Stopped", $D21)), 0),"Not required")</f>
        <v>Unknown</v>
      </c>
      <c r="N21" s="272">
        <f>IF(INTRO!$E$42="Endemic", IF(AND($J21&gt;1,$J21&lt;5), IF($J21=4, "Unknown", E21+F21), 0),"Not required")</f>
        <v>0</v>
      </c>
      <c r="O21" s="273">
        <f>IF(INTRO!$E$44="Endemic", IF(AND($K21&gt;0,$K21&lt;5), IF($K21=4,"Unknown", IF($K21=1, $F21*0.33, IF($K21=2, $F21*0.5+$G21*0.2, SUM(F21:G21)))), 0),"Not required")</f>
        <v>0</v>
      </c>
      <c r="P21" s="224">
        <v>0</v>
      </c>
      <c r="Q21" s="245">
        <v>0</v>
      </c>
      <c r="R21" s="245">
        <v>0</v>
      </c>
      <c r="S21" s="247">
        <v>0</v>
      </c>
      <c r="T21" s="50"/>
      <c r="U21" s="252"/>
      <c r="V21" s="229"/>
      <c r="W21" s="274"/>
    </row>
    <row r="22" spans="1:23" s="12" customFormat="1" x14ac:dyDescent="0.2">
      <c r="A22" s="129" t="str">
        <f>IF(INTRO!$E$34&lt;&gt;0,INTRO!$E$34,"")</f>
        <v>Ethiopia</v>
      </c>
      <c r="B22" s="222" t="s">
        <v>215</v>
      </c>
      <c r="C22" s="223" t="s">
        <v>219</v>
      </c>
      <c r="D22" s="118">
        <v>36832</v>
      </c>
      <c r="E22" s="277">
        <v>3772</v>
      </c>
      <c r="F22" s="277">
        <v>12396</v>
      </c>
      <c r="G22" s="278">
        <v>20664</v>
      </c>
      <c r="H22" s="121">
        <v>0</v>
      </c>
      <c r="I22" s="244">
        <v>4</v>
      </c>
      <c r="J22" s="244">
        <v>4</v>
      </c>
      <c r="K22" s="246">
        <v>4</v>
      </c>
      <c r="L22" s="270">
        <f>IF(INTRO!$E$38="Endemic", IF($H22&gt;0, IF($H22=4,"Unknown", IF($H22=99,"Stopped", $D22)), 0),"Not required")</f>
        <v>0</v>
      </c>
      <c r="M22" s="271" t="str">
        <f>IF(INTRO!$E$40="Endemic", IF($I22&gt;0, IF($I22=4,"Unknown",IF($I22=99,"Stopped", $D22)), 0),"Not required")</f>
        <v>Unknown</v>
      </c>
      <c r="N22" s="272" t="str">
        <f>IF(INTRO!$E$42="Endemic", IF(AND($J22&gt;1,$J22&lt;5), IF($J22=4, "Unknown", E22+F22), 0),"Not required")</f>
        <v>Unknown</v>
      </c>
      <c r="O22" s="273" t="str">
        <f>IF(INTRO!$E$44="Endemic", IF(AND($K22&gt;0,$K22&lt;5), IF($K22=4,"Unknown", IF($K22=1, $F22*0.33, IF($K22=2, $F22*0.5+$G22*0.2, SUM(F22:G22)))), 0),"Not required")</f>
        <v>Unknown</v>
      </c>
      <c r="P22" s="224">
        <v>0</v>
      </c>
      <c r="Q22" s="245">
        <v>0</v>
      </c>
      <c r="R22" s="245">
        <v>0</v>
      </c>
      <c r="S22" s="247">
        <v>0</v>
      </c>
      <c r="T22" s="50"/>
      <c r="U22" s="252"/>
      <c r="V22" s="229"/>
      <c r="W22" s="274"/>
    </row>
    <row r="23" spans="1:23" s="12" customFormat="1" x14ac:dyDescent="0.2">
      <c r="A23" s="129" t="str">
        <f>IF(INTRO!$E$34&lt;&gt;0,INTRO!$E$34,"")</f>
        <v>Ethiopia</v>
      </c>
      <c r="B23" s="222" t="s">
        <v>215</v>
      </c>
      <c r="C23" s="223" t="s">
        <v>220</v>
      </c>
      <c r="D23" s="118">
        <v>72564</v>
      </c>
      <c r="E23" s="277">
        <v>7431</v>
      </c>
      <c r="F23" s="277">
        <v>24422</v>
      </c>
      <c r="G23" s="278">
        <v>40711</v>
      </c>
      <c r="H23" s="121">
        <v>0</v>
      </c>
      <c r="I23" s="244">
        <v>4</v>
      </c>
      <c r="J23" s="244">
        <v>1</v>
      </c>
      <c r="K23" s="246">
        <v>1</v>
      </c>
      <c r="L23" s="270">
        <f>IF(INTRO!$E$38="Endemic", IF($H23&gt;0, IF($H23=4,"Unknown", IF($H23=99,"Stopped", $D23)), 0),"Not required")</f>
        <v>0</v>
      </c>
      <c r="M23" s="271" t="str">
        <f>IF(INTRO!$E$40="Endemic", IF($I23&gt;0, IF($I23=4,"Unknown",IF($I23=99,"Stopped", $D23)), 0),"Not required")</f>
        <v>Unknown</v>
      </c>
      <c r="N23" s="272">
        <f>IF(INTRO!$E$42="Endemic", IF(AND($J23&gt;1,$J23&lt;5), IF($J23=4, "Unknown", E23+F23), 0),"Not required")</f>
        <v>0</v>
      </c>
      <c r="O23" s="273">
        <f>IF(INTRO!$E$44="Endemic", IF(AND($K23&gt;0,$K23&lt;5), IF($K23=4,"Unknown", IF($K23=1, $F23*0.33, IF($K23=2, $F23*0.5+$G23*0.2, SUM(F23:G23)))), 0),"Not required")</f>
        <v>8059.26</v>
      </c>
      <c r="P23" s="224">
        <v>0</v>
      </c>
      <c r="Q23" s="245">
        <v>0</v>
      </c>
      <c r="R23" s="245">
        <v>0</v>
      </c>
      <c r="S23" s="247">
        <v>0</v>
      </c>
      <c r="T23" s="50"/>
      <c r="U23" s="252"/>
      <c r="V23" s="229"/>
      <c r="W23" s="274"/>
    </row>
    <row r="24" spans="1:23" s="12" customFormat="1" x14ac:dyDescent="0.2">
      <c r="A24" s="129" t="str">
        <f>IF(INTRO!$E$34&lt;&gt;0,INTRO!$E$34,"")</f>
        <v>Ethiopia</v>
      </c>
      <c r="B24" s="222" t="s">
        <v>215</v>
      </c>
      <c r="C24" s="223" t="s">
        <v>221</v>
      </c>
      <c r="D24" s="118">
        <v>24988</v>
      </c>
      <c r="E24" s="277">
        <v>2559</v>
      </c>
      <c r="F24" s="277">
        <v>8410</v>
      </c>
      <c r="G24" s="278">
        <v>14019</v>
      </c>
      <c r="H24" s="121">
        <v>0</v>
      </c>
      <c r="I24" s="244">
        <v>4</v>
      </c>
      <c r="J24" s="244">
        <v>4</v>
      </c>
      <c r="K24" s="246">
        <v>4</v>
      </c>
      <c r="L24" s="270">
        <f>IF(INTRO!$E$38="Endemic", IF($H24&gt;0, IF($H24=4,"Unknown", IF($H24=99,"Stopped", $D24)), 0),"Not required")</f>
        <v>0</v>
      </c>
      <c r="M24" s="271" t="str">
        <f>IF(INTRO!$E$40="Endemic", IF($I24&gt;0, IF($I24=4,"Unknown",IF($I24=99,"Stopped", $D24)), 0),"Not required")</f>
        <v>Unknown</v>
      </c>
      <c r="N24" s="272" t="str">
        <f>IF(INTRO!$E$42="Endemic", IF(AND($J24&gt;1,$J24&lt;5), IF($J24=4, "Unknown", E24+F24), 0),"Not required")</f>
        <v>Unknown</v>
      </c>
      <c r="O24" s="273" t="str">
        <f>IF(INTRO!$E$44="Endemic", IF(AND($K24&gt;0,$K24&lt;5), IF($K24=4,"Unknown", IF($K24=1, $F24*0.33, IF($K24=2, $F24*0.5+$G24*0.2, SUM(F24:G24)))), 0),"Not required")</f>
        <v>Unknown</v>
      </c>
      <c r="P24" s="224">
        <v>0</v>
      </c>
      <c r="Q24" s="245">
        <v>0</v>
      </c>
      <c r="R24" s="245">
        <v>0</v>
      </c>
      <c r="S24" s="247">
        <v>0</v>
      </c>
      <c r="T24" s="50"/>
      <c r="U24" s="252"/>
      <c r="V24" s="229"/>
      <c r="W24" s="274"/>
    </row>
    <row r="25" spans="1:23" s="12" customFormat="1" x14ac:dyDescent="0.2">
      <c r="A25" s="129" t="str">
        <f>IF(INTRO!$E$34&lt;&gt;0,INTRO!$E$34,"")</f>
        <v>Ethiopia</v>
      </c>
      <c r="B25" s="222" t="s">
        <v>215</v>
      </c>
      <c r="C25" s="223" t="s">
        <v>222</v>
      </c>
      <c r="D25" s="118">
        <v>16734</v>
      </c>
      <c r="E25" s="277">
        <v>1714</v>
      </c>
      <c r="F25" s="277">
        <v>5632</v>
      </c>
      <c r="G25" s="278">
        <v>9388</v>
      </c>
      <c r="H25" s="121">
        <v>0</v>
      </c>
      <c r="I25" s="244">
        <v>4</v>
      </c>
      <c r="J25" s="244">
        <v>1</v>
      </c>
      <c r="K25" s="246">
        <v>0</v>
      </c>
      <c r="L25" s="270">
        <f>IF(INTRO!$E$38="Endemic", IF($H25&gt;0, IF($H25=4,"Unknown", IF($H25=99,"Stopped", $D25)), 0),"Not required")</f>
        <v>0</v>
      </c>
      <c r="M25" s="271" t="str">
        <f>IF(INTRO!$E$40="Endemic", IF($I25&gt;0, IF($I25=4,"Unknown",IF($I25=99,"Stopped", $D25)), 0),"Not required")</f>
        <v>Unknown</v>
      </c>
      <c r="N25" s="272">
        <f>IF(INTRO!$E$42="Endemic", IF(AND($J25&gt;1,$J25&lt;5), IF($J25=4, "Unknown", E25+F25), 0),"Not required")</f>
        <v>0</v>
      </c>
      <c r="O25" s="273">
        <f>IF(INTRO!$E$44="Endemic", IF(AND($K25&gt;0,$K25&lt;5), IF($K25=4,"Unknown", IF($K25=1, $F25*0.33, IF($K25=2, $F25*0.5+$G25*0.2, SUM(F25:G25)))), 0),"Not required")</f>
        <v>0</v>
      </c>
      <c r="P25" s="224">
        <v>0</v>
      </c>
      <c r="Q25" s="245">
        <v>0</v>
      </c>
      <c r="R25" s="245">
        <v>0</v>
      </c>
      <c r="S25" s="247">
        <v>0</v>
      </c>
      <c r="T25" s="50"/>
      <c r="U25" s="252"/>
      <c r="V25" s="229"/>
      <c r="W25" s="274"/>
    </row>
    <row r="26" spans="1:23" s="12" customFormat="1" x14ac:dyDescent="0.2">
      <c r="A26" s="129" t="str">
        <f>IF(INTRO!$E$34&lt;&gt;0,INTRO!$E$34,"")</f>
        <v>Ethiopia</v>
      </c>
      <c r="B26" s="222" t="s">
        <v>215</v>
      </c>
      <c r="C26" s="223" t="s">
        <v>223</v>
      </c>
      <c r="D26" s="118">
        <v>16925</v>
      </c>
      <c r="E26" s="277">
        <v>1733</v>
      </c>
      <c r="F26" s="277">
        <v>5696</v>
      </c>
      <c r="G26" s="278">
        <v>9496</v>
      </c>
      <c r="H26" s="121">
        <v>0</v>
      </c>
      <c r="I26" s="244">
        <v>4</v>
      </c>
      <c r="J26" s="244">
        <v>4</v>
      </c>
      <c r="K26" s="246">
        <v>4</v>
      </c>
      <c r="L26" s="270">
        <f>IF(INTRO!$E$38="Endemic", IF($H26&gt;0, IF($H26=4,"Unknown", IF($H26=99,"Stopped", $D26)), 0),"Not required")</f>
        <v>0</v>
      </c>
      <c r="M26" s="271" t="str">
        <f>IF(INTRO!$E$40="Endemic", IF($I26&gt;0, IF($I26=4,"Unknown",IF($I26=99,"Stopped", $D26)), 0),"Not required")</f>
        <v>Unknown</v>
      </c>
      <c r="N26" s="272" t="str">
        <f>IF(INTRO!$E$42="Endemic", IF(AND($J26&gt;1,$J26&lt;5), IF($J26=4, "Unknown", E26+F26), 0),"Not required")</f>
        <v>Unknown</v>
      </c>
      <c r="O26" s="273" t="str">
        <f>IF(INTRO!$E$44="Endemic", IF(AND($K26&gt;0,$K26&lt;5), IF($K26=4,"Unknown", IF($K26=1, $F26*0.33, IF($K26=2, $F26*0.5+$G26*0.2, SUM(F26:G26)))), 0),"Not required")</f>
        <v>Unknown</v>
      </c>
      <c r="P26" s="224">
        <v>0</v>
      </c>
      <c r="Q26" s="245">
        <v>0</v>
      </c>
      <c r="R26" s="245">
        <v>0</v>
      </c>
      <c r="S26" s="247">
        <v>0</v>
      </c>
      <c r="T26" s="50"/>
      <c r="U26" s="252"/>
      <c r="V26" s="229"/>
      <c r="W26" s="274"/>
    </row>
    <row r="27" spans="1:23" s="12" customFormat="1" x14ac:dyDescent="0.2">
      <c r="A27" s="129" t="str">
        <f>IF(INTRO!$E$34&lt;&gt;0,INTRO!$E$34,"")</f>
        <v>Ethiopia</v>
      </c>
      <c r="B27" s="222" t="s">
        <v>215</v>
      </c>
      <c r="C27" s="223" t="s">
        <v>224</v>
      </c>
      <c r="D27" s="118">
        <v>40882</v>
      </c>
      <c r="E27" s="277">
        <v>4187</v>
      </c>
      <c r="F27" s="277">
        <v>13759</v>
      </c>
      <c r="G27" s="278">
        <v>22936</v>
      </c>
      <c r="H27" s="121">
        <v>0</v>
      </c>
      <c r="I27" s="244">
        <v>4</v>
      </c>
      <c r="J27" s="244">
        <v>4</v>
      </c>
      <c r="K27" s="246">
        <v>4</v>
      </c>
      <c r="L27" s="270">
        <f>IF(INTRO!$E$38="Endemic", IF($H27&gt;0, IF($H27=4,"Unknown", IF($H27=99,"Stopped", $D27)), 0),"Not required")</f>
        <v>0</v>
      </c>
      <c r="M27" s="271" t="str">
        <f>IF(INTRO!$E$40="Endemic", IF($I27&gt;0, IF($I27=4,"Unknown",IF($I27=99,"Stopped", $D27)), 0),"Not required")</f>
        <v>Unknown</v>
      </c>
      <c r="N27" s="272" t="str">
        <f>IF(INTRO!$E$42="Endemic", IF(AND($J27&gt;1,$J27&lt;5), IF($J27=4, "Unknown", E27+F27), 0),"Not required")</f>
        <v>Unknown</v>
      </c>
      <c r="O27" s="273" t="str">
        <f>IF(INTRO!$E$44="Endemic", IF(AND($K27&gt;0,$K27&lt;5), IF($K27=4,"Unknown", IF($K27=1, $F27*0.33, IF($K27=2, $F27*0.5+$G27*0.2, SUM(F27:G27)))), 0),"Not required")</f>
        <v>Unknown</v>
      </c>
      <c r="P27" s="224">
        <v>0</v>
      </c>
      <c r="Q27" s="245">
        <v>0</v>
      </c>
      <c r="R27" s="245">
        <v>0</v>
      </c>
      <c r="S27" s="247">
        <v>0</v>
      </c>
      <c r="T27" s="50"/>
      <c r="U27" s="252"/>
      <c r="V27" s="229"/>
      <c r="W27" s="274"/>
    </row>
    <row r="28" spans="1:23" s="12" customFormat="1" x14ac:dyDescent="0.2">
      <c r="A28" s="129" t="str">
        <f>IF(INTRO!$E$34&lt;&gt;0,INTRO!$E$34,"")</f>
        <v>Ethiopia</v>
      </c>
      <c r="B28" s="222" t="s">
        <v>215</v>
      </c>
      <c r="C28" s="223" t="s">
        <v>225</v>
      </c>
      <c r="D28" s="118">
        <v>53979</v>
      </c>
      <c r="E28" s="277">
        <v>5528</v>
      </c>
      <c r="F28" s="277">
        <v>18167</v>
      </c>
      <c r="G28" s="278">
        <v>30284</v>
      </c>
      <c r="H28" s="121">
        <v>0</v>
      </c>
      <c r="I28" s="244">
        <v>4</v>
      </c>
      <c r="J28" s="244">
        <v>0</v>
      </c>
      <c r="K28" s="246">
        <v>1</v>
      </c>
      <c r="L28" s="270">
        <f>IF(INTRO!$E$38="Endemic", IF($H28&gt;0, IF($H28=4,"Unknown", IF($H28=99,"Stopped", $D28)), 0),"Not required")</f>
        <v>0</v>
      </c>
      <c r="M28" s="271" t="str">
        <f>IF(INTRO!$E$40="Endemic", IF($I28&gt;0, IF($I28=4,"Unknown",IF($I28=99,"Stopped", $D28)), 0),"Not required")</f>
        <v>Unknown</v>
      </c>
      <c r="N28" s="272">
        <f>IF(INTRO!$E$42="Endemic", IF(AND($J28&gt;1,$J28&lt;5), IF($J28=4, "Unknown", E28+F28), 0),"Not required")</f>
        <v>0</v>
      </c>
      <c r="O28" s="273">
        <f>IF(INTRO!$E$44="Endemic", IF(AND($K28&gt;0,$K28&lt;5), IF($K28=4,"Unknown", IF($K28=1, $F28*0.33, IF($K28=2, $F28*0.5+$G28*0.2, SUM(F28:G28)))), 0),"Not required")</f>
        <v>5995.1100000000006</v>
      </c>
      <c r="P28" s="224">
        <v>0</v>
      </c>
      <c r="Q28" s="245">
        <v>0</v>
      </c>
      <c r="R28" s="245">
        <v>0</v>
      </c>
      <c r="S28" s="247">
        <v>0</v>
      </c>
      <c r="T28" s="50"/>
      <c r="U28" s="252"/>
      <c r="V28" s="229"/>
      <c r="W28" s="274"/>
    </row>
    <row r="29" spans="1:23" s="12" customFormat="1" x14ac:dyDescent="0.2">
      <c r="A29" s="129" t="str">
        <f>IF(INTRO!$E$34&lt;&gt;0,INTRO!$E$34,"")</f>
        <v>Ethiopia</v>
      </c>
      <c r="B29" s="222" t="s">
        <v>215</v>
      </c>
      <c r="C29" s="223" t="s">
        <v>226</v>
      </c>
      <c r="D29" s="118">
        <v>72565</v>
      </c>
      <c r="E29" s="277">
        <v>7431</v>
      </c>
      <c r="F29" s="277">
        <v>24422</v>
      </c>
      <c r="G29" s="278">
        <v>40712</v>
      </c>
      <c r="H29" s="121">
        <v>0</v>
      </c>
      <c r="I29" s="244">
        <v>4</v>
      </c>
      <c r="J29" s="244">
        <v>0</v>
      </c>
      <c r="K29" s="246">
        <v>0</v>
      </c>
      <c r="L29" s="270">
        <f>IF(INTRO!$E$38="Endemic", IF($H29&gt;0, IF($H29=4,"Unknown", IF($H29=99,"Stopped", $D29)), 0),"Not required")</f>
        <v>0</v>
      </c>
      <c r="M29" s="271" t="str">
        <f>IF(INTRO!$E$40="Endemic", IF($I29&gt;0, IF($I29=4,"Unknown",IF($I29=99,"Stopped", $D29)), 0),"Not required")</f>
        <v>Unknown</v>
      </c>
      <c r="N29" s="272">
        <f>IF(INTRO!$E$42="Endemic", IF(AND($J29&gt;1,$J29&lt;5), IF($J29=4, "Unknown", E29+F29), 0),"Not required")</f>
        <v>0</v>
      </c>
      <c r="O29" s="273">
        <f>IF(INTRO!$E$44="Endemic", IF(AND($K29&gt;0,$K29&lt;5), IF($K29=4,"Unknown", IF($K29=1, $F29*0.33, IF($K29=2, $F29*0.5+$G29*0.2, SUM(F29:G29)))), 0),"Not required")</f>
        <v>0</v>
      </c>
      <c r="P29" s="224">
        <v>0</v>
      </c>
      <c r="Q29" s="245">
        <v>0</v>
      </c>
      <c r="R29" s="245">
        <v>0</v>
      </c>
      <c r="S29" s="247">
        <v>0</v>
      </c>
      <c r="T29" s="50"/>
      <c r="U29" s="252"/>
      <c r="V29" s="229"/>
      <c r="W29" s="274"/>
    </row>
    <row r="30" spans="1:23" s="12" customFormat="1" x14ac:dyDescent="0.2">
      <c r="A30" s="129" t="str">
        <f>IF(INTRO!$E$34&lt;&gt;0,INTRO!$E$34,"")</f>
        <v>Ethiopia</v>
      </c>
      <c r="B30" s="222" t="s">
        <v>215</v>
      </c>
      <c r="C30" s="223" t="s">
        <v>227</v>
      </c>
      <c r="D30" s="118">
        <v>90745</v>
      </c>
      <c r="E30" s="277">
        <v>9293</v>
      </c>
      <c r="F30" s="277">
        <v>30541</v>
      </c>
      <c r="G30" s="278">
        <v>50911</v>
      </c>
      <c r="H30" s="121">
        <v>0</v>
      </c>
      <c r="I30" s="244">
        <v>4</v>
      </c>
      <c r="J30" s="244">
        <v>1</v>
      </c>
      <c r="K30" s="246">
        <v>0</v>
      </c>
      <c r="L30" s="270">
        <f>IF(INTRO!$E$38="Endemic", IF($H30&gt;0, IF($H30=4,"Unknown", IF($H30=99,"Stopped", $D30)), 0),"Not required")</f>
        <v>0</v>
      </c>
      <c r="M30" s="271" t="str">
        <f>IF(INTRO!$E$40="Endemic", IF($I30&gt;0, IF($I30=4,"Unknown",IF($I30=99,"Stopped", $D30)), 0),"Not required")</f>
        <v>Unknown</v>
      </c>
      <c r="N30" s="272">
        <f>IF(INTRO!$E$42="Endemic", IF(AND($J30&gt;1,$J30&lt;5), IF($J30=4, "Unknown", E30+F30), 0),"Not required")</f>
        <v>0</v>
      </c>
      <c r="O30" s="273">
        <f>IF(INTRO!$E$44="Endemic", IF(AND($K30&gt;0,$K30&lt;5), IF($K30=4,"Unknown", IF($K30=1, $F30*0.33, IF($K30=2, $F30*0.5+$G30*0.2, SUM(F30:G30)))), 0),"Not required")</f>
        <v>0</v>
      </c>
      <c r="P30" s="224">
        <v>0</v>
      </c>
      <c r="Q30" s="245">
        <v>0</v>
      </c>
      <c r="R30" s="245">
        <v>0</v>
      </c>
      <c r="S30" s="247">
        <v>0</v>
      </c>
      <c r="T30" s="50"/>
      <c r="U30" s="252"/>
      <c r="V30" s="229"/>
      <c r="W30" s="274"/>
    </row>
    <row r="31" spans="1:23" s="12" customFormat="1" x14ac:dyDescent="0.2">
      <c r="A31" s="129" t="str">
        <f>IF(INTRO!$E$34&lt;&gt;0,INTRO!$E$34,"")</f>
        <v>Ethiopia</v>
      </c>
      <c r="B31" s="222" t="s">
        <v>215</v>
      </c>
      <c r="C31" s="223" t="s">
        <v>228</v>
      </c>
      <c r="D31" s="118">
        <v>36450</v>
      </c>
      <c r="E31" s="277">
        <v>3733</v>
      </c>
      <c r="F31" s="277">
        <v>12267</v>
      </c>
      <c r="G31" s="278">
        <v>20450</v>
      </c>
      <c r="H31" s="121">
        <v>0</v>
      </c>
      <c r="I31" s="244">
        <v>4</v>
      </c>
      <c r="J31" s="244">
        <v>3</v>
      </c>
      <c r="K31" s="246">
        <v>0</v>
      </c>
      <c r="L31" s="270">
        <f>IF(INTRO!$E$38="Endemic", IF($H31&gt;0, IF($H31=4,"Unknown", IF($H31=99,"Stopped", $D31)), 0),"Not required")</f>
        <v>0</v>
      </c>
      <c r="M31" s="271" t="str">
        <f>IF(INTRO!$E$40="Endemic", IF($I31&gt;0, IF($I31=4,"Unknown",IF($I31=99,"Stopped", $D31)), 0),"Not required")</f>
        <v>Unknown</v>
      </c>
      <c r="N31" s="272">
        <f>IF(INTRO!$E$42="Endemic", IF(AND($J31&gt;1,$J31&lt;5), IF($J31=4, "Unknown", E31+F31), 0),"Not required")</f>
        <v>16000</v>
      </c>
      <c r="O31" s="273">
        <f>IF(INTRO!$E$44="Endemic", IF(AND($K31&gt;0,$K31&lt;5), IF($K31=4,"Unknown", IF($K31=1, $F31*0.33, IF($K31=2, $F31*0.5+$G31*0.2, SUM(F31:G31)))), 0),"Not required")</f>
        <v>0</v>
      </c>
      <c r="P31" s="224">
        <v>0</v>
      </c>
      <c r="Q31" s="245">
        <v>0</v>
      </c>
      <c r="R31" s="245">
        <v>2</v>
      </c>
      <c r="S31" s="247">
        <v>0</v>
      </c>
      <c r="T31" s="50"/>
      <c r="U31" s="252" t="s">
        <v>1188</v>
      </c>
      <c r="V31" s="229"/>
      <c r="W31" s="274"/>
    </row>
    <row r="32" spans="1:23" s="12" customFormat="1" x14ac:dyDescent="0.2">
      <c r="A32" s="129" t="str">
        <f>IF(INTRO!$E$34&lt;&gt;0,INTRO!$E$34,"")</f>
        <v>Ethiopia</v>
      </c>
      <c r="B32" s="222" t="s">
        <v>215</v>
      </c>
      <c r="C32" s="223" t="s">
        <v>229</v>
      </c>
      <c r="D32" s="118">
        <v>104136</v>
      </c>
      <c r="E32" s="277">
        <v>10665</v>
      </c>
      <c r="F32" s="277">
        <v>35047</v>
      </c>
      <c r="G32" s="278">
        <v>58424</v>
      </c>
      <c r="H32" s="121">
        <v>0</v>
      </c>
      <c r="I32" s="244">
        <v>4</v>
      </c>
      <c r="J32" s="244">
        <v>4</v>
      </c>
      <c r="K32" s="246">
        <v>4</v>
      </c>
      <c r="L32" s="270">
        <f>IF(INTRO!$E$38="Endemic", IF($H32&gt;0, IF($H32=4,"Unknown", IF($H32=99,"Stopped", $D32)), 0),"Not required")</f>
        <v>0</v>
      </c>
      <c r="M32" s="271" t="str">
        <f>IF(INTRO!$E$40="Endemic", IF($I32&gt;0, IF($I32=4,"Unknown",IF($I32=99,"Stopped", $D32)), 0),"Not required")</f>
        <v>Unknown</v>
      </c>
      <c r="N32" s="272" t="str">
        <f>IF(INTRO!$E$42="Endemic", IF(AND($J32&gt;1,$J32&lt;5), IF($J32=4, "Unknown", E32+F32), 0),"Not required")</f>
        <v>Unknown</v>
      </c>
      <c r="O32" s="273" t="str">
        <f>IF(INTRO!$E$44="Endemic", IF(AND($K32&gt;0,$K32&lt;5), IF($K32=4,"Unknown", IF($K32=1, $F32*0.33, IF($K32=2, $F32*0.5+$G32*0.2, SUM(F32:G32)))), 0),"Not required")</f>
        <v>Unknown</v>
      </c>
      <c r="P32" s="224">
        <v>0</v>
      </c>
      <c r="Q32" s="245">
        <v>0</v>
      </c>
      <c r="R32" s="245">
        <v>0</v>
      </c>
      <c r="S32" s="247">
        <v>0</v>
      </c>
      <c r="T32" s="50"/>
      <c r="U32" s="252"/>
      <c r="V32" s="229"/>
      <c r="W32" s="274"/>
    </row>
    <row r="33" spans="1:23" s="12" customFormat="1" x14ac:dyDescent="0.2">
      <c r="A33" s="129" t="str">
        <f>IF(INTRO!$E$34&lt;&gt;0,INTRO!$E$34,"")</f>
        <v>Ethiopia</v>
      </c>
      <c r="B33" s="222" t="s">
        <v>215</v>
      </c>
      <c r="C33" s="223" t="s">
        <v>230</v>
      </c>
      <c r="D33" s="118">
        <v>41334</v>
      </c>
      <c r="E33" s="277">
        <v>4233</v>
      </c>
      <c r="F33" s="277">
        <v>13911</v>
      </c>
      <c r="G33" s="278">
        <v>23190</v>
      </c>
      <c r="H33" s="121">
        <v>0</v>
      </c>
      <c r="I33" s="244">
        <v>4</v>
      </c>
      <c r="J33" s="244">
        <v>1</v>
      </c>
      <c r="K33" s="246">
        <v>0</v>
      </c>
      <c r="L33" s="270">
        <f>IF(INTRO!$E$38="Endemic", IF($H33&gt;0, IF($H33=4,"Unknown", IF($H33=99,"Stopped", $D33)), 0),"Not required")</f>
        <v>0</v>
      </c>
      <c r="M33" s="271" t="str">
        <f>IF(INTRO!$E$40="Endemic", IF($I33&gt;0, IF($I33=4,"Unknown",IF($I33=99,"Stopped", $D33)), 0),"Not required")</f>
        <v>Unknown</v>
      </c>
      <c r="N33" s="272">
        <f>IF(INTRO!$E$42="Endemic", IF(AND($J33&gt;1,$J33&lt;5), IF($J33=4, "Unknown", E33+F33), 0),"Not required")</f>
        <v>0</v>
      </c>
      <c r="O33" s="273">
        <f>IF(INTRO!$E$44="Endemic", IF(AND($K33&gt;0,$K33&lt;5), IF($K33=4,"Unknown", IF($K33=1, $F33*0.33, IF($K33=2, $F33*0.5+$G33*0.2, SUM(F33:G33)))), 0),"Not required")</f>
        <v>0</v>
      </c>
      <c r="P33" s="224">
        <v>0</v>
      </c>
      <c r="Q33" s="245">
        <v>0</v>
      </c>
      <c r="R33" s="245">
        <v>0</v>
      </c>
      <c r="S33" s="247">
        <v>0</v>
      </c>
      <c r="T33" s="50"/>
      <c r="U33" s="252"/>
      <c r="V33" s="229"/>
      <c r="W33" s="274"/>
    </row>
    <row r="34" spans="1:23" s="12" customFormat="1" x14ac:dyDescent="0.2">
      <c r="A34" s="129" t="str">
        <f>IF(INTRO!$E$34&lt;&gt;0,INTRO!$E$34,"")</f>
        <v>Ethiopia</v>
      </c>
      <c r="B34" s="222" t="s">
        <v>215</v>
      </c>
      <c r="C34" s="223" t="s">
        <v>231</v>
      </c>
      <c r="D34" s="118">
        <v>95950</v>
      </c>
      <c r="E34" s="277">
        <v>9826</v>
      </c>
      <c r="F34" s="277">
        <v>32292</v>
      </c>
      <c r="G34" s="278">
        <v>53831</v>
      </c>
      <c r="H34" s="121">
        <v>0</v>
      </c>
      <c r="I34" s="244">
        <v>4</v>
      </c>
      <c r="J34" s="244">
        <v>4</v>
      </c>
      <c r="K34" s="246">
        <v>4</v>
      </c>
      <c r="L34" s="270">
        <f>IF(INTRO!$E$38="Endemic", IF($H34&gt;0, IF($H34=4,"Unknown", IF($H34=99,"Stopped", $D34)), 0),"Not required")</f>
        <v>0</v>
      </c>
      <c r="M34" s="271" t="str">
        <f>IF(INTRO!$E$40="Endemic", IF($I34&gt;0, IF($I34=4,"Unknown",IF($I34=99,"Stopped", $D34)), 0),"Not required")</f>
        <v>Unknown</v>
      </c>
      <c r="N34" s="272" t="str">
        <f>IF(INTRO!$E$42="Endemic", IF(AND($J34&gt;1,$J34&lt;5), IF($J34=4, "Unknown", E34+F34), 0),"Not required")</f>
        <v>Unknown</v>
      </c>
      <c r="O34" s="273" t="str">
        <f>IF(INTRO!$E$44="Endemic", IF(AND($K34&gt;0,$K34&lt;5), IF($K34=4,"Unknown", IF($K34=1, $F34*0.33, IF($K34=2, $F34*0.5+$G34*0.2, SUM(F34:G34)))), 0),"Not required")</f>
        <v>Unknown</v>
      </c>
      <c r="P34" s="224">
        <v>0</v>
      </c>
      <c r="Q34" s="245">
        <v>0</v>
      </c>
      <c r="R34" s="245">
        <v>0</v>
      </c>
      <c r="S34" s="247">
        <v>0</v>
      </c>
      <c r="T34" s="50"/>
      <c r="U34" s="252"/>
      <c r="V34" s="229"/>
      <c r="W34" s="274"/>
    </row>
    <row r="35" spans="1:23" s="12" customFormat="1" x14ac:dyDescent="0.2">
      <c r="A35" s="129" t="str">
        <f>IF(INTRO!$E$34&lt;&gt;0,INTRO!$E$34,"")</f>
        <v>Ethiopia</v>
      </c>
      <c r="B35" s="222" t="s">
        <v>232</v>
      </c>
      <c r="C35" s="223" t="s">
        <v>233</v>
      </c>
      <c r="D35" s="118">
        <v>48217</v>
      </c>
      <c r="E35" s="277">
        <v>4938</v>
      </c>
      <c r="F35" s="277">
        <v>16228</v>
      </c>
      <c r="G35" s="278">
        <v>27051</v>
      </c>
      <c r="H35" s="121">
        <v>0</v>
      </c>
      <c r="I35" s="244">
        <v>4</v>
      </c>
      <c r="J35" s="244">
        <v>4</v>
      </c>
      <c r="K35" s="246">
        <v>4</v>
      </c>
      <c r="L35" s="270">
        <f>IF(INTRO!$E$38="Endemic", IF($H35&gt;0, IF($H35=4,"Unknown", IF($H35=99,"Stopped", $D35)), 0),"Not required")</f>
        <v>0</v>
      </c>
      <c r="M35" s="271" t="str">
        <f>IF(INTRO!$E$40="Endemic", IF($I35&gt;0, IF($I35=4,"Unknown",IF($I35=99,"Stopped", $D35)), 0),"Not required")</f>
        <v>Unknown</v>
      </c>
      <c r="N35" s="272" t="str">
        <f>IF(INTRO!$E$42="Endemic", IF(AND($J35&gt;1,$J35&lt;5), IF($J35=4, "Unknown", E35+F35), 0),"Not required")</f>
        <v>Unknown</v>
      </c>
      <c r="O35" s="273" t="str">
        <f>IF(INTRO!$E$44="Endemic", IF(AND($K35&gt;0,$K35&lt;5), IF($K35=4,"Unknown", IF($K35=1, $F35*0.33, IF($K35=2, $F35*0.5+$G35*0.2, SUM(F35:G35)))), 0),"Not required")</f>
        <v>Unknown</v>
      </c>
      <c r="P35" s="224">
        <v>0</v>
      </c>
      <c r="Q35" s="245">
        <v>0</v>
      </c>
      <c r="R35" s="245">
        <v>0</v>
      </c>
      <c r="S35" s="247">
        <v>0</v>
      </c>
      <c r="T35" s="50"/>
      <c r="U35" s="252"/>
      <c r="V35" s="229"/>
      <c r="W35" s="274"/>
    </row>
    <row r="36" spans="1:23" s="12" customFormat="1" x14ac:dyDescent="0.2">
      <c r="A36" s="129" t="str">
        <f>IF(INTRO!$E$34&lt;&gt;0,INTRO!$E$34,"")</f>
        <v>Ethiopia</v>
      </c>
      <c r="B36" s="222" t="s">
        <v>232</v>
      </c>
      <c r="C36" s="223" t="s">
        <v>234</v>
      </c>
      <c r="D36" s="118">
        <v>74678</v>
      </c>
      <c r="E36" s="277">
        <v>7648</v>
      </c>
      <c r="F36" s="277">
        <v>25133</v>
      </c>
      <c r="G36" s="278">
        <v>41897</v>
      </c>
      <c r="H36" s="121">
        <v>0</v>
      </c>
      <c r="I36" s="244">
        <v>4</v>
      </c>
      <c r="J36" s="244">
        <v>4</v>
      </c>
      <c r="K36" s="246">
        <v>4</v>
      </c>
      <c r="L36" s="270">
        <f>IF(INTRO!$E$38="Endemic", IF($H36&gt;0, IF($H36=4,"Unknown", IF($H36=99,"Stopped", $D36)), 0),"Not required")</f>
        <v>0</v>
      </c>
      <c r="M36" s="271" t="str">
        <f>IF(INTRO!$E$40="Endemic", IF($I36&gt;0, IF($I36=4,"Unknown",IF($I36=99,"Stopped", $D36)), 0),"Not required")</f>
        <v>Unknown</v>
      </c>
      <c r="N36" s="272" t="str">
        <f>IF(INTRO!$E$42="Endemic", IF(AND($J36&gt;1,$J36&lt;5), IF($J36=4, "Unknown", E36+F36), 0),"Not required")</f>
        <v>Unknown</v>
      </c>
      <c r="O36" s="273" t="str">
        <f>IF(INTRO!$E$44="Endemic", IF(AND($K36&gt;0,$K36&lt;5), IF($K36=4,"Unknown", IF($K36=1, $F36*0.33, IF($K36=2, $F36*0.5+$G36*0.2, SUM(F36:G36)))), 0),"Not required")</f>
        <v>Unknown</v>
      </c>
      <c r="P36" s="224">
        <v>0</v>
      </c>
      <c r="Q36" s="245">
        <v>0</v>
      </c>
      <c r="R36" s="245">
        <v>0</v>
      </c>
      <c r="S36" s="247">
        <v>0</v>
      </c>
      <c r="T36" s="50"/>
      <c r="U36" s="252"/>
      <c r="V36" s="229"/>
      <c r="W36" s="274"/>
    </row>
    <row r="37" spans="1:23" s="12" customFormat="1" x14ac:dyDescent="0.2">
      <c r="A37" s="129" t="str">
        <f>IF(INTRO!$E$34&lt;&gt;0,INTRO!$E$34,"")</f>
        <v>Ethiopia</v>
      </c>
      <c r="B37" s="222" t="s">
        <v>232</v>
      </c>
      <c r="C37" s="223" t="s">
        <v>235</v>
      </c>
      <c r="D37" s="118">
        <v>23698</v>
      </c>
      <c r="E37" s="277">
        <v>2427</v>
      </c>
      <c r="F37" s="277">
        <v>7976</v>
      </c>
      <c r="G37" s="278">
        <v>13295</v>
      </c>
      <c r="H37" s="121">
        <v>0</v>
      </c>
      <c r="I37" s="244">
        <v>4</v>
      </c>
      <c r="J37" s="244">
        <v>3</v>
      </c>
      <c r="K37" s="246">
        <v>0</v>
      </c>
      <c r="L37" s="270">
        <f>IF(INTRO!$E$38="Endemic", IF($H37&gt;0, IF($H37=4,"Unknown", IF($H37=99,"Stopped", $D37)), 0),"Not required")</f>
        <v>0</v>
      </c>
      <c r="M37" s="271" t="str">
        <f>IF(INTRO!$E$40="Endemic", IF($I37&gt;0, IF($I37=4,"Unknown",IF($I37=99,"Stopped", $D37)), 0),"Not required")</f>
        <v>Unknown</v>
      </c>
      <c r="N37" s="272">
        <f>IF(INTRO!$E$42="Endemic", IF(AND($J37&gt;1,$J37&lt;5), IF($J37=4, "Unknown", E37+F37), 0),"Not required")</f>
        <v>10403</v>
      </c>
      <c r="O37" s="273">
        <f>IF(INTRO!$E$44="Endemic", IF(AND($K37&gt;0,$K37&lt;5), IF($K37=4,"Unknown", IF($K37=1, $F37*0.33, IF($K37=2, $F37*0.5+$G37*0.2, SUM(F37:G37)))), 0),"Not required")</f>
        <v>0</v>
      </c>
      <c r="P37" s="224">
        <v>0</v>
      </c>
      <c r="Q37" s="245">
        <v>0</v>
      </c>
      <c r="R37" s="245">
        <v>2</v>
      </c>
      <c r="S37" s="247">
        <v>0</v>
      </c>
      <c r="T37" s="50"/>
      <c r="U37" s="252"/>
      <c r="V37" s="229"/>
      <c r="W37" s="274"/>
    </row>
    <row r="38" spans="1:23" s="12" customFormat="1" x14ac:dyDescent="0.2">
      <c r="A38" s="129" t="str">
        <f>IF(INTRO!$E$34&lt;&gt;0,INTRO!$E$34,"")</f>
        <v>Ethiopia</v>
      </c>
      <c r="B38" s="222" t="s">
        <v>236</v>
      </c>
      <c r="C38" s="223" t="s">
        <v>237</v>
      </c>
      <c r="D38" s="118">
        <v>91690</v>
      </c>
      <c r="E38" s="277">
        <v>9390</v>
      </c>
      <c r="F38" s="277">
        <v>30859</v>
      </c>
      <c r="G38" s="278">
        <v>51441</v>
      </c>
      <c r="H38" s="121">
        <v>0</v>
      </c>
      <c r="I38" s="244">
        <v>4</v>
      </c>
      <c r="J38" s="244">
        <v>0</v>
      </c>
      <c r="K38" s="246">
        <v>0</v>
      </c>
      <c r="L38" s="270">
        <f>IF(INTRO!$E$38="Endemic", IF($H38&gt;0, IF($H38=4,"Unknown", IF($H38=99,"Stopped", $D38)), 0),"Not required")</f>
        <v>0</v>
      </c>
      <c r="M38" s="271" t="str">
        <f>IF(INTRO!$E$40="Endemic", IF($I38&gt;0, IF($I38=4,"Unknown",IF($I38=99,"Stopped", $D38)), 0),"Not required")</f>
        <v>Unknown</v>
      </c>
      <c r="N38" s="272">
        <f>IF(INTRO!$E$42="Endemic", IF(AND($J38&gt;1,$J38&lt;5), IF($J38=4, "Unknown", E38+F38), 0),"Not required")</f>
        <v>0</v>
      </c>
      <c r="O38" s="273">
        <f>IF(INTRO!$E$44="Endemic", IF(AND($K38&gt;0,$K38&lt;5), IF($K38=4,"Unknown", IF($K38=1, $F38*0.33, IF($K38=2, $F38*0.5+$G38*0.2, SUM(F38:G38)))), 0),"Not required")</f>
        <v>0</v>
      </c>
      <c r="P38" s="224">
        <v>0</v>
      </c>
      <c r="Q38" s="245">
        <v>0</v>
      </c>
      <c r="R38" s="245">
        <v>0</v>
      </c>
      <c r="S38" s="247">
        <v>0</v>
      </c>
      <c r="T38" s="50"/>
      <c r="U38" s="252"/>
      <c r="V38" s="229"/>
      <c r="W38" s="274"/>
    </row>
    <row r="39" spans="1:23" s="12" customFormat="1" x14ac:dyDescent="0.2">
      <c r="A39" s="129" t="str">
        <f>IF(INTRO!$E$34&lt;&gt;0,INTRO!$E$34,"")</f>
        <v>Ethiopia</v>
      </c>
      <c r="B39" s="222" t="s">
        <v>236</v>
      </c>
      <c r="C39" s="223" t="s">
        <v>238</v>
      </c>
      <c r="D39" s="118">
        <v>66172</v>
      </c>
      <c r="E39" s="277">
        <v>6777</v>
      </c>
      <c r="F39" s="277">
        <v>22271</v>
      </c>
      <c r="G39" s="278">
        <v>37125</v>
      </c>
      <c r="H39" s="121">
        <v>0</v>
      </c>
      <c r="I39" s="244">
        <v>4</v>
      </c>
      <c r="J39" s="244">
        <v>4</v>
      </c>
      <c r="K39" s="246">
        <v>4</v>
      </c>
      <c r="L39" s="270">
        <f>IF(INTRO!$E$38="Endemic", IF($H39&gt;0, IF($H39=4,"Unknown", IF($H39=99,"Stopped", $D39)), 0),"Not required")</f>
        <v>0</v>
      </c>
      <c r="M39" s="271" t="str">
        <f>IF(INTRO!$E$40="Endemic", IF($I39&gt;0, IF($I39=4,"Unknown",IF($I39=99,"Stopped", $D39)), 0),"Not required")</f>
        <v>Unknown</v>
      </c>
      <c r="N39" s="272" t="str">
        <f>IF(INTRO!$E$42="Endemic", IF(AND($J39&gt;1,$J39&lt;5), IF($J39=4, "Unknown", E39+F39), 0),"Not required")</f>
        <v>Unknown</v>
      </c>
      <c r="O39" s="273" t="str">
        <f>IF(INTRO!$E$44="Endemic", IF(AND($K39&gt;0,$K39&lt;5), IF($K39=4,"Unknown", IF($K39=1, $F39*0.33, IF($K39=2, $F39*0.5+$G39*0.2, SUM(F39:G39)))), 0),"Not required")</f>
        <v>Unknown</v>
      </c>
      <c r="P39" s="224">
        <v>0</v>
      </c>
      <c r="Q39" s="245">
        <v>0</v>
      </c>
      <c r="R39" s="245">
        <v>0</v>
      </c>
      <c r="S39" s="247">
        <v>0</v>
      </c>
      <c r="T39" s="50"/>
      <c r="U39" s="252"/>
      <c r="V39" s="229"/>
      <c r="W39" s="274"/>
    </row>
    <row r="40" spans="1:23" s="12" customFormat="1" x14ac:dyDescent="0.2">
      <c r="A40" s="129" t="str">
        <f>IF(INTRO!$E$34&lt;&gt;0,INTRO!$E$34,"")</f>
        <v>Ethiopia</v>
      </c>
      <c r="B40" s="222" t="s">
        <v>236</v>
      </c>
      <c r="C40" s="223" t="s">
        <v>239</v>
      </c>
      <c r="D40" s="118">
        <v>54490</v>
      </c>
      <c r="E40" s="277">
        <v>5580</v>
      </c>
      <c r="F40" s="277">
        <v>18339</v>
      </c>
      <c r="G40" s="278">
        <v>30571</v>
      </c>
      <c r="H40" s="121">
        <v>0</v>
      </c>
      <c r="I40" s="244">
        <v>4</v>
      </c>
      <c r="J40" s="244">
        <v>0</v>
      </c>
      <c r="K40" s="246">
        <v>3</v>
      </c>
      <c r="L40" s="270">
        <f>IF(INTRO!$E$38="Endemic", IF($H40&gt;0, IF($H40=4,"Unknown", IF($H40=99,"Stopped", $D40)), 0),"Not required")</f>
        <v>0</v>
      </c>
      <c r="M40" s="271" t="str">
        <f>IF(INTRO!$E$40="Endemic", IF($I40&gt;0, IF($I40=4,"Unknown",IF($I40=99,"Stopped", $D40)), 0),"Not required")</f>
        <v>Unknown</v>
      </c>
      <c r="N40" s="272">
        <f>IF(INTRO!$E$42="Endemic", IF(AND($J40&gt;1,$J40&lt;5), IF($J40=4, "Unknown", E40+F40), 0),"Not required")</f>
        <v>0</v>
      </c>
      <c r="O40" s="273">
        <f>IF(INTRO!$E$44="Endemic", IF(AND($K40&gt;0,$K40&lt;5), IF($K40=4,"Unknown", IF($K40=1, $F40*0.33, IF($K40=2, $F40*0.5+$G40*0.2, SUM(F40:G40)))), 0),"Not required")</f>
        <v>48910</v>
      </c>
      <c r="P40" s="224">
        <v>0</v>
      </c>
      <c r="Q40" s="245">
        <v>0</v>
      </c>
      <c r="R40" s="245">
        <v>0</v>
      </c>
      <c r="S40" s="247">
        <v>1</v>
      </c>
      <c r="T40" s="50"/>
      <c r="U40" s="252" t="s">
        <v>1186</v>
      </c>
      <c r="V40" s="229"/>
      <c r="W40" s="274"/>
    </row>
    <row r="41" spans="1:23" s="12" customFormat="1" x14ac:dyDescent="0.2">
      <c r="A41" s="129" t="str">
        <f>IF(INTRO!$E$34&lt;&gt;0,INTRO!$E$34,"")</f>
        <v>Ethiopia</v>
      </c>
      <c r="B41" s="222" t="s">
        <v>236</v>
      </c>
      <c r="C41" s="223" t="s">
        <v>240</v>
      </c>
      <c r="D41" s="118">
        <v>36118</v>
      </c>
      <c r="E41" s="277">
        <v>3699</v>
      </c>
      <c r="F41" s="277">
        <v>12156</v>
      </c>
      <c r="G41" s="278">
        <v>20263</v>
      </c>
      <c r="H41" s="121">
        <v>0</v>
      </c>
      <c r="I41" s="244">
        <v>4</v>
      </c>
      <c r="J41" s="244">
        <v>0</v>
      </c>
      <c r="K41" s="246">
        <v>1</v>
      </c>
      <c r="L41" s="270">
        <f>IF(INTRO!$E$38="Endemic", IF($H41&gt;0, IF($H41=4,"Unknown", IF($H41=99,"Stopped", $D41)), 0),"Not required")</f>
        <v>0</v>
      </c>
      <c r="M41" s="271" t="str">
        <f>IF(INTRO!$E$40="Endemic", IF($I41&gt;0, IF($I41=4,"Unknown",IF($I41=99,"Stopped", $D41)), 0),"Not required")</f>
        <v>Unknown</v>
      </c>
      <c r="N41" s="272">
        <f>IF(INTRO!$E$42="Endemic", IF(AND($J41&gt;1,$J41&lt;5), IF($J41=4, "Unknown", E41+F41), 0),"Not required")</f>
        <v>0</v>
      </c>
      <c r="O41" s="273">
        <f>IF(INTRO!$E$44="Endemic", IF(AND($K41&gt;0,$K41&lt;5), IF($K41=4,"Unknown", IF($K41=1, $F41*0.33, IF($K41=2, $F41*0.5+$G41*0.2, SUM(F41:G41)))), 0),"Not required")</f>
        <v>4011.48</v>
      </c>
      <c r="P41" s="224">
        <v>0</v>
      </c>
      <c r="Q41" s="245">
        <v>0</v>
      </c>
      <c r="R41" s="245">
        <v>0</v>
      </c>
      <c r="S41" s="247">
        <v>0</v>
      </c>
      <c r="T41" s="50"/>
      <c r="U41" s="252"/>
      <c r="V41" s="229"/>
      <c r="W41" s="274"/>
    </row>
    <row r="42" spans="1:23" s="12" customFormat="1" x14ac:dyDescent="0.2">
      <c r="A42" s="129" t="str">
        <f>IF(INTRO!$E$34&lt;&gt;0,INTRO!$E$34,"")</f>
        <v>Ethiopia</v>
      </c>
      <c r="B42" s="222" t="s">
        <v>241</v>
      </c>
      <c r="C42" s="223" t="s">
        <v>242</v>
      </c>
      <c r="D42" s="118">
        <v>56929</v>
      </c>
      <c r="E42" s="277">
        <v>5830</v>
      </c>
      <c r="F42" s="277">
        <v>19160</v>
      </c>
      <c r="G42" s="278">
        <v>31939</v>
      </c>
      <c r="H42" s="121">
        <v>0</v>
      </c>
      <c r="I42" s="244">
        <v>4</v>
      </c>
      <c r="J42" s="244">
        <v>4</v>
      </c>
      <c r="K42" s="246">
        <v>4</v>
      </c>
      <c r="L42" s="270">
        <f>IF(INTRO!$E$38="Endemic", IF($H42&gt;0, IF($H42=4,"Unknown", IF($H42=99,"Stopped", $D42)), 0),"Not required")</f>
        <v>0</v>
      </c>
      <c r="M42" s="271" t="str">
        <f>IF(INTRO!$E$40="Endemic", IF($I42&gt;0, IF($I42=4,"Unknown",IF($I42=99,"Stopped", $D42)), 0),"Not required")</f>
        <v>Unknown</v>
      </c>
      <c r="N42" s="272" t="str">
        <f>IF(INTRO!$E$42="Endemic", IF(AND($J42&gt;1,$J42&lt;5), IF($J42=4, "Unknown", E42+F42), 0),"Not required")</f>
        <v>Unknown</v>
      </c>
      <c r="O42" s="273" t="str">
        <f>IF(INTRO!$E$44="Endemic", IF(AND($K42&gt;0,$K42&lt;5), IF($K42=4,"Unknown", IF($K42=1, $F42*0.33, IF($K42=2, $F42*0.5+$G42*0.2, SUM(F42:G42)))), 0),"Not required")</f>
        <v>Unknown</v>
      </c>
      <c r="P42" s="224">
        <v>0</v>
      </c>
      <c r="Q42" s="245">
        <v>0</v>
      </c>
      <c r="R42" s="245">
        <v>0</v>
      </c>
      <c r="S42" s="247">
        <v>0</v>
      </c>
      <c r="T42" s="50"/>
      <c r="U42" s="252"/>
      <c r="V42" s="229"/>
      <c r="W42" s="274"/>
    </row>
    <row r="43" spans="1:23" s="12" customFormat="1" x14ac:dyDescent="0.2">
      <c r="A43" s="129" t="str">
        <f>IF(INTRO!$E$34&lt;&gt;0,INTRO!$E$34,"")</f>
        <v>Ethiopia</v>
      </c>
      <c r="B43" s="222" t="s">
        <v>241</v>
      </c>
      <c r="C43" s="223" t="s">
        <v>243</v>
      </c>
      <c r="D43" s="118">
        <v>40308</v>
      </c>
      <c r="E43" s="277">
        <v>4128</v>
      </c>
      <c r="F43" s="277">
        <v>13566</v>
      </c>
      <c r="G43" s="278">
        <v>22614</v>
      </c>
      <c r="H43" s="121">
        <v>0</v>
      </c>
      <c r="I43" s="244">
        <v>4</v>
      </c>
      <c r="J43" s="244">
        <v>4</v>
      </c>
      <c r="K43" s="246">
        <v>4</v>
      </c>
      <c r="L43" s="270">
        <f>IF(INTRO!$E$38="Endemic", IF($H43&gt;0, IF($H43=4,"Unknown", IF($H43=99,"Stopped", $D43)), 0),"Not required")</f>
        <v>0</v>
      </c>
      <c r="M43" s="271" t="str">
        <f>IF(INTRO!$E$40="Endemic", IF($I43&gt;0, IF($I43=4,"Unknown",IF($I43=99,"Stopped", $D43)), 0),"Not required")</f>
        <v>Unknown</v>
      </c>
      <c r="N43" s="272" t="str">
        <f>IF(INTRO!$E$42="Endemic", IF(AND($J43&gt;1,$J43&lt;5), IF($J43=4, "Unknown", E43+F43), 0),"Not required")</f>
        <v>Unknown</v>
      </c>
      <c r="O43" s="273" t="str">
        <f>IF(INTRO!$E$44="Endemic", IF(AND($K43&gt;0,$K43&lt;5), IF($K43=4,"Unknown", IF($K43=1, $F43*0.33, IF($K43=2, $F43*0.5+$G43*0.2, SUM(F43:G43)))), 0),"Not required")</f>
        <v>Unknown</v>
      </c>
      <c r="P43" s="224">
        <v>0</v>
      </c>
      <c r="Q43" s="245">
        <v>0</v>
      </c>
      <c r="R43" s="245">
        <v>0</v>
      </c>
      <c r="S43" s="247">
        <v>0</v>
      </c>
      <c r="T43" s="50"/>
      <c r="U43" s="252"/>
      <c r="V43" s="229"/>
      <c r="W43" s="274"/>
    </row>
    <row r="44" spans="1:23" s="12" customFormat="1" x14ac:dyDescent="0.2">
      <c r="A44" s="129" t="str">
        <f>IF(INTRO!$E$34&lt;&gt;0,INTRO!$E$34,"")</f>
        <v>Ethiopia</v>
      </c>
      <c r="B44" s="222" t="s">
        <v>241</v>
      </c>
      <c r="C44" s="223" t="s">
        <v>244</v>
      </c>
      <c r="D44" s="118">
        <v>61932</v>
      </c>
      <c r="E44" s="277">
        <v>6342</v>
      </c>
      <c r="F44" s="277">
        <v>20844</v>
      </c>
      <c r="G44" s="278">
        <v>34746</v>
      </c>
      <c r="H44" s="121">
        <v>0</v>
      </c>
      <c r="I44" s="244">
        <v>4</v>
      </c>
      <c r="J44" s="244">
        <v>1</v>
      </c>
      <c r="K44" s="246">
        <v>0</v>
      </c>
      <c r="L44" s="270">
        <f>IF(INTRO!$E$38="Endemic", IF($H44&gt;0, IF($H44=4,"Unknown", IF($H44=99,"Stopped", $D44)), 0),"Not required")</f>
        <v>0</v>
      </c>
      <c r="M44" s="271" t="str">
        <f>IF(INTRO!$E$40="Endemic", IF($I44&gt;0, IF($I44=4,"Unknown",IF($I44=99,"Stopped", $D44)), 0),"Not required")</f>
        <v>Unknown</v>
      </c>
      <c r="N44" s="272">
        <f>IF(INTRO!$E$42="Endemic", IF(AND($J44&gt;1,$J44&lt;5), IF($J44=4, "Unknown", E44+F44), 0),"Not required")</f>
        <v>0</v>
      </c>
      <c r="O44" s="273">
        <f>IF(INTRO!$E$44="Endemic", IF(AND($K44&gt;0,$K44&lt;5), IF($K44=4,"Unknown", IF($K44=1, $F44*0.33, IF($K44=2, $F44*0.5+$G44*0.2, SUM(F44:G44)))), 0),"Not required")</f>
        <v>0</v>
      </c>
      <c r="P44" s="224">
        <v>0</v>
      </c>
      <c r="Q44" s="245">
        <v>0</v>
      </c>
      <c r="R44" s="245">
        <v>0</v>
      </c>
      <c r="S44" s="247">
        <v>0</v>
      </c>
      <c r="T44" s="50"/>
      <c r="U44" s="252"/>
      <c r="V44" s="229"/>
      <c r="W44" s="274"/>
    </row>
    <row r="45" spans="1:23" s="12" customFormat="1" x14ac:dyDescent="0.2">
      <c r="A45" s="129" t="str">
        <f>IF(INTRO!$E$34&lt;&gt;0,INTRO!$E$34,"")</f>
        <v>Ethiopia</v>
      </c>
      <c r="B45" s="222" t="s">
        <v>241</v>
      </c>
      <c r="C45" s="223" t="s">
        <v>245</v>
      </c>
      <c r="D45" s="118">
        <v>55485</v>
      </c>
      <c r="E45" s="277">
        <v>5682</v>
      </c>
      <c r="F45" s="277">
        <v>18674</v>
      </c>
      <c r="G45" s="278">
        <v>31129</v>
      </c>
      <c r="H45" s="121">
        <v>0</v>
      </c>
      <c r="I45" s="244">
        <v>4</v>
      </c>
      <c r="J45" s="244">
        <v>4</v>
      </c>
      <c r="K45" s="246">
        <v>4</v>
      </c>
      <c r="L45" s="270">
        <f>IF(INTRO!$E$38="Endemic", IF($H45&gt;0, IF($H45=4,"Unknown", IF($H45=99,"Stopped", $D45)), 0),"Not required")</f>
        <v>0</v>
      </c>
      <c r="M45" s="271" t="str">
        <f>IF(INTRO!$E$40="Endemic", IF($I45&gt;0, IF($I45=4,"Unknown",IF($I45=99,"Stopped", $D45)), 0),"Not required")</f>
        <v>Unknown</v>
      </c>
      <c r="N45" s="272" t="str">
        <f>IF(INTRO!$E$42="Endemic", IF(AND($J45&gt;1,$J45&lt;5), IF($J45=4, "Unknown", E45+F45), 0),"Not required")</f>
        <v>Unknown</v>
      </c>
      <c r="O45" s="273" t="str">
        <f>IF(INTRO!$E$44="Endemic", IF(AND($K45&gt;0,$K45&lt;5), IF($K45=4,"Unknown", IF($K45=1, $F45*0.33, IF($K45=2, $F45*0.5+$G45*0.2, SUM(F45:G45)))), 0),"Not required")</f>
        <v>Unknown</v>
      </c>
      <c r="P45" s="224">
        <v>0</v>
      </c>
      <c r="Q45" s="245">
        <v>0</v>
      </c>
      <c r="R45" s="245">
        <v>0</v>
      </c>
      <c r="S45" s="247">
        <v>0</v>
      </c>
      <c r="T45" s="50"/>
      <c r="U45" s="252"/>
      <c r="V45" s="229"/>
      <c r="W45" s="274"/>
    </row>
    <row r="46" spans="1:23" s="12" customFormat="1" x14ac:dyDescent="0.2">
      <c r="A46" s="129" t="str">
        <f>IF(INTRO!$E$34&lt;&gt;0,INTRO!$E$34,"")</f>
        <v>Ethiopia</v>
      </c>
      <c r="B46" s="222" t="s">
        <v>241</v>
      </c>
      <c r="C46" s="223" t="s">
        <v>246</v>
      </c>
      <c r="D46" s="118">
        <v>32136</v>
      </c>
      <c r="E46" s="277">
        <v>3291</v>
      </c>
      <c r="F46" s="277">
        <v>10816</v>
      </c>
      <c r="G46" s="278">
        <v>18029</v>
      </c>
      <c r="H46" s="121">
        <v>0</v>
      </c>
      <c r="I46" s="244">
        <v>4</v>
      </c>
      <c r="J46" s="244">
        <v>3</v>
      </c>
      <c r="K46" s="246">
        <v>0</v>
      </c>
      <c r="L46" s="270">
        <f>IF(INTRO!$E$38="Endemic", IF($H46&gt;0, IF($H46=4,"Unknown", IF($H46=99,"Stopped", $D46)), 0),"Not required")</f>
        <v>0</v>
      </c>
      <c r="M46" s="271" t="str">
        <f>IF(INTRO!$E$40="Endemic", IF($I46&gt;0, IF($I46=4,"Unknown",IF($I46=99,"Stopped", $D46)), 0),"Not required")</f>
        <v>Unknown</v>
      </c>
      <c r="N46" s="272">
        <f>IF(INTRO!$E$42="Endemic", IF(AND($J46&gt;1,$J46&lt;5), IF($J46=4, "Unknown", E46+F46), 0),"Not required")</f>
        <v>14107</v>
      </c>
      <c r="O46" s="273">
        <f>IF(INTRO!$E$44="Endemic", IF(AND($K46&gt;0,$K46&lt;5), IF($K46=4,"Unknown", IF($K46=1, $F46*0.33, IF($K46=2, $F46*0.5+$G46*0.2, SUM(F46:G46)))), 0),"Not required")</f>
        <v>0</v>
      </c>
      <c r="P46" s="224">
        <v>0</v>
      </c>
      <c r="Q46" s="245">
        <v>0</v>
      </c>
      <c r="R46" s="245">
        <v>2</v>
      </c>
      <c r="S46" s="247">
        <v>0</v>
      </c>
      <c r="T46" s="50"/>
      <c r="U46" s="252" t="s">
        <v>1188</v>
      </c>
      <c r="V46" s="229"/>
      <c r="W46" s="274"/>
    </row>
    <row r="47" spans="1:23" s="12" customFormat="1" x14ac:dyDescent="0.2">
      <c r="A47" s="129" t="str">
        <f>IF(INTRO!$E$34&lt;&gt;0,INTRO!$E$34,"")</f>
        <v>Ethiopia</v>
      </c>
      <c r="B47" s="222" t="s">
        <v>241</v>
      </c>
      <c r="C47" s="223" t="s">
        <v>247</v>
      </c>
      <c r="D47" s="118">
        <v>106079</v>
      </c>
      <c r="E47" s="277">
        <v>10863</v>
      </c>
      <c r="F47" s="277">
        <v>35701</v>
      </c>
      <c r="G47" s="278">
        <v>59514</v>
      </c>
      <c r="H47" s="121">
        <v>0</v>
      </c>
      <c r="I47" s="244">
        <v>4</v>
      </c>
      <c r="J47" s="244">
        <v>4</v>
      </c>
      <c r="K47" s="246">
        <v>4</v>
      </c>
      <c r="L47" s="270">
        <f>IF(INTRO!$E$38="Endemic", IF($H47&gt;0, IF($H47=4,"Unknown", IF($H47=99,"Stopped", $D47)), 0),"Not required")</f>
        <v>0</v>
      </c>
      <c r="M47" s="271" t="str">
        <f>IF(INTRO!$E$40="Endemic", IF($I47&gt;0, IF($I47=4,"Unknown",IF($I47=99,"Stopped", $D47)), 0),"Not required")</f>
        <v>Unknown</v>
      </c>
      <c r="N47" s="272" t="str">
        <f>IF(INTRO!$E$42="Endemic", IF(AND($J47&gt;1,$J47&lt;5), IF($J47=4, "Unknown", E47+F47), 0),"Not required")</f>
        <v>Unknown</v>
      </c>
      <c r="O47" s="273" t="str">
        <f>IF(INTRO!$E$44="Endemic", IF(AND($K47&gt;0,$K47&lt;5), IF($K47=4,"Unknown", IF($K47=1, $F47*0.33, IF($K47=2, $F47*0.5+$G47*0.2, SUM(F47:G47)))), 0),"Not required")</f>
        <v>Unknown</v>
      </c>
      <c r="P47" s="224">
        <v>0</v>
      </c>
      <c r="Q47" s="245">
        <v>0</v>
      </c>
      <c r="R47" s="245">
        <v>0</v>
      </c>
      <c r="S47" s="247">
        <v>0</v>
      </c>
      <c r="T47" s="50"/>
      <c r="U47" s="252"/>
      <c r="V47" s="229"/>
      <c r="W47" s="274"/>
    </row>
    <row r="48" spans="1:23" s="12" customFormat="1" x14ac:dyDescent="0.2">
      <c r="A48" s="129" t="str">
        <f>IF(INTRO!$E$34&lt;&gt;0,INTRO!$E$34,"")</f>
        <v>Ethiopia</v>
      </c>
      <c r="B48" s="222" t="s">
        <v>248</v>
      </c>
      <c r="C48" s="223" t="s">
        <v>249</v>
      </c>
      <c r="D48" s="118">
        <v>36603</v>
      </c>
      <c r="E48" s="277">
        <v>3748</v>
      </c>
      <c r="F48" s="277">
        <v>12319</v>
      </c>
      <c r="G48" s="278">
        <v>20536</v>
      </c>
      <c r="H48" s="121">
        <v>0</v>
      </c>
      <c r="I48" s="244">
        <v>4</v>
      </c>
      <c r="J48" s="244">
        <v>4</v>
      </c>
      <c r="K48" s="246">
        <v>4</v>
      </c>
      <c r="L48" s="270">
        <f>IF(INTRO!$E$38="Endemic", IF($H48&gt;0, IF($H48=4,"Unknown", IF($H48=99,"Stopped", $D48)), 0),"Not required")</f>
        <v>0</v>
      </c>
      <c r="M48" s="271" t="str">
        <f>IF(INTRO!$E$40="Endemic", IF($I48&gt;0, IF($I48=4,"Unknown",IF($I48=99,"Stopped", $D48)), 0),"Not required")</f>
        <v>Unknown</v>
      </c>
      <c r="N48" s="272" t="str">
        <f>IF(INTRO!$E$42="Endemic", IF(AND($J48&gt;1,$J48&lt;5), IF($J48=4, "Unknown", E48+F48), 0),"Not required")</f>
        <v>Unknown</v>
      </c>
      <c r="O48" s="273" t="str">
        <f>IF(INTRO!$E$44="Endemic", IF(AND($K48&gt;0,$K48&lt;5), IF($K48=4,"Unknown", IF($K48=1, $F48*0.33, IF($K48=2, $F48*0.5+$G48*0.2, SUM(F48:G48)))), 0),"Not required")</f>
        <v>Unknown</v>
      </c>
      <c r="P48" s="224">
        <v>0</v>
      </c>
      <c r="Q48" s="245">
        <v>0</v>
      </c>
      <c r="R48" s="245">
        <v>0</v>
      </c>
      <c r="S48" s="247">
        <v>0</v>
      </c>
      <c r="T48" s="50"/>
      <c r="U48" s="252"/>
      <c r="V48" s="229"/>
      <c r="W48" s="274"/>
    </row>
    <row r="49" spans="1:23" s="12" customFormat="1" x14ac:dyDescent="0.2">
      <c r="A49" s="129" t="str">
        <f>IF(INTRO!$E$34&lt;&gt;0,INTRO!$E$34,"")</f>
        <v>Ethiopia</v>
      </c>
      <c r="B49" s="222" t="s">
        <v>248</v>
      </c>
      <c r="C49" s="223" t="s">
        <v>250</v>
      </c>
      <c r="D49" s="118">
        <v>38796</v>
      </c>
      <c r="E49" s="277">
        <v>3973</v>
      </c>
      <c r="F49" s="277">
        <v>13057</v>
      </c>
      <c r="G49" s="278">
        <v>21766</v>
      </c>
      <c r="H49" s="121">
        <v>0</v>
      </c>
      <c r="I49" s="244">
        <v>4</v>
      </c>
      <c r="J49" s="244">
        <v>1</v>
      </c>
      <c r="K49" s="246">
        <v>0</v>
      </c>
      <c r="L49" s="270">
        <f>IF(INTRO!$E$38="Endemic", IF($H49&gt;0, IF($H49=4,"Unknown", IF($H49=99,"Stopped", $D49)), 0),"Not required")</f>
        <v>0</v>
      </c>
      <c r="M49" s="271" t="str">
        <f>IF(INTRO!$E$40="Endemic", IF($I49&gt;0, IF($I49=4,"Unknown",IF($I49=99,"Stopped", $D49)), 0),"Not required")</f>
        <v>Unknown</v>
      </c>
      <c r="N49" s="272">
        <f>IF(INTRO!$E$42="Endemic", IF(AND($J49&gt;1,$J49&lt;5), IF($J49=4, "Unknown", E49+F49), 0),"Not required")</f>
        <v>0</v>
      </c>
      <c r="O49" s="273">
        <f>IF(INTRO!$E$44="Endemic", IF(AND($K49&gt;0,$K49&lt;5), IF($K49=4,"Unknown", IF($K49=1, $F49*0.33, IF($K49=2, $F49*0.5+$G49*0.2, SUM(F49:G49)))), 0),"Not required")</f>
        <v>0</v>
      </c>
      <c r="P49" s="224">
        <v>0</v>
      </c>
      <c r="Q49" s="245">
        <v>0</v>
      </c>
      <c r="R49" s="245">
        <v>0</v>
      </c>
      <c r="S49" s="247">
        <v>0</v>
      </c>
      <c r="T49" s="50"/>
      <c r="U49" s="252"/>
      <c r="V49" s="229"/>
      <c r="W49" s="274"/>
    </row>
    <row r="50" spans="1:23" s="12" customFormat="1" x14ac:dyDescent="0.2">
      <c r="A50" s="129" t="str">
        <f>IF(INTRO!$E$34&lt;&gt;0,INTRO!$E$34,"")</f>
        <v>Ethiopia</v>
      </c>
      <c r="B50" s="222" t="s">
        <v>248</v>
      </c>
      <c r="C50" s="223" t="s">
        <v>251</v>
      </c>
      <c r="D50" s="118">
        <v>50277</v>
      </c>
      <c r="E50" s="277">
        <v>5149</v>
      </c>
      <c r="F50" s="277">
        <v>16921</v>
      </c>
      <c r="G50" s="278">
        <v>28207</v>
      </c>
      <c r="H50" s="121">
        <v>0</v>
      </c>
      <c r="I50" s="244">
        <v>4</v>
      </c>
      <c r="J50" s="244">
        <v>0</v>
      </c>
      <c r="K50" s="246">
        <v>0</v>
      </c>
      <c r="L50" s="270">
        <f>IF(INTRO!$E$38="Endemic", IF($H50&gt;0, IF($H50=4,"Unknown", IF($H50=99,"Stopped", $D50)), 0),"Not required")</f>
        <v>0</v>
      </c>
      <c r="M50" s="271" t="str">
        <f>IF(INTRO!$E$40="Endemic", IF($I50&gt;0, IF($I50=4,"Unknown",IF($I50=99,"Stopped", $D50)), 0),"Not required")</f>
        <v>Unknown</v>
      </c>
      <c r="N50" s="272">
        <f>IF(INTRO!$E$42="Endemic", IF(AND($J50&gt;1,$J50&lt;5), IF($J50=4, "Unknown", E50+F50), 0),"Not required")</f>
        <v>0</v>
      </c>
      <c r="O50" s="273">
        <f>IF(INTRO!$E$44="Endemic", IF(AND($K50&gt;0,$K50&lt;5), IF($K50=4,"Unknown", IF($K50=1, $F50*0.33, IF($K50=2, $F50*0.5+$G50*0.2, SUM(F50:G50)))), 0),"Not required")</f>
        <v>0</v>
      </c>
      <c r="P50" s="224">
        <v>0</v>
      </c>
      <c r="Q50" s="245">
        <v>0</v>
      </c>
      <c r="R50" s="245">
        <v>0</v>
      </c>
      <c r="S50" s="247">
        <v>0</v>
      </c>
      <c r="T50" s="50"/>
      <c r="U50" s="252"/>
      <c r="V50" s="229"/>
      <c r="W50" s="274"/>
    </row>
    <row r="51" spans="1:23" s="12" customFormat="1" x14ac:dyDescent="0.2">
      <c r="A51" s="129" t="str">
        <f>IF(INTRO!$E$34&lt;&gt;0,INTRO!$E$34,"")</f>
        <v>Ethiopia</v>
      </c>
      <c r="B51" s="222" t="s">
        <v>248</v>
      </c>
      <c r="C51" s="223" t="s">
        <v>252</v>
      </c>
      <c r="D51" s="118">
        <v>54263</v>
      </c>
      <c r="E51" s="277">
        <v>5557</v>
      </c>
      <c r="F51" s="277">
        <v>18262</v>
      </c>
      <c r="G51" s="278">
        <v>30443</v>
      </c>
      <c r="H51" s="121">
        <v>0</v>
      </c>
      <c r="I51" s="244">
        <v>4</v>
      </c>
      <c r="J51" s="244">
        <v>4</v>
      </c>
      <c r="K51" s="246">
        <v>4</v>
      </c>
      <c r="L51" s="270">
        <f>IF(INTRO!$E$38="Endemic", IF($H51&gt;0, IF($H51=4,"Unknown", IF($H51=99,"Stopped", $D51)), 0),"Not required")</f>
        <v>0</v>
      </c>
      <c r="M51" s="271" t="str">
        <f>IF(INTRO!$E$40="Endemic", IF($I51&gt;0, IF($I51=4,"Unknown",IF($I51=99,"Stopped", $D51)), 0),"Not required")</f>
        <v>Unknown</v>
      </c>
      <c r="N51" s="272" t="str">
        <f>IF(INTRO!$E$42="Endemic", IF(AND($J51&gt;1,$J51&lt;5), IF($J51=4, "Unknown", E51+F51), 0),"Not required")</f>
        <v>Unknown</v>
      </c>
      <c r="O51" s="273" t="str">
        <f>IF(INTRO!$E$44="Endemic", IF(AND($K51&gt;0,$K51&lt;5), IF($K51=4,"Unknown", IF($K51=1, $F51*0.33, IF($K51=2, $F51*0.5+$G51*0.2, SUM(F51:G51)))), 0),"Not required")</f>
        <v>Unknown</v>
      </c>
      <c r="P51" s="224">
        <v>0</v>
      </c>
      <c r="Q51" s="245">
        <v>0</v>
      </c>
      <c r="R51" s="245">
        <v>0</v>
      </c>
      <c r="S51" s="247">
        <v>0</v>
      </c>
      <c r="T51" s="50"/>
      <c r="U51" s="252"/>
      <c r="V51" s="229"/>
      <c r="W51" s="274"/>
    </row>
    <row r="52" spans="1:23" s="12" customFormat="1" x14ac:dyDescent="0.2">
      <c r="A52" s="129" t="str">
        <f>IF(INTRO!$E$34&lt;&gt;0,INTRO!$E$34,"")</f>
        <v>Ethiopia</v>
      </c>
      <c r="B52" s="222" t="s">
        <v>248</v>
      </c>
      <c r="C52" s="223" t="s">
        <v>253</v>
      </c>
      <c r="D52" s="118">
        <v>54263</v>
      </c>
      <c r="E52" s="277">
        <v>5557</v>
      </c>
      <c r="F52" s="277">
        <v>18262</v>
      </c>
      <c r="G52" s="278">
        <v>30443</v>
      </c>
      <c r="H52" s="121">
        <v>0</v>
      </c>
      <c r="I52" s="244">
        <v>4</v>
      </c>
      <c r="J52" s="244">
        <v>4</v>
      </c>
      <c r="K52" s="246">
        <v>4</v>
      </c>
      <c r="L52" s="270">
        <f>IF(INTRO!$E$38="Endemic", IF($H52&gt;0, IF($H52=4,"Unknown", IF($H52=99,"Stopped", $D52)), 0),"Not required")</f>
        <v>0</v>
      </c>
      <c r="M52" s="271" t="str">
        <f>IF(INTRO!$E$40="Endemic", IF($I52&gt;0, IF($I52=4,"Unknown",IF($I52=99,"Stopped", $D52)), 0),"Not required")</f>
        <v>Unknown</v>
      </c>
      <c r="N52" s="272" t="str">
        <f>IF(INTRO!$E$42="Endemic", IF(AND($J52&gt;1,$J52&lt;5), IF($J52=4, "Unknown", E52+F52), 0),"Not required")</f>
        <v>Unknown</v>
      </c>
      <c r="O52" s="273" t="str">
        <f>IF(INTRO!$E$44="Endemic", IF(AND($K52&gt;0,$K52&lt;5), IF($K52=4,"Unknown", IF($K52=1, $F52*0.33, IF($K52=2, $F52*0.5+$G52*0.2, SUM(F52:G52)))), 0),"Not required")</f>
        <v>Unknown</v>
      </c>
      <c r="P52" s="224">
        <v>0</v>
      </c>
      <c r="Q52" s="245">
        <v>0</v>
      </c>
      <c r="R52" s="245">
        <v>0</v>
      </c>
      <c r="S52" s="247">
        <v>0</v>
      </c>
      <c r="T52" s="50"/>
      <c r="U52" s="252"/>
      <c r="V52" s="229"/>
      <c r="W52" s="274"/>
    </row>
    <row r="53" spans="1:23" s="12" customFormat="1" x14ac:dyDescent="0.2">
      <c r="A53" s="129" t="str">
        <f>IF(INTRO!$E$34&lt;&gt;0,INTRO!$E$34,"")</f>
        <v>Ethiopia</v>
      </c>
      <c r="B53" s="222" t="s">
        <v>254</v>
      </c>
      <c r="C53" s="223" t="s">
        <v>255</v>
      </c>
      <c r="D53" s="118">
        <v>104240</v>
      </c>
      <c r="E53" s="277">
        <v>14151</v>
      </c>
      <c r="F53" s="277">
        <v>30301</v>
      </c>
      <c r="G53" s="278">
        <v>59788</v>
      </c>
      <c r="H53" s="121">
        <v>0</v>
      </c>
      <c r="I53" s="244">
        <v>1</v>
      </c>
      <c r="J53" s="244">
        <v>3</v>
      </c>
      <c r="K53" s="246">
        <v>0</v>
      </c>
      <c r="L53" s="270">
        <f>IF(INTRO!$E$38="Endemic", IF($H53&gt;0, IF($H53=4,"Unknown", IF($H53=99,"Stopped", $D53)), 0),"Not required")</f>
        <v>0</v>
      </c>
      <c r="M53" s="271">
        <f>IF(INTRO!$E$40="Endemic", IF($I53&gt;0, IF($I53=4,"Unknown",IF($I53=99,"Stopped", $D53)), 0),"Not required")</f>
        <v>104240</v>
      </c>
      <c r="N53" s="272">
        <f>IF(INTRO!$E$42="Endemic", IF(AND($J53&gt;1,$J53&lt;5), IF($J53=4, "Unknown", E53+F53), 0),"Not required")</f>
        <v>44452</v>
      </c>
      <c r="O53" s="273">
        <f>IF(INTRO!$E$44="Endemic", IF(AND($K53&gt;0,$K53&lt;5), IF($K53=4,"Unknown", IF($K53=1, $F53*0.33, IF($K53=2, $F53*0.5+$G53*0.2, SUM(F53:G53)))), 0),"Not required")</f>
        <v>0</v>
      </c>
      <c r="P53" s="224">
        <v>0</v>
      </c>
      <c r="Q53" s="245">
        <v>1</v>
      </c>
      <c r="R53" s="245">
        <v>2</v>
      </c>
      <c r="S53" s="247">
        <v>0</v>
      </c>
      <c r="T53" s="50" t="s">
        <v>1183</v>
      </c>
      <c r="U53" s="252" t="s">
        <v>1188</v>
      </c>
      <c r="V53" s="229"/>
      <c r="W53" s="274"/>
    </row>
    <row r="54" spans="1:23" s="12" customFormat="1" x14ac:dyDescent="0.2">
      <c r="A54" s="129" t="str">
        <f>IF(INTRO!$E$34&lt;&gt;0,INTRO!$E$34,"")</f>
        <v>Ethiopia</v>
      </c>
      <c r="B54" s="222" t="s">
        <v>254</v>
      </c>
      <c r="C54" s="223" t="s">
        <v>256</v>
      </c>
      <c r="D54" s="118">
        <v>133641</v>
      </c>
      <c r="E54" s="277">
        <v>18142</v>
      </c>
      <c r="F54" s="277">
        <v>38848</v>
      </c>
      <c r="G54" s="278">
        <v>76651</v>
      </c>
      <c r="H54" s="121">
        <v>0</v>
      </c>
      <c r="I54" s="244">
        <v>0</v>
      </c>
      <c r="J54" s="244">
        <v>0</v>
      </c>
      <c r="K54" s="246">
        <v>0</v>
      </c>
      <c r="L54" s="270">
        <f>IF(INTRO!$E$38="Endemic", IF($H54&gt;0, IF($H54=4,"Unknown", IF($H54=99,"Stopped", $D54)), 0),"Not required")</f>
        <v>0</v>
      </c>
      <c r="M54" s="271">
        <f>IF(INTRO!$E$40="Endemic", IF($I54&gt;0, IF($I54=4,"Unknown",IF($I54=99,"Stopped", $D54)), 0),"Not required")</f>
        <v>0</v>
      </c>
      <c r="N54" s="272">
        <f>IF(INTRO!$E$42="Endemic", IF(AND($J54&gt;1,$J54&lt;5), IF($J54=4, "Unknown", E54+F54), 0),"Not required")</f>
        <v>0</v>
      </c>
      <c r="O54" s="273">
        <f>IF(INTRO!$E$44="Endemic", IF(AND($K54&gt;0,$K54&lt;5), IF($K54=4,"Unknown", IF($K54=1, $F54*0.33, IF($K54=2, $F54*0.5+$G54*0.2, SUM(F54:G54)))), 0),"Not required")</f>
        <v>0</v>
      </c>
      <c r="P54" s="224">
        <v>0</v>
      </c>
      <c r="Q54" s="245">
        <v>0</v>
      </c>
      <c r="R54" s="245">
        <v>0</v>
      </c>
      <c r="S54" s="247">
        <v>0</v>
      </c>
      <c r="T54" s="50"/>
      <c r="U54" s="252"/>
      <c r="V54" s="229"/>
      <c r="W54" s="274"/>
    </row>
    <row r="55" spans="1:23" s="12" customFormat="1" x14ac:dyDescent="0.2">
      <c r="A55" s="129" t="str">
        <f>IF(INTRO!$E$34&lt;&gt;0,INTRO!$E$34,"")</f>
        <v>Ethiopia</v>
      </c>
      <c r="B55" s="222" t="s">
        <v>254</v>
      </c>
      <c r="C55" s="223" t="s">
        <v>257</v>
      </c>
      <c r="D55" s="118">
        <v>100111</v>
      </c>
      <c r="E55" s="277">
        <v>13590</v>
      </c>
      <c r="F55" s="277">
        <v>29101</v>
      </c>
      <c r="G55" s="278">
        <v>57420</v>
      </c>
      <c r="H55" s="121">
        <v>0</v>
      </c>
      <c r="I55" s="244">
        <v>1</v>
      </c>
      <c r="J55" s="244">
        <v>2</v>
      </c>
      <c r="K55" s="246">
        <v>0</v>
      </c>
      <c r="L55" s="270">
        <f>IF(INTRO!$E$38="Endemic", IF($H55&gt;0, IF($H55=4,"Unknown", IF($H55=99,"Stopped", $D55)), 0),"Not required")</f>
        <v>0</v>
      </c>
      <c r="M55" s="271">
        <f>IF(INTRO!$E$40="Endemic", IF($I55&gt;0, IF($I55=4,"Unknown",IF($I55=99,"Stopped", $D55)), 0),"Not required")</f>
        <v>100111</v>
      </c>
      <c r="N55" s="272">
        <f>IF(INTRO!$E$42="Endemic", IF(AND($J55&gt;1,$J55&lt;5), IF($J55=4, "Unknown", E55+F55), 0),"Not required")</f>
        <v>42691</v>
      </c>
      <c r="O55" s="273">
        <f>IF(INTRO!$E$44="Endemic", IF(AND($K55&gt;0,$K55&lt;5), IF($K55=4,"Unknown", IF($K55=1, $F55*0.33, IF($K55=2, $F55*0.5+$G55*0.2, SUM(F55:G55)))), 0),"Not required")</f>
        <v>0</v>
      </c>
      <c r="P55" s="224">
        <v>0</v>
      </c>
      <c r="Q55" s="245">
        <v>1</v>
      </c>
      <c r="R55" s="245">
        <v>0</v>
      </c>
      <c r="S55" s="247">
        <v>0</v>
      </c>
      <c r="T55" s="50" t="s">
        <v>1183</v>
      </c>
      <c r="U55" s="252"/>
      <c r="V55" s="229"/>
      <c r="W55" s="274"/>
    </row>
    <row r="56" spans="1:23" s="12" customFormat="1" x14ac:dyDescent="0.2">
      <c r="A56" s="129" t="str">
        <f>IF(INTRO!$E$34&lt;&gt;0,INTRO!$E$34,"")</f>
        <v>Ethiopia</v>
      </c>
      <c r="B56" s="222" t="s">
        <v>254</v>
      </c>
      <c r="C56" s="223" t="s">
        <v>258</v>
      </c>
      <c r="D56" s="118">
        <v>39892</v>
      </c>
      <c r="E56" s="277">
        <v>5415</v>
      </c>
      <c r="F56" s="277">
        <v>11596</v>
      </c>
      <c r="G56" s="278">
        <v>22880</v>
      </c>
      <c r="H56" s="121">
        <v>1</v>
      </c>
      <c r="I56" s="244">
        <v>1</v>
      </c>
      <c r="J56" s="244">
        <v>2</v>
      </c>
      <c r="K56" s="246">
        <v>2</v>
      </c>
      <c r="L56" s="270">
        <f>IF(INTRO!$E$38="Endemic", IF($H56&gt;0, IF($H56=4,"Unknown", IF($H56=99,"Stopped", $D56)), 0),"Not required")</f>
        <v>39892</v>
      </c>
      <c r="M56" s="271">
        <f>IF(INTRO!$E$40="Endemic", IF($I56&gt;0, IF($I56=4,"Unknown",IF($I56=99,"Stopped", $D56)), 0),"Not required")</f>
        <v>39892</v>
      </c>
      <c r="N56" s="272">
        <f>IF(INTRO!$E$42="Endemic", IF(AND($J56&gt;1,$J56&lt;5), IF($J56=4, "Unknown", E56+F56), 0),"Not required")</f>
        <v>17011</v>
      </c>
      <c r="O56" s="273">
        <f>IF(INTRO!$E$44="Endemic", IF(AND($K56&gt;0,$K56&lt;5), IF($K56=4,"Unknown", IF($K56=1, $F56*0.33, IF($K56=2, $F56*0.5+$G56*0.2, SUM(F56:G56)))), 0),"Not required")</f>
        <v>10374</v>
      </c>
      <c r="P56" s="224">
        <v>1</v>
      </c>
      <c r="Q56" s="245">
        <v>1</v>
      </c>
      <c r="R56" s="245">
        <v>0</v>
      </c>
      <c r="S56" s="247">
        <v>0</v>
      </c>
      <c r="T56" s="50" t="s">
        <v>1184</v>
      </c>
      <c r="U56" s="252"/>
      <c r="V56" s="229"/>
      <c r="W56" s="274"/>
    </row>
    <row r="57" spans="1:23" s="12" customFormat="1" x14ac:dyDescent="0.2">
      <c r="A57" s="129" t="str">
        <f>IF(INTRO!$E$34&lt;&gt;0,INTRO!$E$34,"")</f>
        <v>Ethiopia</v>
      </c>
      <c r="B57" s="222" t="s">
        <v>254</v>
      </c>
      <c r="C57" s="223" t="s">
        <v>259</v>
      </c>
      <c r="D57" s="118">
        <v>155435</v>
      </c>
      <c r="E57" s="277">
        <v>21101</v>
      </c>
      <c r="F57" s="277">
        <v>45183</v>
      </c>
      <c r="G57" s="278">
        <v>89151</v>
      </c>
      <c r="H57" s="121">
        <v>0</v>
      </c>
      <c r="I57" s="244">
        <v>1</v>
      </c>
      <c r="J57" s="244">
        <v>3</v>
      </c>
      <c r="K57" s="246">
        <v>0</v>
      </c>
      <c r="L57" s="270">
        <f>IF(INTRO!$E$38="Endemic", IF($H57&gt;0, IF($H57=4,"Unknown", IF($H57=99,"Stopped", $D57)), 0),"Not required")</f>
        <v>0</v>
      </c>
      <c r="M57" s="271">
        <f>IF(INTRO!$E$40="Endemic", IF($I57&gt;0, IF($I57=4,"Unknown",IF($I57=99,"Stopped", $D57)), 0),"Not required")</f>
        <v>155435</v>
      </c>
      <c r="N57" s="272">
        <f>IF(INTRO!$E$42="Endemic", IF(AND($J57&gt;1,$J57&lt;5), IF($J57=4, "Unknown", E57+F57), 0),"Not required")</f>
        <v>66284</v>
      </c>
      <c r="O57" s="273">
        <f>IF(INTRO!$E$44="Endemic", IF(AND($K57&gt;0,$K57&lt;5), IF($K57=4,"Unknown", IF($K57=1, $F57*0.33, IF($K57=2, $F57*0.5+$G57*0.2, SUM(F57:G57)))), 0),"Not required")</f>
        <v>0</v>
      </c>
      <c r="P57" s="224">
        <v>0</v>
      </c>
      <c r="Q57" s="245">
        <v>1</v>
      </c>
      <c r="R57" s="245">
        <v>2</v>
      </c>
      <c r="S57" s="247">
        <v>0</v>
      </c>
      <c r="T57" s="50" t="s">
        <v>1183</v>
      </c>
      <c r="U57" s="252" t="s">
        <v>1188</v>
      </c>
      <c r="V57" s="229"/>
      <c r="W57" s="274"/>
    </row>
    <row r="58" spans="1:23" s="12" customFormat="1" x14ac:dyDescent="0.2">
      <c r="A58" s="129" t="str">
        <f>IF(INTRO!$E$34&lt;&gt;0,INTRO!$E$34,"")</f>
        <v>Ethiopia</v>
      </c>
      <c r="B58" s="222" t="s">
        <v>254</v>
      </c>
      <c r="C58" s="223" t="s">
        <v>260</v>
      </c>
      <c r="D58" s="118">
        <v>35493</v>
      </c>
      <c r="E58" s="277">
        <v>4818</v>
      </c>
      <c r="F58" s="277">
        <v>10317</v>
      </c>
      <c r="G58" s="278">
        <v>20357</v>
      </c>
      <c r="H58" s="121">
        <v>0</v>
      </c>
      <c r="I58" s="244">
        <v>1</v>
      </c>
      <c r="J58" s="244">
        <v>3</v>
      </c>
      <c r="K58" s="246">
        <v>0</v>
      </c>
      <c r="L58" s="270">
        <f>IF(INTRO!$E$38="Endemic", IF($H58&gt;0, IF($H58=4,"Unknown", IF($H58=99,"Stopped", $D58)), 0),"Not required")</f>
        <v>0</v>
      </c>
      <c r="M58" s="271">
        <f>IF(INTRO!$E$40="Endemic", IF($I58&gt;0, IF($I58=4,"Unknown",IF($I58=99,"Stopped", $D58)), 0),"Not required")</f>
        <v>35493</v>
      </c>
      <c r="N58" s="272">
        <f>IF(INTRO!$E$42="Endemic", IF(AND($J58&gt;1,$J58&lt;5), IF($J58=4, "Unknown", E58+F58), 0),"Not required")</f>
        <v>15135</v>
      </c>
      <c r="O58" s="273">
        <f>IF(INTRO!$E$44="Endemic", IF(AND($K58&gt;0,$K58&lt;5), IF($K58=4,"Unknown", IF($K58=1, $F58*0.33, IF($K58=2, $F58*0.5+$G58*0.2, SUM(F58:G58)))), 0),"Not required")</f>
        <v>0</v>
      </c>
      <c r="P58" s="224">
        <v>0</v>
      </c>
      <c r="Q58" s="245">
        <v>1</v>
      </c>
      <c r="R58" s="245">
        <v>2</v>
      </c>
      <c r="S58" s="247">
        <v>0</v>
      </c>
      <c r="T58" s="50" t="s">
        <v>1183</v>
      </c>
      <c r="U58" s="252" t="s">
        <v>1188</v>
      </c>
      <c r="V58" s="229"/>
      <c r="W58" s="274"/>
    </row>
    <row r="59" spans="1:23" s="12" customFormat="1" x14ac:dyDescent="0.2">
      <c r="A59" s="129" t="str">
        <f>IF(INTRO!$E$34&lt;&gt;0,INTRO!$E$34,"")</f>
        <v>Ethiopia</v>
      </c>
      <c r="B59" s="222" t="s">
        <v>254</v>
      </c>
      <c r="C59" s="223" t="s">
        <v>261</v>
      </c>
      <c r="D59" s="118">
        <v>162790</v>
      </c>
      <c r="E59" s="277">
        <v>22099</v>
      </c>
      <c r="F59" s="277">
        <v>47321</v>
      </c>
      <c r="G59" s="278">
        <v>93370</v>
      </c>
      <c r="H59" s="121">
        <v>0</v>
      </c>
      <c r="I59" s="244">
        <v>1</v>
      </c>
      <c r="J59" s="244">
        <v>3</v>
      </c>
      <c r="K59" s="246">
        <v>0</v>
      </c>
      <c r="L59" s="270">
        <f>IF(INTRO!$E$38="Endemic", IF($H59&gt;0, IF($H59=4,"Unknown", IF($H59=99,"Stopped", $D59)), 0),"Not required")</f>
        <v>0</v>
      </c>
      <c r="M59" s="271">
        <f>IF(INTRO!$E$40="Endemic", IF($I59&gt;0, IF($I59=4,"Unknown",IF($I59=99,"Stopped", $D59)), 0),"Not required")</f>
        <v>162790</v>
      </c>
      <c r="N59" s="272">
        <f>IF(INTRO!$E$42="Endemic", IF(AND($J59&gt;1,$J59&lt;5), IF($J59=4, "Unknown", E59+F59), 0),"Not required")</f>
        <v>69420</v>
      </c>
      <c r="O59" s="273">
        <f>IF(INTRO!$E$44="Endemic", IF(AND($K59&gt;0,$K59&lt;5), IF($K59=4,"Unknown", IF($K59=1, $F59*0.33, IF($K59=2, $F59*0.5+$G59*0.2, SUM(F59:G59)))), 0),"Not required")</f>
        <v>0</v>
      </c>
      <c r="P59" s="224">
        <v>0</v>
      </c>
      <c r="Q59" s="245">
        <v>1</v>
      </c>
      <c r="R59" s="245">
        <v>2</v>
      </c>
      <c r="S59" s="247">
        <v>0</v>
      </c>
      <c r="T59" s="50" t="s">
        <v>1183</v>
      </c>
      <c r="U59" s="252" t="s">
        <v>1188</v>
      </c>
      <c r="V59" s="229"/>
      <c r="W59" s="274"/>
    </row>
    <row r="60" spans="1:23" s="12" customFormat="1" x14ac:dyDescent="0.2">
      <c r="A60" s="129" t="str">
        <f>IF(INTRO!$E$34&lt;&gt;0,INTRO!$E$34,"")</f>
        <v>Ethiopia</v>
      </c>
      <c r="B60" s="222" t="s">
        <v>254</v>
      </c>
      <c r="C60" s="223" t="s">
        <v>262</v>
      </c>
      <c r="D60" s="118">
        <v>140983</v>
      </c>
      <c r="E60" s="277">
        <v>19139</v>
      </c>
      <c r="F60" s="277">
        <v>40982</v>
      </c>
      <c r="G60" s="278">
        <v>80862</v>
      </c>
      <c r="H60" s="121">
        <v>0</v>
      </c>
      <c r="I60" s="244">
        <v>1</v>
      </c>
      <c r="J60" s="244">
        <v>3</v>
      </c>
      <c r="K60" s="246">
        <v>1</v>
      </c>
      <c r="L60" s="270">
        <f>IF(INTRO!$E$38="Endemic", IF($H60&gt;0, IF($H60=4,"Unknown", IF($H60=99,"Stopped", $D60)), 0),"Not required")</f>
        <v>0</v>
      </c>
      <c r="M60" s="271">
        <f>IF(INTRO!$E$40="Endemic", IF($I60&gt;0, IF($I60=4,"Unknown",IF($I60=99,"Stopped", $D60)), 0),"Not required")</f>
        <v>140983</v>
      </c>
      <c r="N60" s="272">
        <f>IF(INTRO!$E$42="Endemic", IF(AND($J60&gt;1,$J60&lt;5), IF($J60=4, "Unknown", E60+F60), 0),"Not required")</f>
        <v>60121</v>
      </c>
      <c r="O60" s="273">
        <f>IF(INTRO!$E$44="Endemic", IF(AND($K60&gt;0,$K60&lt;5), IF($K60=4,"Unknown", IF($K60=1, $F60*0.33, IF($K60=2, $F60*0.5+$G60*0.2, SUM(F60:G60)))), 0),"Not required")</f>
        <v>13524.060000000001</v>
      </c>
      <c r="P60" s="224">
        <v>0</v>
      </c>
      <c r="Q60" s="245">
        <v>1</v>
      </c>
      <c r="R60" s="245">
        <v>2</v>
      </c>
      <c r="S60" s="247">
        <v>0</v>
      </c>
      <c r="T60" s="50" t="s">
        <v>1183</v>
      </c>
      <c r="U60" s="252" t="s">
        <v>1188</v>
      </c>
      <c r="V60" s="229"/>
      <c r="W60" s="274"/>
    </row>
    <row r="61" spans="1:23" s="12" customFormat="1" x14ac:dyDescent="0.2">
      <c r="A61" s="129" t="str">
        <f>IF(INTRO!$E$34&lt;&gt;0,INTRO!$E$34,"")</f>
        <v>Ethiopia</v>
      </c>
      <c r="B61" s="222" t="s">
        <v>254</v>
      </c>
      <c r="C61" s="223" t="s">
        <v>263</v>
      </c>
      <c r="D61" s="118">
        <v>104552</v>
      </c>
      <c r="E61" s="277">
        <v>14193</v>
      </c>
      <c r="F61" s="277">
        <v>30392</v>
      </c>
      <c r="G61" s="278">
        <v>59967</v>
      </c>
      <c r="H61" s="121">
        <v>0</v>
      </c>
      <c r="I61" s="244">
        <v>1</v>
      </c>
      <c r="J61" s="244">
        <v>2</v>
      </c>
      <c r="K61" s="246">
        <v>0</v>
      </c>
      <c r="L61" s="270">
        <f>IF(INTRO!$E$38="Endemic", IF($H61&gt;0, IF($H61=4,"Unknown", IF($H61=99,"Stopped", $D61)), 0),"Not required")</f>
        <v>0</v>
      </c>
      <c r="M61" s="271">
        <f>IF(INTRO!$E$40="Endemic", IF($I61&gt;0, IF($I61=4,"Unknown",IF($I61=99,"Stopped", $D61)), 0),"Not required")</f>
        <v>104552</v>
      </c>
      <c r="N61" s="272">
        <f>IF(INTRO!$E$42="Endemic", IF(AND($J61&gt;1,$J61&lt;5), IF($J61=4, "Unknown", E61+F61), 0),"Not required")</f>
        <v>44585</v>
      </c>
      <c r="O61" s="273">
        <f>IF(INTRO!$E$44="Endemic", IF(AND($K61&gt;0,$K61&lt;5), IF($K61=4,"Unknown", IF($K61=1, $F61*0.33, IF($K61=2, $F61*0.5+$G61*0.2, SUM(F61:G61)))), 0),"Not required")</f>
        <v>0</v>
      </c>
      <c r="P61" s="224">
        <v>0</v>
      </c>
      <c r="Q61" s="245">
        <v>1</v>
      </c>
      <c r="R61" s="245">
        <v>0</v>
      </c>
      <c r="S61" s="247">
        <v>0</v>
      </c>
      <c r="T61" s="50" t="s">
        <v>1183</v>
      </c>
      <c r="U61" s="252"/>
      <c r="V61" s="229"/>
      <c r="W61" s="274"/>
    </row>
    <row r="62" spans="1:23" s="12" customFormat="1" x14ac:dyDescent="0.2">
      <c r="A62" s="129" t="str">
        <f>IF(INTRO!$E$34&lt;&gt;0,INTRO!$E$34,"")</f>
        <v>Ethiopia</v>
      </c>
      <c r="B62" s="222" t="s">
        <v>254</v>
      </c>
      <c r="C62" s="223" t="s">
        <v>264</v>
      </c>
      <c r="D62" s="118">
        <v>37803</v>
      </c>
      <c r="E62" s="277">
        <v>5132</v>
      </c>
      <c r="F62" s="277">
        <v>10989</v>
      </c>
      <c r="G62" s="278">
        <v>21682</v>
      </c>
      <c r="H62" s="121">
        <v>0</v>
      </c>
      <c r="I62" s="244">
        <v>1</v>
      </c>
      <c r="J62" s="244">
        <v>2</v>
      </c>
      <c r="K62" s="246">
        <v>0</v>
      </c>
      <c r="L62" s="270">
        <f>IF(INTRO!$E$38="Endemic", IF($H62&gt;0, IF($H62=4,"Unknown", IF($H62=99,"Stopped", $D62)), 0),"Not required")</f>
        <v>0</v>
      </c>
      <c r="M62" s="271">
        <f>IF(INTRO!$E$40="Endemic", IF($I62&gt;0, IF($I62=4,"Unknown",IF($I62=99,"Stopped", $D62)), 0),"Not required")</f>
        <v>37803</v>
      </c>
      <c r="N62" s="272">
        <f>IF(INTRO!$E$42="Endemic", IF(AND($J62&gt;1,$J62&lt;5), IF($J62=4, "Unknown", E62+F62), 0),"Not required")</f>
        <v>16121</v>
      </c>
      <c r="O62" s="273">
        <f>IF(INTRO!$E$44="Endemic", IF(AND($K62&gt;0,$K62&lt;5), IF($K62=4,"Unknown", IF($K62=1, $F62*0.33, IF($K62=2, $F62*0.5+$G62*0.2, SUM(F62:G62)))), 0),"Not required")</f>
        <v>0</v>
      </c>
      <c r="P62" s="224">
        <v>0</v>
      </c>
      <c r="Q62" s="245">
        <v>1</v>
      </c>
      <c r="R62" s="245">
        <v>0</v>
      </c>
      <c r="S62" s="247">
        <v>0</v>
      </c>
      <c r="T62" s="50" t="s">
        <v>1183</v>
      </c>
      <c r="U62" s="252"/>
      <c r="V62" s="229"/>
      <c r="W62" s="274"/>
    </row>
    <row r="63" spans="1:23" s="12" customFormat="1" x14ac:dyDescent="0.2">
      <c r="A63" s="129" t="str">
        <f>IF(INTRO!$E$34&lt;&gt;0,INTRO!$E$34,"")</f>
        <v>Ethiopia</v>
      </c>
      <c r="B63" s="222" t="s">
        <v>254</v>
      </c>
      <c r="C63" s="223" t="s">
        <v>265</v>
      </c>
      <c r="D63" s="118">
        <v>141351</v>
      </c>
      <c r="E63" s="277">
        <v>19189</v>
      </c>
      <c r="F63" s="277">
        <v>41089</v>
      </c>
      <c r="G63" s="278">
        <v>81073</v>
      </c>
      <c r="H63" s="121">
        <v>1</v>
      </c>
      <c r="I63" s="244">
        <v>1</v>
      </c>
      <c r="J63" s="244">
        <v>3</v>
      </c>
      <c r="K63" s="246">
        <v>3</v>
      </c>
      <c r="L63" s="270">
        <f>IF(INTRO!$E$38="Endemic", IF($H63&gt;0, IF($H63=4,"Unknown", IF($H63=99,"Stopped", $D63)), 0),"Not required")</f>
        <v>141351</v>
      </c>
      <c r="M63" s="271">
        <f>IF(INTRO!$E$40="Endemic", IF($I63&gt;0, IF($I63=4,"Unknown",IF($I63=99,"Stopped", $D63)), 0),"Not required")</f>
        <v>141351</v>
      </c>
      <c r="N63" s="272">
        <f>IF(INTRO!$E$42="Endemic", IF(AND($J63&gt;1,$J63&lt;5), IF($J63=4, "Unknown", E63+F63), 0),"Not required")</f>
        <v>60278</v>
      </c>
      <c r="O63" s="273">
        <f>IF(INTRO!$E$44="Endemic", IF(AND($K63&gt;0,$K63&lt;5), IF($K63=4,"Unknown", IF($K63=1, $F63*0.33, IF($K63=2, $F63*0.5+$G63*0.2, SUM(F63:G63)))), 0),"Not required")</f>
        <v>122162</v>
      </c>
      <c r="P63" s="224">
        <v>1</v>
      </c>
      <c r="Q63" s="245">
        <v>1</v>
      </c>
      <c r="R63" s="245">
        <v>2</v>
      </c>
      <c r="S63" s="247">
        <v>1</v>
      </c>
      <c r="T63" s="50" t="s">
        <v>1184</v>
      </c>
      <c r="U63" s="299" t="s">
        <v>1191</v>
      </c>
      <c r="V63" s="229"/>
      <c r="W63" s="274"/>
    </row>
    <row r="64" spans="1:23" s="12" customFormat="1" x14ac:dyDescent="0.2">
      <c r="A64" s="129" t="str">
        <f>IF(INTRO!$E$34&lt;&gt;0,INTRO!$E$34,"")</f>
        <v>Ethiopia</v>
      </c>
      <c r="B64" s="222" t="s">
        <v>254</v>
      </c>
      <c r="C64" s="223" t="s">
        <v>266</v>
      </c>
      <c r="D64" s="118">
        <v>108512</v>
      </c>
      <c r="E64" s="277">
        <v>14731</v>
      </c>
      <c r="F64" s="277">
        <v>31543</v>
      </c>
      <c r="G64" s="278">
        <v>62238</v>
      </c>
      <c r="H64" s="121">
        <v>1</v>
      </c>
      <c r="I64" s="244">
        <v>1</v>
      </c>
      <c r="J64" s="244">
        <v>2</v>
      </c>
      <c r="K64" s="246">
        <v>0</v>
      </c>
      <c r="L64" s="270">
        <f>IF(INTRO!$E$38="Endemic", IF($H64&gt;0, IF($H64=4,"Unknown", IF($H64=99,"Stopped", $D64)), 0),"Not required")</f>
        <v>108512</v>
      </c>
      <c r="M64" s="271">
        <f>IF(INTRO!$E$40="Endemic", IF($I64&gt;0, IF($I64=4,"Unknown",IF($I64=99,"Stopped", $D64)), 0),"Not required")</f>
        <v>108512</v>
      </c>
      <c r="N64" s="272">
        <f>IF(INTRO!$E$42="Endemic", IF(AND($J64&gt;1,$J64&lt;5), IF($J64=4, "Unknown", E64+F64), 0),"Not required")</f>
        <v>46274</v>
      </c>
      <c r="O64" s="273">
        <f>IF(INTRO!$E$44="Endemic", IF(AND($K64&gt;0,$K64&lt;5), IF($K64=4,"Unknown", IF($K64=1, $F64*0.33, IF($K64=2, $F64*0.5+$G64*0.2, SUM(F64:G64)))), 0),"Not required")</f>
        <v>0</v>
      </c>
      <c r="P64" s="224">
        <v>1</v>
      </c>
      <c r="Q64" s="245">
        <v>1</v>
      </c>
      <c r="R64" s="245">
        <v>0</v>
      </c>
      <c r="S64" s="247">
        <v>0</v>
      </c>
      <c r="T64" s="50" t="s">
        <v>1184</v>
      </c>
      <c r="U64" s="252"/>
      <c r="V64" s="229"/>
      <c r="W64" s="274"/>
    </row>
    <row r="65" spans="1:27" s="12" customFormat="1" x14ac:dyDescent="0.2">
      <c r="A65" s="129" t="str">
        <f>IF(INTRO!$E$34&lt;&gt;0,INTRO!$E$34,"")</f>
        <v>Ethiopia</v>
      </c>
      <c r="B65" s="222" t="s">
        <v>267</v>
      </c>
      <c r="C65" s="223" t="s">
        <v>268</v>
      </c>
      <c r="D65" s="118">
        <v>108315</v>
      </c>
      <c r="E65" s="277">
        <v>14704</v>
      </c>
      <c r="F65" s="277">
        <v>31486</v>
      </c>
      <c r="G65" s="278">
        <v>62125</v>
      </c>
      <c r="H65" s="121">
        <v>0</v>
      </c>
      <c r="I65" s="244">
        <v>0</v>
      </c>
      <c r="J65" s="244">
        <v>2</v>
      </c>
      <c r="K65" s="246">
        <v>0</v>
      </c>
      <c r="L65" s="270">
        <f>IF(INTRO!$E$38="Endemic", IF($H65&gt;0, IF($H65=4,"Unknown", IF($H65=99,"Stopped", $D65)), 0),"Not required")</f>
        <v>0</v>
      </c>
      <c r="M65" s="271">
        <f>IF(INTRO!$E$40="Endemic", IF($I65&gt;0, IF($I65=4,"Unknown",IF($I65=99,"Stopped", $D65)), 0),"Not required")</f>
        <v>0</v>
      </c>
      <c r="N65" s="272">
        <f>IF(INTRO!$E$42="Endemic", IF(AND($J65&gt;1,$J65&lt;5), IF($J65=4, "Unknown", E65+F65), 0),"Not required")</f>
        <v>46190</v>
      </c>
      <c r="O65" s="273">
        <f>IF(INTRO!$E$44="Endemic", IF(AND($K65&gt;0,$K65&lt;5), IF($K65=4,"Unknown", IF($K65=1, $F65*0.33, IF($K65=2, $F65*0.5+$G65*0.2, SUM(F65:G65)))), 0),"Not required")</f>
        <v>0</v>
      </c>
      <c r="P65" s="224">
        <v>0</v>
      </c>
      <c r="Q65" s="245">
        <v>0</v>
      </c>
      <c r="R65" s="245">
        <v>0</v>
      </c>
      <c r="S65" s="247">
        <v>0</v>
      </c>
      <c r="T65" s="50"/>
      <c r="U65" s="252"/>
      <c r="V65" s="229"/>
      <c r="W65" s="274"/>
    </row>
    <row r="66" spans="1:27" s="12" customFormat="1" x14ac:dyDescent="0.2">
      <c r="A66" s="129" t="str">
        <f>IF(INTRO!$E$34&lt;&gt;0,INTRO!$E$34,"")</f>
        <v>Ethiopia</v>
      </c>
      <c r="B66" s="222" t="s">
        <v>267</v>
      </c>
      <c r="C66" s="223" t="s">
        <v>269</v>
      </c>
      <c r="D66" s="118">
        <v>146260</v>
      </c>
      <c r="E66" s="277">
        <v>19855</v>
      </c>
      <c r="F66" s="277">
        <v>42516</v>
      </c>
      <c r="G66" s="278">
        <v>83889</v>
      </c>
      <c r="H66" s="121">
        <v>0</v>
      </c>
      <c r="I66" s="244">
        <v>0</v>
      </c>
      <c r="J66" s="244">
        <v>3</v>
      </c>
      <c r="K66" s="246">
        <v>1</v>
      </c>
      <c r="L66" s="270">
        <f>IF(INTRO!$E$38="Endemic", IF($H66&gt;0, IF($H66=4,"Unknown", IF($H66=99,"Stopped", $D66)), 0),"Not required")</f>
        <v>0</v>
      </c>
      <c r="M66" s="271">
        <f>IF(INTRO!$E$40="Endemic", IF($I66&gt;0, IF($I66=4,"Unknown",IF($I66=99,"Stopped", $D66)), 0),"Not required")</f>
        <v>0</v>
      </c>
      <c r="N66" s="272">
        <f>IF(INTRO!$E$42="Endemic", IF(AND($J66&gt;1,$J66&lt;5), IF($J66=4, "Unknown", E66+F66), 0),"Not required")</f>
        <v>62371</v>
      </c>
      <c r="O66" s="273">
        <f>IF(INTRO!$E$44="Endemic", IF(AND($K66&gt;0,$K66&lt;5), IF($K66=4,"Unknown", IF($K66=1, $F66*0.33, IF($K66=2, $F66*0.5+$G66*0.2, SUM(F66:G66)))), 0),"Not required")</f>
        <v>14030.28</v>
      </c>
      <c r="P66" s="224">
        <v>0</v>
      </c>
      <c r="Q66" s="245">
        <v>0</v>
      </c>
      <c r="R66" s="245">
        <v>2</v>
      </c>
      <c r="S66" s="247">
        <v>0</v>
      </c>
      <c r="T66" s="50" t="s">
        <v>1188</v>
      </c>
      <c r="U66" s="252" t="s">
        <v>1188</v>
      </c>
      <c r="V66" s="229"/>
      <c r="W66" s="274"/>
    </row>
    <row r="67" spans="1:27" s="12" customFormat="1" x14ac:dyDescent="0.2">
      <c r="A67" s="129" t="str">
        <f>IF(INTRO!$E$34&lt;&gt;0,INTRO!$E$34,"")</f>
        <v>Ethiopia</v>
      </c>
      <c r="B67" s="222" t="s">
        <v>267</v>
      </c>
      <c r="C67" s="223" t="s">
        <v>270</v>
      </c>
      <c r="D67" s="118">
        <v>169089</v>
      </c>
      <c r="E67" s="277">
        <v>22954</v>
      </c>
      <c r="F67" s="277">
        <v>49152</v>
      </c>
      <c r="G67" s="278">
        <v>96983</v>
      </c>
      <c r="H67" s="121">
        <v>0</v>
      </c>
      <c r="I67" s="244">
        <v>0</v>
      </c>
      <c r="J67" s="244">
        <v>3</v>
      </c>
      <c r="K67" s="246">
        <v>1</v>
      </c>
      <c r="L67" s="270">
        <f>IF(INTRO!$E$38="Endemic", IF($H67&gt;0, IF($H67=4,"Unknown", IF($H67=99,"Stopped", $D67)), 0),"Not required")</f>
        <v>0</v>
      </c>
      <c r="M67" s="271">
        <f>IF(INTRO!$E$40="Endemic", IF($I67&gt;0, IF($I67=4,"Unknown",IF($I67=99,"Stopped", $D67)), 0),"Not required")</f>
        <v>0</v>
      </c>
      <c r="N67" s="272">
        <f>IF(INTRO!$E$42="Endemic", IF(AND($J67&gt;1,$J67&lt;5), IF($J67=4, "Unknown", E67+F67), 0),"Not required")</f>
        <v>72106</v>
      </c>
      <c r="O67" s="273">
        <f>IF(INTRO!$E$44="Endemic", IF(AND($K67&gt;0,$K67&lt;5), IF($K67=4,"Unknown", IF($K67=1, $F67*0.33, IF($K67=2, $F67*0.5+$G67*0.2, SUM(F67:G67)))), 0),"Not required")</f>
        <v>16220.16</v>
      </c>
      <c r="P67" s="224">
        <v>0</v>
      </c>
      <c r="Q67" s="245">
        <v>0</v>
      </c>
      <c r="R67" s="245">
        <v>2</v>
      </c>
      <c r="S67" s="247">
        <v>0</v>
      </c>
      <c r="T67" s="50" t="s">
        <v>1188</v>
      </c>
      <c r="U67" s="252" t="s">
        <v>1188</v>
      </c>
      <c r="V67" s="229"/>
      <c r="W67" s="274"/>
    </row>
    <row r="68" spans="1:27" s="12" customFormat="1" x14ac:dyDescent="0.2">
      <c r="A68" s="129" t="str">
        <f>IF(INTRO!$E$34&lt;&gt;0,INTRO!$E$34,"")</f>
        <v>Ethiopia</v>
      </c>
      <c r="B68" s="222" t="s">
        <v>267</v>
      </c>
      <c r="C68" s="223" t="s">
        <v>271</v>
      </c>
      <c r="D68" s="118">
        <v>96137</v>
      </c>
      <c r="E68" s="277">
        <v>13051</v>
      </c>
      <c r="F68" s="277">
        <v>27946</v>
      </c>
      <c r="G68" s="278">
        <v>55140</v>
      </c>
      <c r="H68" s="121">
        <v>0</v>
      </c>
      <c r="I68" s="244">
        <v>0</v>
      </c>
      <c r="J68" s="244">
        <v>2</v>
      </c>
      <c r="K68" s="246">
        <v>2</v>
      </c>
      <c r="L68" s="270">
        <f>IF(INTRO!$E$38="Endemic", IF($H68&gt;0, IF($H68=4,"Unknown", IF($H68=99,"Stopped", $D68)), 0),"Not required")</f>
        <v>0</v>
      </c>
      <c r="M68" s="271">
        <f>IF(INTRO!$E$40="Endemic", IF($I68&gt;0, IF($I68=4,"Unknown",IF($I68=99,"Stopped", $D68)), 0),"Not required")</f>
        <v>0</v>
      </c>
      <c r="N68" s="272">
        <f>IF(INTRO!$E$42="Endemic", IF(AND($J68&gt;1,$J68&lt;5), IF($J68=4, "Unknown", E68+F68), 0),"Not required")</f>
        <v>40997</v>
      </c>
      <c r="O68" s="273">
        <f>IF(INTRO!$E$44="Endemic", IF(AND($K68&gt;0,$K68&lt;5), IF($K68=4,"Unknown", IF($K68=1, $F68*0.33, IF($K68=2, $F68*0.5+$G68*0.2, SUM(F68:G68)))), 0),"Not required")</f>
        <v>25001</v>
      </c>
      <c r="P68" s="224">
        <v>0</v>
      </c>
      <c r="Q68" s="245">
        <v>0</v>
      </c>
      <c r="R68" s="245">
        <v>1</v>
      </c>
      <c r="S68" s="247">
        <v>1</v>
      </c>
      <c r="T68" s="50"/>
      <c r="U68" s="299" t="s">
        <v>1191</v>
      </c>
      <c r="V68" s="229"/>
      <c r="W68" s="274"/>
    </row>
    <row r="69" spans="1:27" s="12" customFormat="1" x14ac:dyDescent="0.2">
      <c r="A69" s="129" t="str">
        <f>IF(INTRO!$E$34&lt;&gt;0,INTRO!$E$34,"")</f>
        <v>Ethiopia</v>
      </c>
      <c r="B69" s="222" t="s">
        <v>267</v>
      </c>
      <c r="C69" s="223" t="s">
        <v>272</v>
      </c>
      <c r="D69" s="118">
        <v>148381</v>
      </c>
      <c r="E69" s="277">
        <v>20143</v>
      </c>
      <c r="F69" s="277">
        <v>43133</v>
      </c>
      <c r="G69" s="278">
        <v>85105</v>
      </c>
      <c r="H69" s="121">
        <v>0</v>
      </c>
      <c r="I69" s="244">
        <v>0</v>
      </c>
      <c r="J69" s="244">
        <v>1</v>
      </c>
      <c r="K69" s="246">
        <v>1</v>
      </c>
      <c r="L69" s="270">
        <f>IF(INTRO!$E$38="Endemic", IF($H69&gt;0, IF($H69=4,"Unknown", IF($H69=99,"Stopped", $D69)), 0),"Not required")</f>
        <v>0</v>
      </c>
      <c r="M69" s="271">
        <f>IF(INTRO!$E$40="Endemic", IF($I69&gt;0, IF($I69=4,"Unknown",IF($I69=99,"Stopped", $D69)), 0),"Not required")</f>
        <v>0</v>
      </c>
      <c r="N69" s="272">
        <f>IF(INTRO!$E$42="Endemic", IF(AND($J69&gt;1,$J69&lt;5), IF($J69=4, "Unknown", E69+F69), 0),"Not required")</f>
        <v>0</v>
      </c>
      <c r="O69" s="273">
        <f>IF(INTRO!$E$44="Endemic", IF(AND($K69&gt;0,$K69&lt;5), IF($K69=4,"Unknown", IF($K69=1, $F69*0.33, IF($K69=2, $F69*0.5+$G69*0.2, SUM(F69:G69)))), 0),"Not required")</f>
        <v>14233.890000000001</v>
      </c>
      <c r="P69" s="224">
        <v>0</v>
      </c>
      <c r="Q69" s="245">
        <v>0</v>
      </c>
      <c r="R69" s="245">
        <v>0</v>
      </c>
      <c r="S69" s="247">
        <v>0</v>
      </c>
      <c r="T69" s="50"/>
      <c r="U69" s="252" t="s">
        <v>1186</v>
      </c>
      <c r="V69" s="229"/>
      <c r="W69" s="274"/>
    </row>
    <row r="70" spans="1:27" x14ac:dyDescent="0.2">
      <c r="A70" s="129" t="str">
        <f>IF(INTRO!$E$34&lt;&gt;0,INTRO!$E$34,"")</f>
        <v>Ethiopia</v>
      </c>
      <c r="B70" s="222" t="s">
        <v>267</v>
      </c>
      <c r="C70" s="223" t="s">
        <v>273</v>
      </c>
      <c r="D70" s="118">
        <v>102798</v>
      </c>
      <c r="E70" s="277">
        <v>13955</v>
      </c>
      <c r="F70" s="277">
        <v>29882</v>
      </c>
      <c r="G70" s="278">
        <v>58961</v>
      </c>
      <c r="H70" s="121">
        <v>0</v>
      </c>
      <c r="I70" s="244">
        <v>0</v>
      </c>
      <c r="J70" s="244">
        <v>3</v>
      </c>
      <c r="K70" s="246">
        <v>0</v>
      </c>
      <c r="L70" s="270">
        <f>IF(INTRO!$E$38="Endemic", IF($H70&gt;0, IF($H70=4,"Unknown", IF($H70=99,"Stopped", $D70)), 0),"Not required")</f>
        <v>0</v>
      </c>
      <c r="M70" s="271">
        <f>IF(INTRO!$E$40="Endemic", IF($I70&gt;0, IF($I70=4,"Unknown",IF($I70=99,"Stopped", $D70)), 0),"Not required")</f>
        <v>0</v>
      </c>
      <c r="N70" s="272">
        <f>IF(INTRO!$E$42="Endemic", IF(AND($J70&gt;1,$J70&lt;5), IF($J70=4, "Unknown", E70+F70), 0),"Not required")</f>
        <v>43837</v>
      </c>
      <c r="O70" s="273">
        <f>IF(INTRO!$E$44="Endemic", IF(AND($K70&gt;0,$K70&lt;5), IF($K70=4,"Unknown", IF($K70=1, $F70*0.33, IF($K70=2, $F70*0.5+$G70*0.2, SUM(F70:G70)))), 0),"Not required")</f>
        <v>0</v>
      </c>
      <c r="P70" s="224">
        <v>0</v>
      </c>
      <c r="Q70" s="245">
        <v>0</v>
      </c>
      <c r="R70" s="245">
        <v>2</v>
      </c>
      <c r="S70" s="247">
        <v>0</v>
      </c>
      <c r="T70" s="50" t="s">
        <v>1188</v>
      </c>
      <c r="U70" s="252" t="s">
        <v>1188</v>
      </c>
      <c r="V70" s="229"/>
      <c r="W70" s="274"/>
      <c r="X70" s="12"/>
      <c r="Y70" s="12"/>
      <c r="Z70" s="12"/>
      <c r="AA70" s="12"/>
    </row>
    <row r="71" spans="1:27" x14ac:dyDescent="0.2">
      <c r="A71" s="129" t="str">
        <f>IF(INTRO!$E$34&lt;&gt;0,INTRO!$E$34,"")</f>
        <v>Ethiopia</v>
      </c>
      <c r="B71" s="222" t="s">
        <v>267</v>
      </c>
      <c r="C71" s="223" t="s">
        <v>274</v>
      </c>
      <c r="D71" s="118">
        <v>107129</v>
      </c>
      <c r="E71" s="277">
        <v>14543</v>
      </c>
      <c r="F71" s="277">
        <v>31141</v>
      </c>
      <c r="G71" s="278">
        <v>61445</v>
      </c>
      <c r="H71" s="121">
        <v>0</v>
      </c>
      <c r="I71" s="244">
        <v>0</v>
      </c>
      <c r="J71" s="244">
        <v>1</v>
      </c>
      <c r="K71" s="246">
        <v>0</v>
      </c>
      <c r="L71" s="270">
        <f>IF(INTRO!$E$38="Endemic", IF($H71&gt;0, IF($H71=4,"Unknown", IF($H71=99,"Stopped", $D71)), 0),"Not required")</f>
        <v>0</v>
      </c>
      <c r="M71" s="271">
        <f>IF(INTRO!$E$40="Endemic", IF($I71&gt;0, IF($I71=4,"Unknown",IF($I71=99,"Stopped", $D71)), 0),"Not required")</f>
        <v>0</v>
      </c>
      <c r="N71" s="272">
        <f>IF(INTRO!$E$42="Endemic", IF(AND($J71&gt;1,$J71&lt;5), IF($J71=4, "Unknown", E71+F71), 0),"Not required")</f>
        <v>0</v>
      </c>
      <c r="O71" s="273">
        <f>IF(INTRO!$E$44="Endemic", IF(AND($K71&gt;0,$K71&lt;5), IF($K71=4,"Unknown", IF($K71=1, $F71*0.33, IF($K71=2, $F71*0.5+$G71*0.2, SUM(F71:G71)))), 0),"Not required")</f>
        <v>0</v>
      </c>
      <c r="P71" s="224">
        <v>0</v>
      </c>
      <c r="Q71" s="245">
        <v>0</v>
      </c>
      <c r="R71" s="245">
        <v>0</v>
      </c>
      <c r="S71" s="247">
        <v>0</v>
      </c>
      <c r="T71" s="50"/>
      <c r="U71" s="252"/>
      <c r="V71" s="229"/>
      <c r="W71" s="274"/>
      <c r="X71" s="12"/>
    </row>
    <row r="72" spans="1:27" x14ac:dyDescent="0.2">
      <c r="A72" s="129" t="str">
        <f>IF(INTRO!$E$34&lt;&gt;0,INTRO!$E$34,"")</f>
        <v>Ethiopia</v>
      </c>
      <c r="B72" s="222" t="s">
        <v>267</v>
      </c>
      <c r="C72" s="223" t="s">
        <v>275</v>
      </c>
      <c r="D72" s="118">
        <v>123867</v>
      </c>
      <c r="E72" s="277">
        <v>16815</v>
      </c>
      <c r="F72" s="277">
        <v>36007</v>
      </c>
      <c r="G72" s="278">
        <v>71045</v>
      </c>
      <c r="H72" s="121">
        <v>0</v>
      </c>
      <c r="I72" s="244">
        <v>0</v>
      </c>
      <c r="J72" s="244">
        <v>2</v>
      </c>
      <c r="K72" s="246">
        <v>3</v>
      </c>
      <c r="L72" s="270">
        <f>IF(INTRO!$E$38="Endemic", IF($H72&gt;0, IF($H72=4,"Unknown", IF($H72=99,"Stopped", $D72)), 0),"Not required")</f>
        <v>0</v>
      </c>
      <c r="M72" s="271">
        <f>IF(INTRO!$E$40="Endemic", IF($I72&gt;0, IF($I72=4,"Unknown",IF($I72=99,"Stopped", $D72)), 0),"Not required")</f>
        <v>0</v>
      </c>
      <c r="N72" s="272">
        <f>IF(INTRO!$E$42="Endemic", IF(AND($J72&gt;1,$J72&lt;5), IF($J72=4, "Unknown", E72+F72), 0),"Not required")</f>
        <v>52822</v>
      </c>
      <c r="O72" s="273">
        <f>IF(INTRO!$E$44="Endemic", IF(AND($K72&gt;0,$K72&lt;5), IF($K72=4,"Unknown", IF($K72=1, $F72*0.33, IF($K72=2, $F72*0.5+$G72*0.2, SUM(F72:G72)))), 0),"Not required")</f>
        <v>107052</v>
      </c>
      <c r="P72" s="224">
        <v>0</v>
      </c>
      <c r="Q72" s="245">
        <v>0</v>
      </c>
      <c r="R72" s="245">
        <v>1</v>
      </c>
      <c r="S72" s="247">
        <v>1</v>
      </c>
      <c r="T72" s="50"/>
      <c r="U72" s="299" t="s">
        <v>1191</v>
      </c>
      <c r="V72" s="229"/>
      <c r="W72" s="274"/>
      <c r="X72" s="12"/>
    </row>
    <row r="73" spans="1:27" x14ac:dyDescent="0.2">
      <c r="A73" s="129" t="str">
        <f>IF(INTRO!$E$34&lt;&gt;0,INTRO!$E$34,"")</f>
        <v>Ethiopia</v>
      </c>
      <c r="B73" s="222" t="s">
        <v>267</v>
      </c>
      <c r="C73" s="223" t="s">
        <v>276</v>
      </c>
      <c r="D73" s="118">
        <v>208166</v>
      </c>
      <c r="E73" s="277">
        <v>28259</v>
      </c>
      <c r="F73" s="277">
        <v>60511</v>
      </c>
      <c r="G73" s="278">
        <v>119396</v>
      </c>
      <c r="H73" s="121">
        <v>0</v>
      </c>
      <c r="I73" s="244">
        <v>0</v>
      </c>
      <c r="J73" s="244">
        <v>1</v>
      </c>
      <c r="K73" s="246">
        <v>0</v>
      </c>
      <c r="L73" s="270">
        <f>IF(INTRO!$E$38="Endemic", IF($H73&gt;0, IF($H73=4,"Unknown", IF($H73=99,"Stopped", $D73)), 0),"Not required")</f>
        <v>0</v>
      </c>
      <c r="M73" s="271">
        <f>IF(INTRO!$E$40="Endemic", IF($I73&gt;0, IF($I73=4,"Unknown",IF($I73=99,"Stopped", $D73)), 0),"Not required")</f>
        <v>0</v>
      </c>
      <c r="N73" s="272">
        <f>IF(INTRO!$E$42="Endemic", IF(AND($J73&gt;1,$J73&lt;5), IF($J73=4, "Unknown", E73+F73), 0),"Not required")</f>
        <v>0</v>
      </c>
      <c r="O73" s="273">
        <f>IF(INTRO!$E$44="Endemic", IF(AND($K73&gt;0,$K73&lt;5), IF($K73=4,"Unknown", IF($K73=1, $F73*0.33, IF($K73=2, $F73*0.5+$G73*0.2, SUM(F73:G73)))), 0),"Not required")</f>
        <v>0</v>
      </c>
      <c r="P73" s="224">
        <v>0</v>
      </c>
      <c r="Q73" s="245">
        <v>0</v>
      </c>
      <c r="R73" s="245">
        <v>0</v>
      </c>
      <c r="S73" s="247">
        <v>0</v>
      </c>
      <c r="T73" s="50"/>
      <c r="U73" s="252"/>
      <c r="V73" s="229"/>
      <c r="W73" s="274"/>
      <c r="X73" s="12"/>
    </row>
    <row r="74" spans="1:27" x14ac:dyDescent="0.2">
      <c r="A74" s="129" t="str">
        <f>IF(INTRO!$E$34&lt;&gt;0,INTRO!$E$34,"")</f>
        <v>Ethiopia</v>
      </c>
      <c r="B74" s="222" t="s">
        <v>267</v>
      </c>
      <c r="C74" s="223" t="s">
        <v>277</v>
      </c>
      <c r="D74" s="118">
        <v>162369</v>
      </c>
      <c r="E74" s="277">
        <v>22042</v>
      </c>
      <c r="F74" s="277">
        <v>47199</v>
      </c>
      <c r="G74" s="278">
        <v>93128</v>
      </c>
      <c r="H74" s="121">
        <v>0</v>
      </c>
      <c r="I74" s="244">
        <v>0</v>
      </c>
      <c r="J74" s="244">
        <v>2</v>
      </c>
      <c r="K74" s="246">
        <v>1</v>
      </c>
      <c r="L74" s="270">
        <f>IF(INTRO!$E$38="Endemic", IF($H74&gt;0, IF($H74=4,"Unknown", IF($H74=99,"Stopped", $D74)), 0),"Not required")</f>
        <v>0</v>
      </c>
      <c r="M74" s="271">
        <f>IF(INTRO!$E$40="Endemic", IF($I74&gt;0, IF($I74=4,"Unknown",IF($I74=99,"Stopped", $D74)), 0),"Not required")</f>
        <v>0</v>
      </c>
      <c r="N74" s="272">
        <f>IF(INTRO!$E$42="Endemic", IF(AND($J74&gt;1,$J74&lt;5), IF($J74=4, "Unknown", E74+F74), 0),"Not required")</f>
        <v>69241</v>
      </c>
      <c r="O74" s="273">
        <f>IF(INTRO!$E$44="Endemic", IF(AND($K74&gt;0,$K74&lt;5), IF($K74=4,"Unknown", IF($K74=1, $F74*0.33, IF($K74=2, $F74*0.5+$G74*0.2, SUM(F74:G74)))), 0),"Not required")</f>
        <v>15575.67</v>
      </c>
      <c r="P74" s="224">
        <v>0</v>
      </c>
      <c r="Q74" s="245">
        <v>0</v>
      </c>
      <c r="R74" s="245">
        <v>0</v>
      </c>
      <c r="S74" s="247">
        <v>0</v>
      </c>
      <c r="T74" s="50"/>
      <c r="U74" s="252"/>
      <c r="V74" s="229"/>
      <c r="W74" s="274"/>
      <c r="X74" s="12"/>
    </row>
    <row r="75" spans="1:27" x14ac:dyDescent="0.2">
      <c r="A75" s="129" t="str">
        <f>IF(INTRO!$E$34&lt;&gt;0,INTRO!$E$34,"")</f>
        <v>Ethiopia</v>
      </c>
      <c r="B75" s="222" t="s">
        <v>267</v>
      </c>
      <c r="C75" s="223" t="s">
        <v>278</v>
      </c>
      <c r="D75" s="118">
        <v>198241</v>
      </c>
      <c r="E75" s="277">
        <v>26912</v>
      </c>
      <c r="F75" s="277">
        <v>57626</v>
      </c>
      <c r="G75" s="278">
        <v>113703</v>
      </c>
      <c r="H75" s="121">
        <v>0</v>
      </c>
      <c r="I75" s="244">
        <v>0</v>
      </c>
      <c r="J75" s="244">
        <v>1</v>
      </c>
      <c r="K75" s="246">
        <v>0</v>
      </c>
      <c r="L75" s="270">
        <f>IF(INTRO!$E$38="Endemic", IF($H75&gt;0, IF($H75=4,"Unknown", IF($H75=99,"Stopped", $D75)), 0),"Not required")</f>
        <v>0</v>
      </c>
      <c r="M75" s="271">
        <f>IF(INTRO!$E$40="Endemic", IF($I75&gt;0, IF($I75=4,"Unknown",IF($I75=99,"Stopped", $D75)), 0),"Not required")</f>
        <v>0</v>
      </c>
      <c r="N75" s="272">
        <f>IF(INTRO!$E$42="Endemic", IF(AND($J75&gt;1,$J75&lt;5), IF($J75=4, "Unknown", E75+F75), 0),"Not required")</f>
        <v>0</v>
      </c>
      <c r="O75" s="273">
        <f>IF(INTRO!$E$44="Endemic", IF(AND($K75&gt;0,$K75&lt;5), IF($K75=4,"Unknown", IF($K75=1, $F75*0.33, IF($K75=2, $F75*0.5+$G75*0.2, SUM(F75:G75)))), 0),"Not required")</f>
        <v>0</v>
      </c>
      <c r="P75" s="224">
        <v>0</v>
      </c>
      <c r="Q75" s="245">
        <v>0</v>
      </c>
      <c r="R75" s="245">
        <v>0</v>
      </c>
      <c r="S75" s="247">
        <v>0</v>
      </c>
      <c r="T75" s="50"/>
      <c r="U75" s="252"/>
      <c r="V75" s="229"/>
      <c r="W75" s="274"/>
      <c r="X75" s="12"/>
    </row>
    <row r="76" spans="1:27" x14ac:dyDescent="0.2">
      <c r="A76" s="129" t="str">
        <f>IF(INTRO!$E$34&lt;&gt;0,INTRO!$E$34,"")</f>
        <v>Ethiopia</v>
      </c>
      <c r="B76" s="222" t="s">
        <v>267</v>
      </c>
      <c r="C76" s="223" t="s">
        <v>279</v>
      </c>
      <c r="D76" s="118">
        <v>200504</v>
      </c>
      <c r="E76" s="277">
        <v>27219</v>
      </c>
      <c r="F76" s="277">
        <v>58284</v>
      </c>
      <c r="G76" s="278">
        <v>115001</v>
      </c>
      <c r="H76" s="121">
        <v>0</v>
      </c>
      <c r="I76" s="244">
        <v>0</v>
      </c>
      <c r="J76" s="244">
        <v>3</v>
      </c>
      <c r="K76" s="246">
        <v>0</v>
      </c>
      <c r="L76" s="270">
        <f>IF(INTRO!$E$38="Endemic", IF($H76&gt;0, IF($H76=4,"Unknown", IF($H76=99,"Stopped", $D76)), 0),"Not required")</f>
        <v>0</v>
      </c>
      <c r="M76" s="271">
        <f>IF(INTRO!$E$40="Endemic", IF($I76&gt;0, IF($I76=4,"Unknown",IF($I76=99,"Stopped", $D76)), 0),"Not required")</f>
        <v>0</v>
      </c>
      <c r="N76" s="272">
        <f>IF(INTRO!$E$42="Endemic", IF(AND($J76&gt;1,$J76&lt;5), IF($J76=4, "Unknown", E76+F76), 0),"Not required")</f>
        <v>85503</v>
      </c>
      <c r="O76" s="273">
        <f>IF(INTRO!$E$44="Endemic", IF(AND($K76&gt;0,$K76&lt;5), IF($K76=4,"Unknown", IF($K76=1, $F76*0.33, IF($K76=2, $F76*0.5+$G76*0.2, SUM(F76:G76)))), 0),"Not required")</f>
        <v>0</v>
      </c>
      <c r="P76" s="224">
        <v>0</v>
      </c>
      <c r="Q76" s="245">
        <v>0</v>
      </c>
      <c r="R76" s="245">
        <v>2</v>
      </c>
      <c r="S76" s="247">
        <v>0</v>
      </c>
      <c r="T76" s="50" t="s">
        <v>1188</v>
      </c>
      <c r="U76" s="252" t="s">
        <v>1188</v>
      </c>
      <c r="V76" s="229"/>
      <c r="W76" s="274"/>
      <c r="X76" s="12"/>
    </row>
    <row r="77" spans="1:27" x14ac:dyDescent="0.2">
      <c r="A77" s="129" t="str">
        <f>IF(INTRO!$E$34&lt;&gt;0,INTRO!$E$34,"")</f>
        <v>Ethiopia</v>
      </c>
      <c r="B77" s="222" t="s">
        <v>267</v>
      </c>
      <c r="C77" s="223" t="s">
        <v>280</v>
      </c>
      <c r="D77" s="118">
        <v>159574</v>
      </c>
      <c r="E77" s="277">
        <v>21663</v>
      </c>
      <c r="F77" s="277">
        <v>46386</v>
      </c>
      <c r="G77" s="278">
        <v>91525</v>
      </c>
      <c r="H77" s="121">
        <v>0</v>
      </c>
      <c r="I77" s="244">
        <v>4</v>
      </c>
      <c r="J77" s="244">
        <v>2</v>
      </c>
      <c r="K77" s="246">
        <v>0</v>
      </c>
      <c r="L77" s="270">
        <f>IF(INTRO!$E$38="Endemic", IF($H77&gt;0, IF($H77=4,"Unknown", IF($H77=99,"Stopped", $D77)), 0),"Not required")</f>
        <v>0</v>
      </c>
      <c r="M77" s="271" t="str">
        <f>IF(INTRO!$E$40="Endemic", IF($I77&gt;0, IF($I77=4,"Unknown",IF($I77=99,"Stopped", $D77)), 0),"Not required")</f>
        <v>Unknown</v>
      </c>
      <c r="N77" s="272">
        <f>IF(INTRO!$E$42="Endemic", IF(AND($J77&gt;1,$J77&lt;5), IF($J77=4, "Unknown", E77+F77), 0),"Not required")</f>
        <v>68049</v>
      </c>
      <c r="O77" s="273">
        <f>IF(INTRO!$E$44="Endemic", IF(AND($K77&gt;0,$K77&lt;5), IF($K77=4,"Unknown", IF($K77=1, $F77*0.33, IF($K77=2, $F77*0.5+$G77*0.2, SUM(F77:G77)))), 0),"Not required")</f>
        <v>0</v>
      </c>
      <c r="P77" s="224">
        <v>0</v>
      </c>
      <c r="Q77" s="245">
        <v>0</v>
      </c>
      <c r="R77" s="245">
        <v>0</v>
      </c>
      <c r="S77" s="247">
        <v>0</v>
      </c>
      <c r="T77" s="50"/>
      <c r="U77" s="252"/>
      <c r="V77" s="229"/>
      <c r="W77" s="274"/>
      <c r="X77" s="12"/>
    </row>
    <row r="78" spans="1:27" x14ac:dyDescent="0.2">
      <c r="A78" s="129" t="str">
        <f>IF(INTRO!$E$34&lt;&gt;0,INTRO!$E$34,"")</f>
        <v>Ethiopia</v>
      </c>
      <c r="B78" s="222" t="s">
        <v>267</v>
      </c>
      <c r="C78" s="223" t="s">
        <v>281</v>
      </c>
      <c r="D78" s="118">
        <v>157937</v>
      </c>
      <c r="E78" s="277">
        <v>21440</v>
      </c>
      <c r="F78" s="277">
        <v>45910</v>
      </c>
      <c r="G78" s="278">
        <v>90586</v>
      </c>
      <c r="H78" s="121">
        <v>0</v>
      </c>
      <c r="I78" s="244">
        <v>0</v>
      </c>
      <c r="J78" s="244">
        <v>3</v>
      </c>
      <c r="K78" s="246">
        <v>2</v>
      </c>
      <c r="L78" s="270">
        <f>IF(INTRO!$E$38="Endemic", IF($H78&gt;0, IF($H78=4,"Unknown", IF($H78=99,"Stopped", $D78)), 0),"Not required")</f>
        <v>0</v>
      </c>
      <c r="M78" s="271">
        <f>IF(INTRO!$E$40="Endemic", IF($I78&gt;0, IF($I78=4,"Unknown",IF($I78=99,"Stopped", $D78)), 0),"Not required")</f>
        <v>0</v>
      </c>
      <c r="N78" s="272">
        <f>IF(INTRO!$E$42="Endemic", IF(AND($J78&gt;1,$J78&lt;5), IF($J78=4, "Unknown", E78+F78), 0),"Not required")</f>
        <v>67350</v>
      </c>
      <c r="O78" s="273">
        <f>IF(INTRO!$E$44="Endemic", IF(AND($K78&gt;0,$K78&lt;5), IF($K78=4,"Unknown", IF($K78=1, $F78*0.33, IF($K78=2, $F78*0.5+$G78*0.2, SUM(F78:G78)))), 0),"Not required")</f>
        <v>41072.199999999997</v>
      </c>
      <c r="P78" s="224">
        <v>0</v>
      </c>
      <c r="Q78" s="245">
        <v>0</v>
      </c>
      <c r="R78" s="245">
        <v>2</v>
      </c>
      <c r="S78" s="247">
        <v>1</v>
      </c>
      <c r="T78" s="50" t="s">
        <v>1188</v>
      </c>
      <c r="U78" s="299" t="s">
        <v>1191</v>
      </c>
      <c r="V78" s="229"/>
      <c r="W78" s="274"/>
      <c r="X78" s="12"/>
    </row>
    <row r="79" spans="1:27" x14ac:dyDescent="0.2">
      <c r="A79" s="129" t="str">
        <f>IF(INTRO!$E$34&lt;&gt;0,INTRO!$E$34,"")</f>
        <v>Ethiopia</v>
      </c>
      <c r="B79" s="222" t="s">
        <v>267</v>
      </c>
      <c r="C79" s="223" t="s">
        <v>282</v>
      </c>
      <c r="D79" s="118">
        <v>141167</v>
      </c>
      <c r="E79" s="277">
        <v>19164</v>
      </c>
      <c r="F79" s="277">
        <v>41036</v>
      </c>
      <c r="G79" s="278">
        <v>80968</v>
      </c>
      <c r="H79" s="121">
        <v>0</v>
      </c>
      <c r="I79" s="244">
        <v>4</v>
      </c>
      <c r="J79" s="244">
        <v>2</v>
      </c>
      <c r="K79" s="246">
        <v>0</v>
      </c>
      <c r="L79" s="270">
        <f>IF(INTRO!$E$38="Endemic", IF($H79&gt;0, IF($H79=4,"Unknown", IF($H79=99,"Stopped", $D79)), 0),"Not required")</f>
        <v>0</v>
      </c>
      <c r="M79" s="271" t="str">
        <f>IF(INTRO!$E$40="Endemic", IF($I79&gt;0, IF($I79=4,"Unknown",IF($I79=99,"Stopped", $D79)), 0),"Not required")</f>
        <v>Unknown</v>
      </c>
      <c r="N79" s="272">
        <f>IF(INTRO!$E$42="Endemic", IF(AND($J79&gt;1,$J79&lt;5), IF($J79=4, "Unknown", E79+F79), 0),"Not required")</f>
        <v>60200</v>
      </c>
      <c r="O79" s="273">
        <f>IF(INTRO!$E$44="Endemic", IF(AND($K79&gt;0,$K79&lt;5), IF($K79=4,"Unknown", IF($K79=1, $F79*0.33, IF($K79=2, $F79*0.5+$G79*0.2, SUM(F79:G79)))), 0),"Not required")</f>
        <v>0</v>
      </c>
      <c r="P79" s="224">
        <v>0</v>
      </c>
      <c r="Q79" s="245">
        <v>0</v>
      </c>
      <c r="R79" s="245">
        <v>0</v>
      </c>
      <c r="S79" s="247">
        <v>0</v>
      </c>
      <c r="T79" s="50"/>
      <c r="U79" s="252"/>
      <c r="V79" s="229"/>
      <c r="W79" s="274"/>
      <c r="X79" s="12"/>
    </row>
    <row r="80" spans="1:27" x14ac:dyDescent="0.2">
      <c r="A80" s="129" t="str">
        <f>IF(INTRO!$E$34&lt;&gt;0,INTRO!$E$34,"")</f>
        <v>Ethiopia</v>
      </c>
      <c r="B80" s="222" t="s">
        <v>267</v>
      </c>
      <c r="C80" s="223" t="s">
        <v>283</v>
      </c>
      <c r="D80" s="118">
        <v>40286</v>
      </c>
      <c r="E80" s="277">
        <v>5469</v>
      </c>
      <c r="F80" s="277">
        <v>11711</v>
      </c>
      <c r="G80" s="278">
        <v>23106</v>
      </c>
      <c r="H80" s="121">
        <v>0</v>
      </c>
      <c r="I80" s="244">
        <v>0</v>
      </c>
      <c r="J80" s="244">
        <v>2</v>
      </c>
      <c r="K80" s="246">
        <v>2</v>
      </c>
      <c r="L80" s="270">
        <f>IF(INTRO!$E$38="Endemic", IF($H80&gt;0, IF($H80=4,"Unknown", IF($H80=99,"Stopped", $D80)), 0),"Not required")</f>
        <v>0</v>
      </c>
      <c r="M80" s="271">
        <f>IF(INTRO!$E$40="Endemic", IF($I80&gt;0, IF($I80=4,"Unknown",IF($I80=99,"Stopped", $D80)), 0),"Not required")</f>
        <v>0</v>
      </c>
      <c r="N80" s="272">
        <f>IF(INTRO!$E$42="Endemic", IF(AND($J80&gt;1,$J80&lt;5), IF($J80=4, "Unknown", E80+F80), 0),"Not required")</f>
        <v>17180</v>
      </c>
      <c r="O80" s="273">
        <f>IF(INTRO!$E$44="Endemic", IF(AND($K80&gt;0,$K80&lt;5), IF($K80=4,"Unknown", IF($K80=1, $F80*0.33, IF($K80=2, $F80*0.5+$G80*0.2, SUM(F80:G80)))), 0),"Not required")</f>
        <v>10476.700000000001</v>
      </c>
      <c r="P80" s="224">
        <v>0</v>
      </c>
      <c r="Q80" s="245">
        <v>0</v>
      </c>
      <c r="R80" s="245">
        <v>1</v>
      </c>
      <c r="S80" s="247">
        <v>1</v>
      </c>
      <c r="T80" s="50"/>
      <c r="U80" s="299" t="s">
        <v>1191</v>
      </c>
      <c r="V80" s="229"/>
      <c r="W80" s="274"/>
      <c r="X80" s="12"/>
    </row>
    <row r="81" spans="1:25" x14ac:dyDescent="0.2">
      <c r="A81" s="129" t="str">
        <f>IF(INTRO!$E$34&lt;&gt;0,INTRO!$E$34,"")</f>
        <v>Ethiopia</v>
      </c>
      <c r="B81" s="222" t="s">
        <v>267</v>
      </c>
      <c r="C81" s="223" t="s">
        <v>284</v>
      </c>
      <c r="D81" s="118">
        <v>111059</v>
      </c>
      <c r="E81" s="277">
        <v>15077</v>
      </c>
      <c r="F81" s="277">
        <v>32284</v>
      </c>
      <c r="G81" s="278">
        <v>63699</v>
      </c>
      <c r="H81" s="121">
        <v>0</v>
      </c>
      <c r="I81" s="244">
        <v>0</v>
      </c>
      <c r="J81" s="244">
        <v>0</v>
      </c>
      <c r="K81" s="246">
        <v>0</v>
      </c>
      <c r="L81" s="270">
        <f>IF(INTRO!$E$38="Endemic", IF($H81&gt;0, IF($H81=4,"Unknown", IF($H81=99,"Stopped", $D81)), 0),"Not required")</f>
        <v>0</v>
      </c>
      <c r="M81" s="271">
        <f>IF(INTRO!$E$40="Endemic", IF($I81&gt;0, IF($I81=4,"Unknown",IF($I81=99,"Stopped", $D81)), 0),"Not required")</f>
        <v>0</v>
      </c>
      <c r="N81" s="272">
        <f>IF(INTRO!$E$42="Endemic", IF(AND($J81&gt;1,$J81&lt;5), IF($J81=4, "Unknown", E81+F81), 0),"Not required")</f>
        <v>0</v>
      </c>
      <c r="O81" s="273">
        <f>IF(INTRO!$E$44="Endemic", IF(AND($K81&gt;0,$K81&lt;5), IF($K81=4,"Unknown", IF($K81=1, $F81*0.33, IF($K81=2, $F81*0.5+$G81*0.2, SUM(F81:G81)))), 0),"Not required")</f>
        <v>0</v>
      </c>
      <c r="P81" s="224">
        <v>0</v>
      </c>
      <c r="Q81" s="245">
        <v>0</v>
      </c>
      <c r="R81" s="245">
        <v>0</v>
      </c>
      <c r="S81" s="247">
        <v>0</v>
      </c>
      <c r="T81" s="50"/>
      <c r="U81" s="252"/>
      <c r="V81" s="229"/>
      <c r="W81" s="274"/>
      <c r="X81" s="12"/>
    </row>
    <row r="82" spans="1:25" x14ac:dyDescent="0.2">
      <c r="A82" s="129" t="str">
        <f>IF(INTRO!$E$34&lt;&gt;0,INTRO!$E$34,"")</f>
        <v>Ethiopia</v>
      </c>
      <c r="B82" s="222" t="s">
        <v>267</v>
      </c>
      <c r="C82" s="223" t="s">
        <v>285</v>
      </c>
      <c r="D82" s="118">
        <v>132429</v>
      </c>
      <c r="E82" s="277">
        <v>17978</v>
      </c>
      <c r="F82" s="277">
        <v>38496</v>
      </c>
      <c r="G82" s="278">
        <v>75956</v>
      </c>
      <c r="H82" s="121">
        <v>0</v>
      </c>
      <c r="I82" s="244">
        <v>0</v>
      </c>
      <c r="J82" s="244">
        <v>2</v>
      </c>
      <c r="K82" s="246">
        <v>2</v>
      </c>
      <c r="L82" s="270">
        <f>IF(INTRO!$E$38="Endemic", IF($H82&gt;0, IF($H82=4,"Unknown", IF($H82=99,"Stopped", $D82)), 0),"Not required")</f>
        <v>0</v>
      </c>
      <c r="M82" s="271">
        <f>IF(INTRO!$E$40="Endemic", IF($I82&gt;0, IF($I82=4,"Unknown",IF($I82=99,"Stopped", $D82)), 0),"Not required")</f>
        <v>0</v>
      </c>
      <c r="N82" s="272">
        <f>IF(INTRO!$E$42="Endemic", IF(AND($J82&gt;1,$J82&lt;5), IF($J82=4, "Unknown", E82+F82), 0),"Not required")</f>
        <v>56474</v>
      </c>
      <c r="O82" s="273">
        <f>IF(INTRO!$E$44="Endemic", IF(AND($K82&gt;0,$K82&lt;5), IF($K82=4,"Unknown", IF($K82=1, $F82*0.33, IF($K82=2, $F82*0.5+$G82*0.2, SUM(F82:G82)))), 0),"Not required")</f>
        <v>34439.199999999997</v>
      </c>
      <c r="P82" s="224">
        <v>0</v>
      </c>
      <c r="Q82" s="245">
        <v>0</v>
      </c>
      <c r="R82" s="245">
        <v>1</v>
      </c>
      <c r="S82" s="247">
        <v>1</v>
      </c>
      <c r="T82" s="50"/>
      <c r="U82" s="299" t="s">
        <v>1191</v>
      </c>
      <c r="V82" s="229"/>
      <c r="W82" s="274"/>
      <c r="X82" s="12"/>
    </row>
    <row r="83" spans="1:25" x14ac:dyDescent="0.2">
      <c r="A83" s="129" t="str">
        <f>IF(INTRO!$E$34&lt;&gt;0,INTRO!$E$34,"")</f>
        <v>Ethiopia</v>
      </c>
      <c r="B83" s="222" t="s">
        <v>267</v>
      </c>
      <c r="C83" s="223" t="s">
        <v>286</v>
      </c>
      <c r="D83" s="118">
        <v>118925</v>
      </c>
      <c r="E83" s="277">
        <v>16144</v>
      </c>
      <c r="F83" s="277">
        <v>34570</v>
      </c>
      <c r="G83" s="278">
        <v>68211</v>
      </c>
      <c r="H83" s="121">
        <v>0</v>
      </c>
      <c r="I83" s="244">
        <v>0</v>
      </c>
      <c r="J83" s="244">
        <v>2</v>
      </c>
      <c r="K83" s="246">
        <v>0</v>
      </c>
      <c r="L83" s="270">
        <f>IF(INTRO!$E$38="Endemic", IF($H83&gt;0, IF($H83=4,"Unknown", IF($H83=99,"Stopped", $D83)), 0),"Not required")</f>
        <v>0</v>
      </c>
      <c r="M83" s="271">
        <f>IF(INTRO!$E$40="Endemic", IF($I83&gt;0, IF($I83=4,"Unknown",IF($I83=99,"Stopped", $D83)), 0),"Not required")</f>
        <v>0</v>
      </c>
      <c r="N83" s="272">
        <f>IF(INTRO!$E$42="Endemic", IF(AND($J83&gt;1,$J83&lt;5), IF($J83=4, "Unknown", E83+F83), 0),"Not required")</f>
        <v>50714</v>
      </c>
      <c r="O83" s="273">
        <f>IF(INTRO!$E$44="Endemic", IF(AND($K83&gt;0,$K83&lt;5), IF($K83=4,"Unknown", IF($K83=1, $F83*0.33, IF($K83=2, $F83*0.5+$G83*0.2, SUM(F83:G83)))), 0),"Not required")</f>
        <v>0</v>
      </c>
      <c r="P83" s="224">
        <v>0</v>
      </c>
      <c r="Q83" s="245">
        <v>0</v>
      </c>
      <c r="R83" s="245">
        <v>0</v>
      </c>
      <c r="S83" s="247">
        <v>0</v>
      </c>
      <c r="T83" s="50"/>
      <c r="U83" s="252"/>
      <c r="V83" s="229"/>
      <c r="W83" s="274"/>
      <c r="X83" s="12"/>
    </row>
    <row r="84" spans="1:25" x14ac:dyDescent="0.2">
      <c r="A84" s="129" t="str">
        <f>IF(INTRO!$E$34&lt;&gt;0,INTRO!$E$34,"")</f>
        <v>Ethiopia</v>
      </c>
      <c r="B84" s="222" t="s">
        <v>287</v>
      </c>
      <c r="C84" s="223" t="s">
        <v>288</v>
      </c>
      <c r="D84" s="118">
        <v>116599</v>
      </c>
      <c r="E84" s="277">
        <v>15829</v>
      </c>
      <c r="F84" s="277">
        <v>33894</v>
      </c>
      <c r="G84" s="278">
        <v>66876</v>
      </c>
      <c r="H84" s="121">
        <v>0</v>
      </c>
      <c r="I84" s="244">
        <v>0</v>
      </c>
      <c r="J84" s="244">
        <v>3</v>
      </c>
      <c r="K84" s="246">
        <v>1</v>
      </c>
      <c r="L84" s="270">
        <f>IF(INTRO!$E$38="Endemic", IF($H84&gt;0, IF($H84=4,"Unknown", IF($H84=99,"Stopped", $D84)), 0),"Not required")</f>
        <v>0</v>
      </c>
      <c r="M84" s="271">
        <f>IF(INTRO!$E$40="Endemic", IF($I84&gt;0, IF($I84=4,"Unknown",IF($I84=99,"Stopped", $D84)), 0),"Not required")</f>
        <v>0</v>
      </c>
      <c r="N84" s="272">
        <f>IF(INTRO!$E$42="Endemic", IF(AND($J84&gt;1,$J84&lt;5), IF($J84=4, "Unknown", E84+F84), 0),"Not required")</f>
        <v>49723</v>
      </c>
      <c r="O84" s="273">
        <f>IF(INTRO!$E$44="Endemic", IF(AND($K84&gt;0,$K84&lt;5), IF($K84=4,"Unknown", IF($K84=1, $F84*0.33, IF($K84=2, $F84*0.5+$G84*0.2, SUM(F84:G84)))), 0),"Not required")</f>
        <v>11185.02</v>
      </c>
      <c r="P84" s="224">
        <v>0</v>
      </c>
      <c r="Q84" s="245">
        <v>0</v>
      </c>
      <c r="R84" s="245">
        <v>2</v>
      </c>
      <c r="S84" s="247">
        <v>0</v>
      </c>
      <c r="T84" s="50" t="s">
        <v>1188</v>
      </c>
      <c r="U84" s="252" t="s">
        <v>1188</v>
      </c>
      <c r="V84" s="229"/>
      <c r="W84" s="274"/>
      <c r="X84" s="12"/>
    </row>
    <row r="85" spans="1:25" x14ac:dyDescent="0.2">
      <c r="A85" s="129" t="str">
        <f>IF(INTRO!$E$34&lt;&gt;0,INTRO!$E$34,"")</f>
        <v>Ethiopia</v>
      </c>
      <c r="B85" s="222" t="s">
        <v>287</v>
      </c>
      <c r="C85" s="223" t="s">
        <v>289</v>
      </c>
      <c r="D85" s="118">
        <v>227004</v>
      </c>
      <c r="E85" s="277">
        <v>30816</v>
      </c>
      <c r="F85" s="277">
        <v>65987</v>
      </c>
      <c r="G85" s="278">
        <v>130200</v>
      </c>
      <c r="H85" s="121">
        <v>0</v>
      </c>
      <c r="I85" s="244">
        <v>1</v>
      </c>
      <c r="J85" s="244">
        <v>2</v>
      </c>
      <c r="K85" s="246">
        <v>1</v>
      </c>
      <c r="L85" s="270">
        <f>IF(INTRO!$E$38="Endemic", IF($H85&gt;0, IF($H85=4,"Unknown", IF($H85=99,"Stopped", $D85)), 0),"Not required")</f>
        <v>0</v>
      </c>
      <c r="M85" s="271">
        <f>IF(INTRO!$E$40="Endemic", IF($I85&gt;0, IF($I85=4,"Unknown",IF($I85=99,"Stopped", $D85)), 0),"Not required")</f>
        <v>227004</v>
      </c>
      <c r="N85" s="272">
        <f>IF(INTRO!$E$42="Endemic", IF(AND($J85&gt;1,$J85&lt;5), IF($J85=4, "Unknown", E85+F85), 0),"Not required")</f>
        <v>96803</v>
      </c>
      <c r="O85" s="273">
        <f>IF(INTRO!$E$44="Endemic", IF(AND($K85&gt;0,$K85&lt;5), IF($K85=4,"Unknown", IF($K85=1, $F85*0.33, IF($K85=2, $F85*0.5+$G85*0.2, SUM(F85:G85)))), 0),"Not required")</f>
        <v>21775.710000000003</v>
      </c>
      <c r="P85" s="224">
        <v>0</v>
      </c>
      <c r="Q85" s="245">
        <v>1</v>
      </c>
      <c r="R85" s="245">
        <v>0</v>
      </c>
      <c r="S85" s="247">
        <v>0</v>
      </c>
      <c r="T85" s="50" t="s">
        <v>1183</v>
      </c>
      <c r="U85" s="252"/>
      <c r="V85" s="229"/>
      <c r="W85" s="274"/>
      <c r="X85" s="12"/>
    </row>
    <row r="86" spans="1:25" x14ac:dyDescent="0.2">
      <c r="A86" s="129" t="str">
        <f>IF(INTRO!$E$34&lt;&gt;0,INTRO!$E$34,"")</f>
        <v>Ethiopia</v>
      </c>
      <c r="B86" s="222" t="s">
        <v>287</v>
      </c>
      <c r="C86" s="223" t="s">
        <v>290</v>
      </c>
      <c r="D86" s="118">
        <v>90851</v>
      </c>
      <c r="E86" s="277">
        <v>12333</v>
      </c>
      <c r="F86" s="277">
        <v>26409</v>
      </c>
      <c r="G86" s="278">
        <v>52108</v>
      </c>
      <c r="H86" s="121">
        <v>0</v>
      </c>
      <c r="I86" s="244">
        <v>0</v>
      </c>
      <c r="J86" s="244">
        <v>3</v>
      </c>
      <c r="K86" s="246">
        <v>3</v>
      </c>
      <c r="L86" s="270">
        <f>IF(INTRO!$E$38="Endemic", IF($H86&gt;0, IF($H86=4,"Unknown", IF($H86=99,"Stopped", $D86)), 0),"Not required")</f>
        <v>0</v>
      </c>
      <c r="M86" s="271">
        <f>IF(INTRO!$E$40="Endemic", IF($I86&gt;0, IF($I86=4,"Unknown",IF($I86=99,"Stopped", $D86)), 0),"Not required")</f>
        <v>0</v>
      </c>
      <c r="N86" s="272">
        <f>IF(INTRO!$E$42="Endemic", IF(AND($J86&gt;1,$J86&lt;5), IF($J86=4, "Unknown", E86+F86), 0),"Not required")</f>
        <v>38742</v>
      </c>
      <c r="O86" s="273">
        <f>IF(INTRO!$E$44="Endemic", IF(AND($K86&gt;0,$K86&lt;5), IF($K86=4,"Unknown", IF($K86=1, $F86*0.33, IF($K86=2, $F86*0.5+$G86*0.2, SUM(F86:G86)))), 0),"Not required")</f>
        <v>78517</v>
      </c>
      <c r="P86" s="224">
        <v>0</v>
      </c>
      <c r="Q86" s="245">
        <v>0</v>
      </c>
      <c r="R86" s="245">
        <v>2</v>
      </c>
      <c r="S86" s="247">
        <v>1</v>
      </c>
      <c r="T86" s="50"/>
      <c r="U86" s="299" t="s">
        <v>1191</v>
      </c>
      <c r="V86" s="229"/>
      <c r="W86" s="274"/>
      <c r="X86" s="12"/>
    </row>
    <row r="87" spans="1:25" x14ac:dyDescent="0.2">
      <c r="A87" s="129" t="str">
        <f>IF(INTRO!$E$34&lt;&gt;0,INTRO!$E$34,"")</f>
        <v>Ethiopia</v>
      </c>
      <c r="B87" s="222" t="s">
        <v>287</v>
      </c>
      <c r="C87" s="223" t="s">
        <v>291</v>
      </c>
      <c r="D87" s="118">
        <v>261443</v>
      </c>
      <c r="E87" s="277">
        <v>35491</v>
      </c>
      <c r="F87" s="277">
        <v>75998</v>
      </c>
      <c r="G87" s="278">
        <v>149953</v>
      </c>
      <c r="H87" s="121">
        <v>0</v>
      </c>
      <c r="I87" s="244">
        <v>1</v>
      </c>
      <c r="J87" s="244">
        <v>3</v>
      </c>
      <c r="K87" s="246">
        <v>2</v>
      </c>
      <c r="L87" s="270">
        <f>IF(INTRO!$E$38="Endemic", IF($H87&gt;0, IF($H87=4,"Unknown", IF($H87=99,"Stopped", $D87)), 0),"Not required")</f>
        <v>0</v>
      </c>
      <c r="M87" s="271">
        <f>IF(INTRO!$E$40="Endemic", IF($I87&gt;0, IF($I87=4,"Unknown",IF($I87=99,"Stopped", $D87)), 0),"Not required")</f>
        <v>261443</v>
      </c>
      <c r="N87" s="272">
        <f>IF(INTRO!$E$42="Endemic", IF(AND($J87&gt;1,$J87&lt;5), IF($J87=4, "Unknown", E87+F87), 0),"Not required")</f>
        <v>111489</v>
      </c>
      <c r="O87" s="273">
        <f>IF(INTRO!$E$44="Endemic", IF(AND($K87&gt;0,$K87&lt;5), IF($K87=4,"Unknown", IF($K87=1, $F87*0.33, IF($K87=2, $F87*0.5+$G87*0.2, SUM(F87:G87)))), 0),"Not required")</f>
        <v>67989.600000000006</v>
      </c>
      <c r="P87" s="224">
        <v>0</v>
      </c>
      <c r="Q87" s="245">
        <v>1</v>
      </c>
      <c r="R87" s="245">
        <v>2</v>
      </c>
      <c r="S87" s="247">
        <v>1</v>
      </c>
      <c r="T87" s="50" t="s">
        <v>1183</v>
      </c>
      <c r="U87" s="299" t="s">
        <v>1191</v>
      </c>
      <c r="V87" s="229"/>
      <c r="W87" s="274"/>
      <c r="X87" s="12"/>
    </row>
    <row r="88" spans="1:25" x14ac:dyDescent="0.2">
      <c r="A88" s="129" t="str">
        <f>IF(INTRO!$E$34&lt;&gt;0,INTRO!$E$34,"")</f>
        <v>Ethiopia</v>
      </c>
      <c r="B88" s="222" t="s">
        <v>287</v>
      </c>
      <c r="C88" s="223" t="s">
        <v>292</v>
      </c>
      <c r="D88" s="118">
        <v>182273</v>
      </c>
      <c r="E88" s="277">
        <v>24744</v>
      </c>
      <c r="F88" s="277">
        <v>52985</v>
      </c>
      <c r="G88" s="278">
        <v>104544</v>
      </c>
      <c r="H88" s="121">
        <v>0</v>
      </c>
      <c r="I88" s="244">
        <v>0</v>
      </c>
      <c r="J88" s="244">
        <v>3</v>
      </c>
      <c r="K88" s="246">
        <v>1</v>
      </c>
      <c r="L88" s="270">
        <f>IF(INTRO!$E$38="Endemic", IF($H88&gt;0, IF($H88=4,"Unknown", IF($H88=99,"Stopped", $D88)), 0),"Not required")</f>
        <v>0</v>
      </c>
      <c r="M88" s="271">
        <f>IF(INTRO!$E$40="Endemic", IF($I88&gt;0, IF($I88=4,"Unknown",IF($I88=99,"Stopped", $D88)), 0),"Not required")</f>
        <v>0</v>
      </c>
      <c r="N88" s="272">
        <f>IF(INTRO!$E$42="Endemic", IF(AND($J88&gt;1,$J88&lt;5), IF($J88=4, "Unknown", E88+F88), 0),"Not required")</f>
        <v>77729</v>
      </c>
      <c r="O88" s="273">
        <f>IF(INTRO!$E$44="Endemic", IF(AND($K88&gt;0,$K88&lt;5), IF($K88=4,"Unknown", IF($K88=1, $F88*0.33, IF($K88=2, $F88*0.5+$G88*0.2, SUM(F88:G88)))), 0),"Not required")</f>
        <v>17485.05</v>
      </c>
      <c r="P88" s="224">
        <v>0</v>
      </c>
      <c r="Q88" s="245">
        <v>0</v>
      </c>
      <c r="R88" s="245">
        <v>2</v>
      </c>
      <c r="S88" s="247">
        <v>0</v>
      </c>
      <c r="T88" s="50" t="s">
        <v>1188</v>
      </c>
      <c r="U88" s="252" t="s">
        <v>1188</v>
      </c>
      <c r="V88" s="229"/>
      <c r="W88" s="274"/>
      <c r="X88" s="12"/>
    </row>
    <row r="89" spans="1:25" x14ac:dyDescent="0.2">
      <c r="A89" s="129" t="str">
        <f>IF(INTRO!$E$34&lt;&gt;0,INTRO!$E$34,"")</f>
        <v>Ethiopia</v>
      </c>
      <c r="B89" s="222" t="s">
        <v>287</v>
      </c>
      <c r="C89" s="223" t="s">
        <v>293</v>
      </c>
      <c r="D89" s="118">
        <v>164087</v>
      </c>
      <c r="E89" s="277">
        <v>22275</v>
      </c>
      <c r="F89" s="277">
        <v>47698</v>
      </c>
      <c r="G89" s="278">
        <v>94114</v>
      </c>
      <c r="H89" s="121">
        <v>0</v>
      </c>
      <c r="I89" s="244">
        <v>0</v>
      </c>
      <c r="J89" s="244">
        <v>3</v>
      </c>
      <c r="K89" s="246">
        <v>0</v>
      </c>
      <c r="L89" s="270">
        <f>IF(INTRO!$E$38="Endemic", IF($H89&gt;0, IF($H89=4,"Unknown", IF($H89=99,"Stopped", $D89)), 0),"Not required")</f>
        <v>0</v>
      </c>
      <c r="M89" s="271">
        <f>IF(INTRO!$E$40="Endemic", IF($I89&gt;0, IF($I89=4,"Unknown",IF($I89=99,"Stopped", $D89)), 0),"Not required")</f>
        <v>0</v>
      </c>
      <c r="N89" s="272">
        <f>IF(INTRO!$E$42="Endemic", IF(AND($J89&gt;1,$J89&lt;5), IF($J89=4, "Unknown", E89+F89), 0),"Not required")</f>
        <v>69973</v>
      </c>
      <c r="O89" s="273">
        <f>IF(INTRO!$E$44="Endemic", IF(AND($K89&gt;0,$K89&lt;5), IF($K89=4,"Unknown", IF($K89=1, $F89*0.33, IF($K89=2, $F89*0.5+$G89*0.2, SUM(F89:G89)))), 0),"Not required")</f>
        <v>0</v>
      </c>
      <c r="P89" s="224">
        <v>0</v>
      </c>
      <c r="Q89" s="245">
        <v>0</v>
      </c>
      <c r="R89" s="245">
        <v>2</v>
      </c>
      <c r="S89" s="247">
        <v>0</v>
      </c>
      <c r="T89" s="50" t="s">
        <v>1188</v>
      </c>
      <c r="U89" s="252" t="s">
        <v>1188</v>
      </c>
      <c r="V89" s="229"/>
      <c r="W89" s="274"/>
      <c r="X89" s="12"/>
    </row>
    <row r="90" spans="1:25" x14ac:dyDescent="0.2">
      <c r="A90" s="129" t="str">
        <f>IF(INTRO!$E$34&lt;&gt;0,INTRO!$E$34,"")</f>
        <v>Ethiopia</v>
      </c>
      <c r="B90" s="222" t="s">
        <v>287</v>
      </c>
      <c r="C90" s="223" t="s">
        <v>294</v>
      </c>
      <c r="D90" s="118">
        <v>24509</v>
      </c>
      <c r="E90" s="277">
        <v>3327</v>
      </c>
      <c r="F90" s="277">
        <v>7124</v>
      </c>
      <c r="G90" s="278">
        <v>14057</v>
      </c>
      <c r="H90" s="121">
        <v>0</v>
      </c>
      <c r="I90" s="244">
        <v>0</v>
      </c>
      <c r="J90" s="244">
        <v>3</v>
      </c>
      <c r="K90" s="246">
        <v>1</v>
      </c>
      <c r="L90" s="270">
        <f>IF(INTRO!$E$38="Endemic", IF($H90&gt;0, IF($H90=4,"Unknown", IF($H90=99,"Stopped", $D90)), 0),"Not required")</f>
        <v>0</v>
      </c>
      <c r="M90" s="271">
        <f>IF(INTRO!$E$40="Endemic", IF($I90&gt;0, IF($I90=4,"Unknown",IF($I90=99,"Stopped", $D90)), 0),"Not required")</f>
        <v>0</v>
      </c>
      <c r="N90" s="272">
        <f>IF(INTRO!$E$42="Endemic", IF(AND($J90&gt;1,$J90&lt;5), IF($J90=4, "Unknown", E90+F90), 0),"Not required")</f>
        <v>10451</v>
      </c>
      <c r="O90" s="273">
        <f>IF(INTRO!$E$44="Endemic", IF(AND($K90&gt;0,$K90&lt;5), IF($K90=4,"Unknown", IF($K90=1, $F90*0.33, IF($K90=2, $F90*0.5+$G90*0.2, SUM(F90:G90)))), 0),"Not required")</f>
        <v>2350.92</v>
      </c>
      <c r="P90" s="224">
        <v>0</v>
      </c>
      <c r="Q90" s="245">
        <v>0</v>
      </c>
      <c r="R90" s="245">
        <v>2</v>
      </c>
      <c r="S90" s="247">
        <v>0</v>
      </c>
      <c r="T90" s="50" t="s">
        <v>1188</v>
      </c>
      <c r="U90" s="252" t="s">
        <v>1188</v>
      </c>
      <c r="V90" s="229"/>
      <c r="W90" s="274"/>
      <c r="X90" s="12"/>
    </row>
    <row r="91" spans="1:25" x14ac:dyDescent="0.2">
      <c r="A91" s="129" t="str">
        <f>IF(INTRO!$E$34&lt;&gt;0,INTRO!$E$34,"")</f>
        <v>Ethiopia</v>
      </c>
      <c r="B91" s="222" t="s">
        <v>287</v>
      </c>
      <c r="C91" s="223" t="s">
        <v>295</v>
      </c>
      <c r="D91" s="118">
        <v>202534</v>
      </c>
      <c r="E91" s="277">
        <v>27494</v>
      </c>
      <c r="F91" s="277">
        <v>58874</v>
      </c>
      <c r="G91" s="278">
        <v>116165</v>
      </c>
      <c r="H91" s="121">
        <v>0</v>
      </c>
      <c r="I91" s="244">
        <v>0</v>
      </c>
      <c r="J91" s="244">
        <v>1</v>
      </c>
      <c r="K91" s="246">
        <v>2</v>
      </c>
      <c r="L91" s="270">
        <f>IF(INTRO!$E$38="Endemic", IF($H91&gt;0, IF($H91=4,"Unknown", IF($H91=99,"Stopped", $D91)), 0),"Not required")</f>
        <v>0</v>
      </c>
      <c r="M91" s="271">
        <f>IF(INTRO!$E$40="Endemic", IF($I91&gt;0, IF($I91=4,"Unknown",IF($I91=99,"Stopped", $D91)), 0),"Not required")</f>
        <v>0</v>
      </c>
      <c r="N91" s="272">
        <f>IF(INTRO!$E$42="Endemic", IF(AND($J91&gt;1,$J91&lt;5), IF($J91=4, "Unknown", E91+F91), 0),"Not required")</f>
        <v>0</v>
      </c>
      <c r="O91" s="273">
        <f>IF(INTRO!$E$44="Endemic", IF(AND($K91&gt;0,$K91&lt;5), IF($K91=4,"Unknown", IF($K91=1, $F91*0.33, IF($K91=2, $F91*0.5+$G91*0.2, SUM(F91:G91)))), 0),"Not required")</f>
        <v>52670</v>
      </c>
      <c r="P91" s="224">
        <v>0</v>
      </c>
      <c r="Q91" s="245">
        <v>0</v>
      </c>
      <c r="R91" s="245">
        <v>0</v>
      </c>
      <c r="S91" s="247">
        <v>0</v>
      </c>
      <c r="T91" s="50"/>
      <c r="U91" s="252"/>
      <c r="V91" s="229"/>
      <c r="W91" s="274"/>
      <c r="X91" s="12"/>
    </row>
    <row r="92" spans="1:25" x14ac:dyDescent="0.2">
      <c r="A92" s="129" t="str">
        <f>IF(INTRO!$E$34&lt;&gt;0,INTRO!$E$34,"")</f>
        <v>Ethiopia</v>
      </c>
      <c r="B92" s="222" t="s">
        <v>287</v>
      </c>
      <c r="C92" s="223" t="s">
        <v>296</v>
      </c>
      <c r="D92" s="118">
        <v>140209</v>
      </c>
      <c r="E92" s="277">
        <v>19034</v>
      </c>
      <c r="F92" s="277">
        <v>40757</v>
      </c>
      <c r="G92" s="278">
        <v>80418</v>
      </c>
      <c r="H92" s="121">
        <v>0</v>
      </c>
      <c r="I92" s="244">
        <v>4</v>
      </c>
      <c r="J92" s="244">
        <v>3</v>
      </c>
      <c r="K92" s="246">
        <v>2</v>
      </c>
      <c r="L92" s="270">
        <f>IF(INTRO!$E$38="Endemic", IF($H92&gt;0, IF($H92=4,"Unknown", IF($H92=99,"Stopped", $D92)), 0),"Not required")</f>
        <v>0</v>
      </c>
      <c r="M92" s="271" t="str">
        <f>IF(INTRO!$E$40="Endemic", IF($I92&gt;0, IF($I92=4,"Unknown",IF($I92=99,"Stopped", $D92)), 0),"Not required")</f>
        <v>Unknown</v>
      </c>
      <c r="N92" s="272">
        <f>IF(INTRO!$E$42="Endemic", IF(AND($J92&gt;1,$J92&lt;5), IF($J92=4, "Unknown", E92+F92), 0),"Not required")</f>
        <v>59791</v>
      </c>
      <c r="O92" s="273">
        <f>IF(INTRO!$E$44="Endemic", IF(AND($K92&gt;0,$K92&lt;5), IF($K92=4,"Unknown", IF($K92=1, $F92*0.33, IF($K92=2, $F92*0.5+$G92*0.2, SUM(F92:G92)))), 0),"Not required")</f>
        <v>36462.1</v>
      </c>
      <c r="P92" s="224">
        <v>0</v>
      </c>
      <c r="Q92" s="245">
        <v>0</v>
      </c>
      <c r="R92" s="245">
        <v>2</v>
      </c>
      <c r="S92" s="247">
        <v>0</v>
      </c>
      <c r="T92" s="50"/>
      <c r="U92" s="252"/>
      <c r="V92" s="229"/>
      <c r="W92" s="274"/>
      <c r="X92" s="12"/>
    </row>
    <row r="93" spans="1:25" x14ac:dyDescent="0.2">
      <c r="A93" s="129" t="str">
        <f>IF(INTRO!$E$34&lt;&gt;0,INTRO!$E$34,"")</f>
        <v>Ethiopia</v>
      </c>
      <c r="B93" s="222" t="s">
        <v>287</v>
      </c>
      <c r="C93" s="223" t="s">
        <v>297</v>
      </c>
      <c r="D93" s="118">
        <v>23700</v>
      </c>
      <c r="E93" s="277">
        <v>3217</v>
      </c>
      <c r="F93" s="277">
        <v>6889</v>
      </c>
      <c r="G93" s="278">
        <v>13593</v>
      </c>
      <c r="H93" s="121">
        <v>1</v>
      </c>
      <c r="I93" s="244">
        <v>1</v>
      </c>
      <c r="J93" s="244">
        <v>1</v>
      </c>
      <c r="K93" s="246">
        <v>2</v>
      </c>
      <c r="L93" s="270">
        <f>IF(INTRO!$E$38="Endemic", IF($H93&gt;0, IF($H93=4,"Unknown", IF($H93=99,"Stopped", $D93)), 0),"Not required")</f>
        <v>23700</v>
      </c>
      <c r="M93" s="271">
        <f>IF(INTRO!$E$40="Endemic", IF($I93&gt;0, IF($I93=4,"Unknown",IF($I93=99,"Stopped", $D93)), 0),"Not required")</f>
        <v>23700</v>
      </c>
      <c r="N93" s="272">
        <f>IF(INTRO!$E$42="Endemic", IF(AND($J93&gt;1,$J93&lt;5), IF($J93=4, "Unknown", E93+F93), 0),"Not required")</f>
        <v>0</v>
      </c>
      <c r="O93" s="273">
        <f>IF(INTRO!$E$44="Endemic", IF(AND($K93&gt;0,$K93&lt;5), IF($K93=4,"Unknown", IF($K93=1, $F93*0.33, IF($K93=2, $F93*0.5+$G93*0.2, SUM(F93:G93)))), 0),"Not required")</f>
        <v>6163.1</v>
      </c>
      <c r="P93" s="224">
        <v>1</v>
      </c>
      <c r="Q93" s="245">
        <v>1</v>
      </c>
      <c r="R93" s="245">
        <v>0</v>
      </c>
      <c r="S93" s="247">
        <v>0</v>
      </c>
      <c r="T93" s="50" t="s">
        <v>1184</v>
      </c>
      <c r="U93" s="252"/>
      <c r="V93" s="229"/>
      <c r="W93" s="274"/>
      <c r="X93" s="12"/>
    </row>
    <row r="94" spans="1:25" x14ac:dyDescent="0.2">
      <c r="A94" s="129" t="str">
        <f>IF(INTRO!$E$34&lt;&gt;0,INTRO!$E$34,"")</f>
        <v>Ethiopia</v>
      </c>
      <c r="B94" s="222" t="s">
        <v>287</v>
      </c>
      <c r="C94" s="223" t="s">
        <v>298</v>
      </c>
      <c r="D94" s="118">
        <v>333103</v>
      </c>
      <c r="E94" s="277">
        <v>45219</v>
      </c>
      <c r="F94" s="277">
        <v>96829</v>
      </c>
      <c r="G94" s="278">
        <v>191054</v>
      </c>
      <c r="H94" s="121">
        <v>0</v>
      </c>
      <c r="I94" s="244">
        <v>0</v>
      </c>
      <c r="J94" s="244">
        <v>3</v>
      </c>
      <c r="K94" s="246">
        <v>2</v>
      </c>
      <c r="L94" s="270">
        <f>IF(INTRO!$E$38="Endemic", IF($H94&gt;0, IF($H94=4,"Unknown", IF($H94=99,"Stopped", $D94)), 0),"Not required")</f>
        <v>0</v>
      </c>
      <c r="M94" s="271">
        <f>IF(INTRO!$E$40="Endemic", IF($I94&gt;0, IF($I94=4,"Unknown",IF($I94=99,"Stopped", $D94)), 0),"Not required")</f>
        <v>0</v>
      </c>
      <c r="N94" s="272">
        <f>IF(INTRO!$E$42="Endemic", IF(AND($J94&gt;1,$J94&lt;5), IF($J94=4, "Unknown", E94+F94), 0),"Not required")</f>
        <v>142048</v>
      </c>
      <c r="O94" s="273">
        <f>IF(INTRO!$E$44="Endemic", IF(AND($K94&gt;0,$K94&lt;5), IF($K94=4,"Unknown", IF($K94=1, $F94*0.33, IF($K94=2, $F94*0.5+$G94*0.2, SUM(F94:G94)))), 0),"Not required")</f>
        <v>86625.3</v>
      </c>
      <c r="P94" s="224">
        <v>0</v>
      </c>
      <c r="Q94" s="245">
        <v>0</v>
      </c>
      <c r="R94" s="245">
        <v>2</v>
      </c>
      <c r="S94" s="247">
        <v>1</v>
      </c>
      <c r="T94" s="50" t="s">
        <v>1188</v>
      </c>
      <c r="U94" s="299" t="s">
        <v>1191</v>
      </c>
      <c r="V94" s="229"/>
      <c r="W94" s="274"/>
      <c r="X94" s="12"/>
    </row>
    <row r="95" spans="1:25" x14ac:dyDescent="0.2">
      <c r="A95" s="129" t="str">
        <f>IF(INTRO!$E$34&lt;&gt;0,INTRO!$E$34,"")</f>
        <v>Ethiopia</v>
      </c>
      <c r="B95" s="222" t="s">
        <v>287</v>
      </c>
      <c r="C95" s="223" t="s">
        <v>299</v>
      </c>
      <c r="D95" s="118">
        <v>235166</v>
      </c>
      <c r="E95" s="277">
        <v>31924</v>
      </c>
      <c r="F95" s="277">
        <v>68360</v>
      </c>
      <c r="G95" s="278">
        <v>134882</v>
      </c>
      <c r="H95" s="121">
        <v>0</v>
      </c>
      <c r="I95" s="244">
        <v>4</v>
      </c>
      <c r="J95" s="244">
        <v>3</v>
      </c>
      <c r="K95" s="246">
        <v>1</v>
      </c>
      <c r="L95" s="270">
        <f>IF(INTRO!$E$38="Endemic", IF($H95&gt;0, IF($H95=4,"Unknown", IF($H95=99,"Stopped", $D95)), 0),"Not required")</f>
        <v>0</v>
      </c>
      <c r="M95" s="271" t="str">
        <f>IF(INTRO!$E$40="Endemic", IF($I95&gt;0, IF($I95=4,"Unknown",IF($I95=99,"Stopped", $D95)), 0),"Not required")</f>
        <v>Unknown</v>
      </c>
      <c r="N95" s="272">
        <f>IF(INTRO!$E$42="Endemic", IF(AND($J95&gt;1,$J95&lt;5), IF($J95=4, "Unknown", E95+F95), 0),"Not required")</f>
        <v>100284</v>
      </c>
      <c r="O95" s="273">
        <f>IF(INTRO!$E$44="Endemic", IF(AND($K95&gt;0,$K95&lt;5), IF($K95=4,"Unknown", IF($K95=1, $F95*0.33, IF($K95=2, $F95*0.5+$G95*0.2, SUM(F95:G95)))), 0),"Not required")</f>
        <v>22558.799999999999</v>
      </c>
      <c r="P95" s="224">
        <v>0</v>
      </c>
      <c r="Q95" s="245">
        <v>0</v>
      </c>
      <c r="R95" s="245">
        <v>2</v>
      </c>
      <c r="S95" s="247">
        <v>0</v>
      </c>
      <c r="T95" s="50" t="s">
        <v>1188</v>
      </c>
      <c r="U95" s="252" t="s">
        <v>1188</v>
      </c>
      <c r="V95" s="229"/>
      <c r="W95" s="274"/>
      <c r="X95" s="12"/>
      <c r="Y95" s="298"/>
    </row>
    <row r="96" spans="1:25" x14ac:dyDescent="0.2">
      <c r="A96" s="129" t="str">
        <f>IF(INTRO!$E$34&lt;&gt;0,INTRO!$E$34,"")</f>
        <v>Ethiopia</v>
      </c>
      <c r="B96" s="222" t="s">
        <v>287</v>
      </c>
      <c r="C96" s="223" t="s">
        <v>300</v>
      </c>
      <c r="D96" s="118">
        <v>212186</v>
      </c>
      <c r="E96" s="277">
        <v>28805</v>
      </c>
      <c r="F96" s="277">
        <v>61680</v>
      </c>
      <c r="G96" s="278">
        <v>121701</v>
      </c>
      <c r="H96" s="121">
        <v>0</v>
      </c>
      <c r="I96" s="244">
        <v>0</v>
      </c>
      <c r="J96" s="244">
        <v>3</v>
      </c>
      <c r="K96" s="246">
        <v>0</v>
      </c>
      <c r="L96" s="270">
        <f>IF(INTRO!$E$38="Endemic", IF($H96&gt;0, IF($H96=4,"Unknown", IF($H96=99,"Stopped", $D96)), 0),"Not required")</f>
        <v>0</v>
      </c>
      <c r="M96" s="271">
        <f>IF(INTRO!$E$40="Endemic", IF($I96&gt;0, IF($I96=4,"Unknown",IF($I96=99,"Stopped", $D96)), 0),"Not required")</f>
        <v>0</v>
      </c>
      <c r="N96" s="272">
        <f>IF(INTRO!$E$42="Endemic", IF(AND($J96&gt;1,$J96&lt;5), IF($J96=4, "Unknown", E96+F96), 0),"Not required")</f>
        <v>90485</v>
      </c>
      <c r="O96" s="273">
        <f>IF(INTRO!$E$44="Endemic", IF(AND($K96&gt;0,$K96&lt;5), IF($K96=4,"Unknown", IF($K96=1, $F96*0.33, IF($K96=2, $F96*0.5+$G96*0.2, SUM(F96:G96)))), 0),"Not required")</f>
        <v>0</v>
      </c>
      <c r="P96" s="224">
        <v>0</v>
      </c>
      <c r="Q96" s="245">
        <v>0</v>
      </c>
      <c r="R96" s="245">
        <v>2</v>
      </c>
      <c r="S96" s="247">
        <v>0</v>
      </c>
      <c r="T96" s="50" t="s">
        <v>1188</v>
      </c>
      <c r="U96" s="252" t="s">
        <v>1188</v>
      </c>
      <c r="V96" s="229"/>
      <c r="W96" s="274"/>
      <c r="X96" s="12"/>
    </row>
    <row r="97" spans="1:24" x14ac:dyDescent="0.2">
      <c r="A97" s="129" t="str">
        <f>IF(INTRO!$E$34&lt;&gt;0,INTRO!$E$34,"")</f>
        <v>Ethiopia</v>
      </c>
      <c r="B97" s="222" t="s">
        <v>287</v>
      </c>
      <c r="C97" s="223" t="s">
        <v>301</v>
      </c>
      <c r="D97" s="118">
        <v>80418</v>
      </c>
      <c r="E97" s="277">
        <v>10917</v>
      </c>
      <c r="F97" s="277">
        <v>23377</v>
      </c>
      <c r="G97" s="278">
        <v>46124</v>
      </c>
      <c r="H97" s="121">
        <v>0</v>
      </c>
      <c r="I97" s="244">
        <v>0</v>
      </c>
      <c r="J97" s="244">
        <v>0</v>
      </c>
      <c r="K97" s="246">
        <v>0</v>
      </c>
      <c r="L97" s="270">
        <f>IF(INTRO!$E$38="Endemic", IF($H97&gt;0, IF($H97=4,"Unknown", IF($H97=99,"Stopped", $D97)), 0),"Not required")</f>
        <v>0</v>
      </c>
      <c r="M97" s="271">
        <f>IF(INTRO!$E$40="Endemic", IF($I97&gt;0, IF($I97=4,"Unknown",IF($I97=99,"Stopped", $D97)), 0),"Not required")</f>
        <v>0</v>
      </c>
      <c r="N97" s="272">
        <f>IF(INTRO!$E$42="Endemic", IF(AND($J97&gt;1,$J97&lt;5), IF($J97=4, "Unknown", E97+F97), 0),"Not required")</f>
        <v>0</v>
      </c>
      <c r="O97" s="273">
        <f>IF(INTRO!$E$44="Endemic", IF(AND($K97&gt;0,$K97&lt;5), IF($K97=4,"Unknown", IF($K97=1, $F97*0.33, IF($K97=2, $F97*0.5+$G97*0.2, SUM(F97:G97)))), 0),"Not required")</f>
        <v>0</v>
      </c>
      <c r="P97" s="224">
        <v>0</v>
      </c>
      <c r="Q97" s="245">
        <v>0</v>
      </c>
      <c r="R97" s="245">
        <v>0</v>
      </c>
      <c r="S97" s="247">
        <v>0</v>
      </c>
      <c r="T97" s="50"/>
      <c r="U97" s="252"/>
      <c r="V97" s="229"/>
      <c r="W97" s="274"/>
      <c r="X97" s="12"/>
    </row>
    <row r="98" spans="1:24" x14ac:dyDescent="0.2">
      <c r="A98" s="129" t="str">
        <f>IF(INTRO!$E$34&lt;&gt;0,INTRO!$E$34,"")</f>
        <v>Ethiopia</v>
      </c>
      <c r="B98" s="222" t="s">
        <v>287</v>
      </c>
      <c r="C98" s="223" t="s">
        <v>302</v>
      </c>
      <c r="D98" s="118">
        <v>143436</v>
      </c>
      <c r="E98" s="277">
        <v>19472</v>
      </c>
      <c r="F98" s="277">
        <v>41695</v>
      </c>
      <c r="G98" s="278">
        <v>82269</v>
      </c>
      <c r="H98" s="121">
        <v>0</v>
      </c>
      <c r="I98" s="244">
        <v>0</v>
      </c>
      <c r="J98" s="244">
        <v>3</v>
      </c>
      <c r="K98" s="246">
        <v>3</v>
      </c>
      <c r="L98" s="270">
        <f>IF(INTRO!$E$38="Endemic", IF($H98&gt;0, IF($H98=4,"Unknown", IF($H98=99,"Stopped", $D98)), 0),"Not required")</f>
        <v>0</v>
      </c>
      <c r="M98" s="271">
        <f>IF(INTRO!$E$40="Endemic", IF($I98&gt;0, IF($I98=4,"Unknown",IF($I98=99,"Stopped", $D98)), 0),"Not required")</f>
        <v>0</v>
      </c>
      <c r="N98" s="272">
        <f>IF(INTRO!$E$42="Endemic", IF(AND($J98&gt;1,$J98&lt;5), IF($J98=4, "Unknown", E98+F98), 0),"Not required")</f>
        <v>61167</v>
      </c>
      <c r="O98" s="273">
        <f>IF(INTRO!$E$44="Endemic", IF(AND($K98&gt;0,$K98&lt;5), IF($K98=4,"Unknown", IF($K98=1, $F98*0.33, IF($K98=2, $F98*0.5+$G98*0.2, SUM(F98:G98)))), 0),"Not required")</f>
        <v>123964</v>
      </c>
      <c r="P98" s="224">
        <v>0</v>
      </c>
      <c r="Q98" s="245">
        <v>0</v>
      </c>
      <c r="R98" s="245">
        <v>2</v>
      </c>
      <c r="S98" s="247">
        <v>0</v>
      </c>
      <c r="T98" s="50" t="s">
        <v>1188</v>
      </c>
      <c r="U98" s="252"/>
      <c r="V98" s="229"/>
      <c r="W98" s="274"/>
      <c r="X98" s="12"/>
    </row>
    <row r="99" spans="1:24" x14ac:dyDescent="0.2">
      <c r="A99" s="129" t="str">
        <f>IF(INTRO!$E$34&lt;&gt;0,INTRO!$E$34,"")</f>
        <v>Ethiopia</v>
      </c>
      <c r="B99" s="222" t="s">
        <v>287</v>
      </c>
      <c r="C99" s="223" t="s">
        <v>303</v>
      </c>
      <c r="D99" s="118">
        <v>149700</v>
      </c>
      <c r="E99" s="277">
        <v>20322</v>
      </c>
      <c r="F99" s="277">
        <v>43516</v>
      </c>
      <c r="G99" s="278">
        <v>85862</v>
      </c>
      <c r="H99" s="121">
        <v>1</v>
      </c>
      <c r="I99" s="244">
        <v>1</v>
      </c>
      <c r="J99" s="244">
        <v>3</v>
      </c>
      <c r="K99" s="246">
        <v>3</v>
      </c>
      <c r="L99" s="270">
        <f>IF(INTRO!$E$38="Endemic", IF($H99&gt;0, IF($H99=4,"Unknown", IF($H99=99,"Stopped", $D99)), 0),"Not required")</f>
        <v>149700</v>
      </c>
      <c r="M99" s="271">
        <f>IF(INTRO!$E$40="Endemic", IF($I99&gt;0, IF($I99=4,"Unknown",IF($I99=99,"Stopped", $D99)), 0),"Not required")</f>
        <v>149700</v>
      </c>
      <c r="N99" s="272">
        <f>IF(INTRO!$E$42="Endemic", IF(AND($J99&gt;1,$J99&lt;5), IF($J99=4, "Unknown", E99+F99), 0),"Not required")</f>
        <v>63838</v>
      </c>
      <c r="O99" s="273">
        <f>IF(INTRO!$E$44="Endemic", IF(AND($K99&gt;0,$K99&lt;5), IF($K99=4,"Unknown", IF($K99=1, $F99*0.33, IF($K99=2, $F99*0.5+$G99*0.2, SUM(F99:G99)))), 0),"Not required")</f>
        <v>129378</v>
      </c>
      <c r="P99" s="224">
        <v>1</v>
      </c>
      <c r="Q99" s="245">
        <v>1</v>
      </c>
      <c r="R99" s="245">
        <v>2</v>
      </c>
      <c r="S99" s="247">
        <v>1</v>
      </c>
      <c r="T99" s="50" t="s">
        <v>1184</v>
      </c>
      <c r="U99" s="299" t="s">
        <v>1191</v>
      </c>
      <c r="V99" s="229"/>
      <c r="W99" s="274"/>
      <c r="X99" s="12"/>
    </row>
    <row r="100" spans="1:24" x14ac:dyDescent="0.2">
      <c r="A100" s="129" t="str">
        <f>IF(INTRO!$E$34&lt;&gt;0,INTRO!$E$34,"")</f>
        <v>Ethiopia</v>
      </c>
      <c r="B100" s="222" t="s">
        <v>287</v>
      </c>
      <c r="C100" s="223" t="s">
        <v>304</v>
      </c>
      <c r="D100" s="118">
        <v>198967</v>
      </c>
      <c r="E100" s="277">
        <v>27010</v>
      </c>
      <c r="F100" s="277">
        <v>57837</v>
      </c>
      <c r="G100" s="278">
        <v>114119</v>
      </c>
      <c r="H100" s="121">
        <v>0</v>
      </c>
      <c r="I100" s="244">
        <v>0</v>
      </c>
      <c r="J100" s="244">
        <v>3</v>
      </c>
      <c r="K100" s="246">
        <v>2</v>
      </c>
      <c r="L100" s="270">
        <f>IF(INTRO!$E$38="Endemic", IF($H100&gt;0, IF($H100=4,"Unknown", IF($H100=99,"Stopped", $D100)), 0),"Not required")</f>
        <v>0</v>
      </c>
      <c r="M100" s="271">
        <f>IF(INTRO!$E$40="Endemic", IF($I100&gt;0, IF($I100=4,"Unknown",IF($I100=99,"Stopped", $D100)), 0),"Not required")</f>
        <v>0</v>
      </c>
      <c r="N100" s="272">
        <f>IF(INTRO!$E$42="Endemic", IF(AND($J100&gt;1,$J100&lt;5), IF($J100=4, "Unknown", E100+F100), 0),"Not required")</f>
        <v>84847</v>
      </c>
      <c r="O100" s="273">
        <f>IF(INTRO!$E$44="Endemic", IF(AND($K100&gt;0,$K100&lt;5), IF($K100=4,"Unknown", IF($K100=1, $F100*0.33, IF($K100=2, $F100*0.5+$G100*0.2, SUM(F100:G100)))), 0),"Not required")</f>
        <v>51742.3</v>
      </c>
      <c r="P100" s="224">
        <v>0</v>
      </c>
      <c r="Q100" s="245">
        <v>0</v>
      </c>
      <c r="R100" s="245">
        <v>2</v>
      </c>
      <c r="S100" s="247">
        <v>1</v>
      </c>
      <c r="T100" s="50" t="s">
        <v>1188</v>
      </c>
      <c r="U100" s="299" t="s">
        <v>1191</v>
      </c>
      <c r="V100" s="229"/>
      <c r="W100" s="274"/>
      <c r="X100" s="12"/>
    </row>
    <row r="101" spans="1:24" x14ac:dyDescent="0.2">
      <c r="A101" s="129" t="str">
        <f>IF(INTRO!$E$34&lt;&gt;0,INTRO!$E$34,"")</f>
        <v>Ethiopia</v>
      </c>
      <c r="B101" s="222" t="s">
        <v>287</v>
      </c>
      <c r="C101" s="223" t="s">
        <v>305</v>
      </c>
      <c r="D101" s="118">
        <v>139564</v>
      </c>
      <c r="E101" s="277">
        <v>18946</v>
      </c>
      <c r="F101" s="277">
        <v>40570</v>
      </c>
      <c r="G101" s="278">
        <v>80048</v>
      </c>
      <c r="H101" s="121">
        <v>1</v>
      </c>
      <c r="I101" s="244">
        <v>1</v>
      </c>
      <c r="J101" s="244">
        <v>3</v>
      </c>
      <c r="K101" s="246">
        <v>2</v>
      </c>
      <c r="L101" s="270">
        <f>IF(INTRO!$E$38="Endemic", IF($H101&gt;0, IF($H101=4,"Unknown", IF($H101=99,"Stopped", $D101)), 0),"Not required")</f>
        <v>139564</v>
      </c>
      <c r="M101" s="271">
        <f>IF(INTRO!$E$40="Endemic", IF($I101&gt;0, IF($I101=4,"Unknown",IF($I101=99,"Stopped", $D101)), 0),"Not required")</f>
        <v>139564</v>
      </c>
      <c r="N101" s="272">
        <f>IF(INTRO!$E$42="Endemic", IF(AND($J101&gt;1,$J101&lt;5), IF($J101=4, "Unknown", E101+F101), 0),"Not required")</f>
        <v>59516</v>
      </c>
      <c r="O101" s="273">
        <f>IF(INTRO!$E$44="Endemic", IF(AND($K101&gt;0,$K101&lt;5), IF($K101=4,"Unknown", IF($K101=1, $F101*0.33, IF($K101=2, $F101*0.5+$G101*0.2, SUM(F101:G101)))), 0),"Not required")</f>
        <v>36294.6</v>
      </c>
      <c r="P101" s="224">
        <v>1</v>
      </c>
      <c r="Q101" s="245">
        <v>1</v>
      </c>
      <c r="R101" s="245">
        <v>2</v>
      </c>
      <c r="S101" s="247">
        <v>1</v>
      </c>
      <c r="T101" s="50" t="s">
        <v>1184</v>
      </c>
      <c r="U101" s="299" t="s">
        <v>1191</v>
      </c>
      <c r="V101" s="229"/>
      <c r="W101" s="274"/>
      <c r="X101" s="12"/>
    </row>
    <row r="102" spans="1:24" x14ac:dyDescent="0.2">
      <c r="A102" s="129" t="str">
        <f>IF(INTRO!$E$34&lt;&gt;0,INTRO!$E$34,"")</f>
        <v>Ethiopia</v>
      </c>
      <c r="B102" s="222" t="s">
        <v>287</v>
      </c>
      <c r="C102" s="223" t="s">
        <v>306</v>
      </c>
      <c r="D102" s="118">
        <v>159669</v>
      </c>
      <c r="E102" s="277">
        <v>21675</v>
      </c>
      <c r="F102" s="277">
        <v>46414</v>
      </c>
      <c r="G102" s="278">
        <v>91580</v>
      </c>
      <c r="H102" s="121">
        <v>0</v>
      </c>
      <c r="I102" s="244">
        <v>1</v>
      </c>
      <c r="J102" s="244">
        <v>3</v>
      </c>
      <c r="K102" s="246">
        <v>3</v>
      </c>
      <c r="L102" s="270">
        <f>IF(INTRO!$E$38="Endemic", IF($H102&gt;0, IF($H102=4,"Unknown", IF($H102=99,"Stopped", $D102)), 0),"Not required")</f>
        <v>0</v>
      </c>
      <c r="M102" s="271">
        <f>IF(INTRO!$E$40="Endemic", IF($I102&gt;0, IF($I102=4,"Unknown",IF($I102=99,"Stopped", $D102)), 0),"Not required")</f>
        <v>159669</v>
      </c>
      <c r="N102" s="272">
        <f>IF(INTRO!$E$42="Endemic", IF(AND($J102&gt;1,$J102&lt;5), IF($J102=4, "Unknown", E102+F102), 0),"Not required")</f>
        <v>68089</v>
      </c>
      <c r="O102" s="273">
        <f>IF(INTRO!$E$44="Endemic", IF(AND($K102&gt;0,$K102&lt;5), IF($K102=4,"Unknown", IF($K102=1, $F102*0.33, IF($K102=2, $F102*0.5+$G102*0.2, SUM(F102:G102)))), 0),"Not required")</f>
        <v>137994</v>
      </c>
      <c r="P102" s="224">
        <v>0</v>
      </c>
      <c r="Q102" s="245">
        <v>1</v>
      </c>
      <c r="R102" s="245">
        <v>2</v>
      </c>
      <c r="S102" s="247">
        <v>1</v>
      </c>
      <c r="T102" s="50" t="s">
        <v>1183</v>
      </c>
      <c r="U102" s="299" t="s">
        <v>1191</v>
      </c>
      <c r="V102" s="229"/>
      <c r="W102" s="274"/>
      <c r="X102" s="12"/>
    </row>
    <row r="103" spans="1:24" x14ac:dyDescent="0.2">
      <c r="A103" s="129" t="str">
        <f>IF(INTRO!$E$34&lt;&gt;0,INTRO!$E$34,"")</f>
        <v>Ethiopia</v>
      </c>
      <c r="B103" s="222" t="s">
        <v>287</v>
      </c>
      <c r="C103" s="223" t="s">
        <v>307</v>
      </c>
      <c r="D103" s="118">
        <v>175623</v>
      </c>
      <c r="E103" s="277">
        <v>23841</v>
      </c>
      <c r="F103" s="277">
        <v>51052</v>
      </c>
      <c r="G103" s="278">
        <v>100730</v>
      </c>
      <c r="H103" s="121">
        <v>0</v>
      </c>
      <c r="I103" s="244">
        <v>4</v>
      </c>
      <c r="J103" s="244">
        <v>3</v>
      </c>
      <c r="K103" s="246">
        <v>3</v>
      </c>
      <c r="L103" s="270">
        <f>IF(INTRO!$E$38="Endemic", IF($H103&gt;0, IF($H103=4,"Unknown", IF($H103=99,"Stopped", $D103)), 0),"Not required")</f>
        <v>0</v>
      </c>
      <c r="M103" s="271" t="str">
        <f>IF(INTRO!$E$40="Endemic", IF($I103&gt;0, IF($I103=4,"Unknown",IF($I103=99,"Stopped", $D103)), 0),"Not required")</f>
        <v>Unknown</v>
      </c>
      <c r="N103" s="272">
        <f>IF(INTRO!$E$42="Endemic", IF(AND($J103&gt;1,$J103&lt;5), IF($J103=4, "Unknown", E103+F103), 0),"Not required")</f>
        <v>74893</v>
      </c>
      <c r="O103" s="273">
        <f>IF(INTRO!$E$44="Endemic", IF(AND($K103&gt;0,$K103&lt;5), IF($K103=4,"Unknown", IF($K103=1, $F103*0.33, IF($K103=2, $F103*0.5+$G103*0.2, SUM(F103:G103)))), 0),"Not required")</f>
        <v>151782</v>
      </c>
      <c r="P103" s="224">
        <v>0</v>
      </c>
      <c r="Q103" s="245">
        <v>0</v>
      </c>
      <c r="R103" s="245">
        <v>2</v>
      </c>
      <c r="S103" s="247">
        <v>1</v>
      </c>
      <c r="T103" s="50" t="s">
        <v>1183</v>
      </c>
      <c r="U103" s="299" t="s">
        <v>1191</v>
      </c>
      <c r="V103" s="229"/>
      <c r="W103" s="274"/>
      <c r="X103" s="12"/>
    </row>
    <row r="104" spans="1:24" x14ac:dyDescent="0.2">
      <c r="A104" s="129" t="str">
        <f>IF(INTRO!$E$34&lt;&gt;0,INTRO!$E$34,"")</f>
        <v>Ethiopia</v>
      </c>
      <c r="B104" s="222" t="s">
        <v>287</v>
      </c>
      <c r="C104" s="223" t="s">
        <v>308</v>
      </c>
      <c r="D104" s="118">
        <v>93737</v>
      </c>
      <c r="E104" s="277">
        <v>12725</v>
      </c>
      <c r="F104" s="277">
        <v>27248</v>
      </c>
      <c r="G104" s="278">
        <v>53764</v>
      </c>
      <c r="H104" s="121">
        <v>0</v>
      </c>
      <c r="I104" s="244">
        <v>1</v>
      </c>
      <c r="J104" s="244">
        <v>3</v>
      </c>
      <c r="K104" s="246">
        <v>3</v>
      </c>
      <c r="L104" s="270">
        <f>IF(INTRO!$E$38="Endemic", IF($H104&gt;0, IF($H104=4,"Unknown", IF($H104=99,"Stopped", $D104)), 0),"Not required")</f>
        <v>0</v>
      </c>
      <c r="M104" s="271">
        <f>IF(INTRO!$E$40="Endemic", IF($I104&gt;0, IF($I104=4,"Unknown",IF($I104=99,"Stopped", $D104)), 0),"Not required")</f>
        <v>93737</v>
      </c>
      <c r="N104" s="272">
        <f>IF(INTRO!$E$42="Endemic", IF(AND($J104&gt;1,$J104&lt;5), IF($J104=4, "Unknown", E104+F104), 0),"Not required")</f>
        <v>39973</v>
      </c>
      <c r="O104" s="273">
        <f>IF(INTRO!$E$44="Endemic", IF(AND($K104&gt;0,$K104&lt;5), IF($K104=4,"Unknown", IF($K104=1, $F104*0.33, IF($K104=2, $F104*0.5+$G104*0.2, SUM(F104:G104)))), 0),"Not required")</f>
        <v>81012</v>
      </c>
      <c r="P104" s="224">
        <v>0</v>
      </c>
      <c r="Q104" s="245">
        <v>1</v>
      </c>
      <c r="R104" s="245">
        <v>2</v>
      </c>
      <c r="S104" s="247">
        <v>1</v>
      </c>
      <c r="T104" s="50" t="s">
        <v>1183</v>
      </c>
      <c r="U104" s="299" t="s">
        <v>1191</v>
      </c>
      <c r="V104" s="229"/>
      <c r="W104" s="274"/>
      <c r="X104" s="12"/>
    </row>
    <row r="105" spans="1:24" x14ac:dyDescent="0.2">
      <c r="A105" s="129" t="str">
        <f>IF(INTRO!$E$34&lt;&gt;0,INTRO!$E$34,"")</f>
        <v>Ethiopia</v>
      </c>
      <c r="B105" s="222" t="s">
        <v>287</v>
      </c>
      <c r="C105" s="223" t="s">
        <v>309</v>
      </c>
      <c r="D105" s="118">
        <v>96551</v>
      </c>
      <c r="E105" s="277">
        <v>13107</v>
      </c>
      <c r="F105" s="277">
        <v>28066</v>
      </c>
      <c r="G105" s="278">
        <v>55378</v>
      </c>
      <c r="H105" s="121">
        <v>0</v>
      </c>
      <c r="I105" s="244">
        <v>0</v>
      </c>
      <c r="J105" s="244">
        <v>3</v>
      </c>
      <c r="K105" s="246">
        <v>3</v>
      </c>
      <c r="L105" s="270">
        <f>IF(INTRO!$E$38="Endemic", IF($H105&gt;0, IF($H105=4,"Unknown", IF($H105=99,"Stopped", $D105)), 0),"Not required")</f>
        <v>0</v>
      </c>
      <c r="M105" s="271">
        <f>IF(INTRO!$E$40="Endemic", IF($I105&gt;0, IF($I105=4,"Unknown",IF($I105=99,"Stopped", $D105)), 0),"Not required")</f>
        <v>0</v>
      </c>
      <c r="N105" s="272">
        <f>IF(INTRO!$E$42="Endemic", IF(AND($J105&gt;1,$J105&lt;5), IF($J105=4, "Unknown", E105+F105), 0),"Not required")</f>
        <v>41173</v>
      </c>
      <c r="O105" s="273">
        <f>IF(INTRO!$E$44="Endemic", IF(AND($K105&gt;0,$K105&lt;5), IF($K105=4,"Unknown", IF($K105=1, $F105*0.33, IF($K105=2, $F105*0.5+$G105*0.2, SUM(F105:G105)))), 0),"Not required")</f>
        <v>83444</v>
      </c>
      <c r="P105" s="224">
        <v>0</v>
      </c>
      <c r="Q105" s="245">
        <v>0</v>
      </c>
      <c r="R105" s="245">
        <v>2</v>
      </c>
      <c r="S105" s="247">
        <v>1</v>
      </c>
      <c r="T105" s="50"/>
      <c r="U105" s="299" t="s">
        <v>1191</v>
      </c>
      <c r="V105" s="229"/>
      <c r="W105" s="274"/>
      <c r="X105" s="12"/>
    </row>
    <row r="106" spans="1:24" x14ac:dyDescent="0.2">
      <c r="A106" s="129" t="str">
        <f>IF(INTRO!$E$34&lt;&gt;0,INTRO!$E$34,"")</f>
        <v>Ethiopia</v>
      </c>
      <c r="B106" s="222" t="s">
        <v>287</v>
      </c>
      <c r="C106" s="223" t="s">
        <v>310</v>
      </c>
      <c r="D106" s="118">
        <v>52067</v>
      </c>
      <c r="E106" s="277">
        <v>7068</v>
      </c>
      <c r="F106" s="277">
        <v>15135</v>
      </c>
      <c r="G106" s="278">
        <v>29864</v>
      </c>
      <c r="H106" s="121">
        <v>0</v>
      </c>
      <c r="I106" s="244">
        <v>1</v>
      </c>
      <c r="J106" s="244">
        <v>2</v>
      </c>
      <c r="K106" s="246">
        <v>3</v>
      </c>
      <c r="L106" s="270">
        <f>IF(INTRO!$E$38="Endemic", IF($H106&gt;0, IF($H106=4,"Unknown", IF($H106=99,"Stopped", $D106)), 0),"Not required")</f>
        <v>0</v>
      </c>
      <c r="M106" s="271">
        <f>IF(INTRO!$E$40="Endemic", IF($I106&gt;0, IF($I106=4,"Unknown",IF($I106=99,"Stopped", $D106)), 0),"Not required")</f>
        <v>52067</v>
      </c>
      <c r="N106" s="272">
        <f>IF(INTRO!$E$42="Endemic", IF(AND($J106&gt;1,$J106&lt;5), IF($J106=4, "Unknown", E106+F106), 0),"Not required")</f>
        <v>22203</v>
      </c>
      <c r="O106" s="273">
        <f>IF(INTRO!$E$44="Endemic", IF(AND($K106&gt;0,$K106&lt;5), IF($K106=4,"Unknown", IF($K106=1, $F106*0.33, IF($K106=2, $F106*0.5+$G106*0.2, SUM(F106:G106)))), 0),"Not required")</f>
        <v>44999</v>
      </c>
      <c r="P106" s="224">
        <v>0</v>
      </c>
      <c r="Q106" s="245">
        <v>1</v>
      </c>
      <c r="R106" s="245">
        <v>1</v>
      </c>
      <c r="S106" s="247">
        <v>1</v>
      </c>
      <c r="T106" s="50" t="s">
        <v>1183</v>
      </c>
      <c r="U106" s="299" t="s">
        <v>1191</v>
      </c>
      <c r="V106" s="229"/>
      <c r="W106" s="274"/>
      <c r="X106" s="12"/>
    </row>
    <row r="107" spans="1:24" x14ac:dyDescent="0.2">
      <c r="A107" s="129" t="str">
        <f>IF(INTRO!$E$34&lt;&gt;0,INTRO!$E$34,"")</f>
        <v>Ethiopia</v>
      </c>
      <c r="B107" s="222" t="s">
        <v>287</v>
      </c>
      <c r="C107" s="223" t="s">
        <v>311</v>
      </c>
      <c r="D107" s="118">
        <v>131480</v>
      </c>
      <c r="E107" s="277">
        <v>17849</v>
      </c>
      <c r="F107" s="277">
        <v>38220</v>
      </c>
      <c r="G107" s="278">
        <v>75412</v>
      </c>
      <c r="H107" s="121">
        <v>0</v>
      </c>
      <c r="I107" s="244">
        <v>4</v>
      </c>
      <c r="J107" s="244">
        <v>3</v>
      </c>
      <c r="K107" s="246">
        <v>2</v>
      </c>
      <c r="L107" s="270">
        <f>IF(INTRO!$E$38="Endemic", IF($H107&gt;0, IF($H107=4,"Unknown", IF($H107=99,"Stopped", $D107)), 0),"Not required")</f>
        <v>0</v>
      </c>
      <c r="M107" s="271" t="str">
        <f>IF(INTRO!$E$40="Endemic", IF($I107&gt;0, IF($I107=4,"Unknown",IF($I107=99,"Stopped", $D107)), 0),"Not required")</f>
        <v>Unknown</v>
      </c>
      <c r="N107" s="272">
        <f>IF(INTRO!$E$42="Endemic", IF(AND($J107&gt;1,$J107&lt;5), IF($J107=4, "Unknown", E107+F107), 0),"Not required")</f>
        <v>56069</v>
      </c>
      <c r="O107" s="273">
        <f>IF(INTRO!$E$44="Endemic", IF(AND($K107&gt;0,$K107&lt;5), IF($K107=4,"Unknown", IF($K107=1, $F107*0.33, IF($K107=2, $F107*0.5+$G107*0.2, SUM(F107:G107)))), 0),"Not required")</f>
        <v>34192.400000000001</v>
      </c>
      <c r="P107" s="224">
        <v>0</v>
      </c>
      <c r="Q107" s="245">
        <v>0</v>
      </c>
      <c r="R107" s="245">
        <v>2</v>
      </c>
      <c r="S107" s="247">
        <v>0</v>
      </c>
      <c r="T107" s="50"/>
      <c r="U107" s="252"/>
      <c r="V107" s="229"/>
      <c r="W107" s="274"/>
      <c r="X107" s="12"/>
    </row>
    <row r="108" spans="1:24" x14ac:dyDescent="0.2">
      <c r="A108" s="129" t="str">
        <f>IF(INTRO!$E$34&lt;&gt;0,INTRO!$E$34,"")</f>
        <v>Ethiopia</v>
      </c>
      <c r="B108" s="222" t="s">
        <v>287</v>
      </c>
      <c r="C108" s="223" t="s">
        <v>312</v>
      </c>
      <c r="D108" s="118">
        <v>235946</v>
      </c>
      <c r="E108" s="277">
        <v>32030</v>
      </c>
      <c r="F108" s="277">
        <v>68587</v>
      </c>
      <c r="G108" s="278">
        <v>135329</v>
      </c>
      <c r="H108" s="121">
        <v>0</v>
      </c>
      <c r="I108" s="244">
        <v>0</v>
      </c>
      <c r="J108" s="244">
        <v>3</v>
      </c>
      <c r="K108" s="246">
        <v>2</v>
      </c>
      <c r="L108" s="270">
        <f>IF(INTRO!$E$38="Endemic", IF($H108&gt;0, IF($H108=4,"Unknown", IF($H108=99,"Stopped", $D108)), 0),"Not required")</f>
        <v>0</v>
      </c>
      <c r="M108" s="271">
        <f>IF(INTRO!$E$40="Endemic", IF($I108&gt;0, IF($I108=4,"Unknown",IF($I108=99,"Stopped", $D108)), 0),"Not required")</f>
        <v>0</v>
      </c>
      <c r="N108" s="272">
        <f>IF(INTRO!$E$42="Endemic", IF(AND($J108&gt;1,$J108&lt;5), IF($J108=4, "Unknown", E108+F108), 0),"Not required")</f>
        <v>100617</v>
      </c>
      <c r="O108" s="273">
        <f>IF(INTRO!$E$44="Endemic", IF(AND($K108&gt;0,$K108&lt;5), IF($K108=4,"Unknown", IF($K108=1, $F108*0.33, IF($K108=2, $F108*0.5+$G108*0.2, SUM(F108:G108)))), 0),"Not required")</f>
        <v>61359.3</v>
      </c>
      <c r="P108" s="224">
        <v>0</v>
      </c>
      <c r="Q108" s="245">
        <v>0</v>
      </c>
      <c r="R108" s="245">
        <v>2</v>
      </c>
      <c r="S108" s="247">
        <v>1</v>
      </c>
      <c r="T108" s="50" t="s">
        <v>1188</v>
      </c>
      <c r="U108" s="299" t="s">
        <v>1191</v>
      </c>
      <c r="V108" s="229"/>
      <c r="W108" s="274"/>
      <c r="X108" s="12"/>
    </row>
    <row r="109" spans="1:24" x14ac:dyDescent="0.2">
      <c r="A109" s="129" t="str">
        <f>IF(INTRO!$E$34&lt;&gt;0,INTRO!$E$34,"")</f>
        <v>Ethiopia</v>
      </c>
      <c r="B109" s="222" t="s">
        <v>313</v>
      </c>
      <c r="C109" s="223" t="s">
        <v>314</v>
      </c>
      <c r="D109" s="118">
        <v>97067</v>
      </c>
      <c r="E109" s="277">
        <v>13177</v>
      </c>
      <c r="F109" s="277">
        <v>28216</v>
      </c>
      <c r="G109" s="278">
        <v>55674</v>
      </c>
      <c r="H109" s="121">
        <v>0</v>
      </c>
      <c r="I109" s="244">
        <v>0</v>
      </c>
      <c r="J109" s="244">
        <v>1</v>
      </c>
      <c r="K109" s="246">
        <v>0</v>
      </c>
      <c r="L109" s="270">
        <f>IF(INTRO!$E$38="Endemic", IF($H109&gt;0, IF($H109=4,"Unknown", IF($H109=99,"Stopped", $D109)), 0),"Not required")</f>
        <v>0</v>
      </c>
      <c r="M109" s="271">
        <f>IF(INTRO!$E$40="Endemic", IF($I109&gt;0, IF($I109=4,"Unknown",IF($I109=99,"Stopped", $D109)), 0),"Not required")</f>
        <v>0</v>
      </c>
      <c r="N109" s="272">
        <f>IF(INTRO!$E$42="Endemic", IF(AND($J109&gt;1,$J109&lt;5), IF($J109=4, "Unknown", E109+F109), 0),"Not required")</f>
        <v>0</v>
      </c>
      <c r="O109" s="273">
        <f>IF(INTRO!$E$44="Endemic", IF(AND($K109&gt;0,$K109&lt;5), IF($K109=4,"Unknown", IF($K109=1, $F109*0.33, IF($K109=2, $F109*0.5+$G109*0.2, SUM(F109:G109)))), 0),"Not required")</f>
        <v>0</v>
      </c>
      <c r="P109" s="224">
        <v>0</v>
      </c>
      <c r="Q109" s="245">
        <v>0</v>
      </c>
      <c r="R109" s="245">
        <v>0</v>
      </c>
      <c r="S109" s="247">
        <v>0</v>
      </c>
      <c r="T109" s="50"/>
      <c r="U109" s="252"/>
      <c r="V109" s="229"/>
      <c r="W109" s="274"/>
      <c r="X109" s="12"/>
    </row>
    <row r="110" spans="1:24" x14ac:dyDescent="0.2">
      <c r="A110" s="129" t="str">
        <f>IF(INTRO!$E$34&lt;&gt;0,INTRO!$E$34,"")</f>
        <v>Ethiopia</v>
      </c>
      <c r="B110" s="222" t="s">
        <v>313</v>
      </c>
      <c r="C110" s="223" t="s">
        <v>315</v>
      </c>
      <c r="D110" s="118">
        <v>90918</v>
      </c>
      <c r="E110" s="277">
        <v>12342</v>
      </c>
      <c r="F110" s="277">
        <v>26429</v>
      </c>
      <c r="G110" s="278">
        <v>52147</v>
      </c>
      <c r="H110" s="121">
        <v>0</v>
      </c>
      <c r="I110" s="244">
        <v>0</v>
      </c>
      <c r="J110" s="244">
        <v>1</v>
      </c>
      <c r="K110" s="246">
        <v>2</v>
      </c>
      <c r="L110" s="270">
        <f>IF(INTRO!$E$38="Endemic", IF($H110&gt;0, IF($H110=4,"Unknown", IF($H110=99,"Stopped", $D110)), 0),"Not required")</f>
        <v>0</v>
      </c>
      <c r="M110" s="271">
        <f>IF(INTRO!$E$40="Endemic", IF($I110&gt;0, IF($I110=4,"Unknown",IF($I110=99,"Stopped", $D110)), 0),"Not required")</f>
        <v>0</v>
      </c>
      <c r="N110" s="272">
        <f>IF(INTRO!$E$42="Endemic", IF(AND($J110&gt;1,$J110&lt;5), IF($J110=4, "Unknown", E110+F110), 0),"Not required")</f>
        <v>0</v>
      </c>
      <c r="O110" s="273">
        <f>IF(INTRO!$E$44="Endemic", IF(AND($K110&gt;0,$K110&lt;5), IF($K110=4,"Unknown", IF($K110=1, $F110*0.33, IF($K110=2, $F110*0.5+$G110*0.2, SUM(F110:G110)))), 0),"Not required")</f>
        <v>23643.9</v>
      </c>
      <c r="P110" s="224">
        <v>0</v>
      </c>
      <c r="Q110" s="245">
        <v>0</v>
      </c>
      <c r="R110" s="245">
        <v>0</v>
      </c>
      <c r="S110" s="247">
        <v>0</v>
      </c>
      <c r="T110" s="50"/>
      <c r="U110" s="252"/>
      <c r="V110" s="229"/>
      <c r="W110" s="274"/>
      <c r="X110" s="12"/>
    </row>
    <row r="111" spans="1:24" x14ac:dyDescent="0.2">
      <c r="A111" s="129" t="str">
        <f>IF(INTRO!$E$34&lt;&gt;0,INTRO!$E$34,"")</f>
        <v>Ethiopia</v>
      </c>
      <c r="B111" s="222" t="s">
        <v>313</v>
      </c>
      <c r="C111" s="223" t="s">
        <v>316</v>
      </c>
      <c r="D111" s="118">
        <v>63299</v>
      </c>
      <c r="E111" s="277">
        <v>8593</v>
      </c>
      <c r="F111" s="277">
        <v>18400</v>
      </c>
      <c r="G111" s="278">
        <v>36306</v>
      </c>
      <c r="H111" s="121">
        <v>0</v>
      </c>
      <c r="I111" s="244">
        <v>0</v>
      </c>
      <c r="J111" s="244">
        <v>2</v>
      </c>
      <c r="K111" s="246">
        <v>1</v>
      </c>
      <c r="L111" s="270">
        <f>IF(INTRO!$E$38="Endemic", IF($H111&gt;0, IF($H111=4,"Unknown", IF($H111=99,"Stopped", $D111)), 0),"Not required")</f>
        <v>0</v>
      </c>
      <c r="M111" s="271">
        <f>IF(INTRO!$E$40="Endemic", IF($I111&gt;0, IF($I111=4,"Unknown",IF($I111=99,"Stopped", $D111)), 0),"Not required")</f>
        <v>0</v>
      </c>
      <c r="N111" s="272">
        <f>IF(INTRO!$E$42="Endemic", IF(AND($J111&gt;1,$J111&lt;5), IF($J111=4, "Unknown", E111+F111), 0),"Not required")</f>
        <v>26993</v>
      </c>
      <c r="O111" s="273">
        <f>IF(INTRO!$E$44="Endemic", IF(AND($K111&gt;0,$K111&lt;5), IF($K111=4,"Unknown", IF($K111=1, $F111*0.33, IF($K111=2, $F111*0.5+$G111*0.2, SUM(F111:G111)))), 0),"Not required")</f>
        <v>6072</v>
      </c>
      <c r="P111" s="224">
        <v>0</v>
      </c>
      <c r="Q111" s="245">
        <v>0</v>
      </c>
      <c r="R111" s="245">
        <v>0</v>
      </c>
      <c r="S111" s="247">
        <v>0</v>
      </c>
      <c r="T111" s="50"/>
      <c r="U111" s="252"/>
      <c r="V111" s="229"/>
      <c r="W111" s="274"/>
      <c r="X111" s="12"/>
    </row>
    <row r="112" spans="1:24" x14ac:dyDescent="0.2">
      <c r="A112" s="129" t="str">
        <f>IF(INTRO!$E$34&lt;&gt;0,INTRO!$E$34,"")</f>
        <v>Ethiopia</v>
      </c>
      <c r="B112" s="222" t="s">
        <v>313</v>
      </c>
      <c r="C112" s="223" t="s">
        <v>317</v>
      </c>
      <c r="D112" s="118">
        <v>55674</v>
      </c>
      <c r="E112" s="277">
        <v>7558</v>
      </c>
      <c r="F112" s="277">
        <v>16184</v>
      </c>
      <c r="G112" s="278">
        <v>31932</v>
      </c>
      <c r="H112" s="121">
        <v>0</v>
      </c>
      <c r="I112" s="244">
        <v>0</v>
      </c>
      <c r="J112" s="244">
        <v>1</v>
      </c>
      <c r="K112" s="246">
        <v>0</v>
      </c>
      <c r="L112" s="270">
        <f>IF(INTRO!$E$38="Endemic", IF($H112&gt;0, IF($H112=4,"Unknown", IF($H112=99,"Stopped", $D112)), 0),"Not required")</f>
        <v>0</v>
      </c>
      <c r="M112" s="271">
        <f>IF(INTRO!$E$40="Endemic", IF($I112&gt;0, IF($I112=4,"Unknown",IF($I112=99,"Stopped", $D112)), 0),"Not required")</f>
        <v>0</v>
      </c>
      <c r="N112" s="272">
        <f>IF(INTRO!$E$42="Endemic", IF(AND($J112&gt;1,$J112&lt;5), IF($J112=4, "Unknown", E112+F112), 0),"Not required")</f>
        <v>0</v>
      </c>
      <c r="O112" s="273">
        <f>IF(INTRO!$E$44="Endemic", IF(AND($K112&gt;0,$K112&lt;5), IF($K112=4,"Unknown", IF($K112=1, $F112*0.33, IF($K112=2, $F112*0.5+$G112*0.2, SUM(F112:G112)))), 0),"Not required")</f>
        <v>0</v>
      </c>
      <c r="P112" s="224">
        <v>0</v>
      </c>
      <c r="Q112" s="245">
        <v>0</v>
      </c>
      <c r="R112" s="245">
        <v>0</v>
      </c>
      <c r="S112" s="247">
        <v>0</v>
      </c>
      <c r="T112" s="50"/>
      <c r="U112" s="252"/>
      <c r="V112" s="229"/>
      <c r="W112" s="274"/>
      <c r="X112" s="12"/>
    </row>
    <row r="113" spans="1:24" x14ac:dyDescent="0.2">
      <c r="A113" s="129" t="str">
        <f>IF(INTRO!$E$34&lt;&gt;0,INTRO!$E$34,"")</f>
        <v>Ethiopia</v>
      </c>
      <c r="B113" s="222" t="s">
        <v>313</v>
      </c>
      <c r="C113" s="223" t="s">
        <v>318</v>
      </c>
      <c r="D113" s="118">
        <v>137365</v>
      </c>
      <c r="E113" s="277">
        <v>18648</v>
      </c>
      <c r="F113" s="277">
        <v>39930</v>
      </c>
      <c r="G113" s="278">
        <v>78787</v>
      </c>
      <c r="H113" s="121">
        <v>0</v>
      </c>
      <c r="I113" s="244">
        <v>0</v>
      </c>
      <c r="J113" s="244">
        <v>1</v>
      </c>
      <c r="K113" s="246">
        <v>0</v>
      </c>
      <c r="L113" s="270">
        <f>IF(INTRO!$E$38="Endemic", IF($H113&gt;0, IF($H113=4,"Unknown", IF($H113=99,"Stopped", $D113)), 0),"Not required")</f>
        <v>0</v>
      </c>
      <c r="M113" s="271">
        <f>IF(INTRO!$E$40="Endemic", IF($I113&gt;0, IF($I113=4,"Unknown",IF($I113=99,"Stopped", $D113)), 0),"Not required")</f>
        <v>0</v>
      </c>
      <c r="N113" s="272">
        <f>IF(INTRO!$E$42="Endemic", IF(AND($J113&gt;1,$J113&lt;5), IF($J113=4, "Unknown", E113+F113), 0),"Not required")</f>
        <v>0</v>
      </c>
      <c r="O113" s="273">
        <f>IF(INTRO!$E$44="Endemic", IF(AND($K113&gt;0,$K113&lt;5), IF($K113=4,"Unknown", IF($K113=1, $F113*0.33, IF($K113=2, $F113*0.5+$G113*0.2, SUM(F113:G113)))), 0),"Not required")</f>
        <v>0</v>
      </c>
      <c r="P113" s="224">
        <v>0</v>
      </c>
      <c r="Q113" s="245">
        <v>0</v>
      </c>
      <c r="R113" s="245">
        <v>0</v>
      </c>
      <c r="S113" s="247">
        <v>0</v>
      </c>
      <c r="T113" s="50"/>
      <c r="U113" s="252"/>
      <c r="V113" s="229"/>
      <c r="W113" s="274"/>
      <c r="X113" s="12"/>
    </row>
    <row r="114" spans="1:24" x14ac:dyDescent="0.2">
      <c r="A114" s="129" t="str">
        <f>IF(INTRO!$E$34&lt;&gt;0,INTRO!$E$34,"")</f>
        <v>Ethiopia</v>
      </c>
      <c r="B114" s="222" t="s">
        <v>313</v>
      </c>
      <c r="C114" s="223" t="s">
        <v>319</v>
      </c>
      <c r="D114" s="118">
        <v>42561</v>
      </c>
      <c r="E114" s="277">
        <v>5778</v>
      </c>
      <c r="F114" s="277">
        <v>12372</v>
      </c>
      <c r="G114" s="278">
        <v>24411</v>
      </c>
      <c r="H114" s="121">
        <v>0</v>
      </c>
      <c r="I114" s="244">
        <v>0</v>
      </c>
      <c r="J114" s="244">
        <v>0</v>
      </c>
      <c r="K114" s="246">
        <v>2</v>
      </c>
      <c r="L114" s="270">
        <f>IF(INTRO!$E$38="Endemic", IF($H114&gt;0, IF($H114=4,"Unknown", IF($H114=99,"Stopped", $D114)), 0),"Not required")</f>
        <v>0</v>
      </c>
      <c r="M114" s="271">
        <f>IF(INTRO!$E$40="Endemic", IF($I114&gt;0, IF($I114=4,"Unknown",IF($I114=99,"Stopped", $D114)), 0),"Not required")</f>
        <v>0</v>
      </c>
      <c r="N114" s="272">
        <f>IF(INTRO!$E$42="Endemic", IF(AND($J114&gt;1,$J114&lt;5), IF($J114=4, "Unknown", E114+F114), 0),"Not required")</f>
        <v>0</v>
      </c>
      <c r="O114" s="273">
        <f>IF(INTRO!$E$44="Endemic", IF(AND($K114&gt;0,$K114&lt;5), IF($K114=4,"Unknown", IF($K114=1, $F114*0.33, IF($K114=2, $F114*0.5+$G114*0.2, SUM(F114:G114)))), 0),"Not required")</f>
        <v>11068.2</v>
      </c>
      <c r="P114" s="224">
        <v>0</v>
      </c>
      <c r="Q114" s="245">
        <v>0</v>
      </c>
      <c r="R114" s="245">
        <v>0</v>
      </c>
      <c r="S114" s="247">
        <v>1</v>
      </c>
      <c r="T114" s="50"/>
      <c r="U114" s="252" t="s">
        <v>1186</v>
      </c>
      <c r="V114" s="229"/>
      <c r="W114" s="274"/>
      <c r="X114" s="12"/>
    </row>
    <row r="115" spans="1:24" x14ac:dyDescent="0.2">
      <c r="A115" s="129" t="str">
        <f>IF(INTRO!$E$34&lt;&gt;0,INTRO!$E$34,"")</f>
        <v>Ethiopia</v>
      </c>
      <c r="B115" s="222" t="s">
        <v>313</v>
      </c>
      <c r="C115" s="223" t="s">
        <v>320</v>
      </c>
      <c r="D115" s="118">
        <v>103450</v>
      </c>
      <c r="E115" s="277">
        <v>14044</v>
      </c>
      <c r="F115" s="277">
        <v>30072</v>
      </c>
      <c r="G115" s="278">
        <v>59335</v>
      </c>
      <c r="H115" s="121">
        <v>0</v>
      </c>
      <c r="I115" s="244">
        <v>0</v>
      </c>
      <c r="J115" s="244">
        <v>0</v>
      </c>
      <c r="K115" s="246">
        <v>0</v>
      </c>
      <c r="L115" s="270">
        <f>IF(INTRO!$E$38="Endemic", IF($H115&gt;0, IF($H115=4,"Unknown", IF($H115=99,"Stopped", $D115)), 0),"Not required")</f>
        <v>0</v>
      </c>
      <c r="M115" s="271">
        <f>IF(INTRO!$E$40="Endemic", IF($I115&gt;0, IF($I115=4,"Unknown",IF($I115=99,"Stopped", $D115)), 0),"Not required")</f>
        <v>0</v>
      </c>
      <c r="N115" s="272">
        <f>IF(INTRO!$E$42="Endemic", IF(AND($J115&gt;1,$J115&lt;5), IF($J115=4, "Unknown", E115+F115), 0),"Not required")</f>
        <v>0</v>
      </c>
      <c r="O115" s="273">
        <f>IF(INTRO!$E$44="Endemic", IF(AND($K115&gt;0,$K115&lt;5), IF($K115=4,"Unknown", IF($K115=1, $F115*0.33, IF($K115=2, $F115*0.5+$G115*0.2, SUM(F115:G115)))), 0),"Not required")</f>
        <v>0</v>
      </c>
      <c r="P115" s="224">
        <v>0</v>
      </c>
      <c r="Q115" s="245">
        <v>0</v>
      </c>
      <c r="R115" s="245">
        <v>0</v>
      </c>
      <c r="S115" s="247">
        <v>0</v>
      </c>
      <c r="T115" s="50"/>
      <c r="U115" s="252"/>
      <c r="V115" s="229"/>
      <c r="W115" s="274"/>
      <c r="X115" s="12"/>
    </row>
    <row r="116" spans="1:24" x14ac:dyDescent="0.2">
      <c r="A116" s="129" t="str">
        <f>IF(INTRO!$E$34&lt;&gt;0,INTRO!$E$34,"")</f>
        <v>Ethiopia</v>
      </c>
      <c r="B116" s="222" t="s">
        <v>313</v>
      </c>
      <c r="C116" s="223" t="s">
        <v>321</v>
      </c>
      <c r="D116" s="118">
        <v>170450</v>
      </c>
      <c r="E116" s="277">
        <v>23139</v>
      </c>
      <c r="F116" s="277">
        <v>49548</v>
      </c>
      <c r="G116" s="278">
        <v>97763</v>
      </c>
      <c r="H116" s="121">
        <v>0</v>
      </c>
      <c r="I116" s="244">
        <v>0</v>
      </c>
      <c r="J116" s="244">
        <v>2</v>
      </c>
      <c r="K116" s="246">
        <v>2</v>
      </c>
      <c r="L116" s="270">
        <f>IF(INTRO!$E$38="Endemic", IF($H116&gt;0, IF($H116=4,"Unknown", IF($H116=99,"Stopped", $D116)), 0),"Not required")</f>
        <v>0</v>
      </c>
      <c r="M116" s="271">
        <f>IF(INTRO!$E$40="Endemic", IF($I116&gt;0, IF($I116=4,"Unknown",IF($I116=99,"Stopped", $D116)), 0),"Not required")</f>
        <v>0</v>
      </c>
      <c r="N116" s="272">
        <f>IF(INTRO!$E$42="Endemic", IF(AND($J116&gt;1,$J116&lt;5), IF($J116=4, "Unknown", E116+F116), 0),"Not required")</f>
        <v>72687</v>
      </c>
      <c r="O116" s="273">
        <f>IF(INTRO!$E$44="Endemic", IF(AND($K116&gt;0,$K116&lt;5), IF($K116=4,"Unknown", IF($K116=1, $F116*0.33, IF($K116=2, $F116*0.5+$G116*0.2, SUM(F116:G116)))), 0),"Not required")</f>
        <v>44326.600000000006</v>
      </c>
      <c r="P116" s="224">
        <v>0</v>
      </c>
      <c r="Q116" s="245">
        <v>0</v>
      </c>
      <c r="R116" s="245">
        <v>0</v>
      </c>
      <c r="S116" s="247">
        <v>0</v>
      </c>
      <c r="T116" s="50"/>
      <c r="U116" s="252"/>
      <c r="V116" s="229"/>
      <c r="W116" s="274"/>
      <c r="X116" s="12"/>
    </row>
    <row r="117" spans="1:24" x14ac:dyDescent="0.2">
      <c r="A117" s="129" t="str">
        <f>IF(INTRO!$E$34&lt;&gt;0,INTRO!$E$34,"")</f>
        <v>Ethiopia</v>
      </c>
      <c r="B117" s="222" t="s">
        <v>313</v>
      </c>
      <c r="C117" s="223" t="s">
        <v>322</v>
      </c>
      <c r="D117" s="118">
        <v>72804</v>
      </c>
      <c r="E117" s="277">
        <v>9883</v>
      </c>
      <c r="F117" s="277">
        <v>21163</v>
      </c>
      <c r="G117" s="278">
        <v>41757</v>
      </c>
      <c r="H117" s="121">
        <v>0</v>
      </c>
      <c r="I117" s="244">
        <v>0</v>
      </c>
      <c r="J117" s="244">
        <v>3</v>
      </c>
      <c r="K117" s="246">
        <v>0</v>
      </c>
      <c r="L117" s="270">
        <f>IF(INTRO!$E$38="Endemic", IF($H117&gt;0, IF($H117=4,"Unknown", IF($H117=99,"Stopped", $D117)), 0),"Not required")</f>
        <v>0</v>
      </c>
      <c r="M117" s="271">
        <f>IF(INTRO!$E$40="Endemic", IF($I117&gt;0, IF($I117=4,"Unknown",IF($I117=99,"Stopped", $D117)), 0),"Not required")</f>
        <v>0</v>
      </c>
      <c r="N117" s="272">
        <f>IF(INTRO!$E$42="Endemic", IF(AND($J117&gt;1,$J117&lt;5), IF($J117=4, "Unknown", E117+F117), 0),"Not required")</f>
        <v>31046</v>
      </c>
      <c r="O117" s="273">
        <f>IF(INTRO!$E$44="Endemic", IF(AND($K117&gt;0,$K117&lt;5), IF($K117=4,"Unknown", IF($K117=1, $F117*0.33, IF($K117=2, $F117*0.5+$G117*0.2, SUM(F117:G117)))), 0),"Not required")</f>
        <v>0</v>
      </c>
      <c r="P117" s="224">
        <v>0</v>
      </c>
      <c r="Q117" s="245">
        <v>0</v>
      </c>
      <c r="R117" s="245">
        <v>2</v>
      </c>
      <c r="S117" s="247">
        <v>0</v>
      </c>
      <c r="T117" s="50" t="s">
        <v>1188</v>
      </c>
      <c r="U117" s="252" t="s">
        <v>1188</v>
      </c>
      <c r="V117" s="229"/>
      <c r="W117" s="274"/>
      <c r="X117" s="12"/>
    </row>
    <row r="118" spans="1:24" x14ac:dyDescent="0.2">
      <c r="A118" s="129" t="str">
        <f>IF(INTRO!$E$34&lt;&gt;0,INTRO!$E$34,"")</f>
        <v>Ethiopia</v>
      </c>
      <c r="B118" s="222" t="s">
        <v>313</v>
      </c>
      <c r="C118" s="223" t="s">
        <v>323</v>
      </c>
      <c r="D118" s="118">
        <v>72122</v>
      </c>
      <c r="E118" s="277">
        <v>9791</v>
      </c>
      <c r="F118" s="277">
        <v>20965</v>
      </c>
      <c r="G118" s="278">
        <v>41366</v>
      </c>
      <c r="H118" s="121">
        <v>0</v>
      </c>
      <c r="I118" s="244">
        <v>0</v>
      </c>
      <c r="J118" s="244">
        <v>1</v>
      </c>
      <c r="K118" s="246">
        <v>0</v>
      </c>
      <c r="L118" s="270">
        <f>IF(INTRO!$E$38="Endemic", IF($H118&gt;0, IF($H118=4,"Unknown", IF($H118=99,"Stopped", $D118)), 0),"Not required")</f>
        <v>0</v>
      </c>
      <c r="M118" s="271">
        <f>IF(INTRO!$E$40="Endemic", IF($I118&gt;0, IF($I118=4,"Unknown",IF($I118=99,"Stopped", $D118)), 0),"Not required")</f>
        <v>0</v>
      </c>
      <c r="N118" s="272">
        <f>IF(INTRO!$E$42="Endemic", IF(AND($J118&gt;1,$J118&lt;5), IF($J118=4, "Unknown", E118+F118), 0),"Not required")</f>
        <v>0</v>
      </c>
      <c r="O118" s="273">
        <f>IF(INTRO!$E$44="Endemic", IF(AND($K118&gt;0,$K118&lt;5), IF($K118=4,"Unknown", IF($K118=1, $F118*0.33, IF($K118=2, $F118*0.5+$G118*0.2, SUM(F118:G118)))), 0),"Not required")</f>
        <v>0</v>
      </c>
      <c r="P118" s="224">
        <v>0</v>
      </c>
      <c r="Q118" s="245">
        <v>0</v>
      </c>
      <c r="R118" s="245">
        <v>0</v>
      </c>
      <c r="S118" s="247">
        <v>0</v>
      </c>
      <c r="T118" s="50"/>
      <c r="U118" s="252"/>
      <c r="V118" s="229"/>
      <c r="W118" s="274"/>
      <c r="X118" s="12"/>
    </row>
    <row r="119" spans="1:24" x14ac:dyDescent="0.2">
      <c r="A119" s="129" t="str">
        <f>IF(INTRO!$E$34&lt;&gt;0,INTRO!$E$34,"")</f>
        <v>Ethiopia</v>
      </c>
      <c r="B119" s="222" t="s">
        <v>313</v>
      </c>
      <c r="C119" s="223" t="s">
        <v>324</v>
      </c>
      <c r="D119" s="118">
        <v>64999</v>
      </c>
      <c r="E119" s="277">
        <v>8824</v>
      </c>
      <c r="F119" s="277">
        <v>18894</v>
      </c>
      <c r="G119" s="278">
        <v>37281</v>
      </c>
      <c r="H119" s="121">
        <v>0</v>
      </c>
      <c r="I119" s="244">
        <v>0</v>
      </c>
      <c r="J119" s="244">
        <v>2</v>
      </c>
      <c r="K119" s="246">
        <v>0</v>
      </c>
      <c r="L119" s="270">
        <f>IF(INTRO!$E$38="Endemic", IF($H119&gt;0, IF($H119=4,"Unknown", IF($H119=99,"Stopped", $D119)), 0),"Not required")</f>
        <v>0</v>
      </c>
      <c r="M119" s="271">
        <f>IF(INTRO!$E$40="Endemic", IF($I119&gt;0, IF($I119=4,"Unknown",IF($I119=99,"Stopped", $D119)), 0),"Not required")</f>
        <v>0</v>
      </c>
      <c r="N119" s="272">
        <f>IF(INTRO!$E$42="Endemic", IF(AND($J119&gt;1,$J119&lt;5), IF($J119=4, "Unknown", E119+F119), 0),"Not required")</f>
        <v>27718</v>
      </c>
      <c r="O119" s="273">
        <f>IF(INTRO!$E$44="Endemic", IF(AND($K119&gt;0,$K119&lt;5), IF($K119=4,"Unknown", IF($K119=1, $F119*0.33, IF($K119=2, $F119*0.5+$G119*0.2, SUM(F119:G119)))), 0),"Not required")</f>
        <v>0</v>
      </c>
      <c r="P119" s="224">
        <v>0</v>
      </c>
      <c r="Q119" s="245">
        <v>0</v>
      </c>
      <c r="R119" s="245">
        <v>0</v>
      </c>
      <c r="S119" s="247">
        <v>0</v>
      </c>
      <c r="T119" s="50"/>
      <c r="U119" s="252"/>
      <c r="V119" s="229"/>
      <c r="W119" s="274"/>
      <c r="X119" s="12"/>
    </row>
    <row r="120" spans="1:24" x14ac:dyDescent="0.2">
      <c r="A120" s="129" t="str">
        <f>IF(INTRO!$E$34&lt;&gt;0,INTRO!$E$34,"")</f>
        <v>Ethiopia</v>
      </c>
      <c r="B120" s="222" t="s">
        <v>313</v>
      </c>
      <c r="C120" s="223" t="s">
        <v>325</v>
      </c>
      <c r="D120" s="118">
        <v>90671</v>
      </c>
      <c r="E120" s="277">
        <v>12309</v>
      </c>
      <c r="F120" s="277">
        <v>26357</v>
      </c>
      <c r="G120" s="278">
        <v>52005</v>
      </c>
      <c r="H120" s="121">
        <v>0</v>
      </c>
      <c r="I120" s="244">
        <v>0</v>
      </c>
      <c r="J120" s="244">
        <v>1</v>
      </c>
      <c r="K120" s="246">
        <v>3</v>
      </c>
      <c r="L120" s="270">
        <f>IF(INTRO!$E$38="Endemic", IF($H120&gt;0, IF($H120=4,"Unknown", IF($H120=99,"Stopped", $D120)), 0),"Not required")</f>
        <v>0</v>
      </c>
      <c r="M120" s="271">
        <f>IF(INTRO!$E$40="Endemic", IF($I120&gt;0, IF($I120=4,"Unknown",IF($I120=99,"Stopped", $D120)), 0),"Not required")</f>
        <v>0</v>
      </c>
      <c r="N120" s="272">
        <f>IF(INTRO!$E$42="Endemic", IF(AND($J120&gt;1,$J120&lt;5), IF($J120=4, "Unknown", E120+F120), 0),"Not required")</f>
        <v>0</v>
      </c>
      <c r="O120" s="273">
        <f>IF(INTRO!$E$44="Endemic", IF(AND($K120&gt;0,$K120&lt;5), IF($K120=4,"Unknown", IF($K120=1, $F120*0.33, IF($K120=2, $F120*0.5+$G120*0.2, SUM(F120:G120)))), 0),"Not required")</f>
        <v>78362</v>
      </c>
      <c r="P120" s="224">
        <v>0</v>
      </c>
      <c r="Q120" s="245">
        <v>0</v>
      </c>
      <c r="R120" s="245">
        <v>0</v>
      </c>
      <c r="S120" s="247">
        <v>1</v>
      </c>
      <c r="T120" s="50"/>
      <c r="U120" s="252" t="s">
        <v>1186</v>
      </c>
      <c r="V120" s="229"/>
      <c r="W120" s="274"/>
      <c r="X120" s="12"/>
    </row>
    <row r="121" spans="1:24" x14ac:dyDescent="0.2">
      <c r="A121" s="129" t="str">
        <f>IF(INTRO!$E$34&lt;&gt;0,INTRO!$E$34,"")</f>
        <v>Ethiopia</v>
      </c>
      <c r="B121" s="222" t="s">
        <v>313</v>
      </c>
      <c r="C121" s="223" t="s">
        <v>326</v>
      </c>
      <c r="D121" s="118">
        <v>121782</v>
      </c>
      <c r="E121" s="277">
        <v>16532</v>
      </c>
      <c r="F121" s="277">
        <v>35401</v>
      </c>
      <c r="G121" s="278">
        <v>69849</v>
      </c>
      <c r="H121" s="121">
        <v>0</v>
      </c>
      <c r="I121" s="244">
        <v>0</v>
      </c>
      <c r="J121" s="244">
        <v>1</v>
      </c>
      <c r="K121" s="246">
        <v>1</v>
      </c>
      <c r="L121" s="270">
        <f>IF(INTRO!$E$38="Endemic", IF($H121&gt;0, IF($H121=4,"Unknown", IF($H121=99,"Stopped", $D121)), 0),"Not required")</f>
        <v>0</v>
      </c>
      <c r="M121" s="271">
        <f>IF(INTRO!$E$40="Endemic", IF($I121&gt;0, IF($I121=4,"Unknown",IF($I121=99,"Stopped", $D121)), 0),"Not required")</f>
        <v>0</v>
      </c>
      <c r="N121" s="272">
        <f>IF(INTRO!$E$42="Endemic", IF(AND($J121&gt;1,$J121&lt;5), IF($J121=4, "Unknown", E121+F121), 0),"Not required")</f>
        <v>0</v>
      </c>
      <c r="O121" s="273">
        <f>IF(INTRO!$E$44="Endemic", IF(AND($K121&gt;0,$K121&lt;5), IF($K121=4,"Unknown", IF($K121=1, $F121*0.33, IF($K121=2, $F121*0.5+$G121*0.2, SUM(F121:G121)))), 0),"Not required")</f>
        <v>11682.33</v>
      </c>
      <c r="P121" s="224">
        <v>0</v>
      </c>
      <c r="Q121" s="245">
        <v>0</v>
      </c>
      <c r="R121" s="245">
        <v>0</v>
      </c>
      <c r="S121" s="247">
        <v>0</v>
      </c>
      <c r="T121" s="50"/>
      <c r="U121" s="252" t="s">
        <v>1186</v>
      </c>
      <c r="V121" s="229"/>
      <c r="W121" s="274"/>
      <c r="X121" s="12"/>
    </row>
    <row r="122" spans="1:24" x14ac:dyDescent="0.2">
      <c r="A122" s="129" t="str">
        <f>IF(INTRO!$E$34&lt;&gt;0,INTRO!$E$34,"")</f>
        <v>Ethiopia</v>
      </c>
      <c r="B122" s="222" t="s">
        <v>313</v>
      </c>
      <c r="C122" s="223" t="s">
        <v>327</v>
      </c>
      <c r="D122" s="118">
        <v>57011</v>
      </c>
      <c r="E122" s="277">
        <v>7739</v>
      </c>
      <c r="F122" s="277">
        <v>16572</v>
      </c>
      <c r="G122" s="278">
        <v>32699</v>
      </c>
      <c r="H122" s="121">
        <v>0</v>
      </c>
      <c r="I122" s="244">
        <v>0</v>
      </c>
      <c r="J122" s="244">
        <v>1</v>
      </c>
      <c r="K122" s="246">
        <v>1</v>
      </c>
      <c r="L122" s="270">
        <f>IF(INTRO!$E$38="Endemic", IF($H122&gt;0, IF($H122=4,"Unknown", IF($H122=99,"Stopped", $D122)), 0),"Not required")</f>
        <v>0</v>
      </c>
      <c r="M122" s="271">
        <f>IF(INTRO!$E$40="Endemic", IF($I122&gt;0, IF($I122=4,"Unknown",IF($I122=99,"Stopped", $D122)), 0),"Not required")</f>
        <v>0</v>
      </c>
      <c r="N122" s="272">
        <f>IF(INTRO!$E$42="Endemic", IF(AND($J122&gt;1,$J122&lt;5), IF($J122=4, "Unknown", E122+F122), 0),"Not required")</f>
        <v>0</v>
      </c>
      <c r="O122" s="273">
        <f>IF(INTRO!$E$44="Endemic", IF(AND($K122&gt;0,$K122&lt;5), IF($K122=4,"Unknown", IF($K122=1, $F122*0.33, IF($K122=2, $F122*0.5+$G122*0.2, SUM(F122:G122)))), 0),"Not required")</f>
        <v>5468.76</v>
      </c>
      <c r="P122" s="224">
        <v>0</v>
      </c>
      <c r="Q122" s="245">
        <v>0</v>
      </c>
      <c r="R122" s="245">
        <v>0</v>
      </c>
      <c r="S122" s="247">
        <v>0</v>
      </c>
      <c r="T122" s="50"/>
      <c r="U122" s="252" t="s">
        <v>1186</v>
      </c>
      <c r="V122" s="229"/>
      <c r="W122" s="274"/>
      <c r="X122" s="12"/>
    </row>
    <row r="123" spans="1:24" x14ac:dyDescent="0.2">
      <c r="A123" s="129" t="str">
        <f>IF(INTRO!$E$34&lt;&gt;0,INTRO!$E$34,"")</f>
        <v>Ethiopia</v>
      </c>
      <c r="B123" s="222" t="s">
        <v>313</v>
      </c>
      <c r="C123" s="223" t="s">
        <v>328</v>
      </c>
      <c r="D123" s="118">
        <v>40781</v>
      </c>
      <c r="E123" s="277">
        <v>5536</v>
      </c>
      <c r="F123" s="277">
        <v>11855</v>
      </c>
      <c r="G123" s="278">
        <v>23390</v>
      </c>
      <c r="H123" s="121">
        <v>0</v>
      </c>
      <c r="I123" s="244">
        <v>0</v>
      </c>
      <c r="J123" s="244">
        <v>2</v>
      </c>
      <c r="K123" s="246">
        <v>0</v>
      </c>
      <c r="L123" s="270">
        <f>IF(INTRO!$E$38="Endemic", IF($H123&gt;0, IF($H123=4,"Unknown", IF($H123=99,"Stopped", $D123)), 0),"Not required")</f>
        <v>0</v>
      </c>
      <c r="M123" s="271">
        <f>IF(INTRO!$E$40="Endemic", IF($I123&gt;0, IF($I123=4,"Unknown",IF($I123=99,"Stopped", $D123)), 0),"Not required")</f>
        <v>0</v>
      </c>
      <c r="N123" s="272">
        <f>IF(INTRO!$E$42="Endemic", IF(AND($J123&gt;1,$J123&lt;5), IF($J123=4, "Unknown", E123+F123), 0),"Not required")</f>
        <v>17391</v>
      </c>
      <c r="O123" s="273">
        <f>IF(INTRO!$E$44="Endemic", IF(AND($K123&gt;0,$K123&lt;5), IF($K123=4,"Unknown", IF($K123=1, $F123*0.33, IF($K123=2, $F123*0.5+$G123*0.2, SUM(F123:G123)))), 0),"Not required")</f>
        <v>0</v>
      </c>
      <c r="P123" s="224">
        <v>0</v>
      </c>
      <c r="Q123" s="245">
        <v>0</v>
      </c>
      <c r="R123" s="245">
        <v>0</v>
      </c>
      <c r="S123" s="247">
        <v>0</v>
      </c>
      <c r="T123" s="50"/>
      <c r="U123" s="252"/>
      <c r="V123" s="229"/>
      <c r="W123" s="274"/>
      <c r="X123" s="12"/>
    </row>
    <row r="124" spans="1:24" x14ac:dyDescent="0.2">
      <c r="A124" s="129" t="str">
        <f>IF(INTRO!$E$34&lt;&gt;0,INTRO!$E$34,"")</f>
        <v>Ethiopia</v>
      </c>
      <c r="B124" s="222" t="s">
        <v>313</v>
      </c>
      <c r="C124" s="223" t="s">
        <v>329</v>
      </c>
      <c r="D124" s="118">
        <v>101355</v>
      </c>
      <c r="E124" s="277">
        <v>13759</v>
      </c>
      <c r="F124" s="277">
        <v>29463</v>
      </c>
      <c r="G124" s="278">
        <v>58133</v>
      </c>
      <c r="H124" s="121">
        <v>0</v>
      </c>
      <c r="I124" s="244">
        <v>0</v>
      </c>
      <c r="J124" s="244">
        <v>2</v>
      </c>
      <c r="K124" s="246">
        <v>0</v>
      </c>
      <c r="L124" s="270">
        <f>IF(INTRO!$E$38="Endemic", IF($H124&gt;0, IF($H124=4,"Unknown", IF($H124=99,"Stopped", $D124)), 0),"Not required")</f>
        <v>0</v>
      </c>
      <c r="M124" s="271">
        <f>IF(INTRO!$E$40="Endemic", IF($I124&gt;0, IF($I124=4,"Unknown",IF($I124=99,"Stopped", $D124)), 0),"Not required")</f>
        <v>0</v>
      </c>
      <c r="N124" s="272">
        <f>IF(INTRO!$E$42="Endemic", IF(AND($J124&gt;1,$J124&lt;5), IF($J124=4, "Unknown", E124+F124), 0),"Not required")</f>
        <v>43222</v>
      </c>
      <c r="O124" s="273">
        <f>IF(INTRO!$E$44="Endemic", IF(AND($K124&gt;0,$K124&lt;5), IF($K124=4,"Unknown", IF($K124=1, $F124*0.33, IF($K124=2, $F124*0.5+$G124*0.2, SUM(F124:G124)))), 0),"Not required")</f>
        <v>0</v>
      </c>
      <c r="P124" s="224">
        <v>0</v>
      </c>
      <c r="Q124" s="245">
        <v>0</v>
      </c>
      <c r="R124" s="245">
        <v>0</v>
      </c>
      <c r="S124" s="247">
        <v>0</v>
      </c>
      <c r="T124" s="50"/>
      <c r="U124" s="252"/>
      <c r="V124" s="229"/>
      <c r="W124" s="274"/>
      <c r="X124" s="12"/>
    </row>
    <row r="125" spans="1:24" x14ac:dyDescent="0.2">
      <c r="A125" s="129" t="str">
        <f>IF(INTRO!$E$34&lt;&gt;0,INTRO!$E$34,"")</f>
        <v>Ethiopia</v>
      </c>
      <c r="B125" s="222" t="s">
        <v>313</v>
      </c>
      <c r="C125" s="223" t="s">
        <v>330</v>
      </c>
      <c r="D125" s="118">
        <v>144716</v>
      </c>
      <c r="E125" s="277">
        <v>19646</v>
      </c>
      <c r="F125" s="277">
        <v>42067</v>
      </c>
      <c r="G125" s="278">
        <v>83003</v>
      </c>
      <c r="H125" s="121">
        <v>0</v>
      </c>
      <c r="I125" s="244">
        <v>0</v>
      </c>
      <c r="J125" s="244">
        <v>2</v>
      </c>
      <c r="K125" s="246">
        <v>0</v>
      </c>
      <c r="L125" s="270">
        <f>IF(INTRO!$E$38="Endemic", IF($H125&gt;0, IF($H125=4,"Unknown", IF($H125=99,"Stopped", $D125)), 0),"Not required")</f>
        <v>0</v>
      </c>
      <c r="M125" s="271">
        <f>IF(INTRO!$E$40="Endemic", IF($I125&gt;0, IF($I125=4,"Unknown",IF($I125=99,"Stopped", $D125)), 0),"Not required")</f>
        <v>0</v>
      </c>
      <c r="N125" s="272">
        <f>IF(INTRO!$E$42="Endemic", IF(AND($J125&gt;1,$J125&lt;5), IF($J125=4, "Unknown", E125+F125), 0),"Not required")</f>
        <v>61713</v>
      </c>
      <c r="O125" s="273">
        <f>IF(INTRO!$E$44="Endemic", IF(AND($K125&gt;0,$K125&lt;5), IF($K125=4,"Unknown", IF($K125=1, $F125*0.33, IF($K125=2, $F125*0.5+$G125*0.2, SUM(F125:G125)))), 0),"Not required")</f>
        <v>0</v>
      </c>
      <c r="P125" s="224">
        <v>0</v>
      </c>
      <c r="Q125" s="245">
        <v>0</v>
      </c>
      <c r="R125" s="245">
        <v>0</v>
      </c>
      <c r="S125" s="247">
        <v>0</v>
      </c>
      <c r="T125" s="50"/>
      <c r="U125" s="252"/>
      <c r="V125" s="229"/>
      <c r="W125" s="274"/>
      <c r="X125" s="12"/>
    </row>
    <row r="126" spans="1:24" x14ac:dyDescent="0.2">
      <c r="A126" s="129" t="str">
        <f>IF(INTRO!$E$34&lt;&gt;0,INTRO!$E$34,"")</f>
        <v>Ethiopia</v>
      </c>
      <c r="B126" s="222" t="s">
        <v>313</v>
      </c>
      <c r="C126" s="223" t="s">
        <v>331</v>
      </c>
      <c r="D126" s="118">
        <v>111988</v>
      </c>
      <c r="E126" s="277">
        <v>15203</v>
      </c>
      <c r="F126" s="277">
        <v>32554</v>
      </c>
      <c r="G126" s="278">
        <v>64232</v>
      </c>
      <c r="H126" s="121">
        <v>0</v>
      </c>
      <c r="I126" s="244">
        <v>0</v>
      </c>
      <c r="J126" s="244">
        <v>1</v>
      </c>
      <c r="K126" s="246">
        <v>0</v>
      </c>
      <c r="L126" s="270">
        <f>IF(INTRO!$E$38="Endemic", IF($H126&gt;0, IF($H126=4,"Unknown", IF($H126=99,"Stopped", $D126)), 0),"Not required")</f>
        <v>0</v>
      </c>
      <c r="M126" s="271">
        <f>IF(INTRO!$E$40="Endemic", IF($I126&gt;0, IF($I126=4,"Unknown",IF($I126=99,"Stopped", $D126)), 0),"Not required")</f>
        <v>0</v>
      </c>
      <c r="N126" s="272">
        <f>IF(INTRO!$E$42="Endemic", IF(AND($J126&gt;1,$J126&lt;5), IF($J126=4, "Unknown", E126+F126), 0),"Not required")</f>
        <v>0</v>
      </c>
      <c r="O126" s="273">
        <f>IF(INTRO!$E$44="Endemic", IF(AND($K126&gt;0,$K126&lt;5), IF($K126=4,"Unknown", IF($K126=1, $F126*0.33, IF($K126=2, $F126*0.5+$G126*0.2, SUM(F126:G126)))), 0),"Not required")</f>
        <v>0</v>
      </c>
      <c r="P126" s="224">
        <v>0</v>
      </c>
      <c r="Q126" s="245">
        <v>0</v>
      </c>
      <c r="R126" s="245">
        <v>0</v>
      </c>
      <c r="S126" s="247">
        <v>0</v>
      </c>
      <c r="T126" s="50"/>
      <c r="U126" s="252"/>
      <c r="V126" s="229"/>
      <c r="W126" s="274"/>
      <c r="X126" s="12"/>
    </row>
    <row r="127" spans="1:24" x14ac:dyDescent="0.2">
      <c r="A127" s="129" t="str">
        <f>IF(INTRO!$E$34&lt;&gt;0,INTRO!$E$34,"")</f>
        <v>Ethiopia</v>
      </c>
      <c r="B127" s="222" t="s">
        <v>313</v>
      </c>
      <c r="C127" s="223" t="s">
        <v>332</v>
      </c>
      <c r="D127" s="118">
        <v>161352</v>
      </c>
      <c r="E127" s="277">
        <v>21904</v>
      </c>
      <c r="F127" s="277">
        <v>46903</v>
      </c>
      <c r="G127" s="278">
        <v>92545</v>
      </c>
      <c r="H127" s="121">
        <v>0</v>
      </c>
      <c r="I127" s="244">
        <v>0</v>
      </c>
      <c r="J127" s="244">
        <v>1</v>
      </c>
      <c r="K127" s="246">
        <v>0</v>
      </c>
      <c r="L127" s="270">
        <f>IF(INTRO!$E$38="Endemic", IF($H127&gt;0, IF($H127=4,"Unknown", IF($H127=99,"Stopped", $D127)), 0),"Not required")</f>
        <v>0</v>
      </c>
      <c r="M127" s="271">
        <f>IF(INTRO!$E$40="Endemic", IF($I127&gt;0, IF($I127=4,"Unknown",IF($I127=99,"Stopped", $D127)), 0),"Not required")</f>
        <v>0</v>
      </c>
      <c r="N127" s="272">
        <f>IF(INTRO!$E$42="Endemic", IF(AND($J127&gt;1,$J127&lt;5), IF($J127=4, "Unknown", E127+F127), 0),"Not required")</f>
        <v>0</v>
      </c>
      <c r="O127" s="273">
        <f>IF(INTRO!$E$44="Endemic", IF(AND($K127&gt;0,$K127&lt;5), IF($K127=4,"Unknown", IF($K127=1, $F127*0.33, IF($K127=2, $F127*0.5+$G127*0.2, SUM(F127:G127)))), 0),"Not required")</f>
        <v>0</v>
      </c>
      <c r="P127" s="224">
        <v>0</v>
      </c>
      <c r="Q127" s="245">
        <v>0</v>
      </c>
      <c r="R127" s="245">
        <v>0</v>
      </c>
      <c r="S127" s="247">
        <v>0</v>
      </c>
      <c r="T127" s="50"/>
      <c r="U127" s="252"/>
      <c r="V127" s="229"/>
      <c r="W127" s="274"/>
      <c r="X127" s="12"/>
    </row>
    <row r="128" spans="1:24" x14ac:dyDescent="0.2">
      <c r="A128" s="129" t="str">
        <f>IF(INTRO!$E$34&lt;&gt;0,INTRO!$E$34,"")</f>
        <v>Ethiopia</v>
      </c>
      <c r="B128" s="222" t="s">
        <v>313</v>
      </c>
      <c r="C128" s="223" t="s">
        <v>333</v>
      </c>
      <c r="D128" s="118">
        <v>81815</v>
      </c>
      <c r="E128" s="277">
        <v>11107</v>
      </c>
      <c r="F128" s="277">
        <v>23783</v>
      </c>
      <c r="G128" s="278">
        <v>46926</v>
      </c>
      <c r="H128" s="121">
        <v>0</v>
      </c>
      <c r="I128" s="244">
        <v>0</v>
      </c>
      <c r="J128" s="244">
        <v>2</v>
      </c>
      <c r="K128" s="246">
        <v>0</v>
      </c>
      <c r="L128" s="270">
        <f>IF(INTRO!$E$38="Endemic", IF($H128&gt;0, IF($H128=4,"Unknown", IF($H128=99,"Stopped", $D128)), 0),"Not required")</f>
        <v>0</v>
      </c>
      <c r="M128" s="271">
        <f>IF(INTRO!$E$40="Endemic", IF($I128&gt;0, IF($I128=4,"Unknown",IF($I128=99,"Stopped", $D128)), 0),"Not required")</f>
        <v>0</v>
      </c>
      <c r="N128" s="272">
        <f>IF(INTRO!$E$42="Endemic", IF(AND($J128&gt;1,$J128&lt;5), IF($J128=4, "Unknown", E128+F128), 0),"Not required")</f>
        <v>34890</v>
      </c>
      <c r="O128" s="273">
        <f>IF(INTRO!$E$44="Endemic", IF(AND($K128&gt;0,$K128&lt;5), IF($K128=4,"Unknown", IF($K128=1, $F128*0.33, IF($K128=2, $F128*0.5+$G128*0.2, SUM(F128:G128)))), 0),"Not required")</f>
        <v>0</v>
      </c>
      <c r="P128" s="224">
        <v>0</v>
      </c>
      <c r="Q128" s="245">
        <v>0</v>
      </c>
      <c r="R128" s="245">
        <v>0</v>
      </c>
      <c r="S128" s="247">
        <v>0</v>
      </c>
      <c r="T128" s="50"/>
      <c r="U128" s="252"/>
      <c r="V128" s="229"/>
      <c r="W128" s="274"/>
      <c r="X128" s="12"/>
    </row>
    <row r="129" spans="1:24" x14ac:dyDescent="0.2">
      <c r="A129" s="129" t="str">
        <f>IF(INTRO!$E$34&lt;&gt;0,INTRO!$E$34,"")</f>
        <v>Ethiopia</v>
      </c>
      <c r="B129" s="222" t="s">
        <v>313</v>
      </c>
      <c r="C129" s="223" t="s">
        <v>334</v>
      </c>
      <c r="D129" s="118">
        <v>110927</v>
      </c>
      <c r="E129" s="277">
        <v>15059</v>
      </c>
      <c r="F129" s="277">
        <v>32245</v>
      </c>
      <c r="G129" s="278">
        <v>63623</v>
      </c>
      <c r="H129" s="121">
        <v>0</v>
      </c>
      <c r="I129" s="244">
        <v>0</v>
      </c>
      <c r="J129" s="244">
        <v>1</v>
      </c>
      <c r="K129" s="246">
        <v>0</v>
      </c>
      <c r="L129" s="270">
        <f>IF(INTRO!$E$38="Endemic", IF($H129&gt;0, IF($H129=4,"Unknown", IF($H129=99,"Stopped", $D129)), 0),"Not required")</f>
        <v>0</v>
      </c>
      <c r="M129" s="271">
        <f>IF(INTRO!$E$40="Endemic", IF($I129&gt;0, IF($I129=4,"Unknown",IF($I129=99,"Stopped", $D129)), 0),"Not required")</f>
        <v>0</v>
      </c>
      <c r="N129" s="272">
        <f>IF(INTRO!$E$42="Endemic", IF(AND($J129&gt;1,$J129&lt;5), IF($J129=4, "Unknown", E129+F129), 0),"Not required")</f>
        <v>0</v>
      </c>
      <c r="O129" s="273">
        <f>IF(INTRO!$E$44="Endemic", IF(AND($K129&gt;0,$K129&lt;5), IF($K129=4,"Unknown", IF($K129=1, $F129*0.33, IF($K129=2, $F129*0.5+$G129*0.2, SUM(F129:G129)))), 0),"Not required")</f>
        <v>0</v>
      </c>
      <c r="P129" s="224">
        <v>0</v>
      </c>
      <c r="Q129" s="245">
        <v>0</v>
      </c>
      <c r="R129" s="245">
        <v>0</v>
      </c>
      <c r="S129" s="247">
        <v>0</v>
      </c>
      <c r="T129" s="50"/>
      <c r="U129" s="252"/>
      <c r="V129" s="229"/>
      <c r="W129" s="274"/>
      <c r="X129" s="12"/>
    </row>
    <row r="130" spans="1:24" x14ac:dyDescent="0.2">
      <c r="A130" s="129" t="str">
        <f>IF(INTRO!$E$34&lt;&gt;0,INTRO!$E$34,"")</f>
        <v>Ethiopia</v>
      </c>
      <c r="B130" s="222" t="s">
        <v>313</v>
      </c>
      <c r="C130" s="223" t="s">
        <v>335</v>
      </c>
      <c r="D130" s="118">
        <v>54306</v>
      </c>
      <c r="E130" s="277">
        <v>7372</v>
      </c>
      <c r="F130" s="277">
        <v>15786</v>
      </c>
      <c r="G130" s="278">
        <v>31148</v>
      </c>
      <c r="H130" s="121">
        <v>0</v>
      </c>
      <c r="I130" s="244">
        <v>0</v>
      </c>
      <c r="J130" s="244">
        <v>1</v>
      </c>
      <c r="K130" s="246">
        <v>3</v>
      </c>
      <c r="L130" s="270">
        <f>IF(INTRO!$E$38="Endemic", IF($H130&gt;0, IF($H130=4,"Unknown", IF($H130=99,"Stopped", $D130)), 0),"Not required")</f>
        <v>0</v>
      </c>
      <c r="M130" s="271">
        <f>IF(INTRO!$E$40="Endemic", IF($I130&gt;0, IF($I130=4,"Unknown",IF($I130=99,"Stopped", $D130)), 0),"Not required")</f>
        <v>0</v>
      </c>
      <c r="N130" s="272">
        <f>IF(INTRO!$E$42="Endemic", IF(AND($J130&gt;1,$J130&lt;5), IF($J130=4, "Unknown", E130+F130), 0),"Not required")</f>
        <v>0</v>
      </c>
      <c r="O130" s="273">
        <f>IF(INTRO!$E$44="Endemic", IF(AND($K130&gt;0,$K130&lt;5), IF($K130=4,"Unknown", IF($K130=1, $F130*0.33, IF($K130=2, $F130*0.5+$G130*0.2, SUM(F130:G130)))), 0),"Not required")</f>
        <v>46934</v>
      </c>
      <c r="P130" s="224">
        <v>0</v>
      </c>
      <c r="Q130" s="245">
        <v>0</v>
      </c>
      <c r="R130" s="245">
        <v>0</v>
      </c>
      <c r="S130" s="247">
        <v>1</v>
      </c>
      <c r="T130" s="50"/>
      <c r="U130" s="252" t="s">
        <v>1186</v>
      </c>
      <c r="V130" s="229"/>
      <c r="W130" s="274"/>
      <c r="X130" s="12"/>
    </row>
    <row r="131" spans="1:24" x14ac:dyDescent="0.2">
      <c r="A131" s="129" t="str">
        <f>IF(INTRO!$E$34&lt;&gt;0,INTRO!$E$34,"")</f>
        <v>Ethiopia</v>
      </c>
      <c r="B131" s="222" t="s">
        <v>313</v>
      </c>
      <c r="C131" s="223" t="s">
        <v>336</v>
      </c>
      <c r="D131" s="118">
        <v>72540</v>
      </c>
      <c r="E131" s="277">
        <v>9847</v>
      </c>
      <c r="F131" s="277">
        <v>21087</v>
      </c>
      <c r="G131" s="278">
        <v>41606</v>
      </c>
      <c r="H131" s="121">
        <v>0</v>
      </c>
      <c r="I131" s="244">
        <v>0</v>
      </c>
      <c r="J131" s="244">
        <v>1</v>
      </c>
      <c r="K131" s="246">
        <v>2</v>
      </c>
      <c r="L131" s="270">
        <f>IF(INTRO!$E$38="Endemic", IF($H131&gt;0, IF($H131=4,"Unknown", IF($H131=99,"Stopped", $D131)), 0),"Not required")</f>
        <v>0</v>
      </c>
      <c r="M131" s="271">
        <f>IF(INTRO!$E$40="Endemic", IF($I131&gt;0, IF($I131=4,"Unknown",IF($I131=99,"Stopped", $D131)), 0),"Not required")</f>
        <v>0</v>
      </c>
      <c r="N131" s="272">
        <f>IF(INTRO!$E$42="Endemic", IF(AND($J131&gt;1,$J131&lt;5), IF($J131=4, "Unknown", E131+F131), 0),"Not required")</f>
        <v>0</v>
      </c>
      <c r="O131" s="273">
        <f>IF(INTRO!$E$44="Endemic", IF(AND($K131&gt;0,$K131&lt;5), IF($K131=4,"Unknown", IF($K131=1, $F131*0.33, IF($K131=2, $F131*0.5+$G131*0.2, SUM(F131:G131)))), 0),"Not required")</f>
        <v>18864.7</v>
      </c>
      <c r="P131" s="224">
        <v>0</v>
      </c>
      <c r="Q131" s="245">
        <v>0</v>
      </c>
      <c r="R131" s="245">
        <v>0</v>
      </c>
      <c r="S131" s="247">
        <v>1</v>
      </c>
      <c r="T131" s="50"/>
      <c r="U131" s="252" t="s">
        <v>1186</v>
      </c>
      <c r="V131" s="229"/>
      <c r="W131" s="274"/>
      <c r="X131" s="12"/>
    </row>
    <row r="132" spans="1:24" x14ac:dyDescent="0.2">
      <c r="A132" s="129" t="str">
        <f>IF(INTRO!$E$34&lt;&gt;0,INTRO!$E$34,"")</f>
        <v>Ethiopia</v>
      </c>
      <c r="B132" s="222" t="s">
        <v>313</v>
      </c>
      <c r="C132" s="223" t="s">
        <v>337</v>
      </c>
      <c r="D132" s="118">
        <v>106731</v>
      </c>
      <c r="E132" s="277">
        <v>14489</v>
      </c>
      <c r="F132" s="277">
        <v>31025</v>
      </c>
      <c r="G132" s="278">
        <v>61217</v>
      </c>
      <c r="H132" s="121">
        <v>0</v>
      </c>
      <c r="I132" s="244">
        <v>0</v>
      </c>
      <c r="J132" s="244">
        <v>3</v>
      </c>
      <c r="K132" s="246">
        <v>1</v>
      </c>
      <c r="L132" s="270">
        <f>IF(INTRO!$E$38="Endemic", IF($H132&gt;0, IF($H132=4,"Unknown", IF($H132=99,"Stopped", $D132)), 0),"Not required")</f>
        <v>0</v>
      </c>
      <c r="M132" s="271">
        <f>IF(INTRO!$E$40="Endemic", IF($I132&gt;0, IF($I132=4,"Unknown",IF($I132=99,"Stopped", $D132)), 0),"Not required")</f>
        <v>0</v>
      </c>
      <c r="N132" s="272">
        <f>IF(INTRO!$E$42="Endemic", IF(AND($J132&gt;1,$J132&lt;5), IF($J132=4, "Unknown", E132+F132), 0),"Not required")</f>
        <v>45514</v>
      </c>
      <c r="O132" s="273">
        <f>IF(INTRO!$E$44="Endemic", IF(AND($K132&gt;0,$K132&lt;5), IF($K132=4,"Unknown", IF($K132=1, $F132*0.33, IF($K132=2, $F132*0.5+$G132*0.2, SUM(F132:G132)))), 0),"Not required")</f>
        <v>10238.25</v>
      </c>
      <c r="P132" s="224">
        <v>0</v>
      </c>
      <c r="Q132" s="245">
        <v>0</v>
      </c>
      <c r="R132" s="245">
        <v>2</v>
      </c>
      <c r="S132" s="247">
        <v>0</v>
      </c>
      <c r="T132" s="50" t="s">
        <v>1188</v>
      </c>
      <c r="U132" s="252" t="s">
        <v>1188</v>
      </c>
      <c r="V132" s="229"/>
      <c r="W132" s="274"/>
      <c r="X132" s="12"/>
    </row>
    <row r="133" spans="1:24" x14ac:dyDescent="0.2">
      <c r="A133" s="129" t="str">
        <f>IF(INTRO!$E$34&lt;&gt;0,INTRO!$E$34,"")</f>
        <v>Ethiopia</v>
      </c>
      <c r="B133" s="222" t="s">
        <v>338</v>
      </c>
      <c r="C133" s="223" t="s">
        <v>339</v>
      </c>
      <c r="D133" s="118">
        <v>74496</v>
      </c>
      <c r="E133" s="277">
        <v>10113</v>
      </c>
      <c r="F133" s="277">
        <v>21655</v>
      </c>
      <c r="G133" s="278">
        <v>42728</v>
      </c>
      <c r="H133" s="121">
        <v>0</v>
      </c>
      <c r="I133" s="244">
        <v>0</v>
      </c>
      <c r="J133" s="244">
        <v>0</v>
      </c>
      <c r="K133" s="246">
        <v>0</v>
      </c>
      <c r="L133" s="270">
        <f>IF(INTRO!$E$38="Endemic", IF($H133&gt;0, IF($H133=4,"Unknown", IF($H133=99,"Stopped", $D133)), 0),"Not required")</f>
        <v>0</v>
      </c>
      <c r="M133" s="271">
        <f>IF(INTRO!$E$40="Endemic", IF($I133&gt;0, IF($I133=4,"Unknown",IF($I133=99,"Stopped", $D133)), 0),"Not required")</f>
        <v>0</v>
      </c>
      <c r="N133" s="272">
        <f>IF(INTRO!$E$42="Endemic", IF(AND($J133&gt;1,$J133&lt;5), IF($J133=4, "Unknown", E133+F133), 0),"Not required")</f>
        <v>0</v>
      </c>
      <c r="O133" s="273">
        <f>IF(INTRO!$E$44="Endemic", IF(AND($K133&gt;0,$K133&lt;5), IF($K133=4,"Unknown", IF($K133=1, $F133*0.33, IF($K133=2, $F133*0.5+$G133*0.2, SUM(F133:G133)))), 0),"Not required")</f>
        <v>0</v>
      </c>
      <c r="P133" s="224">
        <v>0</v>
      </c>
      <c r="Q133" s="245">
        <v>0</v>
      </c>
      <c r="R133" s="245">
        <v>0</v>
      </c>
      <c r="S133" s="247">
        <v>0</v>
      </c>
      <c r="T133" s="50"/>
      <c r="U133" s="252"/>
      <c r="V133" s="229"/>
      <c r="W133" s="274"/>
      <c r="X133" s="12"/>
    </row>
    <row r="134" spans="1:24" x14ac:dyDescent="0.2">
      <c r="A134" s="129" t="str">
        <f>IF(INTRO!$E$34&lt;&gt;0,INTRO!$E$34,"")</f>
        <v>Ethiopia</v>
      </c>
      <c r="B134" s="222" t="s">
        <v>338</v>
      </c>
      <c r="C134" s="223" t="s">
        <v>340</v>
      </c>
      <c r="D134" s="118">
        <v>95680</v>
      </c>
      <c r="E134" s="277">
        <v>12989</v>
      </c>
      <c r="F134" s="277">
        <v>27813</v>
      </c>
      <c r="G134" s="278">
        <v>54878</v>
      </c>
      <c r="H134" s="121">
        <v>0</v>
      </c>
      <c r="I134" s="244">
        <v>0</v>
      </c>
      <c r="J134" s="244">
        <v>1</v>
      </c>
      <c r="K134" s="246">
        <v>1</v>
      </c>
      <c r="L134" s="270">
        <f>IF(INTRO!$E$38="Endemic", IF($H134&gt;0, IF($H134=4,"Unknown", IF($H134=99,"Stopped", $D134)), 0),"Not required")</f>
        <v>0</v>
      </c>
      <c r="M134" s="271">
        <f>IF(INTRO!$E$40="Endemic", IF($I134&gt;0, IF($I134=4,"Unknown",IF($I134=99,"Stopped", $D134)), 0),"Not required")</f>
        <v>0</v>
      </c>
      <c r="N134" s="272">
        <f>IF(INTRO!$E$42="Endemic", IF(AND($J134&gt;1,$J134&lt;5), IF($J134=4, "Unknown", E134+F134), 0),"Not required")</f>
        <v>0</v>
      </c>
      <c r="O134" s="273">
        <f>IF(INTRO!$E$44="Endemic", IF(AND($K134&gt;0,$K134&lt;5), IF($K134=4,"Unknown", IF($K134=1, $F134*0.33, IF($K134=2, $F134*0.5+$G134*0.2, SUM(F134:G134)))), 0),"Not required")</f>
        <v>9178.2900000000009</v>
      </c>
      <c r="P134" s="224">
        <v>0</v>
      </c>
      <c r="Q134" s="245">
        <v>0</v>
      </c>
      <c r="R134" s="245">
        <v>0</v>
      </c>
      <c r="S134" s="247">
        <v>0</v>
      </c>
      <c r="T134" s="50"/>
      <c r="U134" s="252"/>
      <c r="V134" s="229"/>
      <c r="W134" s="274"/>
      <c r="X134" s="12"/>
    </row>
    <row r="135" spans="1:24" x14ac:dyDescent="0.2">
      <c r="A135" s="129" t="str">
        <f>IF(INTRO!$E$34&lt;&gt;0,INTRO!$E$34,"")</f>
        <v>Ethiopia</v>
      </c>
      <c r="B135" s="222" t="s">
        <v>338</v>
      </c>
      <c r="C135" s="223" t="s">
        <v>341</v>
      </c>
      <c r="D135" s="118">
        <v>80830</v>
      </c>
      <c r="E135" s="277">
        <v>10973</v>
      </c>
      <c r="F135" s="277">
        <v>23496</v>
      </c>
      <c r="G135" s="278">
        <v>46361</v>
      </c>
      <c r="H135" s="121">
        <v>0</v>
      </c>
      <c r="I135" s="244">
        <v>0</v>
      </c>
      <c r="J135" s="244">
        <v>3</v>
      </c>
      <c r="K135" s="246">
        <v>1</v>
      </c>
      <c r="L135" s="270">
        <f>IF(INTRO!$E$38="Endemic", IF($H135&gt;0, IF($H135=4,"Unknown", IF($H135=99,"Stopped", $D135)), 0),"Not required")</f>
        <v>0</v>
      </c>
      <c r="M135" s="271">
        <f>IF(INTRO!$E$40="Endemic", IF($I135&gt;0, IF($I135=4,"Unknown",IF($I135=99,"Stopped", $D135)), 0),"Not required")</f>
        <v>0</v>
      </c>
      <c r="N135" s="272">
        <f>IF(INTRO!$E$42="Endemic", IF(AND($J135&gt;1,$J135&lt;5), IF($J135=4, "Unknown", E135+F135), 0),"Not required")</f>
        <v>34469</v>
      </c>
      <c r="O135" s="273">
        <f>IF(INTRO!$E$44="Endemic", IF(AND($K135&gt;0,$K135&lt;5), IF($K135=4,"Unknown", IF($K135=1, $F135*0.33, IF($K135=2, $F135*0.5+$G135*0.2, SUM(F135:G135)))), 0),"Not required")</f>
        <v>7753.68</v>
      </c>
      <c r="P135" s="224">
        <v>0</v>
      </c>
      <c r="Q135" s="245">
        <v>0</v>
      </c>
      <c r="R135" s="245">
        <v>2</v>
      </c>
      <c r="S135" s="247">
        <v>0</v>
      </c>
      <c r="T135" s="50" t="s">
        <v>1188</v>
      </c>
      <c r="U135" s="252" t="s">
        <v>1188</v>
      </c>
      <c r="V135" s="229"/>
      <c r="W135" s="274"/>
      <c r="X135" s="12"/>
    </row>
    <row r="136" spans="1:24" x14ac:dyDescent="0.2">
      <c r="A136" s="129" t="str">
        <f>IF(INTRO!$E$34&lt;&gt;0,INTRO!$E$34,"")</f>
        <v>Ethiopia</v>
      </c>
      <c r="B136" s="222" t="s">
        <v>338</v>
      </c>
      <c r="C136" s="223" t="s">
        <v>342</v>
      </c>
      <c r="D136" s="118">
        <v>83851</v>
      </c>
      <c r="E136" s="277">
        <v>11383</v>
      </c>
      <c r="F136" s="277">
        <v>24374</v>
      </c>
      <c r="G136" s="278">
        <v>48093</v>
      </c>
      <c r="H136" s="121">
        <v>0</v>
      </c>
      <c r="I136" s="244">
        <v>0</v>
      </c>
      <c r="J136" s="244">
        <v>0</v>
      </c>
      <c r="K136" s="246">
        <v>0</v>
      </c>
      <c r="L136" s="270">
        <f>IF(INTRO!$E$38="Endemic", IF($H136&gt;0, IF($H136=4,"Unknown", IF($H136=99,"Stopped", $D136)), 0),"Not required")</f>
        <v>0</v>
      </c>
      <c r="M136" s="271">
        <f>IF(INTRO!$E$40="Endemic", IF($I136&gt;0, IF($I136=4,"Unknown",IF($I136=99,"Stopped", $D136)), 0),"Not required")</f>
        <v>0</v>
      </c>
      <c r="N136" s="272">
        <f>IF(INTRO!$E$42="Endemic", IF(AND($J136&gt;1,$J136&lt;5), IF($J136=4, "Unknown", E136+F136), 0),"Not required")</f>
        <v>0</v>
      </c>
      <c r="O136" s="273">
        <f>IF(INTRO!$E$44="Endemic", IF(AND($K136&gt;0,$K136&lt;5), IF($K136=4,"Unknown", IF($K136=1, $F136*0.33, IF($K136=2, $F136*0.5+$G136*0.2, SUM(F136:G136)))), 0),"Not required")</f>
        <v>0</v>
      </c>
      <c r="P136" s="224">
        <v>0</v>
      </c>
      <c r="Q136" s="245">
        <v>0</v>
      </c>
      <c r="R136" s="245">
        <v>0</v>
      </c>
      <c r="S136" s="247">
        <v>0</v>
      </c>
      <c r="T136" s="50"/>
      <c r="U136" s="252"/>
      <c r="V136" s="229"/>
      <c r="W136" s="274"/>
      <c r="X136" s="12"/>
    </row>
    <row r="137" spans="1:24" x14ac:dyDescent="0.2">
      <c r="A137" s="129" t="str">
        <f>IF(INTRO!$E$34&lt;&gt;0,INTRO!$E$34,"")</f>
        <v>Ethiopia</v>
      </c>
      <c r="B137" s="222" t="s">
        <v>338</v>
      </c>
      <c r="C137" s="223" t="s">
        <v>343</v>
      </c>
      <c r="D137" s="118">
        <v>136887</v>
      </c>
      <c r="E137" s="277">
        <v>18583</v>
      </c>
      <c r="F137" s="277">
        <v>39792</v>
      </c>
      <c r="G137" s="278">
        <v>78513</v>
      </c>
      <c r="H137" s="121">
        <v>0</v>
      </c>
      <c r="I137" s="244">
        <v>0</v>
      </c>
      <c r="J137" s="244">
        <v>1</v>
      </c>
      <c r="K137" s="246">
        <v>0</v>
      </c>
      <c r="L137" s="270">
        <f>IF(INTRO!$E$38="Endemic", IF($H137&gt;0, IF($H137=4,"Unknown", IF($H137=99,"Stopped", $D137)), 0),"Not required")</f>
        <v>0</v>
      </c>
      <c r="M137" s="271">
        <f>IF(INTRO!$E$40="Endemic", IF($I137&gt;0, IF($I137=4,"Unknown",IF($I137=99,"Stopped", $D137)), 0),"Not required")</f>
        <v>0</v>
      </c>
      <c r="N137" s="272">
        <f>IF(INTRO!$E$42="Endemic", IF(AND($J137&gt;1,$J137&lt;5), IF($J137=4, "Unknown", E137+F137), 0),"Not required")</f>
        <v>0</v>
      </c>
      <c r="O137" s="273">
        <f>IF(INTRO!$E$44="Endemic", IF(AND($K137&gt;0,$K137&lt;5), IF($K137=4,"Unknown", IF($K137=1, $F137*0.33, IF($K137=2, $F137*0.5+$G137*0.2, SUM(F137:G137)))), 0),"Not required")</f>
        <v>0</v>
      </c>
      <c r="P137" s="224">
        <v>0</v>
      </c>
      <c r="Q137" s="245">
        <v>0</v>
      </c>
      <c r="R137" s="245">
        <v>0</v>
      </c>
      <c r="S137" s="247">
        <v>0</v>
      </c>
      <c r="T137" s="50"/>
      <c r="U137" s="252"/>
      <c r="V137" s="229"/>
      <c r="W137" s="274"/>
      <c r="X137" s="12"/>
    </row>
    <row r="138" spans="1:24" x14ac:dyDescent="0.2">
      <c r="A138" s="129" t="str">
        <f>IF(INTRO!$E$34&lt;&gt;0,INTRO!$E$34,"")</f>
        <v>Ethiopia</v>
      </c>
      <c r="B138" s="222" t="s">
        <v>338</v>
      </c>
      <c r="C138" s="223" t="s">
        <v>344</v>
      </c>
      <c r="D138" s="118">
        <v>171905</v>
      </c>
      <c r="E138" s="277">
        <v>23337</v>
      </c>
      <c r="F138" s="277">
        <v>49971</v>
      </c>
      <c r="G138" s="278">
        <v>98598</v>
      </c>
      <c r="H138" s="121">
        <v>0</v>
      </c>
      <c r="I138" s="244">
        <v>0</v>
      </c>
      <c r="J138" s="244">
        <v>3</v>
      </c>
      <c r="K138" s="246">
        <v>0</v>
      </c>
      <c r="L138" s="270">
        <f>IF(INTRO!$E$38="Endemic", IF($H138&gt;0, IF($H138=4,"Unknown", IF($H138=99,"Stopped", $D138)), 0),"Not required")</f>
        <v>0</v>
      </c>
      <c r="M138" s="271">
        <f>IF(INTRO!$E$40="Endemic", IF($I138&gt;0, IF($I138=4,"Unknown",IF($I138=99,"Stopped", $D138)), 0),"Not required")</f>
        <v>0</v>
      </c>
      <c r="N138" s="272">
        <f>IF(INTRO!$E$42="Endemic", IF(AND($J138&gt;1,$J138&lt;5), IF($J138=4, "Unknown", E138+F138), 0),"Not required")</f>
        <v>73308</v>
      </c>
      <c r="O138" s="273">
        <f>IF(INTRO!$E$44="Endemic", IF(AND($K138&gt;0,$K138&lt;5), IF($K138=4,"Unknown", IF($K138=1, $F138*0.33, IF($K138=2, $F138*0.5+$G138*0.2, SUM(F138:G138)))), 0),"Not required")</f>
        <v>0</v>
      </c>
      <c r="P138" s="224">
        <v>0</v>
      </c>
      <c r="Q138" s="245">
        <v>0</v>
      </c>
      <c r="R138" s="245">
        <v>2</v>
      </c>
      <c r="S138" s="247">
        <v>0</v>
      </c>
      <c r="T138" s="50" t="s">
        <v>1188</v>
      </c>
      <c r="U138" s="252" t="s">
        <v>1188</v>
      </c>
      <c r="V138" s="229"/>
      <c r="W138" s="274"/>
      <c r="X138" s="12"/>
    </row>
    <row r="139" spans="1:24" x14ac:dyDescent="0.2">
      <c r="A139" s="129" t="str">
        <f>IF(INTRO!$E$34&lt;&gt;0,INTRO!$E$34,"")</f>
        <v>Ethiopia</v>
      </c>
      <c r="B139" s="222" t="s">
        <v>338</v>
      </c>
      <c r="C139" s="223" t="s">
        <v>345</v>
      </c>
      <c r="D139" s="118">
        <v>224848</v>
      </c>
      <c r="E139" s="277">
        <v>30524</v>
      </c>
      <c r="F139" s="277">
        <v>65361</v>
      </c>
      <c r="G139" s="278">
        <v>128964</v>
      </c>
      <c r="H139" s="121">
        <v>0</v>
      </c>
      <c r="I139" s="244">
        <v>0</v>
      </c>
      <c r="J139" s="244">
        <v>0</v>
      </c>
      <c r="K139" s="246">
        <v>0</v>
      </c>
      <c r="L139" s="270">
        <f>IF(INTRO!$E$38="Endemic", IF($H139&gt;0, IF($H139=4,"Unknown", IF($H139=99,"Stopped", $D139)), 0),"Not required")</f>
        <v>0</v>
      </c>
      <c r="M139" s="271">
        <f>IF(INTRO!$E$40="Endemic", IF($I139&gt;0, IF($I139=4,"Unknown",IF($I139=99,"Stopped", $D139)), 0),"Not required")</f>
        <v>0</v>
      </c>
      <c r="N139" s="272">
        <f>IF(INTRO!$E$42="Endemic", IF(AND($J139&gt;1,$J139&lt;5), IF($J139=4, "Unknown", E139+F139), 0),"Not required")</f>
        <v>0</v>
      </c>
      <c r="O139" s="273">
        <f>IF(INTRO!$E$44="Endemic", IF(AND($K139&gt;0,$K139&lt;5), IF($K139=4,"Unknown", IF($K139=1, $F139*0.33, IF($K139=2, $F139*0.5+$G139*0.2, SUM(F139:G139)))), 0),"Not required")</f>
        <v>0</v>
      </c>
      <c r="P139" s="224">
        <v>0</v>
      </c>
      <c r="Q139" s="245">
        <v>0</v>
      </c>
      <c r="R139" s="245">
        <v>0</v>
      </c>
      <c r="S139" s="247">
        <v>0</v>
      </c>
      <c r="T139" s="50"/>
      <c r="U139" s="252"/>
      <c r="V139" s="229"/>
      <c r="W139" s="274"/>
      <c r="X139" s="12"/>
    </row>
    <row r="140" spans="1:24" x14ac:dyDescent="0.2">
      <c r="A140" s="129" t="str">
        <f>IF(INTRO!$E$34&lt;&gt;0,INTRO!$E$34,"")</f>
        <v>Ethiopia</v>
      </c>
      <c r="B140" s="222" t="s">
        <v>338</v>
      </c>
      <c r="C140" s="223" t="s">
        <v>346</v>
      </c>
      <c r="D140" s="118">
        <v>42800</v>
      </c>
      <c r="E140" s="277">
        <v>5810</v>
      </c>
      <c r="F140" s="277">
        <v>12441</v>
      </c>
      <c r="G140" s="278">
        <v>24548</v>
      </c>
      <c r="H140" s="121">
        <v>0</v>
      </c>
      <c r="I140" s="244">
        <v>0</v>
      </c>
      <c r="J140" s="244">
        <v>2</v>
      </c>
      <c r="K140" s="246">
        <v>0</v>
      </c>
      <c r="L140" s="270">
        <f>IF(INTRO!$E$38="Endemic", IF($H140&gt;0, IF($H140=4,"Unknown", IF($H140=99,"Stopped", $D140)), 0),"Not required")</f>
        <v>0</v>
      </c>
      <c r="M140" s="271">
        <f>IF(INTRO!$E$40="Endemic", IF($I140&gt;0, IF($I140=4,"Unknown",IF($I140=99,"Stopped", $D140)), 0),"Not required")</f>
        <v>0</v>
      </c>
      <c r="N140" s="272">
        <f>IF(INTRO!$E$42="Endemic", IF(AND($J140&gt;1,$J140&lt;5), IF($J140=4, "Unknown", E140+F140), 0),"Not required")</f>
        <v>18251</v>
      </c>
      <c r="O140" s="273">
        <f>IF(INTRO!$E$44="Endemic", IF(AND($K140&gt;0,$K140&lt;5), IF($K140=4,"Unknown", IF($K140=1, $F140*0.33, IF($K140=2, $F140*0.5+$G140*0.2, SUM(F140:G140)))), 0),"Not required")</f>
        <v>0</v>
      </c>
      <c r="P140" s="224">
        <v>0</v>
      </c>
      <c r="Q140" s="245">
        <v>0</v>
      </c>
      <c r="R140" s="245">
        <v>0</v>
      </c>
      <c r="S140" s="247">
        <v>0</v>
      </c>
      <c r="T140" s="50"/>
      <c r="U140" s="299" t="s">
        <v>1191</v>
      </c>
      <c r="V140" s="229"/>
      <c r="W140" s="274"/>
      <c r="X140" s="12"/>
    </row>
    <row r="141" spans="1:24" x14ac:dyDescent="0.2">
      <c r="A141" s="129" t="str">
        <f>IF(INTRO!$E$34&lt;&gt;0,INTRO!$E$34,"")</f>
        <v>Ethiopia</v>
      </c>
      <c r="B141" s="222" t="s">
        <v>338</v>
      </c>
      <c r="C141" s="223" t="s">
        <v>347</v>
      </c>
      <c r="D141" s="118">
        <v>33182</v>
      </c>
      <c r="E141" s="277">
        <v>4505</v>
      </c>
      <c r="F141" s="277">
        <v>9646</v>
      </c>
      <c r="G141" s="278">
        <v>19032</v>
      </c>
      <c r="H141" s="121">
        <v>0</v>
      </c>
      <c r="I141" s="244">
        <v>0</v>
      </c>
      <c r="J141" s="244">
        <v>3</v>
      </c>
      <c r="K141" s="246">
        <v>1</v>
      </c>
      <c r="L141" s="270">
        <f>IF(INTRO!$E$38="Endemic", IF($H141&gt;0, IF($H141=4,"Unknown", IF($H141=99,"Stopped", $D141)), 0),"Not required")</f>
        <v>0</v>
      </c>
      <c r="M141" s="271">
        <f>IF(INTRO!$E$40="Endemic", IF($I141&gt;0, IF($I141=4,"Unknown",IF($I141=99,"Stopped", $D141)), 0),"Not required")</f>
        <v>0</v>
      </c>
      <c r="N141" s="272">
        <f>IF(INTRO!$E$42="Endemic", IF(AND($J141&gt;1,$J141&lt;5), IF($J141=4, "Unknown", E141+F141), 0),"Not required")</f>
        <v>14151</v>
      </c>
      <c r="O141" s="273">
        <f>IF(INTRO!$E$44="Endemic", IF(AND($K141&gt;0,$K141&lt;5), IF($K141=4,"Unknown", IF($K141=1, $F141*0.33, IF($K141=2, $F141*0.5+$G141*0.2, SUM(F141:G141)))), 0),"Not required")</f>
        <v>3183.1800000000003</v>
      </c>
      <c r="P141" s="224">
        <v>0</v>
      </c>
      <c r="Q141" s="245">
        <v>0</v>
      </c>
      <c r="R141" s="245">
        <v>2</v>
      </c>
      <c r="S141" s="247">
        <v>0</v>
      </c>
      <c r="T141" s="50" t="s">
        <v>1188</v>
      </c>
      <c r="U141" s="252" t="s">
        <v>1188</v>
      </c>
      <c r="V141" s="229"/>
      <c r="W141" s="274"/>
      <c r="X141" s="12"/>
    </row>
    <row r="142" spans="1:24" x14ac:dyDescent="0.2">
      <c r="A142" s="129" t="str">
        <f>IF(INTRO!$E$34&lt;&gt;0,INTRO!$E$34,"")</f>
        <v>Ethiopia</v>
      </c>
      <c r="B142" s="222" t="s">
        <v>338</v>
      </c>
      <c r="C142" s="223" t="s">
        <v>348</v>
      </c>
      <c r="D142" s="118">
        <v>135903</v>
      </c>
      <c r="E142" s="277">
        <v>18449</v>
      </c>
      <c r="F142" s="277">
        <v>39505</v>
      </c>
      <c r="G142" s="278">
        <v>77948</v>
      </c>
      <c r="H142" s="121">
        <v>0</v>
      </c>
      <c r="I142" s="244">
        <v>0</v>
      </c>
      <c r="J142" s="244">
        <v>3</v>
      </c>
      <c r="K142" s="246">
        <v>0</v>
      </c>
      <c r="L142" s="270">
        <f>IF(INTRO!$E$38="Endemic", IF($H142&gt;0, IF($H142=4,"Unknown", IF($H142=99,"Stopped", $D142)), 0),"Not required")</f>
        <v>0</v>
      </c>
      <c r="M142" s="271">
        <f>IF(INTRO!$E$40="Endemic", IF($I142&gt;0, IF($I142=4,"Unknown",IF($I142=99,"Stopped", $D142)), 0),"Not required")</f>
        <v>0</v>
      </c>
      <c r="N142" s="272">
        <f>IF(INTRO!$E$42="Endemic", IF(AND($J142&gt;1,$J142&lt;5), IF($J142=4, "Unknown", E142+F142), 0),"Not required")</f>
        <v>57954</v>
      </c>
      <c r="O142" s="273">
        <f>IF(INTRO!$E$44="Endemic", IF(AND($K142&gt;0,$K142&lt;5), IF($K142=4,"Unknown", IF($K142=1, $F142*0.33, IF($K142=2, $F142*0.5+$G142*0.2, SUM(F142:G142)))), 0),"Not required")</f>
        <v>0</v>
      </c>
      <c r="P142" s="224">
        <v>0</v>
      </c>
      <c r="Q142" s="245">
        <v>0</v>
      </c>
      <c r="R142" s="245">
        <v>2</v>
      </c>
      <c r="S142" s="247">
        <v>0</v>
      </c>
      <c r="T142" s="50" t="s">
        <v>1188</v>
      </c>
      <c r="U142" s="252" t="s">
        <v>1188</v>
      </c>
      <c r="V142" s="229"/>
      <c r="W142" s="274"/>
      <c r="X142" s="12"/>
    </row>
    <row r="143" spans="1:24" x14ac:dyDescent="0.2">
      <c r="A143" s="129" t="str">
        <f>IF(INTRO!$E$34&lt;&gt;0,INTRO!$E$34,"")</f>
        <v>Ethiopia</v>
      </c>
      <c r="B143" s="222" t="s">
        <v>338</v>
      </c>
      <c r="C143" s="223" t="s">
        <v>349</v>
      </c>
      <c r="D143" s="118">
        <v>205893</v>
      </c>
      <c r="E143" s="277">
        <v>27950</v>
      </c>
      <c r="F143" s="277">
        <v>59851</v>
      </c>
      <c r="G143" s="278">
        <v>118092</v>
      </c>
      <c r="H143" s="121">
        <v>0</v>
      </c>
      <c r="I143" s="244">
        <v>0</v>
      </c>
      <c r="J143" s="244">
        <v>1</v>
      </c>
      <c r="K143" s="246">
        <v>0</v>
      </c>
      <c r="L143" s="270">
        <f>IF(INTRO!$E$38="Endemic", IF($H143&gt;0, IF($H143=4,"Unknown", IF($H143=99,"Stopped", $D143)), 0),"Not required")</f>
        <v>0</v>
      </c>
      <c r="M143" s="271">
        <f>IF(INTRO!$E$40="Endemic", IF($I143&gt;0, IF($I143=4,"Unknown",IF($I143=99,"Stopped", $D143)), 0),"Not required")</f>
        <v>0</v>
      </c>
      <c r="N143" s="272">
        <f>IF(INTRO!$E$42="Endemic", IF(AND($J143&gt;1,$J143&lt;5), IF($J143=4, "Unknown", E143+F143), 0),"Not required")</f>
        <v>0</v>
      </c>
      <c r="O143" s="273">
        <f>IF(INTRO!$E$44="Endemic", IF(AND($K143&gt;0,$K143&lt;5), IF($K143=4,"Unknown", IF($K143=1, $F143*0.33, IF($K143=2, $F143*0.5+$G143*0.2, SUM(F143:G143)))), 0),"Not required")</f>
        <v>0</v>
      </c>
      <c r="P143" s="224">
        <v>0</v>
      </c>
      <c r="Q143" s="245">
        <v>0</v>
      </c>
      <c r="R143" s="245">
        <v>0</v>
      </c>
      <c r="S143" s="247">
        <v>0</v>
      </c>
      <c r="T143" s="50"/>
      <c r="U143" s="252"/>
      <c r="V143" s="229"/>
      <c r="W143" s="274"/>
      <c r="X143" s="12"/>
    </row>
    <row r="144" spans="1:24" x14ac:dyDescent="0.2">
      <c r="A144" s="129" t="str">
        <f>IF(INTRO!$E$34&lt;&gt;0,INTRO!$E$34,"")</f>
        <v>Ethiopia</v>
      </c>
      <c r="B144" s="222" t="s">
        <v>338</v>
      </c>
      <c r="C144" s="223" t="s">
        <v>350</v>
      </c>
      <c r="D144" s="118">
        <v>241324</v>
      </c>
      <c r="E144" s="277">
        <v>32760</v>
      </c>
      <c r="F144" s="277">
        <v>70150</v>
      </c>
      <c r="G144" s="278">
        <v>138414</v>
      </c>
      <c r="H144" s="121">
        <v>0</v>
      </c>
      <c r="I144" s="244">
        <v>0</v>
      </c>
      <c r="J144" s="244">
        <v>2</v>
      </c>
      <c r="K144" s="246">
        <v>0</v>
      </c>
      <c r="L144" s="270">
        <f>IF(INTRO!$E$38="Endemic", IF($H144&gt;0, IF($H144=4,"Unknown", IF($H144=99,"Stopped", $D144)), 0),"Not required")</f>
        <v>0</v>
      </c>
      <c r="M144" s="271">
        <f>IF(INTRO!$E$40="Endemic", IF($I144&gt;0, IF($I144=4,"Unknown",IF($I144=99,"Stopped", $D144)), 0),"Not required")</f>
        <v>0</v>
      </c>
      <c r="N144" s="272">
        <f>IF(INTRO!$E$42="Endemic", IF(AND($J144&gt;1,$J144&lt;5), IF($J144=4, "Unknown", E144+F144), 0),"Not required")</f>
        <v>102910</v>
      </c>
      <c r="O144" s="273">
        <f>IF(INTRO!$E$44="Endemic", IF(AND($K144&gt;0,$K144&lt;5), IF($K144=4,"Unknown", IF($K144=1, $F144*0.33, IF($K144=2, $F144*0.5+$G144*0.2, SUM(F144:G144)))), 0),"Not required")</f>
        <v>0</v>
      </c>
      <c r="P144" s="224">
        <v>0</v>
      </c>
      <c r="Q144" s="245">
        <v>0</v>
      </c>
      <c r="R144" s="245">
        <v>0</v>
      </c>
      <c r="S144" s="247">
        <v>0</v>
      </c>
      <c r="T144" s="50"/>
      <c r="U144" s="252"/>
      <c r="V144" s="229"/>
      <c r="W144" s="274"/>
      <c r="X144" s="12"/>
    </row>
    <row r="145" spans="1:24" x14ac:dyDescent="0.2">
      <c r="A145" s="129" t="str">
        <f>IF(INTRO!$E$34&lt;&gt;0,INTRO!$E$34,"")</f>
        <v>Ethiopia</v>
      </c>
      <c r="B145" s="222" t="s">
        <v>338</v>
      </c>
      <c r="C145" s="223" t="s">
        <v>351</v>
      </c>
      <c r="D145" s="118">
        <v>135457</v>
      </c>
      <c r="E145" s="277">
        <v>18389</v>
      </c>
      <c r="F145" s="277">
        <v>39376</v>
      </c>
      <c r="G145" s="278">
        <v>77693</v>
      </c>
      <c r="H145" s="121">
        <v>0</v>
      </c>
      <c r="I145" s="244">
        <v>0</v>
      </c>
      <c r="J145" s="244">
        <v>1</v>
      </c>
      <c r="K145" s="246">
        <v>0</v>
      </c>
      <c r="L145" s="270">
        <f>IF(INTRO!$E$38="Endemic", IF($H145&gt;0, IF($H145=4,"Unknown", IF($H145=99,"Stopped", $D145)), 0),"Not required")</f>
        <v>0</v>
      </c>
      <c r="M145" s="271">
        <f>IF(INTRO!$E$40="Endemic", IF($I145&gt;0, IF($I145=4,"Unknown",IF($I145=99,"Stopped", $D145)), 0),"Not required")</f>
        <v>0</v>
      </c>
      <c r="N145" s="272">
        <f>IF(INTRO!$E$42="Endemic", IF(AND($J145&gt;1,$J145&lt;5), IF($J145=4, "Unknown", E145+F145), 0),"Not required")</f>
        <v>0</v>
      </c>
      <c r="O145" s="273">
        <f>IF(INTRO!$E$44="Endemic", IF(AND($K145&gt;0,$K145&lt;5), IF($K145=4,"Unknown", IF($K145=1, $F145*0.33, IF($K145=2, $F145*0.5+$G145*0.2, SUM(F145:G145)))), 0),"Not required")</f>
        <v>0</v>
      </c>
      <c r="P145" s="224">
        <v>0</v>
      </c>
      <c r="Q145" s="245">
        <v>0</v>
      </c>
      <c r="R145" s="245">
        <v>0</v>
      </c>
      <c r="S145" s="247">
        <v>0</v>
      </c>
      <c r="T145" s="50"/>
      <c r="U145" s="252"/>
      <c r="V145" s="229"/>
      <c r="W145" s="274"/>
      <c r="X145" s="12"/>
    </row>
    <row r="146" spans="1:24" x14ac:dyDescent="0.2">
      <c r="A146" s="129" t="str">
        <f>IF(INTRO!$E$34&lt;&gt;0,INTRO!$E$34,"")</f>
        <v>Ethiopia</v>
      </c>
      <c r="B146" s="222" t="s">
        <v>338</v>
      </c>
      <c r="C146" s="223" t="s">
        <v>352</v>
      </c>
      <c r="D146" s="118">
        <v>71446</v>
      </c>
      <c r="E146" s="277">
        <v>9699</v>
      </c>
      <c r="F146" s="277">
        <v>20769</v>
      </c>
      <c r="G146" s="278">
        <v>40979</v>
      </c>
      <c r="H146" s="121">
        <v>0</v>
      </c>
      <c r="I146" s="244">
        <v>0</v>
      </c>
      <c r="J146" s="244">
        <v>1</v>
      </c>
      <c r="K146" s="246">
        <v>1</v>
      </c>
      <c r="L146" s="270">
        <f>IF(INTRO!$E$38="Endemic", IF($H146&gt;0, IF($H146=4,"Unknown", IF($H146=99,"Stopped", $D146)), 0),"Not required")</f>
        <v>0</v>
      </c>
      <c r="M146" s="271">
        <f>IF(INTRO!$E$40="Endemic", IF($I146&gt;0, IF($I146=4,"Unknown",IF($I146=99,"Stopped", $D146)), 0),"Not required")</f>
        <v>0</v>
      </c>
      <c r="N146" s="272">
        <f>IF(INTRO!$E$42="Endemic", IF(AND($J146&gt;1,$J146&lt;5), IF($J146=4, "Unknown", E146+F146), 0),"Not required")</f>
        <v>0</v>
      </c>
      <c r="O146" s="273">
        <f>IF(INTRO!$E$44="Endemic", IF(AND($K146&gt;0,$K146&lt;5), IF($K146=4,"Unknown", IF($K146=1, $F146*0.33, IF($K146=2, $F146*0.5+$G146*0.2, SUM(F146:G146)))), 0),"Not required")</f>
        <v>6853.77</v>
      </c>
      <c r="P146" s="224">
        <v>0</v>
      </c>
      <c r="Q146" s="245">
        <v>0</v>
      </c>
      <c r="R146" s="245">
        <v>0</v>
      </c>
      <c r="S146" s="247">
        <v>0</v>
      </c>
      <c r="T146" s="50"/>
      <c r="U146" s="252" t="s">
        <v>1186</v>
      </c>
      <c r="V146" s="229"/>
      <c r="W146" s="274"/>
      <c r="X146" s="12"/>
    </row>
    <row r="147" spans="1:24" x14ac:dyDescent="0.2">
      <c r="A147" s="129" t="str">
        <f>IF(INTRO!$E$34&lt;&gt;0,INTRO!$E$34,"")</f>
        <v>Ethiopia</v>
      </c>
      <c r="B147" s="222" t="s">
        <v>353</v>
      </c>
      <c r="C147" s="223" t="s">
        <v>354</v>
      </c>
      <c r="D147" s="118">
        <v>101884</v>
      </c>
      <c r="E147" s="277">
        <v>13831</v>
      </c>
      <c r="F147" s="277">
        <v>29617</v>
      </c>
      <c r="G147" s="278">
        <v>58437</v>
      </c>
      <c r="H147" s="121">
        <v>0</v>
      </c>
      <c r="I147" s="244">
        <v>0</v>
      </c>
      <c r="J147" s="244">
        <v>2</v>
      </c>
      <c r="K147" s="246">
        <v>3</v>
      </c>
      <c r="L147" s="270">
        <f>IF(INTRO!$E$38="Endemic", IF($H147&gt;0, IF($H147=4,"Unknown", IF($H147=99,"Stopped", $D147)), 0),"Not required")</f>
        <v>0</v>
      </c>
      <c r="M147" s="271">
        <f>IF(INTRO!$E$40="Endemic", IF($I147&gt;0, IF($I147=4,"Unknown",IF($I147=99,"Stopped", $D147)), 0),"Not required")</f>
        <v>0</v>
      </c>
      <c r="N147" s="272">
        <f>IF(INTRO!$E$42="Endemic", IF(AND($J147&gt;1,$J147&lt;5), IF($J147=4, "Unknown", E147+F147), 0),"Not required")</f>
        <v>43448</v>
      </c>
      <c r="O147" s="273">
        <f>IF(INTRO!$E$44="Endemic", IF(AND($K147&gt;0,$K147&lt;5), IF($K147=4,"Unknown", IF($K147=1, $F147*0.33, IF($K147=2, $F147*0.5+$G147*0.2, SUM(F147:G147)))), 0),"Not required")</f>
        <v>88054</v>
      </c>
      <c r="P147" s="224">
        <v>0</v>
      </c>
      <c r="Q147" s="245">
        <v>0</v>
      </c>
      <c r="R147" s="245">
        <v>1</v>
      </c>
      <c r="S147" s="247">
        <v>1</v>
      </c>
      <c r="T147" s="50"/>
      <c r="U147" s="299" t="s">
        <v>1191</v>
      </c>
      <c r="V147" s="229"/>
      <c r="W147" s="274"/>
      <c r="X147" s="12"/>
    </row>
    <row r="148" spans="1:24" x14ac:dyDescent="0.2">
      <c r="A148" s="129" t="str">
        <f>IF(INTRO!$E$34&lt;&gt;0,INTRO!$E$34,"")</f>
        <v>Ethiopia</v>
      </c>
      <c r="B148" s="222" t="s">
        <v>353</v>
      </c>
      <c r="C148" s="223" t="s">
        <v>355</v>
      </c>
      <c r="D148" s="118">
        <v>97129</v>
      </c>
      <c r="E148" s="277">
        <v>13185</v>
      </c>
      <c r="F148" s="277">
        <v>28234</v>
      </c>
      <c r="G148" s="278">
        <v>55709</v>
      </c>
      <c r="H148" s="121">
        <v>0</v>
      </c>
      <c r="I148" s="244">
        <v>0</v>
      </c>
      <c r="J148" s="244">
        <v>1</v>
      </c>
      <c r="K148" s="246">
        <v>2</v>
      </c>
      <c r="L148" s="270">
        <f>IF(INTRO!$E$38="Endemic", IF($H148&gt;0, IF($H148=4,"Unknown", IF($H148=99,"Stopped", $D148)), 0),"Not required")</f>
        <v>0</v>
      </c>
      <c r="M148" s="271">
        <f>IF(INTRO!$E$40="Endemic", IF($I148&gt;0, IF($I148=4,"Unknown",IF($I148=99,"Stopped", $D148)), 0),"Not required")</f>
        <v>0</v>
      </c>
      <c r="N148" s="272">
        <f>IF(INTRO!$E$42="Endemic", IF(AND($J148&gt;1,$J148&lt;5), IF($J148=4, "Unknown", E148+F148), 0),"Not required")</f>
        <v>0</v>
      </c>
      <c r="O148" s="273">
        <f>IF(INTRO!$E$44="Endemic", IF(AND($K148&gt;0,$K148&lt;5), IF($K148=4,"Unknown", IF($K148=1, $F148*0.33, IF($K148=2, $F148*0.5+$G148*0.2, SUM(F148:G148)))), 0),"Not required")</f>
        <v>25258.800000000003</v>
      </c>
      <c r="P148" s="224">
        <v>0</v>
      </c>
      <c r="Q148" s="245">
        <v>0</v>
      </c>
      <c r="R148" s="245">
        <v>0</v>
      </c>
      <c r="S148" s="247">
        <v>0</v>
      </c>
      <c r="T148" s="50"/>
      <c r="U148" s="252" t="s">
        <v>1186</v>
      </c>
      <c r="V148" s="229"/>
      <c r="W148" s="274"/>
      <c r="X148" s="12"/>
    </row>
    <row r="149" spans="1:24" x14ac:dyDescent="0.2">
      <c r="A149" s="129" t="str">
        <f>IF(INTRO!$E$34&lt;&gt;0,INTRO!$E$34,"")</f>
        <v>Ethiopia</v>
      </c>
      <c r="B149" s="222" t="s">
        <v>353</v>
      </c>
      <c r="C149" s="223" t="s">
        <v>356</v>
      </c>
      <c r="D149" s="118">
        <v>36350</v>
      </c>
      <c r="E149" s="277">
        <v>4935</v>
      </c>
      <c r="F149" s="277">
        <v>10567</v>
      </c>
      <c r="G149" s="278">
        <v>20849</v>
      </c>
      <c r="H149" s="121">
        <v>0</v>
      </c>
      <c r="I149" s="244">
        <v>0</v>
      </c>
      <c r="J149" s="244">
        <v>1</v>
      </c>
      <c r="K149" s="246">
        <v>2</v>
      </c>
      <c r="L149" s="270">
        <f>IF(INTRO!$E$38="Endemic", IF($H149&gt;0, IF($H149=4,"Unknown", IF($H149=99,"Stopped", $D149)), 0),"Not required")</f>
        <v>0</v>
      </c>
      <c r="M149" s="271">
        <f>IF(INTRO!$E$40="Endemic", IF($I149&gt;0, IF($I149=4,"Unknown",IF($I149=99,"Stopped", $D149)), 0),"Not required")</f>
        <v>0</v>
      </c>
      <c r="N149" s="272">
        <f>IF(INTRO!$E$42="Endemic", IF(AND($J149&gt;1,$J149&lt;5), IF($J149=4, "Unknown", E149+F149), 0),"Not required")</f>
        <v>0</v>
      </c>
      <c r="O149" s="273">
        <f>IF(INTRO!$E$44="Endemic", IF(AND($K149&gt;0,$K149&lt;5), IF($K149=4,"Unknown", IF($K149=1, $F149*0.33, IF($K149=2, $F149*0.5+$G149*0.2, SUM(F149:G149)))), 0),"Not required")</f>
        <v>9453.2999999999993</v>
      </c>
      <c r="P149" s="224">
        <v>0</v>
      </c>
      <c r="Q149" s="245">
        <v>0</v>
      </c>
      <c r="R149" s="245">
        <v>0</v>
      </c>
      <c r="S149" s="247">
        <v>1</v>
      </c>
      <c r="T149" s="50"/>
      <c r="U149" s="252" t="s">
        <v>1186</v>
      </c>
      <c r="V149" s="229"/>
      <c r="W149" s="274"/>
      <c r="X149" s="12"/>
    </row>
    <row r="150" spans="1:24" x14ac:dyDescent="0.2">
      <c r="A150" s="129" t="str">
        <f>IF(INTRO!$E$34&lt;&gt;0,INTRO!$E$34,"")</f>
        <v>Ethiopia</v>
      </c>
      <c r="B150" s="222" t="s">
        <v>353</v>
      </c>
      <c r="C150" s="223" t="s">
        <v>357</v>
      </c>
      <c r="D150" s="118">
        <v>151665</v>
      </c>
      <c r="E150" s="277">
        <v>20589</v>
      </c>
      <c r="F150" s="277">
        <v>44087</v>
      </c>
      <c r="G150" s="278">
        <v>86989</v>
      </c>
      <c r="H150" s="121">
        <v>0</v>
      </c>
      <c r="I150" s="244">
        <v>0</v>
      </c>
      <c r="J150" s="244">
        <v>3</v>
      </c>
      <c r="K150" s="246">
        <v>3</v>
      </c>
      <c r="L150" s="270">
        <f>IF(INTRO!$E$38="Endemic", IF($H150&gt;0, IF($H150=4,"Unknown", IF($H150=99,"Stopped", $D150)), 0),"Not required")</f>
        <v>0</v>
      </c>
      <c r="M150" s="271">
        <f>IF(INTRO!$E$40="Endemic", IF($I150&gt;0, IF($I150=4,"Unknown",IF($I150=99,"Stopped", $D150)), 0),"Not required")</f>
        <v>0</v>
      </c>
      <c r="N150" s="272">
        <f>IF(INTRO!$E$42="Endemic", IF(AND($J150&gt;1,$J150&lt;5), IF($J150=4, "Unknown", E150+F150), 0),"Not required")</f>
        <v>64676</v>
      </c>
      <c r="O150" s="273">
        <f>IF(INTRO!$E$44="Endemic", IF(AND($K150&gt;0,$K150&lt;5), IF($K150=4,"Unknown", IF($K150=1, $F150*0.33, IF($K150=2, $F150*0.5+$G150*0.2, SUM(F150:G150)))), 0),"Not required")</f>
        <v>131076</v>
      </c>
      <c r="P150" s="224">
        <v>0</v>
      </c>
      <c r="Q150" s="245">
        <v>0</v>
      </c>
      <c r="R150" s="245">
        <v>2</v>
      </c>
      <c r="S150" s="247">
        <v>1</v>
      </c>
      <c r="T150" s="50" t="s">
        <v>1188</v>
      </c>
      <c r="U150" s="299" t="s">
        <v>1191</v>
      </c>
      <c r="V150" s="229"/>
      <c r="W150" s="274"/>
      <c r="X150" s="12"/>
    </row>
    <row r="151" spans="1:24" x14ac:dyDescent="0.2">
      <c r="A151" s="129" t="str">
        <f>IF(INTRO!$E$34&lt;&gt;0,INTRO!$E$34,"")</f>
        <v>Ethiopia</v>
      </c>
      <c r="B151" s="222" t="s">
        <v>353</v>
      </c>
      <c r="C151" s="223" t="s">
        <v>358</v>
      </c>
      <c r="D151" s="118">
        <v>49536</v>
      </c>
      <c r="E151" s="277">
        <v>6725</v>
      </c>
      <c r="F151" s="277">
        <v>14399</v>
      </c>
      <c r="G151" s="278">
        <v>28412</v>
      </c>
      <c r="H151" s="121">
        <v>0</v>
      </c>
      <c r="I151" s="244">
        <v>0</v>
      </c>
      <c r="J151" s="244">
        <v>1</v>
      </c>
      <c r="K151" s="246">
        <v>3</v>
      </c>
      <c r="L151" s="270">
        <f>IF(INTRO!$E$38="Endemic", IF($H151&gt;0, IF($H151=4,"Unknown", IF($H151=99,"Stopped", $D151)), 0),"Not required")</f>
        <v>0</v>
      </c>
      <c r="M151" s="271">
        <f>IF(INTRO!$E$40="Endemic", IF($I151&gt;0, IF($I151=4,"Unknown",IF($I151=99,"Stopped", $D151)), 0),"Not required")</f>
        <v>0</v>
      </c>
      <c r="N151" s="272">
        <f>IF(INTRO!$E$42="Endemic", IF(AND($J151&gt;1,$J151&lt;5), IF($J151=4, "Unknown", E151+F151), 0),"Not required")</f>
        <v>0</v>
      </c>
      <c r="O151" s="273">
        <f>IF(INTRO!$E$44="Endemic", IF(AND($K151&gt;0,$K151&lt;5), IF($K151=4,"Unknown", IF($K151=1, $F151*0.33, IF($K151=2, $F151*0.5+$G151*0.2, SUM(F151:G151)))), 0),"Not required")</f>
        <v>42811</v>
      </c>
      <c r="P151" s="224">
        <v>0</v>
      </c>
      <c r="Q151" s="245">
        <v>0</v>
      </c>
      <c r="R151" s="245">
        <v>0</v>
      </c>
      <c r="S151" s="247">
        <v>1</v>
      </c>
      <c r="T151" s="50"/>
      <c r="U151" s="252" t="s">
        <v>1186</v>
      </c>
      <c r="V151" s="229"/>
      <c r="W151" s="274"/>
      <c r="X151" s="12"/>
    </row>
    <row r="152" spans="1:24" x14ac:dyDescent="0.2">
      <c r="A152" s="129" t="str">
        <f>IF(INTRO!$E$34&lt;&gt;0,INTRO!$E$34,"")</f>
        <v>Ethiopia</v>
      </c>
      <c r="B152" s="222" t="s">
        <v>353</v>
      </c>
      <c r="C152" s="223" t="s">
        <v>359</v>
      </c>
      <c r="D152" s="118">
        <v>86316</v>
      </c>
      <c r="E152" s="277">
        <v>11718</v>
      </c>
      <c r="F152" s="277">
        <v>25091</v>
      </c>
      <c r="G152" s="278">
        <v>49507</v>
      </c>
      <c r="H152" s="121">
        <v>0</v>
      </c>
      <c r="I152" s="244">
        <v>0</v>
      </c>
      <c r="J152" s="244">
        <v>1</v>
      </c>
      <c r="K152" s="246">
        <v>3</v>
      </c>
      <c r="L152" s="270">
        <f>IF(INTRO!$E$38="Endemic", IF($H152&gt;0, IF($H152=4,"Unknown", IF($H152=99,"Stopped", $D152)), 0),"Not required")</f>
        <v>0</v>
      </c>
      <c r="M152" s="271">
        <f>IF(INTRO!$E$40="Endemic", IF($I152&gt;0, IF($I152=4,"Unknown",IF($I152=99,"Stopped", $D152)), 0),"Not required")</f>
        <v>0</v>
      </c>
      <c r="N152" s="272">
        <f>IF(INTRO!$E$42="Endemic", IF(AND($J152&gt;1,$J152&lt;5), IF($J152=4, "Unknown", E152+F152), 0),"Not required")</f>
        <v>0</v>
      </c>
      <c r="O152" s="273">
        <f>IF(INTRO!$E$44="Endemic", IF(AND($K152&gt;0,$K152&lt;5), IF($K152=4,"Unknown", IF($K152=1, $F152*0.33, IF($K152=2, $F152*0.5+$G152*0.2, SUM(F152:G152)))), 0),"Not required")</f>
        <v>74598</v>
      </c>
      <c r="P152" s="224">
        <v>0</v>
      </c>
      <c r="Q152" s="245">
        <v>0</v>
      </c>
      <c r="R152" s="245">
        <v>0</v>
      </c>
      <c r="S152" s="247">
        <v>1</v>
      </c>
      <c r="T152" s="50"/>
      <c r="U152" s="252" t="s">
        <v>1186</v>
      </c>
      <c r="V152" s="229"/>
      <c r="W152" s="274"/>
      <c r="X152" s="12"/>
    </row>
    <row r="153" spans="1:24" x14ac:dyDescent="0.2">
      <c r="A153" s="129" t="str">
        <f>IF(INTRO!$E$34&lt;&gt;0,INTRO!$E$34,"")</f>
        <v>Ethiopia</v>
      </c>
      <c r="B153" s="222" t="s">
        <v>353</v>
      </c>
      <c r="C153" s="223" t="s">
        <v>360</v>
      </c>
      <c r="D153" s="118">
        <v>39188</v>
      </c>
      <c r="E153" s="277">
        <v>5320</v>
      </c>
      <c r="F153" s="277">
        <v>11392</v>
      </c>
      <c r="G153" s="278">
        <v>22477</v>
      </c>
      <c r="H153" s="121">
        <v>0</v>
      </c>
      <c r="I153" s="244">
        <v>0</v>
      </c>
      <c r="J153" s="244">
        <v>1</v>
      </c>
      <c r="K153" s="246">
        <v>3</v>
      </c>
      <c r="L153" s="270">
        <f>IF(INTRO!$E$38="Endemic", IF($H153&gt;0, IF($H153=4,"Unknown", IF($H153=99,"Stopped", $D153)), 0),"Not required")</f>
        <v>0</v>
      </c>
      <c r="M153" s="271">
        <f>IF(INTRO!$E$40="Endemic", IF($I153&gt;0, IF($I153=4,"Unknown",IF($I153=99,"Stopped", $D153)), 0),"Not required")</f>
        <v>0</v>
      </c>
      <c r="N153" s="272">
        <f>IF(INTRO!$E$42="Endemic", IF(AND($J153&gt;1,$J153&lt;5), IF($J153=4, "Unknown", E153+F153), 0),"Not required")</f>
        <v>0</v>
      </c>
      <c r="O153" s="273">
        <f>IF(INTRO!$E$44="Endemic", IF(AND($K153&gt;0,$K153&lt;5), IF($K153=4,"Unknown", IF($K153=1, $F153*0.33, IF($K153=2, $F153*0.5+$G153*0.2, SUM(F153:G153)))), 0),"Not required")</f>
        <v>33869</v>
      </c>
      <c r="P153" s="224">
        <v>0</v>
      </c>
      <c r="Q153" s="245">
        <v>0</v>
      </c>
      <c r="R153" s="245">
        <v>0</v>
      </c>
      <c r="S153" s="247">
        <v>1</v>
      </c>
      <c r="T153" s="50"/>
      <c r="U153" s="252" t="s">
        <v>1186</v>
      </c>
      <c r="V153" s="229"/>
      <c r="W153" s="274"/>
      <c r="X153" s="12"/>
    </row>
    <row r="154" spans="1:24" x14ac:dyDescent="0.2">
      <c r="A154" s="129" t="str">
        <f>IF(INTRO!$E$34&lt;&gt;0,INTRO!$E$34,"")</f>
        <v>Ethiopia</v>
      </c>
      <c r="B154" s="222" t="s">
        <v>361</v>
      </c>
      <c r="C154" s="223" t="s">
        <v>362</v>
      </c>
      <c r="D154" s="118">
        <v>155956</v>
      </c>
      <c r="E154" s="277">
        <v>21171</v>
      </c>
      <c r="F154" s="277">
        <v>45335</v>
      </c>
      <c r="G154" s="278">
        <v>89450</v>
      </c>
      <c r="H154" s="121">
        <v>0</v>
      </c>
      <c r="I154" s="244">
        <v>0</v>
      </c>
      <c r="J154" s="244">
        <v>3</v>
      </c>
      <c r="K154" s="246">
        <v>2</v>
      </c>
      <c r="L154" s="270">
        <f>IF(INTRO!$E$38="Endemic", IF($H154&gt;0, IF($H154=4,"Unknown", IF($H154=99,"Stopped", $D154)), 0),"Not required")</f>
        <v>0</v>
      </c>
      <c r="M154" s="271">
        <f>IF(INTRO!$E$40="Endemic", IF($I154&gt;0, IF($I154=4,"Unknown",IF($I154=99,"Stopped", $D154)), 0),"Not required")</f>
        <v>0</v>
      </c>
      <c r="N154" s="272">
        <f>IF(INTRO!$E$42="Endemic", IF(AND($J154&gt;1,$J154&lt;5), IF($J154=4, "Unknown", E154+F154), 0),"Not required")</f>
        <v>66506</v>
      </c>
      <c r="O154" s="273">
        <f>IF(INTRO!$E$44="Endemic", IF(AND($K154&gt;0,$K154&lt;5), IF($K154=4,"Unknown", IF($K154=1, $F154*0.33, IF($K154=2, $F154*0.5+$G154*0.2, SUM(F154:G154)))), 0),"Not required")</f>
        <v>40557.5</v>
      </c>
      <c r="P154" s="224">
        <v>0</v>
      </c>
      <c r="Q154" s="245">
        <v>0</v>
      </c>
      <c r="R154" s="245">
        <v>2</v>
      </c>
      <c r="S154" s="247">
        <v>1</v>
      </c>
      <c r="T154" s="50"/>
      <c r="U154" s="299" t="s">
        <v>1191</v>
      </c>
      <c r="V154" s="229"/>
      <c r="W154" s="274"/>
      <c r="X154" s="12"/>
    </row>
    <row r="155" spans="1:24" x14ac:dyDescent="0.2">
      <c r="A155" s="129" t="str">
        <f>IF(INTRO!$E$34&lt;&gt;0,INTRO!$E$34,"")</f>
        <v>Ethiopia</v>
      </c>
      <c r="B155" s="222" t="s">
        <v>361</v>
      </c>
      <c r="C155" s="223" t="s">
        <v>363</v>
      </c>
      <c r="D155" s="118">
        <v>82980</v>
      </c>
      <c r="E155" s="277">
        <v>11265</v>
      </c>
      <c r="F155" s="277">
        <v>24121</v>
      </c>
      <c r="G155" s="278">
        <v>47594</v>
      </c>
      <c r="H155" s="121">
        <v>0</v>
      </c>
      <c r="I155" s="244">
        <v>0</v>
      </c>
      <c r="J155" s="244">
        <v>1</v>
      </c>
      <c r="K155" s="246">
        <v>1</v>
      </c>
      <c r="L155" s="270">
        <f>IF(INTRO!$E$38="Endemic", IF($H155&gt;0, IF($H155=4,"Unknown", IF($H155=99,"Stopped", $D155)), 0),"Not required")</f>
        <v>0</v>
      </c>
      <c r="M155" s="271">
        <f>IF(INTRO!$E$40="Endemic", IF($I155&gt;0, IF($I155=4,"Unknown",IF($I155=99,"Stopped", $D155)), 0),"Not required")</f>
        <v>0</v>
      </c>
      <c r="N155" s="272">
        <f>IF(INTRO!$E$42="Endemic", IF(AND($J155&gt;1,$J155&lt;5), IF($J155=4, "Unknown", E155+F155), 0),"Not required")</f>
        <v>0</v>
      </c>
      <c r="O155" s="273">
        <f>IF(INTRO!$E$44="Endemic", IF(AND($K155&gt;0,$K155&lt;5), IF($K155=4,"Unknown", IF($K155=1, $F155*0.33, IF($K155=2, $F155*0.5+$G155*0.2, SUM(F155:G155)))), 0),"Not required")</f>
        <v>7959.93</v>
      </c>
      <c r="P155" s="224">
        <v>0</v>
      </c>
      <c r="Q155" s="245">
        <v>0</v>
      </c>
      <c r="R155" s="245">
        <v>0</v>
      </c>
      <c r="S155" s="247">
        <v>0</v>
      </c>
      <c r="T155" s="50"/>
      <c r="U155" s="252"/>
      <c r="V155" s="229"/>
      <c r="W155" s="274"/>
      <c r="X155" s="12"/>
    </row>
    <row r="156" spans="1:24" x14ac:dyDescent="0.2">
      <c r="A156" s="129" t="str">
        <f>IF(INTRO!$E$34&lt;&gt;0,INTRO!$E$34,"")</f>
        <v>Ethiopia</v>
      </c>
      <c r="B156" s="222" t="s">
        <v>361</v>
      </c>
      <c r="C156" s="223" t="s">
        <v>364</v>
      </c>
      <c r="D156" s="118">
        <v>292707</v>
      </c>
      <c r="E156" s="277">
        <v>39736</v>
      </c>
      <c r="F156" s="277">
        <v>85086</v>
      </c>
      <c r="G156" s="278">
        <v>167885</v>
      </c>
      <c r="H156" s="121">
        <v>0</v>
      </c>
      <c r="I156" s="244">
        <v>4</v>
      </c>
      <c r="J156" s="244">
        <v>2</v>
      </c>
      <c r="K156" s="246">
        <v>2</v>
      </c>
      <c r="L156" s="270">
        <f>IF(INTRO!$E$38="Endemic", IF($H156&gt;0, IF($H156=4,"Unknown", IF($H156=99,"Stopped", $D156)), 0),"Not required")</f>
        <v>0</v>
      </c>
      <c r="M156" s="271" t="str">
        <f>IF(INTRO!$E$40="Endemic", IF($I156&gt;0, IF($I156=4,"Unknown",IF($I156=99,"Stopped", $D156)), 0),"Not required")</f>
        <v>Unknown</v>
      </c>
      <c r="N156" s="272">
        <f>IF(INTRO!$E$42="Endemic", IF(AND($J156&gt;1,$J156&lt;5), IF($J156=4, "Unknown", E156+F156), 0),"Not required")</f>
        <v>124822</v>
      </c>
      <c r="O156" s="273">
        <f>IF(INTRO!$E$44="Endemic", IF(AND($K156&gt;0,$K156&lt;5), IF($K156=4,"Unknown", IF($K156=1, $F156*0.33, IF($K156=2, $F156*0.5+$G156*0.2, SUM(F156:G156)))), 0),"Not required")</f>
        <v>76120</v>
      </c>
      <c r="P156" s="224">
        <v>0</v>
      </c>
      <c r="Q156" s="245">
        <v>0</v>
      </c>
      <c r="R156" s="245">
        <v>1</v>
      </c>
      <c r="S156" s="247">
        <v>1</v>
      </c>
      <c r="T156" s="50"/>
      <c r="U156" s="299" t="s">
        <v>1191</v>
      </c>
      <c r="V156" s="229"/>
      <c r="W156" s="274"/>
      <c r="X156" s="12"/>
    </row>
    <row r="157" spans="1:24" x14ac:dyDescent="0.2">
      <c r="A157" s="129" t="str">
        <f>IF(INTRO!$E$34&lt;&gt;0,INTRO!$E$34,"")</f>
        <v>Ethiopia</v>
      </c>
      <c r="B157" s="222" t="s">
        <v>361</v>
      </c>
      <c r="C157" s="223" t="s">
        <v>365</v>
      </c>
      <c r="D157" s="118">
        <v>196306</v>
      </c>
      <c r="E157" s="277">
        <v>26649</v>
      </c>
      <c r="F157" s="277">
        <v>57064</v>
      </c>
      <c r="G157" s="278">
        <v>112593</v>
      </c>
      <c r="H157" s="121">
        <v>0</v>
      </c>
      <c r="I157" s="244">
        <v>0</v>
      </c>
      <c r="J157" s="244">
        <v>3</v>
      </c>
      <c r="K157" s="246">
        <v>1</v>
      </c>
      <c r="L157" s="270">
        <f>IF(INTRO!$E$38="Endemic", IF($H157&gt;0, IF($H157=4,"Unknown", IF($H157=99,"Stopped", $D157)), 0),"Not required")</f>
        <v>0</v>
      </c>
      <c r="M157" s="271">
        <f>IF(INTRO!$E$40="Endemic", IF($I157&gt;0, IF($I157=4,"Unknown",IF($I157=99,"Stopped", $D157)), 0),"Not required")</f>
        <v>0</v>
      </c>
      <c r="N157" s="272">
        <f>IF(INTRO!$E$42="Endemic", IF(AND($J157&gt;1,$J157&lt;5), IF($J157=4, "Unknown", E157+F157), 0),"Not required")</f>
        <v>83713</v>
      </c>
      <c r="O157" s="273">
        <f>IF(INTRO!$E$44="Endemic", IF(AND($K157&gt;0,$K157&lt;5), IF($K157=4,"Unknown", IF($K157=1, $F157*0.33, IF($K157=2, $F157*0.5+$G157*0.2, SUM(F157:G157)))), 0),"Not required")</f>
        <v>18831.120000000003</v>
      </c>
      <c r="P157" s="224">
        <v>0</v>
      </c>
      <c r="Q157" s="245">
        <v>0</v>
      </c>
      <c r="R157" s="245">
        <v>2</v>
      </c>
      <c r="S157" s="247">
        <v>0</v>
      </c>
      <c r="T157" s="50" t="s">
        <v>1188</v>
      </c>
      <c r="U157" s="252" t="s">
        <v>1188</v>
      </c>
      <c r="V157" s="229"/>
      <c r="W157" s="274"/>
      <c r="X157" s="12"/>
    </row>
    <row r="158" spans="1:24" x14ac:dyDescent="0.2">
      <c r="A158" s="129" t="str">
        <f>IF(INTRO!$E$34&lt;&gt;0,INTRO!$E$34,"")</f>
        <v>Ethiopia</v>
      </c>
      <c r="B158" s="222" t="s">
        <v>361</v>
      </c>
      <c r="C158" s="223" t="s">
        <v>366</v>
      </c>
      <c r="D158" s="118">
        <v>253760</v>
      </c>
      <c r="E158" s="277">
        <v>34449</v>
      </c>
      <c r="F158" s="277">
        <v>73765</v>
      </c>
      <c r="G158" s="278">
        <v>145547</v>
      </c>
      <c r="H158" s="121">
        <v>0</v>
      </c>
      <c r="I158" s="244">
        <v>0</v>
      </c>
      <c r="J158" s="244">
        <v>2</v>
      </c>
      <c r="K158" s="246">
        <v>1</v>
      </c>
      <c r="L158" s="270">
        <f>IF(INTRO!$E$38="Endemic", IF($H158&gt;0, IF($H158=4,"Unknown", IF($H158=99,"Stopped", $D158)), 0),"Not required")</f>
        <v>0</v>
      </c>
      <c r="M158" s="271">
        <f>IF(INTRO!$E$40="Endemic", IF($I158&gt;0, IF($I158=4,"Unknown",IF($I158=99,"Stopped", $D158)), 0),"Not required")</f>
        <v>0</v>
      </c>
      <c r="N158" s="272">
        <f>IF(INTRO!$E$42="Endemic", IF(AND($J158&gt;1,$J158&lt;5), IF($J158=4, "Unknown", E158+F158), 0),"Not required")</f>
        <v>108214</v>
      </c>
      <c r="O158" s="273">
        <f>IF(INTRO!$E$44="Endemic", IF(AND($K158&gt;0,$K158&lt;5), IF($K158=4,"Unknown", IF($K158=1, $F158*0.33, IF($K158=2, $F158*0.5+$G158*0.2, SUM(F158:G158)))), 0),"Not required")</f>
        <v>24342.45</v>
      </c>
      <c r="P158" s="224">
        <v>0</v>
      </c>
      <c r="Q158" s="245">
        <v>0</v>
      </c>
      <c r="R158" s="245">
        <v>0</v>
      </c>
      <c r="S158" s="247">
        <v>0</v>
      </c>
      <c r="T158" s="50" t="s">
        <v>1188</v>
      </c>
      <c r="U158" s="252"/>
      <c r="V158" s="229"/>
      <c r="W158" s="274"/>
      <c r="X158" s="12"/>
    </row>
    <row r="159" spans="1:24" x14ac:dyDescent="0.2">
      <c r="A159" s="129" t="str">
        <f>IF(INTRO!$E$34&lt;&gt;0,INTRO!$E$34,"")</f>
        <v>Ethiopia</v>
      </c>
      <c r="B159" s="222" t="s">
        <v>361</v>
      </c>
      <c r="C159" s="223" t="s">
        <v>367</v>
      </c>
      <c r="D159" s="118">
        <v>199351</v>
      </c>
      <c r="E159" s="277">
        <v>27062</v>
      </c>
      <c r="F159" s="277">
        <v>57949</v>
      </c>
      <c r="G159" s="278">
        <v>114340</v>
      </c>
      <c r="H159" s="121">
        <v>0</v>
      </c>
      <c r="I159" s="244">
        <v>0</v>
      </c>
      <c r="J159" s="244">
        <v>2</v>
      </c>
      <c r="K159" s="246">
        <v>0</v>
      </c>
      <c r="L159" s="270">
        <f>IF(INTRO!$E$38="Endemic", IF($H159&gt;0, IF($H159=4,"Unknown", IF($H159=99,"Stopped", $D159)), 0),"Not required")</f>
        <v>0</v>
      </c>
      <c r="M159" s="271">
        <f>IF(INTRO!$E$40="Endemic", IF($I159&gt;0, IF($I159=4,"Unknown",IF($I159=99,"Stopped", $D159)), 0),"Not required")</f>
        <v>0</v>
      </c>
      <c r="N159" s="272">
        <f>IF(INTRO!$E$42="Endemic", IF(AND($J159&gt;1,$J159&lt;5), IF($J159=4, "Unknown", E159+F159), 0),"Not required")</f>
        <v>85011</v>
      </c>
      <c r="O159" s="273">
        <f>IF(INTRO!$E$44="Endemic", IF(AND($K159&gt;0,$K159&lt;5), IF($K159=4,"Unknown", IF($K159=1, $F159*0.33, IF($K159=2, $F159*0.5+$G159*0.2, SUM(F159:G159)))), 0),"Not required")</f>
        <v>0</v>
      </c>
      <c r="P159" s="224">
        <v>0</v>
      </c>
      <c r="Q159" s="245">
        <v>0</v>
      </c>
      <c r="R159" s="245">
        <v>0</v>
      </c>
      <c r="S159" s="247">
        <v>0</v>
      </c>
      <c r="T159" s="50"/>
      <c r="U159" s="252"/>
      <c r="V159" s="229"/>
      <c r="W159" s="274"/>
      <c r="X159" s="12"/>
    </row>
    <row r="160" spans="1:24" x14ac:dyDescent="0.2">
      <c r="A160" s="129" t="str">
        <f>IF(INTRO!$E$34&lt;&gt;0,INTRO!$E$34,"")</f>
        <v>Ethiopia</v>
      </c>
      <c r="B160" s="222" t="s">
        <v>361</v>
      </c>
      <c r="C160" s="223" t="s">
        <v>368</v>
      </c>
      <c r="D160" s="118">
        <v>261463</v>
      </c>
      <c r="E160" s="277">
        <v>35494</v>
      </c>
      <c r="F160" s="277">
        <v>76004</v>
      </c>
      <c r="G160" s="278">
        <v>149965</v>
      </c>
      <c r="H160" s="121">
        <v>0</v>
      </c>
      <c r="I160" s="244">
        <v>0</v>
      </c>
      <c r="J160" s="244">
        <v>3</v>
      </c>
      <c r="K160" s="246">
        <v>0</v>
      </c>
      <c r="L160" s="270">
        <f>IF(INTRO!$E$38="Endemic", IF($H160&gt;0, IF($H160=4,"Unknown", IF($H160=99,"Stopped", $D160)), 0),"Not required")</f>
        <v>0</v>
      </c>
      <c r="M160" s="271">
        <f>IF(INTRO!$E$40="Endemic", IF($I160&gt;0, IF($I160=4,"Unknown",IF($I160=99,"Stopped", $D160)), 0),"Not required")</f>
        <v>0</v>
      </c>
      <c r="N160" s="272">
        <f>IF(INTRO!$E$42="Endemic", IF(AND($J160&gt;1,$J160&lt;5), IF($J160=4, "Unknown", E160+F160), 0),"Not required")</f>
        <v>111498</v>
      </c>
      <c r="O160" s="273">
        <f>IF(INTRO!$E$44="Endemic", IF(AND($K160&gt;0,$K160&lt;5), IF($K160=4,"Unknown", IF($K160=1, $F160*0.33, IF($K160=2, $F160*0.5+$G160*0.2, SUM(F160:G160)))), 0),"Not required")</f>
        <v>0</v>
      </c>
      <c r="P160" s="224">
        <v>0</v>
      </c>
      <c r="Q160" s="245">
        <v>0</v>
      </c>
      <c r="R160" s="245">
        <v>2</v>
      </c>
      <c r="S160" s="247">
        <v>0</v>
      </c>
      <c r="T160" s="50" t="s">
        <v>1188</v>
      </c>
      <c r="U160" s="299" t="s">
        <v>1191</v>
      </c>
      <c r="V160" s="229"/>
      <c r="W160" s="274"/>
      <c r="X160" s="12"/>
    </row>
    <row r="161" spans="1:24" x14ac:dyDescent="0.2">
      <c r="A161" s="129" t="str">
        <f>IF(INTRO!$E$34&lt;&gt;0,INTRO!$E$34,"")</f>
        <v>Ethiopia</v>
      </c>
      <c r="B161" s="222" t="s">
        <v>361</v>
      </c>
      <c r="C161" s="223" t="s">
        <v>369</v>
      </c>
      <c r="D161" s="118">
        <v>100563</v>
      </c>
      <c r="E161" s="277">
        <v>13652</v>
      </c>
      <c r="F161" s="277">
        <v>29233</v>
      </c>
      <c r="G161" s="278">
        <v>57679</v>
      </c>
      <c r="H161" s="121">
        <v>0</v>
      </c>
      <c r="I161" s="244">
        <v>0</v>
      </c>
      <c r="J161" s="244">
        <v>0</v>
      </c>
      <c r="K161" s="246">
        <v>0</v>
      </c>
      <c r="L161" s="270">
        <f>IF(INTRO!$E$38="Endemic", IF($H161&gt;0, IF($H161=4,"Unknown", IF($H161=99,"Stopped", $D161)), 0),"Not required")</f>
        <v>0</v>
      </c>
      <c r="M161" s="271">
        <f>IF(INTRO!$E$40="Endemic", IF($I161&gt;0, IF($I161=4,"Unknown",IF($I161=99,"Stopped", $D161)), 0),"Not required")</f>
        <v>0</v>
      </c>
      <c r="N161" s="272">
        <f>IF(INTRO!$E$42="Endemic", IF(AND($J161&gt;1,$J161&lt;5), IF($J161=4, "Unknown", E161+F161), 0),"Not required")</f>
        <v>0</v>
      </c>
      <c r="O161" s="273">
        <f>IF(INTRO!$E$44="Endemic", IF(AND($K161&gt;0,$K161&lt;5), IF($K161=4,"Unknown", IF($K161=1, $F161*0.33, IF($K161=2, $F161*0.5+$G161*0.2, SUM(F161:G161)))), 0),"Not required")</f>
        <v>0</v>
      </c>
      <c r="P161" s="224">
        <v>0</v>
      </c>
      <c r="Q161" s="245">
        <v>0</v>
      </c>
      <c r="R161" s="245">
        <v>0</v>
      </c>
      <c r="S161" s="247">
        <v>0</v>
      </c>
      <c r="T161" s="50"/>
      <c r="U161" s="252"/>
      <c r="V161" s="229"/>
      <c r="W161" s="274"/>
      <c r="X161" s="12"/>
    </row>
    <row r="162" spans="1:24" x14ac:dyDescent="0.2">
      <c r="A162" s="129" t="str">
        <f>IF(INTRO!$E$34&lt;&gt;0,INTRO!$E$34,"")</f>
        <v>Ethiopia</v>
      </c>
      <c r="B162" s="222" t="s">
        <v>361</v>
      </c>
      <c r="C162" s="223" t="s">
        <v>370</v>
      </c>
      <c r="D162" s="118">
        <v>238198</v>
      </c>
      <c r="E162" s="277">
        <v>32336</v>
      </c>
      <c r="F162" s="277">
        <v>69242</v>
      </c>
      <c r="G162" s="278">
        <v>136621</v>
      </c>
      <c r="H162" s="121">
        <v>0</v>
      </c>
      <c r="I162" s="244">
        <v>0</v>
      </c>
      <c r="J162" s="244">
        <v>1</v>
      </c>
      <c r="K162" s="246">
        <v>0</v>
      </c>
      <c r="L162" s="270">
        <f>IF(INTRO!$E$38="Endemic", IF($H162&gt;0, IF($H162=4,"Unknown", IF($H162=99,"Stopped", $D162)), 0),"Not required")</f>
        <v>0</v>
      </c>
      <c r="M162" s="271">
        <f>IF(INTRO!$E$40="Endemic", IF($I162&gt;0, IF($I162=4,"Unknown",IF($I162=99,"Stopped", $D162)), 0),"Not required")</f>
        <v>0</v>
      </c>
      <c r="N162" s="272">
        <f>IF(INTRO!$E$42="Endemic", IF(AND($J162&gt;1,$J162&lt;5), IF($J162=4, "Unknown", E162+F162), 0),"Not required")</f>
        <v>0</v>
      </c>
      <c r="O162" s="273">
        <f>IF(INTRO!$E$44="Endemic", IF(AND($K162&gt;0,$K162&lt;5), IF($K162=4,"Unknown", IF($K162=1, $F162*0.33, IF($K162=2, $F162*0.5+$G162*0.2, SUM(F162:G162)))), 0),"Not required")</f>
        <v>0</v>
      </c>
      <c r="P162" s="224">
        <v>0</v>
      </c>
      <c r="Q162" s="245">
        <v>0</v>
      </c>
      <c r="R162" s="245">
        <v>0</v>
      </c>
      <c r="S162" s="247">
        <v>0</v>
      </c>
      <c r="T162" s="50"/>
      <c r="U162" s="252"/>
      <c r="V162" s="229"/>
      <c r="W162" s="274"/>
      <c r="X162" s="12"/>
    </row>
    <row r="163" spans="1:24" x14ac:dyDescent="0.2">
      <c r="A163" s="129" t="str">
        <f>IF(INTRO!$E$34&lt;&gt;0,INTRO!$E$34,"")</f>
        <v>Ethiopia</v>
      </c>
      <c r="B163" s="222" t="s">
        <v>361</v>
      </c>
      <c r="C163" s="223" t="s">
        <v>371</v>
      </c>
      <c r="D163" s="118">
        <v>264731</v>
      </c>
      <c r="E163" s="277">
        <v>35938</v>
      </c>
      <c r="F163" s="277">
        <v>76954</v>
      </c>
      <c r="G163" s="278">
        <v>151839</v>
      </c>
      <c r="H163" s="121">
        <v>0</v>
      </c>
      <c r="I163" s="244">
        <v>0</v>
      </c>
      <c r="J163" s="244">
        <v>3</v>
      </c>
      <c r="K163" s="246">
        <v>1</v>
      </c>
      <c r="L163" s="270">
        <f>IF(INTRO!$E$38="Endemic", IF($H163&gt;0, IF($H163=4,"Unknown", IF($H163=99,"Stopped", $D163)), 0),"Not required")</f>
        <v>0</v>
      </c>
      <c r="M163" s="271">
        <f>IF(INTRO!$E$40="Endemic", IF($I163&gt;0, IF($I163=4,"Unknown",IF($I163=99,"Stopped", $D163)), 0),"Not required")</f>
        <v>0</v>
      </c>
      <c r="N163" s="272">
        <f>IF(INTRO!$E$42="Endemic", IF(AND($J163&gt;1,$J163&lt;5), IF($J163=4, "Unknown", E163+F163), 0),"Not required")</f>
        <v>112892</v>
      </c>
      <c r="O163" s="273">
        <f>IF(INTRO!$E$44="Endemic", IF(AND($K163&gt;0,$K163&lt;5), IF($K163=4,"Unknown", IF($K163=1, $F163*0.33, IF($K163=2, $F163*0.5+$G163*0.2, SUM(F163:G163)))), 0),"Not required")</f>
        <v>25394.82</v>
      </c>
      <c r="P163" s="224">
        <v>0</v>
      </c>
      <c r="Q163" s="245">
        <v>0</v>
      </c>
      <c r="R163" s="245">
        <v>2</v>
      </c>
      <c r="S163" s="247">
        <v>0</v>
      </c>
      <c r="T163" s="50" t="s">
        <v>1188</v>
      </c>
      <c r="U163" s="252" t="s">
        <v>1188</v>
      </c>
      <c r="V163" s="229"/>
      <c r="W163" s="274"/>
      <c r="X163" s="12"/>
    </row>
    <row r="164" spans="1:24" x14ac:dyDescent="0.2">
      <c r="A164" s="129" t="str">
        <f>IF(INTRO!$E$34&lt;&gt;0,INTRO!$E$34,"")</f>
        <v>Ethiopia</v>
      </c>
      <c r="B164" s="222" t="s">
        <v>361</v>
      </c>
      <c r="C164" s="223" t="s">
        <v>372</v>
      </c>
      <c r="D164" s="118">
        <v>56748</v>
      </c>
      <c r="E164" s="277">
        <v>7704</v>
      </c>
      <c r="F164" s="277">
        <v>16496</v>
      </c>
      <c r="G164" s="278">
        <v>32548</v>
      </c>
      <c r="H164" s="121">
        <v>0</v>
      </c>
      <c r="I164" s="244">
        <v>0</v>
      </c>
      <c r="J164" s="244">
        <v>0</v>
      </c>
      <c r="K164" s="246">
        <v>0</v>
      </c>
      <c r="L164" s="270">
        <f>IF(INTRO!$E$38="Endemic", IF($H164&gt;0, IF($H164=4,"Unknown", IF($H164=99,"Stopped", $D164)), 0),"Not required")</f>
        <v>0</v>
      </c>
      <c r="M164" s="271">
        <f>IF(INTRO!$E$40="Endemic", IF($I164&gt;0, IF($I164=4,"Unknown",IF($I164=99,"Stopped", $D164)), 0),"Not required")</f>
        <v>0</v>
      </c>
      <c r="N164" s="272">
        <f>IF(INTRO!$E$42="Endemic", IF(AND($J164&gt;1,$J164&lt;5), IF($J164=4, "Unknown", E164+F164), 0),"Not required")</f>
        <v>0</v>
      </c>
      <c r="O164" s="273">
        <f>IF(INTRO!$E$44="Endemic", IF(AND($K164&gt;0,$K164&lt;5), IF($K164=4,"Unknown", IF($K164=1, $F164*0.33, IF($K164=2, $F164*0.5+$G164*0.2, SUM(F164:G164)))), 0),"Not required")</f>
        <v>0</v>
      </c>
      <c r="P164" s="224">
        <v>0</v>
      </c>
      <c r="Q164" s="245">
        <v>0</v>
      </c>
      <c r="R164" s="245">
        <v>0</v>
      </c>
      <c r="S164" s="247">
        <v>0</v>
      </c>
      <c r="T164" s="50"/>
      <c r="U164" s="252"/>
      <c r="V164" s="229"/>
      <c r="W164" s="274"/>
      <c r="X164" s="12"/>
    </row>
    <row r="165" spans="1:24" x14ac:dyDescent="0.2">
      <c r="A165" s="129" t="str">
        <f>IF(INTRO!$E$34&lt;&gt;0,INTRO!$E$34,"")</f>
        <v>Ethiopia</v>
      </c>
      <c r="B165" s="222" t="s">
        <v>361</v>
      </c>
      <c r="C165" s="223" t="s">
        <v>373</v>
      </c>
      <c r="D165" s="118">
        <v>89068</v>
      </c>
      <c r="E165" s="277">
        <v>12091</v>
      </c>
      <c r="F165" s="277">
        <v>25891</v>
      </c>
      <c r="G165" s="278">
        <v>51086</v>
      </c>
      <c r="H165" s="121">
        <v>0</v>
      </c>
      <c r="I165" s="244">
        <v>0</v>
      </c>
      <c r="J165" s="244">
        <v>0</v>
      </c>
      <c r="K165" s="246">
        <v>0</v>
      </c>
      <c r="L165" s="270">
        <f>IF(INTRO!$E$38="Endemic", IF($H165&gt;0, IF($H165=4,"Unknown", IF($H165=99,"Stopped", $D165)), 0),"Not required")</f>
        <v>0</v>
      </c>
      <c r="M165" s="271">
        <f>IF(INTRO!$E$40="Endemic", IF($I165&gt;0, IF($I165=4,"Unknown",IF($I165=99,"Stopped", $D165)), 0),"Not required")</f>
        <v>0</v>
      </c>
      <c r="N165" s="272">
        <f>IF(INTRO!$E$42="Endemic", IF(AND($J165&gt;1,$J165&lt;5), IF($J165=4, "Unknown", E165+F165), 0),"Not required")</f>
        <v>0</v>
      </c>
      <c r="O165" s="273">
        <f>IF(INTRO!$E$44="Endemic", IF(AND($K165&gt;0,$K165&lt;5), IF($K165=4,"Unknown", IF($K165=1, $F165*0.33, IF($K165=2, $F165*0.5+$G165*0.2, SUM(F165:G165)))), 0),"Not required")</f>
        <v>0</v>
      </c>
      <c r="P165" s="224">
        <v>0</v>
      </c>
      <c r="Q165" s="245">
        <v>0</v>
      </c>
      <c r="R165" s="245">
        <v>0</v>
      </c>
      <c r="S165" s="247">
        <v>0</v>
      </c>
      <c r="T165" s="50"/>
      <c r="U165" s="252"/>
      <c r="V165" s="229"/>
      <c r="W165" s="274"/>
      <c r="X165" s="12"/>
    </row>
    <row r="166" spans="1:24" x14ac:dyDescent="0.2">
      <c r="A166" s="129" t="str">
        <f>IF(INTRO!$E$34&lt;&gt;0,INTRO!$E$34,"")</f>
        <v>Ethiopia</v>
      </c>
      <c r="B166" s="222" t="s">
        <v>361</v>
      </c>
      <c r="C166" s="223" t="s">
        <v>374</v>
      </c>
      <c r="D166" s="118">
        <v>177535</v>
      </c>
      <c r="E166" s="277">
        <v>24101</v>
      </c>
      <c r="F166" s="277">
        <v>51607</v>
      </c>
      <c r="G166" s="278">
        <v>101827</v>
      </c>
      <c r="H166" s="121">
        <v>1</v>
      </c>
      <c r="I166" s="244">
        <v>0</v>
      </c>
      <c r="J166" s="244">
        <v>2</v>
      </c>
      <c r="K166" s="246">
        <v>0</v>
      </c>
      <c r="L166" s="270">
        <f>IF(INTRO!$E$38="Endemic", IF($H166&gt;0, IF($H166=4,"Unknown", IF($H166=99,"Stopped", $D166)), 0),"Not required")</f>
        <v>177535</v>
      </c>
      <c r="M166" s="271">
        <f>IF(INTRO!$E$40="Endemic", IF($I166&gt;0, IF($I166=4,"Unknown",IF($I166=99,"Stopped", $D166)), 0),"Not required")</f>
        <v>0</v>
      </c>
      <c r="N166" s="272">
        <f>IF(INTRO!$E$42="Endemic", IF(AND($J166&gt;1,$J166&lt;5), IF($J166=4, "Unknown", E166+F166), 0),"Not required")</f>
        <v>75708</v>
      </c>
      <c r="O166" s="273">
        <f>IF(INTRO!$E$44="Endemic", IF(AND($K166&gt;0,$K166&lt;5), IF($K166=4,"Unknown", IF($K166=1, $F166*0.33, IF($K166=2, $F166*0.5+$G166*0.2, SUM(F166:G166)))), 0),"Not required")</f>
        <v>0</v>
      </c>
      <c r="P166" s="224">
        <v>1</v>
      </c>
      <c r="Q166" s="245">
        <v>0</v>
      </c>
      <c r="R166" s="245">
        <v>0</v>
      </c>
      <c r="S166" s="247">
        <v>0</v>
      </c>
      <c r="T166" s="50" t="s">
        <v>1184</v>
      </c>
      <c r="U166" s="252"/>
      <c r="V166" s="229"/>
      <c r="W166" s="274"/>
      <c r="X166" s="12"/>
    </row>
    <row r="167" spans="1:24" x14ac:dyDescent="0.2">
      <c r="A167" s="129" t="str">
        <f>IF(INTRO!$E$34&lt;&gt;0,INTRO!$E$34,"")</f>
        <v>Ethiopia</v>
      </c>
      <c r="B167" s="222" t="s">
        <v>361</v>
      </c>
      <c r="C167" s="223" t="s">
        <v>375</v>
      </c>
      <c r="D167" s="118">
        <v>117932</v>
      </c>
      <c r="E167" s="277">
        <v>16010</v>
      </c>
      <c r="F167" s="277">
        <v>34282</v>
      </c>
      <c r="G167" s="278">
        <v>67641</v>
      </c>
      <c r="H167" s="121">
        <v>1</v>
      </c>
      <c r="I167" s="244">
        <v>0</v>
      </c>
      <c r="J167" s="244">
        <v>1</v>
      </c>
      <c r="K167" s="246">
        <v>0</v>
      </c>
      <c r="L167" s="270">
        <f>IF(INTRO!$E$38="Endemic", IF($H167&gt;0, IF($H167=4,"Unknown", IF($H167=99,"Stopped", $D167)), 0),"Not required")</f>
        <v>117932</v>
      </c>
      <c r="M167" s="271">
        <f>IF(INTRO!$E$40="Endemic", IF($I167&gt;0, IF($I167=4,"Unknown",IF($I167=99,"Stopped", $D167)), 0),"Not required")</f>
        <v>0</v>
      </c>
      <c r="N167" s="272">
        <f>IF(INTRO!$E$42="Endemic", IF(AND($J167&gt;1,$J167&lt;5), IF($J167=4, "Unknown", E167+F167), 0),"Not required")</f>
        <v>0</v>
      </c>
      <c r="O167" s="273">
        <f>IF(INTRO!$E$44="Endemic", IF(AND($K167&gt;0,$K167&lt;5), IF($K167=4,"Unknown", IF($K167=1, $F167*0.33, IF($K167=2, $F167*0.5+$G167*0.2, SUM(F167:G167)))), 0),"Not required")</f>
        <v>0</v>
      </c>
      <c r="P167" s="224">
        <v>1</v>
      </c>
      <c r="Q167" s="245">
        <v>0</v>
      </c>
      <c r="R167" s="245">
        <v>0</v>
      </c>
      <c r="S167" s="247">
        <v>0</v>
      </c>
      <c r="T167" s="50" t="s">
        <v>1184</v>
      </c>
      <c r="U167" s="252"/>
      <c r="V167" s="229"/>
      <c r="W167" s="274"/>
      <c r="X167" s="12"/>
    </row>
    <row r="168" spans="1:24" x14ac:dyDescent="0.2">
      <c r="A168" s="129" t="str">
        <f>IF(INTRO!$E$34&lt;&gt;0,INTRO!$E$34,"")</f>
        <v>Ethiopia</v>
      </c>
      <c r="B168" s="222" t="s">
        <v>361</v>
      </c>
      <c r="C168" s="223" t="s">
        <v>376</v>
      </c>
      <c r="D168" s="118">
        <v>39487</v>
      </c>
      <c r="E168" s="277">
        <v>5360</v>
      </c>
      <c r="F168" s="277">
        <v>11478</v>
      </c>
      <c r="G168" s="278">
        <v>22648</v>
      </c>
      <c r="H168" s="121">
        <v>0</v>
      </c>
      <c r="I168" s="244">
        <v>0</v>
      </c>
      <c r="J168" s="244">
        <v>2</v>
      </c>
      <c r="K168" s="246">
        <v>0</v>
      </c>
      <c r="L168" s="270">
        <f>IF(INTRO!$E$38="Endemic", IF($H168&gt;0, IF($H168=4,"Unknown", IF($H168=99,"Stopped", $D168)), 0),"Not required")</f>
        <v>0</v>
      </c>
      <c r="M168" s="271">
        <f>IF(INTRO!$E$40="Endemic", IF($I168&gt;0, IF($I168=4,"Unknown",IF($I168=99,"Stopped", $D168)), 0),"Not required")</f>
        <v>0</v>
      </c>
      <c r="N168" s="272">
        <f>IF(INTRO!$E$42="Endemic", IF(AND($J168&gt;1,$J168&lt;5), IF($J168=4, "Unknown", E168+F168), 0),"Not required")</f>
        <v>16838</v>
      </c>
      <c r="O168" s="273">
        <f>IF(INTRO!$E$44="Endemic", IF(AND($K168&gt;0,$K168&lt;5), IF($K168=4,"Unknown", IF($K168=1, $F168*0.33, IF($K168=2, $F168*0.5+$G168*0.2, SUM(F168:G168)))), 0),"Not required")</f>
        <v>0</v>
      </c>
      <c r="P168" s="224">
        <v>0</v>
      </c>
      <c r="Q168" s="245">
        <v>0</v>
      </c>
      <c r="R168" s="245">
        <v>0</v>
      </c>
      <c r="S168" s="247">
        <v>0</v>
      </c>
      <c r="T168" s="50"/>
      <c r="U168" s="252"/>
      <c r="V168" s="229"/>
      <c r="W168" s="274"/>
      <c r="X168" s="12"/>
    </row>
    <row r="169" spans="1:24" x14ac:dyDescent="0.2">
      <c r="A169" s="129" t="str">
        <f>IF(INTRO!$E$34&lt;&gt;0,INTRO!$E$34,"")</f>
        <v>Ethiopia</v>
      </c>
      <c r="B169" s="222" t="s">
        <v>377</v>
      </c>
      <c r="C169" s="223" t="s">
        <v>378</v>
      </c>
      <c r="D169" s="118">
        <v>90439</v>
      </c>
      <c r="E169" s="277">
        <v>12277</v>
      </c>
      <c r="F169" s="277">
        <v>26290</v>
      </c>
      <c r="G169" s="278">
        <v>51872</v>
      </c>
      <c r="H169" s="121">
        <v>0</v>
      </c>
      <c r="I169" s="244">
        <v>0</v>
      </c>
      <c r="J169" s="244">
        <v>1</v>
      </c>
      <c r="K169" s="246">
        <v>0</v>
      </c>
      <c r="L169" s="270">
        <f>IF(INTRO!$E$38="Endemic", IF($H169&gt;0, IF($H169=4,"Unknown", IF($H169=99,"Stopped", $D169)), 0),"Not required")</f>
        <v>0</v>
      </c>
      <c r="M169" s="271">
        <f>IF(INTRO!$E$40="Endemic", IF($I169&gt;0, IF($I169=4,"Unknown",IF($I169=99,"Stopped", $D169)), 0),"Not required")</f>
        <v>0</v>
      </c>
      <c r="N169" s="272">
        <f>IF(INTRO!$E$42="Endemic", IF(AND($J169&gt;1,$J169&lt;5), IF($J169=4, "Unknown", E169+F169), 0),"Not required")</f>
        <v>0</v>
      </c>
      <c r="O169" s="273">
        <f>IF(INTRO!$E$44="Endemic", IF(AND($K169&gt;0,$K169&lt;5), IF($K169=4,"Unknown", IF($K169=1, $F169*0.33, IF($K169=2, $F169*0.5+$G169*0.2, SUM(F169:G169)))), 0),"Not required")</f>
        <v>0</v>
      </c>
      <c r="P169" s="224">
        <v>0</v>
      </c>
      <c r="Q169" s="245">
        <v>0</v>
      </c>
      <c r="R169" s="245">
        <v>0</v>
      </c>
      <c r="S169" s="247">
        <v>0</v>
      </c>
      <c r="T169" s="50"/>
      <c r="U169" s="252"/>
      <c r="V169" s="229"/>
      <c r="W169" s="274"/>
      <c r="X169" s="12"/>
    </row>
    <row r="170" spans="1:24" x14ac:dyDescent="0.2">
      <c r="A170" s="129" t="str">
        <f>IF(INTRO!$E$34&lt;&gt;0,INTRO!$E$34,"")</f>
        <v>Ethiopia</v>
      </c>
      <c r="B170" s="222" t="s">
        <v>377</v>
      </c>
      <c r="C170" s="223" t="s">
        <v>379</v>
      </c>
      <c r="D170" s="118">
        <v>141699</v>
      </c>
      <c r="E170" s="277">
        <v>19236</v>
      </c>
      <c r="F170" s="277">
        <v>41190</v>
      </c>
      <c r="G170" s="278">
        <v>81273</v>
      </c>
      <c r="H170" s="121">
        <v>0</v>
      </c>
      <c r="I170" s="244">
        <v>0</v>
      </c>
      <c r="J170" s="244">
        <v>1</v>
      </c>
      <c r="K170" s="246">
        <v>2</v>
      </c>
      <c r="L170" s="270">
        <f>IF(INTRO!$E$38="Endemic", IF($H170&gt;0, IF($H170=4,"Unknown", IF($H170=99,"Stopped", $D170)), 0),"Not required")</f>
        <v>0</v>
      </c>
      <c r="M170" s="271">
        <f>IF(INTRO!$E$40="Endemic", IF($I170&gt;0, IF($I170=4,"Unknown",IF($I170=99,"Stopped", $D170)), 0),"Not required")</f>
        <v>0</v>
      </c>
      <c r="N170" s="272">
        <f>IF(INTRO!$E$42="Endemic", IF(AND($J170&gt;1,$J170&lt;5), IF($J170=4, "Unknown", E170+F170), 0),"Not required")</f>
        <v>0</v>
      </c>
      <c r="O170" s="273">
        <f>IF(INTRO!$E$44="Endemic", IF(AND($K170&gt;0,$K170&lt;5), IF($K170=4,"Unknown", IF($K170=1, $F170*0.33, IF($K170=2, $F170*0.5+$G170*0.2, SUM(F170:G170)))), 0),"Not required")</f>
        <v>36849.599999999999</v>
      </c>
      <c r="P170" s="224">
        <v>0</v>
      </c>
      <c r="Q170" s="245">
        <v>0</v>
      </c>
      <c r="R170" s="245">
        <v>0</v>
      </c>
      <c r="S170" s="247">
        <v>1</v>
      </c>
      <c r="T170" s="50"/>
      <c r="U170" s="252" t="s">
        <v>1186</v>
      </c>
      <c r="V170" s="229"/>
      <c r="W170" s="274"/>
      <c r="X170" s="12"/>
    </row>
    <row r="171" spans="1:24" x14ac:dyDescent="0.2">
      <c r="A171" s="129" t="str">
        <f>IF(INTRO!$E$34&lt;&gt;0,INTRO!$E$34,"")</f>
        <v>Ethiopia</v>
      </c>
      <c r="B171" s="222" t="s">
        <v>377</v>
      </c>
      <c r="C171" s="223" t="s">
        <v>380</v>
      </c>
      <c r="D171" s="118">
        <v>41233</v>
      </c>
      <c r="E171" s="277">
        <v>5597</v>
      </c>
      <c r="F171" s="277">
        <v>11986</v>
      </c>
      <c r="G171" s="278">
        <v>23650</v>
      </c>
      <c r="H171" s="121">
        <v>0</v>
      </c>
      <c r="I171" s="244">
        <v>0</v>
      </c>
      <c r="J171" s="244">
        <v>1</v>
      </c>
      <c r="K171" s="246">
        <v>1</v>
      </c>
      <c r="L171" s="270">
        <f>IF(INTRO!$E$38="Endemic", IF($H171&gt;0, IF($H171=4,"Unknown", IF($H171=99,"Stopped", $D171)), 0),"Not required")</f>
        <v>0</v>
      </c>
      <c r="M171" s="271">
        <f>IF(INTRO!$E$40="Endemic", IF($I171&gt;0, IF($I171=4,"Unknown",IF($I171=99,"Stopped", $D171)), 0),"Not required")</f>
        <v>0</v>
      </c>
      <c r="N171" s="272">
        <f>IF(INTRO!$E$42="Endemic", IF(AND($J171&gt;1,$J171&lt;5), IF($J171=4, "Unknown", E171+F171), 0),"Not required")</f>
        <v>0</v>
      </c>
      <c r="O171" s="273">
        <f>IF(INTRO!$E$44="Endemic", IF(AND($K171&gt;0,$K171&lt;5), IF($K171=4,"Unknown", IF($K171=1, $F171*0.33, IF($K171=2, $F171*0.5+$G171*0.2, SUM(F171:G171)))), 0),"Not required")</f>
        <v>3955.38</v>
      </c>
      <c r="P171" s="224">
        <v>0</v>
      </c>
      <c r="Q171" s="245">
        <v>0</v>
      </c>
      <c r="R171" s="245">
        <v>0</v>
      </c>
      <c r="S171" s="247">
        <v>0</v>
      </c>
      <c r="T171" s="50"/>
      <c r="U171" s="252"/>
      <c r="V171" s="229"/>
      <c r="W171" s="274"/>
      <c r="X171" s="12"/>
    </row>
    <row r="172" spans="1:24" x14ac:dyDescent="0.2">
      <c r="A172" s="129" t="str">
        <f>IF(INTRO!$E$34&lt;&gt;0,INTRO!$E$34,"")</f>
        <v>Ethiopia</v>
      </c>
      <c r="B172" s="222" t="s">
        <v>377</v>
      </c>
      <c r="C172" s="223" t="s">
        <v>381</v>
      </c>
      <c r="D172" s="118">
        <v>184578</v>
      </c>
      <c r="E172" s="277">
        <v>25057</v>
      </c>
      <c r="F172" s="277">
        <v>53655</v>
      </c>
      <c r="G172" s="278">
        <v>105866</v>
      </c>
      <c r="H172" s="121">
        <v>0</v>
      </c>
      <c r="I172" s="244">
        <v>0</v>
      </c>
      <c r="J172" s="244">
        <v>1</v>
      </c>
      <c r="K172" s="246">
        <v>2</v>
      </c>
      <c r="L172" s="270">
        <f>IF(INTRO!$E$38="Endemic", IF($H172&gt;0, IF($H172=4,"Unknown", IF($H172=99,"Stopped", $D172)), 0),"Not required")</f>
        <v>0</v>
      </c>
      <c r="M172" s="271">
        <f>IF(INTRO!$E$40="Endemic", IF($I172&gt;0, IF($I172=4,"Unknown",IF($I172=99,"Stopped", $D172)), 0),"Not required")</f>
        <v>0</v>
      </c>
      <c r="N172" s="272">
        <f>IF(INTRO!$E$42="Endemic", IF(AND($J172&gt;1,$J172&lt;5), IF($J172=4, "Unknown", E172+F172), 0),"Not required")</f>
        <v>0</v>
      </c>
      <c r="O172" s="273">
        <f>IF(INTRO!$E$44="Endemic", IF(AND($K172&gt;0,$K172&lt;5), IF($K172=4,"Unknown", IF($K172=1, $F172*0.33, IF($K172=2, $F172*0.5+$G172*0.2, SUM(F172:G172)))), 0),"Not required")</f>
        <v>48000.7</v>
      </c>
      <c r="P172" s="224">
        <v>0</v>
      </c>
      <c r="Q172" s="245">
        <v>0</v>
      </c>
      <c r="R172" s="245">
        <v>0</v>
      </c>
      <c r="S172" s="247">
        <v>0</v>
      </c>
      <c r="T172" s="50"/>
      <c r="U172" s="252"/>
      <c r="V172" s="229"/>
      <c r="W172" s="274"/>
      <c r="X172" s="12"/>
    </row>
    <row r="173" spans="1:24" x14ac:dyDescent="0.2">
      <c r="A173" s="129" t="str">
        <f>IF(INTRO!$E$34&lt;&gt;0,INTRO!$E$34,"")</f>
        <v>Ethiopia</v>
      </c>
      <c r="B173" s="222" t="s">
        <v>377</v>
      </c>
      <c r="C173" s="223" t="s">
        <v>382</v>
      </c>
      <c r="D173" s="118">
        <v>145597</v>
      </c>
      <c r="E173" s="277">
        <v>19765</v>
      </c>
      <c r="F173" s="277">
        <v>42323</v>
      </c>
      <c r="G173" s="278">
        <v>83509</v>
      </c>
      <c r="H173" s="121">
        <v>0</v>
      </c>
      <c r="I173" s="244">
        <v>0</v>
      </c>
      <c r="J173" s="244">
        <v>1</v>
      </c>
      <c r="K173" s="246">
        <v>1</v>
      </c>
      <c r="L173" s="270">
        <f>IF(INTRO!$E$38="Endemic", IF($H173&gt;0, IF($H173=4,"Unknown", IF($H173=99,"Stopped", $D173)), 0),"Not required")</f>
        <v>0</v>
      </c>
      <c r="M173" s="271">
        <f>IF(INTRO!$E$40="Endemic", IF($I173&gt;0, IF($I173=4,"Unknown",IF($I173=99,"Stopped", $D173)), 0),"Not required")</f>
        <v>0</v>
      </c>
      <c r="N173" s="272">
        <f>IF(INTRO!$E$42="Endemic", IF(AND($J173&gt;1,$J173&lt;5), IF($J173=4, "Unknown", E173+F173), 0),"Not required")</f>
        <v>0</v>
      </c>
      <c r="O173" s="273">
        <f>IF(INTRO!$E$44="Endemic", IF(AND($K173&gt;0,$K173&lt;5), IF($K173=4,"Unknown", IF($K173=1, $F173*0.33, IF($K173=2, $F173*0.5+$G173*0.2, SUM(F173:G173)))), 0),"Not required")</f>
        <v>13966.59</v>
      </c>
      <c r="P173" s="224">
        <v>0</v>
      </c>
      <c r="Q173" s="245">
        <v>0</v>
      </c>
      <c r="R173" s="245">
        <v>0</v>
      </c>
      <c r="S173" s="247">
        <v>0</v>
      </c>
      <c r="T173" s="50"/>
      <c r="U173" s="252"/>
      <c r="V173" s="229"/>
      <c r="W173" s="274"/>
      <c r="X173" s="12"/>
    </row>
    <row r="174" spans="1:24" x14ac:dyDescent="0.2">
      <c r="A174" s="129" t="str">
        <f>IF(INTRO!$E$34&lt;&gt;0,INTRO!$E$34,"")</f>
        <v>Ethiopia</v>
      </c>
      <c r="B174" s="222" t="s">
        <v>377</v>
      </c>
      <c r="C174" s="223" t="s">
        <v>383</v>
      </c>
      <c r="D174" s="118">
        <v>39143</v>
      </c>
      <c r="E174" s="277">
        <v>5314</v>
      </c>
      <c r="F174" s="277">
        <v>11378</v>
      </c>
      <c r="G174" s="278">
        <v>22451</v>
      </c>
      <c r="H174" s="121">
        <v>0</v>
      </c>
      <c r="I174" s="244">
        <v>0</v>
      </c>
      <c r="J174" s="244">
        <v>1</v>
      </c>
      <c r="K174" s="246">
        <v>0</v>
      </c>
      <c r="L174" s="270">
        <f>IF(INTRO!$E$38="Endemic", IF($H174&gt;0, IF($H174=4,"Unknown", IF($H174=99,"Stopped", $D174)), 0),"Not required")</f>
        <v>0</v>
      </c>
      <c r="M174" s="271">
        <f>IF(INTRO!$E$40="Endemic", IF($I174&gt;0, IF($I174=4,"Unknown",IF($I174=99,"Stopped", $D174)), 0),"Not required")</f>
        <v>0</v>
      </c>
      <c r="N174" s="272">
        <f>IF(INTRO!$E$42="Endemic", IF(AND($J174&gt;1,$J174&lt;5), IF($J174=4, "Unknown", E174+F174), 0),"Not required")</f>
        <v>0</v>
      </c>
      <c r="O174" s="273">
        <f>IF(INTRO!$E$44="Endemic", IF(AND($K174&gt;0,$K174&lt;5), IF($K174=4,"Unknown", IF($K174=1, $F174*0.33, IF($K174=2, $F174*0.5+$G174*0.2, SUM(F174:G174)))), 0),"Not required")</f>
        <v>0</v>
      </c>
      <c r="P174" s="224">
        <v>0</v>
      </c>
      <c r="Q174" s="245">
        <v>0</v>
      </c>
      <c r="R174" s="245">
        <v>0</v>
      </c>
      <c r="S174" s="247">
        <v>0</v>
      </c>
      <c r="T174" s="50"/>
      <c r="U174" s="252"/>
      <c r="V174" s="229"/>
      <c r="W174" s="274"/>
      <c r="X174" s="12"/>
    </row>
    <row r="175" spans="1:24" x14ac:dyDescent="0.2">
      <c r="A175" s="129" t="str">
        <f>IF(INTRO!$E$34&lt;&gt;0,INTRO!$E$34,"")</f>
        <v>Ethiopia</v>
      </c>
      <c r="B175" s="222" t="s">
        <v>377</v>
      </c>
      <c r="C175" s="223" t="s">
        <v>384</v>
      </c>
      <c r="D175" s="118">
        <v>182665</v>
      </c>
      <c r="E175" s="277">
        <v>24797</v>
      </c>
      <c r="F175" s="277">
        <v>53098</v>
      </c>
      <c r="G175" s="278">
        <v>104769</v>
      </c>
      <c r="H175" s="121">
        <v>0</v>
      </c>
      <c r="I175" s="244">
        <v>0</v>
      </c>
      <c r="J175" s="244">
        <v>3</v>
      </c>
      <c r="K175" s="246">
        <v>0</v>
      </c>
      <c r="L175" s="270">
        <f>IF(INTRO!$E$38="Endemic", IF($H175&gt;0, IF($H175=4,"Unknown", IF($H175=99,"Stopped", $D175)), 0),"Not required")</f>
        <v>0</v>
      </c>
      <c r="M175" s="271">
        <f>IF(INTRO!$E$40="Endemic", IF($I175&gt;0, IF($I175=4,"Unknown",IF($I175=99,"Stopped", $D175)), 0),"Not required")</f>
        <v>0</v>
      </c>
      <c r="N175" s="272">
        <f>IF(INTRO!$E$42="Endemic", IF(AND($J175&gt;1,$J175&lt;5), IF($J175=4, "Unknown", E175+F175), 0),"Not required")</f>
        <v>77895</v>
      </c>
      <c r="O175" s="273">
        <f>IF(INTRO!$E$44="Endemic", IF(AND($K175&gt;0,$K175&lt;5), IF($K175=4,"Unknown", IF($K175=1, $F175*0.33, IF($K175=2, $F175*0.5+$G175*0.2, SUM(F175:G175)))), 0),"Not required")</f>
        <v>0</v>
      </c>
      <c r="P175" s="224">
        <v>0</v>
      </c>
      <c r="Q175" s="245">
        <v>0</v>
      </c>
      <c r="R175" s="245">
        <v>2</v>
      </c>
      <c r="S175" s="247">
        <v>0</v>
      </c>
      <c r="T175" s="50" t="s">
        <v>1188</v>
      </c>
      <c r="U175" s="252" t="s">
        <v>1188</v>
      </c>
      <c r="V175" s="229"/>
      <c r="W175" s="274"/>
      <c r="X175" s="12"/>
    </row>
    <row r="176" spans="1:24" x14ac:dyDescent="0.2">
      <c r="A176" s="129" t="str">
        <f>IF(INTRO!$E$34&lt;&gt;0,INTRO!$E$34,"")</f>
        <v>Ethiopia</v>
      </c>
      <c r="B176" s="222" t="s">
        <v>377</v>
      </c>
      <c r="C176" s="223" t="s">
        <v>385</v>
      </c>
      <c r="D176" s="118">
        <v>147989</v>
      </c>
      <c r="E176" s="277">
        <v>20090</v>
      </c>
      <c r="F176" s="277">
        <v>43019</v>
      </c>
      <c r="G176" s="278">
        <v>84880</v>
      </c>
      <c r="H176" s="121">
        <v>0</v>
      </c>
      <c r="I176" s="244">
        <v>0</v>
      </c>
      <c r="J176" s="244">
        <v>1</v>
      </c>
      <c r="K176" s="246">
        <v>1</v>
      </c>
      <c r="L176" s="270">
        <f>IF(INTRO!$E$38="Endemic", IF($H176&gt;0, IF($H176=4,"Unknown", IF($H176=99,"Stopped", $D176)), 0),"Not required")</f>
        <v>0</v>
      </c>
      <c r="M176" s="271">
        <f>IF(INTRO!$E$40="Endemic", IF($I176&gt;0, IF($I176=4,"Unknown",IF($I176=99,"Stopped", $D176)), 0),"Not required")</f>
        <v>0</v>
      </c>
      <c r="N176" s="272">
        <f>IF(INTRO!$E$42="Endemic", IF(AND($J176&gt;1,$J176&lt;5), IF($J176=4, "Unknown", E176+F176), 0),"Not required")</f>
        <v>0</v>
      </c>
      <c r="O176" s="273">
        <f>IF(INTRO!$E$44="Endemic", IF(AND($K176&gt;0,$K176&lt;5), IF($K176=4,"Unknown", IF($K176=1, $F176*0.33, IF($K176=2, $F176*0.5+$G176*0.2, SUM(F176:G176)))), 0),"Not required")</f>
        <v>14196.27</v>
      </c>
      <c r="P176" s="224">
        <v>0</v>
      </c>
      <c r="Q176" s="245">
        <v>0</v>
      </c>
      <c r="R176" s="245">
        <v>0</v>
      </c>
      <c r="S176" s="247">
        <v>0</v>
      </c>
      <c r="T176" s="50"/>
      <c r="U176" s="252"/>
      <c r="V176" s="229"/>
      <c r="W176" s="274"/>
      <c r="X176" s="12"/>
    </row>
    <row r="177" spans="1:24" x14ac:dyDescent="0.2">
      <c r="A177" s="129" t="str">
        <f>IF(INTRO!$E$34&lt;&gt;0,INTRO!$E$34,"")</f>
        <v>Ethiopia</v>
      </c>
      <c r="B177" s="222" t="s">
        <v>377</v>
      </c>
      <c r="C177" s="223" t="s">
        <v>386</v>
      </c>
      <c r="D177" s="118">
        <v>228090</v>
      </c>
      <c r="E177" s="277">
        <v>30964</v>
      </c>
      <c r="F177" s="277">
        <v>66303</v>
      </c>
      <c r="G177" s="278">
        <v>130823</v>
      </c>
      <c r="H177" s="121">
        <v>0</v>
      </c>
      <c r="I177" s="244">
        <v>0</v>
      </c>
      <c r="J177" s="244">
        <v>1</v>
      </c>
      <c r="K177" s="246">
        <v>1</v>
      </c>
      <c r="L177" s="270">
        <f>IF(INTRO!$E$38="Endemic", IF($H177&gt;0, IF($H177=4,"Unknown", IF($H177=99,"Stopped", $D177)), 0),"Not required")</f>
        <v>0</v>
      </c>
      <c r="M177" s="271">
        <f>IF(INTRO!$E$40="Endemic", IF($I177&gt;0, IF($I177=4,"Unknown",IF($I177=99,"Stopped", $D177)), 0),"Not required")</f>
        <v>0</v>
      </c>
      <c r="N177" s="272">
        <f>IF(INTRO!$E$42="Endemic", IF(AND($J177&gt;1,$J177&lt;5), IF($J177=4, "Unknown", E177+F177), 0),"Not required")</f>
        <v>0</v>
      </c>
      <c r="O177" s="273">
        <f>IF(INTRO!$E$44="Endemic", IF(AND($K177&gt;0,$K177&lt;5), IF($K177=4,"Unknown", IF($K177=1, $F177*0.33, IF($K177=2, $F177*0.5+$G177*0.2, SUM(F177:G177)))), 0),"Not required")</f>
        <v>21879.99</v>
      </c>
      <c r="P177" s="224">
        <v>0</v>
      </c>
      <c r="Q177" s="245">
        <v>0</v>
      </c>
      <c r="R177" s="245">
        <v>0</v>
      </c>
      <c r="S177" s="247">
        <v>0</v>
      </c>
      <c r="T177" s="50"/>
      <c r="U177" s="252"/>
      <c r="V177" s="229"/>
      <c r="W177" s="274"/>
      <c r="X177" s="12"/>
    </row>
    <row r="178" spans="1:24" x14ac:dyDescent="0.2">
      <c r="A178" s="129" t="str">
        <f>IF(INTRO!$E$34&lt;&gt;0,INTRO!$E$34,"")</f>
        <v>Ethiopia</v>
      </c>
      <c r="B178" s="222" t="s">
        <v>377</v>
      </c>
      <c r="C178" s="223" t="s">
        <v>387</v>
      </c>
      <c r="D178" s="118">
        <v>162172</v>
      </c>
      <c r="E178" s="277">
        <v>22015</v>
      </c>
      <c r="F178" s="277">
        <v>47141</v>
      </c>
      <c r="G178" s="278">
        <v>93015</v>
      </c>
      <c r="H178" s="121">
        <v>0</v>
      </c>
      <c r="I178" s="244">
        <v>0</v>
      </c>
      <c r="J178" s="244">
        <v>1</v>
      </c>
      <c r="K178" s="246">
        <v>2</v>
      </c>
      <c r="L178" s="270">
        <f>IF(INTRO!$E$38="Endemic", IF($H178&gt;0, IF($H178=4,"Unknown", IF($H178=99,"Stopped", $D178)), 0),"Not required")</f>
        <v>0</v>
      </c>
      <c r="M178" s="271">
        <f>IF(INTRO!$E$40="Endemic", IF($I178&gt;0, IF($I178=4,"Unknown",IF($I178=99,"Stopped", $D178)), 0),"Not required")</f>
        <v>0</v>
      </c>
      <c r="N178" s="272">
        <f>IF(INTRO!$E$42="Endemic", IF(AND($J178&gt;1,$J178&lt;5), IF($J178=4, "Unknown", E178+F178), 0),"Not required")</f>
        <v>0</v>
      </c>
      <c r="O178" s="273">
        <f>IF(INTRO!$E$44="Endemic", IF(AND($K178&gt;0,$K178&lt;5), IF($K178=4,"Unknown", IF($K178=1, $F178*0.33, IF($K178=2, $F178*0.5+$G178*0.2, SUM(F178:G178)))), 0),"Not required")</f>
        <v>42173.5</v>
      </c>
      <c r="P178" s="224">
        <v>0</v>
      </c>
      <c r="Q178" s="245">
        <v>0</v>
      </c>
      <c r="R178" s="245">
        <v>0</v>
      </c>
      <c r="S178" s="247">
        <v>1</v>
      </c>
      <c r="T178" s="50"/>
      <c r="U178" s="252" t="s">
        <v>1186</v>
      </c>
      <c r="V178" s="229"/>
      <c r="W178" s="274"/>
      <c r="X178" s="12"/>
    </row>
    <row r="179" spans="1:24" x14ac:dyDescent="0.2">
      <c r="A179" s="129" t="str">
        <f>IF(INTRO!$E$34&lt;&gt;0,INTRO!$E$34,"")</f>
        <v>Ethiopia</v>
      </c>
      <c r="B179" s="222" t="s">
        <v>377</v>
      </c>
      <c r="C179" s="223" t="s">
        <v>388</v>
      </c>
      <c r="D179" s="118">
        <v>143638</v>
      </c>
      <c r="E179" s="277">
        <v>19499</v>
      </c>
      <c r="F179" s="277">
        <v>41754</v>
      </c>
      <c r="G179" s="278">
        <v>82385</v>
      </c>
      <c r="H179" s="121">
        <v>0</v>
      </c>
      <c r="I179" s="244">
        <v>0</v>
      </c>
      <c r="J179" s="244">
        <v>1</v>
      </c>
      <c r="K179" s="246">
        <v>1</v>
      </c>
      <c r="L179" s="270">
        <f>IF(INTRO!$E$38="Endemic", IF($H179&gt;0, IF($H179=4,"Unknown", IF($H179=99,"Stopped", $D179)), 0),"Not required")</f>
        <v>0</v>
      </c>
      <c r="M179" s="271">
        <f>IF(INTRO!$E$40="Endemic", IF($I179&gt;0, IF($I179=4,"Unknown",IF($I179=99,"Stopped", $D179)), 0),"Not required")</f>
        <v>0</v>
      </c>
      <c r="N179" s="272">
        <f>IF(INTRO!$E$42="Endemic", IF(AND($J179&gt;1,$J179&lt;5), IF($J179=4, "Unknown", E179+F179), 0),"Not required")</f>
        <v>0</v>
      </c>
      <c r="O179" s="273">
        <f>IF(INTRO!$E$44="Endemic", IF(AND($K179&gt;0,$K179&lt;5), IF($K179=4,"Unknown", IF($K179=1, $F179*0.33, IF($K179=2, $F179*0.5+$G179*0.2, SUM(F179:G179)))), 0),"Not required")</f>
        <v>13778.820000000002</v>
      </c>
      <c r="P179" s="224">
        <v>0</v>
      </c>
      <c r="Q179" s="245">
        <v>0</v>
      </c>
      <c r="R179" s="245">
        <v>0</v>
      </c>
      <c r="S179" s="247">
        <v>0</v>
      </c>
      <c r="T179" s="50"/>
      <c r="U179" s="252"/>
      <c r="V179" s="229"/>
      <c r="W179" s="274"/>
      <c r="X179" s="12"/>
    </row>
    <row r="180" spans="1:24" x14ac:dyDescent="0.2">
      <c r="A180" s="129" t="str">
        <f>IF(INTRO!$E$34&lt;&gt;0,INTRO!$E$34,"")</f>
        <v>Ethiopia</v>
      </c>
      <c r="B180" s="222" t="s">
        <v>377</v>
      </c>
      <c r="C180" s="223" t="s">
        <v>389</v>
      </c>
      <c r="D180" s="118">
        <v>108609</v>
      </c>
      <c r="E180" s="277">
        <v>14744</v>
      </c>
      <c r="F180" s="277">
        <v>31571</v>
      </c>
      <c r="G180" s="278">
        <v>62294</v>
      </c>
      <c r="H180" s="121">
        <v>0</v>
      </c>
      <c r="I180" s="244">
        <v>0</v>
      </c>
      <c r="J180" s="244">
        <v>2</v>
      </c>
      <c r="K180" s="246">
        <v>0</v>
      </c>
      <c r="L180" s="270">
        <f>IF(INTRO!$E$38="Endemic", IF($H180&gt;0, IF($H180=4,"Unknown", IF($H180=99,"Stopped", $D180)), 0),"Not required")</f>
        <v>0</v>
      </c>
      <c r="M180" s="271">
        <f>IF(INTRO!$E$40="Endemic", IF($I180&gt;0, IF($I180=4,"Unknown",IF($I180=99,"Stopped", $D180)), 0),"Not required")</f>
        <v>0</v>
      </c>
      <c r="N180" s="272">
        <f>IF(INTRO!$E$42="Endemic", IF(AND($J180&gt;1,$J180&lt;5), IF($J180=4, "Unknown", E180+F180), 0),"Not required")</f>
        <v>46315</v>
      </c>
      <c r="O180" s="273">
        <f>IF(INTRO!$E$44="Endemic", IF(AND($K180&gt;0,$K180&lt;5), IF($K180=4,"Unknown", IF($K180=1, $F180*0.33, IF($K180=2, $F180*0.5+$G180*0.2, SUM(F180:G180)))), 0),"Not required")</f>
        <v>0</v>
      </c>
      <c r="P180" s="224">
        <v>0</v>
      </c>
      <c r="Q180" s="245">
        <v>0</v>
      </c>
      <c r="R180" s="245">
        <v>0</v>
      </c>
      <c r="S180" s="247">
        <v>0</v>
      </c>
      <c r="T180" s="50"/>
      <c r="U180" s="252"/>
      <c r="V180" s="229"/>
      <c r="W180" s="274"/>
      <c r="X180" s="12"/>
    </row>
    <row r="181" spans="1:24" x14ac:dyDescent="0.2">
      <c r="A181" s="129" t="str">
        <f>IF(INTRO!$E$34&lt;&gt;0,INTRO!$E$34,"")</f>
        <v>Ethiopia</v>
      </c>
      <c r="B181" s="222" t="s">
        <v>377</v>
      </c>
      <c r="C181" s="223" t="s">
        <v>390</v>
      </c>
      <c r="D181" s="118">
        <v>200348</v>
      </c>
      <c r="E181" s="277">
        <v>27198</v>
      </c>
      <c r="F181" s="277">
        <v>58239</v>
      </c>
      <c r="G181" s="278">
        <v>114911</v>
      </c>
      <c r="H181" s="121">
        <v>0</v>
      </c>
      <c r="I181" s="244">
        <v>0</v>
      </c>
      <c r="J181" s="244">
        <v>1</v>
      </c>
      <c r="K181" s="246">
        <v>1</v>
      </c>
      <c r="L181" s="270">
        <f>IF(INTRO!$E$38="Endemic", IF($H181&gt;0, IF($H181=4,"Unknown", IF($H181=99,"Stopped", $D181)), 0),"Not required")</f>
        <v>0</v>
      </c>
      <c r="M181" s="271">
        <f>IF(INTRO!$E$40="Endemic", IF($I181&gt;0, IF($I181=4,"Unknown",IF($I181=99,"Stopped", $D181)), 0),"Not required")</f>
        <v>0</v>
      </c>
      <c r="N181" s="272">
        <f>IF(INTRO!$E$42="Endemic", IF(AND($J181&gt;1,$J181&lt;5), IF($J181=4, "Unknown", E181+F181), 0),"Not required")</f>
        <v>0</v>
      </c>
      <c r="O181" s="273">
        <f>IF(INTRO!$E$44="Endemic", IF(AND($K181&gt;0,$K181&lt;5), IF($K181=4,"Unknown", IF($K181=1, $F181*0.33, IF($K181=2, $F181*0.5+$G181*0.2, SUM(F181:G181)))), 0),"Not required")</f>
        <v>19218.870000000003</v>
      </c>
      <c r="P181" s="224">
        <v>0</v>
      </c>
      <c r="Q181" s="245">
        <v>0</v>
      </c>
      <c r="R181" s="245">
        <v>0</v>
      </c>
      <c r="S181" s="247">
        <v>0</v>
      </c>
      <c r="T181" s="50"/>
      <c r="U181" s="252"/>
      <c r="V181" s="229"/>
      <c r="W181" s="274"/>
      <c r="X181" s="12"/>
    </row>
    <row r="182" spans="1:24" x14ac:dyDescent="0.2">
      <c r="A182" s="129" t="str">
        <f>IF(INTRO!$E$34&lt;&gt;0,INTRO!$E$34,"")</f>
        <v>Ethiopia</v>
      </c>
      <c r="B182" s="222" t="s">
        <v>377</v>
      </c>
      <c r="C182" s="223" t="s">
        <v>391</v>
      </c>
      <c r="D182" s="118">
        <v>78411</v>
      </c>
      <c r="E182" s="277">
        <v>10645</v>
      </c>
      <c r="F182" s="277">
        <v>22793</v>
      </c>
      <c r="G182" s="278">
        <v>44974</v>
      </c>
      <c r="H182" s="121">
        <v>0</v>
      </c>
      <c r="I182" s="244">
        <v>0</v>
      </c>
      <c r="J182" s="244">
        <v>2</v>
      </c>
      <c r="K182" s="246">
        <v>1</v>
      </c>
      <c r="L182" s="270">
        <f>IF(INTRO!$E$38="Endemic", IF($H182&gt;0, IF($H182=4,"Unknown", IF($H182=99,"Stopped", $D182)), 0),"Not required")</f>
        <v>0</v>
      </c>
      <c r="M182" s="271">
        <f>IF(INTRO!$E$40="Endemic", IF($I182&gt;0, IF($I182=4,"Unknown",IF($I182=99,"Stopped", $D182)), 0),"Not required")</f>
        <v>0</v>
      </c>
      <c r="N182" s="272">
        <f>IF(INTRO!$E$42="Endemic", IF(AND($J182&gt;1,$J182&lt;5), IF($J182=4, "Unknown", E182+F182), 0),"Not required")</f>
        <v>33438</v>
      </c>
      <c r="O182" s="273">
        <f>IF(INTRO!$E$44="Endemic", IF(AND($K182&gt;0,$K182&lt;5), IF($K182=4,"Unknown", IF($K182=1, $F182*0.33, IF($K182=2, $F182*0.5+$G182*0.2, SUM(F182:G182)))), 0),"Not required")</f>
        <v>7521.6900000000005</v>
      </c>
      <c r="P182" s="224">
        <v>0</v>
      </c>
      <c r="Q182" s="245">
        <v>0</v>
      </c>
      <c r="R182" s="245">
        <v>0</v>
      </c>
      <c r="S182" s="247">
        <v>0</v>
      </c>
      <c r="T182" s="50"/>
      <c r="U182" s="252"/>
      <c r="V182" s="229"/>
      <c r="W182" s="274"/>
      <c r="X182" s="12"/>
    </row>
    <row r="183" spans="1:24" x14ac:dyDescent="0.2">
      <c r="A183" s="129" t="str">
        <f>IF(INTRO!$E$34&lt;&gt;0,INTRO!$E$34,"")</f>
        <v>Ethiopia</v>
      </c>
      <c r="B183" s="222" t="s">
        <v>377</v>
      </c>
      <c r="C183" s="223" t="s">
        <v>392</v>
      </c>
      <c r="D183" s="118">
        <v>85748</v>
      </c>
      <c r="E183" s="277">
        <v>11640</v>
      </c>
      <c r="F183" s="277">
        <v>24926</v>
      </c>
      <c r="G183" s="278">
        <v>49181</v>
      </c>
      <c r="H183" s="121">
        <v>0</v>
      </c>
      <c r="I183" s="244">
        <v>0</v>
      </c>
      <c r="J183" s="244">
        <v>3</v>
      </c>
      <c r="K183" s="246">
        <v>0</v>
      </c>
      <c r="L183" s="270">
        <f>IF(INTRO!$E$38="Endemic", IF($H183&gt;0, IF($H183=4,"Unknown", IF($H183=99,"Stopped", $D183)), 0),"Not required")</f>
        <v>0</v>
      </c>
      <c r="M183" s="271">
        <f>IF(INTRO!$E$40="Endemic", IF($I183&gt;0, IF($I183=4,"Unknown",IF($I183=99,"Stopped", $D183)), 0),"Not required")</f>
        <v>0</v>
      </c>
      <c r="N183" s="272">
        <f>IF(INTRO!$E$42="Endemic", IF(AND($J183&gt;1,$J183&lt;5), IF($J183=4, "Unknown", E183+F183), 0),"Not required")</f>
        <v>36566</v>
      </c>
      <c r="O183" s="273">
        <f>IF(INTRO!$E$44="Endemic", IF(AND($K183&gt;0,$K183&lt;5), IF($K183=4,"Unknown", IF($K183=1, $F183*0.33, IF($K183=2, $F183*0.5+$G183*0.2, SUM(F183:G183)))), 0),"Not required")</f>
        <v>0</v>
      </c>
      <c r="P183" s="224">
        <v>0</v>
      </c>
      <c r="Q183" s="245">
        <v>0</v>
      </c>
      <c r="R183" s="245">
        <v>2</v>
      </c>
      <c r="S183" s="247">
        <v>0</v>
      </c>
      <c r="T183" s="50" t="s">
        <v>1188</v>
      </c>
      <c r="U183" s="252" t="s">
        <v>1188</v>
      </c>
      <c r="V183" s="229"/>
      <c r="W183" s="274"/>
      <c r="X183" s="12"/>
    </row>
    <row r="184" spans="1:24" x14ac:dyDescent="0.2">
      <c r="A184" s="129" t="str">
        <f>IF(INTRO!$E$34&lt;&gt;0,INTRO!$E$34,"")</f>
        <v>Ethiopia</v>
      </c>
      <c r="B184" s="222" t="s">
        <v>377</v>
      </c>
      <c r="C184" s="223" t="s">
        <v>393</v>
      </c>
      <c r="D184" s="118">
        <v>172949</v>
      </c>
      <c r="E184" s="277">
        <v>23478</v>
      </c>
      <c r="F184" s="277">
        <v>50274</v>
      </c>
      <c r="G184" s="278">
        <v>99196</v>
      </c>
      <c r="H184" s="121">
        <v>0</v>
      </c>
      <c r="I184" s="244">
        <v>0</v>
      </c>
      <c r="J184" s="244">
        <v>2</v>
      </c>
      <c r="K184" s="246">
        <v>1</v>
      </c>
      <c r="L184" s="270">
        <f>IF(INTRO!$E$38="Endemic", IF($H184&gt;0, IF($H184=4,"Unknown", IF($H184=99,"Stopped", $D184)), 0),"Not required")</f>
        <v>0</v>
      </c>
      <c r="M184" s="271">
        <f>IF(INTRO!$E$40="Endemic", IF($I184&gt;0, IF($I184=4,"Unknown",IF($I184=99,"Stopped", $D184)), 0),"Not required")</f>
        <v>0</v>
      </c>
      <c r="N184" s="272">
        <f>IF(INTRO!$E$42="Endemic", IF(AND($J184&gt;1,$J184&lt;5), IF($J184=4, "Unknown", E184+F184), 0),"Not required")</f>
        <v>73752</v>
      </c>
      <c r="O184" s="273">
        <f>IF(INTRO!$E$44="Endemic", IF(AND($K184&gt;0,$K184&lt;5), IF($K184=4,"Unknown", IF($K184=1, $F184*0.33, IF($K184=2, $F184*0.5+$G184*0.2, SUM(F184:G184)))), 0),"Not required")</f>
        <v>16590.420000000002</v>
      </c>
      <c r="P184" s="224">
        <v>0</v>
      </c>
      <c r="Q184" s="245">
        <v>0</v>
      </c>
      <c r="R184" s="245">
        <v>0</v>
      </c>
      <c r="S184" s="247">
        <v>0</v>
      </c>
      <c r="T184" s="50"/>
      <c r="U184" s="252"/>
      <c r="V184" s="229"/>
      <c r="W184" s="274"/>
      <c r="X184" s="12"/>
    </row>
    <row r="185" spans="1:24" x14ac:dyDescent="0.2">
      <c r="A185" s="129" t="str">
        <f>IF(INTRO!$E$34&lt;&gt;0,INTRO!$E$34,"")</f>
        <v>Ethiopia</v>
      </c>
      <c r="B185" s="222" t="s">
        <v>377</v>
      </c>
      <c r="C185" s="223" t="s">
        <v>394</v>
      </c>
      <c r="D185" s="118">
        <v>172831</v>
      </c>
      <c r="E185" s="277">
        <v>23462</v>
      </c>
      <c r="F185" s="277">
        <v>50240</v>
      </c>
      <c r="G185" s="278">
        <v>99129</v>
      </c>
      <c r="H185" s="121">
        <v>0</v>
      </c>
      <c r="I185" s="244">
        <v>0</v>
      </c>
      <c r="J185" s="244">
        <v>1</v>
      </c>
      <c r="K185" s="246">
        <v>0</v>
      </c>
      <c r="L185" s="270">
        <f>IF(INTRO!$E$38="Endemic", IF($H185&gt;0, IF($H185=4,"Unknown", IF($H185=99,"Stopped", $D185)), 0),"Not required")</f>
        <v>0</v>
      </c>
      <c r="M185" s="271">
        <f>IF(INTRO!$E$40="Endemic", IF($I185&gt;0, IF($I185=4,"Unknown",IF($I185=99,"Stopped", $D185)), 0),"Not required")</f>
        <v>0</v>
      </c>
      <c r="N185" s="272">
        <f>IF(INTRO!$E$42="Endemic", IF(AND($J185&gt;1,$J185&lt;5), IF($J185=4, "Unknown", E185+F185), 0),"Not required")</f>
        <v>0</v>
      </c>
      <c r="O185" s="273">
        <f>IF(INTRO!$E$44="Endemic", IF(AND($K185&gt;0,$K185&lt;5), IF($K185=4,"Unknown", IF($K185=1, $F185*0.33, IF($K185=2, $F185*0.5+$G185*0.2, SUM(F185:G185)))), 0),"Not required")</f>
        <v>0</v>
      </c>
      <c r="P185" s="224">
        <v>0</v>
      </c>
      <c r="Q185" s="245">
        <v>0</v>
      </c>
      <c r="R185" s="245">
        <v>0</v>
      </c>
      <c r="S185" s="247">
        <v>0</v>
      </c>
      <c r="T185" s="50"/>
      <c r="U185" s="252"/>
      <c r="V185" s="229"/>
      <c r="W185" s="274"/>
      <c r="X185" s="12"/>
    </row>
    <row r="186" spans="1:24" x14ac:dyDescent="0.2">
      <c r="A186" s="129" t="str">
        <f>IF(INTRO!$E$34&lt;&gt;0,INTRO!$E$34,"")</f>
        <v>Ethiopia</v>
      </c>
      <c r="B186" s="222" t="s">
        <v>377</v>
      </c>
      <c r="C186" s="223" t="s">
        <v>395</v>
      </c>
      <c r="D186" s="118">
        <v>141633</v>
      </c>
      <c r="E186" s="277">
        <v>19227</v>
      </c>
      <c r="F186" s="277">
        <v>41171</v>
      </c>
      <c r="G186" s="278">
        <v>81235</v>
      </c>
      <c r="H186" s="121">
        <v>0</v>
      </c>
      <c r="I186" s="244">
        <v>0</v>
      </c>
      <c r="J186" s="244">
        <v>1</v>
      </c>
      <c r="K186" s="246">
        <v>2</v>
      </c>
      <c r="L186" s="270">
        <f>IF(INTRO!$E$38="Endemic", IF($H186&gt;0, IF($H186=4,"Unknown", IF($H186=99,"Stopped", $D186)), 0),"Not required")</f>
        <v>0</v>
      </c>
      <c r="M186" s="271">
        <f>IF(INTRO!$E$40="Endemic", IF($I186&gt;0, IF($I186=4,"Unknown",IF($I186=99,"Stopped", $D186)), 0),"Not required")</f>
        <v>0</v>
      </c>
      <c r="N186" s="272">
        <f>IF(INTRO!$E$42="Endemic", IF(AND($J186&gt;1,$J186&lt;5), IF($J186=4, "Unknown", E186+F186), 0),"Not required")</f>
        <v>0</v>
      </c>
      <c r="O186" s="273">
        <f>IF(INTRO!$E$44="Endemic", IF(AND($K186&gt;0,$K186&lt;5), IF($K186=4,"Unknown", IF($K186=1, $F186*0.33, IF($K186=2, $F186*0.5+$G186*0.2, SUM(F186:G186)))), 0),"Not required")</f>
        <v>36832.5</v>
      </c>
      <c r="P186" s="224">
        <v>0</v>
      </c>
      <c r="Q186" s="245">
        <v>0</v>
      </c>
      <c r="R186" s="245">
        <v>0</v>
      </c>
      <c r="S186" s="247">
        <v>1</v>
      </c>
      <c r="T186" s="50"/>
      <c r="U186" s="252" t="s">
        <v>1186</v>
      </c>
      <c r="V186" s="229"/>
      <c r="W186" s="274"/>
      <c r="X186" s="12"/>
    </row>
    <row r="187" spans="1:24" x14ac:dyDescent="0.2">
      <c r="A187" s="129" t="str">
        <f>IF(INTRO!$E$34&lt;&gt;0,INTRO!$E$34,"")</f>
        <v>Ethiopia</v>
      </c>
      <c r="B187" s="222" t="s">
        <v>377</v>
      </c>
      <c r="C187" s="223" t="s">
        <v>396</v>
      </c>
      <c r="D187" s="118">
        <v>192360</v>
      </c>
      <c r="E187" s="277">
        <v>26113</v>
      </c>
      <c r="F187" s="277">
        <v>55917</v>
      </c>
      <c r="G187" s="278">
        <v>110330</v>
      </c>
      <c r="H187" s="121">
        <v>0</v>
      </c>
      <c r="I187" s="244">
        <v>0</v>
      </c>
      <c r="J187" s="244">
        <v>1</v>
      </c>
      <c r="K187" s="246">
        <v>0</v>
      </c>
      <c r="L187" s="270">
        <f>IF(INTRO!$E$38="Endemic", IF($H187&gt;0, IF($H187=4,"Unknown", IF($H187=99,"Stopped", $D187)), 0),"Not required")</f>
        <v>0</v>
      </c>
      <c r="M187" s="271">
        <f>IF(INTRO!$E$40="Endemic", IF($I187&gt;0, IF($I187=4,"Unknown",IF($I187=99,"Stopped", $D187)), 0),"Not required")</f>
        <v>0</v>
      </c>
      <c r="N187" s="272">
        <f>IF(INTRO!$E$42="Endemic", IF(AND($J187&gt;1,$J187&lt;5), IF($J187=4, "Unknown", E187+F187), 0),"Not required")</f>
        <v>0</v>
      </c>
      <c r="O187" s="273">
        <f>IF(INTRO!$E$44="Endemic", IF(AND($K187&gt;0,$K187&lt;5), IF($K187=4,"Unknown", IF($K187=1, $F187*0.33, IF($K187=2, $F187*0.5+$G187*0.2, SUM(F187:G187)))), 0),"Not required")</f>
        <v>0</v>
      </c>
      <c r="P187" s="224">
        <v>0</v>
      </c>
      <c r="Q187" s="245">
        <v>0</v>
      </c>
      <c r="R187" s="245">
        <v>0</v>
      </c>
      <c r="S187" s="247">
        <v>0</v>
      </c>
      <c r="T187" s="50"/>
      <c r="U187" s="252"/>
      <c r="V187" s="229"/>
      <c r="W187" s="274"/>
      <c r="X187" s="12"/>
    </row>
    <row r="188" spans="1:24" x14ac:dyDescent="0.2">
      <c r="A188" s="129" t="str">
        <f>IF(INTRO!$E$34&lt;&gt;0,INTRO!$E$34,"")</f>
        <v>Ethiopia</v>
      </c>
      <c r="B188" s="222" t="s">
        <v>377</v>
      </c>
      <c r="C188" s="223" t="s">
        <v>397</v>
      </c>
      <c r="D188" s="118">
        <v>157163</v>
      </c>
      <c r="E188" s="277">
        <v>21335</v>
      </c>
      <c r="F188" s="277">
        <v>45686</v>
      </c>
      <c r="G188" s="278">
        <v>90142</v>
      </c>
      <c r="H188" s="121">
        <v>0</v>
      </c>
      <c r="I188" s="244">
        <v>0</v>
      </c>
      <c r="J188" s="244">
        <v>1</v>
      </c>
      <c r="K188" s="246">
        <v>1</v>
      </c>
      <c r="L188" s="270">
        <f>IF(INTRO!$E$38="Endemic", IF($H188&gt;0, IF($H188=4,"Unknown", IF($H188=99,"Stopped", $D188)), 0),"Not required")</f>
        <v>0</v>
      </c>
      <c r="M188" s="271">
        <f>IF(INTRO!$E$40="Endemic", IF($I188&gt;0, IF($I188=4,"Unknown",IF($I188=99,"Stopped", $D188)), 0),"Not required")</f>
        <v>0</v>
      </c>
      <c r="N188" s="272">
        <f>IF(INTRO!$E$42="Endemic", IF(AND($J188&gt;1,$J188&lt;5), IF($J188=4, "Unknown", E188+F188), 0),"Not required")</f>
        <v>0</v>
      </c>
      <c r="O188" s="273">
        <f>IF(INTRO!$E$44="Endemic", IF(AND($K188&gt;0,$K188&lt;5), IF($K188=4,"Unknown", IF($K188=1, $F188*0.33, IF($K188=2, $F188*0.5+$G188*0.2, SUM(F188:G188)))), 0),"Not required")</f>
        <v>15076.380000000001</v>
      </c>
      <c r="P188" s="224">
        <v>0</v>
      </c>
      <c r="Q188" s="245">
        <v>0</v>
      </c>
      <c r="R188" s="245">
        <v>0</v>
      </c>
      <c r="S188" s="247">
        <v>0</v>
      </c>
      <c r="T188" s="50"/>
      <c r="U188" s="252"/>
      <c r="V188" s="229"/>
      <c r="W188" s="274"/>
      <c r="X188" s="12"/>
    </row>
    <row r="189" spans="1:24" x14ac:dyDescent="0.2">
      <c r="A189" s="129" t="str">
        <f>IF(INTRO!$E$34&lt;&gt;0,INTRO!$E$34,"")</f>
        <v>Ethiopia</v>
      </c>
      <c r="B189" s="222" t="s">
        <v>377</v>
      </c>
      <c r="C189" s="223" t="s">
        <v>398</v>
      </c>
      <c r="D189" s="118">
        <v>128114</v>
      </c>
      <c r="E189" s="277">
        <v>17392</v>
      </c>
      <c r="F189" s="277">
        <v>37241</v>
      </c>
      <c r="G189" s="278">
        <v>73481</v>
      </c>
      <c r="H189" s="121">
        <v>0</v>
      </c>
      <c r="I189" s="244">
        <v>0</v>
      </c>
      <c r="J189" s="244">
        <v>1</v>
      </c>
      <c r="K189" s="246">
        <v>1</v>
      </c>
      <c r="L189" s="270">
        <f>IF(INTRO!$E$38="Endemic", IF($H189&gt;0, IF($H189=4,"Unknown", IF($H189=99,"Stopped", $D189)), 0),"Not required")</f>
        <v>0</v>
      </c>
      <c r="M189" s="271">
        <f>IF(INTRO!$E$40="Endemic", IF($I189&gt;0, IF($I189=4,"Unknown",IF($I189=99,"Stopped", $D189)), 0),"Not required")</f>
        <v>0</v>
      </c>
      <c r="N189" s="272">
        <f>IF(INTRO!$E$42="Endemic", IF(AND($J189&gt;1,$J189&lt;5), IF($J189=4, "Unknown", E189+F189), 0),"Not required")</f>
        <v>0</v>
      </c>
      <c r="O189" s="273">
        <f>IF(INTRO!$E$44="Endemic", IF(AND($K189&gt;0,$K189&lt;5), IF($K189=4,"Unknown", IF($K189=1, $F189*0.33, IF($K189=2, $F189*0.5+$G189*0.2, SUM(F189:G189)))), 0),"Not required")</f>
        <v>12289.53</v>
      </c>
      <c r="P189" s="224">
        <v>0</v>
      </c>
      <c r="Q189" s="245">
        <v>0</v>
      </c>
      <c r="R189" s="245">
        <v>0</v>
      </c>
      <c r="S189" s="247">
        <v>0</v>
      </c>
      <c r="T189" s="50"/>
      <c r="U189" s="252"/>
      <c r="V189" s="229"/>
      <c r="W189" s="274"/>
      <c r="X189" s="12"/>
    </row>
    <row r="190" spans="1:24" x14ac:dyDescent="0.2">
      <c r="A190" s="129" t="str">
        <f>IF(INTRO!$E$34&lt;&gt;0,INTRO!$E$34,"")</f>
        <v>Ethiopia</v>
      </c>
      <c r="B190" s="222" t="s">
        <v>377</v>
      </c>
      <c r="C190" s="223" t="s">
        <v>399</v>
      </c>
      <c r="D190" s="118">
        <v>119108</v>
      </c>
      <c r="E190" s="277">
        <v>16169</v>
      </c>
      <c r="F190" s="277">
        <v>34623</v>
      </c>
      <c r="G190" s="278">
        <v>68315</v>
      </c>
      <c r="H190" s="121">
        <v>0</v>
      </c>
      <c r="I190" s="244">
        <v>0</v>
      </c>
      <c r="J190" s="244">
        <v>1</v>
      </c>
      <c r="K190" s="246">
        <v>1</v>
      </c>
      <c r="L190" s="270">
        <f>IF(INTRO!$E$38="Endemic", IF($H190&gt;0, IF($H190=4,"Unknown", IF($H190=99,"Stopped", $D190)), 0),"Not required")</f>
        <v>0</v>
      </c>
      <c r="M190" s="271">
        <f>IF(INTRO!$E$40="Endemic", IF($I190&gt;0, IF($I190=4,"Unknown",IF($I190=99,"Stopped", $D190)), 0),"Not required")</f>
        <v>0</v>
      </c>
      <c r="N190" s="272">
        <f>IF(INTRO!$E$42="Endemic", IF(AND($J190&gt;1,$J190&lt;5), IF($J190=4, "Unknown", E190+F190), 0),"Not required")</f>
        <v>0</v>
      </c>
      <c r="O190" s="273">
        <f>IF(INTRO!$E$44="Endemic", IF(AND($K190&gt;0,$K190&lt;5), IF($K190=4,"Unknown", IF($K190=1, $F190*0.33, IF($K190=2, $F190*0.5+$G190*0.2, SUM(F190:G190)))), 0),"Not required")</f>
        <v>11425.59</v>
      </c>
      <c r="P190" s="224">
        <v>0</v>
      </c>
      <c r="Q190" s="245">
        <v>0</v>
      </c>
      <c r="R190" s="245">
        <v>0</v>
      </c>
      <c r="S190" s="247">
        <v>0</v>
      </c>
      <c r="T190" s="50"/>
      <c r="U190" s="252"/>
      <c r="V190" s="229"/>
      <c r="W190" s="274"/>
      <c r="X190" s="12"/>
    </row>
    <row r="191" spans="1:24" x14ac:dyDescent="0.2">
      <c r="A191" s="129" t="str">
        <f>IF(INTRO!$E$34&lt;&gt;0,INTRO!$E$34,"")</f>
        <v>Ethiopia</v>
      </c>
      <c r="B191" s="222" t="s">
        <v>400</v>
      </c>
      <c r="C191" s="223" t="s">
        <v>401</v>
      </c>
      <c r="D191" s="118">
        <v>55365</v>
      </c>
      <c r="E191" s="277">
        <v>7516</v>
      </c>
      <c r="F191" s="277">
        <v>16094</v>
      </c>
      <c r="G191" s="278">
        <v>31755</v>
      </c>
      <c r="H191" s="121">
        <v>0</v>
      </c>
      <c r="I191" s="244">
        <v>0</v>
      </c>
      <c r="J191" s="244">
        <v>1</v>
      </c>
      <c r="K191" s="246">
        <v>2</v>
      </c>
      <c r="L191" s="270">
        <f>IF(INTRO!$E$38="Endemic", IF($H191&gt;0, IF($H191=4,"Unknown", IF($H191=99,"Stopped", $D191)), 0),"Not required")</f>
        <v>0</v>
      </c>
      <c r="M191" s="271">
        <f>IF(INTRO!$E$40="Endemic", IF($I191&gt;0, IF($I191=4,"Unknown",IF($I191=99,"Stopped", $D191)), 0),"Not required")</f>
        <v>0</v>
      </c>
      <c r="N191" s="272">
        <f>IF(INTRO!$E$42="Endemic", IF(AND($J191&gt;1,$J191&lt;5), IF($J191=4, "Unknown", E191+F191), 0),"Not required")</f>
        <v>0</v>
      </c>
      <c r="O191" s="273">
        <f>IF(INTRO!$E$44="Endemic", IF(AND($K191&gt;0,$K191&lt;5), IF($K191=4,"Unknown", IF($K191=1, $F191*0.33, IF($K191=2, $F191*0.5+$G191*0.2, SUM(F191:G191)))), 0),"Not required")</f>
        <v>14398</v>
      </c>
      <c r="P191" s="224">
        <v>0</v>
      </c>
      <c r="Q191" s="245">
        <v>0</v>
      </c>
      <c r="R191" s="245">
        <v>0</v>
      </c>
      <c r="S191" s="247">
        <v>1</v>
      </c>
      <c r="T191" s="50"/>
      <c r="U191" s="252" t="s">
        <v>1186</v>
      </c>
      <c r="V191" s="229"/>
      <c r="W191" s="274"/>
      <c r="X191" s="12"/>
    </row>
    <row r="192" spans="1:24" x14ac:dyDescent="0.2">
      <c r="A192" s="129" t="str">
        <f>IF(INTRO!$E$34&lt;&gt;0,INTRO!$E$34,"")</f>
        <v>Ethiopia</v>
      </c>
      <c r="B192" s="222" t="s">
        <v>400</v>
      </c>
      <c r="C192" s="223" t="s">
        <v>402</v>
      </c>
      <c r="D192" s="118">
        <v>138949</v>
      </c>
      <c r="E192" s="277">
        <v>18863</v>
      </c>
      <c r="F192" s="277">
        <v>40391</v>
      </c>
      <c r="G192" s="278">
        <v>79696</v>
      </c>
      <c r="H192" s="121">
        <v>0</v>
      </c>
      <c r="I192" s="244">
        <v>0</v>
      </c>
      <c r="J192" s="244">
        <v>3</v>
      </c>
      <c r="K192" s="246">
        <v>0</v>
      </c>
      <c r="L192" s="270">
        <f>IF(INTRO!$E$38="Endemic", IF($H192&gt;0, IF($H192=4,"Unknown", IF($H192=99,"Stopped", $D192)), 0),"Not required")</f>
        <v>0</v>
      </c>
      <c r="M192" s="271">
        <f>IF(INTRO!$E$40="Endemic", IF($I192&gt;0, IF($I192=4,"Unknown",IF($I192=99,"Stopped", $D192)), 0),"Not required")</f>
        <v>0</v>
      </c>
      <c r="N192" s="272">
        <f>IF(INTRO!$E$42="Endemic", IF(AND($J192&gt;1,$J192&lt;5), IF($J192=4, "Unknown", E192+F192), 0),"Not required")</f>
        <v>59254</v>
      </c>
      <c r="O192" s="273">
        <f>IF(INTRO!$E$44="Endemic", IF(AND($K192&gt;0,$K192&lt;5), IF($K192=4,"Unknown", IF($K192=1, $F192*0.33, IF($K192=2, $F192*0.5+$G192*0.2, SUM(F192:G192)))), 0),"Not required")</f>
        <v>0</v>
      </c>
      <c r="P192" s="224">
        <v>0</v>
      </c>
      <c r="Q192" s="245">
        <v>0</v>
      </c>
      <c r="R192" s="245">
        <v>2</v>
      </c>
      <c r="S192" s="247">
        <v>0</v>
      </c>
      <c r="T192" s="50" t="s">
        <v>1188</v>
      </c>
      <c r="U192" s="252" t="s">
        <v>1188</v>
      </c>
      <c r="V192" s="229"/>
      <c r="W192" s="274"/>
      <c r="X192" s="12"/>
    </row>
    <row r="193" spans="1:24" x14ac:dyDescent="0.2">
      <c r="A193" s="129" t="str">
        <f>IF(INTRO!$E$34&lt;&gt;0,INTRO!$E$34,"")</f>
        <v>Ethiopia</v>
      </c>
      <c r="B193" s="222" t="s">
        <v>400</v>
      </c>
      <c r="C193" s="223" t="s">
        <v>403</v>
      </c>
      <c r="D193" s="118">
        <v>97256</v>
      </c>
      <c r="E193" s="277">
        <v>13203</v>
      </c>
      <c r="F193" s="277">
        <v>28271</v>
      </c>
      <c r="G193" s="278">
        <v>55782</v>
      </c>
      <c r="H193" s="121">
        <v>0</v>
      </c>
      <c r="I193" s="244">
        <v>0</v>
      </c>
      <c r="J193" s="244">
        <v>3</v>
      </c>
      <c r="K193" s="246">
        <v>0</v>
      </c>
      <c r="L193" s="270">
        <f>IF(INTRO!$E$38="Endemic", IF($H193&gt;0, IF($H193=4,"Unknown", IF($H193=99,"Stopped", $D193)), 0),"Not required")</f>
        <v>0</v>
      </c>
      <c r="M193" s="271">
        <f>IF(INTRO!$E$40="Endemic", IF($I193&gt;0, IF($I193=4,"Unknown",IF($I193=99,"Stopped", $D193)), 0),"Not required")</f>
        <v>0</v>
      </c>
      <c r="N193" s="272">
        <f>IF(INTRO!$E$42="Endemic", IF(AND($J193&gt;1,$J193&lt;5), IF($J193=4, "Unknown", E193+F193), 0),"Not required")</f>
        <v>41474</v>
      </c>
      <c r="O193" s="273">
        <f>IF(INTRO!$E$44="Endemic", IF(AND($K193&gt;0,$K193&lt;5), IF($K193=4,"Unknown", IF($K193=1, $F193*0.33, IF($K193=2, $F193*0.5+$G193*0.2, SUM(F193:G193)))), 0),"Not required")</f>
        <v>0</v>
      </c>
      <c r="P193" s="224">
        <v>0</v>
      </c>
      <c r="Q193" s="245">
        <v>0</v>
      </c>
      <c r="R193" s="245">
        <v>2</v>
      </c>
      <c r="S193" s="247">
        <v>0</v>
      </c>
      <c r="T193" s="50" t="s">
        <v>1188</v>
      </c>
      <c r="U193" s="299" t="s">
        <v>1191</v>
      </c>
      <c r="V193" s="229"/>
      <c r="W193" s="274"/>
      <c r="X193" s="12"/>
    </row>
    <row r="194" spans="1:24" x14ac:dyDescent="0.2">
      <c r="A194" s="129" t="str">
        <f>IF(INTRO!$E$34&lt;&gt;0,INTRO!$E$34,"")</f>
        <v>Ethiopia</v>
      </c>
      <c r="B194" s="222" t="s">
        <v>400</v>
      </c>
      <c r="C194" s="223" t="s">
        <v>404</v>
      </c>
      <c r="D194" s="118">
        <v>32654</v>
      </c>
      <c r="E194" s="277">
        <v>4433</v>
      </c>
      <c r="F194" s="277">
        <v>9492</v>
      </c>
      <c r="G194" s="278">
        <v>18729</v>
      </c>
      <c r="H194" s="121">
        <v>0</v>
      </c>
      <c r="I194" s="244">
        <v>0</v>
      </c>
      <c r="J194" s="244">
        <v>1</v>
      </c>
      <c r="K194" s="246">
        <v>0</v>
      </c>
      <c r="L194" s="270">
        <f>IF(INTRO!$E$38="Endemic", IF($H194&gt;0, IF($H194=4,"Unknown", IF($H194=99,"Stopped", $D194)), 0),"Not required")</f>
        <v>0</v>
      </c>
      <c r="M194" s="271">
        <f>IF(INTRO!$E$40="Endemic", IF($I194&gt;0, IF($I194=4,"Unknown",IF($I194=99,"Stopped", $D194)), 0),"Not required")</f>
        <v>0</v>
      </c>
      <c r="N194" s="272">
        <f>IF(INTRO!$E$42="Endemic", IF(AND($J194&gt;1,$J194&lt;5), IF($J194=4, "Unknown", E194+F194), 0),"Not required")</f>
        <v>0</v>
      </c>
      <c r="O194" s="273">
        <f>IF(INTRO!$E$44="Endemic", IF(AND($K194&gt;0,$K194&lt;5), IF($K194=4,"Unknown", IF($K194=1, $F194*0.33, IF($K194=2, $F194*0.5+$G194*0.2, SUM(F194:G194)))), 0),"Not required")</f>
        <v>0</v>
      </c>
      <c r="P194" s="224">
        <v>0</v>
      </c>
      <c r="Q194" s="245">
        <v>0</v>
      </c>
      <c r="R194" s="245">
        <v>0</v>
      </c>
      <c r="S194" s="247">
        <v>0</v>
      </c>
      <c r="T194" s="50"/>
      <c r="U194" s="252"/>
      <c r="V194" s="229"/>
      <c r="W194" s="274"/>
      <c r="X194" s="12"/>
    </row>
    <row r="195" spans="1:24" x14ac:dyDescent="0.2">
      <c r="A195" s="129" t="str">
        <f>IF(INTRO!$E$34&lt;&gt;0,INTRO!$E$34,"")</f>
        <v>Ethiopia</v>
      </c>
      <c r="B195" s="222" t="s">
        <v>400</v>
      </c>
      <c r="C195" s="223" t="s">
        <v>405</v>
      </c>
      <c r="D195" s="118">
        <v>32480</v>
      </c>
      <c r="E195" s="277">
        <v>4409</v>
      </c>
      <c r="F195" s="277">
        <v>9441</v>
      </c>
      <c r="G195" s="278">
        <v>18629</v>
      </c>
      <c r="H195" s="121">
        <v>0</v>
      </c>
      <c r="I195" s="244">
        <v>0</v>
      </c>
      <c r="J195" s="244">
        <v>3</v>
      </c>
      <c r="K195" s="246">
        <v>3</v>
      </c>
      <c r="L195" s="270">
        <f>IF(INTRO!$E$38="Endemic", IF($H195&gt;0, IF($H195=4,"Unknown", IF($H195=99,"Stopped", $D195)), 0),"Not required")</f>
        <v>0</v>
      </c>
      <c r="M195" s="271">
        <f>IF(INTRO!$E$40="Endemic", IF($I195&gt;0, IF($I195=4,"Unknown",IF($I195=99,"Stopped", $D195)), 0),"Not required")</f>
        <v>0</v>
      </c>
      <c r="N195" s="272">
        <f>IF(INTRO!$E$42="Endemic", IF(AND($J195&gt;1,$J195&lt;5), IF($J195=4, "Unknown", E195+F195), 0),"Not required")</f>
        <v>13850</v>
      </c>
      <c r="O195" s="273">
        <f>IF(INTRO!$E$44="Endemic", IF(AND($K195&gt;0,$K195&lt;5), IF($K195=4,"Unknown", IF($K195=1, $F195*0.33, IF($K195=2, $F195*0.5+$G195*0.2, SUM(F195:G195)))), 0),"Not required")</f>
        <v>28070</v>
      </c>
      <c r="P195" s="224">
        <v>0</v>
      </c>
      <c r="Q195" s="245">
        <v>0</v>
      </c>
      <c r="R195" s="245">
        <v>2</v>
      </c>
      <c r="S195" s="247">
        <v>1</v>
      </c>
      <c r="T195" s="50" t="s">
        <v>1188</v>
      </c>
      <c r="U195" s="299" t="s">
        <v>1191</v>
      </c>
      <c r="V195" s="229"/>
      <c r="W195" s="274"/>
      <c r="X195" s="12"/>
    </row>
    <row r="196" spans="1:24" x14ac:dyDescent="0.2">
      <c r="A196" s="129" t="str">
        <f>IF(INTRO!$E$34&lt;&gt;0,INTRO!$E$34,"")</f>
        <v>Ethiopia</v>
      </c>
      <c r="B196" s="222" t="s">
        <v>400</v>
      </c>
      <c r="C196" s="223" t="s">
        <v>406</v>
      </c>
      <c r="D196" s="118">
        <v>101943</v>
      </c>
      <c r="E196" s="277">
        <v>13839</v>
      </c>
      <c r="F196" s="277">
        <v>29634</v>
      </c>
      <c r="G196" s="278">
        <v>58470</v>
      </c>
      <c r="H196" s="121">
        <v>0</v>
      </c>
      <c r="I196" s="244">
        <v>0</v>
      </c>
      <c r="J196" s="244">
        <v>3</v>
      </c>
      <c r="K196" s="246">
        <v>3</v>
      </c>
      <c r="L196" s="270">
        <f>IF(INTRO!$E$38="Endemic", IF($H196&gt;0, IF($H196=4,"Unknown", IF($H196=99,"Stopped", $D196)), 0),"Not required")</f>
        <v>0</v>
      </c>
      <c r="M196" s="271">
        <f>IF(INTRO!$E$40="Endemic", IF($I196&gt;0, IF($I196=4,"Unknown",IF($I196=99,"Stopped", $D196)), 0),"Not required")</f>
        <v>0</v>
      </c>
      <c r="N196" s="272">
        <f>IF(INTRO!$E$42="Endemic", IF(AND($J196&gt;1,$J196&lt;5), IF($J196=4, "Unknown", E196+F196), 0),"Not required")</f>
        <v>43473</v>
      </c>
      <c r="O196" s="273">
        <f>IF(INTRO!$E$44="Endemic", IF(AND($K196&gt;0,$K196&lt;5), IF($K196=4,"Unknown", IF($K196=1, $F196*0.33, IF($K196=2, $F196*0.5+$G196*0.2, SUM(F196:G196)))), 0),"Not required")</f>
        <v>88104</v>
      </c>
      <c r="P196" s="224">
        <v>0</v>
      </c>
      <c r="Q196" s="245">
        <v>0</v>
      </c>
      <c r="R196" s="245">
        <v>2</v>
      </c>
      <c r="S196" s="247">
        <v>1</v>
      </c>
      <c r="T196" s="50" t="s">
        <v>1188</v>
      </c>
      <c r="U196" s="299" t="s">
        <v>1191</v>
      </c>
      <c r="V196" s="229"/>
      <c r="W196" s="274"/>
      <c r="X196" s="12"/>
    </row>
    <row r="197" spans="1:24" x14ac:dyDescent="0.2">
      <c r="A197" s="129" t="str">
        <f>IF(INTRO!$E$34&lt;&gt;0,INTRO!$E$34,"")</f>
        <v>Ethiopia</v>
      </c>
      <c r="B197" s="222" t="s">
        <v>400</v>
      </c>
      <c r="C197" s="223" t="s">
        <v>407</v>
      </c>
      <c r="D197" s="118">
        <v>36971</v>
      </c>
      <c r="E197" s="277">
        <v>5019</v>
      </c>
      <c r="F197" s="277">
        <v>10747</v>
      </c>
      <c r="G197" s="278">
        <v>21205</v>
      </c>
      <c r="H197" s="121">
        <v>0</v>
      </c>
      <c r="I197" s="244">
        <v>0</v>
      </c>
      <c r="J197" s="244">
        <v>0</v>
      </c>
      <c r="K197" s="246">
        <v>0</v>
      </c>
      <c r="L197" s="270">
        <f>IF(INTRO!$E$38="Endemic", IF($H197&gt;0, IF($H197=4,"Unknown", IF($H197=99,"Stopped", $D197)), 0),"Not required")</f>
        <v>0</v>
      </c>
      <c r="M197" s="271">
        <f>IF(INTRO!$E$40="Endemic", IF($I197&gt;0, IF($I197=4,"Unknown",IF($I197=99,"Stopped", $D197)), 0),"Not required")</f>
        <v>0</v>
      </c>
      <c r="N197" s="272">
        <f>IF(INTRO!$E$42="Endemic", IF(AND($J197&gt;1,$J197&lt;5), IF($J197=4, "Unknown", E197+F197), 0),"Not required")</f>
        <v>0</v>
      </c>
      <c r="O197" s="273">
        <f>IF(INTRO!$E$44="Endemic", IF(AND($K197&gt;0,$K197&lt;5), IF($K197=4,"Unknown", IF($K197=1, $F197*0.33, IF($K197=2, $F197*0.5+$G197*0.2, SUM(F197:G197)))), 0),"Not required")</f>
        <v>0</v>
      </c>
      <c r="P197" s="224">
        <v>0</v>
      </c>
      <c r="Q197" s="245">
        <v>0</v>
      </c>
      <c r="R197" s="245">
        <v>0</v>
      </c>
      <c r="S197" s="247">
        <v>0</v>
      </c>
      <c r="T197" s="50"/>
      <c r="U197" s="252"/>
      <c r="V197" s="229"/>
      <c r="W197" s="274"/>
      <c r="X197" s="12"/>
    </row>
    <row r="198" spans="1:24" x14ac:dyDescent="0.2">
      <c r="A198" s="129" t="str">
        <f>IF(INTRO!$E$34&lt;&gt;0,INTRO!$E$34,"")</f>
        <v>Ethiopia</v>
      </c>
      <c r="B198" s="222" t="s">
        <v>400</v>
      </c>
      <c r="C198" s="223" t="s">
        <v>408</v>
      </c>
      <c r="D198" s="118">
        <v>55587</v>
      </c>
      <c r="E198" s="277">
        <v>7546</v>
      </c>
      <c r="F198" s="277">
        <v>16158</v>
      </c>
      <c r="G198" s="278">
        <v>31882</v>
      </c>
      <c r="H198" s="121">
        <v>0</v>
      </c>
      <c r="I198" s="244">
        <v>0</v>
      </c>
      <c r="J198" s="244">
        <v>3</v>
      </c>
      <c r="K198" s="246">
        <v>0</v>
      </c>
      <c r="L198" s="270">
        <f>IF(INTRO!$E$38="Endemic", IF($H198&gt;0, IF($H198=4,"Unknown", IF($H198=99,"Stopped", $D198)), 0),"Not required")</f>
        <v>0</v>
      </c>
      <c r="M198" s="271">
        <f>IF(INTRO!$E$40="Endemic", IF($I198&gt;0, IF($I198=4,"Unknown",IF($I198=99,"Stopped", $D198)), 0),"Not required")</f>
        <v>0</v>
      </c>
      <c r="N198" s="272">
        <f>IF(INTRO!$E$42="Endemic", IF(AND($J198&gt;1,$J198&lt;5), IF($J198=4, "Unknown", E198+F198), 0),"Not required")</f>
        <v>23704</v>
      </c>
      <c r="O198" s="273">
        <f>IF(INTRO!$E$44="Endemic", IF(AND($K198&gt;0,$K198&lt;5), IF($K198=4,"Unknown", IF($K198=1, $F198*0.33, IF($K198=2, $F198*0.5+$G198*0.2, SUM(F198:G198)))), 0),"Not required")</f>
        <v>0</v>
      </c>
      <c r="P198" s="224">
        <v>0</v>
      </c>
      <c r="Q198" s="245">
        <v>0</v>
      </c>
      <c r="R198" s="245">
        <v>2</v>
      </c>
      <c r="S198" s="247">
        <v>0</v>
      </c>
      <c r="T198" s="50" t="s">
        <v>1188</v>
      </c>
      <c r="U198" s="252" t="s">
        <v>1188</v>
      </c>
      <c r="V198" s="229"/>
      <c r="W198" s="274"/>
      <c r="X198" s="12"/>
    </row>
    <row r="199" spans="1:24" x14ac:dyDescent="0.2">
      <c r="A199" s="129" t="str">
        <f>IF(INTRO!$E$34&lt;&gt;0,INTRO!$E$34,"")</f>
        <v>Ethiopia</v>
      </c>
      <c r="B199" s="222" t="s">
        <v>409</v>
      </c>
      <c r="C199" s="223" t="s">
        <v>410</v>
      </c>
      <c r="D199" s="118">
        <v>76443</v>
      </c>
      <c r="E199" s="277">
        <v>10377</v>
      </c>
      <c r="F199" s="277">
        <v>22221</v>
      </c>
      <c r="G199" s="278">
        <v>43844</v>
      </c>
      <c r="H199" s="121">
        <v>0</v>
      </c>
      <c r="I199" s="244">
        <v>0</v>
      </c>
      <c r="J199" s="244">
        <v>3</v>
      </c>
      <c r="K199" s="246">
        <v>2</v>
      </c>
      <c r="L199" s="270">
        <f>IF(INTRO!$E$38="Endemic", IF($H199&gt;0, IF($H199=4,"Unknown", IF($H199=99,"Stopped", $D199)), 0),"Not required")</f>
        <v>0</v>
      </c>
      <c r="M199" s="271">
        <f>IF(INTRO!$E$40="Endemic", IF($I199&gt;0, IF($I199=4,"Unknown",IF($I199=99,"Stopped", $D199)), 0),"Not required")</f>
        <v>0</v>
      </c>
      <c r="N199" s="272">
        <f>IF(INTRO!$E$42="Endemic", IF(AND($J199&gt;1,$J199&lt;5), IF($J199=4, "Unknown", E199+F199), 0),"Not required")</f>
        <v>32598</v>
      </c>
      <c r="O199" s="273">
        <f>IF(INTRO!$E$44="Endemic", IF(AND($K199&gt;0,$K199&lt;5), IF($K199=4,"Unknown", IF($K199=1, $F199*0.33, IF($K199=2, $F199*0.5+$G199*0.2, SUM(F199:G199)))), 0),"Not required")</f>
        <v>19879.300000000003</v>
      </c>
      <c r="P199" s="224">
        <v>0</v>
      </c>
      <c r="Q199" s="245">
        <v>0</v>
      </c>
      <c r="R199" s="245">
        <v>2</v>
      </c>
      <c r="S199" s="247">
        <v>1</v>
      </c>
      <c r="T199" s="50" t="s">
        <v>1188</v>
      </c>
      <c r="U199" s="299" t="s">
        <v>1191</v>
      </c>
      <c r="V199" s="229"/>
      <c r="W199" s="274"/>
      <c r="X199" s="12"/>
    </row>
    <row r="200" spans="1:24" x14ac:dyDescent="0.2">
      <c r="A200" s="129" t="str">
        <f>IF(INTRO!$E$34&lt;&gt;0,INTRO!$E$34,"")</f>
        <v>Ethiopia</v>
      </c>
      <c r="B200" s="222" t="s">
        <v>409</v>
      </c>
      <c r="C200" s="223" t="s">
        <v>411</v>
      </c>
      <c r="D200" s="118">
        <v>227502</v>
      </c>
      <c r="E200" s="277">
        <v>30884</v>
      </c>
      <c r="F200" s="277">
        <v>66132</v>
      </c>
      <c r="G200" s="278">
        <v>130486</v>
      </c>
      <c r="H200" s="121">
        <v>0</v>
      </c>
      <c r="I200" s="244">
        <v>0</v>
      </c>
      <c r="J200" s="244">
        <v>2</v>
      </c>
      <c r="K200" s="246">
        <v>1</v>
      </c>
      <c r="L200" s="270">
        <f>IF(INTRO!$E$38="Endemic", IF($H200&gt;0, IF($H200=4,"Unknown", IF($H200=99,"Stopped", $D200)), 0),"Not required")</f>
        <v>0</v>
      </c>
      <c r="M200" s="271">
        <f>IF(INTRO!$E$40="Endemic", IF($I200&gt;0, IF($I200=4,"Unknown",IF($I200=99,"Stopped", $D200)), 0),"Not required")</f>
        <v>0</v>
      </c>
      <c r="N200" s="272">
        <f>IF(INTRO!$E$42="Endemic", IF(AND($J200&gt;1,$J200&lt;5), IF($J200=4, "Unknown", E200+F200), 0),"Not required")</f>
        <v>97016</v>
      </c>
      <c r="O200" s="273">
        <f>IF(INTRO!$E$44="Endemic", IF(AND($K200&gt;0,$K200&lt;5), IF($K200=4,"Unknown", IF($K200=1, $F200*0.33, IF($K200=2, $F200*0.5+$G200*0.2, SUM(F200:G200)))), 0),"Not required")</f>
        <v>21823.56</v>
      </c>
      <c r="P200" s="224">
        <v>0</v>
      </c>
      <c r="Q200" s="245">
        <v>0</v>
      </c>
      <c r="R200" s="245">
        <v>0</v>
      </c>
      <c r="S200" s="247">
        <v>0</v>
      </c>
      <c r="T200" s="50" t="s">
        <v>1188</v>
      </c>
      <c r="U200" s="252"/>
      <c r="V200" s="229"/>
      <c r="W200" s="274"/>
      <c r="X200" s="12"/>
    </row>
    <row r="201" spans="1:24" x14ac:dyDescent="0.2">
      <c r="A201" s="129" t="str">
        <f>IF(INTRO!$E$34&lt;&gt;0,INTRO!$E$34,"")</f>
        <v>Ethiopia</v>
      </c>
      <c r="B201" s="222" t="s">
        <v>409</v>
      </c>
      <c r="C201" s="223" t="s">
        <v>412</v>
      </c>
      <c r="D201" s="118">
        <v>54041</v>
      </c>
      <c r="E201" s="277">
        <v>7336</v>
      </c>
      <c r="F201" s="277">
        <v>15709</v>
      </c>
      <c r="G201" s="278">
        <v>30996</v>
      </c>
      <c r="H201" s="121">
        <v>0</v>
      </c>
      <c r="I201" s="244">
        <v>0</v>
      </c>
      <c r="J201" s="244">
        <v>3</v>
      </c>
      <c r="K201" s="246">
        <v>0</v>
      </c>
      <c r="L201" s="270">
        <f>IF(INTRO!$E$38="Endemic", IF($H201&gt;0, IF($H201=4,"Unknown", IF($H201=99,"Stopped", $D201)), 0),"Not required")</f>
        <v>0</v>
      </c>
      <c r="M201" s="271">
        <f>IF(INTRO!$E$40="Endemic", IF($I201&gt;0, IF($I201=4,"Unknown",IF($I201=99,"Stopped", $D201)), 0),"Not required")</f>
        <v>0</v>
      </c>
      <c r="N201" s="272">
        <f>IF(INTRO!$E$42="Endemic", IF(AND($J201&gt;1,$J201&lt;5), IF($J201=4, "Unknown", E201+F201), 0),"Not required")</f>
        <v>23045</v>
      </c>
      <c r="O201" s="273">
        <f>IF(INTRO!$E$44="Endemic", IF(AND($K201&gt;0,$K201&lt;5), IF($K201=4,"Unknown", IF($K201=1, $F201*0.33, IF($K201=2, $F201*0.5+$G201*0.2, SUM(F201:G201)))), 0),"Not required")</f>
        <v>0</v>
      </c>
      <c r="P201" s="224">
        <v>0</v>
      </c>
      <c r="Q201" s="245">
        <v>0</v>
      </c>
      <c r="R201" s="245">
        <v>2</v>
      </c>
      <c r="S201" s="247">
        <v>0</v>
      </c>
      <c r="T201" s="50"/>
      <c r="U201" s="252" t="s">
        <v>1188</v>
      </c>
      <c r="V201" s="229"/>
      <c r="W201" s="274"/>
      <c r="X201" s="12"/>
    </row>
    <row r="202" spans="1:24" x14ac:dyDescent="0.2">
      <c r="A202" s="129" t="str">
        <f>IF(INTRO!$E$34&lt;&gt;0,INTRO!$E$34,"")</f>
        <v>Ethiopia</v>
      </c>
      <c r="B202" s="222" t="s">
        <v>409</v>
      </c>
      <c r="C202" s="223" t="s">
        <v>413</v>
      </c>
      <c r="D202" s="118">
        <v>129636</v>
      </c>
      <c r="E202" s="277">
        <v>17598</v>
      </c>
      <c r="F202" s="277">
        <v>37684</v>
      </c>
      <c r="G202" s="278">
        <v>74354</v>
      </c>
      <c r="H202" s="121">
        <v>0</v>
      </c>
      <c r="I202" s="244">
        <v>4</v>
      </c>
      <c r="J202" s="244">
        <v>3</v>
      </c>
      <c r="K202" s="246">
        <v>1</v>
      </c>
      <c r="L202" s="270">
        <f>IF(INTRO!$E$38="Endemic", IF($H202&gt;0, IF($H202=4,"Unknown", IF($H202=99,"Stopped", $D202)), 0),"Not required")</f>
        <v>0</v>
      </c>
      <c r="M202" s="271" t="str">
        <f>IF(INTRO!$E$40="Endemic", IF($I202&gt;0, IF($I202=4,"Unknown",IF($I202=99,"Stopped", $D202)), 0),"Not required")</f>
        <v>Unknown</v>
      </c>
      <c r="N202" s="272">
        <f>IF(INTRO!$E$42="Endemic", IF(AND($J202&gt;1,$J202&lt;5), IF($J202=4, "Unknown", E202+F202), 0),"Not required")</f>
        <v>55282</v>
      </c>
      <c r="O202" s="273">
        <f>IF(INTRO!$E$44="Endemic", IF(AND($K202&gt;0,$K202&lt;5), IF($K202=4,"Unknown", IF($K202=1, $F202*0.33, IF($K202=2, $F202*0.5+$G202*0.2, SUM(F202:G202)))), 0),"Not required")</f>
        <v>12435.720000000001</v>
      </c>
      <c r="P202" s="224">
        <v>0</v>
      </c>
      <c r="Q202" s="245">
        <v>0</v>
      </c>
      <c r="R202" s="245">
        <v>2</v>
      </c>
      <c r="S202" s="247">
        <v>0</v>
      </c>
      <c r="T202" s="50" t="s">
        <v>1188</v>
      </c>
      <c r="U202" s="252" t="s">
        <v>1188</v>
      </c>
      <c r="V202" s="229"/>
      <c r="W202" s="274"/>
      <c r="X202" s="12"/>
    </row>
    <row r="203" spans="1:24" x14ac:dyDescent="0.2">
      <c r="A203" s="129" t="str">
        <f>IF(INTRO!$E$34&lt;&gt;0,INTRO!$E$34,"")</f>
        <v>Ethiopia</v>
      </c>
      <c r="B203" s="222" t="s">
        <v>409</v>
      </c>
      <c r="C203" s="223" t="s">
        <v>414</v>
      </c>
      <c r="D203" s="118">
        <v>181071</v>
      </c>
      <c r="E203" s="277">
        <v>24581</v>
      </c>
      <c r="F203" s="277">
        <v>52635</v>
      </c>
      <c r="G203" s="278">
        <v>103855</v>
      </c>
      <c r="H203" s="121">
        <v>0</v>
      </c>
      <c r="I203" s="244">
        <v>0</v>
      </c>
      <c r="J203" s="244">
        <v>3</v>
      </c>
      <c r="K203" s="246">
        <v>0</v>
      </c>
      <c r="L203" s="270">
        <f>IF(INTRO!$E$38="Endemic", IF($H203&gt;0, IF($H203=4,"Unknown", IF($H203=99,"Stopped", $D203)), 0),"Not required")</f>
        <v>0</v>
      </c>
      <c r="M203" s="271">
        <f>IF(INTRO!$E$40="Endemic", IF($I203&gt;0, IF($I203=4,"Unknown",IF($I203=99,"Stopped", $D203)), 0),"Not required")</f>
        <v>0</v>
      </c>
      <c r="N203" s="272">
        <f>IF(INTRO!$E$42="Endemic", IF(AND($J203&gt;1,$J203&lt;5), IF($J203=4, "Unknown", E203+F203), 0),"Not required")</f>
        <v>77216</v>
      </c>
      <c r="O203" s="273">
        <f>IF(INTRO!$E$44="Endemic", IF(AND($K203&gt;0,$K203&lt;5), IF($K203=4,"Unknown", IF($K203=1, $F203*0.33, IF($K203=2, $F203*0.5+$G203*0.2, SUM(F203:G203)))), 0),"Not required")</f>
        <v>0</v>
      </c>
      <c r="P203" s="224">
        <v>0</v>
      </c>
      <c r="Q203" s="245">
        <v>0</v>
      </c>
      <c r="R203" s="245">
        <v>2</v>
      </c>
      <c r="S203" s="247">
        <v>0</v>
      </c>
      <c r="T203" s="50" t="s">
        <v>1188</v>
      </c>
      <c r="U203" s="252" t="s">
        <v>1188</v>
      </c>
      <c r="V203" s="229"/>
      <c r="W203" s="274"/>
      <c r="X203" s="12"/>
    </row>
    <row r="204" spans="1:24" x14ac:dyDescent="0.2">
      <c r="A204" s="129" t="str">
        <f>IF(INTRO!$E$34&lt;&gt;0,INTRO!$E$34,"")</f>
        <v>Ethiopia</v>
      </c>
      <c r="B204" s="222" t="s">
        <v>409</v>
      </c>
      <c r="C204" s="223" t="s">
        <v>415</v>
      </c>
      <c r="D204" s="118">
        <v>157989</v>
      </c>
      <c r="E204" s="277">
        <v>21447</v>
      </c>
      <c r="F204" s="277">
        <v>45925</v>
      </c>
      <c r="G204" s="278">
        <v>90616</v>
      </c>
      <c r="H204" s="121">
        <v>0</v>
      </c>
      <c r="I204" s="244">
        <v>4</v>
      </c>
      <c r="J204" s="244">
        <v>3</v>
      </c>
      <c r="K204" s="246">
        <v>0</v>
      </c>
      <c r="L204" s="270">
        <f>IF(INTRO!$E$38="Endemic", IF($H204&gt;0, IF($H204=4,"Unknown", IF($H204=99,"Stopped", $D204)), 0),"Not required")</f>
        <v>0</v>
      </c>
      <c r="M204" s="271" t="str">
        <f>IF(INTRO!$E$40="Endemic", IF($I204&gt;0, IF($I204=4,"Unknown",IF($I204=99,"Stopped", $D204)), 0),"Not required")</f>
        <v>Unknown</v>
      </c>
      <c r="N204" s="272">
        <f>IF(INTRO!$E$42="Endemic", IF(AND($J204&gt;1,$J204&lt;5), IF($J204=4, "Unknown", E204+F204), 0),"Not required")</f>
        <v>67372</v>
      </c>
      <c r="O204" s="273">
        <f>IF(INTRO!$E$44="Endemic", IF(AND($K204&gt;0,$K204&lt;5), IF($K204=4,"Unknown", IF($K204=1, $F204*0.33, IF($K204=2, $F204*0.5+$G204*0.2, SUM(F204:G204)))), 0),"Not required")</f>
        <v>0</v>
      </c>
      <c r="P204" s="224">
        <v>0</v>
      </c>
      <c r="Q204" s="245">
        <v>0</v>
      </c>
      <c r="R204" s="245">
        <v>2</v>
      </c>
      <c r="S204" s="247">
        <v>0</v>
      </c>
      <c r="T204" s="50" t="s">
        <v>1188</v>
      </c>
      <c r="U204" s="252" t="s">
        <v>1188</v>
      </c>
      <c r="V204" s="229"/>
      <c r="W204" s="274"/>
      <c r="X204" s="12"/>
    </row>
    <row r="205" spans="1:24" x14ac:dyDescent="0.2">
      <c r="A205" s="129" t="str">
        <f>IF(INTRO!$E$34&lt;&gt;0,INTRO!$E$34,"")</f>
        <v>Ethiopia</v>
      </c>
      <c r="B205" s="222" t="s">
        <v>409</v>
      </c>
      <c r="C205" s="223" t="s">
        <v>416</v>
      </c>
      <c r="D205" s="118">
        <v>41721</v>
      </c>
      <c r="E205" s="277">
        <v>5664</v>
      </c>
      <c r="F205" s="277">
        <v>12128</v>
      </c>
      <c r="G205" s="278">
        <v>23930</v>
      </c>
      <c r="H205" s="121">
        <v>0</v>
      </c>
      <c r="I205" s="244">
        <v>0</v>
      </c>
      <c r="J205" s="244">
        <v>3</v>
      </c>
      <c r="K205" s="246">
        <v>2</v>
      </c>
      <c r="L205" s="270">
        <f>IF(INTRO!$E$38="Endemic", IF($H205&gt;0, IF($H205=4,"Unknown", IF($H205=99,"Stopped", $D205)), 0),"Not required")</f>
        <v>0</v>
      </c>
      <c r="M205" s="271">
        <f>IF(INTRO!$E$40="Endemic", IF($I205&gt;0, IF($I205=4,"Unknown",IF($I205=99,"Stopped", $D205)), 0),"Not required")</f>
        <v>0</v>
      </c>
      <c r="N205" s="272">
        <f>IF(INTRO!$E$42="Endemic", IF(AND($J205&gt;1,$J205&lt;5), IF($J205=4, "Unknown", E205+F205), 0),"Not required")</f>
        <v>17792</v>
      </c>
      <c r="O205" s="273">
        <f>IF(INTRO!$E$44="Endemic", IF(AND($K205&gt;0,$K205&lt;5), IF($K205=4,"Unknown", IF($K205=1, $F205*0.33, IF($K205=2, $F205*0.5+$G205*0.2, SUM(F205:G205)))), 0),"Not required")</f>
        <v>10850</v>
      </c>
      <c r="P205" s="224">
        <v>0</v>
      </c>
      <c r="Q205" s="245">
        <v>0</v>
      </c>
      <c r="R205" s="245">
        <v>2</v>
      </c>
      <c r="S205" s="247">
        <v>1</v>
      </c>
      <c r="T205" s="50" t="s">
        <v>1188</v>
      </c>
      <c r="U205" s="299" t="s">
        <v>1191</v>
      </c>
      <c r="V205" s="229"/>
      <c r="W205" s="274"/>
      <c r="X205" s="12"/>
    </row>
    <row r="206" spans="1:24" x14ac:dyDescent="0.2">
      <c r="A206" s="129" t="str">
        <f>IF(INTRO!$E$34&lt;&gt;0,INTRO!$E$34,"")</f>
        <v>Ethiopia</v>
      </c>
      <c r="B206" s="222" t="s">
        <v>409</v>
      </c>
      <c r="C206" s="223" t="s">
        <v>417</v>
      </c>
      <c r="D206" s="118">
        <v>125421</v>
      </c>
      <c r="E206" s="277">
        <v>17026</v>
      </c>
      <c r="F206" s="277">
        <v>36458</v>
      </c>
      <c r="G206" s="278">
        <v>71936</v>
      </c>
      <c r="H206" s="121">
        <v>0</v>
      </c>
      <c r="I206" s="244">
        <v>0</v>
      </c>
      <c r="J206" s="244">
        <v>3</v>
      </c>
      <c r="K206" s="246">
        <v>1</v>
      </c>
      <c r="L206" s="270">
        <f>IF(INTRO!$E$38="Endemic", IF($H206&gt;0, IF($H206=4,"Unknown", IF($H206=99,"Stopped", $D206)), 0),"Not required")</f>
        <v>0</v>
      </c>
      <c r="M206" s="271">
        <f>IF(INTRO!$E$40="Endemic", IF($I206&gt;0, IF($I206=4,"Unknown",IF($I206=99,"Stopped", $D206)), 0),"Not required")</f>
        <v>0</v>
      </c>
      <c r="N206" s="272">
        <f>IF(INTRO!$E$42="Endemic", IF(AND($J206&gt;1,$J206&lt;5), IF($J206=4, "Unknown", E206+F206), 0),"Not required")</f>
        <v>53484</v>
      </c>
      <c r="O206" s="273">
        <f>IF(INTRO!$E$44="Endemic", IF(AND($K206&gt;0,$K206&lt;5), IF($K206=4,"Unknown", IF($K206=1, $F206*0.33, IF($K206=2, $F206*0.5+$G206*0.2, SUM(F206:G206)))), 0),"Not required")</f>
        <v>12031.140000000001</v>
      </c>
      <c r="P206" s="224">
        <v>0</v>
      </c>
      <c r="Q206" s="245">
        <v>0</v>
      </c>
      <c r="R206" s="245">
        <v>2</v>
      </c>
      <c r="S206" s="247">
        <v>0</v>
      </c>
      <c r="T206" s="50" t="s">
        <v>1188</v>
      </c>
      <c r="U206" s="252" t="s">
        <v>1188</v>
      </c>
      <c r="V206" s="229"/>
      <c r="W206" s="274"/>
      <c r="X206" s="12"/>
    </row>
    <row r="207" spans="1:24" x14ac:dyDescent="0.2">
      <c r="A207" s="129" t="str">
        <f>IF(INTRO!$E$34&lt;&gt;0,INTRO!$E$34,"")</f>
        <v>Ethiopia</v>
      </c>
      <c r="B207" s="222" t="s">
        <v>409</v>
      </c>
      <c r="C207" s="223" t="s">
        <v>418</v>
      </c>
      <c r="D207" s="118">
        <v>221718</v>
      </c>
      <c r="E207" s="277">
        <v>30099</v>
      </c>
      <c r="F207" s="277">
        <v>64451</v>
      </c>
      <c r="G207" s="278">
        <v>127169</v>
      </c>
      <c r="H207" s="121">
        <v>0</v>
      </c>
      <c r="I207" s="244">
        <v>4</v>
      </c>
      <c r="J207" s="244">
        <v>3</v>
      </c>
      <c r="K207" s="246">
        <v>2</v>
      </c>
      <c r="L207" s="270">
        <f>IF(INTRO!$E$38="Endemic", IF($H207&gt;0, IF($H207=4,"Unknown", IF($H207=99,"Stopped", $D207)), 0),"Not required")</f>
        <v>0</v>
      </c>
      <c r="M207" s="271" t="str">
        <f>IF(INTRO!$E$40="Endemic", IF($I207&gt;0, IF($I207=4,"Unknown",IF($I207=99,"Stopped", $D207)), 0),"Not required")</f>
        <v>Unknown</v>
      </c>
      <c r="N207" s="272">
        <f>IF(INTRO!$E$42="Endemic", IF(AND($J207&gt;1,$J207&lt;5), IF($J207=4, "Unknown", E207+F207), 0),"Not required")</f>
        <v>94550</v>
      </c>
      <c r="O207" s="273">
        <f>IF(INTRO!$E$44="Endemic", IF(AND($K207&gt;0,$K207&lt;5), IF($K207=4,"Unknown", IF($K207=1, $F207*0.33, IF($K207=2, $F207*0.5+$G207*0.2, SUM(F207:G207)))), 0),"Not required")</f>
        <v>57659.3</v>
      </c>
      <c r="P207" s="224">
        <v>0</v>
      </c>
      <c r="Q207" s="245">
        <v>0</v>
      </c>
      <c r="R207" s="245">
        <v>2</v>
      </c>
      <c r="S207" s="247">
        <v>1</v>
      </c>
      <c r="T207" s="50" t="s">
        <v>1188</v>
      </c>
      <c r="U207" s="299" t="s">
        <v>1191</v>
      </c>
      <c r="V207" s="229"/>
      <c r="W207" s="274"/>
      <c r="X207" s="12"/>
    </row>
    <row r="208" spans="1:24" x14ac:dyDescent="0.2">
      <c r="A208" s="129" t="str">
        <f>IF(INTRO!$E$34&lt;&gt;0,INTRO!$E$34,"")</f>
        <v>Ethiopia</v>
      </c>
      <c r="B208" s="222" t="s">
        <v>409</v>
      </c>
      <c r="C208" s="223" t="s">
        <v>419</v>
      </c>
      <c r="D208" s="118">
        <v>251918</v>
      </c>
      <c r="E208" s="277">
        <v>34199</v>
      </c>
      <c r="F208" s="277">
        <v>73230</v>
      </c>
      <c r="G208" s="278">
        <v>144490</v>
      </c>
      <c r="H208" s="121">
        <v>0</v>
      </c>
      <c r="I208" s="244">
        <v>0</v>
      </c>
      <c r="J208" s="244">
        <v>3</v>
      </c>
      <c r="K208" s="246">
        <v>0</v>
      </c>
      <c r="L208" s="270">
        <f>IF(INTRO!$E$38="Endemic", IF($H208&gt;0, IF($H208=4,"Unknown", IF($H208=99,"Stopped", $D208)), 0),"Not required")</f>
        <v>0</v>
      </c>
      <c r="M208" s="271">
        <f>IF(INTRO!$E$40="Endemic", IF($I208&gt;0, IF($I208=4,"Unknown",IF($I208=99,"Stopped", $D208)), 0),"Not required")</f>
        <v>0</v>
      </c>
      <c r="N208" s="272">
        <f>IF(INTRO!$E$42="Endemic", IF(AND($J208&gt;1,$J208&lt;5), IF($J208=4, "Unknown", E208+F208), 0),"Not required")</f>
        <v>107429</v>
      </c>
      <c r="O208" s="273">
        <f>IF(INTRO!$E$44="Endemic", IF(AND($K208&gt;0,$K208&lt;5), IF($K208=4,"Unknown", IF($K208=1, $F208*0.33, IF($K208=2, $F208*0.5+$G208*0.2, SUM(F208:G208)))), 0),"Not required")</f>
        <v>0</v>
      </c>
      <c r="P208" s="224">
        <v>0</v>
      </c>
      <c r="Q208" s="245">
        <v>0</v>
      </c>
      <c r="R208" s="245">
        <v>2</v>
      </c>
      <c r="S208" s="247">
        <v>0</v>
      </c>
      <c r="T208" s="50" t="s">
        <v>1188</v>
      </c>
      <c r="U208" s="252" t="s">
        <v>1188</v>
      </c>
      <c r="V208" s="229"/>
      <c r="W208" s="274"/>
      <c r="X208" s="12"/>
    </row>
    <row r="209" spans="1:24" x14ac:dyDescent="0.2">
      <c r="A209" s="129" t="str">
        <f>IF(INTRO!$E$34&lt;&gt;0,INTRO!$E$34,"")</f>
        <v>Ethiopia</v>
      </c>
      <c r="B209" s="222" t="s">
        <v>409</v>
      </c>
      <c r="C209" s="223" t="s">
        <v>420</v>
      </c>
      <c r="D209" s="118">
        <v>289678</v>
      </c>
      <c r="E209" s="277">
        <v>39324</v>
      </c>
      <c r="F209" s="277">
        <v>84206</v>
      </c>
      <c r="G209" s="278">
        <v>166147</v>
      </c>
      <c r="H209" s="121">
        <v>0</v>
      </c>
      <c r="I209" s="244">
        <v>0</v>
      </c>
      <c r="J209" s="244">
        <v>3</v>
      </c>
      <c r="K209" s="246">
        <v>2</v>
      </c>
      <c r="L209" s="270">
        <f>IF(INTRO!$E$38="Endemic", IF($H209&gt;0, IF($H209=4,"Unknown", IF($H209=99,"Stopped", $D209)), 0),"Not required")</f>
        <v>0</v>
      </c>
      <c r="M209" s="271">
        <f>IF(INTRO!$E$40="Endemic", IF($I209&gt;0, IF($I209=4,"Unknown",IF($I209=99,"Stopped", $D209)), 0),"Not required")</f>
        <v>0</v>
      </c>
      <c r="N209" s="272">
        <f>IF(INTRO!$E$42="Endemic", IF(AND($J209&gt;1,$J209&lt;5), IF($J209=4, "Unknown", E209+F209), 0),"Not required")</f>
        <v>123530</v>
      </c>
      <c r="O209" s="273">
        <f>IF(INTRO!$E$44="Endemic", IF(AND($K209&gt;0,$K209&lt;5), IF($K209=4,"Unknown", IF($K209=1, $F209*0.33, IF($K209=2, $F209*0.5+$G209*0.2, SUM(F209:G209)))), 0),"Not required")</f>
        <v>75332.399999999994</v>
      </c>
      <c r="P209" s="224">
        <v>0</v>
      </c>
      <c r="Q209" s="245">
        <v>0</v>
      </c>
      <c r="R209" s="245">
        <v>2</v>
      </c>
      <c r="S209" s="247">
        <v>0</v>
      </c>
      <c r="T209" s="50" t="s">
        <v>1188</v>
      </c>
      <c r="U209" s="252"/>
      <c r="V209" s="229"/>
      <c r="W209" s="274"/>
      <c r="X209" s="12"/>
    </row>
    <row r="210" spans="1:24" x14ac:dyDescent="0.2">
      <c r="A210" s="129" t="str">
        <f>IF(INTRO!$E$34&lt;&gt;0,INTRO!$E$34,"")</f>
        <v>Ethiopia</v>
      </c>
      <c r="B210" s="222" t="s">
        <v>409</v>
      </c>
      <c r="C210" s="223" t="s">
        <v>421</v>
      </c>
      <c r="D210" s="118">
        <v>137148</v>
      </c>
      <c r="E210" s="277">
        <v>18618</v>
      </c>
      <c r="F210" s="277">
        <v>39867</v>
      </c>
      <c r="G210" s="278">
        <v>78663</v>
      </c>
      <c r="H210" s="121">
        <v>0</v>
      </c>
      <c r="I210" s="244">
        <v>0</v>
      </c>
      <c r="J210" s="244">
        <v>2</v>
      </c>
      <c r="K210" s="246">
        <v>0</v>
      </c>
      <c r="L210" s="270">
        <f>IF(INTRO!$E$38="Endemic", IF($H210&gt;0, IF($H210=4,"Unknown", IF($H210=99,"Stopped", $D210)), 0),"Not required")</f>
        <v>0</v>
      </c>
      <c r="M210" s="271">
        <f>IF(INTRO!$E$40="Endemic", IF($I210&gt;0, IF($I210=4,"Unknown",IF($I210=99,"Stopped", $D210)), 0),"Not required")</f>
        <v>0</v>
      </c>
      <c r="N210" s="272">
        <f>IF(INTRO!$E$42="Endemic", IF(AND($J210&gt;1,$J210&lt;5), IF($J210=4, "Unknown", E210+F210), 0),"Not required")</f>
        <v>58485</v>
      </c>
      <c r="O210" s="273">
        <f>IF(INTRO!$E$44="Endemic", IF(AND($K210&gt;0,$K210&lt;5), IF($K210=4,"Unknown", IF($K210=1, $F210*0.33, IF($K210=2, $F210*0.5+$G210*0.2, SUM(F210:G210)))), 0),"Not required")</f>
        <v>0</v>
      </c>
      <c r="P210" s="224">
        <v>0</v>
      </c>
      <c r="Q210" s="245">
        <v>0</v>
      </c>
      <c r="R210" s="245">
        <v>0</v>
      </c>
      <c r="S210" s="247">
        <v>0</v>
      </c>
      <c r="T210" s="50"/>
      <c r="U210" s="252"/>
      <c r="V210" s="229"/>
      <c r="W210" s="274"/>
      <c r="X210" s="12"/>
    </row>
    <row r="211" spans="1:24" x14ac:dyDescent="0.2">
      <c r="A211" s="129" t="str">
        <f>IF(INTRO!$E$34&lt;&gt;0,INTRO!$E$34,"")</f>
        <v>Ethiopia</v>
      </c>
      <c r="B211" s="222" t="s">
        <v>409</v>
      </c>
      <c r="C211" s="223" t="s">
        <v>422</v>
      </c>
      <c r="D211" s="118">
        <v>165607</v>
      </c>
      <c r="E211" s="277">
        <v>22482</v>
      </c>
      <c r="F211" s="277">
        <v>48140</v>
      </c>
      <c r="G211" s="278">
        <v>94985</v>
      </c>
      <c r="H211" s="121">
        <v>0</v>
      </c>
      <c r="I211" s="244">
        <v>0</v>
      </c>
      <c r="J211" s="244">
        <v>3</v>
      </c>
      <c r="K211" s="246">
        <v>0</v>
      </c>
      <c r="L211" s="270">
        <f>IF(INTRO!$E$38="Endemic", IF($H211&gt;0, IF($H211=4,"Unknown", IF($H211=99,"Stopped", $D211)), 0),"Not required")</f>
        <v>0</v>
      </c>
      <c r="M211" s="271">
        <f>IF(INTRO!$E$40="Endemic", IF($I211&gt;0, IF($I211=4,"Unknown",IF($I211=99,"Stopped", $D211)), 0),"Not required")</f>
        <v>0</v>
      </c>
      <c r="N211" s="272">
        <f>IF(INTRO!$E$42="Endemic", IF(AND($J211&gt;1,$J211&lt;5), IF($J211=4, "Unknown", E211+F211), 0),"Not required")</f>
        <v>70622</v>
      </c>
      <c r="O211" s="273">
        <f>IF(INTRO!$E$44="Endemic", IF(AND($K211&gt;0,$K211&lt;5), IF($K211=4,"Unknown", IF($K211=1, $F211*0.33, IF($K211=2, $F211*0.5+$G211*0.2, SUM(F211:G211)))), 0),"Not required")</f>
        <v>0</v>
      </c>
      <c r="P211" s="224">
        <v>0</v>
      </c>
      <c r="Q211" s="245">
        <v>0</v>
      </c>
      <c r="R211" s="245">
        <v>2</v>
      </c>
      <c r="S211" s="247">
        <v>0</v>
      </c>
      <c r="T211" s="50" t="s">
        <v>1188</v>
      </c>
      <c r="U211" s="252" t="s">
        <v>1188</v>
      </c>
      <c r="V211" s="229"/>
      <c r="W211" s="274"/>
      <c r="X211" s="12"/>
    </row>
    <row r="212" spans="1:24" x14ac:dyDescent="0.2">
      <c r="A212" s="129" t="str">
        <f>IF(INTRO!$E$34&lt;&gt;0,INTRO!$E$34,"")</f>
        <v>Ethiopia</v>
      </c>
      <c r="B212" s="222" t="s">
        <v>409</v>
      </c>
      <c r="C212" s="223" t="s">
        <v>423</v>
      </c>
      <c r="D212" s="118">
        <v>161296</v>
      </c>
      <c r="E212" s="277">
        <v>21896</v>
      </c>
      <c r="F212" s="277">
        <v>46887</v>
      </c>
      <c r="G212" s="278">
        <v>92513</v>
      </c>
      <c r="H212" s="121">
        <v>0</v>
      </c>
      <c r="I212" s="244">
        <v>0</v>
      </c>
      <c r="J212" s="244">
        <v>3</v>
      </c>
      <c r="K212" s="246">
        <v>1</v>
      </c>
      <c r="L212" s="270">
        <f>IF(INTRO!$E$38="Endemic", IF($H212&gt;0, IF($H212=4,"Unknown", IF($H212=99,"Stopped", $D212)), 0),"Not required")</f>
        <v>0</v>
      </c>
      <c r="M212" s="271">
        <f>IF(INTRO!$E$40="Endemic", IF($I212&gt;0, IF($I212=4,"Unknown",IF($I212=99,"Stopped", $D212)), 0),"Not required")</f>
        <v>0</v>
      </c>
      <c r="N212" s="272">
        <f>IF(INTRO!$E$42="Endemic", IF(AND($J212&gt;1,$J212&lt;5), IF($J212=4, "Unknown", E212+F212), 0),"Not required")</f>
        <v>68783</v>
      </c>
      <c r="O212" s="273">
        <f>IF(INTRO!$E$44="Endemic", IF(AND($K212&gt;0,$K212&lt;5), IF($K212=4,"Unknown", IF($K212=1, $F212*0.33, IF($K212=2, $F212*0.5+$G212*0.2, SUM(F212:G212)))), 0),"Not required")</f>
        <v>15472.710000000001</v>
      </c>
      <c r="P212" s="224">
        <v>0</v>
      </c>
      <c r="Q212" s="245">
        <v>0</v>
      </c>
      <c r="R212" s="245">
        <v>2</v>
      </c>
      <c r="S212" s="247">
        <v>0</v>
      </c>
      <c r="T212" s="50" t="s">
        <v>1188</v>
      </c>
      <c r="U212" s="252" t="s">
        <v>1188</v>
      </c>
      <c r="V212" s="229"/>
      <c r="W212" s="274"/>
      <c r="X212" s="12"/>
    </row>
    <row r="213" spans="1:24" x14ac:dyDescent="0.2">
      <c r="A213" s="129" t="str">
        <f>IF(INTRO!$E$34&lt;&gt;0,INTRO!$E$34,"")</f>
        <v>Ethiopia</v>
      </c>
      <c r="B213" s="222" t="s">
        <v>409</v>
      </c>
      <c r="C213" s="223" t="s">
        <v>424</v>
      </c>
      <c r="D213" s="118">
        <v>99689</v>
      </c>
      <c r="E213" s="277">
        <v>13533</v>
      </c>
      <c r="F213" s="277">
        <v>28979</v>
      </c>
      <c r="G213" s="278">
        <v>57178</v>
      </c>
      <c r="H213" s="121">
        <v>0</v>
      </c>
      <c r="I213" s="244">
        <v>0</v>
      </c>
      <c r="J213" s="244">
        <v>3</v>
      </c>
      <c r="K213" s="246">
        <v>2</v>
      </c>
      <c r="L213" s="270">
        <f>IF(INTRO!$E$38="Endemic", IF($H213&gt;0, IF($H213=4,"Unknown", IF($H213=99,"Stopped", $D213)), 0),"Not required")</f>
        <v>0</v>
      </c>
      <c r="M213" s="271">
        <f>IF(INTRO!$E$40="Endemic", IF($I213&gt;0, IF($I213=4,"Unknown",IF($I213=99,"Stopped", $D213)), 0),"Not required")</f>
        <v>0</v>
      </c>
      <c r="N213" s="272">
        <f>IF(INTRO!$E$42="Endemic", IF(AND($J213&gt;1,$J213&lt;5), IF($J213=4, "Unknown", E213+F213), 0),"Not required")</f>
        <v>42512</v>
      </c>
      <c r="O213" s="273">
        <f>IF(INTRO!$E$44="Endemic", IF(AND($K213&gt;0,$K213&lt;5), IF($K213=4,"Unknown", IF($K213=1, $F213*0.33, IF($K213=2, $F213*0.5+$G213*0.2, SUM(F213:G213)))), 0),"Not required")</f>
        <v>25925.1</v>
      </c>
      <c r="P213" s="224">
        <v>0</v>
      </c>
      <c r="Q213" s="245">
        <v>0</v>
      </c>
      <c r="R213" s="245">
        <v>2</v>
      </c>
      <c r="S213" s="247">
        <v>0</v>
      </c>
      <c r="T213" s="50" t="s">
        <v>1188</v>
      </c>
      <c r="U213" s="252"/>
      <c r="V213" s="229"/>
      <c r="W213" s="274"/>
      <c r="X213" s="12"/>
    </row>
    <row r="214" spans="1:24" x14ac:dyDescent="0.2">
      <c r="A214" s="129" t="str">
        <f>IF(INTRO!$E$34&lt;&gt;0,INTRO!$E$34,"")</f>
        <v>Ethiopia</v>
      </c>
      <c r="B214" s="222" t="s">
        <v>409</v>
      </c>
      <c r="C214" s="223" t="s">
        <v>425</v>
      </c>
      <c r="D214" s="118">
        <v>127448</v>
      </c>
      <c r="E214" s="277">
        <v>17301</v>
      </c>
      <c r="F214" s="277">
        <v>37048</v>
      </c>
      <c r="G214" s="278">
        <v>73099</v>
      </c>
      <c r="H214" s="121">
        <v>0</v>
      </c>
      <c r="I214" s="244">
        <v>4</v>
      </c>
      <c r="J214" s="244">
        <v>3</v>
      </c>
      <c r="K214" s="246">
        <v>1</v>
      </c>
      <c r="L214" s="270">
        <f>IF(INTRO!$E$38="Endemic", IF($H214&gt;0, IF($H214=4,"Unknown", IF($H214=99,"Stopped", $D214)), 0),"Not required")</f>
        <v>0</v>
      </c>
      <c r="M214" s="271" t="str">
        <f>IF(INTRO!$E$40="Endemic", IF($I214&gt;0, IF($I214=4,"Unknown",IF($I214=99,"Stopped", $D214)), 0),"Not required")</f>
        <v>Unknown</v>
      </c>
      <c r="N214" s="272">
        <f>IF(INTRO!$E$42="Endemic", IF(AND($J214&gt;1,$J214&lt;5), IF($J214=4, "Unknown", E214+F214), 0),"Not required")</f>
        <v>54349</v>
      </c>
      <c r="O214" s="273">
        <f>IF(INTRO!$E$44="Endemic", IF(AND($K214&gt;0,$K214&lt;5), IF($K214=4,"Unknown", IF($K214=1, $F214*0.33, IF($K214=2, $F214*0.5+$G214*0.2, SUM(F214:G214)))), 0),"Not required")</f>
        <v>12225.84</v>
      </c>
      <c r="P214" s="224">
        <v>0</v>
      </c>
      <c r="Q214" s="245">
        <v>0</v>
      </c>
      <c r="R214" s="245">
        <v>2</v>
      </c>
      <c r="S214" s="247">
        <v>0</v>
      </c>
      <c r="T214" s="50" t="s">
        <v>1188</v>
      </c>
      <c r="U214" s="252" t="s">
        <v>1188</v>
      </c>
      <c r="V214" s="229"/>
      <c r="W214" s="274"/>
      <c r="X214" s="12"/>
    </row>
    <row r="215" spans="1:24" x14ac:dyDescent="0.2">
      <c r="A215" s="129" t="str">
        <f>IF(INTRO!$E$34&lt;&gt;0,INTRO!$E$34,"")</f>
        <v>Ethiopia</v>
      </c>
      <c r="B215" s="222" t="s">
        <v>409</v>
      </c>
      <c r="C215" s="223" t="s">
        <v>426</v>
      </c>
      <c r="D215" s="118">
        <v>273055</v>
      </c>
      <c r="E215" s="277">
        <v>37068</v>
      </c>
      <c r="F215" s="277">
        <v>79374</v>
      </c>
      <c r="G215" s="278">
        <v>156613</v>
      </c>
      <c r="H215" s="121">
        <v>0</v>
      </c>
      <c r="I215" s="244">
        <v>4</v>
      </c>
      <c r="J215" s="244">
        <v>3</v>
      </c>
      <c r="K215" s="246">
        <v>1</v>
      </c>
      <c r="L215" s="270">
        <f>IF(INTRO!$E$38="Endemic", IF($H215&gt;0, IF($H215=4,"Unknown", IF($H215=99,"Stopped", $D215)), 0),"Not required")</f>
        <v>0</v>
      </c>
      <c r="M215" s="271" t="str">
        <f>IF(INTRO!$E$40="Endemic", IF($I215&gt;0, IF($I215=4,"Unknown",IF($I215=99,"Stopped", $D215)), 0),"Not required")</f>
        <v>Unknown</v>
      </c>
      <c r="N215" s="272">
        <f>IF(INTRO!$E$42="Endemic", IF(AND($J215&gt;1,$J215&lt;5), IF($J215=4, "Unknown", E215+F215), 0),"Not required")</f>
        <v>116442</v>
      </c>
      <c r="O215" s="273">
        <f>IF(INTRO!$E$44="Endemic", IF(AND($K215&gt;0,$K215&lt;5), IF($K215=4,"Unknown", IF($K215=1, $F215*0.33, IF($K215=2, $F215*0.5+$G215*0.2, SUM(F215:G215)))), 0),"Not required")</f>
        <v>26193.420000000002</v>
      </c>
      <c r="P215" s="224">
        <v>0</v>
      </c>
      <c r="Q215" s="245">
        <v>0</v>
      </c>
      <c r="R215" s="245">
        <v>2</v>
      </c>
      <c r="S215" s="247">
        <v>0</v>
      </c>
      <c r="T215" s="50" t="s">
        <v>1188</v>
      </c>
      <c r="U215" s="252" t="s">
        <v>1188</v>
      </c>
      <c r="V215" s="229"/>
      <c r="W215" s="274"/>
      <c r="X215" s="12"/>
    </row>
    <row r="216" spans="1:24" x14ac:dyDescent="0.2">
      <c r="A216" s="129" t="str">
        <f>IF(INTRO!$E$34&lt;&gt;0,INTRO!$E$34,"")</f>
        <v>Ethiopia</v>
      </c>
      <c r="B216" s="222" t="s">
        <v>427</v>
      </c>
      <c r="C216" s="223" t="s">
        <v>428</v>
      </c>
      <c r="D216" s="118">
        <v>108693</v>
      </c>
      <c r="E216" s="277">
        <v>17520</v>
      </c>
      <c r="F216" s="277">
        <v>31749</v>
      </c>
      <c r="G216" s="278">
        <v>59423</v>
      </c>
      <c r="H216" s="121">
        <v>1</v>
      </c>
      <c r="I216" s="244">
        <v>1</v>
      </c>
      <c r="J216" s="244">
        <v>1</v>
      </c>
      <c r="K216" s="246">
        <v>2</v>
      </c>
      <c r="L216" s="270">
        <f>IF(INTRO!$E$38="Endemic", IF($H216&gt;0, IF($H216=4,"Unknown", IF($H216=99,"Stopped", $D216)), 0),"Not required")</f>
        <v>108693</v>
      </c>
      <c r="M216" s="271">
        <f>IF(INTRO!$E$40="Endemic", IF($I216&gt;0, IF($I216=4,"Unknown",IF($I216=99,"Stopped", $D216)), 0),"Not required")</f>
        <v>108693</v>
      </c>
      <c r="N216" s="272">
        <f>IF(INTRO!$E$42="Endemic", IF(AND($J216&gt;1,$J216&lt;5), IF($J216=4, "Unknown", E216+F216), 0),"Not required")</f>
        <v>0</v>
      </c>
      <c r="O216" s="273">
        <f>IF(INTRO!$E$44="Endemic", IF(AND($K216&gt;0,$K216&lt;5), IF($K216=4,"Unknown", IF($K216=1, $F216*0.33, IF($K216=2, $F216*0.5+$G216*0.2, SUM(F216:G216)))), 0),"Not required")</f>
        <v>27759.1</v>
      </c>
      <c r="P216" s="224">
        <v>1</v>
      </c>
      <c r="Q216" s="245">
        <v>1</v>
      </c>
      <c r="R216" s="245">
        <v>0</v>
      </c>
      <c r="S216" s="247">
        <v>1</v>
      </c>
      <c r="T216" s="50" t="s">
        <v>1184</v>
      </c>
      <c r="U216" s="252" t="s">
        <v>1186</v>
      </c>
      <c r="V216" s="229"/>
      <c r="W216" s="274"/>
      <c r="X216" s="12"/>
    </row>
    <row r="217" spans="1:24" x14ac:dyDescent="0.2">
      <c r="A217" s="129" t="str">
        <f>IF(INTRO!$E$34&lt;&gt;0,INTRO!$E$34,"")</f>
        <v>Ethiopia</v>
      </c>
      <c r="B217" s="222" t="s">
        <v>427</v>
      </c>
      <c r="C217" s="223" t="s">
        <v>429</v>
      </c>
      <c r="D217" s="118">
        <v>32972</v>
      </c>
      <c r="E217" s="277">
        <v>5315</v>
      </c>
      <c r="F217" s="277">
        <v>9631</v>
      </c>
      <c r="G217" s="278">
        <v>18026</v>
      </c>
      <c r="H217" s="121">
        <v>0</v>
      </c>
      <c r="I217" s="244">
        <v>1</v>
      </c>
      <c r="J217" s="244">
        <v>1</v>
      </c>
      <c r="K217" s="246">
        <v>1</v>
      </c>
      <c r="L217" s="270">
        <f>IF(INTRO!$E$38="Endemic", IF($H217&gt;0, IF($H217=4,"Unknown", IF($H217=99,"Stopped", $D217)), 0),"Not required")</f>
        <v>0</v>
      </c>
      <c r="M217" s="271">
        <f>IF(INTRO!$E$40="Endemic", IF($I217&gt;0, IF($I217=4,"Unknown",IF($I217=99,"Stopped", $D217)), 0),"Not required")</f>
        <v>32972</v>
      </c>
      <c r="N217" s="272">
        <f>IF(INTRO!$E$42="Endemic", IF(AND($J217&gt;1,$J217&lt;5), IF($J217=4, "Unknown", E217+F217), 0),"Not required")</f>
        <v>0</v>
      </c>
      <c r="O217" s="273">
        <f>IF(INTRO!$E$44="Endemic", IF(AND($K217&gt;0,$K217&lt;5), IF($K217=4,"Unknown", IF($K217=1, $F217*0.33, IF($K217=2, $F217*0.5+$G217*0.2, SUM(F217:G217)))), 0),"Not required")</f>
        <v>3178.23</v>
      </c>
      <c r="P217" s="224">
        <v>0</v>
      </c>
      <c r="Q217" s="245">
        <v>1</v>
      </c>
      <c r="R217" s="245">
        <v>0</v>
      </c>
      <c r="S217" s="247">
        <v>0</v>
      </c>
      <c r="T217" s="50" t="s">
        <v>1183</v>
      </c>
      <c r="U217" s="252"/>
      <c r="V217" s="229"/>
      <c r="W217" s="274"/>
      <c r="X217" s="12"/>
    </row>
    <row r="218" spans="1:24" x14ac:dyDescent="0.2">
      <c r="A218" s="129" t="str">
        <f>IF(INTRO!$E$34&lt;&gt;0,INTRO!$E$34,"")</f>
        <v>Ethiopia</v>
      </c>
      <c r="B218" s="222" t="s">
        <v>427</v>
      </c>
      <c r="C218" s="223" t="s">
        <v>430</v>
      </c>
      <c r="D218" s="118">
        <v>66171</v>
      </c>
      <c r="E218" s="277">
        <v>10666</v>
      </c>
      <c r="F218" s="277">
        <v>19329</v>
      </c>
      <c r="G218" s="278">
        <v>36176</v>
      </c>
      <c r="H218" s="121">
        <v>0</v>
      </c>
      <c r="I218" s="244">
        <v>1</v>
      </c>
      <c r="J218" s="244">
        <v>3</v>
      </c>
      <c r="K218" s="246">
        <v>0</v>
      </c>
      <c r="L218" s="270">
        <f>IF(INTRO!$E$38="Endemic", IF($H218&gt;0, IF($H218=4,"Unknown", IF($H218=99,"Stopped", $D218)), 0),"Not required")</f>
        <v>0</v>
      </c>
      <c r="M218" s="271">
        <f>IF(INTRO!$E$40="Endemic", IF($I218&gt;0, IF($I218=4,"Unknown",IF($I218=99,"Stopped", $D218)), 0),"Not required")</f>
        <v>66171</v>
      </c>
      <c r="N218" s="272">
        <f>IF(INTRO!$E$42="Endemic", IF(AND($J218&gt;1,$J218&lt;5), IF($J218=4, "Unknown", E218+F218), 0),"Not required")</f>
        <v>29995</v>
      </c>
      <c r="O218" s="273">
        <f>IF(INTRO!$E$44="Endemic", IF(AND($K218&gt;0,$K218&lt;5), IF($K218=4,"Unknown", IF($K218=1, $F218*0.33, IF($K218=2, $F218*0.5+$G218*0.2, SUM(F218:G218)))), 0),"Not required")</f>
        <v>0</v>
      </c>
      <c r="P218" s="224">
        <v>0</v>
      </c>
      <c r="Q218" s="245">
        <v>1</v>
      </c>
      <c r="R218" s="245">
        <v>2</v>
      </c>
      <c r="S218" s="247">
        <v>0</v>
      </c>
      <c r="T218" s="50" t="s">
        <v>1183</v>
      </c>
      <c r="U218" s="252" t="s">
        <v>1188</v>
      </c>
      <c r="V218" s="229"/>
      <c r="W218" s="274"/>
      <c r="X218" s="12"/>
    </row>
    <row r="219" spans="1:24" x14ac:dyDescent="0.2">
      <c r="A219" s="129" t="str">
        <f>IF(INTRO!$E$34&lt;&gt;0,INTRO!$E$34,"")</f>
        <v>Ethiopia</v>
      </c>
      <c r="B219" s="222" t="s">
        <v>427</v>
      </c>
      <c r="C219" s="223" t="s">
        <v>431</v>
      </c>
      <c r="D219" s="118">
        <v>29548</v>
      </c>
      <c r="E219" s="277">
        <v>4763</v>
      </c>
      <c r="F219" s="277">
        <v>8631</v>
      </c>
      <c r="G219" s="278">
        <v>16154</v>
      </c>
      <c r="H219" s="121">
        <v>1</v>
      </c>
      <c r="I219" s="244">
        <v>1</v>
      </c>
      <c r="J219" s="244">
        <v>1</v>
      </c>
      <c r="K219" s="246">
        <v>1</v>
      </c>
      <c r="L219" s="270">
        <f>IF(INTRO!$E$38="Endemic", IF($H219&gt;0, IF($H219=4,"Unknown", IF($H219=99,"Stopped", $D219)), 0),"Not required")</f>
        <v>29548</v>
      </c>
      <c r="M219" s="271">
        <f>IF(INTRO!$E$40="Endemic", IF($I219&gt;0, IF($I219=4,"Unknown",IF($I219=99,"Stopped", $D219)), 0),"Not required")</f>
        <v>29548</v>
      </c>
      <c r="N219" s="272">
        <f>IF(INTRO!$E$42="Endemic", IF(AND($J219&gt;1,$J219&lt;5), IF($J219=4, "Unknown", E219+F219), 0),"Not required")</f>
        <v>0</v>
      </c>
      <c r="O219" s="273">
        <f>IF(INTRO!$E$44="Endemic", IF(AND($K219&gt;0,$K219&lt;5), IF($K219=4,"Unknown", IF($K219=1, $F219*0.33, IF($K219=2, $F219*0.5+$G219*0.2, SUM(F219:G219)))), 0),"Not required")</f>
        <v>2848.23</v>
      </c>
      <c r="P219" s="224">
        <v>1</v>
      </c>
      <c r="Q219" s="245">
        <v>1</v>
      </c>
      <c r="R219" s="245">
        <v>0</v>
      </c>
      <c r="S219" s="247">
        <v>0</v>
      </c>
      <c r="T219" s="50" t="s">
        <v>1184</v>
      </c>
      <c r="U219" s="252"/>
      <c r="V219" s="229"/>
      <c r="W219" s="274"/>
      <c r="X219" s="12"/>
    </row>
    <row r="220" spans="1:24" x14ac:dyDescent="0.2">
      <c r="A220" s="129" t="str">
        <f>IF(INTRO!$E$34&lt;&gt;0,INTRO!$E$34,"")</f>
        <v>Ethiopia</v>
      </c>
      <c r="B220" s="222" t="s">
        <v>427</v>
      </c>
      <c r="C220" s="223" t="s">
        <v>432</v>
      </c>
      <c r="D220" s="118">
        <v>22740</v>
      </c>
      <c r="E220" s="277">
        <v>3666</v>
      </c>
      <c r="F220" s="277">
        <v>6642</v>
      </c>
      <c r="G220" s="278">
        <v>12432</v>
      </c>
      <c r="H220" s="121">
        <v>0</v>
      </c>
      <c r="I220" s="244">
        <v>1</v>
      </c>
      <c r="J220" s="244">
        <v>1</v>
      </c>
      <c r="K220" s="246">
        <v>1</v>
      </c>
      <c r="L220" s="270">
        <f>IF(INTRO!$E$38="Endemic", IF($H220&gt;0, IF($H220=4,"Unknown", IF($H220=99,"Stopped", $D220)), 0),"Not required")</f>
        <v>0</v>
      </c>
      <c r="M220" s="271">
        <f>IF(INTRO!$E$40="Endemic", IF($I220&gt;0, IF($I220=4,"Unknown",IF($I220=99,"Stopped", $D220)), 0),"Not required")</f>
        <v>22740</v>
      </c>
      <c r="N220" s="272">
        <f>IF(INTRO!$E$42="Endemic", IF(AND($J220&gt;1,$J220&lt;5), IF($J220=4, "Unknown", E220+F220), 0),"Not required")</f>
        <v>0</v>
      </c>
      <c r="O220" s="273">
        <f>IF(INTRO!$E$44="Endemic", IF(AND($K220&gt;0,$K220&lt;5), IF($K220=4,"Unknown", IF($K220=1, $F220*0.33, IF($K220=2, $F220*0.5+$G220*0.2, SUM(F220:G220)))), 0),"Not required")</f>
        <v>2191.86</v>
      </c>
      <c r="P220" s="224">
        <v>0</v>
      </c>
      <c r="Q220" s="245">
        <v>1</v>
      </c>
      <c r="R220" s="245">
        <v>0</v>
      </c>
      <c r="S220" s="247">
        <v>0</v>
      </c>
      <c r="T220" s="50" t="s">
        <v>1183</v>
      </c>
      <c r="U220" s="252"/>
      <c r="V220" s="229"/>
      <c r="W220" s="274"/>
      <c r="X220" s="12"/>
    </row>
    <row r="221" spans="1:24" x14ac:dyDescent="0.2">
      <c r="A221" s="129" t="str">
        <f>IF(INTRO!$E$34&lt;&gt;0,INTRO!$E$34,"")</f>
        <v>Ethiopia</v>
      </c>
      <c r="B221" s="222" t="s">
        <v>427</v>
      </c>
      <c r="C221" s="223" t="s">
        <v>433</v>
      </c>
      <c r="D221" s="118">
        <v>54683</v>
      </c>
      <c r="E221" s="277">
        <v>8814</v>
      </c>
      <c r="F221" s="277">
        <v>15973</v>
      </c>
      <c r="G221" s="278">
        <v>29896</v>
      </c>
      <c r="H221" s="121">
        <v>1</v>
      </c>
      <c r="I221" s="244">
        <v>1</v>
      </c>
      <c r="J221" s="244">
        <v>1</v>
      </c>
      <c r="K221" s="246">
        <v>3</v>
      </c>
      <c r="L221" s="270">
        <f>IF(INTRO!$E$38="Endemic", IF($H221&gt;0, IF($H221=4,"Unknown", IF($H221=99,"Stopped", $D221)), 0),"Not required")</f>
        <v>54683</v>
      </c>
      <c r="M221" s="271">
        <f>IF(INTRO!$E$40="Endemic", IF($I221&gt;0, IF($I221=4,"Unknown",IF($I221=99,"Stopped", $D221)), 0),"Not required")</f>
        <v>54683</v>
      </c>
      <c r="N221" s="272">
        <f>IF(INTRO!$E$42="Endemic", IF(AND($J221&gt;1,$J221&lt;5), IF($J221=4, "Unknown", E221+F221), 0),"Not required")</f>
        <v>0</v>
      </c>
      <c r="O221" s="273">
        <f>IF(INTRO!$E$44="Endemic", IF(AND($K221&gt;0,$K221&lt;5), IF($K221=4,"Unknown", IF($K221=1, $F221*0.33, IF($K221=2, $F221*0.5+$G221*0.2, SUM(F221:G221)))), 0),"Not required")</f>
        <v>45869</v>
      </c>
      <c r="P221" s="224">
        <v>1</v>
      </c>
      <c r="Q221" s="245">
        <v>1</v>
      </c>
      <c r="R221" s="245">
        <v>0</v>
      </c>
      <c r="S221" s="247">
        <v>1</v>
      </c>
      <c r="T221" s="50" t="s">
        <v>1184</v>
      </c>
      <c r="U221" s="252" t="s">
        <v>1186</v>
      </c>
      <c r="V221" s="229"/>
      <c r="W221" s="274"/>
      <c r="X221" s="12"/>
    </row>
    <row r="222" spans="1:24" x14ac:dyDescent="0.2">
      <c r="A222" s="129" t="str">
        <f>IF(INTRO!$E$34&lt;&gt;0,INTRO!$E$34,"")</f>
        <v>Ethiopia</v>
      </c>
      <c r="B222" s="222" t="s">
        <v>427</v>
      </c>
      <c r="C222" s="223" t="s">
        <v>434</v>
      </c>
      <c r="D222" s="118">
        <v>74175</v>
      </c>
      <c r="E222" s="277">
        <v>11956</v>
      </c>
      <c r="F222" s="277">
        <v>21666</v>
      </c>
      <c r="G222" s="278">
        <v>40552</v>
      </c>
      <c r="H222" s="121">
        <v>1</v>
      </c>
      <c r="I222" s="244">
        <v>1</v>
      </c>
      <c r="J222" s="244">
        <v>1</v>
      </c>
      <c r="K222" s="246">
        <v>2</v>
      </c>
      <c r="L222" s="270">
        <f>IF(INTRO!$E$38="Endemic", IF($H222&gt;0, IF($H222=4,"Unknown", IF($H222=99,"Stopped", $D222)), 0),"Not required")</f>
        <v>74175</v>
      </c>
      <c r="M222" s="271">
        <f>IF(INTRO!$E$40="Endemic", IF($I222&gt;0, IF($I222=4,"Unknown",IF($I222=99,"Stopped", $D222)), 0),"Not required")</f>
        <v>74175</v>
      </c>
      <c r="N222" s="272">
        <f>IF(INTRO!$E$42="Endemic", IF(AND($J222&gt;1,$J222&lt;5), IF($J222=4, "Unknown", E222+F222), 0),"Not required")</f>
        <v>0</v>
      </c>
      <c r="O222" s="273">
        <f>IF(INTRO!$E$44="Endemic", IF(AND($K222&gt;0,$K222&lt;5), IF($K222=4,"Unknown", IF($K222=1, $F222*0.33, IF($K222=2, $F222*0.5+$G222*0.2, SUM(F222:G222)))), 0),"Not required")</f>
        <v>18943.400000000001</v>
      </c>
      <c r="P222" s="224">
        <v>1</v>
      </c>
      <c r="Q222" s="245">
        <v>1</v>
      </c>
      <c r="R222" s="245">
        <v>0</v>
      </c>
      <c r="S222" s="247">
        <v>0</v>
      </c>
      <c r="T222" s="50" t="s">
        <v>1184</v>
      </c>
      <c r="U222" s="252"/>
      <c r="V222" s="229"/>
      <c r="W222" s="274"/>
      <c r="X222" s="12"/>
    </row>
    <row r="223" spans="1:24" x14ac:dyDescent="0.2">
      <c r="A223" s="129" t="str">
        <f>IF(INTRO!$E$34&lt;&gt;0,INTRO!$E$34,"")</f>
        <v>Ethiopia</v>
      </c>
      <c r="B223" s="222" t="s">
        <v>427</v>
      </c>
      <c r="C223" s="223" t="s">
        <v>435</v>
      </c>
      <c r="D223" s="118">
        <v>33536</v>
      </c>
      <c r="E223" s="277">
        <v>5406</v>
      </c>
      <c r="F223" s="277">
        <v>9796</v>
      </c>
      <c r="G223" s="278">
        <v>18335</v>
      </c>
      <c r="H223" s="121">
        <v>1</v>
      </c>
      <c r="I223" s="244">
        <v>1</v>
      </c>
      <c r="J223" s="244">
        <v>1</v>
      </c>
      <c r="K223" s="246">
        <v>2</v>
      </c>
      <c r="L223" s="270">
        <f>IF(INTRO!$E$38="Endemic", IF($H223&gt;0, IF($H223=4,"Unknown", IF($H223=99,"Stopped", $D223)), 0),"Not required")</f>
        <v>33536</v>
      </c>
      <c r="M223" s="271">
        <f>IF(INTRO!$E$40="Endemic", IF($I223&gt;0, IF($I223=4,"Unknown",IF($I223=99,"Stopped", $D223)), 0),"Not required")</f>
        <v>33536</v>
      </c>
      <c r="N223" s="272">
        <f>IF(INTRO!$E$42="Endemic", IF(AND($J223&gt;1,$J223&lt;5), IF($J223=4, "Unknown", E223+F223), 0),"Not required")</f>
        <v>0</v>
      </c>
      <c r="O223" s="273">
        <f>IF(INTRO!$E$44="Endemic", IF(AND($K223&gt;0,$K223&lt;5), IF($K223=4,"Unknown", IF($K223=1, $F223*0.33, IF($K223=2, $F223*0.5+$G223*0.2, SUM(F223:G223)))), 0),"Not required")</f>
        <v>8565</v>
      </c>
      <c r="P223" s="224">
        <v>1</v>
      </c>
      <c r="Q223" s="245">
        <v>1</v>
      </c>
      <c r="R223" s="245">
        <v>0</v>
      </c>
      <c r="S223" s="247">
        <v>0</v>
      </c>
      <c r="T223" s="50" t="s">
        <v>1184</v>
      </c>
      <c r="U223" s="252"/>
      <c r="V223" s="229"/>
      <c r="W223" s="274"/>
      <c r="X223" s="12"/>
    </row>
    <row r="224" spans="1:24" x14ac:dyDescent="0.2">
      <c r="A224" s="129" t="str">
        <f>IF(INTRO!$E$34&lt;&gt;0,INTRO!$E$34,"")</f>
        <v>Ethiopia</v>
      </c>
      <c r="B224" s="222" t="s">
        <v>436</v>
      </c>
      <c r="C224" s="223" t="s">
        <v>437</v>
      </c>
      <c r="D224" s="118">
        <v>30949</v>
      </c>
      <c r="E224" s="277">
        <v>4989</v>
      </c>
      <c r="F224" s="277">
        <v>9040</v>
      </c>
      <c r="G224" s="278">
        <v>16920</v>
      </c>
      <c r="H224" s="121">
        <v>1</v>
      </c>
      <c r="I224" s="244">
        <v>1</v>
      </c>
      <c r="J224" s="244">
        <v>1</v>
      </c>
      <c r="K224" s="246">
        <v>3</v>
      </c>
      <c r="L224" s="270">
        <f>IF(INTRO!$E$38="Endemic", IF($H224&gt;0, IF($H224=4,"Unknown", IF($H224=99,"Stopped", $D224)), 0),"Not required")</f>
        <v>30949</v>
      </c>
      <c r="M224" s="271">
        <f>IF(INTRO!$E$40="Endemic", IF($I224&gt;0, IF($I224=4,"Unknown",IF($I224=99,"Stopped", $D224)), 0),"Not required")</f>
        <v>30949</v>
      </c>
      <c r="N224" s="272">
        <f>IF(INTRO!$E$42="Endemic", IF(AND($J224&gt;1,$J224&lt;5), IF($J224=4, "Unknown", E224+F224), 0),"Not required")</f>
        <v>0</v>
      </c>
      <c r="O224" s="273">
        <f>IF(INTRO!$E$44="Endemic", IF(AND($K224&gt;0,$K224&lt;5), IF($K224=4,"Unknown", IF($K224=1, $F224*0.33, IF($K224=2, $F224*0.5+$G224*0.2, SUM(F224:G224)))), 0),"Not required")</f>
        <v>25960</v>
      </c>
      <c r="P224" s="224">
        <v>1</v>
      </c>
      <c r="Q224" s="245">
        <v>1</v>
      </c>
      <c r="R224" s="245">
        <v>0</v>
      </c>
      <c r="S224" s="247">
        <v>1</v>
      </c>
      <c r="T224" s="50" t="s">
        <v>1184</v>
      </c>
      <c r="U224" s="252" t="s">
        <v>1186</v>
      </c>
      <c r="V224" s="229"/>
      <c r="W224" s="274"/>
      <c r="X224" s="12"/>
    </row>
    <row r="225" spans="1:24" x14ac:dyDescent="0.2">
      <c r="A225" s="129" t="str">
        <f>IF(INTRO!$E$34&lt;&gt;0,INTRO!$E$34,"")</f>
        <v>Ethiopia</v>
      </c>
      <c r="B225" s="222" t="s">
        <v>436</v>
      </c>
      <c r="C225" s="223" t="s">
        <v>438</v>
      </c>
      <c r="D225" s="118">
        <v>40962</v>
      </c>
      <c r="E225" s="277">
        <v>6603</v>
      </c>
      <c r="F225" s="277">
        <v>11965</v>
      </c>
      <c r="G225" s="278">
        <v>22394</v>
      </c>
      <c r="H225" s="121">
        <v>1</v>
      </c>
      <c r="I225" s="244">
        <v>1</v>
      </c>
      <c r="J225" s="244">
        <v>1</v>
      </c>
      <c r="K225" s="246">
        <v>2</v>
      </c>
      <c r="L225" s="270">
        <f>IF(INTRO!$E$38="Endemic", IF($H225&gt;0, IF($H225=4,"Unknown", IF($H225=99,"Stopped", $D225)), 0),"Not required")</f>
        <v>40962</v>
      </c>
      <c r="M225" s="271">
        <f>IF(INTRO!$E$40="Endemic", IF($I225&gt;0, IF($I225=4,"Unknown",IF($I225=99,"Stopped", $D225)), 0),"Not required")</f>
        <v>40962</v>
      </c>
      <c r="N225" s="272">
        <f>IF(INTRO!$E$42="Endemic", IF(AND($J225&gt;1,$J225&lt;5), IF($J225=4, "Unknown", E225+F225), 0),"Not required")</f>
        <v>0</v>
      </c>
      <c r="O225" s="273">
        <f>IF(INTRO!$E$44="Endemic", IF(AND($K225&gt;0,$K225&lt;5), IF($K225=4,"Unknown", IF($K225=1, $F225*0.33, IF($K225=2, $F225*0.5+$G225*0.2, SUM(F225:G225)))), 0),"Not required")</f>
        <v>10461.299999999999</v>
      </c>
      <c r="P225" s="224">
        <v>1</v>
      </c>
      <c r="Q225" s="245">
        <v>1</v>
      </c>
      <c r="R225" s="245">
        <v>0</v>
      </c>
      <c r="S225" s="247">
        <v>0</v>
      </c>
      <c r="T225" s="50" t="s">
        <v>1184</v>
      </c>
      <c r="U225" s="252"/>
      <c r="V225" s="229"/>
      <c r="W225" s="274"/>
      <c r="X225" s="12"/>
    </row>
    <row r="226" spans="1:24" x14ac:dyDescent="0.2">
      <c r="A226" s="129" t="str">
        <f>IF(INTRO!$E$34&lt;&gt;0,INTRO!$E$34,"")</f>
        <v>Ethiopia</v>
      </c>
      <c r="B226" s="222" t="s">
        <v>436</v>
      </c>
      <c r="C226" s="223" t="s">
        <v>439</v>
      </c>
      <c r="D226" s="118">
        <v>24302</v>
      </c>
      <c r="E226" s="277">
        <v>3917</v>
      </c>
      <c r="F226" s="277">
        <v>7099</v>
      </c>
      <c r="G226" s="278">
        <v>13286</v>
      </c>
      <c r="H226" s="121">
        <v>1</v>
      </c>
      <c r="I226" s="244">
        <v>1</v>
      </c>
      <c r="J226" s="244">
        <v>2</v>
      </c>
      <c r="K226" s="246">
        <v>2</v>
      </c>
      <c r="L226" s="270">
        <f>IF(INTRO!$E$38="Endemic", IF($H226&gt;0, IF($H226=4,"Unknown", IF($H226=99,"Stopped", $D226)), 0),"Not required")</f>
        <v>24302</v>
      </c>
      <c r="M226" s="271">
        <f>IF(INTRO!$E$40="Endemic", IF($I226&gt;0, IF($I226=4,"Unknown",IF($I226=99,"Stopped", $D226)), 0),"Not required")</f>
        <v>24302</v>
      </c>
      <c r="N226" s="272">
        <f>IF(INTRO!$E$42="Endemic", IF(AND($J226&gt;1,$J226&lt;5), IF($J226=4, "Unknown", E226+F226), 0),"Not required")</f>
        <v>11016</v>
      </c>
      <c r="O226" s="273">
        <f>IF(INTRO!$E$44="Endemic", IF(AND($K226&gt;0,$K226&lt;5), IF($K226=4,"Unknown", IF($K226=1, $F226*0.33, IF($K226=2, $F226*0.5+$G226*0.2, SUM(F226:G226)))), 0),"Not required")</f>
        <v>6206.7000000000007</v>
      </c>
      <c r="P226" s="224">
        <v>1</v>
      </c>
      <c r="Q226" s="245">
        <v>1</v>
      </c>
      <c r="R226" s="245">
        <v>0</v>
      </c>
      <c r="S226" s="247">
        <v>0</v>
      </c>
      <c r="T226" s="50" t="s">
        <v>1184</v>
      </c>
      <c r="U226" s="252"/>
      <c r="V226" s="229"/>
      <c r="W226" s="274"/>
      <c r="X226" s="12"/>
    </row>
    <row r="227" spans="1:24" x14ac:dyDescent="0.2">
      <c r="A227" s="129" t="str">
        <f>IF(INTRO!$E$34&lt;&gt;0,INTRO!$E$34,"")</f>
        <v>Ethiopia</v>
      </c>
      <c r="B227" s="222" t="s">
        <v>436</v>
      </c>
      <c r="C227" s="223" t="s">
        <v>440</v>
      </c>
      <c r="D227" s="118">
        <v>24455</v>
      </c>
      <c r="E227" s="277">
        <v>3942</v>
      </c>
      <c r="F227" s="277">
        <v>7143</v>
      </c>
      <c r="G227" s="278">
        <v>13370</v>
      </c>
      <c r="H227" s="121">
        <v>1</v>
      </c>
      <c r="I227" s="244">
        <v>1</v>
      </c>
      <c r="J227" s="244">
        <v>1</v>
      </c>
      <c r="K227" s="246">
        <v>3</v>
      </c>
      <c r="L227" s="270">
        <f>IF(INTRO!$E$38="Endemic", IF($H227&gt;0, IF($H227=4,"Unknown", IF($H227=99,"Stopped", $D227)), 0),"Not required")</f>
        <v>24455</v>
      </c>
      <c r="M227" s="271">
        <f>IF(INTRO!$E$40="Endemic", IF($I227&gt;0, IF($I227=4,"Unknown",IF($I227=99,"Stopped", $D227)), 0),"Not required")</f>
        <v>24455</v>
      </c>
      <c r="N227" s="272">
        <f>IF(INTRO!$E$42="Endemic", IF(AND($J227&gt;1,$J227&lt;5), IF($J227=4, "Unknown", E227+F227), 0),"Not required")</f>
        <v>0</v>
      </c>
      <c r="O227" s="273">
        <f>IF(INTRO!$E$44="Endemic", IF(AND($K227&gt;0,$K227&lt;5), IF($K227=4,"Unknown", IF($K227=1, $F227*0.33, IF($K227=2, $F227*0.5+$G227*0.2, SUM(F227:G227)))), 0),"Not required")</f>
        <v>20513</v>
      </c>
      <c r="P227" s="224">
        <v>1</v>
      </c>
      <c r="Q227" s="245">
        <v>1</v>
      </c>
      <c r="R227" s="245">
        <v>0</v>
      </c>
      <c r="S227" s="247">
        <v>1</v>
      </c>
      <c r="T227" s="50" t="s">
        <v>1184</v>
      </c>
      <c r="U227" s="252" t="s">
        <v>1186</v>
      </c>
      <c r="V227" s="229"/>
      <c r="W227" s="274"/>
      <c r="X227" s="12"/>
    </row>
    <row r="228" spans="1:24" x14ac:dyDescent="0.2">
      <c r="A228" s="129" t="str">
        <f>IF(INTRO!$E$34&lt;&gt;0,INTRO!$E$34,"")</f>
        <v>Ethiopia</v>
      </c>
      <c r="B228" s="222" t="s">
        <v>436</v>
      </c>
      <c r="C228" s="223" t="s">
        <v>441</v>
      </c>
      <c r="D228" s="118">
        <v>17323</v>
      </c>
      <c r="E228" s="277">
        <v>2792</v>
      </c>
      <c r="F228" s="277">
        <v>5060</v>
      </c>
      <c r="G228" s="278">
        <v>9470</v>
      </c>
      <c r="H228" s="121">
        <v>1</v>
      </c>
      <c r="I228" s="244">
        <v>1</v>
      </c>
      <c r="J228" s="244">
        <v>1</v>
      </c>
      <c r="K228" s="246">
        <v>3</v>
      </c>
      <c r="L228" s="270">
        <f>IF(INTRO!$E$38="Endemic", IF($H228&gt;0, IF($H228=4,"Unknown", IF($H228=99,"Stopped", $D228)), 0),"Not required")</f>
        <v>17323</v>
      </c>
      <c r="M228" s="271">
        <f>IF(INTRO!$E$40="Endemic", IF($I228&gt;0, IF($I228=4,"Unknown",IF($I228=99,"Stopped", $D228)), 0),"Not required")</f>
        <v>17323</v>
      </c>
      <c r="N228" s="272">
        <f>IF(INTRO!$E$42="Endemic", IF(AND($J228&gt;1,$J228&lt;5), IF($J228=4, "Unknown", E228+F228), 0),"Not required")</f>
        <v>0</v>
      </c>
      <c r="O228" s="273">
        <f>IF(INTRO!$E$44="Endemic", IF(AND($K228&gt;0,$K228&lt;5), IF($K228=4,"Unknown", IF($K228=1, $F228*0.33, IF($K228=2, $F228*0.5+$G228*0.2, SUM(F228:G228)))), 0),"Not required")</f>
        <v>14530</v>
      </c>
      <c r="P228" s="224">
        <v>1</v>
      </c>
      <c r="Q228" s="245">
        <v>1</v>
      </c>
      <c r="R228" s="245">
        <v>0</v>
      </c>
      <c r="S228" s="247">
        <v>1</v>
      </c>
      <c r="T228" s="50" t="s">
        <v>1184</v>
      </c>
      <c r="U228" s="252" t="s">
        <v>1186</v>
      </c>
      <c r="V228" s="229"/>
      <c r="W228" s="274"/>
      <c r="X228" s="12"/>
    </row>
    <row r="229" spans="1:24" x14ac:dyDescent="0.2">
      <c r="A229" s="129" t="str">
        <f>IF(INTRO!$E$34&lt;&gt;0,INTRO!$E$34,"")</f>
        <v>Ethiopia</v>
      </c>
      <c r="B229" s="222" t="s">
        <v>442</v>
      </c>
      <c r="C229" s="223" t="s">
        <v>443</v>
      </c>
      <c r="D229" s="118">
        <v>61862</v>
      </c>
      <c r="E229" s="277">
        <v>9972</v>
      </c>
      <c r="F229" s="277">
        <v>18070</v>
      </c>
      <c r="G229" s="278">
        <v>33821</v>
      </c>
      <c r="H229" s="121">
        <v>0</v>
      </c>
      <c r="I229" s="244">
        <v>1</v>
      </c>
      <c r="J229" s="244">
        <v>2</v>
      </c>
      <c r="K229" s="246">
        <v>3</v>
      </c>
      <c r="L229" s="270">
        <f>IF(INTRO!$E$38="Endemic", IF($H229&gt;0, IF($H229=4,"Unknown", IF($H229=99,"Stopped", $D229)), 0),"Not required")</f>
        <v>0</v>
      </c>
      <c r="M229" s="271">
        <f>IF(INTRO!$E$40="Endemic", IF($I229&gt;0, IF($I229=4,"Unknown",IF($I229=99,"Stopped", $D229)), 0),"Not required")</f>
        <v>61862</v>
      </c>
      <c r="N229" s="272">
        <f>IF(INTRO!$E$42="Endemic", IF(AND($J229&gt;1,$J229&lt;5), IF($J229=4, "Unknown", E229+F229), 0),"Not required")</f>
        <v>28042</v>
      </c>
      <c r="O229" s="273">
        <f>IF(INTRO!$E$44="Endemic", IF(AND($K229&gt;0,$K229&lt;5), IF($K229=4,"Unknown", IF($K229=1, $F229*0.33, IF($K229=2, $F229*0.5+$G229*0.2, SUM(F229:G229)))), 0),"Not required")</f>
        <v>51891</v>
      </c>
      <c r="P229" s="224">
        <v>0</v>
      </c>
      <c r="Q229" s="245">
        <v>1</v>
      </c>
      <c r="R229" s="245">
        <v>1</v>
      </c>
      <c r="S229" s="247">
        <v>1</v>
      </c>
      <c r="T229" s="50" t="s">
        <v>1183</v>
      </c>
      <c r="U229" s="299" t="s">
        <v>1191</v>
      </c>
      <c r="V229" s="229"/>
      <c r="W229" s="274"/>
      <c r="X229" s="12"/>
    </row>
    <row r="230" spans="1:24" x14ac:dyDescent="0.2">
      <c r="A230" s="129" t="str">
        <f>IF(INTRO!$E$34&lt;&gt;0,INTRO!$E$34,"")</f>
        <v>Ethiopia</v>
      </c>
      <c r="B230" s="222" t="s">
        <v>442</v>
      </c>
      <c r="C230" s="223" t="s">
        <v>444</v>
      </c>
      <c r="D230" s="118">
        <v>65958</v>
      </c>
      <c r="E230" s="277">
        <v>10632</v>
      </c>
      <c r="F230" s="277">
        <v>19266</v>
      </c>
      <c r="G230" s="278">
        <v>36060</v>
      </c>
      <c r="H230" s="121">
        <v>1</v>
      </c>
      <c r="I230" s="244">
        <v>1</v>
      </c>
      <c r="J230" s="244">
        <v>1</v>
      </c>
      <c r="K230" s="246">
        <v>2</v>
      </c>
      <c r="L230" s="270">
        <f>IF(INTRO!$E$38="Endemic", IF($H230&gt;0, IF($H230=4,"Unknown", IF($H230=99,"Stopped", $D230)), 0),"Not required")</f>
        <v>65958</v>
      </c>
      <c r="M230" s="271">
        <f>IF(INTRO!$E$40="Endemic", IF($I230&gt;0, IF($I230=4,"Unknown",IF($I230=99,"Stopped", $D230)), 0),"Not required")</f>
        <v>65958</v>
      </c>
      <c r="N230" s="272">
        <f>IF(INTRO!$E$42="Endemic", IF(AND($J230&gt;1,$J230&lt;5), IF($J230=4, "Unknown", E230+F230), 0),"Not required")</f>
        <v>0</v>
      </c>
      <c r="O230" s="273">
        <f>IF(INTRO!$E$44="Endemic", IF(AND($K230&gt;0,$K230&lt;5), IF($K230=4,"Unknown", IF($K230=1, $F230*0.33, IF($K230=2, $F230*0.5+$G230*0.2, SUM(F230:G230)))), 0),"Not required")</f>
        <v>16845</v>
      </c>
      <c r="P230" s="224">
        <v>1</v>
      </c>
      <c r="Q230" s="245">
        <v>1</v>
      </c>
      <c r="R230" s="245">
        <v>0</v>
      </c>
      <c r="S230" s="247">
        <v>0</v>
      </c>
      <c r="T230" s="50" t="s">
        <v>1184</v>
      </c>
      <c r="U230" s="252"/>
      <c r="V230" s="229"/>
      <c r="W230" s="274"/>
      <c r="X230" s="12"/>
    </row>
    <row r="231" spans="1:24" x14ac:dyDescent="0.2">
      <c r="A231" s="129" t="str">
        <f>IF(INTRO!$E$34&lt;&gt;0,INTRO!$E$34,"")</f>
        <v>Ethiopia</v>
      </c>
      <c r="B231" s="222" t="s">
        <v>442</v>
      </c>
      <c r="C231" s="223" t="s">
        <v>445</v>
      </c>
      <c r="D231" s="118">
        <v>90577</v>
      </c>
      <c r="E231" s="277">
        <v>14600</v>
      </c>
      <c r="F231" s="277">
        <v>26458</v>
      </c>
      <c r="G231" s="278">
        <v>49519</v>
      </c>
      <c r="H231" s="121">
        <v>0</v>
      </c>
      <c r="I231" s="244">
        <v>1</v>
      </c>
      <c r="J231" s="244">
        <v>2</v>
      </c>
      <c r="K231" s="246">
        <v>2</v>
      </c>
      <c r="L231" s="270">
        <f>IF(INTRO!$E$38="Endemic", IF($H231&gt;0, IF($H231=4,"Unknown", IF($H231=99,"Stopped", $D231)), 0),"Not required")</f>
        <v>0</v>
      </c>
      <c r="M231" s="271">
        <f>IF(INTRO!$E$40="Endemic", IF($I231&gt;0, IF($I231=4,"Unknown",IF($I231=99,"Stopped", $D231)), 0),"Not required")</f>
        <v>90577</v>
      </c>
      <c r="N231" s="272">
        <f>IF(INTRO!$E$42="Endemic", IF(AND($J231&gt;1,$J231&lt;5), IF($J231=4, "Unknown", E231+F231), 0),"Not required")</f>
        <v>41058</v>
      </c>
      <c r="O231" s="273">
        <f>IF(INTRO!$E$44="Endemic", IF(AND($K231&gt;0,$K231&lt;5), IF($K231=4,"Unknown", IF($K231=1, $F231*0.33, IF($K231=2, $F231*0.5+$G231*0.2, SUM(F231:G231)))), 0),"Not required")</f>
        <v>23132.800000000003</v>
      </c>
      <c r="P231" s="224">
        <v>0</v>
      </c>
      <c r="Q231" s="245">
        <v>1</v>
      </c>
      <c r="R231" s="245">
        <v>0</v>
      </c>
      <c r="S231" s="247">
        <v>0</v>
      </c>
      <c r="T231" s="50" t="s">
        <v>1183</v>
      </c>
      <c r="U231" s="252"/>
      <c r="V231" s="229"/>
      <c r="W231" s="274"/>
      <c r="X231" s="12"/>
    </row>
    <row r="232" spans="1:24" x14ac:dyDescent="0.2">
      <c r="A232" s="129" t="str">
        <f>IF(INTRO!$E$34&lt;&gt;0,INTRO!$E$34,"")</f>
        <v>Ethiopia</v>
      </c>
      <c r="B232" s="222" t="s">
        <v>442</v>
      </c>
      <c r="C232" s="223" t="s">
        <v>446</v>
      </c>
      <c r="D232" s="118">
        <v>20258</v>
      </c>
      <c r="E232" s="277">
        <v>3265</v>
      </c>
      <c r="F232" s="277">
        <v>5917</v>
      </c>
      <c r="G232" s="278">
        <v>11075</v>
      </c>
      <c r="H232" s="121">
        <v>1</v>
      </c>
      <c r="I232" s="244">
        <v>1</v>
      </c>
      <c r="J232" s="244">
        <v>1</v>
      </c>
      <c r="K232" s="246">
        <v>2</v>
      </c>
      <c r="L232" s="270">
        <f>IF(INTRO!$E$38="Endemic", IF($H232&gt;0, IF($H232=4,"Unknown", IF($H232=99,"Stopped", $D232)), 0),"Not required")</f>
        <v>20258</v>
      </c>
      <c r="M232" s="271">
        <f>IF(INTRO!$E$40="Endemic", IF($I232&gt;0, IF($I232=4,"Unknown",IF($I232=99,"Stopped", $D232)), 0),"Not required")</f>
        <v>20258</v>
      </c>
      <c r="N232" s="272">
        <f>IF(INTRO!$E$42="Endemic", IF(AND($J232&gt;1,$J232&lt;5), IF($J232=4, "Unknown", E232+F232), 0),"Not required")</f>
        <v>0</v>
      </c>
      <c r="O232" s="273">
        <f>IF(INTRO!$E$44="Endemic", IF(AND($K232&gt;0,$K232&lt;5), IF($K232=4,"Unknown", IF($K232=1, $F232*0.33, IF($K232=2, $F232*0.5+$G232*0.2, SUM(F232:G232)))), 0),"Not required")</f>
        <v>5173.5</v>
      </c>
      <c r="P232" s="224">
        <v>1</v>
      </c>
      <c r="Q232" s="245">
        <v>1</v>
      </c>
      <c r="R232" s="245">
        <v>0</v>
      </c>
      <c r="S232" s="247">
        <v>0</v>
      </c>
      <c r="T232" s="50" t="s">
        <v>1184</v>
      </c>
      <c r="U232" s="252"/>
      <c r="V232" s="229"/>
      <c r="W232" s="274"/>
      <c r="X232" s="12"/>
    </row>
    <row r="233" spans="1:24" x14ac:dyDescent="0.2">
      <c r="A233" s="129" t="str">
        <f>IF(INTRO!$E$34&lt;&gt;0,INTRO!$E$34,"")</f>
        <v>Ethiopia</v>
      </c>
      <c r="B233" s="222" t="s">
        <v>442</v>
      </c>
      <c r="C233" s="223" t="s">
        <v>447</v>
      </c>
      <c r="D233" s="118">
        <v>55371</v>
      </c>
      <c r="E233" s="277">
        <v>8925</v>
      </c>
      <c r="F233" s="277">
        <v>16174</v>
      </c>
      <c r="G233" s="278">
        <v>30272</v>
      </c>
      <c r="H233" s="121">
        <v>0</v>
      </c>
      <c r="I233" s="244">
        <v>1</v>
      </c>
      <c r="J233" s="244">
        <v>1</v>
      </c>
      <c r="K233" s="246">
        <v>3</v>
      </c>
      <c r="L233" s="270">
        <f>IF(INTRO!$E$38="Endemic", IF($H233&gt;0, IF($H233=4,"Unknown", IF($H233=99,"Stopped", $D233)), 0),"Not required")</f>
        <v>0</v>
      </c>
      <c r="M233" s="271">
        <f>IF(INTRO!$E$40="Endemic", IF($I233&gt;0, IF($I233=4,"Unknown",IF($I233=99,"Stopped", $D233)), 0),"Not required")</f>
        <v>55371</v>
      </c>
      <c r="N233" s="272">
        <f>IF(INTRO!$E$42="Endemic", IF(AND($J233&gt;1,$J233&lt;5), IF($J233=4, "Unknown", E233+F233), 0),"Not required")</f>
        <v>0</v>
      </c>
      <c r="O233" s="273">
        <f>IF(INTRO!$E$44="Endemic", IF(AND($K233&gt;0,$K233&lt;5), IF($K233=4,"Unknown", IF($K233=1, $F233*0.33, IF($K233=2, $F233*0.5+$G233*0.2, SUM(F233:G233)))), 0),"Not required")</f>
        <v>46446</v>
      </c>
      <c r="P233" s="224">
        <v>0</v>
      </c>
      <c r="Q233" s="245">
        <v>1</v>
      </c>
      <c r="R233" s="245">
        <v>0</v>
      </c>
      <c r="S233" s="247">
        <v>1</v>
      </c>
      <c r="T233" s="50" t="s">
        <v>1183</v>
      </c>
      <c r="U233" s="252" t="s">
        <v>1186</v>
      </c>
      <c r="V233" s="229"/>
      <c r="W233" s="274"/>
      <c r="X233" s="12"/>
    </row>
    <row r="234" spans="1:24" x14ac:dyDescent="0.2">
      <c r="A234" s="129" t="str">
        <f>IF(INTRO!$E$34&lt;&gt;0,INTRO!$E$34,"")</f>
        <v>Ethiopia</v>
      </c>
      <c r="B234" s="222" t="s">
        <v>442</v>
      </c>
      <c r="C234" s="223" t="s">
        <v>448</v>
      </c>
      <c r="D234" s="118">
        <v>61902</v>
      </c>
      <c r="E234" s="277">
        <v>9978</v>
      </c>
      <c r="F234" s="277">
        <v>18081</v>
      </c>
      <c r="G234" s="278">
        <v>33842</v>
      </c>
      <c r="H234" s="121">
        <v>0</v>
      </c>
      <c r="I234" s="244">
        <v>1</v>
      </c>
      <c r="J234" s="244">
        <v>1</v>
      </c>
      <c r="K234" s="246">
        <v>3</v>
      </c>
      <c r="L234" s="270">
        <f>IF(INTRO!$E$38="Endemic", IF($H234&gt;0, IF($H234=4,"Unknown", IF($H234=99,"Stopped", $D234)), 0),"Not required")</f>
        <v>0</v>
      </c>
      <c r="M234" s="271">
        <f>IF(INTRO!$E$40="Endemic", IF($I234&gt;0, IF($I234=4,"Unknown",IF($I234=99,"Stopped", $D234)), 0),"Not required")</f>
        <v>61902</v>
      </c>
      <c r="N234" s="272">
        <f>IF(INTRO!$E$42="Endemic", IF(AND($J234&gt;1,$J234&lt;5), IF($J234=4, "Unknown", E234+F234), 0),"Not required")</f>
        <v>0</v>
      </c>
      <c r="O234" s="273">
        <f>IF(INTRO!$E$44="Endemic", IF(AND($K234&gt;0,$K234&lt;5), IF($K234=4,"Unknown", IF($K234=1, $F234*0.33, IF($K234=2, $F234*0.5+$G234*0.2, SUM(F234:G234)))), 0),"Not required")</f>
        <v>51923</v>
      </c>
      <c r="P234" s="224">
        <v>0</v>
      </c>
      <c r="Q234" s="245">
        <v>1</v>
      </c>
      <c r="R234" s="245">
        <v>0</v>
      </c>
      <c r="S234" s="247">
        <v>1</v>
      </c>
      <c r="T234" s="50" t="s">
        <v>1183</v>
      </c>
      <c r="U234" s="252" t="s">
        <v>1186</v>
      </c>
      <c r="V234" s="229"/>
      <c r="W234" s="274"/>
      <c r="X234" s="12"/>
    </row>
    <row r="235" spans="1:24" x14ac:dyDescent="0.2">
      <c r="A235" s="129" t="str">
        <f>IF(INTRO!$E$34&lt;&gt;0,INTRO!$E$34,"")</f>
        <v>Ethiopia</v>
      </c>
      <c r="B235" s="222" t="s">
        <v>442</v>
      </c>
      <c r="C235" s="223" t="s">
        <v>449</v>
      </c>
      <c r="D235" s="118">
        <v>81535</v>
      </c>
      <c r="E235" s="277">
        <v>13143</v>
      </c>
      <c r="F235" s="277">
        <v>23816</v>
      </c>
      <c r="G235" s="278">
        <v>44576</v>
      </c>
      <c r="H235" s="121">
        <v>0</v>
      </c>
      <c r="I235" s="244">
        <v>1</v>
      </c>
      <c r="J235" s="244">
        <v>2</v>
      </c>
      <c r="K235" s="246">
        <v>1</v>
      </c>
      <c r="L235" s="270">
        <f>IF(INTRO!$E$38="Endemic", IF($H235&gt;0, IF($H235=4,"Unknown", IF($H235=99,"Stopped", $D235)), 0),"Not required")</f>
        <v>0</v>
      </c>
      <c r="M235" s="271">
        <f>IF(INTRO!$E$40="Endemic", IF($I235&gt;0, IF($I235=4,"Unknown",IF($I235=99,"Stopped", $D235)), 0),"Not required")</f>
        <v>81535</v>
      </c>
      <c r="N235" s="272">
        <f>IF(INTRO!$E$42="Endemic", IF(AND($J235&gt;1,$J235&lt;5), IF($J235=4, "Unknown", E235+F235), 0),"Not required")</f>
        <v>36959</v>
      </c>
      <c r="O235" s="273">
        <f>IF(INTRO!$E$44="Endemic", IF(AND($K235&gt;0,$K235&lt;5), IF($K235=4,"Unknown", IF($K235=1, $F235*0.33, IF($K235=2, $F235*0.5+$G235*0.2, SUM(F235:G235)))), 0),"Not required")</f>
        <v>7859.2800000000007</v>
      </c>
      <c r="P235" s="224">
        <v>0</v>
      </c>
      <c r="Q235" s="245">
        <v>1</v>
      </c>
      <c r="R235" s="245">
        <v>1</v>
      </c>
      <c r="S235" s="247">
        <v>0</v>
      </c>
      <c r="T235" s="50" t="s">
        <v>1183</v>
      </c>
      <c r="U235" s="252" t="s">
        <v>1188</v>
      </c>
      <c r="V235" s="229"/>
      <c r="W235" s="274"/>
      <c r="X235" s="12"/>
    </row>
    <row r="236" spans="1:24" x14ac:dyDescent="0.2">
      <c r="A236" s="129" t="str">
        <f>IF(INTRO!$E$34&lt;&gt;0,INTRO!$E$34,"")</f>
        <v>Ethiopia</v>
      </c>
      <c r="B236" s="222" t="s">
        <v>450</v>
      </c>
      <c r="C236" s="223" t="s">
        <v>451</v>
      </c>
      <c r="D236" s="118">
        <v>68029</v>
      </c>
      <c r="E236" s="277">
        <v>10966</v>
      </c>
      <c r="F236" s="277">
        <v>19871</v>
      </c>
      <c r="G236" s="278">
        <v>37192</v>
      </c>
      <c r="H236" s="121">
        <v>1</v>
      </c>
      <c r="I236" s="244">
        <v>1</v>
      </c>
      <c r="J236" s="244">
        <v>2</v>
      </c>
      <c r="K236" s="246">
        <v>0</v>
      </c>
      <c r="L236" s="270">
        <f>IF(INTRO!$E$38="Endemic", IF($H236&gt;0, IF($H236=4,"Unknown", IF($H236=99,"Stopped", $D236)), 0),"Not required")</f>
        <v>68029</v>
      </c>
      <c r="M236" s="271">
        <f>IF(INTRO!$E$40="Endemic", IF($I236&gt;0, IF($I236=4,"Unknown",IF($I236=99,"Stopped", $D236)), 0),"Not required")</f>
        <v>68029</v>
      </c>
      <c r="N236" s="272">
        <f>IF(INTRO!$E$42="Endemic", IF(AND($J236&gt;1,$J236&lt;5), IF($J236=4, "Unknown", E236+F236), 0),"Not required")</f>
        <v>30837</v>
      </c>
      <c r="O236" s="273">
        <f>IF(INTRO!$E$44="Endemic", IF(AND($K236&gt;0,$K236&lt;5), IF($K236=4,"Unknown", IF($K236=1, $F236*0.33, IF($K236=2, $F236*0.5+$G236*0.2, SUM(F236:G236)))), 0),"Not required")</f>
        <v>0</v>
      </c>
      <c r="P236" s="224">
        <v>1</v>
      </c>
      <c r="Q236" s="245">
        <v>1</v>
      </c>
      <c r="R236" s="245">
        <v>1</v>
      </c>
      <c r="S236" s="247">
        <v>0</v>
      </c>
      <c r="T236" s="50" t="s">
        <v>1184</v>
      </c>
      <c r="U236" s="252" t="s">
        <v>1188</v>
      </c>
      <c r="V236" s="229"/>
      <c r="W236" s="274"/>
      <c r="X236" s="12"/>
    </row>
    <row r="237" spans="1:24" x14ac:dyDescent="0.2">
      <c r="A237" s="129" t="str">
        <f>IF(INTRO!$E$34&lt;&gt;0,INTRO!$E$34,"")</f>
        <v>Ethiopia</v>
      </c>
      <c r="B237" s="222" t="s">
        <v>452</v>
      </c>
      <c r="C237" s="223" t="s">
        <v>453</v>
      </c>
      <c r="D237" s="118">
        <v>51005</v>
      </c>
      <c r="E237" s="277">
        <v>6217</v>
      </c>
      <c r="F237" s="277">
        <v>12067</v>
      </c>
      <c r="G237" s="278">
        <v>32722</v>
      </c>
      <c r="H237" s="121">
        <v>0</v>
      </c>
      <c r="I237" s="244">
        <v>4</v>
      </c>
      <c r="J237" s="244">
        <v>1</v>
      </c>
      <c r="K237" s="246">
        <v>2</v>
      </c>
      <c r="L237" s="270">
        <f>IF(INTRO!$E$38="Endemic", IF($H237&gt;0, IF($H237=4,"Unknown", IF($H237=99,"Stopped", $D237)), 0),"Not required")</f>
        <v>0</v>
      </c>
      <c r="M237" s="271" t="str">
        <f>IF(INTRO!$E$40="Endemic", IF($I237&gt;0, IF($I237=4,"Unknown",IF($I237=99,"Stopped", $D237)), 0),"Not required")</f>
        <v>Unknown</v>
      </c>
      <c r="N237" s="272">
        <f>IF(INTRO!$E$42="Endemic", IF(AND($J237&gt;1,$J237&lt;5), IF($J237=4, "Unknown", E237+F237), 0),"Not required")</f>
        <v>0</v>
      </c>
      <c r="O237" s="273">
        <f>IF(INTRO!$E$44="Endemic", IF(AND($K237&gt;0,$K237&lt;5), IF($K237=4,"Unknown", IF($K237=1, $F237*0.33, IF($K237=2, $F237*0.5+$G237*0.2, SUM(F237:G237)))), 0),"Not required")</f>
        <v>12577.900000000001</v>
      </c>
      <c r="P237" s="224">
        <v>0</v>
      </c>
      <c r="Q237" s="245">
        <v>0</v>
      </c>
      <c r="R237" s="245">
        <v>0</v>
      </c>
      <c r="S237" s="247">
        <v>1</v>
      </c>
      <c r="T237" s="50"/>
      <c r="U237" s="252" t="s">
        <v>1186</v>
      </c>
      <c r="V237" s="229"/>
      <c r="W237" s="274"/>
      <c r="X237" s="12"/>
    </row>
    <row r="238" spans="1:24" x14ac:dyDescent="0.2">
      <c r="A238" s="129" t="str">
        <f>IF(INTRO!$E$34&lt;&gt;0,INTRO!$E$34,"")</f>
        <v>Ethiopia</v>
      </c>
      <c r="B238" s="222" t="s">
        <v>454</v>
      </c>
      <c r="C238" s="223" t="s">
        <v>455</v>
      </c>
      <c r="D238" s="118">
        <v>49076</v>
      </c>
      <c r="E238" s="277">
        <v>5982</v>
      </c>
      <c r="F238" s="277">
        <v>11610</v>
      </c>
      <c r="G238" s="278">
        <v>31485</v>
      </c>
      <c r="H238" s="121">
        <v>0</v>
      </c>
      <c r="I238" s="244">
        <v>4</v>
      </c>
      <c r="J238" s="244">
        <v>1</v>
      </c>
      <c r="K238" s="246">
        <v>2</v>
      </c>
      <c r="L238" s="270">
        <f>IF(INTRO!$E$38="Endemic", IF($H238&gt;0, IF($H238=4,"Unknown", IF($H238=99,"Stopped", $D238)), 0),"Not required")</f>
        <v>0</v>
      </c>
      <c r="M238" s="271" t="str">
        <f>IF(INTRO!$E$40="Endemic", IF($I238&gt;0, IF($I238=4,"Unknown",IF($I238=99,"Stopped", $D238)), 0),"Not required")</f>
        <v>Unknown</v>
      </c>
      <c r="N238" s="272">
        <f>IF(INTRO!$E$42="Endemic", IF(AND($J238&gt;1,$J238&lt;5), IF($J238=4, "Unknown", E238+F238), 0),"Not required")</f>
        <v>0</v>
      </c>
      <c r="O238" s="273">
        <f>IF(INTRO!$E$44="Endemic", IF(AND($K238&gt;0,$K238&lt;5), IF($K238=4,"Unknown", IF($K238=1, $F238*0.33, IF($K238=2, $F238*0.5+$G238*0.2, SUM(F238:G238)))), 0),"Not required")</f>
        <v>12102</v>
      </c>
      <c r="P238" s="224">
        <v>0</v>
      </c>
      <c r="Q238" s="245">
        <v>0</v>
      </c>
      <c r="R238" s="245">
        <v>0</v>
      </c>
      <c r="S238" s="247">
        <v>1</v>
      </c>
      <c r="T238" s="50"/>
      <c r="U238" s="252" t="s">
        <v>1186</v>
      </c>
      <c r="V238" s="229"/>
      <c r="W238" s="274"/>
      <c r="X238" s="12"/>
    </row>
    <row r="239" spans="1:24" x14ac:dyDescent="0.2">
      <c r="A239" s="129" t="str">
        <f>IF(INTRO!$E$34&lt;&gt;0,INTRO!$E$34,"")</f>
        <v>Ethiopia</v>
      </c>
      <c r="B239" s="222" t="s">
        <v>456</v>
      </c>
      <c r="C239" s="223" t="s">
        <v>457</v>
      </c>
      <c r="D239" s="118">
        <v>30269</v>
      </c>
      <c r="E239" s="277">
        <v>3689</v>
      </c>
      <c r="F239" s="277">
        <v>7161</v>
      </c>
      <c r="G239" s="278">
        <v>19419</v>
      </c>
      <c r="H239" s="121">
        <v>0</v>
      </c>
      <c r="I239" s="244">
        <v>4</v>
      </c>
      <c r="J239" s="244">
        <v>1</v>
      </c>
      <c r="K239" s="246">
        <v>2</v>
      </c>
      <c r="L239" s="270">
        <f>IF(INTRO!$E$38="Endemic", IF($H239&gt;0, IF($H239=4,"Unknown", IF($H239=99,"Stopped", $D239)), 0),"Not required")</f>
        <v>0</v>
      </c>
      <c r="M239" s="271" t="str">
        <f>IF(INTRO!$E$40="Endemic", IF($I239&gt;0, IF($I239=4,"Unknown",IF($I239=99,"Stopped", $D239)), 0),"Not required")</f>
        <v>Unknown</v>
      </c>
      <c r="N239" s="272">
        <f>IF(INTRO!$E$42="Endemic", IF(AND($J239&gt;1,$J239&lt;5), IF($J239=4, "Unknown", E239+F239), 0),"Not required")</f>
        <v>0</v>
      </c>
      <c r="O239" s="273">
        <f>IF(INTRO!$E$44="Endemic", IF(AND($K239&gt;0,$K239&lt;5), IF($K239=4,"Unknown", IF($K239=1, $F239*0.33, IF($K239=2, $F239*0.5+$G239*0.2, SUM(F239:G239)))), 0),"Not required")</f>
        <v>7464.3</v>
      </c>
      <c r="P239" s="224">
        <v>0</v>
      </c>
      <c r="Q239" s="245">
        <v>0</v>
      </c>
      <c r="R239" s="245">
        <v>0</v>
      </c>
      <c r="S239" s="247">
        <v>1</v>
      </c>
      <c r="T239" s="50"/>
      <c r="U239" s="252" t="s">
        <v>1186</v>
      </c>
      <c r="V239" s="229"/>
      <c r="W239" s="274"/>
      <c r="X239" s="12"/>
    </row>
    <row r="240" spans="1:24" x14ac:dyDescent="0.2">
      <c r="A240" s="129" t="str">
        <f>IF(INTRO!$E$34&lt;&gt;0,INTRO!$E$34,"")</f>
        <v>Ethiopia</v>
      </c>
      <c r="B240" s="222" t="s">
        <v>458</v>
      </c>
      <c r="C240" s="223" t="s">
        <v>459</v>
      </c>
      <c r="D240" s="118">
        <v>51635</v>
      </c>
      <c r="E240" s="277">
        <v>6294</v>
      </c>
      <c r="F240" s="277">
        <v>12216</v>
      </c>
      <c r="G240" s="278">
        <v>33126</v>
      </c>
      <c r="H240" s="121">
        <v>0</v>
      </c>
      <c r="I240" s="244">
        <v>4</v>
      </c>
      <c r="J240" s="244">
        <v>1</v>
      </c>
      <c r="K240" s="246">
        <v>2</v>
      </c>
      <c r="L240" s="270">
        <f>IF(INTRO!$E$38="Endemic", IF($H240&gt;0, IF($H240=4,"Unknown", IF($H240=99,"Stopped", $D240)), 0),"Not required")</f>
        <v>0</v>
      </c>
      <c r="M240" s="271" t="str">
        <f>IF(INTRO!$E$40="Endemic", IF($I240&gt;0, IF($I240=4,"Unknown",IF($I240=99,"Stopped", $D240)), 0),"Not required")</f>
        <v>Unknown</v>
      </c>
      <c r="N240" s="272">
        <f>IF(INTRO!$E$42="Endemic", IF(AND($J240&gt;1,$J240&lt;5), IF($J240=4, "Unknown", E240+F240), 0),"Not required")</f>
        <v>0</v>
      </c>
      <c r="O240" s="273">
        <f>IF(INTRO!$E$44="Endemic", IF(AND($K240&gt;0,$K240&lt;5), IF($K240=4,"Unknown", IF($K240=1, $F240*0.33, IF($K240=2, $F240*0.5+$G240*0.2, SUM(F240:G240)))), 0),"Not required")</f>
        <v>12733.2</v>
      </c>
      <c r="P240" s="224">
        <v>0</v>
      </c>
      <c r="Q240" s="245">
        <v>0</v>
      </c>
      <c r="R240" s="245">
        <v>0</v>
      </c>
      <c r="S240" s="247">
        <v>1</v>
      </c>
      <c r="T240" s="50"/>
      <c r="U240" s="252" t="s">
        <v>1186</v>
      </c>
      <c r="V240" s="229"/>
      <c r="W240" s="274"/>
      <c r="X240" s="12"/>
    </row>
    <row r="241" spans="1:24" x14ac:dyDescent="0.2">
      <c r="A241" s="129" t="str">
        <f>IF(INTRO!$E$34&lt;&gt;0,INTRO!$E$34,"")</f>
        <v>Ethiopia</v>
      </c>
      <c r="B241" s="222" t="s">
        <v>460</v>
      </c>
      <c r="C241" s="223" t="s">
        <v>461</v>
      </c>
      <c r="D241" s="118">
        <v>24342</v>
      </c>
      <c r="E241" s="277">
        <v>2967</v>
      </c>
      <c r="F241" s="277">
        <v>5759</v>
      </c>
      <c r="G241" s="278">
        <v>15616</v>
      </c>
      <c r="H241" s="121">
        <v>0</v>
      </c>
      <c r="I241" s="244">
        <v>4</v>
      </c>
      <c r="J241" s="244">
        <v>1</v>
      </c>
      <c r="K241" s="246">
        <v>2</v>
      </c>
      <c r="L241" s="270">
        <f>IF(INTRO!$E$38="Endemic", IF($H241&gt;0, IF($H241=4,"Unknown", IF($H241=99,"Stopped", $D241)), 0),"Not required")</f>
        <v>0</v>
      </c>
      <c r="M241" s="271" t="str">
        <f>IF(INTRO!$E$40="Endemic", IF($I241&gt;0, IF($I241=4,"Unknown",IF($I241=99,"Stopped", $D241)), 0),"Not required")</f>
        <v>Unknown</v>
      </c>
      <c r="N241" s="272">
        <f>IF(INTRO!$E$42="Endemic", IF(AND($J241&gt;1,$J241&lt;5), IF($J241=4, "Unknown", E241+F241), 0),"Not required")</f>
        <v>0</v>
      </c>
      <c r="O241" s="273">
        <f>IF(INTRO!$E$44="Endemic", IF(AND($K241&gt;0,$K241&lt;5), IF($K241=4,"Unknown", IF($K241=1, $F241*0.33, IF($K241=2, $F241*0.5+$G241*0.2, SUM(F241:G241)))), 0),"Not required")</f>
        <v>6002.7000000000007</v>
      </c>
      <c r="P241" s="224">
        <v>0</v>
      </c>
      <c r="Q241" s="245">
        <v>0</v>
      </c>
      <c r="R241" s="245">
        <v>0</v>
      </c>
      <c r="S241" s="247">
        <v>1</v>
      </c>
      <c r="T241" s="50"/>
      <c r="U241" s="252" t="s">
        <v>1186</v>
      </c>
      <c r="V241" s="229"/>
      <c r="W241" s="274"/>
      <c r="X241" s="12"/>
    </row>
    <row r="242" spans="1:24" x14ac:dyDescent="0.2">
      <c r="A242" s="129" t="str">
        <f>IF(INTRO!$E$34&lt;&gt;0,INTRO!$E$34,"")</f>
        <v>Ethiopia</v>
      </c>
      <c r="B242" s="222" t="s">
        <v>462</v>
      </c>
      <c r="C242" s="223" t="s">
        <v>463</v>
      </c>
      <c r="D242" s="118">
        <v>134372</v>
      </c>
      <c r="E242" s="277">
        <v>16378</v>
      </c>
      <c r="F242" s="277">
        <v>31789</v>
      </c>
      <c r="G242" s="278">
        <v>86205</v>
      </c>
      <c r="H242" s="121">
        <v>0</v>
      </c>
      <c r="I242" s="244">
        <v>4</v>
      </c>
      <c r="J242" s="244">
        <v>1</v>
      </c>
      <c r="K242" s="246">
        <v>2</v>
      </c>
      <c r="L242" s="270">
        <f>IF(INTRO!$E$38="Endemic", IF($H242&gt;0, IF($H242=4,"Unknown", IF($H242=99,"Stopped", $D242)), 0),"Not required")</f>
        <v>0</v>
      </c>
      <c r="M242" s="271" t="str">
        <f>IF(INTRO!$E$40="Endemic", IF($I242&gt;0, IF($I242=4,"Unknown",IF($I242=99,"Stopped", $D242)), 0),"Not required")</f>
        <v>Unknown</v>
      </c>
      <c r="N242" s="272">
        <f>IF(INTRO!$E$42="Endemic", IF(AND($J242&gt;1,$J242&lt;5), IF($J242=4, "Unknown", E242+F242), 0),"Not required")</f>
        <v>0</v>
      </c>
      <c r="O242" s="273">
        <f>IF(INTRO!$E$44="Endemic", IF(AND($K242&gt;0,$K242&lt;5), IF($K242=4,"Unknown", IF($K242=1, $F242*0.33, IF($K242=2, $F242*0.5+$G242*0.2, SUM(F242:G242)))), 0),"Not required")</f>
        <v>33135.5</v>
      </c>
      <c r="P242" s="224">
        <v>0</v>
      </c>
      <c r="Q242" s="245">
        <v>0</v>
      </c>
      <c r="R242" s="245">
        <v>0</v>
      </c>
      <c r="S242" s="247">
        <v>1</v>
      </c>
      <c r="T242" s="50"/>
      <c r="U242" s="252" t="s">
        <v>1186</v>
      </c>
      <c r="V242" s="229"/>
      <c r="W242" s="274"/>
      <c r="X242" s="12"/>
    </row>
    <row r="243" spans="1:24" x14ac:dyDescent="0.2">
      <c r="A243" s="129" t="str">
        <f>IF(INTRO!$E$34&lt;&gt;0,INTRO!$E$34,"")</f>
        <v>Ethiopia</v>
      </c>
      <c r="B243" s="222" t="s">
        <v>464</v>
      </c>
      <c r="C243" s="223" t="s">
        <v>465</v>
      </c>
      <c r="D243" s="118">
        <v>30774</v>
      </c>
      <c r="E243" s="277">
        <v>3751</v>
      </c>
      <c r="F243" s="277">
        <v>7280</v>
      </c>
      <c r="G243" s="278">
        <v>19743</v>
      </c>
      <c r="H243" s="121">
        <v>0</v>
      </c>
      <c r="I243" s="244">
        <v>4</v>
      </c>
      <c r="J243" s="244">
        <v>1</v>
      </c>
      <c r="K243" s="246">
        <v>2</v>
      </c>
      <c r="L243" s="270">
        <f>IF(INTRO!$E$38="Endemic", IF($H243&gt;0, IF($H243=4,"Unknown", IF($H243=99,"Stopped", $D243)), 0),"Not required")</f>
        <v>0</v>
      </c>
      <c r="M243" s="271" t="str">
        <f>IF(INTRO!$E$40="Endemic", IF($I243&gt;0, IF($I243=4,"Unknown",IF($I243=99,"Stopped", $D243)), 0),"Not required")</f>
        <v>Unknown</v>
      </c>
      <c r="N243" s="272">
        <f>IF(INTRO!$E$42="Endemic", IF(AND($J243&gt;1,$J243&lt;5), IF($J243=4, "Unknown", E243+F243), 0),"Not required")</f>
        <v>0</v>
      </c>
      <c r="O243" s="273">
        <f>IF(INTRO!$E$44="Endemic", IF(AND($K243&gt;0,$K243&lt;5), IF($K243=4,"Unknown", IF($K243=1, $F243*0.33, IF($K243=2, $F243*0.5+$G243*0.2, SUM(F243:G243)))), 0),"Not required")</f>
        <v>7588.6</v>
      </c>
      <c r="P243" s="224">
        <v>0</v>
      </c>
      <c r="Q243" s="245">
        <v>0</v>
      </c>
      <c r="R243" s="245">
        <v>0</v>
      </c>
      <c r="S243" s="247">
        <v>1</v>
      </c>
      <c r="T243" s="50"/>
      <c r="U243" s="252" t="s">
        <v>1186</v>
      </c>
      <c r="V243" s="229"/>
      <c r="W243" s="274"/>
      <c r="X243" s="12"/>
    </row>
    <row r="244" spans="1:24" x14ac:dyDescent="0.2">
      <c r="A244" s="129" t="str">
        <f>IF(INTRO!$E$34&lt;&gt;0,INTRO!$E$34,"")</f>
        <v>Ethiopia</v>
      </c>
      <c r="B244" s="222" t="s">
        <v>466</v>
      </c>
      <c r="C244" s="223" t="s">
        <v>467</v>
      </c>
      <c r="D244" s="118">
        <v>66888</v>
      </c>
      <c r="E244" s="277">
        <v>8153</v>
      </c>
      <c r="F244" s="277">
        <v>15824</v>
      </c>
      <c r="G244" s="278">
        <v>42912</v>
      </c>
      <c r="H244" s="121">
        <v>0</v>
      </c>
      <c r="I244" s="244">
        <v>4</v>
      </c>
      <c r="J244" s="244">
        <v>1</v>
      </c>
      <c r="K244" s="246">
        <v>2</v>
      </c>
      <c r="L244" s="270">
        <f>IF(INTRO!$E$38="Endemic", IF($H244&gt;0, IF($H244=4,"Unknown", IF($H244=99,"Stopped", $D244)), 0),"Not required")</f>
        <v>0</v>
      </c>
      <c r="M244" s="271" t="str">
        <f>IF(INTRO!$E$40="Endemic", IF($I244&gt;0, IF($I244=4,"Unknown",IF($I244=99,"Stopped", $D244)), 0),"Not required")</f>
        <v>Unknown</v>
      </c>
      <c r="N244" s="272">
        <f>IF(INTRO!$E$42="Endemic", IF(AND($J244&gt;1,$J244&lt;5), IF($J244=4, "Unknown", E244+F244), 0),"Not required")</f>
        <v>0</v>
      </c>
      <c r="O244" s="273">
        <f>IF(INTRO!$E$44="Endemic", IF(AND($K244&gt;0,$K244&lt;5), IF($K244=4,"Unknown", IF($K244=1, $F244*0.33, IF($K244=2, $F244*0.5+$G244*0.2, SUM(F244:G244)))), 0),"Not required")</f>
        <v>16494.400000000001</v>
      </c>
      <c r="P244" s="224">
        <v>0</v>
      </c>
      <c r="Q244" s="245">
        <v>0</v>
      </c>
      <c r="R244" s="245">
        <v>0</v>
      </c>
      <c r="S244" s="247">
        <v>1</v>
      </c>
      <c r="T244" s="50"/>
      <c r="U244" s="252" t="s">
        <v>1186</v>
      </c>
      <c r="V244" s="229"/>
      <c r="W244" s="274"/>
      <c r="X244" s="12"/>
    </row>
    <row r="245" spans="1:24" x14ac:dyDescent="0.2">
      <c r="A245" s="129" t="str">
        <f>IF(INTRO!$E$34&lt;&gt;0,INTRO!$E$34,"")</f>
        <v>Ethiopia</v>
      </c>
      <c r="B245" s="222" t="s">
        <v>468</v>
      </c>
      <c r="C245" s="223" t="s">
        <v>469</v>
      </c>
      <c r="D245" s="118">
        <v>27637</v>
      </c>
      <c r="E245" s="277">
        <v>3369</v>
      </c>
      <c r="F245" s="277">
        <v>6538</v>
      </c>
      <c r="G245" s="278">
        <v>17730</v>
      </c>
      <c r="H245" s="121">
        <v>0</v>
      </c>
      <c r="I245" s="244">
        <v>4</v>
      </c>
      <c r="J245" s="244">
        <v>1</v>
      </c>
      <c r="K245" s="246">
        <v>2</v>
      </c>
      <c r="L245" s="270">
        <f>IF(INTRO!$E$38="Endemic", IF($H245&gt;0, IF($H245=4,"Unknown", IF($H245=99,"Stopped", $D245)), 0),"Not required")</f>
        <v>0</v>
      </c>
      <c r="M245" s="271" t="str">
        <f>IF(INTRO!$E$40="Endemic", IF($I245&gt;0, IF($I245=4,"Unknown",IF($I245=99,"Stopped", $D245)), 0),"Not required")</f>
        <v>Unknown</v>
      </c>
      <c r="N245" s="272">
        <f>IF(INTRO!$E$42="Endemic", IF(AND($J245&gt;1,$J245&lt;5), IF($J245=4, "Unknown", E245+F245), 0),"Not required")</f>
        <v>0</v>
      </c>
      <c r="O245" s="273">
        <f>IF(INTRO!$E$44="Endemic", IF(AND($K245&gt;0,$K245&lt;5), IF($K245=4,"Unknown", IF($K245=1, $F245*0.33, IF($K245=2, $F245*0.5+$G245*0.2, SUM(F245:G245)))), 0),"Not required")</f>
        <v>6815</v>
      </c>
      <c r="P245" s="224">
        <v>0</v>
      </c>
      <c r="Q245" s="245">
        <v>0</v>
      </c>
      <c r="R245" s="245">
        <v>0</v>
      </c>
      <c r="S245" s="247">
        <v>1</v>
      </c>
      <c r="T245" s="50"/>
      <c r="U245" s="252" t="s">
        <v>1186</v>
      </c>
      <c r="V245" s="229"/>
      <c r="W245" s="274"/>
      <c r="X245" s="12"/>
    </row>
    <row r="246" spans="1:24" x14ac:dyDescent="0.2">
      <c r="A246" s="129" t="str">
        <f>IF(INTRO!$E$34&lt;&gt;0,INTRO!$E$34,"")</f>
        <v>Ethiopia</v>
      </c>
      <c r="B246" s="222" t="s">
        <v>470</v>
      </c>
      <c r="C246" s="223" t="s">
        <v>471</v>
      </c>
      <c r="D246" s="118">
        <v>23538</v>
      </c>
      <c r="E246" s="277">
        <v>3223</v>
      </c>
      <c r="F246" s="277">
        <v>6667</v>
      </c>
      <c r="G246" s="278">
        <v>13648</v>
      </c>
      <c r="H246" s="121">
        <v>1</v>
      </c>
      <c r="I246" s="244">
        <v>1</v>
      </c>
      <c r="J246" s="244">
        <v>2</v>
      </c>
      <c r="K246" s="246">
        <v>2</v>
      </c>
      <c r="L246" s="270">
        <f>IF(INTRO!$E$38="Endemic", IF($H246&gt;0, IF($H246=4,"Unknown", IF($H246=99,"Stopped", $D246)), 0),"Not required")</f>
        <v>23538</v>
      </c>
      <c r="M246" s="271">
        <f>IF(INTRO!$E$40="Endemic", IF($I246&gt;0, IF($I246=4,"Unknown",IF($I246=99,"Stopped", $D246)), 0),"Not required")</f>
        <v>23538</v>
      </c>
      <c r="N246" s="272">
        <f>IF(INTRO!$E$42="Endemic", IF(AND($J246&gt;1,$J246&lt;5), IF($J246=4, "Unknown", E246+F246), 0),"Not required")</f>
        <v>9890</v>
      </c>
      <c r="O246" s="273">
        <f>IF(INTRO!$E$44="Endemic", IF(AND($K246&gt;0,$K246&lt;5), IF($K246=4,"Unknown", IF($K246=1, $F246*0.33, IF($K246=2, $F246*0.5+$G246*0.2, SUM(F246:G246)))), 0),"Not required")</f>
        <v>6063.1</v>
      </c>
      <c r="P246" s="224">
        <v>1</v>
      </c>
      <c r="Q246" s="245">
        <v>1</v>
      </c>
      <c r="R246" s="245">
        <v>1</v>
      </c>
      <c r="S246" s="247">
        <v>1</v>
      </c>
      <c r="T246" s="50" t="s">
        <v>1184</v>
      </c>
      <c r="U246" s="299" t="s">
        <v>1191</v>
      </c>
      <c r="V246" s="229"/>
      <c r="W246" s="274"/>
      <c r="X246" s="12"/>
    </row>
    <row r="247" spans="1:24" x14ac:dyDescent="0.2">
      <c r="A247" s="129" t="str">
        <f>IF(INTRO!$E$34&lt;&gt;0,INTRO!$E$34,"")</f>
        <v>Ethiopia</v>
      </c>
      <c r="B247" s="222" t="s">
        <v>470</v>
      </c>
      <c r="C247" s="223" t="s">
        <v>472</v>
      </c>
      <c r="D247" s="118">
        <v>11359</v>
      </c>
      <c r="E247" s="277">
        <v>1555</v>
      </c>
      <c r="F247" s="277">
        <v>3218</v>
      </c>
      <c r="G247" s="278">
        <v>6586</v>
      </c>
      <c r="H247" s="121">
        <v>1</v>
      </c>
      <c r="I247" s="244">
        <v>1</v>
      </c>
      <c r="J247" s="244">
        <v>3</v>
      </c>
      <c r="K247" s="246">
        <v>0</v>
      </c>
      <c r="L247" s="270">
        <f>IF(INTRO!$E$38="Endemic", IF($H247&gt;0, IF($H247=4,"Unknown", IF($H247=99,"Stopped", $D247)), 0),"Not required")</f>
        <v>11359</v>
      </c>
      <c r="M247" s="271">
        <f>IF(INTRO!$E$40="Endemic", IF($I247&gt;0, IF($I247=4,"Unknown",IF($I247=99,"Stopped", $D247)), 0),"Not required")</f>
        <v>11359</v>
      </c>
      <c r="N247" s="272">
        <f>IF(INTRO!$E$42="Endemic", IF(AND($J247&gt;1,$J247&lt;5), IF($J247=4, "Unknown", E247+F247), 0),"Not required")</f>
        <v>4773</v>
      </c>
      <c r="O247" s="273">
        <f>IF(INTRO!$E$44="Endemic", IF(AND($K247&gt;0,$K247&lt;5), IF($K247=4,"Unknown", IF($K247=1, $F247*0.33, IF($K247=2, $F247*0.5+$G247*0.2, SUM(F247:G247)))), 0),"Not required")</f>
        <v>0</v>
      </c>
      <c r="P247" s="224">
        <v>1</v>
      </c>
      <c r="Q247" s="245">
        <v>1</v>
      </c>
      <c r="R247" s="245">
        <v>2</v>
      </c>
      <c r="S247" s="247">
        <v>0</v>
      </c>
      <c r="T247" s="50" t="s">
        <v>1184</v>
      </c>
      <c r="U247" s="252"/>
      <c r="V247" s="229"/>
      <c r="W247" s="274"/>
      <c r="X247" s="12"/>
    </row>
    <row r="248" spans="1:24" x14ac:dyDescent="0.2">
      <c r="A248" s="129" t="str">
        <f>IF(INTRO!$E$34&lt;&gt;0,INTRO!$E$34,"")</f>
        <v>Ethiopia</v>
      </c>
      <c r="B248" s="222" t="s">
        <v>470</v>
      </c>
      <c r="C248" s="223" t="s">
        <v>473</v>
      </c>
      <c r="D248" s="118">
        <v>55394</v>
      </c>
      <c r="E248" s="277">
        <v>7584</v>
      </c>
      <c r="F248" s="277">
        <v>15691</v>
      </c>
      <c r="G248" s="278">
        <v>32119</v>
      </c>
      <c r="H248" s="121">
        <v>1</v>
      </c>
      <c r="I248" s="244">
        <v>1</v>
      </c>
      <c r="J248" s="244">
        <v>3</v>
      </c>
      <c r="K248" s="246">
        <v>1</v>
      </c>
      <c r="L248" s="270">
        <f>IF(INTRO!$E$38="Endemic", IF($H248&gt;0, IF($H248=4,"Unknown", IF($H248=99,"Stopped", $D248)), 0),"Not required")</f>
        <v>55394</v>
      </c>
      <c r="M248" s="271">
        <f>IF(INTRO!$E$40="Endemic", IF($I248&gt;0, IF($I248=4,"Unknown",IF($I248=99,"Stopped", $D248)), 0),"Not required")</f>
        <v>55394</v>
      </c>
      <c r="N248" s="272">
        <f>IF(INTRO!$E$42="Endemic", IF(AND($J248&gt;1,$J248&lt;5), IF($J248=4, "Unknown", E248+F248), 0),"Not required")</f>
        <v>23275</v>
      </c>
      <c r="O248" s="273">
        <f>IF(INTRO!$E$44="Endemic", IF(AND($K248&gt;0,$K248&lt;5), IF($K248=4,"Unknown", IF($K248=1, $F248*0.33, IF($K248=2, $F248*0.5+$G248*0.2, SUM(F248:G248)))), 0),"Not required")</f>
        <v>5178.0300000000007</v>
      </c>
      <c r="P248" s="224">
        <v>1</v>
      </c>
      <c r="Q248" s="245">
        <v>1</v>
      </c>
      <c r="R248" s="245">
        <v>2</v>
      </c>
      <c r="S248" s="247">
        <v>0</v>
      </c>
      <c r="T248" s="50" t="s">
        <v>1184</v>
      </c>
      <c r="U248" s="252"/>
      <c r="V248" s="229"/>
      <c r="W248" s="274"/>
      <c r="X248" s="12"/>
    </row>
    <row r="249" spans="1:24" x14ac:dyDescent="0.2">
      <c r="A249" s="129" t="str">
        <f>IF(INTRO!$E$34&lt;&gt;0,INTRO!$E$34,"")</f>
        <v>Ethiopia</v>
      </c>
      <c r="B249" s="222" t="s">
        <v>470</v>
      </c>
      <c r="C249" s="223" t="s">
        <v>474</v>
      </c>
      <c r="D249" s="118">
        <v>23898</v>
      </c>
      <c r="E249" s="277">
        <v>3272</v>
      </c>
      <c r="F249" s="277">
        <v>6770</v>
      </c>
      <c r="G249" s="278">
        <v>13857</v>
      </c>
      <c r="H249" s="121">
        <v>1</v>
      </c>
      <c r="I249" s="244">
        <v>1</v>
      </c>
      <c r="J249" s="244">
        <v>2</v>
      </c>
      <c r="K249" s="246">
        <v>2</v>
      </c>
      <c r="L249" s="270">
        <f>IF(INTRO!$E$38="Endemic", IF($H249&gt;0, IF($H249=4,"Unknown", IF($H249=99,"Stopped", $D249)), 0),"Not required")</f>
        <v>23898</v>
      </c>
      <c r="M249" s="271">
        <f>IF(INTRO!$E$40="Endemic", IF($I249&gt;0, IF($I249=4,"Unknown",IF($I249=99,"Stopped", $D249)), 0),"Not required")</f>
        <v>23898</v>
      </c>
      <c r="N249" s="272">
        <f>IF(INTRO!$E$42="Endemic", IF(AND($J249&gt;1,$J249&lt;5), IF($J249=4, "Unknown", E249+F249), 0),"Not required")</f>
        <v>10042</v>
      </c>
      <c r="O249" s="273">
        <f>IF(INTRO!$E$44="Endemic", IF(AND($K249&gt;0,$K249&lt;5), IF($K249=4,"Unknown", IF($K249=1, $F249*0.33, IF($K249=2, $F249*0.5+$G249*0.2, SUM(F249:G249)))), 0),"Not required")</f>
        <v>6156.4</v>
      </c>
      <c r="P249" s="224">
        <v>1</v>
      </c>
      <c r="Q249" s="245">
        <v>1</v>
      </c>
      <c r="R249" s="245">
        <v>1</v>
      </c>
      <c r="S249" s="247">
        <v>1</v>
      </c>
      <c r="T249" s="50" t="s">
        <v>1184</v>
      </c>
      <c r="U249" s="299" t="s">
        <v>1191</v>
      </c>
      <c r="V249" s="229"/>
      <c r="W249" s="274"/>
      <c r="X249" s="12"/>
    </row>
    <row r="250" spans="1:24" x14ac:dyDescent="0.2">
      <c r="A250" s="129" t="str">
        <f>IF(INTRO!$E$34&lt;&gt;0,INTRO!$E$34,"")</f>
        <v>Ethiopia</v>
      </c>
      <c r="B250" s="222" t="s">
        <v>470</v>
      </c>
      <c r="C250" s="223" t="s">
        <v>475</v>
      </c>
      <c r="D250" s="118">
        <v>12590</v>
      </c>
      <c r="E250" s="277">
        <v>1724</v>
      </c>
      <c r="F250" s="277">
        <v>3566</v>
      </c>
      <c r="G250" s="278">
        <v>7300</v>
      </c>
      <c r="H250" s="121">
        <v>0</v>
      </c>
      <c r="I250" s="244">
        <v>4</v>
      </c>
      <c r="J250" s="244">
        <v>3</v>
      </c>
      <c r="K250" s="246">
        <v>2</v>
      </c>
      <c r="L250" s="270">
        <f>IF(INTRO!$E$38="Endemic", IF($H250&gt;0, IF($H250=4,"Unknown", IF($H250=99,"Stopped", $D250)), 0),"Not required")</f>
        <v>0</v>
      </c>
      <c r="M250" s="271" t="str">
        <f>IF(INTRO!$E$40="Endemic", IF($I250&gt;0, IF($I250=4,"Unknown",IF($I250=99,"Stopped", $D250)), 0),"Not required")</f>
        <v>Unknown</v>
      </c>
      <c r="N250" s="272">
        <f>IF(INTRO!$E$42="Endemic", IF(AND($J250&gt;1,$J250&lt;5), IF($J250=4, "Unknown", E250+F250), 0),"Not required")</f>
        <v>5290</v>
      </c>
      <c r="O250" s="273">
        <f>IF(INTRO!$E$44="Endemic", IF(AND($K250&gt;0,$K250&lt;5), IF($K250=4,"Unknown", IF($K250=1, $F250*0.33, IF($K250=2, $F250*0.5+$G250*0.2, SUM(F250:G250)))), 0),"Not required")</f>
        <v>3243</v>
      </c>
      <c r="P250" s="224">
        <v>0</v>
      </c>
      <c r="Q250" s="245">
        <v>0</v>
      </c>
      <c r="R250" s="245">
        <v>2</v>
      </c>
      <c r="S250" s="247">
        <v>1</v>
      </c>
      <c r="T250" s="50" t="s">
        <v>1188</v>
      </c>
      <c r="U250" s="299" t="s">
        <v>1191</v>
      </c>
      <c r="V250" s="229"/>
      <c r="W250" s="274"/>
      <c r="X250" s="12"/>
    </row>
    <row r="251" spans="1:24" x14ac:dyDescent="0.2">
      <c r="A251" s="129" t="str">
        <f>IF(INTRO!$E$34&lt;&gt;0,INTRO!$E$34,"")</f>
        <v>Ethiopia</v>
      </c>
      <c r="B251" s="222" t="s">
        <v>476</v>
      </c>
      <c r="C251" s="223" t="s">
        <v>477</v>
      </c>
      <c r="D251" s="118">
        <v>15038</v>
      </c>
      <c r="E251" s="277">
        <v>2059</v>
      </c>
      <c r="F251" s="277">
        <v>4260</v>
      </c>
      <c r="G251" s="278">
        <v>8719</v>
      </c>
      <c r="H251" s="121">
        <v>0</v>
      </c>
      <c r="I251" s="244">
        <v>1</v>
      </c>
      <c r="J251" s="244">
        <v>3</v>
      </c>
      <c r="K251" s="246">
        <v>1</v>
      </c>
      <c r="L251" s="270">
        <f>IF(INTRO!$E$38="Endemic", IF($H251&gt;0, IF($H251=4,"Unknown", IF($H251=99,"Stopped", $D251)), 0),"Not required")</f>
        <v>0</v>
      </c>
      <c r="M251" s="271">
        <f>IF(INTRO!$E$40="Endemic", IF($I251&gt;0, IF($I251=4,"Unknown",IF($I251=99,"Stopped", $D251)), 0),"Not required")</f>
        <v>15038</v>
      </c>
      <c r="N251" s="272">
        <f>IF(INTRO!$E$42="Endemic", IF(AND($J251&gt;1,$J251&lt;5), IF($J251=4, "Unknown", E251+F251), 0),"Not required")</f>
        <v>6319</v>
      </c>
      <c r="O251" s="273">
        <f>IF(INTRO!$E$44="Endemic", IF(AND($K251&gt;0,$K251&lt;5), IF($K251=4,"Unknown", IF($K251=1, $F251*0.33, IF($K251=2, $F251*0.5+$G251*0.2, SUM(F251:G251)))), 0),"Not required")</f>
        <v>1405.8</v>
      </c>
      <c r="P251" s="224">
        <v>0</v>
      </c>
      <c r="Q251" s="245">
        <v>1</v>
      </c>
      <c r="R251" s="245">
        <v>2</v>
      </c>
      <c r="S251" s="247">
        <v>0</v>
      </c>
      <c r="T251" s="50" t="s">
        <v>1183</v>
      </c>
      <c r="U251" s="252" t="s">
        <v>1188</v>
      </c>
      <c r="V251" s="229"/>
      <c r="W251" s="274"/>
      <c r="X251" s="12"/>
    </row>
    <row r="252" spans="1:24" x14ac:dyDescent="0.2">
      <c r="A252" s="129" t="str">
        <f>IF(INTRO!$E$34&lt;&gt;0,INTRO!$E$34,"")</f>
        <v>Ethiopia</v>
      </c>
      <c r="B252" s="222" t="s">
        <v>478</v>
      </c>
      <c r="C252" s="223" t="s">
        <v>479</v>
      </c>
      <c r="D252" s="118">
        <v>50156</v>
      </c>
      <c r="E252" s="277">
        <v>6867</v>
      </c>
      <c r="F252" s="277">
        <v>14208</v>
      </c>
      <c r="G252" s="278">
        <v>29082</v>
      </c>
      <c r="H252" s="121">
        <v>1</v>
      </c>
      <c r="I252" s="244">
        <v>1</v>
      </c>
      <c r="J252" s="244">
        <v>3</v>
      </c>
      <c r="K252" s="246">
        <v>1</v>
      </c>
      <c r="L252" s="270">
        <f>IF(INTRO!$E$38="Endemic", IF($H252&gt;0, IF($H252=4,"Unknown", IF($H252=99,"Stopped", $D252)), 0),"Not required")</f>
        <v>50156</v>
      </c>
      <c r="M252" s="271">
        <f>IF(INTRO!$E$40="Endemic", IF($I252&gt;0, IF($I252=4,"Unknown",IF($I252=99,"Stopped", $D252)), 0),"Not required")</f>
        <v>50156</v>
      </c>
      <c r="N252" s="272">
        <f>IF(INTRO!$E$42="Endemic", IF(AND($J252&gt;1,$J252&lt;5), IF($J252=4, "Unknown", E252+F252), 0),"Not required")</f>
        <v>21075</v>
      </c>
      <c r="O252" s="273">
        <f>IF(INTRO!$E$44="Endemic", IF(AND($K252&gt;0,$K252&lt;5), IF($K252=4,"Unknown", IF($K252=1, $F252*0.33, IF($K252=2, $F252*0.5+$G252*0.2, SUM(F252:G252)))), 0),"Not required")</f>
        <v>4688.6400000000003</v>
      </c>
      <c r="P252" s="224">
        <v>1</v>
      </c>
      <c r="Q252" s="245">
        <v>1</v>
      </c>
      <c r="R252" s="245">
        <v>2</v>
      </c>
      <c r="S252" s="247">
        <v>0</v>
      </c>
      <c r="T252" s="50" t="s">
        <v>1184</v>
      </c>
      <c r="U252" s="252"/>
      <c r="V252" s="229"/>
      <c r="W252" s="274"/>
      <c r="X252" s="12"/>
    </row>
    <row r="253" spans="1:24" x14ac:dyDescent="0.2">
      <c r="A253" s="129" t="str">
        <f>IF(INTRO!$E$34&lt;&gt;0,INTRO!$E$34,"")</f>
        <v>Ethiopia</v>
      </c>
      <c r="B253" s="222" t="s">
        <v>480</v>
      </c>
      <c r="C253" s="223" t="s">
        <v>481</v>
      </c>
      <c r="D253" s="118">
        <v>55066</v>
      </c>
      <c r="E253" s="277">
        <v>7539</v>
      </c>
      <c r="F253" s="277">
        <v>15598</v>
      </c>
      <c r="G253" s="278">
        <v>31929</v>
      </c>
      <c r="H253" s="121">
        <v>1</v>
      </c>
      <c r="I253" s="244">
        <v>1</v>
      </c>
      <c r="J253" s="244">
        <v>3</v>
      </c>
      <c r="K253" s="246">
        <v>1</v>
      </c>
      <c r="L253" s="270">
        <f>IF(INTRO!$E$38="Endemic", IF($H253&gt;0, IF($H253=4,"Unknown", IF($H253=99,"Stopped", $D253)), 0),"Not required")</f>
        <v>55066</v>
      </c>
      <c r="M253" s="271">
        <f>IF(INTRO!$E$40="Endemic", IF($I253&gt;0, IF($I253=4,"Unknown",IF($I253=99,"Stopped", $D253)), 0),"Not required")</f>
        <v>55066</v>
      </c>
      <c r="N253" s="272">
        <f>IF(INTRO!$E$42="Endemic", IF(AND($J253&gt;1,$J253&lt;5), IF($J253=4, "Unknown", E253+F253), 0),"Not required")</f>
        <v>23137</v>
      </c>
      <c r="O253" s="273">
        <f>IF(INTRO!$E$44="Endemic", IF(AND($K253&gt;0,$K253&lt;5), IF($K253=4,"Unknown", IF($K253=1, $F253*0.33, IF($K253=2, $F253*0.5+$G253*0.2, SUM(F253:G253)))), 0),"Not required")</f>
        <v>5147.34</v>
      </c>
      <c r="P253" s="224">
        <v>1</v>
      </c>
      <c r="Q253" s="245">
        <v>1</v>
      </c>
      <c r="R253" s="245">
        <v>2</v>
      </c>
      <c r="S253" s="247">
        <v>0</v>
      </c>
      <c r="T253" s="50" t="s">
        <v>1184</v>
      </c>
      <c r="U253" s="252"/>
      <c r="V253" s="229"/>
      <c r="W253" s="274"/>
      <c r="X253" s="12"/>
    </row>
    <row r="254" spans="1:24" x14ac:dyDescent="0.2">
      <c r="A254" s="129" t="str">
        <f>IF(INTRO!$E$34&lt;&gt;0,INTRO!$E$34,"")</f>
        <v>Ethiopia</v>
      </c>
      <c r="B254" s="222" t="s">
        <v>480</v>
      </c>
      <c r="C254" s="223" t="s">
        <v>482</v>
      </c>
      <c r="D254" s="118">
        <v>29071</v>
      </c>
      <c r="E254" s="277">
        <v>3980</v>
      </c>
      <c r="F254" s="277">
        <v>8235</v>
      </c>
      <c r="G254" s="278">
        <v>16856</v>
      </c>
      <c r="H254" s="121">
        <v>1</v>
      </c>
      <c r="I254" s="244">
        <v>1</v>
      </c>
      <c r="J254" s="244">
        <v>3</v>
      </c>
      <c r="K254" s="246">
        <v>0</v>
      </c>
      <c r="L254" s="270">
        <f>IF(INTRO!$E$38="Endemic", IF($H254&gt;0, IF($H254=4,"Unknown", IF($H254=99,"Stopped", $D254)), 0),"Not required")</f>
        <v>29071</v>
      </c>
      <c r="M254" s="271">
        <f>IF(INTRO!$E$40="Endemic", IF($I254&gt;0, IF($I254=4,"Unknown",IF($I254=99,"Stopped", $D254)), 0),"Not required")</f>
        <v>29071</v>
      </c>
      <c r="N254" s="272">
        <f>IF(INTRO!$E$42="Endemic", IF(AND($J254&gt;1,$J254&lt;5), IF($J254=4, "Unknown", E254+F254), 0),"Not required")</f>
        <v>12215</v>
      </c>
      <c r="O254" s="273">
        <f>IF(INTRO!$E$44="Endemic", IF(AND($K254&gt;0,$K254&lt;5), IF($K254=4,"Unknown", IF($K254=1, $F254*0.33, IF($K254=2, $F254*0.5+$G254*0.2, SUM(F254:G254)))), 0),"Not required")</f>
        <v>0</v>
      </c>
      <c r="P254" s="224">
        <v>1</v>
      </c>
      <c r="Q254" s="245">
        <v>1</v>
      </c>
      <c r="R254" s="245">
        <v>2</v>
      </c>
      <c r="S254" s="247">
        <v>0</v>
      </c>
      <c r="T254" s="50" t="s">
        <v>1184</v>
      </c>
      <c r="U254" s="252"/>
      <c r="V254" s="229"/>
      <c r="W254" s="274"/>
      <c r="X254" s="12"/>
    </row>
    <row r="255" spans="1:24" x14ac:dyDescent="0.2">
      <c r="A255" s="129" t="str">
        <f>IF(INTRO!$E$34&lt;&gt;0,INTRO!$E$34,"")</f>
        <v>Ethiopia</v>
      </c>
      <c r="B255" s="222" t="s">
        <v>483</v>
      </c>
      <c r="C255" s="223" t="s">
        <v>484</v>
      </c>
      <c r="D255" s="118">
        <v>35048</v>
      </c>
      <c r="E255" s="277">
        <v>4798</v>
      </c>
      <c r="F255" s="277">
        <v>9928</v>
      </c>
      <c r="G255" s="278">
        <v>20322</v>
      </c>
      <c r="H255" s="121">
        <v>0</v>
      </c>
      <c r="I255" s="244">
        <v>4</v>
      </c>
      <c r="J255" s="244">
        <v>2</v>
      </c>
      <c r="K255" s="246">
        <v>2</v>
      </c>
      <c r="L255" s="270">
        <f>IF(INTRO!$E$38="Endemic", IF($H255&gt;0, IF($H255=4,"Unknown", IF($H255=99,"Stopped", $D255)), 0),"Not required")</f>
        <v>0</v>
      </c>
      <c r="M255" s="271" t="str">
        <f>IF(INTRO!$E$40="Endemic", IF($I255&gt;0, IF($I255=4,"Unknown",IF($I255=99,"Stopped", $D255)), 0),"Not required")</f>
        <v>Unknown</v>
      </c>
      <c r="N255" s="272">
        <f>IF(INTRO!$E$42="Endemic", IF(AND($J255&gt;1,$J255&lt;5), IF($J255=4, "Unknown", E255+F255), 0),"Not required")</f>
        <v>14726</v>
      </c>
      <c r="O255" s="273">
        <f>IF(INTRO!$E$44="Endemic", IF(AND($K255&gt;0,$K255&lt;5), IF($K255=4,"Unknown", IF($K255=1, $F255*0.33, IF($K255=2, $F255*0.5+$G255*0.2, SUM(F255:G255)))), 0),"Not required")</f>
        <v>9028.4</v>
      </c>
      <c r="P255" s="224">
        <v>0</v>
      </c>
      <c r="Q255" s="245">
        <v>0</v>
      </c>
      <c r="R255" s="245">
        <v>1</v>
      </c>
      <c r="S255" s="247">
        <v>1</v>
      </c>
      <c r="T255" s="50"/>
      <c r="U255" s="299" t="s">
        <v>1191</v>
      </c>
      <c r="V255" s="229"/>
      <c r="W255" s="274"/>
      <c r="X255" s="12"/>
    </row>
    <row r="256" spans="1:24" x14ac:dyDescent="0.2">
      <c r="A256" s="129" t="str">
        <f>IF(INTRO!$E$34&lt;&gt;0,INTRO!$E$34,"")</f>
        <v>Ethiopia</v>
      </c>
      <c r="B256" s="222" t="s">
        <v>483</v>
      </c>
      <c r="C256" s="223" t="s">
        <v>485</v>
      </c>
      <c r="D256" s="118">
        <v>26597</v>
      </c>
      <c r="E256" s="277">
        <v>3641</v>
      </c>
      <c r="F256" s="277">
        <v>7534</v>
      </c>
      <c r="G256" s="278">
        <v>15422</v>
      </c>
      <c r="H256" s="121">
        <v>0</v>
      </c>
      <c r="I256" s="244">
        <v>4</v>
      </c>
      <c r="J256" s="244">
        <v>3</v>
      </c>
      <c r="K256" s="246">
        <v>2</v>
      </c>
      <c r="L256" s="270">
        <f>IF(INTRO!$E$38="Endemic", IF($H256&gt;0, IF($H256=4,"Unknown", IF($H256=99,"Stopped", $D256)), 0),"Not required")</f>
        <v>0</v>
      </c>
      <c r="M256" s="271" t="str">
        <f>IF(INTRO!$E$40="Endemic", IF($I256&gt;0, IF($I256=4,"Unknown",IF($I256=99,"Stopped", $D256)), 0),"Not required")</f>
        <v>Unknown</v>
      </c>
      <c r="N256" s="272">
        <f>IF(INTRO!$E$42="Endemic", IF(AND($J256&gt;1,$J256&lt;5), IF($J256=4, "Unknown", E256+F256), 0),"Not required")</f>
        <v>11175</v>
      </c>
      <c r="O256" s="273">
        <f>IF(INTRO!$E$44="Endemic", IF(AND($K256&gt;0,$K256&lt;5), IF($K256=4,"Unknown", IF($K256=1, $F256*0.33, IF($K256=2, $F256*0.5+$G256*0.2, SUM(F256:G256)))), 0),"Not required")</f>
        <v>6851.4</v>
      </c>
      <c r="P256" s="224">
        <v>0</v>
      </c>
      <c r="Q256" s="245">
        <v>0</v>
      </c>
      <c r="R256" s="245">
        <v>2</v>
      </c>
      <c r="S256" s="247">
        <v>1</v>
      </c>
      <c r="T256" s="50" t="s">
        <v>1188</v>
      </c>
      <c r="U256" s="299" t="s">
        <v>1191</v>
      </c>
      <c r="V256" s="229"/>
      <c r="W256" s="274"/>
      <c r="X256" s="12"/>
    </row>
    <row r="257" spans="1:24" x14ac:dyDescent="0.2">
      <c r="A257" s="129" t="str">
        <f>IF(INTRO!$E$34&lt;&gt;0,INTRO!$E$34,"")</f>
        <v>Ethiopia</v>
      </c>
      <c r="B257" s="222" t="s">
        <v>483</v>
      </c>
      <c r="C257" s="223" t="s">
        <v>486</v>
      </c>
      <c r="D257" s="118">
        <v>45801</v>
      </c>
      <c r="E257" s="277">
        <v>6270</v>
      </c>
      <c r="F257" s="277">
        <v>12974</v>
      </c>
      <c r="G257" s="278">
        <v>26556</v>
      </c>
      <c r="H257" s="121">
        <v>0</v>
      </c>
      <c r="I257" s="244">
        <v>4</v>
      </c>
      <c r="J257" s="244">
        <v>3</v>
      </c>
      <c r="K257" s="246">
        <v>2</v>
      </c>
      <c r="L257" s="270">
        <f>IF(INTRO!$E$38="Endemic", IF($H257&gt;0, IF($H257=4,"Unknown", IF($H257=99,"Stopped", $D257)), 0),"Not required")</f>
        <v>0</v>
      </c>
      <c r="M257" s="271" t="str">
        <f>IF(INTRO!$E$40="Endemic", IF($I257&gt;0, IF($I257=4,"Unknown",IF($I257=99,"Stopped", $D257)), 0),"Not required")</f>
        <v>Unknown</v>
      </c>
      <c r="N257" s="272">
        <f>IF(INTRO!$E$42="Endemic", IF(AND($J257&gt;1,$J257&lt;5), IF($J257=4, "Unknown", E257+F257), 0),"Not required")</f>
        <v>19244</v>
      </c>
      <c r="O257" s="273">
        <f>IF(INTRO!$E$44="Endemic", IF(AND($K257&gt;0,$K257&lt;5), IF($K257=4,"Unknown", IF($K257=1, $F257*0.33, IF($K257=2, $F257*0.5+$G257*0.2, SUM(F257:G257)))), 0),"Not required")</f>
        <v>11798.2</v>
      </c>
      <c r="P257" s="224">
        <v>0</v>
      </c>
      <c r="Q257" s="245">
        <v>0</v>
      </c>
      <c r="R257" s="245">
        <v>2</v>
      </c>
      <c r="S257" s="247">
        <v>1</v>
      </c>
      <c r="T257" s="50" t="s">
        <v>1188</v>
      </c>
      <c r="U257" s="299" t="s">
        <v>1191</v>
      </c>
      <c r="V257" s="229"/>
      <c r="W257" s="274"/>
      <c r="X257" s="12"/>
    </row>
    <row r="258" spans="1:24" x14ac:dyDescent="0.2">
      <c r="A258" s="129" t="str">
        <f>IF(INTRO!$E$34&lt;&gt;0,INTRO!$E$34,"")</f>
        <v>Ethiopia</v>
      </c>
      <c r="B258" s="222" t="s">
        <v>483</v>
      </c>
      <c r="C258" s="223" t="s">
        <v>487</v>
      </c>
      <c r="D258" s="118">
        <v>22656</v>
      </c>
      <c r="E258" s="277">
        <v>3102</v>
      </c>
      <c r="F258" s="277">
        <v>6418</v>
      </c>
      <c r="G258" s="278">
        <v>13137</v>
      </c>
      <c r="H258" s="121">
        <v>0</v>
      </c>
      <c r="I258" s="244">
        <v>4</v>
      </c>
      <c r="J258" s="244">
        <v>3</v>
      </c>
      <c r="K258" s="246">
        <v>2</v>
      </c>
      <c r="L258" s="270">
        <f>IF(INTRO!$E$38="Endemic", IF($H258&gt;0, IF($H258=4,"Unknown", IF($H258=99,"Stopped", $D258)), 0),"Not required")</f>
        <v>0</v>
      </c>
      <c r="M258" s="271" t="str">
        <f>IF(INTRO!$E$40="Endemic", IF($I258&gt;0, IF($I258=4,"Unknown",IF($I258=99,"Stopped", $D258)), 0),"Not required")</f>
        <v>Unknown</v>
      </c>
      <c r="N258" s="272">
        <f>IF(INTRO!$E$42="Endemic", IF(AND($J258&gt;1,$J258&lt;5), IF($J258=4, "Unknown", E258+F258), 0),"Not required")</f>
        <v>9520</v>
      </c>
      <c r="O258" s="273">
        <f>IF(INTRO!$E$44="Endemic", IF(AND($K258&gt;0,$K258&lt;5), IF($K258=4,"Unknown", IF($K258=1, $F258*0.33, IF($K258=2, $F258*0.5+$G258*0.2, SUM(F258:G258)))), 0),"Not required")</f>
        <v>5836.4</v>
      </c>
      <c r="P258" s="224">
        <v>0</v>
      </c>
      <c r="Q258" s="245">
        <v>0</v>
      </c>
      <c r="R258" s="245">
        <v>2</v>
      </c>
      <c r="S258" s="247">
        <v>1</v>
      </c>
      <c r="T258" s="50" t="s">
        <v>1188</v>
      </c>
      <c r="U258" s="299" t="s">
        <v>1191</v>
      </c>
      <c r="V258" s="229"/>
      <c r="W258" s="274"/>
      <c r="X258" s="12"/>
    </row>
    <row r="259" spans="1:24" x14ac:dyDescent="0.2">
      <c r="A259" s="129" t="str">
        <f>IF(INTRO!$E$34&lt;&gt;0,INTRO!$E$34,"")</f>
        <v>Ethiopia</v>
      </c>
      <c r="B259" s="222" t="s">
        <v>483</v>
      </c>
      <c r="C259" s="223" t="s">
        <v>488</v>
      </c>
      <c r="D259" s="118">
        <v>29788</v>
      </c>
      <c r="E259" s="277">
        <v>4078</v>
      </c>
      <c r="F259" s="277">
        <v>8438</v>
      </c>
      <c r="G259" s="278">
        <v>17272</v>
      </c>
      <c r="H259" s="121">
        <v>0</v>
      </c>
      <c r="I259" s="244">
        <v>4</v>
      </c>
      <c r="J259" s="244">
        <v>3</v>
      </c>
      <c r="K259" s="246">
        <v>2</v>
      </c>
      <c r="L259" s="270">
        <f>IF(INTRO!$E$38="Endemic", IF($H259&gt;0, IF($H259=4,"Unknown", IF($H259=99,"Stopped", $D259)), 0),"Not required")</f>
        <v>0</v>
      </c>
      <c r="M259" s="271" t="str">
        <f>IF(INTRO!$E$40="Endemic", IF($I259&gt;0, IF($I259=4,"Unknown",IF($I259=99,"Stopped", $D259)), 0),"Not required")</f>
        <v>Unknown</v>
      </c>
      <c r="N259" s="272">
        <f>IF(INTRO!$E$42="Endemic", IF(AND($J259&gt;1,$J259&lt;5), IF($J259=4, "Unknown", E259+F259), 0),"Not required")</f>
        <v>12516</v>
      </c>
      <c r="O259" s="273">
        <f>IF(INTRO!$E$44="Endemic", IF(AND($K259&gt;0,$K259&lt;5), IF($K259=4,"Unknown", IF($K259=1, $F259*0.33, IF($K259=2, $F259*0.5+$G259*0.2, SUM(F259:G259)))), 0),"Not required")</f>
        <v>7673.4</v>
      </c>
      <c r="P259" s="224">
        <v>0</v>
      </c>
      <c r="Q259" s="245">
        <v>0</v>
      </c>
      <c r="R259" s="245">
        <v>2</v>
      </c>
      <c r="S259" s="247">
        <v>1</v>
      </c>
      <c r="T259" s="50" t="s">
        <v>1188</v>
      </c>
      <c r="U259" s="299" t="s">
        <v>1191</v>
      </c>
      <c r="V259" s="229"/>
      <c r="W259" s="274"/>
      <c r="X259" s="12"/>
    </row>
    <row r="260" spans="1:24" x14ac:dyDescent="0.2">
      <c r="A260" s="129" t="str">
        <f>IF(INTRO!$E$34&lt;&gt;0,INTRO!$E$34,"")</f>
        <v>Ethiopia</v>
      </c>
      <c r="B260" s="222" t="s">
        <v>489</v>
      </c>
      <c r="C260" s="223" t="s">
        <v>490</v>
      </c>
      <c r="D260" s="118">
        <v>28125</v>
      </c>
      <c r="E260" s="277">
        <v>3640</v>
      </c>
      <c r="F260" s="277">
        <v>6999</v>
      </c>
      <c r="G260" s="278">
        <v>17487</v>
      </c>
      <c r="H260" s="121">
        <v>0</v>
      </c>
      <c r="I260" s="244">
        <v>4</v>
      </c>
      <c r="J260" s="244">
        <v>0</v>
      </c>
      <c r="K260" s="246">
        <v>0</v>
      </c>
      <c r="L260" s="270">
        <f>IF(INTRO!$E$38="Endemic", IF($H260&gt;0, IF($H260=4,"Unknown", IF($H260=99,"Stopped", $D260)), 0),"Not required")</f>
        <v>0</v>
      </c>
      <c r="M260" s="271" t="str">
        <f>IF(INTRO!$E$40="Endemic", IF($I260&gt;0, IF($I260=4,"Unknown",IF($I260=99,"Stopped", $D260)), 0),"Not required")</f>
        <v>Unknown</v>
      </c>
      <c r="N260" s="272">
        <f>IF(INTRO!$E$42="Endemic", IF(AND($J260&gt;1,$J260&lt;5), IF($J260=4, "Unknown", E260+F260), 0),"Not required")</f>
        <v>0</v>
      </c>
      <c r="O260" s="273">
        <f>IF(INTRO!$E$44="Endemic", IF(AND($K260&gt;0,$K260&lt;5), IF($K260=4,"Unknown", IF($K260=1, $F260*0.33, IF($K260=2, $F260*0.5+$G260*0.2, SUM(F260:G260)))), 0),"Not required")</f>
        <v>0</v>
      </c>
      <c r="P260" s="224">
        <v>0</v>
      </c>
      <c r="Q260" s="245">
        <v>0</v>
      </c>
      <c r="R260" s="245">
        <v>0</v>
      </c>
      <c r="S260" s="247">
        <v>0</v>
      </c>
      <c r="T260" s="50"/>
      <c r="U260" s="252"/>
      <c r="V260" s="229"/>
      <c r="W260" s="274"/>
      <c r="X260" s="12"/>
    </row>
    <row r="261" spans="1:24" x14ac:dyDescent="0.2">
      <c r="A261" s="129" t="str">
        <f>IF(INTRO!$E$34&lt;&gt;0,INTRO!$E$34,"")</f>
        <v>Ethiopia</v>
      </c>
      <c r="B261" s="222" t="s">
        <v>489</v>
      </c>
      <c r="C261" s="223" t="s">
        <v>491</v>
      </c>
      <c r="D261" s="118">
        <v>19254</v>
      </c>
      <c r="E261" s="277">
        <v>2492</v>
      </c>
      <c r="F261" s="277">
        <v>4791</v>
      </c>
      <c r="G261" s="278">
        <v>11971</v>
      </c>
      <c r="H261" s="121">
        <v>0</v>
      </c>
      <c r="I261" s="244">
        <v>4</v>
      </c>
      <c r="J261" s="244">
        <v>0</v>
      </c>
      <c r="K261" s="246">
        <v>2</v>
      </c>
      <c r="L261" s="270">
        <f>IF(INTRO!$E$38="Endemic", IF($H261&gt;0, IF($H261=4,"Unknown", IF($H261=99,"Stopped", $D261)), 0),"Not required")</f>
        <v>0</v>
      </c>
      <c r="M261" s="271" t="str">
        <f>IF(INTRO!$E$40="Endemic", IF($I261&gt;0, IF($I261=4,"Unknown",IF($I261=99,"Stopped", $D261)), 0),"Not required")</f>
        <v>Unknown</v>
      </c>
      <c r="N261" s="272">
        <f>IF(INTRO!$E$42="Endemic", IF(AND($J261&gt;1,$J261&lt;5), IF($J261=4, "Unknown", E261+F261), 0),"Not required")</f>
        <v>0</v>
      </c>
      <c r="O261" s="273">
        <f>IF(INTRO!$E$44="Endemic", IF(AND($K261&gt;0,$K261&lt;5), IF($K261=4,"Unknown", IF($K261=1, $F261*0.33, IF($K261=2, $F261*0.5+$G261*0.2, SUM(F261:G261)))), 0),"Not required")</f>
        <v>4789.7000000000007</v>
      </c>
      <c r="P261" s="224">
        <v>0</v>
      </c>
      <c r="Q261" s="245">
        <v>0</v>
      </c>
      <c r="R261" s="245">
        <v>0</v>
      </c>
      <c r="S261" s="247">
        <v>1</v>
      </c>
      <c r="T261" s="50"/>
      <c r="U261" s="252" t="s">
        <v>1186</v>
      </c>
      <c r="V261" s="229"/>
      <c r="W261" s="274"/>
      <c r="X261" s="12"/>
    </row>
    <row r="262" spans="1:24" x14ac:dyDescent="0.2">
      <c r="A262" s="129" t="str">
        <f>IF(INTRO!$E$34&lt;&gt;0,INTRO!$E$34,"")</f>
        <v>Ethiopia</v>
      </c>
      <c r="B262" s="222" t="s">
        <v>489</v>
      </c>
      <c r="C262" s="223" t="s">
        <v>492</v>
      </c>
      <c r="D262" s="118">
        <v>26524</v>
      </c>
      <c r="E262" s="277">
        <v>3432</v>
      </c>
      <c r="F262" s="277">
        <v>6600</v>
      </c>
      <c r="G262" s="278">
        <v>16491</v>
      </c>
      <c r="H262" s="121">
        <v>0</v>
      </c>
      <c r="I262" s="244">
        <v>4</v>
      </c>
      <c r="J262" s="244">
        <v>0</v>
      </c>
      <c r="K262" s="246">
        <v>3</v>
      </c>
      <c r="L262" s="270">
        <f>IF(INTRO!$E$38="Endemic", IF($H262&gt;0, IF($H262=4,"Unknown", IF($H262=99,"Stopped", $D262)), 0),"Not required")</f>
        <v>0</v>
      </c>
      <c r="M262" s="271" t="str">
        <f>IF(INTRO!$E$40="Endemic", IF($I262&gt;0, IF($I262=4,"Unknown",IF($I262=99,"Stopped", $D262)), 0),"Not required")</f>
        <v>Unknown</v>
      </c>
      <c r="N262" s="272">
        <f>IF(INTRO!$E$42="Endemic", IF(AND($J262&gt;1,$J262&lt;5), IF($J262=4, "Unknown", E262+F262), 0),"Not required")</f>
        <v>0</v>
      </c>
      <c r="O262" s="273">
        <f>IF(INTRO!$E$44="Endemic", IF(AND($K262&gt;0,$K262&lt;5), IF($K262=4,"Unknown", IF($K262=1, $F262*0.33, IF($K262=2, $F262*0.5+$G262*0.2, SUM(F262:G262)))), 0),"Not required")</f>
        <v>23091</v>
      </c>
      <c r="P262" s="224">
        <v>0</v>
      </c>
      <c r="Q262" s="245">
        <v>0</v>
      </c>
      <c r="R262" s="245">
        <v>0</v>
      </c>
      <c r="S262" s="247">
        <v>1</v>
      </c>
      <c r="T262" s="50"/>
      <c r="U262" s="252" t="s">
        <v>1186</v>
      </c>
      <c r="V262" s="229"/>
      <c r="W262" s="274"/>
      <c r="X262" s="12"/>
    </row>
    <row r="263" spans="1:24" x14ac:dyDescent="0.2">
      <c r="A263" s="129" t="str">
        <f>IF(INTRO!$E$34&lt;&gt;0,INTRO!$E$34,"")</f>
        <v>Ethiopia</v>
      </c>
      <c r="B263" s="222" t="s">
        <v>489</v>
      </c>
      <c r="C263" s="223" t="s">
        <v>493</v>
      </c>
      <c r="D263" s="118">
        <v>36668</v>
      </c>
      <c r="E263" s="277">
        <v>4745</v>
      </c>
      <c r="F263" s="277">
        <v>9125</v>
      </c>
      <c r="G263" s="278">
        <v>22798</v>
      </c>
      <c r="H263" s="121">
        <v>0</v>
      </c>
      <c r="I263" s="244">
        <v>4</v>
      </c>
      <c r="J263" s="244">
        <v>1</v>
      </c>
      <c r="K263" s="246">
        <v>2</v>
      </c>
      <c r="L263" s="270">
        <f>IF(INTRO!$E$38="Endemic", IF($H263&gt;0, IF($H263=4,"Unknown", IF($H263=99,"Stopped", $D263)), 0),"Not required")</f>
        <v>0</v>
      </c>
      <c r="M263" s="271" t="str">
        <f>IF(INTRO!$E$40="Endemic", IF($I263&gt;0, IF($I263=4,"Unknown",IF($I263=99,"Stopped", $D263)), 0),"Not required")</f>
        <v>Unknown</v>
      </c>
      <c r="N263" s="272">
        <f>IF(INTRO!$E$42="Endemic", IF(AND($J263&gt;1,$J263&lt;5), IF($J263=4, "Unknown", E263+F263), 0),"Not required")</f>
        <v>0</v>
      </c>
      <c r="O263" s="273">
        <f>IF(INTRO!$E$44="Endemic", IF(AND($K263&gt;0,$K263&lt;5), IF($K263=4,"Unknown", IF($K263=1, $F263*0.33, IF($K263=2, $F263*0.5+$G263*0.2, SUM(F263:G263)))), 0),"Not required")</f>
        <v>9122.1</v>
      </c>
      <c r="P263" s="224">
        <v>0</v>
      </c>
      <c r="Q263" s="245">
        <v>0</v>
      </c>
      <c r="R263" s="245">
        <v>0</v>
      </c>
      <c r="S263" s="247">
        <v>1</v>
      </c>
      <c r="T263" s="50"/>
      <c r="U263" s="252" t="s">
        <v>1186</v>
      </c>
      <c r="V263" s="229"/>
      <c r="W263" s="274"/>
      <c r="X263" s="12"/>
    </row>
    <row r="264" spans="1:24" x14ac:dyDescent="0.2">
      <c r="A264" s="129" t="str">
        <f>IF(INTRO!$E$34&lt;&gt;0,INTRO!$E$34,"")</f>
        <v>Ethiopia</v>
      </c>
      <c r="B264" s="222" t="s">
        <v>489</v>
      </c>
      <c r="C264" s="223" t="s">
        <v>494</v>
      </c>
      <c r="D264" s="118">
        <v>21641</v>
      </c>
      <c r="E264" s="277">
        <v>2801</v>
      </c>
      <c r="F264" s="277">
        <v>5385</v>
      </c>
      <c r="G264" s="278">
        <v>13455</v>
      </c>
      <c r="H264" s="121">
        <v>0</v>
      </c>
      <c r="I264" s="244">
        <v>4</v>
      </c>
      <c r="J264" s="244">
        <v>3</v>
      </c>
      <c r="K264" s="246">
        <v>3</v>
      </c>
      <c r="L264" s="270">
        <f>IF(INTRO!$E$38="Endemic", IF($H264&gt;0, IF($H264=4,"Unknown", IF($H264=99,"Stopped", $D264)), 0),"Not required")</f>
        <v>0</v>
      </c>
      <c r="M264" s="271" t="str">
        <f>IF(INTRO!$E$40="Endemic", IF($I264&gt;0, IF($I264=4,"Unknown",IF($I264=99,"Stopped", $D264)), 0),"Not required")</f>
        <v>Unknown</v>
      </c>
      <c r="N264" s="272">
        <f>IF(INTRO!$E$42="Endemic", IF(AND($J264&gt;1,$J264&lt;5), IF($J264=4, "Unknown", E264+F264), 0),"Not required")</f>
        <v>8186</v>
      </c>
      <c r="O264" s="273">
        <f>IF(INTRO!$E$44="Endemic", IF(AND($K264&gt;0,$K264&lt;5), IF($K264=4,"Unknown", IF($K264=1, $F264*0.33, IF($K264=2, $F264*0.5+$G264*0.2, SUM(F264:G264)))), 0),"Not required")</f>
        <v>18840</v>
      </c>
      <c r="P264" s="224">
        <v>0</v>
      </c>
      <c r="Q264" s="245">
        <v>0</v>
      </c>
      <c r="R264" s="245">
        <v>2</v>
      </c>
      <c r="S264" s="247">
        <v>1</v>
      </c>
      <c r="T264" s="50"/>
      <c r="U264" s="299" t="s">
        <v>1191</v>
      </c>
      <c r="V264" s="229"/>
      <c r="W264" s="274"/>
      <c r="X264" s="12"/>
    </row>
    <row r="265" spans="1:24" x14ac:dyDescent="0.2">
      <c r="A265" s="129" t="str">
        <f>IF(INTRO!$E$34&lt;&gt;0,INTRO!$E$34,"")</f>
        <v>Ethiopia</v>
      </c>
      <c r="B265" s="222" t="s">
        <v>489</v>
      </c>
      <c r="C265" s="223" t="s">
        <v>495</v>
      </c>
      <c r="D265" s="118">
        <v>25635</v>
      </c>
      <c r="E265" s="277">
        <v>3317</v>
      </c>
      <c r="F265" s="277">
        <v>6379</v>
      </c>
      <c r="G265" s="278">
        <v>15939</v>
      </c>
      <c r="H265" s="121">
        <v>0</v>
      </c>
      <c r="I265" s="244">
        <v>4</v>
      </c>
      <c r="J265" s="244">
        <v>0</v>
      </c>
      <c r="K265" s="246">
        <v>1</v>
      </c>
      <c r="L265" s="270">
        <f>IF(INTRO!$E$38="Endemic", IF($H265&gt;0, IF($H265=4,"Unknown", IF($H265=99,"Stopped", $D265)), 0),"Not required")</f>
        <v>0</v>
      </c>
      <c r="M265" s="271" t="str">
        <f>IF(INTRO!$E$40="Endemic", IF($I265&gt;0, IF($I265=4,"Unknown",IF($I265=99,"Stopped", $D265)), 0),"Not required")</f>
        <v>Unknown</v>
      </c>
      <c r="N265" s="272">
        <f>IF(INTRO!$E$42="Endemic", IF(AND($J265&gt;1,$J265&lt;5), IF($J265=4, "Unknown", E265+F265), 0),"Not required")</f>
        <v>0</v>
      </c>
      <c r="O265" s="273">
        <f>IF(INTRO!$E$44="Endemic", IF(AND($K265&gt;0,$K265&lt;5), IF($K265=4,"Unknown", IF($K265=1, $F265*0.33, IF($K265=2, $F265*0.5+$G265*0.2, SUM(F265:G265)))), 0),"Not required")</f>
        <v>2105.0700000000002</v>
      </c>
      <c r="P265" s="224">
        <v>0</v>
      </c>
      <c r="Q265" s="245">
        <v>0</v>
      </c>
      <c r="R265" s="245">
        <v>0</v>
      </c>
      <c r="S265" s="247">
        <v>0</v>
      </c>
      <c r="T265" s="50"/>
      <c r="U265" s="252"/>
      <c r="V265" s="229"/>
      <c r="W265" s="274"/>
      <c r="X265" s="12"/>
    </row>
    <row r="266" spans="1:24" x14ac:dyDescent="0.2">
      <c r="A266" s="129" t="str">
        <f>IF(INTRO!$E$34&lt;&gt;0,INTRO!$E$34,"")</f>
        <v>Ethiopia</v>
      </c>
      <c r="B266" s="222" t="s">
        <v>489</v>
      </c>
      <c r="C266" s="223" t="s">
        <v>496</v>
      </c>
      <c r="D266" s="118">
        <v>24270</v>
      </c>
      <c r="E266" s="277">
        <v>3141</v>
      </c>
      <c r="F266" s="277">
        <v>6040</v>
      </c>
      <c r="G266" s="278">
        <v>15090</v>
      </c>
      <c r="H266" s="121">
        <v>0</v>
      </c>
      <c r="I266" s="244">
        <v>4</v>
      </c>
      <c r="J266" s="244">
        <v>3</v>
      </c>
      <c r="K266" s="246">
        <v>0</v>
      </c>
      <c r="L266" s="270">
        <f>IF(INTRO!$E$38="Endemic", IF($H266&gt;0, IF($H266=4,"Unknown", IF($H266=99,"Stopped", $D266)), 0),"Not required")</f>
        <v>0</v>
      </c>
      <c r="M266" s="271" t="str">
        <f>IF(INTRO!$E$40="Endemic", IF($I266&gt;0, IF($I266=4,"Unknown",IF($I266=99,"Stopped", $D266)), 0),"Not required")</f>
        <v>Unknown</v>
      </c>
      <c r="N266" s="272">
        <f>IF(INTRO!$E$42="Endemic", IF(AND($J266&gt;1,$J266&lt;5), IF($J266=4, "Unknown", E266+F266), 0),"Not required")</f>
        <v>9181</v>
      </c>
      <c r="O266" s="273">
        <f>IF(INTRO!$E$44="Endemic", IF(AND($K266&gt;0,$K266&lt;5), IF($K266=4,"Unknown", IF($K266=1, $F266*0.33, IF($K266=2, $F266*0.5+$G266*0.2, SUM(F266:G266)))), 0),"Not required")</f>
        <v>0</v>
      </c>
      <c r="P266" s="224">
        <v>0</v>
      </c>
      <c r="Q266" s="245">
        <v>0</v>
      </c>
      <c r="R266" s="245">
        <v>2</v>
      </c>
      <c r="S266" s="247">
        <v>0</v>
      </c>
      <c r="T266" s="50"/>
      <c r="U266" s="252" t="s">
        <v>1188</v>
      </c>
      <c r="V266" s="229"/>
      <c r="W266" s="274"/>
      <c r="X266" s="12"/>
    </row>
    <row r="267" spans="1:24" x14ac:dyDescent="0.2">
      <c r="A267" s="129" t="str">
        <f>IF(INTRO!$E$34&lt;&gt;0,INTRO!$E$34,"")</f>
        <v>Ethiopia</v>
      </c>
      <c r="B267" s="222" t="s">
        <v>489</v>
      </c>
      <c r="C267" s="223" t="s">
        <v>497</v>
      </c>
      <c r="D267" s="118">
        <v>20234</v>
      </c>
      <c r="E267" s="277">
        <v>2619</v>
      </c>
      <c r="F267" s="277">
        <v>5035</v>
      </c>
      <c r="G267" s="278">
        <v>12580</v>
      </c>
      <c r="H267" s="121">
        <v>0</v>
      </c>
      <c r="I267" s="244">
        <v>4</v>
      </c>
      <c r="J267" s="244">
        <v>0</v>
      </c>
      <c r="K267" s="246">
        <v>0</v>
      </c>
      <c r="L267" s="270">
        <f>IF(INTRO!$E$38="Endemic", IF($H267&gt;0, IF($H267=4,"Unknown", IF($H267=99,"Stopped", $D267)), 0),"Not required")</f>
        <v>0</v>
      </c>
      <c r="M267" s="271" t="str">
        <f>IF(INTRO!$E$40="Endemic", IF($I267&gt;0, IF($I267=4,"Unknown",IF($I267=99,"Stopped", $D267)), 0),"Not required")</f>
        <v>Unknown</v>
      </c>
      <c r="N267" s="272">
        <f>IF(INTRO!$E$42="Endemic", IF(AND($J267&gt;1,$J267&lt;5), IF($J267=4, "Unknown", E267+F267), 0),"Not required")</f>
        <v>0</v>
      </c>
      <c r="O267" s="273">
        <f>IF(INTRO!$E$44="Endemic", IF(AND($K267&gt;0,$K267&lt;5), IF($K267=4,"Unknown", IF($K267=1, $F267*0.33, IF($K267=2, $F267*0.5+$G267*0.2, SUM(F267:G267)))), 0),"Not required")</f>
        <v>0</v>
      </c>
      <c r="P267" s="224">
        <v>0</v>
      </c>
      <c r="Q267" s="245">
        <v>0</v>
      </c>
      <c r="R267" s="245">
        <v>0</v>
      </c>
      <c r="S267" s="247">
        <v>0</v>
      </c>
      <c r="T267" s="50"/>
      <c r="U267" s="252"/>
      <c r="V267" s="229"/>
      <c r="W267" s="274"/>
      <c r="X267" s="12"/>
    </row>
    <row r="268" spans="1:24" x14ac:dyDescent="0.2">
      <c r="A268" s="129" t="str">
        <f>IF(INTRO!$E$34&lt;&gt;0,INTRO!$E$34,"")</f>
        <v>Ethiopia</v>
      </c>
      <c r="B268" s="222" t="s">
        <v>489</v>
      </c>
      <c r="C268" s="223" t="s">
        <v>498</v>
      </c>
      <c r="D268" s="118">
        <v>43648</v>
      </c>
      <c r="E268" s="277">
        <v>5649</v>
      </c>
      <c r="F268" s="277">
        <v>10862</v>
      </c>
      <c r="G268" s="278">
        <v>27138</v>
      </c>
      <c r="H268" s="121">
        <v>0</v>
      </c>
      <c r="I268" s="244">
        <v>4</v>
      </c>
      <c r="J268" s="244">
        <v>1</v>
      </c>
      <c r="K268" s="246">
        <v>2</v>
      </c>
      <c r="L268" s="270">
        <f>IF(INTRO!$E$38="Endemic", IF($H268&gt;0, IF($H268=4,"Unknown", IF($H268=99,"Stopped", $D268)), 0),"Not required")</f>
        <v>0</v>
      </c>
      <c r="M268" s="271" t="str">
        <f>IF(INTRO!$E$40="Endemic", IF($I268&gt;0, IF($I268=4,"Unknown",IF($I268=99,"Stopped", $D268)), 0),"Not required")</f>
        <v>Unknown</v>
      </c>
      <c r="N268" s="272">
        <f>IF(INTRO!$E$42="Endemic", IF(AND($J268&gt;1,$J268&lt;5), IF($J268=4, "Unknown", E268+F268), 0),"Not required")</f>
        <v>0</v>
      </c>
      <c r="O268" s="273">
        <f>IF(INTRO!$E$44="Endemic", IF(AND($K268&gt;0,$K268&lt;5), IF($K268=4,"Unknown", IF($K268=1, $F268*0.33, IF($K268=2, $F268*0.5+$G268*0.2, SUM(F268:G268)))), 0),"Not required")</f>
        <v>10858.6</v>
      </c>
      <c r="P268" s="224">
        <v>0</v>
      </c>
      <c r="Q268" s="245">
        <v>0</v>
      </c>
      <c r="R268" s="245">
        <v>0</v>
      </c>
      <c r="S268" s="247">
        <v>1</v>
      </c>
      <c r="T268" s="50"/>
      <c r="U268" s="252" t="s">
        <v>1186</v>
      </c>
      <c r="V268" s="229"/>
      <c r="W268" s="274"/>
      <c r="X268" s="12"/>
    </row>
    <row r="269" spans="1:24" x14ac:dyDescent="0.2">
      <c r="A269" s="129" t="str">
        <f>IF(INTRO!$E$34&lt;&gt;0,INTRO!$E$34,"")</f>
        <v>Ethiopia</v>
      </c>
      <c r="B269" s="222" t="s">
        <v>499</v>
      </c>
      <c r="C269" s="223" t="s">
        <v>500</v>
      </c>
      <c r="D269" s="118">
        <v>95971</v>
      </c>
      <c r="E269" s="277">
        <v>15826</v>
      </c>
      <c r="F269" s="277">
        <v>29900</v>
      </c>
      <c r="G269" s="278">
        <v>50245</v>
      </c>
      <c r="H269" s="121">
        <v>0</v>
      </c>
      <c r="I269" s="244">
        <v>0</v>
      </c>
      <c r="J269" s="244">
        <v>1</v>
      </c>
      <c r="K269" s="246">
        <v>1</v>
      </c>
      <c r="L269" s="270">
        <f>IF(INTRO!$E$38="Endemic", IF($H269&gt;0, IF($H269=4,"Unknown", IF($H269=99,"Stopped", $D269)), 0),"Not required")</f>
        <v>0</v>
      </c>
      <c r="M269" s="271">
        <f>IF(INTRO!$E$40="Endemic", IF($I269&gt;0, IF($I269=4,"Unknown",IF($I269=99,"Stopped", $D269)), 0),"Not required")</f>
        <v>0</v>
      </c>
      <c r="N269" s="272">
        <f>IF(INTRO!$E$42="Endemic", IF(AND($J269&gt;1,$J269&lt;5), IF($J269=4, "Unknown", E269+F269), 0),"Not required")</f>
        <v>0</v>
      </c>
      <c r="O269" s="273">
        <f>IF(INTRO!$E$44="Endemic", IF(AND($K269&gt;0,$K269&lt;5), IF($K269=4,"Unknown", IF($K269=1, $F269*0.33, IF($K269=2, $F269*0.5+$G269*0.2, SUM(F269:G269)))), 0),"Not required")</f>
        <v>9867</v>
      </c>
      <c r="P269" s="224">
        <v>0</v>
      </c>
      <c r="Q269" s="245">
        <v>0</v>
      </c>
      <c r="R269" s="245">
        <v>0</v>
      </c>
      <c r="S269" s="247">
        <v>0</v>
      </c>
      <c r="T269" s="50"/>
      <c r="U269" s="252"/>
      <c r="V269" s="229"/>
      <c r="W269" s="274"/>
      <c r="X269" s="12"/>
    </row>
    <row r="270" spans="1:24" x14ac:dyDescent="0.2">
      <c r="A270" s="129" t="str">
        <f>IF(INTRO!$E$34&lt;&gt;0,INTRO!$E$34,"")</f>
        <v>Ethiopia</v>
      </c>
      <c r="B270" s="222" t="s">
        <v>499</v>
      </c>
      <c r="C270" s="223" t="s">
        <v>501</v>
      </c>
      <c r="D270" s="118">
        <v>110146</v>
      </c>
      <c r="E270" s="277">
        <v>18163</v>
      </c>
      <c r="F270" s="277">
        <v>34317</v>
      </c>
      <c r="G270" s="278">
        <v>57666</v>
      </c>
      <c r="H270" s="121">
        <v>0</v>
      </c>
      <c r="I270" s="244">
        <v>0</v>
      </c>
      <c r="J270" s="244">
        <v>0</v>
      </c>
      <c r="K270" s="246">
        <v>0</v>
      </c>
      <c r="L270" s="270">
        <f>IF(INTRO!$E$38="Endemic", IF($H270&gt;0, IF($H270=4,"Unknown", IF($H270=99,"Stopped", $D270)), 0),"Not required")</f>
        <v>0</v>
      </c>
      <c r="M270" s="271">
        <f>IF(INTRO!$E$40="Endemic", IF($I270&gt;0, IF($I270=4,"Unknown",IF($I270=99,"Stopped", $D270)), 0),"Not required")</f>
        <v>0</v>
      </c>
      <c r="N270" s="272">
        <f>IF(INTRO!$E$42="Endemic", IF(AND($J270&gt;1,$J270&lt;5), IF($J270=4, "Unknown", E270+F270), 0),"Not required")</f>
        <v>0</v>
      </c>
      <c r="O270" s="273">
        <f>IF(INTRO!$E$44="Endemic", IF(AND($K270&gt;0,$K270&lt;5), IF($K270=4,"Unknown", IF($K270=1, $F270*0.33, IF($K270=2, $F270*0.5+$G270*0.2, SUM(F270:G270)))), 0),"Not required")</f>
        <v>0</v>
      </c>
      <c r="P270" s="224">
        <v>0</v>
      </c>
      <c r="Q270" s="245">
        <v>0</v>
      </c>
      <c r="R270" s="245">
        <v>0</v>
      </c>
      <c r="S270" s="247">
        <v>0</v>
      </c>
      <c r="T270" s="50"/>
      <c r="U270" s="252"/>
      <c r="V270" s="229"/>
      <c r="W270" s="274"/>
      <c r="X270" s="12"/>
    </row>
    <row r="271" spans="1:24" x14ac:dyDescent="0.2">
      <c r="A271" s="129" t="str">
        <f>IF(INTRO!$E$34&lt;&gt;0,INTRO!$E$34,"")</f>
        <v>Ethiopia</v>
      </c>
      <c r="B271" s="222" t="s">
        <v>499</v>
      </c>
      <c r="C271" s="223" t="s">
        <v>502</v>
      </c>
      <c r="D271" s="118">
        <v>96447</v>
      </c>
      <c r="E271" s="277">
        <v>15904</v>
      </c>
      <c r="F271" s="277">
        <v>30049</v>
      </c>
      <c r="G271" s="278">
        <v>50494</v>
      </c>
      <c r="H271" s="121">
        <v>0</v>
      </c>
      <c r="I271" s="244">
        <v>0</v>
      </c>
      <c r="J271" s="244">
        <v>2</v>
      </c>
      <c r="K271" s="246">
        <v>1</v>
      </c>
      <c r="L271" s="270">
        <f>IF(INTRO!$E$38="Endemic", IF($H271&gt;0, IF($H271=4,"Unknown", IF($H271=99,"Stopped", $D271)), 0),"Not required")</f>
        <v>0</v>
      </c>
      <c r="M271" s="271">
        <f>IF(INTRO!$E$40="Endemic", IF($I271&gt;0, IF($I271=4,"Unknown",IF($I271=99,"Stopped", $D271)), 0),"Not required")</f>
        <v>0</v>
      </c>
      <c r="N271" s="272">
        <f>IF(INTRO!$E$42="Endemic", IF(AND($J271&gt;1,$J271&lt;5), IF($J271=4, "Unknown", E271+F271), 0),"Not required")</f>
        <v>45953</v>
      </c>
      <c r="O271" s="273">
        <f>IF(INTRO!$E$44="Endemic", IF(AND($K271&gt;0,$K271&lt;5), IF($K271=4,"Unknown", IF($K271=1, $F271*0.33, IF($K271=2, $F271*0.5+$G271*0.2, SUM(F271:G271)))), 0),"Not required")</f>
        <v>9916.17</v>
      </c>
      <c r="P271" s="224">
        <v>0</v>
      </c>
      <c r="Q271" s="245">
        <v>0</v>
      </c>
      <c r="R271" s="245">
        <v>0</v>
      </c>
      <c r="S271" s="247">
        <v>0</v>
      </c>
      <c r="T271" s="50"/>
      <c r="U271" s="252"/>
      <c r="V271" s="229"/>
      <c r="W271" s="274"/>
      <c r="X271" s="12"/>
    </row>
    <row r="272" spans="1:24" x14ac:dyDescent="0.2">
      <c r="A272" s="129" t="str">
        <f>IF(INTRO!$E$34&lt;&gt;0,INTRO!$E$34,"")</f>
        <v>Ethiopia</v>
      </c>
      <c r="B272" s="222" t="s">
        <v>499</v>
      </c>
      <c r="C272" s="223" t="s">
        <v>503</v>
      </c>
      <c r="D272" s="118">
        <v>97245</v>
      </c>
      <c r="E272" s="277">
        <v>16036</v>
      </c>
      <c r="F272" s="277">
        <v>30297</v>
      </c>
      <c r="G272" s="278">
        <v>50912</v>
      </c>
      <c r="H272" s="121">
        <v>0</v>
      </c>
      <c r="I272" s="244">
        <v>0</v>
      </c>
      <c r="J272" s="244">
        <v>1</v>
      </c>
      <c r="K272" s="246">
        <v>0</v>
      </c>
      <c r="L272" s="270">
        <f>IF(INTRO!$E$38="Endemic", IF($H272&gt;0, IF($H272=4,"Unknown", IF($H272=99,"Stopped", $D272)), 0),"Not required")</f>
        <v>0</v>
      </c>
      <c r="M272" s="271">
        <f>IF(INTRO!$E$40="Endemic", IF($I272&gt;0, IF($I272=4,"Unknown",IF($I272=99,"Stopped", $D272)), 0),"Not required")</f>
        <v>0</v>
      </c>
      <c r="N272" s="272">
        <f>IF(INTRO!$E$42="Endemic", IF(AND($J272&gt;1,$J272&lt;5), IF($J272=4, "Unknown", E272+F272), 0),"Not required")</f>
        <v>0</v>
      </c>
      <c r="O272" s="273">
        <f>IF(INTRO!$E$44="Endemic", IF(AND($K272&gt;0,$K272&lt;5), IF($K272=4,"Unknown", IF($K272=1, $F272*0.33, IF($K272=2, $F272*0.5+$G272*0.2, SUM(F272:G272)))), 0),"Not required")</f>
        <v>0</v>
      </c>
      <c r="P272" s="224">
        <v>0</v>
      </c>
      <c r="Q272" s="245">
        <v>0</v>
      </c>
      <c r="R272" s="245">
        <v>0</v>
      </c>
      <c r="S272" s="247">
        <v>0</v>
      </c>
      <c r="T272" s="50"/>
      <c r="U272" s="252"/>
      <c r="V272" s="229"/>
      <c r="W272" s="274"/>
      <c r="X272" s="12"/>
    </row>
    <row r="273" spans="1:24" x14ac:dyDescent="0.2">
      <c r="A273" s="129" t="str">
        <f>IF(INTRO!$E$34&lt;&gt;0,INTRO!$E$34,"")</f>
        <v>Ethiopia</v>
      </c>
      <c r="B273" s="222" t="s">
        <v>499</v>
      </c>
      <c r="C273" s="223" t="s">
        <v>504</v>
      </c>
      <c r="D273" s="118">
        <v>25436</v>
      </c>
      <c r="E273" s="277">
        <v>4194</v>
      </c>
      <c r="F273" s="277">
        <v>7925</v>
      </c>
      <c r="G273" s="278">
        <v>13317</v>
      </c>
      <c r="H273" s="121">
        <v>0</v>
      </c>
      <c r="I273" s="244">
        <v>0</v>
      </c>
      <c r="J273" s="244">
        <v>1</v>
      </c>
      <c r="K273" s="246">
        <v>0</v>
      </c>
      <c r="L273" s="270">
        <f>IF(INTRO!$E$38="Endemic", IF($H273&gt;0, IF($H273=4,"Unknown", IF($H273=99,"Stopped", $D273)), 0),"Not required")</f>
        <v>0</v>
      </c>
      <c r="M273" s="271">
        <f>IF(INTRO!$E$40="Endemic", IF($I273&gt;0, IF($I273=4,"Unknown",IF($I273=99,"Stopped", $D273)), 0),"Not required")</f>
        <v>0</v>
      </c>
      <c r="N273" s="272">
        <f>IF(INTRO!$E$42="Endemic", IF(AND($J273&gt;1,$J273&lt;5), IF($J273=4, "Unknown", E273+F273), 0),"Not required")</f>
        <v>0</v>
      </c>
      <c r="O273" s="273">
        <f>IF(INTRO!$E$44="Endemic", IF(AND($K273&gt;0,$K273&lt;5), IF($K273=4,"Unknown", IF($K273=1, $F273*0.33, IF($K273=2, $F273*0.5+$G273*0.2, SUM(F273:G273)))), 0),"Not required")</f>
        <v>0</v>
      </c>
      <c r="P273" s="224">
        <v>0</v>
      </c>
      <c r="Q273" s="245">
        <v>0</v>
      </c>
      <c r="R273" s="245">
        <v>0</v>
      </c>
      <c r="S273" s="247">
        <v>0</v>
      </c>
      <c r="T273" s="50"/>
      <c r="U273" s="252"/>
      <c r="V273" s="229"/>
      <c r="W273" s="274"/>
      <c r="X273" s="12"/>
    </row>
    <row r="274" spans="1:24" x14ac:dyDescent="0.2">
      <c r="A274" s="129" t="str">
        <f>IF(INTRO!$E$34&lt;&gt;0,INTRO!$E$34,"")</f>
        <v>Ethiopia</v>
      </c>
      <c r="B274" s="222" t="s">
        <v>499</v>
      </c>
      <c r="C274" s="223" t="s">
        <v>505</v>
      </c>
      <c r="D274" s="118">
        <v>116813</v>
      </c>
      <c r="E274" s="277">
        <v>19263</v>
      </c>
      <c r="F274" s="277">
        <v>36394</v>
      </c>
      <c r="G274" s="278">
        <v>61157</v>
      </c>
      <c r="H274" s="121">
        <v>0</v>
      </c>
      <c r="I274" s="244">
        <v>0</v>
      </c>
      <c r="J274" s="244">
        <v>2</v>
      </c>
      <c r="K274" s="246">
        <v>1</v>
      </c>
      <c r="L274" s="270">
        <f>IF(INTRO!$E$38="Endemic", IF($H274&gt;0, IF($H274=4,"Unknown", IF($H274=99,"Stopped", $D274)), 0),"Not required")</f>
        <v>0</v>
      </c>
      <c r="M274" s="271">
        <f>IF(INTRO!$E$40="Endemic", IF($I274&gt;0, IF($I274=4,"Unknown",IF($I274=99,"Stopped", $D274)), 0),"Not required")</f>
        <v>0</v>
      </c>
      <c r="N274" s="272">
        <f>IF(INTRO!$E$42="Endemic", IF(AND($J274&gt;1,$J274&lt;5), IF($J274=4, "Unknown", E274+F274), 0),"Not required")</f>
        <v>55657</v>
      </c>
      <c r="O274" s="273">
        <f>IF(INTRO!$E$44="Endemic", IF(AND($K274&gt;0,$K274&lt;5), IF($K274=4,"Unknown", IF($K274=1, $F274*0.33, IF($K274=2, $F274*0.5+$G274*0.2, SUM(F274:G274)))), 0),"Not required")</f>
        <v>12010.02</v>
      </c>
      <c r="P274" s="224">
        <v>0</v>
      </c>
      <c r="Q274" s="245">
        <v>0</v>
      </c>
      <c r="R274" s="245">
        <v>0</v>
      </c>
      <c r="S274" s="247">
        <v>0</v>
      </c>
      <c r="T274" s="50"/>
      <c r="U274" s="252"/>
      <c r="V274" s="229"/>
      <c r="W274" s="274"/>
      <c r="X274" s="12"/>
    </row>
    <row r="275" spans="1:24" x14ac:dyDescent="0.2">
      <c r="A275" s="129" t="str">
        <f>IF(INTRO!$E$34&lt;&gt;0,INTRO!$E$34,"")</f>
        <v>Ethiopia</v>
      </c>
      <c r="B275" s="222" t="s">
        <v>499</v>
      </c>
      <c r="C275" s="223" t="s">
        <v>506</v>
      </c>
      <c r="D275" s="118">
        <v>185188</v>
      </c>
      <c r="E275" s="277">
        <v>30538</v>
      </c>
      <c r="F275" s="277">
        <v>57696</v>
      </c>
      <c r="G275" s="278">
        <v>96954</v>
      </c>
      <c r="H275" s="121">
        <v>0</v>
      </c>
      <c r="I275" s="244">
        <v>0</v>
      </c>
      <c r="J275" s="244">
        <v>1</v>
      </c>
      <c r="K275" s="246">
        <v>0</v>
      </c>
      <c r="L275" s="270">
        <f>IF(INTRO!$E$38="Endemic", IF($H275&gt;0, IF($H275=4,"Unknown", IF($H275=99,"Stopped", $D275)), 0),"Not required")</f>
        <v>0</v>
      </c>
      <c r="M275" s="271">
        <f>IF(INTRO!$E$40="Endemic", IF($I275&gt;0, IF($I275=4,"Unknown",IF($I275=99,"Stopped", $D275)), 0),"Not required")</f>
        <v>0</v>
      </c>
      <c r="N275" s="272">
        <f>IF(INTRO!$E$42="Endemic", IF(AND($J275&gt;1,$J275&lt;5), IF($J275=4, "Unknown", E275+F275), 0),"Not required")</f>
        <v>0</v>
      </c>
      <c r="O275" s="273">
        <f>IF(INTRO!$E$44="Endemic", IF(AND($K275&gt;0,$K275&lt;5), IF($K275=4,"Unknown", IF($K275=1, $F275*0.33, IF($K275=2, $F275*0.5+$G275*0.2, SUM(F275:G275)))), 0),"Not required")</f>
        <v>0</v>
      </c>
      <c r="P275" s="224">
        <v>0</v>
      </c>
      <c r="Q275" s="245">
        <v>0</v>
      </c>
      <c r="R275" s="245">
        <v>0</v>
      </c>
      <c r="S275" s="247">
        <v>0</v>
      </c>
      <c r="T275" s="50"/>
      <c r="U275" s="252"/>
      <c r="V275" s="229"/>
      <c r="W275" s="274"/>
      <c r="X275" s="12"/>
    </row>
    <row r="276" spans="1:24" x14ac:dyDescent="0.2">
      <c r="A276" s="129" t="str">
        <f>IF(INTRO!$E$34&lt;&gt;0,INTRO!$E$34,"")</f>
        <v>Ethiopia</v>
      </c>
      <c r="B276" s="222" t="s">
        <v>499</v>
      </c>
      <c r="C276" s="223" t="s">
        <v>507</v>
      </c>
      <c r="D276" s="118">
        <v>109317</v>
      </c>
      <c r="E276" s="277">
        <v>18026</v>
      </c>
      <c r="F276" s="277">
        <v>34058</v>
      </c>
      <c r="G276" s="278">
        <v>57232</v>
      </c>
      <c r="H276" s="121">
        <v>0</v>
      </c>
      <c r="I276" s="244">
        <v>0</v>
      </c>
      <c r="J276" s="244">
        <v>1</v>
      </c>
      <c r="K276" s="246">
        <v>1</v>
      </c>
      <c r="L276" s="270">
        <f>IF(INTRO!$E$38="Endemic", IF($H276&gt;0, IF($H276=4,"Unknown", IF($H276=99,"Stopped", $D276)), 0),"Not required")</f>
        <v>0</v>
      </c>
      <c r="M276" s="271">
        <f>IF(INTRO!$E$40="Endemic", IF($I276&gt;0, IF($I276=4,"Unknown",IF($I276=99,"Stopped", $D276)), 0),"Not required")</f>
        <v>0</v>
      </c>
      <c r="N276" s="272">
        <f>IF(INTRO!$E$42="Endemic", IF(AND($J276&gt;1,$J276&lt;5), IF($J276=4, "Unknown", E276+F276), 0),"Not required")</f>
        <v>0</v>
      </c>
      <c r="O276" s="273">
        <f>IF(INTRO!$E$44="Endemic", IF(AND($K276&gt;0,$K276&lt;5), IF($K276=4,"Unknown", IF($K276=1, $F276*0.33, IF($K276=2, $F276*0.5+$G276*0.2, SUM(F276:G276)))), 0),"Not required")</f>
        <v>11239.140000000001</v>
      </c>
      <c r="P276" s="224">
        <v>0</v>
      </c>
      <c r="Q276" s="245">
        <v>0</v>
      </c>
      <c r="R276" s="245">
        <v>0</v>
      </c>
      <c r="S276" s="247">
        <v>0</v>
      </c>
      <c r="T276" s="50"/>
      <c r="U276" s="252"/>
      <c r="V276" s="229"/>
      <c r="W276" s="274"/>
      <c r="X276" s="12"/>
    </row>
    <row r="277" spans="1:24" x14ac:dyDescent="0.2">
      <c r="A277" s="129" t="str">
        <f>IF(INTRO!$E$34&lt;&gt;0,INTRO!$E$34,"")</f>
        <v>Ethiopia</v>
      </c>
      <c r="B277" s="222" t="s">
        <v>499</v>
      </c>
      <c r="C277" s="223" t="s">
        <v>508</v>
      </c>
      <c r="D277" s="118">
        <v>86518</v>
      </c>
      <c r="E277" s="277">
        <v>14267</v>
      </c>
      <c r="F277" s="277">
        <v>26955</v>
      </c>
      <c r="G277" s="278">
        <v>45296</v>
      </c>
      <c r="H277" s="121">
        <v>0</v>
      </c>
      <c r="I277" s="244">
        <v>0</v>
      </c>
      <c r="J277" s="244">
        <v>1</v>
      </c>
      <c r="K277" s="246">
        <v>0</v>
      </c>
      <c r="L277" s="270">
        <f>IF(INTRO!$E$38="Endemic", IF($H277&gt;0, IF($H277=4,"Unknown", IF($H277=99,"Stopped", $D277)), 0),"Not required")</f>
        <v>0</v>
      </c>
      <c r="M277" s="271">
        <f>IF(INTRO!$E$40="Endemic", IF($I277&gt;0, IF($I277=4,"Unknown",IF($I277=99,"Stopped", $D277)), 0),"Not required")</f>
        <v>0</v>
      </c>
      <c r="N277" s="272">
        <f>IF(INTRO!$E$42="Endemic", IF(AND($J277&gt;1,$J277&lt;5), IF($J277=4, "Unknown", E277+F277), 0),"Not required")</f>
        <v>0</v>
      </c>
      <c r="O277" s="273">
        <f>IF(INTRO!$E$44="Endemic", IF(AND($K277&gt;0,$K277&lt;5), IF($K277=4,"Unknown", IF($K277=1, $F277*0.33, IF($K277=2, $F277*0.5+$G277*0.2, SUM(F277:G277)))), 0),"Not required")</f>
        <v>0</v>
      </c>
      <c r="P277" s="224">
        <v>0</v>
      </c>
      <c r="Q277" s="245">
        <v>0</v>
      </c>
      <c r="R277" s="245">
        <v>0</v>
      </c>
      <c r="S277" s="247">
        <v>0</v>
      </c>
      <c r="T277" s="50"/>
      <c r="U277" s="252"/>
      <c r="V277" s="229"/>
      <c r="W277" s="274"/>
      <c r="X277" s="12"/>
    </row>
    <row r="278" spans="1:24" x14ac:dyDescent="0.2">
      <c r="A278" s="129" t="str">
        <f>IF(INTRO!$E$34&lt;&gt;0,INTRO!$E$34,"")</f>
        <v>Ethiopia</v>
      </c>
      <c r="B278" s="222" t="s">
        <v>499</v>
      </c>
      <c r="C278" s="223" t="s">
        <v>509</v>
      </c>
      <c r="D278" s="118">
        <v>77000</v>
      </c>
      <c r="E278" s="277">
        <v>12697</v>
      </c>
      <c r="F278" s="277">
        <v>23990</v>
      </c>
      <c r="G278" s="278">
        <v>40313</v>
      </c>
      <c r="H278" s="121">
        <v>0</v>
      </c>
      <c r="I278" s="244">
        <v>0</v>
      </c>
      <c r="J278" s="244">
        <v>2</v>
      </c>
      <c r="K278" s="246">
        <v>0</v>
      </c>
      <c r="L278" s="270">
        <f>IF(INTRO!$E$38="Endemic", IF($H278&gt;0, IF($H278=4,"Unknown", IF($H278=99,"Stopped", $D278)), 0),"Not required")</f>
        <v>0</v>
      </c>
      <c r="M278" s="271">
        <f>IF(INTRO!$E$40="Endemic", IF($I278&gt;0, IF($I278=4,"Unknown",IF($I278=99,"Stopped", $D278)), 0),"Not required")</f>
        <v>0</v>
      </c>
      <c r="N278" s="272">
        <f>IF(INTRO!$E$42="Endemic", IF(AND($J278&gt;1,$J278&lt;5), IF($J278=4, "Unknown", E278+F278), 0),"Not required")</f>
        <v>36687</v>
      </c>
      <c r="O278" s="273">
        <f>IF(INTRO!$E$44="Endemic", IF(AND($K278&gt;0,$K278&lt;5), IF($K278=4,"Unknown", IF($K278=1, $F278*0.33, IF($K278=2, $F278*0.5+$G278*0.2, SUM(F278:G278)))), 0),"Not required")</f>
        <v>0</v>
      </c>
      <c r="P278" s="224">
        <v>0</v>
      </c>
      <c r="Q278" s="245">
        <v>0</v>
      </c>
      <c r="R278" s="245">
        <v>0</v>
      </c>
      <c r="S278" s="247">
        <v>0</v>
      </c>
      <c r="T278" s="50"/>
      <c r="U278" s="252"/>
      <c r="V278" s="229"/>
      <c r="W278" s="274"/>
      <c r="X278" s="12"/>
    </row>
    <row r="279" spans="1:24" x14ac:dyDescent="0.2">
      <c r="A279" s="129" t="str">
        <f>IF(INTRO!$E$34&lt;&gt;0,INTRO!$E$34,"")</f>
        <v>Ethiopia</v>
      </c>
      <c r="B279" s="222" t="s">
        <v>499</v>
      </c>
      <c r="C279" s="223" t="s">
        <v>510</v>
      </c>
      <c r="D279" s="118">
        <v>137495</v>
      </c>
      <c r="E279" s="277">
        <v>22673</v>
      </c>
      <c r="F279" s="277">
        <v>42837</v>
      </c>
      <c r="G279" s="278">
        <v>71985</v>
      </c>
      <c r="H279" s="121">
        <v>0</v>
      </c>
      <c r="I279" s="244">
        <v>0</v>
      </c>
      <c r="J279" s="244">
        <v>2</v>
      </c>
      <c r="K279" s="246">
        <v>2</v>
      </c>
      <c r="L279" s="270">
        <f>IF(INTRO!$E$38="Endemic", IF($H279&gt;0, IF($H279=4,"Unknown", IF($H279=99,"Stopped", $D279)), 0),"Not required")</f>
        <v>0</v>
      </c>
      <c r="M279" s="271">
        <f>IF(INTRO!$E$40="Endemic", IF($I279&gt;0, IF($I279=4,"Unknown",IF($I279=99,"Stopped", $D279)), 0),"Not required")</f>
        <v>0</v>
      </c>
      <c r="N279" s="272">
        <f>IF(INTRO!$E$42="Endemic", IF(AND($J279&gt;1,$J279&lt;5), IF($J279=4, "Unknown", E279+F279), 0),"Not required")</f>
        <v>65510</v>
      </c>
      <c r="O279" s="273">
        <f>IF(INTRO!$E$44="Endemic", IF(AND($K279&gt;0,$K279&lt;5), IF($K279=4,"Unknown", IF($K279=1, $F279*0.33, IF($K279=2, $F279*0.5+$G279*0.2, SUM(F279:G279)))), 0),"Not required")</f>
        <v>35815.5</v>
      </c>
      <c r="P279" s="224">
        <v>0</v>
      </c>
      <c r="Q279" s="245">
        <v>0</v>
      </c>
      <c r="R279" s="245">
        <v>0</v>
      </c>
      <c r="S279" s="247">
        <v>0</v>
      </c>
      <c r="T279" s="50"/>
      <c r="U279" s="299" t="s">
        <v>1191</v>
      </c>
      <c r="V279" s="229"/>
      <c r="W279" s="274"/>
      <c r="X279" s="12"/>
    </row>
    <row r="280" spans="1:24" x14ac:dyDescent="0.2">
      <c r="A280" s="129" t="str">
        <f>IF(INTRO!$E$34&lt;&gt;0,INTRO!$E$34,"")</f>
        <v>Ethiopia</v>
      </c>
      <c r="B280" s="222" t="s">
        <v>499</v>
      </c>
      <c r="C280" s="223" t="s">
        <v>511</v>
      </c>
      <c r="D280" s="118">
        <v>99866</v>
      </c>
      <c r="E280" s="277">
        <v>16468</v>
      </c>
      <c r="F280" s="277">
        <v>31114</v>
      </c>
      <c r="G280" s="278">
        <v>52284</v>
      </c>
      <c r="H280" s="121">
        <v>0</v>
      </c>
      <c r="I280" s="244">
        <v>0</v>
      </c>
      <c r="J280" s="244">
        <v>3</v>
      </c>
      <c r="K280" s="246">
        <v>1</v>
      </c>
      <c r="L280" s="270">
        <f>IF(INTRO!$E$38="Endemic", IF($H280&gt;0, IF($H280=4,"Unknown", IF($H280=99,"Stopped", $D280)), 0),"Not required")</f>
        <v>0</v>
      </c>
      <c r="M280" s="271">
        <f>IF(INTRO!$E$40="Endemic", IF($I280&gt;0, IF($I280=4,"Unknown",IF($I280=99,"Stopped", $D280)), 0),"Not required")</f>
        <v>0</v>
      </c>
      <c r="N280" s="272">
        <f>IF(INTRO!$E$42="Endemic", IF(AND($J280&gt;1,$J280&lt;5), IF($J280=4, "Unknown", E280+F280), 0),"Not required")</f>
        <v>47582</v>
      </c>
      <c r="O280" s="273">
        <f>IF(INTRO!$E$44="Endemic", IF(AND($K280&gt;0,$K280&lt;5), IF($K280=4,"Unknown", IF($K280=1, $F280*0.33, IF($K280=2, $F280*0.5+$G280*0.2, SUM(F280:G280)))), 0),"Not required")</f>
        <v>10267.620000000001</v>
      </c>
      <c r="P280" s="224">
        <v>0</v>
      </c>
      <c r="Q280" s="245">
        <v>0</v>
      </c>
      <c r="R280" s="245">
        <v>2</v>
      </c>
      <c r="S280" s="247">
        <v>0</v>
      </c>
      <c r="T280" s="50"/>
      <c r="U280" s="252"/>
      <c r="V280" s="229"/>
      <c r="W280" s="274"/>
      <c r="X280" s="12"/>
    </row>
    <row r="281" spans="1:24" x14ac:dyDescent="0.2">
      <c r="A281" s="129" t="str">
        <f>IF(INTRO!$E$34&lt;&gt;0,INTRO!$E$34,"")</f>
        <v>Ethiopia</v>
      </c>
      <c r="B281" s="222" t="s">
        <v>499</v>
      </c>
      <c r="C281" s="223" t="s">
        <v>512</v>
      </c>
      <c r="D281" s="118">
        <v>141359</v>
      </c>
      <c r="E281" s="277">
        <v>23310</v>
      </c>
      <c r="F281" s="277">
        <v>44041</v>
      </c>
      <c r="G281" s="278">
        <v>74008</v>
      </c>
      <c r="H281" s="121">
        <v>0</v>
      </c>
      <c r="I281" s="244">
        <v>0</v>
      </c>
      <c r="J281" s="244">
        <v>1</v>
      </c>
      <c r="K281" s="246">
        <v>0</v>
      </c>
      <c r="L281" s="270">
        <f>IF(INTRO!$E$38="Endemic", IF($H281&gt;0, IF($H281=4,"Unknown", IF($H281=99,"Stopped", $D281)), 0),"Not required")</f>
        <v>0</v>
      </c>
      <c r="M281" s="271">
        <f>IF(INTRO!$E$40="Endemic", IF($I281&gt;0, IF($I281=4,"Unknown",IF($I281=99,"Stopped", $D281)), 0),"Not required")</f>
        <v>0</v>
      </c>
      <c r="N281" s="272">
        <f>IF(INTRO!$E$42="Endemic", IF(AND($J281&gt;1,$J281&lt;5), IF($J281=4, "Unknown", E281+F281), 0),"Not required")</f>
        <v>0</v>
      </c>
      <c r="O281" s="273">
        <f>IF(INTRO!$E$44="Endemic", IF(AND($K281&gt;0,$K281&lt;5), IF($K281=4,"Unknown", IF($K281=1, $F281*0.33, IF($K281=2, $F281*0.5+$G281*0.2, SUM(F281:G281)))), 0),"Not required")</f>
        <v>0</v>
      </c>
      <c r="P281" s="224">
        <v>0</v>
      </c>
      <c r="Q281" s="245">
        <v>0</v>
      </c>
      <c r="R281" s="245">
        <v>0</v>
      </c>
      <c r="S281" s="247">
        <v>0</v>
      </c>
      <c r="T281" s="50"/>
      <c r="U281" s="252"/>
      <c r="V281" s="229"/>
      <c r="W281" s="274"/>
      <c r="X281" s="12"/>
    </row>
    <row r="282" spans="1:24" x14ac:dyDescent="0.2">
      <c r="A282" s="129" t="str">
        <f>IF(INTRO!$E$34&lt;&gt;0,INTRO!$E$34,"")</f>
        <v>Ethiopia</v>
      </c>
      <c r="B282" s="222" t="s">
        <v>499</v>
      </c>
      <c r="C282" s="223" t="s">
        <v>513</v>
      </c>
      <c r="D282" s="118">
        <v>142847</v>
      </c>
      <c r="E282" s="277">
        <v>23556</v>
      </c>
      <c r="F282" s="277">
        <v>44505</v>
      </c>
      <c r="G282" s="278">
        <v>74787</v>
      </c>
      <c r="H282" s="121">
        <v>0</v>
      </c>
      <c r="I282" s="244">
        <v>0</v>
      </c>
      <c r="J282" s="244">
        <v>1</v>
      </c>
      <c r="K282" s="246">
        <v>1</v>
      </c>
      <c r="L282" s="270">
        <f>IF(INTRO!$E$38="Endemic", IF($H282&gt;0, IF($H282=4,"Unknown", IF($H282=99,"Stopped", $D282)), 0),"Not required")</f>
        <v>0</v>
      </c>
      <c r="M282" s="271">
        <f>IF(INTRO!$E$40="Endemic", IF($I282&gt;0, IF($I282=4,"Unknown",IF($I282=99,"Stopped", $D282)), 0),"Not required")</f>
        <v>0</v>
      </c>
      <c r="N282" s="272">
        <f>IF(INTRO!$E$42="Endemic", IF(AND($J282&gt;1,$J282&lt;5), IF($J282=4, "Unknown", E282+F282), 0),"Not required")</f>
        <v>0</v>
      </c>
      <c r="O282" s="273">
        <f>IF(INTRO!$E$44="Endemic", IF(AND($K282&gt;0,$K282&lt;5), IF($K282=4,"Unknown", IF($K282=1, $F282*0.33, IF($K282=2, $F282*0.5+$G282*0.2, SUM(F282:G282)))), 0),"Not required")</f>
        <v>14686.650000000001</v>
      </c>
      <c r="P282" s="224">
        <v>0</v>
      </c>
      <c r="Q282" s="245">
        <v>0</v>
      </c>
      <c r="R282" s="245">
        <v>0</v>
      </c>
      <c r="S282" s="247">
        <v>0</v>
      </c>
      <c r="T282" s="50"/>
      <c r="U282" s="252"/>
      <c r="V282" s="229"/>
      <c r="W282" s="274"/>
      <c r="X282" s="12"/>
    </row>
    <row r="283" spans="1:24" x14ac:dyDescent="0.2">
      <c r="A283" s="129" t="str">
        <f>IF(INTRO!$E$34&lt;&gt;0,INTRO!$E$34,"")</f>
        <v>Ethiopia</v>
      </c>
      <c r="B283" s="222" t="s">
        <v>499</v>
      </c>
      <c r="C283" s="223" t="s">
        <v>514</v>
      </c>
      <c r="D283" s="118">
        <v>213032</v>
      </c>
      <c r="E283" s="277">
        <v>35129</v>
      </c>
      <c r="F283" s="277">
        <v>66371</v>
      </c>
      <c r="G283" s="278">
        <v>111532</v>
      </c>
      <c r="H283" s="121">
        <v>0</v>
      </c>
      <c r="I283" s="244">
        <v>0</v>
      </c>
      <c r="J283" s="244">
        <v>1</v>
      </c>
      <c r="K283" s="246">
        <v>0</v>
      </c>
      <c r="L283" s="270">
        <f>IF(INTRO!$E$38="Endemic", IF($H283&gt;0, IF($H283=4,"Unknown", IF($H283=99,"Stopped", $D283)), 0),"Not required")</f>
        <v>0</v>
      </c>
      <c r="M283" s="271">
        <f>IF(INTRO!$E$40="Endemic", IF($I283&gt;0, IF($I283=4,"Unknown",IF($I283=99,"Stopped", $D283)), 0),"Not required")</f>
        <v>0</v>
      </c>
      <c r="N283" s="272">
        <f>IF(INTRO!$E$42="Endemic", IF(AND($J283&gt;1,$J283&lt;5), IF($J283=4, "Unknown", E283+F283), 0),"Not required")</f>
        <v>0</v>
      </c>
      <c r="O283" s="273">
        <f>IF(INTRO!$E$44="Endemic", IF(AND($K283&gt;0,$K283&lt;5), IF($K283=4,"Unknown", IF($K283=1, $F283*0.33, IF($K283=2, $F283*0.5+$G283*0.2, SUM(F283:G283)))), 0),"Not required")</f>
        <v>0</v>
      </c>
      <c r="P283" s="224">
        <v>0</v>
      </c>
      <c r="Q283" s="245">
        <v>0</v>
      </c>
      <c r="R283" s="245">
        <v>0</v>
      </c>
      <c r="S283" s="247">
        <v>0</v>
      </c>
      <c r="T283" s="50"/>
      <c r="U283" s="252"/>
      <c r="V283" s="229"/>
      <c r="W283" s="274"/>
      <c r="X283" s="12"/>
    </row>
    <row r="284" spans="1:24" x14ac:dyDescent="0.2">
      <c r="A284" s="129" t="str">
        <f>IF(INTRO!$E$34&lt;&gt;0,INTRO!$E$34,"")</f>
        <v>Ethiopia</v>
      </c>
      <c r="B284" s="222" t="s">
        <v>499</v>
      </c>
      <c r="C284" s="223" t="s">
        <v>515</v>
      </c>
      <c r="D284" s="118">
        <v>141359</v>
      </c>
      <c r="E284" s="277">
        <v>23310</v>
      </c>
      <c r="F284" s="277">
        <v>44041</v>
      </c>
      <c r="G284" s="278">
        <v>74008</v>
      </c>
      <c r="H284" s="121">
        <v>0</v>
      </c>
      <c r="I284" s="244">
        <v>0</v>
      </c>
      <c r="J284" s="244">
        <v>0</v>
      </c>
      <c r="K284" s="246">
        <v>0</v>
      </c>
      <c r="L284" s="270">
        <f>IF(INTRO!$E$38="Endemic", IF($H284&gt;0, IF($H284=4,"Unknown", IF($H284=99,"Stopped", $D284)), 0),"Not required")</f>
        <v>0</v>
      </c>
      <c r="M284" s="271">
        <f>IF(INTRO!$E$40="Endemic", IF($I284&gt;0, IF($I284=4,"Unknown",IF($I284=99,"Stopped", $D284)), 0),"Not required")</f>
        <v>0</v>
      </c>
      <c r="N284" s="272">
        <f>IF(INTRO!$E$42="Endemic", IF(AND($J284&gt;1,$J284&lt;5), IF($J284=4, "Unknown", E284+F284), 0),"Not required")</f>
        <v>0</v>
      </c>
      <c r="O284" s="273">
        <f>IF(INTRO!$E$44="Endemic", IF(AND($K284&gt;0,$K284&lt;5), IF($K284=4,"Unknown", IF($K284=1, $F284*0.33, IF($K284=2, $F284*0.5+$G284*0.2, SUM(F284:G284)))), 0),"Not required")</f>
        <v>0</v>
      </c>
      <c r="P284" s="224">
        <v>0</v>
      </c>
      <c r="Q284" s="245">
        <v>0</v>
      </c>
      <c r="R284" s="245">
        <v>0</v>
      </c>
      <c r="S284" s="247">
        <v>0</v>
      </c>
      <c r="T284" s="50"/>
      <c r="U284" s="252"/>
      <c r="V284" s="229"/>
      <c r="W284" s="274"/>
      <c r="X284" s="12"/>
    </row>
    <row r="285" spans="1:24" x14ac:dyDescent="0.2">
      <c r="A285" s="129" t="str">
        <f>IF(INTRO!$E$34&lt;&gt;0,INTRO!$E$34,"")</f>
        <v>Ethiopia</v>
      </c>
      <c r="B285" s="222" t="s">
        <v>499</v>
      </c>
      <c r="C285" s="223" t="s">
        <v>516</v>
      </c>
      <c r="D285" s="118">
        <v>120131</v>
      </c>
      <c r="E285" s="277">
        <v>19810</v>
      </c>
      <c r="F285" s="277">
        <v>37427</v>
      </c>
      <c r="G285" s="278">
        <v>62894</v>
      </c>
      <c r="H285" s="121">
        <v>1</v>
      </c>
      <c r="I285" s="244">
        <v>0</v>
      </c>
      <c r="J285" s="244">
        <v>1</v>
      </c>
      <c r="K285" s="246">
        <v>2</v>
      </c>
      <c r="L285" s="270">
        <f>IF(INTRO!$E$38="Endemic", IF($H285&gt;0, IF($H285=4,"Unknown", IF($H285=99,"Stopped", $D285)), 0),"Not required")</f>
        <v>120131</v>
      </c>
      <c r="M285" s="271">
        <f>IF(INTRO!$E$40="Endemic", IF($I285&gt;0, IF($I285=4,"Unknown",IF($I285=99,"Stopped", $D285)), 0),"Not required")</f>
        <v>0</v>
      </c>
      <c r="N285" s="272">
        <f>IF(INTRO!$E$42="Endemic", IF(AND($J285&gt;1,$J285&lt;5), IF($J285=4, "Unknown", E285+F285), 0),"Not required")</f>
        <v>0</v>
      </c>
      <c r="O285" s="273">
        <f>IF(INTRO!$E$44="Endemic", IF(AND($K285&gt;0,$K285&lt;5), IF($K285=4,"Unknown", IF($K285=1, $F285*0.33, IF($K285=2, $F285*0.5+$G285*0.2, SUM(F285:G285)))), 0),"Not required")</f>
        <v>31292.300000000003</v>
      </c>
      <c r="P285" s="224">
        <v>1</v>
      </c>
      <c r="Q285" s="245">
        <v>0</v>
      </c>
      <c r="R285" s="245">
        <v>0</v>
      </c>
      <c r="S285" s="247">
        <v>0</v>
      </c>
      <c r="T285" s="50" t="s">
        <v>1184</v>
      </c>
      <c r="U285" s="252" t="s">
        <v>1186</v>
      </c>
      <c r="V285" s="229"/>
      <c r="W285" s="274"/>
      <c r="X285" s="12"/>
    </row>
    <row r="286" spans="1:24" x14ac:dyDescent="0.2">
      <c r="A286" s="129" t="str">
        <f>IF(INTRO!$E$34&lt;&gt;0,INTRO!$E$34,"")</f>
        <v>Ethiopia</v>
      </c>
      <c r="B286" s="222" t="s">
        <v>499</v>
      </c>
      <c r="C286" s="223" t="s">
        <v>517</v>
      </c>
      <c r="D286" s="118">
        <v>818304</v>
      </c>
      <c r="E286" s="277">
        <v>134939</v>
      </c>
      <c r="F286" s="277">
        <v>254947</v>
      </c>
      <c r="G286" s="278">
        <v>428418</v>
      </c>
      <c r="H286" s="121">
        <v>0</v>
      </c>
      <c r="I286" s="244">
        <v>0</v>
      </c>
      <c r="J286" s="244">
        <v>1</v>
      </c>
      <c r="K286" s="246">
        <v>0</v>
      </c>
      <c r="L286" s="270">
        <f>IF(INTRO!$E$38="Endemic", IF($H286&gt;0, IF($H286=4,"Unknown", IF($H286=99,"Stopped", $D286)), 0),"Not required")</f>
        <v>0</v>
      </c>
      <c r="M286" s="271">
        <f>IF(INTRO!$E$40="Endemic", IF($I286&gt;0, IF($I286=4,"Unknown",IF($I286=99,"Stopped", $D286)), 0),"Not required")</f>
        <v>0</v>
      </c>
      <c r="N286" s="272">
        <f>IF(INTRO!$E$42="Endemic", IF(AND($J286&gt;1,$J286&lt;5), IF($J286=4, "Unknown", E286+F286), 0),"Not required")</f>
        <v>0</v>
      </c>
      <c r="O286" s="273">
        <f>IF(INTRO!$E$44="Endemic", IF(AND($K286&gt;0,$K286&lt;5), IF($K286=4,"Unknown", IF($K286=1, $F286*0.33, IF($K286=2, $F286*0.5+$G286*0.2, SUM(F286:G286)))), 0),"Not required")</f>
        <v>0</v>
      </c>
      <c r="P286" s="224">
        <v>0</v>
      </c>
      <c r="Q286" s="245">
        <v>0</v>
      </c>
      <c r="R286" s="245">
        <v>0</v>
      </c>
      <c r="S286" s="247">
        <v>0</v>
      </c>
      <c r="T286" s="50"/>
      <c r="U286" s="252"/>
      <c r="V286" s="229"/>
      <c r="W286" s="274"/>
      <c r="X286" s="12"/>
    </row>
    <row r="287" spans="1:24" x14ac:dyDescent="0.2">
      <c r="A287" s="129" t="str">
        <f>IF(INTRO!$E$34&lt;&gt;0,INTRO!$E$34,"")</f>
        <v>Ethiopia</v>
      </c>
      <c r="B287" s="222" t="s">
        <v>499</v>
      </c>
      <c r="C287" s="223" t="s">
        <v>518</v>
      </c>
      <c r="D287" s="118">
        <v>218501</v>
      </c>
      <c r="E287" s="277">
        <v>36031</v>
      </c>
      <c r="F287" s="277">
        <v>68075</v>
      </c>
      <c r="G287" s="278">
        <v>114395</v>
      </c>
      <c r="H287" s="121">
        <v>0</v>
      </c>
      <c r="I287" s="244">
        <v>0</v>
      </c>
      <c r="J287" s="244">
        <v>1</v>
      </c>
      <c r="K287" s="246">
        <v>0</v>
      </c>
      <c r="L287" s="270">
        <f>IF(INTRO!$E$38="Endemic", IF($H287&gt;0, IF($H287=4,"Unknown", IF($H287=99,"Stopped", $D287)), 0),"Not required")</f>
        <v>0</v>
      </c>
      <c r="M287" s="271">
        <f>IF(INTRO!$E$40="Endemic", IF($I287&gt;0, IF($I287=4,"Unknown",IF($I287=99,"Stopped", $D287)), 0),"Not required")</f>
        <v>0</v>
      </c>
      <c r="N287" s="272">
        <f>IF(INTRO!$E$42="Endemic", IF(AND($J287&gt;1,$J287&lt;5), IF($J287=4, "Unknown", E287+F287), 0),"Not required")</f>
        <v>0</v>
      </c>
      <c r="O287" s="273">
        <f>IF(INTRO!$E$44="Endemic", IF(AND($K287&gt;0,$K287&lt;5), IF($K287=4,"Unknown", IF($K287=1, $F287*0.33, IF($K287=2, $F287*0.5+$G287*0.2, SUM(F287:G287)))), 0),"Not required")</f>
        <v>0</v>
      </c>
      <c r="P287" s="224">
        <v>0</v>
      </c>
      <c r="Q287" s="245">
        <v>0</v>
      </c>
      <c r="R287" s="245">
        <v>0</v>
      </c>
      <c r="S287" s="247">
        <v>0</v>
      </c>
      <c r="T287" s="50"/>
      <c r="U287" s="252"/>
      <c r="V287" s="229"/>
      <c r="W287" s="274"/>
      <c r="X287" s="12"/>
    </row>
    <row r="288" spans="1:24" x14ac:dyDescent="0.2">
      <c r="A288" s="129" t="str">
        <f>IF(INTRO!$E$34&lt;&gt;0,INTRO!$E$34,"")</f>
        <v>Ethiopia</v>
      </c>
      <c r="B288" s="222" t="s">
        <v>499</v>
      </c>
      <c r="C288" s="223" t="s">
        <v>519</v>
      </c>
      <c r="D288" s="118">
        <v>62913</v>
      </c>
      <c r="E288" s="277">
        <v>10374</v>
      </c>
      <c r="F288" s="277">
        <v>19601</v>
      </c>
      <c r="G288" s="278">
        <v>32938</v>
      </c>
      <c r="H288" s="121">
        <v>0</v>
      </c>
      <c r="I288" s="244">
        <v>0</v>
      </c>
      <c r="J288" s="244">
        <v>3</v>
      </c>
      <c r="K288" s="246">
        <v>3</v>
      </c>
      <c r="L288" s="270">
        <f>IF(INTRO!$E$38="Endemic", IF($H288&gt;0, IF($H288=4,"Unknown", IF($H288=99,"Stopped", $D288)), 0),"Not required")</f>
        <v>0</v>
      </c>
      <c r="M288" s="271">
        <f>IF(INTRO!$E$40="Endemic", IF($I288&gt;0, IF($I288=4,"Unknown",IF($I288=99,"Stopped", $D288)), 0),"Not required")</f>
        <v>0</v>
      </c>
      <c r="N288" s="272">
        <f>IF(INTRO!$E$42="Endemic", IF(AND($J288&gt;1,$J288&lt;5), IF($J288=4, "Unknown", E288+F288), 0),"Not required")</f>
        <v>29975</v>
      </c>
      <c r="O288" s="273">
        <f>IF(INTRO!$E$44="Endemic", IF(AND($K288&gt;0,$K288&lt;5), IF($K288=4,"Unknown", IF($K288=1, $F288*0.33, IF($K288=2, $F288*0.5+$G288*0.2, SUM(F288:G288)))), 0),"Not required")</f>
        <v>52539</v>
      </c>
      <c r="P288" s="224">
        <v>0</v>
      </c>
      <c r="Q288" s="245">
        <v>0</v>
      </c>
      <c r="R288" s="245">
        <v>2</v>
      </c>
      <c r="S288" s="247">
        <v>0</v>
      </c>
      <c r="T288" s="50"/>
      <c r="U288" s="299" t="s">
        <v>1191</v>
      </c>
      <c r="V288" s="229"/>
      <c r="W288" s="274"/>
      <c r="X288" s="12"/>
    </row>
    <row r="289" spans="1:24" x14ac:dyDescent="0.2">
      <c r="A289" s="129" t="str">
        <f>IF(INTRO!$E$34&lt;&gt;0,INTRO!$E$34,"")</f>
        <v>Ethiopia</v>
      </c>
      <c r="B289" s="222" t="s">
        <v>499</v>
      </c>
      <c r="C289" s="223" t="s">
        <v>520</v>
      </c>
      <c r="D289" s="118">
        <v>91148</v>
      </c>
      <c r="E289" s="277">
        <v>15030</v>
      </c>
      <c r="F289" s="277">
        <v>28398</v>
      </c>
      <c r="G289" s="278">
        <v>47720</v>
      </c>
      <c r="H289" s="121">
        <v>0</v>
      </c>
      <c r="I289" s="244">
        <v>0</v>
      </c>
      <c r="J289" s="244">
        <v>0</v>
      </c>
      <c r="K289" s="246">
        <v>0</v>
      </c>
      <c r="L289" s="270">
        <f>IF(INTRO!$E$38="Endemic", IF($H289&gt;0, IF($H289=4,"Unknown", IF($H289=99,"Stopped", $D289)), 0),"Not required")</f>
        <v>0</v>
      </c>
      <c r="M289" s="271">
        <f>IF(INTRO!$E$40="Endemic", IF($I289&gt;0, IF($I289=4,"Unknown",IF($I289=99,"Stopped", $D289)), 0),"Not required")</f>
        <v>0</v>
      </c>
      <c r="N289" s="272">
        <f>IF(INTRO!$E$42="Endemic", IF(AND($J289&gt;1,$J289&lt;5), IF($J289=4, "Unknown", E289+F289), 0),"Not required")</f>
        <v>0</v>
      </c>
      <c r="O289" s="273">
        <f>IF(INTRO!$E$44="Endemic", IF(AND($K289&gt;0,$K289&lt;5), IF($K289=4,"Unknown", IF($K289=1, $F289*0.33, IF($K289=2, $F289*0.5+$G289*0.2, SUM(F289:G289)))), 0),"Not required")</f>
        <v>0</v>
      </c>
      <c r="P289" s="224">
        <v>0</v>
      </c>
      <c r="Q289" s="245">
        <v>0</v>
      </c>
      <c r="R289" s="245">
        <v>0</v>
      </c>
      <c r="S289" s="247">
        <v>0</v>
      </c>
      <c r="T289" s="50"/>
      <c r="U289" s="252"/>
      <c r="V289" s="229"/>
      <c r="W289" s="274"/>
      <c r="X289" s="12"/>
    </row>
    <row r="290" spans="1:24" x14ac:dyDescent="0.2">
      <c r="A290" s="129" t="str">
        <f>IF(INTRO!$E$34&lt;&gt;0,INTRO!$E$34,"")</f>
        <v>Ethiopia</v>
      </c>
      <c r="B290" s="222" t="s">
        <v>499</v>
      </c>
      <c r="C290" s="223" t="s">
        <v>521</v>
      </c>
      <c r="D290" s="118">
        <v>214337</v>
      </c>
      <c r="E290" s="277">
        <v>35344</v>
      </c>
      <c r="F290" s="277">
        <v>66778</v>
      </c>
      <c r="G290" s="278">
        <v>112215</v>
      </c>
      <c r="H290" s="121">
        <v>0</v>
      </c>
      <c r="I290" s="244">
        <v>0</v>
      </c>
      <c r="J290" s="244">
        <v>1</v>
      </c>
      <c r="K290" s="246">
        <v>0</v>
      </c>
      <c r="L290" s="270">
        <f>IF(INTRO!$E$38="Endemic", IF($H290&gt;0, IF($H290=4,"Unknown", IF($H290=99,"Stopped", $D290)), 0),"Not required")</f>
        <v>0</v>
      </c>
      <c r="M290" s="271">
        <f>IF(INTRO!$E$40="Endemic", IF($I290&gt;0, IF($I290=4,"Unknown",IF($I290=99,"Stopped", $D290)), 0),"Not required")</f>
        <v>0</v>
      </c>
      <c r="N290" s="272">
        <f>IF(INTRO!$E$42="Endemic", IF(AND($J290&gt;1,$J290&lt;5), IF($J290=4, "Unknown", E290+F290), 0),"Not required")</f>
        <v>0</v>
      </c>
      <c r="O290" s="273">
        <f>IF(INTRO!$E$44="Endemic", IF(AND($K290&gt;0,$K290&lt;5), IF($K290=4,"Unknown", IF($K290=1, $F290*0.33, IF($K290=2, $F290*0.5+$G290*0.2, SUM(F290:G290)))), 0),"Not required")</f>
        <v>0</v>
      </c>
      <c r="P290" s="224">
        <v>0</v>
      </c>
      <c r="Q290" s="245">
        <v>0</v>
      </c>
      <c r="R290" s="245">
        <v>0</v>
      </c>
      <c r="S290" s="247">
        <v>0</v>
      </c>
      <c r="T290" s="50"/>
      <c r="U290" s="252"/>
      <c r="V290" s="229"/>
      <c r="W290" s="274"/>
      <c r="X290" s="12"/>
    </row>
    <row r="291" spans="1:24" x14ac:dyDescent="0.2">
      <c r="A291" s="129" t="str">
        <f>IF(INTRO!$E$34&lt;&gt;0,INTRO!$E$34,"")</f>
        <v>Ethiopia</v>
      </c>
      <c r="B291" s="222" t="s">
        <v>499</v>
      </c>
      <c r="C291" s="223" t="s">
        <v>522</v>
      </c>
      <c r="D291" s="118">
        <v>102447</v>
      </c>
      <c r="E291" s="277">
        <v>16894</v>
      </c>
      <c r="F291" s="277">
        <v>31918</v>
      </c>
      <c r="G291" s="278">
        <v>53636</v>
      </c>
      <c r="H291" s="121">
        <v>0</v>
      </c>
      <c r="I291" s="244">
        <v>0</v>
      </c>
      <c r="J291" s="244">
        <v>1</v>
      </c>
      <c r="K291" s="246">
        <v>0</v>
      </c>
      <c r="L291" s="270">
        <f>IF(INTRO!$E$38="Endemic", IF($H291&gt;0, IF($H291=4,"Unknown", IF($H291=99,"Stopped", $D291)), 0),"Not required")</f>
        <v>0</v>
      </c>
      <c r="M291" s="271">
        <f>IF(INTRO!$E$40="Endemic", IF($I291&gt;0, IF($I291=4,"Unknown",IF($I291=99,"Stopped", $D291)), 0),"Not required")</f>
        <v>0</v>
      </c>
      <c r="N291" s="272">
        <f>IF(INTRO!$E$42="Endemic", IF(AND($J291&gt;1,$J291&lt;5), IF($J291=4, "Unknown", E291+F291), 0),"Not required")</f>
        <v>0</v>
      </c>
      <c r="O291" s="273">
        <f>IF(INTRO!$E$44="Endemic", IF(AND($K291&gt;0,$K291&lt;5), IF($K291=4,"Unknown", IF($K291=1, $F291*0.33, IF($K291=2, $F291*0.5+$G291*0.2, SUM(F291:G291)))), 0),"Not required")</f>
        <v>0</v>
      </c>
      <c r="P291" s="224">
        <v>0</v>
      </c>
      <c r="Q291" s="245">
        <v>0</v>
      </c>
      <c r="R291" s="245">
        <v>0</v>
      </c>
      <c r="S291" s="247">
        <v>0</v>
      </c>
      <c r="T291" s="50"/>
      <c r="U291" s="252"/>
      <c r="V291" s="229"/>
      <c r="W291" s="274"/>
      <c r="X291" s="12"/>
    </row>
    <row r="292" spans="1:24" x14ac:dyDescent="0.2">
      <c r="A292" s="129" t="str">
        <f>IF(INTRO!$E$34&lt;&gt;0,INTRO!$E$34,"")</f>
        <v>Ethiopia</v>
      </c>
      <c r="B292" s="222" t="s">
        <v>499</v>
      </c>
      <c r="C292" s="223" t="s">
        <v>523</v>
      </c>
      <c r="D292" s="118">
        <v>192797</v>
      </c>
      <c r="E292" s="277">
        <v>31792</v>
      </c>
      <c r="F292" s="277">
        <v>60067</v>
      </c>
      <c r="G292" s="278">
        <v>100938</v>
      </c>
      <c r="H292" s="121">
        <v>0</v>
      </c>
      <c r="I292" s="244">
        <v>0</v>
      </c>
      <c r="J292" s="244">
        <v>2</v>
      </c>
      <c r="K292" s="246">
        <v>1</v>
      </c>
      <c r="L292" s="270">
        <f>IF(INTRO!$E$38="Endemic", IF($H292&gt;0, IF($H292=4,"Unknown", IF($H292=99,"Stopped", $D292)), 0),"Not required")</f>
        <v>0</v>
      </c>
      <c r="M292" s="271">
        <f>IF(INTRO!$E$40="Endemic", IF($I292&gt;0, IF($I292=4,"Unknown",IF($I292=99,"Stopped", $D292)), 0),"Not required")</f>
        <v>0</v>
      </c>
      <c r="N292" s="272">
        <f>IF(INTRO!$E$42="Endemic", IF(AND($J292&gt;1,$J292&lt;5), IF($J292=4, "Unknown", E292+F292), 0),"Not required")</f>
        <v>91859</v>
      </c>
      <c r="O292" s="273">
        <f>IF(INTRO!$E$44="Endemic", IF(AND($K292&gt;0,$K292&lt;5), IF($K292=4,"Unknown", IF($K292=1, $F292*0.33, IF($K292=2, $F292*0.5+$G292*0.2, SUM(F292:G292)))), 0),"Not required")</f>
        <v>19822.11</v>
      </c>
      <c r="P292" s="224">
        <v>0</v>
      </c>
      <c r="Q292" s="245">
        <v>0</v>
      </c>
      <c r="R292" s="245">
        <v>0</v>
      </c>
      <c r="S292" s="247">
        <v>0</v>
      </c>
      <c r="T292" s="50"/>
      <c r="U292" s="252"/>
      <c r="V292" s="229"/>
      <c r="W292" s="274"/>
      <c r="X292" s="12"/>
    </row>
    <row r="293" spans="1:24" x14ac:dyDescent="0.2">
      <c r="A293" s="129" t="str">
        <f>IF(INTRO!$E$34&lt;&gt;0,INTRO!$E$34,"")</f>
        <v>Ethiopia</v>
      </c>
      <c r="B293" s="222" t="s">
        <v>499</v>
      </c>
      <c r="C293" s="223" t="s">
        <v>524</v>
      </c>
      <c r="D293" s="118">
        <v>87216</v>
      </c>
      <c r="E293" s="277">
        <v>14382</v>
      </c>
      <c r="F293" s="277">
        <v>27173</v>
      </c>
      <c r="G293" s="278">
        <v>45661</v>
      </c>
      <c r="H293" s="121">
        <v>0</v>
      </c>
      <c r="I293" s="244">
        <v>0</v>
      </c>
      <c r="J293" s="244">
        <v>1</v>
      </c>
      <c r="K293" s="246">
        <v>0</v>
      </c>
      <c r="L293" s="270">
        <f>IF(INTRO!$E$38="Endemic", IF($H293&gt;0, IF($H293=4,"Unknown", IF($H293=99,"Stopped", $D293)), 0),"Not required")</f>
        <v>0</v>
      </c>
      <c r="M293" s="271">
        <f>IF(INTRO!$E$40="Endemic", IF($I293&gt;0, IF($I293=4,"Unknown",IF($I293=99,"Stopped", $D293)), 0),"Not required")</f>
        <v>0</v>
      </c>
      <c r="N293" s="272">
        <f>IF(INTRO!$E$42="Endemic", IF(AND($J293&gt;1,$J293&lt;5), IF($J293=4, "Unknown", E293+F293), 0),"Not required")</f>
        <v>0</v>
      </c>
      <c r="O293" s="273">
        <f>IF(INTRO!$E$44="Endemic", IF(AND($K293&gt;0,$K293&lt;5), IF($K293=4,"Unknown", IF($K293=1, $F293*0.33, IF($K293=2, $F293*0.5+$G293*0.2, SUM(F293:G293)))), 0),"Not required")</f>
        <v>0</v>
      </c>
      <c r="P293" s="224">
        <v>0</v>
      </c>
      <c r="Q293" s="245">
        <v>0</v>
      </c>
      <c r="R293" s="245">
        <v>0</v>
      </c>
      <c r="S293" s="247">
        <v>0</v>
      </c>
      <c r="T293" s="50"/>
      <c r="U293" s="252"/>
      <c r="V293" s="229"/>
      <c r="W293" s="274"/>
      <c r="X293" s="12"/>
    </row>
    <row r="294" spans="1:24" x14ac:dyDescent="0.2">
      <c r="A294" s="129" t="str">
        <f>IF(INTRO!$E$34&lt;&gt;0,INTRO!$E$34,"")</f>
        <v>Ethiopia</v>
      </c>
      <c r="B294" s="222" t="s">
        <v>499</v>
      </c>
      <c r="C294" s="223" t="s">
        <v>525</v>
      </c>
      <c r="D294" s="118">
        <v>113499</v>
      </c>
      <c r="E294" s="277">
        <v>18716</v>
      </c>
      <c r="F294" s="277">
        <v>35361</v>
      </c>
      <c r="G294" s="278">
        <v>59422</v>
      </c>
      <c r="H294" s="121">
        <v>0</v>
      </c>
      <c r="I294" s="244">
        <v>0</v>
      </c>
      <c r="J294" s="244">
        <v>1</v>
      </c>
      <c r="K294" s="246">
        <v>0</v>
      </c>
      <c r="L294" s="270">
        <f>IF(INTRO!$E$38="Endemic", IF($H294&gt;0, IF($H294=4,"Unknown", IF($H294=99,"Stopped", $D294)), 0),"Not required")</f>
        <v>0</v>
      </c>
      <c r="M294" s="271">
        <f>IF(INTRO!$E$40="Endemic", IF($I294&gt;0, IF($I294=4,"Unknown",IF($I294=99,"Stopped", $D294)), 0),"Not required")</f>
        <v>0</v>
      </c>
      <c r="N294" s="272">
        <f>IF(INTRO!$E$42="Endemic", IF(AND($J294&gt;1,$J294&lt;5), IF($J294=4, "Unknown", E294+F294), 0),"Not required")</f>
        <v>0</v>
      </c>
      <c r="O294" s="273">
        <f>IF(INTRO!$E$44="Endemic", IF(AND($K294&gt;0,$K294&lt;5), IF($K294=4,"Unknown", IF($K294=1, $F294*0.33, IF($K294=2, $F294*0.5+$G294*0.2, SUM(F294:G294)))), 0),"Not required")</f>
        <v>0</v>
      </c>
      <c r="P294" s="224">
        <v>0</v>
      </c>
      <c r="Q294" s="245">
        <v>0</v>
      </c>
      <c r="R294" s="245">
        <v>0</v>
      </c>
      <c r="S294" s="247">
        <v>0</v>
      </c>
      <c r="T294" s="50"/>
      <c r="U294" s="252"/>
      <c r="V294" s="229"/>
      <c r="W294" s="274"/>
      <c r="X294" s="12"/>
    </row>
    <row r="295" spans="1:24" x14ac:dyDescent="0.2">
      <c r="A295" s="129" t="str">
        <f>IF(INTRO!$E$34&lt;&gt;0,INTRO!$E$34,"")</f>
        <v>Ethiopia</v>
      </c>
      <c r="B295" s="222" t="s">
        <v>499</v>
      </c>
      <c r="C295" s="223" t="s">
        <v>526</v>
      </c>
      <c r="D295" s="118">
        <v>137227</v>
      </c>
      <c r="E295" s="277">
        <v>22629</v>
      </c>
      <c r="F295" s="277">
        <v>42754</v>
      </c>
      <c r="G295" s="278">
        <v>71844</v>
      </c>
      <c r="H295" s="121">
        <v>0</v>
      </c>
      <c r="I295" s="244">
        <v>0</v>
      </c>
      <c r="J295" s="244">
        <v>1</v>
      </c>
      <c r="K295" s="246">
        <v>2</v>
      </c>
      <c r="L295" s="270">
        <f>IF(INTRO!$E$38="Endemic", IF($H295&gt;0, IF($H295=4,"Unknown", IF($H295=99,"Stopped", $D295)), 0),"Not required")</f>
        <v>0</v>
      </c>
      <c r="M295" s="271">
        <f>IF(INTRO!$E$40="Endemic", IF($I295&gt;0, IF($I295=4,"Unknown",IF($I295=99,"Stopped", $D295)), 0),"Not required")</f>
        <v>0</v>
      </c>
      <c r="N295" s="272">
        <f>IF(INTRO!$E$42="Endemic", IF(AND($J295&gt;1,$J295&lt;5), IF($J295=4, "Unknown", E295+F295), 0),"Not required")</f>
        <v>0</v>
      </c>
      <c r="O295" s="273">
        <f>IF(INTRO!$E$44="Endemic", IF(AND($K295&gt;0,$K295&lt;5), IF($K295=4,"Unknown", IF($K295=1, $F295*0.33, IF($K295=2, $F295*0.5+$G295*0.2, SUM(F295:G295)))), 0),"Not required")</f>
        <v>35745.800000000003</v>
      </c>
      <c r="P295" s="224">
        <v>0</v>
      </c>
      <c r="Q295" s="245">
        <v>0</v>
      </c>
      <c r="R295" s="245">
        <v>0</v>
      </c>
      <c r="S295" s="247">
        <v>0</v>
      </c>
      <c r="T295" s="50"/>
      <c r="U295" s="252" t="s">
        <v>1186</v>
      </c>
      <c r="V295" s="229"/>
      <c r="W295" s="274"/>
      <c r="X295" s="12"/>
    </row>
    <row r="296" spans="1:24" x14ac:dyDescent="0.2">
      <c r="A296" s="129" t="str">
        <f>IF(INTRO!$E$34&lt;&gt;0,INTRO!$E$34,"")</f>
        <v>Ethiopia</v>
      </c>
      <c r="B296" s="222" t="s">
        <v>527</v>
      </c>
      <c r="C296" s="223" t="s">
        <v>528</v>
      </c>
      <c r="D296" s="118">
        <v>131784</v>
      </c>
      <c r="E296" s="277">
        <v>21731</v>
      </c>
      <c r="F296" s="277">
        <v>41058</v>
      </c>
      <c r="G296" s="278">
        <v>68995</v>
      </c>
      <c r="H296" s="121">
        <v>0</v>
      </c>
      <c r="I296" s="244">
        <v>0</v>
      </c>
      <c r="J296" s="244">
        <v>2</v>
      </c>
      <c r="K296" s="246">
        <v>2</v>
      </c>
      <c r="L296" s="270">
        <f>IF(INTRO!$E$38="Endemic", IF($H296&gt;0, IF($H296=4,"Unknown", IF($H296=99,"Stopped", $D296)), 0),"Not required")</f>
        <v>0</v>
      </c>
      <c r="M296" s="271">
        <f>IF(INTRO!$E$40="Endemic", IF($I296&gt;0, IF($I296=4,"Unknown",IF($I296=99,"Stopped", $D296)), 0),"Not required")</f>
        <v>0</v>
      </c>
      <c r="N296" s="272">
        <f>IF(INTRO!$E$42="Endemic", IF(AND($J296&gt;1,$J296&lt;5), IF($J296=4, "Unknown", E296+F296), 0),"Not required")</f>
        <v>62789</v>
      </c>
      <c r="O296" s="273">
        <f>IF(INTRO!$E$44="Endemic", IF(AND($K296&gt;0,$K296&lt;5), IF($K296=4,"Unknown", IF($K296=1, $F296*0.33, IF($K296=2, $F296*0.5+$G296*0.2, SUM(F296:G296)))), 0),"Not required")</f>
        <v>34328</v>
      </c>
      <c r="P296" s="224">
        <v>0</v>
      </c>
      <c r="Q296" s="245">
        <v>0</v>
      </c>
      <c r="R296" s="245">
        <v>1</v>
      </c>
      <c r="S296" s="247">
        <v>1</v>
      </c>
      <c r="T296" s="50"/>
      <c r="U296" s="299" t="s">
        <v>1191</v>
      </c>
      <c r="V296" s="229"/>
      <c r="W296" s="274"/>
      <c r="X296" s="12"/>
    </row>
    <row r="297" spans="1:24" x14ac:dyDescent="0.2">
      <c r="A297" s="129" t="str">
        <f>IF(INTRO!$E$34&lt;&gt;0,INTRO!$E$34,"")</f>
        <v>Ethiopia</v>
      </c>
      <c r="B297" s="222" t="s">
        <v>527</v>
      </c>
      <c r="C297" s="223" t="s">
        <v>529</v>
      </c>
      <c r="D297" s="118">
        <v>116032</v>
      </c>
      <c r="E297" s="277">
        <v>19134</v>
      </c>
      <c r="F297" s="277">
        <v>36150</v>
      </c>
      <c r="G297" s="278">
        <v>60748</v>
      </c>
      <c r="H297" s="121">
        <v>0</v>
      </c>
      <c r="I297" s="244">
        <v>0</v>
      </c>
      <c r="J297" s="244">
        <v>2</v>
      </c>
      <c r="K297" s="246">
        <v>0</v>
      </c>
      <c r="L297" s="270">
        <f>IF(INTRO!$E$38="Endemic", IF($H297&gt;0, IF($H297=4,"Unknown", IF($H297=99,"Stopped", $D297)), 0),"Not required")</f>
        <v>0</v>
      </c>
      <c r="M297" s="271">
        <f>IF(INTRO!$E$40="Endemic", IF($I297&gt;0, IF($I297=4,"Unknown",IF($I297=99,"Stopped", $D297)), 0),"Not required")</f>
        <v>0</v>
      </c>
      <c r="N297" s="272">
        <f>IF(INTRO!$E$42="Endemic", IF(AND($J297&gt;1,$J297&lt;5), IF($J297=4, "Unknown", E297+F297), 0),"Not required")</f>
        <v>55284</v>
      </c>
      <c r="O297" s="273">
        <f>IF(INTRO!$E$44="Endemic", IF(AND($K297&gt;0,$K297&lt;5), IF($K297=4,"Unknown", IF($K297=1, $F297*0.33, IF($K297=2, $F297*0.5+$G297*0.2, SUM(F297:G297)))), 0),"Not required")</f>
        <v>0</v>
      </c>
      <c r="P297" s="224">
        <v>0</v>
      </c>
      <c r="Q297" s="245">
        <v>0</v>
      </c>
      <c r="R297" s="245">
        <v>0</v>
      </c>
      <c r="S297" s="247">
        <v>0</v>
      </c>
      <c r="T297" s="50"/>
      <c r="U297" s="252"/>
      <c r="V297" s="229"/>
      <c r="W297" s="274"/>
      <c r="X297" s="12"/>
    </row>
    <row r="298" spans="1:24" x14ac:dyDescent="0.2">
      <c r="A298" s="129" t="str">
        <f>IF(INTRO!$E$34&lt;&gt;0,INTRO!$E$34,"")</f>
        <v>Ethiopia</v>
      </c>
      <c r="B298" s="222" t="s">
        <v>527</v>
      </c>
      <c r="C298" s="223" t="s">
        <v>530</v>
      </c>
      <c r="D298" s="118">
        <v>39289</v>
      </c>
      <c r="E298" s="277">
        <v>6479</v>
      </c>
      <c r="F298" s="277">
        <v>12241</v>
      </c>
      <c r="G298" s="278">
        <v>20570</v>
      </c>
      <c r="H298" s="121">
        <v>0</v>
      </c>
      <c r="I298" s="244">
        <v>0</v>
      </c>
      <c r="J298" s="244">
        <v>3</v>
      </c>
      <c r="K298" s="246">
        <v>1</v>
      </c>
      <c r="L298" s="270">
        <f>IF(INTRO!$E$38="Endemic", IF($H298&gt;0, IF($H298=4,"Unknown", IF($H298=99,"Stopped", $D298)), 0),"Not required")</f>
        <v>0</v>
      </c>
      <c r="M298" s="271">
        <f>IF(INTRO!$E$40="Endemic", IF($I298&gt;0, IF($I298=4,"Unknown",IF($I298=99,"Stopped", $D298)), 0),"Not required")</f>
        <v>0</v>
      </c>
      <c r="N298" s="272">
        <f>IF(INTRO!$E$42="Endemic", IF(AND($J298&gt;1,$J298&lt;5), IF($J298=4, "Unknown", E298+F298), 0),"Not required")</f>
        <v>18720</v>
      </c>
      <c r="O298" s="273">
        <f>IF(INTRO!$E$44="Endemic", IF(AND($K298&gt;0,$K298&lt;5), IF($K298=4,"Unknown", IF($K298=1, $F298*0.33, IF($K298=2, $F298*0.5+$G298*0.2, SUM(F298:G298)))), 0),"Not required")</f>
        <v>4039.53</v>
      </c>
      <c r="P298" s="224">
        <v>0</v>
      </c>
      <c r="Q298" s="245">
        <v>0</v>
      </c>
      <c r="R298" s="245">
        <v>2</v>
      </c>
      <c r="S298" s="247">
        <v>0</v>
      </c>
      <c r="T298" s="50" t="s">
        <v>1188</v>
      </c>
      <c r="U298" s="252"/>
      <c r="V298" s="229"/>
      <c r="W298" s="274"/>
      <c r="X298" s="12"/>
    </row>
    <row r="299" spans="1:24" x14ac:dyDescent="0.2">
      <c r="A299" s="129" t="str">
        <f>IF(INTRO!$E$34&lt;&gt;0,INTRO!$E$34,"")</f>
        <v>Ethiopia</v>
      </c>
      <c r="B299" s="222" t="s">
        <v>527</v>
      </c>
      <c r="C299" s="223" t="s">
        <v>531</v>
      </c>
      <c r="D299" s="118">
        <v>54838</v>
      </c>
      <c r="E299" s="277">
        <v>9043</v>
      </c>
      <c r="F299" s="277">
        <v>17085</v>
      </c>
      <c r="G299" s="278">
        <v>28710</v>
      </c>
      <c r="H299" s="121">
        <v>0</v>
      </c>
      <c r="I299" s="244">
        <v>0</v>
      </c>
      <c r="J299" s="244">
        <v>2</v>
      </c>
      <c r="K299" s="246">
        <v>0</v>
      </c>
      <c r="L299" s="270">
        <f>IF(INTRO!$E$38="Endemic", IF($H299&gt;0, IF($H299=4,"Unknown", IF($H299=99,"Stopped", $D299)), 0),"Not required")</f>
        <v>0</v>
      </c>
      <c r="M299" s="271">
        <f>IF(INTRO!$E$40="Endemic", IF($I299&gt;0, IF($I299=4,"Unknown",IF($I299=99,"Stopped", $D299)), 0),"Not required")</f>
        <v>0</v>
      </c>
      <c r="N299" s="272">
        <f>IF(INTRO!$E$42="Endemic", IF(AND($J299&gt;1,$J299&lt;5), IF($J299=4, "Unknown", E299+F299), 0),"Not required")</f>
        <v>26128</v>
      </c>
      <c r="O299" s="273">
        <f>IF(INTRO!$E$44="Endemic", IF(AND($K299&gt;0,$K299&lt;5), IF($K299=4,"Unknown", IF($K299=1, $F299*0.33, IF($K299=2, $F299*0.5+$G299*0.2, SUM(F299:G299)))), 0),"Not required")</f>
        <v>0</v>
      </c>
      <c r="P299" s="224">
        <v>0</v>
      </c>
      <c r="Q299" s="245">
        <v>0</v>
      </c>
      <c r="R299" s="245">
        <v>0</v>
      </c>
      <c r="S299" s="247">
        <v>0</v>
      </c>
      <c r="T299" s="50"/>
      <c r="U299" s="252"/>
      <c r="V299" s="229"/>
      <c r="W299" s="274"/>
      <c r="X299" s="12"/>
    </row>
    <row r="300" spans="1:24" x14ac:dyDescent="0.2">
      <c r="A300" s="129" t="str">
        <f>IF(INTRO!$E$34&lt;&gt;0,INTRO!$E$34,"")</f>
        <v>Ethiopia</v>
      </c>
      <c r="B300" s="222" t="s">
        <v>527</v>
      </c>
      <c r="C300" s="223" t="s">
        <v>532</v>
      </c>
      <c r="D300" s="118">
        <v>50170</v>
      </c>
      <c r="E300" s="277">
        <v>8273</v>
      </c>
      <c r="F300" s="277">
        <v>15631</v>
      </c>
      <c r="G300" s="278">
        <v>26266</v>
      </c>
      <c r="H300" s="121">
        <v>0</v>
      </c>
      <c r="I300" s="244">
        <v>0</v>
      </c>
      <c r="J300" s="244">
        <v>2</v>
      </c>
      <c r="K300" s="246">
        <v>1</v>
      </c>
      <c r="L300" s="270">
        <f>IF(INTRO!$E$38="Endemic", IF($H300&gt;0, IF($H300=4,"Unknown", IF($H300=99,"Stopped", $D300)), 0),"Not required")</f>
        <v>0</v>
      </c>
      <c r="M300" s="271">
        <f>IF(INTRO!$E$40="Endemic", IF($I300&gt;0, IF($I300=4,"Unknown",IF($I300=99,"Stopped", $D300)), 0),"Not required")</f>
        <v>0</v>
      </c>
      <c r="N300" s="272">
        <f>IF(INTRO!$E$42="Endemic", IF(AND($J300&gt;1,$J300&lt;5), IF($J300=4, "Unknown", E300+F300), 0),"Not required")</f>
        <v>23904</v>
      </c>
      <c r="O300" s="273">
        <f>IF(INTRO!$E$44="Endemic", IF(AND($K300&gt;0,$K300&lt;5), IF($K300=4,"Unknown", IF($K300=1, $F300*0.33, IF($K300=2, $F300*0.5+$G300*0.2, SUM(F300:G300)))), 0),"Not required")</f>
        <v>5158.2300000000005</v>
      </c>
      <c r="P300" s="224">
        <v>0</v>
      </c>
      <c r="Q300" s="245">
        <v>0</v>
      </c>
      <c r="R300" s="245">
        <v>0</v>
      </c>
      <c r="S300" s="247">
        <v>0</v>
      </c>
      <c r="T300" s="50"/>
      <c r="U300" s="252"/>
      <c r="V300" s="229"/>
      <c r="W300" s="274"/>
      <c r="X300" s="12"/>
    </row>
    <row r="301" spans="1:24" x14ac:dyDescent="0.2">
      <c r="A301" s="129" t="str">
        <f>IF(INTRO!$E$34&lt;&gt;0,INTRO!$E$34,"")</f>
        <v>Ethiopia</v>
      </c>
      <c r="B301" s="222" t="s">
        <v>527</v>
      </c>
      <c r="C301" s="223" t="s">
        <v>533</v>
      </c>
      <c r="D301" s="118">
        <v>115619</v>
      </c>
      <c r="E301" s="277">
        <v>19066</v>
      </c>
      <c r="F301" s="277">
        <v>36022</v>
      </c>
      <c r="G301" s="278">
        <v>60532</v>
      </c>
      <c r="H301" s="121">
        <v>0</v>
      </c>
      <c r="I301" s="244">
        <v>4</v>
      </c>
      <c r="J301" s="244">
        <v>1</v>
      </c>
      <c r="K301" s="246">
        <v>2</v>
      </c>
      <c r="L301" s="270">
        <f>IF(INTRO!$E$38="Endemic", IF($H301&gt;0, IF($H301=4,"Unknown", IF($H301=99,"Stopped", $D301)), 0),"Not required")</f>
        <v>0</v>
      </c>
      <c r="M301" s="271" t="str">
        <f>IF(INTRO!$E$40="Endemic", IF($I301&gt;0, IF($I301=4,"Unknown",IF($I301=99,"Stopped", $D301)), 0),"Not required")</f>
        <v>Unknown</v>
      </c>
      <c r="N301" s="272">
        <f>IF(INTRO!$E$42="Endemic", IF(AND($J301&gt;1,$J301&lt;5), IF($J301=4, "Unknown", E301+F301), 0),"Not required")</f>
        <v>0</v>
      </c>
      <c r="O301" s="273">
        <f>IF(INTRO!$E$44="Endemic", IF(AND($K301&gt;0,$K301&lt;5), IF($K301=4,"Unknown", IF($K301=1, $F301*0.33, IF($K301=2, $F301*0.5+$G301*0.2, SUM(F301:G301)))), 0),"Not required")</f>
        <v>30117.4</v>
      </c>
      <c r="P301" s="224">
        <v>0</v>
      </c>
      <c r="Q301" s="245">
        <v>0</v>
      </c>
      <c r="R301" s="245">
        <v>0</v>
      </c>
      <c r="S301" s="247">
        <v>0</v>
      </c>
      <c r="T301" s="50"/>
      <c r="U301" s="252"/>
      <c r="V301" s="229"/>
      <c r="W301" s="274"/>
      <c r="X301" s="12"/>
    </row>
    <row r="302" spans="1:24" x14ac:dyDescent="0.2">
      <c r="A302" s="129" t="str">
        <f>IF(INTRO!$E$34&lt;&gt;0,INTRO!$E$34,"")</f>
        <v>Ethiopia</v>
      </c>
      <c r="B302" s="222" t="s">
        <v>527</v>
      </c>
      <c r="C302" s="223" t="s">
        <v>534</v>
      </c>
      <c r="D302" s="118">
        <v>100118</v>
      </c>
      <c r="E302" s="277">
        <v>16510</v>
      </c>
      <c r="F302" s="277">
        <v>31192</v>
      </c>
      <c r="G302" s="278">
        <v>52416</v>
      </c>
      <c r="H302" s="121">
        <v>0</v>
      </c>
      <c r="I302" s="244">
        <v>0</v>
      </c>
      <c r="J302" s="244">
        <v>3</v>
      </c>
      <c r="K302" s="246">
        <v>1</v>
      </c>
      <c r="L302" s="270">
        <f>IF(INTRO!$E$38="Endemic", IF($H302&gt;0, IF($H302=4,"Unknown", IF($H302=99,"Stopped", $D302)), 0),"Not required")</f>
        <v>0</v>
      </c>
      <c r="M302" s="271">
        <f>IF(INTRO!$E$40="Endemic", IF($I302&gt;0, IF($I302=4,"Unknown",IF($I302=99,"Stopped", $D302)), 0),"Not required")</f>
        <v>0</v>
      </c>
      <c r="N302" s="272">
        <f>IF(INTRO!$E$42="Endemic", IF(AND($J302&gt;1,$J302&lt;5), IF($J302=4, "Unknown", E302+F302), 0),"Not required")</f>
        <v>47702</v>
      </c>
      <c r="O302" s="273">
        <f>IF(INTRO!$E$44="Endemic", IF(AND($K302&gt;0,$K302&lt;5), IF($K302=4,"Unknown", IF($K302=1, $F302*0.33, IF($K302=2, $F302*0.5+$G302*0.2, SUM(F302:G302)))), 0),"Not required")</f>
        <v>10293.36</v>
      </c>
      <c r="P302" s="224">
        <v>0</v>
      </c>
      <c r="Q302" s="245">
        <v>0</v>
      </c>
      <c r="R302" s="245">
        <v>2</v>
      </c>
      <c r="S302" s="247">
        <v>0</v>
      </c>
      <c r="T302" s="50"/>
      <c r="U302" s="252"/>
      <c r="V302" s="229"/>
      <c r="W302" s="274"/>
      <c r="X302" s="12"/>
    </row>
    <row r="303" spans="1:24" x14ac:dyDescent="0.2">
      <c r="A303" s="129" t="str">
        <f>IF(INTRO!$E$34&lt;&gt;0,INTRO!$E$34,"")</f>
        <v>Ethiopia</v>
      </c>
      <c r="B303" s="222" t="s">
        <v>527</v>
      </c>
      <c r="C303" s="223" t="s">
        <v>535</v>
      </c>
      <c r="D303" s="118">
        <v>155934</v>
      </c>
      <c r="E303" s="277">
        <v>25714</v>
      </c>
      <c r="F303" s="277">
        <v>48582</v>
      </c>
      <c r="G303" s="278">
        <v>81638</v>
      </c>
      <c r="H303" s="121">
        <v>0</v>
      </c>
      <c r="I303" s="244">
        <v>0</v>
      </c>
      <c r="J303" s="244">
        <v>2</v>
      </c>
      <c r="K303" s="246">
        <v>0</v>
      </c>
      <c r="L303" s="270">
        <f>IF(INTRO!$E$38="Endemic", IF($H303&gt;0, IF($H303=4,"Unknown", IF($H303=99,"Stopped", $D303)), 0),"Not required")</f>
        <v>0</v>
      </c>
      <c r="M303" s="271">
        <f>IF(INTRO!$E$40="Endemic", IF($I303&gt;0, IF($I303=4,"Unknown",IF($I303=99,"Stopped", $D303)), 0),"Not required")</f>
        <v>0</v>
      </c>
      <c r="N303" s="272">
        <f>IF(INTRO!$E$42="Endemic", IF(AND($J303&gt;1,$J303&lt;5), IF($J303=4, "Unknown", E303+F303), 0),"Not required")</f>
        <v>74296</v>
      </c>
      <c r="O303" s="273">
        <f>IF(INTRO!$E$44="Endemic", IF(AND($K303&gt;0,$K303&lt;5), IF($K303=4,"Unknown", IF($K303=1, $F303*0.33, IF($K303=2, $F303*0.5+$G303*0.2, SUM(F303:G303)))), 0),"Not required")</f>
        <v>0</v>
      </c>
      <c r="P303" s="224">
        <v>0</v>
      </c>
      <c r="Q303" s="245">
        <v>0</v>
      </c>
      <c r="R303" s="245">
        <v>0</v>
      </c>
      <c r="S303" s="247">
        <v>0</v>
      </c>
      <c r="T303" s="50"/>
      <c r="U303" s="252"/>
      <c r="V303" s="229"/>
      <c r="W303" s="274"/>
      <c r="X303" s="12"/>
    </row>
    <row r="304" spans="1:24" x14ac:dyDescent="0.2">
      <c r="A304" s="129" t="str">
        <f>IF(INTRO!$E$34&lt;&gt;0,INTRO!$E$34,"")</f>
        <v>Ethiopia</v>
      </c>
      <c r="B304" s="222" t="s">
        <v>527</v>
      </c>
      <c r="C304" s="223" t="s">
        <v>536</v>
      </c>
      <c r="D304" s="118">
        <v>24520</v>
      </c>
      <c r="E304" s="277">
        <v>4043</v>
      </c>
      <c r="F304" s="277">
        <v>7639</v>
      </c>
      <c r="G304" s="278">
        <v>12837</v>
      </c>
      <c r="H304" s="121">
        <v>0</v>
      </c>
      <c r="I304" s="244">
        <v>0</v>
      </c>
      <c r="J304" s="244">
        <v>0</v>
      </c>
      <c r="K304" s="246">
        <v>0</v>
      </c>
      <c r="L304" s="270">
        <f>IF(INTRO!$E$38="Endemic", IF($H304&gt;0, IF($H304=4,"Unknown", IF($H304=99,"Stopped", $D304)), 0),"Not required")</f>
        <v>0</v>
      </c>
      <c r="M304" s="271">
        <f>IF(INTRO!$E$40="Endemic", IF($I304&gt;0, IF($I304=4,"Unknown",IF($I304=99,"Stopped", $D304)), 0),"Not required")</f>
        <v>0</v>
      </c>
      <c r="N304" s="272">
        <f>IF(INTRO!$E$42="Endemic", IF(AND($J304&gt;1,$J304&lt;5), IF($J304=4, "Unknown", E304+F304), 0),"Not required")</f>
        <v>0</v>
      </c>
      <c r="O304" s="273">
        <f>IF(INTRO!$E$44="Endemic", IF(AND($K304&gt;0,$K304&lt;5), IF($K304=4,"Unknown", IF($K304=1, $F304*0.33, IF($K304=2, $F304*0.5+$G304*0.2, SUM(F304:G304)))), 0),"Not required")</f>
        <v>0</v>
      </c>
      <c r="P304" s="224">
        <v>0</v>
      </c>
      <c r="Q304" s="245">
        <v>0</v>
      </c>
      <c r="R304" s="245">
        <v>0</v>
      </c>
      <c r="S304" s="247">
        <v>0</v>
      </c>
      <c r="T304" s="50"/>
      <c r="U304" s="252"/>
      <c r="V304" s="229"/>
      <c r="W304" s="274"/>
      <c r="X304" s="12"/>
    </row>
    <row r="305" spans="1:24" x14ac:dyDescent="0.2">
      <c r="A305" s="129" t="str">
        <f>IF(INTRO!$E$34&lt;&gt;0,INTRO!$E$34,"")</f>
        <v>Ethiopia</v>
      </c>
      <c r="B305" s="222" t="s">
        <v>527</v>
      </c>
      <c r="C305" s="223" t="s">
        <v>537</v>
      </c>
      <c r="D305" s="118">
        <v>51757</v>
      </c>
      <c r="E305" s="277">
        <v>8535</v>
      </c>
      <c r="F305" s="277">
        <v>16125</v>
      </c>
      <c r="G305" s="278">
        <v>27097</v>
      </c>
      <c r="H305" s="121">
        <v>0</v>
      </c>
      <c r="I305" s="244">
        <v>0</v>
      </c>
      <c r="J305" s="244">
        <v>2</v>
      </c>
      <c r="K305" s="246">
        <v>0</v>
      </c>
      <c r="L305" s="270">
        <f>IF(INTRO!$E$38="Endemic", IF($H305&gt;0, IF($H305=4,"Unknown", IF($H305=99,"Stopped", $D305)), 0),"Not required")</f>
        <v>0</v>
      </c>
      <c r="M305" s="271">
        <f>IF(INTRO!$E$40="Endemic", IF($I305&gt;0, IF($I305=4,"Unknown",IF($I305=99,"Stopped", $D305)), 0),"Not required")</f>
        <v>0</v>
      </c>
      <c r="N305" s="272">
        <f>IF(INTRO!$E$42="Endemic", IF(AND($J305&gt;1,$J305&lt;5), IF($J305=4, "Unknown", E305+F305), 0),"Not required")</f>
        <v>24660</v>
      </c>
      <c r="O305" s="273">
        <f>IF(INTRO!$E$44="Endemic", IF(AND($K305&gt;0,$K305&lt;5), IF($K305=4,"Unknown", IF($K305=1, $F305*0.33, IF($K305=2, $F305*0.5+$G305*0.2, SUM(F305:G305)))), 0),"Not required")</f>
        <v>0</v>
      </c>
      <c r="P305" s="224">
        <v>0</v>
      </c>
      <c r="Q305" s="245">
        <v>0</v>
      </c>
      <c r="R305" s="245">
        <v>0</v>
      </c>
      <c r="S305" s="247">
        <v>0</v>
      </c>
      <c r="T305" s="50"/>
      <c r="U305" s="252"/>
      <c r="V305" s="229"/>
      <c r="W305" s="274"/>
      <c r="X305" s="12"/>
    </row>
    <row r="306" spans="1:24" x14ac:dyDescent="0.2">
      <c r="A306" s="129" t="str">
        <f>IF(INTRO!$E$34&lt;&gt;0,INTRO!$E$34,"")</f>
        <v>Ethiopia</v>
      </c>
      <c r="B306" s="222" t="s">
        <v>527</v>
      </c>
      <c r="C306" s="223" t="s">
        <v>538</v>
      </c>
      <c r="D306" s="118">
        <v>45916</v>
      </c>
      <c r="E306" s="277">
        <v>7572</v>
      </c>
      <c r="F306" s="277">
        <v>14305</v>
      </c>
      <c r="G306" s="278">
        <v>24039</v>
      </c>
      <c r="H306" s="121">
        <v>0</v>
      </c>
      <c r="I306" s="244">
        <v>0</v>
      </c>
      <c r="J306" s="244">
        <v>1</v>
      </c>
      <c r="K306" s="246">
        <v>0</v>
      </c>
      <c r="L306" s="270">
        <f>IF(INTRO!$E$38="Endemic", IF($H306&gt;0, IF($H306=4,"Unknown", IF($H306=99,"Stopped", $D306)), 0),"Not required")</f>
        <v>0</v>
      </c>
      <c r="M306" s="271">
        <f>IF(INTRO!$E$40="Endemic", IF($I306&gt;0, IF($I306=4,"Unknown",IF($I306=99,"Stopped", $D306)), 0),"Not required")</f>
        <v>0</v>
      </c>
      <c r="N306" s="272">
        <f>IF(INTRO!$E$42="Endemic", IF(AND($J306&gt;1,$J306&lt;5), IF($J306=4, "Unknown", E306+F306), 0),"Not required")</f>
        <v>0</v>
      </c>
      <c r="O306" s="273">
        <f>IF(INTRO!$E$44="Endemic", IF(AND($K306&gt;0,$K306&lt;5), IF($K306=4,"Unknown", IF($K306=1, $F306*0.33, IF($K306=2, $F306*0.5+$G306*0.2, SUM(F306:G306)))), 0),"Not required")</f>
        <v>0</v>
      </c>
      <c r="P306" s="224">
        <v>0</v>
      </c>
      <c r="Q306" s="245">
        <v>0</v>
      </c>
      <c r="R306" s="245">
        <v>0</v>
      </c>
      <c r="S306" s="247">
        <v>0</v>
      </c>
      <c r="T306" s="50"/>
      <c r="U306" s="252"/>
      <c r="V306" s="229"/>
      <c r="W306" s="274"/>
      <c r="X306" s="12"/>
    </row>
    <row r="307" spans="1:24" x14ac:dyDescent="0.2">
      <c r="A307" s="129" t="str">
        <f>IF(INTRO!$E$34&lt;&gt;0,INTRO!$E$34,"")</f>
        <v>Ethiopia</v>
      </c>
      <c r="B307" s="222" t="s">
        <v>527</v>
      </c>
      <c r="C307" s="223" t="s">
        <v>510</v>
      </c>
      <c r="D307" s="118">
        <v>128968</v>
      </c>
      <c r="E307" s="277">
        <v>21267</v>
      </c>
      <c r="F307" s="277">
        <v>40181</v>
      </c>
      <c r="G307" s="278">
        <v>67520</v>
      </c>
      <c r="H307" s="121">
        <v>0</v>
      </c>
      <c r="I307" s="244">
        <v>0</v>
      </c>
      <c r="J307" s="244">
        <v>2</v>
      </c>
      <c r="K307" s="246">
        <v>0</v>
      </c>
      <c r="L307" s="270">
        <f>IF(INTRO!$E$38="Endemic", IF($H307&gt;0, IF($H307=4,"Unknown", IF($H307=99,"Stopped", $D307)), 0),"Not required")</f>
        <v>0</v>
      </c>
      <c r="M307" s="271">
        <f>IF(INTRO!$E$40="Endemic", IF($I307&gt;0, IF($I307=4,"Unknown",IF($I307=99,"Stopped", $D307)), 0),"Not required")</f>
        <v>0</v>
      </c>
      <c r="N307" s="272">
        <f>IF(INTRO!$E$42="Endemic", IF(AND($J307&gt;1,$J307&lt;5), IF($J307=4, "Unknown", E307+F307), 0),"Not required")</f>
        <v>61448</v>
      </c>
      <c r="O307" s="273">
        <f>IF(INTRO!$E$44="Endemic", IF(AND($K307&gt;0,$K307&lt;5), IF($K307=4,"Unknown", IF($K307=1, $F307*0.33, IF($K307=2, $F307*0.5+$G307*0.2, SUM(F307:G307)))), 0),"Not required")</f>
        <v>0</v>
      </c>
      <c r="P307" s="224">
        <v>0</v>
      </c>
      <c r="Q307" s="245">
        <v>0</v>
      </c>
      <c r="R307" s="245">
        <v>0</v>
      </c>
      <c r="S307" s="247">
        <v>0</v>
      </c>
      <c r="T307" s="50"/>
      <c r="U307" s="252"/>
      <c r="V307" s="229"/>
      <c r="W307" s="274"/>
      <c r="X307" s="12"/>
    </row>
    <row r="308" spans="1:24" x14ac:dyDescent="0.2">
      <c r="A308" s="129" t="str">
        <f>IF(INTRO!$E$34&lt;&gt;0,INTRO!$E$34,"")</f>
        <v>Ethiopia</v>
      </c>
      <c r="B308" s="222" t="s">
        <v>527</v>
      </c>
      <c r="C308" s="223" t="s">
        <v>539</v>
      </c>
      <c r="D308" s="118">
        <v>106934</v>
      </c>
      <c r="E308" s="277">
        <v>17633</v>
      </c>
      <c r="F308" s="277">
        <v>33316</v>
      </c>
      <c r="G308" s="278">
        <v>55985</v>
      </c>
      <c r="H308" s="121">
        <v>0</v>
      </c>
      <c r="I308" s="244">
        <v>0</v>
      </c>
      <c r="J308" s="244">
        <v>2</v>
      </c>
      <c r="K308" s="246">
        <v>0</v>
      </c>
      <c r="L308" s="270">
        <f>IF(INTRO!$E$38="Endemic", IF($H308&gt;0, IF($H308=4,"Unknown", IF($H308=99,"Stopped", $D308)), 0),"Not required")</f>
        <v>0</v>
      </c>
      <c r="M308" s="271">
        <f>IF(INTRO!$E$40="Endemic", IF($I308&gt;0, IF($I308=4,"Unknown",IF($I308=99,"Stopped", $D308)), 0),"Not required")</f>
        <v>0</v>
      </c>
      <c r="N308" s="272">
        <f>IF(INTRO!$E$42="Endemic", IF(AND($J308&gt;1,$J308&lt;5), IF($J308=4, "Unknown", E308+F308), 0),"Not required")</f>
        <v>50949</v>
      </c>
      <c r="O308" s="273">
        <f>IF(INTRO!$E$44="Endemic", IF(AND($K308&gt;0,$K308&lt;5), IF($K308=4,"Unknown", IF($K308=1, $F308*0.33, IF($K308=2, $F308*0.5+$G308*0.2, SUM(F308:G308)))), 0),"Not required")</f>
        <v>0</v>
      </c>
      <c r="P308" s="224">
        <v>0</v>
      </c>
      <c r="Q308" s="245">
        <v>0</v>
      </c>
      <c r="R308" s="245">
        <v>0</v>
      </c>
      <c r="S308" s="247">
        <v>0</v>
      </c>
      <c r="T308" s="50"/>
      <c r="U308" s="252"/>
      <c r="V308" s="229"/>
      <c r="W308" s="274"/>
      <c r="X308" s="12"/>
    </row>
    <row r="309" spans="1:24" x14ac:dyDescent="0.2">
      <c r="A309" s="129" t="str">
        <f>IF(INTRO!$E$34&lt;&gt;0,INTRO!$E$34,"")</f>
        <v>Ethiopia</v>
      </c>
      <c r="B309" s="222" t="s">
        <v>527</v>
      </c>
      <c r="C309" s="223" t="s">
        <v>540</v>
      </c>
      <c r="D309" s="118">
        <v>36986</v>
      </c>
      <c r="E309" s="277">
        <v>6099</v>
      </c>
      <c r="F309" s="277">
        <v>11523</v>
      </c>
      <c r="G309" s="278">
        <v>19364</v>
      </c>
      <c r="H309" s="121">
        <v>0</v>
      </c>
      <c r="I309" s="244">
        <v>0</v>
      </c>
      <c r="J309" s="244">
        <v>3</v>
      </c>
      <c r="K309" s="246">
        <v>1</v>
      </c>
      <c r="L309" s="270">
        <f>IF(INTRO!$E$38="Endemic", IF($H309&gt;0, IF($H309=4,"Unknown", IF($H309=99,"Stopped", $D309)), 0),"Not required")</f>
        <v>0</v>
      </c>
      <c r="M309" s="271">
        <f>IF(INTRO!$E$40="Endemic", IF($I309&gt;0, IF($I309=4,"Unknown",IF($I309=99,"Stopped", $D309)), 0),"Not required")</f>
        <v>0</v>
      </c>
      <c r="N309" s="272">
        <f>IF(INTRO!$E$42="Endemic", IF(AND($J309&gt;1,$J309&lt;5), IF($J309=4, "Unknown", E309+F309), 0),"Not required")</f>
        <v>17622</v>
      </c>
      <c r="O309" s="273">
        <f>IF(INTRO!$E$44="Endemic", IF(AND($K309&gt;0,$K309&lt;5), IF($K309=4,"Unknown", IF($K309=1, $F309*0.33, IF($K309=2, $F309*0.5+$G309*0.2, SUM(F309:G309)))), 0),"Not required")</f>
        <v>3802.59</v>
      </c>
      <c r="P309" s="224">
        <v>0</v>
      </c>
      <c r="Q309" s="245">
        <v>0</v>
      </c>
      <c r="R309" s="245">
        <v>2</v>
      </c>
      <c r="S309" s="247">
        <v>0</v>
      </c>
      <c r="T309" s="50" t="s">
        <v>1188</v>
      </c>
      <c r="U309" s="252"/>
      <c r="V309" s="229"/>
      <c r="W309" s="274"/>
      <c r="X309" s="12"/>
    </row>
    <row r="310" spans="1:24" x14ac:dyDescent="0.2">
      <c r="A310" s="129" t="str">
        <f>IF(INTRO!$E$34&lt;&gt;0,INTRO!$E$34,"")</f>
        <v>Ethiopia</v>
      </c>
      <c r="B310" s="222" t="s">
        <v>527</v>
      </c>
      <c r="C310" s="223" t="s">
        <v>541</v>
      </c>
      <c r="D310" s="118">
        <v>104295</v>
      </c>
      <c r="E310" s="277">
        <v>17198</v>
      </c>
      <c r="F310" s="277">
        <v>32494</v>
      </c>
      <c r="G310" s="278">
        <v>54603</v>
      </c>
      <c r="H310" s="121">
        <v>1</v>
      </c>
      <c r="I310" s="244">
        <v>4</v>
      </c>
      <c r="J310" s="244">
        <v>2</v>
      </c>
      <c r="K310" s="246">
        <v>2</v>
      </c>
      <c r="L310" s="270">
        <f>IF(INTRO!$E$38="Endemic", IF($H310&gt;0, IF($H310=4,"Unknown", IF($H310=99,"Stopped", $D310)), 0),"Not required")</f>
        <v>104295</v>
      </c>
      <c r="M310" s="271" t="str">
        <f>IF(INTRO!$E$40="Endemic", IF($I310&gt;0, IF($I310=4,"Unknown",IF($I310=99,"Stopped", $D310)), 0),"Not required")</f>
        <v>Unknown</v>
      </c>
      <c r="N310" s="272">
        <f>IF(INTRO!$E$42="Endemic", IF(AND($J310&gt;1,$J310&lt;5), IF($J310=4, "Unknown", E310+F310), 0),"Not required")</f>
        <v>49692</v>
      </c>
      <c r="O310" s="273">
        <f>IF(INTRO!$E$44="Endemic", IF(AND($K310&gt;0,$K310&lt;5), IF($K310=4,"Unknown", IF($K310=1, $F310*0.33, IF($K310=2, $F310*0.5+$G310*0.2, SUM(F310:G310)))), 0),"Not required")</f>
        <v>27167.599999999999</v>
      </c>
      <c r="P310" s="224">
        <v>1</v>
      </c>
      <c r="Q310" s="245">
        <v>0</v>
      </c>
      <c r="R310" s="245">
        <v>0</v>
      </c>
      <c r="S310" s="247">
        <v>0</v>
      </c>
      <c r="T310" s="50" t="s">
        <v>1184</v>
      </c>
      <c r="U310" s="252"/>
      <c r="V310" s="229"/>
      <c r="W310" s="274"/>
      <c r="X310" s="12"/>
    </row>
    <row r="311" spans="1:24" x14ac:dyDescent="0.2">
      <c r="A311" s="129" t="str">
        <f>IF(INTRO!$E$34&lt;&gt;0,INTRO!$E$34,"")</f>
        <v>Ethiopia</v>
      </c>
      <c r="B311" s="222" t="s">
        <v>527</v>
      </c>
      <c r="C311" s="223" t="s">
        <v>542</v>
      </c>
      <c r="D311" s="118">
        <v>79726</v>
      </c>
      <c r="E311" s="277">
        <v>13147</v>
      </c>
      <c r="F311" s="277">
        <v>24839</v>
      </c>
      <c r="G311" s="278">
        <v>41740</v>
      </c>
      <c r="H311" s="121">
        <v>1</v>
      </c>
      <c r="I311" s="244">
        <v>4</v>
      </c>
      <c r="J311" s="244">
        <v>2</v>
      </c>
      <c r="K311" s="246">
        <v>2</v>
      </c>
      <c r="L311" s="270">
        <f>IF(INTRO!$E$38="Endemic", IF($H311&gt;0, IF($H311=4,"Unknown", IF($H311=99,"Stopped", $D311)), 0),"Not required")</f>
        <v>79726</v>
      </c>
      <c r="M311" s="271" t="str">
        <f>IF(INTRO!$E$40="Endemic", IF($I311&gt;0, IF($I311=4,"Unknown",IF($I311=99,"Stopped", $D311)), 0),"Not required")</f>
        <v>Unknown</v>
      </c>
      <c r="N311" s="272">
        <f>IF(INTRO!$E$42="Endemic", IF(AND($J311&gt;1,$J311&lt;5), IF($J311=4, "Unknown", E311+F311), 0),"Not required")</f>
        <v>37986</v>
      </c>
      <c r="O311" s="273">
        <f>IF(INTRO!$E$44="Endemic", IF(AND($K311&gt;0,$K311&lt;5), IF($K311=4,"Unknown", IF($K311=1, $F311*0.33, IF($K311=2, $F311*0.5+$G311*0.2, SUM(F311:G311)))), 0),"Not required")</f>
        <v>20767.5</v>
      </c>
      <c r="P311" s="224">
        <v>1</v>
      </c>
      <c r="Q311" s="245">
        <v>0</v>
      </c>
      <c r="R311" s="245">
        <v>1</v>
      </c>
      <c r="S311" s="247">
        <v>1</v>
      </c>
      <c r="T311" s="50" t="s">
        <v>1184</v>
      </c>
      <c r="U311" s="299" t="s">
        <v>1191</v>
      </c>
      <c r="V311" s="229"/>
      <c r="W311" s="274"/>
      <c r="X311" s="12"/>
    </row>
    <row r="312" spans="1:24" x14ac:dyDescent="0.2">
      <c r="A312" s="129" t="str">
        <f>IF(INTRO!$E$34&lt;&gt;0,INTRO!$E$34,"")</f>
        <v>Ethiopia</v>
      </c>
      <c r="B312" s="222" t="s">
        <v>527</v>
      </c>
      <c r="C312" s="223" t="s">
        <v>543</v>
      </c>
      <c r="D312" s="118">
        <v>124346</v>
      </c>
      <c r="E312" s="277">
        <v>20505</v>
      </c>
      <c r="F312" s="277">
        <v>38741</v>
      </c>
      <c r="G312" s="278">
        <v>65101</v>
      </c>
      <c r="H312" s="121">
        <v>0</v>
      </c>
      <c r="I312" s="244">
        <v>0</v>
      </c>
      <c r="J312" s="244">
        <v>3</v>
      </c>
      <c r="K312" s="246">
        <v>2</v>
      </c>
      <c r="L312" s="270">
        <f>IF(INTRO!$E$38="Endemic", IF($H312&gt;0, IF($H312=4,"Unknown", IF($H312=99,"Stopped", $D312)), 0),"Not required")</f>
        <v>0</v>
      </c>
      <c r="M312" s="271">
        <f>IF(INTRO!$E$40="Endemic", IF($I312&gt;0, IF($I312=4,"Unknown",IF($I312=99,"Stopped", $D312)), 0),"Not required")</f>
        <v>0</v>
      </c>
      <c r="N312" s="272">
        <f>IF(INTRO!$E$42="Endemic", IF(AND($J312&gt;1,$J312&lt;5), IF($J312=4, "Unknown", E312+F312), 0),"Not required")</f>
        <v>59246</v>
      </c>
      <c r="O312" s="273">
        <f>IF(INTRO!$E$44="Endemic", IF(AND($K312&gt;0,$K312&lt;5), IF($K312=4,"Unknown", IF($K312=1, $F312*0.33, IF($K312=2, $F312*0.5+$G312*0.2, SUM(F312:G312)))), 0),"Not required")</f>
        <v>32390.7</v>
      </c>
      <c r="P312" s="224">
        <v>0</v>
      </c>
      <c r="Q312" s="245">
        <v>0</v>
      </c>
      <c r="R312" s="245">
        <v>2</v>
      </c>
      <c r="S312" s="247">
        <v>1</v>
      </c>
      <c r="T312" s="50" t="s">
        <v>1188</v>
      </c>
      <c r="U312" s="299" t="s">
        <v>1191</v>
      </c>
      <c r="V312" s="229"/>
      <c r="W312" s="274"/>
      <c r="X312" s="12"/>
    </row>
    <row r="313" spans="1:24" x14ac:dyDescent="0.2">
      <c r="A313" s="129" t="str">
        <f>IF(INTRO!$E$34&lt;&gt;0,INTRO!$E$34,"")</f>
        <v>Ethiopia</v>
      </c>
      <c r="B313" s="222" t="s">
        <v>527</v>
      </c>
      <c r="C313" s="223" t="s">
        <v>544</v>
      </c>
      <c r="D313" s="118">
        <v>42646</v>
      </c>
      <c r="E313" s="277">
        <v>7032</v>
      </c>
      <c r="F313" s="277">
        <v>13287</v>
      </c>
      <c r="G313" s="278">
        <v>22327</v>
      </c>
      <c r="H313" s="121">
        <v>1</v>
      </c>
      <c r="I313" s="244">
        <v>0</v>
      </c>
      <c r="J313" s="244">
        <v>2</v>
      </c>
      <c r="K313" s="246">
        <v>0</v>
      </c>
      <c r="L313" s="270">
        <f>IF(INTRO!$E$38="Endemic", IF($H313&gt;0, IF($H313=4,"Unknown", IF($H313=99,"Stopped", $D313)), 0),"Not required")</f>
        <v>42646</v>
      </c>
      <c r="M313" s="271">
        <f>IF(INTRO!$E$40="Endemic", IF($I313&gt;0, IF($I313=4,"Unknown",IF($I313=99,"Stopped", $D313)), 0),"Not required")</f>
        <v>0</v>
      </c>
      <c r="N313" s="272">
        <f>IF(INTRO!$E$42="Endemic", IF(AND($J313&gt;1,$J313&lt;5), IF($J313=4, "Unknown", E313+F313), 0),"Not required")</f>
        <v>20319</v>
      </c>
      <c r="O313" s="273">
        <f>IF(INTRO!$E$44="Endemic", IF(AND($K313&gt;0,$K313&lt;5), IF($K313=4,"Unknown", IF($K313=1, $F313*0.33, IF($K313=2, $F313*0.5+$G313*0.2, SUM(F313:G313)))), 0),"Not required")</f>
        <v>0</v>
      </c>
      <c r="P313" s="224">
        <v>1</v>
      </c>
      <c r="Q313" s="245">
        <v>0</v>
      </c>
      <c r="R313" s="245">
        <v>0</v>
      </c>
      <c r="S313" s="247">
        <v>0</v>
      </c>
      <c r="T313" s="50" t="s">
        <v>1184</v>
      </c>
      <c r="U313" s="252"/>
      <c r="V313" s="229"/>
      <c r="W313" s="274"/>
      <c r="X313" s="12"/>
    </row>
    <row r="314" spans="1:24" x14ac:dyDescent="0.2">
      <c r="A314" s="129" t="str">
        <f>IF(INTRO!$E$34&lt;&gt;0,INTRO!$E$34,"")</f>
        <v>Ethiopia</v>
      </c>
      <c r="B314" s="222" t="s">
        <v>527</v>
      </c>
      <c r="C314" s="223" t="s">
        <v>545</v>
      </c>
      <c r="D314" s="118">
        <v>63633</v>
      </c>
      <c r="E314" s="277">
        <v>10493</v>
      </c>
      <c r="F314" s="277">
        <v>19825</v>
      </c>
      <c r="G314" s="278">
        <v>33315</v>
      </c>
      <c r="H314" s="121">
        <v>0</v>
      </c>
      <c r="I314" s="244">
        <v>0</v>
      </c>
      <c r="J314" s="244">
        <v>3</v>
      </c>
      <c r="K314" s="246">
        <v>1</v>
      </c>
      <c r="L314" s="270">
        <f>IF(INTRO!$E$38="Endemic", IF($H314&gt;0, IF($H314=4,"Unknown", IF($H314=99,"Stopped", $D314)), 0),"Not required")</f>
        <v>0</v>
      </c>
      <c r="M314" s="271">
        <f>IF(INTRO!$E$40="Endemic", IF($I314&gt;0, IF($I314=4,"Unknown",IF($I314=99,"Stopped", $D314)), 0),"Not required")</f>
        <v>0</v>
      </c>
      <c r="N314" s="272">
        <f>IF(INTRO!$E$42="Endemic", IF(AND($J314&gt;1,$J314&lt;5), IF($J314=4, "Unknown", E314+F314), 0),"Not required")</f>
        <v>30318</v>
      </c>
      <c r="O314" s="273">
        <f>IF(INTRO!$E$44="Endemic", IF(AND($K314&gt;0,$K314&lt;5), IF($K314=4,"Unknown", IF($K314=1, $F314*0.33, IF($K314=2, $F314*0.5+$G314*0.2, SUM(F314:G314)))), 0),"Not required")</f>
        <v>6542.25</v>
      </c>
      <c r="P314" s="224">
        <v>0</v>
      </c>
      <c r="Q314" s="245">
        <v>0</v>
      </c>
      <c r="R314" s="245">
        <v>2</v>
      </c>
      <c r="S314" s="247">
        <v>0</v>
      </c>
      <c r="T314" s="50" t="s">
        <v>1188</v>
      </c>
      <c r="U314" s="252"/>
      <c r="V314" s="229"/>
      <c r="W314" s="274"/>
      <c r="X314" s="12"/>
    </row>
    <row r="315" spans="1:24" x14ac:dyDescent="0.2">
      <c r="A315" s="129" t="str">
        <f>IF(INTRO!$E$34&lt;&gt;0,INTRO!$E$34,"")</f>
        <v>Ethiopia</v>
      </c>
      <c r="B315" s="222" t="s">
        <v>527</v>
      </c>
      <c r="C315" s="223" t="s">
        <v>546</v>
      </c>
      <c r="D315" s="118">
        <v>84236</v>
      </c>
      <c r="E315" s="277">
        <v>13891</v>
      </c>
      <c r="F315" s="277">
        <v>26244</v>
      </c>
      <c r="G315" s="278">
        <v>44101</v>
      </c>
      <c r="H315" s="121">
        <v>0</v>
      </c>
      <c r="I315" s="244">
        <v>0</v>
      </c>
      <c r="J315" s="244">
        <v>3</v>
      </c>
      <c r="K315" s="246">
        <v>0</v>
      </c>
      <c r="L315" s="270">
        <f>IF(INTRO!$E$38="Endemic", IF($H315&gt;0, IF($H315=4,"Unknown", IF($H315=99,"Stopped", $D315)), 0),"Not required")</f>
        <v>0</v>
      </c>
      <c r="M315" s="271">
        <f>IF(INTRO!$E$40="Endemic", IF($I315&gt;0, IF($I315=4,"Unknown",IF($I315=99,"Stopped", $D315)), 0),"Not required")</f>
        <v>0</v>
      </c>
      <c r="N315" s="272">
        <f>IF(INTRO!$E$42="Endemic", IF(AND($J315&gt;1,$J315&lt;5), IF($J315=4, "Unknown", E315+F315), 0),"Not required")</f>
        <v>40135</v>
      </c>
      <c r="O315" s="273">
        <f>IF(INTRO!$E$44="Endemic", IF(AND($K315&gt;0,$K315&lt;5), IF($K315=4,"Unknown", IF($K315=1, $F315*0.33, IF($K315=2, $F315*0.5+$G315*0.2, SUM(F315:G315)))), 0),"Not required")</f>
        <v>0</v>
      </c>
      <c r="P315" s="224">
        <v>0</v>
      </c>
      <c r="Q315" s="245">
        <v>0</v>
      </c>
      <c r="R315" s="245">
        <v>2</v>
      </c>
      <c r="S315" s="247">
        <v>0</v>
      </c>
      <c r="T315" s="50" t="s">
        <v>1188</v>
      </c>
      <c r="U315" s="252"/>
      <c r="V315" s="229"/>
      <c r="W315" s="274"/>
      <c r="X315" s="12"/>
    </row>
    <row r="316" spans="1:24" x14ac:dyDescent="0.2">
      <c r="A316" s="129" t="str">
        <f>IF(INTRO!$E$34&lt;&gt;0,INTRO!$E$34,"")</f>
        <v>Ethiopia</v>
      </c>
      <c r="B316" s="222" t="s">
        <v>527</v>
      </c>
      <c r="C316" s="223" t="s">
        <v>547</v>
      </c>
      <c r="D316" s="118">
        <v>150603</v>
      </c>
      <c r="E316" s="277">
        <v>24835</v>
      </c>
      <c r="F316" s="277">
        <v>46921</v>
      </c>
      <c r="G316" s="278">
        <v>78847</v>
      </c>
      <c r="H316" s="121">
        <v>0</v>
      </c>
      <c r="I316" s="244">
        <v>0</v>
      </c>
      <c r="J316" s="244">
        <v>1</v>
      </c>
      <c r="K316" s="246">
        <v>1</v>
      </c>
      <c r="L316" s="270">
        <f>IF(INTRO!$E$38="Endemic", IF($H316&gt;0, IF($H316=4,"Unknown", IF($H316=99,"Stopped", $D316)), 0),"Not required")</f>
        <v>0</v>
      </c>
      <c r="M316" s="271">
        <f>IF(INTRO!$E$40="Endemic", IF($I316&gt;0, IF($I316=4,"Unknown",IF($I316=99,"Stopped", $D316)), 0),"Not required")</f>
        <v>0</v>
      </c>
      <c r="N316" s="272">
        <f>IF(INTRO!$E$42="Endemic", IF(AND($J316&gt;1,$J316&lt;5), IF($J316=4, "Unknown", E316+F316), 0),"Not required")</f>
        <v>0</v>
      </c>
      <c r="O316" s="273">
        <f>IF(INTRO!$E$44="Endemic", IF(AND($K316&gt;0,$K316&lt;5), IF($K316=4,"Unknown", IF($K316=1, $F316*0.33, IF($K316=2, $F316*0.5+$G316*0.2, SUM(F316:G316)))), 0),"Not required")</f>
        <v>15483.93</v>
      </c>
      <c r="P316" s="224">
        <v>0</v>
      </c>
      <c r="Q316" s="245">
        <v>0</v>
      </c>
      <c r="R316" s="245">
        <v>0</v>
      </c>
      <c r="S316" s="247">
        <v>0</v>
      </c>
      <c r="T316" s="50"/>
      <c r="U316" s="252"/>
      <c r="V316" s="229"/>
      <c r="W316" s="274"/>
      <c r="X316" s="12"/>
    </row>
    <row r="317" spans="1:24" x14ac:dyDescent="0.2">
      <c r="A317" s="129" t="str">
        <f>IF(INTRO!$E$34&lt;&gt;0,INTRO!$E$34,"")</f>
        <v>Ethiopia</v>
      </c>
      <c r="B317" s="222" t="s">
        <v>548</v>
      </c>
      <c r="C317" s="223" t="s">
        <v>549</v>
      </c>
      <c r="D317" s="118">
        <v>44920</v>
      </c>
      <c r="E317" s="277">
        <v>7407</v>
      </c>
      <c r="F317" s="277">
        <v>13995</v>
      </c>
      <c r="G317" s="278">
        <v>23518</v>
      </c>
      <c r="H317" s="121">
        <v>0</v>
      </c>
      <c r="I317" s="244">
        <v>0</v>
      </c>
      <c r="J317" s="244">
        <v>0</v>
      </c>
      <c r="K317" s="246">
        <v>0</v>
      </c>
      <c r="L317" s="270">
        <f>IF(INTRO!$E$38="Endemic", IF($H317&gt;0, IF($H317=4,"Unknown", IF($H317=99,"Stopped", $D317)), 0),"Not required")</f>
        <v>0</v>
      </c>
      <c r="M317" s="271">
        <f>IF(INTRO!$E$40="Endemic", IF($I317&gt;0, IF($I317=4,"Unknown",IF($I317=99,"Stopped", $D317)), 0),"Not required")</f>
        <v>0</v>
      </c>
      <c r="N317" s="272">
        <f>IF(INTRO!$E$42="Endemic", IF(AND($J317&gt;1,$J317&lt;5), IF($J317=4, "Unknown", E317+F317), 0),"Not required")</f>
        <v>0</v>
      </c>
      <c r="O317" s="273">
        <f>IF(INTRO!$E$44="Endemic", IF(AND($K317&gt;0,$K317&lt;5), IF($K317=4,"Unknown", IF($K317=1, $F317*0.33, IF($K317=2, $F317*0.5+$G317*0.2, SUM(F317:G317)))), 0),"Not required")</f>
        <v>0</v>
      </c>
      <c r="P317" s="224">
        <v>0</v>
      </c>
      <c r="Q317" s="245">
        <v>0</v>
      </c>
      <c r="R317" s="245">
        <v>0</v>
      </c>
      <c r="S317" s="247">
        <v>0</v>
      </c>
      <c r="T317" s="50"/>
      <c r="U317" s="252"/>
      <c r="V317" s="229"/>
      <c r="W317" s="274"/>
      <c r="X317" s="12"/>
    </row>
    <row r="318" spans="1:24" x14ac:dyDescent="0.2">
      <c r="A318" s="129" t="str">
        <f>IF(INTRO!$E$34&lt;&gt;0,INTRO!$E$34,"")</f>
        <v>Ethiopia</v>
      </c>
      <c r="B318" s="222" t="s">
        <v>548</v>
      </c>
      <c r="C318" s="223" t="s">
        <v>550</v>
      </c>
      <c r="D318" s="118">
        <v>21201</v>
      </c>
      <c r="E318" s="277">
        <v>3496</v>
      </c>
      <c r="F318" s="277">
        <v>6605</v>
      </c>
      <c r="G318" s="278">
        <v>11100</v>
      </c>
      <c r="H318" s="121">
        <v>0</v>
      </c>
      <c r="I318" s="244">
        <v>0</v>
      </c>
      <c r="J318" s="244">
        <v>1</v>
      </c>
      <c r="K318" s="246">
        <v>0</v>
      </c>
      <c r="L318" s="270">
        <f>IF(INTRO!$E$38="Endemic", IF($H318&gt;0, IF($H318=4,"Unknown", IF($H318=99,"Stopped", $D318)), 0),"Not required")</f>
        <v>0</v>
      </c>
      <c r="M318" s="271">
        <f>IF(INTRO!$E$40="Endemic", IF($I318&gt;0, IF($I318=4,"Unknown",IF($I318=99,"Stopped", $D318)), 0),"Not required")</f>
        <v>0</v>
      </c>
      <c r="N318" s="272">
        <f>IF(INTRO!$E$42="Endemic", IF(AND($J318&gt;1,$J318&lt;5), IF($J318=4, "Unknown", E318+F318), 0),"Not required")</f>
        <v>0</v>
      </c>
      <c r="O318" s="273">
        <f>IF(INTRO!$E$44="Endemic", IF(AND($K318&gt;0,$K318&lt;5), IF($K318=4,"Unknown", IF($K318=1, $F318*0.33, IF($K318=2, $F318*0.5+$G318*0.2, SUM(F318:G318)))), 0),"Not required")</f>
        <v>0</v>
      </c>
      <c r="P318" s="224">
        <v>0</v>
      </c>
      <c r="Q318" s="245">
        <v>0</v>
      </c>
      <c r="R318" s="245">
        <v>0</v>
      </c>
      <c r="S318" s="247">
        <v>0</v>
      </c>
      <c r="T318" s="50"/>
      <c r="U318" s="252"/>
      <c r="V318" s="229"/>
      <c r="W318" s="274"/>
      <c r="X318" s="12"/>
    </row>
    <row r="319" spans="1:24" x14ac:dyDescent="0.2">
      <c r="A319" s="129" t="str">
        <f>IF(INTRO!$E$34&lt;&gt;0,INTRO!$E$34,"")</f>
        <v>Ethiopia</v>
      </c>
      <c r="B319" s="222" t="s">
        <v>548</v>
      </c>
      <c r="C319" s="223" t="s">
        <v>551</v>
      </c>
      <c r="D319" s="118">
        <v>27379</v>
      </c>
      <c r="E319" s="277">
        <v>4515</v>
      </c>
      <c r="F319" s="277">
        <v>8530</v>
      </c>
      <c r="G319" s="278">
        <v>14334</v>
      </c>
      <c r="H319" s="121">
        <v>0</v>
      </c>
      <c r="I319" s="244">
        <v>0</v>
      </c>
      <c r="J319" s="244">
        <v>1</v>
      </c>
      <c r="K319" s="246">
        <v>0</v>
      </c>
      <c r="L319" s="270">
        <f>IF(INTRO!$E$38="Endemic", IF($H319&gt;0, IF($H319=4,"Unknown", IF($H319=99,"Stopped", $D319)), 0),"Not required")</f>
        <v>0</v>
      </c>
      <c r="M319" s="271">
        <f>IF(INTRO!$E$40="Endemic", IF($I319&gt;0, IF($I319=4,"Unknown",IF($I319=99,"Stopped", $D319)), 0),"Not required")</f>
        <v>0</v>
      </c>
      <c r="N319" s="272">
        <f>IF(INTRO!$E$42="Endemic", IF(AND($J319&gt;1,$J319&lt;5), IF($J319=4, "Unknown", E319+F319), 0),"Not required")</f>
        <v>0</v>
      </c>
      <c r="O319" s="273">
        <f>IF(INTRO!$E$44="Endemic", IF(AND($K319&gt;0,$K319&lt;5), IF($K319=4,"Unknown", IF($K319=1, $F319*0.33, IF($K319=2, $F319*0.5+$G319*0.2, SUM(F319:G319)))), 0),"Not required")</f>
        <v>0</v>
      </c>
      <c r="P319" s="224">
        <v>0</v>
      </c>
      <c r="Q319" s="245">
        <v>0</v>
      </c>
      <c r="R319" s="245">
        <v>0</v>
      </c>
      <c r="S319" s="247">
        <v>0</v>
      </c>
      <c r="T319" s="50"/>
      <c r="U319" s="252"/>
      <c r="V319" s="229"/>
      <c r="W319" s="274"/>
      <c r="X319" s="12"/>
    </row>
    <row r="320" spans="1:24" x14ac:dyDescent="0.2">
      <c r="A320" s="129" t="str">
        <f>IF(INTRO!$E$34&lt;&gt;0,INTRO!$E$34,"")</f>
        <v>Ethiopia</v>
      </c>
      <c r="B320" s="222" t="s">
        <v>548</v>
      </c>
      <c r="C320" s="223" t="s">
        <v>552</v>
      </c>
      <c r="D320" s="118">
        <v>46432</v>
      </c>
      <c r="E320" s="277">
        <v>7657</v>
      </c>
      <c r="F320" s="277">
        <v>14466</v>
      </c>
      <c r="G320" s="278">
        <v>24309</v>
      </c>
      <c r="H320" s="121">
        <v>0</v>
      </c>
      <c r="I320" s="244">
        <v>0</v>
      </c>
      <c r="J320" s="244">
        <v>1</v>
      </c>
      <c r="K320" s="246">
        <v>0</v>
      </c>
      <c r="L320" s="270">
        <f>IF(INTRO!$E$38="Endemic", IF($H320&gt;0, IF($H320=4,"Unknown", IF($H320=99,"Stopped", $D320)), 0),"Not required")</f>
        <v>0</v>
      </c>
      <c r="M320" s="271">
        <f>IF(INTRO!$E$40="Endemic", IF($I320&gt;0, IF($I320=4,"Unknown",IF($I320=99,"Stopped", $D320)), 0),"Not required")</f>
        <v>0</v>
      </c>
      <c r="N320" s="272">
        <f>IF(INTRO!$E$42="Endemic", IF(AND($J320&gt;1,$J320&lt;5), IF($J320=4, "Unknown", E320+F320), 0),"Not required")</f>
        <v>0</v>
      </c>
      <c r="O320" s="273">
        <f>IF(INTRO!$E$44="Endemic", IF(AND($K320&gt;0,$K320&lt;5), IF($K320=4,"Unknown", IF($K320=1, $F320*0.33, IF($K320=2, $F320*0.5+$G320*0.2, SUM(F320:G320)))), 0),"Not required")</f>
        <v>0</v>
      </c>
      <c r="P320" s="224">
        <v>0</v>
      </c>
      <c r="Q320" s="245">
        <v>0</v>
      </c>
      <c r="R320" s="245">
        <v>0</v>
      </c>
      <c r="S320" s="247">
        <v>0</v>
      </c>
      <c r="T320" s="50"/>
      <c r="U320" s="252"/>
      <c r="V320" s="229"/>
      <c r="W320" s="274"/>
      <c r="X320" s="12"/>
    </row>
    <row r="321" spans="1:24" x14ac:dyDescent="0.2">
      <c r="A321" s="129" t="str">
        <f>IF(INTRO!$E$34&lt;&gt;0,INTRO!$E$34,"")</f>
        <v>Ethiopia</v>
      </c>
      <c r="B321" s="222" t="s">
        <v>548</v>
      </c>
      <c r="C321" s="223" t="s">
        <v>553</v>
      </c>
      <c r="D321" s="118">
        <v>28638</v>
      </c>
      <c r="E321" s="277">
        <v>4722</v>
      </c>
      <c r="F321" s="277">
        <v>8922</v>
      </c>
      <c r="G321" s="278">
        <v>14993</v>
      </c>
      <c r="H321" s="121">
        <v>0</v>
      </c>
      <c r="I321" s="244">
        <v>0</v>
      </c>
      <c r="J321" s="244">
        <v>0</v>
      </c>
      <c r="K321" s="246">
        <v>0</v>
      </c>
      <c r="L321" s="270">
        <f>IF(INTRO!$E$38="Endemic", IF($H321&gt;0, IF($H321=4,"Unknown", IF($H321=99,"Stopped", $D321)), 0),"Not required")</f>
        <v>0</v>
      </c>
      <c r="M321" s="271">
        <f>IF(INTRO!$E$40="Endemic", IF($I321&gt;0, IF($I321=4,"Unknown",IF($I321=99,"Stopped", $D321)), 0),"Not required")</f>
        <v>0</v>
      </c>
      <c r="N321" s="272">
        <f>IF(INTRO!$E$42="Endemic", IF(AND($J321&gt;1,$J321&lt;5), IF($J321=4, "Unknown", E321+F321), 0),"Not required")</f>
        <v>0</v>
      </c>
      <c r="O321" s="273">
        <f>IF(INTRO!$E$44="Endemic", IF(AND($K321&gt;0,$K321&lt;5), IF($K321=4,"Unknown", IF($K321=1, $F321*0.33, IF($K321=2, $F321*0.5+$G321*0.2, SUM(F321:G321)))), 0),"Not required")</f>
        <v>0</v>
      </c>
      <c r="P321" s="224">
        <v>0</v>
      </c>
      <c r="Q321" s="245">
        <v>0</v>
      </c>
      <c r="R321" s="245">
        <v>0</v>
      </c>
      <c r="S321" s="247">
        <v>0</v>
      </c>
      <c r="T321" s="50"/>
      <c r="U321" s="252"/>
      <c r="V321" s="229"/>
      <c r="W321" s="274"/>
      <c r="X321" s="12"/>
    </row>
    <row r="322" spans="1:24" x14ac:dyDescent="0.2">
      <c r="A322" s="129" t="str">
        <f>IF(INTRO!$E$34&lt;&gt;0,INTRO!$E$34,"")</f>
        <v>Ethiopia</v>
      </c>
      <c r="B322" s="222" t="s">
        <v>548</v>
      </c>
      <c r="C322" s="223" t="s">
        <v>554</v>
      </c>
      <c r="D322" s="118">
        <v>47150</v>
      </c>
      <c r="E322" s="277">
        <v>7775</v>
      </c>
      <c r="F322" s="277">
        <v>14690</v>
      </c>
      <c r="G322" s="278">
        <v>24685</v>
      </c>
      <c r="H322" s="121">
        <v>1</v>
      </c>
      <c r="I322" s="244">
        <v>0</v>
      </c>
      <c r="J322" s="244">
        <v>1</v>
      </c>
      <c r="K322" s="246">
        <v>0</v>
      </c>
      <c r="L322" s="270">
        <f>IF(INTRO!$E$38="Endemic", IF($H322&gt;0, IF($H322=4,"Unknown", IF($H322=99,"Stopped", $D322)), 0),"Not required")</f>
        <v>47150</v>
      </c>
      <c r="M322" s="271">
        <f>IF(INTRO!$E$40="Endemic", IF($I322&gt;0, IF($I322=4,"Unknown",IF($I322=99,"Stopped", $D322)), 0),"Not required")</f>
        <v>0</v>
      </c>
      <c r="N322" s="272">
        <f>IF(INTRO!$E$42="Endemic", IF(AND($J322&gt;1,$J322&lt;5), IF($J322=4, "Unknown", E322+F322), 0),"Not required")</f>
        <v>0</v>
      </c>
      <c r="O322" s="273">
        <f>IF(INTRO!$E$44="Endemic", IF(AND($K322&gt;0,$K322&lt;5), IF($K322=4,"Unknown", IF($K322=1, $F322*0.33, IF($K322=2, $F322*0.5+$G322*0.2, SUM(F322:G322)))), 0),"Not required")</f>
        <v>0</v>
      </c>
      <c r="P322" s="224">
        <v>1</v>
      </c>
      <c r="Q322" s="245">
        <v>0</v>
      </c>
      <c r="R322" s="245">
        <v>0</v>
      </c>
      <c r="S322" s="247">
        <v>0</v>
      </c>
      <c r="T322" s="50"/>
      <c r="U322" s="252"/>
      <c r="V322" s="229"/>
      <c r="W322" s="274"/>
      <c r="X322" s="12"/>
    </row>
    <row r="323" spans="1:24" x14ac:dyDescent="0.2">
      <c r="A323" s="129" t="str">
        <f>IF(INTRO!$E$34&lt;&gt;0,INTRO!$E$34,"")</f>
        <v>Ethiopia</v>
      </c>
      <c r="B323" s="222" t="s">
        <v>548</v>
      </c>
      <c r="C323" s="223" t="s">
        <v>555</v>
      </c>
      <c r="D323" s="118">
        <v>50136</v>
      </c>
      <c r="E323" s="277">
        <v>8267</v>
      </c>
      <c r="F323" s="277">
        <v>15620</v>
      </c>
      <c r="G323" s="278">
        <v>26248</v>
      </c>
      <c r="H323" s="121">
        <v>0</v>
      </c>
      <c r="I323" s="244">
        <v>0</v>
      </c>
      <c r="J323" s="244">
        <v>0</v>
      </c>
      <c r="K323" s="246">
        <v>0</v>
      </c>
      <c r="L323" s="270">
        <f>IF(INTRO!$E$38="Endemic", IF($H323&gt;0, IF($H323=4,"Unknown", IF($H323=99,"Stopped", $D323)), 0),"Not required")</f>
        <v>0</v>
      </c>
      <c r="M323" s="271">
        <f>IF(INTRO!$E$40="Endemic", IF($I323&gt;0, IF($I323=4,"Unknown",IF($I323=99,"Stopped", $D323)), 0),"Not required")</f>
        <v>0</v>
      </c>
      <c r="N323" s="272">
        <f>IF(INTRO!$E$42="Endemic", IF(AND($J323&gt;1,$J323&lt;5), IF($J323=4, "Unknown", E323+F323), 0),"Not required")</f>
        <v>0</v>
      </c>
      <c r="O323" s="273">
        <f>IF(INTRO!$E$44="Endemic", IF(AND($K323&gt;0,$K323&lt;5), IF($K323=4,"Unknown", IF($K323=1, $F323*0.33, IF($K323=2, $F323*0.5+$G323*0.2, SUM(F323:G323)))), 0),"Not required")</f>
        <v>0</v>
      </c>
      <c r="P323" s="224">
        <v>0</v>
      </c>
      <c r="Q323" s="245">
        <v>0</v>
      </c>
      <c r="R323" s="245">
        <v>0</v>
      </c>
      <c r="S323" s="247">
        <v>0</v>
      </c>
      <c r="T323" s="50"/>
      <c r="U323" s="252"/>
      <c r="V323" s="229"/>
      <c r="W323" s="274"/>
      <c r="X323" s="12"/>
    </row>
    <row r="324" spans="1:24" x14ac:dyDescent="0.2">
      <c r="A324" s="129" t="str">
        <f>IF(INTRO!$E$34&lt;&gt;0,INTRO!$E$34,"")</f>
        <v>Ethiopia</v>
      </c>
      <c r="B324" s="222" t="s">
        <v>548</v>
      </c>
      <c r="C324" s="223" t="s">
        <v>556</v>
      </c>
      <c r="D324" s="118">
        <v>107073</v>
      </c>
      <c r="E324" s="277">
        <v>17656</v>
      </c>
      <c r="F324" s="277">
        <v>33359</v>
      </c>
      <c r="G324" s="278">
        <v>56057</v>
      </c>
      <c r="H324" s="121">
        <v>0</v>
      </c>
      <c r="I324" s="244">
        <v>0</v>
      </c>
      <c r="J324" s="244">
        <v>0</v>
      </c>
      <c r="K324" s="246">
        <v>0</v>
      </c>
      <c r="L324" s="270">
        <f>IF(INTRO!$E$38="Endemic", IF($H324&gt;0, IF($H324=4,"Unknown", IF($H324=99,"Stopped", $D324)), 0),"Not required")</f>
        <v>0</v>
      </c>
      <c r="M324" s="271">
        <f>IF(INTRO!$E$40="Endemic", IF($I324&gt;0, IF($I324=4,"Unknown",IF($I324=99,"Stopped", $D324)), 0),"Not required")</f>
        <v>0</v>
      </c>
      <c r="N324" s="272">
        <f>IF(INTRO!$E$42="Endemic", IF(AND($J324&gt;1,$J324&lt;5), IF($J324=4, "Unknown", E324+F324), 0),"Not required")</f>
        <v>0</v>
      </c>
      <c r="O324" s="273">
        <f>IF(INTRO!$E$44="Endemic", IF(AND($K324&gt;0,$K324&lt;5), IF($K324=4,"Unknown", IF($K324=1, $F324*0.33, IF($K324=2, $F324*0.5+$G324*0.2, SUM(F324:G324)))), 0),"Not required")</f>
        <v>0</v>
      </c>
      <c r="P324" s="224">
        <v>0</v>
      </c>
      <c r="Q324" s="245">
        <v>0</v>
      </c>
      <c r="R324" s="245">
        <v>0</v>
      </c>
      <c r="S324" s="247">
        <v>0</v>
      </c>
      <c r="T324" s="50"/>
      <c r="U324" s="252"/>
      <c r="V324" s="229"/>
      <c r="W324" s="274"/>
      <c r="X324" s="12"/>
    </row>
    <row r="325" spans="1:24" x14ac:dyDescent="0.2">
      <c r="A325" s="129" t="str">
        <f>IF(INTRO!$E$34&lt;&gt;0,INTRO!$E$34,"")</f>
        <v>Ethiopia</v>
      </c>
      <c r="B325" s="222" t="s">
        <v>548</v>
      </c>
      <c r="C325" s="223" t="s">
        <v>557</v>
      </c>
      <c r="D325" s="118">
        <v>68991</v>
      </c>
      <c r="E325" s="277">
        <v>11377</v>
      </c>
      <c r="F325" s="277">
        <v>21495</v>
      </c>
      <c r="G325" s="278">
        <v>36120</v>
      </c>
      <c r="H325" s="121">
        <v>0</v>
      </c>
      <c r="I325" s="244">
        <v>0</v>
      </c>
      <c r="J325" s="244">
        <v>1</v>
      </c>
      <c r="K325" s="246">
        <v>0</v>
      </c>
      <c r="L325" s="270">
        <f>IF(INTRO!$E$38="Endemic", IF($H325&gt;0, IF($H325=4,"Unknown", IF($H325=99,"Stopped", $D325)), 0),"Not required")</f>
        <v>0</v>
      </c>
      <c r="M325" s="271">
        <f>IF(INTRO!$E$40="Endemic", IF($I325&gt;0, IF($I325=4,"Unknown",IF($I325=99,"Stopped", $D325)), 0),"Not required")</f>
        <v>0</v>
      </c>
      <c r="N325" s="272">
        <f>IF(INTRO!$E$42="Endemic", IF(AND($J325&gt;1,$J325&lt;5), IF($J325=4, "Unknown", E325+F325), 0),"Not required")</f>
        <v>0</v>
      </c>
      <c r="O325" s="273">
        <f>IF(INTRO!$E$44="Endemic", IF(AND($K325&gt;0,$K325&lt;5), IF($K325=4,"Unknown", IF($K325=1, $F325*0.33, IF($K325=2, $F325*0.5+$G325*0.2, SUM(F325:G325)))), 0),"Not required")</f>
        <v>0</v>
      </c>
      <c r="P325" s="224">
        <v>0</v>
      </c>
      <c r="Q325" s="245">
        <v>0</v>
      </c>
      <c r="R325" s="245">
        <v>0</v>
      </c>
      <c r="S325" s="247">
        <v>0</v>
      </c>
      <c r="T325" s="50"/>
      <c r="U325" s="252"/>
      <c r="V325" s="229"/>
      <c r="W325" s="274"/>
      <c r="X325" s="12"/>
    </row>
    <row r="326" spans="1:24" x14ac:dyDescent="0.2">
      <c r="A326" s="129" t="str">
        <f>IF(INTRO!$E$34&lt;&gt;0,INTRO!$E$34,"")</f>
        <v>Ethiopia</v>
      </c>
      <c r="B326" s="222" t="s">
        <v>548</v>
      </c>
      <c r="C326" s="223" t="s">
        <v>558</v>
      </c>
      <c r="D326" s="118">
        <v>161397</v>
      </c>
      <c r="E326" s="277">
        <v>26614</v>
      </c>
      <c r="F326" s="277">
        <v>50284</v>
      </c>
      <c r="G326" s="278">
        <v>84498</v>
      </c>
      <c r="H326" s="121">
        <v>0</v>
      </c>
      <c r="I326" s="244">
        <v>0</v>
      </c>
      <c r="J326" s="244">
        <v>1</v>
      </c>
      <c r="K326" s="246">
        <v>0</v>
      </c>
      <c r="L326" s="270">
        <f>IF(INTRO!$E$38="Endemic", IF($H326&gt;0, IF($H326=4,"Unknown", IF($H326=99,"Stopped", $D326)), 0),"Not required")</f>
        <v>0</v>
      </c>
      <c r="M326" s="271">
        <f>IF(INTRO!$E$40="Endemic", IF($I326&gt;0, IF($I326=4,"Unknown",IF($I326=99,"Stopped", $D326)), 0),"Not required")</f>
        <v>0</v>
      </c>
      <c r="N326" s="272">
        <f>IF(INTRO!$E$42="Endemic", IF(AND($J326&gt;1,$J326&lt;5), IF($J326=4, "Unknown", E326+F326), 0),"Not required")</f>
        <v>0</v>
      </c>
      <c r="O326" s="273">
        <f>IF(INTRO!$E$44="Endemic", IF(AND($K326&gt;0,$K326&lt;5), IF($K326=4,"Unknown", IF($K326=1, $F326*0.33, IF($K326=2, $F326*0.5+$G326*0.2, SUM(F326:G326)))), 0),"Not required")</f>
        <v>0</v>
      </c>
      <c r="P326" s="224">
        <v>0</v>
      </c>
      <c r="Q326" s="245">
        <v>0</v>
      </c>
      <c r="R326" s="245">
        <v>0</v>
      </c>
      <c r="S326" s="247">
        <v>0</v>
      </c>
      <c r="T326" s="50"/>
      <c r="U326" s="252"/>
      <c r="V326" s="229"/>
      <c r="W326" s="274"/>
      <c r="X326" s="12"/>
    </row>
    <row r="327" spans="1:24" x14ac:dyDescent="0.2">
      <c r="A327" s="129" t="str">
        <f>IF(INTRO!$E$34&lt;&gt;0,INTRO!$E$34,"")</f>
        <v>Ethiopia</v>
      </c>
      <c r="B327" s="222" t="s">
        <v>548</v>
      </c>
      <c r="C327" s="223" t="s">
        <v>559</v>
      </c>
      <c r="D327" s="118">
        <v>76746</v>
      </c>
      <c r="E327" s="277">
        <v>12655</v>
      </c>
      <c r="F327" s="277">
        <v>23911</v>
      </c>
      <c r="G327" s="278">
        <v>40180</v>
      </c>
      <c r="H327" s="121">
        <v>1</v>
      </c>
      <c r="I327" s="244">
        <v>0</v>
      </c>
      <c r="J327" s="244">
        <v>1</v>
      </c>
      <c r="K327" s="246">
        <v>0</v>
      </c>
      <c r="L327" s="270">
        <f>IF(INTRO!$E$38="Endemic", IF($H327&gt;0, IF($H327=4,"Unknown", IF($H327=99,"Stopped", $D327)), 0),"Not required")</f>
        <v>76746</v>
      </c>
      <c r="M327" s="271">
        <f>IF(INTRO!$E$40="Endemic", IF($I327&gt;0, IF($I327=4,"Unknown",IF($I327=99,"Stopped", $D327)), 0),"Not required")</f>
        <v>0</v>
      </c>
      <c r="N327" s="272">
        <f>IF(INTRO!$E$42="Endemic", IF(AND($J327&gt;1,$J327&lt;5), IF($J327=4, "Unknown", E327+F327), 0),"Not required")</f>
        <v>0</v>
      </c>
      <c r="O327" s="273">
        <f>IF(INTRO!$E$44="Endemic", IF(AND($K327&gt;0,$K327&lt;5), IF($K327=4,"Unknown", IF($K327=1, $F327*0.33, IF($K327=2, $F327*0.5+$G327*0.2, SUM(F327:G327)))), 0),"Not required")</f>
        <v>0</v>
      </c>
      <c r="P327" s="224">
        <v>1</v>
      </c>
      <c r="Q327" s="245">
        <v>0</v>
      </c>
      <c r="R327" s="245">
        <v>0</v>
      </c>
      <c r="S327" s="247">
        <v>0</v>
      </c>
      <c r="T327" s="50" t="s">
        <v>1184</v>
      </c>
      <c r="U327" s="252"/>
      <c r="V327" s="229"/>
      <c r="W327" s="274"/>
      <c r="X327" s="12"/>
    </row>
    <row r="328" spans="1:24" x14ac:dyDescent="0.2">
      <c r="A328" s="129" t="str">
        <f>IF(INTRO!$E$34&lt;&gt;0,INTRO!$E$34,"")</f>
        <v>Ethiopia</v>
      </c>
      <c r="B328" s="222" t="s">
        <v>548</v>
      </c>
      <c r="C328" s="223" t="s">
        <v>560</v>
      </c>
      <c r="D328" s="118">
        <v>45669</v>
      </c>
      <c r="E328" s="277">
        <v>7531</v>
      </c>
      <c r="F328" s="277">
        <v>14228</v>
      </c>
      <c r="G328" s="278">
        <v>23910</v>
      </c>
      <c r="H328" s="121">
        <v>0</v>
      </c>
      <c r="I328" s="244">
        <v>0</v>
      </c>
      <c r="J328" s="244">
        <v>0</v>
      </c>
      <c r="K328" s="246">
        <v>0</v>
      </c>
      <c r="L328" s="270">
        <f>IF(INTRO!$E$38="Endemic", IF($H328&gt;0, IF($H328=4,"Unknown", IF($H328=99,"Stopped", $D328)), 0),"Not required")</f>
        <v>0</v>
      </c>
      <c r="M328" s="271">
        <f>IF(INTRO!$E$40="Endemic", IF($I328&gt;0, IF($I328=4,"Unknown",IF($I328=99,"Stopped", $D328)), 0),"Not required")</f>
        <v>0</v>
      </c>
      <c r="N328" s="272">
        <f>IF(INTRO!$E$42="Endemic", IF(AND($J328&gt;1,$J328&lt;5), IF($J328=4, "Unknown", E328+F328), 0),"Not required")</f>
        <v>0</v>
      </c>
      <c r="O328" s="273">
        <f>IF(INTRO!$E$44="Endemic", IF(AND($K328&gt;0,$K328&lt;5), IF($K328=4,"Unknown", IF($K328=1, $F328*0.33, IF($K328=2, $F328*0.5+$G328*0.2, SUM(F328:G328)))), 0),"Not required")</f>
        <v>0</v>
      </c>
      <c r="P328" s="224">
        <v>0</v>
      </c>
      <c r="Q328" s="245">
        <v>0</v>
      </c>
      <c r="R328" s="245">
        <v>0</v>
      </c>
      <c r="S328" s="247">
        <v>0</v>
      </c>
      <c r="T328" s="50"/>
      <c r="U328" s="252"/>
      <c r="V328" s="229"/>
      <c r="W328" s="274"/>
      <c r="X328" s="12"/>
    </row>
    <row r="329" spans="1:24" x14ac:dyDescent="0.2">
      <c r="A329" s="129" t="str">
        <f>IF(INTRO!$E$34&lt;&gt;0,INTRO!$E$34,"")</f>
        <v>Ethiopia</v>
      </c>
      <c r="B329" s="222" t="s">
        <v>548</v>
      </c>
      <c r="C329" s="223" t="s">
        <v>561</v>
      </c>
      <c r="D329" s="118">
        <v>44595</v>
      </c>
      <c r="E329" s="277">
        <v>7354</v>
      </c>
      <c r="F329" s="277">
        <v>13894</v>
      </c>
      <c r="G329" s="278">
        <v>23347</v>
      </c>
      <c r="H329" s="121">
        <v>0</v>
      </c>
      <c r="I329" s="244">
        <v>0</v>
      </c>
      <c r="J329" s="244">
        <v>2</v>
      </c>
      <c r="K329" s="246">
        <v>0</v>
      </c>
      <c r="L329" s="270">
        <f>IF(INTRO!$E$38="Endemic", IF($H329&gt;0, IF($H329=4,"Unknown", IF($H329=99,"Stopped", $D329)), 0),"Not required")</f>
        <v>0</v>
      </c>
      <c r="M329" s="271">
        <f>IF(INTRO!$E$40="Endemic", IF($I329&gt;0, IF($I329=4,"Unknown",IF($I329=99,"Stopped", $D329)), 0),"Not required")</f>
        <v>0</v>
      </c>
      <c r="N329" s="272">
        <f>IF(INTRO!$E$42="Endemic", IF(AND($J329&gt;1,$J329&lt;5), IF($J329=4, "Unknown", E329+F329), 0),"Not required")</f>
        <v>21248</v>
      </c>
      <c r="O329" s="273">
        <f>IF(INTRO!$E$44="Endemic", IF(AND($K329&gt;0,$K329&lt;5), IF($K329=4,"Unknown", IF($K329=1, $F329*0.33, IF($K329=2, $F329*0.5+$G329*0.2, SUM(F329:G329)))), 0),"Not required")</f>
        <v>0</v>
      </c>
      <c r="P329" s="224">
        <v>0</v>
      </c>
      <c r="Q329" s="245">
        <v>0</v>
      </c>
      <c r="R329" s="245">
        <v>0</v>
      </c>
      <c r="S329" s="247">
        <v>0</v>
      </c>
      <c r="T329" s="50"/>
      <c r="U329" s="252"/>
      <c r="V329" s="229"/>
      <c r="W329" s="274"/>
      <c r="X329" s="12"/>
    </row>
    <row r="330" spans="1:24" x14ac:dyDescent="0.2">
      <c r="A330" s="129" t="str">
        <f>IF(INTRO!$E$34&lt;&gt;0,INTRO!$E$34,"")</f>
        <v>Ethiopia</v>
      </c>
      <c r="B330" s="222" t="s">
        <v>548</v>
      </c>
      <c r="C330" s="223" t="s">
        <v>562</v>
      </c>
      <c r="D330" s="118">
        <v>26336</v>
      </c>
      <c r="E330" s="277">
        <v>4343</v>
      </c>
      <c r="F330" s="277">
        <v>8205</v>
      </c>
      <c r="G330" s="278">
        <v>13788</v>
      </c>
      <c r="H330" s="121">
        <v>0</v>
      </c>
      <c r="I330" s="244">
        <v>0</v>
      </c>
      <c r="J330" s="244">
        <v>2</v>
      </c>
      <c r="K330" s="246">
        <v>0</v>
      </c>
      <c r="L330" s="270">
        <f>IF(INTRO!$E$38="Endemic", IF($H330&gt;0, IF($H330=4,"Unknown", IF($H330=99,"Stopped", $D330)), 0),"Not required")</f>
        <v>0</v>
      </c>
      <c r="M330" s="271">
        <f>IF(INTRO!$E$40="Endemic", IF($I330&gt;0, IF($I330=4,"Unknown",IF($I330=99,"Stopped", $D330)), 0),"Not required")</f>
        <v>0</v>
      </c>
      <c r="N330" s="272">
        <f>IF(INTRO!$E$42="Endemic", IF(AND($J330&gt;1,$J330&lt;5), IF($J330=4, "Unknown", E330+F330), 0),"Not required")</f>
        <v>12548</v>
      </c>
      <c r="O330" s="273">
        <f>IF(INTRO!$E$44="Endemic", IF(AND($K330&gt;0,$K330&lt;5), IF($K330=4,"Unknown", IF($K330=1, $F330*0.33, IF($K330=2, $F330*0.5+$G330*0.2, SUM(F330:G330)))), 0),"Not required")</f>
        <v>0</v>
      </c>
      <c r="P330" s="224">
        <v>0</v>
      </c>
      <c r="Q330" s="245">
        <v>0</v>
      </c>
      <c r="R330" s="245">
        <v>0</v>
      </c>
      <c r="S330" s="247">
        <v>0</v>
      </c>
      <c r="T330" s="50"/>
      <c r="U330" s="252"/>
      <c r="V330" s="229"/>
      <c r="W330" s="274"/>
      <c r="X330" s="12"/>
    </row>
    <row r="331" spans="1:24" x14ac:dyDescent="0.2">
      <c r="A331" s="129" t="str">
        <f>IF(INTRO!$E$34&lt;&gt;0,INTRO!$E$34,"")</f>
        <v>Ethiopia</v>
      </c>
      <c r="B331" s="222" t="s">
        <v>563</v>
      </c>
      <c r="C331" s="223" t="s">
        <v>564</v>
      </c>
      <c r="D331" s="118">
        <v>27983</v>
      </c>
      <c r="E331" s="277">
        <v>4614</v>
      </c>
      <c r="F331" s="277">
        <v>8718</v>
      </c>
      <c r="G331" s="278">
        <v>14650</v>
      </c>
      <c r="H331" s="121">
        <v>0</v>
      </c>
      <c r="I331" s="244">
        <v>1</v>
      </c>
      <c r="J331" s="244">
        <v>2</v>
      </c>
      <c r="K331" s="246">
        <v>0</v>
      </c>
      <c r="L331" s="270">
        <f>IF(INTRO!$E$38="Endemic", IF($H331&gt;0, IF($H331=4,"Unknown", IF($H331=99,"Stopped", $D331)), 0),"Not required")</f>
        <v>0</v>
      </c>
      <c r="M331" s="271">
        <f>IF(INTRO!$E$40="Endemic", IF($I331&gt;0, IF($I331=4,"Unknown",IF($I331=99,"Stopped", $D331)), 0),"Not required")</f>
        <v>27983</v>
      </c>
      <c r="N331" s="272">
        <f>IF(INTRO!$E$42="Endemic", IF(AND($J331&gt;1,$J331&lt;5), IF($J331=4, "Unknown", E331+F331), 0),"Not required")</f>
        <v>13332</v>
      </c>
      <c r="O331" s="273">
        <f>IF(INTRO!$E$44="Endemic", IF(AND($K331&gt;0,$K331&lt;5), IF($K331=4,"Unknown", IF($K331=1, $F331*0.33, IF($K331=2, $F331*0.5+$G331*0.2, SUM(F331:G331)))), 0),"Not required")</f>
        <v>0</v>
      </c>
      <c r="P331" s="224">
        <v>0</v>
      </c>
      <c r="Q331" s="245">
        <v>1</v>
      </c>
      <c r="R331" s="245">
        <v>1</v>
      </c>
      <c r="S331" s="247">
        <v>0</v>
      </c>
      <c r="T331" s="50" t="s">
        <v>1183</v>
      </c>
      <c r="U331" s="252" t="s">
        <v>1188</v>
      </c>
      <c r="V331" s="229"/>
      <c r="W331" s="274"/>
      <c r="X331" s="12"/>
    </row>
    <row r="332" spans="1:24" x14ac:dyDescent="0.2">
      <c r="A332" s="129" t="str">
        <f>IF(INTRO!$E$34&lt;&gt;0,INTRO!$E$34,"")</f>
        <v>Ethiopia</v>
      </c>
      <c r="B332" s="222" t="s">
        <v>563</v>
      </c>
      <c r="C332" s="223" t="s">
        <v>565</v>
      </c>
      <c r="D332" s="118">
        <v>98655</v>
      </c>
      <c r="E332" s="277">
        <v>16268</v>
      </c>
      <c r="F332" s="277">
        <v>30736</v>
      </c>
      <c r="G332" s="278">
        <v>51650</v>
      </c>
      <c r="H332" s="121">
        <v>0</v>
      </c>
      <c r="I332" s="244">
        <v>1</v>
      </c>
      <c r="J332" s="244">
        <v>3</v>
      </c>
      <c r="K332" s="246">
        <v>0</v>
      </c>
      <c r="L332" s="270">
        <f>IF(INTRO!$E$38="Endemic", IF($H332&gt;0, IF($H332=4,"Unknown", IF($H332=99,"Stopped", $D332)), 0),"Not required")</f>
        <v>0</v>
      </c>
      <c r="M332" s="271">
        <f>IF(INTRO!$E$40="Endemic", IF($I332&gt;0, IF($I332=4,"Unknown",IF($I332=99,"Stopped", $D332)), 0),"Not required")</f>
        <v>98655</v>
      </c>
      <c r="N332" s="272">
        <f>IF(INTRO!$E$42="Endemic", IF(AND($J332&gt;1,$J332&lt;5), IF($J332=4, "Unknown", E332+F332), 0),"Not required")</f>
        <v>47004</v>
      </c>
      <c r="O332" s="273">
        <f>IF(INTRO!$E$44="Endemic", IF(AND($K332&gt;0,$K332&lt;5), IF($K332=4,"Unknown", IF($K332=1, $F332*0.33, IF($K332=2, $F332*0.5+$G332*0.2, SUM(F332:G332)))), 0),"Not required")</f>
        <v>0</v>
      </c>
      <c r="P332" s="224">
        <v>0</v>
      </c>
      <c r="Q332" s="245">
        <v>1</v>
      </c>
      <c r="R332" s="245">
        <v>2</v>
      </c>
      <c r="S332" s="247">
        <v>0</v>
      </c>
      <c r="T332" s="50" t="s">
        <v>1183</v>
      </c>
      <c r="U332" s="252" t="s">
        <v>1188</v>
      </c>
      <c r="V332" s="229"/>
      <c r="W332" s="274"/>
      <c r="X332" s="12"/>
    </row>
    <row r="333" spans="1:24" x14ac:dyDescent="0.2">
      <c r="A333" s="129" t="str">
        <f>IF(INTRO!$E$34&lt;&gt;0,INTRO!$E$34,"")</f>
        <v>Ethiopia</v>
      </c>
      <c r="B333" s="222" t="s">
        <v>563</v>
      </c>
      <c r="C333" s="223" t="s">
        <v>566</v>
      </c>
      <c r="D333" s="118">
        <v>94048</v>
      </c>
      <c r="E333" s="277">
        <v>15509</v>
      </c>
      <c r="F333" s="277">
        <v>29301</v>
      </c>
      <c r="G333" s="278">
        <v>49238</v>
      </c>
      <c r="H333" s="121">
        <v>0</v>
      </c>
      <c r="I333" s="244">
        <v>1</v>
      </c>
      <c r="J333" s="244">
        <v>3</v>
      </c>
      <c r="K333" s="246">
        <v>2</v>
      </c>
      <c r="L333" s="270">
        <f>IF(INTRO!$E$38="Endemic", IF($H333&gt;0, IF($H333=4,"Unknown", IF($H333=99,"Stopped", $D333)), 0),"Not required")</f>
        <v>0</v>
      </c>
      <c r="M333" s="271">
        <f>IF(INTRO!$E$40="Endemic", IF($I333&gt;0, IF($I333=4,"Unknown",IF($I333=99,"Stopped", $D333)), 0),"Not required")</f>
        <v>94048</v>
      </c>
      <c r="N333" s="272">
        <f>IF(INTRO!$E$42="Endemic", IF(AND($J333&gt;1,$J333&lt;5), IF($J333=4, "Unknown", E333+F333), 0),"Not required")</f>
        <v>44810</v>
      </c>
      <c r="O333" s="273">
        <f>IF(INTRO!$E$44="Endemic", IF(AND($K333&gt;0,$K333&lt;5), IF($K333=4,"Unknown", IF($K333=1, $F333*0.33, IF($K333=2, $F333*0.5+$G333*0.2, SUM(F333:G333)))), 0),"Not required")</f>
        <v>24498.1</v>
      </c>
      <c r="P333" s="224">
        <v>0</v>
      </c>
      <c r="Q333" s="245">
        <v>1</v>
      </c>
      <c r="R333" s="245">
        <v>2</v>
      </c>
      <c r="S333" s="247">
        <v>1</v>
      </c>
      <c r="T333" s="50" t="s">
        <v>1183</v>
      </c>
      <c r="U333" s="299" t="s">
        <v>1191</v>
      </c>
      <c r="V333" s="229"/>
      <c r="W333" s="274"/>
      <c r="X333" s="12"/>
    </row>
    <row r="334" spans="1:24" x14ac:dyDescent="0.2">
      <c r="A334" s="129" t="str">
        <f>IF(INTRO!$E$34&lt;&gt;0,INTRO!$E$34,"")</f>
        <v>Ethiopia</v>
      </c>
      <c r="B334" s="222" t="s">
        <v>563</v>
      </c>
      <c r="C334" s="223" t="s">
        <v>567</v>
      </c>
      <c r="D334" s="118">
        <v>71421</v>
      </c>
      <c r="E334" s="277">
        <v>11777</v>
      </c>
      <c r="F334" s="277">
        <v>22252</v>
      </c>
      <c r="G334" s="278">
        <v>37392</v>
      </c>
      <c r="H334" s="121">
        <v>0</v>
      </c>
      <c r="I334" s="244">
        <v>1</v>
      </c>
      <c r="J334" s="244">
        <v>3</v>
      </c>
      <c r="K334" s="246">
        <v>2</v>
      </c>
      <c r="L334" s="270">
        <f>IF(INTRO!$E$38="Endemic", IF($H334&gt;0, IF($H334=4,"Unknown", IF($H334=99,"Stopped", $D334)), 0),"Not required")</f>
        <v>0</v>
      </c>
      <c r="M334" s="271">
        <f>IF(INTRO!$E$40="Endemic", IF($I334&gt;0, IF($I334=4,"Unknown",IF($I334=99,"Stopped", $D334)), 0),"Not required")</f>
        <v>71421</v>
      </c>
      <c r="N334" s="272">
        <f>IF(INTRO!$E$42="Endemic", IF(AND($J334&gt;1,$J334&lt;5), IF($J334=4, "Unknown", E334+F334), 0),"Not required")</f>
        <v>34029</v>
      </c>
      <c r="O334" s="273">
        <f>IF(INTRO!$E$44="Endemic", IF(AND($K334&gt;0,$K334&lt;5), IF($K334=4,"Unknown", IF($K334=1, $F334*0.33, IF($K334=2, $F334*0.5+$G334*0.2, SUM(F334:G334)))), 0),"Not required")</f>
        <v>18604.400000000001</v>
      </c>
      <c r="P334" s="224">
        <v>0</v>
      </c>
      <c r="Q334" s="245">
        <v>1</v>
      </c>
      <c r="R334" s="245">
        <v>2</v>
      </c>
      <c r="S334" s="247">
        <v>1</v>
      </c>
      <c r="T334" s="50" t="s">
        <v>1183</v>
      </c>
      <c r="U334" s="299" t="s">
        <v>1191</v>
      </c>
      <c r="V334" s="229"/>
      <c r="W334" s="274"/>
      <c r="X334" s="12"/>
    </row>
    <row r="335" spans="1:24" x14ac:dyDescent="0.2">
      <c r="A335" s="129" t="str">
        <f>IF(INTRO!$E$34&lt;&gt;0,INTRO!$E$34,"")</f>
        <v>Ethiopia</v>
      </c>
      <c r="B335" s="222" t="s">
        <v>563</v>
      </c>
      <c r="C335" s="223" t="s">
        <v>568</v>
      </c>
      <c r="D335" s="118">
        <v>128897</v>
      </c>
      <c r="E335" s="277">
        <v>21255</v>
      </c>
      <c r="F335" s="277">
        <v>40159</v>
      </c>
      <c r="G335" s="278">
        <v>67483</v>
      </c>
      <c r="H335" s="121">
        <v>0</v>
      </c>
      <c r="I335" s="244">
        <v>1</v>
      </c>
      <c r="J335" s="244">
        <v>2</v>
      </c>
      <c r="K335" s="246">
        <v>0</v>
      </c>
      <c r="L335" s="270">
        <f>IF(INTRO!$E$38="Endemic", IF($H335&gt;0, IF($H335=4,"Unknown", IF($H335=99,"Stopped", $D335)), 0),"Not required")</f>
        <v>0</v>
      </c>
      <c r="M335" s="271">
        <f>IF(INTRO!$E$40="Endemic", IF($I335&gt;0, IF($I335=4,"Unknown",IF($I335=99,"Stopped", $D335)), 0),"Not required")</f>
        <v>128897</v>
      </c>
      <c r="N335" s="272">
        <f>IF(INTRO!$E$42="Endemic", IF(AND($J335&gt;1,$J335&lt;5), IF($J335=4, "Unknown", E335+F335), 0),"Not required")</f>
        <v>61414</v>
      </c>
      <c r="O335" s="273">
        <f>IF(INTRO!$E$44="Endemic", IF(AND($K335&gt;0,$K335&lt;5), IF($K335=4,"Unknown", IF($K335=1, $F335*0.33, IF($K335=2, $F335*0.5+$G335*0.2, SUM(F335:G335)))), 0),"Not required")</f>
        <v>0</v>
      </c>
      <c r="P335" s="224">
        <v>0</v>
      </c>
      <c r="Q335" s="245">
        <v>1</v>
      </c>
      <c r="R335" s="245">
        <v>0</v>
      </c>
      <c r="S335" s="247">
        <v>0</v>
      </c>
      <c r="T335" s="50" t="s">
        <v>1183</v>
      </c>
      <c r="U335" s="252"/>
      <c r="V335" s="229"/>
      <c r="W335" s="274"/>
      <c r="X335" s="12"/>
    </row>
    <row r="336" spans="1:24" x14ac:dyDescent="0.2">
      <c r="A336" s="129" t="str">
        <f>IF(INTRO!$E$34&lt;&gt;0,INTRO!$E$34,"")</f>
        <v>Ethiopia</v>
      </c>
      <c r="B336" s="222" t="s">
        <v>563</v>
      </c>
      <c r="C336" s="223" t="s">
        <v>569</v>
      </c>
      <c r="D336" s="118">
        <v>53111</v>
      </c>
      <c r="E336" s="277">
        <v>8758</v>
      </c>
      <c r="F336" s="277">
        <v>16547</v>
      </c>
      <c r="G336" s="278">
        <v>27806</v>
      </c>
      <c r="H336" s="121">
        <v>0</v>
      </c>
      <c r="I336" s="244">
        <v>1</v>
      </c>
      <c r="J336" s="244">
        <v>1</v>
      </c>
      <c r="K336" s="246">
        <v>2</v>
      </c>
      <c r="L336" s="270">
        <f>IF(INTRO!$E$38="Endemic", IF($H336&gt;0, IF($H336=4,"Unknown", IF($H336=99,"Stopped", $D336)), 0),"Not required")</f>
        <v>0</v>
      </c>
      <c r="M336" s="271">
        <f>IF(INTRO!$E$40="Endemic", IF($I336&gt;0, IF($I336=4,"Unknown",IF($I336=99,"Stopped", $D336)), 0),"Not required")</f>
        <v>53111</v>
      </c>
      <c r="N336" s="272">
        <f>IF(INTRO!$E$42="Endemic", IF(AND($J336&gt;1,$J336&lt;5), IF($J336=4, "Unknown", E336+F336), 0),"Not required")</f>
        <v>0</v>
      </c>
      <c r="O336" s="273">
        <f>IF(INTRO!$E$44="Endemic", IF(AND($K336&gt;0,$K336&lt;5), IF($K336=4,"Unknown", IF($K336=1, $F336*0.33, IF($K336=2, $F336*0.5+$G336*0.2, SUM(F336:G336)))), 0),"Not required")</f>
        <v>13834.7</v>
      </c>
      <c r="P336" s="224">
        <v>0</v>
      </c>
      <c r="Q336" s="245">
        <v>1</v>
      </c>
      <c r="R336" s="245">
        <v>0</v>
      </c>
      <c r="S336" s="247">
        <v>1</v>
      </c>
      <c r="T336" s="50" t="s">
        <v>1183</v>
      </c>
      <c r="U336" s="252" t="s">
        <v>1186</v>
      </c>
      <c r="V336" s="229"/>
      <c r="W336" s="274"/>
      <c r="X336" s="12"/>
    </row>
    <row r="337" spans="1:24" x14ac:dyDescent="0.2">
      <c r="A337" s="129" t="str">
        <f>IF(INTRO!$E$34&lt;&gt;0,INTRO!$E$34,"")</f>
        <v>Ethiopia</v>
      </c>
      <c r="B337" s="222" t="s">
        <v>563</v>
      </c>
      <c r="C337" s="223" t="s">
        <v>570</v>
      </c>
      <c r="D337" s="118">
        <v>108777</v>
      </c>
      <c r="E337" s="277">
        <v>17937</v>
      </c>
      <c r="F337" s="277">
        <v>33890</v>
      </c>
      <c r="G337" s="278">
        <v>56950</v>
      </c>
      <c r="H337" s="121">
        <v>0</v>
      </c>
      <c r="I337" s="244">
        <v>1</v>
      </c>
      <c r="J337" s="244">
        <v>3</v>
      </c>
      <c r="K337" s="246">
        <v>0</v>
      </c>
      <c r="L337" s="270">
        <f>IF(INTRO!$E$38="Endemic", IF($H337&gt;0, IF($H337=4,"Unknown", IF($H337=99,"Stopped", $D337)), 0),"Not required")</f>
        <v>0</v>
      </c>
      <c r="M337" s="271">
        <f>IF(INTRO!$E$40="Endemic", IF($I337&gt;0, IF($I337=4,"Unknown",IF($I337=99,"Stopped", $D337)), 0),"Not required")</f>
        <v>108777</v>
      </c>
      <c r="N337" s="272">
        <f>IF(INTRO!$E$42="Endemic", IF(AND($J337&gt;1,$J337&lt;5), IF($J337=4, "Unknown", E337+F337), 0),"Not required")</f>
        <v>51827</v>
      </c>
      <c r="O337" s="273">
        <f>IF(INTRO!$E$44="Endemic", IF(AND($K337&gt;0,$K337&lt;5), IF($K337=4,"Unknown", IF($K337=1, $F337*0.33, IF($K337=2, $F337*0.5+$G337*0.2, SUM(F337:G337)))), 0),"Not required")</f>
        <v>0</v>
      </c>
      <c r="P337" s="224">
        <v>0</v>
      </c>
      <c r="Q337" s="245">
        <v>1</v>
      </c>
      <c r="R337" s="245">
        <v>2</v>
      </c>
      <c r="S337" s="247">
        <v>0</v>
      </c>
      <c r="T337" s="50" t="s">
        <v>1183</v>
      </c>
      <c r="U337" s="252" t="s">
        <v>1188</v>
      </c>
      <c r="V337" s="229"/>
      <c r="W337" s="274"/>
      <c r="X337" s="12"/>
    </row>
    <row r="338" spans="1:24" x14ac:dyDescent="0.2">
      <c r="A338" s="129" t="str">
        <f>IF(INTRO!$E$34&lt;&gt;0,INTRO!$E$34,"")</f>
        <v>Ethiopia</v>
      </c>
      <c r="B338" s="222" t="s">
        <v>563</v>
      </c>
      <c r="C338" s="223" t="s">
        <v>571</v>
      </c>
      <c r="D338" s="118">
        <v>50613</v>
      </c>
      <c r="E338" s="277">
        <v>8346</v>
      </c>
      <c r="F338" s="277">
        <v>15769</v>
      </c>
      <c r="G338" s="278">
        <v>26498</v>
      </c>
      <c r="H338" s="121">
        <v>0</v>
      </c>
      <c r="I338" s="244">
        <v>1</v>
      </c>
      <c r="J338" s="244">
        <v>2</v>
      </c>
      <c r="K338" s="246">
        <v>1</v>
      </c>
      <c r="L338" s="270">
        <f>IF(INTRO!$E$38="Endemic", IF($H338&gt;0, IF($H338=4,"Unknown", IF($H338=99,"Stopped", $D338)), 0),"Not required")</f>
        <v>0</v>
      </c>
      <c r="M338" s="271">
        <f>IF(INTRO!$E$40="Endemic", IF($I338&gt;0, IF($I338=4,"Unknown",IF($I338=99,"Stopped", $D338)), 0),"Not required")</f>
        <v>50613</v>
      </c>
      <c r="N338" s="272">
        <f>IF(INTRO!$E$42="Endemic", IF(AND($J338&gt;1,$J338&lt;5), IF($J338=4, "Unknown", E338+F338), 0),"Not required")</f>
        <v>24115</v>
      </c>
      <c r="O338" s="273">
        <f>IF(INTRO!$E$44="Endemic", IF(AND($K338&gt;0,$K338&lt;5), IF($K338=4,"Unknown", IF($K338=1, $F338*0.33, IF($K338=2, $F338*0.5+$G338*0.2, SUM(F338:G338)))), 0),"Not required")</f>
        <v>5203.7700000000004</v>
      </c>
      <c r="P338" s="224">
        <v>0</v>
      </c>
      <c r="Q338" s="245">
        <v>1</v>
      </c>
      <c r="R338" s="245">
        <v>0</v>
      </c>
      <c r="S338" s="247">
        <v>0</v>
      </c>
      <c r="T338" s="50" t="s">
        <v>1183</v>
      </c>
      <c r="U338" s="252"/>
      <c r="V338" s="229"/>
      <c r="W338" s="274"/>
      <c r="X338" s="12"/>
    </row>
    <row r="339" spans="1:24" x14ac:dyDescent="0.2">
      <c r="A339" s="129" t="str">
        <f>IF(INTRO!$E$34&lt;&gt;0,INTRO!$E$34,"")</f>
        <v>Ethiopia</v>
      </c>
      <c r="B339" s="222" t="s">
        <v>563</v>
      </c>
      <c r="C339" s="223" t="s">
        <v>572</v>
      </c>
      <c r="D339" s="118">
        <v>90392</v>
      </c>
      <c r="E339" s="277">
        <v>14906</v>
      </c>
      <c r="F339" s="277">
        <v>28162</v>
      </c>
      <c r="G339" s="278">
        <v>47324</v>
      </c>
      <c r="H339" s="121">
        <v>0</v>
      </c>
      <c r="I339" s="244">
        <v>1</v>
      </c>
      <c r="J339" s="244">
        <v>3</v>
      </c>
      <c r="K339" s="246">
        <v>0</v>
      </c>
      <c r="L339" s="270">
        <f>IF(INTRO!$E$38="Endemic", IF($H339&gt;0, IF($H339=4,"Unknown", IF($H339=99,"Stopped", $D339)), 0),"Not required")</f>
        <v>0</v>
      </c>
      <c r="M339" s="271">
        <f>IF(INTRO!$E$40="Endemic", IF($I339&gt;0, IF($I339=4,"Unknown",IF($I339=99,"Stopped", $D339)), 0),"Not required")</f>
        <v>90392</v>
      </c>
      <c r="N339" s="272">
        <f>IF(INTRO!$E$42="Endemic", IF(AND($J339&gt;1,$J339&lt;5), IF($J339=4, "Unknown", E339+F339), 0),"Not required")</f>
        <v>43068</v>
      </c>
      <c r="O339" s="273">
        <f>IF(INTRO!$E$44="Endemic", IF(AND($K339&gt;0,$K339&lt;5), IF($K339=4,"Unknown", IF($K339=1, $F339*0.33, IF($K339=2, $F339*0.5+$G339*0.2, SUM(F339:G339)))), 0),"Not required")</f>
        <v>0</v>
      </c>
      <c r="P339" s="224">
        <v>0</v>
      </c>
      <c r="Q339" s="245">
        <v>1</v>
      </c>
      <c r="R339" s="245">
        <v>2</v>
      </c>
      <c r="S339" s="247">
        <v>0</v>
      </c>
      <c r="T339" s="50" t="s">
        <v>1183</v>
      </c>
      <c r="U339" s="252" t="s">
        <v>1188</v>
      </c>
      <c r="V339" s="229"/>
      <c r="W339" s="274"/>
      <c r="X339" s="12"/>
    </row>
    <row r="340" spans="1:24" x14ac:dyDescent="0.2">
      <c r="A340" s="129" t="str">
        <f>IF(INTRO!$E$34&lt;&gt;0,INTRO!$E$34,"")</f>
        <v>Ethiopia</v>
      </c>
      <c r="B340" s="222" t="s">
        <v>563</v>
      </c>
      <c r="C340" s="223" t="s">
        <v>573</v>
      </c>
      <c r="D340" s="118">
        <v>27939</v>
      </c>
      <c r="E340" s="277">
        <v>4607</v>
      </c>
      <c r="F340" s="277">
        <v>8705</v>
      </c>
      <c r="G340" s="278">
        <v>14627</v>
      </c>
      <c r="H340" s="121">
        <v>0</v>
      </c>
      <c r="I340" s="244">
        <v>1</v>
      </c>
      <c r="J340" s="244">
        <v>2</v>
      </c>
      <c r="K340" s="246">
        <v>0</v>
      </c>
      <c r="L340" s="270">
        <f>IF(INTRO!$E$38="Endemic", IF($H340&gt;0, IF($H340=4,"Unknown", IF($H340=99,"Stopped", $D340)), 0),"Not required")</f>
        <v>0</v>
      </c>
      <c r="M340" s="271">
        <f>IF(INTRO!$E$40="Endemic", IF($I340&gt;0, IF($I340=4,"Unknown",IF($I340=99,"Stopped", $D340)), 0),"Not required")</f>
        <v>27939</v>
      </c>
      <c r="N340" s="272">
        <f>IF(INTRO!$E$42="Endemic", IF(AND($J340&gt;1,$J340&lt;5), IF($J340=4, "Unknown", E340+F340), 0),"Not required")</f>
        <v>13312</v>
      </c>
      <c r="O340" s="273">
        <f>IF(INTRO!$E$44="Endemic", IF(AND($K340&gt;0,$K340&lt;5), IF($K340=4,"Unknown", IF($K340=1, $F340*0.33, IF($K340=2, $F340*0.5+$G340*0.2, SUM(F340:G340)))), 0),"Not required")</f>
        <v>0</v>
      </c>
      <c r="P340" s="224">
        <v>0</v>
      </c>
      <c r="Q340" s="245">
        <v>1</v>
      </c>
      <c r="R340" s="245">
        <v>1</v>
      </c>
      <c r="S340" s="247">
        <v>0</v>
      </c>
      <c r="T340" s="50" t="s">
        <v>1183</v>
      </c>
      <c r="U340" s="252" t="s">
        <v>1188</v>
      </c>
      <c r="V340" s="229"/>
      <c r="W340" s="274"/>
      <c r="X340" s="12"/>
    </row>
    <row r="341" spans="1:24" x14ac:dyDescent="0.2">
      <c r="A341" s="129" t="str">
        <f>IF(INTRO!$E$34&lt;&gt;0,INTRO!$E$34,"")</f>
        <v>Ethiopia</v>
      </c>
      <c r="B341" s="222" t="s">
        <v>574</v>
      </c>
      <c r="C341" s="223" t="s">
        <v>575</v>
      </c>
      <c r="D341" s="118">
        <v>11020</v>
      </c>
      <c r="E341" s="277">
        <v>1817</v>
      </c>
      <c r="F341" s="277">
        <v>3433</v>
      </c>
      <c r="G341" s="278">
        <v>5769</v>
      </c>
      <c r="H341" s="121">
        <v>0</v>
      </c>
      <c r="I341" s="244">
        <v>0</v>
      </c>
      <c r="J341" s="244">
        <v>0</v>
      </c>
      <c r="K341" s="246">
        <v>1</v>
      </c>
      <c r="L341" s="270">
        <f>IF(INTRO!$E$38="Endemic", IF($H341&gt;0, IF($H341=4,"Unknown", IF($H341=99,"Stopped", $D341)), 0),"Not required")</f>
        <v>0</v>
      </c>
      <c r="M341" s="271">
        <f>IF(INTRO!$E$40="Endemic", IF($I341&gt;0, IF($I341=4,"Unknown",IF($I341=99,"Stopped", $D341)), 0),"Not required")</f>
        <v>0</v>
      </c>
      <c r="N341" s="272">
        <f>IF(INTRO!$E$42="Endemic", IF(AND($J341&gt;1,$J341&lt;5), IF($J341=4, "Unknown", E341+F341), 0),"Not required")</f>
        <v>0</v>
      </c>
      <c r="O341" s="273">
        <f>IF(INTRO!$E$44="Endemic", IF(AND($K341&gt;0,$K341&lt;5), IF($K341=4,"Unknown", IF($K341=1, $F341*0.33, IF($K341=2, $F341*0.5+$G341*0.2, SUM(F341:G341)))), 0),"Not required")</f>
        <v>1132.8900000000001</v>
      </c>
      <c r="P341" s="224">
        <v>0</v>
      </c>
      <c r="Q341" s="245">
        <v>0</v>
      </c>
      <c r="R341" s="245">
        <v>0</v>
      </c>
      <c r="S341" s="247">
        <v>0</v>
      </c>
      <c r="T341" s="50"/>
      <c r="U341" s="252"/>
      <c r="V341" s="229"/>
      <c r="W341" s="274"/>
      <c r="X341" s="12"/>
    </row>
    <row r="342" spans="1:24" x14ac:dyDescent="0.2">
      <c r="A342" s="129" t="str">
        <f>IF(INTRO!$E$34&lt;&gt;0,INTRO!$E$34,"")</f>
        <v>Ethiopia</v>
      </c>
      <c r="B342" s="222" t="s">
        <v>574</v>
      </c>
      <c r="C342" s="223" t="s">
        <v>576</v>
      </c>
      <c r="D342" s="118">
        <v>97294</v>
      </c>
      <c r="E342" s="277">
        <v>16044</v>
      </c>
      <c r="F342" s="277">
        <v>30312</v>
      </c>
      <c r="G342" s="278">
        <v>50938</v>
      </c>
      <c r="H342" s="121">
        <v>0</v>
      </c>
      <c r="I342" s="244">
        <v>0</v>
      </c>
      <c r="J342" s="244">
        <v>1</v>
      </c>
      <c r="K342" s="246">
        <v>1</v>
      </c>
      <c r="L342" s="270">
        <f>IF(INTRO!$E$38="Endemic", IF($H342&gt;0, IF($H342=4,"Unknown", IF($H342=99,"Stopped", $D342)), 0),"Not required")</f>
        <v>0</v>
      </c>
      <c r="M342" s="271">
        <f>IF(INTRO!$E$40="Endemic", IF($I342&gt;0, IF($I342=4,"Unknown",IF($I342=99,"Stopped", $D342)), 0),"Not required")</f>
        <v>0</v>
      </c>
      <c r="N342" s="272">
        <f>IF(INTRO!$E$42="Endemic", IF(AND($J342&gt;1,$J342&lt;5), IF($J342=4, "Unknown", E342+F342), 0),"Not required")</f>
        <v>0</v>
      </c>
      <c r="O342" s="273">
        <f>IF(INTRO!$E$44="Endemic", IF(AND($K342&gt;0,$K342&lt;5), IF($K342=4,"Unknown", IF($K342=1, $F342*0.33, IF($K342=2, $F342*0.5+$G342*0.2, SUM(F342:G342)))), 0),"Not required")</f>
        <v>10002.960000000001</v>
      </c>
      <c r="P342" s="224">
        <v>0</v>
      </c>
      <c r="Q342" s="245">
        <v>0</v>
      </c>
      <c r="R342" s="245">
        <v>0</v>
      </c>
      <c r="S342" s="247">
        <v>0</v>
      </c>
      <c r="T342" s="50"/>
      <c r="U342" s="252"/>
      <c r="V342" s="229"/>
      <c r="W342" s="274"/>
      <c r="X342" s="12"/>
    </row>
    <row r="343" spans="1:24" x14ac:dyDescent="0.2">
      <c r="A343" s="129" t="str">
        <f>IF(INTRO!$E$34&lt;&gt;0,INTRO!$E$34,"")</f>
        <v>Ethiopia</v>
      </c>
      <c r="B343" s="222" t="s">
        <v>574</v>
      </c>
      <c r="C343" s="223" t="s">
        <v>577</v>
      </c>
      <c r="D343" s="118">
        <v>26788</v>
      </c>
      <c r="E343" s="277">
        <v>4417</v>
      </c>
      <c r="F343" s="277">
        <v>8346</v>
      </c>
      <c r="G343" s="278">
        <v>14025</v>
      </c>
      <c r="H343" s="121">
        <v>0</v>
      </c>
      <c r="I343" s="244">
        <v>0</v>
      </c>
      <c r="J343" s="244">
        <v>0</v>
      </c>
      <c r="K343" s="246">
        <v>0</v>
      </c>
      <c r="L343" s="270">
        <f>IF(INTRO!$E$38="Endemic", IF($H343&gt;0, IF($H343=4,"Unknown", IF($H343=99,"Stopped", $D343)), 0),"Not required")</f>
        <v>0</v>
      </c>
      <c r="M343" s="271">
        <f>IF(INTRO!$E$40="Endemic", IF($I343&gt;0, IF($I343=4,"Unknown",IF($I343=99,"Stopped", $D343)), 0),"Not required")</f>
        <v>0</v>
      </c>
      <c r="N343" s="272">
        <f>IF(INTRO!$E$42="Endemic", IF(AND($J343&gt;1,$J343&lt;5), IF($J343=4, "Unknown", E343+F343), 0),"Not required")</f>
        <v>0</v>
      </c>
      <c r="O343" s="273">
        <f>IF(INTRO!$E$44="Endemic", IF(AND($K343&gt;0,$K343&lt;5), IF($K343=4,"Unknown", IF($K343=1, $F343*0.33, IF($K343=2, $F343*0.5+$G343*0.2, SUM(F343:G343)))), 0),"Not required")</f>
        <v>0</v>
      </c>
      <c r="P343" s="224">
        <v>0</v>
      </c>
      <c r="Q343" s="245">
        <v>0</v>
      </c>
      <c r="R343" s="245">
        <v>0</v>
      </c>
      <c r="S343" s="247">
        <v>0</v>
      </c>
      <c r="T343" s="50"/>
      <c r="U343" s="252"/>
      <c r="V343" s="229"/>
      <c r="W343" s="274"/>
      <c r="X343" s="12"/>
    </row>
    <row r="344" spans="1:24" x14ac:dyDescent="0.2">
      <c r="A344" s="129" t="str">
        <f>IF(INTRO!$E$34&lt;&gt;0,INTRO!$E$34,"")</f>
        <v>Ethiopia</v>
      </c>
      <c r="B344" s="222" t="s">
        <v>574</v>
      </c>
      <c r="C344" s="223" t="s">
        <v>578</v>
      </c>
      <c r="D344" s="118">
        <v>304957</v>
      </c>
      <c r="E344" s="277">
        <v>50288</v>
      </c>
      <c r="F344" s="277">
        <v>95011</v>
      </c>
      <c r="G344" s="278">
        <v>159658</v>
      </c>
      <c r="H344" s="121">
        <v>0</v>
      </c>
      <c r="I344" s="244">
        <v>0</v>
      </c>
      <c r="J344" s="244">
        <v>2</v>
      </c>
      <c r="K344" s="246">
        <v>3</v>
      </c>
      <c r="L344" s="270">
        <f>IF(INTRO!$E$38="Endemic", IF($H344&gt;0, IF($H344=4,"Unknown", IF($H344=99,"Stopped", $D344)), 0),"Not required")</f>
        <v>0</v>
      </c>
      <c r="M344" s="271">
        <f>IF(INTRO!$E$40="Endemic", IF($I344&gt;0, IF($I344=4,"Unknown",IF($I344=99,"Stopped", $D344)), 0),"Not required")</f>
        <v>0</v>
      </c>
      <c r="N344" s="272">
        <f>IF(INTRO!$E$42="Endemic", IF(AND($J344&gt;1,$J344&lt;5), IF($J344=4, "Unknown", E344+F344), 0),"Not required")</f>
        <v>145299</v>
      </c>
      <c r="O344" s="273">
        <f>IF(INTRO!$E$44="Endemic", IF(AND($K344&gt;0,$K344&lt;5), IF($K344=4,"Unknown", IF($K344=1, $F344*0.33, IF($K344=2, $F344*0.5+$G344*0.2, SUM(F344:G344)))), 0),"Not required")</f>
        <v>254669</v>
      </c>
      <c r="P344" s="224">
        <v>0</v>
      </c>
      <c r="Q344" s="245">
        <v>0</v>
      </c>
      <c r="R344" s="245">
        <v>1</v>
      </c>
      <c r="S344" s="247">
        <v>1</v>
      </c>
      <c r="T344" s="50"/>
      <c r="U344" s="299" t="s">
        <v>1191</v>
      </c>
      <c r="V344" s="229"/>
      <c r="W344" s="274"/>
      <c r="X344" s="12"/>
    </row>
    <row r="345" spans="1:24" x14ac:dyDescent="0.2">
      <c r="A345" s="129" t="str">
        <f>IF(INTRO!$E$34&lt;&gt;0,INTRO!$E$34,"")</f>
        <v>Ethiopia</v>
      </c>
      <c r="B345" s="222" t="s">
        <v>574</v>
      </c>
      <c r="C345" s="223" t="s">
        <v>579</v>
      </c>
      <c r="D345" s="118">
        <v>112570</v>
      </c>
      <c r="E345" s="277">
        <v>18563</v>
      </c>
      <c r="F345" s="277">
        <v>35072</v>
      </c>
      <c r="G345" s="278">
        <v>58935</v>
      </c>
      <c r="H345" s="121">
        <v>0</v>
      </c>
      <c r="I345" s="244">
        <v>0</v>
      </c>
      <c r="J345" s="244">
        <v>0</v>
      </c>
      <c r="K345" s="246">
        <v>1</v>
      </c>
      <c r="L345" s="270">
        <f>IF(INTRO!$E$38="Endemic", IF($H345&gt;0, IF($H345=4,"Unknown", IF($H345=99,"Stopped", $D345)), 0),"Not required")</f>
        <v>0</v>
      </c>
      <c r="M345" s="271">
        <f>IF(INTRO!$E$40="Endemic", IF($I345&gt;0, IF($I345=4,"Unknown",IF($I345=99,"Stopped", $D345)), 0),"Not required")</f>
        <v>0</v>
      </c>
      <c r="N345" s="272">
        <f>IF(INTRO!$E$42="Endemic", IF(AND($J345&gt;1,$J345&lt;5), IF($J345=4, "Unknown", E345+F345), 0),"Not required")</f>
        <v>0</v>
      </c>
      <c r="O345" s="273">
        <f>IF(INTRO!$E$44="Endemic", IF(AND($K345&gt;0,$K345&lt;5), IF($K345=4,"Unknown", IF($K345=1, $F345*0.33, IF($K345=2, $F345*0.5+$G345*0.2, SUM(F345:G345)))), 0),"Not required")</f>
        <v>11573.76</v>
      </c>
      <c r="P345" s="224">
        <v>0</v>
      </c>
      <c r="Q345" s="245">
        <v>0</v>
      </c>
      <c r="R345" s="245">
        <v>0</v>
      </c>
      <c r="S345" s="247">
        <v>0</v>
      </c>
      <c r="T345" s="50"/>
      <c r="U345" s="252"/>
      <c r="V345" s="229"/>
      <c r="W345" s="274"/>
      <c r="X345" s="12"/>
    </row>
    <row r="346" spans="1:24" x14ac:dyDescent="0.2">
      <c r="A346" s="129" t="str">
        <f>IF(INTRO!$E$34&lt;&gt;0,INTRO!$E$34,"")</f>
        <v>Ethiopia</v>
      </c>
      <c r="B346" s="222" t="s">
        <v>574</v>
      </c>
      <c r="C346" s="223" t="s">
        <v>580</v>
      </c>
      <c r="D346" s="118">
        <v>292541</v>
      </c>
      <c r="E346" s="277">
        <v>48240</v>
      </c>
      <c r="F346" s="277">
        <v>91143</v>
      </c>
      <c r="G346" s="278">
        <v>153158</v>
      </c>
      <c r="H346" s="121">
        <v>0</v>
      </c>
      <c r="I346" s="244">
        <v>0</v>
      </c>
      <c r="J346" s="244">
        <v>2</v>
      </c>
      <c r="K346" s="246">
        <v>1</v>
      </c>
      <c r="L346" s="270">
        <f>IF(INTRO!$E$38="Endemic", IF($H346&gt;0, IF($H346=4,"Unknown", IF($H346=99,"Stopped", $D346)), 0),"Not required")</f>
        <v>0</v>
      </c>
      <c r="M346" s="271">
        <f>IF(INTRO!$E$40="Endemic", IF($I346&gt;0, IF($I346=4,"Unknown",IF($I346=99,"Stopped", $D346)), 0),"Not required")</f>
        <v>0</v>
      </c>
      <c r="N346" s="272">
        <f>IF(INTRO!$E$42="Endemic", IF(AND($J346&gt;1,$J346&lt;5), IF($J346=4, "Unknown", E346+F346), 0),"Not required")</f>
        <v>139383</v>
      </c>
      <c r="O346" s="273">
        <f>IF(INTRO!$E$44="Endemic", IF(AND($K346&gt;0,$K346&lt;5), IF($K346=4,"Unknown", IF($K346=1, $F346*0.33, IF($K346=2, $F346*0.5+$G346*0.2, SUM(F346:G346)))), 0),"Not required")</f>
        <v>30077.190000000002</v>
      </c>
      <c r="P346" s="224">
        <v>0</v>
      </c>
      <c r="Q346" s="245">
        <v>0</v>
      </c>
      <c r="R346" s="245">
        <v>0</v>
      </c>
      <c r="S346" s="247">
        <v>0</v>
      </c>
      <c r="T346" s="50"/>
      <c r="U346" s="252"/>
      <c r="V346" s="229"/>
      <c r="W346" s="274"/>
      <c r="X346" s="12"/>
    </row>
    <row r="347" spans="1:24" x14ac:dyDescent="0.2">
      <c r="A347" s="129" t="str">
        <f>IF(INTRO!$E$34&lt;&gt;0,INTRO!$E$34,"")</f>
        <v>Ethiopia</v>
      </c>
      <c r="B347" s="222" t="s">
        <v>574</v>
      </c>
      <c r="C347" s="223" t="s">
        <v>581</v>
      </c>
      <c r="D347" s="118">
        <v>18591</v>
      </c>
      <c r="E347" s="277">
        <v>3066</v>
      </c>
      <c r="F347" s="277">
        <v>5792</v>
      </c>
      <c r="G347" s="278">
        <v>9733</v>
      </c>
      <c r="H347" s="121">
        <v>0</v>
      </c>
      <c r="I347" s="244">
        <v>0</v>
      </c>
      <c r="J347" s="244">
        <v>2</v>
      </c>
      <c r="K347" s="246">
        <v>1</v>
      </c>
      <c r="L347" s="270">
        <f>IF(INTRO!$E$38="Endemic", IF($H347&gt;0, IF($H347=4,"Unknown", IF($H347=99,"Stopped", $D347)), 0),"Not required")</f>
        <v>0</v>
      </c>
      <c r="M347" s="271">
        <f>IF(INTRO!$E$40="Endemic", IF($I347&gt;0, IF($I347=4,"Unknown",IF($I347=99,"Stopped", $D347)), 0),"Not required")</f>
        <v>0</v>
      </c>
      <c r="N347" s="272">
        <f>IF(INTRO!$E$42="Endemic", IF(AND($J347&gt;1,$J347&lt;5), IF($J347=4, "Unknown", E347+F347), 0),"Not required")</f>
        <v>8858</v>
      </c>
      <c r="O347" s="273">
        <f>IF(INTRO!$E$44="Endemic", IF(AND($K347&gt;0,$K347&lt;5), IF($K347=4,"Unknown", IF($K347=1, $F347*0.33, IF($K347=2, $F347*0.5+$G347*0.2, SUM(F347:G347)))), 0),"Not required")</f>
        <v>1911.3600000000001</v>
      </c>
      <c r="P347" s="224">
        <v>0</v>
      </c>
      <c r="Q347" s="245">
        <v>0</v>
      </c>
      <c r="R347" s="245">
        <v>0</v>
      </c>
      <c r="S347" s="247">
        <v>0</v>
      </c>
      <c r="T347" s="50"/>
      <c r="U347" s="252"/>
      <c r="V347" s="229"/>
      <c r="W347" s="274"/>
      <c r="X347" s="12"/>
    </row>
    <row r="348" spans="1:24" x14ac:dyDescent="0.2">
      <c r="A348" s="129" t="str">
        <f>IF(INTRO!$E$34&lt;&gt;0,INTRO!$E$34,"")</f>
        <v>Ethiopia</v>
      </c>
      <c r="B348" s="222" t="s">
        <v>574</v>
      </c>
      <c r="C348" s="223" t="s">
        <v>582</v>
      </c>
      <c r="D348" s="118">
        <v>144385</v>
      </c>
      <c r="E348" s="277">
        <v>23809</v>
      </c>
      <c r="F348" s="277">
        <v>44984</v>
      </c>
      <c r="G348" s="278">
        <v>75592</v>
      </c>
      <c r="H348" s="121">
        <v>0</v>
      </c>
      <c r="I348" s="244">
        <v>0</v>
      </c>
      <c r="J348" s="244">
        <v>0</v>
      </c>
      <c r="K348" s="246">
        <v>1</v>
      </c>
      <c r="L348" s="270">
        <f>IF(INTRO!$E$38="Endemic", IF($H348&gt;0, IF($H348=4,"Unknown", IF($H348=99,"Stopped", $D348)), 0),"Not required")</f>
        <v>0</v>
      </c>
      <c r="M348" s="271">
        <f>IF(INTRO!$E$40="Endemic", IF($I348&gt;0, IF($I348=4,"Unknown",IF($I348=99,"Stopped", $D348)), 0),"Not required")</f>
        <v>0</v>
      </c>
      <c r="N348" s="272">
        <f>IF(INTRO!$E$42="Endemic", IF(AND($J348&gt;1,$J348&lt;5), IF($J348=4, "Unknown", E348+F348), 0),"Not required")</f>
        <v>0</v>
      </c>
      <c r="O348" s="273">
        <f>IF(INTRO!$E$44="Endemic", IF(AND($K348&gt;0,$K348&lt;5), IF($K348=4,"Unknown", IF($K348=1, $F348*0.33, IF($K348=2, $F348*0.5+$G348*0.2, SUM(F348:G348)))), 0),"Not required")</f>
        <v>14844.720000000001</v>
      </c>
      <c r="P348" s="224">
        <v>0</v>
      </c>
      <c r="Q348" s="245">
        <v>0</v>
      </c>
      <c r="R348" s="245">
        <v>0</v>
      </c>
      <c r="S348" s="247">
        <v>0</v>
      </c>
      <c r="T348" s="50"/>
      <c r="U348" s="252"/>
      <c r="V348" s="229"/>
      <c r="W348" s="274"/>
      <c r="X348" s="12"/>
    </row>
    <row r="349" spans="1:24" x14ac:dyDescent="0.2">
      <c r="A349" s="129" t="str">
        <f>IF(INTRO!$E$34&lt;&gt;0,INTRO!$E$34,"")</f>
        <v>Ethiopia</v>
      </c>
      <c r="B349" s="222" t="s">
        <v>574</v>
      </c>
      <c r="C349" s="223" t="s">
        <v>583</v>
      </c>
      <c r="D349" s="118">
        <v>104844</v>
      </c>
      <c r="E349" s="277">
        <v>17289</v>
      </c>
      <c r="F349" s="277">
        <v>32665</v>
      </c>
      <c r="G349" s="278">
        <v>54890</v>
      </c>
      <c r="H349" s="121">
        <v>0</v>
      </c>
      <c r="I349" s="244">
        <v>0</v>
      </c>
      <c r="J349" s="244">
        <v>2</v>
      </c>
      <c r="K349" s="246">
        <v>2</v>
      </c>
      <c r="L349" s="270">
        <f>IF(INTRO!$E$38="Endemic", IF($H349&gt;0, IF($H349=4,"Unknown", IF($H349=99,"Stopped", $D349)), 0),"Not required")</f>
        <v>0</v>
      </c>
      <c r="M349" s="271">
        <f>IF(INTRO!$E$40="Endemic", IF($I349&gt;0, IF($I349=4,"Unknown",IF($I349=99,"Stopped", $D349)), 0),"Not required")</f>
        <v>0</v>
      </c>
      <c r="N349" s="272">
        <f>IF(INTRO!$E$42="Endemic", IF(AND($J349&gt;1,$J349&lt;5), IF($J349=4, "Unknown", E349+F349), 0),"Not required")</f>
        <v>49954</v>
      </c>
      <c r="O349" s="273">
        <f>IF(INTRO!$E$44="Endemic", IF(AND($K349&gt;0,$K349&lt;5), IF($K349=4,"Unknown", IF($K349=1, $F349*0.33, IF($K349=2, $F349*0.5+$G349*0.2, SUM(F349:G349)))), 0),"Not required")</f>
        <v>27310.5</v>
      </c>
      <c r="P349" s="224">
        <v>0</v>
      </c>
      <c r="Q349" s="245">
        <v>0</v>
      </c>
      <c r="R349" s="245">
        <v>1</v>
      </c>
      <c r="S349" s="247">
        <v>1</v>
      </c>
      <c r="T349" s="50"/>
      <c r="U349" s="299" t="s">
        <v>1191</v>
      </c>
      <c r="V349" s="229"/>
      <c r="W349" s="274"/>
      <c r="X349" s="12"/>
    </row>
    <row r="350" spans="1:24" x14ac:dyDescent="0.2">
      <c r="A350" s="129" t="str">
        <f>IF(INTRO!$E$34&lt;&gt;0,INTRO!$E$34,"")</f>
        <v>Ethiopia</v>
      </c>
      <c r="B350" s="222" t="s">
        <v>574</v>
      </c>
      <c r="C350" s="223" t="s">
        <v>584</v>
      </c>
      <c r="D350" s="118">
        <v>184427</v>
      </c>
      <c r="E350" s="277">
        <v>30412</v>
      </c>
      <c r="F350" s="277">
        <v>57459</v>
      </c>
      <c r="G350" s="278">
        <v>96556</v>
      </c>
      <c r="H350" s="121">
        <v>0</v>
      </c>
      <c r="I350" s="244">
        <v>0</v>
      </c>
      <c r="J350" s="244">
        <v>0</v>
      </c>
      <c r="K350" s="246">
        <v>0</v>
      </c>
      <c r="L350" s="270">
        <f>IF(INTRO!$E$38="Endemic", IF($H350&gt;0, IF($H350=4,"Unknown", IF($H350=99,"Stopped", $D350)), 0),"Not required")</f>
        <v>0</v>
      </c>
      <c r="M350" s="271">
        <f>IF(INTRO!$E$40="Endemic", IF($I350&gt;0, IF($I350=4,"Unknown",IF($I350=99,"Stopped", $D350)), 0),"Not required")</f>
        <v>0</v>
      </c>
      <c r="N350" s="272">
        <f>IF(INTRO!$E$42="Endemic", IF(AND($J350&gt;1,$J350&lt;5), IF($J350=4, "Unknown", E350+F350), 0),"Not required")</f>
        <v>0</v>
      </c>
      <c r="O350" s="273">
        <f>IF(INTRO!$E$44="Endemic", IF(AND($K350&gt;0,$K350&lt;5), IF($K350=4,"Unknown", IF($K350=1, $F350*0.33, IF($K350=2, $F350*0.5+$G350*0.2, SUM(F350:G350)))), 0),"Not required")</f>
        <v>0</v>
      </c>
      <c r="P350" s="224">
        <v>0</v>
      </c>
      <c r="Q350" s="245">
        <v>0</v>
      </c>
      <c r="R350" s="245">
        <v>0</v>
      </c>
      <c r="S350" s="247">
        <v>0</v>
      </c>
      <c r="T350" s="50"/>
      <c r="U350" s="252"/>
      <c r="V350" s="229"/>
      <c r="W350" s="274"/>
      <c r="X350" s="12"/>
    </row>
    <row r="351" spans="1:24" x14ac:dyDescent="0.2">
      <c r="A351" s="129" t="str">
        <f>IF(INTRO!$E$34&lt;&gt;0,INTRO!$E$34,"")</f>
        <v>Ethiopia</v>
      </c>
      <c r="B351" s="222" t="s">
        <v>574</v>
      </c>
      <c r="C351" s="223" t="s">
        <v>585</v>
      </c>
      <c r="D351" s="118">
        <v>101337</v>
      </c>
      <c r="E351" s="277">
        <v>16711</v>
      </c>
      <c r="F351" s="277">
        <v>31572</v>
      </c>
      <c r="G351" s="278">
        <v>53054</v>
      </c>
      <c r="H351" s="121">
        <v>0</v>
      </c>
      <c r="I351" s="244">
        <v>0</v>
      </c>
      <c r="J351" s="244">
        <v>1</v>
      </c>
      <c r="K351" s="246">
        <v>2</v>
      </c>
      <c r="L351" s="270">
        <f>IF(INTRO!$E$38="Endemic", IF($H351&gt;0, IF($H351=4,"Unknown", IF($H351=99,"Stopped", $D351)), 0),"Not required")</f>
        <v>0</v>
      </c>
      <c r="M351" s="271">
        <f>IF(INTRO!$E$40="Endemic", IF($I351&gt;0, IF($I351=4,"Unknown",IF($I351=99,"Stopped", $D351)), 0),"Not required")</f>
        <v>0</v>
      </c>
      <c r="N351" s="272">
        <f>IF(INTRO!$E$42="Endemic", IF(AND($J351&gt;1,$J351&lt;5), IF($J351=4, "Unknown", E351+F351), 0),"Not required")</f>
        <v>0</v>
      </c>
      <c r="O351" s="273">
        <f>IF(INTRO!$E$44="Endemic", IF(AND($K351&gt;0,$K351&lt;5), IF($K351=4,"Unknown", IF($K351=1, $F351*0.33, IF($K351=2, $F351*0.5+$G351*0.2, SUM(F351:G351)))), 0),"Not required")</f>
        <v>26396.800000000003</v>
      </c>
      <c r="P351" s="224">
        <v>0</v>
      </c>
      <c r="Q351" s="245">
        <v>0</v>
      </c>
      <c r="R351" s="245">
        <v>0</v>
      </c>
      <c r="S351" s="247">
        <v>1</v>
      </c>
      <c r="T351" s="50"/>
      <c r="U351" s="252" t="s">
        <v>1186</v>
      </c>
      <c r="V351" s="229"/>
      <c r="W351" s="274"/>
      <c r="X351" s="12"/>
    </row>
    <row r="352" spans="1:24" x14ac:dyDescent="0.2">
      <c r="A352" s="129" t="str">
        <f>IF(INTRO!$E$34&lt;&gt;0,INTRO!$E$34,"")</f>
        <v>Ethiopia</v>
      </c>
      <c r="B352" s="222" t="s">
        <v>574</v>
      </c>
      <c r="C352" s="223" t="s">
        <v>586</v>
      </c>
      <c r="D352" s="118">
        <v>305961</v>
      </c>
      <c r="E352" s="277">
        <v>50453</v>
      </c>
      <c r="F352" s="277">
        <v>95324</v>
      </c>
      <c r="G352" s="278">
        <v>160184</v>
      </c>
      <c r="H352" s="121">
        <v>0</v>
      </c>
      <c r="I352" s="244">
        <v>0</v>
      </c>
      <c r="J352" s="244">
        <v>2</v>
      </c>
      <c r="K352" s="246">
        <v>2</v>
      </c>
      <c r="L352" s="270">
        <f>IF(INTRO!$E$38="Endemic", IF($H352&gt;0, IF($H352=4,"Unknown", IF($H352=99,"Stopped", $D352)), 0),"Not required")</f>
        <v>0</v>
      </c>
      <c r="M352" s="271">
        <f>IF(INTRO!$E$40="Endemic", IF($I352&gt;0, IF($I352=4,"Unknown",IF($I352=99,"Stopped", $D352)), 0),"Not required")</f>
        <v>0</v>
      </c>
      <c r="N352" s="272">
        <f>IF(INTRO!$E$42="Endemic", IF(AND($J352&gt;1,$J352&lt;5), IF($J352=4, "Unknown", E352+F352), 0),"Not required")</f>
        <v>145777</v>
      </c>
      <c r="O352" s="273">
        <f>IF(INTRO!$E$44="Endemic", IF(AND($K352&gt;0,$K352&lt;5), IF($K352=4,"Unknown", IF($K352=1, $F352*0.33, IF($K352=2, $F352*0.5+$G352*0.2, SUM(F352:G352)))), 0),"Not required")</f>
        <v>79698.8</v>
      </c>
      <c r="P352" s="224">
        <v>0</v>
      </c>
      <c r="Q352" s="245">
        <v>0</v>
      </c>
      <c r="R352" s="245">
        <v>1</v>
      </c>
      <c r="S352" s="247">
        <v>1</v>
      </c>
      <c r="T352" s="50"/>
      <c r="U352" s="299" t="s">
        <v>1191</v>
      </c>
      <c r="V352" s="229"/>
      <c r="W352" s="274"/>
      <c r="X352" s="12"/>
    </row>
    <row r="353" spans="1:24" x14ac:dyDescent="0.2">
      <c r="A353" s="129" t="str">
        <f>IF(INTRO!$E$34&lt;&gt;0,INTRO!$E$34,"")</f>
        <v>Ethiopia</v>
      </c>
      <c r="B353" s="222" t="s">
        <v>574</v>
      </c>
      <c r="C353" s="223" t="s">
        <v>587</v>
      </c>
      <c r="D353" s="118">
        <v>194911</v>
      </c>
      <c r="E353" s="277">
        <v>32141</v>
      </c>
      <c r="F353" s="277">
        <v>60726</v>
      </c>
      <c r="G353" s="278">
        <v>102045</v>
      </c>
      <c r="H353" s="121">
        <v>0</v>
      </c>
      <c r="I353" s="244">
        <v>0</v>
      </c>
      <c r="J353" s="244">
        <v>0</v>
      </c>
      <c r="K353" s="246">
        <v>1</v>
      </c>
      <c r="L353" s="270">
        <f>IF(INTRO!$E$38="Endemic", IF($H353&gt;0, IF($H353=4,"Unknown", IF($H353=99,"Stopped", $D353)), 0),"Not required")</f>
        <v>0</v>
      </c>
      <c r="M353" s="271">
        <f>IF(INTRO!$E$40="Endemic", IF($I353&gt;0, IF($I353=4,"Unknown",IF($I353=99,"Stopped", $D353)), 0),"Not required")</f>
        <v>0</v>
      </c>
      <c r="N353" s="272">
        <f>IF(INTRO!$E$42="Endemic", IF(AND($J353&gt;1,$J353&lt;5), IF($J353=4, "Unknown", E353+F353), 0),"Not required")</f>
        <v>0</v>
      </c>
      <c r="O353" s="273">
        <f>IF(INTRO!$E$44="Endemic", IF(AND($K353&gt;0,$K353&lt;5), IF($K353=4,"Unknown", IF($K353=1, $F353*0.33, IF($K353=2, $F353*0.5+$G353*0.2, SUM(F353:G353)))), 0),"Not required")</f>
        <v>20039.580000000002</v>
      </c>
      <c r="P353" s="224">
        <v>0</v>
      </c>
      <c r="Q353" s="245">
        <v>0</v>
      </c>
      <c r="R353" s="245">
        <v>0</v>
      </c>
      <c r="S353" s="247">
        <v>0</v>
      </c>
      <c r="T353" s="50"/>
      <c r="U353" s="252"/>
      <c r="V353" s="229"/>
      <c r="W353" s="274"/>
      <c r="X353" s="12"/>
    </row>
    <row r="354" spans="1:24" x14ac:dyDescent="0.2">
      <c r="A354" s="129" t="str">
        <f>IF(INTRO!$E$34&lt;&gt;0,INTRO!$E$34,"")</f>
        <v>Ethiopia</v>
      </c>
      <c r="B354" s="222" t="s">
        <v>574</v>
      </c>
      <c r="C354" s="223" t="s">
        <v>588</v>
      </c>
      <c r="D354" s="118">
        <v>297287</v>
      </c>
      <c r="E354" s="277">
        <v>49023</v>
      </c>
      <c r="F354" s="277">
        <v>92621</v>
      </c>
      <c r="G354" s="278">
        <v>155643</v>
      </c>
      <c r="H354" s="121">
        <v>0</v>
      </c>
      <c r="I354" s="244">
        <v>0</v>
      </c>
      <c r="J354" s="244">
        <v>0</v>
      </c>
      <c r="K354" s="246">
        <v>3</v>
      </c>
      <c r="L354" s="270">
        <f>IF(INTRO!$E$38="Endemic", IF($H354&gt;0, IF($H354=4,"Unknown", IF($H354=99,"Stopped", $D354)), 0),"Not required")</f>
        <v>0</v>
      </c>
      <c r="M354" s="271">
        <f>IF(INTRO!$E$40="Endemic", IF($I354&gt;0, IF($I354=4,"Unknown",IF($I354=99,"Stopped", $D354)), 0),"Not required")</f>
        <v>0</v>
      </c>
      <c r="N354" s="272">
        <f>IF(INTRO!$E$42="Endemic", IF(AND($J354&gt;1,$J354&lt;5), IF($J354=4, "Unknown", E354+F354), 0),"Not required")</f>
        <v>0</v>
      </c>
      <c r="O354" s="273">
        <f>IF(INTRO!$E$44="Endemic", IF(AND($K354&gt;0,$K354&lt;5), IF($K354=4,"Unknown", IF($K354=1, $F354*0.33, IF($K354=2, $F354*0.5+$G354*0.2, SUM(F354:G354)))), 0),"Not required")</f>
        <v>248264</v>
      </c>
      <c r="P354" s="224">
        <v>0</v>
      </c>
      <c r="Q354" s="245">
        <v>0</v>
      </c>
      <c r="R354" s="245">
        <v>0</v>
      </c>
      <c r="S354" s="247">
        <v>1</v>
      </c>
      <c r="T354" s="50"/>
      <c r="U354" s="252" t="s">
        <v>1186</v>
      </c>
      <c r="V354" s="229"/>
      <c r="W354" s="274"/>
      <c r="X354" s="12"/>
    </row>
    <row r="355" spans="1:24" x14ac:dyDescent="0.2">
      <c r="A355" s="129" t="str">
        <f>IF(INTRO!$E$34&lt;&gt;0,INTRO!$E$34,"")</f>
        <v>Ethiopia</v>
      </c>
      <c r="B355" s="222" t="s">
        <v>574</v>
      </c>
      <c r="C355" s="223" t="s">
        <v>589</v>
      </c>
      <c r="D355" s="118">
        <v>44056</v>
      </c>
      <c r="E355" s="277">
        <v>7265</v>
      </c>
      <c r="F355" s="277">
        <v>13726</v>
      </c>
      <c r="G355" s="278">
        <v>23065</v>
      </c>
      <c r="H355" s="121">
        <v>0</v>
      </c>
      <c r="I355" s="244">
        <v>0</v>
      </c>
      <c r="J355" s="244">
        <v>0</v>
      </c>
      <c r="K355" s="246">
        <v>3</v>
      </c>
      <c r="L355" s="270">
        <f>IF(INTRO!$E$38="Endemic", IF($H355&gt;0, IF($H355=4,"Unknown", IF($H355=99,"Stopped", $D355)), 0),"Not required")</f>
        <v>0</v>
      </c>
      <c r="M355" s="271">
        <f>IF(INTRO!$E$40="Endemic", IF($I355&gt;0, IF($I355=4,"Unknown",IF($I355=99,"Stopped", $D355)), 0),"Not required")</f>
        <v>0</v>
      </c>
      <c r="N355" s="272">
        <f>IF(INTRO!$E$42="Endemic", IF(AND($J355&gt;1,$J355&lt;5), IF($J355=4, "Unknown", E355+F355), 0),"Not required")</f>
        <v>0</v>
      </c>
      <c r="O355" s="273">
        <f>IF(INTRO!$E$44="Endemic", IF(AND($K355&gt;0,$K355&lt;5), IF($K355=4,"Unknown", IF($K355=1, $F355*0.33, IF($K355=2, $F355*0.5+$G355*0.2, SUM(F355:G355)))), 0),"Not required")</f>
        <v>36791</v>
      </c>
      <c r="P355" s="224">
        <v>0</v>
      </c>
      <c r="Q355" s="245">
        <v>0</v>
      </c>
      <c r="R355" s="245">
        <v>0</v>
      </c>
      <c r="S355" s="247">
        <v>1</v>
      </c>
      <c r="T355" s="50"/>
      <c r="U355" s="252" t="s">
        <v>1186</v>
      </c>
      <c r="V355" s="229"/>
      <c r="W355" s="274"/>
      <c r="X355" s="12"/>
    </row>
    <row r="356" spans="1:24" x14ac:dyDescent="0.2">
      <c r="A356" s="129" t="str">
        <f>IF(INTRO!$E$34&lt;&gt;0,INTRO!$E$34,"")</f>
        <v>Ethiopia</v>
      </c>
      <c r="B356" s="222" t="s">
        <v>574</v>
      </c>
      <c r="C356" s="223" t="s">
        <v>590</v>
      </c>
      <c r="D356" s="118">
        <v>148763</v>
      </c>
      <c r="E356" s="277">
        <v>24531</v>
      </c>
      <c r="F356" s="277">
        <v>46348</v>
      </c>
      <c r="G356" s="278">
        <v>77884</v>
      </c>
      <c r="H356" s="121">
        <v>0</v>
      </c>
      <c r="I356" s="244">
        <v>0</v>
      </c>
      <c r="J356" s="244">
        <v>0</v>
      </c>
      <c r="K356" s="246">
        <v>2</v>
      </c>
      <c r="L356" s="270">
        <f>IF(INTRO!$E$38="Endemic", IF($H356&gt;0, IF($H356=4,"Unknown", IF($H356=99,"Stopped", $D356)), 0),"Not required")</f>
        <v>0</v>
      </c>
      <c r="M356" s="271">
        <f>IF(INTRO!$E$40="Endemic", IF($I356&gt;0, IF($I356=4,"Unknown",IF($I356=99,"Stopped", $D356)), 0),"Not required")</f>
        <v>0</v>
      </c>
      <c r="N356" s="272">
        <f>IF(INTRO!$E$42="Endemic", IF(AND($J356&gt;1,$J356&lt;5), IF($J356=4, "Unknown", E356+F356), 0),"Not required")</f>
        <v>0</v>
      </c>
      <c r="O356" s="273">
        <f>IF(INTRO!$E$44="Endemic", IF(AND($K356&gt;0,$K356&lt;5), IF($K356=4,"Unknown", IF($K356=1, $F356*0.33, IF($K356=2, $F356*0.5+$G356*0.2, SUM(F356:G356)))), 0),"Not required")</f>
        <v>38750.800000000003</v>
      </c>
      <c r="P356" s="224">
        <v>0</v>
      </c>
      <c r="Q356" s="245">
        <v>0</v>
      </c>
      <c r="R356" s="245">
        <v>0</v>
      </c>
      <c r="S356" s="247">
        <v>1</v>
      </c>
      <c r="T356" s="50"/>
      <c r="U356" s="252" t="s">
        <v>1186</v>
      </c>
      <c r="V356" s="229"/>
      <c r="W356" s="274"/>
      <c r="X356" s="12"/>
    </row>
    <row r="357" spans="1:24" x14ac:dyDescent="0.2">
      <c r="A357" s="129" t="str">
        <f>IF(INTRO!$E$34&lt;&gt;0,INTRO!$E$34,"")</f>
        <v>Ethiopia</v>
      </c>
      <c r="B357" s="222" t="s">
        <v>574</v>
      </c>
      <c r="C357" s="223" t="s">
        <v>591</v>
      </c>
      <c r="D357" s="118">
        <v>218785</v>
      </c>
      <c r="E357" s="277">
        <v>36078</v>
      </c>
      <c r="F357" s="277">
        <v>68164</v>
      </c>
      <c r="G357" s="278">
        <v>114544</v>
      </c>
      <c r="H357" s="121">
        <v>0</v>
      </c>
      <c r="I357" s="244">
        <v>0</v>
      </c>
      <c r="J357" s="244">
        <v>1</v>
      </c>
      <c r="K357" s="246">
        <v>2</v>
      </c>
      <c r="L357" s="270">
        <f>IF(INTRO!$E$38="Endemic", IF($H357&gt;0, IF($H357=4,"Unknown", IF($H357=99,"Stopped", $D357)), 0),"Not required")</f>
        <v>0</v>
      </c>
      <c r="M357" s="271">
        <f>IF(INTRO!$E$40="Endemic", IF($I357&gt;0, IF($I357=4,"Unknown",IF($I357=99,"Stopped", $D357)), 0),"Not required")</f>
        <v>0</v>
      </c>
      <c r="N357" s="272">
        <f>IF(INTRO!$E$42="Endemic", IF(AND($J357&gt;1,$J357&lt;5), IF($J357=4, "Unknown", E357+F357), 0),"Not required")</f>
        <v>0</v>
      </c>
      <c r="O357" s="273">
        <f>IF(INTRO!$E$44="Endemic", IF(AND($K357&gt;0,$K357&lt;5), IF($K357=4,"Unknown", IF($K357=1, $F357*0.33, IF($K357=2, $F357*0.5+$G357*0.2, SUM(F357:G357)))), 0),"Not required")</f>
        <v>56990.8</v>
      </c>
      <c r="P357" s="224">
        <v>0</v>
      </c>
      <c r="Q357" s="245">
        <v>0</v>
      </c>
      <c r="R357" s="245">
        <v>0</v>
      </c>
      <c r="S357" s="247">
        <v>1</v>
      </c>
      <c r="T357" s="50"/>
      <c r="U357" s="252" t="s">
        <v>1186</v>
      </c>
      <c r="V357" s="229"/>
      <c r="W357" s="274"/>
      <c r="X357" s="12"/>
    </row>
    <row r="358" spans="1:24" x14ac:dyDescent="0.2">
      <c r="A358" s="129" t="str">
        <f>IF(INTRO!$E$34&lt;&gt;0,INTRO!$E$34,"")</f>
        <v>Ethiopia</v>
      </c>
      <c r="B358" s="222" t="s">
        <v>574</v>
      </c>
      <c r="C358" s="223" t="s">
        <v>388</v>
      </c>
      <c r="D358" s="118">
        <v>179955</v>
      </c>
      <c r="E358" s="277">
        <v>29675</v>
      </c>
      <c r="F358" s="277">
        <v>56066</v>
      </c>
      <c r="G358" s="278">
        <v>94214</v>
      </c>
      <c r="H358" s="121">
        <v>0</v>
      </c>
      <c r="I358" s="244">
        <v>0</v>
      </c>
      <c r="J358" s="244">
        <v>0</v>
      </c>
      <c r="K358" s="246">
        <v>2</v>
      </c>
      <c r="L358" s="270">
        <f>IF(INTRO!$E$38="Endemic", IF($H358&gt;0, IF($H358=4,"Unknown", IF($H358=99,"Stopped", $D358)), 0),"Not required")</f>
        <v>0</v>
      </c>
      <c r="M358" s="271">
        <f>IF(INTRO!$E$40="Endemic", IF($I358&gt;0, IF($I358=4,"Unknown",IF($I358=99,"Stopped", $D358)), 0),"Not required")</f>
        <v>0</v>
      </c>
      <c r="N358" s="272">
        <f>IF(INTRO!$E$42="Endemic", IF(AND($J358&gt;1,$J358&lt;5), IF($J358=4, "Unknown", E358+F358), 0),"Not required")</f>
        <v>0</v>
      </c>
      <c r="O358" s="273">
        <f>IF(INTRO!$E$44="Endemic", IF(AND($K358&gt;0,$K358&lt;5), IF($K358=4,"Unknown", IF($K358=1, $F358*0.33, IF($K358=2, $F358*0.5+$G358*0.2, SUM(F358:G358)))), 0),"Not required")</f>
        <v>46875.8</v>
      </c>
      <c r="P358" s="224">
        <v>0</v>
      </c>
      <c r="Q358" s="245">
        <v>0</v>
      </c>
      <c r="R358" s="245">
        <v>0</v>
      </c>
      <c r="S358" s="247">
        <v>1</v>
      </c>
      <c r="T358" s="50"/>
      <c r="U358" s="252" t="s">
        <v>1186</v>
      </c>
      <c r="V358" s="229"/>
      <c r="W358" s="274"/>
      <c r="X358" s="12"/>
    </row>
    <row r="359" spans="1:24" x14ac:dyDescent="0.2">
      <c r="A359" s="129" t="str">
        <f>IF(INTRO!$E$34&lt;&gt;0,INTRO!$E$34,"")</f>
        <v>Ethiopia</v>
      </c>
      <c r="B359" s="222" t="s">
        <v>574</v>
      </c>
      <c r="C359" s="223" t="s">
        <v>592</v>
      </c>
      <c r="D359" s="118">
        <v>75489</v>
      </c>
      <c r="E359" s="277">
        <v>12448</v>
      </c>
      <c r="F359" s="277">
        <v>23519</v>
      </c>
      <c r="G359" s="278">
        <v>39522</v>
      </c>
      <c r="H359" s="121">
        <v>0</v>
      </c>
      <c r="I359" s="244">
        <v>0</v>
      </c>
      <c r="J359" s="244">
        <v>1</v>
      </c>
      <c r="K359" s="246">
        <v>3</v>
      </c>
      <c r="L359" s="270">
        <f>IF(INTRO!$E$38="Endemic", IF($H359&gt;0, IF($H359=4,"Unknown", IF($H359=99,"Stopped", $D359)), 0),"Not required")</f>
        <v>0</v>
      </c>
      <c r="M359" s="271">
        <f>IF(INTRO!$E$40="Endemic", IF($I359&gt;0, IF($I359=4,"Unknown",IF($I359=99,"Stopped", $D359)), 0),"Not required")</f>
        <v>0</v>
      </c>
      <c r="N359" s="272">
        <f>IF(INTRO!$E$42="Endemic", IF(AND($J359&gt;1,$J359&lt;5), IF($J359=4, "Unknown", E359+F359), 0),"Not required")</f>
        <v>0</v>
      </c>
      <c r="O359" s="273">
        <f>IF(INTRO!$E$44="Endemic", IF(AND($K359&gt;0,$K359&lt;5), IF($K359=4,"Unknown", IF($K359=1, $F359*0.33, IF($K359=2, $F359*0.5+$G359*0.2, SUM(F359:G359)))), 0),"Not required")</f>
        <v>63041</v>
      </c>
      <c r="P359" s="224">
        <v>0</v>
      </c>
      <c r="Q359" s="245">
        <v>0</v>
      </c>
      <c r="R359" s="245">
        <v>0</v>
      </c>
      <c r="S359" s="247">
        <v>1</v>
      </c>
      <c r="T359" s="50"/>
      <c r="U359" s="252" t="s">
        <v>1186</v>
      </c>
      <c r="V359" s="229"/>
      <c r="W359" s="274"/>
      <c r="X359" s="12"/>
    </row>
    <row r="360" spans="1:24" x14ac:dyDescent="0.2">
      <c r="A360" s="129" t="str">
        <f>IF(INTRO!$E$34&lt;&gt;0,INTRO!$E$34,"")</f>
        <v>Ethiopia</v>
      </c>
      <c r="B360" s="222" t="s">
        <v>574</v>
      </c>
      <c r="C360" s="223" t="s">
        <v>593</v>
      </c>
      <c r="D360" s="118">
        <v>96542</v>
      </c>
      <c r="E360" s="277">
        <v>15920</v>
      </c>
      <c r="F360" s="277">
        <v>30078</v>
      </c>
      <c r="G360" s="278">
        <v>50544</v>
      </c>
      <c r="H360" s="121">
        <v>0</v>
      </c>
      <c r="I360" s="244">
        <v>0</v>
      </c>
      <c r="J360" s="244">
        <v>0</v>
      </c>
      <c r="K360" s="246">
        <v>1</v>
      </c>
      <c r="L360" s="270">
        <f>IF(INTRO!$E$38="Endemic", IF($H360&gt;0, IF($H360=4,"Unknown", IF($H360=99,"Stopped", $D360)), 0),"Not required")</f>
        <v>0</v>
      </c>
      <c r="M360" s="271">
        <f>IF(INTRO!$E$40="Endemic", IF($I360&gt;0, IF($I360=4,"Unknown",IF($I360=99,"Stopped", $D360)), 0),"Not required")</f>
        <v>0</v>
      </c>
      <c r="N360" s="272">
        <f>IF(INTRO!$E$42="Endemic", IF(AND($J360&gt;1,$J360&lt;5), IF($J360=4, "Unknown", E360+F360), 0),"Not required")</f>
        <v>0</v>
      </c>
      <c r="O360" s="273">
        <f>IF(INTRO!$E$44="Endemic", IF(AND($K360&gt;0,$K360&lt;5), IF($K360=4,"Unknown", IF($K360=1, $F360*0.33, IF($K360=2, $F360*0.5+$G360*0.2, SUM(F360:G360)))), 0),"Not required")</f>
        <v>9925.74</v>
      </c>
      <c r="P360" s="224">
        <v>0</v>
      </c>
      <c r="Q360" s="245">
        <v>0</v>
      </c>
      <c r="R360" s="245">
        <v>0</v>
      </c>
      <c r="S360" s="247">
        <v>0</v>
      </c>
      <c r="T360" s="50"/>
      <c r="U360" s="252"/>
      <c r="V360" s="229"/>
      <c r="W360" s="274"/>
      <c r="X360" s="12"/>
    </row>
    <row r="361" spans="1:24" x14ac:dyDescent="0.2">
      <c r="A361" s="129" t="str">
        <f>IF(INTRO!$E$34&lt;&gt;0,INTRO!$E$34,"")</f>
        <v>Ethiopia</v>
      </c>
      <c r="B361" s="222" t="s">
        <v>574</v>
      </c>
      <c r="C361" s="223" t="s">
        <v>594</v>
      </c>
      <c r="D361" s="118">
        <v>226831</v>
      </c>
      <c r="E361" s="277">
        <v>37405</v>
      </c>
      <c r="F361" s="277">
        <v>70670</v>
      </c>
      <c r="G361" s="278">
        <v>118756</v>
      </c>
      <c r="H361" s="121">
        <v>0</v>
      </c>
      <c r="I361" s="244">
        <v>0</v>
      </c>
      <c r="J361" s="244">
        <v>3</v>
      </c>
      <c r="K361" s="246">
        <v>3</v>
      </c>
      <c r="L361" s="270">
        <f>IF(INTRO!$E$38="Endemic", IF($H361&gt;0, IF($H361=4,"Unknown", IF($H361=99,"Stopped", $D361)), 0),"Not required")</f>
        <v>0</v>
      </c>
      <c r="M361" s="271">
        <f>IF(INTRO!$E$40="Endemic", IF($I361&gt;0, IF($I361=4,"Unknown",IF($I361=99,"Stopped", $D361)), 0),"Not required")</f>
        <v>0</v>
      </c>
      <c r="N361" s="272">
        <f>IF(INTRO!$E$42="Endemic", IF(AND($J361&gt;1,$J361&lt;5), IF($J361=4, "Unknown", E361+F361), 0),"Not required")</f>
        <v>108075</v>
      </c>
      <c r="O361" s="273">
        <f>IF(INTRO!$E$44="Endemic", IF(AND($K361&gt;0,$K361&lt;5), IF($K361=4,"Unknown", IF($K361=1, $F361*0.33, IF($K361=2, $F361*0.5+$G361*0.2, SUM(F361:G361)))), 0),"Not required")</f>
        <v>189426</v>
      </c>
      <c r="P361" s="224">
        <v>0</v>
      </c>
      <c r="Q361" s="245">
        <v>0</v>
      </c>
      <c r="R361" s="245">
        <v>2</v>
      </c>
      <c r="S361" s="247">
        <v>1</v>
      </c>
      <c r="T361" s="50"/>
      <c r="U361" s="299" t="s">
        <v>1191</v>
      </c>
      <c r="V361" s="229"/>
      <c r="W361" s="274"/>
      <c r="X361" s="12"/>
    </row>
    <row r="362" spans="1:24" x14ac:dyDescent="0.2">
      <c r="A362" s="129" t="str">
        <f>IF(INTRO!$E$34&lt;&gt;0,INTRO!$E$34,"")</f>
        <v>Ethiopia</v>
      </c>
      <c r="B362" s="222" t="s">
        <v>574</v>
      </c>
      <c r="C362" s="223" t="s">
        <v>595</v>
      </c>
      <c r="D362" s="118">
        <v>227430</v>
      </c>
      <c r="E362" s="277">
        <v>37503</v>
      </c>
      <c r="F362" s="277">
        <v>70857</v>
      </c>
      <c r="G362" s="278">
        <v>119070</v>
      </c>
      <c r="H362" s="121">
        <v>0</v>
      </c>
      <c r="I362" s="244">
        <v>0</v>
      </c>
      <c r="J362" s="244">
        <v>3</v>
      </c>
      <c r="K362" s="246">
        <v>3</v>
      </c>
      <c r="L362" s="270">
        <f>IF(INTRO!$E$38="Endemic", IF($H362&gt;0, IF($H362=4,"Unknown", IF($H362=99,"Stopped", $D362)), 0),"Not required")</f>
        <v>0</v>
      </c>
      <c r="M362" s="271">
        <f>IF(INTRO!$E$40="Endemic", IF($I362&gt;0, IF($I362=4,"Unknown",IF($I362=99,"Stopped", $D362)), 0),"Not required")</f>
        <v>0</v>
      </c>
      <c r="N362" s="272">
        <f>IF(INTRO!$E$42="Endemic", IF(AND($J362&gt;1,$J362&lt;5), IF($J362=4, "Unknown", E362+F362), 0),"Not required")</f>
        <v>108360</v>
      </c>
      <c r="O362" s="273">
        <f>IF(INTRO!$E$44="Endemic", IF(AND($K362&gt;0,$K362&lt;5), IF($K362=4,"Unknown", IF($K362=1, $F362*0.33, IF($K362=2, $F362*0.5+$G362*0.2, SUM(F362:G362)))), 0),"Not required")</f>
        <v>189927</v>
      </c>
      <c r="P362" s="224">
        <v>0</v>
      </c>
      <c r="Q362" s="245">
        <v>0</v>
      </c>
      <c r="R362" s="245">
        <v>2</v>
      </c>
      <c r="S362" s="247">
        <v>1</v>
      </c>
      <c r="T362" s="50"/>
      <c r="U362" s="299" t="s">
        <v>1191</v>
      </c>
      <c r="V362" s="229"/>
      <c r="W362" s="274"/>
      <c r="X362" s="12"/>
    </row>
    <row r="363" spans="1:24" x14ac:dyDescent="0.2">
      <c r="A363" s="129" t="str">
        <f>IF(INTRO!$E$34&lt;&gt;0,INTRO!$E$34,"")</f>
        <v>Ethiopia</v>
      </c>
      <c r="B363" s="222" t="s">
        <v>574</v>
      </c>
      <c r="C363" s="223" t="s">
        <v>596</v>
      </c>
      <c r="D363" s="118">
        <v>59204</v>
      </c>
      <c r="E363" s="277">
        <v>9763</v>
      </c>
      <c r="F363" s="277">
        <v>18445</v>
      </c>
      <c r="G363" s="278">
        <v>30996</v>
      </c>
      <c r="H363" s="121">
        <v>0</v>
      </c>
      <c r="I363" s="244">
        <v>0</v>
      </c>
      <c r="J363" s="244">
        <v>2</v>
      </c>
      <c r="K363" s="246">
        <v>2</v>
      </c>
      <c r="L363" s="270">
        <f>IF(INTRO!$E$38="Endemic", IF($H363&gt;0, IF($H363=4,"Unknown", IF($H363=99,"Stopped", $D363)), 0),"Not required")</f>
        <v>0</v>
      </c>
      <c r="M363" s="271">
        <f>IF(INTRO!$E$40="Endemic", IF($I363&gt;0, IF($I363=4,"Unknown",IF($I363=99,"Stopped", $D363)), 0),"Not required")</f>
        <v>0</v>
      </c>
      <c r="N363" s="272">
        <f>IF(INTRO!$E$42="Endemic", IF(AND($J363&gt;1,$J363&lt;5), IF($J363=4, "Unknown", E363+F363), 0),"Not required")</f>
        <v>28208</v>
      </c>
      <c r="O363" s="273">
        <f>IF(INTRO!$E$44="Endemic", IF(AND($K363&gt;0,$K363&lt;5), IF($K363=4,"Unknown", IF($K363=1, $F363*0.33, IF($K363=2, $F363*0.5+$G363*0.2, SUM(F363:G363)))), 0),"Not required")</f>
        <v>15421.7</v>
      </c>
      <c r="P363" s="224">
        <v>0</v>
      </c>
      <c r="Q363" s="245">
        <v>0</v>
      </c>
      <c r="R363" s="245">
        <v>0</v>
      </c>
      <c r="S363" s="247">
        <v>0</v>
      </c>
      <c r="T363" s="50"/>
      <c r="U363" s="252"/>
      <c r="V363" s="229"/>
      <c r="W363" s="274"/>
      <c r="X363" s="12"/>
    </row>
    <row r="364" spans="1:24" x14ac:dyDescent="0.2">
      <c r="A364" s="129" t="str">
        <f>IF(INTRO!$E$34&lt;&gt;0,INTRO!$E$34,"")</f>
        <v>Ethiopia</v>
      </c>
      <c r="B364" s="222" t="s">
        <v>574</v>
      </c>
      <c r="C364" s="223" t="s">
        <v>597</v>
      </c>
      <c r="D364" s="118">
        <v>28695</v>
      </c>
      <c r="E364" s="277">
        <v>4732</v>
      </c>
      <c r="F364" s="277">
        <v>8940</v>
      </c>
      <c r="G364" s="278">
        <v>15023</v>
      </c>
      <c r="H364" s="121">
        <v>0</v>
      </c>
      <c r="I364" s="244">
        <v>0</v>
      </c>
      <c r="J364" s="244">
        <v>1</v>
      </c>
      <c r="K364" s="246">
        <v>2</v>
      </c>
      <c r="L364" s="270">
        <f>IF(INTRO!$E$38="Endemic", IF($H364&gt;0, IF($H364=4,"Unknown", IF($H364=99,"Stopped", $D364)), 0),"Not required")</f>
        <v>0</v>
      </c>
      <c r="M364" s="271">
        <f>IF(INTRO!$E$40="Endemic", IF($I364&gt;0, IF($I364=4,"Unknown",IF($I364=99,"Stopped", $D364)), 0),"Not required")</f>
        <v>0</v>
      </c>
      <c r="N364" s="272">
        <f>IF(INTRO!$E$42="Endemic", IF(AND($J364&gt;1,$J364&lt;5), IF($J364=4, "Unknown", E364+F364), 0),"Not required")</f>
        <v>0</v>
      </c>
      <c r="O364" s="273">
        <f>IF(INTRO!$E$44="Endemic", IF(AND($K364&gt;0,$K364&lt;5), IF($K364=4,"Unknown", IF($K364=1, $F364*0.33, IF($K364=2, $F364*0.5+$G364*0.2, SUM(F364:G364)))), 0),"Not required")</f>
        <v>7474.6</v>
      </c>
      <c r="P364" s="224">
        <v>0</v>
      </c>
      <c r="Q364" s="245">
        <v>0</v>
      </c>
      <c r="R364" s="245">
        <v>0</v>
      </c>
      <c r="S364" s="247">
        <v>0</v>
      </c>
      <c r="T364" s="50"/>
      <c r="U364" s="252"/>
      <c r="V364" s="229"/>
      <c r="W364" s="274"/>
      <c r="X364" s="12"/>
    </row>
    <row r="365" spans="1:24" x14ac:dyDescent="0.2">
      <c r="A365" s="129" t="str">
        <f>IF(INTRO!$E$34&lt;&gt;0,INTRO!$E$34,"")</f>
        <v>Ethiopia</v>
      </c>
      <c r="B365" s="222" t="s">
        <v>598</v>
      </c>
      <c r="C365" s="223" t="s">
        <v>599</v>
      </c>
      <c r="D365" s="118">
        <v>183661</v>
      </c>
      <c r="E365" s="277">
        <v>30286</v>
      </c>
      <c r="F365" s="277">
        <v>57221</v>
      </c>
      <c r="G365" s="278">
        <v>96155</v>
      </c>
      <c r="H365" s="121">
        <v>0</v>
      </c>
      <c r="I365" s="244">
        <v>0</v>
      </c>
      <c r="J365" s="244">
        <v>1</v>
      </c>
      <c r="K365" s="246">
        <v>2</v>
      </c>
      <c r="L365" s="270">
        <f>IF(INTRO!$E$38="Endemic", IF($H365&gt;0, IF($H365=4,"Unknown", IF($H365=99,"Stopped", $D365)), 0),"Not required")</f>
        <v>0</v>
      </c>
      <c r="M365" s="271">
        <f>IF(INTRO!$E$40="Endemic", IF($I365&gt;0, IF($I365=4,"Unknown",IF($I365=99,"Stopped", $D365)), 0),"Not required")</f>
        <v>0</v>
      </c>
      <c r="N365" s="272">
        <f>IF(INTRO!$E$42="Endemic", IF(AND($J365&gt;1,$J365&lt;5), IF($J365=4, "Unknown", E365+F365), 0),"Not required")</f>
        <v>0</v>
      </c>
      <c r="O365" s="273">
        <f>IF(INTRO!$E$44="Endemic", IF(AND($K365&gt;0,$K365&lt;5), IF($K365=4,"Unknown", IF($K365=1, $F365*0.33, IF($K365=2, $F365*0.5+$G365*0.2, SUM(F365:G365)))), 0),"Not required")</f>
        <v>47841.5</v>
      </c>
      <c r="P365" s="224">
        <v>0</v>
      </c>
      <c r="Q365" s="245">
        <v>0</v>
      </c>
      <c r="R365" s="245">
        <v>0</v>
      </c>
      <c r="S365" s="247">
        <v>1</v>
      </c>
      <c r="T365" s="50"/>
      <c r="U365" s="252" t="s">
        <v>1186</v>
      </c>
      <c r="V365" s="229"/>
      <c r="W365" s="274"/>
      <c r="X365" s="12"/>
    </row>
    <row r="366" spans="1:24" x14ac:dyDescent="0.2">
      <c r="A366" s="129" t="str">
        <f>IF(INTRO!$E$34&lt;&gt;0,INTRO!$E$34,"")</f>
        <v>Ethiopia</v>
      </c>
      <c r="B366" s="222" t="s">
        <v>598</v>
      </c>
      <c r="C366" s="223" t="s">
        <v>600</v>
      </c>
      <c r="D366" s="118">
        <v>333659</v>
      </c>
      <c r="E366" s="277">
        <v>55021</v>
      </c>
      <c r="F366" s="277">
        <v>103953</v>
      </c>
      <c r="G366" s="278">
        <v>174685</v>
      </c>
      <c r="H366" s="121">
        <v>0</v>
      </c>
      <c r="I366" s="244">
        <v>0</v>
      </c>
      <c r="J366" s="244">
        <v>1</v>
      </c>
      <c r="K366" s="246">
        <v>2</v>
      </c>
      <c r="L366" s="270">
        <f>IF(INTRO!$E$38="Endemic", IF($H366&gt;0, IF($H366=4,"Unknown", IF($H366=99,"Stopped", $D366)), 0),"Not required")</f>
        <v>0</v>
      </c>
      <c r="M366" s="271">
        <f>IF(INTRO!$E$40="Endemic", IF($I366&gt;0, IF($I366=4,"Unknown",IF($I366=99,"Stopped", $D366)), 0),"Not required")</f>
        <v>0</v>
      </c>
      <c r="N366" s="272">
        <f>IF(INTRO!$E$42="Endemic", IF(AND($J366&gt;1,$J366&lt;5), IF($J366=4, "Unknown", E366+F366), 0),"Not required")</f>
        <v>0</v>
      </c>
      <c r="O366" s="273">
        <f>IF(INTRO!$E$44="Endemic", IF(AND($K366&gt;0,$K366&lt;5), IF($K366=4,"Unknown", IF($K366=1, $F366*0.33, IF($K366=2, $F366*0.5+$G366*0.2, SUM(F366:G366)))), 0),"Not required")</f>
        <v>86913.5</v>
      </c>
      <c r="P366" s="224">
        <v>0</v>
      </c>
      <c r="Q366" s="245">
        <v>0</v>
      </c>
      <c r="R366" s="245">
        <v>0</v>
      </c>
      <c r="S366" s="247">
        <v>0</v>
      </c>
      <c r="T366" s="50"/>
      <c r="U366" s="252" t="s">
        <v>1186</v>
      </c>
      <c r="V366" s="229"/>
      <c r="W366" s="274"/>
      <c r="X366" s="12"/>
    </row>
    <row r="367" spans="1:24" x14ac:dyDescent="0.2">
      <c r="A367" s="129" t="str">
        <f>IF(INTRO!$E$34&lt;&gt;0,INTRO!$E$34,"")</f>
        <v>Ethiopia</v>
      </c>
      <c r="B367" s="222" t="s">
        <v>598</v>
      </c>
      <c r="C367" s="223" t="s">
        <v>601</v>
      </c>
      <c r="D367" s="118">
        <v>202715</v>
      </c>
      <c r="E367" s="277">
        <v>33428</v>
      </c>
      <c r="F367" s="277">
        <v>63157</v>
      </c>
      <c r="G367" s="278">
        <v>106130</v>
      </c>
      <c r="H367" s="121">
        <v>0</v>
      </c>
      <c r="I367" s="244">
        <v>0</v>
      </c>
      <c r="J367" s="244">
        <v>2</v>
      </c>
      <c r="K367" s="246">
        <v>1</v>
      </c>
      <c r="L367" s="270">
        <f>IF(INTRO!$E$38="Endemic", IF($H367&gt;0, IF($H367=4,"Unknown", IF($H367=99,"Stopped", $D367)), 0),"Not required")</f>
        <v>0</v>
      </c>
      <c r="M367" s="271">
        <f>IF(INTRO!$E$40="Endemic", IF($I367&gt;0, IF($I367=4,"Unknown",IF($I367=99,"Stopped", $D367)), 0),"Not required")</f>
        <v>0</v>
      </c>
      <c r="N367" s="272">
        <f>IF(INTRO!$E$42="Endemic", IF(AND($J367&gt;1,$J367&lt;5), IF($J367=4, "Unknown", E367+F367), 0),"Not required")</f>
        <v>96585</v>
      </c>
      <c r="O367" s="273">
        <f>IF(INTRO!$E$44="Endemic", IF(AND($K367&gt;0,$K367&lt;5), IF($K367=4,"Unknown", IF($K367=1, $F367*0.33, IF($K367=2, $F367*0.5+$G367*0.2, SUM(F367:G367)))), 0),"Not required")</f>
        <v>20841.810000000001</v>
      </c>
      <c r="P367" s="224">
        <v>0</v>
      </c>
      <c r="Q367" s="245">
        <v>0</v>
      </c>
      <c r="R367" s="245">
        <v>0</v>
      </c>
      <c r="S367" s="247">
        <v>0</v>
      </c>
      <c r="T367" s="50"/>
      <c r="U367" s="252"/>
      <c r="V367" s="229"/>
      <c r="W367" s="274"/>
      <c r="X367" s="12"/>
    </row>
    <row r="368" spans="1:24" x14ac:dyDescent="0.2">
      <c r="A368" s="129" t="str">
        <f>IF(INTRO!$E$34&lt;&gt;0,INTRO!$E$34,"")</f>
        <v>Ethiopia</v>
      </c>
      <c r="B368" s="222" t="s">
        <v>598</v>
      </c>
      <c r="C368" s="223" t="s">
        <v>602</v>
      </c>
      <c r="D368" s="118">
        <v>138741</v>
      </c>
      <c r="E368" s="277">
        <v>22878</v>
      </c>
      <c r="F368" s="277">
        <v>43225</v>
      </c>
      <c r="G368" s="278">
        <v>72637</v>
      </c>
      <c r="H368" s="121">
        <v>0</v>
      </c>
      <c r="I368" s="244">
        <v>0</v>
      </c>
      <c r="J368" s="244">
        <v>3</v>
      </c>
      <c r="K368" s="246">
        <v>1</v>
      </c>
      <c r="L368" s="270">
        <f>IF(INTRO!$E$38="Endemic", IF($H368&gt;0, IF($H368=4,"Unknown", IF($H368=99,"Stopped", $D368)), 0),"Not required")</f>
        <v>0</v>
      </c>
      <c r="M368" s="271">
        <f>IF(INTRO!$E$40="Endemic", IF($I368&gt;0, IF($I368=4,"Unknown",IF($I368=99,"Stopped", $D368)), 0),"Not required")</f>
        <v>0</v>
      </c>
      <c r="N368" s="272">
        <f>IF(INTRO!$E$42="Endemic", IF(AND($J368&gt;1,$J368&lt;5), IF($J368=4, "Unknown", E368+F368), 0),"Not required")</f>
        <v>66103</v>
      </c>
      <c r="O368" s="273">
        <f>IF(INTRO!$E$44="Endemic", IF(AND($K368&gt;0,$K368&lt;5), IF($K368=4,"Unknown", IF($K368=1, $F368*0.33, IF($K368=2, $F368*0.5+$G368*0.2, SUM(F368:G368)))), 0),"Not required")</f>
        <v>14264.25</v>
      </c>
      <c r="P368" s="224">
        <v>0</v>
      </c>
      <c r="Q368" s="245">
        <v>0</v>
      </c>
      <c r="R368" s="245">
        <v>2</v>
      </c>
      <c r="S368" s="247">
        <v>0</v>
      </c>
      <c r="T368" s="50" t="s">
        <v>1188</v>
      </c>
      <c r="U368" s="252" t="s">
        <v>1188</v>
      </c>
      <c r="V368" s="229"/>
      <c r="W368" s="274"/>
      <c r="X368" s="12"/>
    </row>
    <row r="369" spans="1:24" x14ac:dyDescent="0.2">
      <c r="A369" s="129" t="str">
        <f>IF(INTRO!$E$34&lt;&gt;0,INTRO!$E$34,"")</f>
        <v>Ethiopia</v>
      </c>
      <c r="B369" s="222" t="s">
        <v>598</v>
      </c>
      <c r="C369" s="223" t="s">
        <v>603</v>
      </c>
      <c r="D369" s="118">
        <v>62598</v>
      </c>
      <c r="E369" s="277">
        <v>10322</v>
      </c>
      <c r="F369" s="277">
        <v>19503</v>
      </c>
      <c r="G369" s="278">
        <v>32773</v>
      </c>
      <c r="H369" s="121">
        <v>0</v>
      </c>
      <c r="I369" s="244">
        <v>0</v>
      </c>
      <c r="J369" s="244">
        <v>2</v>
      </c>
      <c r="K369" s="246">
        <v>1</v>
      </c>
      <c r="L369" s="270">
        <f>IF(INTRO!$E$38="Endemic", IF($H369&gt;0, IF($H369=4,"Unknown", IF($H369=99,"Stopped", $D369)), 0),"Not required")</f>
        <v>0</v>
      </c>
      <c r="M369" s="271">
        <f>IF(INTRO!$E$40="Endemic", IF($I369&gt;0, IF($I369=4,"Unknown",IF($I369=99,"Stopped", $D369)), 0),"Not required")</f>
        <v>0</v>
      </c>
      <c r="N369" s="272">
        <f>IF(INTRO!$E$42="Endemic", IF(AND($J369&gt;1,$J369&lt;5), IF($J369=4, "Unknown", E369+F369), 0),"Not required")</f>
        <v>29825</v>
      </c>
      <c r="O369" s="273">
        <f>IF(INTRO!$E$44="Endemic", IF(AND($K369&gt;0,$K369&lt;5), IF($K369=4,"Unknown", IF($K369=1, $F369*0.33, IF($K369=2, $F369*0.5+$G369*0.2, SUM(F369:G369)))), 0),"Not required")</f>
        <v>6435.9900000000007</v>
      </c>
      <c r="P369" s="224">
        <v>0</v>
      </c>
      <c r="Q369" s="245">
        <v>0</v>
      </c>
      <c r="R369" s="245">
        <v>0</v>
      </c>
      <c r="S369" s="247">
        <v>0</v>
      </c>
      <c r="T369" s="50"/>
      <c r="U369" s="252"/>
      <c r="V369" s="229"/>
      <c r="W369" s="274"/>
      <c r="X369" s="12"/>
    </row>
    <row r="370" spans="1:24" x14ac:dyDescent="0.2">
      <c r="A370" s="129" t="str">
        <f>IF(INTRO!$E$34&lt;&gt;0,INTRO!$E$34,"")</f>
        <v>Ethiopia</v>
      </c>
      <c r="B370" s="222" t="s">
        <v>598</v>
      </c>
      <c r="C370" s="223" t="s">
        <v>604</v>
      </c>
      <c r="D370" s="118">
        <v>143272</v>
      </c>
      <c r="E370" s="277">
        <v>23626</v>
      </c>
      <c r="F370" s="277">
        <v>44637</v>
      </c>
      <c r="G370" s="278">
        <v>75009</v>
      </c>
      <c r="H370" s="121">
        <v>0</v>
      </c>
      <c r="I370" s="244">
        <v>0</v>
      </c>
      <c r="J370" s="244">
        <v>3</v>
      </c>
      <c r="K370" s="246">
        <v>1</v>
      </c>
      <c r="L370" s="270">
        <f>IF(INTRO!$E$38="Endemic", IF($H370&gt;0, IF($H370=4,"Unknown", IF($H370=99,"Stopped", $D370)), 0),"Not required")</f>
        <v>0</v>
      </c>
      <c r="M370" s="271">
        <f>IF(INTRO!$E$40="Endemic", IF($I370&gt;0, IF($I370=4,"Unknown",IF($I370=99,"Stopped", $D370)), 0),"Not required")</f>
        <v>0</v>
      </c>
      <c r="N370" s="272">
        <f>IF(INTRO!$E$42="Endemic", IF(AND($J370&gt;1,$J370&lt;5), IF($J370=4, "Unknown", E370+F370), 0),"Not required")</f>
        <v>68263</v>
      </c>
      <c r="O370" s="273">
        <f>IF(INTRO!$E$44="Endemic", IF(AND($K370&gt;0,$K370&lt;5), IF($K370=4,"Unknown", IF($K370=1, $F370*0.33, IF($K370=2, $F370*0.5+$G370*0.2, SUM(F370:G370)))), 0),"Not required")</f>
        <v>14730.210000000001</v>
      </c>
      <c r="P370" s="224">
        <v>0</v>
      </c>
      <c r="Q370" s="245">
        <v>0</v>
      </c>
      <c r="R370" s="245">
        <v>2</v>
      </c>
      <c r="S370" s="247">
        <v>0</v>
      </c>
      <c r="T370" s="50"/>
      <c r="U370" s="252"/>
      <c r="V370" s="229"/>
      <c r="W370" s="274"/>
      <c r="X370" s="12"/>
    </row>
    <row r="371" spans="1:24" x14ac:dyDescent="0.2">
      <c r="A371" s="129" t="str">
        <f>IF(INTRO!$E$34&lt;&gt;0,INTRO!$E$34,"")</f>
        <v>Ethiopia</v>
      </c>
      <c r="B371" s="222" t="s">
        <v>598</v>
      </c>
      <c r="C371" s="223" t="s">
        <v>605</v>
      </c>
      <c r="D371" s="118">
        <v>76472</v>
      </c>
      <c r="E371" s="277">
        <v>12610</v>
      </c>
      <c r="F371" s="277">
        <v>23825</v>
      </c>
      <c r="G371" s="278">
        <v>40036</v>
      </c>
      <c r="H371" s="121">
        <v>0</v>
      </c>
      <c r="I371" s="244">
        <v>0</v>
      </c>
      <c r="J371" s="244">
        <v>3</v>
      </c>
      <c r="K371" s="246">
        <v>1</v>
      </c>
      <c r="L371" s="270">
        <f>IF(INTRO!$E$38="Endemic", IF($H371&gt;0, IF($H371=4,"Unknown", IF($H371=99,"Stopped", $D371)), 0),"Not required")</f>
        <v>0</v>
      </c>
      <c r="M371" s="271">
        <f>IF(INTRO!$E$40="Endemic", IF($I371&gt;0, IF($I371=4,"Unknown",IF($I371=99,"Stopped", $D371)), 0),"Not required")</f>
        <v>0</v>
      </c>
      <c r="N371" s="272">
        <f>IF(INTRO!$E$42="Endemic", IF(AND($J371&gt;1,$J371&lt;5), IF($J371=4, "Unknown", E371+F371), 0),"Not required")</f>
        <v>36435</v>
      </c>
      <c r="O371" s="273">
        <f>IF(INTRO!$E$44="Endemic", IF(AND($K371&gt;0,$K371&lt;5), IF($K371=4,"Unknown", IF($K371=1, $F371*0.33, IF($K371=2, $F371*0.5+$G371*0.2, SUM(F371:G371)))), 0),"Not required")</f>
        <v>7862.25</v>
      </c>
      <c r="P371" s="224">
        <v>0</v>
      </c>
      <c r="Q371" s="245">
        <v>0</v>
      </c>
      <c r="R371" s="245">
        <v>2</v>
      </c>
      <c r="S371" s="247">
        <v>0</v>
      </c>
      <c r="T371" s="50" t="s">
        <v>1188</v>
      </c>
      <c r="U371" s="252" t="s">
        <v>1188</v>
      </c>
      <c r="V371" s="229"/>
      <c r="W371" s="274"/>
      <c r="X371" s="12"/>
    </row>
    <row r="372" spans="1:24" x14ac:dyDescent="0.2">
      <c r="A372" s="129" t="str">
        <f>IF(INTRO!$E$34&lt;&gt;0,INTRO!$E$34,"")</f>
        <v>Ethiopia</v>
      </c>
      <c r="B372" s="222" t="s">
        <v>598</v>
      </c>
      <c r="C372" s="223" t="s">
        <v>606</v>
      </c>
      <c r="D372" s="118">
        <v>184812</v>
      </c>
      <c r="E372" s="277">
        <v>30476</v>
      </c>
      <c r="F372" s="277">
        <v>57579</v>
      </c>
      <c r="G372" s="278">
        <v>96757</v>
      </c>
      <c r="H372" s="121">
        <v>0</v>
      </c>
      <c r="I372" s="244">
        <v>0</v>
      </c>
      <c r="J372" s="244">
        <v>2</v>
      </c>
      <c r="K372" s="246">
        <v>0</v>
      </c>
      <c r="L372" s="270">
        <f>IF(INTRO!$E$38="Endemic", IF($H372&gt;0, IF($H372=4,"Unknown", IF($H372=99,"Stopped", $D372)), 0),"Not required")</f>
        <v>0</v>
      </c>
      <c r="M372" s="271">
        <f>IF(INTRO!$E$40="Endemic", IF($I372&gt;0, IF($I372=4,"Unknown",IF($I372=99,"Stopped", $D372)), 0),"Not required")</f>
        <v>0</v>
      </c>
      <c r="N372" s="272">
        <f>IF(INTRO!$E$42="Endemic", IF(AND($J372&gt;1,$J372&lt;5), IF($J372=4, "Unknown", E372+F372), 0),"Not required")</f>
        <v>88055</v>
      </c>
      <c r="O372" s="273">
        <f>IF(INTRO!$E$44="Endemic", IF(AND($K372&gt;0,$K372&lt;5), IF($K372=4,"Unknown", IF($K372=1, $F372*0.33, IF($K372=2, $F372*0.5+$G372*0.2, SUM(F372:G372)))), 0),"Not required")</f>
        <v>0</v>
      </c>
      <c r="P372" s="224">
        <v>0</v>
      </c>
      <c r="Q372" s="245">
        <v>0</v>
      </c>
      <c r="R372" s="245">
        <v>0</v>
      </c>
      <c r="S372" s="247">
        <v>0</v>
      </c>
      <c r="T372" s="50"/>
      <c r="U372" s="252"/>
      <c r="V372" s="229"/>
      <c r="W372" s="274"/>
      <c r="X372" s="12"/>
    </row>
    <row r="373" spans="1:24" x14ac:dyDescent="0.2">
      <c r="A373" s="129" t="str">
        <f>IF(INTRO!$E$34&lt;&gt;0,INTRO!$E$34,"")</f>
        <v>Ethiopia</v>
      </c>
      <c r="B373" s="222" t="s">
        <v>598</v>
      </c>
      <c r="C373" s="223" t="s">
        <v>607</v>
      </c>
      <c r="D373" s="118">
        <v>189961</v>
      </c>
      <c r="E373" s="277">
        <v>31325</v>
      </c>
      <c r="F373" s="277">
        <v>59183</v>
      </c>
      <c r="G373" s="278">
        <v>99453</v>
      </c>
      <c r="H373" s="121">
        <v>0</v>
      </c>
      <c r="I373" s="244">
        <v>0</v>
      </c>
      <c r="J373" s="244">
        <v>2</v>
      </c>
      <c r="K373" s="246">
        <v>2</v>
      </c>
      <c r="L373" s="270">
        <f>IF(INTRO!$E$38="Endemic", IF($H373&gt;0, IF($H373=4,"Unknown", IF($H373=99,"Stopped", $D373)), 0),"Not required")</f>
        <v>0</v>
      </c>
      <c r="M373" s="271">
        <f>IF(INTRO!$E$40="Endemic", IF($I373&gt;0, IF($I373=4,"Unknown",IF($I373=99,"Stopped", $D373)), 0),"Not required")</f>
        <v>0</v>
      </c>
      <c r="N373" s="272">
        <f>IF(INTRO!$E$42="Endemic", IF(AND($J373&gt;1,$J373&lt;5), IF($J373=4, "Unknown", E373+F373), 0),"Not required")</f>
        <v>90508</v>
      </c>
      <c r="O373" s="273">
        <f>IF(INTRO!$E$44="Endemic", IF(AND($K373&gt;0,$K373&lt;5), IF($K373=4,"Unknown", IF($K373=1, $F373*0.33, IF($K373=2, $F373*0.5+$G373*0.2, SUM(F373:G373)))), 0),"Not required")</f>
        <v>49482.100000000006</v>
      </c>
      <c r="P373" s="224">
        <v>0</v>
      </c>
      <c r="Q373" s="245">
        <v>0</v>
      </c>
      <c r="R373" s="245">
        <v>1</v>
      </c>
      <c r="S373" s="247">
        <v>1</v>
      </c>
      <c r="T373" s="50"/>
      <c r="U373" s="299" t="s">
        <v>1191</v>
      </c>
      <c r="V373" s="229"/>
      <c r="W373" s="274"/>
      <c r="X373" s="12"/>
    </row>
    <row r="374" spans="1:24" x14ac:dyDescent="0.2">
      <c r="A374" s="129" t="str">
        <f>IF(INTRO!$E$34&lt;&gt;0,INTRO!$E$34,"")</f>
        <v>Ethiopia</v>
      </c>
      <c r="B374" s="222" t="s">
        <v>598</v>
      </c>
      <c r="C374" s="223" t="s">
        <v>608</v>
      </c>
      <c r="D374" s="118">
        <v>77741</v>
      </c>
      <c r="E374" s="277">
        <v>12820</v>
      </c>
      <c r="F374" s="277">
        <v>24221</v>
      </c>
      <c r="G374" s="278">
        <v>40701</v>
      </c>
      <c r="H374" s="121">
        <v>0</v>
      </c>
      <c r="I374" s="244">
        <v>0</v>
      </c>
      <c r="J374" s="244">
        <v>3</v>
      </c>
      <c r="K374" s="246">
        <v>1</v>
      </c>
      <c r="L374" s="270">
        <f>IF(INTRO!$E$38="Endemic", IF($H374&gt;0, IF($H374=4,"Unknown", IF($H374=99,"Stopped", $D374)), 0),"Not required")</f>
        <v>0</v>
      </c>
      <c r="M374" s="271">
        <f>IF(INTRO!$E$40="Endemic", IF($I374&gt;0, IF($I374=4,"Unknown",IF($I374=99,"Stopped", $D374)), 0),"Not required")</f>
        <v>0</v>
      </c>
      <c r="N374" s="272">
        <f>IF(INTRO!$E$42="Endemic", IF(AND($J374&gt;1,$J374&lt;5), IF($J374=4, "Unknown", E374+F374), 0),"Not required")</f>
        <v>37041</v>
      </c>
      <c r="O374" s="273">
        <f>IF(INTRO!$E$44="Endemic", IF(AND($K374&gt;0,$K374&lt;5), IF($K374=4,"Unknown", IF($K374=1, $F374*0.33, IF($K374=2, $F374*0.5+$G374*0.2, SUM(F374:G374)))), 0),"Not required")</f>
        <v>7992.93</v>
      </c>
      <c r="P374" s="224">
        <v>0</v>
      </c>
      <c r="Q374" s="245">
        <v>0</v>
      </c>
      <c r="R374" s="245">
        <v>2</v>
      </c>
      <c r="S374" s="247">
        <v>0</v>
      </c>
      <c r="T374" s="50" t="s">
        <v>1188</v>
      </c>
      <c r="U374" s="252" t="s">
        <v>1188</v>
      </c>
      <c r="V374" s="229"/>
      <c r="W374" s="274"/>
      <c r="X374" s="12"/>
    </row>
    <row r="375" spans="1:24" x14ac:dyDescent="0.2">
      <c r="A375" s="129" t="str">
        <f>IF(INTRO!$E$34&lt;&gt;0,INTRO!$E$34,"")</f>
        <v>Ethiopia</v>
      </c>
      <c r="B375" s="222" t="s">
        <v>598</v>
      </c>
      <c r="C375" s="223" t="s">
        <v>609</v>
      </c>
      <c r="D375" s="118">
        <v>111394</v>
      </c>
      <c r="E375" s="277">
        <v>18369</v>
      </c>
      <c r="F375" s="277">
        <v>34705</v>
      </c>
      <c r="G375" s="278">
        <v>58320</v>
      </c>
      <c r="H375" s="121">
        <v>0</v>
      </c>
      <c r="I375" s="244">
        <v>0</v>
      </c>
      <c r="J375" s="244">
        <v>3</v>
      </c>
      <c r="K375" s="246">
        <v>1</v>
      </c>
      <c r="L375" s="270">
        <f>IF(INTRO!$E$38="Endemic", IF($H375&gt;0, IF($H375=4,"Unknown", IF($H375=99,"Stopped", $D375)), 0),"Not required")</f>
        <v>0</v>
      </c>
      <c r="M375" s="271">
        <f>IF(INTRO!$E$40="Endemic", IF($I375&gt;0, IF($I375=4,"Unknown",IF($I375=99,"Stopped", $D375)), 0),"Not required")</f>
        <v>0</v>
      </c>
      <c r="N375" s="272">
        <f>IF(INTRO!$E$42="Endemic", IF(AND($J375&gt;1,$J375&lt;5), IF($J375=4, "Unknown", E375+F375), 0),"Not required")</f>
        <v>53074</v>
      </c>
      <c r="O375" s="273">
        <f>IF(INTRO!$E$44="Endemic", IF(AND($K375&gt;0,$K375&lt;5), IF($K375=4,"Unknown", IF($K375=1, $F375*0.33, IF($K375=2, $F375*0.5+$G375*0.2, SUM(F375:G375)))), 0),"Not required")</f>
        <v>11452.65</v>
      </c>
      <c r="P375" s="224">
        <v>0</v>
      </c>
      <c r="Q375" s="245">
        <v>0</v>
      </c>
      <c r="R375" s="245">
        <v>2</v>
      </c>
      <c r="S375" s="247">
        <v>0</v>
      </c>
      <c r="T375" s="50" t="s">
        <v>1188</v>
      </c>
      <c r="U375" s="252" t="s">
        <v>1188</v>
      </c>
      <c r="V375" s="229"/>
      <c r="W375" s="274"/>
      <c r="X375" s="12"/>
    </row>
    <row r="376" spans="1:24" x14ac:dyDescent="0.2">
      <c r="A376" s="129" t="str">
        <f>IF(INTRO!$E$34&lt;&gt;0,INTRO!$E$34,"")</f>
        <v>Ethiopia</v>
      </c>
      <c r="B376" s="222" t="s">
        <v>598</v>
      </c>
      <c r="C376" s="223" t="s">
        <v>610</v>
      </c>
      <c r="D376" s="118">
        <v>97438</v>
      </c>
      <c r="E376" s="277">
        <v>16068</v>
      </c>
      <c r="F376" s="277">
        <v>30357</v>
      </c>
      <c r="G376" s="278">
        <v>51013</v>
      </c>
      <c r="H376" s="121">
        <v>0</v>
      </c>
      <c r="I376" s="244">
        <v>0</v>
      </c>
      <c r="J376" s="244">
        <v>3</v>
      </c>
      <c r="K376" s="246">
        <v>1</v>
      </c>
      <c r="L376" s="270">
        <f>IF(INTRO!$E$38="Endemic", IF($H376&gt;0, IF($H376=4,"Unknown", IF($H376=99,"Stopped", $D376)), 0),"Not required")</f>
        <v>0</v>
      </c>
      <c r="M376" s="271">
        <f>IF(INTRO!$E$40="Endemic", IF($I376&gt;0, IF($I376=4,"Unknown",IF($I376=99,"Stopped", $D376)), 0),"Not required")</f>
        <v>0</v>
      </c>
      <c r="N376" s="272">
        <f>IF(INTRO!$E$42="Endemic", IF(AND($J376&gt;1,$J376&lt;5), IF($J376=4, "Unknown", E376+F376), 0),"Not required")</f>
        <v>46425</v>
      </c>
      <c r="O376" s="273">
        <f>IF(INTRO!$E$44="Endemic", IF(AND($K376&gt;0,$K376&lt;5), IF($K376=4,"Unknown", IF($K376=1, $F376*0.33, IF($K376=2, $F376*0.5+$G376*0.2, SUM(F376:G376)))), 0),"Not required")</f>
        <v>10017.810000000001</v>
      </c>
      <c r="P376" s="224">
        <v>0</v>
      </c>
      <c r="Q376" s="245">
        <v>0</v>
      </c>
      <c r="R376" s="245">
        <v>2</v>
      </c>
      <c r="S376" s="247">
        <v>0</v>
      </c>
      <c r="T376" s="50" t="s">
        <v>1188</v>
      </c>
      <c r="U376" s="252" t="s">
        <v>1188</v>
      </c>
      <c r="V376" s="229"/>
      <c r="W376" s="274"/>
      <c r="X376" s="12"/>
    </row>
    <row r="377" spans="1:24" x14ac:dyDescent="0.2">
      <c r="A377" s="129" t="str">
        <f>IF(INTRO!$E$34&lt;&gt;0,INTRO!$E$34,"")</f>
        <v>Ethiopia</v>
      </c>
      <c r="B377" s="222" t="s">
        <v>598</v>
      </c>
      <c r="C377" s="223" t="s">
        <v>611</v>
      </c>
      <c r="D377" s="118">
        <v>112670</v>
      </c>
      <c r="E377" s="277">
        <v>18579</v>
      </c>
      <c r="F377" s="277">
        <v>35103</v>
      </c>
      <c r="G377" s="278">
        <v>58988</v>
      </c>
      <c r="H377" s="121">
        <v>0</v>
      </c>
      <c r="I377" s="244">
        <v>0</v>
      </c>
      <c r="J377" s="244">
        <v>1</v>
      </c>
      <c r="K377" s="246">
        <v>0</v>
      </c>
      <c r="L377" s="270">
        <f>IF(INTRO!$E$38="Endemic", IF($H377&gt;0, IF($H377=4,"Unknown", IF($H377=99,"Stopped", $D377)), 0),"Not required")</f>
        <v>0</v>
      </c>
      <c r="M377" s="271">
        <f>IF(INTRO!$E$40="Endemic", IF($I377&gt;0, IF($I377=4,"Unknown",IF($I377=99,"Stopped", $D377)), 0),"Not required")</f>
        <v>0</v>
      </c>
      <c r="N377" s="272">
        <f>IF(INTRO!$E$42="Endemic", IF(AND($J377&gt;1,$J377&lt;5), IF($J377=4, "Unknown", E377+F377), 0),"Not required")</f>
        <v>0</v>
      </c>
      <c r="O377" s="273">
        <f>IF(INTRO!$E$44="Endemic", IF(AND($K377&gt;0,$K377&lt;5), IF($K377=4,"Unknown", IF($K377=1, $F377*0.33, IF($K377=2, $F377*0.5+$G377*0.2, SUM(F377:G377)))), 0),"Not required")</f>
        <v>0</v>
      </c>
      <c r="P377" s="224">
        <v>0</v>
      </c>
      <c r="Q377" s="245">
        <v>0</v>
      </c>
      <c r="R377" s="245">
        <v>0</v>
      </c>
      <c r="S377" s="247">
        <v>0</v>
      </c>
      <c r="T377" s="50" t="s">
        <v>1188</v>
      </c>
      <c r="U377" s="252"/>
      <c r="V377" s="229"/>
      <c r="W377" s="274"/>
      <c r="X377" s="12"/>
    </row>
    <row r="378" spans="1:24" x14ac:dyDescent="0.2">
      <c r="A378" s="129" t="str">
        <f>IF(INTRO!$E$34&lt;&gt;0,INTRO!$E$34,"")</f>
        <v>Ethiopia</v>
      </c>
      <c r="B378" s="222" t="s">
        <v>598</v>
      </c>
      <c r="C378" s="223" t="s">
        <v>612</v>
      </c>
      <c r="D378" s="118">
        <v>29423</v>
      </c>
      <c r="E378" s="277">
        <v>4852</v>
      </c>
      <c r="F378" s="277">
        <v>9167</v>
      </c>
      <c r="G378" s="278">
        <v>15404</v>
      </c>
      <c r="H378" s="121">
        <v>0</v>
      </c>
      <c r="I378" s="244">
        <v>0</v>
      </c>
      <c r="J378" s="244">
        <v>3</v>
      </c>
      <c r="K378" s="246">
        <v>0</v>
      </c>
      <c r="L378" s="270">
        <f>IF(INTRO!$E$38="Endemic", IF($H378&gt;0, IF($H378=4,"Unknown", IF($H378=99,"Stopped", $D378)), 0),"Not required")</f>
        <v>0</v>
      </c>
      <c r="M378" s="271">
        <f>IF(INTRO!$E$40="Endemic", IF($I378&gt;0, IF($I378=4,"Unknown",IF($I378=99,"Stopped", $D378)), 0),"Not required")</f>
        <v>0</v>
      </c>
      <c r="N378" s="272">
        <f>IF(INTRO!$E$42="Endemic", IF(AND($J378&gt;1,$J378&lt;5), IF($J378=4, "Unknown", E378+F378), 0),"Not required")</f>
        <v>14019</v>
      </c>
      <c r="O378" s="273">
        <f>IF(INTRO!$E$44="Endemic", IF(AND($K378&gt;0,$K378&lt;5), IF($K378=4,"Unknown", IF($K378=1, $F378*0.33, IF($K378=2, $F378*0.5+$G378*0.2, SUM(F378:G378)))), 0),"Not required")</f>
        <v>0</v>
      </c>
      <c r="P378" s="224">
        <v>0</v>
      </c>
      <c r="Q378" s="245">
        <v>0</v>
      </c>
      <c r="R378" s="245">
        <v>2</v>
      </c>
      <c r="S378" s="247">
        <v>0</v>
      </c>
      <c r="T378" s="50"/>
      <c r="U378" s="252" t="s">
        <v>1188</v>
      </c>
      <c r="V378" s="229"/>
      <c r="W378" s="274"/>
      <c r="X378" s="12"/>
    </row>
    <row r="379" spans="1:24" x14ac:dyDescent="0.2">
      <c r="A379" s="129" t="str">
        <f>IF(INTRO!$E$34&lt;&gt;0,INTRO!$E$34,"")</f>
        <v>Ethiopia</v>
      </c>
      <c r="B379" s="222" t="s">
        <v>598</v>
      </c>
      <c r="C379" s="223" t="s">
        <v>613</v>
      </c>
      <c r="D379" s="118">
        <v>42363</v>
      </c>
      <c r="E379" s="277">
        <v>6986</v>
      </c>
      <c r="F379" s="277">
        <v>13198</v>
      </c>
      <c r="G379" s="278">
        <v>22179</v>
      </c>
      <c r="H379" s="121">
        <v>0</v>
      </c>
      <c r="I379" s="244">
        <v>0</v>
      </c>
      <c r="J379" s="244">
        <v>1</v>
      </c>
      <c r="K379" s="246">
        <v>0</v>
      </c>
      <c r="L379" s="270">
        <f>IF(INTRO!$E$38="Endemic", IF($H379&gt;0, IF($H379=4,"Unknown", IF($H379=99,"Stopped", $D379)), 0),"Not required")</f>
        <v>0</v>
      </c>
      <c r="M379" s="271">
        <f>IF(INTRO!$E$40="Endemic", IF($I379&gt;0, IF($I379=4,"Unknown",IF($I379=99,"Stopped", $D379)), 0),"Not required")</f>
        <v>0</v>
      </c>
      <c r="N379" s="272">
        <f>IF(INTRO!$E$42="Endemic", IF(AND($J379&gt;1,$J379&lt;5), IF($J379=4, "Unknown", E379+F379), 0),"Not required")</f>
        <v>0</v>
      </c>
      <c r="O379" s="273">
        <f>IF(INTRO!$E$44="Endemic", IF(AND($K379&gt;0,$K379&lt;5), IF($K379=4,"Unknown", IF($K379=1, $F379*0.33, IF($K379=2, $F379*0.5+$G379*0.2, SUM(F379:G379)))), 0),"Not required")</f>
        <v>0</v>
      </c>
      <c r="P379" s="224">
        <v>0</v>
      </c>
      <c r="Q379" s="245">
        <v>0</v>
      </c>
      <c r="R379" s="245">
        <v>0</v>
      </c>
      <c r="S379" s="247">
        <v>0</v>
      </c>
      <c r="T379" s="50"/>
      <c r="U379" s="252"/>
      <c r="V379" s="229"/>
      <c r="W379" s="274"/>
      <c r="X379" s="12"/>
    </row>
    <row r="380" spans="1:24" x14ac:dyDescent="0.2">
      <c r="A380" s="129" t="str">
        <f>IF(INTRO!$E$34&lt;&gt;0,INTRO!$E$34,"")</f>
        <v>Ethiopia</v>
      </c>
      <c r="B380" s="222" t="s">
        <v>614</v>
      </c>
      <c r="C380" s="223" t="s">
        <v>615</v>
      </c>
      <c r="D380" s="118">
        <v>61255</v>
      </c>
      <c r="E380" s="277">
        <v>10101</v>
      </c>
      <c r="F380" s="277">
        <v>19084</v>
      </c>
      <c r="G380" s="278">
        <v>32070</v>
      </c>
      <c r="H380" s="121">
        <v>1</v>
      </c>
      <c r="I380" s="244">
        <v>1</v>
      </c>
      <c r="J380" s="244">
        <v>2</v>
      </c>
      <c r="K380" s="246">
        <v>0</v>
      </c>
      <c r="L380" s="270">
        <f>IF(INTRO!$E$38="Endemic", IF($H380&gt;0, IF($H380=4,"Unknown", IF($H380=99,"Stopped", $D380)), 0),"Not required")</f>
        <v>61255</v>
      </c>
      <c r="M380" s="271">
        <f>IF(INTRO!$E$40="Endemic", IF($I380&gt;0, IF($I380=4,"Unknown",IF($I380=99,"Stopped", $D380)), 0),"Not required")</f>
        <v>61255</v>
      </c>
      <c r="N380" s="272">
        <f>IF(INTRO!$E$42="Endemic", IF(AND($J380&gt;1,$J380&lt;5), IF($J380=4, "Unknown", E380+F380), 0),"Not required")</f>
        <v>29185</v>
      </c>
      <c r="O380" s="273">
        <f>IF(INTRO!$E$44="Endemic", IF(AND($K380&gt;0,$K380&lt;5), IF($K380=4,"Unknown", IF($K380=1, $F380*0.33, IF($K380=2, $F380*0.5+$G380*0.2, SUM(F380:G380)))), 0),"Not required")</f>
        <v>0</v>
      </c>
      <c r="P380" s="224">
        <v>1</v>
      </c>
      <c r="Q380" s="245">
        <v>1</v>
      </c>
      <c r="R380" s="245">
        <v>0</v>
      </c>
      <c r="S380" s="247">
        <v>0</v>
      </c>
      <c r="T380" s="50" t="s">
        <v>1184</v>
      </c>
      <c r="U380" s="252"/>
      <c r="V380" s="229"/>
      <c r="W380" s="274"/>
      <c r="X380" s="12"/>
    </row>
    <row r="381" spans="1:24" x14ac:dyDescent="0.2">
      <c r="A381" s="129" t="str">
        <f>IF(INTRO!$E$34&lt;&gt;0,INTRO!$E$34,"")</f>
        <v>Ethiopia</v>
      </c>
      <c r="B381" s="222" t="s">
        <v>614</v>
      </c>
      <c r="C381" s="223" t="s">
        <v>616</v>
      </c>
      <c r="D381" s="118">
        <v>86060</v>
      </c>
      <c r="E381" s="277">
        <v>14191</v>
      </c>
      <c r="F381" s="277">
        <v>26812</v>
      </c>
      <c r="G381" s="278">
        <v>45056</v>
      </c>
      <c r="H381" s="121">
        <v>0</v>
      </c>
      <c r="I381" s="244">
        <v>1</v>
      </c>
      <c r="J381" s="244">
        <v>2</v>
      </c>
      <c r="K381" s="246">
        <v>1</v>
      </c>
      <c r="L381" s="270">
        <f>IF(INTRO!$E$38="Endemic", IF($H381&gt;0, IF($H381=4,"Unknown", IF($H381=99,"Stopped", $D381)), 0),"Not required")</f>
        <v>0</v>
      </c>
      <c r="M381" s="271">
        <f>IF(INTRO!$E$40="Endemic", IF($I381&gt;0, IF($I381=4,"Unknown",IF($I381=99,"Stopped", $D381)), 0),"Not required")</f>
        <v>86060</v>
      </c>
      <c r="N381" s="272">
        <f>IF(INTRO!$E$42="Endemic", IF(AND($J381&gt;1,$J381&lt;5), IF($J381=4, "Unknown", E381+F381), 0),"Not required")</f>
        <v>41003</v>
      </c>
      <c r="O381" s="273">
        <f>IF(INTRO!$E$44="Endemic", IF(AND($K381&gt;0,$K381&lt;5), IF($K381=4,"Unknown", IF($K381=1, $F381*0.33, IF($K381=2, $F381*0.5+$G381*0.2, SUM(F381:G381)))), 0),"Not required")</f>
        <v>8847.9600000000009</v>
      </c>
      <c r="P381" s="224">
        <v>0</v>
      </c>
      <c r="Q381" s="245">
        <v>1</v>
      </c>
      <c r="R381" s="245">
        <v>0</v>
      </c>
      <c r="S381" s="247">
        <v>0</v>
      </c>
      <c r="T381" s="50" t="s">
        <v>1183</v>
      </c>
      <c r="U381" s="252"/>
      <c r="V381" s="229"/>
      <c r="W381" s="274"/>
      <c r="X381" s="12"/>
    </row>
    <row r="382" spans="1:24" x14ac:dyDescent="0.2">
      <c r="A382" s="129" t="str">
        <f>IF(INTRO!$E$34&lt;&gt;0,INTRO!$E$34,"")</f>
        <v>Ethiopia</v>
      </c>
      <c r="B382" s="222" t="s">
        <v>614</v>
      </c>
      <c r="C382" s="223" t="s">
        <v>617</v>
      </c>
      <c r="D382" s="118">
        <v>47528</v>
      </c>
      <c r="E382" s="277">
        <v>7837</v>
      </c>
      <c r="F382" s="277">
        <v>14808</v>
      </c>
      <c r="G382" s="278">
        <v>24883</v>
      </c>
      <c r="H382" s="121">
        <v>0</v>
      </c>
      <c r="I382" s="244">
        <v>1</v>
      </c>
      <c r="J382" s="244">
        <v>2</v>
      </c>
      <c r="K382" s="246">
        <v>0</v>
      </c>
      <c r="L382" s="270">
        <f>IF(INTRO!$E$38="Endemic", IF($H382&gt;0, IF($H382=4,"Unknown", IF($H382=99,"Stopped", $D382)), 0),"Not required")</f>
        <v>0</v>
      </c>
      <c r="M382" s="271">
        <f>IF(INTRO!$E$40="Endemic", IF($I382&gt;0, IF($I382=4,"Unknown",IF($I382=99,"Stopped", $D382)), 0),"Not required")</f>
        <v>47528</v>
      </c>
      <c r="N382" s="272">
        <f>IF(INTRO!$E$42="Endemic", IF(AND($J382&gt;1,$J382&lt;5), IF($J382=4, "Unknown", E382+F382), 0),"Not required")</f>
        <v>22645</v>
      </c>
      <c r="O382" s="273">
        <f>IF(INTRO!$E$44="Endemic", IF(AND($K382&gt;0,$K382&lt;5), IF($K382=4,"Unknown", IF($K382=1, $F382*0.33, IF($K382=2, $F382*0.5+$G382*0.2, SUM(F382:G382)))), 0),"Not required")</f>
        <v>0</v>
      </c>
      <c r="P382" s="224">
        <v>0</v>
      </c>
      <c r="Q382" s="245">
        <v>1</v>
      </c>
      <c r="R382" s="245">
        <v>0</v>
      </c>
      <c r="S382" s="247">
        <v>0</v>
      </c>
      <c r="T382" s="50" t="s">
        <v>1183</v>
      </c>
      <c r="U382" s="252"/>
      <c r="V382" s="229"/>
      <c r="W382" s="274"/>
      <c r="X382" s="12"/>
    </row>
    <row r="383" spans="1:24" x14ac:dyDescent="0.2">
      <c r="A383" s="129" t="str">
        <f>IF(INTRO!$E$34&lt;&gt;0,INTRO!$E$34,"")</f>
        <v>Ethiopia</v>
      </c>
      <c r="B383" s="222" t="s">
        <v>614</v>
      </c>
      <c r="C383" s="223" t="s">
        <v>618</v>
      </c>
      <c r="D383" s="118">
        <v>135809</v>
      </c>
      <c r="E383" s="277">
        <v>22395</v>
      </c>
      <c r="F383" s="277">
        <v>42312</v>
      </c>
      <c r="G383" s="278">
        <v>71102</v>
      </c>
      <c r="H383" s="121">
        <v>0</v>
      </c>
      <c r="I383" s="244">
        <v>1</v>
      </c>
      <c r="J383" s="244">
        <v>2</v>
      </c>
      <c r="K383" s="246">
        <v>1</v>
      </c>
      <c r="L383" s="270">
        <f>IF(INTRO!$E$38="Endemic", IF($H383&gt;0, IF($H383=4,"Unknown", IF($H383=99,"Stopped", $D383)), 0),"Not required")</f>
        <v>0</v>
      </c>
      <c r="M383" s="271">
        <f>IF(INTRO!$E$40="Endemic", IF($I383&gt;0, IF($I383=4,"Unknown",IF($I383=99,"Stopped", $D383)), 0),"Not required")</f>
        <v>135809</v>
      </c>
      <c r="N383" s="272">
        <f>IF(INTRO!$E$42="Endemic", IF(AND($J383&gt;1,$J383&lt;5), IF($J383=4, "Unknown", E383+F383), 0),"Not required")</f>
        <v>64707</v>
      </c>
      <c r="O383" s="273">
        <f>IF(INTRO!$E$44="Endemic", IF(AND($K383&gt;0,$K383&lt;5), IF($K383=4,"Unknown", IF($K383=1, $F383*0.33, IF($K383=2, $F383*0.5+$G383*0.2, SUM(F383:G383)))), 0),"Not required")</f>
        <v>13962.960000000001</v>
      </c>
      <c r="P383" s="224">
        <v>0</v>
      </c>
      <c r="Q383" s="245">
        <v>1</v>
      </c>
      <c r="R383" s="245">
        <v>0</v>
      </c>
      <c r="S383" s="247">
        <v>0</v>
      </c>
      <c r="T383" s="50" t="s">
        <v>1183</v>
      </c>
      <c r="U383" s="252"/>
      <c r="V383" s="229"/>
      <c r="W383" s="274"/>
      <c r="X383" s="12"/>
    </row>
    <row r="384" spans="1:24" x14ac:dyDescent="0.2">
      <c r="A384" s="129" t="str">
        <f>IF(INTRO!$E$34&lt;&gt;0,INTRO!$E$34,"")</f>
        <v>Ethiopia</v>
      </c>
      <c r="B384" s="222" t="s">
        <v>614</v>
      </c>
      <c r="C384" s="223" t="s">
        <v>619</v>
      </c>
      <c r="D384" s="118">
        <v>52860</v>
      </c>
      <c r="E384" s="277">
        <v>8717</v>
      </c>
      <c r="F384" s="277">
        <v>16469</v>
      </c>
      <c r="G384" s="278">
        <v>27675</v>
      </c>
      <c r="H384" s="121">
        <v>0</v>
      </c>
      <c r="I384" s="244">
        <v>1</v>
      </c>
      <c r="J384" s="244">
        <v>1</v>
      </c>
      <c r="K384" s="246">
        <v>0</v>
      </c>
      <c r="L384" s="270">
        <f>IF(INTRO!$E$38="Endemic", IF($H384&gt;0, IF($H384=4,"Unknown", IF($H384=99,"Stopped", $D384)), 0),"Not required")</f>
        <v>0</v>
      </c>
      <c r="M384" s="271">
        <f>IF(INTRO!$E$40="Endemic", IF($I384&gt;0, IF($I384=4,"Unknown",IF($I384=99,"Stopped", $D384)), 0),"Not required")</f>
        <v>52860</v>
      </c>
      <c r="N384" s="272">
        <f>IF(INTRO!$E$42="Endemic", IF(AND($J384&gt;1,$J384&lt;5), IF($J384=4, "Unknown", E384+F384), 0),"Not required")</f>
        <v>0</v>
      </c>
      <c r="O384" s="273">
        <f>IF(INTRO!$E$44="Endemic", IF(AND($K384&gt;0,$K384&lt;5), IF($K384=4,"Unknown", IF($K384=1, $F384*0.33, IF($K384=2, $F384*0.5+$G384*0.2, SUM(F384:G384)))), 0),"Not required")</f>
        <v>0</v>
      </c>
      <c r="P384" s="224">
        <v>0</v>
      </c>
      <c r="Q384" s="245">
        <v>1</v>
      </c>
      <c r="R384" s="245">
        <v>0</v>
      </c>
      <c r="S384" s="247">
        <v>0</v>
      </c>
      <c r="T384" s="50" t="s">
        <v>1183</v>
      </c>
      <c r="U384" s="252"/>
      <c r="V384" s="229"/>
      <c r="W384" s="274"/>
      <c r="X384" s="12"/>
    </row>
    <row r="385" spans="1:24" x14ac:dyDescent="0.2">
      <c r="A385" s="129" t="str">
        <f>IF(INTRO!$E$34&lt;&gt;0,INTRO!$E$34,"")</f>
        <v>Ethiopia</v>
      </c>
      <c r="B385" s="222" t="s">
        <v>614</v>
      </c>
      <c r="C385" s="223" t="s">
        <v>620</v>
      </c>
      <c r="D385" s="118">
        <v>70475</v>
      </c>
      <c r="E385" s="277">
        <v>11621</v>
      </c>
      <c r="F385" s="277">
        <v>21957</v>
      </c>
      <c r="G385" s="278">
        <v>36897</v>
      </c>
      <c r="H385" s="121">
        <v>0</v>
      </c>
      <c r="I385" s="244">
        <v>1</v>
      </c>
      <c r="J385" s="244">
        <v>2</v>
      </c>
      <c r="K385" s="246">
        <v>0</v>
      </c>
      <c r="L385" s="270">
        <f>IF(INTRO!$E$38="Endemic", IF($H385&gt;0, IF($H385=4,"Unknown", IF($H385=99,"Stopped", $D385)), 0),"Not required")</f>
        <v>0</v>
      </c>
      <c r="M385" s="271">
        <f>IF(INTRO!$E$40="Endemic", IF($I385&gt;0, IF($I385=4,"Unknown",IF($I385=99,"Stopped", $D385)), 0),"Not required")</f>
        <v>70475</v>
      </c>
      <c r="N385" s="272">
        <f>IF(INTRO!$E$42="Endemic", IF(AND($J385&gt;1,$J385&lt;5), IF($J385=4, "Unknown", E385+F385), 0),"Not required")</f>
        <v>33578</v>
      </c>
      <c r="O385" s="273">
        <f>IF(INTRO!$E$44="Endemic", IF(AND($K385&gt;0,$K385&lt;5), IF($K385=4,"Unknown", IF($K385=1, $F385*0.33, IF($K385=2, $F385*0.5+$G385*0.2, SUM(F385:G385)))), 0),"Not required")</f>
        <v>0</v>
      </c>
      <c r="P385" s="224">
        <v>0</v>
      </c>
      <c r="Q385" s="245">
        <v>1</v>
      </c>
      <c r="R385" s="245">
        <v>0</v>
      </c>
      <c r="S385" s="247">
        <v>0</v>
      </c>
      <c r="T385" s="50" t="s">
        <v>1183</v>
      </c>
      <c r="U385" s="252"/>
      <c r="V385" s="229"/>
      <c r="W385" s="274"/>
      <c r="X385" s="12"/>
    </row>
    <row r="386" spans="1:24" x14ac:dyDescent="0.2">
      <c r="A386" s="129" t="str">
        <f>IF(INTRO!$E$34&lt;&gt;0,INTRO!$E$34,"")</f>
        <v>Ethiopia</v>
      </c>
      <c r="B386" s="222" t="s">
        <v>614</v>
      </c>
      <c r="C386" s="223" t="s">
        <v>621</v>
      </c>
      <c r="D386" s="118">
        <v>114172</v>
      </c>
      <c r="E386" s="277">
        <v>18827</v>
      </c>
      <c r="F386" s="277">
        <v>35571</v>
      </c>
      <c r="G386" s="278">
        <v>59774</v>
      </c>
      <c r="H386" s="121">
        <v>0</v>
      </c>
      <c r="I386" s="244">
        <v>1</v>
      </c>
      <c r="J386" s="244">
        <v>1</v>
      </c>
      <c r="K386" s="246">
        <v>2</v>
      </c>
      <c r="L386" s="270">
        <f>IF(INTRO!$E$38="Endemic", IF($H386&gt;0, IF($H386=4,"Unknown", IF($H386=99,"Stopped", $D386)), 0),"Not required")</f>
        <v>0</v>
      </c>
      <c r="M386" s="271">
        <f>IF(INTRO!$E$40="Endemic", IF($I386&gt;0, IF($I386=4,"Unknown",IF($I386=99,"Stopped", $D386)), 0),"Not required")</f>
        <v>114172</v>
      </c>
      <c r="N386" s="272">
        <f>IF(INTRO!$E$42="Endemic", IF(AND($J386&gt;1,$J386&lt;5), IF($J386=4, "Unknown", E386+F386), 0),"Not required")</f>
        <v>0</v>
      </c>
      <c r="O386" s="273">
        <f>IF(INTRO!$E$44="Endemic", IF(AND($K386&gt;0,$K386&lt;5), IF($K386=4,"Unknown", IF($K386=1, $F386*0.33, IF($K386=2, $F386*0.5+$G386*0.2, SUM(F386:G386)))), 0),"Not required")</f>
        <v>29740.300000000003</v>
      </c>
      <c r="P386" s="224">
        <v>0</v>
      </c>
      <c r="Q386" s="245">
        <v>1</v>
      </c>
      <c r="R386" s="245">
        <v>0</v>
      </c>
      <c r="S386" s="247">
        <v>0</v>
      </c>
      <c r="T386" s="50" t="s">
        <v>1183</v>
      </c>
      <c r="U386" s="252" t="s">
        <v>1186</v>
      </c>
      <c r="V386" s="229"/>
      <c r="W386" s="274"/>
      <c r="X386" s="12"/>
    </row>
    <row r="387" spans="1:24" x14ac:dyDescent="0.2">
      <c r="A387" s="129" t="str">
        <f>IF(INTRO!$E$34&lt;&gt;0,INTRO!$E$34,"")</f>
        <v>Ethiopia</v>
      </c>
      <c r="B387" s="222" t="s">
        <v>614</v>
      </c>
      <c r="C387" s="223" t="s">
        <v>622</v>
      </c>
      <c r="D387" s="118">
        <v>67440</v>
      </c>
      <c r="E387" s="277">
        <v>11121</v>
      </c>
      <c r="F387" s="277">
        <v>21011</v>
      </c>
      <c r="G387" s="278">
        <v>35308</v>
      </c>
      <c r="H387" s="121">
        <v>1</v>
      </c>
      <c r="I387" s="244">
        <v>1</v>
      </c>
      <c r="J387" s="244">
        <v>1</v>
      </c>
      <c r="K387" s="246">
        <v>0</v>
      </c>
      <c r="L387" s="270">
        <f>IF(INTRO!$E$38="Endemic", IF($H387&gt;0, IF($H387=4,"Unknown", IF($H387=99,"Stopped", $D387)), 0),"Not required")</f>
        <v>67440</v>
      </c>
      <c r="M387" s="271">
        <f>IF(INTRO!$E$40="Endemic", IF($I387&gt;0, IF($I387=4,"Unknown",IF($I387=99,"Stopped", $D387)), 0),"Not required")</f>
        <v>67440</v>
      </c>
      <c r="N387" s="272">
        <f>IF(INTRO!$E$42="Endemic", IF(AND($J387&gt;1,$J387&lt;5), IF($J387=4, "Unknown", E387+F387), 0),"Not required")</f>
        <v>0</v>
      </c>
      <c r="O387" s="273">
        <f>IF(INTRO!$E$44="Endemic", IF(AND($K387&gt;0,$K387&lt;5), IF($K387=4,"Unknown", IF($K387=1, $F387*0.33, IF($K387=2, $F387*0.5+$G387*0.2, SUM(F387:G387)))), 0),"Not required")</f>
        <v>0</v>
      </c>
      <c r="P387" s="224">
        <v>1</v>
      </c>
      <c r="Q387" s="245">
        <v>1</v>
      </c>
      <c r="R387" s="245">
        <v>0</v>
      </c>
      <c r="S387" s="247">
        <v>0</v>
      </c>
      <c r="T387" s="50" t="s">
        <v>1184</v>
      </c>
      <c r="U387" s="252"/>
      <c r="V387" s="229"/>
      <c r="W387" s="274"/>
      <c r="X387" s="12"/>
    </row>
    <row r="388" spans="1:24" x14ac:dyDescent="0.2">
      <c r="A388" s="129" t="str">
        <f>IF(INTRO!$E$34&lt;&gt;0,INTRO!$E$34,"")</f>
        <v>Ethiopia</v>
      </c>
      <c r="B388" s="222" t="s">
        <v>614</v>
      </c>
      <c r="C388" s="223" t="s">
        <v>623</v>
      </c>
      <c r="D388" s="118">
        <v>111132</v>
      </c>
      <c r="E388" s="277">
        <v>18326</v>
      </c>
      <c r="F388" s="277">
        <v>34624</v>
      </c>
      <c r="G388" s="278">
        <v>58183</v>
      </c>
      <c r="H388" s="121">
        <v>0</v>
      </c>
      <c r="I388" s="244">
        <v>1</v>
      </c>
      <c r="J388" s="244">
        <v>3</v>
      </c>
      <c r="K388" s="246">
        <v>0</v>
      </c>
      <c r="L388" s="270">
        <f>IF(INTRO!$E$38="Endemic", IF($H388&gt;0, IF($H388=4,"Unknown", IF($H388=99,"Stopped", $D388)), 0),"Not required")</f>
        <v>0</v>
      </c>
      <c r="M388" s="271">
        <f>IF(INTRO!$E$40="Endemic", IF($I388&gt;0, IF($I388=4,"Unknown",IF($I388=99,"Stopped", $D388)), 0),"Not required")</f>
        <v>111132</v>
      </c>
      <c r="N388" s="272">
        <f>IF(INTRO!$E$42="Endemic", IF(AND($J388&gt;1,$J388&lt;5), IF($J388=4, "Unknown", E388+F388), 0),"Not required")</f>
        <v>52950</v>
      </c>
      <c r="O388" s="273">
        <f>IF(INTRO!$E$44="Endemic", IF(AND($K388&gt;0,$K388&lt;5), IF($K388=4,"Unknown", IF($K388=1, $F388*0.33, IF($K388=2, $F388*0.5+$G388*0.2, SUM(F388:G388)))), 0),"Not required")</f>
        <v>0</v>
      </c>
      <c r="P388" s="224">
        <v>0</v>
      </c>
      <c r="Q388" s="245">
        <v>1</v>
      </c>
      <c r="R388" s="245">
        <v>2</v>
      </c>
      <c r="S388" s="247">
        <v>0</v>
      </c>
      <c r="T388" s="50" t="s">
        <v>1183</v>
      </c>
      <c r="U388" s="252"/>
      <c r="V388" s="229"/>
      <c r="W388" s="274"/>
      <c r="X388" s="12"/>
    </row>
    <row r="389" spans="1:24" x14ac:dyDescent="0.2">
      <c r="A389" s="129" t="str">
        <f>IF(INTRO!$E$34&lt;&gt;0,INTRO!$E$34,"")</f>
        <v>Ethiopia</v>
      </c>
      <c r="B389" s="222" t="s">
        <v>614</v>
      </c>
      <c r="C389" s="223" t="s">
        <v>624</v>
      </c>
      <c r="D389" s="118">
        <v>70667</v>
      </c>
      <c r="E389" s="277">
        <v>11653</v>
      </c>
      <c r="F389" s="277">
        <v>22017</v>
      </c>
      <c r="G389" s="278">
        <v>36997</v>
      </c>
      <c r="H389" s="121">
        <v>0</v>
      </c>
      <c r="I389" s="244">
        <v>1</v>
      </c>
      <c r="J389" s="244">
        <v>1</v>
      </c>
      <c r="K389" s="246">
        <v>0</v>
      </c>
      <c r="L389" s="270">
        <f>IF(INTRO!$E$38="Endemic", IF($H389&gt;0, IF($H389=4,"Unknown", IF($H389=99,"Stopped", $D389)), 0),"Not required")</f>
        <v>0</v>
      </c>
      <c r="M389" s="271">
        <f>IF(INTRO!$E$40="Endemic", IF($I389&gt;0, IF($I389=4,"Unknown",IF($I389=99,"Stopped", $D389)), 0),"Not required")</f>
        <v>70667</v>
      </c>
      <c r="N389" s="272">
        <f>IF(INTRO!$E$42="Endemic", IF(AND($J389&gt;1,$J389&lt;5), IF($J389=4, "Unknown", E389+F389), 0),"Not required")</f>
        <v>0</v>
      </c>
      <c r="O389" s="273">
        <f>IF(INTRO!$E$44="Endemic", IF(AND($K389&gt;0,$K389&lt;5), IF($K389=4,"Unknown", IF($K389=1, $F389*0.33, IF($K389=2, $F389*0.5+$G389*0.2, SUM(F389:G389)))), 0),"Not required")</f>
        <v>0</v>
      </c>
      <c r="P389" s="224">
        <v>0</v>
      </c>
      <c r="Q389" s="245">
        <v>1</v>
      </c>
      <c r="R389" s="245">
        <v>0</v>
      </c>
      <c r="S389" s="247">
        <v>0</v>
      </c>
      <c r="T389" s="50" t="s">
        <v>1183</v>
      </c>
      <c r="U389" s="252"/>
      <c r="V389" s="229"/>
      <c r="W389" s="274"/>
      <c r="X389" s="12"/>
    </row>
    <row r="390" spans="1:24" x14ac:dyDescent="0.2">
      <c r="A390" s="129" t="str">
        <f>IF(INTRO!$E$34&lt;&gt;0,INTRO!$E$34,"")</f>
        <v>Ethiopia</v>
      </c>
      <c r="B390" s="222" t="s">
        <v>614</v>
      </c>
      <c r="C390" s="223" t="s">
        <v>625</v>
      </c>
      <c r="D390" s="118">
        <v>92170</v>
      </c>
      <c r="E390" s="277">
        <v>15199</v>
      </c>
      <c r="F390" s="277">
        <v>28716</v>
      </c>
      <c r="G390" s="278">
        <v>48255</v>
      </c>
      <c r="H390" s="121">
        <v>0</v>
      </c>
      <c r="I390" s="244">
        <v>1</v>
      </c>
      <c r="J390" s="244">
        <v>2</v>
      </c>
      <c r="K390" s="246">
        <v>0</v>
      </c>
      <c r="L390" s="270">
        <f>IF(INTRO!$E$38="Endemic", IF($H390&gt;0, IF($H390=4,"Unknown", IF($H390=99,"Stopped", $D390)), 0),"Not required")</f>
        <v>0</v>
      </c>
      <c r="M390" s="271">
        <f>IF(INTRO!$E$40="Endemic", IF($I390&gt;0, IF($I390=4,"Unknown",IF($I390=99,"Stopped", $D390)), 0),"Not required")</f>
        <v>92170</v>
      </c>
      <c r="N390" s="272">
        <f>IF(INTRO!$E$42="Endemic", IF(AND($J390&gt;1,$J390&lt;5), IF($J390=4, "Unknown", E390+F390), 0),"Not required")</f>
        <v>43915</v>
      </c>
      <c r="O390" s="273">
        <f>IF(INTRO!$E$44="Endemic", IF(AND($K390&gt;0,$K390&lt;5), IF($K390=4,"Unknown", IF($K390=1, $F390*0.33, IF($K390=2, $F390*0.5+$G390*0.2, SUM(F390:G390)))), 0),"Not required")</f>
        <v>0</v>
      </c>
      <c r="P390" s="224">
        <v>0</v>
      </c>
      <c r="Q390" s="245">
        <v>1</v>
      </c>
      <c r="R390" s="245">
        <v>0</v>
      </c>
      <c r="S390" s="247">
        <v>0</v>
      </c>
      <c r="T390" s="50" t="s">
        <v>1183</v>
      </c>
      <c r="U390" s="252"/>
      <c r="V390" s="229"/>
      <c r="W390" s="274"/>
      <c r="X390" s="12"/>
    </row>
    <row r="391" spans="1:24" x14ac:dyDescent="0.2">
      <c r="A391" s="129" t="str">
        <f>IF(INTRO!$E$34&lt;&gt;0,INTRO!$E$34,"")</f>
        <v>Ethiopia</v>
      </c>
      <c r="B391" s="222" t="s">
        <v>614</v>
      </c>
      <c r="C391" s="223" t="s">
        <v>626</v>
      </c>
      <c r="D391" s="118">
        <v>92729</v>
      </c>
      <c r="E391" s="277">
        <v>15291</v>
      </c>
      <c r="F391" s="277">
        <v>28890</v>
      </c>
      <c r="G391" s="278">
        <v>48548</v>
      </c>
      <c r="H391" s="121">
        <v>0</v>
      </c>
      <c r="I391" s="244">
        <v>1</v>
      </c>
      <c r="J391" s="244">
        <v>3</v>
      </c>
      <c r="K391" s="246">
        <v>0</v>
      </c>
      <c r="L391" s="270">
        <f>IF(INTRO!$E$38="Endemic", IF($H391&gt;0, IF($H391=4,"Unknown", IF($H391=99,"Stopped", $D391)), 0),"Not required")</f>
        <v>0</v>
      </c>
      <c r="M391" s="271">
        <f>IF(INTRO!$E$40="Endemic", IF($I391&gt;0, IF($I391=4,"Unknown",IF($I391=99,"Stopped", $D391)), 0),"Not required")</f>
        <v>92729</v>
      </c>
      <c r="N391" s="272">
        <f>IF(INTRO!$E$42="Endemic", IF(AND($J391&gt;1,$J391&lt;5), IF($J391=4, "Unknown", E391+F391), 0),"Not required")</f>
        <v>44181</v>
      </c>
      <c r="O391" s="273">
        <f>IF(INTRO!$E$44="Endemic", IF(AND($K391&gt;0,$K391&lt;5), IF($K391=4,"Unknown", IF($K391=1, $F391*0.33, IF($K391=2, $F391*0.5+$G391*0.2, SUM(F391:G391)))), 0),"Not required")</f>
        <v>0</v>
      </c>
      <c r="P391" s="224">
        <v>0</v>
      </c>
      <c r="Q391" s="245">
        <v>1</v>
      </c>
      <c r="R391" s="245">
        <v>2</v>
      </c>
      <c r="S391" s="247">
        <v>0</v>
      </c>
      <c r="T391" s="50" t="s">
        <v>1183</v>
      </c>
      <c r="U391" s="252"/>
      <c r="V391" s="229"/>
      <c r="W391" s="274"/>
      <c r="X391" s="12"/>
    </row>
    <row r="392" spans="1:24" x14ac:dyDescent="0.2">
      <c r="A392" s="129" t="str">
        <f>IF(INTRO!$E$34&lt;&gt;0,INTRO!$E$34,"")</f>
        <v>Ethiopia</v>
      </c>
      <c r="B392" s="222" t="s">
        <v>614</v>
      </c>
      <c r="C392" s="223" t="s">
        <v>627</v>
      </c>
      <c r="D392" s="118">
        <v>107845</v>
      </c>
      <c r="E392" s="277">
        <v>17784</v>
      </c>
      <c r="F392" s="277">
        <v>33600</v>
      </c>
      <c r="G392" s="278">
        <v>56462</v>
      </c>
      <c r="H392" s="121">
        <v>0</v>
      </c>
      <c r="I392" s="244">
        <v>1</v>
      </c>
      <c r="J392" s="244">
        <v>3</v>
      </c>
      <c r="K392" s="246">
        <v>1</v>
      </c>
      <c r="L392" s="270">
        <f>IF(INTRO!$E$38="Endemic", IF($H392&gt;0, IF($H392=4,"Unknown", IF($H392=99,"Stopped", $D392)), 0),"Not required")</f>
        <v>0</v>
      </c>
      <c r="M392" s="271">
        <f>IF(INTRO!$E$40="Endemic", IF($I392&gt;0, IF($I392=4,"Unknown",IF($I392=99,"Stopped", $D392)), 0),"Not required")</f>
        <v>107845</v>
      </c>
      <c r="N392" s="272">
        <f>IF(INTRO!$E$42="Endemic", IF(AND($J392&gt;1,$J392&lt;5), IF($J392=4, "Unknown", E392+F392), 0),"Not required")</f>
        <v>51384</v>
      </c>
      <c r="O392" s="273">
        <f>IF(INTRO!$E$44="Endemic", IF(AND($K392&gt;0,$K392&lt;5), IF($K392=4,"Unknown", IF($K392=1, $F392*0.33, IF($K392=2, $F392*0.5+$G392*0.2, SUM(F392:G392)))), 0),"Not required")</f>
        <v>11088</v>
      </c>
      <c r="P392" s="224">
        <v>0</v>
      </c>
      <c r="Q392" s="245">
        <v>1</v>
      </c>
      <c r="R392" s="245">
        <v>2</v>
      </c>
      <c r="S392" s="247">
        <v>0</v>
      </c>
      <c r="T392" s="50"/>
      <c r="U392" s="252"/>
      <c r="V392" s="229"/>
      <c r="W392" s="274"/>
      <c r="X392" s="12"/>
    </row>
    <row r="393" spans="1:24" x14ac:dyDescent="0.2">
      <c r="A393" s="129" t="str">
        <f>IF(INTRO!$E$34&lt;&gt;0,INTRO!$E$34,"")</f>
        <v>Ethiopia</v>
      </c>
      <c r="B393" s="222" t="s">
        <v>614</v>
      </c>
      <c r="C393" s="223" t="s">
        <v>628</v>
      </c>
      <c r="D393" s="118">
        <v>83051</v>
      </c>
      <c r="E393" s="277">
        <v>13695</v>
      </c>
      <c r="F393" s="277">
        <v>25875</v>
      </c>
      <c r="G393" s="278">
        <v>43481</v>
      </c>
      <c r="H393" s="121">
        <v>0</v>
      </c>
      <c r="I393" s="244">
        <v>1</v>
      </c>
      <c r="J393" s="244">
        <v>3</v>
      </c>
      <c r="K393" s="246">
        <v>0</v>
      </c>
      <c r="L393" s="270">
        <f>IF(INTRO!$E$38="Endemic", IF($H393&gt;0, IF($H393=4,"Unknown", IF($H393=99,"Stopped", $D393)), 0),"Not required")</f>
        <v>0</v>
      </c>
      <c r="M393" s="271">
        <f>IF(INTRO!$E$40="Endemic", IF($I393&gt;0, IF($I393=4,"Unknown",IF($I393=99,"Stopped", $D393)), 0),"Not required")</f>
        <v>83051</v>
      </c>
      <c r="N393" s="272">
        <f>IF(INTRO!$E$42="Endemic", IF(AND($J393&gt;1,$J393&lt;5), IF($J393=4, "Unknown", E393+F393), 0),"Not required")</f>
        <v>39570</v>
      </c>
      <c r="O393" s="273">
        <f>IF(INTRO!$E$44="Endemic", IF(AND($K393&gt;0,$K393&lt;5), IF($K393=4,"Unknown", IF($K393=1, $F393*0.33, IF($K393=2, $F393*0.5+$G393*0.2, SUM(F393:G393)))), 0),"Not required")</f>
        <v>0</v>
      </c>
      <c r="P393" s="224">
        <v>0</v>
      </c>
      <c r="Q393" s="245">
        <v>1</v>
      </c>
      <c r="R393" s="245">
        <v>2</v>
      </c>
      <c r="S393" s="247">
        <v>0</v>
      </c>
      <c r="T393" s="50" t="s">
        <v>1183</v>
      </c>
      <c r="U393" s="252"/>
      <c r="V393" s="229"/>
      <c r="W393" s="274"/>
      <c r="X393" s="12"/>
    </row>
    <row r="394" spans="1:24" x14ac:dyDescent="0.2">
      <c r="A394" s="129" t="str">
        <f>IF(INTRO!$E$34&lt;&gt;0,INTRO!$E$34,"")</f>
        <v>Ethiopia</v>
      </c>
      <c r="B394" s="222" t="s">
        <v>614</v>
      </c>
      <c r="C394" s="223" t="s">
        <v>629</v>
      </c>
      <c r="D394" s="118">
        <v>103047</v>
      </c>
      <c r="E394" s="277">
        <v>16993</v>
      </c>
      <c r="F394" s="277">
        <v>32105</v>
      </c>
      <c r="G394" s="278">
        <v>53950</v>
      </c>
      <c r="H394" s="121">
        <v>0</v>
      </c>
      <c r="I394" s="244">
        <v>1</v>
      </c>
      <c r="J394" s="244">
        <v>3</v>
      </c>
      <c r="K394" s="246">
        <v>2</v>
      </c>
      <c r="L394" s="270">
        <f>IF(INTRO!$E$38="Endemic", IF($H394&gt;0, IF($H394=4,"Unknown", IF($H394=99,"Stopped", $D394)), 0),"Not required")</f>
        <v>0</v>
      </c>
      <c r="M394" s="271">
        <f>IF(INTRO!$E$40="Endemic", IF($I394&gt;0, IF($I394=4,"Unknown",IF($I394=99,"Stopped", $D394)), 0),"Not required")</f>
        <v>103047</v>
      </c>
      <c r="N394" s="272">
        <f>IF(INTRO!$E$42="Endemic", IF(AND($J394&gt;1,$J394&lt;5), IF($J394=4, "Unknown", E394+F394), 0),"Not required")</f>
        <v>49098</v>
      </c>
      <c r="O394" s="273">
        <f>IF(INTRO!$E$44="Endemic", IF(AND($K394&gt;0,$K394&lt;5), IF($K394=4,"Unknown", IF($K394=1, $F394*0.33, IF($K394=2, $F394*0.5+$G394*0.2, SUM(F394:G394)))), 0),"Not required")</f>
        <v>26842.5</v>
      </c>
      <c r="P394" s="224">
        <v>0</v>
      </c>
      <c r="Q394" s="245">
        <v>1</v>
      </c>
      <c r="R394" s="245">
        <v>2</v>
      </c>
      <c r="S394" s="247">
        <v>0</v>
      </c>
      <c r="T394" s="50" t="s">
        <v>1183</v>
      </c>
      <c r="U394" s="299" t="s">
        <v>1191</v>
      </c>
      <c r="V394" s="229"/>
      <c r="W394" s="274"/>
      <c r="X394" s="12"/>
    </row>
    <row r="395" spans="1:24" x14ac:dyDescent="0.2">
      <c r="A395" s="129" t="str">
        <f>IF(INTRO!$E$34&lt;&gt;0,INTRO!$E$34,"")</f>
        <v>Ethiopia</v>
      </c>
      <c r="B395" s="222" t="s">
        <v>614</v>
      </c>
      <c r="C395" s="223" t="s">
        <v>630</v>
      </c>
      <c r="D395" s="118">
        <v>131498</v>
      </c>
      <c r="E395" s="277">
        <v>21684</v>
      </c>
      <c r="F395" s="277">
        <v>40969</v>
      </c>
      <c r="G395" s="278">
        <v>68845</v>
      </c>
      <c r="H395" s="121">
        <v>0</v>
      </c>
      <c r="I395" s="244">
        <v>1</v>
      </c>
      <c r="J395" s="244">
        <v>1</v>
      </c>
      <c r="K395" s="246">
        <v>0</v>
      </c>
      <c r="L395" s="270">
        <f>IF(INTRO!$E$38="Endemic", IF($H395&gt;0, IF($H395=4,"Unknown", IF($H395=99,"Stopped", $D395)), 0),"Not required")</f>
        <v>0</v>
      </c>
      <c r="M395" s="271">
        <f>IF(INTRO!$E$40="Endemic", IF($I395&gt;0, IF($I395=4,"Unknown",IF($I395=99,"Stopped", $D395)), 0),"Not required")</f>
        <v>131498</v>
      </c>
      <c r="N395" s="272">
        <f>IF(INTRO!$E$42="Endemic", IF(AND($J395&gt;1,$J395&lt;5), IF($J395=4, "Unknown", E395+F395), 0),"Not required")</f>
        <v>0</v>
      </c>
      <c r="O395" s="273">
        <f>IF(INTRO!$E$44="Endemic", IF(AND($K395&gt;0,$K395&lt;5), IF($K395=4,"Unknown", IF($K395=1, $F395*0.33, IF($K395=2, $F395*0.5+$G395*0.2, SUM(F395:G395)))), 0),"Not required")</f>
        <v>0</v>
      </c>
      <c r="P395" s="224">
        <v>0</v>
      </c>
      <c r="Q395" s="245">
        <v>1</v>
      </c>
      <c r="R395" s="245">
        <v>0</v>
      </c>
      <c r="S395" s="247">
        <v>0</v>
      </c>
      <c r="T395" s="50" t="s">
        <v>1183</v>
      </c>
      <c r="U395" s="252"/>
      <c r="V395" s="229"/>
      <c r="W395" s="274"/>
      <c r="X395" s="12"/>
    </row>
    <row r="396" spans="1:24" x14ac:dyDescent="0.2">
      <c r="A396" s="129" t="str">
        <f>IF(INTRO!$E$34&lt;&gt;0,INTRO!$E$34,"")</f>
        <v>Ethiopia</v>
      </c>
      <c r="B396" s="222" t="s">
        <v>614</v>
      </c>
      <c r="C396" s="223" t="s">
        <v>631</v>
      </c>
      <c r="D396" s="118">
        <v>62356</v>
      </c>
      <c r="E396" s="277">
        <v>10283</v>
      </c>
      <c r="F396" s="277">
        <v>19427</v>
      </c>
      <c r="G396" s="278">
        <v>32646</v>
      </c>
      <c r="H396" s="121">
        <v>1</v>
      </c>
      <c r="I396" s="244">
        <v>1</v>
      </c>
      <c r="J396" s="244">
        <v>2</v>
      </c>
      <c r="K396" s="246">
        <v>0</v>
      </c>
      <c r="L396" s="270">
        <f>IF(INTRO!$E$38="Endemic", IF($H396&gt;0, IF($H396=4,"Unknown", IF($H396=99,"Stopped", $D396)), 0),"Not required")</f>
        <v>62356</v>
      </c>
      <c r="M396" s="271">
        <f>IF(INTRO!$E$40="Endemic", IF($I396&gt;0, IF($I396=4,"Unknown",IF($I396=99,"Stopped", $D396)), 0),"Not required")</f>
        <v>62356</v>
      </c>
      <c r="N396" s="272">
        <f>IF(INTRO!$E$42="Endemic", IF(AND($J396&gt;1,$J396&lt;5), IF($J396=4, "Unknown", E396+F396), 0),"Not required")</f>
        <v>29710</v>
      </c>
      <c r="O396" s="273">
        <f>IF(INTRO!$E$44="Endemic", IF(AND($K396&gt;0,$K396&lt;5), IF($K396=4,"Unknown", IF($K396=1, $F396*0.33, IF($K396=2, $F396*0.5+$G396*0.2, SUM(F396:G396)))), 0),"Not required")</f>
        <v>0</v>
      </c>
      <c r="P396" s="224">
        <v>1</v>
      </c>
      <c r="Q396" s="245">
        <v>1</v>
      </c>
      <c r="R396" s="245">
        <v>0</v>
      </c>
      <c r="S396" s="247">
        <v>0</v>
      </c>
      <c r="T396" s="50" t="s">
        <v>1184</v>
      </c>
      <c r="U396" s="252"/>
      <c r="V396" s="229"/>
      <c r="W396" s="274"/>
      <c r="X396" s="12"/>
    </row>
    <row r="397" spans="1:24" x14ac:dyDescent="0.2">
      <c r="A397" s="129" t="str">
        <f>IF(INTRO!$E$34&lt;&gt;0,INTRO!$E$34,"")</f>
        <v>Ethiopia</v>
      </c>
      <c r="B397" s="222" t="s">
        <v>614</v>
      </c>
      <c r="C397" s="223" t="s">
        <v>632</v>
      </c>
      <c r="D397" s="118">
        <v>80232</v>
      </c>
      <c r="E397" s="277">
        <v>13230</v>
      </c>
      <c r="F397" s="277">
        <v>24997</v>
      </c>
      <c r="G397" s="278">
        <v>42005</v>
      </c>
      <c r="H397" s="121">
        <v>0</v>
      </c>
      <c r="I397" s="244">
        <v>1</v>
      </c>
      <c r="J397" s="244">
        <v>1</v>
      </c>
      <c r="K397" s="246">
        <v>0</v>
      </c>
      <c r="L397" s="270">
        <f>IF(INTRO!$E$38="Endemic", IF($H397&gt;0, IF($H397=4,"Unknown", IF($H397=99,"Stopped", $D397)), 0),"Not required")</f>
        <v>0</v>
      </c>
      <c r="M397" s="271">
        <f>IF(INTRO!$E$40="Endemic", IF($I397&gt;0, IF($I397=4,"Unknown",IF($I397=99,"Stopped", $D397)), 0),"Not required")</f>
        <v>80232</v>
      </c>
      <c r="N397" s="272">
        <f>IF(INTRO!$E$42="Endemic", IF(AND($J397&gt;1,$J397&lt;5), IF($J397=4, "Unknown", E397+F397), 0),"Not required")</f>
        <v>0</v>
      </c>
      <c r="O397" s="273">
        <f>IF(INTRO!$E$44="Endemic", IF(AND($K397&gt;0,$K397&lt;5), IF($K397=4,"Unknown", IF($K397=1, $F397*0.33, IF($K397=2, $F397*0.5+$G397*0.2, SUM(F397:G397)))), 0),"Not required")</f>
        <v>0</v>
      </c>
      <c r="P397" s="224">
        <v>0</v>
      </c>
      <c r="Q397" s="245">
        <v>1</v>
      </c>
      <c r="R397" s="245">
        <v>0</v>
      </c>
      <c r="S397" s="247">
        <v>0</v>
      </c>
      <c r="T397" s="50" t="s">
        <v>1183</v>
      </c>
      <c r="U397" s="252"/>
      <c r="V397" s="229"/>
      <c r="W397" s="274"/>
      <c r="X397" s="12"/>
    </row>
    <row r="398" spans="1:24" x14ac:dyDescent="0.2">
      <c r="A398" s="129" t="str">
        <f>IF(INTRO!$E$34&lt;&gt;0,INTRO!$E$34,"")</f>
        <v>Ethiopia</v>
      </c>
      <c r="B398" s="222" t="s">
        <v>633</v>
      </c>
      <c r="C398" s="223" t="s">
        <v>634</v>
      </c>
      <c r="D398" s="118">
        <v>78705</v>
      </c>
      <c r="E398" s="277">
        <v>12979</v>
      </c>
      <c r="F398" s="277">
        <v>24521</v>
      </c>
      <c r="G398" s="278">
        <v>41206</v>
      </c>
      <c r="H398" s="121">
        <v>0</v>
      </c>
      <c r="I398" s="244">
        <v>0</v>
      </c>
      <c r="J398" s="244">
        <v>1</v>
      </c>
      <c r="K398" s="246">
        <v>1</v>
      </c>
      <c r="L398" s="270">
        <f>IF(INTRO!$E$38="Endemic", IF($H398&gt;0, IF($H398=4,"Unknown", IF($H398=99,"Stopped", $D398)), 0),"Not required")</f>
        <v>0</v>
      </c>
      <c r="M398" s="271">
        <f>IF(INTRO!$E$40="Endemic", IF($I398&gt;0, IF($I398=4,"Unknown",IF($I398=99,"Stopped", $D398)), 0),"Not required")</f>
        <v>0</v>
      </c>
      <c r="N398" s="272">
        <f>IF(INTRO!$E$42="Endemic", IF(AND($J398&gt;1,$J398&lt;5), IF($J398=4, "Unknown", E398+F398), 0),"Not required")</f>
        <v>0</v>
      </c>
      <c r="O398" s="273">
        <f>IF(INTRO!$E$44="Endemic", IF(AND($K398&gt;0,$K398&lt;5), IF($K398=4,"Unknown", IF($K398=1, $F398*0.33, IF($K398=2, $F398*0.5+$G398*0.2, SUM(F398:G398)))), 0),"Not required")</f>
        <v>8091.93</v>
      </c>
      <c r="P398" s="224">
        <v>0</v>
      </c>
      <c r="Q398" s="245">
        <v>0</v>
      </c>
      <c r="R398" s="245">
        <v>0</v>
      </c>
      <c r="S398" s="247">
        <v>0</v>
      </c>
      <c r="T398" s="50"/>
      <c r="U398" s="252"/>
      <c r="V398" s="229"/>
      <c r="W398" s="274"/>
      <c r="X398" s="12"/>
    </row>
    <row r="399" spans="1:24" x14ac:dyDescent="0.2">
      <c r="A399" s="129" t="str">
        <f>IF(INTRO!$E$34&lt;&gt;0,INTRO!$E$34,"")</f>
        <v>Ethiopia</v>
      </c>
      <c r="B399" s="222" t="s">
        <v>633</v>
      </c>
      <c r="C399" s="223" t="s">
        <v>635</v>
      </c>
      <c r="D399" s="118">
        <v>88967</v>
      </c>
      <c r="E399" s="277">
        <v>14671</v>
      </c>
      <c r="F399" s="277">
        <v>27718</v>
      </c>
      <c r="G399" s="278">
        <v>46578</v>
      </c>
      <c r="H399" s="121">
        <v>0</v>
      </c>
      <c r="I399" s="244">
        <v>0</v>
      </c>
      <c r="J399" s="244">
        <v>1</v>
      </c>
      <c r="K399" s="246">
        <v>0</v>
      </c>
      <c r="L399" s="270">
        <f>IF(INTRO!$E$38="Endemic", IF($H399&gt;0, IF($H399=4,"Unknown", IF($H399=99,"Stopped", $D399)), 0),"Not required")</f>
        <v>0</v>
      </c>
      <c r="M399" s="271">
        <f>IF(INTRO!$E$40="Endemic", IF($I399&gt;0, IF($I399=4,"Unknown",IF($I399=99,"Stopped", $D399)), 0),"Not required")</f>
        <v>0</v>
      </c>
      <c r="N399" s="272">
        <f>IF(INTRO!$E$42="Endemic", IF(AND($J399&gt;1,$J399&lt;5), IF($J399=4, "Unknown", E399+F399), 0),"Not required")</f>
        <v>0</v>
      </c>
      <c r="O399" s="273">
        <f>IF(INTRO!$E$44="Endemic", IF(AND($K399&gt;0,$K399&lt;5), IF($K399=4,"Unknown", IF($K399=1, $F399*0.33, IF($K399=2, $F399*0.5+$G399*0.2, SUM(F399:G399)))), 0),"Not required")</f>
        <v>0</v>
      </c>
      <c r="P399" s="224">
        <v>0</v>
      </c>
      <c r="Q399" s="245">
        <v>0</v>
      </c>
      <c r="R399" s="245">
        <v>0</v>
      </c>
      <c r="S399" s="247">
        <v>0</v>
      </c>
      <c r="T399" s="50"/>
      <c r="U399" s="252"/>
      <c r="V399" s="229"/>
      <c r="W399" s="274"/>
      <c r="X399" s="12"/>
    </row>
    <row r="400" spans="1:24" x14ac:dyDescent="0.2">
      <c r="A400" s="129" t="str">
        <f>IF(INTRO!$E$34&lt;&gt;0,INTRO!$E$34,"")</f>
        <v>Ethiopia</v>
      </c>
      <c r="B400" s="222" t="s">
        <v>633</v>
      </c>
      <c r="C400" s="223" t="s">
        <v>636</v>
      </c>
      <c r="D400" s="118">
        <v>89141</v>
      </c>
      <c r="E400" s="277">
        <v>14699</v>
      </c>
      <c r="F400" s="277">
        <v>27772</v>
      </c>
      <c r="G400" s="278">
        <v>46669</v>
      </c>
      <c r="H400" s="121">
        <v>0</v>
      </c>
      <c r="I400" s="244">
        <v>0</v>
      </c>
      <c r="J400" s="244">
        <v>2</v>
      </c>
      <c r="K400" s="246">
        <v>0</v>
      </c>
      <c r="L400" s="270">
        <f>IF(INTRO!$E$38="Endemic", IF($H400&gt;0, IF($H400=4,"Unknown", IF($H400=99,"Stopped", $D400)), 0),"Not required")</f>
        <v>0</v>
      </c>
      <c r="M400" s="271">
        <f>IF(INTRO!$E$40="Endemic", IF($I400&gt;0, IF($I400=4,"Unknown",IF($I400=99,"Stopped", $D400)), 0),"Not required")</f>
        <v>0</v>
      </c>
      <c r="N400" s="272">
        <f>IF(INTRO!$E$42="Endemic", IF(AND($J400&gt;1,$J400&lt;5), IF($J400=4, "Unknown", E400+F400), 0),"Not required")</f>
        <v>42471</v>
      </c>
      <c r="O400" s="273">
        <f>IF(INTRO!$E$44="Endemic", IF(AND($K400&gt;0,$K400&lt;5), IF($K400=4,"Unknown", IF($K400=1, $F400*0.33, IF($K400=2, $F400*0.5+$G400*0.2, SUM(F400:G400)))), 0),"Not required")</f>
        <v>0</v>
      </c>
      <c r="P400" s="224">
        <v>0</v>
      </c>
      <c r="Q400" s="245">
        <v>0</v>
      </c>
      <c r="R400" s="245">
        <v>0</v>
      </c>
      <c r="S400" s="247">
        <v>0</v>
      </c>
      <c r="T400" s="50"/>
      <c r="U400" s="252"/>
      <c r="V400" s="229"/>
      <c r="W400" s="274"/>
      <c r="X400" s="12"/>
    </row>
    <row r="401" spans="1:24" x14ac:dyDescent="0.2">
      <c r="A401" s="129" t="str">
        <f>IF(INTRO!$E$34&lt;&gt;0,INTRO!$E$34,"")</f>
        <v>Ethiopia</v>
      </c>
      <c r="B401" s="222" t="s">
        <v>633</v>
      </c>
      <c r="C401" s="223" t="s">
        <v>637</v>
      </c>
      <c r="D401" s="118">
        <v>9563</v>
      </c>
      <c r="E401" s="277">
        <v>1577</v>
      </c>
      <c r="F401" s="277">
        <v>2979</v>
      </c>
      <c r="G401" s="278">
        <v>5007</v>
      </c>
      <c r="H401" s="121">
        <v>0</v>
      </c>
      <c r="I401" s="244">
        <v>0</v>
      </c>
      <c r="J401" s="244">
        <v>1</v>
      </c>
      <c r="K401" s="246">
        <v>0</v>
      </c>
      <c r="L401" s="270">
        <f>IF(INTRO!$E$38="Endemic", IF($H401&gt;0, IF($H401=4,"Unknown", IF($H401=99,"Stopped", $D401)), 0),"Not required")</f>
        <v>0</v>
      </c>
      <c r="M401" s="271">
        <f>IF(INTRO!$E$40="Endemic", IF($I401&gt;0, IF($I401=4,"Unknown",IF($I401=99,"Stopped", $D401)), 0),"Not required")</f>
        <v>0</v>
      </c>
      <c r="N401" s="272">
        <f>IF(INTRO!$E$42="Endemic", IF(AND($J401&gt;1,$J401&lt;5), IF($J401=4, "Unknown", E401+F401), 0),"Not required")</f>
        <v>0</v>
      </c>
      <c r="O401" s="273">
        <f>IF(INTRO!$E$44="Endemic", IF(AND($K401&gt;0,$K401&lt;5), IF($K401=4,"Unknown", IF($K401=1, $F401*0.33, IF($K401=2, $F401*0.5+$G401*0.2, SUM(F401:G401)))), 0),"Not required")</f>
        <v>0</v>
      </c>
      <c r="P401" s="224">
        <v>0</v>
      </c>
      <c r="Q401" s="245">
        <v>0</v>
      </c>
      <c r="R401" s="245">
        <v>0</v>
      </c>
      <c r="S401" s="247">
        <v>0</v>
      </c>
      <c r="T401" s="50"/>
      <c r="U401" s="252"/>
      <c r="V401" s="229"/>
      <c r="W401" s="274"/>
      <c r="X401" s="12"/>
    </row>
    <row r="402" spans="1:24" x14ac:dyDescent="0.2">
      <c r="A402" s="129" t="str">
        <f>IF(INTRO!$E$34&lt;&gt;0,INTRO!$E$34,"")</f>
        <v>Ethiopia</v>
      </c>
      <c r="B402" s="222" t="s">
        <v>633</v>
      </c>
      <c r="C402" s="223" t="s">
        <v>638</v>
      </c>
      <c r="D402" s="118">
        <v>13175</v>
      </c>
      <c r="E402" s="277">
        <v>2173</v>
      </c>
      <c r="F402" s="277">
        <v>4105</v>
      </c>
      <c r="G402" s="278">
        <v>6898</v>
      </c>
      <c r="H402" s="121">
        <v>0</v>
      </c>
      <c r="I402" s="244">
        <v>0</v>
      </c>
      <c r="J402" s="244">
        <v>1</v>
      </c>
      <c r="K402" s="246">
        <v>0</v>
      </c>
      <c r="L402" s="270">
        <f>IF(INTRO!$E$38="Endemic", IF($H402&gt;0, IF($H402=4,"Unknown", IF($H402=99,"Stopped", $D402)), 0),"Not required")</f>
        <v>0</v>
      </c>
      <c r="M402" s="271">
        <f>IF(INTRO!$E$40="Endemic", IF($I402&gt;0, IF($I402=4,"Unknown",IF($I402=99,"Stopped", $D402)), 0),"Not required")</f>
        <v>0</v>
      </c>
      <c r="N402" s="272">
        <f>IF(INTRO!$E$42="Endemic", IF(AND($J402&gt;1,$J402&lt;5), IF($J402=4, "Unknown", E402+F402), 0),"Not required")</f>
        <v>0</v>
      </c>
      <c r="O402" s="273">
        <f>IF(INTRO!$E$44="Endemic", IF(AND($K402&gt;0,$K402&lt;5), IF($K402=4,"Unknown", IF($K402=1, $F402*0.33, IF($K402=2, $F402*0.5+$G402*0.2, SUM(F402:G402)))), 0),"Not required")</f>
        <v>0</v>
      </c>
      <c r="P402" s="224">
        <v>0</v>
      </c>
      <c r="Q402" s="245">
        <v>0</v>
      </c>
      <c r="R402" s="245">
        <v>0</v>
      </c>
      <c r="S402" s="247">
        <v>0</v>
      </c>
      <c r="T402" s="50"/>
      <c r="U402" s="252"/>
      <c r="V402" s="229"/>
      <c r="W402" s="274"/>
      <c r="X402" s="12"/>
    </row>
    <row r="403" spans="1:24" x14ac:dyDescent="0.2">
      <c r="A403" s="129" t="str">
        <f>IF(INTRO!$E$34&lt;&gt;0,INTRO!$E$34,"")</f>
        <v>Ethiopia</v>
      </c>
      <c r="B403" s="222" t="s">
        <v>633</v>
      </c>
      <c r="C403" s="223" t="s">
        <v>639</v>
      </c>
      <c r="D403" s="118">
        <v>36318</v>
      </c>
      <c r="E403" s="277">
        <v>5989</v>
      </c>
      <c r="F403" s="277">
        <v>11315</v>
      </c>
      <c r="G403" s="278">
        <v>19014</v>
      </c>
      <c r="H403" s="121">
        <v>0</v>
      </c>
      <c r="I403" s="244">
        <v>0</v>
      </c>
      <c r="J403" s="244">
        <v>1</v>
      </c>
      <c r="K403" s="246">
        <v>1</v>
      </c>
      <c r="L403" s="270">
        <f>IF(INTRO!$E$38="Endemic", IF($H403&gt;0, IF($H403=4,"Unknown", IF($H403=99,"Stopped", $D403)), 0),"Not required")</f>
        <v>0</v>
      </c>
      <c r="M403" s="271">
        <f>IF(INTRO!$E$40="Endemic", IF($I403&gt;0, IF($I403=4,"Unknown",IF($I403=99,"Stopped", $D403)), 0),"Not required")</f>
        <v>0</v>
      </c>
      <c r="N403" s="272">
        <f>IF(INTRO!$E$42="Endemic", IF(AND($J403&gt;1,$J403&lt;5), IF($J403=4, "Unknown", E403+F403), 0),"Not required")</f>
        <v>0</v>
      </c>
      <c r="O403" s="273">
        <f>IF(INTRO!$E$44="Endemic", IF(AND($K403&gt;0,$K403&lt;5), IF($K403=4,"Unknown", IF($K403=1, $F403*0.33, IF($K403=2, $F403*0.5+$G403*0.2, SUM(F403:G403)))), 0),"Not required")</f>
        <v>3733.9500000000003</v>
      </c>
      <c r="P403" s="224">
        <v>0</v>
      </c>
      <c r="Q403" s="245">
        <v>0</v>
      </c>
      <c r="R403" s="245">
        <v>0</v>
      </c>
      <c r="S403" s="247">
        <v>0</v>
      </c>
      <c r="T403" s="50"/>
      <c r="U403" s="252"/>
      <c r="V403" s="229"/>
      <c r="W403" s="274"/>
      <c r="X403" s="12"/>
    </row>
    <row r="404" spans="1:24" x14ac:dyDescent="0.2">
      <c r="A404" s="129" t="str">
        <f>IF(INTRO!$E$34&lt;&gt;0,INTRO!$E$34,"")</f>
        <v>Ethiopia</v>
      </c>
      <c r="B404" s="222" t="s">
        <v>633</v>
      </c>
      <c r="C404" s="223" t="s">
        <v>640</v>
      </c>
      <c r="D404" s="118">
        <v>15413</v>
      </c>
      <c r="E404" s="277">
        <v>2542</v>
      </c>
      <c r="F404" s="277">
        <v>4802</v>
      </c>
      <c r="G404" s="278">
        <v>8069</v>
      </c>
      <c r="H404" s="121">
        <v>0</v>
      </c>
      <c r="I404" s="244">
        <v>0</v>
      </c>
      <c r="J404" s="244">
        <v>2</v>
      </c>
      <c r="K404" s="246">
        <v>1</v>
      </c>
      <c r="L404" s="270">
        <f>IF(INTRO!$E$38="Endemic", IF($H404&gt;0, IF($H404=4,"Unknown", IF($H404=99,"Stopped", $D404)), 0),"Not required")</f>
        <v>0</v>
      </c>
      <c r="M404" s="271">
        <f>IF(INTRO!$E$40="Endemic", IF($I404&gt;0, IF($I404=4,"Unknown",IF($I404=99,"Stopped", $D404)), 0),"Not required")</f>
        <v>0</v>
      </c>
      <c r="N404" s="272">
        <f>IF(INTRO!$E$42="Endemic", IF(AND($J404&gt;1,$J404&lt;5), IF($J404=4, "Unknown", E404+F404), 0),"Not required")</f>
        <v>7344</v>
      </c>
      <c r="O404" s="273">
        <f>IF(INTRO!$E$44="Endemic", IF(AND($K404&gt;0,$K404&lt;5), IF($K404=4,"Unknown", IF($K404=1, $F404*0.33, IF($K404=2, $F404*0.5+$G404*0.2, SUM(F404:G404)))), 0),"Not required")</f>
        <v>1584.66</v>
      </c>
      <c r="P404" s="224">
        <v>0</v>
      </c>
      <c r="Q404" s="245">
        <v>0</v>
      </c>
      <c r="R404" s="245">
        <v>0</v>
      </c>
      <c r="S404" s="247">
        <v>0</v>
      </c>
      <c r="T404" s="50"/>
      <c r="U404" s="252"/>
      <c r="V404" s="229"/>
      <c r="W404" s="274"/>
      <c r="X404" s="12"/>
    </row>
    <row r="405" spans="1:24" x14ac:dyDescent="0.2">
      <c r="A405" s="129" t="str">
        <f>IF(INTRO!$E$34&lt;&gt;0,INTRO!$E$34,"")</f>
        <v>Ethiopia</v>
      </c>
      <c r="B405" s="222" t="s">
        <v>633</v>
      </c>
      <c r="C405" s="223" t="s">
        <v>641</v>
      </c>
      <c r="D405" s="118">
        <v>44998</v>
      </c>
      <c r="E405" s="277">
        <v>7420</v>
      </c>
      <c r="F405" s="277">
        <v>14019</v>
      </c>
      <c r="G405" s="278">
        <v>23558</v>
      </c>
      <c r="H405" s="121">
        <v>0</v>
      </c>
      <c r="I405" s="244">
        <v>0</v>
      </c>
      <c r="J405" s="244">
        <v>2</v>
      </c>
      <c r="K405" s="246">
        <v>0</v>
      </c>
      <c r="L405" s="270">
        <f>IF(INTRO!$E$38="Endemic", IF($H405&gt;0, IF($H405=4,"Unknown", IF($H405=99,"Stopped", $D405)), 0),"Not required")</f>
        <v>0</v>
      </c>
      <c r="M405" s="271">
        <f>IF(INTRO!$E$40="Endemic", IF($I405&gt;0, IF($I405=4,"Unknown",IF($I405=99,"Stopped", $D405)), 0),"Not required")</f>
        <v>0</v>
      </c>
      <c r="N405" s="272">
        <f>IF(INTRO!$E$42="Endemic", IF(AND($J405&gt;1,$J405&lt;5), IF($J405=4, "Unknown", E405+F405), 0),"Not required")</f>
        <v>21439</v>
      </c>
      <c r="O405" s="273">
        <f>IF(INTRO!$E$44="Endemic", IF(AND($K405&gt;0,$K405&lt;5), IF($K405=4,"Unknown", IF($K405=1, $F405*0.33, IF($K405=2, $F405*0.5+$G405*0.2, SUM(F405:G405)))), 0),"Not required")</f>
        <v>0</v>
      </c>
      <c r="P405" s="224">
        <v>0</v>
      </c>
      <c r="Q405" s="245">
        <v>0</v>
      </c>
      <c r="R405" s="245">
        <v>0</v>
      </c>
      <c r="S405" s="247">
        <v>0</v>
      </c>
      <c r="T405" s="50"/>
      <c r="U405" s="252"/>
      <c r="V405" s="229"/>
      <c r="W405" s="274"/>
      <c r="X405" s="12"/>
    </row>
    <row r="406" spans="1:24" x14ac:dyDescent="0.2">
      <c r="A406" s="129" t="str">
        <f>IF(INTRO!$E$34&lt;&gt;0,INTRO!$E$34,"")</f>
        <v>Ethiopia</v>
      </c>
      <c r="B406" s="222" t="s">
        <v>633</v>
      </c>
      <c r="C406" s="223" t="s">
        <v>642</v>
      </c>
      <c r="D406" s="118">
        <v>125563</v>
      </c>
      <c r="E406" s="277">
        <v>20705</v>
      </c>
      <c r="F406" s="277">
        <v>39120</v>
      </c>
      <c r="G406" s="278">
        <v>65738</v>
      </c>
      <c r="H406" s="121">
        <v>0</v>
      </c>
      <c r="I406" s="244">
        <v>0</v>
      </c>
      <c r="J406" s="244">
        <v>1</v>
      </c>
      <c r="K406" s="246">
        <v>0</v>
      </c>
      <c r="L406" s="270">
        <f>IF(INTRO!$E$38="Endemic", IF($H406&gt;0, IF($H406=4,"Unknown", IF($H406=99,"Stopped", $D406)), 0),"Not required")</f>
        <v>0</v>
      </c>
      <c r="M406" s="271">
        <f>IF(INTRO!$E$40="Endemic", IF($I406&gt;0, IF($I406=4,"Unknown",IF($I406=99,"Stopped", $D406)), 0),"Not required")</f>
        <v>0</v>
      </c>
      <c r="N406" s="272">
        <f>IF(INTRO!$E$42="Endemic", IF(AND($J406&gt;1,$J406&lt;5), IF($J406=4, "Unknown", E406+F406), 0),"Not required")</f>
        <v>0</v>
      </c>
      <c r="O406" s="273">
        <f>IF(INTRO!$E$44="Endemic", IF(AND($K406&gt;0,$K406&lt;5), IF($K406=4,"Unknown", IF($K406=1, $F406*0.33, IF($K406=2, $F406*0.5+$G406*0.2, SUM(F406:G406)))), 0),"Not required")</f>
        <v>0</v>
      </c>
      <c r="P406" s="224">
        <v>0</v>
      </c>
      <c r="Q406" s="245">
        <v>0</v>
      </c>
      <c r="R406" s="245">
        <v>0</v>
      </c>
      <c r="S406" s="247">
        <v>0</v>
      </c>
      <c r="T406" s="50"/>
      <c r="U406" s="252"/>
      <c r="V406" s="229"/>
      <c r="W406" s="274"/>
      <c r="X406" s="12"/>
    </row>
    <row r="407" spans="1:24" x14ac:dyDescent="0.2">
      <c r="A407" s="129" t="str">
        <f>IF(INTRO!$E$34&lt;&gt;0,INTRO!$E$34,"")</f>
        <v>Ethiopia</v>
      </c>
      <c r="B407" s="222" t="s">
        <v>633</v>
      </c>
      <c r="C407" s="223" t="s">
        <v>643</v>
      </c>
      <c r="D407" s="118">
        <v>114371</v>
      </c>
      <c r="E407" s="277">
        <v>18860</v>
      </c>
      <c r="F407" s="277">
        <v>35633</v>
      </c>
      <c r="G407" s="278">
        <v>59878</v>
      </c>
      <c r="H407" s="121">
        <v>0</v>
      </c>
      <c r="I407" s="244">
        <v>0</v>
      </c>
      <c r="J407" s="244">
        <v>1</v>
      </c>
      <c r="K407" s="246">
        <v>0</v>
      </c>
      <c r="L407" s="270">
        <f>IF(INTRO!$E$38="Endemic", IF($H407&gt;0, IF($H407=4,"Unknown", IF($H407=99,"Stopped", $D407)), 0),"Not required")</f>
        <v>0</v>
      </c>
      <c r="M407" s="271">
        <f>IF(INTRO!$E$40="Endemic", IF($I407&gt;0, IF($I407=4,"Unknown",IF($I407=99,"Stopped", $D407)), 0),"Not required")</f>
        <v>0</v>
      </c>
      <c r="N407" s="272">
        <f>IF(INTRO!$E$42="Endemic", IF(AND($J407&gt;1,$J407&lt;5), IF($J407=4, "Unknown", E407+F407), 0),"Not required")</f>
        <v>0</v>
      </c>
      <c r="O407" s="273">
        <f>IF(INTRO!$E$44="Endemic", IF(AND($K407&gt;0,$K407&lt;5), IF($K407=4,"Unknown", IF($K407=1, $F407*0.33, IF($K407=2, $F407*0.5+$G407*0.2, SUM(F407:G407)))), 0),"Not required")</f>
        <v>0</v>
      </c>
      <c r="P407" s="224">
        <v>0</v>
      </c>
      <c r="Q407" s="245">
        <v>0</v>
      </c>
      <c r="R407" s="245">
        <v>0</v>
      </c>
      <c r="S407" s="247">
        <v>0</v>
      </c>
      <c r="T407" s="50"/>
      <c r="U407" s="252"/>
      <c r="V407" s="229"/>
      <c r="W407" s="274"/>
      <c r="X407" s="12"/>
    </row>
    <row r="408" spans="1:24" x14ac:dyDescent="0.2">
      <c r="A408" s="129" t="str">
        <f>IF(INTRO!$E$34&lt;&gt;0,INTRO!$E$34,"")</f>
        <v>Ethiopia</v>
      </c>
      <c r="B408" s="222" t="s">
        <v>633</v>
      </c>
      <c r="C408" s="223" t="s">
        <v>644</v>
      </c>
      <c r="D408" s="118">
        <v>17632</v>
      </c>
      <c r="E408" s="277">
        <v>2908</v>
      </c>
      <c r="F408" s="277">
        <v>5493</v>
      </c>
      <c r="G408" s="278">
        <v>9231</v>
      </c>
      <c r="H408" s="121">
        <v>0</v>
      </c>
      <c r="I408" s="244">
        <v>0</v>
      </c>
      <c r="J408" s="244">
        <v>3</v>
      </c>
      <c r="K408" s="246">
        <v>0</v>
      </c>
      <c r="L408" s="270">
        <f>IF(INTRO!$E$38="Endemic", IF($H408&gt;0, IF($H408=4,"Unknown", IF($H408=99,"Stopped", $D408)), 0),"Not required")</f>
        <v>0</v>
      </c>
      <c r="M408" s="271">
        <f>IF(INTRO!$E$40="Endemic", IF($I408&gt;0, IF($I408=4,"Unknown",IF($I408=99,"Stopped", $D408)), 0),"Not required")</f>
        <v>0</v>
      </c>
      <c r="N408" s="272">
        <f>IF(INTRO!$E$42="Endemic", IF(AND($J408&gt;1,$J408&lt;5), IF($J408=4, "Unknown", E408+F408), 0),"Not required")</f>
        <v>8401</v>
      </c>
      <c r="O408" s="273">
        <f>IF(INTRO!$E$44="Endemic", IF(AND($K408&gt;0,$K408&lt;5), IF($K408=4,"Unknown", IF($K408=1, $F408*0.33, IF($K408=2, $F408*0.5+$G408*0.2, SUM(F408:G408)))), 0),"Not required")</f>
        <v>0</v>
      </c>
      <c r="P408" s="224">
        <v>0</v>
      </c>
      <c r="Q408" s="245">
        <v>0</v>
      </c>
      <c r="R408" s="245">
        <v>2</v>
      </c>
      <c r="S408" s="247">
        <v>0</v>
      </c>
      <c r="T408" s="50"/>
      <c r="U408" s="252"/>
      <c r="V408" s="229"/>
      <c r="W408" s="274"/>
      <c r="X408" s="12"/>
    </row>
    <row r="409" spans="1:24" x14ac:dyDescent="0.2">
      <c r="A409" s="129" t="str">
        <f>IF(INTRO!$E$34&lt;&gt;0,INTRO!$E$34,"")</f>
        <v>Ethiopia</v>
      </c>
      <c r="B409" s="222" t="s">
        <v>633</v>
      </c>
      <c r="C409" s="223" t="s">
        <v>645</v>
      </c>
      <c r="D409" s="118">
        <v>157113</v>
      </c>
      <c r="E409" s="277">
        <v>25908</v>
      </c>
      <c r="F409" s="277">
        <v>48949</v>
      </c>
      <c r="G409" s="278">
        <v>82256</v>
      </c>
      <c r="H409" s="121">
        <v>0</v>
      </c>
      <c r="I409" s="244">
        <v>0</v>
      </c>
      <c r="J409" s="244">
        <v>1</v>
      </c>
      <c r="K409" s="246">
        <v>0</v>
      </c>
      <c r="L409" s="270">
        <f>IF(INTRO!$E$38="Endemic", IF($H409&gt;0, IF($H409=4,"Unknown", IF($H409=99,"Stopped", $D409)), 0),"Not required")</f>
        <v>0</v>
      </c>
      <c r="M409" s="271">
        <f>IF(INTRO!$E$40="Endemic", IF($I409&gt;0, IF($I409=4,"Unknown",IF($I409=99,"Stopped", $D409)), 0),"Not required")</f>
        <v>0</v>
      </c>
      <c r="N409" s="272">
        <f>IF(INTRO!$E$42="Endemic", IF(AND($J409&gt;1,$J409&lt;5), IF($J409=4, "Unknown", E409+F409), 0),"Not required")</f>
        <v>0</v>
      </c>
      <c r="O409" s="273">
        <f>IF(INTRO!$E$44="Endemic", IF(AND($K409&gt;0,$K409&lt;5), IF($K409=4,"Unknown", IF($K409=1, $F409*0.33, IF($K409=2, $F409*0.5+$G409*0.2, SUM(F409:G409)))), 0),"Not required")</f>
        <v>0</v>
      </c>
      <c r="P409" s="224">
        <v>0</v>
      </c>
      <c r="Q409" s="245">
        <v>0</v>
      </c>
      <c r="R409" s="245">
        <v>0</v>
      </c>
      <c r="S409" s="247">
        <v>0</v>
      </c>
      <c r="T409" s="50"/>
      <c r="U409" s="252"/>
      <c r="V409" s="229"/>
      <c r="W409" s="274"/>
      <c r="X409" s="12"/>
    </row>
    <row r="410" spans="1:24" x14ac:dyDescent="0.2">
      <c r="A410" s="129" t="str">
        <f>IF(INTRO!$E$34&lt;&gt;0,INTRO!$E$34,"")</f>
        <v>Ethiopia</v>
      </c>
      <c r="B410" s="222" t="s">
        <v>633</v>
      </c>
      <c r="C410" s="223" t="s">
        <v>646</v>
      </c>
      <c r="D410" s="118">
        <v>9186</v>
      </c>
      <c r="E410" s="277">
        <v>1515</v>
      </c>
      <c r="F410" s="277">
        <v>2862</v>
      </c>
      <c r="G410" s="278">
        <v>4809</v>
      </c>
      <c r="H410" s="121">
        <v>0</v>
      </c>
      <c r="I410" s="244">
        <v>0</v>
      </c>
      <c r="J410" s="244">
        <v>2</v>
      </c>
      <c r="K410" s="246">
        <v>0</v>
      </c>
      <c r="L410" s="270">
        <f>IF(INTRO!$E$38="Endemic", IF($H410&gt;0, IF($H410=4,"Unknown", IF($H410=99,"Stopped", $D410)), 0),"Not required")</f>
        <v>0</v>
      </c>
      <c r="M410" s="271">
        <f>IF(INTRO!$E$40="Endemic", IF($I410&gt;0, IF($I410=4,"Unknown",IF($I410=99,"Stopped", $D410)), 0),"Not required")</f>
        <v>0</v>
      </c>
      <c r="N410" s="272">
        <f>IF(INTRO!$E$42="Endemic", IF(AND($J410&gt;1,$J410&lt;5), IF($J410=4, "Unknown", E410+F410), 0),"Not required")</f>
        <v>4377</v>
      </c>
      <c r="O410" s="273">
        <f>IF(INTRO!$E$44="Endemic", IF(AND($K410&gt;0,$K410&lt;5), IF($K410=4,"Unknown", IF($K410=1, $F410*0.33, IF($K410=2, $F410*0.5+$G410*0.2, SUM(F410:G410)))), 0),"Not required")</f>
        <v>0</v>
      </c>
      <c r="P410" s="224">
        <v>0</v>
      </c>
      <c r="Q410" s="245">
        <v>0</v>
      </c>
      <c r="R410" s="245">
        <v>0</v>
      </c>
      <c r="S410" s="247">
        <v>0</v>
      </c>
      <c r="T410" s="50"/>
      <c r="U410" s="252"/>
      <c r="V410" s="229"/>
      <c r="W410" s="274"/>
      <c r="X410" s="12"/>
    </row>
    <row r="411" spans="1:24" x14ac:dyDescent="0.2">
      <c r="A411" s="129" t="str">
        <f>IF(INTRO!$E$34&lt;&gt;0,INTRO!$E$34,"")</f>
        <v>Ethiopia</v>
      </c>
      <c r="B411" s="222" t="s">
        <v>633</v>
      </c>
      <c r="C411" s="223" t="s">
        <v>647</v>
      </c>
      <c r="D411" s="118">
        <v>106996</v>
      </c>
      <c r="E411" s="277">
        <v>17644</v>
      </c>
      <c r="F411" s="277">
        <v>33335</v>
      </c>
      <c r="G411" s="278">
        <v>56017</v>
      </c>
      <c r="H411" s="121">
        <v>0</v>
      </c>
      <c r="I411" s="244">
        <v>0</v>
      </c>
      <c r="J411" s="244">
        <v>1</v>
      </c>
      <c r="K411" s="246">
        <v>1</v>
      </c>
      <c r="L411" s="270">
        <f>IF(INTRO!$E$38="Endemic", IF($H411&gt;0, IF($H411=4,"Unknown", IF($H411=99,"Stopped", $D411)), 0),"Not required")</f>
        <v>0</v>
      </c>
      <c r="M411" s="271">
        <f>IF(INTRO!$E$40="Endemic", IF($I411&gt;0, IF($I411=4,"Unknown",IF($I411=99,"Stopped", $D411)), 0),"Not required")</f>
        <v>0</v>
      </c>
      <c r="N411" s="272">
        <f>IF(INTRO!$E$42="Endemic", IF(AND($J411&gt;1,$J411&lt;5), IF($J411=4, "Unknown", E411+F411), 0),"Not required")</f>
        <v>0</v>
      </c>
      <c r="O411" s="273">
        <f>IF(INTRO!$E$44="Endemic", IF(AND($K411&gt;0,$K411&lt;5), IF($K411=4,"Unknown", IF($K411=1, $F411*0.33, IF($K411=2, $F411*0.5+$G411*0.2, SUM(F411:G411)))), 0),"Not required")</f>
        <v>11000.550000000001</v>
      </c>
      <c r="P411" s="224">
        <v>0</v>
      </c>
      <c r="Q411" s="245">
        <v>0</v>
      </c>
      <c r="R411" s="245">
        <v>0</v>
      </c>
      <c r="S411" s="247">
        <v>0</v>
      </c>
      <c r="T411" s="50"/>
      <c r="U411" s="252"/>
      <c r="V411" s="229"/>
      <c r="W411" s="274"/>
      <c r="X411" s="12"/>
    </row>
    <row r="412" spans="1:24" x14ac:dyDescent="0.2">
      <c r="A412" s="129" t="str">
        <f>IF(INTRO!$E$34&lt;&gt;0,INTRO!$E$34,"")</f>
        <v>Ethiopia</v>
      </c>
      <c r="B412" s="222" t="s">
        <v>648</v>
      </c>
      <c r="C412" s="223" t="s">
        <v>649</v>
      </c>
      <c r="D412" s="118">
        <v>153779</v>
      </c>
      <c r="E412" s="277">
        <v>25358</v>
      </c>
      <c r="F412" s="277">
        <v>47911</v>
      </c>
      <c r="G412" s="278">
        <v>80510</v>
      </c>
      <c r="H412" s="121">
        <v>0</v>
      </c>
      <c r="I412" s="244">
        <v>0</v>
      </c>
      <c r="J412" s="244">
        <v>2</v>
      </c>
      <c r="K412" s="246">
        <v>2</v>
      </c>
      <c r="L412" s="270">
        <f>IF(INTRO!$E$38="Endemic", IF($H412&gt;0, IF($H412=4,"Unknown", IF($H412=99,"Stopped", $D412)), 0),"Not required")</f>
        <v>0</v>
      </c>
      <c r="M412" s="271">
        <f>IF(INTRO!$E$40="Endemic", IF($I412&gt;0, IF($I412=4,"Unknown",IF($I412=99,"Stopped", $D412)), 0),"Not required")</f>
        <v>0</v>
      </c>
      <c r="N412" s="272">
        <f>IF(INTRO!$E$42="Endemic", IF(AND($J412&gt;1,$J412&lt;5), IF($J412=4, "Unknown", E412+F412), 0),"Not required")</f>
        <v>73269</v>
      </c>
      <c r="O412" s="273">
        <f>IF(INTRO!$E$44="Endemic", IF(AND($K412&gt;0,$K412&lt;5), IF($K412=4,"Unknown", IF($K412=1, $F412*0.33, IF($K412=2, $F412*0.5+$G412*0.2, SUM(F412:G412)))), 0),"Not required")</f>
        <v>40057.5</v>
      </c>
      <c r="P412" s="224">
        <v>0</v>
      </c>
      <c r="Q412" s="245">
        <v>0</v>
      </c>
      <c r="R412" s="245">
        <v>1</v>
      </c>
      <c r="S412" s="247">
        <v>1</v>
      </c>
      <c r="T412" s="50"/>
      <c r="U412" s="299" t="s">
        <v>1191</v>
      </c>
      <c r="V412" s="229"/>
      <c r="W412" s="274"/>
      <c r="X412" s="12"/>
    </row>
    <row r="413" spans="1:24" x14ac:dyDescent="0.2">
      <c r="A413" s="129" t="str">
        <f>IF(INTRO!$E$34&lt;&gt;0,INTRO!$E$34,"")</f>
        <v>Ethiopia</v>
      </c>
      <c r="B413" s="222" t="s">
        <v>648</v>
      </c>
      <c r="C413" s="223" t="s">
        <v>650</v>
      </c>
      <c r="D413" s="118">
        <v>64973</v>
      </c>
      <c r="E413" s="277">
        <v>10714</v>
      </c>
      <c r="F413" s="277">
        <v>20243</v>
      </c>
      <c r="G413" s="278">
        <v>34016</v>
      </c>
      <c r="H413" s="121">
        <v>0</v>
      </c>
      <c r="I413" s="244">
        <v>0</v>
      </c>
      <c r="J413" s="244">
        <v>2</v>
      </c>
      <c r="K413" s="246">
        <v>2</v>
      </c>
      <c r="L413" s="270">
        <f>IF(INTRO!$E$38="Endemic", IF($H413&gt;0, IF($H413=4,"Unknown", IF($H413=99,"Stopped", $D413)), 0),"Not required")</f>
        <v>0</v>
      </c>
      <c r="M413" s="271">
        <f>IF(INTRO!$E$40="Endemic", IF($I413&gt;0, IF($I413=4,"Unknown",IF($I413=99,"Stopped", $D413)), 0),"Not required")</f>
        <v>0</v>
      </c>
      <c r="N413" s="272">
        <f>IF(INTRO!$E$42="Endemic", IF(AND($J413&gt;1,$J413&lt;5), IF($J413=4, "Unknown", E413+F413), 0),"Not required")</f>
        <v>30957</v>
      </c>
      <c r="O413" s="273">
        <f>IF(INTRO!$E$44="Endemic", IF(AND($K413&gt;0,$K413&lt;5), IF($K413=4,"Unknown", IF($K413=1, $F413*0.33, IF($K413=2, $F413*0.5+$G413*0.2, SUM(F413:G413)))), 0),"Not required")</f>
        <v>16924.7</v>
      </c>
      <c r="P413" s="224">
        <v>0</v>
      </c>
      <c r="Q413" s="245">
        <v>0</v>
      </c>
      <c r="R413" s="245">
        <v>0</v>
      </c>
      <c r="S413" s="247">
        <v>0</v>
      </c>
      <c r="T413" s="50"/>
      <c r="U413" s="299" t="s">
        <v>1191</v>
      </c>
      <c r="V413" s="229"/>
      <c r="W413" s="274"/>
      <c r="X413" s="12"/>
    </row>
    <row r="414" spans="1:24" x14ac:dyDescent="0.2">
      <c r="A414" s="129" t="str">
        <f>IF(INTRO!$E$34&lt;&gt;0,INTRO!$E$34,"")</f>
        <v>Ethiopia</v>
      </c>
      <c r="B414" s="222" t="s">
        <v>648</v>
      </c>
      <c r="C414" s="223" t="s">
        <v>651</v>
      </c>
      <c r="D414" s="118">
        <v>54939</v>
      </c>
      <c r="E414" s="277">
        <v>9059</v>
      </c>
      <c r="F414" s="277">
        <v>17117</v>
      </c>
      <c r="G414" s="278">
        <v>28763</v>
      </c>
      <c r="H414" s="121">
        <v>0</v>
      </c>
      <c r="I414" s="244">
        <v>0</v>
      </c>
      <c r="J414" s="244">
        <v>0</v>
      </c>
      <c r="K414" s="246">
        <v>0</v>
      </c>
      <c r="L414" s="270">
        <f>IF(INTRO!$E$38="Endemic", IF($H414&gt;0, IF($H414=4,"Unknown", IF($H414=99,"Stopped", $D414)), 0),"Not required")</f>
        <v>0</v>
      </c>
      <c r="M414" s="271">
        <f>IF(INTRO!$E$40="Endemic", IF($I414&gt;0, IF($I414=4,"Unknown",IF($I414=99,"Stopped", $D414)), 0),"Not required")</f>
        <v>0</v>
      </c>
      <c r="N414" s="272">
        <f>IF(INTRO!$E$42="Endemic", IF(AND($J414&gt;1,$J414&lt;5), IF($J414=4, "Unknown", E414+F414), 0),"Not required")</f>
        <v>0</v>
      </c>
      <c r="O414" s="273">
        <f>IF(INTRO!$E$44="Endemic", IF(AND($K414&gt;0,$K414&lt;5), IF($K414=4,"Unknown", IF($K414=1, $F414*0.33, IF($K414=2, $F414*0.5+$G414*0.2, SUM(F414:G414)))), 0),"Not required")</f>
        <v>0</v>
      </c>
      <c r="P414" s="224">
        <v>0</v>
      </c>
      <c r="Q414" s="245">
        <v>0</v>
      </c>
      <c r="R414" s="245">
        <v>0</v>
      </c>
      <c r="S414" s="247">
        <v>0</v>
      </c>
      <c r="T414" s="50"/>
      <c r="U414" s="299" t="s">
        <v>1191</v>
      </c>
      <c r="V414" s="229"/>
      <c r="W414" s="274"/>
      <c r="X414" s="12"/>
    </row>
    <row r="415" spans="1:24" x14ac:dyDescent="0.2">
      <c r="A415" s="129" t="str">
        <f>IF(INTRO!$E$34&lt;&gt;0,INTRO!$E$34,"")</f>
        <v>Ethiopia</v>
      </c>
      <c r="B415" s="222" t="s">
        <v>648</v>
      </c>
      <c r="C415" s="223" t="s">
        <v>652</v>
      </c>
      <c r="D415" s="118">
        <v>138340</v>
      </c>
      <c r="E415" s="277">
        <v>22812</v>
      </c>
      <c r="F415" s="277">
        <v>43101</v>
      </c>
      <c r="G415" s="278">
        <v>72427</v>
      </c>
      <c r="H415" s="121">
        <v>0</v>
      </c>
      <c r="I415" s="244">
        <v>0</v>
      </c>
      <c r="J415" s="244">
        <v>3</v>
      </c>
      <c r="K415" s="246">
        <v>0</v>
      </c>
      <c r="L415" s="270">
        <f>IF(INTRO!$E$38="Endemic", IF($H415&gt;0, IF($H415=4,"Unknown", IF($H415=99,"Stopped", $D415)), 0),"Not required")</f>
        <v>0</v>
      </c>
      <c r="M415" s="271">
        <f>IF(INTRO!$E$40="Endemic", IF($I415&gt;0, IF($I415=4,"Unknown",IF($I415=99,"Stopped", $D415)), 0),"Not required")</f>
        <v>0</v>
      </c>
      <c r="N415" s="272">
        <f>IF(INTRO!$E$42="Endemic", IF(AND($J415&gt;1,$J415&lt;5), IF($J415=4, "Unknown", E415+F415), 0),"Not required")</f>
        <v>65913</v>
      </c>
      <c r="O415" s="273">
        <f>IF(INTRO!$E$44="Endemic", IF(AND($K415&gt;0,$K415&lt;5), IF($K415=4,"Unknown", IF($K415=1, $F415*0.33, IF($K415=2, $F415*0.5+$G415*0.2, SUM(F415:G415)))), 0),"Not required")</f>
        <v>0</v>
      </c>
      <c r="P415" s="224">
        <v>0</v>
      </c>
      <c r="Q415" s="245">
        <v>0</v>
      </c>
      <c r="R415" s="245">
        <v>2</v>
      </c>
      <c r="S415" s="247">
        <v>0</v>
      </c>
      <c r="T415" s="50"/>
      <c r="U415" s="252"/>
      <c r="V415" s="229"/>
      <c r="W415" s="274"/>
      <c r="X415" s="12"/>
    </row>
    <row r="416" spans="1:24" x14ac:dyDescent="0.2">
      <c r="A416" s="129" t="str">
        <f>IF(INTRO!$E$34&lt;&gt;0,INTRO!$E$34,"")</f>
        <v>Ethiopia</v>
      </c>
      <c r="B416" s="222" t="s">
        <v>648</v>
      </c>
      <c r="C416" s="223" t="s">
        <v>653</v>
      </c>
      <c r="D416" s="118">
        <v>156823</v>
      </c>
      <c r="E416" s="277">
        <v>25860</v>
      </c>
      <c r="F416" s="277">
        <v>48859</v>
      </c>
      <c r="G416" s="278">
        <v>82104</v>
      </c>
      <c r="H416" s="121">
        <v>0</v>
      </c>
      <c r="I416" s="244">
        <v>0</v>
      </c>
      <c r="J416" s="244">
        <v>3</v>
      </c>
      <c r="K416" s="246">
        <v>0</v>
      </c>
      <c r="L416" s="270">
        <f>IF(INTRO!$E$38="Endemic", IF($H416&gt;0, IF($H416=4,"Unknown", IF($H416=99,"Stopped", $D416)), 0),"Not required")</f>
        <v>0</v>
      </c>
      <c r="M416" s="271">
        <f>IF(INTRO!$E$40="Endemic", IF($I416&gt;0, IF($I416=4,"Unknown",IF($I416=99,"Stopped", $D416)), 0),"Not required")</f>
        <v>0</v>
      </c>
      <c r="N416" s="272">
        <f>IF(INTRO!$E$42="Endemic", IF(AND($J416&gt;1,$J416&lt;5), IF($J416=4, "Unknown", E416+F416), 0),"Not required")</f>
        <v>74719</v>
      </c>
      <c r="O416" s="273">
        <f>IF(INTRO!$E$44="Endemic", IF(AND($K416&gt;0,$K416&lt;5), IF($K416=4,"Unknown", IF($K416=1, $F416*0.33, IF($K416=2, $F416*0.5+$G416*0.2, SUM(F416:G416)))), 0),"Not required")</f>
        <v>0</v>
      </c>
      <c r="P416" s="224">
        <v>0</v>
      </c>
      <c r="Q416" s="245">
        <v>0</v>
      </c>
      <c r="R416" s="245">
        <v>2</v>
      </c>
      <c r="S416" s="247">
        <v>0</v>
      </c>
      <c r="T416" s="50"/>
      <c r="U416" s="252" t="s">
        <v>1188</v>
      </c>
      <c r="V416" s="229"/>
      <c r="W416" s="274"/>
      <c r="X416" s="12"/>
    </row>
    <row r="417" spans="1:24" x14ac:dyDescent="0.2">
      <c r="A417" s="129" t="str">
        <f>IF(INTRO!$E$34&lt;&gt;0,INTRO!$E$34,"")</f>
        <v>Ethiopia</v>
      </c>
      <c r="B417" s="222" t="s">
        <v>648</v>
      </c>
      <c r="C417" s="223" t="s">
        <v>654</v>
      </c>
      <c r="D417" s="118">
        <v>87306</v>
      </c>
      <c r="E417" s="277">
        <v>14397</v>
      </c>
      <c r="F417" s="277">
        <v>27201</v>
      </c>
      <c r="G417" s="278">
        <v>45709</v>
      </c>
      <c r="H417" s="121">
        <v>0</v>
      </c>
      <c r="I417" s="244">
        <v>0</v>
      </c>
      <c r="J417" s="244">
        <v>3</v>
      </c>
      <c r="K417" s="246">
        <v>0</v>
      </c>
      <c r="L417" s="270">
        <f>IF(INTRO!$E$38="Endemic", IF($H417&gt;0, IF($H417=4,"Unknown", IF($H417=99,"Stopped", $D417)), 0),"Not required")</f>
        <v>0</v>
      </c>
      <c r="M417" s="271">
        <f>IF(INTRO!$E$40="Endemic", IF($I417&gt;0, IF($I417=4,"Unknown",IF($I417=99,"Stopped", $D417)), 0),"Not required")</f>
        <v>0</v>
      </c>
      <c r="N417" s="272">
        <f>IF(INTRO!$E$42="Endemic", IF(AND($J417&gt;1,$J417&lt;5), IF($J417=4, "Unknown", E417+F417), 0),"Not required")</f>
        <v>41598</v>
      </c>
      <c r="O417" s="273">
        <f>IF(INTRO!$E$44="Endemic", IF(AND($K417&gt;0,$K417&lt;5), IF($K417=4,"Unknown", IF($K417=1, $F417*0.33, IF($K417=2, $F417*0.5+$G417*0.2, SUM(F417:G417)))), 0),"Not required")</f>
        <v>0</v>
      </c>
      <c r="P417" s="224">
        <v>0</v>
      </c>
      <c r="Q417" s="245">
        <v>0</v>
      </c>
      <c r="R417" s="245">
        <v>2</v>
      </c>
      <c r="S417" s="247">
        <v>0</v>
      </c>
      <c r="T417" s="50"/>
      <c r="U417" s="252" t="s">
        <v>1188</v>
      </c>
      <c r="V417" s="229"/>
      <c r="W417" s="274"/>
      <c r="X417" s="12"/>
    </row>
    <row r="418" spans="1:24" x14ac:dyDescent="0.2">
      <c r="A418" s="129" t="str">
        <f>IF(INTRO!$E$34&lt;&gt;0,INTRO!$E$34,"")</f>
        <v>Ethiopia</v>
      </c>
      <c r="B418" s="222" t="s">
        <v>648</v>
      </c>
      <c r="C418" s="223" t="s">
        <v>655</v>
      </c>
      <c r="D418" s="118">
        <v>80069</v>
      </c>
      <c r="E418" s="277">
        <v>13203</v>
      </c>
      <c r="F418" s="277">
        <v>24946</v>
      </c>
      <c r="G418" s="278">
        <v>41920</v>
      </c>
      <c r="H418" s="121">
        <v>0</v>
      </c>
      <c r="I418" s="244">
        <v>0</v>
      </c>
      <c r="J418" s="244">
        <v>2</v>
      </c>
      <c r="K418" s="246">
        <v>3</v>
      </c>
      <c r="L418" s="270">
        <f>IF(INTRO!$E$38="Endemic", IF($H418&gt;0, IF($H418=4,"Unknown", IF($H418=99,"Stopped", $D418)), 0),"Not required")</f>
        <v>0</v>
      </c>
      <c r="M418" s="271">
        <f>IF(INTRO!$E$40="Endemic", IF($I418&gt;0, IF($I418=4,"Unknown",IF($I418=99,"Stopped", $D418)), 0),"Not required")</f>
        <v>0</v>
      </c>
      <c r="N418" s="272">
        <f>IF(INTRO!$E$42="Endemic", IF(AND($J418&gt;1,$J418&lt;5), IF($J418=4, "Unknown", E418+F418), 0),"Not required")</f>
        <v>38149</v>
      </c>
      <c r="O418" s="273">
        <f>IF(INTRO!$E$44="Endemic", IF(AND($K418&gt;0,$K418&lt;5), IF($K418=4,"Unknown", IF($K418=1, $F418*0.33, IF($K418=2, $F418*0.5+$G418*0.2, SUM(F418:G418)))), 0),"Not required")</f>
        <v>66866</v>
      </c>
      <c r="P418" s="224">
        <v>0</v>
      </c>
      <c r="Q418" s="245">
        <v>0</v>
      </c>
      <c r="R418" s="245">
        <v>1</v>
      </c>
      <c r="S418" s="247">
        <v>1</v>
      </c>
      <c r="T418" s="50"/>
      <c r="U418" s="299" t="s">
        <v>1191</v>
      </c>
      <c r="V418" s="229"/>
      <c r="W418" s="274"/>
      <c r="X418" s="12"/>
    </row>
    <row r="419" spans="1:24" x14ac:dyDescent="0.2">
      <c r="A419" s="129" t="str">
        <f>IF(INTRO!$E$34&lt;&gt;0,INTRO!$E$34,"")</f>
        <v>Ethiopia</v>
      </c>
      <c r="B419" s="222" t="s">
        <v>648</v>
      </c>
      <c r="C419" s="223" t="s">
        <v>656</v>
      </c>
      <c r="D419" s="118">
        <v>113930</v>
      </c>
      <c r="E419" s="277">
        <v>18787</v>
      </c>
      <c r="F419" s="277">
        <v>35495</v>
      </c>
      <c r="G419" s="278">
        <v>59647</v>
      </c>
      <c r="H419" s="121">
        <v>0</v>
      </c>
      <c r="I419" s="244">
        <v>0</v>
      </c>
      <c r="J419" s="244">
        <v>1</v>
      </c>
      <c r="K419" s="246">
        <v>1</v>
      </c>
      <c r="L419" s="270">
        <f>IF(INTRO!$E$38="Endemic", IF($H419&gt;0, IF($H419=4,"Unknown", IF($H419=99,"Stopped", $D419)), 0),"Not required")</f>
        <v>0</v>
      </c>
      <c r="M419" s="271">
        <f>IF(INTRO!$E$40="Endemic", IF($I419&gt;0, IF($I419=4,"Unknown",IF($I419=99,"Stopped", $D419)), 0),"Not required")</f>
        <v>0</v>
      </c>
      <c r="N419" s="272">
        <f>IF(INTRO!$E$42="Endemic", IF(AND($J419&gt;1,$J419&lt;5), IF($J419=4, "Unknown", E419+F419), 0),"Not required")</f>
        <v>0</v>
      </c>
      <c r="O419" s="273">
        <f>IF(INTRO!$E$44="Endemic", IF(AND($K419&gt;0,$K419&lt;5), IF($K419=4,"Unknown", IF($K419=1, $F419*0.33, IF($K419=2, $F419*0.5+$G419*0.2, SUM(F419:G419)))), 0),"Not required")</f>
        <v>11713.35</v>
      </c>
      <c r="P419" s="224">
        <v>0</v>
      </c>
      <c r="Q419" s="245">
        <v>0</v>
      </c>
      <c r="R419" s="245">
        <v>0</v>
      </c>
      <c r="S419" s="247">
        <v>0</v>
      </c>
      <c r="T419" s="50"/>
      <c r="U419" s="252"/>
      <c r="V419" s="229"/>
      <c r="W419" s="274"/>
      <c r="X419" s="12"/>
    </row>
    <row r="420" spans="1:24" x14ac:dyDescent="0.2">
      <c r="A420" s="129" t="str">
        <f>IF(INTRO!$E$34&lt;&gt;0,INTRO!$E$34,"")</f>
        <v>Ethiopia</v>
      </c>
      <c r="B420" s="222" t="s">
        <v>648</v>
      </c>
      <c r="C420" s="223" t="s">
        <v>657</v>
      </c>
      <c r="D420" s="118">
        <v>24719</v>
      </c>
      <c r="E420" s="277">
        <v>4076</v>
      </c>
      <c r="F420" s="277">
        <v>7701</v>
      </c>
      <c r="G420" s="278">
        <v>12941</v>
      </c>
      <c r="H420" s="121">
        <v>0</v>
      </c>
      <c r="I420" s="244">
        <v>0</v>
      </c>
      <c r="J420" s="244">
        <v>0</v>
      </c>
      <c r="K420" s="246">
        <v>0</v>
      </c>
      <c r="L420" s="270">
        <f>IF(INTRO!$E$38="Endemic", IF($H420&gt;0, IF($H420=4,"Unknown", IF($H420=99,"Stopped", $D420)), 0),"Not required")</f>
        <v>0</v>
      </c>
      <c r="M420" s="271">
        <f>IF(INTRO!$E$40="Endemic", IF($I420&gt;0, IF($I420=4,"Unknown",IF($I420=99,"Stopped", $D420)), 0),"Not required")</f>
        <v>0</v>
      </c>
      <c r="N420" s="272">
        <f>IF(INTRO!$E$42="Endemic", IF(AND($J420&gt;1,$J420&lt;5), IF($J420=4, "Unknown", E420+F420), 0),"Not required")</f>
        <v>0</v>
      </c>
      <c r="O420" s="273">
        <f>IF(INTRO!$E$44="Endemic", IF(AND($K420&gt;0,$K420&lt;5), IF($K420=4,"Unknown", IF($K420=1, $F420*0.33, IF($K420=2, $F420*0.5+$G420*0.2, SUM(F420:G420)))), 0),"Not required")</f>
        <v>0</v>
      </c>
      <c r="P420" s="224">
        <v>0</v>
      </c>
      <c r="Q420" s="245">
        <v>0</v>
      </c>
      <c r="R420" s="245">
        <v>0</v>
      </c>
      <c r="S420" s="247">
        <v>0</v>
      </c>
      <c r="T420" s="50"/>
      <c r="U420" s="252"/>
      <c r="V420" s="229"/>
      <c r="W420" s="274"/>
      <c r="X420" s="12"/>
    </row>
    <row r="421" spans="1:24" x14ac:dyDescent="0.2">
      <c r="A421" s="129" t="str">
        <f>IF(INTRO!$E$34&lt;&gt;0,INTRO!$E$34,"")</f>
        <v>Ethiopia</v>
      </c>
      <c r="B421" s="222" t="s">
        <v>648</v>
      </c>
      <c r="C421" s="223" t="s">
        <v>658</v>
      </c>
      <c r="D421" s="118">
        <v>82147</v>
      </c>
      <c r="E421" s="277">
        <v>13546</v>
      </c>
      <c r="F421" s="277">
        <v>25593</v>
      </c>
      <c r="G421" s="278">
        <v>43008</v>
      </c>
      <c r="H421" s="121">
        <v>0</v>
      </c>
      <c r="I421" s="244">
        <v>0</v>
      </c>
      <c r="J421" s="244">
        <v>0</v>
      </c>
      <c r="K421" s="246">
        <v>0</v>
      </c>
      <c r="L421" s="270">
        <f>IF(INTRO!$E$38="Endemic", IF($H421&gt;0, IF($H421=4,"Unknown", IF($H421=99,"Stopped", $D421)), 0),"Not required")</f>
        <v>0</v>
      </c>
      <c r="M421" s="271">
        <f>IF(INTRO!$E$40="Endemic", IF($I421&gt;0, IF($I421=4,"Unknown",IF($I421=99,"Stopped", $D421)), 0),"Not required")</f>
        <v>0</v>
      </c>
      <c r="N421" s="272">
        <f>IF(INTRO!$E$42="Endemic", IF(AND($J421&gt;1,$J421&lt;5), IF($J421=4, "Unknown", E421+F421), 0),"Not required")</f>
        <v>0</v>
      </c>
      <c r="O421" s="273">
        <f>IF(INTRO!$E$44="Endemic", IF(AND($K421&gt;0,$K421&lt;5), IF($K421=4,"Unknown", IF($K421=1, $F421*0.33, IF($K421=2, $F421*0.5+$G421*0.2, SUM(F421:G421)))), 0),"Not required")</f>
        <v>0</v>
      </c>
      <c r="P421" s="224">
        <v>0</v>
      </c>
      <c r="Q421" s="245">
        <v>0</v>
      </c>
      <c r="R421" s="245">
        <v>0</v>
      </c>
      <c r="S421" s="247">
        <v>0</v>
      </c>
      <c r="T421" s="50"/>
      <c r="U421" s="252"/>
      <c r="V421" s="229"/>
      <c r="W421" s="274"/>
      <c r="X421" s="12"/>
    </row>
    <row r="422" spans="1:24" x14ac:dyDescent="0.2">
      <c r="A422" s="129" t="str">
        <f>IF(INTRO!$E$34&lt;&gt;0,INTRO!$E$34,"")</f>
        <v>Ethiopia</v>
      </c>
      <c r="B422" s="222" t="s">
        <v>648</v>
      </c>
      <c r="C422" s="223" t="s">
        <v>610</v>
      </c>
      <c r="D422" s="118">
        <v>81551</v>
      </c>
      <c r="E422" s="277">
        <v>13448</v>
      </c>
      <c r="F422" s="277">
        <v>25408</v>
      </c>
      <c r="G422" s="278">
        <v>42696</v>
      </c>
      <c r="H422" s="121">
        <v>0</v>
      </c>
      <c r="I422" s="244">
        <v>0</v>
      </c>
      <c r="J422" s="244">
        <v>1</v>
      </c>
      <c r="K422" s="246">
        <v>3</v>
      </c>
      <c r="L422" s="270">
        <f>IF(INTRO!$E$38="Endemic", IF($H422&gt;0, IF($H422=4,"Unknown", IF($H422=99,"Stopped", $D422)), 0),"Not required")</f>
        <v>0</v>
      </c>
      <c r="M422" s="271">
        <f>IF(INTRO!$E$40="Endemic", IF($I422&gt;0, IF($I422=4,"Unknown",IF($I422=99,"Stopped", $D422)), 0),"Not required")</f>
        <v>0</v>
      </c>
      <c r="N422" s="272">
        <f>IF(INTRO!$E$42="Endemic", IF(AND($J422&gt;1,$J422&lt;5), IF($J422=4, "Unknown", E422+F422), 0),"Not required")</f>
        <v>0</v>
      </c>
      <c r="O422" s="273">
        <f>IF(INTRO!$E$44="Endemic", IF(AND($K422&gt;0,$K422&lt;5), IF($K422=4,"Unknown", IF($K422=1, $F422*0.33, IF($K422=2, $F422*0.5+$G422*0.2, SUM(F422:G422)))), 0),"Not required")</f>
        <v>68104</v>
      </c>
      <c r="P422" s="224">
        <v>0</v>
      </c>
      <c r="Q422" s="245">
        <v>0</v>
      </c>
      <c r="R422" s="245">
        <v>0</v>
      </c>
      <c r="S422" s="247">
        <v>1</v>
      </c>
      <c r="T422" s="50"/>
      <c r="U422" s="252" t="s">
        <v>1186</v>
      </c>
      <c r="V422" s="229"/>
      <c r="W422" s="274"/>
      <c r="X422" s="12"/>
    </row>
    <row r="423" spans="1:24" x14ac:dyDescent="0.2">
      <c r="A423" s="129" t="str">
        <f>IF(INTRO!$E$34&lt;&gt;0,INTRO!$E$34,"")</f>
        <v>Ethiopia</v>
      </c>
      <c r="B423" s="222" t="s">
        <v>648</v>
      </c>
      <c r="C423" s="223" t="s">
        <v>659</v>
      </c>
      <c r="D423" s="118">
        <v>53078</v>
      </c>
      <c r="E423" s="277">
        <v>8753</v>
      </c>
      <c r="F423" s="277">
        <v>16537</v>
      </c>
      <c r="G423" s="278">
        <v>27789</v>
      </c>
      <c r="H423" s="121">
        <v>0</v>
      </c>
      <c r="I423" s="244">
        <v>0</v>
      </c>
      <c r="J423" s="244">
        <v>1</v>
      </c>
      <c r="K423" s="246">
        <v>2</v>
      </c>
      <c r="L423" s="270">
        <f>IF(INTRO!$E$38="Endemic", IF($H423&gt;0, IF($H423=4,"Unknown", IF($H423=99,"Stopped", $D423)), 0),"Not required")</f>
        <v>0</v>
      </c>
      <c r="M423" s="271">
        <f>IF(INTRO!$E$40="Endemic", IF($I423&gt;0, IF($I423=4,"Unknown",IF($I423=99,"Stopped", $D423)), 0),"Not required")</f>
        <v>0</v>
      </c>
      <c r="N423" s="272">
        <f>IF(INTRO!$E$42="Endemic", IF(AND($J423&gt;1,$J423&lt;5), IF($J423=4, "Unknown", E423+F423), 0),"Not required")</f>
        <v>0</v>
      </c>
      <c r="O423" s="273">
        <f>IF(INTRO!$E$44="Endemic", IF(AND($K423&gt;0,$K423&lt;5), IF($K423=4,"Unknown", IF($K423=1, $F423*0.33, IF($K423=2, $F423*0.5+$G423*0.2, SUM(F423:G423)))), 0),"Not required")</f>
        <v>13826.3</v>
      </c>
      <c r="P423" s="224">
        <v>0</v>
      </c>
      <c r="Q423" s="245">
        <v>0</v>
      </c>
      <c r="R423" s="245">
        <v>0</v>
      </c>
      <c r="S423" s="247">
        <v>1</v>
      </c>
      <c r="T423" s="50"/>
      <c r="U423" s="252" t="s">
        <v>1186</v>
      </c>
      <c r="V423" s="229"/>
      <c r="W423" s="274"/>
      <c r="X423" s="12"/>
    </row>
    <row r="424" spans="1:24" x14ac:dyDescent="0.2">
      <c r="A424" s="129" t="str">
        <f>IF(INTRO!$E$34&lt;&gt;0,INTRO!$E$34,"")</f>
        <v>Ethiopia</v>
      </c>
      <c r="B424" s="222" t="s">
        <v>648</v>
      </c>
      <c r="C424" s="223" t="s">
        <v>660</v>
      </c>
      <c r="D424" s="118">
        <v>159534</v>
      </c>
      <c r="E424" s="277">
        <v>26307</v>
      </c>
      <c r="F424" s="277">
        <v>49704</v>
      </c>
      <c r="G424" s="278">
        <v>83523</v>
      </c>
      <c r="H424" s="121">
        <v>0</v>
      </c>
      <c r="I424" s="244">
        <v>0</v>
      </c>
      <c r="J424" s="244">
        <v>2</v>
      </c>
      <c r="K424" s="246">
        <v>2</v>
      </c>
      <c r="L424" s="270">
        <f>IF(INTRO!$E$38="Endemic", IF($H424&gt;0, IF($H424=4,"Unknown", IF($H424=99,"Stopped", $D424)), 0),"Not required")</f>
        <v>0</v>
      </c>
      <c r="M424" s="271">
        <f>IF(INTRO!$E$40="Endemic", IF($I424&gt;0, IF($I424=4,"Unknown",IF($I424=99,"Stopped", $D424)), 0),"Not required")</f>
        <v>0</v>
      </c>
      <c r="N424" s="272">
        <f>IF(INTRO!$E$42="Endemic", IF(AND($J424&gt;1,$J424&lt;5), IF($J424=4, "Unknown", E424+F424), 0),"Not required")</f>
        <v>76011</v>
      </c>
      <c r="O424" s="273">
        <f>IF(INTRO!$E$44="Endemic", IF(AND($K424&gt;0,$K424&lt;5), IF($K424=4,"Unknown", IF($K424=1, $F424*0.33, IF($K424=2, $F424*0.5+$G424*0.2, SUM(F424:G424)))), 0),"Not required")</f>
        <v>41556.600000000006</v>
      </c>
      <c r="P424" s="224">
        <v>0</v>
      </c>
      <c r="Q424" s="245">
        <v>0</v>
      </c>
      <c r="R424" s="245">
        <v>0</v>
      </c>
      <c r="S424" s="247">
        <v>0</v>
      </c>
      <c r="T424" s="50"/>
      <c r="U424" s="252"/>
      <c r="V424" s="229"/>
      <c r="W424" s="274"/>
      <c r="X424" s="12"/>
    </row>
    <row r="425" spans="1:24" x14ac:dyDescent="0.2">
      <c r="A425" s="129" t="str">
        <f>IF(INTRO!$E$34&lt;&gt;0,INTRO!$E$34,"")</f>
        <v>Ethiopia</v>
      </c>
      <c r="B425" s="222" t="s">
        <v>648</v>
      </c>
      <c r="C425" s="223" t="s">
        <v>661</v>
      </c>
      <c r="D425" s="118">
        <v>78722</v>
      </c>
      <c r="E425" s="277">
        <v>12981</v>
      </c>
      <c r="F425" s="277">
        <v>24526</v>
      </c>
      <c r="G425" s="278">
        <v>41214</v>
      </c>
      <c r="H425" s="121">
        <v>0</v>
      </c>
      <c r="I425" s="244">
        <v>0</v>
      </c>
      <c r="J425" s="244">
        <v>1</v>
      </c>
      <c r="K425" s="246">
        <v>2</v>
      </c>
      <c r="L425" s="270">
        <f>IF(INTRO!$E$38="Endemic", IF($H425&gt;0, IF($H425=4,"Unknown", IF($H425=99,"Stopped", $D425)), 0),"Not required")</f>
        <v>0</v>
      </c>
      <c r="M425" s="271">
        <f>IF(INTRO!$E$40="Endemic", IF($I425&gt;0, IF($I425=4,"Unknown",IF($I425=99,"Stopped", $D425)), 0),"Not required")</f>
        <v>0</v>
      </c>
      <c r="N425" s="272">
        <f>IF(INTRO!$E$42="Endemic", IF(AND($J425&gt;1,$J425&lt;5), IF($J425=4, "Unknown", E425+F425), 0),"Not required")</f>
        <v>0</v>
      </c>
      <c r="O425" s="273">
        <f>IF(INTRO!$E$44="Endemic", IF(AND($K425&gt;0,$K425&lt;5), IF($K425=4,"Unknown", IF($K425=1, $F425*0.33, IF($K425=2, $F425*0.5+$G425*0.2, SUM(F425:G425)))), 0),"Not required")</f>
        <v>20505.800000000003</v>
      </c>
      <c r="P425" s="224">
        <v>0</v>
      </c>
      <c r="Q425" s="245">
        <v>0</v>
      </c>
      <c r="R425" s="245">
        <v>0</v>
      </c>
      <c r="S425" s="247">
        <v>0</v>
      </c>
      <c r="T425" s="50"/>
      <c r="U425" s="252"/>
      <c r="V425" s="229"/>
      <c r="W425" s="274"/>
      <c r="X425" s="12"/>
    </row>
    <row r="426" spans="1:24" x14ac:dyDescent="0.2">
      <c r="A426" s="129" t="str">
        <f>IF(INTRO!$E$34&lt;&gt;0,INTRO!$E$34,"")</f>
        <v>Ethiopia</v>
      </c>
      <c r="B426" s="222" t="s">
        <v>648</v>
      </c>
      <c r="C426" s="223" t="s">
        <v>662</v>
      </c>
      <c r="D426" s="118">
        <v>148670</v>
      </c>
      <c r="E426" s="277">
        <v>24516</v>
      </c>
      <c r="F426" s="277">
        <v>46319</v>
      </c>
      <c r="G426" s="278">
        <v>77835</v>
      </c>
      <c r="H426" s="121">
        <v>0</v>
      </c>
      <c r="I426" s="244">
        <v>0</v>
      </c>
      <c r="J426" s="244">
        <v>0</v>
      </c>
      <c r="K426" s="246">
        <v>0</v>
      </c>
      <c r="L426" s="270">
        <f>IF(INTRO!$E$38="Endemic", IF($H426&gt;0, IF($H426=4,"Unknown", IF($H426=99,"Stopped", $D426)), 0),"Not required")</f>
        <v>0</v>
      </c>
      <c r="M426" s="271">
        <f>IF(INTRO!$E$40="Endemic", IF($I426&gt;0, IF($I426=4,"Unknown",IF($I426=99,"Stopped", $D426)), 0),"Not required")</f>
        <v>0</v>
      </c>
      <c r="N426" s="272">
        <f>IF(INTRO!$E$42="Endemic", IF(AND($J426&gt;1,$J426&lt;5), IF($J426=4, "Unknown", E426+F426), 0),"Not required")</f>
        <v>0</v>
      </c>
      <c r="O426" s="273">
        <f>IF(INTRO!$E$44="Endemic", IF(AND($K426&gt;0,$K426&lt;5), IF($K426=4,"Unknown", IF($K426=1, $F426*0.33, IF($K426=2, $F426*0.5+$G426*0.2, SUM(F426:G426)))), 0),"Not required")</f>
        <v>0</v>
      </c>
      <c r="P426" s="224">
        <v>0</v>
      </c>
      <c r="Q426" s="245">
        <v>0</v>
      </c>
      <c r="R426" s="245">
        <v>0</v>
      </c>
      <c r="S426" s="247">
        <v>0</v>
      </c>
      <c r="T426" s="50"/>
      <c r="U426" s="252"/>
      <c r="V426" s="229"/>
      <c r="W426" s="274"/>
      <c r="X426" s="12"/>
    </row>
    <row r="427" spans="1:24" x14ac:dyDescent="0.2">
      <c r="A427" s="129" t="str">
        <f>IF(INTRO!$E$34&lt;&gt;0,INTRO!$E$34,"")</f>
        <v>Ethiopia</v>
      </c>
      <c r="B427" s="222" t="s">
        <v>648</v>
      </c>
      <c r="C427" s="223" t="s">
        <v>663</v>
      </c>
      <c r="D427" s="118">
        <v>152818</v>
      </c>
      <c r="E427" s="277">
        <v>25200</v>
      </c>
      <c r="F427" s="277">
        <v>47611</v>
      </c>
      <c r="G427" s="278">
        <v>80007</v>
      </c>
      <c r="H427" s="121">
        <v>0</v>
      </c>
      <c r="I427" s="244">
        <v>0</v>
      </c>
      <c r="J427" s="244">
        <v>2</v>
      </c>
      <c r="K427" s="246">
        <v>0</v>
      </c>
      <c r="L427" s="270">
        <f>IF(INTRO!$E$38="Endemic", IF($H427&gt;0, IF($H427=4,"Unknown", IF($H427=99,"Stopped", $D427)), 0),"Not required")</f>
        <v>0</v>
      </c>
      <c r="M427" s="271">
        <f>IF(INTRO!$E$40="Endemic", IF($I427&gt;0, IF($I427=4,"Unknown",IF($I427=99,"Stopped", $D427)), 0),"Not required")</f>
        <v>0</v>
      </c>
      <c r="N427" s="272">
        <f>IF(INTRO!$E$42="Endemic", IF(AND($J427&gt;1,$J427&lt;5), IF($J427=4, "Unknown", E427+F427), 0),"Not required")</f>
        <v>72811</v>
      </c>
      <c r="O427" s="273">
        <f>IF(INTRO!$E$44="Endemic", IF(AND($K427&gt;0,$K427&lt;5), IF($K427=4,"Unknown", IF($K427=1, $F427*0.33, IF($K427=2, $F427*0.5+$G427*0.2, SUM(F427:G427)))), 0),"Not required")</f>
        <v>0</v>
      </c>
      <c r="P427" s="224">
        <v>0</v>
      </c>
      <c r="Q427" s="245">
        <v>0</v>
      </c>
      <c r="R427" s="245">
        <v>0</v>
      </c>
      <c r="S427" s="247">
        <v>0</v>
      </c>
      <c r="T427" s="50"/>
      <c r="U427" s="252"/>
      <c r="V427" s="229"/>
      <c r="W427" s="274"/>
      <c r="X427" s="12"/>
    </row>
    <row r="428" spans="1:24" x14ac:dyDescent="0.2">
      <c r="A428" s="129" t="str">
        <f>IF(INTRO!$E$34&lt;&gt;0,INTRO!$E$34,"")</f>
        <v>Ethiopia</v>
      </c>
      <c r="B428" s="222" t="s">
        <v>648</v>
      </c>
      <c r="C428" s="223" t="s">
        <v>664</v>
      </c>
      <c r="D428" s="118">
        <v>73011</v>
      </c>
      <c r="E428" s="277">
        <v>12040</v>
      </c>
      <c r="F428" s="277">
        <v>22747</v>
      </c>
      <c r="G428" s="278">
        <v>38224</v>
      </c>
      <c r="H428" s="121">
        <v>0</v>
      </c>
      <c r="I428" s="244">
        <v>0</v>
      </c>
      <c r="J428" s="244">
        <v>2</v>
      </c>
      <c r="K428" s="246">
        <v>2</v>
      </c>
      <c r="L428" s="270">
        <f>IF(INTRO!$E$38="Endemic", IF($H428&gt;0, IF($H428=4,"Unknown", IF($H428=99,"Stopped", $D428)), 0),"Not required")</f>
        <v>0</v>
      </c>
      <c r="M428" s="271">
        <f>IF(INTRO!$E$40="Endemic", IF($I428&gt;0, IF($I428=4,"Unknown",IF($I428=99,"Stopped", $D428)), 0),"Not required")</f>
        <v>0</v>
      </c>
      <c r="N428" s="272">
        <f>IF(INTRO!$E$42="Endemic", IF(AND($J428&gt;1,$J428&lt;5), IF($J428=4, "Unknown", E428+F428), 0),"Not required")</f>
        <v>34787</v>
      </c>
      <c r="O428" s="273">
        <f>IF(INTRO!$E$44="Endemic", IF(AND($K428&gt;0,$K428&lt;5), IF($K428=4,"Unknown", IF($K428=1, $F428*0.33, IF($K428=2, $F428*0.5+$G428*0.2, SUM(F428:G428)))), 0),"Not required")</f>
        <v>19018.3</v>
      </c>
      <c r="P428" s="224">
        <v>0</v>
      </c>
      <c r="Q428" s="245">
        <v>0</v>
      </c>
      <c r="R428" s="245">
        <v>1</v>
      </c>
      <c r="S428" s="247">
        <v>1</v>
      </c>
      <c r="T428" s="50"/>
      <c r="U428" s="299" t="s">
        <v>1191</v>
      </c>
      <c r="V428" s="229"/>
      <c r="W428" s="274"/>
      <c r="X428" s="12"/>
    </row>
    <row r="429" spans="1:24" x14ac:dyDescent="0.2">
      <c r="A429" s="129" t="str">
        <f>IF(INTRO!$E$34&lt;&gt;0,INTRO!$E$34,"")</f>
        <v>Ethiopia</v>
      </c>
      <c r="B429" s="222" t="s">
        <v>665</v>
      </c>
      <c r="C429" s="223" t="s">
        <v>666</v>
      </c>
      <c r="D429" s="118">
        <v>62903</v>
      </c>
      <c r="E429" s="277">
        <v>10373</v>
      </c>
      <c r="F429" s="277">
        <v>19598</v>
      </c>
      <c r="G429" s="278">
        <v>32932</v>
      </c>
      <c r="H429" s="121">
        <v>0</v>
      </c>
      <c r="I429" s="244">
        <v>1</v>
      </c>
      <c r="J429" s="244">
        <v>2</v>
      </c>
      <c r="K429" s="246">
        <v>2</v>
      </c>
      <c r="L429" s="270">
        <f>IF(INTRO!$E$38="Endemic", IF($H429&gt;0, IF($H429=4,"Unknown", IF($H429=99,"Stopped", $D429)), 0),"Not required")</f>
        <v>0</v>
      </c>
      <c r="M429" s="271">
        <f>IF(INTRO!$E$40="Endemic", IF($I429&gt;0, IF($I429=4,"Unknown",IF($I429=99,"Stopped", $D429)), 0),"Not required")</f>
        <v>62903</v>
      </c>
      <c r="N429" s="272">
        <f>IF(INTRO!$E$42="Endemic", IF(AND($J429&gt;1,$J429&lt;5), IF($J429=4, "Unknown", E429+F429), 0),"Not required")</f>
        <v>29971</v>
      </c>
      <c r="O429" s="273">
        <f>IF(INTRO!$E$44="Endemic", IF(AND($K429&gt;0,$K429&lt;5), IF($K429=4,"Unknown", IF($K429=1, $F429*0.33, IF($K429=2, $F429*0.5+$G429*0.2, SUM(F429:G429)))), 0),"Not required")</f>
        <v>16385.400000000001</v>
      </c>
      <c r="P429" s="224">
        <v>0</v>
      </c>
      <c r="Q429" s="245">
        <v>1</v>
      </c>
      <c r="R429" s="245">
        <v>0</v>
      </c>
      <c r="S429" s="247">
        <v>0</v>
      </c>
      <c r="T429" s="50" t="s">
        <v>1183</v>
      </c>
      <c r="U429" s="299" t="s">
        <v>1191</v>
      </c>
      <c r="V429" s="229"/>
      <c r="W429" s="274"/>
      <c r="X429" s="12"/>
    </row>
    <row r="430" spans="1:24" x14ac:dyDescent="0.2">
      <c r="A430" s="129" t="str">
        <f>IF(INTRO!$E$34&lt;&gt;0,INTRO!$E$34,"")</f>
        <v>Ethiopia</v>
      </c>
      <c r="B430" s="222" t="s">
        <v>665</v>
      </c>
      <c r="C430" s="223" t="s">
        <v>667</v>
      </c>
      <c r="D430" s="118">
        <v>85518</v>
      </c>
      <c r="E430" s="277">
        <v>14102</v>
      </c>
      <c r="F430" s="277">
        <v>26644</v>
      </c>
      <c r="G430" s="278">
        <v>44772</v>
      </c>
      <c r="H430" s="121">
        <v>0</v>
      </c>
      <c r="I430" s="244">
        <v>1</v>
      </c>
      <c r="J430" s="244">
        <v>3</v>
      </c>
      <c r="K430" s="246">
        <v>2</v>
      </c>
      <c r="L430" s="270">
        <f>IF(INTRO!$E$38="Endemic", IF($H430&gt;0, IF($H430=4,"Unknown", IF($H430=99,"Stopped", $D430)), 0),"Not required")</f>
        <v>0</v>
      </c>
      <c r="M430" s="271">
        <f>IF(INTRO!$E$40="Endemic", IF($I430&gt;0, IF($I430=4,"Unknown",IF($I430=99,"Stopped", $D430)), 0),"Not required")</f>
        <v>85518</v>
      </c>
      <c r="N430" s="272">
        <f>IF(INTRO!$E$42="Endemic", IF(AND($J430&gt;1,$J430&lt;5), IF($J430=4, "Unknown", E430+F430), 0),"Not required")</f>
        <v>40746</v>
      </c>
      <c r="O430" s="273">
        <f>IF(INTRO!$E$44="Endemic", IF(AND($K430&gt;0,$K430&lt;5), IF($K430=4,"Unknown", IF($K430=1, $F430*0.33, IF($K430=2, $F430*0.5+$G430*0.2, SUM(F430:G430)))), 0),"Not required")</f>
        <v>22276.400000000001</v>
      </c>
      <c r="P430" s="224">
        <v>0</v>
      </c>
      <c r="Q430" s="245">
        <v>1</v>
      </c>
      <c r="R430" s="245">
        <v>2</v>
      </c>
      <c r="S430" s="247">
        <v>0</v>
      </c>
      <c r="T430" s="50" t="s">
        <v>1183</v>
      </c>
      <c r="U430" s="299" t="s">
        <v>1191</v>
      </c>
      <c r="V430" s="229"/>
      <c r="W430" s="274"/>
      <c r="X430" s="12"/>
    </row>
    <row r="431" spans="1:24" x14ac:dyDescent="0.2">
      <c r="A431" s="129" t="str">
        <f>IF(INTRO!$E$34&lt;&gt;0,INTRO!$E$34,"")</f>
        <v>Ethiopia</v>
      </c>
      <c r="B431" s="222" t="s">
        <v>665</v>
      </c>
      <c r="C431" s="223" t="s">
        <v>668</v>
      </c>
      <c r="D431" s="118">
        <v>69102</v>
      </c>
      <c r="E431" s="277">
        <v>11395</v>
      </c>
      <c r="F431" s="277">
        <v>21529</v>
      </c>
      <c r="G431" s="278">
        <v>36178</v>
      </c>
      <c r="H431" s="121">
        <v>1</v>
      </c>
      <c r="I431" s="244">
        <v>1</v>
      </c>
      <c r="J431" s="244">
        <v>2</v>
      </c>
      <c r="K431" s="246">
        <v>1</v>
      </c>
      <c r="L431" s="270">
        <f>IF(INTRO!$E$38="Endemic", IF($H431&gt;0, IF($H431=4,"Unknown", IF($H431=99,"Stopped", $D431)), 0),"Not required")</f>
        <v>69102</v>
      </c>
      <c r="M431" s="271">
        <f>IF(INTRO!$E$40="Endemic", IF($I431&gt;0, IF($I431=4,"Unknown",IF($I431=99,"Stopped", $D431)), 0),"Not required")</f>
        <v>69102</v>
      </c>
      <c r="N431" s="272">
        <f>IF(INTRO!$E$42="Endemic", IF(AND($J431&gt;1,$J431&lt;5), IF($J431=4, "Unknown", E431+F431), 0),"Not required")</f>
        <v>32924</v>
      </c>
      <c r="O431" s="273">
        <f>IF(INTRO!$E$44="Endemic", IF(AND($K431&gt;0,$K431&lt;5), IF($K431=4,"Unknown", IF($K431=1, $F431*0.33, IF($K431=2, $F431*0.5+$G431*0.2, SUM(F431:G431)))), 0),"Not required")</f>
        <v>7104.5700000000006</v>
      </c>
      <c r="P431" s="224">
        <v>1</v>
      </c>
      <c r="Q431" s="245">
        <v>1</v>
      </c>
      <c r="R431" s="245">
        <v>0</v>
      </c>
      <c r="S431" s="247">
        <v>0</v>
      </c>
      <c r="T431" s="50" t="s">
        <v>1184</v>
      </c>
      <c r="U431" s="252"/>
      <c r="V431" s="229"/>
      <c r="W431" s="274"/>
      <c r="X431" s="12"/>
    </row>
    <row r="432" spans="1:24" x14ac:dyDescent="0.2">
      <c r="A432" s="129" t="str">
        <f>IF(INTRO!$E$34&lt;&gt;0,INTRO!$E$34,"")</f>
        <v>Ethiopia</v>
      </c>
      <c r="B432" s="222" t="s">
        <v>665</v>
      </c>
      <c r="C432" s="223" t="s">
        <v>669</v>
      </c>
      <c r="D432" s="118"/>
      <c r="E432" s="277" t="s">
        <v>670</v>
      </c>
      <c r="F432" s="277" t="s">
        <v>670</v>
      </c>
      <c r="G432" s="278" t="s">
        <v>670</v>
      </c>
      <c r="H432" s="121">
        <v>0</v>
      </c>
      <c r="I432" s="244">
        <v>1</v>
      </c>
      <c r="J432" s="244">
        <v>0</v>
      </c>
      <c r="K432" s="246">
        <v>0</v>
      </c>
      <c r="L432" s="270">
        <f>IF(INTRO!$E$38="Endemic", IF($H432&gt;0, IF($H432=4,"Unknown", IF($H432=99,"Stopped", $D432)), 0),"Not required")</f>
        <v>0</v>
      </c>
      <c r="M432" s="271">
        <f>IF(INTRO!$E$40="Endemic", IF($I432&gt;0, IF($I432=4,"Unknown",IF($I432=99,"Stopped", $D432)), 0),"Not required")</f>
        <v>0</v>
      </c>
      <c r="N432" s="272">
        <f>IF(INTRO!$E$42="Endemic", IF(AND($J432&gt;1,$J432&lt;5), IF($J432=4, "Unknown", E432+F432), 0),"Not required")</f>
        <v>0</v>
      </c>
      <c r="O432" s="273">
        <f>IF(INTRO!$E$44="Endemic", IF(AND($K432&gt;0,$K432&lt;5), IF($K432=4,"Unknown", IF($K432=1, $F432*0.33, IF($K432=2, $F432*0.5+$G432*0.2, SUM(F432:G432)))), 0),"Not required")</f>
        <v>0</v>
      </c>
      <c r="P432" s="224">
        <v>0</v>
      </c>
      <c r="Q432" s="245">
        <v>1</v>
      </c>
      <c r="R432" s="245">
        <v>0</v>
      </c>
      <c r="S432" s="247">
        <v>0</v>
      </c>
      <c r="T432" s="50"/>
      <c r="U432" s="252"/>
      <c r="V432" s="229"/>
      <c r="W432" s="274"/>
      <c r="X432" s="12"/>
    </row>
    <row r="433" spans="1:24" x14ac:dyDescent="0.2">
      <c r="A433" s="129" t="str">
        <f>IF(INTRO!$E$34&lt;&gt;0,INTRO!$E$34,"")</f>
        <v>Ethiopia</v>
      </c>
      <c r="B433" s="222" t="s">
        <v>665</v>
      </c>
      <c r="C433" s="223" t="s">
        <v>671</v>
      </c>
      <c r="D433" s="118">
        <v>125623</v>
      </c>
      <c r="E433" s="277">
        <v>20715</v>
      </c>
      <c r="F433" s="277">
        <v>39138</v>
      </c>
      <c r="G433" s="278">
        <v>65769</v>
      </c>
      <c r="H433" s="121">
        <v>0</v>
      </c>
      <c r="I433" s="244">
        <v>1</v>
      </c>
      <c r="J433" s="244">
        <v>2</v>
      </c>
      <c r="K433" s="246">
        <v>0</v>
      </c>
      <c r="L433" s="270">
        <f>IF(INTRO!$E$38="Endemic", IF($H433&gt;0, IF($H433=4,"Unknown", IF($H433=99,"Stopped", $D433)), 0),"Not required")</f>
        <v>0</v>
      </c>
      <c r="M433" s="271">
        <f>IF(INTRO!$E$40="Endemic", IF($I433&gt;0, IF($I433=4,"Unknown",IF($I433=99,"Stopped", $D433)), 0),"Not required")</f>
        <v>125623</v>
      </c>
      <c r="N433" s="272">
        <f>IF(INTRO!$E$42="Endemic", IF(AND($J433&gt;1,$J433&lt;5), IF($J433=4, "Unknown", E433+F433), 0),"Not required")</f>
        <v>59853</v>
      </c>
      <c r="O433" s="273">
        <f>IF(INTRO!$E$44="Endemic", IF(AND($K433&gt;0,$K433&lt;5), IF($K433=4,"Unknown", IF($K433=1, $F433*0.33, IF($K433=2, $F433*0.5+$G433*0.2, SUM(F433:G433)))), 0),"Not required")</f>
        <v>0</v>
      </c>
      <c r="P433" s="224">
        <v>0</v>
      </c>
      <c r="Q433" s="245">
        <v>1</v>
      </c>
      <c r="R433" s="245">
        <v>0</v>
      </c>
      <c r="S433" s="247">
        <v>0</v>
      </c>
      <c r="T433" s="50" t="s">
        <v>1183</v>
      </c>
      <c r="U433" s="252"/>
      <c r="V433" s="229"/>
      <c r="W433" s="274"/>
      <c r="X433" s="12"/>
    </row>
    <row r="434" spans="1:24" x14ac:dyDescent="0.2">
      <c r="A434" s="129" t="str">
        <f>IF(INTRO!$E$34&lt;&gt;0,INTRO!$E$34,"")</f>
        <v>Ethiopia</v>
      </c>
      <c r="B434" s="222" t="s">
        <v>665</v>
      </c>
      <c r="C434" s="223" t="s">
        <v>672</v>
      </c>
      <c r="D434" s="118">
        <v>57946</v>
      </c>
      <c r="E434" s="277">
        <v>9555</v>
      </c>
      <c r="F434" s="277">
        <v>18053</v>
      </c>
      <c r="G434" s="278">
        <v>30337</v>
      </c>
      <c r="H434" s="121">
        <v>0</v>
      </c>
      <c r="I434" s="244">
        <v>1</v>
      </c>
      <c r="J434" s="244">
        <v>2</v>
      </c>
      <c r="K434" s="246">
        <v>0</v>
      </c>
      <c r="L434" s="270">
        <f>IF(INTRO!$E$38="Endemic", IF($H434&gt;0, IF($H434=4,"Unknown", IF($H434=99,"Stopped", $D434)), 0),"Not required")</f>
        <v>0</v>
      </c>
      <c r="M434" s="271">
        <f>IF(INTRO!$E$40="Endemic", IF($I434&gt;0, IF($I434=4,"Unknown",IF($I434=99,"Stopped", $D434)), 0),"Not required")</f>
        <v>57946</v>
      </c>
      <c r="N434" s="272">
        <f>IF(INTRO!$E$42="Endemic", IF(AND($J434&gt;1,$J434&lt;5), IF($J434=4, "Unknown", E434+F434), 0),"Not required")</f>
        <v>27608</v>
      </c>
      <c r="O434" s="273">
        <f>IF(INTRO!$E$44="Endemic", IF(AND($K434&gt;0,$K434&lt;5), IF($K434=4,"Unknown", IF($K434=1, $F434*0.33, IF($K434=2, $F434*0.5+$G434*0.2, SUM(F434:G434)))), 0),"Not required")</f>
        <v>0</v>
      </c>
      <c r="P434" s="224">
        <v>0</v>
      </c>
      <c r="Q434" s="245">
        <v>1</v>
      </c>
      <c r="R434" s="245">
        <v>0</v>
      </c>
      <c r="S434" s="247">
        <v>0</v>
      </c>
      <c r="T434" s="50" t="s">
        <v>1183</v>
      </c>
      <c r="U434" s="252"/>
      <c r="V434" s="229"/>
      <c r="W434" s="274"/>
      <c r="X434" s="12"/>
    </row>
    <row r="435" spans="1:24" x14ac:dyDescent="0.2">
      <c r="A435" s="129" t="str">
        <f>IF(INTRO!$E$34&lt;&gt;0,INTRO!$E$34,"")</f>
        <v>Ethiopia</v>
      </c>
      <c r="B435" s="222" t="s">
        <v>665</v>
      </c>
      <c r="C435" s="223" t="s">
        <v>673</v>
      </c>
      <c r="D435" s="118">
        <v>95830</v>
      </c>
      <c r="E435" s="277">
        <v>15802</v>
      </c>
      <c r="F435" s="277">
        <v>29856</v>
      </c>
      <c r="G435" s="278">
        <v>50171</v>
      </c>
      <c r="H435" s="121">
        <v>0</v>
      </c>
      <c r="I435" s="244">
        <v>0</v>
      </c>
      <c r="J435" s="244">
        <v>3</v>
      </c>
      <c r="K435" s="246">
        <v>0</v>
      </c>
      <c r="L435" s="270">
        <f>IF(INTRO!$E$38="Endemic", IF($H435&gt;0, IF($H435=4,"Unknown", IF($H435=99,"Stopped", $D435)), 0),"Not required")</f>
        <v>0</v>
      </c>
      <c r="M435" s="271">
        <f>IF(INTRO!$E$40="Endemic", IF($I435&gt;0, IF($I435=4,"Unknown",IF($I435=99,"Stopped", $D435)), 0),"Not required")</f>
        <v>0</v>
      </c>
      <c r="N435" s="272">
        <f>IF(INTRO!$E$42="Endemic", IF(AND($J435&gt;1,$J435&lt;5), IF($J435=4, "Unknown", E435+F435), 0),"Not required")</f>
        <v>45658</v>
      </c>
      <c r="O435" s="273">
        <f>IF(INTRO!$E$44="Endemic", IF(AND($K435&gt;0,$K435&lt;5), IF($K435=4,"Unknown", IF($K435=1, $F435*0.33, IF($K435=2, $F435*0.5+$G435*0.2, SUM(F435:G435)))), 0),"Not required")</f>
        <v>0</v>
      </c>
      <c r="P435" s="224">
        <v>0</v>
      </c>
      <c r="Q435" s="245">
        <v>0</v>
      </c>
      <c r="R435" s="245">
        <v>2</v>
      </c>
      <c r="S435" s="247">
        <v>0</v>
      </c>
      <c r="T435" s="50" t="s">
        <v>1188</v>
      </c>
      <c r="U435" s="252"/>
      <c r="V435" s="229"/>
      <c r="W435" s="274"/>
      <c r="X435" s="12"/>
    </row>
    <row r="436" spans="1:24" x14ac:dyDescent="0.2">
      <c r="A436" s="129" t="str">
        <f>IF(INTRO!$E$34&lt;&gt;0,INTRO!$E$34,"")</f>
        <v>Ethiopia</v>
      </c>
      <c r="B436" s="222" t="s">
        <v>665</v>
      </c>
      <c r="C436" s="223" t="s">
        <v>674</v>
      </c>
      <c r="D436" s="118"/>
      <c r="E436" s="277" t="s">
        <v>670</v>
      </c>
      <c r="F436" s="277" t="s">
        <v>670</v>
      </c>
      <c r="G436" s="278" t="s">
        <v>670</v>
      </c>
      <c r="H436" s="121">
        <v>0</v>
      </c>
      <c r="I436" s="244">
        <v>0</v>
      </c>
      <c r="J436" s="244">
        <v>0</v>
      </c>
      <c r="K436" s="246">
        <v>0</v>
      </c>
      <c r="L436" s="270">
        <f>IF(INTRO!$E$38="Endemic", IF($H436&gt;0, IF($H436=4,"Unknown", IF($H436=99,"Stopped", $D436)), 0),"Not required")</f>
        <v>0</v>
      </c>
      <c r="M436" s="271">
        <f>IF(INTRO!$E$40="Endemic", IF($I436&gt;0, IF($I436=4,"Unknown",IF($I436=99,"Stopped", $D436)), 0),"Not required")</f>
        <v>0</v>
      </c>
      <c r="N436" s="272">
        <f>IF(INTRO!$E$42="Endemic", IF(AND($J436&gt;1,$J436&lt;5), IF($J436=4, "Unknown", E436+F436), 0),"Not required")</f>
        <v>0</v>
      </c>
      <c r="O436" s="273">
        <f>IF(INTRO!$E$44="Endemic", IF(AND($K436&gt;0,$K436&lt;5), IF($K436=4,"Unknown", IF($K436=1, $F436*0.33, IF($K436=2, $F436*0.5+$G436*0.2, SUM(F436:G436)))), 0),"Not required")</f>
        <v>0</v>
      </c>
      <c r="P436" s="224">
        <v>0</v>
      </c>
      <c r="Q436" s="245">
        <v>0</v>
      </c>
      <c r="R436" s="245">
        <v>0</v>
      </c>
      <c r="S436" s="247">
        <v>0</v>
      </c>
      <c r="T436" s="50"/>
      <c r="U436" s="252"/>
      <c r="V436" s="229"/>
      <c r="W436" s="274"/>
      <c r="X436" s="12"/>
    </row>
    <row r="437" spans="1:24" x14ac:dyDescent="0.2">
      <c r="A437" s="129" t="str">
        <f>IF(INTRO!$E$34&lt;&gt;0,INTRO!$E$34,"")</f>
        <v>Ethiopia</v>
      </c>
      <c r="B437" s="222" t="s">
        <v>665</v>
      </c>
      <c r="C437" s="223" t="s">
        <v>675</v>
      </c>
      <c r="D437" s="118">
        <v>62932</v>
      </c>
      <c r="E437" s="277">
        <v>10378</v>
      </c>
      <c r="F437" s="277">
        <v>19607</v>
      </c>
      <c r="G437" s="278">
        <v>32948</v>
      </c>
      <c r="H437" s="121">
        <v>0</v>
      </c>
      <c r="I437" s="244">
        <v>1</v>
      </c>
      <c r="J437" s="244">
        <v>2</v>
      </c>
      <c r="K437" s="246">
        <v>0</v>
      </c>
      <c r="L437" s="270">
        <f>IF(INTRO!$E$38="Endemic", IF($H437&gt;0, IF($H437=4,"Unknown", IF($H437=99,"Stopped", $D437)), 0),"Not required")</f>
        <v>0</v>
      </c>
      <c r="M437" s="271">
        <f>IF(INTRO!$E$40="Endemic", IF($I437&gt;0, IF($I437=4,"Unknown",IF($I437=99,"Stopped", $D437)), 0),"Not required")</f>
        <v>62932</v>
      </c>
      <c r="N437" s="272">
        <f>IF(INTRO!$E$42="Endemic", IF(AND($J437&gt;1,$J437&lt;5), IF($J437=4, "Unknown", E437+F437), 0),"Not required")</f>
        <v>29985</v>
      </c>
      <c r="O437" s="273">
        <f>IF(INTRO!$E$44="Endemic", IF(AND($K437&gt;0,$K437&lt;5), IF($K437=4,"Unknown", IF($K437=1, $F437*0.33, IF($K437=2, $F437*0.5+$G437*0.2, SUM(F437:G437)))), 0),"Not required")</f>
        <v>0</v>
      </c>
      <c r="P437" s="224">
        <v>0</v>
      </c>
      <c r="Q437" s="245">
        <v>1</v>
      </c>
      <c r="R437" s="245">
        <v>0</v>
      </c>
      <c r="S437" s="247">
        <v>0</v>
      </c>
      <c r="T437" s="50" t="s">
        <v>1183</v>
      </c>
      <c r="U437" s="252"/>
      <c r="V437" s="229"/>
      <c r="W437" s="274"/>
      <c r="X437" s="12"/>
    </row>
    <row r="438" spans="1:24" x14ac:dyDescent="0.2">
      <c r="A438" s="129" t="str">
        <f>IF(INTRO!$E$34&lt;&gt;0,INTRO!$E$34,"")</f>
        <v>Ethiopia</v>
      </c>
      <c r="B438" s="222" t="s">
        <v>665</v>
      </c>
      <c r="C438" s="223" t="s">
        <v>676</v>
      </c>
      <c r="D438" s="118">
        <v>82616</v>
      </c>
      <c r="E438" s="277">
        <v>13623</v>
      </c>
      <c r="F438" s="277">
        <v>25739</v>
      </c>
      <c r="G438" s="278">
        <v>43253</v>
      </c>
      <c r="H438" s="121">
        <v>0</v>
      </c>
      <c r="I438" s="244">
        <v>0</v>
      </c>
      <c r="J438" s="244">
        <v>2</v>
      </c>
      <c r="K438" s="246">
        <v>0</v>
      </c>
      <c r="L438" s="270">
        <f>IF(INTRO!$E$38="Endemic", IF($H438&gt;0, IF($H438=4,"Unknown", IF($H438=99,"Stopped", $D438)), 0),"Not required")</f>
        <v>0</v>
      </c>
      <c r="M438" s="271">
        <f>IF(INTRO!$E$40="Endemic", IF($I438&gt;0, IF($I438=4,"Unknown",IF($I438=99,"Stopped", $D438)), 0),"Not required")</f>
        <v>0</v>
      </c>
      <c r="N438" s="272">
        <f>IF(INTRO!$E$42="Endemic", IF(AND($J438&gt;1,$J438&lt;5), IF($J438=4, "Unknown", E438+F438), 0),"Not required")</f>
        <v>39362</v>
      </c>
      <c r="O438" s="273">
        <f>IF(INTRO!$E$44="Endemic", IF(AND($K438&gt;0,$K438&lt;5), IF($K438=4,"Unknown", IF($K438=1, $F438*0.33, IF($K438=2, $F438*0.5+$G438*0.2, SUM(F438:G438)))), 0),"Not required")</f>
        <v>0</v>
      </c>
      <c r="P438" s="224">
        <v>0</v>
      </c>
      <c r="Q438" s="245">
        <v>0</v>
      </c>
      <c r="R438" s="245">
        <v>0</v>
      </c>
      <c r="S438" s="247">
        <v>0</v>
      </c>
      <c r="T438" s="50"/>
      <c r="U438" s="252"/>
      <c r="V438" s="229"/>
      <c r="W438" s="274"/>
      <c r="X438" s="12"/>
    </row>
    <row r="439" spans="1:24" x14ac:dyDescent="0.2">
      <c r="A439" s="129" t="str">
        <f>IF(INTRO!$E$34&lt;&gt;0,INTRO!$E$34,"")</f>
        <v>Ethiopia</v>
      </c>
      <c r="B439" s="222" t="s">
        <v>665</v>
      </c>
      <c r="C439" s="223" t="s">
        <v>677</v>
      </c>
      <c r="D439" s="118">
        <v>71996</v>
      </c>
      <c r="E439" s="277">
        <v>11872</v>
      </c>
      <c r="F439" s="277">
        <v>22431</v>
      </c>
      <c r="G439" s="278">
        <v>37693</v>
      </c>
      <c r="H439" s="121">
        <v>0</v>
      </c>
      <c r="I439" s="244">
        <v>4</v>
      </c>
      <c r="J439" s="244">
        <v>3</v>
      </c>
      <c r="K439" s="246">
        <v>0</v>
      </c>
      <c r="L439" s="270">
        <f>IF(INTRO!$E$38="Endemic", IF($H439&gt;0, IF($H439=4,"Unknown", IF($H439=99,"Stopped", $D439)), 0),"Not required")</f>
        <v>0</v>
      </c>
      <c r="M439" s="271" t="str">
        <f>IF(INTRO!$E$40="Endemic", IF($I439&gt;0, IF($I439=4,"Unknown",IF($I439=99,"Stopped", $D439)), 0),"Not required")</f>
        <v>Unknown</v>
      </c>
      <c r="N439" s="272">
        <f>IF(INTRO!$E$42="Endemic", IF(AND($J439&gt;1,$J439&lt;5), IF($J439=4, "Unknown", E439+F439), 0),"Not required")</f>
        <v>34303</v>
      </c>
      <c r="O439" s="273">
        <f>IF(INTRO!$E$44="Endemic", IF(AND($K439&gt;0,$K439&lt;5), IF($K439=4,"Unknown", IF($K439=1, $F439*0.33, IF($K439=2, $F439*0.5+$G439*0.2, SUM(F439:G439)))), 0),"Not required")</f>
        <v>0</v>
      </c>
      <c r="P439" s="224">
        <v>0</v>
      </c>
      <c r="Q439" s="245">
        <v>0</v>
      </c>
      <c r="R439" s="245">
        <v>2</v>
      </c>
      <c r="S439" s="247">
        <v>0</v>
      </c>
      <c r="T439" s="50" t="s">
        <v>1188</v>
      </c>
      <c r="U439" s="252"/>
      <c r="V439" s="229"/>
      <c r="W439" s="274"/>
      <c r="X439" s="12"/>
    </row>
    <row r="440" spans="1:24" x14ac:dyDescent="0.2">
      <c r="A440" s="129" t="str">
        <f>IF(INTRO!$E$34&lt;&gt;0,INTRO!$E$34,"")</f>
        <v>Ethiopia</v>
      </c>
      <c r="B440" s="222" t="s">
        <v>665</v>
      </c>
      <c r="C440" s="223" t="s">
        <v>678</v>
      </c>
      <c r="D440" s="118">
        <v>21499</v>
      </c>
      <c r="E440" s="277">
        <v>3545</v>
      </c>
      <c r="F440" s="277">
        <v>6698</v>
      </c>
      <c r="G440" s="278">
        <v>11256</v>
      </c>
      <c r="H440" s="121">
        <v>0</v>
      </c>
      <c r="I440" s="244">
        <v>0</v>
      </c>
      <c r="J440" s="244">
        <v>2</v>
      </c>
      <c r="K440" s="246">
        <v>1</v>
      </c>
      <c r="L440" s="270">
        <f>IF(INTRO!$E$38="Endemic", IF($H440&gt;0, IF($H440=4,"Unknown", IF($H440=99,"Stopped", $D440)), 0),"Not required")</f>
        <v>0</v>
      </c>
      <c r="M440" s="271">
        <f>IF(INTRO!$E$40="Endemic", IF($I440&gt;0, IF($I440=4,"Unknown",IF($I440=99,"Stopped", $D440)), 0),"Not required")</f>
        <v>0</v>
      </c>
      <c r="N440" s="272">
        <f>IF(INTRO!$E$42="Endemic", IF(AND($J440&gt;1,$J440&lt;5), IF($J440=4, "Unknown", E440+F440), 0),"Not required")</f>
        <v>10243</v>
      </c>
      <c r="O440" s="273">
        <f>IF(INTRO!$E$44="Endemic", IF(AND($K440&gt;0,$K440&lt;5), IF($K440=4,"Unknown", IF($K440=1, $F440*0.33, IF($K440=2, $F440*0.5+$G440*0.2, SUM(F440:G440)))), 0),"Not required")</f>
        <v>2210.34</v>
      </c>
      <c r="P440" s="224">
        <v>0</v>
      </c>
      <c r="Q440" s="245">
        <v>0</v>
      </c>
      <c r="R440" s="245">
        <v>0</v>
      </c>
      <c r="S440" s="247">
        <v>0</v>
      </c>
      <c r="T440" s="50"/>
      <c r="U440" s="252"/>
      <c r="V440" s="229"/>
      <c r="W440" s="274"/>
      <c r="X440" s="12"/>
    </row>
    <row r="441" spans="1:24" x14ac:dyDescent="0.2">
      <c r="A441" s="129" t="str">
        <f>IF(INTRO!$E$34&lt;&gt;0,INTRO!$E$34,"")</f>
        <v>Ethiopia</v>
      </c>
      <c r="B441" s="222" t="s">
        <v>679</v>
      </c>
      <c r="C441" s="223" t="s">
        <v>680</v>
      </c>
      <c r="D441" s="118">
        <v>67736</v>
      </c>
      <c r="E441" s="277">
        <v>11170</v>
      </c>
      <c r="F441" s="277">
        <v>21104</v>
      </c>
      <c r="G441" s="278">
        <v>35463</v>
      </c>
      <c r="H441" s="121">
        <v>0</v>
      </c>
      <c r="I441" s="244">
        <v>1</v>
      </c>
      <c r="J441" s="244">
        <v>3</v>
      </c>
      <c r="K441" s="246">
        <v>1</v>
      </c>
      <c r="L441" s="270">
        <f>IF(INTRO!$E$38="Endemic", IF($H441&gt;0, IF($H441=4,"Unknown", IF($H441=99,"Stopped", $D441)), 0),"Not required")</f>
        <v>0</v>
      </c>
      <c r="M441" s="271">
        <f>IF(INTRO!$E$40="Endemic", IF($I441&gt;0, IF($I441=4,"Unknown",IF($I441=99,"Stopped", $D441)), 0),"Not required")</f>
        <v>67736</v>
      </c>
      <c r="N441" s="272">
        <f>IF(INTRO!$E$42="Endemic", IF(AND($J441&gt;1,$J441&lt;5), IF($J441=4, "Unknown", E441+F441), 0),"Not required")</f>
        <v>32274</v>
      </c>
      <c r="O441" s="273">
        <f>IF(INTRO!$E$44="Endemic", IF(AND($K441&gt;0,$K441&lt;5), IF($K441=4,"Unknown", IF($K441=1, $F441*0.33, IF($K441=2, $F441*0.5+$G441*0.2, SUM(F441:G441)))), 0),"Not required")</f>
        <v>6964.3200000000006</v>
      </c>
      <c r="P441" s="224">
        <v>0</v>
      </c>
      <c r="Q441" s="245">
        <v>1</v>
      </c>
      <c r="R441" s="245">
        <v>2</v>
      </c>
      <c r="S441" s="247">
        <v>0</v>
      </c>
      <c r="T441" s="50" t="s">
        <v>1183</v>
      </c>
      <c r="U441" s="252" t="s">
        <v>1188</v>
      </c>
      <c r="V441" s="229"/>
      <c r="W441" s="274"/>
      <c r="X441" s="12"/>
    </row>
    <row r="442" spans="1:24" x14ac:dyDescent="0.2">
      <c r="A442" s="129" t="str">
        <f>IF(INTRO!$E$34&lt;&gt;0,INTRO!$E$34,"")</f>
        <v>Ethiopia</v>
      </c>
      <c r="B442" s="222" t="s">
        <v>679</v>
      </c>
      <c r="C442" s="223" t="s">
        <v>681</v>
      </c>
      <c r="D442" s="118">
        <v>101155</v>
      </c>
      <c r="E442" s="277">
        <v>16681</v>
      </c>
      <c r="F442" s="277">
        <v>31515</v>
      </c>
      <c r="G442" s="278">
        <v>52959</v>
      </c>
      <c r="H442" s="121">
        <v>0</v>
      </c>
      <c r="I442" s="244">
        <v>1</v>
      </c>
      <c r="J442" s="244">
        <v>3</v>
      </c>
      <c r="K442" s="246">
        <v>0</v>
      </c>
      <c r="L442" s="270">
        <f>IF(INTRO!$E$38="Endemic", IF($H442&gt;0, IF($H442=4,"Unknown", IF($H442=99,"Stopped", $D442)), 0),"Not required")</f>
        <v>0</v>
      </c>
      <c r="M442" s="271">
        <f>IF(INTRO!$E$40="Endemic", IF($I442&gt;0, IF($I442=4,"Unknown",IF($I442=99,"Stopped", $D442)), 0),"Not required")</f>
        <v>101155</v>
      </c>
      <c r="N442" s="272">
        <f>IF(INTRO!$E$42="Endemic", IF(AND($J442&gt;1,$J442&lt;5), IF($J442=4, "Unknown", E442+F442), 0),"Not required")</f>
        <v>48196</v>
      </c>
      <c r="O442" s="273">
        <f>IF(INTRO!$E$44="Endemic", IF(AND($K442&gt;0,$K442&lt;5), IF($K442=4,"Unknown", IF($K442=1, $F442*0.33, IF($K442=2, $F442*0.5+$G442*0.2, SUM(F442:G442)))), 0),"Not required")</f>
        <v>0</v>
      </c>
      <c r="P442" s="224">
        <v>0</v>
      </c>
      <c r="Q442" s="245">
        <v>1</v>
      </c>
      <c r="R442" s="245">
        <v>2</v>
      </c>
      <c r="S442" s="247">
        <v>0</v>
      </c>
      <c r="T442" s="50" t="s">
        <v>1183</v>
      </c>
      <c r="U442" s="252" t="s">
        <v>1188</v>
      </c>
      <c r="V442" s="229"/>
      <c r="W442" s="274"/>
      <c r="X442" s="12"/>
    </row>
    <row r="443" spans="1:24" x14ac:dyDescent="0.2">
      <c r="A443" s="129" t="str">
        <f>IF(INTRO!$E$34&lt;&gt;0,INTRO!$E$34,"")</f>
        <v>Ethiopia</v>
      </c>
      <c r="B443" s="222" t="s">
        <v>679</v>
      </c>
      <c r="C443" s="223" t="s">
        <v>682</v>
      </c>
      <c r="D443" s="118">
        <v>47293</v>
      </c>
      <c r="E443" s="277">
        <v>7799</v>
      </c>
      <c r="F443" s="277">
        <v>14734</v>
      </c>
      <c r="G443" s="278">
        <v>24760</v>
      </c>
      <c r="H443" s="121">
        <v>0</v>
      </c>
      <c r="I443" s="244">
        <v>1</v>
      </c>
      <c r="J443" s="244">
        <v>2</v>
      </c>
      <c r="K443" s="246">
        <v>1</v>
      </c>
      <c r="L443" s="270">
        <f>IF(INTRO!$E$38="Endemic", IF($H443&gt;0, IF($H443=4,"Unknown", IF($H443=99,"Stopped", $D443)), 0),"Not required")</f>
        <v>0</v>
      </c>
      <c r="M443" s="271">
        <f>IF(INTRO!$E$40="Endemic", IF($I443&gt;0, IF($I443=4,"Unknown",IF($I443=99,"Stopped", $D443)), 0),"Not required")</f>
        <v>47293</v>
      </c>
      <c r="N443" s="272">
        <f>IF(INTRO!$E$42="Endemic", IF(AND($J443&gt;1,$J443&lt;5), IF($J443=4, "Unknown", E443+F443), 0),"Not required")</f>
        <v>22533</v>
      </c>
      <c r="O443" s="273">
        <f>IF(INTRO!$E$44="Endemic", IF(AND($K443&gt;0,$K443&lt;5), IF($K443=4,"Unknown", IF($K443=1, $F443*0.33, IF($K443=2, $F443*0.5+$G443*0.2, SUM(F443:G443)))), 0),"Not required")</f>
        <v>4862.22</v>
      </c>
      <c r="P443" s="224">
        <v>0</v>
      </c>
      <c r="Q443" s="245">
        <v>1</v>
      </c>
      <c r="R443" s="245">
        <v>0</v>
      </c>
      <c r="S443" s="247">
        <v>0</v>
      </c>
      <c r="T443" s="50" t="s">
        <v>1183</v>
      </c>
      <c r="U443" s="252"/>
      <c r="V443" s="229"/>
      <c r="W443" s="274"/>
      <c r="X443" s="12"/>
    </row>
    <row r="444" spans="1:24" x14ac:dyDescent="0.2">
      <c r="A444" s="129" t="str">
        <f>IF(INTRO!$E$34&lt;&gt;0,INTRO!$E$34,"")</f>
        <v>Ethiopia</v>
      </c>
      <c r="B444" s="222" t="s">
        <v>679</v>
      </c>
      <c r="C444" s="223" t="s">
        <v>683</v>
      </c>
      <c r="D444" s="118">
        <v>36915</v>
      </c>
      <c r="E444" s="277">
        <v>6087</v>
      </c>
      <c r="F444" s="277">
        <v>11501</v>
      </c>
      <c r="G444" s="278">
        <v>19327</v>
      </c>
      <c r="H444" s="121">
        <v>0</v>
      </c>
      <c r="I444" s="244">
        <v>1</v>
      </c>
      <c r="J444" s="244">
        <v>3</v>
      </c>
      <c r="K444" s="246">
        <v>0</v>
      </c>
      <c r="L444" s="270">
        <f>IF(INTRO!$E$38="Endemic", IF($H444&gt;0, IF($H444=4,"Unknown", IF($H444=99,"Stopped", $D444)), 0),"Not required")</f>
        <v>0</v>
      </c>
      <c r="M444" s="271">
        <f>IF(INTRO!$E$40="Endemic", IF($I444&gt;0, IF($I444=4,"Unknown",IF($I444=99,"Stopped", $D444)), 0),"Not required")</f>
        <v>36915</v>
      </c>
      <c r="N444" s="272">
        <f>IF(INTRO!$E$42="Endemic", IF(AND($J444&gt;1,$J444&lt;5), IF($J444=4, "Unknown", E444+F444), 0),"Not required")</f>
        <v>17588</v>
      </c>
      <c r="O444" s="273">
        <f>IF(INTRO!$E$44="Endemic", IF(AND($K444&gt;0,$K444&lt;5), IF($K444=4,"Unknown", IF($K444=1, $F444*0.33, IF($K444=2, $F444*0.5+$G444*0.2, SUM(F444:G444)))), 0),"Not required")</f>
        <v>0</v>
      </c>
      <c r="P444" s="224">
        <v>0</v>
      </c>
      <c r="Q444" s="245">
        <v>1</v>
      </c>
      <c r="R444" s="245">
        <v>2</v>
      </c>
      <c r="S444" s="247">
        <v>0</v>
      </c>
      <c r="T444" s="50" t="s">
        <v>1183</v>
      </c>
      <c r="U444" s="252" t="s">
        <v>1188</v>
      </c>
      <c r="V444" s="229"/>
      <c r="W444" s="274"/>
      <c r="X444" s="12"/>
    </row>
    <row r="445" spans="1:24" x14ac:dyDescent="0.2">
      <c r="A445" s="129" t="str">
        <f>IF(INTRO!$E$34&lt;&gt;0,INTRO!$E$34,"")</f>
        <v>Ethiopia</v>
      </c>
      <c r="B445" s="222" t="s">
        <v>679</v>
      </c>
      <c r="C445" s="223" t="s">
        <v>684</v>
      </c>
      <c r="D445" s="118">
        <v>65460</v>
      </c>
      <c r="E445" s="277">
        <v>10794</v>
      </c>
      <c r="F445" s="277">
        <v>20394</v>
      </c>
      <c r="G445" s="278">
        <v>34271</v>
      </c>
      <c r="H445" s="121">
        <v>0</v>
      </c>
      <c r="I445" s="244">
        <v>1</v>
      </c>
      <c r="J445" s="244">
        <v>3</v>
      </c>
      <c r="K445" s="246">
        <v>1</v>
      </c>
      <c r="L445" s="270">
        <f>IF(INTRO!$E$38="Endemic", IF($H445&gt;0, IF($H445=4,"Unknown", IF($H445=99,"Stopped", $D445)), 0),"Not required")</f>
        <v>0</v>
      </c>
      <c r="M445" s="271">
        <f>IF(INTRO!$E$40="Endemic", IF($I445&gt;0, IF($I445=4,"Unknown",IF($I445=99,"Stopped", $D445)), 0),"Not required")</f>
        <v>65460</v>
      </c>
      <c r="N445" s="272">
        <f>IF(INTRO!$E$42="Endemic", IF(AND($J445&gt;1,$J445&lt;5), IF($J445=4, "Unknown", E445+F445), 0),"Not required")</f>
        <v>31188</v>
      </c>
      <c r="O445" s="273">
        <f>IF(INTRO!$E$44="Endemic", IF(AND($K445&gt;0,$K445&lt;5), IF($K445=4,"Unknown", IF($K445=1, $F445*0.33, IF($K445=2, $F445*0.5+$G445*0.2, SUM(F445:G445)))), 0),"Not required")</f>
        <v>6730.02</v>
      </c>
      <c r="P445" s="224">
        <v>0</v>
      </c>
      <c r="Q445" s="245">
        <v>1</v>
      </c>
      <c r="R445" s="245">
        <v>2</v>
      </c>
      <c r="S445" s="247">
        <v>0</v>
      </c>
      <c r="T445" s="50" t="s">
        <v>1183</v>
      </c>
      <c r="U445" s="252" t="s">
        <v>1188</v>
      </c>
      <c r="V445" s="229"/>
      <c r="W445" s="274"/>
      <c r="X445" s="12"/>
    </row>
    <row r="446" spans="1:24" x14ac:dyDescent="0.2">
      <c r="A446" s="129" t="str">
        <f>IF(INTRO!$E$34&lt;&gt;0,INTRO!$E$34,"")</f>
        <v>Ethiopia</v>
      </c>
      <c r="B446" s="222" t="s">
        <v>679</v>
      </c>
      <c r="C446" s="223" t="s">
        <v>685</v>
      </c>
      <c r="D446" s="118">
        <v>184920</v>
      </c>
      <c r="E446" s="277">
        <v>30493</v>
      </c>
      <c r="F446" s="277">
        <v>57613</v>
      </c>
      <c r="G446" s="278">
        <v>96814</v>
      </c>
      <c r="H446" s="121">
        <v>0</v>
      </c>
      <c r="I446" s="244">
        <v>1</v>
      </c>
      <c r="J446" s="244">
        <v>3</v>
      </c>
      <c r="K446" s="246">
        <v>0</v>
      </c>
      <c r="L446" s="270">
        <f>IF(INTRO!$E$38="Endemic", IF($H446&gt;0, IF($H446=4,"Unknown", IF($H446=99,"Stopped", $D446)), 0),"Not required")</f>
        <v>0</v>
      </c>
      <c r="M446" s="271">
        <f>IF(INTRO!$E$40="Endemic", IF($I446&gt;0, IF($I446=4,"Unknown",IF($I446=99,"Stopped", $D446)), 0),"Not required")</f>
        <v>184920</v>
      </c>
      <c r="N446" s="272">
        <f>IF(INTRO!$E$42="Endemic", IF(AND($J446&gt;1,$J446&lt;5), IF($J446=4, "Unknown", E446+F446), 0),"Not required")</f>
        <v>88106</v>
      </c>
      <c r="O446" s="273">
        <f>IF(INTRO!$E$44="Endemic", IF(AND($K446&gt;0,$K446&lt;5), IF($K446=4,"Unknown", IF($K446=1, $F446*0.33, IF($K446=2, $F446*0.5+$G446*0.2, SUM(F446:G446)))), 0),"Not required")</f>
        <v>0</v>
      </c>
      <c r="P446" s="224">
        <v>0</v>
      </c>
      <c r="Q446" s="245">
        <v>1</v>
      </c>
      <c r="R446" s="245">
        <v>2</v>
      </c>
      <c r="S446" s="247">
        <v>0</v>
      </c>
      <c r="T446" s="50" t="s">
        <v>1183</v>
      </c>
      <c r="U446" s="252" t="s">
        <v>1188</v>
      </c>
      <c r="V446" s="229"/>
      <c r="W446" s="274"/>
      <c r="X446" s="12"/>
    </row>
    <row r="447" spans="1:24" x14ac:dyDescent="0.2">
      <c r="A447" s="129" t="str">
        <f>IF(INTRO!$E$34&lt;&gt;0,INTRO!$E$34,"")</f>
        <v>Ethiopia</v>
      </c>
      <c r="B447" s="222" t="s">
        <v>679</v>
      </c>
      <c r="C447" s="223" t="s">
        <v>686</v>
      </c>
      <c r="D447" s="118">
        <v>41639</v>
      </c>
      <c r="E447" s="277">
        <v>6866</v>
      </c>
      <c r="F447" s="277">
        <v>12973</v>
      </c>
      <c r="G447" s="278">
        <v>21800</v>
      </c>
      <c r="H447" s="121">
        <v>0</v>
      </c>
      <c r="I447" s="244">
        <v>1</v>
      </c>
      <c r="J447" s="244">
        <v>3</v>
      </c>
      <c r="K447" s="246">
        <v>0</v>
      </c>
      <c r="L447" s="270">
        <f>IF(INTRO!$E$38="Endemic", IF($H447&gt;0, IF($H447=4,"Unknown", IF($H447=99,"Stopped", $D447)), 0),"Not required")</f>
        <v>0</v>
      </c>
      <c r="M447" s="271">
        <f>IF(INTRO!$E$40="Endemic", IF($I447&gt;0, IF($I447=4,"Unknown",IF($I447=99,"Stopped", $D447)), 0),"Not required")</f>
        <v>41639</v>
      </c>
      <c r="N447" s="272">
        <f>IF(INTRO!$E$42="Endemic", IF(AND($J447&gt;1,$J447&lt;5), IF($J447=4, "Unknown", E447+F447), 0),"Not required")</f>
        <v>19839</v>
      </c>
      <c r="O447" s="273">
        <f>IF(INTRO!$E$44="Endemic", IF(AND($K447&gt;0,$K447&lt;5), IF($K447=4,"Unknown", IF($K447=1, $F447*0.33, IF($K447=2, $F447*0.5+$G447*0.2, SUM(F447:G447)))), 0),"Not required")</f>
        <v>0</v>
      </c>
      <c r="P447" s="224">
        <v>0</v>
      </c>
      <c r="Q447" s="245">
        <v>1</v>
      </c>
      <c r="R447" s="245">
        <v>2</v>
      </c>
      <c r="S447" s="247">
        <v>0</v>
      </c>
      <c r="T447" s="50" t="s">
        <v>1183</v>
      </c>
      <c r="U447" s="252" t="s">
        <v>1188</v>
      </c>
      <c r="V447" s="229"/>
      <c r="W447" s="274"/>
      <c r="X447" s="12"/>
    </row>
    <row r="448" spans="1:24" x14ac:dyDescent="0.2">
      <c r="A448" s="129" t="str">
        <f>IF(INTRO!$E$34&lt;&gt;0,INTRO!$E$34,"")</f>
        <v>Ethiopia</v>
      </c>
      <c r="B448" s="222" t="s">
        <v>679</v>
      </c>
      <c r="C448" s="223" t="s">
        <v>687</v>
      </c>
      <c r="D448" s="118">
        <v>46612</v>
      </c>
      <c r="E448" s="277">
        <v>7686</v>
      </c>
      <c r="F448" s="277">
        <v>14522</v>
      </c>
      <c r="G448" s="278">
        <v>24403</v>
      </c>
      <c r="H448" s="121">
        <v>0</v>
      </c>
      <c r="I448" s="244">
        <v>1</v>
      </c>
      <c r="J448" s="244">
        <v>2</v>
      </c>
      <c r="K448" s="246">
        <v>0</v>
      </c>
      <c r="L448" s="270">
        <f>IF(INTRO!$E$38="Endemic", IF($H448&gt;0, IF($H448=4,"Unknown", IF($H448=99,"Stopped", $D448)), 0),"Not required")</f>
        <v>0</v>
      </c>
      <c r="M448" s="271">
        <f>IF(INTRO!$E$40="Endemic", IF($I448&gt;0, IF($I448=4,"Unknown",IF($I448=99,"Stopped", $D448)), 0),"Not required")</f>
        <v>46612</v>
      </c>
      <c r="N448" s="272">
        <f>IF(INTRO!$E$42="Endemic", IF(AND($J448&gt;1,$J448&lt;5), IF($J448=4, "Unknown", E448+F448), 0),"Not required")</f>
        <v>22208</v>
      </c>
      <c r="O448" s="273">
        <f>IF(INTRO!$E$44="Endemic", IF(AND($K448&gt;0,$K448&lt;5), IF($K448=4,"Unknown", IF($K448=1, $F448*0.33, IF($K448=2, $F448*0.5+$G448*0.2, SUM(F448:G448)))), 0),"Not required")</f>
        <v>0</v>
      </c>
      <c r="P448" s="224">
        <v>0</v>
      </c>
      <c r="Q448" s="245">
        <v>1</v>
      </c>
      <c r="R448" s="245">
        <v>0</v>
      </c>
      <c r="S448" s="247">
        <v>0</v>
      </c>
      <c r="T448" s="50" t="s">
        <v>1183</v>
      </c>
      <c r="U448" s="252"/>
      <c r="V448" s="229"/>
      <c r="W448" s="274"/>
      <c r="X448" s="12"/>
    </row>
    <row r="449" spans="1:24" x14ac:dyDescent="0.2">
      <c r="A449" s="129" t="str">
        <f>IF(INTRO!$E$34&lt;&gt;0,INTRO!$E$34,"")</f>
        <v>Ethiopia</v>
      </c>
      <c r="B449" s="222" t="s">
        <v>679</v>
      </c>
      <c r="C449" s="223" t="s">
        <v>688</v>
      </c>
      <c r="D449" s="118">
        <v>21713</v>
      </c>
      <c r="E449" s="277">
        <v>3580</v>
      </c>
      <c r="F449" s="277">
        <v>6765</v>
      </c>
      <c r="G449" s="278">
        <v>11368</v>
      </c>
      <c r="H449" s="121">
        <v>0</v>
      </c>
      <c r="I449" s="244">
        <v>1</v>
      </c>
      <c r="J449" s="244">
        <v>3</v>
      </c>
      <c r="K449" s="246">
        <v>0</v>
      </c>
      <c r="L449" s="270">
        <f>IF(INTRO!$E$38="Endemic", IF($H449&gt;0, IF($H449=4,"Unknown", IF($H449=99,"Stopped", $D449)), 0),"Not required")</f>
        <v>0</v>
      </c>
      <c r="M449" s="271">
        <f>IF(INTRO!$E$40="Endemic", IF($I449&gt;0, IF($I449=4,"Unknown",IF($I449=99,"Stopped", $D449)), 0),"Not required")</f>
        <v>21713</v>
      </c>
      <c r="N449" s="272">
        <f>IF(INTRO!$E$42="Endemic", IF(AND($J449&gt;1,$J449&lt;5), IF($J449=4, "Unknown", E449+F449), 0),"Not required")</f>
        <v>10345</v>
      </c>
      <c r="O449" s="273">
        <f>IF(INTRO!$E$44="Endemic", IF(AND($K449&gt;0,$K449&lt;5), IF($K449=4,"Unknown", IF($K449=1, $F449*0.33, IF($K449=2, $F449*0.5+$G449*0.2, SUM(F449:G449)))), 0),"Not required")</f>
        <v>0</v>
      </c>
      <c r="P449" s="224">
        <v>0</v>
      </c>
      <c r="Q449" s="245">
        <v>1</v>
      </c>
      <c r="R449" s="245">
        <v>2</v>
      </c>
      <c r="S449" s="247">
        <v>0</v>
      </c>
      <c r="T449" s="50" t="s">
        <v>1183</v>
      </c>
      <c r="U449" s="252" t="s">
        <v>1188</v>
      </c>
      <c r="V449" s="229"/>
      <c r="W449" s="274"/>
      <c r="X449" s="12"/>
    </row>
    <row r="450" spans="1:24" x14ac:dyDescent="0.2">
      <c r="A450" s="129" t="str">
        <f>IF(INTRO!$E$34&lt;&gt;0,INTRO!$E$34,"")</f>
        <v>Ethiopia</v>
      </c>
      <c r="B450" s="222" t="s">
        <v>679</v>
      </c>
      <c r="C450" s="223" t="s">
        <v>689</v>
      </c>
      <c r="D450" s="118">
        <v>54923</v>
      </c>
      <c r="E450" s="277">
        <v>9057</v>
      </c>
      <c r="F450" s="277">
        <v>17112</v>
      </c>
      <c r="G450" s="278">
        <v>28755</v>
      </c>
      <c r="H450" s="121">
        <v>0</v>
      </c>
      <c r="I450" s="244">
        <v>1</v>
      </c>
      <c r="J450" s="244">
        <v>3</v>
      </c>
      <c r="K450" s="246">
        <v>0</v>
      </c>
      <c r="L450" s="270">
        <f>IF(INTRO!$E$38="Endemic", IF($H450&gt;0, IF($H450=4,"Unknown", IF($H450=99,"Stopped", $D450)), 0),"Not required")</f>
        <v>0</v>
      </c>
      <c r="M450" s="271">
        <f>IF(INTRO!$E$40="Endemic", IF($I450&gt;0, IF($I450=4,"Unknown",IF($I450=99,"Stopped", $D450)), 0),"Not required")</f>
        <v>54923</v>
      </c>
      <c r="N450" s="272">
        <f>IF(INTRO!$E$42="Endemic", IF(AND($J450&gt;1,$J450&lt;5), IF($J450=4, "Unknown", E450+F450), 0),"Not required")</f>
        <v>26169</v>
      </c>
      <c r="O450" s="273">
        <f>IF(INTRO!$E$44="Endemic", IF(AND($K450&gt;0,$K450&lt;5), IF($K450=4,"Unknown", IF($K450=1, $F450*0.33, IF($K450=2, $F450*0.5+$G450*0.2, SUM(F450:G450)))), 0),"Not required")</f>
        <v>0</v>
      </c>
      <c r="P450" s="224">
        <v>0</v>
      </c>
      <c r="Q450" s="245">
        <v>1</v>
      </c>
      <c r="R450" s="245">
        <v>2</v>
      </c>
      <c r="S450" s="247">
        <v>0</v>
      </c>
      <c r="T450" s="50" t="s">
        <v>1183</v>
      </c>
      <c r="U450" s="252" t="s">
        <v>1188</v>
      </c>
      <c r="V450" s="229"/>
      <c r="W450" s="274"/>
      <c r="X450" s="12"/>
    </row>
    <row r="451" spans="1:24" x14ac:dyDescent="0.2">
      <c r="A451" s="129" t="str">
        <f>IF(INTRO!$E$34&lt;&gt;0,INTRO!$E$34,"")</f>
        <v>Ethiopia</v>
      </c>
      <c r="B451" s="222" t="s">
        <v>679</v>
      </c>
      <c r="C451" s="223" t="s">
        <v>690</v>
      </c>
      <c r="D451" s="118">
        <v>80539</v>
      </c>
      <c r="E451" s="277">
        <v>13281</v>
      </c>
      <c r="F451" s="277">
        <v>25092</v>
      </c>
      <c r="G451" s="278">
        <v>42166</v>
      </c>
      <c r="H451" s="121">
        <v>0</v>
      </c>
      <c r="I451" s="244">
        <v>1</v>
      </c>
      <c r="J451" s="244">
        <v>3</v>
      </c>
      <c r="K451" s="246">
        <v>0</v>
      </c>
      <c r="L451" s="270">
        <f>IF(INTRO!$E$38="Endemic", IF($H451&gt;0, IF($H451=4,"Unknown", IF($H451=99,"Stopped", $D451)), 0),"Not required")</f>
        <v>0</v>
      </c>
      <c r="M451" s="271">
        <f>IF(INTRO!$E$40="Endemic", IF($I451&gt;0, IF($I451=4,"Unknown",IF($I451=99,"Stopped", $D451)), 0),"Not required")</f>
        <v>80539</v>
      </c>
      <c r="N451" s="272">
        <f>IF(INTRO!$E$42="Endemic", IF(AND($J451&gt;1,$J451&lt;5), IF($J451=4, "Unknown", E451+F451), 0),"Not required")</f>
        <v>38373</v>
      </c>
      <c r="O451" s="273">
        <f>IF(INTRO!$E$44="Endemic", IF(AND($K451&gt;0,$K451&lt;5), IF($K451=4,"Unknown", IF($K451=1, $F451*0.33, IF($K451=2, $F451*0.5+$G451*0.2, SUM(F451:G451)))), 0),"Not required")</f>
        <v>0</v>
      </c>
      <c r="P451" s="224">
        <v>0</v>
      </c>
      <c r="Q451" s="245">
        <v>1</v>
      </c>
      <c r="R451" s="245">
        <v>2</v>
      </c>
      <c r="S451" s="247">
        <v>0</v>
      </c>
      <c r="T451" s="50" t="s">
        <v>1183</v>
      </c>
      <c r="U451" s="252" t="s">
        <v>1188</v>
      </c>
      <c r="V451" s="229"/>
      <c r="W451" s="274"/>
      <c r="X451" s="12"/>
    </row>
    <row r="452" spans="1:24" x14ac:dyDescent="0.2">
      <c r="A452" s="129" t="str">
        <f>IF(INTRO!$E$34&lt;&gt;0,INTRO!$E$34,"")</f>
        <v>Ethiopia</v>
      </c>
      <c r="B452" s="222" t="s">
        <v>679</v>
      </c>
      <c r="C452" s="223" t="s">
        <v>691</v>
      </c>
      <c r="D452" s="118">
        <v>41266</v>
      </c>
      <c r="E452" s="277">
        <v>6805</v>
      </c>
      <c r="F452" s="277">
        <v>12857</v>
      </c>
      <c r="G452" s="278">
        <v>21605</v>
      </c>
      <c r="H452" s="121">
        <v>0</v>
      </c>
      <c r="I452" s="244">
        <v>1</v>
      </c>
      <c r="J452" s="244">
        <v>3</v>
      </c>
      <c r="K452" s="246">
        <v>1</v>
      </c>
      <c r="L452" s="270">
        <f>IF(INTRO!$E$38="Endemic", IF($H452&gt;0, IF($H452=4,"Unknown", IF($H452=99,"Stopped", $D452)), 0),"Not required")</f>
        <v>0</v>
      </c>
      <c r="M452" s="271">
        <f>IF(INTRO!$E$40="Endemic", IF($I452&gt;0, IF($I452=4,"Unknown",IF($I452=99,"Stopped", $D452)), 0),"Not required")</f>
        <v>41266</v>
      </c>
      <c r="N452" s="272">
        <f>IF(INTRO!$E$42="Endemic", IF(AND($J452&gt;1,$J452&lt;5), IF($J452=4, "Unknown", E452+F452), 0),"Not required")</f>
        <v>19662</v>
      </c>
      <c r="O452" s="273">
        <f>IF(INTRO!$E$44="Endemic", IF(AND($K452&gt;0,$K452&lt;5), IF($K452=4,"Unknown", IF($K452=1, $F452*0.33, IF($K452=2, $F452*0.5+$G452*0.2, SUM(F452:G452)))), 0),"Not required")</f>
        <v>4242.8100000000004</v>
      </c>
      <c r="P452" s="224">
        <v>0</v>
      </c>
      <c r="Q452" s="245">
        <v>1</v>
      </c>
      <c r="R452" s="245">
        <v>2</v>
      </c>
      <c r="S452" s="247">
        <v>0</v>
      </c>
      <c r="T452" s="50" t="s">
        <v>1183</v>
      </c>
      <c r="U452" s="252" t="s">
        <v>1188</v>
      </c>
      <c r="V452" s="229"/>
      <c r="W452" s="274"/>
      <c r="X452" s="12"/>
    </row>
    <row r="453" spans="1:24" x14ac:dyDescent="0.2">
      <c r="A453" s="129" t="str">
        <f>IF(INTRO!$E$34&lt;&gt;0,INTRO!$E$34,"")</f>
        <v>Ethiopia</v>
      </c>
      <c r="B453" s="222" t="s">
        <v>679</v>
      </c>
      <c r="C453" s="223" t="s">
        <v>692</v>
      </c>
      <c r="D453" s="118">
        <v>30142</v>
      </c>
      <c r="E453" s="277">
        <v>4970</v>
      </c>
      <c r="F453" s="277">
        <v>9391</v>
      </c>
      <c r="G453" s="278">
        <v>15781</v>
      </c>
      <c r="H453" s="121">
        <v>0</v>
      </c>
      <c r="I453" s="244">
        <v>1</v>
      </c>
      <c r="J453" s="244">
        <v>3</v>
      </c>
      <c r="K453" s="246">
        <v>0</v>
      </c>
      <c r="L453" s="270">
        <f>IF(INTRO!$E$38="Endemic", IF($H453&gt;0, IF($H453=4,"Unknown", IF($H453=99,"Stopped", $D453)), 0),"Not required")</f>
        <v>0</v>
      </c>
      <c r="M453" s="271">
        <f>IF(INTRO!$E$40="Endemic", IF($I453&gt;0, IF($I453=4,"Unknown",IF($I453=99,"Stopped", $D453)), 0),"Not required")</f>
        <v>30142</v>
      </c>
      <c r="N453" s="272">
        <f>IF(INTRO!$E$42="Endemic", IF(AND($J453&gt;1,$J453&lt;5), IF($J453=4, "Unknown", E453+F453), 0),"Not required")</f>
        <v>14361</v>
      </c>
      <c r="O453" s="273">
        <f>IF(INTRO!$E$44="Endemic", IF(AND($K453&gt;0,$K453&lt;5), IF($K453=4,"Unknown", IF($K453=1, $F453*0.33, IF($K453=2, $F453*0.5+$G453*0.2, SUM(F453:G453)))), 0),"Not required")</f>
        <v>0</v>
      </c>
      <c r="P453" s="224">
        <v>0</v>
      </c>
      <c r="Q453" s="245">
        <v>1</v>
      </c>
      <c r="R453" s="245">
        <v>2</v>
      </c>
      <c r="S453" s="247">
        <v>0</v>
      </c>
      <c r="T453" s="50" t="s">
        <v>1183</v>
      </c>
      <c r="U453" s="252" t="s">
        <v>1188</v>
      </c>
      <c r="V453" s="229"/>
      <c r="W453" s="274"/>
      <c r="X453" s="12"/>
    </row>
    <row r="454" spans="1:24" x14ac:dyDescent="0.2">
      <c r="A454" s="129" t="str">
        <f>IF(INTRO!$E$34&lt;&gt;0,INTRO!$E$34,"")</f>
        <v>Ethiopia</v>
      </c>
      <c r="B454" s="222" t="s">
        <v>679</v>
      </c>
      <c r="C454" s="223" t="s">
        <v>693</v>
      </c>
      <c r="D454" s="118">
        <v>68354</v>
      </c>
      <c r="E454" s="277">
        <v>11272</v>
      </c>
      <c r="F454" s="277">
        <v>21296</v>
      </c>
      <c r="G454" s="278">
        <v>35786</v>
      </c>
      <c r="H454" s="121">
        <v>0</v>
      </c>
      <c r="I454" s="244">
        <v>1</v>
      </c>
      <c r="J454" s="244">
        <v>2</v>
      </c>
      <c r="K454" s="246">
        <v>1</v>
      </c>
      <c r="L454" s="270">
        <f>IF(INTRO!$E$38="Endemic", IF($H454&gt;0, IF($H454=4,"Unknown", IF($H454=99,"Stopped", $D454)), 0),"Not required")</f>
        <v>0</v>
      </c>
      <c r="M454" s="271">
        <f>IF(INTRO!$E$40="Endemic", IF($I454&gt;0, IF($I454=4,"Unknown",IF($I454=99,"Stopped", $D454)), 0),"Not required")</f>
        <v>68354</v>
      </c>
      <c r="N454" s="272">
        <f>IF(INTRO!$E$42="Endemic", IF(AND($J454&gt;1,$J454&lt;5), IF($J454=4, "Unknown", E454+F454), 0),"Not required")</f>
        <v>32568</v>
      </c>
      <c r="O454" s="273">
        <f>IF(INTRO!$E$44="Endemic", IF(AND($K454&gt;0,$K454&lt;5), IF($K454=4,"Unknown", IF($K454=1, $F454*0.33, IF($K454=2, $F454*0.5+$G454*0.2, SUM(F454:G454)))), 0),"Not required")</f>
        <v>7027.68</v>
      </c>
      <c r="P454" s="224">
        <v>0</v>
      </c>
      <c r="Q454" s="245">
        <v>1</v>
      </c>
      <c r="R454" s="245">
        <v>0</v>
      </c>
      <c r="S454" s="247">
        <v>0</v>
      </c>
      <c r="T454" s="50" t="s">
        <v>1183</v>
      </c>
      <c r="U454" s="252"/>
      <c r="V454" s="229"/>
      <c r="W454" s="274"/>
      <c r="X454" s="12"/>
    </row>
    <row r="455" spans="1:24" x14ac:dyDescent="0.2">
      <c r="A455" s="129" t="str">
        <f>IF(INTRO!$E$34&lt;&gt;0,INTRO!$E$34,"")</f>
        <v>Ethiopia</v>
      </c>
      <c r="B455" s="222" t="s">
        <v>694</v>
      </c>
      <c r="C455" s="223" t="s">
        <v>695</v>
      </c>
      <c r="D455" s="118">
        <v>36500</v>
      </c>
      <c r="E455" s="277">
        <v>6019</v>
      </c>
      <c r="F455" s="277">
        <v>11372</v>
      </c>
      <c r="G455" s="278">
        <v>19109</v>
      </c>
      <c r="H455" s="121">
        <v>0</v>
      </c>
      <c r="I455" s="244">
        <v>1</v>
      </c>
      <c r="J455" s="244">
        <v>2</v>
      </c>
      <c r="K455" s="246">
        <v>2</v>
      </c>
      <c r="L455" s="270">
        <f>IF(INTRO!$E$38="Endemic", IF($H455&gt;0, IF($H455=4,"Unknown", IF($H455=99,"Stopped", $D455)), 0),"Not required")</f>
        <v>0</v>
      </c>
      <c r="M455" s="271">
        <f>IF(INTRO!$E$40="Endemic", IF($I455&gt;0, IF($I455=4,"Unknown",IF($I455=99,"Stopped", $D455)), 0),"Not required")</f>
        <v>36500</v>
      </c>
      <c r="N455" s="272">
        <f>IF(INTRO!$E$42="Endemic", IF(AND($J455&gt;1,$J455&lt;5), IF($J455=4, "Unknown", E455+F455), 0),"Not required")</f>
        <v>17391</v>
      </c>
      <c r="O455" s="273">
        <f>IF(INTRO!$E$44="Endemic", IF(AND($K455&gt;0,$K455&lt;5), IF($K455=4,"Unknown", IF($K455=1, $F455*0.33, IF($K455=2, $F455*0.5+$G455*0.2, SUM(F455:G455)))), 0),"Not required")</f>
        <v>9507.7999999999993</v>
      </c>
      <c r="P455" s="224">
        <v>0</v>
      </c>
      <c r="Q455" s="245">
        <v>1</v>
      </c>
      <c r="R455" s="245">
        <v>0</v>
      </c>
      <c r="S455" s="247">
        <v>0</v>
      </c>
      <c r="T455" s="50" t="s">
        <v>1183</v>
      </c>
      <c r="U455" s="252"/>
      <c r="V455" s="229"/>
      <c r="W455" s="274"/>
      <c r="X455" s="12"/>
    </row>
    <row r="456" spans="1:24" x14ac:dyDescent="0.2">
      <c r="A456" s="129" t="str">
        <f>IF(INTRO!$E$34&lt;&gt;0,INTRO!$E$34,"")</f>
        <v>Ethiopia</v>
      </c>
      <c r="B456" s="222" t="s">
        <v>694</v>
      </c>
      <c r="C456" s="223" t="s">
        <v>696</v>
      </c>
      <c r="D456" s="118">
        <v>62173</v>
      </c>
      <c r="E456" s="277">
        <v>10252</v>
      </c>
      <c r="F456" s="277">
        <v>19370</v>
      </c>
      <c r="G456" s="278">
        <v>32550</v>
      </c>
      <c r="H456" s="121">
        <v>0</v>
      </c>
      <c r="I456" s="244">
        <v>1</v>
      </c>
      <c r="J456" s="244">
        <v>0</v>
      </c>
      <c r="K456" s="246">
        <v>0</v>
      </c>
      <c r="L456" s="270">
        <f>IF(INTRO!$E$38="Endemic", IF($H456&gt;0, IF($H456=4,"Unknown", IF($H456=99,"Stopped", $D456)), 0),"Not required")</f>
        <v>0</v>
      </c>
      <c r="M456" s="271">
        <f>IF(INTRO!$E$40="Endemic", IF($I456&gt;0, IF($I456=4,"Unknown",IF($I456=99,"Stopped", $D456)), 0),"Not required")</f>
        <v>62173</v>
      </c>
      <c r="N456" s="272">
        <f>IF(INTRO!$E$42="Endemic", IF(AND($J456&gt;1,$J456&lt;5), IF($J456=4, "Unknown", E456+F456), 0),"Not required")</f>
        <v>0</v>
      </c>
      <c r="O456" s="273">
        <f>IF(INTRO!$E$44="Endemic", IF(AND($K456&gt;0,$K456&lt;5), IF($K456=4,"Unknown", IF($K456=1, $F456*0.33, IF($K456=2, $F456*0.5+$G456*0.2, SUM(F456:G456)))), 0),"Not required")</f>
        <v>0</v>
      </c>
      <c r="P456" s="224">
        <v>0</v>
      </c>
      <c r="Q456" s="245">
        <v>1</v>
      </c>
      <c r="R456" s="245">
        <v>0</v>
      </c>
      <c r="S456" s="247">
        <v>0</v>
      </c>
      <c r="T456" s="50" t="s">
        <v>1183</v>
      </c>
      <c r="U456" s="252"/>
      <c r="V456" s="229"/>
      <c r="W456" s="274"/>
      <c r="X456" s="12"/>
    </row>
    <row r="457" spans="1:24" x14ac:dyDescent="0.2">
      <c r="A457" s="129" t="str">
        <f>IF(INTRO!$E$34&lt;&gt;0,INTRO!$E$34,"")</f>
        <v>Ethiopia</v>
      </c>
      <c r="B457" s="222" t="s">
        <v>694</v>
      </c>
      <c r="C457" s="223" t="s">
        <v>697</v>
      </c>
      <c r="D457" s="118">
        <v>76923</v>
      </c>
      <c r="E457" s="277">
        <v>12685</v>
      </c>
      <c r="F457" s="277">
        <v>23966</v>
      </c>
      <c r="G457" s="278">
        <v>40273</v>
      </c>
      <c r="H457" s="121">
        <v>0</v>
      </c>
      <c r="I457" s="244">
        <v>1</v>
      </c>
      <c r="J457" s="244">
        <v>2</v>
      </c>
      <c r="K457" s="246">
        <v>0</v>
      </c>
      <c r="L457" s="270">
        <f>IF(INTRO!$E$38="Endemic", IF($H457&gt;0, IF($H457=4,"Unknown", IF($H457=99,"Stopped", $D457)), 0),"Not required")</f>
        <v>0</v>
      </c>
      <c r="M457" s="271">
        <f>IF(INTRO!$E$40="Endemic", IF($I457&gt;0, IF($I457=4,"Unknown",IF($I457=99,"Stopped", $D457)), 0),"Not required")</f>
        <v>76923</v>
      </c>
      <c r="N457" s="272">
        <f>IF(INTRO!$E$42="Endemic", IF(AND($J457&gt;1,$J457&lt;5), IF($J457=4, "Unknown", E457+F457), 0),"Not required")</f>
        <v>36651</v>
      </c>
      <c r="O457" s="273">
        <f>IF(INTRO!$E$44="Endemic", IF(AND($K457&gt;0,$K457&lt;5), IF($K457=4,"Unknown", IF($K457=1, $F457*0.33, IF($K457=2, $F457*0.5+$G457*0.2, SUM(F457:G457)))), 0),"Not required")</f>
        <v>0</v>
      </c>
      <c r="P457" s="224">
        <v>0</v>
      </c>
      <c r="Q457" s="245">
        <v>1</v>
      </c>
      <c r="R457" s="245">
        <v>0</v>
      </c>
      <c r="S457" s="247">
        <v>0</v>
      </c>
      <c r="T457" s="50" t="s">
        <v>1183</v>
      </c>
      <c r="U457" s="252"/>
      <c r="V457" s="229"/>
      <c r="W457" s="274"/>
      <c r="X457" s="12"/>
    </row>
    <row r="458" spans="1:24" x14ac:dyDescent="0.2">
      <c r="A458" s="129" t="str">
        <f>IF(INTRO!$E$34&lt;&gt;0,INTRO!$E$34,"")</f>
        <v>Ethiopia</v>
      </c>
      <c r="B458" s="222" t="s">
        <v>694</v>
      </c>
      <c r="C458" s="223" t="s">
        <v>698</v>
      </c>
      <c r="D458" s="118">
        <v>230549</v>
      </c>
      <c r="E458" s="277">
        <v>38018</v>
      </c>
      <c r="F458" s="277">
        <v>71829</v>
      </c>
      <c r="G458" s="278">
        <v>120703</v>
      </c>
      <c r="H458" s="121">
        <v>0</v>
      </c>
      <c r="I458" s="244">
        <v>1</v>
      </c>
      <c r="J458" s="244">
        <v>2</v>
      </c>
      <c r="K458" s="246">
        <v>0</v>
      </c>
      <c r="L458" s="270">
        <f>IF(INTRO!$E$38="Endemic", IF($H458&gt;0, IF($H458=4,"Unknown", IF($H458=99,"Stopped", $D458)), 0),"Not required")</f>
        <v>0</v>
      </c>
      <c r="M458" s="271">
        <f>IF(INTRO!$E$40="Endemic", IF($I458&gt;0, IF($I458=4,"Unknown",IF($I458=99,"Stopped", $D458)), 0),"Not required")</f>
        <v>230549</v>
      </c>
      <c r="N458" s="272">
        <f>IF(INTRO!$E$42="Endemic", IF(AND($J458&gt;1,$J458&lt;5), IF($J458=4, "Unknown", E458+F458), 0),"Not required")</f>
        <v>109847</v>
      </c>
      <c r="O458" s="273">
        <f>IF(INTRO!$E$44="Endemic", IF(AND($K458&gt;0,$K458&lt;5), IF($K458=4,"Unknown", IF($K458=1, $F458*0.33, IF($K458=2, $F458*0.5+$G458*0.2, SUM(F458:G458)))), 0),"Not required")</f>
        <v>0</v>
      </c>
      <c r="P458" s="224">
        <v>0</v>
      </c>
      <c r="Q458" s="245">
        <v>1</v>
      </c>
      <c r="R458" s="245">
        <v>0</v>
      </c>
      <c r="S458" s="247">
        <v>0</v>
      </c>
      <c r="T458" s="50" t="s">
        <v>1183</v>
      </c>
      <c r="U458" s="252"/>
      <c r="V458" s="229"/>
      <c r="W458" s="274"/>
      <c r="X458" s="12"/>
    </row>
    <row r="459" spans="1:24" x14ac:dyDescent="0.2">
      <c r="A459" s="129" t="str">
        <f>IF(INTRO!$E$34&lt;&gt;0,INTRO!$E$34,"")</f>
        <v>Ethiopia</v>
      </c>
      <c r="B459" s="222" t="s">
        <v>694</v>
      </c>
      <c r="C459" s="223" t="s">
        <v>699</v>
      </c>
      <c r="D459" s="118">
        <v>143508</v>
      </c>
      <c r="E459" s="277">
        <v>23665</v>
      </c>
      <c r="F459" s="277">
        <v>44711</v>
      </c>
      <c r="G459" s="278">
        <v>75133</v>
      </c>
      <c r="H459" s="121">
        <v>0</v>
      </c>
      <c r="I459" s="244">
        <v>1</v>
      </c>
      <c r="J459" s="244">
        <v>2</v>
      </c>
      <c r="K459" s="246">
        <v>0</v>
      </c>
      <c r="L459" s="270">
        <f>IF(INTRO!$E$38="Endemic", IF($H459&gt;0, IF($H459=4,"Unknown", IF($H459=99,"Stopped", $D459)), 0),"Not required")</f>
        <v>0</v>
      </c>
      <c r="M459" s="271">
        <f>IF(INTRO!$E$40="Endemic", IF($I459&gt;0, IF($I459=4,"Unknown",IF($I459=99,"Stopped", $D459)), 0),"Not required")</f>
        <v>143508</v>
      </c>
      <c r="N459" s="272">
        <f>IF(INTRO!$E$42="Endemic", IF(AND($J459&gt;1,$J459&lt;5), IF($J459=4, "Unknown", E459+F459), 0),"Not required")</f>
        <v>68376</v>
      </c>
      <c r="O459" s="273">
        <f>IF(INTRO!$E$44="Endemic", IF(AND($K459&gt;0,$K459&lt;5), IF($K459=4,"Unknown", IF($K459=1, $F459*0.33, IF($K459=2, $F459*0.5+$G459*0.2, SUM(F459:G459)))), 0),"Not required")</f>
        <v>0</v>
      </c>
      <c r="P459" s="224">
        <v>0</v>
      </c>
      <c r="Q459" s="245">
        <v>1</v>
      </c>
      <c r="R459" s="245">
        <v>0</v>
      </c>
      <c r="S459" s="247">
        <v>0</v>
      </c>
      <c r="T459" s="50" t="s">
        <v>1183</v>
      </c>
      <c r="U459" s="252"/>
      <c r="V459" s="229"/>
      <c r="W459" s="274"/>
      <c r="X459" s="12"/>
    </row>
    <row r="460" spans="1:24" x14ac:dyDescent="0.2">
      <c r="A460" s="129" t="str">
        <f>IF(INTRO!$E$34&lt;&gt;0,INTRO!$E$34,"")</f>
        <v>Ethiopia</v>
      </c>
      <c r="B460" s="222" t="s">
        <v>694</v>
      </c>
      <c r="C460" s="223" t="s">
        <v>700</v>
      </c>
      <c r="D460" s="118">
        <v>272610</v>
      </c>
      <c r="E460" s="277">
        <v>44954</v>
      </c>
      <c r="F460" s="277">
        <v>84933</v>
      </c>
      <c r="G460" s="278">
        <v>142723</v>
      </c>
      <c r="H460" s="121">
        <v>0</v>
      </c>
      <c r="I460" s="244">
        <v>1</v>
      </c>
      <c r="J460" s="244">
        <v>3</v>
      </c>
      <c r="K460" s="246">
        <v>3</v>
      </c>
      <c r="L460" s="270">
        <f>IF(INTRO!$E$38="Endemic", IF($H460&gt;0, IF($H460=4,"Unknown", IF($H460=99,"Stopped", $D460)), 0),"Not required")</f>
        <v>0</v>
      </c>
      <c r="M460" s="271">
        <f>IF(INTRO!$E$40="Endemic", IF($I460&gt;0, IF($I460=4,"Unknown",IF($I460=99,"Stopped", $D460)), 0),"Not required")</f>
        <v>272610</v>
      </c>
      <c r="N460" s="272">
        <f>IF(INTRO!$E$42="Endemic", IF(AND($J460&gt;1,$J460&lt;5), IF($J460=4, "Unknown", E460+F460), 0),"Not required")</f>
        <v>129887</v>
      </c>
      <c r="O460" s="273">
        <f>IF(INTRO!$E$44="Endemic", IF(AND($K460&gt;0,$K460&lt;5), IF($K460=4,"Unknown", IF($K460=1, $F460*0.33, IF($K460=2, $F460*0.5+$G460*0.2, SUM(F460:G460)))), 0),"Not required")</f>
        <v>227656</v>
      </c>
      <c r="P460" s="224">
        <v>0</v>
      </c>
      <c r="Q460" s="245">
        <v>1</v>
      </c>
      <c r="R460" s="245">
        <v>2</v>
      </c>
      <c r="S460" s="247">
        <v>1</v>
      </c>
      <c r="T460" s="50" t="s">
        <v>1183</v>
      </c>
      <c r="U460" s="299" t="s">
        <v>1191</v>
      </c>
      <c r="V460" s="229"/>
      <c r="W460" s="274"/>
      <c r="X460" s="12"/>
    </row>
    <row r="461" spans="1:24" x14ac:dyDescent="0.2">
      <c r="A461" s="129" t="str">
        <f>IF(INTRO!$E$34&lt;&gt;0,INTRO!$E$34,"")</f>
        <v>Ethiopia</v>
      </c>
      <c r="B461" s="222" t="s">
        <v>694</v>
      </c>
      <c r="C461" s="223" t="s">
        <v>701</v>
      </c>
      <c r="D461" s="118">
        <v>77680</v>
      </c>
      <c r="E461" s="277">
        <v>12809</v>
      </c>
      <c r="F461" s="277">
        <v>24202</v>
      </c>
      <c r="G461" s="278">
        <v>40669</v>
      </c>
      <c r="H461" s="121">
        <v>0</v>
      </c>
      <c r="I461" s="244">
        <v>1</v>
      </c>
      <c r="J461" s="244">
        <v>2</v>
      </c>
      <c r="K461" s="246">
        <v>2</v>
      </c>
      <c r="L461" s="270">
        <f>IF(INTRO!$E$38="Endemic", IF($H461&gt;0, IF($H461=4,"Unknown", IF($H461=99,"Stopped", $D461)), 0),"Not required")</f>
        <v>0</v>
      </c>
      <c r="M461" s="271">
        <f>IF(INTRO!$E$40="Endemic", IF($I461&gt;0, IF($I461=4,"Unknown",IF($I461=99,"Stopped", $D461)), 0),"Not required")</f>
        <v>77680</v>
      </c>
      <c r="N461" s="272">
        <f>IF(INTRO!$E$42="Endemic", IF(AND($J461&gt;1,$J461&lt;5), IF($J461=4, "Unknown", E461+F461), 0),"Not required")</f>
        <v>37011</v>
      </c>
      <c r="O461" s="273">
        <f>IF(INTRO!$E$44="Endemic", IF(AND($K461&gt;0,$K461&lt;5), IF($K461=4,"Unknown", IF($K461=1, $F461*0.33, IF($K461=2, $F461*0.5+$G461*0.2, SUM(F461:G461)))), 0),"Not required")</f>
        <v>20234.8</v>
      </c>
      <c r="P461" s="224">
        <v>0</v>
      </c>
      <c r="Q461" s="245">
        <v>1</v>
      </c>
      <c r="R461" s="245">
        <v>0</v>
      </c>
      <c r="S461" s="247">
        <v>0</v>
      </c>
      <c r="T461" s="50" t="s">
        <v>1183</v>
      </c>
      <c r="U461" s="252"/>
      <c r="V461" s="229"/>
      <c r="W461" s="274"/>
      <c r="X461" s="12"/>
    </row>
    <row r="462" spans="1:24" x14ac:dyDescent="0.2">
      <c r="A462" s="129" t="str">
        <f>IF(INTRO!$E$34&lt;&gt;0,INTRO!$E$34,"")</f>
        <v>Ethiopia</v>
      </c>
      <c r="B462" s="222" t="s">
        <v>694</v>
      </c>
      <c r="C462" s="223" t="s">
        <v>702</v>
      </c>
      <c r="D462" s="118">
        <v>173427</v>
      </c>
      <c r="E462" s="277">
        <v>28598</v>
      </c>
      <c r="F462" s="277">
        <v>54032</v>
      </c>
      <c r="G462" s="278">
        <v>90797</v>
      </c>
      <c r="H462" s="121">
        <v>0</v>
      </c>
      <c r="I462" s="244">
        <v>1</v>
      </c>
      <c r="J462" s="244">
        <v>3</v>
      </c>
      <c r="K462" s="246">
        <v>2</v>
      </c>
      <c r="L462" s="270">
        <f>IF(INTRO!$E$38="Endemic", IF($H462&gt;0, IF($H462=4,"Unknown", IF($H462=99,"Stopped", $D462)), 0),"Not required")</f>
        <v>0</v>
      </c>
      <c r="M462" s="271">
        <f>IF(INTRO!$E$40="Endemic", IF($I462&gt;0, IF($I462=4,"Unknown",IF($I462=99,"Stopped", $D462)), 0),"Not required")</f>
        <v>173427</v>
      </c>
      <c r="N462" s="272">
        <f>IF(INTRO!$E$42="Endemic", IF(AND($J462&gt;1,$J462&lt;5), IF($J462=4, "Unknown", E462+F462), 0),"Not required")</f>
        <v>82630</v>
      </c>
      <c r="O462" s="273">
        <f>IF(INTRO!$E$44="Endemic", IF(AND($K462&gt;0,$K462&lt;5), IF($K462=4,"Unknown", IF($K462=1, $F462*0.33, IF($K462=2, $F462*0.5+$G462*0.2, SUM(F462:G462)))), 0),"Not required")</f>
        <v>45175.4</v>
      </c>
      <c r="P462" s="224">
        <v>0</v>
      </c>
      <c r="Q462" s="245">
        <v>1</v>
      </c>
      <c r="R462" s="245">
        <v>2</v>
      </c>
      <c r="S462" s="247">
        <v>1</v>
      </c>
      <c r="T462" s="50" t="s">
        <v>1183</v>
      </c>
      <c r="U462" s="299" t="s">
        <v>1191</v>
      </c>
      <c r="V462" s="229"/>
      <c r="W462" s="274"/>
      <c r="X462" s="12"/>
    </row>
    <row r="463" spans="1:24" x14ac:dyDescent="0.2">
      <c r="A463" s="129" t="str">
        <f>IF(INTRO!$E$34&lt;&gt;0,INTRO!$E$34,"")</f>
        <v>Ethiopia</v>
      </c>
      <c r="B463" s="222" t="s">
        <v>694</v>
      </c>
      <c r="C463" s="223" t="s">
        <v>591</v>
      </c>
      <c r="D463" s="118">
        <v>210919</v>
      </c>
      <c r="E463" s="277">
        <v>34781</v>
      </c>
      <c r="F463" s="277">
        <v>65713</v>
      </c>
      <c r="G463" s="278">
        <v>110425</v>
      </c>
      <c r="H463" s="121">
        <v>0</v>
      </c>
      <c r="I463" s="244">
        <v>1</v>
      </c>
      <c r="J463" s="244">
        <v>3</v>
      </c>
      <c r="K463" s="246">
        <v>2</v>
      </c>
      <c r="L463" s="270">
        <f>IF(INTRO!$E$38="Endemic", IF($H463&gt;0, IF($H463=4,"Unknown", IF($H463=99,"Stopped", $D463)), 0),"Not required")</f>
        <v>0</v>
      </c>
      <c r="M463" s="271">
        <f>IF(INTRO!$E$40="Endemic", IF($I463&gt;0, IF($I463=4,"Unknown",IF($I463=99,"Stopped", $D463)), 0),"Not required")</f>
        <v>210919</v>
      </c>
      <c r="N463" s="272">
        <f>IF(INTRO!$E$42="Endemic", IF(AND($J463&gt;1,$J463&lt;5), IF($J463=4, "Unknown", E463+F463), 0),"Not required")</f>
        <v>100494</v>
      </c>
      <c r="O463" s="273">
        <f>IF(INTRO!$E$44="Endemic", IF(AND($K463&gt;0,$K463&lt;5), IF($K463=4,"Unknown", IF($K463=1, $F463*0.33, IF($K463=2, $F463*0.5+$G463*0.2, SUM(F463:G463)))), 0),"Not required")</f>
        <v>54941.5</v>
      </c>
      <c r="P463" s="224">
        <v>0</v>
      </c>
      <c r="Q463" s="245">
        <v>1</v>
      </c>
      <c r="R463" s="245">
        <v>2</v>
      </c>
      <c r="S463" s="247">
        <v>1</v>
      </c>
      <c r="T463" s="50" t="s">
        <v>1183</v>
      </c>
      <c r="U463" s="299" t="s">
        <v>1191</v>
      </c>
      <c r="V463" s="229"/>
      <c r="W463" s="274"/>
      <c r="X463" s="12"/>
    </row>
    <row r="464" spans="1:24" x14ac:dyDescent="0.2">
      <c r="A464" s="129" t="str">
        <f>IF(INTRO!$E$34&lt;&gt;0,INTRO!$E$34,"")</f>
        <v>Ethiopia</v>
      </c>
      <c r="B464" s="222" t="s">
        <v>694</v>
      </c>
      <c r="C464" s="223" t="s">
        <v>703</v>
      </c>
      <c r="D464" s="118">
        <v>203877</v>
      </c>
      <c r="E464" s="277">
        <v>33619</v>
      </c>
      <c r="F464" s="277">
        <v>63519</v>
      </c>
      <c r="G464" s="278">
        <v>106739</v>
      </c>
      <c r="H464" s="121">
        <v>0</v>
      </c>
      <c r="I464" s="244">
        <v>1</v>
      </c>
      <c r="J464" s="244">
        <v>2</v>
      </c>
      <c r="K464" s="246">
        <v>1</v>
      </c>
      <c r="L464" s="270">
        <f>IF(INTRO!$E$38="Endemic", IF($H464&gt;0, IF($H464=4,"Unknown", IF($H464=99,"Stopped", $D464)), 0),"Not required")</f>
        <v>0</v>
      </c>
      <c r="M464" s="271">
        <f>IF(INTRO!$E$40="Endemic", IF($I464&gt;0, IF($I464=4,"Unknown",IF($I464=99,"Stopped", $D464)), 0),"Not required")</f>
        <v>203877</v>
      </c>
      <c r="N464" s="272">
        <f>IF(INTRO!$E$42="Endemic", IF(AND($J464&gt;1,$J464&lt;5), IF($J464=4, "Unknown", E464+F464), 0),"Not required")</f>
        <v>97138</v>
      </c>
      <c r="O464" s="273">
        <f>IF(INTRO!$E$44="Endemic", IF(AND($K464&gt;0,$K464&lt;5), IF($K464=4,"Unknown", IF($K464=1, $F464*0.33, IF($K464=2, $F464*0.5+$G464*0.2, SUM(F464:G464)))), 0),"Not required")</f>
        <v>20961.27</v>
      </c>
      <c r="P464" s="224">
        <v>0</v>
      </c>
      <c r="Q464" s="245">
        <v>1</v>
      </c>
      <c r="R464" s="245">
        <v>0</v>
      </c>
      <c r="S464" s="247">
        <v>0</v>
      </c>
      <c r="T464" s="50" t="s">
        <v>1183</v>
      </c>
      <c r="U464" s="252"/>
      <c r="V464" s="229"/>
      <c r="W464" s="274"/>
      <c r="X464" s="12"/>
    </row>
    <row r="465" spans="1:24" x14ac:dyDescent="0.2">
      <c r="A465" s="129" t="str">
        <f>IF(INTRO!$E$34&lt;&gt;0,INTRO!$E$34,"")</f>
        <v>Ethiopia</v>
      </c>
      <c r="B465" s="222" t="s">
        <v>694</v>
      </c>
      <c r="C465" s="223" t="s">
        <v>704</v>
      </c>
      <c r="D465" s="118">
        <v>169227</v>
      </c>
      <c r="E465" s="277">
        <v>27906</v>
      </c>
      <c r="F465" s="277">
        <v>52724</v>
      </c>
      <c r="G465" s="278">
        <v>88598</v>
      </c>
      <c r="H465" s="121">
        <v>0</v>
      </c>
      <c r="I465" s="244">
        <v>1</v>
      </c>
      <c r="J465" s="244">
        <v>2</v>
      </c>
      <c r="K465" s="246">
        <v>0</v>
      </c>
      <c r="L465" s="270">
        <f>IF(INTRO!$E$38="Endemic", IF($H465&gt;0, IF($H465=4,"Unknown", IF($H465=99,"Stopped", $D465)), 0),"Not required")</f>
        <v>0</v>
      </c>
      <c r="M465" s="271">
        <f>IF(INTRO!$E$40="Endemic", IF($I465&gt;0, IF($I465=4,"Unknown",IF($I465=99,"Stopped", $D465)), 0),"Not required")</f>
        <v>169227</v>
      </c>
      <c r="N465" s="272">
        <f>IF(INTRO!$E$42="Endemic", IF(AND($J465&gt;1,$J465&lt;5), IF($J465=4, "Unknown", E465+F465), 0),"Not required")</f>
        <v>80630</v>
      </c>
      <c r="O465" s="273">
        <f>IF(INTRO!$E$44="Endemic", IF(AND($K465&gt;0,$K465&lt;5), IF($K465=4,"Unknown", IF($K465=1, $F465*0.33, IF($K465=2, $F465*0.5+$G465*0.2, SUM(F465:G465)))), 0),"Not required")</f>
        <v>0</v>
      </c>
      <c r="P465" s="224">
        <v>0</v>
      </c>
      <c r="Q465" s="245">
        <v>1</v>
      </c>
      <c r="R465" s="245">
        <v>0</v>
      </c>
      <c r="S465" s="247">
        <v>0</v>
      </c>
      <c r="T465" s="50" t="s">
        <v>1183</v>
      </c>
      <c r="U465" s="252"/>
      <c r="V465" s="229"/>
      <c r="W465" s="274"/>
      <c r="X465" s="12"/>
    </row>
    <row r="466" spans="1:24" x14ac:dyDescent="0.2">
      <c r="A466" s="129" t="str">
        <f>IF(INTRO!$E$34&lt;&gt;0,INTRO!$E$34,"")</f>
        <v>Ethiopia</v>
      </c>
      <c r="B466" s="222" t="s">
        <v>694</v>
      </c>
      <c r="C466" s="223" t="s">
        <v>705</v>
      </c>
      <c r="D466" s="118">
        <v>156573</v>
      </c>
      <c r="E466" s="277">
        <v>25819</v>
      </c>
      <c r="F466" s="277">
        <v>48781</v>
      </c>
      <c r="G466" s="278">
        <v>81973</v>
      </c>
      <c r="H466" s="121">
        <v>0</v>
      </c>
      <c r="I466" s="244">
        <v>1</v>
      </c>
      <c r="J466" s="244">
        <v>0</v>
      </c>
      <c r="K466" s="246">
        <v>0</v>
      </c>
      <c r="L466" s="270">
        <f>IF(INTRO!$E$38="Endemic", IF($H466&gt;0, IF($H466=4,"Unknown", IF($H466=99,"Stopped", $D466)), 0),"Not required")</f>
        <v>0</v>
      </c>
      <c r="M466" s="271">
        <f>IF(INTRO!$E$40="Endemic", IF($I466&gt;0, IF($I466=4,"Unknown",IF($I466=99,"Stopped", $D466)), 0),"Not required")</f>
        <v>156573</v>
      </c>
      <c r="N466" s="272">
        <f>IF(INTRO!$E$42="Endemic", IF(AND($J466&gt;1,$J466&lt;5), IF($J466=4, "Unknown", E466+F466), 0),"Not required")</f>
        <v>0</v>
      </c>
      <c r="O466" s="273">
        <f>IF(INTRO!$E$44="Endemic", IF(AND($K466&gt;0,$K466&lt;5), IF($K466=4,"Unknown", IF($K466=1, $F466*0.33, IF($K466=2, $F466*0.5+$G466*0.2, SUM(F466:G466)))), 0),"Not required")</f>
        <v>0</v>
      </c>
      <c r="P466" s="224">
        <v>0</v>
      </c>
      <c r="Q466" s="245">
        <v>1</v>
      </c>
      <c r="R466" s="245">
        <v>0</v>
      </c>
      <c r="S466" s="247">
        <v>0</v>
      </c>
      <c r="T466" s="50" t="s">
        <v>1183</v>
      </c>
      <c r="U466" s="252"/>
      <c r="V466" s="229"/>
      <c r="W466" s="274"/>
      <c r="X466" s="12"/>
    </row>
    <row r="467" spans="1:24" x14ac:dyDescent="0.2">
      <c r="A467" s="129" t="str">
        <f>IF(INTRO!$E$34&lt;&gt;0,INTRO!$E$34,"")</f>
        <v>Ethiopia</v>
      </c>
      <c r="B467" s="222" t="s">
        <v>694</v>
      </c>
      <c r="C467" s="223" t="s">
        <v>706</v>
      </c>
      <c r="D467" s="118">
        <v>186982</v>
      </c>
      <c r="E467" s="277">
        <v>30833</v>
      </c>
      <c r="F467" s="277">
        <v>58255</v>
      </c>
      <c r="G467" s="278">
        <v>97893</v>
      </c>
      <c r="H467" s="121">
        <v>0</v>
      </c>
      <c r="I467" s="244">
        <v>1</v>
      </c>
      <c r="J467" s="244">
        <v>3</v>
      </c>
      <c r="K467" s="246">
        <v>2</v>
      </c>
      <c r="L467" s="270">
        <f>IF(INTRO!$E$38="Endemic", IF($H467&gt;0, IF($H467=4,"Unknown", IF($H467=99,"Stopped", $D467)), 0),"Not required")</f>
        <v>0</v>
      </c>
      <c r="M467" s="271">
        <f>IF(INTRO!$E$40="Endemic", IF($I467&gt;0, IF($I467=4,"Unknown",IF($I467=99,"Stopped", $D467)), 0),"Not required")</f>
        <v>186982</v>
      </c>
      <c r="N467" s="272">
        <f>IF(INTRO!$E$42="Endemic", IF(AND($J467&gt;1,$J467&lt;5), IF($J467=4, "Unknown", E467+F467), 0),"Not required")</f>
        <v>89088</v>
      </c>
      <c r="O467" s="273">
        <f>IF(INTRO!$E$44="Endemic", IF(AND($K467&gt;0,$K467&lt;5), IF($K467=4,"Unknown", IF($K467=1, $F467*0.33, IF($K467=2, $F467*0.5+$G467*0.2, SUM(F467:G467)))), 0),"Not required")</f>
        <v>48706.100000000006</v>
      </c>
      <c r="P467" s="224">
        <v>0</v>
      </c>
      <c r="Q467" s="245">
        <v>1</v>
      </c>
      <c r="R467" s="245">
        <v>2</v>
      </c>
      <c r="S467" s="247">
        <v>0</v>
      </c>
      <c r="T467" s="50" t="s">
        <v>1183</v>
      </c>
      <c r="U467" s="252"/>
      <c r="V467" s="229"/>
      <c r="W467" s="274"/>
      <c r="X467" s="12"/>
    </row>
    <row r="468" spans="1:24" x14ac:dyDescent="0.2">
      <c r="A468" s="129" t="str">
        <f>IF(INTRO!$E$34&lt;&gt;0,INTRO!$E$34,"")</f>
        <v>Ethiopia</v>
      </c>
      <c r="B468" s="222" t="s">
        <v>694</v>
      </c>
      <c r="C468" s="223" t="s">
        <v>707</v>
      </c>
      <c r="D468" s="118">
        <v>75659</v>
      </c>
      <c r="E468" s="277">
        <v>12476</v>
      </c>
      <c r="F468" s="277">
        <v>23572</v>
      </c>
      <c r="G468" s="278">
        <v>39611</v>
      </c>
      <c r="H468" s="121">
        <v>0</v>
      </c>
      <c r="I468" s="244">
        <v>1</v>
      </c>
      <c r="J468" s="244">
        <v>2</v>
      </c>
      <c r="K468" s="246">
        <v>0</v>
      </c>
      <c r="L468" s="270">
        <f>IF(INTRO!$E$38="Endemic", IF($H468&gt;0, IF($H468=4,"Unknown", IF($H468=99,"Stopped", $D468)), 0),"Not required")</f>
        <v>0</v>
      </c>
      <c r="M468" s="271">
        <f>IF(INTRO!$E$40="Endemic", IF($I468&gt;0, IF($I468=4,"Unknown",IF($I468=99,"Stopped", $D468)), 0),"Not required")</f>
        <v>75659</v>
      </c>
      <c r="N468" s="272">
        <f>IF(INTRO!$E$42="Endemic", IF(AND($J468&gt;1,$J468&lt;5), IF($J468=4, "Unknown", E468+F468), 0),"Not required")</f>
        <v>36048</v>
      </c>
      <c r="O468" s="273">
        <f>IF(INTRO!$E$44="Endemic", IF(AND($K468&gt;0,$K468&lt;5), IF($K468=4,"Unknown", IF($K468=1, $F468*0.33, IF($K468=2, $F468*0.5+$G468*0.2, SUM(F468:G468)))), 0),"Not required")</f>
        <v>0</v>
      </c>
      <c r="P468" s="224">
        <v>0</v>
      </c>
      <c r="Q468" s="245">
        <v>1</v>
      </c>
      <c r="R468" s="245">
        <v>0</v>
      </c>
      <c r="S468" s="247">
        <v>0</v>
      </c>
      <c r="T468" s="50" t="s">
        <v>1183</v>
      </c>
      <c r="U468" s="252"/>
      <c r="V468" s="229"/>
      <c r="W468" s="274"/>
      <c r="X468" s="12"/>
    </row>
    <row r="469" spans="1:24" x14ac:dyDescent="0.2">
      <c r="A469" s="129" t="str">
        <f>IF(INTRO!$E$34&lt;&gt;0,INTRO!$E$34,"")</f>
        <v>Ethiopia</v>
      </c>
      <c r="B469" s="222" t="s">
        <v>694</v>
      </c>
      <c r="C469" s="223" t="s">
        <v>708</v>
      </c>
      <c r="D469" s="118">
        <v>130267</v>
      </c>
      <c r="E469" s="277">
        <v>21481</v>
      </c>
      <c r="F469" s="277">
        <v>40585</v>
      </c>
      <c r="G469" s="278">
        <v>68201</v>
      </c>
      <c r="H469" s="121">
        <v>0</v>
      </c>
      <c r="I469" s="244">
        <v>1</v>
      </c>
      <c r="J469" s="244">
        <v>0</v>
      </c>
      <c r="K469" s="246">
        <v>0</v>
      </c>
      <c r="L469" s="270">
        <f>IF(INTRO!$E$38="Endemic", IF($H469&gt;0, IF($H469=4,"Unknown", IF($H469=99,"Stopped", $D469)), 0),"Not required")</f>
        <v>0</v>
      </c>
      <c r="M469" s="271">
        <f>IF(INTRO!$E$40="Endemic", IF($I469&gt;0, IF($I469=4,"Unknown",IF($I469=99,"Stopped", $D469)), 0),"Not required")</f>
        <v>130267</v>
      </c>
      <c r="N469" s="272">
        <f>IF(INTRO!$E$42="Endemic", IF(AND($J469&gt;1,$J469&lt;5), IF($J469=4, "Unknown", E469+F469), 0),"Not required")</f>
        <v>0</v>
      </c>
      <c r="O469" s="273">
        <f>IF(INTRO!$E$44="Endemic", IF(AND($K469&gt;0,$K469&lt;5), IF($K469=4,"Unknown", IF($K469=1, $F469*0.33, IF($K469=2, $F469*0.5+$G469*0.2, SUM(F469:G469)))), 0),"Not required")</f>
        <v>0</v>
      </c>
      <c r="P469" s="224">
        <v>0</v>
      </c>
      <c r="Q469" s="245">
        <v>1</v>
      </c>
      <c r="R469" s="245">
        <v>0</v>
      </c>
      <c r="S469" s="247">
        <v>0</v>
      </c>
      <c r="T469" s="50" t="s">
        <v>1183</v>
      </c>
      <c r="U469" s="252"/>
      <c r="V469" s="229"/>
      <c r="W469" s="274"/>
      <c r="X469" s="12"/>
    </row>
    <row r="470" spans="1:24" x14ac:dyDescent="0.2">
      <c r="A470" s="129" t="str">
        <f>IF(INTRO!$E$34&lt;&gt;0,INTRO!$E$34,"")</f>
        <v>Ethiopia</v>
      </c>
      <c r="B470" s="222" t="s">
        <v>694</v>
      </c>
      <c r="C470" s="223" t="s">
        <v>709</v>
      </c>
      <c r="D470" s="118">
        <v>204378</v>
      </c>
      <c r="E470" s="277">
        <v>33702</v>
      </c>
      <c r="F470" s="277">
        <v>63675</v>
      </c>
      <c r="G470" s="278">
        <v>107001</v>
      </c>
      <c r="H470" s="121">
        <v>0</v>
      </c>
      <c r="I470" s="244">
        <v>1</v>
      </c>
      <c r="J470" s="244">
        <v>3</v>
      </c>
      <c r="K470" s="246">
        <v>3</v>
      </c>
      <c r="L470" s="270">
        <f>IF(INTRO!$E$38="Endemic", IF($H470&gt;0, IF($H470=4,"Unknown", IF($H470=99,"Stopped", $D470)), 0),"Not required")</f>
        <v>0</v>
      </c>
      <c r="M470" s="271">
        <f>IF(INTRO!$E$40="Endemic", IF($I470&gt;0, IF($I470=4,"Unknown",IF($I470=99,"Stopped", $D470)), 0),"Not required")</f>
        <v>204378</v>
      </c>
      <c r="N470" s="272">
        <f>IF(INTRO!$E$42="Endemic", IF(AND($J470&gt;1,$J470&lt;5), IF($J470=4, "Unknown", E470+F470), 0),"Not required")</f>
        <v>97377</v>
      </c>
      <c r="O470" s="273">
        <f>IF(INTRO!$E$44="Endemic", IF(AND($K470&gt;0,$K470&lt;5), IF($K470=4,"Unknown", IF($K470=1, $F470*0.33, IF($K470=2, $F470*0.5+$G470*0.2, SUM(F470:G470)))), 0),"Not required")</f>
        <v>170676</v>
      </c>
      <c r="P470" s="224">
        <v>0</v>
      </c>
      <c r="Q470" s="245">
        <v>1</v>
      </c>
      <c r="R470" s="245">
        <v>2</v>
      </c>
      <c r="S470" s="247">
        <v>1</v>
      </c>
      <c r="T470" s="50" t="s">
        <v>1183</v>
      </c>
      <c r="U470" s="299" t="s">
        <v>1191</v>
      </c>
      <c r="V470" s="229"/>
      <c r="W470" s="274"/>
      <c r="X470" s="12"/>
    </row>
    <row r="471" spans="1:24" x14ac:dyDescent="0.2">
      <c r="A471" s="129" t="str">
        <f>IF(INTRO!$E$34&lt;&gt;0,INTRO!$E$34,"")</f>
        <v>Ethiopia</v>
      </c>
      <c r="B471" s="222" t="s">
        <v>694</v>
      </c>
      <c r="C471" s="223" t="s">
        <v>710</v>
      </c>
      <c r="D471" s="118">
        <v>265413</v>
      </c>
      <c r="E471" s="277">
        <v>43767</v>
      </c>
      <c r="F471" s="277">
        <v>82691</v>
      </c>
      <c r="G471" s="278">
        <v>138955</v>
      </c>
      <c r="H471" s="121">
        <v>0</v>
      </c>
      <c r="I471" s="244">
        <v>1</v>
      </c>
      <c r="J471" s="244">
        <v>2</v>
      </c>
      <c r="K471" s="246">
        <v>2</v>
      </c>
      <c r="L471" s="270">
        <f>IF(INTRO!$E$38="Endemic", IF($H471&gt;0, IF($H471=4,"Unknown", IF($H471=99,"Stopped", $D471)), 0),"Not required")</f>
        <v>0</v>
      </c>
      <c r="M471" s="271">
        <f>IF(INTRO!$E$40="Endemic", IF($I471&gt;0, IF($I471=4,"Unknown",IF($I471=99,"Stopped", $D471)), 0),"Not required")</f>
        <v>265413</v>
      </c>
      <c r="N471" s="272">
        <f>IF(INTRO!$E$42="Endemic", IF(AND($J471&gt;1,$J471&lt;5), IF($J471=4, "Unknown", E471+F471), 0),"Not required")</f>
        <v>126458</v>
      </c>
      <c r="O471" s="273">
        <f>IF(INTRO!$E$44="Endemic", IF(AND($K471&gt;0,$K471&lt;5), IF($K471=4,"Unknown", IF($K471=1, $F471*0.33, IF($K471=2, $F471*0.5+$G471*0.2, SUM(F471:G471)))), 0),"Not required")</f>
        <v>69136.5</v>
      </c>
      <c r="P471" s="224">
        <v>0</v>
      </c>
      <c r="Q471" s="245">
        <v>1</v>
      </c>
      <c r="R471" s="245">
        <v>1</v>
      </c>
      <c r="S471" s="247">
        <v>1</v>
      </c>
      <c r="T471" s="50" t="s">
        <v>1183</v>
      </c>
      <c r="U471" s="299" t="s">
        <v>1191</v>
      </c>
      <c r="V471" s="229"/>
      <c r="W471" s="274"/>
      <c r="X471" s="12"/>
    </row>
    <row r="472" spans="1:24" x14ac:dyDescent="0.2">
      <c r="A472" s="129" t="str">
        <f>IF(INTRO!$E$34&lt;&gt;0,INTRO!$E$34,"")</f>
        <v>Ethiopia</v>
      </c>
      <c r="B472" s="222" t="s">
        <v>694</v>
      </c>
      <c r="C472" s="223" t="s">
        <v>711</v>
      </c>
      <c r="D472" s="118">
        <v>131855</v>
      </c>
      <c r="E472" s="277">
        <v>21743</v>
      </c>
      <c r="F472" s="277">
        <v>41080</v>
      </c>
      <c r="G472" s="278">
        <v>69032</v>
      </c>
      <c r="H472" s="121">
        <v>0</v>
      </c>
      <c r="I472" s="244">
        <v>1</v>
      </c>
      <c r="J472" s="244">
        <v>2</v>
      </c>
      <c r="K472" s="246">
        <v>0</v>
      </c>
      <c r="L472" s="270">
        <f>IF(INTRO!$E$38="Endemic", IF($H472&gt;0, IF($H472=4,"Unknown", IF($H472=99,"Stopped", $D472)), 0),"Not required")</f>
        <v>0</v>
      </c>
      <c r="M472" s="271">
        <f>IF(INTRO!$E$40="Endemic", IF($I472&gt;0, IF($I472=4,"Unknown",IF($I472=99,"Stopped", $D472)), 0),"Not required")</f>
        <v>131855</v>
      </c>
      <c r="N472" s="272">
        <f>IF(INTRO!$E$42="Endemic", IF(AND($J472&gt;1,$J472&lt;5), IF($J472=4, "Unknown", E472+F472), 0),"Not required")</f>
        <v>62823</v>
      </c>
      <c r="O472" s="273">
        <f>IF(INTRO!$E$44="Endemic", IF(AND($K472&gt;0,$K472&lt;5), IF($K472=4,"Unknown", IF($K472=1, $F472*0.33, IF($K472=2, $F472*0.5+$G472*0.2, SUM(F472:G472)))), 0),"Not required")</f>
        <v>0</v>
      </c>
      <c r="P472" s="224">
        <v>0</v>
      </c>
      <c r="Q472" s="245">
        <v>1</v>
      </c>
      <c r="R472" s="245">
        <v>0</v>
      </c>
      <c r="S472" s="247">
        <v>0</v>
      </c>
      <c r="T472" s="50" t="s">
        <v>1183</v>
      </c>
      <c r="U472" s="252"/>
      <c r="V472" s="229"/>
      <c r="W472" s="274"/>
      <c r="X472" s="12"/>
    </row>
    <row r="473" spans="1:24" x14ac:dyDescent="0.2">
      <c r="A473" s="129" t="str">
        <f>IF(INTRO!$E$34&lt;&gt;0,INTRO!$E$34,"")</f>
        <v>Ethiopia</v>
      </c>
      <c r="B473" s="222" t="s">
        <v>694</v>
      </c>
      <c r="C473" s="223" t="s">
        <v>712</v>
      </c>
      <c r="D473" s="118">
        <v>143178</v>
      </c>
      <c r="E473" s="277">
        <v>23610</v>
      </c>
      <c r="F473" s="277">
        <v>44608</v>
      </c>
      <c r="G473" s="278">
        <v>74960</v>
      </c>
      <c r="H473" s="121">
        <v>0</v>
      </c>
      <c r="I473" s="244">
        <v>1</v>
      </c>
      <c r="J473" s="244">
        <v>2</v>
      </c>
      <c r="K473" s="246">
        <v>0</v>
      </c>
      <c r="L473" s="270">
        <f>IF(INTRO!$E$38="Endemic", IF($H473&gt;0, IF($H473=4,"Unknown", IF($H473=99,"Stopped", $D473)), 0),"Not required")</f>
        <v>0</v>
      </c>
      <c r="M473" s="271">
        <f>IF(INTRO!$E$40="Endemic", IF($I473&gt;0, IF($I473=4,"Unknown",IF($I473=99,"Stopped", $D473)), 0),"Not required")</f>
        <v>143178</v>
      </c>
      <c r="N473" s="272">
        <f>IF(INTRO!$E$42="Endemic", IF(AND($J473&gt;1,$J473&lt;5), IF($J473=4, "Unknown", E473+F473), 0),"Not required")</f>
        <v>68218</v>
      </c>
      <c r="O473" s="273">
        <f>IF(INTRO!$E$44="Endemic", IF(AND($K473&gt;0,$K473&lt;5), IF($K473=4,"Unknown", IF($K473=1, $F473*0.33, IF($K473=2, $F473*0.5+$G473*0.2, SUM(F473:G473)))), 0),"Not required")</f>
        <v>0</v>
      </c>
      <c r="P473" s="224">
        <v>0</v>
      </c>
      <c r="Q473" s="245">
        <v>1</v>
      </c>
      <c r="R473" s="245">
        <v>0</v>
      </c>
      <c r="S473" s="247">
        <v>0</v>
      </c>
      <c r="T473" s="50" t="s">
        <v>1183</v>
      </c>
      <c r="U473" s="252"/>
      <c r="V473" s="229"/>
      <c r="W473" s="274"/>
      <c r="X473" s="12"/>
    </row>
    <row r="474" spans="1:24" x14ac:dyDescent="0.2">
      <c r="A474" s="129" t="str">
        <f>IF(INTRO!$E$34&lt;&gt;0,INTRO!$E$34,"")</f>
        <v>Ethiopia</v>
      </c>
      <c r="B474" s="222" t="s">
        <v>694</v>
      </c>
      <c r="C474" s="223" t="s">
        <v>713</v>
      </c>
      <c r="D474" s="118">
        <v>118131</v>
      </c>
      <c r="E474" s="277">
        <v>19480</v>
      </c>
      <c r="F474" s="277">
        <v>36804</v>
      </c>
      <c r="G474" s="278">
        <v>61847</v>
      </c>
      <c r="H474" s="121">
        <v>0</v>
      </c>
      <c r="I474" s="244">
        <v>1</v>
      </c>
      <c r="J474" s="244">
        <v>2</v>
      </c>
      <c r="K474" s="246">
        <v>1</v>
      </c>
      <c r="L474" s="270">
        <f>IF(INTRO!$E$38="Endemic", IF($H474&gt;0, IF($H474=4,"Unknown", IF($H474=99,"Stopped", $D474)), 0),"Not required")</f>
        <v>0</v>
      </c>
      <c r="M474" s="271">
        <f>IF(INTRO!$E$40="Endemic", IF($I474&gt;0, IF($I474=4,"Unknown",IF($I474=99,"Stopped", $D474)), 0),"Not required")</f>
        <v>118131</v>
      </c>
      <c r="N474" s="272">
        <f>IF(INTRO!$E$42="Endemic", IF(AND($J474&gt;1,$J474&lt;5), IF($J474=4, "Unknown", E474+F474), 0),"Not required")</f>
        <v>56284</v>
      </c>
      <c r="O474" s="273">
        <f>IF(INTRO!$E$44="Endemic", IF(AND($K474&gt;0,$K474&lt;5), IF($K474=4,"Unknown", IF($K474=1, $F474*0.33, IF($K474=2, $F474*0.5+$G474*0.2, SUM(F474:G474)))), 0),"Not required")</f>
        <v>12145.32</v>
      </c>
      <c r="P474" s="224">
        <v>0</v>
      </c>
      <c r="Q474" s="245">
        <v>1</v>
      </c>
      <c r="R474" s="245">
        <v>0</v>
      </c>
      <c r="S474" s="247">
        <v>0</v>
      </c>
      <c r="T474" s="50" t="s">
        <v>1183</v>
      </c>
      <c r="U474" s="252"/>
      <c r="V474" s="229"/>
      <c r="W474" s="274"/>
      <c r="X474" s="12"/>
    </row>
    <row r="475" spans="1:24" x14ac:dyDescent="0.2">
      <c r="A475" s="129" t="str">
        <f>IF(INTRO!$E$34&lt;&gt;0,INTRO!$E$34,"")</f>
        <v>Ethiopia</v>
      </c>
      <c r="B475" s="222" t="s">
        <v>694</v>
      </c>
      <c r="C475" s="223" t="s">
        <v>714</v>
      </c>
      <c r="D475" s="118">
        <v>175198</v>
      </c>
      <c r="E475" s="277">
        <v>28890</v>
      </c>
      <c r="F475" s="277">
        <v>54584</v>
      </c>
      <c r="G475" s="278">
        <v>91724</v>
      </c>
      <c r="H475" s="121">
        <v>0</v>
      </c>
      <c r="I475" s="244">
        <v>1</v>
      </c>
      <c r="J475" s="244">
        <v>2</v>
      </c>
      <c r="K475" s="246">
        <v>0</v>
      </c>
      <c r="L475" s="270">
        <f>IF(INTRO!$E$38="Endemic", IF($H475&gt;0, IF($H475=4,"Unknown", IF($H475=99,"Stopped", $D475)), 0),"Not required")</f>
        <v>0</v>
      </c>
      <c r="M475" s="271">
        <f>IF(INTRO!$E$40="Endemic", IF($I475&gt;0, IF($I475=4,"Unknown",IF($I475=99,"Stopped", $D475)), 0),"Not required")</f>
        <v>175198</v>
      </c>
      <c r="N475" s="272">
        <f>IF(INTRO!$E$42="Endemic", IF(AND($J475&gt;1,$J475&lt;5), IF($J475=4, "Unknown", E475+F475), 0),"Not required")</f>
        <v>83474</v>
      </c>
      <c r="O475" s="273">
        <f>IF(INTRO!$E$44="Endemic", IF(AND($K475&gt;0,$K475&lt;5), IF($K475=4,"Unknown", IF($K475=1, $F475*0.33, IF($K475=2, $F475*0.5+$G475*0.2, SUM(F475:G475)))), 0),"Not required")</f>
        <v>0</v>
      </c>
      <c r="P475" s="224">
        <v>0</v>
      </c>
      <c r="Q475" s="245">
        <v>1</v>
      </c>
      <c r="R475" s="245">
        <v>0</v>
      </c>
      <c r="S475" s="247">
        <v>0</v>
      </c>
      <c r="T475" s="50" t="s">
        <v>1183</v>
      </c>
      <c r="U475" s="252"/>
      <c r="V475" s="229"/>
      <c r="W475" s="274"/>
      <c r="X475" s="12"/>
    </row>
    <row r="476" spans="1:24" x14ac:dyDescent="0.2">
      <c r="A476" s="129" t="str">
        <f>IF(INTRO!$E$34&lt;&gt;0,INTRO!$E$34,"")</f>
        <v>Ethiopia</v>
      </c>
      <c r="B476" s="222" t="s">
        <v>694</v>
      </c>
      <c r="C476" s="223" t="s">
        <v>715</v>
      </c>
      <c r="D476" s="118">
        <v>167907</v>
      </c>
      <c r="E476" s="277">
        <v>27688</v>
      </c>
      <c r="F476" s="277">
        <v>52312</v>
      </c>
      <c r="G476" s="278">
        <v>87907</v>
      </c>
      <c r="H476" s="121">
        <v>0</v>
      </c>
      <c r="I476" s="244">
        <v>1</v>
      </c>
      <c r="J476" s="244">
        <v>3</v>
      </c>
      <c r="K476" s="246">
        <v>2</v>
      </c>
      <c r="L476" s="270">
        <f>IF(INTRO!$E$38="Endemic", IF($H476&gt;0, IF($H476=4,"Unknown", IF($H476=99,"Stopped", $D476)), 0),"Not required")</f>
        <v>0</v>
      </c>
      <c r="M476" s="271">
        <f>IF(INTRO!$E$40="Endemic", IF($I476&gt;0, IF($I476=4,"Unknown",IF($I476=99,"Stopped", $D476)), 0),"Not required")</f>
        <v>167907</v>
      </c>
      <c r="N476" s="272">
        <f>IF(INTRO!$E$42="Endemic", IF(AND($J476&gt;1,$J476&lt;5), IF($J476=4, "Unknown", E476+F476), 0),"Not required")</f>
        <v>80000</v>
      </c>
      <c r="O476" s="273">
        <f>IF(INTRO!$E$44="Endemic", IF(AND($K476&gt;0,$K476&lt;5), IF($K476=4,"Unknown", IF($K476=1, $F476*0.33, IF($K476=2, $F476*0.5+$G476*0.2, SUM(F476:G476)))), 0),"Not required")</f>
        <v>43737.4</v>
      </c>
      <c r="P476" s="224">
        <v>0</v>
      </c>
      <c r="Q476" s="245">
        <v>1</v>
      </c>
      <c r="R476" s="245">
        <v>2</v>
      </c>
      <c r="S476" s="247">
        <v>1</v>
      </c>
      <c r="T476" s="50" t="s">
        <v>1183</v>
      </c>
      <c r="U476" s="299" t="s">
        <v>1191</v>
      </c>
      <c r="V476" s="229"/>
      <c r="W476" s="274"/>
      <c r="X476" s="12"/>
    </row>
    <row r="477" spans="1:24" x14ac:dyDescent="0.2">
      <c r="A477" s="129" t="str">
        <f>IF(INTRO!$E$34&lt;&gt;0,INTRO!$E$34,"")</f>
        <v>Ethiopia</v>
      </c>
      <c r="B477" s="222" t="s">
        <v>716</v>
      </c>
      <c r="C477" s="223" t="s">
        <v>717</v>
      </c>
      <c r="D477" s="118">
        <v>99267</v>
      </c>
      <c r="E477" s="277">
        <v>16369</v>
      </c>
      <c r="F477" s="277">
        <v>30927</v>
      </c>
      <c r="G477" s="278">
        <v>51971</v>
      </c>
      <c r="H477" s="121">
        <v>1</v>
      </c>
      <c r="I477" s="244">
        <v>1</v>
      </c>
      <c r="J477" s="244">
        <v>3</v>
      </c>
      <c r="K477" s="246">
        <v>0</v>
      </c>
      <c r="L477" s="270">
        <f>IF(INTRO!$E$38="Endemic", IF($H477&gt;0, IF($H477=4,"Unknown", IF($H477=99,"Stopped", $D477)), 0),"Not required")</f>
        <v>99267</v>
      </c>
      <c r="M477" s="271">
        <f>IF(INTRO!$E$40="Endemic", IF($I477&gt;0, IF($I477=4,"Unknown",IF($I477=99,"Stopped", $D477)), 0),"Not required")</f>
        <v>99267</v>
      </c>
      <c r="N477" s="272">
        <f>IF(INTRO!$E$42="Endemic", IF(AND($J477&gt;1,$J477&lt;5), IF($J477=4, "Unknown", E477+F477), 0),"Not required")</f>
        <v>47296</v>
      </c>
      <c r="O477" s="273">
        <f>IF(INTRO!$E$44="Endemic", IF(AND($K477&gt;0,$K477&lt;5), IF($K477=4,"Unknown", IF($K477=1, $F477*0.33, IF($K477=2, $F477*0.5+$G477*0.2, SUM(F477:G477)))), 0),"Not required")</f>
        <v>0</v>
      </c>
      <c r="P477" s="224">
        <v>1</v>
      </c>
      <c r="Q477" s="245">
        <v>1</v>
      </c>
      <c r="R477" s="245">
        <v>2</v>
      </c>
      <c r="S477" s="247">
        <v>0</v>
      </c>
      <c r="T477" s="50" t="s">
        <v>1184</v>
      </c>
      <c r="U477" s="252" t="s">
        <v>1188</v>
      </c>
      <c r="V477" s="229"/>
      <c r="W477" s="274"/>
      <c r="X477" s="12"/>
    </row>
    <row r="478" spans="1:24" x14ac:dyDescent="0.2">
      <c r="A478" s="129" t="str">
        <f>IF(INTRO!$E$34&lt;&gt;0,INTRO!$E$34,"")</f>
        <v>Ethiopia</v>
      </c>
      <c r="B478" s="222" t="s">
        <v>716</v>
      </c>
      <c r="C478" s="223" t="s">
        <v>718</v>
      </c>
      <c r="D478" s="118">
        <v>94796</v>
      </c>
      <c r="E478" s="277">
        <v>15632</v>
      </c>
      <c r="F478" s="277">
        <v>29534</v>
      </c>
      <c r="G478" s="278">
        <v>49630</v>
      </c>
      <c r="H478" s="121">
        <v>0</v>
      </c>
      <c r="I478" s="244">
        <v>1</v>
      </c>
      <c r="J478" s="244">
        <v>2</v>
      </c>
      <c r="K478" s="246">
        <v>0</v>
      </c>
      <c r="L478" s="270">
        <f>IF(INTRO!$E$38="Endemic", IF($H478&gt;0, IF($H478=4,"Unknown", IF($H478=99,"Stopped", $D478)), 0),"Not required")</f>
        <v>0</v>
      </c>
      <c r="M478" s="271">
        <f>IF(INTRO!$E$40="Endemic", IF($I478&gt;0, IF($I478=4,"Unknown",IF($I478=99,"Stopped", $D478)), 0),"Not required")</f>
        <v>94796</v>
      </c>
      <c r="N478" s="272">
        <f>IF(INTRO!$E$42="Endemic", IF(AND($J478&gt;1,$J478&lt;5), IF($J478=4, "Unknown", E478+F478), 0),"Not required")</f>
        <v>45166</v>
      </c>
      <c r="O478" s="273">
        <f>IF(INTRO!$E$44="Endemic", IF(AND($K478&gt;0,$K478&lt;5), IF($K478=4,"Unknown", IF($K478=1, $F478*0.33, IF($K478=2, $F478*0.5+$G478*0.2, SUM(F478:G478)))), 0),"Not required")</f>
        <v>0</v>
      </c>
      <c r="P478" s="224">
        <v>0</v>
      </c>
      <c r="Q478" s="245">
        <v>1</v>
      </c>
      <c r="R478" s="245">
        <v>0</v>
      </c>
      <c r="S478" s="247">
        <v>0</v>
      </c>
      <c r="T478" s="50"/>
      <c r="U478" s="252"/>
      <c r="V478" s="229"/>
      <c r="W478" s="274"/>
      <c r="X478" s="12"/>
    </row>
    <row r="479" spans="1:24" x14ac:dyDescent="0.2">
      <c r="A479" s="129" t="str">
        <f>IF(INTRO!$E$34&lt;&gt;0,INTRO!$E$34,"")</f>
        <v>Ethiopia</v>
      </c>
      <c r="B479" s="222" t="s">
        <v>716</v>
      </c>
      <c r="C479" s="223" t="s">
        <v>719</v>
      </c>
      <c r="D479" s="118">
        <v>134872</v>
      </c>
      <c r="E479" s="277">
        <v>22240</v>
      </c>
      <c r="F479" s="277">
        <v>42020</v>
      </c>
      <c r="G479" s="278">
        <v>70611</v>
      </c>
      <c r="H479" s="121">
        <v>1</v>
      </c>
      <c r="I479" s="244">
        <v>1</v>
      </c>
      <c r="J479" s="244">
        <v>3</v>
      </c>
      <c r="K479" s="246">
        <v>1</v>
      </c>
      <c r="L479" s="270">
        <f>IF(INTRO!$E$38="Endemic", IF($H479&gt;0, IF($H479=4,"Unknown", IF($H479=99,"Stopped", $D479)), 0),"Not required")</f>
        <v>134872</v>
      </c>
      <c r="M479" s="271">
        <f>IF(INTRO!$E$40="Endemic", IF($I479&gt;0, IF($I479=4,"Unknown",IF($I479=99,"Stopped", $D479)), 0),"Not required")</f>
        <v>134872</v>
      </c>
      <c r="N479" s="272">
        <f>IF(INTRO!$E$42="Endemic", IF(AND($J479&gt;1,$J479&lt;5), IF($J479=4, "Unknown", E479+F479), 0),"Not required")</f>
        <v>64260</v>
      </c>
      <c r="O479" s="273">
        <f>IF(INTRO!$E$44="Endemic", IF(AND($K479&gt;0,$K479&lt;5), IF($K479=4,"Unknown", IF($K479=1, $F479*0.33, IF($K479=2, $F479*0.5+$G479*0.2, SUM(F479:G479)))), 0),"Not required")</f>
        <v>13866.6</v>
      </c>
      <c r="P479" s="224">
        <v>1</v>
      </c>
      <c r="Q479" s="245">
        <v>1</v>
      </c>
      <c r="R479" s="245">
        <v>2</v>
      </c>
      <c r="S479" s="247">
        <v>0</v>
      </c>
      <c r="T479" s="50" t="s">
        <v>1184</v>
      </c>
      <c r="U479" s="252" t="s">
        <v>1188</v>
      </c>
      <c r="V479" s="229"/>
      <c r="W479" s="274"/>
      <c r="X479" s="12"/>
    </row>
    <row r="480" spans="1:24" x14ac:dyDescent="0.2">
      <c r="A480" s="129" t="str">
        <f>IF(INTRO!$E$34&lt;&gt;0,INTRO!$E$34,"")</f>
        <v>Ethiopia</v>
      </c>
      <c r="B480" s="222" t="s">
        <v>716</v>
      </c>
      <c r="C480" s="223" t="s">
        <v>720</v>
      </c>
      <c r="D480" s="118">
        <v>42221</v>
      </c>
      <c r="E480" s="277">
        <v>6962</v>
      </c>
      <c r="F480" s="277">
        <v>13154</v>
      </c>
      <c r="G480" s="278">
        <v>22105</v>
      </c>
      <c r="H480" s="121">
        <v>0</v>
      </c>
      <c r="I480" s="244">
        <v>1</v>
      </c>
      <c r="J480" s="244">
        <v>2</v>
      </c>
      <c r="K480" s="246">
        <v>0</v>
      </c>
      <c r="L480" s="270">
        <f>IF(INTRO!$E$38="Endemic", IF($H480&gt;0, IF($H480=4,"Unknown", IF($H480=99,"Stopped", $D480)), 0),"Not required")</f>
        <v>0</v>
      </c>
      <c r="M480" s="271">
        <f>IF(INTRO!$E$40="Endemic", IF($I480&gt;0, IF($I480=4,"Unknown",IF($I480=99,"Stopped", $D480)), 0),"Not required")</f>
        <v>42221</v>
      </c>
      <c r="N480" s="272">
        <f>IF(INTRO!$E$42="Endemic", IF(AND($J480&gt;1,$J480&lt;5), IF($J480=4, "Unknown", E480+F480), 0),"Not required")</f>
        <v>20116</v>
      </c>
      <c r="O480" s="273">
        <f>IF(INTRO!$E$44="Endemic", IF(AND($K480&gt;0,$K480&lt;5), IF($K480=4,"Unknown", IF($K480=1, $F480*0.33, IF($K480=2, $F480*0.5+$G480*0.2, SUM(F480:G480)))), 0),"Not required")</f>
        <v>0</v>
      </c>
      <c r="P480" s="224">
        <v>0</v>
      </c>
      <c r="Q480" s="245">
        <v>1</v>
      </c>
      <c r="R480" s="245">
        <v>1</v>
      </c>
      <c r="S480" s="247">
        <v>0</v>
      </c>
      <c r="T480" s="50"/>
      <c r="U480" s="252" t="s">
        <v>1188</v>
      </c>
      <c r="V480" s="229"/>
      <c r="W480" s="274"/>
      <c r="X480" s="12"/>
    </row>
    <row r="481" spans="1:24" x14ac:dyDescent="0.2">
      <c r="A481" s="129" t="str">
        <f>IF(INTRO!$E$34&lt;&gt;0,INTRO!$E$34,"")</f>
        <v>Ethiopia</v>
      </c>
      <c r="B481" s="222" t="s">
        <v>716</v>
      </c>
      <c r="C481" s="223" t="s">
        <v>721</v>
      </c>
      <c r="D481" s="118">
        <v>83330</v>
      </c>
      <c r="E481" s="277">
        <v>13741</v>
      </c>
      <c r="F481" s="277">
        <v>25962</v>
      </c>
      <c r="G481" s="278">
        <v>43627</v>
      </c>
      <c r="H481" s="121">
        <v>0</v>
      </c>
      <c r="I481" s="244">
        <v>1</v>
      </c>
      <c r="J481" s="244">
        <v>3</v>
      </c>
      <c r="K481" s="246">
        <v>0</v>
      </c>
      <c r="L481" s="270">
        <f>IF(INTRO!$E$38="Endemic", IF($H481&gt;0, IF($H481=4,"Unknown", IF($H481=99,"Stopped", $D481)), 0),"Not required")</f>
        <v>0</v>
      </c>
      <c r="M481" s="271">
        <f>IF(INTRO!$E$40="Endemic", IF($I481&gt;0, IF($I481=4,"Unknown",IF($I481=99,"Stopped", $D481)), 0),"Not required")</f>
        <v>83330</v>
      </c>
      <c r="N481" s="272">
        <f>IF(INTRO!$E$42="Endemic", IF(AND($J481&gt;1,$J481&lt;5), IF($J481=4, "Unknown", E481+F481), 0),"Not required")</f>
        <v>39703</v>
      </c>
      <c r="O481" s="273">
        <f>IF(INTRO!$E$44="Endemic", IF(AND($K481&gt;0,$K481&lt;5), IF($K481=4,"Unknown", IF($K481=1, $F481*0.33, IF($K481=2, $F481*0.5+$G481*0.2, SUM(F481:G481)))), 0),"Not required")</f>
        <v>0</v>
      </c>
      <c r="P481" s="224">
        <v>0</v>
      </c>
      <c r="Q481" s="245">
        <v>1</v>
      </c>
      <c r="R481" s="245">
        <v>2</v>
      </c>
      <c r="S481" s="247">
        <v>0</v>
      </c>
      <c r="T481" s="50"/>
      <c r="U481" s="252" t="s">
        <v>1188</v>
      </c>
      <c r="V481" s="229"/>
      <c r="W481" s="274"/>
      <c r="X481" s="12"/>
    </row>
    <row r="482" spans="1:24" x14ac:dyDescent="0.2">
      <c r="A482" s="129" t="str">
        <f>IF(INTRO!$E$34&lt;&gt;0,INTRO!$E$34,"")</f>
        <v>Ethiopia</v>
      </c>
      <c r="B482" s="222" t="s">
        <v>716</v>
      </c>
      <c r="C482" s="223" t="s">
        <v>722</v>
      </c>
      <c r="D482" s="118">
        <v>110007</v>
      </c>
      <c r="E482" s="277">
        <v>18140</v>
      </c>
      <c r="F482" s="277">
        <v>34273</v>
      </c>
      <c r="G482" s="278">
        <v>57594</v>
      </c>
      <c r="H482" s="121">
        <v>0</v>
      </c>
      <c r="I482" s="244">
        <v>1</v>
      </c>
      <c r="J482" s="244">
        <v>3</v>
      </c>
      <c r="K482" s="246">
        <v>0</v>
      </c>
      <c r="L482" s="270">
        <f>IF(INTRO!$E$38="Endemic", IF($H482&gt;0, IF($H482=4,"Unknown", IF($H482=99,"Stopped", $D482)), 0),"Not required")</f>
        <v>0</v>
      </c>
      <c r="M482" s="271">
        <f>IF(INTRO!$E$40="Endemic", IF($I482&gt;0, IF($I482=4,"Unknown",IF($I482=99,"Stopped", $D482)), 0),"Not required")</f>
        <v>110007</v>
      </c>
      <c r="N482" s="272">
        <f>IF(INTRO!$E$42="Endemic", IF(AND($J482&gt;1,$J482&lt;5), IF($J482=4, "Unknown", E482+F482), 0),"Not required")</f>
        <v>52413</v>
      </c>
      <c r="O482" s="273">
        <f>IF(INTRO!$E$44="Endemic", IF(AND($K482&gt;0,$K482&lt;5), IF($K482=4,"Unknown", IF($K482=1, $F482*0.33, IF($K482=2, $F482*0.5+$G482*0.2, SUM(F482:G482)))), 0),"Not required")</f>
        <v>0</v>
      </c>
      <c r="P482" s="224">
        <v>0</v>
      </c>
      <c r="Q482" s="245">
        <v>1</v>
      </c>
      <c r="R482" s="245">
        <v>2</v>
      </c>
      <c r="S482" s="247">
        <v>0</v>
      </c>
      <c r="T482" s="50"/>
      <c r="U482" s="252" t="s">
        <v>1188</v>
      </c>
      <c r="V482" s="229"/>
      <c r="W482" s="274"/>
      <c r="X482" s="12"/>
    </row>
    <row r="483" spans="1:24" x14ac:dyDescent="0.2">
      <c r="A483" s="129" t="str">
        <f>IF(INTRO!$E$34&lt;&gt;0,INTRO!$E$34,"")</f>
        <v>Ethiopia</v>
      </c>
      <c r="B483" s="222" t="s">
        <v>716</v>
      </c>
      <c r="C483" s="223" t="s">
        <v>723</v>
      </c>
      <c r="D483" s="118">
        <v>122791</v>
      </c>
      <c r="E483" s="277">
        <v>20248</v>
      </c>
      <c r="F483" s="277">
        <v>38256</v>
      </c>
      <c r="G483" s="278">
        <v>64287</v>
      </c>
      <c r="H483" s="121">
        <v>0</v>
      </c>
      <c r="I483" s="244">
        <v>1</v>
      </c>
      <c r="J483" s="244">
        <v>3</v>
      </c>
      <c r="K483" s="246">
        <v>3</v>
      </c>
      <c r="L483" s="270">
        <f>IF(INTRO!$E$38="Endemic", IF($H483&gt;0, IF($H483=4,"Unknown", IF($H483=99,"Stopped", $D483)), 0),"Not required")</f>
        <v>0</v>
      </c>
      <c r="M483" s="271">
        <f>IF(INTRO!$E$40="Endemic", IF($I483&gt;0, IF($I483=4,"Unknown",IF($I483=99,"Stopped", $D483)), 0),"Not required")</f>
        <v>122791</v>
      </c>
      <c r="N483" s="272">
        <f>IF(INTRO!$E$42="Endemic", IF(AND($J483&gt;1,$J483&lt;5), IF($J483=4, "Unknown", E483+F483), 0),"Not required")</f>
        <v>58504</v>
      </c>
      <c r="O483" s="273">
        <f>IF(INTRO!$E$44="Endemic", IF(AND($K483&gt;0,$K483&lt;5), IF($K483=4,"Unknown", IF($K483=1, $F483*0.33, IF($K483=2, $F483*0.5+$G483*0.2, SUM(F483:G483)))), 0),"Not required")</f>
        <v>102543</v>
      </c>
      <c r="P483" s="224">
        <v>0</v>
      </c>
      <c r="Q483" s="245">
        <v>1</v>
      </c>
      <c r="R483" s="245">
        <v>2</v>
      </c>
      <c r="S483" s="247">
        <v>1</v>
      </c>
      <c r="T483" s="50"/>
      <c r="U483" s="299" t="s">
        <v>1191</v>
      </c>
      <c r="V483" s="229"/>
      <c r="W483" s="274"/>
      <c r="X483" s="12"/>
    </row>
    <row r="484" spans="1:24" x14ac:dyDescent="0.2">
      <c r="A484" s="129" t="str">
        <f>IF(INTRO!$E$34&lt;&gt;0,INTRO!$E$34,"")</f>
        <v>Ethiopia</v>
      </c>
      <c r="B484" s="222" t="s">
        <v>716</v>
      </c>
      <c r="C484" s="223" t="s">
        <v>724</v>
      </c>
      <c r="D484" s="118">
        <v>58741</v>
      </c>
      <c r="E484" s="277">
        <v>9686</v>
      </c>
      <c r="F484" s="277">
        <v>18301</v>
      </c>
      <c r="G484" s="278">
        <v>30754</v>
      </c>
      <c r="H484" s="121">
        <v>0</v>
      </c>
      <c r="I484" s="244">
        <v>1</v>
      </c>
      <c r="J484" s="244">
        <v>3</v>
      </c>
      <c r="K484" s="246">
        <v>0</v>
      </c>
      <c r="L484" s="270">
        <f>IF(INTRO!$E$38="Endemic", IF($H484&gt;0, IF($H484=4,"Unknown", IF($H484=99,"Stopped", $D484)), 0),"Not required")</f>
        <v>0</v>
      </c>
      <c r="M484" s="271">
        <f>IF(INTRO!$E$40="Endemic", IF($I484&gt;0, IF($I484=4,"Unknown",IF($I484=99,"Stopped", $D484)), 0),"Not required")</f>
        <v>58741</v>
      </c>
      <c r="N484" s="272">
        <f>IF(INTRO!$E$42="Endemic", IF(AND($J484&gt;1,$J484&lt;5), IF($J484=4, "Unknown", E484+F484), 0),"Not required")</f>
        <v>27987</v>
      </c>
      <c r="O484" s="273">
        <f>IF(INTRO!$E$44="Endemic", IF(AND($K484&gt;0,$K484&lt;5), IF($K484=4,"Unknown", IF($K484=1, $F484*0.33, IF($K484=2, $F484*0.5+$G484*0.2, SUM(F484:G484)))), 0),"Not required")</f>
        <v>0</v>
      </c>
      <c r="P484" s="224">
        <v>0</v>
      </c>
      <c r="Q484" s="245">
        <v>1</v>
      </c>
      <c r="R484" s="245">
        <v>2</v>
      </c>
      <c r="S484" s="247">
        <v>0</v>
      </c>
      <c r="T484" s="50"/>
      <c r="U484" s="252" t="s">
        <v>1188</v>
      </c>
      <c r="V484" s="229"/>
      <c r="W484" s="274"/>
      <c r="X484" s="12"/>
    </row>
    <row r="485" spans="1:24" x14ac:dyDescent="0.2">
      <c r="A485" s="129" t="str">
        <f>IF(INTRO!$E$34&lt;&gt;0,INTRO!$E$34,"")</f>
        <v>Ethiopia</v>
      </c>
      <c r="B485" s="222" t="s">
        <v>716</v>
      </c>
      <c r="C485" s="223" t="s">
        <v>725</v>
      </c>
      <c r="D485" s="118">
        <v>62523</v>
      </c>
      <c r="E485" s="277">
        <v>10310</v>
      </c>
      <c r="F485" s="277">
        <v>19479</v>
      </c>
      <c r="G485" s="278">
        <v>32734</v>
      </c>
      <c r="H485" s="121">
        <v>0</v>
      </c>
      <c r="I485" s="244">
        <v>1</v>
      </c>
      <c r="J485" s="244">
        <v>3</v>
      </c>
      <c r="K485" s="246">
        <v>0</v>
      </c>
      <c r="L485" s="270">
        <f>IF(INTRO!$E$38="Endemic", IF($H485&gt;0, IF($H485=4,"Unknown", IF($H485=99,"Stopped", $D485)), 0),"Not required")</f>
        <v>0</v>
      </c>
      <c r="M485" s="271">
        <f>IF(INTRO!$E$40="Endemic", IF($I485&gt;0, IF($I485=4,"Unknown",IF($I485=99,"Stopped", $D485)), 0),"Not required")</f>
        <v>62523</v>
      </c>
      <c r="N485" s="272">
        <f>IF(INTRO!$E$42="Endemic", IF(AND($J485&gt;1,$J485&lt;5), IF($J485=4, "Unknown", E485+F485), 0),"Not required")</f>
        <v>29789</v>
      </c>
      <c r="O485" s="273">
        <f>IF(INTRO!$E$44="Endemic", IF(AND($K485&gt;0,$K485&lt;5), IF($K485=4,"Unknown", IF($K485=1, $F485*0.33, IF($K485=2, $F485*0.5+$G485*0.2, SUM(F485:G485)))), 0),"Not required")</f>
        <v>0</v>
      </c>
      <c r="P485" s="224">
        <v>0</v>
      </c>
      <c r="Q485" s="245">
        <v>1</v>
      </c>
      <c r="R485" s="245">
        <v>2</v>
      </c>
      <c r="S485" s="247">
        <v>0</v>
      </c>
      <c r="T485" s="50"/>
      <c r="U485" s="252" t="s">
        <v>1188</v>
      </c>
      <c r="V485" s="229"/>
      <c r="W485" s="274"/>
      <c r="X485" s="12"/>
    </row>
    <row r="486" spans="1:24" x14ac:dyDescent="0.2">
      <c r="A486" s="129" t="str">
        <f>IF(INTRO!$E$34&lt;&gt;0,INTRO!$E$34,"")</f>
        <v>Ethiopia</v>
      </c>
      <c r="B486" s="222" t="s">
        <v>716</v>
      </c>
      <c r="C486" s="223" t="s">
        <v>726</v>
      </c>
      <c r="D486" s="118"/>
      <c r="E486" s="277" t="s">
        <v>670</v>
      </c>
      <c r="F486" s="277" t="s">
        <v>670</v>
      </c>
      <c r="G486" s="278" t="s">
        <v>670</v>
      </c>
      <c r="H486" s="121">
        <v>0</v>
      </c>
      <c r="I486" s="244">
        <v>1</v>
      </c>
      <c r="J486" s="244">
        <v>0</v>
      </c>
      <c r="K486" s="246">
        <v>0</v>
      </c>
      <c r="L486" s="270">
        <f>IF(INTRO!$E$38="Endemic", IF($H486&gt;0, IF($H486=4,"Unknown", IF($H486=99,"Stopped", $D486)), 0),"Not required")</f>
        <v>0</v>
      </c>
      <c r="M486" s="271">
        <f>IF(INTRO!$E$40="Endemic", IF($I486&gt;0, IF($I486=4,"Unknown",IF($I486=99,"Stopped", $D486)), 0),"Not required")</f>
        <v>0</v>
      </c>
      <c r="N486" s="272">
        <f>IF(INTRO!$E$42="Endemic", IF(AND($J486&gt;1,$J486&lt;5), IF($J486=4, "Unknown", E486+F486), 0),"Not required")</f>
        <v>0</v>
      </c>
      <c r="O486" s="273">
        <f>IF(INTRO!$E$44="Endemic", IF(AND($K486&gt;0,$K486&lt;5), IF($K486=4,"Unknown", IF($K486=1, $F486*0.33, IF($K486=2, $F486*0.5+$G486*0.2, SUM(F486:G486)))), 0),"Not required")</f>
        <v>0</v>
      </c>
      <c r="P486" s="224">
        <v>0</v>
      </c>
      <c r="Q486" s="245">
        <v>1</v>
      </c>
      <c r="R486" s="245">
        <v>0</v>
      </c>
      <c r="S486" s="247">
        <v>0</v>
      </c>
      <c r="T486" s="50"/>
      <c r="U486" s="252"/>
      <c r="V486" s="229"/>
      <c r="W486" s="274"/>
      <c r="X486" s="12"/>
    </row>
    <row r="487" spans="1:24" x14ac:dyDescent="0.2">
      <c r="A487" s="129" t="str">
        <f>IF(INTRO!$E$34&lt;&gt;0,INTRO!$E$34,"")</f>
        <v>Ethiopia</v>
      </c>
      <c r="B487" s="222" t="s">
        <v>716</v>
      </c>
      <c r="C487" s="223" t="s">
        <v>727</v>
      </c>
      <c r="D487" s="118">
        <v>148110</v>
      </c>
      <c r="E487" s="277">
        <v>24423</v>
      </c>
      <c r="F487" s="277">
        <v>46144</v>
      </c>
      <c r="G487" s="278">
        <v>77542</v>
      </c>
      <c r="H487" s="121">
        <v>1</v>
      </c>
      <c r="I487" s="244">
        <v>1</v>
      </c>
      <c r="J487" s="244">
        <v>3</v>
      </c>
      <c r="K487" s="246">
        <v>0</v>
      </c>
      <c r="L487" s="270">
        <f>IF(INTRO!$E$38="Endemic", IF($H487&gt;0, IF($H487=4,"Unknown", IF($H487=99,"Stopped", $D487)), 0),"Not required")</f>
        <v>148110</v>
      </c>
      <c r="M487" s="271">
        <f>IF(INTRO!$E$40="Endemic", IF($I487&gt;0, IF($I487=4,"Unknown",IF($I487=99,"Stopped", $D487)), 0),"Not required")</f>
        <v>148110</v>
      </c>
      <c r="N487" s="272">
        <f>IF(INTRO!$E$42="Endemic", IF(AND($J487&gt;1,$J487&lt;5), IF($J487=4, "Unknown", E487+F487), 0),"Not required")</f>
        <v>70567</v>
      </c>
      <c r="O487" s="273">
        <f>IF(INTRO!$E$44="Endemic", IF(AND($K487&gt;0,$K487&lt;5), IF($K487=4,"Unknown", IF($K487=1, $F487*0.33, IF($K487=2, $F487*0.5+$G487*0.2, SUM(F487:G487)))), 0),"Not required")</f>
        <v>0</v>
      </c>
      <c r="P487" s="224">
        <v>1</v>
      </c>
      <c r="Q487" s="245">
        <v>1</v>
      </c>
      <c r="R487" s="245">
        <v>2</v>
      </c>
      <c r="S487" s="247">
        <v>0</v>
      </c>
      <c r="T487" s="50" t="s">
        <v>1184</v>
      </c>
      <c r="U487" s="252" t="s">
        <v>1188</v>
      </c>
      <c r="V487" s="229"/>
      <c r="W487" s="274"/>
      <c r="X487" s="12"/>
    </row>
    <row r="488" spans="1:24" x14ac:dyDescent="0.2">
      <c r="A488" s="129" t="str">
        <f>IF(INTRO!$E$34&lt;&gt;0,INTRO!$E$34,"")</f>
        <v>Ethiopia</v>
      </c>
      <c r="B488" s="222" t="s">
        <v>716</v>
      </c>
      <c r="C488" s="223" t="s">
        <v>728</v>
      </c>
      <c r="D488" s="118">
        <v>65526</v>
      </c>
      <c r="E488" s="277">
        <v>10805</v>
      </c>
      <c r="F488" s="277">
        <v>20415</v>
      </c>
      <c r="G488" s="278">
        <v>34306</v>
      </c>
      <c r="H488" s="121">
        <v>0</v>
      </c>
      <c r="I488" s="244">
        <v>1</v>
      </c>
      <c r="J488" s="244">
        <v>3</v>
      </c>
      <c r="K488" s="246">
        <v>0</v>
      </c>
      <c r="L488" s="270">
        <f>IF(INTRO!$E$38="Endemic", IF($H488&gt;0, IF($H488=4,"Unknown", IF($H488=99,"Stopped", $D488)), 0),"Not required")</f>
        <v>0</v>
      </c>
      <c r="M488" s="271">
        <f>IF(INTRO!$E$40="Endemic", IF($I488&gt;0, IF($I488=4,"Unknown",IF($I488=99,"Stopped", $D488)), 0),"Not required")</f>
        <v>65526</v>
      </c>
      <c r="N488" s="272">
        <f>IF(INTRO!$E$42="Endemic", IF(AND($J488&gt;1,$J488&lt;5), IF($J488=4, "Unknown", E488+F488), 0),"Not required")</f>
        <v>31220</v>
      </c>
      <c r="O488" s="273">
        <f>IF(INTRO!$E$44="Endemic", IF(AND($K488&gt;0,$K488&lt;5), IF($K488=4,"Unknown", IF($K488=1, $F488*0.33, IF($K488=2, $F488*0.5+$G488*0.2, SUM(F488:G488)))), 0),"Not required")</f>
        <v>0</v>
      </c>
      <c r="P488" s="224">
        <v>0</v>
      </c>
      <c r="Q488" s="245">
        <v>1</v>
      </c>
      <c r="R488" s="245">
        <v>2</v>
      </c>
      <c r="S488" s="247">
        <v>0</v>
      </c>
      <c r="T488" s="50"/>
      <c r="U488" s="252" t="s">
        <v>1188</v>
      </c>
      <c r="V488" s="229"/>
      <c r="W488" s="274"/>
      <c r="X488" s="12"/>
    </row>
    <row r="489" spans="1:24" x14ac:dyDescent="0.2">
      <c r="A489" s="129" t="str">
        <f>IF(INTRO!$E$34&lt;&gt;0,INTRO!$E$34,"")</f>
        <v>Ethiopia</v>
      </c>
      <c r="B489" s="222" t="s">
        <v>729</v>
      </c>
      <c r="C489" s="223" t="s">
        <v>730</v>
      </c>
      <c r="D489" s="118">
        <v>95279</v>
      </c>
      <c r="E489" s="277">
        <v>15712</v>
      </c>
      <c r="F489" s="277">
        <v>29685</v>
      </c>
      <c r="G489" s="278">
        <v>49883</v>
      </c>
      <c r="H489" s="121">
        <v>0</v>
      </c>
      <c r="I489" s="244">
        <v>0</v>
      </c>
      <c r="J489" s="244">
        <v>3</v>
      </c>
      <c r="K489" s="246">
        <v>0</v>
      </c>
      <c r="L489" s="270">
        <f>IF(INTRO!$E$38="Endemic", IF($H489&gt;0, IF($H489=4,"Unknown", IF($H489=99,"Stopped", $D489)), 0),"Not required")</f>
        <v>0</v>
      </c>
      <c r="M489" s="271">
        <f>IF(INTRO!$E$40="Endemic", IF($I489&gt;0, IF($I489=4,"Unknown",IF($I489=99,"Stopped", $D489)), 0),"Not required")</f>
        <v>0</v>
      </c>
      <c r="N489" s="272">
        <f>IF(INTRO!$E$42="Endemic", IF(AND($J489&gt;1,$J489&lt;5), IF($J489=4, "Unknown", E489+F489), 0),"Not required")</f>
        <v>45397</v>
      </c>
      <c r="O489" s="273">
        <f>IF(INTRO!$E$44="Endemic", IF(AND($K489&gt;0,$K489&lt;5), IF($K489=4,"Unknown", IF($K489=1, $F489*0.33, IF($K489=2, $F489*0.5+$G489*0.2, SUM(F489:G489)))), 0),"Not required")</f>
        <v>0</v>
      </c>
      <c r="P489" s="224">
        <v>0</v>
      </c>
      <c r="Q489" s="245">
        <v>0</v>
      </c>
      <c r="R489" s="245">
        <v>2</v>
      </c>
      <c r="S489" s="247">
        <v>0</v>
      </c>
      <c r="T489" s="50" t="s">
        <v>1188</v>
      </c>
      <c r="U489" s="252" t="s">
        <v>1188</v>
      </c>
      <c r="V489" s="229"/>
      <c r="W489" s="274"/>
      <c r="X489" s="12"/>
    </row>
    <row r="490" spans="1:24" x14ac:dyDescent="0.2">
      <c r="A490" s="129" t="str">
        <f>IF(INTRO!$E$34&lt;&gt;0,INTRO!$E$34,"")</f>
        <v>Ethiopia</v>
      </c>
      <c r="B490" s="222" t="s">
        <v>729</v>
      </c>
      <c r="C490" s="223" t="s">
        <v>731</v>
      </c>
      <c r="D490" s="118">
        <v>68461</v>
      </c>
      <c r="E490" s="277">
        <v>11289</v>
      </c>
      <c r="F490" s="277">
        <v>21329</v>
      </c>
      <c r="G490" s="278">
        <v>35842</v>
      </c>
      <c r="H490" s="121">
        <v>0</v>
      </c>
      <c r="I490" s="244">
        <v>0</v>
      </c>
      <c r="J490" s="244">
        <v>2</v>
      </c>
      <c r="K490" s="246">
        <v>0</v>
      </c>
      <c r="L490" s="270">
        <f>IF(INTRO!$E$38="Endemic", IF($H490&gt;0, IF($H490=4,"Unknown", IF($H490=99,"Stopped", $D490)), 0),"Not required")</f>
        <v>0</v>
      </c>
      <c r="M490" s="271">
        <f>IF(INTRO!$E$40="Endemic", IF($I490&gt;0, IF($I490=4,"Unknown",IF($I490=99,"Stopped", $D490)), 0),"Not required")</f>
        <v>0</v>
      </c>
      <c r="N490" s="272">
        <f>IF(INTRO!$E$42="Endemic", IF(AND($J490&gt;1,$J490&lt;5), IF($J490=4, "Unknown", E490+F490), 0),"Not required")</f>
        <v>32618</v>
      </c>
      <c r="O490" s="273">
        <f>IF(INTRO!$E$44="Endemic", IF(AND($K490&gt;0,$K490&lt;5), IF($K490=4,"Unknown", IF($K490=1, $F490*0.33, IF($K490=2, $F490*0.5+$G490*0.2, SUM(F490:G490)))), 0),"Not required")</f>
        <v>0</v>
      </c>
      <c r="P490" s="224">
        <v>0</v>
      </c>
      <c r="Q490" s="245">
        <v>0</v>
      </c>
      <c r="R490" s="245">
        <v>0</v>
      </c>
      <c r="S490" s="247">
        <v>0</v>
      </c>
      <c r="T490" s="50"/>
      <c r="U490" s="252"/>
      <c r="V490" s="229"/>
      <c r="W490" s="274"/>
      <c r="X490" s="12"/>
    </row>
    <row r="491" spans="1:24" x14ac:dyDescent="0.2">
      <c r="A491" s="129" t="str">
        <f>IF(INTRO!$E$34&lt;&gt;0,INTRO!$E$34,"")</f>
        <v>Ethiopia</v>
      </c>
      <c r="B491" s="222" t="s">
        <v>729</v>
      </c>
      <c r="C491" s="223" t="s">
        <v>732</v>
      </c>
      <c r="D491" s="118">
        <v>58840</v>
      </c>
      <c r="E491" s="277">
        <v>9703</v>
      </c>
      <c r="F491" s="277">
        <v>18332</v>
      </c>
      <c r="G491" s="278">
        <v>30805</v>
      </c>
      <c r="H491" s="121">
        <v>0</v>
      </c>
      <c r="I491" s="244">
        <v>0</v>
      </c>
      <c r="J491" s="244">
        <v>2</v>
      </c>
      <c r="K491" s="246">
        <v>0</v>
      </c>
      <c r="L491" s="270">
        <f>IF(INTRO!$E$38="Endemic", IF($H491&gt;0, IF($H491=4,"Unknown", IF($H491=99,"Stopped", $D491)), 0),"Not required")</f>
        <v>0</v>
      </c>
      <c r="M491" s="271">
        <f>IF(INTRO!$E$40="Endemic", IF($I491&gt;0, IF($I491=4,"Unknown",IF($I491=99,"Stopped", $D491)), 0),"Not required")</f>
        <v>0</v>
      </c>
      <c r="N491" s="272">
        <f>IF(INTRO!$E$42="Endemic", IF(AND($J491&gt;1,$J491&lt;5), IF($J491=4, "Unknown", E491+F491), 0),"Not required")</f>
        <v>28035</v>
      </c>
      <c r="O491" s="273">
        <f>IF(INTRO!$E$44="Endemic", IF(AND($K491&gt;0,$K491&lt;5), IF($K491=4,"Unknown", IF($K491=1, $F491*0.33, IF($K491=2, $F491*0.5+$G491*0.2, SUM(F491:G491)))), 0),"Not required")</f>
        <v>0</v>
      </c>
      <c r="P491" s="224">
        <v>0</v>
      </c>
      <c r="Q491" s="245">
        <v>0</v>
      </c>
      <c r="R491" s="245">
        <v>0</v>
      </c>
      <c r="S491" s="247">
        <v>0</v>
      </c>
      <c r="T491" s="50"/>
      <c r="U491" s="252"/>
      <c r="V491" s="229"/>
      <c r="W491" s="274"/>
      <c r="X491" s="12"/>
    </row>
    <row r="492" spans="1:24" x14ac:dyDescent="0.2">
      <c r="A492" s="129" t="str">
        <f>IF(INTRO!$E$34&lt;&gt;0,INTRO!$E$34,"")</f>
        <v>Ethiopia</v>
      </c>
      <c r="B492" s="222" t="s">
        <v>729</v>
      </c>
      <c r="C492" s="223" t="s">
        <v>733</v>
      </c>
      <c r="D492" s="118">
        <v>126896</v>
      </c>
      <c r="E492" s="277">
        <v>20925</v>
      </c>
      <c r="F492" s="277">
        <v>39535</v>
      </c>
      <c r="G492" s="278">
        <v>66436</v>
      </c>
      <c r="H492" s="121">
        <v>0</v>
      </c>
      <c r="I492" s="244">
        <v>0</v>
      </c>
      <c r="J492" s="244">
        <v>3</v>
      </c>
      <c r="K492" s="246">
        <v>1</v>
      </c>
      <c r="L492" s="270">
        <f>IF(INTRO!$E$38="Endemic", IF($H492&gt;0, IF($H492=4,"Unknown", IF($H492=99,"Stopped", $D492)), 0),"Not required")</f>
        <v>0</v>
      </c>
      <c r="M492" s="271">
        <f>IF(INTRO!$E$40="Endemic", IF($I492&gt;0, IF($I492=4,"Unknown",IF($I492=99,"Stopped", $D492)), 0),"Not required")</f>
        <v>0</v>
      </c>
      <c r="N492" s="272">
        <f>IF(INTRO!$E$42="Endemic", IF(AND($J492&gt;1,$J492&lt;5), IF($J492=4, "Unknown", E492+F492), 0),"Not required")</f>
        <v>60460</v>
      </c>
      <c r="O492" s="273">
        <f>IF(INTRO!$E$44="Endemic", IF(AND($K492&gt;0,$K492&lt;5), IF($K492=4,"Unknown", IF($K492=1, $F492*0.33, IF($K492=2, $F492*0.5+$G492*0.2, SUM(F492:G492)))), 0),"Not required")</f>
        <v>13046.550000000001</v>
      </c>
      <c r="P492" s="224">
        <v>0</v>
      </c>
      <c r="Q492" s="245">
        <v>0</v>
      </c>
      <c r="R492" s="245">
        <v>2</v>
      </c>
      <c r="S492" s="247">
        <v>0</v>
      </c>
      <c r="T492" s="50" t="s">
        <v>1188</v>
      </c>
      <c r="U492" s="252" t="s">
        <v>1188</v>
      </c>
      <c r="V492" s="229"/>
      <c r="W492" s="274"/>
      <c r="X492" s="12"/>
    </row>
    <row r="493" spans="1:24" x14ac:dyDescent="0.2">
      <c r="A493" s="129" t="str">
        <f>IF(INTRO!$E$34&lt;&gt;0,INTRO!$E$34,"")</f>
        <v>Ethiopia</v>
      </c>
      <c r="B493" s="222" t="s">
        <v>729</v>
      </c>
      <c r="C493" s="223" t="s">
        <v>364</v>
      </c>
      <c r="D493" s="118">
        <v>231432</v>
      </c>
      <c r="E493" s="277">
        <v>38163</v>
      </c>
      <c r="F493" s="277">
        <v>72104</v>
      </c>
      <c r="G493" s="278">
        <v>121165</v>
      </c>
      <c r="H493" s="121">
        <v>0</v>
      </c>
      <c r="I493" s="244">
        <v>0</v>
      </c>
      <c r="J493" s="244">
        <v>2</v>
      </c>
      <c r="K493" s="246">
        <v>1</v>
      </c>
      <c r="L493" s="270">
        <f>IF(INTRO!$E$38="Endemic", IF($H493&gt;0, IF($H493=4,"Unknown", IF($H493=99,"Stopped", $D493)), 0),"Not required")</f>
        <v>0</v>
      </c>
      <c r="M493" s="271">
        <f>IF(INTRO!$E$40="Endemic", IF($I493&gt;0, IF($I493=4,"Unknown",IF($I493=99,"Stopped", $D493)), 0),"Not required")</f>
        <v>0</v>
      </c>
      <c r="N493" s="272">
        <f>IF(INTRO!$E$42="Endemic", IF(AND($J493&gt;1,$J493&lt;5), IF($J493=4, "Unknown", E493+F493), 0),"Not required")</f>
        <v>110267</v>
      </c>
      <c r="O493" s="273">
        <f>IF(INTRO!$E$44="Endemic", IF(AND($K493&gt;0,$K493&lt;5), IF($K493=4,"Unknown", IF($K493=1, $F493*0.33, IF($K493=2, $F493*0.5+$G493*0.2, SUM(F493:G493)))), 0),"Not required")</f>
        <v>23794.32</v>
      </c>
      <c r="P493" s="224">
        <v>0</v>
      </c>
      <c r="Q493" s="245">
        <v>0</v>
      </c>
      <c r="R493" s="245">
        <v>0</v>
      </c>
      <c r="S493" s="247">
        <v>0</v>
      </c>
      <c r="T493" s="50"/>
      <c r="U493" s="252"/>
      <c r="V493" s="229"/>
      <c r="W493" s="274"/>
      <c r="X493" s="12"/>
    </row>
    <row r="494" spans="1:24" x14ac:dyDescent="0.2">
      <c r="A494" s="129" t="str">
        <f>IF(INTRO!$E$34&lt;&gt;0,INTRO!$E$34,"")</f>
        <v>Ethiopia</v>
      </c>
      <c r="B494" s="222" t="s">
        <v>729</v>
      </c>
      <c r="C494" s="223" t="s">
        <v>734</v>
      </c>
      <c r="D494" s="118">
        <v>39418</v>
      </c>
      <c r="E494" s="277">
        <v>6500</v>
      </c>
      <c r="F494" s="277">
        <v>12281</v>
      </c>
      <c r="G494" s="278">
        <v>20637</v>
      </c>
      <c r="H494" s="121">
        <v>0</v>
      </c>
      <c r="I494" s="244">
        <v>0</v>
      </c>
      <c r="J494" s="244">
        <v>3</v>
      </c>
      <c r="K494" s="246">
        <v>0</v>
      </c>
      <c r="L494" s="270">
        <f>IF(INTRO!$E$38="Endemic", IF($H494&gt;0, IF($H494=4,"Unknown", IF($H494=99,"Stopped", $D494)), 0),"Not required")</f>
        <v>0</v>
      </c>
      <c r="M494" s="271">
        <f>IF(INTRO!$E$40="Endemic", IF($I494&gt;0, IF($I494=4,"Unknown",IF($I494=99,"Stopped", $D494)), 0),"Not required")</f>
        <v>0</v>
      </c>
      <c r="N494" s="272">
        <f>IF(INTRO!$E$42="Endemic", IF(AND($J494&gt;1,$J494&lt;5), IF($J494=4, "Unknown", E494+F494), 0),"Not required")</f>
        <v>18781</v>
      </c>
      <c r="O494" s="273">
        <f>IF(INTRO!$E$44="Endemic", IF(AND($K494&gt;0,$K494&lt;5), IF($K494=4,"Unknown", IF($K494=1, $F494*0.33, IF($K494=2, $F494*0.5+$G494*0.2, SUM(F494:G494)))), 0),"Not required")</f>
        <v>0</v>
      </c>
      <c r="P494" s="224">
        <v>0</v>
      </c>
      <c r="Q494" s="245">
        <v>0</v>
      </c>
      <c r="R494" s="245">
        <v>2</v>
      </c>
      <c r="S494" s="247">
        <v>0</v>
      </c>
      <c r="T494" s="50" t="s">
        <v>1188</v>
      </c>
      <c r="U494" s="252" t="s">
        <v>1188</v>
      </c>
      <c r="V494" s="229"/>
      <c r="W494" s="274"/>
      <c r="X494" s="12"/>
    </row>
    <row r="495" spans="1:24" x14ac:dyDescent="0.2">
      <c r="A495" s="129" t="str">
        <f>IF(INTRO!$E$34&lt;&gt;0,INTRO!$E$34,"")</f>
        <v>Ethiopia</v>
      </c>
      <c r="B495" s="222" t="s">
        <v>729</v>
      </c>
      <c r="C495" s="223" t="s">
        <v>735</v>
      </c>
      <c r="D495" s="118">
        <v>85480</v>
      </c>
      <c r="E495" s="277">
        <v>14096</v>
      </c>
      <c r="F495" s="277">
        <v>26632</v>
      </c>
      <c r="G495" s="278">
        <v>44753</v>
      </c>
      <c r="H495" s="121">
        <v>0</v>
      </c>
      <c r="I495" s="244">
        <v>0</v>
      </c>
      <c r="J495" s="244">
        <v>1</v>
      </c>
      <c r="K495" s="246">
        <v>0</v>
      </c>
      <c r="L495" s="270">
        <f>IF(INTRO!$E$38="Endemic", IF($H495&gt;0, IF($H495=4,"Unknown", IF($H495=99,"Stopped", $D495)), 0),"Not required")</f>
        <v>0</v>
      </c>
      <c r="M495" s="271">
        <f>IF(INTRO!$E$40="Endemic", IF($I495&gt;0, IF($I495=4,"Unknown",IF($I495=99,"Stopped", $D495)), 0),"Not required")</f>
        <v>0</v>
      </c>
      <c r="N495" s="272">
        <f>IF(INTRO!$E$42="Endemic", IF(AND($J495&gt;1,$J495&lt;5), IF($J495=4, "Unknown", E495+F495), 0),"Not required")</f>
        <v>0</v>
      </c>
      <c r="O495" s="273">
        <f>IF(INTRO!$E$44="Endemic", IF(AND($K495&gt;0,$K495&lt;5), IF($K495=4,"Unknown", IF($K495=1, $F495*0.33, IF($K495=2, $F495*0.5+$G495*0.2, SUM(F495:G495)))), 0),"Not required")</f>
        <v>0</v>
      </c>
      <c r="P495" s="224">
        <v>0</v>
      </c>
      <c r="Q495" s="245">
        <v>0</v>
      </c>
      <c r="R495" s="245">
        <v>0</v>
      </c>
      <c r="S495" s="247">
        <v>0</v>
      </c>
      <c r="T495" s="50"/>
      <c r="U495" s="252"/>
      <c r="V495" s="229"/>
      <c r="W495" s="274"/>
      <c r="X495" s="12"/>
    </row>
    <row r="496" spans="1:24" x14ac:dyDescent="0.2">
      <c r="A496" s="129" t="str">
        <f>IF(INTRO!$E$34&lt;&gt;0,INTRO!$E$34,"")</f>
        <v>Ethiopia</v>
      </c>
      <c r="B496" s="222" t="s">
        <v>729</v>
      </c>
      <c r="C496" s="223" t="s">
        <v>736</v>
      </c>
      <c r="D496" s="118">
        <v>106442</v>
      </c>
      <c r="E496" s="277">
        <v>17552</v>
      </c>
      <c r="F496" s="277">
        <v>33163</v>
      </c>
      <c r="G496" s="278">
        <v>55727</v>
      </c>
      <c r="H496" s="121">
        <v>0</v>
      </c>
      <c r="I496" s="244">
        <v>0</v>
      </c>
      <c r="J496" s="244">
        <v>3</v>
      </c>
      <c r="K496" s="246">
        <v>1</v>
      </c>
      <c r="L496" s="270">
        <f>IF(INTRO!$E$38="Endemic", IF($H496&gt;0, IF($H496=4,"Unknown", IF($H496=99,"Stopped", $D496)), 0),"Not required")</f>
        <v>0</v>
      </c>
      <c r="M496" s="271">
        <f>IF(INTRO!$E$40="Endemic", IF($I496&gt;0, IF($I496=4,"Unknown",IF($I496=99,"Stopped", $D496)), 0),"Not required")</f>
        <v>0</v>
      </c>
      <c r="N496" s="272">
        <f>IF(INTRO!$E$42="Endemic", IF(AND($J496&gt;1,$J496&lt;5), IF($J496=4, "Unknown", E496+F496), 0),"Not required")</f>
        <v>50715</v>
      </c>
      <c r="O496" s="273">
        <f>IF(INTRO!$E$44="Endemic", IF(AND($K496&gt;0,$K496&lt;5), IF($K496=4,"Unknown", IF($K496=1, $F496*0.33, IF($K496=2, $F496*0.5+$G496*0.2, SUM(F496:G496)))), 0),"Not required")</f>
        <v>10943.79</v>
      </c>
      <c r="P496" s="224">
        <v>0</v>
      </c>
      <c r="Q496" s="245">
        <v>0</v>
      </c>
      <c r="R496" s="245">
        <v>2</v>
      </c>
      <c r="S496" s="247">
        <v>0</v>
      </c>
      <c r="T496" s="50" t="s">
        <v>1188</v>
      </c>
      <c r="U496" s="252" t="s">
        <v>1188</v>
      </c>
      <c r="V496" s="229"/>
      <c r="W496" s="274"/>
      <c r="X496" s="12"/>
    </row>
    <row r="497" spans="1:24" x14ac:dyDescent="0.2">
      <c r="A497" s="129" t="str">
        <f>IF(INTRO!$E$34&lt;&gt;0,INTRO!$E$34,"")</f>
        <v>Ethiopia</v>
      </c>
      <c r="B497" s="222" t="s">
        <v>729</v>
      </c>
      <c r="C497" s="223" t="s">
        <v>737</v>
      </c>
      <c r="D497" s="118">
        <v>68140</v>
      </c>
      <c r="E497" s="277">
        <v>11236</v>
      </c>
      <c r="F497" s="277">
        <v>21229</v>
      </c>
      <c r="G497" s="278">
        <v>35674</v>
      </c>
      <c r="H497" s="121">
        <v>0</v>
      </c>
      <c r="I497" s="244">
        <v>0</v>
      </c>
      <c r="J497" s="244">
        <v>2</v>
      </c>
      <c r="K497" s="246">
        <v>1</v>
      </c>
      <c r="L497" s="270">
        <f>IF(INTRO!$E$38="Endemic", IF($H497&gt;0, IF($H497=4,"Unknown", IF($H497=99,"Stopped", $D497)), 0),"Not required")</f>
        <v>0</v>
      </c>
      <c r="M497" s="271">
        <f>IF(INTRO!$E$40="Endemic", IF($I497&gt;0, IF($I497=4,"Unknown",IF($I497=99,"Stopped", $D497)), 0),"Not required")</f>
        <v>0</v>
      </c>
      <c r="N497" s="272">
        <f>IF(INTRO!$E$42="Endemic", IF(AND($J497&gt;1,$J497&lt;5), IF($J497=4, "Unknown", E497+F497), 0),"Not required")</f>
        <v>32465</v>
      </c>
      <c r="O497" s="273">
        <f>IF(INTRO!$E$44="Endemic", IF(AND($K497&gt;0,$K497&lt;5), IF($K497=4,"Unknown", IF($K497=1, $F497*0.33, IF($K497=2, $F497*0.5+$G497*0.2, SUM(F497:G497)))), 0),"Not required")</f>
        <v>7005.5700000000006</v>
      </c>
      <c r="P497" s="224">
        <v>0</v>
      </c>
      <c r="Q497" s="245">
        <v>0</v>
      </c>
      <c r="R497" s="245">
        <v>0</v>
      </c>
      <c r="S497" s="247">
        <v>0</v>
      </c>
      <c r="T497" s="50"/>
      <c r="U497" s="252"/>
      <c r="V497" s="229"/>
      <c r="W497" s="274"/>
      <c r="X497" s="12"/>
    </row>
    <row r="498" spans="1:24" x14ac:dyDescent="0.2">
      <c r="A498" s="129" t="str">
        <f>IF(INTRO!$E$34&lt;&gt;0,INTRO!$E$34,"")</f>
        <v>Ethiopia</v>
      </c>
      <c r="B498" s="222" t="s">
        <v>729</v>
      </c>
      <c r="C498" s="223" t="s">
        <v>738</v>
      </c>
      <c r="D498" s="118">
        <v>96256</v>
      </c>
      <c r="E498" s="277">
        <v>15873</v>
      </c>
      <c r="F498" s="277">
        <v>29989</v>
      </c>
      <c r="G498" s="278">
        <v>50394</v>
      </c>
      <c r="H498" s="121">
        <v>0</v>
      </c>
      <c r="I498" s="244">
        <v>0</v>
      </c>
      <c r="J498" s="244">
        <v>3</v>
      </c>
      <c r="K498" s="246">
        <v>1</v>
      </c>
      <c r="L498" s="270">
        <f>IF(INTRO!$E$38="Endemic", IF($H498&gt;0, IF($H498=4,"Unknown", IF($H498=99,"Stopped", $D498)), 0),"Not required")</f>
        <v>0</v>
      </c>
      <c r="M498" s="271">
        <f>IF(INTRO!$E$40="Endemic", IF($I498&gt;0, IF($I498=4,"Unknown",IF($I498=99,"Stopped", $D498)), 0),"Not required")</f>
        <v>0</v>
      </c>
      <c r="N498" s="272">
        <f>IF(INTRO!$E$42="Endemic", IF(AND($J498&gt;1,$J498&lt;5), IF($J498=4, "Unknown", E498+F498), 0),"Not required")</f>
        <v>45862</v>
      </c>
      <c r="O498" s="273">
        <f>IF(INTRO!$E$44="Endemic", IF(AND($K498&gt;0,$K498&lt;5), IF($K498=4,"Unknown", IF($K498=1, $F498*0.33, IF($K498=2, $F498*0.5+$G498*0.2, SUM(F498:G498)))), 0),"Not required")</f>
        <v>9896.3700000000008</v>
      </c>
      <c r="P498" s="224">
        <v>0</v>
      </c>
      <c r="Q498" s="245">
        <v>0</v>
      </c>
      <c r="R498" s="245">
        <v>2</v>
      </c>
      <c r="S498" s="247">
        <v>0</v>
      </c>
      <c r="T498" s="50" t="s">
        <v>1188</v>
      </c>
      <c r="U498" s="252" t="s">
        <v>1188</v>
      </c>
      <c r="V498" s="229"/>
      <c r="W498" s="274"/>
      <c r="X498" s="12"/>
    </row>
    <row r="499" spans="1:24" x14ac:dyDescent="0.2">
      <c r="A499" s="129" t="str">
        <f>IF(INTRO!$E$34&lt;&gt;0,INTRO!$E$34,"")</f>
        <v>Ethiopia</v>
      </c>
      <c r="B499" s="222" t="s">
        <v>729</v>
      </c>
      <c r="C499" s="223" t="s">
        <v>739</v>
      </c>
      <c r="D499" s="118">
        <v>156980</v>
      </c>
      <c r="E499" s="277">
        <v>25886</v>
      </c>
      <c r="F499" s="277">
        <v>48908</v>
      </c>
      <c r="G499" s="278">
        <v>82186</v>
      </c>
      <c r="H499" s="121">
        <v>0</v>
      </c>
      <c r="I499" s="244">
        <v>0</v>
      </c>
      <c r="J499" s="244">
        <v>3</v>
      </c>
      <c r="K499" s="246">
        <v>1</v>
      </c>
      <c r="L499" s="270">
        <f>IF(INTRO!$E$38="Endemic", IF($H499&gt;0, IF($H499=4,"Unknown", IF($H499=99,"Stopped", $D499)), 0),"Not required")</f>
        <v>0</v>
      </c>
      <c r="M499" s="271">
        <f>IF(INTRO!$E$40="Endemic", IF($I499&gt;0, IF($I499=4,"Unknown",IF($I499=99,"Stopped", $D499)), 0),"Not required")</f>
        <v>0</v>
      </c>
      <c r="N499" s="272">
        <f>IF(INTRO!$E$42="Endemic", IF(AND($J499&gt;1,$J499&lt;5), IF($J499=4, "Unknown", E499+F499), 0),"Not required")</f>
        <v>74794</v>
      </c>
      <c r="O499" s="273">
        <f>IF(INTRO!$E$44="Endemic", IF(AND($K499&gt;0,$K499&lt;5), IF($K499=4,"Unknown", IF($K499=1, $F499*0.33, IF($K499=2, $F499*0.5+$G499*0.2, SUM(F499:G499)))), 0),"Not required")</f>
        <v>16139.640000000001</v>
      </c>
      <c r="P499" s="224">
        <v>0</v>
      </c>
      <c r="Q499" s="245">
        <v>0</v>
      </c>
      <c r="R499" s="245">
        <v>2</v>
      </c>
      <c r="S499" s="247">
        <v>0</v>
      </c>
      <c r="T499" s="50" t="s">
        <v>1188</v>
      </c>
      <c r="U499" s="252" t="s">
        <v>1188</v>
      </c>
      <c r="V499" s="229"/>
      <c r="W499" s="274"/>
      <c r="X499" s="12"/>
    </row>
    <row r="500" spans="1:24" x14ac:dyDescent="0.2">
      <c r="A500" s="129" t="str">
        <f>IF(INTRO!$E$34&lt;&gt;0,INTRO!$E$34,"")</f>
        <v>Ethiopia</v>
      </c>
      <c r="B500" s="222" t="s">
        <v>729</v>
      </c>
      <c r="C500" s="223" t="s">
        <v>740</v>
      </c>
      <c r="D500" s="118">
        <v>181322</v>
      </c>
      <c r="E500" s="277">
        <v>29900</v>
      </c>
      <c r="F500" s="277">
        <v>56492</v>
      </c>
      <c r="G500" s="278">
        <v>94930</v>
      </c>
      <c r="H500" s="121">
        <v>0</v>
      </c>
      <c r="I500" s="244">
        <v>0</v>
      </c>
      <c r="J500" s="244">
        <v>3</v>
      </c>
      <c r="K500" s="246">
        <v>1</v>
      </c>
      <c r="L500" s="270">
        <f>IF(INTRO!$E$38="Endemic", IF($H500&gt;0, IF($H500=4,"Unknown", IF($H500=99,"Stopped", $D500)), 0),"Not required")</f>
        <v>0</v>
      </c>
      <c r="M500" s="271">
        <f>IF(INTRO!$E$40="Endemic", IF($I500&gt;0, IF($I500=4,"Unknown",IF($I500=99,"Stopped", $D500)), 0),"Not required")</f>
        <v>0</v>
      </c>
      <c r="N500" s="272">
        <f>IF(INTRO!$E$42="Endemic", IF(AND($J500&gt;1,$J500&lt;5), IF($J500=4, "Unknown", E500+F500), 0),"Not required")</f>
        <v>86392</v>
      </c>
      <c r="O500" s="273">
        <f>IF(INTRO!$E$44="Endemic", IF(AND($K500&gt;0,$K500&lt;5), IF($K500=4,"Unknown", IF($K500=1, $F500*0.33, IF($K500=2, $F500*0.5+$G500*0.2, SUM(F500:G500)))), 0),"Not required")</f>
        <v>18642.36</v>
      </c>
      <c r="P500" s="224">
        <v>0</v>
      </c>
      <c r="Q500" s="245">
        <v>0</v>
      </c>
      <c r="R500" s="245">
        <v>2</v>
      </c>
      <c r="S500" s="247">
        <v>0</v>
      </c>
      <c r="T500" s="50" t="s">
        <v>1188</v>
      </c>
      <c r="U500" s="252" t="s">
        <v>1188</v>
      </c>
      <c r="V500" s="229"/>
      <c r="W500" s="274"/>
      <c r="X500" s="12"/>
    </row>
    <row r="501" spans="1:24" x14ac:dyDescent="0.2">
      <c r="A501" s="129" t="str">
        <f>IF(INTRO!$E$34&lt;&gt;0,INTRO!$E$34,"")</f>
        <v>Ethiopia</v>
      </c>
      <c r="B501" s="222" t="s">
        <v>729</v>
      </c>
      <c r="C501" s="223" t="s">
        <v>741</v>
      </c>
      <c r="D501" s="118">
        <v>124905</v>
      </c>
      <c r="E501" s="277">
        <v>20597</v>
      </c>
      <c r="F501" s="277">
        <v>38915</v>
      </c>
      <c r="G501" s="278">
        <v>65393</v>
      </c>
      <c r="H501" s="121">
        <v>0</v>
      </c>
      <c r="I501" s="244">
        <v>0</v>
      </c>
      <c r="J501" s="244">
        <v>2</v>
      </c>
      <c r="K501" s="246">
        <v>0</v>
      </c>
      <c r="L501" s="270">
        <f>IF(INTRO!$E$38="Endemic", IF($H501&gt;0, IF($H501=4,"Unknown", IF($H501=99,"Stopped", $D501)), 0),"Not required")</f>
        <v>0</v>
      </c>
      <c r="M501" s="271">
        <f>IF(INTRO!$E$40="Endemic", IF($I501&gt;0, IF($I501=4,"Unknown",IF($I501=99,"Stopped", $D501)), 0),"Not required")</f>
        <v>0</v>
      </c>
      <c r="N501" s="272">
        <f>IF(INTRO!$E$42="Endemic", IF(AND($J501&gt;1,$J501&lt;5), IF($J501=4, "Unknown", E501+F501), 0),"Not required")</f>
        <v>59512</v>
      </c>
      <c r="O501" s="273">
        <f>IF(INTRO!$E$44="Endemic", IF(AND($K501&gt;0,$K501&lt;5), IF($K501=4,"Unknown", IF($K501=1, $F501*0.33, IF($K501=2, $F501*0.5+$G501*0.2, SUM(F501:G501)))), 0),"Not required")</f>
        <v>0</v>
      </c>
      <c r="P501" s="224">
        <v>0</v>
      </c>
      <c r="Q501" s="245">
        <v>0</v>
      </c>
      <c r="R501" s="245">
        <v>0</v>
      </c>
      <c r="S501" s="247">
        <v>0</v>
      </c>
      <c r="T501" s="50"/>
      <c r="U501" s="252"/>
      <c r="V501" s="229"/>
      <c r="W501" s="274"/>
      <c r="X501" s="12"/>
    </row>
    <row r="502" spans="1:24" x14ac:dyDescent="0.2">
      <c r="A502" s="129" t="str">
        <f>IF(INTRO!$E$34&lt;&gt;0,INTRO!$E$34,"")</f>
        <v>Ethiopia</v>
      </c>
      <c r="B502" s="222" t="s">
        <v>729</v>
      </c>
      <c r="C502" s="223" t="s">
        <v>742</v>
      </c>
      <c r="D502" s="118">
        <v>70262</v>
      </c>
      <c r="E502" s="277">
        <v>11586</v>
      </c>
      <c r="F502" s="277">
        <v>21890</v>
      </c>
      <c r="G502" s="278">
        <v>36785</v>
      </c>
      <c r="H502" s="121">
        <v>0</v>
      </c>
      <c r="I502" s="244">
        <v>0</v>
      </c>
      <c r="J502" s="244">
        <v>1</v>
      </c>
      <c r="K502" s="246">
        <v>0</v>
      </c>
      <c r="L502" s="270">
        <f>IF(INTRO!$E$38="Endemic", IF($H502&gt;0, IF($H502=4,"Unknown", IF($H502=99,"Stopped", $D502)), 0),"Not required")</f>
        <v>0</v>
      </c>
      <c r="M502" s="271">
        <f>IF(INTRO!$E$40="Endemic", IF($I502&gt;0, IF($I502=4,"Unknown",IF($I502=99,"Stopped", $D502)), 0),"Not required")</f>
        <v>0</v>
      </c>
      <c r="N502" s="272">
        <f>IF(INTRO!$E$42="Endemic", IF(AND($J502&gt;1,$J502&lt;5), IF($J502=4, "Unknown", E502+F502), 0),"Not required")</f>
        <v>0</v>
      </c>
      <c r="O502" s="273">
        <f>IF(INTRO!$E$44="Endemic", IF(AND($K502&gt;0,$K502&lt;5), IF($K502=4,"Unknown", IF($K502=1, $F502*0.33, IF($K502=2, $F502*0.5+$G502*0.2, SUM(F502:G502)))), 0),"Not required")</f>
        <v>0</v>
      </c>
      <c r="P502" s="224">
        <v>0</v>
      </c>
      <c r="Q502" s="245">
        <v>0</v>
      </c>
      <c r="R502" s="245">
        <v>0</v>
      </c>
      <c r="S502" s="247">
        <v>0</v>
      </c>
      <c r="T502" s="50"/>
      <c r="U502" s="252"/>
      <c r="V502" s="229"/>
      <c r="W502" s="274"/>
      <c r="X502" s="12"/>
    </row>
    <row r="503" spans="1:24" x14ac:dyDescent="0.2">
      <c r="A503" s="129" t="str">
        <f>IF(INTRO!$E$34&lt;&gt;0,INTRO!$E$34,"")</f>
        <v>Ethiopia</v>
      </c>
      <c r="B503" s="222" t="s">
        <v>743</v>
      </c>
      <c r="C503" s="223" t="s">
        <v>744</v>
      </c>
      <c r="D503" s="118">
        <v>156024</v>
      </c>
      <c r="E503" s="277">
        <v>25728</v>
      </c>
      <c r="F503" s="277">
        <v>48610</v>
      </c>
      <c r="G503" s="278">
        <v>81685</v>
      </c>
      <c r="H503" s="121">
        <v>0</v>
      </c>
      <c r="I503" s="244">
        <v>4</v>
      </c>
      <c r="J503" s="244">
        <v>1</v>
      </c>
      <c r="K503" s="246">
        <v>0</v>
      </c>
      <c r="L503" s="270">
        <f>IF(INTRO!$E$38="Endemic", IF($H503&gt;0, IF($H503=4,"Unknown", IF($H503=99,"Stopped", $D503)), 0),"Not required")</f>
        <v>0</v>
      </c>
      <c r="M503" s="271" t="str">
        <f>IF(INTRO!$E$40="Endemic", IF($I503&gt;0, IF($I503=4,"Unknown",IF($I503=99,"Stopped", $D503)), 0),"Not required")</f>
        <v>Unknown</v>
      </c>
      <c r="N503" s="272">
        <f>IF(INTRO!$E$42="Endemic", IF(AND($J503&gt;1,$J503&lt;5), IF($J503=4, "Unknown", E503+F503), 0),"Not required")</f>
        <v>0</v>
      </c>
      <c r="O503" s="273">
        <f>IF(INTRO!$E$44="Endemic", IF(AND($K503&gt;0,$K503&lt;5), IF($K503=4,"Unknown", IF($K503=1, $F503*0.33, IF($K503=2, $F503*0.5+$G503*0.2, SUM(F503:G503)))), 0),"Not required")</f>
        <v>0</v>
      </c>
      <c r="P503" s="224">
        <v>0</v>
      </c>
      <c r="Q503" s="245">
        <v>0</v>
      </c>
      <c r="R503" s="245">
        <v>0</v>
      </c>
      <c r="S503" s="247">
        <v>0</v>
      </c>
      <c r="T503" s="50"/>
      <c r="U503" s="252"/>
      <c r="V503" s="229"/>
      <c r="W503" s="274"/>
      <c r="X503" s="12"/>
    </row>
    <row r="504" spans="1:24" x14ac:dyDescent="0.2">
      <c r="A504" s="129" t="str">
        <f>IF(INTRO!$E$34&lt;&gt;0,INTRO!$E$34,"")</f>
        <v>Ethiopia</v>
      </c>
      <c r="B504" s="222" t="s">
        <v>743</v>
      </c>
      <c r="C504" s="223" t="s">
        <v>745</v>
      </c>
      <c r="D504" s="118">
        <v>96365</v>
      </c>
      <c r="E504" s="277">
        <v>15891</v>
      </c>
      <c r="F504" s="277">
        <v>30023</v>
      </c>
      <c r="G504" s="278">
        <v>50451</v>
      </c>
      <c r="H504" s="121">
        <v>0</v>
      </c>
      <c r="I504" s="244">
        <v>0</v>
      </c>
      <c r="J504" s="244">
        <v>1</v>
      </c>
      <c r="K504" s="246">
        <v>0</v>
      </c>
      <c r="L504" s="270">
        <f>IF(INTRO!$E$38="Endemic", IF($H504&gt;0, IF($H504=4,"Unknown", IF($H504=99,"Stopped", $D504)), 0),"Not required")</f>
        <v>0</v>
      </c>
      <c r="M504" s="271">
        <f>IF(INTRO!$E$40="Endemic", IF($I504&gt;0, IF($I504=4,"Unknown",IF($I504=99,"Stopped", $D504)), 0),"Not required")</f>
        <v>0</v>
      </c>
      <c r="N504" s="272">
        <f>IF(INTRO!$E$42="Endemic", IF(AND($J504&gt;1,$J504&lt;5), IF($J504=4, "Unknown", E504+F504), 0),"Not required")</f>
        <v>0</v>
      </c>
      <c r="O504" s="273">
        <f>IF(INTRO!$E$44="Endemic", IF(AND($K504&gt;0,$K504&lt;5), IF($K504=4,"Unknown", IF($K504=1, $F504*0.33, IF($K504=2, $F504*0.5+$G504*0.2, SUM(F504:G504)))), 0),"Not required")</f>
        <v>0</v>
      </c>
      <c r="P504" s="224">
        <v>0</v>
      </c>
      <c r="Q504" s="245">
        <v>0</v>
      </c>
      <c r="R504" s="245">
        <v>0</v>
      </c>
      <c r="S504" s="247">
        <v>0</v>
      </c>
      <c r="T504" s="50"/>
      <c r="U504" s="252"/>
      <c r="V504" s="229"/>
      <c r="W504" s="274"/>
      <c r="X504" s="12"/>
    </row>
    <row r="505" spans="1:24" x14ac:dyDescent="0.2">
      <c r="A505" s="129" t="str">
        <f>IF(INTRO!$E$34&lt;&gt;0,INTRO!$E$34,"")</f>
        <v>Ethiopia</v>
      </c>
      <c r="B505" s="222" t="s">
        <v>743</v>
      </c>
      <c r="C505" s="223" t="s">
        <v>746</v>
      </c>
      <c r="D505" s="118">
        <v>92960</v>
      </c>
      <c r="E505" s="277">
        <v>15329</v>
      </c>
      <c r="F505" s="277">
        <v>28962</v>
      </c>
      <c r="G505" s="278">
        <v>48669</v>
      </c>
      <c r="H505" s="121">
        <v>0</v>
      </c>
      <c r="I505" s="244">
        <v>0</v>
      </c>
      <c r="J505" s="244">
        <v>1</v>
      </c>
      <c r="K505" s="246">
        <v>0</v>
      </c>
      <c r="L505" s="270">
        <f>IF(INTRO!$E$38="Endemic", IF($H505&gt;0, IF($H505=4,"Unknown", IF($H505=99,"Stopped", $D505)), 0),"Not required")</f>
        <v>0</v>
      </c>
      <c r="M505" s="271">
        <f>IF(INTRO!$E$40="Endemic", IF($I505&gt;0, IF($I505=4,"Unknown",IF($I505=99,"Stopped", $D505)), 0),"Not required")</f>
        <v>0</v>
      </c>
      <c r="N505" s="272">
        <f>IF(INTRO!$E$42="Endemic", IF(AND($J505&gt;1,$J505&lt;5), IF($J505=4, "Unknown", E505+F505), 0),"Not required")</f>
        <v>0</v>
      </c>
      <c r="O505" s="273">
        <f>IF(INTRO!$E$44="Endemic", IF(AND($K505&gt;0,$K505&lt;5), IF($K505=4,"Unknown", IF($K505=1, $F505*0.33, IF($K505=2, $F505*0.5+$G505*0.2, SUM(F505:G505)))), 0),"Not required")</f>
        <v>0</v>
      </c>
      <c r="P505" s="224">
        <v>0</v>
      </c>
      <c r="Q505" s="245">
        <v>0</v>
      </c>
      <c r="R505" s="245">
        <v>0</v>
      </c>
      <c r="S505" s="247">
        <v>0</v>
      </c>
      <c r="T505" s="50"/>
      <c r="U505" s="252"/>
      <c r="V505" s="229"/>
      <c r="W505" s="274"/>
      <c r="X505" s="12"/>
    </row>
    <row r="506" spans="1:24" x14ac:dyDescent="0.2">
      <c r="A506" s="129" t="str">
        <f>IF(INTRO!$E$34&lt;&gt;0,INTRO!$E$34,"")</f>
        <v>Ethiopia</v>
      </c>
      <c r="B506" s="222" t="s">
        <v>743</v>
      </c>
      <c r="C506" s="223" t="s">
        <v>539</v>
      </c>
      <c r="D506" s="118">
        <v>58371</v>
      </c>
      <c r="E506" s="277">
        <v>9625</v>
      </c>
      <c r="F506" s="277">
        <v>18186</v>
      </c>
      <c r="G506" s="278">
        <v>30560</v>
      </c>
      <c r="H506" s="121">
        <v>0</v>
      </c>
      <c r="I506" s="244">
        <v>0</v>
      </c>
      <c r="J506" s="244">
        <v>1</v>
      </c>
      <c r="K506" s="246">
        <v>0</v>
      </c>
      <c r="L506" s="270">
        <f>IF(INTRO!$E$38="Endemic", IF($H506&gt;0, IF($H506=4,"Unknown", IF($H506=99,"Stopped", $D506)), 0),"Not required")</f>
        <v>0</v>
      </c>
      <c r="M506" s="271">
        <f>IF(INTRO!$E$40="Endemic", IF($I506&gt;0, IF($I506=4,"Unknown",IF($I506=99,"Stopped", $D506)), 0),"Not required")</f>
        <v>0</v>
      </c>
      <c r="N506" s="272">
        <f>IF(INTRO!$E$42="Endemic", IF(AND($J506&gt;1,$J506&lt;5), IF($J506=4, "Unknown", E506+F506), 0),"Not required")</f>
        <v>0</v>
      </c>
      <c r="O506" s="273">
        <f>IF(INTRO!$E$44="Endemic", IF(AND($K506&gt;0,$K506&lt;5), IF($K506=4,"Unknown", IF($K506=1, $F506*0.33, IF($K506=2, $F506*0.5+$G506*0.2, SUM(F506:G506)))), 0),"Not required")</f>
        <v>0</v>
      </c>
      <c r="P506" s="224">
        <v>0</v>
      </c>
      <c r="Q506" s="245">
        <v>0</v>
      </c>
      <c r="R506" s="245">
        <v>0</v>
      </c>
      <c r="S506" s="247">
        <v>0</v>
      </c>
      <c r="T506" s="50"/>
      <c r="U506" s="252"/>
      <c r="V506" s="229"/>
      <c r="W506" s="274"/>
      <c r="X506" s="12"/>
    </row>
    <row r="507" spans="1:24" x14ac:dyDescent="0.2">
      <c r="A507" s="129" t="str">
        <f>IF(INTRO!$E$34&lt;&gt;0,INTRO!$E$34,"")</f>
        <v>Ethiopia</v>
      </c>
      <c r="B507" s="222" t="s">
        <v>743</v>
      </c>
      <c r="C507" s="223" t="s">
        <v>747</v>
      </c>
      <c r="D507" s="118">
        <v>79941</v>
      </c>
      <c r="E507" s="277">
        <v>13182</v>
      </c>
      <c r="F507" s="277">
        <v>24906</v>
      </c>
      <c r="G507" s="278">
        <v>41853</v>
      </c>
      <c r="H507" s="121">
        <v>0</v>
      </c>
      <c r="I507" s="244">
        <v>0</v>
      </c>
      <c r="J507" s="244">
        <v>1</v>
      </c>
      <c r="K507" s="246">
        <v>0</v>
      </c>
      <c r="L507" s="270">
        <f>IF(INTRO!$E$38="Endemic", IF($H507&gt;0, IF($H507=4,"Unknown", IF($H507=99,"Stopped", $D507)), 0),"Not required")</f>
        <v>0</v>
      </c>
      <c r="M507" s="271">
        <f>IF(INTRO!$E$40="Endemic", IF($I507&gt;0, IF($I507=4,"Unknown",IF($I507=99,"Stopped", $D507)), 0),"Not required")</f>
        <v>0</v>
      </c>
      <c r="N507" s="272">
        <f>IF(INTRO!$E$42="Endemic", IF(AND($J507&gt;1,$J507&lt;5), IF($J507=4, "Unknown", E507+F507), 0),"Not required")</f>
        <v>0</v>
      </c>
      <c r="O507" s="273">
        <f>IF(INTRO!$E$44="Endemic", IF(AND($K507&gt;0,$K507&lt;5), IF($K507=4,"Unknown", IF($K507=1, $F507*0.33, IF($K507=2, $F507*0.5+$G507*0.2, SUM(F507:G507)))), 0),"Not required")</f>
        <v>0</v>
      </c>
      <c r="P507" s="224">
        <v>0</v>
      </c>
      <c r="Q507" s="245">
        <v>0</v>
      </c>
      <c r="R507" s="245">
        <v>0</v>
      </c>
      <c r="S507" s="247">
        <v>0</v>
      </c>
      <c r="T507" s="50"/>
      <c r="U507" s="252"/>
      <c r="V507" s="229"/>
      <c r="W507" s="274"/>
      <c r="X507" s="12"/>
    </row>
    <row r="508" spans="1:24" x14ac:dyDescent="0.2">
      <c r="A508" s="129" t="str">
        <f>IF(INTRO!$E$34&lt;&gt;0,INTRO!$E$34,"")</f>
        <v>Ethiopia</v>
      </c>
      <c r="B508" s="222" t="s">
        <v>743</v>
      </c>
      <c r="C508" s="223" t="s">
        <v>748</v>
      </c>
      <c r="D508" s="118">
        <v>103952</v>
      </c>
      <c r="E508" s="277">
        <v>17142</v>
      </c>
      <c r="F508" s="277">
        <v>32387</v>
      </c>
      <c r="G508" s="278">
        <v>54423</v>
      </c>
      <c r="H508" s="121">
        <v>0</v>
      </c>
      <c r="I508" s="244">
        <v>0</v>
      </c>
      <c r="J508" s="244">
        <v>1</v>
      </c>
      <c r="K508" s="246">
        <v>0</v>
      </c>
      <c r="L508" s="270">
        <f>IF(INTRO!$E$38="Endemic", IF($H508&gt;0, IF($H508=4,"Unknown", IF($H508=99,"Stopped", $D508)), 0),"Not required")</f>
        <v>0</v>
      </c>
      <c r="M508" s="271">
        <f>IF(INTRO!$E$40="Endemic", IF($I508&gt;0, IF($I508=4,"Unknown",IF($I508=99,"Stopped", $D508)), 0),"Not required")</f>
        <v>0</v>
      </c>
      <c r="N508" s="272">
        <f>IF(INTRO!$E$42="Endemic", IF(AND($J508&gt;1,$J508&lt;5), IF($J508=4, "Unknown", E508+F508), 0),"Not required")</f>
        <v>0</v>
      </c>
      <c r="O508" s="273">
        <f>IF(INTRO!$E$44="Endemic", IF(AND($K508&gt;0,$K508&lt;5), IF($K508=4,"Unknown", IF($K508=1, $F508*0.33, IF($K508=2, $F508*0.5+$G508*0.2, SUM(F508:G508)))), 0),"Not required")</f>
        <v>0</v>
      </c>
      <c r="P508" s="224">
        <v>0</v>
      </c>
      <c r="Q508" s="245">
        <v>0</v>
      </c>
      <c r="R508" s="245">
        <v>0</v>
      </c>
      <c r="S508" s="247">
        <v>0</v>
      </c>
      <c r="T508" s="50"/>
      <c r="U508" s="252"/>
      <c r="V508" s="229"/>
      <c r="W508" s="274"/>
      <c r="X508" s="12"/>
    </row>
    <row r="509" spans="1:24" x14ac:dyDescent="0.2">
      <c r="A509" s="129" t="str">
        <f>IF(INTRO!$E$34&lt;&gt;0,INTRO!$E$34,"")</f>
        <v>Ethiopia</v>
      </c>
      <c r="B509" s="222" t="s">
        <v>743</v>
      </c>
      <c r="C509" s="223" t="s">
        <v>749</v>
      </c>
      <c r="D509" s="118">
        <v>88379</v>
      </c>
      <c r="E509" s="277">
        <v>14574</v>
      </c>
      <c r="F509" s="277">
        <v>27535</v>
      </c>
      <c r="G509" s="278">
        <v>46270</v>
      </c>
      <c r="H509" s="121">
        <v>0</v>
      </c>
      <c r="I509" s="244">
        <v>0</v>
      </c>
      <c r="J509" s="244">
        <v>1</v>
      </c>
      <c r="K509" s="246">
        <v>0</v>
      </c>
      <c r="L509" s="270">
        <f>IF(INTRO!$E$38="Endemic", IF($H509&gt;0, IF($H509=4,"Unknown", IF($H509=99,"Stopped", $D509)), 0),"Not required")</f>
        <v>0</v>
      </c>
      <c r="M509" s="271">
        <f>IF(INTRO!$E$40="Endemic", IF($I509&gt;0, IF($I509=4,"Unknown",IF($I509=99,"Stopped", $D509)), 0),"Not required")</f>
        <v>0</v>
      </c>
      <c r="N509" s="272">
        <f>IF(INTRO!$E$42="Endemic", IF(AND($J509&gt;1,$J509&lt;5), IF($J509=4, "Unknown", E509+F509), 0),"Not required")</f>
        <v>0</v>
      </c>
      <c r="O509" s="273">
        <f>IF(INTRO!$E$44="Endemic", IF(AND($K509&gt;0,$K509&lt;5), IF($K509=4,"Unknown", IF($K509=1, $F509*0.33, IF($K509=2, $F509*0.5+$G509*0.2, SUM(F509:G509)))), 0),"Not required")</f>
        <v>0</v>
      </c>
      <c r="P509" s="224">
        <v>0</v>
      </c>
      <c r="Q509" s="245">
        <v>0</v>
      </c>
      <c r="R509" s="245">
        <v>0</v>
      </c>
      <c r="S509" s="247">
        <v>0</v>
      </c>
      <c r="T509" s="50"/>
      <c r="U509" s="252"/>
      <c r="V509" s="229"/>
      <c r="W509" s="274"/>
      <c r="X509" s="12"/>
    </row>
    <row r="510" spans="1:24" x14ac:dyDescent="0.2">
      <c r="A510" s="129" t="str">
        <f>IF(INTRO!$E$34&lt;&gt;0,INTRO!$E$34,"")</f>
        <v>Ethiopia</v>
      </c>
      <c r="B510" s="222" t="s">
        <v>743</v>
      </c>
      <c r="C510" s="223" t="s">
        <v>750</v>
      </c>
      <c r="D510" s="118">
        <v>55824</v>
      </c>
      <c r="E510" s="277">
        <v>9205</v>
      </c>
      <c r="F510" s="277">
        <v>17392</v>
      </c>
      <c r="G510" s="278">
        <v>29226</v>
      </c>
      <c r="H510" s="121">
        <v>0</v>
      </c>
      <c r="I510" s="244">
        <v>0</v>
      </c>
      <c r="J510" s="244">
        <v>1</v>
      </c>
      <c r="K510" s="246">
        <v>0</v>
      </c>
      <c r="L510" s="270">
        <f>IF(INTRO!$E$38="Endemic", IF($H510&gt;0, IF($H510=4,"Unknown", IF($H510=99,"Stopped", $D510)), 0),"Not required")</f>
        <v>0</v>
      </c>
      <c r="M510" s="271">
        <f>IF(INTRO!$E$40="Endemic", IF($I510&gt;0, IF($I510=4,"Unknown",IF($I510=99,"Stopped", $D510)), 0),"Not required")</f>
        <v>0</v>
      </c>
      <c r="N510" s="272">
        <f>IF(INTRO!$E$42="Endemic", IF(AND($J510&gt;1,$J510&lt;5), IF($J510=4, "Unknown", E510+F510), 0),"Not required")</f>
        <v>0</v>
      </c>
      <c r="O510" s="273">
        <f>IF(INTRO!$E$44="Endemic", IF(AND($K510&gt;0,$K510&lt;5), IF($K510=4,"Unknown", IF($K510=1, $F510*0.33, IF($K510=2, $F510*0.5+$G510*0.2, SUM(F510:G510)))), 0),"Not required")</f>
        <v>0</v>
      </c>
      <c r="P510" s="224">
        <v>0</v>
      </c>
      <c r="Q510" s="245">
        <v>0</v>
      </c>
      <c r="R510" s="245">
        <v>0</v>
      </c>
      <c r="S510" s="247">
        <v>0</v>
      </c>
      <c r="T510" s="50"/>
      <c r="U510" s="252"/>
      <c r="V510" s="229"/>
      <c r="W510" s="274"/>
      <c r="X510" s="12"/>
    </row>
    <row r="511" spans="1:24" x14ac:dyDescent="0.2">
      <c r="A511" s="129" t="str">
        <f>IF(INTRO!$E$34&lt;&gt;0,INTRO!$E$34,"")</f>
        <v>Ethiopia</v>
      </c>
      <c r="B511" s="222" t="s">
        <v>743</v>
      </c>
      <c r="C511" s="223" t="s">
        <v>751</v>
      </c>
      <c r="D511" s="118">
        <v>80345</v>
      </c>
      <c r="E511" s="277">
        <v>13249</v>
      </c>
      <c r="F511" s="277">
        <v>25032</v>
      </c>
      <c r="G511" s="278">
        <v>42064</v>
      </c>
      <c r="H511" s="121">
        <v>0</v>
      </c>
      <c r="I511" s="244">
        <v>0</v>
      </c>
      <c r="J511" s="244">
        <v>1</v>
      </c>
      <c r="K511" s="246">
        <v>0</v>
      </c>
      <c r="L511" s="270">
        <f>IF(INTRO!$E$38="Endemic", IF($H511&gt;0, IF($H511=4,"Unknown", IF($H511=99,"Stopped", $D511)), 0),"Not required")</f>
        <v>0</v>
      </c>
      <c r="M511" s="271">
        <f>IF(INTRO!$E$40="Endemic", IF($I511&gt;0, IF($I511=4,"Unknown",IF($I511=99,"Stopped", $D511)), 0),"Not required")</f>
        <v>0</v>
      </c>
      <c r="N511" s="272">
        <f>IF(INTRO!$E$42="Endemic", IF(AND($J511&gt;1,$J511&lt;5), IF($J511=4, "Unknown", E511+F511), 0),"Not required")</f>
        <v>0</v>
      </c>
      <c r="O511" s="273">
        <f>IF(INTRO!$E$44="Endemic", IF(AND($K511&gt;0,$K511&lt;5), IF($K511=4,"Unknown", IF($K511=1, $F511*0.33, IF($K511=2, $F511*0.5+$G511*0.2, SUM(F511:G511)))), 0),"Not required")</f>
        <v>0</v>
      </c>
      <c r="P511" s="224">
        <v>0</v>
      </c>
      <c r="Q511" s="245">
        <v>0</v>
      </c>
      <c r="R511" s="245">
        <v>0</v>
      </c>
      <c r="S511" s="247">
        <v>0</v>
      </c>
      <c r="T511" s="50"/>
      <c r="U511" s="252"/>
      <c r="V511" s="229"/>
      <c r="W511" s="274"/>
      <c r="X511" s="12"/>
    </row>
    <row r="512" spans="1:24" x14ac:dyDescent="0.2">
      <c r="A512" s="129" t="str">
        <f>IF(INTRO!$E$34&lt;&gt;0,INTRO!$E$34,"")</f>
        <v>Ethiopia</v>
      </c>
      <c r="B512" s="222" t="s">
        <v>743</v>
      </c>
      <c r="C512" s="223" t="s">
        <v>752</v>
      </c>
      <c r="D512" s="118">
        <v>188710</v>
      </c>
      <c r="E512" s="277">
        <v>31118</v>
      </c>
      <c r="F512" s="277">
        <v>58794</v>
      </c>
      <c r="G512" s="278">
        <v>98798</v>
      </c>
      <c r="H512" s="121">
        <v>0</v>
      </c>
      <c r="I512" s="244">
        <v>0</v>
      </c>
      <c r="J512" s="244">
        <v>1</v>
      </c>
      <c r="K512" s="246">
        <v>0</v>
      </c>
      <c r="L512" s="270">
        <f>IF(INTRO!$E$38="Endemic", IF($H512&gt;0, IF($H512=4,"Unknown", IF($H512=99,"Stopped", $D512)), 0),"Not required")</f>
        <v>0</v>
      </c>
      <c r="M512" s="271">
        <f>IF(INTRO!$E$40="Endemic", IF($I512&gt;0, IF($I512=4,"Unknown",IF($I512=99,"Stopped", $D512)), 0),"Not required")</f>
        <v>0</v>
      </c>
      <c r="N512" s="272">
        <f>IF(INTRO!$E$42="Endemic", IF(AND($J512&gt;1,$J512&lt;5), IF($J512=4, "Unknown", E512+F512), 0),"Not required")</f>
        <v>0</v>
      </c>
      <c r="O512" s="273">
        <f>IF(INTRO!$E$44="Endemic", IF(AND($K512&gt;0,$K512&lt;5), IF($K512=4,"Unknown", IF($K512=1, $F512*0.33, IF($K512=2, $F512*0.5+$G512*0.2, SUM(F512:G512)))), 0),"Not required")</f>
        <v>0</v>
      </c>
      <c r="P512" s="224">
        <v>0</v>
      </c>
      <c r="Q512" s="245">
        <v>0</v>
      </c>
      <c r="R512" s="245">
        <v>0</v>
      </c>
      <c r="S512" s="247">
        <v>0</v>
      </c>
      <c r="T512" s="50"/>
      <c r="U512" s="252"/>
      <c r="V512" s="229"/>
      <c r="W512" s="274"/>
      <c r="X512" s="12"/>
    </row>
    <row r="513" spans="1:24" x14ac:dyDescent="0.2">
      <c r="A513" s="129" t="str">
        <f>IF(INTRO!$E$34&lt;&gt;0,INTRO!$E$34,"")</f>
        <v>Ethiopia</v>
      </c>
      <c r="B513" s="222" t="s">
        <v>743</v>
      </c>
      <c r="C513" s="223" t="s">
        <v>753</v>
      </c>
      <c r="D513" s="118">
        <v>54308</v>
      </c>
      <c r="E513" s="277">
        <v>8955</v>
      </c>
      <c r="F513" s="277">
        <v>16920</v>
      </c>
      <c r="G513" s="278">
        <v>28433</v>
      </c>
      <c r="H513" s="121">
        <v>0</v>
      </c>
      <c r="I513" s="244">
        <v>0</v>
      </c>
      <c r="J513" s="244">
        <v>1</v>
      </c>
      <c r="K513" s="246">
        <v>1</v>
      </c>
      <c r="L513" s="270">
        <f>IF(INTRO!$E$38="Endemic", IF($H513&gt;0, IF($H513=4,"Unknown", IF($H513=99,"Stopped", $D513)), 0),"Not required")</f>
        <v>0</v>
      </c>
      <c r="M513" s="271">
        <f>IF(INTRO!$E$40="Endemic", IF($I513&gt;0, IF($I513=4,"Unknown",IF($I513=99,"Stopped", $D513)), 0),"Not required")</f>
        <v>0</v>
      </c>
      <c r="N513" s="272">
        <f>IF(INTRO!$E$42="Endemic", IF(AND($J513&gt;1,$J513&lt;5), IF($J513=4, "Unknown", E513+F513), 0),"Not required")</f>
        <v>0</v>
      </c>
      <c r="O513" s="273">
        <f>IF(INTRO!$E$44="Endemic", IF(AND($K513&gt;0,$K513&lt;5), IF($K513=4,"Unknown", IF($K513=1, $F513*0.33, IF($K513=2, $F513*0.5+$G513*0.2, SUM(F513:G513)))), 0),"Not required")</f>
        <v>5583.6</v>
      </c>
      <c r="P513" s="224">
        <v>0</v>
      </c>
      <c r="Q513" s="245">
        <v>0</v>
      </c>
      <c r="R513" s="245">
        <v>0</v>
      </c>
      <c r="S513" s="247">
        <v>0</v>
      </c>
      <c r="T513" s="50"/>
      <c r="U513" s="252"/>
      <c r="V513" s="229"/>
      <c r="W513" s="274"/>
      <c r="X513" s="12"/>
    </row>
    <row r="514" spans="1:24" x14ac:dyDescent="0.2">
      <c r="A514" s="129" t="str">
        <f>IF(INTRO!$E$34&lt;&gt;0,INTRO!$E$34,"")</f>
        <v>Ethiopia</v>
      </c>
      <c r="B514" s="222" t="s">
        <v>743</v>
      </c>
      <c r="C514" s="223" t="s">
        <v>754</v>
      </c>
      <c r="D514" s="118">
        <v>119205</v>
      </c>
      <c r="E514" s="277">
        <v>19657</v>
      </c>
      <c r="F514" s="277">
        <v>37139</v>
      </c>
      <c r="G514" s="278">
        <v>62409</v>
      </c>
      <c r="H514" s="121">
        <v>0</v>
      </c>
      <c r="I514" s="244">
        <v>0</v>
      </c>
      <c r="J514" s="244">
        <v>1</v>
      </c>
      <c r="K514" s="246">
        <v>0</v>
      </c>
      <c r="L514" s="270">
        <f>IF(INTRO!$E$38="Endemic", IF($H514&gt;0, IF($H514=4,"Unknown", IF($H514=99,"Stopped", $D514)), 0),"Not required")</f>
        <v>0</v>
      </c>
      <c r="M514" s="271">
        <f>IF(INTRO!$E$40="Endemic", IF($I514&gt;0, IF($I514=4,"Unknown",IF($I514=99,"Stopped", $D514)), 0),"Not required")</f>
        <v>0</v>
      </c>
      <c r="N514" s="272">
        <f>IF(INTRO!$E$42="Endemic", IF(AND($J514&gt;1,$J514&lt;5), IF($J514=4, "Unknown", E514+F514), 0),"Not required")</f>
        <v>0</v>
      </c>
      <c r="O514" s="273">
        <f>IF(INTRO!$E$44="Endemic", IF(AND($K514&gt;0,$K514&lt;5), IF($K514=4,"Unknown", IF($K514=1, $F514*0.33, IF($K514=2, $F514*0.5+$G514*0.2, SUM(F514:G514)))), 0),"Not required")</f>
        <v>0</v>
      </c>
      <c r="P514" s="224">
        <v>0</v>
      </c>
      <c r="Q514" s="245">
        <v>0</v>
      </c>
      <c r="R514" s="245">
        <v>0</v>
      </c>
      <c r="S514" s="247">
        <v>0</v>
      </c>
      <c r="T514" s="50"/>
      <c r="U514" s="252"/>
      <c r="V514" s="229"/>
      <c r="W514" s="274"/>
      <c r="X514" s="12"/>
    </row>
    <row r="515" spans="1:24" x14ac:dyDescent="0.2">
      <c r="A515" s="129" t="str">
        <f>IF(INTRO!$E$34&lt;&gt;0,INTRO!$E$34,"")</f>
        <v>Ethiopia</v>
      </c>
      <c r="B515" s="222" t="s">
        <v>755</v>
      </c>
      <c r="C515" s="223" t="s">
        <v>756</v>
      </c>
      <c r="D515" s="118">
        <v>178139</v>
      </c>
      <c r="E515" s="277">
        <v>29375</v>
      </c>
      <c r="F515" s="277">
        <v>55500</v>
      </c>
      <c r="G515" s="278">
        <v>93264</v>
      </c>
      <c r="H515" s="121">
        <v>0</v>
      </c>
      <c r="I515" s="244">
        <v>0</v>
      </c>
      <c r="J515" s="244">
        <v>1</v>
      </c>
      <c r="K515" s="246">
        <v>0</v>
      </c>
      <c r="L515" s="270">
        <f>IF(INTRO!$E$38="Endemic", IF($H515&gt;0, IF($H515=4,"Unknown", IF($H515=99,"Stopped", $D515)), 0),"Not required")</f>
        <v>0</v>
      </c>
      <c r="M515" s="271">
        <f>IF(INTRO!$E$40="Endemic", IF($I515&gt;0, IF($I515=4,"Unknown",IF($I515=99,"Stopped", $D515)), 0),"Not required")</f>
        <v>0</v>
      </c>
      <c r="N515" s="272">
        <f>IF(INTRO!$E$42="Endemic", IF(AND($J515&gt;1,$J515&lt;5), IF($J515=4, "Unknown", E515+F515), 0),"Not required")</f>
        <v>0</v>
      </c>
      <c r="O515" s="273">
        <f>IF(INTRO!$E$44="Endemic", IF(AND($K515&gt;0,$K515&lt;5), IF($K515=4,"Unknown", IF($K515=1, $F515*0.33, IF($K515=2, $F515*0.5+$G515*0.2, SUM(F515:G515)))), 0),"Not required")</f>
        <v>0</v>
      </c>
      <c r="P515" s="224">
        <v>0</v>
      </c>
      <c r="Q515" s="245">
        <v>0</v>
      </c>
      <c r="R515" s="245">
        <v>0</v>
      </c>
      <c r="S515" s="247">
        <v>0</v>
      </c>
      <c r="T515" s="50"/>
      <c r="U515" s="252"/>
      <c r="V515" s="229"/>
      <c r="W515" s="274"/>
      <c r="X515" s="12"/>
    </row>
    <row r="516" spans="1:24" x14ac:dyDescent="0.2">
      <c r="A516" s="129" t="str">
        <f>IF(INTRO!$E$34&lt;&gt;0,INTRO!$E$34,"")</f>
        <v>Ethiopia</v>
      </c>
      <c r="B516" s="222" t="s">
        <v>755</v>
      </c>
      <c r="C516" s="223" t="s">
        <v>757</v>
      </c>
      <c r="D516" s="118">
        <v>206916</v>
      </c>
      <c r="E516" s="277">
        <v>34121</v>
      </c>
      <c r="F516" s="277">
        <v>64466</v>
      </c>
      <c r="G516" s="278">
        <v>108330</v>
      </c>
      <c r="H516" s="121">
        <v>0</v>
      </c>
      <c r="I516" s="244">
        <v>0</v>
      </c>
      <c r="J516" s="244">
        <v>2</v>
      </c>
      <c r="K516" s="246">
        <v>0</v>
      </c>
      <c r="L516" s="270">
        <f>IF(INTRO!$E$38="Endemic", IF($H516&gt;0, IF($H516=4,"Unknown", IF($H516=99,"Stopped", $D516)), 0),"Not required")</f>
        <v>0</v>
      </c>
      <c r="M516" s="271">
        <f>IF(INTRO!$E$40="Endemic", IF($I516&gt;0, IF($I516=4,"Unknown",IF($I516=99,"Stopped", $D516)), 0),"Not required")</f>
        <v>0</v>
      </c>
      <c r="N516" s="272">
        <f>IF(INTRO!$E$42="Endemic", IF(AND($J516&gt;1,$J516&lt;5), IF($J516=4, "Unknown", E516+F516), 0),"Not required")</f>
        <v>98587</v>
      </c>
      <c r="O516" s="273">
        <f>IF(INTRO!$E$44="Endemic", IF(AND($K516&gt;0,$K516&lt;5), IF($K516=4,"Unknown", IF($K516=1, $F516*0.33, IF($K516=2, $F516*0.5+$G516*0.2, SUM(F516:G516)))), 0),"Not required")</f>
        <v>0</v>
      </c>
      <c r="P516" s="224">
        <v>0</v>
      </c>
      <c r="Q516" s="245">
        <v>0</v>
      </c>
      <c r="R516" s="245">
        <v>0</v>
      </c>
      <c r="S516" s="247">
        <v>0</v>
      </c>
      <c r="T516" s="50"/>
      <c r="U516" s="252"/>
      <c r="V516" s="229"/>
      <c r="W516" s="274"/>
      <c r="X516" s="12"/>
    </row>
    <row r="517" spans="1:24" x14ac:dyDescent="0.2">
      <c r="A517" s="129" t="str">
        <f>IF(INTRO!$E$34&lt;&gt;0,INTRO!$E$34,"")</f>
        <v>Ethiopia</v>
      </c>
      <c r="B517" s="222" t="s">
        <v>755</v>
      </c>
      <c r="C517" s="223" t="s">
        <v>758</v>
      </c>
      <c r="D517" s="118">
        <v>73888</v>
      </c>
      <c r="E517" s="277">
        <v>12184</v>
      </c>
      <c r="F517" s="277">
        <v>23020</v>
      </c>
      <c r="G517" s="278">
        <v>38684</v>
      </c>
      <c r="H517" s="121">
        <v>0</v>
      </c>
      <c r="I517" s="244">
        <v>0</v>
      </c>
      <c r="J517" s="244">
        <v>2</v>
      </c>
      <c r="K517" s="246">
        <v>0</v>
      </c>
      <c r="L517" s="270">
        <f>IF(INTRO!$E$38="Endemic", IF($H517&gt;0, IF($H517=4,"Unknown", IF($H517=99,"Stopped", $D517)), 0),"Not required")</f>
        <v>0</v>
      </c>
      <c r="M517" s="271">
        <f>IF(INTRO!$E$40="Endemic", IF($I517&gt;0, IF($I517=4,"Unknown",IF($I517=99,"Stopped", $D517)), 0),"Not required")</f>
        <v>0</v>
      </c>
      <c r="N517" s="272">
        <f>IF(INTRO!$E$42="Endemic", IF(AND($J517&gt;1,$J517&lt;5), IF($J517=4, "Unknown", E517+F517), 0),"Not required")</f>
        <v>35204</v>
      </c>
      <c r="O517" s="273">
        <f>IF(INTRO!$E$44="Endemic", IF(AND($K517&gt;0,$K517&lt;5), IF($K517=4,"Unknown", IF($K517=1, $F517*0.33, IF($K517=2, $F517*0.5+$G517*0.2, SUM(F517:G517)))), 0),"Not required")</f>
        <v>0</v>
      </c>
      <c r="P517" s="224">
        <v>0</v>
      </c>
      <c r="Q517" s="245">
        <v>0</v>
      </c>
      <c r="R517" s="245">
        <v>0</v>
      </c>
      <c r="S517" s="247">
        <v>0</v>
      </c>
      <c r="T517" s="50"/>
      <c r="U517" s="252"/>
      <c r="V517" s="229"/>
      <c r="W517" s="274"/>
      <c r="X517" s="12"/>
    </row>
    <row r="518" spans="1:24" x14ac:dyDescent="0.2">
      <c r="A518" s="129" t="str">
        <f>IF(INTRO!$E$34&lt;&gt;0,INTRO!$E$34,"")</f>
        <v>Ethiopia</v>
      </c>
      <c r="B518" s="222" t="s">
        <v>755</v>
      </c>
      <c r="C518" s="223" t="s">
        <v>759</v>
      </c>
      <c r="D518" s="118">
        <v>22444</v>
      </c>
      <c r="E518" s="277">
        <v>3701</v>
      </c>
      <c r="F518" s="277">
        <v>6993</v>
      </c>
      <c r="G518" s="278">
        <v>11750</v>
      </c>
      <c r="H518" s="121">
        <v>0</v>
      </c>
      <c r="I518" s="244">
        <v>0</v>
      </c>
      <c r="J518" s="244">
        <v>2</v>
      </c>
      <c r="K518" s="246">
        <v>1</v>
      </c>
      <c r="L518" s="270">
        <f>IF(INTRO!$E$38="Endemic", IF($H518&gt;0, IF($H518=4,"Unknown", IF($H518=99,"Stopped", $D518)), 0),"Not required")</f>
        <v>0</v>
      </c>
      <c r="M518" s="271">
        <f>IF(INTRO!$E$40="Endemic", IF($I518&gt;0, IF($I518=4,"Unknown",IF($I518=99,"Stopped", $D518)), 0),"Not required")</f>
        <v>0</v>
      </c>
      <c r="N518" s="272">
        <f>IF(INTRO!$E$42="Endemic", IF(AND($J518&gt;1,$J518&lt;5), IF($J518=4, "Unknown", E518+F518), 0),"Not required")</f>
        <v>10694</v>
      </c>
      <c r="O518" s="273">
        <f>IF(INTRO!$E$44="Endemic", IF(AND($K518&gt;0,$K518&lt;5), IF($K518=4,"Unknown", IF($K518=1, $F518*0.33, IF($K518=2, $F518*0.5+$G518*0.2, SUM(F518:G518)))), 0),"Not required")</f>
        <v>2307.69</v>
      </c>
      <c r="P518" s="224">
        <v>0</v>
      </c>
      <c r="Q518" s="245">
        <v>0</v>
      </c>
      <c r="R518" s="245">
        <v>0</v>
      </c>
      <c r="S518" s="247">
        <v>0</v>
      </c>
      <c r="T518" s="50"/>
      <c r="U518" s="252"/>
      <c r="V518" s="229"/>
      <c r="W518" s="274"/>
      <c r="X518" s="12"/>
    </row>
    <row r="519" spans="1:24" x14ac:dyDescent="0.2">
      <c r="A519" s="129" t="str">
        <f>IF(INTRO!$E$34&lt;&gt;0,INTRO!$E$34,"")</f>
        <v>Ethiopia</v>
      </c>
      <c r="B519" s="222" t="s">
        <v>755</v>
      </c>
      <c r="C519" s="223" t="s">
        <v>760</v>
      </c>
      <c r="D519" s="118">
        <v>221853</v>
      </c>
      <c r="E519" s="277">
        <v>36584</v>
      </c>
      <c r="F519" s="277">
        <v>69119</v>
      </c>
      <c r="G519" s="278">
        <v>116150</v>
      </c>
      <c r="H519" s="121">
        <v>0</v>
      </c>
      <c r="I519" s="244">
        <v>0</v>
      </c>
      <c r="J519" s="244">
        <v>3</v>
      </c>
      <c r="K519" s="246">
        <v>0</v>
      </c>
      <c r="L519" s="270">
        <f>IF(INTRO!$E$38="Endemic", IF($H519&gt;0, IF($H519=4,"Unknown", IF($H519=99,"Stopped", $D519)), 0),"Not required")</f>
        <v>0</v>
      </c>
      <c r="M519" s="271">
        <f>IF(INTRO!$E$40="Endemic", IF($I519&gt;0, IF($I519=4,"Unknown",IF($I519=99,"Stopped", $D519)), 0),"Not required")</f>
        <v>0</v>
      </c>
      <c r="N519" s="272">
        <f>IF(INTRO!$E$42="Endemic", IF(AND($J519&gt;1,$J519&lt;5), IF($J519=4, "Unknown", E519+F519), 0),"Not required")</f>
        <v>105703</v>
      </c>
      <c r="O519" s="273">
        <f>IF(INTRO!$E$44="Endemic", IF(AND($K519&gt;0,$K519&lt;5), IF($K519=4,"Unknown", IF($K519=1, $F519*0.33, IF($K519=2, $F519*0.5+$G519*0.2, SUM(F519:G519)))), 0),"Not required")</f>
        <v>0</v>
      </c>
      <c r="P519" s="224">
        <v>0</v>
      </c>
      <c r="Q519" s="245">
        <v>0</v>
      </c>
      <c r="R519" s="245">
        <v>2</v>
      </c>
      <c r="S519" s="247">
        <v>0</v>
      </c>
      <c r="T519" s="50"/>
      <c r="U519" s="252" t="s">
        <v>1188</v>
      </c>
      <c r="V519" s="229"/>
      <c r="W519" s="274"/>
      <c r="X519" s="12"/>
    </row>
    <row r="520" spans="1:24" x14ac:dyDescent="0.2">
      <c r="A520" s="129" t="str">
        <f>IF(INTRO!$E$34&lt;&gt;0,INTRO!$E$34,"")</f>
        <v>Ethiopia</v>
      </c>
      <c r="B520" s="222" t="s">
        <v>755</v>
      </c>
      <c r="C520" s="223" t="s">
        <v>761</v>
      </c>
      <c r="D520" s="118">
        <v>29865</v>
      </c>
      <c r="E520" s="277">
        <v>4925</v>
      </c>
      <c r="F520" s="277">
        <v>9305</v>
      </c>
      <c r="G520" s="278">
        <v>15636</v>
      </c>
      <c r="H520" s="121">
        <v>0</v>
      </c>
      <c r="I520" s="244">
        <v>0</v>
      </c>
      <c r="J520" s="244">
        <v>1</v>
      </c>
      <c r="K520" s="246">
        <v>0</v>
      </c>
      <c r="L520" s="270">
        <f>IF(INTRO!$E$38="Endemic", IF($H520&gt;0, IF($H520=4,"Unknown", IF($H520=99,"Stopped", $D520)), 0),"Not required")</f>
        <v>0</v>
      </c>
      <c r="M520" s="271">
        <f>IF(INTRO!$E$40="Endemic", IF($I520&gt;0, IF($I520=4,"Unknown",IF($I520=99,"Stopped", $D520)), 0),"Not required")</f>
        <v>0</v>
      </c>
      <c r="N520" s="272">
        <f>IF(INTRO!$E$42="Endemic", IF(AND($J520&gt;1,$J520&lt;5), IF($J520=4, "Unknown", E520+F520), 0),"Not required")</f>
        <v>0</v>
      </c>
      <c r="O520" s="273">
        <f>IF(INTRO!$E$44="Endemic", IF(AND($K520&gt;0,$K520&lt;5), IF($K520=4,"Unknown", IF($K520=1, $F520*0.33, IF($K520=2, $F520*0.5+$G520*0.2, SUM(F520:G520)))), 0),"Not required")</f>
        <v>0</v>
      </c>
      <c r="P520" s="224">
        <v>0</v>
      </c>
      <c r="Q520" s="245">
        <v>0</v>
      </c>
      <c r="R520" s="245">
        <v>0</v>
      </c>
      <c r="S520" s="247">
        <v>0</v>
      </c>
      <c r="T520" s="50"/>
      <c r="U520" s="252"/>
      <c r="V520" s="229"/>
      <c r="W520" s="274"/>
      <c r="X520" s="12"/>
    </row>
    <row r="521" spans="1:24" x14ac:dyDescent="0.2">
      <c r="A521" s="129" t="str">
        <f>IF(INTRO!$E$34&lt;&gt;0,INTRO!$E$34,"")</f>
        <v>Ethiopia</v>
      </c>
      <c r="B521" s="222" t="s">
        <v>755</v>
      </c>
      <c r="C521" s="223" t="s">
        <v>762</v>
      </c>
      <c r="D521" s="118">
        <v>240740</v>
      </c>
      <c r="E521" s="277">
        <v>39698</v>
      </c>
      <c r="F521" s="277">
        <v>75004</v>
      </c>
      <c r="G521" s="278">
        <v>126038</v>
      </c>
      <c r="H521" s="121">
        <v>0</v>
      </c>
      <c r="I521" s="244">
        <v>0</v>
      </c>
      <c r="J521" s="244">
        <v>1</v>
      </c>
      <c r="K521" s="246">
        <v>0</v>
      </c>
      <c r="L521" s="270">
        <f>IF(INTRO!$E$38="Endemic", IF($H521&gt;0, IF($H521=4,"Unknown", IF($H521=99,"Stopped", $D521)), 0),"Not required")</f>
        <v>0</v>
      </c>
      <c r="M521" s="271">
        <f>IF(INTRO!$E$40="Endemic", IF($I521&gt;0, IF($I521=4,"Unknown",IF($I521=99,"Stopped", $D521)), 0),"Not required")</f>
        <v>0</v>
      </c>
      <c r="N521" s="272">
        <f>IF(INTRO!$E$42="Endemic", IF(AND($J521&gt;1,$J521&lt;5), IF($J521=4, "Unknown", E521+F521), 0),"Not required")</f>
        <v>0</v>
      </c>
      <c r="O521" s="273">
        <f>IF(INTRO!$E$44="Endemic", IF(AND($K521&gt;0,$K521&lt;5), IF($K521=4,"Unknown", IF($K521=1, $F521*0.33, IF($K521=2, $F521*0.5+$G521*0.2, SUM(F521:G521)))), 0),"Not required")</f>
        <v>0</v>
      </c>
      <c r="P521" s="224">
        <v>0</v>
      </c>
      <c r="Q521" s="245">
        <v>0</v>
      </c>
      <c r="R521" s="245">
        <v>0</v>
      </c>
      <c r="S521" s="247">
        <v>0</v>
      </c>
      <c r="T521" s="50"/>
      <c r="U521" s="252"/>
      <c r="V521" s="229"/>
      <c r="W521" s="274"/>
      <c r="X521" s="12"/>
    </row>
    <row r="522" spans="1:24" x14ac:dyDescent="0.2">
      <c r="A522" s="129" t="str">
        <f>IF(INTRO!$E$34&lt;&gt;0,INTRO!$E$34,"")</f>
        <v>Ethiopia</v>
      </c>
      <c r="B522" s="222" t="s">
        <v>755</v>
      </c>
      <c r="C522" s="223" t="s">
        <v>763</v>
      </c>
      <c r="D522" s="118">
        <v>72309</v>
      </c>
      <c r="E522" s="277">
        <v>11924</v>
      </c>
      <c r="F522" s="277">
        <v>22528</v>
      </c>
      <c r="G522" s="278">
        <v>37857</v>
      </c>
      <c r="H522" s="121">
        <v>0</v>
      </c>
      <c r="I522" s="244">
        <v>0</v>
      </c>
      <c r="J522" s="244">
        <v>0</v>
      </c>
      <c r="K522" s="246">
        <v>0</v>
      </c>
      <c r="L522" s="270">
        <f>IF(INTRO!$E$38="Endemic", IF($H522&gt;0, IF($H522=4,"Unknown", IF($H522=99,"Stopped", $D522)), 0),"Not required")</f>
        <v>0</v>
      </c>
      <c r="M522" s="271">
        <f>IF(INTRO!$E$40="Endemic", IF($I522&gt;0, IF($I522=4,"Unknown",IF($I522=99,"Stopped", $D522)), 0),"Not required")</f>
        <v>0</v>
      </c>
      <c r="N522" s="272">
        <f>IF(INTRO!$E$42="Endemic", IF(AND($J522&gt;1,$J522&lt;5), IF($J522=4, "Unknown", E522+F522), 0),"Not required")</f>
        <v>0</v>
      </c>
      <c r="O522" s="273">
        <f>IF(INTRO!$E$44="Endemic", IF(AND($K522&gt;0,$K522&lt;5), IF($K522=4,"Unknown", IF($K522=1, $F522*0.33, IF($K522=2, $F522*0.5+$G522*0.2, SUM(F522:G522)))), 0),"Not required")</f>
        <v>0</v>
      </c>
      <c r="P522" s="224">
        <v>0</v>
      </c>
      <c r="Q522" s="245">
        <v>0</v>
      </c>
      <c r="R522" s="245">
        <v>0</v>
      </c>
      <c r="S522" s="247">
        <v>0</v>
      </c>
      <c r="T522" s="50"/>
      <c r="U522" s="252"/>
      <c r="V522" s="229"/>
      <c r="W522" s="274"/>
      <c r="X522" s="12"/>
    </row>
    <row r="523" spans="1:24" x14ac:dyDescent="0.2">
      <c r="A523" s="129" t="str">
        <f>IF(INTRO!$E$34&lt;&gt;0,INTRO!$E$34,"")</f>
        <v>Ethiopia</v>
      </c>
      <c r="B523" s="222" t="s">
        <v>755</v>
      </c>
      <c r="C523" s="223" t="s">
        <v>764</v>
      </c>
      <c r="D523" s="118">
        <v>219302</v>
      </c>
      <c r="E523" s="277">
        <v>36163</v>
      </c>
      <c r="F523" s="277">
        <v>68325</v>
      </c>
      <c r="G523" s="278">
        <v>114814</v>
      </c>
      <c r="H523" s="121">
        <v>1</v>
      </c>
      <c r="I523" s="244">
        <v>0</v>
      </c>
      <c r="J523" s="244">
        <v>2</v>
      </c>
      <c r="K523" s="246">
        <v>0</v>
      </c>
      <c r="L523" s="270">
        <f>IF(INTRO!$E$38="Endemic", IF($H523&gt;0, IF($H523=4,"Unknown", IF($H523=99,"Stopped", $D523)), 0),"Not required")</f>
        <v>219302</v>
      </c>
      <c r="M523" s="271">
        <f>IF(INTRO!$E$40="Endemic", IF($I523&gt;0, IF($I523=4,"Unknown",IF($I523=99,"Stopped", $D523)), 0),"Not required")</f>
        <v>0</v>
      </c>
      <c r="N523" s="272">
        <f>IF(INTRO!$E$42="Endemic", IF(AND($J523&gt;1,$J523&lt;5), IF($J523=4, "Unknown", E523+F523), 0),"Not required")</f>
        <v>104488</v>
      </c>
      <c r="O523" s="273">
        <f>IF(INTRO!$E$44="Endemic", IF(AND($K523&gt;0,$K523&lt;5), IF($K523=4,"Unknown", IF($K523=1, $F523*0.33, IF($K523=2, $F523*0.5+$G523*0.2, SUM(F523:G523)))), 0),"Not required")</f>
        <v>0</v>
      </c>
      <c r="P523" s="224">
        <v>1</v>
      </c>
      <c r="Q523" s="245">
        <v>0</v>
      </c>
      <c r="R523" s="245">
        <v>0</v>
      </c>
      <c r="S523" s="247">
        <v>0</v>
      </c>
      <c r="T523" s="50" t="s">
        <v>1184</v>
      </c>
      <c r="U523" s="252"/>
      <c r="V523" s="229"/>
      <c r="W523" s="274"/>
      <c r="X523" s="12"/>
    </row>
    <row r="524" spans="1:24" x14ac:dyDescent="0.2">
      <c r="A524" s="129" t="str">
        <f>IF(INTRO!$E$34&lt;&gt;0,INTRO!$E$34,"")</f>
        <v>Ethiopia</v>
      </c>
      <c r="B524" s="222" t="s">
        <v>755</v>
      </c>
      <c r="C524" s="223" t="s">
        <v>765</v>
      </c>
      <c r="D524" s="118">
        <v>184091</v>
      </c>
      <c r="E524" s="277">
        <v>30357</v>
      </c>
      <c r="F524" s="277">
        <v>57355</v>
      </c>
      <c r="G524" s="278">
        <v>96380</v>
      </c>
      <c r="H524" s="121">
        <v>0</v>
      </c>
      <c r="I524" s="244">
        <v>0</v>
      </c>
      <c r="J524" s="244">
        <v>3</v>
      </c>
      <c r="K524" s="246">
        <v>0</v>
      </c>
      <c r="L524" s="270">
        <f>IF(INTRO!$E$38="Endemic", IF($H524&gt;0, IF($H524=4,"Unknown", IF($H524=99,"Stopped", $D524)), 0),"Not required")</f>
        <v>0</v>
      </c>
      <c r="M524" s="271">
        <f>IF(INTRO!$E$40="Endemic", IF($I524&gt;0, IF($I524=4,"Unknown",IF($I524=99,"Stopped", $D524)), 0),"Not required")</f>
        <v>0</v>
      </c>
      <c r="N524" s="272">
        <f>IF(INTRO!$E$42="Endemic", IF(AND($J524&gt;1,$J524&lt;5), IF($J524=4, "Unknown", E524+F524), 0),"Not required")</f>
        <v>87712</v>
      </c>
      <c r="O524" s="273">
        <f>IF(INTRO!$E$44="Endemic", IF(AND($K524&gt;0,$K524&lt;5), IF($K524=4,"Unknown", IF($K524=1, $F524*0.33, IF($K524=2, $F524*0.5+$G524*0.2, SUM(F524:G524)))), 0),"Not required")</f>
        <v>0</v>
      </c>
      <c r="P524" s="224">
        <v>0</v>
      </c>
      <c r="Q524" s="245">
        <v>0</v>
      </c>
      <c r="R524" s="245">
        <v>2</v>
      </c>
      <c r="S524" s="247">
        <v>0</v>
      </c>
      <c r="T524" s="50"/>
      <c r="U524" s="252" t="s">
        <v>1188</v>
      </c>
      <c r="V524" s="229"/>
      <c r="W524" s="274"/>
      <c r="X524" s="12"/>
    </row>
    <row r="525" spans="1:24" x14ac:dyDescent="0.2">
      <c r="A525" s="129" t="str">
        <f>IF(INTRO!$E$34&lt;&gt;0,INTRO!$E$34,"")</f>
        <v>Ethiopia</v>
      </c>
      <c r="B525" s="222" t="s">
        <v>755</v>
      </c>
      <c r="C525" s="223" t="s">
        <v>766</v>
      </c>
      <c r="D525" s="118">
        <v>132615</v>
      </c>
      <c r="E525" s="277">
        <v>21868</v>
      </c>
      <c r="F525" s="277">
        <v>41317</v>
      </c>
      <c r="G525" s="278">
        <v>69430</v>
      </c>
      <c r="H525" s="121">
        <v>0</v>
      </c>
      <c r="I525" s="244">
        <v>0</v>
      </c>
      <c r="J525" s="244">
        <v>1</v>
      </c>
      <c r="K525" s="246">
        <v>0</v>
      </c>
      <c r="L525" s="270">
        <f>IF(INTRO!$E$38="Endemic", IF($H525&gt;0, IF($H525=4,"Unknown", IF($H525=99,"Stopped", $D525)), 0),"Not required")</f>
        <v>0</v>
      </c>
      <c r="M525" s="271">
        <f>IF(INTRO!$E$40="Endemic", IF($I525&gt;0, IF($I525=4,"Unknown",IF($I525=99,"Stopped", $D525)), 0),"Not required")</f>
        <v>0</v>
      </c>
      <c r="N525" s="272">
        <f>IF(INTRO!$E$42="Endemic", IF(AND($J525&gt;1,$J525&lt;5), IF($J525=4, "Unknown", E525+F525), 0),"Not required")</f>
        <v>0</v>
      </c>
      <c r="O525" s="273">
        <f>IF(INTRO!$E$44="Endemic", IF(AND($K525&gt;0,$K525&lt;5), IF($K525=4,"Unknown", IF($K525=1, $F525*0.33, IF($K525=2, $F525*0.5+$G525*0.2, SUM(F525:G525)))), 0),"Not required")</f>
        <v>0</v>
      </c>
      <c r="P525" s="224">
        <v>0</v>
      </c>
      <c r="Q525" s="245">
        <v>0</v>
      </c>
      <c r="R525" s="245">
        <v>0</v>
      </c>
      <c r="S525" s="247">
        <v>0</v>
      </c>
      <c r="T525" s="50"/>
      <c r="U525" s="252"/>
      <c r="V525" s="229"/>
      <c r="W525" s="274"/>
      <c r="X525" s="12"/>
    </row>
    <row r="526" spans="1:24" x14ac:dyDescent="0.2">
      <c r="A526" s="129" t="str">
        <f>IF(INTRO!$E$34&lt;&gt;0,INTRO!$E$34,"")</f>
        <v>Ethiopia</v>
      </c>
      <c r="B526" s="222" t="s">
        <v>755</v>
      </c>
      <c r="C526" s="223" t="s">
        <v>767</v>
      </c>
      <c r="D526" s="118">
        <v>146473</v>
      </c>
      <c r="E526" s="277">
        <v>24153</v>
      </c>
      <c r="F526" s="277">
        <v>45634</v>
      </c>
      <c r="G526" s="278">
        <v>76685</v>
      </c>
      <c r="H526" s="121">
        <v>0</v>
      </c>
      <c r="I526" s="244">
        <v>4</v>
      </c>
      <c r="J526" s="244">
        <v>2</v>
      </c>
      <c r="K526" s="246">
        <v>1</v>
      </c>
      <c r="L526" s="270">
        <f>IF(INTRO!$E$38="Endemic", IF($H526&gt;0, IF($H526=4,"Unknown", IF($H526=99,"Stopped", $D526)), 0),"Not required")</f>
        <v>0</v>
      </c>
      <c r="M526" s="271" t="str">
        <f>IF(INTRO!$E$40="Endemic", IF($I526&gt;0, IF($I526=4,"Unknown",IF($I526=99,"Stopped", $D526)), 0),"Not required")</f>
        <v>Unknown</v>
      </c>
      <c r="N526" s="272">
        <f>IF(INTRO!$E$42="Endemic", IF(AND($J526&gt;1,$J526&lt;5), IF($J526=4, "Unknown", E526+F526), 0),"Not required")</f>
        <v>69787</v>
      </c>
      <c r="O526" s="273">
        <f>IF(INTRO!$E$44="Endemic", IF(AND($K526&gt;0,$K526&lt;5), IF($K526=4,"Unknown", IF($K526=1, $F526*0.33, IF($K526=2, $F526*0.5+$G526*0.2, SUM(F526:G526)))), 0),"Not required")</f>
        <v>15059.220000000001</v>
      </c>
      <c r="P526" s="224">
        <v>0</v>
      </c>
      <c r="Q526" s="245">
        <v>0</v>
      </c>
      <c r="R526" s="245">
        <v>0</v>
      </c>
      <c r="S526" s="247">
        <v>0</v>
      </c>
      <c r="T526" s="50"/>
      <c r="U526" s="252"/>
      <c r="V526" s="229"/>
      <c r="W526" s="274"/>
      <c r="X526" s="12"/>
    </row>
    <row r="527" spans="1:24" x14ac:dyDescent="0.2">
      <c r="A527" s="129" t="str">
        <f>IF(INTRO!$E$34&lt;&gt;0,INTRO!$E$34,"")</f>
        <v>Ethiopia</v>
      </c>
      <c r="B527" s="222" t="s">
        <v>755</v>
      </c>
      <c r="C527" s="223" t="s">
        <v>768</v>
      </c>
      <c r="D527" s="118">
        <v>191494</v>
      </c>
      <c r="E527" s="277">
        <v>31577</v>
      </c>
      <c r="F527" s="277">
        <v>59661</v>
      </c>
      <c r="G527" s="278">
        <v>100256</v>
      </c>
      <c r="H527" s="121">
        <v>0</v>
      </c>
      <c r="I527" s="244">
        <v>0</v>
      </c>
      <c r="J527" s="244">
        <v>2</v>
      </c>
      <c r="K527" s="246">
        <v>0</v>
      </c>
      <c r="L527" s="270">
        <f>IF(INTRO!$E$38="Endemic", IF($H527&gt;0, IF($H527=4,"Unknown", IF($H527=99,"Stopped", $D527)), 0),"Not required")</f>
        <v>0</v>
      </c>
      <c r="M527" s="271">
        <f>IF(INTRO!$E$40="Endemic", IF($I527&gt;0, IF($I527=4,"Unknown",IF($I527=99,"Stopped", $D527)), 0),"Not required")</f>
        <v>0</v>
      </c>
      <c r="N527" s="272">
        <f>IF(INTRO!$E$42="Endemic", IF(AND($J527&gt;1,$J527&lt;5), IF($J527=4, "Unknown", E527+F527), 0),"Not required")</f>
        <v>91238</v>
      </c>
      <c r="O527" s="273">
        <f>IF(INTRO!$E$44="Endemic", IF(AND($K527&gt;0,$K527&lt;5), IF($K527=4,"Unknown", IF($K527=1, $F527*0.33, IF($K527=2, $F527*0.5+$G527*0.2, SUM(F527:G527)))), 0),"Not required")</f>
        <v>0</v>
      </c>
      <c r="P527" s="224">
        <v>0</v>
      </c>
      <c r="Q527" s="245">
        <v>0</v>
      </c>
      <c r="R527" s="245">
        <v>0</v>
      </c>
      <c r="S527" s="247">
        <v>0</v>
      </c>
      <c r="T527" s="50"/>
      <c r="U527" s="252"/>
      <c r="V527" s="229"/>
      <c r="W527" s="274"/>
      <c r="X527" s="12"/>
    </row>
    <row r="528" spans="1:24" x14ac:dyDescent="0.2">
      <c r="A528" s="129" t="str">
        <f>IF(INTRO!$E$34&lt;&gt;0,INTRO!$E$34,"")</f>
        <v>Ethiopia</v>
      </c>
      <c r="B528" s="222" t="s">
        <v>755</v>
      </c>
      <c r="C528" s="223" t="s">
        <v>769</v>
      </c>
      <c r="D528" s="118">
        <v>251655</v>
      </c>
      <c r="E528" s="277">
        <v>41498</v>
      </c>
      <c r="F528" s="277">
        <v>78404</v>
      </c>
      <c r="G528" s="278">
        <v>131752</v>
      </c>
      <c r="H528" s="121">
        <v>0</v>
      </c>
      <c r="I528" s="244">
        <v>0</v>
      </c>
      <c r="J528" s="244">
        <v>2</v>
      </c>
      <c r="K528" s="246">
        <v>0</v>
      </c>
      <c r="L528" s="270">
        <f>IF(INTRO!$E$38="Endemic", IF($H528&gt;0, IF($H528=4,"Unknown", IF($H528=99,"Stopped", $D528)), 0),"Not required")</f>
        <v>0</v>
      </c>
      <c r="M528" s="271">
        <f>IF(INTRO!$E$40="Endemic", IF($I528&gt;0, IF($I528=4,"Unknown",IF($I528=99,"Stopped", $D528)), 0),"Not required")</f>
        <v>0</v>
      </c>
      <c r="N528" s="272">
        <f>IF(INTRO!$E$42="Endemic", IF(AND($J528&gt;1,$J528&lt;5), IF($J528=4, "Unknown", E528+F528), 0),"Not required")</f>
        <v>119902</v>
      </c>
      <c r="O528" s="273">
        <f>IF(INTRO!$E$44="Endemic", IF(AND($K528&gt;0,$K528&lt;5), IF($K528=4,"Unknown", IF($K528=1, $F528*0.33, IF($K528=2, $F528*0.5+$G528*0.2, SUM(F528:G528)))), 0),"Not required")</f>
        <v>0</v>
      </c>
      <c r="P528" s="224">
        <v>0</v>
      </c>
      <c r="Q528" s="245">
        <v>0</v>
      </c>
      <c r="R528" s="245">
        <v>0</v>
      </c>
      <c r="S528" s="247">
        <v>0</v>
      </c>
      <c r="T528" s="50"/>
      <c r="U528" s="252"/>
      <c r="V528" s="229"/>
      <c r="W528" s="274"/>
      <c r="X528" s="12"/>
    </row>
    <row r="529" spans="1:24" x14ac:dyDescent="0.2">
      <c r="A529" s="129" t="str">
        <f>IF(INTRO!$E$34&lt;&gt;0,INTRO!$E$34,"")</f>
        <v>Ethiopia</v>
      </c>
      <c r="B529" s="222" t="s">
        <v>755</v>
      </c>
      <c r="C529" s="223" t="s">
        <v>770</v>
      </c>
      <c r="D529" s="118">
        <v>144026</v>
      </c>
      <c r="E529" s="277">
        <v>23750</v>
      </c>
      <c r="F529" s="277">
        <v>44872</v>
      </c>
      <c r="G529" s="278">
        <v>75404</v>
      </c>
      <c r="H529" s="121">
        <v>0</v>
      </c>
      <c r="I529" s="244">
        <v>0</v>
      </c>
      <c r="J529" s="244">
        <v>1</v>
      </c>
      <c r="K529" s="246">
        <v>1</v>
      </c>
      <c r="L529" s="270">
        <f>IF(INTRO!$E$38="Endemic", IF($H529&gt;0, IF($H529=4,"Unknown", IF($H529=99,"Stopped", $D529)), 0),"Not required")</f>
        <v>0</v>
      </c>
      <c r="M529" s="271">
        <f>IF(INTRO!$E$40="Endemic", IF($I529&gt;0, IF($I529=4,"Unknown",IF($I529=99,"Stopped", $D529)), 0),"Not required")</f>
        <v>0</v>
      </c>
      <c r="N529" s="272">
        <f>IF(INTRO!$E$42="Endemic", IF(AND($J529&gt;1,$J529&lt;5), IF($J529=4, "Unknown", E529+F529), 0),"Not required")</f>
        <v>0</v>
      </c>
      <c r="O529" s="273">
        <f>IF(INTRO!$E$44="Endemic", IF(AND($K529&gt;0,$K529&lt;5), IF($K529=4,"Unknown", IF($K529=1, $F529*0.33, IF($K529=2, $F529*0.5+$G529*0.2, SUM(F529:G529)))), 0),"Not required")</f>
        <v>14807.76</v>
      </c>
      <c r="P529" s="224">
        <v>0</v>
      </c>
      <c r="Q529" s="245">
        <v>0</v>
      </c>
      <c r="R529" s="245">
        <v>0</v>
      </c>
      <c r="S529" s="247">
        <v>0</v>
      </c>
      <c r="T529" s="50"/>
      <c r="U529" s="252"/>
      <c r="V529" s="229"/>
      <c r="W529" s="274"/>
      <c r="X529" s="12"/>
    </row>
    <row r="530" spans="1:24" x14ac:dyDescent="0.2">
      <c r="A530" s="129" t="str">
        <f>IF(INTRO!$E$34&lt;&gt;0,INTRO!$E$34,"")</f>
        <v>Ethiopia</v>
      </c>
      <c r="B530" s="222" t="s">
        <v>755</v>
      </c>
      <c r="C530" s="223" t="s">
        <v>771</v>
      </c>
      <c r="D530" s="118">
        <v>185807</v>
      </c>
      <c r="E530" s="277">
        <v>30640</v>
      </c>
      <c r="F530" s="277">
        <v>57889</v>
      </c>
      <c r="G530" s="278">
        <v>97278</v>
      </c>
      <c r="H530" s="121">
        <v>0</v>
      </c>
      <c r="I530" s="244">
        <v>4</v>
      </c>
      <c r="J530" s="244">
        <v>1</v>
      </c>
      <c r="K530" s="246">
        <v>0</v>
      </c>
      <c r="L530" s="270">
        <f>IF(INTRO!$E$38="Endemic", IF($H530&gt;0, IF($H530=4,"Unknown", IF($H530=99,"Stopped", $D530)), 0),"Not required")</f>
        <v>0</v>
      </c>
      <c r="M530" s="271" t="str">
        <f>IF(INTRO!$E$40="Endemic", IF($I530&gt;0, IF($I530=4,"Unknown",IF($I530=99,"Stopped", $D530)), 0),"Not required")</f>
        <v>Unknown</v>
      </c>
      <c r="N530" s="272">
        <f>IF(INTRO!$E$42="Endemic", IF(AND($J530&gt;1,$J530&lt;5), IF($J530=4, "Unknown", E530+F530), 0),"Not required")</f>
        <v>0</v>
      </c>
      <c r="O530" s="273">
        <f>IF(INTRO!$E$44="Endemic", IF(AND($K530&gt;0,$K530&lt;5), IF($K530=4,"Unknown", IF($K530=1, $F530*0.33, IF($K530=2, $F530*0.5+$G530*0.2, SUM(F530:G530)))), 0),"Not required")</f>
        <v>0</v>
      </c>
      <c r="P530" s="224">
        <v>0</v>
      </c>
      <c r="Q530" s="245">
        <v>0</v>
      </c>
      <c r="R530" s="245">
        <v>0</v>
      </c>
      <c r="S530" s="247">
        <v>0</v>
      </c>
      <c r="T530" s="50"/>
      <c r="U530" s="252"/>
      <c r="V530" s="229"/>
      <c r="W530" s="274"/>
      <c r="X530" s="12"/>
    </row>
    <row r="531" spans="1:24" x14ac:dyDescent="0.2">
      <c r="A531" s="129" t="str">
        <f>IF(INTRO!$E$34&lt;&gt;0,INTRO!$E$34,"")</f>
        <v>Ethiopia</v>
      </c>
      <c r="B531" s="222" t="s">
        <v>755</v>
      </c>
      <c r="C531" s="223" t="s">
        <v>772</v>
      </c>
      <c r="D531" s="118">
        <v>109353</v>
      </c>
      <c r="E531" s="277">
        <v>18032</v>
      </c>
      <c r="F531" s="277">
        <v>34069</v>
      </c>
      <c r="G531" s="278">
        <v>57251</v>
      </c>
      <c r="H531" s="121">
        <v>0</v>
      </c>
      <c r="I531" s="244">
        <v>0</v>
      </c>
      <c r="J531" s="244">
        <v>3</v>
      </c>
      <c r="K531" s="246">
        <v>2</v>
      </c>
      <c r="L531" s="270">
        <f>IF(INTRO!$E$38="Endemic", IF($H531&gt;0, IF($H531=4,"Unknown", IF($H531=99,"Stopped", $D531)), 0),"Not required")</f>
        <v>0</v>
      </c>
      <c r="M531" s="271">
        <f>IF(INTRO!$E$40="Endemic", IF($I531&gt;0, IF($I531=4,"Unknown",IF($I531=99,"Stopped", $D531)), 0),"Not required")</f>
        <v>0</v>
      </c>
      <c r="N531" s="272">
        <f>IF(INTRO!$E$42="Endemic", IF(AND($J531&gt;1,$J531&lt;5), IF($J531=4, "Unknown", E531+F531), 0),"Not required")</f>
        <v>52101</v>
      </c>
      <c r="O531" s="273">
        <f>IF(INTRO!$E$44="Endemic", IF(AND($K531&gt;0,$K531&lt;5), IF($K531=4,"Unknown", IF($K531=1, $F531*0.33, IF($K531=2, $F531*0.5+$G531*0.2, SUM(F531:G531)))), 0),"Not required")</f>
        <v>28484.7</v>
      </c>
      <c r="P531" s="224">
        <v>0</v>
      </c>
      <c r="Q531" s="245">
        <v>0</v>
      </c>
      <c r="R531" s="245">
        <v>2</v>
      </c>
      <c r="S531" s="247">
        <v>1</v>
      </c>
      <c r="T531" s="50"/>
      <c r="U531" s="299" t="s">
        <v>1191</v>
      </c>
      <c r="V531" s="229"/>
      <c r="W531" s="274"/>
      <c r="X531" s="12"/>
    </row>
    <row r="532" spans="1:24" x14ac:dyDescent="0.2">
      <c r="A532" s="129" t="str">
        <f>IF(INTRO!$E$34&lt;&gt;0,INTRO!$E$34,"")</f>
        <v>Ethiopia</v>
      </c>
      <c r="B532" s="222" t="s">
        <v>773</v>
      </c>
      <c r="C532" s="223" t="s">
        <v>774</v>
      </c>
      <c r="D532" s="118">
        <v>140500</v>
      </c>
      <c r="E532" s="277">
        <v>23169</v>
      </c>
      <c r="F532" s="277">
        <v>43774</v>
      </c>
      <c r="G532" s="278">
        <v>73558</v>
      </c>
      <c r="H532" s="121">
        <v>0</v>
      </c>
      <c r="I532" s="244">
        <v>0</v>
      </c>
      <c r="J532" s="244">
        <v>3</v>
      </c>
      <c r="K532" s="246">
        <v>1</v>
      </c>
      <c r="L532" s="270">
        <f>IF(INTRO!$E$38="Endemic", IF($H532&gt;0, IF($H532=4,"Unknown", IF($H532=99,"Stopped", $D532)), 0),"Not required")</f>
        <v>0</v>
      </c>
      <c r="M532" s="271">
        <f>IF(INTRO!$E$40="Endemic", IF($I532&gt;0, IF($I532=4,"Unknown",IF($I532=99,"Stopped", $D532)), 0),"Not required")</f>
        <v>0</v>
      </c>
      <c r="N532" s="272">
        <f>IF(INTRO!$E$42="Endemic", IF(AND($J532&gt;1,$J532&lt;5), IF($J532=4, "Unknown", E532+F532), 0),"Not required")</f>
        <v>66943</v>
      </c>
      <c r="O532" s="273">
        <f>IF(INTRO!$E$44="Endemic", IF(AND($K532&gt;0,$K532&lt;5), IF($K532=4,"Unknown", IF($K532=1, $F532*0.33, IF($K532=2, $F532*0.5+$G532*0.2, SUM(F532:G532)))), 0),"Not required")</f>
        <v>14445.42</v>
      </c>
      <c r="P532" s="224">
        <v>0</v>
      </c>
      <c r="Q532" s="245">
        <v>0</v>
      </c>
      <c r="R532" s="245">
        <v>2</v>
      </c>
      <c r="S532" s="247">
        <v>0</v>
      </c>
      <c r="T532" s="50" t="s">
        <v>1188</v>
      </c>
      <c r="U532" s="252"/>
      <c r="V532" s="229"/>
      <c r="W532" s="274"/>
      <c r="X532" s="12"/>
    </row>
    <row r="533" spans="1:24" x14ac:dyDescent="0.2">
      <c r="A533" s="129" t="str">
        <f>IF(INTRO!$E$34&lt;&gt;0,INTRO!$E$34,"")</f>
        <v>Ethiopia</v>
      </c>
      <c r="B533" s="222" t="s">
        <v>773</v>
      </c>
      <c r="C533" s="223" t="s">
        <v>775</v>
      </c>
      <c r="D533" s="118">
        <v>76262</v>
      </c>
      <c r="E533" s="277">
        <v>12576</v>
      </c>
      <c r="F533" s="277">
        <v>23760</v>
      </c>
      <c r="G533" s="278">
        <v>39927</v>
      </c>
      <c r="H533" s="121">
        <v>0</v>
      </c>
      <c r="I533" s="244">
        <v>0</v>
      </c>
      <c r="J533" s="244">
        <v>0</v>
      </c>
      <c r="K533" s="246">
        <v>0</v>
      </c>
      <c r="L533" s="270">
        <f>IF(INTRO!$E$38="Endemic", IF($H533&gt;0, IF($H533=4,"Unknown", IF($H533=99,"Stopped", $D533)), 0),"Not required")</f>
        <v>0</v>
      </c>
      <c r="M533" s="271">
        <f>IF(INTRO!$E$40="Endemic", IF($I533&gt;0, IF($I533=4,"Unknown",IF($I533=99,"Stopped", $D533)), 0),"Not required")</f>
        <v>0</v>
      </c>
      <c r="N533" s="272">
        <f>IF(INTRO!$E$42="Endemic", IF(AND($J533&gt;1,$J533&lt;5), IF($J533=4, "Unknown", E533+F533), 0),"Not required")</f>
        <v>0</v>
      </c>
      <c r="O533" s="273">
        <f>IF(INTRO!$E$44="Endemic", IF(AND($K533&gt;0,$K533&lt;5), IF($K533=4,"Unknown", IF($K533=1, $F533*0.33, IF($K533=2, $F533*0.5+$G533*0.2, SUM(F533:G533)))), 0),"Not required")</f>
        <v>0</v>
      </c>
      <c r="P533" s="224">
        <v>0</v>
      </c>
      <c r="Q533" s="245">
        <v>0</v>
      </c>
      <c r="R533" s="245">
        <v>0</v>
      </c>
      <c r="S533" s="247">
        <v>0</v>
      </c>
      <c r="T533" s="50" t="s">
        <v>1188</v>
      </c>
      <c r="U533" s="252"/>
      <c r="V533" s="229"/>
      <c r="W533" s="274"/>
      <c r="X533" s="12"/>
    </row>
    <row r="534" spans="1:24" x14ac:dyDescent="0.2">
      <c r="A534" s="129" t="str">
        <f>IF(INTRO!$E$34&lt;&gt;0,INTRO!$E$34,"")</f>
        <v>Ethiopia</v>
      </c>
      <c r="B534" s="222" t="s">
        <v>773</v>
      </c>
      <c r="C534" s="223" t="s">
        <v>776</v>
      </c>
      <c r="D534" s="118">
        <v>269307</v>
      </c>
      <c r="E534" s="277">
        <v>44409</v>
      </c>
      <c r="F534" s="277">
        <v>83904</v>
      </c>
      <c r="G534" s="278">
        <v>140994</v>
      </c>
      <c r="H534" s="121">
        <v>0</v>
      </c>
      <c r="I534" s="244">
        <v>0</v>
      </c>
      <c r="J534" s="244">
        <v>2</v>
      </c>
      <c r="K534" s="246">
        <v>0</v>
      </c>
      <c r="L534" s="270">
        <f>IF(INTRO!$E$38="Endemic", IF($H534&gt;0, IF($H534=4,"Unknown", IF($H534=99,"Stopped", $D534)), 0),"Not required")</f>
        <v>0</v>
      </c>
      <c r="M534" s="271">
        <f>IF(INTRO!$E$40="Endemic", IF($I534&gt;0, IF($I534=4,"Unknown",IF($I534=99,"Stopped", $D534)), 0),"Not required")</f>
        <v>0</v>
      </c>
      <c r="N534" s="272">
        <f>IF(INTRO!$E$42="Endemic", IF(AND($J534&gt;1,$J534&lt;5), IF($J534=4, "Unknown", E534+F534), 0),"Not required")</f>
        <v>128313</v>
      </c>
      <c r="O534" s="273">
        <f>IF(INTRO!$E$44="Endemic", IF(AND($K534&gt;0,$K534&lt;5), IF($K534=4,"Unknown", IF($K534=1, $F534*0.33, IF($K534=2, $F534*0.5+$G534*0.2, SUM(F534:G534)))), 0),"Not required")</f>
        <v>0</v>
      </c>
      <c r="P534" s="224">
        <v>0</v>
      </c>
      <c r="Q534" s="245">
        <v>0</v>
      </c>
      <c r="R534" s="245">
        <v>0</v>
      </c>
      <c r="S534" s="247">
        <v>0</v>
      </c>
      <c r="T534" s="50"/>
      <c r="U534" s="252"/>
      <c r="V534" s="229"/>
      <c r="W534" s="274"/>
      <c r="X534" s="12"/>
    </row>
    <row r="535" spans="1:24" x14ac:dyDescent="0.2">
      <c r="A535" s="129" t="str">
        <f>IF(INTRO!$E$34&lt;&gt;0,INTRO!$E$34,"")</f>
        <v>Ethiopia</v>
      </c>
      <c r="B535" s="222" t="s">
        <v>773</v>
      </c>
      <c r="C535" s="223" t="s">
        <v>777</v>
      </c>
      <c r="D535" s="118">
        <v>53050</v>
      </c>
      <c r="E535" s="277">
        <v>8748</v>
      </c>
      <c r="F535" s="277">
        <v>16528</v>
      </c>
      <c r="G535" s="278">
        <v>27774</v>
      </c>
      <c r="H535" s="121">
        <v>0</v>
      </c>
      <c r="I535" s="244">
        <v>0</v>
      </c>
      <c r="J535" s="244">
        <v>3</v>
      </c>
      <c r="K535" s="246">
        <v>1</v>
      </c>
      <c r="L535" s="270">
        <f>IF(INTRO!$E$38="Endemic", IF($H535&gt;0, IF($H535=4,"Unknown", IF($H535=99,"Stopped", $D535)), 0),"Not required")</f>
        <v>0</v>
      </c>
      <c r="M535" s="271">
        <f>IF(INTRO!$E$40="Endemic", IF($I535&gt;0, IF($I535=4,"Unknown",IF($I535=99,"Stopped", $D535)), 0),"Not required")</f>
        <v>0</v>
      </c>
      <c r="N535" s="272">
        <f>IF(INTRO!$E$42="Endemic", IF(AND($J535&gt;1,$J535&lt;5), IF($J535=4, "Unknown", E535+F535), 0),"Not required")</f>
        <v>25276</v>
      </c>
      <c r="O535" s="273">
        <f>IF(INTRO!$E$44="Endemic", IF(AND($K535&gt;0,$K535&lt;5), IF($K535=4,"Unknown", IF($K535=1, $F535*0.33, IF($K535=2, $F535*0.5+$G535*0.2, SUM(F535:G535)))), 0),"Not required")</f>
        <v>5454.2400000000007</v>
      </c>
      <c r="P535" s="224">
        <v>0</v>
      </c>
      <c r="Q535" s="245">
        <v>0</v>
      </c>
      <c r="R535" s="245">
        <v>2</v>
      </c>
      <c r="S535" s="247">
        <v>0</v>
      </c>
      <c r="T535" s="50" t="s">
        <v>1188</v>
      </c>
      <c r="U535" s="252"/>
      <c r="V535" s="229"/>
      <c r="W535" s="274"/>
      <c r="X535" s="12"/>
    </row>
    <row r="536" spans="1:24" x14ac:dyDescent="0.2">
      <c r="A536" s="129" t="str">
        <f>IF(INTRO!$E$34&lt;&gt;0,INTRO!$E$34,"")</f>
        <v>Ethiopia</v>
      </c>
      <c r="B536" s="222" t="s">
        <v>773</v>
      </c>
      <c r="C536" s="223" t="s">
        <v>778</v>
      </c>
      <c r="D536" s="118">
        <v>114718</v>
      </c>
      <c r="E536" s="277">
        <v>18917</v>
      </c>
      <c r="F536" s="277">
        <v>35741</v>
      </c>
      <c r="G536" s="278">
        <v>60060</v>
      </c>
      <c r="H536" s="121">
        <v>1</v>
      </c>
      <c r="I536" s="244">
        <v>0</v>
      </c>
      <c r="J536" s="244">
        <v>3</v>
      </c>
      <c r="K536" s="246">
        <v>0</v>
      </c>
      <c r="L536" s="270">
        <f>IF(INTRO!$E$38="Endemic", IF($H536&gt;0, IF($H536=4,"Unknown", IF($H536=99,"Stopped", $D536)), 0),"Not required")</f>
        <v>114718</v>
      </c>
      <c r="M536" s="271">
        <f>IF(INTRO!$E$40="Endemic", IF($I536&gt;0, IF($I536=4,"Unknown",IF($I536=99,"Stopped", $D536)), 0),"Not required")</f>
        <v>0</v>
      </c>
      <c r="N536" s="272">
        <f>IF(INTRO!$E$42="Endemic", IF(AND($J536&gt;1,$J536&lt;5), IF($J536=4, "Unknown", E536+F536), 0),"Not required")</f>
        <v>54658</v>
      </c>
      <c r="O536" s="273">
        <f>IF(INTRO!$E$44="Endemic", IF(AND($K536&gt;0,$K536&lt;5), IF($K536=4,"Unknown", IF($K536=1, $F536*0.33, IF($K536=2, $F536*0.5+$G536*0.2, SUM(F536:G536)))), 0),"Not required")</f>
        <v>0</v>
      </c>
      <c r="P536" s="224">
        <v>1</v>
      </c>
      <c r="Q536" s="245">
        <v>0</v>
      </c>
      <c r="R536" s="245">
        <v>2</v>
      </c>
      <c r="S536" s="247">
        <v>0</v>
      </c>
      <c r="T536" s="50" t="s">
        <v>1184</v>
      </c>
      <c r="U536" s="252"/>
      <c r="V536" s="229"/>
      <c r="W536" s="274"/>
      <c r="X536" s="12"/>
    </row>
    <row r="537" spans="1:24" x14ac:dyDescent="0.2">
      <c r="A537" s="129" t="str">
        <f>IF(INTRO!$E$34&lt;&gt;0,INTRO!$E$34,"")</f>
        <v>Ethiopia</v>
      </c>
      <c r="B537" s="222" t="s">
        <v>773</v>
      </c>
      <c r="C537" s="223" t="s">
        <v>779</v>
      </c>
      <c r="D537" s="118">
        <v>115835</v>
      </c>
      <c r="E537" s="277">
        <v>19101</v>
      </c>
      <c r="F537" s="277">
        <v>36089</v>
      </c>
      <c r="G537" s="278">
        <v>60645</v>
      </c>
      <c r="H537" s="121">
        <v>0</v>
      </c>
      <c r="I537" s="244">
        <v>0</v>
      </c>
      <c r="J537" s="244">
        <v>0</v>
      </c>
      <c r="K537" s="246">
        <v>0</v>
      </c>
      <c r="L537" s="270">
        <f>IF(INTRO!$E$38="Endemic", IF($H537&gt;0, IF($H537=4,"Unknown", IF($H537=99,"Stopped", $D537)), 0),"Not required")</f>
        <v>0</v>
      </c>
      <c r="M537" s="271">
        <f>IF(INTRO!$E$40="Endemic", IF($I537&gt;0, IF($I537=4,"Unknown",IF($I537=99,"Stopped", $D537)), 0),"Not required")</f>
        <v>0</v>
      </c>
      <c r="N537" s="272">
        <f>IF(INTRO!$E$42="Endemic", IF(AND($J537&gt;1,$J537&lt;5), IF($J537=4, "Unknown", E537+F537), 0),"Not required")</f>
        <v>0</v>
      </c>
      <c r="O537" s="273">
        <f>IF(INTRO!$E$44="Endemic", IF(AND($K537&gt;0,$K537&lt;5), IF($K537=4,"Unknown", IF($K537=1, $F537*0.33, IF($K537=2, $F537*0.5+$G537*0.2, SUM(F537:G537)))), 0),"Not required")</f>
        <v>0</v>
      </c>
      <c r="P537" s="224">
        <v>0</v>
      </c>
      <c r="Q537" s="245">
        <v>0</v>
      </c>
      <c r="R537" s="245">
        <v>0</v>
      </c>
      <c r="S537" s="247">
        <v>0</v>
      </c>
      <c r="T537" s="50" t="s">
        <v>1188</v>
      </c>
      <c r="U537" s="252"/>
      <c r="V537" s="229"/>
      <c r="W537" s="274"/>
      <c r="X537" s="12"/>
    </row>
    <row r="538" spans="1:24" x14ac:dyDescent="0.2">
      <c r="A538" s="129" t="str">
        <f>IF(INTRO!$E$34&lt;&gt;0,INTRO!$E$34,"")</f>
        <v>Ethiopia</v>
      </c>
      <c r="B538" s="222" t="s">
        <v>773</v>
      </c>
      <c r="C538" s="223" t="s">
        <v>780</v>
      </c>
      <c r="D538" s="118">
        <v>148658</v>
      </c>
      <c r="E538" s="277">
        <v>24514</v>
      </c>
      <c r="F538" s="277">
        <v>46315</v>
      </c>
      <c r="G538" s="278">
        <v>77829</v>
      </c>
      <c r="H538" s="121">
        <v>0</v>
      </c>
      <c r="I538" s="244">
        <v>0</v>
      </c>
      <c r="J538" s="244">
        <v>3</v>
      </c>
      <c r="K538" s="246">
        <v>2</v>
      </c>
      <c r="L538" s="270">
        <f>IF(INTRO!$E$38="Endemic", IF($H538&gt;0, IF($H538=4,"Unknown", IF($H538=99,"Stopped", $D538)), 0),"Not required")</f>
        <v>0</v>
      </c>
      <c r="M538" s="271">
        <f>IF(INTRO!$E$40="Endemic", IF($I538&gt;0, IF($I538=4,"Unknown",IF($I538=99,"Stopped", $D538)), 0),"Not required")</f>
        <v>0</v>
      </c>
      <c r="N538" s="272">
        <f>IF(INTRO!$E$42="Endemic", IF(AND($J538&gt;1,$J538&lt;5), IF($J538=4, "Unknown", E538+F538), 0),"Not required")</f>
        <v>70829</v>
      </c>
      <c r="O538" s="273">
        <f>IF(INTRO!$E$44="Endemic", IF(AND($K538&gt;0,$K538&lt;5), IF($K538=4,"Unknown", IF($K538=1, $F538*0.33, IF($K538=2, $F538*0.5+$G538*0.2, SUM(F538:G538)))), 0),"Not required")</f>
        <v>38723.300000000003</v>
      </c>
      <c r="P538" s="224">
        <v>0</v>
      </c>
      <c r="Q538" s="245">
        <v>0</v>
      </c>
      <c r="R538" s="245">
        <v>2</v>
      </c>
      <c r="S538" s="247">
        <v>0</v>
      </c>
      <c r="T538" s="50" t="s">
        <v>1188</v>
      </c>
      <c r="U538" s="299" t="s">
        <v>1191</v>
      </c>
      <c r="V538" s="229"/>
      <c r="W538" s="274"/>
      <c r="X538" s="12"/>
    </row>
    <row r="539" spans="1:24" x14ac:dyDescent="0.2">
      <c r="A539" s="129" t="str">
        <f>IF(INTRO!$E$34&lt;&gt;0,INTRO!$E$34,"")</f>
        <v>Ethiopia</v>
      </c>
      <c r="B539" s="222" t="s">
        <v>773</v>
      </c>
      <c r="C539" s="223" t="s">
        <v>781</v>
      </c>
      <c r="D539" s="118">
        <v>286886</v>
      </c>
      <c r="E539" s="277">
        <v>47308</v>
      </c>
      <c r="F539" s="277">
        <v>89381</v>
      </c>
      <c r="G539" s="278">
        <v>150197</v>
      </c>
      <c r="H539" s="121">
        <v>0</v>
      </c>
      <c r="I539" s="244">
        <v>0</v>
      </c>
      <c r="J539" s="244">
        <v>0</v>
      </c>
      <c r="K539" s="246">
        <v>0</v>
      </c>
      <c r="L539" s="270">
        <f>IF(INTRO!$E$38="Endemic", IF($H539&gt;0, IF($H539=4,"Unknown", IF($H539=99,"Stopped", $D539)), 0),"Not required")</f>
        <v>0</v>
      </c>
      <c r="M539" s="271">
        <f>IF(INTRO!$E$40="Endemic", IF($I539&gt;0, IF($I539=4,"Unknown",IF($I539=99,"Stopped", $D539)), 0),"Not required")</f>
        <v>0</v>
      </c>
      <c r="N539" s="272">
        <f>IF(INTRO!$E$42="Endemic", IF(AND($J539&gt;1,$J539&lt;5), IF($J539=4, "Unknown", E539+F539), 0),"Not required")</f>
        <v>0</v>
      </c>
      <c r="O539" s="273">
        <f>IF(INTRO!$E$44="Endemic", IF(AND($K539&gt;0,$K539&lt;5), IF($K539=4,"Unknown", IF($K539=1, $F539*0.33, IF($K539=2, $F539*0.5+$G539*0.2, SUM(F539:G539)))), 0),"Not required")</f>
        <v>0</v>
      </c>
      <c r="P539" s="224">
        <v>0</v>
      </c>
      <c r="Q539" s="245">
        <v>0</v>
      </c>
      <c r="R539" s="245">
        <v>0</v>
      </c>
      <c r="S539" s="247">
        <v>0</v>
      </c>
      <c r="T539" s="50" t="s">
        <v>1188</v>
      </c>
      <c r="U539" s="252"/>
      <c r="V539" s="229"/>
      <c r="W539" s="274"/>
      <c r="X539" s="12"/>
    </row>
    <row r="540" spans="1:24" x14ac:dyDescent="0.2">
      <c r="A540" s="129" t="str">
        <f>IF(INTRO!$E$34&lt;&gt;0,INTRO!$E$34,"")</f>
        <v>Ethiopia</v>
      </c>
      <c r="B540" s="222" t="s">
        <v>773</v>
      </c>
      <c r="C540" s="223" t="s">
        <v>782</v>
      </c>
      <c r="D540" s="118">
        <v>54232</v>
      </c>
      <c r="E540" s="277">
        <v>8943</v>
      </c>
      <c r="F540" s="277">
        <v>16896</v>
      </c>
      <c r="G540" s="278">
        <v>28393</v>
      </c>
      <c r="H540" s="121">
        <v>0</v>
      </c>
      <c r="I540" s="244">
        <v>0</v>
      </c>
      <c r="J540" s="244">
        <v>0</v>
      </c>
      <c r="K540" s="246">
        <v>0</v>
      </c>
      <c r="L540" s="270">
        <f>IF(INTRO!$E$38="Endemic", IF($H540&gt;0, IF($H540=4,"Unknown", IF($H540=99,"Stopped", $D540)), 0),"Not required")</f>
        <v>0</v>
      </c>
      <c r="M540" s="271">
        <f>IF(INTRO!$E$40="Endemic", IF($I540&gt;0, IF($I540=4,"Unknown",IF($I540=99,"Stopped", $D540)), 0),"Not required")</f>
        <v>0</v>
      </c>
      <c r="N540" s="272">
        <f>IF(INTRO!$E$42="Endemic", IF(AND($J540&gt;1,$J540&lt;5), IF($J540=4, "Unknown", E540+F540), 0),"Not required")</f>
        <v>0</v>
      </c>
      <c r="O540" s="273">
        <f>IF(INTRO!$E$44="Endemic", IF(AND($K540&gt;0,$K540&lt;5), IF($K540=4,"Unknown", IF($K540=1, $F540*0.33, IF($K540=2, $F540*0.5+$G540*0.2, SUM(F540:G540)))), 0),"Not required")</f>
        <v>0</v>
      </c>
      <c r="P540" s="224">
        <v>0</v>
      </c>
      <c r="Q540" s="245">
        <v>0</v>
      </c>
      <c r="R540" s="245">
        <v>0</v>
      </c>
      <c r="S540" s="247">
        <v>0</v>
      </c>
      <c r="T540" s="50"/>
      <c r="U540" s="252"/>
      <c r="V540" s="229"/>
      <c r="W540" s="274"/>
      <c r="X540" s="12"/>
    </row>
    <row r="541" spans="1:24" x14ac:dyDescent="0.2">
      <c r="A541" s="129" t="str">
        <f>IF(INTRO!$E$34&lt;&gt;0,INTRO!$E$34,"")</f>
        <v>Ethiopia</v>
      </c>
      <c r="B541" s="222" t="s">
        <v>773</v>
      </c>
      <c r="C541" s="223" t="s">
        <v>783</v>
      </c>
      <c r="D541" s="118">
        <v>80331</v>
      </c>
      <c r="E541" s="277">
        <v>13247</v>
      </c>
      <c r="F541" s="277">
        <v>25028</v>
      </c>
      <c r="G541" s="278">
        <v>42057</v>
      </c>
      <c r="H541" s="121">
        <v>0</v>
      </c>
      <c r="I541" s="244">
        <v>0</v>
      </c>
      <c r="J541" s="244">
        <v>3</v>
      </c>
      <c r="K541" s="246">
        <v>1</v>
      </c>
      <c r="L541" s="270">
        <f>IF(INTRO!$E$38="Endemic", IF($H541&gt;0, IF($H541=4,"Unknown", IF($H541=99,"Stopped", $D541)), 0),"Not required")</f>
        <v>0</v>
      </c>
      <c r="M541" s="271">
        <f>IF(INTRO!$E$40="Endemic", IF($I541&gt;0, IF($I541=4,"Unknown",IF($I541=99,"Stopped", $D541)), 0),"Not required")</f>
        <v>0</v>
      </c>
      <c r="N541" s="272">
        <f>IF(INTRO!$E$42="Endemic", IF(AND($J541&gt;1,$J541&lt;5), IF($J541=4, "Unknown", E541+F541), 0),"Not required")</f>
        <v>38275</v>
      </c>
      <c r="O541" s="273">
        <f>IF(INTRO!$E$44="Endemic", IF(AND($K541&gt;0,$K541&lt;5), IF($K541=4,"Unknown", IF($K541=1, $F541*0.33, IF($K541=2, $F541*0.5+$G541*0.2, SUM(F541:G541)))), 0),"Not required")</f>
        <v>8259.24</v>
      </c>
      <c r="P541" s="224">
        <v>0</v>
      </c>
      <c r="Q541" s="245">
        <v>0</v>
      </c>
      <c r="R541" s="245">
        <v>2</v>
      </c>
      <c r="S541" s="247">
        <v>0</v>
      </c>
      <c r="T541" s="50" t="s">
        <v>1188</v>
      </c>
      <c r="U541" s="252"/>
      <c r="V541" s="229"/>
      <c r="W541" s="274"/>
      <c r="X541" s="12"/>
    </row>
    <row r="542" spans="1:24" x14ac:dyDescent="0.2">
      <c r="A542" s="129" t="str">
        <f>IF(INTRO!$E$34&lt;&gt;0,INTRO!$E$34,"")</f>
        <v>Ethiopia</v>
      </c>
      <c r="B542" s="222" t="s">
        <v>773</v>
      </c>
      <c r="C542" s="223" t="s">
        <v>784</v>
      </c>
      <c r="D542" s="118">
        <v>74989</v>
      </c>
      <c r="E542" s="277">
        <v>12366</v>
      </c>
      <c r="F542" s="277">
        <v>23363</v>
      </c>
      <c r="G542" s="278">
        <v>39260</v>
      </c>
      <c r="H542" s="121">
        <v>0</v>
      </c>
      <c r="I542" s="244">
        <v>0</v>
      </c>
      <c r="J542" s="244">
        <v>0</v>
      </c>
      <c r="K542" s="246">
        <v>0</v>
      </c>
      <c r="L542" s="270">
        <f>IF(INTRO!$E$38="Endemic", IF($H542&gt;0, IF($H542=4,"Unknown", IF($H542=99,"Stopped", $D542)), 0),"Not required")</f>
        <v>0</v>
      </c>
      <c r="M542" s="271">
        <f>IF(INTRO!$E$40="Endemic", IF($I542&gt;0, IF($I542=4,"Unknown",IF($I542=99,"Stopped", $D542)), 0),"Not required")</f>
        <v>0</v>
      </c>
      <c r="N542" s="272">
        <f>IF(INTRO!$E$42="Endemic", IF(AND($J542&gt;1,$J542&lt;5), IF($J542=4, "Unknown", E542+F542), 0),"Not required")</f>
        <v>0</v>
      </c>
      <c r="O542" s="273">
        <f>IF(INTRO!$E$44="Endemic", IF(AND($K542&gt;0,$K542&lt;5), IF($K542=4,"Unknown", IF($K542=1, $F542*0.33, IF($K542=2, $F542*0.5+$G542*0.2, SUM(F542:G542)))), 0),"Not required")</f>
        <v>0</v>
      </c>
      <c r="P542" s="224">
        <v>0</v>
      </c>
      <c r="Q542" s="245">
        <v>0</v>
      </c>
      <c r="R542" s="245">
        <v>0</v>
      </c>
      <c r="S542" s="247">
        <v>0</v>
      </c>
      <c r="T542" s="50"/>
      <c r="U542" s="252"/>
      <c r="V542" s="229"/>
      <c r="W542" s="274"/>
      <c r="X542" s="12"/>
    </row>
    <row r="543" spans="1:24" x14ac:dyDescent="0.2">
      <c r="A543" s="129" t="str">
        <f>IF(INTRO!$E$34&lt;&gt;0,INTRO!$E$34,"")</f>
        <v>Ethiopia</v>
      </c>
      <c r="B543" s="222" t="s">
        <v>785</v>
      </c>
      <c r="C543" s="223" t="s">
        <v>786</v>
      </c>
      <c r="D543" s="118">
        <v>113001</v>
      </c>
      <c r="E543" s="277">
        <v>18634</v>
      </c>
      <c r="F543" s="277">
        <v>35206</v>
      </c>
      <c r="G543" s="278">
        <v>59161</v>
      </c>
      <c r="H543" s="121">
        <v>0</v>
      </c>
      <c r="I543" s="244">
        <v>0</v>
      </c>
      <c r="J543" s="244">
        <v>2</v>
      </c>
      <c r="K543" s="246">
        <v>2</v>
      </c>
      <c r="L543" s="270">
        <f>IF(INTRO!$E$38="Endemic", IF($H543&gt;0, IF($H543=4,"Unknown", IF($H543=99,"Stopped", $D543)), 0),"Not required")</f>
        <v>0</v>
      </c>
      <c r="M543" s="271">
        <f>IF(INTRO!$E$40="Endemic", IF($I543&gt;0, IF($I543=4,"Unknown",IF($I543=99,"Stopped", $D543)), 0),"Not required")</f>
        <v>0</v>
      </c>
      <c r="N543" s="272">
        <f>IF(INTRO!$E$42="Endemic", IF(AND($J543&gt;1,$J543&lt;5), IF($J543=4, "Unknown", E543+F543), 0),"Not required")</f>
        <v>53840</v>
      </c>
      <c r="O543" s="273">
        <f>IF(INTRO!$E$44="Endemic", IF(AND($K543&gt;0,$K543&lt;5), IF($K543=4,"Unknown", IF($K543=1, $F543*0.33, IF($K543=2, $F543*0.5+$G543*0.2, SUM(F543:G543)))), 0),"Not required")</f>
        <v>29435.200000000001</v>
      </c>
      <c r="P543" s="224">
        <v>0</v>
      </c>
      <c r="Q543" s="245">
        <v>0</v>
      </c>
      <c r="R543" s="245">
        <v>0</v>
      </c>
      <c r="S543" s="247">
        <v>0</v>
      </c>
      <c r="T543" s="50"/>
      <c r="U543" s="299" t="s">
        <v>1191</v>
      </c>
      <c r="V543" s="229"/>
      <c r="W543" s="274"/>
      <c r="X543" s="12"/>
    </row>
    <row r="544" spans="1:24" x14ac:dyDescent="0.2">
      <c r="A544" s="129" t="str">
        <f>IF(INTRO!$E$34&lt;&gt;0,INTRO!$E$34,"")</f>
        <v>Ethiopia</v>
      </c>
      <c r="B544" s="222" t="s">
        <v>785</v>
      </c>
      <c r="C544" s="223" t="s">
        <v>787</v>
      </c>
      <c r="D544" s="118">
        <v>26076</v>
      </c>
      <c r="E544" s="277">
        <v>4300</v>
      </c>
      <c r="F544" s="277">
        <v>8124</v>
      </c>
      <c r="G544" s="278">
        <v>13652</v>
      </c>
      <c r="H544" s="121">
        <v>0</v>
      </c>
      <c r="I544" s="244">
        <v>0</v>
      </c>
      <c r="J544" s="244">
        <v>1</v>
      </c>
      <c r="K544" s="246">
        <v>2</v>
      </c>
      <c r="L544" s="270">
        <f>IF(INTRO!$E$38="Endemic", IF($H544&gt;0, IF($H544=4,"Unknown", IF($H544=99,"Stopped", $D544)), 0),"Not required")</f>
        <v>0</v>
      </c>
      <c r="M544" s="271">
        <f>IF(INTRO!$E$40="Endemic", IF($I544&gt;0, IF($I544=4,"Unknown",IF($I544=99,"Stopped", $D544)), 0),"Not required")</f>
        <v>0</v>
      </c>
      <c r="N544" s="272">
        <f>IF(INTRO!$E$42="Endemic", IF(AND($J544&gt;1,$J544&lt;5), IF($J544=4, "Unknown", E544+F544), 0),"Not required")</f>
        <v>0</v>
      </c>
      <c r="O544" s="273">
        <f>IF(INTRO!$E$44="Endemic", IF(AND($K544&gt;0,$K544&lt;5), IF($K544=4,"Unknown", IF($K544=1, $F544*0.33, IF($K544=2, $F544*0.5+$G544*0.2, SUM(F544:G544)))), 0),"Not required")</f>
        <v>6792.4</v>
      </c>
      <c r="P544" s="224">
        <v>0</v>
      </c>
      <c r="Q544" s="245">
        <v>0</v>
      </c>
      <c r="R544" s="245">
        <v>0</v>
      </c>
      <c r="S544" s="247">
        <v>0</v>
      </c>
      <c r="T544" s="50"/>
      <c r="U544" s="252" t="s">
        <v>1186</v>
      </c>
      <c r="V544" s="229"/>
      <c r="W544" s="274"/>
      <c r="X544" s="12"/>
    </row>
    <row r="545" spans="1:24" x14ac:dyDescent="0.2">
      <c r="A545" s="129" t="str">
        <f>IF(INTRO!$E$34&lt;&gt;0,INTRO!$E$34,"")</f>
        <v>Ethiopia</v>
      </c>
      <c r="B545" s="222" t="s">
        <v>785</v>
      </c>
      <c r="C545" s="223" t="s">
        <v>788</v>
      </c>
      <c r="D545" s="118">
        <v>141829</v>
      </c>
      <c r="E545" s="277">
        <v>23388</v>
      </c>
      <c r="F545" s="277">
        <v>44188</v>
      </c>
      <c r="G545" s="278">
        <v>74254</v>
      </c>
      <c r="H545" s="121">
        <v>0</v>
      </c>
      <c r="I545" s="244">
        <v>0</v>
      </c>
      <c r="J545" s="244">
        <v>2</v>
      </c>
      <c r="K545" s="246">
        <v>2</v>
      </c>
      <c r="L545" s="270">
        <f>IF(INTRO!$E$38="Endemic", IF($H545&gt;0, IF($H545=4,"Unknown", IF($H545=99,"Stopped", $D545)), 0),"Not required")</f>
        <v>0</v>
      </c>
      <c r="M545" s="271">
        <f>IF(INTRO!$E$40="Endemic", IF($I545&gt;0, IF($I545=4,"Unknown",IF($I545=99,"Stopped", $D545)), 0),"Not required")</f>
        <v>0</v>
      </c>
      <c r="N545" s="272">
        <f>IF(INTRO!$E$42="Endemic", IF(AND($J545&gt;1,$J545&lt;5), IF($J545=4, "Unknown", E545+F545), 0),"Not required")</f>
        <v>67576</v>
      </c>
      <c r="O545" s="273">
        <f>IF(INTRO!$E$44="Endemic", IF(AND($K545&gt;0,$K545&lt;5), IF($K545=4,"Unknown", IF($K545=1, $F545*0.33, IF($K545=2, $F545*0.5+$G545*0.2, SUM(F545:G545)))), 0),"Not required")</f>
        <v>36944.800000000003</v>
      </c>
      <c r="P545" s="224">
        <v>0</v>
      </c>
      <c r="Q545" s="245">
        <v>0</v>
      </c>
      <c r="R545" s="245">
        <v>0</v>
      </c>
      <c r="S545" s="247">
        <v>0</v>
      </c>
      <c r="T545" s="50"/>
      <c r="U545" s="299" t="s">
        <v>1191</v>
      </c>
      <c r="V545" s="229"/>
      <c r="W545" s="274"/>
      <c r="X545" s="12"/>
    </row>
    <row r="546" spans="1:24" x14ac:dyDescent="0.2">
      <c r="A546" s="129" t="str">
        <f>IF(INTRO!$E$34&lt;&gt;0,INTRO!$E$34,"")</f>
        <v>Ethiopia</v>
      </c>
      <c r="B546" s="222" t="s">
        <v>785</v>
      </c>
      <c r="C546" s="223" t="s">
        <v>789</v>
      </c>
      <c r="D546" s="118">
        <v>75349</v>
      </c>
      <c r="E546" s="277">
        <v>12425</v>
      </c>
      <c r="F546" s="277">
        <v>23475</v>
      </c>
      <c r="G546" s="278">
        <v>39449</v>
      </c>
      <c r="H546" s="121">
        <v>0</v>
      </c>
      <c r="I546" s="244">
        <v>0</v>
      </c>
      <c r="J546" s="244">
        <v>2</v>
      </c>
      <c r="K546" s="246">
        <v>2</v>
      </c>
      <c r="L546" s="270">
        <f>IF(INTRO!$E$38="Endemic", IF($H546&gt;0, IF($H546=4,"Unknown", IF($H546=99,"Stopped", $D546)), 0),"Not required")</f>
        <v>0</v>
      </c>
      <c r="M546" s="271">
        <f>IF(INTRO!$E$40="Endemic", IF($I546&gt;0, IF($I546=4,"Unknown",IF($I546=99,"Stopped", $D546)), 0),"Not required")</f>
        <v>0</v>
      </c>
      <c r="N546" s="272">
        <f>IF(INTRO!$E$42="Endemic", IF(AND($J546&gt;1,$J546&lt;5), IF($J546=4, "Unknown", E546+F546), 0),"Not required")</f>
        <v>35900</v>
      </c>
      <c r="O546" s="273">
        <f>IF(INTRO!$E$44="Endemic", IF(AND($K546&gt;0,$K546&lt;5), IF($K546=4,"Unknown", IF($K546=1, $F546*0.33, IF($K546=2, $F546*0.5+$G546*0.2, SUM(F546:G546)))), 0),"Not required")</f>
        <v>19627.3</v>
      </c>
      <c r="P546" s="224">
        <v>0</v>
      </c>
      <c r="Q546" s="245">
        <v>0</v>
      </c>
      <c r="R546" s="245">
        <v>0</v>
      </c>
      <c r="S546" s="247">
        <v>0</v>
      </c>
      <c r="T546" s="50"/>
      <c r="U546" s="299" t="s">
        <v>1191</v>
      </c>
      <c r="V546" s="229"/>
      <c r="W546" s="274"/>
      <c r="X546" s="12"/>
    </row>
    <row r="547" spans="1:24" x14ac:dyDescent="0.2">
      <c r="A547" s="129" t="str">
        <f>IF(INTRO!$E$34&lt;&gt;0,INTRO!$E$34,"")</f>
        <v>Ethiopia</v>
      </c>
      <c r="B547" s="222" t="s">
        <v>785</v>
      </c>
      <c r="C547" s="223" t="s">
        <v>790</v>
      </c>
      <c r="D547" s="118">
        <v>216041</v>
      </c>
      <c r="E547" s="277">
        <v>35625</v>
      </c>
      <c r="F547" s="277">
        <v>67309</v>
      </c>
      <c r="G547" s="278">
        <v>113107</v>
      </c>
      <c r="H547" s="121">
        <v>0</v>
      </c>
      <c r="I547" s="244">
        <v>0</v>
      </c>
      <c r="J547" s="244">
        <v>1</v>
      </c>
      <c r="K547" s="246">
        <v>2</v>
      </c>
      <c r="L547" s="270">
        <f>IF(INTRO!$E$38="Endemic", IF($H547&gt;0, IF($H547=4,"Unknown", IF($H547=99,"Stopped", $D547)), 0),"Not required")</f>
        <v>0</v>
      </c>
      <c r="M547" s="271">
        <f>IF(INTRO!$E$40="Endemic", IF($I547&gt;0, IF($I547=4,"Unknown",IF($I547=99,"Stopped", $D547)), 0),"Not required")</f>
        <v>0</v>
      </c>
      <c r="N547" s="272">
        <f>IF(INTRO!$E$42="Endemic", IF(AND($J547&gt;1,$J547&lt;5), IF($J547=4, "Unknown", E547+F547), 0),"Not required")</f>
        <v>0</v>
      </c>
      <c r="O547" s="273">
        <f>IF(INTRO!$E$44="Endemic", IF(AND($K547&gt;0,$K547&lt;5), IF($K547=4,"Unknown", IF($K547=1, $F547*0.33, IF($K547=2, $F547*0.5+$G547*0.2, SUM(F547:G547)))), 0),"Not required")</f>
        <v>56275.9</v>
      </c>
      <c r="P547" s="224">
        <v>0</v>
      </c>
      <c r="Q547" s="245">
        <v>0</v>
      </c>
      <c r="R547" s="245">
        <v>0</v>
      </c>
      <c r="S547" s="247">
        <v>0</v>
      </c>
      <c r="T547" s="50"/>
      <c r="U547" s="252" t="s">
        <v>1186</v>
      </c>
      <c r="V547" s="229"/>
      <c r="W547" s="274"/>
      <c r="X547" s="12"/>
    </row>
    <row r="548" spans="1:24" x14ac:dyDescent="0.2">
      <c r="A548" s="129" t="str">
        <f>IF(INTRO!$E$34&lt;&gt;0,INTRO!$E$34,"")</f>
        <v>Ethiopia</v>
      </c>
      <c r="B548" s="222" t="s">
        <v>785</v>
      </c>
      <c r="C548" s="223" t="s">
        <v>791</v>
      </c>
      <c r="D548" s="118">
        <v>48274</v>
      </c>
      <c r="E548" s="277">
        <v>7960</v>
      </c>
      <c r="F548" s="277">
        <v>15040</v>
      </c>
      <c r="G548" s="278">
        <v>25274</v>
      </c>
      <c r="H548" s="121">
        <v>0</v>
      </c>
      <c r="I548" s="244">
        <v>0</v>
      </c>
      <c r="J548" s="244">
        <v>1</v>
      </c>
      <c r="K548" s="246">
        <v>2</v>
      </c>
      <c r="L548" s="270">
        <f>IF(INTRO!$E$38="Endemic", IF($H548&gt;0, IF($H548=4,"Unknown", IF($H548=99,"Stopped", $D548)), 0),"Not required")</f>
        <v>0</v>
      </c>
      <c r="M548" s="271">
        <f>IF(INTRO!$E$40="Endemic", IF($I548&gt;0, IF($I548=4,"Unknown",IF($I548=99,"Stopped", $D548)), 0),"Not required")</f>
        <v>0</v>
      </c>
      <c r="N548" s="272">
        <f>IF(INTRO!$E$42="Endemic", IF(AND($J548&gt;1,$J548&lt;5), IF($J548=4, "Unknown", E548+F548), 0),"Not required")</f>
        <v>0</v>
      </c>
      <c r="O548" s="273">
        <f>IF(INTRO!$E$44="Endemic", IF(AND($K548&gt;0,$K548&lt;5), IF($K548=4,"Unknown", IF($K548=1, $F548*0.33, IF($K548=2, $F548*0.5+$G548*0.2, SUM(F548:G548)))), 0),"Not required")</f>
        <v>12574.8</v>
      </c>
      <c r="P548" s="224">
        <v>0</v>
      </c>
      <c r="Q548" s="245">
        <v>0</v>
      </c>
      <c r="R548" s="245">
        <v>0</v>
      </c>
      <c r="S548" s="247">
        <v>0</v>
      </c>
      <c r="T548" s="50"/>
      <c r="U548" s="252" t="s">
        <v>1186</v>
      </c>
      <c r="V548" s="229"/>
      <c r="W548" s="274"/>
      <c r="X548" s="12"/>
    </row>
    <row r="549" spans="1:24" x14ac:dyDescent="0.2">
      <c r="A549" s="129" t="str">
        <f>IF(INTRO!$E$34&lt;&gt;0,INTRO!$E$34,"")</f>
        <v>Ethiopia</v>
      </c>
      <c r="B549" s="222" t="s">
        <v>785</v>
      </c>
      <c r="C549" s="223" t="s">
        <v>792</v>
      </c>
      <c r="D549" s="118">
        <v>196551</v>
      </c>
      <c r="E549" s="277">
        <v>32411</v>
      </c>
      <c r="F549" s="277">
        <v>61236</v>
      </c>
      <c r="G549" s="278">
        <v>102903</v>
      </c>
      <c r="H549" s="121">
        <v>0</v>
      </c>
      <c r="I549" s="244">
        <v>0</v>
      </c>
      <c r="J549" s="244">
        <v>2</v>
      </c>
      <c r="K549" s="246">
        <v>1</v>
      </c>
      <c r="L549" s="270">
        <f>IF(INTRO!$E$38="Endemic", IF($H549&gt;0, IF($H549=4,"Unknown", IF($H549=99,"Stopped", $D549)), 0),"Not required")</f>
        <v>0</v>
      </c>
      <c r="M549" s="271">
        <f>IF(INTRO!$E$40="Endemic", IF($I549&gt;0, IF($I549=4,"Unknown",IF($I549=99,"Stopped", $D549)), 0),"Not required")</f>
        <v>0</v>
      </c>
      <c r="N549" s="272">
        <f>IF(INTRO!$E$42="Endemic", IF(AND($J549&gt;1,$J549&lt;5), IF($J549=4, "Unknown", E549+F549), 0),"Not required")</f>
        <v>93647</v>
      </c>
      <c r="O549" s="273">
        <f>IF(INTRO!$E$44="Endemic", IF(AND($K549&gt;0,$K549&lt;5), IF($K549=4,"Unknown", IF($K549=1, $F549*0.33, IF($K549=2, $F549*0.5+$G549*0.2, SUM(F549:G549)))), 0),"Not required")</f>
        <v>20207.88</v>
      </c>
      <c r="P549" s="224">
        <v>0</v>
      </c>
      <c r="Q549" s="245">
        <v>0</v>
      </c>
      <c r="R549" s="245">
        <v>0</v>
      </c>
      <c r="S549" s="247">
        <v>0</v>
      </c>
      <c r="T549" s="50"/>
      <c r="U549" s="252"/>
      <c r="V549" s="229"/>
      <c r="W549" s="274"/>
      <c r="X549" s="12"/>
    </row>
    <row r="550" spans="1:24" x14ac:dyDescent="0.2">
      <c r="A550" s="129" t="str">
        <f>IF(INTRO!$E$34&lt;&gt;0,INTRO!$E$34,"")</f>
        <v>Ethiopia</v>
      </c>
      <c r="B550" s="222" t="s">
        <v>785</v>
      </c>
      <c r="C550" s="223" t="s">
        <v>793</v>
      </c>
      <c r="D550" s="118">
        <v>174813</v>
      </c>
      <c r="E550" s="277">
        <v>28827</v>
      </c>
      <c r="F550" s="277">
        <v>54464</v>
      </c>
      <c r="G550" s="278">
        <v>91522</v>
      </c>
      <c r="H550" s="121">
        <v>0</v>
      </c>
      <c r="I550" s="244">
        <v>0</v>
      </c>
      <c r="J550" s="244">
        <v>1</v>
      </c>
      <c r="K550" s="246">
        <v>2</v>
      </c>
      <c r="L550" s="270">
        <f>IF(INTRO!$E$38="Endemic", IF($H550&gt;0, IF($H550=4,"Unknown", IF($H550=99,"Stopped", $D550)), 0),"Not required")</f>
        <v>0</v>
      </c>
      <c r="M550" s="271">
        <f>IF(INTRO!$E$40="Endemic", IF($I550&gt;0, IF($I550=4,"Unknown",IF($I550=99,"Stopped", $D550)), 0),"Not required")</f>
        <v>0</v>
      </c>
      <c r="N550" s="272">
        <f>IF(INTRO!$E$42="Endemic", IF(AND($J550&gt;1,$J550&lt;5), IF($J550=4, "Unknown", E550+F550), 0),"Not required")</f>
        <v>0</v>
      </c>
      <c r="O550" s="273">
        <f>IF(INTRO!$E$44="Endemic", IF(AND($K550&gt;0,$K550&lt;5), IF($K550=4,"Unknown", IF($K550=1, $F550*0.33, IF($K550=2, $F550*0.5+$G550*0.2, SUM(F550:G550)))), 0),"Not required")</f>
        <v>45536.4</v>
      </c>
      <c r="P550" s="224">
        <v>0</v>
      </c>
      <c r="Q550" s="245">
        <v>0</v>
      </c>
      <c r="R550" s="245">
        <v>0</v>
      </c>
      <c r="S550" s="247">
        <v>0</v>
      </c>
      <c r="T550" s="50"/>
      <c r="U550" s="252" t="s">
        <v>1186</v>
      </c>
      <c r="V550" s="229"/>
      <c r="W550" s="274"/>
      <c r="X550" s="12"/>
    </row>
    <row r="551" spans="1:24" x14ac:dyDescent="0.2">
      <c r="A551" s="129" t="str">
        <f>IF(INTRO!$E$34&lt;&gt;0,INTRO!$E$34,"")</f>
        <v>Ethiopia</v>
      </c>
      <c r="B551" s="222" t="s">
        <v>785</v>
      </c>
      <c r="C551" s="223" t="s">
        <v>794</v>
      </c>
      <c r="D551" s="118">
        <v>240442</v>
      </c>
      <c r="E551" s="277">
        <v>39649</v>
      </c>
      <c r="F551" s="277">
        <v>74911</v>
      </c>
      <c r="G551" s="278">
        <v>125882</v>
      </c>
      <c r="H551" s="121">
        <v>0</v>
      </c>
      <c r="I551" s="244">
        <v>0</v>
      </c>
      <c r="J551" s="244">
        <v>1</v>
      </c>
      <c r="K551" s="246">
        <v>2</v>
      </c>
      <c r="L551" s="270">
        <f>IF(INTRO!$E$38="Endemic", IF($H551&gt;0, IF($H551=4,"Unknown", IF($H551=99,"Stopped", $D551)), 0),"Not required")</f>
        <v>0</v>
      </c>
      <c r="M551" s="271">
        <f>IF(INTRO!$E$40="Endemic", IF($I551&gt;0, IF($I551=4,"Unknown",IF($I551=99,"Stopped", $D551)), 0),"Not required")</f>
        <v>0</v>
      </c>
      <c r="N551" s="272">
        <f>IF(INTRO!$E$42="Endemic", IF(AND($J551&gt;1,$J551&lt;5), IF($J551=4, "Unknown", E551+F551), 0),"Not required")</f>
        <v>0</v>
      </c>
      <c r="O551" s="273">
        <f>IF(INTRO!$E$44="Endemic", IF(AND($K551&gt;0,$K551&lt;5), IF($K551=4,"Unknown", IF($K551=1, $F551*0.33, IF($K551=2, $F551*0.5+$G551*0.2, SUM(F551:G551)))), 0),"Not required")</f>
        <v>62631.9</v>
      </c>
      <c r="P551" s="224">
        <v>0</v>
      </c>
      <c r="Q551" s="245">
        <v>0</v>
      </c>
      <c r="R551" s="245">
        <v>0</v>
      </c>
      <c r="S551" s="247">
        <v>0</v>
      </c>
      <c r="T551" s="50"/>
      <c r="U551" s="252" t="s">
        <v>1186</v>
      </c>
      <c r="V551" s="229"/>
      <c r="W551" s="274"/>
      <c r="X551" s="12"/>
    </row>
    <row r="552" spans="1:24" x14ac:dyDescent="0.2">
      <c r="A552" s="129" t="str">
        <f>IF(INTRO!$E$34&lt;&gt;0,INTRO!$E$34,"")</f>
        <v>Ethiopia</v>
      </c>
      <c r="B552" s="222" t="s">
        <v>785</v>
      </c>
      <c r="C552" s="223" t="s">
        <v>795</v>
      </c>
      <c r="D552" s="118">
        <v>125346</v>
      </c>
      <c r="E552" s="277">
        <v>20670</v>
      </c>
      <c r="F552" s="277">
        <v>39052</v>
      </c>
      <c r="G552" s="278">
        <v>65624</v>
      </c>
      <c r="H552" s="121">
        <v>0</v>
      </c>
      <c r="I552" s="244">
        <v>0</v>
      </c>
      <c r="J552" s="244">
        <v>2</v>
      </c>
      <c r="K552" s="246">
        <v>1</v>
      </c>
      <c r="L552" s="270">
        <f>IF(INTRO!$E$38="Endemic", IF($H552&gt;0, IF($H552=4,"Unknown", IF($H552=99,"Stopped", $D552)), 0),"Not required")</f>
        <v>0</v>
      </c>
      <c r="M552" s="271">
        <f>IF(INTRO!$E$40="Endemic", IF($I552&gt;0, IF($I552=4,"Unknown",IF($I552=99,"Stopped", $D552)), 0),"Not required")</f>
        <v>0</v>
      </c>
      <c r="N552" s="272">
        <f>IF(INTRO!$E$42="Endemic", IF(AND($J552&gt;1,$J552&lt;5), IF($J552=4, "Unknown", E552+F552), 0),"Not required")</f>
        <v>59722</v>
      </c>
      <c r="O552" s="273">
        <f>IF(INTRO!$E$44="Endemic", IF(AND($K552&gt;0,$K552&lt;5), IF($K552=4,"Unknown", IF($K552=1, $F552*0.33, IF($K552=2, $F552*0.5+$G552*0.2, SUM(F552:G552)))), 0),"Not required")</f>
        <v>12887.16</v>
      </c>
      <c r="P552" s="224">
        <v>0</v>
      </c>
      <c r="Q552" s="245">
        <v>0</v>
      </c>
      <c r="R552" s="245">
        <v>0</v>
      </c>
      <c r="S552" s="247">
        <v>0</v>
      </c>
      <c r="T552" s="50"/>
      <c r="U552" s="252"/>
      <c r="V552" s="229"/>
      <c r="W552" s="274"/>
      <c r="X552" s="12"/>
    </row>
    <row r="553" spans="1:24" x14ac:dyDescent="0.2">
      <c r="A553" s="129" t="str">
        <f>IF(INTRO!$E$34&lt;&gt;0,INTRO!$E$34,"")</f>
        <v>Ethiopia</v>
      </c>
      <c r="B553" s="222" t="s">
        <v>785</v>
      </c>
      <c r="C553" s="223" t="s">
        <v>796</v>
      </c>
      <c r="D553" s="118">
        <v>92174</v>
      </c>
      <c r="E553" s="277">
        <v>15200</v>
      </c>
      <c r="F553" s="277">
        <v>28717</v>
      </c>
      <c r="G553" s="278">
        <v>48257</v>
      </c>
      <c r="H553" s="121">
        <v>0</v>
      </c>
      <c r="I553" s="244">
        <v>0</v>
      </c>
      <c r="J553" s="244">
        <v>0</v>
      </c>
      <c r="K553" s="246">
        <v>0</v>
      </c>
      <c r="L553" s="270">
        <f>IF(INTRO!$E$38="Endemic", IF($H553&gt;0, IF($H553=4,"Unknown", IF($H553=99,"Stopped", $D553)), 0),"Not required")</f>
        <v>0</v>
      </c>
      <c r="M553" s="271">
        <f>IF(INTRO!$E$40="Endemic", IF($I553&gt;0, IF($I553=4,"Unknown",IF($I553=99,"Stopped", $D553)), 0),"Not required")</f>
        <v>0</v>
      </c>
      <c r="N553" s="272">
        <f>IF(INTRO!$E$42="Endemic", IF(AND($J553&gt;1,$J553&lt;5), IF($J553=4, "Unknown", E553+F553), 0),"Not required")</f>
        <v>0</v>
      </c>
      <c r="O553" s="273">
        <f>IF(INTRO!$E$44="Endemic", IF(AND($K553&gt;0,$K553&lt;5), IF($K553=4,"Unknown", IF($K553=1, $F553*0.33, IF($K553=2, $F553*0.5+$G553*0.2, SUM(F553:G553)))), 0),"Not required")</f>
        <v>0</v>
      </c>
      <c r="P553" s="224">
        <v>0</v>
      </c>
      <c r="Q553" s="245">
        <v>0</v>
      </c>
      <c r="R553" s="245">
        <v>0</v>
      </c>
      <c r="S553" s="247">
        <v>0</v>
      </c>
      <c r="T553" s="50"/>
      <c r="U553" s="252"/>
      <c r="V553" s="229"/>
      <c r="W553" s="274"/>
      <c r="X553" s="12"/>
    </row>
    <row r="554" spans="1:24" x14ac:dyDescent="0.2">
      <c r="A554" s="129" t="str">
        <f>IF(INTRO!$E$34&lt;&gt;0,INTRO!$E$34,"")</f>
        <v>Ethiopia</v>
      </c>
      <c r="B554" s="222" t="s">
        <v>785</v>
      </c>
      <c r="C554" s="223" t="s">
        <v>797</v>
      </c>
      <c r="D554" s="118">
        <v>252912</v>
      </c>
      <c r="E554" s="277">
        <v>41705</v>
      </c>
      <c r="F554" s="277">
        <v>78796</v>
      </c>
      <c r="G554" s="278">
        <v>132411</v>
      </c>
      <c r="H554" s="121">
        <v>0</v>
      </c>
      <c r="I554" s="244">
        <v>0</v>
      </c>
      <c r="J554" s="244">
        <v>2</v>
      </c>
      <c r="K554" s="246">
        <v>1</v>
      </c>
      <c r="L554" s="270">
        <f>IF(INTRO!$E$38="Endemic", IF($H554&gt;0, IF($H554=4,"Unknown", IF($H554=99,"Stopped", $D554)), 0),"Not required")</f>
        <v>0</v>
      </c>
      <c r="M554" s="271">
        <f>IF(INTRO!$E$40="Endemic", IF($I554&gt;0, IF($I554=4,"Unknown",IF($I554=99,"Stopped", $D554)), 0),"Not required")</f>
        <v>0</v>
      </c>
      <c r="N554" s="272">
        <f>IF(INTRO!$E$42="Endemic", IF(AND($J554&gt;1,$J554&lt;5), IF($J554=4, "Unknown", E554+F554), 0),"Not required")</f>
        <v>120501</v>
      </c>
      <c r="O554" s="273">
        <f>IF(INTRO!$E$44="Endemic", IF(AND($K554&gt;0,$K554&lt;5), IF($K554=4,"Unknown", IF($K554=1, $F554*0.33, IF($K554=2, $F554*0.5+$G554*0.2, SUM(F554:G554)))), 0),"Not required")</f>
        <v>26002.68</v>
      </c>
      <c r="P554" s="224">
        <v>0</v>
      </c>
      <c r="Q554" s="245">
        <v>0</v>
      </c>
      <c r="R554" s="245">
        <v>0</v>
      </c>
      <c r="S554" s="247">
        <v>0</v>
      </c>
      <c r="T554" s="50"/>
      <c r="U554" s="252"/>
      <c r="V554" s="229"/>
      <c r="W554" s="274"/>
      <c r="X554" s="12"/>
    </row>
    <row r="555" spans="1:24" x14ac:dyDescent="0.2">
      <c r="A555" s="129" t="str">
        <f>IF(INTRO!$E$34&lt;&gt;0,INTRO!$E$34,"")</f>
        <v>Ethiopia</v>
      </c>
      <c r="B555" s="222" t="s">
        <v>785</v>
      </c>
      <c r="C555" s="223" t="s">
        <v>798</v>
      </c>
      <c r="D555" s="118">
        <v>95290</v>
      </c>
      <c r="E555" s="277">
        <v>15713</v>
      </c>
      <c r="F555" s="277">
        <v>29688</v>
      </c>
      <c r="G555" s="278">
        <v>49889</v>
      </c>
      <c r="H555" s="121">
        <v>0</v>
      </c>
      <c r="I555" s="244">
        <v>0</v>
      </c>
      <c r="J555" s="244">
        <v>3</v>
      </c>
      <c r="K555" s="246">
        <v>1</v>
      </c>
      <c r="L555" s="270">
        <f>IF(INTRO!$E$38="Endemic", IF($H555&gt;0, IF($H555=4,"Unknown", IF($H555=99,"Stopped", $D555)), 0),"Not required")</f>
        <v>0</v>
      </c>
      <c r="M555" s="271">
        <f>IF(INTRO!$E$40="Endemic", IF($I555&gt;0, IF($I555=4,"Unknown",IF($I555=99,"Stopped", $D555)), 0),"Not required")</f>
        <v>0</v>
      </c>
      <c r="N555" s="272">
        <f>IF(INTRO!$E$42="Endemic", IF(AND($J555&gt;1,$J555&lt;5), IF($J555=4, "Unknown", E555+F555), 0),"Not required")</f>
        <v>45401</v>
      </c>
      <c r="O555" s="273">
        <f>IF(INTRO!$E$44="Endemic", IF(AND($K555&gt;0,$K555&lt;5), IF($K555=4,"Unknown", IF($K555=1, $F555*0.33, IF($K555=2, $F555*0.5+$G555*0.2, SUM(F555:G555)))), 0),"Not required")</f>
        <v>9797.0400000000009</v>
      </c>
      <c r="P555" s="224">
        <v>0</v>
      </c>
      <c r="Q555" s="245">
        <v>0</v>
      </c>
      <c r="R555" s="245">
        <v>2</v>
      </c>
      <c r="S555" s="247">
        <v>0</v>
      </c>
      <c r="T555" s="50"/>
      <c r="U555" s="252"/>
      <c r="V555" s="229"/>
      <c r="W555" s="274"/>
      <c r="X555" s="12"/>
    </row>
    <row r="556" spans="1:24" x14ac:dyDescent="0.2">
      <c r="A556" s="129" t="str">
        <f>IF(INTRO!$E$34&lt;&gt;0,INTRO!$E$34,"")</f>
        <v>Ethiopia</v>
      </c>
      <c r="B556" s="222" t="s">
        <v>785</v>
      </c>
      <c r="C556" s="223" t="s">
        <v>799</v>
      </c>
      <c r="D556" s="118">
        <v>198492</v>
      </c>
      <c r="E556" s="277">
        <v>32731</v>
      </c>
      <c r="F556" s="277">
        <v>61841</v>
      </c>
      <c r="G556" s="278">
        <v>103919</v>
      </c>
      <c r="H556" s="121">
        <v>0</v>
      </c>
      <c r="I556" s="244">
        <v>0</v>
      </c>
      <c r="J556" s="244">
        <v>1</v>
      </c>
      <c r="K556" s="246">
        <v>2</v>
      </c>
      <c r="L556" s="270">
        <f>IF(INTRO!$E$38="Endemic", IF($H556&gt;0, IF($H556=4,"Unknown", IF($H556=99,"Stopped", $D556)), 0),"Not required")</f>
        <v>0</v>
      </c>
      <c r="M556" s="271">
        <f>IF(INTRO!$E$40="Endemic", IF($I556&gt;0, IF($I556=4,"Unknown",IF($I556=99,"Stopped", $D556)), 0),"Not required")</f>
        <v>0</v>
      </c>
      <c r="N556" s="272">
        <f>IF(INTRO!$E$42="Endemic", IF(AND($J556&gt;1,$J556&lt;5), IF($J556=4, "Unknown", E556+F556), 0),"Not required")</f>
        <v>0</v>
      </c>
      <c r="O556" s="273">
        <f>IF(INTRO!$E$44="Endemic", IF(AND($K556&gt;0,$K556&lt;5), IF($K556=4,"Unknown", IF($K556=1, $F556*0.33, IF($K556=2, $F556*0.5+$G556*0.2, SUM(F556:G556)))), 0),"Not required")</f>
        <v>51704.3</v>
      </c>
      <c r="P556" s="224">
        <v>0</v>
      </c>
      <c r="Q556" s="245">
        <v>0</v>
      </c>
      <c r="R556" s="245">
        <v>0</v>
      </c>
      <c r="S556" s="247">
        <v>0</v>
      </c>
      <c r="T556" s="50"/>
      <c r="U556" s="252" t="s">
        <v>1186</v>
      </c>
      <c r="V556" s="229"/>
      <c r="W556" s="274"/>
      <c r="X556" s="12"/>
    </row>
    <row r="557" spans="1:24" x14ac:dyDescent="0.2">
      <c r="A557" s="129" t="str">
        <f>IF(INTRO!$E$34&lt;&gt;0,INTRO!$E$34,"")</f>
        <v>Ethiopia</v>
      </c>
      <c r="B557" s="222" t="s">
        <v>785</v>
      </c>
      <c r="C557" s="223" t="s">
        <v>800</v>
      </c>
      <c r="D557" s="118">
        <v>125644</v>
      </c>
      <c r="E557" s="277">
        <v>20719</v>
      </c>
      <c r="F557" s="277">
        <v>39145</v>
      </c>
      <c r="G557" s="278">
        <v>65780</v>
      </c>
      <c r="H557" s="121">
        <v>0</v>
      </c>
      <c r="I557" s="244">
        <v>0</v>
      </c>
      <c r="J557" s="244">
        <v>3</v>
      </c>
      <c r="K557" s="246">
        <v>1</v>
      </c>
      <c r="L557" s="270">
        <f>IF(INTRO!$E$38="Endemic", IF($H557&gt;0, IF($H557=4,"Unknown", IF($H557=99,"Stopped", $D557)), 0),"Not required")</f>
        <v>0</v>
      </c>
      <c r="M557" s="271">
        <f>IF(INTRO!$E$40="Endemic", IF($I557&gt;0, IF($I557=4,"Unknown",IF($I557=99,"Stopped", $D557)), 0),"Not required")</f>
        <v>0</v>
      </c>
      <c r="N557" s="272">
        <f>IF(INTRO!$E$42="Endemic", IF(AND($J557&gt;1,$J557&lt;5), IF($J557=4, "Unknown", E557+F557), 0),"Not required")</f>
        <v>59864</v>
      </c>
      <c r="O557" s="273">
        <f>IF(INTRO!$E$44="Endemic", IF(AND($K557&gt;0,$K557&lt;5), IF($K557=4,"Unknown", IF($K557=1, $F557*0.33, IF($K557=2, $F557*0.5+$G557*0.2, SUM(F557:G557)))), 0),"Not required")</f>
        <v>12917.85</v>
      </c>
      <c r="P557" s="224">
        <v>0</v>
      </c>
      <c r="Q557" s="245">
        <v>0</v>
      </c>
      <c r="R557" s="245">
        <v>2</v>
      </c>
      <c r="S557" s="247">
        <v>0</v>
      </c>
      <c r="T557" s="50"/>
      <c r="U557" s="252"/>
      <c r="V557" s="229"/>
      <c r="W557" s="274"/>
      <c r="X557" s="12"/>
    </row>
    <row r="558" spans="1:24" x14ac:dyDescent="0.2">
      <c r="A558" s="129" t="str">
        <f>IF(INTRO!$E$34&lt;&gt;0,INTRO!$E$34,"")</f>
        <v>Ethiopia</v>
      </c>
      <c r="B558" s="222" t="s">
        <v>785</v>
      </c>
      <c r="C558" s="223" t="s">
        <v>801</v>
      </c>
      <c r="D558" s="118">
        <v>206011</v>
      </c>
      <c r="E558" s="277">
        <v>33971</v>
      </c>
      <c r="F558" s="277">
        <v>64184</v>
      </c>
      <c r="G558" s="278">
        <v>107856</v>
      </c>
      <c r="H558" s="121">
        <v>0</v>
      </c>
      <c r="I558" s="244">
        <v>0</v>
      </c>
      <c r="J558" s="244">
        <v>0</v>
      </c>
      <c r="K558" s="246">
        <v>0</v>
      </c>
      <c r="L558" s="270">
        <f>IF(INTRO!$E$38="Endemic", IF($H558&gt;0, IF($H558=4,"Unknown", IF($H558=99,"Stopped", $D558)), 0),"Not required")</f>
        <v>0</v>
      </c>
      <c r="M558" s="271">
        <f>IF(INTRO!$E$40="Endemic", IF($I558&gt;0, IF($I558=4,"Unknown",IF($I558=99,"Stopped", $D558)), 0),"Not required")</f>
        <v>0</v>
      </c>
      <c r="N558" s="272">
        <f>IF(INTRO!$E$42="Endemic", IF(AND($J558&gt;1,$J558&lt;5), IF($J558=4, "Unknown", E558+F558), 0),"Not required")</f>
        <v>0</v>
      </c>
      <c r="O558" s="273">
        <f>IF(INTRO!$E$44="Endemic", IF(AND($K558&gt;0,$K558&lt;5), IF($K558=4,"Unknown", IF($K558=1, $F558*0.33, IF($K558=2, $F558*0.5+$G558*0.2, SUM(F558:G558)))), 0),"Not required")</f>
        <v>0</v>
      </c>
      <c r="P558" s="224">
        <v>0</v>
      </c>
      <c r="Q558" s="245">
        <v>0</v>
      </c>
      <c r="R558" s="245">
        <v>0</v>
      </c>
      <c r="S558" s="247">
        <v>0</v>
      </c>
      <c r="T558" s="50"/>
      <c r="U558" s="252"/>
      <c r="V558" s="229"/>
      <c r="W558" s="274"/>
      <c r="X558" s="12"/>
    </row>
    <row r="559" spans="1:24" x14ac:dyDescent="0.2">
      <c r="A559" s="129" t="str">
        <f>IF(INTRO!$E$34&lt;&gt;0,INTRO!$E$34,"")</f>
        <v>Ethiopia</v>
      </c>
      <c r="B559" s="222" t="s">
        <v>785</v>
      </c>
      <c r="C559" s="223" t="s">
        <v>802</v>
      </c>
      <c r="D559" s="118">
        <v>194139</v>
      </c>
      <c r="E559" s="277">
        <v>32014</v>
      </c>
      <c r="F559" s="277">
        <v>60485</v>
      </c>
      <c r="G559" s="278">
        <v>101640</v>
      </c>
      <c r="H559" s="121">
        <v>0</v>
      </c>
      <c r="I559" s="244">
        <v>0</v>
      </c>
      <c r="J559" s="244">
        <v>3</v>
      </c>
      <c r="K559" s="246">
        <v>1</v>
      </c>
      <c r="L559" s="270">
        <f>IF(INTRO!$E$38="Endemic", IF($H559&gt;0, IF($H559=4,"Unknown", IF($H559=99,"Stopped", $D559)), 0),"Not required")</f>
        <v>0</v>
      </c>
      <c r="M559" s="271">
        <f>IF(INTRO!$E$40="Endemic", IF($I559&gt;0, IF($I559=4,"Unknown",IF($I559=99,"Stopped", $D559)), 0),"Not required")</f>
        <v>0</v>
      </c>
      <c r="N559" s="272">
        <f>IF(INTRO!$E$42="Endemic", IF(AND($J559&gt;1,$J559&lt;5), IF($J559=4, "Unknown", E559+F559), 0),"Not required")</f>
        <v>92499</v>
      </c>
      <c r="O559" s="273">
        <f>IF(INTRO!$E$44="Endemic", IF(AND($K559&gt;0,$K559&lt;5), IF($K559=4,"Unknown", IF($K559=1, $F559*0.33, IF($K559=2, $F559*0.5+$G559*0.2, SUM(F559:G559)))), 0),"Not required")</f>
        <v>19960.05</v>
      </c>
      <c r="P559" s="224">
        <v>0</v>
      </c>
      <c r="Q559" s="245">
        <v>0</v>
      </c>
      <c r="R559" s="245">
        <v>2</v>
      </c>
      <c r="S559" s="247">
        <v>0</v>
      </c>
      <c r="T559" s="50"/>
      <c r="U559" s="252"/>
      <c r="V559" s="229"/>
      <c r="W559" s="274"/>
      <c r="X559" s="12"/>
    </row>
    <row r="560" spans="1:24" x14ac:dyDescent="0.2">
      <c r="A560" s="129" t="str">
        <f>IF(INTRO!$E$34&lt;&gt;0,INTRO!$E$34,"")</f>
        <v>Ethiopia</v>
      </c>
      <c r="B560" s="222" t="s">
        <v>803</v>
      </c>
      <c r="C560" s="223" t="s">
        <v>804</v>
      </c>
      <c r="D560" s="118">
        <v>139212</v>
      </c>
      <c r="E560" s="277">
        <v>22956</v>
      </c>
      <c r="F560" s="277">
        <v>43372</v>
      </c>
      <c r="G560" s="278">
        <v>72884</v>
      </c>
      <c r="H560" s="121">
        <v>0</v>
      </c>
      <c r="I560" s="244">
        <v>0</v>
      </c>
      <c r="J560" s="244">
        <v>0</v>
      </c>
      <c r="K560" s="246">
        <v>0</v>
      </c>
      <c r="L560" s="270">
        <f>IF(INTRO!$E$38="Endemic", IF($H560&gt;0, IF($H560=4,"Unknown", IF($H560=99,"Stopped", $D560)), 0),"Not required")</f>
        <v>0</v>
      </c>
      <c r="M560" s="271">
        <f>IF(INTRO!$E$40="Endemic", IF($I560&gt;0, IF($I560=4,"Unknown",IF($I560=99,"Stopped", $D560)), 0),"Not required")</f>
        <v>0</v>
      </c>
      <c r="N560" s="272">
        <f>IF(INTRO!$E$42="Endemic", IF(AND($J560&gt;1,$J560&lt;5), IF($J560=4, "Unknown", E560+F560), 0),"Not required")</f>
        <v>0</v>
      </c>
      <c r="O560" s="273">
        <f>IF(INTRO!$E$44="Endemic", IF(AND($K560&gt;0,$K560&lt;5), IF($K560=4,"Unknown", IF($K560=1, $F560*0.33, IF($K560=2, $F560*0.5+$G560*0.2, SUM(F560:G560)))), 0),"Not required")</f>
        <v>0</v>
      </c>
      <c r="P560" s="224">
        <v>0</v>
      </c>
      <c r="Q560" s="245">
        <v>0</v>
      </c>
      <c r="R560" s="245">
        <v>0</v>
      </c>
      <c r="S560" s="247">
        <v>0</v>
      </c>
      <c r="T560" s="50"/>
      <c r="U560" s="252"/>
      <c r="V560" s="229"/>
      <c r="W560" s="274"/>
      <c r="X560" s="12"/>
    </row>
    <row r="561" spans="1:24" x14ac:dyDescent="0.2">
      <c r="A561" s="129" t="str">
        <f>IF(INTRO!$E$34&lt;&gt;0,INTRO!$E$34,"")</f>
        <v>Ethiopia</v>
      </c>
      <c r="B561" s="222" t="s">
        <v>803</v>
      </c>
      <c r="C561" s="223" t="s">
        <v>805</v>
      </c>
      <c r="D561" s="118">
        <v>155830</v>
      </c>
      <c r="E561" s="277">
        <v>25696</v>
      </c>
      <c r="F561" s="277">
        <v>48550</v>
      </c>
      <c r="G561" s="278">
        <v>81584</v>
      </c>
      <c r="H561" s="121">
        <v>0</v>
      </c>
      <c r="I561" s="244">
        <v>0</v>
      </c>
      <c r="J561" s="244">
        <v>2</v>
      </c>
      <c r="K561" s="246">
        <v>0</v>
      </c>
      <c r="L561" s="270">
        <f>IF(INTRO!$E$38="Endemic", IF($H561&gt;0, IF($H561=4,"Unknown", IF($H561=99,"Stopped", $D561)), 0),"Not required")</f>
        <v>0</v>
      </c>
      <c r="M561" s="271">
        <f>IF(INTRO!$E$40="Endemic", IF($I561&gt;0, IF($I561=4,"Unknown",IF($I561=99,"Stopped", $D561)), 0),"Not required")</f>
        <v>0</v>
      </c>
      <c r="N561" s="272">
        <f>IF(INTRO!$E$42="Endemic", IF(AND($J561&gt;1,$J561&lt;5), IF($J561=4, "Unknown", E561+F561), 0),"Not required")</f>
        <v>74246</v>
      </c>
      <c r="O561" s="273">
        <f>IF(INTRO!$E$44="Endemic", IF(AND($K561&gt;0,$K561&lt;5), IF($K561=4,"Unknown", IF($K561=1, $F561*0.33, IF($K561=2, $F561*0.5+$G561*0.2, SUM(F561:G561)))), 0),"Not required")</f>
        <v>0</v>
      </c>
      <c r="P561" s="224">
        <v>0</v>
      </c>
      <c r="Q561" s="245">
        <v>0</v>
      </c>
      <c r="R561" s="245">
        <v>0</v>
      </c>
      <c r="S561" s="247">
        <v>0</v>
      </c>
      <c r="T561" s="50"/>
      <c r="U561" s="252"/>
      <c r="V561" s="229"/>
      <c r="W561" s="274"/>
      <c r="X561" s="12"/>
    </row>
    <row r="562" spans="1:24" x14ac:dyDescent="0.2">
      <c r="A562" s="129" t="str">
        <f>IF(INTRO!$E$34&lt;&gt;0,INTRO!$E$34,"")</f>
        <v>Ethiopia</v>
      </c>
      <c r="B562" s="222" t="s">
        <v>803</v>
      </c>
      <c r="C562" s="223" t="s">
        <v>806</v>
      </c>
      <c r="D562" s="118">
        <v>137807</v>
      </c>
      <c r="E562" s="277">
        <v>22724</v>
      </c>
      <c r="F562" s="277">
        <v>42934</v>
      </c>
      <c r="G562" s="278">
        <v>72148</v>
      </c>
      <c r="H562" s="121">
        <v>0</v>
      </c>
      <c r="I562" s="244">
        <v>0</v>
      </c>
      <c r="J562" s="244">
        <v>2</v>
      </c>
      <c r="K562" s="246">
        <v>1</v>
      </c>
      <c r="L562" s="270">
        <f>IF(INTRO!$E$38="Endemic", IF($H562&gt;0, IF($H562=4,"Unknown", IF($H562=99,"Stopped", $D562)), 0),"Not required")</f>
        <v>0</v>
      </c>
      <c r="M562" s="271">
        <f>IF(INTRO!$E$40="Endemic", IF($I562&gt;0, IF($I562=4,"Unknown",IF($I562=99,"Stopped", $D562)), 0),"Not required")</f>
        <v>0</v>
      </c>
      <c r="N562" s="272">
        <f>IF(INTRO!$E$42="Endemic", IF(AND($J562&gt;1,$J562&lt;5), IF($J562=4, "Unknown", E562+F562), 0),"Not required")</f>
        <v>65658</v>
      </c>
      <c r="O562" s="273">
        <f>IF(INTRO!$E$44="Endemic", IF(AND($K562&gt;0,$K562&lt;5), IF($K562=4,"Unknown", IF($K562=1, $F562*0.33, IF($K562=2, $F562*0.5+$G562*0.2, SUM(F562:G562)))), 0),"Not required")</f>
        <v>14168.220000000001</v>
      </c>
      <c r="P562" s="224">
        <v>0</v>
      </c>
      <c r="Q562" s="245">
        <v>0</v>
      </c>
      <c r="R562" s="245">
        <v>0</v>
      </c>
      <c r="S562" s="247">
        <v>0</v>
      </c>
      <c r="T562" s="50"/>
      <c r="U562" s="252"/>
      <c r="V562" s="229"/>
      <c r="W562" s="274"/>
      <c r="X562" s="12"/>
    </row>
    <row r="563" spans="1:24" x14ac:dyDescent="0.2">
      <c r="A563" s="129" t="str">
        <f>IF(INTRO!$E$34&lt;&gt;0,INTRO!$E$34,"")</f>
        <v>Ethiopia</v>
      </c>
      <c r="B563" s="222" t="s">
        <v>803</v>
      </c>
      <c r="C563" s="223" t="s">
        <v>807</v>
      </c>
      <c r="D563" s="118">
        <v>69065</v>
      </c>
      <c r="E563" s="277">
        <v>11389</v>
      </c>
      <c r="F563" s="277">
        <v>21518</v>
      </c>
      <c r="G563" s="278">
        <v>36159</v>
      </c>
      <c r="H563" s="121">
        <v>1</v>
      </c>
      <c r="I563" s="244">
        <v>0</v>
      </c>
      <c r="J563" s="244">
        <v>1</v>
      </c>
      <c r="K563" s="246">
        <v>0</v>
      </c>
      <c r="L563" s="270">
        <f>IF(INTRO!$E$38="Endemic", IF($H563&gt;0, IF($H563=4,"Unknown", IF($H563=99,"Stopped", $D563)), 0),"Not required")</f>
        <v>69065</v>
      </c>
      <c r="M563" s="271">
        <f>IF(INTRO!$E$40="Endemic", IF($I563&gt;0, IF($I563=4,"Unknown",IF($I563=99,"Stopped", $D563)), 0),"Not required")</f>
        <v>0</v>
      </c>
      <c r="N563" s="272">
        <f>IF(INTRO!$E$42="Endemic", IF(AND($J563&gt;1,$J563&lt;5), IF($J563=4, "Unknown", E563+F563), 0),"Not required")</f>
        <v>0</v>
      </c>
      <c r="O563" s="273">
        <f>IF(INTRO!$E$44="Endemic", IF(AND($K563&gt;0,$K563&lt;5), IF($K563=4,"Unknown", IF($K563=1, $F563*0.33, IF($K563=2, $F563*0.5+$G563*0.2, SUM(F563:G563)))), 0),"Not required")</f>
        <v>0</v>
      </c>
      <c r="P563" s="224">
        <v>1</v>
      </c>
      <c r="Q563" s="245">
        <v>0</v>
      </c>
      <c r="R563" s="245">
        <v>0</v>
      </c>
      <c r="S563" s="247">
        <v>0</v>
      </c>
      <c r="T563" s="50" t="s">
        <v>1184</v>
      </c>
      <c r="U563" s="252"/>
      <c r="V563" s="229"/>
      <c r="W563" s="274"/>
      <c r="X563" s="12"/>
    </row>
    <row r="564" spans="1:24" x14ac:dyDescent="0.2">
      <c r="A564" s="129" t="str">
        <f>IF(INTRO!$E$34&lt;&gt;0,INTRO!$E$34,"")</f>
        <v>Ethiopia</v>
      </c>
      <c r="B564" s="222" t="s">
        <v>803</v>
      </c>
      <c r="C564" s="223" t="s">
        <v>808</v>
      </c>
      <c r="D564" s="118">
        <v>159981</v>
      </c>
      <c r="E564" s="277">
        <v>26381</v>
      </c>
      <c r="F564" s="277">
        <v>49843</v>
      </c>
      <c r="G564" s="278">
        <v>83757</v>
      </c>
      <c r="H564" s="121">
        <v>0</v>
      </c>
      <c r="I564" s="244">
        <v>1</v>
      </c>
      <c r="J564" s="244">
        <v>2</v>
      </c>
      <c r="K564" s="246">
        <v>1</v>
      </c>
      <c r="L564" s="270">
        <f>IF(INTRO!$E$38="Endemic", IF($H564&gt;0, IF($H564=4,"Unknown", IF($H564=99,"Stopped", $D564)), 0),"Not required")</f>
        <v>0</v>
      </c>
      <c r="M564" s="271">
        <f>IF(INTRO!$E$40="Endemic", IF($I564&gt;0, IF($I564=4,"Unknown",IF($I564=99,"Stopped", $D564)), 0),"Not required")</f>
        <v>159981</v>
      </c>
      <c r="N564" s="272">
        <f>IF(INTRO!$E$42="Endemic", IF(AND($J564&gt;1,$J564&lt;5), IF($J564=4, "Unknown", E564+F564), 0),"Not required")</f>
        <v>76224</v>
      </c>
      <c r="O564" s="273">
        <f>IF(INTRO!$E$44="Endemic", IF(AND($K564&gt;0,$K564&lt;5), IF($K564=4,"Unknown", IF($K564=1, $F564*0.33, IF($K564=2, $F564*0.5+$G564*0.2, SUM(F564:G564)))), 0),"Not required")</f>
        <v>16448.190000000002</v>
      </c>
      <c r="P564" s="224">
        <v>0</v>
      </c>
      <c r="Q564" s="245">
        <v>1</v>
      </c>
      <c r="R564" s="245">
        <v>0</v>
      </c>
      <c r="S564" s="247">
        <v>0</v>
      </c>
      <c r="T564" s="50" t="s">
        <v>1183</v>
      </c>
      <c r="U564" s="252"/>
      <c r="V564" s="229"/>
      <c r="W564" s="274"/>
      <c r="X564" s="12"/>
    </row>
    <row r="565" spans="1:24" x14ac:dyDescent="0.2">
      <c r="A565" s="129" t="str">
        <f>IF(INTRO!$E$34&lt;&gt;0,INTRO!$E$34,"")</f>
        <v>Ethiopia</v>
      </c>
      <c r="B565" s="222" t="s">
        <v>803</v>
      </c>
      <c r="C565" s="223" t="s">
        <v>809</v>
      </c>
      <c r="D565" s="118">
        <v>108884</v>
      </c>
      <c r="E565" s="277">
        <v>17955</v>
      </c>
      <c r="F565" s="277">
        <v>33923</v>
      </c>
      <c r="G565" s="278">
        <v>57006</v>
      </c>
      <c r="H565" s="121">
        <v>0</v>
      </c>
      <c r="I565" s="244">
        <v>1</v>
      </c>
      <c r="J565" s="244">
        <v>2</v>
      </c>
      <c r="K565" s="246">
        <v>0</v>
      </c>
      <c r="L565" s="270">
        <f>IF(INTRO!$E$38="Endemic", IF($H565&gt;0, IF($H565=4,"Unknown", IF($H565=99,"Stopped", $D565)), 0),"Not required")</f>
        <v>0</v>
      </c>
      <c r="M565" s="271">
        <f>IF(INTRO!$E$40="Endemic", IF($I565&gt;0, IF($I565=4,"Unknown",IF($I565=99,"Stopped", $D565)), 0),"Not required")</f>
        <v>108884</v>
      </c>
      <c r="N565" s="272">
        <f>IF(INTRO!$E$42="Endemic", IF(AND($J565&gt;1,$J565&lt;5), IF($J565=4, "Unknown", E565+F565), 0),"Not required")</f>
        <v>51878</v>
      </c>
      <c r="O565" s="273">
        <f>IF(INTRO!$E$44="Endemic", IF(AND($K565&gt;0,$K565&lt;5), IF($K565=4,"Unknown", IF($K565=1, $F565*0.33, IF($K565=2, $F565*0.5+$G565*0.2, SUM(F565:G565)))), 0),"Not required")</f>
        <v>0</v>
      </c>
      <c r="P565" s="224">
        <v>0</v>
      </c>
      <c r="Q565" s="245">
        <v>1</v>
      </c>
      <c r="R565" s="245">
        <v>0</v>
      </c>
      <c r="S565" s="247">
        <v>0</v>
      </c>
      <c r="T565" s="50" t="s">
        <v>1183</v>
      </c>
      <c r="U565" s="252"/>
      <c r="V565" s="229"/>
      <c r="W565" s="274"/>
      <c r="X565" s="12"/>
    </row>
    <row r="566" spans="1:24" x14ac:dyDescent="0.2">
      <c r="A566" s="129" t="str">
        <f>IF(INTRO!$E$34&lt;&gt;0,INTRO!$E$34,"")</f>
        <v>Ethiopia</v>
      </c>
      <c r="B566" s="222" t="s">
        <v>803</v>
      </c>
      <c r="C566" s="223" t="s">
        <v>810</v>
      </c>
      <c r="D566" s="118">
        <v>67380</v>
      </c>
      <c r="E566" s="277">
        <v>11111</v>
      </c>
      <c r="F566" s="277">
        <v>20993</v>
      </c>
      <c r="G566" s="278">
        <v>35276</v>
      </c>
      <c r="H566" s="121">
        <v>0</v>
      </c>
      <c r="I566" s="244">
        <v>0</v>
      </c>
      <c r="J566" s="244">
        <v>0</v>
      </c>
      <c r="K566" s="246">
        <v>0</v>
      </c>
      <c r="L566" s="270">
        <f>IF(INTRO!$E$38="Endemic", IF($H566&gt;0, IF($H566=4,"Unknown", IF($H566=99,"Stopped", $D566)), 0),"Not required")</f>
        <v>0</v>
      </c>
      <c r="M566" s="271">
        <f>IF(INTRO!$E$40="Endemic", IF($I566&gt;0, IF($I566=4,"Unknown",IF($I566=99,"Stopped", $D566)), 0),"Not required")</f>
        <v>0</v>
      </c>
      <c r="N566" s="272">
        <f>IF(INTRO!$E$42="Endemic", IF(AND($J566&gt;1,$J566&lt;5), IF($J566=4, "Unknown", E566+F566), 0),"Not required")</f>
        <v>0</v>
      </c>
      <c r="O566" s="273">
        <f>IF(INTRO!$E$44="Endemic", IF(AND($K566&gt;0,$K566&lt;5), IF($K566=4,"Unknown", IF($K566=1, $F566*0.33, IF($K566=2, $F566*0.5+$G566*0.2, SUM(F566:G566)))), 0),"Not required")</f>
        <v>0</v>
      </c>
      <c r="P566" s="224">
        <v>0</v>
      </c>
      <c r="Q566" s="245">
        <v>0</v>
      </c>
      <c r="R566" s="245">
        <v>0</v>
      </c>
      <c r="S566" s="247">
        <v>0</v>
      </c>
      <c r="T566" s="50"/>
      <c r="U566" s="252"/>
      <c r="V566" s="229"/>
      <c r="W566" s="274"/>
      <c r="X566" s="12"/>
    </row>
    <row r="567" spans="1:24" x14ac:dyDescent="0.2">
      <c r="A567" s="129" t="str">
        <f>IF(INTRO!$E$34&lt;&gt;0,INTRO!$E$34,"")</f>
        <v>Ethiopia</v>
      </c>
      <c r="B567" s="222" t="s">
        <v>803</v>
      </c>
      <c r="C567" s="223" t="s">
        <v>811</v>
      </c>
      <c r="D567" s="118">
        <v>124484</v>
      </c>
      <c r="E567" s="277">
        <v>20527</v>
      </c>
      <c r="F567" s="277">
        <v>38784</v>
      </c>
      <c r="G567" s="278">
        <v>65173</v>
      </c>
      <c r="H567" s="121">
        <v>1</v>
      </c>
      <c r="I567" s="244">
        <v>1</v>
      </c>
      <c r="J567" s="244">
        <v>1</v>
      </c>
      <c r="K567" s="246">
        <v>0</v>
      </c>
      <c r="L567" s="270">
        <f>IF(INTRO!$E$38="Endemic", IF($H567&gt;0, IF($H567=4,"Unknown", IF($H567=99,"Stopped", $D567)), 0),"Not required")</f>
        <v>124484</v>
      </c>
      <c r="M567" s="271">
        <f>IF(INTRO!$E$40="Endemic", IF($I567&gt;0, IF($I567=4,"Unknown",IF($I567=99,"Stopped", $D567)), 0),"Not required")</f>
        <v>124484</v>
      </c>
      <c r="N567" s="272">
        <f>IF(INTRO!$E$42="Endemic", IF(AND($J567&gt;1,$J567&lt;5), IF($J567=4, "Unknown", E567+F567), 0),"Not required")</f>
        <v>0</v>
      </c>
      <c r="O567" s="273">
        <f>IF(INTRO!$E$44="Endemic", IF(AND($K567&gt;0,$K567&lt;5), IF($K567=4,"Unknown", IF($K567=1, $F567*0.33, IF($K567=2, $F567*0.5+$G567*0.2, SUM(F567:G567)))), 0),"Not required")</f>
        <v>0</v>
      </c>
      <c r="P567" s="224">
        <v>1</v>
      </c>
      <c r="Q567" s="245">
        <v>1</v>
      </c>
      <c r="R567" s="245">
        <v>0</v>
      </c>
      <c r="S567" s="247">
        <v>0</v>
      </c>
      <c r="T567" s="50" t="s">
        <v>1184</v>
      </c>
      <c r="U567" s="252"/>
      <c r="V567" s="229"/>
      <c r="W567" s="274"/>
      <c r="X567" s="12"/>
    </row>
    <row r="568" spans="1:24" x14ac:dyDescent="0.2">
      <c r="A568" s="129" t="str">
        <f>IF(INTRO!$E$34&lt;&gt;0,INTRO!$E$34,"")</f>
        <v>Ethiopia</v>
      </c>
      <c r="B568" s="222" t="s">
        <v>803</v>
      </c>
      <c r="C568" s="223" t="s">
        <v>812</v>
      </c>
      <c r="D568" s="118">
        <v>166024</v>
      </c>
      <c r="E568" s="277">
        <v>27377</v>
      </c>
      <c r="F568" s="277">
        <v>51726</v>
      </c>
      <c r="G568" s="278">
        <v>86921</v>
      </c>
      <c r="H568" s="121">
        <v>0</v>
      </c>
      <c r="I568" s="244">
        <v>0</v>
      </c>
      <c r="J568" s="244">
        <v>2</v>
      </c>
      <c r="K568" s="246">
        <v>0</v>
      </c>
      <c r="L568" s="270">
        <f>IF(INTRO!$E$38="Endemic", IF($H568&gt;0, IF($H568=4,"Unknown", IF($H568=99,"Stopped", $D568)), 0),"Not required")</f>
        <v>0</v>
      </c>
      <c r="M568" s="271">
        <f>IF(INTRO!$E$40="Endemic", IF($I568&gt;0, IF($I568=4,"Unknown",IF($I568=99,"Stopped", $D568)), 0),"Not required")</f>
        <v>0</v>
      </c>
      <c r="N568" s="272">
        <f>IF(INTRO!$E$42="Endemic", IF(AND($J568&gt;1,$J568&lt;5), IF($J568=4, "Unknown", E568+F568), 0),"Not required")</f>
        <v>79103</v>
      </c>
      <c r="O568" s="273">
        <f>IF(INTRO!$E$44="Endemic", IF(AND($K568&gt;0,$K568&lt;5), IF($K568=4,"Unknown", IF($K568=1, $F568*0.33, IF($K568=2, $F568*0.5+$G568*0.2, SUM(F568:G568)))), 0),"Not required")</f>
        <v>0</v>
      </c>
      <c r="P568" s="224">
        <v>0</v>
      </c>
      <c r="Q568" s="245">
        <v>0</v>
      </c>
      <c r="R568" s="245">
        <v>0</v>
      </c>
      <c r="S568" s="247">
        <v>0</v>
      </c>
      <c r="T568" s="50" t="s">
        <v>1183</v>
      </c>
      <c r="U568" s="252"/>
      <c r="V568" s="229"/>
      <c r="W568" s="274"/>
      <c r="X568" s="12"/>
    </row>
    <row r="569" spans="1:24" x14ac:dyDescent="0.2">
      <c r="A569" s="129" t="str">
        <f>IF(INTRO!$E$34&lt;&gt;0,INTRO!$E$34,"")</f>
        <v>Ethiopia</v>
      </c>
      <c r="B569" s="222" t="s">
        <v>803</v>
      </c>
      <c r="C569" s="223" t="s">
        <v>813</v>
      </c>
      <c r="D569" s="118">
        <v>91407</v>
      </c>
      <c r="E569" s="277">
        <v>15073</v>
      </c>
      <c r="F569" s="277">
        <v>28478</v>
      </c>
      <c r="G569" s="278">
        <v>47856</v>
      </c>
      <c r="H569" s="121">
        <v>0</v>
      </c>
      <c r="I569" s="244">
        <v>0</v>
      </c>
      <c r="J569" s="244">
        <v>2</v>
      </c>
      <c r="K569" s="246">
        <v>0</v>
      </c>
      <c r="L569" s="270">
        <f>IF(INTRO!$E$38="Endemic", IF($H569&gt;0, IF($H569=4,"Unknown", IF($H569=99,"Stopped", $D569)), 0),"Not required")</f>
        <v>0</v>
      </c>
      <c r="M569" s="271">
        <f>IF(INTRO!$E$40="Endemic", IF($I569&gt;0, IF($I569=4,"Unknown",IF($I569=99,"Stopped", $D569)), 0),"Not required")</f>
        <v>0</v>
      </c>
      <c r="N569" s="272">
        <f>IF(INTRO!$E$42="Endemic", IF(AND($J569&gt;1,$J569&lt;5), IF($J569=4, "Unknown", E569+F569), 0),"Not required")</f>
        <v>43551</v>
      </c>
      <c r="O569" s="273">
        <f>IF(INTRO!$E$44="Endemic", IF(AND($K569&gt;0,$K569&lt;5), IF($K569=4,"Unknown", IF($K569=1, $F569*0.33, IF($K569=2, $F569*0.5+$G569*0.2, SUM(F569:G569)))), 0),"Not required")</f>
        <v>0</v>
      </c>
      <c r="P569" s="224">
        <v>0</v>
      </c>
      <c r="Q569" s="245">
        <v>0</v>
      </c>
      <c r="R569" s="245">
        <v>0</v>
      </c>
      <c r="S569" s="247">
        <v>0</v>
      </c>
      <c r="T569" s="50"/>
      <c r="U569" s="252"/>
      <c r="V569" s="229"/>
      <c r="W569" s="274"/>
      <c r="X569" s="12"/>
    </row>
    <row r="570" spans="1:24" x14ac:dyDescent="0.2">
      <c r="A570" s="129" t="str">
        <f>IF(INTRO!$E$34&lt;&gt;0,INTRO!$E$34,"")</f>
        <v>Ethiopia</v>
      </c>
      <c r="B570" s="222" t="s">
        <v>803</v>
      </c>
      <c r="C570" s="223" t="s">
        <v>814</v>
      </c>
      <c r="D570" s="118">
        <v>112048</v>
      </c>
      <c r="E570" s="277">
        <v>18477</v>
      </c>
      <c r="F570" s="277">
        <v>34909</v>
      </c>
      <c r="G570" s="278">
        <v>58662</v>
      </c>
      <c r="H570" s="121">
        <v>0</v>
      </c>
      <c r="I570" s="244">
        <v>0</v>
      </c>
      <c r="J570" s="244">
        <v>0</v>
      </c>
      <c r="K570" s="246">
        <v>0</v>
      </c>
      <c r="L570" s="270">
        <f>IF(INTRO!$E$38="Endemic", IF($H570&gt;0, IF($H570=4,"Unknown", IF($H570=99,"Stopped", $D570)), 0),"Not required")</f>
        <v>0</v>
      </c>
      <c r="M570" s="271">
        <f>IF(INTRO!$E$40="Endemic", IF($I570&gt;0, IF($I570=4,"Unknown",IF($I570=99,"Stopped", $D570)), 0),"Not required")</f>
        <v>0</v>
      </c>
      <c r="N570" s="272">
        <f>IF(INTRO!$E$42="Endemic", IF(AND($J570&gt;1,$J570&lt;5), IF($J570=4, "Unknown", E570+F570), 0),"Not required")</f>
        <v>0</v>
      </c>
      <c r="O570" s="273">
        <f>IF(INTRO!$E$44="Endemic", IF(AND($K570&gt;0,$K570&lt;5), IF($K570=4,"Unknown", IF($K570=1, $F570*0.33, IF($K570=2, $F570*0.5+$G570*0.2, SUM(F570:G570)))), 0),"Not required")</f>
        <v>0</v>
      </c>
      <c r="P570" s="224">
        <v>0</v>
      </c>
      <c r="Q570" s="245">
        <v>0</v>
      </c>
      <c r="R570" s="245">
        <v>0</v>
      </c>
      <c r="S570" s="247">
        <v>0</v>
      </c>
      <c r="T570" s="50"/>
      <c r="U570" s="252"/>
      <c r="V570" s="229"/>
      <c r="W570" s="274"/>
      <c r="X570" s="12"/>
    </row>
    <row r="571" spans="1:24" x14ac:dyDescent="0.2">
      <c r="A571" s="129" t="str">
        <f>IF(INTRO!$E$34&lt;&gt;0,INTRO!$E$34,"")</f>
        <v>Ethiopia</v>
      </c>
      <c r="B571" s="222" t="s">
        <v>803</v>
      </c>
      <c r="C571" s="223" t="s">
        <v>815</v>
      </c>
      <c r="D571" s="118">
        <v>65546</v>
      </c>
      <c r="E571" s="277">
        <v>10809</v>
      </c>
      <c r="F571" s="277">
        <v>20421</v>
      </c>
      <c r="G571" s="278">
        <v>34316</v>
      </c>
      <c r="H571" s="121">
        <v>0</v>
      </c>
      <c r="I571" s="244">
        <v>0</v>
      </c>
      <c r="J571" s="244">
        <v>0</v>
      </c>
      <c r="K571" s="246">
        <v>0</v>
      </c>
      <c r="L571" s="270">
        <f>IF(INTRO!$E$38="Endemic", IF($H571&gt;0, IF($H571=4,"Unknown", IF($H571=99,"Stopped", $D571)), 0),"Not required")</f>
        <v>0</v>
      </c>
      <c r="M571" s="271">
        <f>IF(INTRO!$E$40="Endemic", IF($I571&gt;0, IF($I571=4,"Unknown",IF($I571=99,"Stopped", $D571)), 0),"Not required")</f>
        <v>0</v>
      </c>
      <c r="N571" s="272">
        <f>IF(INTRO!$E$42="Endemic", IF(AND($J571&gt;1,$J571&lt;5), IF($J571=4, "Unknown", E571+F571), 0),"Not required")</f>
        <v>0</v>
      </c>
      <c r="O571" s="273">
        <f>IF(INTRO!$E$44="Endemic", IF(AND($K571&gt;0,$K571&lt;5), IF($K571=4,"Unknown", IF($K571=1, $F571*0.33, IF($K571=2, $F571*0.5+$G571*0.2, SUM(F571:G571)))), 0),"Not required")</f>
        <v>0</v>
      </c>
      <c r="P571" s="224">
        <v>0</v>
      </c>
      <c r="Q571" s="245">
        <v>0</v>
      </c>
      <c r="R571" s="245">
        <v>0</v>
      </c>
      <c r="S571" s="247">
        <v>0</v>
      </c>
      <c r="T571" s="50"/>
      <c r="U571" s="252"/>
      <c r="V571" s="229"/>
      <c r="W571" s="274"/>
      <c r="X571" s="12"/>
    </row>
    <row r="572" spans="1:24" x14ac:dyDescent="0.2">
      <c r="A572" s="129" t="str">
        <f>IF(INTRO!$E$34&lt;&gt;0,INTRO!$E$34,"")</f>
        <v>Ethiopia</v>
      </c>
      <c r="B572" s="222" t="s">
        <v>803</v>
      </c>
      <c r="C572" s="223" t="s">
        <v>816</v>
      </c>
      <c r="D572" s="118">
        <v>78529</v>
      </c>
      <c r="E572" s="277">
        <v>12949</v>
      </c>
      <c r="F572" s="277">
        <v>24466</v>
      </c>
      <c r="G572" s="278">
        <v>41113</v>
      </c>
      <c r="H572" s="121">
        <v>0</v>
      </c>
      <c r="I572" s="244">
        <v>1</v>
      </c>
      <c r="J572" s="244">
        <v>2</v>
      </c>
      <c r="K572" s="246">
        <v>0</v>
      </c>
      <c r="L572" s="270">
        <f>IF(INTRO!$E$38="Endemic", IF($H572&gt;0, IF($H572=4,"Unknown", IF($H572=99,"Stopped", $D572)), 0),"Not required")</f>
        <v>0</v>
      </c>
      <c r="M572" s="271">
        <f>IF(INTRO!$E$40="Endemic", IF($I572&gt;0, IF($I572=4,"Unknown",IF($I572=99,"Stopped", $D572)), 0),"Not required")</f>
        <v>78529</v>
      </c>
      <c r="N572" s="272">
        <f>IF(INTRO!$E$42="Endemic", IF(AND($J572&gt;1,$J572&lt;5), IF($J572=4, "Unknown", E572+F572), 0),"Not required")</f>
        <v>37415</v>
      </c>
      <c r="O572" s="273">
        <f>IF(INTRO!$E$44="Endemic", IF(AND($K572&gt;0,$K572&lt;5), IF($K572=4,"Unknown", IF($K572=1, $F572*0.33, IF($K572=2, $F572*0.5+$G572*0.2, SUM(F572:G572)))), 0),"Not required")</f>
        <v>0</v>
      </c>
      <c r="P572" s="224">
        <v>0</v>
      </c>
      <c r="Q572" s="245">
        <v>1</v>
      </c>
      <c r="R572" s="245">
        <v>0</v>
      </c>
      <c r="S572" s="247">
        <v>0</v>
      </c>
      <c r="T572" s="50" t="s">
        <v>1183</v>
      </c>
      <c r="U572" s="252"/>
      <c r="V572" s="229"/>
      <c r="W572" s="274"/>
      <c r="X572" s="12"/>
    </row>
    <row r="573" spans="1:24" x14ac:dyDescent="0.2">
      <c r="A573" s="129" t="str">
        <f>IF(INTRO!$E$34&lt;&gt;0,INTRO!$E$34,"")</f>
        <v>Ethiopia</v>
      </c>
      <c r="B573" s="222" t="s">
        <v>803</v>
      </c>
      <c r="C573" s="223" t="s">
        <v>817</v>
      </c>
      <c r="D573" s="118">
        <v>134641</v>
      </c>
      <c r="E573" s="277">
        <v>22202</v>
      </c>
      <c r="F573" s="277">
        <v>41948</v>
      </c>
      <c r="G573" s="278">
        <v>70491</v>
      </c>
      <c r="H573" s="121">
        <v>0</v>
      </c>
      <c r="I573" s="244">
        <v>0</v>
      </c>
      <c r="J573" s="244">
        <v>0</v>
      </c>
      <c r="K573" s="246">
        <v>0</v>
      </c>
      <c r="L573" s="270">
        <f>IF(INTRO!$E$38="Endemic", IF($H573&gt;0, IF($H573=4,"Unknown", IF($H573=99,"Stopped", $D573)), 0),"Not required")</f>
        <v>0</v>
      </c>
      <c r="M573" s="271">
        <f>IF(INTRO!$E$40="Endemic", IF($I573&gt;0, IF($I573=4,"Unknown",IF($I573=99,"Stopped", $D573)), 0),"Not required")</f>
        <v>0</v>
      </c>
      <c r="N573" s="272">
        <f>IF(INTRO!$E$42="Endemic", IF(AND($J573&gt;1,$J573&lt;5), IF($J573=4, "Unknown", E573+F573), 0),"Not required")</f>
        <v>0</v>
      </c>
      <c r="O573" s="273">
        <f>IF(INTRO!$E$44="Endemic", IF(AND($K573&gt;0,$K573&lt;5), IF($K573=4,"Unknown", IF($K573=1, $F573*0.33, IF($K573=2, $F573*0.5+$G573*0.2, SUM(F573:G573)))), 0),"Not required")</f>
        <v>0</v>
      </c>
      <c r="P573" s="224">
        <v>0</v>
      </c>
      <c r="Q573" s="245">
        <v>0</v>
      </c>
      <c r="R573" s="245">
        <v>0</v>
      </c>
      <c r="S573" s="247">
        <v>0</v>
      </c>
      <c r="T573" s="50"/>
      <c r="U573" s="252"/>
      <c r="V573" s="229"/>
      <c r="W573" s="274"/>
      <c r="X573" s="12"/>
    </row>
    <row r="574" spans="1:24" x14ac:dyDescent="0.2">
      <c r="A574" s="129" t="str">
        <f>IF(INTRO!$E$34&lt;&gt;0,INTRO!$E$34,"")</f>
        <v>Ethiopia</v>
      </c>
      <c r="B574" s="222" t="s">
        <v>803</v>
      </c>
      <c r="C574" s="223" t="s">
        <v>818</v>
      </c>
      <c r="D574" s="118">
        <v>73189</v>
      </c>
      <c r="E574" s="277">
        <v>12069</v>
      </c>
      <c r="F574" s="277">
        <v>22802</v>
      </c>
      <c r="G574" s="278">
        <v>38318</v>
      </c>
      <c r="H574" s="121">
        <v>0</v>
      </c>
      <c r="I574" s="244">
        <v>0</v>
      </c>
      <c r="J574" s="244">
        <v>3</v>
      </c>
      <c r="K574" s="246">
        <v>1</v>
      </c>
      <c r="L574" s="270">
        <f>IF(INTRO!$E$38="Endemic", IF($H574&gt;0, IF($H574=4,"Unknown", IF($H574=99,"Stopped", $D574)), 0),"Not required")</f>
        <v>0</v>
      </c>
      <c r="M574" s="271">
        <f>IF(INTRO!$E$40="Endemic", IF($I574&gt;0, IF($I574=4,"Unknown",IF($I574=99,"Stopped", $D574)), 0),"Not required")</f>
        <v>0</v>
      </c>
      <c r="N574" s="272">
        <f>IF(INTRO!$E$42="Endemic", IF(AND($J574&gt;1,$J574&lt;5), IF($J574=4, "Unknown", E574+F574), 0),"Not required")</f>
        <v>34871</v>
      </c>
      <c r="O574" s="273">
        <f>IF(INTRO!$E$44="Endemic", IF(AND($K574&gt;0,$K574&lt;5), IF($K574=4,"Unknown", IF($K574=1, $F574*0.33, IF($K574=2, $F574*0.5+$G574*0.2, SUM(F574:G574)))), 0),"Not required")</f>
        <v>7524.6600000000008</v>
      </c>
      <c r="P574" s="224">
        <v>0</v>
      </c>
      <c r="Q574" s="245">
        <v>0</v>
      </c>
      <c r="R574" s="245">
        <v>2</v>
      </c>
      <c r="S574" s="247">
        <v>0</v>
      </c>
      <c r="T574" s="50"/>
      <c r="U574" s="252"/>
      <c r="V574" s="229"/>
      <c r="W574" s="274"/>
      <c r="X574" s="12"/>
    </row>
    <row r="575" spans="1:24" x14ac:dyDescent="0.2">
      <c r="A575" s="129" t="str">
        <f>IF(INTRO!$E$34&lt;&gt;0,INTRO!$E$34,"")</f>
        <v>Ethiopia</v>
      </c>
      <c r="B575" s="222" t="s">
        <v>803</v>
      </c>
      <c r="C575" s="223" t="s">
        <v>819</v>
      </c>
      <c r="D575" s="118">
        <v>205349</v>
      </c>
      <c r="E575" s="277">
        <v>33862</v>
      </c>
      <c r="F575" s="277">
        <v>63978</v>
      </c>
      <c r="G575" s="278">
        <v>107509</v>
      </c>
      <c r="H575" s="121">
        <v>0</v>
      </c>
      <c r="I575" s="244">
        <v>0</v>
      </c>
      <c r="J575" s="244">
        <v>2</v>
      </c>
      <c r="K575" s="246">
        <v>1</v>
      </c>
      <c r="L575" s="270">
        <f>IF(INTRO!$E$38="Endemic", IF($H575&gt;0, IF($H575=4,"Unknown", IF($H575=99,"Stopped", $D575)), 0),"Not required")</f>
        <v>0</v>
      </c>
      <c r="M575" s="271">
        <f>IF(INTRO!$E$40="Endemic", IF($I575&gt;0, IF($I575=4,"Unknown",IF($I575=99,"Stopped", $D575)), 0),"Not required")</f>
        <v>0</v>
      </c>
      <c r="N575" s="272">
        <f>IF(INTRO!$E$42="Endemic", IF(AND($J575&gt;1,$J575&lt;5), IF($J575=4, "Unknown", E575+F575), 0),"Not required")</f>
        <v>97840</v>
      </c>
      <c r="O575" s="273">
        <f>IF(INTRO!$E$44="Endemic", IF(AND($K575&gt;0,$K575&lt;5), IF($K575=4,"Unknown", IF($K575=1, $F575*0.33, IF($K575=2, $F575*0.5+$G575*0.2, SUM(F575:G575)))), 0),"Not required")</f>
        <v>21112.74</v>
      </c>
      <c r="P575" s="224">
        <v>0</v>
      </c>
      <c r="Q575" s="245">
        <v>0</v>
      </c>
      <c r="R575" s="245">
        <v>0</v>
      </c>
      <c r="S575" s="247">
        <v>0</v>
      </c>
      <c r="T575" s="50"/>
      <c r="U575" s="252"/>
      <c r="V575" s="229"/>
      <c r="W575" s="274"/>
      <c r="X575" s="12"/>
    </row>
    <row r="576" spans="1:24" x14ac:dyDescent="0.2">
      <c r="A576" s="129" t="str">
        <f>IF(INTRO!$E$34&lt;&gt;0,INTRO!$E$34,"")</f>
        <v>Ethiopia</v>
      </c>
      <c r="B576" s="222" t="s">
        <v>803</v>
      </c>
      <c r="C576" s="223" t="s">
        <v>820</v>
      </c>
      <c r="D576" s="118">
        <v>79693</v>
      </c>
      <c r="E576" s="277">
        <v>13141</v>
      </c>
      <c r="F576" s="277">
        <v>24829</v>
      </c>
      <c r="G576" s="278">
        <v>41723</v>
      </c>
      <c r="H576" s="121">
        <v>0</v>
      </c>
      <c r="I576" s="244">
        <v>1</v>
      </c>
      <c r="J576" s="244">
        <v>2</v>
      </c>
      <c r="K576" s="246">
        <v>0</v>
      </c>
      <c r="L576" s="270">
        <f>IF(INTRO!$E$38="Endemic", IF($H576&gt;0, IF($H576=4,"Unknown", IF($H576=99,"Stopped", $D576)), 0),"Not required")</f>
        <v>0</v>
      </c>
      <c r="M576" s="271">
        <f>IF(INTRO!$E$40="Endemic", IF($I576&gt;0, IF($I576=4,"Unknown",IF($I576=99,"Stopped", $D576)), 0),"Not required")</f>
        <v>79693</v>
      </c>
      <c r="N576" s="272">
        <f>IF(INTRO!$E$42="Endemic", IF(AND($J576&gt;1,$J576&lt;5), IF($J576=4, "Unknown", E576+F576), 0),"Not required")</f>
        <v>37970</v>
      </c>
      <c r="O576" s="273">
        <f>IF(INTRO!$E$44="Endemic", IF(AND($K576&gt;0,$K576&lt;5), IF($K576=4,"Unknown", IF($K576=1, $F576*0.33, IF($K576=2, $F576*0.5+$G576*0.2, SUM(F576:G576)))), 0),"Not required")</f>
        <v>0</v>
      </c>
      <c r="P576" s="224">
        <v>0</v>
      </c>
      <c r="Q576" s="245">
        <v>1</v>
      </c>
      <c r="R576" s="245">
        <v>0</v>
      </c>
      <c r="S576" s="247">
        <v>0</v>
      </c>
      <c r="T576" s="50" t="s">
        <v>1183</v>
      </c>
      <c r="U576" s="252"/>
      <c r="V576" s="229"/>
      <c r="W576" s="274"/>
      <c r="X576" s="12"/>
    </row>
    <row r="577" spans="1:24" x14ac:dyDescent="0.2">
      <c r="A577" s="129" t="str">
        <f>IF(INTRO!$E$34&lt;&gt;0,INTRO!$E$34,"")</f>
        <v>Ethiopia</v>
      </c>
      <c r="B577" s="222" t="s">
        <v>803</v>
      </c>
      <c r="C577" s="223" t="s">
        <v>821</v>
      </c>
      <c r="D577" s="118">
        <v>72874</v>
      </c>
      <c r="E577" s="277">
        <v>12017</v>
      </c>
      <c r="F577" s="277">
        <v>22704</v>
      </c>
      <c r="G577" s="278">
        <v>38153</v>
      </c>
      <c r="H577" s="121">
        <v>0</v>
      </c>
      <c r="I577" s="244">
        <v>1</v>
      </c>
      <c r="J577" s="244">
        <v>0</v>
      </c>
      <c r="K577" s="246">
        <v>0</v>
      </c>
      <c r="L577" s="270">
        <f>IF(INTRO!$E$38="Endemic", IF($H577&gt;0, IF($H577=4,"Unknown", IF($H577=99,"Stopped", $D577)), 0),"Not required")</f>
        <v>0</v>
      </c>
      <c r="M577" s="271">
        <f>IF(INTRO!$E$40="Endemic", IF($I577&gt;0, IF($I577=4,"Unknown",IF($I577=99,"Stopped", $D577)), 0),"Not required")</f>
        <v>72874</v>
      </c>
      <c r="N577" s="272">
        <f>IF(INTRO!$E$42="Endemic", IF(AND($J577&gt;1,$J577&lt;5), IF($J577=4, "Unknown", E577+F577), 0),"Not required")</f>
        <v>0</v>
      </c>
      <c r="O577" s="273">
        <f>IF(INTRO!$E$44="Endemic", IF(AND($K577&gt;0,$K577&lt;5), IF($K577=4,"Unknown", IF($K577=1, $F577*0.33, IF($K577=2, $F577*0.5+$G577*0.2, SUM(F577:G577)))), 0),"Not required")</f>
        <v>0</v>
      </c>
      <c r="P577" s="224">
        <v>0</v>
      </c>
      <c r="Q577" s="245">
        <v>1</v>
      </c>
      <c r="R577" s="245">
        <v>0</v>
      </c>
      <c r="S577" s="247">
        <v>0</v>
      </c>
      <c r="T577" s="50" t="s">
        <v>1183</v>
      </c>
      <c r="U577" s="252"/>
      <c r="V577" s="229"/>
      <c r="W577" s="274"/>
      <c r="X577" s="12"/>
    </row>
    <row r="578" spans="1:24" x14ac:dyDescent="0.2">
      <c r="A578" s="129" t="str">
        <f>IF(INTRO!$E$34&lt;&gt;0,INTRO!$E$34,"")</f>
        <v>Ethiopia</v>
      </c>
      <c r="B578" s="222" t="s">
        <v>803</v>
      </c>
      <c r="C578" s="223" t="s">
        <v>822</v>
      </c>
      <c r="D578" s="118">
        <v>98920</v>
      </c>
      <c r="E578" s="277">
        <v>16312</v>
      </c>
      <c r="F578" s="277">
        <v>30819</v>
      </c>
      <c r="G578" s="278">
        <v>51789</v>
      </c>
      <c r="H578" s="121">
        <v>0</v>
      </c>
      <c r="I578" s="244">
        <v>0</v>
      </c>
      <c r="J578" s="244">
        <v>2</v>
      </c>
      <c r="K578" s="246">
        <v>0</v>
      </c>
      <c r="L578" s="270">
        <f>IF(INTRO!$E$38="Endemic", IF($H578&gt;0, IF($H578=4,"Unknown", IF($H578=99,"Stopped", $D578)), 0),"Not required")</f>
        <v>0</v>
      </c>
      <c r="M578" s="271">
        <f>IF(INTRO!$E$40="Endemic", IF($I578&gt;0, IF($I578=4,"Unknown",IF($I578=99,"Stopped", $D578)), 0),"Not required")</f>
        <v>0</v>
      </c>
      <c r="N578" s="272">
        <f>IF(INTRO!$E$42="Endemic", IF(AND($J578&gt;1,$J578&lt;5), IF($J578=4, "Unknown", E578+F578), 0),"Not required")</f>
        <v>47131</v>
      </c>
      <c r="O578" s="273">
        <f>IF(INTRO!$E$44="Endemic", IF(AND($K578&gt;0,$K578&lt;5), IF($K578=4,"Unknown", IF($K578=1, $F578*0.33, IF($K578=2, $F578*0.5+$G578*0.2, SUM(F578:G578)))), 0),"Not required")</f>
        <v>0</v>
      </c>
      <c r="P578" s="224">
        <v>0</v>
      </c>
      <c r="Q578" s="245">
        <v>0</v>
      </c>
      <c r="R578" s="245">
        <v>0</v>
      </c>
      <c r="S578" s="247">
        <v>0</v>
      </c>
      <c r="T578" s="50"/>
      <c r="U578" s="252"/>
      <c r="V578" s="229"/>
      <c r="W578" s="274"/>
      <c r="X578" s="12"/>
    </row>
    <row r="579" spans="1:24" x14ac:dyDescent="0.2">
      <c r="A579" s="129" t="str">
        <f>IF(INTRO!$E$34&lt;&gt;0,INTRO!$E$34,"")</f>
        <v>Ethiopia</v>
      </c>
      <c r="B579" s="222" t="s">
        <v>803</v>
      </c>
      <c r="C579" s="223" t="s">
        <v>823</v>
      </c>
      <c r="D579" s="118">
        <v>89252</v>
      </c>
      <c r="E579" s="277">
        <v>14718</v>
      </c>
      <c r="F579" s="277">
        <v>27807</v>
      </c>
      <c r="G579" s="278">
        <v>46727</v>
      </c>
      <c r="H579" s="121">
        <v>0</v>
      </c>
      <c r="I579" s="244">
        <v>0</v>
      </c>
      <c r="J579" s="244">
        <v>0</v>
      </c>
      <c r="K579" s="246">
        <v>0</v>
      </c>
      <c r="L579" s="270">
        <f>IF(INTRO!$E$38="Endemic", IF($H579&gt;0, IF($H579=4,"Unknown", IF($H579=99,"Stopped", $D579)), 0),"Not required")</f>
        <v>0</v>
      </c>
      <c r="M579" s="271">
        <f>IF(INTRO!$E$40="Endemic", IF($I579&gt;0, IF($I579=4,"Unknown",IF($I579=99,"Stopped", $D579)), 0),"Not required")</f>
        <v>0</v>
      </c>
      <c r="N579" s="272">
        <f>IF(INTRO!$E$42="Endemic", IF(AND($J579&gt;1,$J579&lt;5), IF($J579=4, "Unknown", E579+F579), 0),"Not required")</f>
        <v>0</v>
      </c>
      <c r="O579" s="273">
        <f>IF(INTRO!$E$44="Endemic", IF(AND($K579&gt;0,$K579&lt;5), IF($K579=4,"Unknown", IF($K579=1, $F579*0.33, IF($K579=2, $F579*0.5+$G579*0.2, SUM(F579:G579)))), 0),"Not required")</f>
        <v>0</v>
      </c>
      <c r="P579" s="224">
        <v>0</v>
      </c>
      <c r="Q579" s="245">
        <v>0</v>
      </c>
      <c r="R579" s="245">
        <v>0</v>
      </c>
      <c r="S579" s="247">
        <v>0</v>
      </c>
      <c r="T579" s="50"/>
      <c r="U579" s="252"/>
      <c r="V579" s="229"/>
      <c r="W579" s="274"/>
      <c r="X579" s="12"/>
    </row>
    <row r="580" spans="1:24" x14ac:dyDescent="0.2">
      <c r="A580" s="129" t="str">
        <f>IF(INTRO!$E$34&lt;&gt;0,INTRO!$E$34,"")</f>
        <v>Ethiopia</v>
      </c>
      <c r="B580" s="222" t="s">
        <v>803</v>
      </c>
      <c r="C580" s="223" t="s">
        <v>824</v>
      </c>
      <c r="D580" s="118">
        <v>101399</v>
      </c>
      <c r="E580" s="277">
        <v>16721</v>
      </c>
      <c r="F580" s="277">
        <v>31591</v>
      </c>
      <c r="G580" s="278">
        <v>53087</v>
      </c>
      <c r="H580" s="121">
        <v>0</v>
      </c>
      <c r="I580" s="244">
        <v>0</v>
      </c>
      <c r="J580" s="244">
        <v>2</v>
      </c>
      <c r="K580" s="246">
        <v>1</v>
      </c>
      <c r="L580" s="270">
        <f>IF(INTRO!$E$38="Endemic", IF($H580&gt;0, IF($H580=4,"Unknown", IF($H580=99,"Stopped", $D580)), 0),"Not required")</f>
        <v>0</v>
      </c>
      <c r="M580" s="271">
        <f>IF(INTRO!$E$40="Endemic", IF($I580&gt;0, IF($I580=4,"Unknown",IF($I580=99,"Stopped", $D580)), 0),"Not required")</f>
        <v>0</v>
      </c>
      <c r="N580" s="272">
        <f>IF(INTRO!$E$42="Endemic", IF(AND($J580&gt;1,$J580&lt;5), IF($J580=4, "Unknown", E580+F580), 0),"Not required")</f>
        <v>48312</v>
      </c>
      <c r="O580" s="273">
        <f>IF(INTRO!$E$44="Endemic", IF(AND($K580&gt;0,$K580&lt;5), IF($K580=4,"Unknown", IF($K580=1, $F580*0.33, IF($K580=2, $F580*0.5+$G580*0.2, SUM(F580:G580)))), 0),"Not required")</f>
        <v>10425.030000000001</v>
      </c>
      <c r="P580" s="224">
        <v>0</v>
      </c>
      <c r="Q580" s="245">
        <v>0</v>
      </c>
      <c r="R580" s="245">
        <v>0</v>
      </c>
      <c r="S580" s="247">
        <v>0</v>
      </c>
      <c r="T580" s="50"/>
      <c r="U580" s="252"/>
      <c r="V580" s="229"/>
      <c r="W580" s="274"/>
      <c r="X580" s="12"/>
    </row>
    <row r="581" spans="1:24" x14ac:dyDescent="0.2">
      <c r="A581" s="129" t="str">
        <f>IF(INTRO!$E$34&lt;&gt;0,INTRO!$E$34,"")</f>
        <v>Ethiopia</v>
      </c>
      <c r="B581" s="222" t="s">
        <v>803</v>
      </c>
      <c r="C581" s="223" t="s">
        <v>825</v>
      </c>
      <c r="D581" s="118">
        <v>107569</v>
      </c>
      <c r="E581" s="277">
        <v>17738</v>
      </c>
      <c r="F581" s="277">
        <v>33514</v>
      </c>
      <c r="G581" s="278">
        <v>56317</v>
      </c>
      <c r="H581" s="121">
        <v>0</v>
      </c>
      <c r="I581" s="244">
        <v>1</v>
      </c>
      <c r="J581" s="244">
        <v>1</v>
      </c>
      <c r="K581" s="246">
        <v>2</v>
      </c>
      <c r="L581" s="270">
        <f>IF(INTRO!$E$38="Endemic", IF($H581&gt;0, IF($H581=4,"Unknown", IF($H581=99,"Stopped", $D581)), 0),"Not required")</f>
        <v>0</v>
      </c>
      <c r="M581" s="271">
        <f>IF(INTRO!$E$40="Endemic", IF($I581&gt;0, IF($I581=4,"Unknown",IF($I581=99,"Stopped", $D581)), 0),"Not required")</f>
        <v>107569</v>
      </c>
      <c r="N581" s="272">
        <f>IF(INTRO!$E$42="Endemic", IF(AND($J581&gt;1,$J581&lt;5), IF($J581=4, "Unknown", E581+F581), 0),"Not required")</f>
        <v>0</v>
      </c>
      <c r="O581" s="273">
        <f>IF(INTRO!$E$44="Endemic", IF(AND($K581&gt;0,$K581&lt;5), IF($K581=4,"Unknown", IF($K581=1, $F581*0.33, IF($K581=2, $F581*0.5+$G581*0.2, SUM(F581:G581)))), 0),"Not required")</f>
        <v>28020.400000000001</v>
      </c>
      <c r="P581" s="224">
        <v>0</v>
      </c>
      <c r="Q581" s="245">
        <v>1</v>
      </c>
      <c r="R581" s="245">
        <v>0</v>
      </c>
      <c r="S581" s="247">
        <v>0</v>
      </c>
      <c r="T581" s="50" t="s">
        <v>1183</v>
      </c>
      <c r="U581" s="252" t="s">
        <v>1186</v>
      </c>
      <c r="V581" s="229"/>
      <c r="W581" s="274"/>
      <c r="X581" s="12"/>
    </row>
    <row r="582" spans="1:24" x14ac:dyDescent="0.2">
      <c r="A582" s="129" t="str">
        <f>IF(INTRO!$E$34&lt;&gt;0,INTRO!$E$34,"")</f>
        <v>Ethiopia</v>
      </c>
      <c r="B582" s="222" t="s">
        <v>803</v>
      </c>
      <c r="C582" s="223" t="s">
        <v>826</v>
      </c>
      <c r="D582" s="118">
        <v>129302</v>
      </c>
      <c r="E582" s="277">
        <v>21322</v>
      </c>
      <c r="F582" s="277">
        <v>40285</v>
      </c>
      <c r="G582" s="278">
        <v>67695</v>
      </c>
      <c r="H582" s="121">
        <v>0</v>
      </c>
      <c r="I582" s="244">
        <v>0</v>
      </c>
      <c r="J582" s="244">
        <v>2</v>
      </c>
      <c r="K582" s="246">
        <v>0</v>
      </c>
      <c r="L582" s="270">
        <f>IF(INTRO!$E$38="Endemic", IF($H582&gt;0, IF($H582=4,"Unknown", IF($H582=99,"Stopped", $D582)), 0),"Not required")</f>
        <v>0</v>
      </c>
      <c r="M582" s="271">
        <f>IF(INTRO!$E$40="Endemic", IF($I582&gt;0, IF($I582=4,"Unknown",IF($I582=99,"Stopped", $D582)), 0),"Not required")</f>
        <v>0</v>
      </c>
      <c r="N582" s="272">
        <f>IF(INTRO!$E$42="Endemic", IF(AND($J582&gt;1,$J582&lt;5), IF($J582=4, "Unknown", E582+F582), 0),"Not required")</f>
        <v>61607</v>
      </c>
      <c r="O582" s="273">
        <f>IF(INTRO!$E$44="Endemic", IF(AND($K582&gt;0,$K582&lt;5), IF($K582=4,"Unknown", IF($K582=1, $F582*0.33, IF($K582=2, $F582*0.5+$G582*0.2, SUM(F582:G582)))), 0),"Not required")</f>
        <v>0</v>
      </c>
      <c r="P582" s="224">
        <v>0</v>
      </c>
      <c r="Q582" s="245">
        <v>0</v>
      </c>
      <c r="R582" s="245">
        <v>0</v>
      </c>
      <c r="S582" s="247">
        <v>0</v>
      </c>
      <c r="T582" s="50"/>
      <c r="U582" s="252"/>
      <c r="V582" s="229"/>
      <c r="W582" s="274"/>
      <c r="X582" s="12"/>
    </row>
    <row r="583" spans="1:24" x14ac:dyDescent="0.2">
      <c r="A583" s="129" t="str">
        <f>IF(INTRO!$E$34&lt;&gt;0,INTRO!$E$34,"")</f>
        <v>Ethiopia</v>
      </c>
      <c r="B583" s="222" t="s">
        <v>827</v>
      </c>
      <c r="C583" s="223" t="s">
        <v>828</v>
      </c>
      <c r="D583" s="118">
        <v>64633</v>
      </c>
      <c r="E583" s="277">
        <v>10658</v>
      </c>
      <c r="F583" s="277">
        <v>20137</v>
      </c>
      <c r="G583" s="278">
        <v>33838</v>
      </c>
      <c r="H583" s="121">
        <v>0</v>
      </c>
      <c r="I583" s="244">
        <v>1</v>
      </c>
      <c r="J583" s="244">
        <v>1</v>
      </c>
      <c r="K583" s="246">
        <v>2</v>
      </c>
      <c r="L583" s="270">
        <f>IF(INTRO!$E$38="Endemic", IF($H583&gt;0, IF($H583=4,"Unknown", IF($H583=99,"Stopped", $D583)), 0),"Not required")</f>
        <v>0</v>
      </c>
      <c r="M583" s="271">
        <f>IF(INTRO!$E$40="Endemic", IF($I583&gt;0, IF($I583=4,"Unknown",IF($I583=99,"Stopped", $D583)), 0),"Not required")</f>
        <v>64633</v>
      </c>
      <c r="N583" s="272">
        <f>IF(INTRO!$E$42="Endemic", IF(AND($J583&gt;1,$J583&lt;5), IF($J583=4, "Unknown", E583+F583), 0),"Not required")</f>
        <v>0</v>
      </c>
      <c r="O583" s="273">
        <f>IF(INTRO!$E$44="Endemic", IF(AND($K583&gt;0,$K583&lt;5), IF($K583=4,"Unknown", IF($K583=1, $F583*0.33, IF($K583=2, $F583*0.5+$G583*0.2, SUM(F583:G583)))), 0),"Not required")</f>
        <v>16836.099999999999</v>
      </c>
      <c r="P583" s="224">
        <v>0</v>
      </c>
      <c r="Q583" s="245">
        <v>1</v>
      </c>
      <c r="R583" s="245">
        <v>0</v>
      </c>
      <c r="S583" s="247">
        <v>0</v>
      </c>
      <c r="T583" s="50" t="s">
        <v>1183</v>
      </c>
      <c r="U583" s="252"/>
      <c r="V583" s="229"/>
      <c r="W583" s="274"/>
      <c r="X583" s="12"/>
    </row>
    <row r="584" spans="1:24" x14ac:dyDescent="0.2">
      <c r="A584" s="129" t="str">
        <f>IF(INTRO!$E$34&lt;&gt;0,INTRO!$E$34,"")</f>
        <v>Ethiopia</v>
      </c>
      <c r="B584" s="222" t="s">
        <v>827</v>
      </c>
      <c r="C584" s="223" t="s">
        <v>829</v>
      </c>
      <c r="D584" s="118">
        <v>77454</v>
      </c>
      <c r="E584" s="277">
        <v>12772</v>
      </c>
      <c r="F584" s="277">
        <v>24131</v>
      </c>
      <c r="G584" s="278">
        <v>40551</v>
      </c>
      <c r="H584" s="121">
        <v>0</v>
      </c>
      <c r="I584" s="244">
        <v>1</v>
      </c>
      <c r="J584" s="244">
        <v>2</v>
      </c>
      <c r="K584" s="246">
        <v>1</v>
      </c>
      <c r="L584" s="270">
        <f>IF(INTRO!$E$38="Endemic", IF($H584&gt;0, IF($H584=4,"Unknown", IF($H584=99,"Stopped", $D584)), 0),"Not required")</f>
        <v>0</v>
      </c>
      <c r="M584" s="271">
        <f>IF(INTRO!$E$40="Endemic", IF($I584&gt;0, IF($I584=4,"Unknown",IF($I584=99,"Stopped", $D584)), 0),"Not required")</f>
        <v>77454</v>
      </c>
      <c r="N584" s="272">
        <f>IF(INTRO!$E$42="Endemic", IF(AND($J584&gt;1,$J584&lt;5), IF($J584=4, "Unknown", E584+F584), 0),"Not required")</f>
        <v>36903</v>
      </c>
      <c r="O584" s="273">
        <f>IF(INTRO!$E$44="Endemic", IF(AND($K584&gt;0,$K584&lt;5), IF($K584=4,"Unknown", IF($K584=1, $F584*0.33, IF($K584=2, $F584*0.5+$G584*0.2, SUM(F584:G584)))), 0),"Not required")</f>
        <v>7963.2300000000005</v>
      </c>
      <c r="P584" s="224">
        <v>0</v>
      </c>
      <c r="Q584" s="245">
        <v>1</v>
      </c>
      <c r="R584" s="245">
        <v>0</v>
      </c>
      <c r="S584" s="247">
        <v>0</v>
      </c>
      <c r="T584" s="50" t="s">
        <v>1183</v>
      </c>
      <c r="U584" s="252"/>
      <c r="V584" s="229"/>
      <c r="W584" s="274"/>
      <c r="X584" s="12"/>
    </row>
    <row r="585" spans="1:24" x14ac:dyDescent="0.2">
      <c r="A585" s="129" t="str">
        <f>IF(INTRO!$E$34&lt;&gt;0,INTRO!$E$34,"")</f>
        <v>Ethiopia</v>
      </c>
      <c r="B585" s="222" t="s">
        <v>827</v>
      </c>
      <c r="C585" s="223" t="s">
        <v>830</v>
      </c>
      <c r="D585" s="118">
        <v>153329</v>
      </c>
      <c r="E585" s="277">
        <v>25284</v>
      </c>
      <c r="F585" s="277">
        <v>47770</v>
      </c>
      <c r="G585" s="278">
        <v>80274</v>
      </c>
      <c r="H585" s="121">
        <v>0</v>
      </c>
      <c r="I585" s="244">
        <v>1</v>
      </c>
      <c r="J585" s="244">
        <v>2</v>
      </c>
      <c r="K585" s="246">
        <v>0</v>
      </c>
      <c r="L585" s="270">
        <f>IF(INTRO!$E$38="Endemic", IF($H585&gt;0, IF($H585=4,"Unknown", IF($H585=99,"Stopped", $D585)), 0),"Not required")</f>
        <v>0</v>
      </c>
      <c r="M585" s="271">
        <f>IF(INTRO!$E$40="Endemic", IF($I585&gt;0, IF($I585=4,"Unknown",IF($I585=99,"Stopped", $D585)), 0),"Not required")</f>
        <v>153329</v>
      </c>
      <c r="N585" s="272">
        <f>IF(INTRO!$E$42="Endemic", IF(AND($J585&gt;1,$J585&lt;5), IF($J585=4, "Unknown", E585+F585), 0),"Not required")</f>
        <v>73054</v>
      </c>
      <c r="O585" s="273">
        <f>IF(INTRO!$E$44="Endemic", IF(AND($K585&gt;0,$K585&lt;5), IF($K585=4,"Unknown", IF($K585=1, $F585*0.33, IF($K585=2, $F585*0.5+$G585*0.2, SUM(F585:G585)))), 0),"Not required")</f>
        <v>0</v>
      </c>
      <c r="P585" s="224">
        <v>0</v>
      </c>
      <c r="Q585" s="245">
        <v>1</v>
      </c>
      <c r="R585" s="245">
        <v>0</v>
      </c>
      <c r="S585" s="247">
        <v>0</v>
      </c>
      <c r="T585" s="50" t="s">
        <v>1183</v>
      </c>
      <c r="U585" s="252"/>
      <c r="V585" s="229"/>
      <c r="W585" s="274"/>
      <c r="X585" s="12"/>
    </row>
    <row r="586" spans="1:24" x14ac:dyDescent="0.2">
      <c r="A586" s="129" t="str">
        <f>IF(INTRO!$E$34&lt;&gt;0,INTRO!$E$34,"")</f>
        <v>Ethiopia</v>
      </c>
      <c r="B586" s="222" t="s">
        <v>827</v>
      </c>
      <c r="C586" s="223" t="s">
        <v>831</v>
      </c>
      <c r="D586" s="118">
        <v>62304</v>
      </c>
      <c r="E586" s="277">
        <v>10274</v>
      </c>
      <c r="F586" s="277">
        <v>19411</v>
      </c>
      <c r="G586" s="278">
        <v>32619</v>
      </c>
      <c r="H586" s="121">
        <v>0</v>
      </c>
      <c r="I586" s="244">
        <v>1</v>
      </c>
      <c r="J586" s="244">
        <v>1</v>
      </c>
      <c r="K586" s="246">
        <v>0</v>
      </c>
      <c r="L586" s="270">
        <f>IF(INTRO!$E$38="Endemic", IF($H586&gt;0, IF($H586=4,"Unknown", IF($H586=99,"Stopped", $D586)), 0),"Not required")</f>
        <v>0</v>
      </c>
      <c r="M586" s="271">
        <f>IF(INTRO!$E$40="Endemic", IF($I586&gt;0, IF($I586=4,"Unknown",IF($I586=99,"Stopped", $D586)), 0),"Not required")</f>
        <v>62304</v>
      </c>
      <c r="N586" s="272">
        <f>IF(INTRO!$E$42="Endemic", IF(AND($J586&gt;1,$J586&lt;5), IF($J586=4, "Unknown", E586+F586), 0),"Not required")</f>
        <v>0</v>
      </c>
      <c r="O586" s="273">
        <f>IF(INTRO!$E$44="Endemic", IF(AND($K586&gt;0,$K586&lt;5), IF($K586=4,"Unknown", IF($K586=1, $F586*0.33, IF($K586=2, $F586*0.5+$G586*0.2, SUM(F586:G586)))), 0),"Not required")</f>
        <v>0</v>
      </c>
      <c r="P586" s="224">
        <v>0</v>
      </c>
      <c r="Q586" s="245">
        <v>1</v>
      </c>
      <c r="R586" s="245">
        <v>0</v>
      </c>
      <c r="S586" s="247">
        <v>0</v>
      </c>
      <c r="T586" s="50" t="s">
        <v>1183</v>
      </c>
      <c r="U586" s="252"/>
      <c r="V586" s="229"/>
      <c r="W586" s="274"/>
      <c r="X586" s="12"/>
    </row>
    <row r="587" spans="1:24" x14ac:dyDescent="0.2">
      <c r="A587" s="129" t="str">
        <f>IF(INTRO!$E$34&lt;&gt;0,INTRO!$E$34,"")</f>
        <v>Ethiopia</v>
      </c>
      <c r="B587" s="222" t="s">
        <v>827</v>
      </c>
      <c r="C587" s="223" t="s">
        <v>832</v>
      </c>
      <c r="D587" s="118">
        <v>55563</v>
      </c>
      <c r="E587" s="277">
        <v>9162</v>
      </c>
      <c r="F587" s="277">
        <v>17311</v>
      </c>
      <c r="G587" s="278">
        <v>29090</v>
      </c>
      <c r="H587" s="121">
        <v>0</v>
      </c>
      <c r="I587" s="244">
        <v>1</v>
      </c>
      <c r="J587" s="244">
        <v>1</v>
      </c>
      <c r="K587" s="246">
        <v>1</v>
      </c>
      <c r="L587" s="270">
        <f>IF(INTRO!$E$38="Endemic", IF($H587&gt;0, IF($H587=4,"Unknown", IF($H587=99,"Stopped", $D587)), 0),"Not required")</f>
        <v>0</v>
      </c>
      <c r="M587" s="271">
        <f>IF(INTRO!$E$40="Endemic", IF($I587&gt;0, IF($I587=4,"Unknown",IF($I587=99,"Stopped", $D587)), 0),"Not required")</f>
        <v>55563</v>
      </c>
      <c r="N587" s="272">
        <f>IF(INTRO!$E$42="Endemic", IF(AND($J587&gt;1,$J587&lt;5), IF($J587=4, "Unknown", E587+F587), 0),"Not required")</f>
        <v>0</v>
      </c>
      <c r="O587" s="273">
        <f>IF(INTRO!$E$44="Endemic", IF(AND($K587&gt;0,$K587&lt;5), IF($K587=4,"Unknown", IF($K587=1, $F587*0.33, IF($K587=2, $F587*0.5+$G587*0.2, SUM(F587:G587)))), 0),"Not required")</f>
        <v>5712.63</v>
      </c>
      <c r="P587" s="224">
        <v>0</v>
      </c>
      <c r="Q587" s="245">
        <v>1</v>
      </c>
      <c r="R587" s="245">
        <v>0</v>
      </c>
      <c r="S587" s="247">
        <v>0</v>
      </c>
      <c r="T587" s="50" t="s">
        <v>1183</v>
      </c>
      <c r="U587" s="252"/>
      <c r="V587" s="229"/>
      <c r="W587" s="274"/>
      <c r="X587" s="12"/>
    </row>
    <row r="588" spans="1:24" x14ac:dyDescent="0.2">
      <c r="A588" s="129" t="str">
        <f>IF(INTRO!$E$34&lt;&gt;0,INTRO!$E$34,"")</f>
        <v>Ethiopia</v>
      </c>
      <c r="B588" s="222" t="s">
        <v>827</v>
      </c>
      <c r="C588" s="223" t="s">
        <v>833</v>
      </c>
      <c r="D588" s="118">
        <v>76483</v>
      </c>
      <c r="E588" s="277">
        <v>12612</v>
      </c>
      <c r="F588" s="277">
        <v>23829</v>
      </c>
      <c r="G588" s="278">
        <v>40042</v>
      </c>
      <c r="H588" s="121">
        <v>0</v>
      </c>
      <c r="I588" s="244">
        <v>1</v>
      </c>
      <c r="J588" s="244">
        <v>2</v>
      </c>
      <c r="K588" s="246">
        <v>0</v>
      </c>
      <c r="L588" s="270">
        <f>IF(INTRO!$E$38="Endemic", IF($H588&gt;0, IF($H588=4,"Unknown", IF($H588=99,"Stopped", $D588)), 0),"Not required")</f>
        <v>0</v>
      </c>
      <c r="M588" s="271">
        <f>IF(INTRO!$E$40="Endemic", IF($I588&gt;0, IF($I588=4,"Unknown",IF($I588=99,"Stopped", $D588)), 0),"Not required")</f>
        <v>76483</v>
      </c>
      <c r="N588" s="272">
        <f>IF(INTRO!$E$42="Endemic", IF(AND($J588&gt;1,$J588&lt;5), IF($J588=4, "Unknown", E588+F588), 0),"Not required")</f>
        <v>36441</v>
      </c>
      <c r="O588" s="273">
        <f>IF(INTRO!$E$44="Endemic", IF(AND($K588&gt;0,$K588&lt;5), IF($K588=4,"Unknown", IF($K588=1, $F588*0.33, IF($K588=2, $F588*0.5+$G588*0.2, SUM(F588:G588)))), 0),"Not required")</f>
        <v>0</v>
      </c>
      <c r="P588" s="224">
        <v>0</v>
      </c>
      <c r="Q588" s="245">
        <v>1</v>
      </c>
      <c r="R588" s="245">
        <v>0</v>
      </c>
      <c r="S588" s="247">
        <v>0</v>
      </c>
      <c r="T588" s="50" t="s">
        <v>1183</v>
      </c>
      <c r="U588" s="252"/>
      <c r="V588" s="229"/>
      <c r="W588" s="274"/>
      <c r="X588" s="12"/>
    </row>
    <row r="589" spans="1:24" x14ac:dyDescent="0.2">
      <c r="A589" s="129" t="str">
        <f>IF(INTRO!$E$34&lt;&gt;0,INTRO!$E$34,"")</f>
        <v>Ethiopia</v>
      </c>
      <c r="B589" s="222" t="s">
        <v>827</v>
      </c>
      <c r="C589" s="223" t="s">
        <v>834</v>
      </c>
      <c r="D589" s="118">
        <v>96169</v>
      </c>
      <c r="E589" s="277">
        <v>15858</v>
      </c>
      <c r="F589" s="277">
        <v>29962</v>
      </c>
      <c r="G589" s="278">
        <v>50349</v>
      </c>
      <c r="H589" s="121">
        <v>1</v>
      </c>
      <c r="I589" s="244">
        <v>1</v>
      </c>
      <c r="J589" s="244">
        <v>2</v>
      </c>
      <c r="K589" s="246">
        <v>1</v>
      </c>
      <c r="L589" s="270">
        <f>IF(INTRO!$E$38="Endemic", IF($H589&gt;0, IF($H589=4,"Unknown", IF($H589=99,"Stopped", $D589)), 0),"Not required")</f>
        <v>96169</v>
      </c>
      <c r="M589" s="271">
        <f>IF(INTRO!$E$40="Endemic", IF($I589&gt;0, IF($I589=4,"Unknown",IF($I589=99,"Stopped", $D589)), 0),"Not required")</f>
        <v>96169</v>
      </c>
      <c r="N589" s="272">
        <f>IF(INTRO!$E$42="Endemic", IF(AND($J589&gt;1,$J589&lt;5), IF($J589=4, "Unknown", E589+F589), 0),"Not required")</f>
        <v>45820</v>
      </c>
      <c r="O589" s="273">
        <f>IF(INTRO!$E$44="Endemic", IF(AND($K589&gt;0,$K589&lt;5), IF($K589=4,"Unknown", IF($K589=1, $F589*0.33, IF($K589=2, $F589*0.5+$G589*0.2, SUM(F589:G589)))), 0),"Not required")</f>
        <v>9887.4600000000009</v>
      </c>
      <c r="P589" s="224">
        <v>1</v>
      </c>
      <c r="Q589" s="245">
        <v>1</v>
      </c>
      <c r="R589" s="245">
        <v>0</v>
      </c>
      <c r="S589" s="247">
        <v>0</v>
      </c>
      <c r="T589" s="50" t="s">
        <v>1184</v>
      </c>
      <c r="U589" s="252"/>
      <c r="V589" s="229"/>
      <c r="W589" s="274"/>
      <c r="X589" s="12"/>
    </row>
    <row r="590" spans="1:24" x14ac:dyDescent="0.2">
      <c r="A590" s="129" t="str">
        <f>IF(INTRO!$E$34&lt;&gt;0,INTRO!$E$34,"")</f>
        <v>Ethiopia</v>
      </c>
      <c r="B590" s="222" t="s">
        <v>827</v>
      </c>
      <c r="C590" s="223" t="s">
        <v>835</v>
      </c>
      <c r="D590" s="118">
        <v>44419</v>
      </c>
      <c r="E590" s="277">
        <v>7325</v>
      </c>
      <c r="F590" s="277">
        <v>13839</v>
      </c>
      <c r="G590" s="278">
        <v>23255</v>
      </c>
      <c r="H590" s="121">
        <v>0</v>
      </c>
      <c r="I590" s="244">
        <v>1</v>
      </c>
      <c r="J590" s="244">
        <v>2</v>
      </c>
      <c r="K590" s="246">
        <v>1</v>
      </c>
      <c r="L590" s="270">
        <f>IF(INTRO!$E$38="Endemic", IF($H590&gt;0, IF($H590=4,"Unknown", IF($H590=99,"Stopped", $D590)), 0),"Not required")</f>
        <v>0</v>
      </c>
      <c r="M590" s="271">
        <f>IF(INTRO!$E$40="Endemic", IF($I590&gt;0, IF($I590=4,"Unknown",IF($I590=99,"Stopped", $D590)), 0),"Not required")</f>
        <v>44419</v>
      </c>
      <c r="N590" s="272">
        <f>IF(INTRO!$E$42="Endemic", IF(AND($J590&gt;1,$J590&lt;5), IF($J590=4, "Unknown", E590+F590), 0),"Not required")</f>
        <v>21164</v>
      </c>
      <c r="O590" s="273">
        <f>IF(INTRO!$E$44="Endemic", IF(AND($K590&gt;0,$K590&lt;5), IF($K590=4,"Unknown", IF($K590=1, $F590*0.33, IF($K590=2, $F590*0.5+$G590*0.2, SUM(F590:G590)))), 0),"Not required")</f>
        <v>4566.87</v>
      </c>
      <c r="P590" s="224">
        <v>0</v>
      </c>
      <c r="Q590" s="245">
        <v>1</v>
      </c>
      <c r="R590" s="245">
        <v>0</v>
      </c>
      <c r="S590" s="247">
        <v>0</v>
      </c>
      <c r="T590" s="50" t="s">
        <v>1183</v>
      </c>
      <c r="U590" s="252"/>
      <c r="V590" s="229"/>
      <c r="W590" s="274"/>
      <c r="X590" s="12"/>
    </row>
    <row r="591" spans="1:24" x14ac:dyDescent="0.2">
      <c r="A591" s="129" t="str">
        <f>IF(INTRO!$E$34&lt;&gt;0,INTRO!$E$34,"")</f>
        <v>Ethiopia</v>
      </c>
      <c r="B591" s="222" t="s">
        <v>827</v>
      </c>
      <c r="C591" s="223" t="s">
        <v>836</v>
      </c>
      <c r="D591" s="118">
        <v>89999</v>
      </c>
      <c r="E591" s="277">
        <v>14841</v>
      </c>
      <c r="F591" s="277">
        <v>28040</v>
      </c>
      <c r="G591" s="278">
        <v>47118</v>
      </c>
      <c r="H591" s="121">
        <v>0</v>
      </c>
      <c r="I591" s="244">
        <v>1</v>
      </c>
      <c r="J591" s="244">
        <v>3</v>
      </c>
      <c r="K591" s="246">
        <v>0</v>
      </c>
      <c r="L591" s="270">
        <f>IF(INTRO!$E$38="Endemic", IF($H591&gt;0, IF($H591=4,"Unknown", IF($H591=99,"Stopped", $D591)), 0),"Not required")</f>
        <v>0</v>
      </c>
      <c r="M591" s="271">
        <f>IF(INTRO!$E$40="Endemic", IF($I591&gt;0, IF($I591=4,"Unknown",IF($I591=99,"Stopped", $D591)), 0),"Not required")</f>
        <v>89999</v>
      </c>
      <c r="N591" s="272">
        <f>IF(INTRO!$E$42="Endemic", IF(AND($J591&gt;1,$J591&lt;5), IF($J591=4, "Unknown", E591+F591), 0),"Not required")</f>
        <v>42881</v>
      </c>
      <c r="O591" s="273">
        <f>IF(INTRO!$E$44="Endemic", IF(AND($K591&gt;0,$K591&lt;5), IF($K591=4,"Unknown", IF($K591=1, $F591*0.33, IF($K591=2, $F591*0.5+$G591*0.2, SUM(F591:G591)))), 0),"Not required")</f>
        <v>0</v>
      </c>
      <c r="P591" s="224">
        <v>0</v>
      </c>
      <c r="Q591" s="245">
        <v>1</v>
      </c>
      <c r="R591" s="245">
        <v>2</v>
      </c>
      <c r="S591" s="247">
        <v>0</v>
      </c>
      <c r="T591" s="50" t="s">
        <v>1183</v>
      </c>
      <c r="U591" s="252"/>
      <c r="V591" s="229"/>
      <c r="W591" s="274"/>
      <c r="X591" s="12"/>
    </row>
    <row r="592" spans="1:24" x14ac:dyDescent="0.2">
      <c r="A592" s="129" t="str">
        <f>IF(INTRO!$E$34&lt;&gt;0,INTRO!$E$34,"")</f>
        <v>Ethiopia</v>
      </c>
      <c r="B592" s="222" t="s">
        <v>827</v>
      </c>
      <c r="C592" s="223" t="s">
        <v>837</v>
      </c>
      <c r="D592" s="118">
        <v>86214</v>
      </c>
      <c r="E592" s="277">
        <v>14217</v>
      </c>
      <c r="F592" s="277">
        <v>26860</v>
      </c>
      <c r="G592" s="278">
        <v>45137</v>
      </c>
      <c r="H592" s="121">
        <v>0</v>
      </c>
      <c r="I592" s="244">
        <v>1</v>
      </c>
      <c r="J592" s="244">
        <v>3</v>
      </c>
      <c r="K592" s="246">
        <v>1</v>
      </c>
      <c r="L592" s="270">
        <f>IF(INTRO!$E$38="Endemic", IF($H592&gt;0, IF($H592=4,"Unknown", IF($H592=99,"Stopped", $D592)), 0),"Not required")</f>
        <v>0</v>
      </c>
      <c r="M592" s="271">
        <f>IF(INTRO!$E$40="Endemic", IF($I592&gt;0, IF($I592=4,"Unknown",IF($I592=99,"Stopped", $D592)), 0),"Not required")</f>
        <v>86214</v>
      </c>
      <c r="N592" s="272">
        <f>IF(INTRO!$E$42="Endemic", IF(AND($J592&gt;1,$J592&lt;5), IF($J592=4, "Unknown", E592+F592), 0),"Not required")</f>
        <v>41077</v>
      </c>
      <c r="O592" s="273">
        <f>IF(INTRO!$E$44="Endemic", IF(AND($K592&gt;0,$K592&lt;5), IF($K592=4,"Unknown", IF($K592=1, $F592*0.33, IF($K592=2, $F592*0.5+$G592*0.2, SUM(F592:G592)))), 0),"Not required")</f>
        <v>8863.8000000000011</v>
      </c>
      <c r="P592" s="224">
        <v>0</v>
      </c>
      <c r="Q592" s="245">
        <v>1</v>
      </c>
      <c r="R592" s="245">
        <v>2</v>
      </c>
      <c r="S592" s="247">
        <v>0</v>
      </c>
      <c r="T592" s="50" t="s">
        <v>1183</v>
      </c>
      <c r="U592" s="252"/>
      <c r="V592" s="229"/>
      <c r="W592" s="274"/>
      <c r="X592" s="12"/>
    </row>
    <row r="593" spans="1:24" x14ac:dyDescent="0.2">
      <c r="A593" s="129" t="str">
        <f>IF(INTRO!$E$34&lt;&gt;0,INTRO!$E$34,"")</f>
        <v>Ethiopia</v>
      </c>
      <c r="B593" s="222" t="s">
        <v>827</v>
      </c>
      <c r="C593" s="223" t="s">
        <v>838</v>
      </c>
      <c r="D593" s="118">
        <v>31592</v>
      </c>
      <c r="E593" s="277">
        <v>5210</v>
      </c>
      <c r="F593" s="277">
        <v>9843</v>
      </c>
      <c r="G593" s="278">
        <v>16540</v>
      </c>
      <c r="H593" s="121">
        <v>0</v>
      </c>
      <c r="I593" s="244">
        <v>1</v>
      </c>
      <c r="J593" s="244">
        <v>2</v>
      </c>
      <c r="K593" s="246">
        <v>1</v>
      </c>
      <c r="L593" s="270">
        <f>IF(INTRO!$E$38="Endemic", IF($H593&gt;0, IF($H593=4,"Unknown", IF($H593=99,"Stopped", $D593)), 0),"Not required")</f>
        <v>0</v>
      </c>
      <c r="M593" s="271">
        <f>IF(INTRO!$E$40="Endemic", IF($I593&gt;0, IF($I593=4,"Unknown",IF($I593=99,"Stopped", $D593)), 0),"Not required")</f>
        <v>31592</v>
      </c>
      <c r="N593" s="272">
        <f>IF(INTRO!$E$42="Endemic", IF(AND($J593&gt;1,$J593&lt;5), IF($J593=4, "Unknown", E593+F593), 0),"Not required")</f>
        <v>15053</v>
      </c>
      <c r="O593" s="273">
        <f>IF(INTRO!$E$44="Endemic", IF(AND($K593&gt;0,$K593&lt;5), IF($K593=4,"Unknown", IF($K593=1, $F593*0.33, IF($K593=2, $F593*0.5+$G593*0.2, SUM(F593:G593)))), 0),"Not required")</f>
        <v>3248.19</v>
      </c>
      <c r="P593" s="224">
        <v>0</v>
      </c>
      <c r="Q593" s="245">
        <v>1</v>
      </c>
      <c r="R593" s="245">
        <v>0</v>
      </c>
      <c r="S593" s="247">
        <v>0</v>
      </c>
      <c r="T593" s="50" t="s">
        <v>1183</v>
      </c>
      <c r="U593" s="252"/>
      <c r="V593" s="229"/>
      <c r="W593" s="274"/>
      <c r="X593" s="12"/>
    </row>
    <row r="594" spans="1:24" x14ac:dyDescent="0.2">
      <c r="A594" s="129" t="str">
        <f>IF(INTRO!$E$34&lt;&gt;0,INTRO!$E$34,"")</f>
        <v>Ethiopia</v>
      </c>
      <c r="B594" s="222" t="s">
        <v>827</v>
      </c>
      <c r="C594" s="223" t="s">
        <v>590</v>
      </c>
      <c r="D594" s="118">
        <v>62262</v>
      </c>
      <c r="E594" s="277">
        <v>10267</v>
      </c>
      <c r="F594" s="277">
        <v>19398</v>
      </c>
      <c r="G594" s="278">
        <v>32597</v>
      </c>
      <c r="H594" s="121">
        <v>0</v>
      </c>
      <c r="I594" s="244">
        <v>1</v>
      </c>
      <c r="J594" s="244">
        <v>4</v>
      </c>
      <c r="K594" s="246">
        <v>4</v>
      </c>
      <c r="L594" s="270">
        <f>IF(INTRO!$E$38="Endemic", IF($H594&gt;0, IF($H594=4,"Unknown", IF($H594=99,"Stopped", $D594)), 0),"Not required")</f>
        <v>0</v>
      </c>
      <c r="M594" s="271">
        <f>IF(INTRO!$E$40="Endemic", IF($I594&gt;0, IF($I594=4,"Unknown",IF($I594=99,"Stopped", $D594)), 0),"Not required")</f>
        <v>62262</v>
      </c>
      <c r="N594" s="272" t="str">
        <f>IF(INTRO!$E$42="Endemic", IF(AND($J594&gt;1,$J594&lt;5), IF($J594=4, "Unknown", E594+F594), 0),"Not required")</f>
        <v>Unknown</v>
      </c>
      <c r="O594" s="273" t="str">
        <f>IF(INTRO!$E$44="Endemic", IF(AND($K594&gt;0,$K594&lt;5), IF($K594=4,"Unknown", IF($K594=1, $F594*0.33, IF($K594=2, $F594*0.5+$G594*0.2, SUM(F594:G594)))), 0),"Not required")</f>
        <v>Unknown</v>
      </c>
      <c r="P594" s="224">
        <v>0</v>
      </c>
      <c r="Q594" s="245">
        <v>1</v>
      </c>
      <c r="R594" s="245">
        <v>0</v>
      </c>
      <c r="S594" s="247">
        <v>0</v>
      </c>
      <c r="T594" s="50" t="s">
        <v>1183</v>
      </c>
      <c r="U594" s="252"/>
      <c r="V594" s="229"/>
      <c r="W594" s="274"/>
      <c r="X594" s="12"/>
    </row>
    <row r="595" spans="1:24" x14ac:dyDescent="0.2">
      <c r="A595" s="129" t="str">
        <f>IF(INTRO!$E$34&lt;&gt;0,INTRO!$E$34,"")</f>
        <v>Ethiopia</v>
      </c>
      <c r="B595" s="222" t="s">
        <v>827</v>
      </c>
      <c r="C595" s="223" t="s">
        <v>839</v>
      </c>
      <c r="D595" s="118">
        <v>66642</v>
      </c>
      <c r="E595" s="277">
        <v>10989</v>
      </c>
      <c r="F595" s="277">
        <v>20763</v>
      </c>
      <c r="G595" s="278">
        <v>34890</v>
      </c>
      <c r="H595" s="121">
        <v>0</v>
      </c>
      <c r="I595" s="244">
        <v>1</v>
      </c>
      <c r="J595" s="244">
        <v>2</v>
      </c>
      <c r="K595" s="246">
        <v>1</v>
      </c>
      <c r="L595" s="270">
        <f>IF(INTRO!$E$38="Endemic", IF($H595&gt;0, IF($H595=4,"Unknown", IF($H595=99,"Stopped", $D595)), 0),"Not required")</f>
        <v>0</v>
      </c>
      <c r="M595" s="271">
        <f>IF(INTRO!$E$40="Endemic", IF($I595&gt;0, IF($I595=4,"Unknown",IF($I595=99,"Stopped", $D595)), 0),"Not required")</f>
        <v>66642</v>
      </c>
      <c r="N595" s="272">
        <f>IF(INTRO!$E$42="Endemic", IF(AND($J595&gt;1,$J595&lt;5), IF($J595=4, "Unknown", E595+F595), 0),"Not required")</f>
        <v>31752</v>
      </c>
      <c r="O595" s="273">
        <f>IF(INTRO!$E$44="Endemic", IF(AND($K595&gt;0,$K595&lt;5), IF($K595=4,"Unknown", IF($K595=1, $F595*0.33, IF($K595=2, $F595*0.5+$G595*0.2, SUM(F595:G595)))), 0),"Not required")</f>
        <v>6851.79</v>
      </c>
      <c r="P595" s="224">
        <v>0</v>
      </c>
      <c r="Q595" s="245">
        <v>1</v>
      </c>
      <c r="R595" s="245">
        <v>0</v>
      </c>
      <c r="S595" s="247">
        <v>0</v>
      </c>
      <c r="T595" s="50" t="s">
        <v>1183</v>
      </c>
      <c r="U595" s="252"/>
      <c r="V595" s="229"/>
      <c r="W595" s="274"/>
      <c r="X595" s="12"/>
    </row>
    <row r="596" spans="1:24" x14ac:dyDescent="0.2">
      <c r="A596" s="129" t="str">
        <f>IF(INTRO!$E$34&lt;&gt;0,INTRO!$E$34,"")</f>
        <v>Ethiopia</v>
      </c>
      <c r="B596" s="222" t="s">
        <v>827</v>
      </c>
      <c r="C596" s="223" t="s">
        <v>840</v>
      </c>
      <c r="D596" s="118">
        <v>122742</v>
      </c>
      <c r="E596" s="277">
        <v>20240</v>
      </c>
      <c r="F596" s="277">
        <v>38241</v>
      </c>
      <c r="G596" s="278">
        <v>64261</v>
      </c>
      <c r="H596" s="121">
        <v>0</v>
      </c>
      <c r="I596" s="244">
        <v>1</v>
      </c>
      <c r="J596" s="244">
        <v>3</v>
      </c>
      <c r="K596" s="246">
        <v>1</v>
      </c>
      <c r="L596" s="270">
        <f>IF(INTRO!$E$38="Endemic", IF($H596&gt;0, IF($H596=4,"Unknown", IF($H596=99,"Stopped", $D596)), 0),"Not required")</f>
        <v>0</v>
      </c>
      <c r="M596" s="271">
        <f>IF(INTRO!$E$40="Endemic", IF($I596&gt;0, IF($I596=4,"Unknown",IF($I596=99,"Stopped", $D596)), 0),"Not required")</f>
        <v>122742</v>
      </c>
      <c r="N596" s="272">
        <f>IF(INTRO!$E$42="Endemic", IF(AND($J596&gt;1,$J596&lt;5), IF($J596=4, "Unknown", E596+F596), 0),"Not required")</f>
        <v>58481</v>
      </c>
      <c r="O596" s="273">
        <f>IF(INTRO!$E$44="Endemic", IF(AND($K596&gt;0,$K596&lt;5), IF($K596=4,"Unknown", IF($K596=1, $F596*0.33, IF($K596=2, $F596*0.5+$G596*0.2, SUM(F596:G596)))), 0),"Not required")</f>
        <v>12619.53</v>
      </c>
      <c r="P596" s="224">
        <v>0</v>
      </c>
      <c r="Q596" s="245">
        <v>1</v>
      </c>
      <c r="R596" s="245">
        <v>2</v>
      </c>
      <c r="S596" s="247">
        <v>0</v>
      </c>
      <c r="T596" s="50" t="s">
        <v>1183</v>
      </c>
      <c r="U596" s="252"/>
      <c r="V596" s="229"/>
      <c r="W596" s="274"/>
      <c r="X596" s="12"/>
    </row>
    <row r="597" spans="1:24" x14ac:dyDescent="0.2">
      <c r="A597" s="129" t="str">
        <f>IF(INTRO!$E$34&lt;&gt;0,INTRO!$E$34,"")</f>
        <v>Ethiopia</v>
      </c>
      <c r="B597" s="222" t="s">
        <v>827</v>
      </c>
      <c r="C597" s="223" t="s">
        <v>841</v>
      </c>
      <c r="D597" s="118">
        <v>97683</v>
      </c>
      <c r="E597" s="277">
        <v>16108</v>
      </c>
      <c r="F597" s="277">
        <v>30434</v>
      </c>
      <c r="G597" s="278">
        <v>51141</v>
      </c>
      <c r="H597" s="121">
        <v>0</v>
      </c>
      <c r="I597" s="244">
        <v>1</v>
      </c>
      <c r="J597" s="244">
        <v>2</v>
      </c>
      <c r="K597" s="246">
        <v>0</v>
      </c>
      <c r="L597" s="270">
        <f>IF(INTRO!$E$38="Endemic", IF($H597&gt;0, IF($H597=4,"Unknown", IF($H597=99,"Stopped", $D597)), 0),"Not required")</f>
        <v>0</v>
      </c>
      <c r="M597" s="271">
        <f>IF(INTRO!$E$40="Endemic", IF($I597&gt;0, IF($I597=4,"Unknown",IF($I597=99,"Stopped", $D597)), 0),"Not required")</f>
        <v>97683</v>
      </c>
      <c r="N597" s="272">
        <f>IF(INTRO!$E$42="Endemic", IF(AND($J597&gt;1,$J597&lt;5), IF($J597=4, "Unknown", E597+F597), 0),"Not required")</f>
        <v>46542</v>
      </c>
      <c r="O597" s="273">
        <f>IF(INTRO!$E$44="Endemic", IF(AND($K597&gt;0,$K597&lt;5), IF($K597=4,"Unknown", IF($K597=1, $F597*0.33, IF($K597=2, $F597*0.5+$G597*0.2, SUM(F597:G597)))), 0),"Not required")</f>
        <v>0</v>
      </c>
      <c r="P597" s="224">
        <v>0</v>
      </c>
      <c r="Q597" s="245">
        <v>1</v>
      </c>
      <c r="R597" s="245">
        <v>0</v>
      </c>
      <c r="S597" s="247">
        <v>0</v>
      </c>
      <c r="T597" s="50" t="s">
        <v>1183</v>
      </c>
      <c r="U597" s="252"/>
      <c r="V597" s="229"/>
      <c r="W597" s="274"/>
      <c r="X597" s="12"/>
    </row>
    <row r="598" spans="1:24" x14ac:dyDescent="0.2">
      <c r="A598" s="129" t="str">
        <f>IF(INTRO!$E$34&lt;&gt;0,INTRO!$E$34,"")</f>
        <v>Ethiopia</v>
      </c>
      <c r="B598" s="222" t="s">
        <v>827</v>
      </c>
      <c r="C598" s="223" t="s">
        <v>842</v>
      </c>
      <c r="D598" s="118">
        <v>107843</v>
      </c>
      <c r="E598" s="277">
        <v>17783</v>
      </c>
      <c r="F598" s="277">
        <v>33599</v>
      </c>
      <c r="G598" s="278">
        <v>56461</v>
      </c>
      <c r="H598" s="121">
        <v>0</v>
      </c>
      <c r="I598" s="244">
        <v>1</v>
      </c>
      <c r="J598" s="244">
        <v>0</v>
      </c>
      <c r="K598" s="246">
        <v>0</v>
      </c>
      <c r="L598" s="270">
        <f>IF(INTRO!$E$38="Endemic", IF($H598&gt;0, IF($H598=4,"Unknown", IF($H598=99,"Stopped", $D598)), 0),"Not required")</f>
        <v>0</v>
      </c>
      <c r="M598" s="271">
        <f>IF(INTRO!$E$40="Endemic", IF($I598&gt;0, IF($I598=4,"Unknown",IF($I598=99,"Stopped", $D598)), 0),"Not required")</f>
        <v>107843</v>
      </c>
      <c r="N598" s="272">
        <f>IF(INTRO!$E$42="Endemic", IF(AND($J598&gt;1,$J598&lt;5), IF($J598=4, "Unknown", E598+F598), 0),"Not required")</f>
        <v>0</v>
      </c>
      <c r="O598" s="273">
        <f>IF(INTRO!$E$44="Endemic", IF(AND($K598&gt;0,$K598&lt;5), IF($K598=4,"Unknown", IF($K598=1, $F598*0.33, IF($K598=2, $F598*0.5+$G598*0.2, SUM(F598:G598)))), 0),"Not required")</f>
        <v>0</v>
      </c>
      <c r="P598" s="224">
        <v>0</v>
      </c>
      <c r="Q598" s="245">
        <v>1</v>
      </c>
      <c r="R598" s="245">
        <v>0</v>
      </c>
      <c r="S598" s="247">
        <v>0</v>
      </c>
      <c r="T598" s="50" t="s">
        <v>1183</v>
      </c>
      <c r="U598" s="252"/>
      <c r="V598" s="229"/>
      <c r="W598" s="274"/>
      <c r="X598" s="12"/>
    </row>
    <row r="599" spans="1:24" x14ac:dyDescent="0.2">
      <c r="A599" s="129" t="str">
        <f>IF(INTRO!$E$34&lt;&gt;0,INTRO!$E$34,"")</f>
        <v>Ethiopia</v>
      </c>
      <c r="B599" s="222" t="s">
        <v>827</v>
      </c>
      <c r="C599" s="223" t="s">
        <v>843</v>
      </c>
      <c r="D599" s="118">
        <v>162408</v>
      </c>
      <c r="E599" s="277">
        <v>26781</v>
      </c>
      <c r="F599" s="277">
        <v>50599</v>
      </c>
      <c r="G599" s="278">
        <v>85028</v>
      </c>
      <c r="H599" s="121">
        <v>0</v>
      </c>
      <c r="I599" s="244">
        <v>1</v>
      </c>
      <c r="J599" s="244">
        <v>2</v>
      </c>
      <c r="K599" s="246">
        <v>1</v>
      </c>
      <c r="L599" s="270">
        <f>IF(INTRO!$E$38="Endemic", IF($H599&gt;0, IF($H599=4,"Unknown", IF($H599=99,"Stopped", $D599)), 0),"Not required")</f>
        <v>0</v>
      </c>
      <c r="M599" s="271">
        <f>IF(INTRO!$E$40="Endemic", IF($I599&gt;0, IF($I599=4,"Unknown",IF($I599=99,"Stopped", $D599)), 0),"Not required")</f>
        <v>162408</v>
      </c>
      <c r="N599" s="272">
        <f>IF(INTRO!$E$42="Endemic", IF(AND($J599&gt;1,$J599&lt;5), IF($J599=4, "Unknown", E599+F599), 0),"Not required")</f>
        <v>77380</v>
      </c>
      <c r="O599" s="273">
        <f>IF(INTRO!$E$44="Endemic", IF(AND($K599&gt;0,$K599&lt;5), IF($K599=4,"Unknown", IF($K599=1, $F599*0.33, IF($K599=2, $F599*0.5+$G599*0.2, SUM(F599:G599)))), 0),"Not required")</f>
        <v>16697.670000000002</v>
      </c>
      <c r="P599" s="224">
        <v>0</v>
      </c>
      <c r="Q599" s="245">
        <v>1</v>
      </c>
      <c r="R599" s="245">
        <v>0</v>
      </c>
      <c r="S599" s="247">
        <v>0</v>
      </c>
      <c r="T599" s="50" t="s">
        <v>1183</v>
      </c>
      <c r="U599" s="252"/>
      <c r="V599" s="229"/>
      <c r="W599" s="274"/>
      <c r="X599" s="12"/>
    </row>
    <row r="600" spans="1:24" x14ac:dyDescent="0.2">
      <c r="A600" s="129" t="str">
        <f>IF(INTRO!$E$34&lt;&gt;0,INTRO!$E$34,"")</f>
        <v>Ethiopia</v>
      </c>
      <c r="B600" s="222" t="s">
        <v>827</v>
      </c>
      <c r="C600" s="223" t="s">
        <v>844</v>
      </c>
      <c r="D600" s="118">
        <v>21186</v>
      </c>
      <c r="E600" s="277">
        <v>3494</v>
      </c>
      <c r="F600" s="277">
        <v>6601</v>
      </c>
      <c r="G600" s="278">
        <v>11092</v>
      </c>
      <c r="H600" s="121">
        <v>0</v>
      </c>
      <c r="I600" s="244">
        <v>1</v>
      </c>
      <c r="J600" s="244">
        <v>0</v>
      </c>
      <c r="K600" s="246">
        <v>0</v>
      </c>
      <c r="L600" s="270">
        <f>IF(INTRO!$E$38="Endemic", IF($H600&gt;0, IF($H600=4,"Unknown", IF($H600=99,"Stopped", $D600)), 0),"Not required")</f>
        <v>0</v>
      </c>
      <c r="M600" s="271">
        <f>IF(INTRO!$E$40="Endemic", IF($I600&gt;0, IF($I600=4,"Unknown",IF($I600=99,"Stopped", $D600)), 0),"Not required")</f>
        <v>21186</v>
      </c>
      <c r="N600" s="272">
        <f>IF(INTRO!$E$42="Endemic", IF(AND($J600&gt;1,$J600&lt;5), IF($J600=4, "Unknown", E600+F600), 0),"Not required")</f>
        <v>0</v>
      </c>
      <c r="O600" s="273">
        <f>IF(INTRO!$E$44="Endemic", IF(AND($K600&gt;0,$K600&lt;5), IF($K600=4,"Unknown", IF($K600=1, $F600*0.33, IF($K600=2, $F600*0.5+$G600*0.2, SUM(F600:G600)))), 0),"Not required")</f>
        <v>0</v>
      </c>
      <c r="P600" s="224">
        <v>0</v>
      </c>
      <c r="Q600" s="245">
        <v>1</v>
      </c>
      <c r="R600" s="245">
        <v>0</v>
      </c>
      <c r="S600" s="247">
        <v>0</v>
      </c>
      <c r="T600" s="50" t="s">
        <v>1183</v>
      </c>
      <c r="U600" s="299" t="s">
        <v>1191</v>
      </c>
      <c r="V600" s="229"/>
      <c r="W600" s="274"/>
      <c r="X600" s="12"/>
    </row>
    <row r="601" spans="1:24" x14ac:dyDescent="0.2">
      <c r="A601" s="129" t="str">
        <f>IF(INTRO!$E$34&lt;&gt;0,INTRO!$E$34,"")</f>
        <v>Ethiopia</v>
      </c>
      <c r="B601" s="222" t="s">
        <v>827</v>
      </c>
      <c r="C601" s="223" t="s">
        <v>845</v>
      </c>
      <c r="D601" s="118">
        <v>51902</v>
      </c>
      <c r="E601" s="277">
        <v>8559</v>
      </c>
      <c r="F601" s="277">
        <v>16170</v>
      </c>
      <c r="G601" s="278">
        <v>27173</v>
      </c>
      <c r="H601" s="121">
        <v>0</v>
      </c>
      <c r="I601" s="244">
        <v>1</v>
      </c>
      <c r="J601" s="244">
        <v>2</v>
      </c>
      <c r="K601" s="246">
        <v>1</v>
      </c>
      <c r="L601" s="270">
        <f>IF(INTRO!$E$38="Endemic", IF($H601&gt;0, IF($H601=4,"Unknown", IF($H601=99,"Stopped", $D601)), 0),"Not required")</f>
        <v>0</v>
      </c>
      <c r="M601" s="271">
        <f>IF(INTRO!$E$40="Endemic", IF($I601&gt;0, IF($I601=4,"Unknown",IF($I601=99,"Stopped", $D601)), 0),"Not required")</f>
        <v>51902</v>
      </c>
      <c r="N601" s="272">
        <f>IF(INTRO!$E$42="Endemic", IF(AND($J601&gt;1,$J601&lt;5), IF($J601=4, "Unknown", E601+F601), 0),"Not required")</f>
        <v>24729</v>
      </c>
      <c r="O601" s="273">
        <f>IF(INTRO!$E$44="Endemic", IF(AND($K601&gt;0,$K601&lt;5), IF($K601=4,"Unknown", IF($K601=1, $F601*0.33, IF($K601=2, $F601*0.5+$G601*0.2, SUM(F601:G601)))), 0),"Not required")</f>
        <v>5336.1</v>
      </c>
      <c r="P601" s="224">
        <v>0</v>
      </c>
      <c r="Q601" s="245">
        <v>1</v>
      </c>
      <c r="R601" s="245">
        <v>0</v>
      </c>
      <c r="S601" s="247">
        <v>0</v>
      </c>
      <c r="T601" s="50" t="s">
        <v>1183</v>
      </c>
      <c r="U601" s="252"/>
      <c r="V601" s="229"/>
      <c r="W601" s="274"/>
      <c r="X601" s="12"/>
    </row>
    <row r="602" spans="1:24" x14ac:dyDescent="0.2">
      <c r="A602" s="129" t="str">
        <f>IF(INTRO!$E$34&lt;&gt;0,INTRO!$E$34,"")</f>
        <v>Ethiopia</v>
      </c>
      <c r="B602" s="222" t="s">
        <v>827</v>
      </c>
      <c r="C602" s="223" t="s">
        <v>846</v>
      </c>
      <c r="D602" s="118">
        <v>27238</v>
      </c>
      <c r="E602" s="277">
        <v>4492</v>
      </c>
      <c r="F602" s="277">
        <v>8486</v>
      </c>
      <c r="G602" s="278">
        <v>14260</v>
      </c>
      <c r="H602" s="121">
        <v>0</v>
      </c>
      <c r="I602" s="244">
        <v>1</v>
      </c>
      <c r="J602" s="244">
        <v>2</v>
      </c>
      <c r="K602" s="246">
        <v>1</v>
      </c>
      <c r="L602" s="270">
        <f>IF(INTRO!$E$38="Endemic", IF($H602&gt;0, IF($H602=4,"Unknown", IF($H602=99,"Stopped", $D602)), 0),"Not required")</f>
        <v>0</v>
      </c>
      <c r="M602" s="271">
        <f>IF(INTRO!$E$40="Endemic", IF($I602&gt;0, IF($I602=4,"Unknown",IF($I602=99,"Stopped", $D602)), 0),"Not required")</f>
        <v>27238</v>
      </c>
      <c r="N602" s="272">
        <f>IF(INTRO!$E$42="Endemic", IF(AND($J602&gt;1,$J602&lt;5), IF($J602=4, "Unknown", E602+F602), 0),"Not required")</f>
        <v>12978</v>
      </c>
      <c r="O602" s="273">
        <f>IF(INTRO!$E$44="Endemic", IF(AND($K602&gt;0,$K602&lt;5), IF($K602=4,"Unknown", IF($K602=1, $F602*0.33, IF($K602=2, $F602*0.5+$G602*0.2, SUM(F602:G602)))), 0),"Not required")</f>
        <v>2800.38</v>
      </c>
      <c r="P602" s="224">
        <v>0</v>
      </c>
      <c r="Q602" s="245">
        <v>1</v>
      </c>
      <c r="R602" s="245">
        <v>0</v>
      </c>
      <c r="S602" s="247">
        <v>0</v>
      </c>
      <c r="T602" s="50" t="s">
        <v>1183</v>
      </c>
      <c r="U602" s="252"/>
      <c r="V602" s="229"/>
      <c r="W602" s="274"/>
      <c r="X602" s="12"/>
    </row>
    <row r="603" spans="1:24" x14ac:dyDescent="0.2">
      <c r="A603" s="129" t="str">
        <f>IF(INTRO!$E$34&lt;&gt;0,INTRO!$E$34,"")</f>
        <v>Ethiopia</v>
      </c>
      <c r="B603" s="222" t="s">
        <v>827</v>
      </c>
      <c r="C603" s="223" t="s">
        <v>847</v>
      </c>
      <c r="D603" s="118">
        <v>76808</v>
      </c>
      <c r="E603" s="277">
        <v>12666</v>
      </c>
      <c r="F603" s="277">
        <v>23930</v>
      </c>
      <c r="G603" s="278">
        <v>40212</v>
      </c>
      <c r="H603" s="121">
        <v>0</v>
      </c>
      <c r="I603" s="244">
        <v>1</v>
      </c>
      <c r="J603" s="244">
        <v>1</v>
      </c>
      <c r="K603" s="246">
        <v>0</v>
      </c>
      <c r="L603" s="270">
        <f>IF(INTRO!$E$38="Endemic", IF($H603&gt;0, IF($H603=4,"Unknown", IF($H603=99,"Stopped", $D603)), 0),"Not required")</f>
        <v>0</v>
      </c>
      <c r="M603" s="271">
        <f>IF(INTRO!$E$40="Endemic", IF($I603&gt;0, IF($I603=4,"Unknown",IF($I603=99,"Stopped", $D603)), 0),"Not required")</f>
        <v>76808</v>
      </c>
      <c r="N603" s="272">
        <f>IF(INTRO!$E$42="Endemic", IF(AND($J603&gt;1,$J603&lt;5), IF($J603=4, "Unknown", E603+F603), 0),"Not required")</f>
        <v>0</v>
      </c>
      <c r="O603" s="273">
        <f>IF(INTRO!$E$44="Endemic", IF(AND($K603&gt;0,$K603&lt;5), IF($K603=4,"Unknown", IF($K603=1, $F603*0.33, IF($K603=2, $F603*0.5+$G603*0.2, SUM(F603:G603)))), 0),"Not required")</f>
        <v>0</v>
      </c>
      <c r="P603" s="224">
        <v>0</v>
      </c>
      <c r="Q603" s="245">
        <v>1</v>
      </c>
      <c r="R603" s="245">
        <v>0</v>
      </c>
      <c r="S603" s="247">
        <v>0</v>
      </c>
      <c r="T603" s="50" t="s">
        <v>1183</v>
      </c>
      <c r="U603" s="252"/>
      <c r="V603" s="229"/>
      <c r="W603" s="274"/>
      <c r="X603" s="12"/>
    </row>
    <row r="604" spans="1:24" x14ac:dyDescent="0.2">
      <c r="A604" s="129" t="str">
        <f>IF(INTRO!$E$34&lt;&gt;0,INTRO!$E$34,"")</f>
        <v>Ethiopia</v>
      </c>
      <c r="B604" s="222" t="s">
        <v>827</v>
      </c>
      <c r="C604" s="223" t="s">
        <v>848</v>
      </c>
      <c r="D604" s="118">
        <v>96911</v>
      </c>
      <c r="E604" s="277">
        <v>15981</v>
      </c>
      <c r="F604" s="277">
        <v>30193</v>
      </c>
      <c r="G604" s="278">
        <v>50737</v>
      </c>
      <c r="H604" s="121">
        <v>0</v>
      </c>
      <c r="I604" s="244">
        <v>1</v>
      </c>
      <c r="J604" s="244">
        <v>2</v>
      </c>
      <c r="K604" s="246">
        <v>0</v>
      </c>
      <c r="L604" s="270">
        <f>IF(INTRO!$E$38="Endemic", IF($H604&gt;0, IF($H604=4,"Unknown", IF($H604=99,"Stopped", $D604)), 0),"Not required")</f>
        <v>0</v>
      </c>
      <c r="M604" s="271">
        <f>IF(INTRO!$E$40="Endemic", IF($I604&gt;0, IF($I604=4,"Unknown",IF($I604=99,"Stopped", $D604)), 0),"Not required")</f>
        <v>96911</v>
      </c>
      <c r="N604" s="272">
        <f>IF(INTRO!$E$42="Endemic", IF(AND($J604&gt;1,$J604&lt;5), IF($J604=4, "Unknown", E604+F604), 0),"Not required")</f>
        <v>46174</v>
      </c>
      <c r="O604" s="273">
        <f>IF(INTRO!$E$44="Endemic", IF(AND($K604&gt;0,$K604&lt;5), IF($K604=4,"Unknown", IF($K604=1, $F604*0.33, IF($K604=2, $F604*0.5+$G604*0.2, SUM(F604:G604)))), 0),"Not required")</f>
        <v>0</v>
      </c>
      <c r="P604" s="224">
        <v>0</v>
      </c>
      <c r="Q604" s="245">
        <v>1</v>
      </c>
      <c r="R604" s="245">
        <v>0</v>
      </c>
      <c r="S604" s="247">
        <v>0</v>
      </c>
      <c r="T604" s="50" t="s">
        <v>1183</v>
      </c>
      <c r="U604" s="252"/>
      <c r="V604" s="229"/>
      <c r="W604" s="274"/>
      <c r="X604" s="12"/>
    </row>
    <row r="605" spans="1:24" x14ac:dyDescent="0.2">
      <c r="A605" s="129" t="str">
        <f>IF(INTRO!$E$34&lt;&gt;0,INTRO!$E$34,"")</f>
        <v>Ethiopia</v>
      </c>
      <c r="B605" s="222" t="s">
        <v>827</v>
      </c>
      <c r="C605" s="223" t="s">
        <v>849</v>
      </c>
      <c r="D605" s="118">
        <v>49728</v>
      </c>
      <c r="E605" s="277">
        <v>8200</v>
      </c>
      <c r="F605" s="277">
        <v>15493</v>
      </c>
      <c r="G605" s="278">
        <v>26035</v>
      </c>
      <c r="H605" s="121">
        <v>0</v>
      </c>
      <c r="I605" s="244">
        <v>1</v>
      </c>
      <c r="J605" s="244">
        <v>2</v>
      </c>
      <c r="K605" s="246">
        <v>1</v>
      </c>
      <c r="L605" s="270">
        <f>IF(INTRO!$E$38="Endemic", IF($H605&gt;0, IF($H605=4,"Unknown", IF($H605=99,"Stopped", $D605)), 0),"Not required")</f>
        <v>0</v>
      </c>
      <c r="M605" s="271">
        <f>IF(INTRO!$E$40="Endemic", IF($I605&gt;0, IF($I605=4,"Unknown",IF($I605=99,"Stopped", $D605)), 0),"Not required")</f>
        <v>49728</v>
      </c>
      <c r="N605" s="272">
        <f>IF(INTRO!$E$42="Endemic", IF(AND($J605&gt;1,$J605&lt;5), IF($J605=4, "Unknown", E605+F605), 0),"Not required")</f>
        <v>23693</v>
      </c>
      <c r="O605" s="273">
        <f>IF(INTRO!$E$44="Endemic", IF(AND($K605&gt;0,$K605&lt;5), IF($K605=4,"Unknown", IF($K605=1, $F605*0.33, IF($K605=2, $F605*0.5+$G605*0.2, SUM(F605:G605)))), 0),"Not required")</f>
        <v>5112.6900000000005</v>
      </c>
      <c r="P605" s="224">
        <v>0</v>
      </c>
      <c r="Q605" s="245">
        <v>1</v>
      </c>
      <c r="R605" s="245">
        <v>0</v>
      </c>
      <c r="S605" s="247">
        <v>0</v>
      </c>
      <c r="T605" s="50" t="s">
        <v>1183</v>
      </c>
      <c r="U605" s="252"/>
      <c r="V605" s="229"/>
      <c r="W605" s="274"/>
      <c r="X605" s="12"/>
    </row>
    <row r="606" spans="1:24" x14ac:dyDescent="0.2">
      <c r="A606" s="129" t="str">
        <f>IF(INTRO!$E$34&lt;&gt;0,INTRO!$E$34,"")</f>
        <v>Ethiopia</v>
      </c>
      <c r="B606" s="222" t="s">
        <v>850</v>
      </c>
      <c r="C606" s="223" t="s">
        <v>851</v>
      </c>
      <c r="D606" s="118">
        <v>72338</v>
      </c>
      <c r="E606" s="277">
        <v>11344</v>
      </c>
      <c r="F606" s="277">
        <v>23304</v>
      </c>
      <c r="G606" s="278">
        <v>37690</v>
      </c>
      <c r="H606" s="121">
        <v>0</v>
      </c>
      <c r="I606" s="244">
        <v>1</v>
      </c>
      <c r="J606" s="244">
        <v>3</v>
      </c>
      <c r="K606" s="246">
        <v>2</v>
      </c>
      <c r="L606" s="270">
        <f>IF(INTRO!$E$38="Endemic", IF($H606&gt;0, IF($H606=4,"Unknown", IF($H606=99,"Stopped", $D606)), 0),"Not required")</f>
        <v>0</v>
      </c>
      <c r="M606" s="271">
        <f>IF(INTRO!$E$40="Endemic", IF($I606&gt;0, IF($I606=4,"Unknown",IF($I606=99,"Stopped", $D606)), 0),"Not required")</f>
        <v>72338</v>
      </c>
      <c r="N606" s="272">
        <f>IF(INTRO!$E$42="Endemic", IF(AND($J606&gt;1,$J606&lt;5), IF($J606=4, "Unknown", E606+F606), 0),"Not required")</f>
        <v>34648</v>
      </c>
      <c r="O606" s="273">
        <f>IF(INTRO!$E$44="Endemic", IF(AND($K606&gt;0,$K606&lt;5), IF($K606=4,"Unknown", IF($K606=1, $F606*0.33, IF($K606=2, $F606*0.5+$G606*0.2, SUM(F606:G606)))), 0),"Not required")</f>
        <v>19190</v>
      </c>
      <c r="P606" s="224">
        <v>0</v>
      </c>
      <c r="Q606" s="245">
        <v>1</v>
      </c>
      <c r="R606" s="245">
        <v>2</v>
      </c>
      <c r="S606" s="247">
        <v>1</v>
      </c>
      <c r="T606" s="50"/>
      <c r="U606" s="299" t="s">
        <v>1191</v>
      </c>
      <c r="V606" s="229"/>
      <c r="W606" s="274"/>
      <c r="X606" s="12"/>
    </row>
    <row r="607" spans="1:24" x14ac:dyDescent="0.2">
      <c r="A607" s="129" t="str">
        <f>IF(INTRO!$E$34&lt;&gt;0,INTRO!$E$34,"")</f>
        <v>Ethiopia</v>
      </c>
      <c r="B607" s="222" t="s">
        <v>852</v>
      </c>
      <c r="C607" s="223" t="s">
        <v>853</v>
      </c>
      <c r="D607" s="118">
        <v>15913</v>
      </c>
      <c r="E607" s="277">
        <v>2495</v>
      </c>
      <c r="F607" s="277">
        <v>5126</v>
      </c>
      <c r="G607" s="278">
        <v>8291</v>
      </c>
      <c r="H607" s="121">
        <v>1</v>
      </c>
      <c r="I607" s="244">
        <v>1</v>
      </c>
      <c r="J607" s="244">
        <v>3</v>
      </c>
      <c r="K607" s="246">
        <v>3</v>
      </c>
      <c r="L607" s="270">
        <f>IF(INTRO!$E$38="Endemic", IF($H607&gt;0, IF($H607=4,"Unknown", IF($H607=99,"Stopped", $D607)), 0),"Not required")</f>
        <v>15913</v>
      </c>
      <c r="M607" s="271">
        <f>IF(INTRO!$E$40="Endemic", IF($I607&gt;0, IF($I607=4,"Unknown",IF($I607=99,"Stopped", $D607)), 0),"Not required")</f>
        <v>15913</v>
      </c>
      <c r="N607" s="272">
        <f>IF(INTRO!$E$42="Endemic", IF(AND($J607&gt;1,$J607&lt;5), IF($J607=4, "Unknown", E607+F607), 0),"Not required")</f>
        <v>7621</v>
      </c>
      <c r="O607" s="273">
        <f>IF(INTRO!$E$44="Endemic", IF(AND($K607&gt;0,$K607&lt;5), IF($K607=4,"Unknown", IF($K607=1, $F607*0.33, IF($K607=2, $F607*0.5+$G607*0.2, SUM(F607:G607)))), 0),"Not required")</f>
        <v>13417</v>
      </c>
      <c r="P607" s="224">
        <v>1</v>
      </c>
      <c r="Q607" s="245">
        <v>1</v>
      </c>
      <c r="R607" s="245">
        <v>2</v>
      </c>
      <c r="S607" s="247">
        <v>1</v>
      </c>
      <c r="T607" s="50" t="s">
        <v>1184</v>
      </c>
      <c r="U607" s="299" t="s">
        <v>1191</v>
      </c>
      <c r="V607" s="229"/>
      <c r="W607" s="274"/>
      <c r="X607" s="12"/>
    </row>
    <row r="608" spans="1:24" x14ac:dyDescent="0.2">
      <c r="A608" s="129" t="str">
        <f>IF(INTRO!$E$34&lt;&gt;0,INTRO!$E$34,"")</f>
        <v>Ethiopia</v>
      </c>
      <c r="B608" s="222" t="s">
        <v>852</v>
      </c>
      <c r="C608" s="223" t="s">
        <v>854</v>
      </c>
      <c r="D608" s="118">
        <v>138979</v>
      </c>
      <c r="E608" s="277">
        <v>21795</v>
      </c>
      <c r="F608" s="277">
        <v>44772</v>
      </c>
      <c r="G608" s="278">
        <v>72412</v>
      </c>
      <c r="H608" s="121">
        <v>1</v>
      </c>
      <c r="I608" s="244">
        <v>1</v>
      </c>
      <c r="J608" s="244">
        <v>3</v>
      </c>
      <c r="K608" s="246">
        <v>3</v>
      </c>
      <c r="L608" s="270">
        <f>IF(INTRO!$E$38="Endemic", IF($H608&gt;0, IF($H608=4,"Unknown", IF($H608=99,"Stopped", $D608)), 0),"Not required")</f>
        <v>138979</v>
      </c>
      <c r="M608" s="271">
        <f>IF(INTRO!$E$40="Endemic", IF($I608&gt;0, IF($I608=4,"Unknown",IF($I608=99,"Stopped", $D608)), 0),"Not required")</f>
        <v>138979</v>
      </c>
      <c r="N608" s="272">
        <f>IF(INTRO!$E$42="Endemic", IF(AND($J608&gt;1,$J608&lt;5), IF($J608=4, "Unknown", E608+F608), 0),"Not required")</f>
        <v>66567</v>
      </c>
      <c r="O608" s="273">
        <f>IF(INTRO!$E$44="Endemic", IF(AND($K608&gt;0,$K608&lt;5), IF($K608=4,"Unknown", IF($K608=1, $F608*0.33, IF($K608=2, $F608*0.5+$G608*0.2, SUM(F608:G608)))), 0),"Not required")</f>
        <v>117184</v>
      </c>
      <c r="P608" s="224">
        <v>1</v>
      </c>
      <c r="Q608" s="245">
        <v>1</v>
      </c>
      <c r="R608" s="245">
        <v>2</v>
      </c>
      <c r="S608" s="247">
        <v>1</v>
      </c>
      <c r="T608" s="50" t="s">
        <v>1184</v>
      </c>
      <c r="U608" s="299" t="s">
        <v>1191</v>
      </c>
      <c r="V608" s="229"/>
      <c r="W608" s="274"/>
      <c r="X608" s="12"/>
    </row>
    <row r="609" spans="1:24" x14ac:dyDescent="0.2">
      <c r="A609" s="129" t="str">
        <f>IF(INTRO!$E$34&lt;&gt;0,INTRO!$E$34,"")</f>
        <v>Ethiopia</v>
      </c>
      <c r="B609" s="222" t="s">
        <v>852</v>
      </c>
      <c r="C609" s="223" t="s">
        <v>855</v>
      </c>
      <c r="D609" s="118">
        <v>45721</v>
      </c>
      <c r="E609" s="277">
        <v>7170</v>
      </c>
      <c r="F609" s="277">
        <v>14729</v>
      </c>
      <c r="G609" s="278">
        <v>23822</v>
      </c>
      <c r="H609" s="121">
        <v>1</v>
      </c>
      <c r="I609" s="244">
        <v>1</v>
      </c>
      <c r="J609" s="244">
        <v>3</v>
      </c>
      <c r="K609" s="246">
        <v>1</v>
      </c>
      <c r="L609" s="270">
        <f>IF(INTRO!$E$38="Endemic", IF($H609&gt;0, IF($H609=4,"Unknown", IF($H609=99,"Stopped", $D609)), 0),"Not required")</f>
        <v>45721</v>
      </c>
      <c r="M609" s="271">
        <f>IF(INTRO!$E$40="Endemic", IF($I609&gt;0, IF($I609=4,"Unknown",IF($I609=99,"Stopped", $D609)), 0),"Not required")</f>
        <v>45721</v>
      </c>
      <c r="N609" s="272">
        <f>IF(INTRO!$E$42="Endemic", IF(AND($J609&gt;1,$J609&lt;5), IF($J609=4, "Unknown", E609+F609), 0),"Not required")</f>
        <v>21899</v>
      </c>
      <c r="O609" s="273">
        <f>IF(INTRO!$E$44="Endemic", IF(AND($K609&gt;0,$K609&lt;5), IF($K609=4,"Unknown", IF($K609=1, $F609*0.33, IF($K609=2, $F609*0.5+$G609*0.2, SUM(F609:G609)))), 0),"Not required")</f>
        <v>4860.5700000000006</v>
      </c>
      <c r="P609" s="224">
        <v>1</v>
      </c>
      <c r="Q609" s="245">
        <v>1</v>
      </c>
      <c r="R609" s="245">
        <v>2</v>
      </c>
      <c r="S609" s="247">
        <v>0</v>
      </c>
      <c r="T609" s="50" t="s">
        <v>1184</v>
      </c>
      <c r="U609" s="252" t="s">
        <v>1188</v>
      </c>
      <c r="V609" s="229"/>
      <c r="W609" s="274"/>
      <c r="X609" s="12"/>
    </row>
    <row r="610" spans="1:24" x14ac:dyDescent="0.2">
      <c r="A610" s="129" t="str">
        <f>IF(INTRO!$E$34&lt;&gt;0,INTRO!$E$34,"")</f>
        <v>Ethiopia</v>
      </c>
      <c r="B610" s="222" t="s">
        <v>852</v>
      </c>
      <c r="C610" s="223" t="s">
        <v>856</v>
      </c>
      <c r="D610" s="118">
        <v>40391</v>
      </c>
      <c r="E610" s="277">
        <v>6334</v>
      </c>
      <c r="F610" s="277">
        <v>13012</v>
      </c>
      <c r="G610" s="278">
        <v>21045</v>
      </c>
      <c r="H610" s="121">
        <v>1</v>
      </c>
      <c r="I610" s="244">
        <v>1</v>
      </c>
      <c r="J610" s="244">
        <v>3</v>
      </c>
      <c r="K610" s="246">
        <v>2</v>
      </c>
      <c r="L610" s="270">
        <f>IF(INTRO!$E$38="Endemic", IF($H610&gt;0, IF($H610=4,"Unknown", IF($H610=99,"Stopped", $D610)), 0),"Not required")</f>
        <v>40391</v>
      </c>
      <c r="M610" s="271">
        <f>IF(INTRO!$E$40="Endemic", IF($I610&gt;0, IF($I610=4,"Unknown",IF($I610=99,"Stopped", $D610)), 0),"Not required")</f>
        <v>40391</v>
      </c>
      <c r="N610" s="272">
        <f>IF(INTRO!$E$42="Endemic", IF(AND($J610&gt;1,$J610&lt;5), IF($J610=4, "Unknown", E610+F610), 0),"Not required")</f>
        <v>19346</v>
      </c>
      <c r="O610" s="273">
        <f>IF(INTRO!$E$44="Endemic", IF(AND($K610&gt;0,$K610&lt;5), IF($K610=4,"Unknown", IF($K610=1, $F610*0.33, IF($K610=2, $F610*0.5+$G610*0.2, SUM(F610:G610)))), 0),"Not required")</f>
        <v>10715</v>
      </c>
      <c r="P610" s="224">
        <v>1</v>
      </c>
      <c r="Q610" s="245">
        <v>1</v>
      </c>
      <c r="R610" s="245">
        <v>2</v>
      </c>
      <c r="S610" s="247">
        <v>1</v>
      </c>
      <c r="T610" s="50" t="s">
        <v>1184</v>
      </c>
      <c r="U610" s="299" t="s">
        <v>1191</v>
      </c>
      <c r="V610" s="229"/>
      <c r="W610" s="274"/>
      <c r="X610" s="12"/>
    </row>
    <row r="611" spans="1:24" x14ac:dyDescent="0.2">
      <c r="A611" s="129" t="str">
        <f>IF(INTRO!$E$34&lt;&gt;0,INTRO!$E$34,"")</f>
        <v>Ethiopia</v>
      </c>
      <c r="B611" s="222" t="s">
        <v>852</v>
      </c>
      <c r="C611" s="223" t="s">
        <v>857</v>
      </c>
      <c r="D611" s="118">
        <v>113075</v>
      </c>
      <c r="E611" s="277">
        <v>17732</v>
      </c>
      <c r="F611" s="277">
        <v>36427</v>
      </c>
      <c r="G611" s="278">
        <v>58915</v>
      </c>
      <c r="H611" s="121">
        <v>1</v>
      </c>
      <c r="I611" s="244">
        <v>1</v>
      </c>
      <c r="J611" s="244">
        <v>3</v>
      </c>
      <c r="K611" s="246">
        <v>1</v>
      </c>
      <c r="L611" s="270">
        <f>IF(INTRO!$E$38="Endemic", IF($H611&gt;0, IF($H611=4,"Unknown", IF($H611=99,"Stopped", $D611)), 0),"Not required")</f>
        <v>113075</v>
      </c>
      <c r="M611" s="271">
        <f>IF(INTRO!$E$40="Endemic", IF($I611&gt;0, IF($I611=4,"Unknown",IF($I611=99,"Stopped", $D611)), 0),"Not required")</f>
        <v>113075</v>
      </c>
      <c r="N611" s="272">
        <f>IF(INTRO!$E$42="Endemic", IF(AND($J611&gt;1,$J611&lt;5), IF($J611=4, "Unknown", E611+F611), 0),"Not required")</f>
        <v>54159</v>
      </c>
      <c r="O611" s="273">
        <f>IF(INTRO!$E$44="Endemic", IF(AND($K611&gt;0,$K611&lt;5), IF($K611=4,"Unknown", IF($K611=1, $F611*0.33, IF($K611=2, $F611*0.5+$G611*0.2, SUM(F611:G611)))), 0),"Not required")</f>
        <v>12020.91</v>
      </c>
      <c r="P611" s="224">
        <v>1</v>
      </c>
      <c r="Q611" s="245">
        <v>1</v>
      </c>
      <c r="R611" s="245">
        <v>2</v>
      </c>
      <c r="S611" s="247">
        <v>0</v>
      </c>
      <c r="T611" s="50" t="s">
        <v>1184</v>
      </c>
      <c r="U611" s="252"/>
      <c r="V611" s="229"/>
      <c r="W611" s="274"/>
      <c r="X611" s="12"/>
    </row>
    <row r="612" spans="1:24" x14ac:dyDescent="0.2">
      <c r="A612" s="129" t="str">
        <f>IF(INTRO!$E$34&lt;&gt;0,INTRO!$E$34,"")</f>
        <v>Ethiopia</v>
      </c>
      <c r="B612" s="222" t="s">
        <v>852</v>
      </c>
      <c r="C612" s="223" t="s">
        <v>858</v>
      </c>
      <c r="D612" s="118">
        <v>55429</v>
      </c>
      <c r="E612" s="277">
        <v>8692</v>
      </c>
      <c r="F612" s="277">
        <v>17857</v>
      </c>
      <c r="G612" s="278">
        <v>28880</v>
      </c>
      <c r="H612" s="121">
        <v>1</v>
      </c>
      <c r="I612" s="244">
        <v>1</v>
      </c>
      <c r="J612" s="244">
        <v>3</v>
      </c>
      <c r="K612" s="246">
        <v>3</v>
      </c>
      <c r="L612" s="270">
        <f>IF(INTRO!$E$38="Endemic", IF($H612&gt;0, IF($H612=4,"Unknown", IF($H612=99,"Stopped", $D612)), 0),"Not required")</f>
        <v>55429</v>
      </c>
      <c r="M612" s="271">
        <f>IF(INTRO!$E$40="Endemic", IF($I612&gt;0, IF($I612=4,"Unknown",IF($I612=99,"Stopped", $D612)), 0),"Not required")</f>
        <v>55429</v>
      </c>
      <c r="N612" s="272">
        <f>IF(INTRO!$E$42="Endemic", IF(AND($J612&gt;1,$J612&lt;5), IF($J612=4, "Unknown", E612+F612), 0),"Not required")</f>
        <v>26549</v>
      </c>
      <c r="O612" s="273">
        <f>IF(INTRO!$E$44="Endemic", IF(AND($K612&gt;0,$K612&lt;5), IF($K612=4,"Unknown", IF($K612=1, $F612*0.33, IF($K612=2, $F612*0.5+$G612*0.2, SUM(F612:G612)))), 0),"Not required")</f>
        <v>46737</v>
      </c>
      <c r="P612" s="224">
        <v>1</v>
      </c>
      <c r="Q612" s="245">
        <v>1</v>
      </c>
      <c r="R612" s="245">
        <v>2</v>
      </c>
      <c r="S612" s="247">
        <v>0</v>
      </c>
      <c r="T612" s="50" t="s">
        <v>1184</v>
      </c>
      <c r="U612" s="299" t="s">
        <v>1191</v>
      </c>
      <c r="V612" s="229"/>
      <c r="W612" s="274"/>
      <c r="X612" s="12"/>
    </row>
    <row r="613" spans="1:24" x14ac:dyDescent="0.2">
      <c r="A613" s="129" t="str">
        <f>IF(INTRO!$E$34&lt;&gt;0,INTRO!$E$34,"")</f>
        <v>Ethiopia</v>
      </c>
      <c r="B613" s="222" t="s">
        <v>852</v>
      </c>
      <c r="C613" s="223" t="s">
        <v>859</v>
      </c>
      <c r="D613" s="118">
        <v>50353</v>
      </c>
      <c r="E613" s="277">
        <v>7896</v>
      </c>
      <c r="F613" s="277">
        <v>16221</v>
      </c>
      <c r="G613" s="278">
        <v>26235</v>
      </c>
      <c r="H613" s="121">
        <v>0</v>
      </c>
      <c r="I613" s="244">
        <v>1</v>
      </c>
      <c r="J613" s="244">
        <v>3</v>
      </c>
      <c r="K613" s="246">
        <v>3</v>
      </c>
      <c r="L613" s="270">
        <f>IF(INTRO!$E$38="Endemic", IF($H613&gt;0, IF($H613=4,"Unknown", IF($H613=99,"Stopped", $D613)), 0),"Not required")</f>
        <v>0</v>
      </c>
      <c r="M613" s="271">
        <f>IF(INTRO!$E$40="Endemic", IF($I613&gt;0, IF($I613=4,"Unknown",IF($I613=99,"Stopped", $D613)), 0),"Not required")</f>
        <v>50353</v>
      </c>
      <c r="N613" s="272">
        <f>IF(INTRO!$E$42="Endemic", IF(AND($J613&gt;1,$J613&lt;5), IF($J613=4, "Unknown", E613+F613), 0),"Not required")</f>
        <v>24117</v>
      </c>
      <c r="O613" s="273">
        <f>IF(INTRO!$E$44="Endemic", IF(AND($K613&gt;0,$K613&lt;5), IF($K613=4,"Unknown", IF($K613=1, $F613*0.33, IF($K613=2, $F613*0.5+$G613*0.2, SUM(F613:G613)))), 0),"Not required")</f>
        <v>42456</v>
      </c>
      <c r="P613" s="224">
        <v>0</v>
      </c>
      <c r="Q613" s="245">
        <v>1</v>
      </c>
      <c r="R613" s="245">
        <v>2</v>
      </c>
      <c r="S613" s="247">
        <v>0</v>
      </c>
      <c r="T613" s="50" t="s">
        <v>1183</v>
      </c>
      <c r="U613" s="299" t="s">
        <v>1191</v>
      </c>
      <c r="V613" s="229"/>
      <c r="W613" s="274"/>
      <c r="X613" s="12"/>
    </row>
    <row r="614" spans="1:24" x14ac:dyDescent="0.2">
      <c r="A614" s="129" t="str">
        <f>IF(INTRO!$E$34&lt;&gt;0,INTRO!$E$34,"")</f>
        <v>Ethiopia</v>
      </c>
      <c r="B614" s="222" t="s">
        <v>852</v>
      </c>
      <c r="C614" s="223" t="s">
        <v>860</v>
      </c>
      <c r="D614" s="118">
        <v>135984</v>
      </c>
      <c r="E614" s="277">
        <v>21325</v>
      </c>
      <c r="F614" s="277">
        <v>43808</v>
      </c>
      <c r="G614" s="278">
        <v>70851</v>
      </c>
      <c r="H614" s="121">
        <v>0</v>
      </c>
      <c r="I614" s="244">
        <v>1</v>
      </c>
      <c r="J614" s="244">
        <v>3</v>
      </c>
      <c r="K614" s="246">
        <v>3</v>
      </c>
      <c r="L614" s="270">
        <f>IF(INTRO!$E$38="Endemic", IF($H614&gt;0, IF($H614=4,"Unknown", IF($H614=99,"Stopped", $D614)), 0),"Not required")</f>
        <v>0</v>
      </c>
      <c r="M614" s="271">
        <f>IF(INTRO!$E$40="Endemic", IF($I614&gt;0, IF($I614=4,"Unknown",IF($I614=99,"Stopped", $D614)), 0),"Not required")</f>
        <v>135984</v>
      </c>
      <c r="N614" s="272">
        <f>IF(INTRO!$E$42="Endemic", IF(AND($J614&gt;1,$J614&lt;5), IF($J614=4, "Unknown", E614+F614), 0),"Not required")</f>
        <v>65133</v>
      </c>
      <c r="O614" s="273">
        <f>IF(INTRO!$E$44="Endemic", IF(AND($K614&gt;0,$K614&lt;5), IF($K614=4,"Unknown", IF($K614=1, $F614*0.33, IF($K614=2, $F614*0.5+$G614*0.2, SUM(F614:G614)))), 0),"Not required")</f>
        <v>114659</v>
      </c>
      <c r="P614" s="224">
        <v>0</v>
      </c>
      <c r="Q614" s="245">
        <v>1</v>
      </c>
      <c r="R614" s="245">
        <v>2</v>
      </c>
      <c r="S614" s="247">
        <v>0</v>
      </c>
      <c r="T614" s="50" t="s">
        <v>1183</v>
      </c>
      <c r="U614" s="252"/>
      <c r="V614" s="229"/>
      <c r="W614" s="274"/>
      <c r="X614" s="12"/>
    </row>
    <row r="615" spans="1:24" x14ac:dyDescent="0.2">
      <c r="A615" s="129" t="str">
        <f>IF(INTRO!$E$34&lt;&gt;0,INTRO!$E$34,"")</f>
        <v>Ethiopia</v>
      </c>
      <c r="B615" s="222" t="s">
        <v>852</v>
      </c>
      <c r="C615" s="223" t="s">
        <v>861</v>
      </c>
      <c r="D615" s="118">
        <v>64337</v>
      </c>
      <c r="E615" s="277">
        <v>10089</v>
      </c>
      <c r="F615" s="277">
        <v>20726</v>
      </c>
      <c r="G615" s="278">
        <v>33521</v>
      </c>
      <c r="H615" s="121">
        <v>1</v>
      </c>
      <c r="I615" s="244">
        <v>1</v>
      </c>
      <c r="J615" s="244">
        <v>3</v>
      </c>
      <c r="K615" s="246">
        <v>2</v>
      </c>
      <c r="L615" s="270">
        <f>IF(INTRO!$E$38="Endemic", IF($H615&gt;0, IF($H615=4,"Unknown", IF($H615=99,"Stopped", $D615)), 0),"Not required")</f>
        <v>64337</v>
      </c>
      <c r="M615" s="271">
        <f>IF(INTRO!$E$40="Endemic", IF($I615&gt;0, IF($I615=4,"Unknown",IF($I615=99,"Stopped", $D615)), 0),"Not required")</f>
        <v>64337</v>
      </c>
      <c r="N615" s="272">
        <f>IF(INTRO!$E$42="Endemic", IF(AND($J615&gt;1,$J615&lt;5), IF($J615=4, "Unknown", E615+F615), 0),"Not required")</f>
        <v>30815</v>
      </c>
      <c r="O615" s="273">
        <f>IF(INTRO!$E$44="Endemic", IF(AND($K615&gt;0,$K615&lt;5), IF($K615=4,"Unknown", IF($K615=1, $F615*0.33, IF($K615=2, $F615*0.5+$G615*0.2, SUM(F615:G615)))), 0),"Not required")</f>
        <v>17067.2</v>
      </c>
      <c r="P615" s="224">
        <v>1</v>
      </c>
      <c r="Q615" s="245">
        <v>1</v>
      </c>
      <c r="R615" s="245">
        <v>2</v>
      </c>
      <c r="S615" s="247">
        <v>1</v>
      </c>
      <c r="T615" s="50" t="s">
        <v>1184</v>
      </c>
      <c r="U615" s="299" t="s">
        <v>1191</v>
      </c>
      <c r="V615" s="229"/>
      <c r="W615" s="274"/>
      <c r="X615" s="12"/>
    </row>
    <row r="616" spans="1:24" x14ac:dyDescent="0.2">
      <c r="A616" s="129" t="str">
        <f>IF(INTRO!$E$34&lt;&gt;0,INTRO!$E$34,"")</f>
        <v>Ethiopia</v>
      </c>
      <c r="B616" s="222" t="s">
        <v>852</v>
      </c>
      <c r="C616" s="223" t="s">
        <v>862</v>
      </c>
      <c r="D616" s="118">
        <v>150725</v>
      </c>
      <c r="E616" s="277">
        <v>23637</v>
      </c>
      <c r="F616" s="277">
        <v>48556</v>
      </c>
      <c r="G616" s="278">
        <v>78532</v>
      </c>
      <c r="H616" s="121">
        <v>1</v>
      </c>
      <c r="I616" s="244">
        <v>1</v>
      </c>
      <c r="J616" s="244">
        <v>3</v>
      </c>
      <c r="K616" s="246">
        <v>3</v>
      </c>
      <c r="L616" s="270">
        <f>IF(INTRO!$E$38="Endemic", IF($H616&gt;0, IF($H616=4,"Unknown", IF($H616=99,"Stopped", $D616)), 0),"Not required")</f>
        <v>150725</v>
      </c>
      <c r="M616" s="271">
        <f>IF(INTRO!$E$40="Endemic", IF($I616&gt;0, IF($I616=4,"Unknown",IF($I616=99,"Stopped", $D616)), 0),"Not required")</f>
        <v>150725</v>
      </c>
      <c r="N616" s="272">
        <f>IF(INTRO!$E$42="Endemic", IF(AND($J616&gt;1,$J616&lt;5), IF($J616=4, "Unknown", E616+F616), 0),"Not required")</f>
        <v>72193</v>
      </c>
      <c r="O616" s="273">
        <f>IF(INTRO!$E$44="Endemic", IF(AND($K616&gt;0,$K616&lt;5), IF($K616=4,"Unknown", IF($K616=1, $F616*0.33, IF($K616=2, $F616*0.5+$G616*0.2, SUM(F616:G616)))), 0),"Not required")</f>
        <v>127088</v>
      </c>
      <c r="P616" s="224">
        <v>1</v>
      </c>
      <c r="Q616" s="245">
        <v>1</v>
      </c>
      <c r="R616" s="245">
        <v>2</v>
      </c>
      <c r="S616" s="247">
        <v>0</v>
      </c>
      <c r="T616" s="50" t="s">
        <v>1184</v>
      </c>
      <c r="U616" s="299" t="s">
        <v>1191</v>
      </c>
      <c r="V616" s="229"/>
      <c r="W616" s="274"/>
      <c r="X616" s="12"/>
    </row>
    <row r="617" spans="1:24" x14ac:dyDescent="0.2">
      <c r="A617" s="129" t="str">
        <f>IF(INTRO!$E$34&lt;&gt;0,INTRO!$E$34,"")</f>
        <v>Ethiopia</v>
      </c>
      <c r="B617" s="222" t="s">
        <v>852</v>
      </c>
      <c r="C617" s="223" t="s">
        <v>863</v>
      </c>
      <c r="D617" s="118">
        <v>31343</v>
      </c>
      <c r="E617" s="277">
        <v>4915</v>
      </c>
      <c r="F617" s="277">
        <v>10097</v>
      </c>
      <c r="G617" s="278">
        <v>16331</v>
      </c>
      <c r="H617" s="121">
        <v>1</v>
      </c>
      <c r="I617" s="244">
        <v>1</v>
      </c>
      <c r="J617" s="244">
        <v>3</v>
      </c>
      <c r="K617" s="246">
        <v>3</v>
      </c>
      <c r="L617" s="270">
        <f>IF(INTRO!$E$38="Endemic", IF($H617&gt;0, IF($H617=4,"Unknown", IF($H617=99,"Stopped", $D617)), 0),"Not required")</f>
        <v>31343</v>
      </c>
      <c r="M617" s="271">
        <f>IF(INTRO!$E$40="Endemic", IF($I617&gt;0, IF($I617=4,"Unknown",IF($I617=99,"Stopped", $D617)), 0),"Not required")</f>
        <v>31343</v>
      </c>
      <c r="N617" s="272">
        <f>IF(INTRO!$E$42="Endemic", IF(AND($J617&gt;1,$J617&lt;5), IF($J617=4, "Unknown", E617+F617), 0),"Not required")</f>
        <v>15012</v>
      </c>
      <c r="O617" s="273">
        <f>IF(INTRO!$E$44="Endemic", IF(AND($K617&gt;0,$K617&lt;5), IF($K617=4,"Unknown", IF($K617=1, $F617*0.33, IF($K617=2, $F617*0.5+$G617*0.2, SUM(F617:G617)))), 0),"Not required")</f>
        <v>26428</v>
      </c>
      <c r="P617" s="224">
        <v>1</v>
      </c>
      <c r="Q617" s="245">
        <v>1</v>
      </c>
      <c r="R617" s="245">
        <v>2</v>
      </c>
      <c r="S617" s="247">
        <v>0</v>
      </c>
      <c r="T617" s="50" t="s">
        <v>1184</v>
      </c>
      <c r="U617" s="252"/>
      <c r="V617" s="229"/>
      <c r="W617" s="274"/>
      <c r="X617" s="12"/>
    </row>
    <row r="618" spans="1:24" x14ac:dyDescent="0.2">
      <c r="A618" s="129" t="str">
        <f>IF(INTRO!$E$34&lt;&gt;0,INTRO!$E$34,"")</f>
        <v>Ethiopia</v>
      </c>
      <c r="B618" s="222" t="s">
        <v>864</v>
      </c>
      <c r="C618" s="223" t="s">
        <v>865</v>
      </c>
      <c r="D618" s="118">
        <v>109925</v>
      </c>
      <c r="E618" s="277">
        <v>17238</v>
      </c>
      <c r="F618" s="277">
        <v>35413</v>
      </c>
      <c r="G618" s="278">
        <v>57274</v>
      </c>
      <c r="H618" s="121">
        <v>0</v>
      </c>
      <c r="I618" s="244">
        <v>1</v>
      </c>
      <c r="J618" s="244">
        <v>2</v>
      </c>
      <c r="K618" s="246">
        <v>0</v>
      </c>
      <c r="L618" s="270">
        <f>IF(INTRO!$E$38="Endemic", IF($H618&gt;0, IF($H618=4,"Unknown", IF($H618=99,"Stopped", $D618)), 0),"Not required")</f>
        <v>0</v>
      </c>
      <c r="M618" s="271">
        <f>IF(INTRO!$E$40="Endemic", IF($I618&gt;0, IF($I618=4,"Unknown",IF($I618=99,"Stopped", $D618)), 0),"Not required")</f>
        <v>109925</v>
      </c>
      <c r="N618" s="272">
        <f>IF(INTRO!$E$42="Endemic", IF(AND($J618&gt;1,$J618&lt;5), IF($J618=4, "Unknown", E618+F618), 0),"Not required")</f>
        <v>52651</v>
      </c>
      <c r="O618" s="273">
        <f>IF(INTRO!$E$44="Endemic", IF(AND($K618&gt;0,$K618&lt;5), IF($K618=4,"Unknown", IF($K618=1, $F618*0.33, IF($K618=2, $F618*0.5+$G618*0.2, SUM(F618:G618)))), 0),"Not required")</f>
        <v>0</v>
      </c>
      <c r="P618" s="224">
        <v>0</v>
      </c>
      <c r="Q618" s="245">
        <v>1</v>
      </c>
      <c r="R618" s="245">
        <v>1</v>
      </c>
      <c r="S618" s="247">
        <v>0</v>
      </c>
      <c r="T618" s="50" t="s">
        <v>1183</v>
      </c>
      <c r="U618" s="299" t="s">
        <v>1191</v>
      </c>
      <c r="V618" s="229"/>
      <c r="W618" s="274"/>
      <c r="X618" s="12"/>
    </row>
    <row r="619" spans="1:24" x14ac:dyDescent="0.2">
      <c r="A619" s="129" t="str">
        <f>IF(INTRO!$E$34&lt;&gt;0,INTRO!$E$34,"")</f>
        <v>Ethiopia</v>
      </c>
      <c r="B619" s="222" t="s">
        <v>864</v>
      </c>
      <c r="C619" s="223" t="s">
        <v>866</v>
      </c>
      <c r="D619" s="118">
        <v>83104</v>
      </c>
      <c r="E619" s="277">
        <v>13032</v>
      </c>
      <c r="F619" s="277">
        <v>26772</v>
      </c>
      <c r="G619" s="278">
        <v>43299</v>
      </c>
      <c r="H619" s="121">
        <v>1</v>
      </c>
      <c r="I619" s="244">
        <v>1</v>
      </c>
      <c r="J619" s="244">
        <v>3</v>
      </c>
      <c r="K619" s="246">
        <v>0</v>
      </c>
      <c r="L619" s="270">
        <f>IF(INTRO!$E$38="Endemic", IF($H619&gt;0, IF($H619=4,"Unknown", IF($H619=99,"Stopped", $D619)), 0),"Not required")</f>
        <v>83104</v>
      </c>
      <c r="M619" s="271">
        <f>IF(INTRO!$E$40="Endemic", IF($I619&gt;0, IF($I619=4,"Unknown",IF($I619=99,"Stopped", $D619)), 0),"Not required")</f>
        <v>83104</v>
      </c>
      <c r="N619" s="272">
        <f>IF(INTRO!$E$42="Endemic", IF(AND($J619&gt;1,$J619&lt;5), IF($J619=4, "Unknown", E619+F619), 0),"Not required")</f>
        <v>39804</v>
      </c>
      <c r="O619" s="273">
        <f>IF(INTRO!$E$44="Endemic", IF(AND($K619&gt;0,$K619&lt;5), IF($K619=4,"Unknown", IF($K619=1, $F619*0.33, IF($K619=2, $F619*0.5+$G619*0.2, SUM(F619:G619)))), 0),"Not required")</f>
        <v>0</v>
      </c>
      <c r="P619" s="224">
        <v>1</v>
      </c>
      <c r="Q619" s="245">
        <v>1</v>
      </c>
      <c r="R619" s="245">
        <v>2</v>
      </c>
      <c r="S619" s="247">
        <v>0</v>
      </c>
      <c r="T619" s="50" t="s">
        <v>1184</v>
      </c>
      <c r="U619" s="252" t="s">
        <v>1188</v>
      </c>
      <c r="V619" s="229"/>
      <c r="W619" s="274"/>
      <c r="X619" s="12"/>
    </row>
    <row r="620" spans="1:24" x14ac:dyDescent="0.2">
      <c r="A620" s="129" t="str">
        <f>IF(INTRO!$E$34&lt;&gt;0,INTRO!$E$34,"")</f>
        <v>Ethiopia</v>
      </c>
      <c r="B620" s="222" t="s">
        <v>864</v>
      </c>
      <c r="C620" s="223" t="s">
        <v>867</v>
      </c>
      <c r="D620" s="118">
        <v>139126</v>
      </c>
      <c r="E620" s="277">
        <v>21818</v>
      </c>
      <c r="F620" s="277">
        <v>44820</v>
      </c>
      <c r="G620" s="278">
        <v>72488</v>
      </c>
      <c r="H620" s="121">
        <v>0</v>
      </c>
      <c r="I620" s="244">
        <v>1</v>
      </c>
      <c r="J620" s="244">
        <v>3</v>
      </c>
      <c r="K620" s="246">
        <v>0</v>
      </c>
      <c r="L620" s="270">
        <f>IF(INTRO!$E$38="Endemic", IF($H620&gt;0, IF($H620=4,"Unknown", IF($H620=99,"Stopped", $D620)), 0),"Not required")</f>
        <v>0</v>
      </c>
      <c r="M620" s="271">
        <f>IF(INTRO!$E$40="Endemic", IF($I620&gt;0, IF($I620=4,"Unknown",IF($I620=99,"Stopped", $D620)), 0),"Not required")</f>
        <v>139126</v>
      </c>
      <c r="N620" s="272">
        <f>IF(INTRO!$E$42="Endemic", IF(AND($J620&gt;1,$J620&lt;5), IF($J620=4, "Unknown", E620+F620), 0),"Not required")</f>
        <v>66638</v>
      </c>
      <c r="O620" s="273">
        <f>IF(INTRO!$E$44="Endemic", IF(AND($K620&gt;0,$K620&lt;5), IF($K620=4,"Unknown", IF($K620=1, $F620*0.33, IF($K620=2, $F620*0.5+$G620*0.2, SUM(F620:G620)))), 0),"Not required")</f>
        <v>0</v>
      </c>
      <c r="P620" s="224">
        <v>0</v>
      </c>
      <c r="Q620" s="245">
        <v>1</v>
      </c>
      <c r="R620" s="245">
        <v>2</v>
      </c>
      <c r="S620" s="247">
        <v>0</v>
      </c>
      <c r="T620" s="50" t="s">
        <v>1183</v>
      </c>
      <c r="U620" s="252" t="s">
        <v>1188</v>
      </c>
      <c r="V620" s="229"/>
      <c r="W620" s="274"/>
      <c r="X620" s="12"/>
    </row>
    <row r="621" spans="1:24" x14ac:dyDescent="0.2">
      <c r="A621" s="129" t="str">
        <f>IF(INTRO!$E$34&lt;&gt;0,INTRO!$E$34,"")</f>
        <v>Ethiopia</v>
      </c>
      <c r="B621" s="222" t="s">
        <v>864</v>
      </c>
      <c r="C621" s="223" t="s">
        <v>868</v>
      </c>
      <c r="D621" s="118">
        <v>150188</v>
      </c>
      <c r="E621" s="277">
        <v>23553</v>
      </c>
      <c r="F621" s="277">
        <v>48383</v>
      </c>
      <c r="G621" s="278">
        <v>78252</v>
      </c>
      <c r="H621" s="121">
        <v>0</v>
      </c>
      <c r="I621" s="244">
        <v>1</v>
      </c>
      <c r="J621" s="244">
        <v>3</v>
      </c>
      <c r="K621" s="246">
        <v>0</v>
      </c>
      <c r="L621" s="270">
        <f>IF(INTRO!$E$38="Endemic", IF($H621&gt;0, IF($H621=4,"Unknown", IF($H621=99,"Stopped", $D621)), 0),"Not required")</f>
        <v>0</v>
      </c>
      <c r="M621" s="271">
        <f>IF(INTRO!$E$40="Endemic", IF($I621&gt;0, IF($I621=4,"Unknown",IF($I621=99,"Stopped", $D621)), 0),"Not required")</f>
        <v>150188</v>
      </c>
      <c r="N621" s="272">
        <f>IF(INTRO!$E$42="Endemic", IF(AND($J621&gt;1,$J621&lt;5), IF($J621=4, "Unknown", E621+F621), 0),"Not required")</f>
        <v>71936</v>
      </c>
      <c r="O621" s="273">
        <f>IF(INTRO!$E$44="Endemic", IF(AND($K621&gt;0,$K621&lt;5), IF($K621=4,"Unknown", IF($K621=1, $F621*0.33, IF($K621=2, $F621*0.5+$G621*0.2, SUM(F621:G621)))), 0),"Not required")</f>
        <v>0</v>
      </c>
      <c r="P621" s="224">
        <v>0</v>
      </c>
      <c r="Q621" s="245">
        <v>1</v>
      </c>
      <c r="R621" s="245">
        <v>2</v>
      </c>
      <c r="S621" s="247">
        <v>0</v>
      </c>
      <c r="T621" s="50" t="s">
        <v>1183</v>
      </c>
      <c r="U621" s="252"/>
      <c r="V621" s="229"/>
      <c r="W621" s="274"/>
      <c r="X621" s="12"/>
    </row>
    <row r="622" spans="1:24" x14ac:dyDescent="0.2">
      <c r="A622" s="129" t="str">
        <f>IF(INTRO!$E$34&lt;&gt;0,INTRO!$E$34,"")</f>
        <v>Ethiopia</v>
      </c>
      <c r="B622" s="222" t="s">
        <v>864</v>
      </c>
      <c r="C622" s="223" t="s">
        <v>869</v>
      </c>
      <c r="D622" s="118">
        <v>13415</v>
      </c>
      <c r="E622" s="277">
        <v>2104</v>
      </c>
      <c r="F622" s="277">
        <v>4322</v>
      </c>
      <c r="G622" s="278">
        <v>6990</v>
      </c>
      <c r="H622" s="121">
        <v>0</v>
      </c>
      <c r="I622" s="244">
        <v>1</v>
      </c>
      <c r="J622" s="244">
        <v>3</v>
      </c>
      <c r="K622" s="246">
        <v>2</v>
      </c>
      <c r="L622" s="270">
        <f>IF(INTRO!$E$38="Endemic", IF($H622&gt;0, IF($H622=4,"Unknown", IF($H622=99,"Stopped", $D622)), 0),"Not required")</f>
        <v>0</v>
      </c>
      <c r="M622" s="271">
        <f>IF(INTRO!$E$40="Endemic", IF($I622&gt;0, IF($I622=4,"Unknown",IF($I622=99,"Stopped", $D622)), 0),"Not required")</f>
        <v>13415</v>
      </c>
      <c r="N622" s="272">
        <f>IF(INTRO!$E$42="Endemic", IF(AND($J622&gt;1,$J622&lt;5), IF($J622=4, "Unknown", E622+F622), 0),"Not required")</f>
        <v>6426</v>
      </c>
      <c r="O622" s="273">
        <f>IF(INTRO!$E$44="Endemic", IF(AND($K622&gt;0,$K622&lt;5), IF($K622=4,"Unknown", IF($K622=1, $F622*0.33, IF($K622=2, $F622*0.5+$G622*0.2, SUM(F622:G622)))), 0),"Not required")</f>
        <v>3559</v>
      </c>
      <c r="P622" s="224">
        <v>0</v>
      </c>
      <c r="Q622" s="245">
        <v>1</v>
      </c>
      <c r="R622" s="245">
        <v>2</v>
      </c>
      <c r="S622" s="247">
        <v>1</v>
      </c>
      <c r="T622" s="50" t="s">
        <v>1183</v>
      </c>
      <c r="U622" s="299" t="s">
        <v>1191</v>
      </c>
      <c r="V622" s="229"/>
      <c r="W622" s="274"/>
      <c r="X622" s="12"/>
    </row>
    <row r="623" spans="1:24" x14ac:dyDescent="0.2">
      <c r="A623" s="129" t="str">
        <f>IF(INTRO!$E$34&lt;&gt;0,INTRO!$E$34,"")</f>
        <v>Ethiopia</v>
      </c>
      <c r="B623" s="222" t="s">
        <v>864</v>
      </c>
      <c r="C623" s="223" t="s">
        <v>870</v>
      </c>
      <c r="D623" s="118">
        <v>131643</v>
      </c>
      <c r="E623" s="277">
        <v>20644</v>
      </c>
      <c r="F623" s="277">
        <v>42409</v>
      </c>
      <c r="G623" s="278">
        <v>68590</v>
      </c>
      <c r="H623" s="121">
        <v>0</v>
      </c>
      <c r="I623" s="244">
        <v>1</v>
      </c>
      <c r="J623" s="244">
        <v>3</v>
      </c>
      <c r="K623" s="246">
        <v>0</v>
      </c>
      <c r="L623" s="270">
        <f>IF(INTRO!$E$38="Endemic", IF($H623&gt;0, IF($H623=4,"Unknown", IF($H623=99,"Stopped", $D623)), 0),"Not required")</f>
        <v>0</v>
      </c>
      <c r="M623" s="271">
        <f>IF(INTRO!$E$40="Endemic", IF($I623&gt;0, IF($I623=4,"Unknown",IF($I623=99,"Stopped", $D623)), 0),"Not required")</f>
        <v>131643</v>
      </c>
      <c r="N623" s="272">
        <f>IF(INTRO!$E$42="Endemic", IF(AND($J623&gt;1,$J623&lt;5), IF($J623=4, "Unknown", E623+F623), 0),"Not required")</f>
        <v>63053</v>
      </c>
      <c r="O623" s="273">
        <f>IF(INTRO!$E$44="Endemic", IF(AND($K623&gt;0,$K623&lt;5), IF($K623=4,"Unknown", IF($K623=1, $F623*0.33, IF($K623=2, $F623*0.5+$G623*0.2, SUM(F623:G623)))), 0),"Not required")</f>
        <v>0</v>
      </c>
      <c r="P623" s="224">
        <v>0</v>
      </c>
      <c r="Q623" s="245">
        <v>1</v>
      </c>
      <c r="R623" s="245">
        <v>2</v>
      </c>
      <c r="S623" s="247">
        <v>0</v>
      </c>
      <c r="T623" s="50" t="s">
        <v>1183</v>
      </c>
      <c r="U623" s="252" t="s">
        <v>1188</v>
      </c>
      <c r="V623" s="229"/>
      <c r="W623" s="274"/>
      <c r="X623" s="12"/>
    </row>
    <row r="624" spans="1:24" x14ac:dyDescent="0.2">
      <c r="A624" s="129" t="str">
        <f>IF(INTRO!$E$34&lt;&gt;0,INTRO!$E$34,"")</f>
        <v>Ethiopia</v>
      </c>
      <c r="B624" s="222" t="s">
        <v>871</v>
      </c>
      <c r="C624" s="223" t="s">
        <v>872</v>
      </c>
      <c r="D624" s="118">
        <v>83150</v>
      </c>
      <c r="E624" s="277">
        <v>13040</v>
      </c>
      <c r="F624" s="277">
        <v>26787</v>
      </c>
      <c r="G624" s="278">
        <v>43323</v>
      </c>
      <c r="H624" s="121">
        <v>0</v>
      </c>
      <c r="I624" s="244">
        <v>4</v>
      </c>
      <c r="J624" s="244">
        <v>3</v>
      </c>
      <c r="K624" s="246">
        <v>1</v>
      </c>
      <c r="L624" s="270">
        <f>IF(INTRO!$E$38="Endemic", IF($H624&gt;0, IF($H624=4,"Unknown", IF($H624=99,"Stopped", $D624)), 0),"Not required")</f>
        <v>0</v>
      </c>
      <c r="M624" s="271" t="str">
        <f>IF(INTRO!$E$40="Endemic", IF($I624&gt;0, IF($I624=4,"Unknown",IF($I624=99,"Stopped", $D624)), 0),"Not required")</f>
        <v>Unknown</v>
      </c>
      <c r="N624" s="272">
        <f>IF(INTRO!$E$42="Endemic", IF(AND($J624&gt;1,$J624&lt;5), IF($J624=4, "Unknown", E624+F624), 0),"Not required")</f>
        <v>39827</v>
      </c>
      <c r="O624" s="273">
        <f>IF(INTRO!$E$44="Endemic", IF(AND($K624&gt;0,$K624&lt;5), IF($K624=4,"Unknown", IF($K624=1, $F624*0.33, IF($K624=2, $F624*0.5+$G624*0.2, SUM(F624:G624)))), 0),"Not required")</f>
        <v>8839.7100000000009</v>
      </c>
      <c r="P624" s="224">
        <v>0</v>
      </c>
      <c r="Q624" s="245">
        <v>0</v>
      </c>
      <c r="R624" s="245">
        <v>2</v>
      </c>
      <c r="S624" s="247">
        <v>0</v>
      </c>
      <c r="T624" s="50" t="s">
        <v>1188</v>
      </c>
      <c r="U624" s="252" t="s">
        <v>1188</v>
      </c>
      <c r="V624" s="229"/>
      <c r="W624" s="274"/>
      <c r="X624" s="12"/>
    </row>
    <row r="625" spans="1:24" x14ac:dyDescent="0.2">
      <c r="A625" s="129" t="str">
        <f>IF(INTRO!$E$34&lt;&gt;0,INTRO!$E$34,"")</f>
        <v>Ethiopia</v>
      </c>
      <c r="B625" s="222" t="s">
        <v>871</v>
      </c>
      <c r="C625" s="223" t="s">
        <v>873</v>
      </c>
      <c r="D625" s="118">
        <v>199688</v>
      </c>
      <c r="E625" s="277">
        <v>31315</v>
      </c>
      <c r="F625" s="277">
        <v>64330</v>
      </c>
      <c r="G625" s="278">
        <v>104043</v>
      </c>
      <c r="H625" s="121">
        <v>0</v>
      </c>
      <c r="I625" s="244">
        <v>0</v>
      </c>
      <c r="J625" s="244">
        <v>3</v>
      </c>
      <c r="K625" s="246">
        <v>0</v>
      </c>
      <c r="L625" s="270">
        <f>IF(INTRO!$E$38="Endemic", IF($H625&gt;0, IF($H625=4,"Unknown", IF($H625=99,"Stopped", $D625)), 0),"Not required")</f>
        <v>0</v>
      </c>
      <c r="M625" s="271">
        <f>IF(INTRO!$E$40="Endemic", IF($I625&gt;0, IF($I625=4,"Unknown",IF($I625=99,"Stopped", $D625)), 0),"Not required")</f>
        <v>0</v>
      </c>
      <c r="N625" s="272">
        <f>IF(INTRO!$E$42="Endemic", IF(AND($J625&gt;1,$J625&lt;5), IF($J625=4, "Unknown", E625+F625), 0),"Not required")</f>
        <v>95645</v>
      </c>
      <c r="O625" s="273">
        <f>IF(INTRO!$E$44="Endemic", IF(AND($K625&gt;0,$K625&lt;5), IF($K625=4,"Unknown", IF($K625=1, $F625*0.33, IF($K625=2, $F625*0.5+$G625*0.2, SUM(F625:G625)))), 0),"Not required")</f>
        <v>0</v>
      </c>
      <c r="P625" s="224">
        <v>0</v>
      </c>
      <c r="Q625" s="245">
        <v>0</v>
      </c>
      <c r="R625" s="245">
        <v>2</v>
      </c>
      <c r="S625" s="247">
        <v>0</v>
      </c>
      <c r="T625" s="50" t="s">
        <v>1188</v>
      </c>
      <c r="U625" s="252" t="s">
        <v>1188</v>
      </c>
      <c r="V625" s="229"/>
      <c r="W625" s="274"/>
      <c r="X625" s="12"/>
    </row>
    <row r="626" spans="1:24" x14ac:dyDescent="0.2">
      <c r="A626" s="129" t="str">
        <f>IF(INTRO!$E$34&lt;&gt;0,INTRO!$E$34,"")</f>
        <v>Ethiopia</v>
      </c>
      <c r="B626" s="222" t="s">
        <v>871</v>
      </c>
      <c r="C626" s="223" t="s">
        <v>874</v>
      </c>
      <c r="D626" s="118">
        <v>184208</v>
      </c>
      <c r="E626" s="277">
        <v>28888</v>
      </c>
      <c r="F626" s="277">
        <v>59343</v>
      </c>
      <c r="G626" s="278">
        <v>95977</v>
      </c>
      <c r="H626" s="121">
        <v>0</v>
      </c>
      <c r="I626" s="244">
        <v>0</v>
      </c>
      <c r="J626" s="244">
        <v>2</v>
      </c>
      <c r="K626" s="246">
        <v>0</v>
      </c>
      <c r="L626" s="270">
        <f>IF(INTRO!$E$38="Endemic", IF($H626&gt;0, IF($H626=4,"Unknown", IF($H626=99,"Stopped", $D626)), 0),"Not required")</f>
        <v>0</v>
      </c>
      <c r="M626" s="271">
        <f>IF(INTRO!$E$40="Endemic", IF($I626&gt;0, IF($I626=4,"Unknown",IF($I626=99,"Stopped", $D626)), 0),"Not required")</f>
        <v>0</v>
      </c>
      <c r="N626" s="272">
        <f>IF(INTRO!$E$42="Endemic", IF(AND($J626&gt;1,$J626&lt;5), IF($J626=4, "Unknown", E626+F626), 0),"Not required")</f>
        <v>88231</v>
      </c>
      <c r="O626" s="273">
        <f>IF(INTRO!$E$44="Endemic", IF(AND($K626&gt;0,$K626&lt;5), IF($K626=4,"Unknown", IF($K626=1, $F626*0.33, IF($K626=2, $F626*0.5+$G626*0.2, SUM(F626:G626)))), 0),"Not required")</f>
        <v>0</v>
      </c>
      <c r="P626" s="224">
        <v>0</v>
      </c>
      <c r="Q626" s="245">
        <v>0</v>
      </c>
      <c r="R626" s="245">
        <v>1</v>
      </c>
      <c r="S626" s="247">
        <v>0</v>
      </c>
      <c r="T626" s="50"/>
      <c r="U626" s="252" t="s">
        <v>1188</v>
      </c>
      <c r="V626" s="229"/>
      <c r="W626" s="274"/>
      <c r="X626" s="12"/>
    </row>
    <row r="627" spans="1:24" x14ac:dyDescent="0.2">
      <c r="A627" s="129" t="str">
        <f>IF(INTRO!$E$34&lt;&gt;0,INTRO!$E$34,"")</f>
        <v>Ethiopia</v>
      </c>
      <c r="B627" s="222" t="s">
        <v>875</v>
      </c>
      <c r="C627" s="223" t="s">
        <v>876</v>
      </c>
      <c r="D627" s="118">
        <v>110632</v>
      </c>
      <c r="E627" s="277">
        <v>17349</v>
      </c>
      <c r="F627" s="277">
        <v>35640</v>
      </c>
      <c r="G627" s="278">
        <v>57642</v>
      </c>
      <c r="H627" s="121">
        <v>0</v>
      </c>
      <c r="I627" s="244">
        <v>0</v>
      </c>
      <c r="J627" s="244">
        <v>2</v>
      </c>
      <c r="K627" s="246">
        <v>0</v>
      </c>
      <c r="L627" s="270">
        <f>IF(INTRO!$E$38="Endemic", IF($H627&gt;0, IF($H627=4,"Unknown", IF($H627=99,"Stopped", $D627)), 0),"Not required")</f>
        <v>0</v>
      </c>
      <c r="M627" s="271">
        <f>IF(INTRO!$E$40="Endemic", IF($I627&gt;0, IF($I627=4,"Unknown",IF($I627=99,"Stopped", $D627)), 0),"Not required")</f>
        <v>0</v>
      </c>
      <c r="N627" s="272">
        <f>IF(INTRO!$E$42="Endemic", IF(AND($J627&gt;1,$J627&lt;5), IF($J627=4, "Unknown", E627+F627), 0),"Not required")</f>
        <v>52989</v>
      </c>
      <c r="O627" s="273">
        <f>IF(INTRO!$E$44="Endemic", IF(AND($K627&gt;0,$K627&lt;5), IF($K627=4,"Unknown", IF($K627=1, $F627*0.33, IF($K627=2, $F627*0.5+$G627*0.2, SUM(F627:G627)))), 0),"Not required")</f>
        <v>0</v>
      </c>
      <c r="P627" s="224">
        <v>0</v>
      </c>
      <c r="Q627" s="245">
        <v>0</v>
      </c>
      <c r="R627" s="245">
        <v>1</v>
      </c>
      <c r="S627" s="247">
        <v>0</v>
      </c>
      <c r="T627" s="50"/>
      <c r="U627" s="252" t="s">
        <v>1188</v>
      </c>
      <c r="V627" s="229"/>
      <c r="W627" s="274"/>
      <c r="X627" s="12"/>
    </row>
    <row r="628" spans="1:24" x14ac:dyDescent="0.2">
      <c r="A628" s="129" t="str">
        <f>IF(INTRO!$E$34&lt;&gt;0,INTRO!$E$34,"")</f>
        <v>Ethiopia</v>
      </c>
      <c r="B628" s="222" t="s">
        <v>875</v>
      </c>
      <c r="C628" s="223" t="s">
        <v>877</v>
      </c>
      <c r="D628" s="118">
        <v>208361</v>
      </c>
      <c r="E628" s="277">
        <v>32675</v>
      </c>
      <c r="F628" s="277">
        <v>67124</v>
      </c>
      <c r="G628" s="278">
        <v>108562</v>
      </c>
      <c r="H628" s="121">
        <v>0</v>
      </c>
      <c r="I628" s="244">
        <v>0</v>
      </c>
      <c r="J628" s="244">
        <v>2</v>
      </c>
      <c r="K628" s="246">
        <v>0</v>
      </c>
      <c r="L628" s="270">
        <f>IF(INTRO!$E$38="Endemic", IF($H628&gt;0, IF($H628=4,"Unknown", IF($H628=99,"Stopped", $D628)), 0),"Not required")</f>
        <v>0</v>
      </c>
      <c r="M628" s="271">
        <f>IF(INTRO!$E$40="Endemic", IF($I628&gt;0, IF($I628=4,"Unknown",IF($I628=99,"Stopped", $D628)), 0),"Not required")</f>
        <v>0</v>
      </c>
      <c r="N628" s="272">
        <f>IF(INTRO!$E$42="Endemic", IF(AND($J628&gt;1,$J628&lt;5), IF($J628=4, "Unknown", E628+F628), 0),"Not required")</f>
        <v>99799</v>
      </c>
      <c r="O628" s="273">
        <f>IF(INTRO!$E$44="Endemic", IF(AND($K628&gt;0,$K628&lt;5), IF($K628=4,"Unknown", IF($K628=1, $F628*0.33, IF($K628=2, $F628*0.5+$G628*0.2, SUM(F628:G628)))), 0),"Not required")</f>
        <v>0</v>
      </c>
      <c r="P628" s="224">
        <v>0</v>
      </c>
      <c r="Q628" s="245">
        <v>0</v>
      </c>
      <c r="R628" s="245">
        <v>1</v>
      </c>
      <c r="S628" s="247">
        <v>0</v>
      </c>
      <c r="T628" s="50"/>
      <c r="U628" s="252" t="s">
        <v>1188</v>
      </c>
      <c r="V628" s="229"/>
      <c r="W628" s="274"/>
      <c r="X628" s="12"/>
    </row>
    <row r="629" spans="1:24" x14ac:dyDescent="0.2">
      <c r="A629" s="129" t="str">
        <f>IF(INTRO!$E$34&lt;&gt;0,INTRO!$E$34,"")</f>
        <v>Ethiopia</v>
      </c>
      <c r="B629" s="222" t="s">
        <v>875</v>
      </c>
      <c r="C629" s="223" t="s">
        <v>878</v>
      </c>
      <c r="D629" s="118">
        <v>202811</v>
      </c>
      <c r="E629" s="277">
        <v>31805</v>
      </c>
      <c r="F629" s="277">
        <v>65336</v>
      </c>
      <c r="G629" s="278">
        <v>105670</v>
      </c>
      <c r="H629" s="121">
        <v>0</v>
      </c>
      <c r="I629" s="244">
        <v>0</v>
      </c>
      <c r="J629" s="244">
        <v>2</v>
      </c>
      <c r="K629" s="246">
        <v>0</v>
      </c>
      <c r="L629" s="270">
        <f>IF(INTRO!$E$38="Endemic", IF($H629&gt;0, IF($H629=4,"Unknown", IF($H629=99,"Stopped", $D629)), 0),"Not required")</f>
        <v>0</v>
      </c>
      <c r="M629" s="271">
        <f>IF(INTRO!$E$40="Endemic", IF($I629&gt;0, IF($I629=4,"Unknown",IF($I629=99,"Stopped", $D629)), 0),"Not required")</f>
        <v>0</v>
      </c>
      <c r="N629" s="272">
        <f>IF(INTRO!$E$42="Endemic", IF(AND($J629&gt;1,$J629&lt;5), IF($J629=4, "Unknown", E629+F629), 0),"Not required")</f>
        <v>97141</v>
      </c>
      <c r="O629" s="273">
        <f>IF(INTRO!$E$44="Endemic", IF(AND($K629&gt;0,$K629&lt;5), IF($K629=4,"Unknown", IF($K629=1, $F629*0.33, IF($K629=2, $F629*0.5+$G629*0.2, SUM(F629:G629)))), 0),"Not required")</f>
        <v>0</v>
      </c>
      <c r="P629" s="224">
        <v>0</v>
      </c>
      <c r="Q629" s="245">
        <v>0</v>
      </c>
      <c r="R629" s="245">
        <v>0</v>
      </c>
      <c r="S629" s="247">
        <v>0</v>
      </c>
      <c r="T629" s="50"/>
      <c r="U629" s="252"/>
      <c r="V629" s="229"/>
      <c r="W629" s="274"/>
      <c r="X629" s="12"/>
    </row>
    <row r="630" spans="1:24" x14ac:dyDescent="0.2">
      <c r="A630" s="129" t="str">
        <f>IF(INTRO!$E$34&lt;&gt;0,INTRO!$E$34,"")</f>
        <v>Ethiopia</v>
      </c>
      <c r="B630" s="222" t="s">
        <v>875</v>
      </c>
      <c r="C630" s="223" t="s">
        <v>879</v>
      </c>
      <c r="D630" s="118">
        <v>86648</v>
      </c>
      <c r="E630" s="277">
        <v>13588</v>
      </c>
      <c r="F630" s="277">
        <v>27914</v>
      </c>
      <c r="G630" s="278">
        <v>45146</v>
      </c>
      <c r="H630" s="121">
        <v>1</v>
      </c>
      <c r="I630" s="244">
        <v>0</v>
      </c>
      <c r="J630" s="244">
        <v>2</v>
      </c>
      <c r="K630" s="246">
        <v>0</v>
      </c>
      <c r="L630" s="270">
        <f>IF(INTRO!$E$38="Endemic", IF($H630&gt;0, IF($H630=4,"Unknown", IF($H630=99,"Stopped", $D630)), 0),"Not required")</f>
        <v>86648</v>
      </c>
      <c r="M630" s="271">
        <f>IF(INTRO!$E$40="Endemic", IF($I630&gt;0, IF($I630=4,"Unknown",IF($I630=99,"Stopped", $D630)), 0),"Not required")</f>
        <v>0</v>
      </c>
      <c r="N630" s="272">
        <f>IF(INTRO!$E$42="Endemic", IF(AND($J630&gt;1,$J630&lt;5), IF($J630=4, "Unknown", E630+F630), 0),"Not required")</f>
        <v>41502</v>
      </c>
      <c r="O630" s="273">
        <f>IF(INTRO!$E$44="Endemic", IF(AND($K630&gt;0,$K630&lt;5), IF($K630=4,"Unknown", IF($K630=1, $F630*0.33, IF($K630=2, $F630*0.5+$G630*0.2, SUM(F630:G630)))), 0),"Not required")</f>
        <v>0</v>
      </c>
      <c r="P630" s="224">
        <v>1</v>
      </c>
      <c r="Q630" s="245">
        <v>0</v>
      </c>
      <c r="R630" s="245">
        <v>0</v>
      </c>
      <c r="S630" s="247">
        <v>0</v>
      </c>
      <c r="T630" s="50" t="s">
        <v>1184</v>
      </c>
      <c r="U630" s="252"/>
      <c r="V630" s="229"/>
      <c r="W630" s="274"/>
      <c r="X630" s="12"/>
    </row>
    <row r="631" spans="1:24" x14ac:dyDescent="0.2">
      <c r="A631" s="129" t="str">
        <f>IF(INTRO!$E$34&lt;&gt;0,INTRO!$E$34,"")</f>
        <v>Ethiopia</v>
      </c>
      <c r="B631" s="222" t="s">
        <v>875</v>
      </c>
      <c r="C631" s="223" t="s">
        <v>880</v>
      </c>
      <c r="D631" s="118">
        <v>144248</v>
      </c>
      <c r="E631" s="277">
        <v>22621</v>
      </c>
      <c r="F631" s="277">
        <v>46470</v>
      </c>
      <c r="G631" s="278">
        <v>75157</v>
      </c>
      <c r="H631" s="121">
        <v>0</v>
      </c>
      <c r="I631" s="244">
        <v>0</v>
      </c>
      <c r="J631" s="244">
        <v>3</v>
      </c>
      <c r="K631" s="246">
        <v>0</v>
      </c>
      <c r="L631" s="270">
        <f>IF(INTRO!$E$38="Endemic", IF($H631&gt;0, IF($H631=4,"Unknown", IF($H631=99,"Stopped", $D631)), 0),"Not required")</f>
        <v>0</v>
      </c>
      <c r="M631" s="271">
        <f>IF(INTRO!$E$40="Endemic", IF($I631&gt;0, IF($I631=4,"Unknown",IF($I631=99,"Stopped", $D631)), 0),"Not required")</f>
        <v>0</v>
      </c>
      <c r="N631" s="272">
        <f>IF(INTRO!$E$42="Endemic", IF(AND($J631&gt;1,$J631&lt;5), IF($J631=4, "Unknown", E631+F631), 0),"Not required")</f>
        <v>69091</v>
      </c>
      <c r="O631" s="273">
        <f>IF(INTRO!$E$44="Endemic", IF(AND($K631&gt;0,$K631&lt;5), IF($K631=4,"Unknown", IF($K631=1, $F631*0.33, IF($K631=2, $F631*0.5+$G631*0.2, SUM(F631:G631)))), 0),"Not required")</f>
        <v>0</v>
      </c>
      <c r="P631" s="224">
        <v>0</v>
      </c>
      <c r="Q631" s="245">
        <v>0</v>
      </c>
      <c r="R631" s="245">
        <v>2</v>
      </c>
      <c r="S631" s="247">
        <v>0</v>
      </c>
      <c r="T631" s="50"/>
      <c r="U631" s="252" t="s">
        <v>1188</v>
      </c>
      <c r="V631" s="229"/>
      <c r="W631" s="274"/>
      <c r="X631" s="12"/>
    </row>
    <row r="632" spans="1:24" x14ac:dyDescent="0.2">
      <c r="A632" s="129" t="str">
        <f>IF(INTRO!$E$34&lt;&gt;0,INTRO!$E$34,"")</f>
        <v>Ethiopia</v>
      </c>
      <c r="B632" s="222" t="s">
        <v>875</v>
      </c>
      <c r="C632" s="223" t="s">
        <v>881</v>
      </c>
      <c r="D632" s="118">
        <v>103291</v>
      </c>
      <c r="E632" s="277">
        <v>16198</v>
      </c>
      <c r="F632" s="277">
        <v>33275</v>
      </c>
      <c r="G632" s="278">
        <v>53817</v>
      </c>
      <c r="H632" s="121">
        <v>0</v>
      </c>
      <c r="I632" s="244">
        <v>0</v>
      </c>
      <c r="J632" s="244">
        <v>2</v>
      </c>
      <c r="K632" s="246">
        <v>0</v>
      </c>
      <c r="L632" s="270">
        <f>IF(INTRO!$E$38="Endemic", IF($H632&gt;0, IF($H632=4,"Unknown", IF($H632=99,"Stopped", $D632)), 0),"Not required")</f>
        <v>0</v>
      </c>
      <c r="M632" s="271">
        <f>IF(INTRO!$E$40="Endemic", IF($I632&gt;0, IF($I632=4,"Unknown",IF($I632=99,"Stopped", $D632)), 0),"Not required")</f>
        <v>0</v>
      </c>
      <c r="N632" s="272">
        <f>IF(INTRO!$E$42="Endemic", IF(AND($J632&gt;1,$J632&lt;5), IF($J632=4, "Unknown", E632+F632), 0),"Not required")</f>
        <v>49473</v>
      </c>
      <c r="O632" s="273">
        <f>IF(INTRO!$E$44="Endemic", IF(AND($K632&gt;0,$K632&lt;5), IF($K632=4,"Unknown", IF($K632=1, $F632*0.33, IF($K632=2, $F632*0.5+$G632*0.2, SUM(F632:G632)))), 0),"Not required")</f>
        <v>0</v>
      </c>
      <c r="P632" s="224">
        <v>0</v>
      </c>
      <c r="Q632" s="245">
        <v>0</v>
      </c>
      <c r="R632" s="245">
        <v>1</v>
      </c>
      <c r="S632" s="247">
        <v>0</v>
      </c>
      <c r="T632" s="50"/>
      <c r="U632" s="252" t="s">
        <v>1188</v>
      </c>
      <c r="V632" s="229"/>
      <c r="W632" s="274"/>
      <c r="X632" s="12"/>
    </row>
    <row r="633" spans="1:24" x14ac:dyDescent="0.2">
      <c r="A633" s="129" t="str">
        <f>IF(INTRO!$E$34&lt;&gt;0,INTRO!$E$34,"")</f>
        <v>Ethiopia</v>
      </c>
      <c r="B633" s="222" t="s">
        <v>875</v>
      </c>
      <c r="C633" s="223" t="s">
        <v>882</v>
      </c>
      <c r="D633" s="118">
        <v>102788</v>
      </c>
      <c r="E633" s="277">
        <v>16119</v>
      </c>
      <c r="F633" s="277">
        <v>33113</v>
      </c>
      <c r="G633" s="278">
        <v>53555</v>
      </c>
      <c r="H633" s="121">
        <v>0</v>
      </c>
      <c r="I633" s="244">
        <v>4</v>
      </c>
      <c r="J633" s="244">
        <v>2</v>
      </c>
      <c r="K633" s="246">
        <v>0</v>
      </c>
      <c r="L633" s="270">
        <f>IF(INTRO!$E$38="Endemic", IF($H633&gt;0, IF($H633=4,"Unknown", IF($H633=99,"Stopped", $D633)), 0),"Not required")</f>
        <v>0</v>
      </c>
      <c r="M633" s="271" t="str">
        <f>IF(INTRO!$E$40="Endemic", IF($I633&gt;0, IF($I633=4,"Unknown",IF($I633=99,"Stopped", $D633)), 0),"Not required")</f>
        <v>Unknown</v>
      </c>
      <c r="N633" s="272">
        <f>IF(INTRO!$E$42="Endemic", IF(AND($J633&gt;1,$J633&lt;5), IF($J633=4, "Unknown", E633+F633), 0),"Not required")</f>
        <v>49232</v>
      </c>
      <c r="O633" s="273">
        <f>IF(INTRO!$E$44="Endemic", IF(AND($K633&gt;0,$K633&lt;5), IF($K633=4,"Unknown", IF($K633=1, $F633*0.33, IF($K633=2, $F633*0.5+$G633*0.2, SUM(F633:G633)))), 0),"Not required")</f>
        <v>0</v>
      </c>
      <c r="P633" s="224">
        <v>0</v>
      </c>
      <c r="Q633" s="245">
        <v>0</v>
      </c>
      <c r="R633" s="245">
        <v>0</v>
      </c>
      <c r="S633" s="247">
        <v>0</v>
      </c>
      <c r="T633" s="50"/>
      <c r="U633" s="252"/>
      <c r="V633" s="229"/>
      <c r="W633" s="274"/>
      <c r="X633" s="12"/>
    </row>
    <row r="634" spans="1:24" x14ac:dyDescent="0.2">
      <c r="A634" s="129" t="str">
        <f>IF(INTRO!$E$34&lt;&gt;0,INTRO!$E$34,"")</f>
        <v>Ethiopia</v>
      </c>
      <c r="B634" s="222" t="s">
        <v>875</v>
      </c>
      <c r="C634" s="223" t="s">
        <v>883</v>
      </c>
      <c r="D634" s="118">
        <v>106988</v>
      </c>
      <c r="E634" s="277">
        <v>16778</v>
      </c>
      <c r="F634" s="277">
        <v>34466</v>
      </c>
      <c r="G634" s="278">
        <v>55744</v>
      </c>
      <c r="H634" s="121">
        <v>0</v>
      </c>
      <c r="I634" s="244">
        <v>0</v>
      </c>
      <c r="J634" s="244">
        <v>3</v>
      </c>
      <c r="K634" s="246">
        <v>0</v>
      </c>
      <c r="L634" s="270">
        <f>IF(INTRO!$E$38="Endemic", IF($H634&gt;0, IF($H634=4,"Unknown", IF($H634=99,"Stopped", $D634)), 0),"Not required")</f>
        <v>0</v>
      </c>
      <c r="M634" s="271">
        <f>IF(INTRO!$E$40="Endemic", IF($I634&gt;0, IF($I634=4,"Unknown",IF($I634=99,"Stopped", $D634)), 0),"Not required")</f>
        <v>0</v>
      </c>
      <c r="N634" s="272">
        <f>IF(INTRO!$E$42="Endemic", IF(AND($J634&gt;1,$J634&lt;5), IF($J634=4, "Unknown", E634+F634), 0),"Not required")</f>
        <v>51244</v>
      </c>
      <c r="O634" s="273">
        <f>IF(INTRO!$E$44="Endemic", IF(AND($K634&gt;0,$K634&lt;5), IF($K634=4,"Unknown", IF($K634=1, $F634*0.33, IF($K634=2, $F634*0.5+$G634*0.2, SUM(F634:G634)))), 0),"Not required")</f>
        <v>0</v>
      </c>
      <c r="P634" s="224">
        <v>0</v>
      </c>
      <c r="Q634" s="245">
        <v>0</v>
      </c>
      <c r="R634" s="245">
        <v>2</v>
      </c>
      <c r="S634" s="247">
        <v>0</v>
      </c>
      <c r="T634" s="50"/>
      <c r="U634" s="252" t="s">
        <v>1188</v>
      </c>
      <c r="V634" s="229"/>
      <c r="W634" s="274"/>
      <c r="X634" s="12"/>
    </row>
    <row r="635" spans="1:24" x14ac:dyDescent="0.2">
      <c r="A635" s="129" t="str">
        <f>IF(INTRO!$E$34&lt;&gt;0,INTRO!$E$34,"")</f>
        <v>Ethiopia</v>
      </c>
      <c r="B635" s="222" t="s">
        <v>875</v>
      </c>
      <c r="C635" s="223" t="s">
        <v>884</v>
      </c>
      <c r="D635" s="118">
        <v>88151</v>
      </c>
      <c r="E635" s="277">
        <v>13824</v>
      </c>
      <c r="F635" s="277">
        <v>28398</v>
      </c>
      <c r="G635" s="278">
        <v>45929</v>
      </c>
      <c r="H635" s="121">
        <v>1</v>
      </c>
      <c r="I635" s="244">
        <v>0</v>
      </c>
      <c r="J635" s="244">
        <v>2</v>
      </c>
      <c r="K635" s="246">
        <v>0</v>
      </c>
      <c r="L635" s="270">
        <f>IF(INTRO!$E$38="Endemic", IF($H635&gt;0, IF($H635=4,"Unknown", IF($H635=99,"Stopped", $D635)), 0),"Not required")</f>
        <v>88151</v>
      </c>
      <c r="M635" s="271">
        <f>IF(INTRO!$E$40="Endemic", IF($I635&gt;0, IF($I635=4,"Unknown",IF($I635=99,"Stopped", $D635)), 0),"Not required")</f>
        <v>0</v>
      </c>
      <c r="N635" s="272">
        <f>IF(INTRO!$E$42="Endemic", IF(AND($J635&gt;1,$J635&lt;5), IF($J635=4, "Unknown", E635+F635), 0),"Not required")</f>
        <v>42222</v>
      </c>
      <c r="O635" s="273">
        <f>IF(INTRO!$E$44="Endemic", IF(AND($K635&gt;0,$K635&lt;5), IF($K635=4,"Unknown", IF($K635=1, $F635*0.33, IF($K635=2, $F635*0.5+$G635*0.2, SUM(F635:G635)))), 0),"Not required")</f>
        <v>0</v>
      </c>
      <c r="P635" s="224">
        <v>1</v>
      </c>
      <c r="Q635" s="245">
        <v>0</v>
      </c>
      <c r="R635" s="245">
        <v>0</v>
      </c>
      <c r="S635" s="247">
        <v>0</v>
      </c>
      <c r="T635" s="50" t="s">
        <v>1184</v>
      </c>
      <c r="U635" s="252"/>
      <c r="V635" s="229"/>
      <c r="W635" s="274"/>
      <c r="X635" s="12"/>
    </row>
    <row r="636" spans="1:24" x14ac:dyDescent="0.2">
      <c r="A636" s="129" t="str">
        <f>IF(INTRO!$E$34&lt;&gt;0,INTRO!$E$34,"")</f>
        <v>Ethiopia</v>
      </c>
      <c r="B636" s="222" t="s">
        <v>875</v>
      </c>
      <c r="C636" s="223" t="s">
        <v>885</v>
      </c>
      <c r="D636" s="118">
        <v>198525</v>
      </c>
      <c r="E636" s="277">
        <v>31133</v>
      </c>
      <c r="F636" s="277">
        <v>63955</v>
      </c>
      <c r="G636" s="278">
        <v>103437</v>
      </c>
      <c r="H636" s="121">
        <v>0</v>
      </c>
      <c r="I636" s="244">
        <v>0</v>
      </c>
      <c r="J636" s="244">
        <v>3</v>
      </c>
      <c r="K636" s="246">
        <v>0</v>
      </c>
      <c r="L636" s="270">
        <f>IF(INTRO!$E$38="Endemic", IF($H636&gt;0, IF($H636=4,"Unknown", IF($H636=99,"Stopped", $D636)), 0),"Not required")</f>
        <v>0</v>
      </c>
      <c r="M636" s="271">
        <f>IF(INTRO!$E$40="Endemic", IF($I636&gt;0, IF($I636=4,"Unknown",IF($I636=99,"Stopped", $D636)), 0),"Not required")</f>
        <v>0</v>
      </c>
      <c r="N636" s="272">
        <f>IF(INTRO!$E$42="Endemic", IF(AND($J636&gt;1,$J636&lt;5), IF($J636=4, "Unknown", E636+F636), 0),"Not required")</f>
        <v>95088</v>
      </c>
      <c r="O636" s="273">
        <f>IF(INTRO!$E$44="Endemic", IF(AND($K636&gt;0,$K636&lt;5), IF($K636=4,"Unknown", IF($K636=1, $F636*0.33, IF($K636=2, $F636*0.5+$G636*0.2, SUM(F636:G636)))), 0),"Not required")</f>
        <v>0</v>
      </c>
      <c r="P636" s="224">
        <v>0</v>
      </c>
      <c r="Q636" s="245">
        <v>0</v>
      </c>
      <c r="R636" s="245">
        <v>2</v>
      </c>
      <c r="S636" s="247">
        <v>0</v>
      </c>
      <c r="T636" s="50"/>
      <c r="U636" s="252"/>
      <c r="V636" s="229"/>
      <c r="W636" s="274"/>
      <c r="X636" s="12"/>
    </row>
    <row r="637" spans="1:24" x14ac:dyDescent="0.2">
      <c r="A637" s="129" t="str">
        <f>IF(INTRO!$E$34&lt;&gt;0,INTRO!$E$34,"")</f>
        <v>Ethiopia</v>
      </c>
      <c r="B637" s="222" t="s">
        <v>875</v>
      </c>
      <c r="C637" s="223" t="s">
        <v>886</v>
      </c>
      <c r="D637" s="118">
        <v>190140</v>
      </c>
      <c r="E637" s="277">
        <v>29818</v>
      </c>
      <c r="F637" s="277">
        <v>61254</v>
      </c>
      <c r="G637" s="278">
        <v>99068</v>
      </c>
      <c r="H637" s="121">
        <v>0</v>
      </c>
      <c r="I637" s="244">
        <v>4</v>
      </c>
      <c r="J637" s="244">
        <v>1</v>
      </c>
      <c r="K637" s="246">
        <v>0</v>
      </c>
      <c r="L637" s="270">
        <f>IF(INTRO!$E$38="Endemic", IF($H637&gt;0, IF($H637=4,"Unknown", IF($H637=99,"Stopped", $D637)), 0),"Not required")</f>
        <v>0</v>
      </c>
      <c r="M637" s="271" t="str">
        <f>IF(INTRO!$E$40="Endemic", IF($I637&gt;0, IF($I637=4,"Unknown",IF($I637=99,"Stopped", $D637)), 0),"Not required")</f>
        <v>Unknown</v>
      </c>
      <c r="N637" s="272">
        <f>IF(INTRO!$E$42="Endemic", IF(AND($J637&gt;1,$J637&lt;5), IF($J637=4, "Unknown", E637+F637), 0),"Not required")</f>
        <v>0</v>
      </c>
      <c r="O637" s="273">
        <f>IF(INTRO!$E$44="Endemic", IF(AND($K637&gt;0,$K637&lt;5), IF($K637=4,"Unknown", IF($K637=1, $F637*0.33, IF($K637=2, $F637*0.5+$G637*0.2, SUM(F637:G637)))), 0),"Not required")</f>
        <v>0</v>
      </c>
      <c r="P637" s="224">
        <v>0</v>
      </c>
      <c r="Q637" s="245">
        <v>0</v>
      </c>
      <c r="R637" s="245">
        <v>0</v>
      </c>
      <c r="S637" s="247">
        <v>0</v>
      </c>
      <c r="T637" s="50"/>
      <c r="U637" s="252"/>
      <c r="V637" s="229"/>
      <c r="W637" s="274"/>
      <c r="X637" s="12"/>
    </row>
    <row r="638" spans="1:24" x14ac:dyDescent="0.2">
      <c r="A638" s="129" t="str">
        <f>IF(INTRO!$E$34&lt;&gt;0,INTRO!$E$34,"")</f>
        <v>Ethiopia</v>
      </c>
      <c r="B638" s="222" t="s">
        <v>875</v>
      </c>
      <c r="C638" s="223" t="s">
        <v>887</v>
      </c>
      <c r="D638" s="118">
        <v>153166</v>
      </c>
      <c r="E638" s="277">
        <v>24020</v>
      </c>
      <c r="F638" s="277">
        <v>49343</v>
      </c>
      <c r="G638" s="278">
        <v>79804</v>
      </c>
      <c r="H638" s="121">
        <v>0</v>
      </c>
      <c r="I638" s="244">
        <v>1</v>
      </c>
      <c r="J638" s="244">
        <v>2</v>
      </c>
      <c r="K638" s="246">
        <v>0</v>
      </c>
      <c r="L638" s="270">
        <f>IF(INTRO!$E$38="Endemic", IF($H638&gt;0, IF($H638=4,"Unknown", IF($H638=99,"Stopped", $D638)), 0),"Not required")</f>
        <v>0</v>
      </c>
      <c r="M638" s="271">
        <f>IF(INTRO!$E$40="Endemic", IF($I638&gt;0, IF($I638=4,"Unknown",IF($I638=99,"Stopped", $D638)), 0),"Not required")</f>
        <v>153166</v>
      </c>
      <c r="N638" s="272">
        <f>IF(INTRO!$E$42="Endemic", IF(AND($J638&gt;1,$J638&lt;5), IF($J638=4, "Unknown", E638+F638), 0),"Not required")</f>
        <v>73363</v>
      </c>
      <c r="O638" s="273">
        <f>IF(INTRO!$E$44="Endemic", IF(AND($K638&gt;0,$K638&lt;5), IF($K638=4,"Unknown", IF($K638=1, $F638*0.33, IF($K638=2, $F638*0.5+$G638*0.2, SUM(F638:G638)))), 0),"Not required")</f>
        <v>0</v>
      </c>
      <c r="P638" s="224">
        <v>0</v>
      </c>
      <c r="Q638" s="245">
        <v>1</v>
      </c>
      <c r="R638" s="245">
        <v>1</v>
      </c>
      <c r="S638" s="247">
        <v>0</v>
      </c>
      <c r="T638" s="50"/>
      <c r="U638" s="252" t="s">
        <v>1188</v>
      </c>
      <c r="V638" s="229"/>
      <c r="W638" s="274"/>
      <c r="X638" s="12"/>
    </row>
    <row r="639" spans="1:24" x14ac:dyDescent="0.2">
      <c r="A639" s="129" t="str">
        <f>IF(INTRO!$E$34&lt;&gt;0,INTRO!$E$34,"")</f>
        <v>Ethiopia</v>
      </c>
      <c r="B639" s="222" t="s">
        <v>875</v>
      </c>
      <c r="C639" s="223" t="s">
        <v>888</v>
      </c>
      <c r="D639" s="118">
        <v>96169</v>
      </c>
      <c r="E639" s="277">
        <v>15081</v>
      </c>
      <c r="F639" s="277">
        <v>30981</v>
      </c>
      <c r="G639" s="278">
        <v>50107</v>
      </c>
      <c r="H639" s="121">
        <v>0</v>
      </c>
      <c r="I639" s="244">
        <v>0</v>
      </c>
      <c r="J639" s="244">
        <v>2</v>
      </c>
      <c r="K639" s="246">
        <v>0</v>
      </c>
      <c r="L639" s="270">
        <f>IF(INTRO!$E$38="Endemic", IF($H639&gt;0, IF($H639=4,"Unknown", IF($H639=99,"Stopped", $D639)), 0),"Not required")</f>
        <v>0</v>
      </c>
      <c r="M639" s="271">
        <f>IF(INTRO!$E$40="Endemic", IF($I639&gt;0, IF($I639=4,"Unknown",IF($I639=99,"Stopped", $D639)), 0),"Not required")</f>
        <v>0</v>
      </c>
      <c r="N639" s="272">
        <f>IF(INTRO!$E$42="Endemic", IF(AND($J639&gt;1,$J639&lt;5), IF($J639=4, "Unknown", E639+F639), 0),"Not required")</f>
        <v>46062</v>
      </c>
      <c r="O639" s="273">
        <f>IF(INTRO!$E$44="Endemic", IF(AND($K639&gt;0,$K639&lt;5), IF($K639=4,"Unknown", IF($K639=1, $F639*0.33, IF($K639=2, $F639*0.5+$G639*0.2, SUM(F639:G639)))), 0),"Not required")</f>
        <v>0</v>
      </c>
      <c r="P639" s="224">
        <v>0</v>
      </c>
      <c r="Q639" s="245">
        <v>0</v>
      </c>
      <c r="R639" s="245">
        <v>1</v>
      </c>
      <c r="S639" s="247">
        <v>0</v>
      </c>
      <c r="T639" s="50"/>
      <c r="U639" s="252" t="s">
        <v>1188</v>
      </c>
      <c r="V639" s="229"/>
      <c r="W639" s="274"/>
      <c r="X639" s="12"/>
    </row>
    <row r="640" spans="1:24" x14ac:dyDescent="0.2">
      <c r="A640" s="129" t="str">
        <f>IF(INTRO!$E$34&lt;&gt;0,INTRO!$E$34,"")</f>
        <v>Ethiopia</v>
      </c>
      <c r="B640" s="222" t="s">
        <v>875</v>
      </c>
      <c r="C640" s="223" t="s">
        <v>889</v>
      </c>
      <c r="D640" s="118">
        <v>42184</v>
      </c>
      <c r="E640" s="277">
        <v>6615</v>
      </c>
      <c r="F640" s="277">
        <v>13590</v>
      </c>
      <c r="G640" s="278">
        <v>21979</v>
      </c>
      <c r="H640" s="121">
        <v>1</v>
      </c>
      <c r="I640" s="244">
        <v>0</v>
      </c>
      <c r="J640" s="244">
        <v>3</v>
      </c>
      <c r="K640" s="246">
        <v>0</v>
      </c>
      <c r="L640" s="270">
        <f>IF(INTRO!$E$38="Endemic", IF($H640&gt;0, IF($H640=4,"Unknown", IF($H640=99,"Stopped", $D640)), 0),"Not required")</f>
        <v>42184</v>
      </c>
      <c r="M640" s="271">
        <f>IF(INTRO!$E$40="Endemic", IF($I640&gt;0, IF($I640=4,"Unknown",IF($I640=99,"Stopped", $D640)), 0),"Not required")</f>
        <v>0</v>
      </c>
      <c r="N640" s="272">
        <f>IF(INTRO!$E$42="Endemic", IF(AND($J640&gt;1,$J640&lt;5), IF($J640=4, "Unknown", E640+F640), 0),"Not required")</f>
        <v>20205</v>
      </c>
      <c r="O640" s="273">
        <f>IF(INTRO!$E$44="Endemic", IF(AND($K640&gt;0,$K640&lt;5), IF($K640=4,"Unknown", IF($K640=1, $F640*0.33, IF($K640=2, $F640*0.5+$G640*0.2, SUM(F640:G640)))), 0),"Not required")</f>
        <v>0</v>
      </c>
      <c r="P640" s="224">
        <v>1</v>
      </c>
      <c r="Q640" s="245">
        <v>0</v>
      </c>
      <c r="R640" s="245">
        <v>2</v>
      </c>
      <c r="S640" s="247">
        <v>0</v>
      </c>
      <c r="T640" s="50" t="s">
        <v>1184</v>
      </c>
      <c r="U640" s="252"/>
      <c r="V640" s="229"/>
      <c r="W640" s="274"/>
      <c r="X640" s="12"/>
    </row>
    <row r="641" spans="1:24" x14ac:dyDescent="0.2">
      <c r="A641" s="129" t="str">
        <f>IF(INTRO!$E$34&lt;&gt;0,INTRO!$E$34,"")</f>
        <v>Ethiopia</v>
      </c>
      <c r="B641" s="222" t="s">
        <v>875</v>
      </c>
      <c r="C641" s="223" t="s">
        <v>890</v>
      </c>
      <c r="D641" s="118">
        <v>33544</v>
      </c>
      <c r="E641" s="277">
        <v>5260</v>
      </c>
      <c r="F641" s="277">
        <v>10806</v>
      </c>
      <c r="G641" s="278">
        <v>17477</v>
      </c>
      <c r="H641" s="121">
        <v>0</v>
      </c>
      <c r="I641" s="244">
        <v>0</v>
      </c>
      <c r="J641" s="244">
        <v>3</v>
      </c>
      <c r="K641" s="246">
        <v>0</v>
      </c>
      <c r="L641" s="270">
        <f>IF(INTRO!$E$38="Endemic", IF($H641&gt;0, IF($H641=4,"Unknown", IF($H641=99,"Stopped", $D641)), 0),"Not required")</f>
        <v>0</v>
      </c>
      <c r="M641" s="271">
        <f>IF(INTRO!$E$40="Endemic", IF($I641&gt;0, IF($I641=4,"Unknown",IF($I641=99,"Stopped", $D641)), 0),"Not required")</f>
        <v>0</v>
      </c>
      <c r="N641" s="272">
        <f>IF(INTRO!$E$42="Endemic", IF(AND($J641&gt;1,$J641&lt;5), IF($J641=4, "Unknown", E641+F641), 0),"Not required")</f>
        <v>16066</v>
      </c>
      <c r="O641" s="273">
        <f>IF(INTRO!$E$44="Endemic", IF(AND($K641&gt;0,$K641&lt;5), IF($K641=4,"Unknown", IF($K641=1, $F641*0.33, IF($K641=2, $F641*0.5+$G641*0.2, SUM(F641:G641)))), 0),"Not required")</f>
        <v>0</v>
      </c>
      <c r="P641" s="224">
        <v>0</v>
      </c>
      <c r="Q641" s="245">
        <v>0</v>
      </c>
      <c r="R641" s="245">
        <v>2</v>
      </c>
      <c r="S641" s="247">
        <v>0</v>
      </c>
      <c r="T641" s="50"/>
      <c r="U641" s="252" t="s">
        <v>1188</v>
      </c>
      <c r="V641" s="229"/>
      <c r="W641" s="274"/>
      <c r="X641" s="12"/>
    </row>
    <row r="642" spans="1:24" x14ac:dyDescent="0.2">
      <c r="A642" s="129" t="str">
        <f>IF(INTRO!$E$34&lt;&gt;0,INTRO!$E$34,"")</f>
        <v>Ethiopia</v>
      </c>
      <c r="B642" s="222" t="s">
        <v>875</v>
      </c>
      <c r="C642" s="223" t="s">
        <v>891</v>
      </c>
      <c r="D642" s="118">
        <v>88472</v>
      </c>
      <c r="E642" s="277">
        <v>13874</v>
      </c>
      <c r="F642" s="277">
        <v>28501</v>
      </c>
      <c r="G642" s="278">
        <v>46096</v>
      </c>
      <c r="H642" s="121">
        <v>1</v>
      </c>
      <c r="I642" s="244">
        <v>0</v>
      </c>
      <c r="J642" s="244">
        <v>2</v>
      </c>
      <c r="K642" s="246">
        <v>0</v>
      </c>
      <c r="L642" s="270">
        <f>IF(INTRO!$E$38="Endemic", IF($H642&gt;0, IF($H642=4,"Unknown", IF($H642=99,"Stopped", $D642)), 0),"Not required")</f>
        <v>88472</v>
      </c>
      <c r="M642" s="271">
        <f>IF(INTRO!$E$40="Endemic", IF($I642&gt;0, IF($I642=4,"Unknown",IF($I642=99,"Stopped", $D642)), 0),"Not required")</f>
        <v>0</v>
      </c>
      <c r="N642" s="272">
        <f>IF(INTRO!$E$42="Endemic", IF(AND($J642&gt;1,$J642&lt;5), IF($J642=4, "Unknown", E642+F642), 0),"Not required")</f>
        <v>42375</v>
      </c>
      <c r="O642" s="273">
        <f>IF(INTRO!$E$44="Endemic", IF(AND($K642&gt;0,$K642&lt;5), IF($K642=4,"Unknown", IF($K642=1, $F642*0.33, IF($K642=2, $F642*0.5+$G642*0.2, SUM(F642:G642)))), 0),"Not required")</f>
        <v>0</v>
      </c>
      <c r="P642" s="224">
        <v>1</v>
      </c>
      <c r="Q642" s="245">
        <v>0</v>
      </c>
      <c r="R642" s="245">
        <v>0</v>
      </c>
      <c r="S642" s="247">
        <v>0</v>
      </c>
      <c r="T642" s="50" t="s">
        <v>1184</v>
      </c>
      <c r="U642" s="252"/>
      <c r="V642" s="229"/>
      <c r="W642" s="274"/>
      <c r="X642" s="12"/>
    </row>
    <row r="643" spans="1:24" x14ac:dyDescent="0.2">
      <c r="A643" s="129" t="str">
        <f>IF(INTRO!$E$34&lt;&gt;0,INTRO!$E$34,"")</f>
        <v>Ethiopia</v>
      </c>
      <c r="B643" s="222" t="s">
        <v>875</v>
      </c>
      <c r="C643" s="223" t="s">
        <v>892</v>
      </c>
      <c r="D643" s="118">
        <v>94632</v>
      </c>
      <c r="E643" s="277">
        <v>14840</v>
      </c>
      <c r="F643" s="277">
        <v>30486</v>
      </c>
      <c r="G643" s="278">
        <v>49306</v>
      </c>
      <c r="H643" s="121">
        <v>0</v>
      </c>
      <c r="I643" s="244">
        <v>0</v>
      </c>
      <c r="J643" s="244">
        <v>2</v>
      </c>
      <c r="K643" s="246">
        <v>0</v>
      </c>
      <c r="L643" s="270">
        <f>IF(INTRO!$E$38="Endemic", IF($H643&gt;0, IF($H643=4,"Unknown", IF($H643=99,"Stopped", $D643)), 0),"Not required")</f>
        <v>0</v>
      </c>
      <c r="M643" s="271">
        <f>IF(INTRO!$E$40="Endemic", IF($I643&gt;0, IF($I643=4,"Unknown",IF($I643=99,"Stopped", $D643)), 0),"Not required")</f>
        <v>0</v>
      </c>
      <c r="N643" s="272">
        <f>IF(INTRO!$E$42="Endemic", IF(AND($J643&gt;1,$J643&lt;5), IF($J643=4, "Unknown", E643+F643), 0),"Not required")</f>
        <v>45326</v>
      </c>
      <c r="O643" s="273">
        <f>IF(INTRO!$E$44="Endemic", IF(AND($K643&gt;0,$K643&lt;5), IF($K643=4,"Unknown", IF($K643=1, $F643*0.33, IF($K643=2, $F643*0.5+$G643*0.2, SUM(F643:G643)))), 0),"Not required")</f>
        <v>0</v>
      </c>
      <c r="P643" s="224">
        <v>0</v>
      </c>
      <c r="Q643" s="245">
        <v>0</v>
      </c>
      <c r="R643" s="245">
        <v>1</v>
      </c>
      <c r="S643" s="247">
        <v>0</v>
      </c>
      <c r="T643" s="50"/>
      <c r="U643" s="252" t="s">
        <v>1188</v>
      </c>
      <c r="V643" s="229"/>
      <c r="W643" s="274"/>
      <c r="X643" s="12"/>
    </row>
    <row r="644" spans="1:24" x14ac:dyDescent="0.2">
      <c r="A644" s="129" t="str">
        <f>IF(INTRO!$E$34&lt;&gt;0,INTRO!$E$34,"")</f>
        <v>Ethiopia</v>
      </c>
      <c r="B644" s="222" t="s">
        <v>893</v>
      </c>
      <c r="C644" s="223" t="s">
        <v>894</v>
      </c>
      <c r="D644" s="118">
        <v>134377</v>
      </c>
      <c r="E644" s="277">
        <v>21073</v>
      </c>
      <c r="F644" s="277">
        <v>43290</v>
      </c>
      <c r="G644" s="278">
        <v>70014</v>
      </c>
      <c r="H644" s="121">
        <v>0</v>
      </c>
      <c r="I644" s="244">
        <v>0</v>
      </c>
      <c r="J644" s="244">
        <v>3</v>
      </c>
      <c r="K644" s="246">
        <v>1</v>
      </c>
      <c r="L644" s="270">
        <f>IF(INTRO!$E$38="Endemic", IF($H644&gt;0, IF($H644=4,"Unknown", IF($H644=99,"Stopped", $D644)), 0),"Not required")</f>
        <v>0</v>
      </c>
      <c r="M644" s="271">
        <f>IF(INTRO!$E$40="Endemic", IF($I644&gt;0, IF($I644=4,"Unknown",IF($I644=99,"Stopped", $D644)), 0),"Not required")</f>
        <v>0</v>
      </c>
      <c r="N644" s="272">
        <f>IF(INTRO!$E$42="Endemic", IF(AND($J644&gt;1,$J644&lt;5), IF($J644=4, "Unknown", E644+F644), 0),"Not required")</f>
        <v>64363</v>
      </c>
      <c r="O644" s="273">
        <f>IF(INTRO!$E$44="Endemic", IF(AND($K644&gt;0,$K644&lt;5), IF($K644=4,"Unknown", IF($K644=1, $F644*0.33, IF($K644=2, $F644*0.5+$G644*0.2, SUM(F644:G644)))), 0),"Not required")</f>
        <v>14285.7</v>
      </c>
      <c r="P644" s="224">
        <v>0</v>
      </c>
      <c r="Q644" s="245">
        <v>0</v>
      </c>
      <c r="R644" s="245">
        <v>2</v>
      </c>
      <c r="S644" s="247">
        <v>0</v>
      </c>
      <c r="T644" s="50" t="s">
        <v>1188</v>
      </c>
      <c r="U644" s="252"/>
      <c r="V644" s="229"/>
      <c r="W644" s="274"/>
      <c r="X644" s="12"/>
    </row>
    <row r="645" spans="1:24" x14ac:dyDescent="0.2">
      <c r="A645" s="129" t="str">
        <f>IF(INTRO!$E$34&lt;&gt;0,INTRO!$E$34,"")</f>
        <v>Ethiopia</v>
      </c>
      <c r="B645" s="222" t="s">
        <v>893</v>
      </c>
      <c r="C645" s="223" t="s">
        <v>895</v>
      </c>
      <c r="D645" s="118">
        <v>87393</v>
      </c>
      <c r="E645" s="277">
        <v>13705</v>
      </c>
      <c r="F645" s="277">
        <v>28154</v>
      </c>
      <c r="G645" s="278">
        <v>45534</v>
      </c>
      <c r="H645" s="121">
        <v>0</v>
      </c>
      <c r="I645" s="244">
        <v>0</v>
      </c>
      <c r="J645" s="244">
        <v>3</v>
      </c>
      <c r="K645" s="246">
        <v>1</v>
      </c>
      <c r="L645" s="270">
        <f>IF(INTRO!$E$38="Endemic", IF($H645&gt;0, IF($H645=4,"Unknown", IF($H645=99,"Stopped", $D645)), 0),"Not required")</f>
        <v>0</v>
      </c>
      <c r="M645" s="271">
        <f>IF(INTRO!$E$40="Endemic", IF($I645&gt;0, IF($I645=4,"Unknown",IF($I645=99,"Stopped", $D645)), 0),"Not required")</f>
        <v>0</v>
      </c>
      <c r="N645" s="272">
        <f>IF(INTRO!$E$42="Endemic", IF(AND($J645&gt;1,$J645&lt;5), IF($J645=4, "Unknown", E645+F645), 0),"Not required")</f>
        <v>41859</v>
      </c>
      <c r="O645" s="273">
        <f>IF(INTRO!$E$44="Endemic", IF(AND($K645&gt;0,$K645&lt;5), IF($K645=4,"Unknown", IF($K645=1, $F645*0.33, IF($K645=2, $F645*0.5+$G645*0.2, SUM(F645:G645)))), 0),"Not required")</f>
        <v>9290.82</v>
      </c>
      <c r="P645" s="224">
        <v>0</v>
      </c>
      <c r="Q645" s="245">
        <v>0</v>
      </c>
      <c r="R645" s="245">
        <v>2</v>
      </c>
      <c r="S645" s="247">
        <v>0</v>
      </c>
      <c r="T645" s="50" t="s">
        <v>1188</v>
      </c>
      <c r="U645" s="252"/>
      <c r="V645" s="229"/>
      <c r="W645" s="274"/>
      <c r="X645" s="12"/>
    </row>
    <row r="646" spans="1:24" x14ac:dyDescent="0.2">
      <c r="A646" s="129" t="str">
        <f>IF(INTRO!$E$34&lt;&gt;0,INTRO!$E$34,"")</f>
        <v>Ethiopia</v>
      </c>
      <c r="B646" s="222" t="s">
        <v>893</v>
      </c>
      <c r="C646" s="223" t="s">
        <v>896</v>
      </c>
      <c r="D646" s="118">
        <v>124664</v>
      </c>
      <c r="E646" s="277">
        <v>19550</v>
      </c>
      <c r="F646" s="277">
        <v>40161</v>
      </c>
      <c r="G646" s="278">
        <v>64953</v>
      </c>
      <c r="H646" s="121">
        <v>0</v>
      </c>
      <c r="I646" s="244">
        <v>0</v>
      </c>
      <c r="J646" s="244">
        <v>3</v>
      </c>
      <c r="K646" s="246">
        <v>0</v>
      </c>
      <c r="L646" s="270">
        <f>IF(INTRO!$E$38="Endemic", IF($H646&gt;0, IF($H646=4,"Unknown", IF($H646=99,"Stopped", $D646)), 0),"Not required")</f>
        <v>0</v>
      </c>
      <c r="M646" s="271">
        <f>IF(INTRO!$E$40="Endemic", IF($I646&gt;0, IF($I646=4,"Unknown",IF($I646=99,"Stopped", $D646)), 0),"Not required")</f>
        <v>0</v>
      </c>
      <c r="N646" s="272">
        <f>IF(INTRO!$E$42="Endemic", IF(AND($J646&gt;1,$J646&lt;5), IF($J646=4, "Unknown", E646+F646), 0),"Not required")</f>
        <v>59711</v>
      </c>
      <c r="O646" s="273">
        <f>IF(INTRO!$E$44="Endemic", IF(AND($K646&gt;0,$K646&lt;5), IF($K646=4,"Unknown", IF($K646=1, $F646*0.33, IF($K646=2, $F646*0.5+$G646*0.2, SUM(F646:G646)))), 0),"Not required")</f>
        <v>0</v>
      </c>
      <c r="P646" s="224">
        <v>0</v>
      </c>
      <c r="Q646" s="245">
        <v>0</v>
      </c>
      <c r="R646" s="245">
        <v>2</v>
      </c>
      <c r="S646" s="247">
        <v>0</v>
      </c>
      <c r="T646" s="50" t="s">
        <v>1188</v>
      </c>
      <c r="U646" s="252"/>
      <c r="V646" s="229"/>
      <c r="W646" s="274"/>
      <c r="X646" s="12"/>
    </row>
    <row r="647" spans="1:24" x14ac:dyDescent="0.2">
      <c r="A647" s="129" t="str">
        <f>IF(INTRO!$E$34&lt;&gt;0,INTRO!$E$34,"")</f>
        <v>Ethiopia</v>
      </c>
      <c r="B647" s="222" t="s">
        <v>893</v>
      </c>
      <c r="C647" s="223" t="s">
        <v>897</v>
      </c>
      <c r="D647" s="118">
        <v>181703</v>
      </c>
      <c r="E647" s="277">
        <v>28495</v>
      </c>
      <c r="F647" s="277">
        <v>58536</v>
      </c>
      <c r="G647" s="278">
        <v>94672</v>
      </c>
      <c r="H647" s="121">
        <v>0</v>
      </c>
      <c r="I647" s="244">
        <v>0</v>
      </c>
      <c r="J647" s="244">
        <v>3</v>
      </c>
      <c r="K647" s="246">
        <v>0</v>
      </c>
      <c r="L647" s="270">
        <f>IF(INTRO!$E$38="Endemic", IF($H647&gt;0, IF($H647=4,"Unknown", IF($H647=99,"Stopped", $D647)), 0),"Not required")</f>
        <v>0</v>
      </c>
      <c r="M647" s="271">
        <f>IF(INTRO!$E$40="Endemic", IF($I647&gt;0, IF($I647=4,"Unknown",IF($I647=99,"Stopped", $D647)), 0),"Not required")</f>
        <v>0</v>
      </c>
      <c r="N647" s="272">
        <f>IF(INTRO!$E$42="Endemic", IF(AND($J647&gt;1,$J647&lt;5), IF($J647=4, "Unknown", E647+F647), 0),"Not required")</f>
        <v>87031</v>
      </c>
      <c r="O647" s="273">
        <f>IF(INTRO!$E$44="Endemic", IF(AND($K647&gt;0,$K647&lt;5), IF($K647=4,"Unknown", IF($K647=1, $F647*0.33, IF($K647=2, $F647*0.5+$G647*0.2, SUM(F647:G647)))), 0),"Not required")</f>
        <v>0</v>
      </c>
      <c r="P647" s="224">
        <v>0</v>
      </c>
      <c r="Q647" s="245">
        <v>0</v>
      </c>
      <c r="R647" s="245">
        <v>2</v>
      </c>
      <c r="S647" s="247">
        <v>0</v>
      </c>
      <c r="T647" s="50" t="s">
        <v>1188</v>
      </c>
      <c r="U647" s="252"/>
      <c r="V647" s="229"/>
      <c r="W647" s="274"/>
      <c r="X647" s="12"/>
    </row>
    <row r="648" spans="1:24" x14ac:dyDescent="0.2">
      <c r="A648" s="129" t="str">
        <f>IF(INTRO!$E$34&lt;&gt;0,INTRO!$E$34,"")</f>
        <v>Ethiopia</v>
      </c>
      <c r="B648" s="222" t="s">
        <v>893</v>
      </c>
      <c r="C648" s="223" t="s">
        <v>898</v>
      </c>
      <c r="D648" s="118">
        <v>167487</v>
      </c>
      <c r="E648" s="277">
        <v>26265</v>
      </c>
      <c r="F648" s="277">
        <v>53956</v>
      </c>
      <c r="G648" s="278">
        <v>87265</v>
      </c>
      <c r="H648" s="121">
        <v>0</v>
      </c>
      <c r="I648" s="244">
        <v>0</v>
      </c>
      <c r="J648" s="244">
        <v>3</v>
      </c>
      <c r="K648" s="246">
        <v>0</v>
      </c>
      <c r="L648" s="270">
        <f>IF(INTRO!$E$38="Endemic", IF($H648&gt;0, IF($H648=4,"Unknown", IF($H648=99,"Stopped", $D648)), 0),"Not required")</f>
        <v>0</v>
      </c>
      <c r="M648" s="271">
        <f>IF(INTRO!$E$40="Endemic", IF($I648&gt;0, IF($I648=4,"Unknown",IF($I648=99,"Stopped", $D648)), 0),"Not required")</f>
        <v>0</v>
      </c>
      <c r="N648" s="272">
        <f>IF(INTRO!$E$42="Endemic", IF(AND($J648&gt;1,$J648&lt;5), IF($J648=4, "Unknown", E648+F648), 0),"Not required")</f>
        <v>80221</v>
      </c>
      <c r="O648" s="273">
        <f>IF(INTRO!$E$44="Endemic", IF(AND($K648&gt;0,$K648&lt;5), IF($K648=4,"Unknown", IF($K648=1, $F648*0.33, IF($K648=2, $F648*0.5+$G648*0.2, SUM(F648:G648)))), 0),"Not required")</f>
        <v>0</v>
      </c>
      <c r="P648" s="224">
        <v>0</v>
      </c>
      <c r="Q648" s="245">
        <v>0</v>
      </c>
      <c r="R648" s="245">
        <v>2</v>
      </c>
      <c r="S648" s="247">
        <v>0</v>
      </c>
      <c r="T648" s="50" t="s">
        <v>1188</v>
      </c>
      <c r="U648" s="252"/>
      <c r="V648" s="229"/>
      <c r="W648" s="274"/>
      <c r="X648" s="12"/>
    </row>
    <row r="649" spans="1:24" x14ac:dyDescent="0.2">
      <c r="A649" s="129" t="str">
        <f>IF(INTRO!$E$34&lt;&gt;0,INTRO!$E$34,"")</f>
        <v>Ethiopia</v>
      </c>
      <c r="B649" s="222" t="s">
        <v>893</v>
      </c>
      <c r="C649" s="223" t="s">
        <v>899</v>
      </c>
      <c r="D649" s="118">
        <v>149858</v>
      </c>
      <c r="E649" s="277">
        <v>23501</v>
      </c>
      <c r="F649" s="277">
        <v>48277</v>
      </c>
      <c r="G649" s="278">
        <v>78080</v>
      </c>
      <c r="H649" s="121">
        <v>0</v>
      </c>
      <c r="I649" s="244">
        <v>0</v>
      </c>
      <c r="J649" s="244">
        <v>3</v>
      </c>
      <c r="K649" s="246">
        <v>0</v>
      </c>
      <c r="L649" s="270">
        <f>IF(INTRO!$E$38="Endemic", IF($H649&gt;0, IF($H649=4,"Unknown", IF($H649=99,"Stopped", $D649)), 0),"Not required")</f>
        <v>0</v>
      </c>
      <c r="M649" s="271">
        <f>IF(INTRO!$E$40="Endemic", IF($I649&gt;0, IF($I649=4,"Unknown",IF($I649=99,"Stopped", $D649)), 0),"Not required")</f>
        <v>0</v>
      </c>
      <c r="N649" s="272">
        <f>IF(INTRO!$E$42="Endemic", IF(AND($J649&gt;1,$J649&lt;5), IF($J649=4, "Unknown", E649+F649), 0),"Not required")</f>
        <v>71778</v>
      </c>
      <c r="O649" s="273">
        <f>IF(INTRO!$E$44="Endemic", IF(AND($K649&gt;0,$K649&lt;5), IF($K649=4,"Unknown", IF($K649=1, $F649*0.33, IF($K649=2, $F649*0.5+$G649*0.2, SUM(F649:G649)))), 0),"Not required")</f>
        <v>0</v>
      </c>
      <c r="P649" s="224">
        <v>0</v>
      </c>
      <c r="Q649" s="245">
        <v>0</v>
      </c>
      <c r="R649" s="245">
        <v>2</v>
      </c>
      <c r="S649" s="247">
        <v>0</v>
      </c>
      <c r="T649" s="50" t="s">
        <v>1188</v>
      </c>
      <c r="U649" s="252"/>
      <c r="V649" s="229"/>
      <c r="W649" s="274"/>
      <c r="X649" s="12"/>
    </row>
    <row r="650" spans="1:24" x14ac:dyDescent="0.2">
      <c r="A650" s="129" t="str">
        <f>IF(INTRO!$E$34&lt;&gt;0,INTRO!$E$34,"")</f>
        <v>Ethiopia</v>
      </c>
      <c r="B650" s="222" t="s">
        <v>893</v>
      </c>
      <c r="C650" s="223" t="s">
        <v>900</v>
      </c>
      <c r="D650" s="118">
        <v>250465</v>
      </c>
      <c r="E650" s="277">
        <v>39278</v>
      </c>
      <c r="F650" s="277">
        <v>80688</v>
      </c>
      <c r="G650" s="278">
        <v>130499</v>
      </c>
      <c r="H650" s="121">
        <v>0</v>
      </c>
      <c r="I650" s="244">
        <v>0</v>
      </c>
      <c r="J650" s="244">
        <v>3</v>
      </c>
      <c r="K650" s="246">
        <v>0</v>
      </c>
      <c r="L650" s="270">
        <f>IF(INTRO!$E$38="Endemic", IF($H650&gt;0, IF($H650=4,"Unknown", IF($H650=99,"Stopped", $D650)), 0),"Not required")</f>
        <v>0</v>
      </c>
      <c r="M650" s="271">
        <f>IF(INTRO!$E$40="Endemic", IF($I650&gt;0, IF($I650=4,"Unknown",IF($I650=99,"Stopped", $D650)), 0),"Not required")</f>
        <v>0</v>
      </c>
      <c r="N650" s="272">
        <f>IF(INTRO!$E$42="Endemic", IF(AND($J650&gt;1,$J650&lt;5), IF($J650=4, "Unknown", E650+F650), 0),"Not required")</f>
        <v>119966</v>
      </c>
      <c r="O650" s="273">
        <f>IF(INTRO!$E$44="Endemic", IF(AND($K650&gt;0,$K650&lt;5), IF($K650=4,"Unknown", IF($K650=1, $F650*0.33, IF($K650=2, $F650*0.5+$G650*0.2, SUM(F650:G650)))), 0),"Not required")</f>
        <v>0</v>
      </c>
      <c r="P650" s="224">
        <v>0</v>
      </c>
      <c r="Q650" s="245">
        <v>0</v>
      </c>
      <c r="R650" s="245">
        <v>2</v>
      </c>
      <c r="S650" s="247">
        <v>0</v>
      </c>
      <c r="T650" s="50" t="s">
        <v>1188</v>
      </c>
      <c r="U650" s="252"/>
      <c r="V650" s="229"/>
      <c r="W650" s="274"/>
      <c r="X650" s="12"/>
    </row>
    <row r="651" spans="1:24" x14ac:dyDescent="0.2">
      <c r="A651" s="129" t="str">
        <f>IF(INTRO!$E$34&lt;&gt;0,INTRO!$E$34,"")</f>
        <v>Ethiopia</v>
      </c>
      <c r="B651" s="222" t="s">
        <v>893</v>
      </c>
      <c r="C651" s="223" t="s">
        <v>901</v>
      </c>
      <c r="D651" s="118">
        <v>22337</v>
      </c>
      <c r="E651" s="277">
        <v>3503</v>
      </c>
      <c r="F651" s="277">
        <v>7196</v>
      </c>
      <c r="G651" s="278">
        <v>11638</v>
      </c>
      <c r="H651" s="121">
        <v>1</v>
      </c>
      <c r="I651" s="244">
        <v>0</v>
      </c>
      <c r="J651" s="244">
        <v>3</v>
      </c>
      <c r="K651" s="246">
        <v>2</v>
      </c>
      <c r="L651" s="270">
        <f>IF(INTRO!$E$38="Endemic", IF($H651&gt;0, IF($H651=4,"Unknown", IF($H651=99,"Stopped", $D651)), 0),"Not required")</f>
        <v>22337</v>
      </c>
      <c r="M651" s="271">
        <f>IF(INTRO!$E$40="Endemic", IF($I651&gt;0, IF($I651=4,"Unknown",IF($I651=99,"Stopped", $D651)), 0),"Not required")</f>
        <v>0</v>
      </c>
      <c r="N651" s="272">
        <f>IF(INTRO!$E$42="Endemic", IF(AND($J651&gt;1,$J651&lt;5), IF($J651=4, "Unknown", E651+F651), 0),"Not required")</f>
        <v>10699</v>
      </c>
      <c r="O651" s="273">
        <f>IF(INTRO!$E$44="Endemic", IF(AND($K651&gt;0,$K651&lt;5), IF($K651=4,"Unknown", IF($K651=1, $F651*0.33, IF($K651=2, $F651*0.5+$G651*0.2, SUM(F651:G651)))), 0),"Not required")</f>
        <v>5925.6</v>
      </c>
      <c r="P651" s="224">
        <v>1</v>
      </c>
      <c r="Q651" s="245">
        <v>0</v>
      </c>
      <c r="R651" s="245">
        <v>2</v>
      </c>
      <c r="S651" s="247">
        <v>0</v>
      </c>
      <c r="T651" s="50" t="s">
        <v>1184</v>
      </c>
      <c r="U651" s="299" t="s">
        <v>1191</v>
      </c>
      <c r="V651" s="229"/>
      <c r="W651" s="274"/>
      <c r="X651" s="12"/>
    </row>
    <row r="652" spans="1:24" x14ac:dyDescent="0.2">
      <c r="A652" s="129" t="str">
        <f>IF(INTRO!$E$34&lt;&gt;0,INTRO!$E$34,"")</f>
        <v>Ethiopia</v>
      </c>
      <c r="B652" s="222" t="s">
        <v>902</v>
      </c>
      <c r="C652" s="223" t="s">
        <v>903</v>
      </c>
      <c r="D652" s="118">
        <v>77788</v>
      </c>
      <c r="E652" s="277">
        <v>12199</v>
      </c>
      <c r="F652" s="277">
        <v>25060</v>
      </c>
      <c r="G652" s="278">
        <v>40530</v>
      </c>
      <c r="H652" s="121">
        <v>0</v>
      </c>
      <c r="I652" s="244">
        <v>4</v>
      </c>
      <c r="J652" s="244">
        <v>1</v>
      </c>
      <c r="K652" s="246">
        <v>2</v>
      </c>
      <c r="L652" s="270">
        <f>IF(INTRO!$E$38="Endemic", IF($H652&gt;0, IF($H652=4,"Unknown", IF($H652=99,"Stopped", $D652)), 0),"Not required")</f>
        <v>0</v>
      </c>
      <c r="M652" s="271" t="str">
        <f>IF(INTRO!$E$40="Endemic", IF($I652&gt;0, IF($I652=4,"Unknown",IF($I652=99,"Stopped", $D652)), 0),"Not required")</f>
        <v>Unknown</v>
      </c>
      <c r="N652" s="272">
        <f>IF(INTRO!$E$42="Endemic", IF(AND($J652&gt;1,$J652&lt;5), IF($J652=4, "Unknown", E652+F652), 0),"Not required")</f>
        <v>0</v>
      </c>
      <c r="O652" s="273">
        <f>IF(INTRO!$E$44="Endemic", IF(AND($K652&gt;0,$K652&lt;5), IF($K652=4,"Unknown", IF($K652=1, $F652*0.33, IF($K652=2, $F652*0.5+$G652*0.2, SUM(F652:G652)))), 0),"Not required")</f>
        <v>20636</v>
      </c>
      <c r="P652" s="224">
        <v>0</v>
      </c>
      <c r="Q652" s="245">
        <v>0</v>
      </c>
      <c r="R652" s="245">
        <v>0</v>
      </c>
      <c r="S652" s="247">
        <v>0</v>
      </c>
      <c r="T652" s="50"/>
      <c r="U652" s="252"/>
      <c r="V652" s="229"/>
      <c r="W652" s="274"/>
      <c r="X652" s="12"/>
    </row>
    <row r="653" spans="1:24" x14ac:dyDescent="0.2">
      <c r="A653" s="129" t="str">
        <f>IF(INTRO!$E$34&lt;&gt;0,INTRO!$E$34,"")</f>
        <v>Ethiopia</v>
      </c>
      <c r="B653" s="222" t="s">
        <v>902</v>
      </c>
      <c r="C653" s="223" t="s">
        <v>904</v>
      </c>
      <c r="D653" s="118">
        <v>49357</v>
      </c>
      <c r="E653" s="277">
        <v>7740</v>
      </c>
      <c r="F653" s="277">
        <v>15900</v>
      </c>
      <c r="G653" s="278">
        <v>25716</v>
      </c>
      <c r="H653" s="121">
        <v>0</v>
      </c>
      <c r="I653" s="244">
        <v>0</v>
      </c>
      <c r="J653" s="244">
        <v>1</v>
      </c>
      <c r="K653" s="246">
        <v>0</v>
      </c>
      <c r="L653" s="270">
        <f>IF(INTRO!$E$38="Endemic", IF($H653&gt;0, IF($H653=4,"Unknown", IF($H653=99,"Stopped", $D653)), 0),"Not required")</f>
        <v>0</v>
      </c>
      <c r="M653" s="271">
        <f>IF(INTRO!$E$40="Endemic", IF($I653&gt;0, IF($I653=4,"Unknown",IF($I653=99,"Stopped", $D653)), 0),"Not required")</f>
        <v>0</v>
      </c>
      <c r="N653" s="272">
        <f>IF(INTRO!$E$42="Endemic", IF(AND($J653&gt;1,$J653&lt;5), IF($J653=4, "Unknown", E653+F653), 0),"Not required")</f>
        <v>0</v>
      </c>
      <c r="O653" s="273">
        <f>IF(INTRO!$E$44="Endemic", IF(AND($K653&gt;0,$K653&lt;5), IF($K653=4,"Unknown", IF($K653=1, $F653*0.33, IF($K653=2, $F653*0.5+$G653*0.2, SUM(F653:G653)))), 0),"Not required")</f>
        <v>0</v>
      </c>
      <c r="P653" s="224">
        <v>0</v>
      </c>
      <c r="Q653" s="245">
        <v>0</v>
      </c>
      <c r="R653" s="245">
        <v>0</v>
      </c>
      <c r="S653" s="247">
        <v>0</v>
      </c>
      <c r="T653" s="50"/>
      <c r="U653" s="252"/>
      <c r="V653" s="229"/>
      <c r="W653" s="274"/>
      <c r="X653" s="12"/>
    </row>
    <row r="654" spans="1:24" x14ac:dyDescent="0.2">
      <c r="A654" s="129" t="str">
        <f>IF(INTRO!$E$34&lt;&gt;0,INTRO!$E$34,"")</f>
        <v>Ethiopia</v>
      </c>
      <c r="B654" s="222" t="s">
        <v>902</v>
      </c>
      <c r="C654" s="223" t="s">
        <v>905</v>
      </c>
      <c r="D654" s="118">
        <v>129267</v>
      </c>
      <c r="E654" s="277">
        <v>20272</v>
      </c>
      <c r="F654" s="277">
        <v>41644</v>
      </c>
      <c r="G654" s="278">
        <v>67352</v>
      </c>
      <c r="H654" s="121">
        <v>0</v>
      </c>
      <c r="I654" s="244">
        <v>4</v>
      </c>
      <c r="J654" s="244">
        <v>2</v>
      </c>
      <c r="K654" s="246">
        <v>1</v>
      </c>
      <c r="L654" s="270">
        <f>IF(INTRO!$E$38="Endemic", IF($H654&gt;0, IF($H654=4,"Unknown", IF($H654=99,"Stopped", $D654)), 0),"Not required")</f>
        <v>0</v>
      </c>
      <c r="M654" s="271" t="str">
        <f>IF(INTRO!$E$40="Endemic", IF($I654&gt;0, IF($I654=4,"Unknown",IF($I654=99,"Stopped", $D654)), 0),"Not required")</f>
        <v>Unknown</v>
      </c>
      <c r="N654" s="272">
        <f>IF(INTRO!$E$42="Endemic", IF(AND($J654&gt;1,$J654&lt;5), IF($J654=4, "Unknown", E654+F654), 0),"Not required")</f>
        <v>61916</v>
      </c>
      <c r="O654" s="273">
        <f>IF(INTRO!$E$44="Endemic", IF(AND($K654&gt;0,$K654&lt;5), IF($K654=4,"Unknown", IF($K654=1, $F654*0.33, IF($K654=2, $F654*0.5+$G654*0.2, SUM(F654:G654)))), 0),"Not required")</f>
        <v>13742.52</v>
      </c>
      <c r="P654" s="224">
        <v>0</v>
      </c>
      <c r="Q654" s="245">
        <v>0</v>
      </c>
      <c r="R654" s="245">
        <v>1</v>
      </c>
      <c r="S654" s="247">
        <v>0</v>
      </c>
      <c r="T654" s="50"/>
      <c r="U654" s="252" t="s">
        <v>1188</v>
      </c>
      <c r="V654" s="229"/>
      <c r="W654" s="274"/>
      <c r="X654" s="12"/>
    </row>
    <row r="655" spans="1:24" x14ac:dyDescent="0.2">
      <c r="A655" s="129" t="str">
        <f>IF(INTRO!$E$34&lt;&gt;0,INTRO!$E$34,"")</f>
        <v>Ethiopia</v>
      </c>
      <c r="B655" s="222" t="s">
        <v>902</v>
      </c>
      <c r="C655" s="223" t="s">
        <v>906</v>
      </c>
      <c r="D655" s="118">
        <v>213856</v>
      </c>
      <c r="E655" s="277">
        <v>33537</v>
      </c>
      <c r="F655" s="277">
        <v>68894</v>
      </c>
      <c r="G655" s="278">
        <v>111425</v>
      </c>
      <c r="H655" s="121">
        <v>0</v>
      </c>
      <c r="I655" s="244">
        <v>4</v>
      </c>
      <c r="J655" s="244">
        <v>1</v>
      </c>
      <c r="K655" s="246">
        <v>0</v>
      </c>
      <c r="L655" s="270">
        <f>IF(INTRO!$E$38="Endemic", IF($H655&gt;0, IF($H655=4,"Unknown", IF($H655=99,"Stopped", $D655)), 0),"Not required")</f>
        <v>0</v>
      </c>
      <c r="M655" s="271" t="str">
        <f>IF(INTRO!$E$40="Endemic", IF($I655&gt;0, IF($I655=4,"Unknown",IF($I655=99,"Stopped", $D655)), 0),"Not required")</f>
        <v>Unknown</v>
      </c>
      <c r="N655" s="272">
        <f>IF(INTRO!$E$42="Endemic", IF(AND($J655&gt;1,$J655&lt;5), IF($J655=4, "Unknown", E655+F655), 0),"Not required")</f>
        <v>0</v>
      </c>
      <c r="O655" s="273">
        <f>IF(INTRO!$E$44="Endemic", IF(AND($K655&gt;0,$K655&lt;5), IF($K655=4,"Unknown", IF($K655=1, $F655*0.33, IF($K655=2, $F655*0.5+$G655*0.2, SUM(F655:G655)))), 0),"Not required")</f>
        <v>0</v>
      </c>
      <c r="P655" s="224">
        <v>0</v>
      </c>
      <c r="Q655" s="245">
        <v>0</v>
      </c>
      <c r="R655" s="245">
        <v>0</v>
      </c>
      <c r="S655" s="247">
        <v>0</v>
      </c>
      <c r="T655" s="50"/>
      <c r="U655" s="252"/>
      <c r="V655" s="229"/>
      <c r="W655" s="274"/>
      <c r="X655" s="12"/>
    </row>
    <row r="656" spans="1:24" x14ac:dyDescent="0.2">
      <c r="A656" s="129" t="str">
        <f>IF(INTRO!$E$34&lt;&gt;0,INTRO!$E$34,"")</f>
        <v>Ethiopia</v>
      </c>
      <c r="B656" s="222" t="s">
        <v>902</v>
      </c>
      <c r="C656" s="223" t="s">
        <v>907</v>
      </c>
      <c r="D656" s="118">
        <v>108307</v>
      </c>
      <c r="E656" s="277">
        <v>16985</v>
      </c>
      <c r="F656" s="277">
        <v>34891</v>
      </c>
      <c r="G656" s="278">
        <v>56431</v>
      </c>
      <c r="H656" s="121">
        <v>0</v>
      </c>
      <c r="I656" s="244">
        <v>0</v>
      </c>
      <c r="J656" s="244">
        <v>2</v>
      </c>
      <c r="K656" s="246">
        <v>0</v>
      </c>
      <c r="L656" s="270">
        <f>IF(INTRO!$E$38="Endemic", IF($H656&gt;0, IF($H656=4,"Unknown", IF($H656=99,"Stopped", $D656)), 0),"Not required")</f>
        <v>0</v>
      </c>
      <c r="M656" s="271">
        <f>IF(INTRO!$E$40="Endemic", IF($I656&gt;0, IF($I656=4,"Unknown",IF($I656=99,"Stopped", $D656)), 0),"Not required")</f>
        <v>0</v>
      </c>
      <c r="N656" s="272">
        <f>IF(INTRO!$E$42="Endemic", IF(AND($J656&gt;1,$J656&lt;5), IF($J656=4, "Unknown", E656+F656), 0),"Not required")</f>
        <v>51876</v>
      </c>
      <c r="O656" s="273">
        <f>IF(INTRO!$E$44="Endemic", IF(AND($K656&gt;0,$K656&lt;5), IF($K656=4,"Unknown", IF($K656=1, $F656*0.33, IF($K656=2, $F656*0.5+$G656*0.2, SUM(F656:G656)))), 0),"Not required")</f>
        <v>0</v>
      </c>
      <c r="P656" s="224">
        <v>0</v>
      </c>
      <c r="Q656" s="245">
        <v>0</v>
      </c>
      <c r="R656" s="245">
        <v>1</v>
      </c>
      <c r="S656" s="247">
        <v>0</v>
      </c>
      <c r="T656" s="50"/>
      <c r="U656" s="252" t="s">
        <v>1188</v>
      </c>
      <c r="V656" s="229"/>
      <c r="W656" s="274"/>
      <c r="X656" s="12"/>
    </row>
    <row r="657" spans="1:24" x14ac:dyDescent="0.2">
      <c r="A657" s="129" t="str">
        <f>IF(INTRO!$E$34&lt;&gt;0,INTRO!$E$34,"")</f>
        <v>Ethiopia</v>
      </c>
      <c r="B657" s="222" t="s">
        <v>902</v>
      </c>
      <c r="C657" s="223" t="s">
        <v>908</v>
      </c>
      <c r="D657" s="118">
        <v>118685</v>
      </c>
      <c r="E657" s="277">
        <v>18612</v>
      </c>
      <c r="F657" s="277">
        <v>38235</v>
      </c>
      <c r="G657" s="278">
        <v>61838</v>
      </c>
      <c r="H657" s="121">
        <v>0</v>
      </c>
      <c r="I657" s="244">
        <v>0</v>
      </c>
      <c r="J657" s="244">
        <v>3</v>
      </c>
      <c r="K657" s="246">
        <v>1</v>
      </c>
      <c r="L657" s="270">
        <f>IF(INTRO!$E$38="Endemic", IF($H657&gt;0, IF($H657=4,"Unknown", IF($H657=99,"Stopped", $D657)), 0),"Not required")</f>
        <v>0</v>
      </c>
      <c r="M657" s="271">
        <f>IF(INTRO!$E$40="Endemic", IF($I657&gt;0, IF($I657=4,"Unknown",IF($I657=99,"Stopped", $D657)), 0),"Not required")</f>
        <v>0</v>
      </c>
      <c r="N657" s="272">
        <f>IF(INTRO!$E$42="Endemic", IF(AND($J657&gt;1,$J657&lt;5), IF($J657=4, "Unknown", E657+F657), 0),"Not required")</f>
        <v>56847</v>
      </c>
      <c r="O657" s="273">
        <f>IF(INTRO!$E$44="Endemic", IF(AND($K657&gt;0,$K657&lt;5), IF($K657=4,"Unknown", IF($K657=1, $F657*0.33, IF($K657=2, $F657*0.5+$G657*0.2, SUM(F657:G657)))), 0),"Not required")</f>
        <v>12617.550000000001</v>
      </c>
      <c r="P657" s="224">
        <v>0</v>
      </c>
      <c r="Q657" s="245">
        <v>0</v>
      </c>
      <c r="R657" s="245">
        <v>2</v>
      </c>
      <c r="S657" s="247">
        <v>0</v>
      </c>
      <c r="T657" s="50" t="s">
        <v>1188</v>
      </c>
      <c r="U657" s="252" t="s">
        <v>1188</v>
      </c>
      <c r="V657" s="229"/>
      <c r="W657" s="274"/>
      <c r="X657" s="12"/>
    </row>
    <row r="658" spans="1:24" x14ac:dyDescent="0.2">
      <c r="A658" s="129" t="str">
        <f>IF(INTRO!$E$34&lt;&gt;0,INTRO!$E$34,"")</f>
        <v>Ethiopia</v>
      </c>
      <c r="B658" s="222" t="s">
        <v>902</v>
      </c>
      <c r="C658" s="223" t="s">
        <v>909</v>
      </c>
      <c r="D658" s="118">
        <v>87959</v>
      </c>
      <c r="E658" s="277">
        <v>13794</v>
      </c>
      <c r="F658" s="277">
        <v>28336</v>
      </c>
      <c r="G658" s="278">
        <v>45829</v>
      </c>
      <c r="H658" s="121">
        <v>0</v>
      </c>
      <c r="I658" s="244">
        <v>0</v>
      </c>
      <c r="J658" s="244">
        <v>1</v>
      </c>
      <c r="K658" s="246">
        <v>0</v>
      </c>
      <c r="L658" s="270">
        <f>IF(INTRO!$E$38="Endemic", IF($H658&gt;0, IF($H658=4,"Unknown", IF($H658=99,"Stopped", $D658)), 0),"Not required")</f>
        <v>0</v>
      </c>
      <c r="M658" s="271">
        <f>IF(INTRO!$E$40="Endemic", IF($I658&gt;0, IF($I658=4,"Unknown",IF($I658=99,"Stopped", $D658)), 0),"Not required")</f>
        <v>0</v>
      </c>
      <c r="N658" s="272">
        <f>IF(INTRO!$E$42="Endemic", IF(AND($J658&gt;1,$J658&lt;5), IF($J658=4, "Unknown", E658+F658), 0),"Not required")</f>
        <v>0</v>
      </c>
      <c r="O658" s="273">
        <f>IF(INTRO!$E$44="Endemic", IF(AND($K658&gt;0,$K658&lt;5), IF($K658=4,"Unknown", IF($K658=1, $F658*0.33, IF($K658=2, $F658*0.5+$G658*0.2, SUM(F658:G658)))), 0),"Not required")</f>
        <v>0</v>
      </c>
      <c r="P658" s="224">
        <v>0</v>
      </c>
      <c r="Q658" s="245">
        <v>0</v>
      </c>
      <c r="R658" s="245">
        <v>0</v>
      </c>
      <c r="S658" s="247">
        <v>0</v>
      </c>
      <c r="T658" s="50"/>
      <c r="U658" s="252"/>
      <c r="V658" s="229"/>
      <c r="W658" s="274"/>
      <c r="X658" s="12"/>
    </row>
    <row r="659" spans="1:24" x14ac:dyDescent="0.2">
      <c r="A659" s="129" t="str">
        <f>IF(INTRO!$E$34&lt;&gt;0,INTRO!$E$34,"")</f>
        <v>Ethiopia</v>
      </c>
      <c r="B659" s="222" t="s">
        <v>902</v>
      </c>
      <c r="C659" s="223" t="s">
        <v>910</v>
      </c>
      <c r="D659" s="118">
        <v>102155</v>
      </c>
      <c r="E659" s="277">
        <v>16020</v>
      </c>
      <c r="F659" s="277">
        <v>32909</v>
      </c>
      <c r="G659" s="278">
        <v>53226</v>
      </c>
      <c r="H659" s="121">
        <v>0</v>
      </c>
      <c r="I659" s="244">
        <v>4</v>
      </c>
      <c r="J659" s="244">
        <v>1</v>
      </c>
      <c r="K659" s="246">
        <v>1</v>
      </c>
      <c r="L659" s="270">
        <f>IF(INTRO!$E$38="Endemic", IF($H659&gt;0, IF($H659=4,"Unknown", IF($H659=99,"Stopped", $D659)), 0),"Not required")</f>
        <v>0</v>
      </c>
      <c r="M659" s="271" t="str">
        <f>IF(INTRO!$E$40="Endemic", IF($I659&gt;0, IF($I659=4,"Unknown",IF($I659=99,"Stopped", $D659)), 0),"Not required")</f>
        <v>Unknown</v>
      </c>
      <c r="N659" s="272">
        <f>IF(INTRO!$E$42="Endemic", IF(AND($J659&gt;1,$J659&lt;5), IF($J659=4, "Unknown", E659+F659), 0),"Not required")</f>
        <v>0</v>
      </c>
      <c r="O659" s="273">
        <f>IF(INTRO!$E$44="Endemic", IF(AND($K659&gt;0,$K659&lt;5), IF($K659=4,"Unknown", IF($K659=1, $F659*0.33, IF($K659=2, $F659*0.5+$G659*0.2, SUM(F659:G659)))), 0),"Not required")</f>
        <v>10859.970000000001</v>
      </c>
      <c r="P659" s="224">
        <v>0</v>
      </c>
      <c r="Q659" s="245">
        <v>0</v>
      </c>
      <c r="R659" s="245">
        <v>0</v>
      </c>
      <c r="S659" s="247">
        <v>0</v>
      </c>
      <c r="T659" s="50"/>
      <c r="U659" s="252"/>
      <c r="V659" s="229"/>
      <c r="W659" s="274"/>
      <c r="X659" s="12"/>
    </row>
    <row r="660" spans="1:24" x14ac:dyDescent="0.2">
      <c r="A660" s="129" t="str">
        <f>IF(INTRO!$E$34&lt;&gt;0,INTRO!$E$34,"")</f>
        <v>Ethiopia</v>
      </c>
      <c r="B660" s="222" t="s">
        <v>902</v>
      </c>
      <c r="C660" s="223" t="s">
        <v>911</v>
      </c>
      <c r="D660" s="118">
        <v>66333</v>
      </c>
      <c r="E660" s="277">
        <v>10402</v>
      </c>
      <c r="F660" s="277">
        <v>21369</v>
      </c>
      <c r="G660" s="278">
        <v>34561</v>
      </c>
      <c r="H660" s="121">
        <v>0</v>
      </c>
      <c r="I660" s="244">
        <v>0</v>
      </c>
      <c r="J660" s="244">
        <v>2</v>
      </c>
      <c r="K660" s="246">
        <v>0</v>
      </c>
      <c r="L660" s="270">
        <f>IF(INTRO!$E$38="Endemic", IF($H660&gt;0, IF($H660=4,"Unknown", IF($H660=99,"Stopped", $D660)), 0),"Not required")</f>
        <v>0</v>
      </c>
      <c r="M660" s="271">
        <f>IF(INTRO!$E$40="Endemic", IF($I660&gt;0, IF($I660=4,"Unknown",IF($I660=99,"Stopped", $D660)), 0),"Not required")</f>
        <v>0</v>
      </c>
      <c r="N660" s="272">
        <f>IF(INTRO!$E$42="Endemic", IF(AND($J660&gt;1,$J660&lt;5), IF($J660=4, "Unknown", E660+F660), 0),"Not required")</f>
        <v>31771</v>
      </c>
      <c r="O660" s="273">
        <f>IF(INTRO!$E$44="Endemic", IF(AND($K660&gt;0,$K660&lt;5), IF($K660=4,"Unknown", IF($K660=1, $F660*0.33, IF($K660=2, $F660*0.5+$G660*0.2, SUM(F660:G660)))), 0),"Not required")</f>
        <v>0</v>
      </c>
      <c r="P660" s="224">
        <v>0</v>
      </c>
      <c r="Q660" s="245">
        <v>0</v>
      </c>
      <c r="R660" s="245">
        <v>1</v>
      </c>
      <c r="S660" s="247">
        <v>0</v>
      </c>
      <c r="T660" s="50"/>
      <c r="U660" s="252" t="s">
        <v>1188</v>
      </c>
      <c r="V660" s="229"/>
      <c r="W660" s="274"/>
      <c r="X660" s="12"/>
    </row>
    <row r="661" spans="1:24" x14ac:dyDescent="0.2">
      <c r="A661" s="129" t="str">
        <f>IF(INTRO!$E$34&lt;&gt;0,INTRO!$E$34,"")</f>
        <v>Ethiopia</v>
      </c>
      <c r="B661" s="222" t="s">
        <v>902</v>
      </c>
      <c r="C661" s="223" t="s">
        <v>912</v>
      </c>
      <c r="D661" s="118">
        <v>111287</v>
      </c>
      <c r="E661" s="277">
        <v>17452</v>
      </c>
      <c r="F661" s="277">
        <v>35851</v>
      </c>
      <c r="G661" s="278">
        <v>57984</v>
      </c>
      <c r="H661" s="121">
        <v>0</v>
      </c>
      <c r="I661" s="244">
        <v>0</v>
      </c>
      <c r="J661" s="244">
        <v>1</v>
      </c>
      <c r="K661" s="246">
        <v>0</v>
      </c>
      <c r="L661" s="270">
        <f>IF(INTRO!$E$38="Endemic", IF($H661&gt;0, IF($H661=4,"Unknown", IF($H661=99,"Stopped", $D661)), 0),"Not required")</f>
        <v>0</v>
      </c>
      <c r="M661" s="271">
        <f>IF(INTRO!$E$40="Endemic", IF($I661&gt;0, IF($I661=4,"Unknown",IF($I661=99,"Stopped", $D661)), 0),"Not required")</f>
        <v>0</v>
      </c>
      <c r="N661" s="272">
        <f>IF(INTRO!$E$42="Endemic", IF(AND($J661&gt;1,$J661&lt;5), IF($J661=4, "Unknown", E661+F661), 0),"Not required")</f>
        <v>0</v>
      </c>
      <c r="O661" s="273">
        <f>IF(INTRO!$E$44="Endemic", IF(AND($K661&gt;0,$K661&lt;5), IF($K661=4,"Unknown", IF($K661=1, $F661*0.33, IF($K661=2, $F661*0.5+$G661*0.2, SUM(F661:G661)))), 0),"Not required")</f>
        <v>0</v>
      </c>
      <c r="P661" s="224">
        <v>0</v>
      </c>
      <c r="Q661" s="245">
        <v>0</v>
      </c>
      <c r="R661" s="245">
        <v>0</v>
      </c>
      <c r="S661" s="247">
        <v>0</v>
      </c>
      <c r="T661" s="50"/>
      <c r="U661" s="252"/>
      <c r="V661" s="229"/>
      <c r="W661" s="274"/>
      <c r="X661" s="12"/>
    </row>
    <row r="662" spans="1:24" x14ac:dyDescent="0.2">
      <c r="A662" s="129" t="str">
        <f>IF(INTRO!$E$34&lt;&gt;0,INTRO!$E$34,"")</f>
        <v>Ethiopia</v>
      </c>
      <c r="B662" s="222" t="s">
        <v>902</v>
      </c>
      <c r="C662" s="223" t="s">
        <v>913</v>
      </c>
      <c r="D662" s="118">
        <v>42649</v>
      </c>
      <c r="E662" s="277">
        <v>6688</v>
      </c>
      <c r="F662" s="277">
        <v>13739</v>
      </c>
      <c r="G662" s="278">
        <v>22221</v>
      </c>
      <c r="H662" s="121">
        <v>0</v>
      </c>
      <c r="I662" s="244">
        <v>0</v>
      </c>
      <c r="J662" s="244">
        <v>2</v>
      </c>
      <c r="K662" s="246">
        <v>1</v>
      </c>
      <c r="L662" s="270">
        <f>IF(INTRO!$E$38="Endemic", IF($H662&gt;0, IF($H662=4,"Unknown", IF($H662=99,"Stopped", $D662)), 0),"Not required")</f>
        <v>0</v>
      </c>
      <c r="M662" s="271">
        <f>IF(INTRO!$E$40="Endemic", IF($I662&gt;0, IF($I662=4,"Unknown",IF($I662=99,"Stopped", $D662)), 0),"Not required")</f>
        <v>0</v>
      </c>
      <c r="N662" s="272">
        <f>IF(INTRO!$E$42="Endemic", IF(AND($J662&gt;1,$J662&lt;5), IF($J662=4, "Unknown", E662+F662), 0),"Not required")</f>
        <v>20427</v>
      </c>
      <c r="O662" s="273">
        <f>IF(INTRO!$E$44="Endemic", IF(AND($K662&gt;0,$K662&lt;5), IF($K662=4,"Unknown", IF($K662=1, $F662*0.33, IF($K662=2, $F662*0.5+$G662*0.2, SUM(F662:G662)))), 0),"Not required")</f>
        <v>4533.87</v>
      </c>
      <c r="P662" s="224">
        <v>0</v>
      </c>
      <c r="Q662" s="245">
        <v>0</v>
      </c>
      <c r="R662" s="245">
        <v>1</v>
      </c>
      <c r="S662" s="247">
        <v>0</v>
      </c>
      <c r="T662" s="50"/>
      <c r="U662" s="252" t="s">
        <v>1188</v>
      </c>
      <c r="V662" s="229"/>
      <c r="W662" s="274"/>
      <c r="X662" s="12"/>
    </row>
    <row r="663" spans="1:24" x14ac:dyDescent="0.2">
      <c r="A663" s="129" t="str">
        <f>IF(INTRO!$E$34&lt;&gt;0,INTRO!$E$34,"")</f>
        <v>Ethiopia</v>
      </c>
      <c r="B663" s="222" t="s">
        <v>914</v>
      </c>
      <c r="C663" s="223" t="s">
        <v>915</v>
      </c>
      <c r="D663" s="118">
        <v>76242</v>
      </c>
      <c r="E663" s="277">
        <v>11956</v>
      </c>
      <c r="F663" s="277">
        <v>24562</v>
      </c>
      <c r="G663" s="278">
        <v>39724</v>
      </c>
      <c r="H663" s="121">
        <v>0</v>
      </c>
      <c r="I663" s="244">
        <v>0</v>
      </c>
      <c r="J663" s="244">
        <v>3</v>
      </c>
      <c r="K663" s="246">
        <v>1</v>
      </c>
      <c r="L663" s="270">
        <f>IF(INTRO!$E$38="Endemic", IF($H663&gt;0, IF($H663=4,"Unknown", IF($H663=99,"Stopped", $D663)), 0),"Not required")</f>
        <v>0</v>
      </c>
      <c r="M663" s="271">
        <f>IF(INTRO!$E$40="Endemic", IF($I663&gt;0, IF($I663=4,"Unknown",IF($I663=99,"Stopped", $D663)), 0),"Not required")</f>
        <v>0</v>
      </c>
      <c r="N663" s="272">
        <f>IF(INTRO!$E$42="Endemic", IF(AND($J663&gt;1,$J663&lt;5), IF($J663=4, "Unknown", E663+F663), 0),"Not required")</f>
        <v>36518</v>
      </c>
      <c r="O663" s="273">
        <f>IF(INTRO!$E$44="Endemic", IF(AND($K663&gt;0,$K663&lt;5), IF($K663=4,"Unknown", IF($K663=1, $F663*0.33, IF($K663=2, $F663*0.5+$G663*0.2, SUM(F663:G663)))), 0),"Not required")</f>
        <v>8105.46</v>
      </c>
      <c r="P663" s="224">
        <v>0</v>
      </c>
      <c r="Q663" s="245">
        <v>0</v>
      </c>
      <c r="R663" s="245">
        <v>2</v>
      </c>
      <c r="S663" s="247">
        <v>0</v>
      </c>
      <c r="T663" s="50" t="s">
        <v>1188</v>
      </c>
      <c r="U663" s="252" t="s">
        <v>1188</v>
      </c>
      <c r="V663" s="229"/>
      <c r="W663" s="274"/>
      <c r="X663" s="12"/>
    </row>
    <row r="664" spans="1:24" x14ac:dyDescent="0.2">
      <c r="A664" s="129" t="str">
        <f>IF(INTRO!$E$34&lt;&gt;0,INTRO!$E$34,"")</f>
        <v>Ethiopia</v>
      </c>
      <c r="B664" s="222" t="s">
        <v>914</v>
      </c>
      <c r="C664" s="223" t="s">
        <v>916</v>
      </c>
      <c r="D664" s="118">
        <v>137537</v>
      </c>
      <c r="E664" s="277">
        <v>21569</v>
      </c>
      <c r="F664" s="277">
        <v>44308</v>
      </c>
      <c r="G664" s="278">
        <v>71661</v>
      </c>
      <c r="H664" s="121">
        <v>0</v>
      </c>
      <c r="I664" s="244">
        <v>4</v>
      </c>
      <c r="J664" s="244">
        <v>3</v>
      </c>
      <c r="K664" s="246">
        <v>1</v>
      </c>
      <c r="L664" s="270">
        <f>IF(INTRO!$E$38="Endemic", IF($H664&gt;0, IF($H664=4,"Unknown", IF($H664=99,"Stopped", $D664)), 0),"Not required")</f>
        <v>0</v>
      </c>
      <c r="M664" s="271" t="str">
        <f>IF(INTRO!$E$40="Endemic", IF($I664&gt;0, IF($I664=4,"Unknown",IF($I664=99,"Stopped", $D664)), 0),"Not required")</f>
        <v>Unknown</v>
      </c>
      <c r="N664" s="272">
        <f>IF(INTRO!$E$42="Endemic", IF(AND($J664&gt;1,$J664&lt;5), IF($J664=4, "Unknown", E664+F664), 0),"Not required")</f>
        <v>65877</v>
      </c>
      <c r="O664" s="273">
        <f>IF(INTRO!$E$44="Endemic", IF(AND($K664&gt;0,$K664&lt;5), IF($K664=4,"Unknown", IF($K664=1, $F664*0.33, IF($K664=2, $F664*0.5+$G664*0.2, SUM(F664:G664)))), 0),"Not required")</f>
        <v>14621.640000000001</v>
      </c>
      <c r="P664" s="224">
        <v>0</v>
      </c>
      <c r="Q664" s="245">
        <v>0</v>
      </c>
      <c r="R664" s="245">
        <v>2</v>
      </c>
      <c r="S664" s="247">
        <v>0</v>
      </c>
      <c r="T664" s="50"/>
      <c r="U664" s="252" t="s">
        <v>1188</v>
      </c>
      <c r="V664" s="229"/>
      <c r="W664" s="274"/>
      <c r="X664" s="12"/>
    </row>
    <row r="665" spans="1:24" x14ac:dyDescent="0.2">
      <c r="A665" s="129" t="str">
        <f>IF(INTRO!$E$34&lt;&gt;0,INTRO!$E$34,"")</f>
        <v>Ethiopia</v>
      </c>
      <c r="B665" s="222" t="s">
        <v>914</v>
      </c>
      <c r="C665" s="223" t="s">
        <v>917</v>
      </c>
      <c r="D665" s="118">
        <v>126184</v>
      </c>
      <c r="E665" s="277">
        <v>19788</v>
      </c>
      <c r="F665" s="277">
        <v>40651</v>
      </c>
      <c r="G665" s="278">
        <v>65745</v>
      </c>
      <c r="H665" s="121">
        <v>0</v>
      </c>
      <c r="I665" s="244">
        <v>4</v>
      </c>
      <c r="J665" s="244">
        <v>2</v>
      </c>
      <c r="K665" s="246">
        <v>0</v>
      </c>
      <c r="L665" s="270">
        <f>IF(INTRO!$E$38="Endemic", IF($H665&gt;0, IF($H665=4,"Unknown", IF($H665=99,"Stopped", $D665)), 0),"Not required")</f>
        <v>0</v>
      </c>
      <c r="M665" s="271" t="str">
        <f>IF(INTRO!$E$40="Endemic", IF($I665&gt;0, IF($I665=4,"Unknown",IF($I665=99,"Stopped", $D665)), 0),"Not required")</f>
        <v>Unknown</v>
      </c>
      <c r="N665" s="272">
        <f>IF(INTRO!$E$42="Endemic", IF(AND($J665&gt;1,$J665&lt;5), IF($J665=4, "Unknown", E665+F665), 0),"Not required")</f>
        <v>60439</v>
      </c>
      <c r="O665" s="273">
        <f>IF(INTRO!$E$44="Endemic", IF(AND($K665&gt;0,$K665&lt;5), IF($K665=4,"Unknown", IF($K665=1, $F665*0.33, IF($K665=2, $F665*0.5+$G665*0.2, SUM(F665:G665)))), 0),"Not required")</f>
        <v>0</v>
      </c>
      <c r="P665" s="224">
        <v>0</v>
      </c>
      <c r="Q665" s="245">
        <v>0</v>
      </c>
      <c r="R665" s="245">
        <v>1</v>
      </c>
      <c r="S665" s="247">
        <v>0</v>
      </c>
      <c r="T665" s="50"/>
      <c r="U665" s="252" t="s">
        <v>1188</v>
      </c>
      <c r="V665" s="229"/>
      <c r="W665" s="274"/>
      <c r="X665" s="12"/>
    </row>
    <row r="666" spans="1:24" x14ac:dyDescent="0.2">
      <c r="A666" s="129" t="str">
        <f>IF(INTRO!$E$34&lt;&gt;0,INTRO!$E$34,"")</f>
        <v>Ethiopia</v>
      </c>
      <c r="B666" s="222" t="s">
        <v>914</v>
      </c>
      <c r="C666" s="223" t="s">
        <v>918</v>
      </c>
      <c r="D666" s="118">
        <v>97973</v>
      </c>
      <c r="E666" s="277">
        <v>15364</v>
      </c>
      <c r="F666" s="277">
        <v>31562</v>
      </c>
      <c r="G666" s="278">
        <v>51047</v>
      </c>
      <c r="H666" s="121">
        <v>0</v>
      </c>
      <c r="I666" s="244">
        <v>4</v>
      </c>
      <c r="J666" s="244">
        <v>3</v>
      </c>
      <c r="K666" s="246">
        <v>0</v>
      </c>
      <c r="L666" s="270">
        <f>IF(INTRO!$E$38="Endemic", IF($H666&gt;0, IF($H666=4,"Unknown", IF($H666=99,"Stopped", $D666)), 0),"Not required")</f>
        <v>0</v>
      </c>
      <c r="M666" s="271" t="str">
        <f>IF(INTRO!$E$40="Endemic", IF($I666&gt;0, IF($I666=4,"Unknown",IF($I666=99,"Stopped", $D666)), 0),"Not required")</f>
        <v>Unknown</v>
      </c>
      <c r="N666" s="272">
        <f>IF(INTRO!$E$42="Endemic", IF(AND($J666&gt;1,$J666&lt;5), IF($J666=4, "Unknown", E666+F666), 0),"Not required")</f>
        <v>46926</v>
      </c>
      <c r="O666" s="273">
        <f>IF(INTRO!$E$44="Endemic", IF(AND($K666&gt;0,$K666&lt;5), IF($K666=4,"Unknown", IF($K666=1, $F666*0.33, IF($K666=2, $F666*0.5+$G666*0.2, SUM(F666:G666)))), 0),"Not required")</f>
        <v>0</v>
      </c>
      <c r="P666" s="224">
        <v>0</v>
      </c>
      <c r="Q666" s="245">
        <v>0</v>
      </c>
      <c r="R666" s="245">
        <v>2</v>
      </c>
      <c r="S666" s="247">
        <v>0</v>
      </c>
      <c r="T666" s="50" t="s">
        <v>1188</v>
      </c>
      <c r="U666" s="252" t="s">
        <v>1188</v>
      </c>
      <c r="V666" s="229"/>
      <c r="W666" s="274"/>
      <c r="X666" s="12"/>
    </row>
    <row r="667" spans="1:24" x14ac:dyDescent="0.2">
      <c r="A667" s="129" t="str">
        <f>IF(INTRO!$E$34&lt;&gt;0,INTRO!$E$34,"")</f>
        <v>Ethiopia</v>
      </c>
      <c r="B667" s="222" t="s">
        <v>914</v>
      </c>
      <c r="C667" s="223" t="s">
        <v>919</v>
      </c>
      <c r="D667" s="118">
        <v>104256</v>
      </c>
      <c r="E667" s="277">
        <v>16349</v>
      </c>
      <c r="F667" s="277">
        <v>33586</v>
      </c>
      <c r="G667" s="278">
        <v>54320</v>
      </c>
      <c r="H667" s="121">
        <v>0</v>
      </c>
      <c r="I667" s="244">
        <v>0</v>
      </c>
      <c r="J667" s="244">
        <v>1</v>
      </c>
      <c r="K667" s="246">
        <v>1</v>
      </c>
      <c r="L667" s="270">
        <f>IF(INTRO!$E$38="Endemic", IF($H667&gt;0, IF($H667=4,"Unknown", IF($H667=99,"Stopped", $D667)), 0),"Not required")</f>
        <v>0</v>
      </c>
      <c r="M667" s="271">
        <f>IF(INTRO!$E$40="Endemic", IF($I667&gt;0, IF($I667=4,"Unknown",IF($I667=99,"Stopped", $D667)), 0),"Not required")</f>
        <v>0</v>
      </c>
      <c r="N667" s="272">
        <f>IF(INTRO!$E$42="Endemic", IF(AND($J667&gt;1,$J667&lt;5), IF($J667=4, "Unknown", E667+F667), 0),"Not required")</f>
        <v>0</v>
      </c>
      <c r="O667" s="273">
        <f>IF(INTRO!$E$44="Endemic", IF(AND($K667&gt;0,$K667&lt;5), IF($K667=4,"Unknown", IF($K667=1, $F667*0.33, IF($K667=2, $F667*0.5+$G667*0.2, SUM(F667:G667)))), 0),"Not required")</f>
        <v>11083.380000000001</v>
      </c>
      <c r="P667" s="224">
        <v>0</v>
      </c>
      <c r="Q667" s="245">
        <v>0</v>
      </c>
      <c r="R667" s="245">
        <v>0</v>
      </c>
      <c r="S667" s="247">
        <v>0</v>
      </c>
      <c r="T667" s="50"/>
      <c r="U667" s="252"/>
      <c r="V667" s="229"/>
      <c r="W667" s="274"/>
      <c r="X667" s="12"/>
    </row>
    <row r="668" spans="1:24" x14ac:dyDescent="0.2">
      <c r="A668" s="129" t="str">
        <f>IF(INTRO!$E$34&lt;&gt;0,INTRO!$E$34,"")</f>
        <v>Ethiopia</v>
      </c>
      <c r="B668" s="222" t="s">
        <v>914</v>
      </c>
      <c r="C668" s="223" t="s">
        <v>920</v>
      </c>
      <c r="D668" s="118">
        <v>130872</v>
      </c>
      <c r="E668" s="277">
        <v>20523</v>
      </c>
      <c r="F668" s="277">
        <v>42161</v>
      </c>
      <c r="G668" s="278">
        <v>68188</v>
      </c>
      <c r="H668" s="121">
        <v>0</v>
      </c>
      <c r="I668" s="244">
        <v>0</v>
      </c>
      <c r="J668" s="244">
        <v>2</v>
      </c>
      <c r="K668" s="246">
        <v>0</v>
      </c>
      <c r="L668" s="270">
        <f>IF(INTRO!$E$38="Endemic", IF($H668&gt;0, IF($H668=4,"Unknown", IF($H668=99,"Stopped", $D668)), 0),"Not required")</f>
        <v>0</v>
      </c>
      <c r="M668" s="271">
        <f>IF(INTRO!$E$40="Endemic", IF($I668&gt;0, IF($I668=4,"Unknown",IF($I668=99,"Stopped", $D668)), 0),"Not required")</f>
        <v>0</v>
      </c>
      <c r="N668" s="272">
        <f>IF(INTRO!$E$42="Endemic", IF(AND($J668&gt;1,$J668&lt;5), IF($J668=4, "Unknown", E668+F668), 0),"Not required")</f>
        <v>62684</v>
      </c>
      <c r="O668" s="273">
        <f>IF(INTRO!$E$44="Endemic", IF(AND($K668&gt;0,$K668&lt;5), IF($K668=4,"Unknown", IF($K668=1, $F668*0.33, IF($K668=2, $F668*0.5+$G668*0.2, SUM(F668:G668)))), 0),"Not required")</f>
        <v>0</v>
      </c>
      <c r="P668" s="224">
        <v>0</v>
      </c>
      <c r="Q668" s="245">
        <v>0</v>
      </c>
      <c r="R668" s="245">
        <v>1</v>
      </c>
      <c r="S668" s="247">
        <v>0</v>
      </c>
      <c r="T668" s="50"/>
      <c r="U668" s="252" t="s">
        <v>1188</v>
      </c>
      <c r="V668" s="229"/>
      <c r="W668" s="274"/>
      <c r="X668" s="12"/>
    </row>
    <row r="669" spans="1:24" x14ac:dyDescent="0.2">
      <c r="A669" s="129" t="str">
        <f>IF(INTRO!$E$34&lt;&gt;0,INTRO!$E$34,"")</f>
        <v>Ethiopia</v>
      </c>
      <c r="B669" s="222" t="s">
        <v>914</v>
      </c>
      <c r="C669" s="223" t="s">
        <v>921</v>
      </c>
      <c r="D669" s="118">
        <v>91901</v>
      </c>
      <c r="E669" s="277">
        <v>14412</v>
      </c>
      <c r="F669" s="277">
        <v>29606</v>
      </c>
      <c r="G669" s="278">
        <v>47883</v>
      </c>
      <c r="H669" s="121">
        <v>0</v>
      </c>
      <c r="I669" s="244">
        <v>0</v>
      </c>
      <c r="J669" s="244">
        <v>3</v>
      </c>
      <c r="K669" s="246">
        <v>3</v>
      </c>
      <c r="L669" s="270">
        <f>IF(INTRO!$E$38="Endemic", IF($H669&gt;0, IF($H669=4,"Unknown", IF($H669=99,"Stopped", $D669)), 0),"Not required")</f>
        <v>0</v>
      </c>
      <c r="M669" s="271">
        <f>IF(INTRO!$E$40="Endemic", IF($I669&gt;0, IF($I669=4,"Unknown",IF($I669=99,"Stopped", $D669)), 0),"Not required")</f>
        <v>0</v>
      </c>
      <c r="N669" s="272">
        <f>IF(INTRO!$E$42="Endemic", IF(AND($J669&gt;1,$J669&lt;5), IF($J669=4, "Unknown", E669+F669), 0),"Not required")</f>
        <v>44018</v>
      </c>
      <c r="O669" s="273">
        <f>IF(INTRO!$E$44="Endemic", IF(AND($K669&gt;0,$K669&lt;5), IF($K669=4,"Unknown", IF($K669=1, $F669*0.33, IF($K669=2, $F669*0.5+$G669*0.2, SUM(F669:G669)))), 0),"Not required")</f>
        <v>77489</v>
      </c>
      <c r="P669" s="224">
        <v>0</v>
      </c>
      <c r="Q669" s="245">
        <v>0</v>
      </c>
      <c r="R669" s="245">
        <v>2</v>
      </c>
      <c r="S669" s="247">
        <v>1</v>
      </c>
      <c r="T669" s="50" t="s">
        <v>1188</v>
      </c>
      <c r="U669" s="299" t="s">
        <v>1191</v>
      </c>
      <c r="V669" s="229"/>
      <c r="W669" s="274"/>
      <c r="X669" s="12"/>
    </row>
    <row r="670" spans="1:24" x14ac:dyDescent="0.2">
      <c r="A670" s="129" t="str">
        <f>IF(INTRO!$E$34&lt;&gt;0,INTRO!$E$34,"")</f>
        <v>Ethiopia</v>
      </c>
      <c r="B670" s="222" t="s">
        <v>914</v>
      </c>
      <c r="C670" s="223" t="s">
        <v>922</v>
      </c>
      <c r="D670" s="118">
        <v>124779</v>
      </c>
      <c r="E670" s="277">
        <v>19568</v>
      </c>
      <c r="F670" s="277">
        <v>40198</v>
      </c>
      <c r="G670" s="278">
        <v>65013</v>
      </c>
      <c r="H670" s="121">
        <v>0</v>
      </c>
      <c r="I670" s="244">
        <v>4</v>
      </c>
      <c r="J670" s="244">
        <v>2</v>
      </c>
      <c r="K670" s="246">
        <v>0</v>
      </c>
      <c r="L670" s="270">
        <f>IF(INTRO!$E$38="Endemic", IF($H670&gt;0, IF($H670=4,"Unknown", IF($H670=99,"Stopped", $D670)), 0),"Not required")</f>
        <v>0</v>
      </c>
      <c r="M670" s="271" t="str">
        <f>IF(INTRO!$E$40="Endemic", IF($I670&gt;0, IF($I670=4,"Unknown",IF($I670=99,"Stopped", $D670)), 0),"Not required")</f>
        <v>Unknown</v>
      </c>
      <c r="N670" s="272">
        <f>IF(INTRO!$E$42="Endemic", IF(AND($J670&gt;1,$J670&lt;5), IF($J670=4, "Unknown", E670+F670), 0),"Not required")</f>
        <v>59766</v>
      </c>
      <c r="O670" s="273">
        <f>IF(INTRO!$E$44="Endemic", IF(AND($K670&gt;0,$K670&lt;5), IF($K670=4,"Unknown", IF($K670=1, $F670*0.33, IF($K670=2, $F670*0.5+$G670*0.2, SUM(F670:G670)))), 0),"Not required")</f>
        <v>0</v>
      </c>
      <c r="P670" s="224">
        <v>0</v>
      </c>
      <c r="Q670" s="245">
        <v>0</v>
      </c>
      <c r="R670" s="245">
        <v>1</v>
      </c>
      <c r="S670" s="247">
        <v>0</v>
      </c>
      <c r="T670" s="50"/>
      <c r="U670" s="252" t="s">
        <v>1188</v>
      </c>
      <c r="V670" s="229"/>
      <c r="W670" s="274"/>
      <c r="X670" s="12"/>
    </row>
    <row r="671" spans="1:24" x14ac:dyDescent="0.2">
      <c r="A671" s="129" t="str">
        <f>IF(INTRO!$E$34&lt;&gt;0,INTRO!$E$34,"")</f>
        <v>Ethiopia</v>
      </c>
      <c r="B671" s="222" t="s">
        <v>914</v>
      </c>
      <c r="C671" s="223" t="s">
        <v>923</v>
      </c>
      <c r="D671" s="118">
        <v>200862</v>
      </c>
      <c r="E671" s="277">
        <v>31499</v>
      </c>
      <c r="F671" s="277">
        <v>64708</v>
      </c>
      <c r="G671" s="278">
        <v>104655</v>
      </c>
      <c r="H671" s="121">
        <v>0</v>
      </c>
      <c r="I671" s="244">
        <v>0</v>
      </c>
      <c r="J671" s="244">
        <v>3</v>
      </c>
      <c r="K671" s="246">
        <v>1</v>
      </c>
      <c r="L671" s="270">
        <f>IF(INTRO!$E$38="Endemic", IF($H671&gt;0, IF($H671=4,"Unknown", IF($H671=99,"Stopped", $D671)), 0),"Not required")</f>
        <v>0</v>
      </c>
      <c r="M671" s="271">
        <f>IF(INTRO!$E$40="Endemic", IF($I671&gt;0, IF($I671=4,"Unknown",IF($I671=99,"Stopped", $D671)), 0),"Not required")</f>
        <v>0</v>
      </c>
      <c r="N671" s="272">
        <f>IF(INTRO!$E$42="Endemic", IF(AND($J671&gt;1,$J671&lt;5), IF($J671=4, "Unknown", E671+F671), 0),"Not required")</f>
        <v>96207</v>
      </c>
      <c r="O671" s="273">
        <f>IF(INTRO!$E$44="Endemic", IF(AND($K671&gt;0,$K671&lt;5), IF($K671=4,"Unknown", IF($K671=1, $F671*0.33, IF($K671=2, $F671*0.5+$G671*0.2, SUM(F671:G671)))), 0),"Not required")</f>
        <v>21353.64</v>
      </c>
      <c r="P671" s="224">
        <v>0</v>
      </c>
      <c r="Q671" s="245">
        <v>0</v>
      </c>
      <c r="R671" s="245">
        <v>2</v>
      </c>
      <c r="S671" s="247">
        <v>0</v>
      </c>
      <c r="T671" s="50" t="s">
        <v>1188</v>
      </c>
      <c r="U671" s="252"/>
      <c r="V671" s="229"/>
      <c r="W671" s="274"/>
      <c r="X671" s="12"/>
    </row>
    <row r="672" spans="1:24" x14ac:dyDescent="0.2">
      <c r="A672" s="129" t="str">
        <f>IF(INTRO!$E$34&lt;&gt;0,INTRO!$E$34,"")</f>
        <v>Ethiopia</v>
      </c>
      <c r="B672" s="222" t="s">
        <v>914</v>
      </c>
      <c r="C672" s="223" t="s">
        <v>924</v>
      </c>
      <c r="D672" s="118">
        <v>128977</v>
      </c>
      <c r="E672" s="277">
        <v>20226</v>
      </c>
      <c r="F672" s="277">
        <v>41550</v>
      </c>
      <c r="G672" s="278">
        <v>67201</v>
      </c>
      <c r="H672" s="121">
        <v>0</v>
      </c>
      <c r="I672" s="244">
        <v>0</v>
      </c>
      <c r="J672" s="244">
        <v>2</v>
      </c>
      <c r="K672" s="246">
        <v>0</v>
      </c>
      <c r="L672" s="270">
        <f>IF(INTRO!$E$38="Endemic", IF($H672&gt;0, IF($H672=4,"Unknown", IF($H672=99,"Stopped", $D672)), 0),"Not required")</f>
        <v>0</v>
      </c>
      <c r="M672" s="271">
        <f>IF(INTRO!$E$40="Endemic", IF($I672&gt;0, IF($I672=4,"Unknown",IF($I672=99,"Stopped", $D672)), 0),"Not required")</f>
        <v>0</v>
      </c>
      <c r="N672" s="272">
        <f>IF(INTRO!$E$42="Endemic", IF(AND($J672&gt;1,$J672&lt;5), IF($J672=4, "Unknown", E672+F672), 0),"Not required")</f>
        <v>61776</v>
      </c>
      <c r="O672" s="273">
        <f>IF(INTRO!$E$44="Endemic", IF(AND($K672&gt;0,$K672&lt;5), IF($K672=4,"Unknown", IF($K672=1, $F672*0.33, IF($K672=2, $F672*0.5+$G672*0.2, SUM(F672:G672)))), 0),"Not required")</f>
        <v>0</v>
      </c>
      <c r="P672" s="224">
        <v>0</v>
      </c>
      <c r="Q672" s="245">
        <v>0</v>
      </c>
      <c r="R672" s="245">
        <v>1</v>
      </c>
      <c r="S672" s="247">
        <v>0</v>
      </c>
      <c r="T672" s="50"/>
      <c r="U672" s="252" t="s">
        <v>1188</v>
      </c>
      <c r="V672" s="229"/>
      <c r="W672" s="274"/>
      <c r="X672" s="12"/>
    </row>
    <row r="673" spans="1:24" x14ac:dyDescent="0.2">
      <c r="A673" s="129" t="str">
        <f>IF(INTRO!$E$34&lt;&gt;0,INTRO!$E$34,"")</f>
        <v>Ethiopia</v>
      </c>
      <c r="B673" s="222" t="s">
        <v>914</v>
      </c>
      <c r="C673" s="223" t="s">
        <v>925</v>
      </c>
      <c r="D673" s="118">
        <v>207837</v>
      </c>
      <c r="E673" s="277">
        <v>32593</v>
      </c>
      <c r="F673" s="277">
        <v>66955</v>
      </c>
      <c r="G673" s="278">
        <v>108289</v>
      </c>
      <c r="H673" s="121">
        <v>0</v>
      </c>
      <c r="I673" s="244">
        <v>4</v>
      </c>
      <c r="J673" s="244">
        <v>2</v>
      </c>
      <c r="K673" s="246">
        <v>1</v>
      </c>
      <c r="L673" s="270">
        <f>IF(INTRO!$E$38="Endemic", IF($H673&gt;0, IF($H673=4,"Unknown", IF($H673=99,"Stopped", $D673)), 0),"Not required")</f>
        <v>0</v>
      </c>
      <c r="M673" s="271" t="str">
        <f>IF(INTRO!$E$40="Endemic", IF($I673&gt;0, IF($I673=4,"Unknown",IF($I673=99,"Stopped", $D673)), 0),"Not required")</f>
        <v>Unknown</v>
      </c>
      <c r="N673" s="272">
        <f>IF(INTRO!$E$42="Endemic", IF(AND($J673&gt;1,$J673&lt;5), IF($J673=4, "Unknown", E673+F673), 0),"Not required")</f>
        <v>99548</v>
      </c>
      <c r="O673" s="273">
        <f>IF(INTRO!$E$44="Endemic", IF(AND($K673&gt;0,$K673&lt;5), IF($K673=4,"Unknown", IF($K673=1, $F673*0.33, IF($K673=2, $F673*0.5+$G673*0.2, SUM(F673:G673)))), 0),"Not required")</f>
        <v>22095.15</v>
      </c>
      <c r="P673" s="224">
        <v>0</v>
      </c>
      <c r="Q673" s="245">
        <v>0</v>
      </c>
      <c r="R673" s="245">
        <v>1</v>
      </c>
      <c r="S673" s="247">
        <v>0</v>
      </c>
      <c r="T673" s="50"/>
      <c r="U673" s="252" t="s">
        <v>1188</v>
      </c>
      <c r="V673" s="229"/>
      <c r="W673" s="274"/>
      <c r="X673" s="12"/>
    </row>
    <row r="674" spans="1:24" x14ac:dyDescent="0.2">
      <c r="A674" s="129" t="str">
        <f>IF(INTRO!$E$34&lt;&gt;0,INTRO!$E$34,"")</f>
        <v>Ethiopia</v>
      </c>
      <c r="B674" s="222" t="s">
        <v>926</v>
      </c>
      <c r="C674" s="223" t="s">
        <v>927</v>
      </c>
      <c r="D674" s="118">
        <v>280004</v>
      </c>
      <c r="E674" s="277">
        <v>43910</v>
      </c>
      <c r="F674" s="277">
        <v>90204</v>
      </c>
      <c r="G674" s="278">
        <v>145890</v>
      </c>
      <c r="H674" s="121">
        <v>0</v>
      </c>
      <c r="I674" s="244">
        <v>4</v>
      </c>
      <c r="J674" s="244">
        <v>3</v>
      </c>
      <c r="K674" s="246">
        <v>1</v>
      </c>
      <c r="L674" s="270">
        <f>IF(INTRO!$E$38="Endemic", IF($H674&gt;0, IF($H674=4,"Unknown", IF($H674=99,"Stopped", $D674)), 0),"Not required")</f>
        <v>0</v>
      </c>
      <c r="M674" s="271" t="str">
        <f>IF(INTRO!$E$40="Endemic", IF($I674&gt;0, IF($I674=4,"Unknown",IF($I674=99,"Stopped", $D674)), 0),"Not required")</f>
        <v>Unknown</v>
      </c>
      <c r="N674" s="272">
        <f>IF(INTRO!$E$42="Endemic", IF(AND($J674&gt;1,$J674&lt;5), IF($J674=4, "Unknown", E674+F674), 0),"Not required")</f>
        <v>134114</v>
      </c>
      <c r="O674" s="273">
        <f>IF(INTRO!$E$44="Endemic", IF(AND($K674&gt;0,$K674&lt;5), IF($K674=4,"Unknown", IF($K674=1, $F674*0.33, IF($K674=2, $F674*0.5+$G674*0.2, SUM(F674:G674)))), 0),"Not required")</f>
        <v>29767.32</v>
      </c>
      <c r="P674" s="224">
        <v>0</v>
      </c>
      <c r="Q674" s="245">
        <v>0</v>
      </c>
      <c r="R674" s="245">
        <v>2</v>
      </c>
      <c r="S674" s="247">
        <v>0</v>
      </c>
      <c r="T674" s="50"/>
      <c r="U674" s="252" t="s">
        <v>1188</v>
      </c>
      <c r="V674" s="229"/>
      <c r="W674" s="274"/>
      <c r="X674" s="12"/>
    </row>
    <row r="675" spans="1:24" x14ac:dyDescent="0.2">
      <c r="A675" s="129" t="str">
        <f>IF(INTRO!$E$34&lt;&gt;0,INTRO!$E$34,"")</f>
        <v>Ethiopia</v>
      </c>
      <c r="B675" s="222" t="s">
        <v>928</v>
      </c>
      <c r="C675" s="223" t="s">
        <v>929</v>
      </c>
      <c r="D675" s="118">
        <v>137035</v>
      </c>
      <c r="E675" s="277">
        <v>21490</v>
      </c>
      <c r="F675" s="277">
        <v>44146</v>
      </c>
      <c r="G675" s="278">
        <v>71399</v>
      </c>
      <c r="H675" s="121">
        <v>0</v>
      </c>
      <c r="I675" s="244">
        <v>1</v>
      </c>
      <c r="J675" s="244">
        <v>3</v>
      </c>
      <c r="K675" s="246">
        <v>1</v>
      </c>
      <c r="L675" s="270">
        <f>IF(INTRO!$E$38="Endemic", IF($H675&gt;0, IF($H675=4,"Unknown", IF($H675=99,"Stopped", $D675)), 0),"Not required")</f>
        <v>0</v>
      </c>
      <c r="M675" s="271">
        <f>IF(INTRO!$E$40="Endemic", IF($I675&gt;0, IF($I675=4,"Unknown",IF($I675=99,"Stopped", $D675)), 0),"Not required")</f>
        <v>137035</v>
      </c>
      <c r="N675" s="272">
        <f>IF(INTRO!$E$42="Endemic", IF(AND($J675&gt;1,$J675&lt;5), IF($J675=4, "Unknown", E675+F675), 0),"Not required")</f>
        <v>65636</v>
      </c>
      <c r="O675" s="273">
        <f>IF(INTRO!$E$44="Endemic", IF(AND($K675&gt;0,$K675&lt;5), IF($K675=4,"Unknown", IF($K675=1, $F675*0.33, IF($K675=2, $F675*0.5+$G675*0.2, SUM(F675:G675)))), 0),"Not required")</f>
        <v>14568.18</v>
      </c>
      <c r="P675" s="224">
        <v>0</v>
      </c>
      <c r="Q675" s="245">
        <v>1</v>
      </c>
      <c r="R675" s="245">
        <v>2</v>
      </c>
      <c r="S675" s="247">
        <v>0</v>
      </c>
      <c r="T675" s="50" t="s">
        <v>1183</v>
      </c>
      <c r="U675" s="252" t="s">
        <v>1188</v>
      </c>
      <c r="V675" s="229"/>
      <c r="W675" s="274"/>
      <c r="X675" s="12"/>
    </row>
    <row r="676" spans="1:24" x14ac:dyDescent="0.2">
      <c r="A676" s="129" t="str">
        <f>IF(INTRO!$E$34&lt;&gt;0,INTRO!$E$34,"")</f>
        <v>Ethiopia</v>
      </c>
      <c r="B676" s="222" t="s">
        <v>928</v>
      </c>
      <c r="C676" s="223" t="s">
        <v>930</v>
      </c>
      <c r="D676" s="118">
        <v>95024</v>
      </c>
      <c r="E676" s="277">
        <v>14902</v>
      </c>
      <c r="F676" s="277">
        <v>30612</v>
      </c>
      <c r="G676" s="278">
        <v>49510</v>
      </c>
      <c r="H676" s="121">
        <v>0</v>
      </c>
      <c r="I676" s="244">
        <v>1</v>
      </c>
      <c r="J676" s="244">
        <v>3</v>
      </c>
      <c r="K676" s="246">
        <v>0</v>
      </c>
      <c r="L676" s="270">
        <f>IF(INTRO!$E$38="Endemic", IF($H676&gt;0, IF($H676=4,"Unknown", IF($H676=99,"Stopped", $D676)), 0),"Not required")</f>
        <v>0</v>
      </c>
      <c r="M676" s="271">
        <f>IF(INTRO!$E$40="Endemic", IF($I676&gt;0, IF($I676=4,"Unknown",IF($I676=99,"Stopped", $D676)), 0),"Not required")</f>
        <v>95024</v>
      </c>
      <c r="N676" s="272">
        <f>IF(INTRO!$E$42="Endemic", IF(AND($J676&gt;1,$J676&lt;5), IF($J676=4, "Unknown", E676+F676), 0),"Not required")</f>
        <v>45514</v>
      </c>
      <c r="O676" s="273">
        <f>IF(INTRO!$E$44="Endemic", IF(AND($K676&gt;0,$K676&lt;5), IF($K676=4,"Unknown", IF($K676=1, $F676*0.33, IF($K676=2, $F676*0.5+$G676*0.2, SUM(F676:G676)))), 0),"Not required")</f>
        <v>0</v>
      </c>
      <c r="P676" s="224">
        <v>0</v>
      </c>
      <c r="Q676" s="245">
        <v>1</v>
      </c>
      <c r="R676" s="245">
        <v>2</v>
      </c>
      <c r="S676" s="247">
        <v>0</v>
      </c>
      <c r="T676" s="50" t="s">
        <v>1183</v>
      </c>
      <c r="U676" s="252" t="s">
        <v>1188</v>
      </c>
      <c r="V676" s="229"/>
      <c r="W676" s="274"/>
      <c r="X676" s="12"/>
    </row>
    <row r="677" spans="1:24" x14ac:dyDescent="0.2">
      <c r="A677" s="129" t="str">
        <f>IF(INTRO!$E$34&lt;&gt;0,INTRO!$E$34,"")</f>
        <v>Ethiopia</v>
      </c>
      <c r="B677" s="222" t="s">
        <v>928</v>
      </c>
      <c r="C677" s="223" t="s">
        <v>931</v>
      </c>
      <c r="D677" s="118">
        <v>30816</v>
      </c>
      <c r="E677" s="277">
        <v>4833</v>
      </c>
      <c r="F677" s="277">
        <v>9927</v>
      </c>
      <c r="G677" s="278">
        <v>16056</v>
      </c>
      <c r="H677" s="121">
        <v>0</v>
      </c>
      <c r="I677" s="244">
        <v>1</v>
      </c>
      <c r="J677" s="244">
        <v>3</v>
      </c>
      <c r="K677" s="246">
        <v>0</v>
      </c>
      <c r="L677" s="270">
        <f>IF(INTRO!$E$38="Endemic", IF($H677&gt;0, IF($H677=4,"Unknown", IF($H677=99,"Stopped", $D677)), 0),"Not required")</f>
        <v>0</v>
      </c>
      <c r="M677" s="271">
        <f>IF(INTRO!$E$40="Endemic", IF($I677&gt;0, IF($I677=4,"Unknown",IF($I677=99,"Stopped", $D677)), 0),"Not required")</f>
        <v>30816</v>
      </c>
      <c r="N677" s="272">
        <f>IF(INTRO!$E$42="Endemic", IF(AND($J677&gt;1,$J677&lt;5), IF($J677=4, "Unknown", E677+F677), 0),"Not required")</f>
        <v>14760</v>
      </c>
      <c r="O677" s="273">
        <f>IF(INTRO!$E$44="Endemic", IF(AND($K677&gt;0,$K677&lt;5), IF($K677=4,"Unknown", IF($K677=1, $F677*0.33, IF($K677=2, $F677*0.5+$G677*0.2, SUM(F677:G677)))), 0),"Not required")</f>
        <v>0</v>
      </c>
      <c r="P677" s="224">
        <v>0</v>
      </c>
      <c r="Q677" s="245">
        <v>1</v>
      </c>
      <c r="R677" s="245">
        <v>2</v>
      </c>
      <c r="S677" s="247">
        <v>0</v>
      </c>
      <c r="T677" s="50" t="s">
        <v>1183</v>
      </c>
      <c r="U677" s="252" t="s">
        <v>1188</v>
      </c>
      <c r="V677" s="229"/>
      <c r="W677" s="274"/>
      <c r="X677" s="12"/>
    </row>
    <row r="678" spans="1:24" x14ac:dyDescent="0.2">
      <c r="A678" s="129" t="str">
        <f>IF(INTRO!$E$34&lt;&gt;0,INTRO!$E$34,"")</f>
        <v>Ethiopia</v>
      </c>
      <c r="B678" s="222" t="s">
        <v>928</v>
      </c>
      <c r="C678" s="223" t="s">
        <v>932</v>
      </c>
      <c r="D678" s="118">
        <v>203115</v>
      </c>
      <c r="E678" s="277">
        <v>31853</v>
      </c>
      <c r="F678" s="277">
        <v>65434</v>
      </c>
      <c r="G678" s="278">
        <v>105828</v>
      </c>
      <c r="H678" s="121">
        <v>0</v>
      </c>
      <c r="I678" s="244">
        <v>1</v>
      </c>
      <c r="J678" s="244">
        <v>3</v>
      </c>
      <c r="K678" s="246">
        <v>0</v>
      </c>
      <c r="L678" s="270">
        <f>IF(INTRO!$E$38="Endemic", IF($H678&gt;0, IF($H678=4,"Unknown", IF($H678=99,"Stopped", $D678)), 0),"Not required")</f>
        <v>0</v>
      </c>
      <c r="M678" s="271">
        <f>IF(INTRO!$E$40="Endemic", IF($I678&gt;0, IF($I678=4,"Unknown",IF($I678=99,"Stopped", $D678)), 0),"Not required")</f>
        <v>203115</v>
      </c>
      <c r="N678" s="272">
        <f>IF(INTRO!$E$42="Endemic", IF(AND($J678&gt;1,$J678&lt;5), IF($J678=4, "Unknown", E678+F678), 0),"Not required")</f>
        <v>97287</v>
      </c>
      <c r="O678" s="273">
        <f>IF(INTRO!$E$44="Endemic", IF(AND($K678&gt;0,$K678&lt;5), IF($K678=4,"Unknown", IF($K678=1, $F678*0.33, IF($K678=2, $F678*0.5+$G678*0.2, SUM(F678:G678)))), 0),"Not required")</f>
        <v>0</v>
      </c>
      <c r="P678" s="224">
        <v>0</v>
      </c>
      <c r="Q678" s="245">
        <v>1</v>
      </c>
      <c r="R678" s="245">
        <v>2</v>
      </c>
      <c r="S678" s="247">
        <v>0</v>
      </c>
      <c r="T678" s="50" t="s">
        <v>1183</v>
      </c>
      <c r="U678" s="252" t="s">
        <v>1188</v>
      </c>
      <c r="V678" s="229"/>
      <c r="W678" s="274"/>
      <c r="X678" s="12"/>
    </row>
    <row r="679" spans="1:24" x14ac:dyDescent="0.2">
      <c r="A679" s="129" t="str">
        <f>IF(INTRO!$E$34&lt;&gt;0,INTRO!$E$34,"")</f>
        <v>Ethiopia</v>
      </c>
      <c r="B679" s="222" t="s">
        <v>928</v>
      </c>
      <c r="C679" s="223" t="s">
        <v>933</v>
      </c>
      <c r="D679" s="118">
        <v>41619</v>
      </c>
      <c r="E679" s="277">
        <v>6527</v>
      </c>
      <c r="F679" s="277">
        <v>13408</v>
      </c>
      <c r="G679" s="278">
        <v>21685</v>
      </c>
      <c r="H679" s="121">
        <v>0</v>
      </c>
      <c r="I679" s="244">
        <v>1</v>
      </c>
      <c r="J679" s="244">
        <v>3</v>
      </c>
      <c r="K679" s="246">
        <v>0</v>
      </c>
      <c r="L679" s="270">
        <f>IF(INTRO!$E$38="Endemic", IF($H679&gt;0, IF($H679=4,"Unknown", IF($H679=99,"Stopped", $D679)), 0),"Not required")</f>
        <v>0</v>
      </c>
      <c r="M679" s="271">
        <f>IF(INTRO!$E$40="Endemic", IF($I679&gt;0, IF($I679=4,"Unknown",IF($I679=99,"Stopped", $D679)), 0),"Not required")</f>
        <v>41619</v>
      </c>
      <c r="N679" s="272">
        <f>IF(INTRO!$E$42="Endemic", IF(AND($J679&gt;1,$J679&lt;5), IF($J679=4, "Unknown", E679+F679), 0),"Not required")</f>
        <v>19935</v>
      </c>
      <c r="O679" s="273">
        <f>IF(INTRO!$E$44="Endemic", IF(AND($K679&gt;0,$K679&lt;5), IF($K679=4,"Unknown", IF($K679=1, $F679*0.33, IF($K679=2, $F679*0.5+$G679*0.2, SUM(F679:G679)))), 0),"Not required")</f>
        <v>0</v>
      </c>
      <c r="P679" s="224">
        <v>0</v>
      </c>
      <c r="Q679" s="245">
        <v>1</v>
      </c>
      <c r="R679" s="245">
        <v>2</v>
      </c>
      <c r="S679" s="247">
        <v>0</v>
      </c>
      <c r="T679" s="50" t="s">
        <v>1183</v>
      </c>
      <c r="U679" s="252" t="s">
        <v>1188</v>
      </c>
      <c r="V679" s="229"/>
      <c r="W679" s="274"/>
      <c r="X679" s="12"/>
    </row>
    <row r="680" spans="1:24" x14ac:dyDescent="0.2">
      <c r="A680" s="129" t="str">
        <f>IF(INTRO!$E$34&lt;&gt;0,INTRO!$E$34,"")</f>
        <v>Ethiopia</v>
      </c>
      <c r="B680" s="222" t="s">
        <v>928</v>
      </c>
      <c r="C680" s="223" t="s">
        <v>934</v>
      </c>
      <c r="D680" s="118">
        <v>164376</v>
      </c>
      <c r="E680" s="277">
        <v>25777</v>
      </c>
      <c r="F680" s="277">
        <v>52954</v>
      </c>
      <c r="G680" s="278">
        <v>85644</v>
      </c>
      <c r="H680" s="121">
        <v>0</v>
      </c>
      <c r="I680" s="244">
        <v>1</v>
      </c>
      <c r="J680" s="244">
        <v>3</v>
      </c>
      <c r="K680" s="246">
        <v>0</v>
      </c>
      <c r="L680" s="270">
        <f>IF(INTRO!$E$38="Endemic", IF($H680&gt;0, IF($H680=4,"Unknown", IF($H680=99,"Stopped", $D680)), 0),"Not required")</f>
        <v>0</v>
      </c>
      <c r="M680" s="271">
        <f>IF(INTRO!$E$40="Endemic", IF($I680&gt;0, IF($I680=4,"Unknown",IF($I680=99,"Stopped", $D680)), 0),"Not required")</f>
        <v>164376</v>
      </c>
      <c r="N680" s="272">
        <f>IF(INTRO!$E$42="Endemic", IF(AND($J680&gt;1,$J680&lt;5), IF($J680=4, "Unknown", E680+F680), 0),"Not required")</f>
        <v>78731</v>
      </c>
      <c r="O680" s="273">
        <f>IF(INTRO!$E$44="Endemic", IF(AND($K680&gt;0,$K680&lt;5), IF($K680=4,"Unknown", IF($K680=1, $F680*0.33, IF($K680=2, $F680*0.5+$G680*0.2, SUM(F680:G680)))), 0),"Not required")</f>
        <v>0</v>
      </c>
      <c r="P680" s="224">
        <v>0</v>
      </c>
      <c r="Q680" s="245">
        <v>1</v>
      </c>
      <c r="R680" s="245">
        <v>2</v>
      </c>
      <c r="S680" s="247">
        <v>0</v>
      </c>
      <c r="T680" s="50" t="s">
        <v>1183</v>
      </c>
      <c r="U680" s="252" t="s">
        <v>1188</v>
      </c>
      <c r="V680" s="229"/>
      <c r="W680" s="274"/>
      <c r="X680" s="12"/>
    </row>
    <row r="681" spans="1:24" x14ac:dyDescent="0.2">
      <c r="A681" s="129" t="str">
        <f>IF(INTRO!$E$34&lt;&gt;0,INTRO!$E$34,"")</f>
        <v>Ethiopia</v>
      </c>
      <c r="B681" s="222" t="s">
        <v>928</v>
      </c>
      <c r="C681" s="223" t="s">
        <v>935</v>
      </c>
      <c r="D681" s="118">
        <v>108501</v>
      </c>
      <c r="E681" s="277">
        <v>17015</v>
      </c>
      <c r="F681" s="277">
        <v>34954</v>
      </c>
      <c r="G681" s="278">
        <v>56532</v>
      </c>
      <c r="H681" s="121">
        <v>0</v>
      </c>
      <c r="I681" s="244">
        <v>1</v>
      </c>
      <c r="J681" s="244">
        <v>3</v>
      </c>
      <c r="K681" s="246">
        <v>1</v>
      </c>
      <c r="L681" s="270">
        <f>IF(INTRO!$E$38="Endemic", IF($H681&gt;0, IF($H681=4,"Unknown", IF($H681=99,"Stopped", $D681)), 0),"Not required")</f>
        <v>0</v>
      </c>
      <c r="M681" s="271">
        <f>IF(INTRO!$E$40="Endemic", IF($I681&gt;0, IF($I681=4,"Unknown",IF($I681=99,"Stopped", $D681)), 0),"Not required")</f>
        <v>108501</v>
      </c>
      <c r="N681" s="272">
        <f>IF(INTRO!$E$42="Endemic", IF(AND($J681&gt;1,$J681&lt;5), IF($J681=4, "Unknown", E681+F681), 0),"Not required")</f>
        <v>51969</v>
      </c>
      <c r="O681" s="273">
        <f>IF(INTRO!$E$44="Endemic", IF(AND($K681&gt;0,$K681&lt;5), IF($K681=4,"Unknown", IF($K681=1, $F681*0.33, IF($K681=2, $F681*0.5+$G681*0.2, SUM(F681:G681)))), 0),"Not required")</f>
        <v>11534.82</v>
      </c>
      <c r="P681" s="224">
        <v>0</v>
      </c>
      <c r="Q681" s="245">
        <v>1</v>
      </c>
      <c r="R681" s="245">
        <v>2</v>
      </c>
      <c r="S681" s="247">
        <v>0</v>
      </c>
      <c r="T681" s="50" t="s">
        <v>1183</v>
      </c>
      <c r="U681" s="252" t="s">
        <v>1188</v>
      </c>
      <c r="V681" s="229"/>
      <c r="W681" s="274"/>
      <c r="X681" s="12"/>
    </row>
    <row r="682" spans="1:24" x14ac:dyDescent="0.2">
      <c r="A682" s="129" t="str">
        <f>IF(INTRO!$E$34&lt;&gt;0,INTRO!$E$34,"")</f>
        <v>Ethiopia</v>
      </c>
      <c r="B682" s="222" t="s">
        <v>928</v>
      </c>
      <c r="C682" s="223" t="s">
        <v>936</v>
      </c>
      <c r="D682" s="118">
        <v>92084</v>
      </c>
      <c r="E682" s="277">
        <v>14441</v>
      </c>
      <c r="F682" s="277">
        <v>29665</v>
      </c>
      <c r="G682" s="278">
        <v>47978</v>
      </c>
      <c r="H682" s="121">
        <v>0</v>
      </c>
      <c r="I682" s="244">
        <v>1</v>
      </c>
      <c r="J682" s="244">
        <v>3</v>
      </c>
      <c r="K682" s="246">
        <v>0</v>
      </c>
      <c r="L682" s="270">
        <f>IF(INTRO!$E$38="Endemic", IF($H682&gt;0, IF($H682=4,"Unknown", IF($H682=99,"Stopped", $D682)), 0),"Not required")</f>
        <v>0</v>
      </c>
      <c r="M682" s="271">
        <f>IF(INTRO!$E$40="Endemic", IF($I682&gt;0, IF($I682=4,"Unknown",IF($I682=99,"Stopped", $D682)), 0),"Not required")</f>
        <v>92084</v>
      </c>
      <c r="N682" s="272">
        <f>IF(INTRO!$E$42="Endemic", IF(AND($J682&gt;1,$J682&lt;5), IF($J682=4, "Unknown", E682+F682), 0),"Not required")</f>
        <v>44106</v>
      </c>
      <c r="O682" s="273">
        <f>IF(INTRO!$E$44="Endemic", IF(AND($K682&gt;0,$K682&lt;5), IF($K682=4,"Unknown", IF($K682=1, $F682*0.33, IF($K682=2, $F682*0.5+$G682*0.2, SUM(F682:G682)))), 0),"Not required")</f>
        <v>0</v>
      </c>
      <c r="P682" s="224">
        <v>0</v>
      </c>
      <c r="Q682" s="245">
        <v>1</v>
      </c>
      <c r="R682" s="245">
        <v>2</v>
      </c>
      <c r="S682" s="247">
        <v>0</v>
      </c>
      <c r="T682" s="50" t="s">
        <v>1183</v>
      </c>
      <c r="U682" s="252" t="s">
        <v>1188</v>
      </c>
      <c r="V682" s="229"/>
      <c r="W682" s="274"/>
      <c r="X682" s="12"/>
    </row>
    <row r="683" spans="1:24" x14ac:dyDescent="0.2">
      <c r="A683" s="129" t="str">
        <f>IF(INTRO!$E$34&lt;&gt;0,INTRO!$E$34,"")</f>
        <v>Ethiopia</v>
      </c>
      <c r="B683" s="222" t="s">
        <v>928</v>
      </c>
      <c r="C683" s="223" t="s">
        <v>937</v>
      </c>
      <c r="D683" s="118">
        <v>115868</v>
      </c>
      <c r="E683" s="277">
        <v>18170</v>
      </c>
      <c r="F683" s="277">
        <v>37327</v>
      </c>
      <c r="G683" s="278">
        <v>60370</v>
      </c>
      <c r="H683" s="121">
        <v>0</v>
      </c>
      <c r="I683" s="244">
        <v>1</v>
      </c>
      <c r="J683" s="244">
        <v>3</v>
      </c>
      <c r="K683" s="246">
        <v>0</v>
      </c>
      <c r="L683" s="270">
        <f>IF(INTRO!$E$38="Endemic", IF($H683&gt;0, IF($H683=4,"Unknown", IF($H683=99,"Stopped", $D683)), 0),"Not required")</f>
        <v>0</v>
      </c>
      <c r="M683" s="271">
        <f>IF(INTRO!$E$40="Endemic", IF($I683&gt;0, IF($I683=4,"Unknown",IF($I683=99,"Stopped", $D683)), 0),"Not required")</f>
        <v>115868</v>
      </c>
      <c r="N683" s="272">
        <f>IF(INTRO!$E$42="Endemic", IF(AND($J683&gt;1,$J683&lt;5), IF($J683=4, "Unknown", E683+F683), 0),"Not required")</f>
        <v>55497</v>
      </c>
      <c r="O683" s="273">
        <f>IF(INTRO!$E$44="Endemic", IF(AND($K683&gt;0,$K683&lt;5), IF($K683=4,"Unknown", IF($K683=1, $F683*0.33, IF($K683=2, $F683*0.5+$G683*0.2, SUM(F683:G683)))), 0),"Not required")</f>
        <v>0</v>
      </c>
      <c r="P683" s="224">
        <v>0</v>
      </c>
      <c r="Q683" s="245">
        <v>1</v>
      </c>
      <c r="R683" s="245">
        <v>2</v>
      </c>
      <c r="S683" s="247">
        <v>0</v>
      </c>
      <c r="T683" s="50" t="s">
        <v>1183</v>
      </c>
      <c r="U683" s="252" t="s">
        <v>1188</v>
      </c>
      <c r="V683" s="229"/>
      <c r="W683" s="274"/>
      <c r="X683" s="12"/>
    </row>
    <row r="684" spans="1:24" x14ac:dyDescent="0.2">
      <c r="A684" s="129" t="str">
        <f>IF(INTRO!$E$34&lt;&gt;0,INTRO!$E$34,"")</f>
        <v>Ethiopia</v>
      </c>
      <c r="B684" s="222" t="s">
        <v>928</v>
      </c>
      <c r="C684" s="223" t="s">
        <v>938</v>
      </c>
      <c r="D684" s="118">
        <v>52191</v>
      </c>
      <c r="E684" s="277">
        <v>8185</v>
      </c>
      <c r="F684" s="277">
        <v>16813</v>
      </c>
      <c r="G684" s="278">
        <v>27193</v>
      </c>
      <c r="H684" s="121">
        <v>0</v>
      </c>
      <c r="I684" s="244">
        <v>1</v>
      </c>
      <c r="J684" s="244">
        <v>3</v>
      </c>
      <c r="K684" s="246">
        <v>0</v>
      </c>
      <c r="L684" s="270">
        <f>IF(INTRO!$E$38="Endemic", IF($H684&gt;0, IF($H684=4,"Unknown", IF($H684=99,"Stopped", $D684)), 0),"Not required")</f>
        <v>0</v>
      </c>
      <c r="M684" s="271">
        <f>IF(INTRO!$E$40="Endemic", IF($I684&gt;0, IF($I684=4,"Unknown",IF($I684=99,"Stopped", $D684)), 0),"Not required")</f>
        <v>52191</v>
      </c>
      <c r="N684" s="272">
        <f>IF(INTRO!$E$42="Endemic", IF(AND($J684&gt;1,$J684&lt;5), IF($J684=4, "Unknown", E684+F684), 0),"Not required")</f>
        <v>24998</v>
      </c>
      <c r="O684" s="273">
        <f>IF(INTRO!$E$44="Endemic", IF(AND($K684&gt;0,$K684&lt;5), IF($K684=4,"Unknown", IF($K684=1, $F684*0.33, IF($K684=2, $F684*0.5+$G684*0.2, SUM(F684:G684)))), 0),"Not required")</f>
        <v>0</v>
      </c>
      <c r="P684" s="224">
        <v>0</v>
      </c>
      <c r="Q684" s="245">
        <v>1</v>
      </c>
      <c r="R684" s="245">
        <v>2</v>
      </c>
      <c r="S684" s="247">
        <v>0</v>
      </c>
      <c r="T684" s="50" t="s">
        <v>1183</v>
      </c>
      <c r="U684" s="252" t="s">
        <v>1188</v>
      </c>
      <c r="V684" s="229"/>
      <c r="W684" s="274"/>
      <c r="X684" s="12"/>
    </row>
    <row r="685" spans="1:24" x14ac:dyDescent="0.2">
      <c r="A685" s="129" t="str">
        <f>IF(INTRO!$E$34&lt;&gt;0,INTRO!$E$34,"")</f>
        <v>Ethiopia</v>
      </c>
      <c r="B685" s="222" t="s">
        <v>928</v>
      </c>
      <c r="C685" s="223" t="s">
        <v>939</v>
      </c>
      <c r="D685" s="118">
        <v>80843</v>
      </c>
      <c r="E685" s="277">
        <v>12678</v>
      </c>
      <c r="F685" s="277">
        <v>26044</v>
      </c>
      <c r="G685" s="278">
        <v>42121</v>
      </c>
      <c r="H685" s="121">
        <v>0</v>
      </c>
      <c r="I685" s="244">
        <v>1</v>
      </c>
      <c r="J685" s="244">
        <v>3</v>
      </c>
      <c r="K685" s="246">
        <v>0</v>
      </c>
      <c r="L685" s="270">
        <f>IF(INTRO!$E$38="Endemic", IF($H685&gt;0, IF($H685=4,"Unknown", IF($H685=99,"Stopped", $D685)), 0),"Not required")</f>
        <v>0</v>
      </c>
      <c r="M685" s="271">
        <f>IF(INTRO!$E$40="Endemic", IF($I685&gt;0, IF($I685=4,"Unknown",IF($I685=99,"Stopped", $D685)), 0),"Not required")</f>
        <v>80843</v>
      </c>
      <c r="N685" s="272">
        <f>IF(INTRO!$E$42="Endemic", IF(AND($J685&gt;1,$J685&lt;5), IF($J685=4, "Unknown", E685+F685), 0),"Not required")</f>
        <v>38722</v>
      </c>
      <c r="O685" s="273">
        <f>IF(INTRO!$E$44="Endemic", IF(AND($K685&gt;0,$K685&lt;5), IF($K685=4,"Unknown", IF($K685=1, $F685*0.33, IF($K685=2, $F685*0.5+$G685*0.2, SUM(F685:G685)))), 0),"Not required")</f>
        <v>0</v>
      </c>
      <c r="P685" s="224">
        <v>0</v>
      </c>
      <c r="Q685" s="245">
        <v>1</v>
      </c>
      <c r="R685" s="245">
        <v>2</v>
      </c>
      <c r="S685" s="247">
        <v>0</v>
      </c>
      <c r="T685" s="50" t="s">
        <v>1183</v>
      </c>
      <c r="U685" s="252" t="s">
        <v>1188</v>
      </c>
      <c r="V685" s="229"/>
      <c r="W685" s="274"/>
      <c r="X685" s="12"/>
    </row>
    <row r="686" spans="1:24" x14ac:dyDescent="0.2">
      <c r="A686" s="129" t="str">
        <f>IF(INTRO!$E$34&lt;&gt;0,INTRO!$E$34,"")</f>
        <v>Ethiopia</v>
      </c>
      <c r="B686" s="222" t="s">
        <v>940</v>
      </c>
      <c r="C686" s="223" t="s">
        <v>941</v>
      </c>
      <c r="D686" s="118">
        <v>112988</v>
      </c>
      <c r="E686" s="277">
        <v>17719</v>
      </c>
      <c r="F686" s="277">
        <v>36399</v>
      </c>
      <c r="G686" s="278">
        <v>58870</v>
      </c>
      <c r="H686" s="121">
        <v>0</v>
      </c>
      <c r="I686" s="244">
        <v>0</v>
      </c>
      <c r="J686" s="244">
        <v>2</v>
      </c>
      <c r="K686" s="246">
        <v>0</v>
      </c>
      <c r="L686" s="270">
        <f>IF(INTRO!$E$38="Endemic", IF($H686&gt;0, IF($H686=4,"Unknown", IF($H686=99,"Stopped", $D686)), 0),"Not required")</f>
        <v>0</v>
      </c>
      <c r="M686" s="271">
        <f>IF(INTRO!$E$40="Endemic", IF($I686&gt;0, IF($I686=4,"Unknown",IF($I686=99,"Stopped", $D686)), 0),"Not required")</f>
        <v>0</v>
      </c>
      <c r="N686" s="272">
        <f>IF(INTRO!$E$42="Endemic", IF(AND($J686&gt;1,$J686&lt;5), IF($J686=4, "Unknown", E686+F686), 0),"Not required")</f>
        <v>54118</v>
      </c>
      <c r="O686" s="273">
        <f>IF(INTRO!$E$44="Endemic", IF(AND($K686&gt;0,$K686&lt;5), IF($K686=4,"Unknown", IF($K686=1, $F686*0.33, IF($K686=2, $F686*0.5+$G686*0.2, SUM(F686:G686)))), 0),"Not required")</f>
        <v>0</v>
      </c>
      <c r="P686" s="224">
        <v>0</v>
      </c>
      <c r="Q686" s="245">
        <v>0</v>
      </c>
      <c r="R686" s="245">
        <v>1</v>
      </c>
      <c r="S686" s="247">
        <v>0</v>
      </c>
      <c r="T686" s="50"/>
      <c r="U686" s="252" t="s">
        <v>1188</v>
      </c>
      <c r="V686" s="229"/>
      <c r="W686" s="274"/>
      <c r="X686" s="12"/>
    </row>
    <row r="687" spans="1:24" x14ac:dyDescent="0.2">
      <c r="A687" s="129" t="str">
        <f>IF(INTRO!$E$34&lt;&gt;0,INTRO!$E$34,"")</f>
        <v>Ethiopia</v>
      </c>
      <c r="B687" s="222" t="s">
        <v>940</v>
      </c>
      <c r="C687" s="223" t="s">
        <v>942</v>
      </c>
      <c r="D687" s="118">
        <v>106348</v>
      </c>
      <c r="E687" s="277">
        <v>16678</v>
      </c>
      <c r="F687" s="277">
        <v>34260</v>
      </c>
      <c r="G687" s="278">
        <v>55410</v>
      </c>
      <c r="H687" s="121">
        <v>0</v>
      </c>
      <c r="I687" s="244">
        <v>0</v>
      </c>
      <c r="J687" s="244">
        <v>3</v>
      </c>
      <c r="K687" s="246">
        <v>1</v>
      </c>
      <c r="L687" s="270">
        <f>IF(INTRO!$E$38="Endemic", IF($H687&gt;0, IF($H687=4,"Unknown", IF($H687=99,"Stopped", $D687)), 0),"Not required")</f>
        <v>0</v>
      </c>
      <c r="M687" s="271">
        <f>IF(INTRO!$E$40="Endemic", IF($I687&gt;0, IF($I687=4,"Unknown",IF($I687=99,"Stopped", $D687)), 0),"Not required")</f>
        <v>0</v>
      </c>
      <c r="N687" s="272">
        <f>IF(INTRO!$E$42="Endemic", IF(AND($J687&gt;1,$J687&lt;5), IF($J687=4, "Unknown", E687+F687), 0),"Not required")</f>
        <v>50938</v>
      </c>
      <c r="O687" s="273">
        <f>IF(INTRO!$E$44="Endemic", IF(AND($K687&gt;0,$K687&lt;5), IF($K687=4,"Unknown", IF($K687=1, $F687*0.33, IF($K687=2, $F687*0.5+$G687*0.2, SUM(F687:G687)))), 0),"Not required")</f>
        <v>11305.800000000001</v>
      </c>
      <c r="P687" s="224">
        <v>0</v>
      </c>
      <c r="Q687" s="245">
        <v>0</v>
      </c>
      <c r="R687" s="245">
        <v>2</v>
      </c>
      <c r="S687" s="247">
        <v>0</v>
      </c>
      <c r="T687" s="50"/>
      <c r="U687" s="252" t="s">
        <v>1188</v>
      </c>
      <c r="V687" s="229"/>
      <c r="W687" s="274"/>
      <c r="X687" s="12"/>
    </row>
    <row r="688" spans="1:24" x14ac:dyDescent="0.2">
      <c r="A688" s="129" t="str">
        <f>IF(INTRO!$E$34&lt;&gt;0,INTRO!$E$34,"")</f>
        <v>Ethiopia</v>
      </c>
      <c r="B688" s="222" t="s">
        <v>940</v>
      </c>
      <c r="C688" s="223" t="s">
        <v>943</v>
      </c>
      <c r="D688" s="118">
        <v>101001</v>
      </c>
      <c r="E688" s="277">
        <v>15839</v>
      </c>
      <c r="F688" s="277">
        <v>32538</v>
      </c>
      <c r="G688" s="278">
        <v>52624</v>
      </c>
      <c r="H688" s="121">
        <v>0</v>
      </c>
      <c r="I688" s="244">
        <v>0</v>
      </c>
      <c r="J688" s="244">
        <v>3</v>
      </c>
      <c r="K688" s="246">
        <v>0</v>
      </c>
      <c r="L688" s="270">
        <f>IF(INTRO!$E$38="Endemic", IF($H688&gt;0, IF($H688=4,"Unknown", IF($H688=99,"Stopped", $D688)), 0),"Not required")</f>
        <v>0</v>
      </c>
      <c r="M688" s="271">
        <f>IF(INTRO!$E$40="Endemic", IF($I688&gt;0, IF($I688=4,"Unknown",IF($I688=99,"Stopped", $D688)), 0),"Not required")</f>
        <v>0</v>
      </c>
      <c r="N688" s="272">
        <f>IF(INTRO!$E$42="Endemic", IF(AND($J688&gt;1,$J688&lt;5), IF($J688=4, "Unknown", E688+F688), 0),"Not required")</f>
        <v>48377</v>
      </c>
      <c r="O688" s="273">
        <f>IF(INTRO!$E$44="Endemic", IF(AND($K688&gt;0,$K688&lt;5), IF($K688=4,"Unknown", IF($K688=1, $F688*0.33, IF($K688=2, $F688*0.5+$G688*0.2, SUM(F688:G688)))), 0),"Not required")</f>
        <v>0</v>
      </c>
      <c r="P688" s="224">
        <v>0</v>
      </c>
      <c r="Q688" s="245">
        <v>0</v>
      </c>
      <c r="R688" s="245">
        <v>2</v>
      </c>
      <c r="S688" s="247">
        <v>0</v>
      </c>
      <c r="T688" s="50"/>
      <c r="U688" s="252" t="s">
        <v>1188</v>
      </c>
      <c r="V688" s="229"/>
      <c r="W688" s="274"/>
      <c r="X688" s="12"/>
    </row>
    <row r="689" spans="1:24" x14ac:dyDescent="0.2">
      <c r="A689" s="129" t="str">
        <f>IF(INTRO!$E$34&lt;&gt;0,INTRO!$E$34,"")</f>
        <v>Ethiopia</v>
      </c>
      <c r="B689" s="222" t="s">
        <v>940</v>
      </c>
      <c r="C689" s="223" t="s">
        <v>944</v>
      </c>
      <c r="D689" s="118">
        <v>36157</v>
      </c>
      <c r="E689" s="277">
        <v>5670</v>
      </c>
      <c r="F689" s="277">
        <v>11648</v>
      </c>
      <c r="G689" s="278">
        <v>18839</v>
      </c>
      <c r="H689" s="121">
        <v>0</v>
      </c>
      <c r="I689" s="244">
        <v>0</v>
      </c>
      <c r="J689" s="244">
        <v>2</v>
      </c>
      <c r="K689" s="246">
        <v>0</v>
      </c>
      <c r="L689" s="270">
        <f>IF(INTRO!$E$38="Endemic", IF($H689&gt;0, IF($H689=4,"Unknown", IF($H689=99,"Stopped", $D689)), 0),"Not required")</f>
        <v>0</v>
      </c>
      <c r="M689" s="271">
        <f>IF(INTRO!$E$40="Endemic", IF($I689&gt;0, IF($I689=4,"Unknown",IF($I689=99,"Stopped", $D689)), 0),"Not required")</f>
        <v>0</v>
      </c>
      <c r="N689" s="272">
        <f>IF(INTRO!$E$42="Endemic", IF(AND($J689&gt;1,$J689&lt;5), IF($J689=4, "Unknown", E689+F689), 0),"Not required")</f>
        <v>17318</v>
      </c>
      <c r="O689" s="273">
        <f>IF(INTRO!$E$44="Endemic", IF(AND($K689&gt;0,$K689&lt;5), IF($K689=4,"Unknown", IF($K689=1, $F689*0.33, IF($K689=2, $F689*0.5+$G689*0.2, SUM(F689:G689)))), 0),"Not required")</f>
        <v>0</v>
      </c>
      <c r="P689" s="224">
        <v>0</v>
      </c>
      <c r="Q689" s="245">
        <v>0</v>
      </c>
      <c r="R689" s="245">
        <v>1</v>
      </c>
      <c r="S689" s="247">
        <v>0</v>
      </c>
      <c r="T689" s="50"/>
      <c r="U689" s="252" t="s">
        <v>1188</v>
      </c>
      <c r="V689" s="229"/>
      <c r="W689" s="274"/>
      <c r="X689" s="12"/>
    </row>
    <row r="690" spans="1:24" x14ac:dyDescent="0.2">
      <c r="A690" s="129" t="str">
        <f>IF(INTRO!$E$34&lt;&gt;0,INTRO!$E$34,"")</f>
        <v>Ethiopia</v>
      </c>
      <c r="B690" s="222" t="s">
        <v>940</v>
      </c>
      <c r="C690" s="223" t="s">
        <v>945</v>
      </c>
      <c r="D690" s="118">
        <v>129013</v>
      </c>
      <c r="E690" s="277">
        <v>20232</v>
      </c>
      <c r="F690" s="277">
        <v>41562</v>
      </c>
      <c r="G690" s="278">
        <v>67219</v>
      </c>
      <c r="H690" s="121">
        <v>0</v>
      </c>
      <c r="I690" s="244">
        <v>4</v>
      </c>
      <c r="J690" s="244">
        <v>3</v>
      </c>
      <c r="K690" s="246">
        <v>1</v>
      </c>
      <c r="L690" s="270">
        <f>IF(INTRO!$E$38="Endemic", IF($H690&gt;0, IF($H690=4,"Unknown", IF($H690=99,"Stopped", $D690)), 0),"Not required")</f>
        <v>0</v>
      </c>
      <c r="M690" s="271" t="str">
        <f>IF(INTRO!$E$40="Endemic", IF($I690&gt;0, IF($I690=4,"Unknown",IF($I690=99,"Stopped", $D690)), 0),"Not required")</f>
        <v>Unknown</v>
      </c>
      <c r="N690" s="272">
        <f>IF(INTRO!$E$42="Endemic", IF(AND($J690&gt;1,$J690&lt;5), IF($J690=4, "Unknown", E690+F690), 0),"Not required")</f>
        <v>61794</v>
      </c>
      <c r="O690" s="273">
        <f>IF(INTRO!$E$44="Endemic", IF(AND($K690&gt;0,$K690&lt;5), IF($K690=4,"Unknown", IF($K690=1, $F690*0.33, IF($K690=2, $F690*0.5+$G690*0.2, SUM(F690:G690)))), 0),"Not required")</f>
        <v>13715.460000000001</v>
      </c>
      <c r="P690" s="224">
        <v>0</v>
      </c>
      <c r="Q690" s="245">
        <v>0</v>
      </c>
      <c r="R690" s="245">
        <v>2</v>
      </c>
      <c r="S690" s="247">
        <v>0</v>
      </c>
      <c r="T690" s="50" t="s">
        <v>1188</v>
      </c>
      <c r="U690" s="252" t="s">
        <v>1188</v>
      </c>
      <c r="V690" s="229"/>
      <c r="W690" s="274"/>
      <c r="X690" s="12"/>
    </row>
    <row r="691" spans="1:24" x14ac:dyDescent="0.2">
      <c r="A691" s="129" t="str">
        <f>IF(INTRO!$E$34&lt;&gt;0,INTRO!$E$34,"")</f>
        <v>Ethiopia</v>
      </c>
      <c r="B691" s="222" t="s">
        <v>940</v>
      </c>
      <c r="C691" s="223" t="s">
        <v>946</v>
      </c>
      <c r="D691" s="118">
        <v>147320</v>
      </c>
      <c r="E691" s="277">
        <v>23103</v>
      </c>
      <c r="F691" s="277">
        <v>47460</v>
      </c>
      <c r="G691" s="278">
        <v>76758</v>
      </c>
      <c r="H691" s="121">
        <v>0</v>
      </c>
      <c r="I691" s="244">
        <v>0</v>
      </c>
      <c r="J691" s="244">
        <v>3</v>
      </c>
      <c r="K691" s="246">
        <v>0</v>
      </c>
      <c r="L691" s="270">
        <f>IF(INTRO!$E$38="Endemic", IF($H691&gt;0, IF($H691=4,"Unknown", IF($H691=99,"Stopped", $D691)), 0),"Not required")</f>
        <v>0</v>
      </c>
      <c r="M691" s="271">
        <f>IF(INTRO!$E$40="Endemic", IF($I691&gt;0, IF($I691=4,"Unknown",IF($I691=99,"Stopped", $D691)), 0),"Not required")</f>
        <v>0</v>
      </c>
      <c r="N691" s="272">
        <f>IF(INTRO!$E$42="Endemic", IF(AND($J691&gt;1,$J691&lt;5), IF($J691=4, "Unknown", E691+F691), 0),"Not required")</f>
        <v>70563</v>
      </c>
      <c r="O691" s="273">
        <f>IF(INTRO!$E$44="Endemic", IF(AND($K691&gt;0,$K691&lt;5), IF($K691=4,"Unknown", IF($K691=1, $F691*0.33, IF($K691=2, $F691*0.5+$G691*0.2, SUM(F691:G691)))), 0),"Not required")</f>
        <v>0</v>
      </c>
      <c r="P691" s="224">
        <v>0</v>
      </c>
      <c r="Q691" s="245">
        <v>0</v>
      </c>
      <c r="R691" s="245">
        <v>2</v>
      </c>
      <c r="S691" s="247">
        <v>0</v>
      </c>
      <c r="T691" s="50" t="s">
        <v>1188</v>
      </c>
      <c r="U691" s="252" t="s">
        <v>1188</v>
      </c>
      <c r="V691" s="229"/>
      <c r="W691" s="274"/>
      <c r="X691" s="12"/>
    </row>
    <row r="692" spans="1:24" x14ac:dyDescent="0.2">
      <c r="A692" s="129" t="str">
        <f>IF(INTRO!$E$34&lt;&gt;0,INTRO!$E$34,"")</f>
        <v>Ethiopia</v>
      </c>
      <c r="B692" s="222" t="s">
        <v>940</v>
      </c>
      <c r="C692" s="223" t="s">
        <v>947</v>
      </c>
      <c r="D692" s="118">
        <v>114189</v>
      </c>
      <c r="E692" s="277">
        <v>17907</v>
      </c>
      <c r="F692" s="277">
        <v>36786</v>
      </c>
      <c r="G692" s="278">
        <v>59496</v>
      </c>
      <c r="H692" s="121">
        <v>0</v>
      </c>
      <c r="I692" s="244">
        <v>0</v>
      </c>
      <c r="J692" s="244">
        <v>3</v>
      </c>
      <c r="K692" s="246">
        <v>0</v>
      </c>
      <c r="L692" s="270">
        <f>IF(INTRO!$E$38="Endemic", IF($H692&gt;0, IF($H692=4,"Unknown", IF($H692=99,"Stopped", $D692)), 0),"Not required")</f>
        <v>0</v>
      </c>
      <c r="M692" s="271">
        <f>IF(INTRO!$E$40="Endemic", IF($I692&gt;0, IF($I692=4,"Unknown",IF($I692=99,"Stopped", $D692)), 0),"Not required")</f>
        <v>0</v>
      </c>
      <c r="N692" s="272">
        <f>IF(INTRO!$E$42="Endemic", IF(AND($J692&gt;1,$J692&lt;5), IF($J692=4, "Unknown", E692+F692), 0),"Not required")</f>
        <v>54693</v>
      </c>
      <c r="O692" s="273">
        <f>IF(INTRO!$E$44="Endemic", IF(AND($K692&gt;0,$K692&lt;5), IF($K692=4,"Unknown", IF($K692=1, $F692*0.33, IF($K692=2, $F692*0.5+$G692*0.2, SUM(F692:G692)))), 0),"Not required")</f>
        <v>0</v>
      </c>
      <c r="P692" s="224">
        <v>0</v>
      </c>
      <c r="Q692" s="245">
        <v>0</v>
      </c>
      <c r="R692" s="245">
        <v>2</v>
      </c>
      <c r="S692" s="247">
        <v>0</v>
      </c>
      <c r="T692" s="50" t="s">
        <v>1188</v>
      </c>
      <c r="U692" s="252" t="s">
        <v>1188</v>
      </c>
      <c r="V692" s="229"/>
      <c r="W692" s="274"/>
      <c r="X692" s="12"/>
    </row>
    <row r="693" spans="1:24" x14ac:dyDescent="0.2">
      <c r="A693" s="129" t="str">
        <f>IF(INTRO!$E$34&lt;&gt;0,INTRO!$E$34,"")</f>
        <v>Ethiopia</v>
      </c>
      <c r="B693" s="222" t="s">
        <v>940</v>
      </c>
      <c r="C693" s="223" t="s">
        <v>948</v>
      </c>
      <c r="D693" s="118">
        <v>135222</v>
      </c>
      <c r="E693" s="277">
        <v>21206</v>
      </c>
      <c r="F693" s="277">
        <v>43562</v>
      </c>
      <c r="G693" s="278">
        <v>70454</v>
      </c>
      <c r="H693" s="121">
        <v>0</v>
      </c>
      <c r="I693" s="244">
        <v>4</v>
      </c>
      <c r="J693" s="244">
        <v>3</v>
      </c>
      <c r="K693" s="246">
        <v>0</v>
      </c>
      <c r="L693" s="270">
        <f>IF(INTRO!$E$38="Endemic", IF($H693&gt;0, IF($H693=4,"Unknown", IF($H693=99,"Stopped", $D693)), 0),"Not required")</f>
        <v>0</v>
      </c>
      <c r="M693" s="271" t="str">
        <f>IF(INTRO!$E$40="Endemic", IF($I693&gt;0, IF($I693=4,"Unknown",IF($I693=99,"Stopped", $D693)), 0),"Not required")</f>
        <v>Unknown</v>
      </c>
      <c r="N693" s="272">
        <f>IF(INTRO!$E$42="Endemic", IF(AND($J693&gt;1,$J693&lt;5), IF($J693=4, "Unknown", E693+F693), 0),"Not required")</f>
        <v>64768</v>
      </c>
      <c r="O693" s="273">
        <f>IF(INTRO!$E$44="Endemic", IF(AND($K693&gt;0,$K693&lt;5), IF($K693=4,"Unknown", IF($K693=1, $F693*0.33, IF($K693=2, $F693*0.5+$G693*0.2, SUM(F693:G693)))), 0),"Not required")</f>
        <v>0</v>
      </c>
      <c r="P693" s="224">
        <v>0</v>
      </c>
      <c r="Q693" s="245">
        <v>0</v>
      </c>
      <c r="R693" s="245">
        <v>2</v>
      </c>
      <c r="S693" s="247">
        <v>0</v>
      </c>
      <c r="T693" s="50" t="s">
        <v>1188</v>
      </c>
      <c r="U693" s="252" t="s">
        <v>1188</v>
      </c>
      <c r="V693" s="229"/>
      <c r="W693" s="274"/>
      <c r="X693" s="12"/>
    </row>
    <row r="694" spans="1:24" x14ac:dyDescent="0.2">
      <c r="A694" s="129" t="str">
        <f>IF(INTRO!$E$34&lt;&gt;0,INTRO!$E$34,"")</f>
        <v>Ethiopia</v>
      </c>
      <c r="B694" s="222" t="s">
        <v>949</v>
      </c>
      <c r="C694" s="223" t="s">
        <v>950</v>
      </c>
      <c r="D694" s="118">
        <v>117092</v>
      </c>
      <c r="E694" s="277">
        <v>18362</v>
      </c>
      <c r="F694" s="277">
        <v>37721</v>
      </c>
      <c r="G694" s="278">
        <v>61008</v>
      </c>
      <c r="H694" s="121">
        <v>0</v>
      </c>
      <c r="I694" s="244">
        <v>1</v>
      </c>
      <c r="J694" s="244">
        <v>3</v>
      </c>
      <c r="K694" s="246">
        <v>0</v>
      </c>
      <c r="L694" s="270">
        <f>IF(INTRO!$E$38="Endemic", IF($H694&gt;0, IF($H694=4,"Unknown", IF($H694=99,"Stopped", $D694)), 0),"Not required")</f>
        <v>0</v>
      </c>
      <c r="M694" s="271">
        <f>IF(INTRO!$E$40="Endemic", IF($I694&gt;0, IF($I694=4,"Unknown",IF($I694=99,"Stopped", $D694)), 0),"Not required")</f>
        <v>117092</v>
      </c>
      <c r="N694" s="272">
        <f>IF(INTRO!$E$42="Endemic", IF(AND($J694&gt;1,$J694&lt;5), IF($J694=4, "Unknown", E694+F694), 0),"Not required")</f>
        <v>56083</v>
      </c>
      <c r="O694" s="273">
        <f>IF(INTRO!$E$44="Endemic", IF(AND($K694&gt;0,$K694&lt;5), IF($K694=4,"Unknown", IF($K694=1, $F694*0.33, IF($K694=2, $F694*0.5+$G694*0.2, SUM(F694:G694)))), 0),"Not required")</f>
        <v>0</v>
      </c>
      <c r="P694" s="224">
        <v>0</v>
      </c>
      <c r="Q694" s="245">
        <v>1</v>
      </c>
      <c r="R694" s="245">
        <v>2</v>
      </c>
      <c r="S694" s="247">
        <v>0</v>
      </c>
      <c r="T694" s="50" t="s">
        <v>1183</v>
      </c>
      <c r="U694" s="252" t="s">
        <v>1188</v>
      </c>
      <c r="V694" s="229"/>
      <c r="W694" s="274"/>
      <c r="X694" s="12"/>
    </row>
    <row r="695" spans="1:24" x14ac:dyDescent="0.2">
      <c r="A695" s="129" t="str">
        <f>IF(INTRO!$E$34&lt;&gt;0,INTRO!$E$34,"")</f>
        <v>Ethiopia</v>
      </c>
      <c r="B695" s="222" t="s">
        <v>951</v>
      </c>
      <c r="C695" s="223" t="s">
        <v>952</v>
      </c>
      <c r="D695" s="118">
        <v>79595</v>
      </c>
      <c r="E695" s="277">
        <v>12482</v>
      </c>
      <c r="F695" s="277">
        <v>25642</v>
      </c>
      <c r="G695" s="278">
        <v>41471</v>
      </c>
      <c r="H695" s="121">
        <v>0</v>
      </c>
      <c r="I695" s="244">
        <v>0</v>
      </c>
      <c r="J695" s="244">
        <v>2</v>
      </c>
      <c r="K695" s="246">
        <v>0</v>
      </c>
      <c r="L695" s="270">
        <f>IF(INTRO!$E$38="Endemic", IF($H695&gt;0, IF($H695=4,"Unknown", IF($H695=99,"Stopped", $D695)), 0),"Not required")</f>
        <v>0</v>
      </c>
      <c r="M695" s="271">
        <f>IF(INTRO!$E$40="Endemic", IF($I695&gt;0, IF($I695=4,"Unknown",IF($I695=99,"Stopped", $D695)), 0),"Not required")</f>
        <v>0</v>
      </c>
      <c r="N695" s="272">
        <f>IF(INTRO!$E$42="Endemic", IF(AND($J695&gt;1,$J695&lt;5), IF($J695=4, "Unknown", E695+F695), 0),"Not required")</f>
        <v>38124</v>
      </c>
      <c r="O695" s="273">
        <f>IF(INTRO!$E$44="Endemic", IF(AND($K695&gt;0,$K695&lt;5), IF($K695=4,"Unknown", IF($K695=1, $F695*0.33, IF($K695=2, $F695*0.5+$G695*0.2, SUM(F695:G695)))), 0),"Not required")</f>
        <v>0</v>
      </c>
      <c r="P695" s="224">
        <v>0</v>
      </c>
      <c r="Q695" s="245">
        <v>0</v>
      </c>
      <c r="R695" s="245">
        <v>1</v>
      </c>
      <c r="S695" s="247">
        <v>0</v>
      </c>
      <c r="T695" s="50" t="s">
        <v>1183</v>
      </c>
      <c r="U695" s="252" t="s">
        <v>1188</v>
      </c>
      <c r="V695" s="229"/>
      <c r="W695" s="274"/>
      <c r="X695" s="12"/>
    </row>
    <row r="696" spans="1:24" x14ac:dyDescent="0.2">
      <c r="A696" s="129" t="str">
        <f>IF(INTRO!$E$34&lt;&gt;0,INTRO!$E$34,"")</f>
        <v>Ethiopia</v>
      </c>
      <c r="B696" s="222" t="s">
        <v>951</v>
      </c>
      <c r="C696" s="223" t="s">
        <v>953</v>
      </c>
      <c r="D696" s="118">
        <v>185286</v>
      </c>
      <c r="E696" s="277">
        <v>29057</v>
      </c>
      <c r="F696" s="277">
        <v>59690</v>
      </c>
      <c r="G696" s="278">
        <v>96539</v>
      </c>
      <c r="H696" s="121">
        <v>0</v>
      </c>
      <c r="I696" s="244">
        <v>4</v>
      </c>
      <c r="J696" s="244">
        <v>3</v>
      </c>
      <c r="K696" s="246">
        <v>0</v>
      </c>
      <c r="L696" s="270">
        <f>IF(INTRO!$E$38="Endemic", IF($H696&gt;0, IF($H696=4,"Unknown", IF($H696=99,"Stopped", $D696)), 0),"Not required")</f>
        <v>0</v>
      </c>
      <c r="M696" s="271" t="str">
        <f>IF(INTRO!$E$40="Endemic", IF($I696&gt;0, IF($I696=4,"Unknown",IF($I696=99,"Stopped", $D696)), 0),"Not required")</f>
        <v>Unknown</v>
      </c>
      <c r="N696" s="272">
        <f>IF(INTRO!$E$42="Endemic", IF(AND($J696&gt;1,$J696&lt;5), IF($J696=4, "Unknown", E696+F696), 0),"Not required")</f>
        <v>88747</v>
      </c>
      <c r="O696" s="273">
        <f>IF(INTRO!$E$44="Endemic", IF(AND($K696&gt;0,$K696&lt;5), IF($K696=4,"Unknown", IF($K696=1, $F696*0.33, IF($K696=2, $F696*0.5+$G696*0.2, SUM(F696:G696)))), 0),"Not required")</f>
        <v>0</v>
      </c>
      <c r="P696" s="224">
        <v>0</v>
      </c>
      <c r="Q696" s="245">
        <v>0</v>
      </c>
      <c r="R696" s="245">
        <v>2</v>
      </c>
      <c r="S696" s="247">
        <v>0</v>
      </c>
      <c r="T696" s="50"/>
      <c r="U696" s="252" t="s">
        <v>1188</v>
      </c>
      <c r="V696" s="229"/>
      <c r="W696" s="274"/>
      <c r="X696" s="12"/>
    </row>
    <row r="697" spans="1:24" x14ac:dyDescent="0.2">
      <c r="A697" s="129" t="str">
        <f>IF(INTRO!$E$34&lt;&gt;0,INTRO!$E$34,"")</f>
        <v>Ethiopia</v>
      </c>
      <c r="B697" s="222" t="s">
        <v>951</v>
      </c>
      <c r="C697" s="223" t="s">
        <v>954</v>
      </c>
      <c r="D697" s="118">
        <v>72140</v>
      </c>
      <c r="E697" s="277">
        <v>11313</v>
      </c>
      <c r="F697" s="277">
        <v>23240</v>
      </c>
      <c r="G697" s="278">
        <v>37587</v>
      </c>
      <c r="H697" s="121">
        <v>0</v>
      </c>
      <c r="I697" s="244">
        <v>4</v>
      </c>
      <c r="J697" s="244">
        <v>3</v>
      </c>
      <c r="K697" s="246">
        <v>0</v>
      </c>
      <c r="L697" s="270">
        <f>IF(INTRO!$E$38="Endemic", IF($H697&gt;0, IF($H697=4,"Unknown", IF($H697=99,"Stopped", $D697)), 0),"Not required")</f>
        <v>0</v>
      </c>
      <c r="M697" s="271" t="str">
        <f>IF(INTRO!$E$40="Endemic", IF($I697&gt;0, IF($I697=4,"Unknown",IF($I697=99,"Stopped", $D697)), 0),"Not required")</f>
        <v>Unknown</v>
      </c>
      <c r="N697" s="272">
        <f>IF(INTRO!$E$42="Endemic", IF(AND($J697&gt;1,$J697&lt;5), IF($J697=4, "Unknown", E697+F697), 0),"Not required")</f>
        <v>34553</v>
      </c>
      <c r="O697" s="273">
        <f>IF(INTRO!$E$44="Endemic", IF(AND($K697&gt;0,$K697&lt;5), IF($K697=4,"Unknown", IF($K697=1, $F697*0.33, IF($K697=2, $F697*0.5+$G697*0.2, SUM(F697:G697)))), 0),"Not required")</f>
        <v>0</v>
      </c>
      <c r="P697" s="224">
        <v>0</v>
      </c>
      <c r="Q697" s="245">
        <v>0</v>
      </c>
      <c r="R697" s="245">
        <v>2</v>
      </c>
      <c r="S697" s="247">
        <v>0</v>
      </c>
      <c r="T697" s="50"/>
      <c r="U697" s="252" t="s">
        <v>1188</v>
      </c>
      <c r="V697" s="229"/>
      <c r="W697" s="274"/>
      <c r="X697" s="12"/>
    </row>
    <row r="698" spans="1:24" x14ac:dyDescent="0.2">
      <c r="A698" s="129" t="str">
        <f>IF(INTRO!$E$34&lt;&gt;0,INTRO!$E$34,"")</f>
        <v>Ethiopia</v>
      </c>
      <c r="B698" s="222" t="s">
        <v>951</v>
      </c>
      <c r="C698" s="223" t="s">
        <v>955</v>
      </c>
      <c r="D698" s="118">
        <v>132280</v>
      </c>
      <c r="E698" s="277">
        <v>20744</v>
      </c>
      <c r="F698" s="277">
        <v>42614</v>
      </c>
      <c r="G698" s="278">
        <v>68921</v>
      </c>
      <c r="H698" s="121">
        <v>0</v>
      </c>
      <c r="I698" s="244">
        <v>4</v>
      </c>
      <c r="J698" s="244">
        <v>3</v>
      </c>
      <c r="K698" s="246">
        <v>0</v>
      </c>
      <c r="L698" s="270">
        <f>IF(INTRO!$E$38="Endemic", IF($H698&gt;0, IF($H698=4,"Unknown", IF($H698=99,"Stopped", $D698)), 0),"Not required")</f>
        <v>0</v>
      </c>
      <c r="M698" s="271" t="str">
        <f>IF(INTRO!$E$40="Endemic", IF($I698&gt;0, IF($I698=4,"Unknown",IF($I698=99,"Stopped", $D698)), 0),"Not required")</f>
        <v>Unknown</v>
      </c>
      <c r="N698" s="272">
        <f>IF(INTRO!$E$42="Endemic", IF(AND($J698&gt;1,$J698&lt;5), IF($J698=4, "Unknown", E698+F698), 0),"Not required")</f>
        <v>63358</v>
      </c>
      <c r="O698" s="273">
        <f>IF(INTRO!$E$44="Endemic", IF(AND($K698&gt;0,$K698&lt;5), IF($K698=4,"Unknown", IF($K698=1, $F698*0.33, IF($K698=2, $F698*0.5+$G698*0.2, SUM(F698:G698)))), 0),"Not required")</f>
        <v>0</v>
      </c>
      <c r="P698" s="224">
        <v>0</v>
      </c>
      <c r="Q698" s="245">
        <v>0</v>
      </c>
      <c r="R698" s="245">
        <v>2</v>
      </c>
      <c r="S698" s="247">
        <v>0</v>
      </c>
      <c r="T698" s="50"/>
      <c r="U698" s="252" t="s">
        <v>1188</v>
      </c>
      <c r="V698" s="229"/>
      <c r="W698" s="274"/>
      <c r="X698" s="12"/>
    </row>
    <row r="699" spans="1:24" x14ac:dyDescent="0.2">
      <c r="A699" s="129" t="str">
        <f>IF(INTRO!$E$34&lt;&gt;0,INTRO!$E$34,"")</f>
        <v>Ethiopia</v>
      </c>
      <c r="B699" s="222" t="s">
        <v>951</v>
      </c>
      <c r="C699" s="223" t="s">
        <v>956</v>
      </c>
      <c r="D699" s="118">
        <v>270434</v>
      </c>
      <c r="E699" s="277">
        <v>42410</v>
      </c>
      <c r="F699" s="277">
        <v>87121</v>
      </c>
      <c r="G699" s="278">
        <v>140903</v>
      </c>
      <c r="H699" s="121">
        <v>0</v>
      </c>
      <c r="I699" s="244">
        <v>4</v>
      </c>
      <c r="J699" s="244">
        <v>3</v>
      </c>
      <c r="K699" s="246">
        <v>0</v>
      </c>
      <c r="L699" s="270">
        <f>IF(INTRO!$E$38="Endemic", IF($H699&gt;0, IF($H699=4,"Unknown", IF($H699=99,"Stopped", $D699)), 0),"Not required")</f>
        <v>0</v>
      </c>
      <c r="M699" s="271" t="str">
        <f>IF(INTRO!$E$40="Endemic", IF($I699&gt;0, IF($I699=4,"Unknown",IF($I699=99,"Stopped", $D699)), 0),"Not required")</f>
        <v>Unknown</v>
      </c>
      <c r="N699" s="272">
        <f>IF(INTRO!$E$42="Endemic", IF(AND($J699&gt;1,$J699&lt;5), IF($J699=4, "Unknown", E699+F699), 0),"Not required")</f>
        <v>129531</v>
      </c>
      <c r="O699" s="273">
        <f>IF(INTRO!$E$44="Endemic", IF(AND($K699&gt;0,$K699&lt;5), IF($K699=4,"Unknown", IF($K699=1, $F699*0.33, IF($K699=2, $F699*0.5+$G699*0.2, SUM(F699:G699)))), 0),"Not required")</f>
        <v>0</v>
      </c>
      <c r="P699" s="224">
        <v>0</v>
      </c>
      <c r="Q699" s="245">
        <v>0</v>
      </c>
      <c r="R699" s="245">
        <v>2</v>
      </c>
      <c r="S699" s="247">
        <v>0</v>
      </c>
      <c r="T699" s="50"/>
      <c r="U699" s="252" t="s">
        <v>1188</v>
      </c>
      <c r="V699" s="229"/>
      <c r="W699" s="274"/>
      <c r="X699" s="12"/>
    </row>
    <row r="700" spans="1:24" x14ac:dyDescent="0.2">
      <c r="A700" s="129" t="str">
        <f>IF(INTRO!$E$34&lt;&gt;0,INTRO!$E$34,"")</f>
        <v>Ethiopia</v>
      </c>
      <c r="B700" s="222" t="s">
        <v>957</v>
      </c>
      <c r="C700" s="223" t="s">
        <v>958</v>
      </c>
      <c r="D700" s="118">
        <v>30926</v>
      </c>
      <c r="E700" s="277">
        <v>4850</v>
      </c>
      <c r="F700" s="277">
        <v>9963</v>
      </c>
      <c r="G700" s="278">
        <v>16113</v>
      </c>
      <c r="H700" s="121">
        <v>0</v>
      </c>
      <c r="I700" s="244">
        <v>1</v>
      </c>
      <c r="J700" s="244">
        <v>3</v>
      </c>
      <c r="K700" s="246">
        <v>3</v>
      </c>
      <c r="L700" s="270">
        <f>IF(INTRO!$E$38="Endemic", IF($H700&gt;0, IF($H700=4,"Unknown", IF($H700=99,"Stopped", $D700)), 0),"Not required")</f>
        <v>0</v>
      </c>
      <c r="M700" s="271">
        <f>IF(INTRO!$E$40="Endemic", IF($I700&gt;0, IF($I700=4,"Unknown",IF($I700=99,"Stopped", $D700)), 0),"Not required")</f>
        <v>30926</v>
      </c>
      <c r="N700" s="272">
        <f>IF(INTRO!$E$42="Endemic", IF(AND($J700&gt;1,$J700&lt;5), IF($J700=4, "Unknown", E700+F700), 0),"Not required")</f>
        <v>14813</v>
      </c>
      <c r="O700" s="273">
        <f>IF(INTRO!$E$44="Endemic", IF(AND($K700&gt;0,$K700&lt;5), IF($K700=4,"Unknown", IF($K700=1, $F700*0.33, IF($K700=2, $F700*0.5+$G700*0.2, SUM(F700:G700)))), 0),"Not required")</f>
        <v>26076</v>
      </c>
      <c r="P700" s="224">
        <v>0</v>
      </c>
      <c r="Q700" s="245">
        <v>1</v>
      </c>
      <c r="R700" s="245">
        <v>2</v>
      </c>
      <c r="S700" s="247">
        <v>1</v>
      </c>
      <c r="T700" s="50" t="s">
        <v>1183</v>
      </c>
      <c r="U700" s="299" t="s">
        <v>1191</v>
      </c>
      <c r="V700" s="229"/>
      <c r="W700" s="274"/>
      <c r="X700" s="12"/>
    </row>
    <row r="701" spans="1:24" x14ac:dyDescent="0.2">
      <c r="A701" s="129" t="str">
        <f>IF(INTRO!$E$34&lt;&gt;0,INTRO!$E$34,"")</f>
        <v>Ethiopia</v>
      </c>
      <c r="B701" s="222" t="s">
        <v>957</v>
      </c>
      <c r="C701" s="223" t="s">
        <v>959</v>
      </c>
      <c r="D701" s="118">
        <v>43086</v>
      </c>
      <c r="E701" s="277">
        <v>6757</v>
      </c>
      <c r="F701" s="277">
        <v>13880</v>
      </c>
      <c r="G701" s="278">
        <v>22449</v>
      </c>
      <c r="H701" s="121">
        <v>0</v>
      </c>
      <c r="I701" s="244">
        <v>1</v>
      </c>
      <c r="J701" s="244">
        <v>3</v>
      </c>
      <c r="K701" s="246">
        <v>1</v>
      </c>
      <c r="L701" s="270">
        <f>IF(INTRO!$E$38="Endemic", IF($H701&gt;0, IF($H701=4,"Unknown", IF($H701=99,"Stopped", $D701)), 0),"Not required")</f>
        <v>0</v>
      </c>
      <c r="M701" s="271">
        <f>IF(INTRO!$E$40="Endemic", IF($I701&gt;0, IF($I701=4,"Unknown",IF($I701=99,"Stopped", $D701)), 0),"Not required")</f>
        <v>43086</v>
      </c>
      <c r="N701" s="272">
        <f>IF(INTRO!$E$42="Endemic", IF(AND($J701&gt;1,$J701&lt;5), IF($J701=4, "Unknown", E701+F701), 0),"Not required")</f>
        <v>20637</v>
      </c>
      <c r="O701" s="273">
        <f>IF(INTRO!$E$44="Endemic", IF(AND($K701&gt;0,$K701&lt;5), IF($K701=4,"Unknown", IF($K701=1, $F701*0.33, IF($K701=2, $F701*0.5+$G701*0.2, SUM(F701:G701)))), 0),"Not required")</f>
        <v>4580.4000000000005</v>
      </c>
      <c r="P701" s="224">
        <v>0</v>
      </c>
      <c r="Q701" s="245">
        <v>1</v>
      </c>
      <c r="R701" s="245">
        <v>2</v>
      </c>
      <c r="S701" s="247">
        <v>0</v>
      </c>
      <c r="T701" s="50" t="s">
        <v>1183</v>
      </c>
      <c r="U701" s="252" t="s">
        <v>1188</v>
      </c>
      <c r="V701" s="229"/>
      <c r="W701" s="274"/>
      <c r="X701" s="12"/>
    </row>
    <row r="702" spans="1:24" x14ac:dyDescent="0.2">
      <c r="A702" s="129" t="str">
        <f>IF(INTRO!$E$34&lt;&gt;0,INTRO!$E$34,"")</f>
        <v>Ethiopia</v>
      </c>
      <c r="B702" s="222" t="s">
        <v>957</v>
      </c>
      <c r="C702" s="223" t="s">
        <v>960</v>
      </c>
      <c r="D702" s="118">
        <v>10028</v>
      </c>
      <c r="E702" s="277">
        <v>1573</v>
      </c>
      <c r="F702" s="277">
        <v>3231</v>
      </c>
      <c r="G702" s="278">
        <v>5225</v>
      </c>
      <c r="H702" s="121">
        <v>0</v>
      </c>
      <c r="I702" s="244">
        <v>1</v>
      </c>
      <c r="J702" s="244">
        <v>3</v>
      </c>
      <c r="K702" s="246">
        <v>2</v>
      </c>
      <c r="L702" s="270">
        <f>IF(INTRO!$E$38="Endemic", IF($H702&gt;0, IF($H702=4,"Unknown", IF($H702=99,"Stopped", $D702)), 0),"Not required")</f>
        <v>0</v>
      </c>
      <c r="M702" s="271">
        <f>IF(INTRO!$E$40="Endemic", IF($I702&gt;0, IF($I702=4,"Unknown",IF($I702=99,"Stopped", $D702)), 0),"Not required")</f>
        <v>10028</v>
      </c>
      <c r="N702" s="272">
        <f>IF(INTRO!$E$42="Endemic", IF(AND($J702&gt;1,$J702&lt;5), IF($J702=4, "Unknown", E702+F702), 0),"Not required")</f>
        <v>4804</v>
      </c>
      <c r="O702" s="273">
        <f>IF(INTRO!$E$44="Endemic", IF(AND($K702&gt;0,$K702&lt;5), IF($K702=4,"Unknown", IF($K702=1, $F702*0.33, IF($K702=2, $F702*0.5+$G702*0.2, SUM(F702:G702)))), 0),"Not required")</f>
        <v>2660.5</v>
      </c>
      <c r="P702" s="224">
        <v>0</v>
      </c>
      <c r="Q702" s="245">
        <v>1</v>
      </c>
      <c r="R702" s="245">
        <v>2</v>
      </c>
      <c r="S702" s="247">
        <v>1</v>
      </c>
      <c r="T702" s="50" t="s">
        <v>1183</v>
      </c>
      <c r="U702" s="299" t="s">
        <v>1191</v>
      </c>
      <c r="V702" s="229"/>
      <c r="W702" s="274"/>
      <c r="X702" s="12"/>
    </row>
    <row r="703" spans="1:24" x14ac:dyDescent="0.2">
      <c r="A703" s="129" t="str">
        <f>IF(INTRO!$E$34&lt;&gt;0,INTRO!$E$34,"")</f>
        <v>Ethiopia</v>
      </c>
      <c r="B703" s="222" t="s">
        <v>957</v>
      </c>
      <c r="C703" s="223" t="s">
        <v>961</v>
      </c>
      <c r="D703" s="118">
        <v>36684</v>
      </c>
      <c r="E703" s="277">
        <v>5753</v>
      </c>
      <c r="F703" s="277">
        <v>11818</v>
      </c>
      <c r="G703" s="278">
        <v>19113</v>
      </c>
      <c r="H703" s="121">
        <v>0</v>
      </c>
      <c r="I703" s="244">
        <v>1</v>
      </c>
      <c r="J703" s="244">
        <v>3</v>
      </c>
      <c r="K703" s="246">
        <v>2</v>
      </c>
      <c r="L703" s="270">
        <f>IF(INTRO!$E$38="Endemic", IF($H703&gt;0, IF($H703=4,"Unknown", IF($H703=99,"Stopped", $D703)), 0),"Not required")</f>
        <v>0</v>
      </c>
      <c r="M703" s="271">
        <f>IF(INTRO!$E$40="Endemic", IF($I703&gt;0, IF($I703=4,"Unknown",IF($I703=99,"Stopped", $D703)), 0),"Not required")</f>
        <v>36684</v>
      </c>
      <c r="N703" s="272">
        <f>IF(INTRO!$E$42="Endemic", IF(AND($J703&gt;1,$J703&lt;5), IF($J703=4, "Unknown", E703+F703), 0),"Not required")</f>
        <v>17571</v>
      </c>
      <c r="O703" s="273">
        <f>IF(INTRO!$E$44="Endemic", IF(AND($K703&gt;0,$K703&lt;5), IF($K703=4,"Unknown", IF($K703=1, $F703*0.33, IF($K703=2, $F703*0.5+$G703*0.2, SUM(F703:G703)))), 0),"Not required")</f>
        <v>9731.6</v>
      </c>
      <c r="P703" s="224">
        <v>0</v>
      </c>
      <c r="Q703" s="245">
        <v>1</v>
      </c>
      <c r="R703" s="245">
        <v>2</v>
      </c>
      <c r="S703" s="247">
        <v>1</v>
      </c>
      <c r="T703" s="50" t="s">
        <v>1183</v>
      </c>
      <c r="U703" s="299" t="s">
        <v>1191</v>
      </c>
      <c r="V703" s="229"/>
      <c r="W703" s="274"/>
      <c r="X703" s="12"/>
    </row>
    <row r="704" spans="1:24" x14ac:dyDescent="0.2">
      <c r="A704" s="129" t="str">
        <f>IF(INTRO!$E$34&lt;&gt;0,INTRO!$E$34,"")</f>
        <v>Ethiopia</v>
      </c>
      <c r="B704" s="222" t="s">
        <v>957</v>
      </c>
      <c r="C704" s="223" t="s">
        <v>962</v>
      </c>
      <c r="D704" s="118">
        <v>138912</v>
      </c>
      <c r="E704" s="277">
        <v>21784</v>
      </c>
      <c r="F704" s="277">
        <v>44751</v>
      </c>
      <c r="G704" s="278">
        <v>72377</v>
      </c>
      <c r="H704" s="121">
        <v>0</v>
      </c>
      <c r="I704" s="244">
        <v>1</v>
      </c>
      <c r="J704" s="244">
        <v>3</v>
      </c>
      <c r="K704" s="246">
        <v>1</v>
      </c>
      <c r="L704" s="270">
        <f>IF(INTRO!$E$38="Endemic", IF($H704&gt;0, IF($H704=4,"Unknown", IF($H704=99,"Stopped", $D704)), 0),"Not required")</f>
        <v>0</v>
      </c>
      <c r="M704" s="271">
        <f>IF(INTRO!$E$40="Endemic", IF($I704&gt;0, IF($I704=4,"Unknown",IF($I704=99,"Stopped", $D704)), 0),"Not required")</f>
        <v>138912</v>
      </c>
      <c r="N704" s="272">
        <f>IF(INTRO!$E$42="Endemic", IF(AND($J704&gt;1,$J704&lt;5), IF($J704=4, "Unknown", E704+F704), 0),"Not required")</f>
        <v>66535</v>
      </c>
      <c r="O704" s="273">
        <f>IF(INTRO!$E$44="Endemic", IF(AND($K704&gt;0,$K704&lt;5), IF($K704=4,"Unknown", IF($K704=1, $F704*0.33, IF($K704=2, $F704*0.5+$G704*0.2, SUM(F704:G704)))), 0),"Not required")</f>
        <v>14767.83</v>
      </c>
      <c r="P704" s="224">
        <v>0</v>
      </c>
      <c r="Q704" s="245">
        <v>1</v>
      </c>
      <c r="R704" s="245">
        <v>2</v>
      </c>
      <c r="S704" s="247">
        <v>0</v>
      </c>
      <c r="T704" s="50" t="s">
        <v>1183</v>
      </c>
      <c r="U704" s="252" t="s">
        <v>1188</v>
      </c>
      <c r="V704" s="229"/>
      <c r="W704" s="274"/>
      <c r="X704" s="12"/>
    </row>
    <row r="705" spans="1:24" x14ac:dyDescent="0.2">
      <c r="A705" s="129" t="str">
        <f>IF(INTRO!$E$34&lt;&gt;0,INTRO!$E$34,"")</f>
        <v>Ethiopia</v>
      </c>
      <c r="B705" s="222" t="s">
        <v>963</v>
      </c>
      <c r="C705" s="223" t="s">
        <v>964</v>
      </c>
      <c r="D705" s="118">
        <v>194511</v>
      </c>
      <c r="E705" s="277">
        <v>30503</v>
      </c>
      <c r="F705" s="277">
        <v>62662</v>
      </c>
      <c r="G705" s="278">
        <v>101346</v>
      </c>
      <c r="H705" s="121">
        <v>0</v>
      </c>
      <c r="I705" s="244">
        <v>0</v>
      </c>
      <c r="J705" s="244">
        <v>3</v>
      </c>
      <c r="K705" s="246">
        <v>1</v>
      </c>
      <c r="L705" s="270">
        <f>IF(INTRO!$E$38="Endemic", IF($H705&gt;0, IF($H705=4,"Unknown", IF($H705=99,"Stopped", $D705)), 0),"Not required")</f>
        <v>0</v>
      </c>
      <c r="M705" s="271">
        <f>IF(INTRO!$E$40="Endemic", IF($I705&gt;0, IF($I705=4,"Unknown",IF($I705=99,"Stopped", $D705)), 0),"Not required")</f>
        <v>0</v>
      </c>
      <c r="N705" s="272">
        <f>IF(INTRO!$E$42="Endemic", IF(AND($J705&gt;1,$J705&lt;5), IF($J705=4, "Unknown", E705+F705), 0),"Not required")</f>
        <v>93165</v>
      </c>
      <c r="O705" s="273">
        <f>IF(INTRO!$E$44="Endemic", IF(AND($K705&gt;0,$K705&lt;5), IF($K705=4,"Unknown", IF($K705=1, $F705*0.33, IF($K705=2, $F705*0.5+$G705*0.2, SUM(F705:G705)))), 0),"Not required")</f>
        <v>20678.460000000003</v>
      </c>
      <c r="P705" s="224">
        <v>0</v>
      </c>
      <c r="Q705" s="245">
        <v>0</v>
      </c>
      <c r="R705" s="245">
        <v>2</v>
      </c>
      <c r="S705" s="247">
        <v>0</v>
      </c>
      <c r="T705" s="50" t="s">
        <v>1183</v>
      </c>
      <c r="U705" s="252" t="s">
        <v>1188</v>
      </c>
      <c r="V705" s="229"/>
      <c r="W705" s="274"/>
      <c r="X705" s="12"/>
    </row>
    <row r="706" spans="1:24" x14ac:dyDescent="0.2">
      <c r="A706" s="129" t="str">
        <f>IF(INTRO!$E$34&lt;&gt;0,INTRO!$E$34,"")</f>
        <v>Ethiopia</v>
      </c>
      <c r="B706" s="222" t="s">
        <v>963</v>
      </c>
      <c r="C706" s="223" t="s">
        <v>965</v>
      </c>
      <c r="D706" s="118">
        <v>169507</v>
      </c>
      <c r="E706" s="277">
        <v>26582</v>
      </c>
      <c r="F706" s="277">
        <v>54607</v>
      </c>
      <c r="G706" s="278">
        <v>88318</v>
      </c>
      <c r="H706" s="121">
        <v>0</v>
      </c>
      <c r="I706" s="244">
        <v>0</v>
      </c>
      <c r="J706" s="244">
        <v>3</v>
      </c>
      <c r="K706" s="246">
        <v>1</v>
      </c>
      <c r="L706" s="270">
        <f>IF(INTRO!$E$38="Endemic", IF($H706&gt;0, IF($H706=4,"Unknown", IF($H706=99,"Stopped", $D706)), 0),"Not required")</f>
        <v>0</v>
      </c>
      <c r="M706" s="271">
        <f>IF(INTRO!$E$40="Endemic", IF($I706&gt;0, IF($I706=4,"Unknown",IF($I706=99,"Stopped", $D706)), 0),"Not required")</f>
        <v>0</v>
      </c>
      <c r="N706" s="272">
        <f>IF(INTRO!$E$42="Endemic", IF(AND($J706&gt;1,$J706&lt;5), IF($J706=4, "Unknown", E706+F706), 0),"Not required")</f>
        <v>81189</v>
      </c>
      <c r="O706" s="273">
        <f>IF(INTRO!$E$44="Endemic", IF(AND($K706&gt;0,$K706&lt;5), IF($K706=4,"Unknown", IF($K706=1, $F706*0.33, IF($K706=2, $F706*0.5+$G706*0.2, SUM(F706:G706)))), 0),"Not required")</f>
        <v>18020.310000000001</v>
      </c>
      <c r="P706" s="224">
        <v>0</v>
      </c>
      <c r="Q706" s="245">
        <v>0</v>
      </c>
      <c r="R706" s="245">
        <v>2</v>
      </c>
      <c r="S706" s="247">
        <v>0</v>
      </c>
      <c r="T706" s="50"/>
      <c r="U706" s="252" t="s">
        <v>1188</v>
      </c>
      <c r="V706" s="229"/>
      <c r="W706" s="274"/>
      <c r="X706" s="12"/>
    </row>
    <row r="707" spans="1:24" x14ac:dyDescent="0.2">
      <c r="A707" s="129" t="str">
        <f>IF(INTRO!$E$34&lt;&gt;0,INTRO!$E$34,"")</f>
        <v>Ethiopia</v>
      </c>
      <c r="B707" s="222" t="s">
        <v>963</v>
      </c>
      <c r="C707" s="223" t="s">
        <v>966</v>
      </c>
      <c r="D707" s="118">
        <v>31657</v>
      </c>
      <c r="E707" s="277">
        <v>4964</v>
      </c>
      <c r="F707" s="277">
        <v>10198</v>
      </c>
      <c r="G707" s="278">
        <v>16494</v>
      </c>
      <c r="H707" s="121">
        <v>0</v>
      </c>
      <c r="I707" s="244">
        <v>0</v>
      </c>
      <c r="J707" s="244">
        <v>3</v>
      </c>
      <c r="K707" s="246">
        <v>1</v>
      </c>
      <c r="L707" s="270">
        <f>IF(INTRO!$E$38="Endemic", IF($H707&gt;0, IF($H707=4,"Unknown", IF($H707=99,"Stopped", $D707)), 0),"Not required")</f>
        <v>0</v>
      </c>
      <c r="M707" s="271">
        <f>IF(INTRO!$E$40="Endemic", IF($I707&gt;0, IF($I707=4,"Unknown",IF($I707=99,"Stopped", $D707)), 0),"Not required")</f>
        <v>0</v>
      </c>
      <c r="N707" s="272">
        <f>IF(INTRO!$E$42="Endemic", IF(AND($J707&gt;1,$J707&lt;5), IF($J707=4, "Unknown", E707+F707), 0),"Not required")</f>
        <v>15162</v>
      </c>
      <c r="O707" s="273">
        <f>IF(INTRO!$E$44="Endemic", IF(AND($K707&gt;0,$K707&lt;5), IF($K707=4,"Unknown", IF($K707=1, $F707*0.33, IF($K707=2, $F707*0.5+$G707*0.2, SUM(F707:G707)))), 0),"Not required")</f>
        <v>3365.34</v>
      </c>
      <c r="P707" s="224">
        <v>0</v>
      </c>
      <c r="Q707" s="245">
        <v>0</v>
      </c>
      <c r="R707" s="245">
        <v>2</v>
      </c>
      <c r="S707" s="247">
        <v>0</v>
      </c>
      <c r="T707" s="50"/>
      <c r="U707" s="252" t="s">
        <v>1188</v>
      </c>
      <c r="V707" s="229"/>
      <c r="W707" s="274"/>
      <c r="X707" s="12"/>
    </row>
    <row r="708" spans="1:24" x14ac:dyDescent="0.2">
      <c r="A708" s="129" t="str">
        <f>IF(INTRO!$E$34&lt;&gt;0,INTRO!$E$34,"")</f>
        <v>Ethiopia</v>
      </c>
      <c r="B708" s="222" t="s">
        <v>963</v>
      </c>
      <c r="C708" s="223" t="s">
        <v>967</v>
      </c>
      <c r="D708" s="118">
        <v>145918</v>
      </c>
      <c r="E708" s="277">
        <v>22883</v>
      </c>
      <c r="F708" s="277">
        <v>47008</v>
      </c>
      <c r="G708" s="278">
        <v>76027</v>
      </c>
      <c r="H708" s="121">
        <v>0</v>
      </c>
      <c r="I708" s="244">
        <v>4</v>
      </c>
      <c r="J708" s="244">
        <v>3</v>
      </c>
      <c r="K708" s="246">
        <v>0</v>
      </c>
      <c r="L708" s="270">
        <f>IF(INTRO!$E$38="Endemic", IF($H708&gt;0, IF($H708=4,"Unknown", IF($H708=99,"Stopped", $D708)), 0),"Not required")</f>
        <v>0</v>
      </c>
      <c r="M708" s="271" t="str">
        <f>IF(INTRO!$E$40="Endemic", IF($I708&gt;0, IF($I708=4,"Unknown",IF($I708=99,"Stopped", $D708)), 0),"Not required")</f>
        <v>Unknown</v>
      </c>
      <c r="N708" s="272">
        <f>IF(INTRO!$E$42="Endemic", IF(AND($J708&gt;1,$J708&lt;5), IF($J708=4, "Unknown", E708+F708), 0),"Not required")</f>
        <v>69891</v>
      </c>
      <c r="O708" s="273">
        <f>IF(INTRO!$E$44="Endemic", IF(AND($K708&gt;0,$K708&lt;5), IF($K708=4,"Unknown", IF($K708=1, $F708*0.33, IF($K708=2, $F708*0.5+$G708*0.2, SUM(F708:G708)))), 0),"Not required")</f>
        <v>0</v>
      </c>
      <c r="P708" s="224">
        <v>0</v>
      </c>
      <c r="Q708" s="245">
        <v>0</v>
      </c>
      <c r="R708" s="245">
        <v>2</v>
      </c>
      <c r="S708" s="247">
        <v>0</v>
      </c>
      <c r="T708" s="50"/>
      <c r="U708" s="252" t="s">
        <v>1188</v>
      </c>
      <c r="V708" s="229"/>
      <c r="W708" s="274"/>
      <c r="X708" s="12"/>
    </row>
    <row r="709" spans="1:24" x14ac:dyDescent="0.2">
      <c r="A709" s="129" t="str">
        <f>IF(INTRO!$E$34&lt;&gt;0,INTRO!$E$34,"")</f>
        <v>Ethiopia</v>
      </c>
      <c r="B709" s="222" t="s">
        <v>963</v>
      </c>
      <c r="C709" s="223" t="s">
        <v>968</v>
      </c>
      <c r="D709" s="118">
        <v>213657</v>
      </c>
      <c r="E709" s="277">
        <v>33506</v>
      </c>
      <c r="F709" s="277">
        <v>68830</v>
      </c>
      <c r="G709" s="278">
        <v>111321</v>
      </c>
      <c r="H709" s="121">
        <v>0</v>
      </c>
      <c r="I709" s="244">
        <v>4</v>
      </c>
      <c r="J709" s="244">
        <v>3</v>
      </c>
      <c r="K709" s="246">
        <v>0</v>
      </c>
      <c r="L709" s="270">
        <f>IF(INTRO!$E$38="Endemic", IF($H709&gt;0, IF($H709=4,"Unknown", IF($H709=99,"Stopped", $D709)), 0),"Not required")</f>
        <v>0</v>
      </c>
      <c r="M709" s="271" t="str">
        <f>IF(INTRO!$E$40="Endemic", IF($I709&gt;0, IF($I709=4,"Unknown",IF($I709=99,"Stopped", $D709)), 0),"Not required")</f>
        <v>Unknown</v>
      </c>
      <c r="N709" s="272">
        <f>IF(INTRO!$E$42="Endemic", IF(AND($J709&gt;1,$J709&lt;5), IF($J709=4, "Unknown", E709+F709), 0),"Not required")</f>
        <v>102336</v>
      </c>
      <c r="O709" s="273">
        <f>IF(INTRO!$E$44="Endemic", IF(AND($K709&gt;0,$K709&lt;5), IF($K709=4,"Unknown", IF($K709=1, $F709*0.33, IF($K709=2, $F709*0.5+$G709*0.2, SUM(F709:G709)))), 0),"Not required")</f>
        <v>0</v>
      </c>
      <c r="P709" s="224">
        <v>0</v>
      </c>
      <c r="Q709" s="245">
        <v>0</v>
      </c>
      <c r="R709" s="245">
        <v>2</v>
      </c>
      <c r="S709" s="247">
        <v>0</v>
      </c>
      <c r="T709" s="50" t="s">
        <v>1188</v>
      </c>
      <c r="U709" s="252" t="s">
        <v>1188</v>
      </c>
      <c r="V709" s="229"/>
      <c r="W709" s="274"/>
      <c r="X709" s="12"/>
    </row>
    <row r="710" spans="1:24" x14ac:dyDescent="0.2">
      <c r="A710" s="129" t="str">
        <f>IF(INTRO!$E$34&lt;&gt;0,INTRO!$E$34,"")</f>
        <v>Ethiopia</v>
      </c>
      <c r="B710" s="222" t="s">
        <v>963</v>
      </c>
      <c r="C710" s="223" t="s">
        <v>969</v>
      </c>
      <c r="D710" s="118">
        <v>282941</v>
      </c>
      <c r="E710" s="277">
        <v>44371</v>
      </c>
      <c r="F710" s="277">
        <v>91150</v>
      </c>
      <c r="G710" s="278">
        <v>147420</v>
      </c>
      <c r="H710" s="121">
        <v>0</v>
      </c>
      <c r="I710" s="244">
        <v>4</v>
      </c>
      <c r="J710" s="244">
        <v>3</v>
      </c>
      <c r="K710" s="246">
        <v>0</v>
      </c>
      <c r="L710" s="270">
        <f>IF(INTRO!$E$38="Endemic", IF($H710&gt;0, IF($H710=4,"Unknown", IF($H710=99,"Stopped", $D710)), 0),"Not required")</f>
        <v>0</v>
      </c>
      <c r="M710" s="271" t="str">
        <f>IF(INTRO!$E$40="Endemic", IF($I710&gt;0, IF($I710=4,"Unknown",IF($I710=99,"Stopped", $D710)), 0),"Not required")</f>
        <v>Unknown</v>
      </c>
      <c r="N710" s="272">
        <f>IF(INTRO!$E$42="Endemic", IF(AND($J710&gt;1,$J710&lt;5), IF($J710=4, "Unknown", E710+F710), 0),"Not required")</f>
        <v>135521</v>
      </c>
      <c r="O710" s="273">
        <f>IF(INTRO!$E$44="Endemic", IF(AND($K710&gt;0,$K710&lt;5), IF($K710=4,"Unknown", IF($K710=1, $F710*0.33, IF($K710=2, $F710*0.5+$G710*0.2, SUM(F710:G710)))), 0),"Not required")</f>
        <v>0</v>
      </c>
      <c r="P710" s="224">
        <v>0</v>
      </c>
      <c r="Q710" s="245">
        <v>0</v>
      </c>
      <c r="R710" s="245">
        <v>2</v>
      </c>
      <c r="S710" s="247">
        <v>0</v>
      </c>
      <c r="T710" s="50" t="s">
        <v>1188</v>
      </c>
      <c r="U710" s="252" t="s">
        <v>1188</v>
      </c>
      <c r="V710" s="229"/>
      <c r="W710" s="274"/>
      <c r="X710" s="12"/>
    </row>
    <row r="711" spans="1:24" x14ac:dyDescent="0.2">
      <c r="A711" s="129" t="str">
        <f>IF(INTRO!$E$34&lt;&gt;0,INTRO!$E$34,"")</f>
        <v>Ethiopia</v>
      </c>
      <c r="B711" s="222" t="s">
        <v>963</v>
      </c>
      <c r="C711" s="223" t="s">
        <v>970</v>
      </c>
      <c r="D711" s="118">
        <v>137936</v>
      </c>
      <c r="E711" s="277">
        <v>21631</v>
      </c>
      <c r="F711" s="277">
        <v>44436</v>
      </c>
      <c r="G711" s="278">
        <v>71868</v>
      </c>
      <c r="H711" s="121">
        <v>0</v>
      </c>
      <c r="I711" s="244">
        <v>0</v>
      </c>
      <c r="J711" s="244">
        <v>3</v>
      </c>
      <c r="K711" s="246">
        <v>0</v>
      </c>
      <c r="L711" s="270">
        <f>IF(INTRO!$E$38="Endemic", IF($H711&gt;0, IF($H711=4,"Unknown", IF($H711=99,"Stopped", $D711)), 0),"Not required")</f>
        <v>0</v>
      </c>
      <c r="M711" s="271">
        <f>IF(INTRO!$E$40="Endemic", IF($I711&gt;0, IF($I711=4,"Unknown",IF($I711=99,"Stopped", $D711)), 0),"Not required")</f>
        <v>0</v>
      </c>
      <c r="N711" s="272">
        <f>IF(INTRO!$E$42="Endemic", IF(AND($J711&gt;1,$J711&lt;5), IF($J711=4, "Unknown", E711+F711), 0),"Not required")</f>
        <v>66067</v>
      </c>
      <c r="O711" s="273">
        <f>IF(INTRO!$E$44="Endemic", IF(AND($K711&gt;0,$K711&lt;5), IF($K711=4,"Unknown", IF($K711=1, $F711*0.33, IF($K711=2, $F711*0.5+$G711*0.2, SUM(F711:G711)))), 0),"Not required")</f>
        <v>0</v>
      </c>
      <c r="P711" s="224">
        <v>0</v>
      </c>
      <c r="Q711" s="245">
        <v>0</v>
      </c>
      <c r="R711" s="245">
        <v>2</v>
      </c>
      <c r="S711" s="247">
        <v>0</v>
      </c>
      <c r="T711" s="50" t="s">
        <v>1188</v>
      </c>
      <c r="U711" s="252" t="s">
        <v>1188</v>
      </c>
      <c r="V711" s="229"/>
      <c r="W711" s="274"/>
      <c r="X711" s="12"/>
    </row>
    <row r="712" spans="1:24" x14ac:dyDescent="0.2">
      <c r="A712" s="129" t="str">
        <f>IF(INTRO!$E$34&lt;&gt;0,INTRO!$E$34,"")</f>
        <v>Ethiopia</v>
      </c>
      <c r="B712" s="222" t="s">
        <v>963</v>
      </c>
      <c r="C712" s="223" t="s">
        <v>971</v>
      </c>
      <c r="D712" s="118">
        <v>254414</v>
      </c>
      <c r="E712" s="277">
        <v>39897</v>
      </c>
      <c r="F712" s="277">
        <v>81960</v>
      </c>
      <c r="G712" s="278">
        <v>132557</v>
      </c>
      <c r="H712" s="121">
        <v>0</v>
      </c>
      <c r="I712" s="244">
        <v>0</v>
      </c>
      <c r="J712" s="244">
        <v>3</v>
      </c>
      <c r="K712" s="246">
        <v>0</v>
      </c>
      <c r="L712" s="270">
        <f>IF(INTRO!$E$38="Endemic", IF($H712&gt;0, IF($H712=4,"Unknown", IF($H712=99,"Stopped", $D712)), 0),"Not required")</f>
        <v>0</v>
      </c>
      <c r="M712" s="271">
        <f>IF(INTRO!$E$40="Endemic", IF($I712&gt;0, IF($I712=4,"Unknown",IF($I712=99,"Stopped", $D712)), 0),"Not required")</f>
        <v>0</v>
      </c>
      <c r="N712" s="272">
        <f>IF(INTRO!$E$42="Endemic", IF(AND($J712&gt;1,$J712&lt;5), IF($J712=4, "Unknown", E712+F712), 0),"Not required")</f>
        <v>121857</v>
      </c>
      <c r="O712" s="273">
        <f>IF(INTRO!$E$44="Endemic", IF(AND($K712&gt;0,$K712&lt;5), IF($K712=4,"Unknown", IF($K712=1, $F712*0.33, IF($K712=2, $F712*0.5+$G712*0.2, SUM(F712:G712)))), 0),"Not required")</f>
        <v>0</v>
      </c>
      <c r="P712" s="224">
        <v>0</v>
      </c>
      <c r="Q712" s="245">
        <v>0</v>
      </c>
      <c r="R712" s="245">
        <v>2</v>
      </c>
      <c r="S712" s="247">
        <v>0</v>
      </c>
      <c r="T712" s="50"/>
      <c r="U712" s="252" t="s">
        <v>1188</v>
      </c>
      <c r="V712" s="229"/>
      <c r="W712" s="274"/>
      <c r="X712" s="12"/>
    </row>
    <row r="713" spans="1:24" x14ac:dyDescent="0.2">
      <c r="A713" s="129" t="str">
        <f>IF(INTRO!$E$34&lt;&gt;0,INTRO!$E$34,"")</f>
        <v>Ethiopia</v>
      </c>
      <c r="B713" s="222" t="s">
        <v>963</v>
      </c>
      <c r="C713" s="223" t="s">
        <v>972</v>
      </c>
      <c r="D713" s="118">
        <v>121044</v>
      </c>
      <c r="E713" s="277">
        <v>18982</v>
      </c>
      <c r="F713" s="277">
        <v>38995</v>
      </c>
      <c r="G713" s="278">
        <v>63067</v>
      </c>
      <c r="H713" s="121">
        <v>0</v>
      </c>
      <c r="I713" s="244">
        <v>0</v>
      </c>
      <c r="J713" s="244">
        <v>3</v>
      </c>
      <c r="K713" s="246">
        <v>0</v>
      </c>
      <c r="L713" s="270">
        <f>IF(INTRO!$E$38="Endemic", IF($H713&gt;0, IF($H713=4,"Unknown", IF($H713=99,"Stopped", $D713)), 0),"Not required")</f>
        <v>0</v>
      </c>
      <c r="M713" s="271">
        <f>IF(INTRO!$E$40="Endemic", IF($I713&gt;0, IF($I713=4,"Unknown",IF($I713=99,"Stopped", $D713)), 0),"Not required")</f>
        <v>0</v>
      </c>
      <c r="N713" s="272">
        <f>IF(INTRO!$E$42="Endemic", IF(AND($J713&gt;1,$J713&lt;5), IF($J713=4, "Unknown", E713+F713), 0),"Not required")</f>
        <v>57977</v>
      </c>
      <c r="O713" s="273">
        <f>IF(INTRO!$E$44="Endemic", IF(AND($K713&gt;0,$K713&lt;5), IF($K713=4,"Unknown", IF($K713=1, $F713*0.33, IF($K713=2, $F713*0.5+$G713*0.2, SUM(F713:G713)))), 0),"Not required")</f>
        <v>0</v>
      </c>
      <c r="P713" s="224">
        <v>0</v>
      </c>
      <c r="Q713" s="245">
        <v>0</v>
      </c>
      <c r="R713" s="245">
        <v>2</v>
      </c>
      <c r="S713" s="247">
        <v>0</v>
      </c>
      <c r="T713" s="50"/>
      <c r="U713" s="252" t="s">
        <v>1188</v>
      </c>
      <c r="V713" s="229"/>
      <c r="W713" s="274"/>
      <c r="X713" s="12"/>
    </row>
    <row r="714" spans="1:24" x14ac:dyDescent="0.2">
      <c r="A714" s="129" t="str">
        <f>IF(INTRO!$E$34&lt;&gt;0,INTRO!$E$34,"")</f>
        <v>Ethiopia</v>
      </c>
      <c r="B714" s="222" t="s">
        <v>963</v>
      </c>
      <c r="C714" s="223" t="s">
        <v>973</v>
      </c>
      <c r="D714" s="118">
        <v>139044</v>
      </c>
      <c r="E714" s="277">
        <v>21805</v>
      </c>
      <c r="F714" s="277">
        <v>44793</v>
      </c>
      <c r="G714" s="278">
        <v>72446</v>
      </c>
      <c r="H714" s="121">
        <v>0</v>
      </c>
      <c r="I714" s="244">
        <v>0</v>
      </c>
      <c r="J714" s="244">
        <v>3</v>
      </c>
      <c r="K714" s="246">
        <v>0</v>
      </c>
      <c r="L714" s="270">
        <f>IF(INTRO!$E$38="Endemic", IF($H714&gt;0, IF($H714=4,"Unknown", IF($H714=99,"Stopped", $D714)), 0),"Not required")</f>
        <v>0</v>
      </c>
      <c r="M714" s="271">
        <f>IF(INTRO!$E$40="Endemic", IF($I714&gt;0, IF($I714=4,"Unknown",IF($I714=99,"Stopped", $D714)), 0),"Not required")</f>
        <v>0</v>
      </c>
      <c r="N714" s="272">
        <f>IF(INTRO!$E$42="Endemic", IF(AND($J714&gt;1,$J714&lt;5), IF($J714=4, "Unknown", E714+F714), 0),"Not required")</f>
        <v>66598</v>
      </c>
      <c r="O714" s="273">
        <f>IF(INTRO!$E$44="Endemic", IF(AND($K714&gt;0,$K714&lt;5), IF($K714=4,"Unknown", IF($K714=1, $F714*0.33, IF($K714=2, $F714*0.5+$G714*0.2, SUM(F714:G714)))), 0),"Not required")</f>
        <v>0</v>
      </c>
      <c r="P714" s="224">
        <v>0</v>
      </c>
      <c r="Q714" s="245">
        <v>0</v>
      </c>
      <c r="R714" s="245">
        <v>2</v>
      </c>
      <c r="S714" s="247">
        <v>0</v>
      </c>
      <c r="T714" s="50" t="s">
        <v>1188</v>
      </c>
      <c r="U714" s="252" t="s">
        <v>1188</v>
      </c>
      <c r="V714" s="229"/>
      <c r="W714" s="274"/>
      <c r="X714" s="12"/>
    </row>
    <row r="715" spans="1:24" x14ac:dyDescent="0.2">
      <c r="A715" s="129" t="str">
        <f>IF(INTRO!$E$34&lt;&gt;0,INTRO!$E$34,"")</f>
        <v>Ethiopia</v>
      </c>
      <c r="B715" s="222" t="s">
        <v>963</v>
      </c>
      <c r="C715" s="223" t="s">
        <v>974</v>
      </c>
      <c r="D715" s="118">
        <v>222612</v>
      </c>
      <c r="E715" s="277">
        <v>34910</v>
      </c>
      <c r="F715" s="277">
        <v>71715</v>
      </c>
      <c r="G715" s="278">
        <v>115987</v>
      </c>
      <c r="H715" s="121">
        <v>0</v>
      </c>
      <c r="I715" s="244">
        <v>0</v>
      </c>
      <c r="J715" s="244">
        <v>3</v>
      </c>
      <c r="K715" s="246">
        <v>1</v>
      </c>
      <c r="L715" s="270">
        <f>IF(INTRO!$E$38="Endemic", IF($H715&gt;0, IF($H715=4,"Unknown", IF($H715=99,"Stopped", $D715)), 0),"Not required")</f>
        <v>0</v>
      </c>
      <c r="M715" s="271">
        <f>IF(INTRO!$E$40="Endemic", IF($I715&gt;0, IF($I715=4,"Unknown",IF($I715=99,"Stopped", $D715)), 0),"Not required")</f>
        <v>0</v>
      </c>
      <c r="N715" s="272">
        <f>IF(INTRO!$E$42="Endemic", IF(AND($J715&gt;1,$J715&lt;5), IF($J715=4, "Unknown", E715+F715), 0),"Not required")</f>
        <v>106625</v>
      </c>
      <c r="O715" s="273">
        <f>IF(INTRO!$E$44="Endemic", IF(AND($K715&gt;0,$K715&lt;5), IF($K715=4,"Unknown", IF($K715=1, $F715*0.33, IF($K715=2, $F715*0.5+$G715*0.2, SUM(F715:G715)))), 0),"Not required")</f>
        <v>23665.95</v>
      </c>
      <c r="P715" s="224">
        <v>0</v>
      </c>
      <c r="Q715" s="245">
        <v>0</v>
      </c>
      <c r="R715" s="245">
        <v>2</v>
      </c>
      <c r="S715" s="247">
        <v>0</v>
      </c>
      <c r="T715" s="50" t="s">
        <v>1188</v>
      </c>
      <c r="U715" s="252" t="s">
        <v>1188</v>
      </c>
      <c r="V715" s="229"/>
      <c r="W715" s="274"/>
      <c r="X715" s="12"/>
    </row>
    <row r="716" spans="1:24" x14ac:dyDescent="0.2">
      <c r="A716" s="129" t="str">
        <f>IF(INTRO!$E$34&lt;&gt;0,INTRO!$E$34,"")</f>
        <v>Ethiopia</v>
      </c>
      <c r="B716" s="222" t="s">
        <v>963</v>
      </c>
      <c r="C716" s="223" t="s">
        <v>975</v>
      </c>
      <c r="D716" s="118">
        <v>177223</v>
      </c>
      <c r="E716" s="277">
        <v>27792</v>
      </c>
      <c r="F716" s="277">
        <v>57093</v>
      </c>
      <c r="G716" s="278">
        <v>92338</v>
      </c>
      <c r="H716" s="121">
        <v>0</v>
      </c>
      <c r="I716" s="244">
        <v>0</v>
      </c>
      <c r="J716" s="244">
        <v>3</v>
      </c>
      <c r="K716" s="246">
        <v>0</v>
      </c>
      <c r="L716" s="270">
        <f>IF(INTRO!$E$38="Endemic", IF($H716&gt;0, IF($H716=4,"Unknown", IF($H716=99,"Stopped", $D716)), 0),"Not required")</f>
        <v>0</v>
      </c>
      <c r="M716" s="271">
        <f>IF(INTRO!$E$40="Endemic", IF($I716&gt;0, IF($I716=4,"Unknown",IF($I716=99,"Stopped", $D716)), 0),"Not required")</f>
        <v>0</v>
      </c>
      <c r="N716" s="272">
        <f>IF(INTRO!$E$42="Endemic", IF(AND($J716&gt;1,$J716&lt;5), IF($J716=4, "Unknown", E716+F716), 0),"Not required")</f>
        <v>84885</v>
      </c>
      <c r="O716" s="273">
        <f>IF(INTRO!$E$44="Endemic", IF(AND($K716&gt;0,$K716&lt;5), IF($K716=4,"Unknown", IF($K716=1, $F716*0.33, IF($K716=2, $F716*0.5+$G716*0.2, SUM(F716:G716)))), 0),"Not required")</f>
        <v>0</v>
      </c>
      <c r="P716" s="224">
        <v>0</v>
      </c>
      <c r="Q716" s="245">
        <v>0</v>
      </c>
      <c r="R716" s="245">
        <v>2</v>
      </c>
      <c r="S716" s="247">
        <v>0</v>
      </c>
      <c r="T716" s="50" t="s">
        <v>1188</v>
      </c>
      <c r="U716" s="252" t="s">
        <v>1188</v>
      </c>
      <c r="V716" s="229"/>
      <c r="W716" s="274"/>
      <c r="X716" s="12"/>
    </row>
    <row r="717" spans="1:24" x14ac:dyDescent="0.2">
      <c r="A717" s="129" t="str">
        <f>IF(INTRO!$E$34&lt;&gt;0,INTRO!$E$34,"")</f>
        <v>Ethiopia</v>
      </c>
      <c r="B717" s="222" t="s">
        <v>963</v>
      </c>
      <c r="C717" s="223" t="s">
        <v>976</v>
      </c>
      <c r="D717" s="118">
        <v>133562</v>
      </c>
      <c r="E717" s="277">
        <v>20945</v>
      </c>
      <c r="F717" s="277">
        <v>43027</v>
      </c>
      <c r="G717" s="278">
        <v>69589</v>
      </c>
      <c r="H717" s="121">
        <v>0</v>
      </c>
      <c r="I717" s="244">
        <v>0</v>
      </c>
      <c r="J717" s="244">
        <v>3</v>
      </c>
      <c r="K717" s="246">
        <v>0</v>
      </c>
      <c r="L717" s="270">
        <f>IF(INTRO!$E$38="Endemic", IF($H717&gt;0, IF($H717=4,"Unknown", IF($H717=99,"Stopped", $D717)), 0),"Not required")</f>
        <v>0</v>
      </c>
      <c r="M717" s="271">
        <f>IF(INTRO!$E$40="Endemic", IF($I717&gt;0, IF($I717=4,"Unknown",IF($I717=99,"Stopped", $D717)), 0),"Not required")</f>
        <v>0</v>
      </c>
      <c r="N717" s="272">
        <f>IF(INTRO!$E$42="Endemic", IF(AND($J717&gt;1,$J717&lt;5), IF($J717=4, "Unknown", E717+F717), 0),"Not required")</f>
        <v>63972</v>
      </c>
      <c r="O717" s="273">
        <f>IF(INTRO!$E$44="Endemic", IF(AND($K717&gt;0,$K717&lt;5), IF($K717=4,"Unknown", IF($K717=1, $F717*0.33, IF($K717=2, $F717*0.5+$G717*0.2, SUM(F717:G717)))), 0),"Not required")</f>
        <v>0</v>
      </c>
      <c r="P717" s="224">
        <v>0</v>
      </c>
      <c r="Q717" s="245">
        <v>0</v>
      </c>
      <c r="R717" s="245">
        <v>2</v>
      </c>
      <c r="S717" s="247">
        <v>0</v>
      </c>
      <c r="T717" s="50" t="s">
        <v>1188</v>
      </c>
      <c r="U717" s="252" t="s">
        <v>1188</v>
      </c>
      <c r="V717" s="229"/>
      <c r="W717" s="274"/>
      <c r="X717" s="12"/>
    </row>
    <row r="718" spans="1:24" x14ac:dyDescent="0.2">
      <c r="A718" s="129" t="str">
        <f>IF(INTRO!$E$34&lt;&gt;0,INTRO!$E$34,"")</f>
        <v>Ethiopia</v>
      </c>
      <c r="B718" s="222" t="s">
        <v>963</v>
      </c>
      <c r="C718" s="223" t="s">
        <v>977</v>
      </c>
      <c r="D718" s="118">
        <v>159661</v>
      </c>
      <c r="E718" s="277">
        <v>25038</v>
      </c>
      <c r="F718" s="277">
        <v>51435</v>
      </c>
      <c r="G718" s="278">
        <v>83188</v>
      </c>
      <c r="H718" s="121">
        <v>0</v>
      </c>
      <c r="I718" s="244">
        <v>0</v>
      </c>
      <c r="J718" s="244">
        <v>3</v>
      </c>
      <c r="K718" s="246">
        <v>1</v>
      </c>
      <c r="L718" s="270">
        <f>IF(INTRO!$E$38="Endemic", IF($H718&gt;0, IF($H718=4,"Unknown", IF($H718=99,"Stopped", $D718)), 0),"Not required")</f>
        <v>0</v>
      </c>
      <c r="M718" s="271">
        <f>IF(INTRO!$E$40="Endemic", IF($I718&gt;0, IF($I718=4,"Unknown",IF($I718=99,"Stopped", $D718)), 0),"Not required")</f>
        <v>0</v>
      </c>
      <c r="N718" s="272">
        <f>IF(INTRO!$E$42="Endemic", IF(AND($J718&gt;1,$J718&lt;5), IF($J718=4, "Unknown", E718+F718), 0),"Not required")</f>
        <v>76473</v>
      </c>
      <c r="O718" s="273">
        <f>IF(INTRO!$E$44="Endemic", IF(AND($K718&gt;0,$K718&lt;5), IF($K718=4,"Unknown", IF($K718=1, $F718*0.33, IF($K718=2, $F718*0.5+$G718*0.2, SUM(F718:G718)))), 0),"Not required")</f>
        <v>16973.55</v>
      </c>
      <c r="P718" s="224">
        <v>0</v>
      </c>
      <c r="Q718" s="245">
        <v>0</v>
      </c>
      <c r="R718" s="245">
        <v>2</v>
      </c>
      <c r="S718" s="247">
        <v>0</v>
      </c>
      <c r="T718" s="50"/>
      <c r="U718" s="252" t="s">
        <v>1188</v>
      </c>
      <c r="V718" s="229"/>
      <c r="W718" s="274"/>
      <c r="X718" s="12"/>
    </row>
    <row r="719" spans="1:24" x14ac:dyDescent="0.2">
      <c r="A719" s="129" t="str">
        <f>IF(INTRO!$E$34&lt;&gt;0,INTRO!$E$34,"")</f>
        <v>Ethiopia</v>
      </c>
      <c r="B719" s="222" t="s">
        <v>963</v>
      </c>
      <c r="C719" s="223" t="s">
        <v>978</v>
      </c>
      <c r="D719" s="118">
        <v>143282</v>
      </c>
      <c r="E719" s="277">
        <v>22470</v>
      </c>
      <c r="F719" s="277">
        <v>46159</v>
      </c>
      <c r="G719" s="278">
        <v>74654</v>
      </c>
      <c r="H719" s="121">
        <v>0</v>
      </c>
      <c r="I719" s="244">
        <v>0</v>
      </c>
      <c r="J719" s="244">
        <v>2</v>
      </c>
      <c r="K719" s="246">
        <v>2</v>
      </c>
      <c r="L719" s="270">
        <f>IF(INTRO!$E$38="Endemic", IF($H719&gt;0, IF($H719=4,"Unknown", IF($H719=99,"Stopped", $D719)), 0),"Not required")</f>
        <v>0</v>
      </c>
      <c r="M719" s="271">
        <f>IF(INTRO!$E$40="Endemic", IF($I719&gt;0, IF($I719=4,"Unknown",IF($I719=99,"Stopped", $D719)), 0),"Not required")</f>
        <v>0</v>
      </c>
      <c r="N719" s="272">
        <f>IF(INTRO!$E$42="Endemic", IF(AND($J719&gt;1,$J719&lt;5), IF($J719=4, "Unknown", E719+F719), 0),"Not required")</f>
        <v>68629</v>
      </c>
      <c r="O719" s="273">
        <f>IF(INTRO!$E$44="Endemic", IF(AND($K719&gt;0,$K719&lt;5), IF($K719=4,"Unknown", IF($K719=1, $F719*0.33, IF($K719=2, $F719*0.5+$G719*0.2, SUM(F719:G719)))), 0),"Not required")</f>
        <v>38010.300000000003</v>
      </c>
      <c r="P719" s="224">
        <v>0</v>
      </c>
      <c r="Q719" s="245">
        <v>0</v>
      </c>
      <c r="R719" s="245">
        <v>0</v>
      </c>
      <c r="S719" s="247">
        <v>0</v>
      </c>
      <c r="T719" s="50"/>
      <c r="U719" s="252"/>
      <c r="V719" s="229"/>
      <c r="W719" s="274"/>
      <c r="X719" s="12"/>
    </row>
    <row r="720" spans="1:24" ht="12.75" customHeight="1" x14ac:dyDescent="0.2">
      <c r="A720" s="129" t="str">
        <f>IF(INTRO!$E$34&lt;&gt;0,INTRO!$E$34,"")</f>
        <v>Ethiopia</v>
      </c>
      <c r="B720" s="222" t="s">
        <v>963</v>
      </c>
      <c r="C720" s="292" t="s">
        <v>1193</v>
      </c>
      <c r="D720" s="118">
        <v>133427</v>
      </c>
      <c r="E720" s="277">
        <v>20924</v>
      </c>
      <c r="F720" s="277">
        <v>42984</v>
      </c>
      <c r="G720" s="278">
        <v>69519</v>
      </c>
      <c r="H720" s="121">
        <v>1</v>
      </c>
      <c r="I720" s="244">
        <v>0</v>
      </c>
      <c r="J720" s="244">
        <v>3</v>
      </c>
      <c r="K720" s="246">
        <v>3</v>
      </c>
      <c r="L720" s="270">
        <f>IF(INTRO!$E$38="Endemic", IF($H720&gt;0, IF($H720=4,"Unknown", IF($H720=99,"Stopped", $D720)), 0),"Not required")</f>
        <v>133427</v>
      </c>
      <c r="M720" s="271">
        <f>IF(INTRO!$E$40="Endemic", IF($I720&gt;0, IF($I720=4,"Unknown",IF($I720=99,"Stopped", $D720)), 0),"Not required")</f>
        <v>0</v>
      </c>
      <c r="N720" s="272">
        <f>IF(INTRO!$E$42="Endemic", IF(AND($J720&gt;1,$J720&lt;5), IF($J720=4, "Unknown", E720+F720), 0),"Not required")</f>
        <v>63908</v>
      </c>
      <c r="O720" s="273">
        <f>IF(INTRO!$E$44="Endemic", IF(AND($K720&gt;0,$K720&lt;5), IF($K720=4,"Unknown", IF($K720=1, $F720*0.33, IF($K720=2, $F720*0.5+$G720*0.2, SUM(F720:G720)))), 0),"Not required")</f>
        <v>112503</v>
      </c>
      <c r="P720" s="224">
        <v>1</v>
      </c>
      <c r="Q720" s="245">
        <v>0</v>
      </c>
      <c r="R720" s="245">
        <v>2</v>
      </c>
      <c r="S720" s="247">
        <v>0</v>
      </c>
      <c r="T720" s="50" t="s">
        <v>1184</v>
      </c>
      <c r="U720" s="299" t="s">
        <v>1191</v>
      </c>
      <c r="V720" s="229"/>
      <c r="W720" s="274"/>
      <c r="X720" s="12"/>
    </row>
    <row r="721" spans="1:24" x14ac:dyDescent="0.2">
      <c r="A721" s="129" t="str">
        <f>IF(INTRO!$E$34&lt;&gt;0,INTRO!$E$34,"")</f>
        <v>Ethiopia</v>
      </c>
      <c r="B721" s="222" t="s">
        <v>963</v>
      </c>
      <c r="C721" s="223" t="s">
        <v>979</v>
      </c>
      <c r="D721" s="118">
        <v>155006</v>
      </c>
      <c r="E721" s="277">
        <v>24308</v>
      </c>
      <c r="F721" s="277">
        <v>49936</v>
      </c>
      <c r="G721" s="278">
        <v>80762</v>
      </c>
      <c r="H721" s="121">
        <v>0</v>
      </c>
      <c r="I721" s="244">
        <v>0</v>
      </c>
      <c r="J721" s="244">
        <v>3</v>
      </c>
      <c r="K721" s="246">
        <v>0</v>
      </c>
      <c r="L721" s="270">
        <f>IF(INTRO!$E$38="Endemic", IF($H721&gt;0, IF($H721=4,"Unknown", IF($H721=99,"Stopped", $D721)), 0),"Not required")</f>
        <v>0</v>
      </c>
      <c r="M721" s="271">
        <f>IF(INTRO!$E$40="Endemic", IF($I721&gt;0, IF($I721=4,"Unknown",IF($I721=99,"Stopped", $D721)), 0),"Not required")</f>
        <v>0</v>
      </c>
      <c r="N721" s="272">
        <f>IF(INTRO!$E$42="Endemic", IF(AND($J721&gt;1,$J721&lt;5), IF($J721=4, "Unknown", E721+F721), 0),"Not required")</f>
        <v>74244</v>
      </c>
      <c r="O721" s="273">
        <f>IF(INTRO!$E$44="Endemic", IF(AND($K721&gt;0,$K721&lt;5), IF($K721=4,"Unknown", IF($K721=1, $F721*0.33, IF($K721=2, $F721*0.5+$G721*0.2, SUM(F721:G721)))), 0),"Not required")</f>
        <v>0</v>
      </c>
      <c r="P721" s="224">
        <v>0</v>
      </c>
      <c r="Q721" s="245">
        <v>0</v>
      </c>
      <c r="R721" s="245">
        <v>2</v>
      </c>
      <c r="S721" s="247">
        <v>0</v>
      </c>
      <c r="T721" s="50"/>
      <c r="U721" s="252" t="s">
        <v>1188</v>
      </c>
      <c r="V721" s="229"/>
      <c r="W721" s="274"/>
      <c r="X721" s="12"/>
    </row>
    <row r="722" spans="1:24" x14ac:dyDescent="0.2">
      <c r="A722" s="129" t="str">
        <f>IF(INTRO!$E$34&lt;&gt;0,INTRO!$E$34,"")</f>
        <v>Ethiopia</v>
      </c>
      <c r="B722" s="222" t="s">
        <v>963</v>
      </c>
      <c r="C722" s="223" t="s">
        <v>980</v>
      </c>
      <c r="D722" s="118">
        <v>129704</v>
      </c>
      <c r="E722" s="277">
        <v>20340</v>
      </c>
      <c r="F722" s="277">
        <v>41784</v>
      </c>
      <c r="G722" s="278">
        <v>67579</v>
      </c>
      <c r="H722" s="121">
        <v>0</v>
      </c>
      <c r="I722" s="244">
        <v>0</v>
      </c>
      <c r="J722" s="244">
        <v>3</v>
      </c>
      <c r="K722" s="246">
        <v>2</v>
      </c>
      <c r="L722" s="270">
        <f>IF(INTRO!$E$38="Endemic", IF($H722&gt;0, IF($H722=4,"Unknown", IF($H722=99,"Stopped", $D722)), 0),"Not required")</f>
        <v>0</v>
      </c>
      <c r="M722" s="271">
        <f>IF(INTRO!$E$40="Endemic", IF($I722&gt;0, IF($I722=4,"Unknown",IF($I722=99,"Stopped", $D722)), 0),"Not required")</f>
        <v>0</v>
      </c>
      <c r="N722" s="272">
        <f>IF(INTRO!$E$42="Endemic", IF(AND($J722&gt;1,$J722&lt;5), IF($J722=4, "Unknown", E722+F722), 0),"Not required")</f>
        <v>62124</v>
      </c>
      <c r="O722" s="273">
        <f>IF(INTRO!$E$44="Endemic", IF(AND($K722&gt;0,$K722&lt;5), IF($K722=4,"Unknown", IF($K722=1, $F722*0.33, IF($K722=2, $F722*0.5+$G722*0.2, SUM(F722:G722)))), 0),"Not required")</f>
        <v>34407.800000000003</v>
      </c>
      <c r="P722" s="224">
        <v>0</v>
      </c>
      <c r="Q722" s="245">
        <v>0</v>
      </c>
      <c r="R722" s="245">
        <v>2</v>
      </c>
      <c r="S722" s="247">
        <v>1</v>
      </c>
      <c r="T722" s="50"/>
      <c r="U722" s="299" t="s">
        <v>1191</v>
      </c>
      <c r="V722" s="229"/>
      <c r="W722" s="274"/>
      <c r="X722" s="12"/>
    </row>
    <row r="723" spans="1:24" x14ac:dyDescent="0.2">
      <c r="A723" s="129" t="str">
        <f>IF(INTRO!$E$34&lt;&gt;0,INTRO!$E$34,"")</f>
        <v>Ethiopia</v>
      </c>
      <c r="B723" s="222" t="s">
        <v>963</v>
      </c>
      <c r="C723" s="223" t="s">
        <v>981</v>
      </c>
      <c r="D723" s="118">
        <v>114031</v>
      </c>
      <c r="E723" s="277">
        <v>17882</v>
      </c>
      <c r="F723" s="277">
        <v>36735</v>
      </c>
      <c r="G723" s="278">
        <v>59413</v>
      </c>
      <c r="H723" s="121">
        <v>0</v>
      </c>
      <c r="I723" s="244">
        <v>0</v>
      </c>
      <c r="J723" s="244">
        <v>3</v>
      </c>
      <c r="K723" s="246">
        <v>0</v>
      </c>
      <c r="L723" s="270">
        <f>IF(INTRO!$E$38="Endemic", IF($H723&gt;0, IF($H723=4,"Unknown", IF($H723=99,"Stopped", $D723)), 0),"Not required")</f>
        <v>0</v>
      </c>
      <c r="M723" s="271">
        <f>IF(INTRO!$E$40="Endemic", IF($I723&gt;0, IF($I723=4,"Unknown",IF($I723=99,"Stopped", $D723)), 0),"Not required")</f>
        <v>0</v>
      </c>
      <c r="N723" s="272">
        <f>IF(INTRO!$E$42="Endemic", IF(AND($J723&gt;1,$J723&lt;5), IF($J723=4, "Unknown", E723+F723), 0),"Not required")</f>
        <v>54617</v>
      </c>
      <c r="O723" s="273">
        <f>IF(INTRO!$E$44="Endemic", IF(AND($K723&gt;0,$K723&lt;5), IF($K723=4,"Unknown", IF($K723=1, $F723*0.33, IF($K723=2, $F723*0.5+$G723*0.2, SUM(F723:G723)))), 0),"Not required")</f>
        <v>0</v>
      </c>
      <c r="P723" s="224">
        <v>0</v>
      </c>
      <c r="Q723" s="245">
        <v>0</v>
      </c>
      <c r="R723" s="245">
        <v>2</v>
      </c>
      <c r="S723" s="247">
        <v>0</v>
      </c>
      <c r="T723" s="50" t="s">
        <v>1188</v>
      </c>
      <c r="U723" s="252" t="s">
        <v>1188</v>
      </c>
      <c r="V723" s="229"/>
      <c r="W723" s="274"/>
      <c r="X723" s="12"/>
    </row>
    <row r="724" spans="1:24" x14ac:dyDescent="0.2">
      <c r="A724" s="129" t="str">
        <f>IF(INTRO!$E$34&lt;&gt;0,INTRO!$E$34,"")</f>
        <v>Ethiopia</v>
      </c>
      <c r="B724" s="222" t="s">
        <v>963</v>
      </c>
      <c r="C724" s="223" t="s">
        <v>982</v>
      </c>
      <c r="D724" s="118">
        <v>256835</v>
      </c>
      <c r="E724" s="277">
        <v>40277</v>
      </c>
      <c r="F724" s="277">
        <v>82740</v>
      </c>
      <c r="G724" s="278">
        <v>133818</v>
      </c>
      <c r="H724" s="121">
        <v>0</v>
      </c>
      <c r="I724" s="244">
        <v>4</v>
      </c>
      <c r="J724" s="244">
        <v>3</v>
      </c>
      <c r="K724" s="246">
        <v>0</v>
      </c>
      <c r="L724" s="270">
        <f>IF(INTRO!$E$38="Endemic", IF($H724&gt;0, IF($H724=4,"Unknown", IF($H724=99,"Stopped", $D724)), 0),"Not required")</f>
        <v>0</v>
      </c>
      <c r="M724" s="271" t="str">
        <f>IF(INTRO!$E$40="Endemic", IF($I724&gt;0, IF($I724=4,"Unknown",IF($I724=99,"Stopped", $D724)), 0),"Not required")</f>
        <v>Unknown</v>
      </c>
      <c r="N724" s="272">
        <f>IF(INTRO!$E$42="Endemic", IF(AND($J724&gt;1,$J724&lt;5), IF($J724=4, "Unknown", E724+F724), 0),"Not required")</f>
        <v>123017</v>
      </c>
      <c r="O724" s="273">
        <f>IF(INTRO!$E$44="Endemic", IF(AND($K724&gt;0,$K724&lt;5), IF($K724=4,"Unknown", IF($K724=1, $F724*0.33, IF($K724=2, $F724*0.5+$G724*0.2, SUM(F724:G724)))), 0),"Not required")</f>
        <v>0</v>
      </c>
      <c r="P724" s="224">
        <v>0</v>
      </c>
      <c r="Q724" s="245">
        <v>0</v>
      </c>
      <c r="R724" s="245">
        <v>2</v>
      </c>
      <c r="S724" s="247">
        <v>0</v>
      </c>
      <c r="T724" s="50" t="s">
        <v>1188</v>
      </c>
      <c r="U724" s="252" t="s">
        <v>1188</v>
      </c>
      <c r="V724" s="229"/>
      <c r="W724" s="274"/>
      <c r="X724" s="12"/>
    </row>
    <row r="725" spans="1:24" x14ac:dyDescent="0.2">
      <c r="A725" s="129" t="str">
        <f>IF(INTRO!$E$34&lt;&gt;0,INTRO!$E$34,"")</f>
        <v>Ethiopia</v>
      </c>
      <c r="B725" s="222" t="s">
        <v>963</v>
      </c>
      <c r="C725" s="223" t="s">
        <v>983</v>
      </c>
      <c r="D725" s="118">
        <v>150480</v>
      </c>
      <c r="E725" s="277">
        <v>23598</v>
      </c>
      <c r="F725" s="277">
        <v>48478</v>
      </c>
      <c r="G725" s="278">
        <v>78404</v>
      </c>
      <c r="H725" s="121">
        <v>0</v>
      </c>
      <c r="I725" s="244">
        <v>0</v>
      </c>
      <c r="J725" s="244">
        <v>3</v>
      </c>
      <c r="K725" s="246">
        <v>3</v>
      </c>
      <c r="L725" s="270">
        <f>IF(INTRO!$E$38="Endemic", IF($H725&gt;0, IF($H725=4,"Unknown", IF($H725=99,"Stopped", $D725)), 0),"Not required")</f>
        <v>0</v>
      </c>
      <c r="M725" s="271">
        <f>IF(INTRO!$E$40="Endemic", IF($I725&gt;0, IF($I725=4,"Unknown",IF($I725=99,"Stopped", $D725)), 0),"Not required")</f>
        <v>0</v>
      </c>
      <c r="N725" s="272">
        <f>IF(INTRO!$E$42="Endemic", IF(AND($J725&gt;1,$J725&lt;5), IF($J725=4, "Unknown", E725+F725), 0),"Not required")</f>
        <v>72076</v>
      </c>
      <c r="O725" s="273">
        <f>IF(INTRO!$E$44="Endemic", IF(AND($K725&gt;0,$K725&lt;5), IF($K725=4,"Unknown", IF($K725=1, $F725*0.33, IF($K725=2, $F725*0.5+$G725*0.2, SUM(F725:G725)))), 0),"Not required")</f>
        <v>126882</v>
      </c>
      <c r="P725" s="224">
        <v>0</v>
      </c>
      <c r="Q725" s="245">
        <v>0</v>
      </c>
      <c r="R725" s="245">
        <v>2</v>
      </c>
      <c r="S725" s="247">
        <v>1</v>
      </c>
      <c r="T725" s="50"/>
      <c r="U725" s="299" t="s">
        <v>1191</v>
      </c>
      <c r="V725" s="229"/>
      <c r="W725" s="274"/>
      <c r="X725" s="12"/>
    </row>
    <row r="726" spans="1:24" x14ac:dyDescent="0.2">
      <c r="A726" s="129" t="str">
        <f>IF(INTRO!$E$34&lt;&gt;0,INTRO!$E$34,"")</f>
        <v>Ethiopia</v>
      </c>
      <c r="B726" s="222" t="s">
        <v>963</v>
      </c>
      <c r="C726" s="223" t="s">
        <v>984</v>
      </c>
      <c r="D726" s="118">
        <v>103679</v>
      </c>
      <c r="E726" s="277">
        <v>16259</v>
      </c>
      <c r="F726" s="277">
        <v>33400</v>
      </c>
      <c r="G726" s="278">
        <v>54020</v>
      </c>
      <c r="H726" s="121">
        <v>0</v>
      </c>
      <c r="I726" s="244">
        <v>0</v>
      </c>
      <c r="J726" s="244">
        <v>3</v>
      </c>
      <c r="K726" s="246">
        <v>1</v>
      </c>
      <c r="L726" s="270">
        <f>IF(INTRO!$E$38="Endemic", IF($H726&gt;0, IF($H726=4,"Unknown", IF($H726=99,"Stopped", $D726)), 0),"Not required")</f>
        <v>0</v>
      </c>
      <c r="M726" s="271">
        <f>IF(INTRO!$E$40="Endemic", IF($I726&gt;0, IF($I726=4,"Unknown",IF($I726=99,"Stopped", $D726)), 0),"Not required")</f>
        <v>0</v>
      </c>
      <c r="N726" s="272">
        <f>IF(INTRO!$E$42="Endemic", IF(AND($J726&gt;1,$J726&lt;5), IF($J726=4, "Unknown", E726+F726), 0),"Not required")</f>
        <v>49659</v>
      </c>
      <c r="O726" s="273">
        <f>IF(INTRO!$E$44="Endemic", IF(AND($K726&gt;0,$K726&lt;5), IF($K726=4,"Unknown", IF($K726=1, $F726*0.33, IF($K726=2, $F726*0.5+$G726*0.2, SUM(F726:G726)))), 0),"Not required")</f>
        <v>11022</v>
      </c>
      <c r="P726" s="224">
        <v>0</v>
      </c>
      <c r="Q726" s="245">
        <v>0</v>
      </c>
      <c r="R726" s="245">
        <v>2</v>
      </c>
      <c r="S726" s="247">
        <v>0</v>
      </c>
      <c r="T726" s="50" t="s">
        <v>1188</v>
      </c>
      <c r="U726" s="252" t="s">
        <v>1188</v>
      </c>
      <c r="V726" s="229"/>
      <c r="W726" s="274"/>
      <c r="X726" s="12"/>
    </row>
    <row r="727" spans="1:24" x14ac:dyDescent="0.2">
      <c r="A727" s="129" t="str">
        <f>IF(INTRO!$E$34&lt;&gt;0,INTRO!$E$34,"")</f>
        <v>Ethiopia</v>
      </c>
      <c r="B727" s="222" t="s">
        <v>963</v>
      </c>
      <c r="C727" s="223" t="s">
        <v>985</v>
      </c>
      <c r="D727" s="118">
        <v>41800</v>
      </c>
      <c r="E727" s="277">
        <v>6555</v>
      </c>
      <c r="F727" s="277">
        <v>13466</v>
      </c>
      <c r="G727" s="278">
        <v>21779</v>
      </c>
      <c r="H727" s="121">
        <v>0</v>
      </c>
      <c r="I727" s="244">
        <v>0</v>
      </c>
      <c r="J727" s="244">
        <v>3</v>
      </c>
      <c r="K727" s="246">
        <v>1</v>
      </c>
      <c r="L727" s="270">
        <f>IF(INTRO!$E$38="Endemic", IF($H727&gt;0, IF($H727=4,"Unknown", IF($H727=99,"Stopped", $D727)), 0),"Not required")</f>
        <v>0</v>
      </c>
      <c r="M727" s="271">
        <f>IF(INTRO!$E$40="Endemic", IF($I727&gt;0, IF($I727=4,"Unknown",IF($I727=99,"Stopped", $D727)), 0),"Not required")</f>
        <v>0</v>
      </c>
      <c r="N727" s="272">
        <f>IF(INTRO!$E$42="Endemic", IF(AND($J727&gt;1,$J727&lt;5), IF($J727=4, "Unknown", E727+F727), 0),"Not required")</f>
        <v>20021</v>
      </c>
      <c r="O727" s="273">
        <f>IF(INTRO!$E$44="Endemic", IF(AND($K727&gt;0,$K727&lt;5), IF($K727=4,"Unknown", IF($K727=1, $F727*0.33, IF($K727=2, $F727*0.5+$G727*0.2, SUM(F727:G727)))), 0),"Not required")</f>
        <v>4443.7800000000007</v>
      </c>
      <c r="P727" s="224">
        <v>0</v>
      </c>
      <c r="Q727" s="245">
        <v>0</v>
      </c>
      <c r="R727" s="245">
        <v>2</v>
      </c>
      <c r="S727" s="247">
        <v>0</v>
      </c>
      <c r="T727" s="50" t="s">
        <v>1188</v>
      </c>
      <c r="U727" s="252" t="s">
        <v>1188</v>
      </c>
      <c r="V727" s="229"/>
      <c r="W727" s="274"/>
      <c r="X727" s="12"/>
    </row>
    <row r="728" spans="1:24" x14ac:dyDescent="0.2">
      <c r="A728" s="129" t="str">
        <f>IF(INTRO!$E$34&lt;&gt;0,INTRO!$E$34,"")</f>
        <v>Ethiopia</v>
      </c>
      <c r="B728" s="222" t="s">
        <v>986</v>
      </c>
      <c r="C728" s="223" t="s">
        <v>987</v>
      </c>
      <c r="D728" s="118">
        <v>117286</v>
      </c>
      <c r="E728" s="277">
        <v>18393</v>
      </c>
      <c r="F728" s="277">
        <v>37784</v>
      </c>
      <c r="G728" s="278">
        <v>61109</v>
      </c>
      <c r="H728" s="121">
        <v>0</v>
      </c>
      <c r="I728" s="244">
        <v>0</v>
      </c>
      <c r="J728" s="244">
        <v>1</v>
      </c>
      <c r="K728" s="246">
        <v>0</v>
      </c>
      <c r="L728" s="270">
        <f>IF(INTRO!$E$38="Endemic", IF($H728&gt;0, IF($H728=4,"Unknown", IF($H728=99,"Stopped", $D728)), 0),"Not required")</f>
        <v>0</v>
      </c>
      <c r="M728" s="271">
        <f>IF(INTRO!$E$40="Endemic", IF($I728&gt;0, IF($I728=4,"Unknown",IF($I728=99,"Stopped", $D728)), 0),"Not required")</f>
        <v>0</v>
      </c>
      <c r="N728" s="272">
        <f>IF(INTRO!$E$42="Endemic", IF(AND($J728&gt;1,$J728&lt;5), IF($J728=4, "Unknown", E728+F728), 0),"Not required")</f>
        <v>0</v>
      </c>
      <c r="O728" s="273">
        <f>IF(INTRO!$E$44="Endemic", IF(AND($K728&gt;0,$K728&lt;5), IF($K728=4,"Unknown", IF($K728=1, $F728*0.33, IF($K728=2, $F728*0.5+$G728*0.2, SUM(F728:G728)))), 0),"Not required")</f>
        <v>0</v>
      </c>
      <c r="P728" s="224">
        <v>0</v>
      </c>
      <c r="Q728" s="245">
        <v>0</v>
      </c>
      <c r="R728" s="245">
        <v>0</v>
      </c>
      <c r="S728" s="247">
        <v>0</v>
      </c>
      <c r="T728" s="50"/>
      <c r="U728" s="252"/>
      <c r="V728" s="229"/>
      <c r="W728" s="274"/>
      <c r="X728" s="12"/>
    </row>
    <row r="729" spans="1:24" x14ac:dyDescent="0.2">
      <c r="A729" s="129" t="str">
        <f>IF(INTRO!$E$34&lt;&gt;0,INTRO!$E$34,"")</f>
        <v>Ethiopia</v>
      </c>
      <c r="B729" s="222" t="s">
        <v>986</v>
      </c>
      <c r="C729" s="223" t="s">
        <v>988</v>
      </c>
      <c r="D729" s="118">
        <v>115167</v>
      </c>
      <c r="E729" s="277">
        <v>18061</v>
      </c>
      <c r="F729" s="277">
        <v>37101</v>
      </c>
      <c r="G729" s="278">
        <v>60005</v>
      </c>
      <c r="H729" s="121">
        <v>0</v>
      </c>
      <c r="I729" s="244">
        <v>0</v>
      </c>
      <c r="J729" s="244">
        <v>3</v>
      </c>
      <c r="K729" s="246">
        <v>1</v>
      </c>
      <c r="L729" s="270">
        <f>IF(INTRO!$E$38="Endemic", IF($H729&gt;0, IF($H729=4,"Unknown", IF($H729=99,"Stopped", $D729)), 0),"Not required")</f>
        <v>0</v>
      </c>
      <c r="M729" s="271">
        <f>IF(INTRO!$E$40="Endemic", IF($I729&gt;0, IF($I729=4,"Unknown",IF($I729=99,"Stopped", $D729)), 0),"Not required")</f>
        <v>0</v>
      </c>
      <c r="N729" s="272">
        <f>IF(INTRO!$E$42="Endemic", IF(AND($J729&gt;1,$J729&lt;5), IF($J729=4, "Unknown", E729+F729), 0),"Not required")</f>
        <v>55162</v>
      </c>
      <c r="O729" s="273">
        <f>IF(INTRO!$E$44="Endemic", IF(AND($K729&gt;0,$K729&lt;5), IF($K729=4,"Unknown", IF($K729=1, $F729*0.33, IF($K729=2, $F729*0.5+$G729*0.2, SUM(F729:G729)))), 0),"Not required")</f>
        <v>12243.33</v>
      </c>
      <c r="P729" s="224">
        <v>0</v>
      </c>
      <c r="Q729" s="245">
        <v>0</v>
      </c>
      <c r="R729" s="245">
        <v>2</v>
      </c>
      <c r="S729" s="247">
        <v>0</v>
      </c>
      <c r="T729" s="50" t="s">
        <v>1188</v>
      </c>
      <c r="U729" s="252"/>
      <c r="V729" s="229"/>
      <c r="W729" s="274"/>
      <c r="X729" s="12"/>
    </row>
    <row r="730" spans="1:24" x14ac:dyDescent="0.2">
      <c r="A730" s="129" t="str">
        <f>IF(INTRO!$E$34&lt;&gt;0,INTRO!$E$34,"")</f>
        <v>Ethiopia</v>
      </c>
      <c r="B730" s="222" t="s">
        <v>986</v>
      </c>
      <c r="C730" s="223" t="s">
        <v>989</v>
      </c>
      <c r="D730" s="118">
        <v>101753</v>
      </c>
      <c r="E730" s="277">
        <v>15957</v>
      </c>
      <c r="F730" s="277">
        <v>32780</v>
      </c>
      <c r="G730" s="278">
        <v>53016</v>
      </c>
      <c r="H730" s="121">
        <v>0</v>
      </c>
      <c r="I730" s="244">
        <v>0</v>
      </c>
      <c r="J730" s="244">
        <v>3</v>
      </c>
      <c r="K730" s="246">
        <v>0</v>
      </c>
      <c r="L730" s="270">
        <f>IF(INTRO!$E$38="Endemic", IF($H730&gt;0, IF($H730=4,"Unknown", IF($H730=99,"Stopped", $D730)), 0),"Not required")</f>
        <v>0</v>
      </c>
      <c r="M730" s="271">
        <f>IF(INTRO!$E$40="Endemic", IF($I730&gt;0, IF($I730=4,"Unknown",IF($I730=99,"Stopped", $D730)), 0),"Not required")</f>
        <v>0</v>
      </c>
      <c r="N730" s="272">
        <f>IF(INTRO!$E$42="Endemic", IF(AND($J730&gt;1,$J730&lt;5), IF($J730=4, "Unknown", E730+F730), 0),"Not required")</f>
        <v>48737</v>
      </c>
      <c r="O730" s="273">
        <f>IF(INTRO!$E$44="Endemic", IF(AND($K730&gt;0,$K730&lt;5), IF($K730=4,"Unknown", IF($K730=1, $F730*0.33, IF($K730=2, $F730*0.5+$G730*0.2, SUM(F730:G730)))), 0),"Not required")</f>
        <v>0</v>
      </c>
      <c r="P730" s="224">
        <v>0</v>
      </c>
      <c r="Q730" s="245">
        <v>0</v>
      </c>
      <c r="R730" s="245">
        <v>2</v>
      </c>
      <c r="S730" s="247">
        <v>0</v>
      </c>
      <c r="T730" s="50" t="s">
        <v>1188</v>
      </c>
      <c r="U730" s="252"/>
      <c r="V730" s="229"/>
      <c r="W730" s="274"/>
      <c r="X730" s="12"/>
    </row>
    <row r="731" spans="1:24" x14ac:dyDescent="0.2">
      <c r="A731" s="129" t="str">
        <f>IF(INTRO!$E$34&lt;&gt;0,INTRO!$E$34,"")</f>
        <v>Ethiopia</v>
      </c>
      <c r="B731" s="222" t="s">
        <v>986</v>
      </c>
      <c r="C731" s="223" t="s">
        <v>990</v>
      </c>
      <c r="D731" s="118">
        <v>149675</v>
      </c>
      <c r="E731" s="277">
        <v>23472</v>
      </c>
      <c r="F731" s="277">
        <v>48218</v>
      </c>
      <c r="G731" s="278">
        <v>77985</v>
      </c>
      <c r="H731" s="121">
        <v>1</v>
      </c>
      <c r="I731" s="244">
        <v>0</v>
      </c>
      <c r="J731" s="244">
        <v>3</v>
      </c>
      <c r="K731" s="246">
        <v>0</v>
      </c>
      <c r="L731" s="270">
        <f>IF(INTRO!$E$38="Endemic", IF($H731&gt;0, IF($H731=4,"Unknown", IF($H731=99,"Stopped", $D731)), 0),"Not required")</f>
        <v>149675</v>
      </c>
      <c r="M731" s="271">
        <f>IF(INTRO!$E$40="Endemic", IF($I731&gt;0, IF($I731=4,"Unknown",IF($I731=99,"Stopped", $D731)), 0),"Not required")</f>
        <v>0</v>
      </c>
      <c r="N731" s="272">
        <f>IF(INTRO!$E$42="Endemic", IF(AND($J731&gt;1,$J731&lt;5), IF($J731=4, "Unknown", E731+F731), 0),"Not required")</f>
        <v>71690</v>
      </c>
      <c r="O731" s="273">
        <f>IF(INTRO!$E$44="Endemic", IF(AND($K731&gt;0,$K731&lt;5), IF($K731=4,"Unknown", IF($K731=1, $F731*0.33, IF($K731=2, $F731*0.5+$G731*0.2, SUM(F731:G731)))), 0),"Not required")</f>
        <v>0</v>
      </c>
      <c r="P731" s="224">
        <v>1</v>
      </c>
      <c r="Q731" s="245">
        <v>0</v>
      </c>
      <c r="R731" s="245">
        <v>2</v>
      </c>
      <c r="S731" s="247">
        <v>0</v>
      </c>
      <c r="T731" s="50" t="s">
        <v>1184</v>
      </c>
      <c r="U731" s="252"/>
      <c r="V731" s="229"/>
      <c r="W731" s="274"/>
      <c r="X731" s="12"/>
    </row>
    <row r="732" spans="1:24" x14ac:dyDescent="0.2">
      <c r="A732" s="129" t="str">
        <f>IF(INTRO!$E$34&lt;&gt;0,INTRO!$E$34,"")</f>
        <v>Ethiopia</v>
      </c>
      <c r="B732" s="222" t="s">
        <v>986</v>
      </c>
      <c r="C732" s="223" t="s">
        <v>991</v>
      </c>
      <c r="D732" s="118">
        <v>76146</v>
      </c>
      <c r="E732" s="277">
        <v>11941</v>
      </c>
      <c r="F732" s="277">
        <v>24531</v>
      </c>
      <c r="G732" s="278">
        <v>39674</v>
      </c>
      <c r="H732" s="121">
        <v>0</v>
      </c>
      <c r="I732" s="244">
        <v>0</v>
      </c>
      <c r="J732" s="244">
        <v>1</v>
      </c>
      <c r="K732" s="246">
        <v>0</v>
      </c>
      <c r="L732" s="270">
        <f>IF(INTRO!$E$38="Endemic", IF($H732&gt;0, IF($H732=4,"Unknown", IF($H732=99,"Stopped", $D732)), 0),"Not required")</f>
        <v>0</v>
      </c>
      <c r="M732" s="271">
        <f>IF(INTRO!$E$40="Endemic", IF($I732&gt;0, IF($I732=4,"Unknown",IF($I732=99,"Stopped", $D732)), 0),"Not required")</f>
        <v>0</v>
      </c>
      <c r="N732" s="272">
        <f>IF(INTRO!$E$42="Endemic", IF(AND($J732&gt;1,$J732&lt;5), IF($J732=4, "Unknown", E732+F732), 0),"Not required")</f>
        <v>0</v>
      </c>
      <c r="O732" s="273">
        <f>IF(INTRO!$E$44="Endemic", IF(AND($K732&gt;0,$K732&lt;5), IF($K732=4,"Unknown", IF($K732=1, $F732*0.33, IF($K732=2, $F732*0.5+$G732*0.2, SUM(F732:G732)))), 0),"Not required")</f>
        <v>0</v>
      </c>
      <c r="P732" s="224">
        <v>0</v>
      </c>
      <c r="Q732" s="245">
        <v>0</v>
      </c>
      <c r="R732" s="245">
        <v>0</v>
      </c>
      <c r="S732" s="247">
        <v>0</v>
      </c>
      <c r="T732" s="50"/>
      <c r="U732" s="252"/>
      <c r="V732" s="229"/>
      <c r="W732" s="274"/>
      <c r="X732" s="12"/>
    </row>
    <row r="733" spans="1:24" x14ac:dyDescent="0.2">
      <c r="A733" s="129" t="str">
        <f>IF(INTRO!$E$34&lt;&gt;0,INTRO!$E$34,"")</f>
        <v>Ethiopia</v>
      </c>
      <c r="B733" s="222" t="s">
        <v>986</v>
      </c>
      <c r="C733" s="223" t="s">
        <v>992</v>
      </c>
      <c r="D733" s="118">
        <v>68185</v>
      </c>
      <c r="E733" s="277">
        <v>10693</v>
      </c>
      <c r="F733" s="277">
        <v>21966</v>
      </c>
      <c r="G733" s="278">
        <v>35526</v>
      </c>
      <c r="H733" s="121">
        <v>0</v>
      </c>
      <c r="I733" s="244">
        <v>0</v>
      </c>
      <c r="J733" s="244">
        <v>1</v>
      </c>
      <c r="K733" s="246">
        <v>0</v>
      </c>
      <c r="L733" s="270">
        <f>IF(INTRO!$E$38="Endemic", IF($H733&gt;0, IF($H733=4,"Unknown", IF($H733=99,"Stopped", $D733)), 0),"Not required")</f>
        <v>0</v>
      </c>
      <c r="M733" s="271">
        <f>IF(INTRO!$E$40="Endemic", IF($I733&gt;0, IF($I733=4,"Unknown",IF($I733=99,"Stopped", $D733)), 0),"Not required")</f>
        <v>0</v>
      </c>
      <c r="N733" s="272">
        <f>IF(INTRO!$E$42="Endemic", IF(AND($J733&gt;1,$J733&lt;5), IF($J733=4, "Unknown", E733+F733), 0),"Not required")</f>
        <v>0</v>
      </c>
      <c r="O733" s="273">
        <f>IF(INTRO!$E$44="Endemic", IF(AND($K733&gt;0,$K733&lt;5), IF($K733=4,"Unknown", IF($K733=1, $F733*0.33, IF($K733=2, $F733*0.5+$G733*0.2, SUM(F733:G733)))), 0),"Not required")</f>
        <v>0</v>
      </c>
      <c r="P733" s="224">
        <v>0</v>
      </c>
      <c r="Q733" s="245">
        <v>0</v>
      </c>
      <c r="R733" s="245">
        <v>0</v>
      </c>
      <c r="S733" s="247">
        <v>0</v>
      </c>
      <c r="T733" s="50"/>
      <c r="U733" s="252"/>
      <c r="V733" s="229"/>
      <c r="W733" s="274"/>
      <c r="X733" s="12"/>
    </row>
    <row r="734" spans="1:24" x14ac:dyDescent="0.2">
      <c r="A734" s="129" t="str">
        <f>IF(INTRO!$E$34&lt;&gt;0,INTRO!$E$34,"")</f>
        <v>Ethiopia</v>
      </c>
      <c r="B734" s="222" t="s">
        <v>986</v>
      </c>
      <c r="C734" s="223" t="s">
        <v>993</v>
      </c>
      <c r="D734" s="118">
        <v>108082</v>
      </c>
      <c r="E734" s="277">
        <v>16949</v>
      </c>
      <c r="F734" s="277">
        <v>34819</v>
      </c>
      <c r="G734" s="278">
        <v>56314</v>
      </c>
      <c r="H734" s="121">
        <v>1</v>
      </c>
      <c r="I734" s="244">
        <v>0</v>
      </c>
      <c r="J734" s="244">
        <v>2</v>
      </c>
      <c r="K734" s="246">
        <v>0</v>
      </c>
      <c r="L734" s="270">
        <f>IF(INTRO!$E$38="Endemic", IF($H734&gt;0, IF($H734=4,"Unknown", IF($H734=99,"Stopped", $D734)), 0),"Not required")</f>
        <v>108082</v>
      </c>
      <c r="M734" s="271">
        <f>IF(INTRO!$E$40="Endemic", IF($I734&gt;0, IF($I734=4,"Unknown",IF($I734=99,"Stopped", $D734)), 0),"Not required")</f>
        <v>0</v>
      </c>
      <c r="N734" s="272">
        <f>IF(INTRO!$E$42="Endemic", IF(AND($J734&gt;1,$J734&lt;5), IF($J734=4, "Unknown", E734+F734), 0),"Not required")</f>
        <v>51768</v>
      </c>
      <c r="O734" s="273">
        <f>IF(INTRO!$E$44="Endemic", IF(AND($K734&gt;0,$K734&lt;5), IF($K734=4,"Unknown", IF($K734=1, $F734*0.33, IF($K734=2, $F734*0.5+$G734*0.2, SUM(F734:G734)))), 0),"Not required")</f>
        <v>0</v>
      </c>
      <c r="P734" s="224">
        <v>1</v>
      </c>
      <c r="Q734" s="245">
        <v>0</v>
      </c>
      <c r="R734" s="245">
        <v>0</v>
      </c>
      <c r="S734" s="247">
        <v>0</v>
      </c>
      <c r="T734" s="50" t="s">
        <v>1184</v>
      </c>
      <c r="U734" s="252"/>
      <c r="V734" s="229"/>
      <c r="W734" s="274"/>
      <c r="X734" s="12"/>
    </row>
    <row r="735" spans="1:24" x14ac:dyDescent="0.2">
      <c r="A735" s="129" t="str">
        <f>IF(INTRO!$E$34&lt;&gt;0,INTRO!$E$34,"")</f>
        <v>Ethiopia</v>
      </c>
      <c r="B735" s="222" t="s">
        <v>986</v>
      </c>
      <c r="C735" s="223" t="s">
        <v>994</v>
      </c>
      <c r="D735" s="118">
        <v>213880</v>
      </c>
      <c r="E735" s="277">
        <v>33541</v>
      </c>
      <c r="F735" s="277">
        <v>68902</v>
      </c>
      <c r="G735" s="278">
        <v>111437</v>
      </c>
      <c r="H735" s="121">
        <v>0</v>
      </c>
      <c r="I735" s="244">
        <v>0</v>
      </c>
      <c r="J735" s="244">
        <v>3</v>
      </c>
      <c r="K735" s="246">
        <v>1</v>
      </c>
      <c r="L735" s="270">
        <f>IF(INTRO!$E$38="Endemic", IF($H735&gt;0, IF($H735=4,"Unknown", IF($H735=99,"Stopped", $D735)), 0),"Not required")</f>
        <v>0</v>
      </c>
      <c r="M735" s="271">
        <f>IF(INTRO!$E$40="Endemic", IF($I735&gt;0, IF($I735=4,"Unknown",IF($I735=99,"Stopped", $D735)), 0),"Not required")</f>
        <v>0</v>
      </c>
      <c r="N735" s="272">
        <f>IF(INTRO!$E$42="Endemic", IF(AND($J735&gt;1,$J735&lt;5), IF($J735=4, "Unknown", E735+F735), 0),"Not required")</f>
        <v>102443</v>
      </c>
      <c r="O735" s="273">
        <f>IF(INTRO!$E$44="Endemic", IF(AND($K735&gt;0,$K735&lt;5), IF($K735=4,"Unknown", IF($K735=1, $F735*0.33, IF($K735=2, $F735*0.5+$G735*0.2, SUM(F735:G735)))), 0),"Not required")</f>
        <v>22737.66</v>
      </c>
      <c r="P735" s="224">
        <v>0</v>
      </c>
      <c r="Q735" s="245">
        <v>0</v>
      </c>
      <c r="R735" s="245">
        <v>2</v>
      </c>
      <c r="S735" s="247">
        <v>0</v>
      </c>
      <c r="T735" s="50" t="s">
        <v>1188</v>
      </c>
      <c r="U735" s="252"/>
      <c r="V735" s="229"/>
      <c r="W735" s="274"/>
      <c r="X735" s="12"/>
    </row>
    <row r="736" spans="1:24" x14ac:dyDescent="0.2">
      <c r="A736" s="129" t="str">
        <f>IF(INTRO!$E$34&lt;&gt;0,INTRO!$E$34,"")</f>
        <v>Ethiopia</v>
      </c>
      <c r="B736" s="222" t="s">
        <v>986</v>
      </c>
      <c r="C736" s="223" t="s">
        <v>995</v>
      </c>
      <c r="D736" s="118">
        <v>14006</v>
      </c>
      <c r="E736" s="277">
        <v>2196</v>
      </c>
      <c r="F736" s="277">
        <v>4512</v>
      </c>
      <c r="G736" s="278">
        <v>7298</v>
      </c>
      <c r="H736" s="121">
        <v>0</v>
      </c>
      <c r="I736" s="244">
        <v>0</v>
      </c>
      <c r="J736" s="244">
        <v>3</v>
      </c>
      <c r="K736" s="246">
        <v>0</v>
      </c>
      <c r="L736" s="270">
        <f>IF(INTRO!$E$38="Endemic", IF($H736&gt;0, IF($H736=4,"Unknown", IF($H736=99,"Stopped", $D736)), 0),"Not required")</f>
        <v>0</v>
      </c>
      <c r="M736" s="271">
        <f>IF(INTRO!$E$40="Endemic", IF($I736&gt;0, IF($I736=4,"Unknown",IF($I736=99,"Stopped", $D736)), 0),"Not required")</f>
        <v>0</v>
      </c>
      <c r="N736" s="272">
        <f>IF(INTRO!$E$42="Endemic", IF(AND($J736&gt;1,$J736&lt;5), IF($J736=4, "Unknown", E736+F736), 0),"Not required")</f>
        <v>6708</v>
      </c>
      <c r="O736" s="273">
        <f>IF(INTRO!$E$44="Endemic", IF(AND($K736&gt;0,$K736&lt;5), IF($K736=4,"Unknown", IF($K736=1, $F736*0.33, IF($K736=2, $F736*0.5+$G736*0.2, SUM(F736:G736)))), 0),"Not required")</f>
        <v>0</v>
      </c>
      <c r="P736" s="224">
        <v>0</v>
      </c>
      <c r="Q736" s="245">
        <v>0</v>
      </c>
      <c r="R736" s="245">
        <v>2</v>
      </c>
      <c r="S736" s="247">
        <v>0</v>
      </c>
      <c r="T736" s="50"/>
      <c r="U736" s="252"/>
      <c r="V736" s="229"/>
      <c r="W736" s="274"/>
      <c r="X736" s="12"/>
    </row>
    <row r="737" spans="1:24" x14ac:dyDescent="0.2">
      <c r="A737" s="129" t="str">
        <f>IF(INTRO!$E$34&lt;&gt;0,INTRO!$E$34,"")</f>
        <v>Ethiopia</v>
      </c>
      <c r="B737" s="222" t="s">
        <v>996</v>
      </c>
      <c r="C737" s="223" t="s">
        <v>997</v>
      </c>
      <c r="D737" s="118">
        <v>67534</v>
      </c>
      <c r="E737" s="277">
        <v>10591</v>
      </c>
      <c r="F737" s="277">
        <v>21756</v>
      </c>
      <c r="G737" s="278">
        <v>35187</v>
      </c>
      <c r="H737" s="121">
        <v>1</v>
      </c>
      <c r="I737" s="244">
        <v>4</v>
      </c>
      <c r="J737" s="244">
        <v>3</v>
      </c>
      <c r="K737" s="246">
        <v>2</v>
      </c>
      <c r="L737" s="270">
        <f>IF(INTRO!$E$38="Endemic", IF($H737&gt;0, IF($H737=4,"Unknown", IF($H737=99,"Stopped", $D737)), 0),"Not required")</f>
        <v>67534</v>
      </c>
      <c r="M737" s="271" t="str">
        <f>IF(INTRO!$E$40="Endemic", IF($I737&gt;0, IF($I737=4,"Unknown",IF($I737=99,"Stopped", $D737)), 0),"Not required")</f>
        <v>Unknown</v>
      </c>
      <c r="N737" s="272">
        <f>IF(INTRO!$E$42="Endemic", IF(AND($J737&gt;1,$J737&lt;5), IF($J737=4, "Unknown", E737+F737), 0),"Not required")</f>
        <v>32347</v>
      </c>
      <c r="O737" s="273">
        <f>IF(INTRO!$E$44="Endemic", IF(AND($K737&gt;0,$K737&lt;5), IF($K737=4,"Unknown", IF($K737=1, $F737*0.33, IF($K737=2, $F737*0.5+$G737*0.2, SUM(F737:G737)))), 0),"Not required")</f>
        <v>17915.400000000001</v>
      </c>
      <c r="P737" s="224">
        <v>1</v>
      </c>
      <c r="Q737" s="245">
        <v>0</v>
      </c>
      <c r="R737" s="245">
        <v>2</v>
      </c>
      <c r="S737" s="247">
        <v>0</v>
      </c>
      <c r="T737" s="50" t="s">
        <v>1184</v>
      </c>
      <c r="U737" s="252"/>
      <c r="V737" s="229"/>
      <c r="W737" s="274"/>
      <c r="X737" s="12"/>
    </row>
    <row r="738" spans="1:24" x14ac:dyDescent="0.2">
      <c r="A738" s="129" t="str">
        <f>IF(INTRO!$E$34&lt;&gt;0,INTRO!$E$34,"")</f>
        <v>Ethiopia</v>
      </c>
      <c r="B738" s="222" t="s">
        <v>996</v>
      </c>
      <c r="C738" s="223" t="s">
        <v>998</v>
      </c>
      <c r="D738" s="118">
        <v>67248</v>
      </c>
      <c r="E738" s="277">
        <v>10546</v>
      </c>
      <c r="F738" s="277">
        <v>21664</v>
      </c>
      <c r="G738" s="278">
        <v>35038</v>
      </c>
      <c r="H738" s="121">
        <v>0</v>
      </c>
      <c r="I738" s="244">
        <v>0</v>
      </c>
      <c r="J738" s="244">
        <v>1</v>
      </c>
      <c r="K738" s="246">
        <v>0</v>
      </c>
      <c r="L738" s="270">
        <f>IF(INTRO!$E$38="Endemic", IF($H738&gt;0, IF($H738=4,"Unknown", IF($H738=99,"Stopped", $D738)), 0),"Not required")</f>
        <v>0</v>
      </c>
      <c r="M738" s="271">
        <f>IF(INTRO!$E$40="Endemic", IF($I738&gt;0, IF($I738=4,"Unknown",IF($I738=99,"Stopped", $D738)), 0),"Not required")</f>
        <v>0</v>
      </c>
      <c r="N738" s="272">
        <f>IF(INTRO!$E$42="Endemic", IF(AND($J738&gt;1,$J738&lt;5), IF($J738=4, "Unknown", E738+F738), 0),"Not required")</f>
        <v>0</v>
      </c>
      <c r="O738" s="273">
        <f>IF(INTRO!$E$44="Endemic", IF(AND($K738&gt;0,$K738&lt;5), IF($K738=4,"Unknown", IF($K738=1, $F738*0.33, IF($K738=2, $F738*0.5+$G738*0.2, SUM(F738:G738)))), 0),"Not required")</f>
        <v>0</v>
      </c>
      <c r="P738" s="224">
        <v>0</v>
      </c>
      <c r="Q738" s="245">
        <v>0</v>
      </c>
      <c r="R738" s="245">
        <v>0</v>
      </c>
      <c r="S738" s="247">
        <v>0</v>
      </c>
      <c r="T738" s="50"/>
      <c r="U738" s="252"/>
      <c r="V738" s="229"/>
      <c r="W738" s="274"/>
      <c r="X738" s="12"/>
    </row>
    <row r="739" spans="1:24" x14ac:dyDescent="0.2">
      <c r="A739" s="129" t="str">
        <f>IF(INTRO!$E$34&lt;&gt;0,INTRO!$E$34,"")</f>
        <v>Ethiopia</v>
      </c>
      <c r="B739" s="222" t="s">
        <v>996</v>
      </c>
      <c r="C739" s="223" t="s">
        <v>999</v>
      </c>
      <c r="D739" s="118">
        <v>243245</v>
      </c>
      <c r="E739" s="277">
        <v>38146</v>
      </c>
      <c r="F739" s="277">
        <v>78362</v>
      </c>
      <c r="G739" s="278">
        <v>126737</v>
      </c>
      <c r="H739" s="121">
        <v>1</v>
      </c>
      <c r="I739" s="244">
        <v>4</v>
      </c>
      <c r="J739" s="244">
        <v>3</v>
      </c>
      <c r="K739" s="246">
        <v>2</v>
      </c>
      <c r="L739" s="270">
        <f>IF(INTRO!$E$38="Endemic", IF($H739&gt;0, IF($H739=4,"Unknown", IF($H739=99,"Stopped", $D739)), 0),"Not required")</f>
        <v>243245</v>
      </c>
      <c r="M739" s="271" t="str">
        <f>IF(INTRO!$E$40="Endemic", IF($I739&gt;0, IF($I739=4,"Unknown",IF($I739=99,"Stopped", $D739)), 0),"Not required")</f>
        <v>Unknown</v>
      </c>
      <c r="N739" s="272">
        <f>IF(INTRO!$E$42="Endemic", IF(AND($J739&gt;1,$J739&lt;5), IF($J739=4, "Unknown", E739+F739), 0),"Not required")</f>
        <v>116508</v>
      </c>
      <c r="O739" s="273">
        <f>IF(INTRO!$E$44="Endemic", IF(AND($K739&gt;0,$K739&lt;5), IF($K739=4,"Unknown", IF($K739=1, $F739*0.33, IF($K739=2, $F739*0.5+$G739*0.2, SUM(F739:G739)))), 0),"Not required")</f>
        <v>64528.4</v>
      </c>
      <c r="P739" s="224">
        <v>1</v>
      </c>
      <c r="Q739" s="245">
        <v>0</v>
      </c>
      <c r="R739" s="245">
        <v>2</v>
      </c>
      <c r="S739" s="247">
        <v>0</v>
      </c>
      <c r="T739" s="50" t="s">
        <v>1184</v>
      </c>
      <c r="U739" s="252"/>
      <c r="V739" s="229"/>
      <c r="W739" s="274"/>
      <c r="X739" s="12"/>
    </row>
    <row r="740" spans="1:24" x14ac:dyDescent="0.2">
      <c r="A740" s="129" t="str">
        <f>IF(INTRO!$E$34&lt;&gt;0,INTRO!$E$34,"")</f>
        <v>Ethiopia</v>
      </c>
      <c r="B740" s="222" t="s">
        <v>996</v>
      </c>
      <c r="C740" s="223" t="s">
        <v>1000</v>
      </c>
      <c r="D740" s="118">
        <v>76120</v>
      </c>
      <c r="E740" s="277">
        <v>11937</v>
      </c>
      <c r="F740" s="277">
        <v>24522</v>
      </c>
      <c r="G740" s="278">
        <v>39661</v>
      </c>
      <c r="H740" s="121">
        <v>1</v>
      </c>
      <c r="I740" s="244">
        <v>0</v>
      </c>
      <c r="J740" s="244">
        <v>1</v>
      </c>
      <c r="K740" s="246">
        <v>2</v>
      </c>
      <c r="L740" s="270">
        <f>IF(INTRO!$E$38="Endemic", IF($H740&gt;0, IF($H740=4,"Unknown", IF($H740=99,"Stopped", $D740)), 0),"Not required")</f>
        <v>76120</v>
      </c>
      <c r="M740" s="271">
        <f>IF(INTRO!$E$40="Endemic", IF($I740&gt;0, IF($I740=4,"Unknown",IF($I740=99,"Stopped", $D740)), 0),"Not required")</f>
        <v>0</v>
      </c>
      <c r="N740" s="272">
        <f>IF(INTRO!$E$42="Endemic", IF(AND($J740&gt;1,$J740&lt;5), IF($J740=4, "Unknown", E740+F740), 0),"Not required")</f>
        <v>0</v>
      </c>
      <c r="O740" s="273">
        <f>IF(INTRO!$E$44="Endemic", IF(AND($K740&gt;0,$K740&lt;5), IF($K740=4,"Unknown", IF($K740=1, $F740*0.33, IF($K740=2, $F740*0.5+$G740*0.2, SUM(F740:G740)))), 0),"Not required")</f>
        <v>20193.2</v>
      </c>
      <c r="P740" s="224">
        <v>1</v>
      </c>
      <c r="Q740" s="245">
        <v>0</v>
      </c>
      <c r="R740" s="245">
        <v>0</v>
      </c>
      <c r="S740" s="247">
        <v>0</v>
      </c>
      <c r="T740" s="50" t="s">
        <v>1184</v>
      </c>
      <c r="U740" s="252"/>
      <c r="V740" s="229"/>
      <c r="W740" s="274"/>
      <c r="X740" s="12"/>
    </row>
    <row r="741" spans="1:24" x14ac:dyDescent="0.2">
      <c r="A741" s="129" t="str">
        <f>IF(INTRO!$E$34&lt;&gt;0,INTRO!$E$34,"")</f>
        <v>Ethiopia</v>
      </c>
      <c r="B741" s="222" t="s">
        <v>996</v>
      </c>
      <c r="C741" s="223" t="s">
        <v>1001</v>
      </c>
      <c r="D741" s="118">
        <v>29944</v>
      </c>
      <c r="E741" s="277">
        <v>4696</v>
      </c>
      <c r="F741" s="277">
        <v>9647</v>
      </c>
      <c r="G741" s="278">
        <v>15602</v>
      </c>
      <c r="H741" s="121">
        <v>1</v>
      </c>
      <c r="I741" s="244">
        <v>0</v>
      </c>
      <c r="J741" s="244">
        <v>3</v>
      </c>
      <c r="K741" s="246">
        <v>2</v>
      </c>
      <c r="L741" s="270">
        <f>IF(INTRO!$E$38="Endemic", IF($H741&gt;0, IF($H741=4,"Unknown", IF($H741=99,"Stopped", $D741)), 0),"Not required")</f>
        <v>29944</v>
      </c>
      <c r="M741" s="271">
        <f>IF(INTRO!$E$40="Endemic", IF($I741&gt;0, IF($I741=4,"Unknown",IF($I741=99,"Stopped", $D741)), 0),"Not required")</f>
        <v>0</v>
      </c>
      <c r="N741" s="272">
        <f>IF(INTRO!$E$42="Endemic", IF(AND($J741&gt;1,$J741&lt;5), IF($J741=4, "Unknown", E741+F741), 0),"Not required")</f>
        <v>14343</v>
      </c>
      <c r="O741" s="273">
        <f>IF(INTRO!$E$44="Endemic", IF(AND($K741&gt;0,$K741&lt;5), IF($K741=4,"Unknown", IF($K741=1, $F741*0.33, IF($K741=2, $F741*0.5+$G741*0.2, SUM(F741:G741)))), 0),"Not required")</f>
        <v>7943.9</v>
      </c>
      <c r="P741" s="224">
        <v>1</v>
      </c>
      <c r="Q741" s="245">
        <v>0</v>
      </c>
      <c r="R741" s="245">
        <v>2</v>
      </c>
      <c r="S741" s="247">
        <v>0</v>
      </c>
      <c r="T741" s="50" t="s">
        <v>1184</v>
      </c>
      <c r="U741" s="252"/>
      <c r="V741" s="229"/>
      <c r="W741" s="274"/>
      <c r="X741" s="12"/>
    </row>
    <row r="742" spans="1:24" x14ac:dyDescent="0.2">
      <c r="A742" s="129" t="str">
        <f>IF(INTRO!$E$34&lt;&gt;0,INTRO!$E$34,"")</f>
        <v>Ethiopia</v>
      </c>
      <c r="B742" s="222" t="s">
        <v>996</v>
      </c>
      <c r="C742" s="223" t="s">
        <v>1002</v>
      </c>
      <c r="D742" s="118">
        <v>107448</v>
      </c>
      <c r="E742" s="277">
        <v>16850</v>
      </c>
      <c r="F742" s="277">
        <v>34615</v>
      </c>
      <c r="G742" s="278">
        <v>55983</v>
      </c>
      <c r="H742" s="121">
        <v>0</v>
      </c>
      <c r="I742" s="244">
        <v>4</v>
      </c>
      <c r="J742" s="244">
        <v>3</v>
      </c>
      <c r="K742" s="246">
        <v>0</v>
      </c>
      <c r="L742" s="270">
        <f>IF(INTRO!$E$38="Endemic", IF($H742&gt;0, IF($H742=4,"Unknown", IF($H742=99,"Stopped", $D742)), 0),"Not required")</f>
        <v>0</v>
      </c>
      <c r="M742" s="271" t="str">
        <f>IF(INTRO!$E$40="Endemic", IF($I742&gt;0, IF($I742=4,"Unknown",IF($I742=99,"Stopped", $D742)), 0),"Not required")</f>
        <v>Unknown</v>
      </c>
      <c r="N742" s="272">
        <f>IF(INTRO!$E$42="Endemic", IF(AND($J742&gt;1,$J742&lt;5), IF($J742=4, "Unknown", E742+F742), 0),"Not required")</f>
        <v>51465</v>
      </c>
      <c r="O742" s="273">
        <f>IF(INTRO!$E$44="Endemic", IF(AND($K742&gt;0,$K742&lt;5), IF($K742=4,"Unknown", IF($K742=1, $F742*0.33, IF($K742=2, $F742*0.5+$G742*0.2, SUM(F742:G742)))), 0),"Not required")</f>
        <v>0</v>
      </c>
      <c r="P742" s="224">
        <v>0</v>
      </c>
      <c r="Q742" s="245">
        <v>0</v>
      </c>
      <c r="R742" s="245">
        <v>2</v>
      </c>
      <c r="S742" s="247">
        <v>0</v>
      </c>
      <c r="T742" s="50" t="s">
        <v>1188</v>
      </c>
      <c r="U742" s="252"/>
      <c r="V742" s="229"/>
      <c r="W742" s="274"/>
      <c r="X742" s="12"/>
    </row>
    <row r="743" spans="1:24" x14ac:dyDescent="0.2">
      <c r="A743" s="129" t="str">
        <f>IF(INTRO!$E$34&lt;&gt;0,INTRO!$E$34,"")</f>
        <v>Ethiopia</v>
      </c>
      <c r="B743" s="222" t="s">
        <v>996</v>
      </c>
      <c r="C743" s="223" t="s">
        <v>1003</v>
      </c>
      <c r="D743" s="118">
        <v>22340</v>
      </c>
      <c r="E743" s="277">
        <v>3503</v>
      </c>
      <c r="F743" s="277">
        <v>7197</v>
      </c>
      <c r="G743" s="278">
        <v>11640</v>
      </c>
      <c r="H743" s="121">
        <v>0</v>
      </c>
      <c r="I743" s="244">
        <v>4</v>
      </c>
      <c r="J743" s="244">
        <v>2</v>
      </c>
      <c r="K743" s="246">
        <v>2</v>
      </c>
      <c r="L743" s="270">
        <f>IF(INTRO!$E$38="Endemic", IF($H743&gt;0, IF($H743=4,"Unknown", IF($H743=99,"Stopped", $D743)), 0),"Not required")</f>
        <v>0</v>
      </c>
      <c r="M743" s="271" t="str">
        <f>IF(INTRO!$E$40="Endemic", IF($I743&gt;0, IF($I743=4,"Unknown",IF($I743=99,"Stopped", $D743)), 0),"Not required")</f>
        <v>Unknown</v>
      </c>
      <c r="N743" s="272">
        <f>IF(INTRO!$E$42="Endemic", IF(AND($J743&gt;1,$J743&lt;5), IF($J743=4, "Unknown", E743+F743), 0),"Not required")</f>
        <v>10700</v>
      </c>
      <c r="O743" s="273">
        <f>IF(INTRO!$E$44="Endemic", IF(AND($K743&gt;0,$K743&lt;5), IF($K743=4,"Unknown", IF($K743=1, $F743*0.33, IF($K743=2, $F743*0.5+$G743*0.2, SUM(F743:G743)))), 0),"Not required")</f>
        <v>5926.5</v>
      </c>
      <c r="P743" s="224">
        <v>0</v>
      </c>
      <c r="Q743" s="245">
        <v>0</v>
      </c>
      <c r="R743" s="245">
        <v>0</v>
      </c>
      <c r="S743" s="247">
        <v>0</v>
      </c>
      <c r="T743" s="50"/>
      <c r="U743" s="252"/>
      <c r="V743" s="229"/>
      <c r="W743" s="274"/>
      <c r="X743" s="12"/>
    </row>
    <row r="744" spans="1:24" x14ac:dyDescent="0.2">
      <c r="A744" s="129" t="str">
        <f>IF(INTRO!$E$34&lt;&gt;0,INTRO!$E$34,"")</f>
        <v>Ethiopia</v>
      </c>
      <c r="B744" s="222" t="s">
        <v>996</v>
      </c>
      <c r="C744" s="223" t="s">
        <v>1004</v>
      </c>
      <c r="D744" s="118">
        <v>35540</v>
      </c>
      <c r="E744" s="277">
        <v>5573</v>
      </c>
      <c r="F744" s="277">
        <v>11449</v>
      </c>
      <c r="G744" s="278">
        <v>18517</v>
      </c>
      <c r="H744" s="121">
        <v>1</v>
      </c>
      <c r="I744" s="244">
        <v>1</v>
      </c>
      <c r="J744" s="244">
        <v>3</v>
      </c>
      <c r="K744" s="246">
        <v>3</v>
      </c>
      <c r="L744" s="270">
        <f>IF(INTRO!$E$38="Endemic", IF($H744&gt;0, IF($H744=4,"Unknown", IF($H744=99,"Stopped", $D744)), 0),"Not required")</f>
        <v>35540</v>
      </c>
      <c r="M744" s="271">
        <f>IF(INTRO!$E$40="Endemic", IF($I744&gt;0, IF($I744=4,"Unknown",IF($I744=99,"Stopped", $D744)), 0),"Not required")</f>
        <v>35540</v>
      </c>
      <c r="N744" s="272">
        <f>IF(INTRO!$E$42="Endemic", IF(AND($J744&gt;1,$J744&lt;5), IF($J744=4, "Unknown", E744+F744), 0),"Not required")</f>
        <v>17022</v>
      </c>
      <c r="O744" s="273">
        <f>IF(INTRO!$E$44="Endemic", IF(AND($K744&gt;0,$K744&lt;5), IF($K744=4,"Unknown", IF($K744=1, $F744*0.33, IF($K744=2, $F744*0.5+$G744*0.2, SUM(F744:G744)))), 0),"Not required")</f>
        <v>29966</v>
      </c>
      <c r="P744" s="224">
        <v>1</v>
      </c>
      <c r="Q744" s="245">
        <v>1</v>
      </c>
      <c r="R744" s="245">
        <v>2</v>
      </c>
      <c r="S744" s="247">
        <v>0</v>
      </c>
      <c r="T744" s="50" t="s">
        <v>1184</v>
      </c>
      <c r="U744" s="252" t="s">
        <v>1186</v>
      </c>
      <c r="V744" s="229"/>
      <c r="W744" s="274"/>
      <c r="X744" s="12"/>
    </row>
    <row r="745" spans="1:24" x14ac:dyDescent="0.2">
      <c r="A745" s="129" t="str">
        <f>IF(INTRO!$E$34&lt;&gt;0,INTRO!$E$34,"")</f>
        <v>Ethiopia</v>
      </c>
      <c r="B745" s="222" t="s">
        <v>996</v>
      </c>
      <c r="C745" s="223" t="s">
        <v>1005</v>
      </c>
      <c r="D745" s="118">
        <v>89088</v>
      </c>
      <c r="E745" s="277">
        <v>13971</v>
      </c>
      <c r="F745" s="277">
        <v>28700</v>
      </c>
      <c r="G745" s="278">
        <v>46417</v>
      </c>
      <c r="H745" s="121">
        <v>0</v>
      </c>
      <c r="I745" s="244">
        <v>4</v>
      </c>
      <c r="J745" s="244">
        <v>3</v>
      </c>
      <c r="K745" s="246">
        <v>2</v>
      </c>
      <c r="L745" s="270">
        <f>IF(INTRO!$E$38="Endemic", IF($H745&gt;0, IF($H745=4,"Unknown", IF($H745=99,"Stopped", $D745)), 0),"Not required")</f>
        <v>0</v>
      </c>
      <c r="M745" s="271" t="str">
        <f>IF(INTRO!$E$40="Endemic", IF($I745&gt;0, IF($I745=4,"Unknown",IF($I745=99,"Stopped", $D745)), 0),"Not required")</f>
        <v>Unknown</v>
      </c>
      <c r="N745" s="272">
        <f>IF(INTRO!$E$42="Endemic", IF(AND($J745&gt;1,$J745&lt;5), IF($J745=4, "Unknown", E745+F745), 0),"Not required")</f>
        <v>42671</v>
      </c>
      <c r="O745" s="273">
        <f>IF(INTRO!$E$44="Endemic", IF(AND($K745&gt;0,$K745&lt;5), IF($K745=4,"Unknown", IF($K745=1, $F745*0.33, IF($K745=2, $F745*0.5+$G745*0.2, SUM(F745:G745)))), 0),"Not required")</f>
        <v>23633.4</v>
      </c>
      <c r="P745" s="224">
        <v>0</v>
      </c>
      <c r="Q745" s="245">
        <v>0</v>
      </c>
      <c r="R745" s="245">
        <v>2</v>
      </c>
      <c r="S745" s="247">
        <v>1</v>
      </c>
      <c r="T745" s="50" t="s">
        <v>1188</v>
      </c>
      <c r="U745" s="299" t="s">
        <v>1191</v>
      </c>
      <c r="V745" s="229"/>
      <c r="W745" s="274"/>
      <c r="X745" s="12"/>
    </row>
    <row r="746" spans="1:24" x14ac:dyDescent="0.2">
      <c r="A746" s="129" t="str">
        <f>IF(INTRO!$E$34&lt;&gt;0,INTRO!$E$34,"")</f>
        <v>Ethiopia</v>
      </c>
      <c r="B746" s="222" t="s">
        <v>1006</v>
      </c>
      <c r="C746" s="223" t="s">
        <v>1007</v>
      </c>
      <c r="D746" s="118">
        <v>43468</v>
      </c>
      <c r="E746" s="277">
        <v>6817</v>
      </c>
      <c r="F746" s="277">
        <v>14003</v>
      </c>
      <c r="G746" s="278">
        <v>22648</v>
      </c>
      <c r="H746" s="121">
        <v>0</v>
      </c>
      <c r="I746" s="244">
        <v>4</v>
      </c>
      <c r="J746" s="244">
        <v>2</v>
      </c>
      <c r="K746" s="246">
        <v>0</v>
      </c>
      <c r="L746" s="270">
        <f>IF(INTRO!$E$38="Endemic", IF($H746&gt;0, IF($H746=4,"Unknown", IF($H746=99,"Stopped", $D746)), 0),"Not required")</f>
        <v>0</v>
      </c>
      <c r="M746" s="271" t="str">
        <f>IF(INTRO!$E$40="Endemic", IF($I746&gt;0, IF($I746=4,"Unknown",IF($I746=99,"Stopped", $D746)), 0),"Not required")</f>
        <v>Unknown</v>
      </c>
      <c r="N746" s="272">
        <f>IF(INTRO!$E$42="Endemic", IF(AND($J746&gt;1,$J746&lt;5), IF($J746=4, "Unknown", E746+F746), 0),"Not required")</f>
        <v>20820</v>
      </c>
      <c r="O746" s="273">
        <f>IF(INTRO!$E$44="Endemic", IF(AND($K746&gt;0,$K746&lt;5), IF($K746=4,"Unknown", IF($K746=1, $F746*0.33, IF($K746=2, $F746*0.5+$G746*0.2, SUM(F746:G746)))), 0),"Not required")</f>
        <v>0</v>
      </c>
      <c r="P746" s="224">
        <v>0</v>
      </c>
      <c r="Q746" s="245">
        <v>0</v>
      </c>
      <c r="R746" s="245">
        <v>1</v>
      </c>
      <c r="S746" s="247">
        <v>0</v>
      </c>
      <c r="T746" s="50"/>
      <c r="U746" s="252" t="s">
        <v>1188</v>
      </c>
      <c r="V746" s="229"/>
      <c r="W746" s="274"/>
      <c r="X746" s="12"/>
    </row>
    <row r="747" spans="1:24" x14ac:dyDescent="0.2">
      <c r="A747" s="129" t="str">
        <f>IF(INTRO!$E$34&lt;&gt;0,INTRO!$E$34,"")</f>
        <v>Ethiopia</v>
      </c>
      <c r="B747" s="222" t="s">
        <v>1008</v>
      </c>
      <c r="C747" s="223" t="s">
        <v>1009</v>
      </c>
      <c r="D747" s="118">
        <v>46405</v>
      </c>
      <c r="E747" s="277">
        <v>7277</v>
      </c>
      <c r="F747" s="277">
        <v>14949</v>
      </c>
      <c r="G747" s="278">
        <v>24178</v>
      </c>
      <c r="H747" s="121">
        <v>0</v>
      </c>
      <c r="I747" s="244">
        <v>0</v>
      </c>
      <c r="J747" s="244">
        <v>2</v>
      </c>
      <c r="K747" s="246">
        <v>2</v>
      </c>
      <c r="L747" s="270">
        <f>IF(INTRO!$E$38="Endemic", IF($H747&gt;0, IF($H747=4,"Unknown", IF($H747=99,"Stopped", $D747)), 0),"Not required")</f>
        <v>0</v>
      </c>
      <c r="M747" s="271">
        <f>IF(INTRO!$E$40="Endemic", IF($I747&gt;0, IF($I747=4,"Unknown",IF($I747=99,"Stopped", $D747)), 0),"Not required")</f>
        <v>0</v>
      </c>
      <c r="N747" s="272">
        <f>IF(INTRO!$E$42="Endemic", IF(AND($J747&gt;1,$J747&lt;5), IF($J747=4, "Unknown", E747+F747), 0),"Not required")</f>
        <v>22226</v>
      </c>
      <c r="O747" s="273">
        <f>IF(INTRO!$E$44="Endemic", IF(AND($K747&gt;0,$K747&lt;5), IF($K747=4,"Unknown", IF($K747=1, $F747*0.33, IF($K747=2, $F747*0.5+$G747*0.2, SUM(F747:G747)))), 0),"Not required")</f>
        <v>12310.1</v>
      </c>
      <c r="P747" s="224">
        <v>0</v>
      </c>
      <c r="Q747" s="245">
        <v>0</v>
      </c>
      <c r="R747" s="245">
        <v>0</v>
      </c>
      <c r="S747" s="247">
        <v>0</v>
      </c>
      <c r="T747" s="50"/>
      <c r="U747" s="299" t="s">
        <v>1191</v>
      </c>
      <c r="V747" s="229"/>
      <c r="W747" s="274"/>
      <c r="X747" s="12"/>
    </row>
    <row r="748" spans="1:24" x14ac:dyDescent="0.2">
      <c r="A748" s="129" t="str">
        <f>IF(INTRO!$E$34&lt;&gt;0,INTRO!$E$34,"")</f>
        <v>Ethiopia</v>
      </c>
      <c r="B748" s="222" t="s">
        <v>1008</v>
      </c>
      <c r="C748" s="223" t="s">
        <v>1010</v>
      </c>
      <c r="D748" s="118">
        <v>35656</v>
      </c>
      <c r="E748" s="277">
        <v>5592</v>
      </c>
      <c r="F748" s="277">
        <v>11487</v>
      </c>
      <c r="G748" s="278">
        <v>18578</v>
      </c>
      <c r="H748" s="121">
        <v>0</v>
      </c>
      <c r="I748" s="244">
        <v>0</v>
      </c>
      <c r="J748" s="244">
        <v>2</v>
      </c>
      <c r="K748" s="246">
        <v>1</v>
      </c>
      <c r="L748" s="270">
        <f>IF(INTRO!$E$38="Endemic", IF($H748&gt;0, IF($H748=4,"Unknown", IF($H748=99,"Stopped", $D748)), 0),"Not required")</f>
        <v>0</v>
      </c>
      <c r="M748" s="271">
        <f>IF(INTRO!$E$40="Endemic", IF($I748&gt;0, IF($I748=4,"Unknown",IF($I748=99,"Stopped", $D748)), 0),"Not required")</f>
        <v>0</v>
      </c>
      <c r="N748" s="272">
        <f>IF(INTRO!$E$42="Endemic", IF(AND($J748&gt;1,$J748&lt;5), IF($J748=4, "Unknown", E748+F748), 0),"Not required")</f>
        <v>17079</v>
      </c>
      <c r="O748" s="273">
        <f>IF(INTRO!$E$44="Endemic", IF(AND($K748&gt;0,$K748&lt;5), IF($K748=4,"Unknown", IF($K748=1, $F748*0.33, IF($K748=2, $F748*0.5+$G748*0.2, SUM(F748:G748)))), 0),"Not required")</f>
        <v>3790.71</v>
      </c>
      <c r="P748" s="224">
        <v>0</v>
      </c>
      <c r="Q748" s="245">
        <v>0</v>
      </c>
      <c r="R748" s="245">
        <v>0</v>
      </c>
      <c r="S748" s="247">
        <v>0</v>
      </c>
      <c r="T748" s="50"/>
      <c r="U748" s="252"/>
      <c r="V748" s="229"/>
      <c r="W748" s="274"/>
      <c r="X748" s="12"/>
    </row>
    <row r="749" spans="1:24" x14ac:dyDescent="0.2">
      <c r="A749" s="129" t="str">
        <f>IF(INTRO!$E$34&lt;&gt;0,INTRO!$E$34,"")</f>
        <v>Ethiopia</v>
      </c>
      <c r="B749" s="222" t="s">
        <v>1008</v>
      </c>
      <c r="C749" s="223" t="s">
        <v>1011</v>
      </c>
      <c r="D749" s="118">
        <v>111612</v>
      </c>
      <c r="E749" s="277">
        <v>17503</v>
      </c>
      <c r="F749" s="277">
        <v>35956</v>
      </c>
      <c r="G749" s="278">
        <v>58153</v>
      </c>
      <c r="H749" s="121">
        <v>0</v>
      </c>
      <c r="I749" s="244">
        <v>0</v>
      </c>
      <c r="J749" s="244">
        <v>3</v>
      </c>
      <c r="K749" s="246">
        <v>3</v>
      </c>
      <c r="L749" s="270">
        <f>IF(INTRO!$E$38="Endemic", IF($H749&gt;0, IF($H749=4,"Unknown", IF($H749=99,"Stopped", $D749)), 0),"Not required")</f>
        <v>0</v>
      </c>
      <c r="M749" s="271">
        <f>IF(INTRO!$E$40="Endemic", IF($I749&gt;0, IF($I749=4,"Unknown",IF($I749=99,"Stopped", $D749)), 0),"Not required")</f>
        <v>0</v>
      </c>
      <c r="N749" s="272">
        <f>IF(INTRO!$E$42="Endemic", IF(AND($J749&gt;1,$J749&lt;5), IF($J749=4, "Unknown", E749+F749), 0),"Not required")</f>
        <v>53459</v>
      </c>
      <c r="O749" s="273">
        <f>IF(INTRO!$E$44="Endemic", IF(AND($K749&gt;0,$K749&lt;5), IF($K749=4,"Unknown", IF($K749=1, $F749*0.33, IF($K749=2, $F749*0.5+$G749*0.2, SUM(F749:G749)))), 0),"Not required")</f>
        <v>94109</v>
      </c>
      <c r="P749" s="224">
        <v>0</v>
      </c>
      <c r="Q749" s="245">
        <v>0</v>
      </c>
      <c r="R749" s="245">
        <v>2</v>
      </c>
      <c r="S749" s="247">
        <v>0</v>
      </c>
      <c r="T749" s="50"/>
      <c r="U749" s="299" t="s">
        <v>1191</v>
      </c>
      <c r="V749" s="229"/>
      <c r="W749" s="274"/>
      <c r="X749" s="12"/>
    </row>
    <row r="750" spans="1:24" x14ac:dyDescent="0.2">
      <c r="A750" s="129" t="str">
        <f>IF(INTRO!$E$34&lt;&gt;0,INTRO!$E$34,"")</f>
        <v>Ethiopia</v>
      </c>
      <c r="B750" s="222" t="s">
        <v>1008</v>
      </c>
      <c r="C750" s="223" t="s">
        <v>1012</v>
      </c>
      <c r="D750" s="118">
        <v>210939</v>
      </c>
      <c r="E750" s="277">
        <v>33079</v>
      </c>
      <c r="F750" s="277">
        <v>67955</v>
      </c>
      <c r="G750" s="278">
        <v>109905</v>
      </c>
      <c r="H750" s="121">
        <v>0</v>
      </c>
      <c r="I750" s="244">
        <v>4</v>
      </c>
      <c r="J750" s="244">
        <v>3</v>
      </c>
      <c r="K750" s="246">
        <v>2</v>
      </c>
      <c r="L750" s="270">
        <f>IF(INTRO!$E$38="Endemic", IF($H750&gt;0, IF($H750=4,"Unknown", IF($H750=99,"Stopped", $D750)), 0),"Not required")</f>
        <v>0</v>
      </c>
      <c r="M750" s="271" t="str">
        <f>IF(INTRO!$E$40="Endemic", IF($I750&gt;0, IF($I750=4,"Unknown",IF($I750=99,"Stopped", $D750)), 0),"Not required")</f>
        <v>Unknown</v>
      </c>
      <c r="N750" s="272">
        <f>IF(INTRO!$E$42="Endemic", IF(AND($J750&gt;1,$J750&lt;5), IF($J750=4, "Unknown", E750+F750), 0),"Not required")</f>
        <v>101034</v>
      </c>
      <c r="O750" s="273">
        <f>IF(INTRO!$E$44="Endemic", IF(AND($K750&gt;0,$K750&lt;5), IF($K750=4,"Unknown", IF($K750=1, $F750*0.33, IF($K750=2, $F750*0.5+$G750*0.2, SUM(F750:G750)))), 0),"Not required")</f>
        <v>55958.5</v>
      </c>
      <c r="P750" s="224">
        <v>0</v>
      </c>
      <c r="Q750" s="245">
        <v>0</v>
      </c>
      <c r="R750" s="245">
        <v>2</v>
      </c>
      <c r="S750" s="247">
        <v>0</v>
      </c>
      <c r="T750" s="50"/>
      <c r="U750" s="252"/>
      <c r="V750" s="229"/>
      <c r="W750" s="274"/>
      <c r="X750" s="12"/>
    </row>
    <row r="751" spans="1:24" x14ac:dyDescent="0.2">
      <c r="A751" s="129" t="str">
        <f>IF(INTRO!$E$34&lt;&gt;0,INTRO!$E$34,"")</f>
        <v>Ethiopia</v>
      </c>
      <c r="B751" s="222" t="s">
        <v>1008</v>
      </c>
      <c r="C751" s="223" t="s">
        <v>1013</v>
      </c>
      <c r="D751" s="118">
        <v>125062</v>
      </c>
      <c r="E751" s="277">
        <v>19612</v>
      </c>
      <c r="F751" s="277">
        <v>40289</v>
      </c>
      <c r="G751" s="278">
        <v>65161</v>
      </c>
      <c r="H751" s="121">
        <v>0</v>
      </c>
      <c r="I751" s="244">
        <v>0</v>
      </c>
      <c r="J751" s="244">
        <v>2</v>
      </c>
      <c r="K751" s="246">
        <v>2</v>
      </c>
      <c r="L751" s="270">
        <f>IF(INTRO!$E$38="Endemic", IF($H751&gt;0, IF($H751=4,"Unknown", IF($H751=99,"Stopped", $D751)), 0),"Not required")</f>
        <v>0</v>
      </c>
      <c r="M751" s="271">
        <f>IF(INTRO!$E$40="Endemic", IF($I751&gt;0, IF($I751=4,"Unknown",IF($I751=99,"Stopped", $D751)), 0),"Not required")</f>
        <v>0</v>
      </c>
      <c r="N751" s="272">
        <f>IF(INTRO!$E$42="Endemic", IF(AND($J751&gt;1,$J751&lt;5), IF($J751=4, "Unknown", E751+F751), 0),"Not required")</f>
        <v>59901</v>
      </c>
      <c r="O751" s="273">
        <f>IF(INTRO!$E$44="Endemic", IF(AND($K751&gt;0,$K751&lt;5), IF($K751=4,"Unknown", IF($K751=1, $F751*0.33, IF($K751=2, $F751*0.5+$G751*0.2, SUM(F751:G751)))), 0),"Not required")</f>
        <v>33176.699999999997</v>
      </c>
      <c r="P751" s="224">
        <v>0</v>
      </c>
      <c r="Q751" s="245">
        <v>0</v>
      </c>
      <c r="R751" s="245">
        <v>0</v>
      </c>
      <c r="S751" s="247">
        <v>0</v>
      </c>
      <c r="T751" s="50"/>
      <c r="U751" s="299" t="s">
        <v>1191</v>
      </c>
      <c r="V751" s="229"/>
      <c r="W751" s="274"/>
      <c r="X751" s="12"/>
    </row>
    <row r="752" spans="1:24" x14ac:dyDescent="0.2">
      <c r="A752" s="129" t="str">
        <f>IF(INTRO!$E$34&lt;&gt;0,INTRO!$E$34,"")</f>
        <v>Ethiopia</v>
      </c>
      <c r="B752" s="222" t="s">
        <v>1008</v>
      </c>
      <c r="C752" s="223" t="s">
        <v>1014</v>
      </c>
      <c r="D752" s="118">
        <v>134300</v>
      </c>
      <c r="E752" s="277">
        <v>21061</v>
      </c>
      <c r="F752" s="277">
        <v>43265</v>
      </c>
      <c r="G752" s="278">
        <v>69974</v>
      </c>
      <c r="H752" s="121">
        <v>0</v>
      </c>
      <c r="I752" s="244">
        <v>0</v>
      </c>
      <c r="J752" s="244">
        <v>3</v>
      </c>
      <c r="K752" s="246">
        <v>2</v>
      </c>
      <c r="L752" s="270">
        <f>IF(INTRO!$E$38="Endemic", IF($H752&gt;0, IF($H752=4,"Unknown", IF($H752=99,"Stopped", $D752)), 0),"Not required")</f>
        <v>0</v>
      </c>
      <c r="M752" s="271">
        <f>IF(INTRO!$E$40="Endemic", IF($I752&gt;0, IF($I752=4,"Unknown",IF($I752=99,"Stopped", $D752)), 0),"Not required")</f>
        <v>0</v>
      </c>
      <c r="N752" s="272">
        <f>IF(INTRO!$E$42="Endemic", IF(AND($J752&gt;1,$J752&lt;5), IF($J752=4, "Unknown", E752+F752), 0),"Not required")</f>
        <v>64326</v>
      </c>
      <c r="O752" s="273">
        <f>IF(INTRO!$E$44="Endemic", IF(AND($K752&gt;0,$K752&lt;5), IF($K752=4,"Unknown", IF($K752=1, $F752*0.33, IF($K752=2, $F752*0.5+$G752*0.2, SUM(F752:G752)))), 0),"Not required")</f>
        <v>35627.300000000003</v>
      </c>
      <c r="P752" s="224">
        <v>0</v>
      </c>
      <c r="Q752" s="245">
        <v>0</v>
      </c>
      <c r="R752" s="245">
        <v>2</v>
      </c>
      <c r="S752" s="247">
        <v>0</v>
      </c>
      <c r="T752" s="50"/>
      <c r="U752" s="299" t="s">
        <v>1191</v>
      </c>
      <c r="V752" s="229"/>
      <c r="W752" s="274"/>
      <c r="X752" s="12"/>
    </row>
    <row r="753" spans="1:24" x14ac:dyDescent="0.2">
      <c r="A753" s="129" t="str">
        <f>IF(INTRO!$E$34&lt;&gt;0,INTRO!$E$34,"")</f>
        <v>Ethiopia</v>
      </c>
      <c r="B753" s="222" t="s">
        <v>1008</v>
      </c>
      <c r="C753" s="223" t="s">
        <v>1015</v>
      </c>
      <c r="D753" s="118">
        <v>128798</v>
      </c>
      <c r="E753" s="277">
        <v>20198</v>
      </c>
      <c r="F753" s="277">
        <v>41493</v>
      </c>
      <c r="G753" s="278">
        <v>67107</v>
      </c>
      <c r="H753" s="121">
        <v>0</v>
      </c>
      <c r="I753" s="244">
        <v>0</v>
      </c>
      <c r="J753" s="244">
        <v>2</v>
      </c>
      <c r="K753" s="246">
        <v>1</v>
      </c>
      <c r="L753" s="270">
        <f>IF(INTRO!$E$38="Endemic", IF($H753&gt;0, IF($H753=4,"Unknown", IF($H753=99,"Stopped", $D753)), 0),"Not required")</f>
        <v>0</v>
      </c>
      <c r="M753" s="271">
        <f>IF(INTRO!$E$40="Endemic", IF($I753&gt;0, IF($I753=4,"Unknown",IF($I753=99,"Stopped", $D753)), 0),"Not required")</f>
        <v>0</v>
      </c>
      <c r="N753" s="272">
        <f>IF(INTRO!$E$42="Endemic", IF(AND($J753&gt;1,$J753&lt;5), IF($J753=4, "Unknown", E753+F753), 0),"Not required")</f>
        <v>61691</v>
      </c>
      <c r="O753" s="273">
        <f>IF(INTRO!$E$44="Endemic", IF(AND($K753&gt;0,$K753&lt;5), IF($K753=4,"Unknown", IF($K753=1, $F753*0.33, IF($K753=2, $F753*0.5+$G753*0.2, SUM(F753:G753)))), 0),"Not required")</f>
        <v>13692.69</v>
      </c>
      <c r="P753" s="224">
        <v>0</v>
      </c>
      <c r="Q753" s="245">
        <v>0</v>
      </c>
      <c r="R753" s="245">
        <v>0</v>
      </c>
      <c r="S753" s="247">
        <v>0</v>
      </c>
      <c r="T753" s="50"/>
      <c r="U753" s="252"/>
      <c r="V753" s="229"/>
      <c r="W753" s="274"/>
      <c r="X753" s="12"/>
    </row>
    <row r="754" spans="1:24" x14ac:dyDescent="0.2">
      <c r="A754" s="129" t="str">
        <f>IF(INTRO!$E$34&lt;&gt;0,INTRO!$E$34,"")</f>
        <v>Ethiopia</v>
      </c>
      <c r="B754" s="222" t="s">
        <v>1008</v>
      </c>
      <c r="C754" s="223" t="s">
        <v>1016</v>
      </c>
      <c r="D754" s="118">
        <v>117124</v>
      </c>
      <c r="E754" s="277">
        <v>18367</v>
      </c>
      <c r="F754" s="277">
        <v>37732</v>
      </c>
      <c r="G754" s="278">
        <v>61025</v>
      </c>
      <c r="H754" s="121">
        <v>0</v>
      </c>
      <c r="I754" s="244">
        <v>0</v>
      </c>
      <c r="J754" s="244">
        <v>3</v>
      </c>
      <c r="K754" s="246">
        <v>2</v>
      </c>
      <c r="L754" s="270">
        <f>IF(INTRO!$E$38="Endemic", IF($H754&gt;0, IF($H754=4,"Unknown", IF($H754=99,"Stopped", $D754)), 0),"Not required")</f>
        <v>0</v>
      </c>
      <c r="M754" s="271">
        <f>IF(INTRO!$E$40="Endemic", IF($I754&gt;0, IF($I754=4,"Unknown",IF($I754=99,"Stopped", $D754)), 0),"Not required")</f>
        <v>0</v>
      </c>
      <c r="N754" s="272">
        <f>IF(INTRO!$E$42="Endemic", IF(AND($J754&gt;1,$J754&lt;5), IF($J754=4, "Unknown", E754+F754), 0),"Not required")</f>
        <v>56099</v>
      </c>
      <c r="O754" s="273">
        <f>IF(INTRO!$E$44="Endemic", IF(AND($K754&gt;0,$K754&lt;5), IF($K754=4,"Unknown", IF($K754=1, $F754*0.33, IF($K754=2, $F754*0.5+$G754*0.2, SUM(F754:G754)))), 0),"Not required")</f>
        <v>31071</v>
      </c>
      <c r="P754" s="224">
        <v>0</v>
      </c>
      <c r="Q754" s="245">
        <v>0</v>
      </c>
      <c r="R754" s="245">
        <v>2</v>
      </c>
      <c r="S754" s="247">
        <v>0</v>
      </c>
      <c r="T754" s="50"/>
      <c r="U754" s="299" t="s">
        <v>1191</v>
      </c>
      <c r="V754" s="229"/>
      <c r="W754" s="274"/>
      <c r="X754" s="12"/>
    </row>
    <row r="755" spans="1:24" x14ac:dyDescent="0.2">
      <c r="A755" s="129" t="str">
        <f>IF(INTRO!$E$34&lt;&gt;0,INTRO!$E$34,"")</f>
        <v>Ethiopia</v>
      </c>
      <c r="B755" s="222" t="s">
        <v>1008</v>
      </c>
      <c r="C755" s="223" t="s">
        <v>1017</v>
      </c>
      <c r="D755" s="118">
        <v>122902</v>
      </c>
      <c r="E755" s="277">
        <v>19274</v>
      </c>
      <c r="F755" s="277">
        <v>39593</v>
      </c>
      <c r="G755" s="278">
        <v>64035</v>
      </c>
      <c r="H755" s="121">
        <v>0</v>
      </c>
      <c r="I755" s="244">
        <v>0</v>
      </c>
      <c r="J755" s="244">
        <v>2</v>
      </c>
      <c r="K755" s="246">
        <v>1</v>
      </c>
      <c r="L755" s="270">
        <f>IF(INTRO!$E$38="Endemic", IF($H755&gt;0, IF($H755=4,"Unknown", IF($H755=99,"Stopped", $D755)), 0),"Not required")</f>
        <v>0</v>
      </c>
      <c r="M755" s="271">
        <f>IF(INTRO!$E$40="Endemic", IF($I755&gt;0, IF($I755=4,"Unknown",IF($I755=99,"Stopped", $D755)), 0),"Not required")</f>
        <v>0</v>
      </c>
      <c r="N755" s="272">
        <f>IF(INTRO!$E$42="Endemic", IF(AND($J755&gt;1,$J755&lt;5), IF($J755=4, "Unknown", E755+F755), 0),"Not required")</f>
        <v>58867</v>
      </c>
      <c r="O755" s="273">
        <f>IF(INTRO!$E$44="Endemic", IF(AND($K755&gt;0,$K755&lt;5), IF($K755=4,"Unknown", IF($K755=1, $F755*0.33, IF($K755=2, $F755*0.5+$G755*0.2, SUM(F755:G755)))), 0),"Not required")</f>
        <v>13065.69</v>
      </c>
      <c r="P755" s="224">
        <v>0</v>
      </c>
      <c r="Q755" s="245">
        <v>0</v>
      </c>
      <c r="R755" s="245">
        <v>0</v>
      </c>
      <c r="S755" s="247">
        <v>0</v>
      </c>
      <c r="T755" s="50"/>
      <c r="U755" s="252"/>
      <c r="V755" s="229"/>
      <c r="W755" s="274"/>
      <c r="X755" s="12"/>
    </row>
    <row r="756" spans="1:24" x14ac:dyDescent="0.2">
      <c r="A756" s="129" t="str">
        <f>IF(INTRO!$E$34&lt;&gt;0,INTRO!$E$34,"")</f>
        <v>Ethiopia</v>
      </c>
      <c r="B756" s="222" t="s">
        <v>1008</v>
      </c>
      <c r="C756" s="223" t="s">
        <v>1018</v>
      </c>
      <c r="D756" s="118">
        <v>160157</v>
      </c>
      <c r="E756" s="277">
        <v>25116</v>
      </c>
      <c r="F756" s="277">
        <v>51595</v>
      </c>
      <c r="G756" s="278">
        <v>83446</v>
      </c>
      <c r="H756" s="121">
        <v>0</v>
      </c>
      <c r="I756" s="244">
        <v>0</v>
      </c>
      <c r="J756" s="244">
        <v>2</v>
      </c>
      <c r="K756" s="246">
        <v>0</v>
      </c>
      <c r="L756" s="270">
        <f>IF(INTRO!$E$38="Endemic", IF($H756&gt;0, IF($H756=4,"Unknown", IF($H756=99,"Stopped", $D756)), 0),"Not required")</f>
        <v>0</v>
      </c>
      <c r="M756" s="271">
        <f>IF(INTRO!$E$40="Endemic", IF($I756&gt;0, IF($I756=4,"Unknown",IF($I756=99,"Stopped", $D756)), 0),"Not required")</f>
        <v>0</v>
      </c>
      <c r="N756" s="272">
        <f>IF(INTRO!$E$42="Endemic", IF(AND($J756&gt;1,$J756&lt;5), IF($J756=4, "Unknown", E756+F756), 0),"Not required")</f>
        <v>76711</v>
      </c>
      <c r="O756" s="273">
        <f>IF(INTRO!$E$44="Endemic", IF(AND($K756&gt;0,$K756&lt;5), IF($K756=4,"Unknown", IF($K756=1, $F756*0.33, IF($K756=2, $F756*0.5+$G756*0.2, SUM(F756:G756)))), 0),"Not required")</f>
        <v>0</v>
      </c>
      <c r="P756" s="224">
        <v>0</v>
      </c>
      <c r="Q756" s="245">
        <v>0</v>
      </c>
      <c r="R756" s="245">
        <v>0</v>
      </c>
      <c r="S756" s="247">
        <v>0</v>
      </c>
      <c r="T756" s="50"/>
      <c r="U756" s="252"/>
      <c r="V756" s="229"/>
      <c r="W756" s="274"/>
      <c r="X756" s="12"/>
    </row>
    <row r="757" spans="1:24" x14ac:dyDescent="0.2">
      <c r="A757" s="129" t="str">
        <f>IF(INTRO!$E$34&lt;&gt;0,INTRO!$E$34,"")</f>
        <v>Ethiopia</v>
      </c>
      <c r="B757" s="222" t="s">
        <v>1008</v>
      </c>
      <c r="C757" s="223" t="s">
        <v>1019</v>
      </c>
      <c r="D757" s="118">
        <v>123939</v>
      </c>
      <c r="E757" s="277">
        <v>19436</v>
      </c>
      <c r="F757" s="277">
        <v>39927</v>
      </c>
      <c r="G757" s="278">
        <v>64576</v>
      </c>
      <c r="H757" s="121">
        <v>0</v>
      </c>
      <c r="I757" s="244">
        <v>0</v>
      </c>
      <c r="J757" s="244">
        <v>3</v>
      </c>
      <c r="K757" s="246">
        <v>0</v>
      </c>
      <c r="L757" s="270">
        <f>IF(INTRO!$E$38="Endemic", IF($H757&gt;0, IF($H757=4,"Unknown", IF($H757=99,"Stopped", $D757)), 0),"Not required")</f>
        <v>0</v>
      </c>
      <c r="M757" s="271">
        <f>IF(INTRO!$E$40="Endemic", IF($I757&gt;0, IF($I757=4,"Unknown",IF($I757=99,"Stopped", $D757)), 0),"Not required")</f>
        <v>0</v>
      </c>
      <c r="N757" s="272">
        <f>IF(INTRO!$E$42="Endemic", IF(AND($J757&gt;1,$J757&lt;5), IF($J757=4, "Unknown", E757+F757), 0),"Not required")</f>
        <v>59363</v>
      </c>
      <c r="O757" s="273">
        <f>IF(INTRO!$E$44="Endemic", IF(AND($K757&gt;0,$K757&lt;5), IF($K757=4,"Unknown", IF($K757=1, $F757*0.33, IF($K757=2, $F757*0.5+$G757*0.2, SUM(F757:G757)))), 0),"Not required")</f>
        <v>0</v>
      </c>
      <c r="P757" s="224">
        <v>0</v>
      </c>
      <c r="Q757" s="245">
        <v>0</v>
      </c>
      <c r="R757" s="245">
        <v>2</v>
      </c>
      <c r="S757" s="247">
        <v>0</v>
      </c>
      <c r="T757" s="50"/>
      <c r="U757" s="252"/>
      <c r="V757" s="229"/>
      <c r="W757" s="274"/>
      <c r="X757" s="12"/>
    </row>
    <row r="758" spans="1:24" x14ac:dyDescent="0.2">
      <c r="A758" s="129" t="str">
        <f>IF(INTRO!$E$34&lt;&gt;0,INTRO!$E$34,"")</f>
        <v>Ethiopia</v>
      </c>
      <c r="B758" s="222" t="s">
        <v>1008</v>
      </c>
      <c r="C758" s="223" t="s">
        <v>1020</v>
      </c>
      <c r="D758" s="118">
        <v>133756</v>
      </c>
      <c r="E758" s="277">
        <v>20976</v>
      </c>
      <c r="F758" s="277">
        <v>43090</v>
      </c>
      <c r="G758" s="278">
        <v>69691</v>
      </c>
      <c r="H758" s="121">
        <v>0</v>
      </c>
      <c r="I758" s="244">
        <v>4</v>
      </c>
      <c r="J758" s="244">
        <v>2</v>
      </c>
      <c r="K758" s="246">
        <v>1</v>
      </c>
      <c r="L758" s="270">
        <f>IF(INTRO!$E$38="Endemic", IF($H758&gt;0, IF($H758=4,"Unknown", IF($H758=99,"Stopped", $D758)), 0),"Not required")</f>
        <v>0</v>
      </c>
      <c r="M758" s="271" t="str">
        <f>IF(INTRO!$E$40="Endemic", IF($I758&gt;0, IF($I758=4,"Unknown",IF($I758=99,"Stopped", $D758)), 0),"Not required")</f>
        <v>Unknown</v>
      </c>
      <c r="N758" s="272">
        <f>IF(INTRO!$E$42="Endemic", IF(AND($J758&gt;1,$J758&lt;5), IF($J758=4, "Unknown", E758+F758), 0),"Not required")</f>
        <v>64066</v>
      </c>
      <c r="O758" s="273">
        <f>IF(INTRO!$E$44="Endemic", IF(AND($K758&gt;0,$K758&lt;5), IF($K758=4,"Unknown", IF($K758=1, $F758*0.33, IF($K758=2, $F758*0.5+$G758*0.2, SUM(F758:G758)))), 0),"Not required")</f>
        <v>14219.7</v>
      </c>
      <c r="P758" s="224">
        <v>0</v>
      </c>
      <c r="Q758" s="245">
        <v>0</v>
      </c>
      <c r="R758" s="245">
        <v>0</v>
      </c>
      <c r="S758" s="247">
        <v>0</v>
      </c>
      <c r="T758" s="50"/>
      <c r="U758" s="252"/>
      <c r="V758" s="229"/>
      <c r="W758" s="274"/>
      <c r="X758" s="12"/>
    </row>
    <row r="759" spans="1:24" x14ac:dyDescent="0.2">
      <c r="A759" s="129" t="str">
        <f>IF(INTRO!$E$34&lt;&gt;0,INTRO!$E$34,"")</f>
        <v>Ethiopia</v>
      </c>
      <c r="B759" s="222" t="s">
        <v>1008</v>
      </c>
      <c r="C759" s="223" t="s">
        <v>1021</v>
      </c>
      <c r="D759" s="118">
        <v>132686</v>
      </c>
      <c r="E759" s="277">
        <v>20808</v>
      </c>
      <c r="F759" s="277">
        <v>42745</v>
      </c>
      <c r="G759" s="278">
        <v>69133</v>
      </c>
      <c r="H759" s="121">
        <v>0</v>
      </c>
      <c r="I759" s="244">
        <v>4</v>
      </c>
      <c r="J759" s="244">
        <v>2</v>
      </c>
      <c r="K759" s="246">
        <v>0</v>
      </c>
      <c r="L759" s="270">
        <f>IF(INTRO!$E$38="Endemic", IF($H759&gt;0, IF($H759=4,"Unknown", IF($H759=99,"Stopped", $D759)), 0),"Not required")</f>
        <v>0</v>
      </c>
      <c r="M759" s="271" t="str">
        <f>IF(INTRO!$E$40="Endemic", IF($I759&gt;0, IF($I759=4,"Unknown",IF($I759=99,"Stopped", $D759)), 0),"Not required")</f>
        <v>Unknown</v>
      </c>
      <c r="N759" s="272">
        <f>IF(INTRO!$E$42="Endemic", IF(AND($J759&gt;1,$J759&lt;5), IF($J759=4, "Unknown", E759+F759), 0),"Not required")</f>
        <v>63553</v>
      </c>
      <c r="O759" s="273">
        <f>IF(INTRO!$E$44="Endemic", IF(AND($K759&gt;0,$K759&lt;5), IF($K759=4,"Unknown", IF($K759=1, $F759*0.33, IF($K759=2, $F759*0.5+$G759*0.2, SUM(F759:G759)))), 0),"Not required")</f>
        <v>0</v>
      </c>
      <c r="P759" s="224">
        <v>0</v>
      </c>
      <c r="Q759" s="245">
        <v>0</v>
      </c>
      <c r="R759" s="245">
        <v>0</v>
      </c>
      <c r="S759" s="247">
        <v>0</v>
      </c>
      <c r="T759" s="50"/>
      <c r="U759" s="252"/>
      <c r="V759" s="229"/>
      <c r="W759" s="274"/>
      <c r="X759" s="12"/>
    </row>
    <row r="760" spans="1:24" x14ac:dyDescent="0.2">
      <c r="A760" s="129" t="str">
        <f>IF(INTRO!$E$34&lt;&gt;0,INTRO!$E$34,"")</f>
        <v>Ethiopia</v>
      </c>
      <c r="B760" s="222" t="s">
        <v>1008</v>
      </c>
      <c r="C760" s="223" t="s">
        <v>1022</v>
      </c>
      <c r="D760" s="118">
        <v>112362</v>
      </c>
      <c r="E760" s="277">
        <v>17621</v>
      </c>
      <c r="F760" s="277">
        <v>36198</v>
      </c>
      <c r="G760" s="278">
        <v>58544</v>
      </c>
      <c r="H760" s="121">
        <v>0</v>
      </c>
      <c r="I760" s="244">
        <v>0</v>
      </c>
      <c r="J760" s="244">
        <v>2</v>
      </c>
      <c r="K760" s="246">
        <v>1</v>
      </c>
      <c r="L760" s="270">
        <f>IF(INTRO!$E$38="Endemic", IF($H760&gt;0, IF($H760=4,"Unknown", IF($H760=99,"Stopped", $D760)), 0),"Not required")</f>
        <v>0</v>
      </c>
      <c r="M760" s="271">
        <f>IF(INTRO!$E$40="Endemic", IF($I760&gt;0, IF($I760=4,"Unknown",IF($I760=99,"Stopped", $D760)), 0),"Not required")</f>
        <v>0</v>
      </c>
      <c r="N760" s="272">
        <f>IF(INTRO!$E$42="Endemic", IF(AND($J760&gt;1,$J760&lt;5), IF($J760=4, "Unknown", E760+F760), 0),"Not required")</f>
        <v>53819</v>
      </c>
      <c r="O760" s="273">
        <f>IF(INTRO!$E$44="Endemic", IF(AND($K760&gt;0,$K760&lt;5), IF($K760=4,"Unknown", IF($K760=1, $F760*0.33, IF($K760=2, $F760*0.5+$G760*0.2, SUM(F760:G760)))), 0),"Not required")</f>
        <v>11945.34</v>
      </c>
      <c r="P760" s="224">
        <v>0</v>
      </c>
      <c r="Q760" s="245">
        <v>0</v>
      </c>
      <c r="R760" s="245">
        <v>0</v>
      </c>
      <c r="S760" s="247">
        <v>0</v>
      </c>
      <c r="T760" s="50"/>
      <c r="U760" s="252"/>
      <c r="V760" s="229"/>
      <c r="W760" s="274"/>
      <c r="X760" s="12"/>
    </row>
    <row r="761" spans="1:24" x14ac:dyDescent="0.2">
      <c r="A761" s="129" t="str">
        <f>IF(INTRO!$E$34&lt;&gt;0,INTRO!$E$34,"")</f>
        <v>Ethiopia</v>
      </c>
      <c r="B761" s="222" t="s">
        <v>1008</v>
      </c>
      <c r="C761" s="223" t="s">
        <v>1023</v>
      </c>
      <c r="D761" s="118">
        <v>133666</v>
      </c>
      <c r="E761" s="277">
        <v>20962</v>
      </c>
      <c r="F761" s="277">
        <v>43061</v>
      </c>
      <c r="G761" s="278">
        <v>69644</v>
      </c>
      <c r="H761" s="121">
        <v>1</v>
      </c>
      <c r="I761" s="244">
        <v>4</v>
      </c>
      <c r="J761" s="244">
        <v>2</v>
      </c>
      <c r="K761" s="246">
        <v>1</v>
      </c>
      <c r="L761" s="270">
        <f>IF(INTRO!$E$38="Endemic", IF($H761&gt;0, IF($H761=4,"Unknown", IF($H761=99,"Stopped", $D761)), 0),"Not required")</f>
        <v>133666</v>
      </c>
      <c r="M761" s="271" t="str">
        <f>IF(INTRO!$E$40="Endemic", IF($I761&gt;0, IF($I761=4,"Unknown",IF($I761=99,"Stopped", $D761)), 0),"Not required")</f>
        <v>Unknown</v>
      </c>
      <c r="N761" s="272">
        <f>IF(INTRO!$E$42="Endemic", IF(AND($J761&gt;1,$J761&lt;5), IF($J761=4, "Unknown", E761+F761), 0),"Not required")</f>
        <v>64023</v>
      </c>
      <c r="O761" s="273">
        <f>IF(INTRO!$E$44="Endemic", IF(AND($K761&gt;0,$K761&lt;5), IF($K761=4,"Unknown", IF($K761=1, $F761*0.33, IF($K761=2, $F761*0.5+$G761*0.2, SUM(F761:G761)))), 0),"Not required")</f>
        <v>14210.130000000001</v>
      </c>
      <c r="P761" s="224">
        <v>1</v>
      </c>
      <c r="Q761" s="245">
        <v>0</v>
      </c>
      <c r="R761" s="245">
        <v>0</v>
      </c>
      <c r="S761" s="247">
        <v>0</v>
      </c>
      <c r="T761" s="50" t="s">
        <v>1184</v>
      </c>
      <c r="U761" s="252"/>
      <c r="V761" s="229"/>
      <c r="W761" s="274"/>
      <c r="X761" s="12"/>
    </row>
    <row r="762" spans="1:24" x14ac:dyDescent="0.2">
      <c r="A762" s="129" t="str">
        <f>IF(INTRO!$E$34&lt;&gt;0,INTRO!$E$34,"")</f>
        <v>Ethiopia</v>
      </c>
      <c r="B762" s="222" t="s">
        <v>1024</v>
      </c>
      <c r="C762" s="223" t="s">
        <v>1025</v>
      </c>
      <c r="D762" s="118">
        <v>86883</v>
      </c>
      <c r="E762" s="277">
        <v>13625</v>
      </c>
      <c r="F762" s="277">
        <v>27990</v>
      </c>
      <c r="G762" s="278">
        <v>45268</v>
      </c>
      <c r="H762" s="121">
        <v>0</v>
      </c>
      <c r="I762" s="244">
        <v>1</v>
      </c>
      <c r="J762" s="244">
        <v>2</v>
      </c>
      <c r="K762" s="246">
        <v>0</v>
      </c>
      <c r="L762" s="270">
        <f>IF(INTRO!$E$38="Endemic", IF($H762&gt;0, IF($H762=4,"Unknown", IF($H762=99,"Stopped", $D762)), 0),"Not required")</f>
        <v>0</v>
      </c>
      <c r="M762" s="271">
        <f>IF(INTRO!$E$40="Endemic", IF($I762&gt;0, IF($I762=4,"Unknown",IF($I762=99,"Stopped", $D762)), 0),"Not required")</f>
        <v>86883</v>
      </c>
      <c r="N762" s="272">
        <f>IF(INTRO!$E$42="Endemic", IF(AND($J762&gt;1,$J762&lt;5), IF($J762=4, "Unknown", E762+F762), 0),"Not required")</f>
        <v>41615</v>
      </c>
      <c r="O762" s="273">
        <f>IF(INTRO!$E$44="Endemic", IF(AND($K762&gt;0,$K762&lt;5), IF($K762=4,"Unknown", IF($K762=1, $F762*0.33, IF($K762=2, $F762*0.5+$G762*0.2, SUM(F762:G762)))), 0),"Not required")</f>
        <v>0</v>
      </c>
      <c r="P762" s="224">
        <v>0</v>
      </c>
      <c r="Q762" s="245">
        <v>1</v>
      </c>
      <c r="R762" s="245">
        <v>1</v>
      </c>
      <c r="S762" s="247">
        <v>0</v>
      </c>
      <c r="T762" s="50" t="s">
        <v>1183</v>
      </c>
      <c r="U762" s="252" t="s">
        <v>1188</v>
      </c>
      <c r="V762" s="229"/>
      <c r="W762" s="274"/>
      <c r="X762" s="12"/>
    </row>
    <row r="763" spans="1:24" x14ac:dyDescent="0.2">
      <c r="A763" s="129" t="str">
        <f>IF(INTRO!$E$34&lt;&gt;0,INTRO!$E$34,"")</f>
        <v>Ethiopia</v>
      </c>
      <c r="B763" s="222" t="s">
        <v>1026</v>
      </c>
      <c r="C763" s="223" t="s">
        <v>1027</v>
      </c>
      <c r="D763" s="118">
        <v>105161</v>
      </c>
      <c r="E763" s="277">
        <v>10639</v>
      </c>
      <c r="F763" s="277">
        <v>35746</v>
      </c>
      <c r="G763" s="278">
        <v>58777</v>
      </c>
      <c r="H763" s="121">
        <v>0</v>
      </c>
      <c r="I763" s="244">
        <v>4</v>
      </c>
      <c r="J763" s="244">
        <v>0</v>
      </c>
      <c r="K763" s="246">
        <v>2</v>
      </c>
      <c r="L763" s="270">
        <f>IF(INTRO!$E$38="Endemic", IF($H763&gt;0, IF($H763=4,"Unknown", IF($H763=99,"Stopped", $D763)), 0),"Not required")</f>
        <v>0</v>
      </c>
      <c r="M763" s="271" t="str">
        <f>IF(INTRO!$E$40="Endemic", IF($I763&gt;0, IF($I763=4,"Unknown",IF($I763=99,"Stopped", $D763)), 0),"Not required")</f>
        <v>Unknown</v>
      </c>
      <c r="N763" s="272">
        <f>IF(INTRO!$E$42="Endemic", IF(AND($J763&gt;1,$J763&lt;5), IF($J763=4, "Unknown", E763+F763), 0),"Not required")</f>
        <v>0</v>
      </c>
      <c r="O763" s="273">
        <f>IF(INTRO!$E$44="Endemic", IF(AND($K763&gt;0,$K763&lt;5), IF($K763=4,"Unknown", IF($K763=1, $F763*0.33, IF($K763=2, $F763*0.5+$G763*0.2, SUM(F763:G763)))), 0),"Not required")</f>
        <v>29628.400000000001</v>
      </c>
      <c r="P763" s="224">
        <v>0</v>
      </c>
      <c r="Q763" s="245">
        <v>0</v>
      </c>
      <c r="R763" s="245">
        <v>0</v>
      </c>
      <c r="S763" s="247">
        <v>0</v>
      </c>
      <c r="T763" s="50"/>
      <c r="U763" s="252"/>
      <c r="V763" s="229"/>
      <c r="W763" s="274"/>
      <c r="X763" s="12"/>
    </row>
    <row r="764" spans="1:24" x14ac:dyDescent="0.2">
      <c r="A764" s="129" t="str">
        <f>IF(INTRO!$E$34&lt;&gt;0,INTRO!$E$34,"")</f>
        <v>Ethiopia</v>
      </c>
      <c r="B764" s="222" t="s">
        <v>1026</v>
      </c>
      <c r="C764" s="223" t="s">
        <v>1028</v>
      </c>
      <c r="D764" s="118">
        <v>116874</v>
      </c>
      <c r="E764" s="277">
        <v>11824</v>
      </c>
      <c r="F764" s="277">
        <v>39727</v>
      </c>
      <c r="G764" s="278">
        <v>65324</v>
      </c>
      <c r="H764" s="121">
        <v>0</v>
      </c>
      <c r="I764" s="244">
        <v>4</v>
      </c>
      <c r="J764" s="244">
        <v>3</v>
      </c>
      <c r="K764" s="246">
        <v>2</v>
      </c>
      <c r="L764" s="270">
        <f>IF(INTRO!$E$38="Endemic", IF($H764&gt;0, IF($H764=4,"Unknown", IF($H764=99,"Stopped", $D764)), 0),"Not required")</f>
        <v>0</v>
      </c>
      <c r="M764" s="271" t="str">
        <f>IF(INTRO!$E$40="Endemic", IF($I764&gt;0, IF($I764=4,"Unknown",IF($I764=99,"Stopped", $D764)), 0),"Not required")</f>
        <v>Unknown</v>
      </c>
      <c r="N764" s="272">
        <f>IF(INTRO!$E$42="Endemic", IF(AND($J764&gt;1,$J764&lt;5), IF($J764=4, "Unknown", E764+F764), 0),"Not required")</f>
        <v>51551</v>
      </c>
      <c r="O764" s="273">
        <f>IF(INTRO!$E$44="Endemic", IF(AND($K764&gt;0,$K764&lt;5), IF($K764=4,"Unknown", IF($K764=1, $F764*0.33, IF($K764=2, $F764*0.5+$G764*0.2, SUM(F764:G764)))), 0),"Not required")</f>
        <v>32928.300000000003</v>
      </c>
      <c r="P764" s="224">
        <v>0</v>
      </c>
      <c r="Q764" s="245">
        <v>0</v>
      </c>
      <c r="R764" s="245">
        <v>2</v>
      </c>
      <c r="S764" s="247">
        <v>1</v>
      </c>
      <c r="T764" s="50"/>
      <c r="U764" s="299" t="s">
        <v>1191</v>
      </c>
      <c r="V764" s="229"/>
      <c r="W764" s="274"/>
      <c r="X764" s="12"/>
    </row>
    <row r="765" spans="1:24" x14ac:dyDescent="0.2">
      <c r="A765" s="129" t="str">
        <f>IF(INTRO!$E$34&lt;&gt;0,INTRO!$E$34,"")</f>
        <v>Ethiopia</v>
      </c>
      <c r="B765" s="222" t="s">
        <v>1026</v>
      </c>
      <c r="C765" s="223" t="s">
        <v>1029</v>
      </c>
      <c r="D765" s="118">
        <v>107076</v>
      </c>
      <c r="E765" s="277">
        <v>10832</v>
      </c>
      <c r="F765" s="277">
        <v>36397</v>
      </c>
      <c r="G765" s="278">
        <v>59847</v>
      </c>
      <c r="H765" s="121">
        <v>0</v>
      </c>
      <c r="I765" s="244">
        <v>4</v>
      </c>
      <c r="J765" s="244">
        <v>0</v>
      </c>
      <c r="K765" s="246">
        <v>2</v>
      </c>
      <c r="L765" s="270">
        <f>IF(INTRO!$E$38="Endemic", IF($H765&gt;0, IF($H765=4,"Unknown", IF($H765=99,"Stopped", $D765)), 0),"Not required")</f>
        <v>0</v>
      </c>
      <c r="M765" s="271" t="str">
        <f>IF(INTRO!$E$40="Endemic", IF($I765&gt;0, IF($I765=4,"Unknown",IF($I765=99,"Stopped", $D765)), 0),"Not required")</f>
        <v>Unknown</v>
      </c>
      <c r="N765" s="272">
        <f>IF(INTRO!$E$42="Endemic", IF(AND($J765&gt;1,$J765&lt;5), IF($J765=4, "Unknown", E765+F765), 0),"Not required")</f>
        <v>0</v>
      </c>
      <c r="O765" s="273">
        <f>IF(INTRO!$E$44="Endemic", IF(AND($K765&gt;0,$K765&lt;5), IF($K765=4,"Unknown", IF($K765=1, $F765*0.33, IF($K765=2, $F765*0.5+$G765*0.2, SUM(F765:G765)))), 0),"Not required")</f>
        <v>30167.9</v>
      </c>
      <c r="P765" s="224">
        <v>0</v>
      </c>
      <c r="Q765" s="245">
        <v>0</v>
      </c>
      <c r="R765" s="245">
        <v>0</v>
      </c>
      <c r="S765" s="247">
        <v>0</v>
      </c>
      <c r="T765" s="50"/>
      <c r="U765" s="252"/>
      <c r="V765" s="229"/>
      <c r="W765" s="274"/>
      <c r="X765" s="12"/>
    </row>
    <row r="766" spans="1:24" x14ac:dyDescent="0.2">
      <c r="A766" s="129" t="str">
        <f>IF(INTRO!$E$34&lt;&gt;0,INTRO!$E$34,"")</f>
        <v>Ethiopia</v>
      </c>
      <c r="B766" s="222" t="s">
        <v>1026</v>
      </c>
      <c r="C766" s="223" t="s">
        <v>1030</v>
      </c>
      <c r="D766" s="118">
        <v>73750</v>
      </c>
      <c r="E766" s="277">
        <v>7461</v>
      </c>
      <c r="F766" s="277">
        <v>25069</v>
      </c>
      <c r="G766" s="278">
        <v>41221</v>
      </c>
      <c r="H766" s="121">
        <v>0</v>
      </c>
      <c r="I766" s="244">
        <v>4</v>
      </c>
      <c r="J766" s="244">
        <v>4</v>
      </c>
      <c r="K766" s="246">
        <v>4</v>
      </c>
      <c r="L766" s="270">
        <f>IF(INTRO!$E$38="Endemic", IF($H766&gt;0, IF($H766=4,"Unknown", IF($H766=99,"Stopped", $D766)), 0),"Not required")</f>
        <v>0</v>
      </c>
      <c r="M766" s="271" t="str">
        <f>IF(INTRO!$E$40="Endemic", IF($I766&gt;0, IF($I766=4,"Unknown",IF($I766=99,"Stopped", $D766)), 0),"Not required")</f>
        <v>Unknown</v>
      </c>
      <c r="N766" s="272" t="str">
        <f>IF(INTRO!$E$42="Endemic", IF(AND($J766&gt;1,$J766&lt;5), IF($J766=4, "Unknown", E766+F766), 0),"Not required")</f>
        <v>Unknown</v>
      </c>
      <c r="O766" s="273" t="str">
        <f>IF(INTRO!$E$44="Endemic", IF(AND($K766&gt;0,$K766&lt;5), IF($K766=4,"Unknown", IF($K766=1, $F766*0.33, IF($K766=2, $F766*0.5+$G766*0.2, SUM(F766:G766)))), 0),"Not required")</f>
        <v>Unknown</v>
      </c>
      <c r="P766" s="224">
        <v>0</v>
      </c>
      <c r="Q766" s="245">
        <v>0</v>
      </c>
      <c r="R766" s="245">
        <v>0</v>
      </c>
      <c r="S766" s="247">
        <v>0</v>
      </c>
      <c r="T766" s="50"/>
      <c r="U766" s="252"/>
      <c r="V766" s="229"/>
      <c r="W766" s="274"/>
      <c r="X766" s="12"/>
    </row>
    <row r="767" spans="1:24" x14ac:dyDescent="0.2">
      <c r="A767" s="129" t="str">
        <f>IF(INTRO!$E$34&lt;&gt;0,INTRO!$E$34,"")</f>
        <v>Ethiopia</v>
      </c>
      <c r="B767" s="222" t="s">
        <v>1026</v>
      </c>
      <c r="C767" s="223" t="s">
        <v>1031</v>
      </c>
      <c r="D767" s="118">
        <v>31215</v>
      </c>
      <c r="E767" s="277">
        <v>3158</v>
      </c>
      <c r="F767" s="277">
        <v>10610</v>
      </c>
      <c r="G767" s="278">
        <v>17447</v>
      </c>
      <c r="H767" s="121">
        <v>0</v>
      </c>
      <c r="I767" s="244">
        <v>0</v>
      </c>
      <c r="J767" s="244">
        <v>0</v>
      </c>
      <c r="K767" s="246">
        <v>0</v>
      </c>
      <c r="L767" s="270">
        <f>IF(INTRO!$E$38="Endemic", IF($H767&gt;0, IF($H767=4,"Unknown", IF($H767=99,"Stopped", $D767)), 0),"Not required")</f>
        <v>0</v>
      </c>
      <c r="M767" s="271">
        <f>IF(INTRO!$E$40="Endemic", IF($I767&gt;0, IF($I767=4,"Unknown",IF($I767=99,"Stopped", $D767)), 0),"Not required")</f>
        <v>0</v>
      </c>
      <c r="N767" s="272">
        <f>IF(INTRO!$E$42="Endemic", IF(AND($J767&gt;1,$J767&lt;5), IF($J767=4, "Unknown", E767+F767), 0),"Not required")</f>
        <v>0</v>
      </c>
      <c r="O767" s="273">
        <f>IF(INTRO!$E$44="Endemic", IF(AND($K767&gt;0,$K767&lt;5), IF($K767=4,"Unknown", IF($K767=1, $F767*0.33, IF($K767=2, $F767*0.5+$G767*0.2, SUM(F767:G767)))), 0),"Not required")</f>
        <v>0</v>
      </c>
      <c r="P767" s="224">
        <v>0</v>
      </c>
      <c r="Q767" s="245">
        <v>0</v>
      </c>
      <c r="R767" s="245">
        <v>0</v>
      </c>
      <c r="S767" s="247">
        <v>0</v>
      </c>
      <c r="T767" s="50"/>
      <c r="U767" s="252"/>
      <c r="V767" s="229"/>
      <c r="W767" s="274"/>
      <c r="X767" s="12"/>
    </row>
    <row r="768" spans="1:24" x14ac:dyDescent="0.2">
      <c r="A768" s="129" t="str">
        <f>IF(INTRO!$E$34&lt;&gt;0,INTRO!$E$34,"")</f>
        <v>Ethiopia</v>
      </c>
      <c r="B768" s="222" t="s">
        <v>1026</v>
      </c>
      <c r="C768" s="223" t="s">
        <v>1032</v>
      </c>
      <c r="D768" s="118">
        <v>65252</v>
      </c>
      <c r="E768" s="277">
        <v>6601</v>
      </c>
      <c r="F768" s="277">
        <v>22180</v>
      </c>
      <c r="G768" s="278">
        <v>36471</v>
      </c>
      <c r="H768" s="121">
        <v>0</v>
      </c>
      <c r="I768" s="244">
        <v>4</v>
      </c>
      <c r="J768" s="244">
        <v>4</v>
      </c>
      <c r="K768" s="246">
        <v>4</v>
      </c>
      <c r="L768" s="270">
        <f>IF(INTRO!$E$38="Endemic", IF($H768&gt;0, IF($H768=4,"Unknown", IF($H768=99,"Stopped", $D768)), 0),"Not required")</f>
        <v>0</v>
      </c>
      <c r="M768" s="271" t="str">
        <f>IF(INTRO!$E$40="Endemic", IF($I768&gt;0, IF($I768=4,"Unknown",IF($I768=99,"Stopped", $D768)), 0),"Not required")</f>
        <v>Unknown</v>
      </c>
      <c r="N768" s="272" t="str">
        <f>IF(INTRO!$E$42="Endemic", IF(AND($J768&gt;1,$J768&lt;5), IF($J768=4, "Unknown", E768+F768), 0),"Not required")</f>
        <v>Unknown</v>
      </c>
      <c r="O768" s="273" t="str">
        <f>IF(INTRO!$E$44="Endemic", IF(AND($K768&gt;0,$K768&lt;5), IF($K768=4,"Unknown", IF($K768=1, $F768*0.33, IF($K768=2, $F768*0.5+$G768*0.2, SUM(F768:G768)))), 0),"Not required")</f>
        <v>Unknown</v>
      </c>
      <c r="P768" s="224">
        <v>0</v>
      </c>
      <c r="Q768" s="245">
        <v>0</v>
      </c>
      <c r="R768" s="245">
        <v>0</v>
      </c>
      <c r="S768" s="247">
        <v>0</v>
      </c>
      <c r="T768" s="50"/>
      <c r="U768" s="252"/>
      <c r="V768" s="229"/>
      <c r="W768" s="274"/>
      <c r="X768" s="12"/>
    </row>
    <row r="769" spans="1:24" x14ac:dyDescent="0.2">
      <c r="A769" s="129" t="str">
        <f>IF(INTRO!$E$34&lt;&gt;0,INTRO!$E$34,"")</f>
        <v>Ethiopia</v>
      </c>
      <c r="B769" s="222" t="s">
        <v>1026</v>
      </c>
      <c r="C769" s="223" t="s">
        <v>1033</v>
      </c>
      <c r="D769" s="118">
        <v>28805</v>
      </c>
      <c r="E769" s="277">
        <v>2914</v>
      </c>
      <c r="F769" s="277">
        <v>9791</v>
      </c>
      <c r="G769" s="278">
        <v>16100</v>
      </c>
      <c r="H769" s="121">
        <v>0</v>
      </c>
      <c r="I769" s="244">
        <v>4</v>
      </c>
      <c r="J769" s="244">
        <v>4</v>
      </c>
      <c r="K769" s="246">
        <v>4</v>
      </c>
      <c r="L769" s="270">
        <f>IF(INTRO!$E$38="Endemic", IF($H769&gt;0, IF($H769=4,"Unknown", IF($H769=99,"Stopped", $D769)), 0),"Not required")</f>
        <v>0</v>
      </c>
      <c r="M769" s="271" t="str">
        <f>IF(INTRO!$E$40="Endemic", IF($I769&gt;0, IF($I769=4,"Unknown",IF($I769=99,"Stopped", $D769)), 0),"Not required")</f>
        <v>Unknown</v>
      </c>
      <c r="N769" s="272" t="str">
        <f>IF(INTRO!$E$42="Endemic", IF(AND($J769&gt;1,$J769&lt;5), IF($J769=4, "Unknown", E769+F769), 0),"Not required")</f>
        <v>Unknown</v>
      </c>
      <c r="O769" s="273" t="str">
        <f>IF(INTRO!$E$44="Endemic", IF(AND($K769&gt;0,$K769&lt;5), IF($K769=4,"Unknown", IF($K769=1, $F769*0.33, IF($K769=2, $F769*0.5+$G769*0.2, SUM(F769:G769)))), 0),"Not required")</f>
        <v>Unknown</v>
      </c>
      <c r="P769" s="224">
        <v>0</v>
      </c>
      <c r="Q769" s="245">
        <v>0</v>
      </c>
      <c r="R769" s="245">
        <v>0</v>
      </c>
      <c r="S769" s="247">
        <v>0</v>
      </c>
      <c r="T769" s="50"/>
      <c r="U769" s="252"/>
      <c r="V769" s="229"/>
      <c r="W769" s="274"/>
      <c r="X769" s="12"/>
    </row>
    <row r="770" spans="1:24" x14ac:dyDescent="0.2">
      <c r="A770" s="129" t="str">
        <f>IF(INTRO!$E$34&lt;&gt;0,INTRO!$E$34,"")</f>
        <v>Ethiopia</v>
      </c>
      <c r="B770" s="222" t="s">
        <v>1026</v>
      </c>
      <c r="C770" s="223" t="s">
        <v>1034</v>
      </c>
      <c r="D770" s="118">
        <v>106119</v>
      </c>
      <c r="E770" s="277">
        <v>10735</v>
      </c>
      <c r="F770" s="277">
        <v>36071</v>
      </c>
      <c r="G770" s="278">
        <v>59312</v>
      </c>
      <c r="H770" s="121">
        <v>0</v>
      </c>
      <c r="I770" s="244">
        <v>4</v>
      </c>
      <c r="J770" s="244">
        <v>3</v>
      </c>
      <c r="K770" s="246">
        <v>2</v>
      </c>
      <c r="L770" s="270">
        <f>IF(INTRO!$E$38="Endemic", IF($H770&gt;0, IF($H770=4,"Unknown", IF($H770=99,"Stopped", $D770)), 0),"Not required")</f>
        <v>0</v>
      </c>
      <c r="M770" s="271" t="str">
        <f>IF(INTRO!$E$40="Endemic", IF($I770&gt;0, IF($I770=4,"Unknown",IF($I770=99,"Stopped", $D770)), 0),"Not required")</f>
        <v>Unknown</v>
      </c>
      <c r="N770" s="272">
        <f>IF(INTRO!$E$42="Endemic", IF(AND($J770&gt;1,$J770&lt;5), IF($J770=4, "Unknown", E770+F770), 0),"Not required")</f>
        <v>46806</v>
      </c>
      <c r="O770" s="273">
        <f>IF(INTRO!$E$44="Endemic", IF(AND($K770&gt;0,$K770&lt;5), IF($K770=4,"Unknown", IF($K770=1, $F770*0.33, IF($K770=2, $F770*0.5+$G770*0.2, SUM(F770:G770)))), 0),"Not required")</f>
        <v>29897.9</v>
      </c>
      <c r="P770" s="224">
        <v>0</v>
      </c>
      <c r="Q770" s="245">
        <v>0</v>
      </c>
      <c r="R770" s="245">
        <v>2</v>
      </c>
      <c r="S770" s="247">
        <v>1</v>
      </c>
      <c r="T770" s="50"/>
      <c r="U770" s="299" t="s">
        <v>1191</v>
      </c>
      <c r="V770" s="229"/>
      <c r="W770" s="274"/>
      <c r="X770" s="12"/>
    </row>
    <row r="771" spans="1:24" x14ac:dyDescent="0.2">
      <c r="A771" s="129" t="str">
        <f>IF(INTRO!$E$34&lt;&gt;0,INTRO!$E$34,"")</f>
        <v>Ethiopia</v>
      </c>
      <c r="B771" s="222" t="s">
        <v>1026</v>
      </c>
      <c r="C771" s="223" t="s">
        <v>1035</v>
      </c>
      <c r="D771" s="118">
        <v>56309</v>
      </c>
      <c r="E771" s="277">
        <v>5696</v>
      </c>
      <c r="F771" s="277">
        <v>19140</v>
      </c>
      <c r="G771" s="278">
        <v>31472</v>
      </c>
      <c r="H771" s="121">
        <v>0</v>
      </c>
      <c r="I771" s="244">
        <v>4</v>
      </c>
      <c r="J771" s="244">
        <v>4</v>
      </c>
      <c r="K771" s="246">
        <v>4</v>
      </c>
      <c r="L771" s="270">
        <f>IF(INTRO!$E$38="Endemic", IF($H771&gt;0, IF($H771=4,"Unknown", IF($H771=99,"Stopped", $D771)), 0),"Not required")</f>
        <v>0</v>
      </c>
      <c r="M771" s="271" t="str">
        <f>IF(INTRO!$E$40="Endemic", IF($I771&gt;0, IF($I771=4,"Unknown",IF($I771=99,"Stopped", $D771)), 0),"Not required")</f>
        <v>Unknown</v>
      </c>
      <c r="N771" s="272" t="str">
        <f>IF(INTRO!$E$42="Endemic", IF(AND($J771&gt;1,$J771&lt;5), IF($J771=4, "Unknown", E771+F771), 0),"Not required")</f>
        <v>Unknown</v>
      </c>
      <c r="O771" s="273" t="str">
        <f>IF(INTRO!$E$44="Endemic", IF(AND($K771&gt;0,$K771&lt;5), IF($K771=4,"Unknown", IF($K771=1, $F771*0.33, IF($K771=2, $F771*0.5+$G771*0.2, SUM(F771:G771)))), 0),"Not required")</f>
        <v>Unknown</v>
      </c>
      <c r="P771" s="224">
        <v>0</v>
      </c>
      <c r="Q771" s="245">
        <v>0</v>
      </c>
      <c r="R771" s="245">
        <v>0</v>
      </c>
      <c r="S771" s="247">
        <v>0</v>
      </c>
      <c r="T771" s="50"/>
      <c r="U771" s="252"/>
      <c r="V771" s="229"/>
      <c r="W771" s="274"/>
      <c r="X771" s="12"/>
    </row>
    <row r="772" spans="1:24" x14ac:dyDescent="0.2">
      <c r="A772" s="129" t="str">
        <f>IF(INTRO!$E$34&lt;&gt;0,INTRO!$E$34,"")</f>
        <v>Ethiopia</v>
      </c>
      <c r="B772" s="222" t="s">
        <v>1026</v>
      </c>
      <c r="C772" s="223" t="s">
        <v>1036</v>
      </c>
      <c r="D772" s="118">
        <v>19304</v>
      </c>
      <c r="E772" s="277">
        <v>1953</v>
      </c>
      <c r="F772" s="277">
        <v>6562</v>
      </c>
      <c r="G772" s="278">
        <v>10789</v>
      </c>
      <c r="H772" s="121">
        <v>0</v>
      </c>
      <c r="I772" s="244">
        <v>0</v>
      </c>
      <c r="J772" s="244">
        <v>0</v>
      </c>
      <c r="K772" s="246">
        <v>0</v>
      </c>
      <c r="L772" s="270">
        <f>IF(INTRO!$E$38="Endemic", IF($H772&gt;0, IF($H772=4,"Unknown", IF($H772=99,"Stopped", $D772)), 0),"Not required")</f>
        <v>0</v>
      </c>
      <c r="M772" s="271">
        <f>IF(INTRO!$E$40="Endemic", IF($I772&gt;0, IF($I772=4,"Unknown",IF($I772=99,"Stopped", $D772)), 0),"Not required")</f>
        <v>0</v>
      </c>
      <c r="N772" s="272">
        <f>IF(INTRO!$E$42="Endemic", IF(AND($J772&gt;1,$J772&lt;5), IF($J772=4, "Unknown", E772+F772), 0),"Not required")</f>
        <v>0</v>
      </c>
      <c r="O772" s="273">
        <f>IF(INTRO!$E$44="Endemic", IF(AND($K772&gt;0,$K772&lt;5), IF($K772=4,"Unknown", IF($K772=1, $F772*0.33, IF($K772=2, $F772*0.5+$G772*0.2, SUM(F772:G772)))), 0),"Not required")</f>
        <v>0</v>
      </c>
      <c r="P772" s="224">
        <v>0</v>
      </c>
      <c r="Q772" s="245">
        <v>0</v>
      </c>
      <c r="R772" s="245">
        <v>0</v>
      </c>
      <c r="S772" s="247">
        <v>0</v>
      </c>
      <c r="T772" s="50"/>
      <c r="U772" s="252"/>
      <c r="V772" s="229"/>
      <c r="W772" s="274"/>
      <c r="X772" s="12"/>
    </row>
    <row r="773" spans="1:24" x14ac:dyDescent="0.2">
      <c r="A773" s="129" t="str">
        <f>IF(INTRO!$E$34&lt;&gt;0,INTRO!$E$34,"")</f>
        <v>Ethiopia</v>
      </c>
      <c r="B773" s="222" t="s">
        <v>1026</v>
      </c>
      <c r="C773" s="223" t="s">
        <v>1037</v>
      </c>
      <c r="D773" s="118">
        <v>39815</v>
      </c>
      <c r="E773" s="277">
        <v>4028</v>
      </c>
      <c r="F773" s="277">
        <v>13534</v>
      </c>
      <c r="G773" s="278">
        <v>22254</v>
      </c>
      <c r="H773" s="121">
        <v>0</v>
      </c>
      <c r="I773" s="244">
        <v>4</v>
      </c>
      <c r="J773" s="244">
        <v>0</v>
      </c>
      <c r="K773" s="246">
        <v>3</v>
      </c>
      <c r="L773" s="270">
        <f>IF(INTRO!$E$38="Endemic", IF($H773&gt;0, IF($H773=4,"Unknown", IF($H773=99,"Stopped", $D773)), 0),"Not required")</f>
        <v>0</v>
      </c>
      <c r="M773" s="271" t="str">
        <f>IF(INTRO!$E$40="Endemic", IF($I773&gt;0, IF($I773=4,"Unknown",IF($I773=99,"Stopped", $D773)), 0),"Not required")</f>
        <v>Unknown</v>
      </c>
      <c r="N773" s="272">
        <f>IF(INTRO!$E$42="Endemic", IF(AND($J773&gt;1,$J773&lt;5), IF($J773=4, "Unknown", E773+F773), 0),"Not required")</f>
        <v>0</v>
      </c>
      <c r="O773" s="273">
        <f>IF(INTRO!$E$44="Endemic", IF(AND($K773&gt;0,$K773&lt;5), IF($K773=4,"Unknown", IF($K773=1, $F773*0.33, IF($K773=2, $F773*0.5+$G773*0.2, SUM(F773:G773)))), 0),"Not required")</f>
        <v>35788</v>
      </c>
      <c r="P773" s="224">
        <v>0</v>
      </c>
      <c r="Q773" s="245">
        <v>0</v>
      </c>
      <c r="R773" s="245">
        <v>0</v>
      </c>
      <c r="S773" s="247">
        <v>1</v>
      </c>
      <c r="T773" s="50"/>
      <c r="U773" s="252" t="s">
        <v>1186</v>
      </c>
      <c r="V773" s="229"/>
      <c r="W773" s="274"/>
      <c r="X773" s="12"/>
    </row>
    <row r="774" spans="1:24" x14ac:dyDescent="0.2">
      <c r="A774" s="129" t="str">
        <f>IF(INTRO!$E$34&lt;&gt;0,INTRO!$E$34,"")</f>
        <v>Ethiopia</v>
      </c>
      <c r="B774" s="222" t="s">
        <v>1026</v>
      </c>
      <c r="C774" s="223" t="s">
        <v>1038</v>
      </c>
      <c r="D774" s="118">
        <v>61408</v>
      </c>
      <c r="E774" s="277">
        <v>6212</v>
      </c>
      <c r="F774" s="277">
        <v>20873</v>
      </c>
      <c r="G774" s="278">
        <v>34322</v>
      </c>
      <c r="H774" s="121">
        <v>0</v>
      </c>
      <c r="I774" s="244">
        <v>4</v>
      </c>
      <c r="J774" s="244">
        <v>4</v>
      </c>
      <c r="K774" s="246">
        <v>4</v>
      </c>
      <c r="L774" s="270">
        <f>IF(INTRO!$E$38="Endemic", IF($H774&gt;0, IF($H774=4,"Unknown", IF($H774=99,"Stopped", $D774)), 0),"Not required")</f>
        <v>0</v>
      </c>
      <c r="M774" s="271" t="str">
        <f>IF(INTRO!$E$40="Endemic", IF($I774&gt;0, IF($I774=4,"Unknown",IF($I774=99,"Stopped", $D774)), 0),"Not required")</f>
        <v>Unknown</v>
      </c>
      <c r="N774" s="272" t="str">
        <f>IF(INTRO!$E$42="Endemic", IF(AND($J774&gt;1,$J774&lt;5), IF($J774=4, "Unknown", E774+F774), 0),"Not required")</f>
        <v>Unknown</v>
      </c>
      <c r="O774" s="273" t="str">
        <f>IF(INTRO!$E$44="Endemic", IF(AND($K774&gt;0,$K774&lt;5), IF($K774=4,"Unknown", IF($K774=1, $F774*0.33, IF($K774=2, $F774*0.5+$G774*0.2, SUM(F774:G774)))), 0),"Not required")</f>
        <v>Unknown</v>
      </c>
      <c r="P774" s="224">
        <v>0</v>
      </c>
      <c r="Q774" s="245">
        <v>0</v>
      </c>
      <c r="R774" s="245">
        <v>0</v>
      </c>
      <c r="S774" s="247">
        <v>0</v>
      </c>
      <c r="T774" s="50"/>
      <c r="U774" s="252"/>
      <c r="V774" s="229"/>
      <c r="W774" s="274"/>
      <c r="X774" s="12"/>
    </row>
    <row r="775" spans="1:24" x14ac:dyDescent="0.2">
      <c r="A775" s="129" t="str">
        <f>IF(INTRO!$E$34&lt;&gt;0,INTRO!$E$34,"")</f>
        <v>Ethiopia</v>
      </c>
      <c r="B775" s="222" t="s">
        <v>1039</v>
      </c>
      <c r="C775" s="223" t="s">
        <v>1040</v>
      </c>
      <c r="D775" s="118">
        <v>82765</v>
      </c>
      <c r="E775" s="277">
        <v>8373</v>
      </c>
      <c r="F775" s="277">
        <v>28133</v>
      </c>
      <c r="G775" s="278">
        <v>46259</v>
      </c>
      <c r="H775" s="121">
        <v>0</v>
      </c>
      <c r="I775" s="244">
        <v>4</v>
      </c>
      <c r="J775" s="244">
        <v>3</v>
      </c>
      <c r="K775" s="246">
        <v>0</v>
      </c>
      <c r="L775" s="270">
        <f>IF(INTRO!$E$38="Endemic", IF($H775&gt;0, IF($H775=4,"Unknown", IF($H775=99,"Stopped", $D775)), 0),"Not required")</f>
        <v>0</v>
      </c>
      <c r="M775" s="271" t="str">
        <f>IF(INTRO!$E$40="Endemic", IF($I775&gt;0, IF($I775=4,"Unknown",IF($I775=99,"Stopped", $D775)), 0),"Not required")</f>
        <v>Unknown</v>
      </c>
      <c r="N775" s="272">
        <f>IF(INTRO!$E$42="Endemic", IF(AND($J775&gt;1,$J775&lt;5), IF($J775=4, "Unknown", E775+F775), 0),"Not required")</f>
        <v>36506</v>
      </c>
      <c r="O775" s="273">
        <f>IF(INTRO!$E$44="Endemic", IF(AND($K775&gt;0,$K775&lt;5), IF($K775=4,"Unknown", IF($K775=1, $F775*0.33, IF($K775=2, $F775*0.5+$G775*0.2, SUM(F775:G775)))), 0),"Not required")</f>
        <v>0</v>
      </c>
      <c r="P775" s="224">
        <v>0</v>
      </c>
      <c r="Q775" s="245">
        <v>0</v>
      </c>
      <c r="R775" s="245">
        <v>2</v>
      </c>
      <c r="S775" s="247">
        <v>0</v>
      </c>
      <c r="T775" s="50"/>
      <c r="U775" s="252" t="s">
        <v>1188</v>
      </c>
      <c r="V775" s="229"/>
      <c r="W775" s="274"/>
      <c r="X775" s="12"/>
    </row>
    <row r="776" spans="1:24" x14ac:dyDescent="0.2">
      <c r="A776" s="129" t="str">
        <f>IF(INTRO!$E$34&lt;&gt;0,INTRO!$E$34,"")</f>
        <v>Ethiopia</v>
      </c>
      <c r="B776" s="222" t="s">
        <v>1039</v>
      </c>
      <c r="C776" s="223" t="s">
        <v>1041</v>
      </c>
      <c r="D776" s="118">
        <v>74192</v>
      </c>
      <c r="E776" s="277">
        <v>7506</v>
      </c>
      <c r="F776" s="277">
        <v>25219</v>
      </c>
      <c r="G776" s="278">
        <v>41468</v>
      </c>
      <c r="H776" s="121">
        <v>0</v>
      </c>
      <c r="I776" s="244">
        <v>4</v>
      </c>
      <c r="J776" s="244">
        <v>4</v>
      </c>
      <c r="K776" s="246">
        <v>4</v>
      </c>
      <c r="L776" s="270">
        <f>IF(INTRO!$E$38="Endemic", IF($H776&gt;0, IF($H776=4,"Unknown", IF($H776=99,"Stopped", $D776)), 0),"Not required")</f>
        <v>0</v>
      </c>
      <c r="M776" s="271" t="str">
        <f>IF(INTRO!$E$40="Endemic", IF($I776&gt;0, IF($I776=4,"Unknown",IF($I776=99,"Stopped", $D776)), 0),"Not required")</f>
        <v>Unknown</v>
      </c>
      <c r="N776" s="272" t="str">
        <f>IF(INTRO!$E$42="Endemic", IF(AND($J776&gt;1,$J776&lt;5), IF($J776=4, "Unknown", E776+F776), 0),"Not required")</f>
        <v>Unknown</v>
      </c>
      <c r="O776" s="273" t="str">
        <f>IF(INTRO!$E$44="Endemic", IF(AND($K776&gt;0,$K776&lt;5), IF($K776=4,"Unknown", IF($K776=1, $F776*0.33, IF($K776=2, $F776*0.5+$G776*0.2, SUM(F776:G776)))), 0),"Not required")</f>
        <v>Unknown</v>
      </c>
      <c r="P776" s="224">
        <v>0</v>
      </c>
      <c r="Q776" s="245">
        <v>0</v>
      </c>
      <c r="R776" s="245">
        <v>0</v>
      </c>
      <c r="S776" s="247">
        <v>0</v>
      </c>
      <c r="T776" s="50"/>
      <c r="U776" s="252"/>
      <c r="V776" s="229"/>
      <c r="W776" s="274"/>
      <c r="X776" s="12"/>
    </row>
    <row r="777" spans="1:24" x14ac:dyDescent="0.2">
      <c r="A777" s="129" t="str">
        <f>IF(INTRO!$E$34&lt;&gt;0,INTRO!$E$34,"")</f>
        <v>Ethiopia</v>
      </c>
      <c r="B777" s="222" t="s">
        <v>1039</v>
      </c>
      <c r="C777" s="223" t="s">
        <v>1042</v>
      </c>
      <c r="D777" s="118">
        <v>104828</v>
      </c>
      <c r="E777" s="277">
        <v>10605</v>
      </c>
      <c r="F777" s="277">
        <v>35632</v>
      </c>
      <c r="G777" s="278">
        <v>58591</v>
      </c>
      <c r="H777" s="121">
        <v>0</v>
      </c>
      <c r="I777" s="244">
        <v>4</v>
      </c>
      <c r="J777" s="244">
        <v>4</v>
      </c>
      <c r="K777" s="246">
        <v>4</v>
      </c>
      <c r="L777" s="270">
        <f>IF(INTRO!$E$38="Endemic", IF($H777&gt;0, IF($H777=4,"Unknown", IF($H777=99,"Stopped", $D777)), 0),"Not required")</f>
        <v>0</v>
      </c>
      <c r="M777" s="271" t="str">
        <f>IF(INTRO!$E$40="Endemic", IF($I777&gt;0, IF($I777=4,"Unknown",IF($I777=99,"Stopped", $D777)), 0),"Not required")</f>
        <v>Unknown</v>
      </c>
      <c r="N777" s="272" t="str">
        <f>IF(INTRO!$E$42="Endemic", IF(AND($J777&gt;1,$J777&lt;5), IF($J777=4, "Unknown", E777+F777), 0),"Not required")</f>
        <v>Unknown</v>
      </c>
      <c r="O777" s="273" t="str">
        <f>IF(INTRO!$E$44="Endemic", IF(AND($K777&gt;0,$K777&lt;5), IF($K777=4,"Unknown", IF($K777=1, $F777*0.33, IF($K777=2, $F777*0.5+$G777*0.2, SUM(F777:G777)))), 0),"Not required")</f>
        <v>Unknown</v>
      </c>
      <c r="P777" s="224">
        <v>0</v>
      </c>
      <c r="Q777" s="245">
        <v>0</v>
      </c>
      <c r="R777" s="245">
        <v>0</v>
      </c>
      <c r="S777" s="247">
        <v>0</v>
      </c>
      <c r="T777" s="50"/>
      <c r="U777" s="252"/>
      <c r="V777" s="229"/>
      <c r="W777" s="274"/>
      <c r="X777" s="12"/>
    </row>
    <row r="778" spans="1:24" x14ac:dyDescent="0.2">
      <c r="A778" s="129" t="str">
        <f>IF(INTRO!$E$34&lt;&gt;0,INTRO!$E$34,"")</f>
        <v>Ethiopia</v>
      </c>
      <c r="B778" s="222" t="s">
        <v>1039</v>
      </c>
      <c r="C778" s="223" t="s">
        <v>494</v>
      </c>
      <c r="D778" s="118">
        <v>99081</v>
      </c>
      <c r="E778" s="277">
        <v>10023</v>
      </c>
      <c r="F778" s="277">
        <v>33679</v>
      </c>
      <c r="G778" s="278">
        <v>55379</v>
      </c>
      <c r="H778" s="121">
        <v>0</v>
      </c>
      <c r="I778" s="244">
        <v>4</v>
      </c>
      <c r="J778" s="244">
        <v>3</v>
      </c>
      <c r="K778" s="246">
        <v>3</v>
      </c>
      <c r="L778" s="270">
        <f>IF(INTRO!$E$38="Endemic", IF($H778&gt;0, IF($H778=4,"Unknown", IF($H778=99,"Stopped", $D778)), 0),"Not required")</f>
        <v>0</v>
      </c>
      <c r="M778" s="271" t="str">
        <f>IF(INTRO!$E$40="Endemic", IF($I778&gt;0, IF($I778=4,"Unknown",IF($I778=99,"Stopped", $D778)), 0),"Not required")</f>
        <v>Unknown</v>
      </c>
      <c r="N778" s="272">
        <f>IF(INTRO!$E$42="Endemic", IF(AND($J778&gt;1,$J778&lt;5), IF($J778=4, "Unknown", E778+F778), 0),"Not required")</f>
        <v>43702</v>
      </c>
      <c r="O778" s="273">
        <f>IF(INTRO!$E$44="Endemic", IF(AND($K778&gt;0,$K778&lt;5), IF($K778=4,"Unknown", IF($K778=1, $F778*0.33, IF($K778=2, $F778*0.5+$G778*0.2, SUM(F778:G778)))), 0),"Not required")</f>
        <v>89058</v>
      </c>
      <c r="P778" s="224">
        <v>0</v>
      </c>
      <c r="Q778" s="245">
        <v>0</v>
      </c>
      <c r="R778" s="245">
        <v>2</v>
      </c>
      <c r="S778" s="247">
        <v>1</v>
      </c>
      <c r="T778" s="50"/>
      <c r="U778" s="299" t="s">
        <v>1191</v>
      </c>
      <c r="V778" s="229"/>
      <c r="W778" s="274"/>
      <c r="X778" s="12"/>
    </row>
    <row r="779" spans="1:24" x14ac:dyDescent="0.2">
      <c r="A779" s="129" t="str">
        <f>IF(INTRO!$E$34&lt;&gt;0,INTRO!$E$34,"")</f>
        <v>Ethiopia</v>
      </c>
      <c r="B779" s="222" t="s">
        <v>1039</v>
      </c>
      <c r="C779" s="223" t="s">
        <v>1043</v>
      </c>
      <c r="D779" s="118">
        <v>27840</v>
      </c>
      <c r="E779" s="277">
        <v>2816</v>
      </c>
      <c r="F779" s="277">
        <v>9463</v>
      </c>
      <c r="G779" s="278">
        <v>15560</v>
      </c>
      <c r="H779" s="121">
        <v>0</v>
      </c>
      <c r="I779" s="244">
        <v>0</v>
      </c>
      <c r="J779" s="244">
        <v>0</v>
      </c>
      <c r="K779" s="246">
        <v>0</v>
      </c>
      <c r="L779" s="270">
        <f>IF(INTRO!$E$38="Endemic", IF($H779&gt;0, IF($H779=4,"Unknown", IF($H779=99,"Stopped", $D779)), 0),"Not required")</f>
        <v>0</v>
      </c>
      <c r="M779" s="271">
        <f>IF(INTRO!$E$40="Endemic", IF($I779&gt;0, IF($I779=4,"Unknown",IF($I779=99,"Stopped", $D779)), 0),"Not required")</f>
        <v>0</v>
      </c>
      <c r="N779" s="272">
        <f>IF(INTRO!$E$42="Endemic", IF(AND($J779&gt;1,$J779&lt;5), IF($J779=4, "Unknown", E779+F779), 0),"Not required")</f>
        <v>0</v>
      </c>
      <c r="O779" s="273">
        <f>IF(INTRO!$E$44="Endemic", IF(AND($K779&gt;0,$K779&lt;5), IF($K779=4,"Unknown", IF($K779=1, $F779*0.33, IF($K779=2, $F779*0.5+$G779*0.2, SUM(F779:G779)))), 0),"Not required")</f>
        <v>0</v>
      </c>
      <c r="P779" s="224">
        <v>0</v>
      </c>
      <c r="Q779" s="245">
        <v>0</v>
      </c>
      <c r="R779" s="245">
        <v>0</v>
      </c>
      <c r="S779" s="247">
        <v>0</v>
      </c>
      <c r="T779" s="50"/>
      <c r="U779" s="252"/>
      <c r="V779" s="229"/>
      <c r="W779" s="274"/>
      <c r="X779" s="12"/>
    </row>
    <row r="780" spans="1:24" x14ac:dyDescent="0.2">
      <c r="A780" s="129" t="str">
        <f>IF(INTRO!$E$34&lt;&gt;0,INTRO!$E$34,"")</f>
        <v>Ethiopia</v>
      </c>
      <c r="B780" s="222" t="s">
        <v>1039</v>
      </c>
      <c r="C780" s="223" t="s">
        <v>1044</v>
      </c>
      <c r="D780" s="118">
        <v>74657</v>
      </c>
      <c r="E780" s="277">
        <v>7553</v>
      </c>
      <c r="F780" s="277">
        <v>25377</v>
      </c>
      <c r="G780" s="278">
        <v>41727</v>
      </c>
      <c r="H780" s="121">
        <v>0</v>
      </c>
      <c r="I780" s="244">
        <v>4</v>
      </c>
      <c r="J780" s="244">
        <v>3</v>
      </c>
      <c r="K780" s="246">
        <v>1</v>
      </c>
      <c r="L780" s="270">
        <f>IF(INTRO!$E$38="Endemic", IF($H780&gt;0, IF($H780=4,"Unknown", IF($H780=99,"Stopped", $D780)), 0),"Not required")</f>
        <v>0</v>
      </c>
      <c r="M780" s="271" t="str">
        <f>IF(INTRO!$E$40="Endemic", IF($I780&gt;0, IF($I780=4,"Unknown",IF($I780=99,"Stopped", $D780)), 0),"Not required")</f>
        <v>Unknown</v>
      </c>
      <c r="N780" s="272">
        <f>IF(INTRO!$E$42="Endemic", IF(AND($J780&gt;1,$J780&lt;5), IF($J780=4, "Unknown", E780+F780), 0),"Not required")</f>
        <v>32930</v>
      </c>
      <c r="O780" s="273">
        <f>IF(INTRO!$E$44="Endemic", IF(AND($K780&gt;0,$K780&lt;5), IF($K780=4,"Unknown", IF($K780=1, $F780*0.33, IF($K780=2, $F780*0.5+$G780*0.2, SUM(F780:G780)))), 0),"Not required")</f>
        <v>8374.41</v>
      </c>
      <c r="P780" s="224">
        <v>0</v>
      </c>
      <c r="Q780" s="245">
        <v>0</v>
      </c>
      <c r="R780" s="245">
        <v>2</v>
      </c>
      <c r="S780" s="247">
        <v>0</v>
      </c>
      <c r="T780" s="50"/>
      <c r="U780" s="252" t="s">
        <v>1188</v>
      </c>
      <c r="V780" s="229"/>
      <c r="W780" s="274"/>
      <c r="X780" s="12"/>
    </row>
    <row r="781" spans="1:24" x14ac:dyDescent="0.2">
      <c r="A781" s="129" t="str">
        <f>IF(INTRO!$E$34&lt;&gt;0,INTRO!$E$34,"")</f>
        <v>Ethiopia</v>
      </c>
      <c r="B781" s="222" t="s">
        <v>1039</v>
      </c>
      <c r="C781" s="223" t="s">
        <v>1045</v>
      </c>
      <c r="D781" s="118">
        <v>91353</v>
      </c>
      <c r="E781" s="277">
        <v>9242</v>
      </c>
      <c r="F781" s="277">
        <v>31052</v>
      </c>
      <c r="G781" s="278">
        <v>51059</v>
      </c>
      <c r="H781" s="121">
        <v>0</v>
      </c>
      <c r="I781" s="244">
        <v>4</v>
      </c>
      <c r="J781" s="244">
        <v>4</v>
      </c>
      <c r="K781" s="246">
        <v>4</v>
      </c>
      <c r="L781" s="270">
        <f>IF(INTRO!$E$38="Endemic", IF($H781&gt;0, IF($H781=4,"Unknown", IF($H781=99,"Stopped", $D781)), 0),"Not required")</f>
        <v>0</v>
      </c>
      <c r="M781" s="271" t="str">
        <f>IF(INTRO!$E$40="Endemic", IF($I781&gt;0, IF($I781=4,"Unknown",IF($I781=99,"Stopped", $D781)), 0),"Not required")</f>
        <v>Unknown</v>
      </c>
      <c r="N781" s="272" t="str">
        <f>IF(INTRO!$E$42="Endemic", IF(AND($J781&gt;1,$J781&lt;5), IF($J781=4, "Unknown", E781+F781), 0),"Not required")</f>
        <v>Unknown</v>
      </c>
      <c r="O781" s="273" t="str">
        <f>IF(INTRO!$E$44="Endemic", IF(AND($K781&gt;0,$K781&lt;5), IF($K781=4,"Unknown", IF($K781=1, $F781*0.33, IF($K781=2, $F781*0.5+$G781*0.2, SUM(F781:G781)))), 0),"Not required")</f>
        <v>Unknown</v>
      </c>
      <c r="P781" s="224">
        <v>0</v>
      </c>
      <c r="Q781" s="245">
        <v>0</v>
      </c>
      <c r="R781" s="245">
        <v>0</v>
      </c>
      <c r="S781" s="247">
        <v>0</v>
      </c>
      <c r="T781" s="50"/>
      <c r="U781" s="252"/>
      <c r="V781" s="229"/>
      <c r="W781" s="274"/>
      <c r="X781" s="12"/>
    </row>
    <row r="782" spans="1:24" x14ac:dyDescent="0.2">
      <c r="A782" s="129" t="str">
        <f>IF(INTRO!$E$34&lt;&gt;0,INTRO!$E$34,"")</f>
        <v>Ethiopia</v>
      </c>
      <c r="B782" s="222" t="s">
        <v>1039</v>
      </c>
      <c r="C782" s="223" t="s">
        <v>1046</v>
      </c>
      <c r="D782" s="118">
        <v>63593</v>
      </c>
      <c r="E782" s="277">
        <v>6433</v>
      </c>
      <c r="F782" s="277">
        <v>21616</v>
      </c>
      <c r="G782" s="278">
        <v>35544</v>
      </c>
      <c r="H782" s="121">
        <v>0</v>
      </c>
      <c r="I782" s="244">
        <v>4</v>
      </c>
      <c r="J782" s="244">
        <v>2</v>
      </c>
      <c r="K782" s="246">
        <v>0</v>
      </c>
      <c r="L782" s="270">
        <f>IF(INTRO!$E$38="Endemic", IF($H782&gt;0, IF($H782=4,"Unknown", IF($H782=99,"Stopped", $D782)), 0),"Not required")</f>
        <v>0</v>
      </c>
      <c r="M782" s="271" t="str">
        <f>IF(INTRO!$E$40="Endemic", IF($I782&gt;0, IF($I782=4,"Unknown",IF($I782=99,"Stopped", $D782)), 0),"Not required")</f>
        <v>Unknown</v>
      </c>
      <c r="N782" s="272">
        <f>IF(INTRO!$E$42="Endemic", IF(AND($J782&gt;1,$J782&lt;5), IF($J782=4, "Unknown", E782+F782), 0),"Not required")</f>
        <v>28049</v>
      </c>
      <c r="O782" s="273">
        <f>IF(INTRO!$E$44="Endemic", IF(AND($K782&gt;0,$K782&lt;5), IF($K782=4,"Unknown", IF($K782=1, $F782*0.33, IF($K782=2, $F782*0.5+$G782*0.2, SUM(F782:G782)))), 0),"Not required")</f>
        <v>0</v>
      </c>
      <c r="P782" s="224">
        <v>0</v>
      </c>
      <c r="Q782" s="245">
        <v>0</v>
      </c>
      <c r="R782" s="245">
        <v>0</v>
      </c>
      <c r="S782" s="247">
        <v>0</v>
      </c>
      <c r="T782" s="50"/>
      <c r="U782" s="252"/>
      <c r="V782" s="229"/>
      <c r="W782" s="274"/>
      <c r="X782" s="12"/>
    </row>
    <row r="783" spans="1:24" x14ac:dyDescent="0.2">
      <c r="A783" s="129" t="str">
        <f>IF(INTRO!$E$34&lt;&gt;0,INTRO!$E$34,"")</f>
        <v>Ethiopia</v>
      </c>
      <c r="B783" s="222" t="s">
        <v>1047</v>
      </c>
      <c r="C783" s="223" t="s">
        <v>1048</v>
      </c>
      <c r="D783" s="118">
        <v>70528</v>
      </c>
      <c r="E783" s="277">
        <v>7135</v>
      </c>
      <c r="F783" s="277">
        <v>23973</v>
      </c>
      <c r="G783" s="278">
        <v>39420</v>
      </c>
      <c r="H783" s="121">
        <v>0</v>
      </c>
      <c r="I783" s="244">
        <v>4</v>
      </c>
      <c r="J783" s="244">
        <v>1</v>
      </c>
      <c r="K783" s="246">
        <v>0</v>
      </c>
      <c r="L783" s="270">
        <f>IF(INTRO!$E$38="Endemic", IF($H783&gt;0, IF($H783=4,"Unknown", IF($H783=99,"Stopped", $D783)), 0),"Not required")</f>
        <v>0</v>
      </c>
      <c r="M783" s="271" t="str">
        <f>IF(INTRO!$E$40="Endemic", IF($I783&gt;0, IF($I783=4,"Unknown",IF($I783=99,"Stopped", $D783)), 0),"Not required")</f>
        <v>Unknown</v>
      </c>
      <c r="N783" s="272">
        <f>IF(INTRO!$E$42="Endemic", IF(AND($J783&gt;1,$J783&lt;5), IF($J783=4, "Unknown", E783+F783), 0),"Not required")</f>
        <v>0</v>
      </c>
      <c r="O783" s="273">
        <f>IF(INTRO!$E$44="Endemic", IF(AND($K783&gt;0,$K783&lt;5), IF($K783=4,"Unknown", IF($K783=1, $F783*0.33, IF($K783=2, $F783*0.5+$G783*0.2, SUM(F783:G783)))), 0),"Not required")</f>
        <v>0</v>
      </c>
      <c r="P783" s="224">
        <v>0</v>
      </c>
      <c r="Q783" s="245">
        <v>0</v>
      </c>
      <c r="R783" s="245">
        <v>0</v>
      </c>
      <c r="S783" s="247">
        <v>0</v>
      </c>
      <c r="T783" s="50"/>
      <c r="U783" s="252"/>
      <c r="V783" s="229"/>
      <c r="W783" s="274"/>
      <c r="X783" s="12"/>
    </row>
    <row r="784" spans="1:24" x14ac:dyDescent="0.2">
      <c r="A784" s="129" t="str">
        <f>IF(INTRO!$E$34&lt;&gt;0,INTRO!$E$34,"")</f>
        <v>Ethiopia</v>
      </c>
      <c r="B784" s="222" t="s">
        <v>1047</v>
      </c>
      <c r="C784" s="223" t="s">
        <v>1049</v>
      </c>
      <c r="D784" s="118">
        <v>91002</v>
      </c>
      <c r="E784" s="277">
        <v>9206</v>
      </c>
      <c r="F784" s="277">
        <v>30933</v>
      </c>
      <c r="G784" s="278">
        <v>50863</v>
      </c>
      <c r="H784" s="121">
        <v>0</v>
      </c>
      <c r="I784" s="244">
        <v>4</v>
      </c>
      <c r="J784" s="244">
        <v>3</v>
      </c>
      <c r="K784" s="246">
        <v>0</v>
      </c>
      <c r="L784" s="270">
        <f>IF(INTRO!$E$38="Endemic", IF($H784&gt;0, IF($H784=4,"Unknown", IF($H784=99,"Stopped", $D784)), 0),"Not required")</f>
        <v>0</v>
      </c>
      <c r="M784" s="271" t="str">
        <f>IF(INTRO!$E$40="Endemic", IF($I784&gt;0, IF($I784=4,"Unknown",IF($I784=99,"Stopped", $D784)), 0),"Not required")</f>
        <v>Unknown</v>
      </c>
      <c r="N784" s="272">
        <f>IF(INTRO!$E$42="Endemic", IF(AND($J784&gt;1,$J784&lt;5), IF($J784=4, "Unknown", E784+F784), 0),"Not required")</f>
        <v>40139</v>
      </c>
      <c r="O784" s="273">
        <f>IF(INTRO!$E$44="Endemic", IF(AND($K784&gt;0,$K784&lt;5), IF($K784=4,"Unknown", IF($K784=1, $F784*0.33, IF($K784=2, $F784*0.5+$G784*0.2, SUM(F784:G784)))), 0),"Not required")</f>
        <v>0</v>
      </c>
      <c r="P784" s="224">
        <v>0</v>
      </c>
      <c r="Q784" s="245">
        <v>0</v>
      </c>
      <c r="R784" s="245">
        <v>2</v>
      </c>
      <c r="S784" s="247">
        <v>0</v>
      </c>
      <c r="T784" s="50"/>
      <c r="U784" s="252" t="s">
        <v>1188</v>
      </c>
      <c r="V784" s="229"/>
      <c r="W784" s="274"/>
      <c r="X784" s="12"/>
    </row>
    <row r="785" spans="1:24" x14ac:dyDescent="0.2">
      <c r="A785" s="129" t="str">
        <f>IF(INTRO!$E$34&lt;&gt;0,INTRO!$E$34,"")</f>
        <v>Ethiopia</v>
      </c>
      <c r="B785" s="222" t="s">
        <v>1047</v>
      </c>
      <c r="C785" s="223" t="s">
        <v>1050</v>
      </c>
      <c r="D785" s="118">
        <v>104420</v>
      </c>
      <c r="E785" s="277">
        <v>10564</v>
      </c>
      <c r="F785" s="277">
        <v>35494</v>
      </c>
      <c r="G785" s="278">
        <v>58363</v>
      </c>
      <c r="H785" s="121">
        <v>0</v>
      </c>
      <c r="I785" s="244">
        <v>4</v>
      </c>
      <c r="J785" s="244">
        <v>4</v>
      </c>
      <c r="K785" s="246">
        <v>4</v>
      </c>
      <c r="L785" s="270">
        <f>IF(INTRO!$E$38="Endemic", IF($H785&gt;0, IF($H785=4,"Unknown", IF($H785=99,"Stopped", $D785)), 0),"Not required")</f>
        <v>0</v>
      </c>
      <c r="M785" s="271" t="str">
        <f>IF(INTRO!$E$40="Endemic", IF($I785&gt;0, IF($I785=4,"Unknown",IF($I785=99,"Stopped", $D785)), 0),"Not required")</f>
        <v>Unknown</v>
      </c>
      <c r="N785" s="272" t="str">
        <f>IF(INTRO!$E$42="Endemic", IF(AND($J785&gt;1,$J785&lt;5), IF($J785=4, "Unknown", E785+F785), 0),"Not required")</f>
        <v>Unknown</v>
      </c>
      <c r="O785" s="273" t="str">
        <f>IF(INTRO!$E$44="Endemic", IF(AND($K785&gt;0,$K785&lt;5), IF($K785=4,"Unknown", IF($K785=1, $F785*0.33, IF($K785=2, $F785*0.5+$G785*0.2, SUM(F785:G785)))), 0),"Not required")</f>
        <v>Unknown</v>
      </c>
      <c r="P785" s="224">
        <v>0</v>
      </c>
      <c r="Q785" s="245">
        <v>0</v>
      </c>
      <c r="R785" s="245">
        <v>0</v>
      </c>
      <c r="S785" s="247">
        <v>0</v>
      </c>
      <c r="T785" s="50"/>
      <c r="U785" s="252"/>
      <c r="V785" s="229"/>
      <c r="W785" s="274"/>
      <c r="X785" s="12"/>
    </row>
    <row r="786" spans="1:24" x14ac:dyDescent="0.2">
      <c r="A786" s="129" t="str">
        <f>IF(INTRO!$E$34&lt;&gt;0,INTRO!$E$34,"")</f>
        <v>Ethiopia</v>
      </c>
      <c r="B786" s="222" t="s">
        <v>1047</v>
      </c>
      <c r="C786" s="223" t="s">
        <v>1051</v>
      </c>
      <c r="D786" s="118">
        <v>82443</v>
      </c>
      <c r="E786" s="277">
        <v>8340</v>
      </c>
      <c r="F786" s="277">
        <v>28023</v>
      </c>
      <c r="G786" s="278">
        <v>46079</v>
      </c>
      <c r="H786" s="121">
        <v>0</v>
      </c>
      <c r="I786" s="244">
        <v>4</v>
      </c>
      <c r="J786" s="244">
        <v>2</v>
      </c>
      <c r="K786" s="246">
        <v>0</v>
      </c>
      <c r="L786" s="270">
        <f>IF(INTRO!$E$38="Endemic", IF($H786&gt;0, IF($H786=4,"Unknown", IF($H786=99,"Stopped", $D786)), 0),"Not required")</f>
        <v>0</v>
      </c>
      <c r="M786" s="271" t="str">
        <f>IF(INTRO!$E$40="Endemic", IF($I786&gt;0, IF($I786=4,"Unknown",IF($I786=99,"Stopped", $D786)), 0),"Not required")</f>
        <v>Unknown</v>
      </c>
      <c r="N786" s="272">
        <f>IF(INTRO!$E$42="Endemic", IF(AND($J786&gt;1,$J786&lt;5), IF($J786=4, "Unknown", E786+F786), 0),"Not required")</f>
        <v>36363</v>
      </c>
      <c r="O786" s="273">
        <f>IF(INTRO!$E$44="Endemic", IF(AND($K786&gt;0,$K786&lt;5), IF($K786=4,"Unknown", IF($K786=1, $F786*0.33, IF($K786=2, $F786*0.5+$G786*0.2, SUM(F786:G786)))), 0),"Not required")</f>
        <v>0</v>
      </c>
      <c r="P786" s="224">
        <v>0</v>
      </c>
      <c r="Q786" s="245">
        <v>0</v>
      </c>
      <c r="R786" s="245">
        <v>0</v>
      </c>
      <c r="S786" s="247">
        <v>0</v>
      </c>
      <c r="T786" s="50"/>
      <c r="U786" s="252"/>
      <c r="V786" s="229"/>
      <c r="W786" s="274"/>
      <c r="X786" s="12"/>
    </row>
    <row r="787" spans="1:24" x14ac:dyDescent="0.2">
      <c r="A787" s="129" t="str">
        <f>IF(INTRO!$E$34&lt;&gt;0,INTRO!$E$34,"")</f>
        <v>Ethiopia</v>
      </c>
      <c r="B787" s="222" t="s">
        <v>1047</v>
      </c>
      <c r="C787" s="223" t="s">
        <v>1052</v>
      </c>
      <c r="D787" s="118">
        <v>25384</v>
      </c>
      <c r="E787" s="277">
        <v>2568</v>
      </c>
      <c r="F787" s="277">
        <v>8628</v>
      </c>
      <c r="G787" s="278">
        <v>14188</v>
      </c>
      <c r="H787" s="121">
        <v>0</v>
      </c>
      <c r="I787" s="244">
        <v>0</v>
      </c>
      <c r="J787" s="244">
        <v>0</v>
      </c>
      <c r="K787" s="246">
        <v>0</v>
      </c>
      <c r="L787" s="270">
        <f>IF(INTRO!$E$38="Endemic", IF($H787&gt;0, IF($H787=4,"Unknown", IF($H787=99,"Stopped", $D787)), 0),"Not required")</f>
        <v>0</v>
      </c>
      <c r="M787" s="271">
        <f>IF(INTRO!$E$40="Endemic", IF($I787&gt;0, IF($I787=4,"Unknown",IF($I787=99,"Stopped", $D787)), 0),"Not required")</f>
        <v>0</v>
      </c>
      <c r="N787" s="272">
        <f>IF(INTRO!$E$42="Endemic", IF(AND($J787&gt;1,$J787&lt;5), IF($J787=4, "Unknown", E787+F787), 0),"Not required")</f>
        <v>0</v>
      </c>
      <c r="O787" s="273">
        <f>IF(INTRO!$E$44="Endemic", IF(AND($K787&gt;0,$K787&lt;5), IF($K787=4,"Unknown", IF($K787=1, $F787*0.33, IF($K787=2, $F787*0.5+$G787*0.2, SUM(F787:G787)))), 0),"Not required")</f>
        <v>0</v>
      </c>
      <c r="P787" s="224">
        <v>0</v>
      </c>
      <c r="Q787" s="245">
        <v>0</v>
      </c>
      <c r="R787" s="245">
        <v>0</v>
      </c>
      <c r="S787" s="247">
        <v>0</v>
      </c>
      <c r="T787" s="50"/>
      <c r="U787" s="252"/>
      <c r="V787" s="229"/>
      <c r="W787" s="274"/>
      <c r="X787" s="12"/>
    </row>
    <row r="788" spans="1:24" x14ac:dyDescent="0.2">
      <c r="A788" s="129" t="str">
        <f>IF(INTRO!$E$34&lt;&gt;0,INTRO!$E$34,"")</f>
        <v>Ethiopia</v>
      </c>
      <c r="B788" s="222" t="s">
        <v>1047</v>
      </c>
      <c r="C788" s="223" t="s">
        <v>1053</v>
      </c>
      <c r="D788" s="118">
        <v>98697</v>
      </c>
      <c r="E788" s="277">
        <v>9985</v>
      </c>
      <c r="F788" s="277">
        <v>33548</v>
      </c>
      <c r="G788" s="278">
        <v>55164</v>
      </c>
      <c r="H788" s="121">
        <v>0</v>
      </c>
      <c r="I788" s="244">
        <v>4</v>
      </c>
      <c r="J788" s="244">
        <v>2</v>
      </c>
      <c r="K788" s="246">
        <v>1</v>
      </c>
      <c r="L788" s="270">
        <f>IF(INTRO!$E$38="Endemic", IF($H788&gt;0, IF($H788=4,"Unknown", IF($H788=99,"Stopped", $D788)), 0),"Not required")</f>
        <v>0</v>
      </c>
      <c r="M788" s="271" t="str">
        <f>IF(INTRO!$E$40="Endemic", IF($I788&gt;0, IF($I788=4,"Unknown",IF($I788=99,"Stopped", $D788)), 0),"Not required")</f>
        <v>Unknown</v>
      </c>
      <c r="N788" s="272">
        <f>IF(INTRO!$E$42="Endemic", IF(AND($J788&gt;1,$J788&lt;5), IF($J788=4, "Unknown", E788+F788), 0),"Not required")</f>
        <v>43533</v>
      </c>
      <c r="O788" s="273">
        <f>IF(INTRO!$E$44="Endemic", IF(AND($K788&gt;0,$K788&lt;5), IF($K788=4,"Unknown", IF($K788=1, $F788*0.33, IF($K788=2, $F788*0.5+$G788*0.2, SUM(F788:G788)))), 0),"Not required")</f>
        <v>11070.84</v>
      </c>
      <c r="P788" s="224">
        <v>0</v>
      </c>
      <c r="Q788" s="245">
        <v>0</v>
      </c>
      <c r="R788" s="245">
        <v>0</v>
      </c>
      <c r="S788" s="247">
        <v>0</v>
      </c>
      <c r="T788" s="50"/>
      <c r="U788" s="252"/>
      <c r="V788" s="229"/>
      <c r="W788" s="274"/>
      <c r="X788" s="12"/>
    </row>
    <row r="789" spans="1:24" x14ac:dyDescent="0.2">
      <c r="A789" s="129" t="str">
        <f>IF(INTRO!$E$34&lt;&gt;0,INTRO!$E$34,"")</f>
        <v>Ethiopia</v>
      </c>
      <c r="B789" s="222" t="s">
        <v>1054</v>
      </c>
      <c r="C789" s="223" t="s">
        <v>1055</v>
      </c>
      <c r="D789" s="118">
        <v>75844</v>
      </c>
      <c r="E789" s="277">
        <v>7673</v>
      </c>
      <c r="F789" s="277">
        <v>25780</v>
      </c>
      <c r="G789" s="278">
        <v>42391</v>
      </c>
      <c r="H789" s="121">
        <v>0</v>
      </c>
      <c r="I789" s="244">
        <v>4</v>
      </c>
      <c r="J789" s="244">
        <v>1</v>
      </c>
      <c r="K789" s="246">
        <v>0</v>
      </c>
      <c r="L789" s="270">
        <f>IF(INTRO!$E$38="Endemic", IF($H789&gt;0, IF($H789=4,"Unknown", IF($H789=99,"Stopped", $D789)), 0),"Not required")</f>
        <v>0</v>
      </c>
      <c r="M789" s="271" t="str">
        <f>IF(INTRO!$E$40="Endemic", IF($I789&gt;0, IF($I789=4,"Unknown",IF($I789=99,"Stopped", $D789)), 0),"Not required")</f>
        <v>Unknown</v>
      </c>
      <c r="N789" s="272">
        <f>IF(INTRO!$E$42="Endemic", IF(AND($J789&gt;1,$J789&lt;5), IF($J789=4, "Unknown", E789+F789), 0),"Not required")</f>
        <v>0</v>
      </c>
      <c r="O789" s="273">
        <f>IF(INTRO!$E$44="Endemic", IF(AND($K789&gt;0,$K789&lt;5), IF($K789=4,"Unknown", IF($K789=1, $F789*0.33, IF($K789=2, $F789*0.5+$G789*0.2, SUM(F789:G789)))), 0),"Not required")</f>
        <v>0</v>
      </c>
      <c r="P789" s="224">
        <v>0</v>
      </c>
      <c r="Q789" s="245">
        <v>0</v>
      </c>
      <c r="R789" s="245">
        <v>0</v>
      </c>
      <c r="S789" s="247">
        <v>0</v>
      </c>
      <c r="T789" s="50"/>
      <c r="U789" s="252"/>
      <c r="V789" s="229"/>
      <c r="W789" s="274"/>
      <c r="X789" s="12"/>
    </row>
    <row r="790" spans="1:24" x14ac:dyDescent="0.2">
      <c r="A790" s="129" t="str">
        <f>IF(INTRO!$E$34&lt;&gt;0,INTRO!$E$34,"")</f>
        <v>Ethiopia</v>
      </c>
      <c r="B790" s="222" t="s">
        <v>1054</v>
      </c>
      <c r="C790" s="223" t="s">
        <v>1056</v>
      </c>
      <c r="D790" s="118">
        <v>23906</v>
      </c>
      <c r="E790" s="277">
        <v>2418</v>
      </c>
      <c r="F790" s="277">
        <v>8126</v>
      </c>
      <c r="G790" s="278">
        <v>13362</v>
      </c>
      <c r="H790" s="121">
        <v>0</v>
      </c>
      <c r="I790" s="244">
        <v>4</v>
      </c>
      <c r="J790" s="244">
        <v>4</v>
      </c>
      <c r="K790" s="246">
        <v>4</v>
      </c>
      <c r="L790" s="270">
        <f>IF(INTRO!$E$38="Endemic", IF($H790&gt;0, IF($H790=4,"Unknown", IF($H790=99,"Stopped", $D790)), 0),"Not required")</f>
        <v>0</v>
      </c>
      <c r="M790" s="271" t="str">
        <f>IF(INTRO!$E$40="Endemic", IF($I790&gt;0, IF($I790=4,"Unknown",IF($I790=99,"Stopped", $D790)), 0),"Not required")</f>
        <v>Unknown</v>
      </c>
      <c r="N790" s="272" t="str">
        <f>IF(INTRO!$E$42="Endemic", IF(AND($J790&gt;1,$J790&lt;5), IF($J790=4, "Unknown", E790+F790), 0),"Not required")</f>
        <v>Unknown</v>
      </c>
      <c r="O790" s="273" t="str">
        <f>IF(INTRO!$E$44="Endemic", IF(AND($K790&gt;0,$K790&lt;5), IF($K790=4,"Unknown", IF($K790=1, $F790*0.33, IF($K790=2, $F790*0.5+$G790*0.2, SUM(F790:G790)))), 0),"Not required")</f>
        <v>Unknown</v>
      </c>
      <c r="P790" s="224">
        <v>0</v>
      </c>
      <c r="Q790" s="245">
        <v>0</v>
      </c>
      <c r="R790" s="245">
        <v>0</v>
      </c>
      <c r="S790" s="247">
        <v>0</v>
      </c>
      <c r="T790" s="50"/>
      <c r="U790" s="252"/>
      <c r="V790" s="229"/>
      <c r="W790" s="274"/>
      <c r="X790" s="12"/>
    </row>
    <row r="791" spans="1:24" x14ac:dyDescent="0.2">
      <c r="A791" s="129" t="str">
        <f>IF(INTRO!$E$34&lt;&gt;0,INTRO!$E$34,"")</f>
        <v>Ethiopia</v>
      </c>
      <c r="B791" s="222" t="s">
        <v>1054</v>
      </c>
      <c r="C791" s="223" t="s">
        <v>1057</v>
      </c>
      <c r="D791" s="118">
        <v>46290</v>
      </c>
      <c r="E791" s="277">
        <v>4683</v>
      </c>
      <c r="F791" s="277">
        <v>15735</v>
      </c>
      <c r="G791" s="278">
        <v>25873</v>
      </c>
      <c r="H791" s="121">
        <v>0</v>
      </c>
      <c r="I791" s="244">
        <v>4</v>
      </c>
      <c r="J791" s="244">
        <v>4</v>
      </c>
      <c r="K791" s="246">
        <v>4</v>
      </c>
      <c r="L791" s="270">
        <f>IF(INTRO!$E$38="Endemic", IF($H791&gt;0, IF($H791=4,"Unknown", IF($H791=99,"Stopped", $D791)), 0),"Not required")</f>
        <v>0</v>
      </c>
      <c r="M791" s="271" t="str">
        <f>IF(INTRO!$E$40="Endemic", IF($I791&gt;0, IF($I791=4,"Unknown",IF($I791=99,"Stopped", $D791)), 0),"Not required")</f>
        <v>Unknown</v>
      </c>
      <c r="N791" s="272" t="str">
        <f>IF(INTRO!$E$42="Endemic", IF(AND($J791&gt;1,$J791&lt;5), IF($J791=4, "Unknown", E791+F791), 0),"Not required")</f>
        <v>Unknown</v>
      </c>
      <c r="O791" s="273" t="str">
        <f>IF(INTRO!$E$44="Endemic", IF(AND($K791&gt;0,$K791&lt;5), IF($K791=4,"Unknown", IF($K791=1, $F791*0.33, IF($K791=2, $F791*0.5+$G791*0.2, SUM(F791:G791)))), 0),"Not required")</f>
        <v>Unknown</v>
      </c>
      <c r="P791" s="224">
        <v>0</v>
      </c>
      <c r="Q791" s="245">
        <v>0</v>
      </c>
      <c r="R791" s="245">
        <v>0</v>
      </c>
      <c r="S791" s="247">
        <v>0</v>
      </c>
      <c r="T791" s="50"/>
      <c r="U791" s="252"/>
      <c r="V791" s="229"/>
      <c r="W791" s="274"/>
      <c r="X791" s="12"/>
    </row>
    <row r="792" spans="1:24" x14ac:dyDescent="0.2">
      <c r="A792" s="129" t="str">
        <f>IF(INTRO!$E$34&lt;&gt;0,INTRO!$E$34,"")</f>
        <v>Ethiopia</v>
      </c>
      <c r="B792" s="222" t="s">
        <v>1054</v>
      </c>
      <c r="C792" s="223" t="s">
        <v>1058</v>
      </c>
      <c r="D792" s="118">
        <v>15954</v>
      </c>
      <c r="E792" s="277">
        <v>1614</v>
      </c>
      <c r="F792" s="277">
        <v>5423</v>
      </c>
      <c r="G792" s="278">
        <v>8917</v>
      </c>
      <c r="H792" s="121">
        <v>0</v>
      </c>
      <c r="I792" s="244">
        <v>0</v>
      </c>
      <c r="J792" s="244">
        <v>0</v>
      </c>
      <c r="K792" s="246">
        <v>0</v>
      </c>
      <c r="L792" s="270">
        <f>IF(INTRO!$E$38="Endemic", IF($H792&gt;0, IF($H792=4,"Unknown", IF($H792=99,"Stopped", $D792)), 0),"Not required")</f>
        <v>0</v>
      </c>
      <c r="M792" s="271">
        <f>IF(INTRO!$E$40="Endemic", IF($I792&gt;0, IF($I792=4,"Unknown",IF($I792=99,"Stopped", $D792)), 0),"Not required")</f>
        <v>0</v>
      </c>
      <c r="N792" s="272">
        <f>IF(INTRO!$E$42="Endemic", IF(AND($J792&gt;1,$J792&lt;5), IF($J792=4, "Unknown", E792+F792), 0),"Not required")</f>
        <v>0</v>
      </c>
      <c r="O792" s="273">
        <f>IF(INTRO!$E$44="Endemic", IF(AND($K792&gt;0,$K792&lt;5), IF($K792=4,"Unknown", IF($K792=1, $F792*0.33, IF($K792=2, $F792*0.5+$G792*0.2, SUM(F792:G792)))), 0),"Not required")</f>
        <v>0</v>
      </c>
      <c r="P792" s="224">
        <v>0</v>
      </c>
      <c r="Q792" s="245">
        <v>0</v>
      </c>
      <c r="R792" s="245">
        <v>0</v>
      </c>
      <c r="S792" s="247">
        <v>0</v>
      </c>
      <c r="T792" s="50"/>
      <c r="U792" s="252"/>
      <c r="V792" s="229"/>
      <c r="W792" s="274"/>
      <c r="X792" s="12"/>
    </row>
    <row r="793" spans="1:24" x14ac:dyDescent="0.2">
      <c r="A793" s="129" t="str">
        <f>IF(INTRO!$E$34&lt;&gt;0,INTRO!$E$34,"")</f>
        <v>Ethiopia</v>
      </c>
      <c r="B793" s="222" t="s">
        <v>1054</v>
      </c>
      <c r="C793" s="223" t="s">
        <v>1059</v>
      </c>
      <c r="D793" s="118">
        <v>18549</v>
      </c>
      <c r="E793" s="277">
        <v>1877</v>
      </c>
      <c r="F793" s="277">
        <v>6305</v>
      </c>
      <c r="G793" s="278">
        <v>10367</v>
      </c>
      <c r="H793" s="121">
        <v>0</v>
      </c>
      <c r="I793" s="244">
        <v>0</v>
      </c>
      <c r="J793" s="244">
        <v>0</v>
      </c>
      <c r="K793" s="246">
        <v>0</v>
      </c>
      <c r="L793" s="270">
        <f>IF(INTRO!$E$38="Endemic", IF($H793&gt;0, IF($H793=4,"Unknown", IF($H793=99,"Stopped", $D793)), 0),"Not required")</f>
        <v>0</v>
      </c>
      <c r="M793" s="271">
        <f>IF(INTRO!$E$40="Endemic", IF($I793&gt;0, IF($I793=4,"Unknown",IF($I793=99,"Stopped", $D793)), 0),"Not required")</f>
        <v>0</v>
      </c>
      <c r="N793" s="272">
        <f>IF(INTRO!$E$42="Endemic", IF(AND($J793&gt;1,$J793&lt;5), IF($J793=4, "Unknown", E793+F793), 0),"Not required")</f>
        <v>0</v>
      </c>
      <c r="O793" s="273">
        <f>IF(INTRO!$E$44="Endemic", IF(AND($K793&gt;0,$K793&lt;5), IF($K793=4,"Unknown", IF($K793=1, $F793*0.33, IF($K793=2, $F793*0.5+$G793*0.2, SUM(F793:G793)))), 0),"Not required")</f>
        <v>0</v>
      </c>
      <c r="P793" s="224">
        <v>0</v>
      </c>
      <c r="Q793" s="245">
        <v>0</v>
      </c>
      <c r="R793" s="245">
        <v>0</v>
      </c>
      <c r="S793" s="247">
        <v>0</v>
      </c>
      <c r="T793" s="50"/>
      <c r="U793" s="252"/>
      <c r="V793" s="229"/>
      <c r="W793" s="274"/>
      <c r="X793" s="12"/>
    </row>
    <row r="794" spans="1:24" x14ac:dyDescent="0.2">
      <c r="A794" s="129" t="str">
        <f>IF(INTRO!$E$34&lt;&gt;0,INTRO!$E$34,"")</f>
        <v>Ethiopia</v>
      </c>
      <c r="B794" s="222" t="s">
        <v>1060</v>
      </c>
      <c r="C794" s="223" t="s">
        <v>1061</v>
      </c>
      <c r="D794" s="118">
        <v>394361</v>
      </c>
      <c r="E794" s="277">
        <v>39895</v>
      </c>
      <c r="F794" s="277">
        <v>134048</v>
      </c>
      <c r="G794" s="278">
        <v>220417</v>
      </c>
      <c r="H794" s="121">
        <v>0</v>
      </c>
      <c r="I794" s="244">
        <v>4</v>
      </c>
      <c r="J794" s="244">
        <v>1</v>
      </c>
      <c r="K794" s="246">
        <v>3</v>
      </c>
      <c r="L794" s="270">
        <f>IF(INTRO!$E$38="Endemic", IF($H794&gt;0, IF($H794=4,"Unknown", IF($H794=99,"Stopped", $D794)), 0),"Not required")</f>
        <v>0</v>
      </c>
      <c r="M794" s="271" t="str">
        <f>IF(INTRO!$E$40="Endemic", IF($I794&gt;0, IF($I794=4,"Unknown",IF($I794=99,"Stopped", $D794)), 0),"Not required")</f>
        <v>Unknown</v>
      </c>
      <c r="N794" s="272">
        <f>IF(INTRO!$E$42="Endemic", IF(AND($J794&gt;1,$J794&lt;5), IF($J794=4, "Unknown", E794+F794), 0),"Not required")</f>
        <v>0</v>
      </c>
      <c r="O794" s="273">
        <f>IF(INTRO!$E$44="Endemic", IF(AND($K794&gt;0,$K794&lt;5), IF($K794=4,"Unknown", IF($K794=1, $F794*0.33, IF($K794=2, $F794*0.5+$G794*0.2, SUM(F794:G794)))), 0),"Not required")</f>
        <v>354465</v>
      </c>
      <c r="P794" s="224">
        <v>0</v>
      </c>
      <c r="Q794" s="245">
        <v>0</v>
      </c>
      <c r="R794" s="245">
        <v>0</v>
      </c>
      <c r="S794" s="247">
        <v>1</v>
      </c>
      <c r="T794" s="50"/>
      <c r="U794" s="252" t="s">
        <v>1186</v>
      </c>
      <c r="V794" s="229"/>
      <c r="W794" s="274"/>
      <c r="X794" s="12"/>
    </row>
    <row r="795" spans="1:24" x14ac:dyDescent="0.2">
      <c r="A795" s="129" t="str">
        <f>IF(INTRO!$E$34&lt;&gt;0,INTRO!$E$34,"")</f>
        <v>Ethiopia</v>
      </c>
      <c r="B795" s="222" t="s">
        <v>1060</v>
      </c>
      <c r="C795" s="223" t="s">
        <v>576</v>
      </c>
      <c r="D795" s="118">
        <v>103701</v>
      </c>
      <c r="E795" s="277">
        <v>10491</v>
      </c>
      <c r="F795" s="277">
        <v>35249</v>
      </c>
      <c r="G795" s="278">
        <v>57961</v>
      </c>
      <c r="H795" s="121">
        <v>0</v>
      </c>
      <c r="I795" s="244">
        <v>4</v>
      </c>
      <c r="J795" s="244">
        <v>0</v>
      </c>
      <c r="K795" s="246">
        <v>1</v>
      </c>
      <c r="L795" s="270">
        <f>IF(INTRO!$E$38="Endemic", IF($H795&gt;0, IF($H795=4,"Unknown", IF($H795=99,"Stopped", $D795)), 0),"Not required")</f>
        <v>0</v>
      </c>
      <c r="M795" s="271" t="str">
        <f>IF(INTRO!$E$40="Endemic", IF($I795&gt;0, IF($I795=4,"Unknown",IF($I795=99,"Stopped", $D795)), 0),"Not required")</f>
        <v>Unknown</v>
      </c>
      <c r="N795" s="272">
        <f>IF(INTRO!$E$42="Endemic", IF(AND($J795&gt;1,$J795&lt;5), IF($J795=4, "Unknown", E795+F795), 0),"Not required")</f>
        <v>0</v>
      </c>
      <c r="O795" s="273">
        <f>IF(INTRO!$E$44="Endemic", IF(AND($K795&gt;0,$K795&lt;5), IF($K795=4,"Unknown", IF($K795=1, $F795*0.33, IF($K795=2, $F795*0.5+$G795*0.2, SUM(F795:G795)))), 0),"Not required")</f>
        <v>11632.17</v>
      </c>
      <c r="P795" s="224">
        <v>0</v>
      </c>
      <c r="Q795" s="245">
        <v>0</v>
      </c>
      <c r="R795" s="245">
        <v>0</v>
      </c>
      <c r="S795" s="247">
        <v>0</v>
      </c>
      <c r="T795" s="50"/>
      <c r="U795" s="252"/>
      <c r="V795" s="229"/>
      <c r="W795" s="274"/>
      <c r="X795" s="12"/>
    </row>
    <row r="796" spans="1:24" x14ac:dyDescent="0.2">
      <c r="A796" s="129" t="str">
        <f>IF(INTRO!$E$34&lt;&gt;0,INTRO!$E$34,"")</f>
        <v>Ethiopia</v>
      </c>
      <c r="B796" s="222" t="s">
        <v>1060</v>
      </c>
      <c r="C796" s="223" t="s">
        <v>1062</v>
      </c>
      <c r="D796" s="118">
        <v>57803</v>
      </c>
      <c r="E796" s="277">
        <v>5848</v>
      </c>
      <c r="F796" s="277">
        <v>19648</v>
      </c>
      <c r="G796" s="278">
        <v>32307</v>
      </c>
      <c r="H796" s="121">
        <v>0</v>
      </c>
      <c r="I796" s="244">
        <v>4</v>
      </c>
      <c r="J796" s="244">
        <v>4</v>
      </c>
      <c r="K796" s="246">
        <v>4</v>
      </c>
      <c r="L796" s="270">
        <f>IF(INTRO!$E$38="Endemic", IF($H796&gt;0, IF($H796=4,"Unknown", IF($H796=99,"Stopped", $D796)), 0),"Not required")</f>
        <v>0</v>
      </c>
      <c r="M796" s="271" t="str">
        <f>IF(INTRO!$E$40="Endemic", IF($I796&gt;0, IF($I796=4,"Unknown",IF($I796=99,"Stopped", $D796)), 0),"Not required")</f>
        <v>Unknown</v>
      </c>
      <c r="N796" s="272" t="str">
        <f>IF(INTRO!$E$42="Endemic", IF(AND($J796&gt;1,$J796&lt;5), IF($J796=4, "Unknown", E796+F796), 0),"Not required")</f>
        <v>Unknown</v>
      </c>
      <c r="O796" s="273" t="str">
        <f>IF(INTRO!$E$44="Endemic", IF(AND($K796&gt;0,$K796&lt;5), IF($K796=4,"Unknown", IF($K796=1, $F796*0.33, IF($K796=2, $F796*0.5+$G796*0.2, SUM(F796:G796)))), 0),"Not required")</f>
        <v>Unknown</v>
      </c>
      <c r="P796" s="224">
        <v>0</v>
      </c>
      <c r="Q796" s="245">
        <v>0</v>
      </c>
      <c r="R796" s="245">
        <v>0</v>
      </c>
      <c r="S796" s="247">
        <v>0</v>
      </c>
      <c r="T796" s="50"/>
      <c r="U796" s="252"/>
      <c r="V796" s="229"/>
      <c r="W796" s="274"/>
      <c r="X796" s="12"/>
    </row>
    <row r="797" spans="1:24" x14ac:dyDescent="0.2">
      <c r="A797" s="129" t="str">
        <f>IF(INTRO!$E$34&lt;&gt;0,INTRO!$E$34,"")</f>
        <v>Ethiopia</v>
      </c>
      <c r="B797" s="222" t="s">
        <v>1060</v>
      </c>
      <c r="C797" s="223" t="s">
        <v>587</v>
      </c>
      <c r="D797" s="118">
        <v>98270</v>
      </c>
      <c r="E797" s="277">
        <v>9941</v>
      </c>
      <c r="F797" s="277">
        <v>33403</v>
      </c>
      <c r="G797" s="278">
        <v>54925</v>
      </c>
      <c r="H797" s="121">
        <v>0</v>
      </c>
      <c r="I797" s="244">
        <v>4</v>
      </c>
      <c r="J797" s="244">
        <v>0</v>
      </c>
      <c r="K797" s="246">
        <v>1</v>
      </c>
      <c r="L797" s="270">
        <f>IF(INTRO!$E$38="Endemic", IF($H797&gt;0, IF($H797=4,"Unknown", IF($H797=99,"Stopped", $D797)), 0),"Not required")</f>
        <v>0</v>
      </c>
      <c r="M797" s="271" t="str">
        <f>IF(INTRO!$E$40="Endemic", IF($I797&gt;0, IF($I797=4,"Unknown",IF($I797=99,"Stopped", $D797)), 0),"Not required")</f>
        <v>Unknown</v>
      </c>
      <c r="N797" s="272">
        <f>IF(INTRO!$E$42="Endemic", IF(AND($J797&gt;1,$J797&lt;5), IF($J797=4, "Unknown", E797+F797), 0),"Not required")</f>
        <v>0</v>
      </c>
      <c r="O797" s="273">
        <f>IF(INTRO!$E$44="Endemic", IF(AND($K797&gt;0,$K797&lt;5), IF($K797=4,"Unknown", IF($K797=1, $F797*0.33, IF($K797=2, $F797*0.5+$G797*0.2, SUM(F797:G797)))), 0),"Not required")</f>
        <v>11022.99</v>
      </c>
      <c r="P797" s="224">
        <v>0</v>
      </c>
      <c r="Q797" s="245">
        <v>0</v>
      </c>
      <c r="R797" s="245">
        <v>0</v>
      </c>
      <c r="S797" s="247">
        <v>0</v>
      </c>
      <c r="T797" s="50"/>
      <c r="U797" s="252"/>
      <c r="V797" s="229"/>
      <c r="W797" s="274"/>
      <c r="X797" s="12"/>
    </row>
    <row r="798" spans="1:24" x14ac:dyDescent="0.2">
      <c r="A798" s="129" t="str">
        <f>IF(INTRO!$E$34&lt;&gt;0,INTRO!$E$34,"")</f>
        <v>Ethiopia</v>
      </c>
      <c r="B798" s="222" t="s">
        <v>1060</v>
      </c>
      <c r="C798" s="223" t="s">
        <v>1063</v>
      </c>
      <c r="D798" s="118">
        <v>47580</v>
      </c>
      <c r="E798" s="277">
        <v>4813</v>
      </c>
      <c r="F798" s="277">
        <v>16173</v>
      </c>
      <c r="G798" s="278">
        <v>26594</v>
      </c>
      <c r="H798" s="121">
        <v>0</v>
      </c>
      <c r="I798" s="244">
        <v>0</v>
      </c>
      <c r="J798" s="244">
        <v>0</v>
      </c>
      <c r="K798" s="246">
        <v>0</v>
      </c>
      <c r="L798" s="270">
        <f>IF(INTRO!$E$38="Endemic", IF($H798&gt;0, IF($H798=4,"Unknown", IF($H798=99,"Stopped", $D798)), 0),"Not required")</f>
        <v>0</v>
      </c>
      <c r="M798" s="271">
        <f>IF(INTRO!$E$40="Endemic", IF($I798&gt;0, IF($I798=4,"Unknown",IF($I798=99,"Stopped", $D798)), 0),"Not required")</f>
        <v>0</v>
      </c>
      <c r="N798" s="272">
        <f>IF(INTRO!$E$42="Endemic", IF(AND($J798&gt;1,$J798&lt;5), IF($J798=4, "Unknown", E798+F798), 0),"Not required")</f>
        <v>0</v>
      </c>
      <c r="O798" s="273">
        <f>IF(INTRO!$E$44="Endemic", IF(AND($K798&gt;0,$K798&lt;5), IF($K798=4,"Unknown", IF($K798=1, $F798*0.33, IF($K798=2, $F798*0.5+$G798*0.2, SUM(F798:G798)))), 0),"Not required")</f>
        <v>0</v>
      </c>
      <c r="P798" s="224">
        <v>0</v>
      </c>
      <c r="Q798" s="245">
        <v>0</v>
      </c>
      <c r="R798" s="245">
        <v>0</v>
      </c>
      <c r="S798" s="247">
        <v>0</v>
      </c>
      <c r="T798" s="50"/>
      <c r="U798" s="252"/>
      <c r="V798" s="229"/>
      <c r="W798" s="274"/>
      <c r="X798" s="12"/>
    </row>
    <row r="799" spans="1:24" x14ac:dyDescent="0.2">
      <c r="A799" s="129" t="str">
        <f>IF(INTRO!$E$34&lt;&gt;0,INTRO!$E$34,"")</f>
        <v>Ethiopia</v>
      </c>
      <c r="B799" s="222" t="s">
        <v>1060</v>
      </c>
      <c r="C799" s="223" t="s">
        <v>1064</v>
      </c>
      <c r="D799" s="118">
        <v>50171</v>
      </c>
      <c r="E799" s="277">
        <v>5076</v>
      </c>
      <c r="F799" s="277">
        <v>17054</v>
      </c>
      <c r="G799" s="278">
        <v>28042</v>
      </c>
      <c r="H799" s="121">
        <v>0</v>
      </c>
      <c r="I799" s="244">
        <v>0</v>
      </c>
      <c r="J799" s="244">
        <v>0</v>
      </c>
      <c r="K799" s="246">
        <v>0</v>
      </c>
      <c r="L799" s="270">
        <f>IF(INTRO!$E$38="Endemic", IF($H799&gt;0, IF($H799=4,"Unknown", IF($H799=99,"Stopped", $D799)), 0),"Not required")</f>
        <v>0</v>
      </c>
      <c r="M799" s="271">
        <f>IF(INTRO!$E$40="Endemic", IF($I799&gt;0, IF($I799=4,"Unknown",IF($I799=99,"Stopped", $D799)), 0),"Not required")</f>
        <v>0</v>
      </c>
      <c r="N799" s="272">
        <f>IF(INTRO!$E$42="Endemic", IF(AND($J799&gt;1,$J799&lt;5), IF($J799=4, "Unknown", E799+F799), 0),"Not required")</f>
        <v>0</v>
      </c>
      <c r="O799" s="273">
        <f>IF(INTRO!$E$44="Endemic", IF(AND($K799&gt;0,$K799&lt;5), IF($K799=4,"Unknown", IF($K799=1, $F799*0.33, IF($K799=2, $F799*0.5+$G799*0.2, SUM(F799:G799)))), 0),"Not required")</f>
        <v>0</v>
      </c>
      <c r="P799" s="224">
        <v>0</v>
      </c>
      <c r="Q799" s="245">
        <v>0</v>
      </c>
      <c r="R799" s="245">
        <v>0</v>
      </c>
      <c r="S799" s="247">
        <v>0</v>
      </c>
      <c r="T799" s="50"/>
      <c r="U799" s="252"/>
      <c r="V799" s="229"/>
      <c r="W799" s="274"/>
      <c r="X799" s="12"/>
    </row>
    <row r="800" spans="1:24" x14ac:dyDescent="0.2">
      <c r="A800" s="129" t="str">
        <f>IF(INTRO!$E$34&lt;&gt;0,INTRO!$E$34,"")</f>
        <v>Ethiopia</v>
      </c>
      <c r="B800" s="222" t="s">
        <v>1060</v>
      </c>
      <c r="C800" s="223" t="s">
        <v>1065</v>
      </c>
      <c r="D800" s="118">
        <v>98200</v>
      </c>
      <c r="E800" s="277">
        <v>9934</v>
      </c>
      <c r="F800" s="277">
        <v>33379</v>
      </c>
      <c r="G800" s="278">
        <v>54886</v>
      </c>
      <c r="H800" s="121">
        <v>0</v>
      </c>
      <c r="I800" s="244">
        <v>4</v>
      </c>
      <c r="J800" s="244">
        <v>1</v>
      </c>
      <c r="K800" s="246">
        <v>1</v>
      </c>
      <c r="L800" s="270">
        <f>IF(INTRO!$E$38="Endemic", IF($H800&gt;0, IF($H800=4,"Unknown", IF($H800=99,"Stopped", $D800)), 0),"Not required")</f>
        <v>0</v>
      </c>
      <c r="M800" s="271" t="str">
        <f>IF(INTRO!$E$40="Endemic", IF($I800&gt;0, IF($I800=4,"Unknown",IF($I800=99,"Stopped", $D800)), 0),"Not required")</f>
        <v>Unknown</v>
      </c>
      <c r="N800" s="272">
        <f>IF(INTRO!$E$42="Endemic", IF(AND($J800&gt;1,$J800&lt;5), IF($J800=4, "Unknown", E800+F800), 0),"Not required")</f>
        <v>0</v>
      </c>
      <c r="O800" s="273">
        <f>IF(INTRO!$E$44="Endemic", IF(AND($K800&gt;0,$K800&lt;5), IF($K800=4,"Unknown", IF($K800=1, $F800*0.33, IF($K800=2, $F800*0.5+$G800*0.2, SUM(F800:G800)))), 0),"Not required")</f>
        <v>11015.07</v>
      </c>
      <c r="P800" s="224">
        <v>0</v>
      </c>
      <c r="Q800" s="245">
        <v>0</v>
      </c>
      <c r="R800" s="245">
        <v>0</v>
      </c>
      <c r="S800" s="247">
        <v>0</v>
      </c>
      <c r="T800" s="50"/>
      <c r="U800" s="252"/>
      <c r="V800" s="229"/>
      <c r="W800" s="274"/>
      <c r="X800" s="12"/>
    </row>
    <row r="801" spans="1:24" x14ac:dyDescent="0.2">
      <c r="A801" s="129" t="str">
        <f>IF(INTRO!$E$34&lt;&gt;0,INTRO!$E$34,"")</f>
        <v>Ethiopia</v>
      </c>
      <c r="B801" s="222" t="s">
        <v>1060</v>
      </c>
      <c r="C801" s="223" t="s">
        <v>1066</v>
      </c>
      <c r="D801" s="118">
        <v>74344</v>
      </c>
      <c r="E801" s="277">
        <v>7521</v>
      </c>
      <c r="F801" s="277">
        <v>25270</v>
      </c>
      <c r="G801" s="278">
        <v>41553</v>
      </c>
      <c r="H801" s="121">
        <v>0</v>
      </c>
      <c r="I801" s="244">
        <v>0</v>
      </c>
      <c r="J801" s="244">
        <v>1</v>
      </c>
      <c r="K801" s="246">
        <v>1</v>
      </c>
      <c r="L801" s="270">
        <f>IF(INTRO!$E$38="Endemic", IF($H801&gt;0, IF($H801=4,"Unknown", IF($H801=99,"Stopped", $D801)), 0),"Not required")</f>
        <v>0</v>
      </c>
      <c r="M801" s="271">
        <f>IF(INTRO!$E$40="Endemic", IF($I801&gt;0, IF($I801=4,"Unknown",IF($I801=99,"Stopped", $D801)), 0),"Not required")</f>
        <v>0</v>
      </c>
      <c r="N801" s="272">
        <f>IF(INTRO!$E$42="Endemic", IF(AND($J801&gt;1,$J801&lt;5), IF($J801=4, "Unknown", E801+F801), 0),"Not required")</f>
        <v>0</v>
      </c>
      <c r="O801" s="273">
        <f>IF(INTRO!$E$44="Endemic", IF(AND($K801&gt;0,$K801&lt;5), IF($K801=4,"Unknown", IF($K801=1, $F801*0.33, IF($K801=2, $F801*0.5+$G801*0.2, SUM(F801:G801)))), 0),"Not required")</f>
        <v>8339.1</v>
      </c>
      <c r="P801" s="224">
        <v>0</v>
      </c>
      <c r="Q801" s="245">
        <v>0</v>
      </c>
      <c r="R801" s="245">
        <v>0</v>
      </c>
      <c r="S801" s="247">
        <v>0</v>
      </c>
      <c r="T801" s="50"/>
      <c r="U801" s="252"/>
      <c r="V801" s="229"/>
      <c r="W801" s="274"/>
      <c r="X801" s="12"/>
    </row>
    <row r="802" spans="1:24" x14ac:dyDescent="0.2">
      <c r="A802" s="129" t="str">
        <f>IF(INTRO!$E$34&lt;&gt;0,INTRO!$E$34,"")</f>
        <v>Ethiopia</v>
      </c>
      <c r="B802" s="222" t="s">
        <v>1060</v>
      </c>
      <c r="C802" s="223" t="s">
        <v>1067</v>
      </c>
      <c r="D802" s="118">
        <v>124285</v>
      </c>
      <c r="E802" s="277">
        <v>12573</v>
      </c>
      <c r="F802" s="277">
        <v>42246</v>
      </c>
      <c r="G802" s="278">
        <v>69466</v>
      </c>
      <c r="H802" s="121">
        <v>0</v>
      </c>
      <c r="I802" s="244">
        <v>4</v>
      </c>
      <c r="J802" s="244">
        <v>1</v>
      </c>
      <c r="K802" s="246">
        <v>0</v>
      </c>
      <c r="L802" s="270">
        <f>IF(INTRO!$E$38="Endemic", IF($H802&gt;0, IF($H802=4,"Unknown", IF($H802=99,"Stopped", $D802)), 0),"Not required")</f>
        <v>0</v>
      </c>
      <c r="M802" s="271" t="str">
        <f>IF(INTRO!$E$40="Endemic", IF($I802&gt;0, IF($I802=4,"Unknown",IF($I802=99,"Stopped", $D802)), 0),"Not required")</f>
        <v>Unknown</v>
      </c>
      <c r="N802" s="272">
        <f>IF(INTRO!$E$42="Endemic", IF(AND($J802&gt;1,$J802&lt;5), IF($J802=4, "Unknown", E802+F802), 0),"Not required")</f>
        <v>0</v>
      </c>
      <c r="O802" s="273">
        <f>IF(INTRO!$E$44="Endemic", IF(AND($K802&gt;0,$K802&lt;5), IF($K802=4,"Unknown", IF($K802=1, $F802*0.33, IF($K802=2, $F802*0.5+$G802*0.2, SUM(F802:G802)))), 0),"Not required")</f>
        <v>0</v>
      </c>
      <c r="P802" s="224">
        <v>0</v>
      </c>
      <c r="Q802" s="245">
        <v>0</v>
      </c>
      <c r="R802" s="245">
        <v>0</v>
      </c>
      <c r="S802" s="247">
        <v>0</v>
      </c>
      <c r="T802" s="50"/>
      <c r="U802" s="252"/>
      <c r="V802" s="229"/>
      <c r="W802" s="274"/>
      <c r="X802" s="12"/>
    </row>
    <row r="803" spans="1:24" x14ac:dyDescent="0.2">
      <c r="A803" s="129" t="str">
        <f>IF(INTRO!$E$34&lt;&gt;0,INTRO!$E$34,"")</f>
        <v>Ethiopia</v>
      </c>
      <c r="B803" s="222" t="s">
        <v>1060</v>
      </c>
      <c r="C803" s="223" t="s">
        <v>1068</v>
      </c>
      <c r="D803" s="118">
        <v>27593</v>
      </c>
      <c r="E803" s="277">
        <v>2791</v>
      </c>
      <c r="F803" s="277">
        <v>9379</v>
      </c>
      <c r="G803" s="278">
        <v>15422</v>
      </c>
      <c r="H803" s="121">
        <v>0</v>
      </c>
      <c r="I803" s="244">
        <v>4</v>
      </c>
      <c r="J803" s="244">
        <v>1</v>
      </c>
      <c r="K803" s="246">
        <v>0</v>
      </c>
      <c r="L803" s="270">
        <f>IF(INTRO!$E$38="Endemic", IF($H803&gt;0, IF($H803=4,"Unknown", IF($H803=99,"Stopped", $D803)), 0),"Not required")</f>
        <v>0</v>
      </c>
      <c r="M803" s="271" t="str">
        <f>IF(INTRO!$E$40="Endemic", IF($I803&gt;0, IF($I803=4,"Unknown",IF($I803=99,"Stopped", $D803)), 0),"Not required")</f>
        <v>Unknown</v>
      </c>
      <c r="N803" s="272">
        <f>IF(INTRO!$E$42="Endemic", IF(AND($J803&gt;1,$J803&lt;5), IF($J803=4, "Unknown", E803+F803), 0),"Not required")</f>
        <v>0</v>
      </c>
      <c r="O803" s="273">
        <f>IF(INTRO!$E$44="Endemic", IF(AND($K803&gt;0,$K803&lt;5), IF($K803=4,"Unknown", IF($K803=1, $F803*0.33, IF($K803=2, $F803*0.5+$G803*0.2, SUM(F803:G803)))), 0),"Not required")</f>
        <v>0</v>
      </c>
      <c r="P803" s="224">
        <v>0</v>
      </c>
      <c r="Q803" s="245">
        <v>0</v>
      </c>
      <c r="R803" s="245">
        <v>0</v>
      </c>
      <c r="S803" s="247">
        <v>0</v>
      </c>
      <c r="T803" s="50"/>
      <c r="U803" s="252"/>
      <c r="V803" s="229"/>
      <c r="W803" s="274"/>
      <c r="X803" s="12"/>
    </row>
    <row r="804" spans="1:24" x14ac:dyDescent="0.2">
      <c r="A804" s="129" t="str">
        <f>IF(INTRO!$E$34&lt;&gt;0,INTRO!$E$34,"")</f>
        <v>Ethiopia</v>
      </c>
      <c r="B804" s="222" t="s">
        <v>1060</v>
      </c>
      <c r="C804" s="223" t="s">
        <v>1069</v>
      </c>
      <c r="D804" s="118">
        <v>31667</v>
      </c>
      <c r="E804" s="277">
        <v>3204</v>
      </c>
      <c r="F804" s="277">
        <v>10764</v>
      </c>
      <c r="G804" s="278">
        <v>17699</v>
      </c>
      <c r="H804" s="121">
        <v>0</v>
      </c>
      <c r="I804" s="244">
        <v>0</v>
      </c>
      <c r="J804" s="244">
        <v>0</v>
      </c>
      <c r="K804" s="246">
        <v>0</v>
      </c>
      <c r="L804" s="270">
        <f>IF(INTRO!$E$38="Endemic", IF($H804&gt;0, IF($H804=4,"Unknown", IF($H804=99,"Stopped", $D804)), 0),"Not required")</f>
        <v>0</v>
      </c>
      <c r="M804" s="271">
        <f>IF(INTRO!$E$40="Endemic", IF($I804&gt;0, IF($I804=4,"Unknown",IF($I804=99,"Stopped", $D804)), 0),"Not required")</f>
        <v>0</v>
      </c>
      <c r="N804" s="272">
        <f>IF(INTRO!$E$42="Endemic", IF(AND($J804&gt;1,$J804&lt;5), IF($J804=4, "Unknown", E804+F804), 0),"Not required")</f>
        <v>0</v>
      </c>
      <c r="O804" s="273">
        <f>IF(INTRO!$E$44="Endemic", IF(AND($K804&gt;0,$K804&lt;5), IF($K804=4,"Unknown", IF($K804=1, $F804*0.33, IF($K804=2, $F804*0.5+$G804*0.2, SUM(F804:G804)))), 0),"Not required")</f>
        <v>0</v>
      </c>
      <c r="P804" s="224">
        <v>0</v>
      </c>
      <c r="Q804" s="245">
        <v>0</v>
      </c>
      <c r="R804" s="245">
        <v>0</v>
      </c>
      <c r="S804" s="247">
        <v>0</v>
      </c>
      <c r="T804" s="50"/>
      <c r="U804" s="252"/>
      <c r="V804" s="229"/>
      <c r="W804" s="274"/>
      <c r="X804" s="12"/>
    </row>
    <row r="805" spans="1:24" x14ac:dyDescent="0.2">
      <c r="A805" s="129" t="str">
        <f>IF(INTRO!$E$34&lt;&gt;0,INTRO!$E$34,"")</f>
        <v>Ethiopia</v>
      </c>
      <c r="B805" s="222" t="s">
        <v>1060</v>
      </c>
      <c r="C805" s="223" t="s">
        <v>1070</v>
      </c>
      <c r="D805" s="118">
        <v>98586</v>
      </c>
      <c r="E805" s="277">
        <v>9973</v>
      </c>
      <c r="F805" s="277">
        <v>33511</v>
      </c>
      <c r="G805" s="278">
        <v>55102</v>
      </c>
      <c r="H805" s="121">
        <v>0</v>
      </c>
      <c r="I805" s="244">
        <v>0</v>
      </c>
      <c r="J805" s="244">
        <v>0</v>
      </c>
      <c r="K805" s="246">
        <v>0</v>
      </c>
      <c r="L805" s="270">
        <f>IF(INTRO!$E$38="Endemic", IF($H805&gt;0, IF($H805=4,"Unknown", IF($H805=99,"Stopped", $D805)), 0),"Not required")</f>
        <v>0</v>
      </c>
      <c r="M805" s="271">
        <f>IF(INTRO!$E$40="Endemic", IF($I805&gt;0, IF($I805=4,"Unknown",IF($I805=99,"Stopped", $D805)), 0),"Not required")</f>
        <v>0</v>
      </c>
      <c r="N805" s="272">
        <f>IF(INTRO!$E$42="Endemic", IF(AND($J805&gt;1,$J805&lt;5), IF($J805=4, "Unknown", E805+F805), 0),"Not required")</f>
        <v>0</v>
      </c>
      <c r="O805" s="273">
        <f>IF(INTRO!$E$44="Endemic", IF(AND($K805&gt;0,$K805&lt;5), IF($K805=4,"Unknown", IF($K805=1, $F805*0.33, IF($K805=2, $F805*0.5+$G805*0.2, SUM(F805:G805)))), 0),"Not required")</f>
        <v>0</v>
      </c>
      <c r="P805" s="224">
        <v>0</v>
      </c>
      <c r="Q805" s="245">
        <v>0</v>
      </c>
      <c r="R805" s="245">
        <v>0</v>
      </c>
      <c r="S805" s="247">
        <v>0</v>
      </c>
      <c r="T805" s="50"/>
      <c r="U805" s="252"/>
      <c r="V805" s="229"/>
      <c r="W805" s="274"/>
      <c r="X805" s="12"/>
    </row>
    <row r="806" spans="1:24" x14ac:dyDescent="0.2">
      <c r="A806" s="129" t="str">
        <f>IF(INTRO!$E$34&lt;&gt;0,INTRO!$E$34,"")</f>
        <v>Ethiopia</v>
      </c>
      <c r="B806" s="222" t="s">
        <v>1060</v>
      </c>
      <c r="C806" s="223" t="s">
        <v>1071</v>
      </c>
      <c r="D806" s="118">
        <v>29470</v>
      </c>
      <c r="E806" s="277">
        <v>2981</v>
      </c>
      <c r="F806" s="277">
        <v>10017</v>
      </c>
      <c r="G806" s="278">
        <v>16471</v>
      </c>
      <c r="H806" s="121">
        <v>0</v>
      </c>
      <c r="I806" s="244">
        <v>0</v>
      </c>
      <c r="J806" s="244">
        <v>0</v>
      </c>
      <c r="K806" s="246">
        <v>0</v>
      </c>
      <c r="L806" s="270">
        <f>IF(INTRO!$E$38="Endemic", IF($H806&gt;0, IF($H806=4,"Unknown", IF($H806=99,"Stopped", $D806)), 0),"Not required")</f>
        <v>0</v>
      </c>
      <c r="M806" s="271">
        <f>IF(INTRO!$E$40="Endemic", IF($I806&gt;0, IF($I806=4,"Unknown",IF($I806=99,"Stopped", $D806)), 0),"Not required")</f>
        <v>0</v>
      </c>
      <c r="N806" s="272">
        <f>IF(INTRO!$E$42="Endemic", IF(AND($J806&gt;1,$J806&lt;5), IF($J806=4, "Unknown", E806+F806), 0),"Not required")</f>
        <v>0</v>
      </c>
      <c r="O806" s="273">
        <f>IF(INTRO!$E$44="Endemic", IF(AND($K806&gt;0,$K806&lt;5), IF($K806=4,"Unknown", IF($K806=1, $F806*0.33, IF($K806=2, $F806*0.5+$G806*0.2, SUM(F806:G806)))), 0),"Not required")</f>
        <v>0</v>
      </c>
      <c r="P806" s="224">
        <v>0</v>
      </c>
      <c r="Q806" s="245">
        <v>0</v>
      </c>
      <c r="R806" s="245">
        <v>0</v>
      </c>
      <c r="S806" s="247">
        <v>0</v>
      </c>
      <c r="T806" s="50"/>
      <c r="U806" s="252"/>
      <c r="V806" s="229"/>
      <c r="W806" s="274"/>
      <c r="X806" s="12"/>
    </row>
    <row r="807" spans="1:24" x14ac:dyDescent="0.2">
      <c r="A807" s="129" t="str">
        <f>IF(INTRO!$E$34&lt;&gt;0,INTRO!$E$34,"")</f>
        <v>Ethiopia</v>
      </c>
      <c r="B807" s="222" t="s">
        <v>1060</v>
      </c>
      <c r="C807" s="223" t="s">
        <v>1072</v>
      </c>
      <c r="D807" s="118">
        <v>66847</v>
      </c>
      <c r="E807" s="277">
        <v>6763</v>
      </c>
      <c r="F807" s="277">
        <v>22722</v>
      </c>
      <c r="G807" s="278">
        <v>37362</v>
      </c>
      <c r="H807" s="121">
        <v>0</v>
      </c>
      <c r="I807" s="244">
        <v>4</v>
      </c>
      <c r="J807" s="244">
        <v>1</v>
      </c>
      <c r="K807" s="246">
        <v>1</v>
      </c>
      <c r="L807" s="270">
        <f>IF(INTRO!$E$38="Endemic", IF($H807&gt;0, IF($H807=4,"Unknown", IF($H807=99,"Stopped", $D807)), 0),"Not required")</f>
        <v>0</v>
      </c>
      <c r="M807" s="271" t="str">
        <f>IF(INTRO!$E$40="Endemic", IF($I807&gt;0, IF($I807=4,"Unknown",IF($I807=99,"Stopped", $D807)), 0),"Not required")</f>
        <v>Unknown</v>
      </c>
      <c r="N807" s="272">
        <f>IF(INTRO!$E$42="Endemic", IF(AND($J807&gt;1,$J807&lt;5), IF($J807=4, "Unknown", E807+F807), 0),"Not required")</f>
        <v>0</v>
      </c>
      <c r="O807" s="273">
        <f>IF(INTRO!$E$44="Endemic", IF(AND($K807&gt;0,$K807&lt;5), IF($K807=4,"Unknown", IF($K807=1, $F807*0.33, IF($K807=2, $F807*0.5+$G807*0.2, SUM(F807:G807)))), 0),"Not required")</f>
        <v>7498.26</v>
      </c>
      <c r="P807" s="224">
        <v>0</v>
      </c>
      <c r="Q807" s="245">
        <v>0</v>
      </c>
      <c r="R807" s="245">
        <v>0</v>
      </c>
      <c r="S807" s="247">
        <v>0</v>
      </c>
      <c r="T807" s="50"/>
      <c r="U807" s="252"/>
      <c r="V807" s="229"/>
      <c r="W807" s="274"/>
      <c r="X807" s="12"/>
    </row>
    <row r="808" spans="1:24" x14ac:dyDescent="0.2">
      <c r="A808" s="129" t="str">
        <f>IF(INTRO!$E$34&lt;&gt;0,INTRO!$E$34,"")</f>
        <v>Ethiopia</v>
      </c>
      <c r="B808" s="222" t="s">
        <v>1073</v>
      </c>
      <c r="C808" s="223" t="s">
        <v>1074</v>
      </c>
      <c r="D808" s="118">
        <v>144209</v>
      </c>
      <c r="E808" s="277">
        <v>14589</v>
      </c>
      <c r="F808" s="277">
        <v>49018</v>
      </c>
      <c r="G808" s="278">
        <v>80602</v>
      </c>
      <c r="H808" s="121">
        <v>0</v>
      </c>
      <c r="I808" s="244">
        <v>4</v>
      </c>
      <c r="J808" s="244">
        <v>0</v>
      </c>
      <c r="K808" s="246">
        <v>1</v>
      </c>
      <c r="L808" s="270">
        <f>IF(INTRO!$E$38="Endemic", IF($H808&gt;0, IF($H808=4,"Unknown", IF($H808=99,"Stopped", $D808)), 0),"Not required")</f>
        <v>0</v>
      </c>
      <c r="M808" s="271" t="str">
        <f>IF(INTRO!$E$40="Endemic", IF($I808&gt;0, IF($I808=4,"Unknown",IF($I808=99,"Stopped", $D808)), 0),"Not required")</f>
        <v>Unknown</v>
      </c>
      <c r="N808" s="272">
        <f>IF(INTRO!$E$42="Endemic", IF(AND($J808&gt;1,$J808&lt;5), IF($J808=4, "Unknown", E808+F808), 0),"Not required")</f>
        <v>0</v>
      </c>
      <c r="O808" s="273">
        <f>IF(INTRO!$E$44="Endemic", IF(AND($K808&gt;0,$K808&lt;5), IF($K808=4,"Unknown", IF($K808=1, $F808*0.33, IF($K808=2, $F808*0.5+$G808*0.2, SUM(F808:G808)))), 0),"Not required")</f>
        <v>16175.94</v>
      </c>
      <c r="P808" s="224">
        <v>0</v>
      </c>
      <c r="Q808" s="245">
        <v>0</v>
      </c>
      <c r="R808" s="245">
        <v>0</v>
      </c>
      <c r="S808" s="247">
        <v>0</v>
      </c>
      <c r="T808" s="50"/>
      <c r="U808" s="252"/>
      <c r="V808" s="229"/>
      <c r="W808" s="274"/>
      <c r="X808" s="12"/>
    </row>
    <row r="809" spans="1:24" x14ac:dyDescent="0.2">
      <c r="A809" s="129" t="str">
        <f>IF(INTRO!$E$34&lt;&gt;0,INTRO!$E$34,"")</f>
        <v>Ethiopia</v>
      </c>
      <c r="B809" s="222" t="s">
        <v>1073</v>
      </c>
      <c r="C809" s="223" t="s">
        <v>1075</v>
      </c>
      <c r="D809" s="118">
        <v>35404</v>
      </c>
      <c r="E809" s="277">
        <v>3582</v>
      </c>
      <c r="F809" s="277">
        <v>12034</v>
      </c>
      <c r="G809" s="278">
        <v>19788</v>
      </c>
      <c r="H809" s="121">
        <v>0</v>
      </c>
      <c r="I809" s="244">
        <v>4</v>
      </c>
      <c r="J809" s="244">
        <v>1</v>
      </c>
      <c r="K809" s="246">
        <v>2</v>
      </c>
      <c r="L809" s="270">
        <f>IF(INTRO!$E$38="Endemic", IF($H809&gt;0, IF($H809=4,"Unknown", IF($H809=99,"Stopped", $D809)), 0),"Not required")</f>
        <v>0</v>
      </c>
      <c r="M809" s="271" t="str">
        <f>IF(INTRO!$E$40="Endemic", IF($I809&gt;0, IF($I809=4,"Unknown",IF($I809=99,"Stopped", $D809)), 0),"Not required")</f>
        <v>Unknown</v>
      </c>
      <c r="N809" s="272">
        <f>IF(INTRO!$E$42="Endemic", IF(AND($J809&gt;1,$J809&lt;5), IF($J809=4, "Unknown", E809+F809), 0),"Not required")</f>
        <v>0</v>
      </c>
      <c r="O809" s="273">
        <f>IF(INTRO!$E$44="Endemic", IF(AND($K809&gt;0,$K809&lt;5), IF($K809=4,"Unknown", IF($K809=1, $F809*0.33, IF($K809=2, $F809*0.5+$G809*0.2, SUM(F809:G809)))), 0),"Not required")</f>
        <v>9974.6</v>
      </c>
      <c r="P809" s="224">
        <v>0</v>
      </c>
      <c r="Q809" s="245">
        <v>0</v>
      </c>
      <c r="R809" s="245">
        <v>0</v>
      </c>
      <c r="S809" s="247">
        <v>0</v>
      </c>
      <c r="T809" s="50"/>
      <c r="U809" s="252"/>
      <c r="V809" s="229"/>
      <c r="W809" s="274"/>
      <c r="X809" s="12"/>
    </row>
    <row r="810" spans="1:24" x14ac:dyDescent="0.2">
      <c r="A810" s="129" t="str">
        <f>IF(INTRO!$E$34&lt;&gt;0,INTRO!$E$34,"")</f>
        <v>Ethiopia</v>
      </c>
      <c r="B810" s="222" t="s">
        <v>1073</v>
      </c>
      <c r="C810" s="223" t="s">
        <v>1076</v>
      </c>
      <c r="D810" s="118">
        <v>73207</v>
      </c>
      <c r="E810" s="277">
        <v>7406</v>
      </c>
      <c r="F810" s="277">
        <v>24884</v>
      </c>
      <c r="G810" s="278">
        <v>40917</v>
      </c>
      <c r="H810" s="121">
        <v>0</v>
      </c>
      <c r="I810" s="244">
        <v>4</v>
      </c>
      <c r="J810" s="244">
        <v>1</v>
      </c>
      <c r="K810" s="246">
        <v>3</v>
      </c>
      <c r="L810" s="270">
        <f>IF(INTRO!$E$38="Endemic", IF($H810&gt;0, IF($H810=4,"Unknown", IF($H810=99,"Stopped", $D810)), 0),"Not required")</f>
        <v>0</v>
      </c>
      <c r="M810" s="271" t="str">
        <f>IF(INTRO!$E$40="Endemic", IF($I810&gt;0, IF($I810=4,"Unknown",IF($I810=99,"Stopped", $D810)), 0),"Not required")</f>
        <v>Unknown</v>
      </c>
      <c r="N810" s="272">
        <f>IF(INTRO!$E$42="Endemic", IF(AND($J810&gt;1,$J810&lt;5), IF($J810=4, "Unknown", E810+F810), 0),"Not required")</f>
        <v>0</v>
      </c>
      <c r="O810" s="273">
        <f>IF(INTRO!$E$44="Endemic", IF(AND($K810&gt;0,$K810&lt;5), IF($K810=4,"Unknown", IF($K810=1, $F810*0.33, IF($K810=2, $F810*0.5+$G810*0.2, SUM(F810:G810)))), 0),"Not required")</f>
        <v>65801</v>
      </c>
      <c r="P810" s="224">
        <v>0</v>
      </c>
      <c r="Q810" s="245">
        <v>0</v>
      </c>
      <c r="R810" s="245">
        <v>0</v>
      </c>
      <c r="S810" s="247">
        <v>1</v>
      </c>
      <c r="T810" s="50"/>
      <c r="U810" s="252" t="s">
        <v>1186</v>
      </c>
      <c r="V810" s="229"/>
      <c r="W810" s="274"/>
      <c r="X810" s="12"/>
    </row>
    <row r="811" spans="1:24" x14ac:dyDescent="0.2">
      <c r="A811" s="129" t="str">
        <f>IF(INTRO!$E$34&lt;&gt;0,INTRO!$E$34,"")</f>
        <v>Ethiopia</v>
      </c>
      <c r="B811" s="222" t="s">
        <v>1073</v>
      </c>
      <c r="C811" s="223" t="s">
        <v>1077</v>
      </c>
      <c r="D811" s="118">
        <v>38617</v>
      </c>
      <c r="E811" s="277">
        <v>3907</v>
      </c>
      <c r="F811" s="277">
        <v>13126</v>
      </c>
      <c r="G811" s="278">
        <v>21584</v>
      </c>
      <c r="H811" s="121">
        <v>0</v>
      </c>
      <c r="I811" s="244">
        <v>4</v>
      </c>
      <c r="J811" s="244">
        <v>1</v>
      </c>
      <c r="K811" s="246">
        <v>2</v>
      </c>
      <c r="L811" s="270">
        <f>IF(INTRO!$E$38="Endemic", IF($H811&gt;0, IF($H811=4,"Unknown", IF($H811=99,"Stopped", $D811)), 0),"Not required")</f>
        <v>0</v>
      </c>
      <c r="M811" s="271" t="str">
        <f>IF(INTRO!$E$40="Endemic", IF($I811&gt;0, IF($I811=4,"Unknown",IF($I811=99,"Stopped", $D811)), 0),"Not required")</f>
        <v>Unknown</v>
      </c>
      <c r="N811" s="272">
        <f>IF(INTRO!$E$42="Endemic", IF(AND($J811&gt;1,$J811&lt;5), IF($J811=4, "Unknown", E811+F811), 0),"Not required")</f>
        <v>0</v>
      </c>
      <c r="O811" s="273">
        <f>IF(INTRO!$E$44="Endemic", IF(AND($K811&gt;0,$K811&lt;5), IF($K811=4,"Unknown", IF($K811=1, $F811*0.33, IF($K811=2, $F811*0.5+$G811*0.2, SUM(F811:G811)))), 0),"Not required")</f>
        <v>10879.8</v>
      </c>
      <c r="P811" s="224">
        <v>0</v>
      </c>
      <c r="Q811" s="245">
        <v>0</v>
      </c>
      <c r="R811" s="245">
        <v>0</v>
      </c>
      <c r="S811" s="247">
        <v>0</v>
      </c>
      <c r="T811" s="50"/>
      <c r="U811" s="252"/>
      <c r="V811" s="229"/>
      <c r="W811" s="274"/>
      <c r="X811" s="12"/>
    </row>
    <row r="812" spans="1:24" x14ac:dyDescent="0.2">
      <c r="A812" s="129" t="str">
        <f>IF(INTRO!$E$34&lt;&gt;0,INTRO!$E$34,"")</f>
        <v>Ethiopia</v>
      </c>
      <c r="B812" s="222" t="s">
        <v>1073</v>
      </c>
      <c r="C812" s="223" t="s">
        <v>1078</v>
      </c>
      <c r="D812" s="118">
        <v>72714</v>
      </c>
      <c r="E812" s="277">
        <v>7356</v>
      </c>
      <c r="F812" s="277">
        <v>24716</v>
      </c>
      <c r="G812" s="278">
        <v>40641</v>
      </c>
      <c r="H812" s="121">
        <v>0</v>
      </c>
      <c r="I812" s="244">
        <v>4</v>
      </c>
      <c r="J812" s="244">
        <v>0</v>
      </c>
      <c r="K812" s="246">
        <v>1</v>
      </c>
      <c r="L812" s="270">
        <f>IF(INTRO!$E$38="Endemic", IF($H812&gt;0, IF($H812=4,"Unknown", IF($H812=99,"Stopped", $D812)), 0),"Not required")</f>
        <v>0</v>
      </c>
      <c r="M812" s="271" t="str">
        <f>IF(INTRO!$E$40="Endemic", IF($I812&gt;0, IF($I812=4,"Unknown",IF($I812=99,"Stopped", $D812)), 0),"Not required")</f>
        <v>Unknown</v>
      </c>
      <c r="N812" s="272">
        <f>IF(INTRO!$E$42="Endemic", IF(AND($J812&gt;1,$J812&lt;5), IF($J812=4, "Unknown", E812+F812), 0),"Not required")</f>
        <v>0</v>
      </c>
      <c r="O812" s="273">
        <f>IF(INTRO!$E$44="Endemic", IF(AND($K812&gt;0,$K812&lt;5), IF($K812=4,"Unknown", IF($K812=1, $F812*0.33, IF($K812=2, $F812*0.5+$G812*0.2, SUM(F812:G812)))), 0),"Not required")</f>
        <v>8156.2800000000007</v>
      </c>
      <c r="P812" s="224">
        <v>0</v>
      </c>
      <c r="Q812" s="245">
        <v>0</v>
      </c>
      <c r="R812" s="245">
        <v>0</v>
      </c>
      <c r="S812" s="247">
        <v>0</v>
      </c>
      <c r="T812" s="50"/>
      <c r="U812" s="252"/>
      <c r="V812" s="229"/>
      <c r="W812" s="274"/>
      <c r="X812" s="12"/>
    </row>
    <row r="813" spans="1:24" x14ac:dyDescent="0.2">
      <c r="A813" s="129" t="str">
        <f>IF(INTRO!$E$34&lt;&gt;0,INTRO!$E$34,"")</f>
        <v>Ethiopia</v>
      </c>
      <c r="B813" s="222" t="s">
        <v>1073</v>
      </c>
      <c r="C813" s="223" t="s">
        <v>1079</v>
      </c>
      <c r="D813" s="118">
        <v>89138</v>
      </c>
      <c r="E813" s="277">
        <v>9018</v>
      </c>
      <c r="F813" s="277">
        <v>30299</v>
      </c>
      <c r="G813" s="278">
        <v>49821</v>
      </c>
      <c r="H813" s="121">
        <v>0</v>
      </c>
      <c r="I813" s="244">
        <v>4</v>
      </c>
      <c r="J813" s="244">
        <v>1</v>
      </c>
      <c r="K813" s="246">
        <v>1</v>
      </c>
      <c r="L813" s="270">
        <f>IF(INTRO!$E$38="Endemic", IF($H813&gt;0, IF($H813=4,"Unknown", IF($H813=99,"Stopped", $D813)), 0),"Not required")</f>
        <v>0</v>
      </c>
      <c r="M813" s="271" t="str">
        <f>IF(INTRO!$E$40="Endemic", IF($I813&gt;0, IF($I813=4,"Unknown",IF($I813=99,"Stopped", $D813)), 0),"Not required")</f>
        <v>Unknown</v>
      </c>
      <c r="N813" s="272">
        <f>IF(INTRO!$E$42="Endemic", IF(AND($J813&gt;1,$J813&lt;5), IF($J813=4, "Unknown", E813+F813), 0),"Not required")</f>
        <v>0</v>
      </c>
      <c r="O813" s="273">
        <f>IF(INTRO!$E$44="Endemic", IF(AND($K813&gt;0,$K813&lt;5), IF($K813=4,"Unknown", IF($K813=1, $F813*0.33, IF($K813=2, $F813*0.5+$G813*0.2, SUM(F813:G813)))), 0),"Not required")</f>
        <v>9998.67</v>
      </c>
      <c r="P813" s="224">
        <v>0</v>
      </c>
      <c r="Q813" s="245">
        <v>0</v>
      </c>
      <c r="R813" s="245">
        <v>0</v>
      </c>
      <c r="S813" s="247">
        <v>0</v>
      </c>
      <c r="T813" s="50"/>
      <c r="U813" s="252"/>
      <c r="V813" s="229"/>
      <c r="W813" s="274"/>
      <c r="X813" s="12"/>
    </row>
    <row r="814" spans="1:24" x14ac:dyDescent="0.2">
      <c r="A814" s="129" t="str">
        <f>IF(INTRO!$E$34&lt;&gt;0,INTRO!$E$34,"")</f>
        <v>Ethiopia</v>
      </c>
      <c r="B814" s="222" t="s">
        <v>1073</v>
      </c>
      <c r="C814" s="223" t="s">
        <v>1080</v>
      </c>
      <c r="D814" s="118">
        <v>36609</v>
      </c>
      <c r="E814" s="277">
        <v>3704</v>
      </c>
      <c r="F814" s="277">
        <v>12444</v>
      </c>
      <c r="G814" s="278">
        <v>20462</v>
      </c>
      <c r="H814" s="121">
        <v>0</v>
      </c>
      <c r="I814" s="244">
        <v>4</v>
      </c>
      <c r="J814" s="244">
        <v>0</v>
      </c>
      <c r="K814" s="246">
        <v>1</v>
      </c>
      <c r="L814" s="270">
        <f>IF(INTRO!$E$38="Endemic", IF($H814&gt;0, IF($H814=4,"Unknown", IF($H814=99,"Stopped", $D814)), 0),"Not required")</f>
        <v>0</v>
      </c>
      <c r="M814" s="271" t="str">
        <f>IF(INTRO!$E$40="Endemic", IF($I814&gt;0, IF($I814=4,"Unknown",IF($I814=99,"Stopped", $D814)), 0),"Not required")</f>
        <v>Unknown</v>
      </c>
      <c r="N814" s="272">
        <f>IF(INTRO!$E$42="Endemic", IF(AND($J814&gt;1,$J814&lt;5), IF($J814=4, "Unknown", E814+F814), 0),"Not required")</f>
        <v>0</v>
      </c>
      <c r="O814" s="273">
        <f>IF(INTRO!$E$44="Endemic", IF(AND($K814&gt;0,$K814&lt;5), IF($K814=4,"Unknown", IF($K814=1, $F814*0.33, IF($K814=2, $F814*0.5+$G814*0.2, SUM(F814:G814)))), 0),"Not required")</f>
        <v>4106.5200000000004</v>
      </c>
      <c r="P814" s="224">
        <v>0</v>
      </c>
      <c r="Q814" s="245">
        <v>0</v>
      </c>
      <c r="R814" s="245">
        <v>0</v>
      </c>
      <c r="S814" s="247">
        <v>0</v>
      </c>
      <c r="T814" s="50"/>
      <c r="U814" s="252"/>
      <c r="V814" s="229"/>
      <c r="W814" s="274"/>
      <c r="X814" s="12"/>
    </row>
    <row r="815" spans="1:24" x14ac:dyDescent="0.2">
      <c r="A815" s="129" t="str">
        <f>IF(INTRO!$E$34&lt;&gt;0,INTRO!$E$34,"")</f>
        <v>Ethiopia</v>
      </c>
      <c r="B815" s="222" t="s">
        <v>1073</v>
      </c>
      <c r="C815" s="223" t="s">
        <v>1081</v>
      </c>
      <c r="D815" s="118">
        <v>98653</v>
      </c>
      <c r="E815" s="277">
        <v>9980</v>
      </c>
      <c r="F815" s="277">
        <v>33533</v>
      </c>
      <c r="G815" s="278">
        <v>55139</v>
      </c>
      <c r="H815" s="121">
        <v>0</v>
      </c>
      <c r="I815" s="244">
        <v>4</v>
      </c>
      <c r="J815" s="244">
        <v>3</v>
      </c>
      <c r="K815" s="246">
        <v>0</v>
      </c>
      <c r="L815" s="270">
        <f>IF(INTRO!$E$38="Endemic", IF($H815&gt;0, IF($H815=4,"Unknown", IF($H815=99,"Stopped", $D815)), 0),"Not required")</f>
        <v>0</v>
      </c>
      <c r="M815" s="271" t="str">
        <f>IF(INTRO!$E$40="Endemic", IF($I815&gt;0, IF($I815=4,"Unknown",IF($I815=99,"Stopped", $D815)), 0),"Not required")</f>
        <v>Unknown</v>
      </c>
      <c r="N815" s="272">
        <f>IF(INTRO!$E$42="Endemic", IF(AND($J815&gt;1,$J815&lt;5), IF($J815=4, "Unknown", E815+F815), 0),"Not required")</f>
        <v>43513</v>
      </c>
      <c r="O815" s="273">
        <f>IF(INTRO!$E$44="Endemic", IF(AND($K815&gt;0,$K815&lt;5), IF($K815=4,"Unknown", IF($K815=1, $F815*0.33, IF($K815=2, $F815*0.5+$G815*0.2, SUM(F815:G815)))), 0),"Not required")</f>
        <v>0</v>
      </c>
      <c r="P815" s="224">
        <v>0</v>
      </c>
      <c r="Q815" s="245">
        <v>0</v>
      </c>
      <c r="R815" s="245">
        <v>2</v>
      </c>
      <c r="S815" s="247">
        <v>0</v>
      </c>
      <c r="T815" s="50"/>
      <c r="U815" s="252" t="s">
        <v>1188</v>
      </c>
      <c r="V815" s="229"/>
      <c r="W815" s="274"/>
      <c r="X815" s="12"/>
    </row>
    <row r="816" spans="1:24" x14ac:dyDescent="0.2">
      <c r="A816" s="129" t="str">
        <f>IF(INTRO!$E$34&lt;&gt;0,INTRO!$E$34,"")</f>
        <v>Ethiopia</v>
      </c>
      <c r="B816" s="222" t="s">
        <v>1073</v>
      </c>
      <c r="C816" s="223" t="s">
        <v>1082</v>
      </c>
      <c r="D816" s="118">
        <v>42302</v>
      </c>
      <c r="E816" s="277">
        <v>4279</v>
      </c>
      <c r="F816" s="277">
        <v>14379</v>
      </c>
      <c r="G816" s="278">
        <v>23644</v>
      </c>
      <c r="H816" s="121">
        <v>0</v>
      </c>
      <c r="I816" s="244">
        <v>4</v>
      </c>
      <c r="J816" s="244">
        <v>4</v>
      </c>
      <c r="K816" s="246">
        <v>4</v>
      </c>
      <c r="L816" s="270">
        <f>IF(INTRO!$E$38="Endemic", IF($H816&gt;0, IF($H816=4,"Unknown", IF($H816=99,"Stopped", $D816)), 0),"Not required")</f>
        <v>0</v>
      </c>
      <c r="M816" s="271" t="str">
        <f>IF(INTRO!$E$40="Endemic", IF($I816&gt;0, IF($I816=4,"Unknown",IF($I816=99,"Stopped", $D816)), 0),"Not required")</f>
        <v>Unknown</v>
      </c>
      <c r="N816" s="272" t="str">
        <f>IF(INTRO!$E$42="Endemic", IF(AND($J816&gt;1,$J816&lt;5), IF($J816=4, "Unknown", E816+F816), 0),"Not required")</f>
        <v>Unknown</v>
      </c>
      <c r="O816" s="273" t="str">
        <f>IF(INTRO!$E$44="Endemic", IF(AND($K816&gt;0,$K816&lt;5), IF($K816=4,"Unknown", IF($K816=1, $F816*0.33, IF($K816=2, $F816*0.5+$G816*0.2, SUM(F816:G816)))), 0),"Not required")</f>
        <v>Unknown</v>
      </c>
      <c r="P816" s="224">
        <v>0</v>
      </c>
      <c r="Q816" s="245">
        <v>0</v>
      </c>
      <c r="R816" s="245">
        <v>0</v>
      </c>
      <c r="S816" s="247">
        <v>0</v>
      </c>
      <c r="T816" s="50"/>
      <c r="U816" s="252"/>
      <c r="V816" s="229"/>
      <c r="W816" s="274"/>
      <c r="X816" s="12"/>
    </row>
    <row r="817" spans="1:24" x14ac:dyDescent="0.2">
      <c r="A817" s="129" t="str">
        <f>IF(INTRO!$E$34&lt;&gt;0,INTRO!$E$34,"")</f>
        <v>Ethiopia</v>
      </c>
      <c r="B817" s="222" t="s">
        <v>1073</v>
      </c>
      <c r="C817" s="223" t="s">
        <v>1083</v>
      </c>
      <c r="D817" s="118">
        <v>124749</v>
      </c>
      <c r="E817" s="277">
        <v>12620</v>
      </c>
      <c r="F817" s="277">
        <v>42404</v>
      </c>
      <c r="G817" s="278">
        <v>69725</v>
      </c>
      <c r="H817" s="121">
        <v>0</v>
      </c>
      <c r="I817" s="244">
        <v>4</v>
      </c>
      <c r="J817" s="244">
        <v>0</v>
      </c>
      <c r="K817" s="246">
        <v>3</v>
      </c>
      <c r="L817" s="270">
        <f>IF(INTRO!$E$38="Endemic", IF($H817&gt;0, IF($H817=4,"Unknown", IF($H817=99,"Stopped", $D817)), 0),"Not required")</f>
        <v>0</v>
      </c>
      <c r="M817" s="271" t="str">
        <f>IF(INTRO!$E$40="Endemic", IF($I817&gt;0, IF($I817=4,"Unknown",IF($I817=99,"Stopped", $D817)), 0),"Not required")</f>
        <v>Unknown</v>
      </c>
      <c r="N817" s="272">
        <f>IF(INTRO!$E$42="Endemic", IF(AND($J817&gt;1,$J817&lt;5), IF($J817=4, "Unknown", E817+F817), 0),"Not required")</f>
        <v>0</v>
      </c>
      <c r="O817" s="273">
        <f>IF(INTRO!$E$44="Endemic", IF(AND($K817&gt;0,$K817&lt;5), IF($K817=4,"Unknown", IF($K817=1, $F817*0.33, IF($K817=2, $F817*0.5+$G817*0.2, SUM(F817:G817)))), 0),"Not required")</f>
        <v>112129</v>
      </c>
      <c r="P817" s="224">
        <v>0</v>
      </c>
      <c r="Q817" s="245">
        <v>0</v>
      </c>
      <c r="R817" s="245">
        <v>0</v>
      </c>
      <c r="S817" s="247">
        <v>1</v>
      </c>
      <c r="T817" s="50"/>
      <c r="U817" s="252" t="s">
        <v>1186</v>
      </c>
      <c r="V817" s="229"/>
      <c r="W817" s="274"/>
      <c r="X817" s="12"/>
    </row>
    <row r="818" spans="1:24" x14ac:dyDescent="0.2">
      <c r="A818" s="129" t="str">
        <f>IF(INTRO!$E$34&lt;&gt;0,INTRO!$E$34,"")</f>
        <v>Ethiopia</v>
      </c>
      <c r="B818" s="222" t="s">
        <v>1084</v>
      </c>
      <c r="C818" s="223" t="s">
        <v>1085</v>
      </c>
      <c r="D818" s="118">
        <v>60799</v>
      </c>
      <c r="E818" s="277">
        <v>6151</v>
      </c>
      <c r="F818" s="277">
        <v>20666</v>
      </c>
      <c r="G818" s="278">
        <v>33982</v>
      </c>
      <c r="H818" s="121">
        <v>0</v>
      </c>
      <c r="I818" s="244">
        <v>4</v>
      </c>
      <c r="J818" s="244">
        <v>4</v>
      </c>
      <c r="K818" s="246">
        <v>4</v>
      </c>
      <c r="L818" s="270">
        <f>IF(INTRO!$E$38="Endemic", IF($H818&gt;0, IF($H818=4,"Unknown", IF($H818=99,"Stopped", $D818)), 0),"Not required")</f>
        <v>0</v>
      </c>
      <c r="M818" s="271" t="str">
        <f>IF(INTRO!$E$40="Endemic", IF($I818&gt;0, IF($I818=4,"Unknown",IF($I818=99,"Stopped", $D818)), 0),"Not required")</f>
        <v>Unknown</v>
      </c>
      <c r="N818" s="272" t="str">
        <f>IF(INTRO!$E$42="Endemic", IF(AND($J818&gt;1,$J818&lt;5), IF($J818=4, "Unknown", E818+F818), 0),"Not required")</f>
        <v>Unknown</v>
      </c>
      <c r="O818" s="273" t="str">
        <f>IF(INTRO!$E$44="Endemic", IF(AND($K818&gt;0,$K818&lt;5), IF($K818=4,"Unknown", IF($K818=1, $F818*0.33, IF($K818=2, $F818*0.5+$G818*0.2, SUM(F818:G818)))), 0),"Not required")</f>
        <v>Unknown</v>
      </c>
      <c r="P818" s="224">
        <v>0</v>
      </c>
      <c r="Q818" s="245">
        <v>0</v>
      </c>
      <c r="R818" s="245">
        <v>0</v>
      </c>
      <c r="S818" s="247">
        <v>0</v>
      </c>
      <c r="T818" s="50"/>
      <c r="U818" s="252"/>
      <c r="V818" s="229"/>
      <c r="W818" s="274"/>
      <c r="X818" s="12"/>
    </row>
    <row r="819" spans="1:24" x14ac:dyDescent="0.2">
      <c r="A819" s="129" t="str">
        <f>IF(INTRO!$E$34&lt;&gt;0,INTRO!$E$34,"")</f>
        <v>Ethiopia</v>
      </c>
      <c r="B819" s="222" t="s">
        <v>1084</v>
      </c>
      <c r="C819" s="223" t="s">
        <v>1086</v>
      </c>
      <c r="D819" s="118">
        <v>105941</v>
      </c>
      <c r="E819" s="277">
        <v>10717</v>
      </c>
      <c r="F819" s="277">
        <v>36011</v>
      </c>
      <c r="G819" s="278">
        <v>59213</v>
      </c>
      <c r="H819" s="121">
        <v>0</v>
      </c>
      <c r="I819" s="244">
        <v>4</v>
      </c>
      <c r="J819" s="244">
        <v>4</v>
      </c>
      <c r="K819" s="246">
        <v>4</v>
      </c>
      <c r="L819" s="270">
        <f>IF(INTRO!$E$38="Endemic", IF($H819&gt;0, IF($H819=4,"Unknown", IF($H819=99,"Stopped", $D819)), 0),"Not required")</f>
        <v>0</v>
      </c>
      <c r="M819" s="271" t="str">
        <f>IF(INTRO!$E$40="Endemic", IF($I819&gt;0, IF($I819=4,"Unknown",IF($I819=99,"Stopped", $D819)), 0),"Not required")</f>
        <v>Unknown</v>
      </c>
      <c r="N819" s="272" t="str">
        <f>IF(INTRO!$E$42="Endemic", IF(AND($J819&gt;1,$J819&lt;5), IF($J819=4, "Unknown", E819+F819), 0),"Not required")</f>
        <v>Unknown</v>
      </c>
      <c r="O819" s="273" t="str">
        <f>IF(INTRO!$E$44="Endemic", IF(AND($K819&gt;0,$K819&lt;5), IF($K819=4,"Unknown", IF($K819=1, $F819*0.33, IF($K819=2, $F819*0.5+$G819*0.2, SUM(F819:G819)))), 0),"Not required")</f>
        <v>Unknown</v>
      </c>
      <c r="P819" s="224">
        <v>0</v>
      </c>
      <c r="Q819" s="245">
        <v>0</v>
      </c>
      <c r="R819" s="245">
        <v>0</v>
      </c>
      <c r="S819" s="247">
        <v>0</v>
      </c>
      <c r="T819" s="50"/>
      <c r="U819" s="252"/>
      <c r="V819" s="229"/>
      <c r="W819" s="274"/>
      <c r="X819" s="12"/>
    </row>
    <row r="820" spans="1:24" x14ac:dyDescent="0.2">
      <c r="A820" s="129" t="str">
        <f>IF(INTRO!$E$34&lt;&gt;0,INTRO!$E$34,"")</f>
        <v>Ethiopia</v>
      </c>
      <c r="B820" s="222" t="s">
        <v>1084</v>
      </c>
      <c r="C820" s="223" t="s">
        <v>1087</v>
      </c>
      <c r="D820" s="118">
        <v>109777</v>
      </c>
      <c r="E820" s="277">
        <v>11106</v>
      </c>
      <c r="F820" s="277">
        <v>37315</v>
      </c>
      <c r="G820" s="278">
        <v>61357</v>
      </c>
      <c r="H820" s="121">
        <v>0</v>
      </c>
      <c r="I820" s="244">
        <v>4</v>
      </c>
      <c r="J820" s="244">
        <v>4</v>
      </c>
      <c r="K820" s="246">
        <v>4</v>
      </c>
      <c r="L820" s="270">
        <f>IF(INTRO!$E$38="Endemic", IF($H820&gt;0, IF($H820=4,"Unknown", IF($H820=99,"Stopped", $D820)), 0),"Not required")</f>
        <v>0</v>
      </c>
      <c r="M820" s="271" t="str">
        <f>IF(INTRO!$E$40="Endemic", IF($I820&gt;0, IF($I820=4,"Unknown",IF($I820=99,"Stopped", $D820)), 0),"Not required")</f>
        <v>Unknown</v>
      </c>
      <c r="N820" s="272" t="str">
        <f>IF(INTRO!$E$42="Endemic", IF(AND($J820&gt;1,$J820&lt;5), IF($J820=4, "Unknown", E820+F820), 0),"Not required")</f>
        <v>Unknown</v>
      </c>
      <c r="O820" s="273" t="str">
        <f>IF(INTRO!$E$44="Endemic", IF(AND($K820&gt;0,$K820&lt;5), IF($K820=4,"Unknown", IF($K820=1, $F820*0.33, IF($K820=2, $F820*0.5+$G820*0.2, SUM(F820:G820)))), 0),"Not required")</f>
        <v>Unknown</v>
      </c>
      <c r="P820" s="224">
        <v>0</v>
      </c>
      <c r="Q820" s="245">
        <v>0</v>
      </c>
      <c r="R820" s="245">
        <v>0</v>
      </c>
      <c r="S820" s="247">
        <v>0</v>
      </c>
      <c r="T820" s="50"/>
      <c r="U820" s="252"/>
      <c r="V820" s="229"/>
      <c r="W820" s="274"/>
      <c r="X820" s="12"/>
    </row>
    <row r="821" spans="1:24" x14ac:dyDescent="0.2">
      <c r="A821" s="129" t="str">
        <f>IF(INTRO!$E$34&lt;&gt;0,INTRO!$E$34,"")</f>
        <v>Ethiopia</v>
      </c>
      <c r="B821" s="222" t="s">
        <v>1084</v>
      </c>
      <c r="C821" s="223" t="s">
        <v>1088</v>
      </c>
      <c r="D821" s="118">
        <v>58381</v>
      </c>
      <c r="E821" s="277">
        <v>5906</v>
      </c>
      <c r="F821" s="277">
        <v>19844</v>
      </c>
      <c r="G821" s="278">
        <v>32630</v>
      </c>
      <c r="H821" s="121">
        <v>0</v>
      </c>
      <c r="I821" s="244">
        <v>4</v>
      </c>
      <c r="J821" s="244">
        <v>4</v>
      </c>
      <c r="K821" s="246">
        <v>4</v>
      </c>
      <c r="L821" s="270">
        <f>IF(INTRO!$E$38="Endemic", IF($H821&gt;0, IF($H821=4,"Unknown", IF($H821=99,"Stopped", $D821)), 0),"Not required")</f>
        <v>0</v>
      </c>
      <c r="M821" s="271" t="str">
        <f>IF(INTRO!$E$40="Endemic", IF($I821&gt;0, IF($I821=4,"Unknown",IF($I821=99,"Stopped", $D821)), 0),"Not required")</f>
        <v>Unknown</v>
      </c>
      <c r="N821" s="272" t="str">
        <f>IF(INTRO!$E$42="Endemic", IF(AND($J821&gt;1,$J821&lt;5), IF($J821=4, "Unknown", E821+F821), 0),"Not required")</f>
        <v>Unknown</v>
      </c>
      <c r="O821" s="273" t="str">
        <f>IF(INTRO!$E$44="Endemic", IF(AND($K821&gt;0,$K821&lt;5), IF($K821=4,"Unknown", IF($K821=1, $F821*0.33, IF($K821=2, $F821*0.5+$G821*0.2, SUM(F821:G821)))), 0),"Not required")</f>
        <v>Unknown</v>
      </c>
      <c r="P821" s="224">
        <v>0</v>
      </c>
      <c r="Q821" s="245">
        <v>0</v>
      </c>
      <c r="R821" s="245">
        <v>0</v>
      </c>
      <c r="S821" s="247">
        <v>0</v>
      </c>
      <c r="T821" s="50"/>
      <c r="U821" s="252"/>
      <c r="V821" s="229"/>
      <c r="W821" s="274"/>
      <c r="X821" s="12"/>
    </row>
    <row r="822" spans="1:24" x14ac:dyDescent="0.2">
      <c r="A822" s="129" t="str">
        <f>IF(INTRO!$E$34&lt;&gt;0,INTRO!$E$34,"")</f>
        <v>Ethiopia</v>
      </c>
      <c r="B822" s="222" t="s">
        <v>1084</v>
      </c>
      <c r="C822" s="223" t="s">
        <v>558</v>
      </c>
      <c r="D822" s="118">
        <v>240614</v>
      </c>
      <c r="E822" s="277">
        <v>24342</v>
      </c>
      <c r="F822" s="277">
        <v>81788</v>
      </c>
      <c r="G822" s="278">
        <v>134485</v>
      </c>
      <c r="H822" s="121">
        <v>0</v>
      </c>
      <c r="I822" s="244">
        <v>4</v>
      </c>
      <c r="J822" s="244">
        <v>4</v>
      </c>
      <c r="K822" s="246">
        <v>4</v>
      </c>
      <c r="L822" s="270">
        <f>IF(INTRO!$E$38="Endemic", IF($H822&gt;0, IF($H822=4,"Unknown", IF($H822=99,"Stopped", $D822)), 0),"Not required")</f>
        <v>0</v>
      </c>
      <c r="M822" s="271" t="str">
        <f>IF(INTRO!$E$40="Endemic", IF($I822&gt;0, IF($I822=4,"Unknown",IF($I822=99,"Stopped", $D822)), 0),"Not required")</f>
        <v>Unknown</v>
      </c>
      <c r="N822" s="272" t="str">
        <f>IF(INTRO!$E$42="Endemic", IF(AND($J822&gt;1,$J822&lt;5), IF($J822=4, "Unknown", E822+F822), 0),"Not required")</f>
        <v>Unknown</v>
      </c>
      <c r="O822" s="273" t="str">
        <f>IF(INTRO!$E$44="Endemic", IF(AND($K822&gt;0,$K822&lt;5), IF($K822=4,"Unknown", IF($K822=1, $F822*0.33, IF($K822=2, $F822*0.5+$G822*0.2, SUM(F822:G822)))), 0),"Not required")</f>
        <v>Unknown</v>
      </c>
      <c r="P822" s="224">
        <v>0</v>
      </c>
      <c r="Q822" s="245">
        <v>0</v>
      </c>
      <c r="R822" s="245">
        <v>0</v>
      </c>
      <c r="S822" s="247">
        <v>0</v>
      </c>
      <c r="T822" s="50"/>
      <c r="U822" s="252"/>
      <c r="V822" s="229"/>
      <c r="W822" s="274"/>
      <c r="X822" s="12"/>
    </row>
    <row r="823" spans="1:24" x14ac:dyDescent="0.2">
      <c r="A823" s="129" t="str">
        <f>IF(INTRO!$E$34&lt;&gt;0,INTRO!$E$34,"")</f>
        <v>Ethiopia</v>
      </c>
      <c r="B823" s="222" t="s">
        <v>1084</v>
      </c>
      <c r="C823" s="223" t="s">
        <v>1089</v>
      </c>
      <c r="D823" s="118">
        <v>67828</v>
      </c>
      <c r="E823" s="277">
        <v>6862</v>
      </c>
      <c r="F823" s="277">
        <v>23056</v>
      </c>
      <c r="G823" s="278">
        <v>37911</v>
      </c>
      <c r="H823" s="121">
        <v>0</v>
      </c>
      <c r="I823" s="244">
        <v>4</v>
      </c>
      <c r="J823" s="244">
        <v>4</v>
      </c>
      <c r="K823" s="246">
        <v>4</v>
      </c>
      <c r="L823" s="270">
        <f>IF(INTRO!$E$38="Endemic", IF($H823&gt;0, IF($H823=4,"Unknown", IF($H823=99,"Stopped", $D823)), 0),"Not required")</f>
        <v>0</v>
      </c>
      <c r="M823" s="271" t="str">
        <f>IF(INTRO!$E$40="Endemic", IF($I823&gt;0, IF($I823=4,"Unknown",IF($I823=99,"Stopped", $D823)), 0),"Not required")</f>
        <v>Unknown</v>
      </c>
      <c r="N823" s="272" t="str">
        <f>IF(INTRO!$E$42="Endemic", IF(AND($J823&gt;1,$J823&lt;5), IF($J823=4, "Unknown", E823+F823), 0),"Not required")</f>
        <v>Unknown</v>
      </c>
      <c r="O823" s="273" t="str">
        <f>IF(INTRO!$E$44="Endemic", IF(AND($K823&gt;0,$K823&lt;5), IF($K823=4,"Unknown", IF($K823=1, $F823*0.33, IF($K823=2, $F823*0.5+$G823*0.2, SUM(F823:G823)))), 0),"Not required")</f>
        <v>Unknown</v>
      </c>
      <c r="P823" s="224">
        <v>0</v>
      </c>
      <c r="Q823" s="245">
        <v>0</v>
      </c>
      <c r="R823" s="245">
        <v>0</v>
      </c>
      <c r="S823" s="247">
        <v>0</v>
      </c>
      <c r="T823" s="50"/>
      <c r="U823" s="252"/>
      <c r="V823" s="229"/>
      <c r="W823" s="274"/>
      <c r="X823" s="12"/>
    </row>
    <row r="824" spans="1:24" x14ac:dyDescent="0.2">
      <c r="A824" s="129" t="str">
        <f>IF(INTRO!$E$34&lt;&gt;0,INTRO!$E$34,"")</f>
        <v>Ethiopia</v>
      </c>
      <c r="B824" s="222" t="s">
        <v>1084</v>
      </c>
      <c r="C824" s="223" t="s">
        <v>1090</v>
      </c>
      <c r="D824" s="118">
        <v>29622</v>
      </c>
      <c r="E824" s="277">
        <v>2997</v>
      </c>
      <c r="F824" s="277">
        <v>10069</v>
      </c>
      <c r="G824" s="278">
        <v>16556</v>
      </c>
      <c r="H824" s="121">
        <v>0</v>
      </c>
      <c r="I824" s="244">
        <v>0</v>
      </c>
      <c r="J824" s="244">
        <v>0</v>
      </c>
      <c r="K824" s="246">
        <v>0</v>
      </c>
      <c r="L824" s="270">
        <f>IF(INTRO!$E$38="Endemic", IF($H824&gt;0, IF($H824=4,"Unknown", IF($H824=99,"Stopped", $D824)), 0),"Not required")</f>
        <v>0</v>
      </c>
      <c r="M824" s="271">
        <f>IF(INTRO!$E$40="Endemic", IF($I824&gt;0, IF($I824=4,"Unknown",IF($I824=99,"Stopped", $D824)), 0),"Not required")</f>
        <v>0</v>
      </c>
      <c r="N824" s="272">
        <f>IF(INTRO!$E$42="Endemic", IF(AND($J824&gt;1,$J824&lt;5), IF($J824=4, "Unknown", E824+F824), 0),"Not required")</f>
        <v>0</v>
      </c>
      <c r="O824" s="273">
        <f>IF(INTRO!$E$44="Endemic", IF(AND($K824&gt;0,$K824&lt;5), IF($K824=4,"Unknown", IF($K824=1, $F824*0.33, IF($K824=2, $F824*0.5+$G824*0.2, SUM(F824:G824)))), 0),"Not required")</f>
        <v>0</v>
      </c>
      <c r="P824" s="224">
        <v>0</v>
      </c>
      <c r="Q824" s="245">
        <v>0</v>
      </c>
      <c r="R824" s="245">
        <v>0</v>
      </c>
      <c r="S824" s="247">
        <v>0</v>
      </c>
      <c r="T824" s="50"/>
      <c r="U824" s="252"/>
      <c r="V824" s="229"/>
      <c r="W824" s="274"/>
      <c r="X824" s="12"/>
    </row>
    <row r="825" spans="1:24" x14ac:dyDescent="0.2">
      <c r="A825" s="129" t="str">
        <f>IF(INTRO!$E$34&lt;&gt;0,INTRO!$E$34,"")</f>
        <v>Ethiopia</v>
      </c>
      <c r="B825" s="222" t="s">
        <v>1091</v>
      </c>
      <c r="C825" s="223" t="s">
        <v>1092</v>
      </c>
      <c r="D825" s="118">
        <v>21576</v>
      </c>
      <c r="E825" s="277">
        <v>2183</v>
      </c>
      <c r="F825" s="277">
        <v>7334</v>
      </c>
      <c r="G825" s="278">
        <v>12059</v>
      </c>
      <c r="H825" s="121">
        <v>0</v>
      </c>
      <c r="I825" s="244">
        <v>0</v>
      </c>
      <c r="J825" s="244">
        <v>0</v>
      </c>
      <c r="K825" s="246">
        <v>0</v>
      </c>
      <c r="L825" s="270">
        <f>IF(INTRO!$E$38="Endemic", IF($H825&gt;0, IF($H825=4,"Unknown", IF($H825=99,"Stopped", $D825)), 0),"Not required")</f>
        <v>0</v>
      </c>
      <c r="M825" s="271">
        <f>IF(INTRO!$E$40="Endemic", IF($I825&gt;0, IF($I825=4,"Unknown",IF($I825=99,"Stopped", $D825)), 0),"Not required")</f>
        <v>0</v>
      </c>
      <c r="N825" s="272">
        <f>IF(INTRO!$E$42="Endemic", IF(AND($J825&gt;1,$J825&lt;5), IF($J825=4, "Unknown", E825+F825), 0),"Not required")</f>
        <v>0</v>
      </c>
      <c r="O825" s="273">
        <f>IF(INTRO!$E$44="Endemic", IF(AND($K825&gt;0,$K825&lt;5), IF($K825=4,"Unknown", IF($K825=1, $F825*0.33, IF($K825=2, $F825*0.5+$G825*0.2, SUM(F825:G825)))), 0),"Not required")</f>
        <v>0</v>
      </c>
      <c r="P825" s="224">
        <v>0</v>
      </c>
      <c r="Q825" s="245">
        <v>0</v>
      </c>
      <c r="R825" s="245">
        <v>0</v>
      </c>
      <c r="S825" s="247">
        <v>0</v>
      </c>
      <c r="T825" s="50"/>
      <c r="U825" s="252"/>
      <c r="V825" s="229"/>
      <c r="W825" s="274"/>
      <c r="X825" s="12"/>
    </row>
    <row r="826" spans="1:24" x14ac:dyDescent="0.2">
      <c r="A826" s="129" t="str">
        <f>IF(INTRO!$E$34&lt;&gt;0,INTRO!$E$34,"")</f>
        <v>Ethiopia</v>
      </c>
      <c r="B826" s="222" t="s">
        <v>1091</v>
      </c>
      <c r="C826" s="223" t="s">
        <v>1093</v>
      </c>
      <c r="D826" s="118">
        <v>54128</v>
      </c>
      <c r="E826" s="277">
        <v>5476</v>
      </c>
      <c r="F826" s="277">
        <v>18399</v>
      </c>
      <c r="G826" s="278">
        <v>30253</v>
      </c>
      <c r="H826" s="121">
        <v>0</v>
      </c>
      <c r="I826" s="244">
        <v>4</v>
      </c>
      <c r="J826" s="244">
        <v>4</v>
      </c>
      <c r="K826" s="246">
        <v>4</v>
      </c>
      <c r="L826" s="270">
        <f>IF(INTRO!$E$38="Endemic", IF($H826&gt;0, IF($H826=4,"Unknown", IF($H826=99,"Stopped", $D826)), 0),"Not required")</f>
        <v>0</v>
      </c>
      <c r="M826" s="271" t="str">
        <f>IF(INTRO!$E$40="Endemic", IF($I826&gt;0, IF($I826=4,"Unknown",IF($I826=99,"Stopped", $D826)), 0),"Not required")</f>
        <v>Unknown</v>
      </c>
      <c r="N826" s="272" t="str">
        <f>IF(INTRO!$E$42="Endemic", IF(AND($J826&gt;1,$J826&lt;5), IF($J826=4, "Unknown", E826+F826), 0),"Not required")</f>
        <v>Unknown</v>
      </c>
      <c r="O826" s="273" t="str">
        <f>IF(INTRO!$E$44="Endemic", IF(AND($K826&gt;0,$K826&lt;5), IF($K826=4,"Unknown", IF($K826=1, $F826*0.33, IF($K826=2, $F826*0.5+$G826*0.2, SUM(F826:G826)))), 0),"Not required")</f>
        <v>Unknown</v>
      </c>
      <c r="P826" s="224">
        <v>0</v>
      </c>
      <c r="Q826" s="245">
        <v>0</v>
      </c>
      <c r="R826" s="245">
        <v>0</v>
      </c>
      <c r="S826" s="247">
        <v>0</v>
      </c>
      <c r="T826" s="50"/>
      <c r="U826" s="252"/>
      <c r="V826" s="229"/>
      <c r="W826" s="274"/>
      <c r="X826" s="12"/>
    </row>
    <row r="827" spans="1:24" x14ac:dyDescent="0.2">
      <c r="A827" s="129" t="str">
        <f>IF(INTRO!$E$34&lt;&gt;0,INTRO!$E$34,"")</f>
        <v>Ethiopia</v>
      </c>
      <c r="B827" s="222" t="s">
        <v>1091</v>
      </c>
      <c r="C827" s="223" t="s">
        <v>1094</v>
      </c>
      <c r="D827" s="118">
        <v>61282</v>
      </c>
      <c r="E827" s="277">
        <v>6200</v>
      </c>
      <c r="F827" s="277">
        <v>20831</v>
      </c>
      <c r="G827" s="278">
        <v>34252</v>
      </c>
      <c r="H827" s="121">
        <v>0</v>
      </c>
      <c r="I827" s="244">
        <v>4</v>
      </c>
      <c r="J827" s="244">
        <v>4</v>
      </c>
      <c r="K827" s="246">
        <v>4</v>
      </c>
      <c r="L827" s="270">
        <f>IF(INTRO!$E$38="Endemic", IF($H827&gt;0, IF($H827=4,"Unknown", IF($H827=99,"Stopped", $D827)), 0),"Not required")</f>
        <v>0</v>
      </c>
      <c r="M827" s="271" t="str">
        <f>IF(INTRO!$E$40="Endemic", IF($I827&gt;0, IF($I827=4,"Unknown",IF($I827=99,"Stopped", $D827)), 0),"Not required")</f>
        <v>Unknown</v>
      </c>
      <c r="N827" s="272" t="str">
        <f>IF(INTRO!$E$42="Endemic", IF(AND($J827&gt;1,$J827&lt;5), IF($J827=4, "Unknown", E827+F827), 0),"Not required")</f>
        <v>Unknown</v>
      </c>
      <c r="O827" s="273" t="str">
        <f>IF(INTRO!$E$44="Endemic", IF(AND($K827&gt;0,$K827&lt;5), IF($K827=4,"Unknown", IF($K827=1, $F827*0.33, IF($K827=2, $F827*0.5+$G827*0.2, SUM(F827:G827)))), 0),"Not required")</f>
        <v>Unknown</v>
      </c>
      <c r="P827" s="224">
        <v>0</v>
      </c>
      <c r="Q827" s="245">
        <v>0</v>
      </c>
      <c r="R827" s="245">
        <v>0</v>
      </c>
      <c r="S827" s="247">
        <v>0</v>
      </c>
      <c r="T827" s="50"/>
      <c r="U827" s="252"/>
      <c r="V827" s="229"/>
      <c r="W827" s="274"/>
      <c r="X827" s="12"/>
    </row>
    <row r="828" spans="1:24" x14ac:dyDescent="0.2">
      <c r="A828" s="129" t="str">
        <f>IF(INTRO!$E$34&lt;&gt;0,INTRO!$E$34,"")</f>
        <v>Ethiopia</v>
      </c>
      <c r="B828" s="222" t="s">
        <v>1091</v>
      </c>
      <c r="C828" s="223" t="s">
        <v>1095</v>
      </c>
      <c r="D828" s="118">
        <v>137947</v>
      </c>
      <c r="E828" s="277">
        <v>13955</v>
      </c>
      <c r="F828" s="277">
        <v>46890</v>
      </c>
      <c r="G828" s="278">
        <v>77102</v>
      </c>
      <c r="H828" s="121">
        <v>0</v>
      </c>
      <c r="I828" s="244">
        <v>4</v>
      </c>
      <c r="J828" s="244">
        <v>4</v>
      </c>
      <c r="K828" s="246">
        <v>4</v>
      </c>
      <c r="L828" s="270">
        <f>IF(INTRO!$E$38="Endemic", IF($H828&gt;0, IF($H828=4,"Unknown", IF($H828=99,"Stopped", $D828)), 0),"Not required")</f>
        <v>0</v>
      </c>
      <c r="M828" s="271" t="str">
        <f>IF(INTRO!$E$40="Endemic", IF($I828&gt;0, IF($I828=4,"Unknown",IF($I828=99,"Stopped", $D828)), 0),"Not required")</f>
        <v>Unknown</v>
      </c>
      <c r="N828" s="272" t="str">
        <f>IF(INTRO!$E$42="Endemic", IF(AND($J828&gt;1,$J828&lt;5), IF($J828=4, "Unknown", E828+F828), 0),"Not required")</f>
        <v>Unknown</v>
      </c>
      <c r="O828" s="273" t="str">
        <f>IF(INTRO!$E$44="Endemic", IF(AND($K828&gt;0,$K828&lt;5), IF($K828=4,"Unknown", IF($K828=1, $F828*0.33, IF($K828=2, $F828*0.5+$G828*0.2, SUM(F828:G828)))), 0),"Not required")</f>
        <v>Unknown</v>
      </c>
      <c r="P828" s="224">
        <v>0</v>
      </c>
      <c r="Q828" s="245">
        <v>0</v>
      </c>
      <c r="R828" s="245">
        <v>0</v>
      </c>
      <c r="S828" s="247">
        <v>0</v>
      </c>
      <c r="T828" s="50"/>
      <c r="U828" s="252"/>
      <c r="V828" s="229"/>
      <c r="W828" s="274"/>
      <c r="X828" s="12"/>
    </row>
    <row r="829" spans="1:24" x14ac:dyDescent="0.2">
      <c r="A829" s="129" t="str">
        <f>IF(INTRO!$E$34&lt;&gt;0,INTRO!$E$34,"")</f>
        <v>Ethiopia</v>
      </c>
      <c r="B829" s="222" t="s">
        <v>1091</v>
      </c>
      <c r="C829" s="223" t="s">
        <v>1096</v>
      </c>
      <c r="D829" s="118">
        <v>16416</v>
      </c>
      <c r="E829" s="277">
        <v>1661</v>
      </c>
      <c r="F829" s="277">
        <v>5580</v>
      </c>
      <c r="G829" s="278">
        <v>9175</v>
      </c>
      <c r="H829" s="121">
        <v>0</v>
      </c>
      <c r="I829" s="244">
        <v>0</v>
      </c>
      <c r="J829" s="244">
        <v>0</v>
      </c>
      <c r="K829" s="246">
        <v>0</v>
      </c>
      <c r="L829" s="270">
        <f>IF(INTRO!$E$38="Endemic", IF($H829&gt;0, IF($H829=4,"Unknown", IF($H829=99,"Stopped", $D829)), 0),"Not required")</f>
        <v>0</v>
      </c>
      <c r="M829" s="271">
        <f>IF(INTRO!$E$40="Endemic", IF($I829&gt;0, IF($I829=4,"Unknown",IF($I829=99,"Stopped", $D829)), 0),"Not required")</f>
        <v>0</v>
      </c>
      <c r="N829" s="272">
        <f>IF(INTRO!$E$42="Endemic", IF(AND($J829&gt;1,$J829&lt;5), IF($J829=4, "Unknown", E829+F829), 0),"Not required")</f>
        <v>0</v>
      </c>
      <c r="O829" s="273">
        <f>IF(INTRO!$E$44="Endemic", IF(AND($K829&gt;0,$K829&lt;5), IF($K829=4,"Unknown", IF($K829=1, $F829*0.33, IF($K829=2, $F829*0.5+$G829*0.2, SUM(F829:G829)))), 0),"Not required")</f>
        <v>0</v>
      </c>
      <c r="P829" s="224">
        <v>0</v>
      </c>
      <c r="Q829" s="245">
        <v>0</v>
      </c>
      <c r="R829" s="245">
        <v>0</v>
      </c>
      <c r="S829" s="247">
        <v>0</v>
      </c>
      <c r="T829" s="50"/>
      <c r="U829" s="252"/>
      <c r="V829" s="229"/>
      <c r="W829" s="274"/>
      <c r="X829" s="12"/>
    </row>
    <row r="830" spans="1:24" x14ac:dyDescent="0.2">
      <c r="A830" s="129" t="str">
        <f>IF(INTRO!$E$34&lt;&gt;0,INTRO!$E$34,"")</f>
        <v>Ethiopia</v>
      </c>
      <c r="B830" s="222" t="s">
        <v>1091</v>
      </c>
      <c r="C830" s="223" t="s">
        <v>1097</v>
      </c>
      <c r="D830" s="118">
        <v>24157</v>
      </c>
      <c r="E830" s="277">
        <v>2444</v>
      </c>
      <c r="F830" s="277">
        <v>8211</v>
      </c>
      <c r="G830" s="278">
        <v>13502</v>
      </c>
      <c r="H830" s="121">
        <v>0</v>
      </c>
      <c r="I830" s="244">
        <v>4</v>
      </c>
      <c r="J830" s="244">
        <v>4</v>
      </c>
      <c r="K830" s="246">
        <v>4</v>
      </c>
      <c r="L830" s="270">
        <f>IF(INTRO!$E$38="Endemic", IF($H830&gt;0, IF($H830=4,"Unknown", IF($H830=99,"Stopped", $D830)), 0),"Not required")</f>
        <v>0</v>
      </c>
      <c r="M830" s="271" t="str">
        <f>IF(INTRO!$E$40="Endemic", IF($I830&gt;0, IF($I830=4,"Unknown",IF($I830=99,"Stopped", $D830)), 0),"Not required")</f>
        <v>Unknown</v>
      </c>
      <c r="N830" s="272" t="str">
        <f>IF(INTRO!$E$42="Endemic", IF(AND($J830&gt;1,$J830&lt;5), IF($J830=4, "Unknown", E830+F830), 0),"Not required")</f>
        <v>Unknown</v>
      </c>
      <c r="O830" s="273" t="str">
        <f>IF(INTRO!$E$44="Endemic", IF(AND($K830&gt;0,$K830&lt;5), IF($K830=4,"Unknown", IF($K830=1, $F830*0.33, IF($K830=2, $F830*0.5+$G830*0.2, SUM(F830:G830)))), 0),"Not required")</f>
        <v>Unknown</v>
      </c>
      <c r="P830" s="224">
        <v>0</v>
      </c>
      <c r="Q830" s="245">
        <v>0</v>
      </c>
      <c r="R830" s="245">
        <v>0</v>
      </c>
      <c r="S830" s="247">
        <v>0</v>
      </c>
      <c r="T830" s="50"/>
      <c r="U830" s="252"/>
      <c r="V830" s="229"/>
      <c r="W830" s="274"/>
      <c r="X830" s="12"/>
    </row>
    <row r="831" spans="1:24" x14ac:dyDescent="0.2">
      <c r="A831" s="129" t="str">
        <f>IF(INTRO!$E$34&lt;&gt;0,INTRO!$E$34,"")</f>
        <v>Ethiopia</v>
      </c>
      <c r="B831" s="222" t="s">
        <v>1091</v>
      </c>
      <c r="C831" s="223" t="s">
        <v>1098</v>
      </c>
      <c r="D831" s="118">
        <v>100710</v>
      </c>
      <c r="E831" s="277">
        <v>10188</v>
      </c>
      <c r="F831" s="277">
        <v>34233</v>
      </c>
      <c r="G831" s="278">
        <v>56289</v>
      </c>
      <c r="H831" s="121">
        <v>0</v>
      </c>
      <c r="I831" s="244">
        <v>4</v>
      </c>
      <c r="J831" s="244">
        <v>4</v>
      </c>
      <c r="K831" s="246">
        <v>4</v>
      </c>
      <c r="L831" s="270">
        <f>IF(INTRO!$E$38="Endemic", IF($H831&gt;0, IF($H831=4,"Unknown", IF($H831=99,"Stopped", $D831)), 0),"Not required")</f>
        <v>0</v>
      </c>
      <c r="M831" s="271" t="str">
        <f>IF(INTRO!$E$40="Endemic", IF($I831&gt;0, IF($I831=4,"Unknown",IF($I831=99,"Stopped", $D831)), 0),"Not required")</f>
        <v>Unknown</v>
      </c>
      <c r="N831" s="272" t="str">
        <f>IF(INTRO!$E$42="Endemic", IF(AND($J831&gt;1,$J831&lt;5), IF($J831=4, "Unknown", E831+F831), 0),"Not required")</f>
        <v>Unknown</v>
      </c>
      <c r="O831" s="273" t="str">
        <f>IF(INTRO!$E$44="Endemic", IF(AND($K831&gt;0,$K831&lt;5), IF($K831=4,"Unknown", IF($K831=1, $F831*0.33, IF($K831=2, $F831*0.5+$G831*0.2, SUM(F831:G831)))), 0),"Not required")</f>
        <v>Unknown</v>
      </c>
      <c r="P831" s="224">
        <v>0</v>
      </c>
      <c r="Q831" s="245">
        <v>0</v>
      </c>
      <c r="R831" s="245">
        <v>0</v>
      </c>
      <c r="S831" s="247">
        <v>0</v>
      </c>
      <c r="T831" s="50"/>
      <c r="U831" s="252"/>
      <c r="V831" s="229"/>
      <c r="W831" s="274"/>
      <c r="X831" s="12"/>
    </row>
    <row r="832" spans="1:24" x14ac:dyDescent="0.2">
      <c r="A832" s="129" t="str">
        <f>IF(INTRO!$E$34&lt;&gt;0,INTRO!$E$34,"")</f>
        <v>Ethiopia</v>
      </c>
      <c r="B832" s="222" t="s">
        <v>1091</v>
      </c>
      <c r="C832" s="223" t="s">
        <v>1099</v>
      </c>
      <c r="D832" s="118">
        <v>41444</v>
      </c>
      <c r="E832" s="277">
        <v>4193</v>
      </c>
      <c r="F832" s="277">
        <v>14087</v>
      </c>
      <c r="G832" s="278">
        <v>23164</v>
      </c>
      <c r="H832" s="121">
        <v>0</v>
      </c>
      <c r="I832" s="244">
        <v>4</v>
      </c>
      <c r="J832" s="244">
        <v>4</v>
      </c>
      <c r="K832" s="246">
        <v>4</v>
      </c>
      <c r="L832" s="270">
        <f>IF(INTRO!$E$38="Endemic", IF($H832&gt;0, IF($H832=4,"Unknown", IF($H832=99,"Stopped", $D832)), 0),"Not required")</f>
        <v>0</v>
      </c>
      <c r="M832" s="271" t="str">
        <f>IF(INTRO!$E$40="Endemic", IF($I832&gt;0, IF($I832=4,"Unknown",IF($I832=99,"Stopped", $D832)), 0),"Not required")</f>
        <v>Unknown</v>
      </c>
      <c r="N832" s="272" t="str">
        <f>IF(INTRO!$E$42="Endemic", IF(AND($J832&gt;1,$J832&lt;5), IF($J832=4, "Unknown", E832+F832), 0),"Not required")</f>
        <v>Unknown</v>
      </c>
      <c r="O832" s="273" t="str">
        <f>IF(INTRO!$E$44="Endemic", IF(AND($K832&gt;0,$K832&lt;5), IF($K832=4,"Unknown", IF($K832=1, $F832*0.33, IF($K832=2, $F832*0.5+$G832*0.2, SUM(F832:G832)))), 0),"Not required")</f>
        <v>Unknown</v>
      </c>
      <c r="P832" s="224">
        <v>0</v>
      </c>
      <c r="Q832" s="245">
        <v>0</v>
      </c>
      <c r="R832" s="245">
        <v>0</v>
      </c>
      <c r="S832" s="247">
        <v>0</v>
      </c>
      <c r="T832" s="50"/>
      <c r="U832" s="252"/>
      <c r="V832" s="229"/>
      <c r="W832" s="274"/>
      <c r="X832" s="12"/>
    </row>
    <row r="833" spans="1:24" x14ac:dyDescent="0.2">
      <c r="A833" s="129" t="str">
        <f>IF(INTRO!$E$34&lt;&gt;0,INTRO!$E$34,"")</f>
        <v>Ethiopia</v>
      </c>
      <c r="B833" s="222" t="s">
        <v>1091</v>
      </c>
      <c r="C833" s="223" t="s">
        <v>1100</v>
      </c>
      <c r="D833" s="118">
        <v>20822</v>
      </c>
      <c r="E833" s="277">
        <v>2106</v>
      </c>
      <c r="F833" s="277">
        <v>7078</v>
      </c>
      <c r="G833" s="278">
        <v>11638</v>
      </c>
      <c r="H833" s="121">
        <v>0</v>
      </c>
      <c r="I833" s="244">
        <v>0</v>
      </c>
      <c r="J833" s="244">
        <v>0</v>
      </c>
      <c r="K833" s="246">
        <v>0</v>
      </c>
      <c r="L833" s="270">
        <f>IF(INTRO!$E$38="Endemic", IF($H833&gt;0, IF($H833=4,"Unknown", IF($H833=99,"Stopped", $D833)), 0),"Not required")</f>
        <v>0</v>
      </c>
      <c r="M833" s="271">
        <f>IF(INTRO!$E$40="Endemic", IF($I833&gt;0, IF($I833=4,"Unknown",IF($I833=99,"Stopped", $D833)), 0),"Not required")</f>
        <v>0</v>
      </c>
      <c r="N833" s="272">
        <f>IF(INTRO!$E$42="Endemic", IF(AND($J833&gt;1,$J833&lt;5), IF($J833=4, "Unknown", E833+F833), 0),"Not required")</f>
        <v>0</v>
      </c>
      <c r="O833" s="273">
        <f>IF(INTRO!$E$44="Endemic", IF(AND($K833&gt;0,$K833&lt;5), IF($K833=4,"Unknown", IF($K833=1, $F833*0.33, IF($K833=2, $F833*0.5+$G833*0.2, SUM(F833:G833)))), 0),"Not required")</f>
        <v>0</v>
      </c>
      <c r="P833" s="224">
        <v>0</v>
      </c>
      <c r="Q833" s="245">
        <v>0</v>
      </c>
      <c r="R833" s="245">
        <v>0</v>
      </c>
      <c r="S833" s="247">
        <v>0</v>
      </c>
      <c r="T833" s="50"/>
      <c r="U833" s="252"/>
      <c r="V833" s="229"/>
      <c r="W833" s="274"/>
      <c r="X833" s="12"/>
    </row>
    <row r="834" spans="1:24" x14ac:dyDescent="0.2">
      <c r="A834" s="129" t="str">
        <f>IF(INTRO!$E$34&lt;&gt;0,INTRO!$E$34,"")</f>
        <v>Ethiopia</v>
      </c>
      <c r="B834" s="222" t="s">
        <v>1101</v>
      </c>
      <c r="C834" s="223" t="s">
        <v>1102</v>
      </c>
      <c r="D834" s="118">
        <v>20190</v>
      </c>
      <c r="E834" s="277">
        <v>2043</v>
      </c>
      <c r="F834" s="277">
        <v>6863</v>
      </c>
      <c r="G834" s="278">
        <v>11285</v>
      </c>
      <c r="H834" s="121">
        <v>0</v>
      </c>
      <c r="I834" s="244">
        <v>0</v>
      </c>
      <c r="J834" s="244">
        <v>0</v>
      </c>
      <c r="K834" s="246">
        <v>0</v>
      </c>
      <c r="L834" s="270">
        <f>IF(INTRO!$E$38="Endemic", IF($H834&gt;0, IF($H834=4,"Unknown", IF($H834=99,"Stopped", $D834)), 0),"Not required")</f>
        <v>0</v>
      </c>
      <c r="M834" s="271">
        <f>IF(INTRO!$E$40="Endemic", IF($I834&gt;0, IF($I834=4,"Unknown",IF($I834=99,"Stopped", $D834)), 0),"Not required")</f>
        <v>0</v>
      </c>
      <c r="N834" s="272">
        <f>IF(INTRO!$E$42="Endemic", IF(AND($J834&gt;1,$J834&lt;5), IF($J834=4, "Unknown", E834+F834), 0),"Not required")</f>
        <v>0</v>
      </c>
      <c r="O834" s="273">
        <f>IF(INTRO!$E$44="Endemic", IF(AND($K834&gt;0,$K834&lt;5), IF($K834=4,"Unknown", IF($K834=1, $F834*0.33, IF($K834=2, $F834*0.5+$G834*0.2, SUM(F834:G834)))), 0),"Not required")</f>
        <v>0</v>
      </c>
      <c r="P834" s="224">
        <v>0</v>
      </c>
      <c r="Q834" s="245">
        <v>0</v>
      </c>
      <c r="R834" s="245">
        <v>0</v>
      </c>
      <c r="S834" s="247">
        <v>0</v>
      </c>
      <c r="T834" s="50"/>
      <c r="U834" s="252"/>
      <c r="V834" s="229"/>
      <c r="W834" s="274"/>
      <c r="X834" s="12"/>
    </row>
    <row r="835" spans="1:24" x14ac:dyDescent="0.2">
      <c r="A835" s="129" t="str">
        <f>IF(INTRO!$E$34&lt;&gt;0,INTRO!$E$34,"")</f>
        <v>Ethiopia</v>
      </c>
      <c r="B835" s="222" t="s">
        <v>1101</v>
      </c>
      <c r="C835" s="223" t="s">
        <v>1103</v>
      </c>
      <c r="D835" s="118">
        <v>18833</v>
      </c>
      <c r="E835" s="277">
        <v>1905</v>
      </c>
      <c r="F835" s="277">
        <v>6402</v>
      </c>
      <c r="G835" s="278">
        <v>10526</v>
      </c>
      <c r="H835" s="121">
        <v>0</v>
      </c>
      <c r="I835" s="244">
        <v>0</v>
      </c>
      <c r="J835" s="244">
        <v>0</v>
      </c>
      <c r="K835" s="246">
        <v>0</v>
      </c>
      <c r="L835" s="270">
        <f>IF(INTRO!$E$38="Endemic", IF($H835&gt;0, IF($H835=4,"Unknown", IF($H835=99,"Stopped", $D835)), 0),"Not required")</f>
        <v>0</v>
      </c>
      <c r="M835" s="271">
        <f>IF(INTRO!$E$40="Endemic", IF($I835&gt;0, IF($I835=4,"Unknown",IF($I835=99,"Stopped", $D835)), 0),"Not required")</f>
        <v>0</v>
      </c>
      <c r="N835" s="272">
        <f>IF(INTRO!$E$42="Endemic", IF(AND($J835&gt;1,$J835&lt;5), IF($J835=4, "Unknown", E835+F835), 0),"Not required")</f>
        <v>0</v>
      </c>
      <c r="O835" s="273">
        <f>IF(INTRO!$E$44="Endemic", IF(AND($K835&gt;0,$K835&lt;5), IF($K835=4,"Unknown", IF($K835=1, $F835*0.33, IF($K835=2, $F835*0.5+$G835*0.2, SUM(F835:G835)))), 0),"Not required")</f>
        <v>0</v>
      </c>
      <c r="P835" s="224">
        <v>0</v>
      </c>
      <c r="Q835" s="245">
        <v>0</v>
      </c>
      <c r="R835" s="245">
        <v>0</v>
      </c>
      <c r="S835" s="247">
        <v>0</v>
      </c>
      <c r="T835" s="50"/>
      <c r="U835" s="252"/>
      <c r="V835" s="229"/>
      <c r="W835" s="274"/>
      <c r="X835" s="12"/>
    </row>
    <row r="836" spans="1:24" x14ac:dyDescent="0.2">
      <c r="A836" s="129" t="str">
        <f>IF(INTRO!$E$34&lt;&gt;0,INTRO!$E$34,"")</f>
        <v>Ethiopia</v>
      </c>
      <c r="B836" s="222" t="s">
        <v>1101</v>
      </c>
      <c r="C836" s="223" t="s">
        <v>1104</v>
      </c>
      <c r="D836" s="118">
        <v>131192</v>
      </c>
      <c r="E836" s="277">
        <v>13272</v>
      </c>
      <c r="F836" s="277">
        <v>44594</v>
      </c>
      <c r="G836" s="278">
        <v>73326</v>
      </c>
      <c r="H836" s="121">
        <v>0</v>
      </c>
      <c r="I836" s="244">
        <v>4</v>
      </c>
      <c r="J836" s="244">
        <v>1</v>
      </c>
      <c r="K836" s="246">
        <v>0</v>
      </c>
      <c r="L836" s="270">
        <f>IF(INTRO!$E$38="Endemic", IF($H836&gt;0, IF($H836=4,"Unknown", IF($H836=99,"Stopped", $D836)), 0),"Not required")</f>
        <v>0</v>
      </c>
      <c r="M836" s="271" t="str">
        <f>IF(INTRO!$E$40="Endemic", IF($I836&gt;0, IF($I836=4,"Unknown",IF($I836=99,"Stopped", $D836)), 0),"Not required")</f>
        <v>Unknown</v>
      </c>
      <c r="N836" s="272">
        <f>IF(INTRO!$E$42="Endemic", IF(AND($J836&gt;1,$J836&lt;5), IF($J836=4, "Unknown", E836+F836), 0),"Not required")</f>
        <v>0</v>
      </c>
      <c r="O836" s="273">
        <f>IF(INTRO!$E$44="Endemic", IF(AND($K836&gt;0,$K836&lt;5), IF($K836=4,"Unknown", IF($K836=1, $F836*0.33, IF($K836=2, $F836*0.5+$G836*0.2, SUM(F836:G836)))), 0),"Not required")</f>
        <v>0</v>
      </c>
      <c r="P836" s="224">
        <v>0</v>
      </c>
      <c r="Q836" s="245">
        <v>0</v>
      </c>
      <c r="R836" s="245">
        <v>0</v>
      </c>
      <c r="S836" s="247">
        <v>0</v>
      </c>
      <c r="T836" s="50"/>
      <c r="U836" s="252"/>
      <c r="V836" s="229"/>
      <c r="W836" s="274"/>
      <c r="X836" s="12"/>
    </row>
    <row r="837" spans="1:24" x14ac:dyDescent="0.2">
      <c r="A837" s="129" t="str">
        <f>IF(INTRO!$E$34&lt;&gt;0,INTRO!$E$34,"")</f>
        <v>Ethiopia</v>
      </c>
      <c r="B837" s="222" t="s">
        <v>1101</v>
      </c>
      <c r="C837" s="223" t="s">
        <v>1105</v>
      </c>
      <c r="D837" s="118">
        <v>21528</v>
      </c>
      <c r="E837" s="277">
        <v>2178</v>
      </c>
      <c r="F837" s="277">
        <v>7318</v>
      </c>
      <c r="G837" s="278">
        <v>12032</v>
      </c>
      <c r="H837" s="121">
        <v>0</v>
      </c>
      <c r="I837" s="244">
        <v>0</v>
      </c>
      <c r="J837" s="244">
        <v>0</v>
      </c>
      <c r="K837" s="246">
        <v>0</v>
      </c>
      <c r="L837" s="270">
        <f>IF(INTRO!$E$38="Endemic", IF($H837&gt;0, IF($H837=4,"Unknown", IF($H837=99,"Stopped", $D837)), 0),"Not required")</f>
        <v>0</v>
      </c>
      <c r="M837" s="271">
        <f>IF(INTRO!$E$40="Endemic", IF($I837&gt;0, IF($I837=4,"Unknown",IF($I837=99,"Stopped", $D837)), 0),"Not required")</f>
        <v>0</v>
      </c>
      <c r="N837" s="272">
        <f>IF(INTRO!$E$42="Endemic", IF(AND($J837&gt;1,$J837&lt;5), IF($J837=4, "Unknown", E837+F837), 0),"Not required")</f>
        <v>0</v>
      </c>
      <c r="O837" s="273">
        <f>IF(INTRO!$E$44="Endemic", IF(AND($K837&gt;0,$K837&lt;5), IF($K837=4,"Unknown", IF($K837=1, $F837*0.33, IF($K837=2, $F837*0.5+$G837*0.2, SUM(F837:G837)))), 0),"Not required")</f>
        <v>0</v>
      </c>
      <c r="P837" s="224">
        <v>0</v>
      </c>
      <c r="Q837" s="245">
        <v>0</v>
      </c>
      <c r="R837" s="245">
        <v>0</v>
      </c>
      <c r="S837" s="247">
        <v>0</v>
      </c>
      <c r="T837" s="50"/>
      <c r="U837" s="252"/>
      <c r="V837" s="229"/>
      <c r="W837" s="274"/>
      <c r="X837" s="12"/>
    </row>
    <row r="838" spans="1:24" x14ac:dyDescent="0.2">
      <c r="A838" s="129" t="str">
        <f>IF(INTRO!$E$34&lt;&gt;0,INTRO!$E$34,"")</f>
        <v>Ethiopia</v>
      </c>
      <c r="B838" s="222" t="s">
        <v>1101</v>
      </c>
      <c r="C838" s="223" t="s">
        <v>1106</v>
      </c>
      <c r="D838" s="118">
        <v>19697</v>
      </c>
      <c r="E838" s="277">
        <v>1993</v>
      </c>
      <c r="F838" s="277">
        <v>6695</v>
      </c>
      <c r="G838" s="278">
        <v>11009</v>
      </c>
      <c r="H838" s="121">
        <v>0</v>
      </c>
      <c r="I838" s="244">
        <v>0</v>
      </c>
      <c r="J838" s="244">
        <v>0</v>
      </c>
      <c r="K838" s="246">
        <v>0</v>
      </c>
      <c r="L838" s="270">
        <f>IF(INTRO!$E$38="Endemic", IF($H838&gt;0, IF($H838=4,"Unknown", IF($H838=99,"Stopped", $D838)), 0),"Not required")</f>
        <v>0</v>
      </c>
      <c r="M838" s="271">
        <f>IF(INTRO!$E$40="Endemic", IF($I838&gt;0, IF($I838=4,"Unknown",IF($I838=99,"Stopped", $D838)), 0),"Not required")</f>
        <v>0</v>
      </c>
      <c r="N838" s="272">
        <f>IF(INTRO!$E$42="Endemic", IF(AND($J838&gt;1,$J838&lt;5), IF($J838=4, "Unknown", E838+F838), 0),"Not required")</f>
        <v>0</v>
      </c>
      <c r="O838" s="273">
        <f>IF(INTRO!$E$44="Endemic", IF(AND($K838&gt;0,$K838&lt;5), IF($K838=4,"Unknown", IF($K838=1, $F838*0.33, IF($K838=2, $F838*0.5+$G838*0.2, SUM(F838:G838)))), 0),"Not required")</f>
        <v>0</v>
      </c>
      <c r="P838" s="224">
        <v>0</v>
      </c>
      <c r="Q838" s="245">
        <v>0</v>
      </c>
      <c r="R838" s="245">
        <v>0</v>
      </c>
      <c r="S838" s="247">
        <v>0</v>
      </c>
      <c r="T838" s="50"/>
      <c r="U838" s="252"/>
      <c r="V838" s="229"/>
      <c r="W838" s="274"/>
      <c r="X838" s="12"/>
    </row>
    <row r="839" spans="1:24" x14ac:dyDescent="0.2">
      <c r="A839" s="129" t="str">
        <f>IF(INTRO!$E$34&lt;&gt;0,INTRO!$E$34,"")</f>
        <v>Ethiopia</v>
      </c>
      <c r="B839" s="222" t="s">
        <v>1101</v>
      </c>
      <c r="C839" s="223" t="s">
        <v>1107</v>
      </c>
      <c r="D839" s="118">
        <v>74977</v>
      </c>
      <c r="E839" s="277">
        <v>7585</v>
      </c>
      <c r="F839" s="277">
        <v>25486</v>
      </c>
      <c r="G839" s="278">
        <v>41906</v>
      </c>
      <c r="H839" s="121">
        <v>0</v>
      </c>
      <c r="I839" s="244">
        <v>4</v>
      </c>
      <c r="J839" s="244">
        <v>1</v>
      </c>
      <c r="K839" s="246">
        <v>0</v>
      </c>
      <c r="L839" s="270">
        <f>IF(INTRO!$E$38="Endemic", IF($H839&gt;0, IF($H839=4,"Unknown", IF($H839=99,"Stopped", $D839)), 0),"Not required")</f>
        <v>0</v>
      </c>
      <c r="M839" s="271" t="str">
        <f>IF(INTRO!$E$40="Endemic", IF($I839&gt;0, IF($I839=4,"Unknown",IF($I839=99,"Stopped", $D839)), 0),"Not required")</f>
        <v>Unknown</v>
      </c>
      <c r="N839" s="272">
        <f>IF(INTRO!$E$42="Endemic", IF(AND($J839&gt;1,$J839&lt;5), IF($J839=4, "Unknown", E839+F839), 0),"Not required")</f>
        <v>0</v>
      </c>
      <c r="O839" s="273">
        <f>IF(INTRO!$E$44="Endemic", IF(AND($K839&gt;0,$K839&lt;5), IF($K839=4,"Unknown", IF($K839=1, $F839*0.33, IF($K839=2, $F839*0.5+$G839*0.2, SUM(F839:G839)))), 0),"Not required")</f>
        <v>0</v>
      </c>
      <c r="P839" s="224">
        <v>0</v>
      </c>
      <c r="Q839" s="245">
        <v>0</v>
      </c>
      <c r="R839" s="245">
        <v>0</v>
      </c>
      <c r="S839" s="247">
        <v>0</v>
      </c>
      <c r="T839" s="50"/>
      <c r="U839" s="252"/>
      <c r="V839" s="229"/>
      <c r="W839" s="274"/>
      <c r="X839" s="12"/>
    </row>
    <row r="840" spans="1:24" x14ac:dyDescent="0.2">
      <c r="A840" s="129" t="str">
        <f>IF(INTRO!$E$34&lt;&gt;0,INTRO!$E$34,"")</f>
        <v>Ethiopia</v>
      </c>
      <c r="B840" s="222" t="s">
        <v>1101</v>
      </c>
      <c r="C840" s="223" t="s">
        <v>1108</v>
      </c>
      <c r="D840" s="118">
        <v>30807</v>
      </c>
      <c r="E840" s="277">
        <v>3117</v>
      </c>
      <c r="F840" s="277">
        <v>10472</v>
      </c>
      <c r="G840" s="278">
        <v>17219</v>
      </c>
      <c r="H840" s="121">
        <v>0</v>
      </c>
      <c r="I840" s="244">
        <v>4</v>
      </c>
      <c r="J840" s="244">
        <v>1</v>
      </c>
      <c r="K840" s="246">
        <v>0</v>
      </c>
      <c r="L840" s="270">
        <f>IF(INTRO!$E$38="Endemic", IF($H840&gt;0, IF($H840=4,"Unknown", IF($H840=99,"Stopped", $D840)), 0),"Not required")</f>
        <v>0</v>
      </c>
      <c r="M840" s="271" t="str">
        <f>IF(INTRO!$E$40="Endemic", IF($I840&gt;0, IF($I840=4,"Unknown",IF($I840=99,"Stopped", $D840)), 0),"Not required")</f>
        <v>Unknown</v>
      </c>
      <c r="N840" s="272">
        <f>IF(INTRO!$E$42="Endemic", IF(AND($J840&gt;1,$J840&lt;5), IF($J840=4, "Unknown", E840+F840), 0),"Not required")</f>
        <v>0</v>
      </c>
      <c r="O840" s="273">
        <f>IF(INTRO!$E$44="Endemic", IF(AND($K840&gt;0,$K840&lt;5), IF($K840=4,"Unknown", IF($K840=1, $F840*0.33, IF($K840=2, $F840*0.5+$G840*0.2, SUM(F840:G840)))), 0),"Not required")</f>
        <v>0</v>
      </c>
      <c r="P840" s="224">
        <v>0</v>
      </c>
      <c r="Q840" s="245">
        <v>0</v>
      </c>
      <c r="R840" s="245">
        <v>0</v>
      </c>
      <c r="S840" s="247">
        <v>0</v>
      </c>
      <c r="T840" s="50"/>
      <c r="U840" s="252"/>
      <c r="V840" s="229"/>
      <c r="W840" s="274"/>
      <c r="X840" s="12"/>
    </row>
    <row r="841" spans="1:24" x14ac:dyDescent="0.2">
      <c r="A841" s="129" t="str">
        <f>IF(INTRO!$E$34&lt;&gt;0,INTRO!$E$34,"")</f>
        <v>Ethiopia</v>
      </c>
      <c r="B841" s="222" t="s">
        <v>1101</v>
      </c>
      <c r="C841" s="223" t="s">
        <v>1109</v>
      </c>
      <c r="D841" s="118">
        <v>18407</v>
      </c>
      <c r="E841" s="277">
        <v>1862</v>
      </c>
      <c r="F841" s="277">
        <v>6257</v>
      </c>
      <c r="G841" s="278">
        <v>10288</v>
      </c>
      <c r="H841" s="121">
        <v>0</v>
      </c>
      <c r="I841" s="244">
        <v>0</v>
      </c>
      <c r="J841" s="244">
        <v>0</v>
      </c>
      <c r="K841" s="246">
        <v>0</v>
      </c>
      <c r="L841" s="270">
        <f>IF(INTRO!$E$38="Endemic", IF($H841&gt;0, IF($H841=4,"Unknown", IF($H841=99,"Stopped", $D841)), 0),"Not required")</f>
        <v>0</v>
      </c>
      <c r="M841" s="271">
        <f>IF(INTRO!$E$40="Endemic", IF($I841&gt;0, IF($I841=4,"Unknown",IF($I841=99,"Stopped", $D841)), 0),"Not required")</f>
        <v>0</v>
      </c>
      <c r="N841" s="272">
        <f>IF(INTRO!$E$42="Endemic", IF(AND($J841&gt;1,$J841&lt;5), IF($J841=4, "Unknown", E841+F841), 0),"Not required")</f>
        <v>0</v>
      </c>
      <c r="O841" s="273">
        <f>IF(INTRO!$E$44="Endemic", IF(AND($K841&gt;0,$K841&lt;5), IF($K841=4,"Unknown", IF($K841=1, $F841*0.33, IF($K841=2, $F841*0.5+$G841*0.2, SUM(F841:G841)))), 0),"Not required")</f>
        <v>0</v>
      </c>
      <c r="P841" s="224">
        <v>0</v>
      </c>
      <c r="Q841" s="245">
        <v>0</v>
      </c>
      <c r="R841" s="245">
        <v>0</v>
      </c>
      <c r="S841" s="247">
        <v>0</v>
      </c>
      <c r="T841" s="50"/>
      <c r="U841" s="252"/>
      <c r="V841" s="229"/>
      <c r="W841" s="274"/>
      <c r="X841" s="12"/>
    </row>
    <row r="842" spans="1:24" x14ac:dyDescent="0.2">
      <c r="A842" s="129" t="str">
        <f>IF(INTRO!$E$34&lt;&gt;0,INTRO!$E$34,"")</f>
        <v>Ethiopia</v>
      </c>
      <c r="B842" s="222" t="s">
        <v>1101</v>
      </c>
      <c r="C842" s="223" t="s">
        <v>1110</v>
      </c>
      <c r="D842" s="118">
        <v>41988</v>
      </c>
      <c r="E842" s="277">
        <v>4248</v>
      </c>
      <c r="F842" s="277">
        <v>14272</v>
      </c>
      <c r="G842" s="278">
        <v>23468</v>
      </c>
      <c r="H842" s="121">
        <v>0</v>
      </c>
      <c r="I842" s="244">
        <v>4</v>
      </c>
      <c r="J842" s="244">
        <v>4</v>
      </c>
      <c r="K842" s="246">
        <v>4</v>
      </c>
      <c r="L842" s="270">
        <f>IF(INTRO!$E$38="Endemic", IF($H842&gt;0, IF($H842=4,"Unknown", IF($H842=99,"Stopped", $D842)), 0),"Not required")</f>
        <v>0</v>
      </c>
      <c r="M842" s="271" t="str">
        <f>IF(INTRO!$E$40="Endemic", IF($I842&gt;0, IF($I842=4,"Unknown",IF($I842=99,"Stopped", $D842)), 0),"Not required")</f>
        <v>Unknown</v>
      </c>
      <c r="N842" s="272" t="str">
        <f>IF(INTRO!$E$42="Endemic", IF(AND($J842&gt;1,$J842&lt;5), IF($J842=4, "Unknown", E842+F842), 0),"Not required")</f>
        <v>Unknown</v>
      </c>
      <c r="O842" s="273" t="str">
        <f>IF(INTRO!$E$44="Endemic", IF(AND($K842&gt;0,$K842&lt;5), IF($K842=4,"Unknown", IF($K842=1, $F842*0.33, IF($K842=2, $F842*0.5+$G842*0.2, SUM(F842:G842)))), 0),"Not required")</f>
        <v>Unknown</v>
      </c>
      <c r="P842" s="224">
        <v>0</v>
      </c>
      <c r="Q842" s="245">
        <v>0</v>
      </c>
      <c r="R842" s="245">
        <v>0</v>
      </c>
      <c r="S842" s="247">
        <v>0</v>
      </c>
      <c r="T842" s="50"/>
      <c r="U842" s="252"/>
      <c r="V842" s="229"/>
      <c r="W842" s="274"/>
      <c r="X842" s="12"/>
    </row>
    <row r="843" spans="1:24" x14ac:dyDescent="0.2">
      <c r="A843" s="129" t="str">
        <f>IF(INTRO!$E$34&lt;&gt;0,INTRO!$E$34,"")</f>
        <v>Ethiopia</v>
      </c>
      <c r="B843" s="222" t="s">
        <v>1101</v>
      </c>
      <c r="C843" s="223" t="s">
        <v>1111</v>
      </c>
      <c r="D843" s="118">
        <v>98378</v>
      </c>
      <c r="E843" s="277">
        <v>9952</v>
      </c>
      <c r="F843" s="277">
        <v>33440</v>
      </c>
      <c r="G843" s="278">
        <v>54986</v>
      </c>
      <c r="H843" s="121">
        <v>0</v>
      </c>
      <c r="I843" s="244">
        <v>4</v>
      </c>
      <c r="J843" s="244">
        <v>1</v>
      </c>
      <c r="K843" s="246">
        <v>0</v>
      </c>
      <c r="L843" s="270">
        <f>IF(INTRO!$E$38="Endemic", IF($H843&gt;0, IF($H843=4,"Unknown", IF($H843=99,"Stopped", $D843)), 0),"Not required")</f>
        <v>0</v>
      </c>
      <c r="M843" s="271" t="str">
        <f>IF(INTRO!$E$40="Endemic", IF($I843&gt;0, IF($I843=4,"Unknown",IF($I843=99,"Stopped", $D843)), 0),"Not required")</f>
        <v>Unknown</v>
      </c>
      <c r="N843" s="272">
        <f>IF(INTRO!$E$42="Endemic", IF(AND($J843&gt;1,$J843&lt;5), IF($J843=4, "Unknown", E843+F843), 0),"Not required")</f>
        <v>0</v>
      </c>
      <c r="O843" s="273">
        <f>IF(INTRO!$E$44="Endemic", IF(AND($K843&gt;0,$K843&lt;5), IF($K843=4,"Unknown", IF($K843=1, $F843*0.33, IF($K843=2, $F843*0.5+$G843*0.2, SUM(F843:G843)))), 0),"Not required")</f>
        <v>0</v>
      </c>
      <c r="P843" s="224">
        <v>0</v>
      </c>
      <c r="Q843" s="245">
        <v>0</v>
      </c>
      <c r="R843" s="245">
        <v>0</v>
      </c>
      <c r="S843" s="247">
        <v>0</v>
      </c>
      <c r="T843" s="50"/>
      <c r="U843" s="252"/>
      <c r="V843" s="229"/>
      <c r="W843" s="274"/>
      <c r="X843" s="12"/>
    </row>
    <row r="844" spans="1:24" x14ac:dyDescent="0.2">
      <c r="A844" s="129" t="str">
        <f>IF(INTRO!$E$34&lt;&gt;0,INTRO!$E$34,"")</f>
        <v>Ethiopia</v>
      </c>
      <c r="B844" s="222" t="s">
        <v>1101</v>
      </c>
      <c r="C844" s="223" t="s">
        <v>1112</v>
      </c>
      <c r="D844" s="118">
        <v>77422</v>
      </c>
      <c r="E844" s="277">
        <v>7832</v>
      </c>
      <c r="F844" s="277">
        <v>26317</v>
      </c>
      <c r="G844" s="278">
        <v>43273</v>
      </c>
      <c r="H844" s="121">
        <v>0</v>
      </c>
      <c r="I844" s="244">
        <v>4</v>
      </c>
      <c r="J844" s="244">
        <v>1</v>
      </c>
      <c r="K844" s="246">
        <v>0</v>
      </c>
      <c r="L844" s="270">
        <f>IF(INTRO!$E$38="Endemic", IF($H844&gt;0, IF($H844=4,"Unknown", IF($H844=99,"Stopped", $D844)), 0),"Not required")</f>
        <v>0</v>
      </c>
      <c r="M844" s="271" t="str">
        <f>IF(INTRO!$E$40="Endemic", IF($I844&gt;0, IF($I844=4,"Unknown",IF($I844=99,"Stopped", $D844)), 0),"Not required")</f>
        <v>Unknown</v>
      </c>
      <c r="N844" s="272">
        <f>IF(INTRO!$E$42="Endemic", IF(AND($J844&gt;1,$J844&lt;5), IF($J844=4, "Unknown", E844+F844), 0),"Not required")</f>
        <v>0</v>
      </c>
      <c r="O844" s="273">
        <f>IF(INTRO!$E$44="Endemic", IF(AND($K844&gt;0,$K844&lt;5), IF($K844=4,"Unknown", IF($K844=1, $F844*0.33, IF($K844=2, $F844*0.5+$G844*0.2, SUM(F844:G844)))), 0),"Not required")</f>
        <v>0</v>
      </c>
      <c r="P844" s="224">
        <v>0</v>
      </c>
      <c r="Q844" s="245">
        <v>0</v>
      </c>
      <c r="R844" s="245">
        <v>0</v>
      </c>
      <c r="S844" s="247">
        <v>0</v>
      </c>
      <c r="T844" s="50"/>
      <c r="U844" s="252"/>
      <c r="V844" s="229"/>
      <c r="W844" s="274"/>
      <c r="X844" s="12"/>
    </row>
    <row r="845" spans="1:24" x14ac:dyDescent="0.2">
      <c r="A845" s="129" t="str">
        <f>IF(INTRO!$E$34&lt;&gt;0,INTRO!$E$34,"")</f>
        <v>Ethiopia</v>
      </c>
      <c r="B845" s="222" t="s">
        <v>1113</v>
      </c>
      <c r="C845" s="223" t="s">
        <v>1114</v>
      </c>
      <c r="D845" s="118">
        <v>73464</v>
      </c>
      <c r="E845" s="277">
        <v>7432</v>
      </c>
      <c r="F845" s="277">
        <v>24971</v>
      </c>
      <c r="G845" s="278">
        <v>41061</v>
      </c>
      <c r="H845" s="121">
        <v>0</v>
      </c>
      <c r="I845" s="244">
        <v>4</v>
      </c>
      <c r="J845" s="244">
        <v>3</v>
      </c>
      <c r="K845" s="246">
        <v>2</v>
      </c>
      <c r="L845" s="270">
        <f>IF(INTRO!$E$38="Endemic", IF($H845&gt;0, IF($H845=4,"Unknown", IF($H845=99,"Stopped", $D845)), 0),"Not required")</f>
        <v>0</v>
      </c>
      <c r="M845" s="271" t="str">
        <f>IF(INTRO!$E$40="Endemic", IF($I845&gt;0, IF($I845=4,"Unknown",IF($I845=99,"Stopped", $D845)), 0),"Not required")</f>
        <v>Unknown</v>
      </c>
      <c r="N845" s="272">
        <f>IF(INTRO!$E$42="Endemic", IF(AND($J845&gt;1,$J845&lt;5), IF($J845=4, "Unknown", E845+F845), 0),"Not required")</f>
        <v>32403</v>
      </c>
      <c r="O845" s="273">
        <f>IF(INTRO!$E$44="Endemic", IF(AND($K845&gt;0,$K845&lt;5), IF($K845=4,"Unknown", IF($K845=1, $F845*0.33, IF($K845=2, $F845*0.5+$G845*0.2, SUM(F845:G845)))), 0),"Not required")</f>
        <v>20697.7</v>
      </c>
      <c r="P845" s="224">
        <v>0</v>
      </c>
      <c r="Q845" s="245">
        <v>0</v>
      </c>
      <c r="R845" s="245">
        <v>2</v>
      </c>
      <c r="S845" s="247">
        <v>1</v>
      </c>
      <c r="T845" s="50"/>
      <c r="U845" s="299" t="s">
        <v>1191</v>
      </c>
      <c r="V845" s="229"/>
      <c r="W845" s="274"/>
      <c r="X845" s="12"/>
    </row>
    <row r="846" spans="1:24" x14ac:dyDescent="0.2">
      <c r="A846" s="129" t="str">
        <f>IF(INTRO!$E$34&lt;&gt;0,INTRO!$E$34,"")</f>
        <v>Ethiopia</v>
      </c>
      <c r="B846" s="222" t="s">
        <v>1113</v>
      </c>
      <c r="C846" s="223" t="s">
        <v>1115</v>
      </c>
      <c r="D846" s="118">
        <v>61168</v>
      </c>
      <c r="E846" s="277">
        <v>6188</v>
      </c>
      <c r="F846" s="277">
        <v>20792</v>
      </c>
      <c r="G846" s="278">
        <v>34188</v>
      </c>
      <c r="H846" s="121">
        <v>0</v>
      </c>
      <c r="I846" s="244">
        <v>4</v>
      </c>
      <c r="J846" s="244">
        <v>4</v>
      </c>
      <c r="K846" s="246">
        <v>4</v>
      </c>
      <c r="L846" s="270">
        <f>IF(INTRO!$E$38="Endemic", IF($H846&gt;0, IF($H846=4,"Unknown", IF($H846=99,"Stopped", $D846)), 0),"Not required")</f>
        <v>0</v>
      </c>
      <c r="M846" s="271" t="str">
        <f>IF(INTRO!$E$40="Endemic", IF($I846&gt;0, IF($I846=4,"Unknown",IF($I846=99,"Stopped", $D846)), 0),"Not required")</f>
        <v>Unknown</v>
      </c>
      <c r="N846" s="272" t="str">
        <f>IF(INTRO!$E$42="Endemic", IF(AND($J846&gt;1,$J846&lt;5), IF($J846=4, "Unknown", E846+F846), 0),"Not required")</f>
        <v>Unknown</v>
      </c>
      <c r="O846" s="273" t="str">
        <f>IF(INTRO!$E$44="Endemic", IF(AND($K846&gt;0,$K846&lt;5), IF($K846=4,"Unknown", IF($K846=1, $F846*0.33, IF($K846=2, $F846*0.5+$G846*0.2, SUM(F846:G846)))), 0),"Not required")</f>
        <v>Unknown</v>
      </c>
      <c r="P846" s="224">
        <v>0</v>
      </c>
      <c r="Q846" s="245">
        <v>0</v>
      </c>
      <c r="R846" s="245">
        <v>0</v>
      </c>
      <c r="S846" s="247">
        <v>0</v>
      </c>
      <c r="T846" s="50"/>
      <c r="U846" s="252"/>
      <c r="V846" s="229"/>
      <c r="W846" s="274"/>
      <c r="X846" s="12"/>
    </row>
    <row r="847" spans="1:24" x14ac:dyDescent="0.2">
      <c r="A847" s="129" t="str">
        <f>IF(INTRO!$E$34&lt;&gt;0,INTRO!$E$34,"")</f>
        <v>Ethiopia</v>
      </c>
      <c r="B847" s="222" t="s">
        <v>1113</v>
      </c>
      <c r="C847" s="223" t="s">
        <v>1116</v>
      </c>
      <c r="D847" s="118">
        <v>99792</v>
      </c>
      <c r="E847" s="277">
        <v>10095</v>
      </c>
      <c r="F847" s="277">
        <v>33921</v>
      </c>
      <c r="G847" s="278">
        <v>55776</v>
      </c>
      <c r="H847" s="121">
        <v>0</v>
      </c>
      <c r="I847" s="244">
        <v>4</v>
      </c>
      <c r="J847" s="244">
        <v>4</v>
      </c>
      <c r="K847" s="246">
        <v>4</v>
      </c>
      <c r="L847" s="270">
        <f>IF(INTRO!$E$38="Endemic", IF($H847&gt;0, IF($H847=4,"Unknown", IF($H847=99,"Stopped", $D847)), 0),"Not required")</f>
        <v>0</v>
      </c>
      <c r="M847" s="271" t="str">
        <f>IF(INTRO!$E$40="Endemic", IF($I847&gt;0, IF($I847=4,"Unknown",IF($I847=99,"Stopped", $D847)), 0),"Not required")</f>
        <v>Unknown</v>
      </c>
      <c r="N847" s="272" t="str">
        <f>IF(INTRO!$E$42="Endemic", IF(AND($J847&gt;1,$J847&lt;5), IF($J847=4, "Unknown", E847+F847), 0),"Not required")</f>
        <v>Unknown</v>
      </c>
      <c r="O847" s="273" t="str">
        <f>IF(INTRO!$E$44="Endemic", IF(AND($K847&gt;0,$K847&lt;5), IF($K847=4,"Unknown", IF($K847=1, $F847*0.33, IF($K847=2, $F847*0.5+$G847*0.2, SUM(F847:G847)))), 0),"Not required")</f>
        <v>Unknown</v>
      </c>
      <c r="P847" s="224">
        <v>0</v>
      </c>
      <c r="Q847" s="245">
        <v>0</v>
      </c>
      <c r="R847" s="245">
        <v>0</v>
      </c>
      <c r="S847" s="247">
        <v>0</v>
      </c>
      <c r="T847" s="50"/>
      <c r="U847" s="252"/>
      <c r="V847" s="229"/>
      <c r="W847" s="274"/>
      <c r="X847" s="12"/>
    </row>
    <row r="848" spans="1:24" x14ac:dyDescent="0.2">
      <c r="A848" s="129" t="str">
        <f>IF(INTRO!$E$34&lt;&gt;0,INTRO!$E$34,"")</f>
        <v>Ethiopia</v>
      </c>
      <c r="B848" s="222" t="s">
        <v>1113</v>
      </c>
      <c r="C848" s="223" t="s">
        <v>1117</v>
      </c>
      <c r="D848" s="118">
        <v>107076</v>
      </c>
      <c r="E848" s="277">
        <v>10832</v>
      </c>
      <c r="F848" s="277">
        <v>36397</v>
      </c>
      <c r="G848" s="278">
        <v>59847</v>
      </c>
      <c r="H848" s="121">
        <v>0</v>
      </c>
      <c r="I848" s="244">
        <v>4</v>
      </c>
      <c r="J848" s="244">
        <v>0</v>
      </c>
      <c r="K848" s="246">
        <v>2</v>
      </c>
      <c r="L848" s="270">
        <f>IF(INTRO!$E$38="Endemic", IF($H848&gt;0, IF($H848=4,"Unknown", IF($H848=99,"Stopped", $D848)), 0),"Not required")</f>
        <v>0</v>
      </c>
      <c r="M848" s="271" t="str">
        <f>IF(INTRO!$E$40="Endemic", IF($I848&gt;0, IF($I848=4,"Unknown",IF($I848=99,"Stopped", $D848)), 0),"Not required")</f>
        <v>Unknown</v>
      </c>
      <c r="N848" s="272">
        <f>IF(INTRO!$E$42="Endemic", IF(AND($J848&gt;1,$J848&lt;5), IF($J848=4, "Unknown", E848+F848), 0),"Not required")</f>
        <v>0</v>
      </c>
      <c r="O848" s="273">
        <f>IF(INTRO!$E$44="Endemic", IF(AND($K848&gt;0,$K848&lt;5), IF($K848=4,"Unknown", IF($K848=1, $F848*0.33, IF($K848=2, $F848*0.5+$G848*0.2, SUM(F848:G848)))), 0),"Not required")</f>
        <v>30167.9</v>
      </c>
      <c r="P848" s="224">
        <v>0</v>
      </c>
      <c r="Q848" s="245">
        <v>0</v>
      </c>
      <c r="R848" s="245">
        <v>0</v>
      </c>
      <c r="S848" s="247">
        <v>0</v>
      </c>
      <c r="T848" s="50"/>
      <c r="U848" s="252"/>
      <c r="V848" s="229"/>
      <c r="W848" s="274"/>
      <c r="X848" s="12"/>
    </row>
    <row r="849" spans="1:24" x14ac:dyDescent="0.2">
      <c r="A849" s="129" t="str">
        <f>IF(INTRO!$E$34&lt;&gt;0,INTRO!$E$34,"")</f>
        <v>Ethiopia</v>
      </c>
      <c r="B849" s="222" t="s">
        <v>1113</v>
      </c>
      <c r="C849" s="223" t="s">
        <v>1118</v>
      </c>
      <c r="D849" s="118">
        <v>65252</v>
      </c>
      <c r="E849" s="277">
        <v>6601</v>
      </c>
      <c r="F849" s="277">
        <v>22180</v>
      </c>
      <c r="G849" s="278">
        <v>36471</v>
      </c>
      <c r="H849" s="121">
        <v>0</v>
      </c>
      <c r="I849" s="244">
        <v>4</v>
      </c>
      <c r="J849" s="244">
        <v>4</v>
      </c>
      <c r="K849" s="246">
        <v>4</v>
      </c>
      <c r="L849" s="270">
        <f>IF(INTRO!$E$38="Endemic", IF($H849&gt;0, IF($H849=4,"Unknown", IF($H849=99,"Stopped", $D849)), 0),"Not required")</f>
        <v>0</v>
      </c>
      <c r="M849" s="271" t="str">
        <f>IF(INTRO!$E$40="Endemic", IF($I849&gt;0, IF($I849=4,"Unknown",IF($I849=99,"Stopped", $D849)), 0),"Not required")</f>
        <v>Unknown</v>
      </c>
      <c r="N849" s="272" t="str">
        <f>IF(INTRO!$E$42="Endemic", IF(AND($J849&gt;1,$J849&lt;5), IF($J849=4, "Unknown", E849+F849), 0),"Not required")</f>
        <v>Unknown</v>
      </c>
      <c r="O849" s="273" t="str">
        <f>IF(INTRO!$E$44="Endemic", IF(AND($K849&gt;0,$K849&lt;5), IF($K849=4,"Unknown", IF($K849=1, $F849*0.33, IF($K849=2, $F849*0.5+$G849*0.2, SUM(F849:G849)))), 0),"Not required")</f>
        <v>Unknown</v>
      </c>
      <c r="P849" s="224">
        <v>0</v>
      </c>
      <c r="Q849" s="245">
        <v>0</v>
      </c>
      <c r="R849" s="245">
        <v>0</v>
      </c>
      <c r="S849" s="247">
        <v>0</v>
      </c>
      <c r="T849" s="50"/>
      <c r="U849" s="252"/>
      <c r="V849" s="229"/>
      <c r="W849" s="274"/>
      <c r="X849" s="12"/>
    </row>
    <row r="850" spans="1:24" x14ac:dyDescent="0.2">
      <c r="A850" s="129" t="str">
        <f>IF(INTRO!$E$34&lt;&gt;0,INTRO!$E$34,"")</f>
        <v>Ethiopia</v>
      </c>
      <c r="B850" s="222" t="s">
        <v>1113</v>
      </c>
      <c r="C850" s="223" t="s">
        <v>1119</v>
      </c>
      <c r="D850" s="118">
        <v>52768</v>
      </c>
      <c r="E850" s="277">
        <v>5338</v>
      </c>
      <c r="F850" s="277">
        <v>17937</v>
      </c>
      <c r="G850" s="278">
        <v>29493</v>
      </c>
      <c r="H850" s="121">
        <v>0</v>
      </c>
      <c r="I850" s="244">
        <v>4</v>
      </c>
      <c r="J850" s="244">
        <v>0</v>
      </c>
      <c r="K850" s="246">
        <v>3</v>
      </c>
      <c r="L850" s="270">
        <f>IF(INTRO!$E$38="Endemic", IF($H850&gt;0, IF($H850=4,"Unknown", IF($H850=99,"Stopped", $D850)), 0),"Not required")</f>
        <v>0</v>
      </c>
      <c r="M850" s="271" t="str">
        <f>IF(INTRO!$E$40="Endemic", IF($I850&gt;0, IF($I850=4,"Unknown",IF($I850=99,"Stopped", $D850)), 0),"Not required")</f>
        <v>Unknown</v>
      </c>
      <c r="N850" s="272">
        <f>IF(INTRO!$E$42="Endemic", IF(AND($J850&gt;1,$J850&lt;5), IF($J850=4, "Unknown", E850+F850), 0),"Not required")</f>
        <v>0</v>
      </c>
      <c r="O850" s="273">
        <f>IF(INTRO!$E$44="Endemic", IF(AND($K850&gt;0,$K850&lt;5), IF($K850=4,"Unknown", IF($K850=1, $F850*0.33, IF($K850=2, $F850*0.5+$G850*0.2, SUM(F850:G850)))), 0),"Not required")</f>
        <v>47430</v>
      </c>
      <c r="P850" s="224">
        <v>0</v>
      </c>
      <c r="Q850" s="245">
        <v>0</v>
      </c>
      <c r="R850" s="245">
        <v>0</v>
      </c>
      <c r="S850" s="247">
        <v>1</v>
      </c>
      <c r="T850" s="50"/>
      <c r="U850" s="252" t="s">
        <v>1186</v>
      </c>
      <c r="V850" s="229"/>
      <c r="W850" s="274"/>
      <c r="X850" s="12"/>
    </row>
    <row r="851" spans="1:24" x14ac:dyDescent="0.2">
      <c r="A851" s="129" t="str">
        <f>IF(INTRO!$E$34&lt;&gt;0,INTRO!$E$34,"")</f>
        <v>Ethiopia</v>
      </c>
      <c r="B851" s="222" t="s">
        <v>1113</v>
      </c>
      <c r="C851" s="223" t="s">
        <v>1120</v>
      </c>
      <c r="D851" s="118">
        <v>53057</v>
      </c>
      <c r="E851" s="277">
        <v>5367</v>
      </c>
      <c r="F851" s="277">
        <v>18035</v>
      </c>
      <c r="G851" s="278">
        <v>29655</v>
      </c>
      <c r="H851" s="121">
        <v>0</v>
      </c>
      <c r="I851" s="244">
        <v>4</v>
      </c>
      <c r="J851" s="244">
        <v>1</v>
      </c>
      <c r="K851" s="246">
        <v>1</v>
      </c>
      <c r="L851" s="270">
        <f>IF(INTRO!$E$38="Endemic", IF($H851&gt;0, IF($H851=4,"Unknown", IF($H851=99,"Stopped", $D851)), 0),"Not required")</f>
        <v>0</v>
      </c>
      <c r="M851" s="271" t="str">
        <f>IF(INTRO!$E$40="Endemic", IF($I851&gt;0, IF($I851=4,"Unknown",IF($I851=99,"Stopped", $D851)), 0),"Not required")</f>
        <v>Unknown</v>
      </c>
      <c r="N851" s="272">
        <f>IF(INTRO!$E$42="Endemic", IF(AND($J851&gt;1,$J851&lt;5), IF($J851=4, "Unknown", E851+F851), 0),"Not required")</f>
        <v>0</v>
      </c>
      <c r="O851" s="273">
        <f>IF(INTRO!$E$44="Endemic", IF(AND($K851&gt;0,$K851&lt;5), IF($K851=4,"Unknown", IF($K851=1, $F851*0.33, IF($K851=2, $F851*0.5+$G851*0.2, SUM(F851:G851)))), 0),"Not required")</f>
        <v>5951.55</v>
      </c>
      <c r="P851" s="224">
        <v>0</v>
      </c>
      <c r="Q851" s="245">
        <v>0</v>
      </c>
      <c r="R851" s="245">
        <v>0</v>
      </c>
      <c r="S851" s="247">
        <v>0</v>
      </c>
      <c r="T851" s="50"/>
      <c r="U851" s="252"/>
      <c r="V851" s="229"/>
      <c r="W851" s="274"/>
      <c r="X851" s="12"/>
    </row>
    <row r="852" spans="1:24" x14ac:dyDescent="0.2">
      <c r="A852" s="129" t="str">
        <f>IF(INTRO!$E$34&lt;&gt;0,INTRO!$E$34,"")</f>
        <v>Ethiopia</v>
      </c>
      <c r="B852" s="222" t="s">
        <v>1113</v>
      </c>
      <c r="C852" s="223" t="s">
        <v>1121</v>
      </c>
      <c r="D852" s="118">
        <v>39661</v>
      </c>
      <c r="E852" s="277">
        <v>4012</v>
      </c>
      <c r="F852" s="277">
        <v>13481</v>
      </c>
      <c r="G852" s="278">
        <v>22167</v>
      </c>
      <c r="H852" s="121">
        <v>0</v>
      </c>
      <c r="I852" s="244">
        <v>4</v>
      </c>
      <c r="J852" s="244">
        <v>1</v>
      </c>
      <c r="K852" s="246">
        <v>1</v>
      </c>
      <c r="L852" s="270">
        <f>IF(INTRO!$E$38="Endemic", IF($H852&gt;0, IF($H852=4,"Unknown", IF($H852=99,"Stopped", $D852)), 0),"Not required")</f>
        <v>0</v>
      </c>
      <c r="M852" s="271" t="str">
        <f>IF(INTRO!$E$40="Endemic", IF($I852&gt;0, IF($I852=4,"Unknown",IF($I852=99,"Stopped", $D852)), 0),"Not required")</f>
        <v>Unknown</v>
      </c>
      <c r="N852" s="272">
        <f>IF(INTRO!$E$42="Endemic", IF(AND($J852&gt;1,$J852&lt;5), IF($J852=4, "Unknown", E852+F852), 0),"Not required")</f>
        <v>0</v>
      </c>
      <c r="O852" s="273">
        <f>IF(INTRO!$E$44="Endemic", IF(AND($K852&gt;0,$K852&lt;5), IF($K852=4,"Unknown", IF($K852=1, $F852*0.33, IF($K852=2, $F852*0.5+$G852*0.2, SUM(F852:G852)))), 0),"Not required")</f>
        <v>4448.7300000000005</v>
      </c>
      <c r="P852" s="224">
        <v>0</v>
      </c>
      <c r="Q852" s="245">
        <v>0</v>
      </c>
      <c r="R852" s="245">
        <v>0</v>
      </c>
      <c r="S852" s="247">
        <v>0</v>
      </c>
      <c r="T852" s="50"/>
      <c r="U852" s="252"/>
      <c r="V852" s="229"/>
      <c r="W852" s="274"/>
      <c r="X852" s="12"/>
    </row>
    <row r="853" spans="1:24" x14ac:dyDescent="0.2">
      <c r="A853" s="129" t="str">
        <f>IF(INTRO!$E$34&lt;&gt;0,INTRO!$E$34,"")</f>
        <v>Ethiopia</v>
      </c>
      <c r="B853" s="222" t="s">
        <v>1113</v>
      </c>
      <c r="C853" s="223" t="s">
        <v>1122</v>
      </c>
      <c r="D853" s="118">
        <v>110340</v>
      </c>
      <c r="E853" s="277">
        <v>11163</v>
      </c>
      <c r="F853" s="277">
        <v>37506</v>
      </c>
      <c r="G853" s="278">
        <v>61672</v>
      </c>
      <c r="H853" s="121">
        <v>0</v>
      </c>
      <c r="I853" s="244">
        <v>4</v>
      </c>
      <c r="J853" s="244">
        <v>3</v>
      </c>
      <c r="K853" s="246">
        <v>3</v>
      </c>
      <c r="L853" s="270">
        <f>IF(INTRO!$E$38="Endemic", IF($H853&gt;0, IF($H853=4,"Unknown", IF($H853=99,"Stopped", $D853)), 0),"Not required")</f>
        <v>0</v>
      </c>
      <c r="M853" s="271" t="str">
        <f>IF(INTRO!$E$40="Endemic", IF($I853&gt;0, IF($I853=4,"Unknown",IF($I853=99,"Stopped", $D853)), 0),"Not required")</f>
        <v>Unknown</v>
      </c>
      <c r="N853" s="272">
        <f>IF(INTRO!$E$42="Endemic", IF(AND($J853&gt;1,$J853&lt;5), IF($J853=4, "Unknown", E853+F853), 0),"Not required")</f>
        <v>48669</v>
      </c>
      <c r="O853" s="273">
        <f>IF(INTRO!$E$44="Endemic", IF(AND($K853&gt;0,$K853&lt;5), IF($K853=4,"Unknown", IF($K853=1, $F853*0.33, IF($K853=2, $F853*0.5+$G853*0.2, SUM(F853:G853)))), 0),"Not required")</f>
        <v>99178</v>
      </c>
      <c r="P853" s="224">
        <v>0</v>
      </c>
      <c r="Q853" s="245">
        <v>0</v>
      </c>
      <c r="R853" s="245">
        <v>2</v>
      </c>
      <c r="S853" s="247">
        <v>1</v>
      </c>
      <c r="T853" s="50"/>
      <c r="U853" s="299" t="s">
        <v>1191</v>
      </c>
      <c r="V853" s="229"/>
      <c r="W853" s="274"/>
      <c r="X853" s="12"/>
    </row>
    <row r="854" spans="1:24" x14ac:dyDescent="0.2">
      <c r="A854" s="129" t="str">
        <f>IF(INTRO!$E$34&lt;&gt;0,INTRO!$E$34,"")</f>
        <v>Ethiopia</v>
      </c>
      <c r="B854" s="222" t="s">
        <v>1113</v>
      </c>
      <c r="C854" s="223" t="s">
        <v>1123</v>
      </c>
      <c r="D854" s="118">
        <v>57739</v>
      </c>
      <c r="E854" s="277">
        <v>5841</v>
      </c>
      <c r="F854" s="277">
        <v>19626</v>
      </c>
      <c r="G854" s="278">
        <v>32272</v>
      </c>
      <c r="H854" s="121">
        <v>0</v>
      </c>
      <c r="I854" s="244">
        <v>4</v>
      </c>
      <c r="J854" s="244">
        <v>3</v>
      </c>
      <c r="K854" s="246">
        <v>3</v>
      </c>
      <c r="L854" s="270">
        <f>IF(INTRO!$E$38="Endemic", IF($H854&gt;0, IF($H854=4,"Unknown", IF($H854=99,"Stopped", $D854)), 0),"Not required")</f>
        <v>0</v>
      </c>
      <c r="M854" s="271" t="str">
        <f>IF(INTRO!$E$40="Endemic", IF($I854&gt;0, IF($I854=4,"Unknown",IF($I854=99,"Stopped", $D854)), 0),"Not required")</f>
        <v>Unknown</v>
      </c>
      <c r="N854" s="272">
        <f>IF(INTRO!$E$42="Endemic", IF(AND($J854&gt;1,$J854&lt;5), IF($J854=4, "Unknown", E854+F854), 0),"Not required")</f>
        <v>25467</v>
      </c>
      <c r="O854" s="273">
        <f>IF(INTRO!$E$44="Endemic", IF(AND($K854&gt;0,$K854&lt;5), IF($K854=4,"Unknown", IF($K854=1, $F854*0.33, IF($K854=2, $F854*0.5+$G854*0.2, SUM(F854:G854)))), 0),"Not required")</f>
        <v>51898</v>
      </c>
      <c r="P854" s="224">
        <v>0</v>
      </c>
      <c r="Q854" s="245">
        <v>0</v>
      </c>
      <c r="R854" s="245">
        <v>2</v>
      </c>
      <c r="S854" s="247">
        <v>1</v>
      </c>
      <c r="T854" s="50"/>
      <c r="U854" s="299" t="s">
        <v>1191</v>
      </c>
      <c r="V854" s="229"/>
      <c r="W854" s="274"/>
      <c r="X854" s="12"/>
    </row>
    <row r="855" spans="1:24" x14ac:dyDescent="0.2">
      <c r="A855" s="129" t="str">
        <f>IF(INTRO!$E$34&lt;&gt;0,INTRO!$E$34,"")</f>
        <v>Ethiopia</v>
      </c>
      <c r="B855" s="222" t="s">
        <v>1124</v>
      </c>
      <c r="C855" s="223" t="s">
        <v>1125</v>
      </c>
      <c r="D855" s="118">
        <v>20589</v>
      </c>
      <c r="E855" s="277">
        <v>3009</v>
      </c>
      <c r="F855" s="277">
        <v>5988</v>
      </c>
      <c r="G855" s="278">
        <v>11592</v>
      </c>
      <c r="H855" s="121">
        <v>0</v>
      </c>
      <c r="I855" s="244">
        <v>0</v>
      </c>
      <c r="J855" s="244">
        <v>1</v>
      </c>
      <c r="K855" s="246">
        <v>2</v>
      </c>
      <c r="L855" s="270">
        <f>IF(INTRO!$E$38="Endemic", IF($H855&gt;0, IF($H855=4,"Unknown", IF($H855=99,"Stopped", $D855)), 0),"Not required")</f>
        <v>0</v>
      </c>
      <c r="M855" s="271">
        <f>IF(INTRO!$E$40="Endemic", IF($I855&gt;0, IF($I855=4,"Unknown",IF($I855=99,"Stopped", $D855)), 0),"Not required")</f>
        <v>0</v>
      </c>
      <c r="N855" s="272">
        <f>IF(INTRO!$E$42="Endemic", IF(AND($J855&gt;1,$J855&lt;5), IF($J855=4, "Unknown", E855+F855), 0),"Not required")</f>
        <v>0</v>
      </c>
      <c r="O855" s="273">
        <f>IF(INTRO!$E$44="Endemic", IF(AND($K855&gt;0,$K855&lt;5), IF($K855=4,"Unknown", IF($K855=1, $F855*0.33, IF($K855=2, $F855*0.5+$G855*0.2, SUM(F855:G855)))), 0),"Not required")</f>
        <v>5312.4</v>
      </c>
      <c r="P855" s="224">
        <v>0</v>
      </c>
      <c r="Q855" s="245">
        <v>0</v>
      </c>
      <c r="R855" s="245">
        <v>0</v>
      </c>
      <c r="S855" s="247">
        <v>1</v>
      </c>
      <c r="T855" s="50"/>
      <c r="U855" s="252" t="s">
        <v>1186</v>
      </c>
      <c r="V855" s="229"/>
      <c r="W855" s="274"/>
      <c r="X855" s="12"/>
    </row>
    <row r="856" spans="1:24" x14ac:dyDescent="0.2">
      <c r="A856" s="129" t="str">
        <f>IF(INTRO!$E$34&lt;&gt;0,INTRO!$E$34,"")</f>
        <v>Ethiopia</v>
      </c>
      <c r="B856" s="222" t="s">
        <v>1124</v>
      </c>
      <c r="C856" s="223" t="s">
        <v>1126</v>
      </c>
      <c r="D856" s="118">
        <v>51846</v>
      </c>
      <c r="E856" s="277">
        <v>7577</v>
      </c>
      <c r="F856" s="277">
        <v>15078</v>
      </c>
      <c r="G856" s="278">
        <v>29191</v>
      </c>
      <c r="H856" s="121">
        <v>0</v>
      </c>
      <c r="I856" s="244">
        <v>0</v>
      </c>
      <c r="J856" s="244">
        <v>1</v>
      </c>
      <c r="K856" s="246">
        <v>2</v>
      </c>
      <c r="L856" s="270">
        <f>IF(INTRO!$E$38="Endemic", IF($H856&gt;0, IF($H856=4,"Unknown", IF($H856=99,"Stopped", $D856)), 0),"Not required")</f>
        <v>0</v>
      </c>
      <c r="M856" s="271">
        <f>IF(INTRO!$E$40="Endemic", IF($I856&gt;0, IF($I856=4,"Unknown",IF($I856=99,"Stopped", $D856)), 0),"Not required")</f>
        <v>0</v>
      </c>
      <c r="N856" s="272">
        <f>IF(INTRO!$E$42="Endemic", IF(AND($J856&gt;1,$J856&lt;5), IF($J856=4, "Unknown", E856+F856), 0),"Not required")</f>
        <v>0</v>
      </c>
      <c r="O856" s="273">
        <f>IF(INTRO!$E$44="Endemic", IF(AND($K856&gt;0,$K856&lt;5), IF($K856=4,"Unknown", IF($K856=1, $F856*0.33, IF($K856=2, $F856*0.5+$G856*0.2, SUM(F856:G856)))), 0),"Not required")</f>
        <v>13377.2</v>
      </c>
      <c r="P856" s="224">
        <v>0</v>
      </c>
      <c r="Q856" s="245">
        <v>0</v>
      </c>
      <c r="R856" s="245">
        <v>0</v>
      </c>
      <c r="S856" s="247">
        <v>1</v>
      </c>
      <c r="T856" s="50"/>
      <c r="U856" s="252" t="s">
        <v>1186</v>
      </c>
      <c r="V856" s="229"/>
      <c r="W856" s="274"/>
      <c r="X856" s="12"/>
    </row>
    <row r="857" spans="1:24" x14ac:dyDescent="0.2">
      <c r="A857" s="129" t="str">
        <f>IF(INTRO!$E$34&lt;&gt;0,INTRO!$E$34,"")</f>
        <v>Ethiopia</v>
      </c>
      <c r="B857" s="222" t="s">
        <v>1124</v>
      </c>
      <c r="C857" s="223" t="s">
        <v>1127</v>
      </c>
      <c r="D857" s="118">
        <v>217842</v>
      </c>
      <c r="E857" s="277">
        <v>31834</v>
      </c>
      <c r="F857" s="277">
        <v>63353</v>
      </c>
      <c r="G857" s="278">
        <v>122654</v>
      </c>
      <c r="H857" s="121">
        <v>0</v>
      </c>
      <c r="I857" s="244">
        <v>0</v>
      </c>
      <c r="J857" s="244">
        <v>1</v>
      </c>
      <c r="K857" s="246">
        <v>3</v>
      </c>
      <c r="L857" s="270">
        <f>IF(INTRO!$E$38="Endemic", IF($H857&gt;0, IF($H857=4,"Unknown", IF($H857=99,"Stopped", $D857)), 0),"Not required")</f>
        <v>0</v>
      </c>
      <c r="M857" s="271">
        <f>IF(INTRO!$E$40="Endemic", IF($I857&gt;0, IF($I857=4,"Unknown",IF($I857=99,"Stopped", $D857)), 0),"Not required")</f>
        <v>0</v>
      </c>
      <c r="N857" s="272">
        <f>IF(INTRO!$E$42="Endemic", IF(AND($J857&gt;1,$J857&lt;5), IF($J857=4, "Unknown", E857+F857), 0),"Not required")</f>
        <v>0</v>
      </c>
      <c r="O857" s="273">
        <f>IF(INTRO!$E$44="Endemic", IF(AND($K857&gt;0,$K857&lt;5), IF($K857=4,"Unknown", IF($K857=1, $F857*0.33, IF($K857=2, $F857*0.5+$G857*0.2, SUM(F857:G857)))), 0),"Not required")</f>
        <v>186007</v>
      </c>
      <c r="P857" s="224">
        <v>0</v>
      </c>
      <c r="Q857" s="245">
        <v>0</v>
      </c>
      <c r="R857" s="245">
        <v>0</v>
      </c>
      <c r="S857" s="247">
        <v>1</v>
      </c>
      <c r="T857" s="50"/>
      <c r="U857" s="252" t="s">
        <v>1186</v>
      </c>
      <c r="V857" s="229"/>
      <c r="W857" s="274"/>
      <c r="X857" s="12"/>
    </row>
    <row r="858" spans="1:24" x14ac:dyDescent="0.2">
      <c r="A858" s="129" t="str">
        <f>IF(INTRO!$E$34&lt;&gt;0,INTRO!$E$34,"")</f>
        <v>Ethiopia</v>
      </c>
      <c r="B858" s="222" t="s">
        <v>1124</v>
      </c>
      <c r="C858" s="223" t="s">
        <v>1128</v>
      </c>
      <c r="D858" s="118">
        <v>57128</v>
      </c>
      <c r="E858" s="277">
        <v>8348</v>
      </c>
      <c r="F858" s="277">
        <v>16614</v>
      </c>
      <c r="G858" s="278">
        <v>32165</v>
      </c>
      <c r="H858" s="121">
        <v>0</v>
      </c>
      <c r="I858" s="244">
        <v>0</v>
      </c>
      <c r="J858" s="244">
        <v>2</v>
      </c>
      <c r="K858" s="246">
        <v>1</v>
      </c>
      <c r="L858" s="270">
        <f>IF(INTRO!$E$38="Endemic", IF($H858&gt;0, IF($H858=4,"Unknown", IF($H858=99,"Stopped", $D858)), 0),"Not required")</f>
        <v>0</v>
      </c>
      <c r="M858" s="271">
        <f>IF(INTRO!$E$40="Endemic", IF($I858&gt;0, IF($I858=4,"Unknown",IF($I858=99,"Stopped", $D858)), 0),"Not required")</f>
        <v>0</v>
      </c>
      <c r="N858" s="272">
        <f>IF(INTRO!$E$42="Endemic", IF(AND($J858&gt;1,$J858&lt;5), IF($J858=4, "Unknown", E858+F858), 0),"Not required")</f>
        <v>24962</v>
      </c>
      <c r="O858" s="273">
        <f>IF(INTRO!$E$44="Endemic", IF(AND($K858&gt;0,$K858&lt;5), IF($K858=4,"Unknown", IF($K858=1, $F858*0.33, IF($K858=2, $F858*0.5+$G858*0.2, SUM(F858:G858)))), 0),"Not required")</f>
        <v>5482.62</v>
      </c>
      <c r="P858" s="224">
        <v>0</v>
      </c>
      <c r="Q858" s="245">
        <v>0</v>
      </c>
      <c r="R858" s="245">
        <v>1</v>
      </c>
      <c r="S858" s="247">
        <v>0</v>
      </c>
      <c r="T858" s="50"/>
      <c r="U858" s="252" t="s">
        <v>1188</v>
      </c>
      <c r="V858" s="229"/>
      <c r="W858" s="274"/>
      <c r="X858" s="12"/>
    </row>
    <row r="859" spans="1:24" x14ac:dyDescent="0.2">
      <c r="A859" s="129" t="str">
        <f>IF(INTRO!$E$34&lt;&gt;0,INTRO!$E$34,"")</f>
        <v>Ethiopia</v>
      </c>
      <c r="B859" s="222" t="s">
        <v>1124</v>
      </c>
      <c r="C859" s="223" t="s">
        <v>1129</v>
      </c>
      <c r="D859" s="118">
        <v>110451</v>
      </c>
      <c r="E859" s="277">
        <v>16141</v>
      </c>
      <c r="F859" s="277">
        <v>32122</v>
      </c>
      <c r="G859" s="278">
        <v>62189</v>
      </c>
      <c r="H859" s="121">
        <v>0</v>
      </c>
      <c r="I859" s="244">
        <v>0</v>
      </c>
      <c r="J859" s="244">
        <v>1</v>
      </c>
      <c r="K859" s="246">
        <v>2</v>
      </c>
      <c r="L859" s="270">
        <f>IF(INTRO!$E$38="Endemic", IF($H859&gt;0, IF($H859=4,"Unknown", IF($H859=99,"Stopped", $D859)), 0),"Not required")</f>
        <v>0</v>
      </c>
      <c r="M859" s="271">
        <f>IF(INTRO!$E$40="Endemic", IF($I859&gt;0, IF($I859=4,"Unknown",IF($I859=99,"Stopped", $D859)), 0),"Not required")</f>
        <v>0</v>
      </c>
      <c r="N859" s="272">
        <f>IF(INTRO!$E$42="Endemic", IF(AND($J859&gt;1,$J859&lt;5), IF($J859=4, "Unknown", E859+F859), 0),"Not required")</f>
        <v>0</v>
      </c>
      <c r="O859" s="273">
        <f>IF(INTRO!$E$44="Endemic", IF(AND($K859&gt;0,$K859&lt;5), IF($K859=4,"Unknown", IF($K859=1, $F859*0.33, IF($K859=2, $F859*0.5+$G859*0.2, SUM(F859:G859)))), 0),"Not required")</f>
        <v>28498.800000000003</v>
      </c>
      <c r="P859" s="224">
        <v>0</v>
      </c>
      <c r="Q859" s="245">
        <v>0</v>
      </c>
      <c r="R859" s="245">
        <v>0</v>
      </c>
      <c r="S859" s="247">
        <v>1</v>
      </c>
      <c r="T859" s="50"/>
      <c r="U859" s="252" t="s">
        <v>1186</v>
      </c>
      <c r="V859" s="229"/>
      <c r="W859" s="274"/>
      <c r="X859" s="12"/>
    </row>
    <row r="860" spans="1:24" x14ac:dyDescent="0.2">
      <c r="A860" s="129" t="str">
        <f>IF(INTRO!$E$34&lt;&gt;0,INTRO!$E$34,"")</f>
        <v>Ethiopia</v>
      </c>
      <c r="B860" s="222" t="s">
        <v>1124</v>
      </c>
      <c r="C860" s="223" t="s">
        <v>1130</v>
      </c>
      <c r="D860" s="118">
        <v>168492</v>
      </c>
      <c r="E860" s="277">
        <v>24623</v>
      </c>
      <c r="F860" s="277">
        <v>49001</v>
      </c>
      <c r="G860" s="278">
        <v>94868</v>
      </c>
      <c r="H860" s="121">
        <v>0</v>
      </c>
      <c r="I860" s="244">
        <v>0</v>
      </c>
      <c r="J860" s="244">
        <v>2</v>
      </c>
      <c r="K860" s="246">
        <v>2</v>
      </c>
      <c r="L860" s="270">
        <f>IF(INTRO!$E$38="Endemic", IF($H860&gt;0, IF($H860=4,"Unknown", IF($H860=99,"Stopped", $D860)), 0),"Not required")</f>
        <v>0</v>
      </c>
      <c r="M860" s="271">
        <f>IF(INTRO!$E$40="Endemic", IF($I860&gt;0, IF($I860=4,"Unknown",IF($I860=99,"Stopped", $D860)), 0),"Not required")</f>
        <v>0</v>
      </c>
      <c r="N860" s="272">
        <f>IF(INTRO!$E$42="Endemic", IF(AND($J860&gt;1,$J860&lt;5), IF($J860=4, "Unknown", E860+F860), 0),"Not required")</f>
        <v>73624</v>
      </c>
      <c r="O860" s="273">
        <f>IF(INTRO!$E$44="Endemic", IF(AND($K860&gt;0,$K860&lt;5), IF($K860=4,"Unknown", IF($K860=1, $F860*0.33, IF($K860=2, $F860*0.5+$G860*0.2, SUM(F860:G860)))), 0),"Not required")</f>
        <v>43474.100000000006</v>
      </c>
      <c r="P860" s="224">
        <v>0</v>
      </c>
      <c r="Q860" s="245">
        <v>0</v>
      </c>
      <c r="R860" s="245">
        <v>1</v>
      </c>
      <c r="S860" s="247">
        <v>1</v>
      </c>
      <c r="T860" s="50"/>
      <c r="U860" s="299" t="s">
        <v>1191</v>
      </c>
      <c r="V860" s="229"/>
      <c r="W860" s="274"/>
      <c r="X860" s="12"/>
    </row>
    <row r="861" spans="1:24" x14ac:dyDescent="0.2">
      <c r="A861" s="129" t="str">
        <f>IF(INTRO!$E$34&lt;&gt;0,INTRO!$E$34,"")</f>
        <v>Ethiopia</v>
      </c>
      <c r="B861" s="222" t="s">
        <v>1124</v>
      </c>
      <c r="C861" s="223" t="s">
        <v>1131</v>
      </c>
      <c r="D861" s="118">
        <v>80445</v>
      </c>
      <c r="E861" s="277">
        <v>11756</v>
      </c>
      <c r="F861" s="277">
        <v>23395</v>
      </c>
      <c r="G861" s="278">
        <v>45294</v>
      </c>
      <c r="H861" s="121">
        <v>0</v>
      </c>
      <c r="I861" s="244">
        <v>0</v>
      </c>
      <c r="J861" s="244">
        <v>1</v>
      </c>
      <c r="K861" s="246">
        <v>2</v>
      </c>
      <c r="L861" s="270">
        <f>IF(INTRO!$E$38="Endemic", IF($H861&gt;0, IF($H861=4,"Unknown", IF($H861=99,"Stopped", $D861)), 0),"Not required")</f>
        <v>0</v>
      </c>
      <c r="M861" s="271">
        <f>IF(INTRO!$E$40="Endemic", IF($I861&gt;0, IF($I861=4,"Unknown",IF($I861=99,"Stopped", $D861)), 0),"Not required")</f>
        <v>0</v>
      </c>
      <c r="N861" s="272">
        <f>IF(INTRO!$E$42="Endemic", IF(AND($J861&gt;1,$J861&lt;5), IF($J861=4, "Unknown", E861+F861), 0),"Not required")</f>
        <v>0</v>
      </c>
      <c r="O861" s="273">
        <f>IF(INTRO!$E$44="Endemic", IF(AND($K861&gt;0,$K861&lt;5), IF($K861=4,"Unknown", IF($K861=1, $F861*0.33, IF($K861=2, $F861*0.5+$G861*0.2, SUM(F861:G861)))), 0),"Not required")</f>
        <v>20756.300000000003</v>
      </c>
      <c r="P861" s="224">
        <v>0</v>
      </c>
      <c r="Q861" s="245">
        <v>0</v>
      </c>
      <c r="R861" s="245">
        <v>0</v>
      </c>
      <c r="S861" s="247">
        <v>0</v>
      </c>
      <c r="T861" s="50"/>
      <c r="U861" s="252"/>
      <c r="V861" s="229"/>
      <c r="W861" s="274"/>
      <c r="X861" s="12"/>
    </row>
    <row r="862" spans="1:24" x14ac:dyDescent="0.2">
      <c r="A862" s="129" t="str">
        <f>IF(INTRO!$E$34&lt;&gt;0,INTRO!$E$34,"")</f>
        <v>Ethiopia</v>
      </c>
      <c r="B862" s="222" t="s">
        <v>1124</v>
      </c>
      <c r="C862" s="223" t="s">
        <v>1132</v>
      </c>
      <c r="D862" s="118">
        <v>148181</v>
      </c>
      <c r="E862" s="277">
        <v>21654</v>
      </c>
      <c r="F862" s="277">
        <v>43094</v>
      </c>
      <c r="G862" s="278">
        <v>83432</v>
      </c>
      <c r="H862" s="121">
        <v>0</v>
      </c>
      <c r="I862" s="244">
        <v>0</v>
      </c>
      <c r="J862" s="244">
        <v>1</v>
      </c>
      <c r="K862" s="246">
        <v>3</v>
      </c>
      <c r="L862" s="270">
        <f>IF(INTRO!$E$38="Endemic", IF($H862&gt;0, IF($H862=4,"Unknown", IF($H862=99,"Stopped", $D862)), 0),"Not required")</f>
        <v>0</v>
      </c>
      <c r="M862" s="271">
        <f>IF(INTRO!$E$40="Endemic", IF($I862&gt;0, IF($I862=4,"Unknown",IF($I862=99,"Stopped", $D862)), 0),"Not required")</f>
        <v>0</v>
      </c>
      <c r="N862" s="272">
        <f>IF(INTRO!$E$42="Endemic", IF(AND($J862&gt;1,$J862&lt;5), IF($J862=4, "Unknown", E862+F862), 0),"Not required")</f>
        <v>0</v>
      </c>
      <c r="O862" s="273">
        <f>IF(INTRO!$E$44="Endemic", IF(AND($K862&gt;0,$K862&lt;5), IF($K862=4,"Unknown", IF($K862=1, $F862*0.33, IF($K862=2, $F862*0.5+$G862*0.2, SUM(F862:G862)))), 0),"Not required")</f>
        <v>126526</v>
      </c>
      <c r="P862" s="224">
        <v>0</v>
      </c>
      <c r="Q862" s="245">
        <v>0</v>
      </c>
      <c r="R862" s="245">
        <v>0</v>
      </c>
      <c r="S862" s="247">
        <v>1</v>
      </c>
      <c r="T862" s="50"/>
      <c r="U862" s="252" t="s">
        <v>1186</v>
      </c>
      <c r="V862" s="229"/>
      <c r="W862" s="274"/>
      <c r="X862" s="12"/>
    </row>
    <row r="863" spans="1:24" x14ac:dyDescent="0.2">
      <c r="A863" s="129" t="str">
        <f>IF(INTRO!$E$34&lt;&gt;0,INTRO!$E$34,"")</f>
        <v>Ethiopia</v>
      </c>
      <c r="B863" s="222" t="s">
        <v>1124</v>
      </c>
      <c r="C863" s="223" t="s">
        <v>1133</v>
      </c>
      <c r="D863" s="118">
        <v>131146</v>
      </c>
      <c r="E863" s="277">
        <v>19165</v>
      </c>
      <c r="F863" s="277">
        <v>38140</v>
      </c>
      <c r="G863" s="278">
        <v>73841</v>
      </c>
      <c r="H863" s="121">
        <v>0</v>
      </c>
      <c r="I863" s="244">
        <v>0</v>
      </c>
      <c r="J863" s="244">
        <v>2</v>
      </c>
      <c r="K863" s="246">
        <v>2</v>
      </c>
      <c r="L863" s="270">
        <f>IF(INTRO!$E$38="Endemic", IF($H863&gt;0, IF($H863=4,"Unknown", IF($H863=99,"Stopped", $D863)), 0),"Not required")</f>
        <v>0</v>
      </c>
      <c r="M863" s="271">
        <f>IF(INTRO!$E$40="Endemic", IF($I863&gt;0, IF($I863=4,"Unknown",IF($I863=99,"Stopped", $D863)), 0),"Not required")</f>
        <v>0</v>
      </c>
      <c r="N863" s="272">
        <f>IF(INTRO!$E$42="Endemic", IF(AND($J863&gt;1,$J863&lt;5), IF($J863=4, "Unknown", E863+F863), 0),"Not required")</f>
        <v>57305</v>
      </c>
      <c r="O863" s="273">
        <f>IF(INTRO!$E$44="Endemic", IF(AND($K863&gt;0,$K863&lt;5), IF($K863=4,"Unknown", IF($K863=1, $F863*0.33, IF($K863=2, $F863*0.5+$G863*0.2, SUM(F863:G863)))), 0),"Not required")</f>
        <v>33838.199999999997</v>
      </c>
      <c r="P863" s="224">
        <v>0</v>
      </c>
      <c r="Q863" s="245">
        <v>0</v>
      </c>
      <c r="R863" s="245">
        <v>1</v>
      </c>
      <c r="S863" s="247">
        <v>1</v>
      </c>
      <c r="T863" s="50"/>
      <c r="U863" s="299" t="s">
        <v>1191</v>
      </c>
      <c r="V863" s="229"/>
      <c r="W863" s="274"/>
      <c r="X863" s="12"/>
    </row>
    <row r="864" spans="1:24" x14ac:dyDescent="0.2">
      <c r="A864" s="129" t="str">
        <f>IF(INTRO!$E$34&lt;&gt;0,INTRO!$E$34,"")</f>
        <v>Ethiopia</v>
      </c>
      <c r="B864" s="222" t="s">
        <v>1124</v>
      </c>
      <c r="C864" s="223" t="s">
        <v>1134</v>
      </c>
      <c r="D864" s="118">
        <v>111100</v>
      </c>
      <c r="E864" s="277">
        <v>16236</v>
      </c>
      <c r="F864" s="277">
        <v>32310</v>
      </c>
      <c r="G864" s="278">
        <v>62554</v>
      </c>
      <c r="H864" s="121">
        <v>0</v>
      </c>
      <c r="I864" s="244">
        <v>0</v>
      </c>
      <c r="J864" s="244">
        <v>2</v>
      </c>
      <c r="K864" s="246">
        <v>2</v>
      </c>
      <c r="L864" s="270">
        <f>IF(INTRO!$E$38="Endemic", IF($H864&gt;0, IF($H864=4,"Unknown", IF($H864=99,"Stopped", $D864)), 0),"Not required")</f>
        <v>0</v>
      </c>
      <c r="M864" s="271">
        <f>IF(INTRO!$E$40="Endemic", IF($I864&gt;0, IF($I864=4,"Unknown",IF($I864=99,"Stopped", $D864)), 0),"Not required")</f>
        <v>0</v>
      </c>
      <c r="N864" s="272">
        <f>IF(INTRO!$E$42="Endemic", IF(AND($J864&gt;1,$J864&lt;5), IF($J864=4, "Unknown", E864+F864), 0),"Not required")</f>
        <v>48546</v>
      </c>
      <c r="O864" s="273">
        <f>IF(INTRO!$E$44="Endemic", IF(AND($K864&gt;0,$K864&lt;5), IF($K864=4,"Unknown", IF($K864=1, $F864*0.33, IF($K864=2, $F864*0.5+$G864*0.2, SUM(F864:G864)))), 0),"Not required")</f>
        <v>28665.800000000003</v>
      </c>
      <c r="P864" s="224">
        <v>0</v>
      </c>
      <c r="Q864" s="245">
        <v>0</v>
      </c>
      <c r="R864" s="245">
        <v>1</v>
      </c>
      <c r="S864" s="247">
        <v>1</v>
      </c>
      <c r="T864" s="50"/>
      <c r="U864" s="299" t="s">
        <v>1191</v>
      </c>
      <c r="V864" s="229"/>
      <c r="W864" s="274"/>
      <c r="X864" s="12"/>
    </row>
    <row r="865" spans="1:24" x14ac:dyDescent="0.2">
      <c r="A865" s="129" t="str">
        <f>IF(INTRO!$E$34&lt;&gt;0,INTRO!$E$34,"")</f>
        <v>Ethiopia</v>
      </c>
      <c r="B865" s="222" t="s">
        <v>1124</v>
      </c>
      <c r="C865" s="223" t="s">
        <v>1135</v>
      </c>
      <c r="D865" s="118">
        <v>116471</v>
      </c>
      <c r="E865" s="277">
        <v>17020</v>
      </c>
      <c r="F865" s="277">
        <v>33872</v>
      </c>
      <c r="G865" s="278">
        <v>65578</v>
      </c>
      <c r="H865" s="121">
        <v>0</v>
      </c>
      <c r="I865" s="244">
        <v>0</v>
      </c>
      <c r="J865" s="244">
        <v>1</v>
      </c>
      <c r="K865" s="246">
        <v>3</v>
      </c>
      <c r="L865" s="270">
        <f>IF(INTRO!$E$38="Endemic", IF($H865&gt;0, IF($H865=4,"Unknown", IF($H865=99,"Stopped", $D865)), 0),"Not required")</f>
        <v>0</v>
      </c>
      <c r="M865" s="271">
        <f>IF(INTRO!$E$40="Endemic", IF($I865&gt;0, IF($I865=4,"Unknown",IF($I865=99,"Stopped", $D865)), 0),"Not required")</f>
        <v>0</v>
      </c>
      <c r="N865" s="272">
        <f>IF(INTRO!$E$42="Endemic", IF(AND($J865&gt;1,$J865&lt;5), IF($J865=4, "Unknown", E865+F865), 0),"Not required")</f>
        <v>0</v>
      </c>
      <c r="O865" s="273">
        <f>IF(INTRO!$E$44="Endemic", IF(AND($K865&gt;0,$K865&lt;5), IF($K865=4,"Unknown", IF($K865=1, $F865*0.33, IF($K865=2, $F865*0.5+$G865*0.2, SUM(F865:G865)))), 0),"Not required")</f>
        <v>99450</v>
      </c>
      <c r="P865" s="224">
        <v>0</v>
      </c>
      <c r="Q865" s="245">
        <v>0</v>
      </c>
      <c r="R865" s="245">
        <v>0</v>
      </c>
      <c r="S865" s="247">
        <v>1</v>
      </c>
      <c r="T865" s="50"/>
      <c r="U865" s="252" t="s">
        <v>1186</v>
      </c>
      <c r="V865" s="229"/>
      <c r="W865" s="274"/>
      <c r="X865" s="12"/>
    </row>
    <row r="866" spans="1:24" x14ac:dyDescent="0.2">
      <c r="A866" s="129" t="str">
        <f>IF(INTRO!$E$34&lt;&gt;0,INTRO!$E$34,"")</f>
        <v>Ethiopia</v>
      </c>
      <c r="B866" s="222" t="s">
        <v>1124</v>
      </c>
      <c r="C866" s="223" t="s">
        <v>1136</v>
      </c>
      <c r="D866" s="118">
        <v>183714</v>
      </c>
      <c r="E866" s="277">
        <v>26847</v>
      </c>
      <c r="F866" s="277">
        <v>53428</v>
      </c>
      <c r="G866" s="278">
        <v>103439</v>
      </c>
      <c r="H866" s="121">
        <v>0</v>
      </c>
      <c r="I866" s="244">
        <v>0</v>
      </c>
      <c r="J866" s="244">
        <v>1</v>
      </c>
      <c r="K866" s="246">
        <v>2</v>
      </c>
      <c r="L866" s="270">
        <f>IF(INTRO!$E$38="Endemic", IF($H866&gt;0, IF($H866=4,"Unknown", IF($H866=99,"Stopped", $D866)), 0),"Not required")</f>
        <v>0</v>
      </c>
      <c r="M866" s="271">
        <f>IF(INTRO!$E$40="Endemic", IF($I866&gt;0, IF($I866=4,"Unknown",IF($I866=99,"Stopped", $D866)), 0),"Not required")</f>
        <v>0</v>
      </c>
      <c r="N866" s="272">
        <f>IF(INTRO!$E$42="Endemic", IF(AND($J866&gt;1,$J866&lt;5), IF($J866=4, "Unknown", E866+F866), 0),"Not required")</f>
        <v>0</v>
      </c>
      <c r="O866" s="273">
        <f>IF(INTRO!$E$44="Endemic", IF(AND($K866&gt;0,$K866&lt;5), IF($K866=4,"Unknown", IF($K866=1, $F866*0.33, IF($K866=2, $F866*0.5+$G866*0.2, SUM(F866:G866)))), 0),"Not required")</f>
        <v>47401.8</v>
      </c>
      <c r="P866" s="224">
        <v>0</v>
      </c>
      <c r="Q866" s="245">
        <v>0</v>
      </c>
      <c r="R866" s="245">
        <v>0</v>
      </c>
      <c r="S866" s="247">
        <v>0</v>
      </c>
      <c r="T866" s="50"/>
      <c r="U866" s="252"/>
      <c r="V866" s="229"/>
      <c r="W866" s="274"/>
      <c r="X866" s="12"/>
    </row>
    <row r="867" spans="1:24" x14ac:dyDescent="0.2">
      <c r="A867" s="129" t="str">
        <f>IF(INTRO!$E$34&lt;&gt;0,INTRO!$E$34,"")</f>
        <v>Ethiopia</v>
      </c>
      <c r="B867" s="222" t="s">
        <v>1137</v>
      </c>
      <c r="C867" s="223" t="s">
        <v>1138</v>
      </c>
      <c r="D867" s="118">
        <v>73698</v>
      </c>
      <c r="E867" s="277">
        <v>10770</v>
      </c>
      <c r="F867" s="277">
        <v>21433</v>
      </c>
      <c r="G867" s="278">
        <v>41495</v>
      </c>
      <c r="H867" s="121">
        <v>0</v>
      </c>
      <c r="I867" s="244">
        <v>0</v>
      </c>
      <c r="J867" s="244">
        <v>1</v>
      </c>
      <c r="K867" s="246">
        <v>1</v>
      </c>
      <c r="L867" s="270">
        <f>IF(INTRO!$E$38="Endemic", IF($H867&gt;0, IF($H867=4,"Unknown", IF($H867=99,"Stopped", $D867)), 0),"Not required")</f>
        <v>0</v>
      </c>
      <c r="M867" s="271">
        <f>IF(INTRO!$E$40="Endemic", IF($I867&gt;0, IF($I867=4,"Unknown",IF($I867=99,"Stopped", $D867)), 0),"Not required")</f>
        <v>0</v>
      </c>
      <c r="N867" s="272">
        <f>IF(INTRO!$E$42="Endemic", IF(AND($J867&gt;1,$J867&lt;5), IF($J867=4, "Unknown", E867+F867), 0),"Not required")</f>
        <v>0</v>
      </c>
      <c r="O867" s="273">
        <f>IF(INTRO!$E$44="Endemic", IF(AND($K867&gt;0,$K867&lt;5), IF($K867=4,"Unknown", IF($K867=1, $F867*0.33, IF($K867=2, $F867*0.5+$G867*0.2, SUM(F867:G867)))), 0),"Not required")</f>
        <v>7072.89</v>
      </c>
      <c r="P867" s="224">
        <v>0</v>
      </c>
      <c r="Q867" s="245">
        <v>0</v>
      </c>
      <c r="R867" s="245">
        <v>0</v>
      </c>
      <c r="S867" s="247">
        <v>0</v>
      </c>
      <c r="T867" s="50"/>
      <c r="U867" s="252"/>
      <c r="V867" s="229"/>
      <c r="W867" s="274"/>
      <c r="X867" s="12"/>
    </row>
    <row r="868" spans="1:24" x14ac:dyDescent="0.2">
      <c r="A868" s="129" t="str">
        <f>IF(INTRO!$E$34&lt;&gt;0,INTRO!$E$34,"")</f>
        <v>Ethiopia</v>
      </c>
      <c r="B868" s="222" t="s">
        <v>1137</v>
      </c>
      <c r="C868" s="223" t="s">
        <v>1139</v>
      </c>
      <c r="D868" s="118">
        <v>128909</v>
      </c>
      <c r="E868" s="277">
        <v>18838</v>
      </c>
      <c r="F868" s="277">
        <v>37490</v>
      </c>
      <c r="G868" s="278">
        <v>72581</v>
      </c>
      <c r="H868" s="121">
        <v>0</v>
      </c>
      <c r="I868" s="244">
        <v>0</v>
      </c>
      <c r="J868" s="244">
        <v>1</v>
      </c>
      <c r="K868" s="246">
        <v>0</v>
      </c>
      <c r="L868" s="270">
        <f>IF(INTRO!$E$38="Endemic", IF($H868&gt;0, IF($H868=4,"Unknown", IF($H868=99,"Stopped", $D868)), 0),"Not required")</f>
        <v>0</v>
      </c>
      <c r="M868" s="271">
        <f>IF(INTRO!$E$40="Endemic", IF($I868&gt;0, IF($I868=4,"Unknown",IF($I868=99,"Stopped", $D868)), 0),"Not required")</f>
        <v>0</v>
      </c>
      <c r="N868" s="272">
        <f>IF(INTRO!$E$42="Endemic", IF(AND($J868&gt;1,$J868&lt;5), IF($J868=4, "Unknown", E868+F868), 0),"Not required")</f>
        <v>0</v>
      </c>
      <c r="O868" s="273">
        <f>IF(INTRO!$E$44="Endemic", IF(AND($K868&gt;0,$K868&lt;5), IF($K868=4,"Unknown", IF($K868=1, $F868*0.33, IF($K868=2, $F868*0.5+$G868*0.2, SUM(F868:G868)))), 0),"Not required")</f>
        <v>0</v>
      </c>
      <c r="P868" s="224">
        <v>0</v>
      </c>
      <c r="Q868" s="245">
        <v>0</v>
      </c>
      <c r="R868" s="245">
        <v>0</v>
      </c>
      <c r="S868" s="247">
        <v>0</v>
      </c>
      <c r="T868" s="50"/>
      <c r="U868" s="252"/>
      <c r="V868" s="229"/>
      <c r="W868" s="274"/>
      <c r="X868" s="12"/>
    </row>
    <row r="869" spans="1:24" x14ac:dyDescent="0.2">
      <c r="A869" s="129" t="str">
        <f>IF(INTRO!$E$34&lt;&gt;0,INTRO!$E$34,"")</f>
        <v>Ethiopia</v>
      </c>
      <c r="B869" s="222" t="s">
        <v>1137</v>
      </c>
      <c r="C869" s="223" t="s">
        <v>1140</v>
      </c>
      <c r="D869" s="118">
        <v>32443</v>
      </c>
      <c r="E869" s="277">
        <v>4741</v>
      </c>
      <c r="F869" s="277">
        <v>9435</v>
      </c>
      <c r="G869" s="278">
        <v>18267</v>
      </c>
      <c r="H869" s="121">
        <v>0</v>
      </c>
      <c r="I869" s="244">
        <v>0</v>
      </c>
      <c r="J869" s="244">
        <v>1</v>
      </c>
      <c r="K869" s="246">
        <v>2</v>
      </c>
      <c r="L869" s="270">
        <f>IF(INTRO!$E$38="Endemic", IF($H869&gt;0, IF($H869=4,"Unknown", IF($H869=99,"Stopped", $D869)), 0),"Not required")</f>
        <v>0</v>
      </c>
      <c r="M869" s="271">
        <f>IF(INTRO!$E$40="Endemic", IF($I869&gt;0, IF($I869=4,"Unknown",IF($I869=99,"Stopped", $D869)), 0),"Not required")</f>
        <v>0</v>
      </c>
      <c r="N869" s="272">
        <f>IF(INTRO!$E$42="Endemic", IF(AND($J869&gt;1,$J869&lt;5), IF($J869=4, "Unknown", E869+F869), 0),"Not required")</f>
        <v>0</v>
      </c>
      <c r="O869" s="273">
        <f>IF(INTRO!$E$44="Endemic", IF(AND($K869&gt;0,$K869&lt;5), IF($K869=4,"Unknown", IF($K869=1, $F869*0.33, IF($K869=2, $F869*0.5+$G869*0.2, SUM(F869:G869)))), 0),"Not required")</f>
        <v>8370.9</v>
      </c>
      <c r="P869" s="224">
        <v>0</v>
      </c>
      <c r="Q869" s="245">
        <v>0</v>
      </c>
      <c r="R869" s="245">
        <v>0</v>
      </c>
      <c r="S869" s="247">
        <v>1</v>
      </c>
      <c r="T869" s="50"/>
      <c r="U869" s="252" t="s">
        <v>1186</v>
      </c>
      <c r="V869" s="229"/>
      <c r="W869" s="274"/>
      <c r="X869" s="12"/>
    </row>
    <row r="870" spans="1:24" x14ac:dyDescent="0.2">
      <c r="A870" s="129" t="str">
        <f>IF(INTRO!$E$34&lt;&gt;0,INTRO!$E$34,"")</f>
        <v>Ethiopia</v>
      </c>
      <c r="B870" s="222" t="s">
        <v>1137</v>
      </c>
      <c r="C870" s="223" t="s">
        <v>1141</v>
      </c>
      <c r="D870" s="118">
        <v>99290</v>
      </c>
      <c r="E870" s="277">
        <v>14510</v>
      </c>
      <c r="F870" s="277">
        <v>28876</v>
      </c>
      <c r="G870" s="278">
        <v>55904</v>
      </c>
      <c r="H870" s="121">
        <v>0</v>
      </c>
      <c r="I870" s="244">
        <v>0</v>
      </c>
      <c r="J870" s="244">
        <v>1</v>
      </c>
      <c r="K870" s="246">
        <v>0</v>
      </c>
      <c r="L870" s="270">
        <f>IF(INTRO!$E$38="Endemic", IF($H870&gt;0, IF($H870=4,"Unknown", IF($H870=99,"Stopped", $D870)), 0),"Not required")</f>
        <v>0</v>
      </c>
      <c r="M870" s="271">
        <f>IF(INTRO!$E$40="Endemic", IF($I870&gt;0, IF($I870=4,"Unknown",IF($I870=99,"Stopped", $D870)), 0),"Not required")</f>
        <v>0</v>
      </c>
      <c r="N870" s="272">
        <f>IF(INTRO!$E$42="Endemic", IF(AND($J870&gt;1,$J870&lt;5), IF($J870=4, "Unknown", E870+F870), 0),"Not required")</f>
        <v>0</v>
      </c>
      <c r="O870" s="273">
        <f>IF(INTRO!$E$44="Endemic", IF(AND($K870&gt;0,$K870&lt;5), IF($K870=4,"Unknown", IF($K870=1, $F870*0.33, IF($K870=2, $F870*0.5+$G870*0.2, SUM(F870:G870)))), 0),"Not required")</f>
        <v>0</v>
      </c>
      <c r="P870" s="224">
        <v>0</v>
      </c>
      <c r="Q870" s="245">
        <v>0</v>
      </c>
      <c r="R870" s="245">
        <v>0</v>
      </c>
      <c r="S870" s="247">
        <v>0</v>
      </c>
      <c r="T870" s="50"/>
      <c r="U870" s="252"/>
      <c r="V870" s="229"/>
      <c r="W870" s="274"/>
      <c r="X870" s="12"/>
    </row>
    <row r="871" spans="1:24" x14ac:dyDescent="0.2">
      <c r="A871" s="129" t="str">
        <f>IF(INTRO!$E$34&lt;&gt;0,INTRO!$E$34,"")</f>
        <v>Ethiopia</v>
      </c>
      <c r="B871" s="222" t="s">
        <v>1137</v>
      </c>
      <c r="C871" s="223" t="s">
        <v>1142</v>
      </c>
      <c r="D871" s="118">
        <v>106332</v>
      </c>
      <c r="E871" s="277">
        <v>15539</v>
      </c>
      <c r="F871" s="277">
        <v>30924</v>
      </c>
      <c r="G871" s="278">
        <v>59869</v>
      </c>
      <c r="H871" s="121">
        <v>0</v>
      </c>
      <c r="I871" s="244">
        <v>0</v>
      </c>
      <c r="J871" s="244">
        <v>1</v>
      </c>
      <c r="K871" s="246">
        <v>2</v>
      </c>
      <c r="L871" s="270">
        <f>IF(INTRO!$E$38="Endemic", IF($H871&gt;0, IF($H871=4,"Unknown", IF($H871=99,"Stopped", $D871)), 0),"Not required")</f>
        <v>0</v>
      </c>
      <c r="M871" s="271">
        <f>IF(INTRO!$E$40="Endemic", IF($I871&gt;0, IF($I871=4,"Unknown",IF($I871=99,"Stopped", $D871)), 0),"Not required")</f>
        <v>0</v>
      </c>
      <c r="N871" s="272">
        <f>IF(INTRO!$E$42="Endemic", IF(AND($J871&gt;1,$J871&lt;5), IF($J871=4, "Unknown", E871+F871), 0),"Not required")</f>
        <v>0</v>
      </c>
      <c r="O871" s="273">
        <f>IF(INTRO!$E$44="Endemic", IF(AND($K871&gt;0,$K871&lt;5), IF($K871=4,"Unknown", IF($K871=1, $F871*0.33, IF($K871=2, $F871*0.5+$G871*0.2, SUM(F871:G871)))), 0),"Not required")</f>
        <v>27435.800000000003</v>
      </c>
      <c r="P871" s="224">
        <v>0</v>
      </c>
      <c r="Q871" s="245">
        <v>0</v>
      </c>
      <c r="R871" s="245">
        <v>0</v>
      </c>
      <c r="S871" s="247">
        <v>1</v>
      </c>
      <c r="T871" s="50"/>
      <c r="U871" s="252" t="s">
        <v>1186</v>
      </c>
      <c r="V871" s="229"/>
      <c r="W871" s="274"/>
      <c r="X871" s="12"/>
    </row>
    <row r="872" spans="1:24" x14ac:dyDescent="0.2">
      <c r="A872" s="129" t="str">
        <f>IF(INTRO!$E$34&lt;&gt;0,INTRO!$E$34,"")</f>
        <v>Ethiopia</v>
      </c>
      <c r="B872" s="222" t="s">
        <v>1137</v>
      </c>
      <c r="C872" s="223" t="s">
        <v>1143</v>
      </c>
      <c r="D872" s="118">
        <v>148842</v>
      </c>
      <c r="E872" s="277">
        <v>21751</v>
      </c>
      <c r="F872" s="277">
        <v>43287</v>
      </c>
      <c r="G872" s="278">
        <v>83804</v>
      </c>
      <c r="H872" s="121">
        <v>0</v>
      </c>
      <c r="I872" s="244">
        <v>0</v>
      </c>
      <c r="J872" s="244">
        <v>0</v>
      </c>
      <c r="K872" s="246">
        <v>2</v>
      </c>
      <c r="L872" s="270">
        <f>IF(INTRO!$E$38="Endemic", IF($H872&gt;0, IF($H872=4,"Unknown", IF($H872=99,"Stopped", $D872)), 0),"Not required")</f>
        <v>0</v>
      </c>
      <c r="M872" s="271">
        <f>IF(INTRO!$E$40="Endemic", IF($I872&gt;0, IF($I872=4,"Unknown",IF($I872=99,"Stopped", $D872)), 0),"Not required")</f>
        <v>0</v>
      </c>
      <c r="N872" s="272">
        <f>IF(INTRO!$E$42="Endemic", IF(AND($J872&gt;1,$J872&lt;5), IF($J872=4, "Unknown", E872+F872), 0),"Not required")</f>
        <v>0</v>
      </c>
      <c r="O872" s="273">
        <f>IF(INTRO!$E$44="Endemic", IF(AND($K872&gt;0,$K872&lt;5), IF($K872=4,"Unknown", IF($K872=1, $F872*0.33, IF($K872=2, $F872*0.5+$G872*0.2, SUM(F872:G872)))), 0),"Not required")</f>
        <v>38404.300000000003</v>
      </c>
      <c r="P872" s="224">
        <v>0</v>
      </c>
      <c r="Q872" s="245">
        <v>0</v>
      </c>
      <c r="R872" s="245">
        <v>0</v>
      </c>
      <c r="S872" s="247">
        <v>1</v>
      </c>
      <c r="T872" s="50"/>
      <c r="U872" s="252" t="s">
        <v>1186</v>
      </c>
      <c r="V872" s="229"/>
      <c r="W872" s="274"/>
      <c r="X872" s="12"/>
    </row>
    <row r="873" spans="1:24" x14ac:dyDescent="0.2">
      <c r="A873" s="129" t="str">
        <f>IF(INTRO!$E$34&lt;&gt;0,INTRO!$E$34,"")</f>
        <v>Ethiopia</v>
      </c>
      <c r="B873" s="222" t="s">
        <v>1137</v>
      </c>
      <c r="C873" s="223" t="s">
        <v>1144</v>
      </c>
      <c r="D873" s="118">
        <v>113096</v>
      </c>
      <c r="E873" s="277">
        <v>16527</v>
      </c>
      <c r="F873" s="277">
        <v>32891</v>
      </c>
      <c r="G873" s="278">
        <v>63678</v>
      </c>
      <c r="H873" s="121">
        <v>1</v>
      </c>
      <c r="I873" s="244">
        <v>0</v>
      </c>
      <c r="J873" s="244">
        <v>0</v>
      </c>
      <c r="K873" s="246">
        <v>1</v>
      </c>
      <c r="L873" s="270">
        <f>IF(INTRO!$E$38="Endemic", IF($H873&gt;0, IF($H873=4,"Unknown", IF($H873=99,"Stopped", $D873)), 0),"Not required")</f>
        <v>113096</v>
      </c>
      <c r="M873" s="271">
        <f>IF(INTRO!$E$40="Endemic", IF($I873&gt;0, IF($I873=4,"Unknown",IF($I873=99,"Stopped", $D873)), 0),"Not required")</f>
        <v>0</v>
      </c>
      <c r="N873" s="272">
        <f>IF(INTRO!$E$42="Endemic", IF(AND($J873&gt;1,$J873&lt;5), IF($J873=4, "Unknown", E873+F873), 0),"Not required")</f>
        <v>0</v>
      </c>
      <c r="O873" s="273">
        <f>IF(INTRO!$E$44="Endemic", IF(AND($K873&gt;0,$K873&lt;5), IF($K873=4,"Unknown", IF($K873=1, $F873*0.33, IF($K873=2, $F873*0.5+$G873*0.2, SUM(F873:G873)))), 0),"Not required")</f>
        <v>10854.03</v>
      </c>
      <c r="P873" s="224">
        <v>1</v>
      </c>
      <c r="Q873" s="245">
        <v>0</v>
      </c>
      <c r="R873" s="245">
        <v>0</v>
      </c>
      <c r="S873" s="247">
        <v>0</v>
      </c>
      <c r="T873" s="50" t="s">
        <v>1184</v>
      </c>
      <c r="U873" s="252"/>
      <c r="V873" s="229"/>
      <c r="W873" s="274"/>
      <c r="X873" s="12"/>
    </row>
    <row r="874" spans="1:24" x14ac:dyDescent="0.2">
      <c r="A874" s="129" t="str">
        <f>IF(INTRO!$E$34&lt;&gt;0,INTRO!$E$34,"")</f>
        <v>Ethiopia</v>
      </c>
      <c r="B874" s="222" t="s">
        <v>1137</v>
      </c>
      <c r="C874" s="223" t="s">
        <v>1145</v>
      </c>
      <c r="D874" s="118">
        <v>173173</v>
      </c>
      <c r="E874" s="277">
        <v>25307</v>
      </c>
      <c r="F874" s="277">
        <v>50363</v>
      </c>
      <c r="G874" s="278">
        <v>97504</v>
      </c>
      <c r="H874" s="121">
        <v>0</v>
      </c>
      <c r="I874" s="244">
        <v>0</v>
      </c>
      <c r="J874" s="244">
        <v>1</v>
      </c>
      <c r="K874" s="246">
        <v>1</v>
      </c>
      <c r="L874" s="270">
        <f>IF(INTRO!$E$38="Endemic", IF($H874&gt;0, IF($H874=4,"Unknown", IF($H874=99,"Stopped", $D874)), 0),"Not required")</f>
        <v>0</v>
      </c>
      <c r="M874" s="271">
        <f>IF(INTRO!$E$40="Endemic", IF($I874&gt;0, IF($I874=4,"Unknown",IF($I874=99,"Stopped", $D874)), 0),"Not required")</f>
        <v>0</v>
      </c>
      <c r="N874" s="272">
        <f>IF(INTRO!$E$42="Endemic", IF(AND($J874&gt;1,$J874&lt;5), IF($J874=4, "Unknown", E874+F874), 0),"Not required")</f>
        <v>0</v>
      </c>
      <c r="O874" s="273">
        <f>IF(INTRO!$E$44="Endemic", IF(AND($K874&gt;0,$K874&lt;5), IF($K874=4,"Unknown", IF($K874=1, $F874*0.33, IF($K874=2, $F874*0.5+$G874*0.2, SUM(F874:G874)))), 0),"Not required")</f>
        <v>16619.79</v>
      </c>
      <c r="P874" s="224">
        <v>0</v>
      </c>
      <c r="Q874" s="245">
        <v>0</v>
      </c>
      <c r="R874" s="245">
        <v>0</v>
      </c>
      <c r="S874" s="247">
        <v>0</v>
      </c>
      <c r="T874" s="50"/>
      <c r="U874" s="252"/>
      <c r="V874" s="229"/>
      <c r="W874" s="274"/>
      <c r="X874" s="12"/>
    </row>
    <row r="875" spans="1:24" x14ac:dyDescent="0.2">
      <c r="A875" s="129" t="str">
        <f>IF(INTRO!$E$34&lt;&gt;0,INTRO!$E$34,"")</f>
        <v>Ethiopia</v>
      </c>
      <c r="B875" s="222" t="s">
        <v>1137</v>
      </c>
      <c r="C875" s="223" t="s">
        <v>1146</v>
      </c>
      <c r="D875" s="118">
        <v>38669</v>
      </c>
      <c r="E875" s="277">
        <v>5651</v>
      </c>
      <c r="F875" s="277">
        <v>11246</v>
      </c>
      <c r="G875" s="278">
        <v>21772</v>
      </c>
      <c r="H875" s="121">
        <v>0</v>
      </c>
      <c r="I875" s="244">
        <v>0</v>
      </c>
      <c r="J875" s="244">
        <v>0</v>
      </c>
      <c r="K875" s="246">
        <v>1</v>
      </c>
      <c r="L875" s="270">
        <f>IF(INTRO!$E$38="Endemic", IF($H875&gt;0, IF($H875=4,"Unknown", IF($H875=99,"Stopped", $D875)), 0),"Not required")</f>
        <v>0</v>
      </c>
      <c r="M875" s="271">
        <f>IF(INTRO!$E$40="Endemic", IF($I875&gt;0, IF($I875=4,"Unknown",IF($I875=99,"Stopped", $D875)), 0),"Not required")</f>
        <v>0</v>
      </c>
      <c r="N875" s="272">
        <f>IF(INTRO!$E$42="Endemic", IF(AND($J875&gt;1,$J875&lt;5), IF($J875=4, "Unknown", E875+F875), 0),"Not required")</f>
        <v>0</v>
      </c>
      <c r="O875" s="273">
        <f>IF(INTRO!$E$44="Endemic", IF(AND($K875&gt;0,$K875&lt;5), IF($K875=4,"Unknown", IF($K875=1, $F875*0.33, IF($K875=2, $F875*0.5+$G875*0.2, SUM(F875:G875)))), 0),"Not required")</f>
        <v>3711.1800000000003</v>
      </c>
      <c r="P875" s="224">
        <v>0</v>
      </c>
      <c r="Q875" s="245">
        <v>0</v>
      </c>
      <c r="R875" s="245">
        <v>0</v>
      </c>
      <c r="S875" s="247">
        <v>0</v>
      </c>
      <c r="T875" s="50"/>
      <c r="U875" s="252"/>
      <c r="V875" s="229"/>
      <c r="W875" s="274"/>
      <c r="X875" s="12"/>
    </row>
    <row r="876" spans="1:24" x14ac:dyDescent="0.2">
      <c r="A876" s="129" t="str">
        <f>IF(INTRO!$E$34&lt;&gt;0,INTRO!$E$34,"")</f>
        <v>Ethiopia</v>
      </c>
      <c r="B876" s="222" t="s">
        <v>1147</v>
      </c>
      <c r="C876" s="223" t="s">
        <v>1148</v>
      </c>
      <c r="D876" s="118">
        <v>5623</v>
      </c>
      <c r="E876" s="277">
        <v>822</v>
      </c>
      <c r="F876" s="277">
        <v>1635</v>
      </c>
      <c r="G876" s="278">
        <v>3166</v>
      </c>
      <c r="H876" s="121">
        <v>0</v>
      </c>
      <c r="I876" s="244">
        <v>0</v>
      </c>
      <c r="J876" s="244">
        <v>1</v>
      </c>
      <c r="K876" s="246">
        <v>1</v>
      </c>
      <c r="L876" s="270">
        <f>IF(INTRO!$E$38="Endemic", IF($H876&gt;0, IF($H876=4,"Unknown", IF($H876=99,"Stopped", $D876)), 0),"Not required")</f>
        <v>0</v>
      </c>
      <c r="M876" s="271">
        <f>IF(INTRO!$E$40="Endemic", IF($I876&gt;0, IF($I876=4,"Unknown",IF($I876=99,"Stopped", $D876)), 0),"Not required")</f>
        <v>0</v>
      </c>
      <c r="N876" s="272">
        <f>IF(INTRO!$E$42="Endemic", IF(AND($J876&gt;1,$J876&lt;5), IF($J876=4, "Unknown", E876+F876), 0),"Not required")</f>
        <v>0</v>
      </c>
      <c r="O876" s="273">
        <f>IF(INTRO!$E$44="Endemic", IF(AND($K876&gt;0,$K876&lt;5), IF($K876=4,"Unknown", IF($K876=1, $F876*0.33, IF($K876=2, $F876*0.5+$G876*0.2, SUM(F876:G876)))), 0),"Not required")</f>
        <v>539.55000000000007</v>
      </c>
      <c r="P876" s="224">
        <v>0</v>
      </c>
      <c r="Q876" s="245">
        <v>0</v>
      </c>
      <c r="R876" s="245">
        <v>0</v>
      </c>
      <c r="S876" s="247">
        <v>0</v>
      </c>
      <c r="T876" s="50"/>
      <c r="U876" s="252"/>
      <c r="V876" s="229"/>
      <c r="W876" s="274"/>
      <c r="X876" s="12"/>
    </row>
    <row r="877" spans="1:24" x14ac:dyDescent="0.2">
      <c r="A877" s="129" t="str">
        <f>IF(INTRO!$E$34&lt;&gt;0,INTRO!$E$34,"")</f>
        <v>Ethiopia</v>
      </c>
      <c r="B877" s="222" t="s">
        <v>1147</v>
      </c>
      <c r="C877" s="223" t="s">
        <v>1149</v>
      </c>
      <c r="D877" s="118">
        <v>5793</v>
      </c>
      <c r="E877" s="277">
        <v>847</v>
      </c>
      <c r="F877" s="277">
        <v>1685</v>
      </c>
      <c r="G877" s="278">
        <v>3262</v>
      </c>
      <c r="H877" s="121">
        <v>0</v>
      </c>
      <c r="I877" s="244">
        <v>0</v>
      </c>
      <c r="J877" s="244">
        <v>1</v>
      </c>
      <c r="K877" s="246">
        <v>1</v>
      </c>
      <c r="L877" s="270">
        <f>IF(INTRO!$E$38="Endemic", IF($H877&gt;0, IF($H877=4,"Unknown", IF($H877=99,"Stopped", $D877)), 0),"Not required")</f>
        <v>0</v>
      </c>
      <c r="M877" s="271">
        <f>IF(INTRO!$E$40="Endemic", IF($I877&gt;0, IF($I877=4,"Unknown",IF($I877=99,"Stopped", $D877)), 0),"Not required")</f>
        <v>0</v>
      </c>
      <c r="N877" s="272">
        <f>IF(INTRO!$E$42="Endemic", IF(AND($J877&gt;1,$J877&lt;5), IF($J877=4, "Unknown", E877+F877), 0),"Not required")</f>
        <v>0</v>
      </c>
      <c r="O877" s="273">
        <f>IF(INTRO!$E$44="Endemic", IF(AND($K877&gt;0,$K877&lt;5), IF($K877=4,"Unknown", IF($K877=1, $F877*0.33, IF($K877=2, $F877*0.5+$G877*0.2, SUM(F877:G877)))), 0),"Not required")</f>
        <v>556.05000000000007</v>
      </c>
      <c r="P877" s="224">
        <v>0</v>
      </c>
      <c r="Q877" s="245">
        <v>0</v>
      </c>
      <c r="R877" s="245">
        <v>0</v>
      </c>
      <c r="S877" s="247">
        <v>0</v>
      </c>
      <c r="T877" s="50"/>
      <c r="U877" s="252"/>
      <c r="V877" s="229"/>
      <c r="W877" s="274"/>
      <c r="X877" s="12"/>
    </row>
    <row r="878" spans="1:24" x14ac:dyDescent="0.2">
      <c r="A878" s="129" t="str">
        <f>IF(INTRO!$E$34&lt;&gt;0,INTRO!$E$34,"")</f>
        <v>Ethiopia</v>
      </c>
      <c r="B878" s="222" t="s">
        <v>1147</v>
      </c>
      <c r="C878" s="223" t="s">
        <v>1150</v>
      </c>
      <c r="D878" s="118">
        <v>20307</v>
      </c>
      <c r="E878" s="277">
        <v>2968</v>
      </c>
      <c r="F878" s="277">
        <v>5906</v>
      </c>
      <c r="G878" s="278">
        <v>11434</v>
      </c>
      <c r="H878" s="121">
        <v>0</v>
      </c>
      <c r="I878" s="244">
        <v>0</v>
      </c>
      <c r="J878" s="244">
        <v>1</v>
      </c>
      <c r="K878" s="246">
        <v>1</v>
      </c>
      <c r="L878" s="270">
        <f>IF(INTRO!$E$38="Endemic", IF($H878&gt;0, IF($H878=4,"Unknown", IF($H878=99,"Stopped", $D878)), 0),"Not required")</f>
        <v>0</v>
      </c>
      <c r="M878" s="271">
        <f>IF(INTRO!$E$40="Endemic", IF($I878&gt;0, IF($I878=4,"Unknown",IF($I878=99,"Stopped", $D878)), 0),"Not required")</f>
        <v>0</v>
      </c>
      <c r="N878" s="272">
        <f>IF(INTRO!$E$42="Endemic", IF(AND($J878&gt;1,$J878&lt;5), IF($J878=4, "Unknown", E878+F878), 0),"Not required")</f>
        <v>0</v>
      </c>
      <c r="O878" s="273">
        <f>IF(INTRO!$E$44="Endemic", IF(AND($K878&gt;0,$K878&lt;5), IF($K878=4,"Unknown", IF($K878=1, $F878*0.33, IF($K878=2, $F878*0.5+$G878*0.2, SUM(F878:G878)))), 0),"Not required")</f>
        <v>1948.98</v>
      </c>
      <c r="P878" s="224">
        <v>0</v>
      </c>
      <c r="Q878" s="245">
        <v>0</v>
      </c>
      <c r="R878" s="245">
        <v>0</v>
      </c>
      <c r="S878" s="247">
        <v>0</v>
      </c>
      <c r="T878" s="50"/>
      <c r="U878" s="252"/>
      <c r="V878" s="229"/>
      <c r="W878" s="274"/>
      <c r="X878" s="12"/>
    </row>
    <row r="879" spans="1:24" x14ac:dyDescent="0.2">
      <c r="A879" s="129" t="str">
        <f>IF(INTRO!$E$34&lt;&gt;0,INTRO!$E$34,"")</f>
        <v>Ethiopia</v>
      </c>
      <c r="B879" s="222" t="s">
        <v>1147</v>
      </c>
      <c r="C879" s="223" t="s">
        <v>1151</v>
      </c>
      <c r="D879" s="118">
        <v>17748</v>
      </c>
      <c r="E879" s="277">
        <v>2594</v>
      </c>
      <c r="F879" s="277">
        <v>5162</v>
      </c>
      <c r="G879" s="278">
        <v>9993</v>
      </c>
      <c r="H879" s="121">
        <v>0</v>
      </c>
      <c r="I879" s="244">
        <v>0</v>
      </c>
      <c r="J879" s="244">
        <v>1</v>
      </c>
      <c r="K879" s="246">
        <v>1</v>
      </c>
      <c r="L879" s="270">
        <f>IF(INTRO!$E$38="Endemic", IF($H879&gt;0, IF($H879=4,"Unknown", IF($H879=99,"Stopped", $D879)), 0),"Not required")</f>
        <v>0</v>
      </c>
      <c r="M879" s="271">
        <f>IF(INTRO!$E$40="Endemic", IF($I879&gt;0, IF($I879=4,"Unknown",IF($I879=99,"Stopped", $D879)), 0),"Not required")</f>
        <v>0</v>
      </c>
      <c r="N879" s="272">
        <f>IF(INTRO!$E$42="Endemic", IF(AND($J879&gt;1,$J879&lt;5), IF($J879=4, "Unknown", E879+F879), 0),"Not required")</f>
        <v>0</v>
      </c>
      <c r="O879" s="273">
        <f>IF(INTRO!$E$44="Endemic", IF(AND($K879&gt;0,$K879&lt;5), IF($K879=4,"Unknown", IF($K879=1, $F879*0.33, IF($K879=2, $F879*0.5+$G879*0.2, SUM(F879:G879)))), 0),"Not required")</f>
        <v>1703.46</v>
      </c>
      <c r="P879" s="224">
        <v>0</v>
      </c>
      <c r="Q879" s="245">
        <v>0</v>
      </c>
      <c r="R879" s="245">
        <v>0</v>
      </c>
      <c r="S879" s="247">
        <v>0</v>
      </c>
      <c r="T879" s="50"/>
      <c r="U879" s="252"/>
      <c r="V879" s="229"/>
      <c r="W879" s="274"/>
      <c r="X879" s="12"/>
    </row>
    <row r="880" spans="1:24" x14ac:dyDescent="0.2">
      <c r="A880" s="129" t="str">
        <f>IF(INTRO!$E$34&lt;&gt;0,INTRO!$E$34,"")</f>
        <v>Ethiopia</v>
      </c>
      <c r="B880" s="222" t="s">
        <v>1147</v>
      </c>
      <c r="C880" s="223" t="s">
        <v>1152</v>
      </c>
      <c r="D880" s="118">
        <v>31602</v>
      </c>
      <c r="E880" s="277">
        <v>4618</v>
      </c>
      <c r="F880" s="277">
        <v>9191</v>
      </c>
      <c r="G880" s="278">
        <v>17793</v>
      </c>
      <c r="H880" s="121">
        <v>0</v>
      </c>
      <c r="I880" s="244">
        <v>0</v>
      </c>
      <c r="J880" s="244">
        <v>1</v>
      </c>
      <c r="K880" s="246">
        <v>1</v>
      </c>
      <c r="L880" s="270">
        <f>IF(INTRO!$E$38="Endemic", IF($H880&gt;0, IF($H880=4,"Unknown", IF($H880=99,"Stopped", $D880)), 0),"Not required")</f>
        <v>0</v>
      </c>
      <c r="M880" s="271">
        <f>IF(INTRO!$E$40="Endemic", IF($I880&gt;0, IF($I880=4,"Unknown",IF($I880=99,"Stopped", $D880)), 0),"Not required")</f>
        <v>0</v>
      </c>
      <c r="N880" s="272">
        <f>IF(INTRO!$E$42="Endemic", IF(AND($J880&gt;1,$J880&lt;5), IF($J880=4, "Unknown", E880+F880), 0),"Not required")</f>
        <v>0</v>
      </c>
      <c r="O880" s="273">
        <f>IF(INTRO!$E$44="Endemic", IF(AND($K880&gt;0,$K880&lt;5), IF($K880=4,"Unknown", IF($K880=1, $F880*0.33, IF($K880=2, $F880*0.5+$G880*0.2, SUM(F880:G880)))), 0),"Not required")</f>
        <v>3033.03</v>
      </c>
      <c r="P880" s="224">
        <v>0</v>
      </c>
      <c r="Q880" s="245">
        <v>0</v>
      </c>
      <c r="R880" s="245">
        <v>0</v>
      </c>
      <c r="S880" s="247">
        <v>0</v>
      </c>
      <c r="T880" s="50"/>
      <c r="U880" s="252"/>
      <c r="V880" s="229"/>
      <c r="W880" s="274"/>
      <c r="X880" s="12"/>
    </row>
    <row r="881" spans="1:24" x14ac:dyDescent="0.2">
      <c r="A881" s="129" t="str">
        <f>IF(INTRO!$E$34&lt;&gt;0,INTRO!$E$34,"")</f>
        <v>Ethiopia</v>
      </c>
      <c r="B881" s="222" t="s">
        <v>1147</v>
      </c>
      <c r="C881" s="223" t="s">
        <v>1153</v>
      </c>
      <c r="D881" s="118">
        <v>41040</v>
      </c>
      <c r="E881" s="277">
        <v>5997</v>
      </c>
      <c r="F881" s="277">
        <v>11935</v>
      </c>
      <c r="G881" s="278">
        <v>23107</v>
      </c>
      <c r="H881" s="121">
        <v>0</v>
      </c>
      <c r="I881" s="244">
        <v>0</v>
      </c>
      <c r="J881" s="244">
        <v>1</v>
      </c>
      <c r="K881" s="246">
        <v>1</v>
      </c>
      <c r="L881" s="270">
        <f>IF(INTRO!$E$38="Endemic", IF($H881&gt;0, IF($H881=4,"Unknown", IF($H881=99,"Stopped", $D881)), 0),"Not required")</f>
        <v>0</v>
      </c>
      <c r="M881" s="271">
        <f>IF(INTRO!$E$40="Endemic", IF($I881&gt;0, IF($I881=4,"Unknown",IF($I881=99,"Stopped", $D881)), 0),"Not required")</f>
        <v>0</v>
      </c>
      <c r="N881" s="272">
        <f>IF(INTRO!$E$42="Endemic", IF(AND($J881&gt;1,$J881&lt;5), IF($J881=4, "Unknown", E881+F881), 0),"Not required")</f>
        <v>0</v>
      </c>
      <c r="O881" s="273">
        <f>IF(INTRO!$E$44="Endemic", IF(AND($K881&gt;0,$K881&lt;5), IF($K881=4,"Unknown", IF($K881=1, $F881*0.33, IF($K881=2, $F881*0.5+$G881*0.2, SUM(F881:G881)))), 0),"Not required")</f>
        <v>3938.55</v>
      </c>
      <c r="P881" s="224">
        <v>0</v>
      </c>
      <c r="Q881" s="245">
        <v>0</v>
      </c>
      <c r="R881" s="245">
        <v>0</v>
      </c>
      <c r="S881" s="247">
        <v>0</v>
      </c>
      <c r="T881" s="50"/>
      <c r="U881" s="252"/>
      <c r="V881" s="229"/>
      <c r="W881" s="274"/>
      <c r="X881" s="12"/>
    </row>
    <row r="882" spans="1:24" x14ac:dyDescent="0.2">
      <c r="A882" s="129" t="str">
        <f>IF(INTRO!$E$34&lt;&gt;0,INTRO!$E$34,"")</f>
        <v>Ethiopia</v>
      </c>
      <c r="B882" s="222" t="s">
        <v>1147</v>
      </c>
      <c r="C882" s="223" t="s">
        <v>1154</v>
      </c>
      <c r="D882" s="118">
        <v>22180</v>
      </c>
      <c r="E882" s="277">
        <v>3241</v>
      </c>
      <c r="F882" s="277">
        <v>6450</v>
      </c>
      <c r="G882" s="278">
        <v>12488</v>
      </c>
      <c r="H882" s="121">
        <v>0</v>
      </c>
      <c r="I882" s="244">
        <v>0</v>
      </c>
      <c r="J882" s="244">
        <v>1</v>
      </c>
      <c r="K882" s="246">
        <v>1</v>
      </c>
      <c r="L882" s="270">
        <f>IF(INTRO!$E$38="Endemic", IF($H882&gt;0, IF($H882=4,"Unknown", IF($H882=99,"Stopped", $D882)), 0),"Not required")</f>
        <v>0</v>
      </c>
      <c r="M882" s="271">
        <f>IF(INTRO!$E$40="Endemic", IF($I882&gt;0, IF($I882=4,"Unknown",IF($I882=99,"Stopped", $D882)), 0),"Not required")</f>
        <v>0</v>
      </c>
      <c r="N882" s="272">
        <f>IF(INTRO!$E$42="Endemic", IF(AND($J882&gt;1,$J882&lt;5), IF($J882=4, "Unknown", E882+F882), 0),"Not required")</f>
        <v>0</v>
      </c>
      <c r="O882" s="273">
        <f>IF(INTRO!$E$44="Endemic", IF(AND($K882&gt;0,$K882&lt;5), IF($K882=4,"Unknown", IF($K882=1, $F882*0.33, IF($K882=2, $F882*0.5+$G882*0.2, SUM(F882:G882)))), 0),"Not required")</f>
        <v>2128.5</v>
      </c>
      <c r="P882" s="224">
        <v>0</v>
      </c>
      <c r="Q882" s="245">
        <v>0</v>
      </c>
      <c r="R882" s="245">
        <v>0</v>
      </c>
      <c r="S882" s="247">
        <v>0</v>
      </c>
      <c r="T882" s="50"/>
      <c r="U882" s="252"/>
      <c r="V882" s="229"/>
      <c r="W882" s="274"/>
      <c r="X882" s="12"/>
    </row>
    <row r="883" spans="1:24" x14ac:dyDescent="0.2">
      <c r="A883" s="129" t="str">
        <f>IF(INTRO!$E$34&lt;&gt;0,INTRO!$E$34,"")</f>
        <v>Ethiopia</v>
      </c>
      <c r="B883" s="222" t="s">
        <v>1155</v>
      </c>
      <c r="C883" s="223" t="s">
        <v>1156</v>
      </c>
      <c r="D883" s="118">
        <v>170059</v>
      </c>
      <c r="E883" s="277">
        <v>24852</v>
      </c>
      <c r="F883" s="277">
        <v>49457</v>
      </c>
      <c r="G883" s="278">
        <v>95750</v>
      </c>
      <c r="H883" s="121">
        <v>0</v>
      </c>
      <c r="I883" s="244">
        <v>0</v>
      </c>
      <c r="J883" s="244">
        <v>2</v>
      </c>
      <c r="K883" s="246">
        <v>3</v>
      </c>
      <c r="L883" s="270">
        <f>IF(INTRO!$E$38="Endemic", IF($H883&gt;0, IF($H883=4,"Unknown", IF($H883=99,"Stopped", $D883)), 0),"Not required")</f>
        <v>0</v>
      </c>
      <c r="M883" s="271">
        <f>IF(INTRO!$E$40="Endemic", IF($I883&gt;0, IF($I883=4,"Unknown",IF($I883=99,"Stopped", $D883)), 0),"Not required")</f>
        <v>0</v>
      </c>
      <c r="N883" s="272">
        <f>IF(INTRO!$E$42="Endemic", IF(AND($J883&gt;1,$J883&lt;5), IF($J883=4, "Unknown", E883+F883), 0),"Not required")</f>
        <v>74309</v>
      </c>
      <c r="O883" s="273">
        <f>IF(INTRO!$E$44="Endemic", IF(AND($K883&gt;0,$K883&lt;5), IF($K883=4,"Unknown", IF($K883=1, $F883*0.33, IF($K883=2, $F883*0.5+$G883*0.2, SUM(F883:G883)))), 0),"Not required")</f>
        <v>145207</v>
      </c>
      <c r="P883" s="224">
        <v>0</v>
      </c>
      <c r="Q883" s="245">
        <v>0</v>
      </c>
      <c r="R883" s="245">
        <v>1</v>
      </c>
      <c r="S883" s="247">
        <v>1</v>
      </c>
      <c r="T883" s="50"/>
      <c r="U883" s="299" t="s">
        <v>1191</v>
      </c>
      <c r="V883" s="229"/>
      <c r="W883" s="274"/>
      <c r="X883" s="12"/>
    </row>
    <row r="884" spans="1:24" x14ac:dyDescent="0.2">
      <c r="A884" s="129" t="str">
        <f>IF(INTRO!$E$34&lt;&gt;0,INTRO!$E$34,"")</f>
        <v>Ethiopia</v>
      </c>
      <c r="B884" s="222" t="s">
        <v>1155</v>
      </c>
      <c r="C884" s="223" t="s">
        <v>1157</v>
      </c>
      <c r="D884" s="118">
        <v>140769</v>
      </c>
      <c r="E884" s="277">
        <v>20571</v>
      </c>
      <c r="F884" s="277">
        <v>40939</v>
      </c>
      <c r="G884" s="278">
        <v>79259</v>
      </c>
      <c r="H884" s="121">
        <v>0</v>
      </c>
      <c r="I884" s="244">
        <v>0</v>
      </c>
      <c r="J884" s="244">
        <v>2</v>
      </c>
      <c r="K884" s="246">
        <v>2</v>
      </c>
      <c r="L884" s="270">
        <f>IF(INTRO!$E$38="Endemic", IF($H884&gt;0, IF($H884=4,"Unknown", IF($H884=99,"Stopped", $D884)), 0),"Not required")</f>
        <v>0</v>
      </c>
      <c r="M884" s="271">
        <f>IF(INTRO!$E$40="Endemic", IF($I884&gt;0, IF($I884=4,"Unknown",IF($I884=99,"Stopped", $D884)), 0),"Not required")</f>
        <v>0</v>
      </c>
      <c r="N884" s="272">
        <f>IF(INTRO!$E$42="Endemic", IF(AND($J884&gt;1,$J884&lt;5), IF($J884=4, "Unknown", E884+F884), 0),"Not required")</f>
        <v>61510</v>
      </c>
      <c r="O884" s="273">
        <f>IF(INTRO!$E$44="Endemic", IF(AND($K884&gt;0,$K884&lt;5), IF($K884=4,"Unknown", IF($K884=1, $F884*0.33, IF($K884=2, $F884*0.5+$G884*0.2, SUM(F884:G884)))), 0),"Not required")</f>
        <v>36321.300000000003</v>
      </c>
      <c r="P884" s="224">
        <v>0</v>
      </c>
      <c r="Q884" s="245">
        <v>0</v>
      </c>
      <c r="R884" s="245">
        <v>0</v>
      </c>
      <c r="S884" s="247">
        <v>0</v>
      </c>
      <c r="T884" s="50"/>
      <c r="U884" s="252"/>
      <c r="V884" s="229"/>
      <c r="W884" s="274"/>
      <c r="X884" s="12"/>
    </row>
    <row r="885" spans="1:24" x14ac:dyDescent="0.2">
      <c r="A885" s="129" t="str">
        <f>IF(INTRO!$E$34&lt;&gt;0,INTRO!$E$34,"")</f>
        <v>Ethiopia</v>
      </c>
      <c r="B885" s="222" t="s">
        <v>1155</v>
      </c>
      <c r="C885" s="223" t="s">
        <v>1158</v>
      </c>
      <c r="D885" s="118">
        <v>158067</v>
      </c>
      <c r="E885" s="277">
        <v>23099</v>
      </c>
      <c r="F885" s="277">
        <v>45970</v>
      </c>
      <c r="G885" s="278">
        <v>88998</v>
      </c>
      <c r="H885" s="121">
        <v>0</v>
      </c>
      <c r="I885" s="244">
        <v>0</v>
      </c>
      <c r="J885" s="244">
        <v>2</v>
      </c>
      <c r="K885" s="246">
        <v>2</v>
      </c>
      <c r="L885" s="270">
        <f>IF(INTRO!$E$38="Endemic", IF($H885&gt;0, IF($H885=4,"Unknown", IF($H885=99,"Stopped", $D885)), 0),"Not required")</f>
        <v>0</v>
      </c>
      <c r="M885" s="271">
        <f>IF(INTRO!$E$40="Endemic", IF($I885&gt;0, IF($I885=4,"Unknown",IF($I885=99,"Stopped", $D885)), 0),"Not required")</f>
        <v>0</v>
      </c>
      <c r="N885" s="272">
        <f>IF(INTRO!$E$42="Endemic", IF(AND($J885&gt;1,$J885&lt;5), IF($J885=4, "Unknown", E885+F885), 0),"Not required")</f>
        <v>69069</v>
      </c>
      <c r="O885" s="273">
        <f>IF(INTRO!$E$44="Endemic", IF(AND($K885&gt;0,$K885&lt;5), IF($K885=4,"Unknown", IF($K885=1, $F885*0.33, IF($K885=2, $F885*0.5+$G885*0.2, SUM(F885:G885)))), 0),"Not required")</f>
        <v>40784.600000000006</v>
      </c>
      <c r="P885" s="224">
        <v>0</v>
      </c>
      <c r="Q885" s="245">
        <v>0</v>
      </c>
      <c r="R885" s="245">
        <v>1</v>
      </c>
      <c r="S885" s="247">
        <v>1</v>
      </c>
      <c r="T885" s="50"/>
      <c r="U885" s="299" t="s">
        <v>1191</v>
      </c>
      <c r="V885" s="229"/>
      <c r="W885" s="274"/>
      <c r="X885" s="12"/>
    </row>
    <row r="886" spans="1:24" x14ac:dyDescent="0.2">
      <c r="A886" s="129" t="str">
        <f>IF(INTRO!$E$34&lt;&gt;0,INTRO!$E$34,"")</f>
        <v>Ethiopia</v>
      </c>
      <c r="B886" s="222" t="s">
        <v>1155</v>
      </c>
      <c r="C886" s="223" t="s">
        <v>1159</v>
      </c>
      <c r="D886" s="118">
        <v>21808</v>
      </c>
      <c r="E886" s="277">
        <v>3187</v>
      </c>
      <c r="F886" s="277">
        <v>6342</v>
      </c>
      <c r="G886" s="278">
        <v>12279</v>
      </c>
      <c r="H886" s="121">
        <v>0</v>
      </c>
      <c r="I886" s="244">
        <v>0</v>
      </c>
      <c r="J886" s="244">
        <v>1</v>
      </c>
      <c r="K886" s="246">
        <v>2</v>
      </c>
      <c r="L886" s="270">
        <f>IF(INTRO!$E$38="Endemic", IF($H886&gt;0, IF($H886=4,"Unknown", IF($H886=99,"Stopped", $D886)), 0),"Not required")</f>
        <v>0</v>
      </c>
      <c r="M886" s="271">
        <f>IF(INTRO!$E$40="Endemic", IF($I886&gt;0, IF($I886=4,"Unknown",IF($I886=99,"Stopped", $D886)), 0),"Not required")</f>
        <v>0</v>
      </c>
      <c r="N886" s="272">
        <f>IF(INTRO!$E$42="Endemic", IF(AND($J886&gt;1,$J886&lt;5), IF($J886=4, "Unknown", E886+F886), 0),"Not required")</f>
        <v>0</v>
      </c>
      <c r="O886" s="273">
        <f>IF(INTRO!$E$44="Endemic", IF(AND($K886&gt;0,$K886&lt;5), IF($K886=4,"Unknown", IF($K886=1, $F886*0.33, IF($K886=2, $F886*0.5+$G886*0.2, SUM(F886:G886)))), 0),"Not required")</f>
        <v>5626.8</v>
      </c>
      <c r="P886" s="224">
        <v>0</v>
      </c>
      <c r="Q886" s="245">
        <v>0</v>
      </c>
      <c r="R886" s="245">
        <v>0</v>
      </c>
      <c r="S886" s="247">
        <v>1</v>
      </c>
      <c r="T886" s="50"/>
      <c r="U886" s="252" t="s">
        <v>1186</v>
      </c>
      <c r="V886" s="229"/>
      <c r="W886" s="274"/>
      <c r="X886" s="12"/>
    </row>
    <row r="887" spans="1:24" x14ac:dyDescent="0.2">
      <c r="A887" s="129" t="str">
        <f>IF(INTRO!$E$34&lt;&gt;0,INTRO!$E$34,"")</f>
        <v>Ethiopia</v>
      </c>
      <c r="B887" s="222" t="s">
        <v>1155</v>
      </c>
      <c r="C887" s="223" t="s">
        <v>1160</v>
      </c>
      <c r="D887" s="118">
        <v>59372</v>
      </c>
      <c r="E887" s="277">
        <v>8676</v>
      </c>
      <c r="F887" s="277">
        <v>17267</v>
      </c>
      <c r="G887" s="278">
        <v>33429</v>
      </c>
      <c r="H887" s="121">
        <v>0</v>
      </c>
      <c r="I887" s="244">
        <v>0</v>
      </c>
      <c r="J887" s="244">
        <v>1</v>
      </c>
      <c r="K887" s="246">
        <v>2</v>
      </c>
      <c r="L887" s="270">
        <f>IF(INTRO!$E$38="Endemic", IF($H887&gt;0, IF($H887=4,"Unknown", IF($H887=99,"Stopped", $D887)), 0),"Not required")</f>
        <v>0</v>
      </c>
      <c r="M887" s="271">
        <f>IF(INTRO!$E$40="Endemic", IF($I887&gt;0, IF($I887=4,"Unknown",IF($I887=99,"Stopped", $D887)), 0),"Not required")</f>
        <v>0</v>
      </c>
      <c r="N887" s="272">
        <f>IF(INTRO!$E$42="Endemic", IF(AND($J887&gt;1,$J887&lt;5), IF($J887=4, "Unknown", E887+F887), 0),"Not required")</f>
        <v>0</v>
      </c>
      <c r="O887" s="273">
        <f>IF(INTRO!$E$44="Endemic", IF(AND($K887&gt;0,$K887&lt;5), IF($K887=4,"Unknown", IF($K887=1, $F887*0.33, IF($K887=2, $F887*0.5+$G887*0.2, SUM(F887:G887)))), 0),"Not required")</f>
        <v>15319.3</v>
      </c>
      <c r="P887" s="224">
        <v>0</v>
      </c>
      <c r="Q887" s="245">
        <v>0</v>
      </c>
      <c r="R887" s="245">
        <v>0</v>
      </c>
      <c r="S887" s="247">
        <v>0</v>
      </c>
      <c r="T887" s="50"/>
      <c r="U887" s="252"/>
      <c r="V887" s="229"/>
      <c r="W887" s="274"/>
      <c r="X887" s="12"/>
    </row>
    <row r="888" spans="1:24" x14ac:dyDescent="0.2">
      <c r="A888" s="129" t="str">
        <f>IF(INTRO!$E$34&lt;&gt;0,INTRO!$E$34,"")</f>
        <v>Ethiopia</v>
      </c>
      <c r="B888" s="222" t="s">
        <v>1155</v>
      </c>
      <c r="C888" s="223" t="s">
        <v>1161</v>
      </c>
      <c r="D888" s="118">
        <v>114633</v>
      </c>
      <c r="E888" s="277">
        <v>16752</v>
      </c>
      <c r="F888" s="277">
        <v>33338</v>
      </c>
      <c r="G888" s="278">
        <v>64543</v>
      </c>
      <c r="H888" s="121">
        <v>0</v>
      </c>
      <c r="I888" s="244">
        <v>0</v>
      </c>
      <c r="J888" s="244">
        <v>1</v>
      </c>
      <c r="K888" s="246">
        <v>2</v>
      </c>
      <c r="L888" s="270">
        <f>IF(INTRO!$E$38="Endemic", IF($H888&gt;0, IF($H888=4,"Unknown", IF($H888=99,"Stopped", $D888)), 0),"Not required")</f>
        <v>0</v>
      </c>
      <c r="M888" s="271">
        <f>IF(INTRO!$E$40="Endemic", IF($I888&gt;0, IF($I888=4,"Unknown",IF($I888=99,"Stopped", $D888)), 0),"Not required")</f>
        <v>0</v>
      </c>
      <c r="N888" s="272">
        <f>IF(INTRO!$E$42="Endemic", IF(AND($J888&gt;1,$J888&lt;5), IF($J888=4, "Unknown", E888+F888), 0),"Not required")</f>
        <v>0</v>
      </c>
      <c r="O888" s="273">
        <f>IF(INTRO!$E$44="Endemic", IF(AND($K888&gt;0,$K888&lt;5), IF($K888=4,"Unknown", IF($K888=1, $F888*0.33, IF($K888=2, $F888*0.5+$G888*0.2, SUM(F888:G888)))), 0),"Not required")</f>
        <v>29577.599999999999</v>
      </c>
      <c r="P888" s="224">
        <v>0</v>
      </c>
      <c r="Q888" s="245">
        <v>0</v>
      </c>
      <c r="R888" s="245">
        <v>0</v>
      </c>
      <c r="S888" s="247">
        <v>0</v>
      </c>
      <c r="T888" s="50"/>
      <c r="U888" s="252"/>
      <c r="V888" s="229"/>
      <c r="W888" s="274"/>
      <c r="X888" s="12"/>
    </row>
    <row r="889" spans="1:24" x14ac:dyDescent="0.2">
      <c r="A889" s="129" t="str">
        <f>IF(INTRO!$E$34&lt;&gt;0,INTRO!$E$34,"")</f>
        <v>Ethiopia</v>
      </c>
      <c r="B889" s="222" t="s">
        <v>1155</v>
      </c>
      <c r="C889" s="223" t="s">
        <v>1162</v>
      </c>
      <c r="D889" s="118">
        <v>85993</v>
      </c>
      <c r="E889" s="277">
        <v>12567</v>
      </c>
      <c r="F889" s="277">
        <v>25009</v>
      </c>
      <c r="G889" s="278">
        <v>48418</v>
      </c>
      <c r="H889" s="121">
        <v>0</v>
      </c>
      <c r="I889" s="244">
        <v>0</v>
      </c>
      <c r="J889" s="244">
        <v>2</v>
      </c>
      <c r="K889" s="246">
        <v>2</v>
      </c>
      <c r="L889" s="270">
        <f>IF(INTRO!$E$38="Endemic", IF($H889&gt;0, IF($H889=4,"Unknown", IF($H889=99,"Stopped", $D889)), 0),"Not required")</f>
        <v>0</v>
      </c>
      <c r="M889" s="271">
        <f>IF(INTRO!$E$40="Endemic", IF($I889&gt;0, IF($I889=4,"Unknown",IF($I889=99,"Stopped", $D889)), 0),"Not required")</f>
        <v>0</v>
      </c>
      <c r="N889" s="272">
        <f>IF(INTRO!$E$42="Endemic", IF(AND($J889&gt;1,$J889&lt;5), IF($J889=4, "Unknown", E889+F889), 0),"Not required")</f>
        <v>37576</v>
      </c>
      <c r="O889" s="273">
        <f>IF(INTRO!$E$44="Endemic", IF(AND($K889&gt;0,$K889&lt;5), IF($K889=4,"Unknown", IF($K889=1, $F889*0.33, IF($K889=2, $F889*0.5+$G889*0.2, SUM(F889:G889)))), 0),"Not required")</f>
        <v>22188.1</v>
      </c>
      <c r="P889" s="224">
        <v>0</v>
      </c>
      <c r="Q889" s="245">
        <v>0</v>
      </c>
      <c r="R889" s="245">
        <v>1</v>
      </c>
      <c r="S889" s="247">
        <v>1</v>
      </c>
      <c r="T889" s="50"/>
      <c r="U889" s="299" t="s">
        <v>1191</v>
      </c>
      <c r="V889" s="229"/>
      <c r="W889" s="274"/>
      <c r="X889" s="12"/>
    </row>
    <row r="890" spans="1:24" x14ac:dyDescent="0.2">
      <c r="A890" s="129" t="str">
        <f>IF(INTRO!$E$34&lt;&gt;0,INTRO!$E$34,"")</f>
        <v>Ethiopia</v>
      </c>
      <c r="B890" s="222" t="s">
        <v>1155</v>
      </c>
      <c r="C890" s="223" t="s">
        <v>1163</v>
      </c>
      <c r="D890" s="118">
        <v>174159</v>
      </c>
      <c r="E890" s="277">
        <v>25451</v>
      </c>
      <c r="F890" s="277">
        <v>50649</v>
      </c>
      <c r="G890" s="278">
        <v>98059</v>
      </c>
      <c r="H890" s="121">
        <v>0</v>
      </c>
      <c r="I890" s="244">
        <v>0</v>
      </c>
      <c r="J890" s="244">
        <v>3</v>
      </c>
      <c r="K890" s="246">
        <v>3</v>
      </c>
      <c r="L890" s="270">
        <f>IF(INTRO!$E$38="Endemic", IF($H890&gt;0, IF($H890=4,"Unknown", IF($H890=99,"Stopped", $D890)), 0),"Not required")</f>
        <v>0</v>
      </c>
      <c r="M890" s="271">
        <f>IF(INTRO!$E$40="Endemic", IF($I890&gt;0, IF($I890=4,"Unknown",IF($I890=99,"Stopped", $D890)), 0),"Not required")</f>
        <v>0</v>
      </c>
      <c r="N890" s="272">
        <f>IF(INTRO!$E$42="Endemic", IF(AND($J890&gt;1,$J890&lt;5), IF($J890=4, "Unknown", E890+F890), 0),"Not required")</f>
        <v>76100</v>
      </c>
      <c r="O890" s="273">
        <f>IF(INTRO!$E$44="Endemic", IF(AND($K890&gt;0,$K890&lt;5), IF($K890=4,"Unknown", IF($K890=1, $F890*0.33, IF($K890=2, $F890*0.5+$G890*0.2, SUM(F890:G890)))), 0),"Not required")</f>
        <v>148708</v>
      </c>
      <c r="P890" s="224">
        <v>0</v>
      </c>
      <c r="Q890" s="245">
        <v>0</v>
      </c>
      <c r="R890" s="245">
        <v>2</v>
      </c>
      <c r="S890" s="247">
        <v>1</v>
      </c>
      <c r="T890" s="50" t="s">
        <v>1188</v>
      </c>
      <c r="U890" s="299" t="s">
        <v>1191</v>
      </c>
      <c r="V890" s="229"/>
      <c r="W890" s="274"/>
      <c r="X890" s="12"/>
    </row>
    <row r="891" spans="1:24" x14ac:dyDescent="0.2">
      <c r="A891" s="129" t="str">
        <f>IF(INTRO!$E$34&lt;&gt;0,INTRO!$E$34,"")</f>
        <v>Ethiopia</v>
      </c>
      <c r="B891" s="222" t="s">
        <v>1164</v>
      </c>
      <c r="C891" s="223" t="s">
        <v>1165</v>
      </c>
      <c r="D891" s="118">
        <v>138942</v>
      </c>
      <c r="E891" s="277">
        <v>20304</v>
      </c>
      <c r="F891" s="277">
        <v>40408</v>
      </c>
      <c r="G891" s="278">
        <v>78230</v>
      </c>
      <c r="H891" s="121">
        <v>0</v>
      </c>
      <c r="I891" s="244">
        <v>0</v>
      </c>
      <c r="J891" s="244">
        <v>1</v>
      </c>
      <c r="K891" s="246">
        <v>0</v>
      </c>
      <c r="L891" s="270">
        <f>IF(INTRO!$E$38="Endemic", IF($H891&gt;0, IF($H891=4,"Unknown", IF($H891=99,"Stopped", $D891)), 0),"Not required")</f>
        <v>0</v>
      </c>
      <c r="M891" s="271">
        <f>IF(INTRO!$E$40="Endemic", IF($I891&gt;0, IF($I891=4,"Unknown",IF($I891=99,"Stopped", $D891)), 0),"Not required")</f>
        <v>0</v>
      </c>
      <c r="N891" s="272">
        <f>IF(INTRO!$E$42="Endemic", IF(AND($J891&gt;1,$J891&lt;5), IF($J891=4, "Unknown", E891+F891), 0),"Not required")</f>
        <v>0</v>
      </c>
      <c r="O891" s="273">
        <f>IF(INTRO!$E$44="Endemic", IF(AND($K891&gt;0,$K891&lt;5), IF($K891=4,"Unknown", IF($K891=1, $F891*0.33, IF($K891=2, $F891*0.5+$G891*0.2, SUM(F891:G891)))), 0),"Not required")</f>
        <v>0</v>
      </c>
      <c r="P891" s="224">
        <v>0</v>
      </c>
      <c r="Q891" s="245">
        <v>0</v>
      </c>
      <c r="R891" s="245">
        <v>0</v>
      </c>
      <c r="S891" s="247">
        <v>0</v>
      </c>
      <c r="T891" s="50"/>
      <c r="U891" s="252"/>
      <c r="V891" s="229"/>
      <c r="W891" s="274"/>
      <c r="X891" s="12"/>
    </row>
    <row r="892" spans="1:24" x14ac:dyDescent="0.2">
      <c r="A892" s="129" t="str">
        <f>IF(INTRO!$E$34&lt;&gt;0,INTRO!$E$34,"")</f>
        <v>Ethiopia</v>
      </c>
      <c r="B892" s="222" t="s">
        <v>1164</v>
      </c>
      <c r="C892" s="223" t="s">
        <v>1166</v>
      </c>
      <c r="D892" s="118">
        <v>125739</v>
      </c>
      <c r="E892" s="277">
        <v>18375</v>
      </c>
      <c r="F892" s="277">
        <v>36568</v>
      </c>
      <c r="G892" s="278">
        <v>70796</v>
      </c>
      <c r="H892" s="121">
        <v>0</v>
      </c>
      <c r="I892" s="244">
        <v>0</v>
      </c>
      <c r="J892" s="244">
        <v>0</v>
      </c>
      <c r="K892" s="246">
        <v>2</v>
      </c>
      <c r="L892" s="270">
        <f>IF(INTRO!$E$38="Endemic", IF($H892&gt;0, IF($H892=4,"Unknown", IF($H892=99,"Stopped", $D892)), 0),"Not required")</f>
        <v>0</v>
      </c>
      <c r="M892" s="271">
        <f>IF(INTRO!$E$40="Endemic", IF($I892&gt;0, IF($I892=4,"Unknown",IF($I892=99,"Stopped", $D892)), 0),"Not required")</f>
        <v>0</v>
      </c>
      <c r="N892" s="272">
        <f>IF(INTRO!$E$42="Endemic", IF(AND($J892&gt;1,$J892&lt;5), IF($J892=4, "Unknown", E892+F892), 0),"Not required")</f>
        <v>0</v>
      </c>
      <c r="O892" s="273">
        <f>IF(INTRO!$E$44="Endemic", IF(AND($K892&gt;0,$K892&lt;5), IF($K892=4,"Unknown", IF($K892=1, $F892*0.33, IF($K892=2, $F892*0.5+$G892*0.2, SUM(F892:G892)))), 0),"Not required")</f>
        <v>32443.200000000001</v>
      </c>
      <c r="P892" s="224">
        <v>0</v>
      </c>
      <c r="Q892" s="245">
        <v>0</v>
      </c>
      <c r="R892" s="245">
        <v>0</v>
      </c>
      <c r="S892" s="247">
        <v>1</v>
      </c>
      <c r="T892" s="50"/>
      <c r="U892" s="252" t="s">
        <v>1186</v>
      </c>
      <c r="V892" s="229"/>
      <c r="W892" s="274"/>
      <c r="X892" s="12"/>
    </row>
    <row r="893" spans="1:24" x14ac:dyDescent="0.2">
      <c r="A893" s="129" t="str">
        <f>IF(INTRO!$E$34&lt;&gt;0,INTRO!$E$34,"")</f>
        <v>Ethiopia</v>
      </c>
      <c r="B893" s="222" t="s">
        <v>1164</v>
      </c>
      <c r="C893" s="223" t="s">
        <v>1167</v>
      </c>
      <c r="D893" s="118">
        <v>186299</v>
      </c>
      <c r="E893" s="277">
        <v>27225</v>
      </c>
      <c r="F893" s="277">
        <v>54180</v>
      </c>
      <c r="G893" s="278">
        <v>104894</v>
      </c>
      <c r="H893" s="121">
        <v>0</v>
      </c>
      <c r="I893" s="244">
        <v>0</v>
      </c>
      <c r="J893" s="244">
        <v>1</v>
      </c>
      <c r="K893" s="246">
        <v>0</v>
      </c>
      <c r="L893" s="270">
        <f>IF(INTRO!$E$38="Endemic", IF($H893&gt;0, IF($H893=4,"Unknown", IF($H893=99,"Stopped", $D893)), 0),"Not required")</f>
        <v>0</v>
      </c>
      <c r="M893" s="271">
        <f>IF(INTRO!$E$40="Endemic", IF($I893&gt;0, IF($I893=4,"Unknown",IF($I893=99,"Stopped", $D893)), 0),"Not required")</f>
        <v>0</v>
      </c>
      <c r="N893" s="272">
        <f>IF(INTRO!$E$42="Endemic", IF(AND($J893&gt;1,$J893&lt;5), IF($J893=4, "Unknown", E893+F893), 0),"Not required")</f>
        <v>0</v>
      </c>
      <c r="O893" s="273">
        <f>IF(INTRO!$E$44="Endemic", IF(AND($K893&gt;0,$K893&lt;5), IF($K893=4,"Unknown", IF($K893=1, $F893*0.33, IF($K893=2, $F893*0.5+$G893*0.2, SUM(F893:G893)))), 0),"Not required")</f>
        <v>0</v>
      </c>
      <c r="P893" s="224">
        <v>0</v>
      </c>
      <c r="Q893" s="245">
        <v>0</v>
      </c>
      <c r="R893" s="245">
        <v>0</v>
      </c>
      <c r="S893" s="247">
        <v>0</v>
      </c>
      <c r="T893" s="50"/>
      <c r="U893" s="252"/>
      <c r="V893" s="229"/>
      <c r="W893" s="274"/>
      <c r="X893" s="12"/>
    </row>
    <row r="894" spans="1:24" x14ac:dyDescent="0.2">
      <c r="A894" s="129" t="str">
        <f>IF(INTRO!$E$34&lt;&gt;0,INTRO!$E$34,"")</f>
        <v>Ethiopia</v>
      </c>
      <c r="B894" s="222" t="s">
        <v>1164</v>
      </c>
      <c r="C894" s="223" t="s">
        <v>1168</v>
      </c>
      <c r="D894" s="118">
        <v>152373</v>
      </c>
      <c r="E894" s="277">
        <v>22267</v>
      </c>
      <c r="F894" s="277">
        <v>44314</v>
      </c>
      <c r="G894" s="278">
        <v>85792</v>
      </c>
      <c r="H894" s="121">
        <v>0</v>
      </c>
      <c r="I894" s="244">
        <v>0</v>
      </c>
      <c r="J894" s="244">
        <v>1</v>
      </c>
      <c r="K894" s="246">
        <v>1</v>
      </c>
      <c r="L894" s="270">
        <f>IF(INTRO!$E$38="Endemic", IF($H894&gt;0, IF($H894=4,"Unknown", IF($H894=99,"Stopped", $D894)), 0),"Not required")</f>
        <v>0</v>
      </c>
      <c r="M894" s="271">
        <f>IF(INTRO!$E$40="Endemic", IF($I894&gt;0, IF($I894=4,"Unknown",IF($I894=99,"Stopped", $D894)), 0),"Not required")</f>
        <v>0</v>
      </c>
      <c r="N894" s="272">
        <f>IF(INTRO!$E$42="Endemic", IF(AND($J894&gt;1,$J894&lt;5), IF($J894=4, "Unknown", E894+F894), 0),"Not required")</f>
        <v>0</v>
      </c>
      <c r="O894" s="273">
        <f>IF(INTRO!$E$44="Endemic", IF(AND($K894&gt;0,$K894&lt;5), IF($K894=4,"Unknown", IF($K894=1, $F894*0.33, IF($K894=2, $F894*0.5+$G894*0.2, SUM(F894:G894)))), 0),"Not required")</f>
        <v>14623.62</v>
      </c>
      <c r="P894" s="224">
        <v>0</v>
      </c>
      <c r="Q894" s="245">
        <v>0</v>
      </c>
      <c r="R894" s="245">
        <v>0</v>
      </c>
      <c r="S894" s="247">
        <v>0</v>
      </c>
      <c r="T894" s="50"/>
      <c r="U894" s="252"/>
      <c r="V894" s="229"/>
      <c r="W894" s="274"/>
      <c r="X894" s="12"/>
    </row>
    <row r="895" spans="1:24" x14ac:dyDescent="0.2">
      <c r="A895" s="129" t="str">
        <f>IF(INTRO!$E$34&lt;&gt;0,INTRO!$E$34,"")</f>
        <v>Ethiopia</v>
      </c>
      <c r="B895" s="222" t="s">
        <v>1169</v>
      </c>
      <c r="C895" s="223" t="s">
        <v>1170</v>
      </c>
      <c r="D895" s="118">
        <v>138189</v>
      </c>
      <c r="E895" s="277">
        <v>20194</v>
      </c>
      <c r="F895" s="277">
        <v>40189</v>
      </c>
      <c r="G895" s="278">
        <v>77806</v>
      </c>
      <c r="H895" s="121">
        <v>0</v>
      </c>
      <c r="I895" s="244">
        <v>0</v>
      </c>
      <c r="J895" s="244">
        <v>1</v>
      </c>
      <c r="K895" s="246">
        <v>0</v>
      </c>
      <c r="L895" s="270">
        <f>IF(INTRO!$E$38="Endemic", IF($H895&gt;0, IF($H895=4,"Unknown", IF($H895=99,"Stopped", $D895)), 0),"Not required")</f>
        <v>0</v>
      </c>
      <c r="M895" s="271">
        <f>IF(INTRO!$E$40="Endemic", IF($I895&gt;0, IF($I895=4,"Unknown",IF($I895=99,"Stopped", $D895)), 0),"Not required")</f>
        <v>0</v>
      </c>
      <c r="N895" s="272">
        <f>IF(INTRO!$E$42="Endemic", IF(AND($J895&gt;1,$J895&lt;5), IF($J895=4, "Unknown", E895+F895), 0),"Not required")</f>
        <v>0</v>
      </c>
      <c r="O895" s="273">
        <f>IF(INTRO!$E$44="Endemic", IF(AND($K895&gt;0,$K895&lt;5), IF($K895=4,"Unknown", IF($K895=1, $F895*0.33, IF($K895=2, $F895*0.5+$G895*0.2, SUM(F895:G895)))), 0),"Not required")</f>
        <v>0</v>
      </c>
      <c r="P895" s="224">
        <v>0</v>
      </c>
      <c r="Q895" s="245">
        <v>0</v>
      </c>
      <c r="R895" s="245">
        <v>0</v>
      </c>
      <c r="S895" s="247">
        <v>0</v>
      </c>
      <c r="T895" s="50"/>
      <c r="U895" s="252"/>
      <c r="V895" s="229"/>
      <c r="W895" s="274"/>
      <c r="X895" s="12"/>
    </row>
    <row r="896" spans="1:24" x14ac:dyDescent="0.2">
      <c r="A896" s="129" t="str">
        <f>IF(INTRO!$E$34&lt;&gt;0,INTRO!$E$34,"")</f>
        <v>Ethiopia</v>
      </c>
      <c r="B896" s="222" t="s">
        <v>1169</v>
      </c>
      <c r="C896" s="223" t="s">
        <v>1171</v>
      </c>
      <c r="D896" s="118">
        <v>42496</v>
      </c>
      <c r="E896" s="277">
        <v>6210</v>
      </c>
      <c r="F896" s="277">
        <v>12359</v>
      </c>
      <c r="G896" s="278">
        <v>23927</v>
      </c>
      <c r="H896" s="121">
        <v>0</v>
      </c>
      <c r="I896" s="244">
        <v>0</v>
      </c>
      <c r="J896" s="244">
        <v>1</v>
      </c>
      <c r="K896" s="246">
        <v>2</v>
      </c>
      <c r="L896" s="270">
        <f>IF(INTRO!$E$38="Endemic", IF($H896&gt;0, IF($H896=4,"Unknown", IF($H896=99,"Stopped", $D896)), 0),"Not required")</f>
        <v>0</v>
      </c>
      <c r="M896" s="271">
        <f>IF(INTRO!$E$40="Endemic", IF($I896&gt;0, IF($I896=4,"Unknown",IF($I896=99,"Stopped", $D896)), 0),"Not required")</f>
        <v>0</v>
      </c>
      <c r="N896" s="272">
        <f>IF(INTRO!$E$42="Endemic", IF(AND($J896&gt;1,$J896&lt;5), IF($J896=4, "Unknown", E896+F896), 0),"Not required")</f>
        <v>0</v>
      </c>
      <c r="O896" s="273">
        <f>IF(INTRO!$E$44="Endemic", IF(AND($K896&gt;0,$K896&lt;5), IF($K896=4,"Unknown", IF($K896=1, $F896*0.33, IF($K896=2, $F896*0.5+$G896*0.2, SUM(F896:G896)))), 0),"Not required")</f>
        <v>10964.900000000001</v>
      </c>
      <c r="P896" s="224">
        <v>0</v>
      </c>
      <c r="Q896" s="245">
        <v>0</v>
      </c>
      <c r="R896" s="245">
        <v>0</v>
      </c>
      <c r="S896" s="247">
        <v>1</v>
      </c>
      <c r="T896" s="50"/>
      <c r="U896" s="252" t="s">
        <v>1186</v>
      </c>
      <c r="V896" s="229"/>
      <c r="W896" s="274"/>
      <c r="X896" s="12"/>
    </row>
    <row r="897" spans="1:24" x14ac:dyDescent="0.2">
      <c r="A897" s="129" t="str">
        <f>IF(INTRO!$E$34&lt;&gt;0,INTRO!$E$34,"")</f>
        <v>Ethiopia</v>
      </c>
      <c r="B897" s="222" t="s">
        <v>1169</v>
      </c>
      <c r="C897" s="223" t="s">
        <v>1172</v>
      </c>
      <c r="D897" s="118">
        <v>108456</v>
      </c>
      <c r="E897" s="277">
        <v>15849</v>
      </c>
      <c r="F897" s="277">
        <v>31542</v>
      </c>
      <c r="G897" s="278">
        <v>61065</v>
      </c>
      <c r="H897" s="121">
        <v>0</v>
      </c>
      <c r="I897" s="244">
        <v>0</v>
      </c>
      <c r="J897" s="244">
        <v>1</v>
      </c>
      <c r="K897" s="246">
        <v>0</v>
      </c>
      <c r="L897" s="270">
        <f>IF(INTRO!$E$38="Endemic", IF($H897&gt;0, IF($H897=4,"Unknown", IF($H897=99,"Stopped", $D897)), 0),"Not required")</f>
        <v>0</v>
      </c>
      <c r="M897" s="271">
        <f>IF(INTRO!$E$40="Endemic", IF($I897&gt;0, IF($I897=4,"Unknown",IF($I897=99,"Stopped", $D897)), 0),"Not required")</f>
        <v>0</v>
      </c>
      <c r="N897" s="272">
        <f>IF(INTRO!$E$42="Endemic", IF(AND($J897&gt;1,$J897&lt;5), IF($J897=4, "Unknown", E897+F897), 0),"Not required")</f>
        <v>0</v>
      </c>
      <c r="O897" s="273">
        <f>IF(INTRO!$E$44="Endemic", IF(AND($K897&gt;0,$K897&lt;5), IF($K897=4,"Unknown", IF($K897=1, $F897*0.33, IF($K897=2, $F897*0.5+$G897*0.2, SUM(F897:G897)))), 0),"Not required")</f>
        <v>0</v>
      </c>
      <c r="P897" s="224">
        <v>0</v>
      </c>
      <c r="Q897" s="245">
        <v>0</v>
      </c>
      <c r="R897" s="245">
        <v>0</v>
      </c>
      <c r="S897" s="247">
        <v>0</v>
      </c>
      <c r="T897" s="50"/>
      <c r="U897" s="252"/>
      <c r="V897" s="229"/>
      <c r="W897" s="274"/>
      <c r="X897" s="12"/>
    </row>
    <row r="898" spans="1:24" x14ac:dyDescent="0.2">
      <c r="A898" s="129" t="str">
        <f>IF(INTRO!$E$34&lt;&gt;0,INTRO!$E$34,"")</f>
        <v>Ethiopia</v>
      </c>
      <c r="B898" s="222" t="s">
        <v>1169</v>
      </c>
      <c r="C898" s="223" t="s">
        <v>1173</v>
      </c>
      <c r="D898" s="118">
        <v>20290</v>
      </c>
      <c r="E898" s="277">
        <v>2965</v>
      </c>
      <c r="F898" s="277">
        <v>5901</v>
      </c>
      <c r="G898" s="278">
        <v>11424</v>
      </c>
      <c r="H898" s="121">
        <v>0</v>
      </c>
      <c r="I898" s="244">
        <v>0</v>
      </c>
      <c r="J898" s="244">
        <v>1</v>
      </c>
      <c r="K898" s="246">
        <v>0</v>
      </c>
      <c r="L898" s="270">
        <f>IF(INTRO!$E$38="Endemic", IF($H898&gt;0, IF($H898=4,"Unknown", IF($H898=99,"Stopped", $D898)), 0),"Not required")</f>
        <v>0</v>
      </c>
      <c r="M898" s="271">
        <f>IF(INTRO!$E$40="Endemic", IF($I898&gt;0, IF($I898=4,"Unknown",IF($I898=99,"Stopped", $D898)), 0),"Not required")</f>
        <v>0</v>
      </c>
      <c r="N898" s="272">
        <f>IF(INTRO!$E$42="Endemic", IF(AND($J898&gt;1,$J898&lt;5), IF($J898=4, "Unknown", E898+F898), 0),"Not required")</f>
        <v>0</v>
      </c>
      <c r="O898" s="273">
        <f>IF(INTRO!$E$44="Endemic", IF(AND($K898&gt;0,$K898&lt;5), IF($K898=4,"Unknown", IF($K898=1, $F898*0.33, IF($K898=2, $F898*0.5+$G898*0.2, SUM(F898:G898)))), 0),"Not required")</f>
        <v>0</v>
      </c>
      <c r="P898" s="224">
        <v>0</v>
      </c>
      <c r="Q898" s="245">
        <v>0</v>
      </c>
      <c r="R898" s="245">
        <v>0</v>
      </c>
      <c r="S898" s="247">
        <v>0</v>
      </c>
      <c r="T898" s="50"/>
      <c r="U898" s="252"/>
      <c r="V898" s="229"/>
      <c r="W898" s="274"/>
      <c r="X898" s="12"/>
    </row>
    <row r="899" spans="1:24" x14ac:dyDescent="0.2">
      <c r="A899" s="129" t="str">
        <f>IF(INTRO!$E$34&lt;&gt;0,INTRO!$E$34,"")</f>
        <v>Ethiopia</v>
      </c>
      <c r="B899" s="222" t="s">
        <v>1169</v>
      </c>
      <c r="C899" s="223" t="s">
        <v>1174</v>
      </c>
      <c r="D899" s="118">
        <v>30061</v>
      </c>
      <c r="E899" s="277">
        <v>4393</v>
      </c>
      <c r="F899" s="277">
        <v>8742</v>
      </c>
      <c r="G899" s="278">
        <v>16926</v>
      </c>
      <c r="H899" s="121">
        <v>0</v>
      </c>
      <c r="I899" s="244">
        <v>0</v>
      </c>
      <c r="J899" s="244">
        <v>1</v>
      </c>
      <c r="K899" s="246">
        <v>0</v>
      </c>
      <c r="L899" s="270">
        <f>IF(INTRO!$E$38="Endemic", IF($H899&gt;0, IF($H899=4,"Unknown", IF($H899=99,"Stopped", $D899)), 0),"Not required")</f>
        <v>0</v>
      </c>
      <c r="M899" s="271">
        <f>IF(INTRO!$E$40="Endemic", IF($I899&gt;0, IF($I899=4,"Unknown",IF($I899=99,"Stopped", $D899)), 0),"Not required")</f>
        <v>0</v>
      </c>
      <c r="N899" s="272">
        <f>IF(INTRO!$E$42="Endemic", IF(AND($J899&gt;1,$J899&lt;5), IF($J899=4, "Unknown", E899+F899), 0),"Not required")</f>
        <v>0</v>
      </c>
      <c r="O899" s="273">
        <f>IF(INTRO!$E$44="Endemic", IF(AND($K899&gt;0,$K899&lt;5), IF($K899=4,"Unknown", IF($K899=1, $F899*0.33, IF($K899=2, $F899*0.5+$G899*0.2, SUM(F899:G899)))), 0),"Not required")</f>
        <v>0</v>
      </c>
      <c r="P899" s="224">
        <v>0</v>
      </c>
      <c r="Q899" s="245">
        <v>0</v>
      </c>
      <c r="R899" s="245">
        <v>0</v>
      </c>
      <c r="S899" s="247">
        <v>0</v>
      </c>
      <c r="T899" s="50"/>
      <c r="U899" s="252"/>
      <c r="V899" s="229"/>
      <c r="W899" s="274"/>
      <c r="X899" s="12"/>
    </row>
    <row r="900" spans="1:24" x14ac:dyDescent="0.2">
      <c r="A900" s="129" t="str">
        <f>IF(INTRO!$E$34&lt;&gt;0,INTRO!$E$34,"")</f>
        <v>Ethiopia</v>
      </c>
      <c r="B900" s="222" t="s">
        <v>1169</v>
      </c>
      <c r="C900" s="223" t="s">
        <v>1175</v>
      </c>
      <c r="D900" s="118">
        <v>162511</v>
      </c>
      <c r="E900" s="277">
        <v>23749</v>
      </c>
      <c r="F900" s="277">
        <v>47262</v>
      </c>
      <c r="G900" s="278">
        <v>91501</v>
      </c>
      <c r="H900" s="121">
        <v>0</v>
      </c>
      <c r="I900" s="244">
        <v>0</v>
      </c>
      <c r="J900" s="244">
        <v>1</v>
      </c>
      <c r="K900" s="246">
        <v>0</v>
      </c>
      <c r="L900" s="270">
        <f>IF(INTRO!$E$38="Endemic", IF($H900&gt;0, IF($H900=4,"Unknown", IF($H900=99,"Stopped", $D900)), 0),"Not required")</f>
        <v>0</v>
      </c>
      <c r="M900" s="271">
        <f>IF(INTRO!$E$40="Endemic", IF($I900&gt;0, IF($I900=4,"Unknown",IF($I900=99,"Stopped", $D900)), 0),"Not required")</f>
        <v>0</v>
      </c>
      <c r="N900" s="272">
        <f>IF(INTRO!$E$42="Endemic", IF(AND($J900&gt;1,$J900&lt;5), IF($J900=4, "Unknown", E900+F900), 0),"Not required")</f>
        <v>0</v>
      </c>
      <c r="O900" s="273">
        <f>IF(INTRO!$E$44="Endemic", IF(AND($K900&gt;0,$K900&lt;5), IF($K900=4,"Unknown", IF($K900=1, $F900*0.33, IF($K900=2, $F900*0.5+$G900*0.2, SUM(F900:G900)))), 0),"Not required")</f>
        <v>0</v>
      </c>
      <c r="P900" s="224">
        <v>0</v>
      </c>
      <c r="Q900" s="245">
        <v>0</v>
      </c>
      <c r="R900" s="245">
        <v>0</v>
      </c>
      <c r="S900" s="247">
        <v>0</v>
      </c>
      <c r="T900" s="50"/>
      <c r="U900" s="252"/>
      <c r="V900" s="229"/>
      <c r="W900" s="274"/>
      <c r="X900" s="12"/>
    </row>
    <row r="901" spans="1:24" x14ac:dyDescent="0.2">
      <c r="A901" s="129" t="str">
        <f>IF(INTRO!$E$34&lt;&gt;0,INTRO!$E$34,"")</f>
        <v>Ethiopia</v>
      </c>
      <c r="B901" s="222" t="s">
        <v>1169</v>
      </c>
      <c r="C901" s="223" t="s">
        <v>1176</v>
      </c>
      <c r="D901" s="118">
        <v>109267</v>
      </c>
      <c r="E901" s="277">
        <v>15968</v>
      </c>
      <c r="F901" s="277">
        <v>31777</v>
      </c>
      <c r="G901" s="278">
        <v>61522</v>
      </c>
      <c r="H901" s="121">
        <v>0</v>
      </c>
      <c r="I901" s="244">
        <v>0</v>
      </c>
      <c r="J901" s="244">
        <v>1</v>
      </c>
      <c r="K901" s="246">
        <v>0</v>
      </c>
      <c r="L901" s="270">
        <f>IF(INTRO!$E$38="Endemic", IF($H901&gt;0, IF($H901=4,"Unknown", IF($H901=99,"Stopped", $D901)), 0),"Not required")</f>
        <v>0</v>
      </c>
      <c r="M901" s="271">
        <f>IF(INTRO!$E$40="Endemic", IF($I901&gt;0, IF($I901=4,"Unknown",IF($I901=99,"Stopped", $D901)), 0),"Not required")</f>
        <v>0</v>
      </c>
      <c r="N901" s="272">
        <f>IF(INTRO!$E$42="Endemic", IF(AND($J901&gt;1,$J901&lt;5), IF($J901=4, "Unknown", E901+F901), 0),"Not required")</f>
        <v>0</v>
      </c>
      <c r="O901" s="273">
        <f>IF(INTRO!$E$44="Endemic", IF(AND($K901&gt;0,$K901&lt;5), IF($K901=4,"Unknown", IF($K901=1, $F901*0.33, IF($K901=2, $F901*0.5+$G901*0.2, SUM(F901:G901)))), 0),"Not required")</f>
        <v>0</v>
      </c>
      <c r="P901" s="224">
        <v>0</v>
      </c>
      <c r="Q901" s="245">
        <v>0</v>
      </c>
      <c r="R901" s="245">
        <v>0</v>
      </c>
      <c r="S901" s="247">
        <v>0</v>
      </c>
      <c r="T901" s="50"/>
      <c r="U901" s="252"/>
      <c r="V901" s="229"/>
      <c r="W901" s="274"/>
      <c r="X901" s="12"/>
    </row>
    <row r="902" spans="1:24" x14ac:dyDescent="0.2">
      <c r="A902" s="129" t="str">
        <f>IF(INTRO!$E$34&lt;&gt;0,INTRO!$E$34,"")</f>
        <v>Ethiopia</v>
      </c>
      <c r="B902" s="222" t="s">
        <v>1169</v>
      </c>
      <c r="C902" s="223" t="s">
        <v>1177</v>
      </c>
      <c r="D902" s="118">
        <v>174141</v>
      </c>
      <c r="E902" s="277">
        <v>25448</v>
      </c>
      <c r="F902" s="277">
        <v>50644</v>
      </c>
      <c r="G902" s="278">
        <v>98049</v>
      </c>
      <c r="H902" s="121">
        <v>0</v>
      </c>
      <c r="I902" s="244">
        <v>0</v>
      </c>
      <c r="J902" s="244">
        <v>1</v>
      </c>
      <c r="K902" s="246">
        <v>2</v>
      </c>
      <c r="L902" s="270">
        <f>IF(INTRO!$E$38="Endemic", IF($H902&gt;0, IF($H902=4,"Unknown", IF($H902=99,"Stopped", $D902)), 0),"Not required")</f>
        <v>0</v>
      </c>
      <c r="M902" s="271">
        <f>IF(INTRO!$E$40="Endemic", IF($I902&gt;0, IF($I902=4,"Unknown",IF($I902=99,"Stopped", $D902)), 0),"Not required")</f>
        <v>0</v>
      </c>
      <c r="N902" s="272">
        <f>IF(INTRO!$E$42="Endemic", IF(AND($J902&gt;1,$J902&lt;5), IF($J902=4, "Unknown", E902+F902), 0),"Not required")</f>
        <v>0</v>
      </c>
      <c r="O902" s="273">
        <f>IF(INTRO!$E$44="Endemic", IF(AND($K902&gt;0,$K902&lt;5), IF($K902=4,"Unknown", IF($K902=1, $F902*0.33, IF($K902=2, $F902*0.5+$G902*0.2, SUM(F902:G902)))), 0),"Not required")</f>
        <v>44931.8</v>
      </c>
      <c r="P902" s="224">
        <v>0</v>
      </c>
      <c r="Q902" s="245">
        <v>0</v>
      </c>
      <c r="R902" s="245">
        <v>0</v>
      </c>
      <c r="S902" s="247">
        <v>0</v>
      </c>
      <c r="T902" s="50"/>
      <c r="U902" s="252"/>
      <c r="V902" s="229"/>
      <c r="W902" s="274"/>
      <c r="X902" s="12"/>
    </row>
    <row r="903" spans="1:24" x14ac:dyDescent="0.2">
      <c r="A903" s="129" t="str">
        <f>IF(INTRO!$E$34&lt;&gt;0,INTRO!$E$34,"")</f>
        <v>Ethiopia</v>
      </c>
      <c r="B903" s="222" t="s">
        <v>1178</v>
      </c>
      <c r="C903" s="223" t="s">
        <v>1179</v>
      </c>
      <c r="D903" s="118">
        <v>117953</v>
      </c>
      <c r="E903" s="277">
        <v>17237</v>
      </c>
      <c r="F903" s="277">
        <v>34303</v>
      </c>
      <c r="G903" s="278">
        <v>66413</v>
      </c>
      <c r="H903" s="121">
        <v>0</v>
      </c>
      <c r="I903" s="244">
        <v>0</v>
      </c>
      <c r="J903" s="244">
        <v>1</v>
      </c>
      <c r="K903" s="246">
        <v>3</v>
      </c>
      <c r="L903" s="270">
        <f>IF(INTRO!$E$38="Endemic", IF($H903&gt;0, IF($H903=4,"Unknown", IF($H903=99,"Stopped", $D903)), 0),"Not required")</f>
        <v>0</v>
      </c>
      <c r="M903" s="271">
        <f>IF(INTRO!$E$40="Endemic", IF($I903&gt;0, IF($I903=4,"Unknown",IF($I903=99,"Stopped", $D903)), 0),"Not required")</f>
        <v>0</v>
      </c>
      <c r="N903" s="272">
        <f>IF(INTRO!$E$42="Endemic", IF(AND($J903&gt;1,$J903&lt;5), IF($J903=4, "Unknown", E903+F903), 0),"Not required")</f>
        <v>0</v>
      </c>
      <c r="O903" s="273">
        <f>IF(INTRO!$E$44="Endemic", IF(AND($K903&gt;0,$K903&lt;5), IF($K903=4,"Unknown", IF($K903=1, $F903*0.33, IF($K903=2, $F903*0.5+$G903*0.2, SUM(F903:G903)))), 0),"Not required")</f>
        <v>100716</v>
      </c>
      <c r="P903" s="224">
        <v>0</v>
      </c>
      <c r="Q903" s="245">
        <v>0</v>
      </c>
      <c r="R903" s="245">
        <v>0</v>
      </c>
      <c r="S903" s="247">
        <v>1</v>
      </c>
      <c r="T903" s="50"/>
      <c r="U903" s="252" t="s">
        <v>1186</v>
      </c>
      <c r="V903" s="229"/>
      <c r="W903" s="274"/>
      <c r="X903" s="12"/>
    </row>
    <row r="904" spans="1:24" x14ac:dyDescent="0.2">
      <c r="A904" s="129" t="str">
        <f>IF(INTRO!$E$34&lt;&gt;0,INTRO!$E$34,"")</f>
        <v>Ethiopia</v>
      </c>
      <c r="B904" s="222" t="s">
        <v>1178</v>
      </c>
      <c r="C904" s="223" t="s">
        <v>1180</v>
      </c>
      <c r="D904" s="118">
        <v>27377</v>
      </c>
      <c r="E904" s="277">
        <v>4001</v>
      </c>
      <c r="F904" s="277">
        <v>7962</v>
      </c>
      <c r="G904" s="278">
        <v>15414</v>
      </c>
      <c r="H904" s="121">
        <v>0</v>
      </c>
      <c r="I904" s="244">
        <v>0</v>
      </c>
      <c r="J904" s="244">
        <v>1</v>
      </c>
      <c r="K904" s="246">
        <v>1</v>
      </c>
      <c r="L904" s="270">
        <f>IF(INTRO!$E$38="Endemic", IF($H904&gt;0, IF($H904=4,"Unknown", IF($H904=99,"Stopped", $D904)), 0),"Not required")</f>
        <v>0</v>
      </c>
      <c r="M904" s="271">
        <f>IF(INTRO!$E$40="Endemic", IF($I904&gt;0, IF($I904=4,"Unknown",IF($I904=99,"Stopped", $D904)), 0),"Not required")</f>
        <v>0</v>
      </c>
      <c r="N904" s="272">
        <f>IF(INTRO!$E$42="Endemic", IF(AND($J904&gt;1,$J904&lt;5), IF($J904=4, "Unknown", E904+F904), 0),"Not required")</f>
        <v>0</v>
      </c>
      <c r="O904" s="273">
        <f>IF(INTRO!$E$44="Endemic", IF(AND($K904&gt;0,$K904&lt;5), IF($K904=4,"Unknown", IF($K904=1, $F904*0.33, IF($K904=2, $F904*0.5+$G904*0.2, SUM(F904:G904)))), 0),"Not required")</f>
        <v>2627.46</v>
      </c>
      <c r="P904" s="224">
        <v>0</v>
      </c>
      <c r="Q904" s="245">
        <v>0</v>
      </c>
      <c r="R904" s="245">
        <v>0</v>
      </c>
      <c r="S904" s="247">
        <v>0</v>
      </c>
      <c r="T904" s="50"/>
      <c r="U904" s="252"/>
      <c r="V904" s="229"/>
      <c r="W904" s="274"/>
      <c r="X904" s="12"/>
    </row>
    <row r="905" spans="1:24" x14ac:dyDescent="0.2">
      <c r="A905" s="129" t="str">
        <f>IF(INTRO!$E$34&lt;&gt;0,INTRO!$E$34,"")</f>
        <v>Ethiopia</v>
      </c>
      <c r="B905" s="222" t="s">
        <v>1178</v>
      </c>
      <c r="C905" s="223" t="s">
        <v>1181</v>
      </c>
      <c r="D905" s="118">
        <v>133148</v>
      </c>
      <c r="E905" s="277">
        <v>19458</v>
      </c>
      <c r="F905" s="277">
        <v>38723</v>
      </c>
      <c r="G905" s="278">
        <v>74968</v>
      </c>
      <c r="H905" s="121">
        <v>0</v>
      </c>
      <c r="I905" s="244">
        <v>0</v>
      </c>
      <c r="J905" s="244">
        <v>1</v>
      </c>
      <c r="K905" s="246">
        <v>2</v>
      </c>
      <c r="L905" s="270">
        <f>IF(INTRO!$E$38="Endemic", IF($H905&gt;0, IF($H905=4,"Unknown", IF($H905=99,"Stopped", $D905)), 0),"Not required")</f>
        <v>0</v>
      </c>
      <c r="M905" s="271">
        <f>IF(INTRO!$E$40="Endemic", IF($I905&gt;0, IF($I905=4,"Unknown",IF($I905=99,"Stopped", $D905)), 0),"Not required")</f>
        <v>0</v>
      </c>
      <c r="N905" s="272">
        <f>IF(INTRO!$E$42="Endemic", IF(AND($J905&gt;1,$J905&lt;5), IF($J905=4, "Unknown", E905+F905), 0),"Not required")</f>
        <v>0</v>
      </c>
      <c r="O905" s="273">
        <f>IF(INTRO!$E$44="Endemic", IF(AND($K905&gt;0,$K905&lt;5), IF($K905=4,"Unknown", IF($K905=1, $F905*0.33, IF($K905=2, $F905*0.5+$G905*0.2, SUM(F905:G905)))), 0),"Not required")</f>
        <v>34355.1</v>
      </c>
      <c r="P905" s="224">
        <v>0</v>
      </c>
      <c r="Q905" s="245">
        <v>0</v>
      </c>
      <c r="R905" s="245">
        <v>0</v>
      </c>
      <c r="S905" s="247">
        <v>0</v>
      </c>
      <c r="T905" s="50"/>
      <c r="U905" s="252"/>
      <c r="V905" s="229"/>
      <c r="W905" s="274"/>
      <c r="X905" s="12"/>
    </row>
    <row r="906" spans="1:24" x14ac:dyDescent="0.2">
      <c r="A906" s="129" t="str">
        <f>IF(INTRO!$E$34&lt;&gt;0,INTRO!$E$34,"")</f>
        <v>Ethiopia</v>
      </c>
      <c r="B906" s="222" t="s">
        <v>1178</v>
      </c>
      <c r="C906" s="223" t="s">
        <v>1182</v>
      </c>
      <c r="D906" s="118">
        <v>179210</v>
      </c>
      <c r="E906" s="277">
        <v>26189</v>
      </c>
      <c r="F906" s="277">
        <v>52118</v>
      </c>
      <c r="G906" s="278">
        <v>100903</v>
      </c>
      <c r="H906" s="121">
        <v>0</v>
      </c>
      <c r="I906" s="244">
        <v>0</v>
      </c>
      <c r="J906" s="244">
        <v>1</v>
      </c>
      <c r="K906" s="246">
        <v>3</v>
      </c>
      <c r="L906" s="270">
        <f>IF(INTRO!$E$38="Endemic", IF($H906&gt;0, IF($H906=4,"Unknown", IF($H906=99,"Stopped", $D906)), 0),"Not required")</f>
        <v>0</v>
      </c>
      <c r="M906" s="271">
        <f>IF(INTRO!$E$40="Endemic", IF($I906&gt;0, IF($I906=4,"Unknown",IF($I906=99,"Stopped", $D906)), 0),"Not required")</f>
        <v>0</v>
      </c>
      <c r="N906" s="272">
        <f>IF(INTRO!$E$42="Endemic", IF(AND($J906&gt;1,$J906&lt;5), IF($J906=4, "Unknown", E906+F906), 0),"Not required")</f>
        <v>0</v>
      </c>
      <c r="O906" s="273">
        <f>IF(INTRO!$E$44="Endemic", IF(AND($K906&gt;0,$K906&lt;5), IF($K906=4,"Unknown", IF($K906=1, $F906*0.33, IF($K906=2, $F906*0.5+$G906*0.2, SUM(F906:G906)))), 0),"Not required")</f>
        <v>153021</v>
      </c>
      <c r="P906" s="224">
        <v>0</v>
      </c>
      <c r="Q906" s="245">
        <v>0</v>
      </c>
      <c r="R906" s="245">
        <v>0</v>
      </c>
      <c r="S906" s="247">
        <v>1</v>
      </c>
      <c r="T906" s="50"/>
      <c r="U906" s="252" t="s">
        <v>1186</v>
      </c>
      <c r="V906" s="229"/>
      <c r="W906" s="274"/>
      <c r="X906" s="12"/>
    </row>
    <row r="907" spans="1:24" x14ac:dyDescent="0.2">
      <c r="A907"/>
      <c r="B907"/>
      <c r="C907"/>
      <c r="D907"/>
      <c r="E907"/>
      <c r="F907"/>
      <c r="G907"/>
      <c r="H907"/>
      <c r="I907"/>
      <c r="J907"/>
      <c r="K907"/>
      <c r="L907"/>
      <c r="M907"/>
      <c r="N907"/>
      <c r="O907"/>
      <c r="P907"/>
      <c r="Q907"/>
      <c r="R907"/>
      <c r="S907"/>
      <c r="T907"/>
      <c r="U907"/>
      <c r="V907"/>
      <c r="W907"/>
    </row>
    <row r="908" spans="1:24" x14ac:dyDescent="0.2">
      <c r="A908"/>
      <c r="B908"/>
      <c r="C908"/>
      <c r="D908"/>
      <c r="E908"/>
      <c r="F908"/>
      <c r="G908"/>
      <c r="H908"/>
      <c r="I908"/>
      <c r="J908"/>
      <c r="K908"/>
      <c r="L908"/>
      <c r="M908"/>
      <c r="N908"/>
      <c r="O908"/>
      <c r="P908"/>
      <c r="Q908"/>
      <c r="R908"/>
      <c r="S908"/>
      <c r="T908"/>
      <c r="U908"/>
      <c r="V908"/>
      <c r="W908"/>
    </row>
    <row r="909" spans="1:24" x14ac:dyDescent="0.2">
      <c r="A909"/>
      <c r="B909"/>
      <c r="C909"/>
      <c r="D909"/>
      <c r="E909"/>
      <c r="F909"/>
      <c r="G909"/>
      <c r="H909"/>
      <c r="I909"/>
      <c r="J909"/>
      <c r="K909"/>
      <c r="L909"/>
      <c r="M909"/>
      <c r="N909"/>
      <c r="O909"/>
      <c r="P909"/>
      <c r="Q909"/>
      <c r="R909"/>
      <c r="S909"/>
      <c r="T909"/>
      <c r="U909"/>
      <c r="V909"/>
      <c r="W909"/>
    </row>
    <row r="910" spans="1:24" x14ac:dyDescent="0.2">
      <c r="A910"/>
      <c r="B910"/>
      <c r="C910"/>
      <c r="D910"/>
      <c r="E910"/>
      <c r="F910"/>
      <c r="G910"/>
      <c r="H910"/>
      <c r="I910"/>
      <c r="J910"/>
      <c r="K910"/>
      <c r="L910"/>
      <c r="M910"/>
      <c r="N910"/>
      <c r="O910"/>
      <c r="P910"/>
      <c r="Q910"/>
      <c r="R910"/>
      <c r="S910"/>
      <c r="T910"/>
      <c r="U910"/>
      <c r="V910"/>
      <c r="W910"/>
    </row>
    <row r="911" spans="1:24" x14ac:dyDescent="0.2">
      <c r="A911"/>
      <c r="B911"/>
      <c r="C911"/>
      <c r="D911"/>
      <c r="E911"/>
      <c r="F911"/>
      <c r="G911"/>
      <c r="H911"/>
      <c r="I911"/>
      <c r="J911"/>
      <c r="K911"/>
      <c r="L911"/>
      <c r="M911"/>
      <c r="N911"/>
      <c r="O911"/>
      <c r="P911"/>
      <c r="Q911"/>
      <c r="R911"/>
      <c r="S911"/>
      <c r="T911"/>
      <c r="U911"/>
      <c r="V911"/>
      <c r="W911"/>
    </row>
    <row r="912" spans="1:24" x14ac:dyDescent="0.2">
      <c r="A912"/>
      <c r="B912"/>
      <c r="C912"/>
      <c r="D912"/>
      <c r="E912"/>
      <c r="F912"/>
      <c r="G912"/>
      <c r="H912"/>
      <c r="I912"/>
      <c r="J912"/>
      <c r="K912"/>
      <c r="L912"/>
      <c r="M912"/>
      <c r="N912"/>
      <c r="O912"/>
      <c r="P912"/>
      <c r="Q912"/>
      <c r="R912"/>
      <c r="S912"/>
      <c r="T912"/>
      <c r="U912"/>
      <c r="V912"/>
      <c r="W912"/>
    </row>
    <row r="913" spans="1:23" x14ac:dyDescent="0.2">
      <c r="A913"/>
      <c r="B913"/>
      <c r="C913"/>
      <c r="D913"/>
      <c r="E913"/>
      <c r="F913"/>
      <c r="G913"/>
      <c r="H913"/>
      <c r="I913"/>
      <c r="J913"/>
      <c r="K913"/>
      <c r="L913"/>
      <c r="M913"/>
      <c r="N913"/>
      <c r="O913"/>
      <c r="P913"/>
      <c r="Q913"/>
      <c r="R913"/>
      <c r="S913"/>
      <c r="T913"/>
      <c r="U913"/>
      <c r="V913"/>
      <c r="W913"/>
    </row>
    <row r="914" spans="1:23" x14ac:dyDescent="0.2">
      <c r="A914"/>
      <c r="B914"/>
      <c r="C914"/>
      <c r="D914"/>
      <c r="E914"/>
      <c r="F914"/>
      <c r="G914"/>
      <c r="H914"/>
      <c r="I914"/>
      <c r="J914"/>
      <c r="K914"/>
      <c r="L914"/>
      <c r="M914"/>
      <c r="N914"/>
      <c r="O914"/>
      <c r="P914"/>
      <c r="Q914"/>
      <c r="R914"/>
      <c r="S914"/>
      <c r="T914"/>
      <c r="U914"/>
      <c r="V914"/>
      <c r="W914"/>
    </row>
    <row r="915" spans="1:23" x14ac:dyDescent="0.2">
      <c r="A915"/>
      <c r="B915"/>
      <c r="C915"/>
      <c r="D915"/>
      <c r="E915"/>
      <c r="F915"/>
      <c r="G915"/>
      <c r="H915"/>
      <c r="I915"/>
      <c r="J915"/>
      <c r="K915"/>
      <c r="L915"/>
      <c r="M915"/>
      <c r="N915"/>
      <c r="O915"/>
      <c r="P915"/>
      <c r="Q915"/>
      <c r="R915"/>
      <c r="S915"/>
      <c r="T915"/>
      <c r="U915"/>
      <c r="V915"/>
      <c r="W915"/>
    </row>
    <row r="916" spans="1:23" x14ac:dyDescent="0.2">
      <c r="A916"/>
      <c r="B916"/>
      <c r="C916"/>
      <c r="D916"/>
      <c r="E916"/>
      <c r="F916"/>
      <c r="G916"/>
      <c r="H916"/>
      <c r="I916"/>
      <c r="J916"/>
      <c r="K916"/>
      <c r="L916"/>
      <c r="M916"/>
      <c r="N916"/>
      <c r="O916"/>
      <c r="P916"/>
      <c r="Q916"/>
      <c r="R916"/>
      <c r="S916"/>
      <c r="T916"/>
      <c r="U916"/>
      <c r="V916"/>
      <c r="W916"/>
    </row>
    <row r="917" spans="1:23" x14ac:dyDescent="0.2">
      <c r="A917"/>
      <c r="B917"/>
      <c r="C917"/>
      <c r="D917"/>
      <c r="E917"/>
      <c r="F917"/>
      <c r="G917"/>
      <c r="H917"/>
      <c r="I917"/>
      <c r="J917"/>
      <c r="K917"/>
      <c r="L917"/>
      <c r="M917"/>
      <c r="N917"/>
      <c r="O917"/>
      <c r="P917"/>
      <c r="Q917"/>
      <c r="R917"/>
      <c r="S917"/>
      <c r="T917"/>
      <c r="U917"/>
      <c r="V917"/>
      <c r="W917"/>
    </row>
    <row r="918" spans="1:23" x14ac:dyDescent="0.2">
      <c r="A918"/>
      <c r="B918"/>
      <c r="C918"/>
      <c r="D918"/>
      <c r="E918"/>
      <c r="F918"/>
      <c r="G918"/>
      <c r="H918"/>
      <c r="I918"/>
      <c r="J918"/>
      <c r="K918"/>
      <c r="L918"/>
      <c r="M918"/>
      <c r="N918"/>
      <c r="O918"/>
      <c r="P918"/>
      <c r="Q918"/>
      <c r="R918"/>
      <c r="S918"/>
      <c r="T918"/>
      <c r="U918"/>
      <c r="V918"/>
      <c r="W918"/>
    </row>
    <row r="919" spans="1:23" x14ac:dyDescent="0.2">
      <c r="A919"/>
      <c r="B919"/>
      <c r="C919"/>
      <c r="D919"/>
      <c r="E919"/>
      <c r="F919"/>
      <c r="G919"/>
      <c r="H919"/>
      <c r="I919"/>
      <c r="J919"/>
      <c r="K919"/>
      <c r="L919"/>
      <c r="M919"/>
      <c r="N919"/>
      <c r="O919"/>
      <c r="P919"/>
      <c r="Q919"/>
      <c r="R919"/>
      <c r="S919"/>
      <c r="T919"/>
      <c r="U919"/>
      <c r="V919"/>
      <c r="W919"/>
    </row>
    <row r="920" spans="1:23" x14ac:dyDescent="0.2">
      <c r="A920"/>
      <c r="B920"/>
      <c r="C920"/>
      <c r="D920"/>
      <c r="E920"/>
      <c r="F920"/>
      <c r="G920"/>
      <c r="H920"/>
      <c r="I920"/>
      <c r="J920"/>
      <c r="K920"/>
      <c r="L920"/>
      <c r="M920"/>
      <c r="N920"/>
      <c r="O920"/>
      <c r="P920"/>
      <c r="Q920"/>
      <c r="R920"/>
      <c r="S920"/>
      <c r="T920"/>
      <c r="U920"/>
      <c r="V920"/>
      <c r="W920"/>
    </row>
    <row r="921" spans="1:23" x14ac:dyDescent="0.2">
      <c r="A921"/>
      <c r="B921"/>
      <c r="C921"/>
      <c r="D921"/>
      <c r="E921"/>
      <c r="F921"/>
      <c r="G921"/>
      <c r="H921"/>
      <c r="I921"/>
      <c r="J921"/>
      <c r="K921"/>
      <c r="L921"/>
      <c r="M921"/>
      <c r="N921"/>
      <c r="O921"/>
      <c r="P921"/>
      <c r="Q921"/>
      <c r="R921"/>
      <c r="S921"/>
      <c r="T921"/>
      <c r="U921"/>
      <c r="V921"/>
      <c r="W921"/>
    </row>
    <row r="922" spans="1:23" x14ac:dyDescent="0.2">
      <c r="A922"/>
      <c r="B922"/>
      <c r="C922"/>
      <c r="D922"/>
      <c r="E922"/>
      <c r="F922"/>
      <c r="G922"/>
      <c r="H922"/>
      <c r="I922"/>
      <c r="J922"/>
      <c r="K922"/>
      <c r="L922"/>
      <c r="M922"/>
      <c r="N922"/>
      <c r="O922"/>
      <c r="P922"/>
      <c r="Q922"/>
      <c r="R922"/>
      <c r="S922"/>
      <c r="T922"/>
      <c r="U922"/>
      <c r="V922"/>
      <c r="W922"/>
    </row>
    <row r="923" spans="1:23" x14ac:dyDescent="0.2">
      <c r="A923"/>
      <c r="B923"/>
      <c r="C923"/>
      <c r="D923"/>
      <c r="E923"/>
      <c r="F923"/>
      <c r="G923"/>
      <c r="H923"/>
      <c r="I923"/>
      <c r="J923"/>
      <c r="K923"/>
      <c r="L923"/>
      <c r="M923"/>
      <c r="N923"/>
      <c r="O923"/>
      <c r="P923"/>
      <c r="Q923"/>
      <c r="R923"/>
      <c r="S923"/>
      <c r="T923"/>
      <c r="U923"/>
      <c r="V923"/>
      <c r="W923"/>
    </row>
    <row r="924" spans="1:23" x14ac:dyDescent="0.2">
      <c r="A924"/>
      <c r="B924"/>
      <c r="C924"/>
      <c r="D924"/>
      <c r="E924"/>
      <c r="F924"/>
      <c r="G924"/>
      <c r="H924"/>
      <c r="I924"/>
      <c r="J924"/>
      <c r="K924"/>
      <c r="L924"/>
      <c r="M924"/>
      <c r="N924"/>
      <c r="O924"/>
      <c r="P924"/>
      <c r="Q924"/>
      <c r="R924"/>
      <c r="S924"/>
      <c r="T924"/>
      <c r="U924"/>
      <c r="V924"/>
      <c r="W924"/>
    </row>
    <row r="925" spans="1:23" x14ac:dyDescent="0.2">
      <c r="A925"/>
      <c r="B925"/>
      <c r="C925"/>
      <c r="D925"/>
      <c r="E925"/>
      <c r="F925"/>
      <c r="G925"/>
      <c r="H925"/>
      <c r="I925"/>
      <c r="J925"/>
      <c r="K925"/>
      <c r="L925"/>
      <c r="M925"/>
      <c r="N925"/>
      <c r="O925"/>
      <c r="P925"/>
      <c r="Q925"/>
      <c r="R925"/>
      <c r="S925"/>
      <c r="T925"/>
      <c r="U925"/>
      <c r="V925"/>
      <c r="W925"/>
    </row>
    <row r="926" spans="1:23" x14ac:dyDescent="0.2">
      <c r="A926"/>
      <c r="B926"/>
      <c r="C926"/>
      <c r="D926"/>
      <c r="E926"/>
      <c r="F926"/>
      <c r="G926"/>
      <c r="H926"/>
      <c r="I926"/>
      <c r="J926"/>
      <c r="K926"/>
      <c r="L926"/>
      <c r="M926"/>
      <c r="N926"/>
      <c r="O926"/>
      <c r="P926"/>
      <c r="Q926"/>
      <c r="R926"/>
      <c r="S926"/>
      <c r="T926"/>
      <c r="U926"/>
      <c r="V926"/>
      <c r="W926"/>
    </row>
    <row r="927" spans="1:23" x14ac:dyDescent="0.2">
      <c r="A927"/>
      <c r="B927"/>
      <c r="C927"/>
      <c r="D927"/>
      <c r="E927"/>
      <c r="F927"/>
      <c r="G927"/>
      <c r="H927"/>
      <c r="I927"/>
      <c r="J927"/>
      <c r="K927"/>
      <c r="L927"/>
      <c r="M927"/>
      <c r="N927"/>
      <c r="O927"/>
      <c r="P927"/>
      <c r="Q927"/>
      <c r="R927"/>
      <c r="S927"/>
      <c r="T927"/>
      <c r="U927"/>
      <c r="V927"/>
      <c r="W927"/>
    </row>
    <row r="928" spans="1:23" x14ac:dyDescent="0.2">
      <c r="A928"/>
      <c r="B928"/>
      <c r="C928"/>
      <c r="D928"/>
      <c r="E928"/>
      <c r="F928"/>
      <c r="G928"/>
      <c r="H928"/>
      <c r="I928"/>
      <c r="J928"/>
      <c r="K928"/>
      <c r="L928"/>
      <c r="M928"/>
      <c r="N928"/>
      <c r="O928"/>
      <c r="P928"/>
      <c r="Q928"/>
      <c r="R928"/>
      <c r="S928"/>
      <c r="T928"/>
      <c r="U928"/>
      <c r="V928"/>
      <c r="W928"/>
    </row>
    <row r="929" spans="1:23" x14ac:dyDescent="0.2">
      <c r="A929"/>
      <c r="B929"/>
      <c r="C929"/>
      <c r="D929"/>
      <c r="E929"/>
      <c r="F929"/>
      <c r="G929"/>
      <c r="H929"/>
      <c r="I929"/>
      <c r="J929"/>
      <c r="K929"/>
      <c r="L929"/>
      <c r="M929"/>
      <c r="N929"/>
      <c r="O929"/>
      <c r="P929"/>
      <c r="Q929"/>
      <c r="R929"/>
      <c r="S929"/>
      <c r="T929"/>
      <c r="U929"/>
      <c r="V929"/>
      <c r="W929"/>
    </row>
    <row r="930" spans="1:23" x14ac:dyDescent="0.2">
      <c r="A930"/>
      <c r="B930"/>
      <c r="C930"/>
      <c r="D930"/>
      <c r="E930"/>
      <c r="F930"/>
      <c r="G930"/>
      <c r="H930"/>
      <c r="I930"/>
      <c r="J930"/>
      <c r="K930"/>
      <c r="L930"/>
      <c r="M930"/>
      <c r="N930"/>
      <c r="O930"/>
      <c r="P930"/>
      <c r="Q930"/>
      <c r="R930"/>
      <c r="S930"/>
      <c r="T930"/>
      <c r="U930"/>
      <c r="V930"/>
      <c r="W930"/>
    </row>
    <row r="931" spans="1:23" x14ac:dyDescent="0.2">
      <c r="A931"/>
      <c r="B931"/>
      <c r="C931"/>
      <c r="D931"/>
      <c r="E931"/>
      <c r="F931"/>
      <c r="G931"/>
      <c r="H931"/>
      <c r="I931"/>
      <c r="J931"/>
      <c r="K931"/>
      <c r="L931"/>
      <c r="M931"/>
      <c r="N931"/>
      <c r="O931"/>
      <c r="P931"/>
      <c r="Q931"/>
      <c r="R931"/>
      <c r="S931"/>
      <c r="T931"/>
      <c r="U931"/>
      <c r="V931"/>
      <c r="W931"/>
    </row>
    <row r="932" spans="1:23" x14ac:dyDescent="0.2">
      <c r="A932"/>
      <c r="B932"/>
      <c r="C932"/>
      <c r="D932"/>
      <c r="E932"/>
      <c r="F932"/>
      <c r="G932"/>
      <c r="H932"/>
      <c r="I932"/>
      <c r="J932"/>
      <c r="K932"/>
      <c r="L932"/>
      <c r="M932"/>
      <c r="N932"/>
      <c r="O932"/>
      <c r="P932"/>
      <c r="Q932"/>
      <c r="R932"/>
      <c r="S932"/>
      <c r="T932"/>
      <c r="U932"/>
      <c r="V932"/>
      <c r="W932"/>
    </row>
    <row r="933" spans="1:23" x14ac:dyDescent="0.2">
      <c r="A933"/>
      <c r="B933"/>
      <c r="C933"/>
      <c r="D933"/>
      <c r="E933"/>
      <c r="F933"/>
      <c r="G933"/>
      <c r="H933"/>
      <c r="I933"/>
      <c r="J933"/>
      <c r="K933"/>
      <c r="L933"/>
      <c r="M933"/>
      <c r="N933"/>
      <c r="O933"/>
      <c r="P933"/>
      <c r="Q933"/>
      <c r="R933"/>
      <c r="S933"/>
      <c r="T933"/>
      <c r="U933"/>
      <c r="V933"/>
      <c r="W933"/>
    </row>
    <row r="934" spans="1:23" x14ac:dyDescent="0.2">
      <c r="A934"/>
      <c r="B934"/>
      <c r="C934"/>
      <c r="D934"/>
      <c r="E934"/>
      <c r="F934"/>
      <c r="G934"/>
      <c r="H934"/>
      <c r="I934"/>
      <c r="J934"/>
      <c r="K934"/>
      <c r="L934"/>
      <c r="M934"/>
      <c r="N934"/>
      <c r="O934"/>
      <c r="P934"/>
      <c r="Q934"/>
      <c r="R934"/>
      <c r="S934"/>
      <c r="T934"/>
      <c r="U934"/>
      <c r="V934"/>
      <c r="W934"/>
    </row>
    <row r="935" spans="1:23" x14ac:dyDescent="0.2">
      <c r="A935"/>
      <c r="B935"/>
      <c r="C935"/>
      <c r="D935"/>
      <c r="E935"/>
      <c r="F935"/>
      <c r="G935"/>
      <c r="H935"/>
      <c r="I935"/>
      <c r="J935"/>
      <c r="K935"/>
      <c r="L935"/>
      <c r="M935"/>
      <c r="N935"/>
      <c r="O935"/>
      <c r="P935"/>
      <c r="Q935"/>
      <c r="R935"/>
      <c r="S935"/>
      <c r="T935"/>
      <c r="U935"/>
      <c r="V935"/>
      <c r="W935"/>
    </row>
    <row r="936" spans="1:23" x14ac:dyDescent="0.2">
      <c r="A936"/>
      <c r="B936"/>
      <c r="C936"/>
      <c r="D936"/>
      <c r="E936"/>
      <c r="F936"/>
      <c r="G936"/>
      <c r="H936"/>
      <c r="I936"/>
      <c r="J936"/>
      <c r="K936"/>
      <c r="L936"/>
      <c r="M936"/>
      <c r="N936"/>
      <c r="O936"/>
      <c r="P936"/>
      <c r="Q936"/>
      <c r="R936"/>
      <c r="S936"/>
      <c r="T936"/>
      <c r="U936"/>
      <c r="V936"/>
      <c r="W936"/>
    </row>
    <row r="937" spans="1:23" x14ac:dyDescent="0.2">
      <c r="A937"/>
      <c r="B937"/>
      <c r="C937"/>
      <c r="D937"/>
      <c r="E937"/>
      <c r="F937"/>
      <c r="G937"/>
      <c r="H937"/>
      <c r="I937"/>
      <c r="J937"/>
      <c r="K937"/>
      <c r="L937"/>
      <c r="M937"/>
      <c r="N937"/>
      <c r="O937"/>
      <c r="P937"/>
      <c r="Q937"/>
      <c r="R937"/>
      <c r="S937"/>
      <c r="T937"/>
      <c r="U937"/>
      <c r="V937"/>
      <c r="W937"/>
    </row>
    <row r="938" spans="1:23" x14ac:dyDescent="0.2">
      <c r="A938"/>
      <c r="B938"/>
      <c r="C938"/>
      <c r="D938"/>
      <c r="E938"/>
      <c r="F938"/>
      <c r="G938"/>
      <c r="H938"/>
      <c r="I938"/>
      <c r="J938"/>
      <c r="K938"/>
      <c r="L938"/>
      <c r="M938"/>
      <c r="N938"/>
      <c r="O938"/>
      <c r="P938"/>
      <c r="Q938"/>
      <c r="R938"/>
      <c r="S938"/>
      <c r="T938"/>
      <c r="U938"/>
      <c r="V938"/>
      <c r="W938"/>
    </row>
    <row r="939" spans="1:23" x14ac:dyDescent="0.2">
      <c r="A939"/>
      <c r="B939"/>
      <c r="C939"/>
      <c r="D939"/>
      <c r="E939"/>
      <c r="F939"/>
      <c r="G939"/>
      <c r="H939"/>
      <c r="I939"/>
      <c r="J939"/>
      <c r="K939"/>
      <c r="L939"/>
      <c r="M939"/>
      <c r="N939"/>
      <c r="O939"/>
      <c r="P939"/>
      <c r="Q939"/>
      <c r="R939"/>
      <c r="S939"/>
      <c r="T939"/>
      <c r="U939"/>
      <c r="V939"/>
      <c r="W939"/>
    </row>
    <row r="940" spans="1:23" x14ac:dyDescent="0.2">
      <c r="A940"/>
      <c r="B940"/>
      <c r="C940"/>
      <c r="D940"/>
      <c r="E940"/>
      <c r="F940"/>
      <c r="G940"/>
      <c r="H940"/>
      <c r="I940"/>
      <c r="J940"/>
      <c r="K940"/>
      <c r="L940"/>
      <c r="M940"/>
      <c r="N940"/>
      <c r="O940"/>
      <c r="P940"/>
      <c r="Q940"/>
      <c r="R940"/>
      <c r="S940"/>
      <c r="T940"/>
      <c r="U940"/>
      <c r="V940"/>
      <c r="W940"/>
    </row>
    <row r="941" spans="1:23" x14ac:dyDescent="0.2">
      <c r="A941"/>
      <c r="B941"/>
      <c r="C941"/>
      <c r="D941"/>
      <c r="E941"/>
      <c r="F941"/>
      <c r="G941"/>
      <c r="H941"/>
      <c r="I941"/>
      <c r="J941"/>
      <c r="K941"/>
      <c r="L941"/>
      <c r="M941"/>
      <c r="N941"/>
      <c r="O941"/>
      <c r="P941"/>
      <c r="Q941"/>
      <c r="R941"/>
      <c r="S941"/>
      <c r="T941"/>
      <c r="U941"/>
      <c r="V941"/>
      <c r="W941"/>
    </row>
    <row r="942" spans="1:23" x14ac:dyDescent="0.2">
      <c r="A942"/>
      <c r="B942"/>
      <c r="C942"/>
      <c r="D942"/>
      <c r="E942"/>
      <c r="F942"/>
      <c r="G942"/>
      <c r="H942"/>
      <c r="I942"/>
      <c r="J942"/>
      <c r="K942"/>
      <c r="L942"/>
      <c r="M942"/>
      <c r="N942"/>
      <c r="O942"/>
      <c r="P942"/>
      <c r="Q942"/>
      <c r="R942"/>
      <c r="S942"/>
      <c r="T942"/>
      <c r="U942"/>
      <c r="V942"/>
      <c r="W942"/>
    </row>
    <row r="943" spans="1:23" x14ac:dyDescent="0.2">
      <c r="A943"/>
      <c r="B943"/>
      <c r="C943"/>
      <c r="D943"/>
      <c r="E943"/>
      <c r="F943"/>
      <c r="G943"/>
      <c r="H943"/>
      <c r="I943"/>
      <c r="J943"/>
      <c r="K943"/>
      <c r="L943"/>
      <c r="M943"/>
      <c r="N943"/>
      <c r="O943"/>
      <c r="P943"/>
      <c r="Q943"/>
      <c r="R943"/>
      <c r="S943"/>
      <c r="T943"/>
      <c r="U943"/>
      <c r="V943"/>
      <c r="W943"/>
    </row>
    <row r="944" spans="1:23" x14ac:dyDescent="0.2">
      <c r="A944"/>
      <c r="B944"/>
      <c r="C944"/>
      <c r="D944"/>
      <c r="E944"/>
      <c r="F944"/>
      <c r="G944"/>
      <c r="H944"/>
      <c r="I944"/>
      <c r="J944"/>
      <c r="K944"/>
      <c r="L944"/>
      <c r="M944"/>
      <c r="N944"/>
      <c r="O944"/>
      <c r="P944"/>
      <c r="Q944"/>
      <c r="R944"/>
      <c r="S944"/>
      <c r="T944"/>
      <c r="U944"/>
      <c r="V944"/>
      <c r="W944"/>
    </row>
    <row r="945" spans="1:23" x14ac:dyDescent="0.2">
      <c r="A945"/>
      <c r="B945"/>
      <c r="C945"/>
      <c r="D945"/>
      <c r="E945"/>
      <c r="F945"/>
      <c r="G945"/>
      <c r="H945"/>
      <c r="I945"/>
      <c r="J945"/>
      <c r="K945"/>
      <c r="L945"/>
      <c r="M945"/>
      <c r="N945"/>
      <c r="O945"/>
      <c r="P945"/>
      <c r="Q945"/>
      <c r="R945"/>
      <c r="S945"/>
      <c r="T945"/>
      <c r="U945"/>
      <c r="V945"/>
      <c r="W945"/>
    </row>
    <row r="946" spans="1:23" x14ac:dyDescent="0.2">
      <c r="A946"/>
      <c r="B946"/>
      <c r="C946"/>
      <c r="D946"/>
      <c r="E946"/>
      <c r="F946"/>
      <c r="G946"/>
      <c r="H946"/>
      <c r="I946"/>
      <c r="J946"/>
      <c r="K946"/>
      <c r="L946"/>
      <c r="M946"/>
      <c r="N946"/>
      <c r="O946"/>
      <c r="P946"/>
      <c r="Q946"/>
      <c r="R946"/>
      <c r="S946"/>
      <c r="T946"/>
      <c r="U946"/>
      <c r="V946"/>
      <c r="W946"/>
    </row>
    <row r="947" spans="1:23" x14ac:dyDescent="0.2">
      <c r="A947"/>
      <c r="B947"/>
      <c r="C947"/>
      <c r="D947"/>
      <c r="E947"/>
      <c r="F947"/>
      <c r="G947"/>
      <c r="H947"/>
      <c r="I947"/>
      <c r="J947"/>
      <c r="K947"/>
      <c r="L947"/>
      <c r="M947"/>
      <c r="N947"/>
      <c r="O947"/>
      <c r="P947"/>
      <c r="Q947"/>
      <c r="R947"/>
      <c r="S947"/>
      <c r="T947"/>
      <c r="U947"/>
      <c r="V947"/>
      <c r="W947"/>
    </row>
    <row r="948" spans="1:23" x14ac:dyDescent="0.2">
      <c r="A948"/>
      <c r="B948"/>
      <c r="C948"/>
      <c r="D948"/>
      <c r="E948"/>
      <c r="F948"/>
      <c r="G948"/>
      <c r="H948"/>
      <c r="I948"/>
      <c r="J948"/>
      <c r="K948"/>
      <c r="L948"/>
      <c r="M948"/>
      <c r="N948"/>
      <c r="O948"/>
      <c r="P948"/>
      <c r="Q948"/>
      <c r="R948"/>
      <c r="S948"/>
      <c r="T948"/>
      <c r="U948"/>
      <c r="V948"/>
      <c r="W948"/>
    </row>
    <row r="949" spans="1:23" x14ac:dyDescent="0.2">
      <c r="A949"/>
      <c r="B949"/>
      <c r="C949"/>
      <c r="D949"/>
      <c r="E949"/>
      <c r="F949"/>
      <c r="G949"/>
      <c r="H949"/>
      <c r="I949"/>
      <c r="J949"/>
      <c r="K949"/>
      <c r="L949"/>
      <c r="M949"/>
      <c r="N949"/>
      <c r="O949"/>
      <c r="P949"/>
      <c r="Q949"/>
      <c r="R949"/>
      <c r="S949"/>
      <c r="T949"/>
      <c r="U949"/>
      <c r="V949"/>
      <c r="W949"/>
    </row>
    <row r="950" spans="1:23" x14ac:dyDescent="0.2">
      <c r="A950"/>
      <c r="B950"/>
      <c r="C950"/>
      <c r="D950"/>
      <c r="E950"/>
      <c r="F950"/>
      <c r="G950"/>
      <c r="H950"/>
      <c r="I950"/>
      <c r="J950"/>
      <c r="K950"/>
      <c r="L950"/>
      <c r="M950"/>
      <c r="N950"/>
      <c r="O950"/>
      <c r="P950"/>
      <c r="Q950"/>
      <c r="R950"/>
      <c r="S950"/>
      <c r="T950"/>
      <c r="U950"/>
      <c r="V950"/>
      <c r="W950"/>
    </row>
    <row r="951" spans="1:23" x14ac:dyDescent="0.2">
      <c r="A951"/>
      <c r="B951"/>
      <c r="C951"/>
      <c r="D951"/>
      <c r="E951"/>
      <c r="F951"/>
      <c r="G951"/>
      <c r="H951"/>
      <c r="I951"/>
      <c r="J951"/>
      <c r="K951"/>
      <c r="L951"/>
      <c r="M951"/>
      <c r="N951"/>
      <c r="O951"/>
      <c r="P951"/>
      <c r="Q951"/>
      <c r="R951"/>
      <c r="S951"/>
      <c r="T951"/>
      <c r="U951"/>
      <c r="V951"/>
      <c r="W951"/>
    </row>
    <row r="952" spans="1:23" x14ac:dyDescent="0.2">
      <c r="A952"/>
      <c r="B952"/>
      <c r="C952"/>
      <c r="D952"/>
      <c r="E952"/>
      <c r="F952"/>
      <c r="G952"/>
      <c r="H952"/>
      <c r="I952"/>
      <c r="J952"/>
      <c r="K952"/>
      <c r="L952"/>
      <c r="M952"/>
      <c r="N952"/>
      <c r="O952"/>
      <c r="P952"/>
      <c r="Q952"/>
      <c r="R952"/>
      <c r="S952"/>
      <c r="T952"/>
      <c r="U952"/>
      <c r="V952"/>
      <c r="W952"/>
    </row>
    <row r="953" spans="1:23" x14ac:dyDescent="0.2">
      <c r="A953"/>
      <c r="B953"/>
      <c r="C953"/>
      <c r="D953"/>
      <c r="E953"/>
      <c r="F953"/>
      <c r="G953"/>
      <c r="H953"/>
      <c r="I953"/>
      <c r="J953"/>
      <c r="K953"/>
      <c r="L953"/>
      <c r="M953"/>
      <c r="N953"/>
      <c r="O953"/>
      <c r="P953"/>
      <c r="Q953"/>
      <c r="R953"/>
      <c r="S953"/>
      <c r="T953"/>
      <c r="U953"/>
      <c r="V953"/>
      <c r="W953"/>
    </row>
    <row r="954" spans="1:23" x14ac:dyDescent="0.2">
      <c r="A954"/>
      <c r="B954"/>
      <c r="C954"/>
      <c r="D954"/>
      <c r="E954"/>
      <c r="F954"/>
      <c r="G954"/>
      <c r="H954"/>
      <c r="I954"/>
      <c r="J954"/>
      <c r="K954"/>
      <c r="L954"/>
      <c r="M954"/>
      <c r="N954"/>
      <c r="O954"/>
      <c r="P954"/>
      <c r="Q954"/>
      <c r="R954"/>
      <c r="S954"/>
      <c r="T954"/>
      <c r="U954"/>
      <c r="V954"/>
      <c r="W954"/>
    </row>
    <row r="955" spans="1:23" x14ac:dyDescent="0.2">
      <c r="A955"/>
      <c r="B955"/>
      <c r="C955"/>
      <c r="D955"/>
      <c r="E955"/>
      <c r="F955"/>
      <c r="G955"/>
      <c r="H955"/>
      <c r="I955"/>
      <c r="J955"/>
      <c r="K955"/>
      <c r="L955"/>
      <c r="M955"/>
      <c r="N955"/>
      <c r="O955"/>
      <c r="P955"/>
      <c r="Q955"/>
      <c r="R955"/>
      <c r="S955"/>
      <c r="T955"/>
      <c r="U955"/>
      <c r="V955"/>
      <c r="W955"/>
    </row>
    <row r="956" spans="1:23" x14ac:dyDescent="0.2">
      <c r="A956"/>
      <c r="B956"/>
      <c r="C956"/>
      <c r="D956"/>
      <c r="E956"/>
      <c r="F956"/>
      <c r="G956"/>
      <c r="H956"/>
      <c r="I956"/>
      <c r="J956"/>
      <c r="K956"/>
      <c r="L956"/>
      <c r="M956"/>
      <c r="N956"/>
      <c r="O956"/>
      <c r="P956"/>
      <c r="Q956"/>
      <c r="R956"/>
      <c r="S956"/>
      <c r="T956"/>
      <c r="U956"/>
      <c r="V956"/>
      <c r="W956"/>
    </row>
    <row r="957" spans="1:23" x14ac:dyDescent="0.2">
      <c r="A957"/>
      <c r="B957"/>
      <c r="C957"/>
      <c r="D957"/>
      <c r="E957"/>
      <c r="F957"/>
      <c r="G957"/>
      <c r="H957"/>
      <c r="I957"/>
      <c r="J957"/>
      <c r="K957"/>
      <c r="L957"/>
      <c r="M957"/>
      <c r="N957"/>
      <c r="O957"/>
      <c r="P957"/>
      <c r="Q957"/>
      <c r="R957"/>
      <c r="S957"/>
      <c r="T957"/>
      <c r="U957"/>
      <c r="V957"/>
      <c r="W957"/>
    </row>
    <row r="958" spans="1:23" x14ac:dyDescent="0.2">
      <c r="A958"/>
      <c r="B958"/>
      <c r="C958"/>
      <c r="D958"/>
      <c r="E958"/>
      <c r="F958"/>
      <c r="G958"/>
      <c r="H958"/>
      <c r="I958"/>
      <c r="J958"/>
      <c r="K958"/>
      <c r="L958"/>
      <c r="M958"/>
      <c r="N958"/>
      <c r="O958"/>
      <c r="P958"/>
      <c r="Q958"/>
      <c r="R958"/>
      <c r="S958"/>
      <c r="T958"/>
      <c r="U958"/>
      <c r="V958"/>
      <c r="W958"/>
    </row>
    <row r="959" spans="1:23" x14ac:dyDescent="0.2">
      <c r="A959"/>
      <c r="B959"/>
      <c r="C959"/>
      <c r="D959"/>
      <c r="E959"/>
      <c r="F959"/>
      <c r="G959"/>
      <c r="H959"/>
      <c r="I959"/>
      <c r="J959"/>
      <c r="K959"/>
      <c r="L959"/>
      <c r="M959"/>
      <c r="N959"/>
      <c r="O959"/>
      <c r="P959"/>
      <c r="Q959"/>
      <c r="R959"/>
      <c r="S959"/>
      <c r="T959"/>
      <c r="U959"/>
      <c r="V959"/>
      <c r="W959"/>
    </row>
    <row r="960" spans="1:23" x14ac:dyDescent="0.2">
      <c r="A960"/>
      <c r="B960"/>
      <c r="C960"/>
      <c r="D960"/>
      <c r="E960"/>
      <c r="F960"/>
      <c r="G960"/>
      <c r="H960"/>
      <c r="I960"/>
      <c r="J960"/>
      <c r="K960"/>
      <c r="L960"/>
      <c r="M960"/>
      <c r="N960"/>
      <c r="O960"/>
      <c r="P960"/>
      <c r="Q960"/>
      <c r="R960"/>
      <c r="S960"/>
      <c r="T960"/>
      <c r="U960"/>
      <c r="V960"/>
      <c r="W960"/>
    </row>
    <row r="961" spans="1:23" x14ac:dyDescent="0.2">
      <c r="A961"/>
      <c r="B961"/>
      <c r="C961"/>
      <c r="D961"/>
      <c r="E961"/>
      <c r="F961"/>
      <c r="G961"/>
      <c r="H961"/>
      <c r="I961"/>
      <c r="J961"/>
      <c r="K961"/>
      <c r="L961"/>
      <c r="M961"/>
      <c r="N961"/>
      <c r="O961"/>
      <c r="P961"/>
      <c r="Q961"/>
      <c r="R961"/>
      <c r="S961"/>
      <c r="T961"/>
      <c r="U961"/>
      <c r="V961"/>
      <c r="W961"/>
    </row>
    <row r="962" spans="1:23" x14ac:dyDescent="0.2">
      <c r="A962"/>
      <c r="B962"/>
      <c r="C962"/>
      <c r="D962"/>
      <c r="E962"/>
      <c r="F962"/>
      <c r="G962"/>
      <c r="H962"/>
      <c r="I962"/>
      <c r="J962"/>
      <c r="K962"/>
      <c r="L962"/>
      <c r="M962"/>
      <c r="N962"/>
      <c r="O962"/>
      <c r="P962"/>
      <c r="Q962"/>
      <c r="R962"/>
      <c r="S962"/>
      <c r="T962"/>
      <c r="U962"/>
      <c r="V962"/>
      <c r="W962"/>
    </row>
    <row r="963" spans="1:23" x14ac:dyDescent="0.2">
      <c r="A963"/>
      <c r="B963"/>
      <c r="C963"/>
      <c r="D963"/>
      <c r="E963"/>
      <c r="F963"/>
      <c r="G963"/>
      <c r="H963"/>
      <c r="I963"/>
      <c r="J963"/>
      <c r="K963"/>
      <c r="L963"/>
      <c r="M963"/>
      <c r="N963"/>
      <c r="O963"/>
      <c r="P963"/>
      <c r="Q963"/>
      <c r="R963"/>
      <c r="S963"/>
      <c r="T963"/>
      <c r="U963"/>
      <c r="V963"/>
      <c r="W963"/>
    </row>
    <row r="964" spans="1:23" x14ac:dyDescent="0.2">
      <c r="A964"/>
      <c r="B964"/>
      <c r="C964"/>
      <c r="D964"/>
      <c r="E964"/>
      <c r="F964"/>
      <c r="G964"/>
      <c r="H964"/>
      <c r="I964"/>
      <c r="J964"/>
      <c r="K964"/>
      <c r="L964"/>
      <c r="M964"/>
      <c r="N964"/>
      <c r="O964"/>
      <c r="P964"/>
      <c r="Q964"/>
      <c r="R964"/>
      <c r="S964"/>
      <c r="T964"/>
      <c r="U964"/>
      <c r="V964"/>
      <c r="W964"/>
    </row>
    <row r="965" spans="1:23" x14ac:dyDescent="0.2">
      <c r="A965"/>
      <c r="B965"/>
      <c r="C965"/>
      <c r="D965"/>
      <c r="E965"/>
      <c r="F965"/>
      <c r="G965"/>
      <c r="H965"/>
      <c r="I965"/>
      <c r="J965"/>
      <c r="K965"/>
      <c r="L965"/>
      <c r="M965"/>
      <c r="N965"/>
      <c r="O965"/>
      <c r="P965"/>
      <c r="Q965"/>
      <c r="R965"/>
      <c r="S965"/>
      <c r="T965"/>
      <c r="U965"/>
      <c r="V965"/>
      <c r="W965"/>
    </row>
    <row r="966" spans="1:23" x14ac:dyDescent="0.2">
      <c r="A966"/>
      <c r="B966"/>
      <c r="C966"/>
      <c r="D966"/>
      <c r="E966"/>
      <c r="F966"/>
      <c r="G966"/>
      <c r="H966"/>
      <c r="I966"/>
      <c r="J966"/>
      <c r="K966"/>
      <c r="L966"/>
      <c r="M966"/>
      <c r="N966"/>
      <c r="O966"/>
      <c r="P966"/>
      <c r="Q966"/>
      <c r="R966"/>
      <c r="S966"/>
      <c r="T966"/>
      <c r="U966"/>
      <c r="V966"/>
      <c r="W966"/>
    </row>
    <row r="967" spans="1:23" x14ac:dyDescent="0.2">
      <c r="A967"/>
      <c r="B967"/>
      <c r="C967"/>
      <c r="D967"/>
      <c r="E967"/>
      <c r="F967"/>
      <c r="G967"/>
      <c r="H967"/>
      <c r="I967"/>
      <c r="J967"/>
      <c r="K967"/>
      <c r="L967"/>
      <c r="M967"/>
      <c r="N967"/>
      <c r="O967"/>
      <c r="P967"/>
      <c r="Q967"/>
      <c r="R967"/>
      <c r="S967"/>
      <c r="T967"/>
      <c r="U967"/>
      <c r="V967"/>
      <c r="W967"/>
    </row>
    <row r="968" spans="1:23" x14ac:dyDescent="0.2">
      <c r="A968"/>
      <c r="B968"/>
      <c r="C968"/>
      <c r="D968"/>
      <c r="E968"/>
      <c r="F968"/>
      <c r="G968"/>
      <c r="H968"/>
      <c r="I968"/>
      <c r="J968"/>
      <c r="K968"/>
      <c r="L968"/>
      <c r="M968"/>
      <c r="N968"/>
      <c r="O968"/>
      <c r="P968"/>
      <c r="Q968"/>
      <c r="R968"/>
      <c r="S968"/>
      <c r="T968"/>
      <c r="U968"/>
      <c r="V968"/>
      <c r="W968"/>
    </row>
    <row r="969" spans="1:23" x14ac:dyDescent="0.2">
      <c r="A969"/>
      <c r="B969"/>
      <c r="C969"/>
      <c r="D969"/>
      <c r="E969"/>
      <c r="F969"/>
      <c r="G969"/>
      <c r="H969"/>
      <c r="I969"/>
      <c r="J969"/>
      <c r="K969"/>
      <c r="L969"/>
      <c r="M969"/>
      <c r="N969"/>
      <c r="O969"/>
      <c r="P969"/>
      <c r="Q969"/>
      <c r="R969"/>
      <c r="S969"/>
      <c r="T969"/>
      <c r="U969"/>
      <c r="V969"/>
      <c r="W969"/>
    </row>
    <row r="970" spans="1:23" x14ac:dyDescent="0.2">
      <c r="A970"/>
      <c r="B970"/>
      <c r="C970"/>
      <c r="D970"/>
      <c r="E970"/>
      <c r="F970"/>
      <c r="G970"/>
      <c r="H970"/>
      <c r="I970"/>
      <c r="J970"/>
      <c r="K970"/>
      <c r="L970"/>
      <c r="M970"/>
      <c r="N970"/>
      <c r="O970"/>
      <c r="P970"/>
      <c r="Q970"/>
      <c r="R970"/>
      <c r="S970"/>
      <c r="T970"/>
      <c r="U970"/>
      <c r="V970"/>
      <c r="W970"/>
    </row>
    <row r="971" spans="1:23" x14ac:dyDescent="0.2">
      <c r="A971"/>
      <c r="B971"/>
      <c r="C971"/>
      <c r="D971"/>
      <c r="E971"/>
      <c r="F971"/>
      <c r="G971"/>
      <c r="H971"/>
      <c r="I971"/>
      <c r="J971"/>
      <c r="K971"/>
      <c r="L971"/>
      <c r="M971"/>
      <c r="N971"/>
      <c r="O971"/>
      <c r="P971"/>
      <c r="Q971"/>
      <c r="R971"/>
      <c r="S971"/>
      <c r="T971"/>
      <c r="U971"/>
      <c r="V971"/>
      <c r="W971"/>
    </row>
    <row r="972" spans="1:23" x14ac:dyDescent="0.2">
      <c r="A972"/>
      <c r="B972"/>
      <c r="C972"/>
      <c r="D972"/>
      <c r="E972"/>
      <c r="F972"/>
      <c r="G972"/>
      <c r="H972"/>
      <c r="I972"/>
      <c r="J972"/>
      <c r="K972"/>
      <c r="L972"/>
      <c r="M972"/>
      <c r="N972"/>
      <c r="O972"/>
      <c r="P972"/>
      <c r="Q972"/>
      <c r="R972"/>
      <c r="S972"/>
      <c r="T972"/>
      <c r="U972"/>
      <c r="V972"/>
      <c r="W972"/>
    </row>
    <row r="973" spans="1:23" x14ac:dyDescent="0.2">
      <c r="A973"/>
      <c r="B973"/>
      <c r="C973"/>
      <c r="D973"/>
      <c r="E973"/>
      <c r="F973"/>
      <c r="G973"/>
      <c r="H973"/>
      <c r="I973"/>
      <c r="J973"/>
      <c r="K973"/>
      <c r="L973"/>
      <c r="M973"/>
      <c r="N973"/>
      <c r="O973"/>
      <c r="P973"/>
      <c r="Q973"/>
      <c r="R973"/>
      <c r="S973"/>
      <c r="T973"/>
      <c r="U973"/>
      <c r="V973"/>
      <c r="W973"/>
    </row>
    <row r="974" spans="1:23" x14ac:dyDescent="0.2">
      <c r="A974"/>
      <c r="B974"/>
      <c r="C974"/>
      <c r="D974"/>
      <c r="E974"/>
      <c r="F974"/>
      <c r="G974"/>
      <c r="H974"/>
      <c r="I974"/>
      <c r="J974"/>
      <c r="K974"/>
      <c r="L974"/>
      <c r="M974"/>
      <c r="N974"/>
      <c r="O974"/>
      <c r="P974"/>
      <c r="Q974"/>
      <c r="R974"/>
      <c r="S974"/>
      <c r="T974"/>
      <c r="U974"/>
      <c r="V974"/>
      <c r="W974"/>
    </row>
    <row r="975" spans="1:23" x14ac:dyDescent="0.2">
      <c r="A975"/>
      <c r="B975"/>
      <c r="C975"/>
      <c r="D975"/>
      <c r="E975"/>
      <c r="F975"/>
      <c r="G975"/>
      <c r="H975"/>
      <c r="I975"/>
      <c r="J975"/>
      <c r="K975"/>
      <c r="L975"/>
      <c r="M975"/>
      <c r="N975"/>
      <c r="O975"/>
      <c r="P975"/>
      <c r="Q975"/>
      <c r="R975"/>
      <c r="S975"/>
      <c r="T975"/>
      <c r="U975"/>
      <c r="V975"/>
      <c r="W975"/>
    </row>
    <row r="976" spans="1:23" x14ac:dyDescent="0.2">
      <c r="A976"/>
      <c r="B976"/>
      <c r="C976"/>
      <c r="D976"/>
      <c r="E976"/>
      <c r="F976"/>
      <c r="G976"/>
      <c r="H976"/>
      <c r="I976"/>
      <c r="J976"/>
      <c r="K976"/>
      <c r="L976"/>
      <c r="M976"/>
      <c r="N976"/>
      <c r="O976"/>
      <c r="P976"/>
      <c r="Q976"/>
      <c r="R976"/>
      <c r="S976"/>
      <c r="T976"/>
      <c r="U976"/>
      <c r="V976"/>
      <c r="W976"/>
    </row>
    <row r="977" spans="1:23" x14ac:dyDescent="0.2">
      <c r="A977"/>
      <c r="B977"/>
      <c r="C977"/>
      <c r="D977"/>
      <c r="E977"/>
      <c r="F977"/>
      <c r="G977"/>
      <c r="H977"/>
      <c r="I977"/>
      <c r="J977"/>
      <c r="K977"/>
      <c r="L977"/>
      <c r="M977"/>
      <c r="N977"/>
      <c r="O977"/>
      <c r="P977"/>
      <c r="Q977"/>
      <c r="R977"/>
      <c r="S977"/>
      <c r="T977"/>
      <c r="U977"/>
      <c r="V977"/>
      <c r="W977"/>
    </row>
    <row r="978" spans="1:23" x14ac:dyDescent="0.2">
      <c r="A978"/>
      <c r="B978"/>
      <c r="C978"/>
      <c r="D978"/>
      <c r="E978"/>
      <c r="F978"/>
      <c r="G978"/>
      <c r="H978"/>
      <c r="I978"/>
      <c r="J978"/>
      <c r="K978"/>
      <c r="L978"/>
      <c r="M978"/>
      <c r="N978"/>
      <c r="O978"/>
      <c r="P978"/>
      <c r="Q978"/>
      <c r="R978"/>
      <c r="S978"/>
      <c r="T978"/>
      <c r="U978"/>
      <c r="V978"/>
      <c r="W978"/>
    </row>
    <row r="979" spans="1:23" x14ac:dyDescent="0.2">
      <c r="A979"/>
      <c r="B979"/>
      <c r="C979"/>
      <c r="D979"/>
      <c r="E979"/>
      <c r="F979"/>
      <c r="G979"/>
      <c r="H979"/>
      <c r="I979"/>
      <c r="J979"/>
      <c r="K979"/>
      <c r="L979"/>
      <c r="M979"/>
      <c r="N979"/>
      <c r="O979"/>
      <c r="P979"/>
      <c r="Q979"/>
      <c r="R979"/>
      <c r="S979"/>
      <c r="T979"/>
      <c r="U979"/>
      <c r="V979"/>
      <c r="W979"/>
    </row>
    <row r="980" spans="1:23" x14ac:dyDescent="0.2">
      <c r="A980"/>
      <c r="B980"/>
      <c r="C980"/>
      <c r="D980"/>
      <c r="E980"/>
      <c r="F980"/>
      <c r="G980"/>
      <c r="H980"/>
      <c r="I980"/>
      <c r="J980"/>
      <c r="K980"/>
      <c r="L980"/>
      <c r="M980"/>
      <c r="N980"/>
      <c r="O980"/>
      <c r="P980"/>
      <c r="Q980"/>
      <c r="R980"/>
      <c r="S980"/>
      <c r="T980"/>
      <c r="U980"/>
      <c r="V980"/>
      <c r="W980"/>
    </row>
    <row r="981" spans="1:23" x14ac:dyDescent="0.2">
      <c r="A981"/>
      <c r="B981"/>
      <c r="C981"/>
      <c r="D981"/>
      <c r="E981"/>
      <c r="F981"/>
      <c r="G981"/>
      <c r="H981"/>
      <c r="I981"/>
      <c r="J981"/>
      <c r="K981"/>
      <c r="L981"/>
      <c r="M981"/>
      <c r="N981"/>
      <c r="O981"/>
      <c r="P981"/>
      <c r="Q981"/>
      <c r="R981"/>
      <c r="S981"/>
      <c r="T981"/>
      <c r="U981"/>
      <c r="V981"/>
      <c r="W981"/>
    </row>
    <row r="982" spans="1:23" x14ac:dyDescent="0.2">
      <c r="A982"/>
      <c r="B982"/>
      <c r="C982"/>
      <c r="D982"/>
      <c r="E982"/>
      <c r="F982"/>
      <c r="G982"/>
      <c r="H982"/>
      <c r="I982"/>
      <c r="J982"/>
      <c r="K982"/>
      <c r="L982"/>
      <c r="M982"/>
      <c r="N982"/>
      <c r="O982"/>
      <c r="P982"/>
      <c r="Q982"/>
      <c r="R982"/>
      <c r="S982"/>
      <c r="T982"/>
      <c r="U982"/>
      <c r="V982"/>
      <c r="W982"/>
    </row>
    <row r="983" spans="1:23" x14ac:dyDescent="0.2">
      <c r="A983"/>
      <c r="B983"/>
      <c r="C983"/>
      <c r="D983"/>
      <c r="E983"/>
      <c r="F983"/>
      <c r="G983"/>
      <c r="H983"/>
      <c r="I983"/>
      <c r="J983"/>
      <c r="K983"/>
      <c r="L983"/>
      <c r="M983"/>
      <c r="N983"/>
      <c r="O983"/>
      <c r="P983"/>
      <c r="Q983"/>
      <c r="R983"/>
      <c r="S983"/>
      <c r="T983"/>
      <c r="U983"/>
      <c r="V983"/>
      <c r="W983"/>
    </row>
    <row r="984" spans="1:23" x14ac:dyDescent="0.2">
      <c r="A984"/>
      <c r="B984"/>
      <c r="C984"/>
      <c r="D984"/>
      <c r="E984"/>
      <c r="F984"/>
      <c r="G984"/>
      <c r="H984"/>
      <c r="I984"/>
      <c r="J984"/>
      <c r="K984"/>
      <c r="L984"/>
      <c r="M984"/>
      <c r="N984"/>
      <c r="O984"/>
      <c r="P984"/>
      <c r="Q984"/>
      <c r="R984"/>
      <c r="S984"/>
      <c r="T984"/>
      <c r="U984"/>
      <c r="V984"/>
      <c r="W984"/>
    </row>
    <row r="985" spans="1:23" x14ac:dyDescent="0.2">
      <c r="A985"/>
      <c r="B985"/>
      <c r="C985"/>
      <c r="D985"/>
      <c r="E985"/>
      <c r="F985"/>
      <c r="G985"/>
      <c r="H985"/>
      <c r="I985"/>
      <c r="J985"/>
      <c r="K985"/>
      <c r="L985"/>
      <c r="M985"/>
      <c r="N985"/>
      <c r="O985"/>
      <c r="P985"/>
      <c r="Q985"/>
      <c r="R985"/>
      <c r="S985"/>
      <c r="T985"/>
      <c r="U985"/>
      <c r="V985"/>
      <c r="W985"/>
    </row>
    <row r="986" spans="1:23" x14ac:dyDescent="0.2">
      <c r="A986"/>
      <c r="B986"/>
      <c r="C986"/>
      <c r="D986"/>
      <c r="E986"/>
      <c r="F986"/>
      <c r="G986"/>
      <c r="H986"/>
      <c r="I986"/>
      <c r="J986"/>
      <c r="K986"/>
      <c r="L986"/>
      <c r="M986"/>
      <c r="N986"/>
      <c r="O986"/>
      <c r="P986"/>
      <c r="Q986"/>
      <c r="R986"/>
      <c r="S986"/>
      <c r="T986"/>
      <c r="U986"/>
      <c r="V986"/>
      <c r="W986"/>
    </row>
    <row r="987" spans="1:23" x14ac:dyDescent="0.2">
      <c r="A987"/>
      <c r="B987"/>
      <c r="C987"/>
      <c r="D987"/>
      <c r="E987"/>
      <c r="F987"/>
      <c r="G987"/>
      <c r="H987"/>
      <c r="I987"/>
      <c r="J987"/>
      <c r="K987"/>
      <c r="L987"/>
      <c r="M987"/>
      <c r="N987"/>
      <c r="O987"/>
      <c r="P987"/>
      <c r="Q987"/>
      <c r="R987"/>
      <c r="S987"/>
      <c r="T987"/>
      <c r="U987"/>
      <c r="V987"/>
      <c r="W987"/>
    </row>
    <row r="988" spans="1:23" x14ac:dyDescent="0.2">
      <c r="A988"/>
      <c r="B988"/>
      <c r="C988"/>
      <c r="D988"/>
      <c r="E988"/>
      <c r="F988"/>
      <c r="G988"/>
      <c r="H988"/>
      <c r="I988"/>
      <c r="J988"/>
      <c r="K988"/>
      <c r="L988"/>
      <c r="M988"/>
      <c r="N988"/>
      <c r="O988"/>
      <c r="P988"/>
      <c r="Q988"/>
      <c r="R988"/>
      <c r="S988"/>
      <c r="T988"/>
      <c r="U988"/>
      <c r="V988"/>
      <c r="W988"/>
    </row>
    <row r="989" spans="1:23" x14ac:dyDescent="0.2">
      <c r="A989"/>
      <c r="B989"/>
      <c r="C989"/>
      <c r="D989"/>
      <c r="E989"/>
      <c r="F989"/>
      <c r="G989"/>
      <c r="H989"/>
      <c r="I989"/>
      <c r="J989"/>
      <c r="K989"/>
      <c r="L989"/>
      <c r="M989"/>
      <c r="N989"/>
      <c r="O989"/>
      <c r="P989"/>
      <c r="Q989"/>
      <c r="R989"/>
      <c r="S989"/>
      <c r="T989"/>
      <c r="U989"/>
      <c r="V989"/>
      <c r="W989"/>
    </row>
    <row r="990" spans="1:23" x14ac:dyDescent="0.2">
      <c r="A990"/>
      <c r="B990"/>
      <c r="C990"/>
      <c r="D990"/>
      <c r="E990"/>
      <c r="F990"/>
      <c r="G990"/>
      <c r="H990"/>
      <c r="I990"/>
      <c r="J990"/>
      <c r="K990"/>
      <c r="L990"/>
      <c r="M990"/>
      <c r="N990"/>
      <c r="O990"/>
      <c r="P990"/>
      <c r="Q990"/>
      <c r="R990"/>
      <c r="S990"/>
      <c r="T990"/>
      <c r="U990"/>
      <c r="V990"/>
      <c r="W990"/>
    </row>
    <row r="991" spans="1:23" x14ac:dyDescent="0.2">
      <c r="A991"/>
      <c r="B991"/>
      <c r="C991"/>
      <c r="D991"/>
      <c r="E991"/>
      <c r="F991"/>
      <c r="G991"/>
      <c r="H991"/>
      <c r="I991"/>
      <c r="J991"/>
      <c r="K991"/>
      <c r="L991"/>
      <c r="M991"/>
      <c r="N991"/>
      <c r="O991"/>
      <c r="P991"/>
      <c r="Q991"/>
      <c r="R991"/>
      <c r="S991"/>
      <c r="T991"/>
      <c r="U991"/>
      <c r="V991"/>
      <c r="W991"/>
    </row>
    <row r="992" spans="1:23" x14ac:dyDescent="0.2">
      <c r="A992"/>
      <c r="B992"/>
      <c r="C992"/>
      <c r="D992"/>
      <c r="E992"/>
      <c r="F992"/>
      <c r="G992"/>
      <c r="H992"/>
      <c r="I992"/>
      <c r="J992"/>
      <c r="K992"/>
      <c r="L992"/>
      <c r="M992"/>
      <c r="N992"/>
      <c r="O992"/>
      <c r="P992"/>
      <c r="Q992"/>
      <c r="R992"/>
      <c r="S992"/>
      <c r="T992"/>
      <c r="U992"/>
      <c r="V992"/>
      <c r="W992"/>
    </row>
    <row r="993" spans="1:23" x14ac:dyDescent="0.2">
      <c r="A993"/>
      <c r="B993"/>
      <c r="C993"/>
      <c r="D993"/>
      <c r="E993"/>
      <c r="F993"/>
      <c r="G993"/>
      <c r="H993"/>
      <c r="I993"/>
      <c r="J993"/>
      <c r="K993"/>
      <c r="L993"/>
      <c r="M993"/>
      <c r="N993"/>
      <c r="O993"/>
      <c r="P993"/>
      <c r="Q993"/>
      <c r="R993"/>
      <c r="S993"/>
      <c r="T993"/>
      <c r="U993"/>
      <c r="V993"/>
      <c r="W993"/>
    </row>
    <row r="994" spans="1:23" x14ac:dyDescent="0.2">
      <c r="A994"/>
      <c r="B994"/>
      <c r="C994"/>
      <c r="D994"/>
      <c r="E994"/>
      <c r="F994"/>
      <c r="G994"/>
      <c r="H994"/>
      <c r="I994"/>
      <c r="J994"/>
      <c r="K994"/>
      <c r="L994"/>
      <c r="M994"/>
      <c r="N994"/>
      <c r="O994"/>
      <c r="P994"/>
      <c r="Q994"/>
      <c r="R994"/>
      <c r="S994"/>
      <c r="T994"/>
      <c r="U994"/>
      <c r="V994"/>
      <c r="W994"/>
    </row>
    <row r="995" spans="1:23" x14ac:dyDescent="0.2">
      <c r="A995"/>
      <c r="B995"/>
      <c r="C995"/>
      <c r="D995"/>
      <c r="E995"/>
      <c r="F995"/>
      <c r="G995"/>
      <c r="H995"/>
      <c r="I995"/>
      <c r="J995"/>
      <c r="K995"/>
      <c r="L995"/>
      <c r="M995"/>
      <c r="N995"/>
      <c r="O995"/>
      <c r="P995"/>
      <c r="Q995"/>
      <c r="R995"/>
      <c r="S995"/>
      <c r="T995"/>
      <c r="U995"/>
      <c r="V995"/>
      <c r="W995"/>
    </row>
    <row r="996" spans="1:23" x14ac:dyDescent="0.2">
      <c r="A996"/>
      <c r="B996"/>
      <c r="C996"/>
      <c r="D996"/>
      <c r="E996"/>
      <c r="F996"/>
      <c r="G996"/>
      <c r="H996"/>
      <c r="I996"/>
      <c r="J996"/>
      <c r="K996"/>
      <c r="L996"/>
      <c r="M996"/>
      <c r="N996"/>
      <c r="O996"/>
      <c r="P996"/>
      <c r="Q996"/>
      <c r="R996"/>
      <c r="S996"/>
      <c r="T996"/>
      <c r="U996"/>
      <c r="V996"/>
      <c r="W996"/>
    </row>
    <row r="997" spans="1:23" x14ac:dyDescent="0.2">
      <c r="A997"/>
      <c r="B997"/>
      <c r="C997"/>
      <c r="D997"/>
      <c r="E997"/>
      <c r="F997"/>
      <c r="G997"/>
      <c r="H997"/>
      <c r="I997"/>
      <c r="J997"/>
      <c r="K997"/>
      <c r="L997"/>
      <c r="M997"/>
      <c r="N997"/>
      <c r="O997"/>
      <c r="P997"/>
      <c r="Q997"/>
      <c r="R997"/>
      <c r="S997"/>
      <c r="T997"/>
      <c r="U997"/>
      <c r="V997"/>
      <c r="W997"/>
    </row>
    <row r="998" spans="1:23" x14ac:dyDescent="0.2">
      <c r="A998"/>
      <c r="B998"/>
      <c r="C998"/>
      <c r="D998"/>
      <c r="E998"/>
      <c r="F998"/>
      <c r="G998"/>
      <c r="H998"/>
      <c r="I998"/>
      <c r="J998"/>
      <c r="K998"/>
      <c r="L998"/>
      <c r="M998"/>
      <c r="N998"/>
      <c r="O998"/>
      <c r="P998"/>
      <c r="Q998"/>
      <c r="R998"/>
      <c r="S998"/>
      <c r="T998"/>
      <c r="U998"/>
      <c r="V998"/>
      <c r="W998"/>
    </row>
    <row r="999" spans="1:23" x14ac:dyDescent="0.2">
      <c r="A999"/>
      <c r="B999"/>
      <c r="C999"/>
      <c r="D999"/>
      <c r="E999"/>
      <c r="F999"/>
      <c r="G999"/>
      <c r="H999"/>
      <c r="I999"/>
      <c r="J999"/>
      <c r="K999"/>
      <c r="L999"/>
      <c r="M999"/>
      <c r="N999"/>
      <c r="O999"/>
      <c r="P999"/>
      <c r="Q999"/>
      <c r="R999"/>
      <c r="S999"/>
      <c r="T999"/>
      <c r="U999"/>
      <c r="V999"/>
      <c r="W999"/>
    </row>
    <row r="1000" spans="1:23" x14ac:dyDescent="0.2">
      <c r="A1000"/>
      <c r="B1000"/>
      <c r="C1000"/>
      <c r="D1000"/>
      <c r="E1000"/>
      <c r="F1000"/>
      <c r="G1000"/>
      <c r="H1000"/>
      <c r="I1000"/>
      <c r="J1000"/>
      <c r="K1000"/>
      <c r="L1000"/>
      <c r="M1000"/>
      <c r="N1000"/>
      <c r="O1000"/>
      <c r="P1000"/>
      <c r="Q1000"/>
      <c r="R1000"/>
      <c r="S1000"/>
      <c r="T1000"/>
      <c r="U1000"/>
      <c r="V1000"/>
      <c r="W1000"/>
    </row>
  </sheetData>
  <sheetProtection formatCells="0" formatColumns="0" autoFilter="0"/>
  <autoFilter ref="A7:AA906"/>
  <mergeCells count="12">
    <mergeCell ref="V4:W4"/>
    <mergeCell ref="V6:W6"/>
    <mergeCell ref="D6:G6"/>
    <mergeCell ref="H6:K6"/>
    <mergeCell ref="L6:O6"/>
    <mergeCell ref="T6:U6"/>
    <mergeCell ref="A4:C4"/>
    <mergeCell ref="H4:K4"/>
    <mergeCell ref="T4:U4"/>
    <mergeCell ref="A6:C6"/>
    <mergeCell ref="P4:S4"/>
    <mergeCell ref="P6:S6"/>
  </mergeCells>
  <phoneticPr fontId="5" type="noConversion"/>
  <dataValidations count="7">
    <dataValidation type="list" allowBlank="1" showInputMessage="1" showErrorMessage="1" sqref="T9:T906">
      <formula1>"MDA1 (IVM+ALB),MDA2 (DEC+ALB),MDA3 (IVM),T1 (PZQ+ALB/MBD),T2 (PZQ),T3 (ALB/MBD)"</formula1>
    </dataValidation>
    <dataValidation type="list" allowBlank="1" showInputMessage="1" showErrorMessage="1" sqref="U9:U906">
      <formula1>"T1 (PZQ+ALB/MBD),T2 (PZQ),T3 (ALB/MBD)"</formula1>
    </dataValidation>
    <dataValidation type="decimal" operator="greaterThan" allowBlank="1" showInputMessage="1" showErrorMessage="1" error="Please enter numerical values only." sqref="D9:D906">
      <formula1>0</formula1>
    </dataValidation>
    <dataValidation type="list" allowBlank="1" showInputMessage="1" showErrorMessage="1" sqref="J9:K906">
      <formula1>"0,1,2,3,4,5"</formula1>
    </dataValidation>
    <dataValidation type="list" allowBlank="1" showInputMessage="1" showErrorMessage="1" sqref="Q9:R906">
      <formula1>"0,1,2"</formula1>
    </dataValidation>
    <dataValidation type="list" allowBlank="1" showInputMessage="1" showErrorMessage="1" sqref="S9:S906 P9:P906">
      <formula1>"0,1"</formula1>
    </dataValidation>
    <dataValidation type="list" allowBlank="1" showInputMessage="1" showErrorMessage="1" sqref="H9:I906">
      <formula1>"0,1,4,99"</formula1>
    </dataValidation>
  </dataValidations>
  <pageMargins left="0.19685039370078741" right="0.19685039370078741" top="0.51181102362204722" bottom="0.55118110236220474" header="0.51181102362204722" footer="0.51181102362204722"/>
  <pageSetup paperSize="9" scale="60" orientation="landscape" r:id="rId1"/>
  <headerFooter alignWithMargins="0"/>
  <ignoredErrors>
    <ignoredError sqref="A9"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Button 24">
              <controlPr defaultSize="0" print="0" autoFill="0" autoPict="0" macro="[0]!Sheet2.Strategy">
                <anchor moveWithCells="1" sizeWithCells="1">
                  <from>
                    <xdr:col>21</xdr:col>
                    <xdr:colOff>0</xdr:colOff>
                    <xdr:row>6</xdr:row>
                    <xdr:rowOff>0</xdr:rowOff>
                  </from>
                  <to>
                    <xdr:col>23</xdr:col>
                    <xdr:colOff>0</xdr:colOff>
                    <xdr:row>7</xdr:row>
                    <xdr:rowOff>9525</xdr:rowOff>
                  </to>
                </anchor>
              </controlPr>
            </control>
          </mc:Choice>
        </mc:AlternateContent>
        <mc:AlternateContent xmlns:mc="http://schemas.openxmlformats.org/markup-compatibility/2006">
          <mc:Choice Requires="x14">
            <control shapeId="2135" r:id="rId5" name="Button 87">
              <controlPr defaultSize="0" print="0" autoFill="0" autoPict="0" macro="[0]!Sheet2.VALIDATION">
                <anchor moveWithCells="1" sizeWithCells="1">
                  <from>
                    <xdr:col>15</xdr:col>
                    <xdr:colOff>0</xdr:colOff>
                    <xdr:row>1</xdr:row>
                    <xdr:rowOff>0</xdr:rowOff>
                  </from>
                  <to>
                    <xdr:col>16</xdr:col>
                    <xdr:colOff>409575</xdr:colOff>
                    <xdr:row>2</xdr:row>
                    <xdr:rowOff>0</xdr:rowOff>
                  </to>
                </anchor>
              </controlPr>
            </control>
          </mc:Choice>
        </mc:AlternateContent>
        <mc:AlternateContent xmlns:mc="http://schemas.openxmlformats.org/markup-compatibility/2006">
          <mc:Choice Requires="x14">
            <control shapeId="2136" r:id="rId6" name="Button 88">
              <controlPr defaultSize="0" print="0" autoFill="0" autoPict="0" macro="[0]!Sheet2.REST_COL">
                <anchor moveWithCells="1" sizeWithCells="1">
                  <from>
                    <xdr:col>17</xdr:col>
                    <xdr:colOff>38100</xdr:colOff>
                    <xdr:row>1</xdr:row>
                    <xdr:rowOff>0</xdr:rowOff>
                  </from>
                  <to>
                    <xdr:col>19</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00"/>
  <sheetViews>
    <sheetView showZeros="0" zoomScaleNormal="100" workbookViewId="0">
      <pane xSplit="4" ySplit="8" topLeftCell="E638" activePane="bottomRight" state="frozen"/>
      <selection pane="topRight" activeCell="E1" sqref="E1"/>
      <selection pane="bottomLeft" activeCell="A9" sqref="A9"/>
      <selection pane="bottomRight" activeCell="F148" sqref="F148"/>
    </sheetView>
  </sheetViews>
  <sheetFormatPr defaultColWidth="9.140625" defaultRowHeight="12.75" x14ac:dyDescent="0.2"/>
  <cols>
    <col min="1" max="1" width="9.140625" style="1"/>
    <col min="2" max="3" width="25.7109375" style="1" customWidth="1"/>
    <col min="4" max="4" width="18.7109375" style="1" customWidth="1"/>
    <col min="5" max="5" width="12.42578125" style="1" customWidth="1"/>
    <col min="6" max="13" width="10.7109375" style="1" customWidth="1"/>
    <col min="14" max="17" width="7.28515625" style="1" customWidth="1"/>
    <col min="18" max="16384" width="9.140625" style="1"/>
  </cols>
  <sheetData>
    <row r="1" spans="1:17" ht="23.25" x14ac:dyDescent="0.35">
      <c r="A1" s="3" t="s">
        <v>27</v>
      </c>
      <c r="B1" s="4"/>
      <c r="C1" s="4"/>
      <c r="D1" s="4"/>
      <c r="E1" s="4"/>
      <c r="F1" s="4"/>
      <c r="G1" s="4"/>
      <c r="H1" s="4"/>
      <c r="I1" s="4"/>
      <c r="J1" s="4"/>
      <c r="K1" s="4"/>
      <c r="L1" s="4"/>
      <c r="M1" s="4"/>
      <c r="N1" s="4"/>
      <c r="O1" s="4"/>
      <c r="P1" s="4"/>
      <c r="Q1" s="4"/>
    </row>
    <row r="2" spans="1:17" x14ac:dyDescent="0.2">
      <c r="A2" s="4" t="s">
        <v>30</v>
      </c>
      <c r="B2" s="4"/>
      <c r="C2" s="4"/>
      <c r="D2" s="4"/>
      <c r="E2" s="4"/>
      <c r="F2" s="4"/>
      <c r="G2" s="4"/>
      <c r="H2" s="4"/>
      <c r="I2" s="4"/>
      <c r="J2" s="4"/>
      <c r="K2" s="4"/>
      <c r="L2" s="4"/>
      <c r="M2" s="4"/>
      <c r="N2" s="4"/>
      <c r="O2" s="4"/>
      <c r="P2" s="4"/>
      <c r="Q2" s="4"/>
    </row>
    <row r="3" spans="1:17" x14ac:dyDescent="0.2">
      <c r="A3" s="4"/>
      <c r="B3" s="4"/>
      <c r="C3" s="4"/>
      <c r="D3" s="4"/>
      <c r="E3" s="4"/>
      <c r="F3" s="4"/>
      <c r="G3" s="4"/>
      <c r="H3" s="4"/>
      <c r="I3" s="4"/>
      <c r="J3" s="4"/>
      <c r="K3" s="4"/>
      <c r="L3" s="4"/>
      <c r="M3" s="4"/>
      <c r="N3" s="4"/>
      <c r="O3" s="4"/>
      <c r="P3" s="4"/>
      <c r="Q3" s="4"/>
    </row>
    <row r="4" spans="1:17" x14ac:dyDescent="0.2">
      <c r="A4" s="353" t="s">
        <v>16</v>
      </c>
      <c r="B4" s="353"/>
      <c r="C4" s="353"/>
      <c r="D4" s="15"/>
      <c r="E4" s="15"/>
      <c r="F4" s="55"/>
      <c r="G4" s="5">
        <f>SUM(G$9:G$1000)</f>
        <v>1722467</v>
      </c>
      <c r="H4" s="5">
        <f>SUM(H$9:H$1000)</f>
        <v>2996671</v>
      </c>
      <c r="I4" s="5">
        <f>SUM(I$9:I$1000)</f>
        <v>4719138</v>
      </c>
      <c r="J4" s="55"/>
      <c r="K4" s="5">
        <f>SUM(K$9:K$1000)</f>
        <v>1499803</v>
      </c>
      <c r="L4" s="5">
        <f>SUM(L$9:L$1000)</f>
        <v>2736863</v>
      </c>
      <c r="M4" s="5">
        <f>SUM(M$9:M$1000)</f>
        <v>4236666</v>
      </c>
      <c r="N4" s="55"/>
      <c r="O4" s="60">
        <f>IF(G4&lt;&gt;0, IF(K4/G4*100=0, "-", K4/G4*100), " ")</f>
        <v>87.07295988834619</v>
      </c>
      <c r="P4" s="60">
        <f>IF(H4&lt;&gt;0, IF(L4/H4*100=0, "-", L4/H4*100), " ")</f>
        <v>91.330112648335444</v>
      </c>
      <c r="Q4" s="60">
        <f>IF(I4&lt;&gt;0, IF(M4/I4*100=0, "-", M4/I4*100), " ")</f>
        <v>89.776268462587865</v>
      </c>
    </row>
    <row r="5" spans="1:17" ht="2.25" customHeight="1" x14ac:dyDescent="0.2">
      <c r="A5" s="4"/>
      <c r="B5" s="4"/>
      <c r="C5" s="4"/>
      <c r="D5" s="4"/>
      <c r="E5" s="4"/>
      <c r="F5" s="4"/>
      <c r="G5" s="4"/>
      <c r="H5" s="4"/>
      <c r="I5" s="4"/>
      <c r="J5" s="4"/>
      <c r="K5" s="4"/>
      <c r="L5" s="4"/>
      <c r="M5" s="4"/>
      <c r="N5" s="4"/>
      <c r="O5" s="4"/>
      <c r="P5" s="4"/>
      <c r="Q5" s="4"/>
    </row>
    <row r="6" spans="1:17" x14ac:dyDescent="0.2">
      <c r="A6" s="354"/>
      <c r="B6" s="354"/>
      <c r="C6" s="354"/>
      <c r="D6" s="356" t="s">
        <v>22</v>
      </c>
      <c r="E6" s="358" t="s">
        <v>24</v>
      </c>
      <c r="F6" s="355" t="s">
        <v>72</v>
      </c>
      <c r="G6" s="355"/>
      <c r="H6" s="355"/>
      <c r="I6" s="355"/>
      <c r="J6" s="352" t="s">
        <v>23</v>
      </c>
      <c r="K6" s="352"/>
      <c r="L6" s="352"/>
      <c r="M6" s="352"/>
      <c r="N6" s="352" t="s">
        <v>71</v>
      </c>
      <c r="O6" s="352"/>
      <c r="P6" s="352"/>
      <c r="Q6" s="352"/>
    </row>
    <row r="7" spans="1:17" x14ac:dyDescent="0.2">
      <c r="A7" s="7" t="s">
        <v>0</v>
      </c>
      <c r="B7" s="7" t="s">
        <v>1</v>
      </c>
      <c r="C7" s="7" t="s">
        <v>2</v>
      </c>
      <c r="D7" s="357"/>
      <c r="E7" s="359"/>
      <c r="F7" s="6" t="s">
        <v>4</v>
      </c>
      <c r="G7" s="6" t="s">
        <v>5</v>
      </c>
      <c r="H7" s="6" t="s">
        <v>6</v>
      </c>
      <c r="I7" s="6" t="s">
        <v>7</v>
      </c>
      <c r="J7" s="6" t="s">
        <v>4</v>
      </c>
      <c r="K7" s="6" t="s">
        <v>5</v>
      </c>
      <c r="L7" s="6" t="s">
        <v>6</v>
      </c>
      <c r="M7" s="6" t="s">
        <v>7</v>
      </c>
      <c r="N7" s="6" t="s">
        <v>4</v>
      </c>
      <c r="O7" s="6" t="s">
        <v>5</v>
      </c>
      <c r="P7" s="6" t="s">
        <v>6</v>
      </c>
      <c r="Q7" s="6" t="s">
        <v>7</v>
      </c>
    </row>
    <row r="8" spans="1:17" ht="2.25" customHeight="1" x14ac:dyDescent="0.2">
      <c r="A8" s="19"/>
      <c r="B8" s="20"/>
      <c r="C8" s="20"/>
      <c r="D8" s="20"/>
      <c r="E8" s="20"/>
      <c r="F8" s="20"/>
      <c r="G8" s="20"/>
      <c r="H8" s="20"/>
      <c r="I8" s="20"/>
      <c r="J8" s="20"/>
      <c r="K8" s="20"/>
      <c r="L8" s="21"/>
      <c r="M8" s="21"/>
      <c r="N8" s="20"/>
      <c r="O8" s="20"/>
      <c r="P8" s="21"/>
      <c r="Q8" s="21"/>
    </row>
    <row r="9" spans="1:17" x14ac:dyDescent="0.2">
      <c r="A9" s="10" t="str">
        <f>IF(COUNTRY_INFO!A9=0," ",COUNTRY_INFO!A9)</f>
        <v>Ethiopia</v>
      </c>
      <c r="B9" s="10" t="str">
        <f>IF(COUNTRY_INFO!B9=0," ",COUNTRY_INFO!B9)</f>
        <v>Addis AbabaAddis Ababa</v>
      </c>
      <c r="C9" s="10" t="str">
        <f>IF(COUNTRY_INFO!C9=0," ",COUNTRY_INFO!C9)</f>
        <v>Addis Ketema Subcity</v>
      </c>
      <c r="D9" s="11" t="str">
        <f>IF(COUNTRY_INFO!$T$9:$T$1000="MDA1 (IVM+ALB)", COUNTRY_INFO!$T$9:$T$1000, " ")</f>
        <v xml:space="preserve"> </v>
      </c>
      <c r="E9" s="253"/>
      <c r="F9" s="54"/>
      <c r="G9" s="288"/>
      <c r="H9" s="288"/>
      <c r="I9" s="11">
        <f>SUM(F9:H9)</f>
        <v>0</v>
      </c>
      <c r="J9" s="54"/>
      <c r="K9" s="18"/>
      <c r="L9" s="18"/>
      <c r="M9" s="14">
        <f>SUM(J9:L9)</f>
        <v>0</v>
      </c>
      <c r="N9" s="231"/>
      <c r="O9" s="230" t="str">
        <f>IF(G9&lt;&gt;0, IF(K9/G9*100=0, "-", K9/G9*100), " ")</f>
        <v xml:space="preserve"> </v>
      </c>
      <c r="P9" s="230" t="str">
        <f>IF(H9&lt;&gt;0, IF(L9/H9*100=0, "-", L9/H9*100), " ")</f>
        <v xml:space="preserve"> </v>
      </c>
      <c r="Q9" s="230" t="str">
        <f>IF(I9&lt;&gt;0, IF(M9/I9*100=0, "-", M9/I9*100), " ")</f>
        <v xml:space="preserve"> </v>
      </c>
    </row>
    <row r="10" spans="1:17" x14ac:dyDescent="0.2">
      <c r="A10" s="10" t="str">
        <f>IF(COUNTRY_INFO!A10=0," ",COUNTRY_INFO!A10)</f>
        <v>Ethiopia</v>
      </c>
      <c r="B10" s="10" t="str">
        <f>IF(COUNTRY_INFO!B10=0," ",COUNTRY_INFO!B10)</f>
        <v>Addis AbabaAddis Ababa</v>
      </c>
      <c r="C10" s="10" t="str">
        <f>IF(COUNTRY_INFO!C10=0," ",COUNTRY_INFO!C10)</f>
        <v>Akaki Kaliti Subcity</v>
      </c>
      <c r="D10" s="11" t="str">
        <f>IF(COUNTRY_INFO!$T$9:$T$1000="MDA1 (IVM+ALB)", COUNTRY_INFO!$T$9:$T$1000, " ")</f>
        <v xml:space="preserve"> </v>
      </c>
      <c r="E10" s="253"/>
      <c r="F10" s="54"/>
      <c r="G10" s="288"/>
      <c r="H10" s="288"/>
      <c r="I10" s="11">
        <f t="shared" ref="I10:I73" si="0">SUM(F10:H10)</f>
        <v>0</v>
      </c>
      <c r="J10" s="54"/>
      <c r="K10" s="18"/>
      <c r="L10" s="18"/>
      <c r="M10" s="14">
        <f t="shared" ref="M10:M73" si="1">SUM(J10:L10)</f>
        <v>0</v>
      </c>
      <c r="N10" s="231"/>
      <c r="O10" s="230" t="str">
        <f t="shared" ref="O10:O73" si="2">IF(G10&lt;&gt;0, IF(K10/G10*100=0, "-", K10/G10*100), " ")</f>
        <v xml:space="preserve"> </v>
      </c>
      <c r="P10" s="230" t="str">
        <f t="shared" ref="P10:P73" si="3">IF(H10&lt;&gt;0, IF(L10/H10*100=0, "-", L10/H10*100), " ")</f>
        <v xml:space="preserve"> </v>
      </c>
      <c r="Q10" s="230" t="str">
        <f t="shared" ref="Q10:Q73" si="4">IF(I10&lt;&gt;0, IF(M10/I10*100=0, "-", M10/I10*100), " ")</f>
        <v xml:space="preserve"> </v>
      </c>
    </row>
    <row r="11" spans="1:17" x14ac:dyDescent="0.2">
      <c r="A11" s="10" t="str">
        <f>IF(COUNTRY_INFO!A11=0," ",COUNTRY_INFO!A11)</f>
        <v>Ethiopia</v>
      </c>
      <c r="B11" s="10" t="str">
        <f>IF(COUNTRY_INFO!B11=0," ",COUNTRY_INFO!B11)</f>
        <v>Addis AbabaAddis Ababa</v>
      </c>
      <c r="C11" s="10" t="str">
        <f>IF(COUNTRY_INFO!C11=0," ",COUNTRY_INFO!C11)</f>
        <v>Arada Subcity</v>
      </c>
      <c r="D11" s="11" t="str">
        <f>IF(COUNTRY_INFO!$T$9:$T$1000="MDA1 (IVM+ALB)", COUNTRY_INFO!$T$9:$T$1000, " ")</f>
        <v xml:space="preserve"> </v>
      </c>
      <c r="E11" s="253"/>
      <c r="F11" s="54"/>
      <c r="G11" s="288"/>
      <c r="H11" s="288"/>
      <c r="I11" s="11">
        <f t="shared" si="0"/>
        <v>0</v>
      </c>
      <c r="J11" s="54"/>
      <c r="K11" s="18"/>
      <c r="L11" s="18"/>
      <c r="M11" s="14">
        <f t="shared" si="1"/>
        <v>0</v>
      </c>
      <c r="N11" s="231"/>
      <c r="O11" s="230" t="str">
        <f t="shared" si="2"/>
        <v xml:space="preserve"> </v>
      </c>
      <c r="P11" s="230" t="str">
        <f t="shared" si="3"/>
        <v xml:space="preserve"> </v>
      </c>
      <c r="Q11" s="230" t="str">
        <f t="shared" si="4"/>
        <v xml:space="preserve"> </v>
      </c>
    </row>
    <row r="12" spans="1:17" x14ac:dyDescent="0.2">
      <c r="A12" s="10" t="str">
        <f>IF(COUNTRY_INFO!A12=0," ",COUNTRY_INFO!A12)</f>
        <v>Ethiopia</v>
      </c>
      <c r="B12" s="10" t="str">
        <f>IF(COUNTRY_INFO!B12=0," ",COUNTRY_INFO!B12)</f>
        <v>Addis AbabaAddis Ababa</v>
      </c>
      <c r="C12" s="10" t="str">
        <f>IF(COUNTRY_INFO!C12=0," ",COUNTRY_INFO!C12)</f>
        <v>Bolle Subcity</v>
      </c>
      <c r="D12" s="11" t="str">
        <f>IF(COUNTRY_INFO!$T$9:$T$1000="MDA1 (IVM+ALB)", COUNTRY_INFO!$T$9:$T$1000, " ")</f>
        <v xml:space="preserve"> </v>
      </c>
      <c r="E12" s="253"/>
      <c r="F12" s="54"/>
      <c r="G12" s="288"/>
      <c r="H12" s="288"/>
      <c r="I12" s="11">
        <f t="shared" si="0"/>
        <v>0</v>
      </c>
      <c r="J12" s="54"/>
      <c r="K12" s="18"/>
      <c r="L12" s="18"/>
      <c r="M12" s="14">
        <f t="shared" si="1"/>
        <v>0</v>
      </c>
      <c r="N12" s="231"/>
      <c r="O12" s="230" t="str">
        <f t="shared" si="2"/>
        <v xml:space="preserve"> </v>
      </c>
      <c r="P12" s="230" t="str">
        <f t="shared" si="3"/>
        <v xml:space="preserve"> </v>
      </c>
      <c r="Q12" s="230" t="str">
        <f t="shared" si="4"/>
        <v xml:space="preserve"> </v>
      </c>
    </row>
    <row r="13" spans="1:17" x14ac:dyDescent="0.2">
      <c r="A13" s="10" t="str">
        <f>IF(COUNTRY_INFO!A13=0," ",COUNTRY_INFO!A13)</f>
        <v>Ethiopia</v>
      </c>
      <c r="B13" s="10" t="str">
        <f>IF(COUNTRY_INFO!B13=0," ",COUNTRY_INFO!B13)</f>
        <v>Addis AbabaAddis Ababa</v>
      </c>
      <c r="C13" s="10" t="str">
        <f>IF(COUNTRY_INFO!C13=0," ",COUNTRY_INFO!C13)</f>
        <v>Gulelie Subcity</v>
      </c>
      <c r="D13" s="11" t="str">
        <f>IF(COUNTRY_INFO!$T$9:$T$1000="MDA1 (IVM+ALB)", COUNTRY_INFO!$T$9:$T$1000, " ")</f>
        <v xml:space="preserve"> </v>
      </c>
      <c r="E13" s="253"/>
      <c r="F13" s="54"/>
      <c r="G13" s="288"/>
      <c r="H13" s="288"/>
      <c r="I13" s="11">
        <f t="shared" si="0"/>
        <v>0</v>
      </c>
      <c r="J13" s="54"/>
      <c r="K13" s="18"/>
      <c r="L13" s="18"/>
      <c r="M13" s="14">
        <f t="shared" si="1"/>
        <v>0</v>
      </c>
      <c r="N13" s="231"/>
      <c r="O13" s="230" t="str">
        <f t="shared" si="2"/>
        <v xml:space="preserve"> </v>
      </c>
      <c r="P13" s="230" t="str">
        <f t="shared" si="3"/>
        <v xml:space="preserve"> </v>
      </c>
      <c r="Q13" s="230" t="str">
        <f t="shared" si="4"/>
        <v xml:space="preserve"> </v>
      </c>
    </row>
    <row r="14" spans="1:17" x14ac:dyDescent="0.2">
      <c r="A14" s="10" t="str">
        <f>IF(COUNTRY_INFO!A14=0," ",COUNTRY_INFO!A14)</f>
        <v>Ethiopia</v>
      </c>
      <c r="B14" s="10" t="str">
        <f>IF(COUNTRY_INFO!B14=0," ",COUNTRY_INFO!B14)</f>
        <v>Addis AbabaAddis Ababa</v>
      </c>
      <c r="C14" s="10" t="str">
        <f>IF(COUNTRY_INFO!C14=0," ",COUNTRY_INFO!C14)</f>
        <v>Kirkose Subcity</v>
      </c>
      <c r="D14" s="11" t="str">
        <f>IF(COUNTRY_INFO!$T$9:$T$1000="MDA1 (IVM+ALB)", COUNTRY_INFO!$T$9:$T$1000, " ")</f>
        <v xml:space="preserve"> </v>
      </c>
      <c r="E14" s="253"/>
      <c r="F14" s="54"/>
      <c r="G14" s="288"/>
      <c r="H14" s="288"/>
      <c r="I14" s="11">
        <f t="shared" si="0"/>
        <v>0</v>
      </c>
      <c r="J14" s="54"/>
      <c r="K14" s="18"/>
      <c r="L14" s="18"/>
      <c r="M14" s="14">
        <f t="shared" si="1"/>
        <v>0</v>
      </c>
      <c r="N14" s="231"/>
      <c r="O14" s="230" t="str">
        <f t="shared" si="2"/>
        <v xml:space="preserve"> </v>
      </c>
      <c r="P14" s="230" t="str">
        <f t="shared" si="3"/>
        <v xml:space="preserve"> </v>
      </c>
      <c r="Q14" s="230" t="str">
        <f t="shared" si="4"/>
        <v xml:space="preserve"> </v>
      </c>
    </row>
    <row r="15" spans="1:17" x14ac:dyDescent="0.2">
      <c r="A15" s="10" t="str">
        <f>IF(COUNTRY_INFO!A15=0," ",COUNTRY_INFO!A15)</f>
        <v>Ethiopia</v>
      </c>
      <c r="B15" s="10" t="str">
        <f>IF(COUNTRY_INFO!B15=0," ",COUNTRY_INFO!B15)</f>
        <v>Addis AbabaAddis Ababa</v>
      </c>
      <c r="C15" s="10" t="str">
        <f>IF(COUNTRY_INFO!C15=0," ",COUNTRY_INFO!C15)</f>
        <v>Kolfie Keranio Subcity</v>
      </c>
      <c r="D15" s="11" t="str">
        <f>IF(COUNTRY_INFO!$T$9:$T$1000="MDA1 (IVM+ALB)", COUNTRY_INFO!$T$9:$T$1000, " ")</f>
        <v xml:space="preserve"> </v>
      </c>
      <c r="E15" s="253"/>
      <c r="F15" s="54"/>
      <c r="G15" s="288"/>
      <c r="H15" s="288"/>
      <c r="I15" s="11">
        <f t="shared" si="0"/>
        <v>0</v>
      </c>
      <c r="J15" s="54"/>
      <c r="K15" s="18"/>
      <c r="L15" s="18"/>
      <c r="M15" s="14">
        <f t="shared" si="1"/>
        <v>0</v>
      </c>
      <c r="N15" s="231"/>
      <c r="O15" s="230" t="str">
        <f t="shared" si="2"/>
        <v xml:space="preserve"> </v>
      </c>
      <c r="P15" s="230" t="str">
        <f t="shared" si="3"/>
        <v xml:space="preserve"> </v>
      </c>
      <c r="Q15" s="230" t="str">
        <f t="shared" si="4"/>
        <v xml:space="preserve"> </v>
      </c>
    </row>
    <row r="16" spans="1:17" x14ac:dyDescent="0.2">
      <c r="A16" s="10" t="str">
        <f>IF(COUNTRY_INFO!A16=0," ",COUNTRY_INFO!A16)</f>
        <v>Ethiopia</v>
      </c>
      <c r="B16" s="10" t="str">
        <f>IF(COUNTRY_INFO!B16=0," ",COUNTRY_INFO!B16)</f>
        <v>Addis AbabaAddis Ababa</v>
      </c>
      <c r="C16" s="10" t="str">
        <f>IF(COUNTRY_INFO!C16=0," ",COUNTRY_INFO!C16)</f>
        <v>Lideta Subcity</v>
      </c>
      <c r="D16" s="11" t="str">
        <f>IF(COUNTRY_INFO!$T$9:$T$1000="MDA1 (IVM+ALB)", COUNTRY_INFO!$T$9:$T$1000, " ")</f>
        <v xml:space="preserve"> </v>
      </c>
      <c r="E16" s="253"/>
      <c r="F16" s="54"/>
      <c r="G16" s="288"/>
      <c r="H16" s="288"/>
      <c r="I16" s="11">
        <f t="shared" si="0"/>
        <v>0</v>
      </c>
      <c r="J16" s="54"/>
      <c r="K16" s="18"/>
      <c r="L16" s="18"/>
      <c r="M16" s="14">
        <f t="shared" si="1"/>
        <v>0</v>
      </c>
      <c r="N16" s="231"/>
      <c r="O16" s="230" t="str">
        <f t="shared" si="2"/>
        <v xml:space="preserve"> </v>
      </c>
      <c r="P16" s="230" t="str">
        <f t="shared" si="3"/>
        <v xml:space="preserve"> </v>
      </c>
      <c r="Q16" s="230" t="str">
        <f t="shared" si="4"/>
        <v xml:space="preserve"> </v>
      </c>
    </row>
    <row r="17" spans="1:17" x14ac:dyDescent="0.2">
      <c r="A17" s="10" t="str">
        <f>IF(COUNTRY_INFO!A17=0," ",COUNTRY_INFO!A17)</f>
        <v>Ethiopia</v>
      </c>
      <c r="B17" s="10" t="str">
        <f>IF(COUNTRY_INFO!B17=0," ",COUNTRY_INFO!B17)</f>
        <v>Addis AbabaAddis Ababa</v>
      </c>
      <c r="C17" s="10" t="str">
        <f>IF(COUNTRY_INFO!C17=0," ",COUNTRY_INFO!C17)</f>
        <v>Nifase Silk Lafto Subcity</v>
      </c>
      <c r="D17" s="11" t="str">
        <f>IF(COUNTRY_INFO!$T$9:$T$1000="MDA1 (IVM+ALB)", COUNTRY_INFO!$T$9:$T$1000, " ")</f>
        <v xml:space="preserve"> </v>
      </c>
      <c r="E17" s="253"/>
      <c r="F17" s="54"/>
      <c r="G17" s="288"/>
      <c r="H17" s="288"/>
      <c r="I17" s="11">
        <f t="shared" si="0"/>
        <v>0</v>
      </c>
      <c r="J17" s="54"/>
      <c r="K17" s="18"/>
      <c r="L17" s="18"/>
      <c r="M17" s="14">
        <f t="shared" si="1"/>
        <v>0</v>
      </c>
      <c r="N17" s="231"/>
      <c r="O17" s="230" t="str">
        <f t="shared" si="2"/>
        <v xml:space="preserve"> </v>
      </c>
      <c r="P17" s="230" t="str">
        <f t="shared" si="3"/>
        <v xml:space="preserve"> </v>
      </c>
      <c r="Q17" s="230" t="str">
        <f t="shared" si="4"/>
        <v xml:space="preserve"> </v>
      </c>
    </row>
    <row r="18" spans="1:17" x14ac:dyDescent="0.2">
      <c r="A18" s="10" t="str">
        <f>IF(COUNTRY_INFO!A18=0," ",COUNTRY_INFO!A18)</f>
        <v>Ethiopia</v>
      </c>
      <c r="B18" s="10" t="str">
        <f>IF(COUNTRY_INFO!B18=0," ",COUNTRY_INFO!B18)</f>
        <v>Addis AbabaAddis Ababa</v>
      </c>
      <c r="C18" s="10" t="str">
        <f>IF(COUNTRY_INFO!C18=0," ",COUNTRY_INFO!C18)</f>
        <v>Yeka Subcity</v>
      </c>
      <c r="D18" s="11" t="str">
        <f>IF(COUNTRY_INFO!$T$9:$T$1000="MDA1 (IVM+ALB)", COUNTRY_INFO!$T$9:$T$1000, " ")</f>
        <v xml:space="preserve"> </v>
      </c>
      <c r="E18" s="253"/>
      <c r="F18" s="54"/>
      <c r="G18" s="288"/>
      <c r="H18" s="288"/>
      <c r="I18" s="11">
        <f t="shared" si="0"/>
        <v>0</v>
      </c>
      <c r="J18" s="54"/>
      <c r="K18" s="18"/>
      <c r="L18" s="18"/>
      <c r="M18" s="14">
        <f t="shared" si="1"/>
        <v>0</v>
      </c>
      <c r="N18" s="231"/>
      <c r="O18" s="230" t="str">
        <f t="shared" si="2"/>
        <v xml:space="preserve"> </v>
      </c>
      <c r="P18" s="230" t="str">
        <f t="shared" si="3"/>
        <v xml:space="preserve"> </v>
      </c>
      <c r="Q18" s="230" t="str">
        <f t="shared" si="4"/>
        <v xml:space="preserve"> </v>
      </c>
    </row>
    <row r="19" spans="1:17" x14ac:dyDescent="0.2">
      <c r="A19" s="10" t="str">
        <f>IF(COUNTRY_INFO!A19=0," ",COUNTRY_INFO!A19)</f>
        <v>Ethiopia</v>
      </c>
      <c r="B19" s="10" t="str">
        <f>IF(COUNTRY_INFO!B19=0," ",COUNTRY_INFO!B19)</f>
        <v>AfarAwsa</v>
      </c>
      <c r="C19" s="10" t="str">
        <f>IF(COUNTRY_INFO!C19=0," ",COUNTRY_INFO!C19)</f>
        <v>Abala</v>
      </c>
      <c r="D19" s="11" t="str">
        <f>IF(COUNTRY_INFO!$T$9:$T$1000="MDA1 (IVM+ALB)", COUNTRY_INFO!$T$9:$T$1000, " ")</f>
        <v xml:space="preserve"> </v>
      </c>
      <c r="E19" s="253"/>
      <c r="F19" s="54"/>
      <c r="G19" s="288"/>
      <c r="H19" s="288"/>
      <c r="I19" s="11">
        <f t="shared" si="0"/>
        <v>0</v>
      </c>
      <c r="J19" s="54"/>
      <c r="K19" s="18"/>
      <c r="L19" s="18"/>
      <c r="M19" s="14">
        <f t="shared" si="1"/>
        <v>0</v>
      </c>
      <c r="N19" s="231"/>
      <c r="O19" s="230" t="str">
        <f t="shared" si="2"/>
        <v xml:space="preserve"> </v>
      </c>
      <c r="P19" s="230" t="str">
        <f t="shared" si="3"/>
        <v xml:space="preserve"> </v>
      </c>
      <c r="Q19" s="230" t="str">
        <f t="shared" si="4"/>
        <v xml:space="preserve"> </v>
      </c>
    </row>
    <row r="20" spans="1:17" x14ac:dyDescent="0.2">
      <c r="A20" s="10" t="str">
        <f>IF(COUNTRY_INFO!A20=0," ",COUNTRY_INFO!A20)</f>
        <v>Ethiopia</v>
      </c>
      <c r="B20" s="10" t="str">
        <f>IF(COUNTRY_INFO!B20=0," ",COUNTRY_INFO!B20)</f>
        <v>AfarAwsa</v>
      </c>
      <c r="C20" s="10" t="str">
        <f>IF(COUNTRY_INFO!C20=0," ",COUNTRY_INFO!C20)</f>
        <v>Adar</v>
      </c>
      <c r="D20" s="11" t="str">
        <f>IF(COUNTRY_INFO!$T$9:$T$1000="MDA1 (IVM+ALB)", COUNTRY_INFO!$T$9:$T$1000, " ")</f>
        <v xml:space="preserve"> </v>
      </c>
      <c r="E20" s="253"/>
      <c r="F20" s="54"/>
      <c r="G20" s="288"/>
      <c r="H20" s="288"/>
      <c r="I20" s="11">
        <f t="shared" si="0"/>
        <v>0</v>
      </c>
      <c r="J20" s="54"/>
      <c r="K20" s="18"/>
      <c r="L20" s="18"/>
      <c r="M20" s="14">
        <f t="shared" si="1"/>
        <v>0</v>
      </c>
      <c r="N20" s="231"/>
      <c r="O20" s="230" t="str">
        <f t="shared" si="2"/>
        <v xml:space="preserve"> </v>
      </c>
      <c r="P20" s="230" t="str">
        <f t="shared" si="3"/>
        <v xml:space="preserve"> </v>
      </c>
      <c r="Q20" s="230" t="str">
        <f t="shared" si="4"/>
        <v xml:space="preserve"> </v>
      </c>
    </row>
    <row r="21" spans="1:17" x14ac:dyDescent="0.2">
      <c r="A21" s="10" t="str">
        <f>IF(COUNTRY_INFO!A21=0," ",COUNTRY_INFO!A21)</f>
        <v>Ethiopia</v>
      </c>
      <c r="B21" s="10" t="str">
        <f>IF(COUNTRY_INFO!B21=0," ",COUNTRY_INFO!B21)</f>
        <v>AfarAwsa</v>
      </c>
      <c r="C21" s="10" t="str">
        <f>IF(COUNTRY_INFO!C21=0," ",COUNTRY_INFO!C21)</f>
        <v>Afambo</v>
      </c>
      <c r="D21" s="11" t="str">
        <f>IF(COUNTRY_INFO!$T$9:$T$1000="MDA1 (IVM+ALB)", COUNTRY_INFO!$T$9:$T$1000, " ")</f>
        <v xml:space="preserve"> </v>
      </c>
      <c r="E21" s="253"/>
      <c r="F21" s="54"/>
      <c r="G21" s="288"/>
      <c r="H21" s="288"/>
      <c r="I21" s="11">
        <f t="shared" si="0"/>
        <v>0</v>
      </c>
      <c r="J21" s="54"/>
      <c r="K21" s="18"/>
      <c r="L21" s="18"/>
      <c r="M21" s="14">
        <f t="shared" si="1"/>
        <v>0</v>
      </c>
      <c r="N21" s="231"/>
      <c r="O21" s="230" t="str">
        <f t="shared" si="2"/>
        <v xml:space="preserve"> </v>
      </c>
      <c r="P21" s="230" t="str">
        <f t="shared" si="3"/>
        <v xml:space="preserve"> </v>
      </c>
      <c r="Q21" s="230" t="str">
        <f t="shared" si="4"/>
        <v xml:space="preserve"> </v>
      </c>
    </row>
    <row r="22" spans="1:17" x14ac:dyDescent="0.2">
      <c r="A22" s="10" t="str">
        <f>IF(COUNTRY_INFO!A22=0," ",COUNTRY_INFO!A22)</f>
        <v>Ethiopia</v>
      </c>
      <c r="B22" s="10" t="str">
        <f>IF(COUNTRY_INFO!B22=0," ",COUNTRY_INFO!B22)</f>
        <v>AfarAwsa</v>
      </c>
      <c r="C22" s="10" t="str">
        <f>IF(COUNTRY_INFO!C22=0," ",COUNTRY_INFO!C22)</f>
        <v>Afdera</v>
      </c>
      <c r="D22" s="11" t="str">
        <f>IF(COUNTRY_INFO!$T$9:$T$1000="MDA1 (IVM+ALB)", COUNTRY_INFO!$T$9:$T$1000, " ")</f>
        <v xml:space="preserve"> </v>
      </c>
      <c r="E22" s="253"/>
      <c r="F22" s="54"/>
      <c r="G22" s="288"/>
      <c r="H22" s="288"/>
      <c r="I22" s="11">
        <f t="shared" si="0"/>
        <v>0</v>
      </c>
      <c r="J22" s="54"/>
      <c r="K22" s="18"/>
      <c r="L22" s="18"/>
      <c r="M22" s="14">
        <f t="shared" si="1"/>
        <v>0</v>
      </c>
      <c r="N22" s="231"/>
      <c r="O22" s="230" t="str">
        <f t="shared" si="2"/>
        <v xml:space="preserve"> </v>
      </c>
      <c r="P22" s="230" t="str">
        <f t="shared" si="3"/>
        <v xml:space="preserve"> </v>
      </c>
      <c r="Q22" s="230" t="str">
        <f t="shared" si="4"/>
        <v xml:space="preserve"> </v>
      </c>
    </row>
    <row r="23" spans="1:17" x14ac:dyDescent="0.2">
      <c r="A23" s="10" t="str">
        <f>IF(COUNTRY_INFO!A23=0," ",COUNTRY_INFO!A23)</f>
        <v>Ethiopia</v>
      </c>
      <c r="B23" s="10" t="str">
        <f>IF(COUNTRY_INFO!B23=0," ",COUNTRY_INFO!B23)</f>
        <v>AfarAwsa</v>
      </c>
      <c r="C23" s="10" t="str">
        <f>IF(COUNTRY_INFO!C23=0," ",COUNTRY_INFO!C23)</f>
        <v>Amibara</v>
      </c>
      <c r="D23" s="11" t="str">
        <f>IF(COUNTRY_INFO!$T$9:$T$1000="MDA1 (IVM+ALB)", COUNTRY_INFO!$T$9:$T$1000, " ")</f>
        <v xml:space="preserve"> </v>
      </c>
      <c r="E23" s="253"/>
      <c r="F23" s="54"/>
      <c r="G23" s="288"/>
      <c r="H23" s="288"/>
      <c r="I23" s="11">
        <f t="shared" si="0"/>
        <v>0</v>
      </c>
      <c r="J23" s="54"/>
      <c r="K23" s="18"/>
      <c r="L23" s="18"/>
      <c r="M23" s="14">
        <f t="shared" si="1"/>
        <v>0</v>
      </c>
      <c r="N23" s="231"/>
      <c r="O23" s="230" t="str">
        <f t="shared" si="2"/>
        <v xml:space="preserve"> </v>
      </c>
      <c r="P23" s="230" t="str">
        <f t="shared" si="3"/>
        <v xml:space="preserve"> </v>
      </c>
      <c r="Q23" s="230" t="str">
        <f t="shared" si="4"/>
        <v xml:space="preserve"> </v>
      </c>
    </row>
    <row r="24" spans="1:17" x14ac:dyDescent="0.2">
      <c r="A24" s="10" t="str">
        <f>IF(COUNTRY_INFO!A24=0," ",COUNTRY_INFO!A24)</f>
        <v>Ethiopia</v>
      </c>
      <c r="B24" s="10" t="str">
        <f>IF(COUNTRY_INFO!B24=0," ",COUNTRY_INFO!B24)</f>
        <v>AfarAwsa</v>
      </c>
      <c r="C24" s="10" t="str">
        <f>IF(COUNTRY_INFO!C24=0," ",COUNTRY_INFO!C24)</f>
        <v>Aregoba</v>
      </c>
      <c r="D24" s="11" t="str">
        <f>IF(COUNTRY_INFO!$T$9:$T$1000="MDA1 (IVM+ALB)", COUNTRY_INFO!$T$9:$T$1000, " ")</f>
        <v xml:space="preserve"> </v>
      </c>
      <c r="E24" s="253"/>
      <c r="F24" s="54"/>
      <c r="G24" s="288"/>
      <c r="H24" s="288"/>
      <c r="I24" s="11">
        <f t="shared" si="0"/>
        <v>0</v>
      </c>
      <c r="J24" s="54"/>
      <c r="K24" s="18"/>
      <c r="L24" s="18"/>
      <c r="M24" s="14">
        <f t="shared" si="1"/>
        <v>0</v>
      </c>
      <c r="N24" s="231"/>
      <c r="O24" s="230" t="str">
        <f t="shared" si="2"/>
        <v xml:space="preserve"> </v>
      </c>
      <c r="P24" s="230" t="str">
        <f t="shared" si="3"/>
        <v xml:space="preserve"> </v>
      </c>
      <c r="Q24" s="230" t="str">
        <f t="shared" si="4"/>
        <v xml:space="preserve"> </v>
      </c>
    </row>
    <row r="25" spans="1:17" x14ac:dyDescent="0.2">
      <c r="A25" s="10" t="str">
        <f>IF(COUNTRY_INFO!A25=0," ",COUNTRY_INFO!A25)</f>
        <v>Ethiopia</v>
      </c>
      <c r="B25" s="10" t="str">
        <f>IF(COUNTRY_INFO!B25=0," ",COUNTRY_INFO!B25)</f>
        <v>AfarAwsa</v>
      </c>
      <c r="C25" s="10" t="str">
        <f>IF(COUNTRY_INFO!C25=0," ",COUNTRY_INFO!C25)</f>
        <v>Awash fentale</v>
      </c>
      <c r="D25" s="11" t="str">
        <f>IF(COUNTRY_INFO!$T$9:$T$1000="MDA1 (IVM+ALB)", COUNTRY_INFO!$T$9:$T$1000, " ")</f>
        <v xml:space="preserve"> </v>
      </c>
      <c r="E25" s="253"/>
      <c r="F25" s="54"/>
      <c r="G25" s="288"/>
      <c r="H25" s="288"/>
      <c r="I25" s="11">
        <f t="shared" si="0"/>
        <v>0</v>
      </c>
      <c r="J25" s="54"/>
      <c r="K25" s="18"/>
      <c r="L25" s="18"/>
      <c r="M25" s="14">
        <f t="shared" si="1"/>
        <v>0</v>
      </c>
      <c r="N25" s="231"/>
      <c r="O25" s="230" t="str">
        <f t="shared" si="2"/>
        <v xml:space="preserve"> </v>
      </c>
      <c r="P25" s="230" t="str">
        <f t="shared" si="3"/>
        <v xml:space="preserve"> </v>
      </c>
      <c r="Q25" s="230" t="str">
        <f t="shared" si="4"/>
        <v xml:space="preserve"> </v>
      </c>
    </row>
    <row r="26" spans="1:17" x14ac:dyDescent="0.2">
      <c r="A26" s="10" t="str">
        <f>IF(COUNTRY_INFO!A26=0," ",COUNTRY_INFO!A26)</f>
        <v>Ethiopia</v>
      </c>
      <c r="B26" s="10" t="str">
        <f>IF(COUNTRY_INFO!B26=0," ",COUNTRY_INFO!B26)</f>
        <v>AfarAwsa</v>
      </c>
      <c r="C26" s="10" t="str">
        <f>IF(COUNTRY_INFO!C26=0," ",COUNTRY_INFO!C26)</f>
        <v>Awash Town</v>
      </c>
      <c r="D26" s="11" t="str">
        <f>IF(COUNTRY_INFO!$T$9:$T$1000="MDA1 (IVM+ALB)", COUNTRY_INFO!$T$9:$T$1000, " ")</f>
        <v xml:space="preserve"> </v>
      </c>
      <c r="E26" s="253"/>
      <c r="F26" s="54"/>
      <c r="G26" s="288"/>
      <c r="H26" s="288"/>
      <c r="I26" s="11">
        <f t="shared" si="0"/>
        <v>0</v>
      </c>
      <c r="J26" s="54"/>
      <c r="K26" s="18"/>
      <c r="L26" s="18"/>
      <c r="M26" s="14">
        <f t="shared" si="1"/>
        <v>0</v>
      </c>
      <c r="N26" s="231"/>
      <c r="O26" s="230" t="str">
        <f t="shared" si="2"/>
        <v xml:space="preserve"> </v>
      </c>
      <c r="P26" s="230" t="str">
        <f t="shared" si="3"/>
        <v xml:space="preserve"> </v>
      </c>
      <c r="Q26" s="230" t="str">
        <f t="shared" si="4"/>
        <v xml:space="preserve"> </v>
      </c>
    </row>
    <row r="27" spans="1:17" x14ac:dyDescent="0.2">
      <c r="A27" s="10" t="str">
        <f>IF(COUNTRY_INFO!A27=0," ",COUNTRY_INFO!A27)</f>
        <v>Ethiopia</v>
      </c>
      <c r="B27" s="10" t="str">
        <f>IF(COUNTRY_INFO!B27=0," ",COUNTRY_INFO!B27)</f>
        <v>AfarAwsa</v>
      </c>
      <c r="C27" s="10" t="str">
        <f>IF(COUNTRY_INFO!C27=0," ",COUNTRY_INFO!C27)</f>
        <v>Awra</v>
      </c>
      <c r="D27" s="11" t="str">
        <f>IF(COUNTRY_INFO!$T$9:$T$1000="MDA1 (IVM+ALB)", COUNTRY_INFO!$T$9:$T$1000, " ")</f>
        <v xml:space="preserve"> </v>
      </c>
      <c r="E27" s="253"/>
      <c r="F27" s="54"/>
      <c r="G27" s="288"/>
      <c r="H27" s="288"/>
      <c r="I27" s="11">
        <f t="shared" si="0"/>
        <v>0</v>
      </c>
      <c r="J27" s="54"/>
      <c r="K27" s="18"/>
      <c r="L27" s="18"/>
      <c r="M27" s="14">
        <f t="shared" si="1"/>
        <v>0</v>
      </c>
      <c r="N27" s="231"/>
      <c r="O27" s="230" t="str">
        <f t="shared" si="2"/>
        <v xml:space="preserve"> </v>
      </c>
      <c r="P27" s="230" t="str">
        <f t="shared" si="3"/>
        <v xml:space="preserve"> </v>
      </c>
      <c r="Q27" s="230" t="str">
        <f t="shared" si="4"/>
        <v xml:space="preserve"> </v>
      </c>
    </row>
    <row r="28" spans="1:17" x14ac:dyDescent="0.2">
      <c r="A28" s="10" t="str">
        <f>IF(COUNTRY_INFO!A28=0," ",COUNTRY_INFO!A28)</f>
        <v>Ethiopia</v>
      </c>
      <c r="B28" s="10" t="str">
        <f>IF(COUNTRY_INFO!B28=0," ",COUNTRY_INFO!B28)</f>
        <v>AfarAwsa</v>
      </c>
      <c r="C28" s="10" t="str">
        <f>IF(COUNTRY_INFO!C28=0," ",COUNTRY_INFO!C28)</f>
        <v>Aysaeta</v>
      </c>
      <c r="D28" s="11" t="str">
        <f>IF(COUNTRY_INFO!$T$9:$T$1000="MDA1 (IVM+ALB)", COUNTRY_INFO!$T$9:$T$1000, " ")</f>
        <v xml:space="preserve"> </v>
      </c>
      <c r="E28" s="253"/>
      <c r="F28" s="54"/>
      <c r="G28" s="288"/>
      <c r="H28" s="288"/>
      <c r="I28" s="11">
        <f t="shared" si="0"/>
        <v>0</v>
      </c>
      <c r="J28" s="54"/>
      <c r="K28" s="18"/>
      <c r="L28" s="18"/>
      <c r="M28" s="14">
        <f t="shared" si="1"/>
        <v>0</v>
      </c>
      <c r="N28" s="231"/>
      <c r="O28" s="230" t="str">
        <f t="shared" si="2"/>
        <v xml:space="preserve"> </v>
      </c>
      <c r="P28" s="230" t="str">
        <f t="shared" si="3"/>
        <v xml:space="preserve"> </v>
      </c>
      <c r="Q28" s="230" t="str">
        <f t="shared" si="4"/>
        <v xml:space="preserve"> </v>
      </c>
    </row>
    <row r="29" spans="1:17" x14ac:dyDescent="0.2">
      <c r="A29" s="10" t="str">
        <f>IF(COUNTRY_INFO!A29=0," ",COUNTRY_INFO!A29)</f>
        <v>Ethiopia</v>
      </c>
      <c r="B29" s="10" t="str">
        <f>IF(COUNTRY_INFO!B29=0," ",COUNTRY_INFO!B29)</f>
        <v>AfarAwsa</v>
      </c>
      <c r="C29" s="10" t="str">
        <f>IF(COUNTRY_INFO!C29=0," ",COUNTRY_INFO!C29)</f>
        <v>Chifra</v>
      </c>
      <c r="D29" s="11" t="str">
        <f>IF(COUNTRY_INFO!$T$9:$T$1000="MDA1 (IVM+ALB)", COUNTRY_INFO!$T$9:$T$1000, " ")</f>
        <v xml:space="preserve"> </v>
      </c>
      <c r="E29" s="253"/>
      <c r="F29" s="54"/>
      <c r="G29" s="288"/>
      <c r="H29" s="288"/>
      <c r="I29" s="11">
        <f t="shared" si="0"/>
        <v>0</v>
      </c>
      <c r="J29" s="54"/>
      <c r="K29" s="18"/>
      <c r="L29" s="18"/>
      <c r="M29" s="14">
        <f t="shared" si="1"/>
        <v>0</v>
      </c>
      <c r="N29" s="231"/>
      <c r="O29" s="230" t="str">
        <f t="shared" si="2"/>
        <v xml:space="preserve"> </v>
      </c>
      <c r="P29" s="230" t="str">
        <f t="shared" si="3"/>
        <v xml:space="preserve"> </v>
      </c>
      <c r="Q29" s="230" t="str">
        <f t="shared" si="4"/>
        <v xml:space="preserve"> </v>
      </c>
    </row>
    <row r="30" spans="1:17" x14ac:dyDescent="0.2">
      <c r="A30" s="10" t="str">
        <f>IF(COUNTRY_INFO!A30=0," ",COUNTRY_INFO!A30)</f>
        <v>Ethiopia</v>
      </c>
      <c r="B30" s="10" t="str">
        <f>IF(COUNTRY_INFO!B30=0," ",COUNTRY_INFO!B30)</f>
        <v>AfarAwsa</v>
      </c>
      <c r="C30" s="10" t="str">
        <f>IF(COUNTRY_INFO!C30=0," ",COUNTRY_INFO!C30)</f>
        <v>Dubti</v>
      </c>
      <c r="D30" s="11" t="str">
        <f>IF(COUNTRY_INFO!$T$9:$T$1000="MDA1 (IVM+ALB)", COUNTRY_INFO!$T$9:$T$1000, " ")</f>
        <v xml:space="preserve"> </v>
      </c>
      <c r="E30" s="253"/>
      <c r="F30" s="54"/>
      <c r="G30" s="288"/>
      <c r="H30" s="288"/>
      <c r="I30" s="11">
        <f t="shared" si="0"/>
        <v>0</v>
      </c>
      <c r="J30" s="54"/>
      <c r="K30" s="18"/>
      <c r="L30" s="18"/>
      <c r="M30" s="14">
        <f t="shared" si="1"/>
        <v>0</v>
      </c>
      <c r="N30" s="231"/>
      <c r="O30" s="230" t="str">
        <f t="shared" si="2"/>
        <v xml:space="preserve"> </v>
      </c>
      <c r="P30" s="230" t="str">
        <f t="shared" si="3"/>
        <v xml:space="preserve"> </v>
      </c>
      <c r="Q30" s="230" t="str">
        <f t="shared" si="4"/>
        <v xml:space="preserve"> </v>
      </c>
    </row>
    <row r="31" spans="1:17" x14ac:dyDescent="0.2">
      <c r="A31" s="10" t="str">
        <f>IF(COUNTRY_INFO!A31=0," ",COUNTRY_INFO!A31)</f>
        <v>Ethiopia</v>
      </c>
      <c r="B31" s="10" t="str">
        <f>IF(COUNTRY_INFO!B31=0," ",COUNTRY_INFO!B31)</f>
        <v>AfarAwsa</v>
      </c>
      <c r="C31" s="10" t="str">
        <f>IF(COUNTRY_INFO!C31=0," ",COUNTRY_INFO!C31)</f>
        <v>Elidar</v>
      </c>
      <c r="D31" s="11" t="str">
        <f>IF(COUNTRY_INFO!$T$9:$T$1000="MDA1 (IVM+ALB)", COUNTRY_INFO!$T$9:$T$1000, " ")</f>
        <v xml:space="preserve"> </v>
      </c>
      <c r="E31" s="253"/>
      <c r="F31" s="54"/>
      <c r="G31" s="288"/>
      <c r="H31" s="288"/>
      <c r="I31" s="11">
        <f t="shared" si="0"/>
        <v>0</v>
      </c>
      <c r="J31" s="54"/>
      <c r="K31" s="18"/>
      <c r="L31" s="18"/>
      <c r="M31" s="14">
        <f t="shared" si="1"/>
        <v>0</v>
      </c>
      <c r="N31" s="231"/>
      <c r="O31" s="230" t="str">
        <f t="shared" si="2"/>
        <v xml:space="preserve"> </v>
      </c>
      <c r="P31" s="230" t="str">
        <f t="shared" si="3"/>
        <v xml:space="preserve"> </v>
      </c>
      <c r="Q31" s="230" t="str">
        <f t="shared" si="4"/>
        <v xml:space="preserve"> </v>
      </c>
    </row>
    <row r="32" spans="1:17" x14ac:dyDescent="0.2">
      <c r="A32" s="10" t="str">
        <f>IF(COUNTRY_INFO!A32=0," ",COUNTRY_INFO!A32)</f>
        <v>Ethiopia</v>
      </c>
      <c r="B32" s="10" t="str">
        <f>IF(COUNTRY_INFO!B32=0," ",COUNTRY_INFO!B32)</f>
        <v>AfarAwsa</v>
      </c>
      <c r="C32" s="10" t="str">
        <f>IF(COUNTRY_INFO!C32=0," ",COUNTRY_INFO!C32)</f>
        <v>Kori</v>
      </c>
      <c r="D32" s="11" t="str">
        <f>IF(COUNTRY_INFO!$T$9:$T$1000="MDA1 (IVM+ALB)", COUNTRY_INFO!$T$9:$T$1000, " ")</f>
        <v xml:space="preserve"> </v>
      </c>
      <c r="E32" s="253"/>
      <c r="F32" s="54"/>
      <c r="G32" s="288"/>
      <c r="H32" s="288"/>
      <c r="I32" s="11">
        <f t="shared" si="0"/>
        <v>0</v>
      </c>
      <c r="J32" s="54"/>
      <c r="K32" s="18"/>
      <c r="L32" s="18"/>
      <c r="M32" s="14">
        <f t="shared" si="1"/>
        <v>0</v>
      </c>
      <c r="N32" s="231"/>
      <c r="O32" s="230" t="str">
        <f t="shared" si="2"/>
        <v xml:space="preserve"> </v>
      </c>
      <c r="P32" s="230" t="str">
        <f t="shared" si="3"/>
        <v xml:space="preserve"> </v>
      </c>
      <c r="Q32" s="230" t="str">
        <f t="shared" si="4"/>
        <v xml:space="preserve"> </v>
      </c>
    </row>
    <row r="33" spans="1:17" x14ac:dyDescent="0.2">
      <c r="A33" s="10" t="str">
        <f>IF(COUNTRY_INFO!A33=0," ",COUNTRY_INFO!A33)</f>
        <v>Ethiopia</v>
      </c>
      <c r="B33" s="10" t="str">
        <f>IF(COUNTRY_INFO!B33=0," ",COUNTRY_INFO!B33)</f>
        <v>AfarAwsa</v>
      </c>
      <c r="C33" s="10" t="str">
        <f>IF(COUNTRY_INFO!C33=0," ",COUNTRY_INFO!C33)</f>
        <v>Mile</v>
      </c>
      <c r="D33" s="11" t="str">
        <f>IF(COUNTRY_INFO!$T$9:$T$1000="MDA1 (IVM+ALB)", COUNTRY_INFO!$T$9:$T$1000, " ")</f>
        <v xml:space="preserve"> </v>
      </c>
      <c r="E33" s="253"/>
      <c r="F33" s="54"/>
      <c r="G33" s="288"/>
      <c r="H33" s="288"/>
      <c r="I33" s="11">
        <f t="shared" si="0"/>
        <v>0</v>
      </c>
      <c r="J33" s="54"/>
      <c r="K33" s="18"/>
      <c r="L33" s="18"/>
      <c r="M33" s="14">
        <f t="shared" si="1"/>
        <v>0</v>
      </c>
      <c r="N33" s="231"/>
      <c r="O33" s="230" t="str">
        <f t="shared" si="2"/>
        <v xml:space="preserve"> </v>
      </c>
      <c r="P33" s="230" t="str">
        <f t="shared" si="3"/>
        <v xml:space="preserve"> </v>
      </c>
      <c r="Q33" s="230" t="str">
        <f t="shared" si="4"/>
        <v xml:space="preserve"> </v>
      </c>
    </row>
    <row r="34" spans="1:17" x14ac:dyDescent="0.2">
      <c r="A34" s="10" t="str">
        <f>IF(COUNTRY_INFO!A34=0," ",COUNTRY_INFO!A34)</f>
        <v>Ethiopia</v>
      </c>
      <c r="B34" s="10" t="str">
        <f>IF(COUNTRY_INFO!B34=0," ",COUNTRY_INFO!B34)</f>
        <v>AfarAwsa</v>
      </c>
      <c r="C34" s="10" t="str">
        <f>IF(COUNTRY_INFO!C34=0," ",COUNTRY_INFO!C34)</f>
        <v>Semra Logya Town</v>
      </c>
      <c r="D34" s="11" t="str">
        <f>IF(COUNTRY_INFO!$T$9:$T$1000="MDA1 (IVM+ALB)", COUNTRY_INFO!$T$9:$T$1000, " ")</f>
        <v xml:space="preserve"> </v>
      </c>
      <c r="E34" s="253"/>
      <c r="F34" s="54"/>
      <c r="G34" s="288"/>
      <c r="H34" s="288"/>
      <c r="I34" s="11">
        <f t="shared" si="0"/>
        <v>0</v>
      </c>
      <c r="J34" s="54"/>
      <c r="K34" s="18"/>
      <c r="L34" s="18"/>
      <c r="M34" s="14">
        <f t="shared" si="1"/>
        <v>0</v>
      </c>
      <c r="N34" s="231"/>
      <c r="O34" s="230" t="str">
        <f t="shared" si="2"/>
        <v xml:space="preserve"> </v>
      </c>
      <c r="P34" s="230" t="str">
        <f t="shared" si="3"/>
        <v xml:space="preserve"> </v>
      </c>
      <c r="Q34" s="230" t="str">
        <f t="shared" si="4"/>
        <v xml:space="preserve"> </v>
      </c>
    </row>
    <row r="35" spans="1:17" x14ac:dyDescent="0.2">
      <c r="A35" s="10" t="str">
        <f>IF(COUNTRY_INFO!A35=0," ",COUNTRY_INFO!A35)</f>
        <v>Ethiopia</v>
      </c>
      <c r="B35" s="10" t="str">
        <f>IF(COUNTRY_INFO!B35=0," ",COUNTRY_INFO!B35)</f>
        <v>AfarFanti</v>
      </c>
      <c r="C35" s="10" t="str">
        <f>IF(COUNTRY_INFO!C35=0," ",COUNTRY_INFO!C35)</f>
        <v>Bedu</v>
      </c>
      <c r="D35" s="11" t="str">
        <f>IF(COUNTRY_INFO!$T$9:$T$1000="MDA1 (IVM+ALB)", COUNTRY_INFO!$T$9:$T$1000, " ")</f>
        <v xml:space="preserve"> </v>
      </c>
      <c r="E35" s="253"/>
      <c r="F35" s="54"/>
      <c r="G35" s="288"/>
      <c r="H35" s="288"/>
      <c r="I35" s="11">
        <f t="shared" si="0"/>
        <v>0</v>
      </c>
      <c r="J35" s="54"/>
      <c r="K35" s="18"/>
      <c r="L35" s="18"/>
      <c r="M35" s="14">
        <f t="shared" si="1"/>
        <v>0</v>
      </c>
      <c r="N35" s="231"/>
      <c r="O35" s="230" t="str">
        <f t="shared" si="2"/>
        <v xml:space="preserve"> </v>
      </c>
      <c r="P35" s="230" t="str">
        <f t="shared" si="3"/>
        <v xml:space="preserve"> </v>
      </c>
      <c r="Q35" s="230" t="str">
        <f t="shared" si="4"/>
        <v xml:space="preserve"> </v>
      </c>
    </row>
    <row r="36" spans="1:17" x14ac:dyDescent="0.2">
      <c r="A36" s="10" t="str">
        <f>IF(COUNTRY_INFO!A36=0," ",COUNTRY_INFO!A36)</f>
        <v>Ethiopia</v>
      </c>
      <c r="B36" s="10" t="str">
        <f>IF(COUNTRY_INFO!B36=0," ",COUNTRY_INFO!B36)</f>
        <v>AfarFanti</v>
      </c>
      <c r="C36" s="10" t="str">
        <f>IF(COUNTRY_INFO!C36=0," ",COUNTRY_INFO!C36)</f>
        <v>Berahle</v>
      </c>
      <c r="D36" s="11" t="str">
        <f>IF(COUNTRY_INFO!$T$9:$T$1000="MDA1 (IVM+ALB)", COUNTRY_INFO!$T$9:$T$1000, " ")</f>
        <v xml:space="preserve"> </v>
      </c>
      <c r="E36" s="253"/>
      <c r="F36" s="54"/>
      <c r="G36" s="288"/>
      <c r="H36" s="288"/>
      <c r="I36" s="11">
        <f t="shared" si="0"/>
        <v>0</v>
      </c>
      <c r="J36" s="54"/>
      <c r="K36" s="18"/>
      <c r="L36" s="18"/>
      <c r="M36" s="14">
        <f t="shared" si="1"/>
        <v>0</v>
      </c>
      <c r="N36" s="231"/>
      <c r="O36" s="230" t="str">
        <f t="shared" si="2"/>
        <v xml:space="preserve"> </v>
      </c>
      <c r="P36" s="230" t="str">
        <f t="shared" si="3"/>
        <v xml:space="preserve"> </v>
      </c>
      <c r="Q36" s="230" t="str">
        <f t="shared" si="4"/>
        <v xml:space="preserve"> </v>
      </c>
    </row>
    <row r="37" spans="1:17" x14ac:dyDescent="0.2">
      <c r="A37" s="10" t="str">
        <f>IF(COUNTRY_INFO!A37=0," ",COUNTRY_INFO!A37)</f>
        <v>Ethiopia</v>
      </c>
      <c r="B37" s="10" t="str">
        <f>IF(COUNTRY_INFO!B37=0," ",COUNTRY_INFO!B37)</f>
        <v>AfarFanti</v>
      </c>
      <c r="C37" s="10" t="str">
        <f>IF(COUNTRY_INFO!C37=0," ",COUNTRY_INFO!C37)</f>
        <v>Buremodaytu</v>
      </c>
      <c r="D37" s="11" t="str">
        <f>IF(COUNTRY_INFO!$T$9:$T$1000="MDA1 (IVM+ALB)", COUNTRY_INFO!$T$9:$T$1000, " ")</f>
        <v xml:space="preserve"> </v>
      </c>
      <c r="E37" s="253"/>
      <c r="F37" s="54"/>
      <c r="G37" s="288"/>
      <c r="H37" s="288"/>
      <c r="I37" s="11">
        <f t="shared" si="0"/>
        <v>0</v>
      </c>
      <c r="J37" s="54"/>
      <c r="K37" s="18"/>
      <c r="L37" s="18"/>
      <c r="M37" s="14">
        <f t="shared" si="1"/>
        <v>0</v>
      </c>
      <c r="N37" s="231"/>
      <c r="O37" s="230" t="str">
        <f t="shared" si="2"/>
        <v xml:space="preserve"> </v>
      </c>
      <c r="P37" s="230" t="str">
        <f t="shared" si="3"/>
        <v xml:space="preserve"> </v>
      </c>
      <c r="Q37" s="230" t="str">
        <f t="shared" si="4"/>
        <v xml:space="preserve"> </v>
      </c>
    </row>
    <row r="38" spans="1:17" x14ac:dyDescent="0.2">
      <c r="A38" s="10" t="str">
        <f>IF(COUNTRY_INFO!A38=0," ",COUNTRY_INFO!A38)</f>
        <v>Ethiopia</v>
      </c>
      <c r="B38" s="10" t="str">
        <f>IF(COUNTRY_INFO!B38=0," ",COUNTRY_INFO!B38)</f>
        <v>AfarGabi</v>
      </c>
      <c r="C38" s="10" t="str">
        <f>IF(COUNTRY_INFO!C38=0," ",COUNTRY_INFO!C38)</f>
        <v>Dalifage</v>
      </c>
      <c r="D38" s="11" t="str">
        <f>IF(COUNTRY_INFO!$T$9:$T$1000="MDA1 (IVM+ALB)", COUNTRY_INFO!$T$9:$T$1000, " ")</f>
        <v xml:space="preserve"> </v>
      </c>
      <c r="E38" s="253"/>
      <c r="F38" s="54"/>
      <c r="G38" s="288"/>
      <c r="H38" s="288"/>
      <c r="I38" s="11">
        <f t="shared" si="0"/>
        <v>0</v>
      </c>
      <c r="J38" s="54"/>
      <c r="K38" s="18"/>
      <c r="L38" s="18"/>
      <c r="M38" s="14">
        <f t="shared" si="1"/>
        <v>0</v>
      </c>
      <c r="N38" s="231"/>
      <c r="O38" s="230" t="str">
        <f t="shared" si="2"/>
        <v xml:space="preserve"> </v>
      </c>
      <c r="P38" s="230" t="str">
        <f t="shared" si="3"/>
        <v xml:space="preserve"> </v>
      </c>
      <c r="Q38" s="230" t="str">
        <f t="shared" si="4"/>
        <v xml:space="preserve"> </v>
      </c>
    </row>
    <row r="39" spans="1:17" x14ac:dyDescent="0.2">
      <c r="A39" s="10" t="str">
        <f>IF(COUNTRY_INFO!A39=0," ",COUNTRY_INFO!A39)</f>
        <v>Ethiopia</v>
      </c>
      <c r="B39" s="10" t="str">
        <f>IF(COUNTRY_INFO!B39=0," ",COUNTRY_INFO!B39)</f>
        <v>AfarGabi</v>
      </c>
      <c r="C39" s="10" t="str">
        <f>IF(COUNTRY_INFO!C39=0," ",COUNTRY_INFO!C39)</f>
        <v>Dalul</v>
      </c>
      <c r="D39" s="11" t="str">
        <f>IF(COUNTRY_INFO!$T$9:$T$1000="MDA1 (IVM+ALB)", COUNTRY_INFO!$T$9:$T$1000, " ")</f>
        <v xml:space="preserve"> </v>
      </c>
      <c r="E39" s="253"/>
      <c r="F39" s="54"/>
      <c r="G39" s="288"/>
      <c r="H39" s="288"/>
      <c r="I39" s="11">
        <f t="shared" si="0"/>
        <v>0</v>
      </c>
      <c r="J39" s="54"/>
      <c r="K39" s="18"/>
      <c r="L39" s="18"/>
      <c r="M39" s="14">
        <f t="shared" si="1"/>
        <v>0</v>
      </c>
      <c r="N39" s="231"/>
      <c r="O39" s="230" t="str">
        <f t="shared" si="2"/>
        <v xml:space="preserve"> </v>
      </c>
      <c r="P39" s="230" t="str">
        <f t="shared" si="3"/>
        <v xml:space="preserve"> </v>
      </c>
      <c r="Q39" s="230" t="str">
        <f t="shared" si="4"/>
        <v xml:space="preserve"> </v>
      </c>
    </row>
    <row r="40" spans="1:17" x14ac:dyDescent="0.2">
      <c r="A40" s="10" t="str">
        <f>IF(COUNTRY_INFO!A40=0," ",COUNTRY_INFO!A40)</f>
        <v>Ethiopia</v>
      </c>
      <c r="B40" s="10" t="str">
        <f>IF(COUNTRY_INFO!B40=0," ",COUNTRY_INFO!B40)</f>
        <v>AfarGabi</v>
      </c>
      <c r="C40" s="10" t="str">
        <f>IF(COUNTRY_INFO!C40=0," ",COUNTRY_INFO!C40)</f>
        <v>Dewe</v>
      </c>
      <c r="D40" s="11" t="str">
        <f>IF(COUNTRY_INFO!$T$9:$T$1000="MDA1 (IVM+ALB)", COUNTRY_INFO!$T$9:$T$1000, " ")</f>
        <v xml:space="preserve"> </v>
      </c>
      <c r="E40" s="253"/>
      <c r="F40" s="54"/>
      <c r="G40" s="288"/>
      <c r="H40" s="288"/>
      <c r="I40" s="11">
        <f t="shared" si="0"/>
        <v>0</v>
      </c>
      <c r="J40" s="54"/>
      <c r="K40" s="18"/>
      <c r="L40" s="18"/>
      <c r="M40" s="14">
        <f t="shared" si="1"/>
        <v>0</v>
      </c>
      <c r="N40" s="231"/>
      <c r="O40" s="230" t="str">
        <f t="shared" si="2"/>
        <v xml:space="preserve"> </v>
      </c>
      <c r="P40" s="230" t="str">
        <f t="shared" si="3"/>
        <v xml:space="preserve"> </v>
      </c>
      <c r="Q40" s="230" t="str">
        <f t="shared" si="4"/>
        <v xml:space="preserve"> </v>
      </c>
    </row>
    <row r="41" spans="1:17" x14ac:dyDescent="0.2">
      <c r="A41" s="10" t="str">
        <f>IF(COUNTRY_INFO!A41=0," ",COUNTRY_INFO!A41)</f>
        <v>Ethiopia</v>
      </c>
      <c r="B41" s="10" t="str">
        <f>IF(COUNTRY_INFO!B41=0," ",COUNTRY_INFO!B41)</f>
        <v>AfarGabi</v>
      </c>
      <c r="C41" s="10" t="str">
        <f>IF(COUNTRY_INFO!C41=0," ",COUNTRY_INFO!C41)</f>
        <v>Dulech</v>
      </c>
      <c r="D41" s="11" t="str">
        <f>IF(COUNTRY_INFO!$T$9:$T$1000="MDA1 (IVM+ALB)", COUNTRY_INFO!$T$9:$T$1000, " ")</f>
        <v xml:space="preserve"> </v>
      </c>
      <c r="E41" s="253"/>
      <c r="F41" s="54"/>
      <c r="G41" s="288"/>
      <c r="H41" s="288"/>
      <c r="I41" s="11">
        <f t="shared" si="0"/>
        <v>0</v>
      </c>
      <c r="J41" s="54"/>
      <c r="K41" s="18"/>
      <c r="L41" s="18"/>
      <c r="M41" s="14">
        <f t="shared" si="1"/>
        <v>0</v>
      </c>
      <c r="N41" s="231"/>
      <c r="O41" s="230" t="str">
        <f t="shared" si="2"/>
        <v xml:space="preserve"> </v>
      </c>
      <c r="P41" s="230" t="str">
        <f t="shared" si="3"/>
        <v xml:space="preserve"> </v>
      </c>
      <c r="Q41" s="230" t="str">
        <f t="shared" si="4"/>
        <v xml:space="preserve"> </v>
      </c>
    </row>
    <row r="42" spans="1:17" x14ac:dyDescent="0.2">
      <c r="A42" s="10" t="str">
        <f>IF(COUNTRY_INFO!A42=0," ",COUNTRY_INFO!A42)</f>
        <v>Ethiopia</v>
      </c>
      <c r="B42" s="10" t="str">
        <f>IF(COUNTRY_INFO!B42=0," ",COUNTRY_INFO!B42)</f>
        <v>AfarHarri</v>
      </c>
      <c r="C42" s="10" t="str">
        <f>IF(COUNTRY_INFO!C42=0," ",COUNTRY_INFO!C42)</f>
        <v>Erebti</v>
      </c>
      <c r="D42" s="11" t="str">
        <f>IF(COUNTRY_INFO!$T$9:$T$1000="MDA1 (IVM+ALB)", COUNTRY_INFO!$T$9:$T$1000, " ")</f>
        <v xml:space="preserve"> </v>
      </c>
      <c r="E42" s="253"/>
      <c r="F42" s="54"/>
      <c r="G42" s="288"/>
      <c r="H42" s="288"/>
      <c r="I42" s="11">
        <f t="shared" si="0"/>
        <v>0</v>
      </c>
      <c r="J42" s="54"/>
      <c r="K42" s="18"/>
      <c r="L42" s="18"/>
      <c r="M42" s="14">
        <f t="shared" si="1"/>
        <v>0</v>
      </c>
      <c r="N42" s="231"/>
      <c r="O42" s="230" t="str">
        <f t="shared" si="2"/>
        <v xml:space="preserve"> </v>
      </c>
      <c r="P42" s="230" t="str">
        <f t="shared" si="3"/>
        <v xml:space="preserve"> </v>
      </c>
      <c r="Q42" s="230" t="str">
        <f t="shared" si="4"/>
        <v xml:space="preserve"> </v>
      </c>
    </row>
    <row r="43" spans="1:17" x14ac:dyDescent="0.2">
      <c r="A43" s="10" t="str">
        <f>IF(COUNTRY_INFO!A43=0," ",COUNTRY_INFO!A43)</f>
        <v>Ethiopia</v>
      </c>
      <c r="B43" s="10" t="str">
        <f>IF(COUNTRY_INFO!B43=0," ",COUNTRY_INFO!B43)</f>
        <v>AfarHarri</v>
      </c>
      <c r="C43" s="10" t="str">
        <f>IF(COUNTRY_INFO!C43=0," ",COUNTRY_INFO!C43)</f>
        <v>Ewa</v>
      </c>
      <c r="D43" s="11" t="str">
        <f>IF(COUNTRY_INFO!$T$9:$T$1000="MDA1 (IVM+ALB)", COUNTRY_INFO!$T$9:$T$1000, " ")</f>
        <v xml:space="preserve"> </v>
      </c>
      <c r="E43" s="253"/>
      <c r="F43" s="54"/>
      <c r="G43" s="288"/>
      <c r="H43" s="288"/>
      <c r="I43" s="11">
        <f t="shared" si="0"/>
        <v>0</v>
      </c>
      <c r="J43" s="54"/>
      <c r="K43" s="18"/>
      <c r="L43" s="18"/>
      <c r="M43" s="14">
        <f t="shared" si="1"/>
        <v>0</v>
      </c>
      <c r="N43" s="231"/>
      <c r="O43" s="230" t="str">
        <f t="shared" si="2"/>
        <v xml:space="preserve"> </v>
      </c>
      <c r="P43" s="230" t="str">
        <f t="shared" si="3"/>
        <v xml:space="preserve"> </v>
      </c>
      <c r="Q43" s="230" t="str">
        <f t="shared" si="4"/>
        <v xml:space="preserve"> </v>
      </c>
    </row>
    <row r="44" spans="1:17" x14ac:dyDescent="0.2">
      <c r="A44" s="10" t="str">
        <f>IF(COUNTRY_INFO!A44=0," ",COUNTRY_INFO!A44)</f>
        <v>Ethiopia</v>
      </c>
      <c r="B44" s="10" t="str">
        <f>IF(COUNTRY_INFO!B44=0," ",COUNTRY_INFO!B44)</f>
        <v>AfarHarri</v>
      </c>
      <c r="C44" s="10" t="str">
        <f>IF(COUNTRY_INFO!C44=0," ",COUNTRY_INFO!C44)</f>
        <v>Gewane</v>
      </c>
      <c r="D44" s="11" t="str">
        <f>IF(COUNTRY_INFO!$T$9:$T$1000="MDA1 (IVM+ALB)", COUNTRY_INFO!$T$9:$T$1000, " ")</f>
        <v xml:space="preserve"> </v>
      </c>
      <c r="E44" s="253"/>
      <c r="F44" s="54"/>
      <c r="G44" s="288"/>
      <c r="H44" s="288"/>
      <c r="I44" s="11">
        <f t="shared" si="0"/>
        <v>0</v>
      </c>
      <c r="J44" s="54"/>
      <c r="K44" s="18"/>
      <c r="L44" s="18"/>
      <c r="M44" s="14">
        <f t="shared" si="1"/>
        <v>0</v>
      </c>
      <c r="N44" s="231"/>
      <c r="O44" s="230" t="str">
        <f t="shared" si="2"/>
        <v xml:space="preserve"> </v>
      </c>
      <c r="P44" s="230" t="str">
        <f t="shared" si="3"/>
        <v xml:space="preserve"> </v>
      </c>
      <c r="Q44" s="230" t="str">
        <f t="shared" si="4"/>
        <v xml:space="preserve"> </v>
      </c>
    </row>
    <row r="45" spans="1:17" x14ac:dyDescent="0.2">
      <c r="A45" s="10" t="str">
        <f>IF(COUNTRY_INFO!A45=0," ",COUNTRY_INFO!A45)</f>
        <v>Ethiopia</v>
      </c>
      <c r="B45" s="10" t="str">
        <f>IF(COUNTRY_INFO!B45=0," ",COUNTRY_INFO!B45)</f>
        <v>AfarHarri</v>
      </c>
      <c r="C45" s="10" t="str">
        <f>IF(COUNTRY_INFO!C45=0," ",COUNTRY_INFO!C45)</f>
        <v>Gulina</v>
      </c>
      <c r="D45" s="11" t="str">
        <f>IF(COUNTRY_INFO!$T$9:$T$1000="MDA1 (IVM+ALB)", COUNTRY_INFO!$T$9:$T$1000, " ")</f>
        <v xml:space="preserve"> </v>
      </c>
      <c r="E45" s="253"/>
      <c r="F45" s="54"/>
      <c r="G45" s="288"/>
      <c r="H45" s="288"/>
      <c r="I45" s="11">
        <f t="shared" si="0"/>
        <v>0</v>
      </c>
      <c r="J45" s="54"/>
      <c r="K45" s="18"/>
      <c r="L45" s="18"/>
      <c r="M45" s="14">
        <f t="shared" si="1"/>
        <v>0</v>
      </c>
      <c r="N45" s="231"/>
      <c r="O45" s="230" t="str">
        <f t="shared" si="2"/>
        <v xml:space="preserve"> </v>
      </c>
      <c r="P45" s="230" t="str">
        <f t="shared" si="3"/>
        <v xml:space="preserve"> </v>
      </c>
      <c r="Q45" s="230" t="str">
        <f t="shared" si="4"/>
        <v xml:space="preserve"> </v>
      </c>
    </row>
    <row r="46" spans="1:17" x14ac:dyDescent="0.2">
      <c r="A46" s="10" t="str">
        <f>IF(COUNTRY_INFO!A46=0," ",COUNTRY_INFO!A46)</f>
        <v>Ethiopia</v>
      </c>
      <c r="B46" s="10" t="str">
        <f>IF(COUNTRY_INFO!B46=0," ",COUNTRY_INFO!B46)</f>
        <v>AfarHarri</v>
      </c>
      <c r="C46" s="10" t="str">
        <f>IF(COUNTRY_INFO!C46=0," ",COUNTRY_INFO!C46)</f>
        <v>Hadaleelila</v>
      </c>
      <c r="D46" s="11" t="str">
        <f>IF(COUNTRY_INFO!$T$9:$T$1000="MDA1 (IVM+ALB)", COUNTRY_INFO!$T$9:$T$1000, " ")</f>
        <v xml:space="preserve"> </v>
      </c>
      <c r="E46" s="253"/>
      <c r="F46" s="54"/>
      <c r="G46" s="288"/>
      <c r="H46" s="288"/>
      <c r="I46" s="11">
        <f t="shared" si="0"/>
        <v>0</v>
      </c>
      <c r="J46" s="54"/>
      <c r="K46" s="18"/>
      <c r="L46" s="18"/>
      <c r="M46" s="14">
        <f t="shared" si="1"/>
        <v>0</v>
      </c>
      <c r="N46" s="231"/>
      <c r="O46" s="230" t="str">
        <f t="shared" si="2"/>
        <v xml:space="preserve"> </v>
      </c>
      <c r="P46" s="230" t="str">
        <f t="shared" si="3"/>
        <v xml:space="preserve"> </v>
      </c>
      <c r="Q46" s="230" t="str">
        <f t="shared" si="4"/>
        <v xml:space="preserve"> </v>
      </c>
    </row>
    <row r="47" spans="1:17" x14ac:dyDescent="0.2">
      <c r="A47" s="10" t="str">
        <f>IF(COUNTRY_INFO!A47=0," ",COUNTRY_INFO!A47)</f>
        <v>Ethiopia</v>
      </c>
      <c r="B47" s="10" t="str">
        <f>IF(COUNTRY_INFO!B47=0," ",COUNTRY_INFO!B47)</f>
        <v>AfarHarri</v>
      </c>
      <c r="C47" s="10" t="str">
        <f>IF(COUNTRY_INFO!C47=0," ",COUNTRY_INFO!C47)</f>
        <v>Koneba</v>
      </c>
      <c r="D47" s="11" t="str">
        <f>IF(COUNTRY_INFO!$T$9:$T$1000="MDA1 (IVM+ALB)", COUNTRY_INFO!$T$9:$T$1000, " ")</f>
        <v xml:space="preserve"> </v>
      </c>
      <c r="E47" s="253"/>
      <c r="F47" s="54"/>
      <c r="G47" s="288"/>
      <c r="H47" s="288"/>
      <c r="I47" s="11">
        <f t="shared" si="0"/>
        <v>0</v>
      </c>
      <c r="J47" s="54"/>
      <c r="K47" s="18"/>
      <c r="L47" s="18"/>
      <c r="M47" s="14">
        <f t="shared" si="1"/>
        <v>0</v>
      </c>
      <c r="N47" s="231"/>
      <c r="O47" s="230" t="str">
        <f t="shared" si="2"/>
        <v xml:space="preserve"> </v>
      </c>
      <c r="P47" s="230" t="str">
        <f t="shared" si="3"/>
        <v xml:space="preserve"> </v>
      </c>
      <c r="Q47" s="230" t="str">
        <f t="shared" si="4"/>
        <v xml:space="preserve"> </v>
      </c>
    </row>
    <row r="48" spans="1:17" x14ac:dyDescent="0.2">
      <c r="A48" s="10" t="str">
        <f>IF(COUNTRY_INFO!A48=0," ",COUNTRY_INFO!A48)</f>
        <v>Ethiopia</v>
      </c>
      <c r="B48" s="10" t="str">
        <f>IF(COUNTRY_INFO!B48=0," ",COUNTRY_INFO!B48)</f>
        <v>AfarKilbat</v>
      </c>
      <c r="C48" s="10" t="str">
        <f>IF(COUNTRY_INFO!C48=0," ",COUNTRY_INFO!C48)</f>
        <v>Megalle</v>
      </c>
      <c r="D48" s="11" t="str">
        <f>IF(COUNTRY_INFO!$T$9:$T$1000="MDA1 (IVM+ALB)", COUNTRY_INFO!$T$9:$T$1000, " ")</f>
        <v xml:space="preserve"> </v>
      </c>
      <c r="E48" s="253"/>
      <c r="F48" s="54"/>
      <c r="G48" s="288"/>
      <c r="H48" s="288"/>
      <c r="I48" s="11">
        <f t="shared" si="0"/>
        <v>0</v>
      </c>
      <c r="J48" s="54"/>
      <c r="K48" s="18"/>
      <c r="L48" s="18"/>
      <c r="M48" s="14">
        <f t="shared" si="1"/>
        <v>0</v>
      </c>
      <c r="N48" s="231"/>
      <c r="O48" s="230" t="str">
        <f t="shared" si="2"/>
        <v xml:space="preserve"> </v>
      </c>
      <c r="P48" s="230" t="str">
        <f t="shared" si="3"/>
        <v xml:space="preserve"> </v>
      </c>
      <c r="Q48" s="230" t="str">
        <f t="shared" si="4"/>
        <v xml:space="preserve"> </v>
      </c>
    </row>
    <row r="49" spans="1:17" x14ac:dyDescent="0.2">
      <c r="A49" s="10" t="str">
        <f>IF(COUNTRY_INFO!A49=0," ",COUNTRY_INFO!A49)</f>
        <v>Ethiopia</v>
      </c>
      <c r="B49" s="10" t="str">
        <f>IF(COUNTRY_INFO!B49=0," ",COUNTRY_INFO!B49)</f>
        <v>AfarKilbat</v>
      </c>
      <c r="C49" s="10" t="str">
        <f>IF(COUNTRY_INFO!C49=0," ",COUNTRY_INFO!C49)</f>
        <v>Samorobigelalu</v>
      </c>
      <c r="D49" s="11" t="str">
        <f>IF(COUNTRY_INFO!$T$9:$T$1000="MDA1 (IVM+ALB)", COUNTRY_INFO!$T$9:$T$1000, " ")</f>
        <v xml:space="preserve"> </v>
      </c>
      <c r="E49" s="253"/>
      <c r="F49" s="54"/>
      <c r="G49" s="288"/>
      <c r="H49" s="288"/>
      <c r="I49" s="11">
        <f t="shared" si="0"/>
        <v>0</v>
      </c>
      <c r="J49" s="54"/>
      <c r="K49" s="18"/>
      <c r="L49" s="18"/>
      <c r="M49" s="14">
        <f t="shared" si="1"/>
        <v>0</v>
      </c>
      <c r="N49" s="231"/>
      <c r="O49" s="230" t="str">
        <f t="shared" si="2"/>
        <v xml:space="preserve"> </v>
      </c>
      <c r="P49" s="230" t="str">
        <f t="shared" si="3"/>
        <v xml:space="preserve"> </v>
      </c>
      <c r="Q49" s="230" t="str">
        <f t="shared" si="4"/>
        <v xml:space="preserve"> </v>
      </c>
    </row>
    <row r="50" spans="1:17" x14ac:dyDescent="0.2">
      <c r="A50" s="10" t="str">
        <f>IF(COUNTRY_INFO!A50=0," ",COUNTRY_INFO!A50)</f>
        <v>Ethiopia</v>
      </c>
      <c r="B50" s="10" t="str">
        <f>IF(COUNTRY_INFO!B50=0," ",COUNTRY_INFO!B50)</f>
        <v>AfarKilbat</v>
      </c>
      <c r="C50" s="10" t="str">
        <f>IF(COUNTRY_INFO!C50=0," ",COUNTRY_INFO!C50)</f>
        <v>Telalak</v>
      </c>
      <c r="D50" s="11" t="str">
        <f>IF(COUNTRY_INFO!$T$9:$T$1000="MDA1 (IVM+ALB)", COUNTRY_INFO!$T$9:$T$1000, " ")</f>
        <v xml:space="preserve"> </v>
      </c>
      <c r="E50" s="253"/>
      <c r="F50" s="54"/>
      <c r="G50" s="288"/>
      <c r="H50" s="288"/>
      <c r="I50" s="11">
        <f t="shared" si="0"/>
        <v>0</v>
      </c>
      <c r="J50" s="54"/>
      <c r="K50" s="18"/>
      <c r="L50" s="18"/>
      <c r="M50" s="14">
        <f t="shared" si="1"/>
        <v>0</v>
      </c>
      <c r="N50" s="231"/>
      <c r="O50" s="230" t="str">
        <f t="shared" si="2"/>
        <v xml:space="preserve"> </v>
      </c>
      <c r="P50" s="230" t="str">
        <f t="shared" si="3"/>
        <v xml:space="preserve"> </v>
      </c>
      <c r="Q50" s="230" t="str">
        <f t="shared" si="4"/>
        <v xml:space="preserve"> </v>
      </c>
    </row>
    <row r="51" spans="1:17" x14ac:dyDescent="0.2">
      <c r="A51" s="10" t="str">
        <f>IF(COUNTRY_INFO!A51=0," ",COUNTRY_INFO!A51)</f>
        <v>Ethiopia</v>
      </c>
      <c r="B51" s="10" t="str">
        <f>IF(COUNTRY_INFO!B51=0," ",COUNTRY_INFO!B51)</f>
        <v>AfarKilbat</v>
      </c>
      <c r="C51" s="10" t="str">
        <f>IF(COUNTRY_INFO!C51=0," ",COUNTRY_INFO!C51)</f>
        <v>Teru</v>
      </c>
      <c r="D51" s="11" t="str">
        <f>IF(COUNTRY_INFO!$T$9:$T$1000="MDA1 (IVM+ALB)", COUNTRY_INFO!$T$9:$T$1000, " ")</f>
        <v xml:space="preserve"> </v>
      </c>
      <c r="E51" s="253"/>
      <c r="F51" s="54"/>
      <c r="G51" s="288"/>
      <c r="H51" s="288"/>
      <c r="I51" s="11">
        <f t="shared" si="0"/>
        <v>0</v>
      </c>
      <c r="J51" s="54"/>
      <c r="K51" s="18"/>
      <c r="L51" s="18"/>
      <c r="M51" s="14">
        <f t="shared" si="1"/>
        <v>0</v>
      </c>
      <c r="N51" s="231"/>
      <c r="O51" s="230" t="str">
        <f t="shared" si="2"/>
        <v xml:space="preserve"> </v>
      </c>
      <c r="P51" s="230" t="str">
        <f t="shared" si="3"/>
        <v xml:space="preserve"> </v>
      </c>
      <c r="Q51" s="230" t="str">
        <f t="shared" si="4"/>
        <v xml:space="preserve"> </v>
      </c>
    </row>
    <row r="52" spans="1:17" x14ac:dyDescent="0.2">
      <c r="A52" s="10" t="str">
        <f>IF(COUNTRY_INFO!A52=0," ",COUNTRY_INFO!A52)</f>
        <v>Ethiopia</v>
      </c>
      <c r="B52" s="10" t="str">
        <f>IF(COUNTRY_INFO!B52=0," ",COUNTRY_INFO!B52)</f>
        <v>AfarKilbat</v>
      </c>
      <c r="C52" s="10" t="str">
        <f>IF(COUNTRY_INFO!C52=0," ",COUNTRY_INFO!C52)</f>
        <v>Yalo</v>
      </c>
      <c r="D52" s="11" t="str">
        <f>IF(COUNTRY_INFO!$T$9:$T$1000="MDA1 (IVM+ALB)", COUNTRY_INFO!$T$9:$T$1000, " ")</f>
        <v xml:space="preserve"> </v>
      </c>
      <c r="E52" s="253"/>
      <c r="F52" s="54"/>
      <c r="G52" s="288"/>
      <c r="H52" s="288"/>
      <c r="I52" s="11">
        <f t="shared" si="0"/>
        <v>0</v>
      </c>
      <c r="J52" s="54"/>
      <c r="K52" s="18"/>
      <c r="L52" s="18"/>
      <c r="M52" s="14">
        <f t="shared" si="1"/>
        <v>0</v>
      </c>
      <c r="N52" s="231"/>
      <c r="O52" s="230" t="str">
        <f t="shared" si="2"/>
        <v xml:space="preserve"> </v>
      </c>
      <c r="P52" s="230" t="str">
        <f t="shared" si="3"/>
        <v xml:space="preserve"> </v>
      </c>
      <c r="Q52" s="230" t="str">
        <f t="shared" si="4"/>
        <v xml:space="preserve"> </v>
      </c>
    </row>
    <row r="53" spans="1:17" x14ac:dyDescent="0.2">
      <c r="A53" s="10" t="str">
        <f>IF(COUNTRY_INFO!A53=0," ",COUNTRY_INFO!A53)</f>
        <v>Ethiopia</v>
      </c>
      <c r="B53" s="10" t="str">
        <f>IF(COUNTRY_INFO!B53=0," ",COUNTRY_INFO!B53)</f>
        <v>AmharaAwi</v>
      </c>
      <c r="C53" s="10" t="str">
        <f>IF(COUNTRY_INFO!C53=0," ",COUNTRY_INFO!C53)</f>
        <v>Ankesha</v>
      </c>
      <c r="D53" s="11" t="str">
        <f>IF(COUNTRY_INFO!$T$9:$T$1000="MDA1 (IVM+ALB)", COUNTRY_INFO!$T$9:$T$1000, " ")</f>
        <v xml:space="preserve"> </v>
      </c>
      <c r="E53" s="253"/>
      <c r="F53" s="54"/>
      <c r="G53" s="288"/>
      <c r="H53" s="288"/>
      <c r="I53" s="11">
        <f t="shared" si="0"/>
        <v>0</v>
      </c>
      <c r="J53" s="54"/>
      <c r="K53" s="18"/>
      <c r="L53" s="18"/>
      <c r="M53" s="14">
        <f t="shared" si="1"/>
        <v>0</v>
      </c>
      <c r="N53" s="231"/>
      <c r="O53" s="230" t="str">
        <f t="shared" si="2"/>
        <v xml:space="preserve"> </v>
      </c>
      <c r="P53" s="230" t="str">
        <f t="shared" si="3"/>
        <v xml:space="preserve"> </v>
      </c>
      <c r="Q53" s="230" t="str">
        <f t="shared" si="4"/>
        <v xml:space="preserve"> </v>
      </c>
    </row>
    <row r="54" spans="1:17" x14ac:dyDescent="0.2">
      <c r="A54" s="10" t="str">
        <f>IF(COUNTRY_INFO!A54=0," ",COUNTRY_INFO!A54)</f>
        <v>Ethiopia</v>
      </c>
      <c r="B54" s="10" t="str">
        <f>IF(COUNTRY_INFO!B54=0," ",COUNTRY_INFO!B54)</f>
        <v>AmharaAwi</v>
      </c>
      <c r="C54" s="10" t="str">
        <f>IF(COUNTRY_INFO!C54=0," ",COUNTRY_INFO!C54)</f>
        <v>Ayehu</v>
      </c>
      <c r="D54" s="11" t="str">
        <f>IF(COUNTRY_INFO!$T$9:$T$1000="MDA1 (IVM+ALB)", COUNTRY_INFO!$T$9:$T$1000, " ")</f>
        <v xml:space="preserve"> </v>
      </c>
      <c r="E54" s="253"/>
      <c r="F54" s="54"/>
      <c r="G54" s="288"/>
      <c r="H54" s="288"/>
      <c r="I54" s="11">
        <f t="shared" si="0"/>
        <v>0</v>
      </c>
      <c r="J54" s="54"/>
      <c r="K54" s="18"/>
      <c r="L54" s="18"/>
      <c r="M54" s="14">
        <f t="shared" si="1"/>
        <v>0</v>
      </c>
      <c r="N54" s="231"/>
      <c r="O54" s="230" t="str">
        <f t="shared" si="2"/>
        <v xml:space="preserve"> </v>
      </c>
      <c r="P54" s="230" t="str">
        <f t="shared" si="3"/>
        <v xml:space="preserve"> </v>
      </c>
      <c r="Q54" s="230" t="str">
        <f t="shared" si="4"/>
        <v xml:space="preserve"> </v>
      </c>
    </row>
    <row r="55" spans="1:17" x14ac:dyDescent="0.2">
      <c r="A55" s="10" t="str">
        <f>IF(COUNTRY_INFO!A55=0," ",COUNTRY_INFO!A55)</f>
        <v>Ethiopia</v>
      </c>
      <c r="B55" s="10" t="str">
        <f>IF(COUNTRY_INFO!B55=0," ",COUNTRY_INFO!B55)</f>
        <v>AmharaAwi</v>
      </c>
      <c r="C55" s="10" t="str">
        <f>IF(COUNTRY_INFO!C55=0," ",COUNTRY_INFO!C55)</f>
        <v>Banja Shikudad</v>
      </c>
      <c r="D55" s="11" t="str">
        <f>IF(COUNTRY_INFO!$T$9:$T$1000="MDA1 (IVM+ALB)", COUNTRY_INFO!$T$9:$T$1000, " ")</f>
        <v xml:space="preserve"> </v>
      </c>
      <c r="E55" s="253"/>
      <c r="F55" s="54"/>
      <c r="G55" s="288"/>
      <c r="H55" s="288"/>
      <c r="I55" s="11">
        <f t="shared" si="0"/>
        <v>0</v>
      </c>
      <c r="J55" s="54"/>
      <c r="K55" s="18"/>
      <c r="L55" s="18"/>
      <c r="M55" s="14">
        <f t="shared" si="1"/>
        <v>0</v>
      </c>
      <c r="N55" s="231"/>
      <c r="O55" s="230" t="str">
        <f t="shared" si="2"/>
        <v xml:space="preserve"> </v>
      </c>
      <c r="P55" s="230" t="str">
        <f t="shared" si="3"/>
        <v xml:space="preserve"> </v>
      </c>
      <c r="Q55" s="230" t="str">
        <f t="shared" si="4"/>
        <v xml:space="preserve"> </v>
      </c>
    </row>
    <row r="56" spans="1:17" x14ac:dyDescent="0.2">
      <c r="A56" s="10" t="str">
        <f>IF(COUNTRY_INFO!A56=0," ",COUNTRY_INFO!A56)</f>
        <v>Ethiopia</v>
      </c>
      <c r="B56" s="10" t="str">
        <f>IF(COUNTRY_INFO!B56=0," ",COUNTRY_INFO!B56)</f>
        <v>AmharaAwi</v>
      </c>
      <c r="C56" s="10" t="str">
        <f>IF(COUNTRY_INFO!C56=0," ",COUNTRY_INFO!C56)</f>
        <v>Chagni Town</v>
      </c>
      <c r="D56" s="11" t="str">
        <f>IF(COUNTRY_INFO!$T$9:$T$1000="MDA1 (IVM+ALB)", COUNTRY_INFO!$T$9:$T$1000, " ")</f>
        <v>MDA1 (IVM+ALB)</v>
      </c>
      <c r="E56" s="253" t="s">
        <v>1185</v>
      </c>
      <c r="F56" s="54"/>
      <c r="G56" s="288">
        <v>11596</v>
      </c>
      <c r="H56" s="288">
        <v>22880</v>
      </c>
      <c r="I56" s="11">
        <f t="shared" si="0"/>
        <v>34476</v>
      </c>
      <c r="J56" s="54"/>
      <c r="K56" s="18">
        <v>10063</v>
      </c>
      <c r="L56" s="18">
        <v>17889</v>
      </c>
      <c r="M56" s="14">
        <f t="shared" si="1"/>
        <v>27952</v>
      </c>
      <c r="N56" s="231"/>
      <c r="O56" s="293">
        <f t="shared" si="2"/>
        <v>86.779924111762668</v>
      </c>
      <c r="P56" s="293">
        <f t="shared" si="3"/>
        <v>78.186188811188799</v>
      </c>
      <c r="Q56" s="293">
        <f t="shared" si="4"/>
        <v>81.076691031442166</v>
      </c>
    </row>
    <row r="57" spans="1:17" x14ac:dyDescent="0.2">
      <c r="A57" s="10" t="str">
        <f>IF(COUNTRY_INFO!A57=0," ",COUNTRY_INFO!A57)</f>
        <v>Ethiopia</v>
      </c>
      <c r="B57" s="10" t="str">
        <f>IF(COUNTRY_INFO!B57=0," ",COUNTRY_INFO!B57)</f>
        <v>AmharaAwi</v>
      </c>
      <c r="C57" s="10" t="str">
        <f>IF(COUNTRY_INFO!C57=0," ",COUNTRY_INFO!C57)</f>
        <v>Dangila</v>
      </c>
      <c r="D57" s="11" t="str">
        <f>IF(COUNTRY_INFO!$T$9:$T$1000="MDA1 (IVM+ALB)", COUNTRY_INFO!$T$9:$T$1000, " ")</f>
        <v xml:space="preserve"> </v>
      </c>
      <c r="E57" s="253"/>
      <c r="F57" s="54"/>
      <c r="G57" s="288"/>
      <c r="H57" s="288"/>
      <c r="I57" s="11">
        <f t="shared" si="0"/>
        <v>0</v>
      </c>
      <c r="J57" s="54"/>
      <c r="K57" s="18"/>
      <c r="L57" s="18"/>
      <c r="M57" s="14">
        <f t="shared" si="1"/>
        <v>0</v>
      </c>
      <c r="N57" s="231"/>
      <c r="O57" s="230" t="str">
        <f t="shared" si="2"/>
        <v xml:space="preserve"> </v>
      </c>
      <c r="P57" s="230" t="str">
        <f t="shared" si="3"/>
        <v xml:space="preserve"> </v>
      </c>
      <c r="Q57" s="230" t="str">
        <f t="shared" si="4"/>
        <v xml:space="preserve"> </v>
      </c>
    </row>
    <row r="58" spans="1:17" x14ac:dyDescent="0.2">
      <c r="A58" s="10" t="str">
        <f>IF(COUNTRY_INFO!A58=0," ",COUNTRY_INFO!A58)</f>
        <v>Ethiopia</v>
      </c>
      <c r="B58" s="10" t="str">
        <f>IF(COUNTRY_INFO!B58=0," ",COUNTRY_INFO!B58)</f>
        <v>AmharaAwi</v>
      </c>
      <c r="C58" s="10" t="str">
        <f>IF(COUNTRY_INFO!C58=0," ",COUNTRY_INFO!C58)</f>
        <v>Dangla Town</v>
      </c>
      <c r="D58" s="11" t="str">
        <f>IF(COUNTRY_INFO!$T$9:$T$1000="MDA1 (IVM+ALB)", COUNTRY_INFO!$T$9:$T$1000, " ")</f>
        <v xml:space="preserve"> </v>
      </c>
      <c r="E58" s="253"/>
      <c r="F58" s="54"/>
      <c r="G58" s="288"/>
      <c r="H58" s="288"/>
      <c r="I58" s="11">
        <f t="shared" si="0"/>
        <v>0</v>
      </c>
      <c r="J58" s="54"/>
      <c r="K58" s="18"/>
      <c r="L58" s="18"/>
      <c r="M58" s="14">
        <f t="shared" si="1"/>
        <v>0</v>
      </c>
      <c r="N58" s="231"/>
      <c r="O58" s="230" t="str">
        <f t="shared" si="2"/>
        <v xml:space="preserve"> </v>
      </c>
      <c r="P58" s="230" t="str">
        <f t="shared" si="3"/>
        <v xml:space="preserve"> </v>
      </c>
      <c r="Q58" s="230" t="str">
        <f t="shared" si="4"/>
        <v xml:space="preserve"> </v>
      </c>
    </row>
    <row r="59" spans="1:17" x14ac:dyDescent="0.2">
      <c r="A59" s="10" t="str">
        <f>IF(COUNTRY_INFO!A59=0," ",COUNTRY_INFO!A59)</f>
        <v>Ethiopia</v>
      </c>
      <c r="B59" s="10" t="str">
        <f>IF(COUNTRY_INFO!B59=0," ",COUNTRY_INFO!B59)</f>
        <v>AmharaAwi</v>
      </c>
      <c r="C59" s="10" t="str">
        <f>IF(COUNTRY_INFO!C59=0," ",COUNTRY_INFO!C59)</f>
        <v>Fagita Lekoma</v>
      </c>
      <c r="D59" s="11" t="str">
        <f>IF(COUNTRY_INFO!$T$9:$T$1000="MDA1 (IVM+ALB)", COUNTRY_INFO!$T$9:$T$1000, " ")</f>
        <v xml:space="preserve"> </v>
      </c>
      <c r="E59" s="253"/>
      <c r="F59" s="54"/>
      <c r="G59" s="288"/>
      <c r="H59" s="288"/>
      <c r="I59" s="11">
        <f t="shared" si="0"/>
        <v>0</v>
      </c>
      <c r="J59" s="54"/>
      <c r="K59" s="18"/>
      <c r="L59" s="18"/>
      <c r="M59" s="14">
        <f t="shared" si="1"/>
        <v>0</v>
      </c>
      <c r="N59" s="231"/>
      <c r="O59" s="230" t="str">
        <f t="shared" si="2"/>
        <v xml:space="preserve"> </v>
      </c>
      <c r="P59" s="230" t="str">
        <f t="shared" si="3"/>
        <v xml:space="preserve"> </v>
      </c>
      <c r="Q59" s="230" t="str">
        <f t="shared" si="4"/>
        <v xml:space="preserve"> </v>
      </c>
    </row>
    <row r="60" spans="1:17" x14ac:dyDescent="0.2">
      <c r="A60" s="10" t="str">
        <f>IF(COUNTRY_INFO!A60=0," ",COUNTRY_INFO!A60)</f>
        <v>Ethiopia</v>
      </c>
      <c r="B60" s="10" t="str">
        <f>IF(COUNTRY_INFO!B60=0," ",COUNTRY_INFO!B60)</f>
        <v>AmharaAwi</v>
      </c>
      <c r="C60" s="10" t="str">
        <f>IF(COUNTRY_INFO!C60=0," ",COUNTRY_INFO!C60)</f>
        <v>Guagusa Shikudad</v>
      </c>
      <c r="D60" s="11" t="str">
        <f>IF(COUNTRY_INFO!$T$9:$T$1000="MDA1 (IVM+ALB)", COUNTRY_INFO!$T$9:$T$1000, " ")</f>
        <v xml:space="preserve"> </v>
      </c>
      <c r="E60" s="253"/>
      <c r="F60" s="54"/>
      <c r="G60" s="288"/>
      <c r="H60" s="288"/>
      <c r="I60" s="11">
        <f t="shared" si="0"/>
        <v>0</v>
      </c>
      <c r="J60" s="54"/>
      <c r="K60" s="18"/>
      <c r="L60" s="18"/>
      <c r="M60" s="14">
        <f t="shared" si="1"/>
        <v>0</v>
      </c>
      <c r="N60" s="231"/>
      <c r="O60" s="230" t="str">
        <f t="shared" si="2"/>
        <v xml:space="preserve"> </v>
      </c>
      <c r="P60" s="230" t="str">
        <f t="shared" si="3"/>
        <v xml:space="preserve"> </v>
      </c>
      <c r="Q60" s="230" t="str">
        <f t="shared" si="4"/>
        <v xml:space="preserve"> </v>
      </c>
    </row>
    <row r="61" spans="1:17" x14ac:dyDescent="0.2">
      <c r="A61" s="10" t="str">
        <f>IF(COUNTRY_INFO!A61=0," ",COUNTRY_INFO!A61)</f>
        <v>Ethiopia</v>
      </c>
      <c r="B61" s="10" t="str">
        <f>IF(COUNTRY_INFO!B61=0," ",COUNTRY_INFO!B61)</f>
        <v>AmharaAwi</v>
      </c>
      <c r="C61" s="10" t="str">
        <f>IF(COUNTRY_INFO!C61=0," ",COUNTRY_INFO!C61)</f>
        <v>Guangua</v>
      </c>
      <c r="D61" s="11" t="str">
        <f>IF(COUNTRY_INFO!$T$9:$T$1000="MDA1 (IVM+ALB)", COUNTRY_INFO!$T$9:$T$1000, " ")</f>
        <v xml:space="preserve"> </v>
      </c>
      <c r="E61" s="253"/>
      <c r="F61" s="54"/>
      <c r="G61" s="288"/>
      <c r="H61" s="288"/>
      <c r="I61" s="11">
        <f t="shared" si="0"/>
        <v>0</v>
      </c>
      <c r="J61" s="54"/>
      <c r="K61" s="18"/>
      <c r="L61" s="18"/>
      <c r="M61" s="14">
        <f t="shared" si="1"/>
        <v>0</v>
      </c>
      <c r="N61" s="231"/>
      <c r="O61" s="230" t="str">
        <f t="shared" si="2"/>
        <v xml:space="preserve"> </v>
      </c>
      <c r="P61" s="230" t="str">
        <f t="shared" si="3"/>
        <v xml:space="preserve"> </v>
      </c>
      <c r="Q61" s="230" t="str">
        <f t="shared" si="4"/>
        <v xml:space="preserve"> </v>
      </c>
    </row>
    <row r="62" spans="1:17" x14ac:dyDescent="0.2">
      <c r="A62" s="10" t="str">
        <f>IF(COUNTRY_INFO!A62=0," ",COUNTRY_INFO!A62)</f>
        <v>Ethiopia</v>
      </c>
      <c r="B62" s="10" t="str">
        <f>IF(COUNTRY_INFO!B62=0," ",COUNTRY_INFO!B62)</f>
        <v>AmharaAwi</v>
      </c>
      <c r="C62" s="10" t="str">
        <f>IF(COUNTRY_INFO!C62=0," ",COUNTRY_INFO!C62)</f>
        <v>Injibara Town</v>
      </c>
      <c r="D62" s="11" t="str">
        <f>IF(COUNTRY_INFO!$T$9:$T$1000="MDA1 (IVM+ALB)", COUNTRY_INFO!$T$9:$T$1000, " ")</f>
        <v xml:space="preserve"> </v>
      </c>
      <c r="E62" s="253"/>
      <c r="F62" s="54"/>
      <c r="G62" s="288"/>
      <c r="H62" s="288"/>
      <c r="I62" s="11">
        <f t="shared" si="0"/>
        <v>0</v>
      </c>
      <c r="J62" s="54"/>
      <c r="K62" s="18"/>
      <c r="L62" s="18"/>
      <c r="M62" s="14">
        <f t="shared" si="1"/>
        <v>0</v>
      </c>
      <c r="N62" s="231"/>
      <c r="O62" s="230" t="str">
        <f t="shared" si="2"/>
        <v xml:space="preserve"> </v>
      </c>
      <c r="P62" s="230" t="str">
        <f t="shared" si="3"/>
        <v xml:space="preserve"> </v>
      </c>
      <c r="Q62" s="230" t="str">
        <f t="shared" si="4"/>
        <v xml:space="preserve"> </v>
      </c>
    </row>
    <row r="63" spans="1:17" x14ac:dyDescent="0.2">
      <c r="A63" s="10" t="str">
        <f>IF(COUNTRY_INFO!A63=0," ",COUNTRY_INFO!A63)</f>
        <v>Ethiopia</v>
      </c>
      <c r="B63" s="10" t="str">
        <f>IF(COUNTRY_INFO!B63=0," ",COUNTRY_INFO!B63)</f>
        <v>AmharaAwi</v>
      </c>
      <c r="C63" s="10" t="str">
        <f>IF(COUNTRY_INFO!C63=0," ",COUNTRY_INFO!C63)</f>
        <v>Jawi</v>
      </c>
      <c r="D63" s="11" t="str">
        <f>IF(COUNTRY_INFO!$T$9:$T$1000="MDA1 (IVM+ALB)", COUNTRY_INFO!$T$9:$T$1000, " ")</f>
        <v>MDA1 (IVM+ALB)</v>
      </c>
      <c r="E63" s="253" t="s">
        <v>1185</v>
      </c>
      <c r="F63" s="54"/>
      <c r="G63" s="288">
        <v>41089</v>
      </c>
      <c r="H63" s="288">
        <v>81073</v>
      </c>
      <c r="I63" s="11">
        <f t="shared" si="0"/>
        <v>122162</v>
      </c>
      <c r="J63" s="54"/>
      <c r="K63" s="18">
        <v>39028</v>
      </c>
      <c r="L63" s="18">
        <v>69384</v>
      </c>
      <c r="M63" s="14">
        <f t="shared" si="1"/>
        <v>108412</v>
      </c>
      <c r="N63" s="231"/>
      <c r="O63" s="293">
        <f t="shared" si="2"/>
        <v>94.98405899389131</v>
      </c>
      <c r="P63" s="293">
        <f t="shared" si="3"/>
        <v>85.582129685592008</v>
      </c>
      <c r="Q63" s="293">
        <f t="shared" si="4"/>
        <v>88.744454085558516</v>
      </c>
    </row>
    <row r="64" spans="1:17" x14ac:dyDescent="0.2">
      <c r="A64" s="10" t="str">
        <f>IF(COUNTRY_INFO!A64=0," ",COUNTRY_INFO!A64)</f>
        <v>Ethiopia</v>
      </c>
      <c r="B64" s="10" t="str">
        <f>IF(COUNTRY_INFO!B64=0," ",COUNTRY_INFO!B64)</f>
        <v>AmharaAwi</v>
      </c>
      <c r="C64" s="10" t="str">
        <f>IF(COUNTRY_INFO!C64=0," ",COUNTRY_INFO!C64)</f>
        <v>Zigem</v>
      </c>
      <c r="D64" s="11" t="str">
        <f>IF(COUNTRY_INFO!$T$9:$T$1000="MDA1 (IVM+ALB)", COUNTRY_INFO!$T$9:$T$1000, " ")</f>
        <v>MDA1 (IVM+ALB)</v>
      </c>
      <c r="E64" s="253" t="s">
        <v>1185</v>
      </c>
      <c r="F64" s="54"/>
      <c r="G64" s="288">
        <v>31543</v>
      </c>
      <c r="H64" s="288">
        <v>62238</v>
      </c>
      <c r="I64" s="11">
        <f t="shared" si="0"/>
        <v>93781</v>
      </c>
      <c r="J64" s="54"/>
      <c r="K64" s="18">
        <v>24946</v>
      </c>
      <c r="L64" s="18">
        <v>47126</v>
      </c>
      <c r="M64" s="14">
        <f t="shared" si="1"/>
        <v>72072</v>
      </c>
      <c r="N64" s="231"/>
      <c r="O64" s="293">
        <f t="shared" si="2"/>
        <v>79.08569254668231</v>
      </c>
      <c r="P64" s="293">
        <f t="shared" si="3"/>
        <v>75.719014107137113</v>
      </c>
      <c r="Q64" s="293">
        <f t="shared" si="4"/>
        <v>76.851387807764908</v>
      </c>
    </row>
    <row r="65" spans="1:17" x14ac:dyDescent="0.2">
      <c r="A65" s="10" t="str">
        <f>IF(COUNTRY_INFO!A65=0," ",COUNTRY_INFO!A65)</f>
        <v>Ethiopia</v>
      </c>
      <c r="B65" s="10" t="str">
        <f>IF(COUNTRY_INFO!B65=0," ",COUNTRY_INFO!B65)</f>
        <v>AmharaEast Gojam</v>
      </c>
      <c r="C65" s="10" t="str">
        <f>IF(COUNTRY_INFO!C65=0," ",COUNTRY_INFO!C65)</f>
        <v>Aneded</v>
      </c>
      <c r="D65" s="11" t="str">
        <f>IF(COUNTRY_INFO!$T$9:$T$1000="MDA1 (IVM+ALB)", COUNTRY_INFO!$T$9:$T$1000, " ")</f>
        <v xml:space="preserve"> </v>
      </c>
      <c r="E65" s="253"/>
      <c r="F65" s="54"/>
      <c r="G65" s="288"/>
      <c r="H65" s="288"/>
      <c r="I65" s="11">
        <f t="shared" si="0"/>
        <v>0</v>
      </c>
      <c r="J65" s="54"/>
      <c r="K65" s="18"/>
      <c r="L65" s="18"/>
      <c r="M65" s="14">
        <f t="shared" si="1"/>
        <v>0</v>
      </c>
      <c r="N65" s="231"/>
      <c r="O65" s="230" t="str">
        <f t="shared" si="2"/>
        <v xml:space="preserve"> </v>
      </c>
      <c r="P65" s="230" t="str">
        <f t="shared" si="3"/>
        <v xml:space="preserve"> </v>
      </c>
      <c r="Q65" s="230" t="str">
        <f t="shared" si="4"/>
        <v xml:space="preserve"> </v>
      </c>
    </row>
    <row r="66" spans="1:17" x14ac:dyDescent="0.2">
      <c r="A66" s="10" t="str">
        <f>IF(COUNTRY_INFO!A66=0," ",COUNTRY_INFO!A66)</f>
        <v>Ethiopia</v>
      </c>
      <c r="B66" s="10" t="str">
        <f>IF(COUNTRY_INFO!B66=0," ",COUNTRY_INFO!B66)</f>
        <v>AmharaEast Gojam</v>
      </c>
      <c r="C66" s="10" t="str">
        <f>IF(COUNTRY_INFO!C66=0," ",COUNTRY_INFO!C66)</f>
        <v>Awabel</v>
      </c>
      <c r="D66" s="11" t="str">
        <f>IF(COUNTRY_INFO!$T$9:$T$1000="MDA1 (IVM+ALB)", COUNTRY_INFO!$T$9:$T$1000, " ")</f>
        <v xml:space="preserve"> </v>
      </c>
      <c r="E66" s="253"/>
      <c r="F66" s="54"/>
      <c r="G66" s="288"/>
      <c r="H66" s="288"/>
      <c r="I66" s="11">
        <f t="shared" si="0"/>
        <v>0</v>
      </c>
      <c r="J66" s="54"/>
      <c r="K66" s="18"/>
      <c r="L66" s="18"/>
      <c r="M66" s="14">
        <f t="shared" si="1"/>
        <v>0</v>
      </c>
      <c r="N66" s="231"/>
      <c r="O66" s="230" t="str">
        <f t="shared" si="2"/>
        <v xml:space="preserve"> </v>
      </c>
      <c r="P66" s="230" t="str">
        <f t="shared" si="3"/>
        <v xml:space="preserve"> </v>
      </c>
      <c r="Q66" s="230" t="str">
        <f t="shared" si="4"/>
        <v xml:space="preserve"> </v>
      </c>
    </row>
    <row r="67" spans="1:17" x14ac:dyDescent="0.2">
      <c r="A67" s="10" t="str">
        <f>IF(COUNTRY_INFO!A67=0," ",COUNTRY_INFO!A67)</f>
        <v>Ethiopia</v>
      </c>
      <c r="B67" s="10" t="str">
        <f>IF(COUNTRY_INFO!B67=0," ",COUNTRY_INFO!B67)</f>
        <v>AmharaEast Gojam</v>
      </c>
      <c r="C67" s="10" t="str">
        <f>IF(COUNTRY_INFO!C67=0," ",COUNTRY_INFO!C67)</f>
        <v>Basoliben</v>
      </c>
      <c r="D67" s="11" t="str">
        <f>IF(COUNTRY_INFO!$T$9:$T$1000="MDA1 (IVM+ALB)", COUNTRY_INFO!$T$9:$T$1000, " ")</f>
        <v xml:space="preserve"> </v>
      </c>
      <c r="E67" s="253"/>
      <c r="F67" s="54"/>
      <c r="G67" s="288"/>
      <c r="H67" s="288"/>
      <c r="I67" s="11">
        <f t="shared" si="0"/>
        <v>0</v>
      </c>
      <c r="J67" s="54"/>
      <c r="K67" s="18"/>
      <c r="L67" s="18"/>
      <c r="M67" s="14">
        <f t="shared" si="1"/>
        <v>0</v>
      </c>
      <c r="N67" s="231"/>
      <c r="O67" s="230" t="str">
        <f t="shared" si="2"/>
        <v xml:space="preserve"> </v>
      </c>
      <c r="P67" s="230" t="str">
        <f t="shared" si="3"/>
        <v xml:space="preserve"> </v>
      </c>
      <c r="Q67" s="230" t="str">
        <f t="shared" si="4"/>
        <v xml:space="preserve"> </v>
      </c>
    </row>
    <row r="68" spans="1:17" x14ac:dyDescent="0.2">
      <c r="A68" s="10" t="str">
        <f>IF(COUNTRY_INFO!A68=0," ",COUNTRY_INFO!A68)</f>
        <v>Ethiopia</v>
      </c>
      <c r="B68" s="10" t="str">
        <f>IF(COUNTRY_INFO!B68=0," ",COUNTRY_INFO!B68)</f>
        <v>AmharaEast Gojam</v>
      </c>
      <c r="C68" s="10" t="str">
        <f>IF(COUNTRY_INFO!C68=0," ",COUNTRY_INFO!C68)</f>
        <v>Bibugn</v>
      </c>
      <c r="D68" s="11" t="str">
        <f>IF(COUNTRY_INFO!$T$9:$T$1000="MDA1 (IVM+ALB)", COUNTRY_INFO!$T$9:$T$1000, " ")</f>
        <v xml:space="preserve"> </v>
      </c>
      <c r="E68" s="253"/>
      <c r="F68" s="54"/>
      <c r="G68" s="288"/>
      <c r="H68" s="288"/>
      <c r="I68" s="11">
        <f t="shared" si="0"/>
        <v>0</v>
      </c>
      <c r="J68" s="54"/>
      <c r="K68" s="18"/>
      <c r="L68" s="18"/>
      <c r="M68" s="14">
        <f t="shared" si="1"/>
        <v>0</v>
      </c>
      <c r="N68" s="231"/>
      <c r="O68" s="230" t="str">
        <f t="shared" si="2"/>
        <v xml:space="preserve"> </v>
      </c>
      <c r="P68" s="230" t="str">
        <f t="shared" si="3"/>
        <v xml:space="preserve"> </v>
      </c>
      <c r="Q68" s="230" t="str">
        <f t="shared" si="4"/>
        <v xml:space="preserve"> </v>
      </c>
    </row>
    <row r="69" spans="1:17" x14ac:dyDescent="0.2">
      <c r="A69" s="10" t="str">
        <f>IF(COUNTRY_INFO!A69=0," ",COUNTRY_INFO!A69)</f>
        <v>Ethiopia</v>
      </c>
      <c r="B69" s="10" t="str">
        <f>IF(COUNTRY_INFO!B69=0," ",COUNTRY_INFO!B69)</f>
        <v>AmharaEast Gojam</v>
      </c>
      <c r="C69" s="10" t="str">
        <f>IF(COUNTRY_INFO!C69=0," ",COUNTRY_INFO!C69)</f>
        <v>Debay Tilatgen</v>
      </c>
      <c r="D69" s="11" t="str">
        <f>IF(COUNTRY_INFO!$T$9:$T$1000="MDA1 (IVM+ALB)", COUNTRY_INFO!$T$9:$T$1000, " ")</f>
        <v xml:space="preserve"> </v>
      </c>
      <c r="E69" s="253"/>
      <c r="F69" s="54"/>
      <c r="G69" s="288"/>
      <c r="H69" s="288"/>
      <c r="I69" s="11">
        <f t="shared" si="0"/>
        <v>0</v>
      </c>
      <c r="J69" s="54"/>
      <c r="K69" s="18"/>
      <c r="L69" s="18"/>
      <c r="M69" s="14">
        <f t="shared" si="1"/>
        <v>0</v>
      </c>
      <c r="N69" s="231"/>
      <c r="O69" s="230" t="str">
        <f t="shared" si="2"/>
        <v xml:space="preserve"> </v>
      </c>
      <c r="P69" s="230" t="str">
        <f t="shared" si="3"/>
        <v xml:space="preserve"> </v>
      </c>
      <c r="Q69" s="230" t="str">
        <f t="shared" si="4"/>
        <v xml:space="preserve"> </v>
      </c>
    </row>
    <row r="70" spans="1:17" x14ac:dyDescent="0.2">
      <c r="A70" s="10" t="str">
        <f>IF(COUNTRY_INFO!A70=0," ",COUNTRY_INFO!A70)</f>
        <v>Ethiopia</v>
      </c>
      <c r="B70" s="10" t="str">
        <f>IF(COUNTRY_INFO!B70=0," ",COUNTRY_INFO!B70)</f>
        <v>AmharaEast Gojam</v>
      </c>
      <c r="C70" s="10" t="str">
        <f>IF(COUNTRY_INFO!C70=0," ",COUNTRY_INFO!C70)</f>
        <v>Debre Elias</v>
      </c>
      <c r="D70" s="11" t="str">
        <f>IF(COUNTRY_INFO!$T$9:$T$1000="MDA1 (IVM+ALB)", COUNTRY_INFO!$T$9:$T$1000, " ")</f>
        <v xml:space="preserve"> </v>
      </c>
      <c r="E70" s="253"/>
      <c r="F70" s="54"/>
      <c r="G70" s="288"/>
      <c r="H70" s="288"/>
      <c r="I70" s="11">
        <f t="shared" si="0"/>
        <v>0</v>
      </c>
      <c r="J70" s="54"/>
      <c r="K70" s="18"/>
      <c r="L70" s="18"/>
      <c r="M70" s="14">
        <f t="shared" si="1"/>
        <v>0</v>
      </c>
      <c r="N70" s="231"/>
      <c r="O70" s="230" t="str">
        <f t="shared" si="2"/>
        <v xml:space="preserve"> </v>
      </c>
      <c r="P70" s="230" t="str">
        <f t="shared" si="3"/>
        <v xml:space="preserve"> </v>
      </c>
      <c r="Q70" s="230" t="str">
        <f t="shared" si="4"/>
        <v xml:space="preserve"> </v>
      </c>
    </row>
    <row r="71" spans="1:17" x14ac:dyDescent="0.2">
      <c r="A71" s="10" t="str">
        <f>IF(COUNTRY_INFO!A71=0," ",COUNTRY_INFO!A71)</f>
        <v>Ethiopia</v>
      </c>
      <c r="B71" s="10" t="str">
        <f>IF(COUNTRY_INFO!B71=0," ",COUNTRY_INFO!B71)</f>
        <v>AmharaEast Gojam</v>
      </c>
      <c r="C71" s="10" t="str">
        <f>IF(COUNTRY_INFO!C71=0," ",COUNTRY_INFO!C71)</f>
        <v>Debre Markos Town</v>
      </c>
      <c r="D71" s="11" t="str">
        <f>IF(COUNTRY_INFO!$T$9:$T$1000="MDA1 (IVM+ALB)", COUNTRY_INFO!$T$9:$T$1000, " ")</f>
        <v xml:space="preserve"> </v>
      </c>
      <c r="E71" s="253"/>
      <c r="F71" s="54"/>
      <c r="G71" s="288"/>
      <c r="H71" s="288"/>
      <c r="I71" s="11">
        <f t="shared" si="0"/>
        <v>0</v>
      </c>
      <c r="J71" s="54"/>
      <c r="K71" s="18"/>
      <c r="L71" s="18"/>
      <c r="M71" s="14">
        <f t="shared" si="1"/>
        <v>0</v>
      </c>
      <c r="N71" s="231"/>
      <c r="O71" s="230" t="str">
        <f t="shared" si="2"/>
        <v xml:space="preserve"> </v>
      </c>
      <c r="P71" s="230" t="str">
        <f t="shared" si="3"/>
        <v xml:space="preserve"> </v>
      </c>
      <c r="Q71" s="230" t="str">
        <f t="shared" si="4"/>
        <v xml:space="preserve"> </v>
      </c>
    </row>
    <row r="72" spans="1:17" x14ac:dyDescent="0.2">
      <c r="A72" s="10" t="str">
        <f>IF(COUNTRY_INFO!A72=0," ",COUNTRY_INFO!A72)</f>
        <v>Ethiopia</v>
      </c>
      <c r="B72" s="10" t="str">
        <f>IF(COUNTRY_INFO!B72=0," ",COUNTRY_INFO!B72)</f>
        <v>AmharaEast Gojam</v>
      </c>
      <c r="C72" s="10" t="str">
        <f>IF(COUNTRY_INFO!C72=0," ",COUNTRY_INFO!C72)</f>
        <v>Dejen</v>
      </c>
      <c r="D72" s="11" t="str">
        <f>IF(COUNTRY_INFO!$T$9:$T$1000="MDA1 (IVM+ALB)", COUNTRY_INFO!$T$9:$T$1000, " ")</f>
        <v xml:space="preserve"> </v>
      </c>
      <c r="E72" s="253"/>
      <c r="F72" s="54"/>
      <c r="G72" s="288"/>
      <c r="H72" s="288"/>
      <c r="I72" s="11">
        <f t="shared" si="0"/>
        <v>0</v>
      </c>
      <c r="J72" s="54"/>
      <c r="K72" s="18"/>
      <c r="L72" s="18"/>
      <c r="M72" s="14">
        <f t="shared" si="1"/>
        <v>0</v>
      </c>
      <c r="N72" s="231"/>
      <c r="O72" s="230" t="str">
        <f t="shared" si="2"/>
        <v xml:space="preserve"> </v>
      </c>
      <c r="P72" s="230" t="str">
        <f t="shared" si="3"/>
        <v xml:space="preserve"> </v>
      </c>
      <c r="Q72" s="230" t="str">
        <f t="shared" si="4"/>
        <v xml:space="preserve"> </v>
      </c>
    </row>
    <row r="73" spans="1:17" x14ac:dyDescent="0.2">
      <c r="A73" s="10" t="str">
        <f>IF(COUNTRY_INFO!A73=0," ",COUNTRY_INFO!A73)</f>
        <v>Ethiopia</v>
      </c>
      <c r="B73" s="10" t="str">
        <f>IF(COUNTRY_INFO!B73=0," ",COUNTRY_INFO!B73)</f>
        <v>AmharaEast Gojam</v>
      </c>
      <c r="C73" s="10" t="str">
        <f>IF(COUNTRY_INFO!C73=0," ",COUNTRY_INFO!C73)</f>
        <v>Enarje Enawuga</v>
      </c>
      <c r="D73" s="11" t="str">
        <f>IF(COUNTRY_INFO!$T$9:$T$1000="MDA1 (IVM+ALB)", COUNTRY_INFO!$T$9:$T$1000, " ")</f>
        <v xml:space="preserve"> </v>
      </c>
      <c r="E73" s="253"/>
      <c r="F73" s="54"/>
      <c r="G73" s="288"/>
      <c r="H73" s="288"/>
      <c r="I73" s="11">
        <f t="shared" si="0"/>
        <v>0</v>
      </c>
      <c r="J73" s="54"/>
      <c r="K73" s="18"/>
      <c r="L73" s="18"/>
      <c r="M73" s="14">
        <f t="shared" si="1"/>
        <v>0</v>
      </c>
      <c r="N73" s="231"/>
      <c r="O73" s="230" t="str">
        <f t="shared" si="2"/>
        <v xml:space="preserve"> </v>
      </c>
      <c r="P73" s="230" t="str">
        <f t="shared" si="3"/>
        <v xml:space="preserve"> </v>
      </c>
      <c r="Q73" s="230" t="str">
        <f t="shared" si="4"/>
        <v xml:space="preserve"> </v>
      </c>
    </row>
    <row r="74" spans="1:17" x14ac:dyDescent="0.2">
      <c r="A74" s="10" t="str">
        <f>IF(COUNTRY_INFO!A74=0," ",COUNTRY_INFO!A74)</f>
        <v>Ethiopia</v>
      </c>
      <c r="B74" s="10" t="str">
        <f>IF(COUNTRY_INFO!B74=0," ",COUNTRY_INFO!B74)</f>
        <v>AmharaEast Gojam</v>
      </c>
      <c r="C74" s="10" t="str">
        <f>IF(COUNTRY_INFO!C74=0," ",COUNTRY_INFO!C74)</f>
        <v>Enebsie Sarmeder</v>
      </c>
      <c r="D74" s="11" t="str">
        <f>IF(COUNTRY_INFO!$T$9:$T$1000="MDA1 (IVM+ALB)", COUNTRY_INFO!$T$9:$T$1000, " ")</f>
        <v xml:space="preserve"> </v>
      </c>
      <c r="E74" s="253"/>
      <c r="F74" s="54"/>
      <c r="G74" s="288"/>
      <c r="H74" s="288"/>
      <c r="I74" s="11">
        <f t="shared" ref="I74:I137" si="5">SUM(F74:H74)</f>
        <v>0</v>
      </c>
      <c r="J74" s="54"/>
      <c r="K74" s="18"/>
      <c r="L74" s="18"/>
      <c r="M74" s="14">
        <f t="shared" ref="M74:M137" si="6">SUM(J74:L74)</f>
        <v>0</v>
      </c>
      <c r="N74" s="231"/>
      <c r="O74" s="230" t="str">
        <f t="shared" ref="O74:O137" si="7">IF(G74&lt;&gt;0, IF(K74/G74*100=0, "-", K74/G74*100), " ")</f>
        <v xml:space="preserve"> </v>
      </c>
      <c r="P74" s="230" t="str">
        <f t="shared" ref="P74:P137" si="8">IF(H74&lt;&gt;0, IF(L74/H74*100=0, "-", L74/H74*100), " ")</f>
        <v xml:space="preserve"> </v>
      </c>
      <c r="Q74" s="230" t="str">
        <f t="shared" ref="Q74:Q137" si="9">IF(I74&lt;&gt;0, IF(M74/I74*100=0, "-", M74/I74*100), " ")</f>
        <v xml:space="preserve"> </v>
      </c>
    </row>
    <row r="75" spans="1:17" x14ac:dyDescent="0.2">
      <c r="A75" s="10" t="str">
        <f>IF(COUNTRY_INFO!A75=0," ",COUNTRY_INFO!A75)</f>
        <v>Ethiopia</v>
      </c>
      <c r="B75" s="10" t="str">
        <f>IF(COUNTRY_INFO!B75=0," ",COUNTRY_INFO!B75)</f>
        <v>AmharaEast Gojam</v>
      </c>
      <c r="C75" s="10" t="str">
        <f>IF(COUNTRY_INFO!C75=0," ",COUNTRY_INFO!C75)</f>
        <v>Enemay</v>
      </c>
      <c r="D75" s="11" t="str">
        <f>IF(COUNTRY_INFO!$T$9:$T$1000="MDA1 (IVM+ALB)", COUNTRY_INFO!$T$9:$T$1000, " ")</f>
        <v xml:space="preserve"> </v>
      </c>
      <c r="E75" s="253"/>
      <c r="F75" s="54"/>
      <c r="G75" s="288"/>
      <c r="H75" s="288"/>
      <c r="I75" s="11">
        <f t="shared" si="5"/>
        <v>0</v>
      </c>
      <c r="J75" s="54"/>
      <c r="K75" s="18"/>
      <c r="L75" s="18"/>
      <c r="M75" s="14">
        <f t="shared" si="6"/>
        <v>0</v>
      </c>
      <c r="N75" s="231"/>
      <c r="O75" s="230" t="str">
        <f t="shared" si="7"/>
        <v xml:space="preserve"> </v>
      </c>
      <c r="P75" s="230" t="str">
        <f t="shared" si="8"/>
        <v xml:space="preserve"> </v>
      </c>
      <c r="Q75" s="230" t="str">
        <f t="shared" si="9"/>
        <v xml:space="preserve"> </v>
      </c>
    </row>
    <row r="76" spans="1:17" x14ac:dyDescent="0.2">
      <c r="A76" s="10" t="str">
        <f>IF(COUNTRY_INFO!A76=0," ",COUNTRY_INFO!A76)</f>
        <v>Ethiopia</v>
      </c>
      <c r="B76" s="10" t="str">
        <f>IF(COUNTRY_INFO!B76=0," ",COUNTRY_INFO!B76)</f>
        <v>AmharaEast Gojam</v>
      </c>
      <c r="C76" s="10" t="str">
        <f>IF(COUNTRY_INFO!C76=0," ",COUNTRY_INFO!C76)</f>
        <v>Gonchasieso enesie</v>
      </c>
      <c r="D76" s="11" t="str">
        <f>IF(COUNTRY_INFO!$T$9:$T$1000="MDA1 (IVM+ALB)", COUNTRY_INFO!$T$9:$T$1000, " ")</f>
        <v xml:space="preserve"> </v>
      </c>
      <c r="E76" s="253"/>
      <c r="F76" s="54"/>
      <c r="G76" s="288"/>
      <c r="H76" s="288"/>
      <c r="I76" s="11">
        <f t="shared" si="5"/>
        <v>0</v>
      </c>
      <c r="J76" s="54"/>
      <c r="K76" s="18"/>
      <c r="L76" s="18"/>
      <c r="M76" s="14">
        <f t="shared" si="6"/>
        <v>0</v>
      </c>
      <c r="N76" s="231"/>
      <c r="O76" s="230" t="str">
        <f t="shared" si="7"/>
        <v xml:space="preserve"> </v>
      </c>
      <c r="P76" s="230" t="str">
        <f t="shared" si="8"/>
        <v xml:space="preserve"> </v>
      </c>
      <c r="Q76" s="230" t="str">
        <f t="shared" si="9"/>
        <v xml:space="preserve"> </v>
      </c>
    </row>
    <row r="77" spans="1:17" x14ac:dyDescent="0.2">
      <c r="A77" s="10" t="str">
        <f>IF(COUNTRY_INFO!A77=0," ",COUNTRY_INFO!A77)</f>
        <v>Ethiopia</v>
      </c>
      <c r="B77" s="10" t="str">
        <f>IF(COUNTRY_INFO!B77=0," ",COUNTRY_INFO!B77)</f>
        <v>AmharaEast Gojam</v>
      </c>
      <c r="C77" s="10" t="str">
        <f>IF(COUNTRY_INFO!C77=0," ",COUNTRY_INFO!C77)</f>
        <v>Gozamen</v>
      </c>
      <c r="D77" s="11" t="str">
        <f>IF(COUNTRY_INFO!$T$9:$T$1000="MDA1 (IVM+ALB)", COUNTRY_INFO!$T$9:$T$1000, " ")</f>
        <v xml:space="preserve"> </v>
      </c>
      <c r="E77" s="253"/>
      <c r="F77" s="54"/>
      <c r="G77" s="288"/>
      <c r="H77" s="288"/>
      <c r="I77" s="11">
        <f t="shared" si="5"/>
        <v>0</v>
      </c>
      <c r="J77" s="54"/>
      <c r="K77" s="18"/>
      <c r="L77" s="18"/>
      <c r="M77" s="14">
        <f t="shared" si="6"/>
        <v>0</v>
      </c>
      <c r="N77" s="231"/>
      <c r="O77" s="230" t="str">
        <f t="shared" si="7"/>
        <v xml:space="preserve"> </v>
      </c>
      <c r="P77" s="230" t="str">
        <f t="shared" si="8"/>
        <v xml:space="preserve"> </v>
      </c>
      <c r="Q77" s="230" t="str">
        <f t="shared" si="9"/>
        <v xml:space="preserve"> </v>
      </c>
    </row>
    <row r="78" spans="1:17" x14ac:dyDescent="0.2">
      <c r="A78" s="10" t="str">
        <f>IF(COUNTRY_INFO!A78=0," ",COUNTRY_INFO!A78)</f>
        <v>Ethiopia</v>
      </c>
      <c r="B78" s="10" t="str">
        <f>IF(COUNTRY_INFO!B78=0," ",COUNTRY_INFO!B78)</f>
        <v>AmharaEast Gojam</v>
      </c>
      <c r="C78" s="10" t="str">
        <f>IF(COUNTRY_INFO!C78=0," ",COUNTRY_INFO!C78)</f>
        <v>Hult Eju</v>
      </c>
      <c r="D78" s="11" t="str">
        <f>IF(COUNTRY_INFO!$T$9:$T$1000="MDA1 (IVM+ALB)", COUNTRY_INFO!$T$9:$T$1000, " ")</f>
        <v xml:space="preserve"> </v>
      </c>
      <c r="E78" s="253"/>
      <c r="F78" s="54"/>
      <c r="G78" s="288"/>
      <c r="H78" s="288"/>
      <c r="I78" s="11">
        <f t="shared" si="5"/>
        <v>0</v>
      </c>
      <c r="J78" s="54"/>
      <c r="K78" s="18"/>
      <c r="L78" s="18"/>
      <c r="M78" s="14">
        <f t="shared" si="6"/>
        <v>0</v>
      </c>
      <c r="N78" s="231"/>
      <c r="O78" s="230" t="str">
        <f t="shared" si="7"/>
        <v xml:space="preserve"> </v>
      </c>
      <c r="P78" s="230" t="str">
        <f t="shared" si="8"/>
        <v xml:space="preserve"> </v>
      </c>
      <c r="Q78" s="230" t="str">
        <f t="shared" si="9"/>
        <v xml:space="preserve"> </v>
      </c>
    </row>
    <row r="79" spans="1:17" x14ac:dyDescent="0.2">
      <c r="A79" s="10" t="str">
        <f>IF(COUNTRY_INFO!A79=0," ",COUNTRY_INFO!A79)</f>
        <v>Ethiopia</v>
      </c>
      <c r="B79" s="10" t="str">
        <f>IF(COUNTRY_INFO!B79=0," ",COUNTRY_INFO!B79)</f>
        <v>AmharaEast Gojam</v>
      </c>
      <c r="C79" s="10" t="str">
        <f>IF(COUNTRY_INFO!C79=0," ",COUNTRY_INFO!C79)</f>
        <v>Machakel</v>
      </c>
      <c r="D79" s="11" t="str">
        <f>IF(COUNTRY_INFO!$T$9:$T$1000="MDA1 (IVM+ALB)", COUNTRY_INFO!$T$9:$T$1000, " ")</f>
        <v xml:space="preserve"> </v>
      </c>
      <c r="E79" s="253"/>
      <c r="F79" s="54"/>
      <c r="G79" s="288"/>
      <c r="H79" s="288"/>
      <c r="I79" s="11">
        <f t="shared" si="5"/>
        <v>0</v>
      </c>
      <c r="J79" s="54"/>
      <c r="K79" s="18"/>
      <c r="L79" s="18"/>
      <c r="M79" s="14">
        <f t="shared" si="6"/>
        <v>0</v>
      </c>
      <c r="N79" s="231"/>
      <c r="O79" s="230" t="str">
        <f t="shared" si="7"/>
        <v xml:space="preserve"> </v>
      </c>
      <c r="P79" s="230" t="str">
        <f t="shared" si="8"/>
        <v xml:space="preserve"> </v>
      </c>
      <c r="Q79" s="230" t="str">
        <f t="shared" si="9"/>
        <v xml:space="preserve"> </v>
      </c>
    </row>
    <row r="80" spans="1:17" x14ac:dyDescent="0.2">
      <c r="A80" s="10" t="str">
        <f>IF(COUNTRY_INFO!A80=0," ",COUNTRY_INFO!A80)</f>
        <v>Ethiopia</v>
      </c>
      <c r="B80" s="10" t="str">
        <f>IF(COUNTRY_INFO!B80=0," ",COUNTRY_INFO!B80)</f>
        <v>AmharaEast Gojam</v>
      </c>
      <c r="C80" s="10" t="str">
        <f>IF(COUNTRY_INFO!C80=0," ",COUNTRY_INFO!C80)</f>
        <v>Motta town</v>
      </c>
      <c r="D80" s="11" t="str">
        <f>IF(COUNTRY_INFO!$T$9:$T$1000="MDA1 (IVM+ALB)", COUNTRY_INFO!$T$9:$T$1000, " ")</f>
        <v xml:space="preserve"> </v>
      </c>
      <c r="E80" s="253"/>
      <c r="F80" s="54"/>
      <c r="G80" s="288"/>
      <c r="H80" s="288"/>
      <c r="I80" s="11">
        <f t="shared" si="5"/>
        <v>0</v>
      </c>
      <c r="J80" s="54"/>
      <c r="K80" s="18"/>
      <c r="L80" s="18"/>
      <c r="M80" s="14">
        <f t="shared" si="6"/>
        <v>0</v>
      </c>
      <c r="N80" s="231"/>
      <c r="O80" s="230" t="str">
        <f t="shared" si="7"/>
        <v xml:space="preserve"> </v>
      </c>
      <c r="P80" s="230" t="str">
        <f t="shared" si="8"/>
        <v xml:space="preserve"> </v>
      </c>
      <c r="Q80" s="230" t="str">
        <f t="shared" si="9"/>
        <v xml:space="preserve"> </v>
      </c>
    </row>
    <row r="81" spans="1:17" x14ac:dyDescent="0.2">
      <c r="A81" s="10" t="str">
        <f>IF(COUNTRY_INFO!A81=0," ",COUNTRY_INFO!A81)</f>
        <v>Ethiopia</v>
      </c>
      <c r="B81" s="10" t="str">
        <f>IF(COUNTRY_INFO!B81=0," ",COUNTRY_INFO!B81)</f>
        <v>AmharaEast Gojam</v>
      </c>
      <c r="C81" s="10" t="str">
        <f>IF(COUNTRY_INFO!C81=0," ",COUNTRY_INFO!C81)</f>
        <v>Sedie</v>
      </c>
      <c r="D81" s="11" t="str">
        <f>IF(COUNTRY_INFO!$T$9:$T$1000="MDA1 (IVM+ALB)", COUNTRY_INFO!$T$9:$T$1000, " ")</f>
        <v xml:space="preserve"> </v>
      </c>
      <c r="E81" s="253"/>
      <c r="F81" s="54"/>
      <c r="G81" s="288"/>
      <c r="H81" s="288"/>
      <c r="I81" s="11">
        <f t="shared" si="5"/>
        <v>0</v>
      </c>
      <c r="J81" s="54"/>
      <c r="K81" s="18"/>
      <c r="L81" s="18"/>
      <c r="M81" s="14">
        <f t="shared" si="6"/>
        <v>0</v>
      </c>
      <c r="N81" s="231"/>
      <c r="O81" s="230" t="str">
        <f t="shared" si="7"/>
        <v xml:space="preserve"> </v>
      </c>
      <c r="P81" s="230" t="str">
        <f t="shared" si="8"/>
        <v xml:space="preserve"> </v>
      </c>
      <c r="Q81" s="230" t="str">
        <f t="shared" si="9"/>
        <v xml:space="preserve"> </v>
      </c>
    </row>
    <row r="82" spans="1:17" x14ac:dyDescent="0.2">
      <c r="A82" s="10" t="str">
        <f>IF(COUNTRY_INFO!A82=0," ",COUNTRY_INFO!A82)</f>
        <v>Ethiopia</v>
      </c>
      <c r="B82" s="10" t="str">
        <f>IF(COUNTRY_INFO!B82=0," ",COUNTRY_INFO!B82)</f>
        <v>AmharaEast Gojam</v>
      </c>
      <c r="C82" s="10" t="str">
        <f>IF(COUNTRY_INFO!C82=0," ",COUNTRY_INFO!C82)</f>
        <v>Shebel berenta</v>
      </c>
      <c r="D82" s="11" t="str">
        <f>IF(COUNTRY_INFO!$T$9:$T$1000="MDA1 (IVM+ALB)", COUNTRY_INFO!$T$9:$T$1000, " ")</f>
        <v xml:space="preserve"> </v>
      </c>
      <c r="E82" s="253"/>
      <c r="F82" s="54"/>
      <c r="G82" s="288"/>
      <c r="H82" s="288"/>
      <c r="I82" s="11">
        <f t="shared" si="5"/>
        <v>0</v>
      </c>
      <c r="J82" s="54"/>
      <c r="K82" s="18"/>
      <c r="L82" s="18"/>
      <c r="M82" s="14">
        <f t="shared" si="6"/>
        <v>0</v>
      </c>
      <c r="N82" s="231"/>
      <c r="O82" s="230" t="str">
        <f t="shared" si="7"/>
        <v xml:space="preserve"> </v>
      </c>
      <c r="P82" s="230" t="str">
        <f t="shared" si="8"/>
        <v xml:space="preserve"> </v>
      </c>
      <c r="Q82" s="230" t="str">
        <f t="shared" si="9"/>
        <v xml:space="preserve"> </v>
      </c>
    </row>
    <row r="83" spans="1:17" x14ac:dyDescent="0.2">
      <c r="A83" s="10" t="str">
        <f>IF(COUNTRY_INFO!A83=0," ",COUNTRY_INFO!A83)</f>
        <v>Ethiopia</v>
      </c>
      <c r="B83" s="10" t="str">
        <f>IF(COUNTRY_INFO!B83=0," ",COUNTRY_INFO!B83)</f>
        <v>AmharaEast Gojam</v>
      </c>
      <c r="C83" s="10" t="str">
        <f>IF(COUNTRY_INFO!C83=0," ",COUNTRY_INFO!C83)</f>
        <v>Sinan</v>
      </c>
      <c r="D83" s="11" t="str">
        <f>IF(COUNTRY_INFO!$T$9:$T$1000="MDA1 (IVM+ALB)", COUNTRY_INFO!$T$9:$T$1000, " ")</f>
        <v xml:space="preserve"> </v>
      </c>
      <c r="E83" s="253"/>
      <c r="F83" s="54"/>
      <c r="G83" s="288"/>
      <c r="H83" s="288"/>
      <c r="I83" s="11">
        <f t="shared" si="5"/>
        <v>0</v>
      </c>
      <c r="J83" s="54"/>
      <c r="K83" s="18"/>
      <c r="L83" s="18"/>
      <c r="M83" s="14">
        <f t="shared" si="6"/>
        <v>0</v>
      </c>
      <c r="N83" s="231"/>
      <c r="O83" s="230" t="str">
        <f t="shared" si="7"/>
        <v xml:space="preserve"> </v>
      </c>
      <c r="P83" s="230" t="str">
        <f t="shared" si="8"/>
        <v xml:space="preserve"> </v>
      </c>
      <c r="Q83" s="230" t="str">
        <f t="shared" si="9"/>
        <v xml:space="preserve"> </v>
      </c>
    </row>
    <row r="84" spans="1:17" x14ac:dyDescent="0.2">
      <c r="A84" s="10" t="str">
        <f>IF(COUNTRY_INFO!A84=0," ",COUNTRY_INFO!A84)</f>
        <v>Ethiopia</v>
      </c>
      <c r="B84" s="10" t="str">
        <f>IF(COUNTRY_INFO!B84=0," ",COUNTRY_INFO!B84)</f>
        <v>AmharaNorth Gondar</v>
      </c>
      <c r="C84" s="10" t="str">
        <f>IF(COUNTRY_INFO!C84=0," ",COUNTRY_INFO!C84)</f>
        <v>Adi Arkay</v>
      </c>
      <c r="D84" s="11" t="str">
        <f>IF(COUNTRY_INFO!$T$9:$T$1000="MDA1 (IVM+ALB)", COUNTRY_INFO!$T$9:$T$1000, " ")</f>
        <v xml:space="preserve"> </v>
      </c>
      <c r="E84" s="253"/>
      <c r="F84" s="54"/>
      <c r="G84" s="288"/>
      <c r="H84" s="288"/>
      <c r="I84" s="11">
        <f t="shared" si="5"/>
        <v>0</v>
      </c>
      <c r="J84" s="54"/>
      <c r="K84" s="18"/>
      <c r="L84" s="18"/>
      <c r="M84" s="14">
        <f t="shared" si="6"/>
        <v>0</v>
      </c>
      <c r="N84" s="231"/>
      <c r="O84" s="230" t="str">
        <f t="shared" si="7"/>
        <v xml:space="preserve"> </v>
      </c>
      <c r="P84" s="230" t="str">
        <f t="shared" si="8"/>
        <v xml:space="preserve"> </v>
      </c>
      <c r="Q84" s="230" t="str">
        <f t="shared" si="9"/>
        <v xml:space="preserve"> </v>
      </c>
    </row>
    <row r="85" spans="1:17" x14ac:dyDescent="0.2">
      <c r="A85" s="10" t="str">
        <f>IF(COUNTRY_INFO!A85=0," ",COUNTRY_INFO!A85)</f>
        <v>Ethiopia</v>
      </c>
      <c r="B85" s="10" t="str">
        <f>IF(COUNTRY_INFO!B85=0," ",COUNTRY_INFO!B85)</f>
        <v>AmharaNorth Gondar</v>
      </c>
      <c r="C85" s="10" t="str">
        <f>IF(COUNTRY_INFO!C85=0," ",COUNTRY_INFO!C85)</f>
        <v>Alefa</v>
      </c>
      <c r="D85" s="11" t="str">
        <f>IF(COUNTRY_INFO!$T$9:$T$1000="MDA1 (IVM+ALB)", COUNTRY_INFO!$T$9:$T$1000, " ")</f>
        <v xml:space="preserve"> </v>
      </c>
      <c r="E85" s="253"/>
      <c r="F85" s="54"/>
      <c r="G85" s="288"/>
      <c r="H85" s="288"/>
      <c r="I85" s="11">
        <f t="shared" si="5"/>
        <v>0</v>
      </c>
      <c r="J85" s="54"/>
      <c r="K85" s="18"/>
      <c r="L85" s="18"/>
      <c r="M85" s="14">
        <f t="shared" si="6"/>
        <v>0</v>
      </c>
      <c r="N85" s="231"/>
      <c r="O85" s="230" t="str">
        <f t="shared" si="7"/>
        <v xml:space="preserve"> </v>
      </c>
      <c r="P85" s="230" t="str">
        <f t="shared" si="8"/>
        <v xml:space="preserve"> </v>
      </c>
      <c r="Q85" s="230" t="str">
        <f t="shared" si="9"/>
        <v xml:space="preserve"> </v>
      </c>
    </row>
    <row r="86" spans="1:17" x14ac:dyDescent="0.2">
      <c r="A86" s="10" t="str">
        <f>IF(COUNTRY_INFO!A86=0," ",COUNTRY_INFO!A86)</f>
        <v>Ethiopia</v>
      </c>
      <c r="B86" s="10" t="str">
        <f>IF(COUNTRY_INFO!B86=0," ",COUNTRY_INFO!B86)</f>
        <v>AmharaNorth Gondar</v>
      </c>
      <c r="C86" s="10" t="str">
        <f>IF(COUNTRY_INFO!C86=0," ",COUNTRY_INFO!C86)</f>
        <v>Beyeda</v>
      </c>
      <c r="D86" s="11" t="str">
        <f>IF(COUNTRY_INFO!$T$9:$T$1000="MDA1 (IVM+ALB)", COUNTRY_INFO!$T$9:$T$1000, " ")</f>
        <v xml:space="preserve"> </v>
      </c>
      <c r="E86" s="253"/>
      <c r="F86" s="54"/>
      <c r="G86" s="288"/>
      <c r="H86" s="288"/>
      <c r="I86" s="11">
        <f t="shared" si="5"/>
        <v>0</v>
      </c>
      <c r="J86" s="54"/>
      <c r="K86" s="18"/>
      <c r="L86" s="18"/>
      <c r="M86" s="14">
        <f t="shared" si="6"/>
        <v>0</v>
      </c>
      <c r="N86" s="231"/>
      <c r="O86" s="230" t="str">
        <f t="shared" si="7"/>
        <v xml:space="preserve"> </v>
      </c>
      <c r="P86" s="230" t="str">
        <f t="shared" si="8"/>
        <v xml:space="preserve"> </v>
      </c>
      <c r="Q86" s="230" t="str">
        <f t="shared" si="9"/>
        <v xml:space="preserve"> </v>
      </c>
    </row>
    <row r="87" spans="1:17" x14ac:dyDescent="0.2">
      <c r="A87" s="10" t="str">
        <f>IF(COUNTRY_INFO!A87=0," ",COUNTRY_INFO!A87)</f>
        <v>Ethiopia</v>
      </c>
      <c r="B87" s="10" t="str">
        <f>IF(COUNTRY_INFO!B87=0," ",COUNTRY_INFO!B87)</f>
        <v>AmharaNorth Gondar</v>
      </c>
      <c r="C87" s="10" t="str">
        <f>IF(COUNTRY_INFO!C87=0," ",COUNTRY_INFO!C87)</f>
        <v>Chilga</v>
      </c>
      <c r="D87" s="11" t="str">
        <f>IF(COUNTRY_INFO!$T$9:$T$1000="MDA1 (IVM+ALB)", COUNTRY_INFO!$T$9:$T$1000, " ")</f>
        <v xml:space="preserve"> </v>
      </c>
      <c r="E87" s="253"/>
      <c r="F87" s="54"/>
      <c r="G87" s="288"/>
      <c r="H87" s="288"/>
      <c r="I87" s="11">
        <f t="shared" si="5"/>
        <v>0</v>
      </c>
      <c r="J87" s="54"/>
      <c r="K87" s="18"/>
      <c r="L87" s="18"/>
      <c r="M87" s="14">
        <f t="shared" si="6"/>
        <v>0</v>
      </c>
      <c r="N87" s="231"/>
      <c r="O87" s="230" t="str">
        <f t="shared" si="7"/>
        <v xml:space="preserve"> </v>
      </c>
      <c r="P87" s="230" t="str">
        <f t="shared" si="8"/>
        <v xml:space="preserve"> </v>
      </c>
      <c r="Q87" s="230" t="str">
        <f t="shared" si="9"/>
        <v xml:space="preserve"> </v>
      </c>
    </row>
    <row r="88" spans="1:17" x14ac:dyDescent="0.2">
      <c r="A88" s="10" t="str">
        <f>IF(COUNTRY_INFO!A88=0," ",COUNTRY_INFO!A88)</f>
        <v>Ethiopia</v>
      </c>
      <c r="B88" s="10" t="str">
        <f>IF(COUNTRY_INFO!B88=0," ",COUNTRY_INFO!B88)</f>
        <v>AmharaNorth Gondar</v>
      </c>
      <c r="C88" s="10" t="str">
        <f>IF(COUNTRY_INFO!C88=0," ",COUNTRY_INFO!C88)</f>
        <v>Dabat</v>
      </c>
      <c r="D88" s="11" t="str">
        <f>IF(COUNTRY_INFO!$T$9:$T$1000="MDA1 (IVM+ALB)", COUNTRY_INFO!$T$9:$T$1000, " ")</f>
        <v xml:space="preserve"> </v>
      </c>
      <c r="E88" s="253"/>
      <c r="F88" s="54"/>
      <c r="G88" s="288"/>
      <c r="H88" s="288"/>
      <c r="I88" s="11">
        <f t="shared" si="5"/>
        <v>0</v>
      </c>
      <c r="J88" s="54"/>
      <c r="K88" s="18"/>
      <c r="L88" s="18"/>
      <c r="M88" s="14">
        <f t="shared" si="6"/>
        <v>0</v>
      </c>
      <c r="N88" s="231"/>
      <c r="O88" s="230" t="str">
        <f t="shared" si="7"/>
        <v xml:space="preserve"> </v>
      </c>
      <c r="P88" s="230" t="str">
        <f t="shared" si="8"/>
        <v xml:space="preserve"> </v>
      </c>
      <c r="Q88" s="230" t="str">
        <f t="shared" si="9"/>
        <v xml:space="preserve"> </v>
      </c>
    </row>
    <row r="89" spans="1:17" x14ac:dyDescent="0.2">
      <c r="A89" s="10" t="str">
        <f>IF(COUNTRY_INFO!A89=0," ",COUNTRY_INFO!A89)</f>
        <v>Ethiopia</v>
      </c>
      <c r="B89" s="10" t="str">
        <f>IF(COUNTRY_INFO!B89=0," ",COUNTRY_INFO!B89)</f>
        <v>AmharaNorth Gondar</v>
      </c>
      <c r="C89" s="10" t="str">
        <f>IF(COUNTRY_INFO!C89=0," ",COUNTRY_INFO!C89)</f>
        <v>Debark</v>
      </c>
      <c r="D89" s="11" t="str">
        <f>IF(COUNTRY_INFO!$T$9:$T$1000="MDA1 (IVM+ALB)", COUNTRY_INFO!$T$9:$T$1000, " ")</f>
        <v xml:space="preserve"> </v>
      </c>
      <c r="E89" s="253"/>
      <c r="F89" s="54"/>
      <c r="G89" s="288"/>
      <c r="H89" s="288"/>
      <c r="I89" s="11">
        <f t="shared" si="5"/>
        <v>0</v>
      </c>
      <c r="J89" s="54"/>
      <c r="K89" s="18"/>
      <c r="L89" s="18"/>
      <c r="M89" s="14">
        <f t="shared" si="6"/>
        <v>0</v>
      </c>
      <c r="N89" s="231"/>
      <c r="O89" s="230" t="str">
        <f t="shared" si="7"/>
        <v xml:space="preserve"> </v>
      </c>
      <c r="P89" s="230" t="str">
        <f t="shared" si="8"/>
        <v xml:space="preserve"> </v>
      </c>
      <c r="Q89" s="230" t="str">
        <f t="shared" si="9"/>
        <v xml:space="preserve"> </v>
      </c>
    </row>
    <row r="90" spans="1:17" x14ac:dyDescent="0.2">
      <c r="A90" s="10" t="str">
        <f>IF(COUNTRY_INFO!A90=0," ",COUNTRY_INFO!A90)</f>
        <v>Ethiopia</v>
      </c>
      <c r="B90" s="10" t="str">
        <f>IF(COUNTRY_INFO!B90=0," ",COUNTRY_INFO!B90)</f>
        <v>AmharaNorth Gondar</v>
      </c>
      <c r="C90" s="10" t="str">
        <f>IF(COUNTRY_INFO!C90=0," ",COUNTRY_INFO!C90)</f>
        <v>Debark town</v>
      </c>
      <c r="D90" s="11" t="str">
        <f>IF(COUNTRY_INFO!$T$9:$T$1000="MDA1 (IVM+ALB)", COUNTRY_INFO!$T$9:$T$1000, " ")</f>
        <v xml:space="preserve"> </v>
      </c>
      <c r="E90" s="253"/>
      <c r="F90" s="54"/>
      <c r="G90" s="288"/>
      <c r="H90" s="288"/>
      <c r="I90" s="11">
        <f t="shared" si="5"/>
        <v>0</v>
      </c>
      <c r="J90" s="54"/>
      <c r="K90" s="18"/>
      <c r="L90" s="18"/>
      <c r="M90" s="14">
        <f t="shared" si="6"/>
        <v>0</v>
      </c>
      <c r="N90" s="231"/>
      <c r="O90" s="230" t="str">
        <f t="shared" si="7"/>
        <v xml:space="preserve"> </v>
      </c>
      <c r="P90" s="230" t="str">
        <f t="shared" si="8"/>
        <v xml:space="preserve"> </v>
      </c>
      <c r="Q90" s="230" t="str">
        <f t="shared" si="9"/>
        <v xml:space="preserve"> </v>
      </c>
    </row>
    <row r="91" spans="1:17" x14ac:dyDescent="0.2">
      <c r="A91" s="10" t="str">
        <f>IF(COUNTRY_INFO!A91=0," ",COUNTRY_INFO!A91)</f>
        <v>Ethiopia</v>
      </c>
      <c r="B91" s="10" t="str">
        <f>IF(COUNTRY_INFO!B91=0," ",COUNTRY_INFO!B91)</f>
        <v>AmharaNorth Gondar</v>
      </c>
      <c r="C91" s="10" t="str">
        <f>IF(COUNTRY_INFO!C91=0," ",COUNTRY_INFO!C91)</f>
        <v>East Belesa</v>
      </c>
      <c r="D91" s="11" t="str">
        <f>IF(COUNTRY_INFO!$T$9:$T$1000="MDA1 (IVM+ALB)", COUNTRY_INFO!$T$9:$T$1000, " ")</f>
        <v xml:space="preserve"> </v>
      </c>
      <c r="E91" s="253"/>
      <c r="F91" s="54"/>
      <c r="G91" s="288"/>
      <c r="H91" s="288"/>
      <c r="I91" s="11">
        <f t="shared" si="5"/>
        <v>0</v>
      </c>
      <c r="J91" s="54"/>
      <c r="K91" s="18"/>
      <c r="L91" s="18"/>
      <c r="M91" s="14">
        <f t="shared" si="6"/>
        <v>0</v>
      </c>
      <c r="N91" s="231"/>
      <c r="O91" s="230" t="str">
        <f t="shared" si="7"/>
        <v xml:space="preserve"> </v>
      </c>
      <c r="P91" s="230" t="str">
        <f t="shared" si="8"/>
        <v xml:space="preserve"> </v>
      </c>
      <c r="Q91" s="230" t="str">
        <f t="shared" si="9"/>
        <v xml:space="preserve"> </v>
      </c>
    </row>
    <row r="92" spans="1:17" x14ac:dyDescent="0.2">
      <c r="A92" s="10" t="str">
        <f>IF(COUNTRY_INFO!A92=0," ",COUNTRY_INFO!A92)</f>
        <v>Ethiopia</v>
      </c>
      <c r="B92" s="10" t="str">
        <f>IF(COUNTRY_INFO!B92=0," ",COUNTRY_INFO!B92)</f>
        <v>AmharaNorth Gondar</v>
      </c>
      <c r="C92" s="10" t="str">
        <f>IF(COUNTRY_INFO!C92=0," ",COUNTRY_INFO!C92)</f>
        <v>East Dembia</v>
      </c>
      <c r="D92" s="11" t="str">
        <f>IF(COUNTRY_INFO!$T$9:$T$1000="MDA1 (IVM+ALB)", COUNTRY_INFO!$T$9:$T$1000, " ")</f>
        <v xml:space="preserve"> </v>
      </c>
      <c r="E92" s="253"/>
      <c r="F92" s="54"/>
      <c r="G92" s="288"/>
      <c r="H92" s="288"/>
      <c r="I92" s="11">
        <f t="shared" si="5"/>
        <v>0</v>
      </c>
      <c r="J92" s="54"/>
      <c r="K92" s="18"/>
      <c r="L92" s="18"/>
      <c r="M92" s="14">
        <f t="shared" si="6"/>
        <v>0</v>
      </c>
      <c r="N92" s="231"/>
      <c r="O92" s="230" t="str">
        <f t="shared" si="7"/>
        <v xml:space="preserve"> </v>
      </c>
      <c r="P92" s="230" t="str">
        <f t="shared" si="8"/>
        <v xml:space="preserve"> </v>
      </c>
      <c r="Q92" s="230" t="str">
        <f t="shared" si="9"/>
        <v xml:space="preserve"> </v>
      </c>
    </row>
    <row r="93" spans="1:17" x14ac:dyDescent="0.2">
      <c r="A93" s="10" t="str">
        <f>IF(COUNTRY_INFO!A93=0," ",COUNTRY_INFO!A93)</f>
        <v>Ethiopia</v>
      </c>
      <c r="B93" s="10" t="str">
        <f>IF(COUNTRY_INFO!B93=0," ",COUNTRY_INFO!B93)</f>
        <v>AmharaNorth Gondar</v>
      </c>
      <c r="C93" s="10" t="str">
        <f>IF(COUNTRY_INFO!C93=0," ",COUNTRY_INFO!C93)</f>
        <v>Gendawuha</v>
      </c>
      <c r="D93" s="11" t="str">
        <f>IF(COUNTRY_INFO!$T$9:$T$1000="MDA1 (IVM+ALB)", COUNTRY_INFO!$T$9:$T$1000, " ")</f>
        <v>MDA1 (IVM+ALB)</v>
      </c>
      <c r="E93" s="253" t="s">
        <v>1185</v>
      </c>
      <c r="F93" s="54"/>
      <c r="G93" s="288">
        <v>6889</v>
      </c>
      <c r="H93" s="288">
        <v>13593</v>
      </c>
      <c r="I93" s="11">
        <f t="shared" si="5"/>
        <v>20482</v>
      </c>
      <c r="J93" s="54"/>
      <c r="K93" s="18">
        <v>5270</v>
      </c>
      <c r="L93" s="18">
        <v>9369</v>
      </c>
      <c r="M93" s="14">
        <f t="shared" si="6"/>
        <v>14639</v>
      </c>
      <c r="N93" s="231"/>
      <c r="O93" s="293">
        <f t="shared" si="7"/>
        <v>76.498766148933086</v>
      </c>
      <c r="P93" s="293">
        <f t="shared" si="8"/>
        <v>68.925182079011265</v>
      </c>
      <c r="Q93" s="293">
        <f t="shared" si="9"/>
        <v>71.472512449956056</v>
      </c>
    </row>
    <row r="94" spans="1:17" x14ac:dyDescent="0.2">
      <c r="A94" s="10" t="str">
        <f>IF(COUNTRY_INFO!A94=0," ",COUNTRY_INFO!A94)</f>
        <v>Ethiopia</v>
      </c>
      <c r="B94" s="10" t="str">
        <f>IF(COUNTRY_INFO!B94=0," ",COUNTRY_INFO!B94)</f>
        <v>AmharaNorth Gondar</v>
      </c>
      <c r="C94" s="10" t="str">
        <f>IF(COUNTRY_INFO!C94=0," ",COUNTRY_INFO!C94)</f>
        <v>Gondar town</v>
      </c>
      <c r="D94" s="11" t="str">
        <f>IF(COUNTRY_INFO!$T$9:$T$1000="MDA1 (IVM+ALB)", COUNTRY_INFO!$T$9:$T$1000, " ")</f>
        <v xml:space="preserve"> </v>
      </c>
      <c r="E94" s="253"/>
      <c r="F94" s="54"/>
      <c r="G94" s="288"/>
      <c r="H94" s="288"/>
      <c r="I94" s="11">
        <f t="shared" si="5"/>
        <v>0</v>
      </c>
      <c r="J94" s="54"/>
      <c r="K94" s="18"/>
      <c r="L94" s="18"/>
      <c r="M94" s="14">
        <f t="shared" si="6"/>
        <v>0</v>
      </c>
      <c r="N94" s="231"/>
      <c r="O94" s="230" t="str">
        <f t="shared" si="7"/>
        <v xml:space="preserve"> </v>
      </c>
      <c r="P94" s="230" t="str">
        <f t="shared" si="8"/>
        <v xml:space="preserve"> </v>
      </c>
      <c r="Q94" s="230" t="str">
        <f t="shared" si="9"/>
        <v xml:space="preserve"> </v>
      </c>
    </row>
    <row r="95" spans="1:17" x14ac:dyDescent="0.2">
      <c r="A95" s="10" t="str">
        <f>IF(COUNTRY_INFO!A95=0," ",COUNTRY_INFO!A95)</f>
        <v>Ethiopia</v>
      </c>
      <c r="B95" s="10" t="str">
        <f>IF(COUNTRY_INFO!B95=0," ",COUNTRY_INFO!B95)</f>
        <v>AmharaNorth Gondar</v>
      </c>
      <c r="C95" s="10" t="str">
        <f>IF(COUNTRY_INFO!C95=0," ",COUNTRY_INFO!C95)</f>
        <v>Gondar Zuriya</v>
      </c>
      <c r="D95" s="11" t="str">
        <f>IF(COUNTRY_INFO!$T$9:$T$1000="MDA1 (IVM+ALB)", COUNTRY_INFO!$T$9:$T$1000, " ")</f>
        <v xml:space="preserve"> </v>
      </c>
      <c r="E95" s="253"/>
      <c r="F95" s="54"/>
      <c r="G95" s="288"/>
      <c r="H95" s="288"/>
      <c r="I95" s="11">
        <f t="shared" si="5"/>
        <v>0</v>
      </c>
      <c r="J95" s="54"/>
      <c r="K95" s="18"/>
      <c r="L95" s="18"/>
      <c r="M95" s="14">
        <f t="shared" si="6"/>
        <v>0</v>
      </c>
      <c r="N95" s="231"/>
      <c r="O95" s="230" t="str">
        <f t="shared" si="7"/>
        <v xml:space="preserve"> </v>
      </c>
      <c r="P95" s="230" t="str">
        <f t="shared" si="8"/>
        <v xml:space="preserve"> </v>
      </c>
      <c r="Q95" s="230" t="str">
        <f t="shared" si="9"/>
        <v xml:space="preserve"> </v>
      </c>
    </row>
    <row r="96" spans="1:17" x14ac:dyDescent="0.2">
      <c r="A96" s="10" t="str">
        <f>IF(COUNTRY_INFO!A96=0," ",COUNTRY_INFO!A96)</f>
        <v>Ethiopia</v>
      </c>
      <c r="B96" s="10" t="str">
        <f>IF(COUNTRY_INFO!B96=0," ",COUNTRY_INFO!B96)</f>
        <v>AmharaNorth Gondar</v>
      </c>
      <c r="C96" s="10" t="str">
        <f>IF(COUNTRY_INFO!C96=0," ",COUNTRY_INFO!C96)</f>
        <v>Janamora</v>
      </c>
      <c r="D96" s="11" t="str">
        <f>IF(COUNTRY_INFO!$T$9:$T$1000="MDA1 (IVM+ALB)", COUNTRY_INFO!$T$9:$T$1000, " ")</f>
        <v xml:space="preserve"> </v>
      </c>
      <c r="E96" s="253"/>
      <c r="F96" s="54"/>
      <c r="G96" s="288"/>
      <c r="H96" s="288"/>
      <c r="I96" s="11">
        <f t="shared" si="5"/>
        <v>0</v>
      </c>
      <c r="J96" s="54"/>
      <c r="K96" s="18"/>
      <c r="L96" s="18"/>
      <c r="M96" s="14">
        <f t="shared" si="6"/>
        <v>0</v>
      </c>
      <c r="N96" s="231"/>
      <c r="O96" s="230" t="str">
        <f t="shared" si="7"/>
        <v xml:space="preserve"> </v>
      </c>
      <c r="P96" s="230" t="str">
        <f t="shared" si="8"/>
        <v xml:space="preserve"> </v>
      </c>
      <c r="Q96" s="230" t="str">
        <f t="shared" si="9"/>
        <v xml:space="preserve"> </v>
      </c>
    </row>
    <row r="97" spans="1:17" x14ac:dyDescent="0.2">
      <c r="A97" s="10" t="str">
        <f>IF(COUNTRY_INFO!A97=0," ",COUNTRY_INFO!A97)</f>
        <v>Ethiopia</v>
      </c>
      <c r="B97" s="10" t="str">
        <f>IF(COUNTRY_INFO!B97=0," ",COUNTRY_INFO!B97)</f>
        <v>AmharaNorth Gondar</v>
      </c>
      <c r="C97" s="10" t="str">
        <f>IF(COUNTRY_INFO!C97=0," ",COUNTRY_INFO!C97)</f>
        <v>Kinfazbegela</v>
      </c>
      <c r="D97" s="11" t="str">
        <f>IF(COUNTRY_INFO!$T$9:$T$1000="MDA1 (IVM+ALB)", COUNTRY_INFO!$T$9:$T$1000, " ")</f>
        <v xml:space="preserve"> </v>
      </c>
      <c r="E97" s="253"/>
      <c r="F97" s="54"/>
      <c r="G97" s="288"/>
      <c r="H97" s="288"/>
      <c r="I97" s="11">
        <f t="shared" si="5"/>
        <v>0</v>
      </c>
      <c r="J97" s="54"/>
      <c r="K97" s="18"/>
      <c r="L97" s="18"/>
      <c r="M97" s="14">
        <f t="shared" si="6"/>
        <v>0</v>
      </c>
      <c r="N97" s="231"/>
      <c r="O97" s="230" t="str">
        <f t="shared" si="7"/>
        <v xml:space="preserve"> </v>
      </c>
      <c r="P97" s="230" t="str">
        <f t="shared" si="8"/>
        <v xml:space="preserve"> </v>
      </c>
      <c r="Q97" s="230" t="str">
        <f t="shared" si="9"/>
        <v xml:space="preserve"> </v>
      </c>
    </row>
    <row r="98" spans="1:17" x14ac:dyDescent="0.2">
      <c r="A98" s="10" t="str">
        <f>IF(COUNTRY_INFO!A98=0," ",COUNTRY_INFO!A98)</f>
        <v>Ethiopia</v>
      </c>
      <c r="B98" s="10" t="str">
        <f>IF(COUNTRY_INFO!B98=0," ",COUNTRY_INFO!B98)</f>
        <v>AmharaNorth Gondar</v>
      </c>
      <c r="C98" s="10" t="str">
        <f>IF(COUNTRY_INFO!C98=0," ",COUNTRY_INFO!C98)</f>
        <v>Lay Armachiho</v>
      </c>
      <c r="D98" s="11" t="str">
        <f>IF(COUNTRY_INFO!$T$9:$T$1000="MDA1 (IVM+ALB)", COUNTRY_INFO!$T$9:$T$1000, " ")</f>
        <v xml:space="preserve"> </v>
      </c>
      <c r="E98" s="253"/>
      <c r="F98" s="54"/>
      <c r="G98" s="288"/>
      <c r="H98" s="288"/>
      <c r="I98" s="11">
        <f t="shared" si="5"/>
        <v>0</v>
      </c>
      <c r="J98" s="54"/>
      <c r="K98" s="18"/>
      <c r="L98" s="18"/>
      <c r="M98" s="14">
        <f t="shared" si="6"/>
        <v>0</v>
      </c>
      <c r="N98" s="231"/>
      <c r="O98" s="230" t="str">
        <f t="shared" si="7"/>
        <v xml:space="preserve"> </v>
      </c>
      <c r="P98" s="230" t="str">
        <f t="shared" si="8"/>
        <v xml:space="preserve"> </v>
      </c>
      <c r="Q98" s="230" t="str">
        <f t="shared" si="9"/>
        <v xml:space="preserve"> </v>
      </c>
    </row>
    <row r="99" spans="1:17" x14ac:dyDescent="0.2">
      <c r="A99" s="10" t="str">
        <f>IF(COUNTRY_INFO!A99=0," ",COUNTRY_INFO!A99)</f>
        <v>Ethiopia</v>
      </c>
      <c r="B99" s="10" t="str">
        <f>IF(COUNTRY_INFO!B99=0," ",COUNTRY_INFO!B99)</f>
        <v>AmharaNorth Gondar</v>
      </c>
      <c r="C99" s="10" t="str">
        <f>IF(COUNTRY_INFO!C99=0," ",COUNTRY_INFO!C99)</f>
        <v>Metema</v>
      </c>
      <c r="D99" s="11" t="str">
        <f>IF(COUNTRY_INFO!$T$9:$T$1000="MDA1 (IVM+ALB)", COUNTRY_INFO!$T$9:$T$1000, " ")</f>
        <v>MDA1 (IVM+ALB)</v>
      </c>
      <c r="E99" s="253" t="s">
        <v>1185</v>
      </c>
      <c r="F99" s="54"/>
      <c r="G99" s="288">
        <v>43516</v>
      </c>
      <c r="H99" s="288">
        <v>85862</v>
      </c>
      <c r="I99" s="11">
        <f t="shared" si="5"/>
        <v>129378</v>
      </c>
      <c r="J99" s="54"/>
      <c r="K99" s="18">
        <v>36059</v>
      </c>
      <c r="L99" s="18">
        <v>64105</v>
      </c>
      <c r="M99" s="14">
        <f t="shared" si="6"/>
        <v>100164</v>
      </c>
      <c r="N99" s="231"/>
      <c r="O99" s="293">
        <f t="shared" si="7"/>
        <v>82.863774243956243</v>
      </c>
      <c r="P99" s="293">
        <f t="shared" si="8"/>
        <v>74.660501735342748</v>
      </c>
      <c r="Q99" s="293">
        <f t="shared" si="9"/>
        <v>77.419654037007831</v>
      </c>
    </row>
    <row r="100" spans="1:17" x14ac:dyDescent="0.2">
      <c r="A100" s="10" t="str">
        <f>IF(COUNTRY_INFO!A100=0," ",COUNTRY_INFO!A100)</f>
        <v>Ethiopia</v>
      </c>
      <c r="B100" s="10" t="str">
        <f>IF(COUNTRY_INFO!B100=0," ",COUNTRY_INFO!B100)</f>
        <v>AmharaNorth Gondar</v>
      </c>
      <c r="C100" s="10" t="str">
        <f>IF(COUNTRY_INFO!C100=0," ",COUNTRY_INFO!C100)</f>
        <v>Mirab Belesa</v>
      </c>
      <c r="D100" s="11" t="str">
        <f>IF(COUNTRY_INFO!$T$9:$T$1000="MDA1 (IVM+ALB)", COUNTRY_INFO!$T$9:$T$1000, " ")</f>
        <v xml:space="preserve"> </v>
      </c>
      <c r="E100" s="253"/>
      <c r="F100" s="54"/>
      <c r="G100" s="288"/>
      <c r="H100" s="288"/>
      <c r="I100" s="11">
        <f t="shared" si="5"/>
        <v>0</v>
      </c>
      <c r="J100" s="54"/>
      <c r="K100" s="18"/>
      <c r="L100" s="18"/>
      <c r="M100" s="14">
        <f t="shared" si="6"/>
        <v>0</v>
      </c>
      <c r="N100" s="231"/>
      <c r="O100" s="230" t="str">
        <f t="shared" si="7"/>
        <v xml:space="preserve"> </v>
      </c>
      <c r="P100" s="230" t="str">
        <f t="shared" si="8"/>
        <v xml:space="preserve"> </v>
      </c>
      <c r="Q100" s="230" t="str">
        <f t="shared" si="9"/>
        <v xml:space="preserve"> </v>
      </c>
    </row>
    <row r="101" spans="1:17" x14ac:dyDescent="0.2">
      <c r="A101" s="10" t="str">
        <f>IF(COUNTRY_INFO!A101=0," ",COUNTRY_INFO!A101)</f>
        <v>Ethiopia</v>
      </c>
      <c r="B101" s="10" t="str">
        <f>IF(COUNTRY_INFO!B101=0," ",COUNTRY_INFO!B101)</f>
        <v>AmharaNorth Gondar</v>
      </c>
      <c r="C101" s="10" t="str">
        <f>IF(COUNTRY_INFO!C101=0," ",COUNTRY_INFO!C101)</f>
        <v>Quara</v>
      </c>
      <c r="D101" s="11" t="str">
        <f>IF(COUNTRY_INFO!$T$9:$T$1000="MDA1 (IVM+ALB)", COUNTRY_INFO!$T$9:$T$1000, " ")</f>
        <v>MDA1 (IVM+ALB)</v>
      </c>
      <c r="E101" s="253" t="s">
        <v>1185</v>
      </c>
      <c r="F101" s="54"/>
      <c r="G101" s="288">
        <v>40570</v>
      </c>
      <c r="H101" s="288">
        <v>80048</v>
      </c>
      <c r="I101" s="11">
        <f t="shared" si="5"/>
        <v>120618</v>
      </c>
      <c r="J101" s="54"/>
      <c r="K101" s="18">
        <v>36059</v>
      </c>
      <c r="L101" s="18">
        <v>64105</v>
      </c>
      <c r="M101" s="14">
        <f t="shared" si="6"/>
        <v>100164</v>
      </c>
      <c r="N101" s="231"/>
      <c r="O101" s="293">
        <f t="shared" si="7"/>
        <v>88.880946512201135</v>
      </c>
      <c r="P101" s="293">
        <f t="shared" si="8"/>
        <v>80.083200079952036</v>
      </c>
      <c r="Q101" s="293">
        <f t="shared" si="9"/>
        <v>83.042331990250204</v>
      </c>
    </row>
    <row r="102" spans="1:17" x14ac:dyDescent="0.2">
      <c r="A102" s="10" t="str">
        <f>IF(COUNTRY_INFO!A102=0," ",COUNTRY_INFO!A102)</f>
        <v>Ethiopia</v>
      </c>
      <c r="B102" s="10" t="str">
        <f>IF(COUNTRY_INFO!B102=0," ",COUNTRY_INFO!B102)</f>
        <v>AmharaNorth Gondar</v>
      </c>
      <c r="C102" s="10" t="str">
        <f>IF(COUNTRY_INFO!C102=0," ",COUNTRY_INFO!C102)</f>
        <v>Tach Armachiho</v>
      </c>
      <c r="D102" s="11" t="str">
        <f>IF(COUNTRY_INFO!$T$9:$T$1000="MDA1 (IVM+ALB)", COUNTRY_INFO!$T$9:$T$1000, " ")</f>
        <v xml:space="preserve"> </v>
      </c>
      <c r="E102" s="253"/>
      <c r="F102" s="54"/>
      <c r="G102" s="288"/>
      <c r="H102" s="288"/>
      <c r="I102" s="11">
        <f t="shared" si="5"/>
        <v>0</v>
      </c>
      <c r="J102" s="54"/>
      <c r="K102" s="18"/>
      <c r="L102" s="18"/>
      <c r="M102" s="14">
        <f t="shared" si="6"/>
        <v>0</v>
      </c>
      <c r="N102" s="231"/>
      <c r="O102" s="230" t="str">
        <f t="shared" si="7"/>
        <v xml:space="preserve"> </v>
      </c>
      <c r="P102" s="230" t="str">
        <f t="shared" si="8"/>
        <v xml:space="preserve"> </v>
      </c>
      <c r="Q102" s="230" t="str">
        <f t="shared" si="9"/>
        <v xml:space="preserve"> </v>
      </c>
    </row>
    <row r="103" spans="1:17" x14ac:dyDescent="0.2">
      <c r="A103" s="10" t="str">
        <f>IF(COUNTRY_INFO!A103=0," ",COUNTRY_INFO!A103)</f>
        <v>Ethiopia</v>
      </c>
      <c r="B103" s="10" t="str">
        <f>IF(COUNTRY_INFO!B103=0," ",COUNTRY_INFO!B103)</f>
        <v>AmharaNorth Gondar</v>
      </c>
      <c r="C103" s="10" t="str">
        <f>IF(COUNTRY_INFO!C103=0," ",COUNTRY_INFO!C103)</f>
        <v>Takusa</v>
      </c>
      <c r="D103" s="11" t="str">
        <f>IF(COUNTRY_INFO!$T$9:$T$1000="MDA1 (IVM+ALB)", COUNTRY_INFO!$T$9:$T$1000, " ")</f>
        <v xml:space="preserve"> </v>
      </c>
      <c r="E103" s="253"/>
      <c r="F103" s="54"/>
      <c r="G103" s="288"/>
      <c r="H103" s="288"/>
      <c r="I103" s="11">
        <f t="shared" si="5"/>
        <v>0</v>
      </c>
      <c r="J103" s="54"/>
      <c r="K103" s="18"/>
      <c r="L103" s="18"/>
      <c r="M103" s="14">
        <f t="shared" si="6"/>
        <v>0</v>
      </c>
      <c r="N103" s="231"/>
      <c r="O103" s="230" t="str">
        <f t="shared" si="7"/>
        <v xml:space="preserve"> </v>
      </c>
      <c r="P103" s="230" t="str">
        <f t="shared" si="8"/>
        <v xml:space="preserve"> </v>
      </c>
      <c r="Q103" s="230" t="str">
        <f t="shared" si="9"/>
        <v xml:space="preserve"> </v>
      </c>
    </row>
    <row r="104" spans="1:17" x14ac:dyDescent="0.2">
      <c r="A104" s="10" t="str">
        <f>IF(COUNTRY_INFO!A104=0," ",COUNTRY_INFO!A104)</f>
        <v>Ethiopia</v>
      </c>
      <c r="B104" s="10" t="str">
        <f>IF(COUNTRY_INFO!B104=0," ",COUNTRY_INFO!B104)</f>
        <v>AmharaNorth Gondar</v>
      </c>
      <c r="C104" s="10" t="str">
        <f>IF(COUNTRY_INFO!C104=0," ",COUNTRY_INFO!C104)</f>
        <v>Tegedie</v>
      </c>
      <c r="D104" s="11" t="str">
        <f>IF(COUNTRY_INFO!$T$9:$T$1000="MDA1 (IVM+ALB)", COUNTRY_INFO!$T$9:$T$1000, " ")</f>
        <v xml:space="preserve"> </v>
      </c>
      <c r="E104" s="253"/>
      <c r="F104" s="54"/>
      <c r="G104" s="288"/>
      <c r="H104" s="288"/>
      <c r="I104" s="11">
        <f t="shared" si="5"/>
        <v>0</v>
      </c>
      <c r="J104" s="54"/>
      <c r="K104" s="18"/>
      <c r="L104" s="18"/>
      <c r="M104" s="14">
        <f t="shared" si="6"/>
        <v>0</v>
      </c>
      <c r="N104" s="231"/>
      <c r="O104" s="230" t="str">
        <f t="shared" si="7"/>
        <v xml:space="preserve"> </v>
      </c>
      <c r="P104" s="230" t="str">
        <f t="shared" si="8"/>
        <v xml:space="preserve"> </v>
      </c>
      <c r="Q104" s="230" t="str">
        <f t="shared" si="9"/>
        <v xml:space="preserve"> </v>
      </c>
    </row>
    <row r="105" spans="1:17" x14ac:dyDescent="0.2">
      <c r="A105" s="10" t="str">
        <f>IF(COUNTRY_INFO!A105=0," ",COUNTRY_INFO!A105)</f>
        <v>Ethiopia</v>
      </c>
      <c r="B105" s="10" t="str">
        <f>IF(COUNTRY_INFO!B105=0," ",COUNTRY_INFO!B105)</f>
        <v>AmharaNorth Gondar</v>
      </c>
      <c r="C105" s="10" t="str">
        <f>IF(COUNTRY_INFO!C105=0," ",COUNTRY_INFO!C105)</f>
        <v>Telemt</v>
      </c>
      <c r="D105" s="11" t="str">
        <f>IF(COUNTRY_INFO!$T$9:$T$1000="MDA1 (IVM+ALB)", COUNTRY_INFO!$T$9:$T$1000, " ")</f>
        <v xml:space="preserve"> </v>
      </c>
      <c r="E105" s="253"/>
      <c r="F105" s="54"/>
      <c r="G105" s="288"/>
      <c r="H105" s="288"/>
      <c r="I105" s="11">
        <f t="shared" si="5"/>
        <v>0</v>
      </c>
      <c r="J105" s="54"/>
      <c r="K105" s="18"/>
      <c r="L105" s="18"/>
      <c r="M105" s="14">
        <f t="shared" si="6"/>
        <v>0</v>
      </c>
      <c r="N105" s="231"/>
      <c r="O105" s="230" t="str">
        <f t="shared" si="7"/>
        <v xml:space="preserve"> </v>
      </c>
      <c r="P105" s="230" t="str">
        <f t="shared" si="8"/>
        <v xml:space="preserve"> </v>
      </c>
      <c r="Q105" s="230" t="str">
        <f t="shared" si="9"/>
        <v xml:space="preserve"> </v>
      </c>
    </row>
    <row r="106" spans="1:17" x14ac:dyDescent="0.2">
      <c r="A106" s="10" t="str">
        <f>IF(COUNTRY_INFO!A106=0," ",COUNTRY_INFO!A106)</f>
        <v>Ethiopia</v>
      </c>
      <c r="B106" s="10" t="str">
        <f>IF(COUNTRY_INFO!B106=0," ",COUNTRY_INFO!B106)</f>
        <v>AmharaNorth Gondar</v>
      </c>
      <c r="C106" s="10" t="str">
        <f>IF(COUNTRY_INFO!C106=0," ",COUNTRY_INFO!C106)</f>
        <v>West Armachoho</v>
      </c>
      <c r="D106" s="11" t="str">
        <f>IF(COUNTRY_INFO!$T$9:$T$1000="MDA1 (IVM+ALB)", COUNTRY_INFO!$T$9:$T$1000, " ")</f>
        <v xml:space="preserve"> </v>
      </c>
      <c r="E106" s="253"/>
      <c r="F106" s="54"/>
      <c r="G106" s="288"/>
      <c r="H106" s="288"/>
      <c r="I106" s="11">
        <f t="shared" si="5"/>
        <v>0</v>
      </c>
      <c r="J106" s="54"/>
      <c r="K106" s="18"/>
      <c r="L106" s="18"/>
      <c r="M106" s="14">
        <f t="shared" si="6"/>
        <v>0</v>
      </c>
      <c r="N106" s="231"/>
      <c r="O106" s="230" t="str">
        <f t="shared" si="7"/>
        <v xml:space="preserve"> </v>
      </c>
      <c r="P106" s="230" t="str">
        <f t="shared" si="8"/>
        <v xml:space="preserve"> </v>
      </c>
      <c r="Q106" s="230" t="str">
        <f t="shared" si="9"/>
        <v xml:space="preserve"> </v>
      </c>
    </row>
    <row r="107" spans="1:17" x14ac:dyDescent="0.2">
      <c r="A107" s="10" t="str">
        <f>IF(COUNTRY_INFO!A107=0," ",COUNTRY_INFO!A107)</f>
        <v>Ethiopia</v>
      </c>
      <c r="B107" s="10" t="str">
        <f>IF(COUNTRY_INFO!B107=0," ",COUNTRY_INFO!B107)</f>
        <v>AmharaNorth Gondar</v>
      </c>
      <c r="C107" s="10" t="str">
        <f>IF(COUNTRY_INFO!C107=0," ",COUNTRY_INFO!C107)</f>
        <v>West Dembia</v>
      </c>
      <c r="D107" s="11" t="str">
        <f>IF(COUNTRY_INFO!$T$9:$T$1000="MDA1 (IVM+ALB)", COUNTRY_INFO!$T$9:$T$1000, " ")</f>
        <v xml:space="preserve"> </v>
      </c>
      <c r="E107" s="253"/>
      <c r="F107" s="54"/>
      <c r="G107" s="288"/>
      <c r="H107" s="288"/>
      <c r="I107" s="11">
        <f t="shared" si="5"/>
        <v>0</v>
      </c>
      <c r="J107" s="54"/>
      <c r="K107" s="18"/>
      <c r="L107" s="18"/>
      <c r="M107" s="14">
        <f t="shared" si="6"/>
        <v>0</v>
      </c>
      <c r="N107" s="231"/>
      <c r="O107" s="230" t="str">
        <f t="shared" si="7"/>
        <v xml:space="preserve"> </v>
      </c>
      <c r="P107" s="230" t="str">
        <f t="shared" si="8"/>
        <v xml:space="preserve"> </v>
      </c>
      <c r="Q107" s="230" t="str">
        <f t="shared" si="9"/>
        <v xml:space="preserve"> </v>
      </c>
    </row>
    <row r="108" spans="1:17" x14ac:dyDescent="0.2">
      <c r="A108" s="10" t="str">
        <f>IF(COUNTRY_INFO!A108=0," ",COUNTRY_INFO!A108)</f>
        <v>Ethiopia</v>
      </c>
      <c r="B108" s="10" t="str">
        <f>IF(COUNTRY_INFO!B108=0," ",COUNTRY_INFO!B108)</f>
        <v>AmharaNorth Gondar</v>
      </c>
      <c r="C108" s="10" t="str">
        <f>IF(COUNTRY_INFO!C108=0," ",COUNTRY_INFO!C108)</f>
        <v>Wogera</v>
      </c>
      <c r="D108" s="11" t="str">
        <f>IF(COUNTRY_INFO!$T$9:$T$1000="MDA1 (IVM+ALB)", COUNTRY_INFO!$T$9:$T$1000, " ")</f>
        <v xml:space="preserve"> </v>
      </c>
      <c r="E108" s="253"/>
      <c r="F108" s="54"/>
      <c r="G108" s="288"/>
      <c r="H108" s="288"/>
      <c r="I108" s="11">
        <f t="shared" si="5"/>
        <v>0</v>
      </c>
      <c r="J108" s="54"/>
      <c r="K108" s="18"/>
      <c r="L108" s="18"/>
      <c r="M108" s="14">
        <f t="shared" si="6"/>
        <v>0</v>
      </c>
      <c r="N108" s="231"/>
      <c r="O108" s="230" t="str">
        <f t="shared" si="7"/>
        <v xml:space="preserve"> </v>
      </c>
      <c r="P108" s="230" t="str">
        <f t="shared" si="8"/>
        <v xml:space="preserve"> </v>
      </c>
      <c r="Q108" s="230" t="str">
        <f t="shared" si="9"/>
        <v xml:space="preserve"> </v>
      </c>
    </row>
    <row r="109" spans="1:17" x14ac:dyDescent="0.2">
      <c r="A109" s="10" t="str">
        <f>IF(COUNTRY_INFO!A109=0," ",COUNTRY_INFO!A109)</f>
        <v>Ethiopia</v>
      </c>
      <c r="B109" s="10" t="str">
        <f>IF(COUNTRY_INFO!B109=0," ",COUNTRY_INFO!B109)</f>
        <v>AmharaNorth Shoa</v>
      </c>
      <c r="C109" s="10" t="str">
        <f>IF(COUNTRY_INFO!C109=0," ",COUNTRY_INFO!C109)</f>
        <v>Angolelna tera</v>
      </c>
      <c r="D109" s="11" t="str">
        <f>IF(COUNTRY_INFO!$T$9:$T$1000="MDA1 (IVM+ALB)", COUNTRY_INFO!$T$9:$T$1000, " ")</f>
        <v xml:space="preserve"> </v>
      </c>
      <c r="E109" s="253"/>
      <c r="F109" s="54"/>
      <c r="G109" s="288"/>
      <c r="H109" s="288"/>
      <c r="I109" s="11">
        <f t="shared" si="5"/>
        <v>0</v>
      </c>
      <c r="J109" s="54"/>
      <c r="K109" s="18"/>
      <c r="L109" s="18"/>
      <c r="M109" s="14">
        <f t="shared" si="6"/>
        <v>0</v>
      </c>
      <c r="N109" s="231"/>
      <c r="O109" s="230" t="str">
        <f t="shared" si="7"/>
        <v xml:space="preserve"> </v>
      </c>
      <c r="P109" s="230" t="str">
        <f t="shared" si="8"/>
        <v xml:space="preserve"> </v>
      </c>
      <c r="Q109" s="230" t="str">
        <f t="shared" si="9"/>
        <v xml:space="preserve"> </v>
      </c>
    </row>
    <row r="110" spans="1:17" x14ac:dyDescent="0.2">
      <c r="A110" s="10" t="str">
        <f>IF(COUNTRY_INFO!A110=0," ",COUNTRY_INFO!A110)</f>
        <v>Ethiopia</v>
      </c>
      <c r="B110" s="10" t="str">
        <f>IF(COUNTRY_INFO!B110=0," ",COUNTRY_INFO!B110)</f>
        <v>AmharaNorth Shoa</v>
      </c>
      <c r="C110" s="10" t="str">
        <f>IF(COUNTRY_INFO!C110=0," ",COUNTRY_INFO!C110)</f>
        <v>Ankober</v>
      </c>
      <c r="D110" s="11" t="str">
        <f>IF(COUNTRY_INFO!$T$9:$T$1000="MDA1 (IVM+ALB)", COUNTRY_INFO!$T$9:$T$1000, " ")</f>
        <v xml:space="preserve"> </v>
      </c>
      <c r="E110" s="253"/>
      <c r="F110" s="54"/>
      <c r="G110" s="288"/>
      <c r="H110" s="288"/>
      <c r="I110" s="11">
        <f t="shared" si="5"/>
        <v>0</v>
      </c>
      <c r="J110" s="54"/>
      <c r="K110" s="18"/>
      <c r="L110" s="18"/>
      <c r="M110" s="14">
        <f t="shared" si="6"/>
        <v>0</v>
      </c>
      <c r="N110" s="231"/>
      <c r="O110" s="230" t="str">
        <f t="shared" si="7"/>
        <v xml:space="preserve"> </v>
      </c>
      <c r="P110" s="230" t="str">
        <f t="shared" si="8"/>
        <v xml:space="preserve"> </v>
      </c>
      <c r="Q110" s="230" t="str">
        <f t="shared" si="9"/>
        <v xml:space="preserve"> </v>
      </c>
    </row>
    <row r="111" spans="1:17" x14ac:dyDescent="0.2">
      <c r="A111" s="10" t="str">
        <f>IF(COUNTRY_INFO!A111=0," ",COUNTRY_INFO!A111)</f>
        <v>Ethiopia</v>
      </c>
      <c r="B111" s="10" t="str">
        <f>IF(COUNTRY_INFO!B111=0," ",COUNTRY_INFO!B111)</f>
        <v>AmharaNorth Shoa</v>
      </c>
      <c r="C111" s="10" t="str">
        <f>IF(COUNTRY_INFO!C111=0," ",COUNTRY_INFO!C111)</f>
        <v>Antsokiagemza</v>
      </c>
      <c r="D111" s="11" t="str">
        <f>IF(COUNTRY_INFO!$T$9:$T$1000="MDA1 (IVM+ALB)", COUNTRY_INFO!$T$9:$T$1000, " ")</f>
        <v xml:space="preserve"> </v>
      </c>
      <c r="E111" s="253"/>
      <c r="F111" s="54"/>
      <c r="G111" s="288"/>
      <c r="H111" s="288"/>
      <c r="I111" s="11">
        <f t="shared" si="5"/>
        <v>0</v>
      </c>
      <c r="J111" s="54"/>
      <c r="K111" s="18"/>
      <c r="L111" s="18"/>
      <c r="M111" s="14">
        <f t="shared" si="6"/>
        <v>0</v>
      </c>
      <c r="N111" s="231"/>
      <c r="O111" s="230" t="str">
        <f t="shared" si="7"/>
        <v xml:space="preserve"> </v>
      </c>
      <c r="P111" s="230" t="str">
        <f t="shared" si="8"/>
        <v xml:space="preserve"> </v>
      </c>
      <c r="Q111" s="230" t="str">
        <f t="shared" si="9"/>
        <v xml:space="preserve"> </v>
      </c>
    </row>
    <row r="112" spans="1:17" x14ac:dyDescent="0.2">
      <c r="A112" s="10" t="str">
        <f>IF(COUNTRY_INFO!A112=0," ",COUNTRY_INFO!A112)</f>
        <v>Ethiopia</v>
      </c>
      <c r="B112" s="10" t="str">
        <f>IF(COUNTRY_INFO!B112=0," ",COUNTRY_INFO!B112)</f>
        <v>AmharaNorth Shoa</v>
      </c>
      <c r="C112" s="10" t="str">
        <f>IF(COUNTRY_INFO!C112=0," ",COUNTRY_INFO!C112)</f>
        <v>Assagirt</v>
      </c>
      <c r="D112" s="11" t="str">
        <f>IF(COUNTRY_INFO!$T$9:$T$1000="MDA1 (IVM+ALB)", COUNTRY_INFO!$T$9:$T$1000, " ")</f>
        <v xml:space="preserve"> </v>
      </c>
      <c r="E112" s="253"/>
      <c r="F112" s="54"/>
      <c r="G112" s="288"/>
      <c r="H112" s="288"/>
      <c r="I112" s="11">
        <f t="shared" si="5"/>
        <v>0</v>
      </c>
      <c r="J112" s="54"/>
      <c r="K112" s="18"/>
      <c r="L112" s="18"/>
      <c r="M112" s="14">
        <f t="shared" si="6"/>
        <v>0</v>
      </c>
      <c r="N112" s="231"/>
      <c r="O112" s="230" t="str">
        <f t="shared" si="7"/>
        <v xml:space="preserve"> </v>
      </c>
      <c r="P112" s="230" t="str">
        <f t="shared" si="8"/>
        <v xml:space="preserve"> </v>
      </c>
      <c r="Q112" s="230" t="str">
        <f t="shared" si="9"/>
        <v xml:space="preserve"> </v>
      </c>
    </row>
    <row r="113" spans="1:17" x14ac:dyDescent="0.2">
      <c r="A113" s="10" t="str">
        <f>IF(COUNTRY_INFO!A113=0," ",COUNTRY_INFO!A113)</f>
        <v>Ethiopia</v>
      </c>
      <c r="B113" s="10" t="str">
        <f>IF(COUNTRY_INFO!B113=0," ",COUNTRY_INFO!B113)</f>
        <v>AmharaNorth Shoa</v>
      </c>
      <c r="C113" s="10" t="str">
        <f>IF(COUNTRY_INFO!C113=0," ",COUNTRY_INFO!C113)</f>
        <v>Baso Naworana</v>
      </c>
      <c r="D113" s="11" t="str">
        <f>IF(COUNTRY_INFO!$T$9:$T$1000="MDA1 (IVM+ALB)", COUNTRY_INFO!$T$9:$T$1000, " ")</f>
        <v xml:space="preserve"> </v>
      </c>
      <c r="E113" s="253"/>
      <c r="F113" s="54"/>
      <c r="G113" s="288"/>
      <c r="H113" s="288"/>
      <c r="I113" s="11">
        <f t="shared" si="5"/>
        <v>0</v>
      </c>
      <c r="J113" s="54"/>
      <c r="K113" s="18"/>
      <c r="L113" s="18"/>
      <c r="M113" s="14">
        <f t="shared" si="6"/>
        <v>0</v>
      </c>
      <c r="N113" s="231"/>
      <c r="O113" s="230" t="str">
        <f t="shared" si="7"/>
        <v xml:space="preserve"> </v>
      </c>
      <c r="P113" s="230" t="str">
        <f t="shared" si="8"/>
        <v xml:space="preserve"> </v>
      </c>
      <c r="Q113" s="230" t="str">
        <f t="shared" si="9"/>
        <v xml:space="preserve"> </v>
      </c>
    </row>
    <row r="114" spans="1:17" x14ac:dyDescent="0.2">
      <c r="A114" s="10" t="str">
        <f>IF(COUNTRY_INFO!A114=0," ",COUNTRY_INFO!A114)</f>
        <v>Ethiopia</v>
      </c>
      <c r="B114" s="10" t="str">
        <f>IF(COUNTRY_INFO!B114=0," ",COUNTRY_INFO!B114)</f>
        <v>AmharaNorth Shoa</v>
      </c>
      <c r="C114" s="10" t="str">
        <f>IF(COUNTRY_INFO!C114=0," ",COUNTRY_INFO!C114)</f>
        <v>Berehet</v>
      </c>
      <c r="D114" s="11" t="str">
        <f>IF(COUNTRY_INFO!$T$9:$T$1000="MDA1 (IVM+ALB)", COUNTRY_INFO!$T$9:$T$1000, " ")</f>
        <v xml:space="preserve"> </v>
      </c>
      <c r="E114" s="253"/>
      <c r="F114" s="54"/>
      <c r="G114" s="288"/>
      <c r="H114" s="288"/>
      <c r="I114" s="11">
        <f t="shared" si="5"/>
        <v>0</v>
      </c>
      <c r="J114" s="54"/>
      <c r="K114" s="18"/>
      <c r="L114" s="18"/>
      <c r="M114" s="14">
        <f t="shared" si="6"/>
        <v>0</v>
      </c>
      <c r="N114" s="231"/>
      <c r="O114" s="230" t="str">
        <f t="shared" si="7"/>
        <v xml:space="preserve"> </v>
      </c>
      <c r="P114" s="230" t="str">
        <f t="shared" si="8"/>
        <v xml:space="preserve"> </v>
      </c>
      <c r="Q114" s="230" t="str">
        <f t="shared" si="9"/>
        <v xml:space="preserve"> </v>
      </c>
    </row>
    <row r="115" spans="1:17" x14ac:dyDescent="0.2">
      <c r="A115" s="10" t="str">
        <f>IF(COUNTRY_INFO!A115=0," ",COUNTRY_INFO!A115)</f>
        <v>Ethiopia</v>
      </c>
      <c r="B115" s="10" t="str">
        <f>IF(COUNTRY_INFO!B115=0," ",COUNTRY_INFO!B115)</f>
        <v>AmharaNorth Shoa</v>
      </c>
      <c r="C115" s="10" t="str">
        <f>IF(COUNTRY_INFO!C115=0," ",COUNTRY_INFO!C115)</f>
        <v>Debirebirhan Town</v>
      </c>
      <c r="D115" s="11" t="str">
        <f>IF(COUNTRY_INFO!$T$9:$T$1000="MDA1 (IVM+ALB)", COUNTRY_INFO!$T$9:$T$1000, " ")</f>
        <v xml:space="preserve"> </v>
      </c>
      <c r="E115" s="253"/>
      <c r="F115" s="54"/>
      <c r="G115" s="288"/>
      <c r="H115" s="288"/>
      <c r="I115" s="11">
        <f t="shared" si="5"/>
        <v>0</v>
      </c>
      <c r="J115" s="54"/>
      <c r="K115" s="18"/>
      <c r="L115" s="18"/>
      <c r="M115" s="14">
        <f t="shared" si="6"/>
        <v>0</v>
      </c>
      <c r="N115" s="231"/>
      <c r="O115" s="230" t="str">
        <f t="shared" si="7"/>
        <v xml:space="preserve"> </v>
      </c>
      <c r="P115" s="230" t="str">
        <f t="shared" si="8"/>
        <v xml:space="preserve"> </v>
      </c>
      <c r="Q115" s="230" t="str">
        <f t="shared" si="9"/>
        <v xml:space="preserve"> </v>
      </c>
    </row>
    <row r="116" spans="1:17" x14ac:dyDescent="0.2">
      <c r="A116" s="10" t="str">
        <f>IF(COUNTRY_INFO!A116=0," ",COUNTRY_INFO!A116)</f>
        <v>Ethiopia</v>
      </c>
      <c r="B116" s="10" t="str">
        <f>IF(COUNTRY_INFO!B116=0," ",COUNTRY_INFO!B116)</f>
        <v>AmharaNorth Shoa</v>
      </c>
      <c r="C116" s="10" t="str">
        <f>IF(COUNTRY_INFO!C116=0," ",COUNTRY_INFO!C116)</f>
        <v>Efratanagidem</v>
      </c>
      <c r="D116" s="11" t="str">
        <f>IF(COUNTRY_INFO!$T$9:$T$1000="MDA1 (IVM+ALB)", COUNTRY_INFO!$T$9:$T$1000, " ")</f>
        <v xml:space="preserve"> </v>
      </c>
      <c r="E116" s="253"/>
      <c r="F116" s="54"/>
      <c r="G116" s="288"/>
      <c r="H116" s="288"/>
      <c r="I116" s="11">
        <f t="shared" si="5"/>
        <v>0</v>
      </c>
      <c r="J116" s="54"/>
      <c r="K116" s="18"/>
      <c r="L116" s="18"/>
      <c r="M116" s="14">
        <f t="shared" si="6"/>
        <v>0</v>
      </c>
      <c r="N116" s="231"/>
      <c r="O116" s="230" t="str">
        <f t="shared" si="7"/>
        <v xml:space="preserve"> </v>
      </c>
      <c r="P116" s="230" t="str">
        <f t="shared" si="8"/>
        <v xml:space="preserve"> </v>
      </c>
      <c r="Q116" s="230" t="str">
        <f t="shared" si="9"/>
        <v xml:space="preserve"> </v>
      </c>
    </row>
    <row r="117" spans="1:17" x14ac:dyDescent="0.2">
      <c r="A117" s="10" t="str">
        <f>IF(COUNTRY_INFO!A117=0," ",COUNTRY_INFO!A117)</f>
        <v>Ethiopia</v>
      </c>
      <c r="B117" s="10" t="str">
        <f>IF(COUNTRY_INFO!B117=0," ",COUNTRY_INFO!B117)</f>
        <v>AmharaNorth Shoa</v>
      </c>
      <c r="C117" s="10" t="str">
        <f>IF(COUNTRY_INFO!C117=0," ",COUNTRY_INFO!C117)</f>
        <v>Ensaro</v>
      </c>
      <c r="D117" s="11" t="str">
        <f>IF(COUNTRY_INFO!$T$9:$T$1000="MDA1 (IVM+ALB)", COUNTRY_INFO!$T$9:$T$1000, " ")</f>
        <v xml:space="preserve"> </v>
      </c>
      <c r="E117" s="253"/>
      <c r="F117" s="54"/>
      <c r="G117" s="288"/>
      <c r="H117" s="288"/>
      <c r="I117" s="11">
        <f t="shared" si="5"/>
        <v>0</v>
      </c>
      <c r="J117" s="54"/>
      <c r="K117" s="18"/>
      <c r="L117" s="18"/>
      <c r="M117" s="14">
        <f t="shared" si="6"/>
        <v>0</v>
      </c>
      <c r="N117" s="231"/>
      <c r="O117" s="230" t="str">
        <f t="shared" si="7"/>
        <v xml:space="preserve"> </v>
      </c>
      <c r="P117" s="230" t="str">
        <f t="shared" si="8"/>
        <v xml:space="preserve"> </v>
      </c>
      <c r="Q117" s="230" t="str">
        <f t="shared" si="9"/>
        <v xml:space="preserve"> </v>
      </c>
    </row>
    <row r="118" spans="1:17" x14ac:dyDescent="0.2">
      <c r="A118" s="10" t="str">
        <f>IF(COUNTRY_INFO!A118=0," ",COUNTRY_INFO!A118)</f>
        <v>Ethiopia</v>
      </c>
      <c r="B118" s="10" t="str">
        <f>IF(COUNTRY_INFO!B118=0," ",COUNTRY_INFO!B118)</f>
        <v>AmharaNorth Shoa</v>
      </c>
      <c r="C118" s="10" t="str">
        <f>IF(COUNTRY_INFO!C118=0," ",COUNTRY_INFO!C118)</f>
        <v>Geshe</v>
      </c>
      <c r="D118" s="11" t="str">
        <f>IF(COUNTRY_INFO!$T$9:$T$1000="MDA1 (IVM+ALB)", COUNTRY_INFO!$T$9:$T$1000, " ")</f>
        <v xml:space="preserve"> </v>
      </c>
      <c r="E118" s="253"/>
      <c r="F118" s="54"/>
      <c r="G118" s="288"/>
      <c r="H118" s="288"/>
      <c r="I118" s="11">
        <f t="shared" si="5"/>
        <v>0</v>
      </c>
      <c r="J118" s="54"/>
      <c r="K118" s="18"/>
      <c r="L118" s="18"/>
      <c r="M118" s="14">
        <f t="shared" si="6"/>
        <v>0</v>
      </c>
      <c r="N118" s="231"/>
      <c r="O118" s="230" t="str">
        <f t="shared" si="7"/>
        <v xml:space="preserve"> </v>
      </c>
      <c r="P118" s="230" t="str">
        <f t="shared" si="8"/>
        <v xml:space="preserve"> </v>
      </c>
      <c r="Q118" s="230" t="str">
        <f t="shared" si="9"/>
        <v xml:space="preserve"> </v>
      </c>
    </row>
    <row r="119" spans="1:17" x14ac:dyDescent="0.2">
      <c r="A119" s="10" t="str">
        <f>IF(COUNTRY_INFO!A119=0," ",COUNTRY_INFO!A119)</f>
        <v>Ethiopia</v>
      </c>
      <c r="B119" s="10" t="str">
        <f>IF(COUNTRY_INFO!B119=0," ",COUNTRY_INFO!B119)</f>
        <v>AmharaNorth Shoa</v>
      </c>
      <c r="C119" s="10" t="str">
        <f>IF(COUNTRY_INFO!C119=0," ",COUNTRY_INFO!C119)</f>
        <v>Hageremariam</v>
      </c>
      <c r="D119" s="11" t="str">
        <f>IF(COUNTRY_INFO!$T$9:$T$1000="MDA1 (IVM+ALB)", COUNTRY_INFO!$T$9:$T$1000, " ")</f>
        <v xml:space="preserve"> </v>
      </c>
      <c r="E119" s="253"/>
      <c r="F119" s="54"/>
      <c r="G119" s="288"/>
      <c r="H119" s="288"/>
      <c r="I119" s="11">
        <f t="shared" si="5"/>
        <v>0</v>
      </c>
      <c r="J119" s="54"/>
      <c r="K119" s="18"/>
      <c r="L119" s="18"/>
      <c r="M119" s="14">
        <f t="shared" si="6"/>
        <v>0</v>
      </c>
      <c r="N119" s="231"/>
      <c r="O119" s="230" t="str">
        <f t="shared" si="7"/>
        <v xml:space="preserve"> </v>
      </c>
      <c r="P119" s="230" t="str">
        <f t="shared" si="8"/>
        <v xml:space="preserve"> </v>
      </c>
      <c r="Q119" s="230" t="str">
        <f t="shared" si="9"/>
        <v xml:space="preserve"> </v>
      </c>
    </row>
    <row r="120" spans="1:17" x14ac:dyDescent="0.2">
      <c r="A120" s="10" t="str">
        <f>IF(COUNTRY_INFO!A120=0," ",COUNTRY_INFO!A120)</f>
        <v>Ethiopia</v>
      </c>
      <c r="B120" s="10" t="str">
        <f>IF(COUNTRY_INFO!B120=0," ",COUNTRY_INFO!B120)</f>
        <v>AmharaNorth Shoa</v>
      </c>
      <c r="C120" s="10" t="str">
        <f>IF(COUNTRY_INFO!C120=0," ",COUNTRY_INFO!C120)</f>
        <v>Kewot</v>
      </c>
      <c r="D120" s="11" t="str">
        <f>IF(COUNTRY_INFO!$T$9:$T$1000="MDA1 (IVM+ALB)", COUNTRY_INFO!$T$9:$T$1000, " ")</f>
        <v xml:space="preserve"> </v>
      </c>
      <c r="E120" s="253"/>
      <c r="F120" s="54"/>
      <c r="G120" s="288"/>
      <c r="H120" s="288"/>
      <c r="I120" s="11">
        <f t="shared" si="5"/>
        <v>0</v>
      </c>
      <c r="J120" s="54"/>
      <c r="K120" s="18"/>
      <c r="L120" s="18"/>
      <c r="M120" s="14">
        <f t="shared" si="6"/>
        <v>0</v>
      </c>
      <c r="N120" s="231"/>
      <c r="O120" s="230" t="str">
        <f t="shared" si="7"/>
        <v xml:space="preserve"> </v>
      </c>
      <c r="P120" s="230" t="str">
        <f t="shared" si="8"/>
        <v xml:space="preserve"> </v>
      </c>
      <c r="Q120" s="230" t="str">
        <f t="shared" si="9"/>
        <v xml:space="preserve"> </v>
      </c>
    </row>
    <row r="121" spans="1:17" x14ac:dyDescent="0.2">
      <c r="A121" s="10" t="str">
        <f>IF(COUNTRY_INFO!A121=0," ",COUNTRY_INFO!A121)</f>
        <v>Ethiopia</v>
      </c>
      <c r="B121" s="10" t="str">
        <f>IF(COUNTRY_INFO!B121=0," ",COUNTRY_INFO!B121)</f>
        <v>AmharaNorth Shoa</v>
      </c>
      <c r="C121" s="10" t="str">
        <f>IF(COUNTRY_INFO!C121=0," ",COUNTRY_INFO!C121)</f>
        <v>Menzgera</v>
      </c>
      <c r="D121" s="11" t="str">
        <f>IF(COUNTRY_INFO!$T$9:$T$1000="MDA1 (IVM+ALB)", COUNTRY_INFO!$T$9:$T$1000, " ")</f>
        <v xml:space="preserve"> </v>
      </c>
      <c r="E121" s="253"/>
      <c r="F121" s="54"/>
      <c r="G121" s="288"/>
      <c r="H121" s="288"/>
      <c r="I121" s="11">
        <f t="shared" si="5"/>
        <v>0</v>
      </c>
      <c r="J121" s="54"/>
      <c r="K121" s="18"/>
      <c r="L121" s="18"/>
      <c r="M121" s="14">
        <f t="shared" si="6"/>
        <v>0</v>
      </c>
      <c r="N121" s="231"/>
      <c r="O121" s="230" t="str">
        <f t="shared" si="7"/>
        <v xml:space="preserve"> </v>
      </c>
      <c r="P121" s="230" t="str">
        <f t="shared" si="8"/>
        <v xml:space="preserve"> </v>
      </c>
      <c r="Q121" s="230" t="str">
        <f t="shared" si="9"/>
        <v xml:space="preserve"> </v>
      </c>
    </row>
    <row r="122" spans="1:17" x14ac:dyDescent="0.2">
      <c r="A122" s="10" t="str">
        <f>IF(COUNTRY_INFO!A122=0," ",COUNTRY_INFO!A122)</f>
        <v>Ethiopia</v>
      </c>
      <c r="B122" s="10" t="str">
        <f>IF(COUNTRY_INFO!B122=0," ",COUNTRY_INFO!B122)</f>
        <v>AmharaNorth Shoa</v>
      </c>
      <c r="C122" s="10" t="str">
        <f>IF(COUNTRY_INFO!C122=0," ",COUNTRY_INFO!C122)</f>
        <v>Menzkeya</v>
      </c>
      <c r="D122" s="11" t="str">
        <f>IF(COUNTRY_INFO!$T$9:$T$1000="MDA1 (IVM+ALB)", COUNTRY_INFO!$T$9:$T$1000, " ")</f>
        <v xml:space="preserve"> </v>
      </c>
      <c r="E122" s="253"/>
      <c r="F122" s="54"/>
      <c r="G122" s="288"/>
      <c r="H122" s="288"/>
      <c r="I122" s="11">
        <f t="shared" si="5"/>
        <v>0</v>
      </c>
      <c r="J122" s="54"/>
      <c r="K122" s="18"/>
      <c r="L122" s="18"/>
      <c r="M122" s="14">
        <f t="shared" si="6"/>
        <v>0</v>
      </c>
      <c r="N122" s="231"/>
      <c r="O122" s="230" t="str">
        <f t="shared" si="7"/>
        <v xml:space="preserve"> </v>
      </c>
      <c r="P122" s="230" t="str">
        <f t="shared" si="8"/>
        <v xml:space="preserve"> </v>
      </c>
      <c r="Q122" s="230" t="str">
        <f t="shared" si="9"/>
        <v xml:space="preserve"> </v>
      </c>
    </row>
    <row r="123" spans="1:17" x14ac:dyDescent="0.2">
      <c r="A123" s="10" t="str">
        <f>IF(COUNTRY_INFO!A123=0," ",COUNTRY_INFO!A123)</f>
        <v>Ethiopia</v>
      </c>
      <c r="B123" s="10" t="str">
        <f>IF(COUNTRY_INFO!B123=0," ",COUNTRY_INFO!B123)</f>
        <v>AmharaNorth Shoa</v>
      </c>
      <c r="C123" s="10" t="str">
        <f>IF(COUNTRY_INFO!C123=0," ",COUNTRY_INFO!C123)</f>
        <v>Menzlallo</v>
      </c>
      <c r="D123" s="11" t="str">
        <f>IF(COUNTRY_INFO!$T$9:$T$1000="MDA1 (IVM+ALB)", COUNTRY_INFO!$T$9:$T$1000, " ")</f>
        <v xml:space="preserve"> </v>
      </c>
      <c r="E123" s="253"/>
      <c r="F123" s="54"/>
      <c r="G123" s="288"/>
      <c r="H123" s="288"/>
      <c r="I123" s="11">
        <f t="shared" si="5"/>
        <v>0</v>
      </c>
      <c r="J123" s="54"/>
      <c r="K123" s="18"/>
      <c r="L123" s="18"/>
      <c r="M123" s="14">
        <f t="shared" si="6"/>
        <v>0</v>
      </c>
      <c r="N123" s="231"/>
      <c r="O123" s="230" t="str">
        <f t="shared" si="7"/>
        <v xml:space="preserve"> </v>
      </c>
      <c r="P123" s="230" t="str">
        <f t="shared" si="8"/>
        <v xml:space="preserve"> </v>
      </c>
      <c r="Q123" s="230" t="str">
        <f t="shared" si="9"/>
        <v xml:space="preserve"> </v>
      </c>
    </row>
    <row r="124" spans="1:17" x14ac:dyDescent="0.2">
      <c r="A124" s="10" t="str">
        <f>IF(COUNTRY_INFO!A124=0," ",COUNTRY_INFO!A124)</f>
        <v>Ethiopia</v>
      </c>
      <c r="B124" s="10" t="str">
        <f>IF(COUNTRY_INFO!B124=0," ",COUNTRY_INFO!B124)</f>
        <v>AmharaNorth Shoa</v>
      </c>
      <c r="C124" s="10" t="str">
        <f>IF(COUNTRY_INFO!C124=0," ",COUNTRY_INFO!C124)</f>
        <v>Menzmamma</v>
      </c>
      <c r="D124" s="11" t="str">
        <f>IF(COUNTRY_INFO!$T$9:$T$1000="MDA1 (IVM+ALB)", COUNTRY_INFO!$T$9:$T$1000, " ")</f>
        <v xml:space="preserve"> </v>
      </c>
      <c r="E124" s="253"/>
      <c r="F124" s="54"/>
      <c r="G124" s="288"/>
      <c r="H124" s="288"/>
      <c r="I124" s="11">
        <f t="shared" si="5"/>
        <v>0</v>
      </c>
      <c r="J124" s="54"/>
      <c r="K124" s="18"/>
      <c r="L124" s="18"/>
      <c r="M124" s="14">
        <f t="shared" si="6"/>
        <v>0</v>
      </c>
      <c r="N124" s="231"/>
      <c r="O124" s="230" t="str">
        <f t="shared" si="7"/>
        <v xml:space="preserve"> </v>
      </c>
      <c r="P124" s="230" t="str">
        <f t="shared" si="8"/>
        <v xml:space="preserve"> </v>
      </c>
      <c r="Q124" s="230" t="str">
        <f t="shared" si="9"/>
        <v xml:space="preserve"> </v>
      </c>
    </row>
    <row r="125" spans="1:17" x14ac:dyDescent="0.2">
      <c r="A125" s="10" t="str">
        <f>IF(COUNTRY_INFO!A125=0," ",COUNTRY_INFO!A125)</f>
        <v>Ethiopia</v>
      </c>
      <c r="B125" s="10" t="str">
        <f>IF(COUNTRY_INFO!B125=0," ",COUNTRY_INFO!B125)</f>
        <v>AmharaNorth Shoa</v>
      </c>
      <c r="C125" s="10" t="str">
        <f>IF(COUNTRY_INFO!C125=0," ",COUNTRY_INFO!C125)</f>
        <v>Merhabete</v>
      </c>
      <c r="D125" s="11" t="str">
        <f>IF(COUNTRY_INFO!$T$9:$T$1000="MDA1 (IVM+ALB)", COUNTRY_INFO!$T$9:$T$1000, " ")</f>
        <v xml:space="preserve"> </v>
      </c>
      <c r="E125" s="253"/>
      <c r="F125" s="54"/>
      <c r="G125" s="288"/>
      <c r="H125" s="288"/>
      <c r="I125" s="11">
        <f t="shared" si="5"/>
        <v>0</v>
      </c>
      <c r="J125" s="54"/>
      <c r="K125" s="18"/>
      <c r="L125" s="18"/>
      <c r="M125" s="14">
        <f t="shared" si="6"/>
        <v>0</v>
      </c>
      <c r="N125" s="231"/>
      <c r="O125" s="230" t="str">
        <f t="shared" si="7"/>
        <v xml:space="preserve"> </v>
      </c>
      <c r="P125" s="230" t="str">
        <f t="shared" si="8"/>
        <v xml:space="preserve"> </v>
      </c>
      <c r="Q125" s="230" t="str">
        <f t="shared" si="9"/>
        <v xml:space="preserve"> </v>
      </c>
    </row>
    <row r="126" spans="1:17" x14ac:dyDescent="0.2">
      <c r="A126" s="10" t="str">
        <f>IF(COUNTRY_INFO!A126=0," ",COUNTRY_INFO!A126)</f>
        <v>Ethiopia</v>
      </c>
      <c r="B126" s="10" t="str">
        <f>IF(COUNTRY_INFO!B126=0," ",COUNTRY_INFO!B126)</f>
        <v>AmharaNorth Shoa</v>
      </c>
      <c r="C126" s="10" t="str">
        <f>IF(COUNTRY_INFO!C126=0," ",COUNTRY_INFO!C126)</f>
        <v>Midana Worem</v>
      </c>
      <c r="D126" s="11" t="str">
        <f>IF(COUNTRY_INFO!$T$9:$T$1000="MDA1 (IVM+ALB)", COUNTRY_INFO!$T$9:$T$1000, " ")</f>
        <v xml:space="preserve"> </v>
      </c>
      <c r="E126" s="253"/>
      <c r="F126" s="54"/>
      <c r="G126" s="288"/>
      <c r="H126" s="288"/>
      <c r="I126" s="11">
        <f t="shared" si="5"/>
        <v>0</v>
      </c>
      <c r="J126" s="54"/>
      <c r="K126" s="18"/>
      <c r="L126" s="18"/>
      <c r="M126" s="14">
        <f t="shared" si="6"/>
        <v>0</v>
      </c>
      <c r="N126" s="231"/>
      <c r="O126" s="230" t="str">
        <f t="shared" si="7"/>
        <v xml:space="preserve"> </v>
      </c>
      <c r="P126" s="230" t="str">
        <f t="shared" si="8"/>
        <v xml:space="preserve"> </v>
      </c>
      <c r="Q126" s="230" t="str">
        <f t="shared" si="9"/>
        <v xml:space="preserve"> </v>
      </c>
    </row>
    <row r="127" spans="1:17" x14ac:dyDescent="0.2">
      <c r="A127" s="10" t="str">
        <f>IF(COUNTRY_INFO!A127=0," ",COUNTRY_INFO!A127)</f>
        <v>Ethiopia</v>
      </c>
      <c r="B127" s="10" t="str">
        <f>IF(COUNTRY_INFO!B127=0," ",COUNTRY_INFO!B127)</f>
        <v>AmharaNorth Shoa</v>
      </c>
      <c r="C127" s="10" t="str">
        <f>IF(COUNTRY_INFO!C127=0," ",COUNTRY_INFO!C127)</f>
        <v>Minjarshenkora</v>
      </c>
      <c r="D127" s="11" t="str">
        <f>IF(COUNTRY_INFO!$T$9:$T$1000="MDA1 (IVM+ALB)", COUNTRY_INFO!$T$9:$T$1000, " ")</f>
        <v xml:space="preserve"> </v>
      </c>
      <c r="E127" s="253"/>
      <c r="F127" s="54"/>
      <c r="G127" s="288"/>
      <c r="H127" s="288"/>
      <c r="I127" s="11">
        <f t="shared" si="5"/>
        <v>0</v>
      </c>
      <c r="J127" s="54"/>
      <c r="K127" s="18"/>
      <c r="L127" s="18"/>
      <c r="M127" s="14">
        <f t="shared" si="6"/>
        <v>0</v>
      </c>
      <c r="N127" s="231"/>
      <c r="O127" s="230" t="str">
        <f t="shared" si="7"/>
        <v xml:space="preserve"> </v>
      </c>
      <c r="P127" s="230" t="str">
        <f t="shared" si="8"/>
        <v xml:space="preserve"> </v>
      </c>
      <c r="Q127" s="230" t="str">
        <f t="shared" si="9"/>
        <v xml:space="preserve"> </v>
      </c>
    </row>
    <row r="128" spans="1:17" x14ac:dyDescent="0.2">
      <c r="A128" s="10" t="str">
        <f>IF(COUNTRY_INFO!A128=0," ",COUNTRY_INFO!A128)</f>
        <v>Ethiopia</v>
      </c>
      <c r="B128" s="10" t="str">
        <f>IF(COUNTRY_INFO!B128=0," ",COUNTRY_INFO!B128)</f>
        <v>AmharaNorth Shoa</v>
      </c>
      <c r="C128" s="10" t="str">
        <f>IF(COUNTRY_INFO!C128=0," ",COUNTRY_INFO!C128)</f>
        <v>Mojanawodera</v>
      </c>
      <c r="D128" s="11" t="str">
        <f>IF(COUNTRY_INFO!$T$9:$T$1000="MDA1 (IVM+ALB)", COUNTRY_INFO!$T$9:$T$1000, " ")</f>
        <v xml:space="preserve"> </v>
      </c>
      <c r="E128" s="253"/>
      <c r="F128" s="54"/>
      <c r="G128" s="288"/>
      <c r="H128" s="288"/>
      <c r="I128" s="11">
        <f t="shared" si="5"/>
        <v>0</v>
      </c>
      <c r="J128" s="54"/>
      <c r="K128" s="18"/>
      <c r="L128" s="18"/>
      <c r="M128" s="14">
        <f t="shared" si="6"/>
        <v>0</v>
      </c>
      <c r="N128" s="231"/>
      <c r="O128" s="230" t="str">
        <f t="shared" si="7"/>
        <v xml:space="preserve"> </v>
      </c>
      <c r="P128" s="230" t="str">
        <f t="shared" si="8"/>
        <v xml:space="preserve"> </v>
      </c>
      <c r="Q128" s="230" t="str">
        <f t="shared" si="9"/>
        <v xml:space="preserve"> </v>
      </c>
    </row>
    <row r="129" spans="1:17" x14ac:dyDescent="0.2">
      <c r="A129" s="10" t="str">
        <f>IF(COUNTRY_INFO!A129=0," ",COUNTRY_INFO!A129)</f>
        <v>Ethiopia</v>
      </c>
      <c r="B129" s="10" t="str">
        <f>IF(COUNTRY_INFO!B129=0," ",COUNTRY_INFO!B129)</f>
        <v>AmharaNorth Shoa</v>
      </c>
      <c r="C129" s="10" t="str">
        <f>IF(COUNTRY_INFO!C129=0," ",COUNTRY_INFO!C129)</f>
        <v>Moretnajiru</v>
      </c>
      <c r="D129" s="11" t="str">
        <f>IF(COUNTRY_INFO!$T$9:$T$1000="MDA1 (IVM+ALB)", COUNTRY_INFO!$T$9:$T$1000, " ")</f>
        <v xml:space="preserve"> </v>
      </c>
      <c r="E129" s="253"/>
      <c r="F129" s="54"/>
      <c r="G129" s="288"/>
      <c r="H129" s="288"/>
      <c r="I129" s="11">
        <f t="shared" si="5"/>
        <v>0</v>
      </c>
      <c r="J129" s="54"/>
      <c r="K129" s="18"/>
      <c r="L129" s="18"/>
      <c r="M129" s="14">
        <f t="shared" si="6"/>
        <v>0</v>
      </c>
      <c r="N129" s="231"/>
      <c r="O129" s="230" t="str">
        <f t="shared" si="7"/>
        <v xml:space="preserve"> </v>
      </c>
      <c r="P129" s="230" t="str">
        <f t="shared" si="8"/>
        <v xml:space="preserve"> </v>
      </c>
      <c r="Q129" s="230" t="str">
        <f t="shared" si="9"/>
        <v xml:space="preserve"> </v>
      </c>
    </row>
    <row r="130" spans="1:17" x14ac:dyDescent="0.2">
      <c r="A130" s="10" t="str">
        <f>IF(COUNTRY_INFO!A130=0," ",COUNTRY_INFO!A130)</f>
        <v>Ethiopia</v>
      </c>
      <c r="B130" s="10" t="str">
        <f>IF(COUNTRY_INFO!B130=0," ",COUNTRY_INFO!B130)</f>
        <v>AmharaNorth Shoa</v>
      </c>
      <c r="C130" s="10" t="str">
        <f>IF(COUNTRY_INFO!C130=0," ",COUNTRY_INFO!C130)</f>
        <v>Shewarobit Town</v>
      </c>
      <c r="D130" s="11" t="str">
        <f>IF(COUNTRY_INFO!$T$9:$T$1000="MDA1 (IVM+ALB)", COUNTRY_INFO!$T$9:$T$1000, " ")</f>
        <v xml:space="preserve"> </v>
      </c>
      <c r="E130" s="253"/>
      <c r="F130" s="54"/>
      <c r="G130" s="288"/>
      <c r="H130" s="288"/>
      <c r="I130" s="11">
        <f t="shared" si="5"/>
        <v>0</v>
      </c>
      <c r="J130" s="54"/>
      <c r="K130" s="18"/>
      <c r="L130" s="18"/>
      <c r="M130" s="14">
        <f t="shared" si="6"/>
        <v>0</v>
      </c>
      <c r="N130" s="231"/>
      <c r="O130" s="230" t="str">
        <f t="shared" si="7"/>
        <v xml:space="preserve"> </v>
      </c>
      <c r="P130" s="230" t="str">
        <f t="shared" si="8"/>
        <v xml:space="preserve"> </v>
      </c>
      <c r="Q130" s="230" t="str">
        <f t="shared" si="9"/>
        <v xml:space="preserve"> </v>
      </c>
    </row>
    <row r="131" spans="1:17" x14ac:dyDescent="0.2">
      <c r="A131" s="10" t="str">
        <f>IF(COUNTRY_INFO!A131=0," ",COUNTRY_INFO!A131)</f>
        <v>Ethiopia</v>
      </c>
      <c r="B131" s="10" t="str">
        <f>IF(COUNTRY_INFO!B131=0," ",COUNTRY_INFO!B131)</f>
        <v>AmharaNorth Shoa</v>
      </c>
      <c r="C131" s="10" t="str">
        <f>IF(COUNTRY_INFO!C131=0," ",COUNTRY_INFO!C131)</f>
        <v>Siyadebirnawayu</v>
      </c>
      <c r="D131" s="11" t="str">
        <f>IF(COUNTRY_INFO!$T$9:$T$1000="MDA1 (IVM+ALB)", COUNTRY_INFO!$T$9:$T$1000, " ")</f>
        <v xml:space="preserve"> </v>
      </c>
      <c r="E131" s="253"/>
      <c r="F131" s="54"/>
      <c r="G131" s="288"/>
      <c r="H131" s="288"/>
      <c r="I131" s="11">
        <f t="shared" si="5"/>
        <v>0</v>
      </c>
      <c r="J131" s="54"/>
      <c r="K131" s="18"/>
      <c r="L131" s="18"/>
      <c r="M131" s="14">
        <f t="shared" si="6"/>
        <v>0</v>
      </c>
      <c r="N131" s="231"/>
      <c r="O131" s="230" t="str">
        <f t="shared" si="7"/>
        <v xml:space="preserve"> </v>
      </c>
      <c r="P131" s="230" t="str">
        <f t="shared" si="8"/>
        <v xml:space="preserve"> </v>
      </c>
      <c r="Q131" s="230" t="str">
        <f t="shared" si="9"/>
        <v xml:space="preserve"> </v>
      </c>
    </row>
    <row r="132" spans="1:17" x14ac:dyDescent="0.2">
      <c r="A132" s="10" t="str">
        <f>IF(COUNTRY_INFO!A132=0," ",COUNTRY_INFO!A132)</f>
        <v>Ethiopia</v>
      </c>
      <c r="B132" s="10" t="str">
        <f>IF(COUNTRY_INFO!B132=0," ",COUNTRY_INFO!B132)</f>
        <v>AmharaNorth Shoa</v>
      </c>
      <c r="C132" s="10" t="str">
        <f>IF(COUNTRY_INFO!C132=0," ",COUNTRY_INFO!C132)</f>
        <v>Tarmaber</v>
      </c>
      <c r="D132" s="11" t="str">
        <f>IF(COUNTRY_INFO!$T$9:$T$1000="MDA1 (IVM+ALB)", COUNTRY_INFO!$T$9:$T$1000, " ")</f>
        <v xml:space="preserve"> </v>
      </c>
      <c r="E132" s="253"/>
      <c r="F132" s="54"/>
      <c r="G132" s="288"/>
      <c r="H132" s="288"/>
      <c r="I132" s="11">
        <f t="shared" si="5"/>
        <v>0</v>
      </c>
      <c r="J132" s="54"/>
      <c r="K132" s="18"/>
      <c r="L132" s="18"/>
      <c r="M132" s="14">
        <f t="shared" si="6"/>
        <v>0</v>
      </c>
      <c r="N132" s="231"/>
      <c r="O132" s="230" t="str">
        <f t="shared" si="7"/>
        <v xml:space="preserve"> </v>
      </c>
      <c r="P132" s="230" t="str">
        <f t="shared" si="8"/>
        <v xml:space="preserve"> </v>
      </c>
      <c r="Q132" s="230" t="str">
        <f t="shared" si="9"/>
        <v xml:space="preserve"> </v>
      </c>
    </row>
    <row r="133" spans="1:17" x14ac:dyDescent="0.2">
      <c r="A133" s="10" t="str">
        <f>IF(COUNTRY_INFO!A133=0," ",COUNTRY_INFO!A133)</f>
        <v>Ethiopia</v>
      </c>
      <c r="B133" s="10" t="str">
        <f>IF(COUNTRY_INFO!B133=0," ",COUNTRY_INFO!B133)</f>
        <v>AmharaNorth Wello</v>
      </c>
      <c r="C133" s="10" t="str">
        <f>IF(COUNTRY_INFO!C133=0," ",COUNTRY_INFO!C133)</f>
        <v>Angot</v>
      </c>
      <c r="D133" s="11" t="str">
        <f>IF(COUNTRY_INFO!$T$9:$T$1000="MDA1 (IVM+ALB)", COUNTRY_INFO!$T$9:$T$1000, " ")</f>
        <v xml:space="preserve"> </v>
      </c>
      <c r="E133" s="253"/>
      <c r="F133" s="54"/>
      <c r="G133" s="288"/>
      <c r="H133" s="288"/>
      <c r="I133" s="11">
        <f t="shared" si="5"/>
        <v>0</v>
      </c>
      <c r="J133" s="54"/>
      <c r="K133" s="18"/>
      <c r="L133" s="18"/>
      <c r="M133" s="14">
        <f t="shared" si="6"/>
        <v>0</v>
      </c>
      <c r="N133" s="231"/>
      <c r="O133" s="230" t="str">
        <f t="shared" si="7"/>
        <v xml:space="preserve"> </v>
      </c>
      <c r="P133" s="230" t="str">
        <f t="shared" si="8"/>
        <v xml:space="preserve"> </v>
      </c>
      <c r="Q133" s="230" t="str">
        <f t="shared" si="9"/>
        <v xml:space="preserve"> </v>
      </c>
    </row>
    <row r="134" spans="1:17" x14ac:dyDescent="0.2">
      <c r="A134" s="10" t="str">
        <f>IF(COUNTRY_INFO!A134=0," ",COUNTRY_INFO!A134)</f>
        <v>Ethiopia</v>
      </c>
      <c r="B134" s="10" t="str">
        <f>IF(COUNTRY_INFO!B134=0," ",COUNTRY_INFO!B134)</f>
        <v>AmharaNorth Wello</v>
      </c>
      <c r="C134" s="10" t="str">
        <f>IF(COUNTRY_INFO!C134=0," ",COUNTRY_INFO!C134)</f>
        <v>Bugna</v>
      </c>
      <c r="D134" s="11" t="str">
        <f>IF(COUNTRY_INFO!$T$9:$T$1000="MDA1 (IVM+ALB)", COUNTRY_INFO!$T$9:$T$1000, " ")</f>
        <v xml:space="preserve"> </v>
      </c>
      <c r="E134" s="253"/>
      <c r="F134" s="54"/>
      <c r="G134" s="288"/>
      <c r="H134" s="288"/>
      <c r="I134" s="11">
        <f t="shared" si="5"/>
        <v>0</v>
      </c>
      <c r="J134" s="54"/>
      <c r="K134" s="18"/>
      <c r="L134" s="18"/>
      <c r="M134" s="14">
        <f t="shared" si="6"/>
        <v>0</v>
      </c>
      <c r="N134" s="231"/>
      <c r="O134" s="230" t="str">
        <f t="shared" si="7"/>
        <v xml:space="preserve"> </v>
      </c>
      <c r="P134" s="230" t="str">
        <f t="shared" si="8"/>
        <v xml:space="preserve"> </v>
      </c>
      <c r="Q134" s="230" t="str">
        <f t="shared" si="9"/>
        <v xml:space="preserve"> </v>
      </c>
    </row>
    <row r="135" spans="1:17" x14ac:dyDescent="0.2">
      <c r="A135" s="10" t="str">
        <f>IF(COUNTRY_INFO!A135=0," ",COUNTRY_INFO!A135)</f>
        <v>Ethiopia</v>
      </c>
      <c r="B135" s="10" t="str">
        <f>IF(COUNTRY_INFO!B135=0," ",COUNTRY_INFO!B135)</f>
        <v>AmharaNorth Wello</v>
      </c>
      <c r="C135" s="10" t="str">
        <f>IF(COUNTRY_INFO!C135=0," ",COUNTRY_INFO!C135)</f>
        <v>Dawunt</v>
      </c>
      <c r="D135" s="11" t="str">
        <f>IF(COUNTRY_INFO!$T$9:$T$1000="MDA1 (IVM+ALB)", COUNTRY_INFO!$T$9:$T$1000, " ")</f>
        <v xml:space="preserve"> </v>
      </c>
      <c r="E135" s="253"/>
      <c r="F135" s="54"/>
      <c r="G135" s="288"/>
      <c r="H135" s="288"/>
      <c r="I135" s="11">
        <f t="shared" si="5"/>
        <v>0</v>
      </c>
      <c r="J135" s="54"/>
      <c r="K135" s="18"/>
      <c r="L135" s="18"/>
      <c r="M135" s="14">
        <f t="shared" si="6"/>
        <v>0</v>
      </c>
      <c r="N135" s="231"/>
      <c r="O135" s="230" t="str">
        <f t="shared" si="7"/>
        <v xml:space="preserve"> </v>
      </c>
      <c r="P135" s="230" t="str">
        <f t="shared" si="8"/>
        <v xml:space="preserve"> </v>
      </c>
      <c r="Q135" s="230" t="str">
        <f t="shared" si="9"/>
        <v xml:space="preserve"> </v>
      </c>
    </row>
    <row r="136" spans="1:17" x14ac:dyDescent="0.2">
      <c r="A136" s="10" t="str">
        <f>IF(COUNTRY_INFO!A136=0," ",COUNTRY_INFO!A136)</f>
        <v>Ethiopia</v>
      </c>
      <c r="B136" s="10" t="str">
        <f>IF(COUNTRY_INFO!B136=0," ",COUNTRY_INFO!B136)</f>
        <v>AmharaNorth Wello</v>
      </c>
      <c r="C136" s="10" t="str">
        <f>IF(COUNTRY_INFO!C136=0," ",COUNTRY_INFO!C136)</f>
        <v>Gazo</v>
      </c>
      <c r="D136" s="11" t="str">
        <f>IF(COUNTRY_INFO!$T$9:$T$1000="MDA1 (IVM+ALB)", COUNTRY_INFO!$T$9:$T$1000, " ")</f>
        <v xml:space="preserve"> </v>
      </c>
      <c r="E136" s="253"/>
      <c r="F136" s="54"/>
      <c r="G136" s="288"/>
      <c r="H136" s="288"/>
      <c r="I136" s="11">
        <f t="shared" si="5"/>
        <v>0</v>
      </c>
      <c r="J136" s="54"/>
      <c r="K136" s="18"/>
      <c r="L136" s="18"/>
      <c r="M136" s="14">
        <f t="shared" si="6"/>
        <v>0</v>
      </c>
      <c r="N136" s="231"/>
      <c r="O136" s="230" t="str">
        <f t="shared" si="7"/>
        <v xml:space="preserve"> </v>
      </c>
      <c r="P136" s="230" t="str">
        <f t="shared" si="8"/>
        <v xml:space="preserve"> </v>
      </c>
      <c r="Q136" s="230" t="str">
        <f t="shared" si="9"/>
        <v xml:space="preserve"> </v>
      </c>
    </row>
    <row r="137" spans="1:17" x14ac:dyDescent="0.2">
      <c r="A137" s="10" t="str">
        <f>IF(COUNTRY_INFO!A137=0," ",COUNTRY_INFO!A137)</f>
        <v>Ethiopia</v>
      </c>
      <c r="B137" s="10" t="str">
        <f>IF(COUNTRY_INFO!B137=0," ",COUNTRY_INFO!B137)</f>
        <v>AmharaNorth Wello</v>
      </c>
      <c r="C137" s="10" t="str">
        <f>IF(COUNTRY_INFO!C137=0," ",COUNTRY_INFO!C137)</f>
        <v>Gidan</v>
      </c>
      <c r="D137" s="11" t="str">
        <f>IF(COUNTRY_INFO!$T$9:$T$1000="MDA1 (IVM+ALB)", COUNTRY_INFO!$T$9:$T$1000, " ")</f>
        <v xml:space="preserve"> </v>
      </c>
      <c r="E137" s="253"/>
      <c r="F137" s="54"/>
      <c r="G137" s="288"/>
      <c r="H137" s="288"/>
      <c r="I137" s="11">
        <f t="shared" si="5"/>
        <v>0</v>
      </c>
      <c r="J137" s="54"/>
      <c r="K137" s="18"/>
      <c r="L137" s="18"/>
      <c r="M137" s="14">
        <f t="shared" si="6"/>
        <v>0</v>
      </c>
      <c r="N137" s="231"/>
      <c r="O137" s="230" t="str">
        <f t="shared" si="7"/>
        <v xml:space="preserve"> </v>
      </c>
      <c r="P137" s="230" t="str">
        <f t="shared" si="8"/>
        <v xml:space="preserve"> </v>
      </c>
      <c r="Q137" s="230" t="str">
        <f t="shared" si="9"/>
        <v xml:space="preserve"> </v>
      </c>
    </row>
    <row r="138" spans="1:17" x14ac:dyDescent="0.2">
      <c r="A138" s="10" t="str">
        <f>IF(COUNTRY_INFO!A138=0," ",COUNTRY_INFO!A138)</f>
        <v>Ethiopia</v>
      </c>
      <c r="B138" s="10" t="str">
        <f>IF(COUNTRY_INFO!B138=0," ",COUNTRY_INFO!B138)</f>
        <v>AmharaNorth Wello</v>
      </c>
      <c r="C138" s="10" t="str">
        <f>IF(COUNTRY_INFO!C138=0," ",COUNTRY_INFO!C138)</f>
        <v>Gubalafto</v>
      </c>
      <c r="D138" s="11" t="str">
        <f>IF(COUNTRY_INFO!$T$9:$T$1000="MDA1 (IVM+ALB)", COUNTRY_INFO!$T$9:$T$1000, " ")</f>
        <v xml:space="preserve"> </v>
      </c>
      <c r="E138" s="253"/>
      <c r="F138" s="54"/>
      <c r="G138" s="288"/>
      <c r="H138" s="288"/>
      <c r="I138" s="11">
        <f t="shared" ref="I138:I201" si="10">SUM(F138:H138)</f>
        <v>0</v>
      </c>
      <c r="J138" s="54"/>
      <c r="K138" s="18"/>
      <c r="L138" s="18"/>
      <c r="M138" s="14">
        <f t="shared" ref="M138:M201" si="11">SUM(J138:L138)</f>
        <v>0</v>
      </c>
      <c r="N138" s="231"/>
      <c r="O138" s="230" t="str">
        <f t="shared" ref="O138:O201" si="12">IF(G138&lt;&gt;0, IF(K138/G138*100=0, "-", K138/G138*100), " ")</f>
        <v xml:space="preserve"> </v>
      </c>
      <c r="P138" s="230" t="str">
        <f t="shared" ref="P138:P201" si="13">IF(H138&lt;&gt;0, IF(L138/H138*100=0, "-", L138/H138*100), " ")</f>
        <v xml:space="preserve"> </v>
      </c>
      <c r="Q138" s="230" t="str">
        <f t="shared" ref="Q138:Q201" si="14">IF(I138&lt;&gt;0, IF(M138/I138*100=0, "-", M138/I138*100), " ")</f>
        <v xml:space="preserve"> </v>
      </c>
    </row>
    <row r="139" spans="1:17" x14ac:dyDescent="0.2">
      <c r="A139" s="10" t="str">
        <f>IF(COUNTRY_INFO!A139=0," ",COUNTRY_INFO!A139)</f>
        <v>Ethiopia</v>
      </c>
      <c r="B139" s="10" t="str">
        <f>IF(COUNTRY_INFO!B139=0," ",COUNTRY_INFO!B139)</f>
        <v>AmharaNorth Wello</v>
      </c>
      <c r="C139" s="10" t="str">
        <f>IF(COUNTRY_INFO!C139=0," ",COUNTRY_INFO!C139)</f>
        <v>Habru</v>
      </c>
      <c r="D139" s="11" t="str">
        <f>IF(COUNTRY_INFO!$T$9:$T$1000="MDA1 (IVM+ALB)", COUNTRY_INFO!$T$9:$T$1000, " ")</f>
        <v xml:space="preserve"> </v>
      </c>
      <c r="E139" s="253"/>
      <c r="F139" s="54"/>
      <c r="G139" s="288"/>
      <c r="H139" s="288"/>
      <c r="I139" s="11">
        <f t="shared" si="10"/>
        <v>0</v>
      </c>
      <c r="J139" s="54"/>
      <c r="K139" s="18"/>
      <c r="L139" s="18"/>
      <c r="M139" s="14">
        <f t="shared" si="11"/>
        <v>0</v>
      </c>
      <c r="N139" s="231"/>
      <c r="O139" s="230" t="str">
        <f t="shared" si="12"/>
        <v xml:space="preserve"> </v>
      </c>
      <c r="P139" s="230" t="str">
        <f t="shared" si="13"/>
        <v xml:space="preserve"> </v>
      </c>
      <c r="Q139" s="230" t="str">
        <f t="shared" si="14"/>
        <v xml:space="preserve"> </v>
      </c>
    </row>
    <row r="140" spans="1:17" x14ac:dyDescent="0.2">
      <c r="A140" s="10" t="str">
        <f>IF(COUNTRY_INFO!A140=0," ",COUNTRY_INFO!A140)</f>
        <v>Ethiopia</v>
      </c>
      <c r="B140" s="10" t="str">
        <f>IF(COUNTRY_INFO!B140=0," ",COUNTRY_INFO!B140)</f>
        <v>AmharaNorth Wello</v>
      </c>
      <c r="C140" s="10" t="str">
        <f>IF(COUNTRY_INFO!C140=0," ",COUNTRY_INFO!C140)</f>
        <v>Kobo Town</v>
      </c>
      <c r="D140" s="11" t="str">
        <f>IF(COUNTRY_INFO!$T$9:$T$1000="MDA1 (IVM+ALB)", COUNTRY_INFO!$T$9:$T$1000, " ")</f>
        <v xml:space="preserve"> </v>
      </c>
      <c r="E140" s="253"/>
      <c r="F140" s="54"/>
      <c r="G140" s="288"/>
      <c r="H140" s="288"/>
      <c r="I140" s="11">
        <f t="shared" si="10"/>
        <v>0</v>
      </c>
      <c r="J140" s="54"/>
      <c r="K140" s="18"/>
      <c r="L140" s="18"/>
      <c r="M140" s="14">
        <f t="shared" si="11"/>
        <v>0</v>
      </c>
      <c r="N140" s="231"/>
      <c r="O140" s="230" t="str">
        <f t="shared" si="12"/>
        <v xml:space="preserve"> </v>
      </c>
      <c r="P140" s="230" t="str">
        <f t="shared" si="13"/>
        <v xml:space="preserve"> </v>
      </c>
      <c r="Q140" s="230" t="str">
        <f t="shared" si="14"/>
        <v xml:space="preserve"> </v>
      </c>
    </row>
    <row r="141" spans="1:17" x14ac:dyDescent="0.2">
      <c r="A141" s="10" t="str">
        <f>IF(COUNTRY_INFO!A141=0," ",COUNTRY_INFO!A141)</f>
        <v>Ethiopia</v>
      </c>
      <c r="B141" s="10" t="str">
        <f>IF(COUNTRY_INFO!B141=0," ",COUNTRY_INFO!B141)</f>
        <v>AmharaNorth Wello</v>
      </c>
      <c r="C141" s="10" t="str">
        <f>IF(COUNTRY_INFO!C141=0," ",COUNTRY_INFO!C141)</f>
        <v>Lalibella Town</v>
      </c>
      <c r="D141" s="11" t="str">
        <f>IF(COUNTRY_INFO!$T$9:$T$1000="MDA1 (IVM+ALB)", COUNTRY_INFO!$T$9:$T$1000, " ")</f>
        <v xml:space="preserve"> </v>
      </c>
      <c r="E141" s="253"/>
      <c r="F141" s="54"/>
      <c r="G141" s="288"/>
      <c r="H141" s="288"/>
      <c r="I141" s="11">
        <f t="shared" si="10"/>
        <v>0</v>
      </c>
      <c r="J141" s="54"/>
      <c r="K141" s="18"/>
      <c r="L141" s="18"/>
      <c r="M141" s="14">
        <f t="shared" si="11"/>
        <v>0</v>
      </c>
      <c r="N141" s="231"/>
      <c r="O141" s="230" t="str">
        <f t="shared" si="12"/>
        <v xml:space="preserve"> </v>
      </c>
      <c r="P141" s="230" t="str">
        <f t="shared" si="13"/>
        <v xml:space="preserve"> </v>
      </c>
      <c r="Q141" s="230" t="str">
        <f t="shared" si="14"/>
        <v xml:space="preserve"> </v>
      </c>
    </row>
    <row r="142" spans="1:17" x14ac:dyDescent="0.2">
      <c r="A142" s="10" t="str">
        <f>IF(COUNTRY_INFO!A142=0," ",COUNTRY_INFO!A142)</f>
        <v>Ethiopia</v>
      </c>
      <c r="B142" s="10" t="str">
        <f>IF(COUNTRY_INFO!B142=0," ",COUNTRY_INFO!B142)</f>
        <v>AmharaNorth Wello</v>
      </c>
      <c r="C142" s="10" t="str">
        <f>IF(COUNTRY_INFO!C142=0," ",COUNTRY_INFO!C142)</f>
        <v>Lasta</v>
      </c>
      <c r="D142" s="11" t="str">
        <f>IF(COUNTRY_INFO!$T$9:$T$1000="MDA1 (IVM+ALB)", COUNTRY_INFO!$T$9:$T$1000, " ")</f>
        <v xml:space="preserve"> </v>
      </c>
      <c r="E142" s="253"/>
      <c r="F142" s="54"/>
      <c r="G142" s="288"/>
      <c r="H142" s="288"/>
      <c r="I142" s="11">
        <f t="shared" si="10"/>
        <v>0</v>
      </c>
      <c r="J142" s="54"/>
      <c r="K142" s="18"/>
      <c r="L142" s="18"/>
      <c r="M142" s="14">
        <f t="shared" si="11"/>
        <v>0</v>
      </c>
      <c r="N142" s="231"/>
      <c r="O142" s="230" t="str">
        <f t="shared" si="12"/>
        <v xml:space="preserve"> </v>
      </c>
      <c r="P142" s="230" t="str">
        <f t="shared" si="13"/>
        <v xml:space="preserve"> </v>
      </c>
      <c r="Q142" s="230" t="str">
        <f t="shared" si="14"/>
        <v xml:space="preserve"> </v>
      </c>
    </row>
    <row r="143" spans="1:17" x14ac:dyDescent="0.2">
      <c r="A143" s="10" t="str">
        <f>IF(COUNTRY_INFO!A143=0," ",COUNTRY_INFO!A143)</f>
        <v>Ethiopia</v>
      </c>
      <c r="B143" s="10" t="str">
        <f>IF(COUNTRY_INFO!B143=0," ",COUNTRY_INFO!B143)</f>
        <v>AmharaNorth Wello</v>
      </c>
      <c r="C143" s="10" t="str">
        <f>IF(COUNTRY_INFO!C143=0," ",COUNTRY_INFO!C143)</f>
        <v>Meket</v>
      </c>
      <c r="D143" s="11" t="str">
        <f>IF(COUNTRY_INFO!$T$9:$T$1000="MDA1 (IVM+ALB)", COUNTRY_INFO!$T$9:$T$1000, " ")</f>
        <v xml:space="preserve"> </v>
      </c>
      <c r="E143" s="253"/>
      <c r="F143" s="54"/>
      <c r="G143" s="288"/>
      <c r="H143" s="288"/>
      <c r="I143" s="11">
        <f t="shared" si="10"/>
        <v>0</v>
      </c>
      <c r="J143" s="54"/>
      <c r="K143" s="18"/>
      <c r="L143" s="18"/>
      <c r="M143" s="14">
        <f t="shared" si="11"/>
        <v>0</v>
      </c>
      <c r="N143" s="231"/>
      <c r="O143" s="230" t="str">
        <f t="shared" si="12"/>
        <v xml:space="preserve"> </v>
      </c>
      <c r="P143" s="230" t="str">
        <f t="shared" si="13"/>
        <v xml:space="preserve"> </v>
      </c>
      <c r="Q143" s="230" t="str">
        <f t="shared" si="14"/>
        <v xml:space="preserve"> </v>
      </c>
    </row>
    <row r="144" spans="1:17" x14ac:dyDescent="0.2">
      <c r="A144" s="10" t="str">
        <f>IF(COUNTRY_INFO!A144=0," ",COUNTRY_INFO!A144)</f>
        <v>Ethiopia</v>
      </c>
      <c r="B144" s="10" t="str">
        <f>IF(COUNTRY_INFO!B144=0," ",COUNTRY_INFO!B144)</f>
        <v>AmharaNorth Wello</v>
      </c>
      <c r="C144" s="10" t="str">
        <f>IF(COUNTRY_INFO!C144=0," ",COUNTRY_INFO!C144)</f>
        <v>Raya Kobo</v>
      </c>
      <c r="D144" s="11" t="str">
        <f>IF(COUNTRY_INFO!$T$9:$T$1000="MDA1 (IVM+ALB)", COUNTRY_INFO!$T$9:$T$1000, " ")</f>
        <v xml:space="preserve"> </v>
      </c>
      <c r="E144" s="253"/>
      <c r="F144" s="54"/>
      <c r="G144" s="288"/>
      <c r="H144" s="288"/>
      <c r="I144" s="11">
        <f t="shared" si="10"/>
        <v>0</v>
      </c>
      <c r="J144" s="54"/>
      <c r="K144" s="18"/>
      <c r="L144" s="18"/>
      <c r="M144" s="14">
        <f t="shared" si="11"/>
        <v>0</v>
      </c>
      <c r="N144" s="231"/>
      <c r="O144" s="230" t="str">
        <f t="shared" si="12"/>
        <v xml:space="preserve"> </v>
      </c>
      <c r="P144" s="230" t="str">
        <f t="shared" si="13"/>
        <v xml:space="preserve"> </v>
      </c>
      <c r="Q144" s="230" t="str">
        <f t="shared" si="14"/>
        <v xml:space="preserve"> </v>
      </c>
    </row>
    <row r="145" spans="1:17" x14ac:dyDescent="0.2">
      <c r="A145" s="10" t="str">
        <f>IF(COUNTRY_INFO!A145=0," ",COUNTRY_INFO!A145)</f>
        <v>Ethiopia</v>
      </c>
      <c r="B145" s="10" t="str">
        <f>IF(COUNTRY_INFO!B145=0," ",COUNTRY_INFO!B145)</f>
        <v>AmharaNorth Wello</v>
      </c>
      <c r="C145" s="10" t="str">
        <f>IF(COUNTRY_INFO!C145=0," ",COUNTRY_INFO!C145)</f>
        <v>Wadlla</v>
      </c>
      <c r="D145" s="11" t="str">
        <f>IF(COUNTRY_INFO!$T$9:$T$1000="MDA1 (IVM+ALB)", COUNTRY_INFO!$T$9:$T$1000, " ")</f>
        <v xml:space="preserve"> </v>
      </c>
      <c r="E145" s="253"/>
      <c r="F145" s="54"/>
      <c r="G145" s="288"/>
      <c r="H145" s="288"/>
      <c r="I145" s="11">
        <f t="shared" si="10"/>
        <v>0</v>
      </c>
      <c r="J145" s="54"/>
      <c r="K145" s="18"/>
      <c r="L145" s="18"/>
      <c r="M145" s="14">
        <f t="shared" si="11"/>
        <v>0</v>
      </c>
      <c r="N145" s="231"/>
      <c r="O145" s="230" t="str">
        <f t="shared" si="12"/>
        <v xml:space="preserve"> </v>
      </c>
      <c r="P145" s="230" t="str">
        <f t="shared" si="13"/>
        <v xml:space="preserve"> </v>
      </c>
      <c r="Q145" s="230" t="str">
        <f t="shared" si="14"/>
        <v xml:space="preserve"> </v>
      </c>
    </row>
    <row r="146" spans="1:17" x14ac:dyDescent="0.2">
      <c r="A146" s="10" t="str">
        <f>IF(COUNTRY_INFO!A146=0," ",COUNTRY_INFO!A146)</f>
        <v>Ethiopia</v>
      </c>
      <c r="B146" s="10" t="str">
        <f>IF(COUNTRY_INFO!B146=0," ",COUNTRY_INFO!B146)</f>
        <v>AmharaNorth Wello</v>
      </c>
      <c r="C146" s="10" t="str">
        <f>IF(COUNTRY_INFO!C146=0," ",COUNTRY_INFO!C146)</f>
        <v>Woldia Town</v>
      </c>
      <c r="D146" s="11" t="str">
        <f>IF(COUNTRY_INFO!$T$9:$T$1000="MDA1 (IVM+ALB)", COUNTRY_INFO!$T$9:$T$1000, " ")</f>
        <v xml:space="preserve"> </v>
      </c>
      <c r="E146" s="253"/>
      <c r="F146" s="54"/>
      <c r="G146" s="288"/>
      <c r="H146" s="288"/>
      <c r="I146" s="11">
        <f t="shared" si="10"/>
        <v>0</v>
      </c>
      <c r="J146" s="54"/>
      <c r="K146" s="18"/>
      <c r="L146" s="18"/>
      <c r="M146" s="14">
        <f t="shared" si="11"/>
        <v>0</v>
      </c>
      <c r="N146" s="231"/>
      <c r="O146" s="230" t="str">
        <f t="shared" si="12"/>
        <v xml:space="preserve"> </v>
      </c>
      <c r="P146" s="230" t="str">
        <f t="shared" si="13"/>
        <v xml:space="preserve"> </v>
      </c>
      <c r="Q146" s="230" t="str">
        <f t="shared" si="14"/>
        <v xml:space="preserve"> </v>
      </c>
    </row>
    <row r="147" spans="1:17" x14ac:dyDescent="0.2">
      <c r="A147" s="10" t="str">
        <f>IF(COUNTRY_INFO!A147=0," ",COUNTRY_INFO!A147)</f>
        <v>Ethiopia</v>
      </c>
      <c r="B147" s="10" t="str">
        <f>IF(COUNTRY_INFO!B147=0," ",COUNTRY_INFO!B147)</f>
        <v>AmharaOromiya</v>
      </c>
      <c r="C147" s="10" t="str">
        <f>IF(COUNTRY_INFO!C147=0," ",COUNTRY_INFO!C147)</f>
        <v>Artuma Fursi</v>
      </c>
      <c r="D147" s="11" t="str">
        <f>IF(COUNTRY_INFO!$T$9:$T$1000="MDA1 (IVM+ALB)", COUNTRY_INFO!$T$9:$T$1000, " ")</f>
        <v xml:space="preserve"> </v>
      </c>
      <c r="E147" s="253"/>
      <c r="F147" s="54"/>
      <c r="G147" s="288"/>
      <c r="H147" s="288"/>
      <c r="I147" s="11">
        <f t="shared" si="10"/>
        <v>0</v>
      </c>
      <c r="J147" s="54"/>
      <c r="K147" s="18"/>
      <c r="L147" s="18"/>
      <c r="M147" s="14">
        <f t="shared" si="11"/>
        <v>0</v>
      </c>
      <c r="N147" s="231"/>
      <c r="O147" s="230" t="str">
        <f t="shared" si="12"/>
        <v xml:space="preserve"> </v>
      </c>
      <c r="P147" s="230" t="str">
        <f t="shared" si="13"/>
        <v xml:space="preserve"> </v>
      </c>
      <c r="Q147" s="230" t="str">
        <f t="shared" si="14"/>
        <v xml:space="preserve"> </v>
      </c>
    </row>
    <row r="148" spans="1:17" x14ac:dyDescent="0.2">
      <c r="A148" s="10" t="str">
        <f>IF(COUNTRY_INFO!A148=0," ",COUNTRY_INFO!A148)</f>
        <v>Ethiopia</v>
      </c>
      <c r="B148" s="10" t="str">
        <f>IF(COUNTRY_INFO!B148=0," ",COUNTRY_INFO!B148)</f>
        <v>AmharaOromiya</v>
      </c>
      <c r="C148" s="10" t="str">
        <f>IF(COUNTRY_INFO!C148=0," ",COUNTRY_INFO!C148)</f>
        <v>Bati</v>
      </c>
      <c r="D148" s="11" t="str">
        <f>IF(COUNTRY_INFO!$T$9:$T$1000="MDA1 (IVM+ALB)", COUNTRY_INFO!$T$9:$T$1000, " ")</f>
        <v xml:space="preserve"> </v>
      </c>
      <c r="E148" s="253"/>
      <c r="F148" s="54"/>
      <c r="G148" s="288"/>
      <c r="H148" s="288"/>
      <c r="I148" s="11">
        <f t="shared" si="10"/>
        <v>0</v>
      </c>
      <c r="J148" s="54"/>
      <c r="K148" s="18"/>
      <c r="L148" s="18"/>
      <c r="M148" s="14">
        <f t="shared" si="11"/>
        <v>0</v>
      </c>
      <c r="N148" s="231"/>
      <c r="O148" s="230" t="str">
        <f t="shared" si="12"/>
        <v xml:space="preserve"> </v>
      </c>
      <c r="P148" s="230" t="str">
        <f t="shared" si="13"/>
        <v xml:space="preserve"> </v>
      </c>
      <c r="Q148" s="230" t="str">
        <f t="shared" si="14"/>
        <v xml:space="preserve"> </v>
      </c>
    </row>
    <row r="149" spans="1:17" x14ac:dyDescent="0.2">
      <c r="A149" s="10" t="str">
        <f>IF(COUNTRY_INFO!A149=0," ",COUNTRY_INFO!A149)</f>
        <v>Ethiopia</v>
      </c>
      <c r="B149" s="10" t="str">
        <f>IF(COUNTRY_INFO!B149=0," ",COUNTRY_INFO!B149)</f>
        <v>AmharaOromiya</v>
      </c>
      <c r="C149" s="10" t="str">
        <f>IF(COUNTRY_INFO!C149=0," ",COUNTRY_INFO!C149)</f>
        <v>Bati Town</v>
      </c>
      <c r="D149" s="11" t="str">
        <f>IF(COUNTRY_INFO!$T$9:$T$1000="MDA1 (IVM+ALB)", COUNTRY_INFO!$T$9:$T$1000, " ")</f>
        <v xml:space="preserve"> </v>
      </c>
      <c r="E149" s="253"/>
      <c r="F149" s="54"/>
      <c r="G149" s="288"/>
      <c r="H149" s="288"/>
      <c r="I149" s="11">
        <f t="shared" si="10"/>
        <v>0</v>
      </c>
      <c r="J149" s="54"/>
      <c r="K149" s="18"/>
      <c r="L149" s="18"/>
      <c r="M149" s="14">
        <f t="shared" si="11"/>
        <v>0</v>
      </c>
      <c r="N149" s="231"/>
      <c r="O149" s="230" t="str">
        <f t="shared" si="12"/>
        <v xml:space="preserve"> </v>
      </c>
      <c r="P149" s="230" t="str">
        <f t="shared" si="13"/>
        <v xml:space="preserve"> </v>
      </c>
      <c r="Q149" s="230" t="str">
        <f t="shared" si="14"/>
        <v xml:space="preserve"> </v>
      </c>
    </row>
    <row r="150" spans="1:17" x14ac:dyDescent="0.2">
      <c r="A150" s="10" t="str">
        <f>IF(COUNTRY_INFO!A150=0," ",COUNTRY_INFO!A150)</f>
        <v>Ethiopia</v>
      </c>
      <c r="B150" s="10" t="str">
        <f>IF(COUNTRY_INFO!B150=0," ",COUNTRY_INFO!B150)</f>
        <v>AmharaOromiya</v>
      </c>
      <c r="C150" s="10" t="str">
        <f>IF(COUNTRY_INFO!C150=0," ",COUNTRY_INFO!C150)</f>
        <v>Dawa chefa</v>
      </c>
      <c r="D150" s="11" t="str">
        <f>IF(COUNTRY_INFO!$T$9:$T$1000="MDA1 (IVM+ALB)", COUNTRY_INFO!$T$9:$T$1000, " ")</f>
        <v xml:space="preserve"> </v>
      </c>
      <c r="E150" s="253"/>
      <c r="F150" s="54"/>
      <c r="G150" s="288"/>
      <c r="H150" s="288"/>
      <c r="I150" s="11">
        <f t="shared" si="10"/>
        <v>0</v>
      </c>
      <c r="J150" s="54"/>
      <c r="K150" s="18"/>
      <c r="L150" s="18"/>
      <c r="M150" s="14">
        <f t="shared" si="11"/>
        <v>0</v>
      </c>
      <c r="N150" s="231"/>
      <c r="O150" s="230" t="str">
        <f t="shared" si="12"/>
        <v xml:space="preserve"> </v>
      </c>
      <c r="P150" s="230" t="str">
        <f t="shared" si="13"/>
        <v xml:space="preserve"> </v>
      </c>
      <c r="Q150" s="230" t="str">
        <f t="shared" si="14"/>
        <v xml:space="preserve"> </v>
      </c>
    </row>
    <row r="151" spans="1:17" x14ac:dyDescent="0.2">
      <c r="A151" s="10" t="str">
        <f>IF(COUNTRY_INFO!A151=0," ",COUNTRY_INFO!A151)</f>
        <v>Ethiopia</v>
      </c>
      <c r="B151" s="10" t="str">
        <f>IF(COUNTRY_INFO!B151=0," ",COUNTRY_INFO!B151)</f>
        <v>AmharaOromiya</v>
      </c>
      <c r="C151" s="10" t="str">
        <f>IF(COUNTRY_INFO!C151=0," ",COUNTRY_INFO!C151)</f>
        <v>Dawe Harwa</v>
      </c>
      <c r="D151" s="11" t="str">
        <f>IF(COUNTRY_INFO!$T$9:$T$1000="MDA1 (IVM+ALB)", COUNTRY_INFO!$T$9:$T$1000, " ")</f>
        <v xml:space="preserve"> </v>
      </c>
      <c r="E151" s="253"/>
      <c r="F151" s="54"/>
      <c r="G151" s="288"/>
      <c r="H151" s="288"/>
      <c r="I151" s="11">
        <f t="shared" si="10"/>
        <v>0</v>
      </c>
      <c r="J151" s="54"/>
      <c r="K151" s="18"/>
      <c r="L151" s="18"/>
      <c r="M151" s="14">
        <f t="shared" si="11"/>
        <v>0</v>
      </c>
      <c r="N151" s="231"/>
      <c r="O151" s="230" t="str">
        <f t="shared" si="12"/>
        <v xml:space="preserve"> </v>
      </c>
      <c r="P151" s="230" t="str">
        <f t="shared" si="13"/>
        <v xml:space="preserve"> </v>
      </c>
      <c r="Q151" s="230" t="str">
        <f t="shared" si="14"/>
        <v xml:space="preserve"> </v>
      </c>
    </row>
    <row r="152" spans="1:17" x14ac:dyDescent="0.2">
      <c r="A152" s="10" t="str">
        <f>IF(COUNTRY_INFO!A152=0," ",COUNTRY_INFO!A152)</f>
        <v>Ethiopia</v>
      </c>
      <c r="B152" s="10" t="str">
        <f>IF(COUNTRY_INFO!B152=0," ",COUNTRY_INFO!B152)</f>
        <v>AmharaOromiya</v>
      </c>
      <c r="C152" s="10" t="str">
        <f>IF(COUNTRY_INFO!C152=0," ",COUNTRY_INFO!C152)</f>
        <v>Jille Timuga</v>
      </c>
      <c r="D152" s="11" t="str">
        <f>IF(COUNTRY_INFO!$T$9:$T$1000="MDA1 (IVM+ALB)", COUNTRY_INFO!$T$9:$T$1000, " ")</f>
        <v xml:space="preserve"> </v>
      </c>
      <c r="E152" s="253"/>
      <c r="F152" s="54"/>
      <c r="G152" s="288"/>
      <c r="H152" s="288"/>
      <c r="I152" s="11">
        <f t="shared" si="10"/>
        <v>0</v>
      </c>
      <c r="J152" s="54"/>
      <c r="K152" s="18"/>
      <c r="L152" s="18"/>
      <c r="M152" s="14">
        <f t="shared" si="11"/>
        <v>0</v>
      </c>
      <c r="N152" s="231"/>
      <c r="O152" s="230" t="str">
        <f t="shared" si="12"/>
        <v xml:space="preserve"> </v>
      </c>
      <c r="P152" s="230" t="str">
        <f t="shared" si="13"/>
        <v xml:space="preserve"> </v>
      </c>
      <c r="Q152" s="230" t="str">
        <f t="shared" si="14"/>
        <v xml:space="preserve"> </v>
      </c>
    </row>
    <row r="153" spans="1:17" x14ac:dyDescent="0.2">
      <c r="A153" s="10" t="str">
        <f>IF(COUNTRY_INFO!A153=0," ",COUNTRY_INFO!A153)</f>
        <v>Ethiopia</v>
      </c>
      <c r="B153" s="10" t="str">
        <f>IF(COUNTRY_INFO!B153=0," ",COUNTRY_INFO!B153)</f>
        <v>AmharaOromiya</v>
      </c>
      <c r="C153" s="10" t="str">
        <f>IF(COUNTRY_INFO!C153=0," ",COUNTRY_INFO!C153)</f>
        <v>Kemissie</v>
      </c>
      <c r="D153" s="11" t="str">
        <f>IF(COUNTRY_INFO!$T$9:$T$1000="MDA1 (IVM+ALB)", COUNTRY_INFO!$T$9:$T$1000, " ")</f>
        <v xml:space="preserve"> </v>
      </c>
      <c r="E153" s="253"/>
      <c r="F153" s="54"/>
      <c r="G153" s="288"/>
      <c r="H153" s="288"/>
      <c r="I153" s="11">
        <f t="shared" si="10"/>
        <v>0</v>
      </c>
      <c r="J153" s="54"/>
      <c r="K153" s="18"/>
      <c r="L153" s="18"/>
      <c r="M153" s="14">
        <f t="shared" si="11"/>
        <v>0</v>
      </c>
      <c r="N153" s="231"/>
      <c r="O153" s="230" t="str">
        <f t="shared" si="12"/>
        <v xml:space="preserve"> </v>
      </c>
      <c r="P153" s="230" t="str">
        <f t="shared" si="13"/>
        <v xml:space="preserve"> </v>
      </c>
      <c r="Q153" s="230" t="str">
        <f t="shared" si="14"/>
        <v xml:space="preserve"> </v>
      </c>
    </row>
    <row r="154" spans="1:17" x14ac:dyDescent="0.2">
      <c r="A154" s="10" t="str">
        <f>IF(COUNTRY_INFO!A154=0," ",COUNTRY_INFO!A154)</f>
        <v>Ethiopia</v>
      </c>
      <c r="B154" s="10" t="str">
        <f>IF(COUNTRY_INFO!B154=0," ",COUNTRY_INFO!B154)</f>
        <v>AmharaSouth Gondar</v>
      </c>
      <c r="C154" s="10" t="str">
        <f>IF(COUNTRY_INFO!C154=0," ",COUNTRY_INFO!C154)</f>
        <v>Andabet (West Estie)</v>
      </c>
      <c r="D154" s="11" t="str">
        <f>IF(COUNTRY_INFO!$T$9:$T$1000="MDA1 (IVM+ALB)", COUNTRY_INFO!$T$9:$T$1000, " ")</f>
        <v xml:space="preserve"> </v>
      </c>
      <c r="E154" s="253"/>
      <c r="F154" s="54"/>
      <c r="G154" s="288"/>
      <c r="H154" s="288"/>
      <c r="I154" s="11">
        <f t="shared" si="10"/>
        <v>0</v>
      </c>
      <c r="J154" s="54"/>
      <c r="K154" s="18"/>
      <c r="L154" s="18"/>
      <c r="M154" s="14">
        <f t="shared" si="11"/>
        <v>0</v>
      </c>
      <c r="N154" s="231"/>
      <c r="O154" s="230" t="str">
        <f t="shared" si="12"/>
        <v xml:space="preserve"> </v>
      </c>
      <c r="P154" s="230" t="str">
        <f t="shared" si="13"/>
        <v xml:space="preserve"> </v>
      </c>
      <c r="Q154" s="230" t="str">
        <f t="shared" si="14"/>
        <v xml:space="preserve"> </v>
      </c>
    </row>
    <row r="155" spans="1:17" x14ac:dyDescent="0.2">
      <c r="A155" s="10" t="str">
        <f>IF(COUNTRY_INFO!A155=0," ",COUNTRY_INFO!A155)</f>
        <v>Ethiopia</v>
      </c>
      <c r="B155" s="10" t="str">
        <f>IF(COUNTRY_INFO!B155=0," ",COUNTRY_INFO!B155)</f>
        <v>AmharaSouth Gondar</v>
      </c>
      <c r="C155" s="10" t="str">
        <f>IF(COUNTRY_INFO!C155=0," ",COUNTRY_INFO!C155)</f>
        <v>Debre Tabor Town</v>
      </c>
      <c r="D155" s="11" t="str">
        <f>IF(COUNTRY_INFO!$T$9:$T$1000="MDA1 (IVM+ALB)", COUNTRY_INFO!$T$9:$T$1000, " ")</f>
        <v xml:space="preserve"> </v>
      </c>
      <c r="E155" s="253"/>
      <c r="F155" s="54"/>
      <c r="G155" s="288"/>
      <c r="H155" s="288"/>
      <c r="I155" s="11">
        <f t="shared" si="10"/>
        <v>0</v>
      </c>
      <c r="J155" s="54"/>
      <c r="K155" s="18"/>
      <c r="L155" s="18"/>
      <c r="M155" s="14">
        <f t="shared" si="11"/>
        <v>0</v>
      </c>
      <c r="N155" s="231"/>
      <c r="O155" s="230" t="str">
        <f t="shared" si="12"/>
        <v xml:space="preserve"> </v>
      </c>
      <c r="P155" s="230" t="str">
        <f t="shared" si="13"/>
        <v xml:space="preserve"> </v>
      </c>
      <c r="Q155" s="230" t="str">
        <f t="shared" si="14"/>
        <v xml:space="preserve"> </v>
      </c>
    </row>
    <row r="156" spans="1:17" x14ac:dyDescent="0.2">
      <c r="A156" s="10" t="str">
        <f>IF(COUNTRY_INFO!A156=0," ",COUNTRY_INFO!A156)</f>
        <v>Ethiopia</v>
      </c>
      <c r="B156" s="10" t="str">
        <f>IF(COUNTRY_INFO!B156=0," ",COUNTRY_INFO!B156)</f>
        <v>AmharaSouth Gondar</v>
      </c>
      <c r="C156" s="10" t="str">
        <f>IF(COUNTRY_INFO!C156=0," ",COUNTRY_INFO!C156)</f>
        <v>Dera</v>
      </c>
      <c r="D156" s="11" t="str">
        <f>IF(COUNTRY_INFO!$T$9:$T$1000="MDA1 (IVM+ALB)", COUNTRY_INFO!$T$9:$T$1000, " ")</f>
        <v xml:space="preserve"> </v>
      </c>
      <c r="E156" s="253"/>
      <c r="F156" s="54"/>
      <c r="G156" s="288"/>
      <c r="H156" s="288"/>
      <c r="I156" s="11">
        <f t="shared" si="10"/>
        <v>0</v>
      </c>
      <c r="J156" s="54"/>
      <c r="K156" s="18"/>
      <c r="L156" s="18"/>
      <c r="M156" s="14">
        <f t="shared" si="11"/>
        <v>0</v>
      </c>
      <c r="N156" s="231"/>
      <c r="O156" s="230" t="str">
        <f t="shared" si="12"/>
        <v xml:space="preserve"> </v>
      </c>
      <c r="P156" s="230" t="str">
        <f t="shared" si="13"/>
        <v xml:space="preserve"> </v>
      </c>
      <c r="Q156" s="230" t="str">
        <f t="shared" si="14"/>
        <v xml:space="preserve"> </v>
      </c>
    </row>
    <row r="157" spans="1:17" x14ac:dyDescent="0.2">
      <c r="A157" s="10" t="str">
        <f>IF(COUNTRY_INFO!A157=0," ",COUNTRY_INFO!A157)</f>
        <v>Ethiopia</v>
      </c>
      <c r="B157" s="10" t="str">
        <f>IF(COUNTRY_INFO!B157=0," ",COUNTRY_INFO!B157)</f>
        <v>AmharaSouth Gondar</v>
      </c>
      <c r="C157" s="10" t="str">
        <f>IF(COUNTRY_INFO!C157=0," ",COUNTRY_INFO!C157)</f>
        <v>Ebinat</v>
      </c>
      <c r="D157" s="11" t="str">
        <f>IF(COUNTRY_INFO!$T$9:$T$1000="MDA1 (IVM+ALB)", COUNTRY_INFO!$T$9:$T$1000, " ")</f>
        <v xml:space="preserve"> </v>
      </c>
      <c r="E157" s="253"/>
      <c r="F157" s="54"/>
      <c r="G157" s="288"/>
      <c r="H157" s="288"/>
      <c r="I157" s="11">
        <f t="shared" si="10"/>
        <v>0</v>
      </c>
      <c r="J157" s="54"/>
      <c r="K157" s="18"/>
      <c r="L157" s="18"/>
      <c r="M157" s="14">
        <f t="shared" si="11"/>
        <v>0</v>
      </c>
      <c r="N157" s="231"/>
      <c r="O157" s="230" t="str">
        <f t="shared" si="12"/>
        <v xml:space="preserve"> </v>
      </c>
      <c r="P157" s="230" t="str">
        <f t="shared" si="13"/>
        <v xml:space="preserve"> </v>
      </c>
      <c r="Q157" s="230" t="str">
        <f t="shared" si="14"/>
        <v xml:space="preserve"> </v>
      </c>
    </row>
    <row r="158" spans="1:17" x14ac:dyDescent="0.2">
      <c r="A158" s="10" t="str">
        <f>IF(COUNTRY_INFO!A158=0," ",COUNTRY_INFO!A158)</f>
        <v>Ethiopia</v>
      </c>
      <c r="B158" s="10" t="str">
        <f>IF(COUNTRY_INFO!B158=0," ",COUNTRY_INFO!B158)</f>
        <v>AmharaSouth Gondar</v>
      </c>
      <c r="C158" s="10" t="str">
        <f>IF(COUNTRY_INFO!C158=0," ",COUNTRY_INFO!C158)</f>
        <v>Estie (East Estie)</v>
      </c>
      <c r="D158" s="11" t="str">
        <f>IF(COUNTRY_INFO!$T$9:$T$1000="MDA1 (IVM+ALB)", COUNTRY_INFO!$T$9:$T$1000, " ")</f>
        <v xml:space="preserve"> </v>
      </c>
      <c r="E158" s="253"/>
      <c r="F158" s="54"/>
      <c r="G158" s="288"/>
      <c r="H158" s="288"/>
      <c r="I158" s="11">
        <f t="shared" si="10"/>
        <v>0</v>
      </c>
      <c r="J158" s="54"/>
      <c r="K158" s="18"/>
      <c r="L158" s="18"/>
      <c r="M158" s="14">
        <f t="shared" si="11"/>
        <v>0</v>
      </c>
      <c r="N158" s="231"/>
      <c r="O158" s="230" t="str">
        <f t="shared" si="12"/>
        <v xml:space="preserve"> </v>
      </c>
      <c r="P158" s="230" t="str">
        <f t="shared" si="13"/>
        <v xml:space="preserve"> </v>
      </c>
      <c r="Q158" s="230" t="str">
        <f t="shared" si="14"/>
        <v xml:space="preserve"> </v>
      </c>
    </row>
    <row r="159" spans="1:17" x14ac:dyDescent="0.2">
      <c r="A159" s="10" t="str">
        <f>IF(COUNTRY_INFO!A159=0," ",COUNTRY_INFO!A159)</f>
        <v>Ethiopia</v>
      </c>
      <c r="B159" s="10" t="str">
        <f>IF(COUNTRY_INFO!B159=0," ",COUNTRY_INFO!B159)</f>
        <v>AmharaSouth Gondar</v>
      </c>
      <c r="C159" s="10" t="str">
        <f>IF(COUNTRY_INFO!C159=0," ",COUNTRY_INFO!C159)</f>
        <v>Farta</v>
      </c>
      <c r="D159" s="11" t="str">
        <f>IF(COUNTRY_INFO!$T$9:$T$1000="MDA1 (IVM+ALB)", COUNTRY_INFO!$T$9:$T$1000, " ")</f>
        <v xml:space="preserve"> </v>
      </c>
      <c r="E159" s="253"/>
      <c r="F159" s="54"/>
      <c r="G159" s="288"/>
      <c r="H159" s="288"/>
      <c r="I159" s="11">
        <f t="shared" si="10"/>
        <v>0</v>
      </c>
      <c r="J159" s="54"/>
      <c r="K159" s="18"/>
      <c r="L159" s="18"/>
      <c r="M159" s="14">
        <f t="shared" si="11"/>
        <v>0</v>
      </c>
      <c r="N159" s="231"/>
      <c r="O159" s="230" t="str">
        <f t="shared" si="12"/>
        <v xml:space="preserve"> </v>
      </c>
      <c r="P159" s="230" t="str">
        <f t="shared" si="13"/>
        <v xml:space="preserve"> </v>
      </c>
      <c r="Q159" s="230" t="str">
        <f t="shared" si="14"/>
        <v xml:space="preserve"> </v>
      </c>
    </row>
    <row r="160" spans="1:17" x14ac:dyDescent="0.2">
      <c r="A160" s="10" t="str">
        <f>IF(COUNTRY_INFO!A160=0," ",COUNTRY_INFO!A160)</f>
        <v>Ethiopia</v>
      </c>
      <c r="B160" s="10" t="str">
        <f>IF(COUNTRY_INFO!B160=0," ",COUNTRY_INFO!B160)</f>
        <v>AmharaSouth Gondar</v>
      </c>
      <c r="C160" s="10" t="str">
        <f>IF(COUNTRY_INFO!C160=0," ",COUNTRY_INFO!C160)</f>
        <v>Fogera</v>
      </c>
      <c r="D160" s="11" t="str">
        <f>IF(COUNTRY_INFO!$T$9:$T$1000="MDA1 (IVM+ALB)", COUNTRY_INFO!$T$9:$T$1000, " ")</f>
        <v xml:space="preserve"> </v>
      </c>
      <c r="E160" s="253"/>
      <c r="F160" s="54"/>
      <c r="G160" s="288"/>
      <c r="H160" s="288"/>
      <c r="I160" s="11">
        <f t="shared" si="10"/>
        <v>0</v>
      </c>
      <c r="J160" s="54"/>
      <c r="K160" s="18"/>
      <c r="L160" s="18"/>
      <c r="M160" s="14">
        <f t="shared" si="11"/>
        <v>0</v>
      </c>
      <c r="N160" s="231"/>
      <c r="O160" s="230" t="str">
        <f t="shared" si="12"/>
        <v xml:space="preserve"> </v>
      </c>
      <c r="P160" s="230" t="str">
        <f t="shared" si="13"/>
        <v xml:space="preserve"> </v>
      </c>
      <c r="Q160" s="230" t="str">
        <f t="shared" si="14"/>
        <v xml:space="preserve"> </v>
      </c>
    </row>
    <row r="161" spans="1:17" x14ac:dyDescent="0.2">
      <c r="A161" s="10" t="str">
        <f>IF(COUNTRY_INFO!A161=0," ",COUNTRY_INFO!A161)</f>
        <v>Ethiopia</v>
      </c>
      <c r="B161" s="10" t="str">
        <f>IF(COUNTRY_INFO!B161=0," ",COUNTRY_INFO!B161)</f>
        <v>AmharaSouth Gondar</v>
      </c>
      <c r="C161" s="10" t="str">
        <f>IF(COUNTRY_INFO!C161=0," ",COUNTRY_INFO!C161)</f>
        <v>Gunabegemidir</v>
      </c>
      <c r="D161" s="11" t="str">
        <f>IF(COUNTRY_INFO!$T$9:$T$1000="MDA1 (IVM+ALB)", COUNTRY_INFO!$T$9:$T$1000, " ")</f>
        <v xml:space="preserve"> </v>
      </c>
      <c r="E161" s="253"/>
      <c r="F161" s="54"/>
      <c r="G161" s="288"/>
      <c r="H161" s="288"/>
      <c r="I161" s="11">
        <f t="shared" si="10"/>
        <v>0</v>
      </c>
      <c r="J161" s="54"/>
      <c r="K161" s="18"/>
      <c r="L161" s="18"/>
      <c r="M161" s="14">
        <f t="shared" si="11"/>
        <v>0</v>
      </c>
      <c r="N161" s="231"/>
      <c r="O161" s="230" t="str">
        <f t="shared" si="12"/>
        <v xml:space="preserve"> </v>
      </c>
      <c r="P161" s="230" t="str">
        <f t="shared" si="13"/>
        <v xml:space="preserve"> </v>
      </c>
      <c r="Q161" s="230" t="str">
        <f t="shared" si="14"/>
        <v xml:space="preserve"> </v>
      </c>
    </row>
    <row r="162" spans="1:17" x14ac:dyDescent="0.2">
      <c r="A162" s="10" t="str">
        <f>IF(COUNTRY_INFO!A162=0," ",COUNTRY_INFO!A162)</f>
        <v>Ethiopia</v>
      </c>
      <c r="B162" s="10" t="str">
        <f>IF(COUNTRY_INFO!B162=0," ",COUNTRY_INFO!B162)</f>
        <v>AmharaSouth Gondar</v>
      </c>
      <c r="C162" s="10" t="str">
        <f>IF(COUNTRY_INFO!C162=0," ",COUNTRY_INFO!C162)</f>
        <v>Lay Gaint</v>
      </c>
      <c r="D162" s="11" t="str">
        <f>IF(COUNTRY_INFO!$T$9:$T$1000="MDA1 (IVM+ALB)", COUNTRY_INFO!$T$9:$T$1000, " ")</f>
        <v xml:space="preserve"> </v>
      </c>
      <c r="E162" s="253"/>
      <c r="F162" s="54"/>
      <c r="G162" s="288"/>
      <c r="H162" s="288"/>
      <c r="I162" s="11">
        <f t="shared" si="10"/>
        <v>0</v>
      </c>
      <c r="J162" s="54"/>
      <c r="K162" s="18"/>
      <c r="L162" s="18"/>
      <c r="M162" s="14">
        <f t="shared" si="11"/>
        <v>0</v>
      </c>
      <c r="N162" s="231"/>
      <c r="O162" s="230" t="str">
        <f t="shared" si="12"/>
        <v xml:space="preserve"> </v>
      </c>
      <c r="P162" s="230" t="str">
        <f t="shared" si="13"/>
        <v xml:space="preserve"> </v>
      </c>
      <c r="Q162" s="230" t="str">
        <f t="shared" si="14"/>
        <v xml:space="preserve"> </v>
      </c>
    </row>
    <row r="163" spans="1:17" x14ac:dyDescent="0.2">
      <c r="A163" s="10" t="str">
        <f>IF(COUNTRY_INFO!A163=0," ",COUNTRY_INFO!A163)</f>
        <v>Ethiopia</v>
      </c>
      <c r="B163" s="10" t="str">
        <f>IF(COUNTRY_INFO!B163=0," ",COUNTRY_INFO!B163)</f>
        <v>AmharaSouth Gondar</v>
      </c>
      <c r="C163" s="10" t="str">
        <f>IF(COUNTRY_INFO!C163=0," ",COUNTRY_INFO!C163)</f>
        <v>Libo Kemkem</v>
      </c>
      <c r="D163" s="11" t="str">
        <f>IF(COUNTRY_INFO!$T$9:$T$1000="MDA1 (IVM+ALB)", COUNTRY_INFO!$T$9:$T$1000, " ")</f>
        <v xml:space="preserve"> </v>
      </c>
      <c r="E163" s="253"/>
      <c r="F163" s="54"/>
      <c r="G163" s="288"/>
      <c r="H163" s="288"/>
      <c r="I163" s="11">
        <f t="shared" si="10"/>
        <v>0</v>
      </c>
      <c r="J163" s="54"/>
      <c r="K163" s="18"/>
      <c r="L163" s="18"/>
      <c r="M163" s="14">
        <f t="shared" si="11"/>
        <v>0</v>
      </c>
      <c r="N163" s="231"/>
      <c r="O163" s="230" t="str">
        <f t="shared" si="12"/>
        <v xml:space="preserve"> </v>
      </c>
      <c r="P163" s="230" t="str">
        <f t="shared" si="13"/>
        <v xml:space="preserve"> </v>
      </c>
      <c r="Q163" s="230" t="str">
        <f t="shared" si="14"/>
        <v xml:space="preserve"> </v>
      </c>
    </row>
    <row r="164" spans="1:17" x14ac:dyDescent="0.2">
      <c r="A164" s="10" t="str">
        <f>IF(COUNTRY_INFO!A164=0," ",COUNTRY_INFO!A164)</f>
        <v>Ethiopia</v>
      </c>
      <c r="B164" s="10" t="str">
        <f>IF(COUNTRY_INFO!B164=0," ",COUNTRY_INFO!B164)</f>
        <v>AmharaSouth Gondar</v>
      </c>
      <c r="C164" s="10" t="str">
        <f>IF(COUNTRY_INFO!C164=0," ",COUNTRY_INFO!C164)</f>
        <v>Meketewa</v>
      </c>
      <c r="D164" s="11" t="str">
        <f>IF(COUNTRY_INFO!$T$9:$T$1000="MDA1 (IVM+ALB)", COUNTRY_INFO!$T$9:$T$1000, " ")</f>
        <v xml:space="preserve"> </v>
      </c>
      <c r="E164" s="253"/>
      <c r="F164" s="54"/>
      <c r="G164" s="288"/>
      <c r="H164" s="288"/>
      <c r="I164" s="11">
        <f t="shared" si="10"/>
        <v>0</v>
      </c>
      <c r="J164" s="54"/>
      <c r="K164" s="18"/>
      <c r="L164" s="18"/>
      <c r="M164" s="14">
        <f t="shared" si="11"/>
        <v>0</v>
      </c>
      <c r="N164" s="231"/>
      <c r="O164" s="230" t="str">
        <f t="shared" si="12"/>
        <v xml:space="preserve"> </v>
      </c>
      <c r="P164" s="230" t="str">
        <f t="shared" si="13"/>
        <v xml:space="preserve"> </v>
      </c>
      <c r="Q164" s="230" t="str">
        <f t="shared" si="14"/>
        <v xml:space="preserve"> </v>
      </c>
    </row>
    <row r="165" spans="1:17" x14ac:dyDescent="0.2">
      <c r="A165" s="10" t="str">
        <f>IF(COUNTRY_INFO!A165=0," ",COUNTRY_INFO!A165)</f>
        <v>Ethiopia</v>
      </c>
      <c r="B165" s="10" t="str">
        <f>IF(COUNTRY_INFO!B165=0," ",COUNTRY_INFO!B165)</f>
        <v>AmharaSouth Gondar</v>
      </c>
      <c r="C165" s="10" t="str">
        <f>IF(COUNTRY_INFO!C165=0," ",COUNTRY_INFO!C165)</f>
        <v>Sediemuja</v>
      </c>
      <c r="D165" s="11" t="str">
        <f>IF(COUNTRY_INFO!$T$9:$T$1000="MDA1 (IVM+ALB)", COUNTRY_INFO!$T$9:$T$1000, " ")</f>
        <v xml:space="preserve"> </v>
      </c>
      <c r="E165" s="253"/>
      <c r="F165" s="54"/>
      <c r="G165" s="288"/>
      <c r="H165" s="288"/>
      <c r="I165" s="11">
        <f t="shared" si="10"/>
        <v>0</v>
      </c>
      <c r="J165" s="54"/>
      <c r="K165" s="18"/>
      <c r="L165" s="18"/>
      <c r="M165" s="14">
        <f t="shared" si="11"/>
        <v>0</v>
      </c>
      <c r="N165" s="231"/>
      <c r="O165" s="230" t="str">
        <f t="shared" si="12"/>
        <v xml:space="preserve"> </v>
      </c>
      <c r="P165" s="230" t="str">
        <f t="shared" si="13"/>
        <v xml:space="preserve"> </v>
      </c>
      <c r="Q165" s="230" t="str">
        <f t="shared" si="14"/>
        <v xml:space="preserve"> </v>
      </c>
    </row>
    <row r="166" spans="1:17" x14ac:dyDescent="0.2">
      <c r="A166" s="10" t="str">
        <f>IF(COUNTRY_INFO!A166=0," ",COUNTRY_INFO!A166)</f>
        <v>Ethiopia</v>
      </c>
      <c r="B166" s="10" t="str">
        <f>IF(COUNTRY_INFO!B166=0," ",COUNTRY_INFO!B166)</f>
        <v>AmharaSouth Gondar</v>
      </c>
      <c r="C166" s="10" t="str">
        <f>IF(COUNTRY_INFO!C166=0," ",COUNTRY_INFO!C166)</f>
        <v>Simada</v>
      </c>
      <c r="D166" s="11" t="str">
        <f>IF(COUNTRY_INFO!$T$9:$T$1000="MDA1 (IVM+ALB)", COUNTRY_INFO!$T$9:$T$1000, " ")</f>
        <v>MDA1 (IVM+ALB)</v>
      </c>
      <c r="E166" s="253" t="s">
        <v>1185</v>
      </c>
      <c r="F166" s="54"/>
      <c r="G166" s="288">
        <v>51607</v>
      </c>
      <c r="H166" s="288">
        <v>101827</v>
      </c>
      <c r="I166" s="11">
        <f t="shared" si="10"/>
        <v>153434</v>
      </c>
      <c r="J166" s="54"/>
      <c r="K166" s="18">
        <v>50597</v>
      </c>
      <c r="L166" s="18">
        <v>93395</v>
      </c>
      <c r="M166" s="14">
        <f t="shared" si="11"/>
        <v>143992</v>
      </c>
      <c r="N166" s="231"/>
      <c r="O166" s="293">
        <f t="shared" si="12"/>
        <v>98.042901156819809</v>
      </c>
      <c r="P166" s="293">
        <f t="shared" si="13"/>
        <v>91.719288597326837</v>
      </c>
      <c r="Q166" s="293">
        <f t="shared" si="14"/>
        <v>93.846214007325628</v>
      </c>
    </row>
    <row r="167" spans="1:17" x14ac:dyDescent="0.2">
      <c r="A167" s="10" t="str">
        <f>IF(COUNTRY_INFO!A167=0," ",COUNTRY_INFO!A167)</f>
        <v>Ethiopia</v>
      </c>
      <c r="B167" s="10" t="str">
        <f>IF(COUNTRY_INFO!B167=0," ",COUNTRY_INFO!B167)</f>
        <v>AmharaSouth Gondar</v>
      </c>
      <c r="C167" s="10" t="str">
        <f>IF(COUNTRY_INFO!C167=0," ",COUNTRY_INFO!C167)</f>
        <v>Tach Gaint</v>
      </c>
      <c r="D167" s="11" t="str">
        <f>IF(COUNTRY_INFO!$T$9:$T$1000="MDA1 (IVM+ALB)", COUNTRY_INFO!$T$9:$T$1000, " ")</f>
        <v>MDA1 (IVM+ALB)</v>
      </c>
      <c r="E167" s="253" t="s">
        <v>1185</v>
      </c>
      <c r="F167" s="54"/>
      <c r="G167" s="288">
        <v>34282</v>
      </c>
      <c r="H167" s="288">
        <v>67641</v>
      </c>
      <c r="I167" s="11">
        <f t="shared" si="10"/>
        <v>101923</v>
      </c>
      <c r="J167" s="54"/>
      <c r="K167" s="18">
        <v>33247</v>
      </c>
      <c r="L167" s="18">
        <v>59105</v>
      </c>
      <c r="M167" s="14">
        <f t="shared" si="11"/>
        <v>92352</v>
      </c>
      <c r="N167" s="231"/>
      <c r="O167" s="293">
        <f t="shared" si="12"/>
        <v>96.980922933317785</v>
      </c>
      <c r="P167" s="293">
        <f t="shared" si="13"/>
        <v>87.380434943303626</v>
      </c>
      <c r="Q167" s="293">
        <f t="shared" si="14"/>
        <v>90.609577818549297</v>
      </c>
    </row>
    <row r="168" spans="1:17" x14ac:dyDescent="0.2">
      <c r="A168" s="10" t="str">
        <f>IF(COUNTRY_INFO!A168=0," ",COUNTRY_INFO!A168)</f>
        <v>Ethiopia</v>
      </c>
      <c r="B168" s="10" t="str">
        <f>IF(COUNTRY_INFO!B168=0," ",COUNTRY_INFO!B168)</f>
        <v>AmharaSouth Gondar</v>
      </c>
      <c r="C168" s="10" t="str">
        <f>IF(COUNTRY_INFO!C168=0," ",COUNTRY_INFO!C168)</f>
        <v>Woreta Town</v>
      </c>
      <c r="D168" s="11" t="str">
        <f>IF(COUNTRY_INFO!$T$9:$T$1000="MDA1 (IVM+ALB)", COUNTRY_INFO!$T$9:$T$1000, " ")</f>
        <v xml:space="preserve"> </v>
      </c>
      <c r="E168" s="253"/>
      <c r="F168" s="54"/>
      <c r="G168" s="288"/>
      <c r="H168" s="288"/>
      <c r="I168" s="11">
        <f t="shared" si="10"/>
        <v>0</v>
      </c>
      <c r="J168" s="54"/>
      <c r="K168" s="18"/>
      <c r="L168" s="18"/>
      <c r="M168" s="14">
        <f t="shared" si="11"/>
        <v>0</v>
      </c>
      <c r="N168" s="231"/>
      <c r="O168" s="230" t="str">
        <f t="shared" si="12"/>
        <v xml:space="preserve"> </v>
      </c>
      <c r="P168" s="230" t="str">
        <f t="shared" si="13"/>
        <v xml:space="preserve"> </v>
      </c>
      <c r="Q168" s="230" t="str">
        <f t="shared" si="14"/>
        <v xml:space="preserve"> </v>
      </c>
    </row>
    <row r="169" spans="1:17" x14ac:dyDescent="0.2">
      <c r="A169" s="10" t="str">
        <f>IF(COUNTRY_INFO!A169=0," ",COUNTRY_INFO!A169)</f>
        <v>Ethiopia</v>
      </c>
      <c r="B169" s="10" t="str">
        <f>IF(COUNTRY_INFO!B169=0," ",COUNTRY_INFO!B169)</f>
        <v>AmharaSouth Wello</v>
      </c>
      <c r="C169" s="10" t="str">
        <f>IF(COUNTRY_INFO!C169=0," ",COUNTRY_INFO!C169)</f>
        <v>Albuko</v>
      </c>
      <c r="D169" s="11" t="str">
        <f>IF(COUNTRY_INFO!$T$9:$T$1000="MDA1 (IVM+ALB)", COUNTRY_INFO!$T$9:$T$1000, " ")</f>
        <v xml:space="preserve"> </v>
      </c>
      <c r="E169" s="253"/>
      <c r="F169" s="54"/>
      <c r="G169" s="288"/>
      <c r="H169" s="288"/>
      <c r="I169" s="11">
        <f t="shared" si="10"/>
        <v>0</v>
      </c>
      <c r="J169" s="54"/>
      <c r="K169" s="18"/>
      <c r="L169" s="18"/>
      <c r="M169" s="14">
        <f t="shared" si="11"/>
        <v>0</v>
      </c>
      <c r="N169" s="231"/>
      <c r="O169" s="230" t="str">
        <f t="shared" si="12"/>
        <v xml:space="preserve"> </v>
      </c>
      <c r="P169" s="230" t="str">
        <f t="shared" si="13"/>
        <v xml:space="preserve"> </v>
      </c>
      <c r="Q169" s="230" t="str">
        <f t="shared" si="14"/>
        <v xml:space="preserve"> </v>
      </c>
    </row>
    <row r="170" spans="1:17" x14ac:dyDescent="0.2">
      <c r="A170" s="10" t="str">
        <f>IF(COUNTRY_INFO!A170=0," ",COUNTRY_INFO!A170)</f>
        <v>Ethiopia</v>
      </c>
      <c r="B170" s="10" t="str">
        <f>IF(COUNTRY_INFO!B170=0," ",COUNTRY_INFO!B170)</f>
        <v>AmharaSouth Wello</v>
      </c>
      <c r="C170" s="10" t="str">
        <f>IF(COUNTRY_INFO!C170=0," ",COUNTRY_INFO!C170)</f>
        <v>Ambasel</v>
      </c>
      <c r="D170" s="11" t="str">
        <f>IF(COUNTRY_INFO!$T$9:$T$1000="MDA1 (IVM+ALB)", COUNTRY_INFO!$T$9:$T$1000, " ")</f>
        <v xml:space="preserve"> </v>
      </c>
      <c r="E170" s="253"/>
      <c r="F170" s="54"/>
      <c r="G170" s="288"/>
      <c r="H170" s="288"/>
      <c r="I170" s="11">
        <f t="shared" si="10"/>
        <v>0</v>
      </c>
      <c r="J170" s="54"/>
      <c r="K170" s="18"/>
      <c r="L170" s="18"/>
      <c r="M170" s="14">
        <f t="shared" si="11"/>
        <v>0</v>
      </c>
      <c r="N170" s="231"/>
      <c r="O170" s="230" t="str">
        <f t="shared" si="12"/>
        <v xml:space="preserve"> </v>
      </c>
      <c r="P170" s="230" t="str">
        <f t="shared" si="13"/>
        <v xml:space="preserve"> </v>
      </c>
      <c r="Q170" s="230" t="str">
        <f t="shared" si="14"/>
        <v xml:space="preserve"> </v>
      </c>
    </row>
    <row r="171" spans="1:17" x14ac:dyDescent="0.2">
      <c r="A171" s="10" t="str">
        <f>IF(COUNTRY_INFO!A171=0," ",COUNTRY_INFO!A171)</f>
        <v>Ethiopia</v>
      </c>
      <c r="B171" s="10" t="str">
        <f>IF(COUNTRY_INFO!B171=0," ",COUNTRY_INFO!B171)</f>
        <v>AmharaSouth Wello</v>
      </c>
      <c r="C171" s="10" t="str">
        <f>IF(COUNTRY_INFO!C171=0," ",COUNTRY_INFO!C171)</f>
        <v>Argoba</v>
      </c>
      <c r="D171" s="11" t="str">
        <f>IF(COUNTRY_INFO!$T$9:$T$1000="MDA1 (IVM+ALB)", COUNTRY_INFO!$T$9:$T$1000, " ")</f>
        <v xml:space="preserve"> </v>
      </c>
      <c r="E171" s="253"/>
      <c r="F171" s="54"/>
      <c r="G171" s="288"/>
      <c r="H171" s="288"/>
      <c r="I171" s="11">
        <f t="shared" si="10"/>
        <v>0</v>
      </c>
      <c r="J171" s="54"/>
      <c r="K171" s="18"/>
      <c r="L171" s="18"/>
      <c r="M171" s="14">
        <f t="shared" si="11"/>
        <v>0</v>
      </c>
      <c r="N171" s="231"/>
      <c r="O171" s="230" t="str">
        <f t="shared" si="12"/>
        <v xml:space="preserve"> </v>
      </c>
      <c r="P171" s="230" t="str">
        <f t="shared" si="13"/>
        <v xml:space="preserve"> </v>
      </c>
      <c r="Q171" s="230" t="str">
        <f t="shared" si="14"/>
        <v xml:space="preserve"> </v>
      </c>
    </row>
    <row r="172" spans="1:17" x14ac:dyDescent="0.2">
      <c r="A172" s="10" t="str">
        <f>IF(COUNTRY_INFO!A172=0," ",COUNTRY_INFO!A172)</f>
        <v>Ethiopia</v>
      </c>
      <c r="B172" s="10" t="str">
        <f>IF(COUNTRY_INFO!B172=0," ",COUNTRY_INFO!B172)</f>
        <v>AmharaSouth Wello</v>
      </c>
      <c r="C172" s="10" t="str">
        <f>IF(COUNTRY_INFO!C172=0," ",COUNTRY_INFO!C172)</f>
        <v>Borena</v>
      </c>
      <c r="D172" s="11" t="str">
        <f>IF(COUNTRY_INFO!$T$9:$T$1000="MDA1 (IVM+ALB)", COUNTRY_INFO!$T$9:$T$1000, " ")</f>
        <v xml:space="preserve"> </v>
      </c>
      <c r="E172" s="253"/>
      <c r="F172" s="54"/>
      <c r="G172" s="288"/>
      <c r="H172" s="288"/>
      <c r="I172" s="11">
        <f t="shared" si="10"/>
        <v>0</v>
      </c>
      <c r="J172" s="54"/>
      <c r="K172" s="18"/>
      <c r="L172" s="18"/>
      <c r="M172" s="14">
        <f t="shared" si="11"/>
        <v>0</v>
      </c>
      <c r="N172" s="231"/>
      <c r="O172" s="230" t="str">
        <f t="shared" si="12"/>
        <v xml:space="preserve"> </v>
      </c>
      <c r="P172" s="230" t="str">
        <f t="shared" si="13"/>
        <v xml:space="preserve"> </v>
      </c>
      <c r="Q172" s="230" t="str">
        <f t="shared" si="14"/>
        <v xml:space="preserve"> </v>
      </c>
    </row>
    <row r="173" spans="1:17" x14ac:dyDescent="0.2">
      <c r="A173" s="10" t="str">
        <f>IF(COUNTRY_INFO!A173=0," ",COUNTRY_INFO!A173)</f>
        <v>Ethiopia</v>
      </c>
      <c r="B173" s="10" t="str">
        <f>IF(COUNTRY_INFO!B173=0," ",COUNTRY_INFO!B173)</f>
        <v>AmharaSouth Wello</v>
      </c>
      <c r="C173" s="10" t="str">
        <f>IF(COUNTRY_INFO!C173=0," ",COUNTRY_INFO!C173)</f>
        <v>Dalanta</v>
      </c>
      <c r="D173" s="11" t="str">
        <f>IF(COUNTRY_INFO!$T$9:$T$1000="MDA1 (IVM+ALB)", COUNTRY_INFO!$T$9:$T$1000, " ")</f>
        <v xml:space="preserve"> </v>
      </c>
      <c r="E173" s="253"/>
      <c r="F173" s="54"/>
      <c r="G173" s="288"/>
      <c r="H173" s="288"/>
      <c r="I173" s="11">
        <f t="shared" si="10"/>
        <v>0</v>
      </c>
      <c r="J173" s="54"/>
      <c r="K173" s="18"/>
      <c r="L173" s="18"/>
      <c r="M173" s="14">
        <f t="shared" si="11"/>
        <v>0</v>
      </c>
      <c r="N173" s="231"/>
      <c r="O173" s="230" t="str">
        <f t="shared" si="12"/>
        <v xml:space="preserve"> </v>
      </c>
      <c r="P173" s="230" t="str">
        <f t="shared" si="13"/>
        <v xml:space="preserve"> </v>
      </c>
      <c r="Q173" s="230" t="str">
        <f t="shared" si="14"/>
        <v xml:space="preserve"> </v>
      </c>
    </row>
    <row r="174" spans="1:17" x14ac:dyDescent="0.2">
      <c r="A174" s="10" t="str">
        <f>IF(COUNTRY_INFO!A174=0," ",COUNTRY_INFO!A174)</f>
        <v>Ethiopia</v>
      </c>
      <c r="B174" s="10" t="str">
        <f>IF(COUNTRY_INFO!B174=0," ",COUNTRY_INFO!B174)</f>
        <v>AmharaSouth Wello</v>
      </c>
      <c r="C174" s="10" t="str">
        <f>IF(COUNTRY_INFO!C174=0," ",COUNTRY_INFO!C174)</f>
        <v>Dessie Town</v>
      </c>
      <c r="D174" s="11" t="str">
        <f>IF(COUNTRY_INFO!$T$9:$T$1000="MDA1 (IVM+ALB)", COUNTRY_INFO!$T$9:$T$1000, " ")</f>
        <v xml:space="preserve"> </v>
      </c>
      <c r="E174" s="253"/>
      <c r="F174" s="54"/>
      <c r="G174" s="288"/>
      <c r="H174" s="288"/>
      <c r="I174" s="11">
        <f t="shared" si="10"/>
        <v>0</v>
      </c>
      <c r="J174" s="54"/>
      <c r="K174" s="18"/>
      <c r="L174" s="18"/>
      <c r="M174" s="14">
        <f t="shared" si="11"/>
        <v>0</v>
      </c>
      <c r="N174" s="231"/>
      <c r="O174" s="230" t="str">
        <f t="shared" si="12"/>
        <v xml:space="preserve"> </v>
      </c>
      <c r="P174" s="230" t="str">
        <f t="shared" si="13"/>
        <v xml:space="preserve"> </v>
      </c>
      <c r="Q174" s="230" t="str">
        <f t="shared" si="14"/>
        <v xml:space="preserve"> </v>
      </c>
    </row>
    <row r="175" spans="1:17" x14ac:dyDescent="0.2">
      <c r="A175" s="10" t="str">
        <f>IF(COUNTRY_INFO!A175=0," ",COUNTRY_INFO!A175)</f>
        <v>Ethiopia</v>
      </c>
      <c r="B175" s="10" t="str">
        <f>IF(COUNTRY_INFO!B175=0," ",COUNTRY_INFO!B175)</f>
        <v>AmharaSouth Wello</v>
      </c>
      <c r="C175" s="10" t="str">
        <f>IF(COUNTRY_INFO!C175=0," ",COUNTRY_INFO!C175)</f>
        <v>Dessie zuria</v>
      </c>
      <c r="D175" s="11" t="str">
        <f>IF(COUNTRY_INFO!$T$9:$T$1000="MDA1 (IVM+ALB)", COUNTRY_INFO!$T$9:$T$1000, " ")</f>
        <v xml:space="preserve"> </v>
      </c>
      <c r="E175" s="253"/>
      <c r="F175" s="54"/>
      <c r="G175" s="288"/>
      <c r="H175" s="288"/>
      <c r="I175" s="11">
        <f t="shared" si="10"/>
        <v>0</v>
      </c>
      <c r="J175" s="54"/>
      <c r="K175" s="18"/>
      <c r="L175" s="18"/>
      <c r="M175" s="14">
        <f t="shared" si="11"/>
        <v>0</v>
      </c>
      <c r="N175" s="231"/>
      <c r="O175" s="230" t="str">
        <f t="shared" si="12"/>
        <v xml:space="preserve"> </v>
      </c>
      <c r="P175" s="230" t="str">
        <f t="shared" si="13"/>
        <v xml:space="preserve"> </v>
      </c>
      <c r="Q175" s="230" t="str">
        <f t="shared" si="14"/>
        <v xml:space="preserve"> </v>
      </c>
    </row>
    <row r="176" spans="1:17" x14ac:dyDescent="0.2">
      <c r="A176" s="10" t="str">
        <f>IF(COUNTRY_INFO!A176=0," ",COUNTRY_INFO!A176)</f>
        <v>Ethiopia</v>
      </c>
      <c r="B176" s="10" t="str">
        <f>IF(COUNTRY_INFO!B176=0," ",COUNTRY_INFO!B176)</f>
        <v>AmharaSouth Wello</v>
      </c>
      <c r="C176" s="10" t="str">
        <f>IF(COUNTRY_INFO!C176=0," ",COUNTRY_INFO!C176)</f>
        <v>Jama</v>
      </c>
      <c r="D176" s="11" t="str">
        <f>IF(COUNTRY_INFO!$T$9:$T$1000="MDA1 (IVM+ALB)", COUNTRY_INFO!$T$9:$T$1000, " ")</f>
        <v xml:space="preserve"> </v>
      </c>
      <c r="E176" s="253"/>
      <c r="F176" s="54"/>
      <c r="G176" s="288"/>
      <c r="H176" s="288"/>
      <c r="I176" s="11">
        <f t="shared" si="10"/>
        <v>0</v>
      </c>
      <c r="J176" s="54"/>
      <c r="K176" s="18"/>
      <c r="L176" s="18"/>
      <c r="M176" s="14">
        <f t="shared" si="11"/>
        <v>0</v>
      </c>
      <c r="N176" s="231"/>
      <c r="O176" s="230" t="str">
        <f t="shared" si="12"/>
        <v xml:space="preserve"> </v>
      </c>
      <c r="P176" s="230" t="str">
        <f t="shared" si="13"/>
        <v xml:space="preserve"> </v>
      </c>
      <c r="Q176" s="230" t="str">
        <f t="shared" si="14"/>
        <v xml:space="preserve"> </v>
      </c>
    </row>
    <row r="177" spans="1:17" x14ac:dyDescent="0.2">
      <c r="A177" s="10" t="str">
        <f>IF(COUNTRY_INFO!A177=0," ",COUNTRY_INFO!A177)</f>
        <v>Ethiopia</v>
      </c>
      <c r="B177" s="10" t="str">
        <f>IF(COUNTRY_INFO!B177=0," ",COUNTRY_INFO!B177)</f>
        <v>AmharaSouth Wello</v>
      </c>
      <c r="C177" s="10" t="str">
        <f>IF(COUNTRY_INFO!C177=0," ",COUNTRY_INFO!C177)</f>
        <v>Kallu</v>
      </c>
      <c r="D177" s="11" t="str">
        <f>IF(COUNTRY_INFO!$T$9:$T$1000="MDA1 (IVM+ALB)", COUNTRY_INFO!$T$9:$T$1000, " ")</f>
        <v xml:space="preserve"> </v>
      </c>
      <c r="E177" s="253"/>
      <c r="F177" s="54"/>
      <c r="G177" s="288"/>
      <c r="H177" s="288"/>
      <c r="I177" s="11">
        <f t="shared" si="10"/>
        <v>0</v>
      </c>
      <c r="J177" s="54"/>
      <c r="K177" s="18"/>
      <c r="L177" s="18"/>
      <c r="M177" s="14">
        <f t="shared" si="11"/>
        <v>0</v>
      </c>
      <c r="N177" s="231"/>
      <c r="O177" s="230" t="str">
        <f t="shared" si="12"/>
        <v xml:space="preserve"> </v>
      </c>
      <c r="P177" s="230" t="str">
        <f t="shared" si="13"/>
        <v xml:space="preserve"> </v>
      </c>
      <c r="Q177" s="230" t="str">
        <f t="shared" si="14"/>
        <v xml:space="preserve"> </v>
      </c>
    </row>
    <row r="178" spans="1:17" x14ac:dyDescent="0.2">
      <c r="A178" s="10" t="str">
        <f>IF(COUNTRY_INFO!A178=0," ",COUNTRY_INFO!A178)</f>
        <v>Ethiopia</v>
      </c>
      <c r="B178" s="10" t="str">
        <f>IF(COUNTRY_INFO!B178=0," ",COUNTRY_INFO!B178)</f>
        <v>AmharaSouth Wello</v>
      </c>
      <c r="C178" s="10" t="str">
        <f>IF(COUNTRY_INFO!C178=0," ",COUNTRY_INFO!C178)</f>
        <v>Kelala</v>
      </c>
      <c r="D178" s="11" t="str">
        <f>IF(COUNTRY_INFO!$T$9:$T$1000="MDA1 (IVM+ALB)", COUNTRY_INFO!$T$9:$T$1000, " ")</f>
        <v xml:space="preserve"> </v>
      </c>
      <c r="E178" s="253"/>
      <c r="F178" s="54"/>
      <c r="G178" s="288"/>
      <c r="H178" s="288"/>
      <c r="I178" s="11">
        <f t="shared" si="10"/>
        <v>0</v>
      </c>
      <c r="J178" s="54"/>
      <c r="K178" s="18"/>
      <c r="L178" s="18"/>
      <c r="M178" s="14">
        <f t="shared" si="11"/>
        <v>0</v>
      </c>
      <c r="N178" s="231"/>
      <c r="O178" s="230" t="str">
        <f t="shared" si="12"/>
        <v xml:space="preserve"> </v>
      </c>
      <c r="P178" s="230" t="str">
        <f t="shared" si="13"/>
        <v xml:space="preserve"> </v>
      </c>
      <c r="Q178" s="230" t="str">
        <f t="shared" si="14"/>
        <v xml:space="preserve"> </v>
      </c>
    </row>
    <row r="179" spans="1:17" x14ac:dyDescent="0.2">
      <c r="A179" s="10" t="str">
        <f>IF(COUNTRY_INFO!A179=0," ",COUNTRY_INFO!A179)</f>
        <v>Ethiopia</v>
      </c>
      <c r="B179" s="10" t="str">
        <f>IF(COUNTRY_INFO!B179=0," ",COUNTRY_INFO!B179)</f>
        <v>AmharaSouth Wello</v>
      </c>
      <c r="C179" s="10" t="str">
        <f>IF(COUNTRY_INFO!C179=0," ",COUNTRY_INFO!C179)</f>
        <v>Kombolcha</v>
      </c>
      <c r="D179" s="11" t="str">
        <f>IF(COUNTRY_INFO!$T$9:$T$1000="MDA1 (IVM+ALB)", COUNTRY_INFO!$T$9:$T$1000, " ")</f>
        <v xml:space="preserve"> </v>
      </c>
      <c r="E179" s="253"/>
      <c r="F179" s="54"/>
      <c r="G179" s="288"/>
      <c r="H179" s="288"/>
      <c r="I179" s="11">
        <f t="shared" si="10"/>
        <v>0</v>
      </c>
      <c r="J179" s="54"/>
      <c r="K179" s="18"/>
      <c r="L179" s="18"/>
      <c r="M179" s="14">
        <f t="shared" si="11"/>
        <v>0</v>
      </c>
      <c r="N179" s="231"/>
      <c r="O179" s="230" t="str">
        <f t="shared" si="12"/>
        <v xml:space="preserve"> </v>
      </c>
      <c r="P179" s="230" t="str">
        <f t="shared" si="13"/>
        <v xml:space="preserve"> </v>
      </c>
      <c r="Q179" s="230" t="str">
        <f t="shared" si="14"/>
        <v xml:space="preserve"> </v>
      </c>
    </row>
    <row r="180" spans="1:17" x14ac:dyDescent="0.2">
      <c r="A180" s="10" t="str">
        <f>IF(COUNTRY_INFO!A180=0," ",COUNTRY_INFO!A180)</f>
        <v>Ethiopia</v>
      </c>
      <c r="B180" s="10" t="str">
        <f>IF(COUNTRY_INFO!B180=0," ",COUNTRY_INFO!B180)</f>
        <v>AmharaSouth Wello</v>
      </c>
      <c r="C180" s="10" t="str">
        <f>IF(COUNTRY_INFO!C180=0," ",COUNTRY_INFO!C180)</f>
        <v>Kutaber</v>
      </c>
      <c r="D180" s="11" t="str">
        <f>IF(COUNTRY_INFO!$T$9:$T$1000="MDA1 (IVM+ALB)", COUNTRY_INFO!$T$9:$T$1000, " ")</f>
        <v xml:space="preserve"> </v>
      </c>
      <c r="E180" s="253"/>
      <c r="F180" s="54"/>
      <c r="G180" s="288"/>
      <c r="H180" s="288"/>
      <c r="I180" s="11">
        <f t="shared" si="10"/>
        <v>0</v>
      </c>
      <c r="J180" s="54"/>
      <c r="K180" s="18"/>
      <c r="L180" s="18"/>
      <c r="M180" s="14">
        <f t="shared" si="11"/>
        <v>0</v>
      </c>
      <c r="N180" s="231"/>
      <c r="O180" s="230" t="str">
        <f t="shared" si="12"/>
        <v xml:space="preserve"> </v>
      </c>
      <c r="P180" s="230" t="str">
        <f t="shared" si="13"/>
        <v xml:space="preserve"> </v>
      </c>
      <c r="Q180" s="230" t="str">
        <f t="shared" si="14"/>
        <v xml:space="preserve"> </v>
      </c>
    </row>
    <row r="181" spans="1:17" x14ac:dyDescent="0.2">
      <c r="A181" s="10" t="str">
        <f>IF(COUNTRY_INFO!A181=0," ",COUNTRY_INFO!A181)</f>
        <v>Ethiopia</v>
      </c>
      <c r="B181" s="10" t="str">
        <f>IF(COUNTRY_INFO!B181=0," ",COUNTRY_INFO!B181)</f>
        <v>AmharaSouth Wello</v>
      </c>
      <c r="C181" s="10" t="str">
        <f>IF(COUNTRY_INFO!C181=0," ",COUNTRY_INFO!C181)</f>
        <v>Lagambo</v>
      </c>
      <c r="D181" s="11" t="str">
        <f>IF(COUNTRY_INFO!$T$9:$T$1000="MDA1 (IVM+ALB)", COUNTRY_INFO!$T$9:$T$1000, " ")</f>
        <v xml:space="preserve"> </v>
      </c>
      <c r="E181" s="253"/>
      <c r="F181" s="54"/>
      <c r="G181" s="288"/>
      <c r="H181" s="288"/>
      <c r="I181" s="11">
        <f t="shared" si="10"/>
        <v>0</v>
      </c>
      <c r="J181" s="54"/>
      <c r="K181" s="18"/>
      <c r="L181" s="18"/>
      <c r="M181" s="14">
        <f t="shared" si="11"/>
        <v>0</v>
      </c>
      <c r="N181" s="231"/>
      <c r="O181" s="230" t="str">
        <f t="shared" si="12"/>
        <v xml:space="preserve"> </v>
      </c>
      <c r="P181" s="230" t="str">
        <f t="shared" si="13"/>
        <v xml:space="preserve"> </v>
      </c>
      <c r="Q181" s="230" t="str">
        <f t="shared" si="14"/>
        <v xml:space="preserve"> </v>
      </c>
    </row>
    <row r="182" spans="1:17" x14ac:dyDescent="0.2">
      <c r="A182" s="10" t="str">
        <f>IF(COUNTRY_INFO!A182=0," ",COUNTRY_INFO!A182)</f>
        <v>Ethiopia</v>
      </c>
      <c r="B182" s="10" t="str">
        <f>IF(COUNTRY_INFO!B182=0," ",COUNTRY_INFO!B182)</f>
        <v>AmharaSouth Wello</v>
      </c>
      <c r="C182" s="10" t="str">
        <f>IF(COUNTRY_INFO!C182=0," ",COUNTRY_INFO!C182)</f>
        <v>Lege hida</v>
      </c>
      <c r="D182" s="11" t="str">
        <f>IF(COUNTRY_INFO!$T$9:$T$1000="MDA1 (IVM+ALB)", COUNTRY_INFO!$T$9:$T$1000, " ")</f>
        <v xml:space="preserve"> </v>
      </c>
      <c r="E182" s="253"/>
      <c r="F182" s="54"/>
      <c r="G182" s="288"/>
      <c r="H182" s="288"/>
      <c r="I182" s="11">
        <f t="shared" si="10"/>
        <v>0</v>
      </c>
      <c r="J182" s="54"/>
      <c r="K182" s="18"/>
      <c r="L182" s="18"/>
      <c r="M182" s="14">
        <f t="shared" si="11"/>
        <v>0</v>
      </c>
      <c r="N182" s="231"/>
      <c r="O182" s="230" t="str">
        <f t="shared" si="12"/>
        <v xml:space="preserve"> </v>
      </c>
      <c r="P182" s="230" t="str">
        <f t="shared" si="13"/>
        <v xml:space="preserve"> </v>
      </c>
      <c r="Q182" s="230" t="str">
        <f t="shared" si="14"/>
        <v xml:space="preserve"> </v>
      </c>
    </row>
    <row r="183" spans="1:17" x14ac:dyDescent="0.2">
      <c r="A183" s="10" t="str">
        <f>IF(COUNTRY_INFO!A183=0," ",COUNTRY_INFO!A183)</f>
        <v>Ethiopia</v>
      </c>
      <c r="B183" s="10" t="str">
        <f>IF(COUNTRY_INFO!B183=0," ",COUNTRY_INFO!B183)</f>
        <v>AmharaSouth Wello</v>
      </c>
      <c r="C183" s="10" t="str">
        <f>IF(COUNTRY_INFO!C183=0," ",COUNTRY_INFO!C183)</f>
        <v>Mehal Sainet</v>
      </c>
      <c r="D183" s="11" t="str">
        <f>IF(COUNTRY_INFO!$T$9:$T$1000="MDA1 (IVM+ALB)", COUNTRY_INFO!$T$9:$T$1000, " ")</f>
        <v xml:space="preserve"> </v>
      </c>
      <c r="E183" s="253"/>
      <c r="F183" s="54"/>
      <c r="G183" s="288"/>
      <c r="H183" s="288"/>
      <c r="I183" s="11">
        <f t="shared" si="10"/>
        <v>0</v>
      </c>
      <c r="J183" s="54"/>
      <c r="K183" s="18"/>
      <c r="L183" s="18"/>
      <c r="M183" s="14">
        <f t="shared" si="11"/>
        <v>0</v>
      </c>
      <c r="N183" s="231"/>
      <c r="O183" s="230" t="str">
        <f t="shared" si="12"/>
        <v xml:space="preserve"> </v>
      </c>
      <c r="P183" s="230" t="str">
        <f t="shared" si="13"/>
        <v xml:space="preserve"> </v>
      </c>
      <c r="Q183" s="230" t="str">
        <f t="shared" si="14"/>
        <v xml:space="preserve"> </v>
      </c>
    </row>
    <row r="184" spans="1:17" x14ac:dyDescent="0.2">
      <c r="A184" s="10" t="str">
        <f>IF(COUNTRY_INFO!A184=0," ",COUNTRY_INFO!A184)</f>
        <v>Ethiopia</v>
      </c>
      <c r="B184" s="10" t="str">
        <f>IF(COUNTRY_INFO!B184=0," ",COUNTRY_INFO!B184)</f>
        <v>AmharaSouth Wello</v>
      </c>
      <c r="C184" s="10" t="str">
        <f>IF(COUNTRY_INFO!C184=0," ",COUNTRY_INFO!C184)</f>
        <v>Mekdela</v>
      </c>
      <c r="D184" s="11" t="str">
        <f>IF(COUNTRY_INFO!$T$9:$T$1000="MDA1 (IVM+ALB)", COUNTRY_INFO!$T$9:$T$1000, " ")</f>
        <v xml:space="preserve"> </v>
      </c>
      <c r="E184" s="253"/>
      <c r="F184" s="54"/>
      <c r="G184" s="288"/>
      <c r="H184" s="288"/>
      <c r="I184" s="11">
        <f t="shared" si="10"/>
        <v>0</v>
      </c>
      <c r="J184" s="54"/>
      <c r="K184" s="18"/>
      <c r="L184" s="18"/>
      <c r="M184" s="14">
        <f t="shared" si="11"/>
        <v>0</v>
      </c>
      <c r="N184" s="231"/>
      <c r="O184" s="230" t="str">
        <f t="shared" si="12"/>
        <v xml:space="preserve"> </v>
      </c>
      <c r="P184" s="230" t="str">
        <f t="shared" si="13"/>
        <v xml:space="preserve"> </v>
      </c>
      <c r="Q184" s="230" t="str">
        <f t="shared" si="14"/>
        <v xml:space="preserve"> </v>
      </c>
    </row>
    <row r="185" spans="1:17" x14ac:dyDescent="0.2">
      <c r="A185" s="10" t="str">
        <f>IF(COUNTRY_INFO!A185=0," ",COUNTRY_INFO!A185)</f>
        <v>Ethiopia</v>
      </c>
      <c r="B185" s="10" t="str">
        <f>IF(COUNTRY_INFO!B185=0," ",COUNTRY_INFO!B185)</f>
        <v>AmharaSouth Wello</v>
      </c>
      <c r="C185" s="10" t="str">
        <f>IF(COUNTRY_INFO!C185=0," ",COUNTRY_INFO!C185)</f>
        <v>Sainet</v>
      </c>
      <c r="D185" s="11" t="str">
        <f>IF(COUNTRY_INFO!$T$9:$T$1000="MDA1 (IVM+ALB)", COUNTRY_INFO!$T$9:$T$1000, " ")</f>
        <v xml:space="preserve"> </v>
      </c>
      <c r="E185" s="253"/>
      <c r="F185" s="54"/>
      <c r="G185" s="288"/>
      <c r="H185" s="288"/>
      <c r="I185" s="11">
        <f t="shared" si="10"/>
        <v>0</v>
      </c>
      <c r="J185" s="54"/>
      <c r="K185" s="18"/>
      <c r="L185" s="18"/>
      <c r="M185" s="14">
        <f t="shared" si="11"/>
        <v>0</v>
      </c>
      <c r="N185" s="231"/>
      <c r="O185" s="230" t="str">
        <f t="shared" si="12"/>
        <v xml:space="preserve"> </v>
      </c>
      <c r="P185" s="230" t="str">
        <f t="shared" si="13"/>
        <v xml:space="preserve"> </v>
      </c>
      <c r="Q185" s="230" t="str">
        <f t="shared" si="14"/>
        <v xml:space="preserve"> </v>
      </c>
    </row>
    <row r="186" spans="1:17" x14ac:dyDescent="0.2">
      <c r="A186" s="10" t="str">
        <f>IF(COUNTRY_INFO!A186=0," ",COUNTRY_INFO!A186)</f>
        <v>Ethiopia</v>
      </c>
      <c r="B186" s="10" t="str">
        <f>IF(COUNTRY_INFO!B186=0," ",COUNTRY_INFO!B186)</f>
        <v>AmharaSouth Wello</v>
      </c>
      <c r="C186" s="10" t="str">
        <f>IF(COUNTRY_INFO!C186=0," ",COUNTRY_INFO!C186)</f>
        <v>Tehuledere</v>
      </c>
      <c r="D186" s="11" t="str">
        <f>IF(COUNTRY_INFO!$T$9:$T$1000="MDA1 (IVM+ALB)", COUNTRY_INFO!$T$9:$T$1000, " ")</f>
        <v xml:space="preserve"> </v>
      </c>
      <c r="E186" s="253"/>
      <c r="F186" s="54"/>
      <c r="G186" s="288"/>
      <c r="H186" s="288"/>
      <c r="I186" s="11">
        <f t="shared" si="10"/>
        <v>0</v>
      </c>
      <c r="J186" s="54"/>
      <c r="K186" s="18"/>
      <c r="L186" s="18"/>
      <c r="M186" s="14">
        <f t="shared" si="11"/>
        <v>0</v>
      </c>
      <c r="N186" s="231"/>
      <c r="O186" s="230" t="str">
        <f t="shared" si="12"/>
        <v xml:space="preserve"> </v>
      </c>
      <c r="P186" s="230" t="str">
        <f t="shared" si="13"/>
        <v xml:space="preserve"> </v>
      </c>
      <c r="Q186" s="230" t="str">
        <f t="shared" si="14"/>
        <v xml:space="preserve"> </v>
      </c>
    </row>
    <row r="187" spans="1:17" x14ac:dyDescent="0.2">
      <c r="A187" s="10" t="str">
        <f>IF(COUNTRY_INFO!A187=0," ",COUNTRY_INFO!A187)</f>
        <v>Ethiopia</v>
      </c>
      <c r="B187" s="10" t="str">
        <f>IF(COUNTRY_INFO!B187=0," ",COUNTRY_INFO!B187)</f>
        <v>AmharaSouth Wello</v>
      </c>
      <c r="C187" s="10" t="str">
        <f>IF(COUNTRY_INFO!C187=0," ",COUNTRY_INFO!C187)</f>
        <v>Tenta</v>
      </c>
      <c r="D187" s="11" t="str">
        <f>IF(COUNTRY_INFO!$T$9:$T$1000="MDA1 (IVM+ALB)", COUNTRY_INFO!$T$9:$T$1000, " ")</f>
        <v xml:space="preserve"> </v>
      </c>
      <c r="E187" s="253"/>
      <c r="F187" s="54"/>
      <c r="G187" s="288"/>
      <c r="H187" s="288"/>
      <c r="I187" s="11">
        <f t="shared" si="10"/>
        <v>0</v>
      </c>
      <c r="J187" s="54"/>
      <c r="K187" s="18"/>
      <c r="L187" s="18"/>
      <c r="M187" s="14">
        <f t="shared" si="11"/>
        <v>0</v>
      </c>
      <c r="N187" s="231"/>
      <c r="O187" s="230" t="str">
        <f t="shared" si="12"/>
        <v xml:space="preserve"> </v>
      </c>
      <c r="P187" s="230" t="str">
        <f t="shared" si="13"/>
        <v xml:space="preserve"> </v>
      </c>
      <c r="Q187" s="230" t="str">
        <f t="shared" si="14"/>
        <v xml:space="preserve"> </v>
      </c>
    </row>
    <row r="188" spans="1:17" x14ac:dyDescent="0.2">
      <c r="A188" s="10" t="str">
        <f>IF(COUNTRY_INFO!A188=0," ",COUNTRY_INFO!A188)</f>
        <v>Ethiopia</v>
      </c>
      <c r="B188" s="10" t="str">
        <f>IF(COUNTRY_INFO!B188=0," ",COUNTRY_INFO!B188)</f>
        <v>AmharaSouth Wello</v>
      </c>
      <c r="C188" s="10" t="str">
        <f>IF(COUNTRY_INFO!C188=0," ",COUNTRY_INFO!C188)</f>
        <v>Wegdy</v>
      </c>
      <c r="D188" s="11" t="str">
        <f>IF(COUNTRY_INFO!$T$9:$T$1000="MDA1 (IVM+ALB)", COUNTRY_INFO!$T$9:$T$1000, " ")</f>
        <v xml:space="preserve"> </v>
      </c>
      <c r="E188" s="253"/>
      <c r="F188" s="54"/>
      <c r="G188" s="288"/>
      <c r="H188" s="288"/>
      <c r="I188" s="11">
        <f t="shared" si="10"/>
        <v>0</v>
      </c>
      <c r="J188" s="54"/>
      <c r="K188" s="18"/>
      <c r="L188" s="18"/>
      <c r="M188" s="14">
        <f t="shared" si="11"/>
        <v>0</v>
      </c>
      <c r="N188" s="231"/>
      <c r="O188" s="230" t="str">
        <f t="shared" si="12"/>
        <v xml:space="preserve"> </v>
      </c>
      <c r="P188" s="230" t="str">
        <f t="shared" si="13"/>
        <v xml:space="preserve"> </v>
      </c>
      <c r="Q188" s="230" t="str">
        <f t="shared" si="14"/>
        <v xml:space="preserve"> </v>
      </c>
    </row>
    <row r="189" spans="1:17" x14ac:dyDescent="0.2">
      <c r="A189" s="10" t="str">
        <f>IF(COUNTRY_INFO!A189=0," ",COUNTRY_INFO!A189)</f>
        <v>Ethiopia</v>
      </c>
      <c r="B189" s="10" t="str">
        <f>IF(COUNTRY_INFO!B189=0," ",COUNTRY_INFO!B189)</f>
        <v>AmharaSouth Wello</v>
      </c>
      <c r="C189" s="10" t="str">
        <f>IF(COUNTRY_INFO!C189=0," ",COUNTRY_INFO!C189)</f>
        <v>Wereilu</v>
      </c>
      <c r="D189" s="11" t="str">
        <f>IF(COUNTRY_INFO!$T$9:$T$1000="MDA1 (IVM+ALB)", COUNTRY_INFO!$T$9:$T$1000, " ")</f>
        <v xml:space="preserve"> </v>
      </c>
      <c r="E189" s="253"/>
      <c r="F189" s="54"/>
      <c r="G189" s="288"/>
      <c r="H189" s="288"/>
      <c r="I189" s="11">
        <f t="shared" si="10"/>
        <v>0</v>
      </c>
      <c r="J189" s="54"/>
      <c r="K189" s="18"/>
      <c r="L189" s="18"/>
      <c r="M189" s="14">
        <f t="shared" si="11"/>
        <v>0</v>
      </c>
      <c r="N189" s="231"/>
      <c r="O189" s="230" t="str">
        <f t="shared" si="12"/>
        <v xml:space="preserve"> </v>
      </c>
      <c r="P189" s="230" t="str">
        <f t="shared" si="13"/>
        <v xml:space="preserve"> </v>
      </c>
      <c r="Q189" s="230" t="str">
        <f t="shared" si="14"/>
        <v xml:space="preserve"> </v>
      </c>
    </row>
    <row r="190" spans="1:17" x14ac:dyDescent="0.2">
      <c r="A190" s="10" t="str">
        <f>IF(COUNTRY_INFO!A190=0," ",COUNTRY_INFO!A190)</f>
        <v>Ethiopia</v>
      </c>
      <c r="B190" s="10" t="str">
        <f>IF(COUNTRY_INFO!B190=0," ",COUNTRY_INFO!B190)</f>
        <v>AmharaSouth Wello</v>
      </c>
      <c r="C190" s="10" t="str">
        <f>IF(COUNTRY_INFO!C190=0," ",COUNTRY_INFO!C190)</f>
        <v>Worebabo</v>
      </c>
      <c r="D190" s="11" t="str">
        <f>IF(COUNTRY_INFO!$T$9:$T$1000="MDA1 (IVM+ALB)", COUNTRY_INFO!$T$9:$T$1000, " ")</f>
        <v xml:space="preserve"> </v>
      </c>
      <c r="E190" s="253"/>
      <c r="F190" s="54"/>
      <c r="G190" s="288"/>
      <c r="H190" s="288"/>
      <c r="I190" s="11">
        <f t="shared" si="10"/>
        <v>0</v>
      </c>
      <c r="J190" s="54"/>
      <c r="K190" s="18"/>
      <c r="L190" s="18"/>
      <c r="M190" s="14">
        <f t="shared" si="11"/>
        <v>0</v>
      </c>
      <c r="N190" s="231"/>
      <c r="O190" s="230" t="str">
        <f t="shared" si="12"/>
        <v xml:space="preserve"> </v>
      </c>
      <c r="P190" s="230" t="str">
        <f t="shared" si="13"/>
        <v xml:space="preserve"> </v>
      </c>
      <c r="Q190" s="230" t="str">
        <f t="shared" si="14"/>
        <v xml:space="preserve"> </v>
      </c>
    </row>
    <row r="191" spans="1:17" x14ac:dyDescent="0.2">
      <c r="A191" s="10" t="str">
        <f>IF(COUNTRY_INFO!A191=0," ",COUNTRY_INFO!A191)</f>
        <v>Ethiopia</v>
      </c>
      <c r="B191" s="10" t="str">
        <f>IF(COUNTRY_INFO!B191=0," ",COUNTRY_INFO!B191)</f>
        <v>AmharaWag Hemra</v>
      </c>
      <c r="C191" s="10" t="str">
        <f>IF(COUNTRY_INFO!C191=0," ",COUNTRY_INFO!C191)</f>
        <v>Abergele</v>
      </c>
      <c r="D191" s="11" t="str">
        <f>IF(COUNTRY_INFO!$T$9:$T$1000="MDA1 (IVM+ALB)", COUNTRY_INFO!$T$9:$T$1000, " ")</f>
        <v xml:space="preserve"> </v>
      </c>
      <c r="E191" s="253"/>
      <c r="F191" s="54"/>
      <c r="G191" s="288"/>
      <c r="H191" s="288"/>
      <c r="I191" s="11">
        <f t="shared" si="10"/>
        <v>0</v>
      </c>
      <c r="J191" s="54"/>
      <c r="K191" s="18"/>
      <c r="L191" s="18"/>
      <c r="M191" s="14">
        <f t="shared" si="11"/>
        <v>0</v>
      </c>
      <c r="N191" s="231"/>
      <c r="O191" s="230" t="str">
        <f t="shared" si="12"/>
        <v xml:space="preserve"> </v>
      </c>
      <c r="P191" s="230" t="str">
        <f t="shared" si="13"/>
        <v xml:space="preserve"> </v>
      </c>
      <c r="Q191" s="230" t="str">
        <f t="shared" si="14"/>
        <v xml:space="preserve"> </v>
      </c>
    </row>
    <row r="192" spans="1:17" x14ac:dyDescent="0.2">
      <c r="A192" s="10" t="str">
        <f>IF(COUNTRY_INFO!A192=0," ",COUNTRY_INFO!A192)</f>
        <v>Ethiopia</v>
      </c>
      <c r="B192" s="10" t="str">
        <f>IF(COUNTRY_INFO!B192=0," ",COUNTRY_INFO!B192)</f>
        <v>AmharaWag Hemra</v>
      </c>
      <c r="C192" s="10" t="str">
        <f>IF(COUNTRY_INFO!C192=0," ",COUNTRY_INFO!C192)</f>
        <v>Dehana</v>
      </c>
      <c r="D192" s="11" t="str">
        <f>IF(COUNTRY_INFO!$T$9:$T$1000="MDA1 (IVM+ALB)", COUNTRY_INFO!$T$9:$T$1000, " ")</f>
        <v xml:space="preserve"> </v>
      </c>
      <c r="E192" s="253"/>
      <c r="F192" s="54"/>
      <c r="G192" s="288"/>
      <c r="H192" s="288"/>
      <c r="I192" s="11">
        <f t="shared" si="10"/>
        <v>0</v>
      </c>
      <c r="J192" s="54"/>
      <c r="K192" s="18"/>
      <c r="L192" s="18"/>
      <c r="M192" s="14">
        <f t="shared" si="11"/>
        <v>0</v>
      </c>
      <c r="N192" s="231"/>
      <c r="O192" s="230" t="str">
        <f t="shared" si="12"/>
        <v xml:space="preserve"> </v>
      </c>
      <c r="P192" s="230" t="str">
        <f t="shared" si="13"/>
        <v xml:space="preserve"> </v>
      </c>
      <c r="Q192" s="230" t="str">
        <f t="shared" si="14"/>
        <v xml:space="preserve"> </v>
      </c>
    </row>
    <row r="193" spans="1:17" x14ac:dyDescent="0.2">
      <c r="A193" s="10" t="str">
        <f>IF(COUNTRY_INFO!A193=0," ",COUNTRY_INFO!A193)</f>
        <v>Ethiopia</v>
      </c>
      <c r="B193" s="10" t="str">
        <f>IF(COUNTRY_INFO!B193=0," ",COUNTRY_INFO!B193)</f>
        <v>AmharaWag Hemra</v>
      </c>
      <c r="C193" s="10" t="str">
        <f>IF(COUNTRY_INFO!C193=0," ",COUNTRY_INFO!C193)</f>
        <v>Gazgibla</v>
      </c>
      <c r="D193" s="11" t="str">
        <f>IF(COUNTRY_INFO!$T$9:$T$1000="MDA1 (IVM+ALB)", COUNTRY_INFO!$T$9:$T$1000, " ")</f>
        <v xml:space="preserve"> </v>
      </c>
      <c r="E193" s="253"/>
      <c r="F193" s="54"/>
      <c r="G193" s="288"/>
      <c r="H193" s="288"/>
      <c r="I193" s="11">
        <f t="shared" si="10"/>
        <v>0</v>
      </c>
      <c r="J193" s="54"/>
      <c r="K193" s="18"/>
      <c r="L193" s="18"/>
      <c r="M193" s="14">
        <f t="shared" si="11"/>
        <v>0</v>
      </c>
      <c r="N193" s="231"/>
      <c r="O193" s="230" t="str">
        <f t="shared" si="12"/>
        <v xml:space="preserve"> </v>
      </c>
      <c r="P193" s="230" t="str">
        <f t="shared" si="13"/>
        <v xml:space="preserve"> </v>
      </c>
      <c r="Q193" s="230" t="str">
        <f t="shared" si="14"/>
        <v xml:space="preserve"> </v>
      </c>
    </row>
    <row r="194" spans="1:17" x14ac:dyDescent="0.2">
      <c r="A194" s="10" t="str">
        <f>IF(COUNTRY_INFO!A194=0," ",COUNTRY_INFO!A194)</f>
        <v>Ethiopia</v>
      </c>
      <c r="B194" s="10" t="str">
        <f>IF(COUNTRY_INFO!B194=0," ",COUNTRY_INFO!B194)</f>
        <v>AmharaWag Hemra</v>
      </c>
      <c r="C194" s="10" t="str">
        <f>IF(COUNTRY_INFO!C194=0," ",COUNTRY_INFO!C194)</f>
        <v>Sahala Seyemt</v>
      </c>
      <c r="D194" s="11" t="str">
        <f>IF(COUNTRY_INFO!$T$9:$T$1000="MDA1 (IVM+ALB)", COUNTRY_INFO!$T$9:$T$1000, " ")</f>
        <v xml:space="preserve"> </v>
      </c>
      <c r="E194" s="253"/>
      <c r="F194" s="54"/>
      <c r="G194" s="288"/>
      <c r="H194" s="288"/>
      <c r="I194" s="11">
        <f t="shared" si="10"/>
        <v>0</v>
      </c>
      <c r="J194" s="54"/>
      <c r="K194" s="18"/>
      <c r="L194" s="18"/>
      <c r="M194" s="14">
        <f t="shared" si="11"/>
        <v>0</v>
      </c>
      <c r="N194" s="231"/>
      <c r="O194" s="230" t="str">
        <f t="shared" si="12"/>
        <v xml:space="preserve"> </v>
      </c>
      <c r="P194" s="230" t="str">
        <f t="shared" si="13"/>
        <v xml:space="preserve"> </v>
      </c>
      <c r="Q194" s="230" t="str">
        <f t="shared" si="14"/>
        <v xml:space="preserve"> </v>
      </c>
    </row>
    <row r="195" spans="1:17" x14ac:dyDescent="0.2">
      <c r="A195" s="10" t="str">
        <f>IF(COUNTRY_INFO!A195=0," ",COUNTRY_INFO!A195)</f>
        <v>Ethiopia</v>
      </c>
      <c r="B195" s="10" t="str">
        <f>IF(COUNTRY_INFO!B195=0," ",COUNTRY_INFO!B195)</f>
        <v>AmharaWag Hemra</v>
      </c>
      <c r="C195" s="10" t="str">
        <f>IF(COUNTRY_INFO!C195=0," ",COUNTRY_INFO!C195)</f>
        <v>Sekota town</v>
      </c>
      <c r="D195" s="11" t="str">
        <f>IF(COUNTRY_INFO!$T$9:$T$1000="MDA1 (IVM+ALB)", COUNTRY_INFO!$T$9:$T$1000, " ")</f>
        <v xml:space="preserve"> </v>
      </c>
      <c r="E195" s="253"/>
      <c r="F195" s="54"/>
      <c r="G195" s="288"/>
      <c r="H195" s="288"/>
      <c r="I195" s="11">
        <f t="shared" si="10"/>
        <v>0</v>
      </c>
      <c r="J195" s="54"/>
      <c r="K195" s="18"/>
      <c r="L195" s="18"/>
      <c r="M195" s="14">
        <f t="shared" si="11"/>
        <v>0</v>
      </c>
      <c r="N195" s="231"/>
      <c r="O195" s="230" t="str">
        <f t="shared" si="12"/>
        <v xml:space="preserve"> </v>
      </c>
      <c r="P195" s="230" t="str">
        <f t="shared" si="13"/>
        <v xml:space="preserve"> </v>
      </c>
      <c r="Q195" s="230" t="str">
        <f t="shared" si="14"/>
        <v xml:space="preserve"> </v>
      </c>
    </row>
    <row r="196" spans="1:17" x14ac:dyDescent="0.2">
      <c r="A196" s="10" t="str">
        <f>IF(COUNTRY_INFO!A196=0," ",COUNTRY_INFO!A196)</f>
        <v>Ethiopia</v>
      </c>
      <c r="B196" s="10" t="str">
        <f>IF(COUNTRY_INFO!B196=0," ",COUNTRY_INFO!B196)</f>
        <v>AmharaWag Hemra</v>
      </c>
      <c r="C196" s="10" t="str">
        <f>IF(COUNTRY_INFO!C196=0," ",COUNTRY_INFO!C196)</f>
        <v>Sekota Zuria</v>
      </c>
      <c r="D196" s="11" t="str">
        <f>IF(COUNTRY_INFO!$T$9:$T$1000="MDA1 (IVM+ALB)", COUNTRY_INFO!$T$9:$T$1000, " ")</f>
        <v xml:space="preserve"> </v>
      </c>
      <c r="E196" s="253"/>
      <c r="F196" s="54"/>
      <c r="G196" s="288"/>
      <c r="H196" s="288"/>
      <c r="I196" s="11">
        <f t="shared" si="10"/>
        <v>0</v>
      </c>
      <c r="J196" s="54"/>
      <c r="K196" s="18"/>
      <c r="L196" s="18"/>
      <c r="M196" s="14">
        <f t="shared" si="11"/>
        <v>0</v>
      </c>
      <c r="N196" s="231"/>
      <c r="O196" s="230" t="str">
        <f t="shared" si="12"/>
        <v xml:space="preserve"> </v>
      </c>
      <c r="P196" s="230" t="str">
        <f t="shared" si="13"/>
        <v xml:space="preserve"> </v>
      </c>
      <c r="Q196" s="230" t="str">
        <f t="shared" si="14"/>
        <v xml:space="preserve"> </v>
      </c>
    </row>
    <row r="197" spans="1:17" x14ac:dyDescent="0.2">
      <c r="A197" s="10" t="str">
        <f>IF(COUNTRY_INFO!A197=0," ",COUNTRY_INFO!A197)</f>
        <v>Ethiopia</v>
      </c>
      <c r="B197" s="10" t="str">
        <f>IF(COUNTRY_INFO!B197=0," ",COUNTRY_INFO!B197)</f>
        <v>AmharaWag Hemra</v>
      </c>
      <c r="C197" s="10" t="str">
        <f>IF(COUNTRY_INFO!C197=0," ",COUNTRY_INFO!C197)</f>
        <v>Tsagibji</v>
      </c>
      <c r="D197" s="11" t="str">
        <f>IF(COUNTRY_INFO!$T$9:$T$1000="MDA1 (IVM+ALB)", COUNTRY_INFO!$T$9:$T$1000, " ")</f>
        <v xml:space="preserve"> </v>
      </c>
      <c r="E197" s="253"/>
      <c r="F197" s="54"/>
      <c r="G197" s="288"/>
      <c r="H197" s="288"/>
      <c r="I197" s="11">
        <f t="shared" si="10"/>
        <v>0</v>
      </c>
      <c r="J197" s="54"/>
      <c r="K197" s="18"/>
      <c r="L197" s="18"/>
      <c r="M197" s="14">
        <f t="shared" si="11"/>
        <v>0</v>
      </c>
      <c r="N197" s="231"/>
      <c r="O197" s="230" t="str">
        <f t="shared" si="12"/>
        <v xml:space="preserve"> </v>
      </c>
      <c r="P197" s="230" t="str">
        <f t="shared" si="13"/>
        <v xml:space="preserve"> </v>
      </c>
      <c r="Q197" s="230" t="str">
        <f t="shared" si="14"/>
        <v xml:space="preserve"> </v>
      </c>
    </row>
    <row r="198" spans="1:17" x14ac:dyDescent="0.2">
      <c r="A198" s="10" t="str">
        <f>IF(COUNTRY_INFO!A198=0," ",COUNTRY_INFO!A198)</f>
        <v>Ethiopia</v>
      </c>
      <c r="B198" s="10" t="str">
        <f>IF(COUNTRY_INFO!B198=0," ",COUNTRY_INFO!B198)</f>
        <v>AmharaWag Hemra</v>
      </c>
      <c r="C198" s="10" t="str">
        <f>IF(COUNTRY_INFO!C198=0," ",COUNTRY_INFO!C198)</f>
        <v>Ziquala</v>
      </c>
      <c r="D198" s="11" t="str">
        <f>IF(COUNTRY_INFO!$T$9:$T$1000="MDA1 (IVM+ALB)", COUNTRY_INFO!$T$9:$T$1000, " ")</f>
        <v xml:space="preserve"> </v>
      </c>
      <c r="E198" s="253"/>
      <c r="F198" s="54"/>
      <c r="G198" s="288"/>
      <c r="H198" s="288"/>
      <c r="I198" s="11">
        <f t="shared" si="10"/>
        <v>0</v>
      </c>
      <c r="J198" s="54"/>
      <c r="K198" s="18"/>
      <c r="L198" s="18"/>
      <c r="M198" s="14">
        <f t="shared" si="11"/>
        <v>0</v>
      </c>
      <c r="N198" s="231"/>
      <c r="O198" s="230" t="str">
        <f t="shared" si="12"/>
        <v xml:space="preserve"> </v>
      </c>
      <c r="P198" s="230" t="str">
        <f t="shared" si="13"/>
        <v xml:space="preserve"> </v>
      </c>
      <c r="Q198" s="230" t="str">
        <f t="shared" si="14"/>
        <v xml:space="preserve"> </v>
      </c>
    </row>
    <row r="199" spans="1:17" x14ac:dyDescent="0.2">
      <c r="A199" s="10" t="str">
        <f>IF(COUNTRY_INFO!A199=0," ",COUNTRY_INFO!A199)</f>
        <v>Ethiopia</v>
      </c>
      <c r="B199" s="10" t="str">
        <f>IF(COUNTRY_INFO!B199=0," ",COUNTRY_INFO!B199)</f>
        <v>AmharaWest Gojam</v>
      </c>
      <c r="C199" s="10" t="str">
        <f>IF(COUNTRY_INFO!C199=0," ",COUNTRY_INFO!C199)</f>
        <v>Bahidar Zuria</v>
      </c>
      <c r="D199" s="11" t="str">
        <f>IF(COUNTRY_INFO!$T$9:$T$1000="MDA1 (IVM+ALB)", COUNTRY_INFO!$T$9:$T$1000, " ")</f>
        <v xml:space="preserve"> </v>
      </c>
      <c r="E199" s="253"/>
      <c r="F199" s="54"/>
      <c r="G199" s="288"/>
      <c r="H199" s="288"/>
      <c r="I199" s="11">
        <f t="shared" si="10"/>
        <v>0</v>
      </c>
      <c r="J199" s="54"/>
      <c r="K199" s="18"/>
      <c r="L199" s="18"/>
      <c r="M199" s="14">
        <f t="shared" si="11"/>
        <v>0</v>
      </c>
      <c r="N199" s="231"/>
      <c r="O199" s="230" t="str">
        <f t="shared" si="12"/>
        <v xml:space="preserve"> </v>
      </c>
      <c r="P199" s="230" t="str">
        <f t="shared" si="13"/>
        <v xml:space="preserve"> </v>
      </c>
      <c r="Q199" s="230" t="str">
        <f t="shared" si="14"/>
        <v xml:space="preserve"> </v>
      </c>
    </row>
    <row r="200" spans="1:17" x14ac:dyDescent="0.2">
      <c r="A200" s="10" t="str">
        <f>IF(COUNTRY_INFO!A200=0," ",COUNTRY_INFO!A200)</f>
        <v>Ethiopia</v>
      </c>
      <c r="B200" s="10" t="str">
        <f>IF(COUNTRY_INFO!B200=0," ",COUNTRY_INFO!B200)</f>
        <v>AmharaWest Gojam</v>
      </c>
      <c r="C200" s="10" t="str">
        <f>IF(COUNTRY_INFO!C200=0," ",COUNTRY_INFO!C200)</f>
        <v>Bahirdar City</v>
      </c>
      <c r="D200" s="11" t="str">
        <f>IF(COUNTRY_INFO!$T$9:$T$1000="MDA1 (IVM+ALB)", COUNTRY_INFO!$T$9:$T$1000, " ")</f>
        <v xml:space="preserve"> </v>
      </c>
      <c r="E200" s="253"/>
      <c r="F200" s="54"/>
      <c r="G200" s="288"/>
      <c r="H200" s="288"/>
      <c r="I200" s="11">
        <f t="shared" si="10"/>
        <v>0</v>
      </c>
      <c r="J200" s="54"/>
      <c r="K200" s="18"/>
      <c r="L200" s="18"/>
      <c r="M200" s="14">
        <f t="shared" si="11"/>
        <v>0</v>
      </c>
      <c r="N200" s="231"/>
      <c r="O200" s="230" t="str">
        <f t="shared" si="12"/>
        <v xml:space="preserve"> </v>
      </c>
      <c r="P200" s="230" t="str">
        <f t="shared" si="13"/>
        <v xml:space="preserve"> </v>
      </c>
      <c r="Q200" s="230" t="str">
        <f t="shared" si="14"/>
        <v xml:space="preserve"> </v>
      </c>
    </row>
    <row r="201" spans="1:17" x14ac:dyDescent="0.2">
      <c r="A201" s="10" t="str">
        <f>IF(COUNTRY_INFO!A201=0," ",COUNTRY_INFO!A201)</f>
        <v>Ethiopia</v>
      </c>
      <c r="B201" s="10" t="str">
        <f>IF(COUNTRY_INFO!B201=0," ",COUNTRY_INFO!B201)</f>
        <v>AmharaWest Gojam</v>
      </c>
      <c r="C201" s="10" t="str">
        <f>IF(COUNTRY_INFO!C201=0," ",COUNTRY_INFO!C201)</f>
        <v>Bure Town</v>
      </c>
      <c r="D201" s="11" t="str">
        <f>IF(COUNTRY_INFO!$T$9:$T$1000="MDA1 (IVM+ALB)", COUNTRY_INFO!$T$9:$T$1000, " ")</f>
        <v xml:space="preserve"> </v>
      </c>
      <c r="E201" s="253"/>
      <c r="F201" s="54"/>
      <c r="G201" s="288"/>
      <c r="H201" s="288"/>
      <c r="I201" s="11">
        <f t="shared" si="10"/>
        <v>0</v>
      </c>
      <c r="J201" s="54"/>
      <c r="K201" s="18"/>
      <c r="L201" s="18"/>
      <c r="M201" s="14">
        <f t="shared" si="11"/>
        <v>0</v>
      </c>
      <c r="N201" s="231"/>
      <c r="O201" s="230" t="str">
        <f t="shared" si="12"/>
        <v xml:space="preserve"> </v>
      </c>
      <c r="P201" s="230" t="str">
        <f t="shared" si="13"/>
        <v xml:space="preserve"> </v>
      </c>
      <c r="Q201" s="230" t="str">
        <f t="shared" si="14"/>
        <v xml:space="preserve"> </v>
      </c>
    </row>
    <row r="202" spans="1:17" x14ac:dyDescent="0.2">
      <c r="A202" s="10" t="str">
        <f>IF(COUNTRY_INFO!A202=0," ",COUNTRY_INFO!A202)</f>
        <v>Ethiopia</v>
      </c>
      <c r="B202" s="10" t="str">
        <f>IF(COUNTRY_INFO!B202=0," ",COUNTRY_INFO!B202)</f>
        <v>AmharaWest Gojam</v>
      </c>
      <c r="C202" s="10" t="str">
        <f>IF(COUNTRY_INFO!C202=0," ",COUNTRY_INFO!C202)</f>
        <v>Bure Zuria</v>
      </c>
      <c r="D202" s="11" t="str">
        <f>IF(COUNTRY_INFO!$T$9:$T$1000="MDA1 (IVM+ALB)", COUNTRY_INFO!$T$9:$T$1000, " ")</f>
        <v xml:space="preserve"> </v>
      </c>
      <c r="E202" s="253"/>
      <c r="F202" s="54"/>
      <c r="G202" s="288"/>
      <c r="H202" s="288"/>
      <c r="I202" s="11">
        <f t="shared" ref="I202:I265" si="15">SUM(F202:H202)</f>
        <v>0</v>
      </c>
      <c r="J202" s="54"/>
      <c r="K202" s="18"/>
      <c r="L202" s="18"/>
      <c r="M202" s="14">
        <f t="shared" ref="M202:M265" si="16">SUM(J202:L202)</f>
        <v>0</v>
      </c>
      <c r="N202" s="231"/>
      <c r="O202" s="230" t="str">
        <f t="shared" ref="O202:O265" si="17">IF(G202&lt;&gt;0, IF(K202/G202*100=0, "-", K202/G202*100), " ")</f>
        <v xml:space="preserve"> </v>
      </c>
      <c r="P202" s="230" t="str">
        <f t="shared" ref="P202:P265" si="18">IF(H202&lt;&gt;0, IF(L202/H202*100=0, "-", L202/H202*100), " ")</f>
        <v xml:space="preserve"> </v>
      </c>
      <c r="Q202" s="230" t="str">
        <f t="shared" ref="Q202:Q265" si="19">IF(I202&lt;&gt;0, IF(M202/I202*100=0, "-", M202/I202*100), " ")</f>
        <v xml:space="preserve"> </v>
      </c>
    </row>
    <row r="203" spans="1:17" x14ac:dyDescent="0.2">
      <c r="A203" s="10" t="str">
        <f>IF(COUNTRY_INFO!A203=0," ",COUNTRY_INFO!A203)</f>
        <v>Ethiopia</v>
      </c>
      <c r="B203" s="10" t="str">
        <f>IF(COUNTRY_INFO!B203=0," ",COUNTRY_INFO!B203)</f>
        <v>AmharaWest Gojam</v>
      </c>
      <c r="C203" s="10" t="str">
        <f>IF(COUNTRY_INFO!C203=0," ",COUNTRY_INFO!C203)</f>
        <v>Dega Damot</v>
      </c>
      <c r="D203" s="11" t="str">
        <f>IF(COUNTRY_INFO!$T$9:$T$1000="MDA1 (IVM+ALB)", COUNTRY_INFO!$T$9:$T$1000, " ")</f>
        <v xml:space="preserve"> </v>
      </c>
      <c r="E203" s="253"/>
      <c r="F203" s="54"/>
      <c r="G203" s="288"/>
      <c r="H203" s="288"/>
      <c r="I203" s="11">
        <f t="shared" si="15"/>
        <v>0</v>
      </c>
      <c r="J203" s="54"/>
      <c r="K203" s="18"/>
      <c r="L203" s="18"/>
      <c r="M203" s="14">
        <f t="shared" si="16"/>
        <v>0</v>
      </c>
      <c r="N203" s="231"/>
      <c r="O203" s="230" t="str">
        <f t="shared" si="17"/>
        <v xml:space="preserve"> </v>
      </c>
      <c r="P203" s="230" t="str">
        <f t="shared" si="18"/>
        <v xml:space="preserve"> </v>
      </c>
      <c r="Q203" s="230" t="str">
        <f t="shared" si="19"/>
        <v xml:space="preserve"> </v>
      </c>
    </row>
    <row r="204" spans="1:17" x14ac:dyDescent="0.2">
      <c r="A204" s="10" t="str">
        <f>IF(COUNTRY_INFO!A204=0," ",COUNTRY_INFO!A204)</f>
        <v>Ethiopia</v>
      </c>
      <c r="B204" s="10" t="str">
        <f>IF(COUNTRY_INFO!B204=0," ",COUNTRY_INFO!B204)</f>
        <v>AmharaWest Gojam</v>
      </c>
      <c r="C204" s="10" t="str">
        <f>IF(COUNTRY_INFO!C204=0," ",COUNTRY_INFO!C204)</f>
        <v>Demibecha</v>
      </c>
      <c r="D204" s="11" t="str">
        <f>IF(COUNTRY_INFO!$T$9:$T$1000="MDA1 (IVM+ALB)", COUNTRY_INFO!$T$9:$T$1000, " ")</f>
        <v xml:space="preserve"> </v>
      </c>
      <c r="E204" s="253"/>
      <c r="F204" s="54"/>
      <c r="G204" s="288"/>
      <c r="H204" s="288"/>
      <c r="I204" s="11">
        <f t="shared" si="15"/>
        <v>0</v>
      </c>
      <c r="J204" s="54"/>
      <c r="K204" s="18"/>
      <c r="L204" s="18"/>
      <c r="M204" s="14">
        <f t="shared" si="16"/>
        <v>0</v>
      </c>
      <c r="N204" s="231"/>
      <c r="O204" s="230" t="str">
        <f t="shared" si="17"/>
        <v xml:space="preserve"> </v>
      </c>
      <c r="P204" s="230" t="str">
        <f t="shared" si="18"/>
        <v xml:space="preserve"> </v>
      </c>
      <c r="Q204" s="230" t="str">
        <f t="shared" si="19"/>
        <v xml:space="preserve"> </v>
      </c>
    </row>
    <row r="205" spans="1:17" x14ac:dyDescent="0.2">
      <c r="A205" s="10" t="str">
        <f>IF(COUNTRY_INFO!A205=0," ",COUNTRY_INFO!A205)</f>
        <v>Ethiopia</v>
      </c>
      <c r="B205" s="10" t="str">
        <f>IF(COUNTRY_INFO!B205=0," ",COUNTRY_INFO!B205)</f>
        <v>AmharaWest Gojam</v>
      </c>
      <c r="C205" s="10" t="str">
        <f>IF(COUNTRY_INFO!C205=0," ",COUNTRY_INFO!C205)</f>
        <v>Finote Selam Town</v>
      </c>
      <c r="D205" s="11" t="str">
        <f>IF(COUNTRY_INFO!$T$9:$T$1000="MDA1 (IVM+ALB)", COUNTRY_INFO!$T$9:$T$1000, " ")</f>
        <v xml:space="preserve"> </v>
      </c>
      <c r="E205" s="253"/>
      <c r="F205" s="54"/>
      <c r="G205" s="288"/>
      <c r="H205" s="288"/>
      <c r="I205" s="11">
        <f t="shared" si="15"/>
        <v>0</v>
      </c>
      <c r="J205" s="54"/>
      <c r="K205" s="18"/>
      <c r="L205" s="18"/>
      <c r="M205" s="14">
        <f t="shared" si="16"/>
        <v>0</v>
      </c>
      <c r="N205" s="231"/>
      <c r="O205" s="230" t="str">
        <f t="shared" si="17"/>
        <v xml:space="preserve"> </v>
      </c>
      <c r="P205" s="230" t="str">
        <f t="shared" si="18"/>
        <v xml:space="preserve"> </v>
      </c>
      <c r="Q205" s="230" t="str">
        <f t="shared" si="19"/>
        <v xml:space="preserve"> </v>
      </c>
    </row>
    <row r="206" spans="1:17" x14ac:dyDescent="0.2">
      <c r="A206" s="10" t="str">
        <f>IF(COUNTRY_INFO!A206=0," ",COUNTRY_INFO!A206)</f>
        <v>Ethiopia</v>
      </c>
      <c r="B206" s="10" t="str">
        <f>IF(COUNTRY_INFO!B206=0," ",COUNTRY_INFO!B206)</f>
        <v>AmharaWest Gojam</v>
      </c>
      <c r="C206" s="10" t="str">
        <f>IF(COUNTRY_INFO!C206=0," ",COUNTRY_INFO!C206)</f>
        <v>Gonji Kolela</v>
      </c>
      <c r="D206" s="11" t="str">
        <f>IF(COUNTRY_INFO!$T$9:$T$1000="MDA1 (IVM+ALB)", COUNTRY_INFO!$T$9:$T$1000, " ")</f>
        <v xml:space="preserve"> </v>
      </c>
      <c r="E206" s="253"/>
      <c r="F206" s="54"/>
      <c r="G206" s="288"/>
      <c r="H206" s="288"/>
      <c r="I206" s="11">
        <f t="shared" si="15"/>
        <v>0</v>
      </c>
      <c r="J206" s="54"/>
      <c r="K206" s="18"/>
      <c r="L206" s="18"/>
      <c r="M206" s="14">
        <f t="shared" si="16"/>
        <v>0</v>
      </c>
      <c r="N206" s="231"/>
      <c r="O206" s="230" t="str">
        <f t="shared" si="17"/>
        <v xml:space="preserve"> </v>
      </c>
      <c r="P206" s="230" t="str">
        <f t="shared" si="18"/>
        <v xml:space="preserve"> </v>
      </c>
      <c r="Q206" s="230" t="str">
        <f t="shared" si="19"/>
        <v xml:space="preserve"> </v>
      </c>
    </row>
    <row r="207" spans="1:17" x14ac:dyDescent="0.2">
      <c r="A207" s="10" t="str">
        <f>IF(COUNTRY_INFO!A207=0," ",COUNTRY_INFO!A207)</f>
        <v>Ethiopia</v>
      </c>
      <c r="B207" s="10" t="str">
        <f>IF(COUNTRY_INFO!B207=0," ",COUNTRY_INFO!B207)</f>
        <v>AmharaWest Gojam</v>
      </c>
      <c r="C207" s="10" t="str">
        <f>IF(COUNTRY_INFO!C207=0," ",COUNTRY_INFO!C207)</f>
        <v>Jabi Tehinan</v>
      </c>
      <c r="D207" s="11" t="str">
        <f>IF(COUNTRY_INFO!$T$9:$T$1000="MDA1 (IVM+ALB)", COUNTRY_INFO!$T$9:$T$1000, " ")</f>
        <v xml:space="preserve"> </v>
      </c>
      <c r="E207" s="253"/>
      <c r="F207" s="54"/>
      <c r="G207" s="288"/>
      <c r="H207" s="288"/>
      <c r="I207" s="11">
        <f t="shared" si="15"/>
        <v>0</v>
      </c>
      <c r="J207" s="54"/>
      <c r="K207" s="18"/>
      <c r="L207" s="18"/>
      <c r="M207" s="14">
        <f t="shared" si="16"/>
        <v>0</v>
      </c>
      <c r="N207" s="231"/>
      <c r="O207" s="230" t="str">
        <f t="shared" si="17"/>
        <v xml:space="preserve"> </v>
      </c>
      <c r="P207" s="230" t="str">
        <f t="shared" si="18"/>
        <v xml:space="preserve"> </v>
      </c>
      <c r="Q207" s="230" t="str">
        <f t="shared" si="19"/>
        <v xml:space="preserve"> </v>
      </c>
    </row>
    <row r="208" spans="1:17" x14ac:dyDescent="0.2">
      <c r="A208" s="10" t="str">
        <f>IF(COUNTRY_INFO!A208=0," ",COUNTRY_INFO!A208)</f>
        <v>Ethiopia</v>
      </c>
      <c r="B208" s="10" t="str">
        <f>IF(COUNTRY_INFO!B208=0," ",COUNTRY_INFO!B208)</f>
        <v>AmharaWest Gojam</v>
      </c>
      <c r="C208" s="10" t="str">
        <f>IF(COUNTRY_INFO!C208=0," ",COUNTRY_INFO!C208)</f>
        <v>North Achefer</v>
      </c>
      <c r="D208" s="11" t="str">
        <f>IF(COUNTRY_INFO!$T$9:$T$1000="MDA1 (IVM+ALB)", COUNTRY_INFO!$T$9:$T$1000, " ")</f>
        <v xml:space="preserve"> </v>
      </c>
      <c r="E208" s="253"/>
      <c r="F208" s="54"/>
      <c r="G208" s="288"/>
      <c r="H208" s="288"/>
      <c r="I208" s="11">
        <f t="shared" si="15"/>
        <v>0</v>
      </c>
      <c r="J208" s="54"/>
      <c r="K208" s="18"/>
      <c r="L208" s="18"/>
      <c r="M208" s="14">
        <f t="shared" si="16"/>
        <v>0</v>
      </c>
      <c r="N208" s="231"/>
      <c r="O208" s="230" t="str">
        <f t="shared" si="17"/>
        <v xml:space="preserve"> </v>
      </c>
      <c r="P208" s="230" t="str">
        <f t="shared" si="18"/>
        <v xml:space="preserve"> </v>
      </c>
      <c r="Q208" s="230" t="str">
        <f t="shared" si="19"/>
        <v xml:space="preserve"> </v>
      </c>
    </row>
    <row r="209" spans="1:17" x14ac:dyDescent="0.2">
      <c r="A209" s="10" t="str">
        <f>IF(COUNTRY_INFO!A209=0," ",COUNTRY_INFO!A209)</f>
        <v>Ethiopia</v>
      </c>
      <c r="B209" s="10" t="str">
        <f>IF(COUNTRY_INFO!B209=0," ",COUNTRY_INFO!B209)</f>
        <v>AmharaWest Gojam</v>
      </c>
      <c r="C209" s="10" t="str">
        <f>IF(COUNTRY_INFO!C209=0," ",COUNTRY_INFO!C209)</f>
        <v>North Mecha</v>
      </c>
      <c r="D209" s="11" t="str">
        <f>IF(COUNTRY_INFO!$T$9:$T$1000="MDA1 (IVM+ALB)", COUNTRY_INFO!$T$9:$T$1000, " ")</f>
        <v xml:space="preserve"> </v>
      </c>
      <c r="E209" s="253"/>
      <c r="F209" s="54"/>
      <c r="G209" s="288"/>
      <c r="H209" s="288"/>
      <c r="I209" s="11">
        <f t="shared" si="15"/>
        <v>0</v>
      </c>
      <c r="J209" s="54"/>
      <c r="K209" s="18"/>
      <c r="L209" s="18"/>
      <c r="M209" s="14">
        <f t="shared" si="16"/>
        <v>0</v>
      </c>
      <c r="N209" s="231"/>
      <c r="O209" s="230" t="str">
        <f t="shared" si="17"/>
        <v xml:space="preserve"> </v>
      </c>
      <c r="P209" s="230" t="str">
        <f t="shared" si="18"/>
        <v xml:space="preserve"> </v>
      </c>
      <c r="Q209" s="230" t="str">
        <f t="shared" si="19"/>
        <v xml:space="preserve"> </v>
      </c>
    </row>
    <row r="210" spans="1:17" x14ac:dyDescent="0.2">
      <c r="A210" s="10" t="str">
        <f>IF(COUNTRY_INFO!A210=0," ",COUNTRY_INFO!A210)</f>
        <v>Ethiopia</v>
      </c>
      <c r="B210" s="10" t="str">
        <f>IF(COUNTRY_INFO!B210=0," ",COUNTRY_INFO!B210)</f>
        <v>AmharaWest Gojam</v>
      </c>
      <c r="C210" s="10" t="str">
        <f>IF(COUNTRY_INFO!C210=0," ",COUNTRY_INFO!C210)</f>
        <v>Quarit</v>
      </c>
      <c r="D210" s="11" t="str">
        <f>IF(COUNTRY_INFO!$T$9:$T$1000="MDA1 (IVM+ALB)", COUNTRY_INFO!$T$9:$T$1000, " ")</f>
        <v xml:space="preserve"> </v>
      </c>
      <c r="E210" s="253"/>
      <c r="F210" s="54"/>
      <c r="G210" s="288"/>
      <c r="H210" s="288"/>
      <c r="I210" s="11">
        <f t="shared" si="15"/>
        <v>0</v>
      </c>
      <c r="J210" s="54"/>
      <c r="K210" s="18"/>
      <c r="L210" s="18"/>
      <c r="M210" s="14">
        <f t="shared" si="16"/>
        <v>0</v>
      </c>
      <c r="N210" s="231"/>
      <c r="O210" s="230" t="str">
        <f t="shared" si="17"/>
        <v xml:space="preserve"> </v>
      </c>
      <c r="P210" s="230" t="str">
        <f t="shared" si="18"/>
        <v xml:space="preserve"> </v>
      </c>
      <c r="Q210" s="230" t="str">
        <f t="shared" si="19"/>
        <v xml:space="preserve"> </v>
      </c>
    </row>
    <row r="211" spans="1:17" x14ac:dyDescent="0.2">
      <c r="A211" s="10" t="str">
        <f>IF(COUNTRY_INFO!A211=0," ",COUNTRY_INFO!A211)</f>
        <v>Ethiopia</v>
      </c>
      <c r="B211" s="10" t="str">
        <f>IF(COUNTRY_INFO!B211=0," ",COUNTRY_INFO!B211)</f>
        <v>AmharaWest Gojam</v>
      </c>
      <c r="C211" s="10" t="str">
        <f>IF(COUNTRY_INFO!C211=0," ",COUNTRY_INFO!C211)</f>
        <v>Sekala</v>
      </c>
      <c r="D211" s="11" t="str">
        <f>IF(COUNTRY_INFO!$T$9:$T$1000="MDA1 (IVM+ALB)", COUNTRY_INFO!$T$9:$T$1000, " ")</f>
        <v xml:space="preserve"> </v>
      </c>
      <c r="E211" s="253"/>
      <c r="F211" s="54"/>
      <c r="G211" s="288"/>
      <c r="H211" s="288"/>
      <c r="I211" s="11">
        <f t="shared" si="15"/>
        <v>0</v>
      </c>
      <c r="J211" s="54"/>
      <c r="K211" s="18"/>
      <c r="L211" s="18"/>
      <c r="M211" s="14">
        <f t="shared" si="16"/>
        <v>0</v>
      </c>
      <c r="N211" s="231"/>
      <c r="O211" s="230" t="str">
        <f t="shared" si="17"/>
        <v xml:space="preserve"> </v>
      </c>
      <c r="P211" s="230" t="str">
        <f t="shared" si="18"/>
        <v xml:space="preserve"> </v>
      </c>
      <c r="Q211" s="230" t="str">
        <f t="shared" si="19"/>
        <v xml:space="preserve"> </v>
      </c>
    </row>
    <row r="212" spans="1:17" x14ac:dyDescent="0.2">
      <c r="A212" s="10" t="str">
        <f>IF(COUNTRY_INFO!A212=0," ",COUNTRY_INFO!A212)</f>
        <v>Ethiopia</v>
      </c>
      <c r="B212" s="10" t="str">
        <f>IF(COUNTRY_INFO!B212=0," ",COUNTRY_INFO!B212)</f>
        <v>AmharaWest Gojam</v>
      </c>
      <c r="C212" s="10" t="str">
        <f>IF(COUNTRY_INFO!C212=0," ",COUNTRY_INFO!C212)</f>
        <v>South Achefer</v>
      </c>
      <c r="D212" s="11" t="str">
        <f>IF(COUNTRY_INFO!$T$9:$T$1000="MDA1 (IVM+ALB)", COUNTRY_INFO!$T$9:$T$1000, " ")</f>
        <v xml:space="preserve"> </v>
      </c>
      <c r="E212" s="253"/>
      <c r="F212" s="54"/>
      <c r="G212" s="288"/>
      <c r="H212" s="288"/>
      <c r="I212" s="11">
        <f t="shared" si="15"/>
        <v>0</v>
      </c>
      <c r="J212" s="54"/>
      <c r="K212" s="18"/>
      <c r="L212" s="18"/>
      <c r="M212" s="14">
        <f t="shared" si="16"/>
        <v>0</v>
      </c>
      <c r="N212" s="231"/>
      <c r="O212" s="230" t="str">
        <f t="shared" si="17"/>
        <v xml:space="preserve"> </v>
      </c>
      <c r="P212" s="230" t="str">
        <f t="shared" si="18"/>
        <v xml:space="preserve"> </v>
      </c>
      <c r="Q212" s="230" t="str">
        <f t="shared" si="19"/>
        <v xml:space="preserve"> </v>
      </c>
    </row>
    <row r="213" spans="1:17" x14ac:dyDescent="0.2">
      <c r="A213" s="10" t="str">
        <f>IF(COUNTRY_INFO!A213=0," ",COUNTRY_INFO!A213)</f>
        <v>Ethiopia</v>
      </c>
      <c r="B213" s="10" t="str">
        <f>IF(COUNTRY_INFO!B213=0," ",COUNTRY_INFO!B213)</f>
        <v>AmharaWest Gojam</v>
      </c>
      <c r="C213" s="10" t="str">
        <f>IF(COUNTRY_INFO!C213=0," ",COUNTRY_INFO!C213)</f>
        <v>South Mecha</v>
      </c>
      <c r="D213" s="11" t="str">
        <f>IF(COUNTRY_INFO!$T$9:$T$1000="MDA1 (IVM+ALB)", COUNTRY_INFO!$T$9:$T$1000, " ")</f>
        <v xml:space="preserve"> </v>
      </c>
      <c r="E213" s="253"/>
      <c r="F213" s="54"/>
      <c r="G213" s="288"/>
      <c r="H213" s="288"/>
      <c r="I213" s="11">
        <f t="shared" si="15"/>
        <v>0</v>
      </c>
      <c r="J213" s="54"/>
      <c r="K213" s="18"/>
      <c r="L213" s="18"/>
      <c r="M213" s="14">
        <f t="shared" si="16"/>
        <v>0</v>
      </c>
      <c r="N213" s="231"/>
      <c r="O213" s="230" t="str">
        <f t="shared" si="17"/>
        <v xml:space="preserve"> </v>
      </c>
      <c r="P213" s="230" t="str">
        <f t="shared" si="18"/>
        <v xml:space="preserve"> </v>
      </c>
      <c r="Q213" s="230" t="str">
        <f t="shared" si="19"/>
        <v xml:space="preserve"> </v>
      </c>
    </row>
    <row r="214" spans="1:17" x14ac:dyDescent="0.2">
      <c r="A214" s="10" t="str">
        <f>IF(COUNTRY_INFO!A214=0," ",COUNTRY_INFO!A214)</f>
        <v>Ethiopia</v>
      </c>
      <c r="B214" s="10" t="str">
        <f>IF(COUNTRY_INFO!B214=0," ",COUNTRY_INFO!B214)</f>
        <v>AmharaWest Gojam</v>
      </c>
      <c r="C214" s="10" t="str">
        <f>IF(COUNTRY_INFO!C214=0," ",COUNTRY_INFO!C214)</f>
        <v>Wonberma</v>
      </c>
      <c r="D214" s="11" t="str">
        <f>IF(COUNTRY_INFO!$T$9:$T$1000="MDA1 (IVM+ALB)", COUNTRY_INFO!$T$9:$T$1000, " ")</f>
        <v xml:space="preserve"> </v>
      </c>
      <c r="E214" s="253"/>
      <c r="F214" s="54"/>
      <c r="G214" s="288"/>
      <c r="H214" s="288"/>
      <c r="I214" s="11">
        <f t="shared" si="15"/>
        <v>0</v>
      </c>
      <c r="J214" s="54"/>
      <c r="K214" s="18"/>
      <c r="L214" s="18"/>
      <c r="M214" s="14">
        <f t="shared" si="16"/>
        <v>0</v>
      </c>
      <c r="N214" s="231"/>
      <c r="O214" s="230" t="str">
        <f t="shared" si="17"/>
        <v xml:space="preserve"> </v>
      </c>
      <c r="P214" s="230" t="str">
        <f t="shared" si="18"/>
        <v xml:space="preserve"> </v>
      </c>
      <c r="Q214" s="230" t="str">
        <f t="shared" si="19"/>
        <v xml:space="preserve"> </v>
      </c>
    </row>
    <row r="215" spans="1:17" x14ac:dyDescent="0.2">
      <c r="A215" s="10" t="str">
        <f>IF(COUNTRY_INFO!A215=0," ",COUNTRY_INFO!A215)</f>
        <v>Ethiopia</v>
      </c>
      <c r="B215" s="10" t="str">
        <f>IF(COUNTRY_INFO!B215=0," ",COUNTRY_INFO!B215)</f>
        <v>AmharaWest Gojam</v>
      </c>
      <c r="C215" s="10" t="str">
        <f>IF(COUNTRY_INFO!C215=0," ",COUNTRY_INFO!C215)</f>
        <v>Yilemana Denesa</v>
      </c>
      <c r="D215" s="11" t="str">
        <f>IF(COUNTRY_INFO!$T$9:$T$1000="MDA1 (IVM+ALB)", COUNTRY_INFO!$T$9:$T$1000, " ")</f>
        <v xml:space="preserve"> </v>
      </c>
      <c r="E215" s="253"/>
      <c r="F215" s="54"/>
      <c r="G215" s="288"/>
      <c r="H215" s="288"/>
      <c r="I215" s="11">
        <f t="shared" si="15"/>
        <v>0</v>
      </c>
      <c r="J215" s="54"/>
      <c r="K215" s="18"/>
      <c r="L215" s="18"/>
      <c r="M215" s="14">
        <f t="shared" si="16"/>
        <v>0</v>
      </c>
      <c r="N215" s="231"/>
      <c r="O215" s="230" t="str">
        <f t="shared" si="17"/>
        <v xml:space="preserve"> </v>
      </c>
      <c r="P215" s="230" t="str">
        <f t="shared" si="18"/>
        <v xml:space="preserve"> </v>
      </c>
      <c r="Q215" s="230" t="str">
        <f t="shared" si="19"/>
        <v xml:space="preserve"> </v>
      </c>
    </row>
    <row r="216" spans="1:17" x14ac:dyDescent="0.2">
      <c r="A216" s="10" t="str">
        <f>IF(COUNTRY_INFO!A216=0," ",COUNTRY_INFO!A216)</f>
        <v>Ethiopia</v>
      </c>
      <c r="B216" s="10" t="str">
        <f>IF(COUNTRY_INFO!B216=0," ",COUNTRY_INFO!B216)</f>
        <v>Beneshangul GumuzAsosa</v>
      </c>
      <c r="C216" s="10" t="str">
        <f>IF(COUNTRY_INFO!C216=0," ",COUNTRY_INFO!C216)</f>
        <v>Asossa</v>
      </c>
      <c r="D216" s="11" t="str">
        <f>IF(COUNTRY_INFO!$T$9:$T$1000="MDA1 (IVM+ALB)", COUNTRY_INFO!$T$9:$T$1000, " ")</f>
        <v>MDA1 (IVM+ALB)</v>
      </c>
      <c r="E216" s="253" t="s">
        <v>1185</v>
      </c>
      <c r="F216" s="54"/>
      <c r="G216" s="288">
        <v>31749</v>
      </c>
      <c r="H216" s="288">
        <v>59423</v>
      </c>
      <c r="I216" s="11">
        <f t="shared" si="15"/>
        <v>91172</v>
      </c>
      <c r="J216" s="54"/>
      <c r="K216" s="18">
        <v>24060</v>
      </c>
      <c r="L216" s="18">
        <v>42773</v>
      </c>
      <c r="M216" s="14">
        <f t="shared" si="16"/>
        <v>66833</v>
      </c>
      <c r="N216" s="231"/>
      <c r="O216" s="293">
        <f t="shared" si="17"/>
        <v>75.781914391004449</v>
      </c>
      <c r="P216" s="293">
        <f t="shared" si="18"/>
        <v>71.980546253134307</v>
      </c>
      <c r="Q216" s="293">
        <f t="shared" si="19"/>
        <v>73.304303952968013</v>
      </c>
    </row>
    <row r="217" spans="1:17" x14ac:dyDescent="0.2">
      <c r="A217" s="10" t="str">
        <f>IF(COUNTRY_INFO!A217=0," ",COUNTRY_INFO!A217)</f>
        <v>Ethiopia</v>
      </c>
      <c r="B217" s="10" t="str">
        <f>IF(COUNTRY_INFO!B217=0," ",COUNTRY_INFO!B217)</f>
        <v>Beneshangul GumuzAsosa</v>
      </c>
      <c r="C217" s="10" t="str">
        <f>IF(COUNTRY_INFO!C217=0," ",COUNTRY_INFO!C217)</f>
        <v>Assosa Town</v>
      </c>
      <c r="D217" s="11" t="str">
        <f>IF(COUNTRY_INFO!$T$9:$T$1000="MDA1 (IVM+ALB)", COUNTRY_INFO!$T$9:$T$1000, " ")</f>
        <v xml:space="preserve"> </v>
      </c>
      <c r="E217" s="253"/>
      <c r="F217" s="54"/>
      <c r="G217" s="288"/>
      <c r="H217" s="288"/>
      <c r="I217" s="11">
        <f t="shared" si="15"/>
        <v>0</v>
      </c>
      <c r="J217" s="54"/>
      <c r="K217" s="18"/>
      <c r="L217" s="18"/>
      <c r="M217" s="14">
        <f t="shared" si="16"/>
        <v>0</v>
      </c>
      <c r="N217" s="231"/>
      <c r="O217" s="230" t="str">
        <f t="shared" si="17"/>
        <v xml:space="preserve"> </v>
      </c>
      <c r="P217" s="230" t="str">
        <f t="shared" si="18"/>
        <v xml:space="preserve"> </v>
      </c>
      <c r="Q217" s="230" t="str">
        <f t="shared" si="19"/>
        <v xml:space="preserve"> </v>
      </c>
    </row>
    <row r="218" spans="1:17" x14ac:dyDescent="0.2">
      <c r="A218" s="10" t="str">
        <f>IF(COUNTRY_INFO!A218=0," ",COUNTRY_INFO!A218)</f>
        <v>Ethiopia</v>
      </c>
      <c r="B218" s="10" t="str">
        <f>IF(COUNTRY_INFO!B218=0," ",COUNTRY_INFO!B218)</f>
        <v>Beneshangul GumuzAsosa</v>
      </c>
      <c r="C218" s="10" t="str">
        <f>IF(COUNTRY_INFO!C218=0," ",COUNTRY_INFO!C218)</f>
        <v>Bambasi</v>
      </c>
      <c r="D218" s="11" t="str">
        <f>IF(COUNTRY_INFO!$T$9:$T$1000="MDA1 (IVM+ALB)", COUNTRY_INFO!$T$9:$T$1000, " ")</f>
        <v xml:space="preserve"> </v>
      </c>
      <c r="E218" s="253"/>
      <c r="F218" s="54"/>
      <c r="G218" s="288"/>
      <c r="H218" s="288"/>
      <c r="I218" s="11">
        <f t="shared" si="15"/>
        <v>0</v>
      </c>
      <c r="J218" s="54"/>
      <c r="K218" s="18"/>
      <c r="L218" s="18"/>
      <c r="M218" s="14">
        <f t="shared" si="16"/>
        <v>0</v>
      </c>
      <c r="N218" s="231"/>
      <c r="O218" s="230" t="str">
        <f t="shared" si="17"/>
        <v xml:space="preserve"> </v>
      </c>
      <c r="P218" s="230" t="str">
        <f t="shared" si="18"/>
        <v xml:space="preserve"> </v>
      </c>
      <c r="Q218" s="230" t="str">
        <f t="shared" si="19"/>
        <v xml:space="preserve"> </v>
      </c>
    </row>
    <row r="219" spans="1:17" x14ac:dyDescent="0.2">
      <c r="A219" s="10" t="str">
        <f>IF(COUNTRY_INFO!A219=0," ",COUNTRY_INFO!A219)</f>
        <v>Ethiopia</v>
      </c>
      <c r="B219" s="10" t="str">
        <f>IF(COUNTRY_INFO!B219=0," ",COUNTRY_INFO!B219)</f>
        <v>Beneshangul GumuzAsosa</v>
      </c>
      <c r="C219" s="10" t="str">
        <f>IF(COUNTRY_INFO!C219=0," ",COUNTRY_INFO!C219)</f>
        <v>Homosha</v>
      </c>
      <c r="D219" s="11" t="str">
        <f>IF(COUNTRY_INFO!$T$9:$T$1000="MDA1 (IVM+ALB)", COUNTRY_INFO!$T$9:$T$1000, " ")</f>
        <v>MDA1 (IVM+ALB)</v>
      </c>
      <c r="E219" s="253" t="s">
        <v>1185</v>
      </c>
      <c r="F219" s="54"/>
      <c r="G219" s="288">
        <v>8631</v>
      </c>
      <c r="H219" s="288">
        <v>16154</v>
      </c>
      <c r="I219" s="11">
        <f t="shared" si="15"/>
        <v>24785</v>
      </c>
      <c r="J219" s="54"/>
      <c r="K219" s="18">
        <v>5855</v>
      </c>
      <c r="L219" s="18">
        <v>10408</v>
      </c>
      <c r="M219" s="14">
        <f t="shared" si="16"/>
        <v>16263</v>
      </c>
      <c r="N219" s="231"/>
      <c r="O219" s="293">
        <f t="shared" si="17"/>
        <v>67.836867106940105</v>
      </c>
      <c r="P219" s="230">
        <f t="shared" si="18"/>
        <v>64.429862572737406</v>
      </c>
      <c r="Q219" s="293">
        <f t="shared" si="19"/>
        <v>65.616300181561428</v>
      </c>
    </row>
    <row r="220" spans="1:17" x14ac:dyDescent="0.2">
      <c r="A220" s="10" t="str">
        <f>IF(COUNTRY_INFO!A220=0," ",COUNTRY_INFO!A220)</f>
        <v>Ethiopia</v>
      </c>
      <c r="B220" s="10" t="str">
        <f>IF(COUNTRY_INFO!B220=0," ",COUNTRY_INFO!B220)</f>
        <v>Beneshangul GumuzAsosa</v>
      </c>
      <c r="C220" s="10" t="str">
        <f>IF(COUNTRY_INFO!C220=0," ",COUNTRY_INFO!C220)</f>
        <v>Kurmuke</v>
      </c>
      <c r="D220" s="11" t="str">
        <f>IF(COUNTRY_INFO!$T$9:$T$1000="MDA1 (IVM+ALB)", COUNTRY_INFO!$T$9:$T$1000, " ")</f>
        <v xml:space="preserve"> </v>
      </c>
      <c r="E220" s="253"/>
      <c r="F220" s="54"/>
      <c r="G220" s="288"/>
      <c r="H220" s="288"/>
      <c r="I220" s="11">
        <f t="shared" si="15"/>
        <v>0</v>
      </c>
      <c r="J220" s="54"/>
      <c r="K220" s="18"/>
      <c r="L220" s="18"/>
      <c r="M220" s="14">
        <f t="shared" si="16"/>
        <v>0</v>
      </c>
      <c r="N220" s="231"/>
      <c r="O220" s="230" t="str">
        <f t="shared" si="17"/>
        <v xml:space="preserve"> </v>
      </c>
      <c r="P220" s="230" t="str">
        <f t="shared" si="18"/>
        <v xml:space="preserve"> </v>
      </c>
      <c r="Q220" s="230" t="str">
        <f t="shared" si="19"/>
        <v xml:space="preserve"> </v>
      </c>
    </row>
    <row r="221" spans="1:17" x14ac:dyDescent="0.2">
      <c r="A221" s="10" t="str">
        <f>IF(COUNTRY_INFO!A221=0," ",COUNTRY_INFO!A221)</f>
        <v>Ethiopia</v>
      </c>
      <c r="B221" s="10" t="str">
        <f>IF(COUNTRY_INFO!B221=0," ",COUNTRY_INFO!B221)</f>
        <v>Beneshangul GumuzAsosa</v>
      </c>
      <c r="C221" s="10" t="str">
        <f>IF(COUNTRY_INFO!C221=0," ",COUNTRY_INFO!C221)</f>
        <v>Menge</v>
      </c>
      <c r="D221" s="11" t="str">
        <f>IF(COUNTRY_INFO!$T$9:$T$1000="MDA1 (IVM+ALB)", COUNTRY_INFO!$T$9:$T$1000, " ")</f>
        <v>MDA1 (IVM+ALB)</v>
      </c>
      <c r="E221" s="253" t="s">
        <v>1185</v>
      </c>
      <c r="F221" s="54"/>
      <c r="G221" s="288">
        <v>15973</v>
      </c>
      <c r="H221" s="288">
        <v>29896</v>
      </c>
      <c r="I221" s="11">
        <f t="shared" si="15"/>
        <v>45869</v>
      </c>
      <c r="J221" s="54"/>
      <c r="K221" s="18">
        <v>11749</v>
      </c>
      <c r="L221" s="18">
        <v>28775</v>
      </c>
      <c r="M221" s="14">
        <f t="shared" si="16"/>
        <v>40524</v>
      </c>
      <c r="N221" s="231"/>
      <c r="O221" s="293">
        <f t="shared" si="17"/>
        <v>73.555374694797464</v>
      </c>
      <c r="P221" s="293">
        <f t="shared" si="18"/>
        <v>96.250334492908749</v>
      </c>
      <c r="Q221" s="293">
        <f t="shared" si="19"/>
        <v>88.347249776537524</v>
      </c>
    </row>
    <row r="222" spans="1:17" x14ac:dyDescent="0.2">
      <c r="A222" s="10" t="str">
        <f>IF(COUNTRY_INFO!A222=0," ",COUNTRY_INFO!A222)</f>
        <v>Ethiopia</v>
      </c>
      <c r="B222" s="10" t="str">
        <f>IF(COUNTRY_INFO!B222=0," ",COUNTRY_INFO!B222)</f>
        <v>Beneshangul GumuzAsosa</v>
      </c>
      <c r="C222" s="10" t="str">
        <f>IF(COUNTRY_INFO!C222=0," ",COUNTRY_INFO!C222)</f>
        <v>Oda bildigilu</v>
      </c>
      <c r="D222" s="11" t="str">
        <f>IF(COUNTRY_INFO!$T$9:$T$1000="MDA1 (IVM+ALB)", COUNTRY_INFO!$T$9:$T$1000, " ")</f>
        <v>MDA1 (IVM+ALB)</v>
      </c>
      <c r="E222" s="253" t="s">
        <v>1185</v>
      </c>
      <c r="F222" s="54"/>
      <c r="G222" s="288">
        <v>21666</v>
      </c>
      <c r="H222" s="288">
        <v>40552</v>
      </c>
      <c r="I222" s="11">
        <f t="shared" si="15"/>
        <v>62218</v>
      </c>
      <c r="J222" s="54"/>
      <c r="K222" s="18">
        <v>18917</v>
      </c>
      <c r="L222" s="18">
        <v>33629</v>
      </c>
      <c r="M222" s="14">
        <f t="shared" si="16"/>
        <v>52546</v>
      </c>
      <c r="N222" s="231"/>
      <c r="O222" s="293">
        <f t="shared" si="17"/>
        <v>87.311917289762761</v>
      </c>
      <c r="P222" s="293">
        <f t="shared" si="18"/>
        <v>82.928092325902554</v>
      </c>
      <c r="Q222" s="293">
        <f t="shared" si="19"/>
        <v>84.454659423318006</v>
      </c>
    </row>
    <row r="223" spans="1:17" x14ac:dyDescent="0.2">
      <c r="A223" s="10" t="str">
        <f>IF(COUNTRY_INFO!A223=0," ",COUNTRY_INFO!A223)</f>
        <v>Ethiopia</v>
      </c>
      <c r="B223" s="10" t="str">
        <f>IF(COUNTRY_INFO!B223=0," ",COUNTRY_INFO!B223)</f>
        <v>Beneshangul GumuzAsosa</v>
      </c>
      <c r="C223" s="10" t="str">
        <f>IF(COUNTRY_INFO!C223=0," ",COUNTRY_INFO!C223)</f>
        <v>Sherkole</v>
      </c>
      <c r="D223" s="11" t="str">
        <f>IF(COUNTRY_INFO!$T$9:$T$1000="MDA1 (IVM+ALB)", COUNTRY_INFO!$T$9:$T$1000, " ")</f>
        <v>MDA1 (IVM+ALB)</v>
      </c>
      <c r="E223" s="253" t="s">
        <v>1185</v>
      </c>
      <c r="F223" s="54"/>
      <c r="G223" s="288">
        <v>9796</v>
      </c>
      <c r="H223" s="288">
        <v>18335</v>
      </c>
      <c r="I223" s="11">
        <f t="shared" si="15"/>
        <v>28131</v>
      </c>
      <c r="J223" s="54"/>
      <c r="K223" s="18">
        <v>9420</v>
      </c>
      <c r="L223" s="18">
        <v>17302</v>
      </c>
      <c r="M223" s="14">
        <f t="shared" si="16"/>
        <v>26722</v>
      </c>
      <c r="N223" s="231"/>
      <c r="O223" s="293">
        <f t="shared" si="17"/>
        <v>96.161698652511234</v>
      </c>
      <c r="P223" s="293">
        <f t="shared" si="18"/>
        <v>94.365966730297245</v>
      </c>
      <c r="Q223" s="293">
        <f t="shared" si="19"/>
        <v>94.991290746862887</v>
      </c>
    </row>
    <row r="224" spans="1:17" x14ac:dyDescent="0.2">
      <c r="A224" s="10" t="str">
        <f>IF(COUNTRY_INFO!A224=0," ",COUNTRY_INFO!A224)</f>
        <v>Ethiopia</v>
      </c>
      <c r="B224" s="10" t="str">
        <f>IF(COUNTRY_INFO!B224=0," ",COUNTRY_INFO!B224)</f>
        <v>Beneshangul GumuzKamashi</v>
      </c>
      <c r="C224" s="10" t="str">
        <f>IF(COUNTRY_INFO!C224=0," ",COUNTRY_INFO!C224)</f>
        <v>Agalometi</v>
      </c>
      <c r="D224" s="11" t="str">
        <f>IF(COUNTRY_INFO!$T$9:$T$1000="MDA1 (IVM+ALB)", COUNTRY_INFO!$T$9:$T$1000, " ")</f>
        <v>MDA1 (IVM+ALB)</v>
      </c>
      <c r="E224" s="253" t="s">
        <v>1185</v>
      </c>
      <c r="F224" s="54"/>
      <c r="G224" s="288">
        <v>9040</v>
      </c>
      <c r="H224" s="288">
        <v>16920</v>
      </c>
      <c r="I224" s="11">
        <f t="shared" si="15"/>
        <v>25960</v>
      </c>
      <c r="J224" s="54"/>
      <c r="K224" s="18">
        <v>8208</v>
      </c>
      <c r="L224" s="18">
        <v>14591</v>
      </c>
      <c r="M224" s="14">
        <f t="shared" si="16"/>
        <v>22799</v>
      </c>
      <c r="N224" s="231"/>
      <c r="O224" s="293">
        <f t="shared" si="17"/>
        <v>90.796460176991147</v>
      </c>
      <c r="P224" s="293">
        <f t="shared" si="18"/>
        <v>86.23522458628841</v>
      </c>
      <c r="Q224" s="293">
        <f t="shared" si="19"/>
        <v>87.823574730354395</v>
      </c>
    </row>
    <row r="225" spans="1:17" x14ac:dyDescent="0.2">
      <c r="A225" s="10" t="str">
        <f>IF(COUNTRY_INFO!A225=0," ",COUNTRY_INFO!A225)</f>
        <v>Ethiopia</v>
      </c>
      <c r="B225" s="10" t="str">
        <f>IF(COUNTRY_INFO!B225=0," ",COUNTRY_INFO!B225)</f>
        <v>Beneshangul GumuzKamashi</v>
      </c>
      <c r="C225" s="10" t="str">
        <f>IF(COUNTRY_INFO!C225=0," ",COUNTRY_INFO!C225)</f>
        <v>Belo Jegonfoy</v>
      </c>
      <c r="D225" s="11" t="str">
        <f>IF(COUNTRY_INFO!$T$9:$T$1000="MDA1 (IVM+ALB)", COUNTRY_INFO!$T$9:$T$1000, " ")</f>
        <v>MDA1 (IVM+ALB)</v>
      </c>
      <c r="E225" s="253" t="s">
        <v>1185</v>
      </c>
      <c r="F225" s="54"/>
      <c r="G225" s="288">
        <v>11965</v>
      </c>
      <c r="H225" s="288">
        <v>22394</v>
      </c>
      <c r="I225" s="11">
        <f t="shared" si="15"/>
        <v>34359</v>
      </c>
      <c r="J225" s="54"/>
      <c r="K225" s="18">
        <v>9979</v>
      </c>
      <c r="L225" s="18">
        <v>17740</v>
      </c>
      <c r="M225" s="14">
        <f t="shared" si="16"/>
        <v>27719</v>
      </c>
      <c r="N225" s="231"/>
      <c r="O225" s="293">
        <f t="shared" si="17"/>
        <v>83.401587964897615</v>
      </c>
      <c r="P225" s="293">
        <f t="shared" si="18"/>
        <v>79.21764758417433</v>
      </c>
      <c r="Q225" s="293">
        <f t="shared" si="19"/>
        <v>80.674641287581125</v>
      </c>
    </row>
    <row r="226" spans="1:17" x14ac:dyDescent="0.2">
      <c r="A226" s="10" t="str">
        <f>IF(COUNTRY_INFO!A226=0," ",COUNTRY_INFO!A226)</f>
        <v>Ethiopia</v>
      </c>
      <c r="B226" s="10" t="str">
        <f>IF(COUNTRY_INFO!B226=0," ",COUNTRY_INFO!B226)</f>
        <v>Beneshangul GumuzKamashi</v>
      </c>
      <c r="C226" s="10" t="str">
        <f>IF(COUNTRY_INFO!C226=0," ",COUNTRY_INFO!C226)</f>
        <v>Kamashi</v>
      </c>
      <c r="D226" s="11" t="str">
        <f>IF(COUNTRY_INFO!$T$9:$T$1000="MDA1 (IVM+ALB)", COUNTRY_INFO!$T$9:$T$1000, " ")</f>
        <v>MDA1 (IVM+ALB)</v>
      </c>
      <c r="E226" s="253" t="s">
        <v>1185</v>
      </c>
      <c r="F226" s="54"/>
      <c r="G226" s="288">
        <v>7099</v>
      </c>
      <c r="H226" s="288">
        <v>13286</v>
      </c>
      <c r="I226" s="11">
        <f t="shared" si="15"/>
        <v>20385</v>
      </c>
      <c r="J226" s="54"/>
      <c r="K226" s="18">
        <v>6908</v>
      </c>
      <c r="L226" s="18">
        <v>12059</v>
      </c>
      <c r="M226" s="14">
        <f t="shared" si="16"/>
        <v>18967</v>
      </c>
      <c r="N226" s="231"/>
      <c r="O226" s="293">
        <f t="shared" si="17"/>
        <v>97.309480208480068</v>
      </c>
      <c r="P226" s="293">
        <f t="shared" si="18"/>
        <v>90.764714737317476</v>
      </c>
      <c r="Q226" s="293">
        <f t="shared" si="19"/>
        <v>93.043904831984307</v>
      </c>
    </row>
    <row r="227" spans="1:17" x14ac:dyDescent="0.2">
      <c r="A227" s="10" t="str">
        <f>IF(COUNTRY_INFO!A227=0," ",COUNTRY_INFO!A227)</f>
        <v>Ethiopia</v>
      </c>
      <c r="B227" s="10" t="str">
        <f>IF(COUNTRY_INFO!B227=0," ",COUNTRY_INFO!B227)</f>
        <v>Beneshangul GumuzKamashi</v>
      </c>
      <c r="C227" s="10" t="str">
        <f>IF(COUNTRY_INFO!C227=0," ",COUNTRY_INFO!C227)</f>
        <v>Sedal (Sirba Abay)</v>
      </c>
      <c r="D227" s="11" t="str">
        <f>IF(COUNTRY_INFO!$T$9:$T$1000="MDA1 (IVM+ALB)", COUNTRY_INFO!$T$9:$T$1000, " ")</f>
        <v>MDA1 (IVM+ALB)</v>
      </c>
      <c r="E227" s="253" t="s">
        <v>1185</v>
      </c>
      <c r="F227" s="54"/>
      <c r="G227" s="288">
        <v>7143</v>
      </c>
      <c r="H227" s="288">
        <v>13370</v>
      </c>
      <c r="I227" s="11">
        <f t="shared" si="15"/>
        <v>20513</v>
      </c>
      <c r="J227" s="54"/>
      <c r="K227" s="18">
        <v>6011</v>
      </c>
      <c r="L227" s="18">
        <v>10687</v>
      </c>
      <c r="M227" s="14">
        <f t="shared" si="16"/>
        <v>16698</v>
      </c>
      <c r="N227" s="231"/>
      <c r="O227" s="293">
        <f t="shared" si="17"/>
        <v>84.152316953660915</v>
      </c>
      <c r="P227" s="293">
        <f t="shared" si="18"/>
        <v>79.932685115931193</v>
      </c>
      <c r="Q227" s="293">
        <f t="shared" si="19"/>
        <v>81.402037732169845</v>
      </c>
    </row>
    <row r="228" spans="1:17" x14ac:dyDescent="0.2">
      <c r="A228" s="10" t="str">
        <f>IF(COUNTRY_INFO!A228=0," ",COUNTRY_INFO!A228)</f>
        <v>Ethiopia</v>
      </c>
      <c r="B228" s="10" t="str">
        <f>IF(COUNTRY_INFO!B228=0," ",COUNTRY_INFO!B228)</f>
        <v>Beneshangul GumuzKamashi</v>
      </c>
      <c r="C228" s="10" t="str">
        <f>IF(COUNTRY_INFO!C228=0," ",COUNTRY_INFO!C228)</f>
        <v>Yasso</v>
      </c>
      <c r="D228" s="11" t="str">
        <f>IF(COUNTRY_INFO!$T$9:$T$1000="MDA1 (IVM+ALB)", COUNTRY_INFO!$T$9:$T$1000, " ")</f>
        <v>MDA1 (IVM+ALB)</v>
      </c>
      <c r="E228" s="253" t="s">
        <v>1185</v>
      </c>
      <c r="F228" s="54"/>
      <c r="G228" s="288">
        <v>5060</v>
      </c>
      <c r="H228" s="288">
        <v>9470</v>
      </c>
      <c r="I228" s="11">
        <f t="shared" si="15"/>
        <v>14530</v>
      </c>
      <c r="J228" s="54"/>
      <c r="K228" s="18">
        <v>4052</v>
      </c>
      <c r="L228" s="18">
        <v>8538</v>
      </c>
      <c r="M228" s="14">
        <f t="shared" si="16"/>
        <v>12590</v>
      </c>
      <c r="N228" s="231"/>
      <c r="O228" s="293">
        <f t="shared" si="17"/>
        <v>80.079051383399218</v>
      </c>
      <c r="P228" s="293">
        <f t="shared" si="18"/>
        <v>90.158394931362196</v>
      </c>
      <c r="Q228" s="293">
        <f t="shared" si="19"/>
        <v>86.648313833448043</v>
      </c>
    </row>
    <row r="229" spans="1:17" x14ac:dyDescent="0.2">
      <c r="A229" s="10" t="str">
        <f>IF(COUNTRY_INFO!A229=0," ",COUNTRY_INFO!A229)</f>
        <v>Ethiopia</v>
      </c>
      <c r="B229" s="10" t="str">
        <f>IF(COUNTRY_INFO!B229=0," ",COUNTRY_INFO!B229)</f>
        <v>Beneshangul GumuzMetekel</v>
      </c>
      <c r="C229" s="10" t="str">
        <f>IF(COUNTRY_INFO!C229=0," ",COUNTRY_INFO!C229)</f>
        <v>Bullen</v>
      </c>
      <c r="D229" s="11" t="str">
        <f>IF(COUNTRY_INFO!$T$9:$T$1000="MDA1 (IVM+ALB)", COUNTRY_INFO!$T$9:$T$1000, " ")</f>
        <v xml:space="preserve"> </v>
      </c>
      <c r="E229" s="253"/>
      <c r="F229" s="54"/>
      <c r="G229" s="288"/>
      <c r="H229" s="288"/>
      <c r="I229" s="11">
        <f t="shared" si="15"/>
        <v>0</v>
      </c>
      <c r="J229" s="54"/>
      <c r="K229" s="18"/>
      <c r="L229" s="18"/>
      <c r="M229" s="14">
        <f t="shared" si="16"/>
        <v>0</v>
      </c>
      <c r="N229" s="231"/>
      <c r="O229" s="230" t="str">
        <f t="shared" si="17"/>
        <v xml:space="preserve"> </v>
      </c>
      <c r="P229" s="230" t="str">
        <f t="shared" si="18"/>
        <v xml:space="preserve"> </v>
      </c>
      <c r="Q229" s="230" t="str">
        <f t="shared" si="19"/>
        <v xml:space="preserve"> </v>
      </c>
    </row>
    <row r="230" spans="1:17" x14ac:dyDescent="0.2">
      <c r="A230" s="10" t="str">
        <f>IF(COUNTRY_INFO!A230=0," ",COUNTRY_INFO!A230)</f>
        <v>Ethiopia</v>
      </c>
      <c r="B230" s="10" t="str">
        <f>IF(COUNTRY_INFO!B230=0," ",COUNTRY_INFO!B230)</f>
        <v>Beneshangul GumuzMetekel</v>
      </c>
      <c r="C230" s="10" t="str">
        <f>IF(COUNTRY_INFO!C230=0," ",COUNTRY_INFO!C230)</f>
        <v>Dangure</v>
      </c>
      <c r="D230" s="11" t="str">
        <f>IF(COUNTRY_INFO!$T$9:$T$1000="MDA1 (IVM+ALB)", COUNTRY_INFO!$T$9:$T$1000, " ")</f>
        <v>MDA1 (IVM+ALB)</v>
      </c>
      <c r="E230" s="253" t="s">
        <v>1185</v>
      </c>
      <c r="F230" s="54"/>
      <c r="G230" s="288">
        <v>19266</v>
      </c>
      <c r="H230" s="288">
        <v>36060</v>
      </c>
      <c r="I230" s="11">
        <f t="shared" si="15"/>
        <v>55326</v>
      </c>
      <c r="J230" s="54"/>
      <c r="K230" s="18">
        <v>17462</v>
      </c>
      <c r="L230" s="18">
        <v>34376</v>
      </c>
      <c r="M230" s="14">
        <f t="shared" si="16"/>
        <v>51838</v>
      </c>
      <c r="N230" s="231"/>
      <c r="O230" s="293">
        <f t="shared" si="17"/>
        <v>90.636354199107245</v>
      </c>
      <c r="P230" s="293">
        <f t="shared" si="18"/>
        <v>95.330005546311696</v>
      </c>
      <c r="Q230" s="293">
        <f t="shared" si="19"/>
        <v>93.695550012652291</v>
      </c>
    </row>
    <row r="231" spans="1:17" x14ac:dyDescent="0.2">
      <c r="A231" s="10" t="str">
        <f>IF(COUNTRY_INFO!A231=0," ",COUNTRY_INFO!A231)</f>
        <v>Ethiopia</v>
      </c>
      <c r="B231" s="10" t="str">
        <f>IF(COUNTRY_INFO!B231=0," ",COUNTRY_INFO!B231)</f>
        <v>Beneshangul GumuzMetekel</v>
      </c>
      <c r="C231" s="10" t="str">
        <f>IF(COUNTRY_INFO!C231=0," ",COUNTRY_INFO!C231)</f>
        <v>Dibate</v>
      </c>
      <c r="D231" s="11" t="str">
        <f>IF(COUNTRY_INFO!$T$9:$T$1000="MDA1 (IVM+ALB)", COUNTRY_INFO!$T$9:$T$1000, " ")</f>
        <v xml:space="preserve"> </v>
      </c>
      <c r="E231" s="253"/>
      <c r="F231" s="54"/>
      <c r="G231" s="288"/>
      <c r="H231" s="288"/>
      <c r="I231" s="11">
        <f t="shared" si="15"/>
        <v>0</v>
      </c>
      <c r="J231" s="54"/>
      <c r="K231" s="18"/>
      <c r="L231" s="18"/>
      <c r="M231" s="14">
        <f t="shared" si="16"/>
        <v>0</v>
      </c>
      <c r="N231" s="231"/>
      <c r="O231" s="230" t="str">
        <f t="shared" si="17"/>
        <v xml:space="preserve"> </v>
      </c>
      <c r="P231" s="230" t="str">
        <f t="shared" si="18"/>
        <v xml:space="preserve"> </v>
      </c>
      <c r="Q231" s="230" t="str">
        <f t="shared" si="19"/>
        <v xml:space="preserve"> </v>
      </c>
    </row>
    <row r="232" spans="1:17" x14ac:dyDescent="0.2">
      <c r="A232" s="10" t="str">
        <f>IF(COUNTRY_INFO!A232=0," ",COUNTRY_INFO!A232)</f>
        <v>Ethiopia</v>
      </c>
      <c r="B232" s="10" t="str">
        <f>IF(COUNTRY_INFO!B232=0," ",COUNTRY_INFO!B232)</f>
        <v>Beneshangul GumuzMetekel</v>
      </c>
      <c r="C232" s="10" t="str">
        <f>IF(COUNTRY_INFO!C232=0," ",COUNTRY_INFO!C232)</f>
        <v>Guba</v>
      </c>
      <c r="D232" s="11" t="str">
        <f>IF(COUNTRY_INFO!$T$9:$T$1000="MDA1 (IVM+ALB)", COUNTRY_INFO!$T$9:$T$1000, " ")</f>
        <v>MDA1 (IVM+ALB)</v>
      </c>
      <c r="E232" s="253" t="s">
        <v>1185</v>
      </c>
      <c r="F232" s="54"/>
      <c r="G232" s="288">
        <v>5917</v>
      </c>
      <c r="H232" s="288">
        <v>11075</v>
      </c>
      <c r="I232" s="11">
        <f t="shared" si="15"/>
        <v>16992</v>
      </c>
      <c r="J232" s="54"/>
      <c r="K232" s="18">
        <v>5764</v>
      </c>
      <c r="L232" s="18">
        <v>9136</v>
      </c>
      <c r="M232" s="14">
        <f t="shared" si="16"/>
        <v>14900</v>
      </c>
      <c r="N232" s="231"/>
      <c r="O232" s="293">
        <f t="shared" si="17"/>
        <v>97.414230184214972</v>
      </c>
      <c r="P232" s="293">
        <f t="shared" si="18"/>
        <v>82.492099322799092</v>
      </c>
      <c r="Q232" s="293">
        <f t="shared" si="19"/>
        <v>87.688323917137481</v>
      </c>
    </row>
    <row r="233" spans="1:17" x14ac:dyDescent="0.2">
      <c r="A233" s="10" t="str">
        <f>IF(COUNTRY_INFO!A233=0," ",COUNTRY_INFO!A233)</f>
        <v>Ethiopia</v>
      </c>
      <c r="B233" s="10" t="str">
        <f>IF(COUNTRY_INFO!B233=0," ",COUNTRY_INFO!B233)</f>
        <v>Beneshangul GumuzMetekel</v>
      </c>
      <c r="C233" s="10" t="str">
        <f>IF(COUNTRY_INFO!C233=0," ",COUNTRY_INFO!C233)</f>
        <v>Mandura</v>
      </c>
      <c r="D233" s="11" t="str">
        <f>IF(COUNTRY_INFO!$T$9:$T$1000="MDA1 (IVM+ALB)", COUNTRY_INFO!$T$9:$T$1000, " ")</f>
        <v xml:space="preserve"> </v>
      </c>
      <c r="E233" s="253"/>
      <c r="F233" s="54"/>
      <c r="G233" s="288"/>
      <c r="H233" s="288"/>
      <c r="I233" s="11">
        <f t="shared" si="15"/>
        <v>0</v>
      </c>
      <c r="J233" s="54"/>
      <c r="K233" s="18"/>
      <c r="L233" s="18"/>
      <c r="M233" s="14">
        <f t="shared" si="16"/>
        <v>0</v>
      </c>
      <c r="N233" s="231"/>
      <c r="O233" s="230" t="str">
        <f t="shared" si="17"/>
        <v xml:space="preserve"> </v>
      </c>
      <c r="P233" s="230" t="str">
        <f t="shared" si="18"/>
        <v xml:space="preserve"> </v>
      </c>
      <c r="Q233" s="230" t="str">
        <f t="shared" si="19"/>
        <v xml:space="preserve"> </v>
      </c>
    </row>
    <row r="234" spans="1:17" x14ac:dyDescent="0.2">
      <c r="A234" s="10" t="str">
        <f>IF(COUNTRY_INFO!A234=0," ",COUNTRY_INFO!A234)</f>
        <v>Ethiopia</v>
      </c>
      <c r="B234" s="10" t="str">
        <f>IF(COUNTRY_INFO!B234=0," ",COUNTRY_INFO!B234)</f>
        <v>Beneshangul GumuzMetekel</v>
      </c>
      <c r="C234" s="10" t="str">
        <f>IF(COUNTRY_INFO!C234=0," ",COUNTRY_INFO!C234)</f>
        <v>Pawe</v>
      </c>
      <c r="D234" s="11" t="str">
        <f>IF(COUNTRY_INFO!$T$9:$T$1000="MDA1 (IVM+ALB)", COUNTRY_INFO!$T$9:$T$1000, " ")</f>
        <v xml:space="preserve"> </v>
      </c>
      <c r="E234" s="253"/>
      <c r="F234" s="54"/>
      <c r="G234" s="288"/>
      <c r="H234" s="288"/>
      <c r="I234" s="11">
        <f t="shared" si="15"/>
        <v>0</v>
      </c>
      <c r="J234" s="54"/>
      <c r="K234" s="18"/>
      <c r="L234" s="18"/>
      <c r="M234" s="14">
        <f t="shared" si="16"/>
        <v>0</v>
      </c>
      <c r="N234" s="231"/>
      <c r="O234" s="230" t="str">
        <f t="shared" si="17"/>
        <v xml:space="preserve"> </v>
      </c>
      <c r="P234" s="230" t="str">
        <f t="shared" si="18"/>
        <v xml:space="preserve"> </v>
      </c>
      <c r="Q234" s="230" t="str">
        <f t="shared" si="19"/>
        <v xml:space="preserve"> </v>
      </c>
    </row>
    <row r="235" spans="1:17" x14ac:dyDescent="0.2">
      <c r="A235" s="10" t="str">
        <f>IF(COUNTRY_INFO!A235=0," ",COUNTRY_INFO!A235)</f>
        <v>Ethiopia</v>
      </c>
      <c r="B235" s="10" t="str">
        <f>IF(COUNTRY_INFO!B235=0," ",COUNTRY_INFO!B235)</f>
        <v>Beneshangul GumuzMetekel</v>
      </c>
      <c r="C235" s="10" t="str">
        <f>IF(COUNTRY_INFO!C235=0," ",COUNTRY_INFO!C235)</f>
        <v>Wombera</v>
      </c>
      <c r="D235" s="11" t="str">
        <f>IF(COUNTRY_INFO!$T$9:$T$1000="MDA1 (IVM+ALB)", COUNTRY_INFO!$T$9:$T$1000, " ")</f>
        <v xml:space="preserve"> </v>
      </c>
      <c r="E235" s="253"/>
      <c r="F235" s="54"/>
      <c r="G235" s="288"/>
      <c r="H235" s="288"/>
      <c r="I235" s="11">
        <f t="shared" si="15"/>
        <v>0</v>
      </c>
      <c r="J235" s="54"/>
      <c r="K235" s="18"/>
      <c r="L235" s="18"/>
      <c r="M235" s="14">
        <f t="shared" si="16"/>
        <v>0</v>
      </c>
      <c r="N235" s="231"/>
      <c r="O235" s="230" t="str">
        <f t="shared" si="17"/>
        <v xml:space="preserve"> </v>
      </c>
      <c r="P235" s="230" t="str">
        <f t="shared" si="18"/>
        <v xml:space="preserve"> </v>
      </c>
      <c r="Q235" s="230" t="str">
        <f t="shared" si="19"/>
        <v xml:space="preserve"> </v>
      </c>
    </row>
    <row r="236" spans="1:17" x14ac:dyDescent="0.2">
      <c r="A236" s="10" t="str">
        <f>IF(COUNTRY_INFO!A236=0," ",COUNTRY_INFO!A236)</f>
        <v>Ethiopia</v>
      </c>
      <c r="B236" s="10" t="str">
        <f>IF(COUNTRY_INFO!B236=0," ",COUNTRY_INFO!B236)</f>
        <v>Beneshangul GumuzTongo</v>
      </c>
      <c r="C236" s="10" t="str">
        <f>IF(COUNTRY_INFO!C236=0," ",COUNTRY_INFO!C236)</f>
        <v>MaoKomo</v>
      </c>
      <c r="D236" s="11" t="str">
        <f>IF(COUNTRY_INFO!$T$9:$T$1000="MDA1 (IVM+ALB)", COUNTRY_INFO!$T$9:$T$1000, " ")</f>
        <v>MDA1 (IVM+ALB)</v>
      </c>
      <c r="E236" s="253" t="s">
        <v>1185</v>
      </c>
      <c r="F236" s="54"/>
      <c r="G236" s="288">
        <v>19871</v>
      </c>
      <c r="H236" s="288">
        <v>37192</v>
      </c>
      <c r="I236" s="11">
        <f t="shared" si="15"/>
        <v>57063</v>
      </c>
      <c r="J236" s="54"/>
      <c r="K236" s="18">
        <v>17504</v>
      </c>
      <c r="L236" s="18">
        <v>31118</v>
      </c>
      <c r="M236" s="14">
        <f t="shared" si="16"/>
        <v>48622</v>
      </c>
      <c r="N236" s="231"/>
      <c r="O236" s="293">
        <f t="shared" si="17"/>
        <v>88.088168688037854</v>
      </c>
      <c r="P236" s="293">
        <f t="shared" si="18"/>
        <v>83.668530866853089</v>
      </c>
      <c r="Q236" s="293">
        <f t="shared" si="19"/>
        <v>85.207577589681577</v>
      </c>
    </row>
    <row r="237" spans="1:17" x14ac:dyDescent="0.2">
      <c r="A237" s="10" t="str">
        <f>IF(COUNTRY_INFO!A237=0," ",COUNTRY_INFO!A237)</f>
        <v>Ethiopia</v>
      </c>
      <c r="B237" s="10" t="str">
        <f>IF(COUNTRY_INFO!B237=0," ",COUNTRY_INFO!B237)</f>
        <v>Dire DawaAddis ketema</v>
      </c>
      <c r="C237" s="10" t="str">
        <f>IF(COUNTRY_INFO!C237=0," ",COUNTRY_INFO!C237)</f>
        <v>Addis Ketema</v>
      </c>
      <c r="D237" s="11" t="str">
        <f>IF(COUNTRY_INFO!$T$9:$T$1000="MDA1 (IVM+ALB)", COUNTRY_INFO!$T$9:$T$1000, " ")</f>
        <v xml:space="preserve"> </v>
      </c>
      <c r="E237" s="253"/>
      <c r="F237" s="54"/>
      <c r="G237" s="288"/>
      <c r="H237" s="288"/>
      <c r="I237" s="11">
        <f t="shared" si="15"/>
        <v>0</v>
      </c>
      <c r="J237" s="54"/>
      <c r="K237" s="18"/>
      <c r="L237" s="18"/>
      <c r="M237" s="14">
        <f t="shared" si="16"/>
        <v>0</v>
      </c>
      <c r="N237" s="231"/>
      <c r="O237" s="230" t="str">
        <f t="shared" si="17"/>
        <v xml:space="preserve"> </v>
      </c>
      <c r="P237" s="230" t="str">
        <f t="shared" si="18"/>
        <v xml:space="preserve"> </v>
      </c>
      <c r="Q237" s="230" t="str">
        <f t="shared" si="19"/>
        <v xml:space="preserve"> </v>
      </c>
    </row>
    <row r="238" spans="1:17" x14ac:dyDescent="0.2">
      <c r="A238" s="10" t="str">
        <f>IF(COUNTRY_INFO!A238=0," ",COUNTRY_INFO!A238)</f>
        <v>Ethiopia</v>
      </c>
      <c r="B238" s="10" t="str">
        <f>IF(COUNTRY_INFO!B238=0," ",COUNTRY_INFO!B238)</f>
        <v>Dire DawaBiyo Awale</v>
      </c>
      <c r="C238" s="10" t="str">
        <f>IF(COUNTRY_INFO!C238=0," ",COUNTRY_INFO!C238)</f>
        <v>Biyo Awale</v>
      </c>
      <c r="D238" s="11" t="str">
        <f>IF(COUNTRY_INFO!$T$9:$T$1000="MDA1 (IVM+ALB)", COUNTRY_INFO!$T$9:$T$1000, " ")</f>
        <v xml:space="preserve"> </v>
      </c>
      <c r="E238" s="253"/>
      <c r="F238" s="54"/>
      <c r="G238" s="288"/>
      <c r="H238" s="288"/>
      <c r="I238" s="11">
        <f t="shared" si="15"/>
        <v>0</v>
      </c>
      <c r="J238" s="54"/>
      <c r="K238" s="18"/>
      <c r="L238" s="18"/>
      <c r="M238" s="14">
        <f t="shared" si="16"/>
        <v>0</v>
      </c>
      <c r="N238" s="231"/>
      <c r="O238" s="230" t="str">
        <f t="shared" si="17"/>
        <v xml:space="preserve"> </v>
      </c>
      <c r="P238" s="230" t="str">
        <f t="shared" si="18"/>
        <v xml:space="preserve"> </v>
      </c>
      <c r="Q238" s="230" t="str">
        <f t="shared" si="19"/>
        <v xml:space="preserve"> </v>
      </c>
    </row>
    <row r="239" spans="1:17" x14ac:dyDescent="0.2">
      <c r="A239" s="10" t="str">
        <f>IF(COUNTRY_INFO!A239=0," ",COUNTRY_INFO!A239)</f>
        <v>Ethiopia</v>
      </c>
      <c r="B239" s="10" t="str">
        <f>IF(COUNTRY_INFO!B239=0," ",COUNTRY_INFO!B239)</f>
        <v>Dire DawaDire Dawa</v>
      </c>
      <c r="C239" s="10" t="str">
        <f>IF(COUNTRY_INFO!C239=0," ",COUNTRY_INFO!C239)</f>
        <v>Dire Dawa</v>
      </c>
      <c r="D239" s="11" t="str">
        <f>IF(COUNTRY_INFO!$T$9:$T$1000="MDA1 (IVM+ALB)", COUNTRY_INFO!$T$9:$T$1000, " ")</f>
        <v xml:space="preserve"> </v>
      </c>
      <c r="E239" s="253"/>
      <c r="F239" s="54"/>
      <c r="G239" s="288"/>
      <c r="H239" s="288"/>
      <c r="I239" s="11">
        <f t="shared" si="15"/>
        <v>0</v>
      </c>
      <c r="J239" s="54"/>
      <c r="K239" s="18"/>
      <c r="L239" s="18"/>
      <c r="M239" s="14">
        <f t="shared" si="16"/>
        <v>0</v>
      </c>
      <c r="N239" s="231"/>
      <c r="O239" s="230" t="str">
        <f t="shared" si="17"/>
        <v xml:space="preserve"> </v>
      </c>
      <c r="P239" s="230" t="str">
        <f t="shared" si="18"/>
        <v xml:space="preserve"> </v>
      </c>
      <c r="Q239" s="230" t="str">
        <f t="shared" si="19"/>
        <v xml:space="preserve"> </v>
      </c>
    </row>
    <row r="240" spans="1:17" x14ac:dyDescent="0.2">
      <c r="A240" s="10" t="str">
        <f>IF(COUNTRY_INFO!A240=0," ",COUNTRY_INFO!A240)</f>
        <v>Ethiopia</v>
      </c>
      <c r="B240" s="10" t="str">
        <f>IF(COUNTRY_INFO!B240=0," ",COUNTRY_INFO!B240)</f>
        <v>Dire DawaGendo Kore</v>
      </c>
      <c r="C240" s="10" t="str">
        <f>IF(COUNTRY_INFO!C240=0," ",COUNTRY_INFO!C240)</f>
        <v>Gendo Kore</v>
      </c>
      <c r="D240" s="11" t="str">
        <f>IF(COUNTRY_INFO!$T$9:$T$1000="MDA1 (IVM+ALB)", COUNTRY_INFO!$T$9:$T$1000, " ")</f>
        <v xml:space="preserve"> </v>
      </c>
      <c r="E240" s="253"/>
      <c r="F240" s="54"/>
      <c r="G240" s="288"/>
      <c r="H240" s="288"/>
      <c r="I240" s="11">
        <f t="shared" si="15"/>
        <v>0</v>
      </c>
      <c r="J240" s="54"/>
      <c r="K240" s="18"/>
      <c r="L240" s="18"/>
      <c r="M240" s="14">
        <f t="shared" si="16"/>
        <v>0</v>
      </c>
      <c r="N240" s="231"/>
      <c r="O240" s="230" t="str">
        <f t="shared" si="17"/>
        <v xml:space="preserve"> </v>
      </c>
      <c r="P240" s="230" t="str">
        <f t="shared" si="18"/>
        <v xml:space="preserve"> </v>
      </c>
      <c r="Q240" s="230" t="str">
        <f t="shared" si="19"/>
        <v xml:space="preserve"> </v>
      </c>
    </row>
    <row r="241" spans="1:17" x14ac:dyDescent="0.2">
      <c r="A241" s="10" t="str">
        <f>IF(COUNTRY_INFO!A241=0," ",COUNTRY_INFO!A241)</f>
        <v>Ethiopia</v>
      </c>
      <c r="B241" s="10" t="str">
        <f>IF(COUNTRY_INFO!B241=0," ",COUNTRY_INFO!B241)</f>
        <v>Dire DawaJeldesa</v>
      </c>
      <c r="C241" s="10" t="str">
        <f>IF(COUNTRY_INFO!C241=0," ",COUNTRY_INFO!C241)</f>
        <v>Jeldesa</v>
      </c>
      <c r="D241" s="11" t="str">
        <f>IF(COUNTRY_INFO!$T$9:$T$1000="MDA1 (IVM+ALB)", COUNTRY_INFO!$T$9:$T$1000, " ")</f>
        <v xml:space="preserve"> </v>
      </c>
      <c r="E241" s="253"/>
      <c r="F241" s="54"/>
      <c r="G241" s="288"/>
      <c r="H241" s="288"/>
      <c r="I241" s="11">
        <f t="shared" si="15"/>
        <v>0</v>
      </c>
      <c r="J241" s="54"/>
      <c r="K241" s="18"/>
      <c r="L241" s="18"/>
      <c r="M241" s="14">
        <f t="shared" si="16"/>
        <v>0</v>
      </c>
      <c r="N241" s="231"/>
      <c r="O241" s="230" t="str">
        <f t="shared" si="17"/>
        <v xml:space="preserve"> </v>
      </c>
      <c r="P241" s="230" t="str">
        <f t="shared" si="18"/>
        <v xml:space="preserve"> </v>
      </c>
      <c r="Q241" s="230" t="str">
        <f t="shared" si="19"/>
        <v xml:space="preserve"> </v>
      </c>
    </row>
    <row r="242" spans="1:17" x14ac:dyDescent="0.2">
      <c r="A242" s="10" t="str">
        <f>IF(COUNTRY_INFO!A242=0," ",COUNTRY_INFO!A242)</f>
        <v>Ethiopia</v>
      </c>
      <c r="B242" s="10" t="str">
        <f>IF(COUNTRY_INFO!B242=0," ",COUNTRY_INFO!B242)</f>
        <v>Dire DawaLegehare</v>
      </c>
      <c r="C242" s="10" t="str">
        <f>IF(COUNTRY_INFO!C242=0," ",COUNTRY_INFO!C242)</f>
        <v>Legehare</v>
      </c>
      <c r="D242" s="11" t="str">
        <f>IF(COUNTRY_INFO!$T$9:$T$1000="MDA1 (IVM+ALB)", COUNTRY_INFO!$T$9:$T$1000, " ")</f>
        <v xml:space="preserve"> </v>
      </c>
      <c r="E242" s="253"/>
      <c r="F242" s="54"/>
      <c r="G242" s="288"/>
      <c r="H242" s="288"/>
      <c r="I242" s="11">
        <f t="shared" si="15"/>
        <v>0</v>
      </c>
      <c r="J242" s="54"/>
      <c r="K242" s="18"/>
      <c r="L242" s="18"/>
      <c r="M242" s="14">
        <f t="shared" si="16"/>
        <v>0</v>
      </c>
      <c r="N242" s="231"/>
      <c r="O242" s="230" t="str">
        <f t="shared" si="17"/>
        <v xml:space="preserve"> </v>
      </c>
      <c r="P242" s="230" t="str">
        <f t="shared" si="18"/>
        <v xml:space="preserve"> </v>
      </c>
      <c r="Q242" s="230" t="str">
        <f t="shared" si="19"/>
        <v xml:space="preserve"> </v>
      </c>
    </row>
    <row r="243" spans="1:17" x14ac:dyDescent="0.2">
      <c r="A243" s="10" t="str">
        <f>IF(COUNTRY_INFO!A243=0," ",COUNTRY_INFO!A243)</f>
        <v>Ethiopia</v>
      </c>
      <c r="B243" s="10" t="str">
        <f>IF(COUNTRY_INFO!B243=0," ",COUNTRY_INFO!B243)</f>
        <v>Dire DawaMelka Jebdu</v>
      </c>
      <c r="C243" s="10" t="str">
        <f>IF(COUNTRY_INFO!C243=0," ",COUNTRY_INFO!C243)</f>
        <v>Melka Jebdu</v>
      </c>
      <c r="D243" s="11" t="str">
        <f>IF(COUNTRY_INFO!$T$9:$T$1000="MDA1 (IVM+ALB)", COUNTRY_INFO!$T$9:$T$1000, " ")</f>
        <v xml:space="preserve"> </v>
      </c>
      <c r="E243" s="253"/>
      <c r="F243" s="54"/>
      <c r="G243" s="288"/>
      <c r="H243" s="288"/>
      <c r="I243" s="11">
        <f t="shared" si="15"/>
        <v>0</v>
      </c>
      <c r="J243" s="54"/>
      <c r="K243" s="18"/>
      <c r="L243" s="18"/>
      <c r="M243" s="14">
        <f t="shared" si="16"/>
        <v>0</v>
      </c>
      <c r="N243" s="231"/>
      <c r="O243" s="230" t="str">
        <f t="shared" si="17"/>
        <v xml:space="preserve"> </v>
      </c>
      <c r="P243" s="230" t="str">
        <f t="shared" si="18"/>
        <v xml:space="preserve"> </v>
      </c>
      <c r="Q243" s="230" t="str">
        <f t="shared" si="19"/>
        <v xml:space="preserve"> </v>
      </c>
    </row>
    <row r="244" spans="1:17" x14ac:dyDescent="0.2">
      <c r="A244" s="10" t="str">
        <f>IF(COUNTRY_INFO!A244=0," ",COUNTRY_INFO!A244)</f>
        <v>Ethiopia</v>
      </c>
      <c r="B244" s="10" t="str">
        <f>IF(COUNTRY_INFO!B244=0," ",COUNTRY_INFO!B244)</f>
        <v>Dire DawaSabian</v>
      </c>
      <c r="C244" s="10" t="str">
        <f>IF(COUNTRY_INFO!C244=0," ",COUNTRY_INFO!C244)</f>
        <v>Sabian</v>
      </c>
      <c r="D244" s="11" t="str">
        <f>IF(COUNTRY_INFO!$T$9:$T$1000="MDA1 (IVM+ALB)", COUNTRY_INFO!$T$9:$T$1000, " ")</f>
        <v xml:space="preserve"> </v>
      </c>
      <c r="E244" s="253"/>
      <c r="F244" s="54"/>
      <c r="G244" s="288"/>
      <c r="H244" s="288"/>
      <c r="I244" s="11">
        <f t="shared" si="15"/>
        <v>0</v>
      </c>
      <c r="J244" s="54"/>
      <c r="K244" s="18"/>
      <c r="L244" s="18"/>
      <c r="M244" s="14">
        <f t="shared" si="16"/>
        <v>0</v>
      </c>
      <c r="N244" s="231"/>
      <c r="O244" s="230" t="str">
        <f t="shared" si="17"/>
        <v xml:space="preserve"> </v>
      </c>
      <c r="P244" s="230" t="str">
        <f t="shared" si="18"/>
        <v xml:space="preserve"> </v>
      </c>
      <c r="Q244" s="230" t="str">
        <f t="shared" si="19"/>
        <v xml:space="preserve"> </v>
      </c>
    </row>
    <row r="245" spans="1:17" x14ac:dyDescent="0.2">
      <c r="A245" s="10" t="str">
        <f>IF(COUNTRY_INFO!A245=0," ",COUNTRY_INFO!A245)</f>
        <v>Ethiopia</v>
      </c>
      <c r="B245" s="10" t="str">
        <f>IF(COUNTRY_INFO!B245=0," ",COUNTRY_INFO!B245)</f>
        <v>Dire DawaWahil</v>
      </c>
      <c r="C245" s="10" t="str">
        <f>IF(COUNTRY_INFO!C245=0," ",COUNTRY_INFO!C245)</f>
        <v>Wahil</v>
      </c>
      <c r="D245" s="11" t="str">
        <f>IF(COUNTRY_INFO!$T$9:$T$1000="MDA1 (IVM+ALB)", COUNTRY_INFO!$T$9:$T$1000, " ")</f>
        <v xml:space="preserve"> </v>
      </c>
      <c r="E245" s="253"/>
      <c r="F245" s="54"/>
      <c r="G245" s="288"/>
      <c r="H245" s="288"/>
      <c r="I245" s="11">
        <f t="shared" si="15"/>
        <v>0</v>
      </c>
      <c r="J245" s="54"/>
      <c r="K245" s="18"/>
      <c r="L245" s="18"/>
      <c r="M245" s="14">
        <f t="shared" si="16"/>
        <v>0</v>
      </c>
      <c r="N245" s="231"/>
      <c r="O245" s="230" t="str">
        <f t="shared" si="17"/>
        <v xml:space="preserve"> </v>
      </c>
      <c r="P245" s="230" t="str">
        <f t="shared" si="18"/>
        <v xml:space="preserve"> </v>
      </c>
      <c r="Q245" s="230" t="str">
        <f t="shared" si="19"/>
        <v xml:space="preserve"> </v>
      </c>
    </row>
    <row r="246" spans="1:17" x14ac:dyDescent="0.2">
      <c r="A246" s="10" t="str">
        <f>IF(COUNTRY_INFO!A246=0," ",COUNTRY_INFO!A246)</f>
        <v>Ethiopia</v>
      </c>
      <c r="B246" s="10" t="str">
        <f>IF(COUNTRY_INFO!B246=0," ",COUNTRY_INFO!B246)</f>
        <v>GambellaAgnua II</v>
      </c>
      <c r="C246" s="10" t="str">
        <f>IF(COUNTRY_INFO!C246=0," ",COUNTRY_INFO!C246)</f>
        <v>Abobo</v>
      </c>
      <c r="D246" s="11" t="str">
        <f>IF(COUNTRY_INFO!$T$9:$T$1000="MDA1 (IVM+ALB)", COUNTRY_INFO!$T$9:$T$1000, " ")</f>
        <v>MDA1 (IVM+ALB)</v>
      </c>
      <c r="E246" s="253" t="s">
        <v>1185</v>
      </c>
      <c r="F246" s="54"/>
      <c r="G246" s="288">
        <v>6667</v>
      </c>
      <c r="H246" s="288">
        <v>13648</v>
      </c>
      <c r="I246" s="11">
        <f t="shared" si="15"/>
        <v>20315</v>
      </c>
      <c r="J246" s="54"/>
      <c r="K246" s="18">
        <v>5334</v>
      </c>
      <c r="L246" s="18">
        <v>9483</v>
      </c>
      <c r="M246" s="14">
        <f t="shared" si="16"/>
        <v>14817</v>
      </c>
      <c r="N246" s="231"/>
      <c r="O246" s="293">
        <f t="shared" si="17"/>
        <v>80.005999700014996</v>
      </c>
      <c r="P246" s="293">
        <f t="shared" si="18"/>
        <v>69.482708089097301</v>
      </c>
      <c r="Q246" s="293">
        <f t="shared" si="19"/>
        <v>72.936253999507755</v>
      </c>
    </row>
    <row r="247" spans="1:17" x14ac:dyDescent="0.2">
      <c r="A247" s="10" t="str">
        <f>IF(COUNTRY_INFO!A247=0," ",COUNTRY_INFO!A247)</f>
        <v>Ethiopia</v>
      </c>
      <c r="B247" s="10" t="str">
        <f>IF(COUNTRY_INFO!B247=0," ",COUNTRY_INFO!B247)</f>
        <v>GambellaAgnua II</v>
      </c>
      <c r="C247" s="10" t="str">
        <f>IF(COUNTRY_INFO!C247=0," ",COUNTRY_INFO!C247)</f>
        <v>Dimma</v>
      </c>
      <c r="D247" s="11" t="str">
        <f>IF(COUNTRY_INFO!$T$9:$T$1000="MDA1 (IVM+ALB)", COUNTRY_INFO!$T$9:$T$1000, " ")</f>
        <v>MDA1 (IVM+ALB)</v>
      </c>
      <c r="E247" s="253" t="s">
        <v>1185</v>
      </c>
      <c r="F247" s="54"/>
      <c r="G247" s="288">
        <v>3218</v>
      </c>
      <c r="H247" s="288">
        <v>6586</v>
      </c>
      <c r="I247" s="11">
        <f t="shared" si="15"/>
        <v>9804</v>
      </c>
      <c r="J247" s="54"/>
      <c r="K247" s="18">
        <v>2722</v>
      </c>
      <c r="L247" s="18">
        <v>5949</v>
      </c>
      <c r="M247" s="14">
        <f t="shared" si="16"/>
        <v>8671</v>
      </c>
      <c r="N247" s="231"/>
      <c r="O247" s="293">
        <f t="shared" si="17"/>
        <v>84.58669981354879</v>
      </c>
      <c r="P247" s="293">
        <f t="shared" si="18"/>
        <v>90.32796841785607</v>
      </c>
      <c r="Q247" s="293">
        <f t="shared" si="19"/>
        <v>88.443492452060383</v>
      </c>
    </row>
    <row r="248" spans="1:17" x14ac:dyDescent="0.2">
      <c r="A248" s="10" t="str">
        <f>IF(COUNTRY_INFO!A248=0," ",COUNTRY_INFO!A248)</f>
        <v>Ethiopia</v>
      </c>
      <c r="B248" s="10" t="str">
        <f>IF(COUNTRY_INFO!B248=0," ",COUNTRY_INFO!B248)</f>
        <v>GambellaAgnua II</v>
      </c>
      <c r="C248" s="10" t="str">
        <f>IF(COUNTRY_INFO!C248=0," ",COUNTRY_INFO!C248)</f>
        <v>Gambella</v>
      </c>
      <c r="D248" s="11" t="str">
        <f>IF(COUNTRY_INFO!$T$9:$T$1000="MDA1 (IVM+ALB)", COUNTRY_INFO!$T$9:$T$1000, " ")</f>
        <v>MDA1 (IVM+ALB)</v>
      </c>
      <c r="E248" s="253" t="s">
        <v>1185</v>
      </c>
      <c r="F248" s="54"/>
      <c r="G248" s="288">
        <v>15691</v>
      </c>
      <c r="H248" s="288">
        <v>32119</v>
      </c>
      <c r="I248" s="11">
        <f t="shared" si="15"/>
        <v>47810</v>
      </c>
      <c r="J248" s="54"/>
      <c r="K248" s="18">
        <v>13840</v>
      </c>
      <c r="L248" s="18">
        <v>26827</v>
      </c>
      <c r="M248" s="14">
        <f t="shared" si="16"/>
        <v>40667</v>
      </c>
      <c r="N248" s="231"/>
      <c r="O248" s="293">
        <f t="shared" si="17"/>
        <v>88.203428717098973</v>
      </c>
      <c r="P248" s="293">
        <f t="shared" si="18"/>
        <v>83.523770976680467</v>
      </c>
      <c r="Q248" s="293">
        <f t="shared" si="19"/>
        <v>85.059610960050207</v>
      </c>
    </row>
    <row r="249" spans="1:17" x14ac:dyDescent="0.2">
      <c r="A249" s="10" t="str">
        <f>IF(COUNTRY_INFO!A249=0," ",COUNTRY_INFO!A249)</f>
        <v>Ethiopia</v>
      </c>
      <c r="B249" s="10" t="str">
        <f>IF(COUNTRY_INFO!B249=0," ",COUNTRY_INFO!B249)</f>
        <v>GambellaAgnua II</v>
      </c>
      <c r="C249" s="10" t="str">
        <f>IF(COUNTRY_INFO!C249=0," ",COUNTRY_INFO!C249)</f>
        <v>Gog</v>
      </c>
      <c r="D249" s="11" t="str">
        <f>IF(COUNTRY_INFO!$T$9:$T$1000="MDA1 (IVM+ALB)", COUNTRY_INFO!$T$9:$T$1000, " ")</f>
        <v>MDA1 (IVM+ALB)</v>
      </c>
      <c r="E249" s="253" t="s">
        <v>1185</v>
      </c>
      <c r="F249" s="54"/>
      <c r="G249" s="288">
        <v>6770</v>
      </c>
      <c r="H249" s="288">
        <v>13857</v>
      </c>
      <c r="I249" s="11">
        <f t="shared" si="15"/>
        <v>20627</v>
      </c>
      <c r="J249" s="54"/>
      <c r="K249" s="18">
        <v>5774</v>
      </c>
      <c r="L249" s="18">
        <v>10264</v>
      </c>
      <c r="M249" s="14">
        <f t="shared" si="16"/>
        <v>16038</v>
      </c>
      <c r="N249" s="231"/>
      <c r="O249" s="293">
        <f t="shared" si="17"/>
        <v>85.288035450516986</v>
      </c>
      <c r="P249" s="293">
        <f t="shared" si="18"/>
        <v>74.070866709966083</v>
      </c>
      <c r="Q249" s="293">
        <f t="shared" si="19"/>
        <v>77.752460367479515</v>
      </c>
    </row>
    <row r="250" spans="1:17" x14ac:dyDescent="0.2">
      <c r="A250" s="10" t="str">
        <f>IF(COUNTRY_INFO!A250=0," ",COUNTRY_INFO!A250)</f>
        <v>Ethiopia</v>
      </c>
      <c r="B250" s="10" t="str">
        <f>IF(COUNTRY_INFO!B250=0," ",COUNTRY_INFO!B250)</f>
        <v>GambellaAgnua II</v>
      </c>
      <c r="C250" s="10" t="str">
        <f>IF(COUNTRY_INFO!C250=0," ",COUNTRY_INFO!C250)</f>
        <v>Jor</v>
      </c>
      <c r="D250" s="11" t="str">
        <f>IF(COUNTRY_INFO!$T$9:$T$1000="MDA1 (IVM+ALB)", COUNTRY_INFO!$T$9:$T$1000, " ")</f>
        <v xml:space="preserve"> </v>
      </c>
      <c r="E250" s="253"/>
      <c r="F250" s="54"/>
      <c r="G250" s="288"/>
      <c r="H250" s="288"/>
      <c r="I250" s="11">
        <f t="shared" si="15"/>
        <v>0</v>
      </c>
      <c r="J250" s="54"/>
      <c r="K250" s="18"/>
      <c r="L250" s="18"/>
      <c r="M250" s="14">
        <f t="shared" si="16"/>
        <v>0</v>
      </c>
      <c r="N250" s="231"/>
      <c r="O250" s="230" t="str">
        <f t="shared" si="17"/>
        <v xml:space="preserve"> </v>
      </c>
      <c r="P250" s="230" t="str">
        <f t="shared" si="18"/>
        <v xml:space="preserve"> </v>
      </c>
      <c r="Q250" s="230" t="str">
        <f t="shared" si="19"/>
        <v xml:space="preserve"> </v>
      </c>
    </row>
    <row r="251" spans="1:17" x14ac:dyDescent="0.2">
      <c r="A251" s="10" t="str">
        <f>IF(COUNTRY_INFO!A251=0," ",COUNTRY_INFO!A251)</f>
        <v>Ethiopia</v>
      </c>
      <c r="B251" s="10" t="str">
        <f>IF(COUNTRY_INFO!B251=0," ",COUNTRY_INFO!B251)</f>
        <v>GambellaGambella</v>
      </c>
      <c r="C251" s="10" t="str">
        <f>IF(COUNTRY_INFO!C251=0," ",COUNTRY_INFO!C251)</f>
        <v>Gambella Town</v>
      </c>
      <c r="D251" s="11" t="str">
        <f>IF(COUNTRY_INFO!$T$9:$T$1000="MDA1 (IVM+ALB)", COUNTRY_INFO!$T$9:$T$1000, " ")</f>
        <v xml:space="preserve"> </v>
      </c>
      <c r="E251" s="253"/>
      <c r="F251" s="54"/>
      <c r="G251" s="288"/>
      <c r="H251" s="288"/>
      <c r="I251" s="11">
        <f t="shared" si="15"/>
        <v>0</v>
      </c>
      <c r="J251" s="54"/>
      <c r="K251" s="18"/>
      <c r="L251" s="18"/>
      <c r="M251" s="14">
        <f t="shared" si="16"/>
        <v>0</v>
      </c>
      <c r="N251" s="231"/>
      <c r="O251" s="230" t="str">
        <f t="shared" si="17"/>
        <v xml:space="preserve"> </v>
      </c>
      <c r="P251" s="230" t="str">
        <f t="shared" si="18"/>
        <v xml:space="preserve"> </v>
      </c>
      <c r="Q251" s="230" t="str">
        <f t="shared" si="19"/>
        <v xml:space="preserve"> </v>
      </c>
    </row>
    <row r="252" spans="1:17" x14ac:dyDescent="0.2">
      <c r="A252" s="10" t="str">
        <f>IF(COUNTRY_INFO!A252=0," ",COUNTRY_INFO!A252)</f>
        <v>Ethiopia</v>
      </c>
      <c r="B252" s="10" t="str">
        <f>IF(COUNTRY_INFO!B252=0," ",COUNTRY_INFO!B252)</f>
        <v>GambellaItang</v>
      </c>
      <c r="C252" s="10" t="str">
        <f>IF(COUNTRY_INFO!C252=0," ",COUNTRY_INFO!C252)</f>
        <v>Itang Special</v>
      </c>
      <c r="D252" s="11" t="str">
        <f>IF(COUNTRY_INFO!$T$9:$T$1000="MDA1 (IVM+ALB)", COUNTRY_INFO!$T$9:$T$1000, " ")</f>
        <v>MDA1 (IVM+ALB)</v>
      </c>
      <c r="E252" s="253" t="s">
        <v>1185</v>
      </c>
      <c r="F252" s="54"/>
      <c r="G252" s="288">
        <v>14208</v>
      </c>
      <c r="H252" s="288">
        <v>29082</v>
      </c>
      <c r="I252" s="11">
        <f t="shared" si="15"/>
        <v>43290</v>
      </c>
      <c r="J252" s="54"/>
      <c r="K252" s="18">
        <v>14920</v>
      </c>
      <c r="L252" s="18">
        <v>26525</v>
      </c>
      <c r="M252" s="14">
        <f t="shared" si="16"/>
        <v>41445</v>
      </c>
      <c r="N252" s="231"/>
      <c r="O252" s="294">
        <f t="shared" si="17"/>
        <v>105.01126126126125</v>
      </c>
      <c r="P252" s="293">
        <f t="shared" si="18"/>
        <v>91.207619833574029</v>
      </c>
      <c r="Q252" s="293">
        <f t="shared" si="19"/>
        <v>95.738045738045741</v>
      </c>
    </row>
    <row r="253" spans="1:17" x14ac:dyDescent="0.2">
      <c r="A253" s="10" t="str">
        <f>IF(COUNTRY_INFO!A253=0," ",COUNTRY_INFO!A253)</f>
        <v>Ethiopia</v>
      </c>
      <c r="B253" s="10" t="str">
        <f>IF(COUNTRY_INFO!B253=0," ",COUNTRY_INFO!B253)</f>
        <v>GambellaMejang</v>
      </c>
      <c r="C253" s="10" t="str">
        <f>IF(COUNTRY_INFO!C253=0," ",COUNTRY_INFO!C253)</f>
        <v>Godere</v>
      </c>
      <c r="D253" s="11" t="str">
        <f>IF(COUNTRY_INFO!$T$9:$T$1000="MDA1 (IVM+ALB)", COUNTRY_INFO!$T$9:$T$1000, " ")</f>
        <v>MDA1 (IVM+ALB)</v>
      </c>
      <c r="E253" s="253" t="s">
        <v>1185</v>
      </c>
      <c r="F253" s="54"/>
      <c r="G253" s="288">
        <v>15598</v>
      </c>
      <c r="H253" s="288">
        <v>31929</v>
      </c>
      <c r="I253" s="11">
        <f t="shared" si="15"/>
        <v>47527</v>
      </c>
      <c r="J253" s="54"/>
      <c r="K253" s="18">
        <v>14371</v>
      </c>
      <c r="L253" s="18">
        <v>25548</v>
      </c>
      <c r="M253" s="14">
        <f t="shared" si="16"/>
        <v>39919</v>
      </c>
      <c r="N253" s="231"/>
      <c r="O253" s="293">
        <f t="shared" si="17"/>
        <v>92.133606872675983</v>
      </c>
      <c r="P253" s="293">
        <f t="shared" si="18"/>
        <v>80.015033355256975</v>
      </c>
      <c r="Q253" s="293">
        <f t="shared" si="19"/>
        <v>83.992257032844492</v>
      </c>
    </row>
    <row r="254" spans="1:17" x14ac:dyDescent="0.2">
      <c r="A254" s="10" t="str">
        <f>IF(COUNTRY_INFO!A254=0," ",COUNTRY_INFO!A254)</f>
        <v>Ethiopia</v>
      </c>
      <c r="B254" s="10" t="str">
        <f>IF(COUNTRY_INFO!B254=0," ",COUNTRY_INFO!B254)</f>
        <v>GambellaMejang</v>
      </c>
      <c r="C254" s="10" t="str">
        <f>IF(COUNTRY_INFO!C254=0," ",COUNTRY_INFO!C254)</f>
        <v>Mengeshi</v>
      </c>
      <c r="D254" s="11" t="str">
        <f>IF(COUNTRY_INFO!$T$9:$T$1000="MDA1 (IVM+ALB)", COUNTRY_INFO!$T$9:$T$1000, " ")</f>
        <v>MDA1 (IVM+ALB)</v>
      </c>
      <c r="E254" s="253" t="s">
        <v>1185</v>
      </c>
      <c r="F254" s="54"/>
      <c r="G254" s="288">
        <v>8235</v>
      </c>
      <c r="H254" s="288">
        <v>16856</v>
      </c>
      <c r="I254" s="11">
        <f t="shared" si="15"/>
        <v>25091</v>
      </c>
      <c r="J254" s="54"/>
      <c r="K254" s="18">
        <v>7429</v>
      </c>
      <c r="L254" s="18">
        <v>11763</v>
      </c>
      <c r="M254" s="14">
        <f t="shared" si="16"/>
        <v>19192</v>
      </c>
      <c r="N254" s="231"/>
      <c r="O254" s="293">
        <f t="shared" si="17"/>
        <v>90.212507589556765</v>
      </c>
      <c r="P254" s="293">
        <f t="shared" si="18"/>
        <v>69.785239677266247</v>
      </c>
      <c r="Q254" s="293">
        <f t="shared" si="19"/>
        <v>76.489577936311832</v>
      </c>
    </row>
    <row r="255" spans="1:17" x14ac:dyDescent="0.2">
      <c r="A255" s="10" t="str">
        <f>IF(COUNTRY_INFO!A255=0," ",COUNTRY_INFO!A255)</f>
        <v>Ethiopia</v>
      </c>
      <c r="B255" s="10" t="str">
        <f>IF(COUNTRY_INFO!B255=0," ",COUNTRY_INFO!B255)</f>
        <v>GambellaNuer II</v>
      </c>
      <c r="C255" s="10" t="str">
        <f>IF(COUNTRY_INFO!C255=0," ",COUNTRY_INFO!C255)</f>
        <v>Akobo</v>
      </c>
      <c r="D255" s="11" t="str">
        <f>IF(COUNTRY_INFO!$T$9:$T$1000="MDA1 (IVM+ALB)", COUNTRY_INFO!$T$9:$T$1000, " ")</f>
        <v xml:space="preserve"> </v>
      </c>
      <c r="E255" s="253"/>
      <c r="F255" s="54"/>
      <c r="G255" s="288"/>
      <c r="H255" s="288"/>
      <c r="I255" s="11">
        <f t="shared" si="15"/>
        <v>0</v>
      </c>
      <c r="J255" s="54"/>
      <c r="K255" s="18"/>
      <c r="L255" s="18"/>
      <c r="M255" s="14">
        <f t="shared" si="16"/>
        <v>0</v>
      </c>
      <c r="N255" s="231"/>
      <c r="O255" s="230" t="str">
        <f t="shared" si="17"/>
        <v xml:space="preserve"> </v>
      </c>
      <c r="P255" s="230" t="str">
        <f t="shared" si="18"/>
        <v xml:space="preserve"> </v>
      </c>
      <c r="Q255" s="230" t="str">
        <f t="shared" si="19"/>
        <v xml:space="preserve"> </v>
      </c>
    </row>
    <row r="256" spans="1:17" x14ac:dyDescent="0.2">
      <c r="A256" s="10" t="str">
        <f>IF(COUNTRY_INFO!A256=0," ",COUNTRY_INFO!A256)</f>
        <v>Ethiopia</v>
      </c>
      <c r="B256" s="10" t="str">
        <f>IF(COUNTRY_INFO!B256=0," ",COUNTRY_INFO!B256)</f>
        <v>GambellaNuer II</v>
      </c>
      <c r="C256" s="10" t="str">
        <f>IF(COUNTRY_INFO!C256=0," ",COUNTRY_INFO!C256)</f>
        <v>Jikow</v>
      </c>
      <c r="D256" s="11" t="str">
        <f>IF(COUNTRY_INFO!$T$9:$T$1000="MDA1 (IVM+ALB)", COUNTRY_INFO!$T$9:$T$1000, " ")</f>
        <v xml:space="preserve"> </v>
      </c>
      <c r="E256" s="253"/>
      <c r="F256" s="54"/>
      <c r="G256" s="288"/>
      <c r="H256" s="288"/>
      <c r="I256" s="11">
        <f t="shared" si="15"/>
        <v>0</v>
      </c>
      <c r="J256" s="54"/>
      <c r="K256" s="18"/>
      <c r="L256" s="18"/>
      <c r="M256" s="14">
        <f t="shared" si="16"/>
        <v>0</v>
      </c>
      <c r="N256" s="231"/>
      <c r="O256" s="230" t="str">
        <f t="shared" si="17"/>
        <v xml:space="preserve"> </v>
      </c>
      <c r="P256" s="230" t="str">
        <f t="shared" si="18"/>
        <v xml:space="preserve"> </v>
      </c>
      <c r="Q256" s="230" t="str">
        <f t="shared" si="19"/>
        <v xml:space="preserve"> </v>
      </c>
    </row>
    <row r="257" spans="1:17" x14ac:dyDescent="0.2">
      <c r="A257" s="10" t="str">
        <f>IF(COUNTRY_INFO!A257=0," ",COUNTRY_INFO!A257)</f>
        <v>Ethiopia</v>
      </c>
      <c r="B257" s="10" t="str">
        <f>IF(COUNTRY_INFO!B257=0," ",COUNTRY_INFO!B257)</f>
        <v>GambellaNuer II</v>
      </c>
      <c r="C257" s="10" t="str">
        <f>IF(COUNTRY_INFO!C257=0," ",COUNTRY_INFO!C257)</f>
        <v>Lare</v>
      </c>
      <c r="D257" s="11" t="str">
        <f>IF(COUNTRY_INFO!$T$9:$T$1000="MDA1 (IVM+ALB)", COUNTRY_INFO!$T$9:$T$1000, " ")</f>
        <v xml:space="preserve"> </v>
      </c>
      <c r="E257" s="253"/>
      <c r="F257" s="54"/>
      <c r="G257" s="288"/>
      <c r="H257" s="288"/>
      <c r="I257" s="11">
        <f t="shared" si="15"/>
        <v>0</v>
      </c>
      <c r="J257" s="54"/>
      <c r="K257" s="18"/>
      <c r="L257" s="18"/>
      <c r="M257" s="14">
        <f t="shared" si="16"/>
        <v>0</v>
      </c>
      <c r="N257" s="231"/>
      <c r="O257" s="230" t="str">
        <f t="shared" si="17"/>
        <v xml:space="preserve"> </v>
      </c>
      <c r="P257" s="230" t="str">
        <f t="shared" si="18"/>
        <v xml:space="preserve"> </v>
      </c>
      <c r="Q257" s="230" t="str">
        <f t="shared" si="19"/>
        <v xml:space="preserve"> </v>
      </c>
    </row>
    <row r="258" spans="1:17" x14ac:dyDescent="0.2">
      <c r="A258" s="10" t="str">
        <f>IF(COUNTRY_INFO!A258=0," ",COUNTRY_INFO!A258)</f>
        <v>Ethiopia</v>
      </c>
      <c r="B258" s="10" t="str">
        <f>IF(COUNTRY_INFO!B258=0," ",COUNTRY_INFO!B258)</f>
        <v>GambellaNuer II</v>
      </c>
      <c r="C258" s="10" t="str">
        <f>IF(COUNTRY_INFO!C258=0," ",COUNTRY_INFO!C258)</f>
        <v>Makuey</v>
      </c>
      <c r="D258" s="11" t="str">
        <f>IF(COUNTRY_INFO!$T$9:$T$1000="MDA1 (IVM+ALB)", COUNTRY_INFO!$T$9:$T$1000, " ")</f>
        <v xml:space="preserve"> </v>
      </c>
      <c r="E258" s="253"/>
      <c r="F258" s="54"/>
      <c r="G258" s="288"/>
      <c r="H258" s="288"/>
      <c r="I258" s="11">
        <f t="shared" si="15"/>
        <v>0</v>
      </c>
      <c r="J258" s="54"/>
      <c r="K258" s="18"/>
      <c r="L258" s="18"/>
      <c r="M258" s="14">
        <f t="shared" si="16"/>
        <v>0</v>
      </c>
      <c r="N258" s="231"/>
      <c r="O258" s="230" t="str">
        <f t="shared" si="17"/>
        <v xml:space="preserve"> </v>
      </c>
      <c r="P258" s="230" t="str">
        <f t="shared" si="18"/>
        <v xml:space="preserve"> </v>
      </c>
      <c r="Q258" s="230" t="str">
        <f t="shared" si="19"/>
        <v xml:space="preserve"> </v>
      </c>
    </row>
    <row r="259" spans="1:17" x14ac:dyDescent="0.2">
      <c r="A259" s="10" t="str">
        <f>IF(COUNTRY_INFO!A259=0," ",COUNTRY_INFO!A259)</f>
        <v>Ethiopia</v>
      </c>
      <c r="B259" s="10" t="str">
        <f>IF(COUNTRY_INFO!B259=0," ",COUNTRY_INFO!B259)</f>
        <v>GambellaNuer II</v>
      </c>
      <c r="C259" s="10" t="str">
        <f>IF(COUNTRY_INFO!C259=0," ",COUNTRY_INFO!C259)</f>
        <v>Wantuwa</v>
      </c>
      <c r="D259" s="11" t="str">
        <f>IF(COUNTRY_INFO!$T$9:$T$1000="MDA1 (IVM+ALB)", COUNTRY_INFO!$T$9:$T$1000, " ")</f>
        <v xml:space="preserve"> </v>
      </c>
      <c r="E259" s="253"/>
      <c r="F259" s="54"/>
      <c r="G259" s="288"/>
      <c r="H259" s="288"/>
      <c r="I259" s="11">
        <f t="shared" si="15"/>
        <v>0</v>
      </c>
      <c r="J259" s="54"/>
      <c r="K259" s="18"/>
      <c r="L259" s="18"/>
      <c r="M259" s="14">
        <f t="shared" si="16"/>
        <v>0</v>
      </c>
      <c r="N259" s="231"/>
      <c r="O259" s="230" t="str">
        <f t="shared" si="17"/>
        <v xml:space="preserve"> </v>
      </c>
      <c r="P259" s="230" t="str">
        <f t="shared" si="18"/>
        <v xml:space="preserve"> </v>
      </c>
      <c r="Q259" s="230" t="str">
        <f t="shared" si="19"/>
        <v xml:space="preserve"> </v>
      </c>
    </row>
    <row r="260" spans="1:17" x14ac:dyDescent="0.2">
      <c r="A260" s="10" t="str">
        <f>IF(COUNTRY_INFO!A260=0," ",COUNTRY_INFO!A260)</f>
        <v>Ethiopia</v>
      </c>
      <c r="B260" s="10" t="str">
        <f>IF(COUNTRY_INFO!B260=0," ",COUNTRY_INFO!B260)</f>
        <v>HarareHarare</v>
      </c>
      <c r="C260" s="10" t="str">
        <f>IF(COUNTRY_INFO!C260=0," ",COUNTRY_INFO!C260)</f>
        <v>Abadir</v>
      </c>
      <c r="D260" s="11" t="str">
        <f>IF(COUNTRY_INFO!$T$9:$T$1000="MDA1 (IVM+ALB)", COUNTRY_INFO!$T$9:$T$1000, " ")</f>
        <v xml:space="preserve"> </v>
      </c>
      <c r="E260" s="253"/>
      <c r="F260" s="54"/>
      <c r="G260" s="288"/>
      <c r="H260" s="288"/>
      <c r="I260" s="11">
        <f t="shared" si="15"/>
        <v>0</v>
      </c>
      <c r="J260" s="54"/>
      <c r="K260" s="18"/>
      <c r="L260" s="18"/>
      <c r="M260" s="14">
        <f t="shared" si="16"/>
        <v>0</v>
      </c>
      <c r="N260" s="231"/>
      <c r="O260" s="230" t="str">
        <f t="shared" si="17"/>
        <v xml:space="preserve"> </v>
      </c>
      <c r="P260" s="230" t="str">
        <f t="shared" si="18"/>
        <v xml:space="preserve"> </v>
      </c>
      <c r="Q260" s="230" t="str">
        <f t="shared" si="19"/>
        <v xml:space="preserve"> </v>
      </c>
    </row>
    <row r="261" spans="1:17" x14ac:dyDescent="0.2">
      <c r="A261" s="10" t="str">
        <f>IF(COUNTRY_INFO!A261=0," ",COUNTRY_INFO!A261)</f>
        <v>Ethiopia</v>
      </c>
      <c r="B261" s="10" t="str">
        <f>IF(COUNTRY_INFO!B261=0," ",COUNTRY_INFO!B261)</f>
        <v>HarareHarare</v>
      </c>
      <c r="C261" s="10" t="str">
        <f>IF(COUNTRY_INFO!C261=0," ",COUNTRY_INFO!C261)</f>
        <v>Aboker</v>
      </c>
      <c r="D261" s="11" t="str">
        <f>IF(COUNTRY_INFO!$T$9:$T$1000="MDA1 (IVM+ALB)", COUNTRY_INFO!$T$9:$T$1000, " ")</f>
        <v xml:space="preserve"> </v>
      </c>
      <c r="E261" s="253"/>
      <c r="F261" s="54"/>
      <c r="G261" s="288"/>
      <c r="H261" s="288"/>
      <c r="I261" s="11">
        <f t="shared" si="15"/>
        <v>0</v>
      </c>
      <c r="J261" s="54"/>
      <c r="K261" s="18"/>
      <c r="L261" s="18"/>
      <c r="M261" s="14">
        <f t="shared" si="16"/>
        <v>0</v>
      </c>
      <c r="N261" s="231"/>
      <c r="O261" s="230" t="str">
        <f t="shared" si="17"/>
        <v xml:space="preserve"> </v>
      </c>
      <c r="P261" s="230" t="str">
        <f t="shared" si="18"/>
        <v xml:space="preserve"> </v>
      </c>
      <c r="Q261" s="230" t="str">
        <f t="shared" si="19"/>
        <v xml:space="preserve"> </v>
      </c>
    </row>
    <row r="262" spans="1:17" x14ac:dyDescent="0.2">
      <c r="A262" s="10" t="str">
        <f>IF(COUNTRY_INFO!A262=0," ",COUNTRY_INFO!A262)</f>
        <v>Ethiopia</v>
      </c>
      <c r="B262" s="10" t="str">
        <f>IF(COUNTRY_INFO!B262=0," ",COUNTRY_INFO!B262)</f>
        <v>HarareHarare</v>
      </c>
      <c r="C262" s="10" t="str">
        <f>IF(COUNTRY_INFO!C262=0," ",COUNTRY_INFO!C262)</f>
        <v>Amir Nur</v>
      </c>
      <c r="D262" s="11" t="str">
        <f>IF(COUNTRY_INFO!$T$9:$T$1000="MDA1 (IVM+ALB)", COUNTRY_INFO!$T$9:$T$1000, " ")</f>
        <v xml:space="preserve"> </v>
      </c>
      <c r="E262" s="253"/>
      <c r="F262" s="54"/>
      <c r="G262" s="288"/>
      <c r="H262" s="288"/>
      <c r="I262" s="11">
        <f t="shared" si="15"/>
        <v>0</v>
      </c>
      <c r="J262" s="54"/>
      <c r="K262" s="18"/>
      <c r="L262" s="18"/>
      <c r="M262" s="14">
        <f t="shared" si="16"/>
        <v>0</v>
      </c>
      <c r="N262" s="231"/>
      <c r="O262" s="230" t="str">
        <f t="shared" si="17"/>
        <v xml:space="preserve"> </v>
      </c>
      <c r="P262" s="230" t="str">
        <f t="shared" si="18"/>
        <v xml:space="preserve"> </v>
      </c>
      <c r="Q262" s="230" t="str">
        <f t="shared" si="19"/>
        <v xml:space="preserve"> </v>
      </c>
    </row>
    <row r="263" spans="1:17" x14ac:dyDescent="0.2">
      <c r="A263" s="10" t="str">
        <f>IF(COUNTRY_INFO!A263=0," ",COUNTRY_INFO!A263)</f>
        <v>Ethiopia</v>
      </c>
      <c r="B263" s="10" t="str">
        <f>IF(COUNTRY_INFO!B263=0," ",COUNTRY_INFO!B263)</f>
        <v>HarareHarare</v>
      </c>
      <c r="C263" s="10" t="str">
        <f>IF(COUNTRY_INFO!C263=0," ",COUNTRY_INFO!C263)</f>
        <v>Dire Teyara</v>
      </c>
      <c r="D263" s="11" t="str">
        <f>IF(COUNTRY_INFO!$T$9:$T$1000="MDA1 (IVM+ALB)", COUNTRY_INFO!$T$9:$T$1000, " ")</f>
        <v xml:space="preserve"> </v>
      </c>
      <c r="E263" s="253"/>
      <c r="F263" s="54"/>
      <c r="G263" s="288"/>
      <c r="H263" s="288"/>
      <c r="I263" s="11">
        <f t="shared" si="15"/>
        <v>0</v>
      </c>
      <c r="J263" s="54"/>
      <c r="K263" s="18"/>
      <c r="L263" s="18"/>
      <c r="M263" s="14">
        <f t="shared" si="16"/>
        <v>0</v>
      </c>
      <c r="N263" s="231"/>
      <c r="O263" s="230" t="str">
        <f t="shared" si="17"/>
        <v xml:space="preserve"> </v>
      </c>
      <c r="P263" s="230" t="str">
        <f t="shared" si="18"/>
        <v xml:space="preserve"> </v>
      </c>
      <c r="Q263" s="230" t="str">
        <f t="shared" si="19"/>
        <v xml:space="preserve"> </v>
      </c>
    </row>
    <row r="264" spans="1:17" x14ac:dyDescent="0.2">
      <c r="A264" s="10" t="str">
        <f>IF(COUNTRY_INFO!A264=0," ",COUNTRY_INFO!A264)</f>
        <v>Ethiopia</v>
      </c>
      <c r="B264" s="10" t="str">
        <f>IF(COUNTRY_INFO!B264=0," ",COUNTRY_INFO!B264)</f>
        <v>HarareHarare</v>
      </c>
      <c r="C264" s="10" t="str">
        <f>IF(COUNTRY_INFO!C264=0," ",COUNTRY_INFO!C264)</f>
        <v>Erer</v>
      </c>
      <c r="D264" s="11" t="str">
        <f>IF(COUNTRY_INFO!$T$9:$T$1000="MDA1 (IVM+ALB)", COUNTRY_INFO!$T$9:$T$1000, " ")</f>
        <v xml:space="preserve"> </v>
      </c>
      <c r="E264" s="253"/>
      <c r="F264" s="54"/>
      <c r="G264" s="288"/>
      <c r="H264" s="288"/>
      <c r="I264" s="11">
        <f t="shared" si="15"/>
        <v>0</v>
      </c>
      <c r="J264" s="54"/>
      <c r="K264" s="18"/>
      <c r="L264" s="18"/>
      <c r="M264" s="14">
        <f t="shared" si="16"/>
        <v>0</v>
      </c>
      <c r="N264" s="231"/>
      <c r="O264" s="230" t="str">
        <f t="shared" si="17"/>
        <v xml:space="preserve"> </v>
      </c>
      <c r="P264" s="230" t="str">
        <f t="shared" si="18"/>
        <v xml:space="preserve"> </v>
      </c>
      <c r="Q264" s="230" t="str">
        <f t="shared" si="19"/>
        <v xml:space="preserve"> </v>
      </c>
    </row>
    <row r="265" spans="1:17" x14ac:dyDescent="0.2">
      <c r="A265" s="10" t="str">
        <f>IF(COUNTRY_INFO!A265=0," ",COUNTRY_INFO!A265)</f>
        <v>Ethiopia</v>
      </c>
      <c r="B265" s="10" t="str">
        <f>IF(COUNTRY_INFO!B265=0," ",COUNTRY_INFO!B265)</f>
        <v>HarareHarare</v>
      </c>
      <c r="C265" s="10" t="str">
        <f>IF(COUNTRY_INFO!C265=0," ",COUNTRY_INFO!C265)</f>
        <v>Hakim</v>
      </c>
      <c r="D265" s="11" t="str">
        <f>IF(COUNTRY_INFO!$T$9:$T$1000="MDA1 (IVM+ALB)", COUNTRY_INFO!$T$9:$T$1000, " ")</f>
        <v xml:space="preserve"> </v>
      </c>
      <c r="E265" s="253"/>
      <c r="F265" s="54"/>
      <c r="G265" s="288"/>
      <c r="H265" s="288"/>
      <c r="I265" s="11">
        <f t="shared" si="15"/>
        <v>0</v>
      </c>
      <c r="J265" s="54"/>
      <c r="K265" s="18"/>
      <c r="L265" s="18"/>
      <c r="M265" s="14">
        <f t="shared" si="16"/>
        <v>0</v>
      </c>
      <c r="N265" s="231"/>
      <c r="O265" s="230" t="str">
        <f t="shared" si="17"/>
        <v xml:space="preserve"> </v>
      </c>
      <c r="P265" s="230" t="str">
        <f t="shared" si="18"/>
        <v xml:space="preserve"> </v>
      </c>
      <c r="Q265" s="230" t="str">
        <f t="shared" si="19"/>
        <v xml:space="preserve"> </v>
      </c>
    </row>
    <row r="266" spans="1:17" x14ac:dyDescent="0.2">
      <c r="A266" s="10" t="str">
        <f>IF(COUNTRY_INFO!A266=0," ",COUNTRY_INFO!A266)</f>
        <v>Ethiopia</v>
      </c>
      <c r="B266" s="10" t="str">
        <f>IF(COUNTRY_INFO!B266=0," ",COUNTRY_INFO!B266)</f>
        <v>HarareHarare</v>
      </c>
      <c r="C266" s="10" t="str">
        <f>IF(COUNTRY_INFO!C266=0," ",COUNTRY_INFO!C266)</f>
        <v>Jenela</v>
      </c>
      <c r="D266" s="11" t="str">
        <f>IF(COUNTRY_INFO!$T$9:$T$1000="MDA1 (IVM+ALB)", COUNTRY_INFO!$T$9:$T$1000, " ")</f>
        <v xml:space="preserve"> </v>
      </c>
      <c r="E266" s="253"/>
      <c r="F266" s="54"/>
      <c r="G266" s="288"/>
      <c r="H266" s="288"/>
      <c r="I266" s="11">
        <f t="shared" ref="I266:I329" si="20">SUM(F266:H266)</f>
        <v>0</v>
      </c>
      <c r="J266" s="54"/>
      <c r="K266" s="18"/>
      <c r="L266" s="18"/>
      <c r="M266" s="14">
        <f t="shared" ref="M266:M329" si="21">SUM(J266:L266)</f>
        <v>0</v>
      </c>
      <c r="N266" s="231"/>
      <c r="O266" s="230" t="str">
        <f t="shared" ref="O266:O329" si="22">IF(G266&lt;&gt;0, IF(K266/G266*100=0, "-", K266/G266*100), " ")</f>
        <v xml:space="preserve"> </v>
      </c>
      <c r="P266" s="230" t="str">
        <f t="shared" ref="P266:P329" si="23">IF(H266&lt;&gt;0, IF(L266/H266*100=0, "-", L266/H266*100), " ")</f>
        <v xml:space="preserve"> </v>
      </c>
      <c r="Q266" s="230" t="str">
        <f t="shared" ref="Q266:Q329" si="24">IF(I266&lt;&gt;0, IF(M266/I266*100=0, "-", M266/I266*100), " ")</f>
        <v xml:space="preserve"> </v>
      </c>
    </row>
    <row r="267" spans="1:17" x14ac:dyDescent="0.2">
      <c r="A267" s="10" t="str">
        <f>IF(COUNTRY_INFO!A267=0," ",COUNTRY_INFO!A267)</f>
        <v>Ethiopia</v>
      </c>
      <c r="B267" s="10" t="str">
        <f>IF(COUNTRY_INFO!B267=0," ",COUNTRY_INFO!B267)</f>
        <v>HarareHarare</v>
      </c>
      <c r="C267" s="10" t="str">
        <f>IF(COUNTRY_INFO!C267=0," ",COUNTRY_INFO!C267)</f>
        <v>Shenkor</v>
      </c>
      <c r="D267" s="11" t="str">
        <f>IF(COUNTRY_INFO!$T$9:$T$1000="MDA1 (IVM+ALB)", COUNTRY_INFO!$T$9:$T$1000, " ")</f>
        <v xml:space="preserve"> </v>
      </c>
      <c r="E267" s="253"/>
      <c r="F267" s="54"/>
      <c r="G267" s="288"/>
      <c r="H267" s="288"/>
      <c r="I267" s="11">
        <f t="shared" si="20"/>
        <v>0</v>
      </c>
      <c r="J267" s="54"/>
      <c r="K267" s="18"/>
      <c r="L267" s="18"/>
      <c r="M267" s="14">
        <f t="shared" si="21"/>
        <v>0</v>
      </c>
      <c r="N267" s="231"/>
      <c r="O267" s="230" t="str">
        <f t="shared" si="22"/>
        <v xml:space="preserve"> </v>
      </c>
      <c r="P267" s="230" t="str">
        <f t="shared" si="23"/>
        <v xml:space="preserve"> </v>
      </c>
      <c r="Q267" s="230" t="str">
        <f t="shared" si="24"/>
        <v xml:space="preserve"> </v>
      </c>
    </row>
    <row r="268" spans="1:17" x14ac:dyDescent="0.2">
      <c r="A268" s="10" t="str">
        <f>IF(COUNTRY_INFO!A268=0," ",COUNTRY_INFO!A268)</f>
        <v>Ethiopia</v>
      </c>
      <c r="B268" s="10" t="str">
        <f>IF(COUNTRY_INFO!B268=0," ",COUNTRY_INFO!B268)</f>
        <v>HarareHarare</v>
      </c>
      <c r="C268" s="10" t="str">
        <f>IF(COUNTRY_INFO!C268=0," ",COUNTRY_INFO!C268)</f>
        <v>Sofi</v>
      </c>
      <c r="D268" s="11" t="str">
        <f>IF(COUNTRY_INFO!$T$9:$T$1000="MDA1 (IVM+ALB)", COUNTRY_INFO!$T$9:$T$1000, " ")</f>
        <v xml:space="preserve"> </v>
      </c>
      <c r="E268" s="253"/>
      <c r="F268" s="54"/>
      <c r="G268" s="288"/>
      <c r="H268" s="288"/>
      <c r="I268" s="11">
        <f t="shared" si="20"/>
        <v>0</v>
      </c>
      <c r="J268" s="54"/>
      <c r="K268" s="18"/>
      <c r="L268" s="18"/>
      <c r="M268" s="14">
        <f t="shared" si="21"/>
        <v>0</v>
      </c>
      <c r="N268" s="231"/>
      <c r="O268" s="230" t="str">
        <f t="shared" si="22"/>
        <v xml:space="preserve"> </v>
      </c>
      <c r="P268" s="230" t="str">
        <f t="shared" si="23"/>
        <v xml:space="preserve"> </v>
      </c>
      <c r="Q268" s="230" t="str">
        <f t="shared" si="24"/>
        <v xml:space="preserve"> </v>
      </c>
    </row>
    <row r="269" spans="1:17" x14ac:dyDescent="0.2">
      <c r="A269" s="10" t="str">
        <f>IF(COUNTRY_INFO!A269=0," ",COUNTRY_INFO!A269)</f>
        <v>Ethiopia</v>
      </c>
      <c r="B269" s="10" t="str">
        <f>IF(COUNTRY_INFO!B269=0," ",COUNTRY_INFO!B269)</f>
        <v>Oromia Arsi</v>
      </c>
      <c r="C269" s="10" t="str">
        <f>IF(COUNTRY_INFO!C269=0," ",COUNTRY_INFO!C269)</f>
        <v>Amigna</v>
      </c>
      <c r="D269" s="11" t="str">
        <f>IF(COUNTRY_INFO!$T$9:$T$1000="MDA1 (IVM+ALB)", COUNTRY_INFO!$T$9:$T$1000, " ")</f>
        <v xml:space="preserve"> </v>
      </c>
      <c r="E269" s="253"/>
      <c r="F269" s="54"/>
      <c r="G269" s="288"/>
      <c r="H269" s="288"/>
      <c r="I269" s="11">
        <f t="shared" si="20"/>
        <v>0</v>
      </c>
      <c r="J269" s="54"/>
      <c r="K269" s="18"/>
      <c r="L269" s="18"/>
      <c r="M269" s="14">
        <f t="shared" si="21"/>
        <v>0</v>
      </c>
      <c r="N269" s="231"/>
      <c r="O269" s="230" t="str">
        <f t="shared" si="22"/>
        <v xml:space="preserve"> </v>
      </c>
      <c r="P269" s="230" t="str">
        <f t="shared" si="23"/>
        <v xml:space="preserve"> </v>
      </c>
      <c r="Q269" s="230" t="str">
        <f t="shared" si="24"/>
        <v xml:space="preserve"> </v>
      </c>
    </row>
    <row r="270" spans="1:17" x14ac:dyDescent="0.2">
      <c r="A270" s="10" t="str">
        <f>IF(COUNTRY_INFO!A270=0," ",COUNTRY_INFO!A270)</f>
        <v>Ethiopia</v>
      </c>
      <c r="B270" s="10" t="str">
        <f>IF(COUNTRY_INFO!B270=0," ",COUNTRY_INFO!B270)</f>
        <v>Oromia Arsi</v>
      </c>
      <c r="C270" s="10" t="str">
        <f>IF(COUNTRY_INFO!C270=0," ",COUNTRY_INFO!C270)</f>
        <v>Aseko</v>
      </c>
      <c r="D270" s="11" t="str">
        <f>IF(COUNTRY_INFO!$T$9:$T$1000="MDA1 (IVM+ALB)", COUNTRY_INFO!$T$9:$T$1000, " ")</f>
        <v xml:space="preserve"> </v>
      </c>
      <c r="E270" s="253"/>
      <c r="F270" s="54"/>
      <c r="G270" s="288"/>
      <c r="H270" s="288"/>
      <c r="I270" s="11">
        <f t="shared" si="20"/>
        <v>0</v>
      </c>
      <c r="J270" s="54"/>
      <c r="K270" s="18"/>
      <c r="L270" s="18"/>
      <c r="M270" s="14">
        <f t="shared" si="21"/>
        <v>0</v>
      </c>
      <c r="N270" s="231"/>
      <c r="O270" s="230" t="str">
        <f t="shared" si="22"/>
        <v xml:space="preserve"> </v>
      </c>
      <c r="P270" s="230" t="str">
        <f t="shared" si="23"/>
        <v xml:space="preserve"> </v>
      </c>
      <c r="Q270" s="230" t="str">
        <f t="shared" si="24"/>
        <v xml:space="preserve"> </v>
      </c>
    </row>
    <row r="271" spans="1:17" x14ac:dyDescent="0.2">
      <c r="A271" s="10" t="str">
        <f>IF(COUNTRY_INFO!A271=0," ",COUNTRY_INFO!A271)</f>
        <v>Ethiopia</v>
      </c>
      <c r="B271" s="10" t="str">
        <f>IF(COUNTRY_INFO!B271=0," ",COUNTRY_INFO!B271)</f>
        <v>Oromia Arsi</v>
      </c>
      <c r="C271" s="10" t="str">
        <f>IF(COUNTRY_INFO!C271=0," ",COUNTRY_INFO!C271)</f>
        <v>Assela Town</v>
      </c>
      <c r="D271" s="11" t="str">
        <f>IF(COUNTRY_INFO!$T$9:$T$1000="MDA1 (IVM+ALB)", COUNTRY_INFO!$T$9:$T$1000, " ")</f>
        <v xml:space="preserve"> </v>
      </c>
      <c r="E271" s="253"/>
      <c r="F271" s="54"/>
      <c r="G271" s="288"/>
      <c r="H271" s="288"/>
      <c r="I271" s="11">
        <f t="shared" si="20"/>
        <v>0</v>
      </c>
      <c r="J271" s="54"/>
      <c r="K271" s="18"/>
      <c r="L271" s="18"/>
      <c r="M271" s="14">
        <f t="shared" si="21"/>
        <v>0</v>
      </c>
      <c r="N271" s="231"/>
      <c r="O271" s="230" t="str">
        <f t="shared" si="22"/>
        <v xml:space="preserve"> </v>
      </c>
      <c r="P271" s="230" t="str">
        <f t="shared" si="23"/>
        <v xml:space="preserve"> </v>
      </c>
      <c r="Q271" s="230" t="str">
        <f t="shared" si="24"/>
        <v xml:space="preserve"> </v>
      </c>
    </row>
    <row r="272" spans="1:17" x14ac:dyDescent="0.2">
      <c r="A272" s="10" t="str">
        <f>IF(COUNTRY_INFO!A272=0," ",COUNTRY_INFO!A272)</f>
        <v>Ethiopia</v>
      </c>
      <c r="B272" s="10" t="str">
        <f>IF(COUNTRY_INFO!B272=0," ",COUNTRY_INFO!B272)</f>
        <v>Oromia Arsi</v>
      </c>
      <c r="C272" s="10" t="str">
        <f>IF(COUNTRY_INFO!C272=0," ",COUNTRY_INFO!C272)</f>
        <v>Bale</v>
      </c>
      <c r="D272" s="11" t="str">
        <f>IF(COUNTRY_INFO!$T$9:$T$1000="MDA1 (IVM+ALB)", COUNTRY_INFO!$T$9:$T$1000, " ")</f>
        <v xml:space="preserve"> </v>
      </c>
      <c r="E272" s="253"/>
      <c r="F272" s="54"/>
      <c r="G272" s="288"/>
      <c r="H272" s="288"/>
      <c r="I272" s="11">
        <f t="shared" si="20"/>
        <v>0</v>
      </c>
      <c r="J272" s="54"/>
      <c r="K272" s="18"/>
      <c r="L272" s="18"/>
      <c r="M272" s="14">
        <f t="shared" si="21"/>
        <v>0</v>
      </c>
      <c r="N272" s="231"/>
      <c r="O272" s="230" t="str">
        <f t="shared" si="22"/>
        <v xml:space="preserve"> </v>
      </c>
      <c r="P272" s="230" t="str">
        <f t="shared" si="23"/>
        <v xml:space="preserve"> </v>
      </c>
      <c r="Q272" s="230" t="str">
        <f t="shared" si="24"/>
        <v xml:space="preserve"> </v>
      </c>
    </row>
    <row r="273" spans="1:17" x14ac:dyDescent="0.2">
      <c r="A273" s="10" t="str">
        <f>IF(COUNTRY_INFO!A273=0," ",COUNTRY_INFO!A273)</f>
        <v>Ethiopia</v>
      </c>
      <c r="B273" s="10" t="str">
        <f>IF(COUNTRY_INFO!B273=0," ",COUNTRY_INFO!B273)</f>
        <v>Oromia Arsi</v>
      </c>
      <c r="C273" s="10" t="str">
        <f>IF(COUNTRY_INFO!C273=0," ",COUNTRY_INFO!C273)</f>
        <v>Bekoji Town</v>
      </c>
      <c r="D273" s="11" t="str">
        <f>IF(COUNTRY_INFO!$T$9:$T$1000="MDA1 (IVM+ALB)", COUNTRY_INFO!$T$9:$T$1000, " ")</f>
        <v xml:space="preserve"> </v>
      </c>
      <c r="E273" s="253"/>
      <c r="F273" s="54"/>
      <c r="G273" s="288"/>
      <c r="H273" s="288"/>
      <c r="I273" s="11">
        <f t="shared" si="20"/>
        <v>0</v>
      </c>
      <c r="J273" s="54"/>
      <c r="K273" s="18"/>
      <c r="L273" s="18"/>
      <c r="M273" s="14">
        <f t="shared" si="21"/>
        <v>0</v>
      </c>
      <c r="N273" s="231"/>
      <c r="O273" s="230" t="str">
        <f t="shared" si="22"/>
        <v xml:space="preserve"> </v>
      </c>
      <c r="P273" s="230" t="str">
        <f t="shared" si="23"/>
        <v xml:space="preserve"> </v>
      </c>
      <c r="Q273" s="230" t="str">
        <f t="shared" si="24"/>
        <v xml:space="preserve"> </v>
      </c>
    </row>
    <row r="274" spans="1:17" x14ac:dyDescent="0.2">
      <c r="A274" s="10" t="str">
        <f>IF(COUNTRY_INFO!A274=0," ",COUNTRY_INFO!A274)</f>
        <v>Ethiopia</v>
      </c>
      <c r="B274" s="10" t="str">
        <f>IF(COUNTRY_INFO!B274=0," ",COUNTRY_INFO!B274)</f>
        <v>Oromia Arsi</v>
      </c>
      <c r="C274" s="10" t="str">
        <f>IF(COUNTRY_INFO!C274=0," ",COUNTRY_INFO!C274)</f>
        <v>Chole</v>
      </c>
      <c r="D274" s="11" t="str">
        <f>IF(COUNTRY_INFO!$T$9:$T$1000="MDA1 (IVM+ALB)", COUNTRY_INFO!$T$9:$T$1000, " ")</f>
        <v xml:space="preserve"> </v>
      </c>
      <c r="E274" s="253"/>
      <c r="F274" s="54"/>
      <c r="G274" s="288"/>
      <c r="H274" s="288"/>
      <c r="I274" s="11">
        <f t="shared" si="20"/>
        <v>0</v>
      </c>
      <c r="J274" s="54"/>
      <c r="K274" s="18"/>
      <c r="L274" s="18"/>
      <c r="M274" s="14">
        <f t="shared" si="21"/>
        <v>0</v>
      </c>
      <c r="N274" s="231"/>
      <c r="O274" s="230" t="str">
        <f t="shared" si="22"/>
        <v xml:space="preserve"> </v>
      </c>
      <c r="P274" s="230" t="str">
        <f t="shared" si="23"/>
        <v xml:space="preserve"> </v>
      </c>
      <c r="Q274" s="230" t="str">
        <f t="shared" si="24"/>
        <v xml:space="preserve"> </v>
      </c>
    </row>
    <row r="275" spans="1:17" x14ac:dyDescent="0.2">
      <c r="A275" s="10" t="str">
        <f>IF(COUNTRY_INFO!A275=0," ",COUNTRY_INFO!A275)</f>
        <v>Ethiopia</v>
      </c>
      <c r="B275" s="10" t="str">
        <f>IF(COUNTRY_INFO!B275=0," ",COUNTRY_INFO!B275)</f>
        <v>Oromia Arsi</v>
      </c>
      <c r="C275" s="10" t="str">
        <f>IF(COUNTRY_INFO!C275=0," ",COUNTRY_INFO!C275)</f>
        <v>Digeluna Tijo</v>
      </c>
      <c r="D275" s="11" t="str">
        <f>IF(COUNTRY_INFO!$T$9:$T$1000="MDA1 (IVM+ALB)", COUNTRY_INFO!$T$9:$T$1000, " ")</f>
        <v xml:space="preserve"> </v>
      </c>
      <c r="E275" s="253"/>
      <c r="F275" s="54"/>
      <c r="G275" s="288"/>
      <c r="H275" s="288"/>
      <c r="I275" s="11">
        <f t="shared" si="20"/>
        <v>0</v>
      </c>
      <c r="J275" s="54"/>
      <c r="K275" s="18"/>
      <c r="L275" s="18"/>
      <c r="M275" s="14">
        <f t="shared" si="21"/>
        <v>0</v>
      </c>
      <c r="N275" s="231"/>
      <c r="O275" s="230" t="str">
        <f t="shared" si="22"/>
        <v xml:space="preserve"> </v>
      </c>
      <c r="P275" s="230" t="str">
        <f t="shared" si="23"/>
        <v xml:space="preserve"> </v>
      </c>
      <c r="Q275" s="230" t="str">
        <f t="shared" si="24"/>
        <v xml:space="preserve"> </v>
      </c>
    </row>
    <row r="276" spans="1:17" x14ac:dyDescent="0.2">
      <c r="A276" s="10" t="str">
        <f>IF(COUNTRY_INFO!A276=0," ",COUNTRY_INFO!A276)</f>
        <v>Ethiopia</v>
      </c>
      <c r="B276" s="10" t="str">
        <f>IF(COUNTRY_INFO!B276=0," ",COUNTRY_INFO!B276)</f>
        <v>Oromia Arsi</v>
      </c>
      <c r="C276" s="10" t="str">
        <f>IF(COUNTRY_INFO!C276=0," ",COUNTRY_INFO!C276)</f>
        <v>Diksis</v>
      </c>
      <c r="D276" s="11" t="str">
        <f>IF(COUNTRY_INFO!$T$9:$T$1000="MDA1 (IVM+ALB)", COUNTRY_INFO!$T$9:$T$1000, " ")</f>
        <v xml:space="preserve"> </v>
      </c>
      <c r="E276" s="253"/>
      <c r="F276" s="54"/>
      <c r="G276" s="288"/>
      <c r="H276" s="288"/>
      <c r="I276" s="11">
        <f t="shared" si="20"/>
        <v>0</v>
      </c>
      <c r="J276" s="54"/>
      <c r="K276" s="18"/>
      <c r="L276" s="18"/>
      <c r="M276" s="14">
        <f t="shared" si="21"/>
        <v>0</v>
      </c>
      <c r="N276" s="231"/>
      <c r="O276" s="230" t="str">
        <f t="shared" si="22"/>
        <v xml:space="preserve"> </v>
      </c>
      <c r="P276" s="230" t="str">
        <f t="shared" si="23"/>
        <v xml:space="preserve"> </v>
      </c>
      <c r="Q276" s="230" t="str">
        <f t="shared" si="24"/>
        <v xml:space="preserve"> </v>
      </c>
    </row>
    <row r="277" spans="1:17" x14ac:dyDescent="0.2">
      <c r="A277" s="10" t="str">
        <f>IF(COUNTRY_INFO!A277=0," ",COUNTRY_INFO!A277)</f>
        <v>Ethiopia</v>
      </c>
      <c r="B277" s="10" t="str">
        <f>IF(COUNTRY_INFO!B277=0," ",COUNTRY_INFO!B277)</f>
        <v>Oromia Arsi</v>
      </c>
      <c r="C277" s="10" t="str">
        <f>IF(COUNTRY_INFO!C277=0," ",COUNTRY_INFO!C277)</f>
        <v>Dodota</v>
      </c>
      <c r="D277" s="11" t="str">
        <f>IF(COUNTRY_INFO!$T$9:$T$1000="MDA1 (IVM+ALB)", COUNTRY_INFO!$T$9:$T$1000, " ")</f>
        <v xml:space="preserve"> </v>
      </c>
      <c r="E277" s="253"/>
      <c r="F277" s="54"/>
      <c r="G277" s="288"/>
      <c r="H277" s="288"/>
      <c r="I277" s="11">
        <f t="shared" si="20"/>
        <v>0</v>
      </c>
      <c r="J277" s="54"/>
      <c r="K277" s="18"/>
      <c r="L277" s="18"/>
      <c r="M277" s="14">
        <f t="shared" si="21"/>
        <v>0</v>
      </c>
      <c r="N277" s="231"/>
      <c r="O277" s="230" t="str">
        <f t="shared" si="22"/>
        <v xml:space="preserve"> </v>
      </c>
      <c r="P277" s="230" t="str">
        <f t="shared" si="23"/>
        <v xml:space="preserve"> </v>
      </c>
      <c r="Q277" s="230" t="str">
        <f t="shared" si="24"/>
        <v xml:space="preserve"> </v>
      </c>
    </row>
    <row r="278" spans="1:17" x14ac:dyDescent="0.2">
      <c r="A278" s="10" t="str">
        <f>IF(COUNTRY_INFO!A278=0," ",COUNTRY_INFO!A278)</f>
        <v>Ethiopia</v>
      </c>
      <c r="B278" s="10" t="str">
        <f>IF(COUNTRY_INFO!B278=0," ",COUNTRY_INFO!B278)</f>
        <v>Oromia Arsi</v>
      </c>
      <c r="C278" s="10" t="str">
        <f>IF(COUNTRY_INFO!C278=0," ",COUNTRY_INFO!C278)</f>
        <v>Enkelo Wabe</v>
      </c>
      <c r="D278" s="11" t="str">
        <f>IF(COUNTRY_INFO!$T$9:$T$1000="MDA1 (IVM+ALB)", COUNTRY_INFO!$T$9:$T$1000, " ")</f>
        <v xml:space="preserve"> </v>
      </c>
      <c r="E278" s="253"/>
      <c r="F278" s="54"/>
      <c r="G278" s="288"/>
      <c r="H278" s="288"/>
      <c r="I278" s="11">
        <f t="shared" si="20"/>
        <v>0</v>
      </c>
      <c r="J278" s="54"/>
      <c r="K278" s="18"/>
      <c r="L278" s="18"/>
      <c r="M278" s="14">
        <f t="shared" si="21"/>
        <v>0</v>
      </c>
      <c r="N278" s="231"/>
      <c r="O278" s="230" t="str">
        <f t="shared" si="22"/>
        <v xml:space="preserve"> </v>
      </c>
      <c r="P278" s="230" t="str">
        <f t="shared" si="23"/>
        <v xml:space="preserve"> </v>
      </c>
      <c r="Q278" s="230" t="str">
        <f t="shared" si="24"/>
        <v xml:space="preserve"> </v>
      </c>
    </row>
    <row r="279" spans="1:17" x14ac:dyDescent="0.2">
      <c r="A279" s="10" t="str">
        <f>IF(COUNTRY_INFO!A279=0," ",COUNTRY_INFO!A279)</f>
        <v>Ethiopia</v>
      </c>
      <c r="B279" s="10" t="str">
        <f>IF(COUNTRY_INFO!B279=0," ",COUNTRY_INFO!B279)</f>
        <v>Oromia Arsi</v>
      </c>
      <c r="C279" s="10" t="str">
        <f>IF(COUNTRY_INFO!C279=0," ",COUNTRY_INFO!C279)</f>
        <v>Gololcha</v>
      </c>
      <c r="D279" s="11" t="str">
        <f>IF(COUNTRY_INFO!$T$9:$T$1000="MDA1 (IVM+ALB)", COUNTRY_INFO!$T$9:$T$1000, " ")</f>
        <v xml:space="preserve"> </v>
      </c>
      <c r="E279" s="253"/>
      <c r="F279" s="54"/>
      <c r="G279" s="288"/>
      <c r="H279" s="288"/>
      <c r="I279" s="11">
        <f t="shared" si="20"/>
        <v>0</v>
      </c>
      <c r="J279" s="54"/>
      <c r="K279" s="18"/>
      <c r="L279" s="18"/>
      <c r="M279" s="14">
        <f t="shared" si="21"/>
        <v>0</v>
      </c>
      <c r="N279" s="231"/>
      <c r="O279" s="230" t="str">
        <f t="shared" si="22"/>
        <v xml:space="preserve"> </v>
      </c>
      <c r="P279" s="230" t="str">
        <f t="shared" si="23"/>
        <v xml:space="preserve"> </v>
      </c>
      <c r="Q279" s="230" t="str">
        <f t="shared" si="24"/>
        <v xml:space="preserve"> </v>
      </c>
    </row>
    <row r="280" spans="1:17" x14ac:dyDescent="0.2">
      <c r="A280" s="10" t="str">
        <f>IF(COUNTRY_INFO!A280=0," ",COUNTRY_INFO!A280)</f>
        <v>Ethiopia</v>
      </c>
      <c r="B280" s="10" t="str">
        <f>IF(COUNTRY_INFO!B280=0," ",COUNTRY_INFO!B280)</f>
        <v>Oromia Arsi</v>
      </c>
      <c r="C280" s="10" t="str">
        <f>IF(COUNTRY_INFO!C280=0," ",COUNTRY_INFO!C280)</f>
        <v>Guna</v>
      </c>
      <c r="D280" s="11" t="str">
        <f>IF(COUNTRY_INFO!$T$9:$T$1000="MDA1 (IVM+ALB)", COUNTRY_INFO!$T$9:$T$1000, " ")</f>
        <v xml:space="preserve"> </v>
      </c>
      <c r="E280" s="253"/>
      <c r="F280" s="54"/>
      <c r="G280" s="288"/>
      <c r="H280" s="288"/>
      <c r="I280" s="11">
        <f t="shared" si="20"/>
        <v>0</v>
      </c>
      <c r="J280" s="54"/>
      <c r="K280" s="18"/>
      <c r="L280" s="18"/>
      <c r="M280" s="14">
        <f t="shared" si="21"/>
        <v>0</v>
      </c>
      <c r="N280" s="231"/>
      <c r="O280" s="230" t="str">
        <f t="shared" si="22"/>
        <v xml:space="preserve"> </v>
      </c>
      <c r="P280" s="230" t="str">
        <f t="shared" si="23"/>
        <v xml:space="preserve"> </v>
      </c>
      <c r="Q280" s="230" t="str">
        <f t="shared" si="24"/>
        <v xml:space="preserve"> </v>
      </c>
    </row>
    <row r="281" spans="1:17" x14ac:dyDescent="0.2">
      <c r="A281" s="10" t="str">
        <f>IF(COUNTRY_INFO!A281=0," ",COUNTRY_INFO!A281)</f>
        <v>Ethiopia</v>
      </c>
      <c r="B281" s="10" t="str">
        <f>IF(COUNTRY_INFO!B281=0," ",COUNTRY_INFO!B281)</f>
        <v>Oromia Arsi</v>
      </c>
      <c r="C281" s="10" t="str">
        <f>IF(COUNTRY_INFO!C281=0," ",COUNTRY_INFO!C281)</f>
        <v>Hetosa</v>
      </c>
      <c r="D281" s="11" t="str">
        <f>IF(COUNTRY_INFO!$T$9:$T$1000="MDA1 (IVM+ALB)", COUNTRY_INFO!$T$9:$T$1000, " ")</f>
        <v xml:space="preserve"> </v>
      </c>
      <c r="E281" s="253"/>
      <c r="F281" s="54"/>
      <c r="G281" s="288"/>
      <c r="H281" s="288"/>
      <c r="I281" s="11">
        <f t="shared" si="20"/>
        <v>0</v>
      </c>
      <c r="J281" s="54"/>
      <c r="K281" s="18"/>
      <c r="L281" s="18"/>
      <c r="M281" s="14">
        <f t="shared" si="21"/>
        <v>0</v>
      </c>
      <c r="N281" s="231"/>
      <c r="O281" s="230" t="str">
        <f t="shared" si="22"/>
        <v xml:space="preserve"> </v>
      </c>
      <c r="P281" s="230" t="str">
        <f t="shared" si="23"/>
        <v xml:space="preserve"> </v>
      </c>
      <c r="Q281" s="230" t="str">
        <f t="shared" si="24"/>
        <v xml:space="preserve"> </v>
      </c>
    </row>
    <row r="282" spans="1:17" x14ac:dyDescent="0.2">
      <c r="A282" s="10" t="str">
        <f>IF(COUNTRY_INFO!A282=0," ",COUNTRY_INFO!A282)</f>
        <v>Ethiopia</v>
      </c>
      <c r="B282" s="10" t="str">
        <f>IF(COUNTRY_INFO!B282=0," ",COUNTRY_INFO!B282)</f>
        <v>Oromia Arsi</v>
      </c>
      <c r="C282" s="10" t="str">
        <f>IF(COUNTRY_INFO!C282=0," ",COUNTRY_INFO!C282)</f>
        <v>Jeju</v>
      </c>
      <c r="D282" s="11" t="str">
        <f>IF(COUNTRY_INFO!$T$9:$T$1000="MDA1 (IVM+ALB)", COUNTRY_INFO!$T$9:$T$1000, " ")</f>
        <v xml:space="preserve"> </v>
      </c>
      <c r="E282" s="253"/>
      <c r="F282" s="54"/>
      <c r="G282" s="288"/>
      <c r="H282" s="288"/>
      <c r="I282" s="11">
        <f t="shared" si="20"/>
        <v>0</v>
      </c>
      <c r="J282" s="54"/>
      <c r="K282" s="18"/>
      <c r="L282" s="18"/>
      <c r="M282" s="14">
        <f t="shared" si="21"/>
        <v>0</v>
      </c>
      <c r="N282" s="231"/>
      <c r="O282" s="230" t="str">
        <f t="shared" si="22"/>
        <v xml:space="preserve"> </v>
      </c>
      <c r="P282" s="230" t="str">
        <f t="shared" si="23"/>
        <v xml:space="preserve"> </v>
      </c>
      <c r="Q282" s="230" t="str">
        <f t="shared" si="24"/>
        <v xml:space="preserve"> </v>
      </c>
    </row>
    <row r="283" spans="1:17" x14ac:dyDescent="0.2">
      <c r="A283" s="10" t="str">
        <f>IF(COUNTRY_INFO!A283=0," ",COUNTRY_INFO!A283)</f>
        <v>Ethiopia</v>
      </c>
      <c r="B283" s="10" t="str">
        <f>IF(COUNTRY_INFO!B283=0," ",COUNTRY_INFO!B283)</f>
        <v>Oromia Arsi</v>
      </c>
      <c r="C283" s="10" t="str">
        <f>IF(COUNTRY_INFO!C283=0," ",COUNTRY_INFO!C283)</f>
        <v>Limuna bilbilo</v>
      </c>
      <c r="D283" s="11" t="str">
        <f>IF(COUNTRY_INFO!$T$9:$T$1000="MDA1 (IVM+ALB)", COUNTRY_INFO!$T$9:$T$1000, " ")</f>
        <v xml:space="preserve"> </v>
      </c>
      <c r="E283" s="253"/>
      <c r="F283" s="54"/>
      <c r="G283" s="288"/>
      <c r="H283" s="288"/>
      <c r="I283" s="11">
        <f t="shared" si="20"/>
        <v>0</v>
      </c>
      <c r="J283" s="54"/>
      <c r="K283" s="18"/>
      <c r="L283" s="18"/>
      <c r="M283" s="14">
        <f t="shared" si="21"/>
        <v>0</v>
      </c>
      <c r="N283" s="231"/>
      <c r="O283" s="230" t="str">
        <f t="shared" si="22"/>
        <v xml:space="preserve"> </v>
      </c>
      <c r="P283" s="230" t="str">
        <f t="shared" si="23"/>
        <v xml:space="preserve"> </v>
      </c>
      <c r="Q283" s="230" t="str">
        <f t="shared" si="24"/>
        <v xml:space="preserve"> </v>
      </c>
    </row>
    <row r="284" spans="1:17" x14ac:dyDescent="0.2">
      <c r="A284" s="10" t="str">
        <f>IF(COUNTRY_INFO!A284=0," ",COUNTRY_INFO!A284)</f>
        <v>Ethiopia</v>
      </c>
      <c r="B284" s="10" t="str">
        <f>IF(COUNTRY_INFO!B284=0," ",COUNTRY_INFO!B284)</f>
        <v>Oromia Arsi</v>
      </c>
      <c r="C284" s="10" t="str">
        <f>IF(COUNTRY_INFO!C284=0," ",COUNTRY_INFO!C284)</f>
        <v>Lode hetosa</v>
      </c>
      <c r="D284" s="11" t="str">
        <f>IF(COUNTRY_INFO!$T$9:$T$1000="MDA1 (IVM+ALB)", COUNTRY_INFO!$T$9:$T$1000, " ")</f>
        <v xml:space="preserve"> </v>
      </c>
      <c r="E284" s="253"/>
      <c r="F284" s="54"/>
      <c r="G284" s="288"/>
      <c r="H284" s="288"/>
      <c r="I284" s="11">
        <f t="shared" si="20"/>
        <v>0</v>
      </c>
      <c r="J284" s="54"/>
      <c r="K284" s="18"/>
      <c r="L284" s="18"/>
      <c r="M284" s="14">
        <f t="shared" si="21"/>
        <v>0</v>
      </c>
      <c r="N284" s="231"/>
      <c r="O284" s="230" t="str">
        <f t="shared" si="22"/>
        <v xml:space="preserve"> </v>
      </c>
      <c r="P284" s="230" t="str">
        <f t="shared" si="23"/>
        <v xml:space="preserve"> </v>
      </c>
      <c r="Q284" s="230" t="str">
        <f t="shared" si="24"/>
        <v xml:space="preserve"> </v>
      </c>
    </row>
    <row r="285" spans="1:17" x14ac:dyDescent="0.2">
      <c r="A285" s="10" t="str">
        <f>IF(COUNTRY_INFO!A285=0," ",COUNTRY_INFO!A285)</f>
        <v>Ethiopia</v>
      </c>
      <c r="B285" s="10" t="str">
        <f>IF(COUNTRY_INFO!B285=0," ",COUNTRY_INFO!B285)</f>
        <v>Oromia Arsi</v>
      </c>
      <c r="C285" s="10" t="str">
        <f>IF(COUNTRY_INFO!C285=0," ",COUNTRY_INFO!C285)</f>
        <v>Merti</v>
      </c>
      <c r="D285" s="11" t="str">
        <f>IF(COUNTRY_INFO!$T$9:$T$1000="MDA1 (IVM+ALB)", COUNTRY_INFO!$T$9:$T$1000, " ")</f>
        <v>MDA1 (IVM+ALB)</v>
      </c>
      <c r="E285" s="253" t="s">
        <v>1185</v>
      </c>
      <c r="F285" s="54"/>
      <c r="G285" s="288">
        <v>37427</v>
      </c>
      <c r="H285" s="288">
        <v>62894</v>
      </c>
      <c r="I285" s="11">
        <f t="shared" si="20"/>
        <v>100321</v>
      </c>
      <c r="J285" s="54"/>
      <c r="K285" s="18">
        <v>34686</v>
      </c>
      <c r="L285" s="18">
        <v>61665</v>
      </c>
      <c r="M285" s="14">
        <f t="shared" si="21"/>
        <v>96351</v>
      </c>
      <c r="N285" s="231"/>
      <c r="O285" s="293">
        <f t="shared" si="22"/>
        <v>92.676410078285727</v>
      </c>
      <c r="P285" s="293">
        <f t="shared" si="23"/>
        <v>98.045918529589471</v>
      </c>
      <c r="Q285" s="293">
        <f t="shared" si="24"/>
        <v>96.042702923615195</v>
      </c>
    </row>
    <row r="286" spans="1:17" x14ac:dyDescent="0.2">
      <c r="A286" s="10" t="str">
        <f>IF(COUNTRY_INFO!A286=0," ",COUNTRY_INFO!A286)</f>
        <v>Ethiopia</v>
      </c>
      <c r="B286" s="10" t="str">
        <f>IF(COUNTRY_INFO!B286=0," ",COUNTRY_INFO!B286)</f>
        <v>Oromia Arsi</v>
      </c>
      <c r="C286" s="10" t="str">
        <f>IF(COUNTRY_INFO!C286=0," ",COUNTRY_INFO!C286)</f>
        <v>Munesa</v>
      </c>
      <c r="D286" s="11" t="str">
        <f>IF(COUNTRY_INFO!$T$9:$T$1000="MDA1 (IVM+ALB)", COUNTRY_INFO!$T$9:$T$1000, " ")</f>
        <v xml:space="preserve"> </v>
      </c>
      <c r="E286" s="253"/>
      <c r="F286" s="54"/>
      <c r="G286" s="288"/>
      <c r="H286" s="288"/>
      <c r="I286" s="11">
        <f t="shared" si="20"/>
        <v>0</v>
      </c>
      <c r="J286" s="54"/>
      <c r="K286" s="18"/>
      <c r="L286" s="18"/>
      <c r="M286" s="14">
        <f t="shared" si="21"/>
        <v>0</v>
      </c>
      <c r="N286" s="231"/>
      <c r="O286" s="230" t="str">
        <f t="shared" si="22"/>
        <v xml:space="preserve"> </v>
      </c>
      <c r="P286" s="230" t="str">
        <f t="shared" si="23"/>
        <v xml:space="preserve"> </v>
      </c>
      <c r="Q286" s="230" t="str">
        <f t="shared" si="24"/>
        <v xml:space="preserve"> </v>
      </c>
    </row>
    <row r="287" spans="1:17" x14ac:dyDescent="0.2">
      <c r="A287" s="10" t="str">
        <f>IF(COUNTRY_INFO!A287=0," ",COUNTRY_INFO!A287)</f>
        <v>Ethiopia</v>
      </c>
      <c r="B287" s="10" t="str">
        <f>IF(COUNTRY_INFO!B287=0," ",COUNTRY_INFO!B287)</f>
        <v>Oromia Arsi</v>
      </c>
      <c r="C287" s="10" t="str">
        <f>IF(COUNTRY_INFO!C287=0," ",COUNTRY_INFO!C287)</f>
        <v>Robe</v>
      </c>
      <c r="D287" s="11" t="str">
        <f>IF(COUNTRY_INFO!$T$9:$T$1000="MDA1 (IVM+ALB)", COUNTRY_INFO!$T$9:$T$1000, " ")</f>
        <v xml:space="preserve"> </v>
      </c>
      <c r="E287" s="253"/>
      <c r="F287" s="54"/>
      <c r="G287" s="288"/>
      <c r="H287" s="288"/>
      <c r="I287" s="11">
        <f t="shared" si="20"/>
        <v>0</v>
      </c>
      <c r="J287" s="54"/>
      <c r="K287" s="18"/>
      <c r="L287" s="18"/>
      <c r="M287" s="14">
        <f t="shared" si="21"/>
        <v>0</v>
      </c>
      <c r="N287" s="231"/>
      <c r="O287" s="230" t="str">
        <f t="shared" si="22"/>
        <v xml:space="preserve"> </v>
      </c>
      <c r="P287" s="230" t="str">
        <f t="shared" si="23"/>
        <v xml:space="preserve"> </v>
      </c>
      <c r="Q287" s="230" t="str">
        <f t="shared" si="24"/>
        <v xml:space="preserve"> </v>
      </c>
    </row>
    <row r="288" spans="1:17" x14ac:dyDescent="0.2">
      <c r="A288" s="10" t="str">
        <f>IF(COUNTRY_INFO!A288=0," ",COUNTRY_INFO!A288)</f>
        <v>Ethiopia</v>
      </c>
      <c r="B288" s="10" t="str">
        <f>IF(COUNTRY_INFO!B288=0," ",COUNTRY_INFO!B288)</f>
        <v>Oromia Arsi</v>
      </c>
      <c r="C288" s="10" t="str">
        <f>IF(COUNTRY_INFO!C288=0," ",COUNTRY_INFO!C288)</f>
        <v>Seru</v>
      </c>
      <c r="D288" s="11" t="str">
        <f>IF(COUNTRY_INFO!$T$9:$T$1000="MDA1 (IVM+ALB)", COUNTRY_INFO!$T$9:$T$1000, " ")</f>
        <v xml:space="preserve"> </v>
      </c>
      <c r="E288" s="253"/>
      <c r="F288" s="54"/>
      <c r="G288" s="288"/>
      <c r="H288" s="288"/>
      <c r="I288" s="11">
        <f t="shared" si="20"/>
        <v>0</v>
      </c>
      <c r="J288" s="54"/>
      <c r="K288" s="18"/>
      <c r="L288" s="18"/>
      <c r="M288" s="14">
        <f t="shared" si="21"/>
        <v>0</v>
      </c>
      <c r="N288" s="231"/>
      <c r="O288" s="230" t="str">
        <f t="shared" si="22"/>
        <v xml:space="preserve"> </v>
      </c>
      <c r="P288" s="230" t="str">
        <f t="shared" si="23"/>
        <v xml:space="preserve"> </v>
      </c>
      <c r="Q288" s="230" t="str">
        <f t="shared" si="24"/>
        <v xml:space="preserve"> </v>
      </c>
    </row>
    <row r="289" spans="1:17" x14ac:dyDescent="0.2">
      <c r="A289" s="10" t="str">
        <f>IF(COUNTRY_INFO!A289=0," ",COUNTRY_INFO!A289)</f>
        <v>Ethiopia</v>
      </c>
      <c r="B289" s="10" t="str">
        <f>IF(COUNTRY_INFO!B289=0," ",COUNTRY_INFO!B289)</f>
        <v>Oromia Arsi</v>
      </c>
      <c r="C289" s="10" t="str">
        <f>IF(COUNTRY_INFO!C289=0," ",COUNTRY_INFO!C289)</f>
        <v>Shanan Kolu</v>
      </c>
      <c r="D289" s="11" t="str">
        <f>IF(COUNTRY_INFO!$T$9:$T$1000="MDA1 (IVM+ALB)", COUNTRY_INFO!$T$9:$T$1000, " ")</f>
        <v xml:space="preserve"> </v>
      </c>
      <c r="E289" s="253"/>
      <c r="F289" s="54"/>
      <c r="G289" s="288"/>
      <c r="H289" s="288"/>
      <c r="I289" s="11">
        <f t="shared" si="20"/>
        <v>0</v>
      </c>
      <c r="J289" s="54"/>
      <c r="K289" s="18"/>
      <c r="L289" s="18"/>
      <c r="M289" s="14">
        <f t="shared" si="21"/>
        <v>0</v>
      </c>
      <c r="N289" s="231"/>
      <c r="O289" s="230" t="str">
        <f t="shared" si="22"/>
        <v xml:space="preserve"> </v>
      </c>
      <c r="P289" s="230" t="str">
        <f t="shared" si="23"/>
        <v xml:space="preserve"> </v>
      </c>
      <c r="Q289" s="230" t="str">
        <f t="shared" si="24"/>
        <v xml:space="preserve"> </v>
      </c>
    </row>
    <row r="290" spans="1:17" x14ac:dyDescent="0.2">
      <c r="A290" s="10" t="str">
        <f>IF(COUNTRY_INFO!A290=0," ",COUNTRY_INFO!A290)</f>
        <v>Ethiopia</v>
      </c>
      <c r="B290" s="10" t="str">
        <f>IF(COUNTRY_INFO!B290=0," ",COUNTRY_INFO!B290)</f>
        <v>Oromia Arsi</v>
      </c>
      <c r="C290" s="10" t="str">
        <f>IF(COUNTRY_INFO!C290=0," ",COUNTRY_INFO!C290)</f>
        <v>Shirka</v>
      </c>
      <c r="D290" s="11" t="str">
        <f>IF(COUNTRY_INFO!$T$9:$T$1000="MDA1 (IVM+ALB)", COUNTRY_INFO!$T$9:$T$1000, " ")</f>
        <v xml:space="preserve"> </v>
      </c>
      <c r="E290" s="253"/>
      <c r="F290" s="54"/>
      <c r="G290" s="288"/>
      <c r="H290" s="288"/>
      <c r="I290" s="11">
        <f t="shared" si="20"/>
        <v>0</v>
      </c>
      <c r="J290" s="54"/>
      <c r="K290" s="18"/>
      <c r="L290" s="18"/>
      <c r="M290" s="14">
        <f t="shared" si="21"/>
        <v>0</v>
      </c>
      <c r="N290" s="231"/>
      <c r="O290" s="230" t="str">
        <f t="shared" si="22"/>
        <v xml:space="preserve"> </v>
      </c>
      <c r="P290" s="230" t="str">
        <f t="shared" si="23"/>
        <v xml:space="preserve"> </v>
      </c>
      <c r="Q290" s="230" t="str">
        <f t="shared" si="24"/>
        <v xml:space="preserve"> </v>
      </c>
    </row>
    <row r="291" spans="1:17" x14ac:dyDescent="0.2">
      <c r="A291" s="10" t="str">
        <f>IF(COUNTRY_INFO!A291=0," ",COUNTRY_INFO!A291)</f>
        <v>Ethiopia</v>
      </c>
      <c r="B291" s="10" t="str">
        <f>IF(COUNTRY_INFO!B291=0," ",COUNTRY_INFO!B291)</f>
        <v>Oromia Arsi</v>
      </c>
      <c r="C291" s="10" t="str">
        <f>IF(COUNTRY_INFO!C291=0," ",COUNTRY_INFO!C291)</f>
        <v>Sire</v>
      </c>
      <c r="D291" s="11" t="str">
        <f>IF(COUNTRY_INFO!$T$9:$T$1000="MDA1 (IVM+ALB)", COUNTRY_INFO!$T$9:$T$1000, " ")</f>
        <v xml:space="preserve"> </v>
      </c>
      <c r="E291" s="253"/>
      <c r="F291" s="54"/>
      <c r="G291" s="288"/>
      <c r="H291" s="288"/>
      <c r="I291" s="11">
        <f t="shared" si="20"/>
        <v>0</v>
      </c>
      <c r="J291" s="54"/>
      <c r="K291" s="18"/>
      <c r="L291" s="18"/>
      <c r="M291" s="14">
        <f t="shared" si="21"/>
        <v>0</v>
      </c>
      <c r="N291" s="231"/>
      <c r="O291" s="230" t="str">
        <f t="shared" si="22"/>
        <v xml:space="preserve"> </v>
      </c>
      <c r="P291" s="230" t="str">
        <f t="shared" si="23"/>
        <v xml:space="preserve"> </v>
      </c>
      <c r="Q291" s="230" t="str">
        <f t="shared" si="24"/>
        <v xml:space="preserve"> </v>
      </c>
    </row>
    <row r="292" spans="1:17" x14ac:dyDescent="0.2">
      <c r="A292" s="10" t="str">
        <f>IF(COUNTRY_INFO!A292=0," ",COUNTRY_INFO!A292)</f>
        <v>Ethiopia</v>
      </c>
      <c r="B292" s="10" t="str">
        <f>IF(COUNTRY_INFO!B292=0," ",COUNTRY_INFO!B292)</f>
        <v>Oromia Arsi</v>
      </c>
      <c r="C292" s="10" t="str">
        <f>IF(COUNTRY_INFO!C292=0," ",COUNTRY_INFO!C292)</f>
        <v>Sude</v>
      </c>
      <c r="D292" s="11" t="str">
        <f>IF(COUNTRY_INFO!$T$9:$T$1000="MDA1 (IVM+ALB)", COUNTRY_INFO!$T$9:$T$1000, " ")</f>
        <v xml:space="preserve"> </v>
      </c>
      <c r="E292" s="253"/>
      <c r="F292" s="54"/>
      <c r="G292" s="288"/>
      <c r="H292" s="288"/>
      <c r="I292" s="11">
        <f t="shared" si="20"/>
        <v>0</v>
      </c>
      <c r="J292" s="54"/>
      <c r="K292" s="18"/>
      <c r="L292" s="18"/>
      <c r="M292" s="14">
        <f t="shared" si="21"/>
        <v>0</v>
      </c>
      <c r="N292" s="231"/>
      <c r="O292" s="230" t="str">
        <f t="shared" si="22"/>
        <v xml:space="preserve"> </v>
      </c>
      <c r="P292" s="230" t="str">
        <f t="shared" si="23"/>
        <v xml:space="preserve"> </v>
      </c>
      <c r="Q292" s="230" t="str">
        <f t="shared" si="24"/>
        <v xml:space="preserve"> </v>
      </c>
    </row>
    <row r="293" spans="1:17" x14ac:dyDescent="0.2">
      <c r="A293" s="10" t="str">
        <f>IF(COUNTRY_INFO!A293=0," ",COUNTRY_INFO!A293)</f>
        <v>Ethiopia</v>
      </c>
      <c r="B293" s="10" t="str">
        <f>IF(COUNTRY_INFO!B293=0," ",COUNTRY_INFO!B293)</f>
        <v>Oromia Arsi</v>
      </c>
      <c r="C293" s="10" t="str">
        <f>IF(COUNTRY_INFO!C293=0," ",COUNTRY_INFO!C293)</f>
        <v>Tena</v>
      </c>
      <c r="D293" s="11" t="str">
        <f>IF(COUNTRY_INFO!$T$9:$T$1000="MDA1 (IVM+ALB)", COUNTRY_INFO!$T$9:$T$1000, " ")</f>
        <v xml:space="preserve"> </v>
      </c>
      <c r="E293" s="253"/>
      <c r="F293" s="54"/>
      <c r="G293" s="288"/>
      <c r="H293" s="288"/>
      <c r="I293" s="11">
        <f t="shared" si="20"/>
        <v>0</v>
      </c>
      <c r="J293" s="54"/>
      <c r="K293" s="18"/>
      <c r="L293" s="18"/>
      <c r="M293" s="14">
        <f t="shared" si="21"/>
        <v>0</v>
      </c>
      <c r="N293" s="231"/>
      <c r="O293" s="230" t="str">
        <f t="shared" si="22"/>
        <v xml:space="preserve"> </v>
      </c>
      <c r="P293" s="230" t="str">
        <f t="shared" si="23"/>
        <v xml:space="preserve"> </v>
      </c>
      <c r="Q293" s="230" t="str">
        <f t="shared" si="24"/>
        <v xml:space="preserve"> </v>
      </c>
    </row>
    <row r="294" spans="1:17" x14ac:dyDescent="0.2">
      <c r="A294" s="10" t="str">
        <f>IF(COUNTRY_INFO!A294=0," ",COUNTRY_INFO!A294)</f>
        <v>Ethiopia</v>
      </c>
      <c r="B294" s="10" t="str">
        <f>IF(COUNTRY_INFO!B294=0," ",COUNTRY_INFO!B294)</f>
        <v>Oromia Arsi</v>
      </c>
      <c r="C294" s="10" t="str">
        <f>IF(COUNTRY_INFO!C294=0," ",COUNTRY_INFO!C294)</f>
        <v>Tiyo</v>
      </c>
      <c r="D294" s="11" t="str">
        <f>IF(COUNTRY_INFO!$T$9:$T$1000="MDA1 (IVM+ALB)", COUNTRY_INFO!$T$9:$T$1000, " ")</f>
        <v xml:space="preserve"> </v>
      </c>
      <c r="E294" s="253"/>
      <c r="F294" s="54"/>
      <c r="G294" s="288"/>
      <c r="H294" s="288"/>
      <c r="I294" s="11">
        <f t="shared" si="20"/>
        <v>0</v>
      </c>
      <c r="J294" s="54"/>
      <c r="K294" s="18"/>
      <c r="L294" s="18"/>
      <c r="M294" s="14">
        <f t="shared" si="21"/>
        <v>0</v>
      </c>
      <c r="N294" s="231"/>
      <c r="O294" s="230" t="str">
        <f t="shared" si="22"/>
        <v xml:space="preserve"> </v>
      </c>
      <c r="P294" s="230" t="str">
        <f t="shared" si="23"/>
        <v xml:space="preserve"> </v>
      </c>
      <c r="Q294" s="230" t="str">
        <f t="shared" si="24"/>
        <v xml:space="preserve"> </v>
      </c>
    </row>
    <row r="295" spans="1:17" x14ac:dyDescent="0.2">
      <c r="A295" s="10" t="str">
        <f>IF(COUNTRY_INFO!A295=0," ",COUNTRY_INFO!A295)</f>
        <v>Ethiopia</v>
      </c>
      <c r="B295" s="10" t="str">
        <f>IF(COUNTRY_INFO!B295=0," ",COUNTRY_INFO!B295)</f>
        <v>Oromia Arsi</v>
      </c>
      <c r="C295" s="10" t="str">
        <f>IF(COUNTRY_INFO!C295=0," ",COUNTRY_INFO!C295)</f>
        <v>Zeway dugda</v>
      </c>
      <c r="D295" s="11" t="str">
        <f>IF(COUNTRY_INFO!$T$9:$T$1000="MDA1 (IVM+ALB)", COUNTRY_INFO!$T$9:$T$1000, " ")</f>
        <v xml:space="preserve"> </v>
      </c>
      <c r="E295" s="253"/>
      <c r="F295" s="54"/>
      <c r="G295" s="288"/>
      <c r="H295" s="288"/>
      <c r="I295" s="11">
        <f t="shared" si="20"/>
        <v>0</v>
      </c>
      <c r="J295" s="54"/>
      <c r="K295" s="18"/>
      <c r="L295" s="18"/>
      <c r="M295" s="14">
        <f t="shared" si="21"/>
        <v>0</v>
      </c>
      <c r="N295" s="231"/>
      <c r="O295" s="230" t="str">
        <f t="shared" si="22"/>
        <v xml:space="preserve"> </v>
      </c>
      <c r="P295" s="230" t="str">
        <f t="shared" si="23"/>
        <v xml:space="preserve"> </v>
      </c>
      <c r="Q295" s="230" t="str">
        <f t="shared" si="24"/>
        <v xml:space="preserve"> </v>
      </c>
    </row>
    <row r="296" spans="1:17" x14ac:dyDescent="0.2">
      <c r="A296" s="10" t="str">
        <f>IF(COUNTRY_INFO!A296=0," ",COUNTRY_INFO!A296)</f>
        <v>Ethiopia</v>
      </c>
      <c r="B296" s="10" t="str">
        <f>IF(COUNTRY_INFO!B296=0," ",COUNTRY_INFO!B296)</f>
        <v>Oromia Bale</v>
      </c>
      <c r="C296" s="10" t="str">
        <f>IF(COUNTRY_INFO!C296=0," ",COUNTRY_INFO!C296)</f>
        <v>Agarfa</v>
      </c>
      <c r="D296" s="11" t="str">
        <f>IF(COUNTRY_INFO!$T$9:$T$1000="MDA1 (IVM+ALB)", COUNTRY_INFO!$T$9:$T$1000, " ")</f>
        <v xml:space="preserve"> </v>
      </c>
      <c r="E296" s="253"/>
      <c r="F296" s="54"/>
      <c r="G296" s="288"/>
      <c r="H296" s="288"/>
      <c r="I296" s="11">
        <f t="shared" si="20"/>
        <v>0</v>
      </c>
      <c r="J296" s="54"/>
      <c r="K296" s="18"/>
      <c r="L296" s="18"/>
      <c r="M296" s="14">
        <f t="shared" si="21"/>
        <v>0</v>
      </c>
      <c r="N296" s="231"/>
      <c r="O296" s="230" t="str">
        <f t="shared" si="22"/>
        <v xml:space="preserve"> </v>
      </c>
      <c r="P296" s="230" t="str">
        <f t="shared" si="23"/>
        <v xml:space="preserve"> </v>
      </c>
      <c r="Q296" s="230" t="str">
        <f t="shared" si="24"/>
        <v xml:space="preserve"> </v>
      </c>
    </row>
    <row r="297" spans="1:17" x14ac:dyDescent="0.2">
      <c r="A297" s="10" t="str">
        <f>IF(COUNTRY_INFO!A297=0," ",COUNTRY_INFO!A297)</f>
        <v>Ethiopia</v>
      </c>
      <c r="B297" s="10" t="str">
        <f>IF(COUNTRY_INFO!B297=0," ",COUNTRY_INFO!B297)</f>
        <v>Oromia Bale</v>
      </c>
      <c r="C297" s="10" t="str">
        <f>IF(COUNTRY_INFO!C297=0," ",COUNTRY_INFO!C297)</f>
        <v>Barbare</v>
      </c>
      <c r="D297" s="11" t="str">
        <f>IF(COUNTRY_INFO!$T$9:$T$1000="MDA1 (IVM+ALB)", COUNTRY_INFO!$T$9:$T$1000, " ")</f>
        <v xml:space="preserve"> </v>
      </c>
      <c r="E297" s="253"/>
      <c r="F297" s="54"/>
      <c r="G297" s="288"/>
      <c r="H297" s="288"/>
      <c r="I297" s="11">
        <f t="shared" si="20"/>
        <v>0</v>
      </c>
      <c r="J297" s="54"/>
      <c r="K297" s="18"/>
      <c r="L297" s="18"/>
      <c r="M297" s="14">
        <f t="shared" si="21"/>
        <v>0</v>
      </c>
      <c r="N297" s="231"/>
      <c r="O297" s="230" t="str">
        <f t="shared" si="22"/>
        <v xml:space="preserve"> </v>
      </c>
      <c r="P297" s="230" t="str">
        <f t="shared" si="23"/>
        <v xml:space="preserve"> </v>
      </c>
      <c r="Q297" s="230" t="str">
        <f t="shared" si="24"/>
        <v xml:space="preserve"> </v>
      </c>
    </row>
    <row r="298" spans="1:17" x14ac:dyDescent="0.2">
      <c r="A298" s="10" t="str">
        <f>IF(COUNTRY_INFO!A298=0," ",COUNTRY_INFO!A298)</f>
        <v>Ethiopia</v>
      </c>
      <c r="B298" s="10" t="str">
        <f>IF(COUNTRY_INFO!B298=0," ",COUNTRY_INFO!B298)</f>
        <v>Oromia Bale</v>
      </c>
      <c r="C298" s="10" t="str">
        <f>IF(COUNTRY_INFO!C298=0," ",COUNTRY_INFO!C298)</f>
        <v>Dawe Kachen</v>
      </c>
      <c r="D298" s="11" t="str">
        <f>IF(COUNTRY_INFO!$T$9:$T$1000="MDA1 (IVM+ALB)", COUNTRY_INFO!$T$9:$T$1000, " ")</f>
        <v xml:space="preserve"> </v>
      </c>
      <c r="E298" s="253"/>
      <c r="F298" s="54"/>
      <c r="G298" s="288"/>
      <c r="H298" s="288"/>
      <c r="I298" s="11">
        <f t="shared" si="20"/>
        <v>0</v>
      </c>
      <c r="J298" s="54"/>
      <c r="K298" s="18"/>
      <c r="L298" s="18"/>
      <c r="M298" s="14">
        <f t="shared" si="21"/>
        <v>0</v>
      </c>
      <c r="N298" s="231"/>
      <c r="O298" s="230" t="str">
        <f t="shared" si="22"/>
        <v xml:space="preserve"> </v>
      </c>
      <c r="P298" s="230" t="str">
        <f t="shared" si="23"/>
        <v xml:space="preserve"> </v>
      </c>
      <c r="Q298" s="230" t="str">
        <f t="shared" si="24"/>
        <v xml:space="preserve"> </v>
      </c>
    </row>
    <row r="299" spans="1:17" x14ac:dyDescent="0.2">
      <c r="A299" s="10" t="str">
        <f>IF(COUNTRY_INFO!A299=0," ",COUNTRY_INFO!A299)</f>
        <v>Ethiopia</v>
      </c>
      <c r="B299" s="10" t="str">
        <f>IF(COUNTRY_INFO!B299=0," ",COUNTRY_INFO!B299)</f>
        <v>Oromia Bale</v>
      </c>
      <c r="C299" s="10" t="str">
        <f>IF(COUNTRY_INFO!C299=0," ",COUNTRY_INFO!C299)</f>
        <v>Dawe sarar</v>
      </c>
      <c r="D299" s="11" t="str">
        <f>IF(COUNTRY_INFO!$T$9:$T$1000="MDA1 (IVM+ALB)", COUNTRY_INFO!$T$9:$T$1000, " ")</f>
        <v xml:space="preserve"> </v>
      </c>
      <c r="E299" s="253"/>
      <c r="F299" s="54"/>
      <c r="G299" s="288"/>
      <c r="H299" s="288"/>
      <c r="I299" s="11">
        <f t="shared" si="20"/>
        <v>0</v>
      </c>
      <c r="J299" s="54"/>
      <c r="K299" s="18"/>
      <c r="L299" s="18"/>
      <c r="M299" s="14">
        <f t="shared" si="21"/>
        <v>0</v>
      </c>
      <c r="N299" s="231"/>
      <c r="O299" s="230" t="str">
        <f t="shared" si="22"/>
        <v xml:space="preserve"> </v>
      </c>
      <c r="P299" s="230" t="str">
        <f t="shared" si="23"/>
        <v xml:space="preserve"> </v>
      </c>
      <c r="Q299" s="230" t="str">
        <f t="shared" si="24"/>
        <v xml:space="preserve"> </v>
      </c>
    </row>
    <row r="300" spans="1:17" x14ac:dyDescent="0.2">
      <c r="A300" s="10" t="str">
        <f>IF(COUNTRY_INFO!A300=0," ",COUNTRY_INFO!A300)</f>
        <v>Ethiopia</v>
      </c>
      <c r="B300" s="10" t="str">
        <f>IF(COUNTRY_INFO!B300=0," ",COUNTRY_INFO!B300)</f>
        <v>Oromia Bale</v>
      </c>
      <c r="C300" s="10" t="str">
        <f>IF(COUNTRY_INFO!C300=0," ",COUNTRY_INFO!C300)</f>
        <v>Dinsho</v>
      </c>
      <c r="D300" s="11" t="str">
        <f>IF(COUNTRY_INFO!$T$9:$T$1000="MDA1 (IVM+ALB)", COUNTRY_INFO!$T$9:$T$1000, " ")</f>
        <v xml:space="preserve"> </v>
      </c>
      <c r="E300" s="253"/>
      <c r="F300" s="54"/>
      <c r="G300" s="288"/>
      <c r="H300" s="288"/>
      <c r="I300" s="11">
        <f t="shared" si="20"/>
        <v>0</v>
      </c>
      <c r="J300" s="54"/>
      <c r="K300" s="18"/>
      <c r="L300" s="18"/>
      <c r="M300" s="14">
        <f t="shared" si="21"/>
        <v>0</v>
      </c>
      <c r="N300" s="231"/>
      <c r="O300" s="230" t="str">
        <f t="shared" si="22"/>
        <v xml:space="preserve"> </v>
      </c>
      <c r="P300" s="230" t="str">
        <f t="shared" si="23"/>
        <v xml:space="preserve"> </v>
      </c>
      <c r="Q300" s="230" t="str">
        <f t="shared" si="24"/>
        <v xml:space="preserve"> </v>
      </c>
    </row>
    <row r="301" spans="1:17" x14ac:dyDescent="0.2">
      <c r="A301" s="10" t="str">
        <f>IF(COUNTRY_INFO!A301=0," ",COUNTRY_INFO!A301)</f>
        <v>Ethiopia</v>
      </c>
      <c r="B301" s="10" t="str">
        <f>IF(COUNTRY_INFO!B301=0," ",COUNTRY_INFO!B301)</f>
        <v>Oromia Bale</v>
      </c>
      <c r="C301" s="10" t="str">
        <f>IF(COUNTRY_INFO!C301=0," ",COUNTRY_INFO!C301)</f>
        <v>Dollo Mena</v>
      </c>
      <c r="D301" s="11" t="str">
        <f>IF(COUNTRY_INFO!$T$9:$T$1000="MDA1 (IVM+ALB)", COUNTRY_INFO!$T$9:$T$1000, " ")</f>
        <v xml:space="preserve"> </v>
      </c>
      <c r="E301" s="253"/>
      <c r="F301" s="54"/>
      <c r="G301" s="288"/>
      <c r="H301" s="288"/>
      <c r="I301" s="11">
        <f t="shared" si="20"/>
        <v>0</v>
      </c>
      <c r="J301" s="54"/>
      <c r="K301" s="18"/>
      <c r="L301" s="18"/>
      <c r="M301" s="14">
        <f t="shared" si="21"/>
        <v>0</v>
      </c>
      <c r="N301" s="231"/>
      <c r="O301" s="230" t="str">
        <f t="shared" si="22"/>
        <v xml:space="preserve"> </v>
      </c>
      <c r="P301" s="230" t="str">
        <f t="shared" si="23"/>
        <v xml:space="preserve"> </v>
      </c>
      <c r="Q301" s="230" t="str">
        <f t="shared" si="24"/>
        <v xml:space="preserve"> </v>
      </c>
    </row>
    <row r="302" spans="1:17" x14ac:dyDescent="0.2">
      <c r="A302" s="10" t="str">
        <f>IF(COUNTRY_INFO!A302=0," ",COUNTRY_INFO!A302)</f>
        <v>Ethiopia</v>
      </c>
      <c r="B302" s="10" t="str">
        <f>IF(COUNTRY_INFO!B302=0," ",COUNTRY_INFO!B302)</f>
        <v>Oromia Bale</v>
      </c>
      <c r="C302" s="10" t="str">
        <f>IF(COUNTRY_INFO!C302=0," ",COUNTRY_INFO!C302)</f>
        <v>Gasara</v>
      </c>
      <c r="D302" s="11" t="str">
        <f>IF(COUNTRY_INFO!$T$9:$T$1000="MDA1 (IVM+ALB)", COUNTRY_INFO!$T$9:$T$1000, " ")</f>
        <v xml:space="preserve"> </v>
      </c>
      <c r="E302" s="253"/>
      <c r="F302" s="54"/>
      <c r="G302" s="288"/>
      <c r="H302" s="288"/>
      <c r="I302" s="11">
        <f t="shared" si="20"/>
        <v>0</v>
      </c>
      <c r="J302" s="54"/>
      <c r="K302" s="18"/>
      <c r="L302" s="18"/>
      <c r="M302" s="14">
        <f t="shared" si="21"/>
        <v>0</v>
      </c>
      <c r="N302" s="231"/>
      <c r="O302" s="230" t="str">
        <f t="shared" si="22"/>
        <v xml:space="preserve"> </v>
      </c>
      <c r="P302" s="230" t="str">
        <f t="shared" si="23"/>
        <v xml:space="preserve"> </v>
      </c>
      <c r="Q302" s="230" t="str">
        <f t="shared" si="24"/>
        <v xml:space="preserve"> </v>
      </c>
    </row>
    <row r="303" spans="1:17" x14ac:dyDescent="0.2">
      <c r="A303" s="10" t="str">
        <f>IF(COUNTRY_INFO!A303=0," ",COUNTRY_INFO!A303)</f>
        <v>Ethiopia</v>
      </c>
      <c r="B303" s="10" t="str">
        <f>IF(COUNTRY_INFO!B303=0," ",COUNTRY_INFO!B303)</f>
        <v>Oromia Bale</v>
      </c>
      <c r="C303" s="10" t="str">
        <f>IF(COUNTRY_INFO!C303=0," ",COUNTRY_INFO!C303)</f>
        <v>Ginnir</v>
      </c>
      <c r="D303" s="11" t="str">
        <f>IF(COUNTRY_INFO!$T$9:$T$1000="MDA1 (IVM+ALB)", COUNTRY_INFO!$T$9:$T$1000, " ")</f>
        <v xml:space="preserve"> </v>
      </c>
      <c r="E303" s="253"/>
      <c r="F303" s="54"/>
      <c r="G303" s="288"/>
      <c r="H303" s="288"/>
      <c r="I303" s="11">
        <f t="shared" si="20"/>
        <v>0</v>
      </c>
      <c r="J303" s="54"/>
      <c r="K303" s="18"/>
      <c r="L303" s="18"/>
      <c r="M303" s="14">
        <f t="shared" si="21"/>
        <v>0</v>
      </c>
      <c r="N303" s="231"/>
      <c r="O303" s="230" t="str">
        <f t="shared" si="22"/>
        <v xml:space="preserve"> </v>
      </c>
      <c r="P303" s="230" t="str">
        <f t="shared" si="23"/>
        <v xml:space="preserve"> </v>
      </c>
      <c r="Q303" s="230" t="str">
        <f t="shared" si="24"/>
        <v xml:space="preserve"> </v>
      </c>
    </row>
    <row r="304" spans="1:17" x14ac:dyDescent="0.2">
      <c r="A304" s="10" t="str">
        <f>IF(COUNTRY_INFO!A304=0," ",COUNTRY_INFO!A304)</f>
        <v>Ethiopia</v>
      </c>
      <c r="B304" s="10" t="str">
        <f>IF(COUNTRY_INFO!B304=0," ",COUNTRY_INFO!B304)</f>
        <v>Oromia Bale</v>
      </c>
      <c r="C304" s="10" t="str">
        <f>IF(COUNTRY_INFO!C304=0," ",COUNTRY_INFO!C304)</f>
        <v>Ginnir Town</v>
      </c>
      <c r="D304" s="11" t="str">
        <f>IF(COUNTRY_INFO!$T$9:$T$1000="MDA1 (IVM+ALB)", COUNTRY_INFO!$T$9:$T$1000, " ")</f>
        <v xml:space="preserve"> </v>
      </c>
      <c r="E304" s="253"/>
      <c r="F304" s="54"/>
      <c r="G304" s="288"/>
      <c r="H304" s="288"/>
      <c r="I304" s="11">
        <f t="shared" si="20"/>
        <v>0</v>
      </c>
      <c r="J304" s="54"/>
      <c r="K304" s="18"/>
      <c r="L304" s="18"/>
      <c r="M304" s="14">
        <f t="shared" si="21"/>
        <v>0</v>
      </c>
      <c r="N304" s="231"/>
      <c r="O304" s="230" t="str">
        <f t="shared" si="22"/>
        <v xml:space="preserve"> </v>
      </c>
      <c r="P304" s="230" t="str">
        <f t="shared" si="23"/>
        <v xml:space="preserve"> </v>
      </c>
      <c r="Q304" s="230" t="str">
        <f t="shared" si="24"/>
        <v xml:space="preserve"> </v>
      </c>
    </row>
    <row r="305" spans="1:17" x14ac:dyDescent="0.2">
      <c r="A305" s="10" t="str">
        <f>IF(COUNTRY_INFO!A305=0," ",COUNTRY_INFO!A305)</f>
        <v>Ethiopia</v>
      </c>
      <c r="B305" s="10" t="str">
        <f>IF(COUNTRY_INFO!B305=0," ",COUNTRY_INFO!B305)</f>
        <v>Oromia Bale</v>
      </c>
      <c r="C305" s="10" t="str">
        <f>IF(COUNTRY_INFO!C305=0," ",COUNTRY_INFO!C305)</f>
        <v>Goba</v>
      </c>
      <c r="D305" s="11" t="str">
        <f>IF(COUNTRY_INFO!$T$9:$T$1000="MDA1 (IVM+ALB)", COUNTRY_INFO!$T$9:$T$1000, " ")</f>
        <v xml:space="preserve"> </v>
      </c>
      <c r="E305" s="253"/>
      <c r="F305" s="54"/>
      <c r="G305" s="288"/>
      <c r="H305" s="288"/>
      <c r="I305" s="11">
        <f t="shared" si="20"/>
        <v>0</v>
      </c>
      <c r="J305" s="54"/>
      <c r="K305" s="18"/>
      <c r="L305" s="18"/>
      <c r="M305" s="14">
        <f t="shared" si="21"/>
        <v>0</v>
      </c>
      <c r="N305" s="231"/>
      <c r="O305" s="230" t="str">
        <f t="shared" si="22"/>
        <v xml:space="preserve"> </v>
      </c>
      <c r="P305" s="230" t="str">
        <f t="shared" si="23"/>
        <v xml:space="preserve"> </v>
      </c>
      <c r="Q305" s="230" t="str">
        <f t="shared" si="24"/>
        <v xml:space="preserve"> </v>
      </c>
    </row>
    <row r="306" spans="1:17" x14ac:dyDescent="0.2">
      <c r="A306" s="10" t="str">
        <f>IF(COUNTRY_INFO!A306=0," ",COUNTRY_INFO!A306)</f>
        <v>Ethiopia</v>
      </c>
      <c r="B306" s="10" t="str">
        <f>IF(COUNTRY_INFO!B306=0," ",COUNTRY_INFO!B306)</f>
        <v>Oromia Bale</v>
      </c>
      <c r="C306" s="10" t="str">
        <f>IF(COUNTRY_INFO!C306=0," ",COUNTRY_INFO!C306)</f>
        <v>Goba Town</v>
      </c>
      <c r="D306" s="11" t="str">
        <f>IF(COUNTRY_INFO!$T$9:$T$1000="MDA1 (IVM+ALB)", COUNTRY_INFO!$T$9:$T$1000, " ")</f>
        <v xml:space="preserve"> </v>
      </c>
      <c r="E306" s="253"/>
      <c r="F306" s="54"/>
      <c r="G306" s="288"/>
      <c r="H306" s="288"/>
      <c r="I306" s="11">
        <f t="shared" si="20"/>
        <v>0</v>
      </c>
      <c r="J306" s="54"/>
      <c r="K306" s="18"/>
      <c r="L306" s="18"/>
      <c r="M306" s="14">
        <f t="shared" si="21"/>
        <v>0</v>
      </c>
      <c r="N306" s="231"/>
      <c r="O306" s="230" t="str">
        <f t="shared" si="22"/>
        <v xml:space="preserve"> </v>
      </c>
      <c r="P306" s="230" t="str">
        <f t="shared" si="23"/>
        <v xml:space="preserve"> </v>
      </c>
      <c r="Q306" s="230" t="str">
        <f t="shared" si="24"/>
        <v xml:space="preserve"> </v>
      </c>
    </row>
    <row r="307" spans="1:17" x14ac:dyDescent="0.2">
      <c r="A307" s="10" t="str">
        <f>IF(COUNTRY_INFO!A307=0," ",COUNTRY_INFO!A307)</f>
        <v>Ethiopia</v>
      </c>
      <c r="B307" s="10" t="str">
        <f>IF(COUNTRY_INFO!B307=0," ",COUNTRY_INFO!B307)</f>
        <v>Oromia Bale</v>
      </c>
      <c r="C307" s="10" t="str">
        <f>IF(COUNTRY_INFO!C307=0," ",COUNTRY_INFO!C307)</f>
        <v>Gololcha</v>
      </c>
      <c r="D307" s="11" t="str">
        <f>IF(COUNTRY_INFO!$T$9:$T$1000="MDA1 (IVM+ALB)", COUNTRY_INFO!$T$9:$T$1000, " ")</f>
        <v xml:space="preserve"> </v>
      </c>
      <c r="E307" s="253"/>
      <c r="F307" s="54"/>
      <c r="G307" s="288"/>
      <c r="H307" s="288"/>
      <c r="I307" s="11">
        <f t="shared" si="20"/>
        <v>0</v>
      </c>
      <c r="J307" s="54"/>
      <c r="K307" s="18"/>
      <c r="L307" s="18"/>
      <c r="M307" s="14">
        <f t="shared" si="21"/>
        <v>0</v>
      </c>
      <c r="N307" s="231"/>
      <c r="O307" s="230" t="str">
        <f t="shared" si="22"/>
        <v xml:space="preserve"> </v>
      </c>
      <c r="P307" s="230" t="str">
        <f t="shared" si="23"/>
        <v xml:space="preserve"> </v>
      </c>
      <c r="Q307" s="230" t="str">
        <f t="shared" si="24"/>
        <v xml:space="preserve"> </v>
      </c>
    </row>
    <row r="308" spans="1:17" x14ac:dyDescent="0.2">
      <c r="A308" s="10" t="str">
        <f>IF(COUNTRY_INFO!A308=0," ",COUNTRY_INFO!A308)</f>
        <v>Ethiopia</v>
      </c>
      <c r="B308" s="10" t="str">
        <f>IF(COUNTRY_INFO!B308=0," ",COUNTRY_INFO!B308)</f>
        <v>Oromia Bale</v>
      </c>
      <c r="C308" s="10" t="str">
        <f>IF(COUNTRY_INFO!C308=0," ",COUNTRY_INFO!C308)</f>
        <v>Goro</v>
      </c>
      <c r="D308" s="11" t="str">
        <f>IF(COUNTRY_INFO!$T$9:$T$1000="MDA1 (IVM+ALB)", COUNTRY_INFO!$T$9:$T$1000, " ")</f>
        <v xml:space="preserve"> </v>
      </c>
      <c r="E308" s="253"/>
      <c r="F308" s="54"/>
      <c r="G308" s="288"/>
      <c r="H308" s="288"/>
      <c r="I308" s="11">
        <f t="shared" si="20"/>
        <v>0</v>
      </c>
      <c r="J308" s="54"/>
      <c r="K308" s="18"/>
      <c r="L308" s="18"/>
      <c r="M308" s="14">
        <f t="shared" si="21"/>
        <v>0</v>
      </c>
      <c r="N308" s="231"/>
      <c r="O308" s="230" t="str">
        <f t="shared" si="22"/>
        <v xml:space="preserve"> </v>
      </c>
      <c r="P308" s="230" t="str">
        <f t="shared" si="23"/>
        <v xml:space="preserve"> </v>
      </c>
      <c r="Q308" s="230" t="str">
        <f t="shared" si="24"/>
        <v xml:space="preserve"> </v>
      </c>
    </row>
    <row r="309" spans="1:17" x14ac:dyDescent="0.2">
      <c r="A309" s="10" t="str">
        <f>IF(COUNTRY_INFO!A309=0," ",COUNTRY_INFO!A309)</f>
        <v>Ethiopia</v>
      </c>
      <c r="B309" s="10" t="str">
        <f>IF(COUNTRY_INFO!B309=0," ",COUNTRY_INFO!B309)</f>
        <v>Oromia Bale</v>
      </c>
      <c r="C309" s="10" t="str">
        <f>IF(COUNTRY_INFO!C309=0," ",COUNTRY_INFO!C309)</f>
        <v>Gura Dhamole</v>
      </c>
      <c r="D309" s="11" t="str">
        <f>IF(COUNTRY_INFO!$T$9:$T$1000="MDA1 (IVM+ALB)", COUNTRY_INFO!$T$9:$T$1000, " ")</f>
        <v xml:space="preserve"> </v>
      </c>
      <c r="E309" s="253"/>
      <c r="F309" s="54"/>
      <c r="G309" s="288"/>
      <c r="H309" s="288"/>
      <c r="I309" s="11">
        <f t="shared" si="20"/>
        <v>0</v>
      </c>
      <c r="J309" s="54"/>
      <c r="K309" s="18"/>
      <c r="L309" s="18"/>
      <c r="M309" s="14">
        <f t="shared" si="21"/>
        <v>0</v>
      </c>
      <c r="N309" s="231"/>
      <c r="O309" s="230" t="str">
        <f t="shared" si="22"/>
        <v xml:space="preserve"> </v>
      </c>
      <c r="P309" s="230" t="str">
        <f t="shared" si="23"/>
        <v xml:space="preserve"> </v>
      </c>
      <c r="Q309" s="230" t="str">
        <f t="shared" si="24"/>
        <v xml:space="preserve"> </v>
      </c>
    </row>
    <row r="310" spans="1:17" x14ac:dyDescent="0.2">
      <c r="A310" s="10" t="str">
        <f>IF(COUNTRY_INFO!A310=0," ",COUNTRY_INFO!A310)</f>
        <v>Ethiopia</v>
      </c>
      <c r="B310" s="10" t="str">
        <f>IF(COUNTRY_INFO!B310=0," ",COUNTRY_INFO!B310)</f>
        <v>Oromia Bale</v>
      </c>
      <c r="C310" s="10" t="str">
        <f>IF(COUNTRY_INFO!C310=0," ",COUNTRY_INFO!C310)</f>
        <v>Harana Buluk</v>
      </c>
      <c r="D310" s="11" t="str">
        <f>IF(COUNTRY_INFO!$T$9:$T$1000="MDA1 (IVM+ALB)", COUNTRY_INFO!$T$9:$T$1000, " ")</f>
        <v>MDA1 (IVM+ALB)</v>
      </c>
      <c r="E310" s="253" t="s">
        <v>1185</v>
      </c>
      <c r="F310" s="54"/>
      <c r="G310" s="288">
        <v>32494</v>
      </c>
      <c r="H310" s="288">
        <v>54603</v>
      </c>
      <c r="I310" s="11">
        <f t="shared" si="20"/>
        <v>87097</v>
      </c>
      <c r="J310" s="54"/>
      <c r="K310" s="18">
        <v>28753</v>
      </c>
      <c r="L310" s="18">
        <v>54894</v>
      </c>
      <c r="M310" s="14">
        <f t="shared" si="21"/>
        <v>83647</v>
      </c>
      <c r="N310" s="231"/>
      <c r="O310" s="293">
        <f t="shared" si="22"/>
        <v>88.487105311749858</v>
      </c>
      <c r="P310" s="294">
        <f t="shared" si="23"/>
        <v>100.53293775067304</v>
      </c>
      <c r="Q310" s="293">
        <f t="shared" si="24"/>
        <v>96.038899158409592</v>
      </c>
    </row>
    <row r="311" spans="1:17" x14ac:dyDescent="0.2">
      <c r="A311" s="10" t="str">
        <f>IF(COUNTRY_INFO!A311=0," ",COUNTRY_INFO!A311)</f>
        <v>Ethiopia</v>
      </c>
      <c r="B311" s="10" t="str">
        <f>IF(COUNTRY_INFO!B311=0," ",COUNTRY_INFO!B311)</f>
        <v>Oromia Bale</v>
      </c>
      <c r="C311" s="10" t="str">
        <f>IF(COUNTRY_INFO!C311=0," ",COUNTRY_INFO!C311)</f>
        <v>Lega Hidha</v>
      </c>
      <c r="D311" s="11" t="str">
        <f>IF(COUNTRY_INFO!$T$9:$T$1000="MDA1 (IVM+ALB)", COUNTRY_INFO!$T$9:$T$1000, " ")</f>
        <v>MDA1 (IVM+ALB)</v>
      </c>
      <c r="E311" s="253" t="s">
        <v>1185</v>
      </c>
      <c r="F311" s="54"/>
      <c r="G311" s="288">
        <v>24839</v>
      </c>
      <c r="H311" s="288">
        <v>41740</v>
      </c>
      <c r="I311" s="11">
        <f t="shared" si="20"/>
        <v>66579</v>
      </c>
      <c r="J311" s="54"/>
      <c r="K311" s="18">
        <v>23017</v>
      </c>
      <c r="L311" s="18">
        <v>41476</v>
      </c>
      <c r="M311" s="14">
        <f t="shared" si="21"/>
        <v>64493</v>
      </c>
      <c r="N311" s="231"/>
      <c r="O311" s="293">
        <f t="shared" si="22"/>
        <v>92.664761061234344</v>
      </c>
      <c r="P311" s="293">
        <f t="shared" si="23"/>
        <v>99.367513176808814</v>
      </c>
      <c r="Q311" s="293">
        <f t="shared" si="24"/>
        <v>96.866879947130485</v>
      </c>
    </row>
    <row r="312" spans="1:17" x14ac:dyDescent="0.2">
      <c r="A312" s="10" t="str">
        <f>IF(COUNTRY_INFO!A312=0," ",COUNTRY_INFO!A312)</f>
        <v>Ethiopia</v>
      </c>
      <c r="B312" s="10" t="str">
        <f>IF(COUNTRY_INFO!B312=0," ",COUNTRY_INFO!B312)</f>
        <v>Oromia Bale</v>
      </c>
      <c r="C312" s="10" t="str">
        <f>IF(COUNTRY_INFO!C312=0," ",COUNTRY_INFO!C312)</f>
        <v>Medda Walabu</v>
      </c>
      <c r="D312" s="11" t="str">
        <f>IF(COUNTRY_INFO!$T$9:$T$1000="MDA1 (IVM+ALB)", COUNTRY_INFO!$T$9:$T$1000, " ")</f>
        <v xml:space="preserve"> </v>
      </c>
      <c r="E312" s="253"/>
      <c r="F312" s="54"/>
      <c r="G312" s="288"/>
      <c r="H312" s="288"/>
      <c r="I312" s="11">
        <f t="shared" si="20"/>
        <v>0</v>
      </c>
      <c r="J312" s="54"/>
      <c r="K312" s="18"/>
      <c r="L312" s="18"/>
      <c r="M312" s="14">
        <f t="shared" si="21"/>
        <v>0</v>
      </c>
      <c r="N312" s="231"/>
      <c r="O312" s="230" t="str">
        <f t="shared" si="22"/>
        <v xml:space="preserve"> </v>
      </c>
      <c r="P312" s="230" t="str">
        <f t="shared" si="23"/>
        <v xml:space="preserve"> </v>
      </c>
      <c r="Q312" s="230" t="str">
        <f t="shared" si="24"/>
        <v xml:space="preserve"> </v>
      </c>
    </row>
    <row r="313" spans="1:17" x14ac:dyDescent="0.2">
      <c r="A313" s="10" t="str">
        <f>IF(COUNTRY_INFO!A313=0," ",COUNTRY_INFO!A313)</f>
        <v>Ethiopia</v>
      </c>
      <c r="B313" s="10" t="str">
        <f>IF(COUNTRY_INFO!B313=0," ",COUNTRY_INFO!B313)</f>
        <v>Oromia Bale</v>
      </c>
      <c r="C313" s="10" t="str">
        <f>IF(COUNTRY_INFO!C313=0," ",COUNTRY_INFO!C313)</f>
        <v>Rayitu</v>
      </c>
      <c r="D313" s="11" t="str">
        <f>IF(COUNTRY_INFO!$T$9:$T$1000="MDA1 (IVM+ALB)", COUNTRY_INFO!$T$9:$T$1000, " ")</f>
        <v>MDA1 (IVM+ALB)</v>
      </c>
      <c r="E313" s="253" t="s">
        <v>1185</v>
      </c>
      <c r="F313" s="54"/>
      <c r="G313" s="288">
        <v>13287</v>
      </c>
      <c r="H313" s="288">
        <v>22327</v>
      </c>
      <c r="I313" s="11">
        <f t="shared" si="20"/>
        <v>35614</v>
      </c>
      <c r="J313" s="54"/>
      <c r="K313" s="18">
        <v>12650</v>
      </c>
      <c r="L313" s="18">
        <v>22488</v>
      </c>
      <c r="M313" s="14">
        <f t="shared" si="21"/>
        <v>35138</v>
      </c>
      <c r="N313" s="231"/>
      <c r="O313" s="293">
        <f t="shared" si="22"/>
        <v>95.205840295025212</v>
      </c>
      <c r="P313" s="294">
        <f t="shared" si="23"/>
        <v>100.72110001343664</v>
      </c>
      <c r="Q313" s="293">
        <f t="shared" si="24"/>
        <v>98.663446959061048</v>
      </c>
    </row>
    <row r="314" spans="1:17" x14ac:dyDescent="0.2">
      <c r="A314" s="10" t="str">
        <f>IF(COUNTRY_INFO!A314=0," ",COUNTRY_INFO!A314)</f>
        <v>Ethiopia</v>
      </c>
      <c r="B314" s="10" t="str">
        <f>IF(COUNTRY_INFO!B314=0," ",COUNTRY_INFO!B314)</f>
        <v>Oromia Bale</v>
      </c>
      <c r="C314" s="10" t="str">
        <f>IF(COUNTRY_INFO!C314=0," ",COUNTRY_INFO!C314)</f>
        <v>Robe Town</v>
      </c>
      <c r="D314" s="11" t="str">
        <f>IF(COUNTRY_INFO!$T$9:$T$1000="MDA1 (IVM+ALB)", COUNTRY_INFO!$T$9:$T$1000, " ")</f>
        <v xml:space="preserve"> </v>
      </c>
      <c r="E314" s="253"/>
      <c r="F314" s="54"/>
      <c r="G314" s="288"/>
      <c r="H314" s="288"/>
      <c r="I314" s="11">
        <f t="shared" si="20"/>
        <v>0</v>
      </c>
      <c r="J314" s="54"/>
      <c r="K314" s="18"/>
      <c r="L314" s="18"/>
      <c r="M314" s="14">
        <f t="shared" si="21"/>
        <v>0</v>
      </c>
      <c r="N314" s="231"/>
      <c r="O314" s="230" t="str">
        <f t="shared" si="22"/>
        <v xml:space="preserve"> </v>
      </c>
      <c r="P314" s="230" t="str">
        <f t="shared" si="23"/>
        <v xml:space="preserve"> </v>
      </c>
      <c r="Q314" s="230" t="str">
        <f t="shared" si="24"/>
        <v xml:space="preserve"> </v>
      </c>
    </row>
    <row r="315" spans="1:17" x14ac:dyDescent="0.2">
      <c r="A315" s="10" t="str">
        <f>IF(COUNTRY_INFO!A315=0," ",COUNTRY_INFO!A315)</f>
        <v>Ethiopia</v>
      </c>
      <c r="B315" s="10" t="str">
        <f>IF(COUNTRY_INFO!B315=0," ",COUNTRY_INFO!B315)</f>
        <v>Oromia Bale</v>
      </c>
      <c r="C315" s="10" t="str">
        <f>IF(COUNTRY_INFO!C315=0," ",COUNTRY_INFO!C315)</f>
        <v>Sawena</v>
      </c>
      <c r="D315" s="11" t="str">
        <f>IF(COUNTRY_INFO!$T$9:$T$1000="MDA1 (IVM+ALB)", COUNTRY_INFO!$T$9:$T$1000, " ")</f>
        <v xml:space="preserve"> </v>
      </c>
      <c r="E315" s="253"/>
      <c r="F315" s="54"/>
      <c r="G315" s="288"/>
      <c r="H315" s="288"/>
      <c r="I315" s="11">
        <f t="shared" si="20"/>
        <v>0</v>
      </c>
      <c r="J315" s="54"/>
      <c r="K315" s="18"/>
      <c r="L315" s="18"/>
      <c r="M315" s="14">
        <f t="shared" si="21"/>
        <v>0</v>
      </c>
      <c r="N315" s="231"/>
      <c r="O315" s="230" t="str">
        <f t="shared" si="22"/>
        <v xml:space="preserve"> </v>
      </c>
      <c r="P315" s="230" t="str">
        <f t="shared" si="23"/>
        <v xml:space="preserve"> </v>
      </c>
      <c r="Q315" s="230" t="str">
        <f t="shared" si="24"/>
        <v xml:space="preserve"> </v>
      </c>
    </row>
    <row r="316" spans="1:17" x14ac:dyDescent="0.2">
      <c r="A316" s="10" t="str">
        <f>IF(COUNTRY_INFO!A316=0," ",COUNTRY_INFO!A316)</f>
        <v>Ethiopia</v>
      </c>
      <c r="B316" s="10" t="str">
        <f>IF(COUNTRY_INFO!B316=0," ",COUNTRY_INFO!B316)</f>
        <v>Oromia Bale</v>
      </c>
      <c r="C316" s="10" t="str">
        <f>IF(COUNTRY_INFO!C316=0," ",COUNTRY_INFO!C316)</f>
        <v>Sinana</v>
      </c>
      <c r="D316" s="11" t="str">
        <f>IF(COUNTRY_INFO!$T$9:$T$1000="MDA1 (IVM+ALB)", COUNTRY_INFO!$T$9:$T$1000, " ")</f>
        <v xml:space="preserve"> </v>
      </c>
      <c r="E316" s="253"/>
      <c r="F316" s="54"/>
      <c r="G316" s="288"/>
      <c r="H316" s="288"/>
      <c r="I316" s="11">
        <f t="shared" si="20"/>
        <v>0</v>
      </c>
      <c r="J316" s="54"/>
      <c r="K316" s="18"/>
      <c r="L316" s="18"/>
      <c r="M316" s="14">
        <f t="shared" si="21"/>
        <v>0</v>
      </c>
      <c r="N316" s="231"/>
      <c r="O316" s="230" t="str">
        <f t="shared" si="22"/>
        <v xml:space="preserve"> </v>
      </c>
      <c r="P316" s="230" t="str">
        <f t="shared" si="23"/>
        <v xml:space="preserve"> </v>
      </c>
      <c r="Q316" s="230" t="str">
        <f t="shared" si="24"/>
        <v xml:space="preserve"> </v>
      </c>
    </row>
    <row r="317" spans="1:17" x14ac:dyDescent="0.2">
      <c r="A317" s="10" t="str">
        <f>IF(COUNTRY_INFO!A317=0," ",COUNTRY_INFO!A317)</f>
        <v>Ethiopia</v>
      </c>
      <c r="B317" s="10" t="str">
        <f>IF(COUNTRY_INFO!B317=0," ",COUNTRY_INFO!B317)</f>
        <v>Oromia Borena</v>
      </c>
      <c r="C317" s="10" t="str">
        <f>IF(COUNTRY_INFO!C317=0," ",COUNTRY_INFO!C317)</f>
        <v>Arero</v>
      </c>
      <c r="D317" s="11" t="str">
        <f>IF(COUNTRY_INFO!$T$9:$T$1000="MDA1 (IVM+ALB)", COUNTRY_INFO!$T$9:$T$1000, " ")</f>
        <v xml:space="preserve"> </v>
      </c>
      <c r="E317" s="253"/>
      <c r="F317" s="54"/>
      <c r="G317" s="288"/>
      <c r="H317" s="288"/>
      <c r="I317" s="11">
        <f t="shared" si="20"/>
        <v>0</v>
      </c>
      <c r="J317" s="54"/>
      <c r="K317" s="18"/>
      <c r="L317" s="18"/>
      <c r="M317" s="14">
        <f t="shared" si="21"/>
        <v>0</v>
      </c>
      <c r="N317" s="231"/>
      <c r="O317" s="230" t="str">
        <f t="shared" si="22"/>
        <v xml:space="preserve"> </v>
      </c>
      <c r="P317" s="230" t="str">
        <f t="shared" si="23"/>
        <v xml:space="preserve"> </v>
      </c>
      <c r="Q317" s="230" t="str">
        <f t="shared" si="24"/>
        <v xml:space="preserve"> </v>
      </c>
    </row>
    <row r="318" spans="1:17" x14ac:dyDescent="0.2">
      <c r="A318" s="10" t="str">
        <f>IF(COUNTRY_INFO!A318=0," ",COUNTRY_INFO!A318)</f>
        <v>Ethiopia</v>
      </c>
      <c r="B318" s="10" t="str">
        <f>IF(COUNTRY_INFO!B318=0," ",COUNTRY_INFO!B318)</f>
        <v>Oromia Borena</v>
      </c>
      <c r="C318" s="10" t="str">
        <f>IF(COUNTRY_INFO!C318=0," ",COUNTRY_INFO!C318)</f>
        <v>Dhas</v>
      </c>
      <c r="D318" s="11" t="str">
        <f>IF(COUNTRY_INFO!$T$9:$T$1000="MDA1 (IVM+ALB)", COUNTRY_INFO!$T$9:$T$1000, " ")</f>
        <v xml:space="preserve"> </v>
      </c>
      <c r="E318" s="253"/>
      <c r="F318" s="54"/>
      <c r="G318" s="288"/>
      <c r="H318" s="288"/>
      <c r="I318" s="11">
        <f t="shared" si="20"/>
        <v>0</v>
      </c>
      <c r="J318" s="54"/>
      <c r="K318" s="18"/>
      <c r="L318" s="18"/>
      <c r="M318" s="14">
        <f t="shared" si="21"/>
        <v>0</v>
      </c>
      <c r="N318" s="231"/>
      <c r="O318" s="230" t="str">
        <f t="shared" si="22"/>
        <v xml:space="preserve"> </v>
      </c>
      <c r="P318" s="230" t="str">
        <f t="shared" si="23"/>
        <v xml:space="preserve"> </v>
      </c>
      <c r="Q318" s="230" t="str">
        <f t="shared" si="24"/>
        <v xml:space="preserve"> </v>
      </c>
    </row>
    <row r="319" spans="1:17" x14ac:dyDescent="0.2">
      <c r="A319" s="10" t="str">
        <f>IF(COUNTRY_INFO!A319=0," ",COUNTRY_INFO!A319)</f>
        <v>Ethiopia</v>
      </c>
      <c r="B319" s="10" t="str">
        <f>IF(COUNTRY_INFO!B319=0," ",COUNTRY_INFO!B319)</f>
        <v>Oromia Borena</v>
      </c>
      <c r="C319" s="10" t="str">
        <f>IF(COUNTRY_INFO!C319=0," ",COUNTRY_INFO!C319)</f>
        <v>Dillo</v>
      </c>
      <c r="D319" s="11" t="str">
        <f>IF(COUNTRY_INFO!$T$9:$T$1000="MDA1 (IVM+ALB)", COUNTRY_INFO!$T$9:$T$1000, " ")</f>
        <v xml:space="preserve"> </v>
      </c>
      <c r="E319" s="253"/>
      <c r="F319" s="54"/>
      <c r="G319" s="288"/>
      <c r="H319" s="288"/>
      <c r="I319" s="11">
        <f t="shared" si="20"/>
        <v>0</v>
      </c>
      <c r="J319" s="54"/>
      <c r="K319" s="18"/>
      <c r="L319" s="18"/>
      <c r="M319" s="14">
        <f t="shared" si="21"/>
        <v>0</v>
      </c>
      <c r="N319" s="231"/>
      <c r="O319" s="230" t="str">
        <f t="shared" si="22"/>
        <v xml:space="preserve"> </v>
      </c>
      <c r="P319" s="230" t="str">
        <f t="shared" si="23"/>
        <v xml:space="preserve"> </v>
      </c>
      <c r="Q319" s="230" t="str">
        <f t="shared" si="24"/>
        <v xml:space="preserve"> </v>
      </c>
    </row>
    <row r="320" spans="1:17" x14ac:dyDescent="0.2">
      <c r="A320" s="10" t="str">
        <f>IF(COUNTRY_INFO!A320=0," ",COUNTRY_INFO!A320)</f>
        <v>Ethiopia</v>
      </c>
      <c r="B320" s="10" t="str">
        <f>IF(COUNTRY_INFO!B320=0," ",COUNTRY_INFO!B320)</f>
        <v>Oromia Borena</v>
      </c>
      <c r="C320" s="10" t="str">
        <f>IF(COUNTRY_INFO!C320=0," ",COUNTRY_INFO!C320)</f>
        <v>Dire</v>
      </c>
      <c r="D320" s="11" t="str">
        <f>IF(COUNTRY_INFO!$T$9:$T$1000="MDA1 (IVM+ALB)", COUNTRY_INFO!$T$9:$T$1000, " ")</f>
        <v xml:space="preserve"> </v>
      </c>
      <c r="E320" s="253"/>
      <c r="F320" s="54"/>
      <c r="G320" s="288"/>
      <c r="H320" s="288"/>
      <c r="I320" s="11">
        <f t="shared" si="20"/>
        <v>0</v>
      </c>
      <c r="J320" s="54"/>
      <c r="K320" s="18"/>
      <c r="L320" s="18"/>
      <c r="M320" s="14">
        <f t="shared" si="21"/>
        <v>0</v>
      </c>
      <c r="N320" s="231"/>
      <c r="O320" s="230" t="str">
        <f t="shared" si="22"/>
        <v xml:space="preserve"> </v>
      </c>
      <c r="P320" s="230" t="str">
        <f t="shared" si="23"/>
        <v xml:space="preserve"> </v>
      </c>
      <c r="Q320" s="230" t="str">
        <f t="shared" si="24"/>
        <v xml:space="preserve"> </v>
      </c>
    </row>
    <row r="321" spans="1:17" x14ac:dyDescent="0.2">
      <c r="A321" s="10" t="str">
        <f>IF(COUNTRY_INFO!A321=0," ",COUNTRY_INFO!A321)</f>
        <v>Ethiopia</v>
      </c>
      <c r="B321" s="10" t="str">
        <f>IF(COUNTRY_INFO!B321=0," ",COUNTRY_INFO!B321)</f>
        <v>Oromia Borena</v>
      </c>
      <c r="C321" s="10" t="str">
        <f>IF(COUNTRY_INFO!C321=0," ",COUNTRY_INFO!C321)</f>
        <v>Dubluk</v>
      </c>
      <c r="D321" s="11" t="str">
        <f>IF(COUNTRY_INFO!$T$9:$T$1000="MDA1 (IVM+ALB)", COUNTRY_INFO!$T$9:$T$1000, " ")</f>
        <v xml:space="preserve"> </v>
      </c>
      <c r="E321" s="253"/>
      <c r="F321" s="54"/>
      <c r="G321" s="288"/>
      <c r="H321" s="288"/>
      <c r="I321" s="11">
        <f t="shared" si="20"/>
        <v>0</v>
      </c>
      <c r="J321" s="54"/>
      <c r="K321" s="18"/>
      <c r="L321" s="18"/>
      <c r="M321" s="14">
        <f t="shared" si="21"/>
        <v>0</v>
      </c>
      <c r="N321" s="231"/>
      <c r="O321" s="230" t="str">
        <f t="shared" si="22"/>
        <v xml:space="preserve"> </v>
      </c>
      <c r="P321" s="230" t="str">
        <f t="shared" si="23"/>
        <v xml:space="preserve"> </v>
      </c>
      <c r="Q321" s="230" t="str">
        <f t="shared" si="24"/>
        <v xml:space="preserve"> </v>
      </c>
    </row>
    <row r="322" spans="1:17" x14ac:dyDescent="0.2">
      <c r="A322" s="10" t="str">
        <f>IF(COUNTRY_INFO!A322=0," ",COUNTRY_INFO!A322)</f>
        <v>Ethiopia</v>
      </c>
      <c r="B322" s="10" t="str">
        <f>IF(COUNTRY_INFO!B322=0," ",COUNTRY_INFO!B322)</f>
        <v>Oromia Borena</v>
      </c>
      <c r="C322" s="10" t="str">
        <f>IF(COUNTRY_INFO!C322=0," ",COUNTRY_INFO!C322)</f>
        <v>Eliwaye</v>
      </c>
      <c r="D322" s="11" t="str">
        <f>IF(COUNTRY_INFO!$T$9:$T$1000="MDA1 (IVM+ALB)", COUNTRY_INFO!$T$9:$T$1000, " ")</f>
        <v xml:space="preserve"> </v>
      </c>
      <c r="E322" s="253"/>
      <c r="F322" s="54"/>
      <c r="G322" s="288"/>
      <c r="H322" s="288"/>
      <c r="I322" s="11">
        <f t="shared" si="20"/>
        <v>0</v>
      </c>
      <c r="J322" s="54"/>
      <c r="K322" s="18"/>
      <c r="L322" s="18"/>
      <c r="M322" s="14">
        <f t="shared" si="21"/>
        <v>0</v>
      </c>
      <c r="N322" s="231"/>
      <c r="O322" s="230" t="str">
        <f t="shared" si="22"/>
        <v xml:space="preserve"> </v>
      </c>
      <c r="P322" s="230" t="str">
        <f t="shared" si="23"/>
        <v xml:space="preserve"> </v>
      </c>
      <c r="Q322" s="230" t="str">
        <f t="shared" si="24"/>
        <v xml:space="preserve"> </v>
      </c>
    </row>
    <row r="323" spans="1:17" x14ac:dyDescent="0.2">
      <c r="A323" s="10" t="str">
        <f>IF(COUNTRY_INFO!A323=0," ",COUNTRY_INFO!A323)</f>
        <v>Ethiopia</v>
      </c>
      <c r="B323" s="10" t="str">
        <f>IF(COUNTRY_INFO!B323=0," ",COUNTRY_INFO!B323)</f>
        <v>Oromia Borena</v>
      </c>
      <c r="C323" s="10" t="str">
        <f>IF(COUNTRY_INFO!C323=0," ",COUNTRY_INFO!C323)</f>
        <v>Gomole</v>
      </c>
      <c r="D323" s="11" t="str">
        <f>IF(COUNTRY_INFO!$T$9:$T$1000="MDA1 (IVM+ALB)", COUNTRY_INFO!$T$9:$T$1000, " ")</f>
        <v xml:space="preserve"> </v>
      </c>
      <c r="E323" s="253"/>
      <c r="F323" s="54"/>
      <c r="G323" s="288"/>
      <c r="H323" s="288"/>
      <c r="I323" s="11">
        <f t="shared" si="20"/>
        <v>0</v>
      </c>
      <c r="J323" s="54"/>
      <c r="K323" s="18"/>
      <c r="L323" s="18"/>
      <c r="M323" s="14">
        <f t="shared" si="21"/>
        <v>0</v>
      </c>
      <c r="N323" s="231"/>
      <c r="O323" s="230" t="str">
        <f t="shared" si="22"/>
        <v xml:space="preserve"> </v>
      </c>
      <c r="P323" s="230" t="str">
        <f t="shared" si="23"/>
        <v xml:space="preserve"> </v>
      </c>
      <c r="Q323" s="230" t="str">
        <f t="shared" si="24"/>
        <v xml:space="preserve"> </v>
      </c>
    </row>
    <row r="324" spans="1:17" x14ac:dyDescent="0.2">
      <c r="A324" s="10" t="str">
        <f>IF(COUNTRY_INFO!A324=0," ",COUNTRY_INFO!A324)</f>
        <v>Ethiopia</v>
      </c>
      <c r="B324" s="10" t="str">
        <f>IF(COUNTRY_INFO!B324=0," ",COUNTRY_INFO!B324)</f>
        <v>Oromia Borena</v>
      </c>
      <c r="C324" s="10" t="str">
        <f>IF(COUNTRY_INFO!C324=0," ",COUNTRY_INFO!C324)</f>
        <v>Guchi</v>
      </c>
      <c r="D324" s="11" t="str">
        <f>IF(COUNTRY_INFO!$T$9:$T$1000="MDA1 (IVM+ALB)", COUNTRY_INFO!$T$9:$T$1000, " ")</f>
        <v xml:space="preserve"> </v>
      </c>
      <c r="E324" s="253"/>
      <c r="F324" s="54"/>
      <c r="G324" s="288"/>
      <c r="H324" s="288"/>
      <c r="I324" s="11">
        <f t="shared" si="20"/>
        <v>0</v>
      </c>
      <c r="J324" s="54"/>
      <c r="K324" s="18"/>
      <c r="L324" s="18"/>
      <c r="M324" s="14">
        <f t="shared" si="21"/>
        <v>0</v>
      </c>
      <c r="N324" s="231"/>
      <c r="O324" s="230" t="str">
        <f t="shared" si="22"/>
        <v xml:space="preserve"> </v>
      </c>
      <c r="P324" s="230" t="str">
        <f t="shared" si="23"/>
        <v xml:space="preserve"> </v>
      </c>
      <c r="Q324" s="230" t="str">
        <f t="shared" si="24"/>
        <v xml:space="preserve"> </v>
      </c>
    </row>
    <row r="325" spans="1:17" x14ac:dyDescent="0.2">
      <c r="A325" s="10" t="str">
        <f>IF(COUNTRY_INFO!A325=0," ",COUNTRY_INFO!A325)</f>
        <v>Ethiopia</v>
      </c>
      <c r="B325" s="10" t="str">
        <f>IF(COUNTRY_INFO!B325=0," ",COUNTRY_INFO!B325)</f>
        <v>Oromia Borena</v>
      </c>
      <c r="C325" s="10" t="str">
        <f>IF(COUNTRY_INFO!C325=0," ",COUNTRY_INFO!C325)</f>
        <v>Miyo</v>
      </c>
      <c r="D325" s="11" t="str">
        <f>IF(COUNTRY_INFO!$T$9:$T$1000="MDA1 (IVM+ALB)", COUNTRY_INFO!$T$9:$T$1000, " ")</f>
        <v xml:space="preserve"> </v>
      </c>
      <c r="E325" s="253"/>
      <c r="F325" s="54"/>
      <c r="G325" s="288"/>
      <c r="H325" s="288"/>
      <c r="I325" s="11">
        <f t="shared" si="20"/>
        <v>0</v>
      </c>
      <c r="J325" s="54"/>
      <c r="K325" s="18"/>
      <c r="L325" s="18"/>
      <c r="M325" s="14">
        <f t="shared" si="21"/>
        <v>0</v>
      </c>
      <c r="N325" s="231"/>
      <c r="O325" s="230" t="str">
        <f t="shared" si="22"/>
        <v xml:space="preserve"> </v>
      </c>
      <c r="P325" s="230" t="str">
        <f t="shared" si="23"/>
        <v xml:space="preserve"> </v>
      </c>
      <c r="Q325" s="230" t="str">
        <f t="shared" si="24"/>
        <v xml:space="preserve"> </v>
      </c>
    </row>
    <row r="326" spans="1:17" x14ac:dyDescent="0.2">
      <c r="A326" s="10" t="str">
        <f>IF(COUNTRY_INFO!A326=0," ",COUNTRY_INFO!A326)</f>
        <v>Ethiopia</v>
      </c>
      <c r="B326" s="10" t="str">
        <f>IF(COUNTRY_INFO!B326=0," ",COUNTRY_INFO!B326)</f>
        <v>Oromia Borena</v>
      </c>
      <c r="C326" s="10" t="str">
        <f>IF(COUNTRY_INFO!C326=0," ",COUNTRY_INFO!C326)</f>
        <v>Moyale</v>
      </c>
      <c r="D326" s="11" t="str">
        <f>IF(COUNTRY_INFO!$T$9:$T$1000="MDA1 (IVM+ALB)", COUNTRY_INFO!$T$9:$T$1000, " ")</f>
        <v xml:space="preserve"> </v>
      </c>
      <c r="E326" s="253"/>
      <c r="F326" s="54"/>
      <c r="G326" s="288"/>
      <c r="H326" s="288"/>
      <c r="I326" s="11">
        <f t="shared" si="20"/>
        <v>0</v>
      </c>
      <c r="J326" s="54"/>
      <c r="K326" s="18"/>
      <c r="L326" s="18"/>
      <c r="M326" s="14">
        <f t="shared" si="21"/>
        <v>0</v>
      </c>
      <c r="N326" s="231"/>
      <c r="O326" s="230" t="str">
        <f t="shared" si="22"/>
        <v xml:space="preserve"> </v>
      </c>
      <c r="P326" s="230" t="str">
        <f t="shared" si="23"/>
        <v xml:space="preserve"> </v>
      </c>
      <c r="Q326" s="230" t="str">
        <f t="shared" si="24"/>
        <v xml:space="preserve"> </v>
      </c>
    </row>
    <row r="327" spans="1:17" x14ac:dyDescent="0.2">
      <c r="A327" s="10" t="str">
        <f>IF(COUNTRY_INFO!A327=0," ",COUNTRY_INFO!A327)</f>
        <v>Ethiopia</v>
      </c>
      <c r="B327" s="10" t="str">
        <f>IF(COUNTRY_INFO!B327=0," ",COUNTRY_INFO!B327)</f>
        <v>Oromia Borena</v>
      </c>
      <c r="C327" s="10" t="str">
        <f>IF(COUNTRY_INFO!C327=0," ",COUNTRY_INFO!C327)</f>
        <v>Teltele</v>
      </c>
      <c r="D327" s="11" t="str">
        <f>IF(COUNTRY_INFO!$T$9:$T$1000="MDA1 (IVM+ALB)", COUNTRY_INFO!$T$9:$T$1000, " ")</f>
        <v>MDA1 (IVM+ALB)</v>
      </c>
      <c r="E327" s="253" t="s">
        <v>1185</v>
      </c>
      <c r="F327" s="54"/>
      <c r="G327" s="288">
        <v>23911</v>
      </c>
      <c r="H327" s="288">
        <v>40180</v>
      </c>
      <c r="I327" s="11">
        <f t="shared" si="20"/>
        <v>64091</v>
      </c>
      <c r="J327" s="54"/>
      <c r="K327" s="18">
        <v>21961</v>
      </c>
      <c r="L327" s="18">
        <v>39042</v>
      </c>
      <c r="M327" s="14">
        <f t="shared" si="21"/>
        <v>61003</v>
      </c>
      <c r="N327" s="231"/>
      <c r="O327" s="293">
        <f t="shared" si="22"/>
        <v>91.844757642925842</v>
      </c>
      <c r="P327" s="293">
        <f t="shared" si="23"/>
        <v>97.167745146839223</v>
      </c>
      <c r="Q327" s="293">
        <f t="shared" si="24"/>
        <v>95.181850805885375</v>
      </c>
    </row>
    <row r="328" spans="1:17" x14ac:dyDescent="0.2">
      <c r="A328" s="10" t="str">
        <f>IF(COUNTRY_INFO!A328=0," ",COUNTRY_INFO!A328)</f>
        <v>Ethiopia</v>
      </c>
      <c r="B328" s="10" t="str">
        <f>IF(COUNTRY_INFO!B328=0," ",COUNTRY_INFO!B328)</f>
        <v>Oromia Borena</v>
      </c>
      <c r="C328" s="10" t="str">
        <f>IF(COUNTRY_INFO!C328=0," ",COUNTRY_INFO!C328)</f>
        <v>Wachile</v>
      </c>
      <c r="D328" s="11" t="str">
        <f>IF(COUNTRY_INFO!$T$9:$T$1000="MDA1 (IVM+ALB)", COUNTRY_INFO!$T$9:$T$1000, " ")</f>
        <v xml:space="preserve"> </v>
      </c>
      <c r="E328" s="253"/>
      <c r="F328" s="54"/>
      <c r="G328" s="288"/>
      <c r="H328" s="288"/>
      <c r="I328" s="11">
        <f t="shared" si="20"/>
        <v>0</v>
      </c>
      <c r="J328" s="54"/>
      <c r="K328" s="18"/>
      <c r="L328" s="18"/>
      <c r="M328" s="14">
        <f t="shared" si="21"/>
        <v>0</v>
      </c>
      <c r="N328" s="231"/>
      <c r="O328" s="230" t="str">
        <f t="shared" si="22"/>
        <v xml:space="preserve"> </v>
      </c>
      <c r="P328" s="230" t="str">
        <f t="shared" si="23"/>
        <v xml:space="preserve"> </v>
      </c>
      <c r="Q328" s="230" t="str">
        <f t="shared" si="24"/>
        <v xml:space="preserve"> </v>
      </c>
    </row>
    <row r="329" spans="1:17" x14ac:dyDescent="0.2">
      <c r="A329" s="10" t="str">
        <f>IF(COUNTRY_INFO!A329=0," ",COUNTRY_INFO!A329)</f>
        <v>Ethiopia</v>
      </c>
      <c r="B329" s="10" t="str">
        <f>IF(COUNTRY_INFO!B329=0," ",COUNTRY_INFO!B329)</f>
        <v>Oromia Borena</v>
      </c>
      <c r="C329" s="10" t="str">
        <f>IF(COUNTRY_INFO!C329=0," ",COUNTRY_INFO!C329)</f>
        <v>Yabello</v>
      </c>
      <c r="D329" s="11" t="str">
        <f>IF(COUNTRY_INFO!$T$9:$T$1000="MDA1 (IVM+ALB)", COUNTRY_INFO!$T$9:$T$1000, " ")</f>
        <v xml:space="preserve"> </v>
      </c>
      <c r="E329" s="253"/>
      <c r="F329" s="54"/>
      <c r="G329" s="288"/>
      <c r="H329" s="288"/>
      <c r="I329" s="11">
        <f t="shared" si="20"/>
        <v>0</v>
      </c>
      <c r="J329" s="54"/>
      <c r="K329" s="18"/>
      <c r="L329" s="18"/>
      <c r="M329" s="14">
        <f t="shared" si="21"/>
        <v>0</v>
      </c>
      <c r="N329" s="231"/>
      <c r="O329" s="230" t="str">
        <f t="shared" si="22"/>
        <v xml:space="preserve"> </v>
      </c>
      <c r="P329" s="230" t="str">
        <f t="shared" si="23"/>
        <v xml:space="preserve"> </v>
      </c>
      <c r="Q329" s="230" t="str">
        <f t="shared" si="24"/>
        <v xml:space="preserve"> </v>
      </c>
    </row>
    <row r="330" spans="1:17" x14ac:dyDescent="0.2">
      <c r="A330" s="10" t="str">
        <f>IF(COUNTRY_INFO!A330=0," ",COUNTRY_INFO!A330)</f>
        <v>Ethiopia</v>
      </c>
      <c r="B330" s="10" t="str">
        <f>IF(COUNTRY_INFO!B330=0," ",COUNTRY_INFO!B330)</f>
        <v>Oromia Borena</v>
      </c>
      <c r="C330" s="10" t="str">
        <f>IF(COUNTRY_INFO!C330=0," ",COUNTRY_INFO!C330)</f>
        <v>Yabello Town</v>
      </c>
      <c r="D330" s="11" t="str">
        <f>IF(COUNTRY_INFO!$T$9:$T$1000="MDA1 (IVM+ALB)", COUNTRY_INFO!$T$9:$T$1000, " ")</f>
        <v xml:space="preserve"> </v>
      </c>
      <c r="E330" s="253"/>
      <c r="F330" s="54"/>
      <c r="G330" s="288"/>
      <c r="H330" s="288"/>
      <c r="I330" s="11">
        <f t="shared" ref="I330:I393" si="25">SUM(F330:H330)</f>
        <v>0</v>
      </c>
      <c r="J330" s="54"/>
      <c r="K330" s="18"/>
      <c r="L330" s="18"/>
      <c r="M330" s="14">
        <f t="shared" ref="M330:M393" si="26">SUM(J330:L330)</f>
        <v>0</v>
      </c>
      <c r="N330" s="231"/>
      <c r="O330" s="230" t="str">
        <f t="shared" ref="O330:O393" si="27">IF(G330&lt;&gt;0, IF(K330/G330*100=0, "-", K330/G330*100), " ")</f>
        <v xml:space="preserve"> </v>
      </c>
      <c r="P330" s="230" t="str">
        <f t="shared" ref="P330:P393" si="28">IF(H330&lt;&gt;0, IF(L330/H330*100=0, "-", L330/H330*100), " ")</f>
        <v xml:space="preserve"> </v>
      </c>
      <c r="Q330" s="230" t="str">
        <f t="shared" ref="Q330:Q393" si="29">IF(I330&lt;&gt;0, IF(M330/I330*100=0, "-", M330/I330*100), " ")</f>
        <v xml:space="preserve"> </v>
      </c>
    </row>
    <row r="331" spans="1:17" x14ac:dyDescent="0.2">
      <c r="A331" s="10" t="str">
        <f>IF(COUNTRY_INFO!A331=0," ",COUNTRY_INFO!A331)</f>
        <v>Ethiopia</v>
      </c>
      <c r="B331" s="10" t="str">
        <f>IF(COUNTRY_INFO!B331=0," ",COUNTRY_INFO!B331)</f>
        <v>Oromia Buno Bedele</v>
      </c>
      <c r="C331" s="10" t="str">
        <f>IF(COUNTRY_INFO!C331=0," ",COUNTRY_INFO!C331)</f>
        <v>Bedele Town</v>
      </c>
      <c r="D331" s="11" t="str">
        <f>IF(COUNTRY_INFO!$T$9:$T$1000="MDA1 (IVM+ALB)", COUNTRY_INFO!$T$9:$T$1000, " ")</f>
        <v xml:space="preserve"> </v>
      </c>
      <c r="E331" s="253"/>
      <c r="F331" s="54"/>
      <c r="G331" s="288"/>
      <c r="H331" s="288"/>
      <c r="I331" s="11">
        <f t="shared" si="25"/>
        <v>0</v>
      </c>
      <c r="J331" s="54"/>
      <c r="K331" s="18"/>
      <c r="L331" s="18"/>
      <c r="M331" s="14">
        <f t="shared" si="26"/>
        <v>0</v>
      </c>
      <c r="N331" s="231"/>
      <c r="O331" s="230" t="str">
        <f t="shared" si="27"/>
        <v xml:space="preserve"> </v>
      </c>
      <c r="P331" s="230" t="str">
        <f t="shared" si="28"/>
        <v xml:space="preserve"> </v>
      </c>
      <c r="Q331" s="230" t="str">
        <f t="shared" si="29"/>
        <v xml:space="preserve"> </v>
      </c>
    </row>
    <row r="332" spans="1:17" x14ac:dyDescent="0.2">
      <c r="A332" s="10" t="str">
        <f>IF(COUNTRY_INFO!A332=0," ",COUNTRY_INFO!A332)</f>
        <v>Ethiopia</v>
      </c>
      <c r="B332" s="10" t="str">
        <f>IF(COUNTRY_INFO!B332=0," ",COUNTRY_INFO!B332)</f>
        <v>Oromia Buno Bedele</v>
      </c>
      <c r="C332" s="10" t="str">
        <f>IF(COUNTRY_INFO!C332=0," ",COUNTRY_INFO!C332)</f>
        <v>Bedele Zuria</v>
      </c>
      <c r="D332" s="11" t="str">
        <f>IF(COUNTRY_INFO!$T$9:$T$1000="MDA1 (IVM+ALB)", COUNTRY_INFO!$T$9:$T$1000, " ")</f>
        <v xml:space="preserve"> </v>
      </c>
      <c r="E332" s="253"/>
      <c r="F332" s="54"/>
      <c r="G332" s="288"/>
      <c r="H332" s="288"/>
      <c r="I332" s="11">
        <f t="shared" si="25"/>
        <v>0</v>
      </c>
      <c r="J332" s="54"/>
      <c r="K332" s="18"/>
      <c r="L332" s="18"/>
      <c r="M332" s="14">
        <f t="shared" si="26"/>
        <v>0</v>
      </c>
      <c r="N332" s="231"/>
      <c r="O332" s="230" t="str">
        <f t="shared" si="27"/>
        <v xml:space="preserve"> </v>
      </c>
      <c r="P332" s="230" t="str">
        <f t="shared" si="28"/>
        <v xml:space="preserve"> </v>
      </c>
      <c r="Q332" s="230" t="str">
        <f t="shared" si="29"/>
        <v xml:space="preserve"> </v>
      </c>
    </row>
    <row r="333" spans="1:17" x14ac:dyDescent="0.2">
      <c r="A333" s="10" t="str">
        <f>IF(COUNTRY_INFO!A333=0," ",COUNTRY_INFO!A333)</f>
        <v>Ethiopia</v>
      </c>
      <c r="B333" s="10" t="str">
        <f>IF(COUNTRY_INFO!B333=0," ",COUNTRY_INFO!B333)</f>
        <v>Oromia Buno Bedele</v>
      </c>
      <c r="C333" s="10" t="str">
        <f>IF(COUNTRY_INFO!C333=0," ",COUNTRY_INFO!C333)</f>
        <v>Borecha</v>
      </c>
      <c r="D333" s="11" t="str">
        <f>IF(COUNTRY_INFO!$T$9:$T$1000="MDA1 (IVM+ALB)", COUNTRY_INFO!$T$9:$T$1000, " ")</f>
        <v xml:space="preserve"> </v>
      </c>
      <c r="E333" s="253"/>
      <c r="F333" s="54"/>
      <c r="G333" s="288"/>
      <c r="H333" s="288"/>
      <c r="I333" s="11">
        <f t="shared" si="25"/>
        <v>0</v>
      </c>
      <c r="J333" s="54"/>
      <c r="K333" s="18"/>
      <c r="L333" s="18"/>
      <c r="M333" s="14">
        <f t="shared" si="26"/>
        <v>0</v>
      </c>
      <c r="N333" s="231"/>
      <c r="O333" s="230" t="str">
        <f t="shared" si="27"/>
        <v xml:space="preserve"> </v>
      </c>
      <c r="P333" s="230" t="str">
        <f t="shared" si="28"/>
        <v xml:space="preserve"> </v>
      </c>
      <c r="Q333" s="230" t="str">
        <f t="shared" si="29"/>
        <v xml:space="preserve"> </v>
      </c>
    </row>
    <row r="334" spans="1:17" x14ac:dyDescent="0.2">
      <c r="A334" s="10" t="str">
        <f>IF(COUNTRY_INFO!A334=0," ",COUNTRY_INFO!A334)</f>
        <v>Ethiopia</v>
      </c>
      <c r="B334" s="10" t="str">
        <f>IF(COUNTRY_INFO!B334=0," ",COUNTRY_INFO!B334)</f>
        <v>Oromia Buno Bedele</v>
      </c>
      <c r="C334" s="10" t="str">
        <f>IF(COUNTRY_INFO!C334=0," ",COUNTRY_INFO!C334)</f>
        <v>Chewaka</v>
      </c>
      <c r="D334" s="11" t="str">
        <f>IF(COUNTRY_INFO!$T$9:$T$1000="MDA1 (IVM+ALB)", COUNTRY_INFO!$T$9:$T$1000, " ")</f>
        <v xml:space="preserve"> </v>
      </c>
      <c r="E334" s="253"/>
      <c r="F334" s="54"/>
      <c r="G334" s="288"/>
      <c r="H334" s="288"/>
      <c r="I334" s="11">
        <f t="shared" si="25"/>
        <v>0</v>
      </c>
      <c r="J334" s="54"/>
      <c r="K334" s="18"/>
      <c r="L334" s="18"/>
      <c r="M334" s="14">
        <f t="shared" si="26"/>
        <v>0</v>
      </c>
      <c r="N334" s="231"/>
      <c r="O334" s="230" t="str">
        <f t="shared" si="27"/>
        <v xml:space="preserve"> </v>
      </c>
      <c r="P334" s="230" t="str">
        <f t="shared" si="28"/>
        <v xml:space="preserve"> </v>
      </c>
      <c r="Q334" s="230" t="str">
        <f t="shared" si="29"/>
        <v xml:space="preserve"> </v>
      </c>
    </row>
    <row r="335" spans="1:17" x14ac:dyDescent="0.2">
      <c r="A335" s="10" t="str">
        <f>IF(COUNTRY_INFO!A335=0," ",COUNTRY_INFO!A335)</f>
        <v>Ethiopia</v>
      </c>
      <c r="B335" s="10" t="str">
        <f>IF(COUNTRY_INFO!B335=0," ",COUNTRY_INFO!B335)</f>
        <v>Oromia Buno Bedele</v>
      </c>
      <c r="C335" s="10" t="str">
        <f>IF(COUNTRY_INFO!C335=0," ",COUNTRY_INFO!C335)</f>
        <v>Chora</v>
      </c>
      <c r="D335" s="11" t="str">
        <f>IF(COUNTRY_INFO!$T$9:$T$1000="MDA1 (IVM+ALB)", COUNTRY_INFO!$T$9:$T$1000, " ")</f>
        <v xml:space="preserve"> </v>
      </c>
      <c r="E335" s="253"/>
      <c r="F335" s="54"/>
      <c r="G335" s="288"/>
      <c r="H335" s="288"/>
      <c r="I335" s="11">
        <f t="shared" si="25"/>
        <v>0</v>
      </c>
      <c r="J335" s="54"/>
      <c r="K335" s="18"/>
      <c r="L335" s="18"/>
      <c r="M335" s="14">
        <f t="shared" si="26"/>
        <v>0</v>
      </c>
      <c r="N335" s="231"/>
      <c r="O335" s="230" t="str">
        <f t="shared" si="27"/>
        <v xml:space="preserve"> </v>
      </c>
      <c r="P335" s="230" t="str">
        <f t="shared" si="28"/>
        <v xml:space="preserve"> </v>
      </c>
      <c r="Q335" s="230" t="str">
        <f t="shared" si="29"/>
        <v xml:space="preserve"> </v>
      </c>
    </row>
    <row r="336" spans="1:17" x14ac:dyDescent="0.2">
      <c r="A336" s="10" t="str">
        <f>IF(COUNTRY_INFO!A336=0," ",COUNTRY_INFO!A336)</f>
        <v>Ethiopia</v>
      </c>
      <c r="B336" s="10" t="str">
        <f>IF(COUNTRY_INFO!B336=0," ",COUNTRY_INFO!B336)</f>
        <v>Oromia Buno Bedele</v>
      </c>
      <c r="C336" s="10" t="str">
        <f>IF(COUNTRY_INFO!C336=0," ",COUNTRY_INFO!C336)</f>
        <v>Dabo Hanna</v>
      </c>
      <c r="D336" s="11" t="str">
        <f>IF(COUNTRY_INFO!$T$9:$T$1000="MDA1 (IVM+ALB)", COUNTRY_INFO!$T$9:$T$1000, " ")</f>
        <v xml:space="preserve"> </v>
      </c>
      <c r="E336" s="253"/>
      <c r="F336" s="54"/>
      <c r="G336" s="288"/>
      <c r="H336" s="288"/>
      <c r="I336" s="11">
        <f t="shared" si="25"/>
        <v>0</v>
      </c>
      <c r="J336" s="54"/>
      <c r="K336" s="18"/>
      <c r="L336" s="18"/>
      <c r="M336" s="14">
        <f t="shared" si="26"/>
        <v>0</v>
      </c>
      <c r="N336" s="231"/>
      <c r="O336" s="230" t="str">
        <f t="shared" si="27"/>
        <v xml:space="preserve"> </v>
      </c>
      <c r="P336" s="230" t="str">
        <f t="shared" si="28"/>
        <v xml:space="preserve"> </v>
      </c>
      <c r="Q336" s="230" t="str">
        <f t="shared" si="29"/>
        <v xml:space="preserve"> </v>
      </c>
    </row>
    <row r="337" spans="1:17" x14ac:dyDescent="0.2">
      <c r="A337" s="10" t="str">
        <f>IF(COUNTRY_INFO!A337=0," ",COUNTRY_INFO!A337)</f>
        <v>Ethiopia</v>
      </c>
      <c r="B337" s="10" t="str">
        <f>IF(COUNTRY_INFO!B337=0," ",COUNTRY_INFO!B337)</f>
        <v>Oromia Buno Bedele</v>
      </c>
      <c r="C337" s="10" t="str">
        <f>IF(COUNTRY_INFO!C337=0," ",COUNTRY_INFO!C337)</f>
        <v>Diediesa</v>
      </c>
      <c r="D337" s="11" t="str">
        <f>IF(COUNTRY_INFO!$T$9:$T$1000="MDA1 (IVM+ALB)", COUNTRY_INFO!$T$9:$T$1000, " ")</f>
        <v xml:space="preserve"> </v>
      </c>
      <c r="E337" s="253"/>
      <c r="F337" s="54"/>
      <c r="G337" s="288"/>
      <c r="H337" s="288"/>
      <c r="I337" s="11">
        <f t="shared" si="25"/>
        <v>0</v>
      </c>
      <c r="J337" s="54"/>
      <c r="K337" s="18"/>
      <c r="L337" s="18"/>
      <c r="M337" s="14">
        <f t="shared" si="26"/>
        <v>0</v>
      </c>
      <c r="N337" s="231"/>
      <c r="O337" s="230" t="str">
        <f t="shared" si="27"/>
        <v xml:space="preserve"> </v>
      </c>
      <c r="P337" s="230" t="str">
        <f t="shared" si="28"/>
        <v xml:space="preserve"> </v>
      </c>
      <c r="Q337" s="230" t="str">
        <f t="shared" si="29"/>
        <v xml:space="preserve"> </v>
      </c>
    </row>
    <row r="338" spans="1:17" x14ac:dyDescent="0.2">
      <c r="A338" s="10" t="str">
        <f>IF(COUNTRY_INFO!A338=0," ",COUNTRY_INFO!A338)</f>
        <v>Ethiopia</v>
      </c>
      <c r="B338" s="10" t="str">
        <f>IF(COUNTRY_INFO!B338=0," ",COUNTRY_INFO!B338)</f>
        <v>Oromia Buno Bedele</v>
      </c>
      <c r="C338" s="10" t="str">
        <f>IF(COUNTRY_INFO!C338=0," ",COUNTRY_INFO!C338)</f>
        <v>Diga</v>
      </c>
      <c r="D338" s="11" t="str">
        <f>IF(COUNTRY_INFO!$T$9:$T$1000="MDA1 (IVM+ALB)", COUNTRY_INFO!$T$9:$T$1000, " ")</f>
        <v xml:space="preserve"> </v>
      </c>
      <c r="E338" s="253"/>
      <c r="F338" s="54"/>
      <c r="G338" s="288"/>
      <c r="H338" s="288"/>
      <c r="I338" s="11">
        <f t="shared" si="25"/>
        <v>0</v>
      </c>
      <c r="J338" s="54"/>
      <c r="K338" s="18"/>
      <c r="L338" s="18"/>
      <c r="M338" s="14">
        <f t="shared" si="26"/>
        <v>0</v>
      </c>
      <c r="N338" s="231"/>
      <c r="O338" s="230" t="str">
        <f t="shared" si="27"/>
        <v xml:space="preserve"> </v>
      </c>
      <c r="P338" s="230" t="str">
        <f t="shared" si="28"/>
        <v xml:space="preserve"> </v>
      </c>
      <c r="Q338" s="230" t="str">
        <f t="shared" si="29"/>
        <v xml:space="preserve"> </v>
      </c>
    </row>
    <row r="339" spans="1:17" x14ac:dyDescent="0.2">
      <c r="A339" s="10" t="str">
        <f>IF(COUNTRY_INFO!A339=0," ",COUNTRY_INFO!A339)</f>
        <v>Ethiopia</v>
      </c>
      <c r="B339" s="10" t="str">
        <f>IF(COUNTRY_INFO!B339=0," ",COUNTRY_INFO!B339)</f>
        <v>Oromia Buno Bedele</v>
      </c>
      <c r="C339" s="10" t="str">
        <f>IF(COUNTRY_INFO!C339=0," ",COUNTRY_INFO!C339)</f>
        <v>Gechi</v>
      </c>
      <c r="D339" s="11" t="str">
        <f>IF(COUNTRY_INFO!$T$9:$T$1000="MDA1 (IVM+ALB)", COUNTRY_INFO!$T$9:$T$1000, " ")</f>
        <v xml:space="preserve"> </v>
      </c>
      <c r="E339" s="253"/>
      <c r="F339" s="54"/>
      <c r="G339" s="288"/>
      <c r="H339" s="288"/>
      <c r="I339" s="11">
        <f t="shared" si="25"/>
        <v>0</v>
      </c>
      <c r="J339" s="54"/>
      <c r="K339" s="18"/>
      <c r="L339" s="18"/>
      <c r="M339" s="14">
        <f t="shared" si="26"/>
        <v>0</v>
      </c>
      <c r="N339" s="231"/>
      <c r="O339" s="230" t="str">
        <f t="shared" si="27"/>
        <v xml:space="preserve"> </v>
      </c>
      <c r="P339" s="230" t="str">
        <f t="shared" si="28"/>
        <v xml:space="preserve"> </v>
      </c>
      <c r="Q339" s="230" t="str">
        <f t="shared" si="29"/>
        <v xml:space="preserve"> </v>
      </c>
    </row>
    <row r="340" spans="1:17" x14ac:dyDescent="0.2">
      <c r="A340" s="10" t="str">
        <f>IF(COUNTRY_INFO!A340=0," ",COUNTRY_INFO!A340)</f>
        <v>Ethiopia</v>
      </c>
      <c r="B340" s="10" t="str">
        <f>IF(COUNTRY_INFO!B340=0," ",COUNTRY_INFO!B340)</f>
        <v>Oromia Buno Bedele</v>
      </c>
      <c r="C340" s="10" t="str">
        <f>IF(COUNTRY_INFO!C340=0," ",COUNTRY_INFO!C340)</f>
        <v>Meko</v>
      </c>
      <c r="D340" s="11" t="str">
        <f>IF(COUNTRY_INFO!$T$9:$T$1000="MDA1 (IVM+ALB)", COUNTRY_INFO!$T$9:$T$1000, " ")</f>
        <v xml:space="preserve"> </v>
      </c>
      <c r="E340" s="253"/>
      <c r="F340" s="54"/>
      <c r="G340" s="288"/>
      <c r="H340" s="288"/>
      <c r="I340" s="11">
        <f t="shared" si="25"/>
        <v>0</v>
      </c>
      <c r="J340" s="54"/>
      <c r="K340" s="18"/>
      <c r="L340" s="18"/>
      <c r="M340" s="14">
        <f t="shared" si="26"/>
        <v>0</v>
      </c>
      <c r="N340" s="231"/>
      <c r="O340" s="230" t="str">
        <f t="shared" si="27"/>
        <v xml:space="preserve"> </v>
      </c>
      <c r="P340" s="230" t="str">
        <f t="shared" si="28"/>
        <v xml:space="preserve"> </v>
      </c>
      <c r="Q340" s="230" t="str">
        <f t="shared" si="29"/>
        <v xml:space="preserve"> </v>
      </c>
    </row>
    <row r="341" spans="1:17" x14ac:dyDescent="0.2">
      <c r="A341" s="10" t="str">
        <f>IF(COUNTRY_INFO!A341=0," ",COUNTRY_INFO!A341)</f>
        <v>Ethiopia</v>
      </c>
      <c r="B341" s="10" t="str">
        <f>IF(COUNTRY_INFO!B341=0," ",COUNTRY_INFO!B341)</f>
        <v>Oromia East Harerge</v>
      </c>
      <c r="C341" s="10" t="str">
        <f>IF(COUNTRY_INFO!C341=0," ",COUNTRY_INFO!C341)</f>
        <v>Awaday Town</v>
      </c>
      <c r="D341" s="11" t="str">
        <f>IF(COUNTRY_INFO!$T$9:$T$1000="MDA1 (IVM+ALB)", COUNTRY_INFO!$T$9:$T$1000, " ")</f>
        <v xml:space="preserve"> </v>
      </c>
      <c r="E341" s="253"/>
      <c r="F341" s="54"/>
      <c r="G341" s="288"/>
      <c r="H341" s="288"/>
      <c r="I341" s="11">
        <f t="shared" si="25"/>
        <v>0</v>
      </c>
      <c r="J341" s="54"/>
      <c r="K341" s="18"/>
      <c r="L341" s="18"/>
      <c r="M341" s="14">
        <f t="shared" si="26"/>
        <v>0</v>
      </c>
      <c r="N341" s="231"/>
      <c r="O341" s="230" t="str">
        <f t="shared" si="27"/>
        <v xml:space="preserve"> </v>
      </c>
      <c r="P341" s="230" t="str">
        <f t="shared" si="28"/>
        <v xml:space="preserve"> </v>
      </c>
      <c r="Q341" s="230" t="str">
        <f t="shared" si="29"/>
        <v xml:space="preserve"> </v>
      </c>
    </row>
    <row r="342" spans="1:17" x14ac:dyDescent="0.2">
      <c r="A342" s="10" t="str">
        <f>IF(COUNTRY_INFO!A342=0," ",COUNTRY_INFO!A342)</f>
        <v>Ethiopia</v>
      </c>
      <c r="B342" s="10" t="str">
        <f>IF(COUNTRY_INFO!B342=0," ",COUNTRY_INFO!B342)</f>
        <v>Oromia East Harerge</v>
      </c>
      <c r="C342" s="10" t="str">
        <f>IF(COUNTRY_INFO!C342=0," ",COUNTRY_INFO!C342)</f>
        <v>Babile</v>
      </c>
      <c r="D342" s="11" t="str">
        <f>IF(COUNTRY_INFO!$T$9:$T$1000="MDA1 (IVM+ALB)", COUNTRY_INFO!$T$9:$T$1000, " ")</f>
        <v xml:space="preserve"> </v>
      </c>
      <c r="E342" s="253"/>
      <c r="F342" s="54"/>
      <c r="G342" s="288"/>
      <c r="H342" s="288"/>
      <c r="I342" s="11">
        <f t="shared" si="25"/>
        <v>0</v>
      </c>
      <c r="J342" s="54"/>
      <c r="K342" s="18"/>
      <c r="L342" s="18"/>
      <c r="M342" s="14">
        <f t="shared" si="26"/>
        <v>0</v>
      </c>
      <c r="N342" s="231"/>
      <c r="O342" s="230" t="str">
        <f t="shared" si="27"/>
        <v xml:space="preserve"> </v>
      </c>
      <c r="P342" s="230" t="str">
        <f t="shared" si="28"/>
        <v xml:space="preserve"> </v>
      </c>
      <c r="Q342" s="230" t="str">
        <f t="shared" si="29"/>
        <v xml:space="preserve"> </v>
      </c>
    </row>
    <row r="343" spans="1:17" x14ac:dyDescent="0.2">
      <c r="A343" s="10" t="str">
        <f>IF(COUNTRY_INFO!A343=0," ",COUNTRY_INFO!A343)</f>
        <v>Ethiopia</v>
      </c>
      <c r="B343" s="10" t="str">
        <f>IF(COUNTRY_INFO!B343=0," ",COUNTRY_INFO!B343)</f>
        <v>Oromia East Harerge</v>
      </c>
      <c r="C343" s="10" t="str">
        <f>IF(COUNTRY_INFO!C343=0," ",COUNTRY_INFO!C343)</f>
        <v>Babile Town</v>
      </c>
      <c r="D343" s="11" t="str">
        <f>IF(COUNTRY_INFO!$T$9:$T$1000="MDA1 (IVM+ALB)", COUNTRY_INFO!$T$9:$T$1000, " ")</f>
        <v xml:space="preserve"> </v>
      </c>
      <c r="E343" s="253"/>
      <c r="F343" s="54"/>
      <c r="G343" s="288"/>
      <c r="H343" s="288"/>
      <c r="I343" s="11">
        <f t="shared" si="25"/>
        <v>0</v>
      </c>
      <c r="J343" s="54"/>
      <c r="K343" s="18"/>
      <c r="L343" s="18"/>
      <c r="M343" s="14">
        <f t="shared" si="26"/>
        <v>0</v>
      </c>
      <c r="N343" s="231"/>
      <c r="O343" s="230" t="str">
        <f t="shared" si="27"/>
        <v xml:space="preserve"> </v>
      </c>
      <c r="P343" s="230" t="str">
        <f t="shared" si="28"/>
        <v xml:space="preserve"> </v>
      </c>
      <c r="Q343" s="230" t="str">
        <f t="shared" si="29"/>
        <v xml:space="preserve"> </v>
      </c>
    </row>
    <row r="344" spans="1:17" x14ac:dyDescent="0.2">
      <c r="A344" s="10" t="str">
        <f>IF(COUNTRY_INFO!A344=0," ",COUNTRY_INFO!A344)</f>
        <v>Ethiopia</v>
      </c>
      <c r="B344" s="10" t="str">
        <f>IF(COUNTRY_INFO!B344=0," ",COUNTRY_INFO!B344)</f>
        <v>Oromia East Harerge</v>
      </c>
      <c r="C344" s="10" t="str">
        <f>IF(COUNTRY_INFO!C344=0," ",COUNTRY_INFO!C344)</f>
        <v>Bedeno</v>
      </c>
      <c r="D344" s="11" t="str">
        <f>IF(COUNTRY_INFO!$T$9:$T$1000="MDA1 (IVM+ALB)", COUNTRY_INFO!$T$9:$T$1000, " ")</f>
        <v xml:space="preserve"> </v>
      </c>
      <c r="E344" s="253"/>
      <c r="F344" s="54"/>
      <c r="G344" s="288"/>
      <c r="H344" s="288"/>
      <c r="I344" s="11">
        <f t="shared" si="25"/>
        <v>0</v>
      </c>
      <c r="J344" s="54"/>
      <c r="K344" s="18"/>
      <c r="L344" s="18"/>
      <c r="M344" s="14">
        <f t="shared" si="26"/>
        <v>0</v>
      </c>
      <c r="N344" s="231"/>
      <c r="O344" s="230" t="str">
        <f t="shared" si="27"/>
        <v xml:space="preserve"> </v>
      </c>
      <c r="P344" s="230" t="str">
        <f t="shared" si="28"/>
        <v xml:space="preserve"> </v>
      </c>
      <c r="Q344" s="230" t="str">
        <f t="shared" si="29"/>
        <v xml:space="preserve"> </v>
      </c>
    </row>
    <row r="345" spans="1:17" x14ac:dyDescent="0.2">
      <c r="A345" s="10" t="str">
        <f>IF(COUNTRY_INFO!A345=0," ",COUNTRY_INFO!A345)</f>
        <v>Ethiopia</v>
      </c>
      <c r="B345" s="10" t="str">
        <f>IF(COUNTRY_INFO!B345=0," ",COUNTRY_INFO!B345)</f>
        <v>Oromia East Harerge</v>
      </c>
      <c r="C345" s="10" t="str">
        <f>IF(COUNTRY_INFO!C345=0," ",COUNTRY_INFO!C345)</f>
        <v>Chenaksan</v>
      </c>
      <c r="D345" s="11" t="str">
        <f>IF(COUNTRY_INFO!$T$9:$T$1000="MDA1 (IVM+ALB)", COUNTRY_INFO!$T$9:$T$1000, " ")</f>
        <v xml:space="preserve"> </v>
      </c>
      <c r="E345" s="253"/>
      <c r="F345" s="54"/>
      <c r="G345" s="288"/>
      <c r="H345" s="288"/>
      <c r="I345" s="11">
        <f t="shared" si="25"/>
        <v>0</v>
      </c>
      <c r="J345" s="54"/>
      <c r="K345" s="18"/>
      <c r="L345" s="18"/>
      <c r="M345" s="14">
        <f t="shared" si="26"/>
        <v>0</v>
      </c>
      <c r="N345" s="231"/>
      <c r="O345" s="230" t="str">
        <f t="shared" si="27"/>
        <v xml:space="preserve"> </v>
      </c>
      <c r="P345" s="230" t="str">
        <f t="shared" si="28"/>
        <v xml:space="preserve"> </v>
      </c>
      <c r="Q345" s="230" t="str">
        <f t="shared" si="29"/>
        <v xml:space="preserve"> </v>
      </c>
    </row>
    <row r="346" spans="1:17" x14ac:dyDescent="0.2">
      <c r="A346" s="10" t="str">
        <f>IF(COUNTRY_INFO!A346=0," ",COUNTRY_INFO!A346)</f>
        <v>Ethiopia</v>
      </c>
      <c r="B346" s="10" t="str">
        <f>IF(COUNTRY_INFO!B346=0," ",COUNTRY_INFO!B346)</f>
        <v>Oromia East Harerge</v>
      </c>
      <c r="C346" s="10" t="str">
        <f>IF(COUNTRY_INFO!C346=0," ",COUNTRY_INFO!C346)</f>
        <v>Deder</v>
      </c>
      <c r="D346" s="11" t="str">
        <f>IF(COUNTRY_INFO!$T$9:$T$1000="MDA1 (IVM+ALB)", COUNTRY_INFO!$T$9:$T$1000, " ")</f>
        <v xml:space="preserve"> </v>
      </c>
      <c r="E346" s="253"/>
      <c r="F346" s="54"/>
      <c r="G346" s="288"/>
      <c r="H346" s="288"/>
      <c r="I346" s="11">
        <f t="shared" si="25"/>
        <v>0</v>
      </c>
      <c r="J346" s="54"/>
      <c r="K346" s="18"/>
      <c r="L346" s="18"/>
      <c r="M346" s="14">
        <f t="shared" si="26"/>
        <v>0</v>
      </c>
      <c r="N346" s="231"/>
      <c r="O346" s="230" t="str">
        <f t="shared" si="27"/>
        <v xml:space="preserve"> </v>
      </c>
      <c r="P346" s="230" t="str">
        <f t="shared" si="28"/>
        <v xml:space="preserve"> </v>
      </c>
      <c r="Q346" s="230" t="str">
        <f t="shared" si="29"/>
        <v xml:space="preserve"> </v>
      </c>
    </row>
    <row r="347" spans="1:17" x14ac:dyDescent="0.2">
      <c r="A347" s="10" t="str">
        <f>IF(COUNTRY_INFO!A347=0," ",COUNTRY_INFO!A347)</f>
        <v>Ethiopia</v>
      </c>
      <c r="B347" s="10" t="str">
        <f>IF(COUNTRY_INFO!B347=0," ",COUNTRY_INFO!B347)</f>
        <v>Oromia East Harerge</v>
      </c>
      <c r="C347" s="10" t="str">
        <f>IF(COUNTRY_INFO!C347=0," ",COUNTRY_INFO!C347)</f>
        <v>Deder Town</v>
      </c>
      <c r="D347" s="11" t="str">
        <f>IF(COUNTRY_INFO!$T$9:$T$1000="MDA1 (IVM+ALB)", COUNTRY_INFO!$T$9:$T$1000, " ")</f>
        <v xml:space="preserve"> </v>
      </c>
      <c r="E347" s="253"/>
      <c r="F347" s="54"/>
      <c r="G347" s="288"/>
      <c r="H347" s="288"/>
      <c r="I347" s="11">
        <f t="shared" si="25"/>
        <v>0</v>
      </c>
      <c r="J347" s="54"/>
      <c r="K347" s="18"/>
      <c r="L347" s="18"/>
      <c r="M347" s="14">
        <f t="shared" si="26"/>
        <v>0</v>
      </c>
      <c r="N347" s="231"/>
      <c r="O347" s="230" t="str">
        <f t="shared" si="27"/>
        <v xml:space="preserve"> </v>
      </c>
      <c r="P347" s="230" t="str">
        <f t="shared" si="28"/>
        <v xml:space="preserve"> </v>
      </c>
      <c r="Q347" s="230" t="str">
        <f t="shared" si="29"/>
        <v xml:space="preserve"> </v>
      </c>
    </row>
    <row r="348" spans="1:17" x14ac:dyDescent="0.2">
      <c r="A348" s="10" t="str">
        <f>IF(COUNTRY_INFO!A348=0," ",COUNTRY_INFO!A348)</f>
        <v>Ethiopia</v>
      </c>
      <c r="B348" s="10" t="str">
        <f>IF(COUNTRY_INFO!B348=0," ",COUNTRY_INFO!B348)</f>
        <v>Oromia East Harerge</v>
      </c>
      <c r="C348" s="10" t="str">
        <f>IF(COUNTRY_INFO!C348=0," ",COUNTRY_INFO!C348)</f>
        <v>Fedis</v>
      </c>
      <c r="D348" s="11" t="str">
        <f>IF(COUNTRY_INFO!$T$9:$T$1000="MDA1 (IVM+ALB)", COUNTRY_INFO!$T$9:$T$1000, " ")</f>
        <v xml:space="preserve"> </v>
      </c>
      <c r="E348" s="253"/>
      <c r="F348" s="54"/>
      <c r="G348" s="288"/>
      <c r="H348" s="288"/>
      <c r="I348" s="11">
        <f t="shared" si="25"/>
        <v>0</v>
      </c>
      <c r="J348" s="54"/>
      <c r="K348" s="18"/>
      <c r="L348" s="18"/>
      <c r="M348" s="14">
        <f t="shared" si="26"/>
        <v>0</v>
      </c>
      <c r="N348" s="231"/>
      <c r="O348" s="230" t="str">
        <f t="shared" si="27"/>
        <v xml:space="preserve"> </v>
      </c>
      <c r="P348" s="230" t="str">
        <f t="shared" si="28"/>
        <v xml:space="preserve"> </v>
      </c>
      <c r="Q348" s="230" t="str">
        <f t="shared" si="29"/>
        <v xml:space="preserve"> </v>
      </c>
    </row>
    <row r="349" spans="1:17" x14ac:dyDescent="0.2">
      <c r="A349" s="10" t="str">
        <f>IF(COUNTRY_INFO!A349=0," ",COUNTRY_INFO!A349)</f>
        <v>Ethiopia</v>
      </c>
      <c r="B349" s="10" t="str">
        <f>IF(COUNTRY_INFO!B349=0," ",COUNTRY_INFO!B349)</f>
        <v>Oromia East Harerge</v>
      </c>
      <c r="C349" s="10" t="str">
        <f>IF(COUNTRY_INFO!C349=0," ",COUNTRY_INFO!C349)</f>
        <v>Goloada</v>
      </c>
      <c r="D349" s="11" t="str">
        <f>IF(COUNTRY_INFO!$T$9:$T$1000="MDA1 (IVM+ALB)", COUNTRY_INFO!$T$9:$T$1000, " ")</f>
        <v xml:space="preserve"> </v>
      </c>
      <c r="E349" s="253"/>
      <c r="F349" s="54"/>
      <c r="G349" s="288"/>
      <c r="H349" s="288"/>
      <c r="I349" s="11">
        <f t="shared" si="25"/>
        <v>0</v>
      </c>
      <c r="J349" s="54"/>
      <c r="K349" s="18"/>
      <c r="L349" s="18"/>
      <c r="M349" s="14">
        <f t="shared" si="26"/>
        <v>0</v>
      </c>
      <c r="N349" s="231"/>
      <c r="O349" s="230" t="str">
        <f t="shared" si="27"/>
        <v xml:space="preserve"> </v>
      </c>
      <c r="P349" s="230" t="str">
        <f t="shared" si="28"/>
        <v xml:space="preserve"> </v>
      </c>
      <c r="Q349" s="230" t="str">
        <f t="shared" si="29"/>
        <v xml:space="preserve"> </v>
      </c>
    </row>
    <row r="350" spans="1:17" x14ac:dyDescent="0.2">
      <c r="A350" s="10" t="str">
        <f>IF(COUNTRY_INFO!A350=0," ",COUNTRY_INFO!A350)</f>
        <v>Ethiopia</v>
      </c>
      <c r="B350" s="10" t="str">
        <f>IF(COUNTRY_INFO!B350=0," ",COUNTRY_INFO!B350)</f>
        <v>Oromia East Harerge</v>
      </c>
      <c r="C350" s="10" t="str">
        <f>IF(COUNTRY_INFO!C350=0," ",COUNTRY_INFO!C350)</f>
        <v>Goro Muti</v>
      </c>
      <c r="D350" s="11" t="str">
        <f>IF(COUNTRY_INFO!$T$9:$T$1000="MDA1 (IVM+ALB)", COUNTRY_INFO!$T$9:$T$1000, " ")</f>
        <v xml:space="preserve"> </v>
      </c>
      <c r="E350" s="253"/>
      <c r="F350" s="54"/>
      <c r="G350" s="288"/>
      <c r="H350" s="288"/>
      <c r="I350" s="11">
        <f t="shared" si="25"/>
        <v>0</v>
      </c>
      <c r="J350" s="54"/>
      <c r="K350" s="18"/>
      <c r="L350" s="18"/>
      <c r="M350" s="14">
        <f t="shared" si="26"/>
        <v>0</v>
      </c>
      <c r="N350" s="231"/>
      <c r="O350" s="230" t="str">
        <f t="shared" si="27"/>
        <v xml:space="preserve"> </v>
      </c>
      <c r="P350" s="230" t="str">
        <f t="shared" si="28"/>
        <v xml:space="preserve"> </v>
      </c>
      <c r="Q350" s="230" t="str">
        <f t="shared" si="29"/>
        <v xml:space="preserve"> </v>
      </c>
    </row>
    <row r="351" spans="1:17" x14ac:dyDescent="0.2">
      <c r="A351" s="10" t="str">
        <f>IF(COUNTRY_INFO!A351=0," ",COUNTRY_INFO!A351)</f>
        <v>Ethiopia</v>
      </c>
      <c r="B351" s="10" t="str">
        <f>IF(COUNTRY_INFO!B351=0," ",COUNTRY_INFO!B351)</f>
        <v>Oromia East Harerge</v>
      </c>
      <c r="C351" s="10" t="str">
        <f>IF(COUNTRY_INFO!C351=0," ",COUNTRY_INFO!C351)</f>
        <v>Gorogutu</v>
      </c>
      <c r="D351" s="11" t="str">
        <f>IF(COUNTRY_INFO!$T$9:$T$1000="MDA1 (IVM+ALB)", COUNTRY_INFO!$T$9:$T$1000, " ")</f>
        <v xml:space="preserve"> </v>
      </c>
      <c r="E351" s="253"/>
      <c r="F351" s="54"/>
      <c r="G351" s="288"/>
      <c r="H351" s="288"/>
      <c r="I351" s="11">
        <f t="shared" si="25"/>
        <v>0</v>
      </c>
      <c r="J351" s="54"/>
      <c r="K351" s="18"/>
      <c r="L351" s="18"/>
      <c r="M351" s="14">
        <f t="shared" si="26"/>
        <v>0</v>
      </c>
      <c r="N351" s="231"/>
      <c r="O351" s="230" t="str">
        <f t="shared" si="27"/>
        <v xml:space="preserve"> </v>
      </c>
      <c r="P351" s="230" t="str">
        <f t="shared" si="28"/>
        <v xml:space="preserve"> </v>
      </c>
      <c r="Q351" s="230" t="str">
        <f t="shared" si="29"/>
        <v xml:space="preserve"> </v>
      </c>
    </row>
    <row r="352" spans="1:17" x14ac:dyDescent="0.2">
      <c r="A352" s="10" t="str">
        <f>IF(COUNTRY_INFO!A352=0," ",COUNTRY_INFO!A352)</f>
        <v>Ethiopia</v>
      </c>
      <c r="B352" s="10" t="str">
        <f>IF(COUNTRY_INFO!B352=0," ",COUNTRY_INFO!B352)</f>
        <v>Oromia East Harerge</v>
      </c>
      <c r="C352" s="10" t="str">
        <f>IF(COUNTRY_INFO!C352=0," ",COUNTRY_INFO!C352)</f>
        <v>Gurawa</v>
      </c>
      <c r="D352" s="11" t="str">
        <f>IF(COUNTRY_INFO!$T$9:$T$1000="MDA1 (IVM+ALB)", COUNTRY_INFO!$T$9:$T$1000, " ")</f>
        <v xml:space="preserve"> </v>
      </c>
      <c r="E352" s="253"/>
      <c r="F352" s="54"/>
      <c r="G352" s="288"/>
      <c r="H352" s="288"/>
      <c r="I352" s="11">
        <f t="shared" si="25"/>
        <v>0</v>
      </c>
      <c r="J352" s="54"/>
      <c r="K352" s="18"/>
      <c r="L352" s="18"/>
      <c r="M352" s="14">
        <f t="shared" si="26"/>
        <v>0</v>
      </c>
      <c r="N352" s="231"/>
      <c r="O352" s="230" t="str">
        <f t="shared" si="27"/>
        <v xml:space="preserve"> </v>
      </c>
      <c r="P352" s="230" t="str">
        <f t="shared" si="28"/>
        <v xml:space="preserve"> </v>
      </c>
      <c r="Q352" s="230" t="str">
        <f t="shared" si="29"/>
        <v xml:space="preserve"> </v>
      </c>
    </row>
    <row r="353" spans="1:17" x14ac:dyDescent="0.2">
      <c r="A353" s="10" t="str">
        <f>IF(COUNTRY_INFO!A353=0," ",COUNTRY_INFO!A353)</f>
        <v>Ethiopia</v>
      </c>
      <c r="B353" s="10" t="str">
        <f>IF(COUNTRY_INFO!B353=0," ",COUNTRY_INFO!B353)</f>
        <v>Oromia East Harerge</v>
      </c>
      <c r="C353" s="10" t="str">
        <f>IF(COUNTRY_INFO!C353=0," ",COUNTRY_INFO!C353)</f>
        <v>Gursum</v>
      </c>
      <c r="D353" s="11" t="str">
        <f>IF(COUNTRY_INFO!$T$9:$T$1000="MDA1 (IVM+ALB)", COUNTRY_INFO!$T$9:$T$1000, " ")</f>
        <v xml:space="preserve"> </v>
      </c>
      <c r="E353" s="253"/>
      <c r="F353" s="54"/>
      <c r="G353" s="288"/>
      <c r="H353" s="288"/>
      <c r="I353" s="11">
        <f t="shared" si="25"/>
        <v>0</v>
      </c>
      <c r="J353" s="54"/>
      <c r="K353" s="18"/>
      <c r="L353" s="18"/>
      <c r="M353" s="14">
        <f t="shared" si="26"/>
        <v>0</v>
      </c>
      <c r="N353" s="231"/>
      <c r="O353" s="230" t="str">
        <f t="shared" si="27"/>
        <v xml:space="preserve"> </v>
      </c>
      <c r="P353" s="230" t="str">
        <f t="shared" si="28"/>
        <v xml:space="preserve"> </v>
      </c>
      <c r="Q353" s="230" t="str">
        <f t="shared" si="29"/>
        <v xml:space="preserve"> </v>
      </c>
    </row>
    <row r="354" spans="1:17" x14ac:dyDescent="0.2">
      <c r="A354" s="10" t="str">
        <f>IF(COUNTRY_INFO!A354=0," ",COUNTRY_INFO!A354)</f>
        <v>Ethiopia</v>
      </c>
      <c r="B354" s="10" t="str">
        <f>IF(COUNTRY_INFO!B354=0," ",COUNTRY_INFO!B354)</f>
        <v>Oromia East Harerge</v>
      </c>
      <c r="C354" s="10" t="str">
        <f>IF(COUNTRY_INFO!C354=0," ",COUNTRY_INFO!C354)</f>
        <v>Haromaya</v>
      </c>
      <c r="D354" s="11" t="str">
        <f>IF(COUNTRY_INFO!$T$9:$T$1000="MDA1 (IVM+ALB)", COUNTRY_INFO!$T$9:$T$1000, " ")</f>
        <v xml:space="preserve"> </v>
      </c>
      <c r="E354" s="253"/>
      <c r="F354" s="54"/>
      <c r="G354" s="288"/>
      <c r="H354" s="288"/>
      <c r="I354" s="11">
        <f t="shared" si="25"/>
        <v>0</v>
      </c>
      <c r="J354" s="54"/>
      <c r="K354" s="18"/>
      <c r="L354" s="18"/>
      <c r="M354" s="14">
        <f t="shared" si="26"/>
        <v>0</v>
      </c>
      <c r="N354" s="231"/>
      <c r="O354" s="230" t="str">
        <f t="shared" si="27"/>
        <v xml:space="preserve"> </v>
      </c>
      <c r="P354" s="230" t="str">
        <f t="shared" si="28"/>
        <v xml:space="preserve"> </v>
      </c>
      <c r="Q354" s="230" t="str">
        <f t="shared" si="29"/>
        <v xml:space="preserve"> </v>
      </c>
    </row>
    <row r="355" spans="1:17" x14ac:dyDescent="0.2">
      <c r="A355" s="10" t="str">
        <f>IF(COUNTRY_INFO!A355=0," ",COUNTRY_INFO!A355)</f>
        <v>Ethiopia</v>
      </c>
      <c r="B355" s="10" t="str">
        <f>IF(COUNTRY_INFO!B355=0," ",COUNTRY_INFO!B355)</f>
        <v>Oromia East Harerge</v>
      </c>
      <c r="C355" s="10" t="str">
        <f>IF(COUNTRY_INFO!C355=0," ",COUNTRY_INFO!C355)</f>
        <v>Haromaya Town</v>
      </c>
      <c r="D355" s="11" t="str">
        <f>IF(COUNTRY_INFO!$T$9:$T$1000="MDA1 (IVM+ALB)", COUNTRY_INFO!$T$9:$T$1000, " ")</f>
        <v xml:space="preserve"> </v>
      </c>
      <c r="E355" s="253"/>
      <c r="F355" s="54"/>
      <c r="G355" s="288"/>
      <c r="H355" s="288"/>
      <c r="I355" s="11">
        <f t="shared" si="25"/>
        <v>0</v>
      </c>
      <c r="J355" s="54"/>
      <c r="K355" s="18"/>
      <c r="L355" s="18"/>
      <c r="M355" s="14">
        <f t="shared" si="26"/>
        <v>0</v>
      </c>
      <c r="N355" s="231"/>
      <c r="O355" s="230" t="str">
        <f t="shared" si="27"/>
        <v xml:space="preserve"> </v>
      </c>
      <c r="P355" s="230" t="str">
        <f t="shared" si="28"/>
        <v xml:space="preserve"> </v>
      </c>
      <c r="Q355" s="230" t="str">
        <f t="shared" si="29"/>
        <v xml:space="preserve"> </v>
      </c>
    </row>
    <row r="356" spans="1:17" x14ac:dyDescent="0.2">
      <c r="A356" s="10" t="str">
        <f>IF(COUNTRY_INFO!A356=0," ",COUNTRY_INFO!A356)</f>
        <v>Ethiopia</v>
      </c>
      <c r="B356" s="10" t="str">
        <f>IF(COUNTRY_INFO!B356=0," ",COUNTRY_INFO!B356)</f>
        <v>Oromia East Harerge</v>
      </c>
      <c r="C356" s="10" t="str">
        <f>IF(COUNTRY_INFO!C356=0," ",COUNTRY_INFO!C356)</f>
        <v>Jarso</v>
      </c>
      <c r="D356" s="11" t="str">
        <f>IF(COUNTRY_INFO!$T$9:$T$1000="MDA1 (IVM+ALB)", COUNTRY_INFO!$T$9:$T$1000, " ")</f>
        <v xml:space="preserve"> </v>
      </c>
      <c r="E356" s="253"/>
      <c r="F356" s="54"/>
      <c r="G356" s="288"/>
      <c r="H356" s="288"/>
      <c r="I356" s="11">
        <f t="shared" si="25"/>
        <v>0</v>
      </c>
      <c r="J356" s="54"/>
      <c r="K356" s="18"/>
      <c r="L356" s="18"/>
      <c r="M356" s="14">
        <f t="shared" si="26"/>
        <v>0</v>
      </c>
      <c r="N356" s="231"/>
      <c r="O356" s="230" t="str">
        <f t="shared" si="27"/>
        <v xml:space="preserve"> </v>
      </c>
      <c r="P356" s="230" t="str">
        <f t="shared" si="28"/>
        <v xml:space="preserve"> </v>
      </c>
      <c r="Q356" s="230" t="str">
        <f t="shared" si="29"/>
        <v xml:space="preserve"> </v>
      </c>
    </row>
    <row r="357" spans="1:17" x14ac:dyDescent="0.2">
      <c r="A357" s="10" t="str">
        <f>IF(COUNTRY_INFO!A357=0," ",COUNTRY_INFO!A357)</f>
        <v>Ethiopia</v>
      </c>
      <c r="B357" s="10" t="str">
        <f>IF(COUNTRY_INFO!B357=0," ",COUNTRY_INFO!B357)</f>
        <v>Oromia East Harerge</v>
      </c>
      <c r="C357" s="10" t="str">
        <f>IF(COUNTRY_INFO!C357=0," ",COUNTRY_INFO!C357)</f>
        <v>Kersa</v>
      </c>
      <c r="D357" s="11" t="str">
        <f>IF(COUNTRY_INFO!$T$9:$T$1000="MDA1 (IVM+ALB)", COUNTRY_INFO!$T$9:$T$1000, " ")</f>
        <v xml:space="preserve"> </v>
      </c>
      <c r="E357" s="253"/>
      <c r="F357" s="54"/>
      <c r="G357" s="288"/>
      <c r="H357" s="288"/>
      <c r="I357" s="11">
        <f t="shared" si="25"/>
        <v>0</v>
      </c>
      <c r="J357" s="54"/>
      <c r="K357" s="18"/>
      <c r="L357" s="18"/>
      <c r="M357" s="14">
        <f t="shared" si="26"/>
        <v>0</v>
      </c>
      <c r="N357" s="231"/>
      <c r="O357" s="230" t="str">
        <f t="shared" si="27"/>
        <v xml:space="preserve"> </v>
      </c>
      <c r="P357" s="230" t="str">
        <f t="shared" si="28"/>
        <v xml:space="preserve"> </v>
      </c>
      <c r="Q357" s="230" t="str">
        <f t="shared" si="29"/>
        <v xml:space="preserve"> </v>
      </c>
    </row>
    <row r="358" spans="1:17" x14ac:dyDescent="0.2">
      <c r="A358" s="10" t="str">
        <f>IF(COUNTRY_INFO!A358=0," ",COUNTRY_INFO!A358)</f>
        <v>Ethiopia</v>
      </c>
      <c r="B358" s="10" t="str">
        <f>IF(COUNTRY_INFO!B358=0," ",COUNTRY_INFO!B358)</f>
        <v>Oromia East Harerge</v>
      </c>
      <c r="C358" s="10" t="str">
        <f>IF(COUNTRY_INFO!C358=0," ",COUNTRY_INFO!C358)</f>
        <v>Kombolcha</v>
      </c>
      <c r="D358" s="11" t="str">
        <f>IF(COUNTRY_INFO!$T$9:$T$1000="MDA1 (IVM+ALB)", COUNTRY_INFO!$T$9:$T$1000, " ")</f>
        <v xml:space="preserve"> </v>
      </c>
      <c r="E358" s="253"/>
      <c r="F358" s="54"/>
      <c r="G358" s="288"/>
      <c r="H358" s="288"/>
      <c r="I358" s="11">
        <f t="shared" si="25"/>
        <v>0</v>
      </c>
      <c r="J358" s="54"/>
      <c r="K358" s="18"/>
      <c r="L358" s="18"/>
      <c r="M358" s="14">
        <f t="shared" si="26"/>
        <v>0</v>
      </c>
      <c r="N358" s="231"/>
      <c r="O358" s="230" t="str">
        <f t="shared" si="27"/>
        <v xml:space="preserve"> </v>
      </c>
      <c r="P358" s="230" t="str">
        <f t="shared" si="28"/>
        <v xml:space="preserve"> </v>
      </c>
      <c r="Q358" s="230" t="str">
        <f t="shared" si="29"/>
        <v xml:space="preserve"> </v>
      </c>
    </row>
    <row r="359" spans="1:17" x14ac:dyDescent="0.2">
      <c r="A359" s="10" t="str">
        <f>IF(COUNTRY_INFO!A359=0," ",COUNTRY_INFO!A359)</f>
        <v>Ethiopia</v>
      </c>
      <c r="B359" s="10" t="str">
        <f>IF(COUNTRY_INFO!B359=0," ",COUNTRY_INFO!B359)</f>
        <v>Oromia East Harerge</v>
      </c>
      <c r="C359" s="10" t="str">
        <f>IF(COUNTRY_INFO!C359=0," ",COUNTRY_INFO!C359)</f>
        <v>Kurfachala</v>
      </c>
      <c r="D359" s="11" t="str">
        <f>IF(COUNTRY_INFO!$T$9:$T$1000="MDA1 (IVM+ALB)", COUNTRY_INFO!$T$9:$T$1000, " ")</f>
        <v xml:space="preserve"> </v>
      </c>
      <c r="E359" s="253"/>
      <c r="F359" s="54"/>
      <c r="G359" s="288"/>
      <c r="H359" s="288"/>
      <c r="I359" s="11">
        <f t="shared" si="25"/>
        <v>0</v>
      </c>
      <c r="J359" s="54"/>
      <c r="K359" s="18"/>
      <c r="L359" s="18"/>
      <c r="M359" s="14">
        <f t="shared" si="26"/>
        <v>0</v>
      </c>
      <c r="N359" s="231"/>
      <c r="O359" s="230" t="str">
        <f t="shared" si="27"/>
        <v xml:space="preserve"> </v>
      </c>
      <c r="P359" s="230" t="str">
        <f t="shared" si="28"/>
        <v xml:space="preserve"> </v>
      </c>
      <c r="Q359" s="230" t="str">
        <f t="shared" si="29"/>
        <v xml:space="preserve"> </v>
      </c>
    </row>
    <row r="360" spans="1:17" x14ac:dyDescent="0.2">
      <c r="A360" s="10" t="str">
        <f>IF(COUNTRY_INFO!A360=0," ",COUNTRY_INFO!A360)</f>
        <v>Ethiopia</v>
      </c>
      <c r="B360" s="10" t="str">
        <f>IF(COUNTRY_INFO!B360=0," ",COUNTRY_INFO!B360)</f>
        <v>Oromia East Harerge</v>
      </c>
      <c r="C360" s="10" t="str">
        <f>IF(COUNTRY_INFO!C360=0," ",COUNTRY_INFO!C360)</f>
        <v>Medaga Tola</v>
      </c>
      <c r="D360" s="11" t="str">
        <f>IF(COUNTRY_INFO!$T$9:$T$1000="MDA1 (IVM+ALB)", COUNTRY_INFO!$T$9:$T$1000, " ")</f>
        <v xml:space="preserve"> </v>
      </c>
      <c r="E360" s="253"/>
      <c r="F360" s="54"/>
      <c r="G360" s="288"/>
      <c r="H360" s="288"/>
      <c r="I360" s="11">
        <f t="shared" si="25"/>
        <v>0</v>
      </c>
      <c r="J360" s="54"/>
      <c r="K360" s="18"/>
      <c r="L360" s="18"/>
      <c r="M360" s="14">
        <f t="shared" si="26"/>
        <v>0</v>
      </c>
      <c r="N360" s="231"/>
      <c r="O360" s="230" t="str">
        <f t="shared" si="27"/>
        <v xml:space="preserve"> </v>
      </c>
      <c r="P360" s="230" t="str">
        <f t="shared" si="28"/>
        <v xml:space="preserve"> </v>
      </c>
      <c r="Q360" s="230" t="str">
        <f t="shared" si="29"/>
        <v xml:space="preserve"> </v>
      </c>
    </row>
    <row r="361" spans="1:17" x14ac:dyDescent="0.2">
      <c r="A361" s="10" t="str">
        <f>IF(COUNTRY_INFO!A361=0," ",COUNTRY_INFO!A361)</f>
        <v>Ethiopia</v>
      </c>
      <c r="B361" s="10" t="str">
        <f>IF(COUNTRY_INFO!B361=0," ",COUNTRY_INFO!B361)</f>
        <v>Oromia East Harerge</v>
      </c>
      <c r="C361" s="10" t="str">
        <f>IF(COUNTRY_INFO!C361=0," ",COUNTRY_INFO!C361)</f>
        <v>Melka balo</v>
      </c>
      <c r="D361" s="11" t="str">
        <f>IF(COUNTRY_INFO!$T$9:$T$1000="MDA1 (IVM+ALB)", COUNTRY_INFO!$T$9:$T$1000, " ")</f>
        <v xml:space="preserve"> </v>
      </c>
      <c r="E361" s="253"/>
      <c r="F361" s="54"/>
      <c r="G361" s="288"/>
      <c r="H361" s="288"/>
      <c r="I361" s="11">
        <f t="shared" si="25"/>
        <v>0</v>
      </c>
      <c r="J361" s="54"/>
      <c r="K361" s="18"/>
      <c r="L361" s="18"/>
      <c r="M361" s="14">
        <f t="shared" si="26"/>
        <v>0</v>
      </c>
      <c r="N361" s="231"/>
      <c r="O361" s="230" t="str">
        <f t="shared" si="27"/>
        <v xml:space="preserve"> </v>
      </c>
      <c r="P361" s="230" t="str">
        <f t="shared" si="28"/>
        <v xml:space="preserve"> </v>
      </c>
      <c r="Q361" s="230" t="str">
        <f t="shared" si="29"/>
        <v xml:space="preserve"> </v>
      </c>
    </row>
    <row r="362" spans="1:17" x14ac:dyDescent="0.2">
      <c r="A362" s="10" t="str">
        <f>IF(COUNTRY_INFO!A362=0," ",COUNTRY_INFO!A362)</f>
        <v>Ethiopia</v>
      </c>
      <c r="B362" s="10" t="str">
        <f>IF(COUNTRY_INFO!B362=0," ",COUNTRY_INFO!B362)</f>
        <v>Oromia East Harerge</v>
      </c>
      <c r="C362" s="10" t="str">
        <f>IF(COUNTRY_INFO!C362=0," ",COUNTRY_INFO!C362)</f>
        <v>Meta</v>
      </c>
      <c r="D362" s="11" t="str">
        <f>IF(COUNTRY_INFO!$T$9:$T$1000="MDA1 (IVM+ALB)", COUNTRY_INFO!$T$9:$T$1000, " ")</f>
        <v xml:space="preserve"> </v>
      </c>
      <c r="E362" s="253"/>
      <c r="F362" s="54"/>
      <c r="G362" s="288"/>
      <c r="H362" s="288"/>
      <c r="I362" s="11">
        <f t="shared" si="25"/>
        <v>0</v>
      </c>
      <c r="J362" s="54"/>
      <c r="K362" s="18"/>
      <c r="L362" s="18"/>
      <c r="M362" s="14">
        <f t="shared" si="26"/>
        <v>0</v>
      </c>
      <c r="N362" s="231"/>
      <c r="O362" s="230" t="str">
        <f t="shared" si="27"/>
        <v xml:space="preserve"> </v>
      </c>
      <c r="P362" s="230" t="str">
        <f t="shared" si="28"/>
        <v xml:space="preserve"> </v>
      </c>
      <c r="Q362" s="230" t="str">
        <f t="shared" si="29"/>
        <v xml:space="preserve"> </v>
      </c>
    </row>
    <row r="363" spans="1:17" x14ac:dyDescent="0.2">
      <c r="A363" s="10" t="str">
        <f>IF(COUNTRY_INFO!A363=0," ",COUNTRY_INFO!A363)</f>
        <v>Ethiopia</v>
      </c>
      <c r="B363" s="10" t="str">
        <f>IF(COUNTRY_INFO!B363=0," ",COUNTRY_INFO!B363)</f>
        <v>Oromia East Harerge</v>
      </c>
      <c r="C363" s="10" t="str">
        <f>IF(COUNTRY_INFO!C363=0," ",COUNTRY_INFO!C363)</f>
        <v>Meyu</v>
      </c>
      <c r="D363" s="11" t="str">
        <f>IF(COUNTRY_INFO!$T$9:$T$1000="MDA1 (IVM+ALB)", COUNTRY_INFO!$T$9:$T$1000, " ")</f>
        <v xml:space="preserve"> </v>
      </c>
      <c r="E363" s="253"/>
      <c r="F363" s="54"/>
      <c r="G363" s="288"/>
      <c r="H363" s="288"/>
      <c r="I363" s="11">
        <f t="shared" si="25"/>
        <v>0</v>
      </c>
      <c r="J363" s="54"/>
      <c r="K363" s="18"/>
      <c r="L363" s="18"/>
      <c r="M363" s="14">
        <f t="shared" si="26"/>
        <v>0</v>
      </c>
      <c r="N363" s="231"/>
      <c r="O363" s="230" t="str">
        <f t="shared" si="27"/>
        <v xml:space="preserve"> </v>
      </c>
      <c r="P363" s="230" t="str">
        <f t="shared" si="28"/>
        <v xml:space="preserve"> </v>
      </c>
      <c r="Q363" s="230" t="str">
        <f t="shared" si="29"/>
        <v xml:space="preserve"> </v>
      </c>
    </row>
    <row r="364" spans="1:17" x14ac:dyDescent="0.2">
      <c r="A364" s="10" t="str">
        <f>IF(COUNTRY_INFO!A364=0," ",COUNTRY_INFO!A364)</f>
        <v>Ethiopia</v>
      </c>
      <c r="B364" s="10" t="str">
        <f>IF(COUNTRY_INFO!B364=0," ",COUNTRY_INFO!B364)</f>
        <v>Oromia East Harerge</v>
      </c>
      <c r="C364" s="10" t="str">
        <f>IF(COUNTRY_INFO!C364=0," ",COUNTRY_INFO!C364)</f>
        <v>Qumbi</v>
      </c>
      <c r="D364" s="11" t="str">
        <f>IF(COUNTRY_INFO!$T$9:$T$1000="MDA1 (IVM+ALB)", COUNTRY_INFO!$T$9:$T$1000, " ")</f>
        <v xml:space="preserve"> </v>
      </c>
      <c r="E364" s="253"/>
      <c r="F364" s="54"/>
      <c r="G364" s="288"/>
      <c r="H364" s="288"/>
      <c r="I364" s="11">
        <f t="shared" si="25"/>
        <v>0</v>
      </c>
      <c r="J364" s="54"/>
      <c r="K364" s="18"/>
      <c r="L364" s="18"/>
      <c r="M364" s="14">
        <f t="shared" si="26"/>
        <v>0</v>
      </c>
      <c r="N364" s="231"/>
      <c r="O364" s="230" t="str">
        <f t="shared" si="27"/>
        <v xml:space="preserve"> </v>
      </c>
      <c r="P364" s="230" t="str">
        <f t="shared" si="28"/>
        <v xml:space="preserve"> </v>
      </c>
      <c r="Q364" s="230" t="str">
        <f t="shared" si="29"/>
        <v xml:space="preserve"> </v>
      </c>
    </row>
    <row r="365" spans="1:17" x14ac:dyDescent="0.2">
      <c r="A365" s="10" t="str">
        <f>IF(COUNTRY_INFO!A365=0," ",COUNTRY_INFO!A365)</f>
        <v>Ethiopia</v>
      </c>
      <c r="B365" s="10" t="str">
        <f>IF(COUNTRY_INFO!B365=0," ",COUNTRY_INFO!B365)</f>
        <v>Oromia East Shewa</v>
      </c>
      <c r="C365" s="10" t="str">
        <f>IF(COUNTRY_INFO!C365=0," ",COUNTRY_INFO!C365)</f>
        <v>Adama</v>
      </c>
      <c r="D365" s="11" t="str">
        <f>IF(COUNTRY_INFO!$T$9:$T$1000="MDA1 (IVM+ALB)", COUNTRY_INFO!$T$9:$T$1000, " ")</f>
        <v xml:space="preserve"> </v>
      </c>
      <c r="E365" s="253"/>
      <c r="F365" s="54"/>
      <c r="G365" s="288"/>
      <c r="H365" s="288"/>
      <c r="I365" s="11">
        <f t="shared" si="25"/>
        <v>0</v>
      </c>
      <c r="J365" s="54"/>
      <c r="K365" s="18"/>
      <c r="L365" s="18"/>
      <c r="M365" s="14">
        <f t="shared" si="26"/>
        <v>0</v>
      </c>
      <c r="N365" s="231"/>
      <c r="O365" s="230" t="str">
        <f t="shared" si="27"/>
        <v xml:space="preserve"> </v>
      </c>
      <c r="P365" s="230" t="str">
        <f t="shared" si="28"/>
        <v xml:space="preserve"> </v>
      </c>
      <c r="Q365" s="230" t="str">
        <f t="shared" si="29"/>
        <v xml:space="preserve"> </v>
      </c>
    </row>
    <row r="366" spans="1:17" x14ac:dyDescent="0.2">
      <c r="A366" s="10" t="str">
        <f>IF(COUNTRY_INFO!A366=0," ",COUNTRY_INFO!A366)</f>
        <v>Ethiopia</v>
      </c>
      <c r="B366" s="10" t="str">
        <f>IF(COUNTRY_INFO!B366=0," ",COUNTRY_INFO!B366)</f>
        <v>Oromia East Shewa</v>
      </c>
      <c r="C366" s="10" t="str">
        <f>IF(COUNTRY_INFO!C366=0," ",COUNTRY_INFO!C366)</f>
        <v>Adama Town</v>
      </c>
      <c r="D366" s="11" t="str">
        <f>IF(COUNTRY_INFO!$T$9:$T$1000="MDA1 (IVM+ALB)", COUNTRY_INFO!$T$9:$T$1000, " ")</f>
        <v xml:space="preserve"> </v>
      </c>
      <c r="E366" s="253"/>
      <c r="F366" s="54"/>
      <c r="G366" s="288"/>
      <c r="H366" s="288"/>
      <c r="I366" s="11">
        <f t="shared" si="25"/>
        <v>0</v>
      </c>
      <c r="J366" s="54"/>
      <c r="K366" s="18"/>
      <c r="L366" s="18"/>
      <c r="M366" s="14">
        <f t="shared" si="26"/>
        <v>0</v>
      </c>
      <c r="N366" s="231"/>
      <c r="O366" s="230" t="str">
        <f t="shared" si="27"/>
        <v xml:space="preserve"> </v>
      </c>
      <c r="P366" s="230" t="str">
        <f t="shared" si="28"/>
        <v xml:space="preserve"> </v>
      </c>
      <c r="Q366" s="230" t="str">
        <f t="shared" si="29"/>
        <v xml:space="preserve"> </v>
      </c>
    </row>
    <row r="367" spans="1:17" x14ac:dyDescent="0.2">
      <c r="A367" s="10" t="str">
        <f>IF(COUNTRY_INFO!A367=0," ",COUNTRY_INFO!A367)</f>
        <v>Ethiopia</v>
      </c>
      <c r="B367" s="10" t="str">
        <f>IF(COUNTRY_INFO!B367=0," ",COUNTRY_INFO!B367)</f>
        <v>Oromia East Shewa</v>
      </c>
      <c r="C367" s="10" t="str">
        <f>IF(COUNTRY_INFO!C367=0," ",COUNTRY_INFO!C367)</f>
        <v>Adami Tulu Jido Kombolacha</v>
      </c>
      <c r="D367" s="11" t="str">
        <f>IF(COUNTRY_INFO!$T$9:$T$1000="MDA1 (IVM+ALB)", COUNTRY_INFO!$T$9:$T$1000, " ")</f>
        <v xml:space="preserve"> </v>
      </c>
      <c r="E367" s="253"/>
      <c r="F367" s="54"/>
      <c r="G367" s="288"/>
      <c r="H367" s="288"/>
      <c r="I367" s="11">
        <f t="shared" si="25"/>
        <v>0</v>
      </c>
      <c r="J367" s="54"/>
      <c r="K367" s="18"/>
      <c r="L367" s="18"/>
      <c r="M367" s="14">
        <f t="shared" si="26"/>
        <v>0</v>
      </c>
      <c r="N367" s="231"/>
      <c r="O367" s="230" t="str">
        <f t="shared" si="27"/>
        <v xml:space="preserve"> </v>
      </c>
      <c r="P367" s="230" t="str">
        <f t="shared" si="28"/>
        <v xml:space="preserve"> </v>
      </c>
      <c r="Q367" s="230" t="str">
        <f t="shared" si="29"/>
        <v xml:space="preserve"> </v>
      </c>
    </row>
    <row r="368" spans="1:17" x14ac:dyDescent="0.2">
      <c r="A368" s="10" t="str">
        <f>IF(COUNTRY_INFO!A368=0," ",COUNTRY_INFO!A368)</f>
        <v>Ethiopia</v>
      </c>
      <c r="B368" s="10" t="str">
        <f>IF(COUNTRY_INFO!B368=0," ",COUNTRY_INFO!B368)</f>
        <v>Oromia East Shewa</v>
      </c>
      <c r="C368" s="10" t="str">
        <f>IF(COUNTRY_INFO!C368=0," ",COUNTRY_INFO!C368)</f>
        <v>Adea</v>
      </c>
      <c r="D368" s="11" t="str">
        <f>IF(COUNTRY_INFO!$T$9:$T$1000="MDA1 (IVM+ALB)", COUNTRY_INFO!$T$9:$T$1000, " ")</f>
        <v xml:space="preserve"> </v>
      </c>
      <c r="E368" s="253"/>
      <c r="F368" s="54"/>
      <c r="G368" s="288"/>
      <c r="H368" s="288"/>
      <c r="I368" s="11">
        <f t="shared" si="25"/>
        <v>0</v>
      </c>
      <c r="J368" s="54"/>
      <c r="K368" s="18"/>
      <c r="L368" s="18"/>
      <c r="M368" s="14">
        <f t="shared" si="26"/>
        <v>0</v>
      </c>
      <c r="N368" s="231"/>
      <c r="O368" s="230" t="str">
        <f t="shared" si="27"/>
        <v xml:space="preserve"> </v>
      </c>
      <c r="P368" s="230" t="str">
        <f t="shared" si="28"/>
        <v xml:space="preserve"> </v>
      </c>
      <c r="Q368" s="230" t="str">
        <f t="shared" si="29"/>
        <v xml:space="preserve"> </v>
      </c>
    </row>
    <row r="369" spans="1:17" x14ac:dyDescent="0.2">
      <c r="A369" s="10" t="str">
        <f>IF(COUNTRY_INFO!A369=0," ",COUNTRY_INFO!A369)</f>
        <v>Ethiopia</v>
      </c>
      <c r="B369" s="10" t="str">
        <f>IF(COUNTRY_INFO!B369=0," ",COUNTRY_INFO!B369)</f>
        <v>Oromia East Shewa</v>
      </c>
      <c r="C369" s="10" t="str">
        <f>IF(COUNTRY_INFO!C369=0," ",COUNTRY_INFO!C369)</f>
        <v>Batu Town</v>
      </c>
      <c r="D369" s="11" t="str">
        <f>IF(COUNTRY_INFO!$T$9:$T$1000="MDA1 (IVM+ALB)", COUNTRY_INFO!$T$9:$T$1000, " ")</f>
        <v xml:space="preserve"> </v>
      </c>
      <c r="E369" s="253"/>
      <c r="F369" s="54"/>
      <c r="G369" s="288"/>
      <c r="H369" s="288"/>
      <c r="I369" s="11">
        <f t="shared" si="25"/>
        <v>0</v>
      </c>
      <c r="J369" s="54"/>
      <c r="K369" s="18"/>
      <c r="L369" s="18"/>
      <c r="M369" s="14">
        <f t="shared" si="26"/>
        <v>0</v>
      </c>
      <c r="N369" s="231"/>
      <c r="O369" s="230" t="str">
        <f t="shared" si="27"/>
        <v xml:space="preserve"> </v>
      </c>
      <c r="P369" s="230" t="str">
        <f t="shared" si="28"/>
        <v xml:space="preserve"> </v>
      </c>
      <c r="Q369" s="230" t="str">
        <f t="shared" si="29"/>
        <v xml:space="preserve"> </v>
      </c>
    </row>
    <row r="370" spans="1:17" x14ac:dyDescent="0.2">
      <c r="A370" s="10" t="str">
        <f>IF(COUNTRY_INFO!A370=0," ",COUNTRY_INFO!A370)</f>
        <v>Ethiopia</v>
      </c>
      <c r="B370" s="10" t="str">
        <f>IF(COUNTRY_INFO!B370=0," ",COUNTRY_INFO!B370)</f>
        <v>Oromia East Shewa</v>
      </c>
      <c r="C370" s="10" t="str">
        <f>IF(COUNTRY_INFO!C370=0," ",COUNTRY_INFO!C370)</f>
        <v>Bishoftu Town</v>
      </c>
      <c r="D370" s="11" t="str">
        <f>IF(COUNTRY_INFO!$T$9:$T$1000="MDA1 (IVM+ALB)", COUNTRY_INFO!$T$9:$T$1000, " ")</f>
        <v xml:space="preserve"> </v>
      </c>
      <c r="E370" s="253"/>
      <c r="F370" s="54"/>
      <c r="G370" s="288"/>
      <c r="H370" s="288"/>
      <c r="I370" s="11">
        <f t="shared" si="25"/>
        <v>0</v>
      </c>
      <c r="J370" s="54"/>
      <c r="K370" s="18"/>
      <c r="L370" s="18"/>
      <c r="M370" s="14">
        <f t="shared" si="26"/>
        <v>0</v>
      </c>
      <c r="N370" s="231"/>
      <c r="O370" s="230" t="str">
        <f t="shared" si="27"/>
        <v xml:space="preserve"> </v>
      </c>
      <c r="P370" s="230" t="str">
        <f t="shared" si="28"/>
        <v xml:space="preserve"> </v>
      </c>
      <c r="Q370" s="230" t="str">
        <f t="shared" si="29"/>
        <v xml:space="preserve"> </v>
      </c>
    </row>
    <row r="371" spans="1:17" x14ac:dyDescent="0.2">
      <c r="A371" s="10" t="str">
        <f>IF(COUNTRY_INFO!A371=0," ",COUNTRY_INFO!A371)</f>
        <v>Ethiopia</v>
      </c>
      <c r="B371" s="10" t="str">
        <f>IF(COUNTRY_INFO!B371=0," ",COUNTRY_INFO!B371)</f>
        <v>Oromia East Shewa</v>
      </c>
      <c r="C371" s="10" t="str">
        <f>IF(COUNTRY_INFO!C371=0," ",COUNTRY_INFO!C371)</f>
        <v>Bora</v>
      </c>
      <c r="D371" s="11" t="str">
        <f>IF(COUNTRY_INFO!$T$9:$T$1000="MDA1 (IVM+ALB)", COUNTRY_INFO!$T$9:$T$1000, " ")</f>
        <v xml:space="preserve"> </v>
      </c>
      <c r="E371" s="253"/>
      <c r="F371" s="54"/>
      <c r="G371" s="288"/>
      <c r="H371" s="288"/>
      <c r="I371" s="11">
        <f t="shared" si="25"/>
        <v>0</v>
      </c>
      <c r="J371" s="54"/>
      <c r="K371" s="18"/>
      <c r="L371" s="18"/>
      <c r="M371" s="14">
        <f t="shared" si="26"/>
        <v>0</v>
      </c>
      <c r="N371" s="231"/>
      <c r="O371" s="230" t="str">
        <f t="shared" si="27"/>
        <v xml:space="preserve"> </v>
      </c>
      <c r="P371" s="230" t="str">
        <f t="shared" si="28"/>
        <v xml:space="preserve"> </v>
      </c>
      <c r="Q371" s="230" t="str">
        <f t="shared" si="29"/>
        <v xml:space="preserve"> </v>
      </c>
    </row>
    <row r="372" spans="1:17" x14ac:dyDescent="0.2">
      <c r="A372" s="10" t="str">
        <f>IF(COUNTRY_INFO!A372=0," ",COUNTRY_INFO!A372)</f>
        <v>Ethiopia</v>
      </c>
      <c r="B372" s="10" t="str">
        <f>IF(COUNTRY_INFO!B372=0," ",COUNTRY_INFO!B372)</f>
        <v>Oromia East Shewa</v>
      </c>
      <c r="C372" s="10" t="str">
        <f>IF(COUNTRY_INFO!C372=0," ",COUNTRY_INFO!C372)</f>
        <v>Boset</v>
      </c>
      <c r="D372" s="11" t="str">
        <f>IF(COUNTRY_INFO!$T$9:$T$1000="MDA1 (IVM+ALB)", COUNTRY_INFO!$T$9:$T$1000, " ")</f>
        <v xml:space="preserve"> </v>
      </c>
      <c r="E372" s="253"/>
      <c r="F372" s="54"/>
      <c r="G372" s="288"/>
      <c r="H372" s="288"/>
      <c r="I372" s="11">
        <f t="shared" si="25"/>
        <v>0</v>
      </c>
      <c r="J372" s="54"/>
      <c r="K372" s="18"/>
      <c r="L372" s="18"/>
      <c r="M372" s="14">
        <f t="shared" si="26"/>
        <v>0</v>
      </c>
      <c r="N372" s="231"/>
      <c r="O372" s="230" t="str">
        <f t="shared" si="27"/>
        <v xml:space="preserve"> </v>
      </c>
      <c r="P372" s="230" t="str">
        <f t="shared" si="28"/>
        <v xml:space="preserve"> </v>
      </c>
      <c r="Q372" s="230" t="str">
        <f t="shared" si="29"/>
        <v xml:space="preserve"> </v>
      </c>
    </row>
    <row r="373" spans="1:17" x14ac:dyDescent="0.2">
      <c r="A373" s="10" t="str">
        <f>IF(COUNTRY_INFO!A373=0," ",COUNTRY_INFO!A373)</f>
        <v>Ethiopia</v>
      </c>
      <c r="B373" s="10" t="str">
        <f>IF(COUNTRY_INFO!B373=0," ",COUNTRY_INFO!B373)</f>
        <v>Oromia East Shewa</v>
      </c>
      <c r="C373" s="10" t="str">
        <f>IF(COUNTRY_INFO!C373=0," ",COUNTRY_INFO!C373)</f>
        <v>Dugda</v>
      </c>
      <c r="D373" s="11" t="str">
        <f>IF(COUNTRY_INFO!$T$9:$T$1000="MDA1 (IVM+ALB)", COUNTRY_INFO!$T$9:$T$1000, " ")</f>
        <v xml:space="preserve"> </v>
      </c>
      <c r="E373" s="253"/>
      <c r="F373" s="54"/>
      <c r="G373" s="288"/>
      <c r="H373" s="288"/>
      <c r="I373" s="11">
        <f t="shared" si="25"/>
        <v>0</v>
      </c>
      <c r="J373" s="54"/>
      <c r="K373" s="18"/>
      <c r="L373" s="18"/>
      <c r="M373" s="14">
        <f t="shared" si="26"/>
        <v>0</v>
      </c>
      <c r="N373" s="231"/>
      <c r="O373" s="230" t="str">
        <f t="shared" si="27"/>
        <v xml:space="preserve"> </v>
      </c>
      <c r="P373" s="230" t="str">
        <f t="shared" si="28"/>
        <v xml:space="preserve"> </v>
      </c>
      <c r="Q373" s="230" t="str">
        <f t="shared" si="29"/>
        <v xml:space="preserve"> </v>
      </c>
    </row>
    <row r="374" spans="1:17" x14ac:dyDescent="0.2">
      <c r="A374" s="10" t="str">
        <f>IF(COUNTRY_INFO!A374=0," ",COUNTRY_INFO!A374)</f>
        <v>Ethiopia</v>
      </c>
      <c r="B374" s="10" t="str">
        <f>IF(COUNTRY_INFO!B374=0," ",COUNTRY_INFO!B374)</f>
        <v>Oromia East Shewa</v>
      </c>
      <c r="C374" s="10" t="str">
        <f>IF(COUNTRY_INFO!C374=0," ",COUNTRY_INFO!C374)</f>
        <v>Fentale</v>
      </c>
      <c r="D374" s="11" t="str">
        <f>IF(COUNTRY_INFO!$T$9:$T$1000="MDA1 (IVM+ALB)", COUNTRY_INFO!$T$9:$T$1000, " ")</f>
        <v xml:space="preserve"> </v>
      </c>
      <c r="E374" s="253"/>
      <c r="F374" s="54"/>
      <c r="G374" s="288"/>
      <c r="H374" s="288"/>
      <c r="I374" s="11">
        <f t="shared" si="25"/>
        <v>0</v>
      </c>
      <c r="J374" s="54"/>
      <c r="K374" s="18"/>
      <c r="L374" s="18"/>
      <c r="M374" s="14">
        <f t="shared" si="26"/>
        <v>0</v>
      </c>
      <c r="N374" s="231"/>
      <c r="O374" s="230" t="str">
        <f t="shared" si="27"/>
        <v xml:space="preserve"> </v>
      </c>
      <c r="P374" s="230" t="str">
        <f t="shared" si="28"/>
        <v xml:space="preserve"> </v>
      </c>
      <c r="Q374" s="230" t="str">
        <f t="shared" si="29"/>
        <v xml:space="preserve"> </v>
      </c>
    </row>
    <row r="375" spans="1:17" x14ac:dyDescent="0.2">
      <c r="A375" s="10" t="str">
        <f>IF(COUNTRY_INFO!A375=0," ",COUNTRY_INFO!A375)</f>
        <v>Ethiopia</v>
      </c>
      <c r="B375" s="10" t="str">
        <f>IF(COUNTRY_INFO!B375=0," ",COUNTRY_INFO!B375)</f>
        <v>Oromia East Shewa</v>
      </c>
      <c r="C375" s="10" t="str">
        <f>IF(COUNTRY_INFO!C375=0," ",COUNTRY_INFO!C375)</f>
        <v>Gimbichu</v>
      </c>
      <c r="D375" s="11" t="str">
        <f>IF(COUNTRY_INFO!$T$9:$T$1000="MDA1 (IVM+ALB)", COUNTRY_INFO!$T$9:$T$1000, " ")</f>
        <v xml:space="preserve"> </v>
      </c>
      <c r="E375" s="253"/>
      <c r="F375" s="54"/>
      <c r="G375" s="288"/>
      <c r="H375" s="288"/>
      <c r="I375" s="11">
        <f t="shared" si="25"/>
        <v>0</v>
      </c>
      <c r="J375" s="54"/>
      <c r="K375" s="18"/>
      <c r="L375" s="18"/>
      <c r="M375" s="14">
        <f t="shared" si="26"/>
        <v>0</v>
      </c>
      <c r="N375" s="231"/>
      <c r="O375" s="230" t="str">
        <f t="shared" si="27"/>
        <v xml:space="preserve"> </v>
      </c>
      <c r="P375" s="230" t="str">
        <f t="shared" si="28"/>
        <v xml:space="preserve"> </v>
      </c>
      <c r="Q375" s="230" t="str">
        <f t="shared" si="29"/>
        <v xml:space="preserve"> </v>
      </c>
    </row>
    <row r="376" spans="1:17" x14ac:dyDescent="0.2">
      <c r="A376" s="10" t="str">
        <f>IF(COUNTRY_INFO!A376=0," ",COUNTRY_INFO!A376)</f>
        <v>Ethiopia</v>
      </c>
      <c r="B376" s="10" t="str">
        <f>IF(COUNTRY_INFO!B376=0," ",COUNTRY_INFO!B376)</f>
        <v>Oromia East Shewa</v>
      </c>
      <c r="C376" s="10" t="str">
        <f>IF(COUNTRY_INFO!C376=0," ",COUNTRY_INFO!C376)</f>
        <v>Liben</v>
      </c>
      <c r="D376" s="11" t="str">
        <f>IF(COUNTRY_INFO!$T$9:$T$1000="MDA1 (IVM+ALB)", COUNTRY_INFO!$T$9:$T$1000, " ")</f>
        <v xml:space="preserve"> </v>
      </c>
      <c r="E376" s="253"/>
      <c r="F376" s="54"/>
      <c r="G376" s="288"/>
      <c r="H376" s="288"/>
      <c r="I376" s="11">
        <f t="shared" si="25"/>
        <v>0</v>
      </c>
      <c r="J376" s="54"/>
      <c r="K376" s="18"/>
      <c r="L376" s="18"/>
      <c r="M376" s="14">
        <f t="shared" si="26"/>
        <v>0</v>
      </c>
      <c r="N376" s="231"/>
      <c r="O376" s="230" t="str">
        <f t="shared" si="27"/>
        <v xml:space="preserve"> </v>
      </c>
      <c r="P376" s="230" t="str">
        <f t="shared" si="28"/>
        <v xml:space="preserve"> </v>
      </c>
      <c r="Q376" s="230" t="str">
        <f t="shared" si="29"/>
        <v xml:space="preserve"> </v>
      </c>
    </row>
    <row r="377" spans="1:17" x14ac:dyDescent="0.2">
      <c r="A377" s="10" t="str">
        <f>IF(COUNTRY_INFO!A377=0," ",COUNTRY_INFO!A377)</f>
        <v>Ethiopia</v>
      </c>
      <c r="B377" s="10" t="str">
        <f>IF(COUNTRY_INFO!B377=0," ",COUNTRY_INFO!B377)</f>
        <v>Oromia East Shewa</v>
      </c>
      <c r="C377" s="10" t="str">
        <f>IF(COUNTRY_INFO!C377=0," ",COUNTRY_INFO!C377)</f>
        <v>Lume</v>
      </c>
      <c r="D377" s="11" t="str">
        <f>IF(COUNTRY_INFO!$T$9:$T$1000="MDA1 (IVM+ALB)", COUNTRY_INFO!$T$9:$T$1000, " ")</f>
        <v xml:space="preserve"> </v>
      </c>
      <c r="E377" s="253"/>
      <c r="F377" s="54"/>
      <c r="G377" s="288"/>
      <c r="H377" s="288"/>
      <c r="I377" s="11">
        <f t="shared" si="25"/>
        <v>0</v>
      </c>
      <c r="J377" s="54"/>
      <c r="K377" s="18"/>
      <c r="L377" s="18"/>
      <c r="M377" s="14">
        <f t="shared" si="26"/>
        <v>0</v>
      </c>
      <c r="N377" s="231"/>
      <c r="O377" s="230" t="str">
        <f t="shared" si="27"/>
        <v xml:space="preserve"> </v>
      </c>
      <c r="P377" s="230" t="str">
        <f t="shared" si="28"/>
        <v xml:space="preserve"> </v>
      </c>
      <c r="Q377" s="230" t="str">
        <f t="shared" si="29"/>
        <v xml:space="preserve"> </v>
      </c>
    </row>
    <row r="378" spans="1:17" x14ac:dyDescent="0.2">
      <c r="A378" s="10" t="str">
        <f>IF(COUNTRY_INFO!A378=0," ",COUNTRY_INFO!A378)</f>
        <v>Ethiopia</v>
      </c>
      <c r="B378" s="10" t="str">
        <f>IF(COUNTRY_INFO!B378=0," ",COUNTRY_INFO!B378)</f>
        <v>Oromia East Shewa</v>
      </c>
      <c r="C378" s="10" t="str">
        <f>IF(COUNTRY_INFO!C378=0," ",COUNTRY_INFO!C378)</f>
        <v>Metehara Town</v>
      </c>
      <c r="D378" s="11" t="str">
        <f>IF(COUNTRY_INFO!$T$9:$T$1000="MDA1 (IVM+ALB)", COUNTRY_INFO!$T$9:$T$1000, " ")</f>
        <v xml:space="preserve"> </v>
      </c>
      <c r="E378" s="253"/>
      <c r="F378" s="54"/>
      <c r="G378" s="288"/>
      <c r="H378" s="288"/>
      <c r="I378" s="11">
        <f t="shared" si="25"/>
        <v>0</v>
      </c>
      <c r="J378" s="54"/>
      <c r="K378" s="18"/>
      <c r="L378" s="18"/>
      <c r="M378" s="14">
        <f t="shared" si="26"/>
        <v>0</v>
      </c>
      <c r="N378" s="231"/>
      <c r="O378" s="230" t="str">
        <f t="shared" si="27"/>
        <v xml:space="preserve"> </v>
      </c>
      <c r="P378" s="230" t="str">
        <f t="shared" si="28"/>
        <v xml:space="preserve"> </v>
      </c>
      <c r="Q378" s="230" t="str">
        <f t="shared" si="29"/>
        <v xml:space="preserve"> </v>
      </c>
    </row>
    <row r="379" spans="1:17" x14ac:dyDescent="0.2">
      <c r="A379" s="10" t="str">
        <f>IF(COUNTRY_INFO!A379=0," ",COUNTRY_INFO!A379)</f>
        <v>Ethiopia</v>
      </c>
      <c r="B379" s="10" t="str">
        <f>IF(COUNTRY_INFO!B379=0," ",COUNTRY_INFO!B379)</f>
        <v>Oromia East Shewa</v>
      </c>
      <c r="C379" s="10" t="str">
        <f>IF(COUNTRY_INFO!C379=0," ",COUNTRY_INFO!C379)</f>
        <v>Mojo Town</v>
      </c>
      <c r="D379" s="11" t="str">
        <f>IF(COUNTRY_INFO!$T$9:$T$1000="MDA1 (IVM+ALB)", COUNTRY_INFO!$T$9:$T$1000, " ")</f>
        <v xml:space="preserve"> </v>
      </c>
      <c r="E379" s="253"/>
      <c r="F379" s="54"/>
      <c r="G379" s="288"/>
      <c r="H379" s="288"/>
      <c r="I379" s="11">
        <f t="shared" si="25"/>
        <v>0</v>
      </c>
      <c r="J379" s="54"/>
      <c r="K379" s="18"/>
      <c r="L379" s="18"/>
      <c r="M379" s="14">
        <f t="shared" si="26"/>
        <v>0</v>
      </c>
      <c r="N379" s="231"/>
      <c r="O379" s="230" t="str">
        <f t="shared" si="27"/>
        <v xml:space="preserve"> </v>
      </c>
      <c r="P379" s="230" t="str">
        <f t="shared" si="28"/>
        <v xml:space="preserve"> </v>
      </c>
      <c r="Q379" s="230" t="str">
        <f t="shared" si="29"/>
        <v xml:space="preserve"> </v>
      </c>
    </row>
    <row r="380" spans="1:17" x14ac:dyDescent="0.2">
      <c r="A380" s="10" t="str">
        <f>IF(COUNTRY_INFO!A380=0," ",COUNTRY_INFO!A380)</f>
        <v>Ethiopia</v>
      </c>
      <c r="B380" s="10" t="str">
        <f>IF(COUNTRY_INFO!B380=0," ",COUNTRY_INFO!B380)</f>
        <v>Oromia East Wellega</v>
      </c>
      <c r="C380" s="10" t="str">
        <f>IF(COUNTRY_INFO!C380=0," ",COUNTRY_INFO!C380)</f>
        <v>Boneya Bushe</v>
      </c>
      <c r="D380" s="11" t="str">
        <f>IF(COUNTRY_INFO!$T$9:$T$1000="MDA1 (IVM+ALB)", COUNTRY_INFO!$T$9:$T$1000, " ")</f>
        <v>MDA1 (IVM+ALB)</v>
      </c>
      <c r="E380" s="253" t="s">
        <v>1185</v>
      </c>
      <c r="F380" s="54"/>
      <c r="G380" s="288">
        <v>19084</v>
      </c>
      <c r="H380" s="288">
        <v>32070</v>
      </c>
      <c r="I380" s="11">
        <f t="shared" si="25"/>
        <v>51154</v>
      </c>
      <c r="J380" s="54"/>
      <c r="K380" s="18">
        <v>18123</v>
      </c>
      <c r="L380" s="18">
        <v>32220</v>
      </c>
      <c r="M380" s="14">
        <f t="shared" si="26"/>
        <v>50343</v>
      </c>
      <c r="N380" s="231"/>
      <c r="O380" s="293">
        <f t="shared" si="27"/>
        <v>94.9643680570111</v>
      </c>
      <c r="P380" s="294">
        <f t="shared" si="28"/>
        <v>100.46772684752105</v>
      </c>
      <c r="Q380" s="293">
        <f t="shared" si="29"/>
        <v>98.41459123431207</v>
      </c>
    </row>
    <row r="381" spans="1:17" x14ac:dyDescent="0.2">
      <c r="A381" s="10" t="str">
        <f>IF(COUNTRY_INFO!A381=0," ",COUNTRY_INFO!A381)</f>
        <v>Ethiopia</v>
      </c>
      <c r="B381" s="10" t="str">
        <f>IF(COUNTRY_INFO!B381=0," ",COUNTRY_INFO!B381)</f>
        <v>Oromia East Wellega</v>
      </c>
      <c r="C381" s="10" t="str">
        <f>IF(COUNTRY_INFO!C381=0," ",COUNTRY_INFO!C381)</f>
        <v>Diggaa</v>
      </c>
      <c r="D381" s="11" t="str">
        <f>IF(COUNTRY_INFO!$T$9:$T$1000="MDA1 (IVM+ALB)", COUNTRY_INFO!$T$9:$T$1000, " ")</f>
        <v xml:space="preserve"> </v>
      </c>
      <c r="E381" s="253"/>
      <c r="F381" s="54"/>
      <c r="G381" s="288"/>
      <c r="H381" s="288"/>
      <c r="I381" s="11">
        <f t="shared" si="25"/>
        <v>0</v>
      </c>
      <c r="J381" s="54"/>
      <c r="K381" s="18"/>
      <c r="L381" s="18"/>
      <c r="M381" s="14">
        <f t="shared" si="26"/>
        <v>0</v>
      </c>
      <c r="N381" s="231"/>
      <c r="O381" s="230" t="str">
        <f t="shared" si="27"/>
        <v xml:space="preserve"> </v>
      </c>
      <c r="P381" s="230" t="str">
        <f t="shared" si="28"/>
        <v xml:space="preserve"> </v>
      </c>
      <c r="Q381" s="230" t="str">
        <f t="shared" si="29"/>
        <v xml:space="preserve"> </v>
      </c>
    </row>
    <row r="382" spans="1:17" x14ac:dyDescent="0.2">
      <c r="A382" s="10" t="str">
        <f>IF(COUNTRY_INFO!A382=0," ",COUNTRY_INFO!A382)</f>
        <v>Ethiopia</v>
      </c>
      <c r="B382" s="10" t="str">
        <f>IF(COUNTRY_INFO!B382=0," ",COUNTRY_INFO!B382)</f>
        <v>Oromia East Wellega</v>
      </c>
      <c r="C382" s="10" t="str">
        <f>IF(COUNTRY_INFO!C382=0," ",COUNTRY_INFO!C382)</f>
        <v>Ebantu</v>
      </c>
      <c r="D382" s="11" t="str">
        <f>IF(COUNTRY_INFO!$T$9:$T$1000="MDA1 (IVM+ALB)", COUNTRY_INFO!$T$9:$T$1000, " ")</f>
        <v xml:space="preserve"> </v>
      </c>
      <c r="E382" s="253"/>
      <c r="F382" s="54"/>
      <c r="G382" s="288"/>
      <c r="H382" s="288"/>
      <c r="I382" s="11">
        <f t="shared" si="25"/>
        <v>0</v>
      </c>
      <c r="J382" s="54"/>
      <c r="K382" s="18"/>
      <c r="L382" s="18"/>
      <c r="M382" s="14">
        <f t="shared" si="26"/>
        <v>0</v>
      </c>
      <c r="N382" s="231"/>
      <c r="O382" s="230" t="str">
        <f t="shared" si="27"/>
        <v xml:space="preserve"> </v>
      </c>
      <c r="P382" s="230" t="str">
        <f t="shared" si="28"/>
        <v xml:space="preserve"> </v>
      </c>
      <c r="Q382" s="230" t="str">
        <f t="shared" si="29"/>
        <v xml:space="preserve"> </v>
      </c>
    </row>
    <row r="383" spans="1:17" x14ac:dyDescent="0.2">
      <c r="A383" s="10" t="str">
        <f>IF(COUNTRY_INFO!A383=0," ",COUNTRY_INFO!A383)</f>
        <v>Ethiopia</v>
      </c>
      <c r="B383" s="10" t="str">
        <f>IF(COUNTRY_INFO!B383=0," ",COUNTRY_INFO!B383)</f>
        <v>Oromia East Wellega</v>
      </c>
      <c r="C383" s="10" t="str">
        <f>IF(COUNTRY_INFO!C383=0," ",COUNTRY_INFO!C383)</f>
        <v>Gida Ayana</v>
      </c>
      <c r="D383" s="11" t="str">
        <f>IF(COUNTRY_INFO!$T$9:$T$1000="MDA1 (IVM+ALB)", COUNTRY_INFO!$T$9:$T$1000, " ")</f>
        <v xml:space="preserve"> </v>
      </c>
      <c r="E383" s="253"/>
      <c r="F383" s="54"/>
      <c r="G383" s="288"/>
      <c r="H383" s="288"/>
      <c r="I383" s="11">
        <f t="shared" si="25"/>
        <v>0</v>
      </c>
      <c r="J383" s="54"/>
      <c r="K383" s="18"/>
      <c r="L383" s="18"/>
      <c r="M383" s="14">
        <f t="shared" si="26"/>
        <v>0</v>
      </c>
      <c r="N383" s="231"/>
      <c r="O383" s="230" t="str">
        <f t="shared" si="27"/>
        <v xml:space="preserve"> </v>
      </c>
      <c r="P383" s="230" t="str">
        <f t="shared" si="28"/>
        <v xml:space="preserve"> </v>
      </c>
      <c r="Q383" s="230" t="str">
        <f t="shared" si="29"/>
        <v xml:space="preserve"> </v>
      </c>
    </row>
    <row r="384" spans="1:17" x14ac:dyDescent="0.2">
      <c r="A384" s="10" t="str">
        <f>IF(COUNTRY_INFO!A384=0," ",COUNTRY_INFO!A384)</f>
        <v>Ethiopia</v>
      </c>
      <c r="B384" s="10" t="str">
        <f>IF(COUNTRY_INFO!B384=0," ",COUNTRY_INFO!B384)</f>
        <v>Oromia East Wellega</v>
      </c>
      <c r="C384" s="10" t="str">
        <f>IF(COUNTRY_INFO!C384=0," ",COUNTRY_INFO!C384)</f>
        <v>Gobu Sayo</v>
      </c>
      <c r="D384" s="11" t="str">
        <f>IF(COUNTRY_INFO!$T$9:$T$1000="MDA1 (IVM+ALB)", COUNTRY_INFO!$T$9:$T$1000, " ")</f>
        <v xml:space="preserve"> </v>
      </c>
      <c r="E384" s="253"/>
      <c r="F384" s="54"/>
      <c r="G384" s="288"/>
      <c r="H384" s="288"/>
      <c r="I384" s="11">
        <f t="shared" si="25"/>
        <v>0</v>
      </c>
      <c r="J384" s="54"/>
      <c r="K384" s="18"/>
      <c r="L384" s="18"/>
      <c r="M384" s="14">
        <f t="shared" si="26"/>
        <v>0</v>
      </c>
      <c r="N384" s="231"/>
      <c r="O384" s="230" t="str">
        <f t="shared" si="27"/>
        <v xml:space="preserve"> </v>
      </c>
      <c r="P384" s="230" t="str">
        <f t="shared" si="28"/>
        <v xml:space="preserve"> </v>
      </c>
      <c r="Q384" s="230" t="str">
        <f t="shared" si="29"/>
        <v xml:space="preserve"> </v>
      </c>
    </row>
    <row r="385" spans="1:17" x14ac:dyDescent="0.2">
      <c r="A385" s="10" t="str">
        <f>IF(COUNTRY_INFO!A385=0," ",COUNTRY_INFO!A385)</f>
        <v>Ethiopia</v>
      </c>
      <c r="B385" s="10" t="str">
        <f>IF(COUNTRY_INFO!B385=0," ",COUNTRY_INFO!B385)</f>
        <v>Oromia East Wellega</v>
      </c>
      <c r="C385" s="10" t="str">
        <f>IF(COUNTRY_INFO!C385=0," ",COUNTRY_INFO!C385)</f>
        <v>Gudeya Bila</v>
      </c>
      <c r="D385" s="11" t="str">
        <f>IF(COUNTRY_INFO!$T$9:$T$1000="MDA1 (IVM+ALB)", COUNTRY_INFO!$T$9:$T$1000, " ")</f>
        <v xml:space="preserve"> </v>
      </c>
      <c r="E385" s="253"/>
      <c r="F385" s="54"/>
      <c r="G385" s="288"/>
      <c r="H385" s="288"/>
      <c r="I385" s="11">
        <f t="shared" si="25"/>
        <v>0</v>
      </c>
      <c r="J385" s="54"/>
      <c r="K385" s="18"/>
      <c r="L385" s="18"/>
      <c r="M385" s="14">
        <f t="shared" si="26"/>
        <v>0</v>
      </c>
      <c r="N385" s="231"/>
      <c r="O385" s="230" t="str">
        <f t="shared" si="27"/>
        <v xml:space="preserve"> </v>
      </c>
      <c r="P385" s="230" t="str">
        <f t="shared" si="28"/>
        <v xml:space="preserve"> </v>
      </c>
      <c r="Q385" s="230" t="str">
        <f t="shared" si="29"/>
        <v xml:space="preserve"> </v>
      </c>
    </row>
    <row r="386" spans="1:17" x14ac:dyDescent="0.2">
      <c r="A386" s="10" t="str">
        <f>IF(COUNTRY_INFO!A386=0," ",COUNTRY_INFO!A386)</f>
        <v>Ethiopia</v>
      </c>
      <c r="B386" s="10" t="str">
        <f>IF(COUNTRY_INFO!B386=0," ",COUNTRY_INFO!B386)</f>
        <v>Oromia East Wellega</v>
      </c>
      <c r="C386" s="10" t="str">
        <f>IF(COUNTRY_INFO!C386=0," ",COUNTRY_INFO!C386)</f>
        <v>Guto Gida</v>
      </c>
      <c r="D386" s="11" t="str">
        <f>IF(COUNTRY_INFO!$T$9:$T$1000="MDA1 (IVM+ALB)", COUNTRY_INFO!$T$9:$T$1000, " ")</f>
        <v xml:space="preserve"> </v>
      </c>
      <c r="E386" s="253"/>
      <c r="F386" s="54"/>
      <c r="G386" s="288"/>
      <c r="H386" s="288"/>
      <c r="I386" s="11">
        <f t="shared" si="25"/>
        <v>0</v>
      </c>
      <c r="J386" s="54"/>
      <c r="K386" s="18"/>
      <c r="L386" s="18"/>
      <c r="M386" s="14">
        <f t="shared" si="26"/>
        <v>0</v>
      </c>
      <c r="N386" s="231"/>
      <c r="O386" s="230" t="str">
        <f t="shared" si="27"/>
        <v xml:space="preserve"> </v>
      </c>
      <c r="P386" s="230" t="str">
        <f t="shared" si="28"/>
        <v xml:space="preserve"> </v>
      </c>
      <c r="Q386" s="230" t="str">
        <f t="shared" si="29"/>
        <v xml:space="preserve"> </v>
      </c>
    </row>
    <row r="387" spans="1:17" x14ac:dyDescent="0.2">
      <c r="A387" s="10" t="str">
        <f>IF(COUNTRY_INFO!A387=0," ",COUNTRY_INFO!A387)</f>
        <v>Ethiopia</v>
      </c>
      <c r="B387" s="10" t="str">
        <f>IF(COUNTRY_INFO!B387=0," ",COUNTRY_INFO!B387)</f>
        <v>Oromia East Wellega</v>
      </c>
      <c r="C387" s="10" t="str">
        <f>IF(COUNTRY_INFO!C387=0," ",COUNTRY_INFO!C387)</f>
        <v>Haro Limu</v>
      </c>
      <c r="D387" s="11" t="str">
        <f>IF(COUNTRY_INFO!$T$9:$T$1000="MDA1 (IVM+ALB)", COUNTRY_INFO!$T$9:$T$1000, " ")</f>
        <v>MDA1 (IVM+ALB)</v>
      </c>
      <c r="E387" s="253" t="s">
        <v>1185</v>
      </c>
      <c r="F387" s="54"/>
      <c r="G387" s="288">
        <v>21011</v>
      </c>
      <c r="H387" s="288">
        <v>35308</v>
      </c>
      <c r="I387" s="11">
        <f t="shared" si="25"/>
        <v>56319</v>
      </c>
      <c r="J387" s="54"/>
      <c r="K387" s="18">
        <v>19926</v>
      </c>
      <c r="L387" s="18">
        <v>35423</v>
      </c>
      <c r="M387" s="14">
        <f t="shared" si="26"/>
        <v>55349</v>
      </c>
      <c r="N387" s="231"/>
      <c r="O387" s="293">
        <f t="shared" si="27"/>
        <v>94.836038265670368</v>
      </c>
      <c r="P387" s="294">
        <f t="shared" si="28"/>
        <v>100.32570522261244</v>
      </c>
      <c r="Q387" s="293">
        <f t="shared" si="29"/>
        <v>98.2776682824624</v>
      </c>
    </row>
    <row r="388" spans="1:17" x14ac:dyDescent="0.2">
      <c r="A388" s="10" t="str">
        <f>IF(COUNTRY_INFO!A388=0," ",COUNTRY_INFO!A388)</f>
        <v>Ethiopia</v>
      </c>
      <c r="B388" s="10" t="str">
        <f>IF(COUNTRY_INFO!B388=0," ",COUNTRY_INFO!B388)</f>
        <v>Oromia East Wellega</v>
      </c>
      <c r="C388" s="10" t="str">
        <f>IF(COUNTRY_INFO!C388=0," ",COUNTRY_INFO!C388)</f>
        <v>Jimma Arsjo</v>
      </c>
      <c r="D388" s="11" t="str">
        <f>IF(COUNTRY_INFO!$T$9:$T$1000="MDA1 (IVM+ALB)", COUNTRY_INFO!$T$9:$T$1000, " ")</f>
        <v xml:space="preserve"> </v>
      </c>
      <c r="E388" s="253"/>
      <c r="F388" s="54"/>
      <c r="G388" s="288"/>
      <c r="H388" s="288"/>
      <c r="I388" s="11">
        <f t="shared" si="25"/>
        <v>0</v>
      </c>
      <c r="J388" s="54"/>
      <c r="K388" s="18"/>
      <c r="L388" s="18"/>
      <c r="M388" s="14">
        <f t="shared" si="26"/>
        <v>0</v>
      </c>
      <c r="N388" s="231"/>
      <c r="O388" s="230" t="str">
        <f t="shared" si="27"/>
        <v xml:space="preserve"> </v>
      </c>
      <c r="P388" s="230" t="str">
        <f t="shared" si="28"/>
        <v xml:space="preserve"> </v>
      </c>
      <c r="Q388" s="230" t="str">
        <f t="shared" si="29"/>
        <v xml:space="preserve"> </v>
      </c>
    </row>
    <row r="389" spans="1:17" x14ac:dyDescent="0.2">
      <c r="A389" s="10" t="str">
        <f>IF(COUNTRY_INFO!A389=0," ",COUNTRY_INFO!A389)</f>
        <v>Ethiopia</v>
      </c>
      <c r="B389" s="10" t="str">
        <f>IF(COUNTRY_INFO!B389=0," ",COUNTRY_INFO!B389)</f>
        <v>Oromia East Wellega</v>
      </c>
      <c r="C389" s="10" t="str">
        <f>IF(COUNTRY_INFO!C389=0," ",COUNTRY_INFO!C389)</f>
        <v>Kiremu</v>
      </c>
      <c r="D389" s="11" t="str">
        <f>IF(COUNTRY_INFO!$T$9:$T$1000="MDA1 (IVM+ALB)", COUNTRY_INFO!$T$9:$T$1000, " ")</f>
        <v xml:space="preserve"> </v>
      </c>
      <c r="E389" s="253"/>
      <c r="F389" s="54"/>
      <c r="G389" s="288"/>
      <c r="H389" s="288"/>
      <c r="I389" s="11">
        <f t="shared" si="25"/>
        <v>0</v>
      </c>
      <c r="J389" s="54"/>
      <c r="K389" s="18"/>
      <c r="L389" s="18"/>
      <c r="M389" s="14">
        <f t="shared" si="26"/>
        <v>0</v>
      </c>
      <c r="N389" s="231"/>
      <c r="O389" s="230" t="str">
        <f t="shared" si="27"/>
        <v xml:space="preserve"> </v>
      </c>
      <c r="P389" s="230" t="str">
        <f t="shared" si="28"/>
        <v xml:space="preserve"> </v>
      </c>
      <c r="Q389" s="230" t="str">
        <f t="shared" si="29"/>
        <v xml:space="preserve"> </v>
      </c>
    </row>
    <row r="390" spans="1:17" x14ac:dyDescent="0.2">
      <c r="A390" s="10" t="str">
        <f>IF(COUNTRY_INFO!A390=0," ",COUNTRY_INFO!A390)</f>
        <v>Ethiopia</v>
      </c>
      <c r="B390" s="10" t="str">
        <f>IF(COUNTRY_INFO!B390=0," ",COUNTRY_INFO!B390)</f>
        <v>Oromia East Wellega</v>
      </c>
      <c r="C390" s="10" t="str">
        <f>IF(COUNTRY_INFO!C390=0," ",COUNTRY_INFO!C390)</f>
        <v>Leka Dulecha</v>
      </c>
      <c r="D390" s="11" t="str">
        <f>IF(COUNTRY_INFO!$T$9:$T$1000="MDA1 (IVM+ALB)", COUNTRY_INFO!$T$9:$T$1000, " ")</f>
        <v xml:space="preserve"> </v>
      </c>
      <c r="E390" s="253"/>
      <c r="F390" s="54"/>
      <c r="G390" s="288"/>
      <c r="H390" s="288"/>
      <c r="I390" s="11">
        <f t="shared" si="25"/>
        <v>0</v>
      </c>
      <c r="J390" s="54"/>
      <c r="K390" s="18"/>
      <c r="L390" s="18"/>
      <c r="M390" s="14">
        <f t="shared" si="26"/>
        <v>0</v>
      </c>
      <c r="N390" s="231"/>
      <c r="O390" s="230" t="str">
        <f t="shared" si="27"/>
        <v xml:space="preserve"> </v>
      </c>
      <c r="P390" s="230" t="str">
        <f t="shared" si="28"/>
        <v xml:space="preserve"> </v>
      </c>
      <c r="Q390" s="230" t="str">
        <f t="shared" si="29"/>
        <v xml:space="preserve"> </v>
      </c>
    </row>
    <row r="391" spans="1:17" x14ac:dyDescent="0.2">
      <c r="A391" s="10" t="str">
        <f>IF(COUNTRY_INFO!A391=0," ",COUNTRY_INFO!A391)</f>
        <v>Ethiopia</v>
      </c>
      <c r="B391" s="10" t="str">
        <f>IF(COUNTRY_INFO!B391=0," ",COUNTRY_INFO!B391)</f>
        <v>Oromia East Wellega</v>
      </c>
      <c r="C391" s="10" t="str">
        <f>IF(COUNTRY_INFO!C391=0," ",COUNTRY_INFO!C391)</f>
        <v>Limu</v>
      </c>
      <c r="D391" s="11" t="str">
        <f>IF(COUNTRY_INFO!$T$9:$T$1000="MDA1 (IVM+ALB)", COUNTRY_INFO!$T$9:$T$1000, " ")</f>
        <v xml:space="preserve"> </v>
      </c>
      <c r="E391" s="253"/>
      <c r="F391" s="54"/>
      <c r="G391" s="288"/>
      <c r="H391" s="288"/>
      <c r="I391" s="11">
        <f t="shared" si="25"/>
        <v>0</v>
      </c>
      <c r="J391" s="54"/>
      <c r="K391" s="18"/>
      <c r="L391" s="18"/>
      <c r="M391" s="14">
        <f t="shared" si="26"/>
        <v>0</v>
      </c>
      <c r="N391" s="231"/>
      <c r="O391" s="230" t="str">
        <f t="shared" si="27"/>
        <v xml:space="preserve"> </v>
      </c>
      <c r="P391" s="230" t="str">
        <f t="shared" si="28"/>
        <v xml:space="preserve"> </v>
      </c>
      <c r="Q391" s="230" t="str">
        <f t="shared" si="29"/>
        <v xml:space="preserve"> </v>
      </c>
    </row>
    <row r="392" spans="1:17" x14ac:dyDescent="0.2">
      <c r="A392" s="10" t="str">
        <f>IF(COUNTRY_INFO!A392=0," ",COUNTRY_INFO!A392)</f>
        <v>Ethiopia</v>
      </c>
      <c r="B392" s="10" t="str">
        <f>IF(COUNTRY_INFO!B392=0," ",COUNTRY_INFO!B392)</f>
        <v>Oromia East Wellega</v>
      </c>
      <c r="C392" s="10" t="str">
        <f>IF(COUNTRY_INFO!C392=0," ",COUNTRY_INFO!C392)</f>
        <v>Nekemte Town</v>
      </c>
      <c r="D392" s="11" t="str">
        <f>IF(COUNTRY_INFO!$T$9:$T$1000="MDA1 (IVM+ALB)", COUNTRY_INFO!$T$9:$T$1000, " ")</f>
        <v xml:space="preserve"> </v>
      </c>
      <c r="E392" s="253"/>
      <c r="F392" s="54"/>
      <c r="G392" s="288"/>
      <c r="H392" s="288"/>
      <c r="I392" s="11">
        <f t="shared" si="25"/>
        <v>0</v>
      </c>
      <c r="J392" s="54"/>
      <c r="K392" s="18"/>
      <c r="L392" s="18"/>
      <c r="M392" s="14">
        <f t="shared" si="26"/>
        <v>0</v>
      </c>
      <c r="N392" s="231"/>
      <c r="O392" s="230" t="str">
        <f t="shared" si="27"/>
        <v xml:space="preserve"> </v>
      </c>
      <c r="P392" s="230" t="str">
        <f t="shared" si="28"/>
        <v xml:space="preserve"> </v>
      </c>
      <c r="Q392" s="230" t="str">
        <f t="shared" si="29"/>
        <v xml:space="preserve"> </v>
      </c>
    </row>
    <row r="393" spans="1:17" x14ac:dyDescent="0.2">
      <c r="A393" s="10" t="str">
        <f>IF(COUNTRY_INFO!A393=0," ",COUNTRY_INFO!A393)</f>
        <v>Ethiopia</v>
      </c>
      <c r="B393" s="10" t="str">
        <f>IF(COUNTRY_INFO!B393=0," ",COUNTRY_INFO!B393)</f>
        <v>Oromia East Wellega</v>
      </c>
      <c r="C393" s="10" t="str">
        <f>IF(COUNTRY_INFO!C393=0," ",COUNTRY_INFO!C393)</f>
        <v>Nunu Kumba</v>
      </c>
      <c r="D393" s="11" t="str">
        <f>IF(COUNTRY_INFO!$T$9:$T$1000="MDA1 (IVM+ALB)", COUNTRY_INFO!$T$9:$T$1000, " ")</f>
        <v xml:space="preserve"> </v>
      </c>
      <c r="E393" s="253"/>
      <c r="F393" s="54"/>
      <c r="G393" s="288"/>
      <c r="H393" s="288"/>
      <c r="I393" s="11">
        <f t="shared" si="25"/>
        <v>0</v>
      </c>
      <c r="J393" s="54"/>
      <c r="K393" s="18"/>
      <c r="L393" s="18"/>
      <c r="M393" s="14">
        <f t="shared" si="26"/>
        <v>0</v>
      </c>
      <c r="N393" s="231"/>
      <c r="O393" s="230" t="str">
        <f t="shared" si="27"/>
        <v xml:space="preserve"> </v>
      </c>
      <c r="P393" s="230" t="str">
        <f t="shared" si="28"/>
        <v xml:space="preserve"> </v>
      </c>
      <c r="Q393" s="230" t="str">
        <f t="shared" si="29"/>
        <v xml:space="preserve"> </v>
      </c>
    </row>
    <row r="394" spans="1:17" x14ac:dyDescent="0.2">
      <c r="A394" s="10" t="str">
        <f>IF(COUNTRY_INFO!A394=0," ",COUNTRY_INFO!A394)</f>
        <v>Ethiopia</v>
      </c>
      <c r="B394" s="10" t="str">
        <f>IF(COUNTRY_INFO!B394=0," ",COUNTRY_INFO!B394)</f>
        <v>Oromia East Wellega</v>
      </c>
      <c r="C394" s="10" t="str">
        <f>IF(COUNTRY_INFO!C394=0," ",COUNTRY_INFO!C394)</f>
        <v>Sasiga</v>
      </c>
      <c r="D394" s="11" t="str">
        <f>IF(COUNTRY_INFO!$T$9:$T$1000="MDA1 (IVM+ALB)", COUNTRY_INFO!$T$9:$T$1000, " ")</f>
        <v xml:space="preserve"> </v>
      </c>
      <c r="E394" s="253"/>
      <c r="F394" s="54"/>
      <c r="G394" s="288"/>
      <c r="H394" s="288"/>
      <c r="I394" s="11">
        <f t="shared" ref="I394:I457" si="30">SUM(F394:H394)</f>
        <v>0</v>
      </c>
      <c r="J394" s="54"/>
      <c r="K394" s="18"/>
      <c r="L394" s="18"/>
      <c r="M394" s="14">
        <f t="shared" ref="M394:M457" si="31">SUM(J394:L394)</f>
        <v>0</v>
      </c>
      <c r="N394" s="231"/>
      <c r="O394" s="230" t="str">
        <f t="shared" ref="O394:O457" si="32">IF(G394&lt;&gt;0, IF(K394/G394*100=0, "-", K394/G394*100), " ")</f>
        <v xml:space="preserve"> </v>
      </c>
      <c r="P394" s="230" t="str">
        <f t="shared" ref="P394:P457" si="33">IF(H394&lt;&gt;0, IF(L394/H394*100=0, "-", L394/H394*100), " ")</f>
        <v xml:space="preserve"> </v>
      </c>
      <c r="Q394" s="230" t="str">
        <f t="shared" ref="Q394:Q457" si="34">IF(I394&lt;&gt;0, IF(M394/I394*100=0, "-", M394/I394*100), " ")</f>
        <v xml:space="preserve"> </v>
      </c>
    </row>
    <row r="395" spans="1:17" x14ac:dyDescent="0.2">
      <c r="A395" s="10" t="str">
        <f>IF(COUNTRY_INFO!A395=0," ",COUNTRY_INFO!A395)</f>
        <v>Ethiopia</v>
      </c>
      <c r="B395" s="10" t="str">
        <f>IF(COUNTRY_INFO!B395=0," ",COUNTRY_INFO!B395)</f>
        <v>Oromia East Wellega</v>
      </c>
      <c r="C395" s="10" t="str">
        <f>IF(COUNTRY_INFO!C395=0," ",COUNTRY_INFO!C395)</f>
        <v>Sibu Sire</v>
      </c>
      <c r="D395" s="11" t="str">
        <f>IF(COUNTRY_INFO!$T$9:$T$1000="MDA1 (IVM+ALB)", COUNTRY_INFO!$T$9:$T$1000, " ")</f>
        <v xml:space="preserve"> </v>
      </c>
      <c r="E395" s="253"/>
      <c r="F395" s="54"/>
      <c r="G395" s="288"/>
      <c r="H395" s="288"/>
      <c r="I395" s="11">
        <f t="shared" si="30"/>
        <v>0</v>
      </c>
      <c r="J395" s="54"/>
      <c r="K395" s="18"/>
      <c r="L395" s="18"/>
      <c r="M395" s="14">
        <f t="shared" si="31"/>
        <v>0</v>
      </c>
      <c r="N395" s="231"/>
      <c r="O395" s="230" t="str">
        <f t="shared" si="32"/>
        <v xml:space="preserve"> </v>
      </c>
      <c r="P395" s="230" t="str">
        <f t="shared" si="33"/>
        <v xml:space="preserve"> </v>
      </c>
      <c r="Q395" s="230" t="str">
        <f t="shared" si="34"/>
        <v xml:space="preserve"> </v>
      </c>
    </row>
    <row r="396" spans="1:17" x14ac:dyDescent="0.2">
      <c r="A396" s="10" t="str">
        <f>IF(COUNTRY_INFO!A396=0," ",COUNTRY_INFO!A396)</f>
        <v>Ethiopia</v>
      </c>
      <c r="B396" s="10" t="str">
        <f>IF(COUNTRY_INFO!B396=0," ",COUNTRY_INFO!B396)</f>
        <v>Oromia East Wellega</v>
      </c>
      <c r="C396" s="10" t="str">
        <f>IF(COUNTRY_INFO!C396=0," ",COUNTRY_INFO!C396)</f>
        <v>Wama Hagalo</v>
      </c>
      <c r="D396" s="11" t="str">
        <f>IF(COUNTRY_INFO!$T$9:$T$1000="MDA1 (IVM+ALB)", COUNTRY_INFO!$T$9:$T$1000, " ")</f>
        <v>MDA1 (IVM+ALB)</v>
      </c>
      <c r="E396" s="253" t="s">
        <v>1185</v>
      </c>
      <c r="F396" s="54"/>
      <c r="G396" s="288">
        <v>19427</v>
      </c>
      <c r="H396" s="288">
        <v>32646</v>
      </c>
      <c r="I396" s="11">
        <f t="shared" si="30"/>
        <v>52073</v>
      </c>
      <c r="J396" s="54"/>
      <c r="K396" s="18">
        <v>16301</v>
      </c>
      <c r="L396" s="18">
        <v>33090</v>
      </c>
      <c r="M396" s="14">
        <f t="shared" si="31"/>
        <v>49391</v>
      </c>
      <c r="N396" s="231"/>
      <c r="O396" s="293">
        <f t="shared" si="32"/>
        <v>83.908992639110508</v>
      </c>
      <c r="P396" s="294">
        <f t="shared" si="33"/>
        <v>101.36004410953869</v>
      </c>
      <c r="Q396" s="293">
        <f t="shared" si="34"/>
        <v>94.849538148368637</v>
      </c>
    </row>
    <row r="397" spans="1:17" x14ac:dyDescent="0.2">
      <c r="A397" s="10" t="str">
        <f>IF(COUNTRY_INFO!A397=0," ",COUNTRY_INFO!A397)</f>
        <v>Ethiopia</v>
      </c>
      <c r="B397" s="10" t="str">
        <f>IF(COUNTRY_INFO!B397=0," ",COUNTRY_INFO!B397)</f>
        <v>Oromia East Wellega</v>
      </c>
      <c r="C397" s="10" t="str">
        <f>IF(COUNTRY_INFO!C397=0," ",COUNTRY_INFO!C397)</f>
        <v>Wayu Tuka</v>
      </c>
      <c r="D397" s="11" t="str">
        <f>IF(COUNTRY_INFO!$T$9:$T$1000="MDA1 (IVM+ALB)", COUNTRY_INFO!$T$9:$T$1000, " ")</f>
        <v xml:space="preserve"> </v>
      </c>
      <c r="E397" s="253"/>
      <c r="F397" s="54"/>
      <c r="G397" s="288"/>
      <c r="H397" s="288"/>
      <c r="I397" s="11">
        <f t="shared" si="30"/>
        <v>0</v>
      </c>
      <c r="J397" s="54"/>
      <c r="K397" s="18"/>
      <c r="L397" s="18"/>
      <c r="M397" s="14">
        <f t="shared" si="31"/>
        <v>0</v>
      </c>
      <c r="N397" s="231"/>
      <c r="O397" s="230" t="str">
        <f t="shared" si="32"/>
        <v xml:space="preserve"> </v>
      </c>
      <c r="P397" s="230" t="str">
        <f t="shared" si="33"/>
        <v xml:space="preserve"> </v>
      </c>
      <c r="Q397" s="230" t="str">
        <f t="shared" si="34"/>
        <v xml:space="preserve"> </v>
      </c>
    </row>
    <row r="398" spans="1:17" x14ac:dyDescent="0.2">
      <c r="A398" s="10" t="str">
        <f>IF(COUNTRY_INFO!A398=0," ",COUNTRY_INFO!A398)</f>
        <v>Ethiopia</v>
      </c>
      <c r="B398" s="10" t="str">
        <f>IF(COUNTRY_INFO!B398=0," ",COUNTRY_INFO!B398)</f>
        <v>Oromia Finfine Zuriya</v>
      </c>
      <c r="C398" s="10" t="str">
        <f>IF(COUNTRY_INFO!C398=0," ",COUNTRY_INFO!C398)</f>
        <v>Akaki</v>
      </c>
      <c r="D398" s="11" t="str">
        <f>IF(COUNTRY_INFO!$T$9:$T$1000="MDA1 (IVM+ALB)", COUNTRY_INFO!$T$9:$T$1000, " ")</f>
        <v xml:space="preserve"> </v>
      </c>
      <c r="E398" s="253"/>
      <c r="F398" s="54"/>
      <c r="G398" s="288"/>
      <c r="H398" s="288"/>
      <c r="I398" s="11">
        <f t="shared" si="30"/>
        <v>0</v>
      </c>
      <c r="J398" s="54"/>
      <c r="K398" s="18"/>
      <c r="L398" s="18"/>
      <c r="M398" s="14">
        <f t="shared" si="31"/>
        <v>0</v>
      </c>
      <c r="N398" s="231"/>
      <c r="O398" s="230" t="str">
        <f t="shared" si="32"/>
        <v xml:space="preserve"> </v>
      </c>
      <c r="P398" s="230" t="str">
        <f t="shared" si="33"/>
        <v xml:space="preserve"> </v>
      </c>
      <c r="Q398" s="230" t="str">
        <f t="shared" si="34"/>
        <v xml:space="preserve"> </v>
      </c>
    </row>
    <row r="399" spans="1:17" x14ac:dyDescent="0.2">
      <c r="A399" s="10" t="str">
        <f>IF(COUNTRY_INFO!A399=0," ",COUNTRY_INFO!A399)</f>
        <v>Ethiopia</v>
      </c>
      <c r="B399" s="10" t="str">
        <f>IF(COUNTRY_INFO!B399=0," ",COUNTRY_INFO!B399)</f>
        <v>Oromia Finfine Zuriya</v>
      </c>
      <c r="C399" s="10" t="str">
        <f>IF(COUNTRY_INFO!C399=0," ",COUNTRY_INFO!C399)</f>
        <v>Barak</v>
      </c>
      <c r="D399" s="11" t="str">
        <f>IF(COUNTRY_INFO!$T$9:$T$1000="MDA1 (IVM+ALB)", COUNTRY_INFO!$T$9:$T$1000, " ")</f>
        <v xml:space="preserve"> </v>
      </c>
      <c r="E399" s="253"/>
      <c r="F399" s="54"/>
      <c r="G399" s="288"/>
      <c r="H399" s="288"/>
      <c r="I399" s="11">
        <f t="shared" si="30"/>
        <v>0</v>
      </c>
      <c r="J399" s="54"/>
      <c r="K399" s="18"/>
      <c r="L399" s="18"/>
      <c r="M399" s="14">
        <f t="shared" si="31"/>
        <v>0</v>
      </c>
      <c r="N399" s="231"/>
      <c r="O399" s="230" t="str">
        <f t="shared" si="32"/>
        <v xml:space="preserve"> </v>
      </c>
      <c r="P399" s="230" t="str">
        <f t="shared" si="33"/>
        <v xml:space="preserve"> </v>
      </c>
      <c r="Q399" s="230" t="str">
        <f t="shared" si="34"/>
        <v xml:space="preserve"> </v>
      </c>
    </row>
    <row r="400" spans="1:17" x14ac:dyDescent="0.2">
      <c r="A400" s="10" t="str">
        <f>IF(COUNTRY_INFO!A400=0," ",COUNTRY_INFO!A400)</f>
        <v>Ethiopia</v>
      </c>
      <c r="B400" s="10" t="str">
        <f>IF(COUNTRY_INFO!B400=0," ",COUNTRY_INFO!B400)</f>
        <v>Oromia Finfine Zuriya</v>
      </c>
      <c r="C400" s="10" t="str">
        <f>IF(COUNTRY_INFO!C400=0," ",COUNTRY_INFO!C400)</f>
        <v>Burayu Town</v>
      </c>
      <c r="D400" s="11" t="str">
        <f>IF(COUNTRY_INFO!$T$9:$T$1000="MDA1 (IVM+ALB)", COUNTRY_INFO!$T$9:$T$1000, " ")</f>
        <v xml:space="preserve"> </v>
      </c>
      <c r="E400" s="253"/>
      <c r="F400" s="54"/>
      <c r="G400" s="288"/>
      <c r="H400" s="288"/>
      <c r="I400" s="11">
        <f t="shared" si="30"/>
        <v>0</v>
      </c>
      <c r="J400" s="54"/>
      <c r="K400" s="18"/>
      <c r="L400" s="18"/>
      <c r="M400" s="14">
        <f t="shared" si="31"/>
        <v>0</v>
      </c>
      <c r="N400" s="231"/>
      <c r="O400" s="230" t="str">
        <f t="shared" si="32"/>
        <v xml:space="preserve"> </v>
      </c>
      <c r="P400" s="230" t="str">
        <f t="shared" si="33"/>
        <v xml:space="preserve"> </v>
      </c>
      <c r="Q400" s="230" t="str">
        <f t="shared" si="34"/>
        <v xml:space="preserve"> </v>
      </c>
    </row>
    <row r="401" spans="1:17" x14ac:dyDescent="0.2">
      <c r="A401" s="10" t="str">
        <f>IF(COUNTRY_INFO!A401=0," ",COUNTRY_INFO!A401)</f>
        <v>Ethiopia</v>
      </c>
      <c r="B401" s="10" t="str">
        <f>IF(COUNTRY_INFO!B401=0," ",COUNTRY_INFO!B401)</f>
        <v>Oromia Finfine Zuriya</v>
      </c>
      <c r="C401" s="10" t="str">
        <f>IF(COUNTRY_INFO!C401=0," ",COUNTRY_INFO!C401)</f>
        <v>Dukem Town</v>
      </c>
      <c r="D401" s="11" t="str">
        <f>IF(COUNTRY_INFO!$T$9:$T$1000="MDA1 (IVM+ALB)", COUNTRY_INFO!$T$9:$T$1000, " ")</f>
        <v xml:space="preserve"> </v>
      </c>
      <c r="E401" s="253"/>
      <c r="F401" s="54"/>
      <c r="G401" s="288"/>
      <c r="H401" s="288"/>
      <c r="I401" s="11">
        <f t="shared" si="30"/>
        <v>0</v>
      </c>
      <c r="J401" s="54"/>
      <c r="K401" s="18"/>
      <c r="L401" s="18"/>
      <c r="M401" s="14">
        <f t="shared" si="31"/>
        <v>0</v>
      </c>
      <c r="N401" s="231"/>
      <c r="O401" s="230" t="str">
        <f t="shared" si="32"/>
        <v xml:space="preserve"> </v>
      </c>
      <c r="P401" s="230" t="str">
        <f t="shared" si="33"/>
        <v xml:space="preserve"> </v>
      </c>
      <c r="Q401" s="230" t="str">
        <f t="shared" si="34"/>
        <v xml:space="preserve"> </v>
      </c>
    </row>
    <row r="402" spans="1:17" x14ac:dyDescent="0.2">
      <c r="A402" s="10" t="str">
        <f>IF(COUNTRY_INFO!A402=0," ",COUNTRY_INFO!A402)</f>
        <v>Ethiopia</v>
      </c>
      <c r="B402" s="10" t="str">
        <f>IF(COUNTRY_INFO!B402=0," ",COUNTRY_INFO!B402)</f>
        <v>Oromia Finfine Zuriya</v>
      </c>
      <c r="C402" s="10" t="str">
        <f>IF(COUNTRY_INFO!C402=0," ",COUNTRY_INFO!C402)</f>
        <v>Gelan Town</v>
      </c>
      <c r="D402" s="11" t="str">
        <f>IF(COUNTRY_INFO!$T$9:$T$1000="MDA1 (IVM+ALB)", COUNTRY_INFO!$T$9:$T$1000, " ")</f>
        <v xml:space="preserve"> </v>
      </c>
      <c r="E402" s="253"/>
      <c r="F402" s="54"/>
      <c r="G402" s="288"/>
      <c r="H402" s="288"/>
      <c r="I402" s="11">
        <f t="shared" si="30"/>
        <v>0</v>
      </c>
      <c r="J402" s="54"/>
      <c r="K402" s="18"/>
      <c r="L402" s="18"/>
      <c r="M402" s="14">
        <f t="shared" si="31"/>
        <v>0</v>
      </c>
      <c r="N402" s="231"/>
      <c r="O402" s="230" t="str">
        <f t="shared" si="32"/>
        <v xml:space="preserve"> </v>
      </c>
      <c r="P402" s="230" t="str">
        <f t="shared" si="33"/>
        <v xml:space="preserve"> </v>
      </c>
      <c r="Q402" s="230" t="str">
        <f t="shared" si="34"/>
        <v xml:space="preserve"> </v>
      </c>
    </row>
    <row r="403" spans="1:17" x14ac:dyDescent="0.2">
      <c r="A403" s="10" t="str">
        <f>IF(COUNTRY_INFO!A403=0," ",COUNTRY_INFO!A403)</f>
        <v>Ethiopia</v>
      </c>
      <c r="B403" s="10" t="str">
        <f>IF(COUNTRY_INFO!B403=0," ",COUNTRY_INFO!B403)</f>
        <v>Oromia Finfine Zuriya</v>
      </c>
      <c r="C403" s="10" t="str">
        <f>IF(COUNTRY_INFO!C403=0," ",COUNTRY_INFO!C403)</f>
        <v>Holota</v>
      </c>
      <c r="D403" s="11" t="str">
        <f>IF(COUNTRY_INFO!$T$9:$T$1000="MDA1 (IVM+ALB)", COUNTRY_INFO!$T$9:$T$1000, " ")</f>
        <v xml:space="preserve"> </v>
      </c>
      <c r="E403" s="253"/>
      <c r="F403" s="54"/>
      <c r="G403" s="288"/>
      <c r="H403" s="288"/>
      <c r="I403" s="11">
        <f t="shared" si="30"/>
        <v>0</v>
      </c>
      <c r="J403" s="54"/>
      <c r="K403" s="18"/>
      <c r="L403" s="18"/>
      <c r="M403" s="14">
        <f t="shared" si="31"/>
        <v>0</v>
      </c>
      <c r="N403" s="231"/>
      <c r="O403" s="230" t="str">
        <f t="shared" si="32"/>
        <v xml:space="preserve"> </v>
      </c>
      <c r="P403" s="230" t="str">
        <f t="shared" si="33"/>
        <v xml:space="preserve"> </v>
      </c>
      <c r="Q403" s="230" t="str">
        <f t="shared" si="34"/>
        <v xml:space="preserve"> </v>
      </c>
    </row>
    <row r="404" spans="1:17" x14ac:dyDescent="0.2">
      <c r="A404" s="10" t="str">
        <f>IF(COUNTRY_INFO!A404=0," ",COUNTRY_INFO!A404)</f>
        <v>Ethiopia</v>
      </c>
      <c r="B404" s="10" t="str">
        <f>IF(COUNTRY_INFO!B404=0," ",COUNTRY_INFO!B404)</f>
        <v>Oromia Finfine Zuriya</v>
      </c>
      <c r="C404" s="10" t="str">
        <f>IF(COUNTRY_INFO!C404=0," ",COUNTRY_INFO!C404)</f>
        <v>Legetafo Town</v>
      </c>
      <c r="D404" s="11" t="str">
        <f>IF(COUNTRY_INFO!$T$9:$T$1000="MDA1 (IVM+ALB)", COUNTRY_INFO!$T$9:$T$1000, " ")</f>
        <v xml:space="preserve"> </v>
      </c>
      <c r="E404" s="253"/>
      <c r="F404" s="54"/>
      <c r="G404" s="288"/>
      <c r="H404" s="288"/>
      <c r="I404" s="11">
        <f t="shared" si="30"/>
        <v>0</v>
      </c>
      <c r="J404" s="54"/>
      <c r="K404" s="18"/>
      <c r="L404" s="18"/>
      <c r="M404" s="14">
        <f t="shared" si="31"/>
        <v>0</v>
      </c>
      <c r="N404" s="231"/>
      <c r="O404" s="230" t="str">
        <f t="shared" si="32"/>
        <v xml:space="preserve"> </v>
      </c>
      <c r="P404" s="230" t="str">
        <f t="shared" si="33"/>
        <v xml:space="preserve"> </v>
      </c>
      <c r="Q404" s="230" t="str">
        <f t="shared" si="34"/>
        <v xml:space="preserve"> </v>
      </c>
    </row>
    <row r="405" spans="1:17" x14ac:dyDescent="0.2">
      <c r="A405" s="10" t="str">
        <f>IF(COUNTRY_INFO!A405=0," ",COUNTRY_INFO!A405)</f>
        <v>Ethiopia</v>
      </c>
      <c r="B405" s="10" t="str">
        <f>IF(COUNTRY_INFO!B405=0," ",COUNTRY_INFO!B405)</f>
        <v>Oromia Finfine Zuriya</v>
      </c>
      <c r="C405" s="10" t="str">
        <f>IF(COUNTRY_INFO!C405=0," ",COUNTRY_INFO!C405)</f>
        <v>Mulo</v>
      </c>
      <c r="D405" s="11" t="str">
        <f>IF(COUNTRY_INFO!$T$9:$T$1000="MDA1 (IVM+ALB)", COUNTRY_INFO!$T$9:$T$1000, " ")</f>
        <v xml:space="preserve"> </v>
      </c>
      <c r="E405" s="253"/>
      <c r="F405" s="54"/>
      <c r="G405" s="288"/>
      <c r="H405" s="288"/>
      <c r="I405" s="11">
        <f t="shared" si="30"/>
        <v>0</v>
      </c>
      <c r="J405" s="54"/>
      <c r="K405" s="18"/>
      <c r="L405" s="18"/>
      <c r="M405" s="14">
        <f t="shared" si="31"/>
        <v>0</v>
      </c>
      <c r="N405" s="231"/>
      <c r="O405" s="230" t="str">
        <f t="shared" si="32"/>
        <v xml:space="preserve"> </v>
      </c>
      <c r="P405" s="230" t="str">
        <f t="shared" si="33"/>
        <v xml:space="preserve"> </v>
      </c>
      <c r="Q405" s="230" t="str">
        <f t="shared" si="34"/>
        <v xml:space="preserve"> </v>
      </c>
    </row>
    <row r="406" spans="1:17" x14ac:dyDescent="0.2">
      <c r="A406" s="10" t="str">
        <f>IF(COUNTRY_INFO!A406=0," ",COUNTRY_INFO!A406)</f>
        <v>Ethiopia</v>
      </c>
      <c r="B406" s="10" t="str">
        <f>IF(COUNTRY_INFO!B406=0," ",COUNTRY_INFO!B406)</f>
        <v>Oromia Finfine Zuriya</v>
      </c>
      <c r="C406" s="10" t="str">
        <f>IF(COUNTRY_INFO!C406=0," ",COUNTRY_INFO!C406)</f>
        <v>Sebeta Awas</v>
      </c>
      <c r="D406" s="11" t="str">
        <f>IF(COUNTRY_INFO!$T$9:$T$1000="MDA1 (IVM+ALB)", COUNTRY_INFO!$T$9:$T$1000, " ")</f>
        <v xml:space="preserve"> </v>
      </c>
      <c r="E406" s="253"/>
      <c r="F406" s="54"/>
      <c r="G406" s="288"/>
      <c r="H406" s="288"/>
      <c r="I406" s="11">
        <f t="shared" si="30"/>
        <v>0</v>
      </c>
      <c r="J406" s="54"/>
      <c r="K406" s="18"/>
      <c r="L406" s="18"/>
      <c r="M406" s="14">
        <f t="shared" si="31"/>
        <v>0</v>
      </c>
      <c r="N406" s="231"/>
      <c r="O406" s="230" t="str">
        <f t="shared" si="32"/>
        <v xml:space="preserve"> </v>
      </c>
      <c r="P406" s="230" t="str">
        <f t="shared" si="33"/>
        <v xml:space="preserve"> </v>
      </c>
      <c r="Q406" s="230" t="str">
        <f t="shared" si="34"/>
        <v xml:space="preserve"> </v>
      </c>
    </row>
    <row r="407" spans="1:17" x14ac:dyDescent="0.2">
      <c r="A407" s="10" t="str">
        <f>IF(COUNTRY_INFO!A407=0," ",COUNTRY_INFO!A407)</f>
        <v>Ethiopia</v>
      </c>
      <c r="B407" s="10" t="str">
        <f>IF(COUNTRY_INFO!B407=0," ",COUNTRY_INFO!B407)</f>
        <v>Oromia Finfine Zuriya</v>
      </c>
      <c r="C407" s="10" t="str">
        <f>IF(COUNTRY_INFO!C407=0," ",COUNTRY_INFO!C407)</f>
        <v>Sebeta Town</v>
      </c>
      <c r="D407" s="11" t="str">
        <f>IF(COUNTRY_INFO!$T$9:$T$1000="MDA1 (IVM+ALB)", COUNTRY_INFO!$T$9:$T$1000, " ")</f>
        <v xml:space="preserve"> </v>
      </c>
      <c r="E407" s="253"/>
      <c r="F407" s="54"/>
      <c r="G407" s="288"/>
      <c r="H407" s="288"/>
      <c r="I407" s="11">
        <f t="shared" si="30"/>
        <v>0</v>
      </c>
      <c r="J407" s="54"/>
      <c r="K407" s="18"/>
      <c r="L407" s="18"/>
      <c r="M407" s="14">
        <f t="shared" si="31"/>
        <v>0</v>
      </c>
      <c r="N407" s="231"/>
      <c r="O407" s="230" t="str">
        <f t="shared" si="32"/>
        <v xml:space="preserve"> </v>
      </c>
      <c r="P407" s="230" t="str">
        <f t="shared" si="33"/>
        <v xml:space="preserve"> </v>
      </c>
      <c r="Q407" s="230" t="str">
        <f t="shared" si="34"/>
        <v xml:space="preserve"> </v>
      </c>
    </row>
    <row r="408" spans="1:17" x14ac:dyDescent="0.2">
      <c r="A408" s="10" t="str">
        <f>IF(COUNTRY_INFO!A408=0," ",COUNTRY_INFO!A408)</f>
        <v>Ethiopia</v>
      </c>
      <c r="B408" s="10" t="str">
        <f>IF(COUNTRY_INFO!B408=0," ",COUNTRY_INFO!B408)</f>
        <v>Oromia Finfine Zuriya</v>
      </c>
      <c r="C408" s="10" t="str">
        <f>IF(COUNTRY_INFO!C408=0," ",COUNTRY_INFO!C408)</f>
        <v>Sendafa</v>
      </c>
      <c r="D408" s="11" t="str">
        <f>IF(COUNTRY_INFO!$T$9:$T$1000="MDA1 (IVM+ALB)", COUNTRY_INFO!$T$9:$T$1000, " ")</f>
        <v xml:space="preserve"> </v>
      </c>
      <c r="E408" s="253"/>
      <c r="F408" s="54"/>
      <c r="G408" s="288"/>
      <c r="H408" s="288"/>
      <c r="I408" s="11">
        <f t="shared" si="30"/>
        <v>0</v>
      </c>
      <c r="J408" s="54"/>
      <c r="K408" s="18"/>
      <c r="L408" s="18"/>
      <c r="M408" s="14">
        <f t="shared" si="31"/>
        <v>0</v>
      </c>
      <c r="N408" s="231"/>
      <c r="O408" s="230" t="str">
        <f t="shared" si="32"/>
        <v xml:space="preserve"> </v>
      </c>
      <c r="P408" s="230" t="str">
        <f t="shared" si="33"/>
        <v xml:space="preserve"> </v>
      </c>
      <c r="Q408" s="230" t="str">
        <f t="shared" si="34"/>
        <v xml:space="preserve"> </v>
      </c>
    </row>
    <row r="409" spans="1:17" x14ac:dyDescent="0.2">
      <c r="A409" s="10" t="str">
        <f>IF(COUNTRY_INFO!A409=0," ",COUNTRY_INFO!A409)</f>
        <v>Ethiopia</v>
      </c>
      <c r="B409" s="10" t="str">
        <f>IF(COUNTRY_INFO!B409=0," ",COUNTRY_INFO!B409)</f>
        <v>Oromia Finfine Zuriya</v>
      </c>
      <c r="C409" s="10" t="str">
        <f>IF(COUNTRY_INFO!C409=0," ",COUNTRY_INFO!C409)</f>
        <v>Sululta</v>
      </c>
      <c r="D409" s="11" t="str">
        <f>IF(COUNTRY_INFO!$T$9:$T$1000="MDA1 (IVM+ALB)", COUNTRY_INFO!$T$9:$T$1000, " ")</f>
        <v xml:space="preserve"> </v>
      </c>
      <c r="E409" s="253"/>
      <c r="F409" s="54"/>
      <c r="G409" s="288"/>
      <c r="H409" s="288"/>
      <c r="I409" s="11">
        <f t="shared" si="30"/>
        <v>0</v>
      </c>
      <c r="J409" s="54"/>
      <c r="K409" s="18"/>
      <c r="L409" s="18"/>
      <c r="M409" s="14">
        <f t="shared" si="31"/>
        <v>0</v>
      </c>
      <c r="N409" s="231"/>
      <c r="O409" s="230" t="str">
        <f t="shared" si="32"/>
        <v xml:space="preserve"> </v>
      </c>
      <c r="P409" s="230" t="str">
        <f t="shared" si="33"/>
        <v xml:space="preserve"> </v>
      </c>
      <c r="Q409" s="230" t="str">
        <f t="shared" si="34"/>
        <v xml:space="preserve"> </v>
      </c>
    </row>
    <row r="410" spans="1:17" x14ac:dyDescent="0.2">
      <c r="A410" s="10" t="str">
        <f>IF(COUNTRY_INFO!A410=0," ",COUNTRY_INFO!A410)</f>
        <v>Ethiopia</v>
      </c>
      <c r="B410" s="10" t="str">
        <f>IF(COUNTRY_INFO!B410=0," ",COUNTRY_INFO!B410)</f>
        <v>Oromia Finfine Zuriya</v>
      </c>
      <c r="C410" s="10" t="str">
        <f>IF(COUNTRY_INFO!C410=0," ",COUNTRY_INFO!C410)</f>
        <v>Sululta Town</v>
      </c>
      <c r="D410" s="11" t="str">
        <f>IF(COUNTRY_INFO!$T$9:$T$1000="MDA1 (IVM+ALB)", COUNTRY_INFO!$T$9:$T$1000, " ")</f>
        <v xml:space="preserve"> </v>
      </c>
      <c r="E410" s="253"/>
      <c r="F410" s="54"/>
      <c r="G410" s="288"/>
      <c r="H410" s="288"/>
      <c r="I410" s="11">
        <f t="shared" si="30"/>
        <v>0</v>
      </c>
      <c r="J410" s="54"/>
      <c r="K410" s="18"/>
      <c r="L410" s="18"/>
      <c r="M410" s="14">
        <f t="shared" si="31"/>
        <v>0</v>
      </c>
      <c r="N410" s="231"/>
      <c r="O410" s="230" t="str">
        <f t="shared" si="32"/>
        <v xml:space="preserve"> </v>
      </c>
      <c r="P410" s="230" t="str">
        <f t="shared" si="33"/>
        <v xml:space="preserve"> </v>
      </c>
      <c r="Q410" s="230" t="str">
        <f t="shared" si="34"/>
        <v xml:space="preserve"> </v>
      </c>
    </row>
    <row r="411" spans="1:17" x14ac:dyDescent="0.2">
      <c r="A411" s="10" t="str">
        <f>IF(COUNTRY_INFO!A411=0," ",COUNTRY_INFO!A411)</f>
        <v>Ethiopia</v>
      </c>
      <c r="B411" s="10" t="str">
        <f>IF(COUNTRY_INFO!B411=0," ",COUNTRY_INFO!B411)</f>
        <v>Oromia Finfine Zuriya</v>
      </c>
      <c r="C411" s="10" t="str">
        <f>IF(COUNTRY_INFO!C411=0," ",COUNTRY_INFO!C411)</f>
        <v>Walmera</v>
      </c>
      <c r="D411" s="11" t="str">
        <f>IF(COUNTRY_INFO!$T$9:$T$1000="MDA1 (IVM+ALB)", COUNTRY_INFO!$T$9:$T$1000, " ")</f>
        <v xml:space="preserve"> </v>
      </c>
      <c r="E411" s="253"/>
      <c r="F411" s="54"/>
      <c r="G411" s="288"/>
      <c r="H411" s="288"/>
      <c r="I411" s="11">
        <f t="shared" si="30"/>
        <v>0</v>
      </c>
      <c r="J411" s="54"/>
      <c r="K411" s="18"/>
      <c r="L411" s="18"/>
      <c r="M411" s="14">
        <f t="shared" si="31"/>
        <v>0</v>
      </c>
      <c r="N411" s="231"/>
      <c r="O411" s="230" t="str">
        <f t="shared" si="32"/>
        <v xml:space="preserve"> </v>
      </c>
      <c r="P411" s="230" t="str">
        <f t="shared" si="33"/>
        <v xml:space="preserve"> </v>
      </c>
      <c r="Q411" s="230" t="str">
        <f t="shared" si="34"/>
        <v xml:space="preserve"> </v>
      </c>
    </row>
    <row r="412" spans="1:17" x14ac:dyDescent="0.2">
      <c r="A412" s="10" t="str">
        <f>IF(COUNTRY_INFO!A412=0," ",COUNTRY_INFO!A412)</f>
        <v>Ethiopia</v>
      </c>
      <c r="B412" s="10" t="str">
        <f>IF(COUNTRY_INFO!B412=0," ",COUNTRY_INFO!B412)</f>
        <v>Oromia Guji</v>
      </c>
      <c r="C412" s="10" t="str">
        <f>IF(COUNTRY_INFO!C412=0," ",COUNTRY_INFO!C412)</f>
        <v>Adola Rede</v>
      </c>
      <c r="D412" s="11" t="str">
        <f>IF(COUNTRY_INFO!$T$9:$T$1000="MDA1 (IVM+ALB)", COUNTRY_INFO!$T$9:$T$1000, " ")</f>
        <v xml:space="preserve"> </v>
      </c>
      <c r="E412" s="253"/>
      <c r="F412" s="54"/>
      <c r="G412" s="288"/>
      <c r="H412" s="288"/>
      <c r="I412" s="11">
        <f t="shared" si="30"/>
        <v>0</v>
      </c>
      <c r="J412" s="54"/>
      <c r="K412" s="18"/>
      <c r="L412" s="18"/>
      <c r="M412" s="14">
        <f t="shared" si="31"/>
        <v>0</v>
      </c>
      <c r="N412" s="231"/>
      <c r="O412" s="230" t="str">
        <f t="shared" si="32"/>
        <v xml:space="preserve"> </v>
      </c>
      <c r="P412" s="230" t="str">
        <f t="shared" si="33"/>
        <v xml:space="preserve"> </v>
      </c>
      <c r="Q412" s="230" t="str">
        <f t="shared" si="34"/>
        <v xml:space="preserve"> </v>
      </c>
    </row>
    <row r="413" spans="1:17" x14ac:dyDescent="0.2">
      <c r="A413" s="10" t="str">
        <f>IF(COUNTRY_INFO!A413=0," ",COUNTRY_INFO!A413)</f>
        <v>Ethiopia</v>
      </c>
      <c r="B413" s="10" t="str">
        <f>IF(COUNTRY_INFO!B413=0," ",COUNTRY_INFO!B413)</f>
        <v>Oromia Guji</v>
      </c>
      <c r="C413" s="10" t="str">
        <f>IF(COUNTRY_INFO!C413=0," ",COUNTRY_INFO!C413)</f>
        <v>Adola Town</v>
      </c>
      <c r="D413" s="11" t="str">
        <f>IF(COUNTRY_INFO!$T$9:$T$1000="MDA1 (IVM+ALB)", COUNTRY_INFO!$T$9:$T$1000, " ")</f>
        <v xml:space="preserve"> </v>
      </c>
      <c r="E413" s="253"/>
      <c r="F413" s="54"/>
      <c r="G413" s="288"/>
      <c r="H413" s="288"/>
      <c r="I413" s="11">
        <f t="shared" si="30"/>
        <v>0</v>
      </c>
      <c r="J413" s="54"/>
      <c r="K413" s="18"/>
      <c r="L413" s="18"/>
      <c r="M413" s="14">
        <f t="shared" si="31"/>
        <v>0</v>
      </c>
      <c r="N413" s="231"/>
      <c r="O413" s="230" t="str">
        <f t="shared" si="32"/>
        <v xml:space="preserve"> </v>
      </c>
      <c r="P413" s="230" t="str">
        <f t="shared" si="33"/>
        <v xml:space="preserve"> </v>
      </c>
      <c r="Q413" s="230" t="str">
        <f t="shared" si="34"/>
        <v xml:space="preserve"> </v>
      </c>
    </row>
    <row r="414" spans="1:17" x14ac:dyDescent="0.2">
      <c r="A414" s="10" t="str">
        <f>IF(COUNTRY_INFO!A414=0," ",COUNTRY_INFO!A414)</f>
        <v>Ethiopia</v>
      </c>
      <c r="B414" s="10" t="str">
        <f>IF(COUNTRY_INFO!B414=0," ",COUNTRY_INFO!B414)</f>
        <v>Oromia Guji</v>
      </c>
      <c r="C414" s="10" t="str">
        <f>IF(COUNTRY_INFO!C414=0," ",COUNTRY_INFO!C414)</f>
        <v>Aga Wayu</v>
      </c>
      <c r="D414" s="11" t="str">
        <f>IF(COUNTRY_INFO!$T$9:$T$1000="MDA1 (IVM+ALB)", COUNTRY_INFO!$T$9:$T$1000, " ")</f>
        <v xml:space="preserve"> </v>
      </c>
      <c r="E414" s="253"/>
      <c r="F414" s="54"/>
      <c r="G414" s="288"/>
      <c r="H414" s="288"/>
      <c r="I414" s="11">
        <f t="shared" si="30"/>
        <v>0</v>
      </c>
      <c r="J414" s="54"/>
      <c r="K414" s="18"/>
      <c r="L414" s="18"/>
      <c r="M414" s="14">
        <f t="shared" si="31"/>
        <v>0</v>
      </c>
      <c r="N414" s="231"/>
      <c r="O414" s="230" t="str">
        <f t="shared" si="32"/>
        <v xml:space="preserve"> </v>
      </c>
      <c r="P414" s="230" t="str">
        <f t="shared" si="33"/>
        <v xml:space="preserve"> </v>
      </c>
      <c r="Q414" s="230" t="str">
        <f t="shared" si="34"/>
        <v xml:space="preserve"> </v>
      </c>
    </row>
    <row r="415" spans="1:17" x14ac:dyDescent="0.2">
      <c r="A415" s="10" t="str">
        <f>IF(COUNTRY_INFO!A415=0," ",COUNTRY_INFO!A415)</f>
        <v>Ethiopia</v>
      </c>
      <c r="B415" s="10" t="str">
        <f>IF(COUNTRY_INFO!B415=0," ",COUNTRY_INFO!B415)</f>
        <v>Oromia Guji</v>
      </c>
      <c r="C415" s="10" t="str">
        <f>IF(COUNTRY_INFO!C415=0," ",COUNTRY_INFO!C415)</f>
        <v>Ana Sora</v>
      </c>
      <c r="D415" s="11" t="str">
        <f>IF(COUNTRY_INFO!$T$9:$T$1000="MDA1 (IVM+ALB)", COUNTRY_INFO!$T$9:$T$1000, " ")</f>
        <v xml:space="preserve"> </v>
      </c>
      <c r="E415" s="253"/>
      <c r="F415" s="54"/>
      <c r="G415" s="288"/>
      <c r="H415" s="288"/>
      <c r="I415" s="11">
        <f t="shared" si="30"/>
        <v>0</v>
      </c>
      <c r="J415" s="54"/>
      <c r="K415" s="18"/>
      <c r="L415" s="18"/>
      <c r="M415" s="14">
        <f t="shared" si="31"/>
        <v>0</v>
      </c>
      <c r="N415" s="231"/>
      <c r="O415" s="230" t="str">
        <f t="shared" si="32"/>
        <v xml:space="preserve"> </v>
      </c>
      <c r="P415" s="230" t="str">
        <f t="shared" si="33"/>
        <v xml:space="preserve"> </v>
      </c>
      <c r="Q415" s="230" t="str">
        <f t="shared" si="34"/>
        <v xml:space="preserve"> </v>
      </c>
    </row>
    <row r="416" spans="1:17" x14ac:dyDescent="0.2">
      <c r="A416" s="10" t="str">
        <f>IF(COUNTRY_INFO!A416=0," ",COUNTRY_INFO!A416)</f>
        <v>Ethiopia</v>
      </c>
      <c r="B416" s="10" t="str">
        <f>IF(COUNTRY_INFO!B416=0," ",COUNTRY_INFO!B416)</f>
        <v>Oromia Guji</v>
      </c>
      <c r="C416" s="10" t="str">
        <f>IF(COUNTRY_INFO!C416=0," ",COUNTRY_INFO!C416)</f>
        <v>Bore</v>
      </c>
      <c r="D416" s="11" t="str">
        <f>IF(COUNTRY_INFO!$T$9:$T$1000="MDA1 (IVM+ALB)", COUNTRY_INFO!$T$9:$T$1000, " ")</f>
        <v xml:space="preserve"> </v>
      </c>
      <c r="E416" s="253"/>
      <c r="F416" s="54"/>
      <c r="G416" s="288"/>
      <c r="H416" s="288"/>
      <c r="I416" s="11">
        <f t="shared" si="30"/>
        <v>0</v>
      </c>
      <c r="J416" s="54"/>
      <c r="K416" s="18"/>
      <c r="L416" s="18"/>
      <c r="M416" s="14">
        <f t="shared" si="31"/>
        <v>0</v>
      </c>
      <c r="N416" s="231"/>
      <c r="O416" s="230" t="str">
        <f t="shared" si="32"/>
        <v xml:space="preserve"> </v>
      </c>
      <c r="P416" s="230" t="str">
        <f t="shared" si="33"/>
        <v xml:space="preserve"> </v>
      </c>
      <c r="Q416" s="230" t="str">
        <f t="shared" si="34"/>
        <v xml:space="preserve"> </v>
      </c>
    </row>
    <row r="417" spans="1:17" x14ac:dyDescent="0.2">
      <c r="A417" s="10" t="str">
        <f>IF(COUNTRY_INFO!A417=0," ",COUNTRY_INFO!A417)</f>
        <v>Ethiopia</v>
      </c>
      <c r="B417" s="10" t="str">
        <f>IF(COUNTRY_INFO!B417=0," ",COUNTRY_INFO!B417)</f>
        <v>Oromia Guji</v>
      </c>
      <c r="C417" s="10" t="str">
        <f>IF(COUNTRY_INFO!C417=0," ",COUNTRY_INFO!C417)</f>
        <v>Dama</v>
      </c>
      <c r="D417" s="11" t="str">
        <f>IF(COUNTRY_INFO!$T$9:$T$1000="MDA1 (IVM+ALB)", COUNTRY_INFO!$T$9:$T$1000, " ")</f>
        <v xml:space="preserve"> </v>
      </c>
      <c r="E417" s="253"/>
      <c r="F417" s="54"/>
      <c r="G417" s="288"/>
      <c r="H417" s="288"/>
      <c r="I417" s="11">
        <f t="shared" si="30"/>
        <v>0</v>
      </c>
      <c r="J417" s="54"/>
      <c r="K417" s="18"/>
      <c r="L417" s="18"/>
      <c r="M417" s="14">
        <f t="shared" si="31"/>
        <v>0</v>
      </c>
      <c r="N417" s="231"/>
      <c r="O417" s="230" t="str">
        <f t="shared" si="32"/>
        <v xml:space="preserve"> </v>
      </c>
      <c r="P417" s="230" t="str">
        <f t="shared" si="33"/>
        <v xml:space="preserve"> </v>
      </c>
      <c r="Q417" s="230" t="str">
        <f t="shared" si="34"/>
        <v xml:space="preserve"> </v>
      </c>
    </row>
    <row r="418" spans="1:17" x14ac:dyDescent="0.2">
      <c r="A418" s="10" t="str">
        <f>IF(COUNTRY_INFO!A418=0," ",COUNTRY_INFO!A418)</f>
        <v>Ethiopia</v>
      </c>
      <c r="B418" s="10" t="str">
        <f>IF(COUNTRY_INFO!B418=0," ",COUNTRY_INFO!B418)</f>
        <v>Oromia Guji</v>
      </c>
      <c r="C418" s="10" t="str">
        <f>IF(COUNTRY_INFO!C418=0," ",COUNTRY_INFO!C418)</f>
        <v>Girja</v>
      </c>
      <c r="D418" s="11" t="str">
        <f>IF(COUNTRY_INFO!$T$9:$T$1000="MDA1 (IVM+ALB)", COUNTRY_INFO!$T$9:$T$1000, " ")</f>
        <v xml:space="preserve"> </v>
      </c>
      <c r="E418" s="253"/>
      <c r="F418" s="54"/>
      <c r="G418" s="288"/>
      <c r="H418" s="288"/>
      <c r="I418" s="11">
        <f t="shared" si="30"/>
        <v>0</v>
      </c>
      <c r="J418" s="54"/>
      <c r="K418" s="18"/>
      <c r="L418" s="18"/>
      <c r="M418" s="14">
        <f t="shared" si="31"/>
        <v>0</v>
      </c>
      <c r="N418" s="231"/>
      <c r="O418" s="230" t="str">
        <f t="shared" si="32"/>
        <v xml:space="preserve"> </v>
      </c>
      <c r="P418" s="230" t="str">
        <f t="shared" si="33"/>
        <v xml:space="preserve"> </v>
      </c>
      <c r="Q418" s="230" t="str">
        <f t="shared" si="34"/>
        <v xml:space="preserve"> </v>
      </c>
    </row>
    <row r="419" spans="1:17" x14ac:dyDescent="0.2">
      <c r="A419" s="10" t="str">
        <f>IF(COUNTRY_INFO!A419=0," ",COUNTRY_INFO!A419)</f>
        <v>Ethiopia</v>
      </c>
      <c r="B419" s="10" t="str">
        <f>IF(COUNTRY_INFO!B419=0," ",COUNTRY_INFO!B419)</f>
        <v>Oromia Guji</v>
      </c>
      <c r="C419" s="10" t="str">
        <f>IF(COUNTRY_INFO!C419=0," ",COUNTRY_INFO!C419)</f>
        <v>Goro Dola</v>
      </c>
      <c r="D419" s="11" t="str">
        <f>IF(COUNTRY_INFO!$T$9:$T$1000="MDA1 (IVM+ALB)", COUNTRY_INFO!$T$9:$T$1000, " ")</f>
        <v xml:space="preserve"> </v>
      </c>
      <c r="E419" s="253"/>
      <c r="F419" s="54"/>
      <c r="G419" s="288"/>
      <c r="H419" s="288"/>
      <c r="I419" s="11">
        <f t="shared" si="30"/>
        <v>0</v>
      </c>
      <c r="J419" s="54"/>
      <c r="K419" s="18"/>
      <c r="L419" s="18"/>
      <c r="M419" s="14">
        <f t="shared" si="31"/>
        <v>0</v>
      </c>
      <c r="N419" s="231"/>
      <c r="O419" s="230" t="str">
        <f t="shared" si="32"/>
        <v xml:space="preserve"> </v>
      </c>
      <c r="P419" s="230" t="str">
        <f t="shared" si="33"/>
        <v xml:space="preserve"> </v>
      </c>
      <c r="Q419" s="230" t="str">
        <f t="shared" si="34"/>
        <v xml:space="preserve"> </v>
      </c>
    </row>
    <row r="420" spans="1:17" x14ac:dyDescent="0.2">
      <c r="A420" s="10" t="str">
        <f>IF(COUNTRY_INFO!A420=0," ",COUNTRY_INFO!A420)</f>
        <v>Ethiopia</v>
      </c>
      <c r="B420" s="10" t="str">
        <f>IF(COUNTRY_INFO!B420=0," ",COUNTRY_INFO!B420)</f>
        <v>Oromia Guji</v>
      </c>
      <c r="C420" s="10" t="str">
        <f>IF(COUNTRY_INFO!C420=0," ",COUNTRY_INFO!C420)</f>
        <v>Gumi Eldalo</v>
      </c>
      <c r="D420" s="11" t="str">
        <f>IF(COUNTRY_INFO!$T$9:$T$1000="MDA1 (IVM+ALB)", COUNTRY_INFO!$T$9:$T$1000, " ")</f>
        <v xml:space="preserve"> </v>
      </c>
      <c r="E420" s="253"/>
      <c r="F420" s="54"/>
      <c r="G420" s="288"/>
      <c r="H420" s="288"/>
      <c r="I420" s="11">
        <f t="shared" si="30"/>
        <v>0</v>
      </c>
      <c r="J420" s="54"/>
      <c r="K420" s="18"/>
      <c r="L420" s="18"/>
      <c r="M420" s="14">
        <f t="shared" si="31"/>
        <v>0</v>
      </c>
      <c r="N420" s="231"/>
      <c r="O420" s="230" t="str">
        <f t="shared" si="32"/>
        <v xml:space="preserve"> </v>
      </c>
      <c r="P420" s="230" t="str">
        <f t="shared" si="33"/>
        <v xml:space="preserve"> </v>
      </c>
      <c r="Q420" s="230" t="str">
        <f t="shared" si="34"/>
        <v xml:space="preserve"> </v>
      </c>
    </row>
    <row r="421" spans="1:17" x14ac:dyDescent="0.2">
      <c r="A421" s="10" t="str">
        <f>IF(COUNTRY_INFO!A421=0," ",COUNTRY_INFO!A421)</f>
        <v>Ethiopia</v>
      </c>
      <c r="B421" s="10" t="str">
        <f>IF(COUNTRY_INFO!B421=0," ",COUNTRY_INFO!B421)</f>
        <v>Oromia Guji</v>
      </c>
      <c r="C421" s="10" t="str">
        <f>IF(COUNTRY_INFO!C421=0," ",COUNTRY_INFO!C421)</f>
        <v xml:space="preserve">Haro Wolabu </v>
      </c>
      <c r="D421" s="11" t="str">
        <f>IF(COUNTRY_INFO!$T$9:$T$1000="MDA1 (IVM+ALB)", COUNTRY_INFO!$T$9:$T$1000, " ")</f>
        <v xml:space="preserve"> </v>
      </c>
      <c r="E421" s="253"/>
      <c r="F421" s="54"/>
      <c r="G421" s="288"/>
      <c r="H421" s="288"/>
      <c r="I421" s="11">
        <f t="shared" si="30"/>
        <v>0</v>
      </c>
      <c r="J421" s="54"/>
      <c r="K421" s="18"/>
      <c r="L421" s="18"/>
      <c r="M421" s="14">
        <f t="shared" si="31"/>
        <v>0</v>
      </c>
      <c r="N421" s="231"/>
      <c r="O421" s="230" t="str">
        <f t="shared" si="32"/>
        <v xml:space="preserve"> </v>
      </c>
      <c r="P421" s="230" t="str">
        <f t="shared" si="33"/>
        <v xml:space="preserve"> </v>
      </c>
      <c r="Q421" s="230" t="str">
        <f t="shared" si="34"/>
        <v xml:space="preserve"> </v>
      </c>
    </row>
    <row r="422" spans="1:17" x14ac:dyDescent="0.2">
      <c r="A422" s="10" t="str">
        <f>IF(COUNTRY_INFO!A422=0," ",COUNTRY_INFO!A422)</f>
        <v>Ethiopia</v>
      </c>
      <c r="B422" s="10" t="str">
        <f>IF(COUNTRY_INFO!B422=0," ",COUNTRY_INFO!B422)</f>
        <v>Oromia Guji</v>
      </c>
      <c r="C422" s="10" t="str">
        <f>IF(COUNTRY_INFO!C422=0," ",COUNTRY_INFO!C422)</f>
        <v>Liben</v>
      </c>
      <c r="D422" s="11" t="str">
        <f>IF(COUNTRY_INFO!$T$9:$T$1000="MDA1 (IVM+ALB)", COUNTRY_INFO!$T$9:$T$1000, " ")</f>
        <v xml:space="preserve"> </v>
      </c>
      <c r="E422" s="253"/>
      <c r="F422" s="54"/>
      <c r="G422" s="288"/>
      <c r="H422" s="288"/>
      <c r="I422" s="11">
        <f t="shared" si="30"/>
        <v>0</v>
      </c>
      <c r="J422" s="54"/>
      <c r="K422" s="18"/>
      <c r="L422" s="18"/>
      <c r="M422" s="14">
        <f t="shared" si="31"/>
        <v>0</v>
      </c>
      <c r="N422" s="231"/>
      <c r="O422" s="230" t="str">
        <f t="shared" si="32"/>
        <v xml:space="preserve"> </v>
      </c>
      <c r="P422" s="230" t="str">
        <f t="shared" si="33"/>
        <v xml:space="preserve"> </v>
      </c>
      <c r="Q422" s="230" t="str">
        <f t="shared" si="34"/>
        <v xml:space="preserve"> </v>
      </c>
    </row>
    <row r="423" spans="1:17" x14ac:dyDescent="0.2">
      <c r="A423" s="10" t="str">
        <f>IF(COUNTRY_INFO!A423=0," ",COUNTRY_INFO!A423)</f>
        <v>Ethiopia</v>
      </c>
      <c r="B423" s="10" t="str">
        <f>IF(COUNTRY_INFO!B423=0," ",COUNTRY_INFO!B423)</f>
        <v>Oromia Guji</v>
      </c>
      <c r="C423" s="10" t="str">
        <f>IF(COUNTRY_INFO!C423=0," ",COUNTRY_INFO!C423)</f>
        <v>Negele town</v>
      </c>
      <c r="D423" s="11" t="str">
        <f>IF(COUNTRY_INFO!$T$9:$T$1000="MDA1 (IVM+ALB)", COUNTRY_INFO!$T$9:$T$1000, " ")</f>
        <v xml:space="preserve"> </v>
      </c>
      <c r="E423" s="253"/>
      <c r="F423" s="54"/>
      <c r="G423" s="288"/>
      <c r="H423" s="288"/>
      <c r="I423" s="11">
        <f t="shared" si="30"/>
        <v>0</v>
      </c>
      <c r="J423" s="54"/>
      <c r="K423" s="18"/>
      <c r="L423" s="18"/>
      <c r="M423" s="14">
        <f t="shared" si="31"/>
        <v>0</v>
      </c>
      <c r="N423" s="231"/>
      <c r="O423" s="230" t="str">
        <f t="shared" si="32"/>
        <v xml:space="preserve"> </v>
      </c>
      <c r="P423" s="230" t="str">
        <f t="shared" si="33"/>
        <v xml:space="preserve"> </v>
      </c>
      <c r="Q423" s="230" t="str">
        <f t="shared" si="34"/>
        <v xml:space="preserve"> </v>
      </c>
    </row>
    <row r="424" spans="1:17" x14ac:dyDescent="0.2">
      <c r="A424" s="10" t="str">
        <f>IF(COUNTRY_INFO!A424=0," ",COUNTRY_INFO!A424)</f>
        <v>Ethiopia</v>
      </c>
      <c r="B424" s="10" t="str">
        <f>IF(COUNTRY_INFO!B424=0," ",COUNTRY_INFO!B424)</f>
        <v>Oromia Guji</v>
      </c>
      <c r="C424" s="10" t="str">
        <f>IF(COUNTRY_INFO!C424=0," ",COUNTRY_INFO!C424)</f>
        <v>Odo Shakiso</v>
      </c>
      <c r="D424" s="11" t="str">
        <f>IF(COUNTRY_INFO!$T$9:$T$1000="MDA1 (IVM+ALB)", COUNTRY_INFO!$T$9:$T$1000, " ")</f>
        <v xml:space="preserve"> </v>
      </c>
      <c r="E424" s="253"/>
      <c r="F424" s="54"/>
      <c r="G424" s="288"/>
      <c r="H424" s="288"/>
      <c r="I424" s="11">
        <f t="shared" si="30"/>
        <v>0</v>
      </c>
      <c r="J424" s="54"/>
      <c r="K424" s="18"/>
      <c r="L424" s="18"/>
      <c r="M424" s="14">
        <f t="shared" si="31"/>
        <v>0</v>
      </c>
      <c r="N424" s="231"/>
      <c r="O424" s="230" t="str">
        <f t="shared" si="32"/>
        <v xml:space="preserve"> </v>
      </c>
      <c r="P424" s="230" t="str">
        <f t="shared" si="33"/>
        <v xml:space="preserve"> </v>
      </c>
      <c r="Q424" s="230" t="str">
        <f t="shared" si="34"/>
        <v xml:space="preserve"> </v>
      </c>
    </row>
    <row r="425" spans="1:17" x14ac:dyDescent="0.2">
      <c r="A425" s="10" t="str">
        <f>IF(COUNTRY_INFO!A425=0," ",COUNTRY_INFO!A425)</f>
        <v>Ethiopia</v>
      </c>
      <c r="B425" s="10" t="str">
        <f>IF(COUNTRY_INFO!B425=0," ",COUNTRY_INFO!B425)</f>
        <v>Oromia Guji</v>
      </c>
      <c r="C425" s="10" t="str">
        <f>IF(COUNTRY_INFO!C425=0," ",COUNTRY_INFO!C425)</f>
        <v>Saba boru</v>
      </c>
      <c r="D425" s="11" t="str">
        <f>IF(COUNTRY_INFO!$T$9:$T$1000="MDA1 (IVM+ALB)", COUNTRY_INFO!$T$9:$T$1000, " ")</f>
        <v xml:space="preserve"> </v>
      </c>
      <c r="E425" s="253"/>
      <c r="F425" s="54"/>
      <c r="G425" s="288"/>
      <c r="H425" s="288"/>
      <c r="I425" s="11">
        <f t="shared" si="30"/>
        <v>0</v>
      </c>
      <c r="J425" s="54"/>
      <c r="K425" s="18"/>
      <c r="L425" s="18"/>
      <c r="M425" s="14">
        <f t="shared" si="31"/>
        <v>0</v>
      </c>
      <c r="N425" s="231"/>
      <c r="O425" s="230" t="str">
        <f t="shared" si="32"/>
        <v xml:space="preserve"> </v>
      </c>
      <c r="P425" s="230" t="str">
        <f t="shared" si="33"/>
        <v xml:space="preserve"> </v>
      </c>
      <c r="Q425" s="230" t="str">
        <f t="shared" si="34"/>
        <v xml:space="preserve"> </v>
      </c>
    </row>
    <row r="426" spans="1:17" x14ac:dyDescent="0.2">
      <c r="A426" s="10" t="str">
        <f>IF(COUNTRY_INFO!A426=0," ",COUNTRY_INFO!A426)</f>
        <v>Ethiopia</v>
      </c>
      <c r="B426" s="10" t="str">
        <f>IF(COUNTRY_INFO!B426=0," ",COUNTRY_INFO!B426)</f>
        <v>Oromia Guji</v>
      </c>
      <c r="C426" s="10" t="str">
        <f>IF(COUNTRY_INFO!C426=0," ",COUNTRY_INFO!C426)</f>
        <v>Shakiso Town</v>
      </c>
      <c r="D426" s="11" t="str">
        <f>IF(COUNTRY_INFO!$T$9:$T$1000="MDA1 (IVM+ALB)", COUNTRY_INFO!$T$9:$T$1000, " ")</f>
        <v xml:space="preserve"> </v>
      </c>
      <c r="E426" s="253"/>
      <c r="F426" s="54"/>
      <c r="G426" s="288"/>
      <c r="H426" s="288"/>
      <c r="I426" s="11">
        <f t="shared" si="30"/>
        <v>0</v>
      </c>
      <c r="J426" s="54"/>
      <c r="K426" s="18"/>
      <c r="L426" s="18"/>
      <c r="M426" s="14">
        <f t="shared" si="31"/>
        <v>0</v>
      </c>
      <c r="N426" s="231"/>
      <c r="O426" s="230" t="str">
        <f t="shared" si="32"/>
        <v xml:space="preserve"> </v>
      </c>
      <c r="P426" s="230" t="str">
        <f t="shared" si="33"/>
        <v xml:space="preserve"> </v>
      </c>
      <c r="Q426" s="230" t="str">
        <f t="shared" si="34"/>
        <v xml:space="preserve"> </v>
      </c>
    </row>
    <row r="427" spans="1:17" x14ac:dyDescent="0.2">
      <c r="A427" s="10" t="str">
        <f>IF(COUNTRY_INFO!A427=0," ",COUNTRY_INFO!A427)</f>
        <v>Ethiopia</v>
      </c>
      <c r="B427" s="10" t="str">
        <f>IF(COUNTRY_INFO!B427=0," ",COUNTRY_INFO!B427)</f>
        <v>Oromia Guji</v>
      </c>
      <c r="C427" s="10" t="str">
        <f>IF(COUNTRY_INFO!C427=0," ",COUNTRY_INFO!C427)</f>
        <v>Uraga</v>
      </c>
      <c r="D427" s="11" t="str">
        <f>IF(COUNTRY_INFO!$T$9:$T$1000="MDA1 (IVM+ALB)", COUNTRY_INFO!$T$9:$T$1000, " ")</f>
        <v xml:space="preserve"> </v>
      </c>
      <c r="E427" s="253"/>
      <c r="F427" s="54"/>
      <c r="G427" s="288"/>
      <c r="H427" s="288"/>
      <c r="I427" s="11">
        <f t="shared" si="30"/>
        <v>0</v>
      </c>
      <c r="J427" s="54"/>
      <c r="K427" s="18"/>
      <c r="L427" s="18"/>
      <c r="M427" s="14">
        <f t="shared" si="31"/>
        <v>0</v>
      </c>
      <c r="N427" s="231"/>
      <c r="O427" s="230" t="str">
        <f t="shared" si="32"/>
        <v xml:space="preserve"> </v>
      </c>
      <c r="P427" s="230" t="str">
        <f t="shared" si="33"/>
        <v xml:space="preserve"> </v>
      </c>
      <c r="Q427" s="230" t="str">
        <f t="shared" si="34"/>
        <v xml:space="preserve"> </v>
      </c>
    </row>
    <row r="428" spans="1:17" x14ac:dyDescent="0.2">
      <c r="A428" s="10" t="str">
        <f>IF(COUNTRY_INFO!A428=0," ",COUNTRY_INFO!A428)</f>
        <v>Ethiopia</v>
      </c>
      <c r="B428" s="10" t="str">
        <f>IF(COUNTRY_INFO!B428=0," ",COUNTRY_INFO!B428)</f>
        <v>Oromia Guji</v>
      </c>
      <c r="C428" s="10" t="str">
        <f>IF(COUNTRY_INFO!C428=0," ",COUNTRY_INFO!C428)</f>
        <v>Wadera</v>
      </c>
      <c r="D428" s="11" t="str">
        <f>IF(COUNTRY_INFO!$T$9:$T$1000="MDA1 (IVM+ALB)", COUNTRY_INFO!$T$9:$T$1000, " ")</f>
        <v xml:space="preserve"> </v>
      </c>
      <c r="E428" s="253"/>
      <c r="F428" s="54"/>
      <c r="G428" s="288"/>
      <c r="H428" s="288"/>
      <c r="I428" s="11">
        <f t="shared" si="30"/>
        <v>0</v>
      </c>
      <c r="J428" s="54"/>
      <c r="K428" s="18"/>
      <c r="L428" s="18"/>
      <c r="M428" s="14">
        <f t="shared" si="31"/>
        <v>0</v>
      </c>
      <c r="N428" s="231"/>
      <c r="O428" s="230" t="str">
        <f t="shared" si="32"/>
        <v xml:space="preserve"> </v>
      </c>
      <c r="P428" s="230" t="str">
        <f t="shared" si="33"/>
        <v xml:space="preserve"> </v>
      </c>
      <c r="Q428" s="230" t="str">
        <f t="shared" si="34"/>
        <v xml:space="preserve"> </v>
      </c>
    </row>
    <row r="429" spans="1:17" x14ac:dyDescent="0.2">
      <c r="A429" s="10" t="str">
        <f>IF(COUNTRY_INFO!A429=0," ",COUNTRY_INFO!A429)</f>
        <v>Ethiopia</v>
      </c>
      <c r="B429" s="10" t="str">
        <f>IF(COUNTRY_INFO!B429=0," ",COUNTRY_INFO!B429)</f>
        <v>Oromia Horo Guduru</v>
      </c>
      <c r="C429" s="10" t="str">
        <f>IF(COUNTRY_INFO!C429=0," ",COUNTRY_INFO!C429)</f>
        <v>Abay Chommen</v>
      </c>
      <c r="D429" s="11" t="str">
        <f>IF(COUNTRY_INFO!$T$9:$T$1000="MDA1 (IVM+ALB)", COUNTRY_INFO!$T$9:$T$1000, " ")</f>
        <v xml:space="preserve"> </v>
      </c>
      <c r="E429" s="253"/>
      <c r="F429" s="54"/>
      <c r="G429" s="288"/>
      <c r="H429" s="288"/>
      <c r="I429" s="11">
        <f t="shared" si="30"/>
        <v>0</v>
      </c>
      <c r="J429" s="54"/>
      <c r="K429" s="18"/>
      <c r="L429" s="18"/>
      <c r="M429" s="14">
        <f t="shared" si="31"/>
        <v>0</v>
      </c>
      <c r="N429" s="231"/>
      <c r="O429" s="230" t="str">
        <f t="shared" si="32"/>
        <v xml:space="preserve"> </v>
      </c>
      <c r="P429" s="230" t="str">
        <f t="shared" si="33"/>
        <v xml:space="preserve"> </v>
      </c>
      <c r="Q429" s="230" t="str">
        <f t="shared" si="34"/>
        <v xml:space="preserve"> </v>
      </c>
    </row>
    <row r="430" spans="1:17" x14ac:dyDescent="0.2">
      <c r="A430" s="10" t="str">
        <f>IF(COUNTRY_INFO!A430=0," ",COUNTRY_INFO!A430)</f>
        <v>Ethiopia</v>
      </c>
      <c r="B430" s="10" t="str">
        <f>IF(COUNTRY_INFO!B430=0," ",COUNTRY_INFO!B430)</f>
        <v>Oromia Horo Guduru</v>
      </c>
      <c r="C430" s="10" t="str">
        <f>IF(COUNTRY_INFO!C430=0," ",COUNTRY_INFO!C430)</f>
        <v>Abe Dongoro</v>
      </c>
      <c r="D430" s="11" t="str">
        <f>IF(COUNTRY_INFO!$T$9:$T$1000="MDA1 (IVM+ALB)", COUNTRY_INFO!$T$9:$T$1000, " ")</f>
        <v xml:space="preserve"> </v>
      </c>
      <c r="E430" s="253"/>
      <c r="F430" s="54"/>
      <c r="G430" s="288"/>
      <c r="H430" s="288"/>
      <c r="I430" s="11">
        <f t="shared" si="30"/>
        <v>0</v>
      </c>
      <c r="J430" s="54"/>
      <c r="K430" s="18"/>
      <c r="L430" s="18"/>
      <c r="M430" s="14">
        <f t="shared" si="31"/>
        <v>0</v>
      </c>
      <c r="N430" s="231"/>
      <c r="O430" s="230" t="str">
        <f t="shared" si="32"/>
        <v xml:space="preserve"> </v>
      </c>
      <c r="P430" s="230" t="str">
        <f t="shared" si="33"/>
        <v xml:space="preserve"> </v>
      </c>
      <c r="Q430" s="230" t="str">
        <f t="shared" si="34"/>
        <v xml:space="preserve"> </v>
      </c>
    </row>
    <row r="431" spans="1:17" x14ac:dyDescent="0.2">
      <c r="A431" s="10" t="str">
        <f>IF(COUNTRY_INFO!A431=0," ",COUNTRY_INFO!A431)</f>
        <v>Ethiopia</v>
      </c>
      <c r="B431" s="10" t="str">
        <f>IF(COUNTRY_INFO!B431=0," ",COUNTRY_INFO!B431)</f>
        <v>Oromia Horo Guduru</v>
      </c>
      <c r="C431" s="10" t="str">
        <f>IF(COUNTRY_INFO!C431=0," ",COUNTRY_INFO!C431)</f>
        <v>Amuru</v>
      </c>
      <c r="D431" s="11" t="str">
        <f>IF(COUNTRY_INFO!$T$9:$T$1000="MDA1 (IVM+ALB)", COUNTRY_INFO!$T$9:$T$1000, " ")</f>
        <v>MDA1 (IVM+ALB)</v>
      </c>
      <c r="E431" s="253" t="s">
        <v>1185</v>
      </c>
      <c r="F431" s="54"/>
      <c r="G431" s="288">
        <v>21529</v>
      </c>
      <c r="H431" s="288">
        <v>36178</v>
      </c>
      <c r="I431" s="11">
        <f t="shared" si="30"/>
        <v>57707</v>
      </c>
      <c r="J431" s="54"/>
      <c r="K431" s="18">
        <v>18835</v>
      </c>
      <c r="L431" s="18">
        <v>35485</v>
      </c>
      <c r="M431" s="14">
        <f t="shared" si="31"/>
        <v>54320</v>
      </c>
      <c r="N431" s="231"/>
      <c r="O431" s="293">
        <f t="shared" si="32"/>
        <v>87.486645919457473</v>
      </c>
      <c r="P431" s="293">
        <f t="shared" si="33"/>
        <v>98.08447122560672</v>
      </c>
      <c r="Q431" s="293">
        <f t="shared" si="34"/>
        <v>94.130694716412222</v>
      </c>
    </row>
    <row r="432" spans="1:17" x14ac:dyDescent="0.2">
      <c r="A432" s="10" t="str">
        <f>IF(COUNTRY_INFO!A432=0," ",COUNTRY_INFO!A432)</f>
        <v>Ethiopia</v>
      </c>
      <c r="B432" s="10" t="str">
        <f>IF(COUNTRY_INFO!B432=0," ",COUNTRY_INFO!B432)</f>
        <v>Oromia Horo Guduru</v>
      </c>
      <c r="C432" s="10" t="str">
        <f>IF(COUNTRY_INFO!C432=0," ",COUNTRY_INFO!C432)</f>
        <v>Chomen Guduru</v>
      </c>
      <c r="D432" s="11" t="str">
        <f>IF(COUNTRY_INFO!$T$9:$T$1000="MDA1 (IVM+ALB)", COUNTRY_INFO!$T$9:$T$1000, " ")</f>
        <v xml:space="preserve"> </v>
      </c>
      <c r="E432" s="253"/>
      <c r="F432" s="54"/>
      <c r="G432" s="288"/>
      <c r="H432" s="288"/>
      <c r="I432" s="11">
        <f t="shared" si="30"/>
        <v>0</v>
      </c>
      <c r="J432" s="54"/>
      <c r="K432" s="18"/>
      <c r="L432" s="18"/>
      <c r="M432" s="14">
        <f t="shared" si="31"/>
        <v>0</v>
      </c>
      <c r="N432" s="231"/>
      <c r="O432" s="230" t="str">
        <f t="shared" si="32"/>
        <v xml:space="preserve"> </v>
      </c>
      <c r="P432" s="230" t="str">
        <f t="shared" si="33"/>
        <v xml:space="preserve"> </v>
      </c>
      <c r="Q432" s="230" t="str">
        <f t="shared" si="34"/>
        <v xml:space="preserve"> </v>
      </c>
    </row>
    <row r="433" spans="1:17" x14ac:dyDescent="0.2">
      <c r="A433" s="10" t="str">
        <f>IF(COUNTRY_INFO!A433=0," ",COUNTRY_INFO!A433)</f>
        <v>Ethiopia</v>
      </c>
      <c r="B433" s="10" t="str">
        <f>IF(COUNTRY_INFO!B433=0," ",COUNTRY_INFO!B433)</f>
        <v>Oromia Horo Guduru</v>
      </c>
      <c r="C433" s="10" t="str">
        <f>IF(COUNTRY_INFO!C433=0," ",COUNTRY_INFO!C433)</f>
        <v>Guduru</v>
      </c>
      <c r="D433" s="11" t="str">
        <f>IF(COUNTRY_INFO!$T$9:$T$1000="MDA1 (IVM+ALB)", COUNTRY_INFO!$T$9:$T$1000, " ")</f>
        <v xml:space="preserve"> </v>
      </c>
      <c r="E433" s="253"/>
      <c r="F433" s="54"/>
      <c r="G433" s="288"/>
      <c r="H433" s="288"/>
      <c r="I433" s="11">
        <f t="shared" si="30"/>
        <v>0</v>
      </c>
      <c r="J433" s="54"/>
      <c r="K433" s="18"/>
      <c r="L433" s="18"/>
      <c r="M433" s="14">
        <f t="shared" si="31"/>
        <v>0</v>
      </c>
      <c r="N433" s="231"/>
      <c r="O433" s="230" t="str">
        <f t="shared" si="32"/>
        <v xml:space="preserve"> </v>
      </c>
      <c r="P433" s="230" t="str">
        <f t="shared" si="33"/>
        <v xml:space="preserve"> </v>
      </c>
      <c r="Q433" s="230" t="str">
        <f t="shared" si="34"/>
        <v xml:space="preserve"> </v>
      </c>
    </row>
    <row r="434" spans="1:17" x14ac:dyDescent="0.2">
      <c r="A434" s="10" t="str">
        <f>IF(COUNTRY_INFO!A434=0," ",COUNTRY_INFO!A434)</f>
        <v>Ethiopia</v>
      </c>
      <c r="B434" s="10" t="str">
        <f>IF(COUNTRY_INFO!B434=0," ",COUNTRY_INFO!B434)</f>
        <v>Oromia Horo Guduru</v>
      </c>
      <c r="C434" s="10" t="str">
        <f>IF(COUNTRY_INFO!C434=0," ",COUNTRY_INFO!C434)</f>
        <v>Hababo Guduru</v>
      </c>
      <c r="D434" s="11" t="str">
        <f>IF(COUNTRY_INFO!$T$9:$T$1000="MDA1 (IVM+ALB)", COUNTRY_INFO!$T$9:$T$1000, " ")</f>
        <v xml:space="preserve"> </v>
      </c>
      <c r="E434" s="253"/>
      <c r="F434" s="54"/>
      <c r="G434" s="288"/>
      <c r="H434" s="288"/>
      <c r="I434" s="11">
        <f t="shared" si="30"/>
        <v>0</v>
      </c>
      <c r="J434" s="54"/>
      <c r="K434" s="18"/>
      <c r="L434" s="18"/>
      <c r="M434" s="14">
        <f t="shared" si="31"/>
        <v>0</v>
      </c>
      <c r="N434" s="231"/>
      <c r="O434" s="230" t="str">
        <f t="shared" si="32"/>
        <v xml:space="preserve"> </v>
      </c>
      <c r="P434" s="230" t="str">
        <f t="shared" si="33"/>
        <v xml:space="preserve"> </v>
      </c>
      <c r="Q434" s="230" t="str">
        <f t="shared" si="34"/>
        <v xml:space="preserve"> </v>
      </c>
    </row>
    <row r="435" spans="1:17" x14ac:dyDescent="0.2">
      <c r="A435" s="10" t="str">
        <f>IF(COUNTRY_INFO!A435=0," ",COUNTRY_INFO!A435)</f>
        <v>Ethiopia</v>
      </c>
      <c r="B435" s="10" t="str">
        <f>IF(COUNTRY_INFO!B435=0," ",COUNTRY_INFO!B435)</f>
        <v>Oromia Horo Guduru</v>
      </c>
      <c r="C435" s="10" t="str">
        <f>IF(COUNTRY_INFO!C435=0," ",COUNTRY_INFO!C435)</f>
        <v>Horo</v>
      </c>
      <c r="D435" s="11" t="str">
        <f>IF(COUNTRY_INFO!$T$9:$T$1000="MDA1 (IVM+ALB)", COUNTRY_INFO!$T$9:$T$1000, " ")</f>
        <v xml:space="preserve"> </v>
      </c>
      <c r="E435" s="253"/>
      <c r="F435" s="54"/>
      <c r="G435" s="288"/>
      <c r="H435" s="288"/>
      <c r="I435" s="11">
        <f t="shared" si="30"/>
        <v>0</v>
      </c>
      <c r="J435" s="54"/>
      <c r="K435" s="18"/>
      <c r="L435" s="18"/>
      <c r="M435" s="14">
        <f t="shared" si="31"/>
        <v>0</v>
      </c>
      <c r="N435" s="231"/>
      <c r="O435" s="230" t="str">
        <f t="shared" si="32"/>
        <v xml:space="preserve"> </v>
      </c>
      <c r="P435" s="230" t="str">
        <f t="shared" si="33"/>
        <v xml:space="preserve"> </v>
      </c>
      <c r="Q435" s="230" t="str">
        <f t="shared" si="34"/>
        <v xml:space="preserve"> </v>
      </c>
    </row>
    <row r="436" spans="1:17" x14ac:dyDescent="0.2">
      <c r="A436" s="10" t="str">
        <f>IF(COUNTRY_INFO!A436=0," ",COUNTRY_INFO!A436)</f>
        <v>Ethiopia</v>
      </c>
      <c r="B436" s="10" t="str">
        <f>IF(COUNTRY_INFO!B436=0," ",COUNTRY_INFO!B436)</f>
        <v>Oromia Horo Guduru</v>
      </c>
      <c r="C436" s="10" t="str">
        <f>IF(COUNTRY_INFO!C436=0," ",COUNTRY_INFO!C436)</f>
        <v>Horo Buluk</v>
      </c>
      <c r="D436" s="11" t="str">
        <f>IF(COUNTRY_INFO!$T$9:$T$1000="MDA1 (IVM+ALB)", COUNTRY_INFO!$T$9:$T$1000, " ")</f>
        <v xml:space="preserve"> </v>
      </c>
      <c r="E436" s="253"/>
      <c r="F436" s="54"/>
      <c r="G436" s="288"/>
      <c r="H436" s="288"/>
      <c r="I436" s="11">
        <f t="shared" si="30"/>
        <v>0</v>
      </c>
      <c r="J436" s="54"/>
      <c r="K436" s="18"/>
      <c r="L436" s="18"/>
      <c r="M436" s="14">
        <f t="shared" si="31"/>
        <v>0</v>
      </c>
      <c r="N436" s="231"/>
      <c r="O436" s="230" t="str">
        <f t="shared" si="32"/>
        <v xml:space="preserve"> </v>
      </c>
      <c r="P436" s="230" t="str">
        <f t="shared" si="33"/>
        <v xml:space="preserve"> </v>
      </c>
      <c r="Q436" s="230" t="str">
        <f t="shared" si="34"/>
        <v xml:space="preserve"> </v>
      </c>
    </row>
    <row r="437" spans="1:17" x14ac:dyDescent="0.2">
      <c r="A437" s="10" t="str">
        <f>IF(COUNTRY_INFO!A437=0," ",COUNTRY_INFO!A437)</f>
        <v>Ethiopia</v>
      </c>
      <c r="B437" s="10" t="str">
        <f>IF(COUNTRY_INFO!B437=0," ",COUNTRY_INFO!B437)</f>
        <v>Oromia Horo Guduru</v>
      </c>
      <c r="C437" s="10" t="str">
        <f>IF(COUNTRY_INFO!C437=0," ",COUNTRY_INFO!C437)</f>
        <v>Jardega jarte</v>
      </c>
      <c r="D437" s="11" t="str">
        <f>IF(COUNTRY_INFO!$T$9:$T$1000="MDA1 (IVM+ALB)", COUNTRY_INFO!$T$9:$T$1000, " ")</f>
        <v xml:space="preserve"> </v>
      </c>
      <c r="E437" s="253"/>
      <c r="F437" s="54"/>
      <c r="G437" s="288"/>
      <c r="H437" s="288"/>
      <c r="I437" s="11">
        <f t="shared" si="30"/>
        <v>0</v>
      </c>
      <c r="J437" s="54"/>
      <c r="K437" s="18"/>
      <c r="L437" s="18"/>
      <c r="M437" s="14">
        <f t="shared" si="31"/>
        <v>0</v>
      </c>
      <c r="N437" s="231"/>
      <c r="O437" s="230" t="str">
        <f t="shared" si="32"/>
        <v xml:space="preserve"> </v>
      </c>
      <c r="P437" s="230" t="str">
        <f t="shared" si="33"/>
        <v xml:space="preserve"> </v>
      </c>
      <c r="Q437" s="230" t="str">
        <f t="shared" si="34"/>
        <v xml:space="preserve"> </v>
      </c>
    </row>
    <row r="438" spans="1:17" x14ac:dyDescent="0.2">
      <c r="A438" s="10" t="str">
        <f>IF(COUNTRY_INFO!A438=0," ",COUNTRY_INFO!A438)</f>
        <v>Ethiopia</v>
      </c>
      <c r="B438" s="10" t="str">
        <f>IF(COUNTRY_INFO!B438=0," ",COUNTRY_INFO!B438)</f>
        <v>Oromia Horo Guduru</v>
      </c>
      <c r="C438" s="10" t="str">
        <f>IF(COUNTRY_INFO!C438=0," ",COUNTRY_INFO!C438)</f>
        <v>Jimma Gannati</v>
      </c>
      <c r="D438" s="11" t="str">
        <f>IF(COUNTRY_INFO!$T$9:$T$1000="MDA1 (IVM+ALB)", COUNTRY_INFO!$T$9:$T$1000, " ")</f>
        <v xml:space="preserve"> </v>
      </c>
      <c r="E438" s="253"/>
      <c r="F438" s="54"/>
      <c r="G438" s="288"/>
      <c r="H438" s="288"/>
      <c r="I438" s="11">
        <f t="shared" si="30"/>
        <v>0</v>
      </c>
      <c r="J438" s="54"/>
      <c r="K438" s="18"/>
      <c r="L438" s="18"/>
      <c r="M438" s="14">
        <f t="shared" si="31"/>
        <v>0</v>
      </c>
      <c r="N438" s="231"/>
      <c r="O438" s="230" t="str">
        <f t="shared" si="32"/>
        <v xml:space="preserve"> </v>
      </c>
      <c r="P438" s="230" t="str">
        <f t="shared" si="33"/>
        <v xml:space="preserve"> </v>
      </c>
      <c r="Q438" s="230" t="str">
        <f t="shared" si="34"/>
        <v xml:space="preserve"> </v>
      </c>
    </row>
    <row r="439" spans="1:17" x14ac:dyDescent="0.2">
      <c r="A439" s="10" t="str">
        <f>IF(COUNTRY_INFO!A439=0," ",COUNTRY_INFO!A439)</f>
        <v>Ethiopia</v>
      </c>
      <c r="B439" s="10" t="str">
        <f>IF(COUNTRY_INFO!B439=0," ",COUNTRY_INFO!B439)</f>
        <v>Oromia Horo Guduru</v>
      </c>
      <c r="C439" s="10" t="str">
        <f>IF(COUNTRY_INFO!C439=0," ",COUNTRY_INFO!C439)</f>
        <v>Jimma Rare</v>
      </c>
      <c r="D439" s="11" t="str">
        <f>IF(COUNTRY_INFO!$T$9:$T$1000="MDA1 (IVM+ALB)", COUNTRY_INFO!$T$9:$T$1000, " ")</f>
        <v xml:space="preserve"> </v>
      </c>
      <c r="E439" s="253"/>
      <c r="F439" s="54"/>
      <c r="G439" s="288"/>
      <c r="H439" s="288"/>
      <c r="I439" s="11">
        <f t="shared" si="30"/>
        <v>0</v>
      </c>
      <c r="J439" s="54"/>
      <c r="K439" s="18"/>
      <c r="L439" s="18"/>
      <c r="M439" s="14">
        <f t="shared" si="31"/>
        <v>0</v>
      </c>
      <c r="N439" s="231"/>
      <c r="O439" s="230" t="str">
        <f t="shared" si="32"/>
        <v xml:space="preserve"> </v>
      </c>
      <c r="P439" s="230" t="str">
        <f t="shared" si="33"/>
        <v xml:space="preserve"> </v>
      </c>
      <c r="Q439" s="230" t="str">
        <f t="shared" si="34"/>
        <v xml:space="preserve"> </v>
      </c>
    </row>
    <row r="440" spans="1:17" x14ac:dyDescent="0.2">
      <c r="A440" s="10" t="str">
        <f>IF(COUNTRY_INFO!A440=0," ",COUNTRY_INFO!A440)</f>
        <v>Ethiopia</v>
      </c>
      <c r="B440" s="10" t="str">
        <f>IF(COUNTRY_INFO!B440=0," ",COUNTRY_INFO!B440)</f>
        <v>Oromia Horo Guduru</v>
      </c>
      <c r="C440" s="10" t="str">
        <f>IF(COUNTRY_INFO!C440=0," ",COUNTRY_INFO!C440)</f>
        <v>Shambu Town</v>
      </c>
      <c r="D440" s="11" t="str">
        <f>IF(COUNTRY_INFO!$T$9:$T$1000="MDA1 (IVM+ALB)", COUNTRY_INFO!$T$9:$T$1000, " ")</f>
        <v xml:space="preserve"> </v>
      </c>
      <c r="E440" s="253"/>
      <c r="F440" s="54"/>
      <c r="G440" s="288"/>
      <c r="H440" s="288"/>
      <c r="I440" s="11">
        <f t="shared" si="30"/>
        <v>0</v>
      </c>
      <c r="J440" s="54"/>
      <c r="K440" s="18"/>
      <c r="L440" s="18"/>
      <c r="M440" s="14">
        <f t="shared" si="31"/>
        <v>0</v>
      </c>
      <c r="N440" s="231"/>
      <c r="O440" s="230" t="str">
        <f t="shared" si="32"/>
        <v xml:space="preserve"> </v>
      </c>
      <c r="P440" s="230" t="str">
        <f t="shared" si="33"/>
        <v xml:space="preserve"> </v>
      </c>
      <c r="Q440" s="230" t="str">
        <f t="shared" si="34"/>
        <v xml:space="preserve"> </v>
      </c>
    </row>
    <row r="441" spans="1:17" x14ac:dyDescent="0.2">
      <c r="A441" s="10" t="str">
        <f>IF(COUNTRY_INFO!A441=0," ",COUNTRY_INFO!A441)</f>
        <v>Ethiopia</v>
      </c>
      <c r="B441" s="10" t="str">
        <f>IF(COUNTRY_INFO!B441=0," ",COUNTRY_INFO!B441)</f>
        <v>Oromia Illu Aba bora</v>
      </c>
      <c r="C441" s="10" t="str">
        <f>IF(COUNTRY_INFO!C441=0," ",COUNTRY_INFO!C441)</f>
        <v>Ale</v>
      </c>
      <c r="D441" s="11" t="str">
        <f>IF(COUNTRY_INFO!$T$9:$T$1000="MDA1 (IVM+ALB)", COUNTRY_INFO!$T$9:$T$1000, " ")</f>
        <v xml:space="preserve"> </v>
      </c>
      <c r="E441" s="253"/>
      <c r="F441" s="54"/>
      <c r="G441" s="288"/>
      <c r="H441" s="288"/>
      <c r="I441" s="11">
        <f t="shared" si="30"/>
        <v>0</v>
      </c>
      <c r="J441" s="54"/>
      <c r="K441" s="18"/>
      <c r="L441" s="18"/>
      <c r="M441" s="14">
        <f t="shared" si="31"/>
        <v>0</v>
      </c>
      <c r="N441" s="231"/>
      <c r="O441" s="230" t="str">
        <f t="shared" si="32"/>
        <v xml:space="preserve"> </v>
      </c>
      <c r="P441" s="230" t="str">
        <f t="shared" si="33"/>
        <v xml:space="preserve"> </v>
      </c>
      <c r="Q441" s="230" t="str">
        <f t="shared" si="34"/>
        <v xml:space="preserve"> </v>
      </c>
    </row>
    <row r="442" spans="1:17" x14ac:dyDescent="0.2">
      <c r="A442" s="10" t="str">
        <f>IF(COUNTRY_INFO!A442=0," ",COUNTRY_INFO!A442)</f>
        <v>Ethiopia</v>
      </c>
      <c r="B442" s="10" t="str">
        <f>IF(COUNTRY_INFO!B442=0," ",COUNTRY_INFO!B442)</f>
        <v>Oromia Illu Aba bora</v>
      </c>
      <c r="C442" s="10" t="str">
        <f>IF(COUNTRY_INFO!C442=0," ",COUNTRY_INFO!C442)</f>
        <v>Alge Sachi</v>
      </c>
      <c r="D442" s="11" t="str">
        <f>IF(COUNTRY_INFO!$T$9:$T$1000="MDA1 (IVM+ALB)", COUNTRY_INFO!$T$9:$T$1000, " ")</f>
        <v xml:space="preserve"> </v>
      </c>
      <c r="E442" s="253"/>
      <c r="F442" s="54"/>
      <c r="G442" s="288"/>
      <c r="H442" s="288"/>
      <c r="I442" s="11">
        <f t="shared" si="30"/>
        <v>0</v>
      </c>
      <c r="J442" s="54"/>
      <c r="K442" s="18"/>
      <c r="L442" s="18"/>
      <c r="M442" s="14">
        <f t="shared" si="31"/>
        <v>0</v>
      </c>
      <c r="N442" s="231"/>
      <c r="O442" s="230" t="str">
        <f t="shared" si="32"/>
        <v xml:space="preserve"> </v>
      </c>
      <c r="P442" s="230" t="str">
        <f t="shared" si="33"/>
        <v xml:space="preserve"> </v>
      </c>
      <c r="Q442" s="230" t="str">
        <f t="shared" si="34"/>
        <v xml:space="preserve"> </v>
      </c>
    </row>
    <row r="443" spans="1:17" x14ac:dyDescent="0.2">
      <c r="A443" s="10" t="str">
        <f>IF(COUNTRY_INFO!A443=0," ",COUNTRY_INFO!A443)</f>
        <v>Ethiopia</v>
      </c>
      <c r="B443" s="10" t="str">
        <f>IF(COUNTRY_INFO!B443=0," ",COUNTRY_INFO!B443)</f>
        <v>Oromia Illu Aba bora</v>
      </c>
      <c r="C443" s="10" t="str">
        <f>IF(COUNTRY_INFO!C443=0," ",COUNTRY_INFO!C443)</f>
        <v>Becho</v>
      </c>
      <c r="D443" s="11" t="str">
        <f>IF(COUNTRY_INFO!$T$9:$T$1000="MDA1 (IVM+ALB)", COUNTRY_INFO!$T$9:$T$1000, " ")</f>
        <v xml:space="preserve"> </v>
      </c>
      <c r="E443" s="253"/>
      <c r="F443" s="54"/>
      <c r="G443" s="288"/>
      <c r="H443" s="288"/>
      <c r="I443" s="11">
        <f t="shared" si="30"/>
        <v>0</v>
      </c>
      <c r="J443" s="54"/>
      <c r="K443" s="18"/>
      <c r="L443" s="18"/>
      <c r="M443" s="14">
        <f t="shared" si="31"/>
        <v>0</v>
      </c>
      <c r="N443" s="231"/>
      <c r="O443" s="230" t="str">
        <f t="shared" si="32"/>
        <v xml:space="preserve"> </v>
      </c>
      <c r="P443" s="230" t="str">
        <f t="shared" si="33"/>
        <v xml:space="preserve"> </v>
      </c>
      <c r="Q443" s="230" t="str">
        <f t="shared" si="34"/>
        <v xml:space="preserve"> </v>
      </c>
    </row>
    <row r="444" spans="1:17" x14ac:dyDescent="0.2">
      <c r="A444" s="10" t="str">
        <f>IF(COUNTRY_INFO!A444=0," ",COUNTRY_INFO!A444)</f>
        <v>Ethiopia</v>
      </c>
      <c r="B444" s="10" t="str">
        <f>IF(COUNTRY_INFO!B444=0," ",COUNTRY_INFO!B444)</f>
        <v>Oromia Illu Aba bora</v>
      </c>
      <c r="C444" s="10" t="str">
        <f>IF(COUNTRY_INFO!C444=0," ",COUNTRY_INFO!C444)</f>
        <v>Bilo Nopha</v>
      </c>
      <c r="D444" s="11" t="str">
        <f>IF(COUNTRY_INFO!$T$9:$T$1000="MDA1 (IVM+ALB)", COUNTRY_INFO!$T$9:$T$1000, " ")</f>
        <v xml:space="preserve"> </v>
      </c>
      <c r="E444" s="253"/>
      <c r="F444" s="54"/>
      <c r="G444" s="288"/>
      <c r="H444" s="288"/>
      <c r="I444" s="11">
        <f t="shared" si="30"/>
        <v>0</v>
      </c>
      <c r="J444" s="54"/>
      <c r="K444" s="18"/>
      <c r="L444" s="18"/>
      <c r="M444" s="14">
        <f t="shared" si="31"/>
        <v>0</v>
      </c>
      <c r="N444" s="231"/>
      <c r="O444" s="230" t="str">
        <f t="shared" si="32"/>
        <v xml:space="preserve"> </v>
      </c>
      <c r="P444" s="230" t="str">
        <f t="shared" si="33"/>
        <v xml:space="preserve"> </v>
      </c>
      <c r="Q444" s="230" t="str">
        <f t="shared" si="34"/>
        <v xml:space="preserve"> </v>
      </c>
    </row>
    <row r="445" spans="1:17" x14ac:dyDescent="0.2">
      <c r="A445" s="10" t="str">
        <f>IF(COUNTRY_INFO!A445=0," ",COUNTRY_INFO!A445)</f>
        <v>Ethiopia</v>
      </c>
      <c r="B445" s="10" t="str">
        <f>IF(COUNTRY_INFO!B445=0," ",COUNTRY_INFO!B445)</f>
        <v>Oromia Illu Aba bora</v>
      </c>
      <c r="C445" s="10" t="str">
        <f>IF(COUNTRY_INFO!C445=0," ",COUNTRY_INFO!C445)</f>
        <v>Bure</v>
      </c>
      <c r="D445" s="11" t="str">
        <f>IF(COUNTRY_INFO!$T$9:$T$1000="MDA1 (IVM+ALB)", COUNTRY_INFO!$T$9:$T$1000, " ")</f>
        <v xml:space="preserve"> </v>
      </c>
      <c r="E445" s="253"/>
      <c r="F445" s="54"/>
      <c r="G445" s="288"/>
      <c r="H445" s="288"/>
      <c r="I445" s="11">
        <f t="shared" si="30"/>
        <v>0</v>
      </c>
      <c r="J445" s="54"/>
      <c r="K445" s="18"/>
      <c r="L445" s="18"/>
      <c r="M445" s="14">
        <f t="shared" si="31"/>
        <v>0</v>
      </c>
      <c r="N445" s="231"/>
      <c r="O445" s="230" t="str">
        <f t="shared" si="32"/>
        <v xml:space="preserve"> </v>
      </c>
      <c r="P445" s="230" t="str">
        <f t="shared" si="33"/>
        <v xml:space="preserve"> </v>
      </c>
      <c r="Q445" s="230" t="str">
        <f t="shared" si="34"/>
        <v xml:space="preserve"> </v>
      </c>
    </row>
    <row r="446" spans="1:17" x14ac:dyDescent="0.2">
      <c r="A446" s="10" t="str">
        <f>IF(COUNTRY_INFO!A446=0," ",COUNTRY_INFO!A446)</f>
        <v>Ethiopia</v>
      </c>
      <c r="B446" s="10" t="str">
        <f>IF(COUNTRY_INFO!B446=0," ",COUNTRY_INFO!B446)</f>
        <v>Oromia Illu Aba bora</v>
      </c>
      <c r="C446" s="10" t="str">
        <f>IF(COUNTRY_INFO!C446=0," ",COUNTRY_INFO!C446)</f>
        <v>Darimu</v>
      </c>
      <c r="D446" s="11" t="str">
        <f>IF(COUNTRY_INFO!$T$9:$T$1000="MDA1 (IVM+ALB)", COUNTRY_INFO!$T$9:$T$1000, " ")</f>
        <v xml:space="preserve"> </v>
      </c>
      <c r="E446" s="253"/>
      <c r="F446" s="54"/>
      <c r="G446" s="288"/>
      <c r="H446" s="288"/>
      <c r="I446" s="11">
        <f t="shared" si="30"/>
        <v>0</v>
      </c>
      <c r="J446" s="54"/>
      <c r="K446" s="18"/>
      <c r="L446" s="18"/>
      <c r="M446" s="14">
        <f t="shared" si="31"/>
        <v>0</v>
      </c>
      <c r="N446" s="231"/>
      <c r="O446" s="230" t="str">
        <f t="shared" si="32"/>
        <v xml:space="preserve"> </v>
      </c>
      <c r="P446" s="230" t="str">
        <f t="shared" si="33"/>
        <v xml:space="preserve"> </v>
      </c>
      <c r="Q446" s="230" t="str">
        <f t="shared" si="34"/>
        <v xml:space="preserve"> </v>
      </c>
    </row>
    <row r="447" spans="1:17" x14ac:dyDescent="0.2">
      <c r="A447" s="10" t="str">
        <f>IF(COUNTRY_INFO!A447=0," ",COUNTRY_INFO!A447)</f>
        <v>Ethiopia</v>
      </c>
      <c r="B447" s="10" t="str">
        <f>IF(COUNTRY_INFO!B447=0," ",COUNTRY_INFO!B447)</f>
        <v>Oromia Illu Aba bora</v>
      </c>
      <c r="C447" s="10" t="str">
        <f>IF(COUNTRY_INFO!C447=0," ",COUNTRY_INFO!C447)</f>
        <v>Didu</v>
      </c>
      <c r="D447" s="11" t="str">
        <f>IF(COUNTRY_INFO!$T$9:$T$1000="MDA1 (IVM+ALB)", COUNTRY_INFO!$T$9:$T$1000, " ")</f>
        <v xml:space="preserve"> </v>
      </c>
      <c r="E447" s="253"/>
      <c r="F447" s="54"/>
      <c r="G447" s="288"/>
      <c r="H447" s="288"/>
      <c r="I447" s="11">
        <f t="shared" si="30"/>
        <v>0</v>
      </c>
      <c r="J447" s="54"/>
      <c r="K447" s="18"/>
      <c r="L447" s="18"/>
      <c r="M447" s="14">
        <f t="shared" si="31"/>
        <v>0</v>
      </c>
      <c r="N447" s="231"/>
      <c r="O447" s="230" t="str">
        <f t="shared" si="32"/>
        <v xml:space="preserve"> </v>
      </c>
      <c r="P447" s="230" t="str">
        <f t="shared" si="33"/>
        <v xml:space="preserve"> </v>
      </c>
      <c r="Q447" s="230" t="str">
        <f t="shared" si="34"/>
        <v xml:space="preserve"> </v>
      </c>
    </row>
    <row r="448" spans="1:17" x14ac:dyDescent="0.2">
      <c r="A448" s="10" t="str">
        <f>IF(COUNTRY_INFO!A448=0," ",COUNTRY_INFO!A448)</f>
        <v>Ethiopia</v>
      </c>
      <c r="B448" s="10" t="str">
        <f>IF(COUNTRY_INFO!B448=0," ",COUNTRY_INFO!B448)</f>
        <v>Oromia Illu Aba bora</v>
      </c>
      <c r="C448" s="10" t="str">
        <f>IF(COUNTRY_INFO!C448=0," ",COUNTRY_INFO!C448)</f>
        <v>Doranii</v>
      </c>
      <c r="D448" s="11" t="str">
        <f>IF(COUNTRY_INFO!$T$9:$T$1000="MDA1 (IVM+ALB)", COUNTRY_INFO!$T$9:$T$1000, " ")</f>
        <v xml:space="preserve"> </v>
      </c>
      <c r="E448" s="253"/>
      <c r="F448" s="54"/>
      <c r="G448" s="288"/>
      <c r="H448" s="288"/>
      <c r="I448" s="11">
        <f t="shared" si="30"/>
        <v>0</v>
      </c>
      <c r="J448" s="54"/>
      <c r="K448" s="18"/>
      <c r="L448" s="18"/>
      <c r="M448" s="14">
        <f t="shared" si="31"/>
        <v>0</v>
      </c>
      <c r="N448" s="231"/>
      <c r="O448" s="230" t="str">
        <f t="shared" si="32"/>
        <v xml:space="preserve"> </v>
      </c>
      <c r="P448" s="230" t="str">
        <f t="shared" si="33"/>
        <v xml:space="preserve"> </v>
      </c>
      <c r="Q448" s="230" t="str">
        <f t="shared" si="34"/>
        <v xml:space="preserve"> </v>
      </c>
    </row>
    <row r="449" spans="1:17" x14ac:dyDescent="0.2">
      <c r="A449" s="10" t="str">
        <f>IF(COUNTRY_INFO!A449=0," ",COUNTRY_INFO!A449)</f>
        <v>Ethiopia</v>
      </c>
      <c r="B449" s="10" t="str">
        <f>IF(COUNTRY_INFO!B449=0," ",COUNTRY_INFO!B449)</f>
        <v>Oromia Illu Aba bora</v>
      </c>
      <c r="C449" s="10" t="str">
        <f>IF(COUNTRY_INFO!C449=0," ",COUNTRY_INFO!C449)</f>
        <v>Halu</v>
      </c>
      <c r="D449" s="11" t="str">
        <f>IF(COUNTRY_INFO!$T$9:$T$1000="MDA1 (IVM+ALB)", COUNTRY_INFO!$T$9:$T$1000, " ")</f>
        <v xml:space="preserve"> </v>
      </c>
      <c r="E449" s="253"/>
      <c r="F449" s="54"/>
      <c r="G449" s="288"/>
      <c r="H449" s="288"/>
      <c r="I449" s="11">
        <f t="shared" si="30"/>
        <v>0</v>
      </c>
      <c r="J449" s="54"/>
      <c r="K449" s="18"/>
      <c r="L449" s="18"/>
      <c r="M449" s="14">
        <f t="shared" si="31"/>
        <v>0</v>
      </c>
      <c r="N449" s="231"/>
      <c r="O449" s="230" t="str">
        <f t="shared" si="32"/>
        <v xml:space="preserve"> </v>
      </c>
      <c r="P449" s="230" t="str">
        <f t="shared" si="33"/>
        <v xml:space="preserve"> </v>
      </c>
      <c r="Q449" s="230" t="str">
        <f t="shared" si="34"/>
        <v xml:space="preserve"> </v>
      </c>
    </row>
    <row r="450" spans="1:17" x14ac:dyDescent="0.2">
      <c r="A450" s="10" t="str">
        <f>IF(COUNTRY_INFO!A450=0," ",COUNTRY_INFO!A450)</f>
        <v>Ethiopia</v>
      </c>
      <c r="B450" s="10" t="str">
        <f>IF(COUNTRY_INFO!B450=0," ",COUNTRY_INFO!B450)</f>
        <v>Oromia Illu Aba bora</v>
      </c>
      <c r="C450" s="10" t="str">
        <f>IF(COUNTRY_INFO!C450=0," ",COUNTRY_INFO!C450)</f>
        <v>Hurumu</v>
      </c>
      <c r="D450" s="11" t="str">
        <f>IF(COUNTRY_INFO!$T$9:$T$1000="MDA1 (IVM+ALB)", COUNTRY_INFO!$T$9:$T$1000, " ")</f>
        <v xml:space="preserve"> </v>
      </c>
      <c r="E450" s="253"/>
      <c r="F450" s="54"/>
      <c r="G450" s="288"/>
      <c r="H450" s="288"/>
      <c r="I450" s="11">
        <f t="shared" si="30"/>
        <v>0</v>
      </c>
      <c r="J450" s="54"/>
      <c r="K450" s="18"/>
      <c r="L450" s="18"/>
      <c r="M450" s="14">
        <f t="shared" si="31"/>
        <v>0</v>
      </c>
      <c r="N450" s="231"/>
      <c r="O450" s="230" t="str">
        <f t="shared" si="32"/>
        <v xml:space="preserve"> </v>
      </c>
      <c r="P450" s="230" t="str">
        <f t="shared" si="33"/>
        <v xml:space="preserve"> </v>
      </c>
      <c r="Q450" s="230" t="str">
        <f t="shared" si="34"/>
        <v xml:space="preserve"> </v>
      </c>
    </row>
    <row r="451" spans="1:17" x14ac:dyDescent="0.2">
      <c r="A451" s="10" t="str">
        <f>IF(COUNTRY_INFO!A451=0," ",COUNTRY_INFO!A451)</f>
        <v>Ethiopia</v>
      </c>
      <c r="B451" s="10" t="str">
        <f>IF(COUNTRY_INFO!B451=0," ",COUNTRY_INFO!B451)</f>
        <v>Oromia Illu Aba bora</v>
      </c>
      <c r="C451" s="10" t="str">
        <f>IF(COUNTRY_INFO!C451=0," ",COUNTRY_INFO!C451)</f>
        <v>Metu</v>
      </c>
      <c r="D451" s="11" t="str">
        <f>IF(COUNTRY_INFO!$T$9:$T$1000="MDA1 (IVM+ALB)", COUNTRY_INFO!$T$9:$T$1000, " ")</f>
        <v xml:space="preserve"> </v>
      </c>
      <c r="E451" s="253"/>
      <c r="F451" s="54"/>
      <c r="G451" s="288"/>
      <c r="H451" s="288"/>
      <c r="I451" s="11">
        <f t="shared" si="30"/>
        <v>0</v>
      </c>
      <c r="J451" s="54"/>
      <c r="K451" s="18"/>
      <c r="L451" s="18"/>
      <c r="M451" s="14">
        <f t="shared" si="31"/>
        <v>0</v>
      </c>
      <c r="N451" s="231"/>
      <c r="O451" s="230" t="str">
        <f t="shared" si="32"/>
        <v xml:space="preserve"> </v>
      </c>
      <c r="P451" s="230" t="str">
        <f t="shared" si="33"/>
        <v xml:space="preserve"> </v>
      </c>
      <c r="Q451" s="230" t="str">
        <f t="shared" si="34"/>
        <v xml:space="preserve"> </v>
      </c>
    </row>
    <row r="452" spans="1:17" x14ac:dyDescent="0.2">
      <c r="A452" s="10" t="str">
        <f>IF(COUNTRY_INFO!A452=0," ",COUNTRY_INFO!A452)</f>
        <v>Ethiopia</v>
      </c>
      <c r="B452" s="10" t="str">
        <f>IF(COUNTRY_INFO!B452=0," ",COUNTRY_INFO!B452)</f>
        <v>Oromia Illu Aba bora</v>
      </c>
      <c r="C452" s="10" t="str">
        <f>IF(COUNTRY_INFO!C452=0," ",COUNTRY_INFO!C452)</f>
        <v>Metu Town</v>
      </c>
      <c r="D452" s="11" t="str">
        <f>IF(COUNTRY_INFO!$T$9:$T$1000="MDA1 (IVM+ALB)", COUNTRY_INFO!$T$9:$T$1000, " ")</f>
        <v xml:space="preserve"> </v>
      </c>
      <c r="E452" s="253"/>
      <c r="F452" s="54"/>
      <c r="G452" s="288"/>
      <c r="H452" s="288"/>
      <c r="I452" s="11">
        <f t="shared" si="30"/>
        <v>0</v>
      </c>
      <c r="J452" s="54"/>
      <c r="K452" s="18"/>
      <c r="L452" s="18"/>
      <c r="M452" s="14">
        <f t="shared" si="31"/>
        <v>0</v>
      </c>
      <c r="N452" s="231"/>
      <c r="O452" s="230" t="str">
        <f t="shared" si="32"/>
        <v xml:space="preserve"> </v>
      </c>
      <c r="P452" s="230" t="str">
        <f t="shared" si="33"/>
        <v xml:space="preserve"> </v>
      </c>
      <c r="Q452" s="230" t="str">
        <f t="shared" si="34"/>
        <v xml:space="preserve"> </v>
      </c>
    </row>
    <row r="453" spans="1:17" x14ac:dyDescent="0.2">
      <c r="A453" s="10" t="str">
        <f>IF(COUNTRY_INFO!A453=0," ",COUNTRY_INFO!A453)</f>
        <v>Ethiopia</v>
      </c>
      <c r="B453" s="10" t="str">
        <f>IF(COUNTRY_INFO!B453=0," ",COUNTRY_INFO!B453)</f>
        <v>Oromia Illu Aba bora</v>
      </c>
      <c r="C453" s="10" t="str">
        <f>IF(COUNTRY_INFO!C453=0," ",COUNTRY_INFO!C453)</f>
        <v>Nonno  sale</v>
      </c>
      <c r="D453" s="11" t="str">
        <f>IF(COUNTRY_INFO!$T$9:$T$1000="MDA1 (IVM+ALB)", COUNTRY_INFO!$T$9:$T$1000, " ")</f>
        <v xml:space="preserve"> </v>
      </c>
      <c r="E453" s="253"/>
      <c r="F453" s="54"/>
      <c r="G453" s="288"/>
      <c r="H453" s="288"/>
      <c r="I453" s="11">
        <f t="shared" si="30"/>
        <v>0</v>
      </c>
      <c r="J453" s="54"/>
      <c r="K453" s="18"/>
      <c r="L453" s="18"/>
      <c r="M453" s="14">
        <f t="shared" si="31"/>
        <v>0</v>
      </c>
      <c r="N453" s="231"/>
      <c r="O453" s="230" t="str">
        <f t="shared" si="32"/>
        <v xml:space="preserve"> </v>
      </c>
      <c r="P453" s="230" t="str">
        <f t="shared" si="33"/>
        <v xml:space="preserve"> </v>
      </c>
      <c r="Q453" s="230" t="str">
        <f t="shared" si="34"/>
        <v xml:space="preserve"> </v>
      </c>
    </row>
    <row r="454" spans="1:17" x14ac:dyDescent="0.2">
      <c r="A454" s="10" t="str">
        <f>IF(COUNTRY_INFO!A454=0," ",COUNTRY_INFO!A454)</f>
        <v>Ethiopia</v>
      </c>
      <c r="B454" s="10" t="str">
        <f>IF(COUNTRY_INFO!B454=0," ",COUNTRY_INFO!B454)</f>
        <v>Oromia Illu Aba bora</v>
      </c>
      <c r="C454" s="10" t="str">
        <f>IF(COUNTRY_INFO!C454=0," ",COUNTRY_INFO!C454)</f>
        <v>Yayo</v>
      </c>
      <c r="D454" s="11" t="str">
        <f>IF(COUNTRY_INFO!$T$9:$T$1000="MDA1 (IVM+ALB)", COUNTRY_INFO!$T$9:$T$1000, " ")</f>
        <v xml:space="preserve"> </v>
      </c>
      <c r="E454" s="253"/>
      <c r="F454" s="54"/>
      <c r="G454" s="288"/>
      <c r="H454" s="288"/>
      <c r="I454" s="11">
        <f t="shared" si="30"/>
        <v>0</v>
      </c>
      <c r="J454" s="54"/>
      <c r="K454" s="18"/>
      <c r="L454" s="18"/>
      <c r="M454" s="14">
        <f t="shared" si="31"/>
        <v>0</v>
      </c>
      <c r="N454" s="231"/>
      <c r="O454" s="230" t="str">
        <f t="shared" si="32"/>
        <v xml:space="preserve"> </v>
      </c>
      <c r="P454" s="230" t="str">
        <f t="shared" si="33"/>
        <v xml:space="preserve"> </v>
      </c>
      <c r="Q454" s="230" t="str">
        <f t="shared" si="34"/>
        <v xml:space="preserve"> </v>
      </c>
    </row>
    <row r="455" spans="1:17" x14ac:dyDescent="0.2">
      <c r="A455" s="10" t="str">
        <f>IF(COUNTRY_INFO!A455=0," ",COUNTRY_INFO!A455)</f>
        <v>Ethiopia</v>
      </c>
      <c r="B455" s="10" t="str">
        <f>IF(COUNTRY_INFO!B455=0," ",COUNTRY_INFO!B455)</f>
        <v>Oromia Jimma</v>
      </c>
      <c r="C455" s="10" t="str">
        <f>IF(COUNTRY_INFO!C455=0," ",COUNTRY_INFO!C455)</f>
        <v>Agaro Town</v>
      </c>
      <c r="D455" s="11" t="str">
        <f>IF(COUNTRY_INFO!$T$9:$T$1000="MDA1 (IVM+ALB)", COUNTRY_INFO!$T$9:$T$1000, " ")</f>
        <v xml:space="preserve"> </v>
      </c>
      <c r="E455" s="253"/>
      <c r="F455" s="54"/>
      <c r="G455" s="288"/>
      <c r="H455" s="288"/>
      <c r="I455" s="11">
        <f t="shared" si="30"/>
        <v>0</v>
      </c>
      <c r="J455" s="54"/>
      <c r="K455" s="18"/>
      <c r="L455" s="18"/>
      <c r="M455" s="14">
        <f t="shared" si="31"/>
        <v>0</v>
      </c>
      <c r="N455" s="231"/>
      <c r="O455" s="230" t="str">
        <f t="shared" si="32"/>
        <v xml:space="preserve"> </v>
      </c>
      <c r="P455" s="230" t="str">
        <f t="shared" si="33"/>
        <v xml:space="preserve"> </v>
      </c>
      <c r="Q455" s="230" t="str">
        <f t="shared" si="34"/>
        <v xml:space="preserve"> </v>
      </c>
    </row>
    <row r="456" spans="1:17" x14ac:dyDescent="0.2">
      <c r="A456" s="10" t="str">
        <f>IF(COUNTRY_INFO!A456=0," ",COUNTRY_INFO!A456)</f>
        <v>Ethiopia</v>
      </c>
      <c r="B456" s="10" t="str">
        <f>IF(COUNTRY_INFO!B456=0," ",COUNTRY_INFO!B456)</f>
        <v>Oromia Jimma</v>
      </c>
      <c r="C456" s="10" t="str">
        <f>IF(COUNTRY_INFO!C456=0," ",COUNTRY_INFO!C456)</f>
        <v xml:space="preserve">Boter Tolay </v>
      </c>
      <c r="D456" s="11" t="str">
        <f>IF(COUNTRY_INFO!$T$9:$T$1000="MDA1 (IVM+ALB)", COUNTRY_INFO!$T$9:$T$1000, " ")</f>
        <v xml:space="preserve"> </v>
      </c>
      <c r="E456" s="253"/>
      <c r="F456" s="54"/>
      <c r="G456" s="288"/>
      <c r="H456" s="288"/>
      <c r="I456" s="11">
        <f t="shared" si="30"/>
        <v>0</v>
      </c>
      <c r="J456" s="54"/>
      <c r="K456" s="18"/>
      <c r="L456" s="18"/>
      <c r="M456" s="14">
        <f t="shared" si="31"/>
        <v>0</v>
      </c>
      <c r="N456" s="231"/>
      <c r="O456" s="230" t="str">
        <f t="shared" si="32"/>
        <v xml:space="preserve"> </v>
      </c>
      <c r="P456" s="230" t="str">
        <f t="shared" si="33"/>
        <v xml:space="preserve"> </v>
      </c>
      <c r="Q456" s="230" t="str">
        <f t="shared" si="34"/>
        <v xml:space="preserve"> </v>
      </c>
    </row>
    <row r="457" spans="1:17" x14ac:dyDescent="0.2">
      <c r="A457" s="10" t="str">
        <f>IF(COUNTRY_INFO!A457=0," ",COUNTRY_INFO!A457)</f>
        <v>Ethiopia</v>
      </c>
      <c r="B457" s="10" t="str">
        <f>IF(COUNTRY_INFO!B457=0," ",COUNTRY_INFO!B457)</f>
        <v>Oromia Jimma</v>
      </c>
      <c r="C457" s="10" t="str">
        <f>IF(COUNTRY_INFO!C457=0," ",COUNTRY_INFO!C457)</f>
        <v>Chora Boter</v>
      </c>
      <c r="D457" s="11" t="str">
        <f>IF(COUNTRY_INFO!$T$9:$T$1000="MDA1 (IVM+ALB)", COUNTRY_INFO!$T$9:$T$1000, " ")</f>
        <v xml:space="preserve"> </v>
      </c>
      <c r="E457" s="253"/>
      <c r="F457" s="54"/>
      <c r="G457" s="288"/>
      <c r="H457" s="288"/>
      <c r="I457" s="11">
        <f t="shared" si="30"/>
        <v>0</v>
      </c>
      <c r="J457" s="54"/>
      <c r="K457" s="18"/>
      <c r="L457" s="18"/>
      <c r="M457" s="14">
        <f t="shared" si="31"/>
        <v>0</v>
      </c>
      <c r="N457" s="231"/>
      <c r="O457" s="230" t="str">
        <f t="shared" si="32"/>
        <v xml:space="preserve"> </v>
      </c>
      <c r="P457" s="230" t="str">
        <f t="shared" si="33"/>
        <v xml:space="preserve"> </v>
      </c>
      <c r="Q457" s="230" t="str">
        <f t="shared" si="34"/>
        <v xml:space="preserve"> </v>
      </c>
    </row>
    <row r="458" spans="1:17" x14ac:dyDescent="0.2">
      <c r="A458" s="10" t="str">
        <f>IF(COUNTRY_INFO!A458=0," ",COUNTRY_INFO!A458)</f>
        <v>Ethiopia</v>
      </c>
      <c r="B458" s="10" t="str">
        <f>IF(COUNTRY_INFO!B458=0," ",COUNTRY_INFO!B458)</f>
        <v>Oromia Jimma</v>
      </c>
      <c r="C458" s="10" t="str">
        <f>IF(COUNTRY_INFO!C458=0," ",COUNTRY_INFO!C458)</f>
        <v>Dedo</v>
      </c>
      <c r="D458" s="11" t="str">
        <f>IF(COUNTRY_INFO!$T$9:$T$1000="MDA1 (IVM+ALB)", COUNTRY_INFO!$T$9:$T$1000, " ")</f>
        <v xml:space="preserve"> </v>
      </c>
      <c r="E458" s="253"/>
      <c r="F458" s="54"/>
      <c r="G458" s="288"/>
      <c r="H458" s="288"/>
      <c r="I458" s="11">
        <f t="shared" ref="I458:I521" si="35">SUM(F458:H458)</f>
        <v>0</v>
      </c>
      <c r="J458" s="54"/>
      <c r="K458" s="18"/>
      <c r="L458" s="18"/>
      <c r="M458" s="14">
        <f t="shared" ref="M458:M521" si="36">SUM(J458:L458)</f>
        <v>0</v>
      </c>
      <c r="N458" s="231"/>
      <c r="O458" s="230" t="str">
        <f t="shared" ref="O458:O521" si="37">IF(G458&lt;&gt;0, IF(K458/G458*100=0, "-", K458/G458*100), " ")</f>
        <v xml:space="preserve"> </v>
      </c>
      <c r="P458" s="230" t="str">
        <f t="shared" ref="P458:P521" si="38">IF(H458&lt;&gt;0, IF(L458/H458*100=0, "-", L458/H458*100), " ")</f>
        <v xml:space="preserve"> </v>
      </c>
      <c r="Q458" s="230" t="str">
        <f t="shared" ref="Q458:Q521" si="39">IF(I458&lt;&gt;0, IF(M458/I458*100=0, "-", M458/I458*100), " ")</f>
        <v xml:space="preserve"> </v>
      </c>
    </row>
    <row r="459" spans="1:17" x14ac:dyDescent="0.2">
      <c r="A459" s="10" t="str">
        <f>IF(COUNTRY_INFO!A459=0," ",COUNTRY_INFO!A459)</f>
        <v>Ethiopia</v>
      </c>
      <c r="B459" s="10" t="str">
        <f>IF(COUNTRY_INFO!B459=0," ",COUNTRY_INFO!B459)</f>
        <v>Oromia Jimma</v>
      </c>
      <c r="C459" s="10" t="str">
        <f>IF(COUNTRY_INFO!C459=0," ",COUNTRY_INFO!C459)</f>
        <v>Gera</v>
      </c>
      <c r="D459" s="11" t="str">
        <f>IF(COUNTRY_INFO!$T$9:$T$1000="MDA1 (IVM+ALB)", COUNTRY_INFO!$T$9:$T$1000, " ")</f>
        <v xml:space="preserve"> </v>
      </c>
      <c r="E459" s="253"/>
      <c r="F459" s="54"/>
      <c r="G459" s="288"/>
      <c r="H459" s="288"/>
      <c r="I459" s="11">
        <f t="shared" si="35"/>
        <v>0</v>
      </c>
      <c r="J459" s="54"/>
      <c r="K459" s="18"/>
      <c r="L459" s="18"/>
      <c r="M459" s="14">
        <f t="shared" si="36"/>
        <v>0</v>
      </c>
      <c r="N459" s="231"/>
      <c r="O459" s="230" t="str">
        <f t="shared" si="37"/>
        <v xml:space="preserve"> </v>
      </c>
      <c r="P459" s="230" t="str">
        <f t="shared" si="38"/>
        <v xml:space="preserve"> </v>
      </c>
      <c r="Q459" s="230" t="str">
        <f t="shared" si="39"/>
        <v xml:space="preserve"> </v>
      </c>
    </row>
    <row r="460" spans="1:17" x14ac:dyDescent="0.2">
      <c r="A460" s="10" t="str">
        <f>IF(COUNTRY_INFO!A460=0," ",COUNTRY_INFO!A460)</f>
        <v>Ethiopia</v>
      </c>
      <c r="B460" s="10" t="str">
        <f>IF(COUNTRY_INFO!B460=0," ",COUNTRY_INFO!B460)</f>
        <v>Oromia Jimma</v>
      </c>
      <c r="C460" s="10" t="str">
        <f>IF(COUNTRY_INFO!C460=0," ",COUNTRY_INFO!C460)</f>
        <v>Gomma</v>
      </c>
      <c r="D460" s="11" t="str">
        <f>IF(COUNTRY_INFO!$T$9:$T$1000="MDA1 (IVM+ALB)", COUNTRY_INFO!$T$9:$T$1000, " ")</f>
        <v xml:space="preserve"> </v>
      </c>
      <c r="E460" s="253"/>
      <c r="F460" s="54"/>
      <c r="G460" s="288"/>
      <c r="H460" s="288"/>
      <c r="I460" s="11">
        <f t="shared" si="35"/>
        <v>0</v>
      </c>
      <c r="J460" s="54"/>
      <c r="K460" s="18"/>
      <c r="L460" s="18"/>
      <c r="M460" s="14">
        <f t="shared" si="36"/>
        <v>0</v>
      </c>
      <c r="N460" s="231"/>
      <c r="O460" s="230" t="str">
        <f t="shared" si="37"/>
        <v xml:space="preserve"> </v>
      </c>
      <c r="P460" s="230" t="str">
        <f t="shared" si="38"/>
        <v xml:space="preserve"> </v>
      </c>
      <c r="Q460" s="230" t="str">
        <f t="shared" si="39"/>
        <v xml:space="preserve"> </v>
      </c>
    </row>
    <row r="461" spans="1:17" x14ac:dyDescent="0.2">
      <c r="A461" s="10" t="str">
        <f>IF(COUNTRY_INFO!A461=0," ",COUNTRY_INFO!A461)</f>
        <v>Ethiopia</v>
      </c>
      <c r="B461" s="10" t="str">
        <f>IF(COUNTRY_INFO!B461=0," ",COUNTRY_INFO!B461)</f>
        <v>Oromia Jimma</v>
      </c>
      <c r="C461" s="10" t="str">
        <f>IF(COUNTRY_INFO!C461=0," ",COUNTRY_INFO!C461)</f>
        <v>Gumay</v>
      </c>
      <c r="D461" s="11" t="str">
        <f>IF(COUNTRY_INFO!$T$9:$T$1000="MDA1 (IVM+ALB)", COUNTRY_INFO!$T$9:$T$1000, " ")</f>
        <v xml:space="preserve"> </v>
      </c>
      <c r="E461" s="253"/>
      <c r="F461" s="54"/>
      <c r="G461" s="288"/>
      <c r="H461" s="288"/>
      <c r="I461" s="11">
        <f t="shared" si="35"/>
        <v>0</v>
      </c>
      <c r="J461" s="54"/>
      <c r="K461" s="18"/>
      <c r="L461" s="18"/>
      <c r="M461" s="14">
        <f t="shared" si="36"/>
        <v>0</v>
      </c>
      <c r="N461" s="231"/>
      <c r="O461" s="230" t="str">
        <f t="shared" si="37"/>
        <v xml:space="preserve"> </v>
      </c>
      <c r="P461" s="230" t="str">
        <f t="shared" si="38"/>
        <v xml:space="preserve"> </v>
      </c>
      <c r="Q461" s="230" t="str">
        <f t="shared" si="39"/>
        <v xml:space="preserve"> </v>
      </c>
    </row>
    <row r="462" spans="1:17" x14ac:dyDescent="0.2">
      <c r="A462" s="10" t="str">
        <f>IF(COUNTRY_INFO!A462=0," ",COUNTRY_INFO!A462)</f>
        <v>Ethiopia</v>
      </c>
      <c r="B462" s="10" t="str">
        <f>IF(COUNTRY_INFO!B462=0," ",COUNTRY_INFO!B462)</f>
        <v>Oromia Jimma</v>
      </c>
      <c r="C462" s="10" t="str">
        <f>IF(COUNTRY_INFO!C462=0," ",COUNTRY_INFO!C462)</f>
        <v>Jimma Town</v>
      </c>
      <c r="D462" s="11" t="str">
        <f>IF(COUNTRY_INFO!$T$9:$T$1000="MDA1 (IVM+ALB)", COUNTRY_INFO!$T$9:$T$1000, " ")</f>
        <v xml:space="preserve"> </v>
      </c>
      <c r="E462" s="253"/>
      <c r="F462" s="54"/>
      <c r="G462" s="288"/>
      <c r="H462" s="288"/>
      <c r="I462" s="11">
        <f t="shared" si="35"/>
        <v>0</v>
      </c>
      <c r="J462" s="54"/>
      <c r="K462" s="18"/>
      <c r="L462" s="18"/>
      <c r="M462" s="14">
        <f t="shared" si="36"/>
        <v>0</v>
      </c>
      <c r="N462" s="231"/>
      <c r="O462" s="230" t="str">
        <f t="shared" si="37"/>
        <v xml:space="preserve"> </v>
      </c>
      <c r="P462" s="230" t="str">
        <f t="shared" si="38"/>
        <v xml:space="preserve"> </v>
      </c>
      <c r="Q462" s="230" t="str">
        <f t="shared" si="39"/>
        <v xml:space="preserve"> </v>
      </c>
    </row>
    <row r="463" spans="1:17" x14ac:dyDescent="0.2">
      <c r="A463" s="10" t="str">
        <f>IF(COUNTRY_INFO!A463=0," ",COUNTRY_INFO!A463)</f>
        <v>Ethiopia</v>
      </c>
      <c r="B463" s="10" t="str">
        <f>IF(COUNTRY_INFO!B463=0," ",COUNTRY_INFO!B463)</f>
        <v>Oromia Jimma</v>
      </c>
      <c r="C463" s="10" t="str">
        <f>IF(COUNTRY_INFO!C463=0," ",COUNTRY_INFO!C463)</f>
        <v>Kersa</v>
      </c>
      <c r="D463" s="11" t="str">
        <f>IF(COUNTRY_INFO!$T$9:$T$1000="MDA1 (IVM+ALB)", COUNTRY_INFO!$T$9:$T$1000, " ")</f>
        <v xml:space="preserve"> </v>
      </c>
      <c r="E463" s="253"/>
      <c r="F463" s="54"/>
      <c r="G463" s="288"/>
      <c r="H463" s="288"/>
      <c r="I463" s="11">
        <f t="shared" si="35"/>
        <v>0</v>
      </c>
      <c r="J463" s="54"/>
      <c r="K463" s="18"/>
      <c r="L463" s="18"/>
      <c r="M463" s="14">
        <f t="shared" si="36"/>
        <v>0</v>
      </c>
      <c r="N463" s="231"/>
      <c r="O463" s="230" t="str">
        <f t="shared" si="37"/>
        <v xml:space="preserve"> </v>
      </c>
      <c r="P463" s="230" t="str">
        <f t="shared" si="38"/>
        <v xml:space="preserve"> </v>
      </c>
      <c r="Q463" s="230" t="str">
        <f t="shared" si="39"/>
        <v xml:space="preserve"> </v>
      </c>
    </row>
    <row r="464" spans="1:17" x14ac:dyDescent="0.2">
      <c r="A464" s="10" t="str">
        <f>IF(COUNTRY_INFO!A464=0," ",COUNTRY_INFO!A464)</f>
        <v>Ethiopia</v>
      </c>
      <c r="B464" s="10" t="str">
        <f>IF(COUNTRY_INFO!B464=0," ",COUNTRY_INFO!B464)</f>
        <v>Oromia Jimma</v>
      </c>
      <c r="C464" s="10" t="str">
        <f>IF(COUNTRY_INFO!C464=0," ",COUNTRY_INFO!C464)</f>
        <v>Limu Kossa</v>
      </c>
      <c r="D464" s="11" t="str">
        <f>IF(COUNTRY_INFO!$T$9:$T$1000="MDA1 (IVM+ALB)", COUNTRY_INFO!$T$9:$T$1000, " ")</f>
        <v xml:space="preserve"> </v>
      </c>
      <c r="E464" s="253"/>
      <c r="F464" s="54"/>
      <c r="G464" s="288"/>
      <c r="H464" s="288"/>
      <c r="I464" s="11">
        <f t="shared" si="35"/>
        <v>0</v>
      </c>
      <c r="J464" s="54"/>
      <c r="K464" s="18"/>
      <c r="L464" s="18"/>
      <c r="M464" s="14">
        <f t="shared" si="36"/>
        <v>0</v>
      </c>
      <c r="N464" s="231"/>
      <c r="O464" s="230" t="str">
        <f t="shared" si="37"/>
        <v xml:space="preserve"> </v>
      </c>
      <c r="P464" s="230" t="str">
        <f t="shared" si="38"/>
        <v xml:space="preserve"> </v>
      </c>
      <c r="Q464" s="230" t="str">
        <f t="shared" si="39"/>
        <v xml:space="preserve"> </v>
      </c>
    </row>
    <row r="465" spans="1:17" x14ac:dyDescent="0.2">
      <c r="A465" s="10" t="str">
        <f>IF(COUNTRY_INFO!A465=0," ",COUNTRY_INFO!A465)</f>
        <v>Ethiopia</v>
      </c>
      <c r="B465" s="10" t="str">
        <f>IF(COUNTRY_INFO!B465=0," ",COUNTRY_INFO!B465)</f>
        <v>Oromia Jimma</v>
      </c>
      <c r="C465" s="10" t="str">
        <f>IF(COUNTRY_INFO!C465=0," ",COUNTRY_INFO!C465)</f>
        <v>Limu Seka</v>
      </c>
      <c r="D465" s="11" t="str">
        <f>IF(COUNTRY_INFO!$T$9:$T$1000="MDA1 (IVM+ALB)", COUNTRY_INFO!$T$9:$T$1000, " ")</f>
        <v xml:space="preserve"> </v>
      </c>
      <c r="E465" s="253"/>
      <c r="F465" s="54"/>
      <c r="G465" s="288"/>
      <c r="H465" s="288"/>
      <c r="I465" s="11">
        <f t="shared" si="35"/>
        <v>0</v>
      </c>
      <c r="J465" s="54"/>
      <c r="K465" s="18"/>
      <c r="L465" s="18"/>
      <c r="M465" s="14">
        <f t="shared" si="36"/>
        <v>0</v>
      </c>
      <c r="N465" s="231"/>
      <c r="O465" s="230" t="str">
        <f t="shared" si="37"/>
        <v xml:space="preserve"> </v>
      </c>
      <c r="P465" s="230" t="str">
        <f t="shared" si="38"/>
        <v xml:space="preserve"> </v>
      </c>
      <c r="Q465" s="230" t="str">
        <f t="shared" si="39"/>
        <v xml:space="preserve"> </v>
      </c>
    </row>
    <row r="466" spans="1:17" x14ac:dyDescent="0.2">
      <c r="A466" s="10" t="str">
        <f>IF(COUNTRY_INFO!A466=0," ",COUNTRY_INFO!A466)</f>
        <v>Ethiopia</v>
      </c>
      <c r="B466" s="10" t="str">
        <f>IF(COUNTRY_INFO!B466=0," ",COUNTRY_INFO!B466)</f>
        <v>Oromia Jimma</v>
      </c>
      <c r="C466" s="10" t="str">
        <f>IF(COUNTRY_INFO!C466=0," ",COUNTRY_INFO!C466)</f>
        <v>Mancho</v>
      </c>
      <c r="D466" s="11" t="str">
        <f>IF(COUNTRY_INFO!$T$9:$T$1000="MDA1 (IVM+ALB)", COUNTRY_INFO!$T$9:$T$1000, " ")</f>
        <v xml:space="preserve"> </v>
      </c>
      <c r="E466" s="253"/>
      <c r="F466" s="54"/>
      <c r="G466" s="288"/>
      <c r="H466" s="288"/>
      <c r="I466" s="11">
        <f t="shared" si="35"/>
        <v>0</v>
      </c>
      <c r="J466" s="54"/>
      <c r="K466" s="18"/>
      <c r="L466" s="18"/>
      <c r="M466" s="14">
        <f t="shared" si="36"/>
        <v>0</v>
      </c>
      <c r="N466" s="231"/>
      <c r="O466" s="230" t="str">
        <f t="shared" si="37"/>
        <v xml:space="preserve"> </v>
      </c>
      <c r="P466" s="230" t="str">
        <f t="shared" si="38"/>
        <v xml:space="preserve"> </v>
      </c>
      <c r="Q466" s="230" t="str">
        <f t="shared" si="39"/>
        <v xml:space="preserve"> </v>
      </c>
    </row>
    <row r="467" spans="1:17" x14ac:dyDescent="0.2">
      <c r="A467" s="10" t="str">
        <f>IF(COUNTRY_INFO!A467=0," ",COUNTRY_INFO!A467)</f>
        <v>Ethiopia</v>
      </c>
      <c r="B467" s="10" t="str">
        <f>IF(COUNTRY_INFO!B467=0," ",COUNTRY_INFO!B467)</f>
        <v>Oromia Jimma</v>
      </c>
      <c r="C467" s="10" t="str">
        <f>IF(COUNTRY_INFO!C467=0," ",COUNTRY_INFO!C467)</f>
        <v>Manna</v>
      </c>
      <c r="D467" s="11" t="str">
        <f>IF(COUNTRY_INFO!$T$9:$T$1000="MDA1 (IVM+ALB)", COUNTRY_INFO!$T$9:$T$1000, " ")</f>
        <v xml:space="preserve"> </v>
      </c>
      <c r="E467" s="253"/>
      <c r="F467" s="54"/>
      <c r="G467" s="288"/>
      <c r="H467" s="288"/>
      <c r="I467" s="11">
        <f t="shared" si="35"/>
        <v>0</v>
      </c>
      <c r="J467" s="54"/>
      <c r="K467" s="18"/>
      <c r="L467" s="18"/>
      <c r="M467" s="14">
        <f t="shared" si="36"/>
        <v>0</v>
      </c>
      <c r="N467" s="231"/>
      <c r="O467" s="230" t="str">
        <f t="shared" si="37"/>
        <v xml:space="preserve"> </v>
      </c>
      <c r="P467" s="230" t="str">
        <f t="shared" si="38"/>
        <v xml:space="preserve"> </v>
      </c>
      <c r="Q467" s="230" t="str">
        <f t="shared" si="39"/>
        <v xml:space="preserve"> </v>
      </c>
    </row>
    <row r="468" spans="1:17" x14ac:dyDescent="0.2">
      <c r="A468" s="10" t="str">
        <f>IF(COUNTRY_INFO!A468=0," ",COUNTRY_INFO!A468)</f>
        <v>Ethiopia</v>
      </c>
      <c r="B468" s="10" t="str">
        <f>IF(COUNTRY_INFO!B468=0," ",COUNTRY_INFO!B468)</f>
        <v>Oromia Jimma</v>
      </c>
      <c r="C468" s="10" t="str">
        <f>IF(COUNTRY_INFO!C468=0," ",COUNTRY_INFO!C468)</f>
        <v>Nono Benja</v>
      </c>
      <c r="D468" s="11" t="str">
        <f>IF(COUNTRY_INFO!$T$9:$T$1000="MDA1 (IVM+ALB)", COUNTRY_INFO!$T$9:$T$1000, " ")</f>
        <v xml:space="preserve"> </v>
      </c>
      <c r="E468" s="253"/>
      <c r="F468" s="54"/>
      <c r="G468" s="288"/>
      <c r="H468" s="288"/>
      <c r="I468" s="11">
        <f t="shared" si="35"/>
        <v>0</v>
      </c>
      <c r="J468" s="54"/>
      <c r="K468" s="18"/>
      <c r="L468" s="18"/>
      <c r="M468" s="14">
        <f t="shared" si="36"/>
        <v>0</v>
      </c>
      <c r="N468" s="231"/>
      <c r="O468" s="230" t="str">
        <f t="shared" si="37"/>
        <v xml:space="preserve"> </v>
      </c>
      <c r="P468" s="230" t="str">
        <f t="shared" si="38"/>
        <v xml:space="preserve"> </v>
      </c>
      <c r="Q468" s="230" t="str">
        <f t="shared" si="39"/>
        <v xml:space="preserve"> </v>
      </c>
    </row>
    <row r="469" spans="1:17" x14ac:dyDescent="0.2">
      <c r="A469" s="10" t="str">
        <f>IF(COUNTRY_INFO!A469=0," ",COUNTRY_INFO!A469)</f>
        <v>Ethiopia</v>
      </c>
      <c r="B469" s="10" t="str">
        <f>IF(COUNTRY_INFO!B469=0," ",COUNTRY_INFO!B469)</f>
        <v>Oromia Jimma</v>
      </c>
      <c r="C469" s="10" t="str">
        <f>IF(COUNTRY_INFO!C469=0," ",COUNTRY_INFO!C469)</f>
        <v xml:space="preserve">Omo Beyam </v>
      </c>
      <c r="D469" s="11" t="str">
        <f>IF(COUNTRY_INFO!$T$9:$T$1000="MDA1 (IVM+ALB)", COUNTRY_INFO!$T$9:$T$1000, " ")</f>
        <v xml:space="preserve"> </v>
      </c>
      <c r="E469" s="253"/>
      <c r="F469" s="54"/>
      <c r="G469" s="288"/>
      <c r="H469" s="288"/>
      <c r="I469" s="11">
        <f t="shared" si="35"/>
        <v>0</v>
      </c>
      <c r="J469" s="54"/>
      <c r="K469" s="18"/>
      <c r="L469" s="18"/>
      <c r="M469" s="14">
        <f t="shared" si="36"/>
        <v>0</v>
      </c>
      <c r="N469" s="231"/>
      <c r="O469" s="230" t="str">
        <f t="shared" si="37"/>
        <v xml:space="preserve"> </v>
      </c>
      <c r="P469" s="230" t="str">
        <f t="shared" si="38"/>
        <v xml:space="preserve"> </v>
      </c>
      <c r="Q469" s="230" t="str">
        <f t="shared" si="39"/>
        <v xml:space="preserve"> </v>
      </c>
    </row>
    <row r="470" spans="1:17" x14ac:dyDescent="0.2">
      <c r="A470" s="10" t="str">
        <f>IF(COUNTRY_INFO!A470=0," ",COUNTRY_INFO!A470)</f>
        <v>Ethiopia</v>
      </c>
      <c r="B470" s="10" t="str">
        <f>IF(COUNTRY_INFO!B470=0," ",COUNTRY_INFO!B470)</f>
        <v>Oromia Jimma</v>
      </c>
      <c r="C470" s="10" t="str">
        <f>IF(COUNTRY_INFO!C470=0," ",COUNTRY_INFO!C470)</f>
        <v>Omo Nada</v>
      </c>
      <c r="D470" s="11" t="str">
        <f>IF(COUNTRY_INFO!$T$9:$T$1000="MDA1 (IVM+ALB)", COUNTRY_INFO!$T$9:$T$1000, " ")</f>
        <v xml:space="preserve"> </v>
      </c>
      <c r="E470" s="253"/>
      <c r="F470" s="54"/>
      <c r="G470" s="288"/>
      <c r="H470" s="288"/>
      <c r="I470" s="11">
        <f t="shared" si="35"/>
        <v>0</v>
      </c>
      <c r="J470" s="54"/>
      <c r="K470" s="18"/>
      <c r="L470" s="18"/>
      <c r="M470" s="14">
        <f t="shared" si="36"/>
        <v>0</v>
      </c>
      <c r="N470" s="231"/>
      <c r="O470" s="230" t="str">
        <f t="shared" si="37"/>
        <v xml:space="preserve"> </v>
      </c>
      <c r="P470" s="230" t="str">
        <f t="shared" si="38"/>
        <v xml:space="preserve"> </v>
      </c>
      <c r="Q470" s="230" t="str">
        <f t="shared" si="39"/>
        <v xml:space="preserve"> </v>
      </c>
    </row>
    <row r="471" spans="1:17" x14ac:dyDescent="0.2">
      <c r="A471" s="10" t="str">
        <f>IF(COUNTRY_INFO!A471=0," ",COUNTRY_INFO!A471)</f>
        <v>Ethiopia</v>
      </c>
      <c r="B471" s="10" t="str">
        <f>IF(COUNTRY_INFO!B471=0," ",COUNTRY_INFO!B471)</f>
        <v>Oromia Jimma</v>
      </c>
      <c r="C471" s="10" t="str">
        <f>IF(COUNTRY_INFO!C471=0," ",COUNTRY_INFO!C471)</f>
        <v>Seka Chokorsa</v>
      </c>
      <c r="D471" s="11" t="str">
        <f>IF(COUNTRY_INFO!$T$9:$T$1000="MDA1 (IVM+ALB)", COUNTRY_INFO!$T$9:$T$1000, " ")</f>
        <v xml:space="preserve"> </v>
      </c>
      <c r="E471" s="253"/>
      <c r="F471" s="54"/>
      <c r="G471" s="288"/>
      <c r="H471" s="288"/>
      <c r="I471" s="11">
        <f t="shared" si="35"/>
        <v>0</v>
      </c>
      <c r="J471" s="54"/>
      <c r="K471" s="18"/>
      <c r="L471" s="18"/>
      <c r="M471" s="14">
        <f t="shared" si="36"/>
        <v>0</v>
      </c>
      <c r="N471" s="231"/>
      <c r="O471" s="230" t="str">
        <f t="shared" si="37"/>
        <v xml:space="preserve"> </v>
      </c>
      <c r="P471" s="230" t="str">
        <f t="shared" si="38"/>
        <v xml:space="preserve"> </v>
      </c>
      <c r="Q471" s="230" t="str">
        <f t="shared" si="39"/>
        <v xml:space="preserve"> </v>
      </c>
    </row>
    <row r="472" spans="1:17" x14ac:dyDescent="0.2">
      <c r="A472" s="10" t="str">
        <f>IF(COUNTRY_INFO!A472=0," ",COUNTRY_INFO!A472)</f>
        <v>Ethiopia</v>
      </c>
      <c r="B472" s="10" t="str">
        <f>IF(COUNTRY_INFO!B472=0," ",COUNTRY_INFO!B472)</f>
        <v>Oromia Jimma</v>
      </c>
      <c r="C472" s="10" t="str">
        <f>IF(COUNTRY_INFO!C472=0," ",COUNTRY_INFO!C472)</f>
        <v>Setema</v>
      </c>
      <c r="D472" s="11" t="str">
        <f>IF(COUNTRY_INFO!$T$9:$T$1000="MDA1 (IVM+ALB)", COUNTRY_INFO!$T$9:$T$1000, " ")</f>
        <v xml:space="preserve"> </v>
      </c>
      <c r="E472" s="253"/>
      <c r="F472" s="54"/>
      <c r="G472" s="288"/>
      <c r="H472" s="288"/>
      <c r="I472" s="11">
        <f t="shared" si="35"/>
        <v>0</v>
      </c>
      <c r="J472" s="54"/>
      <c r="K472" s="18"/>
      <c r="L472" s="18"/>
      <c r="M472" s="14">
        <f t="shared" si="36"/>
        <v>0</v>
      </c>
      <c r="N472" s="231"/>
      <c r="O472" s="230" t="str">
        <f t="shared" si="37"/>
        <v xml:space="preserve"> </v>
      </c>
      <c r="P472" s="230" t="str">
        <f t="shared" si="38"/>
        <v xml:space="preserve"> </v>
      </c>
      <c r="Q472" s="230" t="str">
        <f t="shared" si="39"/>
        <v xml:space="preserve"> </v>
      </c>
    </row>
    <row r="473" spans="1:17" x14ac:dyDescent="0.2">
      <c r="A473" s="10" t="str">
        <f>IF(COUNTRY_INFO!A473=0," ",COUNTRY_INFO!A473)</f>
        <v>Ethiopia</v>
      </c>
      <c r="B473" s="10" t="str">
        <f>IF(COUNTRY_INFO!B473=0," ",COUNTRY_INFO!B473)</f>
        <v>Oromia Jimma</v>
      </c>
      <c r="C473" s="10" t="str">
        <f>IF(COUNTRY_INFO!C473=0," ",COUNTRY_INFO!C473)</f>
        <v>Shabe Sombo</v>
      </c>
      <c r="D473" s="11" t="str">
        <f>IF(COUNTRY_INFO!$T$9:$T$1000="MDA1 (IVM+ALB)", COUNTRY_INFO!$T$9:$T$1000, " ")</f>
        <v xml:space="preserve"> </v>
      </c>
      <c r="E473" s="253"/>
      <c r="F473" s="54"/>
      <c r="G473" s="288"/>
      <c r="H473" s="288"/>
      <c r="I473" s="11">
        <f t="shared" si="35"/>
        <v>0</v>
      </c>
      <c r="J473" s="54"/>
      <c r="K473" s="18"/>
      <c r="L473" s="18"/>
      <c r="M473" s="14">
        <f t="shared" si="36"/>
        <v>0</v>
      </c>
      <c r="N473" s="231"/>
      <c r="O473" s="230" t="str">
        <f t="shared" si="37"/>
        <v xml:space="preserve"> </v>
      </c>
      <c r="P473" s="230" t="str">
        <f t="shared" si="38"/>
        <v xml:space="preserve"> </v>
      </c>
      <c r="Q473" s="230" t="str">
        <f t="shared" si="39"/>
        <v xml:space="preserve"> </v>
      </c>
    </row>
    <row r="474" spans="1:17" x14ac:dyDescent="0.2">
      <c r="A474" s="10" t="str">
        <f>IF(COUNTRY_INFO!A474=0," ",COUNTRY_INFO!A474)</f>
        <v>Ethiopia</v>
      </c>
      <c r="B474" s="10" t="str">
        <f>IF(COUNTRY_INFO!B474=0," ",COUNTRY_INFO!B474)</f>
        <v>Oromia Jimma</v>
      </c>
      <c r="C474" s="10" t="str">
        <f>IF(COUNTRY_INFO!C474=0," ",COUNTRY_INFO!C474)</f>
        <v>Sigimo</v>
      </c>
      <c r="D474" s="11" t="str">
        <f>IF(COUNTRY_INFO!$T$9:$T$1000="MDA1 (IVM+ALB)", COUNTRY_INFO!$T$9:$T$1000, " ")</f>
        <v xml:space="preserve"> </v>
      </c>
      <c r="E474" s="253"/>
      <c r="F474" s="54"/>
      <c r="G474" s="288"/>
      <c r="H474" s="288"/>
      <c r="I474" s="11">
        <f t="shared" si="35"/>
        <v>0</v>
      </c>
      <c r="J474" s="54"/>
      <c r="K474" s="18"/>
      <c r="L474" s="18"/>
      <c r="M474" s="14">
        <f t="shared" si="36"/>
        <v>0</v>
      </c>
      <c r="N474" s="231"/>
      <c r="O474" s="230" t="str">
        <f t="shared" si="37"/>
        <v xml:space="preserve"> </v>
      </c>
      <c r="P474" s="230" t="str">
        <f t="shared" si="38"/>
        <v xml:space="preserve"> </v>
      </c>
      <c r="Q474" s="230" t="str">
        <f t="shared" si="39"/>
        <v xml:space="preserve"> </v>
      </c>
    </row>
    <row r="475" spans="1:17" x14ac:dyDescent="0.2">
      <c r="A475" s="10" t="str">
        <f>IF(COUNTRY_INFO!A475=0," ",COUNTRY_INFO!A475)</f>
        <v>Ethiopia</v>
      </c>
      <c r="B475" s="10" t="str">
        <f>IF(COUNTRY_INFO!B475=0," ",COUNTRY_INFO!B475)</f>
        <v>Oromia Jimma</v>
      </c>
      <c r="C475" s="10" t="str">
        <f>IF(COUNTRY_INFO!C475=0," ",COUNTRY_INFO!C475)</f>
        <v>Sokoru</v>
      </c>
      <c r="D475" s="11" t="str">
        <f>IF(COUNTRY_INFO!$T$9:$T$1000="MDA1 (IVM+ALB)", COUNTRY_INFO!$T$9:$T$1000, " ")</f>
        <v xml:space="preserve"> </v>
      </c>
      <c r="E475" s="253"/>
      <c r="F475" s="54"/>
      <c r="G475" s="288"/>
      <c r="H475" s="288"/>
      <c r="I475" s="11">
        <f t="shared" si="35"/>
        <v>0</v>
      </c>
      <c r="J475" s="54"/>
      <c r="K475" s="18"/>
      <c r="L475" s="18"/>
      <c r="M475" s="14">
        <f t="shared" si="36"/>
        <v>0</v>
      </c>
      <c r="N475" s="231"/>
      <c r="O475" s="230" t="str">
        <f t="shared" si="37"/>
        <v xml:space="preserve"> </v>
      </c>
      <c r="P475" s="230" t="str">
        <f t="shared" si="38"/>
        <v xml:space="preserve"> </v>
      </c>
      <c r="Q475" s="230" t="str">
        <f t="shared" si="39"/>
        <v xml:space="preserve"> </v>
      </c>
    </row>
    <row r="476" spans="1:17" x14ac:dyDescent="0.2">
      <c r="A476" s="10" t="str">
        <f>IF(COUNTRY_INFO!A476=0," ",COUNTRY_INFO!A476)</f>
        <v>Ethiopia</v>
      </c>
      <c r="B476" s="10" t="str">
        <f>IF(COUNTRY_INFO!B476=0," ",COUNTRY_INFO!B476)</f>
        <v>Oromia Jimma</v>
      </c>
      <c r="C476" s="10" t="str">
        <f>IF(COUNTRY_INFO!C476=0," ",COUNTRY_INFO!C476)</f>
        <v>Tiro Afeta</v>
      </c>
      <c r="D476" s="11" t="str">
        <f>IF(COUNTRY_INFO!$T$9:$T$1000="MDA1 (IVM+ALB)", COUNTRY_INFO!$T$9:$T$1000, " ")</f>
        <v xml:space="preserve"> </v>
      </c>
      <c r="E476" s="253"/>
      <c r="F476" s="54"/>
      <c r="G476" s="288"/>
      <c r="H476" s="288"/>
      <c r="I476" s="11">
        <f t="shared" si="35"/>
        <v>0</v>
      </c>
      <c r="J476" s="54"/>
      <c r="K476" s="18"/>
      <c r="L476" s="18"/>
      <c r="M476" s="14">
        <f t="shared" si="36"/>
        <v>0</v>
      </c>
      <c r="N476" s="231"/>
      <c r="O476" s="230" t="str">
        <f t="shared" si="37"/>
        <v xml:space="preserve"> </v>
      </c>
      <c r="P476" s="230" t="str">
        <f t="shared" si="38"/>
        <v xml:space="preserve"> </v>
      </c>
      <c r="Q476" s="230" t="str">
        <f t="shared" si="39"/>
        <v xml:space="preserve"> </v>
      </c>
    </row>
    <row r="477" spans="1:17" x14ac:dyDescent="0.2">
      <c r="A477" s="10" t="str">
        <f>IF(COUNTRY_INFO!A477=0," ",COUNTRY_INFO!A477)</f>
        <v>Ethiopia</v>
      </c>
      <c r="B477" s="10" t="str">
        <f>IF(COUNTRY_INFO!B477=0," ",COUNTRY_INFO!B477)</f>
        <v>Oromia Kelem Wellega</v>
      </c>
      <c r="C477" s="10" t="str">
        <f>IF(COUNTRY_INFO!C477=0," ",COUNTRY_INFO!C477)</f>
        <v>Anfilo</v>
      </c>
      <c r="D477" s="11" t="str">
        <f>IF(COUNTRY_INFO!$T$9:$T$1000="MDA1 (IVM+ALB)", COUNTRY_INFO!$T$9:$T$1000, " ")</f>
        <v>MDA1 (IVM+ALB)</v>
      </c>
      <c r="E477" s="253" t="s">
        <v>1185</v>
      </c>
      <c r="F477" s="54"/>
      <c r="G477" s="288">
        <v>30927</v>
      </c>
      <c r="H477" s="288">
        <v>51971</v>
      </c>
      <c r="I477" s="11">
        <f t="shared" si="35"/>
        <v>82898</v>
      </c>
      <c r="J477" s="54"/>
      <c r="K477" s="18">
        <v>26726</v>
      </c>
      <c r="L477" s="18">
        <v>48512</v>
      </c>
      <c r="M477" s="14">
        <f t="shared" si="36"/>
        <v>75238</v>
      </c>
      <c r="N477" s="231"/>
      <c r="O477" s="293">
        <f t="shared" si="37"/>
        <v>86.416399909464232</v>
      </c>
      <c r="P477" s="293">
        <f t="shared" si="38"/>
        <v>93.34436512670527</v>
      </c>
      <c r="Q477" s="293">
        <f t="shared" si="39"/>
        <v>90.759728823373294</v>
      </c>
    </row>
    <row r="478" spans="1:17" x14ac:dyDescent="0.2">
      <c r="A478" s="10" t="str">
        <f>IF(COUNTRY_INFO!A478=0," ",COUNTRY_INFO!A478)</f>
        <v>Ethiopia</v>
      </c>
      <c r="B478" s="10" t="str">
        <f>IF(COUNTRY_INFO!B478=0," ",COUNTRY_INFO!B478)</f>
        <v>Oromia Kelem Wellega</v>
      </c>
      <c r="C478" s="10" t="str">
        <f>IF(COUNTRY_INFO!C478=0," ",COUNTRY_INFO!C478)</f>
        <v>Dale sedi</v>
      </c>
      <c r="D478" s="11" t="str">
        <f>IF(COUNTRY_INFO!$T$9:$T$1000="MDA1 (IVM+ALB)", COUNTRY_INFO!$T$9:$T$1000, " ")</f>
        <v xml:space="preserve"> </v>
      </c>
      <c r="E478" s="253"/>
      <c r="F478" s="54"/>
      <c r="G478" s="288"/>
      <c r="H478" s="288"/>
      <c r="I478" s="11">
        <f t="shared" si="35"/>
        <v>0</v>
      </c>
      <c r="J478" s="54"/>
      <c r="K478" s="18"/>
      <c r="L478" s="18"/>
      <c r="M478" s="14">
        <f t="shared" si="36"/>
        <v>0</v>
      </c>
      <c r="N478" s="231"/>
      <c r="O478" s="230" t="str">
        <f t="shared" si="37"/>
        <v xml:space="preserve"> </v>
      </c>
      <c r="P478" s="230" t="str">
        <f t="shared" si="38"/>
        <v xml:space="preserve"> </v>
      </c>
      <c r="Q478" s="230" t="str">
        <f t="shared" si="39"/>
        <v xml:space="preserve"> </v>
      </c>
    </row>
    <row r="479" spans="1:17" x14ac:dyDescent="0.2">
      <c r="A479" s="10" t="str">
        <f>IF(COUNTRY_INFO!A479=0," ",COUNTRY_INFO!A479)</f>
        <v>Ethiopia</v>
      </c>
      <c r="B479" s="10" t="str">
        <f>IF(COUNTRY_INFO!B479=0," ",COUNTRY_INFO!B479)</f>
        <v>Oromia Kelem Wellega</v>
      </c>
      <c r="C479" s="10" t="str">
        <f>IF(COUNTRY_INFO!C479=0," ",COUNTRY_INFO!C479)</f>
        <v>Dale Wabara</v>
      </c>
      <c r="D479" s="11" t="str">
        <f>IF(COUNTRY_INFO!$T$9:$T$1000="MDA1 (IVM+ALB)", COUNTRY_INFO!$T$9:$T$1000, " ")</f>
        <v>MDA1 (IVM+ALB)</v>
      </c>
      <c r="E479" s="253" t="s">
        <v>1185</v>
      </c>
      <c r="F479" s="54"/>
      <c r="G479" s="288">
        <v>42020</v>
      </c>
      <c r="H479" s="288">
        <v>70611</v>
      </c>
      <c r="I479" s="11">
        <f t="shared" si="35"/>
        <v>112631</v>
      </c>
      <c r="J479" s="54"/>
      <c r="K479" s="18">
        <v>34822</v>
      </c>
      <c r="L479" s="18">
        <v>68129</v>
      </c>
      <c r="M479" s="14">
        <f t="shared" si="36"/>
        <v>102951</v>
      </c>
      <c r="N479" s="231"/>
      <c r="O479" s="293">
        <f t="shared" si="37"/>
        <v>82.87006187529748</v>
      </c>
      <c r="P479" s="293">
        <f t="shared" si="38"/>
        <v>96.484966931497922</v>
      </c>
      <c r="Q479" s="293">
        <f t="shared" si="39"/>
        <v>91.405563299624433</v>
      </c>
    </row>
    <row r="480" spans="1:17" x14ac:dyDescent="0.2">
      <c r="A480" s="10" t="str">
        <f>IF(COUNTRY_INFO!A480=0," ",COUNTRY_INFO!A480)</f>
        <v>Ethiopia</v>
      </c>
      <c r="B480" s="10" t="str">
        <f>IF(COUNTRY_INFO!B480=0," ",COUNTRY_INFO!B480)</f>
        <v>Oromia Kelem Wellega</v>
      </c>
      <c r="C480" s="10" t="str">
        <f>IF(COUNTRY_INFO!C480=0," ",COUNTRY_INFO!C480)</f>
        <v>Dembi Dollo Town</v>
      </c>
      <c r="D480" s="11" t="str">
        <f>IF(COUNTRY_INFO!$T$9:$T$1000="MDA1 (IVM+ALB)", COUNTRY_INFO!$T$9:$T$1000, " ")</f>
        <v xml:space="preserve"> </v>
      </c>
      <c r="E480" s="253"/>
      <c r="F480" s="54"/>
      <c r="G480" s="288"/>
      <c r="H480" s="288"/>
      <c r="I480" s="11">
        <f t="shared" si="35"/>
        <v>0</v>
      </c>
      <c r="J480" s="54"/>
      <c r="K480" s="18"/>
      <c r="L480" s="18"/>
      <c r="M480" s="14">
        <f t="shared" si="36"/>
        <v>0</v>
      </c>
      <c r="N480" s="231"/>
      <c r="O480" s="230" t="str">
        <f t="shared" si="37"/>
        <v xml:space="preserve"> </v>
      </c>
      <c r="P480" s="230" t="str">
        <f t="shared" si="38"/>
        <v xml:space="preserve"> </v>
      </c>
      <c r="Q480" s="230" t="str">
        <f t="shared" si="39"/>
        <v xml:space="preserve"> </v>
      </c>
    </row>
    <row r="481" spans="1:17" x14ac:dyDescent="0.2">
      <c r="A481" s="10" t="str">
        <f>IF(COUNTRY_INFO!A481=0," ",COUNTRY_INFO!A481)</f>
        <v>Ethiopia</v>
      </c>
      <c r="B481" s="10" t="str">
        <f>IF(COUNTRY_INFO!B481=0," ",COUNTRY_INFO!B481)</f>
        <v>Oromia Kelem Wellega</v>
      </c>
      <c r="C481" s="10" t="str">
        <f>IF(COUNTRY_INFO!C481=0," ",COUNTRY_INFO!C481)</f>
        <v>Gawo Kebe</v>
      </c>
      <c r="D481" s="11" t="str">
        <f>IF(COUNTRY_INFO!$T$9:$T$1000="MDA1 (IVM+ALB)", COUNTRY_INFO!$T$9:$T$1000, " ")</f>
        <v xml:space="preserve"> </v>
      </c>
      <c r="E481" s="253"/>
      <c r="F481" s="54"/>
      <c r="G481" s="288"/>
      <c r="H481" s="288"/>
      <c r="I481" s="11">
        <f t="shared" si="35"/>
        <v>0</v>
      </c>
      <c r="J481" s="54"/>
      <c r="K481" s="18"/>
      <c r="L481" s="18"/>
      <c r="M481" s="14">
        <f t="shared" si="36"/>
        <v>0</v>
      </c>
      <c r="N481" s="231"/>
      <c r="O481" s="230" t="str">
        <f t="shared" si="37"/>
        <v xml:space="preserve"> </v>
      </c>
      <c r="P481" s="230" t="str">
        <f t="shared" si="38"/>
        <v xml:space="preserve"> </v>
      </c>
      <c r="Q481" s="230" t="str">
        <f t="shared" si="39"/>
        <v xml:space="preserve"> </v>
      </c>
    </row>
    <row r="482" spans="1:17" x14ac:dyDescent="0.2">
      <c r="A482" s="10" t="str">
        <f>IF(COUNTRY_INFO!A482=0," ",COUNTRY_INFO!A482)</f>
        <v>Ethiopia</v>
      </c>
      <c r="B482" s="10" t="str">
        <f>IF(COUNTRY_INFO!B482=0," ",COUNTRY_INFO!B482)</f>
        <v>Oromia Kelem Wellega</v>
      </c>
      <c r="C482" s="10" t="str">
        <f>IF(COUNTRY_INFO!C482=0," ",COUNTRY_INFO!C482)</f>
        <v>Gidami</v>
      </c>
      <c r="D482" s="11" t="str">
        <f>IF(COUNTRY_INFO!$T$9:$T$1000="MDA1 (IVM+ALB)", COUNTRY_INFO!$T$9:$T$1000, " ")</f>
        <v xml:space="preserve"> </v>
      </c>
      <c r="E482" s="253"/>
      <c r="F482" s="54"/>
      <c r="G482" s="288"/>
      <c r="H482" s="288"/>
      <c r="I482" s="11">
        <f t="shared" si="35"/>
        <v>0</v>
      </c>
      <c r="J482" s="54"/>
      <c r="K482" s="18"/>
      <c r="L482" s="18"/>
      <c r="M482" s="14">
        <f t="shared" si="36"/>
        <v>0</v>
      </c>
      <c r="N482" s="231"/>
      <c r="O482" s="230" t="str">
        <f t="shared" si="37"/>
        <v xml:space="preserve"> </v>
      </c>
      <c r="P482" s="230" t="str">
        <f t="shared" si="38"/>
        <v xml:space="preserve"> </v>
      </c>
      <c r="Q482" s="230" t="str">
        <f t="shared" si="39"/>
        <v xml:space="preserve"> </v>
      </c>
    </row>
    <row r="483" spans="1:17" x14ac:dyDescent="0.2">
      <c r="A483" s="10" t="str">
        <f>IF(COUNTRY_INFO!A483=0," ",COUNTRY_INFO!A483)</f>
        <v>Ethiopia</v>
      </c>
      <c r="B483" s="10" t="str">
        <f>IF(COUNTRY_INFO!B483=0," ",COUNTRY_INFO!B483)</f>
        <v>Oromia Kelem Wellega</v>
      </c>
      <c r="C483" s="10" t="str">
        <f>IF(COUNTRY_INFO!C483=0," ",COUNTRY_INFO!C483)</f>
        <v>Hawa Gelan</v>
      </c>
      <c r="D483" s="11" t="str">
        <f>IF(COUNTRY_INFO!$T$9:$T$1000="MDA1 (IVM+ALB)", COUNTRY_INFO!$T$9:$T$1000, " ")</f>
        <v xml:space="preserve"> </v>
      </c>
      <c r="E483" s="253"/>
      <c r="F483" s="54"/>
      <c r="G483" s="288"/>
      <c r="H483" s="288"/>
      <c r="I483" s="11">
        <f t="shared" si="35"/>
        <v>0</v>
      </c>
      <c r="J483" s="54"/>
      <c r="K483" s="18"/>
      <c r="L483" s="18"/>
      <c r="M483" s="14">
        <f t="shared" si="36"/>
        <v>0</v>
      </c>
      <c r="N483" s="231"/>
      <c r="O483" s="230" t="str">
        <f t="shared" si="37"/>
        <v xml:space="preserve"> </v>
      </c>
      <c r="P483" s="230" t="str">
        <f t="shared" si="38"/>
        <v xml:space="preserve"> </v>
      </c>
      <c r="Q483" s="230" t="str">
        <f t="shared" si="39"/>
        <v xml:space="preserve"> </v>
      </c>
    </row>
    <row r="484" spans="1:17" x14ac:dyDescent="0.2">
      <c r="A484" s="10" t="str">
        <f>IF(COUNTRY_INFO!A484=0," ",COUNTRY_INFO!A484)</f>
        <v>Ethiopia</v>
      </c>
      <c r="B484" s="10" t="str">
        <f>IF(COUNTRY_INFO!B484=0," ",COUNTRY_INFO!B484)</f>
        <v>Oromia Kelem Wellega</v>
      </c>
      <c r="C484" s="10" t="str">
        <f>IF(COUNTRY_INFO!C484=0," ",COUNTRY_INFO!C484)</f>
        <v>Jimma Horo</v>
      </c>
      <c r="D484" s="11" t="str">
        <f>IF(COUNTRY_INFO!$T$9:$T$1000="MDA1 (IVM+ALB)", COUNTRY_INFO!$T$9:$T$1000, " ")</f>
        <v xml:space="preserve"> </v>
      </c>
      <c r="E484" s="253"/>
      <c r="F484" s="54"/>
      <c r="G484" s="288"/>
      <c r="H484" s="288"/>
      <c r="I484" s="11">
        <f t="shared" si="35"/>
        <v>0</v>
      </c>
      <c r="J484" s="54"/>
      <c r="K484" s="18"/>
      <c r="L484" s="18"/>
      <c r="M484" s="14">
        <f t="shared" si="36"/>
        <v>0</v>
      </c>
      <c r="N484" s="231"/>
      <c r="O484" s="230" t="str">
        <f t="shared" si="37"/>
        <v xml:space="preserve"> </v>
      </c>
      <c r="P484" s="230" t="str">
        <f t="shared" si="38"/>
        <v xml:space="preserve"> </v>
      </c>
      <c r="Q484" s="230" t="str">
        <f t="shared" si="39"/>
        <v xml:space="preserve"> </v>
      </c>
    </row>
    <row r="485" spans="1:17" x14ac:dyDescent="0.2">
      <c r="A485" s="10" t="str">
        <f>IF(COUNTRY_INFO!A485=0," ",COUNTRY_INFO!A485)</f>
        <v>Ethiopia</v>
      </c>
      <c r="B485" s="10" t="str">
        <f>IF(COUNTRY_INFO!B485=0," ",COUNTRY_INFO!B485)</f>
        <v>Oromia Kelem Wellega</v>
      </c>
      <c r="C485" s="10" t="str">
        <f>IF(COUNTRY_INFO!C485=0," ",COUNTRY_INFO!C485)</f>
        <v>Lalo Kile</v>
      </c>
      <c r="D485" s="11" t="str">
        <f>IF(COUNTRY_INFO!$T$9:$T$1000="MDA1 (IVM+ALB)", COUNTRY_INFO!$T$9:$T$1000, " ")</f>
        <v xml:space="preserve"> </v>
      </c>
      <c r="E485" s="253"/>
      <c r="F485" s="54"/>
      <c r="G485" s="288"/>
      <c r="H485" s="288"/>
      <c r="I485" s="11">
        <f t="shared" si="35"/>
        <v>0</v>
      </c>
      <c r="J485" s="54"/>
      <c r="K485" s="18"/>
      <c r="L485" s="18"/>
      <c r="M485" s="14">
        <f t="shared" si="36"/>
        <v>0</v>
      </c>
      <c r="N485" s="231"/>
      <c r="O485" s="230" t="str">
        <f t="shared" si="37"/>
        <v xml:space="preserve"> </v>
      </c>
      <c r="P485" s="230" t="str">
        <f t="shared" si="38"/>
        <v xml:space="preserve"> </v>
      </c>
      <c r="Q485" s="230" t="str">
        <f t="shared" si="39"/>
        <v xml:space="preserve"> </v>
      </c>
    </row>
    <row r="486" spans="1:17" x14ac:dyDescent="0.2">
      <c r="A486" s="10" t="str">
        <f>IF(COUNTRY_INFO!A486=0," ",COUNTRY_INFO!A486)</f>
        <v>Ethiopia</v>
      </c>
      <c r="B486" s="10" t="str">
        <f>IF(COUNTRY_INFO!B486=0," ",COUNTRY_INFO!B486)</f>
        <v>Oromia Kelem Wellega</v>
      </c>
      <c r="C486" s="10" t="str">
        <f>IF(COUNTRY_INFO!C486=0," ",COUNTRY_INFO!C486)</f>
        <v>Seden Chanka</v>
      </c>
      <c r="D486" s="11" t="str">
        <f>IF(COUNTRY_INFO!$T$9:$T$1000="MDA1 (IVM+ALB)", COUNTRY_INFO!$T$9:$T$1000, " ")</f>
        <v xml:space="preserve"> </v>
      </c>
      <c r="E486" s="253"/>
      <c r="F486" s="54"/>
      <c r="G486" s="288"/>
      <c r="H486" s="288"/>
      <c r="I486" s="11">
        <f t="shared" si="35"/>
        <v>0</v>
      </c>
      <c r="J486" s="54"/>
      <c r="K486" s="18"/>
      <c r="L486" s="18"/>
      <c r="M486" s="14">
        <f t="shared" si="36"/>
        <v>0</v>
      </c>
      <c r="N486" s="231"/>
      <c r="O486" s="230" t="str">
        <f t="shared" si="37"/>
        <v xml:space="preserve"> </v>
      </c>
      <c r="P486" s="230" t="str">
        <f t="shared" si="38"/>
        <v xml:space="preserve"> </v>
      </c>
      <c r="Q486" s="230" t="str">
        <f t="shared" si="39"/>
        <v xml:space="preserve"> </v>
      </c>
    </row>
    <row r="487" spans="1:17" x14ac:dyDescent="0.2">
      <c r="A487" s="10" t="str">
        <f>IF(COUNTRY_INFO!A487=0," ",COUNTRY_INFO!A487)</f>
        <v>Ethiopia</v>
      </c>
      <c r="B487" s="10" t="str">
        <f>IF(COUNTRY_INFO!B487=0," ",COUNTRY_INFO!B487)</f>
        <v>Oromia Kelem Wellega</v>
      </c>
      <c r="C487" s="10" t="str">
        <f>IF(COUNTRY_INFO!C487=0," ",COUNTRY_INFO!C487)</f>
        <v>Seyo</v>
      </c>
      <c r="D487" s="11" t="str">
        <f>IF(COUNTRY_INFO!$T$9:$T$1000="MDA1 (IVM+ALB)", COUNTRY_INFO!$T$9:$T$1000, " ")</f>
        <v>MDA1 (IVM+ALB)</v>
      </c>
      <c r="E487" s="253" t="s">
        <v>1185</v>
      </c>
      <c r="F487" s="54"/>
      <c r="G487" s="288">
        <v>46144</v>
      </c>
      <c r="H487" s="288">
        <v>77542</v>
      </c>
      <c r="I487" s="11">
        <f t="shared" si="35"/>
        <v>123686</v>
      </c>
      <c r="J487" s="54"/>
      <c r="K487" s="18">
        <v>44507</v>
      </c>
      <c r="L487" s="18">
        <v>79123</v>
      </c>
      <c r="M487" s="14">
        <f t="shared" si="36"/>
        <v>123630</v>
      </c>
      <c r="N487" s="231"/>
      <c r="O487" s="293">
        <f t="shared" si="37"/>
        <v>96.452409847434112</v>
      </c>
      <c r="P487" s="294">
        <f t="shared" si="38"/>
        <v>102.03889505042429</v>
      </c>
      <c r="Q487" s="293">
        <f t="shared" si="39"/>
        <v>99.954724059311488</v>
      </c>
    </row>
    <row r="488" spans="1:17" x14ac:dyDescent="0.2">
      <c r="A488" s="10" t="str">
        <f>IF(COUNTRY_INFO!A488=0," ",COUNTRY_INFO!A488)</f>
        <v>Ethiopia</v>
      </c>
      <c r="B488" s="10" t="str">
        <f>IF(COUNTRY_INFO!B488=0," ",COUNTRY_INFO!B488)</f>
        <v>Oromia Kelem Wellega</v>
      </c>
      <c r="C488" s="10" t="str">
        <f>IF(COUNTRY_INFO!C488=0," ",COUNTRY_INFO!C488)</f>
        <v>Yamelogi Walal</v>
      </c>
      <c r="D488" s="11" t="str">
        <f>IF(COUNTRY_INFO!$T$9:$T$1000="MDA1 (IVM+ALB)", COUNTRY_INFO!$T$9:$T$1000, " ")</f>
        <v xml:space="preserve"> </v>
      </c>
      <c r="E488" s="253"/>
      <c r="F488" s="54"/>
      <c r="G488" s="288"/>
      <c r="H488" s="288"/>
      <c r="I488" s="11">
        <f t="shared" si="35"/>
        <v>0</v>
      </c>
      <c r="J488" s="54"/>
      <c r="K488" s="18"/>
      <c r="L488" s="18"/>
      <c r="M488" s="14">
        <f t="shared" si="36"/>
        <v>0</v>
      </c>
      <c r="N488" s="231"/>
      <c r="O488" s="230" t="str">
        <f t="shared" si="37"/>
        <v xml:space="preserve"> </v>
      </c>
      <c r="P488" s="230" t="str">
        <f t="shared" si="38"/>
        <v xml:space="preserve"> </v>
      </c>
      <c r="Q488" s="230" t="str">
        <f t="shared" si="39"/>
        <v xml:space="preserve"> </v>
      </c>
    </row>
    <row r="489" spans="1:17" x14ac:dyDescent="0.2">
      <c r="A489" s="10" t="str">
        <f>IF(COUNTRY_INFO!A489=0," ",COUNTRY_INFO!A489)</f>
        <v>Ethiopia</v>
      </c>
      <c r="B489" s="10" t="str">
        <f>IF(COUNTRY_INFO!B489=0," ",COUNTRY_INFO!B489)</f>
        <v>Oromia North Shoa Zone</v>
      </c>
      <c r="C489" s="10" t="str">
        <f>IF(COUNTRY_INFO!C489=0," ",COUNTRY_INFO!C489)</f>
        <v>Abichugna</v>
      </c>
      <c r="D489" s="11" t="str">
        <f>IF(COUNTRY_INFO!$T$9:$T$1000="MDA1 (IVM+ALB)", COUNTRY_INFO!$T$9:$T$1000, " ")</f>
        <v xml:space="preserve"> </v>
      </c>
      <c r="E489" s="253"/>
      <c r="F489" s="54"/>
      <c r="G489" s="288"/>
      <c r="H489" s="288"/>
      <c r="I489" s="11">
        <f t="shared" si="35"/>
        <v>0</v>
      </c>
      <c r="J489" s="54"/>
      <c r="K489" s="18"/>
      <c r="L489" s="18"/>
      <c r="M489" s="14">
        <f t="shared" si="36"/>
        <v>0</v>
      </c>
      <c r="N489" s="231"/>
      <c r="O489" s="230" t="str">
        <f t="shared" si="37"/>
        <v xml:space="preserve"> </v>
      </c>
      <c r="P489" s="230" t="str">
        <f t="shared" si="38"/>
        <v xml:space="preserve"> </v>
      </c>
      <c r="Q489" s="230" t="str">
        <f t="shared" si="39"/>
        <v xml:space="preserve"> </v>
      </c>
    </row>
    <row r="490" spans="1:17" x14ac:dyDescent="0.2">
      <c r="A490" s="10" t="str">
        <f>IF(COUNTRY_INFO!A490=0," ",COUNTRY_INFO!A490)</f>
        <v>Ethiopia</v>
      </c>
      <c r="B490" s="10" t="str">
        <f>IF(COUNTRY_INFO!B490=0," ",COUNTRY_INFO!B490)</f>
        <v>Oromia North Shoa Zone</v>
      </c>
      <c r="C490" s="10" t="str">
        <f>IF(COUNTRY_INFO!C490=0," ",COUNTRY_INFO!C490)</f>
        <v>Aleltu</v>
      </c>
      <c r="D490" s="11" t="str">
        <f>IF(COUNTRY_INFO!$T$9:$T$1000="MDA1 (IVM+ALB)", COUNTRY_INFO!$T$9:$T$1000, " ")</f>
        <v xml:space="preserve"> </v>
      </c>
      <c r="E490" s="253"/>
      <c r="F490" s="54"/>
      <c r="G490" s="288"/>
      <c r="H490" s="288"/>
      <c r="I490" s="11">
        <f t="shared" si="35"/>
        <v>0</v>
      </c>
      <c r="J490" s="54"/>
      <c r="K490" s="18"/>
      <c r="L490" s="18"/>
      <c r="M490" s="14">
        <f t="shared" si="36"/>
        <v>0</v>
      </c>
      <c r="N490" s="231"/>
      <c r="O490" s="230" t="str">
        <f t="shared" si="37"/>
        <v xml:space="preserve"> </v>
      </c>
      <c r="P490" s="230" t="str">
        <f t="shared" si="38"/>
        <v xml:space="preserve"> </v>
      </c>
      <c r="Q490" s="230" t="str">
        <f t="shared" si="39"/>
        <v xml:space="preserve"> </v>
      </c>
    </row>
    <row r="491" spans="1:17" x14ac:dyDescent="0.2">
      <c r="A491" s="10" t="str">
        <f>IF(COUNTRY_INFO!A491=0," ",COUNTRY_INFO!A491)</f>
        <v>Ethiopia</v>
      </c>
      <c r="B491" s="10" t="str">
        <f>IF(COUNTRY_INFO!B491=0," ",COUNTRY_INFO!B491)</f>
        <v>Oromia North Shoa Zone</v>
      </c>
      <c r="C491" s="10" t="str">
        <f>IF(COUNTRY_INFO!C491=0," ",COUNTRY_INFO!C491)</f>
        <v>Debre Libanos</v>
      </c>
      <c r="D491" s="11" t="str">
        <f>IF(COUNTRY_INFO!$T$9:$T$1000="MDA1 (IVM+ALB)", COUNTRY_INFO!$T$9:$T$1000, " ")</f>
        <v xml:space="preserve"> </v>
      </c>
      <c r="E491" s="253"/>
      <c r="F491" s="54"/>
      <c r="G491" s="288"/>
      <c r="H491" s="288"/>
      <c r="I491" s="11">
        <f t="shared" si="35"/>
        <v>0</v>
      </c>
      <c r="J491" s="54"/>
      <c r="K491" s="18"/>
      <c r="L491" s="18"/>
      <c r="M491" s="14">
        <f t="shared" si="36"/>
        <v>0</v>
      </c>
      <c r="N491" s="231"/>
      <c r="O491" s="230" t="str">
        <f t="shared" si="37"/>
        <v xml:space="preserve"> </v>
      </c>
      <c r="P491" s="230" t="str">
        <f t="shared" si="38"/>
        <v xml:space="preserve"> </v>
      </c>
      <c r="Q491" s="230" t="str">
        <f t="shared" si="39"/>
        <v xml:space="preserve"> </v>
      </c>
    </row>
    <row r="492" spans="1:17" x14ac:dyDescent="0.2">
      <c r="A492" s="10" t="str">
        <f>IF(COUNTRY_INFO!A492=0," ",COUNTRY_INFO!A492)</f>
        <v>Ethiopia</v>
      </c>
      <c r="B492" s="10" t="str">
        <f>IF(COUNTRY_INFO!B492=0," ",COUNTRY_INFO!B492)</f>
        <v>Oromia North Shoa Zone</v>
      </c>
      <c r="C492" s="10" t="str">
        <f>IF(COUNTRY_INFO!C492=0," ",COUNTRY_INFO!C492)</f>
        <v>Degem</v>
      </c>
      <c r="D492" s="11" t="str">
        <f>IF(COUNTRY_INFO!$T$9:$T$1000="MDA1 (IVM+ALB)", COUNTRY_INFO!$T$9:$T$1000, " ")</f>
        <v xml:space="preserve"> </v>
      </c>
      <c r="E492" s="253"/>
      <c r="F492" s="54"/>
      <c r="G492" s="288"/>
      <c r="H492" s="288"/>
      <c r="I492" s="11">
        <f t="shared" si="35"/>
        <v>0</v>
      </c>
      <c r="J492" s="54"/>
      <c r="K492" s="18"/>
      <c r="L492" s="18"/>
      <c r="M492" s="14">
        <f t="shared" si="36"/>
        <v>0</v>
      </c>
      <c r="N492" s="231"/>
      <c r="O492" s="230" t="str">
        <f t="shared" si="37"/>
        <v xml:space="preserve"> </v>
      </c>
      <c r="P492" s="230" t="str">
        <f t="shared" si="38"/>
        <v xml:space="preserve"> </v>
      </c>
      <c r="Q492" s="230" t="str">
        <f t="shared" si="39"/>
        <v xml:space="preserve"> </v>
      </c>
    </row>
    <row r="493" spans="1:17" x14ac:dyDescent="0.2">
      <c r="A493" s="10" t="str">
        <f>IF(COUNTRY_INFO!A493=0," ",COUNTRY_INFO!A493)</f>
        <v>Ethiopia</v>
      </c>
      <c r="B493" s="10" t="str">
        <f>IF(COUNTRY_INFO!B493=0," ",COUNTRY_INFO!B493)</f>
        <v>Oromia North Shoa Zone</v>
      </c>
      <c r="C493" s="10" t="str">
        <f>IF(COUNTRY_INFO!C493=0," ",COUNTRY_INFO!C493)</f>
        <v>Dera</v>
      </c>
      <c r="D493" s="11" t="str">
        <f>IF(COUNTRY_INFO!$T$9:$T$1000="MDA1 (IVM+ALB)", COUNTRY_INFO!$T$9:$T$1000, " ")</f>
        <v xml:space="preserve"> </v>
      </c>
      <c r="E493" s="253"/>
      <c r="F493" s="54"/>
      <c r="G493" s="288"/>
      <c r="H493" s="288"/>
      <c r="I493" s="11">
        <f t="shared" si="35"/>
        <v>0</v>
      </c>
      <c r="J493" s="54"/>
      <c r="K493" s="18"/>
      <c r="L493" s="18"/>
      <c r="M493" s="14">
        <f t="shared" si="36"/>
        <v>0</v>
      </c>
      <c r="N493" s="231"/>
      <c r="O493" s="230" t="str">
        <f t="shared" si="37"/>
        <v xml:space="preserve"> </v>
      </c>
      <c r="P493" s="230" t="str">
        <f t="shared" si="38"/>
        <v xml:space="preserve"> </v>
      </c>
      <c r="Q493" s="230" t="str">
        <f t="shared" si="39"/>
        <v xml:space="preserve"> </v>
      </c>
    </row>
    <row r="494" spans="1:17" x14ac:dyDescent="0.2">
      <c r="A494" s="10" t="str">
        <f>IF(COUNTRY_INFO!A494=0," ",COUNTRY_INFO!A494)</f>
        <v>Ethiopia</v>
      </c>
      <c r="B494" s="10" t="str">
        <f>IF(COUNTRY_INFO!B494=0," ",COUNTRY_INFO!B494)</f>
        <v>Oromia North Shoa Zone</v>
      </c>
      <c r="C494" s="10" t="str">
        <f>IF(COUNTRY_INFO!C494=0," ",COUNTRY_INFO!C494)</f>
        <v>Fiche Town</v>
      </c>
      <c r="D494" s="11" t="str">
        <f>IF(COUNTRY_INFO!$T$9:$T$1000="MDA1 (IVM+ALB)", COUNTRY_INFO!$T$9:$T$1000, " ")</f>
        <v xml:space="preserve"> </v>
      </c>
      <c r="E494" s="253"/>
      <c r="F494" s="54"/>
      <c r="G494" s="288"/>
      <c r="H494" s="288"/>
      <c r="I494" s="11">
        <f t="shared" si="35"/>
        <v>0</v>
      </c>
      <c r="J494" s="54"/>
      <c r="K494" s="18"/>
      <c r="L494" s="18"/>
      <c r="M494" s="14">
        <f t="shared" si="36"/>
        <v>0</v>
      </c>
      <c r="N494" s="231"/>
      <c r="O494" s="230" t="str">
        <f t="shared" si="37"/>
        <v xml:space="preserve"> </v>
      </c>
      <c r="P494" s="230" t="str">
        <f t="shared" si="38"/>
        <v xml:space="preserve"> </v>
      </c>
      <c r="Q494" s="230" t="str">
        <f t="shared" si="39"/>
        <v xml:space="preserve"> </v>
      </c>
    </row>
    <row r="495" spans="1:17" x14ac:dyDescent="0.2">
      <c r="A495" s="10" t="str">
        <f>IF(COUNTRY_INFO!A495=0," ",COUNTRY_INFO!A495)</f>
        <v>Ethiopia</v>
      </c>
      <c r="B495" s="10" t="str">
        <f>IF(COUNTRY_INFO!B495=0," ",COUNTRY_INFO!B495)</f>
        <v>Oromia North Shoa Zone</v>
      </c>
      <c r="C495" s="10" t="str">
        <f>IF(COUNTRY_INFO!C495=0," ",COUNTRY_INFO!C495)</f>
        <v>Girar Jarso</v>
      </c>
      <c r="D495" s="11" t="str">
        <f>IF(COUNTRY_INFO!$T$9:$T$1000="MDA1 (IVM+ALB)", COUNTRY_INFO!$T$9:$T$1000, " ")</f>
        <v xml:space="preserve"> </v>
      </c>
      <c r="E495" s="253"/>
      <c r="F495" s="54"/>
      <c r="G495" s="288"/>
      <c r="H495" s="288"/>
      <c r="I495" s="11">
        <f t="shared" si="35"/>
        <v>0</v>
      </c>
      <c r="J495" s="54"/>
      <c r="K495" s="18"/>
      <c r="L495" s="18"/>
      <c r="M495" s="14">
        <f t="shared" si="36"/>
        <v>0</v>
      </c>
      <c r="N495" s="231"/>
      <c r="O495" s="230" t="str">
        <f t="shared" si="37"/>
        <v xml:space="preserve"> </v>
      </c>
      <c r="P495" s="230" t="str">
        <f t="shared" si="38"/>
        <v xml:space="preserve"> </v>
      </c>
      <c r="Q495" s="230" t="str">
        <f t="shared" si="39"/>
        <v xml:space="preserve"> </v>
      </c>
    </row>
    <row r="496" spans="1:17" x14ac:dyDescent="0.2">
      <c r="A496" s="10" t="str">
        <f>IF(COUNTRY_INFO!A496=0," ",COUNTRY_INFO!A496)</f>
        <v>Ethiopia</v>
      </c>
      <c r="B496" s="10" t="str">
        <f>IF(COUNTRY_INFO!B496=0," ",COUNTRY_INFO!B496)</f>
        <v>Oromia North Shoa Zone</v>
      </c>
      <c r="C496" s="10" t="str">
        <f>IF(COUNTRY_INFO!C496=0," ",COUNTRY_INFO!C496)</f>
        <v>Hidhabu Abote</v>
      </c>
      <c r="D496" s="11" t="str">
        <f>IF(COUNTRY_INFO!$T$9:$T$1000="MDA1 (IVM+ALB)", COUNTRY_INFO!$T$9:$T$1000, " ")</f>
        <v xml:space="preserve"> </v>
      </c>
      <c r="E496" s="253"/>
      <c r="F496" s="54"/>
      <c r="G496" s="288"/>
      <c r="H496" s="288"/>
      <c r="I496" s="11">
        <f t="shared" si="35"/>
        <v>0</v>
      </c>
      <c r="J496" s="54"/>
      <c r="K496" s="18"/>
      <c r="L496" s="18"/>
      <c r="M496" s="14">
        <f t="shared" si="36"/>
        <v>0</v>
      </c>
      <c r="N496" s="231"/>
      <c r="O496" s="230" t="str">
        <f t="shared" si="37"/>
        <v xml:space="preserve"> </v>
      </c>
      <c r="P496" s="230" t="str">
        <f t="shared" si="38"/>
        <v xml:space="preserve"> </v>
      </c>
      <c r="Q496" s="230" t="str">
        <f t="shared" si="39"/>
        <v xml:space="preserve"> </v>
      </c>
    </row>
    <row r="497" spans="1:17" x14ac:dyDescent="0.2">
      <c r="A497" s="10" t="str">
        <f>IF(COUNTRY_INFO!A497=0," ",COUNTRY_INFO!A497)</f>
        <v>Ethiopia</v>
      </c>
      <c r="B497" s="10" t="str">
        <f>IF(COUNTRY_INFO!B497=0," ",COUNTRY_INFO!B497)</f>
        <v>Oromia North Shoa Zone</v>
      </c>
      <c r="C497" s="10" t="str">
        <f>IF(COUNTRY_INFO!C497=0," ",COUNTRY_INFO!C497)</f>
        <v>Jida</v>
      </c>
      <c r="D497" s="11" t="str">
        <f>IF(COUNTRY_INFO!$T$9:$T$1000="MDA1 (IVM+ALB)", COUNTRY_INFO!$T$9:$T$1000, " ")</f>
        <v xml:space="preserve"> </v>
      </c>
      <c r="E497" s="253"/>
      <c r="F497" s="54"/>
      <c r="G497" s="288"/>
      <c r="H497" s="288"/>
      <c r="I497" s="11">
        <f t="shared" si="35"/>
        <v>0</v>
      </c>
      <c r="J497" s="54"/>
      <c r="K497" s="18"/>
      <c r="L497" s="18"/>
      <c r="M497" s="14">
        <f t="shared" si="36"/>
        <v>0</v>
      </c>
      <c r="N497" s="231"/>
      <c r="O497" s="230" t="str">
        <f t="shared" si="37"/>
        <v xml:space="preserve"> </v>
      </c>
      <c r="P497" s="230" t="str">
        <f t="shared" si="38"/>
        <v xml:space="preserve"> </v>
      </c>
      <c r="Q497" s="230" t="str">
        <f t="shared" si="39"/>
        <v xml:space="preserve"> </v>
      </c>
    </row>
    <row r="498" spans="1:17" x14ac:dyDescent="0.2">
      <c r="A498" s="10" t="str">
        <f>IF(COUNTRY_INFO!A498=0," ",COUNTRY_INFO!A498)</f>
        <v>Ethiopia</v>
      </c>
      <c r="B498" s="10" t="str">
        <f>IF(COUNTRY_INFO!B498=0," ",COUNTRY_INFO!B498)</f>
        <v>Oromia North Shoa Zone</v>
      </c>
      <c r="C498" s="10" t="str">
        <f>IF(COUNTRY_INFO!C498=0," ",COUNTRY_INFO!C498)</f>
        <v>Kimbibit</v>
      </c>
      <c r="D498" s="11" t="str">
        <f>IF(COUNTRY_INFO!$T$9:$T$1000="MDA1 (IVM+ALB)", COUNTRY_INFO!$T$9:$T$1000, " ")</f>
        <v xml:space="preserve"> </v>
      </c>
      <c r="E498" s="253"/>
      <c r="F498" s="54"/>
      <c r="G498" s="288"/>
      <c r="H498" s="288"/>
      <c r="I498" s="11">
        <f t="shared" si="35"/>
        <v>0</v>
      </c>
      <c r="J498" s="54"/>
      <c r="K498" s="18"/>
      <c r="L498" s="18"/>
      <c r="M498" s="14">
        <f t="shared" si="36"/>
        <v>0</v>
      </c>
      <c r="N498" s="231"/>
      <c r="O498" s="230" t="str">
        <f t="shared" si="37"/>
        <v xml:space="preserve"> </v>
      </c>
      <c r="P498" s="230" t="str">
        <f t="shared" si="38"/>
        <v xml:space="preserve"> </v>
      </c>
      <c r="Q498" s="230" t="str">
        <f t="shared" si="39"/>
        <v xml:space="preserve"> </v>
      </c>
    </row>
    <row r="499" spans="1:17" x14ac:dyDescent="0.2">
      <c r="A499" s="10" t="str">
        <f>IF(COUNTRY_INFO!A499=0," ",COUNTRY_INFO!A499)</f>
        <v>Ethiopia</v>
      </c>
      <c r="B499" s="10" t="str">
        <f>IF(COUNTRY_INFO!B499=0," ",COUNTRY_INFO!B499)</f>
        <v>Oromia North Shoa Zone</v>
      </c>
      <c r="C499" s="10" t="str">
        <f>IF(COUNTRY_INFO!C499=0," ",COUNTRY_INFO!C499)</f>
        <v>Kuyu</v>
      </c>
      <c r="D499" s="11" t="str">
        <f>IF(COUNTRY_INFO!$T$9:$T$1000="MDA1 (IVM+ALB)", COUNTRY_INFO!$T$9:$T$1000, " ")</f>
        <v xml:space="preserve"> </v>
      </c>
      <c r="E499" s="253"/>
      <c r="F499" s="54"/>
      <c r="G499" s="288"/>
      <c r="H499" s="288"/>
      <c r="I499" s="11">
        <f t="shared" si="35"/>
        <v>0</v>
      </c>
      <c r="J499" s="54"/>
      <c r="K499" s="18"/>
      <c r="L499" s="18"/>
      <c r="M499" s="14">
        <f t="shared" si="36"/>
        <v>0</v>
      </c>
      <c r="N499" s="231"/>
      <c r="O499" s="230" t="str">
        <f t="shared" si="37"/>
        <v xml:space="preserve"> </v>
      </c>
      <c r="P499" s="230" t="str">
        <f t="shared" si="38"/>
        <v xml:space="preserve"> </v>
      </c>
      <c r="Q499" s="230" t="str">
        <f t="shared" si="39"/>
        <v xml:space="preserve"> </v>
      </c>
    </row>
    <row r="500" spans="1:17" x14ac:dyDescent="0.2">
      <c r="A500" s="10" t="str">
        <f>IF(COUNTRY_INFO!A500=0," ",COUNTRY_INFO!A500)</f>
        <v>Ethiopia</v>
      </c>
      <c r="B500" s="10" t="str">
        <f>IF(COUNTRY_INFO!B500=0," ",COUNTRY_INFO!B500)</f>
        <v>Oromia North Shoa Zone</v>
      </c>
      <c r="C500" s="10" t="str">
        <f>IF(COUNTRY_INFO!C500=0," ",COUNTRY_INFO!C500)</f>
        <v>Were Jarso</v>
      </c>
      <c r="D500" s="11" t="str">
        <f>IF(COUNTRY_INFO!$T$9:$T$1000="MDA1 (IVM+ALB)", COUNTRY_INFO!$T$9:$T$1000, " ")</f>
        <v xml:space="preserve"> </v>
      </c>
      <c r="E500" s="253"/>
      <c r="F500" s="54"/>
      <c r="G500" s="288"/>
      <c r="H500" s="288"/>
      <c r="I500" s="11">
        <f t="shared" si="35"/>
        <v>0</v>
      </c>
      <c r="J500" s="54"/>
      <c r="K500" s="18"/>
      <c r="L500" s="18"/>
      <c r="M500" s="14">
        <f t="shared" si="36"/>
        <v>0</v>
      </c>
      <c r="N500" s="231"/>
      <c r="O500" s="230" t="str">
        <f t="shared" si="37"/>
        <v xml:space="preserve"> </v>
      </c>
      <c r="P500" s="230" t="str">
        <f t="shared" si="38"/>
        <v xml:space="preserve"> </v>
      </c>
      <c r="Q500" s="230" t="str">
        <f t="shared" si="39"/>
        <v xml:space="preserve"> </v>
      </c>
    </row>
    <row r="501" spans="1:17" x14ac:dyDescent="0.2">
      <c r="A501" s="10" t="str">
        <f>IF(COUNTRY_INFO!A501=0," ",COUNTRY_INFO!A501)</f>
        <v>Ethiopia</v>
      </c>
      <c r="B501" s="10" t="str">
        <f>IF(COUNTRY_INFO!B501=0," ",COUNTRY_INFO!B501)</f>
        <v>Oromia North Shoa Zone</v>
      </c>
      <c r="C501" s="10" t="str">
        <f>IF(COUNTRY_INFO!C501=0," ",COUNTRY_INFO!C501)</f>
        <v>Wuchale</v>
      </c>
      <c r="D501" s="11" t="str">
        <f>IF(COUNTRY_INFO!$T$9:$T$1000="MDA1 (IVM+ALB)", COUNTRY_INFO!$T$9:$T$1000, " ")</f>
        <v xml:space="preserve"> </v>
      </c>
      <c r="E501" s="253"/>
      <c r="F501" s="54"/>
      <c r="G501" s="288"/>
      <c r="H501" s="288"/>
      <c r="I501" s="11">
        <f t="shared" si="35"/>
        <v>0</v>
      </c>
      <c r="J501" s="54"/>
      <c r="K501" s="18"/>
      <c r="L501" s="18"/>
      <c r="M501" s="14">
        <f t="shared" si="36"/>
        <v>0</v>
      </c>
      <c r="N501" s="231"/>
      <c r="O501" s="230" t="str">
        <f t="shared" si="37"/>
        <v xml:space="preserve"> </v>
      </c>
      <c r="P501" s="230" t="str">
        <f t="shared" si="38"/>
        <v xml:space="preserve"> </v>
      </c>
      <c r="Q501" s="230" t="str">
        <f t="shared" si="39"/>
        <v xml:space="preserve"> </v>
      </c>
    </row>
    <row r="502" spans="1:17"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IF(COUNTRY_INFO!$T$9:$T$1000="MDA1 (IVM+ALB)", COUNTRY_INFO!$T$9:$T$1000, " ")</f>
        <v xml:space="preserve"> </v>
      </c>
      <c r="E502" s="253"/>
      <c r="F502" s="54"/>
      <c r="G502" s="288"/>
      <c r="H502" s="288"/>
      <c r="I502" s="11">
        <f t="shared" si="35"/>
        <v>0</v>
      </c>
      <c r="J502" s="54"/>
      <c r="K502" s="18"/>
      <c r="L502" s="18"/>
      <c r="M502" s="14">
        <f t="shared" si="36"/>
        <v>0</v>
      </c>
      <c r="N502" s="231"/>
      <c r="O502" s="230" t="str">
        <f t="shared" si="37"/>
        <v xml:space="preserve"> </v>
      </c>
      <c r="P502" s="230" t="str">
        <f t="shared" si="38"/>
        <v xml:space="preserve"> </v>
      </c>
      <c r="Q502" s="230" t="str">
        <f t="shared" si="39"/>
        <v xml:space="preserve"> </v>
      </c>
    </row>
    <row r="503" spans="1:17" x14ac:dyDescent="0.2">
      <c r="A503" s="10" t="str">
        <f>IF(COUNTRY_INFO!A503=0," ",COUNTRY_INFO!A503)</f>
        <v>Ethiopia</v>
      </c>
      <c r="B503" s="10" t="str">
        <f>IF(COUNTRY_INFO!B503=0," ",COUNTRY_INFO!B503)</f>
        <v>Oromia Southwest Shewa</v>
      </c>
      <c r="C503" s="10" t="str">
        <f>IF(COUNTRY_INFO!C503=0," ",COUNTRY_INFO!C503)</f>
        <v>Amayyaa</v>
      </c>
      <c r="D503" s="11" t="str">
        <f>IF(COUNTRY_INFO!$T$9:$T$1000="MDA1 (IVM+ALB)", COUNTRY_INFO!$T$9:$T$1000, " ")</f>
        <v xml:space="preserve"> </v>
      </c>
      <c r="E503" s="253"/>
      <c r="F503" s="54"/>
      <c r="G503" s="288"/>
      <c r="H503" s="288"/>
      <c r="I503" s="11">
        <f t="shared" si="35"/>
        <v>0</v>
      </c>
      <c r="J503" s="54"/>
      <c r="K503" s="18"/>
      <c r="L503" s="18"/>
      <c r="M503" s="14">
        <f t="shared" si="36"/>
        <v>0</v>
      </c>
      <c r="N503" s="231"/>
      <c r="O503" s="230" t="str">
        <f t="shared" si="37"/>
        <v xml:space="preserve"> </v>
      </c>
      <c r="P503" s="230" t="str">
        <f t="shared" si="38"/>
        <v xml:space="preserve"> </v>
      </c>
      <c r="Q503" s="230" t="str">
        <f t="shared" si="39"/>
        <v xml:space="preserve"> </v>
      </c>
    </row>
    <row r="504" spans="1:17" x14ac:dyDescent="0.2">
      <c r="A504" s="10" t="str">
        <f>IF(COUNTRY_INFO!A504=0," ",COUNTRY_INFO!A504)</f>
        <v>Ethiopia</v>
      </c>
      <c r="B504" s="10" t="str">
        <f>IF(COUNTRY_INFO!B504=0," ",COUNTRY_INFO!B504)</f>
        <v>Oromia Southwest Shewa</v>
      </c>
      <c r="C504" s="10" t="str">
        <f>IF(COUNTRY_INFO!C504=0," ",COUNTRY_INFO!C504)</f>
        <v>Bachoo</v>
      </c>
      <c r="D504" s="11" t="str">
        <f>IF(COUNTRY_INFO!$T$9:$T$1000="MDA1 (IVM+ALB)", COUNTRY_INFO!$T$9:$T$1000, " ")</f>
        <v xml:space="preserve"> </v>
      </c>
      <c r="E504" s="253"/>
      <c r="F504" s="54"/>
      <c r="G504" s="288"/>
      <c r="H504" s="288"/>
      <c r="I504" s="11">
        <f t="shared" si="35"/>
        <v>0</v>
      </c>
      <c r="J504" s="54"/>
      <c r="K504" s="18"/>
      <c r="L504" s="18"/>
      <c r="M504" s="14">
        <f t="shared" si="36"/>
        <v>0</v>
      </c>
      <c r="N504" s="231"/>
      <c r="O504" s="230" t="str">
        <f t="shared" si="37"/>
        <v xml:space="preserve"> </v>
      </c>
      <c r="P504" s="230" t="str">
        <f t="shared" si="38"/>
        <v xml:space="preserve"> </v>
      </c>
      <c r="Q504" s="230" t="str">
        <f t="shared" si="39"/>
        <v xml:space="preserve"> </v>
      </c>
    </row>
    <row r="505" spans="1:17" x14ac:dyDescent="0.2">
      <c r="A505" s="10" t="str">
        <f>IF(COUNTRY_INFO!A505=0," ",COUNTRY_INFO!A505)</f>
        <v>Ethiopia</v>
      </c>
      <c r="B505" s="10" t="str">
        <f>IF(COUNTRY_INFO!B505=0," ",COUNTRY_INFO!B505)</f>
        <v>Oromia Southwest Shewa</v>
      </c>
      <c r="C505" s="10" t="str">
        <f>IF(COUNTRY_INFO!C505=0," ",COUNTRY_INFO!C505)</f>
        <v>Daawoo</v>
      </c>
      <c r="D505" s="11" t="str">
        <f>IF(COUNTRY_INFO!$T$9:$T$1000="MDA1 (IVM+ALB)", COUNTRY_INFO!$T$9:$T$1000, " ")</f>
        <v xml:space="preserve"> </v>
      </c>
      <c r="E505" s="253"/>
      <c r="F505" s="54"/>
      <c r="G505" s="288"/>
      <c r="H505" s="288"/>
      <c r="I505" s="11">
        <f t="shared" si="35"/>
        <v>0</v>
      </c>
      <c r="J505" s="54"/>
      <c r="K505" s="18"/>
      <c r="L505" s="18"/>
      <c r="M505" s="14">
        <f t="shared" si="36"/>
        <v>0</v>
      </c>
      <c r="N505" s="231"/>
      <c r="O505" s="230" t="str">
        <f t="shared" si="37"/>
        <v xml:space="preserve"> </v>
      </c>
      <c r="P505" s="230" t="str">
        <f t="shared" si="38"/>
        <v xml:space="preserve"> </v>
      </c>
      <c r="Q505" s="230" t="str">
        <f t="shared" si="39"/>
        <v xml:space="preserve"> </v>
      </c>
    </row>
    <row r="506" spans="1:17" x14ac:dyDescent="0.2">
      <c r="A506" s="10" t="str">
        <f>IF(COUNTRY_INFO!A506=0," ",COUNTRY_INFO!A506)</f>
        <v>Ethiopia</v>
      </c>
      <c r="B506" s="10" t="str">
        <f>IF(COUNTRY_INFO!B506=0," ",COUNTRY_INFO!B506)</f>
        <v>Oromia Southwest Shewa</v>
      </c>
      <c r="C506" s="10" t="str">
        <f>IF(COUNTRY_INFO!C506=0," ",COUNTRY_INFO!C506)</f>
        <v>Goro</v>
      </c>
      <c r="D506" s="11" t="str">
        <f>IF(COUNTRY_INFO!$T$9:$T$1000="MDA1 (IVM+ALB)", COUNTRY_INFO!$T$9:$T$1000, " ")</f>
        <v xml:space="preserve"> </v>
      </c>
      <c r="E506" s="253"/>
      <c r="F506" s="54"/>
      <c r="G506" s="288"/>
      <c r="H506" s="288"/>
      <c r="I506" s="11">
        <f t="shared" si="35"/>
        <v>0</v>
      </c>
      <c r="J506" s="54"/>
      <c r="K506" s="18"/>
      <c r="L506" s="18"/>
      <c r="M506" s="14">
        <f t="shared" si="36"/>
        <v>0</v>
      </c>
      <c r="N506" s="231"/>
      <c r="O506" s="230" t="str">
        <f t="shared" si="37"/>
        <v xml:space="preserve"> </v>
      </c>
      <c r="P506" s="230" t="str">
        <f t="shared" si="38"/>
        <v xml:space="preserve"> </v>
      </c>
      <c r="Q506" s="230" t="str">
        <f t="shared" si="39"/>
        <v xml:space="preserve"> </v>
      </c>
    </row>
    <row r="507" spans="1:17" x14ac:dyDescent="0.2">
      <c r="A507" s="10" t="str">
        <f>IF(COUNTRY_INFO!A507=0," ",COUNTRY_INFO!A507)</f>
        <v>Ethiopia</v>
      </c>
      <c r="B507" s="10" t="str">
        <f>IF(COUNTRY_INFO!B507=0," ",COUNTRY_INFO!B507)</f>
        <v>Oromia Southwest Shewa</v>
      </c>
      <c r="C507" s="10" t="str">
        <f>IF(COUNTRY_INFO!C507=0," ",COUNTRY_INFO!C507)</f>
        <v>Iluu</v>
      </c>
      <c r="D507" s="11" t="str">
        <f>IF(COUNTRY_INFO!$T$9:$T$1000="MDA1 (IVM+ALB)", COUNTRY_INFO!$T$9:$T$1000, " ")</f>
        <v xml:space="preserve"> </v>
      </c>
      <c r="E507" s="253"/>
      <c r="F507" s="54"/>
      <c r="G507" s="288"/>
      <c r="H507" s="288"/>
      <c r="I507" s="11">
        <f t="shared" si="35"/>
        <v>0</v>
      </c>
      <c r="J507" s="54"/>
      <c r="K507" s="18"/>
      <c r="L507" s="18"/>
      <c r="M507" s="14">
        <f t="shared" si="36"/>
        <v>0</v>
      </c>
      <c r="N507" s="231"/>
      <c r="O507" s="230" t="str">
        <f t="shared" si="37"/>
        <v xml:space="preserve"> </v>
      </c>
      <c r="P507" s="230" t="str">
        <f t="shared" si="38"/>
        <v xml:space="preserve"> </v>
      </c>
      <c r="Q507" s="230" t="str">
        <f t="shared" si="39"/>
        <v xml:space="preserve"> </v>
      </c>
    </row>
    <row r="508" spans="1:17" x14ac:dyDescent="0.2">
      <c r="A508" s="10" t="str">
        <f>IF(COUNTRY_INFO!A508=0," ",COUNTRY_INFO!A508)</f>
        <v>Ethiopia</v>
      </c>
      <c r="B508" s="10" t="str">
        <f>IF(COUNTRY_INFO!B508=0," ",COUNTRY_INFO!B508)</f>
        <v>Oromia Southwest Shewa</v>
      </c>
      <c r="C508" s="10" t="str">
        <f>IF(COUNTRY_INFO!C508=0," ",COUNTRY_INFO!C508)</f>
        <v>Kersa Malima</v>
      </c>
      <c r="D508" s="11" t="str">
        <f>IF(COUNTRY_INFO!$T$9:$T$1000="MDA1 (IVM+ALB)", COUNTRY_INFO!$T$9:$T$1000, " ")</f>
        <v xml:space="preserve"> </v>
      </c>
      <c r="E508" s="253"/>
      <c r="F508" s="54"/>
      <c r="G508" s="288"/>
      <c r="H508" s="288"/>
      <c r="I508" s="11">
        <f t="shared" si="35"/>
        <v>0</v>
      </c>
      <c r="J508" s="54"/>
      <c r="K508" s="18"/>
      <c r="L508" s="18"/>
      <c r="M508" s="14">
        <f t="shared" si="36"/>
        <v>0</v>
      </c>
      <c r="N508" s="231"/>
      <c r="O508" s="230" t="str">
        <f t="shared" si="37"/>
        <v xml:space="preserve"> </v>
      </c>
      <c r="P508" s="230" t="str">
        <f t="shared" si="38"/>
        <v xml:space="preserve"> </v>
      </c>
      <c r="Q508" s="230" t="str">
        <f t="shared" si="39"/>
        <v xml:space="preserve"> </v>
      </c>
    </row>
    <row r="509" spans="1:17" x14ac:dyDescent="0.2">
      <c r="A509" s="10" t="str">
        <f>IF(COUNTRY_INFO!A509=0," ",COUNTRY_INFO!A509)</f>
        <v>Ethiopia</v>
      </c>
      <c r="B509" s="10" t="str">
        <f>IF(COUNTRY_INFO!B509=0," ",COUNTRY_INFO!B509)</f>
        <v>Oromia Southwest Shewa</v>
      </c>
      <c r="C509" s="10" t="str">
        <f>IF(COUNTRY_INFO!C509=0," ",COUNTRY_INFO!C509)</f>
        <v>Saden Sodo</v>
      </c>
      <c r="D509" s="11" t="str">
        <f>IF(COUNTRY_INFO!$T$9:$T$1000="MDA1 (IVM+ALB)", COUNTRY_INFO!$T$9:$T$1000, " ")</f>
        <v xml:space="preserve"> </v>
      </c>
      <c r="E509" s="253"/>
      <c r="F509" s="54"/>
      <c r="G509" s="288"/>
      <c r="H509" s="288"/>
      <c r="I509" s="11">
        <f t="shared" si="35"/>
        <v>0</v>
      </c>
      <c r="J509" s="54"/>
      <c r="K509" s="18"/>
      <c r="L509" s="18"/>
      <c r="M509" s="14">
        <f t="shared" si="36"/>
        <v>0</v>
      </c>
      <c r="N509" s="231"/>
      <c r="O509" s="230" t="str">
        <f t="shared" si="37"/>
        <v xml:space="preserve"> </v>
      </c>
      <c r="P509" s="230" t="str">
        <f t="shared" si="38"/>
        <v xml:space="preserve"> </v>
      </c>
      <c r="Q509" s="230" t="str">
        <f t="shared" si="39"/>
        <v xml:space="preserve"> </v>
      </c>
    </row>
    <row r="510" spans="1:17" x14ac:dyDescent="0.2">
      <c r="A510" s="10" t="str">
        <f>IF(COUNTRY_INFO!A510=0," ",COUNTRY_INFO!A510)</f>
        <v>Ethiopia</v>
      </c>
      <c r="B510" s="10" t="str">
        <f>IF(COUNTRY_INFO!B510=0," ",COUNTRY_INFO!B510)</f>
        <v>Oromia Southwest Shewa</v>
      </c>
      <c r="C510" s="10" t="str">
        <f>IF(COUNTRY_INFO!C510=0," ",COUNTRY_INFO!C510)</f>
        <v>Sodo Dachi</v>
      </c>
      <c r="D510" s="11" t="str">
        <f>IF(COUNTRY_INFO!$T$9:$T$1000="MDA1 (IVM+ALB)", COUNTRY_INFO!$T$9:$T$1000, " ")</f>
        <v xml:space="preserve"> </v>
      </c>
      <c r="E510" s="253"/>
      <c r="F510" s="54"/>
      <c r="G510" s="288"/>
      <c r="H510" s="288"/>
      <c r="I510" s="11">
        <f t="shared" si="35"/>
        <v>0</v>
      </c>
      <c r="J510" s="54"/>
      <c r="K510" s="18"/>
      <c r="L510" s="18"/>
      <c r="M510" s="14">
        <f t="shared" si="36"/>
        <v>0</v>
      </c>
      <c r="N510" s="231"/>
      <c r="O510" s="230" t="str">
        <f t="shared" si="37"/>
        <v xml:space="preserve"> </v>
      </c>
      <c r="P510" s="230" t="str">
        <f t="shared" si="38"/>
        <v xml:space="preserve"> </v>
      </c>
      <c r="Q510" s="230" t="str">
        <f t="shared" si="39"/>
        <v xml:space="preserve"> </v>
      </c>
    </row>
    <row r="511" spans="1:17" x14ac:dyDescent="0.2">
      <c r="A511" s="10" t="str">
        <f>IF(COUNTRY_INFO!A511=0," ",COUNTRY_INFO!A511)</f>
        <v>Ethiopia</v>
      </c>
      <c r="B511" s="10" t="str">
        <f>IF(COUNTRY_INFO!B511=0," ",COUNTRY_INFO!B511)</f>
        <v>Oromia Southwest Shewa</v>
      </c>
      <c r="C511" s="10" t="str">
        <f>IF(COUNTRY_INFO!C511=0," ",COUNTRY_INFO!C511)</f>
        <v>Tole</v>
      </c>
      <c r="D511" s="11" t="str">
        <f>IF(COUNTRY_INFO!$T$9:$T$1000="MDA1 (IVM+ALB)", COUNTRY_INFO!$T$9:$T$1000, " ")</f>
        <v xml:space="preserve"> </v>
      </c>
      <c r="E511" s="253"/>
      <c r="F511" s="54"/>
      <c r="G511" s="288"/>
      <c r="H511" s="288"/>
      <c r="I511" s="11">
        <f t="shared" si="35"/>
        <v>0</v>
      </c>
      <c r="J511" s="54"/>
      <c r="K511" s="18"/>
      <c r="L511" s="18"/>
      <c r="M511" s="14">
        <f t="shared" si="36"/>
        <v>0</v>
      </c>
      <c r="N511" s="231"/>
      <c r="O511" s="230" t="str">
        <f t="shared" si="37"/>
        <v xml:space="preserve"> </v>
      </c>
      <c r="P511" s="230" t="str">
        <f t="shared" si="38"/>
        <v xml:space="preserve"> </v>
      </c>
      <c r="Q511" s="230" t="str">
        <f t="shared" si="39"/>
        <v xml:space="preserve"> </v>
      </c>
    </row>
    <row r="512" spans="1:17" x14ac:dyDescent="0.2">
      <c r="A512" s="10" t="str">
        <f>IF(COUNTRY_INFO!A512=0," ",COUNTRY_INFO!A512)</f>
        <v>Ethiopia</v>
      </c>
      <c r="B512" s="10" t="str">
        <f>IF(COUNTRY_INFO!B512=0," ",COUNTRY_INFO!B512)</f>
        <v>Oromia Southwest Shewa</v>
      </c>
      <c r="C512" s="10" t="str">
        <f>IF(COUNTRY_INFO!C512=0," ",COUNTRY_INFO!C512)</f>
        <v xml:space="preserve">Waliso </v>
      </c>
      <c r="D512" s="11" t="str">
        <f>IF(COUNTRY_INFO!$T$9:$T$1000="MDA1 (IVM+ALB)", COUNTRY_INFO!$T$9:$T$1000, " ")</f>
        <v xml:space="preserve"> </v>
      </c>
      <c r="E512" s="253"/>
      <c r="F512" s="54"/>
      <c r="G512" s="288"/>
      <c r="H512" s="288"/>
      <c r="I512" s="11">
        <f t="shared" si="35"/>
        <v>0</v>
      </c>
      <c r="J512" s="54"/>
      <c r="K512" s="18"/>
      <c r="L512" s="18"/>
      <c r="M512" s="14">
        <f t="shared" si="36"/>
        <v>0</v>
      </c>
      <c r="N512" s="231"/>
      <c r="O512" s="230" t="str">
        <f t="shared" si="37"/>
        <v xml:space="preserve"> </v>
      </c>
      <c r="P512" s="230" t="str">
        <f t="shared" si="38"/>
        <v xml:space="preserve"> </v>
      </c>
      <c r="Q512" s="230" t="str">
        <f t="shared" si="39"/>
        <v xml:space="preserve"> </v>
      </c>
    </row>
    <row r="513" spans="1:17" x14ac:dyDescent="0.2">
      <c r="A513" s="10" t="str">
        <f>IF(COUNTRY_INFO!A513=0," ",COUNTRY_INFO!A513)</f>
        <v>Ethiopia</v>
      </c>
      <c r="B513" s="10" t="str">
        <f>IF(COUNTRY_INFO!B513=0," ",COUNTRY_INFO!B513)</f>
        <v>Oromia Southwest Shewa</v>
      </c>
      <c r="C513" s="10" t="str">
        <f>IF(COUNTRY_INFO!C513=0," ",COUNTRY_INFO!C513)</f>
        <v>Waliso Town</v>
      </c>
      <c r="D513" s="11" t="str">
        <f>IF(COUNTRY_INFO!$T$9:$T$1000="MDA1 (IVM+ALB)", COUNTRY_INFO!$T$9:$T$1000, " ")</f>
        <v xml:space="preserve"> </v>
      </c>
      <c r="E513" s="253"/>
      <c r="F513" s="54"/>
      <c r="G513" s="288"/>
      <c r="H513" s="288"/>
      <c r="I513" s="11">
        <f t="shared" si="35"/>
        <v>0</v>
      </c>
      <c r="J513" s="54"/>
      <c r="K513" s="18"/>
      <c r="L513" s="18"/>
      <c r="M513" s="14">
        <f t="shared" si="36"/>
        <v>0</v>
      </c>
      <c r="N513" s="231"/>
      <c r="O513" s="230" t="str">
        <f t="shared" si="37"/>
        <v xml:space="preserve"> </v>
      </c>
      <c r="P513" s="230" t="str">
        <f t="shared" si="38"/>
        <v xml:space="preserve"> </v>
      </c>
      <c r="Q513" s="230" t="str">
        <f t="shared" si="39"/>
        <v xml:space="preserve"> </v>
      </c>
    </row>
    <row r="514" spans="1:17" x14ac:dyDescent="0.2">
      <c r="A514" s="10" t="str">
        <f>IF(COUNTRY_INFO!A514=0," ",COUNTRY_INFO!A514)</f>
        <v>Ethiopia</v>
      </c>
      <c r="B514" s="10" t="str">
        <f>IF(COUNTRY_INFO!B514=0," ",COUNTRY_INFO!B514)</f>
        <v>Oromia Southwest Shewa</v>
      </c>
      <c r="C514" s="10" t="str">
        <f>IF(COUNTRY_INFO!C514=0," ",COUNTRY_INFO!C514)</f>
        <v>Wonchi</v>
      </c>
      <c r="D514" s="11" t="str">
        <f>IF(COUNTRY_INFO!$T$9:$T$1000="MDA1 (IVM+ALB)", COUNTRY_INFO!$T$9:$T$1000, " ")</f>
        <v xml:space="preserve"> </v>
      </c>
      <c r="E514" s="253"/>
      <c r="F514" s="54"/>
      <c r="G514" s="288"/>
      <c r="H514" s="288"/>
      <c r="I514" s="11">
        <f t="shared" si="35"/>
        <v>0</v>
      </c>
      <c r="J514" s="54"/>
      <c r="K514" s="18"/>
      <c r="L514" s="18"/>
      <c r="M514" s="14">
        <f t="shared" si="36"/>
        <v>0</v>
      </c>
      <c r="N514" s="231"/>
      <c r="O514" s="230" t="str">
        <f t="shared" si="37"/>
        <v xml:space="preserve"> </v>
      </c>
      <c r="P514" s="230" t="str">
        <f t="shared" si="38"/>
        <v xml:space="preserve"> </v>
      </c>
      <c r="Q514" s="230" t="str">
        <f t="shared" si="39"/>
        <v xml:space="preserve"> </v>
      </c>
    </row>
    <row r="515" spans="1:17" x14ac:dyDescent="0.2">
      <c r="A515" s="10" t="str">
        <f>IF(COUNTRY_INFO!A515=0," ",COUNTRY_INFO!A515)</f>
        <v>Ethiopia</v>
      </c>
      <c r="B515" s="10" t="str">
        <f>IF(COUNTRY_INFO!B515=0," ",COUNTRY_INFO!B515)</f>
        <v>Oromia West Arsi</v>
      </c>
      <c r="C515" s="10" t="str">
        <f>IF(COUNTRY_INFO!C515=0," ",COUNTRY_INFO!C515)</f>
        <v>Adaba</v>
      </c>
      <c r="D515" s="11" t="str">
        <f>IF(COUNTRY_INFO!$T$9:$T$1000="MDA1 (IVM+ALB)", COUNTRY_INFO!$T$9:$T$1000, " ")</f>
        <v xml:space="preserve"> </v>
      </c>
      <c r="E515" s="253"/>
      <c r="F515" s="54"/>
      <c r="G515" s="288"/>
      <c r="H515" s="288"/>
      <c r="I515" s="11">
        <f t="shared" si="35"/>
        <v>0</v>
      </c>
      <c r="J515" s="54"/>
      <c r="K515" s="18"/>
      <c r="L515" s="18"/>
      <c r="M515" s="14">
        <f t="shared" si="36"/>
        <v>0</v>
      </c>
      <c r="N515" s="231"/>
      <c r="O515" s="230" t="str">
        <f t="shared" si="37"/>
        <v xml:space="preserve"> </v>
      </c>
      <c r="P515" s="230" t="str">
        <f t="shared" si="38"/>
        <v xml:space="preserve"> </v>
      </c>
      <c r="Q515" s="230" t="str">
        <f t="shared" si="39"/>
        <v xml:space="preserve"> </v>
      </c>
    </row>
    <row r="516" spans="1:17" x14ac:dyDescent="0.2">
      <c r="A516" s="10" t="str">
        <f>IF(COUNTRY_INFO!A516=0," ",COUNTRY_INFO!A516)</f>
        <v>Ethiopia</v>
      </c>
      <c r="B516" s="10" t="str">
        <f>IF(COUNTRY_INFO!B516=0," ",COUNTRY_INFO!B516)</f>
        <v>Oromia West Arsi</v>
      </c>
      <c r="C516" s="10" t="str">
        <f>IF(COUNTRY_INFO!C516=0," ",COUNTRY_INFO!C516)</f>
        <v>Arsi Negele</v>
      </c>
      <c r="D516" s="11" t="str">
        <f>IF(COUNTRY_INFO!$T$9:$T$1000="MDA1 (IVM+ALB)", COUNTRY_INFO!$T$9:$T$1000, " ")</f>
        <v xml:space="preserve"> </v>
      </c>
      <c r="E516" s="253"/>
      <c r="F516" s="54"/>
      <c r="G516" s="288"/>
      <c r="H516" s="288"/>
      <c r="I516" s="11">
        <f t="shared" si="35"/>
        <v>0</v>
      </c>
      <c r="J516" s="54"/>
      <c r="K516" s="18"/>
      <c r="L516" s="18"/>
      <c r="M516" s="14">
        <f t="shared" si="36"/>
        <v>0</v>
      </c>
      <c r="N516" s="231"/>
      <c r="O516" s="230" t="str">
        <f t="shared" si="37"/>
        <v xml:space="preserve"> </v>
      </c>
      <c r="P516" s="230" t="str">
        <f t="shared" si="38"/>
        <v xml:space="preserve"> </v>
      </c>
      <c r="Q516" s="230" t="str">
        <f t="shared" si="39"/>
        <v xml:space="preserve"> </v>
      </c>
    </row>
    <row r="517" spans="1:17" x14ac:dyDescent="0.2">
      <c r="A517" s="10" t="str">
        <f>IF(COUNTRY_INFO!A517=0," ",COUNTRY_INFO!A517)</f>
        <v>Ethiopia</v>
      </c>
      <c r="B517" s="10" t="str">
        <f>IF(COUNTRY_INFO!B517=0," ",COUNTRY_INFO!B517)</f>
        <v>Oromia West Arsi</v>
      </c>
      <c r="C517" s="10" t="str">
        <f>IF(COUNTRY_INFO!C517=0," ",COUNTRY_INFO!C517)</f>
        <v>Arsi Negele Town</v>
      </c>
      <c r="D517" s="11" t="str">
        <f>IF(COUNTRY_INFO!$T$9:$T$1000="MDA1 (IVM+ALB)", COUNTRY_INFO!$T$9:$T$1000, " ")</f>
        <v xml:space="preserve"> </v>
      </c>
      <c r="E517" s="253"/>
      <c r="F517" s="54"/>
      <c r="G517" s="288"/>
      <c r="H517" s="288"/>
      <c r="I517" s="11">
        <f t="shared" si="35"/>
        <v>0</v>
      </c>
      <c r="J517" s="54"/>
      <c r="K517" s="18"/>
      <c r="L517" s="18"/>
      <c r="M517" s="14">
        <f t="shared" si="36"/>
        <v>0</v>
      </c>
      <c r="N517" s="231"/>
      <c r="O517" s="230" t="str">
        <f t="shared" si="37"/>
        <v xml:space="preserve"> </v>
      </c>
      <c r="P517" s="230" t="str">
        <f t="shared" si="38"/>
        <v xml:space="preserve"> </v>
      </c>
      <c r="Q517" s="230" t="str">
        <f t="shared" si="39"/>
        <v xml:space="preserve"> </v>
      </c>
    </row>
    <row r="518" spans="1:17" x14ac:dyDescent="0.2">
      <c r="A518" s="10" t="str">
        <f>IF(COUNTRY_INFO!A518=0," ",COUNTRY_INFO!A518)</f>
        <v>Ethiopia</v>
      </c>
      <c r="B518" s="10" t="str">
        <f>IF(COUNTRY_INFO!B518=0," ",COUNTRY_INFO!B518)</f>
        <v>Oromia West Arsi</v>
      </c>
      <c r="C518" s="10" t="str">
        <f>IF(COUNTRY_INFO!C518=0," ",COUNTRY_INFO!C518)</f>
        <v>Bishan Guracha Town</v>
      </c>
      <c r="D518" s="11" t="str">
        <f>IF(COUNTRY_INFO!$T$9:$T$1000="MDA1 (IVM+ALB)", COUNTRY_INFO!$T$9:$T$1000, " ")</f>
        <v xml:space="preserve"> </v>
      </c>
      <c r="E518" s="253"/>
      <c r="F518" s="54"/>
      <c r="G518" s="288"/>
      <c r="H518" s="288"/>
      <c r="I518" s="11">
        <f t="shared" si="35"/>
        <v>0</v>
      </c>
      <c r="J518" s="54"/>
      <c r="K518" s="18"/>
      <c r="L518" s="18"/>
      <c r="M518" s="14">
        <f t="shared" si="36"/>
        <v>0</v>
      </c>
      <c r="N518" s="231"/>
      <c r="O518" s="230" t="str">
        <f t="shared" si="37"/>
        <v xml:space="preserve"> </v>
      </c>
      <c r="P518" s="230" t="str">
        <f t="shared" si="38"/>
        <v xml:space="preserve"> </v>
      </c>
      <c r="Q518" s="230" t="str">
        <f t="shared" si="39"/>
        <v xml:space="preserve"> </v>
      </c>
    </row>
    <row r="519" spans="1:17" x14ac:dyDescent="0.2">
      <c r="A519" s="10" t="str">
        <f>IF(COUNTRY_INFO!A519=0," ",COUNTRY_INFO!A519)</f>
        <v>Ethiopia</v>
      </c>
      <c r="B519" s="10" t="str">
        <f>IF(COUNTRY_INFO!B519=0," ",COUNTRY_INFO!B519)</f>
        <v>Oromia West Arsi</v>
      </c>
      <c r="C519" s="10" t="str">
        <f>IF(COUNTRY_INFO!C519=0," ",COUNTRY_INFO!C519)</f>
        <v>Dodola</v>
      </c>
      <c r="D519" s="11" t="str">
        <f>IF(COUNTRY_INFO!$T$9:$T$1000="MDA1 (IVM+ALB)", COUNTRY_INFO!$T$9:$T$1000, " ")</f>
        <v xml:space="preserve"> </v>
      </c>
      <c r="E519" s="253"/>
      <c r="F519" s="54"/>
      <c r="G519" s="288"/>
      <c r="H519" s="288"/>
      <c r="I519" s="11">
        <f t="shared" si="35"/>
        <v>0</v>
      </c>
      <c r="J519" s="54"/>
      <c r="K519" s="18"/>
      <c r="L519" s="18"/>
      <c r="M519" s="14">
        <f t="shared" si="36"/>
        <v>0</v>
      </c>
      <c r="N519" s="231"/>
      <c r="O519" s="230" t="str">
        <f t="shared" si="37"/>
        <v xml:space="preserve"> </v>
      </c>
      <c r="P519" s="230" t="str">
        <f t="shared" si="38"/>
        <v xml:space="preserve"> </v>
      </c>
      <c r="Q519" s="230" t="str">
        <f t="shared" si="39"/>
        <v xml:space="preserve"> </v>
      </c>
    </row>
    <row r="520" spans="1:17" x14ac:dyDescent="0.2">
      <c r="A520" s="10" t="str">
        <f>IF(COUNTRY_INFO!A520=0," ",COUNTRY_INFO!A520)</f>
        <v>Ethiopia</v>
      </c>
      <c r="B520" s="10" t="str">
        <f>IF(COUNTRY_INFO!B520=0," ",COUNTRY_INFO!B520)</f>
        <v>Oromia West Arsi</v>
      </c>
      <c r="C520" s="10" t="str">
        <f>IF(COUNTRY_INFO!C520=0," ",COUNTRY_INFO!C520)</f>
        <v>Dodola Town</v>
      </c>
      <c r="D520" s="11" t="str">
        <f>IF(COUNTRY_INFO!$T$9:$T$1000="MDA1 (IVM+ALB)", COUNTRY_INFO!$T$9:$T$1000, " ")</f>
        <v xml:space="preserve"> </v>
      </c>
      <c r="E520" s="253"/>
      <c r="F520" s="54"/>
      <c r="G520" s="288"/>
      <c r="H520" s="288"/>
      <c r="I520" s="11">
        <f t="shared" si="35"/>
        <v>0</v>
      </c>
      <c r="J520" s="54"/>
      <c r="K520" s="18"/>
      <c r="L520" s="18"/>
      <c r="M520" s="14">
        <f t="shared" si="36"/>
        <v>0</v>
      </c>
      <c r="N520" s="231"/>
      <c r="O520" s="230" t="str">
        <f t="shared" si="37"/>
        <v xml:space="preserve"> </v>
      </c>
      <c r="P520" s="230" t="str">
        <f t="shared" si="38"/>
        <v xml:space="preserve"> </v>
      </c>
      <c r="Q520" s="230" t="str">
        <f t="shared" si="39"/>
        <v xml:space="preserve"> </v>
      </c>
    </row>
    <row r="521" spans="1:17" x14ac:dyDescent="0.2">
      <c r="A521" s="10" t="str">
        <f>IF(COUNTRY_INFO!A521=0," ",COUNTRY_INFO!A521)</f>
        <v>Ethiopia</v>
      </c>
      <c r="B521" s="10" t="str">
        <f>IF(COUNTRY_INFO!B521=0," ",COUNTRY_INFO!B521)</f>
        <v>Oromia West Arsi</v>
      </c>
      <c r="C521" s="10" t="str">
        <f>IF(COUNTRY_INFO!C521=0," ",COUNTRY_INFO!C521)</f>
        <v>Gedeb Asasa</v>
      </c>
      <c r="D521" s="11" t="str">
        <f>IF(COUNTRY_INFO!$T$9:$T$1000="MDA1 (IVM+ALB)", COUNTRY_INFO!$T$9:$T$1000, " ")</f>
        <v xml:space="preserve"> </v>
      </c>
      <c r="E521" s="253"/>
      <c r="F521" s="54"/>
      <c r="G521" s="288"/>
      <c r="H521" s="288"/>
      <c r="I521" s="11">
        <f t="shared" si="35"/>
        <v>0</v>
      </c>
      <c r="J521" s="54"/>
      <c r="K521" s="18"/>
      <c r="L521" s="18"/>
      <c r="M521" s="14">
        <f t="shared" si="36"/>
        <v>0</v>
      </c>
      <c r="N521" s="231"/>
      <c r="O521" s="230" t="str">
        <f t="shared" si="37"/>
        <v xml:space="preserve"> </v>
      </c>
      <c r="P521" s="230" t="str">
        <f t="shared" si="38"/>
        <v xml:space="preserve"> </v>
      </c>
      <c r="Q521" s="230" t="str">
        <f t="shared" si="39"/>
        <v xml:space="preserve"> </v>
      </c>
    </row>
    <row r="522" spans="1:17" x14ac:dyDescent="0.2">
      <c r="A522" s="10" t="str">
        <f>IF(COUNTRY_INFO!A522=0," ",COUNTRY_INFO!A522)</f>
        <v>Ethiopia</v>
      </c>
      <c r="B522" s="10" t="str">
        <f>IF(COUNTRY_INFO!B522=0," ",COUNTRY_INFO!B522)</f>
        <v>Oromia West Arsi</v>
      </c>
      <c r="C522" s="10" t="str">
        <f>IF(COUNTRY_INFO!C522=0," ",COUNTRY_INFO!C522)</f>
        <v xml:space="preserve">Heben Arsi </v>
      </c>
      <c r="D522" s="11" t="str">
        <f>IF(COUNTRY_INFO!$T$9:$T$1000="MDA1 (IVM+ALB)", COUNTRY_INFO!$T$9:$T$1000, " ")</f>
        <v xml:space="preserve"> </v>
      </c>
      <c r="E522" s="253"/>
      <c r="F522" s="54"/>
      <c r="G522" s="288"/>
      <c r="H522" s="288"/>
      <c r="I522" s="11">
        <f t="shared" ref="I522:I585" si="40">SUM(F522:H522)</f>
        <v>0</v>
      </c>
      <c r="J522" s="54"/>
      <c r="K522" s="18"/>
      <c r="L522" s="18"/>
      <c r="M522" s="14">
        <f t="shared" ref="M522:M585" si="41">SUM(J522:L522)</f>
        <v>0</v>
      </c>
      <c r="N522" s="231"/>
      <c r="O522" s="230" t="str">
        <f t="shared" ref="O522:O585" si="42">IF(G522&lt;&gt;0, IF(K522/G522*100=0, "-", K522/G522*100), " ")</f>
        <v xml:space="preserve"> </v>
      </c>
      <c r="P522" s="230" t="str">
        <f t="shared" ref="P522:P585" si="43">IF(H522&lt;&gt;0, IF(L522/H522*100=0, "-", L522/H522*100), " ")</f>
        <v xml:space="preserve"> </v>
      </c>
      <c r="Q522" s="230" t="str">
        <f t="shared" ref="Q522:Q585" si="44">IF(I522&lt;&gt;0, IF(M522/I522*100=0, "-", M522/I522*100), " ")</f>
        <v xml:space="preserve"> </v>
      </c>
    </row>
    <row r="523" spans="1:17" x14ac:dyDescent="0.2">
      <c r="A523" s="10" t="str">
        <f>IF(COUNTRY_INFO!A523=0," ",COUNTRY_INFO!A523)</f>
        <v>Ethiopia</v>
      </c>
      <c r="B523" s="10" t="str">
        <f>IF(COUNTRY_INFO!B523=0," ",COUNTRY_INFO!B523)</f>
        <v>Oromia West Arsi</v>
      </c>
      <c r="C523" s="10" t="str">
        <f>IF(COUNTRY_INFO!C523=0," ",COUNTRY_INFO!C523)</f>
        <v>Kofele</v>
      </c>
      <c r="D523" s="11" t="str">
        <f>IF(COUNTRY_INFO!$T$9:$T$1000="MDA1 (IVM+ALB)", COUNTRY_INFO!$T$9:$T$1000, " ")</f>
        <v>MDA1 (IVM+ALB)</v>
      </c>
      <c r="E523" s="253" t="s">
        <v>1185</v>
      </c>
      <c r="F523" s="54"/>
      <c r="G523" s="288">
        <v>68325</v>
      </c>
      <c r="H523" s="288">
        <v>114814</v>
      </c>
      <c r="I523" s="11">
        <f t="shared" si="40"/>
        <v>183139</v>
      </c>
      <c r="J523" s="54"/>
      <c r="K523" s="18">
        <v>64134</v>
      </c>
      <c r="L523" s="18">
        <v>114015</v>
      </c>
      <c r="M523" s="14">
        <f t="shared" si="41"/>
        <v>178149</v>
      </c>
      <c r="N523" s="231"/>
      <c r="O523" s="293">
        <f t="shared" si="42"/>
        <v>93.866081229418214</v>
      </c>
      <c r="P523" s="293">
        <f t="shared" si="43"/>
        <v>99.304091835490453</v>
      </c>
      <c r="Q523" s="293">
        <f t="shared" si="44"/>
        <v>97.275293629429015</v>
      </c>
    </row>
    <row r="524" spans="1:17" x14ac:dyDescent="0.2">
      <c r="A524" s="10" t="str">
        <f>IF(COUNTRY_INFO!A524=0," ",COUNTRY_INFO!A524)</f>
        <v>Ethiopia</v>
      </c>
      <c r="B524" s="10" t="str">
        <f>IF(COUNTRY_INFO!B524=0," ",COUNTRY_INFO!B524)</f>
        <v>Oromia West Arsi</v>
      </c>
      <c r="C524" s="10" t="str">
        <f>IF(COUNTRY_INFO!C524=0," ",COUNTRY_INFO!C524)</f>
        <v>Kokosa</v>
      </c>
      <c r="D524" s="11" t="str">
        <f>IF(COUNTRY_INFO!$T$9:$T$1000="MDA1 (IVM+ALB)", COUNTRY_INFO!$T$9:$T$1000, " ")</f>
        <v xml:space="preserve"> </v>
      </c>
      <c r="E524" s="253"/>
      <c r="F524" s="54"/>
      <c r="G524" s="288"/>
      <c r="H524" s="288"/>
      <c r="I524" s="11">
        <f t="shared" si="40"/>
        <v>0</v>
      </c>
      <c r="J524" s="54"/>
      <c r="K524" s="18"/>
      <c r="L524" s="18"/>
      <c r="M524" s="14">
        <f t="shared" si="41"/>
        <v>0</v>
      </c>
      <c r="N524" s="231"/>
      <c r="O524" s="230" t="str">
        <f t="shared" si="42"/>
        <v xml:space="preserve"> </v>
      </c>
      <c r="P524" s="230" t="str">
        <f t="shared" si="43"/>
        <v xml:space="preserve"> </v>
      </c>
      <c r="Q524" s="230" t="str">
        <f t="shared" si="44"/>
        <v xml:space="preserve"> </v>
      </c>
    </row>
    <row r="525" spans="1:17" x14ac:dyDescent="0.2">
      <c r="A525" s="10" t="str">
        <f>IF(COUNTRY_INFO!A525=0," ",COUNTRY_INFO!A525)</f>
        <v>Ethiopia</v>
      </c>
      <c r="B525" s="10" t="str">
        <f>IF(COUNTRY_INFO!B525=0," ",COUNTRY_INFO!B525)</f>
        <v>Oromia West Arsi</v>
      </c>
      <c r="C525" s="10" t="str">
        <f>IF(COUNTRY_INFO!C525=0," ",COUNTRY_INFO!C525)</f>
        <v>Kore</v>
      </c>
      <c r="D525" s="11" t="str">
        <f>IF(COUNTRY_INFO!$T$9:$T$1000="MDA1 (IVM+ALB)", COUNTRY_INFO!$T$9:$T$1000, " ")</f>
        <v xml:space="preserve"> </v>
      </c>
      <c r="E525" s="253"/>
      <c r="F525" s="54"/>
      <c r="G525" s="288"/>
      <c r="H525" s="288"/>
      <c r="I525" s="11">
        <f t="shared" si="40"/>
        <v>0</v>
      </c>
      <c r="J525" s="54"/>
      <c r="K525" s="18"/>
      <c r="L525" s="18"/>
      <c r="M525" s="14">
        <f t="shared" si="41"/>
        <v>0</v>
      </c>
      <c r="N525" s="231"/>
      <c r="O525" s="230" t="str">
        <f t="shared" si="42"/>
        <v xml:space="preserve"> </v>
      </c>
      <c r="P525" s="230" t="str">
        <f t="shared" si="43"/>
        <v xml:space="preserve"> </v>
      </c>
      <c r="Q525" s="230" t="str">
        <f t="shared" si="44"/>
        <v xml:space="preserve"> </v>
      </c>
    </row>
    <row r="526" spans="1:17" x14ac:dyDescent="0.2">
      <c r="A526" s="10" t="str">
        <f>IF(COUNTRY_INFO!A526=0," ",COUNTRY_INFO!A526)</f>
        <v>Ethiopia</v>
      </c>
      <c r="B526" s="10" t="str">
        <f>IF(COUNTRY_INFO!B526=0," ",COUNTRY_INFO!B526)</f>
        <v>Oromia West Arsi</v>
      </c>
      <c r="C526" s="10" t="str">
        <f>IF(COUNTRY_INFO!C526=0," ",COUNTRY_INFO!C526)</f>
        <v>Nansebo</v>
      </c>
      <c r="D526" s="11" t="str">
        <f>IF(COUNTRY_INFO!$T$9:$T$1000="MDA1 (IVM+ALB)", COUNTRY_INFO!$T$9:$T$1000, " ")</f>
        <v xml:space="preserve"> </v>
      </c>
      <c r="E526" s="253"/>
      <c r="F526" s="54"/>
      <c r="G526" s="288"/>
      <c r="H526" s="288"/>
      <c r="I526" s="11">
        <f t="shared" si="40"/>
        <v>0</v>
      </c>
      <c r="J526" s="54"/>
      <c r="K526" s="18"/>
      <c r="L526" s="18"/>
      <c r="M526" s="14">
        <f t="shared" si="41"/>
        <v>0</v>
      </c>
      <c r="N526" s="231"/>
      <c r="O526" s="230" t="str">
        <f t="shared" si="42"/>
        <v xml:space="preserve"> </v>
      </c>
      <c r="P526" s="230" t="str">
        <f t="shared" si="43"/>
        <v xml:space="preserve"> </v>
      </c>
      <c r="Q526" s="230" t="str">
        <f t="shared" si="44"/>
        <v xml:space="preserve"> </v>
      </c>
    </row>
    <row r="527" spans="1:17" x14ac:dyDescent="0.2">
      <c r="A527" s="10" t="str">
        <f>IF(COUNTRY_INFO!A527=0," ",COUNTRY_INFO!A527)</f>
        <v>Ethiopia</v>
      </c>
      <c r="B527" s="10" t="str">
        <f>IF(COUNTRY_INFO!B527=0," ",COUNTRY_INFO!B527)</f>
        <v>Oromia West Arsi</v>
      </c>
      <c r="C527" s="10" t="str">
        <f>IF(COUNTRY_INFO!C527=0," ",COUNTRY_INFO!C527)</f>
        <v>Shala</v>
      </c>
      <c r="D527" s="11" t="str">
        <f>IF(COUNTRY_INFO!$T$9:$T$1000="MDA1 (IVM+ALB)", COUNTRY_INFO!$T$9:$T$1000, " ")</f>
        <v xml:space="preserve"> </v>
      </c>
      <c r="E527" s="253"/>
      <c r="F527" s="54"/>
      <c r="G527" s="288"/>
      <c r="H527" s="288"/>
      <c r="I527" s="11">
        <f t="shared" si="40"/>
        <v>0</v>
      </c>
      <c r="J527" s="54"/>
      <c r="K527" s="18"/>
      <c r="L527" s="18"/>
      <c r="M527" s="14">
        <f t="shared" si="41"/>
        <v>0</v>
      </c>
      <c r="N527" s="231"/>
      <c r="O527" s="230" t="str">
        <f t="shared" si="42"/>
        <v xml:space="preserve"> </v>
      </c>
      <c r="P527" s="230" t="str">
        <f t="shared" si="43"/>
        <v xml:space="preserve"> </v>
      </c>
      <c r="Q527" s="230" t="str">
        <f t="shared" si="44"/>
        <v xml:space="preserve"> </v>
      </c>
    </row>
    <row r="528" spans="1:17" x14ac:dyDescent="0.2">
      <c r="A528" s="10" t="str">
        <f>IF(COUNTRY_INFO!A528=0," ",COUNTRY_INFO!A528)</f>
        <v>Ethiopia</v>
      </c>
      <c r="B528" s="10" t="str">
        <f>IF(COUNTRY_INFO!B528=0," ",COUNTRY_INFO!B528)</f>
        <v>Oromia West Arsi</v>
      </c>
      <c r="C528" s="10" t="str">
        <f>IF(COUNTRY_INFO!C528=0," ",COUNTRY_INFO!C528)</f>
        <v>Shashemene</v>
      </c>
      <c r="D528" s="11" t="str">
        <f>IF(COUNTRY_INFO!$T$9:$T$1000="MDA1 (IVM+ALB)", COUNTRY_INFO!$T$9:$T$1000, " ")</f>
        <v xml:space="preserve"> </v>
      </c>
      <c r="E528" s="253"/>
      <c r="F528" s="54"/>
      <c r="G528" s="288"/>
      <c r="H528" s="288"/>
      <c r="I528" s="11">
        <f t="shared" si="40"/>
        <v>0</v>
      </c>
      <c r="J528" s="54"/>
      <c r="K528" s="18"/>
      <c r="L528" s="18"/>
      <c r="M528" s="14">
        <f t="shared" si="41"/>
        <v>0</v>
      </c>
      <c r="N528" s="231"/>
      <c r="O528" s="230" t="str">
        <f t="shared" si="42"/>
        <v xml:space="preserve"> </v>
      </c>
      <c r="P528" s="230" t="str">
        <f t="shared" si="43"/>
        <v xml:space="preserve"> </v>
      </c>
      <c r="Q528" s="230" t="str">
        <f t="shared" si="44"/>
        <v xml:space="preserve"> </v>
      </c>
    </row>
    <row r="529" spans="1:17" x14ac:dyDescent="0.2">
      <c r="A529" s="10" t="str">
        <f>IF(COUNTRY_INFO!A529=0," ",COUNTRY_INFO!A529)</f>
        <v>Ethiopia</v>
      </c>
      <c r="B529" s="10" t="str">
        <f>IF(COUNTRY_INFO!B529=0," ",COUNTRY_INFO!B529)</f>
        <v>Oromia West Arsi</v>
      </c>
      <c r="C529" s="10" t="str">
        <f>IF(COUNTRY_INFO!C529=0," ",COUNTRY_INFO!C529)</f>
        <v>Shashemene Town</v>
      </c>
      <c r="D529" s="11" t="str">
        <f>IF(COUNTRY_INFO!$T$9:$T$1000="MDA1 (IVM+ALB)", COUNTRY_INFO!$T$9:$T$1000, " ")</f>
        <v xml:space="preserve"> </v>
      </c>
      <c r="E529" s="253"/>
      <c r="F529" s="54"/>
      <c r="G529" s="288"/>
      <c r="H529" s="288"/>
      <c r="I529" s="11">
        <f t="shared" si="40"/>
        <v>0</v>
      </c>
      <c r="J529" s="54"/>
      <c r="K529" s="18"/>
      <c r="L529" s="18"/>
      <c r="M529" s="14">
        <f t="shared" si="41"/>
        <v>0</v>
      </c>
      <c r="N529" s="231"/>
      <c r="O529" s="230" t="str">
        <f t="shared" si="42"/>
        <v xml:space="preserve"> </v>
      </c>
      <c r="P529" s="230" t="str">
        <f t="shared" si="43"/>
        <v xml:space="preserve"> </v>
      </c>
      <c r="Q529" s="230" t="str">
        <f t="shared" si="44"/>
        <v xml:space="preserve"> </v>
      </c>
    </row>
    <row r="530" spans="1:17" x14ac:dyDescent="0.2">
      <c r="A530" s="10" t="str">
        <f>IF(COUNTRY_INFO!A530=0," ",COUNTRY_INFO!A530)</f>
        <v>Ethiopia</v>
      </c>
      <c r="B530" s="10" t="str">
        <f>IF(COUNTRY_INFO!B530=0," ",COUNTRY_INFO!B530)</f>
        <v>Oromia West Arsi</v>
      </c>
      <c r="C530" s="10" t="str">
        <f>IF(COUNTRY_INFO!C530=0," ",COUNTRY_INFO!C530)</f>
        <v>Siraro</v>
      </c>
      <c r="D530" s="11" t="str">
        <f>IF(COUNTRY_INFO!$T$9:$T$1000="MDA1 (IVM+ALB)", COUNTRY_INFO!$T$9:$T$1000, " ")</f>
        <v xml:space="preserve"> </v>
      </c>
      <c r="E530" s="253"/>
      <c r="F530" s="54"/>
      <c r="G530" s="288"/>
      <c r="H530" s="288"/>
      <c r="I530" s="11">
        <f t="shared" si="40"/>
        <v>0</v>
      </c>
      <c r="J530" s="54"/>
      <c r="K530" s="18"/>
      <c r="L530" s="18"/>
      <c r="M530" s="14">
        <f t="shared" si="41"/>
        <v>0</v>
      </c>
      <c r="N530" s="231"/>
      <c r="O530" s="230" t="str">
        <f t="shared" si="42"/>
        <v xml:space="preserve"> </v>
      </c>
      <c r="P530" s="230" t="str">
        <f t="shared" si="43"/>
        <v xml:space="preserve"> </v>
      </c>
      <c r="Q530" s="230" t="str">
        <f t="shared" si="44"/>
        <v xml:space="preserve"> </v>
      </c>
    </row>
    <row r="531" spans="1:17" x14ac:dyDescent="0.2">
      <c r="A531" s="10" t="str">
        <f>IF(COUNTRY_INFO!A531=0," ",COUNTRY_INFO!A531)</f>
        <v>Ethiopia</v>
      </c>
      <c r="B531" s="10" t="str">
        <f>IF(COUNTRY_INFO!B531=0," ",COUNTRY_INFO!B531)</f>
        <v>Oromia West Arsi</v>
      </c>
      <c r="C531" s="10" t="str">
        <f>IF(COUNTRY_INFO!C531=0," ",COUNTRY_INFO!C531)</f>
        <v>Wondo</v>
      </c>
      <c r="D531" s="11" t="str">
        <f>IF(COUNTRY_INFO!$T$9:$T$1000="MDA1 (IVM+ALB)", COUNTRY_INFO!$T$9:$T$1000, " ")</f>
        <v xml:space="preserve"> </v>
      </c>
      <c r="E531" s="253"/>
      <c r="F531" s="54"/>
      <c r="G531" s="288"/>
      <c r="H531" s="288"/>
      <c r="I531" s="11">
        <f t="shared" si="40"/>
        <v>0</v>
      </c>
      <c r="J531" s="54"/>
      <c r="K531" s="18"/>
      <c r="L531" s="18"/>
      <c r="M531" s="14">
        <f t="shared" si="41"/>
        <v>0</v>
      </c>
      <c r="N531" s="231"/>
      <c r="O531" s="230" t="str">
        <f t="shared" si="42"/>
        <v xml:space="preserve"> </v>
      </c>
      <c r="P531" s="230" t="str">
        <f t="shared" si="43"/>
        <v xml:space="preserve"> </v>
      </c>
      <c r="Q531" s="230" t="str">
        <f t="shared" si="44"/>
        <v xml:space="preserve"> </v>
      </c>
    </row>
    <row r="532" spans="1:17" x14ac:dyDescent="0.2">
      <c r="A532" s="10" t="str">
        <f>IF(COUNTRY_INFO!A532=0," ",COUNTRY_INFO!A532)</f>
        <v>Ethiopia</v>
      </c>
      <c r="B532" s="10" t="str">
        <f>IF(COUNTRY_INFO!B532=0," ",COUNTRY_INFO!B532)</f>
        <v>Oromia West Guji</v>
      </c>
      <c r="C532" s="10" t="str">
        <f>IF(COUNTRY_INFO!C532=0," ",COUNTRY_INFO!C532)</f>
        <v>Abaya</v>
      </c>
      <c r="D532" s="11" t="str">
        <f>IF(COUNTRY_INFO!$T$9:$T$1000="MDA1 (IVM+ALB)", COUNTRY_INFO!$T$9:$T$1000, " ")</f>
        <v xml:space="preserve"> </v>
      </c>
      <c r="E532" s="253"/>
      <c r="F532" s="54"/>
      <c r="G532" s="288"/>
      <c r="H532" s="288"/>
      <c r="I532" s="11">
        <f t="shared" si="40"/>
        <v>0</v>
      </c>
      <c r="J532" s="54"/>
      <c r="K532" s="18"/>
      <c r="L532" s="18"/>
      <c r="M532" s="14">
        <f t="shared" si="41"/>
        <v>0</v>
      </c>
      <c r="N532" s="231"/>
      <c r="O532" s="230" t="str">
        <f t="shared" si="42"/>
        <v xml:space="preserve"> </v>
      </c>
      <c r="P532" s="230" t="str">
        <f t="shared" si="43"/>
        <v xml:space="preserve"> </v>
      </c>
      <c r="Q532" s="230" t="str">
        <f t="shared" si="44"/>
        <v xml:space="preserve"> </v>
      </c>
    </row>
    <row r="533" spans="1:17" x14ac:dyDescent="0.2">
      <c r="A533" s="10" t="str">
        <f>IF(COUNTRY_INFO!A533=0," ",COUNTRY_INFO!A533)</f>
        <v>Ethiopia</v>
      </c>
      <c r="B533" s="10" t="str">
        <f>IF(COUNTRY_INFO!B533=0," ",COUNTRY_INFO!B533)</f>
        <v>Oromia West Guji</v>
      </c>
      <c r="C533" s="10" t="str">
        <f>IF(COUNTRY_INFO!C533=0," ",COUNTRY_INFO!C533)</f>
        <v>Birbirsa Kojowa</v>
      </c>
      <c r="D533" s="11" t="str">
        <f>IF(COUNTRY_INFO!$T$9:$T$1000="MDA1 (IVM+ALB)", COUNTRY_INFO!$T$9:$T$1000, " ")</f>
        <v xml:space="preserve"> </v>
      </c>
      <c r="E533" s="253"/>
      <c r="F533" s="54"/>
      <c r="G533" s="288"/>
      <c r="H533" s="288"/>
      <c r="I533" s="11">
        <f t="shared" si="40"/>
        <v>0</v>
      </c>
      <c r="J533" s="54"/>
      <c r="K533" s="18"/>
      <c r="L533" s="18"/>
      <c r="M533" s="14">
        <f t="shared" si="41"/>
        <v>0</v>
      </c>
      <c r="N533" s="231"/>
      <c r="O533" s="230" t="str">
        <f t="shared" si="42"/>
        <v xml:space="preserve"> </v>
      </c>
      <c r="P533" s="230" t="str">
        <f t="shared" si="43"/>
        <v xml:space="preserve"> </v>
      </c>
      <c r="Q533" s="230" t="str">
        <f t="shared" si="44"/>
        <v xml:space="preserve"> </v>
      </c>
    </row>
    <row r="534" spans="1:17" x14ac:dyDescent="0.2">
      <c r="A534" s="10" t="str">
        <f>IF(COUNTRY_INFO!A534=0," ",COUNTRY_INFO!A534)</f>
        <v>Ethiopia</v>
      </c>
      <c r="B534" s="10" t="str">
        <f>IF(COUNTRY_INFO!B534=0," ",COUNTRY_INFO!B534)</f>
        <v>Oromia West Guji</v>
      </c>
      <c r="C534" s="10" t="str">
        <f>IF(COUNTRY_INFO!C534=0," ",COUNTRY_INFO!C534)</f>
        <v>Bule Hora</v>
      </c>
      <c r="D534" s="11" t="str">
        <f>IF(COUNTRY_INFO!$T$9:$T$1000="MDA1 (IVM+ALB)", COUNTRY_INFO!$T$9:$T$1000, " ")</f>
        <v xml:space="preserve"> </v>
      </c>
      <c r="E534" s="253"/>
      <c r="F534" s="54"/>
      <c r="G534" s="288"/>
      <c r="H534" s="288"/>
      <c r="I534" s="11">
        <f t="shared" si="40"/>
        <v>0</v>
      </c>
      <c r="J534" s="54"/>
      <c r="K534" s="18"/>
      <c r="L534" s="18"/>
      <c r="M534" s="14">
        <f t="shared" si="41"/>
        <v>0</v>
      </c>
      <c r="N534" s="231"/>
      <c r="O534" s="230" t="str">
        <f t="shared" si="42"/>
        <v xml:space="preserve"> </v>
      </c>
      <c r="P534" s="230" t="str">
        <f t="shared" si="43"/>
        <v xml:space="preserve"> </v>
      </c>
      <c r="Q534" s="230" t="str">
        <f t="shared" si="44"/>
        <v xml:space="preserve"> </v>
      </c>
    </row>
    <row r="535" spans="1:17" x14ac:dyDescent="0.2">
      <c r="A535" s="10" t="str">
        <f>IF(COUNTRY_INFO!A535=0," ",COUNTRY_INFO!A535)</f>
        <v>Ethiopia</v>
      </c>
      <c r="B535" s="10" t="str">
        <f>IF(COUNTRY_INFO!B535=0," ",COUNTRY_INFO!B535)</f>
        <v>Oromia West Guji</v>
      </c>
      <c r="C535" s="10" t="str">
        <f>IF(COUNTRY_INFO!C535=0," ",COUNTRY_INFO!C535)</f>
        <v>Bule Hora Town</v>
      </c>
      <c r="D535" s="11" t="str">
        <f>IF(COUNTRY_INFO!$T$9:$T$1000="MDA1 (IVM+ALB)", COUNTRY_INFO!$T$9:$T$1000, " ")</f>
        <v xml:space="preserve"> </v>
      </c>
      <c r="E535" s="253"/>
      <c r="F535" s="54"/>
      <c r="G535" s="288"/>
      <c r="H535" s="288"/>
      <c r="I535" s="11">
        <f t="shared" si="40"/>
        <v>0</v>
      </c>
      <c r="J535" s="54"/>
      <c r="K535" s="18"/>
      <c r="L535" s="18"/>
      <c r="M535" s="14">
        <f t="shared" si="41"/>
        <v>0</v>
      </c>
      <c r="N535" s="231"/>
      <c r="O535" s="230" t="str">
        <f t="shared" si="42"/>
        <v xml:space="preserve"> </v>
      </c>
      <c r="P535" s="230" t="str">
        <f t="shared" si="43"/>
        <v xml:space="preserve"> </v>
      </c>
      <c r="Q535" s="230" t="str">
        <f t="shared" si="44"/>
        <v xml:space="preserve"> </v>
      </c>
    </row>
    <row r="536" spans="1:17" x14ac:dyDescent="0.2">
      <c r="A536" s="10" t="str">
        <f>IF(COUNTRY_INFO!A536=0," ",COUNTRY_INFO!A536)</f>
        <v>Ethiopia</v>
      </c>
      <c r="B536" s="10" t="str">
        <f>IF(COUNTRY_INFO!B536=0," ",COUNTRY_INFO!B536)</f>
        <v>Oromia West Guji</v>
      </c>
      <c r="C536" s="10" t="str">
        <f>IF(COUNTRY_INFO!C536=0," ",COUNTRY_INFO!C536)</f>
        <v>Dugda Dawa</v>
      </c>
      <c r="D536" s="11" t="str">
        <f>IF(COUNTRY_INFO!$T$9:$T$1000="MDA1 (IVM+ALB)", COUNTRY_INFO!$T$9:$T$1000, " ")</f>
        <v>MDA1 (IVM+ALB)</v>
      </c>
      <c r="E536" s="253" t="s">
        <v>1185</v>
      </c>
      <c r="F536" s="54"/>
      <c r="G536" s="288">
        <v>35741</v>
      </c>
      <c r="H536" s="288">
        <v>60060</v>
      </c>
      <c r="I536" s="11">
        <f t="shared" si="40"/>
        <v>95801</v>
      </c>
      <c r="J536" s="54"/>
      <c r="K536" s="18">
        <v>31215</v>
      </c>
      <c r="L536" s="18">
        <v>58826</v>
      </c>
      <c r="M536" s="14">
        <f t="shared" si="41"/>
        <v>90041</v>
      </c>
      <c r="N536" s="231"/>
      <c r="O536" s="293">
        <f t="shared" si="42"/>
        <v>87.336672169217422</v>
      </c>
      <c r="P536" s="293">
        <f t="shared" si="43"/>
        <v>97.945387945387935</v>
      </c>
      <c r="Q536" s="293">
        <f t="shared" si="44"/>
        <v>93.987536664544209</v>
      </c>
    </row>
    <row r="537" spans="1:17" x14ac:dyDescent="0.2">
      <c r="A537" s="10" t="str">
        <f>IF(COUNTRY_INFO!A537=0," ",COUNTRY_INFO!A537)</f>
        <v>Ethiopia</v>
      </c>
      <c r="B537" s="10" t="str">
        <f>IF(COUNTRY_INFO!B537=0," ",COUNTRY_INFO!B537)</f>
        <v>Oromia West Guji</v>
      </c>
      <c r="C537" s="10" t="str">
        <f>IF(COUNTRY_INFO!C537=0," ",COUNTRY_INFO!C537)</f>
        <v>Gelana</v>
      </c>
      <c r="D537" s="11" t="str">
        <f>IF(COUNTRY_INFO!$T$9:$T$1000="MDA1 (IVM+ALB)", COUNTRY_INFO!$T$9:$T$1000, " ")</f>
        <v xml:space="preserve"> </v>
      </c>
      <c r="E537" s="253"/>
      <c r="F537" s="54"/>
      <c r="G537" s="288"/>
      <c r="H537" s="288"/>
      <c r="I537" s="11">
        <f t="shared" si="40"/>
        <v>0</v>
      </c>
      <c r="J537" s="54"/>
      <c r="K537" s="18"/>
      <c r="L537" s="18"/>
      <c r="M537" s="14">
        <f t="shared" si="41"/>
        <v>0</v>
      </c>
      <c r="N537" s="231"/>
      <c r="O537" s="230" t="str">
        <f t="shared" si="42"/>
        <v xml:space="preserve"> </v>
      </c>
      <c r="P537" s="230" t="str">
        <f t="shared" si="43"/>
        <v xml:space="preserve"> </v>
      </c>
      <c r="Q537" s="230" t="str">
        <f t="shared" si="44"/>
        <v xml:space="preserve"> </v>
      </c>
    </row>
    <row r="538" spans="1:17" x14ac:dyDescent="0.2">
      <c r="A538" s="10" t="str">
        <f>IF(COUNTRY_INFO!A538=0," ",COUNTRY_INFO!A538)</f>
        <v>Ethiopia</v>
      </c>
      <c r="B538" s="10" t="str">
        <f>IF(COUNTRY_INFO!B538=0," ",COUNTRY_INFO!B538)</f>
        <v>Oromia West Guji</v>
      </c>
      <c r="C538" s="10" t="str">
        <f>IF(COUNTRY_INFO!C538=0," ",COUNTRY_INFO!C538)</f>
        <v xml:space="preserve">Hambela Wamena </v>
      </c>
      <c r="D538" s="11" t="str">
        <f>IF(COUNTRY_INFO!$T$9:$T$1000="MDA1 (IVM+ALB)", COUNTRY_INFO!$T$9:$T$1000, " ")</f>
        <v xml:space="preserve"> </v>
      </c>
      <c r="E538" s="253"/>
      <c r="F538" s="54"/>
      <c r="G538" s="288"/>
      <c r="H538" s="288"/>
      <c r="I538" s="11">
        <f t="shared" si="40"/>
        <v>0</v>
      </c>
      <c r="J538" s="54"/>
      <c r="K538" s="18"/>
      <c r="L538" s="18"/>
      <c r="M538" s="14">
        <f t="shared" si="41"/>
        <v>0</v>
      </c>
      <c r="N538" s="231"/>
      <c r="O538" s="230" t="str">
        <f t="shared" si="42"/>
        <v xml:space="preserve"> </v>
      </c>
      <c r="P538" s="230" t="str">
        <f t="shared" si="43"/>
        <v xml:space="preserve"> </v>
      </c>
      <c r="Q538" s="230" t="str">
        <f t="shared" si="44"/>
        <v xml:space="preserve"> </v>
      </c>
    </row>
    <row r="539" spans="1:17" x14ac:dyDescent="0.2">
      <c r="A539" s="10" t="str">
        <f>IF(COUNTRY_INFO!A539=0," ",COUNTRY_INFO!A539)</f>
        <v>Ethiopia</v>
      </c>
      <c r="B539" s="10" t="str">
        <f>IF(COUNTRY_INFO!B539=0," ",COUNTRY_INFO!B539)</f>
        <v>Oromia West Guji</v>
      </c>
      <c r="C539" s="10" t="str">
        <f>IF(COUNTRY_INFO!C539=0," ",COUNTRY_INFO!C539)</f>
        <v>Kercha</v>
      </c>
      <c r="D539" s="11" t="str">
        <f>IF(COUNTRY_INFO!$T$9:$T$1000="MDA1 (IVM+ALB)", COUNTRY_INFO!$T$9:$T$1000, " ")</f>
        <v xml:space="preserve"> </v>
      </c>
      <c r="E539" s="253"/>
      <c r="F539" s="54"/>
      <c r="G539" s="288"/>
      <c r="H539" s="288"/>
      <c r="I539" s="11">
        <f t="shared" si="40"/>
        <v>0</v>
      </c>
      <c r="J539" s="54"/>
      <c r="K539" s="18"/>
      <c r="L539" s="18"/>
      <c r="M539" s="14">
        <f t="shared" si="41"/>
        <v>0</v>
      </c>
      <c r="N539" s="231"/>
      <c r="O539" s="230" t="str">
        <f t="shared" si="42"/>
        <v xml:space="preserve"> </v>
      </c>
      <c r="P539" s="230" t="str">
        <f t="shared" si="43"/>
        <v xml:space="preserve"> </v>
      </c>
      <c r="Q539" s="230" t="str">
        <f t="shared" si="44"/>
        <v xml:space="preserve"> </v>
      </c>
    </row>
    <row r="540" spans="1:17" x14ac:dyDescent="0.2">
      <c r="A540" s="10" t="str">
        <f>IF(COUNTRY_INFO!A540=0," ",COUNTRY_INFO!A540)</f>
        <v>Ethiopia</v>
      </c>
      <c r="B540" s="10" t="str">
        <f>IF(COUNTRY_INFO!B540=0," ",COUNTRY_INFO!B540)</f>
        <v>Oromia West Guji</v>
      </c>
      <c r="C540" s="10" t="str">
        <f>IF(COUNTRY_INFO!C540=0," ",COUNTRY_INFO!C540)</f>
        <v>Kercha Town</v>
      </c>
      <c r="D540" s="11" t="str">
        <f>IF(COUNTRY_INFO!$T$9:$T$1000="MDA1 (IVM+ALB)", COUNTRY_INFO!$T$9:$T$1000, " ")</f>
        <v xml:space="preserve"> </v>
      </c>
      <c r="E540" s="253"/>
      <c r="F540" s="54"/>
      <c r="G540" s="288"/>
      <c r="H540" s="288"/>
      <c r="I540" s="11">
        <f t="shared" si="40"/>
        <v>0</v>
      </c>
      <c r="J540" s="54"/>
      <c r="K540" s="18"/>
      <c r="L540" s="18"/>
      <c r="M540" s="14">
        <f t="shared" si="41"/>
        <v>0</v>
      </c>
      <c r="N540" s="231"/>
      <c r="O540" s="230" t="str">
        <f t="shared" si="42"/>
        <v xml:space="preserve"> </v>
      </c>
      <c r="P540" s="230" t="str">
        <f t="shared" si="43"/>
        <v xml:space="preserve"> </v>
      </c>
      <c r="Q540" s="230" t="str">
        <f t="shared" si="44"/>
        <v xml:space="preserve"> </v>
      </c>
    </row>
    <row r="541" spans="1:17" x14ac:dyDescent="0.2">
      <c r="A541" s="10" t="str">
        <f>IF(COUNTRY_INFO!A541=0," ",COUNTRY_INFO!A541)</f>
        <v>Ethiopia</v>
      </c>
      <c r="B541" s="10" t="str">
        <f>IF(COUNTRY_INFO!B541=0," ",COUNTRY_INFO!B541)</f>
        <v>Oromia West Guji</v>
      </c>
      <c r="C541" s="10" t="str">
        <f>IF(COUNTRY_INFO!C541=0," ",COUNTRY_INFO!C541)</f>
        <v>Melka Soda</v>
      </c>
      <c r="D541" s="11" t="str">
        <f>IF(COUNTRY_INFO!$T$9:$T$1000="MDA1 (IVM+ALB)", COUNTRY_INFO!$T$9:$T$1000, " ")</f>
        <v xml:space="preserve"> </v>
      </c>
      <c r="E541" s="253"/>
      <c r="F541" s="54"/>
      <c r="G541" s="288"/>
      <c r="H541" s="288"/>
      <c r="I541" s="11">
        <f t="shared" si="40"/>
        <v>0</v>
      </c>
      <c r="J541" s="54"/>
      <c r="K541" s="18"/>
      <c r="L541" s="18"/>
      <c r="M541" s="14">
        <f t="shared" si="41"/>
        <v>0</v>
      </c>
      <c r="N541" s="231"/>
      <c r="O541" s="230" t="str">
        <f t="shared" si="42"/>
        <v xml:space="preserve"> </v>
      </c>
      <c r="P541" s="230" t="str">
        <f t="shared" si="43"/>
        <v xml:space="preserve"> </v>
      </c>
      <c r="Q541" s="230" t="str">
        <f t="shared" si="44"/>
        <v xml:space="preserve"> </v>
      </c>
    </row>
    <row r="542" spans="1:17" x14ac:dyDescent="0.2">
      <c r="A542" s="10" t="str">
        <f>IF(COUNTRY_INFO!A542=0," ",COUNTRY_INFO!A542)</f>
        <v>Ethiopia</v>
      </c>
      <c r="B542" s="10" t="str">
        <f>IF(COUNTRY_INFO!B542=0," ",COUNTRY_INFO!B542)</f>
        <v>Oromia West Guji</v>
      </c>
      <c r="C542" s="10" t="str">
        <f>IF(COUNTRY_INFO!C542=0," ",COUNTRY_INFO!C542)</f>
        <v>Suro Barguda</v>
      </c>
      <c r="D542" s="11" t="str">
        <f>IF(COUNTRY_INFO!$T$9:$T$1000="MDA1 (IVM+ALB)", COUNTRY_INFO!$T$9:$T$1000, " ")</f>
        <v xml:space="preserve"> </v>
      </c>
      <c r="E542" s="253"/>
      <c r="F542" s="54"/>
      <c r="G542" s="288"/>
      <c r="H542" s="288"/>
      <c r="I542" s="11">
        <f t="shared" si="40"/>
        <v>0</v>
      </c>
      <c r="J542" s="54"/>
      <c r="K542" s="18"/>
      <c r="L542" s="18"/>
      <c r="M542" s="14">
        <f t="shared" si="41"/>
        <v>0</v>
      </c>
      <c r="N542" s="231"/>
      <c r="O542" s="230" t="str">
        <f t="shared" si="42"/>
        <v xml:space="preserve"> </v>
      </c>
      <c r="P542" s="230" t="str">
        <f t="shared" si="43"/>
        <v xml:space="preserve"> </v>
      </c>
      <c r="Q542" s="230" t="str">
        <f t="shared" si="44"/>
        <v xml:space="preserve"> </v>
      </c>
    </row>
    <row r="543" spans="1:17" x14ac:dyDescent="0.2">
      <c r="A543" s="10" t="str">
        <f>IF(COUNTRY_INFO!A543=0," ",COUNTRY_INFO!A543)</f>
        <v>Ethiopia</v>
      </c>
      <c r="B543" s="10" t="str">
        <f>IF(COUNTRY_INFO!B543=0," ",COUNTRY_INFO!B543)</f>
        <v>Oromia West Harerge</v>
      </c>
      <c r="C543" s="10" t="str">
        <f>IF(COUNTRY_INFO!C543=0," ",COUNTRY_INFO!C543)</f>
        <v>Anchar</v>
      </c>
      <c r="D543" s="11" t="str">
        <f>IF(COUNTRY_INFO!$T$9:$T$1000="MDA1 (IVM+ALB)", COUNTRY_INFO!$T$9:$T$1000, " ")</f>
        <v xml:space="preserve"> </v>
      </c>
      <c r="E543" s="253"/>
      <c r="F543" s="54"/>
      <c r="G543" s="288"/>
      <c r="H543" s="288"/>
      <c r="I543" s="11">
        <f t="shared" si="40"/>
        <v>0</v>
      </c>
      <c r="J543" s="54"/>
      <c r="K543" s="18"/>
      <c r="L543" s="18"/>
      <c r="M543" s="14">
        <f t="shared" si="41"/>
        <v>0</v>
      </c>
      <c r="N543" s="231"/>
      <c r="O543" s="230" t="str">
        <f t="shared" si="42"/>
        <v xml:space="preserve"> </v>
      </c>
      <c r="P543" s="230" t="str">
        <f t="shared" si="43"/>
        <v xml:space="preserve"> </v>
      </c>
      <c r="Q543" s="230" t="str">
        <f t="shared" si="44"/>
        <v xml:space="preserve"> </v>
      </c>
    </row>
    <row r="544" spans="1:17" x14ac:dyDescent="0.2">
      <c r="A544" s="10" t="str">
        <f>IF(COUNTRY_INFO!A544=0," ",COUNTRY_INFO!A544)</f>
        <v>Ethiopia</v>
      </c>
      <c r="B544" s="10" t="str">
        <f>IF(COUNTRY_INFO!B544=0," ",COUNTRY_INFO!B544)</f>
        <v>Oromia West Harerge</v>
      </c>
      <c r="C544" s="10" t="str">
        <f>IF(COUNTRY_INFO!C544=0," ",COUNTRY_INFO!C544)</f>
        <v>Badesa Town</v>
      </c>
      <c r="D544" s="11" t="str">
        <f>IF(COUNTRY_INFO!$T$9:$T$1000="MDA1 (IVM+ALB)", COUNTRY_INFO!$T$9:$T$1000, " ")</f>
        <v xml:space="preserve"> </v>
      </c>
      <c r="E544" s="253"/>
      <c r="F544" s="54"/>
      <c r="G544" s="288"/>
      <c r="H544" s="288"/>
      <c r="I544" s="11">
        <f t="shared" si="40"/>
        <v>0</v>
      </c>
      <c r="J544" s="54"/>
      <c r="K544" s="18"/>
      <c r="L544" s="18"/>
      <c r="M544" s="14">
        <f t="shared" si="41"/>
        <v>0</v>
      </c>
      <c r="N544" s="231"/>
      <c r="O544" s="230" t="str">
        <f t="shared" si="42"/>
        <v xml:space="preserve"> </v>
      </c>
      <c r="P544" s="230" t="str">
        <f t="shared" si="43"/>
        <v xml:space="preserve"> </v>
      </c>
      <c r="Q544" s="230" t="str">
        <f t="shared" si="44"/>
        <v xml:space="preserve"> </v>
      </c>
    </row>
    <row r="545" spans="1:17" x14ac:dyDescent="0.2">
      <c r="A545" s="10" t="str">
        <f>IF(COUNTRY_INFO!A545=0," ",COUNTRY_INFO!A545)</f>
        <v>Ethiopia</v>
      </c>
      <c r="B545" s="10" t="str">
        <f>IF(COUNTRY_INFO!B545=0," ",COUNTRY_INFO!B545)</f>
        <v>Oromia West Harerge</v>
      </c>
      <c r="C545" s="10" t="str">
        <f>IF(COUNTRY_INFO!C545=0," ",COUNTRY_INFO!C545)</f>
        <v>Boke</v>
      </c>
      <c r="D545" s="11" t="str">
        <f>IF(COUNTRY_INFO!$T$9:$T$1000="MDA1 (IVM+ALB)", COUNTRY_INFO!$T$9:$T$1000, " ")</f>
        <v xml:space="preserve"> </v>
      </c>
      <c r="E545" s="253"/>
      <c r="F545" s="54"/>
      <c r="G545" s="288"/>
      <c r="H545" s="288"/>
      <c r="I545" s="11">
        <f t="shared" si="40"/>
        <v>0</v>
      </c>
      <c r="J545" s="54"/>
      <c r="K545" s="18"/>
      <c r="L545" s="18"/>
      <c r="M545" s="14">
        <f t="shared" si="41"/>
        <v>0</v>
      </c>
      <c r="N545" s="231"/>
      <c r="O545" s="230" t="str">
        <f t="shared" si="42"/>
        <v xml:space="preserve"> </v>
      </c>
      <c r="P545" s="230" t="str">
        <f t="shared" si="43"/>
        <v xml:space="preserve"> </v>
      </c>
      <c r="Q545" s="230" t="str">
        <f t="shared" si="44"/>
        <v xml:space="preserve"> </v>
      </c>
    </row>
    <row r="546" spans="1:17" x14ac:dyDescent="0.2">
      <c r="A546" s="10" t="str">
        <f>IF(COUNTRY_INFO!A546=0," ",COUNTRY_INFO!A546)</f>
        <v>Ethiopia</v>
      </c>
      <c r="B546" s="10" t="str">
        <f>IF(COUNTRY_INFO!B546=0," ",COUNTRY_INFO!B546)</f>
        <v>Oromia West Harerge</v>
      </c>
      <c r="C546" s="10" t="str">
        <f>IF(COUNTRY_INFO!C546=0," ",COUNTRY_INFO!C546)</f>
        <v>Burka Dimtu</v>
      </c>
      <c r="D546" s="11" t="str">
        <f>IF(COUNTRY_INFO!$T$9:$T$1000="MDA1 (IVM+ALB)", COUNTRY_INFO!$T$9:$T$1000, " ")</f>
        <v xml:space="preserve"> </v>
      </c>
      <c r="E546" s="253"/>
      <c r="F546" s="54"/>
      <c r="G546" s="288"/>
      <c r="H546" s="288"/>
      <c r="I546" s="11">
        <f t="shared" si="40"/>
        <v>0</v>
      </c>
      <c r="J546" s="54"/>
      <c r="K546" s="18"/>
      <c r="L546" s="18"/>
      <c r="M546" s="14">
        <f t="shared" si="41"/>
        <v>0</v>
      </c>
      <c r="N546" s="231"/>
      <c r="O546" s="230" t="str">
        <f t="shared" si="42"/>
        <v xml:space="preserve"> </v>
      </c>
      <c r="P546" s="230" t="str">
        <f t="shared" si="43"/>
        <v xml:space="preserve"> </v>
      </c>
      <c r="Q546" s="230" t="str">
        <f t="shared" si="44"/>
        <v xml:space="preserve"> </v>
      </c>
    </row>
    <row r="547" spans="1:17" x14ac:dyDescent="0.2">
      <c r="A547" s="10" t="str">
        <f>IF(COUNTRY_INFO!A547=0," ",COUNTRY_INFO!A547)</f>
        <v>Ethiopia</v>
      </c>
      <c r="B547" s="10" t="str">
        <f>IF(COUNTRY_INFO!B547=0," ",COUNTRY_INFO!B547)</f>
        <v>Oromia West Harerge</v>
      </c>
      <c r="C547" s="10" t="str">
        <f>IF(COUNTRY_INFO!C547=0," ",COUNTRY_INFO!C547)</f>
        <v>Chiro</v>
      </c>
      <c r="D547" s="11" t="str">
        <f>IF(COUNTRY_INFO!$T$9:$T$1000="MDA1 (IVM+ALB)", COUNTRY_INFO!$T$9:$T$1000, " ")</f>
        <v xml:space="preserve"> </v>
      </c>
      <c r="E547" s="253"/>
      <c r="F547" s="54"/>
      <c r="G547" s="288"/>
      <c r="H547" s="288"/>
      <c r="I547" s="11">
        <f t="shared" si="40"/>
        <v>0</v>
      </c>
      <c r="J547" s="54"/>
      <c r="K547" s="18"/>
      <c r="L547" s="18"/>
      <c r="M547" s="14">
        <f t="shared" si="41"/>
        <v>0</v>
      </c>
      <c r="N547" s="231"/>
      <c r="O547" s="230" t="str">
        <f t="shared" si="42"/>
        <v xml:space="preserve"> </v>
      </c>
      <c r="P547" s="230" t="str">
        <f t="shared" si="43"/>
        <v xml:space="preserve"> </v>
      </c>
      <c r="Q547" s="230" t="str">
        <f t="shared" si="44"/>
        <v xml:space="preserve"> </v>
      </c>
    </row>
    <row r="548" spans="1:17" x14ac:dyDescent="0.2">
      <c r="A548" s="10" t="str">
        <f>IF(COUNTRY_INFO!A548=0," ",COUNTRY_INFO!A548)</f>
        <v>Ethiopia</v>
      </c>
      <c r="B548" s="10" t="str">
        <f>IF(COUNTRY_INFO!B548=0," ",COUNTRY_INFO!B548)</f>
        <v>Oromia West Harerge</v>
      </c>
      <c r="C548" s="10" t="str">
        <f>IF(COUNTRY_INFO!C548=0," ",COUNTRY_INFO!C548)</f>
        <v>Chiro Town</v>
      </c>
      <c r="D548" s="11" t="str">
        <f>IF(COUNTRY_INFO!$T$9:$T$1000="MDA1 (IVM+ALB)", COUNTRY_INFO!$T$9:$T$1000, " ")</f>
        <v xml:space="preserve"> </v>
      </c>
      <c r="E548" s="253"/>
      <c r="F548" s="54"/>
      <c r="G548" s="288"/>
      <c r="H548" s="288"/>
      <c r="I548" s="11">
        <f t="shared" si="40"/>
        <v>0</v>
      </c>
      <c r="J548" s="54"/>
      <c r="K548" s="18"/>
      <c r="L548" s="18"/>
      <c r="M548" s="14">
        <f t="shared" si="41"/>
        <v>0</v>
      </c>
      <c r="N548" s="231"/>
      <c r="O548" s="230" t="str">
        <f t="shared" si="42"/>
        <v xml:space="preserve"> </v>
      </c>
      <c r="P548" s="230" t="str">
        <f t="shared" si="43"/>
        <v xml:space="preserve"> </v>
      </c>
      <c r="Q548" s="230" t="str">
        <f t="shared" si="44"/>
        <v xml:space="preserve"> </v>
      </c>
    </row>
    <row r="549" spans="1:17" x14ac:dyDescent="0.2">
      <c r="A549" s="10" t="str">
        <f>IF(COUNTRY_INFO!A549=0," ",COUNTRY_INFO!A549)</f>
        <v>Ethiopia</v>
      </c>
      <c r="B549" s="10" t="str">
        <f>IF(COUNTRY_INFO!B549=0," ",COUNTRY_INFO!B549)</f>
        <v>Oromia West Harerge</v>
      </c>
      <c r="C549" s="10" t="str">
        <f>IF(COUNTRY_INFO!C549=0," ",COUNTRY_INFO!C549)</f>
        <v>Daro Lebu</v>
      </c>
      <c r="D549" s="11" t="str">
        <f>IF(COUNTRY_INFO!$T$9:$T$1000="MDA1 (IVM+ALB)", COUNTRY_INFO!$T$9:$T$1000, " ")</f>
        <v xml:space="preserve"> </v>
      </c>
      <c r="E549" s="253"/>
      <c r="F549" s="54"/>
      <c r="G549" s="288"/>
      <c r="H549" s="288"/>
      <c r="I549" s="11">
        <f t="shared" si="40"/>
        <v>0</v>
      </c>
      <c r="J549" s="54"/>
      <c r="K549" s="18"/>
      <c r="L549" s="18"/>
      <c r="M549" s="14">
        <f t="shared" si="41"/>
        <v>0</v>
      </c>
      <c r="N549" s="231"/>
      <c r="O549" s="230" t="str">
        <f t="shared" si="42"/>
        <v xml:space="preserve"> </v>
      </c>
      <c r="P549" s="230" t="str">
        <f t="shared" si="43"/>
        <v xml:space="preserve"> </v>
      </c>
      <c r="Q549" s="230" t="str">
        <f t="shared" si="44"/>
        <v xml:space="preserve"> </v>
      </c>
    </row>
    <row r="550" spans="1:17" x14ac:dyDescent="0.2">
      <c r="A550" s="10" t="str">
        <f>IF(COUNTRY_INFO!A550=0," ",COUNTRY_INFO!A550)</f>
        <v>Ethiopia</v>
      </c>
      <c r="B550" s="10" t="str">
        <f>IF(COUNTRY_INFO!B550=0," ",COUNTRY_INFO!B550)</f>
        <v>Oromia West Harerge</v>
      </c>
      <c r="C550" s="10" t="str">
        <f>IF(COUNTRY_INFO!C550=0," ",COUNTRY_INFO!C550)</f>
        <v>Doba</v>
      </c>
      <c r="D550" s="11" t="str">
        <f>IF(COUNTRY_INFO!$T$9:$T$1000="MDA1 (IVM+ALB)", COUNTRY_INFO!$T$9:$T$1000, " ")</f>
        <v xml:space="preserve"> </v>
      </c>
      <c r="E550" s="253"/>
      <c r="F550" s="54"/>
      <c r="G550" s="288"/>
      <c r="H550" s="288"/>
      <c r="I550" s="11">
        <f t="shared" si="40"/>
        <v>0</v>
      </c>
      <c r="J550" s="54"/>
      <c r="K550" s="18"/>
      <c r="L550" s="18"/>
      <c r="M550" s="14">
        <f t="shared" si="41"/>
        <v>0</v>
      </c>
      <c r="N550" s="231"/>
      <c r="O550" s="230" t="str">
        <f t="shared" si="42"/>
        <v xml:space="preserve"> </v>
      </c>
      <c r="P550" s="230" t="str">
        <f t="shared" si="43"/>
        <v xml:space="preserve"> </v>
      </c>
      <c r="Q550" s="230" t="str">
        <f t="shared" si="44"/>
        <v xml:space="preserve"> </v>
      </c>
    </row>
    <row r="551" spans="1:17" x14ac:dyDescent="0.2">
      <c r="A551" s="10" t="str">
        <f>IF(COUNTRY_INFO!A551=0," ",COUNTRY_INFO!A551)</f>
        <v>Ethiopia</v>
      </c>
      <c r="B551" s="10" t="str">
        <f>IF(COUNTRY_INFO!B551=0," ",COUNTRY_INFO!B551)</f>
        <v>Oromia West Harerge</v>
      </c>
      <c r="C551" s="10" t="str">
        <f>IF(COUNTRY_INFO!C551=0," ",COUNTRY_INFO!C551)</f>
        <v>Gemechis</v>
      </c>
      <c r="D551" s="11" t="str">
        <f>IF(COUNTRY_INFO!$T$9:$T$1000="MDA1 (IVM+ALB)", COUNTRY_INFO!$T$9:$T$1000, " ")</f>
        <v xml:space="preserve"> </v>
      </c>
      <c r="E551" s="253"/>
      <c r="F551" s="54"/>
      <c r="G551" s="288"/>
      <c r="H551" s="288"/>
      <c r="I551" s="11">
        <f t="shared" si="40"/>
        <v>0</v>
      </c>
      <c r="J551" s="54"/>
      <c r="K551" s="18"/>
      <c r="L551" s="18"/>
      <c r="M551" s="14">
        <f t="shared" si="41"/>
        <v>0</v>
      </c>
      <c r="N551" s="231"/>
      <c r="O551" s="230" t="str">
        <f t="shared" si="42"/>
        <v xml:space="preserve"> </v>
      </c>
      <c r="P551" s="230" t="str">
        <f t="shared" si="43"/>
        <v xml:space="preserve"> </v>
      </c>
      <c r="Q551" s="230" t="str">
        <f t="shared" si="44"/>
        <v xml:space="preserve"> </v>
      </c>
    </row>
    <row r="552" spans="1:17" x14ac:dyDescent="0.2">
      <c r="A552" s="10" t="str">
        <f>IF(COUNTRY_INFO!A552=0," ",COUNTRY_INFO!A552)</f>
        <v>Ethiopia</v>
      </c>
      <c r="B552" s="10" t="str">
        <f>IF(COUNTRY_INFO!B552=0," ",COUNTRY_INFO!B552)</f>
        <v>Oromia West Harerge</v>
      </c>
      <c r="C552" s="10" t="str">
        <f>IF(COUNTRY_INFO!C552=0," ",COUNTRY_INFO!C552)</f>
        <v>Guba Koricha</v>
      </c>
      <c r="D552" s="11" t="str">
        <f>IF(COUNTRY_INFO!$T$9:$T$1000="MDA1 (IVM+ALB)", COUNTRY_INFO!$T$9:$T$1000, " ")</f>
        <v xml:space="preserve"> </v>
      </c>
      <c r="E552" s="253"/>
      <c r="F552" s="54"/>
      <c r="G552" s="288"/>
      <c r="H552" s="288"/>
      <c r="I552" s="11">
        <f t="shared" si="40"/>
        <v>0</v>
      </c>
      <c r="J552" s="54"/>
      <c r="K552" s="18"/>
      <c r="L552" s="18"/>
      <c r="M552" s="14">
        <f t="shared" si="41"/>
        <v>0</v>
      </c>
      <c r="N552" s="231"/>
      <c r="O552" s="230" t="str">
        <f t="shared" si="42"/>
        <v xml:space="preserve"> </v>
      </c>
      <c r="P552" s="230" t="str">
        <f t="shared" si="43"/>
        <v xml:space="preserve"> </v>
      </c>
      <c r="Q552" s="230" t="str">
        <f t="shared" si="44"/>
        <v xml:space="preserve"> </v>
      </c>
    </row>
    <row r="553" spans="1:17" x14ac:dyDescent="0.2">
      <c r="A553" s="10" t="str">
        <f>IF(COUNTRY_INFO!A553=0," ",COUNTRY_INFO!A553)</f>
        <v>Ethiopia</v>
      </c>
      <c r="B553" s="10" t="str">
        <f>IF(COUNTRY_INFO!B553=0," ",COUNTRY_INFO!B553)</f>
        <v>Oromia West Harerge</v>
      </c>
      <c r="C553" s="10" t="str">
        <f>IF(COUNTRY_INFO!C553=0," ",COUNTRY_INFO!C553)</f>
        <v>Gumbi Bordede</v>
      </c>
      <c r="D553" s="11" t="str">
        <f>IF(COUNTRY_INFO!$T$9:$T$1000="MDA1 (IVM+ALB)", COUNTRY_INFO!$T$9:$T$1000, " ")</f>
        <v xml:space="preserve"> </v>
      </c>
      <c r="E553" s="253"/>
      <c r="F553" s="54"/>
      <c r="G553" s="288"/>
      <c r="H553" s="288"/>
      <c r="I553" s="11">
        <f t="shared" si="40"/>
        <v>0</v>
      </c>
      <c r="J553" s="54"/>
      <c r="K553" s="18"/>
      <c r="L553" s="18"/>
      <c r="M553" s="14">
        <f t="shared" si="41"/>
        <v>0</v>
      </c>
      <c r="N553" s="231"/>
      <c r="O553" s="230" t="str">
        <f t="shared" si="42"/>
        <v xml:space="preserve"> </v>
      </c>
      <c r="P553" s="230" t="str">
        <f t="shared" si="43"/>
        <v xml:space="preserve"> </v>
      </c>
      <c r="Q553" s="230" t="str">
        <f t="shared" si="44"/>
        <v xml:space="preserve"> </v>
      </c>
    </row>
    <row r="554" spans="1:17" x14ac:dyDescent="0.2">
      <c r="A554" s="10" t="str">
        <f>IF(COUNTRY_INFO!A554=0," ",COUNTRY_INFO!A554)</f>
        <v>Ethiopia</v>
      </c>
      <c r="B554" s="10" t="str">
        <f>IF(COUNTRY_INFO!B554=0," ",COUNTRY_INFO!B554)</f>
        <v>Oromia West Harerge</v>
      </c>
      <c r="C554" s="10" t="str">
        <f>IF(COUNTRY_INFO!C554=0," ",COUNTRY_INFO!C554)</f>
        <v>Habro</v>
      </c>
      <c r="D554" s="11" t="str">
        <f>IF(COUNTRY_INFO!$T$9:$T$1000="MDA1 (IVM+ALB)", COUNTRY_INFO!$T$9:$T$1000, " ")</f>
        <v xml:space="preserve"> </v>
      </c>
      <c r="E554" s="253"/>
      <c r="F554" s="54"/>
      <c r="G554" s="288"/>
      <c r="H554" s="288"/>
      <c r="I554" s="11">
        <f t="shared" si="40"/>
        <v>0</v>
      </c>
      <c r="J554" s="54"/>
      <c r="K554" s="18"/>
      <c r="L554" s="18"/>
      <c r="M554" s="14">
        <f t="shared" si="41"/>
        <v>0</v>
      </c>
      <c r="N554" s="231"/>
      <c r="O554" s="230" t="str">
        <f t="shared" si="42"/>
        <v xml:space="preserve"> </v>
      </c>
      <c r="P554" s="230" t="str">
        <f t="shared" si="43"/>
        <v xml:space="preserve"> </v>
      </c>
      <c r="Q554" s="230" t="str">
        <f t="shared" si="44"/>
        <v xml:space="preserve"> </v>
      </c>
    </row>
    <row r="555" spans="1:17" x14ac:dyDescent="0.2">
      <c r="A555" s="10" t="str">
        <f>IF(COUNTRY_INFO!A555=0," ",COUNTRY_INFO!A555)</f>
        <v>Ethiopia</v>
      </c>
      <c r="B555" s="10" t="str">
        <f>IF(COUNTRY_INFO!B555=0," ",COUNTRY_INFO!B555)</f>
        <v>Oromia West Harerge</v>
      </c>
      <c r="C555" s="10" t="str">
        <f>IF(COUNTRY_INFO!C555=0," ",COUNTRY_INFO!C555)</f>
        <v>Hawi Gudina</v>
      </c>
      <c r="D555" s="11" t="str">
        <f>IF(COUNTRY_INFO!$T$9:$T$1000="MDA1 (IVM+ALB)", COUNTRY_INFO!$T$9:$T$1000, " ")</f>
        <v xml:space="preserve"> </v>
      </c>
      <c r="E555" s="253"/>
      <c r="F555" s="54"/>
      <c r="G555" s="288"/>
      <c r="H555" s="288"/>
      <c r="I555" s="11">
        <f t="shared" si="40"/>
        <v>0</v>
      </c>
      <c r="J555" s="54"/>
      <c r="K555" s="18"/>
      <c r="L555" s="18"/>
      <c r="M555" s="14">
        <f t="shared" si="41"/>
        <v>0</v>
      </c>
      <c r="N555" s="231"/>
      <c r="O555" s="230" t="str">
        <f t="shared" si="42"/>
        <v xml:space="preserve"> </v>
      </c>
      <c r="P555" s="230" t="str">
        <f t="shared" si="43"/>
        <v xml:space="preserve"> </v>
      </c>
      <c r="Q555" s="230" t="str">
        <f t="shared" si="44"/>
        <v xml:space="preserve"> </v>
      </c>
    </row>
    <row r="556" spans="1:17" x14ac:dyDescent="0.2">
      <c r="A556" s="10" t="str">
        <f>IF(COUNTRY_INFO!A556=0," ",COUNTRY_INFO!A556)</f>
        <v>Ethiopia</v>
      </c>
      <c r="B556" s="10" t="str">
        <f>IF(COUNTRY_INFO!B556=0," ",COUNTRY_INFO!B556)</f>
        <v>Oromia West Harerge</v>
      </c>
      <c r="C556" s="10" t="str">
        <f>IF(COUNTRY_INFO!C556=0," ",COUNTRY_INFO!C556)</f>
        <v>Mesela</v>
      </c>
      <c r="D556" s="11" t="str">
        <f>IF(COUNTRY_INFO!$T$9:$T$1000="MDA1 (IVM+ALB)", COUNTRY_INFO!$T$9:$T$1000, " ")</f>
        <v xml:space="preserve"> </v>
      </c>
      <c r="E556" s="253"/>
      <c r="F556" s="54"/>
      <c r="G556" s="288"/>
      <c r="H556" s="288"/>
      <c r="I556" s="11">
        <f t="shared" si="40"/>
        <v>0</v>
      </c>
      <c r="J556" s="54"/>
      <c r="K556" s="18"/>
      <c r="L556" s="18"/>
      <c r="M556" s="14">
        <f t="shared" si="41"/>
        <v>0</v>
      </c>
      <c r="N556" s="231"/>
      <c r="O556" s="230" t="str">
        <f t="shared" si="42"/>
        <v xml:space="preserve"> </v>
      </c>
      <c r="P556" s="230" t="str">
        <f t="shared" si="43"/>
        <v xml:space="preserve"> </v>
      </c>
      <c r="Q556" s="230" t="str">
        <f t="shared" si="44"/>
        <v xml:space="preserve"> </v>
      </c>
    </row>
    <row r="557" spans="1:17" x14ac:dyDescent="0.2">
      <c r="A557" s="10" t="str">
        <f>IF(COUNTRY_INFO!A557=0," ",COUNTRY_INFO!A557)</f>
        <v>Ethiopia</v>
      </c>
      <c r="B557" s="10" t="str">
        <f>IF(COUNTRY_INFO!B557=0," ",COUNTRY_INFO!B557)</f>
        <v>Oromia West Harerge</v>
      </c>
      <c r="C557" s="10" t="str">
        <f>IF(COUNTRY_INFO!C557=0," ",COUNTRY_INFO!C557)</f>
        <v>Mi'eso</v>
      </c>
      <c r="D557" s="11" t="str">
        <f>IF(COUNTRY_INFO!$T$9:$T$1000="MDA1 (IVM+ALB)", COUNTRY_INFO!$T$9:$T$1000, " ")</f>
        <v xml:space="preserve"> </v>
      </c>
      <c r="E557" s="253"/>
      <c r="F557" s="54"/>
      <c r="G557" s="288"/>
      <c r="H557" s="288"/>
      <c r="I557" s="11">
        <f t="shared" si="40"/>
        <v>0</v>
      </c>
      <c r="J557" s="54"/>
      <c r="K557" s="18"/>
      <c r="L557" s="18"/>
      <c r="M557" s="14">
        <f t="shared" si="41"/>
        <v>0</v>
      </c>
      <c r="N557" s="231"/>
      <c r="O557" s="230" t="str">
        <f t="shared" si="42"/>
        <v xml:space="preserve"> </v>
      </c>
      <c r="P557" s="230" t="str">
        <f t="shared" si="43"/>
        <v xml:space="preserve"> </v>
      </c>
      <c r="Q557" s="230" t="str">
        <f t="shared" si="44"/>
        <v xml:space="preserve"> </v>
      </c>
    </row>
    <row r="558" spans="1:17" x14ac:dyDescent="0.2">
      <c r="A558" s="10" t="str">
        <f>IF(COUNTRY_INFO!A558=0," ",COUNTRY_INFO!A558)</f>
        <v>Ethiopia</v>
      </c>
      <c r="B558" s="10" t="str">
        <f>IF(COUNTRY_INFO!B558=0," ",COUNTRY_INFO!B558)</f>
        <v>Oromia West Harerge</v>
      </c>
      <c r="C558" s="10" t="str">
        <f>IF(COUNTRY_INFO!C558=0," ",COUNTRY_INFO!C558)</f>
        <v>Oda Bultum</v>
      </c>
      <c r="D558" s="11" t="str">
        <f>IF(COUNTRY_INFO!$T$9:$T$1000="MDA1 (IVM+ALB)", COUNTRY_INFO!$T$9:$T$1000, " ")</f>
        <v xml:space="preserve"> </v>
      </c>
      <c r="E558" s="253"/>
      <c r="F558" s="54"/>
      <c r="G558" s="288"/>
      <c r="H558" s="288"/>
      <c r="I558" s="11">
        <f t="shared" si="40"/>
        <v>0</v>
      </c>
      <c r="J558" s="54"/>
      <c r="K558" s="18"/>
      <c r="L558" s="18"/>
      <c r="M558" s="14">
        <f t="shared" si="41"/>
        <v>0</v>
      </c>
      <c r="N558" s="231"/>
      <c r="O558" s="230" t="str">
        <f t="shared" si="42"/>
        <v xml:space="preserve"> </v>
      </c>
      <c r="P558" s="230" t="str">
        <f t="shared" si="43"/>
        <v xml:space="preserve"> </v>
      </c>
      <c r="Q558" s="230" t="str">
        <f t="shared" si="44"/>
        <v xml:space="preserve"> </v>
      </c>
    </row>
    <row r="559" spans="1:17" x14ac:dyDescent="0.2">
      <c r="A559" s="10" t="str">
        <f>IF(COUNTRY_INFO!A559=0," ",COUNTRY_INFO!A559)</f>
        <v>Ethiopia</v>
      </c>
      <c r="B559" s="10" t="str">
        <f>IF(COUNTRY_INFO!B559=0," ",COUNTRY_INFO!B559)</f>
        <v>Oromia West Harerge</v>
      </c>
      <c r="C559" s="10" t="str">
        <f>IF(COUNTRY_INFO!C559=0," ",COUNTRY_INFO!C559)</f>
        <v>Tullo</v>
      </c>
      <c r="D559" s="11" t="str">
        <f>IF(COUNTRY_INFO!$T$9:$T$1000="MDA1 (IVM+ALB)", COUNTRY_INFO!$T$9:$T$1000, " ")</f>
        <v xml:space="preserve"> </v>
      </c>
      <c r="E559" s="253"/>
      <c r="F559" s="54"/>
      <c r="G559" s="288"/>
      <c r="H559" s="288"/>
      <c r="I559" s="11">
        <f t="shared" si="40"/>
        <v>0</v>
      </c>
      <c r="J559" s="54"/>
      <c r="K559" s="18"/>
      <c r="L559" s="18"/>
      <c r="M559" s="14">
        <f t="shared" si="41"/>
        <v>0</v>
      </c>
      <c r="N559" s="231"/>
      <c r="O559" s="230" t="str">
        <f t="shared" si="42"/>
        <v xml:space="preserve"> </v>
      </c>
      <c r="P559" s="230" t="str">
        <f t="shared" si="43"/>
        <v xml:space="preserve"> </v>
      </c>
      <c r="Q559" s="230" t="str">
        <f t="shared" si="44"/>
        <v xml:space="preserve"> </v>
      </c>
    </row>
    <row r="560" spans="1:17" x14ac:dyDescent="0.2">
      <c r="A560" s="10" t="str">
        <f>IF(COUNTRY_INFO!A560=0," ",COUNTRY_INFO!A560)</f>
        <v>Ethiopia</v>
      </c>
      <c r="B560" s="10" t="str">
        <f>IF(COUNTRY_INFO!B560=0," ",COUNTRY_INFO!B560)</f>
        <v>Oromia West Shewa</v>
      </c>
      <c r="C560" s="10" t="str">
        <f>IF(COUNTRY_INFO!C560=0," ",COUNTRY_INFO!C560)</f>
        <v>Abuna Gindeberet</v>
      </c>
      <c r="D560" s="11" t="str">
        <f>IF(COUNTRY_INFO!$T$9:$T$1000="MDA1 (IVM+ALB)", COUNTRY_INFO!$T$9:$T$1000, " ")</f>
        <v xml:space="preserve"> </v>
      </c>
      <c r="E560" s="253"/>
      <c r="F560" s="54"/>
      <c r="G560" s="288"/>
      <c r="H560" s="288"/>
      <c r="I560" s="11">
        <f t="shared" si="40"/>
        <v>0</v>
      </c>
      <c r="J560" s="54"/>
      <c r="K560" s="18"/>
      <c r="L560" s="18"/>
      <c r="M560" s="14">
        <f t="shared" si="41"/>
        <v>0</v>
      </c>
      <c r="N560" s="231"/>
      <c r="O560" s="230" t="str">
        <f t="shared" si="42"/>
        <v xml:space="preserve"> </v>
      </c>
      <c r="P560" s="230" t="str">
        <f t="shared" si="43"/>
        <v xml:space="preserve"> </v>
      </c>
      <c r="Q560" s="230" t="str">
        <f t="shared" si="44"/>
        <v xml:space="preserve"> </v>
      </c>
    </row>
    <row r="561" spans="1:17" x14ac:dyDescent="0.2">
      <c r="A561" s="10" t="str">
        <f>IF(COUNTRY_INFO!A561=0," ",COUNTRY_INFO!A561)</f>
        <v>Ethiopia</v>
      </c>
      <c r="B561" s="10" t="str">
        <f>IF(COUNTRY_INFO!B561=0," ",COUNTRY_INFO!B561)</f>
        <v>Oromia West Shewa</v>
      </c>
      <c r="C561" s="10" t="str">
        <f>IF(COUNTRY_INFO!C561=0," ",COUNTRY_INFO!C561)</f>
        <v>Adea Berga</v>
      </c>
      <c r="D561" s="11" t="str">
        <f>IF(COUNTRY_INFO!$T$9:$T$1000="MDA1 (IVM+ALB)", COUNTRY_INFO!$T$9:$T$1000, " ")</f>
        <v xml:space="preserve"> </v>
      </c>
      <c r="E561" s="253"/>
      <c r="F561" s="54"/>
      <c r="G561" s="288"/>
      <c r="H561" s="288"/>
      <c r="I561" s="11">
        <f t="shared" si="40"/>
        <v>0</v>
      </c>
      <c r="J561" s="54"/>
      <c r="K561" s="18"/>
      <c r="L561" s="18"/>
      <c r="M561" s="14">
        <f t="shared" si="41"/>
        <v>0</v>
      </c>
      <c r="N561" s="231"/>
      <c r="O561" s="230" t="str">
        <f t="shared" si="42"/>
        <v xml:space="preserve"> </v>
      </c>
      <c r="P561" s="230" t="str">
        <f t="shared" si="43"/>
        <v xml:space="preserve"> </v>
      </c>
      <c r="Q561" s="230" t="str">
        <f t="shared" si="44"/>
        <v xml:space="preserve"> </v>
      </c>
    </row>
    <row r="562" spans="1:17" x14ac:dyDescent="0.2">
      <c r="A562" s="10" t="str">
        <f>IF(COUNTRY_INFO!A562=0," ",COUNTRY_INFO!A562)</f>
        <v>Ethiopia</v>
      </c>
      <c r="B562" s="10" t="str">
        <f>IF(COUNTRY_INFO!B562=0," ",COUNTRY_INFO!B562)</f>
        <v>Oromia West Shewa</v>
      </c>
      <c r="C562" s="10" t="str">
        <f>IF(COUNTRY_INFO!C562=0," ",COUNTRY_INFO!C562)</f>
        <v xml:space="preserve">Ambo </v>
      </c>
      <c r="D562" s="11" t="str">
        <f>IF(COUNTRY_INFO!$T$9:$T$1000="MDA1 (IVM+ALB)", COUNTRY_INFO!$T$9:$T$1000, " ")</f>
        <v xml:space="preserve"> </v>
      </c>
      <c r="E562" s="253"/>
      <c r="F562" s="54"/>
      <c r="G562" s="288"/>
      <c r="H562" s="288"/>
      <c r="I562" s="11">
        <f t="shared" si="40"/>
        <v>0</v>
      </c>
      <c r="J562" s="54"/>
      <c r="K562" s="18"/>
      <c r="L562" s="18"/>
      <c r="M562" s="14">
        <f t="shared" si="41"/>
        <v>0</v>
      </c>
      <c r="N562" s="231"/>
      <c r="O562" s="230" t="str">
        <f t="shared" si="42"/>
        <v xml:space="preserve"> </v>
      </c>
      <c r="P562" s="230" t="str">
        <f t="shared" si="43"/>
        <v xml:space="preserve"> </v>
      </c>
      <c r="Q562" s="230" t="str">
        <f t="shared" si="44"/>
        <v xml:space="preserve"> </v>
      </c>
    </row>
    <row r="563" spans="1:17" x14ac:dyDescent="0.2">
      <c r="A563" s="10" t="str">
        <f>IF(COUNTRY_INFO!A563=0," ",COUNTRY_INFO!A563)</f>
        <v>Ethiopia</v>
      </c>
      <c r="B563" s="10" t="str">
        <f>IF(COUNTRY_INFO!B563=0," ",COUNTRY_INFO!B563)</f>
        <v>Oromia West Shewa</v>
      </c>
      <c r="C563" s="10" t="str">
        <f>IF(COUNTRY_INFO!C563=0," ",COUNTRY_INFO!C563)</f>
        <v>Ambo Town</v>
      </c>
      <c r="D563" s="11" t="str">
        <f>IF(COUNTRY_INFO!$T$9:$T$1000="MDA1 (IVM+ALB)", COUNTRY_INFO!$T$9:$T$1000, " ")</f>
        <v>MDA1 (IVM+ALB)</v>
      </c>
      <c r="E563" s="253" t="s">
        <v>1185</v>
      </c>
      <c r="F563" s="54"/>
      <c r="G563" s="288">
        <v>21518</v>
      </c>
      <c r="H563" s="288">
        <v>36159</v>
      </c>
      <c r="I563" s="11">
        <f t="shared" si="40"/>
        <v>57677</v>
      </c>
      <c r="J563" s="54"/>
      <c r="K563" s="18">
        <v>19663</v>
      </c>
      <c r="L563" s="18">
        <v>34957</v>
      </c>
      <c r="M563" s="14">
        <f t="shared" si="41"/>
        <v>54620</v>
      </c>
      <c r="N563" s="231"/>
      <c r="O563" s="293">
        <f t="shared" si="42"/>
        <v>91.379310344827587</v>
      </c>
      <c r="P563" s="293">
        <f t="shared" si="43"/>
        <v>96.67579302524959</v>
      </c>
      <c r="Q563" s="293">
        <f t="shared" si="44"/>
        <v>94.699793678589387</v>
      </c>
    </row>
    <row r="564" spans="1:17" x14ac:dyDescent="0.2">
      <c r="A564" s="10" t="str">
        <f>IF(COUNTRY_INFO!A564=0," ",COUNTRY_INFO!A564)</f>
        <v>Ethiopia</v>
      </c>
      <c r="B564" s="10" t="str">
        <f>IF(COUNTRY_INFO!B564=0," ",COUNTRY_INFO!B564)</f>
        <v>Oromia West Shewa</v>
      </c>
      <c r="C564" s="10" t="str">
        <f>IF(COUNTRY_INFO!C564=0," ",COUNTRY_INFO!C564)</f>
        <v>Bako Tibe</v>
      </c>
      <c r="D564" s="11" t="str">
        <f>IF(COUNTRY_INFO!$T$9:$T$1000="MDA1 (IVM+ALB)", COUNTRY_INFO!$T$9:$T$1000, " ")</f>
        <v xml:space="preserve"> </v>
      </c>
      <c r="E564" s="253"/>
      <c r="F564" s="54"/>
      <c r="G564" s="288"/>
      <c r="H564" s="288"/>
      <c r="I564" s="11">
        <f t="shared" si="40"/>
        <v>0</v>
      </c>
      <c r="J564" s="54"/>
      <c r="K564" s="18"/>
      <c r="L564" s="18"/>
      <c r="M564" s="14">
        <f t="shared" si="41"/>
        <v>0</v>
      </c>
      <c r="N564" s="231"/>
      <c r="O564" s="230" t="str">
        <f t="shared" si="42"/>
        <v xml:space="preserve"> </v>
      </c>
      <c r="P564" s="230" t="str">
        <f t="shared" si="43"/>
        <v xml:space="preserve"> </v>
      </c>
      <c r="Q564" s="230" t="str">
        <f t="shared" si="44"/>
        <v xml:space="preserve"> </v>
      </c>
    </row>
    <row r="565" spans="1:17" x14ac:dyDescent="0.2">
      <c r="A565" s="10" t="str">
        <f>IF(COUNTRY_INFO!A565=0," ",COUNTRY_INFO!A565)</f>
        <v>Ethiopia</v>
      </c>
      <c r="B565" s="10" t="str">
        <f>IF(COUNTRY_INFO!B565=0," ",COUNTRY_INFO!B565)</f>
        <v>Oromia West Shewa</v>
      </c>
      <c r="C565" s="10" t="str">
        <f>IF(COUNTRY_INFO!C565=0," ",COUNTRY_INFO!C565)</f>
        <v>Chelia</v>
      </c>
      <c r="D565" s="11" t="str">
        <f>IF(COUNTRY_INFO!$T$9:$T$1000="MDA1 (IVM+ALB)", COUNTRY_INFO!$T$9:$T$1000, " ")</f>
        <v xml:space="preserve"> </v>
      </c>
      <c r="E565" s="253"/>
      <c r="F565" s="54"/>
      <c r="G565" s="288"/>
      <c r="H565" s="288"/>
      <c r="I565" s="11">
        <f t="shared" si="40"/>
        <v>0</v>
      </c>
      <c r="J565" s="54"/>
      <c r="K565" s="18"/>
      <c r="L565" s="18"/>
      <c r="M565" s="14">
        <f t="shared" si="41"/>
        <v>0</v>
      </c>
      <c r="N565" s="231"/>
      <c r="O565" s="230" t="str">
        <f t="shared" si="42"/>
        <v xml:space="preserve"> </v>
      </c>
      <c r="P565" s="230" t="str">
        <f t="shared" si="43"/>
        <v xml:space="preserve"> </v>
      </c>
      <c r="Q565" s="230" t="str">
        <f t="shared" si="44"/>
        <v xml:space="preserve"> </v>
      </c>
    </row>
    <row r="566" spans="1:17" x14ac:dyDescent="0.2">
      <c r="A566" s="10" t="str">
        <f>IF(COUNTRY_INFO!A566=0," ",COUNTRY_INFO!A566)</f>
        <v>Ethiopia</v>
      </c>
      <c r="B566" s="10" t="str">
        <f>IF(COUNTRY_INFO!B566=0," ",COUNTRY_INFO!B566)</f>
        <v>Oromia West Shewa</v>
      </c>
      <c r="C566" s="10" t="str">
        <f>IF(COUNTRY_INFO!C566=0," ",COUNTRY_INFO!C566)</f>
        <v xml:space="preserve">Chobi </v>
      </c>
      <c r="D566" s="11" t="str">
        <f>IF(COUNTRY_INFO!$T$9:$T$1000="MDA1 (IVM+ALB)", COUNTRY_INFO!$T$9:$T$1000, " ")</f>
        <v xml:space="preserve"> </v>
      </c>
      <c r="E566" s="253"/>
      <c r="F566" s="54"/>
      <c r="G566" s="288"/>
      <c r="H566" s="288"/>
      <c r="I566" s="11">
        <f t="shared" si="40"/>
        <v>0</v>
      </c>
      <c r="J566" s="54"/>
      <c r="K566" s="18"/>
      <c r="L566" s="18"/>
      <c r="M566" s="14">
        <f t="shared" si="41"/>
        <v>0</v>
      </c>
      <c r="N566" s="231"/>
      <c r="O566" s="230" t="str">
        <f t="shared" si="42"/>
        <v xml:space="preserve"> </v>
      </c>
      <c r="P566" s="230" t="str">
        <f t="shared" si="43"/>
        <v xml:space="preserve"> </v>
      </c>
      <c r="Q566" s="230" t="str">
        <f t="shared" si="44"/>
        <v xml:space="preserve"> </v>
      </c>
    </row>
    <row r="567" spans="1:17" x14ac:dyDescent="0.2">
      <c r="A567" s="10" t="str">
        <f>IF(COUNTRY_INFO!A567=0," ",COUNTRY_INFO!A567)</f>
        <v>Ethiopia</v>
      </c>
      <c r="B567" s="10" t="str">
        <f>IF(COUNTRY_INFO!B567=0," ",COUNTRY_INFO!B567)</f>
        <v>Oromia West Shewa</v>
      </c>
      <c r="C567" s="10" t="str">
        <f>IF(COUNTRY_INFO!C567=0," ",COUNTRY_INFO!C567)</f>
        <v>Dano</v>
      </c>
      <c r="D567" s="11" t="str">
        <f>IF(COUNTRY_INFO!$T$9:$T$1000="MDA1 (IVM+ALB)", COUNTRY_INFO!$T$9:$T$1000, " ")</f>
        <v>MDA1 (IVM+ALB)</v>
      </c>
      <c r="E567" s="253" t="s">
        <v>1185</v>
      </c>
      <c r="F567" s="54"/>
      <c r="G567" s="288">
        <v>38784</v>
      </c>
      <c r="H567" s="288">
        <v>65173</v>
      </c>
      <c r="I567" s="11">
        <f t="shared" si="40"/>
        <v>103957</v>
      </c>
      <c r="J567" s="54"/>
      <c r="K567" s="18">
        <v>33266</v>
      </c>
      <c r="L567" s="18">
        <v>64140</v>
      </c>
      <c r="M567" s="14">
        <f t="shared" si="41"/>
        <v>97406</v>
      </c>
      <c r="N567" s="231"/>
      <c r="O567" s="293">
        <f t="shared" si="42"/>
        <v>85.772483498349843</v>
      </c>
      <c r="P567" s="293">
        <f t="shared" si="43"/>
        <v>98.414987801697023</v>
      </c>
      <c r="Q567" s="293">
        <f t="shared" si="44"/>
        <v>93.698356051059577</v>
      </c>
    </row>
    <row r="568" spans="1:17" x14ac:dyDescent="0.2">
      <c r="A568" s="10" t="str">
        <f>IF(COUNTRY_INFO!A568=0," ",COUNTRY_INFO!A568)</f>
        <v>Ethiopia</v>
      </c>
      <c r="B568" s="10" t="str">
        <f>IF(COUNTRY_INFO!B568=0," ",COUNTRY_INFO!B568)</f>
        <v>Oromia West Shewa</v>
      </c>
      <c r="C568" s="10" t="str">
        <f>IF(COUNTRY_INFO!C568=0," ",COUNTRY_INFO!C568)</f>
        <v>Dendi</v>
      </c>
      <c r="D568" s="11" t="str">
        <f>IF(COUNTRY_INFO!$T$9:$T$1000="MDA1 (IVM+ALB)", COUNTRY_INFO!$T$9:$T$1000, " ")</f>
        <v xml:space="preserve"> </v>
      </c>
      <c r="E568" s="253"/>
      <c r="F568" s="54"/>
      <c r="G568" s="288"/>
      <c r="H568" s="288"/>
      <c r="I568" s="11">
        <f t="shared" si="40"/>
        <v>0</v>
      </c>
      <c r="J568" s="54"/>
      <c r="K568" s="18"/>
      <c r="L568" s="18"/>
      <c r="M568" s="14">
        <f t="shared" si="41"/>
        <v>0</v>
      </c>
      <c r="N568" s="231"/>
      <c r="O568" s="230" t="str">
        <f t="shared" si="42"/>
        <v xml:space="preserve"> </v>
      </c>
      <c r="P568" s="230" t="str">
        <f t="shared" si="43"/>
        <v xml:space="preserve"> </v>
      </c>
      <c r="Q568" s="230" t="str">
        <f t="shared" si="44"/>
        <v xml:space="preserve"> </v>
      </c>
    </row>
    <row r="569" spans="1:17"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IF(COUNTRY_INFO!$T$9:$T$1000="MDA1 (IVM+ALB)", COUNTRY_INFO!$T$9:$T$1000, " ")</f>
        <v xml:space="preserve"> </v>
      </c>
      <c r="E569" s="253"/>
      <c r="F569" s="54"/>
      <c r="G569" s="288"/>
      <c r="H569" s="288"/>
      <c r="I569" s="11">
        <f t="shared" si="40"/>
        <v>0</v>
      </c>
      <c r="J569" s="54"/>
      <c r="K569" s="18"/>
      <c r="L569" s="18"/>
      <c r="M569" s="14">
        <f t="shared" si="41"/>
        <v>0</v>
      </c>
      <c r="N569" s="231"/>
      <c r="O569" s="230" t="str">
        <f t="shared" si="42"/>
        <v xml:space="preserve"> </v>
      </c>
      <c r="P569" s="230" t="str">
        <f t="shared" si="43"/>
        <v xml:space="preserve"> </v>
      </c>
      <c r="Q569" s="230" t="str">
        <f t="shared" si="44"/>
        <v xml:space="preserve"> </v>
      </c>
    </row>
    <row r="570" spans="1:17" x14ac:dyDescent="0.2">
      <c r="A570" s="10" t="str">
        <f>IF(COUNTRY_INFO!A570=0," ",COUNTRY_INFO!A570)</f>
        <v>Ethiopia</v>
      </c>
      <c r="B570" s="10" t="str">
        <f>IF(COUNTRY_INFO!B570=0," ",COUNTRY_INFO!B570)</f>
        <v>Oromia West Shewa</v>
      </c>
      <c r="C570" s="10" t="str">
        <f>IF(COUNTRY_INFO!C570=0," ",COUNTRY_INFO!C570)</f>
        <v>Ejere</v>
      </c>
      <c r="D570" s="11" t="str">
        <f>IF(COUNTRY_INFO!$T$9:$T$1000="MDA1 (IVM+ALB)", COUNTRY_INFO!$T$9:$T$1000, " ")</f>
        <v xml:space="preserve"> </v>
      </c>
      <c r="E570" s="253"/>
      <c r="F570" s="54"/>
      <c r="G570" s="288"/>
      <c r="H570" s="288"/>
      <c r="I570" s="11">
        <f t="shared" si="40"/>
        <v>0</v>
      </c>
      <c r="J570" s="54"/>
      <c r="K570" s="18"/>
      <c r="L570" s="18"/>
      <c r="M570" s="14">
        <f t="shared" si="41"/>
        <v>0</v>
      </c>
      <c r="N570" s="231"/>
      <c r="O570" s="230" t="str">
        <f t="shared" si="42"/>
        <v xml:space="preserve"> </v>
      </c>
      <c r="P570" s="230" t="str">
        <f t="shared" si="43"/>
        <v xml:space="preserve"> </v>
      </c>
      <c r="Q570" s="230" t="str">
        <f t="shared" si="44"/>
        <v xml:space="preserve"> </v>
      </c>
    </row>
    <row r="571" spans="1:17" x14ac:dyDescent="0.2">
      <c r="A571" s="10" t="str">
        <f>IF(COUNTRY_INFO!A571=0," ",COUNTRY_INFO!A571)</f>
        <v>Ethiopia</v>
      </c>
      <c r="B571" s="10" t="str">
        <f>IF(COUNTRY_INFO!B571=0," ",COUNTRY_INFO!B571)</f>
        <v>Oromia West Shewa</v>
      </c>
      <c r="C571" s="10" t="str">
        <f>IF(COUNTRY_INFO!C571=0," ",COUNTRY_INFO!C571)</f>
        <v xml:space="preserve">Ejersa Lafo </v>
      </c>
      <c r="D571" s="11" t="str">
        <f>IF(COUNTRY_INFO!$T$9:$T$1000="MDA1 (IVM+ALB)", COUNTRY_INFO!$T$9:$T$1000, " ")</f>
        <v xml:space="preserve"> </v>
      </c>
      <c r="E571" s="253"/>
      <c r="F571" s="54"/>
      <c r="G571" s="288"/>
      <c r="H571" s="288"/>
      <c r="I571" s="11">
        <f t="shared" si="40"/>
        <v>0</v>
      </c>
      <c r="J571" s="54"/>
      <c r="K571" s="18"/>
      <c r="L571" s="18"/>
      <c r="M571" s="14">
        <f t="shared" si="41"/>
        <v>0</v>
      </c>
      <c r="N571" s="231"/>
      <c r="O571" s="230" t="str">
        <f t="shared" si="42"/>
        <v xml:space="preserve"> </v>
      </c>
      <c r="P571" s="230" t="str">
        <f t="shared" si="43"/>
        <v xml:space="preserve"> </v>
      </c>
      <c r="Q571" s="230" t="str">
        <f t="shared" si="44"/>
        <v xml:space="preserve"> </v>
      </c>
    </row>
    <row r="572" spans="1:17" x14ac:dyDescent="0.2">
      <c r="A572" s="10" t="str">
        <f>IF(COUNTRY_INFO!A572=0," ",COUNTRY_INFO!A572)</f>
        <v>Ethiopia</v>
      </c>
      <c r="B572" s="10" t="str">
        <f>IF(COUNTRY_INFO!B572=0," ",COUNTRY_INFO!B572)</f>
        <v>Oromia West Shewa</v>
      </c>
      <c r="C572" s="10" t="str">
        <f>IF(COUNTRY_INFO!C572=0," ",COUNTRY_INFO!C572)</f>
        <v>Elu Gelan</v>
      </c>
      <c r="D572" s="11" t="str">
        <f>IF(COUNTRY_INFO!$T$9:$T$1000="MDA1 (IVM+ALB)", COUNTRY_INFO!$T$9:$T$1000, " ")</f>
        <v xml:space="preserve"> </v>
      </c>
      <c r="E572" s="253"/>
      <c r="F572" s="54"/>
      <c r="G572" s="288"/>
      <c r="H572" s="288"/>
      <c r="I572" s="11">
        <f t="shared" si="40"/>
        <v>0</v>
      </c>
      <c r="J572" s="54"/>
      <c r="K572" s="18"/>
      <c r="L572" s="18"/>
      <c r="M572" s="14">
        <f t="shared" si="41"/>
        <v>0</v>
      </c>
      <c r="N572" s="231"/>
      <c r="O572" s="230" t="str">
        <f t="shared" si="42"/>
        <v xml:space="preserve"> </v>
      </c>
      <c r="P572" s="230" t="str">
        <f t="shared" si="43"/>
        <v xml:space="preserve"> </v>
      </c>
      <c r="Q572" s="230" t="str">
        <f t="shared" si="44"/>
        <v xml:space="preserve"> </v>
      </c>
    </row>
    <row r="573" spans="1:17" x14ac:dyDescent="0.2">
      <c r="A573" s="10" t="str">
        <f>IF(COUNTRY_INFO!A573=0," ",COUNTRY_INFO!A573)</f>
        <v>Ethiopia</v>
      </c>
      <c r="B573" s="10" t="str">
        <f>IF(COUNTRY_INFO!B573=0," ",COUNTRY_INFO!B573)</f>
        <v>Oromia West Shewa</v>
      </c>
      <c r="C573" s="10" t="str">
        <f>IF(COUNTRY_INFO!C573=0," ",COUNTRY_INFO!C573)</f>
        <v>Gindeberet</v>
      </c>
      <c r="D573" s="11" t="str">
        <f>IF(COUNTRY_INFO!$T$9:$T$1000="MDA1 (IVM+ALB)", COUNTRY_INFO!$T$9:$T$1000, " ")</f>
        <v xml:space="preserve"> </v>
      </c>
      <c r="E573" s="253"/>
      <c r="F573" s="54"/>
      <c r="G573" s="288"/>
      <c r="H573" s="288"/>
      <c r="I573" s="11">
        <f t="shared" si="40"/>
        <v>0</v>
      </c>
      <c r="J573" s="54"/>
      <c r="K573" s="18"/>
      <c r="L573" s="18"/>
      <c r="M573" s="14">
        <f t="shared" si="41"/>
        <v>0</v>
      </c>
      <c r="N573" s="231"/>
      <c r="O573" s="230" t="str">
        <f t="shared" si="42"/>
        <v xml:space="preserve"> </v>
      </c>
      <c r="P573" s="230" t="str">
        <f t="shared" si="43"/>
        <v xml:space="preserve"> </v>
      </c>
      <c r="Q573" s="230" t="str">
        <f t="shared" si="44"/>
        <v xml:space="preserve"> </v>
      </c>
    </row>
    <row r="574" spans="1:17" x14ac:dyDescent="0.2">
      <c r="A574" s="10" t="str">
        <f>IF(COUNTRY_INFO!A574=0," ",COUNTRY_INFO!A574)</f>
        <v>Ethiopia</v>
      </c>
      <c r="B574" s="10" t="str">
        <f>IF(COUNTRY_INFO!B574=0," ",COUNTRY_INFO!B574)</f>
        <v>Oromia West Shewa</v>
      </c>
      <c r="C574" s="10" t="str">
        <f>IF(COUNTRY_INFO!C574=0," ",COUNTRY_INFO!C574)</f>
        <v>Ilfata</v>
      </c>
      <c r="D574" s="11" t="str">
        <f>IF(COUNTRY_INFO!$T$9:$T$1000="MDA1 (IVM+ALB)", COUNTRY_INFO!$T$9:$T$1000, " ")</f>
        <v xml:space="preserve"> </v>
      </c>
      <c r="E574" s="253"/>
      <c r="F574" s="54"/>
      <c r="G574" s="288"/>
      <c r="H574" s="288"/>
      <c r="I574" s="11">
        <f t="shared" si="40"/>
        <v>0</v>
      </c>
      <c r="J574" s="54"/>
      <c r="K574" s="18"/>
      <c r="L574" s="18"/>
      <c r="M574" s="14">
        <f t="shared" si="41"/>
        <v>0</v>
      </c>
      <c r="N574" s="231"/>
      <c r="O574" s="230" t="str">
        <f t="shared" si="42"/>
        <v xml:space="preserve"> </v>
      </c>
      <c r="P574" s="230" t="str">
        <f t="shared" si="43"/>
        <v xml:space="preserve"> </v>
      </c>
      <c r="Q574" s="230" t="str">
        <f t="shared" si="44"/>
        <v xml:space="preserve"> </v>
      </c>
    </row>
    <row r="575" spans="1:17" x14ac:dyDescent="0.2">
      <c r="A575" s="10" t="str">
        <f>IF(COUNTRY_INFO!A575=0," ",COUNTRY_INFO!A575)</f>
        <v>Ethiopia</v>
      </c>
      <c r="B575" s="10" t="str">
        <f>IF(COUNTRY_INFO!B575=0," ",COUNTRY_INFO!B575)</f>
        <v>Oromia West Shewa</v>
      </c>
      <c r="C575" s="10" t="str">
        <f>IF(COUNTRY_INFO!C575=0," ",COUNTRY_INFO!C575)</f>
        <v>Jeldu</v>
      </c>
      <c r="D575" s="11" t="str">
        <f>IF(COUNTRY_INFO!$T$9:$T$1000="MDA1 (IVM+ALB)", COUNTRY_INFO!$T$9:$T$1000, " ")</f>
        <v xml:space="preserve"> </v>
      </c>
      <c r="E575" s="253"/>
      <c r="F575" s="54"/>
      <c r="G575" s="288"/>
      <c r="H575" s="288"/>
      <c r="I575" s="11">
        <f t="shared" si="40"/>
        <v>0</v>
      </c>
      <c r="J575" s="54"/>
      <c r="K575" s="18"/>
      <c r="L575" s="18"/>
      <c r="M575" s="14">
        <f t="shared" si="41"/>
        <v>0</v>
      </c>
      <c r="N575" s="231"/>
      <c r="O575" s="230" t="str">
        <f t="shared" si="42"/>
        <v xml:space="preserve"> </v>
      </c>
      <c r="P575" s="230" t="str">
        <f t="shared" si="43"/>
        <v xml:space="preserve"> </v>
      </c>
      <c r="Q575" s="230" t="str">
        <f t="shared" si="44"/>
        <v xml:space="preserve"> </v>
      </c>
    </row>
    <row r="576" spans="1:17" x14ac:dyDescent="0.2">
      <c r="A576" s="10" t="str">
        <f>IF(COUNTRY_INFO!A576=0," ",COUNTRY_INFO!A576)</f>
        <v>Ethiopia</v>
      </c>
      <c r="B576" s="10" t="str">
        <f>IF(COUNTRY_INFO!B576=0," ",COUNTRY_INFO!B576)</f>
        <v>Oromia West Shewa</v>
      </c>
      <c r="C576" s="10" t="str">
        <f>IF(COUNTRY_INFO!C576=0," ",COUNTRY_INFO!C576)</f>
        <v>Jibat</v>
      </c>
      <c r="D576" s="11" t="str">
        <f>IF(COUNTRY_INFO!$T$9:$T$1000="MDA1 (IVM+ALB)", COUNTRY_INFO!$T$9:$T$1000, " ")</f>
        <v xml:space="preserve"> </v>
      </c>
      <c r="E576" s="253"/>
      <c r="F576" s="54"/>
      <c r="G576" s="288"/>
      <c r="H576" s="288"/>
      <c r="I576" s="11">
        <f t="shared" si="40"/>
        <v>0</v>
      </c>
      <c r="J576" s="54"/>
      <c r="K576" s="18"/>
      <c r="L576" s="18"/>
      <c r="M576" s="14">
        <f t="shared" si="41"/>
        <v>0</v>
      </c>
      <c r="N576" s="231"/>
      <c r="O576" s="230" t="str">
        <f t="shared" si="42"/>
        <v xml:space="preserve"> </v>
      </c>
      <c r="P576" s="230" t="str">
        <f t="shared" si="43"/>
        <v xml:space="preserve"> </v>
      </c>
      <c r="Q576" s="230" t="str">
        <f t="shared" si="44"/>
        <v xml:space="preserve"> </v>
      </c>
    </row>
    <row r="577" spans="1:17" x14ac:dyDescent="0.2">
      <c r="A577" s="10" t="str">
        <f>IF(COUNTRY_INFO!A577=0," ",COUNTRY_INFO!A577)</f>
        <v>Ethiopia</v>
      </c>
      <c r="B577" s="10" t="str">
        <f>IF(COUNTRY_INFO!B577=0," ",COUNTRY_INFO!B577)</f>
        <v>Oromia West Shewa</v>
      </c>
      <c r="C577" s="10" t="str">
        <f>IF(COUNTRY_INFO!C577=0," ",COUNTRY_INFO!C577)</f>
        <v>Liben Jawi</v>
      </c>
      <c r="D577" s="11" t="str">
        <f>IF(COUNTRY_INFO!$T$9:$T$1000="MDA1 (IVM+ALB)", COUNTRY_INFO!$T$9:$T$1000, " ")</f>
        <v xml:space="preserve"> </v>
      </c>
      <c r="E577" s="253"/>
      <c r="F577" s="54"/>
      <c r="G577" s="288"/>
      <c r="H577" s="288"/>
      <c r="I577" s="11">
        <f t="shared" si="40"/>
        <v>0</v>
      </c>
      <c r="J577" s="54"/>
      <c r="K577" s="18"/>
      <c r="L577" s="18"/>
      <c r="M577" s="14">
        <f t="shared" si="41"/>
        <v>0</v>
      </c>
      <c r="N577" s="231"/>
      <c r="O577" s="230" t="str">
        <f t="shared" si="42"/>
        <v xml:space="preserve"> </v>
      </c>
      <c r="P577" s="230" t="str">
        <f t="shared" si="43"/>
        <v xml:space="preserve"> </v>
      </c>
      <c r="Q577" s="230" t="str">
        <f t="shared" si="44"/>
        <v xml:space="preserve"> </v>
      </c>
    </row>
    <row r="578" spans="1:17" x14ac:dyDescent="0.2">
      <c r="A578" s="10" t="str">
        <f>IF(COUNTRY_INFO!A578=0," ",COUNTRY_INFO!A578)</f>
        <v>Ethiopia</v>
      </c>
      <c r="B578" s="10" t="str">
        <f>IF(COUNTRY_INFO!B578=0," ",COUNTRY_INFO!B578)</f>
        <v>Oromia West Shewa</v>
      </c>
      <c r="C578" s="10" t="str">
        <f>IF(COUNTRY_INFO!C578=0," ",COUNTRY_INFO!C578)</f>
        <v>Meta Robi</v>
      </c>
      <c r="D578" s="11" t="str">
        <f>IF(COUNTRY_INFO!$T$9:$T$1000="MDA1 (IVM+ALB)", COUNTRY_INFO!$T$9:$T$1000, " ")</f>
        <v xml:space="preserve"> </v>
      </c>
      <c r="E578" s="253"/>
      <c r="F578" s="54"/>
      <c r="G578" s="288"/>
      <c r="H578" s="288"/>
      <c r="I578" s="11">
        <f t="shared" si="40"/>
        <v>0</v>
      </c>
      <c r="J578" s="54"/>
      <c r="K578" s="18"/>
      <c r="L578" s="18"/>
      <c r="M578" s="14">
        <f t="shared" si="41"/>
        <v>0</v>
      </c>
      <c r="N578" s="231"/>
      <c r="O578" s="230" t="str">
        <f t="shared" si="42"/>
        <v xml:space="preserve"> </v>
      </c>
      <c r="P578" s="230" t="str">
        <f t="shared" si="43"/>
        <v xml:space="preserve"> </v>
      </c>
      <c r="Q578" s="230" t="str">
        <f t="shared" si="44"/>
        <v xml:space="preserve"> </v>
      </c>
    </row>
    <row r="579" spans="1:17" x14ac:dyDescent="0.2">
      <c r="A579" s="10" t="str">
        <f>IF(COUNTRY_INFO!A579=0," ",COUNTRY_INFO!A579)</f>
        <v>Ethiopia</v>
      </c>
      <c r="B579" s="10" t="str">
        <f>IF(COUNTRY_INFO!B579=0," ",COUNTRY_INFO!B579)</f>
        <v>Oromia West Shewa</v>
      </c>
      <c r="C579" s="10" t="str">
        <f>IF(COUNTRY_INFO!C579=0," ",COUNTRY_INFO!C579)</f>
        <v xml:space="preserve">Meta Wolkite </v>
      </c>
      <c r="D579" s="11" t="str">
        <f>IF(COUNTRY_INFO!$T$9:$T$1000="MDA1 (IVM+ALB)", COUNTRY_INFO!$T$9:$T$1000, " ")</f>
        <v xml:space="preserve"> </v>
      </c>
      <c r="E579" s="253"/>
      <c r="F579" s="54"/>
      <c r="G579" s="288"/>
      <c r="H579" s="288"/>
      <c r="I579" s="11">
        <f t="shared" si="40"/>
        <v>0</v>
      </c>
      <c r="J579" s="54"/>
      <c r="K579" s="18"/>
      <c r="L579" s="18"/>
      <c r="M579" s="14">
        <f t="shared" si="41"/>
        <v>0</v>
      </c>
      <c r="N579" s="231"/>
      <c r="O579" s="230" t="str">
        <f t="shared" si="42"/>
        <v xml:space="preserve"> </v>
      </c>
      <c r="P579" s="230" t="str">
        <f t="shared" si="43"/>
        <v xml:space="preserve"> </v>
      </c>
      <c r="Q579" s="230" t="str">
        <f t="shared" si="44"/>
        <v xml:space="preserve"> </v>
      </c>
    </row>
    <row r="580" spans="1:17" x14ac:dyDescent="0.2">
      <c r="A580" s="10" t="str">
        <f>IF(COUNTRY_INFO!A580=0," ",COUNTRY_INFO!A580)</f>
        <v>Ethiopia</v>
      </c>
      <c r="B580" s="10" t="str">
        <f>IF(COUNTRY_INFO!B580=0," ",COUNTRY_INFO!B580)</f>
        <v>Oromia West Shewa</v>
      </c>
      <c r="C580" s="10" t="str">
        <f>IF(COUNTRY_INFO!C580=0," ",COUNTRY_INFO!C580)</f>
        <v>Mida Kegn</v>
      </c>
      <c r="D580" s="11" t="str">
        <f>IF(COUNTRY_INFO!$T$9:$T$1000="MDA1 (IVM+ALB)", COUNTRY_INFO!$T$9:$T$1000, " ")</f>
        <v xml:space="preserve"> </v>
      </c>
      <c r="E580" s="253"/>
      <c r="F580" s="54"/>
      <c r="G580" s="288"/>
      <c r="H580" s="288"/>
      <c r="I580" s="11">
        <f t="shared" si="40"/>
        <v>0</v>
      </c>
      <c r="J580" s="54"/>
      <c r="K580" s="18"/>
      <c r="L580" s="18"/>
      <c r="M580" s="14">
        <f t="shared" si="41"/>
        <v>0</v>
      </c>
      <c r="N580" s="231"/>
      <c r="O580" s="230" t="str">
        <f t="shared" si="42"/>
        <v xml:space="preserve"> </v>
      </c>
      <c r="P580" s="230" t="str">
        <f t="shared" si="43"/>
        <v xml:space="preserve"> </v>
      </c>
      <c r="Q580" s="230" t="str">
        <f t="shared" si="44"/>
        <v xml:space="preserve"> </v>
      </c>
    </row>
    <row r="581" spans="1:17" x14ac:dyDescent="0.2">
      <c r="A581" s="10" t="str">
        <f>IF(COUNTRY_INFO!A581=0," ",COUNTRY_INFO!A581)</f>
        <v>Ethiopia</v>
      </c>
      <c r="B581" s="10" t="str">
        <f>IF(COUNTRY_INFO!B581=0," ",COUNTRY_INFO!B581)</f>
        <v>Oromia West Shewa</v>
      </c>
      <c r="C581" s="10" t="str">
        <f>IF(COUNTRY_INFO!C581=0," ",COUNTRY_INFO!C581)</f>
        <v>Nono</v>
      </c>
      <c r="D581" s="11" t="str">
        <f>IF(COUNTRY_INFO!$T$9:$T$1000="MDA1 (IVM+ALB)", COUNTRY_INFO!$T$9:$T$1000, " ")</f>
        <v xml:space="preserve"> </v>
      </c>
      <c r="E581" s="253"/>
      <c r="F581" s="54"/>
      <c r="G581" s="288"/>
      <c r="H581" s="288"/>
      <c r="I581" s="11">
        <f t="shared" si="40"/>
        <v>0</v>
      </c>
      <c r="J581" s="54"/>
      <c r="K581" s="18"/>
      <c r="L581" s="18"/>
      <c r="M581" s="14">
        <f t="shared" si="41"/>
        <v>0</v>
      </c>
      <c r="N581" s="231"/>
      <c r="O581" s="230" t="str">
        <f t="shared" si="42"/>
        <v xml:space="preserve"> </v>
      </c>
      <c r="P581" s="230" t="str">
        <f t="shared" si="43"/>
        <v xml:space="preserve"> </v>
      </c>
      <c r="Q581" s="230" t="str">
        <f t="shared" si="44"/>
        <v xml:space="preserve"> </v>
      </c>
    </row>
    <row r="582" spans="1:17" x14ac:dyDescent="0.2">
      <c r="A582" s="10" t="str">
        <f>IF(COUNTRY_INFO!A582=0," ",COUNTRY_INFO!A582)</f>
        <v>Ethiopia</v>
      </c>
      <c r="B582" s="10" t="str">
        <f>IF(COUNTRY_INFO!B582=0," ",COUNTRY_INFO!B582)</f>
        <v>Oromia West Shewa</v>
      </c>
      <c r="C582" s="10" t="str">
        <f>IF(COUNTRY_INFO!C582=0," ",COUNTRY_INFO!C582)</f>
        <v>Toke Kutaye</v>
      </c>
      <c r="D582" s="11" t="str">
        <f>IF(COUNTRY_INFO!$T$9:$T$1000="MDA1 (IVM+ALB)", COUNTRY_INFO!$T$9:$T$1000, " ")</f>
        <v xml:space="preserve"> </v>
      </c>
      <c r="E582" s="253"/>
      <c r="F582" s="54"/>
      <c r="G582" s="288"/>
      <c r="H582" s="288"/>
      <c r="I582" s="11">
        <f t="shared" si="40"/>
        <v>0</v>
      </c>
      <c r="J582" s="54"/>
      <c r="K582" s="18"/>
      <c r="L582" s="18"/>
      <c r="M582" s="14">
        <f t="shared" si="41"/>
        <v>0</v>
      </c>
      <c r="N582" s="231"/>
      <c r="O582" s="230" t="str">
        <f t="shared" si="42"/>
        <v xml:space="preserve"> </v>
      </c>
      <c r="P582" s="230" t="str">
        <f t="shared" si="43"/>
        <v xml:space="preserve"> </v>
      </c>
      <c r="Q582" s="230" t="str">
        <f t="shared" si="44"/>
        <v xml:space="preserve"> </v>
      </c>
    </row>
    <row r="583" spans="1:17" x14ac:dyDescent="0.2">
      <c r="A583" s="10" t="str">
        <f>IF(COUNTRY_INFO!A583=0," ",COUNTRY_INFO!A583)</f>
        <v>Ethiopia</v>
      </c>
      <c r="B583" s="10" t="str">
        <f>IF(COUNTRY_INFO!B583=0," ",COUNTRY_INFO!B583)</f>
        <v>Oromia West Wellega</v>
      </c>
      <c r="C583" s="10" t="str">
        <f>IF(COUNTRY_INFO!C583=0," ",COUNTRY_INFO!C583)</f>
        <v>Aira</v>
      </c>
      <c r="D583" s="11" t="str">
        <f>IF(COUNTRY_INFO!$T$9:$T$1000="MDA1 (IVM+ALB)", COUNTRY_INFO!$T$9:$T$1000, " ")</f>
        <v xml:space="preserve"> </v>
      </c>
      <c r="E583" s="253"/>
      <c r="F583" s="54"/>
      <c r="G583" s="288"/>
      <c r="H583" s="288"/>
      <c r="I583" s="11">
        <f t="shared" si="40"/>
        <v>0</v>
      </c>
      <c r="J583" s="54"/>
      <c r="K583" s="18"/>
      <c r="L583" s="18"/>
      <c r="M583" s="14">
        <f t="shared" si="41"/>
        <v>0</v>
      </c>
      <c r="N583" s="231"/>
      <c r="O583" s="230" t="str">
        <f t="shared" si="42"/>
        <v xml:space="preserve"> </v>
      </c>
      <c r="P583" s="230" t="str">
        <f t="shared" si="43"/>
        <v xml:space="preserve"> </v>
      </c>
      <c r="Q583" s="230" t="str">
        <f t="shared" si="44"/>
        <v xml:space="preserve"> </v>
      </c>
    </row>
    <row r="584" spans="1:17" x14ac:dyDescent="0.2">
      <c r="A584" s="10" t="str">
        <f>IF(COUNTRY_INFO!A584=0," ",COUNTRY_INFO!A584)</f>
        <v>Ethiopia</v>
      </c>
      <c r="B584" s="10" t="str">
        <f>IF(COUNTRY_INFO!B584=0," ",COUNTRY_INFO!B584)</f>
        <v>Oromia West Wellega</v>
      </c>
      <c r="C584" s="10" t="str">
        <f>IF(COUNTRY_INFO!C584=0," ",COUNTRY_INFO!C584)</f>
        <v>Babo Gambel</v>
      </c>
      <c r="D584" s="11" t="str">
        <f>IF(COUNTRY_INFO!$T$9:$T$1000="MDA1 (IVM+ALB)", COUNTRY_INFO!$T$9:$T$1000, " ")</f>
        <v xml:space="preserve"> </v>
      </c>
      <c r="E584" s="253"/>
      <c r="F584" s="54"/>
      <c r="G584" s="288"/>
      <c r="H584" s="288"/>
      <c r="I584" s="11">
        <f t="shared" si="40"/>
        <v>0</v>
      </c>
      <c r="J584" s="54"/>
      <c r="K584" s="18"/>
      <c r="L584" s="18"/>
      <c r="M584" s="14">
        <f t="shared" si="41"/>
        <v>0</v>
      </c>
      <c r="N584" s="231"/>
      <c r="O584" s="230" t="str">
        <f t="shared" si="42"/>
        <v xml:space="preserve"> </v>
      </c>
      <c r="P584" s="230" t="str">
        <f t="shared" si="43"/>
        <v xml:space="preserve"> </v>
      </c>
      <c r="Q584" s="230" t="str">
        <f t="shared" si="44"/>
        <v xml:space="preserve"> </v>
      </c>
    </row>
    <row r="585" spans="1:17" x14ac:dyDescent="0.2">
      <c r="A585" s="10" t="str">
        <f>IF(COUNTRY_INFO!A585=0," ",COUNTRY_INFO!A585)</f>
        <v>Ethiopia</v>
      </c>
      <c r="B585" s="10" t="str">
        <f>IF(COUNTRY_INFO!B585=0," ",COUNTRY_INFO!B585)</f>
        <v>Oromia West Wellega</v>
      </c>
      <c r="C585" s="10" t="str">
        <f>IF(COUNTRY_INFO!C585=0," ",COUNTRY_INFO!C585)</f>
        <v>Begi</v>
      </c>
      <c r="D585" s="11" t="str">
        <f>IF(COUNTRY_INFO!$T$9:$T$1000="MDA1 (IVM+ALB)", COUNTRY_INFO!$T$9:$T$1000, " ")</f>
        <v xml:space="preserve"> </v>
      </c>
      <c r="E585" s="253"/>
      <c r="F585" s="54"/>
      <c r="G585" s="288"/>
      <c r="H585" s="288"/>
      <c r="I585" s="11">
        <f t="shared" si="40"/>
        <v>0</v>
      </c>
      <c r="J585" s="54"/>
      <c r="K585" s="18"/>
      <c r="L585" s="18"/>
      <c r="M585" s="14">
        <f t="shared" si="41"/>
        <v>0</v>
      </c>
      <c r="N585" s="231"/>
      <c r="O585" s="230" t="str">
        <f t="shared" si="42"/>
        <v xml:space="preserve"> </v>
      </c>
      <c r="P585" s="230" t="str">
        <f t="shared" si="43"/>
        <v xml:space="preserve"> </v>
      </c>
      <c r="Q585" s="230" t="str">
        <f t="shared" si="44"/>
        <v xml:space="preserve"> </v>
      </c>
    </row>
    <row r="586" spans="1:17" x14ac:dyDescent="0.2">
      <c r="A586" s="10" t="str">
        <f>IF(COUNTRY_INFO!A586=0," ",COUNTRY_INFO!A586)</f>
        <v>Ethiopia</v>
      </c>
      <c r="B586" s="10" t="str">
        <f>IF(COUNTRY_INFO!B586=0," ",COUNTRY_INFO!B586)</f>
        <v>Oromia West Wellega</v>
      </c>
      <c r="C586" s="10" t="str">
        <f>IF(COUNTRY_INFO!C586=0," ",COUNTRY_INFO!C586)</f>
        <v>Bodji Chokorsa</v>
      </c>
      <c r="D586" s="11" t="str">
        <f>IF(COUNTRY_INFO!$T$9:$T$1000="MDA1 (IVM+ALB)", COUNTRY_INFO!$T$9:$T$1000, " ")</f>
        <v xml:space="preserve"> </v>
      </c>
      <c r="E586" s="253"/>
      <c r="F586" s="54"/>
      <c r="G586" s="288"/>
      <c r="H586" s="288"/>
      <c r="I586" s="11">
        <f t="shared" ref="I586:I649" si="45">SUM(F586:H586)</f>
        <v>0</v>
      </c>
      <c r="J586" s="54"/>
      <c r="K586" s="18"/>
      <c r="L586" s="18"/>
      <c r="M586" s="14">
        <f t="shared" ref="M586:M649" si="46">SUM(J586:L586)</f>
        <v>0</v>
      </c>
      <c r="N586" s="231"/>
      <c r="O586" s="230" t="str">
        <f t="shared" ref="O586:O649" si="47">IF(G586&lt;&gt;0, IF(K586/G586*100=0, "-", K586/G586*100), " ")</f>
        <v xml:space="preserve"> </v>
      </c>
      <c r="P586" s="230" t="str">
        <f t="shared" ref="P586:P649" si="48">IF(H586&lt;&gt;0, IF(L586/H586*100=0, "-", L586/H586*100), " ")</f>
        <v xml:space="preserve"> </v>
      </c>
      <c r="Q586" s="230" t="str">
        <f t="shared" ref="Q586:Q649" si="49">IF(I586&lt;&gt;0, IF(M586/I586*100=0, "-", M586/I586*100), " ")</f>
        <v xml:space="preserve"> </v>
      </c>
    </row>
    <row r="587" spans="1:17" x14ac:dyDescent="0.2">
      <c r="A587" s="10" t="str">
        <f>IF(COUNTRY_INFO!A587=0," ",COUNTRY_INFO!A587)</f>
        <v>Ethiopia</v>
      </c>
      <c r="B587" s="10" t="str">
        <f>IF(COUNTRY_INFO!B587=0," ",COUNTRY_INFO!B587)</f>
        <v>Oromia West Wellega</v>
      </c>
      <c r="C587" s="10" t="str">
        <f>IF(COUNTRY_INFO!C587=0," ",COUNTRY_INFO!C587)</f>
        <v xml:space="preserve">Bodji Dirmaji </v>
      </c>
      <c r="D587" s="11" t="str">
        <f>IF(COUNTRY_INFO!$T$9:$T$1000="MDA1 (IVM+ALB)", COUNTRY_INFO!$T$9:$T$1000, " ")</f>
        <v xml:space="preserve"> </v>
      </c>
      <c r="E587" s="253"/>
      <c r="F587" s="54"/>
      <c r="G587" s="288"/>
      <c r="H587" s="288"/>
      <c r="I587" s="11">
        <f t="shared" si="45"/>
        <v>0</v>
      </c>
      <c r="J587" s="54"/>
      <c r="K587" s="18"/>
      <c r="L587" s="18"/>
      <c r="M587" s="14">
        <f t="shared" si="46"/>
        <v>0</v>
      </c>
      <c r="N587" s="231"/>
      <c r="O587" s="230" t="str">
        <f t="shared" si="47"/>
        <v xml:space="preserve"> </v>
      </c>
      <c r="P587" s="230" t="str">
        <f t="shared" si="48"/>
        <v xml:space="preserve"> </v>
      </c>
      <c r="Q587" s="230" t="str">
        <f t="shared" si="49"/>
        <v xml:space="preserve"> </v>
      </c>
    </row>
    <row r="588" spans="1:17" x14ac:dyDescent="0.2">
      <c r="A588" s="10" t="str">
        <f>IF(COUNTRY_INFO!A588=0," ",COUNTRY_INFO!A588)</f>
        <v>Ethiopia</v>
      </c>
      <c r="B588" s="10" t="str">
        <f>IF(COUNTRY_INFO!B588=0," ",COUNTRY_INFO!B588)</f>
        <v>Oromia West Wellega</v>
      </c>
      <c r="C588" s="10" t="str">
        <f>IF(COUNTRY_INFO!C588=0," ",COUNTRY_INFO!C588)</f>
        <v>Genji</v>
      </c>
      <c r="D588" s="11" t="str">
        <f>IF(COUNTRY_INFO!$T$9:$T$1000="MDA1 (IVM+ALB)", COUNTRY_INFO!$T$9:$T$1000, " ")</f>
        <v xml:space="preserve"> </v>
      </c>
      <c r="E588" s="253"/>
      <c r="F588" s="54"/>
      <c r="G588" s="288"/>
      <c r="H588" s="288"/>
      <c r="I588" s="11">
        <f t="shared" si="45"/>
        <v>0</v>
      </c>
      <c r="J588" s="54"/>
      <c r="K588" s="18"/>
      <c r="L588" s="18"/>
      <c r="M588" s="14">
        <f t="shared" si="46"/>
        <v>0</v>
      </c>
      <c r="N588" s="231"/>
      <c r="O588" s="230" t="str">
        <f t="shared" si="47"/>
        <v xml:space="preserve"> </v>
      </c>
      <c r="P588" s="230" t="str">
        <f t="shared" si="48"/>
        <v xml:space="preserve"> </v>
      </c>
      <c r="Q588" s="230" t="str">
        <f t="shared" si="49"/>
        <v xml:space="preserve"> </v>
      </c>
    </row>
    <row r="589" spans="1:17" x14ac:dyDescent="0.2">
      <c r="A589" s="10" t="str">
        <f>IF(COUNTRY_INFO!A589=0," ",COUNTRY_INFO!A589)</f>
        <v>Ethiopia</v>
      </c>
      <c r="B589" s="10" t="str">
        <f>IF(COUNTRY_INFO!B589=0," ",COUNTRY_INFO!B589)</f>
        <v>Oromia West Wellega</v>
      </c>
      <c r="C589" s="10" t="str">
        <f>IF(COUNTRY_INFO!C589=0," ",COUNTRY_INFO!C589)</f>
        <v>Gimbi Rural</v>
      </c>
      <c r="D589" s="11" t="str">
        <f>IF(COUNTRY_INFO!$T$9:$T$1000="MDA1 (IVM+ALB)", COUNTRY_INFO!$T$9:$T$1000, " ")</f>
        <v>MDA1 (IVM+ALB)</v>
      </c>
      <c r="E589" s="253" t="s">
        <v>1185</v>
      </c>
      <c r="F589" s="54"/>
      <c r="G589" s="288">
        <v>29962</v>
      </c>
      <c r="H589" s="288">
        <v>50349</v>
      </c>
      <c r="I589" s="11">
        <f t="shared" si="45"/>
        <v>80311</v>
      </c>
      <c r="J589" s="54"/>
      <c r="K589" s="18">
        <v>27103</v>
      </c>
      <c r="L589" s="18">
        <v>48183</v>
      </c>
      <c r="M589" s="14">
        <f t="shared" si="46"/>
        <v>75286</v>
      </c>
      <c r="N589" s="231"/>
      <c r="O589" s="293">
        <f t="shared" si="47"/>
        <v>90.457913356918766</v>
      </c>
      <c r="P589" s="293">
        <f t="shared" si="48"/>
        <v>95.698027766191984</v>
      </c>
      <c r="Q589" s="293">
        <f t="shared" si="49"/>
        <v>93.743073800600158</v>
      </c>
    </row>
    <row r="590" spans="1:17" x14ac:dyDescent="0.2">
      <c r="A590" s="10" t="str">
        <f>IF(COUNTRY_INFO!A590=0," ",COUNTRY_INFO!A590)</f>
        <v>Ethiopia</v>
      </c>
      <c r="B590" s="10" t="str">
        <f>IF(COUNTRY_INFO!B590=0," ",COUNTRY_INFO!B590)</f>
        <v>Oromia West Wellega</v>
      </c>
      <c r="C590" s="10" t="str">
        <f>IF(COUNTRY_INFO!C590=0," ",COUNTRY_INFO!C590)</f>
        <v>Gimbi Town</v>
      </c>
      <c r="D590" s="11" t="str">
        <f>IF(COUNTRY_INFO!$T$9:$T$1000="MDA1 (IVM+ALB)", COUNTRY_INFO!$T$9:$T$1000, " ")</f>
        <v xml:space="preserve"> </v>
      </c>
      <c r="E590" s="253"/>
      <c r="F590" s="54"/>
      <c r="G590" s="288"/>
      <c r="H590" s="288"/>
      <c r="I590" s="11">
        <f t="shared" si="45"/>
        <v>0</v>
      </c>
      <c r="J590" s="54"/>
      <c r="K590" s="18"/>
      <c r="L590" s="18"/>
      <c r="M590" s="14">
        <f t="shared" si="46"/>
        <v>0</v>
      </c>
      <c r="N590" s="231"/>
      <c r="O590" s="230" t="str">
        <f t="shared" si="47"/>
        <v xml:space="preserve"> </v>
      </c>
      <c r="P590" s="230" t="str">
        <f t="shared" si="48"/>
        <v xml:space="preserve"> </v>
      </c>
      <c r="Q590" s="230" t="str">
        <f t="shared" si="49"/>
        <v xml:space="preserve"> </v>
      </c>
    </row>
    <row r="591" spans="1:17" x14ac:dyDescent="0.2">
      <c r="A591" s="10" t="str">
        <f>IF(COUNTRY_INFO!A591=0," ",COUNTRY_INFO!A591)</f>
        <v>Ethiopia</v>
      </c>
      <c r="B591" s="10" t="str">
        <f>IF(COUNTRY_INFO!B591=0," ",COUNTRY_INFO!B591)</f>
        <v>Oromia West Wellega</v>
      </c>
      <c r="C591" s="10" t="str">
        <f>IF(COUNTRY_INFO!C591=0," ",COUNTRY_INFO!C591)</f>
        <v>Guliso</v>
      </c>
      <c r="D591" s="11" t="str">
        <f>IF(COUNTRY_INFO!$T$9:$T$1000="MDA1 (IVM+ALB)", COUNTRY_INFO!$T$9:$T$1000, " ")</f>
        <v xml:space="preserve"> </v>
      </c>
      <c r="E591" s="253"/>
      <c r="F591" s="54"/>
      <c r="G591" s="288"/>
      <c r="H591" s="288"/>
      <c r="I591" s="11">
        <f t="shared" si="45"/>
        <v>0</v>
      </c>
      <c r="J591" s="54"/>
      <c r="K591" s="18"/>
      <c r="L591" s="18"/>
      <c r="M591" s="14">
        <f t="shared" si="46"/>
        <v>0</v>
      </c>
      <c r="N591" s="231"/>
      <c r="O591" s="230" t="str">
        <f t="shared" si="47"/>
        <v xml:space="preserve"> </v>
      </c>
      <c r="P591" s="230" t="str">
        <f t="shared" si="48"/>
        <v xml:space="preserve"> </v>
      </c>
      <c r="Q591" s="230" t="str">
        <f t="shared" si="49"/>
        <v xml:space="preserve"> </v>
      </c>
    </row>
    <row r="592" spans="1:17" x14ac:dyDescent="0.2">
      <c r="A592" s="10" t="str">
        <f>IF(COUNTRY_INFO!A592=0," ",COUNTRY_INFO!A592)</f>
        <v>Ethiopia</v>
      </c>
      <c r="B592" s="10" t="str">
        <f>IF(COUNTRY_INFO!B592=0," ",COUNTRY_INFO!B592)</f>
        <v>Oromia West Wellega</v>
      </c>
      <c r="C592" s="10" t="str">
        <f>IF(COUNTRY_INFO!C592=0," ",COUNTRY_INFO!C592)</f>
        <v>Haru</v>
      </c>
      <c r="D592" s="11" t="str">
        <f>IF(COUNTRY_INFO!$T$9:$T$1000="MDA1 (IVM+ALB)", COUNTRY_INFO!$T$9:$T$1000, " ")</f>
        <v xml:space="preserve"> </v>
      </c>
      <c r="E592" s="253"/>
      <c r="F592" s="54"/>
      <c r="G592" s="288"/>
      <c r="H592" s="288"/>
      <c r="I592" s="11">
        <f t="shared" si="45"/>
        <v>0</v>
      </c>
      <c r="J592" s="54"/>
      <c r="K592" s="18"/>
      <c r="L592" s="18"/>
      <c r="M592" s="14">
        <f t="shared" si="46"/>
        <v>0</v>
      </c>
      <c r="N592" s="231"/>
      <c r="O592" s="230" t="str">
        <f t="shared" si="47"/>
        <v xml:space="preserve"> </v>
      </c>
      <c r="P592" s="230" t="str">
        <f t="shared" si="48"/>
        <v xml:space="preserve"> </v>
      </c>
      <c r="Q592" s="230" t="str">
        <f t="shared" si="49"/>
        <v xml:space="preserve"> </v>
      </c>
    </row>
    <row r="593" spans="1:17" x14ac:dyDescent="0.2">
      <c r="A593" s="10" t="str">
        <f>IF(COUNTRY_INFO!A593=0," ",COUNTRY_INFO!A593)</f>
        <v>Ethiopia</v>
      </c>
      <c r="B593" s="10" t="str">
        <f>IF(COUNTRY_INFO!B593=0," ",COUNTRY_INFO!B593)</f>
        <v>Oromia West Wellega</v>
      </c>
      <c r="C593" s="10" t="str">
        <f>IF(COUNTRY_INFO!C593=0," ",COUNTRY_INFO!C593)</f>
        <v>Homa</v>
      </c>
      <c r="D593" s="11" t="str">
        <f>IF(COUNTRY_INFO!$T$9:$T$1000="MDA1 (IVM+ALB)", COUNTRY_INFO!$T$9:$T$1000, " ")</f>
        <v xml:space="preserve"> </v>
      </c>
      <c r="E593" s="253"/>
      <c r="F593" s="54"/>
      <c r="G593" s="288"/>
      <c r="H593" s="288"/>
      <c r="I593" s="11">
        <f t="shared" si="45"/>
        <v>0</v>
      </c>
      <c r="J593" s="54"/>
      <c r="K593" s="18"/>
      <c r="L593" s="18"/>
      <c r="M593" s="14">
        <f t="shared" si="46"/>
        <v>0</v>
      </c>
      <c r="N593" s="231"/>
      <c r="O593" s="230" t="str">
        <f t="shared" si="47"/>
        <v xml:space="preserve"> </v>
      </c>
      <c r="P593" s="230" t="str">
        <f t="shared" si="48"/>
        <v xml:space="preserve"> </v>
      </c>
      <c r="Q593" s="230" t="str">
        <f t="shared" si="49"/>
        <v xml:space="preserve"> </v>
      </c>
    </row>
    <row r="594" spans="1:17" x14ac:dyDescent="0.2">
      <c r="A594" s="10" t="str">
        <f>IF(COUNTRY_INFO!A594=0," ",COUNTRY_INFO!A594)</f>
        <v>Ethiopia</v>
      </c>
      <c r="B594" s="10" t="str">
        <f>IF(COUNTRY_INFO!B594=0," ",COUNTRY_INFO!B594)</f>
        <v>Oromia West Wellega</v>
      </c>
      <c r="C594" s="10" t="str">
        <f>IF(COUNTRY_INFO!C594=0," ",COUNTRY_INFO!C594)</f>
        <v>Jarso</v>
      </c>
      <c r="D594" s="11" t="str">
        <f>IF(COUNTRY_INFO!$T$9:$T$1000="MDA1 (IVM+ALB)", COUNTRY_INFO!$T$9:$T$1000, " ")</f>
        <v xml:space="preserve"> </v>
      </c>
      <c r="E594" s="253"/>
      <c r="F594" s="54"/>
      <c r="G594" s="288"/>
      <c r="H594" s="288"/>
      <c r="I594" s="11">
        <f t="shared" si="45"/>
        <v>0</v>
      </c>
      <c r="J594" s="54"/>
      <c r="K594" s="18"/>
      <c r="L594" s="18"/>
      <c r="M594" s="14">
        <f t="shared" si="46"/>
        <v>0</v>
      </c>
      <c r="N594" s="231"/>
      <c r="O594" s="230" t="str">
        <f t="shared" si="47"/>
        <v xml:space="preserve"> </v>
      </c>
      <c r="P594" s="230" t="str">
        <f t="shared" si="48"/>
        <v xml:space="preserve"> </v>
      </c>
      <c r="Q594" s="230" t="str">
        <f t="shared" si="49"/>
        <v xml:space="preserve"> </v>
      </c>
    </row>
    <row r="595" spans="1:17" x14ac:dyDescent="0.2">
      <c r="A595" s="10" t="str">
        <f>IF(COUNTRY_INFO!A595=0," ",COUNTRY_INFO!A595)</f>
        <v>Ethiopia</v>
      </c>
      <c r="B595" s="10" t="str">
        <f>IF(COUNTRY_INFO!B595=0," ",COUNTRY_INFO!B595)</f>
        <v>Oromia West Wellega</v>
      </c>
      <c r="C595" s="10" t="str">
        <f>IF(COUNTRY_INFO!C595=0," ",COUNTRY_INFO!C595)</f>
        <v>Kiltu Karra</v>
      </c>
      <c r="D595" s="11" t="str">
        <f>IF(COUNTRY_INFO!$T$9:$T$1000="MDA1 (IVM+ALB)", COUNTRY_INFO!$T$9:$T$1000, " ")</f>
        <v xml:space="preserve"> </v>
      </c>
      <c r="E595" s="253"/>
      <c r="F595" s="54"/>
      <c r="G595" s="288"/>
      <c r="H595" s="288"/>
      <c r="I595" s="11">
        <f t="shared" si="45"/>
        <v>0</v>
      </c>
      <c r="J595" s="54"/>
      <c r="K595" s="18"/>
      <c r="L595" s="18"/>
      <c r="M595" s="14">
        <f t="shared" si="46"/>
        <v>0</v>
      </c>
      <c r="N595" s="231"/>
      <c r="O595" s="230" t="str">
        <f t="shared" si="47"/>
        <v xml:space="preserve"> </v>
      </c>
      <c r="P595" s="230" t="str">
        <f t="shared" si="48"/>
        <v xml:space="preserve"> </v>
      </c>
      <c r="Q595" s="230" t="str">
        <f t="shared" si="49"/>
        <v xml:space="preserve"> </v>
      </c>
    </row>
    <row r="596" spans="1:17" x14ac:dyDescent="0.2">
      <c r="A596" s="10" t="str">
        <f>IF(COUNTRY_INFO!A596=0," ",COUNTRY_INFO!A596)</f>
        <v>Ethiopia</v>
      </c>
      <c r="B596" s="10" t="str">
        <f>IF(COUNTRY_INFO!B596=0," ",COUNTRY_INFO!B596)</f>
        <v>Oromia West Wellega</v>
      </c>
      <c r="C596" s="10" t="str">
        <f>IF(COUNTRY_INFO!C596=0," ",COUNTRY_INFO!C596)</f>
        <v>Kondala</v>
      </c>
      <c r="D596" s="11" t="str">
        <f>IF(COUNTRY_INFO!$T$9:$T$1000="MDA1 (IVM+ALB)", COUNTRY_INFO!$T$9:$T$1000, " ")</f>
        <v xml:space="preserve"> </v>
      </c>
      <c r="E596" s="253"/>
      <c r="F596" s="54"/>
      <c r="G596" s="288"/>
      <c r="H596" s="288"/>
      <c r="I596" s="11">
        <f t="shared" si="45"/>
        <v>0</v>
      </c>
      <c r="J596" s="54"/>
      <c r="K596" s="18"/>
      <c r="L596" s="18"/>
      <c r="M596" s="14">
        <f t="shared" si="46"/>
        <v>0</v>
      </c>
      <c r="N596" s="231"/>
      <c r="O596" s="230" t="str">
        <f t="shared" si="47"/>
        <v xml:space="preserve"> </v>
      </c>
      <c r="P596" s="230" t="str">
        <f t="shared" si="48"/>
        <v xml:space="preserve"> </v>
      </c>
      <c r="Q596" s="230" t="str">
        <f t="shared" si="49"/>
        <v xml:space="preserve"> </v>
      </c>
    </row>
    <row r="597" spans="1:17" x14ac:dyDescent="0.2">
      <c r="A597" s="10" t="str">
        <f>IF(COUNTRY_INFO!A597=0," ",COUNTRY_INFO!A597)</f>
        <v>Ethiopia</v>
      </c>
      <c r="B597" s="10" t="str">
        <f>IF(COUNTRY_INFO!B597=0," ",COUNTRY_INFO!B597)</f>
        <v>Oromia West Wellega</v>
      </c>
      <c r="C597" s="10" t="str">
        <f>IF(COUNTRY_INFO!C597=0," ",COUNTRY_INFO!C597)</f>
        <v xml:space="preserve">Lalo Assabi </v>
      </c>
      <c r="D597" s="11" t="str">
        <f>IF(COUNTRY_INFO!$T$9:$T$1000="MDA1 (IVM+ALB)", COUNTRY_INFO!$T$9:$T$1000, " ")</f>
        <v xml:space="preserve"> </v>
      </c>
      <c r="E597" s="253"/>
      <c r="F597" s="54"/>
      <c r="G597" s="288"/>
      <c r="H597" s="288"/>
      <c r="I597" s="11">
        <f t="shared" si="45"/>
        <v>0</v>
      </c>
      <c r="J597" s="54"/>
      <c r="K597" s="18"/>
      <c r="L597" s="18"/>
      <c r="M597" s="14">
        <f t="shared" si="46"/>
        <v>0</v>
      </c>
      <c r="N597" s="231"/>
      <c r="O597" s="230" t="str">
        <f t="shared" si="47"/>
        <v xml:space="preserve"> </v>
      </c>
      <c r="P597" s="230" t="str">
        <f t="shared" si="48"/>
        <v xml:space="preserve"> </v>
      </c>
      <c r="Q597" s="230" t="str">
        <f t="shared" si="49"/>
        <v xml:space="preserve"> </v>
      </c>
    </row>
    <row r="598" spans="1:17" x14ac:dyDescent="0.2">
      <c r="A598" s="10" t="str">
        <f>IF(COUNTRY_INFO!A598=0," ",COUNTRY_INFO!A598)</f>
        <v>Ethiopia</v>
      </c>
      <c r="B598" s="10" t="str">
        <f>IF(COUNTRY_INFO!B598=0," ",COUNTRY_INFO!B598)</f>
        <v>Oromia West Wellega</v>
      </c>
      <c r="C598" s="10" t="str">
        <f>IF(COUNTRY_INFO!C598=0," ",COUNTRY_INFO!C598)</f>
        <v>Leta Sibu</v>
      </c>
      <c r="D598" s="11" t="str">
        <f>IF(COUNTRY_INFO!$T$9:$T$1000="MDA1 (IVM+ALB)", COUNTRY_INFO!$T$9:$T$1000, " ")</f>
        <v xml:space="preserve"> </v>
      </c>
      <c r="E598" s="253"/>
      <c r="F598" s="54"/>
      <c r="G598" s="288"/>
      <c r="H598" s="288"/>
      <c r="I598" s="11">
        <f t="shared" si="45"/>
        <v>0</v>
      </c>
      <c r="J598" s="54"/>
      <c r="K598" s="18"/>
      <c r="L598" s="18"/>
      <c r="M598" s="14">
        <f t="shared" si="46"/>
        <v>0</v>
      </c>
      <c r="N598" s="231"/>
      <c r="O598" s="230" t="str">
        <f t="shared" si="47"/>
        <v xml:space="preserve"> </v>
      </c>
      <c r="P598" s="230" t="str">
        <f t="shared" si="48"/>
        <v xml:space="preserve"> </v>
      </c>
      <c r="Q598" s="230" t="str">
        <f t="shared" si="49"/>
        <v xml:space="preserve"> </v>
      </c>
    </row>
    <row r="599" spans="1:17" x14ac:dyDescent="0.2">
      <c r="A599" s="10" t="str">
        <f>IF(COUNTRY_INFO!A599=0," ",COUNTRY_INFO!A599)</f>
        <v>Ethiopia</v>
      </c>
      <c r="B599" s="10" t="str">
        <f>IF(COUNTRY_INFO!B599=0," ",COUNTRY_INFO!B599)</f>
        <v>Oromia West Wellega</v>
      </c>
      <c r="C599" s="10" t="str">
        <f>IF(COUNTRY_INFO!C599=0," ",COUNTRY_INFO!C599)</f>
        <v xml:space="preserve">Mana Sibu </v>
      </c>
      <c r="D599" s="11" t="str">
        <f>IF(COUNTRY_INFO!$T$9:$T$1000="MDA1 (IVM+ALB)", COUNTRY_INFO!$T$9:$T$1000, " ")</f>
        <v xml:space="preserve"> </v>
      </c>
      <c r="E599" s="253"/>
      <c r="F599" s="54"/>
      <c r="G599" s="288"/>
      <c r="H599" s="288"/>
      <c r="I599" s="11">
        <f t="shared" si="45"/>
        <v>0</v>
      </c>
      <c r="J599" s="54"/>
      <c r="K599" s="18"/>
      <c r="L599" s="18"/>
      <c r="M599" s="14">
        <f t="shared" si="46"/>
        <v>0</v>
      </c>
      <c r="N599" s="231"/>
      <c r="O599" s="230" t="str">
        <f t="shared" si="47"/>
        <v xml:space="preserve"> </v>
      </c>
      <c r="P599" s="230" t="str">
        <f t="shared" si="48"/>
        <v xml:space="preserve"> </v>
      </c>
      <c r="Q599" s="230" t="str">
        <f t="shared" si="49"/>
        <v xml:space="preserve"> </v>
      </c>
    </row>
    <row r="600" spans="1:17" x14ac:dyDescent="0.2">
      <c r="A600" s="10" t="str">
        <f>IF(COUNTRY_INFO!A600=0," ",COUNTRY_INFO!A600)</f>
        <v>Ethiopia</v>
      </c>
      <c r="B600" s="10" t="str">
        <f>IF(COUNTRY_INFO!B600=0," ",COUNTRY_INFO!B600)</f>
        <v>Oromia West Wellega</v>
      </c>
      <c r="C600" s="10" t="str">
        <f>IF(COUNTRY_INFO!C600=0," ",COUNTRY_INFO!C600)</f>
        <v>Mendi Town</v>
      </c>
      <c r="D600" s="11" t="str">
        <f>IF(COUNTRY_INFO!$T$9:$T$1000="MDA1 (IVM+ALB)", COUNTRY_INFO!$T$9:$T$1000, " ")</f>
        <v xml:space="preserve"> </v>
      </c>
      <c r="E600" s="253"/>
      <c r="F600" s="54"/>
      <c r="G600" s="288"/>
      <c r="H600" s="288"/>
      <c r="I600" s="11">
        <f t="shared" si="45"/>
        <v>0</v>
      </c>
      <c r="J600" s="54"/>
      <c r="K600" s="18"/>
      <c r="L600" s="18"/>
      <c r="M600" s="14">
        <f t="shared" si="46"/>
        <v>0</v>
      </c>
      <c r="N600" s="231"/>
      <c r="O600" s="230" t="str">
        <f t="shared" si="47"/>
        <v xml:space="preserve"> </v>
      </c>
      <c r="P600" s="230" t="str">
        <f t="shared" si="48"/>
        <v xml:space="preserve"> </v>
      </c>
      <c r="Q600" s="230" t="str">
        <f t="shared" si="49"/>
        <v xml:space="preserve"> </v>
      </c>
    </row>
    <row r="601" spans="1:17" x14ac:dyDescent="0.2">
      <c r="A601" s="10" t="str">
        <f>IF(COUNTRY_INFO!A601=0," ",COUNTRY_INFO!A601)</f>
        <v>Ethiopia</v>
      </c>
      <c r="B601" s="10" t="str">
        <f>IF(COUNTRY_INFO!B601=0," ",COUNTRY_INFO!B601)</f>
        <v>Oromia West Wellega</v>
      </c>
      <c r="C601" s="10" t="str">
        <f>IF(COUNTRY_INFO!C601=0," ",COUNTRY_INFO!C601)</f>
        <v>Nedjo Rural</v>
      </c>
      <c r="D601" s="11" t="str">
        <f>IF(COUNTRY_INFO!$T$9:$T$1000="MDA1 (IVM+ALB)", COUNTRY_INFO!$T$9:$T$1000, " ")</f>
        <v xml:space="preserve"> </v>
      </c>
      <c r="E601" s="253"/>
      <c r="F601" s="54"/>
      <c r="G601" s="288"/>
      <c r="H601" s="288"/>
      <c r="I601" s="11">
        <f t="shared" si="45"/>
        <v>0</v>
      </c>
      <c r="J601" s="54"/>
      <c r="K601" s="18"/>
      <c r="L601" s="18"/>
      <c r="M601" s="14">
        <f t="shared" si="46"/>
        <v>0</v>
      </c>
      <c r="N601" s="231"/>
      <c r="O601" s="230" t="str">
        <f t="shared" si="47"/>
        <v xml:space="preserve"> </v>
      </c>
      <c r="P601" s="230" t="str">
        <f t="shared" si="48"/>
        <v xml:space="preserve"> </v>
      </c>
      <c r="Q601" s="230" t="str">
        <f t="shared" si="49"/>
        <v xml:space="preserve"> </v>
      </c>
    </row>
    <row r="602" spans="1:17" x14ac:dyDescent="0.2">
      <c r="A602" s="10" t="str">
        <f>IF(COUNTRY_INFO!A602=0," ",COUNTRY_INFO!A602)</f>
        <v>Ethiopia</v>
      </c>
      <c r="B602" s="10" t="str">
        <f>IF(COUNTRY_INFO!B602=0," ",COUNTRY_INFO!B602)</f>
        <v>Oromia West Wellega</v>
      </c>
      <c r="C602" s="10" t="str">
        <f>IF(COUNTRY_INFO!C602=0," ",COUNTRY_INFO!C602)</f>
        <v>Nedjo Town</v>
      </c>
      <c r="D602" s="11" t="str">
        <f>IF(COUNTRY_INFO!$T$9:$T$1000="MDA1 (IVM+ALB)", COUNTRY_INFO!$T$9:$T$1000, " ")</f>
        <v xml:space="preserve"> </v>
      </c>
      <c r="E602" s="253"/>
      <c r="F602" s="54"/>
      <c r="G602" s="288"/>
      <c r="H602" s="288"/>
      <c r="I602" s="11">
        <f t="shared" si="45"/>
        <v>0</v>
      </c>
      <c r="J602" s="54"/>
      <c r="K602" s="18"/>
      <c r="L602" s="18"/>
      <c r="M602" s="14">
        <f t="shared" si="46"/>
        <v>0</v>
      </c>
      <c r="N602" s="231"/>
      <c r="O602" s="230" t="str">
        <f t="shared" si="47"/>
        <v xml:space="preserve"> </v>
      </c>
      <c r="P602" s="230" t="str">
        <f t="shared" si="48"/>
        <v xml:space="preserve"> </v>
      </c>
      <c r="Q602" s="230" t="str">
        <f t="shared" si="49"/>
        <v xml:space="preserve"> </v>
      </c>
    </row>
    <row r="603" spans="1:17" x14ac:dyDescent="0.2">
      <c r="A603" s="10" t="str">
        <f>IF(COUNTRY_INFO!A603=0," ",COUNTRY_INFO!A603)</f>
        <v>Ethiopia</v>
      </c>
      <c r="B603" s="10" t="str">
        <f>IF(COUNTRY_INFO!B603=0," ",COUNTRY_INFO!B603)</f>
        <v>Oromia West Wellega</v>
      </c>
      <c r="C603" s="10" t="str">
        <f>IF(COUNTRY_INFO!C603=0," ",COUNTRY_INFO!C603)</f>
        <v>Nole Kaba</v>
      </c>
      <c r="D603" s="11" t="str">
        <f>IF(COUNTRY_INFO!$T$9:$T$1000="MDA1 (IVM+ALB)", COUNTRY_INFO!$T$9:$T$1000, " ")</f>
        <v xml:space="preserve"> </v>
      </c>
      <c r="E603" s="253"/>
      <c r="F603" s="54"/>
      <c r="G603" s="288"/>
      <c r="H603" s="288"/>
      <c r="I603" s="11">
        <f t="shared" si="45"/>
        <v>0</v>
      </c>
      <c r="J603" s="54"/>
      <c r="K603" s="18"/>
      <c r="L603" s="18"/>
      <c r="M603" s="14">
        <f t="shared" si="46"/>
        <v>0</v>
      </c>
      <c r="N603" s="231"/>
      <c r="O603" s="230" t="str">
        <f t="shared" si="47"/>
        <v xml:space="preserve"> </v>
      </c>
      <c r="P603" s="230" t="str">
        <f t="shared" si="48"/>
        <v xml:space="preserve"> </v>
      </c>
      <c r="Q603" s="230" t="str">
        <f t="shared" si="49"/>
        <v xml:space="preserve"> </v>
      </c>
    </row>
    <row r="604" spans="1:17" x14ac:dyDescent="0.2">
      <c r="A604" s="10" t="str">
        <f>IF(COUNTRY_INFO!A604=0," ",COUNTRY_INFO!A604)</f>
        <v>Ethiopia</v>
      </c>
      <c r="B604" s="10" t="str">
        <f>IF(COUNTRY_INFO!B604=0," ",COUNTRY_INFO!B604)</f>
        <v>Oromia West Wellega</v>
      </c>
      <c r="C604" s="10" t="str">
        <f>IF(COUNTRY_INFO!C604=0," ",COUNTRY_INFO!C604)</f>
        <v>Seyo Nole</v>
      </c>
      <c r="D604" s="11" t="str">
        <f>IF(COUNTRY_INFO!$T$9:$T$1000="MDA1 (IVM+ALB)", COUNTRY_INFO!$T$9:$T$1000, " ")</f>
        <v xml:space="preserve"> </v>
      </c>
      <c r="E604" s="253"/>
      <c r="F604" s="54"/>
      <c r="G604" s="288"/>
      <c r="H604" s="288"/>
      <c r="I604" s="11">
        <f t="shared" si="45"/>
        <v>0</v>
      </c>
      <c r="J604" s="54"/>
      <c r="K604" s="18"/>
      <c r="L604" s="18"/>
      <c r="M604" s="14">
        <f t="shared" si="46"/>
        <v>0</v>
      </c>
      <c r="N604" s="231"/>
      <c r="O604" s="230" t="str">
        <f t="shared" si="47"/>
        <v xml:space="preserve"> </v>
      </c>
      <c r="P604" s="230" t="str">
        <f t="shared" si="48"/>
        <v xml:space="preserve"> </v>
      </c>
      <c r="Q604" s="230" t="str">
        <f t="shared" si="49"/>
        <v xml:space="preserve"> </v>
      </c>
    </row>
    <row r="605" spans="1:17" x14ac:dyDescent="0.2">
      <c r="A605" s="10" t="str">
        <f>IF(COUNTRY_INFO!A605=0," ",COUNTRY_INFO!A605)</f>
        <v>Ethiopia</v>
      </c>
      <c r="B605" s="10" t="str">
        <f>IF(COUNTRY_INFO!B605=0," ",COUNTRY_INFO!B605)</f>
        <v>Oromia West Wellega</v>
      </c>
      <c r="C605" s="10" t="str">
        <f>IF(COUNTRY_INFO!C605=0," ",COUNTRY_INFO!C605)</f>
        <v>Yubdo</v>
      </c>
      <c r="D605" s="11" t="str">
        <f>IF(COUNTRY_INFO!$T$9:$T$1000="MDA1 (IVM+ALB)", COUNTRY_INFO!$T$9:$T$1000, " ")</f>
        <v xml:space="preserve"> </v>
      </c>
      <c r="E605" s="253"/>
      <c r="F605" s="54"/>
      <c r="G605" s="288"/>
      <c r="H605" s="288"/>
      <c r="I605" s="11">
        <f t="shared" si="45"/>
        <v>0</v>
      </c>
      <c r="J605" s="54"/>
      <c r="K605" s="18"/>
      <c r="L605" s="18"/>
      <c r="M605" s="14">
        <f t="shared" si="46"/>
        <v>0</v>
      </c>
      <c r="N605" s="231"/>
      <c r="O605" s="230" t="str">
        <f t="shared" si="47"/>
        <v xml:space="preserve"> </v>
      </c>
      <c r="P605" s="230" t="str">
        <f t="shared" si="48"/>
        <v xml:space="preserve"> </v>
      </c>
      <c r="Q605" s="230" t="str">
        <f t="shared" si="49"/>
        <v xml:space="preserve"> </v>
      </c>
    </row>
    <row r="606" spans="1:17" x14ac:dyDescent="0.2">
      <c r="A606" s="10" t="str">
        <f>IF(COUNTRY_INFO!A606=0," ",COUNTRY_INFO!A606)</f>
        <v>Ethiopia</v>
      </c>
      <c r="B606" s="10" t="str">
        <f>IF(COUNTRY_INFO!B606=0," ",COUNTRY_INFO!B606)</f>
        <v>SNNPR Basketo Special Woreda</v>
      </c>
      <c r="C606" s="10" t="str">
        <f>IF(COUNTRY_INFO!C606=0," ",COUNTRY_INFO!C606)</f>
        <v>Basketo</v>
      </c>
      <c r="D606" s="11" t="str">
        <f>IF(COUNTRY_INFO!$T$9:$T$1000="MDA1 (IVM+ALB)", COUNTRY_INFO!$T$9:$T$1000, " ")</f>
        <v xml:space="preserve"> </v>
      </c>
      <c r="E606" s="253"/>
      <c r="F606" s="54"/>
      <c r="G606" s="288"/>
      <c r="H606" s="288"/>
      <c r="I606" s="11">
        <f t="shared" si="45"/>
        <v>0</v>
      </c>
      <c r="J606" s="54"/>
      <c r="K606" s="18"/>
      <c r="L606" s="18"/>
      <c r="M606" s="14">
        <f t="shared" si="46"/>
        <v>0</v>
      </c>
      <c r="N606" s="231"/>
      <c r="O606" s="230" t="str">
        <f t="shared" si="47"/>
        <v xml:space="preserve"> </v>
      </c>
      <c r="P606" s="230" t="str">
        <f t="shared" si="48"/>
        <v xml:space="preserve"> </v>
      </c>
      <c r="Q606" s="230" t="str">
        <f t="shared" si="49"/>
        <v xml:space="preserve"> </v>
      </c>
    </row>
    <row r="607" spans="1:17" x14ac:dyDescent="0.2">
      <c r="A607" s="10" t="str">
        <f>IF(COUNTRY_INFO!A607=0," ",COUNTRY_INFO!A607)</f>
        <v>Ethiopia</v>
      </c>
      <c r="B607" s="10" t="str">
        <f>IF(COUNTRY_INFO!B607=0," ",COUNTRY_INFO!B607)</f>
        <v>SNNPR Bench Maji</v>
      </c>
      <c r="C607" s="10" t="str">
        <f>IF(COUNTRY_INFO!C607=0," ",COUNTRY_INFO!C607)</f>
        <v>Bero</v>
      </c>
      <c r="D607" s="11" t="str">
        <f>IF(COUNTRY_INFO!$T$9:$T$1000="MDA1 (IVM+ALB)", COUNTRY_INFO!$T$9:$T$1000, " ")</f>
        <v>MDA1 (IVM+ALB)</v>
      </c>
      <c r="E607" s="253" t="s">
        <v>1185</v>
      </c>
      <c r="F607" s="54"/>
      <c r="G607" s="288">
        <v>5126</v>
      </c>
      <c r="H607" s="288">
        <v>8291</v>
      </c>
      <c r="I607" s="11">
        <f t="shared" si="45"/>
        <v>13417</v>
      </c>
      <c r="J607" s="54"/>
      <c r="K607" s="18">
        <v>4023</v>
      </c>
      <c r="L607" s="18">
        <v>7929</v>
      </c>
      <c r="M607" s="14">
        <f t="shared" si="46"/>
        <v>11952</v>
      </c>
      <c r="N607" s="231"/>
      <c r="O607" s="293">
        <f t="shared" si="47"/>
        <v>78.482247366367545</v>
      </c>
      <c r="P607" s="293">
        <f t="shared" si="48"/>
        <v>95.633819804607398</v>
      </c>
      <c r="Q607" s="293">
        <f t="shared" si="49"/>
        <v>89.081016620705071</v>
      </c>
    </row>
    <row r="608" spans="1:17" x14ac:dyDescent="0.2">
      <c r="A608" s="10" t="str">
        <f>IF(COUNTRY_INFO!A608=0," ",COUNTRY_INFO!A608)</f>
        <v>Ethiopia</v>
      </c>
      <c r="B608" s="10" t="str">
        <f>IF(COUNTRY_INFO!B608=0," ",COUNTRY_INFO!B608)</f>
        <v>SNNPR Bench Maji</v>
      </c>
      <c r="C608" s="10" t="str">
        <f>IF(COUNTRY_INFO!C608=0," ",COUNTRY_INFO!C608)</f>
        <v>Debub Bench</v>
      </c>
      <c r="D608" s="11" t="str">
        <f>IF(COUNTRY_INFO!$T$9:$T$1000="MDA1 (IVM+ALB)", COUNTRY_INFO!$T$9:$T$1000, " ")</f>
        <v>MDA1 (IVM+ALB)</v>
      </c>
      <c r="E608" s="253" t="s">
        <v>1185</v>
      </c>
      <c r="F608" s="54"/>
      <c r="G608" s="288">
        <v>44772</v>
      </c>
      <c r="H608" s="288">
        <v>72412</v>
      </c>
      <c r="I608" s="11">
        <f t="shared" si="45"/>
        <v>117184</v>
      </c>
      <c r="J608" s="54"/>
      <c r="K608" s="18">
        <v>36034</v>
      </c>
      <c r="L608" s="18">
        <v>64061</v>
      </c>
      <c r="M608" s="14">
        <f t="shared" si="46"/>
        <v>100095</v>
      </c>
      <c r="N608" s="231"/>
      <c r="O608" s="293">
        <f t="shared" si="47"/>
        <v>80.483337800410965</v>
      </c>
      <c r="P608" s="293">
        <f t="shared" si="48"/>
        <v>88.467381097055735</v>
      </c>
      <c r="Q608" s="293">
        <f t="shared" si="49"/>
        <v>85.416951119606779</v>
      </c>
    </row>
    <row r="609" spans="1:17" x14ac:dyDescent="0.2">
      <c r="A609" s="10" t="str">
        <f>IF(COUNTRY_INFO!A609=0," ",COUNTRY_INFO!A609)</f>
        <v>Ethiopia</v>
      </c>
      <c r="B609" s="10" t="str">
        <f>IF(COUNTRY_INFO!B609=0," ",COUNTRY_INFO!B609)</f>
        <v>SNNPR Bench Maji</v>
      </c>
      <c r="C609" s="10" t="str">
        <f>IF(COUNTRY_INFO!C609=0," ",COUNTRY_INFO!C609)</f>
        <v>Gura ferda</v>
      </c>
      <c r="D609" s="11" t="str">
        <f>IF(COUNTRY_INFO!$T$9:$T$1000="MDA1 (IVM+ALB)", COUNTRY_INFO!$T$9:$T$1000, " ")</f>
        <v>MDA1 (IVM+ALB)</v>
      </c>
      <c r="E609" s="253" t="s">
        <v>1185</v>
      </c>
      <c r="F609" s="54"/>
      <c r="G609" s="288">
        <v>14729</v>
      </c>
      <c r="H609" s="288">
        <v>23822</v>
      </c>
      <c r="I609" s="11">
        <f t="shared" si="45"/>
        <v>38551</v>
      </c>
      <c r="J609" s="54"/>
      <c r="K609" s="18">
        <v>11418</v>
      </c>
      <c r="L609" s="18">
        <v>24409</v>
      </c>
      <c r="M609" s="14">
        <f t="shared" si="46"/>
        <v>35827</v>
      </c>
      <c r="N609" s="231"/>
      <c r="O609" s="293">
        <f t="shared" si="47"/>
        <v>77.520537714712461</v>
      </c>
      <c r="P609" s="294">
        <f t="shared" si="48"/>
        <v>102.46410880698514</v>
      </c>
      <c r="Q609" s="293">
        <f t="shared" si="49"/>
        <v>92.934035433581485</v>
      </c>
    </row>
    <row r="610" spans="1:17" x14ac:dyDescent="0.2">
      <c r="A610" s="10" t="str">
        <f>IF(COUNTRY_INFO!A610=0," ",COUNTRY_INFO!A610)</f>
        <v>Ethiopia</v>
      </c>
      <c r="B610" s="10" t="str">
        <f>IF(COUNTRY_INFO!B610=0," ",COUNTRY_INFO!B610)</f>
        <v>SNNPR Bench Maji</v>
      </c>
      <c r="C610" s="10" t="str">
        <f>IF(COUNTRY_INFO!C610=0," ",COUNTRY_INFO!C610)</f>
        <v>Maji</v>
      </c>
      <c r="D610" s="11" t="str">
        <f>IF(COUNTRY_INFO!$T$9:$T$1000="MDA1 (IVM+ALB)", COUNTRY_INFO!$T$9:$T$1000, " ")</f>
        <v>MDA1 (IVM+ALB)</v>
      </c>
      <c r="E610" s="253" t="s">
        <v>1185</v>
      </c>
      <c r="F610" s="54"/>
      <c r="G610" s="288">
        <v>13012</v>
      </c>
      <c r="H610" s="288">
        <v>21045</v>
      </c>
      <c r="I610" s="11">
        <f t="shared" si="45"/>
        <v>34057</v>
      </c>
      <c r="J610" s="54"/>
      <c r="K610" s="18">
        <v>11402</v>
      </c>
      <c r="L610" s="18">
        <v>20269</v>
      </c>
      <c r="M610" s="14">
        <f t="shared" si="46"/>
        <v>31671</v>
      </c>
      <c r="N610" s="231"/>
      <c r="O610" s="293">
        <f t="shared" si="47"/>
        <v>87.6268060252075</v>
      </c>
      <c r="P610" s="293">
        <f t="shared" si="48"/>
        <v>96.312663340460915</v>
      </c>
      <c r="Q610" s="293">
        <f t="shared" si="49"/>
        <v>92.994098129606257</v>
      </c>
    </row>
    <row r="611" spans="1:17" x14ac:dyDescent="0.2">
      <c r="A611" s="10" t="str">
        <f>IF(COUNTRY_INFO!A611=0," ",COUNTRY_INFO!A611)</f>
        <v>Ethiopia</v>
      </c>
      <c r="B611" s="10" t="str">
        <f>IF(COUNTRY_INFO!B611=0," ",COUNTRY_INFO!B611)</f>
        <v>SNNPR Bench Maji</v>
      </c>
      <c r="C611" s="10" t="str">
        <f>IF(COUNTRY_INFO!C611=0," ",COUNTRY_INFO!C611)</f>
        <v>Meint Goldia</v>
      </c>
      <c r="D611" s="11" t="str">
        <f>IF(COUNTRY_INFO!$T$9:$T$1000="MDA1 (IVM+ALB)", COUNTRY_INFO!$T$9:$T$1000, " ")</f>
        <v>MDA1 (IVM+ALB)</v>
      </c>
      <c r="E611" s="253" t="s">
        <v>1185</v>
      </c>
      <c r="F611" s="54"/>
      <c r="G611" s="288">
        <v>36427</v>
      </c>
      <c r="H611" s="288">
        <v>58915</v>
      </c>
      <c r="I611" s="11">
        <f t="shared" si="45"/>
        <v>95342</v>
      </c>
      <c r="J611" s="54"/>
      <c r="K611" s="18">
        <v>30995</v>
      </c>
      <c r="L611" s="18">
        <v>57547</v>
      </c>
      <c r="M611" s="14">
        <f t="shared" si="46"/>
        <v>88542</v>
      </c>
      <c r="N611" s="231"/>
      <c r="O611" s="293">
        <f t="shared" si="47"/>
        <v>85.087984187553189</v>
      </c>
      <c r="P611" s="293">
        <f t="shared" si="48"/>
        <v>97.678010693371803</v>
      </c>
      <c r="Q611" s="293">
        <f t="shared" si="49"/>
        <v>92.86778125065554</v>
      </c>
    </row>
    <row r="612" spans="1:17" x14ac:dyDescent="0.2">
      <c r="A612" s="10" t="str">
        <f>IF(COUNTRY_INFO!A612=0," ",COUNTRY_INFO!A612)</f>
        <v>Ethiopia</v>
      </c>
      <c r="B612" s="10" t="str">
        <f>IF(COUNTRY_INFO!B612=0," ",COUNTRY_INFO!B612)</f>
        <v>SNNPR Bench Maji</v>
      </c>
      <c r="C612" s="10" t="str">
        <f>IF(COUNTRY_INFO!C612=0," ",COUNTRY_INFO!C612)</f>
        <v>Meint Shasha</v>
      </c>
      <c r="D612" s="11" t="str">
        <f>IF(COUNTRY_INFO!$T$9:$T$1000="MDA1 (IVM+ALB)", COUNTRY_INFO!$T$9:$T$1000, " ")</f>
        <v>MDA1 (IVM+ALB)</v>
      </c>
      <c r="E612" s="253" t="s">
        <v>1185</v>
      </c>
      <c r="F612" s="54"/>
      <c r="G612" s="288">
        <v>17857</v>
      </c>
      <c r="H612" s="288">
        <v>28880</v>
      </c>
      <c r="I612" s="11">
        <f t="shared" si="45"/>
        <v>46737</v>
      </c>
      <c r="J612" s="54"/>
      <c r="K612" s="18">
        <v>11230</v>
      </c>
      <c r="L612" s="18">
        <v>27409</v>
      </c>
      <c r="M612" s="14">
        <f t="shared" si="46"/>
        <v>38639</v>
      </c>
      <c r="N612" s="231"/>
      <c r="O612" s="230">
        <f t="shared" si="47"/>
        <v>62.888503108024864</v>
      </c>
      <c r="P612" s="293">
        <f t="shared" si="48"/>
        <v>94.906509695290865</v>
      </c>
      <c r="Q612" s="293">
        <f t="shared" si="49"/>
        <v>82.673256734493023</v>
      </c>
    </row>
    <row r="613" spans="1:17" x14ac:dyDescent="0.2">
      <c r="A613" s="10" t="str">
        <f>IF(COUNTRY_INFO!A613=0," ",COUNTRY_INFO!A613)</f>
        <v>Ethiopia</v>
      </c>
      <c r="B613" s="10" t="str">
        <f>IF(COUNTRY_INFO!B613=0," ",COUNTRY_INFO!B613)</f>
        <v>SNNPR Bench Maji</v>
      </c>
      <c r="C613" s="10" t="str">
        <f>IF(COUNTRY_INFO!C613=0," ",COUNTRY_INFO!C613)</f>
        <v>Mizan Aman Town</v>
      </c>
      <c r="D613" s="11" t="str">
        <f>IF(COUNTRY_INFO!$T$9:$T$1000="MDA1 (IVM+ALB)", COUNTRY_INFO!$T$9:$T$1000, " ")</f>
        <v xml:space="preserve"> </v>
      </c>
      <c r="E613" s="253"/>
      <c r="F613" s="54"/>
      <c r="G613" s="288"/>
      <c r="H613" s="288"/>
      <c r="I613" s="11">
        <f t="shared" si="45"/>
        <v>0</v>
      </c>
      <c r="J613" s="54"/>
      <c r="K613" s="18"/>
      <c r="L613" s="18"/>
      <c r="M613" s="14">
        <f t="shared" si="46"/>
        <v>0</v>
      </c>
      <c r="N613" s="231"/>
      <c r="O613" s="230" t="str">
        <f t="shared" si="47"/>
        <v xml:space="preserve"> </v>
      </c>
      <c r="P613" s="230" t="str">
        <f t="shared" si="48"/>
        <v xml:space="preserve"> </v>
      </c>
      <c r="Q613" s="230" t="str">
        <f t="shared" si="49"/>
        <v xml:space="preserve"> </v>
      </c>
    </row>
    <row r="614" spans="1:17" x14ac:dyDescent="0.2">
      <c r="A614" s="10" t="str">
        <f>IF(COUNTRY_INFO!A614=0," ",COUNTRY_INFO!A614)</f>
        <v>Ethiopia</v>
      </c>
      <c r="B614" s="10" t="str">
        <f>IF(COUNTRY_INFO!B614=0," ",COUNTRY_INFO!B614)</f>
        <v>SNNPR Bench Maji</v>
      </c>
      <c r="C614" s="10" t="str">
        <f>IF(COUNTRY_INFO!C614=0," ",COUNTRY_INFO!C614)</f>
        <v>Semen Bench</v>
      </c>
      <c r="D614" s="11" t="str">
        <f>IF(COUNTRY_INFO!$T$9:$T$1000="MDA1 (IVM+ALB)", COUNTRY_INFO!$T$9:$T$1000, " ")</f>
        <v xml:space="preserve"> </v>
      </c>
      <c r="E614" s="253"/>
      <c r="F614" s="54"/>
      <c r="G614" s="288"/>
      <c r="H614" s="288"/>
      <c r="I614" s="11">
        <f t="shared" si="45"/>
        <v>0</v>
      </c>
      <c r="J614" s="54"/>
      <c r="K614" s="18"/>
      <c r="L614" s="18"/>
      <c r="M614" s="14">
        <f t="shared" si="46"/>
        <v>0</v>
      </c>
      <c r="N614" s="231"/>
      <c r="O614" s="230" t="str">
        <f t="shared" si="47"/>
        <v xml:space="preserve"> </v>
      </c>
      <c r="P614" s="230" t="str">
        <f t="shared" si="48"/>
        <v xml:space="preserve"> </v>
      </c>
      <c r="Q614" s="230" t="str">
        <f t="shared" si="49"/>
        <v xml:space="preserve"> </v>
      </c>
    </row>
    <row r="615" spans="1:17" x14ac:dyDescent="0.2">
      <c r="A615" s="10" t="str">
        <f>IF(COUNTRY_INFO!A615=0," ",COUNTRY_INFO!A615)</f>
        <v>Ethiopia</v>
      </c>
      <c r="B615" s="10" t="str">
        <f>IF(COUNTRY_INFO!B615=0," ",COUNTRY_INFO!B615)</f>
        <v>SNNPR Bench Maji</v>
      </c>
      <c r="C615" s="10" t="str">
        <f>IF(COUNTRY_INFO!C615=0," ",COUNTRY_INFO!C615)</f>
        <v>Sheko</v>
      </c>
      <c r="D615" s="11" t="str">
        <f>IF(COUNTRY_INFO!$T$9:$T$1000="MDA1 (IVM+ALB)", COUNTRY_INFO!$T$9:$T$1000, " ")</f>
        <v>MDA1 (IVM+ALB)</v>
      </c>
      <c r="E615" s="253" t="s">
        <v>1185</v>
      </c>
      <c r="F615" s="54"/>
      <c r="G615" s="288">
        <v>20726</v>
      </c>
      <c r="H615" s="288">
        <v>33521</v>
      </c>
      <c r="I615" s="11">
        <f t="shared" si="45"/>
        <v>54247</v>
      </c>
      <c r="J615" s="54"/>
      <c r="K615" s="18">
        <v>18226</v>
      </c>
      <c r="L615" s="18">
        <v>35956</v>
      </c>
      <c r="M615" s="14">
        <f t="shared" si="46"/>
        <v>54182</v>
      </c>
      <c r="N615" s="231"/>
      <c r="O615" s="293">
        <f t="shared" si="47"/>
        <v>87.937855833252925</v>
      </c>
      <c r="P615" s="294">
        <f t="shared" si="48"/>
        <v>107.26410309954954</v>
      </c>
      <c r="Q615" s="293">
        <f t="shared" si="49"/>
        <v>99.880177705679571</v>
      </c>
    </row>
    <row r="616" spans="1:17" x14ac:dyDescent="0.2">
      <c r="A616" s="10" t="str">
        <f>IF(COUNTRY_INFO!A616=0," ",COUNTRY_INFO!A616)</f>
        <v>Ethiopia</v>
      </c>
      <c r="B616" s="10" t="str">
        <f>IF(COUNTRY_INFO!B616=0," ",COUNTRY_INFO!B616)</f>
        <v>SNNPR Bench Maji</v>
      </c>
      <c r="C616" s="10" t="str">
        <f>IF(COUNTRY_INFO!C616=0," ",COUNTRY_INFO!C616)</f>
        <v>Shey Bench</v>
      </c>
      <c r="D616" s="11" t="str">
        <f>IF(COUNTRY_INFO!$T$9:$T$1000="MDA1 (IVM+ALB)", COUNTRY_INFO!$T$9:$T$1000, " ")</f>
        <v>MDA1 (IVM+ALB)</v>
      </c>
      <c r="E616" s="253" t="s">
        <v>1185</v>
      </c>
      <c r="F616" s="54"/>
      <c r="G616" s="288">
        <v>48556</v>
      </c>
      <c r="H616" s="288">
        <v>78532</v>
      </c>
      <c r="I616" s="11">
        <f t="shared" si="45"/>
        <v>127088</v>
      </c>
      <c r="J616" s="54"/>
      <c r="K616" s="18">
        <v>45127</v>
      </c>
      <c r="L616" s="18">
        <v>80226</v>
      </c>
      <c r="M616" s="14">
        <f t="shared" si="46"/>
        <v>125353</v>
      </c>
      <c r="N616" s="231"/>
      <c r="O616" s="293">
        <f t="shared" si="47"/>
        <v>92.938050910289149</v>
      </c>
      <c r="P616" s="294">
        <f t="shared" si="48"/>
        <v>102.15708246319973</v>
      </c>
      <c r="Q616" s="293">
        <f t="shared" si="49"/>
        <v>98.63480423013975</v>
      </c>
    </row>
    <row r="617" spans="1:17" x14ac:dyDescent="0.2">
      <c r="A617" s="10" t="str">
        <f>IF(COUNTRY_INFO!A617=0," ",COUNTRY_INFO!A617)</f>
        <v>Ethiopia</v>
      </c>
      <c r="B617" s="10" t="str">
        <f>IF(COUNTRY_INFO!B617=0," ",COUNTRY_INFO!B617)</f>
        <v>SNNPR Bench Maji</v>
      </c>
      <c r="C617" s="10" t="str">
        <f>IF(COUNTRY_INFO!C617=0," ",COUNTRY_INFO!C617)</f>
        <v>Surma</v>
      </c>
      <c r="D617" s="11" t="str">
        <f>IF(COUNTRY_INFO!$T$9:$T$1000="MDA1 (IVM+ALB)", COUNTRY_INFO!$T$9:$T$1000, " ")</f>
        <v>MDA1 (IVM+ALB)</v>
      </c>
      <c r="E617" s="253" t="s">
        <v>1185</v>
      </c>
      <c r="F617" s="54"/>
      <c r="G617" s="288">
        <v>10097</v>
      </c>
      <c r="H617" s="288">
        <v>16331</v>
      </c>
      <c r="I617" s="11">
        <f t="shared" si="45"/>
        <v>26428</v>
      </c>
      <c r="J617" s="54"/>
      <c r="K617" s="18">
        <v>6359</v>
      </c>
      <c r="L617" s="18">
        <v>11305</v>
      </c>
      <c r="M617" s="14">
        <f t="shared" si="46"/>
        <v>17664</v>
      </c>
      <c r="N617" s="231"/>
      <c r="O617" s="230">
        <f t="shared" si="47"/>
        <v>62.979102703773393</v>
      </c>
      <c r="P617" s="293">
        <f t="shared" si="48"/>
        <v>69.224174882126022</v>
      </c>
      <c r="Q617" s="293">
        <f t="shared" si="49"/>
        <v>66.838201907068267</v>
      </c>
    </row>
    <row r="618" spans="1:17" x14ac:dyDescent="0.2">
      <c r="A618" s="10" t="str">
        <f>IF(COUNTRY_INFO!A618=0," ",COUNTRY_INFO!A618)</f>
        <v>Ethiopia</v>
      </c>
      <c r="B618" s="10" t="str">
        <f>IF(COUNTRY_INFO!B618=0," ",COUNTRY_INFO!B618)</f>
        <v>SNNPR Dawro</v>
      </c>
      <c r="C618" s="10" t="str">
        <f>IF(COUNTRY_INFO!C618=0," ",COUNTRY_INFO!C618)</f>
        <v>Gena-Bossa</v>
      </c>
      <c r="D618" s="11" t="str">
        <f>IF(COUNTRY_INFO!$T$9:$T$1000="MDA1 (IVM+ALB)", COUNTRY_INFO!$T$9:$T$1000, " ")</f>
        <v xml:space="preserve"> </v>
      </c>
      <c r="E618" s="253"/>
      <c r="F618" s="54"/>
      <c r="G618" s="288"/>
      <c r="H618" s="288"/>
      <c r="I618" s="11">
        <f t="shared" si="45"/>
        <v>0</v>
      </c>
      <c r="J618" s="54"/>
      <c r="K618" s="18"/>
      <c r="L618" s="18"/>
      <c r="M618" s="14">
        <f t="shared" si="46"/>
        <v>0</v>
      </c>
      <c r="N618" s="231"/>
      <c r="O618" s="230" t="str">
        <f t="shared" si="47"/>
        <v xml:space="preserve"> </v>
      </c>
      <c r="P618" s="230" t="str">
        <f t="shared" si="48"/>
        <v xml:space="preserve"> </v>
      </c>
      <c r="Q618" s="230" t="str">
        <f t="shared" si="49"/>
        <v xml:space="preserve"> </v>
      </c>
    </row>
    <row r="619" spans="1:17" x14ac:dyDescent="0.2">
      <c r="A619" s="10" t="str">
        <f>IF(COUNTRY_INFO!A619=0," ",COUNTRY_INFO!A619)</f>
        <v>Ethiopia</v>
      </c>
      <c r="B619" s="10" t="str">
        <f>IF(COUNTRY_INFO!B619=0," ",COUNTRY_INFO!B619)</f>
        <v>SNNPR Dawro</v>
      </c>
      <c r="C619" s="10" t="str">
        <f>IF(COUNTRY_INFO!C619=0," ",COUNTRY_INFO!C619)</f>
        <v>Isara</v>
      </c>
      <c r="D619" s="11" t="str">
        <f>IF(COUNTRY_INFO!$T$9:$T$1000="MDA1 (IVM+ALB)", COUNTRY_INFO!$T$9:$T$1000, " ")</f>
        <v>MDA1 (IVM+ALB)</v>
      </c>
      <c r="E619" s="253" t="s">
        <v>1185</v>
      </c>
      <c r="F619" s="54"/>
      <c r="G619" s="288">
        <v>26772</v>
      </c>
      <c r="H619" s="288">
        <v>43299</v>
      </c>
      <c r="I619" s="11">
        <f t="shared" si="45"/>
        <v>70071</v>
      </c>
      <c r="J619" s="54"/>
      <c r="K619" s="18">
        <v>24949</v>
      </c>
      <c r="L619" s="18">
        <v>44354</v>
      </c>
      <c r="M619" s="14">
        <f t="shared" si="46"/>
        <v>69303</v>
      </c>
      <c r="N619" s="231"/>
      <c r="O619" s="293">
        <f t="shared" si="47"/>
        <v>93.190646944568954</v>
      </c>
      <c r="P619" s="294">
        <f t="shared" si="48"/>
        <v>102.43654587865771</v>
      </c>
      <c r="Q619" s="293">
        <f t="shared" si="49"/>
        <v>98.903968831613653</v>
      </c>
    </row>
    <row r="620" spans="1:17" x14ac:dyDescent="0.2">
      <c r="A620" s="10" t="str">
        <f>IF(COUNTRY_INFO!A620=0," ",COUNTRY_INFO!A620)</f>
        <v>Ethiopia</v>
      </c>
      <c r="B620" s="10" t="str">
        <f>IF(COUNTRY_INFO!B620=0," ",COUNTRY_INFO!B620)</f>
        <v>SNNPR Dawro</v>
      </c>
      <c r="C620" s="10" t="str">
        <f>IF(COUNTRY_INFO!C620=0," ",COUNTRY_INFO!C620)</f>
        <v>Loma</v>
      </c>
      <c r="D620" s="11" t="str">
        <f>IF(COUNTRY_INFO!$T$9:$T$1000="MDA1 (IVM+ALB)", COUNTRY_INFO!$T$9:$T$1000, " ")</f>
        <v xml:space="preserve"> </v>
      </c>
      <c r="E620" s="253"/>
      <c r="F620" s="54"/>
      <c r="G620" s="288"/>
      <c r="H620" s="288"/>
      <c r="I620" s="11">
        <f t="shared" si="45"/>
        <v>0</v>
      </c>
      <c r="J620" s="54"/>
      <c r="K620" s="18"/>
      <c r="L620" s="18"/>
      <c r="M620" s="14">
        <f t="shared" si="46"/>
        <v>0</v>
      </c>
      <c r="N620" s="231"/>
      <c r="O620" s="230" t="str">
        <f t="shared" si="47"/>
        <v xml:space="preserve"> </v>
      </c>
      <c r="P620" s="230" t="str">
        <f t="shared" si="48"/>
        <v xml:space="preserve"> </v>
      </c>
      <c r="Q620" s="230" t="str">
        <f t="shared" si="49"/>
        <v xml:space="preserve"> </v>
      </c>
    </row>
    <row r="621" spans="1:17" x14ac:dyDescent="0.2">
      <c r="A621" s="10" t="str">
        <f>IF(COUNTRY_INFO!A621=0," ",COUNTRY_INFO!A621)</f>
        <v>Ethiopia</v>
      </c>
      <c r="B621" s="10" t="str">
        <f>IF(COUNTRY_INFO!B621=0," ",COUNTRY_INFO!B621)</f>
        <v>SNNPR Dawro</v>
      </c>
      <c r="C621" s="10" t="str">
        <f>IF(COUNTRY_INFO!C621=0," ",COUNTRY_INFO!C621)</f>
        <v>Mareka</v>
      </c>
      <c r="D621" s="11" t="str">
        <f>IF(COUNTRY_INFO!$T$9:$T$1000="MDA1 (IVM+ALB)", COUNTRY_INFO!$T$9:$T$1000, " ")</f>
        <v xml:space="preserve"> </v>
      </c>
      <c r="E621" s="253"/>
      <c r="F621" s="54"/>
      <c r="G621" s="288"/>
      <c r="H621" s="288"/>
      <c r="I621" s="11">
        <f t="shared" si="45"/>
        <v>0</v>
      </c>
      <c r="J621" s="54"/>
      <c r="K621" s="18"/>
      <c r="L621" s="18"/>
      <c r="M621" s="14">
        <f t="shared" si="46"/>
        <v>0</v>
      </c>
      <c r="N621" s="231"/>
      <c r="O621" s="230" t="str">
        <f t="shared" si="47"/>
        <v xml:space="preserve"> </v>
      </c>
      <c r="P621" s="230" t="str">
        <f t="shared" si="48"/>
        <v xml:space="preserve"> </v>
      </c>
      <c r="Q621" s="230" t="str">
        <f t="shared" si="49"/>
        <v xml:space="preserve"> </v>
      </c>
    </row>
    <row r="622" spans="1:17" x14ac:dyDescent="0.2">
      <c r="A622" s="10" t="str">
        <f>IF(COUNTRY_INFO!A622=0," ",COUNTRY_INFO!A622)</f>
        <v>Ethiopia</v>
      </c>
      <c r="B622" s="10" t="str">
        <f>IF(COUNTRY_INFO!B622=0," ",COUNTRY_INFO!B622)</f>
        <v>SNNPR Dawro</v>
      </c>
      <c r="C622" s="10" t="str">
        <f>IF(COUNTRY_INFO!C622=0," ",COUNTRY_INFO!C622)</f>
        <v>Terch Town</v>
      </c>
      <c r="D622" s="11" t="str">
        <f>IF(COUNTRY_INFO!$T$9:$T$1000="MDA1 (IVM+ALB)", COUNTRY_INFO!$T$9:$T$1000, " ")</f>
        <v xml:space="preserve"> </v>
      </c>
      <c r="E622" s="253"/>
      <c r="F622" s="54"/>
      <c r="G622" s="288"/>
      <c r="H622" s="288"/>
      <c r="I622" s="11">
        <f t="shared" si="45"/>
        <v>0</v>
      </c>
      <c r="J622" s="54"/>
      <c r="K622" s="18"/>
      <c r="L622" s="18"/>
      <c r="M622" s="14">
        <f t="shared" si="46"/>
        <v>0</v>
      </c>
      <c r="N622" s="231"/>
      <c r="O622" s="230" t="str">
        <f t="shared" si="47"/>
        <v xml:space="preserve"> </v>
      </c>
      <c r="P622" s="230" t="str">
        <f t="shared" si="48"/>
        <v xml:space="preserve"> </v>
      </c>
      <c r="Q622" s="230" t="str">
        <f t="shared" si="49"/>
        <v xml:space="preserve"> </v>
      </c>
    </row>
    <row r="623" spans="1:17" x14ac:dyDescent="0.2">
      <c r="A623" s="10" t="str">
        <f>IF(COUNTRY_INFO!A623=0," ",COUNTRY_INFO!A623)</f>
        <v>Ethiopia</v>
      </c>
      <c r="B623" s="10" t="str">
        <f>IF(COUNTRY_INFO!B623=0," ",COUNTRY_INFO!B623)</f>
        <v>SNNPR Dawro</v>
      </c>
      <c r="C623" s="10" t="str">
        <f>IF(COUNTRY_INFO!C623=0," ",COUNTRY_INFO!C623)</f>
        <v>Tocha</v>
      </c>
      <c r="D623" s="11" t="str">
        <f>IF(COUNTRY_INFO!$T$9:$T$1000="MDA1 (IVM+ALB)", COUNTRY_INFO!$T$9:$T$1000, " ")</f>
        <v xml:space="preserve"> </v>
      </c>
      <c r="E623" s="253"/>
      <c r="F623" s="54"/>
      <c r="G623" s="288"/>
      <c r="H623" s="288"/>
      <c r="I623" s="11">
        <f t="shared" si="45"/>
        <v>0</v>
      </c>
      <c r="J623" s="54"/>
      <c r="K623" s="18"/>
      <c r="L623" s="18"/>
      <c r="M623" s="14">
        <f t="shared" si="46"/>
        <v>0</v>
      </c>
      <c r="N623" s="231"/>
      <c r="O623" s="230" t="str">
        <f t="shared" si="47"/>
        <v xml:space="preserve"> </v>
      </c>
      <c r="P623" s="230" t="str">
        <f t="shared" si="48"/>
        <v xml:space="preserve"> </v>
      </c>
      <c r="Q623" s="230" t="str">
        <f t="shared" si="49"/>
        <v xml:space="preserve"> </v>
      </c>
    </row>
    <row r="624" spans="1:17" x14ac:dyDescent="0.2">
      <c r="A624" s="10" t="str">
        <f>IF(COUNTRY_INFO!A624=0," ",COUNTRY_INFO!A624)</f>
        <v>Ethiopia</v>
      </c>
      <c r="B624" s="10" t="str">
        <f>IF(COUNTRY_INFO!B624=0," ",COUNTRY_INFO!B624)</f>
        <v>SNNPR East Gurage</v>
      </c>
      <c r="C624" s="10" t="str">
        <f>IF(COUNTRY_INFO!C624=0," ",COUNTRY_INFO!C624)</f>
        <v>Mareko</v>
      </c>
      <c r="D624" s="11" t="str">
        <f>IF(COUNTRY_INFO!$T$9:$T$1000="MDA1 (IVM+ALB)", COUNTRY_INFO!$T$9:$T$1000, " ")</f>
        <v xml:space="preserve"> </v>
      </c>
      <c r="E624" s="253"/>
      <c r="F624" s="54"/>
      <c r="G624" s="288"/>
      <c r="H624" s="288"/>
      <c r="I624" s="11">
        <f t="shared" si="45"/>
        <v>0</v>
      </c>
      <c r="J624" s="54"/>
      <c r="K624" s="18"/>
      <c r="L624" s="18"/>
      <c r="M624" s="14">
        <f t="shared" si="46"/>
        <v>0</v>
      </c>
      <c r="N624" s="231"/>
      <c r="O624" s="230" t="str">
        <f t="shared" si="47"/>
        <v xml:space="preserve"> </v>
      </c>
      <c r="P624" s="230" t="str">
        <f t="shared" si="48"/>
        <v xml:space="preserve"> </v>
      </c>
      <c r="Q624" s="230" t="str">
        <f t="shared" si="49"/>
        <v xml:space="preserve"> </v>
      </c>
    </row>
    <row r="625" spans="1:17" x14ac:dyDescent="0.2">
      <c r="A625" s="10" t="str">
        <f>IF(COUNTRY_INFO!A625=0," ",COUNTRY_INFO!A625)</f>
        <v>Ethiopia</v>
      </c>
      <c r="B625" s="10" t="str">
        <f>IF(COUNTRY_INFO!B625=0," ",COUNTRY_INFO!B625)</f>
        <v>SNNPR East Gurage</v>
      </c>
      <c r="C625" s="10" t="str">
        <f>IF(COUNTRY_INFO!C625=0," ",COUNTRY_INFO!C625)</f>
        <v>Meskan</v>
      </c>
      <c r="D625" s="11" t="str">
        <f>IF(COUNTRY_INFO!$T$9:$T$1000="MDA1 (IVM+ALB)", COUNTRY_INFO!$T$9:$T$1000, " ")</f>
        <v xml:space="preserve"> </v>
      </c>
      <c r="E625" s="253"/>
      <c r="F625" s="54"/>
      <c r="G625" s="288"/>
      <c r="H625" s="288"/>
      <c r="I625" s="11">
        <f t="shared" si="45"/>
        <v>0</v>
      </c>
      <c r="J625" s="54"/>
      <c r="K625" s="18"/>
      <c r="L625" s="18"/>
      <c r="M625" s="14">
        <f t="shared" si="46"/>
        <v>0</v>
      </c>
      <c r="N625" s="231"/>
      <c r="O625" s="230" t="str">
        <f t="shared" si="47"/>
        <v xml:space="preserve"> </v>
      </c>
      <c r="P625" s="230" t="str">
        <f t="shared" si="48"/>
        <v xml:space="preserve"> </v>
      </c>
      <c r="Q625" s="230" t="str">
        <f t="shared" si="49"/>
        <v xml:space="preserve"> </v>
      </c>
    </row>
    <row r="626" spans="1:17" x14ac:dyDescent="0.2">
      <c r="A626" s="10" t="str">
        <f>IF(COUNTRY_INFO!A626=0," ",COUNTRY_INFO!A626)</f>
        <v>Ethiopia</v>
      </c>
      <c r="B626" s="10" t="str">
        <f>IF(COUNTRY_INFO!B626=0," ",COUNTRY_INFO!B626)</f>
        <v>SNNPR East Gurage</v>
      </c>
      <c r="C626" s="10" t="str">
        <f>IF(COUNTRY_INFO!C626=0," ",COUNTRY_INFO!C626)</f>
        <v>Sodo</v>
      </c>
      <c r="D626" s="11" t="str">
        <f>IF(COUNTRY_INFO!$T$9:$T$1000="MDA1 (IVM+ALB)", COUNTRY_INFO!$T$9:$T$1000, " ")</f>
        <v xml:space="preserve"> </v>
      </c>
      <c r="E626" s="253"/>
      <c r="F626" s="54"/>
      <c r="G626" s="288"/>
      <c r="H626" s="288"/>
      <c r="I626" s="11">
        <f t="shared" si="45"/>
        <v>0</v>
      </c>
      <c r="J626" s="54"/>
      <c r="K626" s="18"/>
      <c r="L626" s="18"/>
      <c r="M626" s="14">
        <f t="shared" si="46"/>
        <v>0</v>
      </c>
      <c r="N626" s="231"/>
      <c r="O626" s="230" t="str">
        <f t="shared" si="47"/>
        <v xml:space="preserve"> </v>
      </c>
      <c r="P626" s="230" t="str">
        <f t="shared" si="48"/>
        <v xml:space="preserve"> </v>
      </c>
      <c r="Q626" s="230" t="str">
        <f t="shared" si="49"/>
        <v xml:space="preserve"> </v>
      </c>
    </row>
    <row r="627" spans="1:17" x14ac:dyDescent="0.2">
      <c r="A627" s="10" t="str">
        <f>IF(COUNTRY_INFO!A627=0," ",COUNTRY_INFO!A627)</f>
        <v>Ethiopia</v>
      </c>
      <c r="B627" s="10" t="str">
        <f>IF(COUNTRY_INFO!B627=0," ",COUNTRY_INFO!B627)</f>
        <v>SNNPR Gamo Gofa</v>
      </c>
      <c r="C627" s="10" t="str">
        <f>IF(COUNTRY_INFO!C627=0," ",COUNTRY_INFO!C627)</f>
        <v>Arbaminch Town</v>
      </c>
      <c r="D627" s="11" t="str">
        <f>IF(COUNTRY_INFO!$T$9:$T$1000="MDA1 (IVM+ALB)", COUNTRY_INFO!$T$9:$T$1000, " ")</f>
        <v xml:space="preserve"> </v>
      </c>
      <c r="E627" s="253"/>
      <c r="F627" s="54"/>
      <c r="G627" s="288"/>
      <c r="H627" s="288"/>
      <c r="I627" s="11">
        <f t="shared" si="45"/>
        <v>0</v>
      </c>
      <c r="J627" s="54"/>
      <c r="K627" s="18"/>
      <c r="L627" s="18"/>
      <c r="M627" s="14">
        <f t="shared" si="46"/>
        <v>0</v>
      </c>
      <c r="N627" s="231"/>
      <c r="O627" s="230" t="str">
        <f t="shared" si="47"/>
        <v xml:space="preserve"> </v>
      </c>
      <c r="P627" s="230" t="str">
        <f t="shared" si="48"/>
        <v xml:space="preserve"> </v>
      </c>
      <c r="Q627" s="230" t="str">
        <f t="shared" si="49"/>
        <v xml:space="preserve"> </v>
      </c>
    </row>
    <row r="628" spans="1:17" x14ac:dyDescent="0.2">
      <c r="A628" s="10" t="str">
        <f>IF(COUNTRY_INFO!A628=0," ",COUNTRY_INFO!A628)</f>
        <v>Ethiopia</v>
      </c>
      <c r="B628" s="10" t="str">
        <f>IF(COUNTRY_INFO!B628=0," ",COUNTRY_INFO!B628)</f>
        <v>SNNPR Gamo Gofa</v>
      </c>
      <c r="C628" s="10" t="str">
        <f>IF(COUNTRY_INFO!C628=0," ",COUNTRY_INFO!C628)</f>
        <v>Arbaminch zuria</v>
      </c>
      <c r="D628" s="11" t="str">
        <f>IF(COUNTRY_INFO!$T$9:$T$1000="MDA1 (IVM+ALB)", COUNTRY_INFO!$T$9:$T$1000, " ")</f>
        <v xml:space="preserve"> </v>
      </c>
      <c r="E628" s="253"/>
      <c r="F628" s="54"/>
      <c r="G628" s="288"/>
      <c r="H628" s="288"/>
      <c r="I628" s="11">
        <f t="shared" si="45"/>
        <v>0</v>
      </c>
      <c r="J628" s="54"/>
      <c r="K628" s="18"/>
      <c r="L628" s="18"/>
      <c r="M628" s="14">
        <f t="shared" si="46"/>
        <v>0</v>
      </c>
      <c r="N628" s="231"/>
      <c r="O628" s="230" t="str">
        <f t="shared" si="47"/>
        <v xml:space="preserve"> </v>
      </c>
      <c r="P628" s="230" t="str">
        <f t="shared" si="48"/>
        <v xml:space="preserve"> </v>
      </c>
      <c r="Q628" s="230" t="str">
        <f t="shared" si="49"/>
        <v xml:space="preserve"> </v>
      </c>
    </row>
    <row r="629" spans="1:17" x14ac:dyDescent="0.2">
      <c r="A629" s="10" t="str">
        <f>IF(COUNTRY_INFO!A629=0," ",COUNTRY_INFO!A629)</f>
        <v>Ethiopia</v>
      </c>
      <c r="B629" s="10" t="str">
        <f>IF(COUNTRY_INFO!B629=0," ",COUNTRY_INFO!B629)</f>
        <v>SNNPR Gamo Gofa</v>
      </c>
      <c r="C629" s="10" t="str">
        <f>IF(COUNTRY_INFO!C629=0," ",COUNTRY_INFO!C629)</f>
        <v>Bonkie</v>
      </c>
      <c r="D629" s="11" t="str">
        <f>IF(COUNTRY_INFO!$T$9:$T$1000="MDA1 (IVM+ALB)", COUNTRY_INFO!$T$9:$T$1000, " ")</f>
        <v xml:space="preserve"> </v>
      </c>
      <c r="E629" s="253"/>
      <c r="F629" s="54"/>
      <c r="G629" s="288"/>
      <c r="H629" s="288"/>
      <c r="I629" s="11">
        <f t="shared" si="45"/>
        <v>0</v>
      </c>
      <c r="J629" s="54"/>
      <c r="K629" s="18"/>
      <c r="L629" s="18"/>
      <c r="M629" s="14">
        <f t="shared" si="46"/>
        <v>0</v>
      </c>
      <c r="N629" s="231"/>
      <c r="O629" s="230" t="str">
        <f t="shared" si="47"/>
        <v xml:space="preserve"> </v>
      </c>
      <c r="P629" s="230" t="str">
        <f t="shared" si="48"/>
        <v xml:space="preserve"> </v>
      </c>
      <c r="Q629" s="230" t="str">
        <f t="shared" si="49"/>
        <v xml:space="preserve"> </v>
      </c>
    </row>
    <row r="630" spans="1:17" x14ac:dyDescent="0.2">
      <c r="A630" s="10" t="str">
        <f>IF(COUNTRY_INFO!A630=0," ",COUNTRY_INFO!A630)</f>
        <v>Ethiopia</v>
      </c>
      <c r="B630" s="10" t="str">
        <f>IF(COUNTRY_INFO!B630=0," ",COUNTRY_INFO!B630)</f>
        <v>SNNPR Gamo Gofa</v>
      </c>
      <c r="C630" s="10" t="str">
        <f>IF(COUNTRY_INFO!C630=0," ",COUNTRY_INFO!C630)</f>
        <v>Boreda</v>
      </c>
      <c r="D630" s="11" t="str">
        <f>IF(COUNTRY_INFO!$T$9:$T$1000="MDA1 (IVM+ALB)", COUNTRY_INFO!$T$9:$T$1000, " ")</f>
        <v>MDA1 (IVM+ALB)</v>
      </c>
      <c r="E630" s="253" t="s">
        <v>1185</v>
      </c>
      <c r="F630" s="54"/>
      <c r="G630" s="288">
        <v>27914</v>
      </c>
      <c r="H630" s="288">
        <v>45146</v>
      </c>
      <c r="I630" s="11">
        <f t="shared" si="45"/>
        <v>73060</v>
      </c>
      <c r="J630" s="54"/>
      <c r="K630" s="18">
        <v>25260</v>
      </c>
      <c r="L630" s="18">
        <v>44908</v>
      </c>
      <c r="M630" s="14">
        <f t="shared" si="46"/>
        <v>70168</v>
      </c>
      <c r="N630" s="231"/>
      <c r="O630" s="293">
        <f t="shared" si="47"/>
        <v>90.492226123092351</v>
      </c>
      <c r="P630" s="293">
        <f t="shared" si="48"/>
        <v>99.47282151242635</v>
      </c>
      <c r="Q630" s="293">
        <f t="shared" si="49"/>
        <v>96.041609635915677</v>
      </c>
    </row>
    <row r="631" spans="1:17" x14ac:dyDescent="0.2">
      <c r="A631" s="10" t="str">
        <f>IF(COUNTRY_INFO!A631=0," ",COUNTRY_INFO!A631)</f>
        <v>Ethiopia</v>
      </c>
      <c r="B631" s="10" t="str">
        <f>IF(COUNTRY_INFO!B631=0," ",COUNTRY_INFO!B631)</f>
        <v>SNNPR Gamo Gofa</v>
      </c>
      <c r="C631" s="10" t="str">
        <f>IF(COUNTRY_INFO!C631=0," ",COUNTRY_INFO!C631)</f>
        <v>Chencha</v>
      </c>
      <c r="D631" s="11" t="str">
        <f>IF(COUNTRY_INFO!$T$9:$T$1000="MDA1 (IVM+ALB)", COUNTRY_INFO!$T$9:$T$1000, " ")</f>
        <v xml:space="preserve"> </v>
      </c>
      <c r="E631" s="253"/>
      <c r="F631" s="54"/>
      <c r="G631" s="288"/>
      <c r="H631" s="288"/>
      <c r="I631" s="11">
        <f t="shared" si="45"/>
        <v>0</v>
      </c>
      <c r="J631" s="54"/>
      <c r="K631" s="18"/>
      <c r="L631" s="18"/>
      <c r="M631" s="14">
        <f t="shared" si="46"/>
        <v>0</v>
      </c>
      <c r="N631" s="231"/>
      <c r="O631" s="230" t="str">
        <f t="shared" si="47"/>
        <v xml:space="preserve"> </v>
      </c>
      <c r="P631" s="230" t="str">
        <f t="shared" si="48"/>
        <v xml:space="preserve"> </v>
      </c>
      <c r="Q631" s="230" t="str">
        <f t="shared" si="49"/>
        <v xml:space="preserve"> </v>
      </c>
    </row>
    <row r="632" spans="1:17" x14ac:dyDescent="0.2">
      <c r="A632" s="10" t="str">
        <f>IF(COUNTRY_INFO!A632=0," ",COUNTRY_INFO!A632)</f>
        <v>Ethiopia</v>
      </c>
      <c r="B632" s="10" t="str">
        <f>IF(COUNTRY_INFO!B632=0," ",COUNTRY_INFO!B632)</f>
        <v>SNNPR Gamo Gofa</v>
      </c>
      <c r="C632" s="10" t="str">
        <f>IF(COUNTRY_INFO!C632=0," ",COUNTRY_INFO!C632)</f>
        <v>Daramalo</v>
      </c>
      <c r="D632" s="11" t="str">
        <f>IF(COUNTRY_INFO!$T$9:$T$1000="MDA1 (IVM+ALB)", COUNTRY_INFO!$T$9:$T$1000, " ")</f>
        <v xml:space="preserve"> </v>
      </c>
      <c r="E632" s="253"/>
      <c r="F632" s="54"/>
      <c r="G632" s="288"/>
      <c r="H632" s="288"/>
      <c r="I632" s="11">
        <f t="shared" si="45"/>
        <v>0</v>
      </c>
      <c r="J632" s="54"/>
      <c r="K632" s="18"/>
      <c r="L632" s="18"/>
      <c r="M632" s="14">
        <f t="shared" si="46"/>
        <v>0</v>
      </c>
      <c r="N632" s="231"/>
      <c r="O632" s="230" t="str">
        <f t="shared" si="47"/>
        <v xml:space="preserve"> </v>
      </c>
      <c r="P632" s="230" t="str">
        <f t="shared" si="48"/>
        <v xml:space="preserve"> </v>
      </c>
      <c r="Q632" s="230" t="str">
        <f t="shared" si="49"/>
        <v xml:space="preserve"> </v>
      </c>
    </row>
    <row r="633" spans="1:17" x14ac:dyDescent="0.2">
      <c r="A633" s="10" t="str">
        <f>IF(COUNTRY_INFO!A633=0," ",COUNTRY_INFO!A633)</f>
        <v>Ethiopia</v>
      </c>
      <c r="B633" s="10" t="str">
        <f>IF(COUNTRY_INFO!B633=0," ",COUNTRY_INFO!B633)</f>
        <v>SNNPR Gamo Gofa</v>
      </c>
      <c r="C633" s="10" t="str">
        <f>IF(COUNTRY_INFO!C633=0," ",COUNTRY_INFO!C633)</f>
        <v>Demba Gofa</v>
      </c>
      <c r="D633" s="11" t="str">
        <f>IF(COUNTRY_INFO!$T$9:$T$1000="MDA1 (IVM+ALB)", COUNTRY_INFO!$T$9:$T$1000, " ")</f>
        <v xml:space="preserve"> </v>
      </c>
      <c r="E633" s="253"/>
      <c r="F633" s="54"/>
      <c r="G633" s="288"/>
      <c r="H633" s="288"/>
      <c r="I633" s="11">
        <f t="shared" si="45"/>
        <v>0</v>
      </c>
      <c r="J633" s="54"/>
      <c r="K633" s="18"/>
      <c r="L633" s="18"/>
      <c r="M633" s="14">
        <f t="shared" si="46"/>
        <v>0</v>
      </c>
      <c r="N633" s="231"/>
      <c r="O633" s="230" t="str">
        <f t="shared" si="47"/>
        <v xml:space="preserve"> </v>
      </c>
      <c r="P633" s="230" t="str">
        <f t="shared" si="48"/>
        <v xml:space="preserve"> </v>
      </c>
      <c r="Q633" s="230" t="str">
        <f t="shared" si="49"/>
        <v xml:space="preserve"> </v>
      </c>
    </row>
    <row r="634" spans="1:17" x14ac:dyDescent="0.2">
      <c r="A634" s="10" t="str">
        <f>IF(COUNTRY_INFO!A634=0," ",COUNTRY_INFO!A634)</f>
        <v>Ethiopia</v>
      </c>
      <c r="B634" s="10" t="str">
        <f>IF(COUNTRY_INFO!B634=0," ",COUNTRY_INFO!B634)</f>
        <v>SNNPR Gamo Gofa</v>
      </c>
      <c r="C634" s="10" t="str">
        <f>IF(COUNTRY_INFO!C634=0," ",COUNTRY_INFO!C634)</f>
        <v>Dita</v>
      </c>
      <c r="D634" s="11" t="str">
        <f>IF(COUNTRY_INFO!$T$9:$T$1000="MDA1 (IVM+ALB)", COUNTRY_INFO!$T$9:$T$1000, " ")</f>
        <v xml:space="preserve"> </v>
      </c>
      <c r="E634" s="253"/>
      <c r="F634" s="54"/>
      <c r="G634" s="288"/>
      <c r="H634" s="288"/>
      <c r="I634" s="11">
        <f t="shared" si="45"/>
        <v>0</v>
      </c>
      <c r="J634" s="54"/>
      <c r="K634" s="18"/>
      <c r="L634" s="18"/>
      <c r="M634" s="14">
        <f t="shared" si="46"/>
        <v>0</v>
      </c>
      <c r="N634" s="231"/>
      <c r="O634" s="230" t="str">
        <f t="shared" si="47"/>
        <v xml:space="preserve"> </v>
      </c>
      <c r="P634" s="230" t="str">
        <f t="shared" si="48"/>
        <v xml:space="preserve"> </v>
      </c>
      <c r="Q634" s="230" t="str">
        <f t="shared" si="49"/>
        <v xml:space="preserve"> </v>
      </c>
    </row>
    <row r="635" spans="1:17" x14ac:dyDescent="0.2">
      <c r="A635" s="10" t="str">
        <f>IF(COUNTRY_INFO!A635=0," ",COUNTRY_INFO!A635)</f>
        <v>Ethiopia</v>
      </c>
      <c r="B635" s="10" t="str">
        <f>IF(COUNTRY_INFO!B635=0," ",COUNTRY_INFO!B635)</f>
        <v>SNNPR Gamo Gofa</v>
      </c>
      <c r="C635" s="10" t="str">
        <f>IF(COUNTRY_INFO!C635=0," ",COUNTRY_INFO!C635)</f>
        <v>Gezie Gofa</v>
      </c>
      <c r="D635" s="11" t="str">
        <f>IF(COUNTRY_INFO!$T$9:$T$1000="MDA1 (IVM+ALB)", COUNTRY_INFO!$T$9:$T$1000, " ")</f>
        <v>MDA1 (IVM+ALB)</v>
      </c>
      <c r="E635" s="253" t="s">
        <v>1185</v>
      </c>
      <c r="F635" s="54"/>
      <c r="G635" s="288">
        <v>28398</v>
      </c>
      <c r="H635" s="288">
        <v>45929</v>
      </c>
      <c r="I635" s="11">
        <f t="shared" si="45"/>
        <v>74327</v>
      </c>
      <c r="J635" s="54"/>
      <c r="K635" s="18">
        <v>25466</v>
      </c>
      <c r="L635" s="18">
        <v>46605</v>
      </c>
      <c r="M635" s="14">
        <f t="shared" si="46"/>
        <v>72071</v>
      </c>
      <c r="N635" s="231"/>
      <c r="O635" s="293">
        <f t="shared" si="47"/>
        <v>89.675329248538631</v>
      </c>
      <c r="P635" s="294">
        <f t="shared" si="48"/>
        <v>101.47183696575148</v>
      </c>
      <c r="Q635" s="293">
        <f t="shared" si="49"/>
        <v>96.964763813957248</v>
      </c>
    </row>
    <row r="636" spans="1:17" x14ac:dyDescent="0.2">
      <c r="A636" s="10" t="str">
        <f>IF(COUNTRY_INFO!A636=0," ",COUNTRY_INFO!A636)</f>
        <v>Ethiopia</v>
      </c>
      <c r="B636" s="10" t="str">
        <f>IF(COUNTRY_INFO!B636=0," ",COUNTRY_INFO!B636)</f>
        <v>SNNPR Gamo Gofa</v>
      </c>
      <c r="C636" s="10" t="str">
        <f>IF(COUNTRY_INFO!C636=0," ",COUNTRY_INFO!C636)</f>
        <v>Kemba</v>
      </c>
      <c r="D636" s="11" t="str">
        <f>IF(COUNTRY_INFO!$T$9:$T$1000="MDA1 (IVM+ALB)", COUNTRY_INFO!$T$9:$T$1000, " ")</f>
        <v xml:space="preserve"> </v>
      </c>
      <c r="E636" s="253"/>
      <c r="F636" s="54"/>
      <c r="G636" s="288"/>
      <c r="H636" s="288"/>
      <c r="I636" s="11">
        <f t="shared" si="45"/>
        <v>0</v>
      </c>
      <c r="J636" s="54"/>
      <c r="K636" s="18"/>
      <c r="L636" s="18"/>
      <c r="M636" s="14">
        <f t="shared" si="46"/>
        <v>0</v>
      </c>
      <c r="N636" s="231"/>
      <c r="O636" s="230" t="str">
        <f t="shared" si="47"/>
        <v xml:space="preserve"> </v>
      </c>
      <c r="P636" s="230" t="str">
        <f t="shared" si="48"/>
        <v xml:space="preserve"> </v>
      </c>
      <c r="Q636" s="230" t="str">
        <f t="shared" si="49"/>
        <v xml:space="preserve"> </v>
      </c>
    </row>
    <row r="637" spans="1:17" x14ac:dyDescent="0.2">
      <c r="A637" s="10" t="str">
        <f>IF(COUNTRY_INFO!A637=0," ",COUNTRY_INFO!A637)</f>
        <v>Ethiopia</v>
      </c>
      <c r="B637" s="10" t="str">
        <f>IF(COUNTRY_INFO!B637=0," ",COUNTRY_INFO!B637)</f>
        <v>SNNPR Gamo Gofa</v>
      </c>
      <c r="C637" s="10" t="str">
        <f>IF(COUNTRY_INFO!C637=0," ",COUNTRY_INFO!C637)</f>
        <v>Kucha</v>
      </c>
      <c r="D637" s="11" t="str">
        <f>IF(COUNTRY_INFO!$T$9:$T$1000="MDA1 (IVM+ALB)", COUNTRY_INFO!$T$9:$T$1000, " ")</f>
        <v xml:space="preserve"> </v>
      </c>
      <c r="E637" s="253"/>
      <c r="F637" s="54"/>
      <c r="G637" s="288"/>
      <c r="H637" s="288"/>
      <c r="I637" s="11">
        <f t="shared" si="45"/>
        <v>0</v>
      </c>
      <c r="J637" s="54"/>
      <c r="K637" s="18"/>
      <c r="L637" s="18"/>
      <c r="M637" s="14">
        <f t="shared" si="46"/>
        <v>0</v>
      </c>
      <c r="N637" s="231"/>
      <c r="O637" s="230" t="str">
        <f t="shared" si="47"/>
        <v xml:space="preserve"> </v>
      </c>
      <c r="P637" s="230" t="str">
        <f t="shared" si="48"/>
        <v xml:space="preserve"> </v>
      </c>
      <c r="Q637" s="230" t="str">
        <f t="shared" si="49"/>
        <v xml:space="preserve"> </v>
      </c>
    </row>
    <row r="638" spans="1:17" x14ac:dyDescent="0.2">
      <c r="A638" s="10" t="str">
        <f>IF(COUNTRY_INFO!A638=0," ",COUNTRY_INFO!A638)</f>
        <v>Ethiopia</v>
      </c>
      <c r="B638" s="10" t="str">
        <f>IF(COUNTRY_INFO!B638=0," ",COUNTRY_INFO!B638)</f>
        <v>SNNPR Gamo Gofa</v>
      </c>
      <c r="C638" s="10" t="str">
        <f>IF(COUNTRY_INFO!C638=0," ",COUNTRY_INFO!C638)</f>
        <v>Melokoza</v>
      </c>
      <c r="D638" s="11" t="str">
        <f>IF(COUNTRY_INFO!$T$9:$T$1000="MDA1 (IVM+ALB)", COUNTRY_INFO!$T$9:$T$1000, " ")</f>
        <v xml:space="preserve"> </v>
      </c>
      <c r="E638" s="253"/>
      <c r="F638" s="54"/>
      <c r="G638" s="288"/>
      <c r="H638" s="288"/>
      <c r="I638" s="11">
        <f t="shared" si="45"/>
        <v>0</v>
      </c>
      <c r="J638" s="54"/>
      <c r="K638" s="18"/>
      <c r="L638" s="18"/>
      <c r="M638" s="14">
        <f t="shared" si="46"/>
        <v>0</v>
      </c>
      <c r="N638" s="231"/>
      <c r="O638" s="230" t="str">
        <f t="shared" si="47"/>
        <v xml:space="preserve"> </v>
      </c>
      <c r="P638" s="230" t="str">
        <f t="shared" si="48"/>
        <v xml:space="preserve"> </v>
      </c>
      <c r="Q638" s="230" t="str">
        <f t="shared" si="49"/>
        <v xml:space="preserve"> </v>
      </c>
    </row>
    <row r="639" spans="1:17" x14ac:dyDescent="0.2">
      <c r="A639" s="10" t="str">
        <f>IF(COUNTRY_INFO!A639=0," ",COUNTRY_INFO!A639)</f>
        <v>Ethiopia</v>
      </c>
      <c r="B639" s="10" t="str">
        <f>IF(COUNTRY_INFO!B639=0," ",COUNTRY_INFO!B639)</f>
        <v>SNNPR Gamo Gofa</v>
      </c>
      <c r="C639" s="10" t="str">
        <f>IF(COUNTRY_INFO!C639=0," ",COUNTRY_INFO!C639)</f>
        <v>Mirab Abaya</v>
      </c>
      <c r="D639" s="11" t="str">
        <f>IF(COUNTRY_INFO!$T$9:$T$1000="MDA1 (IVM+ALB)", COUNTRY_INFO!$T$9:$T$1000, " ")</f>
        <v xml:space="preserve"> </v>
      </c>
      <c r="E639" s="253"/>
      <c r="F639" s="54"/>
      <c r="G639" s="288"/>
      <c r="H639" s="288"/>
      <c r="I639" s="11">
        <f t="shared" si="45"/>
        <v>0</v>
      </c>
      <c r="J639" s="54"/>
      <c r="K639" s="18"/>
      <c r="L639" s="18"/>
      <c r="M639" s="14">
        <f t="shared" si="46"/>
        <v>0</v>
      </c>
      <c r="N639" s="231"/>
      <c r="O639" s="230" t="str">
        <f t="shared" si="47"/>
        <v xml:space="preserve"> </v>
      </c>
      <c r="P639" s="230" t="str">
        <f t="shared" si="48"/>
        <v xml:space="preserve"> </v>
      </c>
      <c r="Q639" s="230" t="str">
        <f t="shared" si="49"/>
        <v xml:space="preserve"> </v>
      </c>
    </row>
    <row r="640" spans="1:17" x14ac:dyDescent="0.2">
      <c r="A640" s="10" t="str">
        <f>IF(COUNTRY_INFO!A640=0," ",COUNTRY_INFO!A640)</f>
        <v>Ethiopia</v>
      </c>
      <c r="B640" s="10" t="str">
        <f>IF(COUNTRY_INFO!B640=0," ",COUNTRY_INFO!B640)</f>
        <v>SNNPR Gamo Gofa</v>
      </c>
      <c r="C640" s="10" t="str">
        <f>IF(COUNTRY_INFO!C640=0," ",COUNTRY_INFO!C640)</f>
        <v>O'yida</v>
      </c>
      <c r="D640" s="11" t="str">
        <f>IF(COUNTRY_INFO!$T$9:$T$1000="MDA1 (IVM+ALB)", COUNTRY_INFO!$T$9:$T$1000, " ")</f>
        <v>MDA1 (IVM+ALB)</v>
      </c>
      <c r="E640" s="253" t="s">
        <v>1185</v>
      </c>
      <c r="F640" s="54"/>
      <c r="G640" s="288">
        <v>13590</v>
      </c>
      <c r="H640" s="288">
        <v>21979</v>
      </c>
      <c r="I640" s="11">
        <f t="shared" si="45"/>
        <v>35569</v>
      </c>
      <c r="J640" s="54"/>
      <c r="K640" s="18">
        <v>11355</v>
      </c>
      <c r="L640" s="18">
        <v>20186</v>
      </c>
      <c r="M640" s="14">
        <f t="shared" si="46"/>
        <v>31541</v>
      </c>
      <c r="N640" s="231"/>
      <c r="O640" s="293">
        <f t="shared" si="47"/>
        <v>83.554083885209721</v>
      </c>
      <c r="P640" s="293">
        <f t="shared" si="48"/>
        <v>91.84221302152055</v>
      </c>
      <c r="Q640" s="293">
        <f t="shared" si="49"/>
        <v>88.67553206443813</v>
      </c>
    </row>
    <row r="641" spans="1:17" x14ac:dyDescent="0.2">
      <c r="A641" s="10" t="str">
        <f>IF(COUNTRY_INFO!A641=0," ",COUNTRY_INFO!A641)</f>
        <v>Ethiopia</v>
      </c>
      <c r="B641" s="10" t="str">
        <f>IF(COUNTRY_INFO!B641=0," ",COUNTRY_INFO!B641)</f>
        <v>SNNPR Gamo Gofa</v>
      </c>
      <c r="C641" s="10" t="str">
        <f>IF(COUNTRY_INFO!C641=0," ",COUNTRY_INFO!C641)</f>
        <v>Sawla Town</v>
      </c>
      <c r="D641" s="11" t="str">
        <f>IF(COUNTRY_INFO!$T$9:$T$1000="MDA1 (IVM+ALB)", COUNTRY_INFO!$T$9:$T$1000, " ")</f>
        <v xml:space="preserve"> </v>
      </c>
      <c r="E641" s="253"/>
      <c r="F641" s="54"/>
      <c r="G641" s="288"/>
      <c r="H641" s="288"/>
      <c r="I641" s="11">
        <f t="shared" si="45"/>
        <v>0</v>
      </c>
      <c r="J641" s="54"/>
      <c r="K641" s="18"/>
      <c r="L641" s="18"/>
      <c r="M641" s="14">
        <f t="shared" si="46"/>
        <v>0</v>
      </c>
      <c r="N641" s="231"/>
      <c r="O641" s="230" t="str">
        <f t="shared" si="47"/>
        <v xml:space="preserve"> </v>
      </c>
      <c r="P641" s="230" t="str">
        <f t="shared" si="48"/>
        <v xml:space="preserve"> </v>
      </c>
      <c r="Q641" s="230" t="str">
        <f t="shared" si="49"/>
        <v xml:space="preserve"> </v>
      </c>
    </row>
    <row r="642" spans="1:17" x14ac:dyDescent="0.2">
      <c r="A642" s="10" t="str">
        <f>IF(COUNTRY_INFO!A642=0," ",COUNTRY_INFO!A642)</f>
        <v>Ethiopia</v>
      </c>
      <c r="B642" s="10" t="str">
        <f>IF(COUNTRY_INFO!B642=0," ",COUNTRY_INFO!B642)</f>
        <v>SNNPR Gamo Gofa</v>
      </c>
      <c r="C642" s="10" t="str">
        <f>IF(COUNTRY_INFO!C642=0," ",COUNTRY_INFO!C642)</f>
        <v>Uba Debretsehay</v>
      </c>
      <c r="D642" s="11" t="str">
        <f>IF(COUNTRY_INFO!$T$9:$T$1000="MDA1 (IVM+ALB)", COUNTRY_INFO!$T$9:$T$1000, " ")</f>
        <v>MDA1 (IVM+ALB)</v>
      </c>
      <c r="E642" s="253" t="s">
        <v>1185</v>
      </c>
      <c r="F642" s="54"/>
      <c r="G642" s="288">
        <v>28501</v>
      </c>
      <c r="H642" s="288">
        <v>46096</v>
      </c>
      <c r="I642" s="11">
        <f t="shared" si="45"/>
        <v>74597</v>
      </c>
      <c r="J642" s="54"/>
      <c r="K642" s="18">
        <v>26007</v>
      </c>
      <c r="L642" s="18">
        <v>46236</v>
      </c>
      <c r="M642" s="14">
        <f t="shared" si="46"/>
        <v>72243</v>
      </c>
      <c r="N642" s="231"/>
      <c r="O642" s="293">
        <f t="shared" si="47"/>
        <v>91.249429844566848</v>
      </c>
      <c r="P642" s="294">
        <f t="shared" si="48"/>
        <v>100.30371398819855</v>
      </c>
      <c r="Q642" s="293">
        <f t="shared" si="49"/>
        <v>96.844377119723319</v>
      </c>
    </row>
    <row r="643" spans="1:17" x14ac:dyDescent="0.2">
      <c r="A643" s="10" t="str">
        <f>IF(COUNTRY_INFO!A643=0," ",COUNTRY_INFO!A643)</f>
        <v>Ethiopia</v>
      </c>
      <c r="B643" s="10" t="str">
        <f>IF(COUNTRY_INFO!B643=0," ",COUNTRY_INFO!B643)</f>
        <v>SNNPR Gamo Gofa</v>
      </c>
      <c r="C643" s="10" t="str">
        <f>IF(COUNTRY_INFO!C643=0," ",COUNTRY_INFO!C643)</f>
        <v>Zala</v>
      </c>
      <c r="D643" s="11" t="str">
        <f>IF(COUNTRY_INFO!$T$9:$T$1000="MDA1 (IVM+ALB)", COUNTRY_INFO!$T$9:$T$1000, " ")</f>
        <v xml:space="preserve"> </v>
      </c>
      <c r="E643" s="253"/>
      <c r="F643" s="54"/>
      <c r="G643" s="288"/>
      <c r="H643" s="288"/>
      <c r="I643" s="11">
        <f t="shared" si="45"/>
        <v>0</v>
      </c>
      <c r="J643" s="54"/>
      <c r="K643" s="18"/>
      <c r="L643" s="18"/>
      <c r="M643" s="14">
        <f t="shared" si="46"/>
        <v>0</v>
      </c>
      <c r="N643" s="231"/>
      <c r="O643" s="230" t="str">
        <f t="shared" si="47"/>
        <v xml:space="preserve"> </v>
      </c>
      <c r="P643" s="230" t="str">
        <f t="shared" si="48"/>
        <v xml:space="preserve"> </v>
      </c>
      <c r="Q643" s="230" t="str">
        <f t="shared" si="49"/>
        <v xml:space="preserve"> </v>
      </c>
    </row>
    <row r="644" spans="1:17" x14ac:dyDescent="0.2">
      <c r="A644" s="10" t="str">
        <f>IF(COUNTRY_INFO!A644=0," ",COUNTRY_INFO!A644)</f>
        <v>Ethiopia</v>
      </c>
      <c r="B644" s="10" t="str">
        <f>IF(COUNTRY_INFO!B644=0," ",COUNTRY_INFO!B644)</f>
        <v>SNNPR Gedio</v>
      </c>
      <c r="C644" s="10" t="str">
        <f>IF(COUNTRY_INFO!C644=0," ",COUNTRY_INFO!C644)</f>
        <v>Bule</v>
      </c>
      <c r="D644" s="11" t="str">
        <f>IF(COUNTRY_INFO!$T$9:$T$1000="MDA1 (IVM+ALB)", COUNTRY_INFO!$T$9:$T$1000, " ")</f>
        <v xml:space="preserve"> </v>
      </c>
      <c r="E644" s="253"/>
      <c r="F644" s="54"/>
      <c r="G644" s="288"/>
      <c r="H644" s="288"/>
      <c r="I644" s="11">
        <f t="shared" si="45"/>
        <v>0</v>
      </c>
      <c r="J644" s="54"/>
      <c r="K644" s="18"/>
      <c r="L644" s="18"/>
      <c r="M644" s="14">
        <f t="shared" si="46"/>
        <v>0</v>
      </c>
      <c r="N644" s="231"/>
      <c r="O644" s="230" t="str">
        <f t="shared" si="47"/>
        <v xml:space="preserve"> </v>
      </c>
      <c r="P644" s="230" t="str">
        <f t="shared" si="48"/>
        <v xml:space="preserve"> </v>
      </c>
      <c r="Q644" s="230" t="str">
        <f t="shared" si="49"/>
        <v xml:space="preserve"> </v>
      </c>
    </row>
    <row r="645" spans="1:17" x14ac:dyDescent="0.2">
      <c r="A645" s="10" t="str">
        <f>IF(COUNTRY_INFO!A645=0," ",COUNTRY_INFO!A645)</f>
        <v>Ethiopia</v>
      </c>
      <c r="B645" s="10" t="str">
        <f>IF(COUNTRY_INFO!B645=0," ",COUNTRY_INFO!B645)</f>
        <v>SNNPR Gedio</v>
      </c>
      <c r="C645" s="10" t="str">
        <f>IF(COUNTRY_INFO!C645=0," ",COUNTRY_INFO!C645)</f>
        <v>Dilla Town</v>
      </c>
      <c r="D645" s="11" t="str">
        <f>IF(COUNTRY_INFO!$T$9:$T$1000="MDA1 (IVM+ALB)", COUNTRY_INFO!$T$9:$T$1000, " ")</f>
        <v xml:space="preserve"> </v>
      </c>
      <c r="E645" s="253"/>
      <c r="F645" s="54"/>
      <c r="G645" s="288"/>
      <c r="H645" s="288"/>
      <c r="I645" s="11">
        <f t="shared" si="45"/>
        <v>0</v>
      </c>
      <c r="J645" s="54"/>
      <c r="K645" s="18"/>
      <c r="L645" s="18"/>
      <c r="M645" s="14">
        <f t="shared" si="46"/>
        <v>0</v>
      </c>
      <c r="N645" s="231"/>
      <c r="O645" s="230" t="str">
        <f t="shared" si="47"/>
        <v xml:space="preserve"> </v>
      </c>
      <c r="P645" s="230" t="str">
        <f t="shared" si="48"/>
        <v xml:space="preserve"> </v>
      </c>
      <c r="Q645" s="230" t="str">
        <f t="shared" si="49"/>
        <v xml:space="preserve"> </v>
      </c>
    </row>
    <row r="646" spans="1:17" x14ac:dyDescent="0.2">
      <c r="A646" s="10" t="str">
        <f>IF(COUNTRY_INFO!A646=0," ",COUNTRY_INFO!A646)</f>
        <v>Ethiopia</v>
      </c>
      <c r="B646" s="10" t="str">
        <f>IF(COUNTRY_INFO!B646=0," ",COUNTRY_INFO!B646)</f>
        <v>SNNPR Gedio</v>
      </c>
      <c r="C646" s="10" t="str">
        <f>IF(COUNTRY_INFO!C646=0," ",COUNTRY_INFO!C646)</f>
        <v>Dilla Zurya</v>
      </c>
      <c r="D646" s="11" t="str">
        <f>IF(COUNTRY_INFO!$T$9:$T$1000="MDA1 (IVM+ALB)", COUNTRY_INFO!$T$9:$T$1000, " ")</f>
        <v xml:space="preserve"> </v>
      </c>
      <c r="E646" s="253"/>
      <c r="F646" s="54"/>
      <c r="G646" s="288"/>
      <c r="H646" s="288"/>
      <c r="I646" s="11">
        <f t="shared" si="45"/>
        <v>0</v>
      </c>
      <c r="J646" s="54"/>
      <c r="K646" s="18"/>
      <c r="L646" s="18"/>
      <c r="M646" s="14">
        <f t="shared" si="46"/>
        <v>0</v>
      </c>
      <c r="N646" s="231"/>
      <c r="O646" s="230" t="str">
        <f t="shared" si="47"/>
        <v xml:space="preserve"> </v>
      </c>
      <c r="P646" s="230" t="str">
        <f t="shared" si="48"/>
        <v xml:space="preserve"> </v>
      </c>
      <c r="Q646" s="230" t="str">
        <f t="shared" si="49"/>
        <v xml:space="preserve"> </v>
      </c>
    </row>
    <row r="647" spans="1:17" x14ac:dyDescent="0.2">
      <c r="A647" s="10" t="str">
        <f>IF(COUNTRY_INFO!A647=0," ",COUNTRY_INFO!A647)</f>
        <v>Ethiopia</v>
      </c>
      <c r="B647" s="10" t="str">
        <f>IF(COUNTRY_INFO!B647=0," ",COUNTRY_INFO!B647)</f>
        <v>SNNPR Gedio</v>
      </c>
      <c r="C647" s="10" t="str">
        <f>IF(COUNTRY_INFO!C647=0," ",COUNTRY_INFO!C647)</f>
        <v>Gedeb</v>
      </c>
      <c r="D647" s="11" t="str">
        <f>IF(COUNTRY_INFO!$T$9:$T$1000="MDA1 (IVM+ALB)", COUNTRY_INFO!$T$9:$T$1000, " ")</f>
        <v xml:space="preserve"> </v>
      </c>
      <c r="E647" s="253"/>
      <c r="F647" s="54"/>
      <c r="G647" s="288"/>
      <c r="H647" s="288"/>
      <c r="I647" s="11">
        <f t="shared" si="45"/>
        <v>0</v>
      </c>
      <c r="J647" s="54"/>
      <c r="K647" s="18"/>
      <c r="L647" s="18"/>
      <c r="M647" s="14">
        <f t="shared" si="46"/>
        <v>0</v>
      </c>
      <c r="N647" s="231"/>
      <c r="O647" s="230" t="str">
        <f t="shared" si="47"/>
        <v xml:space="preserve"> </v>
      </c>
      <c r="P647" s="230" t="str">
        <f t="shared" si="48"/>
        <v xml:space="preserve"> </v>
      </c>
      <c r="Q647" s="230" t="str">
        <f t="shared" si="49"/>
        <v xml:space="preserve"> </v>
      </c>
    </row>
    <row r="648" spans="1:17" x14ac:dyDescent="0.2">
      <c r="A648" s="10" t="str">
        <f>IF(COUNTRY_INFO!A648=0," ",COUNTRY_INFO!A648)</f>
        <v>Ethiopia</v>
      </c>
      <c r="B648" s="10" t="str">
        <f>IF(COUNTRY_INFO!B648=0," ",COUNTRY_INFO!B648)</f>
        <v>SNNPR Gedio</v>
      </c>
      <c r="C648" s="10" t="str">
        <f>IF(COUNTRY_INFO!C648=0," ",COUNTRY_INFO!C648)</f>
        <v>Kochere</v>
      </c>
      <c r="D648" s="11" t="str">
        <f>IF(COUNTRY_INFO!$T$9:$T$1000="MDA1 (IVM+ALB)", COUNTRY_INFO!$T$9:$T$1000, " ")</f>
        <v xml:space="preserve"> </v>
      </c>
      <c r="E648" s="253"/>
      <c r="F648" s="54"/>
      <c r="G648" s="288"/>
      <c r="H648" s="288"/>
      <c r="I648" s="11">
        <f t="shared" si="45"/>
        <v>0</v>
      </c>
      <c r="J648" s="54"/>
      <c r="K648" s="18"/>
      <c r="L648" s="18"/>
      <c r="M648" s="14">
        <f t="shared" si="46"/>
        <v>0</v>
      </c>
      <c r="N648" s="231"/>
      <c r="O648" s="230" t="str">
        <f t="shared" si="47"/>
        <v xml:space="preserve"> </v>
      </c>
      <c r="P648" s="230" t="str">
        <f t="shared" si="48"/>
        <v xml:space="preserve"> </v>
      </c>
      <c r="Q648" s="230" t="str">
        <f t="shared" si="49"/>
        <v xml:space="preserve"> </v>
      </c>
    </row>
    <row r="649" spans="1:17" x14ac:dyDescent="0.2">
      <c r="A649" s="10" t="str">
        <f>IF(COUNTRY_INFO!A649=0," ",COUNTRY_INFO!A649)</f>
        <v>Ethiopia</v>
      </c>
      <c r="B649" s="10" t="str">
        <f>IF(COUNTRY_INFO!B649=0," ",COUNTRY_INFO!B649)</f>
        <v>SNNPR Gedio</v>
      </c>
      <c r="C649" s="10" t="str">
        <f>IF(COUNTRY_INFO!C649=0," ",COUNTRY_INFO!C649)</f>
        <v>Wenago</v>
      </c>
      <c r="D649" s="11" t="str">
        <f>IF(COUNTRY_INFO!$T$9:$T$1000="MDA1 (IVM+ALB)", COUNTRY_INFO!$T$9:$T$1000, " ")</f>
        <v xml:space="preserve"> </v>
      </c>
      <c r="E649" s="253"/>
      <c r="F649" s="54"/>
      <c r="G649" s="288"/>
      <c r="H649" s="288"/>
      <c r="I649" s="11">
        <f t="shared" si="45"/>
        <v>0</v>
      </c>
      <c r="J649" s="54"/>
      <c r="K649" s="18"/>
      <c r="L649" s="18"/>
      <c r="M649" s="14">
        <f t="shared" si="46"/>
        <v>0</v>
      </c>
      <c r="N649" s="231"/>
      <c r="O649" s="230" t="str">
        <f t="shared" si="47"/>
        <v xml:space="preserve"> </v>
      </c>
      <c r="P649" s="230" t="str">
        <f t="shared" si="48"/>
        <v xml:space="preserve"> </v>
      </c>
      <c r="Q649" s="230" t="str">
        <f t="shared" si="49"/>
        <v xml:space="preserve"> </v>
      </c>
    </row>
    <row r="650" spans="1:17" x14ac:dyDescent="0.2">
      <c r="A650" s="10" t="str">
        <f>IF(COUNTRY_INFO!A650=0," ",COUNTRY_INFO!A650)</f>
        <v>Ethiopia</v>
      </c>
      <c r="B650" s="10" t="str">
        <f>IF(COUNTRY_INFO!B650=0," ",COUNTRY_INFO!B650)</f>
        <v>SNNPR Gedio</v>
      </c>
      <c r="C650" s="10" t="str">
        <f>IF(COUNTRY_INFO!C650=0," ",COUNTRY_INFO!C650)</f>
        <v>Yirgachefe</v>
      </c>
      <c r="D650" s="11" t="str">
        <f>IF(COUNTRY_INFO!$T$9:$T$1000="MDA1 (IVM+ALB)", COUNTRY_INFO!$T$9:$T$1000, " ")</f>
        <v xml:space="preserve"> </v>
      </c>
      <c r="E650" s="253"/>
      <c r="F650" s="54"/>
      <c r="G650" s="288"/>
      <c r="H650" s="288"/>
      <c r="I650" s="11">
        <f t="shared" ref="I650:I713" si="50">SUM(F650:H650)</f>
        <v>0</v>
      </c>
      <c r="J650" s="54"/>
      <c r="K650" s="18"/>
      <c r="L650" s="18"/>
      <c r="M650" s="14">
        <f t="shared" ref="M650:M713" si="51">SUM(J650:L650)</f>
        <v>0</v>
      </c>
      <c r="N650" s="231"/>
      <c r="O650" s="230" t="str">
        <f t="shared" ref="O650:O713" si="52">IF(G650&lt;&gt;0, IF(K650/G650*100=0, "-", K650/G650*100), " ")</f>
        <v xml:space="preserve"> </v>
      </c>
      <c r="P650" s="230" t="str">
        <f t="shared" ref="P650:P713" si="53">IF(H650&lt;&gt;0, IF(L650/H650*100=0, "-", L650/H650*100), " ")</f>
        <v xml:space="preserve"> </v>
      </c>
      <c r="Q650" s="230" t="str">
        <f t="shared" ref="Q650:Q713" si="54">IF(I650&lt;&gt;0, IF(M650/I650*100=0, "-", M650/I650*100), " ")</f>
        <v xml:space="preserve"> </v>
      </c>
    </row>
    <row r="651" spans="1:17" x14ac:dyDescent="0.2">
      <c r="A651" s="10" t="str">
        <f>IF(COUNTRY_INFO!A651=0," ",COUNTRY_INFO!A651)</f>
        <v>Ethiopia</v>
      </c>
      <c r="B651" s="10" t="str">
        <f>IF(COUNTRY_INFO!B651=0," ",COUNTRY_INFO!B651)</f>
        <v>SNNPR Gedio</v>
      </c>
      <c r="C651" s="10" t="str">
        <f>IF(COUNTRY_INFO!C651=0," ",COUNTRY_INFO!C651)</f>
        <v>Yirgachefe Town</v>
      </c>
      <c r="D651" s="11" t="str">
        <f>IF(COUNTRY_INFO!$T$9:$T$1000="MDA1 (IVM+ALB)", COUNTRY_INFO!$T$9:$T$1000, " ")</f>
        <v>MDA1 (IVM+ALB)</v>
      </c>
      <c r="E651" s="253" t="s">
        <v>1185</v>
      </c>
      <c r="F651" s="54"/>
      <c r="G651" s="288">
        <v>7196</v>
      </c>
      <c r="H651" s="288">
        <v>11638</v>
      </c>
      <c r="I651" s="11">
        <f t="shared" si="50"/>
        <v>18834</v>
      </c>
      <c r="J651" s="54"/>
      <c r="K651" s="18">
        <v>5562</v>
      </c>
      <c r="L651" s="18">
        <v>9888</v>
      </c>
      <c r="M651" s="14">
        <f t="shared" si="51"/>
        <v>15450</v>
      </c>
      <c r="N651" s="231"/>
      <c r="O651" s="293">
        <f t="shared" si="52"/>
        <v>77.292940522512509</v>
      </c>
      <c r="P651" s="293">
        <f t="shared" si="53"/>
        <v>84.963052070802547</v>
      </c>
      <c r="Q651" s="293">
        <f t="shared" si="54"/>
        <v>82.032494424976107</v>
      </c>
    </row>
    <row r="652" spans="1:17" x14ac:dyDescent="0.2">
      <c r="A652" s="10" t="str">
        <f>IF(COUNTRY_INFO!A652=0," ",COUNTRY_INFO!A652)</f>
        <v>Ethiopia</v>
      </c>
      <c r="B652" s="10" t="str">
        <f>IF(COUNTRY_INFO!B652=0," ",COUNTRY_INFO!B652)</f>
        <v>SNNPR Gurage</v>
      </c>
      <c r="C652" s="10" t="str">
        <f>IF(COUNTRY_INFO!C652=0," ",COUNTRY_INFO!C652)</f>
        <v>Abeshge</v>
      </c>
      <c r="D652" s="11" t="str">
        <f>IF(COUNTRY_INFO!$T$9:$T$1000="MDA1 (IVM+ALB)", COUNTRY_INFO!$T$9:$T$1000, " ")</f>
        <v xml:space="preserve"> </v>
      </c>
      <c r="E652" s="253"/>
      <c r="F652" s="54"/>
      <c r="G652" s="288"/>
      <c r="H652" s="288"/>
      <c r="I652" s="11">
        <f t="shared" si="50"/>
        <v>0</v>
      </c>
      <c r="J652" s="54"/>
      <c r="K652" s="18"/>
      <c r="L652" s="18"/>
      <c r="M652" s="14">
        <f t="shared" si="51"/>
        <v>0</v>
      </c>
      <c r="N652" s="231"/>
      <c r="O652" s="230" t="str">
        <f t="shared" si="52"/>
        <v xml:space="preserve"> </v>
      </c>
      <c r="P652" s="230" t="str">
        <f t="shared" si="53"/>
        <v xml:space="preserve"> </v>
      </c>
      <c r="Q652" s="230" t="str">
        <f t="shared" si="54"/>
        <v xml:space="preserve"> </v>
      </c>
    </row>
    <row r="653" spans="1:17" x14ac:dyDescent="0.2">
      <c r="A653" s="10" t="str">
        <f>IF(COUNTRY_INFO!A653=0," ",COUNTRY_INFO!A653)</f>
        <v>Ethiopia</v>
      </c>
      <c r="B653" s="10" t="str">
        <f>IF(COUNTRY_INFO!B653=0," ",COUNTRY_INFO!B653)</f>
        <v>SNNPR Gurage</v>
      </c>
      <c r="C653" s="10" t="str">
        <f>IF(COUNTRY_INFO!C653=0," ",COUNTRY_INFO!C653)</f>
        <v>Butajira Town</v>
      </c>
      <c r="D653" s="11" t="str">
        <f>IF(COUNTRY_INFO!$T$9:$T$1000="MDA1 (IVM+ALB)", COUNTRY_INFO!$T$9:$T$1000, " ")</f>
        <v xml:space="preserve"> </v>
      </c>
      <c r="E653" s="253"/>
      <c r="F653" s="54"/>
      <c r="G653" s="288"/>
      <c r="H653" s="288"/>
      <c r="I653" s="11">
        <f t="shared" si="50"/>
        <v>0</v>
      </c>
      <c r="J653" s="54"/>
      <c r="K653" s="18"/>
      <c r="L653" s="18"/>
      <c r="M653" s="14">
        <f t="shared" si="51"/>
        <v>0</v>
      </c>
      <c r="N653" s="231"/>
      <c r="O653" s="230" t="str">
        <f t="shared" si="52"/>
        <v xml:space="preserve"> </v>
      </c>
      <c r="P653" s="230" t="str">
        <f t="shared" si="53"/>
        <v xml:space="preserve"> </v>
      </c>
      <c r="Q653" s="230" t="str">
        <f t="shared" si="54"/>
        <v xml:space="preserve"> </v>
      </c>
    </row>
    <row r="654" spans="1:17" x14ac:dyDescent="0.2">
      <c r="A654" s="10" t="str">
        <f>IF(COUNTRY_INFO!A654=0," ",COUNTRY_INFO!A654)</f>
        <v>Ethiopia</v>
      </c>
      <c r="B654" s="10" t="str">
        <f>IF(COUNTRY_INFO!B654=0," ",COUNTRY_INFO!B654)</f>
        <v>SNNPR Gurage</v>
      </c>
      <c r="C654" s="10" t="str">
        <f>IF(COUNTRY_INFO!C654=0," ",COUNTRY_INFO!C654)</f>
        <v>Cheha</v>
      </c>
      <c r="D654" s="11" t="str">
        <f>IF(COUNTRY_INFO!$T$9:$T$1000="MDA1 (IVM+ALB)", COUNTRY_INFO!$T$9:$T$1000, " ")</f>
        <v xml:space="preserve"> </v>
      </c>
      <c r="E654" s="253"/>
      <c r="F654" s="54"/>
      <c r="G654" s="288"/>
      <c r="H654" s="288"/>
      <c r="I654" s="11">
        <f t="shared" si="50"/>
        <v>0</v>
      </c>
      <c r="J654" s="54"/>
      <c r="K654" s="18"/>
      <c r="L654" s="18"/>
      <c r="M654" s="14">
        <f t="shared" si="51"/>
        <v>0</v>
      </c>
      <c r="N654" s="231"/>
      <c r="O654" s="230" t="str">
        <f t="shared" si="52"/>
        <v xml:space="preserve"> </v>
      </c>
      <c r="P654" s="230" t="str">
        <f t="shared" si="53"/>
        <v xml:space="preserve"> </v>
      </c>
      <c r="Q654" s="230" t="str">
        <f t="shared" si="54"/>
        <v xml:space="preserve"> </v>
      </c>
    </row>
    <row r="655" spans="1:17" x14ac:dyDescent="0.2">
      <c r="A655" s="10" t="str">
        <f>IF(COUNTRY_INFO!A655=0," ",COUNTRY_INFO!A655)</f>
        <v>Ethiopia</v>
      </c>
      <c r="B655" s="10" t="str">
        <f>IF(COUNTRY_INFO!B655=0," ",COUNTRY_INFO!B655)</f>
        <v>SNNPR Gurage</v>
      </c>
      <c r="C655" s="10" t="str">
        <f>IF(COUNTRY_INFO!C655=0," ",COUNTRY_INFO!C655)</f>
        <v>Enemorna Ener</v>
      </c>
      <c r="D655" s="11" t="str">
        <f>IF(COUNTRY_INFO!$T$9:$T$1000="MDA1 (IVM+ALB)", COUNTRY_INFO!$T$9:$T$1000, " ")</f>
        <v xml:space="preserve"> </v>
      </c>
      <c r="E655" s="253"/>
      <c r="F655" s="54"/>
      <c r="G655" s="288"/>
      <c r="H655" s="288"/>
      <c r="I655" s="11">
        <f t="shared" si="50"/>
        <v>0</v>
      </c>
      <c r="J655" s="54"/>
      <c r="K655" s="18"/>
      <c r="L655" s="18"/>
      <c r="M655" s="14">
        <f t="shared" si="51"/>
        <v>0</v>
      </c>
      <c r="N655" s="231"/>
      <c r="O655" s="230" t="str">
        <f t="shared" si="52"/>
        <v xml:space="preserve"> </v>
      </c>
      <c r="P655" s="230" t="str">
        <f t="shared" si="53"/>
        <v xml:space="preserve"> </v>
      </c>
      <c r="Q655" s="230" t="str">
        <f t="shared" si="54"/>
        <v xml:space="preserve"> </v>
      </c>
    </row>
    <row r="656" spans="1:17" x14ac:dyDescent="0.2">
      <c r="A656" s="10" t="str">
        <f>IF(COUNTRY_INFO!A656=0," ",COUNTRY_INFO!A656)</f>
        <v>Ethiopia</v>
      </c>
      <c r="B656" s="10" t="str">
        <f>IF(COUNTRY_INFO!B656=0," ",COUNTRY_INFO!B656)</f>
        <v>SNNPR Gurage</v>
      </c>
      <c r="C656" s="10" t="str">
        <f>IF(COUNTRY_INFO!C656=0," ",COUNTRY_INFO!C656)</f>
        <v>Ezha</v>
      </c>
      <c r="D656" s="11" t="str">
        <f>IF(COUNTRY_INFO!$T$9:$T$1000="MDA1 (IVM+ALB)", COUNTRY_INFO!$T$9:$T$1000, " ")</f>
        <v xml:space="preserve"> </v>
      </c>
      <c r="E656" s="253"/>
      <c r="F656" s="54"/>
      <c r="G656" s="288"/>
      <c r="H656" s="288"/>
      <c r="I656" s="11">
        <f t="shared" si="50"/>
        <v>0</v>
      </c>
      <c r="J656" s="54"/>
      <c r="K656" s="18"/>
      <c r="L656" s="18"/>
      <c r="M656" s="14">
        <f t="shared" si="51"/>
        <v>0</v>
      </c>
      <c r="N656" s="231"/>
      <c r="O656" s="230" t="str">
        <f t="shared" si="52"/>
        <v xml:space="preserve"> </v>
      </c>
      <c r="P656" s="230" t="str">
        <f t="shared" si="53"/>
        <v xml:space="preserve"> </v>
      </c>
      <c r="Q656" s="230" t="str">
        <f t="shared" si="54"/>
        <v xml:space="preserve"> </v>
      </c>
    </row>
    <row r="657" spans="1:17" x14ac:dyDescent="0.2">
      <c r="A657" s="10" t="str">
        <f>IF(COUNTRY_INFO!A657=0," ",COUNTRY_INFO!A657)</f>
        <v>Ethiopia</v>
      </c>
      <c r="B657" s="10" t="str">
        <f>IF(COUNTRY_INFO!B657=0," ",COUNTRY_INFO!B657)</f>
        <v>SNNPR Gurage</v>
      </c>
      <c r="C657" s="10" t="str">
        <f>IF(COUNTRY_INFO!C657=0," ",COUNTRY_INFO!C657)</f>
        <v>Gedebano Gutazer Wolene (Kokir)</v>
      </c>
      <c r="D657" s="11" t="str">
        <f>IF(COUNTRY_INFO!$T$9:$T$1000="MDA1 (IVM+ALB)", COUNTRY_INFO!$T$9:$T$1000, " ")</f>
        <v xml:space="preserve"> </v>
      </c>
      <c r="E657" s="253"/>
      <c r="F657" s="54"/>
      <c r="G657" s="288"/>
      <c r="H657" s="288"/>
      <c r="I657" s="11">
        <f t="shared" si="50"/>
        <v>0</v>
      </c>
      <c r="J657" s="54"/>
      <c r="K657" s="18"/>
      <c r="L657" s="18"/>
      <c r="M657" s="14">
        <f t="shared" si="51"/>
        <v>0</v>
      </c>
      <c r="N657" s="231"/>
      <c r="O657" s="230" t="str">
        <f t="shared" si="52"/>
        <v xml:space="preserve"> </v>
      </c>
      <c r="P657" s="230" t="str">
        <f t="shared" si="53"/>
        <v xml:space="preserve"> </v>
      </c>
      <c r="Q657" s="230" t="str">
        <f t="shared" si="54"/>
        <v xml:space="preserve"> </v>
      </c>
    </row>
    <row r="658" spans="1:17" x14ac:dyDescent="0.2">
      <c r="A658" s="10" t="str">
        <f>IF(COUNTRY_INFO!A658=0," ",COUNTRY_INFO!A658)</f>
        <v>Ethiopia</v>
      </c>
      <c r="B658" s="10" t="str">
        <f>IF(COUNTRY_INFO!B658=0," ",COUNTRY_INFO!B658)</f>
        <v>SNNPR Gurage</v>
      </c>
      <c r="C658" s="10" t="str">
        <f>IF(COUNTRY_INFO!C658=0," ",COUNTRY_INFO!C658)</f>
        <v>Geta</v>
      </c>
      <c r="D658" s="11" t="str">
        <f>IF(COUNTRY_INFO!$T$9:$T$1000="MDA1 (IVM+ALB)", COUNTRY_INFO!$T$9:$T$1000, " ")</f>
        <v xml:space="preserve"> </v>
      </c>
      <c r="E658" s="253"/>
      <c r="F658" s="54"/>
      <c r="G658" s="288"/>
      <c r="H658" s="288"/>
      <c r="I658" s="11">
        <f t="shared" si="50"/>
        <v>0</v>
      </c>
      <c r="J658" s="54"/>
      <c r="K658" s="18"/>
      <c r="L658" s="18"/>
      <c r="M658" s="14">
        <f t="shared" si="51"/>
        <v>0</v>
      </c>
      <c r="N658" s="231"/>
      <c r="O658" s="230" t="str">
        <f t="shared" si="52"/>
        <v xml:space="preserve"> </v>
      </c>
      <c r="P658" s="230" t="str">
        <f t="shared" si="53"/>
        <v xml:space="preserve"> </v>
      </c>
      <c r="Q658" s="230" t="str">
        <f t="shared" si="54"/>
        <v xml:space="preserve"> </v>
      </c>
    </row>
    <row r="659" spans="1:17" x14ac:dyDescent="0.2">
      <c r="A659" s="10" t="str">
        <f>IF(COUNTRY_INFO!A659=0," ",COUNTRY_INFO!A659)</f>
        <v>Ethiopia</v>
      </c>
      <c r="B659" s="10" t="str">
        <f>IF(COUNTRY_INFO!B659=0," ",COUNTRY_INFO!B659)</f>
        <v>SNNPR Gurage</v>
      </c>
      <c r="C659" s="10" t="str">
        <f>IF(COUNTRY_INFO!C659=0," ",COUNTRY_INFO!C659)</f>
        <v>Gumer</v>
      </c>
      <c r="D659" s="11" t="str">
        <f>IF(COUNTRY_INFO!$T$9:$T$1000="MDA1 (IVM+ALB)", COUNTRY_INFO!$T$9:$T$1000, " ")</f>
        <v xml:space="preserve"> </v>
      </c>
      <c r="E659" s="253"/>
      <c r="F659" s="54"/>
      <c r="G659" s="288"/>
      <c r="H659" s="288"/>
      <c r="I659" s="11">
        <f t="shared" si="50"/>
        <v>0</v>
      </c>
      <c r="J659" s="54"/>
      <c r="K659" s="18"/>
      <c r="L659" s="18"/>
      <c r="M659" s="14">
        <f t="shared" si="51"/>
        <v>0</v>
      </c>
      <c r="N659" s="231"/>
      <c r="O659" s="230" t="str">
        <f t="shared" si="52"/>
        <v xml:space="preserve"> </v>
      </c>
      <c r="P659" s="230" t="str">
        <f t="shared" si="53"/>
        <v xml:space="preserve"> </v>
      </c>
      <c r="Q659" s="230" t="str">
        <f t="shared" si="54"/>
        <v xml:space="preserve"> </v>
      </c>
    </row>
    <row r="660" spans="1:17" x14ac:dyDescent="0.2">
      <c r="A660" s="10" t="str">
        <f>IF(COUNTRY_INFO!A660=0," ",COUNTRY_INFO!A660)</f>
        <v>Ethiopia</v>
      </c>
      <c r="B660" s="10" t="str">
        <f>IF(COUNTRY_INFO!B660=0," ",COUNTRY_INFO!B660)</f>
        <v>SNNPR Gurage</v>
      </c>
      <c r="C660" s="10" t="str">
        <f>IF(COUNTRY_INFO!C660=0," ",COUNTRY_INFO!C660)</f>
        <v>Kebena</v>
      </c>
      <c r="D660" s="11" t="str">
        <f>IF(COUNTRY_INFO!$T$9:$T$1000="MDA1 (IVM+ALB)", COUNTRY_INFO!$T$9:$T$1000, " ")</f>
        <v xml:space="preserve"> </v>
      </c>
      <c r="E660" s="253"/>
      <c r="F660" s="54"/>
      <c r="G660" s="288"/>
      <c r="H660" s="288"/>
      <c r="I660" s="11">
        <f t="shared" si="50"/>
        <v>0</v>
      </c>
      <c r="J660" s="54"/>
      <c r="K660" s="18"/>
      <c r="L660" s="18"/>
      <c r="M660" s="14">
        <f t="shared" si="51"/>
        <v>0</v>
      </c>
      <c r="N660" s="231"/>
      <c r="O660" s="230" t="str">
        <f t="shared" si="52"/>
        <v xml:space="preserve"> </v>
      </c>
      <c r="P660" s="230" t="str">
        <f t="shared" si="53"/>
        <v xml:space="preserve"> </v>
      </c>
      <c r="Q660" s="230" t="str">
        <f t="shared" si="54"/>
        <v xml:space="preserve"> </v>
      </c>
    </row>
    <row r="661" spans="1:17" x14ac:dyDescent="0.2">
      <c r="A661" s="10" t="str">
        <f>IF(COUNTRY_INFO!A661=0," ",COUNTRY_INFO!A661)</f>
        <v>Ethiopia</v>
      </c>
      <c r="B661" s="10" t="str">
        <f>IF(COUNTRY_INFO!B661=0," ",COUNTRY_INFO!B661)</f>
        <v>SNNPR Gurage</v>
      </c>
      <c r="C661" s="10" t="str">
        <f>IF(COUNTRY_INFO!C661=0," ",COUNTRY_INFO!C661)</f>
        <v>Muhur Aklil</v>
      </c>
      <c r="D661" s="11" t="str">
        <f>IF(COUNTRY_INFO!$T$9:$T$1000="MDA1 (IVM+ALB)", COUNTRY_INFO!$T$9:$T$1000, " ")</f>
        <v xml:space="preserve"> </v>
      </c>
      <c r="E661" s="253"/>
      <c r="F661" s="54"/>
      <c r="G661" s="288"/>
      <c r="H661" s="288"/>
      <c r="I661" s="11">
        <f t="shared" si="50"/>
        <v>0</v>
      </c>
      <c r="J661" s="54"/>
      <c r="K661" s="18"/>
      <c r="L661" s="18"/>
      <c r="M661" s="14">
        <f t="shared" si="51"/>
        <v>0</v>
      </c>
      <c r="N661" s="231"/>
      <c r="O661" s="230" t="str">
        <f t="shared" si="52"/>
        <v xml:space="preserve"> </v>
      </c>
      <c r="P661" s="230" t="str">
        <f t="shared" si="53"/>
        <v xml:space="preserve"> </v>
      </c>
      <c r="Q661" s="230" t="str">
        <f t="shared" si="54"/>
        <v xml:space="preserve"> </v>
      </c>
    </row>
    <row r="662" spans="1:17" x14ac:dyDescent="0.2">
      <c r="A662" s="10" t="str">
        <f>IF(COUNTRY_INFO!A662=0," ",COUNTRY_INFO!A662)</f>
        <v>Ethiopia</v>
      </c>
      <c r="B662" s="10" t="str">
        <f>IF(COUNTRY_INFO!B662=0," ",COUNTRY_INFO!B662)</f>
        <v>SNNPR Gurage</v>
      </c>
      <c r="C662" s="10" t="str">
        <f>IF(COUNTRY_INFO!C662=0," ",COUNTRY_INFO!C662)</f>
        <v>Welkite Town</v>
      </c>
      <c r="D662" s="11" t="str">
        <f>IF(COUNTRY_INFO!$T$9:$T$1000="MDA1 (IVM+ALB)", COUNTRY_INFO!$T$9:$T$1000, " ")</f>
        <v xml:space="preserve"> </v>
      </c>
      <c r="E662" s="253"/>
      <c r="F662" s="54"/>
      <c r="G662" s="288"/>
      <c r="H662" s="288"/>
      <c r="I662" s="11">
        <f t="shared" si="50"/>
        <v>0</v>
      </c>
      <c r="J662" s="54"/>
      <c r="K662" s="18"/>
      <c r="L662" s="18"/>
      <c r="M662" s="14">
        <f t="shared" si="51"/>
        <v>0</v>
      </c>
      <c r="N662" s="231"/>
      <c r="O662" s="230" t="str">
        <f t="shared" si="52"/>
        <v xml:space="preserve"> </v>
      </c>
      <c r="P662" s="230" t="str">
        <f t="shared" si="53"/>
        <v xml:space="preserve"> </v>
      </c>
      <c r="Q662" s="230" t="str">
        <f t="shared" si="54"/>
        <v xml:space="preserve"> </v>
      </c>
    </row>
    <row r="663" spans="1:17" x14ac:dyDescent="0.2">
      <c r="A663" s="10" t="str">
        <f>IF(COUNTRY_INFO!A663=0," ",COUNTRY_INFO!A663)</f>
        <v>Ethiopia</v>
      </c>
      <c r="B663" s="10" t="str">
        <f>IF(COUNTRY_INFO!B663=0," ",COUNTRY_INFO!B663)</f>
        <v>SNNPR Hadiya</v>
      </c>
      <c r="C663" s="10" t="str">
        <f>IF(COUNTRY_INFO!C663=0," ",COUNTRY_INFO!C663)</f>
        <v>Annalemo</v>
      </c>
      <c r="D663" s="11" t="str">
        <f>IF(COUNTRY_INFO!$T$9:$T$1000="MDA1 (IVM+ALB)", COUNTRY_INFO!$T$9:$T$1000, " ")</f>
        <v xml:space="preserve"> </v>
      </c>
      <c r="E663" s="253"/>
      <c r="F663" s="54"/>
      <c r="G663" s="288"/>
      <c r="H663" s="288"/>
      <c r="I663" s="11">
        <f t="shared" si="50"/>
        <v>0</v>
      </c>
      <c r="J663" s="54"/>
      <c r="K663" s="18"/>
      <c r="L663" s="18"/>
      <c r="M663" s="14">
        <f t="shared" si="51"/>
        <v>0</v>
      </c>
      <c r="N663" s="231"/>
      <c r="O663" s="230" t="str">
        <f t="shared" si="52"/>
        <v xml:space="preserve"> </v>
      </c>
      <c r="P663" s="230" t="str">
        <f t="shared" si="53"/>
        <v xml:space="preserve"> </v>
      </c>
      <c r="Q663" s="230" t="str">
        <f t="shared" si="54"/>
        <v xml:space="preserve"> </v>
      </c>
    </row>
    <row r="664" spans="1:17" x14ac:dyDescent="0.2">
      <c r="A664" s="10" t="str">
        <f>IF(COUNTRY_INFO!A664=0," ",COUNTRY_INFO!A664)</f>
        <v>Ethiopia</v>
      </c>
      <c r="B664" s="10" t="str">
        <f>IF(COUNTRY_INFO!B664=0," ",COUNTRY_INFO!B664)</f>
        <v>SNNPR Hadiya</v>
      </c>
      <c r="C664" s="10" t="str">
        <f>IF(COUNTRY_INFO!C664=0," ",COUNTRY_INFO!C664)</f>
        <v>Duna</v>
      </c>
      <c r="D664" s="11" t="str">
        <f>IF(COUNTRY_INFO!$T$9:$T$1000="MDA1 (IVM+ALB)", COUNTRY_INFO!$T$9:$T$1000, " ")</f>
        <v xml:space="preserve"> </v>
      </c>
      <c r="E664" s="253"/>
      <c r="F664" s="54"/>
      <c r="G664" s="288"/>
      <c r="H664" s="288"/>
      <c r="I664" s="11">
        <f t="shared" si="50"/>
        <v>0</v>
      </c>
      <c r="J664" s="54"/>
      <c r="K664" s="18"/>
      <c r="L664" s="18"/>
      <c r="M664" s="14">
        <f t="shared" si="51"/>
        <v>0</v>
      </c>
      <c r="N664" s="231"/>
      <c r="O664" s="230" t="str">
        <f t="shared" si="52"/>
        <v xml:space="preserve"> </v>
      </c>
      <c r="P664" s="230" t="str">
        <f t="shared" si="53"/>
        <v xml:space="preserve"> </v>
      </c>
      <c r="Q664" s="230" t="str">
        <f t="shared" si="54"/>
        <v xml:space="preserve"> </v>
      </c>
    </row>
    <row r="665" spans="1:17" x14ac:dyDescent="0.2">
      <c r="A665" s="10" t="str">
        <f>IF(COUNTRY_INFO!A665=0," ",COUNTRY_INFO!A665)</f>
        <v>Ethiopia</v>
      </c>
      <c r="B665" s="10" t="str">
        <f>IF(COUNTRY_INFO!B665=0," ",COUNTRY_INFO!B665)</f>
        <v>SNNPR Hadiya</v>
      </c>
      <c r="C665" s="10" t="str">
        <f>IF(COUNTRY_INFO!C665=0," ",COUNTRY_INFO!C665)</f>
        <v>Gibe</v>
      </c>
      <c r="D665" s="11" t="str">
        <f>IF(COUNTRY_INFO!$T$9:$T$1000="MDA1 (IVM+ALB)", COUNTRY_INFO!$T$9:$T$1000, " ")</f>
        <v xml:space="preserve"> </v>
      </c>
      <c r="E665" s="253"/>
      <c r="F665" s="54"/>
      <c r="G665" s="288"/>
      <c r="H665" s="288"/>
      <c r="I665" s="11">
        <f t="shared" si="50"/>
        <v>0</v>
      </c>
      <c r="J665" s="54"/>
      <c r="K665" s="18"/>
      <c r="L665" s="18"/>
      <c r="M665" s="14">
        <f t="shared" si="51"/>
        <v>0</v>
      </c>
      <c r="N665" s="231"/>
      <c r="O665" s="230" t="str">
        <f t="shared" si="52"/>
        <v xml:space="preserve"> </v>
      </c>
      <c r="P665" s="230" t="str">
        <f t="shared" si="53"/>
        <v xml:space="preserve"> </v>
      </c>
      <c r="Q665" s="230" t="str">
        <f t="shared" si="54"/>
        <v xml:space="preserve"> </v>
      </c>
    </row>
    <row r="666" spans="1:17" x14ac:dyDescent="0.2">
      <c r="A666" s="10" t="str">
        <f>IF(COUNTRY_INFO!A666=0," ",COUNTRY_INFO!A666)</f>
        <v>Ethiopia</v>
      </c>
      <c r="B666" s="10" t="str">
        <f>IF(COUNTRY_INFO!B666=0," ",COUNTRY_INFO!B666)</f>
        <v>SNNPR Hadiya</v>
      </c>
      <c r="C666" s="10" t="str">
        <f>IF(COUNTRY_INFO!C666=0," ",COUNTRY_INFO!C666)</f>
        <v>Gobmora</v>
      </c>
      <c r="D666" s="11" t="str">
        <f>IF(COUNTRY_INFO!$T$9:$T$1000="MDA1 (IVM+ALB)", COUNTRY_INFO!$T$9:$T$1000, " ")</f>
        <v xml:space="preserve"> </v>
      </c>
      <c r="E666" s="253"/>
      <c r="F666" s="54"/>
      <c r="G666" s="288"/>
      <c r="H666" s="288"/>
      <c r="I666" s="11">
        <f t="shared" si="50"/>
        <v>0</v>
      </c>
      <c r="J666" s="54"/>
      <c r="K666" s="18"/>
      <c r="L666" s="18"/>
      <c r="M666" s="14">
        <f t="shared" si="51"/>
        <v>0</v>
      </c>
      <c r="N666" s="231"/>
      <c r="O666" s="230" t="str">
        <f t="shared" si="52"/>
        <v xml:space="preserve"> </v>
      </c>
      <c r="P666" s="230" t="str">
        <f t="shared" si="53"/>
        <v xml:space="preserve"> </v>
      </c>
      <c r="Q666" s="230" t="str">
        <f t="shared" si="54"/>
        <v xml:space="preserve"> </v>
      </c>
    </row>
    <row r="667" spans="1:17" x14ac:dyDescent="0.2">
      <c r="A667" s="10" t="str">
        <f>IF(COUNTRY_INFO!A667=0," ",COUNTRY_INFO!A667)</f>
        <v>Ethiopia</v>
      </c>
      <c r="B667" s="10" t="str">
        <f>IF(COUNTRY_INFO!B667=0," ",COUNTRY_INFO!B667)</f>
        <v>SNNPR Hadiya</v>
      </c>
      <c r="C667" s="10" t="str">
        <f>IF(COUNTRY_INFO!C667=0," ",COUNTRY_INFO!C667)</f>
        <v>Hosana Town</v>
      </c>
      <c r="D667" s="11" t="str">
        <f>IF(COUNTRY_INFO!$T$9:$T$1000="MDA1 (IVM+ALB)", COUNTRY_INFO!$T$9:$T$1000, " ")</f>
        <v xml:space="preserve"> </v>
      </c>
      <c r="E667" s="253"/>
      <c r="F667" s="54"/>
      <c r="G667" s="288"/>
      <c r="H667" s="288"/>
      <c r="I667" s="11">
        <f t="shared" si="50"/>
        <v>0</v>
      </c>
      <c r="J667" s="54"/>
      <c r="K667" s="18"/>
      <c r="L667" s="18"/>
      <c r="M667" s="14">
        <f t="shared" si="51"/>
        <v>0</v>
      </c>
      <c r="N667" s="231"/>
      <c r="O667" s="230" t="str">
        <f t="shared" si="52"/>
        <v xml:space="preserve"> </v>
      </c>
      <c r="P667" s="230" t="str">
        <f t="shared" si="53"/>
        <v xml:space="preserve"> </v>
      </c>
      <c r="Q667" s="230" t="str">
        <f t="shared" si="54"/>
        <v xml:space="preserve"> </v>
      </c>
    </row>
    <row r="668" spans="1:17" x14ac:dyDescent="0.2">
      <c r="A668" s="10" t="str">
        <f>IF(COUNTRY_INFO!A668=0," ",COUNTRY_INFO!A668)</f>
        <v>Ethiopia</v>
      </c>
      <c r="B668" s="10" t="str">
        <f>IF(COUNTRY_INFO!B668=0," ",COUNTRY_INFO!B668)</f>
        <v>SNNPR Hadiya</v>
      </c>
      <c r="C668" s="10" t="str">
        <f>IF(COUNTRY_INFO!C668=0," ",COUNTRY_INFO!C668)</f>
        <v>Lemo</v>
      </c>
      <c r="D668" s="11" t="str">
        <f>IF(COUNTRY_INFO!$T$9:$T$1000="MDA1 (IVM+ALB)", COUNTRY_INFO!$T$9:$T$1000, " ")</f>
        <v xml:space="preserve"> </v>
      </c>
      <c r="E668" s="253"/>
      <c r="F668" s="54"/>
      <c r="G668" s="288"/>
      <c r="H668" s="288"/>
      <c r="I668" s="11">
        <f t="shared" si="50"/>
        <v>0</v>
      </c>
      <c r="J668" s="54"/>
      <c r="K668" s="18"/>
      <c r="L668" s="18"/>
      <c r="M668" s="14">
        <f t="shared" si="51"/>
        <v>0</v>
      </c>
      <c r="N668" s="231"/>
      <c r="O668" s="230" t="str">
        <f t="shared" si="52"/>
        <v xml:space="preserve"> </v>
      </c>
      <c r="P668" s="230" t="str">
        <f t="shared" si="53"/>
        <v xml:space="preserve"> </v>
      </c>
      <c r="Q668" s="230" t="str">
        <f t="shared" si="54"/>
        <v xml:space="preserve"> </v>
      </c>
    </row>
    <row r="669" spans="1:17" x14ac:dyDescent="0.2">
      <c r="A669" s="10" t="str">
        <f>IF(COUNTRY_INFO!A669=0," ",COUNTRY_INFO!A669)</f>
        <v>Ethiopia</v>
      </c>
      <c r="B669" s="10" t="str">
        <f>IF(COUNTRY_INFO!B669=0," ",COUNTRY_INFO!B669)</f>
        <v>SNNPR Hadiya</v>
      </c>
      <c r="C669" s="10" t="str">
        <f>IF(COUNTRY_INFO!C669=0," ",COUNTRY_INFO!C669)</f>
        <v>Mirab Badawacho</v>
      </c>
      <c r="D669" s="11" t="str">
        <f>IF(COUNTRY_INFO!$T$9:$T$1000="MDA1 (IVM+ALB)", COUNTRY_INFO!$T$9:$T$1000, " ")</f>
        <v xml:space="preserve"> </v>
      </c>
      <c r="E669" s="253"/>
      <c r="F669" s="54"/>
      <c r="G669" s="288"/>
      <c r="H669" s="288"/>
      <c r="I669" s="11">
        <f t="shared" si="50"/>
        <v>0</v>
      </c>
      <c r="J669" s="54"/>
      <c r="K669" s="18"/>
      <c r="L669" s="18"/>
      <c r="M669" s="14">
        <f t="shared" si="51"/>
        <v>0</v>
      </c>
      <c r="N669" s="231"/>
      <c r="O669" s="230" t="str">
        <f t="shared" si="52"/>
        <v xml:space="preserve"> </v>
      </c>
      <c r="P669" s="230" t="str">
        <f t="shared" si="53"/>
        <v xml:space="preserve"> </v>
      </c>
      <c r="Q669" s="230" t="str">
        <f t="shared" si="54"/>
        <v xml:space="preserve"> </v>
      </c>
    </row>
    <row r="670" spans="1:17" x14ac:dyDescent="0.2">
      <c r="A670" s="10" t="str">
        <f>IF(COUNTRY_INFO!A670=0," ",COUNTRY_INFO!A670)</f>
        <v>Ethiopia</v>
      </c>
      <c r="B670" s="10" t="str">
        <f>IF(COUNTRY_INFO!B670=0," ",COUNTRY_INFO!B670)</f>
        <v>SNNPR Hadiya</v>
      </c>
      <c r="C670" s="10" t="str">
        <f>IF(COUNTRY_INFO!C670=0," ",COUNTRY_INFO!C670)</f>
        <v>Misha</v>
      </c>
      <c r="D670" s="11" t="str">
        <f>IF(COUNTRY_INFO!$T$9:$T$1000="MDA1 (IVM+ALB)", COUNTRY_INFO!$T$9:$T$1000, " ")</f>
        <v xml:space="preserve"> </v>
      </c>
      <c r="E670" s="253"/>
      <c r="F670" s="54"/>
      <c r="G670" s="288"/>
      <c r="H670" s="288"/>
      <c r="I670" s="11">
        <f t="shared" si="50"/>
        <v>0</v>
      </c>
      <c r="J670" s="54"/>
      <c r="K670" s="18"/>
      <c r="L670" s="18"/>
      <c r="M670" s="14">
        <f t="shared" si="51"/>
        <v>0</v>
      </c>
      <c r="N670" s="231"/>
      <c r="O670" s="230" t="str">
        <f t="shared" si="52"/>
        <v xml:space="preserve"> </v>
      </c>
      <c r="P670" s="230" t="str">
        <f t="shared" si="53"/>
        <v xml:space="preserve"> </v>
      </c>
      <c r="Q670" s="230" t="str">
        <f t="shared" si="54"/>
        <v xml:space="preserve"> </v>
      </c>
    </row>
    <row r="671" spans="1:17" x14ac:dyDescent="0.2">
      <c r="A671" s="10" t="str">
        <f>IF(COUNTRY_INFO!A671=0," ",COUNTRY_INFO!A671)</f>
        <v>Ethiopia</v>
      </c>
      <c r="B671" s="10" t="str">
        <f>IF(COUNTRY_INFO!B671=0," ",COUNTRY_INFO!B671)</f>
        <v>SNNPR Hadiya</v>
      </c>
      <c r="C671" s="10" t="str">
        <f>IF(COUNTRY_INFO!C671=0," ",COUNTRY_INFO!C671)</f>
        <v>Misrak Badawacho</v>
      </c>
      <c r="D671" s="11" t="str">
        <f>IF(COUNTRY_INFO!$T$9:$T$1000="MDA1 (IVM+ALB)", COUNTRY_INFO!$T$9:$T$1000, " ")</f>
        <v xml:space="preserve"> </v>
      </c>
      <c r="E671" s="253"/>
      <c r="F671" s="54"/>
      <c r="G671" s="288"/>
      <c r="H671" s="288"/>
      <c r="I671" s="11">
        <f t="shared" si="50"/>
        <v>0</v>
      </c>
      <c r="J671" s="54"/>
      <c r="K671" s="18"/>
      <c r="L671" s="18"/>
      <c r="M671" s="14">
        <f t="shared" si="51"/>
        <v>0</v>
      </c>
      <c r="N671" s="231"/>
      <c r="O671" s="230" t="str">
        <f t="shared" si="52"/>
        <v xml:space="preserve"> </v>
      </c>
      <c r="P671" s="230" t="str">
        <f t="shared" si="53"/>
        <v xml:space="preserve"> </v>
      </c>
      <c r="Q671" s="230" t="str">
        <f t="shared" si="54"/>
        <v xml:space="preserve"> </v>
      </c>
    </row>
    <row r="672" spans="1:17" x14ac:dyDescent="0.2">
      <c r="A672" s="10" t="str">
        <f>IF(COUNTRY_INFO!A672=0," ",COUNTRY_INFO!A672)</f>
        <v>Ethiopia</v>
      </c>
      <c r="B672" s="10" t="str">
        <f>IF(COUNTRY_INFO!B672=0," ",COUNTRY_INFO!B672)</f>
        <v>SNNPR Hadiya</v>
      </c>
      <c r="C672" s="10" t="str">
        <f>IF(COUNTRY_INFO!C672=0," ",COUNTRY_INFO!C672)</f>
        <v>Shashego</v>
      </c>
      <c r="D672" s="11" t="str">
        <f>IF(COUNTRY_INFO!$T$9:$T$1000="MDA1 (IVM+ALB)", COUNTRY_INFO!$T$9:$T$1000, " ")</f>
        <v xml:space="preserve"> </v>
      </c>
      <c r="E672" s="253"/>
      <c r="F672" s="54"/>
      <c r="G672" s="288"/>
      <c r="H672" s="288"/>
      <c r="I672" s="11">
        <f t="shared" si="50"/>
        <v>0</v>
      </c>
      <c r="J672" s="54"/>
      <c r="K672" s="18"/>
      <c r="L672" s="18"/>
      <c r="M672" s="14">
        <f t="shared" si="51"/>
        <v>0</v>
      </c>
      <c r="N672" s="231"/>
      <c r="O672" s="230" t="str">
        <f t="shared" si="52"/>
        <v xml:space="preserve"> </v>
      </c>
      <c r="P672" s="230" t="str">
        <f t="shared" si="53"/>
        <v xml:space="preserve"> </v>
      </c>
      <c r="Q672" s="230" t="str">
        <f t="shared" si="54"/>
        <v xml:space="preserve"> </v>
      </c>
    </row>
    <row r="673" spans="1:17" x14ac:dyDescent="0.2">
      <c r="A673" s="10" t="str">
        <f>IF(COUNTRY_INFO!A673=0," ",COUNTRY_INFO!A673)</f>
        <v>Ethiopia</v>
      </c>
      <c r="B673" s="10" t="str">
        <f>IF(COUNTRY_INFO!B673=0," ",COUNTRY_INFO!B673)</f>
        <v>SNNPR Hadiya</v>
      </c>
      <c r="C673" s="10" t="str">
        <f>IF(COUNTRY_INFO!C673=0," ",COUNTRY_INFO!C673)</f>
        <v>Soro</v>
      </c>
      <c r="D673" s="11" t="str">
        <f>IF(COUNTRY_INFO!$T$9:$T$1000="MDA1 (IVM+ALB)", COUNTRY_INFO!$T$9:$T$1000, " ")</f>
        <v xml:space="preserve"> </v>
      </c>
      <c r="E673" s="253"/>
      <c r="F673" s="54"/>
      <c r="G673" s="288"/>
      <c r="H673" s="288"/>
      <c r="I673" s="11">
        <f t="shared" si="50"/>
        <v>0</v>
      </c>
      <c r="J673" s="54"/>
      <c r="K673" s="18"/>
      <c r="L673" s="18"/>
      <c r="M673" s="14">
        <f t="shared" si="51"/>
        <v>0</v>
      </c>
      <c r="N673" s="231"/>
      <c r="O673" s="230" t="str">
        <f t="shared" si="52"/>
        <v xml:space="preserve"> </v>
      </c>
      <c r="P673" s="230" t="str">
        <f t="shared" si="53"/>
        <v xml:space="preserve"> </v>
      </c>
      <c r="Q673" s="230" t="str">
        <f t="shared" si="54"/>
        <v xml:space="preserve"> </v>
      </c>
    </row>
    <row r="674" spans="1:17" x14ac:dyDescent="0.2">
      <c r="A674" s="10" t="str">
        <f>IF(COUNTRY_INFO!A674=0," ",COUNTRY_INFO!A674)</f>
        <v>Ethiopia</v>
      </c>
      <c r="B674" s="10" t="str">
        <f>IF(COUNTRY_INFO!B674=0," ",COUNTRY_INFO!B674)</f>
        <v>SNNPR Halaba Special Woreda</v>
      </c>
      <c r="C674" s="10" t="str">
        <f>IF(COUNTRY_INFO!C674=0," ",COUNTRY_INFO!C674)</f>
        <v>Halaba Rural</v>
      </c>
      <c r="D674" s="11" t="str">
        <f>IF(COUNTRY_INFO!$T$9:$T$1000="MDA1 (IVM+ALB)", COUNTRY_INFO!$T$9:$T$1000, " ")</f>
        <v xml:space="preserve"> </v>
      </c>
      <c r="E674" s="253"/>
      <c r="F674" s="54"/>
      <c r="G674" s="288"/>
      <c r="H674" s="288"/>
      <c r="I674" s="11">
        <f t="shared" si="50"/>
        <v>0</v>
      </c>
      <c r="J674" s="54"/>
      <c r="K674" s="18"/>
      <c r="L674" s="18"/>
      <c r="M674" s="14">
        <f t="shared" si="51"/>
        <v>0</v>
      </c>
      <c r="N674" s="231"/>
      <c r="O674" s="230" t="str">
        <f t="shared" si="52"/>
        <v xml:space="preserve"> </v>
      </c>
      <c r="P674" s="230" t="str">
        <f t="shared" si="53"/>
        <v xml:space="preserve"> </v>
      </c>
      <c r="Q674" s="230" t="str">
        <f t="shared" si="54"/>
        <v xml:space="preserve"> </v>
      </c>
    </row>
    <row r="675" spans="1:17" x14ac:dyDescent="0.2">
      <c r="A675" s="10" t="str">
        <f>IF(COUNTRY_INFO!A675=0," ",COUNTRY_INFO!A675)</f>
        <v>Ethiopia</v>
      </c>
      <c r="B675" s="10" t="str">
        <f>IF(COUNTRY_INFO!B675=0," ",COUNTRY_INFO!B675)</f>
        <v>SNNPR Kafa</v>
      </c>
      <c r="C675" s="10" t="str">
        <f>IF(COUNTRY_INFO!C675=0," ",COUNTRY_INFO!C675)</f>
        <v>Adiyio</v>
      </c>
      <c r="D675" s="11" t="str">
        <f>IF(COUNTRY_INFO!$T$9:$T$1000="MDA1 (IVM+ALB)", COUNTRY_INFO!$T$9:$T$1000, " ")</f>
        <v xml:space="preserve"> </v>
      </c>
      <c r="E675" s="253"/>
      <c r="F675" s="54"/>
      <c r="G675" s="288"/>
      <c r="H675" s="288"/>
      <c r="I675" s="11">
        <f t="shared" si="50"/>
        <v>0</v>
      </c>
      <c r="J675" s="54"/>
      <c r="K675" s="18"/>
      <c r="L675" s="18"/>
      <c r="M675" s="14">
        <f t="shared" si="51"/>
        <v>0</v>
      </c>
      <c r="N675" s="231"/>
      <c r="O675" s="230" t="str">
        <f t="shared" si="52"/>
        <v xml:space="preserve"> </v>
      </c>
      <c r="P675" s="230" t="str">
        <f t="shared" si="53"/>
        <v xml:space="preserve"> </v>
      </c>
      <c r="Q675" s="230" t="str">
        <f t="shared" si="54"/>
        <v xml:space="preserve"> </v>
      </c>
    </row>
    <row r="676" spans="1:17" x14ac:dyDescent="0.2">
      <c r="A676" s="10" t="str">
        <f>IF(COUNTRY_INFO!A676=0," ",COUNTRY_INFO!A676)</f>
        <v>Ethiopia</v>
      </c>
      <c r="B676" s="10" t="str">
        <f>IF(COUNTRY_INFO!B676=0," ",COUNTRY_INFO!B676)</f>
        <v>SNNPR Kafa</v>
      </c>
      <c r="C676" s="10" t="str">
        <f>IF(COUNTRY_INFO!C676=0," ",COUNTRY_INFO!C676)</f>
        <v>Bita</v>
      </c>
      <c r="D676" s="11" t="str">
        <f>IF(COUNTRY_INFO!$T$9:$T$1000="MDA1 (IVM+ALB)", COUNTRY_INFO!$T$9:$T$1000, " ")</f>
        <v xml:space="preserve"> </v>
      </c>
      <c r="E676" s="253"/>
      <c r="F676" s="54"/>
      <c r="G676" s="288"/>
      <c r="H676" s="288"/>
      <c r="I676" s="11">
        <f t="shared" si="50"/>
        <v>0</v>
      </c>
      <c r="J676" s="54"/>
      <c r="K676" s="18"/>
      <c r="L676" s="18"/>
      <c r="M676" s="14">
        <f t="shared" si="51"/>
        <v>0</v>
      </c>
      <c r="N676" s="231"/>
      <c r="O676" s="230" t="str">
        <f t="shared" si="52"/>
        <v xml:space="preserve"> </v>
      </c>
      <c r="P676" s="230" t="str">
        <f t="shared" si="53"/>
        <v xml:space="preserve"> </v>
      </c>
      <c r="Q676" s="230" t="str">
        <f t="shared" si="54"/>
        <v xml:space="preserve"> </v>
      </c>
    </row>
    <row r="677" spans="1:17" x14ac:dyDescent="0.2">
      <c r="A677" s="10" t="str">
        <f>IF(COUNTRY_INFO!A677=0," ",COUNTRY_INFO!A677)</f>
        <v>Ethiopia</v>
      </c>
      <c r="B677" s="10" t="str">
        <f>IF(COUNTRY_INFO!B677=0," ",COUNTRY_INFO!B677)</f>
        <v>SNNPR Kafa</v>
      </c>
      <c r="C677" s="10" t="str">
        <f>IF(COUNTRY_INFO!C677=0," ",COUNTRY_INFO!C677)</f>
        <v>Bonga Town</v>
      </c>
      <c r="D677" s="11" t="str">
        <f>IF(COUNTRY_INFO!$T$9:$T$1000="MDA1 (IVM+ALB)", COUNTRY_INFO!$T$9:$T$1000, " ")</f>
        <v xml:space="preserve"> </v>
      </c>
      <c r="E677" s="253"/>
      <c r="F677" s="54"/>
      <c r="G677" s="288"/>
      <c r="H677" s="288"/>
      <c r="I677" s="11">
        <f t="shared" si="50"/>
        <v>0</v>
      </c>
      <c r="J677" s="54"/>
      <c r="K677" s="18"/>
      <c r="L677" s="18"/>
      <c r="M677" s="14">
        <f t="shared" si="51"/>
        <v>0</v>
      </c>
      <c r="N677" s="231"/>
      <c r="O677" s="230" t="str">
        <f t="shared" si="52"/>
        <v xml:space="preserve"> </v>
      </c>
      <c r="P677" s="230" t="str">
        <f t="shared" si="53"/>
        <v xml:space="preserve"> </v>
      </c>
      <c r="Q677" s="230" t="str">
        <f t="shared" si="54"/>
        <v xml:space="preserve"> </v>
      </c>
    </row>
    <row r="678" spans="1:17" x14ac:dyDescent="0.2">
      <c r="A678" s="10" t="str">
        <f>IF(COUNTRY_INFO!A678=0," ",COUNTRY_INFO!A678)</f>
        <v>Ethiopia</v>
      </c>
      <c r="B678" s="10" t="str">
        <f>IF(COUNTRY_INFO!B678=0," ",COUNTRY_INFO!B678)</f>
        <v>SNNPR Kafa</v>
      </c>
      <c r="C678" s="10" t="str">
        <f>IF(COUNTRY_INFO!C678=0," ",COUNTRY_INFO!C678)</f>
        <v>Chena</v>
      </c>
      <c r="D678" s="11" t="str">
        <f>IF(COUNTRY_INFO!$T$9:$T$1000="MDA1 (IVM+ALB)", COUNTRY_INFO!$T$9:$T$1000, " ")</f>
        <v xml:space="preserve"> </v>
      </c>
      <c r="E678" s="253"/>
      <c r="F678" s="54"/>
      <c r="G678" s="288"/>
      <c r="H678" s="288"/>
      <c r="I678" s="11">
        <f t="shared" si="50"/>
        <v>0</v>
      </c>
      <c r="J678" s="54"/>
      <c r="K678" s="18"/>
      <c r="L678" s="18"/>
      <c r="M678" s="14">
        <f t="shared" si="51"/>
        <v>0</v>
      </c>
      <c r="N678" s="231"/>
      <c r="O678" s="230" t="str">
        <f t="shared" si="52"/>
        <v xml:space="preserve"> </v>
      </c>
      <c r="P678" s="230" t="str">
        <f t="shared" si="53"/>
        <v xml:space="preserve"> </v>
      </c>
      <c r="Q678" s="230" t="str">
        <f t="shared" si="54"/>
        <v xml:space="preserve"> </v>
      </c>
    </row>
    <row r="679" spans="1:17" x14ac:dyDescent="0.2">
      <c r="A679" s="10" t="str">
        <f>IF(COUNTRY_INFO!A679=0," ",COUNTRY_INFO!A679)</f>
        <v>Ethiopia</v>
      </c>
      <c r="B679" s="10" t="str">
        <f>IF(COUNTRY_INFO!B679=0," ",COUNTRY_INFO!B679)</f>
        <v>SNNPR Kafa</v>
      </c>
      <c r="C679" s="10" t="str">
        <f>IF(COUNTRY_INFO!C679=0," ",COUNTRY_INFO!C679)</f>
        <v>Cheta</v>
      </c>
      <c r="D679" s="11" t="str">
        <f>IF(COUNTRY_INFO!$T$9:$T$1000="MDA1 (IVM+ALB)", COUNTRY_INFO!$T$9:$T$1000, " ")</f>
        <v xml:space="preserve"> </v>
      </c>
      <c r="E679" s="253"/>
      <c r="F679" s="54"/>
      <c r="G679" s="288"/>
      <c r="H679" s="288"/>
      <c r="I679" s="11">
        <f t="shared" si="50"/>
        <v>0</v>
      </c>
      <c r="J679" s="54"/>
      <c r="K679" s="18"/>
      <c r="L679" s="18"/>
      <c r="M679" s="14">
        <f t="shared" si="51"/>
        <v>0</v>
      </c>
      <c r="N679" s="231"/>
      <c r="O679" s="230" t="str">
        <f t="shared" si="52"/>
        <v xml:space="preserve"> </v>
      </c>
      <c r="P679" s="230" t="str">
        <f t="shared" si="53"/>
        <v xml:space="preserve"> </v>
      </c>
      <c r="Q679" s="230" t="str">
        <f t="shared" si="54"/>
        <v xml:space="preserve"> </v>
      </c>
    </row>
    <row r="680" spans="1:17" x14ac:dyDescent="0.2">
      <c r="A680" s="10" t="str">
        <f>IF(COUNTRY_INFO!A680=0," ",COUNTRY_INFO!A680)</f>
        <v>Ethiopia</v>
      </c>
      <c r="B680" s="10" t="str">
        <f>IF(COUNTRY_INFO!B680=0," ",COUNTRY_INFO!B680)</f>
        <v>SNNPR Kafa</v>
      </c>
      <c r="C680" s="10" t="str">
        <f>IF(COUNTRY_INFO!C680=0," ",COUNTRY_INFO!C680)</f>
        <v>Decha</v>
      </c>
      <c r="D680" s="11" t="str">
        <f>IF(COUNTRY_INFO!$T$9:$T$1000="MDA1 (IVM+ALB)", COUNTRY_INFO!$T$9:$T$1000, " ")</f>
        <v xml:space="preserve"> </v>
      </c>
      <c r="E680" s="253"/>
      <c r="F680" s="54"/>
      <c r="G680" s="288"/>
      <c r="H680" s="288"/>
      <c r="I680" s="11">
        <f t="shared" si="50"/>
        <v>0</v>
      </c>
      <c r="J680" s="54"/>
      <c r="K680" s="18"/>
      <c r="L680" s="18"/>
      <c r="M680" s="14">
        <f t="shared" si="51"/>
        <v>0</v>
      </c>
      <c r="N680" s="231"/>
      <c r="O680" s="230" t="str">
        <f t="shared" si="52"/>
        <v xml:space="preserve"> </v>
      </c>
      <c r="P680" s="230" t="str">
        <f t="shared" si="53"/>
        <v xml:space="preserve"> </v>
      </c>
      <c r="Q680" s="230" t="str">
        <f t="shared" si="54"/>
        <v xml:space="preserve"> </v>
      </c>
    </row>
    <row r="681" spans="1:17" x14ac:dyDescent="0.2">
      <c r="A681" s="10" t="str">
        <f>IF(COUNTRY_INFO!A681=0," ",COUNTRY_INFO!A681)</f>
        <v>Ethiopia</v>
      </c>
      <c r="B681" s="10" t="str">
        <f>IF(COUNTRY_INFO!B681=0," ",COUNTRY_INFO!B681)</f>
        <v>SNNPR Kafa</v>
      </c>
      <c r="C681" s="10" t="str">
        <f>IF(COUNTRY_INFO!C681=0," ",COUNTRY_INFO!C681)</f>
        <v>Gesha</v>
      </c>
      <c r="D681" s="11" t="str">
        <f>IF(COUNTRY_INFO!$T$9:$T$1000="MDA1 (IVM+ALB)", COUNTRY_INFO!$T$9:$T$1000, " ")</f>
        <v xml:space="preserve"> </v>
      </c>
      <c r="E681" s="253"/>
      <c r="F681" s="54"/>
      <c r="G681" s="288"/>
      <c r="H681" s="288"/>
      <c r="I681" s="11">
        <f t="shared" si="50"/>
        <v>0</v>
      </c>
      <c r="J681" s="54"/>
      <c r="K681" s="18"/>
      <c r="L681" s="18"/>
      <c r="M681" s="14">
        <f t="shared" si="51"/>
        <v>0</v>
      </c>
      <c r="N681" s="231"/>
      <c r="O681" s="230" t="str">
        <f t="shared" si="52"/>
        <v xml:space="preserve"> </v>
      </c>
      <c r="P681" s="230" t="str">
        <f t="shared" si="53"/>
        <v xml:space="preserve"> </v>
      </c>
      <c r="Q681" s="230" t="str">
        <f t="shared" si="54"/>
        <v xml:space="preserve"> </v>
      </c>
    </row>
    <row r="682" spans="1:17" x14ac:dyDescent="0.2">
      <c r="A682" s="10" t="str">
        <f>IF(COUNTRY_INFO!A682=0," ",COUNTRY_INFO!A682)</f>
        <v>Ethiopia</v>
      </c>
      <c r="B682" s="10" t="str">
        <f>IF(COUNTRY_INFO!B682=0," ",COUNTRY_INFO!B682)</f>
        <v>SNNPR Kafa</v>
      </c>
      <c r="C682" s="10" t="str">
        <f>IF(COUNTRY_INFO!C682=0," ",COUNTRY_INFO!C682)</f>
        <v>Gewata</v>
      </c>
      <c r="D682" s="11" t="str">
        <f>IF(COUNTRY_INFO!$T$9:$T$1000="MDA1 (IVM+ALB)", COUNTRY_INFO!$T$9:$T$1000, " ")</f>
        <v xml:space="preserve"> </v>
      </c>
      <c r="E682" s="253"/>
      <c r="F682" s="54"/>
      <c r="G682" s="288"/>
      <c r="H682" s="288"/>
      <c r="I682" s="11">
        <f t="shared" si="50"/>
        <v>0</v>
      </c>
      <c r="J682" s="54"/>
      <c r="K682" s="18"/>
      <c r="L682" s="18"/>
      <c r="M682" s="14">
        <f t="shared" si="51"/>
        <v>0</v>
      </c>
      <c r="N682" s="231"/>
      <c r="O682" s="230" t="str">
        <f t="shared" si="52"/>
        <v xml:space="preserve"> </v>
      </c>
      <c r="P682" s="230" t="str">
        <f t="shared" si="53"/>
        <v xml:space="preserve"> </v>
      </c>
      <c r="Q682" s="230" t="str">
        <f t="shared" si="54"/>
        <v xml:space="preserve"> </v>
      </c>
    </row>
    <row r="683" spans="1:17" x14ac:dyDescent="0.2">
      <c r="A683" s="10" t="str">
        <f>IF(COUNTRY_INFO!A683=0," ",COUNTRY_INFO!A683)</f>
        <v>Ethiopia</v>
      </c>
      <c r="B683" s="10" t="str">
        <f>IF(COUNTRY_INFO!B683=0," ",COUNTRY_INFO!B683)</f>
        <v>SNNPR Kafa</v>
      </c>
      <c r="C683" s="10" t="str">
        <f>IF(COUNTRY_INFO!C683=0," ",COUNTRY_INFO!C683)</f>
        <v>Gimbo</v>
      </c>
      <c r="D683" s="11" t="str">
        <f>IF(COUNTRY_INFO!$T$9:$T$1000="MDA1 (IVM+ALB)", COUNTRY_INFO!$T$9:$T$1000, " ")</f>
        <v xml:space="preserve"> </v>
      </c>
      <c r="E683" s="253"/>
      <c r="F683" s="54"/>
      <c r="G683" s="288"/>
      <c r="H683" s="288"/>
      <c r="I683" s="11">
        <f t="shared" si="50"/>
        <v>0</v>
      </c>
      <c r="J683" s="54"/>
      <c r="K683" s="18"/>
      <c r="L683" s="18"/>
      <c r="M683" s="14">
        <f t="shared" si="51"/>
        <v>0</v>
      </c>
      <c r="N683" s="231"/>
      <c r="O683" s="230" t="str">
        <f t="shared" si="52"/>
        <v xml:space="preserve"> </v>
      </c>
      <c r="P683" s="230" t="str">
        <f t="shared" si="53"/>
        <v xml:space="preserve"> </v>
      </c>
      <c r="Q683" s="230" t="str">
        <f t="shared" si="54"/>
        <v xml:space="preserve"> </v>
      </c>
    </row>
    <row r="684" spans="1:17" x14ac:dyDescent="0.2">
      <c r="A684" s="10" t="str">
        <f>IF(COUNTRY_INFO!A684=0," ",COUNTRY_INFO!A684)</f>
        <v>Ethiopia</v>
      </c>
      <c r="B684" s="10" t="str">
        <f>IF(COUNTRY_INFO!B684=0," ",COUNTRY_INFO!B684)</f>
        <v>SNNPR Kafa</v>
      </c>
      <c r="C684" s="10" t="str">
        <f>IF(COUNTRY_INFO!C684=0," ",COUNTRY_INFO!C684)</f>
        <v>Saylem</v>
      </c>
      <c r="D684" s="11" t="str">
        <f>IF(COUNTRY_INFO!$T$9:$T$1000="MDA1 (IVM+ALB)", COUNTRY_INFO!$T$9:$T$1000, " ")</f>
        <v xml:space="preserve"> </v>
      </c>
      <c r="E684" s="253"/>
      <c r="F684" s="54"/>
      <c r="G684" s="288"/>
      <c r="H684" s="288"/>
      <c r="I684" s="11">
        <f t="shared" si="50"/>
        <v>0</v>
      </c>
      <c r="J684" s="54"/>
      <c r="K684" s="18"/>
      <c r="L684" s="18"/>
      <c r="M684" s="14">
        <f t="shared" si="51"/>
        <v>0</v>
      </c>
      <c r="N684" s="231"/>
      <c r="O684" s="230" t="str">
        <f t="shared" si="52"/>
        <v xml:space="preserve"> </v>
      </c>
      <c r="P684" s="230" t="str">
        <f t="shared" si="53"/>
        <v xml:space="preserve"> </v>
      </c>
      <c r="Q684" s="230" t="str">
        <f t="shared" si="54"/>
        <v xml:space="preserve"> </v>
      </c>
    </row>
    <row r="685" spans="1:17" x14ac:dyDescent="0.2">
      <c r="A685" s="10" t="str">
        <f>IF(COUNTRY_INFO!A685=0," ",COUNTRY_INFO!A685)</f>
        <v>Ethiopia</v>
      </c>
      <c r="B685" s="10" t="str">
        <f>IF(COUNTRY_INFO!B685=0," ",COUNTRY_INFO!B685)</f>
        <v>SNNPR Kafa</v>
      </c>
      <c r="C685" s="10" t="str">
        <f>IF(COUNTRY_INFO!C685=0," ",COUNTRY_INFO!C685)</f>
        <v>Tello</v>
      </c>
      <c r="D685" s="11" t="str">
        <f>IF(COUNTRY_INFO!$T$9:$T$1000="MDA1 (IVM+ALB)", COUNTRY_INFO!$T$9:$T$1000, " ")</f>
        <v xml:space="preserve"> </v>
      </c>
      <c r="E685" s="253"/>
      <c r="F685" s="54"/>
      <c r="G685" s="288"/>
      <c r="H685" s="288"/>
      <c r="I685" s="11">
        <f t="shared" si="50"/>
        <v>0</v>
      </c>
      <c r="J685" s="54"/>
      <c r="K685" s="18"/>
      <c r="L685" s="18"/>
      <c r="M685" s="14">
        <f t="shared" si="51"/>
        <v>0</v>
      </c>
      <c r="N685" s="231"/>
      <c r="O685" s="230" t="str">
        <f t="shared" si="52"/>
        <v xml:space="preserve"> </v>
      </c>
      <c r="P685" s="230" t="str">
        <f t="shared" si="53"/>
        <v xml:space="preserve"> </v>
      </c>
      <c r="Q685" s="230" t="str">
        <f t="shared" si="54"/>
        <v xml:space="preserve"> </v>
      </c>
    </row>
    <row r="686" spans="1:17" x14ac:dyDescent="0.2">
      <c r="A686" s="10" t="str">
        <f>IF(COUNTRY_INFO!A686=0," ",COUNTRY_INFO!A686)</f>
        <v>Ethiopia</v>
      </c>
      <c r="B686" s="10" t="str">
        <f>IF(COUNTRY_INFO!B686=0," ",COUNTRY_INFO!B686)</f>
        <v>SNNPR Kembata Tembaro</v>
      </c>
      <c r="C686" s="10" t="str">
        <f>IF(COUNTRY_INFO!C686=0," ",COUNTRY_INFO!C686)</f>
        <v>Angacha</v>
      </c>
      <c r="D686" s="11" t="str">
        <f>IF(COUNTRY_INFO!$T$9:$T$1000="MDA1 (IVM+ALB)", COUNTRY_INFO!$T$9:$T$1000, " ")</f>
        <v xml:space="preserve"> </v>
      </c>
      <c r="E686" s="253"/>
      <c r="F686" s="54"/>
      <c r="G686" s="288"/>
      <c r="H686" s="288"/>
      <c r="I686" s="11">
        <f t="shared" si="50"/>
        <v>0</v>
      </c>
      <c r="J686" s="54"/>
      <c r="K686" s="18"/>
      <c r="L686" s="18"/>
      <c r="M686" s="14">
        <f t="shared" si="51"/>
        <v>0</v>
      </c>
      <c r="N686" s="231"/>
      <c r="O686" s="230" t="str">
        <f t="shared" si="52"/>
        <v xml:space="preserve"> </v>
      </c>
      <c r="P686" s="230" t="str">
        <f t="shared" si="53"/>
        <v xml:space="preserve"> </v>
      </c>
      <c r="Q686" s="230" t="str">
        <f t="shared" si="54"/>
        <v xml:space="preserve"> </v>
      </c>
    </row>
    <row r="687" spans="1:17" x14ac:dyDescent="0.2">
      <c r="A687" s="10" t="str">
        <f>IF(COUNTRY_INFO!A687=0," ",COUNTRY_INFO!A687)</f>
        <v>Ethiopia</v>
      </c>
      <c r="B687" s="10" t="str">
        <f>IF(COUNTRY_INFO!B687=0," ",COUNTRY_INFO!B687)</f>
        <v>SNNPR Kembata Tembaro</v>
      </c>
      <c r="C687" s="10" t="str">
        <f>IF(COUNTRY_INFO!C687=0," ",COUNTRY_INFO!C687)</f>
        <v>Danboya</v>
      </c>
      <c r="D687" s="11" t="str">
        <f>IF(COUNTRY_INFO!$T$9:$T$1000="MDA1 (IVM+ALB)", COUNTRY_INFO!$T$9:$T$1000, " ")</f>
        <v xml:space="preserve"> </v>
      </c>
      <c r="E687" s="253"/>
      <c r="F687" s="54"/>
      <c r="G687" s="288"/>
      <c r="H687" s="288"/>
      <c r="I687" s="11">
        <f t="shared" si="50"/>
        <v>0</v>
      </c>
      <c r="J687" s="54"/>
      <c r="K687" s="18"/>
      <c r="L687" s="18"/>
      <c r="M687" s="14">
        <f t="shared" si="51"/>
        <v>0</v>
      </c>
      <c r="N687" s="231"/>
      <c r="O687" s="230" t="str">
        <f t="shared" si="52"/>
        <v xml:space="preserve"> </v>
      </c>
      <c r="P687" s="230" t="str">
        <f t="shared" si="53"/>
        <v xml:space="preserve"> </v>
      </c>
      <c r="Q687" s="230" t="str">
        <f t="shared" si="54"/>
        <v xml:space="preserve"> </v>
      </c>
    </row>
    <row r="688" spans="1:17" x14ac:dyDescent="0.2">
      <c r="A688" s="10" t="str">
        <f>IF(COUNTRY_INFO!A688=0," ",COUNTRY_INFO!A688)</f>
        <v>Ethiopia</v>
      </c>
      <c r="B688" s="10" t="str">
        <f>IF(COUNTRY_INFO!B688=0," ",COUNTRY_INFO!B688)</f>
        <v>SNNPR Kembata Tembaro</v>
      </c>
      <c r="C688" s="10" t="str">
        <f>IF(COUNTRY_INFO!C688=0," ",COUNTRY_INFO!C688)</f>
        <v>Doyogena</v>
      </c>
      <c r="D688" s="11" t="str">
        <f>IF(COUNTRY_INFO!$T$9:$T$1000="MDA1 (IVM+ALB)", COUNTRY_INFO!$T$9:$T$1000, " ")</f>
        <v xml:space="preserve"> </v>
      </c>
      <c r="E688" s="253"/>
      <c r="F688" s="54"/>
      <c r="G688" s="288"/>
      <c r="H688" s="288"/>
      <c r="I688" s="11">
        <f t="shared" si="50"/>
        <v>0</v>
      </c>
      <c r="J688" s="54"/>
      <c r="K688" s="18"/>
      <c r="L688" s="18"/>
      <c r="M688" s="14">
        <f t="shared" si="51"/>
        <v>0</v>
      </c>
      <c r="N688" s="231"/>
      <c r="O688" s="230" t="str">
        <f t="shared" si="52"/>
        <v xml:space="preserve"> </v>
      </c>
      <c r="P688" s="230" t="str">
        <f t="shared" si="53"/>
        <v xml:space="preserve"> </v>
      </c>
      <c r="Q688" s="230" t="str">
        <f t="shared" si="54"/>
        <v xml:space="preserve"> </v>
      </c>
    </row>
    <row r="689" spans="1:17" x14ac:dyDescent="0.2">
      <c r="A689" s="10" t="str">
        <f>IF(COUNTRY_INFO!A689=0," ",COUNTRY_INFO!A689)</f>
        <v>Ethiopia</v>
      </c>
      <c r="B689" s="10" t="str">
        <f>IF(COUNTRY_INFO!B689=0," ",COUNTRY_INFO!B689)</f>
        <v>SNNPR Kembata Tembaro</v>
      </c>
      <c r="C689" s="10" t="str">
        <f>IF(COUNTRY_INFO!C689=0," ",COUNTRY_INFO!C689)</f>
        <v>Durame Town</v>
      </c>
      <c r="D689" s="11" t="str">
        <f>IF(COUNTRY_INFO!$T$9:$T$1000="MDA1 (IVM+ALB)", COUNTRY_INFO!$T$9:$T$1000, " ")</f>
        <v xml:space="preserve"> </v>
      </c>
      <c r="E689" s="253"/>
      <c r="F689" s="54"/>
      <c r="G689" s="288"/>
      <c r="H689" s="288"/>
      <c r="I689" s="11">
        <f t="shared" si="50"/>
        <v>0</v>
      </c>
      <c r="J689" s="54"/>
      <c r="K689" s="18"/>
      <c r="L689" s="18"/>
      <c r="M689" s="14">
        <f t="shared" si="51"/>
        <v>0</v>
      </c>
      <c r="N689" s="231"/>
      <c r="O689" s="230" t="str">
        <f t="shared" si="52"/>
        <v xml:space="preserve"> </v>
      </c>
      <c r="P689" s="230" t="str">
        <f t="shared" si="53"/>
        <v xml:space="preserve"> </v>
      </c>
      <c r="Q689" s="230" t="str">
        <f t="shared" si="54"/>
        <v xml:space="preserve"> </v>
      </c>
    </row>
    <row r="690" spans="1:17" x14ac:dyDescent="0.2">
      <c r="A690" s="10" t="str">
        <f>IF(COUNTRY_INFO!A690=0," ",COUNTRY_INFO!A690)</f>
        <v>Ethiopia</v>
      </c>
      <c r="B690" s="10" t="str">
        <f>IF(COUNTRY_INFO!B690=0," ",COUNTRY_INFO!B690)</f>
        <v>SNNPR Kembata Tembaro</v>
      </c>
      <c r="C690" s="10" t="str">
        <f>IF(COUNTRY_INFO!C690=0," ",COUNTRY_INFO!C690)</f>
        <v>Hadero Tunto Zuria</v>
      </c>
      <c r="D690" s="11" t="str">
        <f>IF(COUNTRY_INFO!$T$9:$T$1000="MDA1 (IVM+ALB)", COUNTRY_INFO!$T$9:$T$1000, " ")</f>
        <v xml:space="preserve"> </v>
      </c>
      <c r="E690" s="253"/>
      <c r="F690" s="54"/>
      <c r="G690" s="288"/>
      <c r="H690" s="288"/>
      <c r="I690" s="11">
        <f t="shared" si="50"/>
        <v>0</v>
      </c>
      <c r="J690" s="54"/>
      <c r="K690" s="18"/>
      <c r="L690" s="18"/>
      <c r="M690" s="14">
        <f t="shared" si="51"/>
        <v>0</v>
      </c>
      <c r="N690" s="231"/>
      <c r="O690" s="230" t="str">
        <f t="shared" si="52"/>
        <v xml:space="preserve"> </v>
      </c>
      <c r="P690" s="230" t="str">
        <f t="shared" si="53"/>
        <v xml:space="preserve"> </v>
      </c>
      <c r="Q690" s="230" t="str">
        <f t="shared" si="54"/>
        <v xml:space="preserve"> </v>
      </c>
    </row>
    <row r="691" spans="1:17" x14ac:dyDescent="0.2">
      <c r="A691" s="10" t="str">
        <f>IF(COUNTRY_INFO!A691=0," ",COUNTRY_INFO!A691)</f>
        <v>Ethiopia</v>
      </c>
      <c r="B691" s="10" t="str">
        <f>IF(COUNTRY_INFO!B691=0," ",COUNTRY_INFO!B691)</f>
        <v>SNNPR Kembata Tembaro</v>
      </c>
      <c r="C691" s="10" t="str">
        <f>IF(COUNTRY_INFO!C691=0," ",COUNTRY_INFO!C691)</f>
        <v>Kacha Birra</v>
      </c>
      <c r="D691" s="11" t="str">
        <f>IF(COUNTRY_INFO!$T$9:$T$1000="MDA1 (IVM+ALB)", COUNTRY_INFO!$T$9:$T$1000, " ")</f>
        <v xml:space="preserve"> </v>
      </c>
      <c r="E691" s="253"/>
      <c r="F691" s="54"/>
      <c r="G691" s="288"/>
      <c r="H691" s="288"/>
      <c r="I691" s="11">
        <f t="shared" si="50"/>
        <v>0</v>
      </c>
      <c r="J691" s="54"/>
      <c r="K691" s="18"/>
      <c r="L691" s="18"/>
      <c r="M691" s="14">
        <f t="shared" si="51"/>
        <v>0</v>
      </c>
      <c r="N691" s="231"/>
      <c r="O691" s="230" t="str">
        <f t="shared" si="52"/>
        <v xml:space="preserve"> </v>
      </c>
      <c r="P691" s="230" t="str">
        <f t="shared" si="53"/>
        <v xml:space="preserve"> </v>
      </c>
      <c r="Q691" s="230" t="str">
        <f t="shared" si="54"/>
        <v xml:space="preserve"> </v>
      </c>
    </row>
    <row r="692" spans="1:17" x14ac:dyDescent="0.2">
      <c r="A692" s="10" t="str">
        <f>IF(COUNTRY_INFO!A692=0," ",COUNTRY_INFO!A692)</f>
        <v>Ethiopia</v>
      </c>
      <c r="B692" s="10" t="str">
        <f>IF(COUNTRY_INFO!B692=0," ",COUNTRY_INFO!B692)</f>
        <v>SNNPR Kembata Tembaro</v>
      </c>
      <c r="C692" s="10" t="str">
        <f>IF(COUNTRY_INFO!C692=0," ",COUNTRY_INFO!C692)</f>
        <v>Kedida Gamela</v>
      </c>
      <c r="D692" s="11" t="str">
        <f>IF(COUNTRY_INFO!$T$9:$T$1000="MDA1 (IVM+ALB)", COUNTRY_INFO!$T$9:$T$1000, " ")</f>
        <v xml:space="preserve"> </v>
      </c>
      <c r="E692" s="253"/>
      <c r="F692" s="54"/>
      <c r="G692" s="288"/>
      <c r="H692" s="288"/>
      <c r="I692" s="11">
        <f t="shared" si="50"/>
        <v>0</v>
      </c>
      <c r="J692" s="54"/>
      <c r="K692" s="18"/>
      <c r="L692" s="18"/>
      <c r="M692" s="14">
        <f t="shared" si="51"/>
        <v>0</v>
      </c>
      <c r="N692" s="231"/>
      <c r="O692" s="230" t="str">
        <f t="shared" si="52"/>
        <v xml:space="preserve"> </v>
      </c>
      <c r="P692" s="230" t="str">
        <f t="shared" si="53"/>
        <v xml:space="preserve"> </v>
      </c>
      <c r="Q692" s="230" t="str">
        <f t="shared" si="54"/>
        <v xml:space="preserve"> </v>
      </c>
    </row>
    <row r="693" spans="1:17" x14ac:dyDescent="0.2">
      <c r="A693" s="10" t="str">
        <f>IF(COUNTRY_INFO!A693=0," ",COUNTRY_INFO!A693)</f>
        <v>Ethiopia</v>
      </c>
      <c r="B693" s="10" t="str">
        <f>IF(COUNTRY_INFO!B693=0," ",COUNTRY_INFO!B693)</f>
        <v>SNNPR Kembata Tembaro</v>
      </c>
      <c r="C693" s="10" t="str">
        <f>IF(COUNTRY_INFO!C693=0," ",COUNTRY_INFO!C693)</f>
        <v>Tembaro</v>
      </c>
      <c r="D693" s="11" t="str">
        <f>IF(COUNTRY_INFO!$T$9:$T$1000="MDA1 (IVM+ALB)", COUNTRY_INFO!$T$9:$T$1000, " ")</f>
        <v xml:space="preserve"> </v>
      </c>
      <c r="E693" s="253"/>
      <c r="F693" s="54"/>
      <c r="G693" s="288"/>
      <c r="H693" s="288"/>
      <c r="I693" s="11">
        <f t="shared" si="50"/>
        <v>0</v>
      </c>
      <c r="J693" s="54"/>
      <c r="K693" s="18"/>
      <c r="L693" s="18"/>
      <c r="M693" s="14">
        <f t="shared" si="51"/>
        <v>0</v>
      </c>
      <c r="N693" s="231"/>
      <c r="O693" s="230" t="str">
        <f t="shared" si="52"/>
        <v xml:space="preserve"> </v>
      </c>
      <c r="P693" s="230" t="str">
        <f t="shared" si="53"/>
        <v xml:space="preserve"> </v>
      </c>
      <c r="Q693" s="230" t="str">
        <f t="shared" si="54"/>
        <v xml:space="preserve"> </v>
      </c>
    </row>
    <row r="694" spans="1:17" x14ac:dyDescent="0.2">
      <c r="A694" s="10" t="str">
        <f>IF(COUNTRY_INFO!A694=0," ",COUNTRY_INFO!A694)</f>
        <v>Ethiopia</v>
      </c>
      <c r="B694" s="10" t="str">
        <f>IF(COUNTRY_INFO!B694=0," ",COUNTRY_INFO!B694)</f>
        <v>SNNPR Konta Special Woreda</v>
      </c>
      <c r="C694" s="10" t="str">
        <f>IF(COUNTRY_INFO!C694=0," ",COUNTRY_INFO!C694)</f>
        <v>Konta</v>
      </c>
      <c r="D694" s="11" t="str">
        <f>IF(COUNTRY_INFO!$T$9:$T$1000="MDA1 (IVM+ALB)", COUNTRY_INFO!$T$9:$T$1000, " ")</f>
        <v xml:space="preserve"> </v>
      </c>
      <c r="E694" s="253"/>
      <c r="F694" s="54"/>
      <c r="G694" s="288"/>
      <c r="H694" s="288"/>
      <c r="I694" s="11">
        <f t="shared" si="50"/>
        <v>0</v>
      </c>
      <c r="J694" s="54"/>
      <c r="K694" s="18"/>
      <c r="L694" s="18"/>
      <c r="M694" s="14">
        <f t="shared" si="51"/>
        <v>0</v>
      </c>
      <c r="N694" s="231"/>
      <c r="O694" s="230" t="str">
        <f t="shared" si="52"/>
        <v xml:space="preserve"> </v>
      </c>
      <c r="P694" s="230" t="str">
        <f t="shared" si="53"/>
        <v xml:space="preserve"> </v>
      </c>
      <c r="Q694" s="230" t="str">
        <f t="shared" si="54"/>
        <v xml:space="preserve"> </v>
      </c>
    </row>
    <row r="695" spans="1:17" x14ac:dyDescent="0.2">
      <c r="A695" s="10" t="str">
        <f>IF(COUNTRY_INFO!A695=0," ",COUNTRY_INFO!A695)</f>
        <v>Ethiopia</v>
      </c>
      <c r="B695" s="10" t="str">
        <f>IF(COUNTRY_INFO!B695=0," ",COUNTRY_INFO!B695)</f>
        <v>SNNPR Segen</v>
      </c>
      <c r="C695" s="10" t="str">
        <f>IF(COUNTRY_INFO!C695=0," ",COUNTRY_INFO!C695)</f>
        <v>Alle</v>
      </c>
      <c r="D695" s="11" t="str">
        <f>IF(COUNTRY_INFO!$T$9:$T$1000="MDA1 (IVM+ALB)", COUNTRY_INFO!$T$9:$T$1000, " ")</f>
        <v xml:space="preserve"> </v>
      </c>
      <c r="E695" s="253"/>
      <c r="F695" s="54"/>
      <c r="G695" s="288"/>
      <c r="H695" s="288"/>
      <c r="I695" s="11">
        <f t="shared" si="50"/>
        <v>0</v>
      </c>
      <c r="J695" s="54"/>
      <c r="K695" s="18"/>
      <c r="L695" s="18"/>
      <c r="M695" s="14">
        <f t="shared" si="51"/>
        <v>0</v>
      </c>
      <c r="N695" s="231"/>
      <c r="O695" s="230" t="str">
        <f t="shared" si="52"/>
        <v xml:space="preserve"> </v>
      </c>
      <c r="P695" s="230" t="str">
        <f t="shared" si="53"/>
        <v xml:space="preserve"> </v>
      </c>
      <c r="Q695" s="230" t="str">
        <f t="shared" si="54"/>
        <v xml:space="preserve"> </v>
      </c>
    </row>
    <row r="696" spans="1:17" x14ac:dyDescent="0.2">
      <c r="A696" s="10" t="str">
        <f>IF(COUNTRY_INFO!A696=0," ",COUNTRY_INFO!A696)</f>
        <v>Ethiopia</v>
      </c>
      <c r="B696" s="10" t="str">
        <f>IF(COUNTRY_INFO!B696=0," ",COUNTRY_INFO!B696)</f>
        <v>SNNPR Segen</v>
      </c>
      <c r="C696" s="10" t="str">
        <f>IF(COUNTRY_INFO!C696=0," ",COUNTRY_INFO!C696)</f>
        <v>Amaro</v>
      </c>
      <c r="D696" s="11" t="str">
        <f>IF(COUNTRY_INFO!$T$9:$T$1000="MDA1 (IVM+ALB)", COUNTRY_INFO!$T$9:$T$1000, " ")</f>
        <v xml:space="preserve"> </v>
      </c>
      <c r="E696" s="253"/>
      <c r="F696" s="54"/>
      <c r="G696" s="288"/>
      <c r="H696" s="288"/>
      <c r="I696" s="11">
        <f t="shared" si="50"/>
        <v>0</v>
      </c>
      <c r="J696" s="54"/>
      <c r="K696" s="18"/>
      <c r="L696" s="18"/>
      <c r="M696" s="14">
        <f t="shared" si="51"/>
        <v>0</v>
      </c>
      <c r="N696" s="231"/>
      <c r="O696" s="230" t="str">
        <f t="shared" si="52"/>
        <v xml:space="preserve"> </v>
      </c>
      <c r="P696" s="230" t="str">
        <f t="shared" si="53"/>
        <v xml:space="preserve"> </v>
      </c>
      <c r="Q696" s="230" t="str">
        <f t="shared" si="54"/>
        <v xml:space="preserve"> </v>
      </c>
    </row>
    <row r="697" spans="1:17" x14ac:dyDescent="0.2">
      <c r="A697" s="10" t="str">
        <f>IF(COUNTRY_INFO!A697=0," ",COUNTRY_INFO!A697)</f>
        <v>Ethiopia</v>
      </c>
      <c r="B697" s="10" t="str">
        <f>IF(COUNTRY_INFO!B697=0," ",COUNTRY_INFO!B697)</f>
        <v>SNNPR Segen</v>
      </c>
      <c r="C697" s="10" t="str">
        <f>IF(COUNTRY_INFO!C697=0," ",COUNTRY_INFO!C697)</f>
        <v>Burji</v>
      </c>
      <c r="D697" s="11" t="str">
        <f>IF(COUNTRY_INFO!$T$9:$T$1000="MDA1 (IVM+ALB)", COUNTRY_INFO!$T$9:$T$1000, " ")</f>
        <v xml:space="preserve"> </v>
      </c>
      <c r="E697" s="253"/>
      <c r="F697" s="54"/>
      <c r="G697" s="288"/>
      <c r="H697" s="288"/>
      <c r="I697" s="11">
        <f t="shared" si="50"/>
        <v>0</v>
      </c>
      <c r="J697" s="54"/>
      <c r="K697" s="18"/>
      <c r="L697" s="18"/>
      <c r="M697" s="14">
        <f t="shared" si="51"/>
        <v>0</v>
      </c>
      <c r="N697" s="231"/>
      <c r="O697" s="230" t="str">
        <f t="shared" si="52"/>
        <v xml:space="preserve"> </v>
      </c>
      <c r="P697" s="230" t="str">
        <f t="shared" si="53"/>
        <v xml:space="preserve"> </v>
      </c>
      <c r="Q697" s="230" t="str">
        <f t="shared" si="54"/>
        <v xml:space="preserve"> </v>
      </c>
    </row>
    <row r="698" spans="1:17" x14ac:dyDescent="0.2">
      <c r="A698" s="10" t="str">
        <f>IF(COUNTRY_INFO!A698=0," ",COUNTRY_INFO!A698)</f>
        <v>Ethiopia</v>
      </c>
      <c r="B698" s="10" t="str">
        <f>IF(COUNTRY_INFO!B698=0," ",COUNTRY_INFO!B698)</f>
        <v>SNNPR Segen</v>
      </c>
      <c r="C698" s="10" t="str">
        <f>IF(COUNTRY_INFO!C698=0," ",COUNTRY_INFO!C698)</f>
        <v>Derashe</v>
      </c>
      <c r="D698" s="11" t="str">
        <f>IF(COUNTRY_INFO!$T$9:$T$1000="MDA1 (IVM+ALB)", COUNTRY_INFO!$T$9:$T$1000, " ")</f>
        <v xml:space="preserve"> </v>
      </c>
      <c r="E698" s="253"/>
      <c r="F698" s="54"/>
      <c r="G698" s="288"/>
      <c r="H698" s="288"/>
      <c r="I698" s="11">
        <f t="shared" si="50"/>
        <v>0</v>
      </c>
      <c r="J698" s="54"/>
      <c r="K698" s="18"/>
      <c r="L698" s="18"/>
      <c r="M698" s="14">
        <f t="shared" si="51"/>
        <v>0</v>
      </c>
      <c r="N698" s="231"/>
      <c r="O698" s="230" t="str">
        <f t="shared" si="52"/>
        <v xml:space="preserve"> </v>
      </c>
      <c r="P698" s="230" t="str">
        <f t="shared" si="53"/>
        <v xml:space="preserve"> </v>
      </c>
      <c r="Q698" s="230" t="str">
        <f t="shared" si="54"/>
        <v xml:space="preserve"> </v>
      </c>
    </row>
    <row r="699" spans="1:17" x14ac:dyDescent="0.2">
      <c r="A699" s="10" t="str">
        <f>IF(COUNTRY_INFO!A699=0," ",COUNTRY_INFO!A699)</f>
        <v>Ethiopia</v>
      </c>
      <c r="B699" s="10" t="str">
        <f>IF(COUNTRY_INFO!B699=0," ",COUNTRY_INFO!B699)</f>
        <v>SNNPR Segen</v>
      </c>
      <c r="C699" s="10" t="str">
        <f>IF(COUNTRY_INFO!C699=0," ",COUNTRY_INFO!C699)</f>
        <v>Konso</v>
      </c>
      <c r="D699" s="11" t="str">
        <f>IF(COUNTRY_INFO!$T$9:$T$1000="MDA1 (IVM+ALB)", COUNTRY_INFO!$T$9:$T$1000, " ")</f>
        <v xml:space="preserve"> </v>
      </c>
      <c r="E699" s="253"/>
      <c r="F699" s="54"/>
      <c r="G699" s="288"/>
      <c r="H699" s="288"/>
      <c r="I699" s="11">
        <f t="shared" si="50"/>
        <v>0</v>
      </c>
      <c r="J699" s="54"/>
      <c r="K699" s="18"/>
      <c r="L699" s="18"/>
      <c r="M699" s="14">
        <f t="shared" si="51"/>
        <v>0</v>
      </c>
      <c r="N699" s="231"/>
      <c r="O699" s="230" t="str">
        <f t="shared" si="52"/>
        <v xml:space="preserve"> </v>
      </c>
      <c r="P699" s="230" t="str">
        <f t="shared" si="53"/>
        <v xml:space="preserve"> </v>
      </c>
      <c r="Q699" s="230" t="str">
        <f t="shared" si="54"/>
        <v xml:space="preserve"> </v>
      </c>
    </row>
    <row r="700" spans="1:17" x14ac:dyDescent="0.2">
      <c r="A700" s="10" t="str">
        <f>IF(COUNTRY_INFO!A700=0," ",COUNTRY_INFO!A700)</f>
        <v>Ethiopia</v>
      </c>
      <c r="B700" s="10" t="str">
        <f>IF(COUNTRY_INFO!B700=0," ",COUNTRY_INFO!B700)</f>
        <v>SNNPR Sheka</v>
      </c>
      <c r="C700" s="10" t="str">
        <f>IF(COUNTRY_INFO!C700=0," ",COUNTRY_INFO!C700)</f>
        <v>Andracha</v>
      </c>
      <c r="D700" s="11" t="str">
        <f>IF(COUNTRY_INFO!$T$9:$T$1000="MDA1 (IVM+ALB)", COUNTRY_INFO!$T$9:$T$1000, " ")</f>
        <v xml:space="preserve"> </v>
      </c>
      <c r="E700" s="253"/>
      <c r="F700" s="54"/>
      <c r="G700" s="288"/>
      <c r="H700" s="288"/>
      <c r="I700" s="11">
        <f t="shared" si="50"/>
        <v>0</v>
      </c>
      <c r="J700" s="54"/>
      <c r="K700" s="18"/>
      <c r="L700" s="18"/>
      <c r="M700" s="14">
        <f t="shared" si="51"/>
        <v>0</v>
      </c>
      <c r="N700" s="231"/>
      <c r="O700" s="230" t="str">
        <f t="shared" si="52"/>
        <v xml:space="preserve"> </v>
      </c>
      <c r="P700" s="230" t="str">
        <f t="shared" si="53"/>
        <v xml:space="preserve"> </v>
      </c>
      <c r="Q700" s="230" t="str">
        <f t="shared" si="54"/>
        <v xml:space="preserve"> </v>
      </c>
    </row>
    <row r="701" spans="1:17" x14ac:dyDescent="0.2">
      <c r="A701" s="10" t="str">
        <f>IF(COUNTRY_INFO!A701=0," ",COUNTRY_INFO!A701)</f>
        <v>Ethiopia</v>
      </c>
      <c r="B701" s="10" t="str">
        <f>IF(COUNTRY_INFO!B701=0," ",COUNTRY_INFO!B701)</f>
        <v>SNNPR Sheka</v>
      </c>
      <c r="C701" s="10" t="str">
        <f>IF(COUNTRY_INFO!C701=0," ",COUNTRY_INFO!C701)</f>
        <v>Masha</v>
      </c>
      <c r="D701" s="11" t="str">
        <f>IF(COUNTRY_INFO!$T$9:$T$1000="MDA1 (IVM+ALB)", COUNTRY_INFO!$T$9:$T$1000, " ")</f>
        <v xml:space="preserve"> </v>
      </c>
      <c r="E701" s="253"/>
      <c r="F701" s="54"/>
      <c r="G701" s="288"/>
      <c r="H701" s="288"/>
      <c r="I701" s="11">
        <f t="shared" si="50"/>
        <v>0</v>
      </c>
      <c r="J701" s="54"/>
      <c r="K701" s="18"/>
      <c r="L701" s="18"/>
      <c r="M701" s="14">
        <f t="shared" si="51"/>
        <v>0</v>
      </c>
      <c r="N701" s="231"/>
      <c r="O701" s="230" t="str">
        <f t="shared" si="52"/>
        <v xml:space="preserve"> </v>
      </c>
      <c r="P701" s="230" t="str">
        <f t="shared" si="53"/>
        <v xml:space="preserve"> </v>
      </c>
      <c r="Q701" s="230" t="str">
        <f t="shared" si="54"/>
        <v xml:space="preserve"> </v>
      </c>
    </row>
    <row r="702" spans="1:17" x14ac:dyDescent="0.2">
      <c r="A702" s="10" t="str">
        <f>IF(COUNTRY_INFO!A702=0," ",COUNTRY_INFO!A702)</f>
        <v>Ethiopia</v>
      </c>
      <c r="B702" s="10" t="str">
        <f>IF(COUNTRY_INFO!B702=0," ",COUNTRY_INFO!B702)</f>
        <v>SNNPR Sheka</v>
      </c>
      <c r="C702" s="10" t="str">
        <f>IF(COUNTRY_INFO!C702=0," ",COUNTRY_INFO!C702)</f>
        <v>Masha Town</v>
      </c>
      <c r="D702" s="11" t="str">
        <f>IF(COUNTRY_INFO!$T$9:$T$1000="MDA1 (IVM+ALB)", COUNTRY_INFO!$T$9:$T$1000, " ")</f>
        <v xml:space="preserve"> </v>
      </c>
      <c r="E702" s="253"/>
      <c r="F702" s="54"/>
      <c r="G702" s="288"/>
      <c r="H702" s="288"/>
      <c r="I702" s="11">
        <f t="shared" si="50"/>
        <v>0</v>
      </c>
      <c r="J702" s="54"/>
      <c r="K702" s="18"/>
      <c r="L702" s="18"/>
      <c r="M702" s="14">
        <f t="shared" si="51"/>
        <v>0</v>
      </c>
      <c r="N702" s="231"/>
      <c r="O702" s="230" t="str">
        <f t="shared" si="52"/>
        <v xml:space="preserve"> </v>
      </c>
      <c r="P702" s="230" t="str">
        <f t="shared" si="53"/>
        <v xml:space="preserve"> </v>
      </c>
      <c r="Q702" s="230" t="str">
        <f t="shared" si="54"/>
        <v xml:space="preserve"> </v>
      </c>
    </row>
    <row r="703" spans="1:17" x14ac:dyDescent="0.2">
      <c r="A703" s="10" t="str">
        <f>IF(COUNTRY_INFO!A703=0," ",COUNTRY_INFO!A703)</f>
        <v>Ethiopia</v>
      </c>
      <c r="B703" s="10" t="str">
        <f>IF(COUNTRY_INFO!B703=0," ",COUNTRY_INFO!B703)</f>
        <v>SNNPR Sheka</v>
      </c>
      <c r="C703" s="10" t="str">
        <f>IF(COUNTRY_INFO!C703=0," ",COUNTRY_INFO!C703)</f>
        <v>Tepi Town</v>
      </c>
      <c r="D703" s="11" t="str">
        <f>IF(COUNTRY_INFO!$T$9:$T$1000="MDA1 (IVM+ALB)", COUNTRY_INFO!$T$9:$T$1000, " ")</f>
        <v xml:space="preserve"> </v>
      </c>
      <c r="E703" s="253"/>
      <c r="F703" s="54"/>
      <c r="G703" s="288"/>
      <c r="H703" s="288"/>
      <c r="I703" s="11">
        <f t="shared" si="50"/>
        <v>0</v>
      </c>
      <c r="J703" s="54"/>
      <c r="K703" s="18"/>
      <c r="L703" s="18"/>
      <c r="M703" s="14">
        <f t="shared" si="51"/>
        <v>0</v>
      </c>
      <c r="N703" s="231"/>
      <c r="O703" s="230" t="str">
        <f t="shared" si="52"/>
        <v xml:space="preserve"> </v>
      </c>
      <c r="P703" s="230" t="str">
        <f t="shared" si="53"/>
        <v xml:space="preserve"> </v>
      </c>
      <c r="Q703" s="230" t="str">
        <f t="shared" si="54"/>
        <v xml:space="preserve"> </v>
      </c>
    </row>
    <row r="704" spans="1:17" x14ac:dyDescent="0.2">
      <c r="A704" s="10" t="str">
        <f>IF(COUNTRY_INFO!A704=0," ",COUNTRY_INFO!A704)</f>
        <v>Ethiopia</v>
      </c>
      <c r="B704" s="10" t="str">
        <f>IF(COUNTRY_INFO!B704=0," ",COUNTRY_INFO!B704)</f>
        <v>SNNPR Sheka</v>
      </c>
      <c r="C704" s="10" t="str">
        <f>IF(COUNTRY_INFO!C704=0," ",COUNTRY_INFO!C704)</f>
        <v>Yeki</v>
      </c>
      <c r="D704" s="11" t="str">
        <f>IF(COUNTRY_INFO!$T$9:$T$1000="MDA1 (IVM+ALB)", COUNTRY_INFO!$T$9:$T$1000, " ")</f>
        <v xml:space="preserve"> </v>
      </c>
      <c r="E704" s="253"/>
      <c r="F704" s="54"/>
      <c r="G704" s="288"/>
      <c r="H704" s="288"/>
      <c r="I704" s="11">
        <f t="shared" si="50"/>
        <v>0</v>
      </c>
      <c r="J704" s="54"/>
      <c r="K704" s="18"/>
      <c r="L704" s="18"/>
      <c r="M704" s="14">
        <f t="shared" si="51"/>
        <v>0</v>
      </c>
      <c r="N704" s="231"/>
      <c r="O704" s="230" t="str">
        <f t="shared" si="52"/>
        <v xml:space="preserve"> </v>
      </c>
      <c r="P704" s="230" t="str">
        <f t="shared" si="53"/>
        <v xml:space="preserve"> </v>
      </c>
      <c r="Q704" s="230" t="str">
        <f t="shared" si="54"/>
        <v xml:space="preserve"> </v>
      </c>
    </row>
    <row r="705" spans="1:17" x14ac:dyDescent="0.2">
      <c r="A705" s="10" t="str">
        <f>IF(COUNTRY_INFO!A705=0," ",COUNTRY_INFO!A705)</f>
        <v>Ethiopia</v>
      </c>
      <c r="B705" s="10" t="str">
        <f>IF(COUNTRY_INFO!B705=0," ",COUNTRY_INFO!B705)</f>
        <v>SNNPR Sidama</v>
      </c>
      <c r="C705" s="10" t="str">
        <f>IF(COUNTRY_INFO!C705=0," ",COUNTRY_INFO!C705)</f>
        <v>Aleta Chiko (Chiko)</v>
      </c>
      <c r="D705" s="11" t="str">
        <f>IF(COUNTRY_INFO!$T$9:$T$1000="MDA1 (IVM+ALB)", COUNTRY_INFO!$T$9:$T$1000, " ")</f>
        <v xml:space="preserve"> </v>
      </c>
      <c r="E705" s="253"/>
      <c r="F705" s="54"/>
      <c r="G705" s="288"/>
      <c r="H705" s="288"/>
      <c r="I705" s="11">
        <f t="shared" si="50"/>
        <v>0</v>
      </c>
      <c r="J705" s="54"/>
      <c r="K705" s="18"/>
      <c r="L705" s="18"/>
      <c r="M705" s="14">
        <f t="shared" si="51"/>
        <v>0</v>
      </c>
      <c r="N705" s="231"/>
      <c r="O705" s="230" t="str">
        <f t="shared" si="52"/>
        <v xml:space="preserve"> </v>
      </c>
      <c r="P705" s="230" t="str">
        <f t="shared" si="53"/>
        <v xml:space="preserve"> </v>
      </c>
      <c r="Q705" s="230" t="str">
        <f t="shared" si="54"/>
        <v xml:space="preserve"> </v>
      </c>
    </row>
    <row r="706" spans="1:17" x14ac:dyDescent="0.2">
      <c r="A706" s="10" t="str">
        <f>IF(COUNTRY_INFO!A706=0," ",COUNTRY_INFO!A706)</f>
        <v>Ethiopia</v>
      </c>
      <c r="B706" s="10" t="str">
        <f>IF(COUNTRY_INFO!B706=0," ",COUNTRY_INFO!B706)</f>
        <v>SNNPR Sidama</v>
      </c>
      <c r="C706" s="10" t="str">
        <f>IF(COUNTRY_INFO!C706=0," ",COUNTRY_INFO!C706)</f>
        <v>Aleta Wondo</v>
      </c>
      <c r="D706" s="11" t="str">
        <f>IF(COUNTRY_INFO!$T$9:$T$1000="MDA1 (IVM+ALB)", COUNTRY_INFO!$T$9:$T$1000, " ")</f>
        <v xml:space="preserve"> </v>
      </c>
      <c r="E706" s="253"/>
      <c r="F706" s="54"/>
      <c r="G706" s="288"/>
      <c r="H706" s="288"/>
      <c r="I706" s="11">
        <f t="shared" si="50"/>
        <v>0</v>
      </c>
      <c r="J706" s="54"/>
      <c r="K706" s="18"/>
      <c r="L706" s="18"/>
      <c r="M706" s="14">
        <f t="shared" si="51"/>
        <v>0</v>
      </c>
      <c r="N706" s="231"/>
      <c r="O706" s="230" t="str">
        <f t="shared" si="52"/>
        <v xml:space="preserve"> </v>
      </c>
      <c r="P706" s="230" t="str">
        <f t="shared" si="53"/>
        <v xml:space="preserve"> </v>
      </c>
      <c r="Q706" s="230" t="str">
        <f t="shared" si="54"/>
        <v xml:space="preserve"> </v>
      </c>
    </row>
    <row r="707" spans="1:17" x14ac:dyDescent="0.2">
      <c r="A707" s="10" t="str">
        <f>IF(COUNTRY_INFO!A707=0," ",COUNTRY_INFO!A707)</f>
        <v>Ethiopia</v>
      </c>
      <c r="B707" s="10" t="str">
        <f>IF(COUNTRY_INFO!B707=0," ",COUNTRY_INFO!B707)</f>
        <v>SNNPR Sidama</v>
      </c>
      <c r="C707" s="10" t="str">
        <f>IF(COUNTRY_INFO!C707=0," ",COUNTRY_INFO!C707)</f>
        <v>Aleta Wondo Town</v>
      </c>
      <c r="D707" s="11" t="str">
        <f>IF(COUNTRY_INFO!$T$9:$T$1000="MDA1 (IVM+ALB)", COUNTRY_INFO!$T$9:$T$1000, " ")</f>
        <v xml:space="preserve"> </v>
      </c>
      <c r="E707" s="253"/>
      <c r="F707" s="54"/>
      <c r="G707" s="288"/>
      <c r="H707" s="288"/>
      <c r="I707" s="11">
        <f t="shared" si="50"/>
        <v>0</v>
      </c>
      <c r="J707" s="54"/>
      <c r="K707" s="18"/>
      <c r="L707" s="18"/>
      <c r="M707" s="14">
        <f t="shared" si="51"/>
        <v>0</v>
      </c>
      <c r="N707" s="231"/>
      <c r="O707" s="230" t="str">
        <f t="shared" si="52"/>
        <v xml:space="preserve"> </v>
      </c>
      <c r="P707" s="230" t="str">
        <f t="shared" si="53"/>
        <v xml:space="preserve"> </v>
      </c>
      <c r="Q707" s="230" t="str">
        <f t="shared" si="54"/>
        <v xml:space="preserve"> </v>
      </c>
    </row>
    <row r="708" spans="1:17" x14ac:dyDescent="0.2">
      <c r="A708" s="10" t="str">
        <f>IF(COUNTRY_INFO!A708=0," ",COUNTRY_INFO!A708)</f>
        <v>Ethiopia</v>
      </c>
      <c r="B708" s="10" t="str">
        <f>IF(COUNTRY_INFO!B708=0," ",COUNTRY_INFO!B708)</f>
        <v>SNNPR Sidama</v>
      </c>
      <c r="C708" s="10" t="str">
        <f>IF(COUNTRY_INFO!C708=0," ",COUNTRY_INFO!C708)</f>
        <v>Arbegona</v>
      </c>
      <c r="D708" s="11" t="str">
        <f>IF(COUNTRY_INFO!$T$9:$T$1000="MDA1 (IVM+ALB)", COUNTRY_INFO!$T$9:$T$1000, " ")</f>
        <v xml:space="preserve"> </v>
      </c>
      <c r="E708" s="253"/>
      <c r="F708" s="54"/>
      <c r="G708" s="288"/>
      <c r="H708" s="288"/>
      <c r="I708" s="11">
        <f t="shared" si="50"/>
        <v>0</v>
      </c>
      <c r="J708" s="54"/>
      <c r="K708" s="18"/>
      <c r="L708" s="18"/>
      <c r="M708" s="14">
        <f t="shared" si="51"/>
        <v>0</v>
      </c>
      <c r="N708" s="231"/>
      <c r="O708" s="230" t="str">
        <f t="shared" si="52"/>
        <v xml:space="preserve"> </v>
      </c>
      <c r="P708" s="230" t="str">
        <f t="shared" si="53"/>
        <v xml:space="preserve"> </v>
      </c>
      <c r="Q708" s="230" t="str">
        <f t="shared" si="54"/>
        <v xml:space="preserve"> </v>
      </c>
    </row>
    <row r="709" spans="1:17" x14ac:dyDescent="0.2">
      <c r="A709" s="10" t="str">
        <f>IF(COUNTRY_INFO!A709=0," ",COUNTRY_INFO!A709)</f>
        <v>Ethiopia</v>
      </c>
      <c r="B709" s="10" t="str">
        <f>IF(COUNTRY_INFO!B709=0," ",COUNTRY_INFO!B709)</f>
        <v>SNNPR Sidama</v>
      </c>
      <c r="C709" s="10" t="str">
        <f>IF(COUNTRY_INFO!C709=0," ",COUNTRY_INFO!C709)</f>
        <v>Aroresa</v>
      </c>
      <c r="D709" s="11" t="str">
        <f>IF(COUNTRY_INFO!$T$9:$T$1000="MDA1 (IVM+ALB)", COUNTRY_INFO!$T$9:$T$1000, " ")</f>
        <v xml:space="preserve"> </v>
      </c>
      <c r="E709" s="253"/>
      <c r="F709" s="54"/>
      <c r="G709" s="288"/>
      <c r="H709" s="288"/>
      <c r="I709" s="11">
        <f t="shared" si="50"/>
        <v>0</v>
      </c>
      <c r="J709" s="54"/>
      <c r="K709" s="18"/>
      <c r="L709" s="18"/>
      <c r="M709" s="14">
        <f t="shared" si="51"/>
        <v>0</v>
      </c>
      <c r="N709" s="231"/>
      <c r="O709" s="230" t="str">
        <f t="shared" si="52"/>
        <v xml:space="preserve"> </v>
      </c>
      <c r="P709" s="230" t="str">
        <f t="shared" si="53"/>
        <v xml:space="preserve"> </v>
      </c>
      <c r="Q709" s="230" t="str">
        <f t="shared" si="54"/>
        <v xml:space="preserve"> </v>
      </c>
    </row>
    <row r="710" spans="1:17" x14ac:dyDescent="0.2">
      <c r="A710" s="10" t="str">
        <f>IF(COUNTRY_INFO!A710=0," ",COUNTRY_INFO!A710)</f>
        <v>Ethiopia</v>
      </c>
      <c r="B710" s="10" t="str">
        <f>IF(COUNTRY_INFO!B710=0," ",COUNTRY_INFO!B710)</f>
        <v>SNNPR Sidama</v>
      </c>
      <c r="C710" s="10" t="str">
        <f>IF(COUNTRY_INFO!C710=0," ",COUNTRY_INFO!C710)</f>
        <v>Bensa</v>
      </c>
      <c r="D710" s="11" t="str">
        <f>IF(COUNTRY_INFO!$T$9:$T$1000="MDA1 (IVM+ALB)", COUNTRY_INFO!$T$9:$T$1000, " ")</f>
        <v xml:space="preserve"> </v>
      </c>
      <c r="E710" s="253"/>
      <c r="F710" s="54"/>
      <c r="G710" s="288"/>
      <c r="H710" s="288"/>
      <c r="I710" s="11">
        <f t="shared" si="50"/>
        <v>0</v>
      </c>
      <c r="J710" s="54"/>
      <c r="K710" s="18"/>
      <c r="L710" s="18"/>
      <c r="M710" s="14">
        <f t="shared" si="51"/>
        <v>0</v>
      </c>
      <c r="N710" s="231"/>
      <c r="O710" s="230" t="str">
        <f t="shared" si="52"/>
        <v xml:space="preserve"> </v>
      </c>
      <c r="P710" s="230" t="str">
        <f t="shared" si="53"/>
        <v xml:space="preserve"> </v>
      </c>
      <c r="Q710" s="230" t="str">
        <f t="shared" si="54"/>
        <v xml:space="preserve"> </v>
      </c>
    </row>
    <row r="711" spans="1:17" x14ac:dyDescent="0.2">
      <c r="A711" s="10" t="str">
        <f>IF(COUNTRY_INFO!A711=0," ",COUNTRY_INFO!A711)</f>
        <v>Ethiopia</v>
      </c>
      <c r="B711" s="10" t="str">
        <f>IF(COUNTRY_INFO!B711=0," ",COUNTRY_INFO!B711)</f>
        <v>SNNPR Sidama</v>
      </c>
      <c r="C711" s="10" t="str">
        <f>IF(COUNTRY_INFO!C711=0," ",COUNTRY_INFO!C711)</f>
        <v>Bona Zuria</v>
      </c>
      <c r="D711" s="11" t="str">
        <f>IF(COUNTRY_INFO!$T$9:$T$1000="MDA1 (IVM+ALB)", COUNTRY_INFO!$T$9:$T$1000, " ")</f>
        <v xml:space="preserve"> </v>
      </c>
      <c r="E711" s="253"/>
      <c r="F711" s="54"/>
      <c r="G711" s="288"/>
      <c r="H711" s="288"/>
      <c r="I711" s="11">
        <f t="shared" si="50"/>
        <v>0</v>
      </c>
      <c r="J711" s="54"/>
      <c r="K711" s="18"/>
      <c r="L711" s="18"/>
      <c r="M711" s="14">
        <f t="shared" si="51"/>
        <v>0</v>
      </c>
      <c r="N711" s="231"/>
      <c r="O711" s="230" t="str">
        <f t="shared" si="52"/>
        <v xml:space="preserve"> </v>
      </c>
      <c r="P711" s="230" t="str">
        <f t="shared" si="53"/>
        <v xml:space="preserve"> </v>
      </c>
      <c r="Q711" s="230" t="str">
        <f t="shared" si="54"/>
        <v xml:space="preserve"> </v>
      </c>
    </row>
    <row r="712" spans="1:17" x14ac:dyDescent="0.2">
      <c r="A712" s="10" t="str">
        <f>IF(COUNTRY_INFO!A712=0," ",COUNTRY_INFO!A712)</f>
        <v>Ethiopia</v>
      </c>
      <c r="B712" s="10" t="str">
        <f>IF(COUNTRY_INFO!B712=0," ",COUNTRY_INFO!B712)</f>
        <v>SNNPR Sidama</v>
      </c>
      <c r="C712" s="10" t="str">
        <f>IF(COUNTRY_INFO!C712=0," ",COUNTRY_INFO!C712)</f>
        <v>Boricha</v>
      </c>
      <c r="D712" s="11" t="str">
        <f>IF(COUNTRY_INFO!$T$9:$T$1000="MDA1 (IVM+ALB)", COUNTRY_INFO!$T$9:$T$1000, " ")</f>
        <v xml:space="preserve"> </v>
      </c>
      <c r="E712" s="253"/>
      <c r="F712" s="54"/>
      <c r="G712" s="288"/>
      <c r="H712" s="288"/>
      <c r="I712" s="11">
        <f t="shared" si="50"/>
        <v>0</v>
      </c>
      <c r="J712" s="54"/>
      <c r="K712" s="18"/>
      <c r="L712" s="18"/>
      <c r="M712" s="14">
        <f t="shared" si="51"/>
        <v>0</v>
      </c>
      <c r="N712" s="231"/>
      <c r="O712" s="230" t="str">
        <f t="shared" si="52"/>
        <v xml:space="preserve"> </v>
      </c>
      <c r="P712" s="230" t="str">
        <f t="shared" si="53"/>
        <v xml:space="preserve"> </v>
      </c>
      <c r="Q712" s="230" t="str">
        <f t="shared" si="54"/>
        <v xml:space="preserve"> </v>
      </c>
    </row>
    <row r="713" spans="1:17" x14ac:dyDescent="0.2">
      <c r="A713" s="10" t="str">
        <f>IF(COUNTRY_INFO!A713=0," ",COUNTRY_INFO!A713)</f>
        <v>Ethiopia</v>
      </c>
      <c r="B713" s="10" t="str">
        <f>IF(COUNTRY_INFO!B713=0," ",COUNTRY_INFO!B713)</f>
        <v>SNNPR Sidama</v>
      </c>
      <c r="C713" s="10" t="str">
        <f>IF(COUNTRY_INFO!C713=0," ",COUNTRY_INFO!C713)</f>
        <v>Bursa</v>
      </c>
      <c r="D713" s="11" t="str">
        <f>IF(COUNTRY_INFO!$T$9:$T$1000="MDA1 (IVM+ALB)", COUNTRY_INFO!$T$9:$T$1000, " ")</f>
        <v xml:space="preserve"> </v>
      </c>
      <c r="E713" s="253"/>
      <c r="F713" s="54"/>
      <c r="G713" s="288"/>
      <c r="H713" s="288"/>
      <c r="I713" s="11">
        <f t="shared" si="50"/>
        <v>0</v>
      </c>
      <c r="J713" s="54"/>
      <c r="K713" s="18"/>
      <c r="L713" s="18"/>
      <c r="M713" s="14">
        <f t="shared" si="51"/>
        <v>0</v>
      </c>
      <c r="N713" s="231"/>
      <c r="O713" s="230" t="str">
        <f t="shared" si="52"/>
        <v xml:space="preserve"> </v>
      </c>
      <c r="P713" s="230" t="str">
        <f t="shared" si="53"/>
        <v xml:space="preserve"> </v>
      </c>
      <c r="Q713" s="230" t="str">
        <f t="shared" si="54"/>
        <v xml:space="preserve"> </v>
      </c>
    </row>
    <row r="714" spans="1:17" x14ac:dyDescent="0.2">
      <c r="A714" s="10" t="str">
        <f>IF(COUNTRY_INFO!A714=0," ",COUNTRY_INFO!A714)</f>
        <v>Ethiopia</v>
      </c>
      <c r="B714" s="10" t="str">
        <f>IF(COUNTRY_INFO!B714=0," ",COUNTRY_INFO!B714)</f>
        <v>SNNPR Sidama</v>
      </c>
      <c r="C714" s="10" t="str">
        <f>IF(COUNTRY_INFO!C714=0," ",COUNTRY_INFO!C714)</f>
        <v>Chire</v>
      </c>
      <c r="D714" s="11" t="str">
        <f>IF(COUNTRY_INFO!$T$9:$T$1000="MDA1 (IVM+ALB)", COUNTRY_INFO!$T$9:$T$1000, " ")</f>
        <v xml:space="preserve"> </v>
      </c>
      <c r="E714" s="253"/>
      <c r="F714" s="54"/>
      <c r="G714" s="288"/>
      <c r="H714" s="288"/>
      <c r="I714" s="11">
        <f t="shared" ref="I714:I777" si="55">SUM(F714:H714)</f>
        <v>0</v>
      </c>
      <c r="J714" s="54"/>
      <c r="K714" s="18"/>
      <c r="L714" s="18"/>
      <c r="M714" s="14">
        <f t="shared" ref="M714:M777" si="56">SUM(J714:L714)</f>
        <v>0</v>
      </c>
      <c r="N714" s="231"/>
      <c r="O714" s="230" t="str">
        <f t="shared" ref="O714:O777" si="57">IF(G714&lt;&gt;0, IF(K714/G714*100=0, "-", K714/G714*100), " ")</f>
        <v xml:space="preserve"> </v>
      </c>
      <c r="P714" s="230" t="str">
        <f t="shared" ref="P714:P777" si="58">IF(H714&lt;&gt;0, IF(L714/H714*100=0, "-", L714/H714*100), " ")</f>
        <v xml:space="preserve"> </v>
      </c>
      <c r="Q714" s="230" t="str">
        <f t="shared" ref="Q714:Q777" si="59">IF(I714&lt;&gt;0, IF(M714/I714*100=0, "-", M714/I714*100), " ")</f>
        <v xml:space="preserve"> </v>
      </c>
    </row>
    <row r="715" spans="1:17" x14ac:dyDescent="0.2">
      <c r="A715" s="10" t="str">
        <f>IF(COUNTRY_INFO!A715=0," ",COUNTRY_INFO!A715)</f>
        <v>Ethiopia</v>
      </c>
      <c r="B715" s="10" t="str">
        <f>IF(COUNTRY_INFO!B715=0," ",COUNTRY_INFO!B715)</f>
        <v>SNNPR Sidama</v>
      </c>
      <c r="C715" s="10" t="str">
        <f>IF(COUNTRY_INFO!C715=0," ",COUNTRY_INFO!C715)</f>
        <v>Dale</v>
      </c>
      <c r="D715" s="11" t="str">
        <f>IF(COUNTRY_INFO!$T$9:$T$1000="MDA1 (IVM+ALB)", COUNTRY_INFO!$T$9:$T$1000, " ")</f>
        <v xml:space="preserve"> </v>
      </c>
      <c r="E715" s="253"/>
      <c r="F715" s="54"/>
      <c r="G715" s="288"/>
      <c r="H715" s="288"/>
      <c r="I715" s="11">
        <f t="shared" si="55"/>
        <v>0</v>
      </c>
      <c r="J715" s="54"/>
      <c r="K715" s="18"/>
      <c r="L715" s="18"/>
      <c r="M715" s="14">
        <f t="shared" si="56"/>
        <v>0</v>
      </c>
      <c r="N715" s="231"/>
      <c r="O715" s="230" t="str">
        <f t="shared" si="57"/>
        <v xml:space="preserve"> </v>
      </c>
      <c r="P715" s="230" t="str">
        <f t="shared" si="58"/>
        <v xml:space="preserve"> </v>
      </c>
      <c r="Q715" s="230" t="str">
        <f t="shared" si="59"/>
        <v xml:space="preserve"> </v>
      </c>
    </row>
    <row r="716" spans="1:17" x14ac:dyDescent="0.2">
      <c r="A716" s="10" t="str">
        <f>IF(COUNTRY_INFO!A716=0," ",COUNTRY_INFO!A716)</f>
        <v>Ethiopia</v>
      </c>
      <c r="B716" s="10" t="str">
        <f>IF(COUNTRY_INFO!B716=0," ",COUNTRY_INFO!B716)</f>
        <v>SNNPR Sidama</v>
      </c>
      <c r="C716" s="10" t="str">
        <f>IF(COUNTRY_INFO!C716=0," ",COUNTRY_INFO!C716)</f>
        <v>Dara</v>
      </c>
      <c r="D716" s="11" t="str">
        <f>IF(COUNTRY_INFO!$T$9:$T$1000="MDA1 (IVM+ALB)", COUNTRY_INFO!$T$9:$T$1000, " ")</f>
        <v xml:space="preserve"> </v>
      </c>
      <c r="E716" s="253"/>
      <c r="F716" s="54"/>
      <c r="G716" s="288"/>
      <c r="H716" s="288"/>
      <c r="I716" s="11">
        <f t="shared" si="55"/>
        <v>0</v>
      </c>
      <c r="J716" s="54"/>
      <c r="K716" s="18"/>
      <c r="L716" s="18"/>
      <c r="M716" s="14">
        <f t="shared" si="56"/>
        <v>0</v>
      </c>
      <c r="N716" s="231"/>
      <c r="O716" s="230" t="str">
        <f t="shared" si="57"/>
        <v xml:space="preserve"> </v>
      </c>
      <c r="P716" s="230" t="str">
        <f t="shared" si="58"/>
        <v xml:space="preserve"> </v>
      </c>
      <c r="Q716" s="230" t="str">
        <f t="shared" si="59"/>
        <v xml:space="preserve"> </v>
      </c>
    </row>
    <row r="717" spans="1:17" x14ac:dyDescent="0.2">
      <c r="A717" s="10" t="str">
        <f>IF(COUNTRY_INFO!A717=0," ",COUNTRY_INFO!A717)</f>
        <v>Ethiopia</v>
      </c>
      <c r="B717" s="10" t="str">
        <f>IF(COUNTRY_INFO!B717=0," ",COUNTRY_INFO!B717)</f>
        <v>SNNPR Sidama</v>
      </c>
      <c r="C717" s="10" t="str">
        <f>IF(COUNTRY_INFO!C717=0," ",COUNTRY_INFO!C717)</f>
        <v>Gorchie</v>
      </c>
      <c r="D717" s="11" t="str">
        <f>IF(COUNTRY_INFO!$T$9:$T$1000="MDA1 (IVM+ALB)", COUNTRY_INFO!$T$9:$T$1000, " ")</f>
        <v xml:space="preserve"> </v>
      </c>
      <c r="E717" s="253"/>
      <c r="F717" s="54"/>
      <c r="G717" s="288"/>
      <c r="H717" s="288"/>
      <c r="I717" s="11">
        <f t="shared" si="55"/>
        <v>0</v>
      </c>
      <c r="J717" s="54"/>
      <c r="K717" s="18"/>
      <c r="L717" s="18"/>
      <c r="M717" s="14">
        <f t="shared" si="56"/>
        <v>0</v>
      </c>
      <c r="N717" s="231"/>
      <c r="O717" s="230" t="str">
        <f t="shared" si="57"/>
        <v xml:space="preserve"> </v>
      </c>
      <c r="P717" s="230" t="str">
        <f t="shared" si="58"/>
        <v xml:space="preserve"> </v>
      </c>
      <c r="Q717" s="230" t="str">
        <f t="shared" si="59"/>
        <v xml:space="preserve"> </v>
      </c>
    </row>
    <row r="718" spans="1:17" x14ac:dyDescent="0.2">
      <c r="A718" s="10" t="str">
        <f>IF(COUNTRY_INFO!A718=0," ",COUNTRY_INFO!A718)</f>
        <v>Ethiopia</v>
      </c>
      <c r="B718" s="10" t="str">
        <f>IF(COUNTRY_INFO!B718=0," ",COUNTRY_INFO!B718)</f>
        <v>SNNPR Sidama</v>
      </c>
      <c r="C718" s="10" t="str">
        <f>IF(COUNTRY_INFO!C718=0," ",COUNTRY_INFO!C718)</f>
        <v>Hawasa Zuria</v>
      </c>
      <c r="D718" s="11" t="str">
        <f>IF(COUNTRY_INFO!$T$9:$T$1000="MDA1 (IVM+ALB)", COUNTRY_INFO!$T$9:$T$1000, " ")</f>
        <v xml:space="preserve"> </v>
      </c>
      <c r="E718" s="253"/>
      <c r="F718" s="54"/>
      <c r="G718" s="288"/>
      <c r="H718" s="288"/>
      <c r="I718" s="11">
        <f t="shared" si="55"/>
        <v>0</v>
      </c>
      <c r="J718" s="54"/>
      <c r="K718" s="18"/>
      <c r="L718" s="18"/>
      <c r="M718" s="14">
        <f t="shared" si="56"/>
        <v>0</v>
      </c>
      <c r="N718" s="231"/>
      <c r="O718" s="230" t="str">
        <f t="shared" si="57"/>
        <v xml:space="preserve"> </v>
      </c>
      <c r="P718" s="230" t="str">
        <f t="shared" si="58"/>
        <v xml:space="preserve"> </v>
      </c>
      <c r="Q718" s="230" t="str">
        <f t="shared" si="59"/>
        <v xml:space="preserve"> </v>
      </c>
    </row>
    <row r="719" spans="1:17" x14ac:dyDescent="0.2">
      <c r="A719" s="10" t="str">
        <f>IF(COUNTRY_INFO!A719=0," ",COUNTRY_INFO!A719)</f>
        <v>Ethiopia</v>
      </c>
      <c r="B719" s="10" t="str">
        <f>IF(COUNTRY_INFO!B719=0," ",COUNTRY_INFO!B719)</f>
        <v>SNNPR Sidama</v>
      </c>
      <c r="C719" s="10" t="str">
        <f>IF(COUNTRY_INFO!C719=0," ",COUNTRY_INFO!C719)</f>
        <v xml:space="preserve">Hawassa City </v>
      </c>
      <c r="D719" s="11" t="str">
        <f>IF(COUNTRY_INFO!$T$9:$T$1000="MDA1 (IVM+ALB)", COUNTRY_INFO!$T$9:$T$1000, " ")</f>
        <v xml:space="preserve"> </v>
      </c>
      <c r="E719" s="253"/>
      <c r="F719" s="54"/>
      <c r="G719" s="288"/>
      <c r="H719" s="288"/>
      <c r="I719" s="11">
        <f t="shared" si="55"/>
        <v>0</v>
      </c>
      <c r="J719" s="54"/>
      <c r="K719" s="18"/>
      <c r="L719" s="18"/>
      <c r="M719" s="14">
        <f t="shared" si="56"/>
        <v>0</v>
      </c>
      <c r="N719" s="231"/>
      <c r="O719" s="230" t="str">
        <f t="shared" si="57"/>
        <v xml:space="preserve"> </v>
      </c>
      <c r="P719" s="230" t="str">
        <f t="shared" si="58"/>
        <v xml:space="preserve"> </v>
      </c>
      <c r="Q719" s="230" t="str">
        <f t="shared" si="59"/>
        <v xml:space="preserve"> </v>
      </c>
    </row>
    <row r="720" spans="1:17" x14ac:dyDescent="0.2">
      <c r="A720" s="10" t="str">
        <f>IF(COUNTRY_INFO!A720=0," ",COUNTRY_INFO!A720)</f>
        <v>Ethiopia</v>
      </c>
      <c r="B720" s="10" t="str">
        <f>IF(COUNTRY_INFO!B720=0," ",COUNTRY_INFO!B720)</f>
        <v>SNNPR Sidama</v>
      </c>
      <c r="C720" s="10" t="str">
        <f>IF(COUNTRY_INFO!C720=0," ",COUNTRY_INFO!C720)</f>
        <v>Hawela Tula</v>
      </c>
      <c r="D720" s="11" t="str">
        <f>IF(COUNTRY_INFO!$T$9:$T$1000="MDA1 (IVM+ALB)", COUNTRY_INFO!$T$9:$T$1000, " ")</f>
        <v>MDA1 (IVM+ALB)</v>
      </c>
      <c r="E720" s="253" t="s">
        <v>1185</v>
      </c>
      <c r="F720" s="54"/>
      <c r="G720" s="288">
        <v>42984</v>
      </c>
      <c r="H720" s="288">
        <v>69519</v>
      </c>
      <c r="I720" s="11">
        <f t="shared" si="55"/>
        <v>112503</v>
      </c>
      <c r="J720" s="54"/>
      <c r="K720" s="18">
        <v>30184</v>
      </c>
      <c r="L720" s="18">
        <v>53660</v>
      </c>
      <c r="M720" s="14">
        <f t="shared" si="56"/>
        <v>83844</v>
      </c>
      <c r="N720" s="231"/>
      <c r="O720" s="293">
        <f t="shared" si="57"/>
        <v>70.221477759166206</v>
      </c>
      <c r="P720" s="293">
        <f t="shared" si="58"/>
        <v>77.187531466217877</v>
      </c>
      <c r="Q720" s="293">
        <f t="shared" si="59"/>
        <v>74.526012639662937</v>
      </c>
    </row>
    <row r="721" spans="1:17" x14ac:dyDescent="0.2">
      <c r="A721" s="10" t="str">
        <f>IF(COUNTRY_INFO!A721=0," ",COUNTRY_INFO!A721)</f>
        <v>Ethiopia</v>
      </c>
      <c r="B721" s="10" t="str">
        <f>IF(COUNTRY_INFO!B721=0," ",COUNTRY_INFO!B721)</f>
        <v>SNNPR Sidama</v>
      </c>
      <c r="C721" s="10" t="str">
        <f>IF(COUNTRY_INFO!C721=0," ",COUNTRY_INFO!C721)</f>
        <v>Hula</v>
      </c>
      <c r="D721" s="11" t="str">
        <f>IF(COUNTRY_INFO!$T$9:$T$1000="MDA1 (IVM+ALB)", COUNTRY_INFO!$T$9:$T$1000, " ")</f>
        <v xml:space="preserve"> </v>
      </c>
      <c r="E721" s="253"/>
      <c r="F721" s="54"/>
      <c r="G721" s="288"/>
      <c r="H721" s="288"/>
      <c r="I721" s="11">
        <f t="shared" si="55"/>
        <v>0</v>
      </c>
      <c r="J721" s="54"/>
      <c r="K721" s="18"/>
      <c r="L721" s="18"/>
      <c r="M721" s="14">
        <f t="shared" si="56"/>
        <v>0</v>
      </c>
      <c r="N721" s="231"/>
      <c r="O721" s="230" t="str">
        <f t="shared" si="57"/>
        <v xml:space="preserve"> </v>
      </c>
      <c r="P721" s="230" t="str">
        <f t="shared" si="58"/>
        <v xml:space="preserve"> </v>
      </c>
      <c r="Q721" s="230" t="str">
        <f t="shared" si="59"/>
        <v xml:space="preserve"> </v>
      </c>
    </row>
    <row r="722" spans="1:17" x14ac:dyDescent="0.2">
      <c r="A722" s="10" t="str">
        <f>IF(COUNTRY_INFO!A722=0," ",COUNTRY_INFO!A722)</f>
        <v>Ethiopia</v>
      </c>
      <c r="B722" s="10" t="str">
        <f>IF(COUNTRY_INFO!B722=0," ",COUNTRY_INFO!B722)</f>
        <v>SNNPR Sidama</v>
      </c>
      <c r="C722" s="10" t="str">
        <f>IF(COUNTRY_INFO!C722=0," ",COUNTRY_INFO!C722)</f>
        <v>Loka Abaya</v>
      </c>
      <c r="D722" s="11" t="str">
        <f>IF(COUNTRY_INFO!$T$9:$T$1000="MDA1 (IVM+ALB)", COUNTRY_INFO!$T$9:$T$1000, " ")</f>
        <v xml:space="preserve"> </v>
      </c>
      <c r="E722" s="253"/>
      <c r="F722" s="54"/>
      <c r="G722" s="288"/>
      <c r="H722" s="288"/>
      <c r="I722" s="11">
        <f t="shared" si="55"/>
        <v>0</v>
      </c>
      <c r="J722" s="54"/>
      <c r="K722" s="18"/>
      <c r="L722" s="18"/>
      <c r="M722" s="14">
        <f t="shared" si="56"/>
        <v>0</v>
      </c>
      <c r="N722" s="231"/>
      <c r="O722" s="230" t="str">
        <f t="shared" si="57"/>
        <v xml:space="preserve"> </v>
      </c>
      <c r="P722" s="230" t="str">
        <f t="shared" si="58"/>
        <v xml:space="preserve"> </v>
      </c>
      <c r="Q722" s="230" t="str">
        <f t="shared" si="59"/>
        <v xml:space="preserve"> </v>
      </c>
    </row>
    <row r="723" spans="1:17" x14ac:dyDescent="0.2">
      <c r="A723" s="10" t="str">
        <f>IF(COUNTRY_INFO!A723=0," ",COUNTRY_INFO!A723)</f>
        <v>Ethiopia</v>
      </c>
      <c r="B723" s="10" t="str">
        <f>IF(COUNTRY_INFO!B723=0," ",COUNTRY_INFO!B723)</f>
        <v>SNNPR Sidama</v>
      </c>
      <c r="C723" s="10" t="str">
        <f>IF(COUNTRY_INFO!C723=0," ",COUNTRY_INFO!C723)</f>
        <v>Malga</v>
      </c>
      <c r="D723" s="11" t="str">
        <f>IF(COUNTRY_INFO!$T$9:$T$1000="MDA1 (IVM+ALB)", COUNTRY_INFO!$T$9:$T$1000, " ")</f>
        <v xml:space="preserve"> </v>
      </c>
      <c r="E723" s="253"/>
      <c r="F723" s="54"/>
      <c r="G723" s="288"/>
      <c r="H723" s="288"/>
      <c r="I723" s="11">
        <f t="shared" si="55"/>
        <v>0</v>
      </c>
      <c r="J723" s="54"/>
      <c r="K723" s="18"/>
      <c r="L723" s="18"/>
      <c r="M723" s="14">
        <f t="shared" si="56"/>
        <v>0</v>
      </c>
      <c r="N723" s="231"/>
      <c r="O723" s="230" t="str">
        <f t="shared" si="57"/>
        <v xml:space="preserve"> </v>
      </c>
      <c r="P723" s="230" t="str">
        <f t="shared" si="58"/>
        <v xml:space="preserve"> </v>
      </c>
      <c r="Q723" s="230" t="str">
        <f t="shared" si="59"/>
        <v xml:space="preserve"> </v>
      </c>
    </row>
    <row r="724" spans="1:17" x14ac:dyDescent="0.2">
      <c r="A724" s="10" t="str">
        <f>IF(COUNTRY_INFO!A724=0," ",COUNTRY_INFO!A724)</f>
        <v>Ethiopia</v>
      </c>
      <c r="B724" s="10" t="str">
        <f>IF(COUNTRY_INFO!B724=0," ",COUNTRY_INFO!B724)</f>
        <v>SNNPR Sidama</v>
      </c>
      <c r="C724" s="10" t="str">
        <f>IF(COUNTRY_INFO!C724=0," ",COUNTRY_INFO!C724)</f>
        <v>Shebedino</v>
      </c>
      <c r="D724" s="11" t="str">
        <f>IF(COUNTRY_INFO!$T$9:$T$1000="MDA1 (IVM+ALB)", COUNTRY_INFO!$T$9:$T$1000, " ")</f>
        <v xml:space="preserve"> </v>
      </c>
      <c r="E724" s="253"/>
      <c r="F724" s="54"/>
      <c r="G724" s="288"/>
      <c r="H724" s="288"/>
      <c r="I724" s="11">
        <f t="shared" si="55"/>
        <v>0</v>
      </c>
      <c r="J724" s="54"/>
      <c r="K724" s="18"/>
      <c r="L724" s="18"/>
      <c r="M724" s="14">
        <f t="shared" si="56"/>
        <v>0</v>
      </c>
      <c r="N724" s="231"/>
      <c r="O724" s="230" t="str">
        <f t="shared" si="57"/>
        <v xml:space="preserve"> </v>
      </c>
      <c r="P724" s="230" t="str">
        <f t="shared" si="58"/>
        <v xml:space="preserve"> </v>
      </c>
      <c r="Q724" s="230" t="str">
        <f t="shared" si="59"/>
        <v xml:space="preserve"> </v>
      </c>
    </row>
    <row r="725" spans="1:17" x14ac:dyDescent="0.2">
      <c r="A725" s="10" t="str">
        <f>IF(COUNTRY_INFO!A725=0," ",COUNTRY_INFO!A725)</f>
        <v>Ethiopia</v>
      </c>
      <c r="B725" s="10" t="str">
        <f>IF(COUNTRY_INFO!B725=0," ",COUNTRY_INFO!B725)</f>
        <v>SNNPR Sidama</v>
      </c>
      <c r="C725" s="10" t="str">
        <f>IF(COUNTRY_INFO!C725=0," ",COUNTRY_INFO!C725)</f>
        <v>Wondo Genet</v>
      </c>
      <c r="D725" s="11" t="str">
        <f>IF(COUNTRY_INFO!$T$9:$T$1000="MDA1 (IVM+ALB)", COUNTRY_INFO!$T$9:$T$1000, " ")</f>
        <v xml:space="preserve"> </v>
      </c>
      <c r="E725" s="253"/>
      <c r="F725" s="54"/>
      <c r="G725" s="288"/>
      <c r="H725" s="288"/>
      <c r="I725" s="11">
        <f t="shared" si="55"/>
        <v>0</v>
      </c>
      <c r="J725" s="54"/>
      <c r="K725" s="18"/>
      <c r="L725" s="18"/>
      <c r="M725" s="14">
        <f t="shared" si="56"/>
        <v>0</v>
      </c>
      <c r="N725" s="231"/>
      <c r="O725" s="230" t="str">
        <f t="shared" si="57"/>
        <v xml:space="preserve"> </v>
      </c>
      <c r="P725" s="230" t="str">
        <f t="shared" si="58"/>
        <v xml:space="preserve"> </v>
      </c>
      <c r="Q725" s="230" t="str">
        <f t="shared" si="59"/>
        <v xml:space="preserve"> </v>
      </c>
    </row>
    <row r="726" spans="1:17" x14ac:dyDescent="0.2">
      <c r="A726" s="10" t="str">
        <f>IF(COUNTRY_INFO!A726=0," ",COUNTRY_INFO!A726)</f>
        <v>Ethiopia</v>
      </c>
      <c r="B726" s="10" t="str">
        <f>IF(COUNTRY_INFO!B726=0," ",COUNTRY_INFO!B726)</f>
        <v>SNNPR Sidama</v>
      </c>
      <c r="C726" s="10" t="str">
        <f>IF(COUNTRY_INFO!C726=0," ",COUNTRY_INFO!C726)</f>
        <v>Wonsho</v>
      </c>
      <c r="D726" s="11" t="str">
        <f>IF(COUNTRY_INFO!$T$9:$T$1000="MDA1 (IVM+ALB)", COUNTRY_INFO!$T$9:$T$1000, " ")</f>
        <v xml:space="preserve"> </v>
      </c>
      <c r="E726" s="253"/>
      <c r="F726" s="54"/>
      <c r="G726" s="288"/>
      <c r="H726" s="288"/>
      <c r="I726" s="11">
        <f t="shared" si="55"/>
        <v>0</v>
      </c>
      <c r="J726" s="54"/>
      <c r="K726" s="18"/>
      <c r="L726" s="18"/>
      <c r="M726" s="14">
        <f t="shared" si="56"/>
        <v>0</v>
      </c>
      <c r="N726" s="231"/>
      <c r="O726" s="230" t="str">
        <f t="shared" si="57"/>
        <v xml:space="preserve"> </v>
      </c>
      <c r="P726" s="230" t="str">
        <f t="shared" si="58"/>
        <v xml:space="preserve"> </v>
      </c>
      <c r="Q726" s="230" t="str">
        <f t="shared" si="59"/>
        <v xml:space="preserve"> </v>
      </c>
    </row>
    <row r="727" spans="1:17" x14ac:dyDescent="0.2">
      <c r="A727" s="10" t="str">
        <f>IF(COUNTRY_INFO!A727=0," ",COUNTRY_INFO!A727)</f>
        <v>Ethiopia</v>
      </c>
      <c r="B727" s="10" t="str">
        <f>IF(COUNTRY_INFO!B727=0," ",COUNTRY_INFO!B727)</f>
        <v>SNNPR Sidama</v>
      </c>
      <c r="C727" s="10" t="str">
        <f>IF(COUNTRY_INFO!C727=0," ",COUNTRY_INFO!C727)</f>
        <v>Yirgalem town</v>
      </c>
      <c r="D727" s="11" t="str">
        <f>IF(COUNTRY_INFO!$T$9:$T$1000="MDA1 (IVM+ALB)", COUNTRY_INFO!$T$9:$T$1000, " ")</f>
        <v xml:space="preserve"> </v>
      </c>
      <c r="E727" s="253"/>
      <c r="F727" s="54"/>
      <c r="G727" s="288"/>
      <c r="H727" s="288"/>
      <c r="I727" s="11">
        <f t="shared" si="55"/>
        <v>0</v>
      </c>
      <c r="J727" s="54"/>
      <c r="K727" s="18"/>
      <c r="L727" s="18"/>
      <c r="M727" s="14">
        <f t="shared" si="56"/>
        <v>0</v>
      </c>
      <c r="N727" s="231"/>
      <c r="O727" s="230" t="str">
        <f t="shared" si="57"/>
        <v xml:space="preserve"> </v>
      </c>
      <c r="P727" s="230" t="str">
        <f t="shared" si="58"/>
        <v xml:space="preserve"> </v>
      </c>
      <c r="Q727" s="230" t="str">
        <f t="shared" si="59"/>
        <v xml:space="preserve"> </v>
      </c>
    </row>
    <row r="728" spans="1:17" x14ac:dyDescent="0.2">
      <c r="A728" s="10" t="str">
        <f>IF(COUNTRY_INFO!A728=0," ",COUNTRY_INFO!A728)</f>
        <v>Ethiopia</v>
      </c>
      <c r="B728" s="10" t="str">
        <f>IF(COUNTRY_INFO!B728=0," ",COUNTRY_INFO!B728)</f>
        <v>SNNPR Silti</v>
      </c>
      <c r="C728" s="10" t="str">
        <f>IF(COUNTRY_INFO!C728=0," ",COUNTRY_INFO!C728)</f>
        <v>Alicho wuriro</v>
      </c>
      <c r="D728" s="11" t="str">
        <f>IF(COUNTRY_INFO!$T$9:$T$1000="MDA1 (IVM+ALB)", COUNTRY_INFO!$T$9:$T$1000, " ")</f>
        <v xml:space="preserve"> </v>
      </c>
      <c r="E728" s="253"/>
      <c r="F728" s="54"/>
      <c r="G728" s="288"/>
      <c r="H728" s="288"/>
      <c r="I728" s="11">
        <f t="shared" si="55"/>
        <v>0</v>
      </c>
      <c r="J728" s="54"/>
      <c r="K728" s="18"/>
      <c r="L728" s="18"/>
      <c r="M728" s="14">
        <f t="shared" si="56"/>
        <v>0</v>
      </c>
      <c r="N728" s="231"/>
      <c r="O728" s="230" t="str">
        <f t="shared" si="57"/>
        <v xml:space="preserve"> </v>
      </c>
      <c r="P728" s="230" t="str">
        <f t="shared" si="58"/>
        <v xml:space="preserve"> </v>
      </c>
      <c r="Q728" s="230" t="str">
        <f t="shared" si="59"/>
        <v xml:space="preserve"> </v>
      </c>
    </row>
    <row r="729" spans="1:17" x14ac:dyDescent="0.2">
      <c r="A729" s="10" t="str">
        <f>IF(COUNTRY_INFO!A729=0," ",COUNTRY_INFO!A729)</f>
        <v>Ethiopia</v>
      </c>
      <c r="B729" s="10" t="str">
        <f>IF(COUNTRY_INFO!B729=0," ",COUNTRY_INFO!B729)</f>
        <v>SNNPR Silti</v>
      </c>
      <c r="C729" s="10" t="str">
        <f>IF(COUNTRY_INFO!C729=0," ",COUNTRY_INFO!C729)</f>
        <v>Dalocha</v>
      </c>
      <c r="D729" s="11" t="str">
        <f>IF(COUNTRY_INFO!$T$9:$T$1000="MDA1 (IVM+ALB)", COUNTRY_INFO!$T$9:$T$1000, " ")</f>
        <v xml:space="preserve"> </v>
      </c>
      <c r="E729" s="253"/>
      <c r="F729" s="54"/>
      <c r="G729" s="288"/>
      <c r="H729" s="288"/>
      <c r="I729" s="11">
        <f t="shared" si="55"/>
        <v>0</v>
      </c>
      <c r="J729" s="54"/>
      <c r="K729" s="18"/>
      <c r="L729" s="18"/>
      <c r="M729" s="14">
        <f t="shared" si="56"/>
        <v>0</v>
      </c>
      <c r="N729" s="231"/>
      <c r="O729" s="230" t="str">
        <f t="shared" si="57"/>
        <v xml:space="preserve"> </v>
      </c>
      <c r="P729" s="230" t="str">
        <f t="shared" si="58"/>
        <v xml:space="preserve"> </v>
      </c>
      <c r="Q729" s="230" t="str">
        <f t="shared" si="59"/>
        <v xml:space="preserve"> </v>
      </c>
    </row>
    <row r="730" spans="1:17" x14ac:dyDescent="0.2">
      <c r="A730" s="10" t="str">
        <f>IF(COUNTRY_INFO!A730=0," ",COUNTRY_INFO!A730)</f>
        <v>Ethiopia</v>
      </c>
      <c r="B730" s="10" t="str">
        <f>IF(COUNTRY_INFO!B730=0," ",COUNTRY_INFO!B730)</f>
        <v>SNNPR Silti</v>
      </c>
      <c r="C730" s="10" t="str">
        <f>IF(COUNTRY_INFO!C730=0," ",COUNTRY_INFO!C730)</f>
        <v>Hulbarg</v>
      </c>
      <c r="D730" s="11" t="str">
        <f>IF(COUNTRY_INFO!$T$9:$T$1000="MDA1 (IVM+ALB)", COUNTRY_INFO!$T$9:$T$1000, " ")</f>
        <v xml:space="preserve"> </v>
      </c>
      <c r="E730" s="253"/>
      <c r="F730" s="54"/>
      <c r="G730" s="288"/>
      <c r="H730" s="288"/>
      <c r="I730" s="11">
        <f t="shared" si="55"/>
        <v>0</v>
      </c>
      <c r="J730" s="54"/>
      <c r="K730" s="18"/>
      <c r="L730" s="18"/>
      <c r="M730" s="14">
        <f t="shared" si="56"/>
        <v>0</v>
      </c>
      <c r="N730" s="231"/>
      <c r="O730" s="230" t="str">
        <f t="shared" si="57"/>
        <v xml:space="preserve"> </v>
      </c>
      <c r="P730" s="230" t="str">
        <f t="shared" si="58"/>
        <v xml:space="preserve"> </v>
      </c>
      <c r="Q730" s="230" t="str">
        <f t="shared" si="59"/>
        <v xml:space="preserve"> </v>
      </c>
    </row>
    <row r="731" spans="1:17" x14ac:dyDescent="0.2">
      <c r="A731" s="10" t="str">
        <f>IF(COUNTRY_INFO!A731=0," ",COUNTRY_INFO!A731)</f>
        <v>Ethiopia</v>
      </c>
      <c r="B731" s="10" t="str">
        <f>IF(COUNTRY_INFO!B731=0," ",COUNTRY_INFO!B731)</f>
        <v>SNNPR Silti</v>
      </c>
      <c r="C731" s="10" t="str">
        <f>IF(COUNTRY_INFO!C731=0," ",COUNTRY_INFO!C731)</f>
        <v>Lanforo</v>
      </c>
      <c r="D731" s="11" t="str">
        <f>IF(COUNTRY_INFO!$T$9:$T$1000="MDA1 (IVM+ALB)", COUNTRY_INFO!$T$9:$T$1000, " ")</f>
        <v>MDA1 (IVM+ALB)</v>
      </c>
      <c r="E731" s="253" t="s">
        <v>1185</v>
      </c>
      <c r="F731" s="54"/>
      <c r="G731" s="288">
        <v>48218</v>
      </c>
      <c r="H731" s="288">
        <v>77985</v>
      </c>
      <c r="I731" s="11">
        <f t="shared" si="55"/>
        <v>126203</v>
      </c>
      <c r="J731" s="54"/>
      <c r="K731" s="18">
        <v>44478</v>
      </c>
      <c r="L731" s="18">
        <v>79072</v>
      </c>
      <c r="M731" s="14">
        <f t="shared" si="56"/>
        <v>123550</v>
      </c>
      <c r="N731" s="231"/>
      <c r="O731" s="293">
        <f t="shared" si="57"/>
        <v>92.243560496080306</v>
      </c>
      <c r="P731" s="294">
        <f t="shared" si="58"/>
        <v>101.39385779316534</v>
      </c>
      <c r="Q731" s="293">
        <f t="shared" si="59"/>
        <v>97.89783127183982</v>
      </c>
    </row>
    <row r="732" spans="1:17" x14ac:dyDescent="0.2">
      <c r="A732" s="10" t="str">
        <f>IF(COUNTRY_INFO!A732=0," ",COUNTRY_INFO!A732)</f>
        <v>Ethiopia</v>
      </c>
      <c r="B732" s="10" t="str">
        <f>IF(COUNTRY_INFO!B732=0," ",COUNTRY_INFO!B732)</f>
        <v>SNNPR Silti</v>
      </c>
      <c r="C732" s="10" t="str">
        <f>IF(COUNTRY_INFO!C732=0," ",COUNTRY_INFO!C732)</f>
        <v>Mirab Azernet Berbere</v>
      </c>
      <c r="D732" s="11" t="str">
        <f>IF(COUNTRY_INFO!$T$9:$T$1000="MDA1 (IVM+ALB)", COUNTRY_INFO!$T$9:$T$1000, " ")</f>
        <v xml:space="preserve"> </v>
      </c>
      <c r="E732" s="253"/>
      <c r="F732" s="54"/>
      <c r="G732" s="288"/>
      <c r="H732" s="288"/>
      <c r="I732" s="11">
        <f t="shared" si="55"/>
        <v>0</v>
      </c>
      <c r="J732" s="54"/>
      <c r="K732" s="18"/>
      <c r="L732" s="18"/>
      <c r="M732" s="14">
        <f t="shared" si="56"/>
        <v>0</v>
      </c>
      <c r="N732" s="231"/>
      <c r="O732" s="230" t="str">
        <f t="shared" si="57"/>
        <v xml:space="preserve"> </v>
      </c>
      <c r="P732" s="230" t="str">
        <f t="shared" si="58"/>
        <v xml:space="preserve"> </v>
      </c>
      <c r="Q732" s="230" t="str">
        <f t="shared" si="59"/>
        <v xml:space="preserve"> </v>
      </c>
    </row>
    <row r="733" spans="1:17" x14ac:dyDescent="0.2">
      <c r="A733" s="10" t="str">
        <f>IF(COUNTRY_INFO!A733=0," ",COUNTRY_INFO!A733)</f>
        <v>Ethiopia</v>
      </c>
      <c r="B733" s="10" t="str">
        <f>IF(COUNTRY_INFO!B733=0," ",COUNTRY_INFO!B733)</f>
        <v>SNNPR Silti</v>
      </c>
      <c r="C733" s="10" t="str">
        <f>IF(COUNTRY_INFO!C733=0," ",COUNTRY_INFO!C733)</f>
        <v>Misirak Azernet Berbere</v>
      </c>
      <c r="D733" s="11" t="str">
        <f>IF(COUNTRY_INFO!$T$9:$T$1000="MDA1 (IVM+ALB)", COUNTRY_INFO!$T$9:$T$1000, " ")</f>
        <v xml:space="preserve"> </v>
      </c>
      <c r="E733" s="253"/>
      <c r="F733" s="54"/>
      <c r="G733" s="288"/>
      <c r="H733" s="288"/>
      <c r="I733" s="11">
        <f t="shared" si="55"/>
        <v>0</v>
      </c>
      <c r="J733" s="54"/>
      <c r="K733" s="18"/>
      <c r="L733" s="18"/>
      <c r="M733" s="14">
        <f t="shared" si="56"/>
        <v>0</v>
      </c>
      <c r="N733" s="231"/>
      <c r="O733" s="230" t="str">
        <f t="shared" si="57"/>
        <v xml:space="preserve"> </v>
      </c>
      <c r="P733" s="230" t="str">
        <f t="shared" si="58"/>
        <v xml:space="preserve"> </v>
      </c>
      <c r="Q733" s="230" t="str">
        <f t="shared" si="59"/>
        <v xml:space="preserve"> </v>
      </c>
    </row>
    <row r="734" spans="1:17" x14ac:dyDescent="0.2">
      <c r="A734" s="10" t="str">
        <f>IF(COUNTRY_INFO!A734=0," ",COUNTRY_INFO!A734)</f>
        <v>Ethiopia</v>
      </c>
      <c r="B734" s="10" t="str">
        <f>IF(COUNTRY_INFO!B734=0," ",COUNTRY_INFO!B734)</f>
        <v>SNNPR Silti</v>
      </c>
      <c r="C734" s="10" t="str">
        <f>IF(COUNTRY_INFO!C734=0," ",COUNTRY_INFO!C734)</f>
        <v>Sankura</v>
      </c>
      <c r="D734" s="11" t="str">
        <f>IF(COUNTRY_INFO!$T$9:$T$1000="MDA1 (IVM+ALB)", COUNTRY_INFO!$T$9:$T$1000, " ")</f>
        <v>MDA1 (IVM+ALB)</v>
      </c>
      <c r="E734" s="253" t="s">
        <v>1185</v>
      </c>
      <c r="F734" s="54"/>
      <c r="G734" s="288">
        <v>34819</v>
      </c>
      <c r="H734" s="288">
        <v>56314</v>
      </c>
      <c r="I734" s="11">
        <f t="shared" si="55"/>
        <v>91133</v>
      </c>
      <c r="J734" s="54"/>
      <c r="K734" s="18">
        <v>31482</v>
      </c>
      <c r="L734" s="18">
        <v>55969</v>
      </c>
      <c r="M734" s="14">
        <f t="shared" si="56"/>
        <v>87451</v>
      </c>
      <c r="N734" s="231"/>
      <c r="O734" s="293">
        <f t="shared" si="57"/>
        <v>90.416152100864466</v>
      </c>
      <c r="P734" s="293">
        <f t="shared" si="58"/>
        <v>99.38736371062258</v>
      </c>
      <c r="Q734" s="293">
        <f t="shared" si="59"/>
        <v>95.959751132959525</v>
      </c>
    </row>
    <row r="735" spans="1:17" x14ac:dyDescent="0.2">
      <c r="A735" s="10" t="str">
        <f>IF(COUNTRY_INFO!A735=0," ",COUNTRY_INFO!A735)</f>
        <v>Ethiopia</v>
      </c>
      <c r="B735" s="10" t="str">
        <f>IF(COUNTRY_INFO!B735=0," ",COUNTRY_INFO!B735)</f>
        <v>SNNPR Silti</v>
      </c>
      <c r="C735" s="10" t="str">
        <f>IF(COUNTRY_INFO!C735=0," ",COUNTRY_INFO!C735)</f>
        <v>Silti</v>
      </c>
      <c r="D735" s="11" t="str">
        <f>IF(COUNTRY_INFO!$T$9:$T$1000="MDA1 (IVM+ALB)", COUNTRY_INFO!$T$9:$T$1000, " ")</f>
        <v xml:space="preserve"> </v>
      </c>
      <c r="E735" s="253"/>
      <c r="F735" s="54"/>
      <c r="G735" s="288"/>
      <c r="H735" s="288"/>
      <c r="I735" s="11">
        <f t="shared" si="55"/>
        <v>0</v>
      </c>
      <c r="J735" s="54"/>
      <c r="K735" s="18"/>
      <c r="L735" s="18"/>
      <c r="M735" s="14">
        <f t="shared" si="56"/>
        <v>0</v>
      </c>
      <c r="N735" s="231"/>
      <c r="O735" s="230" t="str">
        <f t="shared" si="57"/>
        <v xml:space="preserve"> </v>
      </c>
      <c r="P735" s="230" t="str">
        <f t="shared" si="58"/>
        <v xml:space="preserve"> </v>
      </c>
      <c r="Q735" s="230" t="str">
        <f t="shared" si="59"/>
        <v xml:space="preserve"> </v>
      </c>
    </row>
    <row r="736" spans="1:17" x14ac:dyDescent="0.2">
      <c r="A736" s="10" t="str">
        <f>IF(COUNTRY_INFO!A736=0," ",COUNTRY_INFO!A736)</f>
        <v>Ethiopia</v>
      </c>
      <c r="B736" s="10" t="str">
        <f>IF(COUNTRY_INFO!B736=0," ",COUNTRY_INFO!B736)</f>
        <v>SNNPR Silti</v>
      </c>
      <c r="C736" s="10" t="str">
        <f>IF(COUNTRY_INFO!C736=0," ",COUNTRY_INFO!C736)</f>
        <v>Worabie</v>
      </c>
      <c r="D736" s="11" t="str">
        <f>IF(COUNTRY_INFO!$T$9:$T$1000="MDA1 (IVM+ALB)", COUNTRY_INFO!$T$9:$T$1000, " ")</f>
        <v xml:space="preserve"> </v>
      </c>
      <c r="E736" s="253"/>
      <c r="F736" s="54"/>
      <c r="G736" s="288"/>
      <c r="H736" s="288"/>
      <c r="I736" s="11">
        <f t="shared" si="55"/>
        <v>0</v>
      </c>
      <c r="J736" s="54"/>
      <c r="K736" s="18"/>
      <c r="L736" s="18"/>
      <c r="M736" s="14">
        <f t="shared" si="56"/>
        <v>0</v>
      </c>
      <c r="N736" s="231"/>
      <c r="O736" s="230" t="str">
        <f t="shared" si="57"/>
        <v xml:space="preserve"> </v>
      </c>
      <c r="P736" s="230" t="str">
        <f t="shared" si="58"/>
        <v xml:space="preserve"> </v>
      </c>
      <c r="Q736" s="230" t="str">
        <f t="shared" si="59"/>
        <v xml:space="preserve"> </v>
      </c>
    </row>
    <row r="737" spans="1:17" x14ac:dyDescent="0.2">
      <c r="A737" s="10" t="str">
        <f>IF(COUNTRY_INFO!A737=0," ",COUNTRY_INFO!A737)</f>
        <v>Ethiopia</v>
      </c>
      <c r="B737" s="10" t="str">
        <f>IF(COUNTRY_INFO!B737=0," ",COUNTRY_INFO!B737)</f>
        <v>SNNPR South Omo</v>
      </c>
      <c r="C737" s="10" t="str">
        <f>IF(COUNTRY_INFO!C737=0," ",COUNTRY_INFO!C737)</f>
        <v>BenaTsemay</v>
      </c>
      <c r="D737" s="11" t="str">
        <f>IF(COUNTRY_INFO!$T$9:$T$1000="MDA1 (IVM+ALB)", COUNTRY_INFO!$T$9:$T$1000, " ")</f>
        <v>MDA1 (IVM+ALB)</v>
      </c>
      <c r="E737" s="253" t="s">
        <v>1185</v>
      </c>
      <c r="F737" s="54"/>
      <c r="G737" s="288">
        <v>21756</v>
      </c>
      <c r="H737" s="288">
        <v>35187</v>
      </c>
      <c r="I737" s="11">
        <f t="shared" si="55"/>
        <v>56943</v>
      </c>
      <c r="J737" s="54"/>
      <c r="K737" s="18">
        <v>16384</v>
      </c>
      <c r="L737" s="18">
        <v>34126</v>
      </c>
      <c r="M737" s="14">
        <f t="shared" si="56"/>
        <v>50510</v>
      </c>
      <c r="N737" s="231"/>
      <c r="O737" s="293">
        <f t="shared" si="57"/>
        <v>75.307961022246744</v>
      </c>
      <c r="P737" s="293">
        <f t="shared" si="58"/>
        <v>96.984681842726005</v>
      </c>
      <c r="Q737" s="293">
        <f t="shared" si="59"/>
        <v>88.702737825544844</v>
      </c>
    </row>
    <row r="738" spans="1:17" x14ac:dyDescent="0.2">
      <c r="A738" s="10" t="str">
        <f>IF(COUNTRY_INFO!A738=0," ",COUNTRY_INFO!A738)</f>
        <v>Ethiopia</v>
      </c>
      <c r="B738" s="10" t="str">
        <f>IF(COUNTRY_INFO!B738=0," ",COUNTRY_INFO!B738)</f>
        <v>SNNPR South Omo</v>
      </c>
      <c r="C738" s="10" t="str">
        <f>IF(COUNTRY_INFO!C738=0," ",COUNTRY_INFO!C738)</f>
        <v>Dassenech</v>
      </c>
      <c r="D738" s="11" t="str">
        <f>IF(COUNTRY_INFO!$T$9:$T$1000="MDA1 (IVM+ALB)", COUNTRY_INFO!$T$9:$T$1000, " ")</f>
        <v xml:space="preserve"> </v>
      </c>
      <c r="E738" s="253"/>
      <c r="F738" s="54"/>
      <c r="G738" s="288"/>
      <c r="H738" s="288"/>
      <c r="I738" s="11">
        <f t="shared" si="55"/>
        <v>0</v>
      </c>
      <c r="J738" s="54"/>
      <c r="K738" s="18"/>
      <c r="L738" s="18"/>
      <c r="M738" s="14">
        <f t="shared" si="56"/>
        <v>0</v>
      </c>
      <c r="N738" s="231"/>
      <c r="O738" s="230" t="str">
        <f t="shared" si="57"/>
        <v xml:space="preserve"> </v>
      </c>
      <c r="P738" s="230" t="str">
        <f t="shared" si="58"/>
        <v xml:space="preserve"> </v>
      </c>
      <c r="Q738" s="230" t="str">
        <f t="shared" si="59"/>
        <v xml:space="preserve"> </v>
      </c>
    </row>
    <row r="739" spans="1:17" x14ac:dyDescent="0.2">
      <c r="A739" s="10" t="str">
        <f>IF(COUNTRY_INFO!A739=0," ",COUNTRY_INFO!A739)</f>
        <v>Ethiopia</v>
      </c>
      <c r="B739" s="10" t="str">
        <f>IF(COUNTRY_INFO!B739=0," ",COUNTRY_INFO!B739)</f>
        <v>SNNPR South Omo</v>
      </c>
      <c r="C739" s="10" t="str">
        <f>IF(COUNTRY_INFO!C739=0," ",COUNTRY_INFO!C739)</f>
        <v>Debub Ari</v>
      </c>
      <c r="D739" s="11" t="str">
        <f>IF(COUNTRY_INFO!$T$9:$T$1000="MDA1 (IVM+ALB)", COUNTRY_INFO!$T$9:$T$1000, " ")</f>
        <v>MDA1 (IVM+ALB)</v>
      </c>
      <c r="E739" s="253" t="s">
        <v>1185</v>
      </c>
      <c r="F739" s="54"/>
      <c r="G739" s="288">
        <v>78362</v>
      </c>
      <c r="H739" s="288">
        <v>126737</v>
      </c>
      <c r="I739" s="11">
        <f t="shared" si="55"/>
        <v>205099</v>
      </c>
      <c r="J739" s="54"/>
      <c r="K739" s="18">
        <v>63577</v>
      </c>
      <c r="L739" s="18">
        <v>111471</v>
      </c>
      <c r="M739" s="14">
        <f t="shared" si="56"/>
        <v>175048</v>
      </c>
      <c r="N739" s="231"/>
      <c r="O739" s="293">
        <f t="shared" si="57"/>
        <v>81.132436640208255</v>
      </c>
      <c r="P739" s="293">
        <f t="shared" si="58"/>
        <v>87.954583113060906</v>
      </c>
      <c r="Q739" s="293">
        <f t="shared" si="59"/>
        <v>85.348051428822174</v>
      </c>
    </row>
    <row r="740" spans="1:17" x14ac:dyDescent="0.2">
      <c r="A740" s="10" t="str">
        <f>IF(COUNTRY_INFO!A740=0," ",COUNTRY_INFO!A740)</f>
        <v>Ethiopia</v>
      </c>
      <c r="B740" s="10" t="str">
        <f>IF(COUNTRY_INFO!B740=0," ",COUNTRY_INFO!B740)</f>
        <v>SNNPR South Omo</v>
      </c>
      <c r="C740" s="10" t="str">
        <f>IF(COUNTRY_INFO!C740=0," ",COUNTRY_INFO!C740)</f>
        <v>Hamer</v>
      </c>
      <c r="D740" s="11" t="str">
        <f>IF(COUNTRY_INFO!$T$9:$T$1000="MDA1 (IVM+ALB)", COUNTRY_INFO!$T$9:$T$1000, " ")</f>
        <v>MDA1 (IVM+ALB)</v>
      </c>
      <c r="E740" s="253" t="s">
        <v>1185</v>
      </c>
      <c r="F740" s="54"/>
      <c r="G740" s="288">
        <v>24522</v>
      </c>
      <c r="H740" s="288">
        <v>39661</v>
      </c>
      <c r="I740" s="11">
        <f t="shared" si="55"/>
        <v>64183</v>
      </c>
      <c r="J740" s="54"/>
      <c r="K740" s="18">
        <v>19413</v>
      </c>
      <c r="L740" s="18">
        <v>32623</v>
      </c>
      <c r="M740" s="14">
        <f t="shared" si="56"/>
        <v>52036</v>
      </c>
      <c r="N740" s="231"/>
      <c r="O740" s="293">
        <f t="shared" si="57"/>
        <v>79.165647173966235</v>
      </c>
      <c r="P740" s="293">
        <f t="shared" si="58"/>
        <v>82.254607801114446</v>
      </c>
      <c r="Q740" s="293">
        <f t="shared" si="59"/>
        <v>81.074427807986538</v>
      </c>
    </row>
    <row r="741" spans="1:17" x14ac:dyDescent="0.2">
      <c r="A741" s="10" t="str">
        <f>IF(COUNTRY_INFO!A741=0," ",COUNTRY_INFO!A741)</f>
        <v>Ethiopia</v>
      </c>
      <c r="B741" s="10" t="str">
        <f>IF(COUNTRY_INFO!B741=0," ",COUNTRY_INFO!B741)</f>
        <v>SNNPR South Omo</v>
      </c>
      <c r="C741" s="10" t="str">
        <f>IF(COUNTRY_INFO!C741=0," ",COUNTRY_INFO!C741)</f>
        <v>Jinka Town</v>
      </c>
      <c r="D741" s="11" t="str">
        <f>IF(COUNTRY_INFO!$T$9:$T$1000="MDA1 (IVM+ALB)", COUNTRY_INFO!$T$9:$T$1000, " ")</f>
        <v>MDA1 (IVM+ALB)</v>
      </c>
      <c r="E741" s="253" t="s">
        <v>1185</v>
      </c>
      <c r="F741" s="54"/>
      <c r="G741" s="288">
        <v>9647</v>
      </c>
      <c r="H741" s="288">
        <v>15602</v>
      </c>
      <c r="I741" s="11">
        <f t="shared" si="55"/>
        <v>25249</v>
      </c>
      <c r="J741" s="54"/>
      <c r="K741" s="18">
        <v>6250</v>
      </c>
      <c r="L741" s="18">
        <v>15222</v>
      </c>
      <c r="M741" s="14">
        <f t="shared" si="56"/>
        <v>21472</v>
      </c>
      <c r="N741" s="231"/>
      <c r="O741" s="230">
        <f t="shared" si="57"/>
        <v>64.786980408417122</v>
      </c>
      <c r="P741" s="293">
        <f t="shared" si="58"/>
        <v>97.564414818613002</v>
      </c>
      <c r="Q741" s="293">
        <f t="shared" si="59"/>
        <v>85.040991722444446</v>
      </c>
    </row>
    <row r="742" spans="1:17" x14ac:dyDescent="0.2">
      <c r="A742" s="10" t="str">
        <f>IF(COUNTRY_INFO!A742=0," ",COUNTRY_INFO!A742)</f>
        <v>Ethiopia</v>
      </c>
      <c r="B742" s="10" t="str">
        <f>IF(COUNTRY_INFO!B742=0," ",COUNTRY_INFO!B742)</f>
        <v>SNNPR South Omo</v>
      </c>
      <c r="C742" s="10" t="str">
        <f>IF(COUNTRY_INFO!C742=0," ",COUNTRY_INFO!C742)</f>
        <v>Malie</v>
      </c>
      <c r="D742" s="11" t="str">
        <f>IF(COUNTRY_INFO!$T$9:$T$1000="MDA1 (IVM+ALB)", COUNTRY_INFO!$T$9:$T$1000, " ")</f>
        <v xml:space="preserve"> </v>
      </c>
      <c r="E742" s="253"/>
      <c r="F742" s="54"/>
      <c r="G742" s="288"/>
      <c r="H742" s="288"/>
      <c r="I742" s="11">
        <f t="shared" si="55"/>
        <v>0</v>
      </c>
      <c r="J742" s="54"/>
      <c r="K742" s="18"/>
      <c r="L742" s="18"/>
      <c r="M742" s="14">
        <f t="shared" si="56"/>
        <v>0</v>
      </c>
      <c r="N742" s="231"/>
      <c r="O742" s="230" t="str">
        <f t="shared" si="57"/>
        <v xml:space="preserve"> </v>
      </c>
      <c r="P742" s="230" t="str">
        <f t="shared" si="58"/>
        <v xml:space="preserve"> </v>
      </c>
      <c r="Q742" s="230" t="str">
        <f t="shared" si="59"/>
        <v xml:space="preserve"> </v>
      </c>
    </row>
    <row r="743" spans="1:17" x14ac:dyDescent="0.2">
      <c r="A743" s="10" t="str">
        <f>IF(COUNTRY_INFO!A743=0," ",COUNTRY_INFO!A743)</f>
        <v>Ethiopia</v>
      </c>
      <c r="B743" s="10" t="str">
        <f>IF(COUNTRY_INFO!B743=0," ",COUNTRY_INFO!B743)</f>
        <v>SNNPR South Omo</v>
      </c>
      <c r="C743" s="10" t="str">
        <f>IF(COUNTRY_INFO!C743=0," ",COUNTRY_INFO!C743)</f>
        <v>Nyngatom</v>
      </c>
      <c r="D743" s="11" t="str">
        <f>IF(COUNTRY_INFO!$T$9:$T$1000="MDA1 (IVM+ALB)", COUNTRY_INFO!$T$9:$T$1000, " ")</f>
        <v xml:space="preserve"> </v>
      </c>
      <c r="E743" s="253"/>
      <c r="F743" s="54"/>
      <c r="G743" s="288"/>
      <c r="H743" s="288"/>
      <c r="I743" s="11">
        <f t="shared" si="55"/>
        <v>0</v>
      </c>
      <c r="J743" s="54"/>
      <c r="K743" s="18"/>
      <c r="L743" s="18"/>
      <c r="M743" s="14">
        <f t="shared" si="56"/>
        <v>0</v>
      </c>
      <c r="N743" s="231"/>
      <c r="O743" s="230" t="str">
        <f t="shared" si="57"/>
        <v xml:space="preserve"> </v>
      </c>
      <c r="P743" s="230" t="str">
        <f t="shared" si="58"/>
        <v xml:space="preserve"> </v>
      </c>
      <c r="Q743" s="230" t="str">
        <f t="shared" si="59"/>
        <v xml:space="preserve"> </v>
      </c>
    </row>
    <row r="744" spans="1:17" x14ac:dyDescent="0.2">
      <c r="A744" s="10" t="str">
        <f>IF(COUNTRY_INFO!A744=0," ",COUNTRY_INFO!A744)</f>
        <v>Ethiopia</v>
      </c>
      <c r="B744" s="10" t="str">
        <f>IF(COUNTRY_INFO!B744=0," ",COUNTRY_INFO!B744)</f>
        <v>SNNPR South Omo</v>
      </c>
      <c r="C744" s="10" t="str">
        <f>IF(COUNTRY_INFO!C744=0," ",COUNTRY_INFO!C744)</f>
        <v>Salamago</v>
      </c>
      <c r="D744" s="11" t="str">
        <f>IF(COUNTRY_INFO!$T$9:$T$1000="MDA1 (IVM+ALB)", COUNTRY_INFO!$T$9:$T$1000, " ")</f>
        <v>MDA1 (IVM+ALB)</v>
      </c>
      <c r="E744" s="253" t="s">
        <v>1185</v>
      </c>
      <c r="F744" s="54"/>
      <c r="G744" s="288">
        <v>11449</v>
      </c>
      <c r="H744" s="288">
        <v>18517</v>
      </c>
      <c r="I744" s="11">
        <f t="shared" si="55"/>
        <v>29966</v>
      </c>
      <c r="J744" s="54"/>
      <c r="K744" s="18">
        <v>8179</v>
      </c>
      <c r="L744" s="18">
        <v>14540</v>
      </c>
      <c r="M744" s="14">
        <f t="shared" si="56"/>
        <v>22719</v>
      </c>
      <c r="N744" s="231"/>
      <c r="O744" s="293">
        <f t="shared" si="57"/>
        <v>71.438553585465982</v>
      </c>
      <c r="P744" s="293">
        <f t="shared" si="58"/>
        <v>78.522438839984872</v>
      </c>
      <c r="Q744" s="293">
        <f t="shared" si="59"/>
        <v>75.815924714676626</v>
      </c>
    </row>
    <row r="745" spans="1:17" x14ac:dyDescent="0.2">
      <c r="A745" s="10" t="str">
        <f>IF(COUNTRY_INFO!A745=0," ",COUNTRY_INFO!A745)</f>
        <v>Ethiopia</v>
      </c>
      <c r="B745" s="10" t="str">
        <f>IF(COUNTRY_INFO!B745=0," ",COUNTRY_INFO!B745)</f>
        <v>SNNPR South Omo</v>
      </c>
      <c r="C745" s="10" t="str">
        <f>IF(COUNTRY_INFO!C745=0," ",COUNTRY_INFO!C745)</f>
        <v>Semen Ari</v>
      </c>
      <c r="D745" s="11" t="str">
        <f>IF(COUNTRY_INFO!$T$9:$T$1000="MDA1 (IVM+ALB)", COUNTRY_INFO!$T$9:$T$1000, " ")</f>
        <v xml:space="preserve"> </v>
      </c>
      <c r="E745" s="253"/>
      <c r="F745" s="54"/>
      <c r="G745" s="288"/>
      <c r="H745" s="288"/>
      <c r="I745" s="11">
        <f t="shared" si="55"/>
        <v>0</v>
      </c>
      <c r="J745" s="54"/>
      <c r="K745" s="18"/>
      <c r="L745" s="18"/>
      <c r="M745" s="14">
        <f t="shared" si="56"/>
        <v>0</v>
      </c>
      <c r="N745" s="231"/>
      <c r="O745" s="230" t="str">
        <f t="shared" si="57"/>
        <v xml:space="preserve"> </v>
      </c>
      <c r="P745" s="230" t="str">
        <f t="shared" si="58"/>
        <v xml:space="preserve"> </v>
      </c>
      <c r="Q745" s="230" t="str">
        <f t="shared" si="59"/>
        <v xml:space="preserve"> </v>
      </c>
    </row>
    <row r="746" spans="1:17" x14ac:dyDescent="0.2">
      <c r="A746" s="10" t="str">
        <f>IF(COUNTRY_INFO!A746=0," ",COUNTRY_INFO!A746)</f>
        <v>Ethiopia</v>
      </c>
      <c r="B746" s="10" t="str">
        <f>IF(COUNTRY_INFO!B746=0," ",COUNTRY_INFO!B746)</f>
        <v>SNNPR West Gurage</v>
      </c>
      <c r="C746" s="10" t="str">
        <f>IF(COUNTRY_INFO!C746=0," ",COUNTRY_INFO!C746)</f>
        <v>Entegagne</v>
      </c>
      <c r="D746" s="11" t="str">
        <f>IF(COUNTRY_INFO!$T$9:$T$1000="MDA1 (IVM+ALB)", COUNTRY_INFO!$T$9:$T$1000, " ")</f>
        <v xml:space="preserve"> </v>
      </c>
      <c r="E746" s="253"/>
      <c r="F746" s="54"/>
      <c r="G746" s="288"/>
      <c r="H746" s="288"/>
      <c r="I746" s="11">
        <f t="shared" si="55"/>
        <v>0</v>
      </c>
      <c r="J746" s="54"/>
      <c r="K746" s="18"/>
      <c r="L746" s="18"/>
      <c r="M746" s="14">
        <f t="shared" si="56"/>
        <v>0</v>
      </c>
      <c r="N746" s="231"/>
      <c r="O746" s="230" t="str">
        <f t="shared" si="57"/>
        <v xml:space="preserve"> </v>
      </c>
      <c r="P746" s="230" t="str">
        <f t="shared" si="58"/>
        <v xml:space="preserve"> </v>
      </c>
      <c r="Q746" s="230" t="str">
        <f t="shared" si="59"/>
        <v xml:space="preserve"> </v>
      </c>
    </row>
    <row r="747" spans="1:17" x14ac:dyDescent="0.2">
      <c r="A747" s="10" t="str">
        <f>IF(COUNTRY_INFO!A747=0," ",COUNTRY_INFO!A747)</f>
        <v>Ethiopia</v>
      </c>
      <c r="B747" s="10" t="str">
        <f>IF(COUNTRY_INFO!B747=0," ",COUNTRY_INFO!B747)</f>
        <v>SNNPR Wolayita</v>
      </c>
      <c r="C747" s="10" t="str">
        <f>IF(COUNTRY_INFO!C747=0," ",COUNTRY_INFO!C747)</f>
        <v>Areka Town</v>
      </c>
      <c r="D747" s="11" t="str">
        <f>IF(COUNTRY_INFO!$T$9:$T$1000="MDA1 (IVM+ALB)", COUNTRY_INFO!$T$9:$T$1000, " ")</f>
        <v xml:space="preserve"> </v>
      </c>
      <c r="E747" s="253"/>
      <c r="F747" s="54"/>
      <c r="G747" s="288"/>
      <c r="H747" s="288"/>
      <c r="I747" s="11">
        <f t="shared" si="55"/>
        <v>0</v>
      </c>
      <c r="J747" s="54"/>
      <c r="K747" s="18"/>
      <c r="L747" s="18"/>
      <c r="M747" s="14">
        <f t="shared" si="56"/>
        <v>0</v>
      </c>
      <c r="N747" s="231"/>
      <c r="O747" s="230" t="str">
        <f t="shared" si="57"/>
        <v xml:space="preserve"> </v>
      </c>
      <c r="P747" s="230" t="str">
        <f t="shared" si="58"/>
        <v xml:space="preserve"> </v>
      </c>
      <c r="Q747" s="230" t="str">
        <f t="shared" si="59"/>
        <v xml:space="preserve"> </v>
      </c>
    </row>
    <row r="748" spans="1:17" x14ac:dyDescent="0.2">
      <c r="A748" s="10" t="str">
        <f>IF(COUNTRY_INFO!A748=0," ",COUNTRY_INFO!A748)</f>
        <v>Ethiopia</v>
      </c>
      <c r="B748" s="10" t="str">
        <f>IF(COUNTRY_INFO!B748=0," ",COUNTRY_INFO!B748)</f>
        <v>SNNPR Wolayita</v>
      </c>
      <c r="C748" s="10" t="str">
        <f>IF(COUNTRY_INFO!C748=0," ",COUNTRY_INFO!C748)</f>
        <v>Boditi Town</v>
      </c>
      <c r="D748" s="11" t="str">
        <f>IF(COUNTRY_INFO!$T$9:$T$1000="MDA1 (IVM+ALB)", COUNTRY_INFO!$T$9:$T$1000, " ")</f>
        <v xml:space="preserve"> </v>
      </c>
      <c r="E748" s="253"/>
      <c r="F748" s="54"/>
      <c r="G748" s="288"/>
      <c r="H748" s="288"/>
      <c r="I748" s="11">
        <f t="shared" si="55"/>
        <v>0</v>
      </c>
      <c r="J748" s="54"/>
      <c r="K748" s="18"/>
      <c r="L748" s="18"/>
      <c r="M748" s="14">
        <f t="shared" si="56"/>
        <v>0</v>
      </c>
      <c r="N748" s="231"/>
      <c r="O748" s="230" t="str">
        <f t="shared" si="57"/>
        <v xml:space="preserve"> </v>
      </c>
      <c r="P748" s="230" t="str">
        <f t="shared" si="58"/>
        <v xml:space="preserve"> </v>
      </c>
      <c r="Q748" s="230" t="str">
        <f t="shared" si="59"/>
        <v xml:space="preserve"> </v>
      </c>
    </row>
    <row r="749" spans="1:17" x14ac:dyDescent="0.2">
      <c r="A749" s="10" t="str">
        <f>IF(COUNTRY_INFO!A749=0," ",COUNTRY_INFO!A749)</f>
        <v>Ethiopia</v>
      </c>
      <c r="B749" s="10" t="str">
        <f>IF(COUNTRY_INFO!B749=0," ",COUNTRY_INFO!B749)</f>
        <v>SNNPR Wolayita</v>
      </c>
      <c r="C749" s="10" t="str">
        <f>IF(COUNTRY_INFO!C749=0," ",COUNTRY_INFO!C749)</f>
        <v>Boloso Bombe</v>
      </c>
      <c r="D749" s="11" t="str">
        <f>IF(COUNTRY_INFO!$T$9:$T$1000="MDA1 (IVM+ALB)", COUNTRY_INFO!$T$9:$T$1000, " ")</f>
        <v xml:space="preserve"> </v>
      </c>
      <c r="E749" s="253"/>
      <c r="F749" s="54"/>
      <c r="G749" s="288"/>
      <c r="H749" s="288"/>
      <c r="I749" s="11">
        <f t="shared" si="55"/>
        <v>0</v>
      </c>
      <c r="J749" s="54"/>
      <c r="K749" s="18"/>
      <c r="L749" s="18"/>
      <c r="M749" s="14">
        <f t="shared" si="56"/>
        <v>0</v>
      </c>
      <c r="N749" s="231"/>
      <c r="O749" s="230" t="str">
        <f t="shared" si="57"/>
        <v xml:space="preserve"> </v>
      </c>
      <c r="P749" s="230" t="str">
        <f t="shared" si="58"/>
        <v xml:space="preserve"> </v>
      </c>
      <c r="Q749" s="230" t="str">
        <f t="shared" si="59"/>
        <v xml:space="preserve"> </v>
      </c>
    </row>
    <row r="750" spans="1:17" x14ac:dyDescent="0.2">
      <c r="A750" s="10" t="str">
        <f>IF(COUNTRY_INFO!A750=0," ",COUNTRY_INFO!A750)</f>
        <v>Ethiopia</v>
      </c>
      <c r="B750" s="10" t="str">
        <f>IF(COUNTRY_INFO!B750=0," ",COUNTRY_INFO!B750)</f>
        <v>SNNPR Wolayita</v>
      </c>
      <c r="C750" s="10" t="str">
        <f>IF(COUNTRY_INFO!C750=0," ",COUNTRY_INFO!C750)</f>
        <v>Boloso Sore</v>
      </c>
      <c r="D750" s="11" t="str">
        <f>IF(COUNTRY_INFO!$T$9:$T$1000="MDA1 (IVM+ALB)", COUNTRY_INFO!$T$9:$T$1000, " ")</f>
        <v xml:space="preserve"> </v>
      </c>
      <c r="E750" s="253"/>
      <c r="F750" s="54"/>
      <c r="G750" s="288"/>
      <c r="H750" s="288"/>
      <c r="I750" s="11">
        <f t="shared" si="55"/>
        <v>0</v>
      </c>
      <c r="J750" s="54"/>
      <c r="K750" s="18"/>
      <c r="L750" s="18"/>
      <c r="M750" s="14">
        <f t="shared" si="56"/>
        <v>0</v>
      </c>
      <c r="N750" s="231"/>
      <c r="O750" s="230" t="str">
        <f t="shared" si="57"/>
        <v xml:space="preserve"> </v>
      </c>
      <c r="P750" s="230" t="str">
        <f t="shared" si="58"/>
        <v xml:space="preserve"> </v>
      </c>
      <c r="Q750" s="230" t="str">
        <f t="shared" si="59"/>
        <v xml:space="preserve"> </v>
      </c>
    </row>
    <row r="751" spans="1:17" x14ac:dyDescent="0.2">
      <c r="A751" s="10" t="str">
        <f>IF(COUNTRY_INFO!A751=0," ",COUNTRY_INFO!A751)</f>
        <v>Ethiopia</v>
      </c>
      <c r="B751" s="10" t="str">
        <f>IF(COUNTRY_INFO!B751=0," ",COUNTRY_INFO!B751)</f>
        <v>SNNPR Wolayita</v>
      </c>
      <c r="C751" s="10" t="str">
        <f>IF(COUNTRY_INFO!C751=0," ",COUNTRY_INFO!C751)</f>
        <v>Damot Gale</v>
      </c>
      <c r="D751" s="11" t="str">
        <f>IF(COUNTRY_INFO!$T$9:$T$1000="MDA1 (IVM+ALB)", COUNTRY_INFO!$T$9:$T$1000, " ")</f>
        <v xml:space="preserve"> </v>
      </c>
      <c r="E751" s="253"/>
      <c r="F751" s="54"/>
      <c r="G751" s="288"/>
      <c r="H751" s="288"/>
      <c r="I751" s="11">
        <f t="shared" si="55"/>
        <v>0</v>
      </c>
      <c r="J751" s="54"/>
      <c r="K751" s="18"/>
      <c r="L751" s="18"/>
      <c r="M751" s="14">
        <f t="shared" si="56"/>
        <v>0</v>
      </c>
      <c r="N751" s="231"/>
      <c r="O751" s="230" t="str">
        <f t="shared" si="57"/>
        <v xml:space="preserve"> </v>
      </c>
      <c r="P751" s="230" t="str">
        <f t="shared" si="58"/>
        <v xml:space="preserve"> </v>
      </c>
      <c r="Q751" s="230" t="str">
        <f t="shared" si="59"/>
        <v xml:space="preserve"> </v>
      </c>
    </row>
    <row r="752" spans="1:17" x14ac:dyDescent="0.2">
      <c r="A752" s="10" t="str">
        <f>IF(COUNTRY_INFO!A752=0," ",COUNTRY_INFO!A752)</f>
        <v>Ethiopia</v>
      </c>
      <c r="B752" s="10" t="str">
        <f>IF(COUNTRY_INFO!B752=0," ",COUNTRY_INFO!B752)</f>
        <v>SNNPR Wolayita</v>
      </c>
      <c r="C752" s="10" t="str">
        <f>IF(COUNTRY_INFO!C752=0," ",COUNTRY_INFO!C752)</f>
        <v>Damot Pullasa</v>
      </c>
      <c r="D752" s="11" t="str">
        <f>IF(COUNTRY_INFO!$T$9:$T$1000="MDA1 (IVM+ALB)", COUNTRY_INFO!$T$9:$T$1000, " ")</f>
        <v xml:space="preserve"> </v>
      </c>
      <c r="E752" s="253"/>
      <c r="F752" s="54"/>
      <c r="G752" s="288"/>
      <c r="H752" s="288"/>
      <c r="I752" s="11">
        <f t="shared" si="55"/>
        <v>0</v>
      </c>
      <c r="J752" s="54"/>
      <c r="K752" s="18"/>
      <c r="L752" s="18"/>
      <c r="M752" s="14">
        <f t="shared" si="56"/>
        <v>0</v>
      </c>
      <c r="N752" s="231"/>
      <c r="O752" s="230" t="str">
        <f t="shared" si="57"/>
        <v xml:space="preserve"> </v>
      </c>
      <c r="P752" s="230" t="str">
        <f t="shared" si="58"/>
        <v xml:space="preserve"> </v>
      </c>
      <c r="Q752" s="230" t="str">
        <f t="shared" si="59"/>
        <v xml:space="preserve"> </v>
      </c>
    </row>
    <row r="753" spans="1:17" x14ac:dyDescent="0.2">
      <c r="A753" s="10" t="str">
        <f>IF(COUNTRY_INFO!A753=0," ",COUNTRY_INFO!A753)</f>
        <v>Ethiopia</v>
      </c>
      <c r="B753" s="10" t="str">
        <f>IF(COUNTRY_INFO!B753=0," ",COUNTRY_INFO!B753)</f>
        <v>SNNPR Wolayita</v>
      </c>
      <c r="C753" s="10" t="str">
        <f>IF(COUNTRY_INFO!C753=0," ",COUNTRY_INFO!C753)</f>
        <v>Damot Sore</v>
      </c>
      <c r="D753" s="11" t="str">
        <f>IF(COUNTRY_INFO!$T$9:$T$1000="MDA1 (IVM+ALB)", COUNTRY_INFO!$T$9:$T$1000, " ")</f>
        <v xml:space="preserve"> </v>
      </c>
      <c r="E753" s="253"/>
      <c r="F753" s="54"/>
      <c r="G753" s="288"/>
      <c r="H753" s="288"/>
      <c r="I753" s="11">
        <f t="shared" si="55"/>
        <v>0</v>
      </c>
      <c r="J753" s="54"/>
      <c r="K753" s="18"/>
      <c r="L753" s="18"/>
      <c r="M753" s="14">
        <f t="shared" si="56"/>
        <v>0</v>
      </c>
      <c r="N753" s="231"/>
      <c r="O753" s="230" t="str">
        <f t="shared" si="57"/>
        <v xml:space="preserve"> </v>
      </c>
      <c r="P753" s="230" t="str">
        <f t="shared" si="58"/>
        <v xml:space="preserve"> </v>
      </c>
      <c r="Q753" s="230" t="str">
        <f t="shared" si="59"/>
        <v xml:space="preserve"> </v>
      </c>
    </row>
    <row r="754" spans="1:17" x14ac:dyDescent="0.2">
      <c r="A754" s="10" t="str">
        <f>IF(COUNTRY_INFO!A754=0," ",COUNTRY_INFO!A754)</f>
        <v>Ethiopia</v>
      </c>
      <c r="B754" s="10" t="str">
        <f>IF(COUNTRY_INFO!B754=0," ",COUNTRY_INFO!B754)</f>
        <v>SNNPR Wolayita</v>
      </c>
      <c r="C754" s="10" t="str">
        <f>IF(COUNTRY_INFO!C754=0," ",COUNTRY_INFO!C754)</f>
        <v>Damot Woide</v>
      </c>
      <c r="D754" s="11" t="str">
        <f>IF(COUNTRY_INFO!$T$9:$T$1000="MDA1 (IVM+ALB)", COUNTRY_INFO!$T$9:$T$1000, " ")</f>
        <v xml:space="preserve"> </v>
      </c>
      <c r="E754" s="253"/>
      <c r="F754" s="54"/>
      <c r="G754" s="288"/>
      <c r="H754" s="288"/>
      <c r="I754" s="11">
        <f t="shared" si="55"/>
        <v>0</v>
      </c>
      <c r="J754" s="54"/>
      <c r="K754" s="18"/>
      <c r="L754" s="18"/>
      <c r="M754" s="14">
        <f t="shared" si="56"/>
        <v>0</v>
      </c>
      <c r="N754" s="231"/>
      <c r="O754" s="230" t="str">
        <f t="shared" si="57"/>
        <v xml:space="preserve"> </v>
      </c>
      <c r="P754" s="230" t="str">
        <f t="shared" si="58"/>
        <v xml:space="preserve"> </v>
      </c>
      <c r="Q754" s="230" t="str">
        <f t="shared" si="59"/>
        <v xml:space="preserve"> </v>
      </c>
    </row>
    <row r="755" spans="1:17" x14ac:dyDescent="0.2">
      <c r="A755" s="10" t="str">
        <f>IF(COUNTRY_INFO!A755=0," ",COUNTRY_INFO!A755)</f>
        <v>Ethiopia</v>
      </c>
      <c r="B755" s="10" t="str">
        <f>IF(COUNTRY_INFO!B755=0," ",COUNTRY_INFO!B755)</f>
        <v>SNNPR Wolayita</v>
      </c>
      <c r="C755" s="10" t="str">
        <f>IF(COUNTRY_INFO!C755=0," ",COUNTRY_INFO!C755)</f>
        <v>Duguna Fango</v>
      </c>
      <c r="D755" s="11" t="str">
        <f>IF(COUNTRY_INFO!$T$9:$T$1000="MDA1 (IVM+ALB)", COUNTRY_INFO!$T$9:$T$1000, " ")</f>
        <v xml:space="preserve"> </v>
      </c>
      <c r="E755" s="253"/>
      <c r="F755" s="54"/>
      <c r="G755" s="288"/>
      <c r="H755" s="288"/>
      <c r="I755" s="11">
        <f t="shared" si="55"/>
        <v>0</v>
      </c>
      <c r="J755" s="54"/>
      <c r="K755" s="18"/>
      <c r="L755" s="18"/>
      <c r="M755" s="14">
        <f t="shared" si="56"/>
        <v>0</v>
      </c>
      <c r="N755" s="231"/>
      <c r="O755" s="230" t="str">
        <f t="shared" si="57"/>
        <v xml:space="preserve"> </v>
      </c>
      <c r="P755" s="230" t="str">
        <f t="shared" si="58"/>
        <v xml:space="preserve"> </v>
      </c>
      <c r="Q755" s="230" t="str">
        <f t="shared" si="59"/>
        <v xml:space="preserve"> </v>
      </c>
    </row>
    <row r="756" spans="1:17" x14ac:dyDescent="0.2">
      <c r="A756" s="10" t="str">
        <f>IF(COUNTRY_INFO!A756=0," ",COUNTRY_INFO!A756)</f>
        <v>Ethiopia</v>
      </c>
      <c r="B756" s="10" t="str">
        <f>IF(COUNTRY_INFO!B756=0," ",COUNTRY_INFO!B756)</f>
        <v>SNNPR Wolayita</v>
      </c>
      <c r="C756" s="10" t="str">
        <f>IF(COUNTRY_INFO!C756=0," ",COUNTRY_INFO!C756)</f>
        <v>Humbo</v>
      </c>
      <c r="D756" s="11" t="str">
        <f>IF(COUNTRY_INFO!$T$9:$T$1000="MDA1 (IVM+ALB)", COUNTRY_INFO!$T$9:$T$1000, " ")</f>
        <v xml:space="preserve"> </v>
      </c>
      <c r="E756" s="253"/>
      <c r="F756" s="54"/>
      <c r="G756" s="288"/>
      <c r="H756" s="288"/>
      <c r="I756" s="11">
        <f t="shared" si="55"/>
        <v>0</v>
      </c>
      <c r="J756" s="54"/>
      <c r="K756" s="18"/>
      <c r="L756" s="18"/>
      <c r="M756" s="14">
        <f t="shared" si="56"/>
        <v>0</v>
      </c>
      <c r="N756" s="231"/>
      <c r="O756" s="230" t="str">
        <f t="shared" si="57"/>
        <v xml:space="preserve"> </v>
      </c>
      <c r="P756" s="230" t="str">
        <f t="shared" si="58"/>
        <v xml:space="preserve"> </v>
      </c>
      <c r="Q756" s="230" t="str">
        <f t="shared" si="59"/>
        <v xml:space="preserve"> </v>
      </c>
    </row>
    <row r="757" spans="1:17" x14ac:dyDescent="0.2">
      <c r="A757" s="10" t="str">
        <f>IF(COUNTRY_INFO!A757=0," ",COUNTRY_INFO!A757)</f>
        <v>Ethiopia</v>
      </c>
      <c r="B757" s="10" t="str">
        <f>IF(COUNTRY_INFO!B757=0," ",COUNTRY_INFO!B757)</f>
        <v>SNNPR Wolayita</v>
      </c>
      <c r="C757" s="10" t="str">
        <f>IF(COUNTRY_INFO!C757=0," ",COUNTRY_INFO!C757)</f>
        <v>Kindo Daddaye</v>
      </c>
      <c r="D757" s="11" t="str">
        <f>IF(COUNTRY_INFO!$T$9:$T$1000="MDA1 (IVM+ALB)", COUNTRY_INFO!$T$9:$T$1000, " ")</f>
        <v xml:space="preserve"> </v>
      </c>
      <c r="E757" s="253"/>
      <c r="F757" s="54"/>
      <c r="G757" s="288"/>
      <c r="H757" s="288"/>
      <c r="I757" s="11">
        <f t="shared" si="55"/>
        <v>0</v>
      </c>
      <c r="J757" s="54"/>
      <c r="K757" s="18"/>
      <c r="L757" s="18"/>
      <c r="M757" s="14">
        <f t="shared" si="56"/>
        <v>0</v>
      </c>
      <c r="N757" s="231"/>
      <c r="O757" s="230" t="str">
        <f t="shared" si="57"/>
        <v xml:space="preserve"> </v>
      </c>
      <c r="P757" s="230" t="str">
        <f t="shared" si="58"/>
        <v xml:space="preserve"> </v>
      </c>
      <c r="Q757" s="230" t="str">
        <f t="shared" si="59"/>
        <v xml:space="preserve"> </v>
      </c>
    </row>
    <row r="758" spans="1:17" x14ac:dyDescent="0.2">
      <c r="A758" s="10" t="str">
        <f>IF(COUNTRY_INFO!A758=0," ",COUNTRY_INFO!A758)</f>
        <v>Ethiopia</v>
      </c>
      <c r="B758" s="10" t="str">
        <f>IF(COUNTRY_INFO!B758=0," ",COUNTRY_INFO!B758)</f>
        <v>SNNPR Wolayita</v>
      </c>
      <c r="C758" s="10" t="str">
        <f>IF(COUNTRY_INFO!C758=0," ",COUNTRY_INFO!C758)</f>
        <v>Kindo Koisha</v>
      </c>
      <c r="D758" s="11" t="str">
        <f>IF(COUNTRY_INFO!$T$9:$T$1000="MDA1 (IVM+ALB)", COUNTRY_INFO!$T$9:$T$1000, " ")</f>
        <v xml:space="preserve"> </v>
      </c>
      <c r="E758" s="253"/>
      <c r="F758" s="54"/>
      <c r="G758" s="288"/>
      <c r="H758" s="288"/>
      <c r="I758" s="11">
        <f t="shared" si="55"/>
        <v>0</v>
      </c>
      <c r="J758" s="54"/>
      <c r="K758" s="18"/>
      <c r="L758" s="18"/>
      <c r="M758" s="14">
        <f t="shared" si="56"/>
        <v>0</v>
      </c>
      <c r="N758" s="231"/>
      <c r="O758" s="230" t="str">
        <f t="shared" si="57"/>
        <v xml:space="preserve"> </v>
      </c>
      <c r="P758" s="230" t="str">
        <f t="shared" si="58"/>
        <v xml:space="preserve"> </v>
      </c>
      <c r="Q758" s="230" t="str">
        <f t="shared" si="59"/>
        <v xml:space="preserve"> </v>
      </c>
    </row>
    <row r="759" spans="1:17" x14ac:dyDescent="0.2">
      <c r="A759" s="10" t="str">
        <f>IF(COUNTRY_INFO!A759=0," ",COUNTRY_INFO!A759)</f>
        <v>Ethiopia</v>
      </c>
      <c r="B759" s="10" t="str">
        <f>IF(COUNTRY_INFO!B759=0," ",COUNTRY_INFO!B759)</f>
        <v>SNNPR Wolayita</v>
      </c>
      <c r="C759" s="10" t="str">
        <f>IF(COUNTRY_INFO!C759=0," ",COUNTRY_INFO!C759)</f>
        <v>Ofa</v>
      </c>
      <c r="D759" s="11" t="str">
        <f>IF(COUNTRY_INFO!$T$9:$T$1000="MDA1 (IVM+ALB)", COUNTRY_INFO!$T$9:$T$1000, " ")</f>
        <v xml:space="preserve"> </v>
      </c>
      <c r="E759" s="253"/>
      <c r="F759" s="54"/>
      <c r="G759" s="288"/>
      <c r="H759" s="288"/>
      <c r="I759" s="11">
        <f t="shared" si="55"/>
        <v>0</v>
      </c>
      <c r="J759" s="54"/>
      <c r="K759" s="18"/>
      <c r="L759" s="18"/>
      <c r="M759" s="14">
        <f t="shared" si="56"/>
        <v>0</v>
      </c>
      <c r="N759" s="231"/>
      <c r="O759" s="230" t="str">
        <f t="shared" si="57"/>
        <v xml:space="preserve"> </v>
      </c>
      <c r="P759" s="230" t="str">
        <f t="shared" si="58"/>
        <v xml:space="preserve"> </v>
      </c>
      <c r="Q759" s="230" t="str">
        <f t="shared" si="59"/>
        <v xml:space="preserve"> </v>
      </c>
    </row>
    <row r="760" spans="1:17" x14ac:dyDescent="0.2">
      <c r="A760" s="10" t="str">
        <f>IF(COUNTRY_INFO!A760=0," ",COUNTRY_INFO!A760)</f>
        <v>Ethiopia</v>
      </c>
      <c r="B760" s="10" t="str">
        <f>IF(COUNTRY_INFO!B760=0," ",COUNTRY_INFO!B760)</f>
        <v>SNNPR Wolayita</v>
      </c>
      <c r="C760" s="10" t="str">
        <f>IF(COUNTRY_INFO!C760=0," ",COUNTRY_INFO!C760)</f>
        <v>Sodo Town</v>
      </c>
      <c r="D760" s="11" t="str">
        <f>IF(COUNTRY_INFO!$T$9:$T$1000="MDA1 (IVM+ALB)", COUNTRY_INFO!$T$9:$T$1000, " ")</f>
        <v xml:space="preserve"> </v>
      </c>
      <c r="E760" s="253"/>
      <c r="F760" s="54"/>
      <c r="G760" s="288"/>
      <c r="H760" s="288"/>
      <c r="I760" s="11">
        <f t="shared" si="55"/>
        <v>0</v>
      </c>
      <c r="J760" s="54"/>
      <c r="K760" s="18"/>
      <c r="L760" s="18"/>
      <c r="M760" s="14">
        <f t="shared" si="56"/>
        <v>0</v>
      </c>
      <c r="N760" s="231"/>
      <c r="O760" s="230" t="str">
        <f t="shared" si="57"/>
        <v xml:space="preserve"> </v>
      </c>
      <c r="P760" s="230" t="str">
        <f t="shared" si="58"/>
        <v xml:space="preserve"> </v>
      </c>
      <c r="Q760" s="230" t="str">
        <f t="shared" si="59"/>
        <v xml:space="preserve"> </v>
      </c>
    </row>
    <row r="761" spans="1:17" x14ac:dyDescent="0.2">
      <c r="A761" s="10" t="str">
        <f>IF(COUNTRY_INFO!A761=0," ",COUNTRY_INFO!A761)</f>
        <v>Ethiopia</v>
      </c>
      <c r="B761" s="10" t="str">
        <f>IF(COUNTRY_INFO!B761=0," ",COUNTRY_INFO!B761)</f>
        <v>SNNPR Wolayita</v>
      </c>
      <c r="C761" s="10" t="str">
        <f>IF(COUNTRY_INFO!C761=0," ",COUNTRY_INFO!C761)</f>
        <v>Sodo Zuria</v>
      </c>
      <c r="D761" s="11" t="str">
        <f>IF(COUNTRY_INFO!$T$9:$T$1000="MDA1 (IVM+ALB)", COUNTRY_INFO!$T$9:$T$1000, " ")</f>
        <v>MDA1 (IVM+ALB)</v>
      </c>
      <c r="E761" s="253" t="s">
        <v>1185</v>
      </c>
      <c r="F761" s="54"/>
      <c r="G761" s="288">
        <v>43061</v>
      </c>
      <c r="H761" s="288">
        <v>69644</v>
      </c>
      <c r="I761" s="11">
        <f t="shared" si="55"/>
        <v>112705</v>
      </c>
      <c r="J761" s="54"/>
      <c r="K761" s="18">
        <v>39834</v>
      </c>
      <c r="L761" s="18">
        <v>70148</v>
      </c>
      <c r="M761" s="14">
        <f t="shared" si="56"/>
        <v>109982</v>
      </c>
      <c r="N761" s="231"/>
      <c r="O761" s="293">
        <f t="shared" si="57"/>
        <v>92.505979888994688</v>
      </c>
      <c r="P761" s="294">
        <f t="shared" si="58"/>
        <v>100.72368043191086</v>
      </c>
      <c r="Q761" s="293">
        <f t="shared" si="59"/>
        <v>97.583958120757728</v>
      </c>
    </row>
    <row r="762" spans="1:17" x14ac:dyDescent="0.2">
      <c r="A762" s="10" t="str">
        <f>IF(COUNTRY_INFO!A762=0," ",COUNTRY_INFO!A762)</f>
        <v>Ethiopia</v>
      </c>
      <c r="B762" s="10" t="str">
        <f>IF(COUNTRY_INFO!B762=0," ",COUNTRY_INFO!B762)</f>
        <v>SNNPR Yem Special Woreda</v>
      </c>
      <c r="C762" s="10" t="str">
        <f>IF(COUNTRY_INFO!C762=0," ",COUNTRY_INFO!C762)</f>
        <v>Yem</v>
      </c>
      <c r="D762" s="11" t="str">
        <f>IF(COUNTRY_INFO!$T$9:$T$1000="MDA1 (IVM+ALB)", COUNTRY_INFO!$T$9:$T$1000, " ")</f>
        <v xml:space="preserve"> </v>
      </c>
      <c r="E762" s="253"/>
      <c r="F762" s="54"/>
      <c r="G762" s="288"/>
      <c r="H762" s="288"/>
      <c r="I762" s="11">
        <f t="shared" si="55"/>
        <v>0</v>
      </c>
      <c r="J762" s="54"/>
      <c r="K762" s="18"/>
      <c r="L762" s="18"/>
      <c r="M762" s="14">
        <f t="shared" si="56"/>
        <v>0</v>
      </c>
      <c r="N762" s="231"/>
      <c r="O762" s="230" t="str">
        <f t="shared" si="57"/>
        <v xml:space="preserve"> </v>
      </c>
      <c r="P762" s="230" t="str">
        <f t="shared" si="58"/>
        <v xml:space="preserve"> </v>
      </c>
      <c r="Q762" s="230" t="str">
        <f t="shared" si="59"/>
        <v xml:space="preserve"> </v>
      </c>
    </row>
    <row r="763" spans="1:17" x14ac:dyDescent="0.2">
      <c r="A763" s="10" t="str">
        <f>IF(COUNTRY_INFO!A763=0," ",COUNTRY_INFO!A763)</f>
        <v>Ethiopia</v>
      </c>
      <c r="B763" s="10" t="str">
        <f>IF(COUNTRY_INFO!B763=0," ",COUNTRY_INFO!B763)</f>
        <v>SomaliAfder</v>
      </c>
      <c r="C763" s="10" t="str">
        <f>IF(COUNTRY_INFO!C763=0," ",COUNTRY_INFO!C763)</f>
        <v>Bare</v>
      </c>
      <c r="D763" s="11" t="str">
        <f>IF(COUNTRY_INFO!$T$9:$T$1000="MDA1 (IVM+ALB)", COUNTRY_INFO!$T$9:$T$1000, " ")</f>
        <v xml:space="preserve"> </v>
      </c>
      <c r="E763" s="253"/>
      <c r="F763" s="54"/>
      <c r="G763" s="288"/>
      <c r="H763" s="288"/>
      <c r="I763" s="11">
        <f t="shared" si="55"/>
        <v>0</v>
      </c>
      <c r="J763" s="54"/>
      <c r="K763" s="18"/>
      <c r="L763" s="18"/>
      <c r="M763" s="14">
        <f t="shared" si="56"/>
        <v>0</v>
      </c>
      <c r="N763" s="231"/>
      <c r="O763" s="230" t="str">
        <f t="shared" si="57"/>
        <v xml:space="preserve"> </v>
      </c>
      <c r="P763" s="230" t="str">
        <f t="shared" si="58"/>
        <v xml:space="preserve"> </v>
      </c>
      <c r="Q763" s="230" t="str">
        <f t="shared" si="59"/>
        <v xml:space="preserve"> </v>
      </c>
    </row>
    <row r="764" spans="1:17" x14ac:dyDescent="0.2">
      <c r="A764" s="10" t="str">
        <f>IF(COUNTRY_INFO!A764=0," ",COUNTRY_INFO!A764)</f>
        <v>Ethiopia</v>
      </c>
      <c r="B764" s="10" t="str">
        <f>IF(COUNTRY_INFO!B764=0," ",COUNTRY_INFO!B764)</f>
        <v>SomaliAfder</v>
      </c>
      <c r="C764" s="10" t="str">
        <f>IF(COUNTRY_INFO!C764=0," ",COUNTRY_INFO!C764)</f>
        <v>Chereti</v>
      </c>
      <c r="D764" s="11" t="str">
        <f>IF(COUNTRY_INFO!$T$9:$T$1000="MDA1 (IVM+ALB)", COUNTRY_INFO!$T$9:$T$1000, " ")</f>
        <v xml:space="preserve"> </v>
      </c>
      <c r="E764" s="253"/>
      <c r="F764" s="54"/>
      <c r="G764" s="288"/>
      <c r="H764" s="288"/>
      <c r="I764" s="11">
        <f t="shared" si="55"/>
        <v>0</v>
      </c>
      <c r="J764" s="54"/>
      <c r="K764" s="18"/>
      <c r="L764" s="18"/>
      <c r="M764" s="14">
        <f t="shared" si="56"/>
        <v>0</v>
      </c>
      <c r="N764" s="231"/>
      <c r="O764" s="230" t="str">
        <f t="shared" si="57"/>
        <v xml:space="preserve"> </v>
      </c>
      <c r="P764" s="230" t="str">
        <f t="shared" si="58"/>
        <v xml:space="preserve"> </v>
      </c>
      <c r="Q764" s="230" t="str">
        <f t="shared" si="59"/>
        <v xml:space="preserve"> </v>
      </c>
    </row>
    <row r="765" spans="1:17" x14ac:dyDescent="0.2">
      <c r="A765" s="10" t="str">
        <f>IF(COUNTRY_INFO!A765=0," ",COUNTRY_INFO!A765)</f>
        <v>Ethiopia</v>
      </c>
      <c r="B765" s="10" t="str">
        <f>IF(COUNTRY_INFO!B765=0," ",COUNTRY_INFO!B765)</f>
        <v>SomaliAfder</v>
      </c>
      <c r="C765" s="10" t="str">
        <f>IF(COUNTRY_INFO!C765=0," ",COUNTRY_INFO!C765)</f>
        <v>Dolobay</v>
      </c>
      <c r="D765" s="11" t="str">
        <f>IF(COUNTRY_INFO!$T$9:$T$1000="MDA1 (IVM+ALB)", COUNTRY_INFO!$T$9:$T$1000, " ")</f>
        <v xml:space="preserve"> </v>
      </c>
      <c r="E765" s="253"/>
      <c r="F765" s="54"/>
      <c r="G765" s="288"/>
      <c r="H765" s="288"/>
      <c r="I765" s="11">
        <f t="shared" si="55"/>
        <v>0</v>
      </c>
      <c r="J765" s="54"/>
      <c r="K765" s="18"/>
      <c r="L765" s="18"/>
      <c r="M765" s="14">
        <f t="shared" si="56"/>
        <v>0</v>
      </c>
      <c r="N765" s="231"/>
      <c r="O765" s="230" t="str">
        <f t="shared" si="57"/>
        <v xml:space="preserve"> </v>
      </c>
      <c r="P765" s="230" t="str">
        <f t="shared" si="58"/>
        <v xml:space="preserve"> </v>
      </c>
      <c r="Q765" s="230" t="str">
        <f t="shared" si="59"/>
        <v xml:space="preserve"> </v>
      </c>
    </row>
    <row r="766" spans="1:17" x14ac:dyDescent="0.2">
      <c r="A766" s="10" t="str">
        <f>IF(COUNTRY_INFO!A766=0," ",COUNTRY_INFO!A766)</f>
        <v>Ethiopia</v>
      </c>
      <c r="B766" s="10" t="str">
        <f>IF(COUNTRY_INFO!B766=0," ",COUNTRY_INFO!B766)</f>
        <v>SomaliAfder</v>
      </c>
      <c r="C766" s="10" t="str">
        <f>IF(COUNTRY_INFO!C766=0," ",COUNTRY_INFO!C766)</f>
        <v>Elkere</v>
      </c>
      <c r="D766" s="11" t="str">
        <f>IF(COUNTRY_INFO!$T$9:$T$1000="MDA1 (IVM+ALB)", COUNTRY_INFO!$T$9:$T$1000, " ")</f>
        <v xml:space="preserve"> </v>
      </c>
      <c r="E766" s="253"/>
      <c r="F766" s="54"/>
      <c r="G766" s="288"/>
      <c r="H766" s="288"/>
      <c r="I766" s="11">
        <f t="shared" si="55"/>
        <v>0</v>
      </c>
      <c r="J766" s="54"/>
      <c r="K766" s="18"/>
      <c r="L766" s="18"/>
      <c r="M766" s="14">
        <f t="shared" si="56"/>
        <v>0</v>
      </c>
      <c r="N766" s="231"/>
      <c r="O766" s="230" t="str">
        <f t="shared" si="57"/>
        <v xml:space="preserve"> </v>
      </c>
      <c r="P766" s="230" t="str">
        <f t="shared" si="58"/>
        <v xml:space="preserve"> </v>
      </c>
      <c r="Q766" s="230" t="str">
        <f t="shared" si="59"/>
        <v xml:space="preserve"> </v>
      </c>
    </row>
    <row r="767" spans="1:17" x14ac:dyDescent="0.2">
      <c r="A767" s="10" t="str">
        <f>IF(COUNTRY_INFO!A767=0," ",COUNTRY_INFO!A767)</f>
        <v>Ethiopia</v>
      </c>
      <c r="B767" s="10" t="str">
        <f>IF(COUNTRY_INFO!B767=0," ",COUNTRY_INFO!B767)</f>
        <v>SomaliAfder</v>
      </c>
      <c r="C767" s="10" t="str">
        <f>IF(COUNTRY_INFO!C767=0," ",COUNTRY_INFO!C767)</f>
        <v>God-god</v>
      </c>
      <c r="D767" s="11" t="str">
        <f>IF(COUNTRY_INFO!$T$9:$T$1000="MDA1 (IVM+ALB)", COUNTRY_INFO!$T$9:$T$1000, " ")</f>
        <v xml:space="preserve"> </v>
      </c>
      <c r="E767" s="253"/>
      <c r="F767" s="54"/>
      <c r="G767" s="288"/>
      <c r="H767" s="288"/>
      <c r="I767" s="11">
        <f t="shared" si="55"/>
        <v>0</v>
      </c>
      <c r="J767" s="54"/>
      <c r="K767" s="18"/>
      <c r="L767" s="18"/>
      <c r="M767" s="14">
        <f t="shared" si="56"/>
        <v>0</v>
      </c>
      <c r="N767" s="231"/>
      <c r="O767" s="230" t="str">
        <f t="shared" si="57"/>
        <v xml:space="preserve"> </v>
      </c>
      <c r="P767" s="230" t="str">
        <f t="shared" si="58"/>
        <v xml:space="preserve"> </v>
      </c>
      <c r="Q767" s="230" t="str">
        <f t="shared" si="59"/>
        <v xml:space="preserve"> </v>
      </c>
    </row>
    <row r="768" spans="1:17" x14ac:dyDescent="0.2">
      <c r="A768" s="10" t="str">
        <f>IF(COUNTRY_INFO!A768=0," ",COUNTRY_INFO!A768)</f>
        <v>Ethiopia</v>
      </c>
      <c r="B768" s="10" t="str">
        <f>IF(COUNTRY_INFO!B768=0," ",COUNTRY_INFO!B768)</f>
        <v>SomaliAfder</v>
      </c>
      <c r="C768" s="10" t="str">
        <f>IF(COUNTRY_INFO!C768=0," ",COUNTRY_INFO!C768)</f>
        <v>Goraboqaksa</v>
      </c>
      <c r="D768" s="11" t="str">
        <f>IF(COUNTRY_INFO!$T$9:$T$1000="MDA1 (IVM+ALB)", COUNTRY_INFO!$T$9:$T$1000, " ")</f>
        <v xml:space="preserve"> </v>
      </c>
      <c r="E768" s="253"/>
      <c r="F768" s="54"/>
      <c r="G768" s="288"/>
      <c r="H768" s="288"/>
      <c r="I768" s="11">
        <f t="shared" si="55"/>
        <v>0</v>
      </c>
      <c r="J768" s="54"/>
      <c r="K768" s="18"/>
      <c r="L768" s="18"/>
      <c r="M768" s="14">
        <f t="shared" si="56"/>
        <v>0</v>
      </c>
      <c r="N768" s="231"/>
      <c r="O768" s="230" t="str">
        <f t="shared" si="57"/>
        <v xml:space="preserve"> </v>
      </c>
      <c r="P768" s="230" t="str">
        <f t="shared" si="58"/>
        <v xml:space="preserve"> </v>
      </c>
      <c r="Q768" s="230" t="str">
        <f t="shared" si="59"/>
        <v xml:space="preserve"> </v>
      </c>
    </row>
    <row r="769" spans="1:17" x14ac:dyDescent="0.2">
      <c r="A769" s="10" t="str">
        <f>IF(COUNTRY_INFO!A769=0," ",COUNTRY_INFO!A769)</f>
        <v>Ethiopia</v>
      </c>
      <c r="B769" s="10" t="str">
        <f>IF(COUNTRY_INFO!B769=0," ",COUNTRY_INFO!B769)</f>
        <v>SomaliAfder</v>
      </c>
      <c r="C769" s="10" t="str">
        <f>IF(COUNTRY_INFO!C769=0," ",COUNTRY_INFO!C769)</f>
        <v>Guradamole</v>
      </c>
      <c r="D769" s="11" t="str">
        <f>IF(COUNTRY_INFO!$T$9:$T$1000="MDA1 (IVM+ALB)", COUNTRY_INFO!$T$9:$T$1000, " ")</f>
        <v xml:space="preserve"> </v>
      </c>
      <c r="E769" s="253"/>
      <c r="F769" s="54"/>
      <c r="G769" s="288"/>
      <c r="H769" s="288"/>
      <c r="I769" s="11">
        <f t="shared" si="55"/>
        <v>0</v>
      </c>
      <c r="J769" s="54"/>
      <c r="K769" s="18"/>
      <c r="L769" s="18"/>
      <c r="M769" s="14">
        <f t="shared" si="56"/>
        <v>0</v>
      </c>
      <c r="N769" s="231"/>
      <c r="O769" s="230" t="str">
        <f t="shared" si="57"/>
        <v xml:space="preserve"> </v>
      </c>
      <c r="P769" s="230" t="str">
        <f t="shared" si="58"/>
        <v xml:space="preserve"> </v>
      </c>
      <c r="Q769" s="230" t="str">
        <f t="shared" si="59"/>
        <v xml:space="preserve"> </v>
      </c>
    </row>
    <row r="770" spans="1:17" x14ac:dyDescent="0.2">
      <c r="A770" s="10" t="str">
        <f>IF(COUNTRY_INFO!A770=0," ",COUNTRY_INFO!A770)</f>
        <v>Ethiopia</v>
      </c>
      <c r="B770" s="10" t="str">
        <f>IF(COUNTRY_INFO!B770=0," ",COUNTRY_INFO!B770)</f>
        <v>SomaliAfder</v>
      </c>
      <c r="C770" s="10" t="str">
        <f>IF(COUNTRY_INFO!C770=0," ",COUNTRY_INFO!C770)</f>
        <v>Hargele</v>
      </c>
      <c r="D770" s="11" t="str">
        <f>IF(COUNTRY_INFO!$T$9:$T$1000="MDA1 (IVM+ALB)", COUNTRY_INFO!$T$9:$T$1000, " ")</f>
        <v xml:space="preserve"> </v>
      </c>
      <c r="E770" s="253"/>
      <c r="F770" s="54"/>
      <c r="G770" s="288"/>
      <c r="H770" s="288"/>
      <c r="I770" s="11">
        <f t="shared" si="55"/>
        <v>0</v>
      </c>
      <c r="J770" s="54"/>
      <c r="K770" s="18"/>
      <c r="L770" s="18"/>
      <c r="M770" s="14">
        <f t="shared" si="56"/>
        <v>0</v>
      </c>
      <c r="N770" s="231"/>
      <c r="O770" s="230" t="str">
        <f t="shared" si="57"/>
        <v xml:space="preserve"> </v>
      </c>
      <c r="P770" s="230" t="str">
        <f t="shared" si="58"/>
        <v xml:space="preserve"> </v>
      </c>
      <c r="Q770" s="230" t="str">
        <f t="shared" si="59"/>
        <v xml:space="preserve"> </v>
      </c>
    </row>
    <row r="771" spans="1:17" x14ac:dyDescent="0.2">
      <c r="A771" s="10" t="str">
        <f>IF(COUNTRY_INFO!A771=0," ",COUNTRY_INFO!A771)</f>
        <v>Ethiopia</v>
      </c>
      <c r="B771" s="10" t="str">
        <f>IF(COUNTRY_INFO!B771=0," ",COUNTRY_INFO!B771)</f>
        <v>SomaliAfder</v>
      </c>
      <c r="C771" s="10" t="str">
        <f>IF(COUNTRY_INFO!C771=0," ",COUNTRY_INFO!C771)</f>
        <v>Qarsadula</v>
      </c>
      <c r="D771" s="11" t="str">
        <f>IF(COUNTRY_INFO!$T$9:$T$1000="MDA1 (IVM+ALB)", COUNTRY_INFO!$T$9:$T$1000, " ")</f>
        <v xml:space="preserve"> </v>
      </c>
      <c r="E771" s="253"/>
      <c r="F771" s="54"/>
      <c r="G771" s="288"/>
      <c r="H771" s="288"/>
      <c r="I771" s="11">
        <f t="shared" si="55"/>
        <v>0</v>
      </c>
      <c r="J771" s="54"/>
      <c r="K771" s="18"/>
      <c r="L771" s="18"/>
      <c r="M771" s="14">
        <f t="shared" si="56"/>
        <v>0</v>
      </c>
      <c r="N771" s="231"/>
      <c r="O771" s="230" t="str">
        <f t="shared" si="57"/>
        <v xml:space="preserve"> </v>
      </c>
      <c r="P771" s="230" t="str">
        <f t="shared" si="58"/>
        <v xml:space="preserve"> </v>
      </c>
      <c r="Q771" s="230" t="str">
        <f t="shared" si="59"/>
        <v xml:space="preserve"> </v>
      </c>
    </row>
    <row r="772" spans="1:17" x14ac:dyDescent="0.2">
      <c r="A772" s="10" t="str">
        <f>IF(COUNTRY_INFO!A772=0," ",COUNTRY_INFO!A772)</f>
        <v>Ethiopia</v>
      </c>
      <c r="B772" s="10" t="str">
        <f>IF(COUNTRY_INFO!B772=0," ",COUNTRY_INFO!B772)</f>
        <v>SomaliAfder</v>
      </c>
      <c r="C772" s="10" t="str">
        <f>IF(COUNTRY_INFO!C772=0," ",COUNTRY_INFO!C772)</f>
        <v>Qooxle</v>
      </c>
      <c r="D772" s="11" t="str">
        <f>IF(COUNTRY_INFO!$T$9:$T$1000="MDA1 (IVM+ALB)", COUNTRY_INFO!$T$9:$T$1000, " ")</f>
        <v xml:space="preserve"> </v>
      </c>
      <c r="E772" s="253"/>
      <c r="F772" s="54"/>
      <c r="G772" s="288"/>
      <c r="H772" s="288"/>
      <c r="I772" s="11">
        <f t="shared" si="55"/>
        <v>0</v>
      </c>
      <c r="J772" s="54"/>
      <c r="K772" s="18"/>
      <c r="L772" s="18"/>
      <c r="M772" s="14">
        <f t="shared" si="56"/>
        <v>0</v>
      </c>
      <c r="N772" s="231"/>
      <c r="O772" s="230" t="str">
        <f t="shared" si="57"/>
        <v xml:space="preserve"> </v>
      </c>
      <c r="P772" s="230" t="str">
        <f t="shared" si="58"/>
        <v xml:space="preserve"> </v>
      </c>
      <c r="Q772" s="230" t="str">
        <f t="shared" si="59"/>
        <v xml:space="preserve"> </v>
      </c>
    </row>
    <row r="773" spans="1:17" x14ac:dyDescent="0.2">
      <c r="A773" s="10" t="str">
        <f>IF(COUNTRY_INFO!A773=0," ",COUNTRY_INFO!A773)</f>
        <v>Ethiopia</v>
      </c>
      <c r="B773" s="10" t="str">
        <f>IF(COUNTRY_INFO!B773=0," ",COUNTRY_INFO!B773)</f>
        <v>SomaliAfder</v>
      </c>
      <c r="C773" s="10" t="str">
        <f>IF(COUNTRY_INFO!C773=0," ",COUNTRY_INFO!C773)</f>
        <v>Rarso</v>
      </c>
      <c r="D773" s="11" t="str">
        <f>IF(COUNTRY_INFO!$T$9:$T$1000="MDA1 (IVM+ALB)", COUNTRY_INFO!$T$9:$T$1000, " ")</f>
        <v xml:space="preserve"> </v>
      </c>
      <c r="E773" s="253"/>
      <c r="F773" s="54"/>
      <c r="G773" s="288"/>
      <c r="H773" s="288"/>
      <c r="I773" s="11">
        <f t="shared" si="55"/>
        <v>0</v>
      </c>
      <c r="J773" s="54"/>
      <c r="K773" s="18"/>
      <c r="L773" s="18"/>
      <c r="M773" s="14">
        <f t="shared" si="56"/>
        <v>0</v>
      </c>
      <c r="N773" s="231"/>
      <c r="O773" s="230" t="str">
        <f t="shared" si="57"/>
        <v xml:space="preserve"> </v>
      </c>
      <c r="P773" s="230" t="str">
        <f t="shared" si="58"/>
        <v xml:space="preserve"> </v>
      </c>
      <c r="Q773" s="230" t="str">
        <f t="shared" si="59"/>
        <v xml:space="preserve"> </v>
      </c>
    </row>
    <row r="774" spans="1:17" x14ac:dyDescent="0.2">
      <c r="A774" s="10" t="str">
        <f>IF(COUNTRY_INFO!A774=0," ",COUNTRY_INFO!A774)</f>
        <v>Ethiopia</v>
      </c>
      <c r="B774" s="10" t="str">
        <f>IF(COUNTRY_INFO!B774=0," ",COUNTRY_INFO!B774)</f>
        <v>SomaliAfder</v>
      </c>
      <c r="C774" s="10" t="str">
        <f>IF(COUNTRY_INFO!C774=0," ",COUNTRY_INFO!C774)</f>
        <v>West Emay</v>
      </c>
      <c r="D774" s="11" t="str">
        <f>IF(COUNTRY_INFO!$T$9:$T$1000="MDA1 (IVM+ALB)", COUNTRY_INFO!$T$9:$T$1000, " ")</f>
        <v xml:space="preserve"> </v>
      </c>
      <c r="E774" s="253"/>
      <c r="F774" s="54"/>
      <c r="G774" s="288"/>
      <c r="H774" s="288"/>
      <c r="I774" s="11">
        <f t="shared" si="55"/>
        <v>0</v>
      </c>
      <c r="J774" s="54"/>
      <c r="K774" s="18"/>
      <c r="L774" s="18"/>
      <c r="M774" s="14">
        <f t="shared" si="56"/>
        <v>0</v>
      </c>
      <c r="N774" s="231"/>
      <c r="O774" s="230" t="str">
        <f t="shared" si="57"/>
        <v xml:space="preserve"> </v>
      </c>
      <c r="P774" s="230" t="str">
        <f t="shared" si="58"/>
        <v xml:space="preserve"> </v>
      </c>
      <c r="Q774" s="230" t="str">
        <f t="shared" si="59"/>
        <v xml:space="preserve"> </v>
      </c>
    </row>
    <row r="775" spans="1:17" x14ac:dyDescent="0.2">
      <c r="A775" s="10" t="str">
        <f>IF(COUNTRY_INFO!A775=0," ",COUNTRY_INFO!A775)</f>
        <v>Ethiopia</v>
      </c>
      <c r="B775" s="10" t="str">
        <f>IF(COUNTRY_INFO!B775=0," ",COUNTRY_INFO!B775)</f>
        <v>SomaliCity</v>
      </c>
      <c r="C775" s="10" t="str">
        <f>IF(COUNTRY_INFO!C775=0," ",COUNTRY_INFO!C775)</f>
        <v>Afdem</v>
      </c>
      <c r="D775" s="11" t="str">
        <f>IF(COUNTRY_INFO!$T$9:$T$1000="MDA1 (IVM+ALB)", COUNTRY_INFO!$T$9:$T$1000, " ")</f>
        <v xml:space="preserve"> </v>
      </c>
      <c r="E775" s="253"/>
      <c r="F775" s="54"/>
      <c r="G775" s="288"/>
      <c r="H775" s="288"/>
      <c r="I775" s="11">
        <f t="shared" si="55"/>
        <v>0</v>
      </c>
      <c r="J775" s="54"/>
      <c r="K775" s="18"/>
      <c r="L775" s="18"/>
      <c r="M775" s="14">
        <f t="shared" si="56"/>
        <v>0</v>
      </c>
      <c r="N775" s="231"/>
      <c r="O775" s="230" t="str">
        <f t="shared" si="57"/>
        <v xml:space="preserve"> </v>
      </c>
      <c r="P775" s="230" t="str">
        <f t="shared" si="58"/>
        <v xml:space="preserve"> </v>
      </c>
      <c r="Q775" s="230" t="str">
        <f t="shared" si="59"/>
        <v xml:space="preserve"> </v>
      </c>
    </row>
    <row r="776" spans="1:17" x14ac:dyDescent="0.2">
      <c r="A776" s="10" t="str">
        <f>IF(COUNTRY_INFO!A776=0," ",COUNTRY_INFO!A776)</f>
        <v>Ethiopia</v>
      </c>
      <c r="B776" s="10" t="str">
        <f>IF(COUNTRY_INFO!B776=0," ",COUNTRY_INFO!B776)</f>
        <v>SomaliCity</v>
      </c>
      <c r="C776" s="10" t="str">
        <f>IF(COUNTRY_INFO!C776=0," ",COUNTRY_INFO!C776)</f>
        <v>Ayshia</v>
      </c>
      <c r="D776" s="11" t="str">
        <f>IF(COUNTRY_INFO!$T$9:$T$1000="MDA1 (IVM+ALB)", COUNTRY_INFO!$T$9:$T$1000, " ")</f>
        <v xml:space="preserve"> </v>
      </c>
      <c r="E776" s="253"/>
      <c r="F776" s="54"/>
      <c r="G776" s="288"/>
      <c r="H776" s="288"/>
      <c r="I776" s="11">
        <f t="shared" si="55"/>
        <v>0</v>
      </c>
      <c r="J776" s="54"/>
      <c r="K776" s="18"/>
      <c r="L776" s="18"/>
      <c r="M776" s="14">
        <f t="shared" si="56"/>
        <v>0</v>
      </c>
      <c r="N776" s="231"/>
      <c r="O776" s="230" t="str">
        <f t="shared" si="57"/>
        <v xml:space="preserve"> </v>
      </c>
      <c r="P776" s="230" t="str">
        <f t="shared" si="58"/>
        <v xml:space="preserve"> </v>
      </c>
      <c r="Q776" s="230" t="str">
        <f t="shared" si="59"/>
        <v xml:space="preserve"> </v>
      </c>
    </row>
    <row r="777" spans="1:17" x14ac:dyDescent="0.2">
      <c r="A777" s="10" t="str">
        <f>IF(COUNTRY_INFO!A777=0," ",COUNTRY_INFO!A777)</f>
        <v>Ethiopia</v>
      </c>
      <c r="B777" s="10" t="str">
        <f>IF(COUNTRY_INFO!B777=0," ",COUNTRY_INFO!B777)</f>
        <v>SomaliCity</v>
      </c>
      <c r="C777" s="10" t="str">
        <f>IF(COUNTRY_INFO!C777=0," ",COUNTRY_INFO!C777)</f>
        <v>Dambal</v>
      </c>
      <c r="D777" s="11" t="str">
        <f>IF(COUNTRY_INFO!$T$9:$T$1000="MDA1 (IVM+ALB)", COUNTRY_INFO!$T$9:$T$1000, " ")</f>
        <v xml:space="preserve"> </v>
      </c>
      <c r="E777" s="253"/>
      <c r="F777" s="54"/>
      <c r="G777" s="288"/>
      <c r="H777" s="288"/>
      <c r="I777" s="11">
        <f t="shared" si="55"/>
        <v>0</v>
      </c>
      <c r="J777" s="54"/>
      <c r="K777" s="18"/>
      <c r="L777" s="18"/>
      <c r="M777" s="14">
        <f t="shared" si="56"/>
        <v>0</v>
      </c>
      <c r="N777" s="231"/>
      <c r="O777" s="230" t="str">
        <f t="shared" si="57"/>
        <v xml:space="preserve"> </v>
      </c>
      <c r="P777" s="230" t="str">
        <f t="shared" si="58"/>
        <v xml:space="preserve"> </v>
      </c>
      <c r="Q777" s="230" t="str">
        <f t="shared" si="59"/>
        <v xml:space="preserve"> </v>
      </c>
    </row>
    <row r="778" spans="1:17" x14ac:dyDescent="0.2">
      <c r="A778" s="10" t="str">
        <f>IF(COUNTRY_INFO!A778=0," ",COUNTRY_INFO!A778)</f>
        <v>Ethiopia</v>
      </c>
      <c r="B778" s="10" t="str">
        <f>IF(COUNTRY_INFO!B778=0," ",COUNTRY_INFO!B778)</f>
        <v>SomaliCity</v>
      </c>
      <c r="C778" s="10" t="str">
        <f>IF(COUNTRY_INFO!C778=0," ",COUNTRY_INFO!C778)</f>
        <v>Erer</v>
      </c>
      <c r="D778" s="11" t="str">
        <f>IF(COUNTRY_INFO!$T$9:$T$1000="MDA1 (IVM+ALB)", COUNTRY_INFO!$T$9:$T$1000, " ")</f>
        <v xml:space="preserve"> </v>
      </c>
      <c r="E778" s="253"/>
      <c r="F778" s="54"/>
      <c r="G778" s="288"/>
      <c r="H778" s="288"/>
      <c r="I778" s="11">
        <f t="shared" ref="I778:I841" si="60">SUM(F778:H778)</f>
        <v>0</v>
      </c>
      <c r="J778" s="54"/>
      <c r="K778" s="18"/>
      <c r="L778" s="18"/>
      <c r="M778" s="14">
        <f t="shared" ref="M778:M841" si="61">SUM(J778:L778)</f>
        <v>0</v>
      </c>
      <c r="N778" s="231"/>
      <c r="O778" s="230" t="str">
        <f t="shared" ref="O778:O841" si="62">IF(G778&lt;&gt;0, IF(K778/G778*100=0, "-", K778/G778*100), " ")</f>
        <v xml:space="preserve"> </v>
      </c>
      <c r="P778" s="230" t="str">
        <f t="shared" ref="P778:P841" si="63">IF(H778&lt;&gt;0, IF(L778/H778*100=0, "-", L778/H778*100), " ")</f>
        <v xml:space="preserve"> </v>
      </c>
      <c r="Q778" s="230" t="str">
        <f t="shared" ref="Q778:Q841" si="64">IF(I778&lt;&gt;0, IF(M778/I778*100=0, "-", M778/I778*100), " ")</f>
        <v xml:space="preserve"> </v>
      </c>
    </row>
    <row r="779" spans="1:17" x14ac:dyDescent="0.2">
      <c r="A779" s="10" t="str">
        <f>IF(COUNTRY_INFO!A779=0," ",COUNTRY_INFO!A779)</f>
        <v>Ethiopia</v>
      </c>
      <c r="B779" s="10" t="str">
        <f>IF(COUNTRY_INFO!B779=0," ",COUNTRY_INFO!B779)</f>
        <v>SomaliCity</v>
      </c>
      <c r="C779" s="10" t="str">
        <f>IF(COUNTRY_INFO!C779=0," ",COUNTRY_INFO!C779)</f>
        <v>Gablalu</v>
      </c>
      <c r="D779" s="11" t="str">
        <f>IF(COUNTRY_INFO!$T$9:$T$1000="MDA1 (IVM+ALB)", COUNTRY_INFO!$T$9:$T$1000, " ")</f>
        <v xml:space="preserve"> </v>
      </c>
      <c r="E779" s="253"/>
      <c r="F779" s="54"/>
      <c r="G779" s="288"/>
      <c r="H779" s="288"/>
      <c r="I779" s="11">
        <f t="shared" si="60"/>
        <v>0</v>
      </c>
      <c r="J779" s="54"/>
      <c r="K779" s="18"/>
      <c r="L779" s="18"/>
      <c r="M779" s="14">
        <f t="shared" si="61"/>
        <v>0</v>
      </c>
      <c r="N779" s="231"/>
      <c r="O779" s="230" t="str">
        <f t="shared" si="62"/>
        <v xml:space="preserve"> </v>
      </c>
      <c r="P779" s="230" t="str">
        <f t="shared" si="63"/>
        <v xml:space="preserve"> </v>
      </c>
      <c r="Q779" s="230" t="str">
        <f t="shared" si="64"/>
        <v xml:space="preserve"> </v>
      </c>
    </row>
    <row r="780" spans="1:17" x14ac:dyDescent="0.2">
      <c r="A780" s="10" t="str">
        <f>IF(COUNTRY_INFO!A780=0," ",COUNTRY_INFO!A780)</f>
        <v>Ethiopia</v>
      </c>
      <c r="B780" s="10" t="str">
        <f>IF(COUNTRY_INFO!B780=0," ",COUNTRY_INFO!B780)</f>
        <v>SomaliCity</v>
      </c>
      <c r="C780" s="10" t="str">
        <f>IF(COUNTRY_INFO!C780=0," ",COUNTRY_INFO!C780)</f>
        <v>Hadhagala</v>
      </c>
      <c r="D780" s="11" t="str">
        <f>IF(COUNTRY_INFO!$T$9:$T$1000="MDA1 (IVM+ALB)", COUNTRY_INFO!$T$9:$T$1000, " ")</f>
        <v xml:space="preserve"> </v>
      </c>
      <c r="E780" s="253"/>
      <c r="F780" s="54"/>
      <c r="G780" s="288"/>
      <c r="H780" s="288"/>
      <c r="I780" s="11">
        <f t="shared" si="60"/>
        <v>0</v>
      </c>
      <c r="J780" s="54"/>
      <c r="K780" s="18"/>
      <c r="L780" s="18"/>
      <c r="M780" s="14">
        <f t="shared" si="61"/>
        <v>0</v>
      </c>
      <c r="N780" s="231"/>
      <c r="O780" s="230" t="str">
        <f t="shared" si="62"/>
        <v xml:space="preserve"> </v>
      </c>
      <c r="P780" s="230" t="str">
        <f t="shared" si="63"/>
        <v xml:space="preserve"> </v>
      </c>
      <c r="Q780" s="230" t="str">
        <f t="shared" si="64"/>
        <v xml:space="preserve"> </v>
      </c>
    </row>
    <row r="781" spans="1:17" x14ac:dyDescent="0.2">
      <c r="A781" s="10" t="str">
        <f>IF(COUNTRY_INFO!A781=0," ",COUNTRY_INFO!A781)</f>
        <v>Ethiopia</v>
      </c>
      <c r="B781" s="10" t="str">
        <f>IF(COUNTRY_INFO!B781=0," ",COUNTRY_INFO!B781)</f>
        <v>SomaliCity</v>
      </c>
      <c r="C781" s="10" t="str">
        <f>IF(COUNTRY_INFO!C781=0," ",COUNTRY_INFO!C781)</f>
        <v>Meiso</v>
      </c>
      <c r="D781" s="11" t="str">
        <f>IF(COUNTRY_INFO!$T$9:$T$1000="MDA1 (IVM+ALB)", COUNTRY_INFO!$T$9:$T$1000, " ")</f>
        <v xml:space="preserve"> </v>
      </c>
      <c r="E781" s="253"/>
      <c r="F781" s="54"/>
      <c r="G781" s="288"/>
      <c r="H781" s="288"/>
      <c r="I781" s="11">
        <f t="shared" si="60"/>
        <v>0</v>
      </c>
      <c r="J781" s="54"/>
      <c r="K781" s="18"/>
      <c r="L781" s="18"/>
      <c r="M781" s="14">
        <f t="shared" si="61"/>
        <v>0</v>
      </c>
      <c r="N781" s="231"/>
      <c r="O781" s="230" t="str">
        <f t="shared" si="62"/>
        <v xml:space="preserve"> </v>
      </c>
      <c r="P781" s="230" t="str">
        <f t="shared" si="63"/>
        <v xml:space="preserve"> </v>
      </c>
      <c r="Q781" s="230" t="str">
        <f t="shared" si="64"/>
        <v xml:space="preserve"> </v>
      </c>
    </row>
    <row r="782" spans="1:17" x14ac:dyDescent="0.2">
      <c r="A782" s="10" t="str">
        <f>IF(COUNTRY_INFO!A782=0," ",COUNTRY_INFO!A782)</f>
        <v>Ethiopia</v>
      </c>
      <c r="B782" s="10" t="str">
        <f>IF(COUNTRY_INFO!B782=0," ",COUNTRY_INFO!B782)</f>
        <v>SomaliCity</v>
      </c>
      <c r="C782" s="10" t="str">
        <f>IF(COUNTRY_INFO!C782=0," ",COUNTRY_INFO!C782)</f>
        <v>Shinile</v>
      </c>
      <c r="D782" s="11" t="str">
        <f>IF(COUNTRY_INFO!$T$9:$T$1000="MDA1 (IVM+ALB)", COUNTRY_INFO!$T$9:$T$1000, " ")</f>
        <v xml:space="preserve"> </v>
      </c>
      <c r="E782" s="253"/>
      <c r="F782" s="54"/>
      <c r="G782" s="288"/>
      <c r="H782" s="288"/>
      <c r="I782" s="11">
        <f t="shared" si="60"/>
        <v>0</v>
      </c>
      <c r="J782" s="54"/>
      <c r="K782" s="18"/>
      <c r="L782" s="18"/>
      <c r="M782" s="14">
        <f t="shared" si="61"/>
        <v>0</v>
      </c>
      <c r="N782" s="231"/>
      <c r="O782" s="230" t="str">
        <f t="shared" si="62"/>
        <v xml:space="preserve"> </v>
      </c>
      <c r="P782" s="230" t="str">
        <f t="shared" si="63"/>
        <v xml:space="preserve"> </v>
      </c>
      <c r="Q782" s="230" t="str">
        <f t="shared" si="64"/>
        <v xml:space="preserve"> </v>
      </c>
    </row>
    <row r="783" spans="1:17" x14ac:dyDescent="0.2">
      <c r="A783" s="10" t="str">
        <f>IF(COUNTRY_INFO!A783=0," ",COUNTRY_INFO!A783)</f>
        <v>Ethiopia</v>
      </c>
      <c r="B783" s="10" t="str">
        <f>IF(COUNTRY_INFO!B783=0," ",COUNTRY_INFO!B783)</f>
        <v>SomaliDolo</v>
      </c>
      <c r="C783" s="10" t="str">
        <f>IF(COUNTRY_INFO!C783=0," ",COUNTRY_INFO!C783)</f>
        <v>Bokh</v>
      </c>
      <c r="D783" s="11" t="str">
        <f>IF(COUNTRY_INFO!$T$9:$T$1000="MDA1 (IVM+ALB)", COUNTRY_INFO!$T$9:$T$1000, " ")</f>
        <v xml:space="preserve"> </v>
      </c>
      <c r="E783" s="253"/>
      <c r="F783" s="54"/>
      <c r="G783" s="288"/>
      <c r="H783" s="288"/>
      <c r="I783" s="11">
        <f t="shared" si="60"/>
        <v>0</v>
      </c>
      <c r="J783" s="54"/>
      <c r="K783" s="18"/>
      <c r="L783" s="18"/>
      <c r="M783" s="14">
        <f t="shared" si="61"/>
        <v>0</v>
      </c>
      <c r="N783" s="231"/>
      <c r="O783" s="230" t="str">
        <f t="shared" si="62"/>
        <v xml:space="preserve"> </v>
      </c>
      <c r="P783" s="230" t="str">
        <f t="shared" si="63"/>
        <v xml:space="preserve"> </v>
      </c>
      <c r="Q783" s="230" t="str">
        <f t="shared" si="64"/>
        <v xml:space="preserve"> </v>
      </c>
    </row>
    <row r="784" spans="1:17" x14ac:dyDescent="0.2">
      <c r="A784" s="10" t="str">
        <f>IF(COUNTRY_INFO!A784=0," ",COUNTRY_INFO!A784)</f>
        <v>Ethiopia</v>
      </c>
      <c r="B784" s="10" t="str">
        <f>IF(COUNTRY_INFO!B784=0," ",COUNTRY_INFO!B784)</f>
        <v>SomaliDolo</v>
      </c>
      <c r="C784" s="10" t="str">
        <f>IF(COUNTRY_INFO!C784=0," ",COUNTRY_INFO!C784)</f>
        <v>Danod</v>
      </c>
      <c r="D784" s="11" t="str">
        <f>IF(COUNTRY_INFO!$T$9:$T$1000="MDA1 (IVM+ALB)", COUNTRY_INFO!$T$9:$T$1000, " ")</f>
        <v xml:space="preserve"> </v>
      </c>
      <c r="E784" s="253"/>
      <c r="F784" s="54"/>
      <c r="G784" s="288"/>
      <c r="H784" s="288"/>
      <c r="I784" s="11">
        <f t="shared" si="60"/>
        <v>0</v>
      </c>
      <c r="J784" s="54"/>
      <c r="K784" s="18"/>
      <c r="L784" s="18"/>
      <c r="M784" s="14">
        <f t="shared" si="61"/>
        <v>0</v>
      </c>
      <c r="N784" s="231"/>
      <c r="O784" s="230" t="str">
        <f t="shared" si="62"/>
        <v xml:space="preserve"> </v>
      </c>
      <c r="P784" s="230" t="str">
        <f t="shared" si="63"/>
        <v xml:space="preserve"> </v>
      </c>
      <c r="Q784" s="230" t="str">
        <f t="shared" si="64"/>
        <v xml:space="preserve"> </v>
      </c>
    </row>
    <row r="785" spans="1:17" x14ac:dyDescent="0.2">
      <c r="A785" s="10" t="str">
        <f>IF(COUNTRY_INFO!A785=0," ",COUNTRY_INFO!A785)</f>
        <v>Ethiopia</v>
      </c>
      <c r="B785" s="10" t="str">
        <f>IF(COUNTRY_INFO!B785=0," ",COUNTRY_INFO!B785)</f>
        <v>SomaliDolo</v>
      </c>
      <c r="C785" s="10" t="str">
        <f>IF(COUNTRY_INFO!C785=0," ",COUNTRY_INFO!C785)</f>
        <v>Daratole</v>
      </c>
      <c r="D785" s="11" t="str">
        <f>IF(COUNTRY_INFO!$T$9:$T$1000="MDA1 (IVM+ALB)", COUNTRY_INFO!$T$9:$T$1000, " ")</f>
        <v xml:space="preserve"> </v>
      </c>
      <c r="E785" s="253"/>
      <c r="F785" s="54"/>
      <c r="G785" s="288"/>
      <c r="H785" s="288"/>
      <c r="I785" s="11">
        <f t="shared" si="60"/>
        <v>0</v>
      </c>
      <c r="J785" s="54"/>
      <c r="K785" s="18"/>
      <c r="L785" s="18"/>
      <c r="M785" s="14">
        <f t="shared" si="61"/>
        <v>0</v>
      </c>
      <c r="N785" s="231"/>
      <c r="O785" s="230" t="str">
        <f t="shared" si="62"/>
        <v xml:space="preserve"> </v>
      </c>
      <c r="P785" s="230" t="str">
        <f t="shared" si="63"/>
        <v xml:space="preserve"> </v>
      </c>
      <c r="Q785" s="230" t="str">
        <f t="shared" si="64"/>
        <v xml:space="preserve"> </v>
      </c>
    </row>
    <row r="786" spans="1:17" x14ac:dyDescent="0.2">
      <c r="A786" s="10" t="str">
        <f>IF(COUNTRY_INFO!A786=0," ",COUNTRY_INFO!A786)</f>
        <v>Ethiopia</v>
      </c>
      <c r="B786" s="10" t="str">
        <f>IF(COUNTRY_INFO!B786=0," ",COUNTRY_INFO!B786)</f>
        <v>SomaliDolo</v>
      </c>
      <c r="C786" s="10" t="str">
        <f>IF(COUNTRY_INFO!C786=0," ",COUNTRY_INFO!C786)</f>
        <v>Galadin</v>
      </c>
      <c r="D786" s="11" t="str">
        <f>IF(COUNTRY_INFO!$T$9:$T$1000="MDA1 (IVM+ALB)", COUNTRY_INFO!$T$9:$T$1000, " ")</f>
        <v xml:space="preserve"> </v>
      </c>
      <c r="E786" s="253"/>
      <c r="F786" s="54"/>
      <c r="G786" s="288"/>
      <c r="H786" s="288"/>
      <c r="I786" s="11">
        <f t="shared" si="60"/>
        <v>0</v>
      </c>
      <c r="J786" s="54"/>
      <c r="K786" s="18"/>
      <c r="L786" s="18"/>
      <c r="M786" s="14">
        <f t="shared" si="61"/>
        <v>0</v>
      </c>
      <c r="N786" s="231"/>
      <c r="O786" s="230" t="str">
        <f t="shared" si="62"/>
        <v xml:space="preserve"> </v>
      </c>
      <c r="P786" s="230" t="str">
        <f t="shared" si="63"/>
        <v xml:space="preserve"> </v>
      </c>
      <c r="Q786" s="230" t="str">
        <f t="shared" si="64"/>
        <v xml:space="preserve"> </v>
      </c>
    </row>
    <row r="787" spans="1:17" x14ac:dyDescent="0.2">
      <c r="A787" s="10" t="str">
        <f>IF(COUNTRY_INFO!A787=0," ",COUNTRY_INFO!A787)</f>
        <v>Ethiopia</v>
      </c>
      <c r="B787" s="10" t="str">
        <f>IF(COUNTRY_INFO!B787=0," ",COUNTRY_INFO!B787)</f>
        <v>SomaliDolo</v>
      </c>
      <c r="C787" s="10" t="str">
        <f>IF(COUNTRY_INFO!C787=0," ",COUNTRY_INFO!C787)</f>
        <v>Lahelaw-Yeob</v>
      </c>
      <c r="D787" s="11" t="str">
        <f>IF(COUNTRY_INFO!$T$9:$T$1000="MDA1 (IVM+ALB)", COUNTRY_INFO!$T$9:$T$1000, " ")</f>
        <v xml:space="preserve"> </v>
      </c>
      <c r="E787" s="253"/>
      <c r="F787" s="54"/>
      <c r="G787" s="288"/>
      <c r="H787" s="288"/>
      <c r="I787" s="11">
        <f t="shared" si="60"/>
        <v>0</v>
      </c>
      <c r="J787" s="54"/>
      <c r="K787" s="18"/>
      <c r="L787" s="18"/>
      <c r="M787" s="14">
        <f t="shared" si="61"/>
        <v>0</v>
      </c>
      <c r="N787" s="231"/>
      <c r="O787" s="230" t="str">
        <f t="shared" si="62"/>
        <v xml:space="preserve"> </v>
      </c>
      <c r="P787" s="230" t="str">
        <f t="shared" si="63"/>
        <v xml:space="preserve"> </v>
      </c>
      <c r="Q787" s="230" t="str">
        <f t="shared" si="64"/>
        <v xml:space="preserve"> </v>
      </c>
    </row>
    <row r="788" spans="1:17" x14ac:dyDescent="0.2">
      <c r="A788" s="10" t="str">
        <f>IF(COUNTRY_INFO!A788=0," ",COUNTRY_INFO!A788)</f>
        <v>Ethiopia</v>
      </c>
      <c r="B788" s="10" t="str">
        <f>IF(COUNTRY_INFO!B788=0," ",COUNTRY_INFO!B788)</f>
        <v>SomaliDolo</v>
      </c>
      <c r="C788" s="10" t="str">
        <f>IF(COUNTRY_INFO!C788=0," ",COUNTRY_INFO!C788)</f>
        <v>Warder</v>
      </c>
      <c r="D788" s="11" t="str">
        <f>IF(COUNTRY_INFO!$T$9:$T$1000="MDA1 (IVM+ALB)", COUNTRY_INFO!$T$9:$T$1000, " ")</f>
        <v xml:space="preserve"> </v>
      </c>
      <c r="E788" s="253"/>
      <c r="F788" s="54"/>
      <c r="G788" s="288"/>
      <c r="H788" s="288"/>
      <c r="I788" s="11">
        <f t="shared" si="60"/>
        <v>0</v>
      </c>
      <c r="J788" s="54"/>
      <c r="K788" s="18"/>
      <c r="L788" s="18"/>
      <c r="M788" s="14">
        <f t="shared" si="61"/>
        <v>0</v>
      </c>
      <c r="N788" s="231"/>
      <c r="O788" s="230" t="str">
        <f t="shared" si="62"/>
        <v xml:space="preserve"> </v>
      </c>
      <c r="P788" s="230" t="str">
        <f t="shared" si="63"/>
        <v xml:space="preserve"> </v>
      </c>
      <c r="Q788" s="230" t="str">
        <f t="shared" si="64"/>
        <v xml:space="preserve"> </v>
      </c>
    </row>
    <row r="789" spans="1:17" x14ac:dyDescent="0.2">
      <c r="A789" s="10" t="str">
        <f>IF(COUNTRY_INFO!A789=0," ",COUNTRY_INFO!A789)</f>
        <v>Ethiopia</v>
      </c>
      <c r="B789" s="10" t="str">
        <f>IF(COUNTRY_INFO!B789=0," ",COUNTRY_INFO!B789)</f>
        <v>SomaliErer</v>
      </c>
      <c r="C789" s="10" t="str">
        <f>IF(COUNTRY_INFO!C789=0," ",COUNTRY_INFO!C789)</f>
        <v>Fik</v>
      </c>
      <c r="D789" s="11" t="str">
        <f>IF(COUNTRY_INFO!$T$9:$T$1000="MDA1 (IVM+ALB)", COUNTRY_INFO!$T$9:$T$1000, " ")</f>
        <v xml:space="preserve"> </v>
      </c>
      <c r="E789" s="253"/>
      <c r="F789" s="54"/>
      <c r="G789" s="288"/>
      <c r="H789" s="288"/>
      <c r="I789" s="11">
        <f t="shared" si="60"/>
        <v>0</v>
      </c>
      <c r="J789" s="54"/>
      <c r="K789" s="18"/>
      <c r="L789" s="18"/>
      <c r="M789" s="14">
        <f t="shared" si="61"/>
        <v>0</v>
      </c>
      <c r="N789" s="231"/>
      <c r="O789" s="230" t="str">
        <f t="shared" si="62"/>
        <v xml:space="preserve"> </v>
      </c>
      <c r="P789" s="230" t="str">
        <f t="shared" si="63"/>
        <v xml:space="preserve"> </v>
      </c>
      <c r="Q789" s="230" t="str">
        <f t="shared" si="64"/>
        <v xml:space="preserve"> </v>
      </c>
    </row>
    <row r="790" spans="1:17" x14ac:dyDescent="0.2">
      <c r="A790" s="10" t="str">
        <f>IF(COUNTRY_INFO!A790=0," ",COUNTRY_INFO!A790)</f>
        <v>Ethiopia</v>
      </c>
      <c r="B790" s="10" t="str">
        <f>IF(COUNTRY_INFO!B790=0," ",COUNTRY_INFO!B790)</f>
        <v>SomaliErer</v>
      </c>
      <c r="C790" s="10" t="str">
        <f>IF(COUNTRY_INFO!C790=0," ",COUNTRY_INFO!C790)</f>
        <v>Mayamulku</v>
      </c>
      <c r="D790" s="11" t="str">
        <f>IF(COUNTRY_INFO!$T$9:$T$1000="MDA1 (IVM+ALB)", COUNTRY_INFO!$T$9:$T$1000, " ")</f>
        <v xml:space="preserve"> </v>
      </c>
      <c r="E790" s="253"/>
      <c r="F790" s="54"/>
      <c r="G790" s="288"/>
      <c r="H790" s="288"/>
      <c r="I790" s="11">
        <f t="shared" si="60"/>
        <v>0</v>
      </c>
      <c r="J790" s="54"/>
      <c r="K790" s="18"/>
      <c r="L790" s="18"/>
      <c r="M790" s="14">
        <f t="shared" si="61"/>
        <v>0</v>
      </c>
      <c r="N790" s="231"/>
      <c r="O790" s="230" t="str">
        <f t="shared" si="62"/>
        <v xml:space="preserve"> </v>
      </c>
      <c r="P790" s="230" t="str">
        <f t="shared" si="63"/>
        <v xml:space="preserve"> </v>
      </c>
      <c r="Q790" s="230" t="str">
        <f t="shared" si="64"/>
        <v xml:space="preserve"> </v>
      </c>
    </row>
    <row r="791" spans="1:17" x14ac:dyDescent="0.2">
      <c r="A791" s="10" t="str">
        <f>IF(COUNTRY_INFO!A791=0," ",COUNTRY_INFO!A791)</f>
        <v>Ethiopia</v>
      </c>
      <c r="B791" s="10" t="str">
        <f>IF(COUNTRY_INFO!B791=0," ",COUNTRY_INFO!B791)</f>
        <v>SomaliErer</v>
      </c>
      <c r="C791" s="10" t="str">
        <f>IF(COUNTRY_INFO!C791=0," ",COUNTRY_INFO!C791)</f>
        <v>Qubi</v>
      </c>
      <c r="D791" s="11" t="str">
        <f>IF(COUNTRY_INFO!$T$9:$T$1000="MDA1 (IVM+ALB)", COUNTRY_INFO!$T$9:$T$1000, " ")</f>
        <v xml:space="preserve"> </v>
      </c>
      <c r="E791" s="253"/>
      <c r="F791" s="54"/>
      <c r="G791" s="288"/>
      <c r="H791" s="288"/>
      <c r="I791" s="11">
        <f t="shared" si="60"/>
        <v>0</v>
      </c>
      <c r="J791" s="54"/>
      <c r="K791" s="18"/>
      <c r="L791" s="18"/>
      <c r="M791" s="14">
        <f t="shared" si="61"/>
        <v>0</v>
      </c>
      <c r="N791" s="231"/>
      <c r="O791" s="230" t="str">
        <f t="shared" si="62"/>
        <v xml:space="preserve"> </v>
      </c>
      <c r="P791" s="230" t="str">
        <f t="shared" si="63"/>
        <v xml:space="preserve"> </v>
      </c>
      <c r="Q791" s="230" t="str">
        <f t="shared" si="64"/>
        <v xml:space="preserve"> </v>
      </c>
    </row>
    <row r="792" spans="1:17" x14ac:dyDescent="0.2">
      <c r="A792" s="10" t="str">
        <f>IF(COUNTRY_INFO!A792=0," ",COUNTRY_INFO!A792)</f>
        <v>Ethiopia</v>
      </c>
      <c r="B792" s="10" t="str">
        <f>IF(COUNTRY_INFO!B792=0," ",COUNTRY_INFO!B792)</f>
        <v>SomaliErer</v>
      </c>
      <c r="C792" s="10" t="str">
        <f>IF(COUNTRY_INFO!C792=0," ",COUNTRY_INFO!C792)</f>
        <v xml:space="preserve">Wangay </v>
      </c>
      <c r="D792" s="11" t="str">
        <f>IF(COUNTRY_INFO!$T$9:$T$1000="MDA1 (IVM+ALB)", COUNTRY_INFO!$T$9:$T$1000, " ")</f>
        <v xml:space="preserve"> </v>
      </c>
      <c r="E792" s="253"/>
      <c r="F792" s="54"/>
      <c r="G792" s="288"/>
      <c r="H792" s="288"/>
      <c r="I792" s="11">
        <f t="shared" si="60"/>
        <v>0</v>
      </c>
      <c r="J792" s="54"/>
      <c r="K792" s="18"/>
      <c r="L792" s="18"/>
      <c r="M792" s="14">
        <f t="shared" si="61"/>
        <v>0</v>
      </c>
      <c r="N792" s="231"/>
      <c r="O792" s="230" t="str">
        <f t="shared" si="62"/>
        <v xml:space="preserve"> </v>
      </c>
      <c r="P792" s="230" t="str">
        <f t="shared" si="63"/>
        <v xml:space="preserve"> </v>
      </c>
      <c r="Q792" s="230" t="str">
        <f t="shared" si="64"/>
        <v xml:space="preserve"> </v>
      </c>
    </row>
    <row r="793" spans="1:17" x14ac:dyDescent="0.2">
      <c r="A793" s="10" t="str">
        <f>IF(COUNTRY_INFO!A793=0," ",COUNTRY_INFO!A793)</f>
        <v>Ethiopia</v>
      </c>
      <c r="B793" s="10" t="str">
        <f>IF(COUNTRY_INFO!B793=0," ",COUNTRY_INFO!B793)</f>
        <v>SomaliErer</v>
      </c>
      <c r="C793" s="10" t="str">
        <f>IF(COUNTRY_INFO!C793=0," ",COUNTRY_INFO!C793)</f>
        <v xml:space="preserve">Yaxoob </v>
      </c>
      <c r="D793" s="11" t="str">
        <f>IF(COUNTRY_INFO!$T$9:$T$1000="MDA1 (IVM+ALB)", COUNTRY_INFO!$T$9:$T$1000, " ")</f>
        <v xml:space="preserve"> </v>
      </c>
      <c r="E793" s="253"/>
      <c r="F793" s="54"/>
      <c r="G793" s="288"/>
      <c r="H793" s="288"/>
      <c r="I793" s="11">
        <f t="shared" si="60"/>
        <v>0</v>
      </c>
      <c r="J793" s="54"/>
      <c r="K793" s="18"/>
      <c r="L793" s="18"/>
      <c r="M793" s="14">
        <f t="shared" si="61"/>
        <v>0</v>
      </c>
      <c r="N793" s="231"/>
      <c r="O793" s="230" t="str">
        <f t="shared" si="62"/>
        <v xml:space="preserve"> </v>
      </c>
      <c r="P793" s="230" t="str">
        <f t="shared" si="63"/>
        <v xml:space="preserve"> </v>
      </c>
      <c r="Q793" s="230" t="str">
        <f t="shared" si="64"/>
        <v xml:space="preserve"> </v>
      </c>
    </row>
    <row r="794" spans="1:17" x14ac:dyDescent="0.2">
      <c r="A794" s="10" t="str">
        <f>IF(COUNTRY_INFO!A794=0," ",COUNTRY_INFO!A794)</f>
        <v>Ethiopia</v>
      </c>
      <c r="B794" s="10" t="str">
        <f>IF(COUNTRY_INFO!B794=0," ",COUNTRY_INFO!B794)</f>
        <v>SomaliFaafan</v>
      </c>
      <c r="C794" s="10" t="str">
        <f>IF(COUNTRY_INFO!C794=0," ",COUNTRY_INFO!C794)</f>
        <v>Awbare</v>
      </c>
      <c r="D794" s="11" t="str">
        <f>IF(COUNTRY_INFO!$T$9:$T$1000="MDA1 (IVM+ALB)", COUNTRY_INFO!$T$9:$T$1000, " ")</f>
        <v xml:space="preserve"> </v>
      </c>
      <c r="E794" s="253"/>
      <c r="F794" s="54"/>
      <c r="G794" s="288"/>
      <c r="H794" s="288"/>
      <c r="I794" s="11">
        <f t="shared" si="60"/>
        <v>0</v>
      </c>
      <c r="J794" s="54"/>
      <c r="K794" s="18"/>
      <c r="L794" s="18"/>
      <c r="M794" s="14">
        <f t="shared" si="61"/>
        <v>0</v>
      </c>
      <c r="N794" s="231"/>
      <c r="O794" s="230" t="str">
        <f t="shared" si="62"/>
        <v xml:space="preserve"> </v>
      </c>
      <c r="P794" s="230" t="str">
        <f t="shared" si="63"/>
        <v xml:space="preserve"> </v>
      </c>
      <c r="Q794" s="230" t="str">
        <f t="shared" si="64"/>
        <v xml:space="preserve"> </v>
      </c>
    </row>
    <row r="795" spans="1:17" x14ac:dyDescent="0.2">
      <c r="A795" s="10" t="str">
        <f>IF(COUNTRY_INFO!A795=0," ",COUNTRY_INFO!A795)</f>
        <v>Ethiopia</v>
      </c>
      <c r="B795" s="10" t="str">
        <f>IF(COUNTRY_INFO!B795=0," ",COUNTRY_INFO!B795)</f>
        <v>SomaliFaafan</v>
      </c>
      <c r="C795" s="10" t="str">
        <f>IF(COUNTRY_INFO!C795=0," ",COUNTRY_INFO!C795)</f>
        <v>Babile</v>
      </c>
      <c r="D795" s="11" t="str">
        <f>IF(COUNTRY_INFO!$T$9:$T$1000="MDA1 (IVM+ALB)", COUNTRY_INFO!$T$9:$T$1000, " ")</f>
        <v xml:space="preserve"> </v>
      </c>
      <c r="E795" s="253"/>
      <c r="F795" s="54"/>
      <c r="G795" s="288"/>
      <c r="H795" s="288"/>
      <c r="I795" s="11">
        <f t="shared" si="60"/>
        <v>0</v>
      </c>
      <c r="J795" s="54"/>
      <c r="K795" s="18"/>
      <c r="L795" s="18"/>
      <c r="M795" s="14">
        <f t="shared" si="61"/>
        <v>0</v>
      </c>
      <c r="N795" s="231"/>
      <c r="O795" s="230" t="str">
        <f t="shared" si="62"/>
        <v xml:space="preserve"> </v>
      </c>
      <c r="P795" s="230" t="str">
        <f t="shared" si="63"/>
        <v xml:space="preserve"> </v>
      </c>
      <c r="Q795" s="230" t="str">
        <f t="shared" si="64"/>
        <v xml:space="preserve"> </v>
      </c>
    </row>
    <row r="796" spans="1:17" x14ac:dyDescent="0.2">
      <c r="A796" s="10" t="str">
        <f>IF(COUNTRY_INFO!A796=0," ",COUNTRY_INFO!A796)</f>
        <v>Ethiopia</v>
      </c>
      <c r="B796" s="10" t="str">
        <f>IF(COUNTRY_INFO!B796=0," ",COUNTRY_INFO!B796)</f>
        <v>SomaliFaafan</v>
      </c>
      <c r="C796" s="10" t="str">
        <f>IF(COUNTRY_INFO!C796=0," ",COUNTRY_INFO!C796)</f>
        <v>Goljano</v>
      </c>
      <c r="D796" s="11" t="str">
        <f>IF(COUNTRY_INFO!$T$9:$T$1000="MDA1 (IVM+ALB)", COUNTRY_INFO!$T$9:$T$1000, " ")</f>
        <v xml:space="preserve"> </v>
      </c>
      <c r="E796" s="253"/>
      <c r="F796" s="54"/>
      <c r="G796" s="288"/>
      <c r="H796" s="288"/>
      <c r="I796" s="11">
        <f t="shared" si="60"/>
        <v>0</v>
      </c>
      <c r="J796" s="54"/>
      <c r="K796" s="18"/>
      <c r="L796" s="18"/>
      <c r="M796" s="14">
        <f t="shared" si="61"/>
        <v>0</v>
      </c>
      <c r="N796" s="231"/>
      <c r="O796" s="230" t="str">
        <f t="shared" si="62"/>
        <v xml:space="preserve"> </v>
      </c>
      <c r="P796" s="230" t="str">
        <f t="shared" si="63"/>
        <v xml:space="preserve"> </v>
      </c>
      <c r="Q796" s="230" t="str">
        <f t="shared" si="64"/>
        <v xml:space="preserve"> </v>
      </c>
    </row>
    <row r="797" spans="1:17" x14ac:dyDescent="0.2">
      <c r="A797" s="10" t="str">
        <f>IF(COUNTRY_INFO!A797=0," ",COUNTRY_INFO!A797)</f>
        <v>Ethiopia</v>
      </c>
      <c r="B797" s="10" t="str">
        <f>IF(COUNTRY_INFO!B797=0," ",COUNTRY_INFO!B797)</f>
        <v>SomaliFaafan</v>
      </c>
      <c r="C797" s="10" t="str">
        <f>IF(COUNTRY_INFO!C797=0," ",COUNTRY_INFO!C797)</f>
        <v>Gursum</v>
      </c>
      <c r="D797" s="11" t="str">
        <f>IF(COUNTRY_INFO!$T$9:$T$1000="MDA1 (IVM+ALB)", COUNTRY_INFO!$T$9:$T$1000, " ")</f>
        <v xml:space="preserve"> </v>
      </c>
      <c r="E797" s="253"/>
      <c r="F797" s="54"/>
      <c r="G797" s="288"/>
      <c r="H797" s="288"/>
      <c r="I797" s="11">
        <f t="shared" si="60"/>
        <v>0</v>
      </c>
      <c r="J797" s="54"/>
      <c r="K797" s="18"/>
      <c r="L797" s="18"/>
      <c r="M797" s="14">
        <f t="shared" si="61"/>
        <v>0</v>
      </c>
      <c r="N797" s="231"/>
      <c r="O797" s="230" t="str">
        <f t="shared" si="62"/>
        <v xml:space="preserve"> </v>
      </c>
      <c r="P797" s="230" t="str">
        <f t="shared" si="63"/>
        <v xml:space="preserve"> </v>
      </c>
      <c r="Q797" s="230" t="str">
        <f t="shared" si="64"/>
        <v xml:space="preserve"> </v>
      </c>
    </row>
    <row r="798" spans="1:17" x14ac:dyDescent="0.2">
      <c r="A798" s="10" t="str">
        <f>IF(COUNTRY_INFO!A798=0," ",COUNTRY_INFO!A798)</f>
        <v>Ethiopia</v>
      </c>
      <c r="B798" s="10" t="str">
        <f>IF(COUNTRY_INFO!B798=0," ",COUNTRY_INFO!B798)</f>
        <v>SomaliFaafan</v>
      </c>
      <c r="C798" s="10" t="str">
        <f>IF(COUNTRY_INFO!C798=0," ",COUNTRY_INFO!C798)</f>
        <v>Harawa</v>
      </c>
      <c r="D798" s="11" t="str">
        <f>IF(COUNTRY_INFO!$T$9:$T$1000="MDA1 (IVM+ALB)", COUNTRY_INFO!$T$9:$T$1000, " ")</f>
        <v xml:space="preserve"> </v>
      </c>
      <c r="E798" s="253"/>
      <c r="F798" s="54"/>
      <c r="G798" s="288"/>
      <c r="H798" s="288"/>
      <c r="I798" s="11">
        <f t="shared" si="60"/>
        <v>0</v>
      </c>
      <c r="J798" s="54"/>
      <c r="K798" s="18"/>
      <c r="L798" s="18"/>
      <c r="M798" s="14">
        <f t="shared" si="61"/>
        <v>0</v>
      </c>
      <c r="N798" s="231"/>
      <c r="O798" s="230" t="str">
        <f t="shared" si="62"/>
        <v xml:space="preserve"> </v>
      </c>
      <c r="P798" s="230" t="str">
        <f t="shared" si="63"/>
        <v xml:space="preserve"> </v>
      </c>
      <c r="Q798" s="230" t="str">
        <f t="shared" si="64"/>
        <v xml:space="preserve"> </v>
      </c>
    </row>
    <row r="799" spans="1:17" x14ac:dyDescent="0.2">
      <c r="A799" s="10" t="str">
        <f>IF(COUNTRY_INFO!A799=0," ",COUNTRY_INFO!A799)</f>
        <v>Ethiopia</v>
      </c>
      <c r="B799" s="10" t="str">
        <f>IF(COUNTRY_INFO!B799=0," ",COUNTRY_INFO!B799)</f>
        <v>SomaliFaafan</v>
      </c>
      <c r="C799" s="10" t="str">
        <f>IF(COUNTRY_INFO!C799=0," ",COUNTRY_INFO!C799)</f>
        <v>Harorays</v>
      </c>
      <c r="D799" s="11" t="str">
        <f>IF(COUNTRY_INFO!$T$9:$T$1000="MDA1 (IVM+ALB)", COUNTRY_INFO!$T$9:$T$1000, " ")</f>
        <v xml:space="preserve"> </v>
      </c>
      <c r="E799" s="253"/>
      <c r="F799" s="54"/>
      <c r="G799" s="288"/>
      <c r="H799" s="288"/>
      <c r="I799" s="11">
        <f t="shared" si="60"/>
        <v>0</v>
      </c>
      <c r="J799" s="54"/>
      <c r="K799" s="18"/>
      <c r="L799" s="18"/>
      <c r="M799" s="14">
        <f t="shared" si="61"/>
        <v>0</v>
      </c>
      <c r="N799" s="231"/>
      <c r="O799" s="230" t="str">
        <f t="shared" si="62"/>
        <v xml:space="preserve"> </v>
      </c>
      <c r="P799" s="230" t="str">
        <f t="shared" si="63"/>
        <v xml:space="preserve"> </v>
      </c>
      <c r="Q799" s="230" t="str">
        <f t="shared" si="64"/>
        <v xml:space="preserve"> </v>
      </c>
    </row>
    <row r="800" spans="1:17" x14ac:dyDescent="0.2">
      <c r="A800" s="10" t="str">
        <f>IF(COUNTRY_INFO!A800=0," ",COUNTRY_INFO!A800)</f>
        <v>Ethiopia</v>
      </c>
      <c r="B800" s="10" t="str">
        <f>IF(COUNTRY_INFO!B800=0," ",COUNTRY_INFO!B800)</f>
        <v>SomaliFaafan</v>
      </c>
      <c r="C800" s="10" t="str">
        <f>IF(COUNTRY_INFO!C800=0," ",COUNTRY_INFO!C800)</f>
        <v>Harshim</v>
      </c>
      <c r="D800" s="11" t="str">
        <f>IF(COUNTRY_INFO!$T$9:$T$1000="MDA1 (IVM+ALB)", COUNTRY_INFO!$T$9:$T$1000, " ")</f>
        <v xml:space="preserve"> </v>
      </c>
      <c r="E800" s="253"/>
      <c r="F800" s="54"/>
      <c r="G800" s="288"/>
      <c r="H800" s="288"/>
      <c r="I800" s="11">
        <f t="shared" si="60"/>
        <v>0</v>
      </c>
      <c r="J800" s="54"/>
      <c r="K800" s="18"/>
      <c r="L800" s="18"/>
      <c r="M800" s="14">
        <f t="shared" si="61"/>
        <v>0</v>
      </c>
      <c r="N800" s="231"/>
      <c r="O800" s="230" t="str">
        <f t="shared" si="62"/>
        <v xml:space="preserve"> </v>
      </c>
      <c r="P800" s="230" t="str">
        <f t="shared" si="63"/>
        <v xml:space="preserve"> </v>
      </c>
      <c r="Q800" s="230" t="str">
        <f t="shared" si="64"/>
        <v xml:space="preserve"> </v>
      </c>
    </row>
    <row r="801" spans="1:17" x14ac:dyDescent="0.2">
      <c r="A801" s="10" t="str">
        <f>IF(COUNTRY_INFO!A801=0," ",COUNTRY_INFO!A801)</f>
        <v>Ethiopia</v>
      </c>
      <c r="B801" s="10" t="str">
        <f>IF(COUNTRY_INFO!B801=0," ",COUNTRY_INFO!B801)</f>
        <v>SomaliFaafan</v>
      </c>
      <c r="C801" s="10" t="str">
        <f>IF(COUNTRY_INFO!C801=0," ",COUNTRY_INFO!C801)</f>
        <v xml:space="preserve">Jigjiga City </v>
      </c>
      <c r="D801" s="11" t="str">
        <f>IF(COUNTRY_INFO!$T$9:$T$1000="MDA1 (IVM+ALB)", COUNTRY_INFO!$T$9:$T$1000, " ")</f>
        <v xml:space="preserve"> </v>
      </c>
      <c r="E801" s="253"/>
      <c r="F801" s="54"/>
      <c r="G801" s="288"/>
      <c r="H801" s="288"/>
      <c r="I801" s="11">
        <f t="shared" si="60"/>
        <v>0</v>
      </c>
      <c r="J801" s="54"/>
      <c r="K801" s="18"/>
      <c r="L801" s="18"/>
      <c r="M801" s="14">
        <f t="shared" si="61"/>
        <v>0</v>
      </c>
      <c r="N801" s="231"/>
      <c r="O801" s="230" t="str">
        <f t="shared" si="62"/>
        <v xml:space="preserve"> </v>
      </c>
      <c r="P801" s="230" t="str">
        <f t="shared" si="63"/>
        <v xml:space="preserve"> </v>
      </c>
      <c r="Q801" s="230" t="str">
        <f t="shared" si="64"/>
        <v xml:space="preserve"> </v>
      </c>
    </row>
    <row r="802" spans="1:17" x14ac:dyDescent="0.2">
      <c r="A802" s="10" t="str">
        <f>IF(COUNTRY_INFO!A802=0," ",COUNTRY_INFO!A802)</f>
        <v>Ethiopia</v>
      </c>
      <c r="B802" s="10" t="str">
        <f>IF(COUNTRY_INFO!B802=0," ",COUNTRY_INFO!B802)</f>
        <v>SomaliFaafan</v>
      </c>
      <c r="C802" s="10" t="str">
        <f>IF(COUNTRY_INFO!C802=0," ",COUNTRY_INFO!C802)</f>
        <v>Kebribeyah</v>
      </c>
      <c r="D802" s="11" t="str">
        <f>IF(COUNTRY_INFO!$T$9:$T$1000="MDA1 (IVM+ALB)", COUNTRY_INFO!$T$9:$T$1000, " ")</f>
        <v xml:space="preserve"> </v>
      </c>
      <c r="E802" s="253"/>
      <c r="F802" s="54"/>
      <c r="G802" s="288"/>
      <c r="H802" s="288"/>
      <c r="I802" s="11">
        <f t="shared" si="60"/>
        <v>0</v>
      </c>
      <c r="J802" s="54"/>
      <c r="K802" s="18"/>
      <c r="L802" s="18"/>
      <c r="M802" s="14">
        <f t="shared" si="61"/>
        <v>0</v>
      </c>
      <c r="N802" s="231"/>
      <c r="O802" s="230" t="str">
        <f t="shared" si="62"/>
        <v xml:space="preserve"> </v>
      </c>
      <c r="P802" s="230" t="str">
        <f t="shared" si="63"/>
        <v xml:space="preserve"> </v>
      </c>
      <c r="Q802" s="230" t="str">
        <f t="shared" si="64"/>
        <v xml:space="preserve"> </v>
      </c>
    </row>
    <row r="803" spans="1:17" x14ac:dyDescent="0.2">
      <c r="A803" s="10" t="str">
        <f>IF(COUNTRY_INFO!A803=0," ",COUNTRY_INFO!A803)</f>
        <v>Ethiopia</v>
      </c>
      <c r="B803" s="10" t="str">
        <f>IF(COUNTRY_INFO!B803=0," ",COUNTRY_INFO!B803)</f>
        <v>SomaliFaafan</v>
      </c>
      <c r="C803" s="10" t="str">
        <f>IF(COUNTRY_INFO!C803=0," ",COUNTRY_INFO!C803)</f>
        <v>Kebribeyah Town</v>
      </c>
      <c r="D803" s="11" t="str">
        <f>IF(COUNTRY_INFO!$T$9:$T$1000="MDA1 (IVM+ALB)", COUNTRY_INFO!$T$9:$T$1000, " ")</f>
        <v xml:space="preserve"> </v>
      </c>
      <c r="E803" s="253"/>
      <c r="F803" s="54"/>
      <c r="G803" s="288"/>
      <c r="H803" s="288"/>
      <c r="I803" s="11">
        <f t="shared" si="60"/>
        <v>0</v>
      </c>
      <c r="J803" s="54"/>
      <c r="K803" s="18"/>
      <c r="L803" s="18"/>
      <c r="M803" s="14">
        <f t="shared" si="61"/>
        <v>0</v>
      </c>
      <c r="N803" s="231"/>
      <c r="O803" s="230" t="str">
        <f t="shared" si="62"/>
        <v xml:space="preserve"> </v>
      </c>
      <c r="P803" s="230" t="str">
        <f t="shared" si="63"/>
        <v xml:space="preserve"> </v>
      </c>
      <c r="Q803" s="230" t="str">
        <f t="shared" si="64"/>
        <v xml:space="preserve"> </v>
      </c>
    </row>
    <row r="804" spans="1:17" x14ac:dyDescent="0.2">
      <c r="A804" s="10" t="str">
        <f>IF(COUNTRY_INFO!A804=0," ",COUNTRY_INFO!A804)</f>
        <v>Ethiopia</v>
      </c>
      <c r="B804" s="10" t="str">
        <f>IF(COUNTRY_INFO!B804=0," ",COUNTRY_INFO!B804)</f>
        <v>SomaliFaafan</v>
      </c>
      <c r="C804" s="10" t="str">
        <f>IF(COUNTRY_INFO!C804=0," ",COUNTRY_INFO!C804)</f>
        <v>Qoran-Mulla</v>
      </c>
      <c r="D804" s="11" t="str">
        <f>IF(COUNTRY_INFO!$T$9:$T$1000="MDA1 (IVM+ALB)", COUNTRY_INFO!$T$9:$T$1000, " ")</f>
        <v xml:space="preserve"> </v>
      </c>
      <c r="E804" s="253"/>
      <c r="F804" s="54"/>
      <c r="G804" s="288"/>
      <c r="H804" s="288"/>
      <c r="I804" s="11">
        <f t="shared" si="60"/>
        <v>0</v>
      </c>
      <c r="J804" s="54"/>
      <c r="K804" s="18"/>
      <c r="L804" s="18"/>
      <c r="M804" s="14">
        <f t="shared" si="61"/>
        <v>0</v>
      </c>
      <c r="N804" s="231"/>
      <c r="O804" s="230" t="str">
        <f t="shared" si="62"/>
        <v xml:space="preserve"> </v>
      </c>
      <c r="P804" s="230" t="str">
        <f t="shared" si="63"/>
        <v xml:space="preserve"> </v>
      </c>
      <c r="Q804" s="230" t="str">
        <f t="shared" si="64"/>
        <v xml:space="preserve"> </v>
      </c>
    </row>
    <row r="805" spans="1:17" x14ac:dyDescent="0.2">
      <c r="A805" s="10" t="str">
        <f>IF(COUNTRY_INFO!A805=0," ",COUNTRY_INFO!A805)</f>
        <v>Ethiopia</v>
      </c>
      <c r="B805" s="10" t="str">
        <f>IF(COUNTRY_INFO!B805=0," ",COUNTRY_INFO!B805)</f>
        <v>SomaliFaafan</v>
      </c>
      <c r="C805" s="10" t="str">
        <f>IF(COUNTRY_INFO!C805=0," ",COUNTRY_INFO!C805)</f>
        <v>Shabeley</v>
      </c>
      <c r="D805" s="11" t="str">
        <f>IF(COUNTRY_INFO!$T$9:$T$1000="MDA1 (IVM+ALB)", COUNTRY_INFO!$T$9:$T$1000, " ")</f>
        <v xml:space="preserve"> </v>
      </c>
      <c r="E805" s="253"/>
      <c r="F805" s="54"/>
      <c r="G805" s="288"/>
      <c r="H805" s="288"/>
      <c r="I805" s="11">
        <f t="shared" si="60"/>
        <v>0</v>
      </c>
      <c r="J805" s="54"/>
      <c r="K805" s="18"/>
      <c r="L805" s="18"/>
      <c r="M805" s="14">
        <f t="shared" si="61"/>
        <v>0</v>
      </c>
      <c r="N805" s="231"/>
      <c r="O805" s="230" t="str">
        <f t="shared" si="62"/>
        <v xml:space="preserve"> </v>
      </c>
      <c r="P805" s="230" t="str">
        <f t="shared" si="63"/>
        <v xml:space="preserve"> </v>
      </c>
      <c r="Q805" s="230" t="str">
        <f t="shared" si="64"/>
        <v xml:space="preserve"> </v>
      </c>
    </row>
    <row r="806" spans="1:17" x14ac:dyDescent="0.2">
      <c r="A806" s="10" t="str">
        <f>IF(COUNTRY_INFO!A806=0," ",COUNTRY_INFO!A806)</f>
        <v>Ethiopia</v>
      </c>
      <c r="B806" s="10" t="str">
        <f>IF(COUNTRY_INFO!B806=0," ",COUNTRY_INFO!B806)</f>
        <v>SomaliFaafan</v>
      </c>
      <c r="C806" s="10" t="str">
        <f>IF(COUNTRY_INFO!C806=0," ",COUNTRY_INFO!C806)</f>
        <v>Togo Wajjale</v>
      </c>
      <c r="D806" s="11" t="str">
        <f>IF(COUNTRY_INFO!$T$9:$T$1000="MDA1 (IVM+ALB)", COUNTRY_INFO!$T$9:$T$1000, " ")</f>
        <v xml:space="preserve"> </v>
      </c>
      <c r="E806" s="253"/>
      <c r="F806" s="54"/>
      <c r="G806" s="288"/>
      <c r="H806" s="288"/>
      <c r="I806" s="11">
        <f t="shared" si="60"/>
        <v>0</v>
      </c>
      <c r="J806" s="54"/>
      <c r="K806" s="18"/>
      <c r="L806" s="18"/>
      <c r="M806" s="14">
        <f t="shared" si="61"/>
        <v>0</v>
      </c>
      <c r="N806" s="231"/>
      <c r="O806" s="230" t="str">
        <f t="shared" si="62"/>
        <v xml:space="preserve"> </v>
      </c>
      <c r="P806" s="230" t="str">
        <f t="shared" si="63"/>
        <v xml:space="preserve"> </v>
      </c>
      <c r="Q806" s="230" t="str">
        <f t="shared" si="64"/>
        <v xml:space="preserve"> </v>
      </c>
    </row>
    <row r="807" spans="1:17" x14ac:dyDescent="0.2">
      <c r="A807" s="10" t="str">
        <f>IF(COUNTRY_INFO!A807=0," ",COUNTRY_INFO!A807)</f>
        <v>Ethiopia</v>
      </c>
      <c r="B807" s="10" t="str">
        <f>IF(COUNTRY_INFO!B807=0," ",COUNTRY_INFO!B807)</f>
        <v>SomaliFaafan</v>
      </c>
      <c r="C807" s="10" t="str">
        <f>IF(COUNTRY_INFO!C807=0," ",COUNTRY_INFO!C807)</f>
        <v>Tuliguled</v>
      </c>
      <c r="D807" s="11" t="str">
        <f>IF(COUNTRY_INFO!$T$9:$T$1000="MDA1 (IVM+ALB)", COUNTRY_INFO!$T$9:$T$1000, " ")</f>
        <v xml:space="preserve"> </v>
      </c>
      <c r="E807" s="253"/>
      <c r="F807" s="54"/>
      <c r="G807" s="288"/>
      <c r="H807" s="288"/>
      <c r="I807" s="11">
        <f t="shared" si="60"/>
        <v>0</v>
      </c>
      <c r="J807" s="54"/>
      <c r="K807" s="18"/>
      <c r="L807" s="18"/>
      <c r="M807" s="14">
        <f t="shared" si="61"/>
        <v>0</v>
      </c>
      <c r="N807" s="231"/>
      <c r="O807" s="230" t="str">
        <f t="shared" si="62"/>
        <v xml:space="preserve"> </v>
      </c>
      <c r="P807" s="230" t="str">
        <f t="shared" si="63"/>
        <v xml:space="preserve"> </v>
      </c>
      <c r="Q807" s="230" t="str">
        <f t="shared" si="64"/>
        <v xml:space="preserve"> </v>
      </c>
    </row>
    <row r="808" spans="1:17" x14ac:dyDescent="0.2">
      <c r="A808" s="10" t="str">
        <f>IF(COUNTRY_INFO!A808=0," ",COUNTRY_INFO!A808)</f>
        <v>Ethiopia</v>
      </c>
      <c r="B808" s="10" t="str">
        <f>IF(COUNTRY_INFO!B808=0," ",COUNTRY_INFO!B808)</f>
        <v>SomaliJarar</v>
      </c>
      <c r="C808" s="10" t="str">
        <f>IF(COUNTRY_INFO!C808=0," ",COUNTRY_INFO!C808)</f>
        <v>Ararso</v>
      </c>
      <c r="D808" s="11" t="str">
        <f>IF(COUNTRY_INFO!$T$9:$T$1000="MDA1 (IVM+ALB)", COUNTRY_INFO!$T$9:$T$1000, " ")</f>
        <v xml:space="preserve"> </v>
      </c>
      <c r="E808" s="253"/>
      <c r="F808" s="54"/>
      <c r="G808" s="288"/>
      <c r="H808" s="288"/>
      <c r="I808" s="11">
        <f t="shared" si="60"/>
        <v>0</v>
      </c>
      <c r="J808" s="54"/>
      <c r="K808" s="18"/>
      <c r="L808" s="18"/>
      <c r="M808" s="14">
        <f t="shared" si="61"/>
        <v>0</v>
      </c>
      <c r="N808" s="231"/>
      <c r="O808" s="230" t="str">
        <f t="shared" si="62"/>
        <v xml:space="preserve"> </v>
      </c>
      <c r="P808" s="230" t="str">
        <f t="shared" si="63"/>
        <v xml:space="preserve"> </v>
      </c>
      <c r="Q808" s="230" t="str">
        <f t="shared" si="64"/>
        <v xml:space="preserve"> </v>
      </c>
    </row>
    <row r="809" spans="1:17" x14ac:dyDescent="0.2">
      <c r="A809" s="10" t="str">
        <f>IF(COUNTRY_INFO!A809=0," ",COUNTRY_INFO!A809)</f>
        <v>Ethiopia</v>
      </c>
      <c r="B809" s="10" t="str">
        <f>IF(COUNTRY_INFO!B809=0," ",COUNTRY_INFO!B809)</f>
        <v>SomaliJarar</v>
      </c>
      <c r="C809" s="10" t="str">
        <f>IF(COUNTRY_INFO!C809=0," ",COUNTRY_INFO!C809)</f>
        <v>Aware</v>
      </c>
      <c r="D809" s="11" t="str">
        <f>IF(COUNTRY_INFO!$T$9:$T$1000="MDA1 (IVM+ALB)", COUNTRY_INFO!$T$9:$T$1000, " ")</f>
        <v xml:space="preserve"> </v>
      </c>
      <c r="E809" s="253"/>
      <c r="F809" s="54"/>
      <c r="G809" s="288"/>
      <c r="H809" s="288"/>
      <c r="I809" s="11">
        <f t="shared" si="60"/>
        <v>0</v>
      </c>
      <c r="J809" s="54"/>
      <c r="K809" s="18"/>
      <c r="L809" s="18"/>
      <c r="M809" s="14">
        <f t="shared" si="61"/>
        <v>0</v>
      </c>
      <c r="N809" s="231"/>
      <c r="O809" s="230" t="str">
        <f t="shared" si="62"/>
        <v xml:space="preserve"> </v>
      </c>
      <c r="P809" s="230" t="str">
        <f t="shared" si="63"/>
        <v xml:space="preserve"> </v>
      </c>
      <c r="Q809" s="230" t="str">
        <f t="shared" si="64"/>
        <v xml:space="preserve"> </v>
      </c>
    </row>
    <row r="810" spans="1:17" x14ac:dyDescent="0.2">
      <c r="A810" s="10" t="str">
        <f>IF(COUNTRY_INFO!A810=0," ",COUNTRY_INFO!A810)</f>
        <v>Ethiopia</v>
      </c>
      <c r="B810" s="10" t="str">
        <f>IF(COUNTRY_INFO!B810=0," ",COUNTRY_INFO!B810)</f>
        <v>SomaliJarar</v>
      </c>
      <c r="C810" s="10" t="str">
        <f>IF(COUNTRY_INFO!C810=0," ",COUNTRY_INFO!C810)</f>
        <v>Birqod</v>
      </c>
      <c r="D810" s="11" t="str">
        <f>IF(COUNTRY_INFO!$T$9:$T$1000="MDA1 (IVM+ALB)", COUNTRY_INFO!$T$9:$T$1000, " ")</f>
        <v xml:space="preserve"> </v>
      </c>
      <c r="E810" s="253"/>
      <c r="F810" s="54"/>
      <c r="G810" s="288"/>
      <c r="H810" s="288"/>
      <c r="I810" s="11">
        <f t="shared" si="60"/>
        <v>0</v>
      </c>
      <c r="J810" s="54"/>
      <c r="K810" s="18"/>
      <c r="L810" s="18"/>
      <c r="M810" s="14">
        <f t="shared" si="61"/>
        <v>0</v>
      </c>
      <c r="N810" s="231"/>
      <c r="O810" s="230" t="str">
        <f t="shared" si="62"/>
        <v xml:space="preserve"> </v>
      </c>
      <c r="P810" s="230" t="str">
        <f t="shared" si="63"/>
        <v xml:space="preserve"> </v>
      </c>
      <c r="Q810" s="230" t="str">
        <f t="shared" si="64"/>
        <v xml:space="preserve"> </v>
      </c>
    </row>
    <row r="811" spans="1:17" x14ac:dyDescent="0.2">
      <c r="A811" s="10" t="str">
        <f>IF(COUNTRY_INFO!A811=0," ",COUNTRY_INFO!A811)</f>
        <v>Ethiopia</v>
      </c>
      <c r="B811" s="10" t="str">
        <f>IF(COUNTRY_INFO!B811=0," ",COUNTRY_INFO!B811)</f>
        <v>SomaliJarar</v>
      </c>
      <c r="C811" s="10" t="str">
        <f>IF(COUNTRY_INFO!C811=0," ",COUNTRY_INFO!C811)</f>
        <v>Daror</v>
      </c>
      <c r="D811" s="11" t="str">
        <f>IF(COUNTRY_INFO!$T$9:$T$1000="MDA1 (IVM+ALB)", COUNTRY_INFO!$T$9:$T$1000, " ")</f>
        <v xml:space="preserve"> </v>
      </c>
      <c r="E811" s="253"/>
      <c r="F811" s="54"/>
      <c r="G811" s="288"/>
      <c r="H811" s="288"/>
      <c r="I811" s="11">
        <f t="shared" si="60"/>
        <v>0</v>
      </c>
      <c r="J811" s="54"/>
      <c r="K811" s="18"/>
      <c r="L811" s="18"/>
      <c r="M811" s="14">
        <f t="shared" si="61"/>
        <v>0</v>
      </c>
      <c r="N811" s="231"/>
      <c r="O811" s="230" t="str">
        <f t="shared" si="62"/>
        <v xml:space="preserve"> </v>
      </c>
      <c r="P811" s="230" t="str">
        <f t="shared" si="63"/>
        <v xml:space="preserve"> </v>
      </c>
      <c r="Q811" s="230" t="str">
        <f t="shared" si="64"/>
        <v xml:space="preserve"> </v>
      </c>
    </row>
    <row r="812" spans="1:17" x14ac:dyDescent="0.2">
      <c r="A812" s="10" t="str">
        <f>IF(COUNTRY_INFO!A812=0," ",COUNTRY_INFO!A812)</f>
        <v>Ethiopia</v>
      </c>
      <c r="B812" s="10" t="str">
        <f>IF(COUNTRY_INFO!B812=0," ",COUNTRY_INFO!B812)</f>
        <v>SomaliJarar</v>
      </c>
      <c r="C812" s="10" t="str">
        <f>IF(COUNTRY_INFO!C812=0," ",COUNTRY_INFO!C812)</f>
        <v>Degahabure</v>
      </c>
      <c r="D812" s="11" t="str">
        <f>IF(COUNTRY_INFO!$T$9:$T$1000="MDA1 (IVM+ALB)", COUNTRY_INFO!$T$9:$T$1000, " ")</f>
        <v xml:space="preserve"> </v>
      </c>
      <c r="E812" s="253"/>
      <c r="F812" s="54"/>
      <c r="G812" s="288"/>
      <c r="H812" s="288"/>
      <c r="I812" s="11">
        <f t="shared" si="60"/>
        <v>0</v>
      </c>
      <c r="J812" s="54"/>
      <c r="K812" s="18"/>
      <c r="L812" s="18"/>
      <c r="M812" s="14">
        <f t="shared" si="61"/>
        <v>0</v>
      </c>
      <c r="N812" s="231"/>
      <c r="O812" s="230" t="str">
        <f t="shared" si="62"/>
        <v xml:space="preserve"> </v>
      </c>
      <c r="P812" s="230" t="str">
        <f t="shared" si="63"/>
        <v xml:space="preserve"> </v>
      </c>
      <c r="Q812" s="230" t="str">
        <f t="shared" si="64"/>
        <v xml:space="preserve"> </v>
      </c>
    </row>
    <row r="813" spans="1:17" x14ac:dyDescent="0.2">
      <c r="A813" s="10" t="str">
        <f>IF(COUNTRY_INFO!A813=0," ",COUNTRY_INFO!A813)</f>
        <v>Ethiopia</v>
      </c>
      <c r="B813" s="10" t="str">
        <f>IF(COUNTRY_INFO!B813=0," ",COUNTRY_INFO!B813)</f>
        <v>SomaliJarar</v>
      </c>
      <c r="C813" s="10" t="str">
        <f>IF(COUNTRY_INFO!C813=0," ",COUNTRY_INFO!C813)</f>
        <v>Degahmadow</v>
      </c>
      <c r="D813" s="11" t="str">
        <f>IF(COUNTRY_INFO!$T$9:$T$1000="MDA1 (IVM+ALB)", COUNTRY_INFO!$T$9:$T$1000, " ")</f>
        <v xml:space="preserve"> </v>
      </c>
      <c r="E813" s="253"/>
      <c r="F813" s="54"/>
      <c r="G813" s="288"/>
      <c r="H813" s="288"/>
      <c r="I813" s="11">
        <f t="shared" si="60"/>
        <v>0</v>
      </c>
      <c r="J813" s="54"/>
      <c r="K813" s="18"/>
      <c r="L813" s="18"/>
      <c r="M813" s="14">
        <f t="shared" si="61"/>
        <v>0</v>
      </c>
      <c r="N813" s="231"/>
      <c r="O813" s="230" t="str">
        <f t="shared" si="62"/>
        <v xml:space="preserve"> </v>
      </c>
      <c r="P813" s="230" t="str">
        <f t="shared" si="63"/>
        <v xml:space="preserve"> </v>
      </c>
      <c r="Q813" s="230" t="str">
        <f t="shared" si="64"/>
        <v xml:space="preserve"> </v>
      </c>
    </row>
    <row r="814" spans="1:17" x14ac:dyDescent="0.2">
      <c r="A814" s="10" t="str">
        <f>IF(COUNTRY_INFO!A814=0," ",COUNTRY_INFO!A814)</f>
        <v>Ethiopia</v>
      </c>
      <c r="B814" s="10" t="str">
        <f>IF(COUNTRY_INFO!B814=0," ",COUNTRY_INFO!B814)</f>
        <v>SomaliJarar</v>
      </c>
      <c r="C814" s="10" t="str">
        <f>IF(COUNTRY_INFO!C814=0," ",COUNTRY_INFO!C814)</f>
        <v>Dehabur Town</v>
      </c>
      <c r="D814" s="11" t="str">
        <f>IF(COUNTRY_INFO!$T$9:$T$1000="MDA1 (IVM+ALB)", COUNTRY_INFO!$T$9:$T$1000, " ")</f>
        <v xml:space="preserve"> </v>
      </c>
      <c r="E814" s="253"/>
      <c r="F814" s="54"/>
      <c r="G814" s="288"/>
      <c r="H814" s="288"/>
      <c r="I814" s="11">
        <f t="shared" si="60"/>
        <v>0</v>
      </c>
      <c r="J814" s="54"/>
      <c r="K814" s="18"/>
      <c r="L814" s="18"/>
      <c r="M814" s="14">
        <f t="shared" si="61"/>
        <v>0</v>
      </c>
      <c r="N814" s="231"/>
      <c r="O814" s="230" t="str">
        <f t="shared" si="62"/>
        <v xml:space="preserve"> </v>
      </c>
      <c r="P814" s="230" t="str">
        <f t="shared" si="63"/>
        <v xml:space="preserve"> </v>
      </c>
      <c r="Q814" s="230" t="str">
        <f t="shared" si="64"/>
        <v xml:space="preserve"> </v>
      </c>
    </row>
    <row r="815" spans="1:17" x14ac:dyDescent="0.2">
      <c r="A815" s="10" t="str">
        <f>IF(COUNTRY_INFO!A815=0," ",COUNTRY_INFO!A815)</f>
        <v>Ethiopia</v>
      </c>
      <c r="B815" s="10" t="str">
        <f>IF(COUNTRY_INFO!B815=0," ",COUNTRY_INFO!B815)</f>
        <v>SomaliJarar</v>
      </c>
      <c r="C815" s="10" t="str">
        <f>IF(COUNTRY_INFO!C815=0," ",COUNTRY_INFO!C815)</f>
        <v>Gashamo</v>
      </c>
      <c r="D815" s="11" t="str">
        <f>IF(COUNTRY_INFO!$T$9:$T$1000="MDA1 (IVM+ALB)", COUNTRY_INFO!$T$9:$T$1000, " ")</f>
        <v xml:space="preserve"> </v>
      </c>
      <c r="E815" s="253"/>
      <c r="F815" s="54"/>
      <c r="G815" s="288"/>
      <c r="H815" s="288"/>
      <c r="I815" s="11">
        <f t="shared" si="60"/>
        <v>0</v>
      </c>
      <c r="J815" s="54"/>
      <c r="K815" s="18"/>
      <c r="L815" s="18"/>
      <c r="M815" s="14">
        <f t="shared" si="61"/>
        <v>0</v>
      </c>
      <c r="N815" s="231"/>
      <c r="O815" s="230" t="str">
        <f t="shared" si="62"/>
        <v xml:space="preserve"> </v>
      </c>
      <c r="P815" s="230" t="str">
        <f t="shared" si="63"/>
        <v xml:space="preserve"> </v>
      </c>
      <c r="Q815" s="230" t="str">
        <f t="shared" si="64"/>
        <v xml:space="preserve"> </v>
      </c>
    </row>
    <row r="816" spans="1:17" x14ac:dyDescent="0.2">
      <c r="A816" s="10" t="str">
        <f>IF(COUNTRY_INFO!A816=0," ",COUNTRY_INFO!A816)</f>
        <v>Ethiopia</v>
      </c>
      <c r="B816" s="10" t="str">
        <f>IF(COUNTRY_INFO!B816=0," ",COUNTRY_INFO!B816)</f>
        <v>SomaliJarar</v>
      </c>
      <c r="C816" s="10" t="str">
        <f>IF(COUNTRY_INFO!C816=0," ",COUNTRY_INFO!C816)</f>
        <v>Gunagado</v>
      </c>
      <c r="D816" s="11" t="str">
        <f>IF(COUNTRY_INFO!$T$9:$T$1000="MDA1 (IVM+ALB)", COUNTRY_INFO!$T$9:$T$1000, " ")</f>
        <v xml:space="preserve"> </v>
      </c>
      <c r="E816" s="253"/>
      <c r="F816" s="54"/>
      <c r="G816" s="288"/>
      <c r="H816" s="288"/>
      <c r="I816" s="11">
        <f t="shared" si="60"/>
        <v>0</v>
      </c>
      <c r="J816" s="54"/>
      <c r="K816" s="18"/>
      <c r="L816" s="18"/>
      <c r="M816" s="14">
        <f t="shared" si="61"/>
        <v>0</v>
      </c>
      <c r="N816" s="231"/>
      <c r="O816" s="230" t="str">
        <f t="shared" si="62"/>
        <v xml:space="preserve"> </v>
      </c>
      <c r="P816" s="230" t="str">
        <f t="shared" si="63"/>
        <v xml:space="preserve"> </v>
      </c>
      <c r="Q816" s="230" t="str">
        <f t="shared" si="64"/>
        <v xml:space="preserve"> </v>
      </c>
    </row>
    <row r="817" spans="1:17" x14ac:dyDescent="0.2">
      <c r="A817" s="10" t="str">
        <f>IF(COUNTRY_INFO!A817=0," ",COUNTRY_INFO!A817)</f>
        <v>Ethiopia</v>
      </c>
      <c r="B817" s="10" t="str">
        <f>IF(COUNTRY_INFO!B817=0," ",COUNTRY_INFO!B817)</f>
        <v>SomaliJarar</v>
      </c>
      <c r="C817" s="10" t="str">
        <f>IF(COUNTRY_INFO!C817=0," ",COUNTRY_INFO!C817)</f>
        <v>Yocale</v>
      </c>
      <c r="D817" s="11" t="str">
        <f>IF(COUNTRY_INFO!$T$9:$T$1000="MDA1 (IVM+ALB)", COUNTRY_INFO!$T$9:$T$1000, " ")</f>
        <v xml:space="preserve"> </v>
      </c>
      <c r="E817" s="253"/>
      <c r="F817" s="54"/>
      <c r="G817" s="288"/>
      <c r="H817" s="288"/>
      <c r="I817" s="11">
        <f t="shared" si="60"/>
        <v>0</v>
      </c>
      <c r="J817" s="54"/>
      <c r="K817" s="18"/>
      <c r="L817" s="18"/>
      <c r="M817" s="14">
        <f t="shared" si="61"/>
        <v>0</v>
      </c>
      <c r="N817" s="231"/>
      <c r="O817" s="230" t="str">
        <f t="shared" si="62"/>
        <v xml:space="preserve"> </v>
      </c>
      <c r="P817" s="230" t="str">
        <f t="shared" si="63"/>
        <v xml:space="preserve"> </v>
      </c>
      <c r="Q817" s="230" t="str">
        <f t="shared" si="64"/>
        <v xml:space="preserve"> </v>
      </c>
    </row>
    <row r="818" spans="1:17" x14ac:dyDescent="0.2">
      <c r="A818" s="10" t="str">
        <f>IF(COUNTRY_INFO!A818=0," ",COUNTRY_INFO!A818)</f>
        <v>Ethiopia</v>
      </c>
      <c r="B818" s="10" t="str">
        <f>IF(COUNTRY_INFO!B818=0," ",COUNTRY_INFO!B818)</f>
        <v>SomaliLiban</v>
      </c>
      <c r="C818" s="10" t="str">
        <f>IF(COUNTRY_INFO!C818=0," ",COUNTRY_INFO!C818)</f>
        <v>Deka suftu</v>
      </c>
      <c r="D818" s="11" t="str">
        <f>IF(COUNTRY_INFO!$T$9:$T$1000="MDA1 (IVM+ALB)", COUNTRY_INFO!$T$9:$T$1000, " ")</f>
        <v xml:space="preserve"> </v>
      </c>
      <c r="E818" s="253"/>
      <c r="F818" s="54"/>
      <c r="G818" s="288"/>
      <c r="H818" s="288"/>
      <c r="I818" s="11">
        <f t="shared" si="60"/>
        <v>0</v>
      </c>
      <c r="J818" s="54"/>
      <c r="K818" s="18"/>
      <c r="L818" s="18"/>
      <c r="M818" s="14">
        <f t="shared" si="61"/>
        <v>0</v>
      </c>
      <c r="N818" s="231"/>
      <c r="O818" s="230" t="str">
        <f t="shared" si="62"/>
        <v xml:space="preserve"> </v>
      </c>
      <c r="P818" s="230" t="str">
        <f t="shared" si="63"/>
        <v xml:space="preserve"> </v>
      </c>
      <c r="Q818" s="230" t="str">
        <f t="shared" si="64"/>
        <v xml:space="preserve"> </v>
      </c>
    </row>
    <row r="819" spans="1:17" x14ac:dyDescent="0.2">
      <c r="A819" s="10" t="str">
        <f>IF(COUNTRY_INFO!A819=0," ",COUNTRY_INFO!A819)</f>
        <v>Ethiopia</v>
      </c>
      <c r="B819" s="10" t="str">
        <f>IF(COUNTRY_INFO!B819=0," ",COUNTRY_INFO!B819)</f>
        <v>SomaliLiban</v>
      </c>
      <c r="C819" s="10" t="str">
        <f>IF(COUNTRY_INFO!C819=0," ",COUNTRY_INFO!C819)</f>
        <v>Doloado</v>
      </c>
      <c r="D819" s="11" t="str">
        <f>IF(COUNTRY_INFO!$T$9:$T$1000="MDA1 (IVM+ALB)", COUNTRY_INFO!$T$9:$T$1000, " ")</f>
        <v xml:space="preserve"> </v>
      </c>
      <c r="E819" s="253"/>
      <c r="F819" s="54"/>
      <c r="G819" s="288"/>
      <c r="H819" s="288"/>
      <c r="I819" s="11">
        <f t="shared" si="60"/>
        <v>0</v>
      </c>
      <c r="J819" s="54"/>
      <c r="K819" s="18"/>
      <c r="L819" s="18"/>
      <c r="M819" s="14">
        <f t="shared" si="61"/>
        <v>0</v>
      </c>
      <c r="N819" s="231"/>
      <c r="O819" s="230" t="str">
        <f t="shared" si="62"/>
        <v xml:space="preserve"> </v>
      </c>
      <c r="P819" s="230" t="str">
        <f t="shared" si="63"/>
        <v xml:space="preserve"> </v>
      </c>
      <c r="Q819" s="230" t="str">
        <f t="shared" si="64"/>
        <v xml:space="preserve"> </v>
      </c>
    </row>
    <row r="820" spans="1:17" x14ac:dyDescent="0.2">
      <c r="A820" s="10" t="str">
        <f>IF(COUNTRY_INFO!A820=0," ",COUNTRY_INFO!A820)</f>
        <v>Ethiopia</v>
      </c>
      <c r="B820" s="10" t="str">
        <f>IF(COUNTRY_INFO!B820=0," ",COUNTRY_INFO!B820)</f>
        <v>SomaliLiban</v>
      </c>
      <c r="C820" s="10" t="str">
        <f>IF(COUNTRY_INFO!C820=0," ",COUNTRY_INFO!C820)</f>
        <v>Filtu</v>
      </c>
      <c r="D820" s="11" t="str">
        <f>IF(COUNTRY_INFO!$T$9:$T$1000="MDA1 (IVM+ALB)", COUNTRY_INFO!$T$9:$T$1000, " ")</f>
        <v xml:space="preserve"> </v>
      </c>
      <c r="E820" s="253"/>
      <c r="F820" s="54"/>
      <c r="G820" s="288"/>
      <c r="H820" s="288"/>
      <c r="I820" s="11">
        <f t="shared" si="60"/>
        <v>0</v>
      </c>
      <c r="J820" s="54"/>
      <c r="K820" s="18"/>
      <c r="L820" s="18"/>
      <c r="M820" s="14">
        <f t="shared" si="61"/>
        <v>0</v>
      </c>
      <c r="N820" s="231"/>
      <c r="O820" s="230" t="str">
        <f t="shared" si="62"/>
        <v xml:space="preserve"> </v>
      </c>
      <c r="P820" s="230" t="str">
        <f t="shared" si="63"/>
        <v xml:space="preserve"> </v>
      </c>
      <c r="Q820" s="230" t="str">
        <f t="shared" si="64"/>
        <v xml:space="preserve"> </v>
      </c>
    </row>
    <row r="821" spans="1:17" x14ac:dyDescent="0.2">
      <c r="A821" s="10" t="str">
        <f>IF(COUNTRY_INFO!A821=0," ",COUNTRY_INFO!A821)</f>
        <v>Ethiopia</v>
      </c>
      <c r="B821" s="10" t="str">
        <f>IF(COUNTRY_INFO!B821=0," ",COUNTRY_INFO!B821)</f>
        <v>SomaliLiban</v>
      </c>
      <c r="C821" s="10" t="str">
        <f>IF(COUNTRY_INFO!C821=0," ",COUNTRY_INFO!C821)</f>
        <v>Hudet</v>
      </c>
      <c r="D821" s="11" t="str">
        <f>IF(COUNTRY_INFO!$T$9:$T$1000="MDA1 (IVM+ALB)", COUNTRY_INFO!$T$9:$T$1000, " ")</f>
        <v xml:space="preserve"> </v>
      </c>
      <c r="E821" s="253"/>
      <c r="F821" s="54"/>
      <c r="G821" s="288"/>
      <c r="H821" s="288"/>
      <c r="I821" s="11">
        <f t="shared" si="60"/>
        <v>0</v>
      </c>
      <c r="J821" s="54"/>
      <c r="K821" s="18"/>
      <c r="L821" s="18"/>
      <c r="M821" s="14">
        <f t="shared" si="61"/>
        <v>0</v>
      </c>
      <c r="N821" s="231"/>
      <c r="O821" s="230" t="str">
        <f t="shared" si="62"/>
        <v xml:space="preserve"> </v>
      </c>
      <c r="P821" s="230" t="str">
        <f t="shared" si="63"/>
        <v xml:space="preserve"> </v>
      </c>
      <c r="Q821" s="230" t="str">
        <f t="shared" si="64"/>
        <v xml:space="preserve"> </v>
      </c>
    </row>
    <row r="822" spans="1:17" x14ac:dyDescent="0.2">
      <c r="A822" s="10" t="str">
        <f>IF(COUNTRY_INFO!A822=0," ",COUNTRY_INFO!A822)</f>
        <v>Ethiopia</v>
      </c>
      <c r="B822" s="10" t="str">
        <f>IF(COUNTRY_INFO!B822=0," ",COUNTRY_INFO!B822)</f>
        <v>SomaliLiban</v>
      </c>
      <c r="C822" s="10" t="str">
        <f>IF(COUNTRY_INFO!C822=0," ",COUNTRY_INFO!C822)</f>
        <v>Moyale</v>
      </c>
      <c r="D822" s="11" t="str">
        <f>IF(COUNTRY_INFO!$T$9:$T$1000="MDA1 (IVM+ALB)", COUNTRY_INFO!$T$9:$T$1000, " ")</f>
        <v xml:space="preserve"> </v>
      </c>
      <c r="E822" s="253"/>
      <c r="F822" s="54"/>
      <c r="G822" s="288"/>
      <c r="H822" s="288"/>
      <c r="I822" s="11">
        <f t="shared" si="60"/>
        <v>0</v>
      </c>
      <c r="J822" s="54"/>
      <c r="K822" s="18"/>
      <c r="L822" s="18"/>
      <c r="M822" s="14">
        <f t="shared" si="61"/>
        <v>0</v>
      </c>
      <c r="N822" s="231"/>
      <c r="O822" s="230" t="str">
        <f t="shared" si="62"/>
        <v xml:space="preserve"> </v>
      </c>
      <c r="P822" s="230" t="str">
        <f t="shared" si="63"/>
        <v xml:space="preserve"> </v>
      </c>
      <c r="Q822" s="230" t="str">
        <f t="shared" si="64"/>
        <v xml:space="preserve"> </v>
      </c>
    </row>
    <row r="823" spans="1:17" x14ac:dyDescent="0.2">
      <c r="A823" s="10" t="str">
        <f>IF(COUNTRY_INFO!A823=0," ",COUNTRY_INFO!A823)</f>
        <v>Ethiopia</v>
      </c>
      <c r="B823" s="10" t="str">
        <f>IF(COUNTRY_INFO!B823=0," ",COUNTRY_INFO!B823)</f>
        <v>SomaliLiban</v>
      </c>
      <c r="C823" s="10" t="str">
        <f>IF(COUNTRY_INFO!C823=0," ",COUNTRY_INFO!C823)</f>
        <v>Mubarek</v>
      </c>
      <c r="D823" s="11" t="str">
        <f>IF(COUNTRY_INFO!$T$9:$T$1000="MDA1 (IVM+ALB)", COUNTRY_INFO!$T$9:$T$1000, " ")</f>
        <v xml:space="preserve"> </v>
      </c>
      <c r="E823" s="253"/>
      <c r="F823" s="54"/>
      <c r="G823" s="288"/>
      <c r="H823" s="288"/>
      <c r="I823" s="11">
        <f t="shared" si="60"/>
        <v>0</v>
      </c>
      <c r="J823" s="54"/>
      <c r="K823" s="18"/>
      <c r="L823" s="18"/>
      <c r="M823" s="14">
        <f t="shared" si="61"/>
        <v>0</v>
      </c>
      <c r="N823" s="231"/>
      <c r="O823" s="230" t="str">
        <f t="shared" si="62"/>
        <v xml:space="preserve"> </v>
      </c>
      <c r="P823" s="230" t="str">
        <f t="shared" si="63"/>
        <v xml:space="preserve"> </v>
      </c>
      <c r="Q823" s="230" t="str">
        <f t="shared" si="64"/>
        <v xml:space="preserve"> </v>
      </c>
    </row>
    <row r="824" spans="1:17" x14ac:dyDescent="0.2">
      <c r="A824" s="10" t="str">
        <f>IF(COUNTRY_INFO!A824=0," ",COUNTRY_INFO!A824)</f>
        <v>Ethiopia</v>
      </c>
      <c r="B824" s="10" t="str">
        <f>IF(COUNTRY_INFO!B824=0," ",COUNTRY_INFO!B824)</f>
        <v>SomaliLiban</v>
      </c>
      <c r="C824" s="10" t="str">
        <f>IF(COUNTRY_INFO!C824=0," ",COUNTRY_INFO!C824)</f>
        <v>Qadaadumo</v>
      </c>
      <c r="D824" s="11" t="str">
        <f>IF(COUNTRY_INFO!$T$9:$T$1000="MDA1 (IVM+ALB)", COUNTRY_INFO!$T$9:$T$1000, " ")</f>
        <v xml:space="preserve"> </v>
      </c>
      <c r="E824" s="253"/>
      <c r="F824" s="54"/>
      <c r="G824" s="288"/>
      <c r="H824" s="288"/>
      <c r="I824" s="11">
        <f t="shared" si="60"/>
        <v>0</v>
      </c>
      <c r="J824" s="54"/>
      <c r="K824" s="18"/>
      <c r="L824" s="18"/>
      <c r="M824" s="14">
        <f t="shared" si="61"/>
        <v>0</v>
      </c>
      <c r="N824" s="231"/>
      <c r="O824" s="230" t="str">
        <f t="shared" si="62"/>
        <v xml:space="preserve"> </v>
      </c>
      <c r="P824" s="230" t="str">
        <f t="shared" si="63"/>
        <v xml:space="preserve"> </v>
      </c>
      <c r="Q824" s="230" t="str">
        <f t="shared" si="64"/>
        <v xml:space="preserve"> </v>
      </c>
    </row>
    <row r="825" spans="1:17" x14ac:dyDescent="0.2">
      <c r="A825" s="10" t="str">
        <f>IF(COUNTRY_INFO!A825=0," ",COUNTRY_INFO!A825)</f>
        <v>Ethiopia</v>
      </c>
      <c r="B825" s="10" t="str">
        <f>IF(COUNTRY_INFO!B825=0," ",COUNTRY_INFO!B825)</f>
        <v>SomaliNogob</v>
      </c>
      <c r="C825" s="10" t="str">
        <f>IF(COUNTRY_INFO!C825=0," ",COUNTRY_INFO!C825)</f>
        <v xml:space="preserve">Cayuun </v>
      </c>
      <c r="D825" s="11" t="str">
        <f>IF(COUNTRY_INFO!$T$9:$T$1000="MDA1 (IVM+ALB)", COUNTRY_INFO!$T$9:$T$1000, " ")</f>
        <v xml:space="preserve"> </v>
      </c>
      <c r="E825" s="253"/>
      <c r="F825" s="54"/>
      <c r="G825" s="288"/>
      <c r="H825" s="288"/>
      <c r="I825" s="11">
        <f t="shared" si="60"/>
        <v>0</v>
      </c>
      <c r="J825" s="54"/>
      <c r="K825" s="18"/>
      <c r="L825" s="18"/>
      <c r="M825" s="14">
        <f t="shared" si="61"/>
        <v>0</v>
      </c>
      <c r="N825" s="231"/>
      <c r="O825" s="230" t="str">
        <f t="shared" si="62"/>
        <v xml:space="preserve"> </v>
      </c>
      <c r="P825" s="230" t="str">
        <f t="shared" si="63"/>
        <v xml:space="preserve"> </v>
      </c>
      <c r="Q825" s="230" t="str">
        <f t="shared" si="64"/>
        <v xml:space="preserve"> </v>
      </c>
    </row>
    <row r="826" spans="1:17" x14ac:dyDescent="0.2">
      <c r="A826" s="10" t="str">
        <f>IF(COUNTRY_INFO!A826=0," ",COUNTRY_INFO!A826)</f>
        <v>Ethiopia</v>
      </c>
      <c r="B826" s="10" t="str">
        <f>IF(COUNTRY_INFO!B826=0," ",COUNTRY_INFO!B826)</f>
        <v>SomaliNogob</v>
      </c>
      <c r="C826" s="10" t="str">
        <f>IF(COUNTRY_INFO!C826=0," ",COUNTRY_INFO!C826)</f>
        <v>Duhun</v>
      </c>
      <c r="D826" s="11" t="str">
        <f>IF(COUNTRY_INFO!$T$9:$T$1000="MDA1 (IVM+ALB)", COUNTRY_INFO!$T$9:$T$1000, " ")</f>
        <v xml:space="preserve"> </v>
      </c>
      <c r="E826" s="253"/>
      <c r="F826" s="54"/>
      <c r="G826" s="288"/>
      <c r="H826" s="288"/>
      <c r="I826" s="11">
        <f t="shared" si="60"/>
        <v>0</v>
      </c>
      <c r="J826" s="54"/>
      <c r="K826" s="18"/>
      <c r="L826" s="18"/>
      <c r="M826" s="14">
        <f t="shared" si="61"/>
        <v>0</v>
      </c>
      <c r="N826" s="231"/>
      <c r="O826" s="230" t="str">
        <f t="shared" si="62"/>
        <v xml:space="preserve"> </v>
      </c>
      <c r="P826" s="230" t="str">
        <f t="shared" si="63"/>
        <v xml:space="preserve"> </v>
      </c>
      <c r="Q826" s="230" t="str">
        <f t="shared" si="64"/>
        <v xml:space="preserve"> </v>
      </c>
    </row>
    <row r="827" spans="1:17" x14ac:dyDescent="0.2">
      <c r="A827" s="10" t="str">
        <f>IF(COUNTRY_INFO!A827=0," ",COUNTRY_INFO!A827)</f>
        <v>Ethiopia</v>
      </c>
      <c r="B827" s="10" t="str">
        <f>IF(COUNTRY_INFO!B827=0," ",COUNTRY_INFO!B827)</f>
        <v>SomaliNogob</v>
      </c>
      <c r="C827" s="10" t="str">
        <f>IF(COUNTRY_INFO!C827=0," ",COUNTRY_INFO!C827)</f>
        <v>Garbo</v>
      </c>
      <c r="D827" s="11" t="str">
        <f>IF(COUNTRY_INFO!$T$9:$T$1000="MDA1 (IVM+ALB)", COUNTRY_INFO!$T$9:$T$1000, " ")</f>
        <v xml:space="preserve"> </v>
      </c>
      <c r="E827" s="253"/>
      <c r="F827" s="54"/>
      <c r="G827" s="288"/>
      <c r="H827" s="288"/>
      <c r="I827" s="11">
        <f t="shared" si="60"/>
        <v>0</v>
      </c>
      <c r="J827" s="54"/>
      <c r="K827" s="18"/>
      <c r="L827" s="18"/>
      <c r="M827" s="14">
        <f t="shared" si="61"/>
        <v>0</v>
      </c>
      <c r="N827" s="231"/>
      <c r="O827" s="230" t="str">
        <f t="shared" si="62"/>
        <v xml:space="preserve"> </v>
      </c>
      <c r="P827" s="230" t="str">
        <f t="shared" si="63"/>
        <v xml:space="preserve"> </v>
      </c>
      <c r="Q827" s="230" t="str">
        <f t="shared" si="64"/>
        <v xml:space="preserve"> </v>
      </c>
    </row>
    <row r="828" spans="1:17" x14ac:dyDescent="0.2">
      <c r="A828" s="10" t="str">
        <f>IF(COUNTRY_INFO!A828=0," ",COUNTRY_INFO!A828)</f>
        <v>Ethiopia</v>
      </c>
      <c r="B828" s="10" t="str">
        <f>IF(COUNTRY_INFO!B828=0," ",COUNTRY_INFO!B828)</f>
        <v>SomaliNogob</v>
      </c>
      <c r="C828" s="10" t="str">
        <f>IF(COUNTRY_INFO!C828=0," ",COUNTRY_INFO!C828)</f>
        <v>Hamaro</v>
      </c>
      <c r="D828" s="11" t="str">
        <f>IF(COUNTRY_INFO!$T$9:$T$1000="MDA1 (IVM+ALB)", COUNTRY_INFO!$T$9:$T$1000, " ")</f>
        <v xml:space="preserve"> </v>
      </c>
      <c r="E828" s="253"/>
      <c r="F828" s="54"/>
      <c r="G828" s="288"/>
      <c r="H828" s="288"/>
      <c r="I828" s="11">
        <f t="shared" si="60"/>
        <v>0</v>
      </c>
      <c r="J828" s="54"/>
      <c r="K828" s="18"/>
      <c r="L828" s="18"/>
      <c r="M828" s="14">
        <f t="shared" si="61"/>
        <v>0</v>
      </c>
      <c r="N828" s="231"/>
      <c r="O828" s="230" t="str">
        <f t="shared" si="62"/>
        <v xml:space="preserve"> </v>
      </c>
      <c r="P828" s="230" t="str">
        <f t="shared" si="63"/>
        <v xml:space="preserve"> </v>
      </c>
      <c r="Q828" s="230" t="str">
        <f t="shared" si="64"/>
        <v xml:space="preserve"> </v>
      </c>
    </row>
    <row r="829" spans="1:17" x14ac:dyDescent="0.2">
      <c r="A829" s="10" t="str">
        <f>IF(COUNTRY_INFO!A829=0," ",COUNTRY_INFO!A829)</f>
        <v>Ethiopia</v>
      </c>
      <c r="B829" s="10" t="str">
        <f>IF(COUNTRY_INFO!B829=0," ",COUNTRY_INFO!B829)</f>
        <v>SomaliNogob</v>
      </c>
      <c r="C829" s="10" t="str">
        <f>IF(COUNTRY_INFO!C829=0," ",COUNTRY_INFO!C829)</f>
        <v xml:space="preserve">Hor shagah </v>
      </c>
      <c r="D829" s="11" t="str">
        <f>IF(COUNTRY_INFO!$T$9:$T$1000="MDA1 (IVM+ALB)", COUNTRY_INFO!$T$9:$T$1000, " ")</f>
        <v xml:space="preserve"> </v>
      </c>
      <c r="E829" s="253"/>
      <c r="F829" s="54"/>
      <c r="G829" s="288"/>
      <c r="H829" s="288"/>
      <c r="I829" s="11">
        <f t="shared" si="60"/>
        <v>0</v>
      </c>
      <c r="J829" s="54"/>
      <c r="K829" s="18"/>
      <c r="L829" s="18"/>
      <c r="M829" s="14">
        <f t="shared" si="61"/>
        <v>0</v>
      </c>
      <c r="N829" s="231"/>
      <c r="O829" s="230" t="str">
        <f t="shared" si="62"/>
        <v xml:space="preserve"> </v>
      </c>
      <c r="P829" s="230" t="str">
        <f t="shared" si="63"/>
        <v xml:space="preserve"> </v>
      </c>
      <c r="Q829" s="230" t="str">
        <f t="shared" si="64"/>
        <v xml:space="preserve"> </v>
      </c>
    </row>
    <row r="830" spans="1:17" x14ac:dyDescent="0.2">
      <c r="A830" s="10" t="str">
        <f>IF(COUNTRY_INFO!A830=0," ",COUNTRY_INFO!A830)</f>
        <v>Ethiopia</v>
      </c>
      <c r="B830" s="10" t="str">
        <f>IF(COUNTRY_INFO!B830=0," ",COUNTRY_INFO!B830)</f>
        <v>SomaliNogob</v>
      </c>
      <c r="C830" s="10" t="str">
        <f>IF(COUNTRY_INFO!C830=0," ",COUNTRY_INFO!C830)</f>
        <v>Lagahida</v>
      </c>
      <c r="D830" s="11" t="str">
        <f>IF(COUNTRY_INFO!$T$9:$T$1000="MDA1 (IVM+ALB)", COUNTRY_INFO!$T$9:$T$1000, " ")</f>
        <v xml:space="preserve"> </v>
      </c>
      <c r="E830" s="253"/>
      <c r="F830" s="54"/>
      <c r="G830" s="288"/>
      <c r="H830" s="288"/>
      <c r="I830" s="11">
        <f t="shared" si="60"/>
        <v>0</v>
      </c>
      <c r="J830" s="54"/>
      <c r="K830" s="18"/>
      <c r="L830" s="18"/>
      <c r="M830" s="14">
        <f t="shared" si="61"/>
        <v>0</v>
      </c>
      <c r="N830" s="231"/>
      <c r="O830" s="230" t="str">
        <f t="shared" si="62"/>
        <v xml:space="preserve"> </v>
      </c>
      <c r="P830" s="230" t="str">
        <f t="shared" si="63"/>
        <v xml:space="preserve"> </v>
      </c>
      <c r="Q830" s="230" t="str">
        <f t="shared" si="64"/>
        <v xml:space="preserve"> </v>
      </c>
    </row>
    <row r="831" spans="1:17" x14ac:dyDescent="0.2">
      <c r="A831" s="10" t="str">
        <f>IF(COUNTRY_INFO!A831=0," ",COUNTRY_INFO!A831)</f>
        <v>Ethiopia</v>
      </c>
      <c r="B831" s="10" t="str">
        <f>IF(COUNTRY_INFO!B831=0," ",COUNTRY_INFO!B831)</f>
        <v>SomaliNogob</v>
      </c>
      <c r="C831" s="10" t="str">
        <f>IF(COUNTRY_INFO!C831=0," ",COUNTRY_INFO!C831)</f>
        <v>Sagag</v>
      </c>
      <c r="D831" s="11" t="str">
        <f>IF(COUNTRY_INFO!$T$9:$T$1000="MDA1 (IVM+ALB)", COUNTRY_INFO!$T$9:$T$1000, " ")</f>
        <v xml:space="preserve"> </v>
      </c>
      <c r="E831" s="253"/>
      <c r="F831" s="54"/>
      <c r="G831" s="288"/>
      <c r="H831" s="288"/>
      <c r="I831" s="11">
        <f t="shared" si="60"/>
        <v>0</v>
      </c>
      <c r="J831" s="54"/>
      <c r="K831" s="18"/>
      <c r="L831" s="18"/>
      <c r="M831" s="14">
        <f t="shared" si="61"/>
        <v>0</v>
      </c>
      <c r="N831" s="231"/>
      <c r="O831" s="230" t="str">
        <f t="shared" si="62"/>
        <v xml:space="preserve"> </v>
      </c>
      <c r="P831" s="230" t="str">
        <f t="shared" si="63"/>
        <v xml:space="preserve"> </v>
      </c>
      <c r="Q831" s="230" t="str">
        <f t="shared" si="64"/>
        <v xml:space="preserve"> </v>
      </c>
    </row>
    <row r="832" spans="1:17" x14ac:dyDescent="0.2">
      <c r="A832" s="10" t="str">
        <f>IF(COUNTRY_INFO!A832=0," ",COUNTRY_INFO!A832)</f>
        <v>Ethiopia</v>
      </c>
      <c r="B832" s="10" t="str">
        <f>IF(COUNTRY_INFO!B832=0," ",COUNTRY_INFO!B832)</f>
        <v>SomaliNogob</v>
      </c>
      <c r="C832" s="10" t="str">
        <f>IF(COUNTRY_INFO!C832=0," ",COUNTRY_INFO!C832)</f>
        <v>Salahad</v>
      </c>
      <c r="D832" s="11" t="str">
        <f>IF(COUNTRY_INFO!$T$9:$T$1000="MDA1 (IVM+ALB)", COUNTRY_INFO!$T$9:$T$1000, " ")</f>
        <v xml:space="preserve"> </v>
      </c>
      <c r="E832" s="253"/>
      <c r="F832" s="54"/>
      <c r="G832" s="288"/>
      <c r="H832" s="288"/>
      <c r="I832" s="11">
        <f t="shared" si="60"/>
        <v>0</v>
      </c>
      <c r="J832" s="54"/>
      <c r="K832" s="18"/>
      <c r="L832" s="18"/>
      <c r="M832" s="14">
        <f t="shared" si="61"/>
        <v>0</v>
      </c>
      <c r="N832" s="231"/>
      <c r="O832" s="230" t="str">
        <f t="shared" si="62"/>
        <v xml:space="preserve"> </v>
      </c>
      <c r="P832" s="230" t="str">
        <f t="shared" si="63"/>
        <v xml:space="preserve"> </v>
      </c>
      <c r="Q832" s="230" t="str">
        <f t="shared" si="64"/>
        <v xml:space="preserve"> </v>
      </c>
    </row>
    <row r="833" spans="1:17" x14ac:dyDescent="0.2">
      <c r="A833" s="10" t="str">
        <f>IF(COUNTRY_INFO!A833=0," ",COUNTRY_INFO!A833)</f>
        <v>Ethiopia</v>
      </c>
      <c r="B833" s="10" t="str">
        <f>IF(COUNTRY_INFO!B833=0," ",COUNTRY_INFO!B833)</f>
        <v>SomaliNogob</v>
      </c>
      <c r="C833" s="10" t="str">
        <f>IF(COUNTRY_INFO!C833=0," ",COUNTRY_INFO!C833)</f>
        <v>Xararay</v>
      </c>
      <c r="D833" s="11" t="str">
        <f>IF(COUNTRY_INFO!$T$9:$T$1000="MDA1 (IVM+ALB)", COUNTRY_INFO!$T$9:$T$1000, " ")</f>
        <v xml:space="preserve"> </v>
      </c>
      <c r="E833" s="253"/>
      <c r="F833" s="54"/>
      <c r="G833" s="288"/>
      <c r="H833" s="288"/>
      <c r="I833" s="11">
        <f t="shared" si="60"/>
        <v>0</v>
      </c>
      <c r="J833" s="54"/>
      <c r="K833" s="18"/>
      <c r="L833" s="18"/>
      <c r="M833" s="14">
        <f t="shared" si="61"/>
        <v>0</v>
      </c>
      <c r="N833" s="231"/>
      <c r="O833" s="230" t="str">
        <f t="shared" si="62"/>
        <v xml:space="preserve"> </v>
      </c>
      <c r="P833" s="230" t="str">
        <f t="shared" si="63"/>
        <v xml:space="preserve"> </v>
      </c>
      <c r="Q833" s="230" t="str">
        <f t="shared" si="64"/>
        <v xml:space="preserve"> </v>
      </c>
    </row>
    <row r="834" spans="1:17" x14ac:dyDescent="0.2">
      <c r="A834" s="10" t="str">
        <f>IF(COUNTRY_INFO!A834=0," ",COUNTRY_INFO!A834)</f>
        <v>Ethiopia</v>
      </c>
      <c r="B834" s="10" t="str">
        <f>IF(COUNTRY_INFO!B834=0," ",COUNTRY_INFO!B834)</f>
        <v>SomaliQorahey</v>
      </c>
      <c r="C834" s="10" t="str">
        <f>IF(COUNTRY_INFO!C834=0," ",COUNTRY_INFO!C834)</f>
        <v xml:space="preserve">Boodaly </v>
      </c>
      <c r="D834" s="11" t="str">
        <f>IF(COUNTRY_INFO!$T$9:$T$1000="MDA1 (IVM+ALB)", COUNTRY_INFO!$T$9:$T$1000, " ")</f>
        <v xml:space="preserve"> </v>
      </c>
      <c r="E834" s="253"/>
      <c r="F834" s="54"/>
      <c r="G834" s="288"/>
      <c r="H834" s="288"/>
      <c r="I834" s="11">
        <f t="shared" si="60"/>
        <v>0</v>
      </c>
      <c r="J834" s="54"/>
      <c r="K834" s="18"/>
      <c r="L834" s="18"/>
      <c r="M834" s="14">
        <f t="shared" si="61"/>
        <v>0</v>
      </c>
      <c r="N834" s="231"/>
      <c r="O834" s="230" t="str">
        <f t="shared" si="62"/>
        <v xml:space="preserve"> </v>
      </c>
      <c r="P834" s="230" t="str">
        <f t="shared" si="63"/>
        <v xml:space="preserve"> </v>
      </c>
      <c r="Q834" s="230" t="str">
        <f t="shared" si="64"/>
        <v xml:space="preserve"> </v>
      </c>
    </row>
    <row r="835" spans="1:17" x14ac:dyDescent="0.2">
      <c r="A835" s="10" t="str">
        <f>IF(COUNTRY_INFO!A835=0," ",COUNTRY_INFO!A835)</f>
        <v>Ethiopia</v>
      </c>
      <c r="B835" s="10" t="str">
        <f>IF(COUNTRY_INFO!B835=0," ",COUNTRY_INFO!B835)</f>
        <v>SomaliQorahey</v>
      </c>
      <c r="C835" s="10" t="str">
        <f>IF(COUNTRY_INFO!C835=0," ",COUNTRY_INFO!C835)</f>
        <v xml:space="preserve">Ceel ogaden </v>
      </c>
      <c r="D835" s="11" t="str">
        <f>IF(COUNTRY_INFO!$T$9:$T$1000="MDA1 (IVM+ALB)", COUNTRY_INFO!$T$9:$T$1000, " ")</f>
        <v xml:space="preserve"> </v>
      </c>
      <c r="E835" s="253"/>
      <c r="F835" s="54"/>
      <c r="G835" s="288"/>
      <c r="H835" s="288"/>
      <c r="I835" s="11">
        <f t="shared" si="60"/>
        <v>0</v>
      </c>
      <c r="J835" s="54"/>
      <c r="K835" s="18"/>
      <c r="L835" s="18"/>
      <c r="M835" s="14">
        <f t="shared" si="61"/>
        <v>0</v>
      </c>
      <c r="N835" s="231"/>
      <c r="O835" s="230" t="str">
        <f t="shared" si="62"/>
        <v xml:space="preserve"> </v>
      </c>
      <c r="P835" s="230" t="str">
        <f t="shared" si="63"/>
        <v xml:space="preserve"> </v>
      </c>
      <c r="Q835" s="230" t="str">
        <f t="shared" si="64"/>
        <v xml:space="preserve"> </v>
      </c>
    </row>
    <row r="836" spans="1:17" x14ac:dyDescent="0.2">
      <c r="A836" s="10" t="str">
        <f>IF(COUNTRY_INFO!A836=0," ",COUNTRY_INFO!A836)</f>
        <v>Ethiopia</v>
      </c>
      <c r="B836" s="10" t="str">
        <f>IF(COUNTRY_INFO!B836=0," ",COUNTRY_INFO!B836)</f>
        <v>SomaliQorahey</v>
      </c>
      <c r="C836" s="10" t="str">
        <f>IF(COUNTRY_INFO!C836=0," ",COUNTRY_INFO!C836)</f>
        <v>Dobowayn</v>
      </c>
      <c r="D836" s="11" t="str">
        <f>IF(COUNTRY_INFO!$T$9:$T$1000="MDA1 (IVM+ALB)", COUNTRY_INFO!$T$9:$T$1000, " ")</f>
        <v xml:space="preserve"> </v>
      </c>
      <c r="E836" s="253"/>
      <c r="F836" s="54"/>
      <c r="G836" s="288"/>
      <c r="H836" s="288"/>
      <c r="I836" s="11">
        <f t="shared" si="60"/>
        <v>0</v>
      </c>
      <c r="J836" s="54"/>
      <c r="K836" s="18"/>
      <c r="L836" s="18"/>
      <c r="M836" s="14">
        <f t="shared" si="61"/>
        <v>0</v>
      </c>
      <c r="N836" s="231"/>
      <c r="O836" s="230" t="str">
        <f t="shared" si="62"/>
        <v xml:space="preserve"> </v>
      </c>
      <c r="P836" s="230" t="str">
        <f t="shared" si="63"/>
        <v xml:space="preserve"> </v>
      </c>
      <c r="Q836" s="230" t="str">
        <f t="shared" si="64"/>
        <v xml:space="preserve"> </v>
      </c>
    </row>
    <row r="837" spans="1:17" x14ac:dyDescent="0.2">
      <c r="A837" s="10" t="str">
        <f>IF(COUNTRY_INFO!A837=0," ",COUNTRY_INFO!A837)</f>
        <v>Ethiopia</v>
      </c>
      <c r="B837" s="10" t="str">
        <f>IF(COUNTRY_INFO!B837=0," ",COUNTRY_INFO!B837)</f>
        <v>SomaliQorahey</v>
      </c>
      <c r="C837" s="10" t="str">
        <f>IF(COUNTRY_INFO!C837=0," ",COUNTRY_INFO!C837)</f>
        <v xml:space="preserve">Gogle/Kudunbur </v>
      </c>
      <c r="D837" s="11" t="str">
        <f>IF(COUNTRY_INFO!$T$9:$T$1000="MDA1 (IVM+ALB)", COUNTRY_INFO!$T$9:$T$1000, " ")</f>
        <v xml:space="preserve"> </v>
      </c>
      <c r="E837" s="253"/>
      <c r="F837" s="54"/>
      <c r="G837" s="288"/>
      <c r="H837" s="288"/>
      <c r="I837" s="11">
        <f t="shared" si="60"/>
        <v>0</v>
      </c>
      <c r="J837" s="54"/>
      <c r="K837" s="18"/>
      <c r="L837" s="18"/>
      <c r="M837" s="14">
        <f t="shared" si="61"/>
        <v>0</v>
      </c>
      <c r="N837" s="231"/>
      <c r="O837" s="230" t="str">
        <f t="shared" si="62"/>
        <v xml:space="preserve"> </v>
      </c>
      <c r="P837" s="230" t="str">
        <f t="shared" si="63"/>
        <v xml:space="preserve"> </v>
      </c>
      <c r="Q837" s="230" t="str">
        <f t="shared" si="64"/>
        <v xml:space="preserve"> </v>
      </c>
    </row>
    <row r="838" spans="1:17" x14ac:dyDescent="0.2">
      <c r="A838" s="10" t="str">
        <f>IF(COUNTRY_INFO!A838=0," ",COUNTRY_INFO!A838)</f>
        <v>Ethiopia</v>
      </c>
      <c r="B838" s="10" t="str">
        <f>IF(COUNTRY_INFO!B838=0," ",COUNTRY_INFO!B838)</f>
        <v>SomaliQorahey</v>
      </c>
      <c r="C838" s="10" t="str">
        <f>IF(COUNTRY_INFO!C838=0," ",COUNTRY_INFO!C838)</f>
        <v xml:space="preserve">Hig loley </v>
      </c>
      <c r="D838" s="11" t="str">
        <f>IF(COUNTRY_INFO!$T$9:$T$1000="MDA1 (IVM+ALB)", COUNTRY_INFO!$T$9:$T$1000, " ")</f>
        <v xml:space="preserve"> </v>
      </c>
      <c r="E838" s="253"/>
      <c r="F838" s="54"/>
      <c r="G838" s="288"/>
      <c r="H838" s="288"/>
      <c r="I838" s="11">
        <f t="shared" si="60"/>
        <v>0</v>
      </c>
      <c r="J838" s="54"/>
      <c r="K838" s="18"/>
      <c r="L838" s="18"/>
      <c r="M838" s="14">
        <f t="shared" si="61"/>
        <v>0</v>
      </c>
      <c r="N838" s="231"/>
      <c r="O838" s="230" t="str">
        <f t="shared" si="62"/>
        <v xml:space="preserve"> </v>
      </c>
      <c r="P838" s="230" t="str">
        <f t="shared" si="63"/>
        <v xml:space="preserve"> </v>
      </c>
      <c r="Q838" s="230" t="str">
        <f t="shared" si="64"/>
        <v xml:space="preserve"> </v>
      </c>
    </row>
    <row r="839" spans="1:17" x14ac:dyDescent="0.2">
      <c r="A839" s="10" t="str">
        <f>IF(COUNTRY_INFO!A839=0," ",COUNTRY_INFO!A839)</f>
        <v>Ethiopia</v>
      </c>
      <c r="B839" s="10" t="str">
        <f>IF(COUNTRY_INFO!B839=0," ",COUNTRY_INFO!B839)</f>
        <v>SomaliQorahey</v>
      </c>
      <c r="C839" s="10" t="str">
        <f>IF(COUNTRY_INFO!C839=0," ",COUNTRY_INFO!C839)</f>
        <v>Kebridahar</v>
      </c>
      <c r="D839" s="11" t="str">
        <f>IF(COUNTRY_INFO!$T$9:$T$1000="MDA1 (IVM+ALB)", COUNTRY_INFO!$T$9:$T$1000, " ")</f>
        <v xml:space="preserve"> </v>
      </c>
      <c r="E839" s="253"/>
      <c r="F839" s="54"/>
      <c r="G839" s="288"/>
      <c r="H839" s="288"/>
      <c r="I839" s="11">
        <f t="shared" si="60"/>
        <v>0</v>
      </c>
      <c r="J839" s="54"/>
      <c r="K839" s="18"/>
      <c r="L839" s="18"/>
      <c r="M839" s="14">
        <f t="shared" si="61"/>
        <v>0</v>
      </c>
      <c r="N839" s="231"/>
      <c r="O839" s="230" t="str">
        <f t="shared" si="62"/>
        <v xml:space="preserve"> </v>
      </c>
      <c r="P839" s="230" t="str">
        <f t="shared" si="63"/>
        <v xml:space="preserve"> </v>
      </c>
      <c r="Q839" s="230" t="str">
        <f t="shared" si="64"/>
        <v xml:space="preserve"> </v>
      </c>
    </row>
    <row r="840" spans="1:17" x14ac:dyDescent="0.2">
      <c r="A840" s="10" t="str">
        <f>IF(COUNTRY_INFO!A840=0," ",COUNTRY_INFO!A840)</f>
        <v>Ethiopia</v>
      </c>
      <c r="B840" s="10" t="str">
        <f>IF(COUNTRY_INFO!B840=0," ",COUNTRY_INFO!B840)</f>
        <v>SomaliQorahey</v>
      </c>
      <c r="C840" s="10" t="str">
        <f>IF(COUNTRY_INFO!C840=0," ",COUNTRY_INFO!C840)</f>
        <v>Kebridehar Town</v>
      </c>
      <c r="D840" s="11" t="str">
        <f>IF(COUNTRY_INFO!$T$9:$T$1000="MDA1 (IVM+ALB)", COUNTRY_INFO!$T$9:$T$1000, " ")</f>
        <v xml:space="preserve"> </v>
      </c>
      <c r="E840" s="253"/>
      <c r="F840" s="54"/>
      <c r="G840" s="288"/>
      <c r="H840" s="288"/>
      <c r="I840" s="11">
        <f t="shared" si="60"/>
        <v>0</v>
      </c>
      <c r="J840" s="54"/>
      <c r="K840" s="18"/>
      <c r="L840" s="18"/>
      <c r="M840" s="14">
        <f t="shared" si="61"/>
        <v>0</v>
      </c>
      <c r="N840" s="231"/>
      <c r="O840" s="230" t="str">
        <f t="shared" si="62"/>
        <v xml:space="preserve"> </v>
      </c>
      <c r="P840" s="230" t="str">
        <f t="shared" si="63"/>
        <v xml:space="preserve"> </v>
      </c>
      <c r="Q840" s="230" t="str">
        <f t="shared" si="64"/>
        <v xml:space="preserve"> </v>
      </c>
    </row>
    <row r="841" spans="1:17" x14ac:dyDescent="0.2">
      <c r="A841" s="10" t="str">
        <f>IF(COUNTRY_INFO!A841=0," ",COUNTRY_INFO!A841)</f>
        <v>Ethiopia</v>
      </c>
      <c r="B841" s="10" t="str">
        <f>IF(COUNTRY_INFO!B841=0," ",COUNTRY_INFO!B841)</f>
        <v>SomaliQorahey</v>
      </c>
      <c r="C841" s="10" t="str">
        <f>IF(COUNTRY_INFO!C841=0," ",COUNTRY_INFO!C841)</f>
        <v xml:space="preserve">lasdhankeere </v>
      </c>
      <c r="D841" s="11" t="str">
        <f>IF(COUNTRY_INFO!$T$9:$T$1000="MDA1 (IVM+ALB)", COUNTRY_INFO!$T$9:$T$1000, " ")</f>
        <v xml:space="preserve"> </v>
      </c>
      <c r="E841" s="253"/>
      <c r="F841" s="54"/>
      <c r="G841" s="288"/>
      <c r="H841" s="288"/>
      <c r="I841" s="11">
        <f t="shared" si="60"/>
        <v>0</v>
      </c>
      <c r="J841" s="54"/>
      <c r="K841" s="18"/>
      <c r="L841" s="18"/>
      <c r="M841" s="14">
        <f t="shared" si="61"/>
        <v>0</v>
      </c>
      <c r="N841" s="231"/>
      <c r="O841" s="230" t="str">
        <f t="shared" si="62"/>
        <v xml:space="preserve"> </v>
      </c>
      <c r="P841" s="230" t="str">
        <f t="shared" si="63"/>
        <v xml:space="preserve"> </v>
      </c>
      <c r="Q841" s="230" t="str">
        <f t="shared" si="64"/>
        <v xml:space="preserve"> </v>
      </c>
    </row>
    <row r="842" spans="1:17" x14ac:dyDescent="0.2">
      <c r="A842" s="10" t="str">
        <f>IF(COUNTRY_INFO!A842=0," ",COUNTRY_INFO!A842)</f>
        <v>Ethiopia</v>
      </c>
      <c r="B842" s="10" t="str">
        <f>IF(COUNTRY_INFO!B842=0," ",COUNTRY_INFO!B842)</f>
        <v>SomaliQorahey</v>
      </c>
      <c r="C842" s="10" t="str">
        <f>IF(COUNTRY_INFO!C842=0," ",COUNTRY_INFO!C842)</f>
        <v>Marsin</v>
      </c>
      <c r="D842" s="11" t="str">
        <f>IF(COUNTRY_INFO!$T$9:$T$1000="MDA1 (IVM+ALB)", COUNTRY_INFO!$T$9:$T$1000, " ")</f>
        <v xml:space="preserve"> </v>
      </c>
      <c r="E842" s="253"/>
      <c r="F842" s="54"/>
      <c r="G842" s="288"/>
      <c r="H842" s="288"/>
      <c r="I842" s="11">
        <f t="shared" ref="I842:I905" si="65">SUM(F842:H842)</f>
        <v>0</v>
      </c>
      <c r="J842" s="54"/>
      <c r="K842" s="18"/>
      <c r="L842" s="18"/>
      <c r="M842" s="14">
        <f t="shared" ref="M842:M905" si="66">SUM(J842:L842)</f>
        <v>0</v>
      </c>
      <c r="N842" s="231"/>
      <c r="O842" s="230" t="str">
        <f t="shared" ref="O842:O905" si="67">IF(G842&lt;&gt;0, IF(K842/G842*100=0, "-", K842/G842*100), " ")</f>
        <v xml:space="preserve"> </v>
      </c>
      <c r="P842" s="230" t="str">
        <f t="shared" ref="P842:P905" si="68">IF(H842&lt;&gt;0, IF(L842/H842*100=0, "-", L842/H842*100), " ")</f>
        <v xml:space="preserve"> </v>
      </c>
      <c r="Q842" s="230" t="str">
        <f t="shared" ref="Q842:Q905" si="69">IF(I842&lt;&gt;0, IF(M842/I842*100=0, "-", M842/I842*100), " ")</f>
        <v xml:space="preserve"> </v>
      </c>
    </row>
    <row r="843" spans="1:17" x14ac:dyDescent="0.2">
      <c r="A843" s="10" t="str">
        <f>IF(COUNTRY_INFO!A843=0," ",COUNTRY_INFO!A843)</f>
        <v>Ethiopia</v>
      </c>
      <c r="B843" s="10" t="str">
        <f>IF(COUNTRY_INFO!B843=0," ",COUNTRY_INFO!B843)</f>
        <v>SomaliQorahey</v>
      </c>
      <c r="C843" s="10" t="str">
        <f>IF(COUNTRY_INFO!C843=0," ",COUNTRY_INFO!C843)</f>
        <v>Shaygosh</v>
      </c>
      <c r="D843" s="11" t="str">
        <f>IF(COUNTRY_INFO!$T$9:$T$1000="MDA1 (IVM+ALB)", COUNTRY_INFO!$T$9:$T$1000, " ")</f>
        <v xml:space="preserve"> </v>
      </c>
      <c r="E843" s="253"/>
      <c r="F843" s="54"/>
      <c r="G843" s="288"/>
      <c r="H843" s="288"/>
      <c r="I843" s="11">
        <f t="shared" si="65"/>
        <v>0</v>
      </c>
      <c r="J843" s="54"/>
      <c r="K843" s="18"/>
      <c r="L843" s="18"/>
      <c r="M843" s="14">
        <f t="shared" si="66"/>
        <v>0</v>
      </c>
      <c r="N843" s="231"/>
      <c r="O843" s="230" t="str">
        <f t="shared" si="67"/>
        <v xml:space="preserve"> </v>
      </c>
      <c r="P843" s="230" t="str">
        <f t="shared" si="68"/>
        <v xml:space="preserve"> </v>
      </c>
      <c r="Q843" s="230" t="str">
        <f t="shared" si="69"/>
        <v xml:space="preserve"> </v>
      </c>
    </row>
    <row r="844" spans="1:17" x14ac:dyDescent="0.2">
      <c r="A844" s="10" t="str">
        <f>IF(COUNTRY_INFO!A844=0," ",COUNTRY_INFO!A844)</f>
        <v>Ethiopia</v>
      </c>
      <c r="B844" s="10" t="str">
        <f>IF(COUNTRY_INFO!B844=0," ",COUNTRY_INFO!B844)</f>
        <v>SomaliQorahey</v>
      </c>
      <c r="C844" s="10" t="str">
        <f>IF(COUNTRY_INFO!C844=0," ",COUNTRY_INFO!C844)</f>
        <v>Shilabo</v>
      </c>
      <c r="D844" s="11" t="str">
        <f>IF(COUNTRY_INFO!$T$9:$T$1000="MDA1 (IVM+ALB)", COUNTRY_INFO!$T$9:$T$1000, " ")</f>
        <v xml:space="preserve"> </v>
      </c>
      <c r="E844" s="253"/>
      <c r="F844" s="54"/>
      <c r="G844" s="288"/>
      <c r="H844" s="288"/>
      <c r="I844" s="11">
        <f t="shared" si="65"/>
        <v>0</v>
      </c>
      <c r="J844" s="54"/>
      <c r="K844" s="18"/>
      <c r="L844" s="18"/>
      <c r="M844" s="14">
        <f t="shared" si="66"/>
        <v>0</v>
      </c>
      <c r="N844" s="231"/>
      <c r="O844" s="230" t="str">
        <f t="shared" si="67"/>
        <v xml:space="preserve"> </v>
      </c>
      <c r="P844" s="230" t="str">
        <f t="shared" si="68"/>
        <v xml:space="preserve"> </v>
      </c>
      <c r="Q844" s="230" t="str">
        <f t="shared" si="69"/>
        <v xml:space="preserve"> </v>
      </c>
    </row>
    <row r="845" spans="1:17" x14ac:dyDescent="0.2">
      <c r="A845" s="10" t="str">
        <f>IF(COUNTRY_INFO!A845=0," ",COUNTRY_INFO!A845)</f>
        <v>Ethiopia</v>
      </c>
      <c r="B845" s="10" t="str">
        <f>IF(COUNTRY_INFO!B845=0," ",COUNTRY_INFO!B845)</f>
        <v>SomaliShabele</v>
      </c>
      <c r="C845" s="10" t="str">
        <f>IF(COUNTRY_INFO!C845=0," ",COUNTRY_INFO!C845)</f>
        <v>Adadle</v>
      </c>
      <c r="D845" s="11" t="str">
        <f>IF(COUNTRY_INFO!$T$9:$T$1000="MDA1 (IVM+ALB)", COUNTRY_INFO!$T$9:$T$1000, " ")</f>
        <v xml:space="preserve"> </v>
      </c>
      <c r="E845" s="253"/>
      <c r="F845" s="54"/>
      <c r="G845" s="288"/>
      <c r="H845" s="288"/>
      <c r="I845" s="11">
        <f t="shared" si="65"/>
        <v>0</v>
      </c>
      <c r="J845" s="54"/>
      <c r="K845" s="18"/>
      <c r="L845" s="18"/>
      <c r="M845" s="14">
        <f t="shared" si="66"/>
        <v>0</v>
      </c>
      <c r="N845" s="231"/>
      <c r="O845" s="230" t="str">
        <f t="shared" si="67"/>
        <v xml:space="preserve"> </v>
      </c>
      <c r="P845" s="230" t="str">
        <f t="shared" si="68"/>
        <v xml:space="preserve"> </v>
      </c>
      <c r="Q845" s="230" t="str">
        <f t="shared" si="69"/>
        <v xml:space="preserve"> </v>
      </c>
    </row>
    <row r="846" spans="1:17" x14ac:dyDescent="0.2">
      <c r="A846" s="10" t="str">
        <f>IF(COUNTRY_INFO!A846=0," ",COUNTRY_INFO!A846)</f>
        <v>Ethiopia</v>
      </c>
      <c r="B846" s="10" t="str">
        <f>IF(COUNTRY_INFO!B846=0," ",COUNTRY_INFO!B846)</f>
        <v>SomaliShabele</v>
      </c>
      <c r="C846" s="10" t="str">
        <f>IF(COUNTRY_INFO!C846=0," ",COUNTRY_INFO!C846)</f>
        <v>Beraano</v>
      </c>
      <c r="D846" s="11" t="str">
        <f>IF(COUNTRY_INFO!$T$9:$T$1000="MDA1 (IVM+ALB)", COUNTRY_INFO!$T$9:$T$1000, " ")</f>
        <v xml:space="preserve"> </v>
      </c>
      <c r="E846" s="253"/>
      <c r="F846" s="54"/>
      <c r="G846" s="288"/>
      <c r="H846" s="288"/>
      <c r="I846" s="11">
        <f t="shared" si="65"/>
        <v>0</v>
      </c>
      <c r="J846" s="54"/>
      <c r="K846" s="18"/>
      <c r="L846" s="18"/>
      <c r="M846" s="14">
        <f t="shared" si="66"/>
        <v>0</v>
      </c>
      <c r="N846" s="231"/>
      <c r="O846" s="230" t="str">
        <f t="shared" si="67"/>
        <v xml:space="preserve"> </v>
      </c>
      <c r="P846" s="230" t="str">
        <f t="shared" si="68"/>
        <v xml:space="preserve"> </v>
      </c>
      <c r="Q846" s="230" t="str">
        <f t="shared" si="69"/>
        <v xml:space="preserve"> </v>
      </c>
    </row>
    <row r="847" spans="1:17" x14ac:dyDescent="0.2">
      <c r="A847" s="10" t="str">
        <f>IF(COUNTRY_INFO!A847=0," ",COUNTRY_INFO!A847)</f>
        <v>Ethiopia</v>
      </c>
      <c r="B847" s="10" t="str">
        <f>IF(COUNTRY_INFO!B847=0," ",COUNTRY_INFO!B847)</f>
        <v>SomaliShabele</v>
      </c>
      <c r="C847" s="10" t="str">
        <f>IF(COUNTRY_INFO!C847=0," ",COUNTRY_INFO!C847)</f>
        <v>Ceelwyane</v>
      </c>
      <c r="D847" s="11" t="str">
        <f>IF(COUNTRY_INFO!$T$9:$T$1000="MDA1 (IVM+ALB)", COUNTRY_INFO!$T$9:$T$1000, " ")</f>
        <v xml:space="preserve"> </v>
      </c>
      <c r="E847" s="253"/>
      <c r="F847" s="54"/>
      <c r="G847" s="288"/>
      <c r="H847" s="288"/>
      <c r="I847" s="11">
        <f t="shared" si="65"/>
        <v>0</v>
      </c>
      <c r="J847" s="54"/>
      <c r="K847" s="18"/>
      <c r="L847" s="18"/>
      <c r="M847" s="14">
        <f t="shared" si="66"/>
        <v>0</v>
      </c>
      <c r="N847" s="231"/>
      <c r="O847" s="230" t="str">
        <f t="shared" si="67"/>
        <v xml:space="preserve"> </v>
      </c>
      <c r="P847" s="230" t="str">
        <f t="shared" si="68"/>
        <v xml:space="preserve"> </v>
      </c>
      <c r="Q847" s="230" t="str">
        <f t="shared" si="69"/>
        <v xml:space="preserve"> </v>
      </c>
    </row>
    <row r="848" spans="1:17" x14ac:dyDescent="0.2">
      <c r="A848" s="10" t="str">
        <f>IF(COUNTRY_INFO!A848=0," ",COUNTRY_INFO!A848)</f>
        <v>Ethiopia</v>
      </c>
      <c r="B848" s="10" t="str">
        <f>IF(COUNTRY_INFO!B848=0," ",COUNTRY_INFO!B848)</f>
        <v>SomaliShabele</v>
      </c>
      <c r="C848" s="10" t="str">
        <f>IF(COUNTRY_INFO!C848=0," ",COUNTRY_INFO!C848)</f>
        <v>Dhanan</v>
      </c>
      <c r="D848" s="11" t="str">
        <f>IF(COUNTRY_INFO!$T$9:$T$1000="MDA1 (IVM+ALB)", COUNTRY_INFO!$T$9:$T$1000, " ")</f>
        <v xml:space="preserve"> </v>
      </c>
      <c r="E848" s="253"/>
      <c r="F848" s="54"/>
      <c r="G848" s="288"/>
      <c r="H848" s="288"/>
      <c r="I848" s="11">
        <f t="shared" si="65"/>
        <v>0</v>
      </c>
      <c r="J848" s="54"/>
      <c r="K848" s="18"/>
      <c r="L848" s="18"/>
      <c r="M848" s="14">
        <f t="shared" si="66"/>
        <v>0</v>
      </c>
      <c r="N848" s="231"/>
      <c r="O848" s="230" t="str">
        <f t="shared" si="67"/>
        <v xml:space="preserve"> </v>
      </c>
      <c r="P848" s="230" t="str">
        <f t="shared" si="68"/>
        <v xml:space="preserve"> </v>
      </c>
      <c r="Q848" s="230" t="str">
        <f t="shared" si="69"/>
        <v xml:space="preserve"> </v>
      </c>
    </row>
    <row r="849" spans="1:17" x14ac:dyDescent="0.2">
      <c r="A849" s="10" t="str">
        <f>IF(COUNTRY_INFO!A849=0," ",COUNTRY_INFO!A849)</f>
        <v>Ethiopia</v>
      </c>
      <c r="B849" s="10" t="str">
        <f>IF(COUNTRY_INFO!B849=0," ",COUNTRY_INFO!B849)</f>
        <v>SomaliShabele</v>
      </c>
      <c r="C849" s="10" t="str">
        <f>IF(COUNTRY_INFO!C849=0," ",COUNTRY_INFO!C849)</f>
        <v>East Emi</v>
      </c>
      <c r="D849" s="11" t="str">
        <f>IF(COUNTRY_INFO!$T$9:$T$1000="MDA1 (IVM+ALB)", COUNTRY_INFO!$T$9:$T$1000, " ")</f>
        <v xml:space="preserve"> </v>
      </c>
      <c r="E849" s="253"/>
      <c r="F849" s="54"/>
      <c r="G849" s="288"/>
      <c r="H849" s="288"/>
      <c r="I849" s="11">
        <f t="shared" si="65"/>
        <v>0</v>
      </c>
      <c r="J849" s="54"/>
      <c r="K849" s="18"/>
      <c r="L849" s="18"/>
      <c r="M849" s="14">
        <f t="shared" si="66"/>
        <v>0</v>
      </c>
      <c r="N849" s="231"/>
      <c r="O849" s="230" t="str">
        <f t="shared" si="67"/>
        <v xml:space="preserve"> </v>
      </c>
      <c r="P849" s="230" t="str">
        <f t="shared" si="68"/>
        <v xml:space="preserve"> </v>
      </c>
      <c r="Q849" s="230" t="str">
        <f t="shared" si="69"/>
        <v xml:space="preserve"> </v>
      </c>
    </row>
    <row r="850" spans="1:17" x14ac:dyDescent="0.2">
      <c r="A850" s="10" t="str">
        <f>IF(COUNTRY_INFO!A850=0," ",COUNTRY_INFO!A850)</f>
        <v>Ethiopia</v>
      </c>
      <c r="B850" s="10" t="str">
        <f>IF(COUNTRY_INFO!B850=0," ",COUNTRY_INFO!B850)</f>
        <v>SomaliShabele</v>
      </c>
      <c r="C850" s="10" t="str">
        <f>IF(COUNTRY_INFO!C850=0," ",COUNTRY_INFO!C850)</f>
        <v>Ferfer</v>
      </c>
      <c r="D850" s="11" t="str">
        <f>IF(COUNTRY_INFO!$T$9:$T$1000="MDA1 (IVM+ALB)", COUNTRY_INFO!$T$9:$T$1000, " ")</f>
        <v xml:space="preserve"> </v>
      </c>
      <c r="E850" s="253"/>
      <c r="F850" s="54"/>
      <c r="G850" s="288"/>
      <c r="H850" s="288"/>
      <c r="I850" s="11">
        <f t="shared" si="65"/>
        <v>0</v>
      </c>
      <c r="J850" s="54"/>
      <c r="K850" s="18"/>
      <c r="L850" s="18"/>
      <c r="M850" s="14">
        <f t="shared" si="66"/>
        <v>0</v>
      </c>
      <c r="N850" s="231"/>
      <c r="O850" s="230" t="str">
        <f t="shared" si="67"/>
        <v xml:space="preserve"> </v>
      </c>
      <c r="P850" s="230" t="str">
        <f t="shared" si="68"/>
        <v xml:space="preserve"> </v>
      </c>
      <c r="Q850" s="230" t="str">
        <f t="shared" si="69"/>
        <v xml:space="preserve"> </v>
      </c>
    </row>
    <row r="851" spans="1:17" x14ac:dyDescent="0.2">
      <c r="A851" s="10" t="str">
        <f>IF(COUNTRY_INFO!A851=0," ",COUNTRY_INFO!A851)</f>
        <v>Ethiopia</v>
      </c>
      <c r="B851" s="10" t="str">
        <f>IF(COUNTRY_INFO!B851=0," ",COUNTRY_INFO!B851)</f>
        <v>SomaliShabele</v>
      </c>
      <c r="C851" s="10" t="str">
        <f>IF(COUNTRY_INFO!C851=0," ",COUNTRY_INFO!C851)</f>
        <v>Gode</v>
      </c>
      <c r="D851" s="11" t="str">
        <f>IF(COUNTRY_INFO!$T$9:$T$1000="MDA1 (IVM+ALB)", COUNTRY_INFO!$T$9:$T$1000, " ")</f>
        <v xml:space="preserve"> </v>
      </c>
      <c r="E851" s="253"/>
      <c r="F851" s="54"/>
      <c r="G851" s="288"/>
      <c r="H851" s="288"/>
      <c r="I851" s="11">
        <f t="shared" si="65"/>
        <v>0</v>
      </c>
      <c r="J851" s="54"/>
      <c r="K851" s="18"/>
      <c r="L851" s="18"/>
      <c r="M851" s="14">
        <f t="shared" si="66"/>
        <v>0</v>
      </c>
      <c r="N851" s="231"/>
      <c r="O851" s="230" t="str">
        <f t="shared" si="67"/>
        <v xml:space="preserve"> </v>
      </c>
      <c r="P851" s="230" t="str">
        <f t="shared" si="68"/>
        <v xml:space="preserve"> </v>
      </c>
      <c r="Q851" s="230" t="str">
        <f t="shared" si="69"/>
        <v xml:space="preserve"> </v>
      </c>
    </row>
    <row r="852" spans="1:17" x14ac:dyDescent="0.2">
      <c r="A852" s="10" t="str">
        <f>IF(COUNTRY_INFO!A852=0," ",COUNTRY_INFO!A852)</f>
        <v>Ethiopia</v>
      </c>
      <c r="B852" s="10" t="str">
        <f>IF(COUNTRY_INFO!B852=0," ",COUNTRY_INFO!B852)</f>
        <v>SomaliShabele</v>
      </c>
      <c r="C852" s="10" t="str">
        <f>IF(COUNTRY_INFO!C852=0," ",COUNTRY_INFO!C852)</f>
        <v>Gode Town</v>
      </c>
      <c r="D852" s="11" t="str">
        <f>IF(COUNTRY_INFO!$T$9:$T$1000="MDA1 (IVM+ALB)", COUNTRY_INFO!$T$9:$T$1000, " ")</f>
        <v xml:space="preserve"> </v>
      </c>
      <c r="E852" s="253"/>
      <c r="F852" s="54"/>
      <c r="G852" s="288"/>
      <c r="H852" s="288"/>
      <c r="I852" s="11">
        <f t="shared" si="65"/>
        <v>0</v>
      </c>
      <c r="J852" s="54"/>
      <c r="K852" s="18"/>
      <c r="L852" s="18"/>
      <c r="M852" s="14">
        <f t="shared" si="66"/>
        <v>0</v>
      </c>
      <c r="N852" s="231"/>
      <c r="O852" s="230" t="str">
        <f t="shared" si="67"/>
        <v xml:space="preserve"> </v>
      </c>
      <c r="P852" s="230" t="str">
        <f t="shared" si="68"/>
        <v xml:space="preserve"> </v>
      </c>
      <c r="Q852" s="230" t="str">
        <f t="shared" si="69"/>
        <v xml:space="preserve"> </v>
      </c>
    </row>
    <row r="853" spans="1:17" x14ac:dyDescent="0.2">
      <c r="A853" s="10" t="str">
        <f>IF(COUNTRY_INFO!A853=0," ",COUNTRY_INFO!A853)</f>
        <v>Ethiopia</v>
      </c>
      <c r="B853" s="10" t="str">
        <f>IF(COUNTRY_INFO!B853=0," ",COUNTRY_INFO!B853)</f>
        <v>SomaliShabele</v>
      </c>
      <c r="C853" s="10" t="str">
        <f>IF(COUNTRY_INFO!C853=0," ",COUNTRY_INFO!C853)</f>
        <v>Kelafo</v>
      </c>
      <c r="D853" s="11" t="str">
        <f>IF(COUNTRY_INFO!$T$9:$T$1000="MDA1 (IVM+ALB)", COUNTRY_INFO!$T$9:$T$1000, " ")</f>
        <v xml:space="preserve"> </v>
      </c>
      <c r="E853" s="253"/>
      <c r="F853" s="54"/>
      <c r="G853" s="288"/>
      <c r="H853" s="288"/>
      <c r="I853" s="11">
        <f t="shared" si="65"/>
        <v>0</v>
      </c>
      <c r="J853" s="54"/>
      <c r="K853" s="18"/>
      <c r="L853" s="18"/>
      <c r="M853" s="14">
        <f t="shared" si="66"/>
        <v>0</v>
      </c>
      <c r="N853" s="231"/>
      <c r="O853" s="230" t="str">
        <f t="shared" si="67"/>
        <v xml:space="preserve"> </v>
      </c>
      <c r="P853" s="230" t="str">
        <f t="shared" si="68"/>
        <v xml:space="preserve"> </v>
      </c>
      <c r="Q853" s="230" t="str">
        <f t="shared" si="69"/>
        <v xml:space="preserve"> </v>
      </c>
    </row>
    <row r="854" spans="1:17" x14ac:dyDescent="0.2">
      <c r="A854" s="10" t="str">
        <f>IF(COUNTRY_INFO!A854=0," ",COUNTRY_INFO!A854)</f>
        <v>Ethiopia</v>
      </c>
      <c r="B854" s="10" t="str">
        <f>IF(COUNTRY_INFO!B854=0," ",COUNTRY_INFO!B854)</f>
        <v>SomaliShabele</v>
      </c>
      <c r="C854" s="10" t="str">
        <f>IF(COUNTRY_INFO!C854=0," ",COUNTRY_INFO!C854)</f>
        <v>Mustehil</v>
      </c>
      <c r="D854" s="11" t="str">
        <f>IF(COUNTRY_INFO!$T$9:$T$1000="MDA1 (IVM+ALB)", COUNTRY_INFO!$T$9:$T$1000, " ")</f>
        <v xml:space="preserve"> </v>
      </c>
      <c r="E854" s="253"/>
      <c r="F854" s="54"/>
      <c r="G854" s="288"/>
      <c r="H854" s="288"/>
      <c r="I854" s="11">
        <f t="shared" si="65"/>
        <v>0</v>
      </c>
      <c r="J854" s="54"/>
      <c r="K854" s="18"/>
      <c r="L854" s="18"/>
      <c r="M854" s="14">
        <f t="shared" si="66"/>
        <v>0</v>
      </c>
      <c r="N854" s="231"/>
      <c r="O854" s="230" t="str">
        <f t="shared" si="67"/>
        <v xml:space="preserve"> </v>
      </c>
      <c r="P854" s="230" t="str">
        <f t="shared" si="68"/>
        <v xml:space="preserve"> </v>
      </c>
      <c r="Q854" s="230" t="str">
        <f t="shared" si="69"/>
        <v xml:space="preserve"> </v>
      </c>
    </row>
    <row r="855" spans="1:17" x14ac:dyDescent="0.2">
      <c r="A855" s="10" t="str">
        <f>IF(COUNTRY_INFO!A855=0," ",COUNTRY_INFO!A855)</f>
        <v>Ethiopia</v>
      </c>
      <c r="B855" s="10" t="str">
        <f>IF(COUNTRY_INFO!B855=0," ",COUNTRY_INFO!B855)</f>
        <v>TigrayCentral Tigray</v>
      </c>
      <c r="C855" s="10" t="str">
        <f>IF(COUNTRY_INFO!C855=0," ",COUNTRY_INFO!C855)</f>
        <v>Abi Adi Town</v>
      </c>
      <c r="D855" s="11" t="str">
        <f>IF(COUNTRY_INFO!$T$9:$T$1000="MDA1 (IVM+ALB)", COUNTRY_INFO!$T$9:$T$1000, " ")</f>
        <v xml:space="preserve"> </v>
      </c>
      <c r="E855" s="253"/>
      <c r="F855" s="54"/>
      <c r="G855" s="288"/>
      <c r="H855" s="288"/>
      <c r="I855" s="11">
        <f t="shared" si="65"/>
        <v>0</v>
      </c>
      <c r="J855" s="54"/>
      <c r="K855" s="18"/>
      <c r="L855" s="18"/>
      <c r="M855" s="14">
        <f t="shared" si="66"/>
        <v>0</v>
      </c>
      <c r="N855" s="231"/>
      <c r="O855" s="230" t="str">
        <f t="shared" si="67"/>
        <v xml:space="preserve"> </v>
      </c>
      <c r="P855" s="230" t="str">
        <f t="shared" si="68"/>
        <v xml:space="preserve"> </v>
      </c>
      <c r="Q855" s="230" t="str">
        <f t="shared" si="69"/>
        <v xml:space="preserve"> </v>
      </c>
    </row>
    <row r="856" spans="1:17" x14ac:dyDescent="0.2">
      <c r="A856" s="10" t="str">
        <f>IF(COUNTRY_INFO!A856=0," ",COUNTRY_INFO!A856)</f>
        <v>Ethiopia</v>
      </c>
      <c r="B856" s="10" t="str">
        <f>IF(COUNTRY_INFO!B856=0," ",COUNTRY_INFO!B856)</f>
        <v>TigrayCentral Tigray</v>
      </c>
      <c r="C856" s="10" t="str">
        <f>IF(COUNTRY_INFO!C856=0," ",COUNTRY_INFO!C856)</f>
        <v>Adwa Town</v>
      </c>
      <c r="D856" s="11" t="str">
        <f>IF(COUNTRY_INFO!$T$9:$T$1000="MDA1 (IVM+ALB)", COUNTRY_INFO!$T$9:$T$1000, " ")</f>
        <v xml:space="preserve"> </v>
      </c>
      <c r="E856" s="253"/>
      <c r="F856" s="54"/>
      <c r="G856" s="288"/>
      <c r="H856" s="288"/>
      <c r="I856" s="11">
        <f t="shared" si="65"/>
        <v>0</v>
      </c>
      <c r="J856" s="54"/>
      <c r="K856" s="18"/>
      <c r="L856" s="18"/>
      <c r="M856" s="14">
        <f t="shared" si="66"/>
        <v>0</v>
      </c>
      <c r="N856" s="231"/>
      <c r="O856" s="230" t="str">
        <f t="shared" si="67"/>
        <v xml:space="preserve"> </v>
      </c>
      <c r="P856" s="230" t="str">
        <f t="shared" si="68"/>
        <v xml:space="preserve"> </v>
      </c>
      <c r="Q856" s="230" t="str">
        <f t="shared" si="69"/>
        <v xml:space="preserve"> </v>
      </c>
    </row>
    <row r="857" spans="1:17" x14ac:dyDescent="0.2">
      <c r="A857" s="10" t="str">
        <f>IF(COUNTRY_INFO!A857=0," ",COUNTRY_INFO!A857)</f>
        <v>Ethiopia</v>
      </c>
      <c r="B857" s="10" t="str">
        <f>IF(COUNTRY_INFO!B857=0," ",COUNTRY_INFO!B857)</f>
        <v>TigrayCentral Tigray</v>
      </c>
      <c r="C857" s="10" t="str">
        <f>IF(COUNTRY_INFO!C857=0," ",COUNTRY_INFO!C857)</f>
        <v>Ahferom</v>
      </c>
      <c r="D857" s="11" t="str">
        <f>IF(COUNTRY_INFO!$T$9:$T$1000="MDA1 (IVM+ALB)", COUNTRY_INFO!$T$9:$T$1000, " ")</f>
        <v xml:space="preserve"> </v>
      </c>
      <c r="E857" s="253"/>
      <c r="F857" s="54"/>
      <c r="G857" s="288"/>
      <c r="H857" s="288"/>
      <c r="I857" s="11">
        <f t="shared" si="65"/>
        <v>0</v>
      </c>
      <c r="J857" s="54"/>
      <c r="K857" s="18"/>
      <c r="L857" s="18"/>
      <c r="M857" s="14">
        <f t="shared" si="66"/>
        <v>0</v>
      </c>
      <c r="N857" s="231"/>
      <c r="O857" s="230" t="str">
        <f t="shared" si="67"/>
        <v xml:space="preserve"> </v>
      </c>
      <c r="P857" s="230" t="str">
        <f t="shared" si="68"/>
        <v xml:space="preserve"> </v>
      </c>
      <c r="Q857" s="230" t="str">
        <f t="shared" si="69"/>
        <v xml:space="preserve"> </v>
      </c>
    </row>
    <row r="858" spans="1:17" x14ac:dyDescent="0.2">
      <c r="A858" s="10" t="str">
        <f>IF(COUNTRY_INFO!A858=0," ",COUNTRY_INFO!A858)</f>
        <v>Ethiopia</v>
      </c>
      <c r="B858" s="10" t="str">
        <f>IF(COUNTRY_INFO!B858=0," ",COUNTRY_INFO!B858)</f>
        <v>TigrayCentral Tigray</v>
      </c>
      <c r="C858" s="10" t="str">
        <f>IF(COUNTRY_INFO!C858=0," ",COUNTRY_INFO!C858)</f>
        <v>Axum Town</v>
      </c>
      <c r="D858" s="11" t="str">
        <f>IF(COUNTRY_INFO!$T$9:$T$1000="MDA1 (IVM+ALB)", COUNTRY_INFO!$T$9:$T$1000, " ")</f>
        <v xml:space="preserve"> </v>
      </c>
      <c r="E858" s="253"/>
      <c r="F858" s="54"/>
      <c r="G858" s="288"/>
      <c r="H858" s="288"/>
      <c r="I858" s="11">
        <f t="shared" si="65"/>
        <v>0</v>
      </c>
      <c r="J858" s="54"/>
      <c r="K858" s="18"/>
      <c r="L858" s="18"/>
      <c r="M858" s="14">
        <f t="shared" si="66"/>
        <v>0</v>
      </c>
      <c r="N858" s="231"/>
      <c r="O858" s="230" t="str">
        <f t="shared" si="67"/>
        <v xml:space="preserve"> </v>
      </c>
      <c r="P858" s="230" t="str">
        <f t="shared" si="68"/>
        <v xml:space="preserve"> </v>
      </c>
      <c r="Q858" s="230" t="str">
        <f t="shared" si="69"/>
        <v xml:space="preserve"> </v>
      </c>
    </row>
    <row r="859" spans="1:17" x14ac:dyDescent="0.2">
      <c r="A859" s="10" t="str">
        <f>IF(COUNTRY_INFO!A859=0," ",COUNTRY_INFO!A859)</f>
        <v>Ethiopia</v>
      </c>
      <c r="B859" s="10" t="str">
        <f>IF(COUNTRY_INFO!B859=0," ",COUNTRY_INFO!B859)</f>
        <v>TigrayCentral Tigray</v>
      </c>
      <c r="C859" s="10" t="str">
        <f>IF(COUNTRY_INFO!C859=0," ",COUNTRY_INFO!C859)</f>
        <v>Geter Adwa</v>
      </c>
      <c r="D859" s="11" t="str">
        <f>IF(COUNTRY_INFO!$T$9:$T$1000="MDA1 (IVM+ALB)", COUNTRY_INFO!$T$9:$T$1000, " ")</f>
        <v xml:space="preserve"> </v>
      </c>
      <c r="E859" s="253"/>
      <c r="F859" s="54"/>
      <c r="G859" s="288"/>
      <c r="H859" s="288"/>
      <c r="I859" s="11">
        <f t="shared" si="65"/>
        <v>0</v>
      </c>
      <c r="J859" s="54"/>
      <c r="K859" s="18"/>
      <c r="L859" s="18"/>
      <c r="M859" s="14">
        <f t="shared" si="66"/>
        <v>0</v>
      </c>
      <c r="N859" s="231"/>
      <c r="O859" s="230" t="str">
        <f t="shared" si="67"/>
        <v xml:space="preserve"> </v>
      </c>
      <c r="P859" s="230" t="str">
        <f t="shared" si="68"/>
        <v xml:space="preserve"> </v>
      </c>
      <c r="Q859" s="230" t="str">
        <f t="shared" si="69"/>
        <v xml:space="preserve"> </v>
      </c>
    </row>
    <row r="860" spans="1:17" x14ac:dyDescent="0.2">
      <c r="A860" s="10" t="str">
        <f>IF(COUNTRY_INFO!A860=0," ",COUNTRY_INFO!A860)</f>
        <v>Ethiopia</v>
      </c>
      <c r="B860" s="10" t="str">
        <f>IF(COUNTRY_INFO!B860=0," ",COUNTRY_INFO!B860)</f>
        <v>TigrayCentral Tigray</v>
      </c>
      <c r="C860" s="10" t="str">
        <f>IF(COUNTRY_INFO!C860=0," ",COUNTRY_INFO!C860)</f>
        <v>Kolla Temben</v>
      </c>
      <c r="D860" s="11" t="str">
        <f>IF(COUNTRY_INFO!$T$9:$T$1000="MDA1 (IVM+ALB)", COUNTRY_INFO!$T$9:$T$1000, " ")</f>
        <v xml:space="preserve"> </v>
      </c>
      <c r="E860" s="253"/>
      <c r="F860" s="54"/>
      <c r="G860" s="288"/>
      <c r="H860" s="288"/>
      <c r="I860" s="11">
        <f t="shared" si="65"/>
        <v>0</v>
      </c>
      <c r="J860" s="54"/>
      <c r="K860" s="18"/>
      <c r="L860" s="18"/>
      <c r="M860" s="14">
        <f t="shared" si="66"/>
        <v>0</v>
      </c>
      <c r="N860" s="231"/>
      <c r="O860" s="230" t="str">
        <f t="shared" si="67"/>
        <v xml:space="preserve"> </v>
      </c>
      <c r="P860" s="230" t="str">
        <f t="shared" si="68"/>
        <v xml:space="preserve"> </v>
      </c>
      <c r="Q860" s="230" t="str">
        <f t="shared" si="69"/>
        <v xml:space="preserve"> </v>
      </c>
    </row>
    <row r="861" spans="1:17" x14ac:dyDescent="0.2">
      <c r="A861" s="10" t="str">
        <f>IF(COUNTRY_INFO!A861=0," ",COUNTRY_INFO!A861)</f>
        <v>Ethiopia</v>
      </c>
      <c r="B861" s="10" t="str">
        <f>IF(COUNTRY_INFO!B861=0," ",COUNTRY_INFO!B861)</f>
        <v>TigrayCentral Tigray</v>
      </c>
      <c r="C861" s="10" t="str">
        <f>IF(COUNTRY_INFO!C861=0," ",COUNTRY_INFO!C861)</f>
        <v>Laelay Maichew</v>
      </c>
      <c r="D861" s="11" t="str">
        <f>IF(COUNTRY_INFO!$T$9:$T$1000="MDA1 (IVM+ALB)", COUNTRY_INFO!$T$9:$T$1000, " ")</f>
        <v xml:space="preserve"> </v>
      </c>
      <c r="E861" s="253"/>
      <c r="F861" s="54"/>
      <c r="G861" s="288"/>
      <c r="H861" s="288"/>
      <c r="I861" s="11">
        <f t="shared" si="65"/>
        <v>0</v>
      </c>
      <c r="J861" s="54"/>
      <c r="K861" s="18"/>
      <c r="L861" s="18"/>
      <c r="M861" s="14">
        <f t="shared" si="66"/>
        <v>0</v>
      </c>
      <c r="N861" s="231"/>
      <c r="O861" s="230" t="str">
        <f t="shared" si="67"/>
        <v xml:space="preserve"> </v>
      </c>
      <c r="P861" s="230" t="str">
        <f t="shared" si="68"/>
        <v xml:space="preserve"> </v>
      </c>
      <c r="Q861" s="230" t="str">
        <f t="shared" si="69"/>
        <v xml:space="preserve"> </v>
      </c>
    </row>
    <row r="862" spans="1:17" x14ac:dyDescent="0.2">
      <c r="A862" s="10" t="str">
        <f>IF(COUNTRY_INFO!A862=0," ",COUNTRY_INFO!A862)</f>
        <v>Ethiopia</v>
      </c>
      <c r="B862" s="10" t="str">
        <f>IF(COUNTRY_INFO!B862=0," ",COUNTRY_INFO!B862)</f>
        <v>TigrayCentral Tigray</v>
      </c>
      <c r="C862" s="10" t="str">
        <f>IF(COUNTRY_INFO!C862=0," ",COUNTRY_INFO!C862)</f>
        <v>Mereb Lekhe</v>
      </c>
      <c r="D862" s="11" t="str">
        <f>IF(COUNTRY_INFO!$T$9:$T$1000="MDA1 (IVM+ALB)", COUNTRY_INFO!$T$9:$T$1000, " ")</f>
        <v xml:space="preserve"> </v>
      </c>
      <c r="E862" s="253"/>
      <c r="F862" s="54"/>
      <c r="G862" s="288"/>
      <c r="H862" s="288"/>
      <c r="I862" s="11">
        <f t="shared" si="65"/>
        <v>0</v>
      </c>
      <c r="J862" s="54"/>
      <c r="K862" s="18"/>
      <c r="L862" s="18"/>
      <c r="M862" s="14">
        <f t="shared" si="66"/>
        <v>0</v>
      </c>
      <c r="N862" s="231"/>
      <c r="O862" s="230" t="str">
        <f t="shared" si="67"/>
        <v xml:space="preserve"> </v>
      </c>
      <c r="P862" s="230" t="str">
        <f t="shared" si="68"/>
        <v xml:space="preserve"> </v>
      </c>
      <c r="Q862" s="230" t="str">
        <f t="shared" si="69"/>
        <v xml:space="preserve"> </v>
      </c>
    </row>
    <row r="863" spans="1:17" x14ac:dyDescent="0.2">
      <c r="A863" s="10" t="str">
        <f>IF(COUNTRY_INFO!A863=0," ",COUNTRY_INFO!A863)</f>
        <v>Ethiopia</v>
      </c>
      <c r="B863" s="10" t="str">
        <f>IF(COUNTRY_INFO!B863=0," ",COUNTRY_INFO!B863)</f>
        <v>TigrayCentral Tigray</v>
      </c>
      <c r="C863" s="10" t="str">
        <f>IF(COUNTRY_INFO!C863=0," ",COUNTRY_INFO!C863)</f>
        <v>Naeder Adet</v>
      </c>
      <c r="D863" s="11" t="str">
        <f>IF(COUNTRY_INFO!$T$9:$T$1000="MDA1 (IVM+ALB)", COUNTRY_INFO!$T$9:$T$1000, " ")</f>
        <v xml:space="preserve"> </v>
      </c>
      <c r="E863" s="253"/>
      <c r="F863" s="54"/>
      <c r="G863" s="288"/>
      <c r="H863" s="288"/>
      <c r="I863" s="11">
        <f t="shared" si="65"/>
        <v>0</v>
      </c>
      <c r="J863" s="54"/>
      <c r="K863" s="18"/>
      <c r="L863" s="18"/>
      <c r="M863" s="14">
        <f t="shared" si="66"/>
        <v>0</v>
      </c>
      <c r="N863" s="231"/>
      <c r="O863" s="230" t="str">
        <f t="shared" si="67"/>
        <v xml:space="preserve"> </v>
      </c>
      <c r="P863" s="230" t="str">
        <f t="shared" si="68"/>
        <v xml:space="preserve"> </v>
      </c>
      <c r="Q863" s="230" t="str">
        <f t="shared" si="69"/>
        <v xml:space="preserve"> </v>
      </c>
    </row>
    <row r="864" spans="1:17" x14ac:dyDescent="0.2">
      <c r="A864" s="10" t="str">
        <f>IF(COUNTRY_INFO!A864=0," ",COUNTRY_INFO!A864)</f>
        <v>Ethiopia</v>
      </c>
      <c r="B864" s="10" t="str">
        <f>IF(COUNTRY_INFO!B864=0," ",COUNTRY_INFO!B864)</f>
        <v>TigrayCentral Tigray</v>
      </c>
      <c r="C864" s="10" t="str">
        <f>IF(COUNTRY_INFO!C864=0," ",COUNTRY_INFO!C864)</f>
        <v>Tahtay Maichew</v>
      </c>
      <c r="D864" s="11" t="str">
        <f>IF(COUNTRY_INFO!$T$9:$T$1000="MDA1 (IVM+ALB)", COUNTRY_INFO!$T$9:$T$1000, " ")</f>
        <v xml:space="preserve"> </v>
      </c>
      <c r="E864" s="253"/>
      <c r="F864" s="54"/>
      <c r="G864" s="288"/>
      <c r="H864" s="288"/>
      <c r="I864" s="11">
        <f t="shared" si="65"/>
        <v>0</v>
      </c>
      <c r="J864" s="54"/>
      <c r="K864" s="18"/>
      <c r="L864" s="18"/>
      <c r="M864" s="14">
        <f t="shared" si="66"/>
        <v>0</v>
      </c>
      <c r="N864" s="231"/>
      <c r="O864" s="230" t="str">
        <f t="shared" si="67"/>
        <v xml:space="preserve"> </v>
      </c>
      <c r="P864" s="230" t="str">
        <f t="shared" si="68"/>
        <v xml:space="preserve"> </v>
      </c>
      <c r="Q864" s="230" t="str">
        <f t="shared" si="69"/>
        <v xml:space="preserve"> </v>
      </c>
    </row>
    <row r="865" spans="1:17" x14ac:dyDescent="0.2">
      <c r="A865" s="10" t="str">
        <f>IF(COUNTRY_INFO!A865=0," ",COUNTRY_INFO!A865)</f>
        <v>Ethiopia</v>
      </c>
      <c r="B865" s="10" t="str">
        <f>IF(COUNTRY_INFO!B865=0," ",COUNTRY_INFO!B865)</f>
        <v>TigrayCentral Tigray</v>
      </c>
      <c r="C865" s="10" t="str">
        <f>IF(COUNTRY_INFO!C865=0," ",COUNTRY_INFO!C865)</f>
        <v>Tanqua Abergele</v>
      </c>
      <c r="D865" s="11" t="str">
        <f>IF(COUNTRY_INFO!$T$9:$T$1000="MDA1 (IVM+ALB)", COUNTRY_INFO!$T$9:$T$1000, " ")</f>
        <v xml:space="preserve"> </v>
      </c>
      <c r="E865" s="253"/>
      <c r="F865" s="54"/>
      <c r="G865" s="288"/>
      <c r="H865" s="288"/>
      <c r="I865" s="11">
        <f t="shared" si="65"/>
        <v>0</v>
      </c>
      <c r="J865" s="54"/>
      <c r="K865" s="18"/>
      <c r="L865" s="18"/>
      <c r="M865" s="14">
        <f t="shared" si="66"/>
        <v>0</v>
      </c>
      <c r="N865" s="231"/>
      <c r="O865" s="230" t="str">
        <f t="shared" si="67"/>
        <v xml:space="preserve"> </v>
      </c>
      <c r="P865" s="230" t="str">
        <f t="shared" si="68"/>
        <v xml:space="preserve"> </v>
      </c>
      <c r="Q865" s="230" t="str">
        <f t="shared" si="69"/>
        <v xml:space="preserve"> </v>
      </c>
    </row>
    <row r="866" spans="1:17" x14ac:dyDescent="0.2">
      <c r="A866" s="10" t="str">
        <f>IF(COUNTRY_INFO!A866=0," ",COUNTRY_INFO!A866)</f>
        <v>Ethiopia</v>
      </c>
      <c r="B866" s="10" t="str">
        <f>IF(COUNTRY_INFO!B866=0," ",COUNTRY_INFO!B866)</f>
        <v>TigrayCentral Tigray</v>
      </c>
      <c r="C866" s="10" t="str">
        <f>IF(COUNTRY_INFO!C866=0," ",COUNTRY_INFO!C866)</f>
        <v>Werei Lekhe</v>
      </c>
      <c r="D866" s="11" t="str">
        <f>IF(COUNTRY_INFO!$T$9:$T$1000="MDA1 (IVM+ALB)", COUNTRY_INFO!$T$9:$T$1000, " ")</f>
        <v xml:space="preserve"> </v>
      </c>
      <c r="E866" s="253"/>
      <c r="F866" s="54"/>
      <c r="G866" s="288"/>
      <c r="H866" s="288"/>
      <c r="I866" s="11">
        <f t="shared" si="65"/>
        <v>0</v>
      </c>
      <c r="J866" s="54"/>
      <c r="K866" s="18"/>
      <c r="L866" s="18"/>
      <c r="M866" s="14">
        <f t="shared" si="66"/>
        <v>0</v>
      </c>
      <c r="N866" s="231"/>
      <c r="O866" s="230" t="str">
        <f t="shared" si="67"/>
        <v xml:space="preserve"> </v>
      </c>
      <c r="P866" s="230" t="str">
        <f t="shared" si="68"/>
        <v xml:space="preserve"> </v>
      </c>
      <c r="Q866" s="230" t="str">
        <f t="shared" si="69"/>
        <v xml:space="preserve"> </v>
      </c>
    </row>
    <row r="867" spans="1:17" x14ac:dyDescent="0.2">
      <c r="A867" s="10" t="str">
        <f>IF(COUNTRY_INFO!A867=0," ",COUNTRY_INFO!A867)</f>
        <v>Ethiopia</v>
      </c>
      <c r="B867" s="10" t="str">
        <f>IF(COUNTRY_INFO!B867=0," ",COUNTRY_INFO!B867)</f>
        <v>TigrayEastern Tigray</v>
      </c>
      <c r="C867" s="10" t="str">
        <f>IF(COUNTRY_INFO!C867=0," ",COUNTRY_INFO!C867)</f>
        <v>Adigrat town</v>
      </c>
      <c r="D867" s="11" t="str">
        <f>IF(COUNTRY_INFO!$T$9:$T$1000="MDA1 (IVM+ALB)", COUNTRY_INFO!$T$9:$T$1000, " ")</f>
        <v xml:space="preserve"> </v>
      </c>
      <c r="E867" s="253"/>
      <c r="F867" s="54"/>
      <c r="G867" s="288"/>
      <c r="H867" s="288"/>
      <c r="I867" s="11">
        <f t="shared" si="65"/>
        <v>0</v>
      </c>
      <c r="J867" s="54"/>
      <c r="K867" s="18"/>
      <c r="L867" s="18"/>
      <c r="M867" s="14">
        <f t="shared" si="66"/>
        <v>0</v>
      </c>
      <c r="N867" s="231"/>
      <c r="O867" s="230" t="str">
        <f t="shared" si="67"/>
        <v xml:space="preserve"> </v>
      </c>
      <c r="P867" s="230" t="str">
        <f t="shared" si="68"/>
        <v xml:space="preserve"> </v>
      </c>
      <c r="Q867" s="230" t="str">
        <f t="shared" si="69"/>
        <v xml:space="preserve"> </v>
      </c>
    </row>
    <row r="868" spans="1:17" x14ac:dyDescent="0.2">
      <c r="A868" s="10" t="str">
        <f>IF(COUNTRY_INFO!A868=0," ",COUNTRY_INFO!A868)</f>
        <v>Ethiopia</v>
      </c>
      <c r="B868" s="10" t="str">
        <f>IF(COUNTRY_INFO!B868=0," ",COUNTRY_INFO!B868)</f>
        <v>TigrayEastern Tigray</v>
      </c>
      <c r="C868" s="10" t="str">
        <f>IF(COUNTRY_INFO!C868=0," ",COUNTRY_INFO!C868)</f>
        <v>Atsibi Wonberta</v>
      </c>
      <c r="D868" s="11" t="str">
        <f>IF(COUNTRY_INFO!$T$9:$T$1000="MDA1 (IVM+ALB)", COUNTRY_INFO!$T$9:$T$1000, " ")</f>
        <v xml:space="preserve"> </v>
      </c>
      <c r="E868" s="253"/>
      <c r="F868" s="54"/>
      <c r="G868" s="288"/>
      <c r="H868" s="288"/>
      <c r="I868" s="11">
        <f t="shared" si="65"/>
        <v>0</v>
      </c>
      <c r="J868" s="54"/>
      <c r="K868" s="18"/>
      <c r="L868" s="18"/>
      <c r="M868" s="14">
        <f t="shared" si="66"/>
        <v>0</v>
      </c>
      <c r="N868" s="231"/>
      <c r="O868" s="230" t="str">
        <f t="shared" si="67"/>
        <v xml:space="preserve"> </v>
      </c>
      <c r="P868" s="230" t="str">
        <f t="shared" si="68"/>
        <v xml:space="preserve"> </v>
      </c>
      <c r="Q868" s="230" t="str">
        <f t="shared" si="69"/>
        <v xml:space="preserve"> </v>
      </c>
    </row>
    <row r="869" spans="1:17" x14ac:dyDescent="0.2">
      <c r="A869" s="10" t="str">
        <f>IF(COUNTRY_INFO!A869=0," ",COUNTRY_INFO!A869)</f>
        <v>Ethiopia</v>
      </c>
      <c r="B869" s="10" t="str">
        <f>IF(COUNTRY_INFO!B869=0," ",COUNTRY_INFO!B869)</f>
        <v>TigrayEastern Tigray</v>
      </c>
      <c r="C869" s="10" t="str">
        <f>IF(COUNTRY_INFO!C869=0," ",COUNTRY_INFO!C869)</f>
        <v>Erob</v>
      </c>
      <c r="D869" s="11" t="str">
        <f>IF(COUNTRY_INFO!$T$9:$T$1000="MDA1 (IVM+ALB)", COUNTRY_INFO!$T$9:$T$1000, " ")</f>
        <v xml:space="preserve"> </v>
      </c>
      <c r="E869" s="253"/>
      <c r="F869" s="54"/>
      <c r="G869" s="288"/>
      <c r="H869" s="288"/>
      <c r="I869" s="11">
        <f t="shared" si="65"/>
        <v>0</v>
      </c>
      <c r="J869" s="54"/>
      <c r="K869" s="18"/>
      <c r="L869" s="18"/>
      <c r="M869" s="14">
        <f t="shared" si="66"/>
        <v>0</v>
      </c>
      <c r="N869" s="231"/>
      <c r="O869" s="230" t="str">
        <f t="shared" si="67"/>
        <v xml:space="preserve"> </v>
      </c>
      <c r="P869" s="230" t="str">
        <f t="shared" si="68"/>
        <v xml:space="preserve"> </v>
      </c>
      <c r="Q869" s="230" t="str">
        <f t="shared" si="69"/>
        <v xml:space="preserve"> </v>
      </c>
    </row>
    <row r="870" spans="1:17" x14ac:dyDescent="0.2">
      <c r="A870" s="10" t="str">
        <f>IF(COUNTRY_INFO!A870=0," ",COUNTRY_INFO!A870)</f>
        <v>Ethiopia</v>
      </c>
      <c r="B870" s="10" t="str">
        <f>IF(COUNTRY_INFO!B870=0," ",COUNTRY_INFO!B870)</f>
        <v>TigrayEastern Tigray</v>
      </c>
      <c r="C870" s="10" t="str">
        <f>IF(COUNTRY_INFO!C870=0," ",COUNTRY_INFO!C870)</f>
        <v>Ganta Afeshum</v>
      </c>
      <c r="D870" s="11" t="str">
        <f>IF(COUNTRY_INFO!$T$9:$T$1000="MDA1 (IVM+ALB)", COUNTRY_INFO!$T$9:$T$1000, " ")</f>
        <v xml:space="preserve"> </v>
      </c>
      <c r="E870" s="253"/>
      <c r="F870" s="54"/>
      <c r="G870" s="288"/>
      <c r="H870" s="288"/>
      <c r="I870" s="11">
        <f t="shared" si="65"/>
        <v>0</v>
      </c>
      <c r="J870" s="54"/>
      <c r="K870" s="18"/>
      <c r="L870" s="18"/>
      <c r="M870" s="14">
        <f t="shared" si="66"/>
        <v>0</v>
      </c>
      <c r="N870" s="231"/>
      <c r="O870" s="230" t="str">
        <f t="shared" si="67"/>
        <v xml:space="preserve"> </v>
      </c>
      <c r="P870" s="230" t="str">
        <f t="shared" si="68"/>
        <v xml:space="preserve"> </v>
      </c>
      <c r="Q870" s="230" t="str">
        <f t="shared" si="69"/>
        <v xml:space="preserve"> </v>
      </c>
    </row>
    <row r="871" spans="1:17" x14ac:dyDescent="0.2">
      <c r="A871" s="10" t="str">
        <f>IF(COUNTRY_INFO!A871=0," ",COUNTRY_INFO!A871)</f>
        <v>Ethiopia</v>
      </c>
      <c r="B871" s="10" t="str">
        <f>IF(COUNTRY_INFO!B871=0," ",COUNTRY_INFO!B871)</f>
        <v>TigrayEastern Tigray</v>
      </c>
      <c r="C871" s="10" t="str">
        <f>IF(COUNTRY_INFO!C871=0," ",COUNTRY_INFO!C871)</f>
        <v>Glomekeda</v>
      </c>
      <c r="D871" s="11" t="str">
        <f>IF(COUNTRY_INFO!$T$9:$T$1000="MDA1 (IVM+ALB)", COUNTRY_INFO!$T$9:$T$1000, " ")</f>
        <v xml:space="preserve"> </v>
      </c>
      <c r="E871" s="253"/>
      <c r="F871" s="54"/>
      <c r="G871" s="288"/>
      <c r="H871" s="288"/>
      <c r="I871" s="11">
        <f t="shared" si="65"/>
        <v>0</v>
      </c>
      <c r="J871" s="54"/>
      <c r="K871" s="18"/>
      <c r="L871" s="18"/>
      <c r="M871" s="14">
        <f t="shared" si="66"/>
        <v>0</v>
      </c>
      <c r="N871" s="231"/>
      <c r="O871" s="230" t="str">
        <f t="shared" si="67"/>
        <v xml:space="preserve"> </v>
      </c>
      <c r="P871" s="230" t="str">
        <f t="shared" si="68"/>
        <v xml:space="preserve"> </v>
      </c>
      <c r="Q871" s="230" t="str">
        <f t="shared" si="69"/>
        <v xml:space="preserve"> </v>
      </c>
    </row>
    <row r="872" spans="1:17" x14ac:dyDescent="0.2">
      <c r="A872" s="10" t="str">
        <f>IF(COUNTRY_INFO!A872=0," ",COUNTRY_INFO!A872)</f>
        <v>Ethiopia</v>
      </c>
      <c r="B872" s="10" t="str">
        <f>IF(COUNTRY_INFO!B872=0," ",COUNTRY_INFO!B872)</f>
        <v>TigrayEastern Tigray</v>
      </c>
      <c r="C872" s="10" t="str">
        <f>IF(COUNTRY_INFO!C872=0," ",COUNTRY_INFO!C872)</f>
        <v>Hawzien</v>
      </c>
      <c r="D872" s="11" t="str">
        <f>IF(COUNTRY_INFO!$T$9:$T$1000="MDA1 (IVM+ALB)", COUNTRY_INFO!$T$9:$T$1000, " ")</f>
        <v xml:space="preserve"> </v>
      </c>
      <c r="E872" s="253"/>
      <c r="F872" s="54"/>
      <c r="G872" s="288"/>
      <c r="H872" s="288"/>
      <c r="I872" s="11">
        <f t="shared" si="65"/>
        <v>0</v>
      </c>
      <c r="J872" s="54"/>
      <c r="K872" s="18"/>
      <c r="L872" s="18"/>
      <c r="M872" s="14">
        <f t="shared" si="66"/>
        <v>0</v>
      </c>
      <c r="N872" s="231"/>
      <c r="O872" s="230" t="str">
        <f t="shared" si="67"/>
        <v xml:space="preserve"> </v>
      </c>
      <c r="P872" s="230" t="str">
        <f t="shared" si="68"/>
        <v xml:space="preserve"> </v>
      </c>
      <c r="Q872" s="230" t="str">
        <f t="shared" si="69"/>
        <v xml:space="preserve"> </v>
      </c>
    </row>
    <row r="873" spans="1:17" x14ac:dyDescent="0.2">
      <c r="A873" s="10" t="str">
        <f>IF(COUNTRY_INFO!A873=0," ",COUNTRY_INFO!A873)</f>
        <v>Ethiopia</v>
      </c>
      <c r="B873" s="10" t="str">
        <f>IF(COUNTRY_INFO!B873=0," ",COUNTRY_INFO!B873)</f>
        <v>TigrayEastern Tigray</v>
      </c>
      <c r="C873" s="10" t="str">
        <f>IF(COUNTRY_INFO!C873=0," ",COUNTRY_INFO!C873)</f>
        <v>Kilite Awlalo</v>
      </c>
      <c r="D873" s="11" t="str">
        <f>IF(COUNTRY_INFO!$T$9:$T$1000="MDA1 (IVM+ALB)", COUNTRY_INFO!$T$9:$T$1000, " ")</f>
        <v>MDA1 (IVM+ALB)</v>
      </c>
      <c r="E873" s="253" t="s">
        <v>1185</v>
      </c>
      <c r="F873" s="54"/>
      <c r="G873" s="288">
        <v>32891</v>
      </c>
      <c r="H873" s="288">
        <v>63678</v>
      </c>
      <c r="I873" s="11">
        <f t="shared" si="65"/>
        <v>96569</v>
      </c>
      <c r="J873" s="54"/>
      <c r="K873" s="18">
        <v>25373</v>
      </c>
      <c r="L873" s="18">
        <v>45107</v>
      </c>
      <c r="M873" s="14">
        <f t="shared" si="66"/>
        <v>70480</v>
      </c>
      <c r="N873" s="231"/>
      <c r="O873" s="293">
        <f t="shared" si="67"/>
        <v>77.142683408835239</v>
      </c>
      <c r="P873" s="293">
        <f t="shared" si="68"/>
        <v>70.836081535224096</v>
      </c>
      <c r="Q873" s="293">
        <f t="shared" si="69"/>
        <v>72.984083919270162</v>
      </c>
    </row>
    <row r="874" spans="1:17" x14ac:dyDescent="0.2">
      <c r="A874" s="10" t="str">
        <f>IF(COUNTRY_INFO!A874=0," ",COUNTRY_INFO!A874)</f>
        <v>Ethiopia</v>
      </c>
      <c r="B874" s="10" t="str">
        <f>IF(COUNTRY_INFO!B874=0," ",COUNTRY_INFO!B874)</f>
        <v>TigrayEastern Tigray</v>
      </c>
      <c r="C874" s="10" t="str">
        <f>IF(COUNTRY_INFO!C874=0," ",COUNTRY_INFO!C874)</f>
        <v>Saesi Tsaeda Amba</v>
      </c>
      <c r="D874" s="11" t="str">
        <f>IF(COUNTRY_INFO!$T$9:$T$1000="MDA1 (IVM+ALB)", COUNTRY_INFO!$T$9:$T$1000, " ")</f>
        <v xml:space="preserve"> </v>
      </c>
      <c r="E874" s="253"/>
      <c r="F874" s="54"/>
      <c r="G874" s="288"/>
      <c r="H874" s="288"/>
      <c r="I874" s="11">
        <f t="shared" si="65"/>
        <v>0</v>
      </c>
      <c r="J874" s="54"/>
      <c r="K874" s="18"/>
      <c r="L874" s="18"/>
      <c r="M874" s="14">
        <f t="shared" si="66"/>
        <v>0</v>
      </c>
      <c r="N874" s="231"/>
      <c r="O874" s="230" t="str">
        <f t="shared" si="67"/>
        <v xml:space="preserve"> </v>
      </c>
      <c r="P874" s="230" t="str">
        <f t="shared" si="68"/>
        <v xml:space="preserve"> </v>
      </c>
      <c r="Q874" s="230" t="str">
        <f t="shared" si="69"/>
        <v xml:space="preserve"> </v>
      </c>
    </row>
    <row r="875" spans="1:17" x14ac:dyDescent="0.2">
      <c r="A875" s="10" t="str">
        <f>IF(COUNTRY_INFO!A875=0," ",COUNTRY_INFO!A875)</f>
        <v>Ethiopia</v>
      </c>
      <c r="B875" s="10" t="str">
        <f>IF(COUNTRY_INFO!B875=0," ",COUNTRY_INFO!B875)</f>
        <v>TigrayEastern Tigray</v>
      </c>
      <c r="C875" s="10" t="str">
        <f>IF(COUNTRY_INFO!C875=0," ",COUNTRY_INFO!C875)</f>
        <v>Wukro Town</v>
      </c>
      <c r="D875" s="11" t="str">
        <f>IF(COUNTRY_INFO!$T$9:$T$1000="MDA1 (IVM+ALB)", COUNTRY_INFO!$T$9:$T$1000, " ")</f>
        <v xml:space="preserve"> </v>
      </c>
      <c r="E875" s="253"/>
      <c r="F875" s="54"/>
      <c r="G875" s="288"/>
      <c r="H875" s="288"/>
      <c r="I875" s="11">
        <f t="shared" si="65"/>
        <v>0</v>
      </c>
      <c r="J875" s="54"/>
      <c r="K875" s="18"/>
      <c r="L875" s="18"/>
      <c r="M875" s="14">
        <f t="shared" si="66"/>
        <v>0</v>
      </c>
      <c r="N875" s="231"/>
      <c r="O875" s="230" t="str">
        <f t="shared" si="67"/>
        <v xml:space="preserve"> </v>
      </c>
      <c r="P875" s="230" t="str">
        <f t="shared" si="68"/>
        <v xml:space="preserve"> </v>
      </c>
      <c r="Q875" s="230" t="str">
        <f t="shared" si="69"/>
        <v xml:space="preserve"> </v>
      </c>
    </row>
    <row r="876" spans="1:17" x14ac:dyDescent="0.2">
      <c r="A876" s="10" t="str">
        <f>IF(COUNTRY_INFO!A876=0," ",COUNTRY_INFO!A876)</f>
        <v>Ethiopia</v>
      </c>
      <c r="B876" s="10" t="str">
        <f>IF(COUNTRY_INFO!B876=0," ",COUNTRY_INFO!B876)</f>
        <v>TigrayMekele</v>
      </c>
      <c r="C876" s="10" t="str">
        <f>IF(COUNTRY_INFO!C876=0," ",COUNTRY_INFO!C876)</f>
        <v>Adihaki</v>
      </c>
      <c r="D876" s="11" t="str">
        <f>IF(COUNTRY_INFO!$T$9:$T$1000="MDA1 (IVM+ALB)", COUNTRY_INFO!$T$9:$T$1000, " ")</f>
        <v xml:space="preserve"> </v>
      </c>
      <c r="E876" s="253"/>
      <c r="F876" s="54"/>
      <c r="G876" s="288"/>
      <c r="H876" s="288"/>
      <c r="I876" s="11">
        <f t="shared" si="65"/>
        <v>0</v>
      </c>
      <c r="J876" s="54"/>
      <c r="K876" s="18"/>
      <c r="L876" s="18"/>
      <c r="M876" s="14">
        <f t="shared" si="66"/>
        <v>0</v>
      </c>
      <c r="N876" s="231"/>
      <c r="O876" s="230" t="str">
        <f t="shared" si="67"/>
        <v xml:space="preserve"> </v>
      </c>
      <c r="P876" s="230" t="str">
        <f t="shared" si="68"/>
        <v xml:space="preserve"> </v>
      </c>
      <c r="Q876" s="230" t="str">
        <f t="shared" si="69"/>
        <v xml:space="preserve"> </v>
      </c>
    </row>
    <row r="877" spans="1:17" x14ac:dyDescent="0.2">
      <c r="A877" s="10" t="str">
        <f>IF(COUNTRY_INFO!A877=0," ",COUNTRY_INFO!A877)</f>
        <v>Ethiopia</v>
      </c>
      <c r="B877" s="10" t="str">
        <f>IF(COUNTRY_INFO!B877=0," ",COUNTRY_INFO!B877)</f>
        <v>TigrayMekele</v>
      </c>
      <c r="C877" s="10" t="str">
        <f>IF(COUNTRY_INFO!C877=0," ",COUNTRY_INFO!C877)</f>
        <v>Ayder</v>
      </c>
      <c r="D877" s="11" t="str">
        <f>IF(COUNTRY_INFO!$T$9:$T$1000="MDA1 (IVM+ALB)", COUNTRY_INFO!$T$9:$T$1000, " ")</f>
        <v xml:space="preserve"> </v>
      </c>
      <c r="E877" s="253"/>
      <c r="F877" s="54"/>
      <c r="G877" s="288"/>
      <c r="H877" s="288"/>
      <c r="I877" s="11">
        <f t="shared" si="65"/>
        <v>0</v>
      </c>
      <c r="J877" s="54"/>
      <c r="K877" s="18"/>
      <c r="L877" s="18"/>
      <c r="M877" s="14">
        <f t="shared" si="66"/>
        <v>0</v>
      </c>
      <c r="N877" s="231"/>
      <c r="O877" s="230" t="str">
        <f t="shared" si="67"/>
        <v xml:space="preserve"> </v>
      </c>
      <c r="P877" s="230" t="str">
        <f t="shared" si="68"/>
        <v xml:space="preserve"> </v>
      </c>
      <c r="Q877" s="230" t="str">
        <f t="shared" si="69"/>
        <v xml:space="preserve"> </v>
      </c>
    </row>
    <row r="878" spans="1:17" x14ac:dyDescent="0.2">
      <c r="A878" s="10" t="str">
        <f>IF(COUNTRY_INFO!A878=0," ",COUNTRY_INFO!A878)</f>
        <v>Ethiopia</v>
      </c>
      <c r="B878" s="10" t="str">
        <f>IF(COUNTRY_INFO!B878=0," ",COUNTRY_INFO!B878)</f>
        <v>TigrayMekele</v>
      </c>
      <c r="C878" s="10" t="str">
        <f>IF(COUNTRY_INFO!C878=0," ",COUNTRY_INFO!C878)</f>
        <v>Hadnet</v>
      </c>
      <c r="D878" s="11" t="str">
        <f>IF(COUNTRY_INFO!$T$9:$T$1000="MDA1 (IVM+ALB)", COUNTRY_INFO!$T$9:$T$1000, " ")</f>
        <v xml:space="preserve"> </v>
      </c>
      <c r="E878" s="253"/>
      <c r="F878" s="54"/>
      <c r="G878" s="288"/>
      <c r="H878" s="288"/>
      <c r="I878" s="11">
        <f t="shared" si="65"/>
        <v>0</v>
      </c>
      <c r="J878" s="54"/>
      <c r="K878" s="18"/>
      <c r="L878" s="18"/>
      <c r="M878" s="14">
        <f t="shared" si="66"/>
        <v>0</v>
      </c>
      <c r="N878" s="231"/>
      <c r="O878" s="230" t="str">
        <f t="shared" si="67"/>
        <v xml:space="preserve"> </v>
      </c>
      <c r="P878" s="230" t="str">
        <f t="shared" si="68"/>
        <v xml:space="preserve"> </v>
      </c>
      <c r="Q878" s="230" t="str">
        <f t="shared" si="69"/>
        <v xml:space="preserve"> </v>
      </c>
    </row>
    <row r="879" spans="1:17" x14ac:dyDescent="0.2">
      <c r="A879" s="10" t="str">
        <f>IF(COUNTRY_INFO!A879=0," ",COUNTRY_INFO!A879)</f>
        <v>Ethiopia</v>
      </c>
      <c r="B879" s="10" t="str">
        <f>IF(COUNTRY_INFO!B879=0," ",COUNTRY_INFO!B879)</f>
        <v>TigrayMekele</v>
      </c>
      <c r="C879" s="10" t="str">
        <f>IF(COUNTRY_INFO!C879=0," ",COUNTRY_INFO!C879)</f>
        <v>Hawelti</v>
      </c>
      <c r="D879" s="11" t="str">
        <f>IF(COUNTRY_INFO!$T$9:$T$1000="MDA1 (IVM+ALB)", COUNTRY_INFO!$T$9:$T$1000, " ")</f>
        <v xml:space="preserve"> </v>
      </c>
      <c r="E879" s="253"/>
      <c r="F879" s="54"/>
      <c r="G879" s="288"/>
      <c r="H879" s="288"/>
      <c r="I879" s="11">
        <f t="shared" si="65"/>
        <v>0</v>
      </c>
      <c r="J879" s="54"/>
      <c r="K879" s="18"/>
      <c r="L879" s="18"/>
      <c r="M879" s="14">
        <f t="shared" si="66"/>
        <v>0</v>
      </c>
      <c r="N879" s="231"/>
      <c r="O879" s="230" t="str">
        <f t="shared" si="67"/>
        <v xml:space="preserve"> </v>
      </c>
      <c r="P879" s="230" t="str">
        <f t="shared" si="68"/>
        <v xml:space="preserve"> </v>
      </c>
      <c r="Q879" s="230" t="str">
        <f t="shared" si="69"/>
        <v xml:space="preserve"> </v>
      </c>
    </row>
    <row r="880" spans="1:17" x14ac:dyDescent="0.2">
      <c r="A880" s="10" t="str">
        <f>IF(COUNTRY_INFO!A880=0," ",COUNTRY_INFO!A880)</f>
        <v>Ethiopia</v>
      </c>
      <c r="B880" s="10" t="str">
        <f>IF(COUNTRY_INFO!B880=0," ",COUNTRY_INFO!B880)</f>
        <v>TigrayMekele</v>
      </c>
      <c r="C880" s="10" t="str">
        <f>IF(COUNTRY_INFO!C880=0," ",COUNTRY_INFO!C880)</f>
        <v>kedamay Woyane</v>
      </c>
      <c r="D880" s="11" t="str">
        <f>IF(COUNTRY_INFO!$T$9:$T$1000="MDA1 (IVM+ALB)", COUNTRY_INFO!$T$9:$T$1000, " ")</f>
        <v xml:space="preserve"> </v>
      </c>
      <c r="E880" s="253"/>
      <c r="F880" s="54"/>
      <c r="G880" s="288"/>
      <c r="H880" s="288"/>
      <c r="I880" s="11">
        <f t="shared" si="65"/>
        <v>0</v>
      </c>
      <c r="J880" s="54"/>
      <c r="K880" s="18"/>
      <c r="L880" s="18"/>
      <c r="M880" s="14">
        <f t="shared" si="66"/>
        <v>0</v>
      </c>
      <c r="N880" s="231"/>
      <c r="O880" s="230" t="str">
        <f t="shared" si="67"/>
        <v xml:space="preserve"> </v>
      </c>
      <c r="P880" s="230" t="str">
        <f t="shared" si="68"/>
        <v xml:space="preserve"> </v>
      </c>
      <c r="Q880" s="230" t="str">
        <f t="shared" si="69"/>
        <v xml:space="preserve"> </v>
      </c>
    </row>
    <row r="881" spans="1:17" x14ac:dyDescent="0.2">
      <c r="A881" s="10" t="str">
        <f>IF(COUNTRY_INFO!A881=0," ",COUNTRY_INFO!A881)</f>
        <v>Ethiopia</v>
      </c>
      <c r="B881" s="10" t="str">
        <f>IF(COUNTRY_INFO!B881=0," ",COUNTRY_INFO!B881)</f>
        <v>TigrayMekele</v>
      </c>
      <c r="C881" s="10" t="str">
        <f>IF(COUNTRY_INFO!C881=0," ",COUNTRY_INFO!C881)</f>
        <v>Quiha</v>
      </c>
      <c r="D881" s="11" t="str">
        <f>IF(COUNTRY_INFO!$T$9:$T$1000="MDA1 (IVM+ALB)", COUNTRY_INFO!$T$9:$T$1000, " ")</f>
        <v xml:space="preserve"> </v>
      </c>
      <c r="E881" s="253"/>
      <c r="F881" s="54"/>
      <c r="G881" s="288"/>
      <c r="H881" s="288"/>
      <c r="I881" s="11">
        <f t="shared" si="65"/>
        <v>0</v>
      </c>
      <c r="J881" s="54"/>
      <c r="K881" s="18"/>
      <c r="L881" s="18"/>
      <c r="M881" s="14">
        <f t="shared" si="66"/>
        <v>0</v>
      </c>
      <c r="N881" s="231"/>
      <c r="O881" s="230" t="str">
        <f t="shared" si="67"/>
        <v xml:space="preserve"> </v>
      </c>
      <c r="P881" s="230" t="str">
        <f t="shared" si="68"/>
        <v xml:space="preserve"> </v>
      </c>
      <c r="Q881" s="230" t="str">
        <f t="shared" si="69"/>
        <v xml:space="preserve"> </v>
      </c>
    </row>
    <row r="882" spans="1:17" x14ac:dyDescent="0.2">
      <c r="A882" s="10" t="str">
        <f>IF(COUNTRY_INFO!A882=0," ",COUNTRY_INFO!A882)</f>
        <v>Ethiopia</v>
      </c>
      <c r="B882" s="10" t="str">
        <f>IF(COUNTRY_INFO!B882=0," ",COUNTRY_INFO!B882)</f>
        <v>TigrayMekele</v>
      </c>
      <c r="C882" s="10" t="str">
        <f>IF(COUNTRY_INFO!C882=0," ",COUNTRY_INFO!C882)</f>
        <v>Semen</v>
      </c>
      <c r="D882" s="11" t="str">
        <f>IF(COUNTRY_INFO!$T$9:$T$1000="MDA1 (IVM+ALB)", COUNTRY_INFO!$T$9:$T$1000, " ")</f>
        <v xml:space="preserve"> </v>
      </c>
      <c r="E882" s="253"/>
      <c r="F882" s="54"/>
      <c r="G882" s="288"/>
      <c r="H882" s="288"/>
      <c r="I882" s="11">
        <f t="shared" si="65"/>
        <v>0</v>
      </c>
      <c r="J882" s="54"/>
      <c r="K882" s="18"/>
      <c r="L882" s="18"/>
      <c r="M882" s="14">
        <f t="shared" si="66"/>
        <v>0</v>
      </c>
      <c r="N882" s="231"/>
      <c r="O882" s="230" t="str">
        <f t="shared" si="67"/>
        <v xml:space="preserve"> </v>
      </c>
      <c r="P882" s="230" t="str">
        <f t="shared" si="68"/>
        <v xml:space="preserve"> </v>
      </c>
      <c r="Q882" s="230" t="str">
        <f t="shared" si="69"/>
        <v xml:space="preserve"> </v>
      </c>
    </row>
    <row r="883" spans="1:17" x14ac:dyDescent="0.2">
      <c r="A883" s="10" t="str">
        <f>IF(COUNTRY_INFO!A883=0," ",COUNTRY_INFO!A883)</f>
        <v>Ethiopia</v>
      </c>
      <c r="B883" s="10" t="str">
        <f>IF(COUNTRY_INFO!B883=0," ",COUNTRY_INFO!B883)</f>
        <v>TigrayNorth West Tigray</v>
      </c>
      <c r="C883" s="10" t="str">
        <f>IF(COUNTRY_INFO!C883=0," ",COUNTRY_INFO!C883)</f>
        <v>Asgede Tsimbla</v>
      </c>
      <c r="D883" s="11" t="str">
        <f>IF(COUNTRY_INFO!$T$9:$T$1000="MDA1 (IVM+ALB)", COUNTRY_INFO!$T$9:$T$1000, " ")</f>
        <v xml:space="preserve"> </v>
      </c>
      <c r="E883" s="253"/>
      <c r="F883" s="54"/>
      <c r="G883" s="288"/>
      <c r="H883" s="288"/>
      <c r="I883" s="11">
        <f t="shared" si="65"/>
        <v>0</v>
      </c>
      <c r="J883" s="54"/>
      <c r="K883" s="18"/>
      <c r="L883" s="18"/>
      <c r="M883" s="14">
        <f t="shared" si="66"/>
        <v>0</v>
      </c>
      <c r="N883" s="231"/>
      <c r="O883" s="230" t="str">
        <f t="shared" si="67"/>
        <v xml:space="preserve"> </v>
      </c>
      <c r="P883" s="230" t="str">
        <f t="shared" si="68"/>
        <v xml:space="preserve"> </v>
      </c>
      <c r="Q883" s="230" t="str">
        <f t="shared" si="69"/>
        <v xml:space="preserve"> </v>
      </c>
    </row>
    <row r="884" spans="1:17" x14ac:dyDescent="0.2">
      <c r="A884" s="10" t="str">
        <f>IF(COUNTRY_INFO!A884=0," ",COUNTRY_INFO!A884)</f>
        <v>Ethiopia</v>
      </c>
      <c r="B884" s="10" t="str">
        <f>IF(COUNTRY_INFO!B884=0," ",COUNTRY_INFO!B884)</f>
        <v>TigrayNorth West Tigray</v>
      </c>
      <c r="C884" s="10" t="str">
        <f>IF(COUNTRY_INFO!C884=0," ",COUNTRY_INFO!C884)</f>
        <v>Laelay Adiabo</v>
      </c>
      <c r="D884" s="11" t="str">
        <f>IF(COUNTRY_INFO!$T$9:$T$1000="MDA1 (IVM+ALB)", COUNTRY_INFO!$T$9:$T$1000, " ")</f>
        <v xml:space="preserve"> </v>
      </c>
      <c r="E884" s="253"/>
      <c r="F884" s="54"/>
      <c r="G884" s="288"/>
      <c r="H884" s="288"/>
      <c r="I884" s="11">
        <f t="shared" si="65"/>
        <v>0</v>
      </c>
      <c r="J884" s="54"/>
      <c r="K884" s="18"/>
      <c r="L884" s="18"/>
      <c r="M884" s="14">
        <f t="shared" si="66"/>
        <v>0</v>
      </c>
      <c r="N884" s="231"/>
      <c r="O884" s="230" t="str">
        <f t="shared" si="67"/>
        <v xml:space="preserve"> </v>
      </c>
      <c r="P884" s="230" t="str">
        <f t="shared" si="68"/>
        <v xml:space="preserve"> </v>
      </c>
      <c r="Q884" s="230" t="str">
        <f t="shared" si="69"/>
        <v xml:space="preserve"> </v>
      </c>
    </row>
    <row r="885" spans="1:17" x14ac:dyDescent="0.2">
      <c r="A885" s="10" t="str">
        <f>IF(COUNTRY_INFO!A885=0," ",COUNTRY_INFO!A885)</f>
        <v>Ethiopia</v>
      </c>
      <c r="B885" s="10" t="str">
        <f>IF(COUNTRY_INFO!B885=0," ",COUNTRY_INFO!B885)</f>
        <v>TigrayNorth West Tigray</v>
      </c>
      <c r="C885" s="10" t="str">
        <f>IF(COUNTRY_INFO!C885=0," ",COUNTRY_INFO!C885)</f>
        <v>Medebay Zana</v>
      </c>
      <c r="D885" s="11" t="str">
        <f>IF(COUNTRY_INFO!$T$9:$T$1000="MDA1 (IVM+ALB)", COUNTRY_INFO!$T$9:$T$1000, " ")</f>
        <v xml:space="preserve"> </v>
      </c>
      <c r="E885" s="253"/>
      <c r="F885" s="54"/>
      <c r="G885" s="288"/>
      <c r="H885" s="288"/>
      <c r="I885" s="11">
        <f t="shared" si="65"/>
        <v>0</v>
      </c>
      <c r="J885" s="54"/>
      <c r="K885" s="18"/>
      <c r="L885" s="18"/>
      <c r="M885" s="14">
        <f t="shared" si="66"/>
        <v>0</v>
      </c>
      <c r="N885" s="231"/>
      <c r="O885" s="230" t="str">
        <f t="shared" si="67"/>
        <v xml:space="preserve"> </v>
      </c>
      <c r="P885" s="230" t="str">
        <f t="shared" si="68"/>
        <v xml:space="preserve"> </v>
      </c>
      <c r="Q885" s="230" t="str">
        <f t="shared" si="69"/>
        <v xml:space="preserve"> </v>
      </c>
    </row>
    <row r="886" spans="1:17" x14ac:dyDescent="0.2">
      <c r="A886" s="10" t="str">
        <f>IF(COUNTRY_INFO!A886=0," ",COUNTRY_INFO!A886)</f>
        <v>Ethiopia</v>
      </c>
      <c r="B886" s="10" t="str">
        <f>IF(COUNTRY_INFO!B886=0," ",COUNTRY_INFO!B886)</f>
        <v>TigrayNorth West Tigray</v>
      </c>
      <c r="C886" s="10" t="str">
        <f>IF(COUNTRY_INFO!C886=0," ",COUNTRY_INFO!C886)</f>
        <v>Sheraro Town</v>
      </c>
      <c r="D886" s="11" t="str">
        <f>IF(COUNTRY_INFO!$T$9:$T$1000="MDA1 (IVM+ALB)", COUNTRY_INFO!$T$9:$T$1000, " ")</f>
        <v xml:space="preserve"> </v>
      </c>
      <c r="E886" s="253"/>
      <c r="F886" s="54"/>
      <c r="G886" s="288"/>
      <c r="H886" s="288"/>
      <c r="I886" s="11">
        <f t="shared" si="65"/>
        <v>0</v>
      </c>
      <c r="J886" s="54"/>
      <c r="K886" s="18"/>
      <c r="L886" s="18"/>
      <c r="M886" s="14">
        <f t="shared" si="66"/>
        <v>0</v>
      </c>
      <c r="N886" s="231"/>
      <c r="O886" s="230" t="str">
        <f t="shared" si="67"/>
        <v xml:space="preserve"> </v>
      </c>
      <c r="P886" s="230" t="str">
        <f t="shared" si="68"/>
        <v xml:space="preserve"> </v>
      </c>
      <c r="Q886" s="230" t="str">
        <f t="shared" si="69"/>
        <v xml:space="preserve"> </v>
      </c>
    </row>
    <row r="887" spans="1:17" x14ac:dyDescent="0.2">
      <c r="A887" s="10" t="str">
        <f>IF(COUNTRY_INFO!A887=0," ",COUNTRY_INFO!A887)</f>
        <v>Ethiopia</v>
      </c>
      <c r="B887" s="10" t="str">
        <f>IF(COUNTRY_INFO!B887=0," ",COUNTRY_INFO!B887)</f>
        <v>TigrayNorth West Tigray</v>
      </c>
      <c r="C887" s="10" t="str">
        <f>IF(COUNTRY_INFO!C887=0," ",COUNTRY_INFO!C887)</f>
        <v>Shire Endaselassie Town</v>
      </c>
      <c r="D887" s="11" t="str">
        <f>IF(COUNTRY_INFO!$T$9:$T$1000="MDA1 (IVM+ALB)", COUNTRY_INFO!$T$9:$T$1000, " ")</f>
        <v xml:space="preserve"> </v>
      </c>
      <c r="E887" s="253"/>
      <c r="F887" s="54"/>
      <c r="G887" s="288"/>
      <c r="H887" s="288"/>
      <c r="I887" s="11">
        <f t="shared" si="65"/>
        <v>0</v>
      </c>
      <c r="J887" s="54"/>
      <c r="K887" s="18"/>
      <c r="L887" s="18"/>
      <c r="M887" s="14">
        <f t="shared" si="66"/>
        <v>0</v>
      </c>
      <c r="N887" s="231"/>
      <c r="O887" s="230" t="str">
        <f t="shared" si="67"/>
        <v xml:space="preserve"> </v>
      </c>
      <c r="P887" s="230" t="str">
        <f t="shared" si="68"/>
        <v xml:space="preserve"> </v>
      </c>
      <c r="Q887" s="230" t="str">
        <f t="shared" si="69"/>
        <v xml:space="preserve"> </v>
      </c>
    </row>
    <row r="888" spans="1:17" x14ac:dyDescent="0.2">
      <c r="A888" s="10" t="str">
        <f>IF(COUNTRY_INFO!A888=0," ",COUNTRY_INFO!A888)</f>
        <v>Ethiopia</v>
      </c>
      <c r="B888" s="10" t="str">
        <f>IF(COUNTRY_INFO!B888=0," ",COUNTRY_INFO!B888)</f>
        <v>TigrayNorth West Tigray</v>
      </c>
      <c r="C888" s="10" t="str">
        <f>IF(COUNTRY_INFO!C888=0," ",COUNTRY_INFO!C888)</f>
        <v>Tahtay Adyabo</v>
      </c>
      <c r="D888" s="11" t="str">
        <f>IF(COUNTRY_INFO!$T$9:$T$1000="MDA1 (IVM+ALB)", COUNTRY_INFO!$T$9:$T$1000, " ")</f>
        <v xml:space="preserve"> </v>
      </c>
      <c r="E888" s="253"/>
      <c r="F888" s="54"/>
      <c r="G888" s="288"/>
      <c r="H888" s="288"/>
      <c r="I888" s="11">
        <f t="shared" si="65"/>
        <v>0</v>
      </c>
      <c r="J888" s="54"/>
      <c r="K888" s="18"/>
      <c r="L888" s="18"/>
      <c r="M888" s="14">
        <f t="shared" si="66"/>
        <v>0</v>
      </c>
      <c r="N888" s="231"/>
      <c r="O888" s="230" t="str">
        <f t="shared" si="67"/>
        <v xml:space="preserve"> </v>
      </c>
      <c r="P888" s="230" t="str">
        <f t="shared" si="68"/>
        <v xml:space="preserve"> </v>
      </c>
      <c r="Q888" s="230" t="str">
        <f t="shared" si="69"/>
        <v xml:space="preserve"> </v>
      </c>
    </row>
    <row r="889" spans="1:17" x14ac:dyDescent="0.2">
      <c r="A889" s="10" t="str">
        <f>IF(COUNTRY_INFO!A889=0," ",COUNTRY_INFO!A889)</f>
        <v>Ethiopia</v>
      </c>
      <c r="B889" s="10" t="str">
        <f>IF(COUNTRY_INFO!B889=0," ",COUNTRY_INFO!B889)</f>
        <v>TigrayNorth West Tigray</v>
      </c>
      <c r="C889" s="10" t="str">
        <f>IF(COUNTRY_INFO!C889=0," ",COUNTRY_INFO!C889)</f>
        <v>Tahtay Koraro</v>
      </c>
      <c r="D889" s="11" t="str">
        <f>IF(COUNTRY_INFO!$T$9:$T$1000="MDA1 (IVM+ALB)", COUNTRY_INFO!$T$9:$T$1000, " ")</f>
        <v xml:space="preserve"> </v>
      </c>
      <c r="E889" s="253"/>
      <c r="F889" s="54"/>
      <c r="G889" s="288"/>
      <c r="H889" s="288"/>
      <c r="I889" s="11">
        <f t="shared" si="65"/>
        <v>0</v>
      </c>
      <c r="J889" s="54"/>
      <c r="K889" s="18"/>
      <c r="L889" s="18"/>
      <c r="M889" s="14">
        <f t="shared" si="66"/>
        <v>0</v>
      </c>
      <c r="N889" s="231"/>
      <c r="O889" s="230" t="str">
        <f t="shared" si="67"/>
        <v xml:space="preserve"> </v>
      </c>
      <c r="P889" s="230" t="str">
        <f t="shared" si="68"/>
        <v xml:space="preserve"> </v>
      </c>
      <c r="Q889" s="230" t="str">
        <f t="shared" si="69"/>
        <v xml:space="preserve"> </v>
      </c>
    </row>
    <row r="890" spans="1:17" x14ac:dyDescent="0.2">
      <c r="A890" s="10" t="str">
        <f>IF(COUNTRY_INFO!A890=0," ",COUNTRY_INFO!A890)</f>
        <v>Ethiopia</v>
      </c>
      <c r="B890" s="10" t="str">
        <f>IF(COUNTRY_INFO!B890=0," ",COUNTRY_INFO!B890)</f>
        <v>TigrayNorth West Tigray</v>
      </c>
      <c r="C890" s="10" t="str">
        <f>IF(COUNTRY_INFO!C890=0," ",COUNTRY_INFO!C890)</f>
        <v>Tselemti</v>
      </c>
      <c r="D890" s="11" t="str">
        <f>IF(COUNTRY_INFO!$T$9:$T$1000="MDA1 (IVM+ALB)", COUNTRY_INFO!$T$9:$T$1000, " ")</f>
        <v xml:space="preserve"> </v>
      </c>
      <c r="E890" s="253"/>
      <c r="F890" s="54"/>
      <c r="G890" s="288"/>
      <c r="H890" s="288"/>
      <c r="I890" s="11">
        <f t="shared" si="65"/>
        <v>0</v>
      </c>
      <c r="J890" s="54"/>
      <c r="K890" s="18"/>
      <c r="L890" s="18"/>
      <c r="M890" s="14">
        <f t="shared" si="66"/>
        <v>0</v>
      </c>
      <c r="N890" s="231"/>
      <c r="O890" s="230" t="str">
        <f t="shared" si="67"/>
        <v xml:space="preserve"> </v>
      </c>
      <c r="P890" s="230" t="str">
        <f t="shared" si="68"/>
        <v xml:space="preserve"> </v>
      </c>
      <c r="Q890" s="230" t="str">
        <f t="shared" si="69"/>
        <v xml:space="preserve"> </v>
      </c>
    </row>
    <row r="891" spans="1:17" x14ac:dyDescent="0.2">
      <c r="A891" s="10" t="str">
        <f>IF(COUNTRY_INFO!A891=0," ",COUNTRY_INFO!A891)</f>
        <v>Ethiopia</v>
      </c>
      <c r="B891" s="10" t="str">
        <f>IF(COUNTRY_INFO!B891=0," ",COUNTRY_INFO!B891)</f>
        <v>TigraySouth East Tigray</v>
      </c>
      <c r="C891" s="10" t="str">
        <f>IF(COUNTRY_INFO!C891=0," ",COUNTRY_INFO!C891)</f>
        <v>Degua Temben</v>
      </c>
      <c r="D891" s="11" t="str">
        <f>IF(COUNTRY_INFO!$T$9:$T$1000="MDA1 (IVM+ALB)", COUNTRY_INFO!$T$9:$T$1000, " ")</f>
        <v xml:space="preserve"> </v>
      </c>
      <c r="E891" s="253"/>
      <c r="F891" s="54"/>
      <c r="G891" s="288"/>
      <c r="H891" s="288"/>
      <c r="I891" s="11">
        <f t="shared" si="65"/>
        <v>0</v>
      </c>
      <c r="J891" s="54"/>
      <c r="K891" s="18"/>
      <c r="L891" s="18"/>
      <c r="M891" s="14">
        <f t="shared" si="66"/>
        <v>0</v>
      </c>
      <c r="N891" s="231"/>
      <c r="O891" s="230" t="str">
        <f t="shared" si="67"/>
        <v xml:space="preserve"> </v>
      </c>
      <c r="P891" s="230" t="str">
        <f t="shared" si="68"/>
        <v xml:space="preserve"> </v>
      </c>
      <c r="Q891" s="230" t="str">
        <f t="shared" si="69"/>
        <v xml:space="preserve"> </v>
      </c>
    </row>
    <row r="892" spans="1:17" x14ac:dyDescent="0.2">
      <c r="A892" s="10" t="str">
        <f>IF(COUNTRY_INFO!A892=0," ",COUNTRY_INFO!A892)</f>
        <v>Ethiopia</v>
      </c>
      <c r="B892" s="10" t="str">
        <f>IF(COUNTRY_INFO!B892=0," ",COUNTRY_INFO!B892)</f>
        <v>TigraySouth East Tigray</v>
      </c>
      <c r="C892" s="10" t="str">
        <f>IF(COUNTRY_INFO!C892=0," ",COUNTRY_INFO!C892)</f>
        <v>Enderta</v>
      </c>
      <c r="D892" s="11" t="str">
        <f>IF(COUNTRY_INFO!$T$9:$T$1000="MDA1 (IVM+ALB)", COUNTRY_INFO!$T$9:$T$1000, " ")</f>
        <v xml:space="preserve"> </v>
      </c>
      <c r="E892" s="253"/>
      <c r="F892" s="54"/>
      <c r="G892" s="288"/>
      <c r="H892" s="288"/>
      <c r="I892" s="11">
        <f t="shared" si="65"/>
        <v>0</v>
      </c>
      <c r="J892" s="54"/>
      <c r="K892" s="18"/>
      <c r="L892" s="18"/>
      <c r="M892" s="14">
        <f t="shared" si="66"/>
        <v>0</v>
      </c>
      <c r="N892" s="231"/>
      <c r="O892" s="230" t="str">
        <f t="shared" si="67"/>
        <v xml:space="preserve"> </v>
      </c>
      <c r="P892" s="230" t="str">
        <f t="shared" si="68"/>
        <v xml:space="preserve"> </v>
      </c>
      <c r="Q892" s="230" t="str">
        <f t="shared" si="69"/>
        <v xml:space="preserve"> </v>
      </c>
    </row>
    <row r="893" spans="1:17" x14ac:dyDescent="0.2">
      <c r="A893" s="10" t="str">
        <f>IF(COUNTRY_INFO!A893=0," ",COUNTRY_INFO!A893)</f>
        <v>Ethiopia</v>
      </c>
      <c r="B893" s="10" t="str">
        <f>IF(COUNTRY_INFO!B893=0," ",COUNTRY_INFO!B893)</f>
        <v>TigraySouth East Tigray</v>
      </c>
      <c r="C893" s="10" t="str">
        <f>IF(COUNTRY_INFO!C893=0," ",COUNTRY_INFO!C893)</f>
        <v>Hintalo Wajirat</v>
      </c>
      <c r="D893" s="11" t="str">
        <f>IF(COUNTRY_INFO!$T$9:$T$1000="MDA1 (IVM+ALB)", COUNTRY_INFO!$T$9:$T$1000, " ")</f>
        <v xml:space="preserve"> </v>
      </c>
      <c r="E893" s="253"/>
      <c r="F893" s="54"/>
      <c r="G893" s="288"/>
      <c r="H893" s="288"/>
      <c r="I893" s="11">
        <f t="shared" si="65"/>
        <v>0</v>
      </c>
      <c r="J893" s="54"/>
      <c r="K893" s="18"/>
      <c r="L893" s="18"/>
      <c r="M893" s="14">
        <f t="shared" si="66"/>
        <v>0</v>
      </c>
      <c r="N893" s="231"/>
      <c r="O893" s="230" t="str">
        <f t="shared" si="67"/>
        <v xml:space="preserve"> </v>
      </c>
      <c r="P893" s="230" t="str">
        <f t="shared" si="68"/>
        <v xml:space="preserve"> </v>
      </c>
      <c r="Q893" s="230" t="str">
        <f t="shared" si="69"/>
        <v xml:space="preserve"> </v>
      </c>
    </row>
    <row r="894" spans="1:17" x14ac:dyDescent="0.2">
      <c r="A894" s="10" t="str">
        <f>IF(COUNTRY_INFO!A894=0," ",COUNTRY_INFO!A894)</f>
        <v>Ethiopia</v>
      </c>
      <c r="B894" s="10" t="str">
        <f>IF(COUNTRY_INFO!B894=0," ",COUNTRY_INFO!B894)</f>
        <v>TigraySouth East Tigray</v>
      </c>
      <c r="C894" s="10" t="str">
        <f>IF(COUNTRY_INFO!C894=0," ",COUNTRY_INFO!C894)</f>
        <v>Saharti  Samre</v>
      </c>
      <c r="D894" s="11" t="str">
        <f>IF(COUNTRY_INFO!$T$9:$T$1000="MDA1 (IVM+ALB)", COUNTRY_INFO!$T$9:$T$1000, " ")</f>
        <v xml:space="preserve"> </v>
      </c>
      <c r="E894" s="253"/>
      <c r="F894" s="54"/>
      <c r="G894" s="288"/>
      <c r="H894" s="288"/>
      <c r="I894" s="11">
        <f t="shared" si="65"/>
        <v>0</v>
      </c>
      <c r="J894" s="54"/>
      <c r="K894" s="18"/>
      <c r="L894" s="18"/>
      <c r="M894" s="14">
        <f t="shared" si="66"/>
        <v>0</v>
      </c>
      <c r="N894" s="231"/>
      <c r="O894" s="230" t="str">
        <f t="shared" si="67"/>
        <v xml:space="preserve"> </v>
      </c>
      <c r="P894" s="230" t="str">
        <f t="shared" si="68"/>
        <v xml:space="preserve"> </v>
      </c>
      <c r="Q894" s="230" t="str">
        <f t="shared" si="69"/>
        <v xml:space="preserve"> </v>
      </c>
    </row>
    <row r="895" spans="1:17" x14ac:dyDescent="0.2">
      <c r="A895" s="10" t="str">
        <f>IF(COUNTRY_INFO!A895=0," ",COUNTRY_INFO!A895)</f>
        <v>Ethiopia</v>
      </c>
      <c r="B895" s="10" t="str">
        <f>IF(COUNTRY_INFO!B895=0," ",COUNTRY_INFO!B895)</f>
        <v>TigraySouth Tigray</v>
      </c>
      <c r="C895" s="10" t="str">
        <f>IF(COUNTRY_INFO!C895=0," ",COUNTRY_INFO!C895)</f>
        <v>Alaje</v>
      </c>
      <c r="D895" s="11" t="str">
        <f>IF(COUNTRY_INFO!$T$9:$T$1000="MDA1 (IVM+ALB)", COUNTRY_INFO!$T$9:$T$1000, " ")</f>
        <v xml:space="preserve"> </v>
      </c>
      <c r="E895" s="253"/>
      <c r="F895" s="54"/>
      <c r="G895" s="288"/>
      <c r="H895" s="288"/>
      <c r="I895" s="11">
        <f t="shared" si="65"/>
        <v>0</v>
      </c>
      <c r="J895" s="54"/>
      <c r="K895" s="18"/>
      <c r="L895" s="18"/>
      <c r="M895" s="14">
        <f t="shared" si="66"/>
        <v>0</v>
      </c>
      <c r="N895" s="231"/>
      <c r="O895" s="230" t="str">
        <f t="shared" si="67"/>
        <v xml:space="preserve"> </v>
      </c>
      <c r="P895" s="230" t="str">
        <f t="shared" si="68"/>
        <v xml:space="preserve"> </v>
      </c>
      <c r="Q895" s="230" t="str">
        <f t="shared" si="69"/>
        <v xml:space="preserve"> </v>
      </c>
    </row>
    <row r="896" spans="1:17" x14ac:dyDescent="0.2">
      <c r="A896" s="10" t="str">
        <f>IF(COUNTRY_INFO!A896=0," ",COUNTRY_INFO!A896)</f>
        <v>Ethiopia</v>
      </c>
      <c r="B896" s="10" t="str">
        <f>IF(COUNTRY_INFO!B896=0," ",COUNTRY_INFO!B896)</f>
        <v>TigraySouth Tigray</v>
      </c>
      <c r="C896" s="10" t="str">
        <f>IF(COUNTRY_INFO!C896=0," ",COUNTRY_INFO!C896)</f>
        <v>Alamata Town</v>
      </c>
      <c r="D896" s="11" t="str">
        <f>IF(COUNTRY_INFO!$T$9:$T$1000="MDA1 (IVM+ALB)", COUNTRY_INFO!$T$9:$T$1000, " ")</f>
        <v xml:space="preserve"> </v>
      </c>
      <c r="E896" s="253"/>
      <c r="F896" s="54"/>
      <c r="G896" s="288"/>
      <c r="H896" s="288"/>
      <c r="I896" s="11">
        <f t="shared" si="65"/>
        <v>0</v>
      </c>
      <c r="J896" s="54"/>
      <c r="K896" s="18"/>
      <c r="L896" s="18"/>
      <c r="M896" s="14">
        <f t="shared" si="66"/>
        <v>0</v>
      </c>
      <c r="N896" s="231"/>
      <c r="O896" s="230" t="str">
        <f t="shared" si="67"/>
        <v xml:space="preserve"> </v>
      </c>
      <c r="P896" s="230" t="str">
        <f t="shared" si="68"/>
        <v xml:space="preserve"> </v>
      </c>
      <c r="Q896" s="230" t="str">
        <f t="shared" si="69"/>
        <v xml:space="preserve"> </v>
      </c>
    </row>
    <row r="897" spans="1:17" x14ac:dyDescent="0.2">
      <c r="A897" s="10" t="str">
        <f>IF(COUNTRY_INFO!A897=0," ",COUNTRY_INFO!A897)</f>
        <v>Ethiopia</v>
      </c>
      <c r="B897" s="10" t="str">
        <f>IF(COUNTRY_INFO!B897=0," ",COUNTRY_INFO!B897)</f>
        <v>TigraySouth Tigray</v>
      </c>
      <c r="C897" s="10" t="str">
        <f>IF(COUNTRY_INFO!C897=0," ",COUNTRY_INFO!C897)</f>
        <v>Endamehoni</v>
      </c>
      <c r="D897" s="11" t="str">
        <f>IF(COUNTRY_INFO!$T$9:$T$1000="MDA1 (IVM+ALB)", COUNTRY_INFO!$T$9:$T$1000, " ")</f>
        <v xml:space="preserve"> </v>
      </c>
      <c r="E897" s="253"/>
      <c r="F897" s="54"/>
      <c r="G897" s="288"/>
      <c r="H897" s="288"/>
      <c r="I897" s="11">
        <f t="shared" si="65"/>
        <v>0</v>
      </c>
      <c r="J897" s="54"/>
      <c r="K897" s="18"/>
      <c r="L897" s="18"/>
      <c r="M897" s="14">
        <f t="shared" si="66"/>
        <v>0</v>
      </c>
      <c r="N897" s="231"/>
      <c r="O897" s="230" t="str">
        <f t="shared" si="67"/>
        <v xml:space="preserve"> </v>
      </c>
      <c r="P897" s="230" t="str">
        <f t="shared" si="68"/>
        <v xml:space="preserve"> </v>
      </c>
      <c r="Q897" s="230" t="str">
        <f t="shared" si="69"/>
        <v xml:space="preserve"> </v>
      </c>
    </row>
    <row r="898" spans="1:17" x14ac:dyDescent="0.2">
      <c r="A898" s="10" t="str">
        <f>IF(COUNTRY_INFO!A898=0," ",COUNTRY_INFO!A898)</f>
        <v>Ethiopia</v>
      </c>
      <c r="B898" s="10" t="str">
        <f>IF(COUNTRY_INFO!B898=0," ",COUNTRY_INFO!B898)</f>
        <v>TigraySouth Tigray</v>
      </c>
      <c r="C898" s="10" t="str">
        <f>IF(COUNTRY_INFO!C898=0," ",COUNTRY_INFO!C898)</f>
        <v>Korem Town</v>
      </c>
      <c r="D898" s="11" t="str">
        <f>IF(COUNTRY_INFO!$T$9:$T$1000="MDA1 (IVM+ALB)", COUNTRY_INFO!$T$9:$T$1000, " ")</f>
        <v xml:space="preserve"> </v>
      </c>
      <c r="E898" s="253"/>
      <c r="F898" s="54"/>
      <c r="G898" s="288"/>
      <c r="H898" s="288"/>
      <c r="I898" s="11">
        <f t="shared" si="65"/>
        <v>0</v>
      </c>
      <c r="J898" s="54"/>
      <c r="K898" s="18"/>
      <c r="L898" s="18"/>
      <c r="M898" s="14">
        <f t="shared" si="66"/>
        <v>0</v>
      </c>
      <c r="N898" s="231"/>
      <c r="O898" s="230" t="str">
        <f t="shared" si="67"/>
        <v xml:space="preserve"> </v>
      </c>
      <c r="P898" s="230" t="str">
        <f t="shared" si="68"/>
        <v xml:space="preserve"> </v>
      </c>
      <c r="Q898" s="230" t="str">
        <f t="shared" si="69"/>
        <v xml:space="preserve"> </v>
      </c>
    </row>
    <row r="899" spans="1:17" x14ac:dyDescent="0.2">
      <c r="A899" s="10" t="str">
        <f>IF(COUNTRY_INFO!A899=0," ",COUNTRY_INFO!A899)</f>
        <v>Ethiopia</v>
      </c>
      <c r="B899" s="10" t="str">
        <f>IF(COUNTRY_INFO!B899=0," ",COUNTRY_INFO!B899)</f>
        <v>TigraySouth Tigray</v>
      </c>
      <c r="C899" s="10" t="str">
        <f>IF(COUNTRY_INFO!C899=0," ",COUNTRY_INFO!C899)</f>
        <v>Maichew Town</v>
      </c>
      <c r="D899" s="11" t="str">
        <f>IF(COUNTRY_INFO!$T$9:$T$1000="MDA1 (IVM+ALB)", COUNTRY_INFO!$T$9:$T$1000, " ")</f>
        <v xml:space="preserve"> </v>
      </c>
      <c r="E899" s="253"/>
      <c r="F899" s="54"/>
      <c r="G899" s="288"/>
      <c r="H899" s="288"/>
      <c r="I899" s="11">
        <f t="shared" si="65"/>
        <v>0</v>
      </c>
      <c r="J899" s="54"/>
      <c r="K899" s="18"/>
      <c r="L899" s="18"/>
      <c r="M899" s="14">
        <f t="shared" si="66"/>
        <v>0</v>
      </c>
      <c r="N899" s="231"/>
      <c r="O899" s="230" t="str">
        <f t="shared" si="67"/>
        <v xml:space="preserve"> </v>
      </c>
      <c r="P899" s="230" t="str">
        <f t="shared" si="68"/>
        <v xml:space="preserve"> </v>
      </c>
      <c r="Q899" s="230" t="str">
        <f t="shared" si="69"/>
        <v xml:space="preserve"> </v>
      </c>
    </row>
    <row r="900" spans="1:17" x14ac:dyDescent="0.2">
      <c r="A900" s="10" t="str">
        <f>IF(COUNTRY_INFO!A900=0," ",COUNTRY_INFO!A900)</f>
        <v>Ethiopia</v>
      </c>
      <c r="B900" s="10" t="str">
        <f>IF(COUNTRY_INFO!B900=0," ",COUNTRY_INFO!B900)</f>
        <v>TigraySouth Tigray</v>
      </c>
      <c r="C900" s="10" t="str">
        <f>IF(COUNTRY_INFO!C900=0," ",COUNTRY_INFO!C900)</f>
        <v>Ofla</v>
      </c>
      <c r="D900" s="11" t="str">
        <f>IF(COUNTRY_INFO!$T$9:$T$1000="MDA1 (IVM+ALB)", COUNTRY_INFO!$T$9:$T$1000, " ")</f>
        <v xml:space="preserve"> </v>
      </c>
      <c r="E900" s="253"/>
      <c r="F900" s="54"/>
      <c r="G900" s="288"/>
      <c r="H900" s="288"/>
      <c r="I900" s="11">
        <f t="shared" si="65"/>
        <v>0</v>
      </c>
      <c r="J900" s="54"/>
      <c r="K900" s="18"/>
      <c r="L900" s="18"/>
      <c r="M900" s="14">
        <f t="shared" si="66"/>
        <v>0</v>
      </c>
      <c r="N900" s="231"/>
      <c r="O900" s="230" t="str">
        <f t="shared" si="67"/>
        <v xml:space="preserve"> </v>
      </c>
      <c r="P900" s="230" t="str">
        <f t="shared" si="68"/>
        <v xml:space="preserve"> </v>
      </c>
      <c r="Q900" s="230" t="str">
        <f t="shared" si="69"/>
        <v xml:space="preserve"> </v>
      </c>
    </row>
    <row r="901" spans="1:17" x14ac:dyDescent="0.2">
      <c r="A901" s="10" t="str">
        <f>IF(COUNTRY_INFO!A901=0," ",COUNTRY_INFO!A901)</f>
        <v>Ethiopia</v>
      </c>
      <c r="B901" s="10" t="str">
        <f>IF(COUNTRY_INFO!B901=0," ",COUNTRY_INFO!B901)</f>
        <v>TigraySouth Tigray</v>
      </c>
      <c r="C901" s="10" t="str">
        <f>IF(COUNTRY_INFO!C901=0," ",COUNTRY_INFO!C901)</f>
        <v>Raya Alamata</v>
      </c>
      <c r="D901" s="11" t="str">
        <f>IF(COUNTRY_INFO!$T$9:$T$1000="MDA1 (IVM+ALB)", COUNTRY_INFO!$T$9:$T$1000, " ")</f>
        <v xml:space="preserve"> </v>
      </c>
      <c r="E901" s="253"/>
      <c r="F901" s="54"/>
      <c r="G901" s="288"/>
      <c r="H901" s="288"/>
      <c r="I901" s="11">
        <f t="shared" si="65"/>
        <v>0</v>
      </c>
      <c r="J901" s="54"/>
      <c r="K901" s="18"/>
      <c r="L901" s="18"/>
      <c r="M901" s="14">
        <f t="shared" si="66"/>
        <v>0</v>
      </c>
      <c r="N901" s="231"/>
      <c r="O901" s="230" t="str">
        <f t="shared" si="67"/>
        <v xml:space="preserve"> </v>
      </c>
      <c r="P901" s="230" t="str">
        <f t="shared" si="68"/>
        <v xml:space="preserve"> </v>
      </c>
      <c r="Q901" s="230" t="str">
        <f t="shared" si="69"/>
        <v xml:space="preserve"> </v>
      </c>
    </row>
    <row r="902" spans="1:17" x14ac:dyDescent="0.2">
      <c r="A902" s="10" t="str">
        <f>IF(COUNTRY_INFO!A902=0," ",COUNTRY_INFO!A902)</f>
        <v>Ethiopia</v>
      </c>
      <c r="B902" s="10" t="str">
        <f>IF(COUNTRY_INFO!B902=0," ",COUNTRY_INFO!B902)</f>
        <v>TigraySouth Tigray</v>
      </c>
      <c r="C902" s="10" t="str">
        <f>IF(COUNTRY_INFO!C902=0," ",COUNTRY_INFO!C902)</f>
        <v>Raya Azebo</v>
      </c>
      <c r="D902" s="11" t="str">
        <f>IF(COUNTRY_INFO!$T$9:$T$1000="MDA1 (IVM+ALB)", COUNTRY_INFO!$T$9:$T$1000, " ")</f>
        <v xml:space="preserve"> </v>
      </c>
      <c r="E902" s="253"/>
      <c r="F902" s="54"/>
      <c r="G902" s="288"/>
      <c r="H902" s="288"/>
      <c r="I902" s="11">
        <f t="shared" si="65"/>
        <v>0</v>
      </c>
      <c r="J902" s="54"/>
      <c r="K902" s="18"/>
      <c r="L902" s="18"/>
      <c r="M902" s="14">
        <f t="shared" si="66"/>
        <v>0</v>
      </c>
      <c r="N902" s="231"/>
      <c r="O902" s="230" t="str">
        <f t="shared" si="67"/>
        <v xml:space="preserve"> </v>
      </c>
      <c r="P902" s="230" t="str">
        <f t="shared" si="68"/>
        <v xml:space="preserve"> </v>
      </c>
      <c r="Q902" s="230" t="str">
        <f t="shared" si="69"/>
        <v xml:space="preserve"> </v>
      </c>
    </row>
    <row r="903" spans="1:17" x14ac:dyDescent="0.2">
      <c r="A903" s="10" t="str">
        <f>IF(COUNTRY_INFO!A903=0," ",COUNTRY_INFO!A903)</f>
        <v>Ethiopia</v>
      </c>
      <c r="B903" s="10" t="str">
        <f>IF(COUNTRY_INFO!B903=0," ",COUNTRY_INFO!B903)</f>
        <v>TigrayWest Tigray</v>
      </c>
      <c r="C903" s="10" t="str">
        <f>IF(COUNTRY_INFO!C903=0," ",COUNTRY_INFO!C903)</f>
        <v>Kafta Humera</v>
      </c>
      <c r="D903" s="11" t="str">
        <f>IF(COUNTRY_INFO!$T$9:$T$1000="MDA1 (IVM+ALB)", COUNTRY_INFO!$T$9:$T$1000, " ")</f>
        <v xml:space="preserve"> </v>
      </c>
      <c r="E903" s="253"/>
      <c r="F903" s="54"/>
      <c r="G903" s="288"/>
      <c r="H903" s="288"/>
      <c r="I903" s="11">
        <f t="shared" si="65"/>
        <v>0</v>
      </c>
      <c r="J903" s="54"/>
      <c r="K903" s="18"/>
      <c r="L903" s="18"/>
      <c r="M903" s="14">
        <f t="shared" si="66"/>
        <v>0</v>
      </c>
      <c r="N903" s="231"/>
      <c r="O903" s="230" t="str">
        <f t="shared" si="67"/>
        <v xml:space="preserve"> </v>
      </c>
      <c r="P903" s="230" t="str">
        <f t="shared" si="68"/>
        <v xml:space="preserve"> </v>
      </c>
      <c r="Q903" s="230" t="str">
        <f t="shared" si="69"/>
        <v xml:space="preserve"> </v>
      </c>
    </row>
    <row r="904" spans="1:17" x14ac:dyDescent="0.2">
      <c r="A904" s="10" t="str">
        <f>IF(COUNTRY_INFO!A904=0," ",COUNTRY_INFO!A904)</f>
        <v>Ethiopia</v>
      </c>
      <c r="B904" s="10" t="str">
        <f>IF(COUNTRY_INFO!B904=0," ",COUNTRY_INFO!B904)</f>
        <v>TigrayWest Tigray</v>
      </c>
      <c r="C904" s="10" t="str">
        <f>IF(COUNTRY_INFO!C904=0," ",COUNTRY_INFO!C904)</f>
        <v>Setit Humera Town</v>
      </c>
      <c r="D904" s="11" t="str">
        <f>IF(COUNTRY_INFO!$T$9:$T$1000="MDA1 (IVM+ALB)", COUNTRY_INFO!$T$9:$T$1000, " ")</f>
        <v xml:space="preserve"> </v>
      </c>
      <c r="E904" s="253"/>
      <c r="F904" s="54"/>
      <c r="G904" s="288"/>
      <c r="H904" s="288"/>
      <c r="I904" s="11">
        <f t="shared" si="65"/>
        <v>0</v>
      </c>
      <c r="J904" s="54"/>
      <c r="K904" s="18"/>
      <c r="L904" s="18"/>
      <c r="M904" s="14">
        <f t="shared" si="66"/>
        <v>0</v>
      </c>
      <c r="N904" s="231"/>
      <c r="O904" s="230" t="str">
        <f t="shared" si="67"/>
        <v xml:space="preserve"> </v>
      </c>
      <c r="P904" s="230" t="str">
        <f t="shared" si="68"/>
        <v xml:space="preserve"> </v>
      </c>
      <c r="Q904" s="230" t="str">
        <f t="shared" si="69"/>
        <v xml:space="preserve"> </v>
      </c>
    </row>
    <row r="905" spans="1:17" x14ac:dyDescent="0.2">
      <c r="A905" s="10" t="str">
        <f>IF(COUNTRY_INFO!A905=0," ",COUNTRY_INFO!A905)</f>
        <v>Ethiopia</v>
      </c>
      <c r="B905" s="10" t="str">
        <f>IF(COUNTRY_INFO!B905=0," ",COUNTRY_INFO!B905)</f>
        <v>TigrayWest Tigray</v>
      </c>
      <c r="C905" s="10" t="str">
        <f>IF(COUNTRY_INFO!C905=0," ",COUNTRY_INFO!C905)</f>
        <v>Tsegede</v>
      </c>
      <c r="D905" s="11" t="str">
        <f>IF(COUNTRY_INFO!$T$9:$T$1000="MDA1 (IVM+ALB)", COUNTRY_INFO!$T$9:$T$1000, " ")</f>
        <v xml:space="preserve"> </v>
      </c>
      <c r="E905" s="253"/>
      <c r="F905" s="54"/>
      <c r="G905" s="288"/>
      <c r="H905" s="288"/>
      <c r="I905" s="11">
        <f t="shared" si="65"/>
        <v>0</v>
      </c>
      <c r="J905" s="54"/>
      <c r="K905" s="18"/>
      <c r="L905" s="18"/>
      <c r="M905" s="14">
        <f t="shared" si="66"/>
        <v>0</v>
      </c>
      <c r="N905" s="231"/>
      <c r="O905" s="230" t="str">
        <f t="shared" si="67"/>
        <v xml:space="preserve"> </v>
      </c>
      <c r="P905" s="230" t="str">
        <f t="shared" si="68"/>
        <v xml:space="preserve"> </v>
      </c>
      <c r="Q905" s="230" t="str">
        <f t="shared" si="69"/>
        <v xml:space="preserve"> </v>
      </c>
    </row>
    <row r="906" spans="1:17" x14ac:dyDescent="0.2">
      <c r="A906" s="10" t="str">
        <f>IF(COUNTRY_INFO!A906=0," ",COUNTRY_INFO!A906)</f>
        <v>Ethiopia</v>
      </c>
      <c r="B906" s="10" t="str">
        <f>IF(COUNTRY_INFO!B906=0," ",COUNTRY_INFO!B906)</f>
        <v>TigrayWest Tigray</v>
      </c>
      <c r="C906" s="10" t="str">
        <f>IF(COUNTRY_INFO!C906=0," ",COUNTRY_INFO!C906)</f>
        <v>Welkait</v>
      </c>
      <c r="D906" s="11" t="str">
        <f>IF(COUNTRY_INFO!$T$9:$T$1000="MDA1 (IVM+ALB)", COUNTRY_INFO!$T$9:$T$1000, " ")</f>
        <v xml:space="preserve"> </v>
      </c>
      <c r="E906" s="253"/>
      <c r="F906" s="54"/>
      <c r="G906" s="288"/>
      <c r="H906" s="288"/>
      <c r="I906" s="11">
        <f>SUM(F906:H906)</f>
        <v>0</v>
      </c>
      <c r="J906" s="54"/>
      <c r="K906" s="18"/>
      <c r="L906" s="18"/>
      <c r="M906" s="14">
        <f>SUM(J906:L906)</f>
        <v>0</v>
      </c>
      <c r="N906" s="231"/>
      <c r="O906" s="230" t="str">
        <f>IF(G906&lt;&gt;0, IF(K906/G906*100=0, "-", K906/G906*100), " ")</f>
        <v xml:space="preserve"> </v>
      </c>
      <c r="P906" s="230" t="str">
        <f>IF(H906&lt;&gt;0, IF(L906/H906*100=0, "-", L906/H906*100), " ")</f>
        <v xml:space="preserve"> </v>
      </c>
      <c r="Q906" s="230" t="str">
        <f>IF(I906&lt;&gt;0, IF(M906/I906*100=0, "-", M906/I906*100), " ")</f>
        <v xml:space="preserve"> </v>
      </c>
    </row>
    <row r="907" spans="1:17" x14ac:dyDescent="0.2">
      <c r="A907"/>
      <c r="B907"/>
      <c r="C907"/>
      <c r="D907"/>
      <c r="E907"/>
      <c r="F907"/>
      <c r="G907"/>
      <c r="H907"/>
      <c r="I907"/>
      <c r="J907"/>
      <c r="K907"/>
      <c r="L907"/>
      <c r="M907"/>
      <c r="N907"/>
      <c r="O907"/>
      <c r="P907"/>
      <c r="Q907"/>
    </row>
    <row r="908" spans="1:17" x14ac:dyDescent="0.2">
      <c r="A908"/>
      <c r="B908"/>
      <c r="C908"/>
      <c r="D908"/>
      <c r="E908"/>
      <c r="F908"/>
      <c r="G908"/>
      <c r="H908"/>
      <c r="I908"/>
      <c r="J908"/>
      <c r="K908"/>
      <c r="L908"/>
      <c r="M908"/>
      <c r="N908"/>
      <c r="O908"/>
      <c r="P908"/>
      <c r="Q908"/>
    </row>
    <row r="909" spans="1:17" x14ac:dyDescent="0.2">
      <c r="A909"/>
      <c r="B909"/>
      <c r="C909"/>
      <c r="D909"/>
      <c r="E909"/>
      <c r="F909"/>
      <c r="G909"/>
      <c r="H909"/>
      <c r="I909"/>
      <c r="J909"/>
      <c r="K909"/>
      <c r="L909"/>
      <c r="M909"/>
      <c r="N909"/>
      <c r="O909"/>
      <c r="P909"/>
      <c r="Q909"/>
    </row>
    <row r="910" spans="1:17" x14ac:dyDescent="0.2">
      <c r="A910"/>
      <c r="B910"/>
      <c r="C910"/>
      <c r="D910"/>
      <c r="E910"/>
      <c r="F910"/>
      <c r="G910"/>
      <c r="H910"/>
      <c r="I910"/>
      <c r="J910"/>
      <c r="K910"/>
      <c r="L910"/>
      <c r="M910"/>
      <c r="N910"/>
      <c r="O910"/>
      <c r="P910"/>
      <c r="Q910"/>
    </row>
    <row r="911" spans="1:17" x14ac:dyDescent="0.2">
      <c r="A911"/>
      <c r="B911"/>
      <c r="C911"/>
      <c r="D911"/>
      <c r="E911"/>
      <c r="F911"/>
      <c r="G911"/>
      <c r="H911"/>
      <c r="I911"/>
      <c r="J911"/>
      <c r="K911"/>
      <c r="L911"/>
      <c r="M911"/>
      <c r="N911"/>
      <c r="O911"/>
      <c r="P911"/>
      <c r="Q911"/>
    </row>
    <row r="912" spans="1:17" x14ac:dyDescent="0.2">
      <c r="A912"/>
      <c r="B912"/>
      <c r="C912"/>
      <c r="D912"/>
      <c r="E912"/>
      <c r="F912"/>
      <c r="G912"/>
      <c r="H912"/>
      <c r="I912"/>
      <c r="J912"/>
      <c r="K912"/>
      <c r="L912"/>
      <c r="M912"/>
      <c r="N912"/>
      <c r="O912"/>
      <c r="P912"/>
      <c r="Q912"/>
    </row>
    <row r="913" spans="1:17" x14ac:dyDescent="0.2">
      <c r="A913"/>
      <c r="B913"/>
      <c r="C913"/>
      <c r="D913"/>
      <c r="E913"/>
      <c r="F913"/>
      <c r="G913"/>
      <c r="H913"/>
      <c r="I913"/>
      <c r="J913"/>
      <c r="K913"/>
      <c r="L913"/>
      <c r="M913"/>
      <c r="N913"/>
      <c r="O913"/>
      <c r="P913"/>
      <c r="Q913"/>
    </row>
    <row r="914" spans="1:17" x14ac:dyDescent="0.2">
      <c r="A914"/>
      <c r="B914"/>
      <c r="C914"/>
      <c r="D914"/>
      <c r="E914"/>
      <c r="F914"/>
      <c r="G914"/>
      <c r="H914"/>
      <c r="I914"/>
      <c r="J914"/>
      <c r="K914"/>
      <c r="L914"/>
      <c r="M914"/>
      <c r="N914"/>
      <c r="O914"/>
      <c r="P914"/>
      <c r="Q914"/>
    </row>
    <row r="915" spans="1:17" x14ac:dyDescent="0.2">
      <c r="A915"/>
      <c r="B915"/>
      <c r="C915"/>
      <c r="D915"/>
      <c r="E915"/>
      <c r="F915"/>
      <c r="G915"/>
      <c r="H915"/>
      <c r="I915"/>
      <c r="J915"/>
      <c r="K915"/>
      <c r="L915"/>
      <c r="M915"/>
      <c r="N915"/>
      <c r="O915"/>
      <c r="P915"/>
      <c r="Q915"/>
    </row>
    <row r="916" spans="1:17" x14ac:dyDescent="0.2">
      <c r="A916"/>
      <c r="B916"/>
      <c r="C916"/>
      <c r="D916"/>
      <c r="E916"/>
      <c r="F916"/>
      <c r="G916"/>
      <c r="H916"/>
      <c r="I916"/>
      <c r="J916"/>
      <c r="K916"/>
      <c r="L916"/>
      <c r="M916"/>
      <c r="N916"/>
      <c r="O916"/>
      <c r="P916"/>
      <c r="Q916"/>
    </row>
    <row r="917" spans="1:17" x14ac:dyDescent="0.2">
      <c r="A917"/>
      <c r="B917"/>
      <c r="C917"/>
      <c r="D917"/>
      <c r="E917"/>
      <c r="F917"/>
      <c r="G917"/>
      <c r="H917"/>
      <c r="I917"/>
      <c r="J917"/>
      <c r="K917"/>
      <c r="L917"/>
      <c r="M917"/>
      <c r="N917"/>
      <c r="O917"/>
      <c r="P917"/>
      <c r="Q917"/>
    </row>
    <row r="918" spans="1:17" x14ac:dyDescent="0.2">
      <c r="A918"/>
      <c r="B918"/>
      <c r="C918"/>
      <c r="D918"/>
      <c r="E918"/>
      <c r="F918"/>
      <c r="G918"/>
      <c r="H918"/>
      <c r="I918"/>
      <c r="J918"/>
      <c r="K918"/>
      <c r="L918"/>
      <c r="M918"/>
      <c r="N918"/>
      <c r="O918"/>
      <c r="P918"/>
      <c r="Q918"/>
    </row>
    <row r="919" spans="1:17" x14ac:dyDescent="0.2">
      <c r="A919"/>
      <c r="B919"/>
      <c r="C919"/>
      <c r="D919"/>
      <c r="E919"/>
      <c r="F919"/>
      <c r="G919"/>
      <c r="H919"/>
      <c r="I919"/>
      <c r="J919"/>
      <c r="K919"/>
      <c r="L919"/>
      <c r="M919"/>
      <c r="N919"/>
      <c r="O919"/>
      <c r="P919"/>
      <c r="Q919"/>
    </row>
    <row r="920" spans="1:17" x14ac:dyDescent="0.2">
      <c r="A920"/>
      <c r="B920"/>
      <c r="C920"/>
      <c r="D920"/>
      <c r="E920"/>
      <c r="F920"/>
      <c r="G920"/>
      <c r="H920"/>
      <c r="I920"/>
      <c r="J920"/>
      <c r="K920"/>
      <c r="L920"/>
      <c r="M920"/>
      <c r="N920"/>
      <c r="O920"/>
      <c r="P920"/>
      <c r="Q920"/>
    </row>
    <row r="921" spans="1:17" x14ac:dyDescent="0.2">
      <c r="A921"/>
      <c r="B921"/>
      <c r="C921"/>
      <c r="D921"/>
      <c r="E921"/>
      <c r="F921"/>
      <c r="G921"/>
      <c r="H921"/>
      <c r="I921"/>
      <c r="J921"/>
      <c r="K921"/>
      <c r="L921"/>
      <c r="M921"/>
      <c r="N921"/>
      <c r="O921"/>
      <c r="P921"/>
      <c r="Q921"/>
    </row>
    <row r="922" spans="1:17" x14ac:dyDescent="0.2">
      <c r="A922"/>
      <c r="B922"/>
      <c r="C922"/>
      <c r="D922"/>
      <c r="E922"/>
      <c r="F922"/>
      <c r="G922"/>
      <c r="H922"/>
      <c r="I922"/>
      <c r="J922"/>
      <c r="K922"/>
      <c r="L922"/>
      <c r="M922"/>
      <c r="N922"/>
      <c r="O922"/>
      <c r="P922"/>
      <c r="Q922"/>
    </row>
    <row r="923" spans="1:17" x14ac:dyDescent="0.2">
      <c r="A923"/>
      <c r="B923"/>
      <c r="C923"/>
      <c r="D923"/>
      <c r="E923"/>
      <c r="F923"/>
      <c r="G923"/>
      <c r="H923"/>
      <c r="I923"/>
      <c r="J923"/>
      <c r="K923"/>
      <c r="L923"/>
      <c r="M923"/>
      <c r="N923"/>
      <c r="O923"/>
      <c r="P923"/>
      <c r="Q923"/>
    </row>
    <row r="924" spans="1:17" x14ac:dyDescent="0.2">
      <c r="A924"/>
      <c r="B924"/>
      <c r="C924"/>
      <c r="D924"/>
      <c r="E924"/>
      <c r="F924"/>
      <c r="G924"/>
      <c r="H924"/>
      <c r="I924"/>
      <c r="J924"/>
      <c r="K924"/>
      <c r="L924"/>
      <c r="M924"/>
      <c r="N924"/>
      <c r="O924"/>
      <c r="P924"/>
      <c r="Q924"/>
    </row>
    <row r="925" spans="1:17" x14ac:dyDescent="0.2">
      <c r="A925"/>
      <c r="B925"/>
      <c r="C925"/>
      <c r="D925"/>
      <c r="E925"/>
      <c r="F925"/>
      <c r="G925"/>
      <c r="H925"/>
      <c r="I925"/>
      <c r="J925"/>
      <c r="K925"/>
      <c r="L925"/>
      <c r="M925"/>
      <c r="N925"/>
      <c r="O925"/>
      <c r="P925"/>
      <c r="Q925"/>
    </row>
    <row r="926" spans="1:17" x14ac:dyDescent="0.2">
      <c r="A926"/>
      <c r="B926"/>
      <c r="C926"/>
      <c r="D926"/>
      <c r="E926"/>
      <c r="F926"/>
      <c r="G926"/>
      <c r="H926"/>
      <c r="I926"/>
      <c r="J926"/>
      <c r="K926"/>
      <c r="L926"/>
      <c r="M926"/>
      <c r="N926"/>
      <c r="O926"/>
      <c r="P926"/>
      <c r="Q926"/>
    </row>
    <row r="927" spans="1:17" x14ac:dyDescent="0.2">
      <c r="A927"/>
      <c r="B927"/>
      <c r="C927"/>
      <c r="D927"/>
      <c r="E927"/>
      <c r="F927"/>
      <c r="G927"/>
      <c r="H927"/>
      <c r="I927"/>
      <c r="J927"/>
      <c r="K927"/>
      <c r="L927"/>
      <c r="M927"/>
      <c r="N927"/>
      <c r="O927"/>
      <c r="P927"/>
      <c r="Q927"/>
    </row>
    <row r="928" spans="1:17" x14ac:dyDescent="0.2">
      <c r="A928"/>
      <c r="B928"/>
      <c r="C928"/>
      <c r="D928"/>
      <c r="E928"/>
      <c r="F928"/>
      <c r="G928"/>
      <c r="H928"/>
      <c r="I928"/>
      <c r="J928"/>
      <c r="K928"/>
      <c r="L928"/>
      <c r="M928"/>
      <c r="N928"/>
      <c r="O928"/>
      <c r="P928"/>
      <c r="Q928"/>
    </row>
    <row r="929" spans="1:17" x14ac:dyDescent="0.2">
      <c r="A929"/>
      <c r="B929"/>
      <c r="C929"/>
      <c r="D929"/>
      <c r="E929"/>
      <c r="F929"/>
      <c r="G929"/>
      <c r="H929"/>
      <c r="I929"/>
      <c r="J929"/>
      <c r="K929"/>
      <c r="L929"/>
      <c r="M929"/>
      <c r="N929"/>
      <c r="O929"/>
      <c r="P929"/>
      <c r="Q929"/>
    </row>
    <row r="930" spans="1:17" x14ac:dyDescent="0.2">
      <c r="A930"/>
      <c r="B930"/>
      <c r="C930"/>
      <c r="D930"/>
      <c r="E930"/>
      <c r="F930"/>
      <c r="G930"/>
      <c r="H930"/>
      <c r="I930"/>
      <c r="J930"/>
      <c r="K930"/>
      <c r="L930"/>
      <c r="M930"/>
      <c r="N930"/>
      <c r="O930"/>
      <c r="P930"/>
      <c r="Q930"/>
    </row>
    <row r="931" spans="1:17" x14ac:dyDescent="0.2">
      <c r="A931"/>
      <c r="B931"/>
      <c r="C931"/>
      <c r="D931"/>
      <c r="E931"/>
      <c r="F931"/>
      <c r="G931"/>
      <c r="H931"/>
      <c r="I931"/>
      <c r="J931"/>
      <c r="K931"/>
      <c r="L931"/>
      <c r="M931"/>
      <c r="N931"/>
      <c r="O931"/>
      <c r="P931"/>
      <c r="Q931"/>
    </row>
    <row r="932" spans="1:17" x14ac:dyDescent="0.2">
      <c r="A932"/>
      <c r="B932"/>
      <c r="C932"/>
      <c r="D932"/>
      <c r="E932"/>
      <c r="F932"/>
      <c r="G932"/>
      <c r="H932"/>
      <c r="I932"/>
      <c r="J932"/>
      <c r="K932"/>
      <c r="L932"/>
      <c r="M932"/>
      <c r="N932"/>
      <c r="O932"/>
      <c r="P932"/>
      <c r="Q932"/>
    </row>
    <row r="933" spans="1:17" x14ac:dyDescent="0.2">
      <c r="A933"/>
      <c r="B933"/>
      <c r="C933"/>
      <c r="D933"/>
      <c r="E933"/>
      <c r="F933"/>
      <c r="G933"/>
      <c r="H933"/>
      <c r="I933"/>
      <c r="J933"/>
      <c r="K933"/>
      <c r="L933"/>
      <c r="M933"/>
      <c r="N933"/>
      <c r="O933"/>
      <c r="P933"/>
      <c r="Q933"/>
    </row>
    <row r="934" spans="1:17" x14ac:dyDescent="0.2">
      <c r="A934"/>
      <c r="B934"/>
      <c r="C934"/>
      <c r="D934"/>
      <c r="E934"/>
      <c r="F934"/>
      <c r="G934"/>
      <c r="H934"/>
      <c r="I934"/>
      <c r="J934"/>
      <c r="K934"/>
      <c r="L934"/>
      <c r="M934"/>
      <c r="N934"/>
      <c r="O934"/>
      <c r="P934"/>
      <c r="Q934"/>
    </row>
    <row r="935" spans="1:17" x14ac:dyDescent="0.2">
      <c r="A935"/>
      <c r="B935"/>
      <c r="C935"/>
      <c r="D935"/>
      <c r="E935"/>
      <c r="F935"/>
      <c r="G935"/>
      <c r="H935"/>
      <c r="I935"/>
      <c r="J935"/>
      <c r="K935"/>
      <c r="L935"/>
      <c r="M935"/>
      <c r="N935"/>
      <c r="O935"/>
      <c r="P935"/>
      <c r="Q935"/>
    </row>
    <row r="936" spans="1:17" x14ac:dyDescent="0.2">
      <c r="A936"/>
      <c r="B936"/>
      <c r="C936"/>
      <c r="D936"/>
      <c r="E936"/>
      <c r="F936"/>
      <c r="G936"/>
      <c r="H936"/>
      <c r="I936"/>
      <c r="J936"/>
      <c r="K936"/>
      <c r="L936"/>
      <c r="M936"/>
      <c r="N936"/>
      <c r="O936"/>
      <c r="P936"/>
      <c r="Q936"/>
    </row>
    <row r="937" spans="1:17" x14ac:dyDescent="0.2">
      <c r="A937"/>
      <c r="B937"/>
      <c r="C937"/>
      <c r="D937"/>
      <c r="E937"/>
      <c r="F937"/>
      <c r="G937"/>
      <c r="H937"/>
      <c r="I937"/>
      <c r="J937"/>
      <c r="K937"/>
      <c r="L937"/>
      <c r="M937"/>
      <c r="N937"/>
      <c r="O937"/>
      <c r="P937"/>
      <c r="Q937"/>
    </row>
    <row r="938" spans="1:17" x14ac:dyDescent="0.2">
      <c r="A938"/>
      <c r="B938"/>
      <c r="C938"/>
      <c r="D938"/>
      <c r="E938"/>
      <c r="F938"/>
      <c r="G938"/>
      <c r="H938"/>
      <c r="I938"/>
      <c r="J938"/>
      <c r="K938"/>
      <c r="L938"/>
      <c r="M938"/>
      <c r="N938"/>
      <c r="O938"/>
      <c r="P938"/>
      <c r="Q938"/>
    </row>
    <row r="939" spans="1:17" x14ac:dyDescent="0.2">
      <c r="A939"/>
      <c r="B939"/>
      <c r="C939"/>
      <c r="D939"/>
      <c r="E939"/>
      <c r="F939"/>
      <c r="G939"/>
      <c r="H939"/>
      <c r="I939"/>
      <c r="J939"/>
      <c r="K939"/>
      <c r="L939"/>
      <c r="M939"/>
      <c r="N939"/>
      <c r="O939"/>
      <c r="P939"/>
      <c r="Q939"/>
    </row>
    <row r="940" spans="1:17" x14ac:dyDescent="0.2">
      <c r="A940"/>
      <c r="B940"/>
      <c r="C940"/>
      <c r="D940"/>
      <c r="E940"/>
      <c r="F940"/>
      <c r="G940"/>
      <c r="H940"/>
      <c r="I940"/>
      <c r="J940"/>
      <c r="K940"/>
      <c r="L940"/>
      <c r="M940"/>
      <c r="N940"/>
      <c r="O940"/>
      <c r="P940"/>
      <c r="Q940"/>
    </row>
    <row r="941" spans="1:17" x14ac:dyDescent="0.2">
      <c r="A941"/>
      <c r="B941"/>
      <c r="C941"/>
      <c r="D941"/>
      <c r="E941"/>
      <c r="F941"/>
      <c r="G941"/>
      <c r="H941"/>
      <c r="I941"/>
      <c r="J941"/>
      <c r="K941"/>
      <c r="L941"/>
      <c r="M941"/>
      <c r="N941"/>
      <c r="O941"/>
      <c r="P941"/>
      <c r="Q941"/>
    </row>
    <row r="942" spans="1:17" x14ac:dyDescent="0.2">
      <c r="A942"/>
      <c r="B942"/>
      <c r="C942"/>
      <c r="D942"/>
      <c r="E942"/>
      <c r="F942"/>
      <c r="G942"/>
      <c r="H942"/>
      <c r="I942"/>
      <c r="J942"/>
      <c r="K942"/>
      <c r="L942"/>
      <c r="M942"/>
      <c r="N942"/>
      <c r="O942"/>
      <c r="P942"/>
      <c r="Q942"/>
    </row>
    <row r="943" spans="1:17" x14ac:dyDescent="0.2">
      <c r="A943"/>
      <c r="B943"/>
      <c r="C943"/>
      <c r="D943"/>
      <c r="E943"/>
      <c r="F943"/>
      <c r="G943"/>
      <c r="H943"/>
      <c r="I943"/>
      <c r="J943"/>
      <c r="K943"/>
      <c r="L943"/>
      <c r="M943"/>
      <c r="N943"/>
      <c r="O943"/>
      <c r="P943"/>
      <c r="Q943"/>
    </row>
    <row r="944" spans="1:17" x14ac:dyDescent="0.2">
      <c r="A944"/>
      <c r="B944"/>
      <c r="C944"/>
      <c r="D944"/>
      <c r="E944"/>
      <c r="F944"/>
      <c r="G944"/>
      <c r="H944"/>
      <c r="I944"/>
      <c r="J944"/>
      <c r="K944"/>
      <c r="L944"/>
      <c r="M944"/>
      <c r="N944"/>
      <c r="O944"/>
      <c r="P944"/>
      <c r="Q944"/>
    </row>
    <row r="945" spans="1:17" x14ac:dyDescent="0.2">
      <c r="A945"/>
      <c r="B945"/>
      <c r="C945"/>
      <c r="D945"/>
      <c r="E945"/>
      <c r="F945"/>
      <c r="G945"/>
      <c r="H945"/>
      <c r="I945"/>
      <c r="J945"/>
      <c r="K945"/>
      <c r="L945"/>
      <c r="M945"/>
      <c r="N945"/>
      <c r="O945"/>
      <c r="P945"/>
      <c r="Q945"/>
    </row>
    <row r="946" spans="1:17" x14ac:dyDescent="0.2">
      <c r="A946"/>
      <c r="B946"/>
      <c r="C946"/>
      <c r="D946"/>
      <c r="E946"/>
      <c r="F946"/>
      <c r="G946"/>
      <c r="H946"/>
      <c r="I946"/>
      <c r="J946"/>
      <c r="K946"/>
      <c r="L946"/>
      <c r="M946"/>
      <c r="N946"/>
      <c r="O946"/>
      <c r="P946"/>
      <c r="Q946"/>
    </row>
    <row r="947" spans="1:17" x14ac:dyDescent="0.2">
      <c r="A947"/>
      <c r="B947"/>
      <c r="C947"/>
      <c r="D947"/>
      <c r="E947"/>
      <c r="F947"/>
      <c r="G947"/>
      <c r="H947"/>
      <c r="I947"/>
      <c r="J947"/>
      <c r="K947"/>
      <c r="L947"/>
      <c r="M947"/>
      <c r="N947"/>
      <c r="O947"/>
      <c r="P947"/>
      <c r="Q947"/>
    </row>
    <row r="948" spans="1:17" x14ac:dyDescent="0.2">
      <c r="A948"/>
      <c r="B948"/>
      <c r="C948"/>
      <c r="D948"/>
      <c r="E948"/>
      <c r="F948"/>
      <c r="G948"/>
      <c r="H948"/>
      <c r="I948"/>
      <c r="J948"/>
      <c r="K948"/>
      <c r="L948"/>
      <c r="M948"/>
      <c r="N948"/>
      <c r="O948"/>
      <c r="P948"/>
      <c r="Q948"/>
    </row>
    <row r="949" spans="1:17" x14ac:dyDescent="0.2">
      <c r="A949"/>
      <c r="B949"/>
      <c r="C949"/>
      <c r="D949"/>
      <c r="E949"/>
      <c r="F949"/>
      <c r="G949"/>
      <c r="H949"/>
      <c r="I949"/>
      <c r="J949"/>
      <c r="K949"/>
      <c r="L949"/>
      <c r="M949"/>
      <c r="N949"/>
      <c r="O949"/>
      <c r="P949"/>
      <c r="Q949"/>
    </row>
    <row r="950" spans="1:17" x14ac:dyDescent="0.2">
      <c r="A950"/>
      <c r="B950"/>
      <c r="C950"/>
      <c r="D950"/>
      <c r="E950"/>
      <c r="F950"/>
      <c r="G950"/>
      <c r="H950"/>
      <c r="I950"/>
      <c r="J950"/>
      <c r="K950"/>
      <c r="L950"/>
      <c r="M950"/>
      <c r="N950"/>
      <c r="O950"/>
      <c r="P950"/>
      <c r="Q950"/>
    </row>
    <row r="951" spans="1:17" x14ac:dyDescent="0.2">
      <c r="A951"/>
      <c r="B951"/>
      <c r="C951"/>
      <c r="D951"/>
      <c r="E951"/>
      <c r="F951"/>
      <c r="G951"/>
      <c r="H951"/>
      <c r="I951"/>
      <c r="J951"/>
      <c r="K951"/>
      <c r="L951"/>
      <c r="M951"/>
      <c r="N951"/>
      <c r="O951"/>
      <c r="P951"/>
      <c r="Q951"/>
    </row>
    <row r="952" spans="1:17" x14ac:dyDescent="0.2">
      <c r="A952"/>
      <c r="B952"/>
      <c r="C952"/>
      <c r="D952"/>
      <c r="E952"/>
      <c r="F952"/>
      <c r="G952"/>
      <c r="H952"/>
      <c r="I952"/>
      <c r="J952"/>
      <c r="K952"/>
      <c r="L952"/>
      <c r="M952"/>
      <c r="N952"/>
      <c r="O952"/>
      <c r="P952"/>
      <c r="Q952"/>
    </row>
    <row r="953" spans="1:17" x14ac:dyDescent="0.2">
      <c r="A953"/>
      <c r="B953"/>
      <c r="C953"/>
      <c r="D953"/>
      <c r="E953"/>
      <c r="F953"/>
      <c r="G953"/>
      <c r="H953"/>
      <c r="I953"/>
      <c r="J953"/>
      <c r="K953"/>
      <c r="L953"/>
      <c r="M953"/>
      <c r="N953"/>
      <c r="O953"/>
      <c r="P953"/>
      <c r="Q953"/>
    </row>
    <row r="954" spans="1:17" x14ac:dyDescent="0.2">
      <c r="A954"/>
      <c r="B954"/>
      <c r="C954"/>
      <c r="D954"/>
      <c r="E954"/>
      <c r="F954"/>
      <c r="G954"/>
      <c r="H954"/>
      <c r="I954"/>
      <c r="J954"/>
      <c r="K954"/>
      <c r="L954"/>
      <c r="M954"/>
      <c r="N954"/>
      <c r="O954"/>
      <c r="P954"/>
      <c r="Q954"/>
    </row>
    <row r="955" spans="1:17" x14ac:dyDescent="0.2">
      <c r="A955"/>
      <c r="B955"/>
      <c r="C955"/>
      <c r="D955"/>
      <c r="E955"/>
      <c r="F955"/>
      <c r="G955"/>
      <c r="H955"/>
      <c r="I955"/>
      <c r="J955"/>
      <c r="K955"/>
      <c r="L955"/>
      <c r="M955"/>
      <c r="N955"/>
      <c r="O955"/>
      <c r="P955"/>
      <c r="Q955"/>
    </row>
    <row r="956" spans="1:17" x14ac:dyDescent="0.2">
      <c r="A956"/>
      <c r="B956"/>
      <c r="C956"/>
      <c r="D956"/>
      <c r="E956"/>
      <c r="F956"/>
      <c r="G956"/>
      <c r="H956"/>
      <c r="I956"/>
      <c r="J956"/>
      <c r="K956"/>
      <c r="L956"/>
      <c r="M956"/>
      <c r="N956"/>
      <c r="O956"/>
      <c r="P956"/>
      <c r="Q956"/>
    </row>
    <row r="957" spans="1:17" x14ac:dyDescent="0.2">
      <c r="A957"/>
      <c r="B957"/>
      <c r="C957"/>
      <c r="D957"/>
      <c r="E957"/>
      <c r="F957"/>
      <c r="G957"/>
      <c r="H957"/>
      <c r="I957"/>
      <c r="J957"/>
      <c r="K957"/>
      <c r="L957"/>
      <c r="M957"/>
      <c r="N957"/>
      <c r="O957"/>
      <c r="P957"/>
      <c r="Q957"/>
    </row>
    <row r="958" spans="1:17" x14ac:dyDescent="0.2">
      <c r="A958"/>
      <c r="B958"/>
      <c r="C958"/>
      <c r="D958"/>
      <c r="E958"/>
      <c r="F958"/>
      <c r="G958"/>
      <c r="H958"/>
      <c r="I958"/>
      <c r="J958"/>
      <c r="K958"/>
      <c r="L958"/>
      <c r="M958"/>
      <c r="N958"/>
      <c r="O958"/>
      <c r="P958"/>
      <c r="Q958"/>
    </row>
    <row r="959" spans="1:17" x14ac:dyDescent="0.2">
      <c r="A959"/>
      <c r="B959"/>
      <c r="C959"/>
      <c r="D959"/>
      <c r="E959"/>
      <c r="F959"/>
      <c r="G959"/>
      <c r="H959"/>
      <c r="I959"/>
      <c r="J959"/>
      <c r="K959"/>
      <c r="L959"/>
      <c r="M959"/>
      <c r="N959"/>
      <c r="O959"/>
      <c r="P959"/>
      <c r="Q959"/>
    </row>
    <row r="960" spans="1:17" x14ac:dyDescent="0.2">
      <c r="A960"/>
      <c r="B960"/>
      <c r="C960"/>
      <c r="D960"/>
      <c r="E960"/>
      <c r="F960"/>
      <c r="G960"/>
      <c r="H960"/>
      <c r="I960"/>
      <c r="J960"/>
      <c r="K960"/>
      <c r="L960"/>
      <c r="M960"/>
      <c r="N960"/>
      <c r="O960"/>
      <c r="P960"/>
      <c r="Q960"/>
    </row>
    <row r="961" spans="1:17" x14ac:dyDescent="0.2">
      <c r="A961"/>
      <c r="B961"/>
      <c r="C961"/>
      <c r="D961"/>
      <c r="E961"/>
      <c r="F961"/>
      <c r="G961"/>
      <c r="H961"/>
      <c r="I961"/>
      <c r="J961"/>
      <c r="K961"/>
      <c r="L961"/>
      <c r="M961"/>
      <c r="N961"/>
      <c r="O961"/>
      <c r="P961"/>
      <c r="Q961"/>
    </row>
    <row r="962" spans="1:17" x14ac:dyDescent="0.2">
      <c r="A962"/>
      <c r="B962"/>
      <c r="C962"/>
      <c r="D962"/>
      <c r="E962"/>
      <c r="F962"/>
      <c r="G962"/>
      <c r="H962"/>
      <c r="I962"/>
      <c r="J962"/>
      <c r="K962"/>
      <c r="L962"/>
      <c r="M962"/>
      <c r="N962"/>
      <c r="O962"/>
      <c r="P962"/>
      <c r="Q962"/>
    </row>
    <row r="963" spans="1:17" x14ac:dyDescent="0.2">
      <c r="A963"/>
      <c r="B963"/>
      <c r="C963"/>
      <c r="D963"/>
      <c r="E963"/>
      <c r="F963"/>
      <c r="G963"/>
      <c r="H963"/>
      <c r="I963"/>
      <c r="J963"/>
      <c r="K963"/>
      <c r="L963"/>
      <c r="M963"/>
      <c r="N963"/>
      <c r="O963"/>
      <c r="P963"/>
      <c r="Q963"/>
    </row>
    <row r="964" spans="1:17" x14ac:dyDescent="0.2">
      <c r="A964"/>
      <c r="B964"/>
      <c r="C964"/>
      <c r="D964"/>
      <c r="E964"/>
      <c r="F964"/>
      <c r="G964"/>
      <c r="H964"/>
      <c r="I964"/>
      <c r="J964"/>
      <c r="K964"/>
      <c r="L964"/>
      <c r="M964"/>
      <c r="N964"/>
      <c r="O964"/>
      <c r="P964"/>
      <c r="Q964"/>
    </row>
    <row r="965" spans="1:17" x14ac:dyDescent="0.2">
      <c r="A965"/>
      <c r="B965"/>
      <c r="C965"/>
      <c r="D965"/>
      <c r="E965"/>
      <c r="F965"/>
      <c r="G965"/>
      <c r="H965"/>
      <c r="I965"/>
      <c r="J965"/>
      <c r="K965"/>
      <c r="L965"/>
      <c r="M965"/>
      <c r="N965"/>
      <c r="O965"/>
      <c r="P965"/>
      <c r="Q965"/>
    </row>
    <row r="966" spans="1:17" x14ac:dyDescent="0.2">
      <c r="A966"/>
      <c r="B966"/>
      <c r="C966"/>
      <c r="D966"/>
      <c r="E966"/>
      <c r="F966"/>
      <c r="G966"/>
      <c r="H966"/>
      <c r="I966"/>
      <c r="J966"/>
      <c r="K966"/>
      <c r="L966"/>
      <c r="M966"/>
      <c r="N966"/>
      <c r="O966"/>
      <c r="P966"/>
      <c r="Q966"/>
    </row>
    <row r="967" spans="1:17" x14ac:dyDescent="0.2">
      <c r="A967"/>
      <c r="B967"/>
      <c r="C967"/>
      <c r="D967"/>
      <c r="E967"/>
      <c r="F967"/>
      <c r="G967"/>
      <c r="H967"/>
      <c r="I967"/>
      <c r="J967"/>
      <c r="K967"/>
      <c r="L967"/>
      <c r="M967"/>
      <c r="N967"/>
      <c r="O967"/>
      <c r="P967"/>
      <c r="Q967"/>
    </row>
    <row r="968" spans="1:17" x14ac:dyDescent="0.2">
      <c r="A968"/>
      <c r="B968"/>
      <c r="C968"/>
      <c r="D968"/>
      <c r="E968"/>
      <c r="F968"/>
      <c r="G968"/>
      <c r="H968"/>
      <c r="I968"/>
      <c r="J968"/>
      <c r="K968"/>
      <c r="L968"/>
      <c r="M968"/>
      <c r="N968"/>
      <c r="O968"/>
      <c r="P968"/>
      <c r="Q968"/>
    </row>
    <row r="969" spans="1:17" x14ac:dyDescent="0.2">
      <c r="A969"/>
      <c r="B969"/>
      <c r="C969"/>
      <c r="D969"/>
      <c r="E969"/>
      <c r="F969"/>
      <c r="G969"/>
      <c r="H969"/>
      <c r="I969"/>
      <c r="J969"/>
      <c r="K969"/>
      <c r="L969"/>
      <c r="M969"/>
      <c r="N969"/>
      <c r="O969"/>
      <c r="P969"/>
      <c r="Q969"/>
    </row>
    <row r="970" spans="1:17" x14ac:dyDescent="0.2">
      <c r="A970"/>
      <c r="B970"/>
      <c r="C970"/>
      <c r="D970"/>
      <c r="E970"/>
      <c r="F970"/>
      <c r="G970"/>
      <c r="H970"/>
      <c r="I970"/>
      <c r="J970"/>
      <c r="K970"/>
      <c r="L970"/>
      <c r="M970"/>
      <c r="N970"/>
      <c r="O970"/>
      <c r="P970"/>
      <c r="Q970"/>
    </row>
    <row r="971" spans="1:17" x14ac:dyDescent="0.2">
      <c r="A971"/>
      <c r="B971"/>
      <c r="C971"/>
      <c r="D971"/>
      <c r="E971"/>
      <c r="F971"/>
      <c r="G971"/>
      <c r="H971"/>
      <c r="I971"/>
      <c r="J971"/>
      <c r="K971"/>
      <c r="L971"/>
      <c r="M971"/>
      <c r="N971"/>
      <c r="O971"/>
      <c r="P971"/>
      <c r="Q971"/>
    </row>
    <row r="972" spans="1:17" x14ac:dyDescent="0.2">
      <c r="A972"/>
      <c r="B972"/>
      <c r="C972"/>
      <c r="D972"/>
      <c r="E972"/>
      <c r="F972"/>
      <c r="G972"/>
      <c r="H972"/>
      <c r="I972"/>
      <c r="J972"/>
      <c r="K972"/>
      <c r="L972"/>
      <c r="M972"/>
      <c r="N972"/>
      <c r="O972"/>
      <c r="P972"/>
      <c r="Q972"/>
    </row>
    <row r="973" spans="1:17" x14ac:dyDescent="0.2">
      <c r="A973"/>
      <c r="B973"/>
      <c r="C973"/>
      <c r="D973"/>
      <c r="E973"/>
      <c r="F973"/>
      <c r="G973"/>
      <c r="H973"/>
      <c r="I973"/>
      <c r="J973"/>
      <c r="K973"/>
      <c r="L973"/>
      <c r="M973"/>
      <c r="N973"/>
      <c r="O973"/>
      <c r="P973"/>
      <c r="Q973"/>
    </row>
    <row r="974" spans="1:17" x14ac:dyDescent="0.2">
      <c r="A974"/>
      <c r="B974"/>
      <c r="C974"/>
      <c r="D974"/>
      <c r="E974"/>
      <c r="F974"/>
      <c r="G974"/>
      <c r="H974"/>
      <c r="I974"/>
      <c r="J974"/>
      <c r="K974"/>
      <c r="L974"/>
      <c r="M974"/>
      <c r="N974"/>
      <c r="O974"/>
      <c r="P974"/>
      <c r="Q974"/>
    </row>
    <row r="975" spans="1:17" x14ac:dyDescent="0.2">
      <c r="A975"/>
      <c r="B975"/>
      <c r="C975"/>
      <c r="D975"/>
      <c r="E975"/>
      <c r="F975"/>
      <c r="G975"/>
      <c r="H975"/>
      <c r="I975"/>
      <c r="J975"/>
      <c r="K975"/>
      <c r="L975"/>
      <c r="M975"/>
      <c r="N975"/>
      <c r="O975"/>
      <c r="P975"/>
      <c r="Q975"/>
    </row>
    <row r="976" spans="1:17" x14ac:dyDescent="0.2">
      <c r="A976"/>
      <c r="B976"/>
      <c r="C976"/>
      <c r="D976"/>
      <c r="E976"/>
      <c r="F976"/>
      <c r="G976"/>
      <c r="H976"/>
      <c r="I976"/>
      <c r="J976"/>
      <c r="K976"/>
      <c r="L976"/>
      <c r="M976"/>
      <c r="N976"/>
      <c r="O976"/>
      <c r="P976"/>
      <c r="Q976"/>
    </row>
    <row r="977" spans="1:17" x14ac:dyDescent="0.2">
      <c r="A977"/>
      <c r="B977"/>
      <c r="C977"/>
      <c r="D977"/>
      <c r="E977"/>
      <c r="F977"/>
      <c r="G977"/>
      <c r="H977"/>
      <c r="I977"/>
      <c r="J977"/>
      <c r="K977"/>
      <c r="L977"/>
      <c r="M977"/>
      <c r="N977"/>
      <c r="O977"/>
      <c r="P977"/>
      <c r="Q977"/>
    </row>
    <row r="978" spans="1:17" x14ac:dyDescent="0.2">
      <c r="A978"/>
      <c r="B978"/>
      <c r="C978"/>
      <c r="D978"/>
      <c r="E978"/>
      <c r="F978"/>
      <c r="G978"/>
      <c r="H978"/>
      <c r="I978"/>
      <c r="J978"/>
      <c r="K978"/>
      <c r="L978"/>
      <c r="M978"/>
      <c r="N978"/>
      <c r="O978"/>
      <c r="P978"/>
      <c r="Q978"/>
    </row>
    <row r="979" spans="1:17" x14ac:dyDescent="0.2">
      <c r="A979"/>
      <c r="B979"/>
      <c r="C979"/>
      <c r="D979"/>
      <c r="E979"/>
      <c r="F979"/>
      <c r="G979"/>
      <c r="H979"/>
      <c r="I979"/>
      <c r="J979"/>
      <c r="K979"/>
      <c r="L979"/>
      <c r="M979"/>
      <c r="N979"/>
      <c r="O979"/>
      <c r="P979"/>
      <c r="Q979"/>
    </row>
    <row r="980" spans="1:17" x14ac:dyDescent="0.2">
      <c r="A980"/>
      <c r="B980"/>
      <c r="C980"/>
      <c r="D980"/>
      <c r="E980"/>
      <c r="F980"/>
      <c r="G980"/>
      <c r="H980"/>
      <c r="I980"/>
      <c r="J980"/>
      <c r="K980"/>
      <c r="L980"/>
      <c r="M980"/>
      <c r="N980"/>
      <c r="O980"/>
      <c r="P980"/>
      <c r="Q980"/>
    </row>
    <row r="981" spans="1:17" x14ac:dyDescent="0.2">
      <c r="A981"/>
      <c r="B981"/>
      <c r="C981"/>
      <c r="D981"/>
      <c r="E981"/>
      <c r="F981"/>
      <c r="G981"/>
      <c r="H981"/>
      <c r="I981"/>
      <c r="J981"/>
      <c r="K981"/>
      <c r="L981"/>
      <c r="M981"/>
      <c r="N981"/>
      <c r="O981"/>
      <c r="P981"/>
      <c r="Q981"/>
    </row>
    <row r="982" spans="1:17" x14ac:dyDescent="0.2">
      <c r="A982"/>
      <c r="B982"/>
      <c r="C982"/>
      <c r="D982"/>
      <c r="E982"/>
      <c r="F982"/>
      <c r="G982"/>
      <c r="H982"/>
      <c r="I982"/>
      <c r="J982"/>
      <c r="K982"/>
      <c r="L982"/>
      <c r="M982"/>
      <c r="N982"/>
      <c r="O982"/>
      <c r="P982"/>
      <c r="Q982"/>
    </row>
    <row r="983" spans="1:17" x14ac:dyDescent="0.2">
      <c r="A983"/>
      <c r="B983"/>
      <c r="C983"/>
      <c r="D983"/>
      <c r="E983"/>
      <c r="F983"/>
      <c r="G983"/>
      <c r="H983"/>
      <c r="I983"/>
      <c r="J983"/>
      <c r="K983"/>
      <c r="L983"/>
      <c r="M983"/>
      <c r="N983"/>
      <c r="O983"/>
      <c r="P983"/>
      <c r="Q983"/>
    </row>
    <row r="984" spans="1:17" x14ac:dyDescent="0.2">
      <c r="A984"/>
      <c r="B984"/>
      <c r="C984"/>
      <c r="D984"/>
      <c r="E984"/>
      <c r="F984"/>
      <c r="G984"/>
      <c r="H984"/>
      <c r="I984"/>
      <c r="J984"/>
      <c r="K984"/>
      <c r="L984"/>
      <c r="M984"/>
      <c r="N984"/>
      <c r="O984"/>
      <c r="P984"/>
      <c r="Q984"/>
    </row>
    <row r="985" spans="1:17" x14ac:dyDescent="0.2">
      <c r="A985"/>
      <c r="B985"/>
      <c r="C985"/>
      <c r="D985"/>
      <c r="E985"/>
      <c r="F985"/>
      <c r="G985"/>
      <c r="H985"/>
      <c r="I985"/>
      <c r="J985"/>
      <c r="K985"/>
      <c r="L985"/>
      <c r="M985"/>
      <c r="N985"/>
      <c r="O985"/>
      <c r="P985"/>
      <c r="Q985"/>
    </row>
    <row r="986" spans="1:17" x14ac:dyDescent="0.2">
      <c r="A986"/>
      <c r="B986"/>
      <c r="C986"/>
      <c r="D986"/>
      <c r="E986"/>
      <c r="F986"/>
      <c r="G986"/>
      <c r="H986"/>
      <c r="I986"/>
      <c r="J986"/>
      <c r="K986"/>
      <c r="L986"/>
      <c r="M986"/>
      <c r="N986"/>
      <c r="O986"/>
      <c r="P986"/>
      <c r="Q986"/>
    </row>
    <row r="987" spans="1:17" x14ac:dyDescent="0.2">
      <c r="A987"/>
      <c r="B987"/>
      <c r="C987"/>
      <c r="D987"/>
      <c r="E987"/>
      <c r="F987"/>
      <c r="G987"/>
      <c r="H987"/>
      <c r="I987"/>
      <c r="J987"/>
      <c r="K987"/>
      <c r="L987"/>
      <c r="M987"/>
      <c r="N987"/>
      <c r="O987"/>
      <c r="P987"/>
      <c r="Q987"/>
    </row>
    <row r="988" spans="1:17" x14ac:dyDescent="0.2">
      <c r="A988"/>
      <c r="B988"/>
      <c r="C988"/>
      <c r="D988"/>
      <c r="E988"/>
      <c r="F988"/>
      <c r="G988"/>
      <c r="H988"/>
      <c r="I988"/>
      <c r="J988"/>
      <c r="K988"/>
      <c r="L988"/>
      <c r="M988"/>
      <c r="N988"/>
      <c r="O988"/>
      <c r="P988"/>
      <c r="Q988"/>
    </row>
    <row r="989" spans="1:17" x14ac:dyDescent="0.2">
      <c r="A989"/>
      <c r="B989"/>
      <c r="C989"/>
      <c r="D989"/>
      <c r="E989"/>
      <c r="F989"/>
      <c r="G989"/>
      <c r="H989"/>
      <c r="I989"/>
      <c r="J989"/>
      <c r="K989"/>
      <c r="L989"/>
      <c r="M989"/>
      <c r="N989"/>
      <c r="O989"/>
      <c r="P989"/>
      <c r="Q989"/>
    </row>
    <row r="990" spans="1:17" x14ac:dyDescent="0.2">
      <c r="A990"/>
      <c r="B990"/>
      <c r="C990"/>
      <c r="D990"/>
      <c r="E990"/>
      <c r="F990"/>
      <c r="G990"/>
      <c r="H990"/>
      <c r="I990"/>
      <c r="J990"/>
      <c r="K990"/>
      <c r="L990"/>
      <c r="M990"/>
      <c r="N990"/>
      <c r="O990"/>
      <c r="P990"/>
      <c r="Q990"/>
    </row>
    <row r="991" spans="1:17" x14ac:dyDescent="0.2">
      <c r="A991"/>
      <c r="B991"/>
      <c r="C991"/>
      <c r="D991"/>
      <c r="E991"/>
      <c r="F991"/>
      <c r="G991"/>
      <c r="H991"/>
      <c r="I991"/>
      <c r="J991"/>
      <c r="K991"/>
      <c r="L991"/>
      <c r="M991"/>
      <c r="N991"/>
      <c r="O991"/>
      <c r="P991"/>
      <c r="Q991"/>
    </row>
    <row r="992" spans="1:17" x14ac:dyDescent="0.2">
      <c r="A992"/>
      <c r="B992"/>
      <c r="C992"/>
      <c r="D992"/>
      <c r="E992"/>
      <c r="F992"/>
      <c r="G992"/>
      <c r="H992"/>
      <c r="I992"/>
      <c r="J992"/>
      <c r="K992"/>
      <c r="L992"/>
      <c r="M992"/>
      <c r="N992"/>
      <c r="O992"/>
      <c r="P992"/>
      <c r="Q992"/>
    </row>
    <row r="993" spans="1:17" x14ac:dyDescent="0.2">
      <c r="A993"/>
      <c r="B993"/>
      <c r="C993"/>
      <c r="D993"/>
      <c r="E993"/>
      <c r="F993"/>
      <c r="G993"/>
      <c r="H993"/>
      <c r="I993"/>
      <c r="J993"/>
      <c r="K993"/>
      <c r="L993"/>
      <c r="M993"/>
      <c r="N993"/>
      <c r="O993"/>
      <c r="P993"/>
      <c r="Q993"/>
    </row>
    <row r="994" spans="1:17" x14ac:dyDescent="0.2">
      <c r="A994"/>
      <c r="B994"/>
      <c r="C994"/>
      <c r="D994"/>
      <c r="E994"/>
      <c r="F994"/>
      <c r="G994"/>
      <c r="H994"/>
      <c r="I994"/>
      <c r="J994"/>
      <c r="K994"/>
      <c r="L994"/>
      <c r="M994"/>
      <c r="N994"/>
      <c r="O994"/>
      <c r="P994"/>
      <c r="Q994"/>
    </row>
    <row r="995" spans="1:17" x14ac:dyDescent="0.2">
      <c r="A995"/>
      <c r="B995"/>
      <c r="C995"/>
      <c r="D995"/>
      <c r="E995"/>
      <c r="F995"/>
      <c r="G995"/>
      <c r="H995"/>
      <c r="I995"/>
      <c r="J995"/>
      <c r="K995"/>
      <c r="L995"/>
      <c r="M995"/>
      <c r="N995"/>
      <c r="O995"/>
      <c r="P995"/>
      <c r="Q995"/>
    </row>
    <row r="996" spans="1:17" x14ac:dyDescent="0.2">
      <c r="A996"/>
      <c r="B996"/>
      <c r="C996"/>
      <c r="D996"/>
      <c r="E996"/>
      <c r="F996"/>
      <c r="G996"/>
      <c r="H996"/>
      <c r="I996"/>
      <c r="J996"/>
      <c r="K996"/>
      <c r="L996"/>
      <c r="M996"/>
      <c r="N996"/>
      <c r="O996"/>
      <c r="P996"/>
      <c r="Q996"/>
    </row>
    <row r="997" spans="1:17" x14ac:dyDescent="0.2">
      <c r="A997"/>
      <c r="B997"/>
      <c r="C997"/>
      <c r="D997"/>
      <c r="E997"/>
      <c r="F997"/>
      <c r="G997"/>
      <c r="H997"/>
      <c r="I997"/>
      <c r="J997"/>
      <c r="K997"/>
      <c r="L997"/>
      <c r="M997"/>
      <c r="N997"/>
      <c r="O997"/>
      <c r="P997"/>
      <c r="Q997"/>
    </row>
    <row r="998" spans="1:17" x14ac:dyDescent="0.2">
      <c r="A998"/>
      <c r="B998"/>
      <c r="C998"/>
      <c r="D998"/>
      <c r="E998"/>
      <c r="F998"/>
      <c r="G998"/>
      <c r="H998"/>
      <c r="I998"/>
      <c r="J998"/>
      <c r="K998"/>
      <c r="L998"/>
      <c r="M998"/>
      <c r="N998"/>
      <c r="O998"/>
      <c r="P998"/>
      <c r="Q998"/>
    </row>
    <row r="999" spans="1:17" x14ac:dyDescent="0.2">
      <c r="A999"/>
      <c r="B999"/>
      <c r="C999"/>
      <c r="D999"/>
      <c r="E999"/>
      <c r="F999"/>
      <c r="G999"/>
      <c r="H999"/>
      <c r="I999"/>
      <c r="J999"/>
      <c r="K999"/>
      <c r="L999"/>
      <c r="M999"/>
      <c r="N999"/>
      <c r="O999"/>
      <c r="P999"/>
      <c r="Q999"/>
    </row>
    <row r="1000" spans="1:17" x14ac:dyDescent="0.2">
      <c r="A1000"/>
      <c r="B1000"/>
      <c r="C1000"/>
      <c r="D1000"/>
      <c r="E1000"/>
      <c r="F1000"/>
      <c r="G1000"/>
      <c r="H1000"/>
      <c r="I1000"/>
      <c r="J1000"/>
      <c r="K1000"/>
      <c r="L1000"/>
      <c r="M1000"/>
      <c r="N1000"/>
      <c r="O1000"/>
      <c r="P1000"/>
      <c r="Q1000"/>
    </row>
  </sheetData>
  <sheetProtection sheet="1" objects="1" scenarios="1"/>
  <mergeCells count="7">
    <mergeCell ref="N6:Q6"/>
    <mergeCell ref="A4:C4"/>
    <mergeCell ref="A6:C6"/>
    <mergeCell ref="F6:I6"/>
    <mergeCell ref="J6:M6"/>
    <mergeCell ref="D6:D7"/>
    <mergeCell ref="E6:E7"/>
  </mergeCells>
  <phoneticPr fontId="5" type="noConversion"/>
  <pageMargins left="0.2" right="0.19" top="0.52" bottom="0.54" header="0.5" footer="0.5"/>
  <pageSetup paperSize="9" scale="7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heet5.MDA1">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7173" r:id="rId5" name="Button 5">
              <controlPr defaultSize="0" print="0" autoFill="0" autoPict="0" macro="[0]!Sheet5.AGE_MDA1">
                <anchor moveWithCells="1" sizeWithCells="1">
                  <from>
                    <xdr:col>9</xdr:col>
                    <xdr:colOff>0</xdr:colOff>
                    <xdr:row>1</xdr:row>
                    <xdr:rowOff>9525</xdr:rowOff>
                  </from>
                  <to>
                    <xdr:col>13</xdr:col>
                    <xdr:colOff>0</xdr:colOff>
                    <xdr:row>2</xdr:row>
                    <xdr:rowOff>19050</xdr:rowOff>
                  </to>
                </anchor>
              </controlPr>
            </control>
          </mc:Choice>
        </mc:AlternateContent>
        <mc:AlternateContent xmlns:mc="http://schemas.openxmlformats.org/markup-compatibility/2006">
          <mc:Choice Requires="x14">
            <control shapeId="7175" r:id="rId6" name="Button 7">
              <controlPr defaultSize="0" print="0" autoFill="0" autoPict="0" macro="[0]!Sheet5.VALIDATION_MDA1">
                <anchor moveWithCells="1" sizeWithCells="1">
                  <from>
                    <xdr:col>14</xdr:col>
                    <xdr:colOff>9525</xdr:colOff>
                    <xdr:row>1</xdr:row>
                    <xdr:rowOff>9525</xdr:rowOff>
                  </from>
                  <to>
                    <xdr:col>15</xdr:col>
                    <xdr:colOff>428625</xdr:colOff>
                    <xdr:row>2</xdr:row>
                    <xdr:rowOff>19050</xdr:rowOff>
                  </to>
                </anchor>
              </controlPr>
            </control>
          </mc:Choice>
        </mc:AlternateContent>
        <mc:AlternateContent xmlns:mc="http://schemas.openxmlformats.org/markup-compatibility/2006">
          <mc:Choice Requires="x14">
            <control shapeId="7176" r:id="rId7" name="Button 8">
              <controlPr defaultSize="0" print="0" autoFill="0" autoPict="0" macro="[0]!Sheet5.REST_COL_MDA1">
                <anchor moveWithCells="1" sizeWithCells="1">
                  <from>
                    <xdr:col>16</xdr:col>
                    <xdr:colOff>0</xdr:colOff>
                    <xdr:row>1</xdr:row>
                    <xdr:rowOff>9525</xdr:rowOff>
                  </from>
                  <to>
                    <xdr:col>17</xdr:col>
                    <xdr:colOff>0</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1000"/>
  <sheetViews>
    <sheetView showZeros="0" zoomScaleNormal="100" workbookViewId="0">
      <pane xSplit="4" ySplit="8" topLeftCell="E9" activePane="bottomRight" state="frozen"/>
      <selection pane="topRight" activeCell="E1" sqref="E1"/>
      <selection pane="bottomLeft" activeCell="A9" sqref="A9"/>
      <selection pane="bottomRight" activeCell="E9" sqref="E9"/>
    </sheetView>
  </sheetViews>
  <sheetFormatPr defaultColWidth="9.140625" defaultRowHeight="12.75" x14ac:dyDescent="0.2"/>
  <cols>
    <col min="1" max="1" width="9.140625" style="1"/>
    <col min="2" max="3" width="25.7109375" style="1" customWidth="1"/>
    <col min="4" max="4" width="18.7109375" style="1" customWidth="1"/>
    <col min="5" max="5" width="12.42578125" style="1" customWidth="1"/>
    <col min="6" max="13" width="10.7109375" style="1" customWidth="1"/>
    <col min="14" max="17" width="7.28515625" style="1" customWidth="1"/>
    <col min="18" max="16384" width="9.140625" style="1"/>
  </cols>
  <sheetData>
    <row r="1" spans="1:17" ht="23.25" x14ac:dyDescent="0.35">
      <c r="A1" s="3" t="s">
        <v>31</v>
      </c>
      <c r="B1" s="4"/>
      <c r="C1" s="4"/>
      <c r="D1" s="4"/>
      <c r="E1" s="4"/>
      <c r="F1" s="4"/>
      <c r="G1" s="4"/>
      <c r="H1" s="4"/>
      <c r="I1" s="4"/>
      <c r="J1" s="4"/>
      <c r="K1" s="4"/>
      <c r="L1" s="4"/>
      <c r="M1" s="4"/>
      <c r="N1" s="4"/>
      <c r="O1" s="4"/>
      <c r="P1" s="4"/>
      <c r="Q1" s="4"/>
    </row>
    <row r="2" spans="1:17" x14ac:dyDescent="0.2">
      <c r="A2" s="4" t="s">
        <v>30</v>
      </c>
      <c r="B2" s="4"/>
      <c r="C2" s="4"/>
      <c r="D2" s="4"/>
      <c r="E2" s="4"/>
      <c r="F2" s="4"/>
      <c r="G2" s="4"/>
      <c r="H2" s="4"/>
      <c r="I2" s="4"/>
      <c r="J2" s="4"/>
      <c r="K2" s="4"/>
      <c r="L2" s="4"/>
      <c r="M2" s="4"/>
      <c r="N2" s="4"/>
      <c r="O2" s="4"/>
      <c r="P2" s="4"/>
      <c r="Q2" s="4"/>
    </row>
    <row r="3" spans="1:17" x14ac:dyDescent="0.2">
      <c r="A3" s="4"/>
      <c r="B3" s="4"/>
      <c r="C3" s="4"/>
      <c r="D3" s="4"/>
      <c r="E3" s="4"/>
      <c r="F3" s="4"/>
      <c r="G3" s="4"/>
      <c r="H3" s="4"/>
      <c r="I3" s="4"/>
      <c r="J3" s="4"/>
      <c r="K3" s="4"/>
      <c r="L3" s="4"/>
      <c r="M3" s="4"/>
      <c r="N3" s="4"/>
      <c r="O3" s="4"/>
      <c r="P3" s="4"/>
      <c r="Q3" s="4"/>
    </row>
    <row r="4" spans="1:17" x14ac:dyDescent="0.2">
      <c r="A4" s="353" t="s">
        <v>16</v>
      </c>
      <c r="B4" s="353"/>
      <c r="C4" s="353"/>
      <c r="D4" s="15"/>
      <c r="E4" s="15"/>
      <c r="F4" s="5">
        <f>SUM(F$9:F$1000)</f>
        <v>0</v>
      </c>
      <c r="G4" s="5">
        <f t="shared" ref="G4:M4" si="0">SUM(G$9:G$1000)</f>
        <v>0</v>
      </c>
      <c r="H4" s="5">
        <f t="shared" si="0"/>
        <v>0</v>
      </c>
      <c r="I4" s="5">
        <f t="shared" si="0"/>
        <v>0</v>
      </c>
      <c r="J4" s="5">
        <f t="shared" si="0"/>
        <v>0</v>
      </c>
      <c r="K4" s="5">
        <f t="shared" si="0"/>
        <v>0</v>
      </c>
      <c r="L4" s="5">
        <f t="shared" si="0"/>
        <v>0</v>
      </c>
      <c r="M4" s="5">
        <f t="shared" si="0"/>
        <v>0</v>
      </c>
      <c r="N4" s="60" t="str">
        <f>IF(F4&lt;&gt;0, IF(J4/F4*100=0, "-", J4/F4*100), " ")</f>
        <v xml:space="preserve"> </v>
      </c>
      <c r="O4" s="60" t="str">
        <f>IF(G4&lt;&gt;0, IF(K4/G4*100=0, "-", K4/G4*100), " ")</f>
        <v xml:space="preserve"> </v>
      </c>
      <c r="P4" s="60" t="str">
        <f>IF(H4&lt;&gt;0, IF(L4/H4*100=0, "-", L4/H4*100), " ")</f>
        <v xml:space="preserve"> </v>
      </c>
      <c r="Q4" s="60" t="str">
        <f>IF(I4&lt;&gt;0, IF(M4/I4*100=0, "-", M4/I4*100), " ")</f>
        <v xml:space="preserve"> </v>
      </c>
    </row>
    <row r="5" spans="1:17" ht="2.25" customHeight="1" x14ac:dyDescent="0.2">
      <c r="A5" s="4"/>
      <c r="B5" s="4"/>
      <c r="C5" s="4"/>
      <c r="D5" s="4"/>
      <c r="E5" s="4"/>
      <c r="F5" s="57"/>
      <c r="G5" s="57"/>
      <c r="H5" s="57"/>
      <c r="I5" s="57"/>
      <c r="J5" s="57"/>
      <c r="K5" s="57"/>
      <c r="L5" s="57"/>
      <c r="M5" s="57"/>
      <c r="N5" s="4"/>
      <c r="O5" s="4"/>
      <c r="P5" s="4"/>
      <c r="Q5" s="4"/>
    </row>
    <row r="6" spans="1:17" x14ac:dyDescent="0.2">
      <c r="A6" s="354"/>
      <c r="B6" s="354"/>
      <c r="C6" s="354"/>
      <c r="D6" s="356" t="s">
        <v>22</v>
      </c>
      <c r="E6" s="358" t="s">
        <v>24</v>
      </c>
      <c r="F6" s="355" t="s">
        <v>73</v>
      </c>
      <c r="G6" s="355"/>
      <c r="H6" s="355"/>
      <c r="I6" s="355"/>
      <c r="J6" s="352" t="s">
        <v>23</v>
      </c>
      <c r="K6" s="352"/>
      <c r="L6" s="352"/>
      <c r="M6" s="352"/>
      <c r="N6" s="352" t="s">
        <v>71</v>
      </c>
      <c r="O6" s="352"/>
      <c r="P6" s="352"/>
      <c r="Q6" s="352"/>
    </row>
    <row r="7" spans="1:17" x14ac:dyDescent="0.2">
      <c r="A7" s="7" t="s">
        <v>0</v>
      </c>
      <c r="B7" s="7" t="s">
        <v>1</v>
      </c>
      <c r="C7" s="7" t="s">
        <v>2</v>
      </c>
      <c r="D7" s="357"/>
      <c r="E7" s="359"/>
      <c r="F7" s="6" t="s">
        <v>4</v>
      </c>
      <c r="G7" s="6" t="s">
        <v>5</v>
      </c>
      <c r="H7" s="6" t="s">
        <v>6</v>
      </c>
      <c r="I7" s="6" t="s">
        <v>7</v>
      </c>
      <c r="J7" s="6" t="s">
        <v>4</v>
      </c>
      <c r="K7" s="6" t="s">
        <v>5</v>
      </c>
      <c r="L7" s="6" t="s">
        <v>6</v>
      </c>
      <c r="M7" s="6" t="s">
        <v>7</v>
      </c>
      <c r="N7" s="6" t="s">
        <v>4</v>
      </c>
      <c r="O7" s="6" t="s">
        <v>5</v>
      </c>
      <c r="P7" s="6" t="s">
        <v>6</v>
      </c>
      <c r="Q7" s="6" t="s">
        <v>7</v>
      </c>
    </row>
    <row r="8" spans="1:17" ht="2.25" customHeight="1" x14ac:dyDescent="0.2">
      <c r="A8" s="19"/>
      <c r="B8" s="20"/>
      <c r="C8" s="20"/>
      <c r="D8" s="20"/>
      <c r="E8" s="20"/>
      <c r="F8" s="20"/>
      <c r="G8" s="20"/>
      <c r="H8" s="20"/>
      <c r="I8" s="20"/>
      <c r="J8" s="20"/>
      <c r="K8" s="20"/>
      <c r="L8" s="21"/>
      <c r="M8" s="21"/>
      <c r="N8" s="20"/>
      <c r="O8" s="20"/>
      <c r="P8" s="21"/>
      <c r="Q8" s="21"/>
    </row>
    <row r="9" spans="1:17" x14ac:dyDescent="0.2">
      <c r="A9" s="10" t="str">
        <f>IF(COUNTRY_INFO!A9=0," ",COUNTRY_INFO!A9)</f>
        <v>Ethiopia</v>
      </c>
      <c r="B9" s="10" t="str">
        <f>IF(COUNTRY_INFO!B9=0," ",COUNTRY_INFO!B9)</f>
        <v>Addis AbabaAddis Ababa</v>
      </c>
      <c r="C9" s="10" t="str">
        <f>IF(COUNTRY_INFO!C9=0," ",COUNTRY_INFO!C9)</f>
        <v>Addis Ketema Subcity</v>
      </c>
      <c r="D9" s="11" t="str">
        <f>IF(COUNTRY_INFO!$T$9:$T$1000="MDA2 (DEC+ALB)", COUNTRY_INFO!$T$9:$T$1000, " ")</f>
        <v xml:space="preserve"> </v>
      </c>
      <c r="E9" s="109"/>
      <c r="F9" s="288"/>
      <c r="G9" s="288"/>
      <c r="H9" s="288"/>
      <c r="I9" s="11">
        <f>SUM(F9:H9)</f>
        <v>0</v>
      </c>
      <c r="J9" s="2"/>
      <c r="K9" s="18"/>
      <c r="L9" s="18"/>
      <c r="M9" s="14">
        <f>SUM(J9:L9)</f>
        <v>0</v>
      </c>
      <c r="N9" s="230" t="str">
        <f>IF(F9&lt;&gt;0, IF(J9/F9*100=0, "-", J9/F9*100), " ")</f>
        <v xml:space="preserve"> </v>
      </c>
      <c r="O9" s="230" t="str">
        <f>IF(G9&lt;&gt;0, IF(K9/G9*100=0, "-", K9/G9*100), " ")</f>
        <v xml:space="preserve"> </v>
      </c>
      <c r="P9" s="230" t="str">
        <f>IF(H9&lt;&gt;0, IF(L9/H9*100=0, "-", L9/H9*100), " ")</f>
        <v xml:space="preserve"> </v>
      </c>
      <c r="Q9" s="230" t="str">
        <f>IF(I9&lt;&gt;0, IF(M9/I9*100=0, "-", M9/I9*100), " ")</f>
        <v xml:space="preserve"> </v>
      </c>
    </row>
    <row r="10" spans="1:17" x14ac:dyDescent="0.2">
      <c r="A10" s="10" t="str">
        <f>IF(COUNTRY_INFO!A10=0," ",COUNTRY_INFO!A10)</f>
        <v>Ethiopia</v>
      </c>
      <c r="B10" s="10" t="str">
        <f>IF(COUNTRY_INFO!B10=0," ",COUNTRY_INFO!B10)</f>
        <v>Addis AbabaAddis Ababa</v>
      </c>
      <c r="C10" s="10" t="str">
        <f>IF(COUNTRY_INFO!C10=0," ",COUNTRY_INFO!C10)</f>
        <v>Akaki Kaliti Subcity</v>
      </c>
      <c r="D10" s="11" t="str">
        <f>IF(COUNTRY_INFO!$T$9:$T$1000="MDA2 (DEC+ALB)", COUNTRY_INFO!$T$9:$T$1000, " ")</f>
        <v xml:space="preserve"> </v>
      </c>
      <c r="E10" s="109"/>
      <c r="F10" s="288"/>
      <c r="G10" s="288"/>
      <c r="H10" s="288"/>
      <c r="I10" s="11">
        <f t="shared" ref="I10:I73" si="1">SUM(F10:H10)</f>
        <v>0</v>
      </c>
      <c r="J10" s="2"/>
      <c r="K10" s="18"/>
      <c r="L10" s="18"/>
      <c r="M10" s="14">
        <f t="shared" ref="M10:M73" si="2">SUM(J10:L10)</f>
        <v>0</v>
      </c>
      <c r="N10" s="230" t="str">
        <f t="shared" ref="N10:N73" si="3">IF(F10&lt;&gt;0, IF(J10/F10*100=0, "-", J10/F10*100), " ")</f>
        <v xml:space="preserve"> </v>
      </c>
      <c r="O10" s="230" t="str">
        <f t="shared" ref="O10:O73" si="4">IF(G10&lt;&gt;0, IF(K10/G10*100=0, "-", K10/G10*100), " ")</f>
        <v xml:space="preserve"> </v>
      </c>
      <c r="P10" s="230" t="str">
        <f t="shared" ref="P10:P73" si="5">IF(H10&lt;&gt;0, IF(L10/H10*100=0, "-", L10/H10*100), " ")</f>
        <v xml:space="preserve"> </v>
      </c>
      <c r="Q10" s="230" t="str">
        <f t="shared" ref="Q10:Q73" si="6">IF(I10&lt;&gt;0, IF(M10/I10*100=0, "-", M10/I10*100), " ")</f>
        <v xml:space="preserve"> </v>
      </c>
    </row>
    <row r="11" spans="1:17" x14ac:dyDescent="0.2">
      <c r="A11" s="10" t="str">
        <f>IF(COUNTRY_INFO!A11=0," ",COUNTRY_INFO!A11)</f>
        <v>Ethiopia</v>
      </c>
      <c r="B11" s="10" t="str">
        <f>IF(COUNTRY_INFO!B11=0," ",COUNTRY_INFO!B11)</f>
        <v>Addis AbabaAddis Ababa</v>
      </c>
      <c r="C11" s="10" t="str">
        <f>IF(COUNTRY_INFO!C11=0," ",COUNTRY_INFO!C11)</f>
        <v>Arada Subcity</v>
      </c>
      <c r="D11" s="11" t="str">
        <f>IF(COUNTRY_INFO!$T$9:$T$1000="MDA2 (DEC+ALB)", COUNTRY_INFO!$T$9:$T$1000, " ")</f>
        <v xml:space="preserve"> </v>
      </c>
      <c r="E11" s="109"/>
      <c r="F11" s="288"/>
      <c r="G11" s="288"/>
      <c r="H11" s="288"/>
      <c r="I11" s="11">
        <f t="shared" si="1"/>
        <v>0</v>
      </c>
      <c r="J11" s="2"/>
      <c r="K11" s="18"/>
      <c r="L11" s="18"/>
      <c r="M11" s="14">
        <f t="shared" si="2"/>
        <v>0</v>
      </c>
      <c r="N11" s="230" t="str">
        <f t="shared" si="3"/>
        <v xml:space="preserve"> </v>
      </c>
      <c r="O11" s="230" t="str">
        <f t="shared" si="4"/>
        <v xml:space="preserve"> </v>
      </c>
      <c r="P11" s="230" t="str">
        <f t="shared" si="5"/>
        <v xml:space="preserve"> </v>
      </c>
      <c r="Q11" s="230" t="str">
        <f t="shared" si="6"/>
        <v xml:space="preserve"> </v>
      </c>
    </row>
    <row r="12" spans="1:17" x14ac:dyDescent="0.2">
      <c r="A12" s="10" t="str">
        <f>IF(COUNTRY_INFO!A12=0," ",COUNTRY_INFO!A12)</f>
        <v>Ethiopia</v>
      </c>
      <c r="B12" s="10" t="str">
        <f>IF(COUNTRY_INFO!B12=0," ",COUNTRY_INFO!B12)</f>
        <v>Addis AbabaAddis Ababa</v>
      </c>
      <c r="C12" s="10" t="str">
        <f>IF(COUNTRY_INFO!C12=0," ",COUNTRY_INFO!C12)</f>
        <v>Bolle Subcity</v>
      </c>
      <c r="D12" s="11" t="str">
        <f>IF(COUNTRY_INFO!$T$9:$T$1000="MDA2 (DEC+ALB)", COUNTRY_INFO!$T$9:$T$1000, " ")</f>
        <v xml:space="preserve"> </v>
      </c>
      <c r="E12" s="109"/>
      <c r="F12" s="288"/>
      <c r="G12" s="288"/>
      <c r="H12" s="288"/>
      <c r="I12" s="11">
        <f t="shared" si="1"/>
        <v>0</v>
      </c>
      <c r="J12" s="2"/>
      <c r="K12" s="18"/>
      <c r="L12" s="18"/>
      <c r="M12" s="14">
        <f t="shared" si="2"/>
        <v>0</v>
      </c>
      <c r="N12" s="230" t="str">
        <f t="shared" si="3"/>
        <v xml:space="preserve"> </v>
      </c>
      <c r="O12" s="230" t="str">
        <f t="shared" si="4"/>
        <v xml:space="preserve"> </v>
      </c>
      <c r="P12" s="230" t="str">
        <f t="shared" si="5"/>
        <v xml:space="preserve"> </v>
      </c>
      <c r="Q12" s="230" t="str">
        <f t="shared" si="6"/>
        <v xml:space="preserve"> </v>
      </c>
    </row>
    <row r="13" spans="1:17" x14ac:dyDescent="0.2">
      <c r="A13" s="10" t="str">
        <f>IF(COUNTRY_INFO!A13=0," ",COUNTRY_INFO!A13)</f>
        <v>Ethiopia</v>
      </c>
      <c r="B13" s="10" t="str">
        <f>IF(COUNTRY_INFO!B13=0," ",COUNTRY_INFO!B13)</f>
        <v>Addis AbabaAddis Ababa</v>
      </c>
      <c r="C13" s="10" t="str">
        <f>IF(COUNTRY_INFO!C13=0," ",COUNTRY_INFO!C13)</f>
        <v>Gulelie Subcity</v>
      </c>
      <c r="D13" s="11" t="str">
        <f>IF(COUNTRY_INFO!$T$9:$T$1000="MDA2 (DEC+ALB)", COUNTRY_INFO!$T$9:$T$1000, " ")</f>
        <v xml:space="preserve"> </v>
      </c>
      <c r="E13" s="109"/>
      <c r="F13" s="288"/>
      <c r="G13" s="288"/>
      <c r="H13" s="288"/>
      <c r="I13" s="11">
        <f t="shared" si="1"/>
        <v>0</v>
      </c>
      <c r="J13" s="2"/>
      <c r="K13" s="18"/>
      <c r="L13" s="18"/>
      <c r="M13" s="14">
        <f t="shared" si="2"/>
        <v>0</v>
      </c>
      <c r="N13" s="230" t="str">
        <f t="shared" si="3"/>
        <v xml:space="preserve"> </v>
      </c>
      <c r="O13" s="230" t="str">
        <f t="shared" si="4"/>
        <v xml:space="preserve"> </v>
      </c>
      <c r="P13" s="230" t="str">
        <f t="shared" si="5"/>
        <v xml:space="preserve"> </v>
      </c>
      <c r="Q13" s="230" t="str">
        <f t="shared" si="6"/>
        <v xml:space="preserve"> </v>
      </c>
    </row>
    <row r="14" spans="1:17" x14ac:dyDescent="0.2">
      <c r="A14" s="10" t="str">
        <f>IF(COUNTRY_INFO!A14=0," ",COUNTRY_INFO!A14)</f>
        <v>Ethiopia</v>
      </c>
      <c r="B14" s="10" t="str">
        <f>IF(COUNTRY_INFO!B14=0," ",COUNTRY_INFO!B14)</f>
        <v>Addis AbabaAddis Ababa</v>
      </c>
      <c r="C14" s="10" t="str">
        <f>IF(COUNTRY_INFO!C14=0," ",COUNTRY_INFO!C14)</f>
        <v>Kirkose Subcity</v>
      </c>
      <c r="D14" s="11" t="str">
        <f>IF(COUNTRY_INFO!$T$9:$T$1000="MDA2 (DEC+ALB)", COUNTRY_INFO!$T$9:$T$1000, " ")</f>
        <v xml:space="preserve"> </v>
      </c>
      <c r="E14" s="109"/>
      <c r="F14" s="288"/>
      <c r="G14" s="288"/>
      <c r="H14" s="288"/>
      <c r="I14" s="11">
        <f t="shared" si="1"/>
        <v>0</v>
      </c>
      <c r="J14" s="2"/>
      <c r="K14" s="18"/>
      <c r="L14" s="18"/>
      <c r="M14" s="14">
        <f t="shared" si="2"/>
        <v>0</v>
      </c>
      <c r="N14" s="230" t="str">
        <f t="shared" si="3"/>
        <v xml:space="preserve"> </v>
      </c>
      <c r="O14" s="230" t="str">
        <f t="shared" si="4"/>
        <v xml:space="preserve"> </v>
      </c>
      <c r="P14" s="230" t="str">
        <f t="shared" si="5"/>
        <v xml:space="preserve"> </v>
      </c>
      <c r="Q14" s="230" t="str">
        <f t="shared" si="6"/>
        <v xml:space="preserve"> </v>
      </c>
    </row>
    <row r="15" spans="1:17" x14ac:dyDescent="0.2">
      <c r="A15" s="10" t="str">
        <f>IF(COUNTRY_INFO!A15=0," ",COUNTRY_INFO!A15)</f>
        <v>Ethiopia</v>
      </c>
      <c r="B15" s="10" t="str">
        <f>IF(COUNTRY_INFO!B15=0," ",COUNTRY_INFO!B15)</f>
        <v>Addis AbabaAddis Ababa</v>
      </c>
      <c r="C15" s="10" t="str">
        <f>IF(COUNTRY_INFO!C15=0," ",COUNTRY_INFO!C15)</f>
        <v>Kolfie Keranio Subcity</v>
      </c>
      <c r="D15" s="11" t="str">
        <f>IF(COUNTRY_INFO!$T$9:$T$1000="MDA2 (DEC+ALB)", COUNTRY_INFO!$T$9:$T$1000, " ")</f>
        <v xml:space="preserve"> </v>
      </c>
      <c r="E15" s="109"/>
      <c r="F15" s="288"/>
      <c r="G15" s="288"/>
      <c r="H15" s="288"/>
      <c r="I15" s="11">
        <f t="shared" si="1"/>
        <v>0</v>
      </c>
      <c r="J15" s="2"/>
      <c r="K15" s="18"/>
      <c r="L15" s="18"/>
      <c r="M15" s="14">
        <f t="shared" si="2"/>
        <v>0</v>
      </c>
      <c r="N15" s="230" t="str">
        <f t="shared" si="3"/>
        <v xml:space="preserve"> </v>
      </c>
      <c r="O15" s="230" t="str">
        <f t="shared" si="4"/>
        <v xml:space="preserve"> </v>
      </c>
      <c r="P15" s="230" t="str">
        <f t="shared" si="5"/>
        <v xml:space="preserve"> </v>
      </c>
      <c r="Q15" s="230" t="str">
        <f t="shared" si="6"/>
        <v xml:space="preserve"> </v>
      </c>
    </row>
    <row r="16" spans="1:17" x14ac:dyDescent="0.2">
      <c r="A16" s="10" t="str">
        <f>IF(COUNTRY_INFO!A16=0," ",COUNTRY_INFO!A16)</f>
        <v>Ethiopia</v>
      </c>
      <c r="B16" s="10" t="str">
        <f>IF(COUNTRY_INFO!B16=0," ",COUNTRY_INFO!B16)</f>
        <v>Addis AbabaAddis Ababa</v>
      </c>
      <c r="C16" s="10" t="str">
        <f>IF(COUNTRY_INFO!C16=0," ",COUNTRY_INFO!C16)</f>
        <v>Lideta Subcity</v>
      </c>
      <c r="D16" s="11" t="str">
        <f>IF(COUNTRY_INFO!$T$9:$T$1000="MDA2 (DEC+ALB)", COUNTRY_INFO!$T$9:$T$1000, " ")</f>
        <v xml:space="preserve"> </v>
      </c>
      <c r="E16" s="109"/>
      <c r="F16" s="288"/>
      <c r="G16" s="288"/>
      <c r="H16" s="288"/>
      <c r="I16" s="11">
        <f t="shared" si="1"/>
        <v>0</v>
      </c>
      <c r="J16" s="2"/>
      <c r="K16" s="18"/>
      <c r="L16" s="18"/>
      <c r="M16" s="14">
        <f t="shared" si="2"/>
        <v>0</v>
      </c>
      <c r="N16" s="230" t="str">
        <f t="shared" si="3"/>
        <v xml:space="preserve"> </v>
      </c>
      <c r="O16" s="230" t="str">
        <f t="shared" si="4"/>
        <v xml:space="preserve"> </v>
      </c>
      <c r="P16" s="230" t="str">
        <f t="shared" si="5"/>
        <v xml:space="preserve"> </v>
      </c>
      <c r="Q16" s="230" t="str">
        <f t="shared" si="6"/>
        <v xml:space="preserve"> </v>
      </c>
    </row>
    <row r="17" spans="1:17" x14ac:dyDescent="0.2">
      <c r="A17" s="10" t="str">
        <f>IF(COUNTRY_INFO!A17=0," ",COUNTRY_INFO!A17)</f>
        <v>Ethiopia</v>
      </c>
      <c r="B17" s="10" t="str">
        <f>IF(COUNTRY_INFO!B17=0," ",COUNTRY_INFO!B17)</f>
        <v>Addis AbabaAddis Ababa</v>
      </c>
      <c r="C17" s="10" t="str">
        <f>IF(COUNTRY_INFO!C17=0," ",COUNTRY_INFO!C17)</f>
        <v>Nifase Silk Lafto Subcity</v>
      </c>
      <c r="D17" s="11" t="str">
        <f>IF(COUNTRY_INFO!$T$9:$T$1000="MDA2 (DEC+ALB)", COUNTRY_INFO!$T$9:$T$1000, " ")</f>
        <v xml:space="preserve"> </v>
      </c>
      <c r="E17" s="109"/>
      <c r="F17" s="288"/>
      <c r="G17" s="288"/>
      <c r="H17" s="288"/>
      <c r="I17" s="11">
        <f t="shared" si="1"/>
        <v>0</v>
      </c>
      <c r="J17" s="2"/>
      <c r="K17" s="18"/>
      <c r="L17" s="18"/>
      <c r="M17" s="14">
        <f t="shared" si="2"/>
        <v>0</v>
      </c>
      <c r="N17" s="230" t="str">
        <f t="shared" si="3"/>
        <v xml:space="preserve"> </v>
      </c>
      <c r="O17" s="230" t="str">
        <f t="shared" si="4"/>
        <v xml:space="preserve"> </v>
      </c>
      <c r="P17" s="230" t="str">
        <f t="shared" si="5"/>
        <v xml:space="preserve"> </v>
      </c>
      <c r="Q17" s="230" t="str">
        <f t="shared" si="6"/>
        <v xml:space="preserve"> </v>
      </c>
    </row>
    <row r="18" spans="1:17" x14ac:dyDescent="0.2">
      <c r="A18" s="10" t="str">
        <f>IF(COUNTRY_INFO!A18=0," ",COUNTRY_INFO!A18)</f>
        <v>Ethiopia</v>
      </c>
      <c r="B18" s="10" t="str">
        <f>IF(COUNTRY_INFO!B18=0," ",COUNTRY_INFO!B18)</f>
        <v>Addis AbabaAddis Ababa</v>
      </c>
      <c r="C18" s="10" t="str">
        <f>IF(COUNTRY_INFO!C18=0," ",COUNTRY_INFO!C18)</f>
        <v>Yeka Subcity</v>
      </c>
      <c r="D18" s="11" t="str">
        <f>IF(COUNTRY_INFO!$T$9:$T$1000="MDA2 (DEC+ALB)", COUNTRY_INFO!$T$9:$T$1000, " ")</f>
        <v xml:space="preserve"> </v>
      </c>
      <c r="E18" s="109"/>
      <c r="F18" s="288"/>
      <c r="G18" s="288"/>
      <c r="H18" s="288"/>
      <c r="I18" s="11">
        <f t="shared" si="1"/>
        <v>0</v>
      </c>
      <c r="J18" s="2"/>
      <c r="K18" s="18"/>
      <c r="L18" s="18"/>
      <c r="M18" s="14">
        <f t="shared" si="2"/>
        <v>0</v>
      </c>
      <c r="N18" s="230" t="str">
        <f t="shared" si="3"/>
        <v xml:space="preserve"> </v>
      </c>
      <c r="O18" s="230" t="str">
        <f t="shared" si="4"/>
        <v xml:space="preserve"> </v>
      </c>
      <c r="P18" s="230" t="str">
        <f t="shared" si="5"/>
        <v xml:space="preserve"> </v>
      </c>
      <c r="Q18" s="230" t="str">
        <f t="shared" si="6"/>
        <v xml:space="preserve"> </v>
      </c>
    </row>
    <row r="19" spans="1:17" x14ac:dyDescent="0.2">
      <c r="A19" s="10" t="str">
        <f>IF(COUNTRY_INFO!A19=0," ",COUNTRY_INFO!A19)</f>
        <v>Ethiopia</v>
      </c>
      <c r="B19" s="10" t="str">
        <f>IF(COUNTRY_INFO!B19=0," ",COUNTRY_INFO!B19)</f>
        <v>AfarAwsa</v>
      </c>
      <c r="C19" s="10" t="str">
        <f>IF(COUNTRY_INFO!C19=0," ",COUNTRY_INFO!C19)</f>
        <v>Abala</v>
      </c>
      <c r="D19" s="11" t="str">
        <f>IF(COUNTRY_INFO!$T$9:$T$1000="MDA2 (DEC+ALB)", COUNTRY_INFO!$T$9:$T$1000, " ")</f>
        <v xml:space="preserve"> </v>
      </c>
      <c r="E19" s="109"/>
      <c r="F19" s="288"/>
      <c r="G19" s="288"/>
      <c r="H19" s="288"/>
      <c r="I19" s="11">
        <f t="shared" si="1"/>
        <v>0</v>
      </c>
      <c r="J19" s="2"/>
      <c r="K19" s="18"/>
      <c r="L19" s="18"/>
      <c r="M19" s="14">
        <f t="shared" si="2"/>
        <v>0</v>
      </c>
      <c r="N19" s="230" t="str">
        <f t="shared" si="3"/>
        <v xml:space="preserve"> </v>
      </c>
      <c r="O19" s="230" t="str">
        <f t="shared" si="4"/>
        <v xml:space="preserve"> </v>
      </c>
      <c r="P19" s="230" t="str">
        <f t="shared" si="5"/>
        <v xml:space="preserve"> </v>
      </c>
      <c r="Q19" s="230" t="str">
        <f t="shared" si="6"/>
        <v xml:space="preserve"> </v>
      </c>
    </row>
    <row r="20" spans="1:17" x14ac:dyDescent="0.2">
      <c r="A20" s="10" t="str">
        <f>IF(COUNTRY_INFO!A20=0," ",COUNTRY_INFO!A20)</f>
        <v>Ethiopia</v>
      </c>
      <c r="B20" s="10" t="str">
        <f>IF(COUNTRY_INFO!B20=0," ",COUNTRY_INFO!B20)</f>
        <v>AfarAwsa</v>
      </c>
      <c r="C20" s="10" t="str">
        <f>IF(COUNTRY_INFO!C20=0," ",COUNTRY_INFO!C20)</f>
        <v>Adar</v>
      </c>
      <c r="D20" s="11" t="str">
        <f>IF(COUNTRY_INFO!$T$9:$T$1000="MDA2 (DEC+ALB)", COUNTRY_INFO!$T$9:$T$1000, " ")</f>
        <v xml:space="preserve"> </v>
      </c>
      <c r="E20" s="109"/>
      <c r="F20" s="288"/>
      <c r="G20" s="288"/>
      <c r="H20" s="288"/>
      <c r="I20" s="11">
        <f t="shared" si="1"/>
        <v>0</v>
      </c>
      <c r="J20" s="2"/>
      <c r="K20" s="18"/>
      <c r="L20" s="18"/>
      <c r="M20" s="14">
        <f t="shared" si="2"/>
        <v>0</v>
      </c>
      <c r="N20" s="230" t="str">
        <f t="shared" si="3"/>
        <v xml:space="preserve"> </v>
      </c>
      <c r="O20" s="230" t="str">
        <f t="shared" si="4"/>
        <v xml:space="preserve"> </v>
      </c>
      <c r="P20" s="230" t="str">
        <f t="shared" si="5"/>
        <v xml:space="preserve"> </v>
      </c>
      <c r="Q20" s="230" t="str">
        <f t="shared" si="6"/>
        <v xml:space="preserve"> </v>
      </c>
    </row>
    <row r="21" spans="1:17" x14ac:dyDescent="0.2">
      <c r="A21" s="10" t="str">
        <f>IF(COUNTRY_INFO!A21=0," ",COUNTRY_INFO!A21)</f>
        <v>Ethiopia</v>
      </c>
      <c r="B21" s="10" t="str">
        <f>IF(COUNTRY_INFO!B21=0," ",COUNTRY_INFO!B21)</f>
        <v>AfarAwsa</v>
      </c>
      <c r="C21" s="10" t="str">
        <f>IF(COUNTRY_INFO!C21=0," ",COUNTRY_INFO!C21)</f>
        <v>Afambo</v>
      </c>
      <c r="D21" s="11" t="str">
        <f>IF(COUNTRY_INFO!$T$9:$T$1000="MDA2 (DEC+ALB)", COUNTRY_INFO!$T$9:$T$1000, " ")</f>
        <v xml:space="preserve"> </v>
      </c>
      <c r="E21" s="109"/>
      <c r="F21" s="288"/>
      <c r="G21" s="288"/>
      <c r="H21" s="288"/>
      <c r="I21" s="11">
        <f t="shared" si="1"/>
        <v>0</v>
      </c>
      <c r="J21" s="2"/>
      <c r="K21" s="18"/>
      <c r="L21" s="18"/>
      <c r="M21" s="14">
        <f t="shared" si="2"/>
        <v>0</v>
      </c>
      <c r="N21" s="230" t="str">
        <f t="shared" si="3"/>
        <v xml:space="preserve"> </v>
      </c>
      <c r="O21" s="230" t="str">
        <f t="shared" si="4"/>
        <v xml:space="preserve"> </v>
      </c>
      <c r="P21" s="230" t="str">
        <f t="shared" si="5"/>
        <v xml:space="preserve"> </v>
      </c>
      <c r="Q21" s="230" t="str">
        <f t="shared" si="6"/>
        <v xml:space="preserve"> </v>
      </c>
    </row>
    <row r="22" spans="1:17" x14ac:dyDescent="0.2">
      <c r="A22" s="10" t="str">
        <f>IF(COUNTRY_INFO!A22=0," ",COUNTRY_INFO!A22)</f>
        <v>Ethiopia</v>
      </c>
      <c r="B22" s="10" t="str">
        <f>IF(COUNTRY_INFO!B22=0," ",COUNTRY_INFO!B22)</f>
        <v>AfarAwsa</v>
      </c>
      <c r="C22" s="10" t="str">
        <f>IF(COUNTRY_INFO!C22=0," ",COUNTRY_INFO!C22)</f>
        <v>Afdera</v>
      </c>
      <c r="D22" s="11" t="str">
        <f>IF(COUNTRY_INFO!$T$9:$T$1000="MDA2 (DEC+ALB)", COUNTRY_INFO!$T$9:$T$1000, " ")</f>
        <v xml:space="preserve"> </v>
      </c>
      <c r="E22" s="109"/>
      <c r="F22" s="288"/>
      <c r="G22" s="288"/>
      <c r="H22" s="288"/>
      <c r="I22" s="11">
        <f t="shared" si="1"/>
        <v>0</v>
      </c>
      <c r="J22" s="2"/>
      <c r="K22" s="18"/>
      <c r="L22" s="18"/>
      <c r="M22" s="14">
        <f t="shared" si="2"/>
        <v>0</v>
      </c>
      <c r="N22" s="230" t="str">
        <f t="shared" si="3"/>
        <v xml:space="preserve"> </v>
      </c>
      <c r="O22" s="230" t="str">
        <f t="shared" si="4"/>
        <v xml:space="preserve"> </v>
      </c>
      <c r="P22" s="230" t="str">
        <f t="shared" si="5"/>
        <v xml:space="preserve"> </v>
      </c>
      <c r="Q22" s="230" t="str">
        <f t="shared" si="6"/>
        <v xml:space="preserve"> </v>
      </c>
    </row>
    <row r="23" spans="1:17" x14ac:dyDescent="0.2">
      <c r="A23" s="10" t="str">
        <f>IF(COUNTRY_INFO!A23=0," ",COUNTRY_INFO!A23)</f>
        <v>Ethiopia</v>
      </c>
      <c r="B23" s="10" t="str">
        <f>IF(COUNTRY_INFO!B23=0," ",COUNTRY_INFO!B23)</f>
        <v>AfarAwsa</v>
      </c>
      <c r="C23" s="10" t="str">
        <f>IF(COUNTRY_INFO!C23=0," ",COUNTRY_INFO!C23)</f>
        <v>Amibara</v>
      </c>
      <c r="D23" s="11" t="str">
        <f>IF(COUNTRY_INFO!$T$9:$T$1000="MDA2 (DEC+ALB)", COUNTRY_INFO!$T$9:$T$1000, " ")</f>
        <v xml:space="preserve"> </v>
      </c>
      <c r="E23" s="109"/>
      <c r="F23" s="288"/>
      <c r="G23" s="288"/>
      <c r="H23" s="288"/>
      <c r="I23" s="11">
        <f t="shared" si="1"/>
        <v>0</v>
      </c>
      <c r="J23" s="2"/>
      <c r="K23" s="18"/>
      <c r="L23" s="18"/>
      <c r="M23" s="14">
        <f t="shared" si="2"/>
        <v>0</v>
      </c>
      <c r="N23" s="230" t="str">
        <f t="shared" si="3"/>
        <v xml:space="preserve"> </v>
      </c>
      <c r="O23" s="230" t="str">
        <f t="shared" si="4"/>
        <v xml:space="preserve"> </v>
      </c>
      <c r="P23" s="230" t="str">
        <f t="shared" si="5"/>
        <v xml:space="preserve"> </v>
      </c>
      <c r="Q23" s="230" t="str">
        <f t="shared" si="6"/>
        <v xml:space="preserve"> </v>
      </c>
    </row>
    <row r="24" spans="1:17" x14ac:dyDescent="0.2">
      <c r="A24" s="10" t="str">
        <f>IF(COUNTRY_INFO!A24=0," ",COUNTRY_INFO!A24)</f>
        <v>Ethiopia</v>
      </c>
      <c r="B24" s="10" t="str">
        <f>IF(COUNTRY_INFO!B24=0," ",COUNTRY_INFO!B24)</f>
        <v>AfarAwsa</v>
      </c>
      <c r="C24" s="10" t="str">
        <f>IF(COUNTRY_INFO!C24=0," ",COUNTRY_INFO!C24)</f>
        <v>Aregoba</v>
      </c>
      <c r="D24" s="11" t="str">
        <f>IF(COUNTRY_INFO!$T$9:$T$1000="MDA2 (DEC+ALB)", COUNTRY_INFO!$T$9:$T$1000, " ")</f>
        <v xml:space="preserve"> </v>
      </c>
      <c r="E24" s="109"/>
      <c r="F24" s="288"/>
      <c r="G24" s="288"/>
      <c r="H24" s="288"/>
      <c r="I24" s="11">
        <f t="shared" si="1"/>
        <v>0</v>
      </c>
      <c r="J24" s="2"/>
      <c r="K24" s="18"/>
      <c r="L24" s="18"/>
      <c r="M24" s="14">
        <f t="shared" si="2"/>
        <v>0</v>
      </c>
      <c r="N24" s="230" t="str">
        <f t="shared" si="3"/>
        <v xml:space="preserve"> </v>
      </c>
      <c r="O24" s="230" t="str">
        <f t="shared" si="4"/>
        <v xml:space="preserve"> </v>
      </c>
      <c r="P24" s="230" t="str">
        <f t="shared" si="5"/>
        <v xml:space="preserve"> </v>
      </c>
      <c r="Q24" s="230" t="str">
        <f t="shared" si="6"/>
        <v xml:space="preserve"> </v>
      </c>
    </row>
    <row r="25" spans="1:17" x14ac:dyDescent="0.2">
      <c r="A25" s="10" t="str">
        <f>IF(COUNTRY_INFO!A25=0," ",COUNTRY_INFO!A25)</f>
        <v>Ethiopia</v>
      </c>
      <c r="B25" s="10" t="str">
        <f>IF(COUNTRY_INFO!B25=0," ",COUNTRY_INFO!B25)</f>
        <v>AfarAwsa</v>
      </c>
      <c r="C25" s="10" t="str">
        <f>IF(COUNTRY_INFO!C25=0," ",COUNTRY_INFO!C25)</f>
        <v>Awash fentale</v>
      </c>
      <c r="D25" s="11" t="str">
        <f>IF(COUNTRY_INFO!$T$9:$T$1000="MDA2 (DEC+ALB)", COUNTRY_INFO!$T$9:$T$1000, " ")</f>
        <v xml:space="preserve"> </v>
      </c>
      <c r="E25" s="109"/>
      <c r="F25" s="288"/>
      <c r="G25" s="288"/>
      <c r="H25" s="288"/>
      <c r="I25" s="11">
        <f t="shared" si="1"/>
        <v>0</v>
      </c>
      <c r="J25" s="2"/>
      <c r="K25" s="18"/>
      <c r="L25" s="18"/>
      <c r="M25" s="14">
        <f t="shared" si="2"/>
        <v>0</v>
      </c>
      <c r="N25" s="230" t="str">
        <f t="shared" si="3"/>
        <v xml:space="preserve"> </v>
      </c>
      <c r="O25" s="230" t="str">
        <f t="shared" si="4"/>
        <v xml:space="preserve"> </v>
      </c>
      <c r="P25" s="230" t="str">
        <f t="shared" si="5"/>
        <v xml:space="preserve"> </v>
      </c>
      <c r="Q25" s="230" t="str">
        <f t="shared" si="6"/>
        <v xml:space="preserve"> </v>
      </c>
    </row>
    <row r="26" spans="1:17" x14ac:dyDescent="0.2">
      <c r="A26" s="10" t="str">
        <f>IF(COUNTRY_INFO!A26=0," ",COUNTRY_INFO!A26)</f>
        <v>Ethiopia</v>
      </c>
      <c r="B26" s="10" t="str">
        <f>IF(COUNTRY_INFO!B26=0," ",COUNTRY_INFO!B26)</f>
        <v>AfarAwsa</v>
      </c>
      <c r="C26" s="10" t="str">
        <f>IF(COUNTRY_INFO!C26=0," ",COUNTRY_INFO!C26)</f>
        <v>Awash Town</v>
      </c>
      <c r="D26" s="11" t="str">
        <f>IF(COUNTRY_INFO!$T$9:$T$1000="MDA2 (DEC+ALB)", COUNTRY_INFO!$T$9:$T$1000, " ")</f>
        <v xml:space="preserve"> </v>
      </c>
      <c r="E26" s="109"/>
      <c r="F26" s="288"/>
      <c r="G26" s="288"/>
      <c r="H26" s="288"/>
      <c r="I26" s="11">
        <f t="shared" si="1"/>
        <v>0</v>
      </c>
      <c r="J26" s="2"/>
      <c r="K26" s="18"/>
      <c r="L26" s="18"/>
      <c r="M26" s="14">
        <f t="shared" si="2"/>
        <v>0</v>
      </c>
      <c r="N26" s="230" t="str">
        <f t="shared" si="3"/>
        <v xml:space="preserve"> </v>
      </c>
      <c r="O26" s="230" t="str">
        <f t="shared" si="4"/>
        <v xml:space="preserve"> </v>
      </c>
      <c r="P26" s="230" t="str">
        <f t="shared" si="5"/>
        <v xml:space="preserve"> </v>
      </c>
      <c r="Q26" s="230" t="str">
        <f t="shared" si="6"/>
        <v xml:space="preserve"> </v>
      </c>
    </row>
    <row r="27" spans="1:17" x14ac:dyDescent="0.2">
      <c r="A27" s="10" t="str">
        <f>IF(COUNTRY_INFO!A27=0," ",COUNTRY_INFO!A27)</f>
        <v>Ethiopia</v>
      </c>
      <c r="B27" s="10" t="str">
        <f>IF(COUNTRY_INFO!B27=0," ",COUNTRY_INFO!B27)</f>
        <v>AfarAwsa</v>
      </c>
      <c r="C27" s="10" t="str">
        <f>IF(COUNTRY_INFO!C27=0," ",COUNTRY_INFO!C27)</f>
        <v>Awra</v>
      </c>
      <c r="D27" s="11" t="str">
        <f>IF(COUNTRY_INFO!$T$9:$T$1000="MDA2 (DEC+ALB)", COUNTRY_INFO!$T$9:$T$1000, " ")</f>
        <v xml:space="preserve"> </v>
      </c>
      <c r="E27" s="109"/>
      <c r="F27" s="288"/>
      <c r="G27" s="288"/>
      <c r="H27" s="288"/>
      <c r="I27" s="11">
        <f t="shared" si="1"/>
        <v>0</v>
      </c>
      <c r="J27" s="2"/>
      <c r="K27" s="18"/>
      <c r="L27" s="18"/>
      <c r="M27" s="14">
        <f t="shared" si="2"/>
        <v>0</v>
      </c>
      <c r="N27" s="230" t="str">
        <f t="shared" si="3"/>
        <v xml:space="preserve"> </v>
      </c>
      <c r="O27" s="230" t="str">
        <f t="shared" si="4"/>
        <v xml:space="preserve"> </v>
      </c>
      <c r="P27" s="230" t="str">
        <f t="shared" si="5"/>
        <v xml:space="preserve"> </v>
      </c>
      <c r="Q27" s="230" t="str">
        <f t="shared" si="6"/>
        <v xml:space="preserve"> </v>
      </c>
    </row>
    <row r="28" spans="1:17" x14ac:dyDescent="0.2">
      <c r="A28" s="10" t="str">
        <f>IF(COUNTRY_INFO!A28=0," ",COUNTRY_INFO!A28)</f>
        <v>Ethiopia</v>
      </c>
      <c r="B28" s="10" t="str">
        <f>IF(COUNTRY_INFO!B28=0," ",COUNTRY_INFO!B28)</f>
        <v>AfarAwsa</v>
      </c>
      <c r="C28" s="10" t="str">
        <f>IF(COUNTRY_INFO!C28=0," ",COUNTRY_INFO!C28)</f>
        <v>Aysaeta</v>
      </c>
      <c r="D28" s="11" t="str">
        <f>IF(COUNTRY_INFO!$T$9:$T$1000="MDA2 (DEC+ALB)", COUNTRY_INFO!$T$9:$T$1000, " ")</f>
        <v xml:space="preserve"> </v>
      </c>
      <c r="E28" s="109"/>
      <c r="F28" s="288"/>
      <c r="G28" s="288"/>
      <c r="H28" s="288"/>
      <c r="I28" s="11">
        <f t="shared" si="1"/>
        <v>0</v>
      </c>
      <c r="J28" s="2"/>
      <c r="K28" s="18"/>
      <c r="L28" s="18"/>
      <c r="M28" s="14">
        <f t="shared" si="2"/>
        <v>0</v>
      </c>
      <c r="N28" s="230" t="str">
        <f t="shared" si="3"/>
        <v xml:space="preserve"> </v>
      </c>
      <c r="O28" s="230" t="str">
        <f t="shared" si="4"/>
        <v xml:space="preserve"> </v>
      </c>
      <c r="P28" s="230" t="str">
        <f t="shared" si="5"/>
        <v xml:space="preserve"> </v>
      </c>
      <c r="Q28" s="230" t="str">
        <f t="shared" si="6"/>
        <v xml:space="preserve"> </v>
      </c>
    </row>
    <row r="29" spans="1:17" x14ac:dyDescent="0.2">
      <c r="A29" s="10" t="str">
        <f>IF(COUNTRY_INFO!A29=0," ",COUNTRY_INFO!A29)</f>
        <v>Ethiopia</v>
      </c>
      <c r="B29" s="10" t="str">
        <f>IF(COUNTRY_INFO!B29=0," ",COUNTRY_INFO!B29)</f>
        <v>AfarAwsa</v>
      </c>
      <c r="C29" s="10" t="str">
        <f>IF(COUNTRY_INFO!C29=0," ",COUNTRY_INFO!C29)</f>
        <v>Chifra</v>
      </c>
      <c r="D29" s="11" t="str">
        <f>IF(COUNTRY_INFO!$T$9:$T$1000="MDA2 (DEC+ALB)", COUNTRY_INFO!$T$9:$T$1000, " ")</f>
        <v xml:space="preserve"> </v>
      </c>
      <c r="E29" s="109"/>
      <c r="F29" s="288"/>
      <c r="G29" s="288"/>
      <c r="H29" s="288"/>
      <c r="I29" s="11">
        <f t="shared" si="1"/>
        <v>0</v>
      </c>
      <c r="J29" s="2"/>
      <c r="K29" s="18"/>
      <c r="L29" s="18"/>
      <c r="M29" s="14">
        <f t="shared" si="2"/>
        <v>0</v>
      </c>
      <c r="N29" s="230" t="str">
        <f t="shared" si="3"/>
        <v xml:space="preserve"> </v>
      </c>
      <c r="O29" s="230" t="str">
        <f t="shared" si="4"/>
        <v xml:space="preserve"> </v>
      </c>
      <c r="P29" s="230" t="str">
        <f t="shared" si="5"/>
        <v xml:space="preserve"> </v>
      </c>
      <c r="Q29" s="230" t="str">
        <f t="shared" si="6"/>
        <v xml:space="preserve"> </v>
      </c>
    </row>
    <row r="30" spans="1:17" x14ac:dyDescent="0.2">
      <c r="A30" s="10" t="str">
        <f>IF(COUNTRY_INFO!A30=0," ",COUNTRY_INFO!A30)</f>
        <v>Ethiopia</v>
      </c>
      <c r="B30" s="10" t="str">
        <f>IF(COUNTRY_INFO!B30=0," ",COUNTRY_INFO!B30)</f>
        <v>AfarAwsa</v>
      </c>
      <c r="C30" s="10" t="str">
        <f>IF(COUNTRY_INFO!C30=0," ",COUNTRY_INFO!C30)</f>
        <v>Dubti</v>
      </c>
      <c r="D30" s="11" t="str">
        <f>IF(COUNTRY_INFO!$T$9:$T$1000="MDA2 (DEC+ALB)", COUNTRY_INFO!$T$9:$T$1000, " ")</f>
        <v xml:space="preserve"> </v>
      </c>
      <c r="E30" s="109"/>
      <c r="F30" s="288"/>
      <c r="G30" s="288"/>
      <c r="H30" s="288"/>
      <c r="I30" s="11">
        <f t="shared" si="1"/>
        <v>0</v>
      </c>
      <c r="J30" s="2"/>
      <c r="K30" s="18"/>
      <c r="L30" s="18"/>
      <c r="M30" s="14">
        <f t="shared" si="2"/>
        <v>0</v>
      </c>
      <c r="N30" s="230" t="str">
        <f t="shared" si="3"/>
        <v xml:space="preserve"> </v>
      </c>
      <c r="O30" s="230" t="str">
        <f t="shared" si="4"/>
        <v xml:space="preserve"> </v>
      </c>
      <c r="P30" s="230" t="str">
        <f t="shared" si="5"/>
        <v xml:space="preserve"> </v>
      </c>
      <c r="Q30" s="230" t="str">
        <f t="shared" si="6"/>
        <v xml:space="preserve"> </v>
      </c>
    </row>
    <row r="31" spans="1:17" x14ac:dyDescent="0.2">
      <c r="A31" s="10" t="str">
        <f>IF(COUNTRY_INFO!A31=0," ",COUNTRY_INFO!A31)</f>
        <v>Ethiopia</v>
      </c>
      <c r="B31" s="10" t="str">
        <f>IF(COUNTRY_INFO!B31=0," ",COUNTRY_INFO!B31)</f>
        <v>AfarAwsa</v>
      </c>
      <c r="C31" s="10" t="str">
        <f>IF(COUNTRY_INFO!C31=0," ",COUNTRY_INFO!C31)</f>
        <v>Elidar</v>
      </c>
      <c r="D31" s="11" t="str">
        <f>IF(COUNTRY_INFO!$T$9:$T$1000="MDA2 (DEC+ALB)", COUNTRY_INFO!$T$9:$T$1000, " ")</f>
        <v xml:space="preserve"> </v>
      </c>
      <c r="E31" s="109"/>
      <c r="F31" s="288"/>
      <c r="G31" s="288"/>
      <c r="H31" s="288"/>
      <c r="I31" s="11">
        <f t="shared" si="1"/>
        <v>0</v>
      </c>
      <c r="J31" s="2"/>
      <c r="K31" s="18"/>
      <c r="L31" s="18"/>
      <c r="M31" s="14">
        <f t="shared" si="2"/>
        <v>0</v>
      </c>
      <c r="N31" s="230" t="str">
        <f t="shared" si="3"/>
        <v xml:space="preserve"> </v>
      </c>
      <c r="O31" s="230" t="str">
        <f t="shared" si="4"/>
        <v xml:space="preserve"> </v>
      </c>
      <c r="P31" s="230" t="str">
        <f t="shared" si="5"/>
        <v xml:space="preserve"> </v>
      </c>
      <c r="Q31" s="230" t="str">
        <f t="shared" si="6"/>
        <v xml:space="preserve"> </v>
      </c>
    </row>
    <row r="32" spans="1:17" x14ac:dyDescent="0.2">
      <c r="A32" s="10" t="str">
        <f>IF(COUNTRY_INFO!A32=0," ",COUNTRY_INFO!A32)</f>
        <v>Ethiopia</v>
      </c>
      <c r="B32" s="10" t="str">
        <f>IF(COUNTRY_INFO!B32=0," ",COUNTRY_INFO!B32)</f>
        <v>AfarAwsa</v>
      </c>
      <c r="C32" s="10" t="str">
        <f>IF(COUNTRY_INFO!C32=0," ",COUNTRY_INFO!C32)</f>
        <v>Kori</v>
      </c>
      <c r="D32" s="11" t="str">
        <f>IF(COUNTRY_INFO!$T$9:$T$1000="MDA2 (DEC+ALB)", COUNTRY_INFO!$T$9:$T$1000, " ")</f>
        <v xml:space="preserve"> </v>
      </c>
      <c r="E32" s="109"/>
      <c r="F32" s="288"/>
      <c r="G32" s="288"/>
      <c r="H32" s="288"/>
      <c r="I32" s="11">
        <f t="shared" si="1"/>
        <v>0</v>
      </c>
      <c r="J32" s="2"/>
      <c r="K32" s="18"/>
      <c r="L32" s="18"/>
      <c r="M32" s="14">
        <f t="shared" si="2"/>
        <v>0</v>
      </c>
      <c r="N32" s="230" t="str">
        <f t="shared" si="3"/>
        <v xml:space="preserve"> </v>
      </c>
      <c r="O32" s="230" t="str">
        <f t="shared" si="4"/>
        <v xml:space="preserve"> </v>
      </c>
      <c r="P32" s="230" t="str">
        <f t="shared" si="5"/>
        <v xml:space="preserve"> </v>
      </c>
      <c r="Q32" s="230" t="str">
        <f t="shared" si="6"/>
        <v xml:space="preserve"> </v>
      </c>
    </row>
    <row r="33" spans="1:17" x14ac:dyDescent="0.2">
      <c r="A33" s="10" t="str">
        <f>IF(COUNTRY_INFO!A33=0," ",COUNTRY_INFO!A33)</f>
        <v>Ethiopia</v>
      </c>
      <c r="B33" s="10" t="str">
        <f>IF(COUNTRY_INFO!B33=0," ",COUNTRY_INFO!B33)</f>
        <v>AfarAwsa</v>
      </c>
      <c r="C33" s="10" t="str">
        <f>IF(COUNTRY_INFO!C33=0," ",COUNTRY_INFO!C33)</f>
        <v>Mile</v>
      </c>
      <c r="D33" s="11" t="str">
        <f>IF(COUNTRY_INFO!$T$9:$T$1000="MDA2 (DEC+ALB)", COUNTRY_INFO!$T$9:$T$1000, " ")</f>
        <v xml:space="preserve"> </v>
      </c>
      <c r="E33" s="109"/>
      <c r="F33" s="288"/>
      <c r="G33" s="288"/>
      <c r="H33" s="288"/>
      <c r="I33" s="11">
        <f t="shared" si="1"/>
        <v>0</v>
      </c>
      <c r="J33" s="2"/>
      <c r="K33" s="18"/>
      <c r="L33" s="18"/>
      <c r="M33" s="14">
        <f t="shared" si="2"/>
        <v>0</v>
      </c>
      <c r="N33" s="230" t="str">
        <f t="shared" si="3"/>
        <v xml:space="preserve"> </v>
      </c>
      <c r="O33" s="230" t="str">
        <f t="shared" si="4"/>
        <v xml:space="preserve"> </v>
      </c>
      <c r="P33" s="230" t="str">
        <f t="shared" si="5"/>
        <v xml:space="preserve"> </v>
      </c>
      <c r="Q33" s="230" t="str">
        <f t="shared" si="6"/>
        <v xml:space="preserve"> </v>
      </c>
    </row>
    <row r="34" spans="1:17" x14ac:dyDescent="0.2">
      <c r="A34" s="10" t="str">
        <f>IF(COUNTRY_INFO!A34=0," ",COUNTRY_INFO!A34)</f>
        <v>Ethiopia</v>
      </c>
      <c r="B34" s="10" t="str">
        <f>IF(COUNTRY_INFO!B34=0," ",COUNTRY_INFO!B34)</f>
        <v>AfarAwsa</v>
      </c>
      <c r="C34" s="10" t="str">
        <f>IF(COUNTRY_INFO!C34=0," ",COUNTRY_INFO!C34)</f>
        <v>Semra Logya Town</v>
      </c>
      <c r="D34" s="11" t="str">
        <f>IF(COUNTRY_INFO!$T$9:$T$1000="MDA2 (DEC+ALB)", COUNTRY_INFO!$T$9:$T$1000, " ")</f>
        <v xml:space="preserve"> </v>
      </c>
      <c r="E34" s="109"/>
      <c r="F34" s="288"/>
      <c r="G34" s="288"/>
      <c r="H34" s="288"/>
      <c r="I34" s="11">
        <f t="shared" si="1"/>
        <v>0</v>
      </c>
      <c r="J34" s="2"/>
      <c r="K34" s="18"/>
      <c r="L34" s="18"/>
      <c r="M34" s="14">
        <f t="shared" si="2"/>
        <v>0</v>
      </c>
      <c r="N34" s="230" t="str">
        <f t="shared" si="3"/>
        <v xml:space="preserve"> </v>
      </c>
      <c r="O34" s="230" t="str">
        <f t="shared" si="4"/>
        <v xml:space="preserve"> </v>
      </c>
      <c r="P34" s="230" t="str">
        <f t="shared" si="5"/>
        <v xml:space="preserve"> </v>
      </c>
      <c r="Q34" s="230" t="str">
        <f t="shared" si="6"/>
        <v xml:space="preserve"> </v>
      </c>
    </row>
    <row r="35" spans="1:17" x14ac:dyDescent="0.2">
      <c r="A35" s="10" t="str">
        <f>IF(COUNTRY_INFO!A35=0," ",COUNTRY_INFO!A35)</f>
        <v>Ethiopia</v>
      </c>
      <c r="B35" s="10" t="str">
        <f>IF(COUNTRY_INFO!B35=0," ",COUNTRY_INFO!B35)</f>
        <v>AfarFanti</v>
      </c>
      <c r="C35" s="10" t="str">
        <f>IF(COUNTRY_INFO!C35=0," ",COUNTRY_INFO!C35)</f>
        <v>Bedu</v>
      </c>
      <c r="D35" s="11" t="str">
        <f>IF(COUNTRY_INFO!$T$9:$T$1000="MDA2 (DEC+ALB)", COUNTRY_INFO!$T$9:$T$1000, " ")</f>
        <v xml:space="preserve"> </v>
      </c>
      <c r="E35" s="109"/>
      <c r="F35" s="288"/>
      <c r="G35" s="288"/>
      <c r="H35" s="288"/>
      <c r="I35" s="11">
        <f t="shared" si="1"/>
        <v>0</v>
      </c>
      <c r="J35" s="2"/>
      <c r="K35" s="18"/>
      <c r="L35" s="18"/>
      <c r="M35" s="14">
        <f t="shared" si="2"/>
        <v>0</v>
      </c>
      <c r="N35" s="230" t="str">
        <f t="shared" si="3"/>
        <v xml:space="preserve"> </v>
      </c>
      <c r="O35" s="230" t="str">
        <f t="shared" si="4"/>
        <v xml:space="preserve"> </v>
      </c>
      <c r="P35" s="230" t="str">
        <f t="shared" si="5"/>
        <v xml:space="preserve"> </v>
      </c>
      <c r="Q35" s="230" t="str">
        <f t="shared" si="6"/>
        <v xml:space="preserve"> </v>
      </c>
    </row>
    <row r="36" spans="1:17" x14ac:dyDescent="0.2">
      <c r="A36" s="10" t="str">
        <f>IF(COUNTRY_INFO!A36=0," ",COUNTRY_INFO!A36)</f>
        <v>Ethiopia</v>
      </c>
      <c r="B36" s="10" t="str">
        <f>IF(COUNTRY_INFO!B36=0," ",COUNTRY_INFO!B36)</f>
        <v>AfarFanti</v>
      </c>
      <c r="C36" s="10" t="str">
        <f>IF(COUNTRY_INFO!C36=0," ",COUNTRY_INFO!C36)</f>
        <v>Berahle</v>
      </c>
      <c r="D36" s="11" t="str">
        <f>IF(COUNTRY_INFO!$T$9:$T$1000="MDA2 (DEC+ALB)", COUNTRY_INFO!$T$9:$T$1000, " ")</f>
        <v xml:space="preserve"> </v>
      </c>
      <c r="E36" s="109"/>
      <c r="F36" s="288"/>
      <c r="G36" s="288"/>
      <c r="H36" s="288"/>
      <c r="I36" s="11">
        <f t="shared" si="1"/>
        <v>0</v>
      </c>
      <c r="J36" s="2"/>
      <c r="K36" s="18"/>
      <c r="L36" s="18"/>
      <c r="M36" s="14">
        <f t="shared" si="2"/>
        <v>0</v>
      </c>
      <c r="N36" s="230" t="str">
        <f t="shared" si="3"/>
        <v xml:space="preserve"> </v>
      </c>
      <c r="O36" s="230" t="str">
        <f t="shared" si="4"/>
        <v xml:space="preserve"> </v>
      </c>
      <c r="P36" s="230" t="str">
        <f t="shared" si="5"/>
        <v xml:space="preserve"> </v>
      </c>
      <c r="Q36" s="230" t="str">
        <f t="shared" si="6"/>
        <v xml:space="preserve"> </v>
      </c>
    </row>
    <row r="37" spans="1:17" x14ac:dyDescent="0.2">
      <c r="A37" s="10" t="str">
        <f>IF(COUNTRY_INFO!A37=0," ",COUNTRY_INFO!A37)</f>
        <v>Ethiopia</v>
      </c>
      <c r="B37" s="10" t="str">
        <f>IF(COUNTRY_INFO!B37=0," ",COUNTRY_INFO!B37)</f>
        <v>AfarFanti</v>
      </c>
      <c r="C37" s="10" t="str">
        <f>IF(COUNTRY_INFO!C37=0," ",COUNTRY_INFO!C37)</f>
        <v>Buremodaytu</v>
      </c>
      <c r="D37" s="11" t="str">
        <f>IF(COUNTRY_INFO!$T$9:$T$1000="MDA2 (DEC+ALB)", COUNTRY_INFO!$T$9:$T$1000, " ")</f>
        <v xml:space="preserve"> </v>
      </c>
      <c r="E37" s="109"/>
      <c r="F37" s="288"/>
      <c r="G37" s="288"/>
      <c r="H37" s="288"/>
      <c r="I37" s="11">
        <f t="shared" si="1"/>
        <v>0</v>
      </c>
      <c r="J37" s="2"/>
      <c r="K37" s="18"/>
      <c r="L37" s="18"/>
      <c r="M37" s="14">
        <f t="shared" si="2"/>
        <v>0</v>
      </c>
      <c r="N37" s="230" t="str">
        <f t="shared" si="3"/>
        <v xml:space="preserve"> </v>
      </c>
      <c r="O37" s="230" t="str">
        <f t="shared" si="4"/>
        <v xml:space="preserve"> </v>
      </c>
      <c r="P37" s="230" t="str">
        <f t="shared" si="5"/>
        <v xml:space="preserve"> </v>
      </c>
      <c r="Q37" s="230" t="str">
        <f t="shared" si="6"/>
        <v xml:space="preserve"> </v>
      </c>
    </row>
    <row r="38" spans="1:17" x14ac:dyDescent="0.2">
      <c r="A38" s="10" t="str">
        <f>IF(COUNTRY_INFO!A38=0," ",COUNTRY_INFO!A38)</f>
        <v>Ethiopia</v>
      </c>
      <c r="B38" s="10" t="str">
        <f>IF(COUNTRY_INFO!B38=0," ",COUNTRY_INFO!B38)</f>
        <v>AfarGabi</v>
      </c>
      <c r="C38" s="10" t="str">
        <f>IF(COUNTRY_INFO!C38=0," ",COUNTRY_INFO!C38)</f>
        <v>Dalifage</v>
      </c>
      <c r="D38" s="11" t="str">
        <f>IF(COUNTRY_INFO!$T$9:$T$1000="MDA2 (DEC+ALB)", COUNTRY_INFO!$T$9:$T$1000, " ")</f>
        <v xml:space="preserve"> </v>
      </c>
      <c r="E38" s="109"/>
      <c r="F38" s="288"/>
      <c r="G38" s="288"/>
      <c r="H38" s="288"/>
      <c r="I38" s="11">
        <f t="shared" si="1"/>
        <v>0</v>
      </c>
      <c r="J38" s="2"/>
      <c r="K38" s="18"/>
      <c r="L38" s="18"/>
      <c r="M38" s="14">
        <f t="shared" si="2"/>
        <v>0</v>
      </c>
      <c r="N38" s="230" t="str">
        <f t="shared" si="3"/>
        <v xml:space="preserve"> </v>
      </c>
      <c r="O38" s="230" t="str">
        <f t="shared" si="4"/>
        <v xml:space="preserve"> </v>
      </c>
      <c r="P38" s="230" t="str">
        <f t="shared" si="5"/>
        <v xml:space="preserve"> </v>
      </c>
      <c r="Q38" s="230" t="str">
        <f t="shared" si="6"/>
        <v xml:space="preserve"> </v>
      </c>
    </row>
    <row r="39" spans="1:17" x14ac:dyDescent="0.2">
      <c r="A39" s="10" t="str">
        <f>IF(COUNTRY_INFO!A39=0," ",COUNTRY_INFO!A39)</f>
        <v>Ethiopia</v>
      </c>
      <c r="B39" s="10" t="str">
        <f>IF(COUNTRY_INFO!B39=0," ",COUNTRY_INFO!B39)</f>
        <v>AfarGabi</v>
      </c>
      <c r="C39" s="10" t="str">
        <f>IF(COUNTRY_INFO!C39=0," ",COUNTRY_INFO!C39)</f>
        <v>Dalul</v>
      </c>
      <c r="D39" s="11" t="str">
        <f>IF(COUNTRY_INFO!$T$9:$T$1000="MDA2 (DEC+ALB)", COUNTRY_INFO!$T$9:$T$1000, " ")</f>
        <v xml:space="preserve"> </v>
      </c>
      <c r="E39" s="109"/>
      <c r="F39" s="288"/>
      <c r="G39" s="288"/>
      <c r="H39" s="288"/>
      <c r="I39" s="11">
        <f t="shared" si="1"/>
        <v>0</v>
      </c>
      <c r="J39" s="2"/>
      <c r="K39" s="18"/>
      <c r="L39" s="18"/>
      <c r="M39" s="14">
        <f t="shared" si="2"/>
        <v>0</v>
      </c>
      <c r="N39" s="230" t="str">
        <f t="shared" si="3"/>
        <v xml:space="preserve"> </v>
      </c>
      <c r="O39" s="230" t="str">
        <f t="shared" si="4"/>
        <v xml:space="preserve"> </v>
      </c>
      <c r="P39" s="230" t="str">
        <f t="shared" si="5"/>
        <v xml:space="preserve"> </v>
      </c>
      <c r="Q39" s="230" t="str">
        <f t="shared" si="6"/>
        <v xml:space="preserve"> </v>
      </c>
    </row>
    <row r="40" spans="1:17" x14ac:dyDescent="0.2">
      <c r="A40" s="10" t="str">
        <f>IF(COUNTRY_INFO!A40=0," ",COUNTRY_INFO!A40)</f>
        <v>Ethiopia</v>
      </c>
      <c r="B40" s="10" t="str">
        <f>IF(COUNTRY_INFO!B40=0," ",COUNTRY_INFO!B40)</f>
        <v>AfarGabi</v>
      </c>
      <c r="C40" s="10" t="str">
        <f>IF(COUNTRY_INFO!C40=0," ",COUNTRY_INFO!C40)</f>
        <v>Dewe</v>
      </c>
      <c r="D40" s="11" t="str">
        <f>IF(COUNTRY_INFO!$T$9:$T$1000="MDA2 (DEC+ALB)", COUNTRY_INFO!$T$9:$T$1000, " ")</f>
        <v xml:space="preserve"> </v>
      </c>
      <c r="E40" s="109"/>
      <c r="F40" s="288"/>
      <c r="G40" s="288"/>
      <c r="H40" s="288"/>
      <c r="I40" s="11">
        <f t="shared" si="1"/>
        <v>0</v>
      </c>
      <c r="J40" s="2"/>
      <c r="K40" s="18"/>
      <c r="L40" s="18"/>
      <c r="M40" s="14">
        <f t="shared" si="2"/>
        <v>0</v>
      </c>
      <c r="N40" s="230" t="str">
        <f t="shared" si="3"/>
        <v xml:space="preserve"> </v>
      </c>
      <c r="O40" s="230" t="str">
        <f t="shared" si="4"/>
        <v xml:space="preserve"> </v>
      </c>
      <c r="P40" s="230" t="str">
        <f t="shared" si="5"/>
        <v xml:space="preserve"> </v>
      </c>
      <c r="Q40" s="230" t="str">
        <f t="shared" si="6"/>
        <v xml:space="preserve"> </v>
      </c>
    </row>
    <row r="41" spans="1:17" x14ac:dyDescent="0.2">
      <c r="A41" s="10" t="str">
        <f>IF(COUNTRY_INFO!A41=0," ",COUNTRY_INFO!A41)</f>
        <v>Ethiopia</v>
      </c>
      <c r="B41" s="10" t="str">
        <f>IF(COUNTRY_INFO!B41=0," ",COUNTRY_INFO!B41)</f>
        <v>AfarGabi</v>
      </c>
      <c r="C41" s="10" t="str">
        <f>IF(COUNTRY_INFO!C41=0," ",COUNTRY_INFO!C41)</f>
        <v>Dulech</v>
      </c>
      <c r="D41" s="11" t="str">
        <f>IF(COUNTRY_INFO!$T$9:$T$1000="MDA2 (DEC+ALB)", COUNTRY_INFO!$T$9:$T$1000, " ")</f>
        <v xml:space="preserve"> </v>
      </c>
      <c r="E41" s="109"/>
      <c r="F41" s="288"/>
      <c r="G41" s="288"/>
      <c r="H41" s="288"/>
      <c r="I41" s="11">
        <f t="shared" si="1"/>
        <v>0</v>
      </c>
      <c r="J41" s="2"/>
      <c r="K41" s="18"/>
      <c r="L41" s="18"/>
      <c r="M41" s="14">
        <f t="shared" si="2"/>
        <v>0</v>
      </c>
      <c r="N41" s="230" t="str">
        <f t="shared" si="3"/>
        <v xml:space="preserve"> </v>
      </c>
      <c r="O41" s="230" t="str">
        <f t="shared" si="4"/>
        <v xml:space="preserve"> </v>
      </c>
      <c r="P41" s="230" t="str">
        <f t="shared" si="5"/>
        <v xml:space="preserve"> </v>
      </c>
      <c r="Q41" s="230" t="str">
        <f t="shared" si="6"/>
        <v xml:space="preserve"> </v>
      </c>
    </row>
    <row r="42" spans="1:17" x14ac:dyDescent="0.2">
      <c r="A42" s="10" t="str">
        <f>IF(COUNTRY_INFO!A42=0," ",COUNTRY_INFO!A42)</f>
        <v>Ethiopia</v>
      </c>
      <c r="B42" s="10" t="str">
        <f>IF(COUNTRY_INFO!B42=0," ",COUNTRY_INFO!B42)</f>
        <v>AfarHarri</v>
      </c>
      <c r="C42" s="10" t="str">
        <f>IF(COUNTRY_INFO!C42=0," ",COUNTRY_INFO!C42)</f>
        <v>Erebti</v>
      </c>
      <c r="D42" s="11" t="str">
        <f>IF(COUNTRY_INFO!$T$9:$T$1000="MDA2 (DEC+ALB)", COUNTRY_INFO!$T$9:$T$1000, " ")</f>
        <v xml:space="preserve"> </v>
      </c>
      <c r="E42" s="109"/>
      <c r="F42" s="288"/>
      <c r="G42" s="288"/>
      <c r="H42" s="288"/>
      <c r="I42" s="11">
        <f t="shared" si="1"/>
        <v>0</v>
      </c>
      <c r="J42" s="2"/>
      <c r="K42" s="18"/>
      <c r="L42" s="18"/>
      <c r="M42" s="14">
        <f t="shared" si="2"/>
        <v>0</v>
      </c>
      <c r="N42" s="230" t="str">
        <f t="shared" si="3"/>
        <v xml:space="preserve"> </v>
      </c>
      <c r="O42" s="230" t="str">
        <f t="shared" si="4"/>
        <v xml:space="preserve"> </v>
      </c>
      <c r="P42" s="230" t="str">
        <f t="shared" si="5"/>
        <v xml:space="preserve"> </v>
      </c>
      <c r="Q42" s="230" t="str">
        <f t="shared" si="6"/>
        <v xml:space="preserve"> </v>
      </c>
    </row>
    <row r="43" spans="1:17" x14ac:dyDescent="0.2">
      <c r="A43" s="10" t="str">
        <f>IF(COUNTRY_INFO!A43=0," ",COUNTRY_INFO!A43)</f>
        <v>Ethiopia</v>
      </c>
      <c r="B43" s="10" t="str">
        <f>IF(COUNTRY_INFO!B43=0," ",COUNTRY_INFO!B43)</f>
        <v>AfarHarri</v>
      </c>
      <c r="C43" s="10" t="str">
        <f>IF(COUNTRY_INFO!C43=0," ",COUNTRY_INFO!C43)</f>
        <v>Ewa</v>
      </c>
      <c r="D43" s="11" t="str">
        <f>IF(COUNTRY_INFO!$T$9:$T$1000="MDA2 (DEC+ALB)", COUNTRY_INFO!$T$9:$T$1000, " ")</f>
        <v xml:space="preserve"> </v>
      </c>
      <c r="E43" s="109"/>
      <c r="F43" s="288"/>
      <c r="G43" s="288"/>
      <c r="H43" s="288"/>
      <c r="I43" s="11">
        <f t="shared" si="1"/>
        <v>0</v>
      </c>
      <c r="J43" s="2"/>
      <c r="K43" s="18"/>
      <c r="L43" s="18"/>
      <c r="M43" s="14">
        <f t="shared" si="2"/>
        <v>0</v>
      </c>
      <c r="N43" s="230" t="str">
        <f t="shared" si="3"/>
        <v xml:space="preserve"> </v>
      </c>
      <c r="O43" s="230" t="str">
        <f t="shared" si="4"/>
        <v xml:space="preserve"> </v>
      </c>
      <c r="P43" s="230" t="str">
        <f t="shared" si="5"/>
        <v xml:space="preserve"> </v>
      </c>
      <c r="Q43" s="230" t="str">
        <f t="shared" si="6"/>
        <v xml:space="preserve"> </v>
      </c>
    </row>
    <row r="44" spans="1:17" x14ac:dyDescent="0.2">
      <c r="A44" s="10" t="str">
        <f>IF(COUNTRY_INFO!A44=0," ",COUNTRY_INFO!A44)</f>
        <v>Ethiopia</v>
      </c>
      <c r="B44" s="10" t="str">
        <f>IF(COUNTRY_INFO!B44=0," ",COUNTRY_INFO!B44)</f>
        <v>AfarHarri</v>
      </c>
      <c r="C44" s="10" t="str">
        <f>IF(COUNTRY_INFO!C44=0," ",COUNTRY_INFO!C44)</f>
        <v>Gewane</v>
      </c>
      <c r="D44" s="11" t="str">
        <f>IF(COUNTRY_INFO!$T$9:$T$1000="MDA2 (DEC+ALB)", COUNTRY_INFO!$T$9:$T$1000, " ")</f>
        <v xml:space="preserve"> </v>
      </c>
      <c r="E44" s="109"/>
      <c r="F44" s="288"/>
      <c r="G44" s="288"/>
      <c r="H44" s="288"/>
      <c r="I44" s="11">
        <f t="shared" si="1"/>
        <v>0</v>
      </c>
      <c r="J44" s="2"/>
      <c r="K44" s="18"/>
      <c r="L44" s="18"/>
      <c r="M44" s="14">
        <f t="shared" si="2"/>
        <v>0</v>
      </c>
      <c r="N44" s="230" t="str">
        <f t="shared" si="3"/>
        <v xml:space="preserve"> </v>
      </c>
      <c r="O44" s="230" t="str">
        <f t="shared" si="4"/>
        <v xml:space="preserve"> </v>
      </c>
      <c r="P44" s="230" t="str">
        <f t="shared" si="5"/>
        <v xml:space="preserve"> </v>
      </c>
      <c r="Q44" s="230" t="str">
        <f t="shared" si="6"/>
        <v xml:space="preserve"> </v>
      </c>
    </row>
    <row r="45" spans="1:17" x14ac:dyDescent="0.2">
      <c r="A45" s="10" t="str">
        <f>IF(COUNTRY_INFO!A45=0," ",COUNTRY_INFO!A45)</f>
        <v>Ethiopia</v>
      </c>
      <c r="B45" s="10" t="str">
        <f>IF(COUNTRY_INFO!B45=0," ",COUNTRY_INFO!B45)</f>
        <v>AfarHarri</v>
      </c>
      <c r="C45" s="10" t="str">
        <f>IF(COUNTRY_INFO!C45=0," ",COUNTRY_INFO!C45)</f>
        <v>Gulina</v>
      </c>
      <c r="D45" s="11" t="str">
        <f>IF(COUNTRY_INFO!$T$9:$T$1000="MDA2 (DEC+ALB)", COUNTRY_INFO!$T$9:$T$1000, " ")</f>
        <v xml:space="preserve"> </v>
      </c>
      <c r="E45" s="109"/>
      <c r="F45" s="288"/>
      <c r="G45" s="288"/>
      <c r="H45" s="288"/>
      <c r="I45" s="11">
        <f t="shared" si="1"/>
        <v>0</v>
      </c>
      <c r="J45" s="2"/>
      <c r="K45" s="18"/>
      <c r="L45" s="18"/>
      <c r="M45" s="14">
        <f t="shared" si="2"/>
        <v>0</v>
      </c>
      <c r="N45" s="230" t="str">
        <f t="shared" si="3"/>
        <v xml:space="preserve"> </v>
      </c>
      <c r="O45" s="230" t="str">
        <f t="shared" si="4"/>
        <v xml:space="preserve"> </v>
      </c>
      <c r="P45" s="230" t="str">
        <f t="shared" si="5"/>
        <v xml:space="preserve"> </v>
      </c>
      <c r="Q45" s="230" t="str">
        <f t="shared" si="6"/>
        <v xml:space="preserve"> </v>
      </c>
    </row>
    <row r="46" spans="1:17" x14ac:dyDescent="0.2">
      <c r="A46" s="10" t="str">
        <f>IF(COUNTRY_INFO!A46=0," ",COUNTRY_INFO!A46)</f>
        <v>Ethiopia</v>
      </c>
      <c r="B46" s="10" t="str">
        <f>IF(COUNTRY_INFO!B46=0," ",COUNTRY_INFO!B46)</f>
        <v>AfarHarri</v>
      </c>
      <c r="C46" s="10" t="str">
        <f>IF(COUNTRY_INFO!C46=0," ",COUNTRY_INFO!C46)</f>
        <v>Hadaleelila</v>
      </c>
      <c r="D46" s="11" t="str">
        <f>IF(COUNTRY_INFO!$T$9:$T$1000="MDA2 (DEC+ALB)", COUNTRY_INFO!$T$9:$T$1000, " ")</f>
        <v xml:space="preserve"> </v>
      </c>
      <c r="E46" s="109"/>
      <c r="F46" s="288"/>
      <c r="G46" s="288"/>
      <c r="H46" s="288"/>
      <c r="I46" s="11">
        <f t="shared" si="1"/>
        <v>0</v>
      </c>
      <c r="J46" s="2"/>
      <c r="K46" s="18"/>
      <c r="L46" s="18"/>
      <c r="M46" s="14">
        <f t="shared" si="2"/>
        <v>0</v>
      </c>
      <c r="N46" s="230" t="str">
        <f t="shared" si="3"/>
        <v xml:space="preserve"> </v>
      </c>
      <c r="O46" s="230" t="str">
        <f t="shared" si="4"/>
        <v xml:space="preserve"> </v>
      </c>
      <c r="P46" s="230" t="str">
        <f t="shared" si="5"/>
        <v xml:space="preserve"> </v>
      </c>
      <c r="Q46" s="230" t="str">
        <f t="shared" si="6"/>
        <v xml:space="preserve"> </v>
      </c>
    </row>
    <row r="47" spans="1:17" x14ac:dyDescent="0.2">
      <c r="A47" s="10" t="str">
        <f>IF(COUNTRY_INFO!A47=0," ",COUNTRY_INFO!A47)</f>
        <v>Ethiopia</v>
      </c>
      <c r="B47" s="10" t="str">
        <f>IF(COUNTRY_INFO!B47=0," ",COUNTRY_INFO!B47)</f>
        <v>AfarHarri</v>
      </c>
      <c r="C47" s="10" t="str">
        <f>IF(COUNTRY_INFO!C47=0," ",COUNTRY_INFO!C47)</f>
        <v>Koneba</v>
      </c>
      <c r="D47" s="11" t="str">
        <f>IF(COUNTRY_INFO!$T$9:$T$1000="MDA2 (DEC+ALB)", COUNTRY_INFO!$T$9:$T$1000, " ")</f>
        <v xml:space="preserve"> </v>
      </c>
      <c r="E47" s="109"/>
      <c r="F47" s="288"/>
      <c r="G47" s="288"/>
      <c r="H47" s="288"/>
      <c r="I47" s="11">
        <f t="shared" si="1"/>
        <v>0</v>
      </c>
      <c r="J47" s="2"/>
      <c r="K47" s="18"/>
      <c r="L47" s="18"/>
      <c r="M47" s="14">
        <f t="shared" si="2"/>
        <v>0</v>
      </c>
      <c r="N47" s="230" t="str">
        <f t="shared" si="3"/>
        <v xml:space="preserve"> </v>
      </c>
      <c r="O47" s="230" t="str">
        <f t="shared" si="4"/>
        <v xml:space="preserve"> </v>
      </c>
      <c r="P47" s="230" t="str">
        <f t="shared" si="5"/>
        <v xml:space="preserve"> </v>
      </c>
      <c r="Q47" s="230" t="str">
        <f t="shared" si="6"/>
        <v xml:space="preserve"> </v>
      </c>
    </row>
    <row r="48" spans="1:17" x14ac:dyDescent="0.2">
      <c r="A48" s="10" t="str">
        <f>IF(COUNTRY_INFO!A48=0," ",COUNTRY_INFO!A48)</f>
        <v>Ethiopia</v>
      </c>
      <c r="B48" s="10" t="str">
        <f>IF(COUNTRY_INFO!B48=0," ",COUNTRY_INFO!B48)</f>
        <v>AfarKilbat</v>
      </c>
      <c r="C48" s="10" t="str">
        <f>IF(COUNTRY_INFO!C48=0," ",COUNTRY_INFO!C48)</f>
        <v>Megalle</v>
      </c>
      <c r="D48" s="11" t="str">
        <f>IF(COUNTRY_INFO!$T$9:$T$1000="MDA2 (DEC+ALB)", COUNTRY_INFO!$T$9:$T$1000, " ")</f>
        <v xml:space="preserve"> </v>
      </c>
      <c r="E48" s="109"/>
      <c r="F48" s="288"/>
      <c r="G48" s="288"/>
      <c r="H48" s="288"/>
      <c r="I48" s="11">
        <f t="shared" si="1"/>
        <v>0</v>
      </c>
      <c r="J48" s="2"/>
      <c r="K48" s="18"/>
      <c r="L48" s="18"/>
      <c r="M48" s="14">
        <f t="shared" si="2"/>
        <v>0</v>
      </c>
      <c r="N48" s="230" t="str">
        <f t="shared" si="3"/>
        <v xml:space="preserve"> </v>
      </c>
      <c r="O48" s="230" t="str">
        <f t="shared" si="4"/>
        <v xml:space="preserve"> </v>
      </c>
      <c r="P48" s="230" t="str">
        <f t="shared" si="5"/>
        <v xml:space="preserve"> </v>
      </c>
      <c r="Q48" s="230" t="str">
        <f t="shared" si="6"/>
        <v xml:space="preserve"> </v>
      </c>
    </row>
    <row r="49" spans="1:17" x14ac:dyDescent="0.2">
      <c r="A49" s="10" t="str">
        <f>IF(COUNTRY_INFO!A49=0," ",COUNTRY_INFO!A49)</f>
        <v>Ethiopia</v>
      </c>
      <c r="B49" s="10" t="str">
        <f>IF(COUNTRY_INFO!B49=0," ",COUNTRY_INFO!B49)</f>
        <v>AfarKilbat</v>
      </c>
      <c r="C49" s="10" t="str">
        <f>IF(COUNTRY_INFO!C49=0," ",COUNTRY_INFO!C49)</f>
        <v>Samorobigelalu</v>
      </c>
      <c r="D49" s="11" t="str">
        <f>IF(COUNTRY_INFO!$T$9:$T$1000="MDA2 (DEC+ALB)", COUNTRY_INFO!$T$9:$T$1000, " ")</f>
        <v xml:space="preserve"> </v>
      </c>
      <c r="E49" s="109"/>
      <c r="F49" s="288"/>
      <c r="G49" s="288"/>
      <c r="H49" s="288"/>
      <c r="I49" s="11">
        <f t="shared" si="1"/>
        <v>0</v>
      </c>
      <c r="J49" s="2"/>
      <c r="K49" s="18"/>
      <c r="L49" s="18"/>
      <c r="M49" s="14">
        <f t="shared" si="2"/>
        <v>0</v>
      </c>
      <c r="N49" s="230" t="str">
        <f t="shared" si="3"/>
        <v xml:space="preserve"> </v>
      </c>
      <c r="O49" s="230" t="str">
        <f t="shared" si="4"/>
        <v xml:space="preserve"> </v>
      </c>
      <c r="P49" s="230" t="str">
        <f t="shared" si="5"/>
        <v xml:space="preserve"> </v>
      </c>
      <c r="Q49" s="230" t="str">
        <f t="shared" si="6"/>
        <v xml:space="preserve"> </v>
      </c>
    </row>
    <row r="50" spans="1:17" x14ac:dyDescent="0.2">
      <c r="A50" s="10" t="str">
        <f>IF(COUNTRY_INFO!A50=0," ",COUNTRY_INFO!A50)</f>
        <v>Ethiopia</v>
      </c>
      <c r="B50" s="10" t="str">
        <f>IF(COUNTRY_INFO!B50=0," ",COUNTRY_INFO!B50)</f>
        <v>AfarKilbat</v>
      </c>
      <c r="C50" s="10" t="str">
        <f>IF(COUNTRY_INFO!C50=0," ",COUNTRY_INFO!C50)</f>
        <v>Telalak</v>
      </c>
      <c r="D50" s="11" t="str">
        <f>IF(COUNTRY_INFO!$T$9:$T$1000="MDA2 (DEC+ALB)", COUNTRY_INFO!$T$9:$T$1000, " ")</f>
        <v xml:space="preserve"> </v>
      </c>
      <c r="E50" s="109"/>
      <c r="F50" s="288"/>
      <c r="G50" s="288"/>
      <c r="H50" s="288"/>
      <c r="I50" s="11">
        <f t="shared" si="1"/>
        <v>0</v>
      </c>
      <c r="J50" s="2"/>
      <c r="K50" s="18"/>
      <c r="L50" s="18"/>
      <c r="M50" s="14">
        <f t="shared" si="2"/>
        <v>0</v>
      </c>
      <c r="N50" s="230" t="str">
        <f t="shared" si="3"/>
        <v xml:space="preserve"> </v>
      </c>
      <c r="O50" s="230" t="str">
        <f t="shared" si="4"/>
        <v xml:space="preserve"> </v>
      </c>
      <c r="P50" s="230" t="str">
        <f t="shared" si="5"/>
        <v xml:space="preserve"> </v>
      </c>
      <c r="Q50" s="230" t="str">
        <f t="shared" si="6"/>
        <v xml:space="preserve"> </v>
      </c>
    </row>
    <row r="51" spans="1:17" x14ac:dyDescent="0.2">
      <c r="A51" s="10" t="str">
        <f>IF(COUNTRY_INFO!A51=0," ",COUNTRY_INFO!A51)</f>
        <v>Ethiopia</v>
      </c>
      <c r="B51" s="10" t="str">
        <f>IF(COUNTRY_INFO!B51=0," ",COUNTRY_INFO!B51)</f>
        <v>AfarKilbat</v>
      </c>
      <c r="C51" s="10" t="str">
        <f>IF(COUNTRY_INFO!C51=0," ",COUNTRY_INFO!C51)</f>
        <v>Teru</v>
      </c>
      <c r="D51" s="11" t="str">
        <f>IF(COUNTRY_INFO!$T$9:$T$1000="MDA2 (DEC+ALB)", COUNTRY_INFO!$T$9:$T$1000, " ")</f>
        <v xml:space="preserve"> </v>
      </c>
      <c r="E51" s="109"/>
      <c r="F51" s="288"/>
      <c r="G51" s="288"/>
      <c r="H51" s="288"/>
      <c r="I51" s="11">
        <f t="shared" si="1"/>
        <v>0</v>
      </c>
      <c r="J51" s="2"/>
      <c r="K51" s="18"/>
      <c r="L51" s="18"/>
      <c r="M51" s="14">
        <f t="shared" si="2"/>
        <v>0</v>
      </c>
      <c r="N51" s="230" t="str">
        <f t="shared" si="3"/>
        <v xml:space="preserve"> </v>
      </c>
      <c r="O51" s="230" t="str">
        <f t="shared" si="4"/>
        <v xml:space="preserve"> </v>
      </c>
      <c r="P51" s="230" t="str">
        <f t="shared" si="5"/>
        <v xml:space="preserve"> </v>
      </c>
      <c r="Q51" s="230" t="str">
        <f t="shared" si="6"/>
        <v xml:space="preserve"> </v>
      </c>
    </row>
    <row r="52" spans="1:17" x14ac:dyDescent="0.2">
      <c r="A52" s="10" t="str">
        <f>IF(COUNTRY_INFO!A52=0," ",COUNTRY_INFO!A52)</f>
        <v>Ethiopia</v>
      </c>
      <c r="B52" s="10" t="str">
        <f>IF(COUNTRY_INFO!B52=0," ",COUNTRY_INFO!B52)</f>
        <v>AfarKilbat</v>
      </c>
      <c r="C52" s="10" t="str">
        <f>IF(COUNTRY_INFO!C52=0," ",COUNTRY_INFO!C52)</f>
        <v>Yalo</v>
      </c>
      <c r="D52" s="11" t="str">
        <f>IF(COUNTRY_INFO!$T$9:$T$1000="MDA2 (DEC+ALB)", COUNTRY_INFO!$T$9:$T$1000, " ")</f>
        <v xml:space="preserve"> </v>
      </c>
      <c r="E52" s="109"/>
      <c r="F52" s="288"/>
      <c r="G52" s="288"/>
      <c r="H52" s="288"/>
      <c r="I52" s="11">
        <f t="shared" si="1"/>
        <v>0</v>
      </c>
      <c r="J52" s="2"/>
      <c r="K52" s="18"/>
      <c r="L52" s="18"/>
      <c r="M52" s="14">
        <f t="shared" si="2"/>
        <v>0</v>
      </c>
      <c r="N52" s="230" t="str">
        <f t="shared" si="3"/>
        <v xml:space="preserve"> </v>
      </c>
      <c r="O52" s="230" t="str">
        <f t="shared" si="4"/>
        <v xml:space="preserve"> </v>
      </c>
      <c r="P52" s="230" t="str">
        <f t="shared" si="5"/>
        <v xml:space="preserve"> </v>
      </c>
      <c r="Q52" s="230" t="str">
        <f t="shared" si="6"/>
        <v xml:space="preserve"> </v>
      </c>
    </row>
    <row r="53" spans="1:17" x14ac:dyDescent="0.2">
      <c r="A53" s="10" t="str">
        <f>IF(COUNTRY_INFO!A53=0," ",COUNTRY_INFO!A53)</f>
        <v>Ethiopia</v>
      </c>
      <c r="B53" s="10" t="str">
        <f>IF(COUNTRY_INFO!B53=0," ",COUNTRY_INFO!B53)</f>
        <v>AmharaAwi</v>
      </c>
      <c r="C53" s="10" t="str">
        <f>IF(COUNTRY_INFO!C53=0," ",COUNTRY_INFO!C53)</f>
        <v>Ankesha</v>
      </c>
      <c r="D53" s="11" t="str">
        <f>IF(COUNTRY_INFO!$T$9:$T$1000="MDA2 (DEC+ALB)", COUNTRY_INFO!$T$9:$T$1000, " ")</f>
        <v xml:space="preserve"> </v>
      </c>
      <c r="E53" s="109"/>
      <c r="F53" s="288"/>
      <c r="G53" s="288"/>
      <c r="H53" s="288"/>
      <c r="I53" s="11">
        <f t="shared" si="1"/>
        <v>0</v>
      </c>
      <c r="J53" s="2"/>
      <c r="K53" s="18"/>
      <c r="L53" s="18"/>
      <c r="M53" s="14">
        <f t="shared" si="2"/>
        <v>0</v>
      </c>
      <c r="N53" s="230" t="str">
        <f t="shared" si="3"/>
        <v xml:space="preserve"> </v>
      </c>
      <c r="O53" s="230" t="str">
        <f t="shared" si="4"/>
        <v xml:space="preserve"> </v>
      </c>
      <c r="P53" s="230" t="str">
        <f t="shared" si="5"/>
        <v xml:space="preserve"> </v>
      </c>
      <c r="Q53" s="230" t="str">
        <f t="shared" si="6"/>
        <v xml:space="preserve"> </v>
      </c>
    </row>
    <row r="54" spans="1:17" x14ac:dyDescent="0.2">
      <c r="A54" s="10" t="str">
        <f>IF(COUNTRY_INFO!A54=0," ",COUNTRY_INFO!A54)</f>
        <v>Ethiopia</v>
      </c>
      <c r="B54" s="10" t="str">
        <f>IF(COUNTRY_INFO!B54=0," ",COUNTRY_INFO!B54)</f>
        <v>AmharaAwi</v>
      </c>
      <c r="C54" s="10" t="str">
        <f>IF(COUNTRY_INFO!C54=0," ",COUNTRY_INFO!C54)</f>
        <v>Ayehu</v>
      </c>
      <c r="D54" s="11" t="str">
        <f>IF(COUNTRY_INFO!$T$9:$T$1000="MDA2 (DEC+ALB)", COUNTRY_INFO!$T$9:$T$1000, " ")</f>
        <v xml:space="preserve"> </v>
      </c>
      <c r="E54" s="109"/>
      <c r="F54" s="288"/>
      <c r="G54" s="288"/>
      <c r="H54" s="288"/>
      <c r="I54" s="11">
        <f t="shared" si="1"/>
        <v>0</v>
      </c>
      <c r="J54" s="2"/>
      <c r="K54" s="18"/>
      <c r="L54" s="18"/>
      <c r="M54" s="14">
        <f t="shared" si="2"/>
        <v>0</v>
      </c>
      <c r="N54" s="230" t="str">
        <f t="shared" si="3"/>
        <v xml:space="preserve"> </v>
      </c>
      <c r="O54" s="230" t="str">
        <f t="shared" si="4"/>
        <v xml:space="preserve"> </v>
      </c>
      <c r="P54" s="230" t="str">
        <f t="shared" si="5"/>
        <v xml:space="preserve"> </v>
      </c>
      <c r="Q54" s="230" t="str">
        <f t="shared" si="6"/>
        <v xml:space="preserve"> </v>
      </c>
    </row>
    <row r="55" spans="1:17" x14ac:dyDescent="0.2">
      <c r="A55" s="10" t="str">
        <f>IF(COUNTRY_INFO!A55=0," ",COUNTRY_INFO!A55)</f>
        <v>Ethiopia</v>
      </c>
      <c r="B55" s="10" t="str">
        <f>IF(COUNTRY_INFO!B55=0," ",COUNTRY_INFO!B55)</f>
        <v>AmharaAwi</v>
      </c>
      <c r="C55" s="10" t="str">
        <f>IF(COUNTRY_INFO!C55=0," ",COUNTRY_INFO!C55)</f>
        <v>Banja Shikudad</v>
      </c>
      <c r="D55" s="11" t="str">
        <f>IF(COUNTRY_INFO!$T$9:$T$1000="MDA2 (DEC+ALB)", COUNTRY_INFO!$T$9:$T$1000, " ")</f>
        <v xml:space="preserve"> </v>
      </c>
      <c r="E55" s="109"/>
      <c r="F55" s="288"/>
      <c r="G55" s="288"/>
      <c r="H55" s="288"/>
      <c r="I55" s="11">
        <f t="shared" si="1"/>
        <v>0</v>
      </c>
      <c r="J55" s="2"/>
      <c r="K55" s="18"/>
      <c r="L55" s="18"/>
      <c r="M55" s="14">
        <f t="shared" si="2"/>
        <v>0</v>
      </c>
      <c r="N55" s="230" t="str">
        <f t="shared" si="3"/>
        <v xml:space="preserve"> </v>
      </c>
      <c r="O55" s="230" t="str">
        <f t="shared" si="4"/>
        <v xml:space="preserve"> </v>
      </c>
      <c r="P55" s="230" t="str">
        <f t="shared" si="5"/>
        <v xml:space="preserve"> </v>
      </c>
      <c r="Q55" s="230" t="str">
        <f t="shared" si="6"/>
        <v xml:space="preserve"> </v>
      </c>
    </row>
    <row r="56" spans="1:17" x14ac:dyDescent="0.2">
      <c r="A56" s="10" t="str">
        <f>IF(COUNTRY_INFO!A56=0," ",COUNTRY_INFO!A56)</f>
        <v>Ethiopia</v>
      </c>
      <c r="B56" s="10" t="str">
        <f>IF(COUNTRY_INFO!B56=0," ",COUNTRY_INFO!B56)</f>
        <v>AmharaAwi</v>
      </c>
      <c r="C56" s="10" t="str">
        <f>IF(COUNTRY_INFO!C56=0," ",COUNTRY_INFO!C56)</f>
        <v>Chagni Town</v>
      </c>
      <c r="D56" s="11" t="str">
        <f>IF(COUNTRY_INFO!$T$9:$T$1000="MDA2 (DEC+ALB)", COUNTRY_INFO!$T$9:$T$1000, " ")</f>
        <v xml:space="preserve"> </v>
      </c>
      <c r="E56" s="109"/>
      <c r="F56" s="288"/>
      <c r="G56" s="288"/>
      <c r="H56" s="288"/>
      <c r="I56" s="11">
        <f t="shared" si="1"/>
        <v>0</v>
      </c>
      <c r="J56" s="2"/>
      <c r="K56" s="18"/>
      <c r="L56" s="18"/>
      <c r="M56" s="14">
        <f t="shared" si="2"/>
        <v>0</v>
      </c>
      <c r="N56" s="230" t="str">
        <f t="shared" si="3"/>
        <v xml:space="preserve"> </v>
      </c>
      <c r="O56" s="230" t="str">
        <f t="shared" si="4"/>
        <v xml:space="preserve"> </v>
      </c>
      <c r="P56" s="230" t="str">
        <f t="shared" si="5"/>
        <v xml:space="preserve"> </v>
      </c>
      <c r="Q56" s="230" t="str">
        <f t="shared" si="6"/>
        <v xml:space="preserve"> </v>
      </c>
    </row>
    <row r="57" spans="1:17" x14ac:dyDescent="0.2">
      <c r="A57" s="10" t="str">
        <f>IF(COUNTRY_INFO!A57=0," ",COUNTRY_INFO!A57)</f>
        <v>Ethiopia</v>
      </c>
      <c r="B57" s="10" t="str">
        <f>IF(COUNTRY_INFO!B57=0," ",COUNTRY_INFO!B57)</f>
        <v>AmharaAwi</v>
      </c>
      <c r="C57" s="10" t="str">
        <f>IF(COUNTRY_INFO!C57=0," ",COUNTRY_INFO!C57)</f>
        <v>Dangila</v>
      </c>
      <c r="D57" s="11" t="str">
        <f>IF(COUNTRY_INFO!$T$9:$T$1000="MDA2 (DEC+ALB)", COUNTRY_INFO!$T$9:$T$1000, " ")</f>
        <v xml:space="preserve"> </v>
      </c>
      <c r="E57" s="109"/>
      <c r="F57" s="288"/>
      <c r="G57" s="288"/>
      <c r="H57" s="288"/>
      <c r="I57" s="11">
        <f t="shared" si="1"/>
        <v>0</v>
      </c>
      <c r="J57" s="2"/>
      <c r="K57" s="18"/>
      <c r="L57" s="18"/>
      <c r="M57" s="14">
        <f t="shared" si="2"/>
        <v>0</v>
      </c>
      <c r="N57" s="230" t="str">
        <f t="shared" si="3"/>
        <v xml:space="preserve"> </v>
      </c>
      <c r="O57" s="230" t="str">
        <f t="shared" si="4"/>
        <v xml:space="preserve"> </v>
      </c>
      <c r="P57" s="230" t="str">
        <f t="shared" si="5"/>
        <v xml:space="preserve"> </v>
      </c>
      <c r="Q57" s="230" t="str">
        <f t="shared" si="6"/>
        <v xml:space="preserve"> </v>
      </c>
    </row>
    <row r="58" spans="1:17" x14ac:dyDescent="0.2">
      <c r="A58" s="10" t="str">
        <f>IF(COUNTRY_INFO!A58=0," ",COUNTRY_INFO!A58)</f>
        <v>Ethiopia</v>
      </c>
      <c r="B58" s="10" t="str">
        <f>IF(COUNTRY_INFO!B58=0," ",COUNTRY_INFO!B58)</f>
        <v>AmharaAwi</v>
      </c>
      <c r="C58" s="10" t="str">
        <f>IF(COUNTRY_INFO!C58=0," ",COUNTRY_INFO!C58)</f>
        <v>Dangla Town</v>
      </c>
      <c r="D58" s="11" t="str">
        <f>IF(COUNTRY_INFO!$T$9:$T$1000="MDA2 (DEC+ALB)", COUNTRY_INFO!$T$9:$T$1000, " ")</f>
        <v xml:space="preserve"> </v>
      </c>
      <c r="E58" s="109"/>
      <c r="F58" s="288"/>
      <c r="G58" s="288"/>
      <c r="H58" s="288"/>
      <c r="I58" s="11">
        <f t="shared" si="1"/>
        <v>0</v>
      </c>
      <c r="J58" s="2"/>
      <c r="K58" s="18"/>
      <c r="L58" s="18"/>
      <c r="M58" s="14">
        <f t="shared" si="2"/>
        <v>0</v>
      </c>
      <c r="N58" s="230" t="str">
        <f t="shared" si="3"/>
        <v xml:space="preserve"> </v>
      </c>
      <c r="O58" s="230" t="str">
        <f t="shared" si="4"/>
        <v xml:space="preserve"> </v>
      </c>
      <c r="P58" s="230" t="str">
        <f t="shared" si="5"/>
        <v xml:space="preserve"> </v>
      </c>
      <c r="Q58" s="230" t="str">
        <f t="shared" si="6"/>
        <v xml:space="preserve"> </v>
      </c>
    </row>
    <row r="59" spans="1:17" x14ac:dyDescent="0.2">
      <c r="A59" s="10" t="str">
        <f>IF(COUNTRY_INFO!A59=0," ",COUNTRY_INFO!A59)</f>
        <v>Ethiopia</v>
      </c>
      <c r="B59" s="10" t="str">
        <f>IF(COUNTRY_INFO!B59=0," ",COUNTRY_INFO!B59)</f>
        <v>AmharaAwi</v>
      </c>
      <c r="C59" s="10" t="str">
        <f>IF(COUNTRY_INFO!C59=0," ",COUNTRY_INFO!C59)</f>
        <v>Fagita Lekoma</v>
      </c>
      <c r="D59" s="11" t="str">
        <f>IF(COUNTRY_INFO!$T$9:$T$1000="MDA2 (DEC+ALB)", COUNTRY_INFO!$T$9:$T$1000, " ")</f>
        <v xml:space="preserve"> </v>
      </c>
      <c r="E59" s="109"/>
      <c r="F59" s="288"/>
      <c r="G59" s="288"/>
      <c r="H59" s="288"/>
      <c r="I59" s="11">
        <f t="shared" si="1"/>
        <v>0</v>
      </c>
      <c r="J59" s="2"/>
      <c r="K59" s="18"/>
      <c r="L59" s="18"/>
      <c r="M59" s="14">
        <f t="shared" si="2"/>
        <v>0</v>
      </c>
      <c r="N59" s="230" t="str">
        <f t="shared" si="3"/>
        <v xml:space="preserve"> </v>
      </c>
      <c r="O59" s="230" t="str">
        <f t="shared" si="4"/>
        <v xml:space="preserve"> </v>
      </c>
      <c r="P59" s="230" t="str">
        <f t="shared" si="5"/>
        <v xml:space="preserve"> </v>
      </c>
      <c r="Q59" s="230" t="str">
        <f t="shared" si="6"/>
        <v xml:space="preserve"> </v>
      </c>
    </row>
    <row r="60" spans="1:17" x14ac:dyDescent="0.2">
      <c r="A60" s="10" t="str">
        <f>IF(COUNTRY_INFO!A60=0," ",COUNTRY_INFO!A60)</f>
        <v>Ethiopia</v>
      </c>
      <c r="B60" s="10" t="str">
        <f>IF(COUNTRY_INFO!B60=0," ",COUNTRY_INFO!B60)</f>
        <v>AmharaAwi</v>
      </c>
      <c r="C60" s="10" t="str">
        <f>IF(COUNTRY_INFO!C60=0," ",COUNTRY_INFO!C60)</f>
        <v>Guagusa Shikudad</v>
      </c>
      <c r="D60" s="11" t="str">
        <f>IF(COUNTRY_INFO!$T$9:$T$1000="MDA2 (DEC+ALB)", COUNTRY_INFO!$T$9:$T$1000, " ")</f>
        <v xml:space="preserve"> </v>
      </c>
      <c r="E60" s="109"/>
      <c r="F60" s="288"/>
      <c r="G60" s="288"/>
      <c r="H60" s="288"/>
      <c r="I60" s="11">
        <f t="shared" si="1"/>
        <v>0</v>
      </c>
      <c r="J60" s="2"/>
      <c r="K60" s="18"/>
      <c r="L60" s="18"/>
      <c r="M60" s="14">
        <f t="shared" si="2"/>
        <v>0</v>
      </c>
      <c r="N60" s="230" t="str">
        <f t="shared" si="3"/>
        <v xml:space="preserve"> </v>
      </c>
      <c r="O60" s="230" t="str">
        <f t="shared" si="4"/>
        <v xml:space="preserve"> </v>
      </c>
      <c r="P60" s="230" t="str">
        <f t="shared" si="5"/>
        <v xml:space="preserve"> </v>
      </c>
      <c r="Q60" s="230" t="str">
        <f t="shared" si="6"/>
        <v xml:space="preserve"> </v>
      </c>
    </row>
    <row r="61" spans="1:17" x14ac:dyDescent="0.2">
      <c r="A61" s="10" t="str">
        <f>IF(COUNTRY_INFO!A61=0," ",COUNTRY_INFO!A61)</f>
        <v>Ethiopia</v>
      </c>
      <c r="B61" s="10" t="str">
        <f>IF(COUNTRY_INFO!B61=0," ",COUNTRY_INFO!B61)</f>
        <v>AmharaAwi</v>
      </c>
      <c r="C61" s="10" t="str">
        <f>IF(COUNTRY_INFO!C61=0," ",COUNTRY_INFO!C61)</f>
        <v>Guangua</v>
      </c>
      <c r="D61" s="11" t="str">
        <f>IF(COUNTRY_INFO!$T$9:$T$1000="MDA2 (DEC+ALB)", COUNTRY_INFO!$T$9:$T$1000, " ")</f>
        <v xml:space="preserve"> </v>
      </c>
      <c r="E61" s="109"/>
      <c r="F61" s="288"/>
      <c r="G61" s="288"/>
      <c r="H61" s="288"/>
      <c r="I61" s="11">
        <f t="shared" si="1"/>
        <v>0</v>
      </c>
      <c r="J61" s="2"/>
      <c r="K61" s="18"/>
      <c r="L61" s="18"/>
      <c r="M61" s="14">
        <f t="shared" si="2"/>
        <v>0</v>
      </c>
      <c r="N61" s="230" t="str">
        <f t="shared" si="3"/>
        <v xml:space="preserve"> </v>
      </c>
      <c r="O61" s="230" t="str">
        <f t="shared" si="4"/>
        <v xml:space="preserve"> </v>
      </c>
      <c r="P61" s="230" t="str">
        <f t="shared" si="5"/>
        <v xml:space="preserve"> </v>
      </c>
      <c r="Q61" s="230" t="str">
        <f t="shared" si="6"/>
        <v xml:space="preserve"> </v>
      </c>
    </row>
    <row r="62" spans="1:17" x14ac:dyDescent="0.2">
      <c r="A62" s="10" t="str">
        <f>IF(COUNTRY_INFO!A62=0," ",COUNTRY_INFO!A62)</f>
        <v>Ethiopia</v>
      </c>
      <c r="B62" s="10" t="str">
        <f>IF(COUNTRY_INFO!B62=0," ",COUNTRY_INFO!B62)</f>
        <v>AmharaAwi</v>
      </c>
      <c r="C62" s="10" t="str">
        <f>IF(COUNTRY_INFO!C62=0," ",COUNTRY_INFO!C62)</f>
        <v>Injibara Town</v>
      </c>
      <c r="D62" s="11" t="str">
        <f>IF(COUNTRY_INFO!$T$9:$T$1000="MDA2 (DEC+ALB)", COUNTRY_INFO!$T$9:$T$1000, " ")</f>
        <v xml:space="preserve"> </v>
      </c>
      <c r="E62" s="109"/>
      <c r="F62" s="288"/>
      <c r="G62" s="288"/>
      <c r="H62" s="288"/>
      <c r="I62" s="11">
        <f t="shared" si="1"/>
        <v>0</v>
      </c>
      <c r="J62" s="2"/>
      <c r="K62" s="18"/>
      <c r="L62" s="18"/>
      <c r="M62" s="14">
        <f t="shared" si="2"/>
        <v>0</v>
      </c>
      <c r="N62" s="230" t="str">
        <f t="shared" si="3"/>
        <v xml:space="preserve"> </v>
      </c>
      <c r="O62" s="230" t="str">
        <f t="shared" si="4"/>
        <v xml:space="preserve"> </v>
      </c>
      <c r="P62" s="230" t="str">
        <f t="shared" si="5"/>
        <v xml:space="preserve"> </v>
      </c>
      <c r="Q62" s="230" t="str">
        <f t="shared" si="6"/>
        <v xml:space="preserve"> </v>
      </c>
    </row>
    <row r="63" spans="1:17" x14ac:dyDescent="0.2">
      <c r="A63" s="10" t="str">
        <f>IF(COUNTRY_INFO!A63=0," ",COUNTRY_INFO!A63)</f>
        <v>Ethiopia</v>
      </c>
      <c r="B63" s="10" t="str">
        <f>IF(COUNTRY_INFO!B63=0," ",COUNTRY_INFO!B63)</f>
        <v>AmharaAwi</v>
      </c>
      <c r="C63" s="10" t="str">
        <f>IF(COUNTRY_INFO!C63=0," ",COUNTRY_INFO!C63)</f>
        <v>Jawi</v>
      </c>
      <c r="D63" s="11" t="str">
        <f>IF(COUNTRY_INFO!$T$9:$T$1000="MDA2 (DEC+ALB)", COUNTRY_INFO!$T$9:$T$1000, " ")</f>
        <v xml:space="preserve"> </v>
      </c>
      <c r="E63" s="109"/>
      <c r="F63" s="288"/>
      <c r="G63" s="288"/>
      <c r="H63" s="288"/>
      <c r="I63" s="11">
        <f t="shared" si="1"/>
        <v>0</v>
      </c>
      <c r="J63" s="2"/>
      <c r="K63" s="18"/>
      <c r="L63" s="18"/>
      <c r="M63" s="14">
        <f t="shared" si="2"/>
        <v>0</v>
      </c>
      <c r="N63" s="230" t="str">
        <f t="shared" si="3"/>
        <v xml:space="preserve"> </v>
      </c>
      <c r="O63" s="230" t="str">
        <f t="shared" si="4"/>
        <v xml:space="preserve"> </v>
      </c>
      <c r="P63" s="230" t="str">
        <f t="shared" si="5"/>
        <v xml:space="preserve"> </v>
      </c>
      <c r="Q63" s="230" t="str">
        <f t="shared" si="6"/>
        <v xml:space="preserve"> </v>
      </c>
    </row>
    <row r="64" spans="1:17" x14ac:dyDescent="0.2">
      <c r="A64" s="10" t="str">
        <f>IF(COUNTRY_INFO!A64=0," ",COUNTRY_INFO!A64)</f>
        <v>Ethiopia</v>
      </c>
      <c r="B64" s="10" t="str">
        <f>IF(COUNTRY_INFO!B64=0," ",COUNTRY_INFO!B64)</f>
        <v>AmharaAwi</v>
      </c>
      <c r="C64" s="10" t="str">
        <f>IF(COUNTRY_INFO!C64=0," ",COUNTRY_INFO!C64)</f>
        <v>Zigem</v>
      </c>
      <c r="D64" s="11" t="str">
        <f>IF(COUNTRY_INFO!$T$9:$T$1000="MDA2 (DEC+ALB)", COUNTRY_INFO!$T$9:$T$1000, " ")</f>
        <v xml:space="preserve"> </v>
      </c>
      <c r="E64" s="109"/>
      <c r="F64" s="288"/>
      <c r="G64" s="288"/>
      <c r="H64" s="288"/>
      <c r="I64" s="11">
        <f t="shared" si="1"/>
        <v>0</v>
      </c>
      <c r="J64" s="2"/>
      <c r="K64" s="18"/>
      <c r="L64" s="18"/>
      <c r="M64" s="14">
        <f t="shared" si="2"/>
        <v>0</v>
      </c>
      <c r="N64" s="230" t="str">
        <f t="shared" si="3"/>
        <v xml:space="preserve"> </v>
      </c>
      <c r="O64" s="230" t="str">
        <f t="shared" si="4"/>
        <v xml:space="preserve"> </v>
      </c>
      <c r="P64" s="230" t="str">
        <f t="shared" si="5"/>
        <v xml:space="preserve"> </v>
      </c>
      <c r="Q64" s="230" t="str">
        <f t="shared" si="6"/>
        <v xml:space="preserve"> </v>
      </c>
    </row>
    <row r="65" spans="1:17" x14ac:dyDescent="0.2">
      <c r="A65" s="10" t="str">
        <f>IF(COUNTRY_INFO!A65=0," ",COUNTRY_INFO!A65)</f>
        <v>Ethiopia</v>
      </c>
      <c r="B65" s="10" t="str">
        <f>IF(COUNTRY_INFO!B65=0," ",COUNTRY_INFO!B65)</f>
        <v>AmharaEast Gojam</v>
      </c>
      <c r="C65" s="10" t="str">
        <f>IF(COUNTRY_INFO!C65=0," ",COUNTRY_INFO!C65)</f>
        <v>Aneded</v>
      </c>
      <c r="D65" s="11" t="str">
        <f>IF(COUNTRY_INFO!$T$9:$T$1000="MDA2 (DEC+ALB)", COUNTRY_INFO!$T$9:$T$1000, " ")</f>
        <v xml:space="preserve"> </v>
      </c>
      <c r="E65" s="109"/>
      <c r="F65" s="288"/>
      <c r="G65" s="288"/>
      <c r="H65" s="288"/>
      <c r="I65" s="11">
        <f t="shared" si="1"/>
        <v>0</v>
      </c>
      <c r="J65" s="2"/>
      <c r="K65" s="18"/>
      <c r="L65" s="18"/>
      <c r="M65" s="14">
        <f t="shared" si="2"/>
        <v>0</v>
      </c>
      <c r="N65" s="230" t="str">
        <f t="shared" si="3"/>
        <v xml:space="preserve"> </v>
      </c>
      <c r="O65" s="230" t="str">
        <f t="shared" si="4"/>
        <v xml:space="preserve"> </v>
      </c>
      <c r="P65" s="230" t="str">
        <f t="shared" si="5"/>
        <v xml:space="preserve"> </v>
      </c>
      <c r="Q65" s="230" t="str">
        <f t="shared" si="6"/>
        <v xml:space="preserve"> </v>
      </c>
    </row>
    <row r="66" spans="1:17" x14ac:dyDescent="0.2">
      <c r="A66" s="10" t="str">
        <f>IF(COUNTRY_INFO!A66=0," ",COUNTRY_INFO!A66)</f>
        <v>Ethiopia</v>
      </c>
      <c r="B66" s="10" t="str">
        <f>IF(COUNTRY_INFO!B66=0," ",COUNTRY_INFO!B66)</f>
        <v>AmharaEast Gojam</v>
      </c>
      <c r="C66" s="10" t="str">
        <f>IF(COUNTRY_INFO!C66=0," ",COUNTRY_INFO!C66)</f>
        <v>Awabel</v>
      </c>
      <c r="D66" s="11" t="str">
        <f>IF(COUNTRY_INFO!$T$9:$T$1000="MDA2 (DEC+ALB)", COUNTRY_INFO!$T$9:$T$1000, " ")</f>
        <v xml:space="preserve"> </v>
      </c>
      <c r="E66" s="109"/>
      <c r="F66" s="288"/>
      <c r="G66" s="288"/>
      <c r="H66" s="288"/>
      <c r="I66" s="11">
        <f t="shared" si="1"/>
        <v>0</v>
      </c>
      <c r="J66" s="2"/>
      <c r="K66" s="18"/>
      <c r="L66" s="18"/>
      <c r="M66" s="14">
        <f t="shared" si="2"/>
        <v>0</v>
      </c>
      <c r="N66" s="230" t="str">
        <f t="shared" si="3"/>
        <v xml:space="preserve"> </v>
      </c>
      <c r="O66" s="230" t="str">
        <f t="shared" si="4"/>
        <v xml:space="preserve"> </v>
      </c>
      <c r="P66" s="230" t="str">
        <f t="shared" si="5"/>
        <v xml:space="preserve"> </v>
      </c>
      <c r="Q66" s="230" t="str">
        <f t="shared" si="6"/>
        <v xml:space="preserve"> </v>
      </c>
    </row>
    <row r="67" spans="1:17" x14ac:dyDescent="0.2">
      <c r="A67" s="10" t="str">
        <f>IF(COUNTRY_INFO!A67=0," ",COUNTRY_INFO!A67)</f>
        <v>Ethiopia</v>
      </c>
      <c r="B67" s="10" t="str">
        <f>IF(COUNTRY_INFO!B67=0," ",COUNTRY_INFO!B67)</f>
        <v>AmharaEast Gojam</v>
      </c>
      <c r="C67" s="10" t="str">
        <f>IF(COUNTRY_INFO!C67=0," ",COUNTRY_INFO!C67)</f>
        <v>Basoliben</v>
      </c>
      <c r="D67" s="11" t="str">
        <f>IF(COUNTRY_INFO!$T$9:$T$1000="MDA2 (DEC+ALB)", COUNTRY_INFO!$T$9:$T$1000, " ")</f>
        <v xml:space="preserve"> </v>
      </c>
      <c r="E67" s="109"/>
      <c r="F67" s="288"/>
      <c r="G67" s="288"/>
      <c r="H67" s="288"/>
      <c r="I67" s="11">
        <f t="shared" si="1"/>
        <v>0</v>
      </c>
      <c r="J67" s="2"/>
      <c r="K67" s="18"/>
      <c r="L67" s="18"/>
      <c r="M67" s="14">
        <f t="shared" si="2"/>
        <v>0</v>
      </c>
      <c r="N67" s="230" t="str">
        <f t="shared" si="3"/>
        <v xml:space="preserve"> </v>
      </c>
      <c r="O67" s="230" t="str">
        <f t="shared" si="4"/>
        <v xml:space="preserve"> </v>
      </c>
      <c r="P67" s="230" t="str">
        <f t="shared" si="5"/>
        <v xml:space="preserve"> </v>
      </c>
      <c r="Q67" s="230" t="str">
        <f t="shared" si="6"/>
        <v xml:space="preserve"> </v>
      </c>
    </row>
    <row r="68" spans="1:17" x14ac:dyDescent="0.2">
      <c r="A68" s="10" t="str">
        <f>IF(COUNTRY_INFO!A68=0," ",COUNTRY_INFO!A68)</f>
        <v>Ethiopia</v>
      </c>
      <c r="B68" s="10" t="str">
        <f>IF(COUNTRY_INFO!B68=0," ",COUNTRY_INFO!B68)</f>
        <v>AmharaEast Gojam</v>
      </c>
      <c r="C68" s="10" t="str">
        <f>IF(COUNTRY_INFO!C68=0," ",COUNTRY_INFO!C68)</f>
        <v>Bibugn</v>
      </c>
      <c r="D68" s="11" t="str">
        <f>IF(COUNTRY_INFO!$T$9:$T$1000="MDA2 (DEC+ALB)", COUNTRY_INFO!$T$9:$T$1000, " ")</f>
        <v xml:space="preserve"> </v>
      </c>
      <c r="E68" s="109"/>
      <c r="F68" s="288"/>
      <c r="G68" s="288"/>
      <c r="H68" s="288"/>
      <c r="I68" s="11">
        <f t="shared" si="1"/>
        <v>0</v>
      </c>
      <c r="J68" s="2"/>
      <c r="K68" s="18"/>
      <c r="L68" s="18"/>
      <c r="M68" s="14">
        <f t="shared" si="2"/>
        <v>0</v>
      </c>
      <c r="N68" s="230" t="str">
        <f t="shared" si="3"/>
        <v xml:space="preserve"> </v>
      </c>
      <c r="O68" s="230" t="str">
        <f t="shared" si="4"/>
        <v xml:space="preserve"> </v>
      </c>
      <c r="P68" s="230" t="str">
        <f t="shared" si="5"/>
        <v xml:space="preserve"> </v>
      </c>
      <c r="Q68" s="230" t="str">
        <f t="shared" si="6"/>
        <v xml:space="preserve"> </v>
      </c>
    </row>
    <row r="69" spans="1:17" x14ac:dyDescent="0.2">
      <c r="A69" s="10" t="str">
        <f>IF(COUNTRY_INFO!A69=0," ",COUNTRY_INFO!A69)</f>
        <v>Ethiopia</v>
      </c>
      <c r="B69" s="10" t="str">
        <f>IF(COUNTRY_INFO!B69=0," ",COUNTRY_INFO!B69)</f>
        <v>AmharaEast Gojam</v>
      </c>
      <c r="C69" s="10" t="str">
        <f>IF(COUNTRY_INFO!C69=0," ",COUNTRY_INFO!C69)</f>
        <v>Debay Tilatgen</v>
      </c>
      <c r="D69" s="11" t="str">
        <f>IF(COUNTRY_INFO!$T$9:$T$1000="MDA2 (DEC+ALB)", COUNTRY_INFO!$T$9:$T$1000, " ")</f>
        <v xml:space="preserve"> </v>
      </c>
      <c r="E69" s="109"/>
      <c r="F69" s="288"/>
      <c r="G69" s="288"/>
      <c r="H69" s="288"/>
      <c r="I69" s="11">
        <f t="shared" si="1"/>
        <v>0</v>
      </c>
      <c r="J69" s="2"/>
      <c r="K69" s="18"/>
      <c r="L69" s="18"/>
      <c r="M69" s="14">
        <f t="shared" si="2"/>
        <v>0</v>
      </c>
      <c r="N69" s="230" t="str">
        <f t="shared" si="3"/>
        <v xml:space="preserve"> </v>
      </c>
      <c r="O69" s="230" t="str">
        <f t="shared" si="4"/>
        <v xml:space="preserve"> </v>
      </c>
      <c r="P69" s="230" t="str">
        <f t="shared" si="5"/>
        <v xml:space="preserve"> </v>
      </c>
      <c r="Q69" s="230" t="str">
        <f t="shared" si="6"/>
        <v xml:space="preserve"> </v>
      </c>
    </row>
    <row r="70" spans="1:17" x14ac:dyDescent="0.2">
      <c r="A70" s="10" t="str">
        <f>IF(COUNTRY_INFO!A70=0," ",COUNTRY_INFO!A70)</f>
        <v>Ethiopia</v>
      </c>
      <c r="B70" s="10" t="str">
        <f>IF(COUNTRY_INFO!B70=0," ",COUNTRY_INFO!B70)</f>
        <v>AmharaEast Gojam</v>
      </c>
      <c r="C70" s="10" t="str">
        <f>IF(COUNTRY_INFO!C70=0," ",COUNTRY_INFO!C70)</f>
        <v>Debre Elias</v>
      </c>
      <c r="D70" s="11" t="str">
        <f>IF(COUNTRY_INFO!$T$9:$T$1000="MDA2 (DEC+ALB)", COUNTRY_INFO!$T$9:$T$1000, " ")</f>
        <v xml:space="preserve"> </v>
      </c>
      <c r="E70" s="109"/>
      <c r="F70" s="288"/>
      <c r="G70" s="288"/>
      <c r="H70" s="288"/>
      <c r="I70" s="11">
        <f t="shared" si="1"/>
        <v>0</v>
      </c>
      <c r="J70" s="2"/>
      <c r="K70" s="18"/>
      <c r="L70" s="18"/>
      <c r="M70" s="14">
        <f t="shared" si="2"/>
        <v>0</v>
      </c>
      <c r="N70" s="230" t="str">
        <f t="shared" si="3"/>
        <v xml:space="preserve"> </v>
      </c>
      <c r="O70" s="230" t="str">
        <f t="shared" si="4"/>
        <v xml:space="preserve"> </v>
      </c>
      <c r="P70" s="230" t="str">
        <f t="shared" si="5"/>
        <v xml:space="preserve"> </v>
      </c>
      <c r="Q70" s="230" t="str">
        <f t="shared" si="6"/>
        <v xml:space="preserve"> </v>
      </c>
    </row>
    <row r="71" spans="1:17" x14ac:dyDescent="0.2">
      <c r="A71" s="10" t="str">
        <f>IF(COUNTRY_INFO!A71=0," ",COUNTRY_INFO!A71)</f>
        <v>Ethiopia</v>
      </c>
      <c r="B71" s="10" t="str">
        <f>IF(COUNTRY_INFO!B71=0," ",COUNTRY_INFO!B71)</f>
        <v>AmharaEast Gojam</v>
      </c>
      <c r="C71" s="10" t="str">
        <f>IF(COUNTRY_INFO!C71=0," ",COUNTRY_INFO!C71)</f>
        <v>Debre Markos Town</v>
      </c>
      <c r="D71" s="11" t="str">
        <f>IF(COUNTRY_INFO!$T$9:$T$1000="MDA2 (DEC+ALB)", COUNTRY_INFO!$T$9:$T$1000, " ")</f>
        <v xml:space="preserve"> </v>
      </c>
      <c r="E71" s="109"/>
      <c r="F71" s="288"/>
      <c r="G71" s="288"/>
      <c r="H71" s="288"/>
      <c r="I71" s="11">
        <f t="shared" si="1"/>
        <v>0</v>
      </c>
      <c r="J71" s="2"/>
      <c r="K71" s="18"/>
      <c r="L71" s="18"/>
      <c r="M71" s="14">
        <f t="shared" si="2"/>
        <v>0</v>
      </c>
      <c r="N71" s="230" t="str">
        <f t="shared" si="3"/>
        <v xml:space="preserve"> </v>
      </c>
      <c r="O71" s="230" t="str">
        <f t="shared" si="4"/>
        <v xml:space="preserve"> </v>
      </c>
      <c r="P71" s="230" t="str">
        <f t="shared" si="5"/>
        <v xml:space="preserve"> </v>
      </c>
      <c r="Q71" s="230" t="str">
        <f t="shared" si="6"/>
        <v xml:space="preserve"> </v>
      </c>
    </row>
    <row r="72" spans="1:17" x14ac:dyDescent="0.2">
      <c r="A72" s="10" t="str">
        <f>IF(COUNTRY_INFO!A72=0," ",COUNTRY_INFO!A72)</f>
        <v>Ethiopia</v>
      </c>
      <c r="B72" s="10" t="str">
        <f>IF(COUNTRY_INFO!B72=0," ",COUNTRY_INFO!B72)</f>
        <v>AmharaEast Gojam</v>
      </c>
      <c r="C72" s="10" t="str">
        <f>IF(COUNTRY_INFO!C72=0," ",COUNTRY_INFO!C72)</f>
        <v>Dejen</v>
      </c>
      <c r="D72" s="11" t="str">
        <f>IF(COUNTRY_INFO!$T$9:$T$1000="MDA2 (DEC+ALB)", COUNTRY_INFO!$T$9:$T$1000, " ")</f>
        <v xml:space="preserve"> </v>
      </c>
      <c r="E72" s="109"/>
      <c r="F72" s="288"/>
      <c r="G72" s="288"/>
      <c r="H72" s="288"/>
      <c r="I72" s="11">
        <f t="shared" si="1"/>
        <v>0</v>
      </c>
      <c r="J72" s="2"/>
      <c r="K72" s="18"/>
      <c r="L72" s="18"/>
      <c r="M72" s="14">
        <f t="shared" si="2"/>
        <v>0</v>
      </c>
      <c r="N72" s="230" t="str">
        <f t="shared" si="3"/>
        <v xml:space="preserve"> </v>
      </c>
      <c r="O72" s="230" t="str">
        <f t="shared" si="4"/>
        <v xml:space="preserve"> </v>
      </c>
      <c r="P72" s="230" t="str">
        <f t="shared" si="5"/>
        <v xml:space="preserve"> </v>
      </c>
      <c r="Q72" s="230" t="str">
        <f t="shared" si="6"/>
        <v xml:space="preserve"> </v>
      </c>
    </row>
    <row r="73" spans="1:17" x14ac:dyDescent="0.2">
      <c r="A73" s="10" t="str">
        <f>IF(COUNTRY_INFO!A73=0," ",COUNTRY_INFO!A73)</f>
        <v>Ethiopia</v>
      </c>
      <c r="B73" s="10" t="str">
        <f>IF(COUNTRY_INFO!B73=0," ",COUNTRY_INFO!B73)</f>
        <v>AmharaEast Gojam</v>
      </c>
      <c r="C73" s="10" t="str">
        <f>IF(COUNTRY_INFO!C73=0," ",COUNTRY_INFO!C73)</f>
        <v>Enarje Enawuga</v>
      </c>
      <c r="D73" s="11" t="str">
        <f>IF(COUNTRY_INFO!$T$9:$T$1000="MDA2 (DEC+ALB)", COUNTRY_INFO!$T$9:$T$1000, " ")</f>
        <v xml:space="preserve"> </v>
      </c>
      <c r="E73" s="109"/>
      <c r="F73" s="288"/>
      <c r="G73" s="288"/>
      <c r="H73" s="288"/>
      <c r="I73" s="11">
        <f t="shared" si="1"/>
        <v>0</v>
      </c>
      <c r="J73" s="2"/>
      <c r="K73" s="18"/>
      <c r="L73" s="18"/>
      <c r="M73" s="14">
        <f t="shared" si="2"/>
        <v>0</v>
      </c>
      <c r="N73" s="230" t="str">
        <f t="shared" si="3"/>
        <v xml:space="preserve"> </v>
      </c>
      <c r="O73" s="230" t="str">
        <f t="shared" si="4"/>
        <v xml:space="preserve"> </v>
      </c>
      <c r="P73" s="230" t="str">
        <f t="shared" si="5"/>
        <v xml:space="preserve"> </v>
      </c>
      <c r="Q73" s="230" t="str">
        <f t="shared" si="6"/>
        <v xml:space="preserve"> </v>
      </c>
    </row>
    <row r="74" spans="1:17" x14ac:dyDescent="0.2">
      <c r="A74" s="10" t="str">
        <f>IF(COUNTRY_INFO!A74=0," ",COUNTRY_INFO!A74)</f>
        <v>Ethiopia</v>
      </c>
      <c r="B74" s="10" t="str">
        <f>IF(COUNTRY_INFO!B74=0," ",COUNTRY_INFO!B74)</f>
        <v>AmharaEast Gojam</v>
      </c>
      <c r="C74" s="10" t="str">
        <f>IF(COUNTRY_INFO!C74=0," ",COUNTRY_INFO!C74)</f>
        <v>Enebsie Sarmeder</v>
      </c>
      <c r="D74" s="11" t="str">
        <f>IF(COUNTRY_INFO!$T$9:$T$1000="MDA2 (DEC+ALB)", COUNTRY_INFO!$T$9:$T$1000, " ")</f>
        <v xml:space="preserve"> </v>
      </c>
      <c r="E74" s="109"/>
      <c r="F74" s="288"/>
      <c r="G74" s="288"/>
      <c r="H74" s="288"/>
      <c r="I74" s="11">
        <f t="shared" ref="I74:I137" si="7">SUM(F74:H74)</f>
        <v>0</v>
      </c>
      <c r="J74" s="2"/>
      <c r="K74" s="18"/>
      <c r="L74" s="18"/>
      <c r="M74" s="14">
        <f t="shared" ref="M74:M137" si="8">SUM(J74:L74)</f>
        <v>0</v>
      </c>
      <c r="N74" s="230" t="str">
        <f t="shared" ref="N74:N137" si="9">IF(F74&lt;&gt;0, IF(J74/F74*100=0, "-", J74/F74*100), " ")</f>
        <v xml:space="preserve"> </v>
      </c>
      <c r="O74" s="230" t="str">
        <f t="shared" ref="O74:O137" si="10">IF(G74&lt;&gt;0, IF(K74/G74*100=0, "-", K74/G74*100), " ")</f>
        <v xml:space="preserve"> </v>
      </c>
      <c r="P74" s="230" t="str">
        <f t="shared" ref="P74:P137" si="11">IF(H74&lt;&gt;0, IF(L74/H74*100=0, "-", L74/H74*100), " ")</f>
        <v xml:space="preserve"> </v>
      </c>
      <c r="Q74" s="230" t="str">
        <f t="shared" ref="Q74:Q137" si="12">IF(I74&lt;&gt;0, IF(M74/I74*100=0, "-", M74/I74*100), " ")</f>
        <v xml:space="preserve"> </v>
      </c>
    </row>
    <row r="75" spans="1:17" x14ac:dyDescent="0.2">
      <c r="A75" s="10" t="str">
        <f>IF(COUNTRY_INFO!A75=0," ",COUNTRY_INFO!A75)</f>
        <v>Ethiopia</v>
      </c>
      <c r="B75" s="10" t="str">
        <f>IF(COUNTRY_INFO!B75=0," ",COUNTRY_INFO!B75)</f>
        <v>AmharaEast Gojam</v>
      </c>
      <c r="C75" s="10" t="str">
        <f>IF(COUNTRY_INFO!C75=0," ",COUNTRY_INFO!C75)</f>
        <v>Enemay</v>
      </c>
      <c r="D75" s="11" t="str">
        <f>IF(COUNTRY_INFO!$T$9:$T$1000="MDA2 (DEC+ALB)", COUNTRY_INFO!$T$9:$T$1000, " ")</f>
        <v xml:space="preserve"> </v>
      </c>
      <c r="E75" s="109"/>
      <c r="F75" s="288"/>
      <c r="G75" s="288"/>
      <c r="H75" s="288"/>
      <c r="I75" s="11">
        <f t="shared" si="7"/>
        <v>0</v>
      </c>
      <c r="J75" s="2"/>
      <c r="K75" s="18"/>
      <c r="L75" s="18"/>
      <c r="M75" s="14">
        <f t="shared" si="8"/>
        <v>0</v>
      </c>
      <c r="N75" s="230" t="str">
        <f t="shared" si="9"/>
        <v xml:space="preserve"> </v>
      </c>
      <c r="O75" s="230" t="str">
        <f t="shared" si="10"/>
        <v xml:space="preserve"> </v>
      </c>
      <c r="P75" s="230" t="str">
        <f t="shared" si="11"/>
        <v xml:space="preserve"> </v>
      </c>
      <c r="Q75" s="230" t="str">
        <f t="shared" si="12"/>
        <v xml:space="preserve"> </v>
      </c>
    </row>
    <row r="76" spans="1:17" x14ac:dyDescent="0.2">
      <c r="A76" s="10" t="str">
        <f>IF(COUNTRY_INFO!A76=0," ",COUNTRY_INFO!A76)</f>
        <v>Ethiopia</v>
      </c>
      <c r="B76" s="10" t="str">
        <f>IF(COUNTRY_INFO!B76=0," ",COUNTRY_INFO!B76)</f>
        <v>AmharaEast Gojam</v>
      </c>
      <c r="C76" s="10" t="str">
        <f>IF(COUNTRY_INFO!C76=0," ",COUNTRY_INFO!C76)</f>
        <v>Gonchasieso enesie</v>
      </c>
      <c r="D76" s="11" t="str">
        <f>IF(COUNTRY_INFO!$T$9:$T$1000="MDA2 (DEC+ALB)", COUNTRY_INFO!$T$9:$T$1000, " ")</f>
        <v xml:space="preserve"> </v>
      </c>
      <c r="E76" s="109"/>
      <c r="F76" s="288"/>
      <c r="G76" s="288"/>
      <c r="H76" s="288"/>
      <c r="I76" s="11">
        <f t="shared" si="7"/>
        <v>0</v>
      </c>
      <c r="J76" s="2"/>
      <c r="K76" s="18"/>
      <c r="L76" s="18"/>
      <c r="M76" s="14">
        <f t="shared" si="8"/>
        <v>0</v>
      </c>
      <c r="N76" s="230" t="str">
        <f t="shared" si="9"/>
        <v xml:space="preserve"> </v>
      </c>
      <c r="O76" s="230" t="str">
        <f t="shared" si="10"/>
        <v xml:space="preserve"> </v>
      </c>
      <c r="P76" s="230" t="str">
        <f t="shared" si="11"/>
        <v xml:space="preserve"> </v>
      </c>
      <c r="Q76" s="230" t="str">
        <f t="shared" si="12"/>
        <v xml:space="preserve"> </v>
      </c>
    </row>
    <row r="77" spans="1:17" x14ac:dyDescent="0.2">
      <c r="A77" s="10" t="str">
        <f>IF(COUNTRY_INFO!A77=0," ",COUNTRY_INFO!A77)</f>
        <v>Ethiopia</v>
      </c>
      <c r="B77" s="10" t="str">
        <f>IF(COUNTRY_INFO!B77=0," ",COUNTRY_INFO!B77)</f>
        <v>AmharaEast Gojam</v>
      </c>
      <c r="C77" s="10" t="str">
        <f>IF(COUNTRY_INFO!C77=0," ",COUNTRY_INFO!C77)</f>
        <v>Gozamen</v>
      </c>
      <c r="D77" s="11" t="str">
        <f>IF(COUNTRY_INFO!$T$9:$T$1000="MDA2 (DEC+ALB)", COUNTRY_INFO!$T$9:$T$1000, " ")</f>
        <v xml:space="preserve"> </v>
      </c>
      <c r="E77" s="109"/>
      <c r="F77" s="288"/>
      <c r="G77" s="288"/>
      <c r="H77" s="288"/>
      <c r="I77" s="11">
        <f t="shared" si="7"/>
        <v>0</v>
      </c>
      <c r="J77" s="2"/>
      <c r="K77" s="18"/>
      <c r="L77" s="18"/>
      <c r="M77" s="14">
        <f t="shared" si="8"/>
        <v>0</v>
      </c>
      <c r="N77" s="230" t="str">
        <f t="shared" si="9"/>
        <v xml:space="preserve"> </v>
      </c>
      <c r="O77" s="230" t="str">
        <f t="shared" si="10"/>
        <v xml:space="preserve"> </v>
      </c>
      <c r="P77" s="230" t="str">
        <f t="shared" si="11"/>
        <v xml:space="preserve"> </v>
      </c>
      <c r="Q77" s="230" t="str">
        <f t="shared" si="12"/>
        <v xml:space="preserve"> </v>
      </c>
    </row>
    <row r="78" spans="1:17" x14ac:dyDescent="0.2">
      <c r="A78" s="10" t="str">
        <f>IF(COUNTRY_INFO!A78=0," ",COUNTRY_INFO!A78)</f>
        <v>Ethiopia</v>
      </c>
      <c r="B78" s="10" t="str">
        <f>IF(COUNTRY_INFO!B78=0," ",COUNTRY_INFO!B78)</f>
        <v>AmharaEast Gojam</v>
      </c>
      <c r="C78" s="10" t="str">
        <f>IF(COUNTRY_INFO!C78=0," ",COUNTRY_INFO!C78)</f>
        <v>Hult Eju</v>
      </c>
      <c r="D78" s="11" t="str">
        <f>IF(COUNTRY_INFO!$T$9:$T$1000="MDA2 (DEC+ALB)", COUNTRY_INFO!$T$9:$T$1000, " ")</f>
        <v xml:space="preserve"> </v>
      </c>
      <c r="E78" s="109"/>
      <c r="F78" s="288"/>
      <c r="G78" s="288"/>
      <c r="H78" s="288"/>
      <c r="I78" s="11">
        <f t="shared" si="7"/>
        <v>0</v>
      </c>
      <c r="J78" s="2"/>
      <c r="K78" s="18"/>
      <c r="L78" s="18"/>
      <c r="M78" s="14">
        <f t="shared" si="8"/>
        <v>0</v>
      </c>
      <c r="N78" s="230" t="str">
        <f t="shared" si="9"/>
        <v xml:space="preserve"> </v>
      </c>
      <c r="O78" s="230" t="str">
        <f t="shared" si="10"/>
        <v xml:space="preserve"> </v>
      </c>
      <c r="P78" s="230" t="str">
        <f t="shared" si="11"/>
        <v xml:space="preserve"> </v>
      </c>
      <c r="Q78" s="230" t="str">
        <f t="shared" si="12"/>
        <v xml:space="preserve"> </v>
      </c>
    </row>
    <row r="79" spans="1:17" x14ac:dyDescent="0.2">
      <c r="A79" s="10" t="str">
        <f>IF(COUNTRY_INFO!A79=0," ",COUNTRY_INFO!A79)</f>
        <v>Ethiopia</v>
      </c>
      <c r="B79" s="10" t="str">
        <f>IF(COUNTRY_INFO!B79=0," ",COUNTRY_INFO!B79)</f>
        <v>AmharaEast Gojam</v>
      </c>
      <c r="C79" s="10" t="str">
        <f>IF(COUNTRY_INFO!C79=0," ",COUNTRY_INFO!C79)</f>
        <v>Machakel</v>
      </c>
      <c r="D79" s="11" t="str">
        <f>IF(COUNTRY_INFO!$T$9:$T$1000="MDA2 (DEC+ALB)", COUNTRY_INFO!$T$9:$T$1000, " ")</f>
        <v xml:space="preserve"> </v>
      </c>
      <c r="E79" s="109"/>
      <c r="F79" s="288"/>
      <c r="G79" s="288"/>
      <c r="H79" s="288"/>
      <c r="I79" s="11">
        <f t="shared" si="7"/>
        <v>0</v>
      </c>
      <c r="J79" s="2"/>
      <c r="K79" s="18"/>
      <c r="L79" s="18"/>
      <c r="M79" s="14">
        <f t="shared" si="8"/>
        <v>0</v>
      </c>
      <c r="N79" s="230" t="str">
        <f t="shared" si="9"/>
        <v xml:space="preserve"> </v>
      </c>
      <c r="O79" s="230" t="str">
        <f t="shared" si="10"/>
        <v xml:space="preserve"> </v>
      </c>
      <c r="P79" s="230" t="str">
        <f t="shared" si="11"/>
        <v xml:space="preserve"> </v>
      </c>
      <c r="Q79" s="230" t="str">
        <f t="shared" si="12"/>
        <v xml:space="preserve"> </v>
      </c>
    </row>
    <row r="80" spans="1:17" x14ac:dyDescent="0.2">
      <c r="A80" s="10" t="str">
        <f>IF(COUNTRY_INFO!A80=0," ",COUNTRY_INFO!A80)</f>
        <v>Ethiopia</v>
      </c>
      <c r="B80" s="10" t="str">
        <f>IF(COUNTRY_INFO!B80=0," ",COUNTRY_INFO!B80)</f>
        <v>AmharaEast Gojam</v>
      </c>
      <c r="C80" s="10" t="str">
        <f>IF(COUNTRY_INFO!C80=0," ",COUNTRY_INFO!C80)</f>
        <v>Motta town</v>
      </c>
      <c r="D80" s="11" t="str">
        <f>IF(COUNTRY_INFO!$T$9:$T$1000="MDA2 (DEC+ALB)", COUNTRY_INFO!$T$9:$T$1000, " ")</f>
        <v xml:space="preserve"> </v>
      </c>
      <c r="E80" s="109"/>
      <c r="F80" s="288"/>
      <c r="G80" s="288"/>
      <c r="H80" s="288"/>
      <c r="I80" s="11">
        <f t="shared" si="7"/>
        <v>0</v>
      </c>
      <c r="J80" s="2"/>
      <c r="K80" s="18"/>
      <c r="L80" s="18"/>
      <c r="M80" s="14">
        <f t="shared" si="8"/>
        <v>0</v>
      </c>
      <c r="N80" s="230" t="str">
        <f t="shared" si="9"/>
        <v xml:space="preserve"> </v>
      </c>
      <c r="O80" s="230" t="str">
        <f t="shared" si="10"/>
        <v xml:space="preserve"> </v>
      </c>
      <c r="P80" s="230" t="str">
        <f t="shared" si="11"/>
        <v xml:space="preserve"> </v>
      </c>
      <c r="Q80" s="230" t="str">
        <f t="shared" si="12"/>
        <v xml:space="preserve"> </v>
      </c>
    </row>
    <row r="81" spans="1:17" x14ac:dyDescent="0.2">
      <c r="A81" s="10" t="str">
        <f>IF(COUNTRY_INFO!A81=0," ",COUNTRY_INFO!A81)</f>
        <v>Ethiopia</v>
      </c>
      <c r="B81" s="10" t="str">
        <f>IF(COUNTRY_INFO!B81=0," ",COUNTRY_INFO!B81)</f>
        <v>AmharaEast Gojam</v>
      </c>
      <c r="C81" s="10" t="str">
        <f>IF(COUNTRY_INFO!C81=0," ",COUNTRY_INFO!C81)</f>
        <v>Sedie</v>
      </c>
      <c r="D81" s="11" t="str">
        <f>IF(COUNTRY_INFO!$T$9:$T$1000="MDA2 (DEC+ALB)", COUNTRY_INFO!$T$9:$T$1000, " ")</f>
        <v xml:space="preserve"> </v>
      </c>
      <c r="E81" s="109"/>
      <c r="F81" s="288"/>
      <c r="G81" s="288"/>
      <c r="H81" s="288"/>
      <c r="I81" s="11">
        <f t="shared" si="7"/>
        <v>0</v>
      </c>
      <c r="J81" s="2"/>
      <c r="K81" s="18"/>
      <c r="L81" s="18"/>
      <c r="M81" s="14">
        <f t="shared" si="8"/>
        <v>0</v>
      </c>
      <c r="N81" s="230" t="str">
        <f t="shared" si="9"/>
        <v xml:space="preserve"> </v>
      </c>
      <c r="O81" s="230" t="str">
        <f t="shared" si="10"/>
        <v xml:space="preserve"> </v>
      </c>
      <c r="P81" s="230" t="str">
        <f t="shared" si="11"/>
        <v xml:space="preserve"> </v>
      </c>
      <c r="Q81" s="230" t="str">
        <f t="shared" si="12"/>
        <v xml:space="preserve"> </v>
      </c>
    </row>
    <row r="82" spans="1:17" x14ac:dyDescent="0.2">
      <c r="A82" s="10" t="str">
        <f>IF(COUNTRY_INFO!A82=0," ",COUNTRY_INFO!A82)</f>
        <v>Ethiopia</v>
      </c>
      <c r="B82" s="10" t="str">
        <f>IF(COUNTRY_INFO!B82=0," ",COUNTRY_INFO!B82)</f>
        <v>AmharaEast Gojam</v>
      </c>
      <c r="C82" s="10" t="str">
        <f>IF(COUNTRY_INFO!C82=0," ",COUNTRY_INFO!C82)</f>
        <v>Shebel berenta</v>
      </c>
      <c r="D82" s="11" t="str">
        <f>IF(COUNTRY_INFO!$T$9:$T$1000="MDA2 (DEC+ALB)", COUNTRY_INFO!$T$9:$T$1000, " ")</f>
        <v xml:space="preserve"> </v>
      </c>
      <c r="E82" s="109"/>
      <c r="F82" s="288"/>
      <c r="G82" s="288"/>
      <c r="H82" s="288"/>
      <c r="I82" s="11">
        <f t="shared" si="7"/>
        <v>0</v>
      </c>
      <c r="J82" s="2"/>
      <c r="K82" s="18"/>
      <c r="L82" s="18"/>
      <c r="M82" s="14">
        <f t="shared" si="8"/>
        <v>0</v>
      </c>
      <c r="N82" s="230" t="str">
        <f t="shared" si="9"/>
        <v xml:space="preserve"> </v>
      </c>
      <c r="O82" s="230" t="str">
        <f t="shared" si="10"/>
        <v xml:space="preserve"> </v>
      </c>
      <c r="P82" s="230" t="str">
        <f t="shared" si="11"/>
        <v xml:space="preserve"> </v>
      </c>
      <c r="Q82" s="230" t="str">
        <f t="shared" si="12"/>
        <v xml:space="preserve"> </v>
      </c>
    </row>
    <row r="83" spans="1:17" x14ac:dyDescent="0.2">
      <c r="A83" s="10" t="str">
        <f>IF(COUNTRY_INFO!A83=0," ",COUNTRY_INFO!A83)</f>
        <v>Ethiopia</v>
      </c>
      <c r="B83" s="10" t="str">
        <f>IF(COUNTRY_INFO!B83=0," ",COUNTRY_INFO!B83)</f>
        <v>AmharaEast Gojam</v>
      </c>
      <c r="C83" s="10" t="str">
        <f>IF(COUNTRY_INFO!C83=0," ",COUNTRY_INFO!C83)</f>
        <v>Sinan</v>
      </c>
      <c r="D83" s="11" t="str">
        <f>IF(COUNTRY_INFO!$T$9:$T$1000="MDA2 (DEC+ALB)", COUNTRY_INFO!$T$9:$T$1000, " ")</f>
        <v xml:space="preserve"> </v>
      </c>
      <c r="E83" s="109"/>
      <c r="F83" s="288"/>
      <c r="G83" s="288"/>
      <c r="H83" s="288"/>
      <c r="I83" s="11">
        <f t="shared" si="7"/>
        <v>0</v>
      </c>
      <c r="J83" s="2"/>
      <c r="K83" s="18"/>
      <c r="L83" s="18"/>
      <c r="M83" s="14">
        <f t="shared" si="8"/>
        <v>0</v>
      </c>
      <c r="N83" s="230" t="str">
        <f t="shared" si="9"/>
        <v xml:space="preserve"> </v>
      </c>
      <c r="O83" s="230" t="str">
        <f t="shared" si="10"/>
        <v xml:space="preserve"> </v>
      </c>
      <c r="P83" s="230" t="str">
        <f t="shared" si="11"/>
        <v xml:space="preserve"> </v>
      </c>
      <c r="Q83" s="230" t="str">
        <f t="shared" si="12"/>
        <v xml:space="preserve"> </v>
      </c>
    </row>
    <row r="84" spans="1:17" x14ac:dyDescent="0.2">
      <c r="A84" s="10" t="str">
        <f>IF(COUNTRY_INFO!A84=0," ",COUNTRY_INFO!A84)</f>
        <v>Ethiopia</v>
      </c>
      <c r="B84" s="10" t="str">
        <f>IF(COUNTRY_INFO!B84=0," ",COUNTRY_INFO!B84)</f>
        <v>AmharaNorth Gondar</v>
      </c>
      <c r="C84" s="10" t="str">
        <f>IF(COUNTRY_INFO!C84=0," ",COUNTRY_INFO!C84)</f>
        <v>Adi Arkay</v>
      </c>
      <c r="D84" s="11" t="str">
        <f>IF(COUNTRY_INFO!$T$9:$T$1000="MDA2 (DEC+ALB)", COUNTRY_INFO!$T$9:$T$1000, " ")</f>
        <v xml:space="preserve"> </v>
      </c>
      <c r="E84" s="109"/>
      <c r="F84" s="288"/>
      <c r="G84" s="288"/>
      <c r="H84" s="288"/>
      <c r="I84" s="11">
        <f t="shared" si="7"/>
        <v>0</v>
      </c>
      <c r="J84" s="2"/>
      <c r="K84" s="18"/>
      <c r="L84" s="18"/>
      <c r="M84" s="14">
        <f t="shared" si="8"/>
        <v>0</v>
      </c>
      <c r="N84" s="230" t="str">
        <f t="shared" si="9"/>
        <v xml:space="preserve"> </v>
      </c>
      <c r="O84" s="230" t="str">
        <f t="shared" si="10"/>
        <v xml:space="preserve"> </v>
      </c>
      <c r="P84" s="230" t="str">
        <f t="shared" si="11"/>
        <v xml:space="preserve"> </v>
      </c>
      <c r="Q84" s="230" t="str">
        <f t="shared" si="12"/>
        <v xml:space="preserve"> </v>
      </c>
    </row>
    <row r="85" spans="1:17" x14ac:dyDescent="0.2">
      <c r="A85" s="10" t="str">
        <f>IF(COUNTRY_INFO!A85=0," ",COUNTRY_INFO!A85)</f>
        <v>Ethiopia</v>
      </c>
      <c r="B85" s="10" t="str">
        <f>IF(COUNTRY_INFO!B85=0," ",COUNTRY_INFO!B85)</f>
        <v>AmharaNorth Gondar</v>
      </c>
      <c r="C85" s="10" t="str">
        <f>IF(COUNTRY_INFO!C85=0," ",COUNTRY_INFO!C85)</f>
        <v>Alefa</v>
      </c>
      <c r="D85" s="11" t="str">
        <f>IF(COUNTRY_INFO!$T$9:$T$1000="MDA2 (DEC+ALB)", COUNTRY_INFO!$T$9:$T$1000, " ")</f>
        <v xml:space="preserve"> </v>
      </c>
      <c r="E85" s="109"/>
      <c r="F85" s="288"/>
      <c r="G85" s="288"/>
      <c r="H85" s="288"/>
      <c r="I85" s="11">
        <f t="shared" si="7"/>
        <v>0</v>
      </c>
      <c r="J85" s="2"/>
      <c r="K85" s="18"/>
      <c r="L85" s="18"/>
      <c r="M85" s="14">
        <f t="shared" si="8"/>
        <v>0</v>
      </c>
      <c r="N85" s="230" t="str">
        <f t="shared" si="9"/>
        <v xml:space="preserve"> </v>
      </c>
      <c r="O85" s="230" t="str">
        <f t="shared" si="10"/>
        <v xml:space="preserve"> </v>
      </c>
      <c r="P85" s="230" t="str">
        <f t="shared" si="11"/>
        <v xml:space="preserve"> </v>
      </c>
      <c r="Q85" s="230" t="str">
        <f t="shared" si="12"/>
        <v xml:space="preserve"> </v>
      </c>
    </row>
    <row r="86" spans="1:17" x14ac:dyDescent="0.2">
      <c r="A86" s="10" t="str">
        <f>IF(COUNTRY_INFO!A86=0," ",COUNTRY_INFO!A86)</f>
        <v>Ethiopia</v>
      </c>
      <c r="B86" s="10" t="str">
        <f>IF(COUNTRY_INFO!B86=0," ",COUNTRY_INFO!B86)</f>
        <v>AmharaNorth Gondar</v>
      </c>
      <c r="C86" s="10" t="str">
        <f>IF(COUNTRY_INFO!C86=0," ",COUNTRY_INFO!C86)</f>
        <v>Beyeda</v>
      </c>
      <c r="D86" s="11" t="str">
        <f>IF(COUNTRY_INFO!$T$9:$T$1000="MDA2 (DEC+ALB)", COUNTRY_INFO!$T$9:$T$1000, " ")</f>
        <v xml:space="preserve"> </v>
      </c>
      <c r="E86" s="109"/>
      <c r="F86" s="288"/>
      <c r="G86" s="288"/>
      <c r="H86" s="288"/>
      <c r="I86" s="11">
        <f t="shared" si="7"/>
        <v>0</v>
      </c>
      <c r="J86" s="2"/>
      <c r="K86" s="18"/>
      <c r="L86" s="18"/>
      <c r="M86" s="14">
        <f t="shared" si="8"/>
        <v>0</v>
      </c>
      <c r="N86" s="230" t="str">
        <f t="shared" si="9"/>
        <v xml:space="preserve"> </v>
      </c>
      <c r="O86" s="230" t="str">
        <f t="shared" si="10"/>
        <v xml:space="preserve"> </v>
      </c>
      <c r="P86" s="230" t="str">
        <f t="shared" si="11"/>
        <v xml:space="preserve"> </v>
      </c>
      <c r="Q86" s="230" t="str">
        <f t="shared" si="12"/>
        <v xml:space="preserve"> </v>
      </c>
    </row>
    <row r="87" spans="1:17" x14ac:dyDescent="0.2">
      <c r="A87" s="10" t="str">
        <f>IF(COUNTRY_INFO!A87=0," ",COUNTRY_INFO!A87)</f>
        <v>Ethiopia</v>
      </c>
      <c r="B87" s="10" t="str">
        <f>IF(COUNTRY_INFO!B87=0," ",COUNTRY_INFO!B87)</f>
        <v>AmharaNorth Gondar</v>
      </c>
      <c r="C87" s="10" t="str">
        <f>IF(COUNTRY_INFO!C87=0," ",COUNTRY_INFO!C87)</f>
        <v>Chilga</v>
      </c>
      <c r="D87" s="11" t="str">
        <f>IF(COUNTRY_INFO!$T$9:$T$1000="MDA2 (DEC+ALB)", COUNTRY_INFO!$T$9:$T$1000, " ")</f>
        <v xml:space="preserve"> </v>
      </c>
      <c r="E87" s="109"/>
      <c r="F87" s="288"/>
      <c r="G87" s="288"/>
      <c r="H87" s="288"/>
      <c r="I87" s="11">
        <f t="shared" si="7"/>
        <v>0</v>
      </c>
      <c r="J87" s="2"/>
      <c r="K87" s="18"/>
      <c r="L87" s="18"/>
      <c r="M87" s="14">
        <f t="shared" si="8"/>
        <v>0</v>
      </c>
      <c r="N87" s="230" t="str">
        <f t="shared" si="9"/>
        <v xml:space="preserve"> </v>
      </c>
      <c r="O87" s="230" t="str">
        <f t="shared" si="10"/>
        <v xml:space="preserve"> </v>
      </c>
      <c r="P87" s="230" t="str">
        <f t="shared" si="11"/>
        <v xml:space="preserve"> </v>
      </c>
      <c r="Q87" s="230" t="str">
        <f t="shared" si="12"/>
        <v xml:space="preserve"> </v>
      </c>
    </row>
    <row r="88" spans="1:17" x14ac:dyDescent="0.2">
      <c r="A88" s="10" t="str">
        <f>IF(COUNTRY_INFO!A88=0," ",COUNTRY_INFO!A88)</f>
        <v>Ethiopia</v>
      </c>
      <c r="B88" s="10" t="str">
        <f>IF(COUNTRY_INFO!B88=0," ",COUNTRY_INFO!B88)</f>
        <v>AmharaNorth Gondar</v>
      </c>
      <c r="C88" s="10" t="str">
        <f>IF(COUNTRY_INFO!C88=0," ",COUNTRY_INFO!C88)</f>
        <v>Dabat</v>
      </c>
      <c r="D88" s="11" t="str">
        <f>IF(COUNTRY_INFO!$T$9:$T$1000="MDA2 (DEC+ALB)", COUNTRY_INFO!$T$9:$T$1000, " ")</f>
        <v xml:space="preserve"> </v>
      </c>
      <c r="E88" s="109"/>
      <c r="F88" s="288"/>
      <c r="G88" s="288"/>
      <c r="H88" s="288"/>
      <c r="I88" s="11">
        <f t="shared" si="7"/>
        <v>0</v>
      </c>
      <c r="J88" s="2"/>
      <c r="K88" s="18"/>
      <c r="L88" s="18"/>
      <c r="M88" s="14">
        <f t="shared" si="8"/>
        <v>0</v>
      </c>
      <c r="N88" s="230" t="str">
        <f t="shared" si="9"/>
        <v xml:space="preserve"> </v>
      </c>
      <c r="O88" s="230" t="str">
        <f t="shared" si="10"/>
        <v xml:space="preserve"> </v>
      </c>
      <c r="P88" s="230" t="str">
        <f t="shared" si="11"/>
        <v xml:space="preserve"> </v>
      </c>
      <c r="Q88" s="230" t="str">
        <f t="shared" si="12"/>
        <v xml:space="preserve"> </v>
      </c>
    </row>
    <row r="89" spans="1:17" x14ac:dyDescent="0.2">
      <c r="A89" s="10" t="str">
        <f>IF(COUNTRY_INFO!A89=0," ",COUNTRY_INFO!A89)</f>
        <v>Ethiopia</v>
      </c>
      <c r="B89" s="10" t="str">
        <f>IF(COUNTRY_INFO!B89=0," ",COUNTRY_INFO!B89)</f>
        <v>AmharaNorth Gondar</v>
      </c>
      <c r="C89" s="10" t="str">
        <f>IF(COUNTRY_INFO!C89=0," ",COUNTRY_INFO!C89)</f>
        <v>Debark</v>
      </c>
      <c r="D89" s="11" t="str">
        <f>IF(COUNTRY_INFO!$T$9:$T$1000="MDA2 (DEC+ALB)", COUNTRY_INFO!$T$9:$T$1000, " ")</f>
        <v xml:space="preserve"> </v>
      </c>
      <c r="E89" s="109"/>
      <c r="F89" s="288"/>
      <c r="G89" s="288"/>
      <c r="H89" s="288"/>
      <c r="I89" s="11">
        <f t="shared" si="7"/>
        <v>0</v>
      </c>
      <c r="J89" s="2"/>
      <c r="K89" s="18"/>
      <c r="L89" s="18"/>
      <c r="M89" s="14">
        <f t="shared" si="8"/>
        <v>0</v>
      </c>
      <c r="N89" s="230" t="str">
        <f t="shared" si="9"/>
        <v xml:space="preserve"> </v>
      </c>
      <c r="O89" s="230" t="str">
        <f t="shared" si="10"/>
        <v xml:space="preserve"> </v>
      </c>
      <c r="P89" s="230" t="str">
        <f t="shared" si="11"/>
        <v xml:space="preserve"> </v>
      </c>
      <c r="Q89" s="230" t="str">
        <f t="shared" si="12"/>
        <v xml:space="preserve"> </v>
      </c>
    </row>
    <row r="90" spans="1:17" x14ac:dyDescent="0.2">
      <c r="A90" s="10" t="str">
        <f>IF(COUNTRY_INFO!A90=0," ",COUNTRY_INFO!A90)</f>
        <v>Ethiopia</v>
      </c>
      <c r="B90" s="10" t="str">
        <f>IF(COUNTRY_INFO!B90=0," ",COUNTRY_INFO!B90)</f>
        <v>AmharaNorth Gondar</v>
      </c>
      <c r="C90" s="10" t="str">
        <f>IF(COUNTRY_INFO!C90=0," ",COUNTRY_INFO!C90)</f>
        <v>Debark town</v>
      </c>
      <c r="D90" s="11" t="str">
        <f>IF(COUNTRY_INFO!$T$9:$T$1000="MDA2 (DEC+ALB)", COUNTRY_INFO!$T$9:$T$1000, " ")</f>
        <v xml:space="preserve"> </v>
      </c>
      <c r="E90" s="109"/>
      <c r="F90" s="288"/>
      <c r="G90" s="288"/>
      <c r="H90" s="288"/>
      <c r="I90" s="11">
        <f t="shared" si="7"/>
        <v>0</v>
      </c>
      <c r="J90" s="2"/>
      <c r="K90" s="18"/>
      <c r="L90" s="18"/>
      <c r="M90" s="14">
        <f t="shared" si="8"/>
        <v>0</v>
      </c>
      <c r="N90" s="230" t="str">
        <f t="shared" si="9"/>
        <v xml:space="preserve"> </v>
      </c>
      <c r="O90" s="230" t="str">
        <f t="shared" si="10"/>
        <v xml:space="preserve"> </v>
      </c>
      <c r="P90" s="230" t="str">
        <f t="shared" si="11"/>
        <v xml:space="preserve"> </v>
      </c>
      <c r="Q90" s="230" t="str">
        <f t="shared" si="12"/>
        <v xml:space="preserve"> </v>
      </c>
    </row>
    <row r="91" spans="1:17" x14ac:dyDescent="0.2">
      <c r="A91" s="10" t="str">
        <f>IF(COUNTRY_INFO!A91=0," ",COUNTRY_INFO!A91)</f>
        <v>Ethiopia</v>
      </c>
      <c r="B91" s="10" t="str">
        <f>IF(COUNTRY_INFO!B91=0," ",COUNTRY_INFO!B91)</f>
        <v>AmharaNorth Gondar</v>
      </c>
      <c r="C91" s="10" t="str">
        <f>IF(COUNTRY_INFO!C91=0," ",COUNTRY_INFO!C91)</f>
        <v>East Belesa</v>
      </c>
      <c r="D91" s="11" t="str">
        <f>IF(COUNTRY_INFO!$T$9:$T$1000="MDA2 (DEC+ALB)", COUNTRY_INFO!$T$9:$T$1000, " ")</f>
        <v xml:space="preserve"> </v>
      </c>
      <c r="E91" s="109"/>
      <c r="F91" s="288"/>
      <c r="G91" s="288"/>
      <c r="H91" s="288"/>
      <c r="I91" s="11">
        <f t="shared" si="7"/>
        <v>0</v>
      </c>
      <c r="J91" s="2"/>
      <c r="K91" s="18"/>
      <c r="L91" s="18"/>
      <c r="M91" s="14">
        <f t="shared" si="8"/>
        <v>0</v>
      </c>
      <c r="N91" s="230" t="str">
        <f t="shared" si="9"/>
        <v xml:space="preserve"> </v>
      </c>
      <c r="O91" s="230" t="str">
        <f t="shared" si="10"/>
        <v xml:space="preserve"> </v>
      </c>
      <c r="P91" s="230" t="str">
        <f t="shared" si="11"/>
        <v xml:space="preserve"> </v>
      </c>
      <c r="Q91" s="230" t="str">
        <f t="shared" si="12"/>
        <v xml:space="preserve"> </v>
      </c>
    </row>
    <row r="92" spans="1:17" x14ac:dyDescent="0.2">
      <c r="A92" s="10" t="str">
        <f>IF(COUNTRY_INFO!A92=0," ",COUNTRY_INFO!A92)</f>
        <v>Ethiopia</v>
      </c>
      <c r="B92" s="10" t="str">
        <f>IF(COUNTRY_INFO!B92=0," ",COUNTRY_INFO!B92)</f>
        <v>AmharaNorth Gondar</v>
      </c>
      <c r="C92" s="10" t="str">
        <f>IF(COUNTRY_INFO!C92=0," ",COUNTRY_INFO!C92)</f>
        <v>East Dembia</v>
      </c>
      <c r="D92" s="11" t="str">
        <f>IF(COUNTRY_INFO!$T$9:$T$1000="MDA2 (DEC+ALB)", COUNTRY_INFO!$T$9:$T$1000, " ")</f>
        <v xml:space="preserve"> </v>
      </c>
      <c r="E92" s="109"/>
      <c r="F92" s="288"/>
      <c r="G92" s="288"/>
      <c r="H92" s="288"/>
      <c r="I92" s="11">
        <f t="shared" si="7"/>
        <v>0</v>
      </c>
      <c r="J92" s="2"/>
      <c r="K92" s="18"/>
      <c r="L92" s="18"/>
      <c r="M92" s="14">
        <f t="shared" si="8"/>
        <v>0</v>
      </c>
      <c r="N92" s="230" t="str">
        <f t="shared" si="9"/>
        <v xml:space="preserve"> </v>
      </c>
      <c r="O92" s="230" t="str">
        <f t="shared" si="10"/>
        <v xml:space="preserve"> </v>
      </c>
      <c r="P92" s="230" t="str">
        <f t="shared" si="11"/>
        <v xml:space="preserve"> </v>
      </c>
      <c r="Q92" s="230" t="str">
        <f t="shared" si="12"/>
        <v xml:space="preserve"> </v>
      </c>
    </row>
    <row r="93" spans="1:17" x14ac:dyDescent="0.2">
      <c r="A93" s="10" t="str">
        <f>IF(COUNTRY_INFO!A93=0," ",COUNTRY_INFO!A93)</f>
        <v>Ethiopia</v>
      </c>
      <c r="B93" s="10" t="str">
        <f>IF(COUNTRY_INFO!B93=0," ",COUNTRY_INFO!B93)</f>
        <v>AmharaNorth Gondar</v>
      </c>
      <c r="C93" s="10" t="str">
        <f>IF(COUNTRY_INFO!C93=0," ",COUNTRY_INFO!C93)</f>
        <v>Gendawuha</v>
      </c>
      <c r="D93" s="11" t="str">
        <f>IF(COUNTRY_INFO!$T$9:$T$1000="MDA2 (DEC+ALB)", COUNTRY_INFO!$T$9:$T$1000, " ")</f>
        <v xml:space="preserve"> </v>
      </c>
      <c r="E93" s="109"/>
      <c r="F93" s="288"/>
      <c r="G93" s="288"/>
      <c r="H93" s="288"/>
      <c r="I93" s="11">
        <f t="shared" si="7"/>
        <v>0</v>
      </c>
      <c r="J93" s="2"/>
      <c r="K93" s="18"/>
      <c r="L93" s="18"/>
      <c r="M93" s="14">
        <f t="shared" si="8"/>
        <v>0</v>
      </c>
      <c r="N93" s="230" t="str">
        <f t="shared" si="9"/>
        <v xml:space="preserve"> </v>
      </c>
      <c r="O93" s="230" t="str">
        <f t="shared" si="10"/>
        <v xml:space="preserve"> </v>
      </c>
      <c r="P93" s="230" t="str">
        <f t="shared" si="11"/>
        <v xml:space="preserve"> </v>
      </c>
      <c r="Q93" s="230" t="str">
        <f t="shared" si="12"/>
        <v xml:space="preserve"> </v>
      </c>
    </row>
    <row r="94" spans="1:17" x14ac:dyDescent="0.2">
      <c r="A94" s="10" t="str">
        <f>IF(COUNTRY_INFO!A94=0," ",COUNTRY_INFO!A94)</f>
        <v>Ethiopia</v>
      </c>
      <c r="B94" s="10" t="str">
        <f>IF(COUNTRY_INFO!B94=0," ",COUNTRY_INFO!B94)</f>
        <v>AmharaNorth Gondar</v>
      </c>
      <c r="C94" s="10" t="str">
        <f>IF(COUNTRY_INFO!C94=0," ",COUNTRY_INFO!C94)</f>
        <v>Gondar town</v>
      </c>
      <c r="D94" s="11" t="str">
        <f>IF(COUNTRY_INFO!$T$9:$T$1000="MDA2 (DEC+ALB)", COUNTRY_INFO!$T$9:$T$1000, " ")</f>
        <v xml:space="preserve"> </v>
      </c>
      <c r="E94" s="109"/>
      <c r="F94" s="288"/>
      <c r="G94" s="288"/>
      <c r="H94" s="288"/>
      <c r="I94" s="11">
        <f t="shared" si="7"/>
        <v>0</v>
      </c>
      <c r="J94" s="2"/>
      <c r="K94" s="18"/>
      <c r="L94" s="18"/>
      <c r="M94" s="14">
        <f t="shared" si="8"/>
        <v>0</v>
      </c>
      <c r="N94" s="230" t="str">
        <f t="shared" si="9"/>
        <v xml:space="preserve"> </v>
      </c>
      <c r="O94" s="230" t="str">
        <f t="shared" si="10"/>
        <v xml:space="preserve"> </v>
      </c>
      <c r="P94" s="230" t="str">
        <f t="shared" si="11"/>
        <v xml:space="preserve"> </v>
      </c>
      <c r="Q94" s="230" t="str">
        <f t="shared" si="12"/>
        <v xml:space="preserve"> </v>
      </c>
    </row>
    <row r="95" spans="1:17" x14ac:dyDescent="0.2">
      <c r="A95" s="10" t="str">
        <f>IF(COUNTRY_INFO!A95=0," ",COUNTRY_INFO!A95)</f>
        <v>Ethiopia</v>
      </c>
      <c r="B95" s="10" t="str">
        <f>IF(COUNTRY_INFO!B95=0," ",COUNTRY_INFO!B95)</f>
        <v>AmharaNorth Gondar</v>
      </c>
      <c r="C95" s="10" t="str">
        <f>IF(COUNTRY_INFO!C95=0," ",COUNTRY_INFO!C95)</f>
        <v>Gondar Zuriya</v>
      </c>
      <c r="D95" s="11" t="str">
        <f>IF(COUNTRY_INFO!$T$9:$T$1000="MDA2 (DEC+ALB)", COUNTRY_INFO!$T$9:$T$1000, " ")</f>
        <v xml:space="preserve"> </v>
      </c>
      <c r="E95" s="109"/>
      <c r="F95" s="288"/>
      <c r="G95" s="288"/>
      <c r="H95" s="288"/>
      <c r="I95" s="11">
        <f t="shared" si="7"/>
        <v>0</v>
      </c>
      <c r="J95" s="2"/>
      <c r="K95" s="18"/>
      <c r="L95" s="18"/>
      <c r="M95" s="14">
        <f t="shared" si="8"/>
        <v>0</v>
      </c>
      <c r="N95" s="230" t="str">
        <f t="shared" si="9"/>
        <v xml:space="preserve"> </v>
      </c>
      <c r="O95" s="230" t="str">
        <f t="shared" si="10"/>
        <v xml:space="preserve"> </v>
      </c>
      <c r="P95" s="230" t="str">
        <f t="shared" si="11"/>
        <v xml:space="preserve"> </v>
      </c>
      <c r="Q95" s="230" t="str">
        <f t="shared" si="12"/>
        <v xml:space="preserve"> </v>
      </c>
    </row>
    <row r="96" spans="1:17" x14ac:dyDescent="0.2">
      <c r="A96" s="10" t="str">
        <f>IF(COUNTRY_INFO!A96=0," ",COUNTRY_INFO!A96)</f>
        <v>Ethiopia</v>
      </c>
      <c r="B96" s="10" t="str">
        <f>IF(COUNTRY_INFO!B96=0," ",COUNTRY_INFO!B96)</f>
        <v>AmharaNorth Gondar</v>
      </c>
      <c r="C96" s="10" t="str">
        <f>IF(COUNTRY_INFO!C96=0," ",COUNTRY_INFO!C96)</f>
        <v>Janamora</v>
      </c>
      <c r="D96" s="11" t="str">
        <f>IF(COUNTRY_INFO!$T$9:$T$1000="MDA2 (DEC+ALB)", COUNTRY_INFO!$T$9:$T$1000, " ")</f>
        <v xml:space="preserve"> </v>
      </c>
      <c r="E96" s="109"/>
      <c r="F96" s="288"/>
      <c r="G96" s="288"/>
      <c r="H96" s="288"/>
      <c r="I96" s="11">
        <f t="shared" si="7"/>
        <v>0</v>
      </c>
      <c r="J96" s="2"/>
      <c r="K96" s="18"/>
      <c r="L96" s="18"/>
      <c r="M96" s="14">
        <f t="shared" si="8"/>
        <v>0</v>
      </c>
      <c r="N96" s="230" t="str">
        <f t="shared" si="9"/>
        <v xml:space="preserve"> </v>
      </c>
      <c r="O96" s="230" t="str">
        <f t="shared" si="10"/>
        <v xml:space="preserve"> </v>
      </c>
      <c r="P96" s="230" t="str">
        <f t="shared" si="11"/>
        <v xml:space="preserve"> </v>
      </c>
      <c r="Q96" s="230" t="str">
        <f t="shared" si="12"/>
        <v xml:space="preserve"> </v>
      </c>
    </row>
    <row r="97" spans="1:17" x14ac:dyDescent="0.2">
      <c r="A97" s="10" t="str">
        <f>IF(COUNTRY_INFO!A97=0," ",COUNTRY_INFO!A97)</f>
        <v>Ethiopia</v>
      </c>
      <c r="B97" s="10" t="str">
        <f>IF(COUNTRY_INFO!B97=0," ",COUNTRY_INFO!B97)</f>
        <v>AmharaNorth Gondar</v>
      </c>
      <c r="C97" s="10" t="str">
        <f>IF(COUNTRY_INFO!C97=0," ",COUNTRY_INFO!C97)</f>
        <v>Kinfazbegela</v>
      </c>
      <c r="D97" s="11" t="str">
        <f>IF(COUNTRY_INFO!$T$9:$T$1000="MDA2 (DEC+ALB)", COUNTRY_INFO!$T$9:$T$1000, " ")</f>
        <v xml:space="preserve"> </v>
      </c>
      <c r="E97" s="109"/>
      <c r="F97" s="288"/>
      <c r="G97" s="288"/>
      <c r="H97" s="288"/>
      <c r="I97" s="11">
        <f t="shared" si="7"/>
        <v>0</v>
      </c>
      <c r="J97" s="2"/>
      <c r="K97" s="18"/>
      <c r="L97" s="18"/>
      <c r="M97" s="14">
        <f t="shared" si="8"/>
        <v>0</v>
      </c>
      <c r="N97" s="230" t="str">
        <f t="shared" si="9"/>
        <v xml:space="preserve"> </v>
      </c>
      <c r="O97" s="230" t="str">
        <f t="shared" si="10"/>
        <v xml:space="preserve"> </v>
      </c>
      <c r="P97" s="230" t="str">
        <f t="shared" si="11"/>
        <v xml:space="preserve"> </v>
      </c>
      <c r="Q97" s="230" t="str">
        <f t="shared" si="12"/>
        <v xml:space="preserve"> </v>
      </c>
    </row>
    <row r="98" spans="1:17" x14ac:dyDescent="0.2">
      <c r="A98" s="10" t="str">
        <f>IF(COUNTRY_INFO!A98=0," ",COUNTRY_INFO!A98)</f>
        <v>Ethiopia</v>
      </c>
      <c r="B98" s="10" t="str">
        <f>IF(COUNTRY_INFO!B98=0," ",COUNTRY_INFO!B98)</f>
        <v>AmharaNorth Gondar</v>
      </c>
      <c r="C98" s="10" t="str">
        <f>IF(COUNTRY_INFO!C98=0," ",COUNTRY_INFO!C98)</f>
        <v>Lay Armachiho</v>
      </c>
      <c r="D98" s="11" t="str">
        <f>IF(COUNTRY_INFO!$T$9:$T$1000="MDA2 (DEC+ALB)", COUNTRY_INFO!$T$9:$T$1000, " ")</f>
        <v xml:space="preserve"> </v>
      </c>
      <c r="E98" s="109"/>
      <c r="F98" s="288"/>
      <c r="G98" s="288"/>
      <c r="H98" s="288"/>
      <c r="I98" s="11">
        <f t="shared" si="7"/>
        <v>0</v>
      </c>
      <c r="J98" s="2"/>
      <c r="K98" s="18"/>
      <c r="L98" s="18"/>
      <c r="M98" s="14">
        <f t="shared" si="8"/>
        <v>0</v>
      </c>
      <c r="N98" s="230" t="str">
        <f t="shared" si="9"/>
        <v xml:space="preserve"> </v>
      </c>
      <c r="O98" s="230" t="str">
        <f t="shared" si="10"/>
        <v xml:space="preserve"> </v>
      </c>
      <c r="P98" s="230" t="str">
        <f t="shared" si="11"/>
        <v xml:space="preserve"> </v>
      </c>
      <c r="Q98" s="230" t="str">
        <f t="shared" si="12"/>
        <v xml:space="preserve"> </v>
      </c>
    </row>
    <row r="99" spans="1:17" x14ac:dyDescent="0.2">
      <c r="A99" s="10" t="str">
        <f>IF(COUNTRY_INFO!A99=0," ",COUNTRY_INFO!A99)</f>
        <v>Ethiopia</v>
      </c>
      <c r="B99" s="10" t="str">
        <f>IF(COUNTRY_INFO!B99=0," ",COUNTRY_INFO!B99)</f>
        <v>AmharaNorth Gondar</v>
      </c>
      <c r="C99" s="10" t="str">
        <f>IF(COUNTRY_INFO!C99=0," ",COUNTRY_INFO!C99)</f>
        <v>Metema</v>
      </c>
      <c r="D99" s="11" t="str">
        <f>IF(COUNTRY_INFO!$T$9:$T$1000="MDA2 (DEC+ALB)", COUNTRY_INFO!$T$9:$T$1000, " ")</f>
        <v xml:space="preserve"> </v>
      </c>
      <c r="E99" s="109"/>
      <c r="F99" s="288"/>
      <c r="G99" s="288"/>
      <c r="H99" s="288"/>
      <c r="I99" s="11">
        <f t="shared" si="7"/>
        <v>0</v>
      </c>
      <c r="J99" s="2"/>
      <c r="K99" s="18"/>
      <c r="L99" s="18"/>
      <c r="M99" s="14">
        <f t="shared" si="8"/>
        <v>0</v>
      </c>
      <c r="N99" s="230" t="str">
        <f t="shared" si="9"/>
        <v xml:space="preserve"> </v>
      </c>
      <c r="O99" s="230" t="str">
        <f t="shared" si="10"/>
        <v xml:space="preserve"> </v>
      </c>
      <c r="P99" s="230" t="str">
        <f t="shared" si="11"/>
        <v xml:space="preserve"> </v>
      </c>
      <c r="Q99" s="230" t="str">
        <f t="shared" si="12"/>
        <v xml:space="preserve"> </v>
      </c>
    </row>
    <row r="100" spans="1:17" x14ac:dyDescent="0.2">
      <c r="A100" s="10" t="str">
        <f>IF(COUNTRY_INFO!A100=0," ",COUNTRY_INFO!A100)</f>
        <v>Ethiopia</v>
      </c>
      <c r="B100" s="10" t="str">
        <f>IF(COUNTRY_INFO!B100=0," ",COUNTRY_INFO!B100)</f>
        <v>AmharaNorth Gondar</v>
      </c>
      <c r="C100" s="10" t="str">
        <f>IF(COUNTRY_INFO!C100=0," ",COUNTRY_INFO!C100)</f>
        <v>Mirab Belesa</v>
      </c>
      <c r="D100" s="11" t="str">
        <f>IF(COUNTRY_INFO!$T$9:$T$1000="MDA2 (DEC+ALB)", COUNTRY_INFO!$T$9:$T$1000, " ")</f>
        <v xml:space="preserve"> </v>
      </c>
      <c r="E100" s="109"/>
      <c r="F100" s="288"/>
      <c r="G100" s="288"/>
      <c r="H100" s="288"/>
      <c r="I100" s="11">
        <f t="shared" si="7"/>
        <v>0</v>
      </c>
      <c r="J100" s="2"/>
      <c r="K100" s="18"/>
      <c r="L100" s="18"/>
      <c r="M100" s="14">
        <f t="shared" si="8"/>
        <v>0</v>
      </c>
      <c r="N100" s="230" t="str">
        <f t="shared" si="9"/>
        <v xml:space="preserve"> </v>
      </c>
      <c r="O100" s="230" t="str">
        <f t="shared" si="10"/>
        <v xml:space="preserve"> </v>
      </c>
      <c r="P100" s="230" t="str">
        <f t="shared" si="11"/>
        <v xml:space="preserve"> </v>
      </c>
      <c r="Q100" s="230" t="str">
        <f t="shared" si="12"/>
        <v xml:space="preserve"> </v>
      </c>
    </row>
    <row r="101" spans="1:17" x14ac:dyDescent="0.2">
      <c r="A101" s="10" t="str">
        <f>IF(COUNTRY_INFO!A101=0," ",COUNTRY_INFO!A101)</f>
        <v>Ethiopia</v>
      </c>
      <c r="B101" s="10" t="str">
        <f>IF(COUNTRY_INFO!B101=0," ",COUNTRY_INFO!B101)</f>
        <v>AmharaNorth Gondar</v>
      </c>
      <c r="C101" s="10" t="str">
        <f>IF(COUNTRY_INFO!C101=0," ",COUNTRY_INFO!C101)</f>
        <v>Quara</v>
      </c>
      <c r="D101" s="11" t="str">
        <f>IF(COUNTRY_INFO!$T$9:$T$1000="MDA2 (DEC+ALB)", COUNTRY_INFO!$T$9:$T$1000, " ")</f>
        <v xml:space="preserve"> </v>
      </c>
      <c r="E101" s="109"/>
      <c r="F101" s="288"/>
      <c r="G101" s="288"/>
      <c r="H101" s="288"/>
      <c r="I101" s="11">
        <f t="shared" si="7"/>
        <v>0</v>
      </c>
      <c r="J101" s="2"/>
      <c r="K101" s="18"/>
      <c r="L101" s="18"/>
      <c r="M101" s="14">
        <f t="shared" si="8"/>
        <v>0</v>
      </c>
      <c r="N101" s="230" t="str">
        <f t="shared" si="9"/>
        <v xml:space="preserve"> </v>
      </c>
      <c r="O101" s="230" t="str">
        <f t="shared" si="10"/>
        <v xml:space="preserve"> </v>
      </c>
      <c r="P101" s="230" t="str">
        <f t="shared" si="11"/>
        <v xml:space="preserve"> </v>
      </c>
      <c r="Q101" s="230" t="str">
        <f t="shared" si="12"/>
        <v xml:space="preserve"> </v>
      </c>
    </row>
    <row r="102" spans="1:17" x14ac:dyDescent="0.2">
      <c r="A102" s="10" t="str">
        <f>IF(COUNTRY_INFO!A102=0," ",COUNTRY_INFO!A102)</f>
        <v>Ethiopia</v>
      </c>
      <c r="B102" s="10" t="str">
        <f>IF(COUNTRY_INFO!B102=0," ",COUNTRY_INFO!B102)</f>
        <v>AmharaNorth Gondar</v>
      </c>
      <c r="C102" s="10" t="str">
        <f>IF(COUNTRY_INFO!C102=0," ",COUNTRY_INFO!C102)</f>
        <v>Tach Armachiho</v>
      </c>
      <c r="D102" s="11" t="str">
        <f>IF(COUNTRY_INFO!$T$9:$T$1000="MDA2 (DEC+ALB)", COUNTRY_INFO!$T$9:$T$1000, " ")</f>
        <v xml:space="preserve"> </v>
      </c>
      <c r="E102" s="109"/>
      <c r="F102" s="288"/>
      <c r="G102" s="288"/>
      <c r="H102" s="288"/>
      <c r="I102" s="11">
        <f t="shared" si="7"/>
        <v>0</v>
      </c>
      <c r="J102" s="2"/>
      <c r="K102" s="18"/>
      <c r="L102" s="18"/>
      <c r="M102" s="14">
        <f t="shared" si="8"/>
        <v>0</v>
      </c>
      <c r="N102" s="230" t="str">
        <f t="shared" si="9"/>
        <v xml:space="preserve"> </v>
      </c>
      <c r="O102" s="230" t="str">
        <f t="shared" si="10"/>
        <v xml:space="preserve"> </v>
      </c>
      <c r="P102" s="230" t="str">
        <f t="shared" si="11"/>
        <v xml:space="preserve"> </v>
      </c>
      <c r="Q102" s="230" t="str">
        <f t="shared" si="12"/>
        <v xml:space="preserve"> </v>
      </c>
    </row>
    <row r="103" spans="1:17" x14ac:dyDescent="0.2">
      <c r="A103" s="10" t="str">
        <f>IF(COUNTRY_INFO!A103=0," ",COUNTRY_INFO!A103)</f>
        <v>Ethiopia</v>
      </c>
      <c r="B103" s="10" t="str">
        <f>IF(COUNTRY_INFO!B103=0," ",COUNTRY_INFO!B103)</f>
        <v>AmharaNorth Gondar</v>
      </c>
      <c r="C103" s="10" t="str">
        <f>IF(COUNTRY_INFO!C103=0," ",COUNTRY_INFO!C103)</f>
        <v>Takusa</v>
      </c>
      <c r="D103" s="11" t="str">
        <f>IF(COUNTRY_INFO!$T$9:$T$1000="MDA2 (DEC+ALB)", COUNTRY_INFO!$T$9:$T$1000, " ")</f>
        <v xml:space="preserve"> </v>
      </c>
      <c r="E103" s="109"/>
      <c r="F103" s="288"/>
      <c r="G103" s="288"/>
      <c r="H103" s="288"/>
      <c r="I103" s="11">
        <f t="shared" si="7"/>
        <v>0</v>
      </c>
      <c r="J103" s="2"/>
      <c r="K103" s="18"/>
      <c r="L103" s="18"/>
      <c r="M103" s="14">
        <f t="shared" si="8"/>
        <v>0</v>
      </c>
      <c r="N103" s="230" t="str">
        <f t="shared" si="9"/>
        <v xml:space="preserve"> </v>
      </c>
      <c r="O103" s="230" t="str">
        <f t="shared" si="10"/>
        <v xml:space="preserve"> </v>
      </c>
      <c r="P103" s="230" t="str">
        <f t="shared" si="11"/>
        <v xml:space="preserve"> </v>
      </c>
      <c r="Q103" s="230" t="str">
        <f t="shared" si="12"/>
        <v xml:space="preserve"> </v>
      </c>
    </row>
    <row r="104" spans="1:17" x14ac:dyDescent="0.2">
      <c r="A104" s="10" t="str">
        <f>IF(COUNTRY_INFO!A104=0," ",COUNTRY_INFO!A104)</f>
        <v>Ethiopia</v>
      </c>
      <c r="B104" s="10" t="str">
        <f>IF(COUNTRY_INFO!B104=0," ",COUNTRY_INFO!B104)</f>
        <v>AmharaNorth Gondar</v>
      </c>
      <c r="C104" s="10" t="str">
        <f>IF(COUNTRY_INFO!C104=0," ",COUNTRY_INFO!C104)</f>
        <v>Tegedie</v>
      </c>
      <c r="D104" s="11" t="str">
        <f>IF(COUNTRY_INFO!$T$9:$T$1000="MDA2 (DEC+ALB)", COUNTRY_INFO!$T$9:$T$1000, " ")</f>
        <v xml:space="preserve"> </v>
      </c>
      <c r="E104" s="109"/>
      <c r="F104" s="288"/>
      <c r="G104" s="288"/>
      <c r="H104" s="288"/>
      <c r="I104" s="11">
        <f t="shared" si="7"/>
        <v>0</v>
      </c>
      <c r="J104" s="2"/>
      <c r="K104" s="18"/>
      <c r="L104" s="18"/>
      <c r="M104" s="14">
        <f t="shared" si="8"/>
        <v>0</v>
      </c>
      <c r="N104" s="230" t="str">
        <f t="shared" si="9"/>
        <v xml:space="preserve"> </v>
      </c>
      <c r="O104" s="230" t="str">
        <f t="shared" si="10"/>
        <v xml:space="preserve"> </v>
      </c>
      <c r="P104" s="230" t="str">
        <f t="shared" si="11"/>
        <v xml:space="preserve"> </v>
      </c>
      <c r="Q104" s="230" t="str">
        <f t="shared" si="12"/>
        <v xml:space="preserve"> </v>
      </c>
    </row>
    <row r="105" spans="1:17" x14ac:dyDescent="0.2">
      <c r="A105" s="10" t="str">
        <f>IF(COUNTRY_INFO!A105=0," ",COUNTRY_INFO!A105)</f>
        <v>Ethiopia</v>
      </c>
      <c r="B105" s="10" t="str">
        <f>IF(COUNTRY_INFO!B105=0," ",COUNTRY_INFO!B105)</f>
        <v>AmharaNorth Gondar</v>
      </c>
      <c r="C105" s="10" t="str">
        <f>IF(COUNTRY_INFO!C105=0," ",COUNTRY_INFO!C105)</f>
        <v>Telemt</v>
      </c>
      <c r="D105" s="11" t="str">
        <f>IF(COUNTRY_INFO!$T$9:$T$1000="MDA2 (DEC+ALB)", COUNTRY_INFO!$T$9:$T$1000, " ")</f>
        <v xml:space="preserve"> </v>
      </c>
      <c r="E105" s="109"/>
      <c r="F105" s="288"/>
      <c r="G105" s="288"/>
      <c r="H105" s="288"/>
      <c r="I105" s="11">
        <f t="shared" si="7"/>
        <v>0</v>
      </c>
      <c r="J105" s="2"/>
      <c r="K105" s="18"/>
      <c r="L105" s="18"/>
      <c r="M105" s="14">
        <f t="shared" si="8"/>
        <v>0</v>
      </c>
      <c r="N105" s="230" t="str">
        <f t="shared" si="9"/>
        <v xml:space="preserve"> </v>
      </c>
      <c r="O105" s="230" t="str">
        <f t="shared" si="10"/>
        <v xml:space="preserve"> </v>
      </c>
      <c r="P105" s="230" t="str">
        <f t="shared" si="11"/>
        <v xml:space="preserve"> </v>
      </c>
      <c r="Q105" s="230" t="str">
        <f t="shared" si="12"/>
        <v xml:space="preserve"> </v>
      </c>
    </row>
    <row r="106" spans="1:17" x14ac:dyDescent="0.2">
      <c r="A106" s="10" t="str">
        <f>IF(COUNTRY_INFO!A106=0," ",COUNTRY_INFO!A106)</f>
        <v>Ethiopia</v>
      </c>
      <c r="B106" s="10" t="str">
        <f>IF(COUNTRY_INFO!B106=0," ",COUNTRY_INFO!B106)</f>
        <v>AmharaNorth Gondar</v>
      </c>
      <c r="C106" s="10" t="str">
        <f>IF(COUNTRY_INFO!C106=0," ",COUNTRY_INFO!C106)</f>
        <v>West Armachoho</v>
      </c>
      <c r="D106" s="11" t="str">
        <f>IF(COUNTRY_INFO!$T$9:$T$1000="MDA2 (DEC+ALB)", COUNTRY_INFO!$T$9:$T$1000, " ")</f>
        <v xml:space="preserve"> </v>
      </c>
      <c r="E106" s="109"/>
      <c r="F106" s="288"/>
      <c r="G106" s="288"/>
      <c r="H106" s="288"/>
      <c r="I106" s="11">
        <f t="shared" si="7"/>
        <v>0</v>
      </c>
      <c r="J106" s="2"/>
      <c r="K106" s="18"/>
      <c r="L106" s="18"/>
      <c r="M106" s="14">
        <f t="shared" si="8"/>
        <v>0</v>
      </c>
      <c r="N106" s="230" t="str">
        <f t="shared" si="9"/>
        <v xml:space="preserve"> </v>
      </c>
      <c r="O106" s="230" t="str">
        <f t="shared" si="10"/>
        <v xml:space="preserve"> </v>
      </c>
      <c r="P106" s="230" t="str">
        <f t="shared" si="11"/>
        <v xml:space="preserve"> </v>
      </c>
      <c r="Q106" s="230" t="str">
        <f t="shared" si="12"/>
        <v xml:space="preserve"> </v>
      </c>
    </row>
    <row r="107" spans="1:17" x14ac:dyDescent="0.2">
      <c r="A107" s="10" t="str">
        <f>IF(COUNTRY_INFO!A107=0," ",COUNTRY_INFO!A107)</f>
        <v>Ethiopia</v>
      </c>
      <c r="B107" s="10" t="str">
        <f>IF(COUNTRY_INFO!B107=0," ",COUNTRY_INFO!B107)</f>
        <v>AmharaNorth Gondar</v>
      </c>
      <c r="C107" s="10" t="str">
        <f>IF(COUNTRY_INFO!C107=0," ",COUNTRY_INFO!C107)</f>
        <v>West Dembia</v>
      </c>
      <c r="D107" s="11" t="str">
        <f>IF(COUNTRY_INFO!$T$9:$T$1000="MDA2 (DEC+ALB)", COUNTRY_INFO!$T$9:$T$1000, " ")</f>
        <v xml:space="preserve"> </v>
      </c>
      <c r="E107" s="109"/>
      <c r="F107" s="288"/>
      <c r="G107" s="288"/>
      <c r="H107" s="288"/>
      <c r="I107" s="11">
        <f t="shared" si="7"/>
        <v>0</v>
      </c>
      <c r="J107" s="2"/>
      <c r="K107" s="18"/>
      <c r="L107" s="18"/>
      <c r="M107" s="14">
        <f t="shared" si="8"/>
        <v>0</v>
      </c>
      <c r="N107" s="230" t="str">
        <f t="shared" si="9"/>
        <v xml:space="preserve"> </v>
      </c>
      <c r="O107" s="230" t="str">
        <f t="shared" si="10"/>
        <v xml:space="preserve"> </v>
      </c>
      <c r="P107" s="230" t="str">
        <f t="shared" si="11"/>
        <v xml:space="preserve"> </v>
      </c>
      <c r="Q107" s="230" t="str">
        <f t="shared" si="12"/>
        <v xml:space="preserve"> </v>
      </c>
    </row>
    <row r="108" spans="1:17" x14ac:dyDescent="0.2">
      <c r="A108" s="10" t="str">
        <f>IF(COUNTRY_INFO!A108=0," ",COUNTRY_INFO!A108)</f>
        <v>Ethiopia</v>
      </c>
      <c r="B108" s="10" t="str">
        <f>IF(COUNTRY_INFO!B108=0," ",COUNTRY_INFO!B108)</f>
        <v>AmharaNorth Gondar</v>
      </c>
      <c r="C108" s="10" t="str">
        <f>IF(COUNTRY_INFO!C108=0," ",COUNTRY_INFO!C108)</f>
        <v>Wogera</v>
      </c>
      <c r="D108" s="11" t="str">
        <f>IF(COUNTRY_INFO!$T$9:$T$1000="MDA2 (DEC+ALB)", COUNTRY_INFO!$T$9:$T$1000, " ")</f>
        <v xml:space="preserve"> </v>
      </c>
      <c r="E108" s="109"/>
      <c r="F108" s="288"/>
      <c r="G108" s="288"/>
      <c r="H108" s="288"/>
      <c r="I108" s="11">
        <f t="shared" si="7"/>
        <v>0</v>
      </c>
      <c r="J108" s="2"/>
      <c r="K108" s="18"/>
      <c r="L108" s="18"/>
      <c r="M108" s="14">
        <f t="shared" si="8"/>
        <v>0</v>
      </c>
      <c r="N108" s="230" t="str">
        <f t="shared" si="9"/>
        <v xml:space="preserve"> </v>
      </c>
      <c r="O108" s="230" t="str">
        <f t="shared" si="10"/>
        <v xml:space="preserve"> </v>
      </c>
      <c r="P108" s="230" t="str">
        <f t="shared" si="11"/>
        <v xml:space="preserve"> </v>
      </c>
      <c r="Q108" s="230" t="str">
        <f t="shared" si="12"/>
        <v xml:space="preserve"> </v>
      </c>
    </row>
    <row r="109" spans="1:17" x14ac:dyDescent="0.2">
      <c r="A109" s="10" t="str">
        <f>IF(COUNTRY_INFO!A109=0," ",COUNTRY_INFO!A109)</f>
        <v>Ethiopia</v>
      </c>
      <c r="B109" s="10" t="str">
        <f>IF(COUNTRY_INFO!B109=0," ",COUNTRY_INFO!B109)</f>
        <v>AmharaNorth Shoa</v>
      </c>
      <c r="C109" s="10" t="str">
        <f>IF(COUNTRY_INFO!C109=0," ",COUNTRY_INFO!C109)</f>
        <v>Angolelna tera</v>
      </c>
      <c r="D109" s="11" t="str">
        <f>IF(COUNTRY_INFO!$T$9:$T$1000="MDA2 (DEC+ALB)", COUNTRY_INFO!$T$9:$T$1000, " ")</f>
        <v xml:space="preserve"> </v>
      </c>
      <c r="E109" s="109"/>
      <c r="F109" s="288"/>
      <c r="G109" s="288"/>
      <c r="H109" s="288"/>
      <c r="I109" s="11">
        <f t="shared" si="7"/>
        <v>0</v>
      </c>
      <c r="J109" s="2"/>
      <c r="K109" s="18"/>
      <c r="L109" s="18"/>
      <c r="M109" s="14">
        <f t="shared" si="8"/>
        <v>0</v>
      </c>
      <c r="N109" s="230" t="str">
        <f t="shared" si="9"/>
        <v xml:space="preserve"> </v>
      </c>
      <c r="O109" s="230" t="str">
        <f t="shared" si="10"/>
        <v xml:space="preserve"> </v>
      </c>
      <c r="P109" s="230" t="str">
        <f t="shared" si="11"/>
        <v xml:space="preserve"> </v>
      </c>
      <c r="Q109" s="230" t="str">
        <f t="shared" si="12"/>
        <v xml:space="preserve"> </v>
      </c>
    </row>
    <row r="110" spans="1:17" x14ac:dyDescent="0.2">
      <c r="A110" s="10" t="str">
        <f>IF(COUNTRY_INFO!A110=0," ",COUNTRY_INFO!A110)</f>
        <v>Ethiopia</v>
      </c>
      <c r="B110" s="10" t="str">
        <f>IF(COUNTRY_INFO!B110=0," ",COUNTRY_INFO!B110)</f>
        <v>AmharaNorth Shoa</v>
      </c>
      <c r="C110" s="10" t="str">
        <f>IF(COUNTRY_INFO!C110=0," ",COUNTRY_INFO!C110)</f>
        <v>Ankober</v>
      </c>
      <c r="D110" s="11" t="str">
        <f>IF(COUNTRY_INFO!$T$9:$T$1000="MDA2 (DEC+ALB)", COUNTRY_INFO!$T$9:$T$1000, " ")</f>
        <v xml:space="preserve"> </v>
      </c>
      <c r="E110" s="109"/>
      <c r="F110" s="288"/>
      <c r="G110" s="288"/>
      <c r="H110" s="288"/>
      <c r="I110" s="11">
        <f t="shared" si="7"/>
        <v>0</v>
      </c>
      <c r="J110" s="2"/>
      <c r="K110" s="18"/>
      <c r="L110" s="18"/>
      <c r="M110" s="14">
        <f t="shared" si="8"/>
        <v>0</v>
      </c>
      <c r="N110" s="230" t="str">
        <f t="shared" si="9"/>
        <v xml:space="preserve"> </v>
      </c>
      <c r="O110" s="230" t="str">
        <f t="shared" si="10"/>
        <v xml:space="preserve"> </v>
      </c>
      <c r="P110" s="230" t="str">
        <f t="shared" si="11"/>
        <v xml:space="preserve"> </v>
      </c>
      <c r="Q110" s="230" t="str">
        <f t="shared" si="12"/>
        <v xml:space="preserve"> </v>
      </c>
    </row>
    <row r="111" spans="1:17" x14ac:dyDescent="0.2">
      <c r="A111" s="10" t="str">
        <f>IF(COUNTRY_INFO!A111=0," ",COUNTRY_INFO!A111)</f>
        <v>Ethiopia</v>
      </c>
      <c r="B111" s="10" t="str">
        <f>IF(COUNTRY_INFO!B111=0," ",COUNTRY_INFO!B111)</f>
        <v>AmharaNorth Shoa</v>
      </c>
      <c r="C111" s="10" t="str">
        <f>IF(COUNTRY_INFO!C111=0," ",COUNTRY_INFO!C111)</f>
        <v>Antsokiagemza</v>
      </c>
      <c r="D111" s="11" t="str">
        <f>IF(COUNTRY_INFO!$T$9:$T$1000="MDA2 (DEC+ALB)", COUNTRY_INFO!$T$9:$T$1000, " ")</f>
        <v xml:space="preserve"> </v>
      </c>
      <c r="E111" s="109"/>
      <c r="F111" s="288"/>
      <c r="G111" s="288"/>
      <c r="H111" s="288"/>
      <c r="I111" s="11">
        <f t="shared" si="7"/>
        <v>0</v>
      </c>
      <c r="J111" s="2"/>
      <c r="K111" s="18"/>
      <c r="L111" s="18"/>
      <c r="M111" s="14">
        <f t="shared" si="8"/>
        <v>0</v>
      </c>
      <c r="N111" s="230" t="str">
        <f t="shared" si="9"/>
        <v xml:space="preserve"> </v>
      </c>
      <c r="O111" s="230" t="str">
        <f t="shared" si="10"/>
        <v xml:space="preserve"> </v>
      </c>
      <c r="P111" s="230" t="str">
        <f t="shared" si="11"/>
        <v xml:space="preserve"> </v>
      </c>
      <c r="Q111" s="230" t="str">
        <f t="shared" si="12"/>
        <v xml:space="preserve"> </v>
      </c>
    </row>
    <row r="112" spans="1:17" x14ac:dyDescent="0.2">
      <c r="A112" s="10" t="str">
        <f>IF(COUNTRY_INFO!A112=0," ",COUNTRY_INFO!A112)</f>
        <v>Ethiopia</v>
      </c>
      <c r="B112" s="10" t="str">
        <f>IF(COUNTRY_INFO!B112=0," ",COUNTRY_INFO!B112)</f>
        <v>AmharaNorth Shoa</v>
      </c>
      <c r="C112" s="10" t="str">
        <f>IF(COUNTRY_INFO!C112=0," ",COUNTRY_INFO!C112)</f>
        <v>Assagirt</v>
      </c>
      <c r="D112" s="11" t="str">
        <f>IF(COUNTRY_INFO!$T$9:$T$1000="MDA2 (DEC+ALB)", COUNTRY_INFO!$T$9:$T$1000, " ")</f>
        <v xml:space="preserve"> </v>
      </c>
      <c r="E112" s="109"/>
      <c r="F112" s="288"/>
      <c r="G112" s="288"/>
      <c r="H112" s="288"/>
      <c r="I112" s="11">
        <f t="shared" si="7"/>
        <v>0</v>
      </c>
      <c r="J112" s="2"/>
      <c r="K112" s="18"/>
      <c r="L112" s="18"/>
      <c r="M112" s="14">
        <f t="shared" si="8"/>
        <v>0</v>
      </c>
      <c r="N112" s="230" t="str">
        <f t="shared" si="9"/>
        <v xml:space="preserve"> </v>
      </c>
      <c r="O112" s="230" t="str">
        <f t="shared" si="10"/>
        <v xml:space="preserve"> </v>
      </c>
      <c r="P112" s="230" t="str">
        <f t="shared" si="11"/>
        <v xml:space="preserve"> </v>
      </c>
      <c r="Q112" s="230" t="str">
        <f t="shared" si="12"/>
        <v xml:space="preserve"> </v>
      </c>
    </row>
    <row r="113" spans="1:17" x14ac:dyDescent="0.2">
      <c r="A113" s="10" t="str">
        <f>IF(COUNTRY_INFO!A113=0," ",COUNTRY_INFO!A113)</f>
        <v>Ethiopia</v>
      </c>
      <c r="B113" s="10" t="str">
        <f>IF(COUNTRY_INFO!B113=0," ",COUNTRY_INFO!B113)</f>
        <v>AmharaNorth Shoa</v>
      </c>
      <c r="C113" s="10" t="str">
        <f>IF(COUNTRY_INFO!C113=0," ",COUNTRY_INFO!C113)</f>
        <v>Baso Naworana</v>
      </c>
      <c r="D113" s="11" t="str">
        <f>IF(COUNTRY_INFO!$T$9:$T$1000="MDA2 (DEC+ALB)", COUNTRY_INFO!$T$9:$T$1000, " ")</f>
        <v xml:space="preserve"> </v>
      </c>
      <c r="E113" s="109"/>
      <c r="F113" s="288"/>
      <c r="G113" s="288"/>
      <c r="H113" s="288"/>
      <c r="I113" s="11">
        <f t="shared" si="7"/>
        <v>0</v>
      </c>
      <c r="J113" s="2"/>
      <c r="K113" s="18"/>
      <c r="L113" s="18"/>
      <c r="M113" s="14">
        <f t="shared" si="8"/>
        <v>0</v>
      </c>
      <c r="N113" s="230" t="str">
        <f t="shared" si="9"/>
        <v xml:space="preserve"> </v>
      </c>
      <c r="O113" s="230" t="str">
        <f t="shared" si="10"/>
        <v xml:space="preserve"> </v>
      </c>
      <c r="P113" s="230" t="str">
        <f t="shared" si="11"/>
        <v xml:space="preserve"> </v>
      </c>
      <c r="Q113" s="230" t="str">
        <f t="shared" si="12"/>
        <v xml:space="preserve"> </v>
      </c>
    </row>
    <row r="114" spans="1:17" x14ac:dyDescent="0.2">
      <c r="A114" s="10" t="str">
        <f>IF(COUNTRY_INFO!A114=0," ",COUNTRY_INFO!A114)</f>
        <v>Ethiopia</v>
      </c>
      <c r="B114" s="10" t="str">
        <f>IF(COUNTRY_INFO!B114=0," ",COUNTRY_INFO!B114)</f>
        <v>AmharaNorth Shoa</v>
      </c>
      <c r="C114" s="10" t="str">
        <f>IF(COUNTRY_INFO!C114=0," ",COUNTRY_INFO!C114)</f>
        <v>Berehet</v>
      </c>
      <c r="D114" s="11" t="str">
        <f>IF(COUNTRY_INFO!$T$9:$T$1000="MDA2 (DEC+ALB)", COUNTRY_INFO!$T$9:$T$1000, " ")</f>
        <v xml:space="preserve"> </v>
      </c>
      <c r="E114" s="109"/>
      <c r="F114" s="288"/>
      <c r="G114" s="288"/>
      <c r="H114" s="288"/>
      <c r="I114" s="11">
        <f t="shared" si="7"/>
        <v>0</v>
      </c>
      <c r="J114" s="2"/>
      <c r="K114" s="18"/>
      <c r="L114" s="18"/>
      <c r="M114" s="14">
        <f t="shared" si="8"/>
        <v>0</v>
      </c>
      <c r="N114" s="230" t="str">
        <f t="shared" si="9"/>
        <v xml:space="preserve"> </v>
      </c>
      <c r="O114" s="230" t="str">
        <f t="shared" si="10"/>
        <v xml:space="preserve"> </v>
      </c>
      <c r="P114" s="230" t="str">
        <f t="shared" si="11"/>
        <v xml:space="preserve"> </v>
      </c>
      <c r="Q114" s="230" t="str">
        <f t="shared" si="12"/>
        <v xml:space="preserve"> </v>
      </c>
    </row>
    <row r="115" spans="1:17" x14ac:dyDescent="0.2">
      <c r="A115" s="10" t="str">
        <f>IF(COUNTRY_INFO!A115=0," ",COUNTRY_INFO!A115)</f>
        <v>Ethiopia</v>
      </c>
      <c r="B115" s="10" t="str">
        <f>IF(COUNTRY_INFO!B115=0," ",COUNTRY_INFO!B115)</f>
        <v>AmharaNorth Shoa</v>
      </c>
      <c r="C115" s="10" t="str">
        <f>IF(COUNTRY_INFO!C115=0," ",COUNTRY_INFO!C115)</f>
        <v>Debirebirhan Town</v>
      </c>
      <c r="D115" s="11" t="str">
        <f>IF(COUNTRY_INFO!$T$9:$T$1000="MDA2 (DEC+ALB)", COUNTRY_INFO!$T$9:$T$1000, " ")</f>
        <v xml:space="preserve"> </v>
      </c>
      <c r="E115" s="109"/>
      <c r="F115" s="288"/>
      <c r="G115" s="288"/>
      <c r="H115" s="288"/>
      <c r="I115" s="11">
        <f t="shared" si="7"/>
        <v>0</v>
      </c>
      <c r="J115" s="2"/>
      <c r="K115" s="18"/>
      <c r="L115" s="18"/>
      <c r="M115" s="14">
        <f t="shared" si="8"/>
        <v>0</v>
      </c>
      <c r="N115" s="230" t="str">
        <f t="shared" si="9"/>
        <v xml:space="preserve"> </v>
      </c>
      <c r="O115" s="230" t="str">
        <f t="shared" si="10"/>
        <v xml:space="preserve"> </v>
      </c>
      <c r="P115" s="230" t="str">
        <f t="shared" si="11"/>
        <v xml:space="preserve"> </v>
      </c>
      <c r="Q115" s="230" t="str">
        <f t="shared" si="12"/>
        <v xml:space="preserve"> </v>
      </c>
    </row>
    <row r="116" spans="1:17" x14ac:dyDescent="0.2">
      <c r="A116" s="10" t="str">
        <f>IF(COUNTRY_INFO!A116=0," ",COUNTRY_INFO!A116)</f>
        <v>Ethiopia</v>
      </c>
      <c r="B116" s="10" t="str">
        <f>IF(COUNTRY_INFO!B116=0," ",COUNTRY_INFO!B116)</f>
        <v>AmharaNorth Shoa</v>
      </c>
      <c r="C116" s="10" t="str">
        <f>IF(COUNTRY_INFO!C116=0," ",COUNTRY_INFO!C116)</f>
        <v>Efratanagidem</v>
      </c>
      <c r="D116" s="11" t="str">
        <f>IF(COUNTRY_INFO!$T$9:$T$1000="MDA2 (DEC+ALB)", COUNTRY_INFO!$T$9:$T$1000, " ")</f>
        <v xml:space="preserve"> </v>
      </c>
      <c r="E116" s="109"/>
      <c r="F116" s="288"/>
      <c r="G116" s="288"/>
      <c r="H116" s="288"/>
      <c r="I116" s="11">
        <f t="shared" si="7"/>
        <v>0</v>
      </c>
      <c r="J116" s="2"/>
      <c r="K116" s="18"/>
      <c r="L116" s="18"/>
      <c r="M116" s="14">
        <f t="shared" si="8"/>
        <v>0</v>
      </c>
      <c r="N116" s="230" t="str">
        <f t="shared" si="9"/>
        <v xml:space="preserve"> </v>
      </c>
      <c r="O116" s="230" t="str">
        <f t="shared" si="10"/>
        <v xml:space="preserve"> </v>
      </c>
      <c r="P116" s="230" t="str">
        <f t="shared" si="11"/>
        <v xml:space="preserve"> </v>
      </c>
      <c r="Q116" s="230" t="str">
        <f t="shared" si="12"/>
        <v xml:space="preserve"> </v>
      </c>
    </row>
    <row r="117" spans="1:17" x14ac:dyDescent="0.2">
      <c r="A117" s="10" t="str">
        <f>IF(COUNTRY_INFO!A117=0," ",COUNTRY_INFO!A117)</f>
        <v>Ethiopia</v>
      </c>
      <c r="B117" s="10" t="str">
        <f>IF(COUNTRY_INFO!B117=0," ",COUNTRY_INFO!B117)</f>
        <v>AmharaNorth Shoa</v>
      </c>
      <c r="C117" s="10" t="str">
        <f>IF(COUNTRY_INFO!C117=0," ",COUNTRY_INFO!C117)</f>
        <v>Ensaro</v>
      </c>
      <c r="D117" s="11" t="str">
        <f>IF(COUNTRY_INFO!$T$9:$T$1000="MDA2 (DEC+ALB)", COUNTRY_INFO!$T$9:$T$1000, " ")</f>
        <v xml:space="preserve"> </v>
      </c>
      <c r="E117" s="109"/>
      <c r="F117" s="288"/>
      <c r="G117" s="288"/>
      <c r="H117" s="288"/>
      <c r="I117" s="11">
        <f t="shared" si="7"/>
        <v>0</v>
      </c>
      <c r="J117" s="2"/>
      <c r="K117" s="18"/>
      <c r="L117" s="18"/>
      <c r="M117" s="14">
        <f t="shared" si="8"/>
        <v>0</v>
      </c>
      <c r="N117" s="230" t="str">
        <f t="shared" si="9"/>
        <v xml:space="preserve"> </v>
      </c>
      <c r="O117" s="230" t="str">
        <f t="shared" si="10"/>
        <v xml:space="preserve"> </v>
      </c>
      <c r="P117" s="230" t="str">
        <f t="shared" si="11"/>
        <v xml:space="preserve"> </v>
      </c>
      <c r="Q117" s="230" t="str">
        <f t="shared" si="12"/>
        <v xml:space="preserve"> </v>
      </c>
    </row>
    <row r="118" spans="1:17" x14ac:dyDescent="0.2">
      <c r="A118" s="10" t="str">
        <f>IF(COUNTRY_INFO!A118=0," ",COUNTRY_INFO!A118)</f>
        <v>Ethiopia</v>
      </c>
      <c r="B118" s="10" t="str">
        <f>IF(COUNTRY_INFO!B118=0," ",COUNTRY_INFO!B118)</f>
        <v>AmharaNorth Shoa</v>
      </c>
      <c r="C118" s="10" t="str">
        <f>IF(COUNTRY_INFO!C118=0," ",COUNTRY_INFO!C118)</f>
        <v>Geshe</v>
      </c>
      <c r="D118" s="11" t="str">
        <f>IF(COUNTRY_INFO!$T$9:$T$1000="MDA2 (DEC+ALB)", COUNTRY_INFO!$T$9:$T$1000, " ")</f>
        <v xml:space="preserve"> </v>
      </c>
      <c r="E118" s="109"/>
      <c r="F118" s="288"/>
      <c r="G118" s="288"/>
      <c r="H118" s="288"/>
      <c r="I118" s="11">
        <f t="shared" si="7"/>
        <v>0</v>
      </c>
      <c r="J118" s="2"/>
      <c r="K118" s="18"/>
      <c r="L118" s="18"/>
      <c r="M118" s="14">
        <f t="shared" si="8"/>
        <v>0</v>
      </c>
      <c r="N118" s="230" t="str">
        <f t="shared" si="9"/>
        <v xml:space="preserve"> </v>
      </c>
      <c r="O118" s="230" t="str">
        <f t="shared" si="10"/>
        <v xml:space="preserve"> </v>
      </c>
      <c r="P118" s="230" t="str">
        <f t="shared" si="11"/>
        <v xml:space="preserve"> </v>
      </c>
      <c r="Q118" s="230" t="str">
        <f t="shared" si="12"/>
        <v xml:space="preserve"> </v>
      </c>
    </row>
    <row r="119" spans="1:17" x14ac:dyDescent="0.2">
      <c r="A119" s="10" t="str">
        <f>IF(COUNTRY_INFO!A119=0," ",COUNTRY_INFO!A119)</f>
        <v>Ethiopia</v>
      </c>
      <c r="B119" s="10" t="str">
        <f>IF(COUNTRY_INFO!B119=0," ",COUNTRY_INFO!B119)</f>
        <v>AmharaNorth Shoa</v>
      </c>
      <c r="C119" s="10" t="str">
        <f>IF(COUNTRY_INFO!C119=0," ",COUNTRY_INFO!C119)</f>
        <v>Hageremariam</v>
      </c>
      <c r="D119" s="11" t="str">
        <f>IF(COUNTRY_INFO!$T$9:$T$1000="MDA2 (DEC+ALB)", COUNTRY_INFO!$T$9:$T$1000, " ")</f>
        <v xml:space="preserve"> </v>
      </c>
      <c r="E119" s="109"/>
      <c r="F119" s="288"/>
      <c r="G119" s="288"/>
      <c r="H119" s="288"/>
      <c r="I119" s="11">
        <f t="shared" si="7"/>
        <v>0</v>
      </c>
      <c r="J119" s="2"/>
      <c r="K119" s="18"/>
      <c r="L119" s="18"/>
      <c r="M119" s="14">
        <f t="shared" si="8"/>
        <v>0</v>
      </c>
      <c r="N119" s="230" t="str">
        <f t="shared" si="9"/>
        <v xml:space="preserve"> </v>
      </c>
      <c r="O119" s="230" t="str">
        <f t="shared" si="10"/>
        <v xml:space="preserve"> </v>
      </c>
      <c r="P119" s="230" t="str">
        <f t="shared" si="11"/>
        <v xml:space="preserve"> </v>
      </c>
      <c r="Q119" s="230" t="str">
        <f t="shared" si="12"/>
        <v xml:space="preserve"> </v>
      </c>
    </row>
    <row r="120" spans="1:17" x14ac:dyDescent="0.2">
      <c r="A120" s="10" t="str">
        <f>IF(COUNTRY_INFO!A120=0," ",COUNTRY_INFO!A120)</f>
        <v>Ethiopia</v>
      </c>
      <c r="B120" s="10" t="str">
        <f>IF(COUNTRY_INFO!B120=0," ",COUNTRY_INFO!B120)</f>
        <v>AmharaNorth Shoa</v>
      </c>
      <c r="C120" s="10" t="str">
        <f>IF(COUNTRY_INFO!C120=0," ",COUNTRY_INFO!C120)</f>
        <v>Kewot</v>
      </c>
      <c r="D120" s="11" t="str">
        <f>IF(COUNTRY_INFO!$T$9:$T$1000="MDA2 (DEC+ALB)", COUNTRY_INFO!$T$9:$T$1000, " ")</f>
        <v xml:space="preserve"> </v>
      </c>
      <c r="E120" s="109"/>
      <c r="F120" s="288"/>
      <c r="G120" s="288"/>
      <c r="H120" s="288"/>
      <c r="I120" s="11">
        <f t="shared" si="7"/>
        <v>0</v>
      </c>
      <c r="J120" s="2"/>
      <c r="K120" s="18"/>
      <c r="L120" s="18"/>
      <c r="M120" s="14">
        <f t="shared" si="8"/>
        <v>0</v>
      </c>
      <c r="N120" s="230" t="str">
        <f t="shared" si="9"/>
        <v xml:space="preserve"> </v>
      </c>
      <c r="O120" s="230" t="str">
        <f t="shared" si="10"/>
        <v xml:space="preserve"> </v>
      </c>
      <c r="P120" s="230" t="str">
        <f t="shared" si="11"/>
        <v xml:space="preserve"> </v>
      </c>
      <c r="Q120" s="230" t="str">
        <f t="shared" si="12"/>
        <v xml:space="preserve"> </v>
      </c>
    </row>
    <row r="121" spans="1:17" x14ac:dyDescent="0.2">
      <c r="A121" s="10" t="str">
        <f>IF(COUNTRY_INFO!A121=0," ",COUNTRY_INFO!A121)</f>
        <v>Ethiopia</v>
      </c>
      <c r="B121" s="10" t="str">
        <f>IF(COUNTRY_INFO!B121=0," ",COUNTRY_INFO!B121)</f>
        <v>AmharaNorth Shoa</v>
      </c>
      <c r="C121" s="10" t="str">
        <f>IF(COUNTRY_INFO!C121=0," ",COUNTRY_INFO!C121)</f>
        <v>Menzgera</v>
      </c>
      <c r="D121" s="11" t="str">
        <f>IF(COUNTRY_INFO!$T$9:$T$1000="MDA2 (DEC+ALB)", COUNTRY_INFO!$T$9:$T$1000, " ")</f>
        <v xml:space="preserve"> </v>
      </c>
      <c r="E121" s="109"/>
      <c r="F121" s="288"/>
      <c r="G121" s="288"/>
      <c r="H121" s="288"/>
      <c r="I121" s="11">
        <f t="shared" si="7"/>
        <v>0</v>
      </c>
      <c r="J121" s="2"/>
      <c r="K121" s="18"/>
      <c r="L121" s="18"/>
      <c r="M121" s="14">
        <f t="shared" si="8"/>
        <v>0</v>
      </c>
      <c r="N121" s="230" t="str">
        <f t="shared" si="9"/>
        <v xml:space="preserve"> </v>
      </c>
      <c r="O121" s="230" t="str">
        <f t="shared" si="10"/>
        <v xml:space="preserve"> </v>
      </c>
      <c r="P121" s="230" t="str">
        <f t="shared" si="11"/>
        <v xml:space="preserve"> </v>
      </c>
      <c r="Q121" s="230" t="str">
        <f t="shared" si="12"/>
        <v xml:space="preserve"> </v>
      </c>
    </row>
    <row r="122" spans="1:17" x14ac:dyDescent="0.2">
      <c r="A122" s="10" t="str">
        <f>IF(COUNTRY_INFO!A122=0," ",COUNTRY_INFO!A122)</f>
        <v>Ethiopia</v>
      </c>
      <c r="B122" s="10" t="str">
        <f>IF(COUNTRY_INFO!B122=0," ",COUNTRY_INFO!B122)</f>
        <v>AmharaNorth Shoa</v>
      </c>
      <c r="C122" s="10" t="str">
        <f>IF(COUNTRY_INFO!C122=0," ",COUNTRY_INFO!C122)</f>
        <v>Menzkeya</v>
      </c>
      <c r="D122" s="11" t="str">
        <f>IF(COUNTRY_INFO!$T$9:$T$1000="MDA2 (DEC+ALB)", COUNTRY_INFO!$T$9:$T$1000, " ")</f>
        <v xml:space="preserve"> </v>
      </c>
      <c r="E122" s="109"/>
      <c r="F122" s="288"/>
      <c r="G122" s="288"/>
      <c r="H122" s="288"/>
      <c r="I122" s="11">
        <f t="shared" si="7"/>
        <v>0</v>
      </c>
      <c r="J122" s="2"/>
      <c r="K122" s="18"/>
      <c r="L122" s="18"/>
      <c r="M122" s="14">
        <f t="shared" si="8"/>
        <v>0</v>
      </c>
      <c r="N122" s="230" t="str">
        <f t="shared" si="9"/>
        <v xml:space="preserve"> </v>
      </c>
      <c r="O122" s="230" t="str">
        <f t="shared" si="10"/>
        <v xml:space="preserve"> </v>
      </c>
      <c r="P122" s="230" t="str">
        <f t="shared" si="11"/>
        <v xml:space="preserve"> </v>
      </c>
      <c r="Q122" s="230" t="str">
        <f t="shared" si="12"/>
        <v xml:space="preserve"> </v>
      </c>
    </row>
    <row r="123" spans="1:17" x14ac:dyDescent="0.2">
      <c r="A123" s="10" t="str">
        <f>IF(COUNTRY_INFO!A123=0," ",COUNTRY_INFO!A123)</f>
        <v>Ethiopia</v>
      </c>
      <c r="B123" s="10" t="str">
        <f>IF(COUNTRY_INFO!B123=0," ",COUNTRY_INFO!B123)</f>
        <v>AmharaNorth Shoa</v>
      </c>
      <c r="C123" s="10" t="str">
        <f>IF(COUNTRY_INFO!C123=0," ",COUNTRY_INFO!C123)</f>
        <v>Menzlallo</v>
      </c>
      <c r="D123" s="11" t="str">
        <f>IF(COUNTRY_INFO!$T$9:$T$1000="MDA2 (DEC+ALB)", COUNTRY_INFO!$T$9:$T$1000, " ")</f>
        <v xml:space="preserve"> </v>
      </c>
      <c r="E123" s="109"/>
      <c r="F123" s="288"/>
      <c r="G123" s="288"/>
      <c r="H123" s="288"/>
      <c r="I123" s="11">
        <f t="shared" si="7"/>
        <v>0</v>
      </c>
      <c r="J123" s="2"/>
      <c r="K123" s="18"/>
      <c r="L123" s="18"/>
      <c r="M123" s="14">
        <f t="shared" si="8"/>
        <v>0</v>
      </c>
      <c r="N123" s="230" t="str">
        <f t="shared" si="9"/>
        <v xml:space="preserve"> </v>
      </c>
      <c r="O123" s="230" t="str">
        <f t="shared" si="10"/>
        <v xml:space="preserve"> </v>
      </c>
      <c r="P123" s="230" t="str">
        <f t="shared" si="11"/>
        <v xml:space="preserve"> </v>
      </c>
      <c r="Q123" s="230" t="str">
        <f t="shared" si="12"/>
        <v xml:space="preserve"> </v>
      </c>
    </row>
    <row r="124" spans="1:17" x14ac:dyDescent="0.2">
      <c r="A124" s="10" t="str">
        <f>IF(COUNTRY_INFO!A124=0," ",COUNTRY_INFO!A124)</f>
        <v>Ethiopia</v>
      </c>
      <c r="B124" s="10" t="str">
        <f>IF(COUNTRY_INFO!B124=0," ",COUNTRY_INFO!B124)</f>
        <v>AmharaNorth Shoa</v>
      </c>
      <c r="C124" s="10" t="str">
        <f>IF(COUNTRY_INFO!C124=0," ",COUNTRY_INFO!C124)</f>
        <v>Menzmamma</v>
      </c>
      <c r="D124" s="11" t="str">
        <f>IF(COUNTRY_INFO!$T$9:$T$1000="MDA2 (DEC+ALB)", COUNTRY_INFO!$T$9:$T$1000, " ")</f>
        <v xml:space="preserve"> </v>
      </c>
      <c r="E124" s="109"/>
      <c r="F124" s="288"/>
      <c r="G124" s="288"/>
      <c r="H124" s="288"/>
      <c r="I124" s="11">
        <f t="shared" si="7"/>
        <v>0</v>
      </c>
      <c r="J124" s="2"/>
      <c r="K124" s="18"/>
      <c r="L124" s="18"/>
      <c r="M124" s="14">
        <f t="shared" si="8"/>
        <v>0</v>
      </c>
      <c r="N124" s="230" t="str">
        <f t="shared" si="9"/>
        <v xml:space="preserve"> </v>
      </c>
      <c r="O124" s="230" t="str">
        <f t="shared" si="10"/>
        <v xml:space="preserve"> </v>
      </c>
      <c r="P124" s="230" t="str">
        <f t="shared" si="11"/>
        <v xml:space="preserve"> </v>
      </c>
      <c r="Q124" s="230" t="str">
        <f t="shared" si="12"/>
        <v xml:space="preserve"> </v>
      </c>
    </row>
    <row r="125" spans="1:17" x14ac:dyDescent="0.2">
      <c r="A125" s="10" t="str">
        <f>IF(COUNTRY_INFO!A125=0," ",COUNTRY_INFO!A125)</f>
        <v>Ethiopia</v>
      </c>
      <c r="B125" s="10" t="str">
        <f>IF(COUNTRY_INFO!B125=0," ",COUNTRY_INFO!B125)</f>
        <v>AmharaNorth Shoa</v>
      </c>
      <c r="C125" s="10" t="str">
        <f>IF(COUNTRY_INFO!C125=0," ",COUNTRY_INFO!C125)</f>
        <v>Merhabete</v>
      </c>
      <c r="D125" s="11" t="str">
        <f>IF(COUNTRY_INFO!$T$9:$T$1000="MDA2 (DEC+ALB)", COUNTRY_INFO!$T$9:$T$1000, " ")</f>
        <v xml:space="preserve"> </v>
      </c>
      <c r="E125" s="109"/>
      <c r="F125" s="288"/>
      <c r="G125" s="288"/>
      <c r="H125" s="288"/>
      <c r="I125" s="11">
        <f t="shared" si="7"/>
        <v>0</v>
      </c>
      <c r="J125" s="2"/>
      <c r="K125" s="18"/>
      <c r="L125" s="18"/>
      <c r="M125" s="14">
        <f t="shared" si="8"/>
        <v>0</v>
      </c>
      <c r="N125" s="230" t="str">
        <f t="shared" si="9"/>
        <v xml:space="preserve"> </v>
      </c>
      <c r="O125" s="230" t="str">
        <f t="shared" si="10"/>
        <v xml:space="preserve"> </v>
      </c>
      <c r="P125" s="230" t="str">
        <f t="shared" si="11"/>
        <v xml:space="preserve"> </v>
      </c>
      <c r="Q125" s="230" t="str">
        <f t="shared" si="12"/>
        <v xml:space="preserve"> </v>
      </c>
    </row>
    <row r="126" spans="1:17" x14ac:dyDescent="0.2">
      <c r="A126" s="10" t="str">
        <f>IF(COUNTRY_INFO!A126=0," ",COUNTRY_INFO!A126)</f>
        <v>Ethiopia</v>
      </c>
      <c r="B126" s="10" t="str">
        <f>IF(COUNTRY_INFO!B126=0," ",COUNTRY_INFO!B126)</f>
        <v>AmharaNorth Shoa</v>
      </c>
      <c r="C126" s="10" t="str">
        <f>IF(COUNTRY_INFO!C126=0," ",COUNTRY_INFO!C126)</f>
        <v>Midana Worem</v>
      </c>
      <c r="D126" s="11" t="str">
        <f>IF(COUNTRY_INFO!$T$9:$T$1000="MDA2 (DEC+ALB)", COUNTRY_INFO!$T$9:$T$1000, " ")</f>
        <v xml:space="preserve"> </v>
      </c>
      <c r="E126" s="109"/>
      <c r="F126" s="288"/>
      <c r="G126" s="288"/>
      <c r="H126" s="288"/>
      <c r="I126" s="11">
        <f t="shared" si="7"/>
        <v>0</v>
      </c>
      <c r="J126" s="2"/>
      <c r="K126" s="18"/>
      <c r="L126" s="18"/>
      <c r="M126" s="14">
        <f t="shared" si="8"/>
        <v>0</v>
      </c>
      <c r="N126" s="230" t="str">
        <f t="shared" si="9"/>
        <v xml:space="preserve"> </v>
      </c>
      <c r="O126" s="230" t="str">
        <f t="shared" si="10"/>
        <v xml:space="preserve"> </v>
      </c>
      <c r="P126" s="230" t="str">
        <f t="shared" si="11"/>
        <v xml:space="preserve"> </v>
      </c>
      <c r="Q126" s="230" t="str">
        <f t="shared" si="12"/>
        <v xml:space="preserve"> </v>
      </c>
    </row>
    <row r="127" spans="1:17" x14ac:dyDescent="0.2">
      <c r="A127" s="10" t="str">
        <f>IF(COUNTRY_INFO!A127=0," ",COUNTRY_INFO!A127)</f>
        <v>Ethiopia</v>
      </c>
      <c r="B127" s="10" t="str">
        <f>IF(COUNTRY_INFO!B127=0," ",COUNTRY_INFO!B127)</f>
        <v>AmharaNorth Shoa</v>
      </c>
      <c r="C127" s="10" t="str">
        <f>IF(COUNTRY_INFO!C127=0," ",COUNTRY_INFO!C127)</f>
        <v>Minjarshenkora</v>
      </c>
      <c r="D127" s="11" t="str">
        <f>IF(COUNTRY_INFO!$T$9:$T$1000="MDA2 (DEC+ALB)", COUNTRY_INFO!$T$9:$T$1000, " ")</f>
        <v xml:space="preserve"> </v>
      </c>
      <c r="E127" s="109"/>
      <c r="F127" s="288"/>
      <c r="G127" s="288"/>
      <c r="H127" s="288"/>
      <c r="I127" s="11">
        <f t="shared" si="7"/>
        <v>0</v>
      </c>
      <c r="J127" s="2"/>
      <c r="K127" s="18"/>
      <c r="L127" s="18"/>
      <c r="M127" s="14">
        <f t="shared" si="8"/>
        <v>0</v>
      </c>
      <c r="N127" s="230" t="str">
        <f t="shared" si="9"/>
        <v xml:space="preserve"> </v>
      </c>
      <c r="O127" s="230" t="str">
        <f t="shared" si="10"/>
        <v xml:space="preserve"> </v>
      </c>
      <c r="P127" s="230" t="str">
        <f t="shared" si="11"/>
        <v xml:space="preserve"> </v>
      </c>
      <c r="Q127" s="230" t="str">
        <f t="shared" si="12"/>
        <v xml:space="preserve"> </v>
      </c>
    </row>
    <row r="128" spans="1:17" x14ac:dyDescent="0.2">
      <c r="A128" s="10" t="str">
        <f>IF(COUNTRY_INFO!A128=0," ",COUNTRY_INFO!A128)</f>
        <v>Ethiopia</v>
      </c>
      <c r="B128" s="10" t="str">
        <f>IF(COUNTRY_INFO!B128=0," ",COUNTRY_INFO!B128)</f>
        <v>AmharaNorth Shoa</v>
      </c>
      <c r="C128" s="10" t="str">
        <f>IF(COUNTRY_INFO!C128=0," ",COUNTRY_INFO!C128)</f>
        <v>Mojanawodera</v>
      </c>
      <c r="D128" s="11" t="str">
        <f>IF(COUNTRY_INFO!$T$9:$T$1000="MDA2 (DEC+ALB)", COUNTRY_INFO!$T$9:$T$1000, " ")</f>
        <v xml:space="preserve"> </v>
      </c>
      <c r="E128" s="109"/>
      <c r="F128" s="288"/>
      <c r="G128" s="288"/>
      <c r="H128" s="288"/>
      <c r="I128" s="11">
        <f t="shared" si="7"/>
        <v>0</v>
      </c>
      <c r="J128" s="2"/>
      <c r="K128" s="18"/>
      <c r="L128" s="18"/>
      <c r="M128" s="14">
        <f t="shared" si="8"/>
        <v>0</v>
      </c>
      <c r="N128" s="230" t="str">
        <f t="shared" si="9"/>
        <v xml:space="preserve"> </v>
      </c>
      <c r="O128" s="230" t="str">
        <f t="shared" si="10"/>
        <v xml:space="preserve"> </v>
      </c>
      <c r="P128" s="230" t="str">
        <f t="shared" si="11"/>
        <v xml:space="preserve"> </v>
      </c>
      <c r="Q128" s="230" t="str">
        <f t="shared" si="12"/>
        <v xml:space="preserve"> </v>
      </c>
    </row>
    <row r="129" spans="1:17" x14ac:dyDescent="0.2">
      <c r="A129" s="10" t="str">
        <f>IF(COUNTRY_INFO!A129=0," ",COUNTRY_INFO!A129)</f>
        <v>Ethiopia</v>
      </c>
      <c r="B129" s="10" t="str">
        <f>IF(COUNTRY_INFO!B129=0," ",COUNTRY_INFO!B129)</f>
        <v>AmharaNorth Shoa</v>
      </c>
      <c r="C129" s="10" t="str">
        <f>IF(COUNTRY_INFO!C129=0," ",COUNTRY_INFO!C129)</f>
        <v>Moretnajiru</v>
      </c>
      <c r="D129" s="11" t="str">
        <f>IF(COUNTRY_INFO!$T$9:$T$1000="MDA2 (DEC+ALB)", COUNTRY_INFO!$T$9:$T$1000, " ")</f>
        <v xml:space="preserve"> </v>
      </c>
      <c r="E129" s="109"/>
      <c r="F129" s="288"/>
      <c r="G129" s="288"/>
      <c r="H129" s="288"/>
      <c r="I129" s="11">
        <f t="shared" si="7"/>
        <v>0</v>
      </c>
      <c r="J129" s="2"/>
      <c r="K129" s="18"/>
      <c r="L129" s="18"/>
      <c r="M129" s="14">
        <f t="shared" si="8"/>
        <v>0</v>
      </c>
      <c r="N129" s="230" t="str">
        <f t="shared" si="9"/>
        <v xml:space="preserve"> </v>
      </c>
      <c r="O129" s="230" t="str">
        <f t="shared" si="10"/>
        <v xml:space="preserve"> </v>
      </c>
      <c r="P129" s="230" t="str">
        <f t="shared" si="11"/>
        <v xml:space="preserve"> </v>
      </c>
      <c r="Q129" s="230" t="str">
        <f t="shared" si="12"/>
        <v xml:space="preserve"> </v>
      </c>
    </row>
    <row r="130" spans="1:17" x14ac:dyDescent="0.2">
      <c r="A130" s="10" t="str">
        <f>IF(COUNTRY_INFO!A130=0," ",COUNTRY_INFO!A130)</f>
        <v>Ethiopia</v>
      </c>
      <c r="B130" s="10" t="str">
        <f>IF(COUNTRY_INFO!B130=0," ",COUNTRY_INFO!B130)</f>
        <v>AmharaNorth Shoa</v>
      </c>
      <c r="C130" s="10" t="str">
        <f>IF(COUNTRY_INFO!C130=0," ",COUNTRY_INFO!C130)</f>
        <v>Shewarobit Town</v>
      </c>
      <c r="D130" s="11" t="str">
        <f>IF(COUNTRY_INFO!$T$9:$T$1000="MDA2 (DEC+ALB)", COUNTRY_INFO!$T$9:$T$1000, " ")</f>
        <v xml:space="preserve"> </v>
      </c>
      <c r="E130" s="109"/>
      <c r="F130" s="288"/>
      <c r="G130" s="288"/>
      <c r="H130" s="288"/>
      <c r="I130" s="11">
        <f t="shared" si="7"/>
        <v>0</v>
      </c>
      <c r="J130" s="2"/>
      <c r="K130" s="18"/>
      <c r="L130" s="18"/>
      <c r="M130" s="14">
        <f t="shared" si="8"/>
        <v>0</v>
      </c>
      <c r="N130" s="230" t="str">
        <f t="shared" si="9"/>
        <v xml:space="preserve"> </v>
      </c>
      <c r="O130" s="230" t="str">
        <f t="shared" si="10"/>
        <v xml:space="preserve"> </v>
      </c>
      <c r="P130" s="230" t="str">
        <f t="shared" si="11"/>
        <v xml:space="preserve"> </v>
      </c>
      <c r="Q130" s="230" t="str">
        <f t="shared" si="12"/>
        <v xml:space="preserve"> </v>
      </c>
    </row>
    <row r="131" spans="1:17" x14ac:dyDescent="0.2">
      <c r="A131" s="10" t="str">
        <f>IF(COUNTRY_INFO!A131=0," ",COUNTRY_INFO!A131)</f>
        <v>Ethiopia</v>
      </c>
      <c r="B131" s="10" t="str">
        <f>IF(COUNTRY_INFO!B131=0," ",COUNTRY_INFO!B131)</f>
        <v>AmharaNorth Shoa</v>
      </c>
      <c r="C131" s="10" t="str">
        <f>IF(COUNTRY_INFO!C131=0," ",COUNTRY_INFO!C131)</f>
        <v>Siyadebirnawayu</v>
      </c>
      <c r="D131" s="11" t="str">
        <f>IF(COUNTRY_INFO!$T$9:$T$1000="MDA2 (DEC+ALB)", COUNTRY_INFO!$T$9:$T$1000, " ")</f>
        <v xml:space="preserve"> </v>
      </c>
      <c r="E131" s="109"/>
      <c r="F131" s="288"/>
      <c r="G131" s="288"/>
      <c r="H131" s="288"/>
      <c r="I131" s="11">
        <f t="shared" si="7"/>
        <v>0</v>
      </c>
      <c r="J131" s="2"/>
      <c r="K131" s="18"/>
      <c r="L131" s="18"/>
      <c r="M131" s="14">
        <f t="shared" si="8"/>
        <v>0</v>
      </c>
      <c r="N131" s="230" t="str">
        <f t="shared" si="9"/>
        <v xml:space="preserve"> </v>
      </c>
      <c r="O131" s="230" t="str">
        <f t="shared" si="10"/>
        <v xml:space="preserve"> </v>
      </c>
      <c r="P131" s="230" t="str">
        <f t="shared" si="11"/>
        <v xml:space="preserve"> </v>
      </c>
      <c r="Q131" s="230" t="str">
        <f t="shared" si="12"/>
        <v xml:space="preserve"> </v>
      </c>
    </row>
    <row r="132" spans="1:17" x14ac:dyDescent="0.2">
      <c r="A132" s="10" t="str">
        <f>IF(COUNTRY_INFO!A132=0," ",COUNTRY_INFO!A132)</f>
        <v>Ethiopia</v>
      </c>
      <c r="B132" s="10" t="str">
        <f>IF(COUNTRY_INFO!B132=0," ",COUNTRY_INFO!B132)</f>
        <v>AmharaNorth Shoa</v>
      </c>
      <c r="C132" s="10" t="str">
        <f>IF(COUNTRY_INFO!C132=0," ",COUNTRY_INFO!C132)</f>
        <v>Tarmaber</v>
      </c>
      <c r="D132" s="11" t="str">
        <f>IF(COUNTRY_INFO!$T$9:$T$1000="MDA2 (DEC+ALB)", COUNTRY_INFO!$T$9:$T$1000, " ")</f>
        <v xml:space="preserve"> </v>
      </c>
      <c r="E132" s="109"/>
      <c r="F132" s="288"/>
      <c r="G132" s="288"/>
      <c r="H132" s="288"/>
      <c r="I132" s="11">
        <f t="shared" si="7"/>
        <v>0</v>
      </c>
      <c r="J132" s="2"/>
      <c r="K132" s="18"/>
      <c r="L132" s="18"/>
      <c r="M132" s="14">
        <f t="shared" si="8"/>
        <v>0</v>
      </c>
      <c r="N132" s="230" t="str">
        <f t="shared" si="9"/>
        <v xml:space="preserve"> </v>
      </c>
      <c r="O132" s="230" t="str">
        <f t="shared" si="10"/>
        <v xml:space="preserve"> </v>
      </c>
      <c r="P132" s="230" t="str">
        <f t="shared" si="11"/>
        <v xml:space="preserve"> </v>
      </c>
      <c r="Q132" s="230" t="str">
        <f t="shared" si="12"/>
        <v xml:space="preserve"> </v>
      </c>
    </row>
    <row r="133" spans="1:17" x14ac:dyDescent="0.2">
      <c r="A133" s="10" t="str">
        <f>IF(COUNTRY_INFO!A133=0," ",COUNTRY_INFO!A133)</f>
        <v>Ethiopia</v>
      </c>
      <c r="B133" s="10" t="str">
        <f>IF(COUNTRY_INFO!B133=0," ",COUNTRY_INFO!B133)</f>
        <v>AmharaNorth Wello</v>
      </c>
      <c r="C133" s="10" t="str">
        <f>IF(COUNTRY_INFO!C133=0," ",COUNTRY_INFO!C133)</f>
        <v>Angot</v>
      </c>
      <c r="D133" s="11" t="str">
        <f>IF(COUNTRY_INFO!$T$9:$T$1000="MDA2 (DEC+ALB)", COUNTRY_INFO!$T$9:$T$1000, " ")</f>
        <v xml:space="preserve"> </v>
      </c>
      <c r="E133" s="109"/>
      <c r="F133" s="288"/>
      <c r="G133" s="288"/>
      <c r="H133" s="288"/>
      <c r="I133" s="11">
        <f t="shared" si="7"/>
        <v>0</v>
      </c>
      <c r="J133" s="2"/>
      <c r="K133" s="18"/>
      <c r="L133" s="18"/>
      <c r="M133" s="14">
        <f t="shared" si="8"/>
        <v>0</v>
      </c>
      <c r="N133" s="230" t="str">
        <f t="shared" si="9"/>
        <v xml:space="preserve"> </v>
      </c>
      <c r="O133" s="230" t="str">
        <f t="shared" si="10"/>
        <v xml:space="preserve"> </v>
      </c>
      <c r="P133" s="230" t="str">
        <f t="shared" si="11"/>
        <v xml:space="preserve"> </v>
      </c>
      <c r="Q133" s="230" t="str">
        <f t="shared" si="12"/>
        <v xml:space="preserve"> </v>
      </c>
    </row>
    <row r="134" spans="1:17" x14ac:dyDescent="0.2">
      <c r="A134" s="10" t="str">
        <f>IF(COUNTRY_INFO!A134=0," ",COUNTRY_INFO!A134)</f>
        <v>Ethiopia</v>
      </c>
      <c r="B134" s="10" t="str">
        <f>IF(COUNTRY_INFO!B134=0," ",COUNTRY_INFO!B134)</f>
        <v>AmharaNorth Wello</v>
      </c>
      <c r="C134" s="10" t="str">
        <f>IF(COUNTRY_INFO!C134=0," ",COUNTRY_INFO!C134)</f>
        <v>Bugna</v>
      </c>
      <c r="D134" s="11" t="str">
        <f>IF(COUNTRY_INFO!$T$9:$T$1000="MDA2 (DEC+ALB)", COUNTRY_INFO!$T$9:$T$1000, " ")</f>
        <v xml:space="preserve"> </v>
      </c>
      <c r="E134" s="109"/>
      <c r="F134" s="288"/>
      <c r="G134" s="288"/>
      <c r="H134" s="288"/>
      <c r="I134" s="11">
        <f t="shared" si="7"/>
        <v>0</v>
      </c>
      <c r="J134" s="2"/>
      <c r="K134" s="18"/>
      <c r="L134" s="18"/>
      <c r="M134" s="14">
        <f t="shared" si="8"/>
        <v>0</v>
      </c>
      <c r="N134" s="230" t="str">
        <f t="shared" si="9"/>
        <v xml:space="preserve"> </v>
      </c>
      <c r="O134" s="230" t="str">
        <f t="shared" si="10"/>
        <v xml:space="preserve"> </v>
      </c>
      <c r="P134" s="230" t="str">
        <f t="shared" si="11"/>
        <v xml:space="preserve"> </v>
      </c>
      <c r="Q134" s="230" t="str">
        <f t="shared" si="12"/>
        <v xml:space="preserve"> </v>
      </c>
    </row>
    <row r="135" spans="1:17" x14ac:dyDescent="0.2">
      <c r="A135" s="10" t="str">
        <f>IF(COUNTRY_INFO!A135=0," ",COUNTRY_INFO!A135)</f>
        <v>Ethiopia</v>
      </c>
      <c r="B135" s="10" t="str">
        <f>IF(COUNTRY_INFO!B135=0," ",COUNTRY_INFO!B135)</f>
        <v>AmharaNorth Wello</v>
      </c>
      <c r="C135" s="10" t="str">
        <f>IF(COUNTRY_INFO!C135=0," ",COUNTRY_INFO!C135)</f>
        <v>Dawunt</v>
      </c>
      <c r="D135" s="11" t="str">
        <f>IF(COUNTRY_INFO!$T$9:$T$1000="MDA2 (DEC+ALB)", COUNTRY_INFO!$T$9:$T$1000, " ")</f>
        <v xml:space="preserve"> </v>
      </c>
      <c r="E135" s="109"/>
      <c r="F135" s="288"/>
      <c r="G135" s="288"/>
      <c r="H135" s="288"/>
      <c r="I135" s="11">
        <f t="shared" si="7"/>
        <v>0</v>
      </c>
      <c r="J135" s="2"/>
      <c r="K135" s="18"/>
      <c r="L135" s="18"/>
      <c r="M135" s="14">
        <f t="shared" si="8"/>
        <v>0</v>
      </c>
      <c r="N135" s="230" t="str">
        <f t="shared" si="9"/>
        <v xml:space="preserve"> </v>
      </c>
      <c r="O135" s="230" t="str">
        <f t="shared" si="10"/>
        <v xml:space="preserve"> </v>
      </c>
      <c r="P135" s="230" t="str">
        <f t="shared" si="11"/>
        <v xml:space="preserve"> </v>
      </c>
      <c r="Q135" s="230" t="str">
        <f t="shared" si="12"/>
        <v xml:space="preserve"> </v>
      </c>
    </row>
    <row r="136" spans="1:17" x14ac:dyDescent="0.2">
      <c r="A136" s="10" t="str">
        <f>IF(COUNTRY_INFO!A136=0," ",COUNTRY_INFO!A136)</f>
        <v>Ethiopia</v>
      </c>
      <c r="B136" s="10" t="str">
        <f>IF(COUNTRY_INFO!B136=0," ",COUNTRY_INFO!B136)</f>
        <v>AmharaNorth Wello</v>
      </c>
      <c r="C136" s="10" t="str">
        <f>IF(COUNTRY_INFO!C136=0," ",COUNTRY_INFO!C136)</f>
        <v>Gazo</v>
      </c>
      <c r="D136" s="11" t="str">
        <f>IF(COUNTRY_INFO!$T$9:$T$1000="MDA2 (DEC+ALB)", COUNTRY_INFO!$T$9:$T$1000, " ")</f>
        <v xml:space="preserve"> </v>
      </c>
      <c r="E136" s="109"/>
      <c r="F136" s="288"/>
      <c r="G136" s="288"/>
      <c r="H136" s="288"/>
      <c r="I136" s="11">
        <f t="shared" si="7"/>
        <v>0</v>
      </c>
      <c r="J136" s="2"/>
      <c r="K136" s="18"/>
      <c r="L136" s="18"/>
      <c r="M136" s="14">
        <f t="shared" si="8"/>
        <v>0</v>
      </c>
      <c r="N136" s="230" t="str">
        <f t="shared" si="9"/>
        <v xml:space="preserve"> </v>
      </c>
      <c r="O136" s="230" t="str">
        <f t="shared" si="10"/>
        <v xml:space="preserve"> </v>
      </c>
      <c r="P136" s="230" t="str">
        <f t="shared" si="11"/>
        <v xml:space="preserve"> </v>
      </c>
      <c r="Q136" s="230" t="str">
        <f t="shared" si="12"/>
        <v xml:space="preserve"> </v>
      </c>
    </row>
    <row r="137" spans="1:17" x14ac:dyDescent="0.2">
      <c r="A137" s="10" t="str">
        <f>IF(COUNTRY_INFO!A137=0," ",COUNTRY_INFO!A137)</f>
        <v>Ethiopia</v>
      </c>
      <c r="B137" s="10" t="str">
        <f>IF(COUNTRY_INFO!B137=0," ",COUNTRY_INFO!B137)</f>
        <v>AmharaNorth Wello</v>
      </c>
      <c r="C137" s="10" t="str">
        <f>IF(COUNTRY_INFO!C137=0," ",COUNTRY_INFO!C137)</f>
        <v>Gidan</v>
      </c>
      <c r="D137" s="11" t="str">
        <f>IF(COUNTRY_INFO!$T$9:$T$1000="MDA2 (DEC+ALB)", COUNTRY_INFO!$T$9:$T$1000, " ")</f>
        <v xml:space="preserve"> </v>
      </c>
      <c r="E137" s="109"/>
      <c r="F137" s="288"/>
      <c r="G137" s="288"/>
      <c r="H137" s="288"/>
      <c r="I137" s="11">
        <f t="shared" si="7"/>
        <v>0</v>
      </c>
      <c r="J137" s="2"/>
      <c r="K137" s="18"/>
      <c r="L137" s="18"/>
      <c r="M137" s="14">
        <f t="shared" si="8"/>
        <v>0</v>
      </c>
      <c r="N137" s="230" t="str">
        <f t="shared" si="9"/>
        <v xml:space="preserve"> </v>
      </c>
      <c r="O137" s="230" t="str">
        <f t="shared" si="10"/>
        <v xml:space="preserve"> </v>
      </c>
      <c r="P137" s="230" t="str">
        <f t="shared" si="11"/>
        <v xml:space="preserve"> </v>
      </c>
      <c r="Q137" s="230" t="str">
        <f t="shared" si="12"/>
        <v xml:space="preserve"> </v>
      </c>
    </row>
    <row r="138" spans="1:17" x14ac:dyDescent="0.2">
      <c r="A138" s="10" t="str">
        <f>IF(COUNTRY_INFO!A138=0," ",COUNTRY_INFO!A138)</f>
        <v>Ethiopia</v>
      </c>
      <c r="B138" s="10" t="str">
        <f>IF(COUNTRY_INFO!B138=0," ",COUNTRY_INFO!B138)</f>
        <v>AmharaNorth Wello</v>
      </c>
      <c r="C138" s="10" t="str">
        <f>IF(COUNTRY_INFO!C138=0," ",COUNTRY_INFO!C138)</f>
        <v>Gubalafto</v>
      </c>
      <c r="D138" s="11" t="str">
        <f>IF(COUNTRY_INFO!$T$9:$T$1000="MDA2 (DEC+ALB)", COUNTRY_INFO!$T$9:$T$1000, " ")</f>
        <v xml:space="preserve"> </v>
      </c>
      <c r="E138" s="109"/>
      <c r="F138" s="288"/>
      <c r="G138" s="288"/>
      <c r="H138" s="288"/>
      <c r="I138" s="11">
        <f t="shared" ref="I138:I201" si="13">SUM(F138:H138)</f>
        <v>0</v>
      </c>
      <c r="J138" s="2"/>
      <c r="K138" s="18"/>
      <c r="L138" s="18"/>
      <c r="M138" s="14">
        <f t="shared" ref="M138:M201" si="14">SUM(J138:L138)</f>
        <v>0</v>
      </c>
      <c r="N138" s="230" t="str">
        <f t="shared" ref="N138:N201" si="15">IF(F138&lt;&gt;0, IF(J138/F138*100=0, "-", J138/F138*100), " ")</f>
        <v xml:space="preserve"> </v>
      </c>
      <c r="O138" s="230" t="str">
        <f t="shared" ref="O138:O201" si="16">IF(G138&lt;&gt;0, IF(K138/G138*100=0, "-", K138/G138*100), " ")</f>
        <v xml:space="preserve"> </v>
      </c>
      <c r="P138" s="230" t="str">
        <f t="shared" ref="P138:P201" si="17">IF(H138&lt;&gt;0, IF(L138/H138*100=0, "-", L138/H138*100), " ")</f>
        <v xml:space="preserve"> </v>
      </c>
      <c r="Q138" s="230" t="str">
        <f t="shared" ref="Q138:Q201" si="18">IF(I138&lt;&gt;0, IF(M138/I138*100=0, "-", M138/I138*100), " ")</f>
        <v xml:space="preserve"> </v>
      </c>
    </row>
    <row r="139" spans="1:17" x14ac:dyDescent="0.2">
      <c r="A139" s="10" t="str">
        <f>IF(COUNTRY_INFO!A139=0," ",COUNTRY_INFO!A139)</f>
        <v>Ethiopia</v>
      </c>
      <c r="B139" s="10" t="str">
        <f>IF(COUNTRY_INFO!B139=0," ",COUNTRY_INFO!B139)</f>
        <v>AmharaNorth Wello</v>
      </c>
      <c r="C139" s="10" t="str">
        <f>IF(COUNTRY_INFO!C139=0," ",COUNTRY_INFO!C139)</f>
        <v>Habru</v>
      </c>
      <c r="D139" s="11" t="str">
        <f>IF(COUNTRY_INFO!$T$9:$T$1000="MDA2 (DEC+ALB)", COUNTRY_INFO!$T$9:$T$1000, " ")</f>
        <v xml:space="preserve"> </v>
      </c>
      <c r="E139" s="109"/>
      <c r="F139" s="288"/>
      <c r="G139" s="288"/>
      <c r="H139" s="288"/>
      <c r="I139" s="11">
        <f t="shared" si="13"/>
        <v>0</v>
      </c>
      <c r="J139" s="2"/>
      <c r="K139" s="18"/>
      <c r="L139" s="18"/>
      <c r="M139" s="14">
        <f t="shared" si="14"/>
        <v>0</v>
      </c>
      <c r="N139" s="230" t="str">
        <f t="shared" si="15"/>
        <v xml:space="preserve"> </v>
      </c>
      <c r="O139" s="230" t="str">
        <f t="shared" si="16"/>
        <v xml:space="preserve"> </v>
      </c>
      <c r="P139" s="230" t="str">
        <f t="shared" si="17"/>
        <v xml:space="preserve"> </v>
      </c>
      <c r="Q139" s="230" t="str">
        <f t="shared" si="18"/>
        <v xml:space="preserve"> </v>
      </c>
    </row>
    <row r="140" spans="1:17" x14ac:dyDescent="0.2">
      <c r="A140" s="10" t="str">
        <f>IF(COUNTRY_INFO!A140=0," ",COUNTRY_INFO!A140)</f>
        <v>Ethiopia</v>
      </c>
      <c r="B140" s="10" t="str">
        <f>IF(COUNTRY_INFO!B140=0," ",COUNTRY_INFO!B140)</f>
        <v>AmharaNorth Wello</v>
      </c>
      <c r="C140" s="10" t="str">
        <f>IF(COUNTRY_INFO!C140=0," ",COUNTRY_INFO!C140)</f>
        <v>Kobo Town</v>
      </c>
      <c r="D140" s="11" t="str">
        <f>IF(COUNTRY_INFO!$T$9:$T$1000="MDA2 (DEC+ALB)", COUNTRY_INFO!$T$9:$T$1000, " ")</f>
        <v xml:space="preserve"> </v>
      </c>
      <c r="E140" s="109"/>
      <c r="F140" s="288"/>
      <c r="G140" s="288"/>
      <c r="H140" s="288"/>
      <c r="I140" s="11">
        <f t="shared" si="13"/>
        <v>0</v>
      </c>
      <c r="J140" s="2"/>
      <c r="K140" s="18"/>
      <c r="L140" s="18"/>
      <c r="M140" s="14">
        <f t="shared" si="14"/>
        <v>0</v>
      </c>
      <c r="N140" s="230" t="str">
        <f t="shared" si="15"/>
        <v xml:space="preserve"> </v>
      </c>
      <c r="O140" s="230" t="str">
        <f t="shared" si="16"/>
        <v xml:space="preserve"> </v>
      </c>
      <c r="P140" s="230" t="str">
        <f t="shared" si="17"/>
        <v xml:space="preserve"> </v>
      </c>
      <c r="Q140" s="230" t="str">
        <f t="shared" si="18"/>
        <v xml:space="preserve"> </v>
      </c>
    </row>
    <row r="141" spans="1:17" x14ac:dyDescent="0.2">
      <c r="A141" s="10" t="str">
        <f>IF(COUNTRY_INFO!A141=0," ",COUNTRY_INFO!A141)</f>
        <v>Ethiopia</v>
      </c>
      <c r="B141" s="10" t="str">
        <f>IF(COUNTRY_INFO!B141=0," ",COUNTRY_INFO!B141)</f>
        <v>AmharaNorth Wello</v>
      </c>
      <c r="C141" s="10" t="str">
        <f>IF(COUNTRY_INFO!C141=0," ",COUNTRY_INFO!C141)</f>
        <v>Lalibella Town</v>
      </c>
      <c r="D141" s="11" t="str">
        <f>IF(COUNTRY_INFO!$T$9:$T$1000="MDA2 (DEC+ALB)", COUNTRY_INFO!$T$9:$T$1000, " ")</f>
        <v xml:space="preserve"> </v>
      </c>
      <c r="E141" s="109"/>
      <c r="F141" s="288"/>
      <c r="G141" s="288"/>
      <c r="H141" s="288"/>
      <c r="I141" s="11">
        <f t="shared" si="13"/>
        <v>0</v>
      </c>
      <c r="J141" s="2"/>
      <c r="K141" s="18"/>
      <c r="L141" s="18"/>
      <c r="M141" s="14">
        <f t="shared" si="14"/>
        <v>0</v>
      </c>
      <c r="N141" s="230" t="str">
        <f t="shared" si="15"/>
        <v xml:space="preserve"> </v>
      </c>
      <c r="O141" s="230" t="str">
        <f t="shared" si="16"/>
        <v xml:space="preserve"> </v>
      </c>
      <c r="P141" s="230" t="str">
        <f t="shared" si="17"/>
        <v xml:space="preserve"> </v>
      </c>
      <c r="Q141" s="230" t="str">
        <f t="shared" si="18"/>
        <v xml:space="preserve"> </v>
      </c>
    </row>
    <row r="142" spans="1:17" x14ac:dyDescent="0.2">
      <c r="A142" s="10" t="str">
        <f>IF(COUNTRY_INFO!A142=0," ",COUNTRY_INFO!A142)</f>
        <v>Ethiopia</v>
      </c>
      <c r="B142" s="10" t="str">
        <f>IF(COUNTRY_INFO!B142=0," ",COUNTRY_INFO!B142)</f>
        <v>AmharaNorth Wello</v>
      </c>
      <c r="C142" s="10" t="str">
        <f>IF(COUNTRY_INFO!C142=0," ",COUNTRY_INFO!C142)</f>
        <v>Lasta</v>
      </c>
      <c r="D142" s="11" t="str">
        <f>IF(COUNTRY_INFO!$T$9:$T$1000="MDA2 (DEC+ALB)", COUNTRY_INFO!$T$9:$T$1000, " ")</f>
        <v xml:space="preserve"> </v>
      </c>
      <c r="E142" s="109"/>
      <c r="F142" s="288"/>
      <c r="G142" s="288"/>
      <c r="H142" s="288"/>
      <c r="I142" s="11">
        <f t="shared" si="13"/>
        <v>0</v>
      </c>
      <c r="J142" s="2"/>
      <c r="K142" s="18"/>
      <c r="L142" s="18"/>
      <c r="M142" s="14">
        <f t="shared" si="14"/>
        <v>0</v>
      </c>
      <c r="N142" s="230" t="str">
        <f t="shared" si="15"/>
        <v xml:space="preserve"> </v>
      </c>
      <c r="O142" s="230" t="str">
        <f t="shared" si="16"/>
        <v xml:space="preserve"> </v>
      </c>
      <c r="P142" s="230" t="str">
        <f t="shared" si="17"/>
        <v xml:space="preserve"> </v>
      </c>
      <c r="Q142" s="230" t="str">
        <f t="shared" si="18"/>
        <v xml:space="preserve"> </v>
      </c>
    </row>
    <row r="143" spans="1:17" x14ac:dyDescent="0.2">
      <c r="A143" s="10" t="str">
        <f>IF(COUNTRY_INFO!A143=0," ",COUNTRY_INFO!A143)</f>
        <v>Ethiopia</v>
      </c>
      <c r="B143" s="10" t="str">
        <f>IF(COUNTRY_INFO!B143=0," ",COUNTRY_INFO!B143)</f>
        <v>AmharaNorth Wello</v>
      </c>
      <c r="C143" s="10" t="str">
        <f>IF(COUNTRY_INFO!C143=0," ",COUNTRY_INFO!C143)</f>
        <v>Meket</v>
      </c>
      <c r="D143" s="11" t="str">
        <f>IF(COUNTRY_INFO!$T$9:$T$1000="MDA2 (DEC+ALB)", COUNTRY_INFO!$T$9:$T$1000, " ")</f>
        <v xml:space="preserve"> </v>
      </c>
      <c r="E143" s="109"/>
      <c r="F143" s="288"/>
      <c r="G143" s="288"/>
      <c r="H143" s="288"/>
      <c r="I143" s="11">
        <f t="shared" si="13"/>
        <v>0</v>
      </c>
      <c r="J143" s="2"/>
      <c r="K143" s="18"/>
      <c r="L143" s="18"/>
      <c r="M143" s="14">
        <f t="shared" si="14"/>
        <v>0</v>
      </c>
      <c r="N143" s="230" t="str">
        <f t="shared" si="15"/>
        <v xml:space="preserve"> </v>
      </c>
      <c r="O143" s="230" t="str">
        <f t="shared" si="16"/>
        <v xml:space="preserve"> </v>
      </c>
      <c r="P143" s="230" t="str">
        <f t="shared" si="17"/>
        <v xml:space="preserve"> </v>
      </c>
      <c r="Q143" s="230" t="str">
        <f t="shared" si="18"/>
        <v xml:space="preserve"> </v>
      </c>
    </row>
    <row r="144" spans="1:17" x14ac:dyDescent="0.2">
      <c r="A144" s="10" t="str">
        <f>IF(COUNTRY_INFO!A144=0," ",COUNTRY_INFO!A144)</f>
        <v>Ethiopia</v>
      </c>
      <c r="B144" s="10" t="str">
        <f>IF(COUNTRY_INFO!B144=0," ",COUNTRY_INFO!B144)</f>
        <v>AmharaNorth Wello</v>
      </c>
      <c r="C144" s="10" t="str">
        <f>IF(COUNTRY_INFO!C144=0," ",COUNTRY_INFO!C144)</f>
        <v>Raya Kobo</v>
      </c>
      <c r="D144" s="11" t="str">
        <f>IF(COUNTRY_INFO!$T$9:$T$1000="MDA2 (DEC+ALB)", COUNTRY_INFO!$T$9:$T$1000, " ")</f>
        <v xml:space="preserve"> </v>
      </c>
      <c r="E144" s="109"/>
      <c r="F144" s="288"/>
      <c r="G144" s="288"/>
      <c r="H144" s="288"/>
      <c r="I144" s="11">
        <f t="shared" si="13"/>
        <v>0</v>
      </c>
      <c r="J144" s="2"/>
      <c r="K144" s="18"/>
      <c r="L144" s="18"/>
      <c r="M144" s="14">
        <f t="shared" si="14"/>
        <v>0</v>
      </c>
      <c r="N144" s="230" t="str">
        <f t="shared" si="15"/>
        <v xml:space="preserve"> </v>
      </c>
      <c r="O144" s="230" t="str">
        <f t="shared" si="16"/>
        <v xml:space="preserve"> </v>
      </c>
      <c r="P144" s="230" t="str">
        <f t="shared" si="17"/>
        <v xml:space="preserve"> </v>
      </c>
      <c r="Q144" s="230" t="str">
        <f t="shared" si="18"/>
        <v xml:space="preserve"> </v>
      </c>
    </row>
    <row r="145" spans="1:17" x14ac:dyDescent="0.2">
      <c r="A145" s="10" t="str">
        <f>IF(COUNTRY_INFO!A145=0," ",COUNTRY_INFO!A145)</f>
        <v>Ethiopia</v>
      </c>
      <c r="B145" s="10" t="str">
        <f>IF(COUNTRY_INFO!B145=0," ",COUNTRY_INFO!B145)</f>
        <v>AmharaNorth Wello</v>
      </c>
      <c r="C145" s="10" t="str">
        <f>IF(COUNTRY_INFO!C145=0," ",COUNTRY_INFO!C145)</f>
        <v>Wadlla</v>
      </c>
      <c r="D145" s="11" t="str">
        <f>IF(COUNTRY_INFO!$T$9:$T$1000="MDA2 (DEC+ALB)", COUNTRY_INFO!$T$9:$T$1000, " ")</f>
        <v xml:space="preserve"> </v>
      </c>
      <c r="E145" s="109"/>
      <c r="F145" s="288"/>
      <c r="G145" s="288"/>
      <c r="H145" s="288"/>
      <c r="I145" s="11">
        <f t="shared" si="13"/>
        <v>0</v>
      </c>
      <c r="J145" s="2"/>
      <c r="K145" s="18"/>
      <c r="L145" s="18"/>
      <c r="M145" s="14">
        <f t="shared" si="14"/>
        <v>0</v>
      </c>
      <c r="N145" s="230" t="str">
        <f t="shared" si="15"/>
        <v xml:space="preserve"> </v>
      </c>
      <c r="O145" s="230" t="str">
        <f t="shared" si="16"/>
        <v xml:space="preserve"> </v>
      </c>
      <c r="P145" s="230" t="str">
        <f t="shared" si="17"/>
        <v xml:space="preserve"> </v>
      </c>
      <c r="Q145" s="230" t="str">
        <f t="shared" si="18"/>
        <v xml:space="preserve"> </v>
      </c>
    </row>
    <row r="146" spans="1:17" x14ac:dyDescent="0.2">
      <c r="A146" s="10" t="str">
        <f>IF(COUNTRY_INFO!A146=0," ",COUNTRY_INFO!A146)</f>
        <v>Ethiopia</v>
      </c>
      <c r="B146" s="10" t="str">
        <f>IF(COUNTRY_INFO!B146=0," ",COUNTRY_INFO!B146)</f>
        <v>AmharaNorth Wello</v>
      </c>
      <c r="C146" s="10" t="str">
        <f>IF(COUNTRY_INFO!C146=0," ",COUNTRY_INFO!C146)</f>
        <v>Woldia Town</v>
      </c>
      <c r="D146" s="11" t="str">
        <f>IF(COUNTRY_INFO!$T$9:$T$1000="MDA2 (DEC+ALB)", COUNTRY_INFO!$T$9:$T$1000, " ")</f>
        <v xml:space="preserve"> </v>
      </c>
      <c r="E146" s="109"/>
      <c r="F146" s="288"/>
      <c r="G146" s="288"/>
      <c r="H146" s="288"/>
      <c r="I146" s="11">
        <f t="shared" si="13"/>
        <v>0</v>
      </c>
      <c r="J146" s="2"/>
      <c r="K146" s="18"/>
      <c r="L146" s="18"/>
      <c r="M146" s="14">
        <f t="shared" si="14"/>
        <v>0</v>
      </c>
      <c r="N146" s="230" t="str">
        <f t="shared" si="15"/>
        <v xml:space="preserve"> </v>
      </c>
      <c r="O146" s="230" t="str">
        <f t="shared" si="16"/>
        <v xml:space="preserve"> </v>
      </c>
      <c r="P146" s="230" t="str">
        <f t="shared" si="17"/>
        <v xml:space="preserve"> </v>
      </c>
      <c r="Q146" s="230" t="str">
        <f t="shared" si="18"/>
        <v xml:space="preserve"> </v>
      </c>
    </row>
    <row r="147" spans="1:17" x14ac:dyDescent="0.2">
      <c r="A147" s="10" t="str">
        <f>IF(COUNTRY_INFO!A147=0," ",COUNTRY_INFO!A147)</f>
        <v>Ethiopia</v>
      </c>
      <c r="B147" s="10" t="str">
        <f>IF(COUNTRY_INFO!B147=0," ",COUNTRY_INFO!B147)</f>
        <v>AmharaOromiya</v>
      </c>
      <c r="C147" s="10" t="str">
        <f>IF(COUNTRY_INFO!C147=0," ",COUNTRY_INFO!C147)</f>
        <v>Artuma Fursi</v>
      </c>
      <c r="D147" s="11" t="str">
        <f>IF(COUNTRY_INFO!$T$9:$T$1000="MDA2 (DEC+ALB)", COUNTRY_INFO!$T$9:$T$1000, " ")</f>
        <v xml:space="preserve"> </v>
      </c>
      <c r="E147" s="109"/>
      <c r="F147" s="288"/>
      <c r="G147" s="288"/>
      <c r="H147" s="288"/>
      <c r="I147" s="11">
        <f t="shared" si="13"/>
        <v>0</v>
      </c>
      <c r="J147" s="2"/>
      <c r="K147" s="18"/>
      <c r="L147" s="18"/>
      <c r="M147" s="14">
        <f t="shared" si="14"/>
        <v>0</v>
      </c>
      <c r="N147" s="230" t="str">
        <f t="shared" si="15"/>
        <v xml:space="preserve"> </v>
      </c>
      <c r="O147" s="230" t="str">
        <f t="shared" si="16"/>
        <v xml:space="preserve"> </v>
      </c>
      <c r="P147" s="230" t="str">
        <f t="shared" si="17"/>
        <v xml:space="preserve"> </v>
      </c>
      <c r="Q147" s="230" t="str">
        <f t="shared" si="18"/>
        <v xml:space="preserve"> </v>
      </c>
    </row>
    <row r="148" spans="1:17" x14ac:dyDescent="0.2">
      <c r="A148" s="10" t="str">
        <f>IF(COUNTRY_INFO!A148=0," ",COUNTRY_INFO!A148)</f>
        <v>Ethiopia</v>
      </c>
      <c r="B148" s="10" t="str">
        <f>IF(COUNTRY_INFO!B148=0," ",COUNTRY_INFO!B148)</f>
        <v>AmharaOromiya</v>
      </c>
      <c r="C148" s="10" t="str">
        <f>IF(COUNTRY_INFO!C148=0," ",COUNTRY_INFO!C148)</f>
        <v>Bati</v>
      </c>
      <c r="D148" s="11" t="str">
        <f>IF(COUNTRY_INFO!$T$9:$T$1000="MDA2 (DEC+ALB)", COUNTRY_INFO!$T$9:$T$1000, " ")</f>
        <v xml:space="preserve"> </v>
      </c>
      <c r="E148" s="109"/>
      <c r="F148" s="288"/>
      <c r="G148" s="288"/>
      <c r="H148" s="288"/>
      <c r="I148" s="11">
        <f t="shared" si="13"/>
        <v>0</v>
      </c>
      <c r="J148" s="2"/>
      <c r="K148" s="18"/>
      <c r="L148" s="18"/>
      <c r="M148" s="14">
        <f t="shared" si="14"/>
        <v>0</v>
      </c>
      <c r="N148" s="230" t="str">
        <f t="shared" si="15"/>
        <v xml:space="preserve"> </v>
      </c>
      <c r="O148" s="230" t="str">
        <f t="shared" si="16"/>
        <v xml:space="preserve"> </v>
      </c>
      <c r="P148" s="230" t="str">
        <f t="shared" si="17"/>
        <v xml:space="preserve"> </v>
      </c>
      <c r="Q148" s="230" t="str">
        <f t="shared" si="18"/>
        <v xml:space="preserve"> </v>
      </c>
    </row>
    <row r="149" spans="1:17" x14ac:dyDescent="0.2">
      <c r="A149" s="10" t="str">
        <f>IF(COUNTRY_INFO!A149=0," ",COUNTRY_INFO!A149)</f>
        <v>Ethiopia</v>
      </c>
      <c r="B149" s="10" t="str">
        <f>IF(COUNTRY_INFO!B149=0," ",COUNTRY_INFO!B149)</f>
        <v>AmharaOromiya</v>
      </c>
      <c r="C149" s="10" t="str">
        <f>IF(COUNTRY_INFO!C149=0," ",COUNTRY_INFO!C149)</f>
        <v>Bati Town</v>
      </c>
      <c r="D149" s="11" t="str">
        <f>IF(COUNTRY_INFO!$T$9:$T$1000="MDA2 (DEC+ALB)", COUNTRY_INFO!$T$9:$T$1000, " ")</f>
        <v xml:space="preserve"> </v>
      </c>
      <c r="E149" s="109"/>
      <c r="F149" s="288"/>
      <c r="G149" s="288"/>
      <c r="H149" s="288"/>
      <c r="I149" s="11">
        <f t="shared" si="13"/>
        <v>0</v>
      </c>
      <c r="J149" s="2"/>
      <c r="K149" s="18"/>
      <c r="L149" s="18"/>
      <c r="M149" s="14">
        <f t="shared" si="14"/>
        <v>0</v>
      </c>
      <c r="N149" s="230" t="str">
        <f t="shared" si="15"/>
        <v xml:space="preserve"> </v>
      </c>
      <c r="O149" s="230" t="str">
        <f t="shared" si="16"/>
        <v xml:space="preserve"> </v>
      </c>
      <c r="P149" s="230" t="str">
        <f t="shared" si="17"/>
        <v xml:space="preserve"> </v>
      </c>
      <c r="Q149" s="230" t="str">
        <f t="shared" si="18"/>
        <v xml:space="preserve"> </v>
      </c>
    </row>
    <row r="150" spans="1:17" x14ac:dyDescent="0.2">
      <c r="A150" s="10" t="str">
        <f>IF(COUNTRY_INFO!A150=0," ",COUNTRY_INFO!A150)</f>
        <v>Ethiopia</v>
      </c>
      <c r="B150" s="10" t="str">
        <f>IF(COUNTRY_INFO!B150=0," ",COUNTRY_INFO!B150)</f>
        <v>AmharaOromiya</v>
      </c>
      <c r="C150" s="10" t="str">
        <f>IF(COUNTRY_INFO!C150=0," ",COUNTRY_INFO!C150)</f>
        <v>Dawa chefa</v>
      </c>
      <c r="D150" s="11" t="str">
        <f>IF(COUNTRY_INFO!$T$9:$T$1000="MDA2 (DEC+ALB)", COUNTRY_INFO!$T$9:$T$1000, " ")</f>
        <v xml:space="preserve"> </v>
      </c>
      <c r="E150" s="109"/>
      <c r="F150" s="288"/>
      <c r="G150" s="288"/>
      <c r="H150" s="288"/>
      <c r="I150" s="11">
        <f t="shared" si="13"/>
        <v>0</v>
      </c>
      <c r="J150" s="2"/>
      <c r="K150" s="18"/>
      <c r="L150" s="18"/>
      <c r="M150" s="14">
        <f t="shared" si="14"/>
        <v>0</v>
      </c>
      <c r="N150" s="230" t="str">
        <f t="shared" si="15"/>
        <v xml:space="preserve"> </v>
      </c>
      <c r="O150" s="230" t="str">
        <f t="shared" si="16"/>
        <v xml:space="preserve"> </v>
      </c>
      <c r="P150" s="230" t="str">
        <f t="shared" si="17"/>
        <v xml:space="preserve"> </v>
      </c>
      <c r="Q150" s="230" t="str">
        <f t="shared" si="18"/>
        <v xml:space="preserve"> </v>
      </c>
    </row>
    <row r="151" spans="1:17" x14ac:dyDescent="0.2">
      <c r="A151" s="10" t="str">
        <f>IF(COUNTRY_INFO!A151=0," ",COUNTRY_INFO!A151)</f>
        <v>Ethiopia</v>
      </c>
      <c r="B151" s="10" t="str">
        <f>IF(COUNTRY_INFO!B151=0," ",COUNTRY_INFO!B151)</f>
        <v>AmharaOromiya</v>
      </c>
      <c r="C151" s="10" t="str">
        <f>IF(COUNTRY_INFO!C151=0," ",COUNTRY_INFO!C151)</f>
        <v>Dawe Harwa</v>
      </c>
      <c r="D151" s="11" t="str">
        <f>IF(COUNTRY_INFO!$T$9:$T$1000="MDA2 (DEC+ALB)", COUNTRY_INFO!$T$9:$T$1000, " ")</f>
        <v xml:space="preserve"> </v>
      </c>
      <c r="E151" s="109"/>
      <c r="F151" s="288"/>
      <c r="G151" s="288"/>
      <c r="H151" s="288"/>
      <c r="I151" s="11">
        <f t="shared" si="13"/>
        <v>0</v>
      </c>
      <c r="J151" s="2"/>
      <c r="K151" s="18"/>
      <c r="L151" s="18"/>
      <c r="M151" s="14">
        <f t="shared" si="14"/>
        <v>0</v>
      </c>
      <c r="N151" s="230" t="str">
        <f t="shared" si="15"/>
        <v xml:space="preserve"> </v>
      </c>
      <c r="O151" s="230" t="str">
        <f t="shared" si="16"/>
        <v xml:space="preserve"> </v>
      </c>
      <c r="P151" s="230" t="str">
        <f t="shared" si="17"/>
        <v xml:space="preserve"> </v>
      </c>
      <c r="Q151" s="230" t="str">
        <f t="shared" si="18"/>
        <v xml:space="preserve"> </v>
      </c>
    </row>
    <row r="152" spans="1:17" x14ac:dyDescent="0.2">
      <c r="A152" s="10" t="str">
        <f>IF(COUNTRY_INFO!A152=0," ",COUNTRY_INFO!A152)</f>
        <v>Ethiopia</v>
      </c>
      <c r="B152" s="10" t="str">
        <f>IF(COUNTRY_INFO!B152=0," ",COUNTRY_INFO!B152)</f>
        <v>AmharaOromiya</v>
      </c>
      <c r="C152" s="10" t="str">
        <f>IF(COUNTRY_INFO!C152=0," ",COUNTRY_INFO!C152)</f>
        <v>Jille Timuga</v>
      </c>
      <c r="D152" s="11" t="str">
        <f>IF(COUNTRY_INFO!$T$9:$T$1000="MDA2 (DEC+ALB)", COUNTRY_INFO!$T$9:$T$1000, " ")</f>
        <v xml:space="preserve"> </v>
      </c>
      <c r="E152" s="109"/>
      <c r="F152" s="288"/>
      <c r="G152" s="288"/>
      <c r="H152" s="288"/>
      <c r="I152" s="11">
        <f t="shared" si="13"/>
        <v>0</v>
      </c>
      <c r="J152" s="2"/>
      <c r="K152" s="18"/>
      <c r="L152" s="18"/>
      <c r="M152" s="14">
        <f t="shared" si="14"/>
        <v>0</v>
      </c>
      <c r="N152" s="230" t="str">
        <f t="shared" si="15"/>
        <v xml:space="preserve"> </v>
      </c>
      <c r="O152" s="230" t="str">
        <f t="shared" si="16"/>
        <v xml:space="preserve"> </v>
      </c>
      <c r="P152" s="230" t="str">
        <f t="shared" si="17"/>
        <v xml:space="preserve"> </v>
      </c>
      <c r="Q152" s="230" t="str">
        <f t="shared" si="18"/>
        <v xml:space="preserve"> </v>
      </c>
    </row>
    <row r="153" spans="1:17" x14ac:dyDescent="0.2">
      <c r="A153" s="10" t="str">
        <f>IF(COUNTRY_INFO!A153=0," ",COUNTRY_INFO!A153)</f>
        <v>Ethiopia</v>
      </c>
      <c r="B153" s="10" t="str">
        <f>IF(COUNTRY_INFO!B153=0," ",COUNTRY_INFO!B153)</f>
        <v>AmharaOromiya</v>
      </c>
      <c r="C153" s="10" t="str">
        <f>IF(COUNTRY_INFO!C153=0," ",COUNTRY_INFO!C153)</f>
        <v>Kemissie</v>
      </c>
      <c r="D153" s="11" t="str">
        <f>IF(COUNTRY_INFO!$T$9:$T$1000="MDA2 (DEC+ALB)", COUNTRY_INFO!$T$9:$T$1000, " ")</f>
        <v xml:space="preserve"> </v>
      </c>
      <c r="E153" s="109"/>
      <c r="F153" s="288"/>
      <c r="G153" s="288"/>
      <c r="H153" s="288"/>
      <c r="I153" s="11">
        <f t="shared" si="13"/>
        <v>0</v>
      </c>
      <c r="J153" s="2"/>
      <c r="K153" s="18"/>
      <c r="L153" s="18"/>
      <c r="M153" s="14">
        <f t="shared" si="14"/>
        <v>0</v>
      </c>
      <c r="N153" s="230" t="str">
        <f t="shared" si="15"/>
        <v xml:space="preserve"> </v>
      </c>
      <c r="O153" s="230" t="str">
        <f t="shared" si="16"/>
        <v xml:space="preserve"> </v>
      </c>
      <c r="P153" s="230" t="str">
        <f t="shared" si="17"/>
        <v xml:space="preserve"> </v>
      </c>
      <c r="Q153" s="230" t="str">
        <f t="shared" si="18"/>
        <v xml:space="preserve"> </v>
      </c>
    </row>
    <row r="154" spans="1:17" x14ac:dyDescent="0.2">
      <c r="A154" s="10" t="str">
        <f>IF(COUNTRY_INFO!A154=0," ",COUNTRY_INFO!A154)</f>
        <v>Ethiopia</v>
      </c>
      <c r="B154" s="10" t="str">
        <f>IF(COUNTRY_INFO!B154=0," ",COUNTRY_INFO!B154)</f>
        <v>AmharaSouth Gondar</v>
      </c>
      <c r="C154" s="10" t="str">
        <f>IF(COUNTRY_INFO!C154=0," ",COUNTRY_INFO!C154)</f>
        <v>Andabet (West Estie)</v>
      </c>
      <c r="D154" s="11" t="str">
        <f>IF(COUNTRY_INFO!$T$9:$T$1000="MDA2 (DEC+ALB)", COUNTRY_INFO!$T$9:$T$1000, " ")</f>
        <v xml:space="preserve"> </v>
      </c>
      <c r="E154" s="109"/>
      <c r="F154" s="288"/>
      <c r="G154" s="288"/>
      <c r="H154" s="288"/>
      <c r="I154" s="11">
        <f t="shared" si="13"/>
        <v>0</v>
      </c>
      <c r="J154" s="2"/>
      <c r="K154" s="18"/>
      <c r="L154" s="18"/>
      <c r="M154" s="14">
        <f t="shared" si="14"/>
        <v>0</v>
      </c>
      <c r="N154" s="230" t="str">
        <f t="shared" si="15"/>
        <v xml:space="preserve"> </v>
      </c>
      <c r="O154" s="230" t="str">
        <f t="shared" si="16"/>
        <v xml:space="preserve"> </v>
      </c>
      <c r="P154" s="230" t="str">
        <f t="shared" si="17"/>
        <v xml:space="preserve"> </v>
      </c>
      <c r="Q154" s="230" t="str">
        <f t="shared" si="18"/>
        <v xml:space="preserve"> </v>
      </c>
    </row>
    <row r="155" spans="1:17" x14ac:dyDescent="0.2">
      <c r="A155" s="10" t="str">
        <f>IF(COUNTRY_INFO!A155=0," ",COUNTRY_INFO!A155)</f>
        <v>Ethiopia</v>
      </c>
      <c r="B155" s="10" t="str">
        <f>IF(COUNTRY_INFO!B155=0," ",COUNTRY_INFO!B155)</f>
        <v>AmharaSouth Gondar</v>
      </c>
      <c r="C155" s="10" t="str">
        <f>IF(COUNTRY_INFO!C155=0," ",COUNTRY_INFO!C155)</f>
        <v>Debre Tabor Town</v>
      </c>
      <c r="D155" s="11" t="str">
        <f>IF(COUNTRY_INFO!$T$9:$T$1000="MDA2 (DEC+ALB)", COUNTRY_INFO!$T$9:$T$1000, " ")</f>
        <v xml:space="preserve"> </v>
      </c>
      <c r="E155" s="109"/>
      <c r="F155" s="288"/>
      <c r="G155" s="288"/>
      <c r="H155" s="288"/>
      <c r="I155" s="11">
        <f t="shared" si="13"/>
        <v>0</v>
      </c>
      <c r="J155" s="2"/>
      <c r="K155" s="18"/>
      <c r="L155" s="18"/>
      <c r="M155" s="14">
        <f t="shared" si="14"/>
        <v>0</v>
      </c>
      <c r="N155" s="230" t="str">
        <f t="shared" si="15"/>
        <v xml:space="preserve"> </v>
      </c>
      <c r="O155" s="230" t="str">
        <f t="shared" si="16"/>
        <v xml:space="preserve"> </v>
      </c>
      <c r="P155" s="230" t="str">
        <f t="shared" si="17"/>
        <v xml:space="preserve"> </v>
      </c>
      <c r="Q155" s="230" t="str">
        <f t="shared" si="18"/>
        <v xml:space="preserve"> </v>
      </c>
    </row>
    <row r="156" spans="1:17" x14ac:dyDescent="0.2">
      <c r="A156" s="10" t="str">
        <f>IF(COUNTRY_INFO!A156=0," ",COUNTRY_INFO!A156)</f>
        <v>Ethiopia</v>
      </c>
      <c r="B156" s="10" t="str">
        <f>IF(COUNTRY_INFO!B156=0," ",COUNTRY_INFO!B156)</f>
        <v>AmharaSouth Gondar</v>
      </c>
      <c r="C156" s="10" t="str">
        <f>IF(COUNTRY_INFO!C156=0," ",COUNTRY_INFO!C156)</f>
        <v>Dera</v>
      </c>
      <c r="D156" s="11" t="str">
        <f>IF(COUNTRY_INFO!$T$9:$T$1000="MDA2 (DEC+ALB)", COUNTRY_INFO!$T$9:$T$1000, " ")</f>
        <v xml:space="preserve"> </v>
      </c>
      <c r="E156" s="109"/>
      <c r="F156" s="288"/>
      <c r="G156" s="288"/>
      <c r="H156" s="288"/>
      <c r="I156" s="11">
        <f t="shared" si="13"/>
        <v>0</v>
      </c>
      <c r="J156" s="2"/>
      <c r="K156" s="18"/>
      <c r="L156" s="18"/>
      <c r="M156" s="14">
        <f t="shared" si="14"/>
        <v>0</v>
      </c>
      <c r="N156" s="230" t="str">
        <f t="shared" si="15"/>
        <v xml:space="preserve"> </v>
      </c>
      <c r="O156" s="230" t="str">
        <f t="shared" si="16"/>
        <v xml:space="preserve"> </v>
      </c>
      <c r="P156" s="230" t="str">
        <f t="shared" si="17"/>
        <v xml:space="preserve"> </v>
      </c>
      <c r="Q156" s="230" t="str">
        <f t="shared" si="18"/>
        <v xml:space="preserve"> </v>
      </c>
    </row>
    <row r="157" spans="1:17" x14ac:dyDescent="0.2">
      <c r="A157" s="10" t="str">
        <f>IF(COUNTRY_INFO!A157=0," ",COUNTRY_INFO!A157)</f>
        <v>Ethiopia</v>
      </c>
      <c r="B157" s="10" t="str">
        <f>IF(COUNTRY_INFO!B157=0," ",COUNTRY_INFO!B157)</f>
        <v>AmharaSouth Gondar</v>
      </c>
      <c r="C157" s="10" t="str">
        <f>IF(COUNTRY_INFO!C157=0," ",COUNTRY_INFO!C157)</f>
        <v>Ebinat</v>
      </c>
      <c r="D157" s="11" t="str">
        <f>IF(COUNTRY_INFO!$T$9:$T$1000="MDA2 (DEC+ALB)", COUNTRY_INFO!$T$9:$T$1000, " ")</f>
        <v xml:space="preserve"> </v>
      </c>
      <c r="E157" s="109"/>
      <c r="F157" s="288"/>
      <c r="G157" s="288"/>
      <c r="H157" s="288"/>
      <c r="I157" s="11">
        <f t="shared" si="13"/>
        <v>0</v>
      </c>
      <c r="J157" s="2"/>
      <c r="K157" s="18"/>
      <c r="L157" s="18"/>
      <c r="M157" s="14">
        <f t="shared" si="14"/>
        <v>0</v>
      </c>
      <c r="N157" s="230" t="str">
        <f t="shared" si="15"/>
        <v xml:space="preserve"> </v>
      </c>
      <c r="O157" s="230" t="str">
        <f t="shared" si="16"/>
        <v xml:space="preserve"> </v>
      </c>
      <c r="P157" s="230" t="str">
        <f t="shared" si="17"/>
        <v xml:space="preserve"> </v>
      </c>
      <c r="Q157" s="230" t="str">
        <f t="shared" si="18"/>
        <v xml:space="preserve"> </v>
      </c>
    </row>
    <row r="158" spans="1:17" x14ac:dyDescent="0.2">
      <c r="A158" s="10" t="str">
        <f>IF(COUNTRY_INFO!A158=0," ",COUNTRY_INFO!A158)</f>
        <v>Ethiopia</v>
      </c>
      <c r="B158" s="10" t="str">
        <f>IF(COUNTRY_INFO!B158=0," ",COUNTRY_INFO!B158)</f>
        <v>AmharaSouth Gondar</v>
      </c>
      <c r="C158" s="10" t="str">
        <f>IF(COUNTRY_INFO!C158=0," ",COUNTRY_INFO!C158)</f>
        <v>Estie (East Estie)</v>
      </c>
      <c r="D158" s="11" t="str">
        <f>IF(COUNTRY_INFO!$T$9:$T$1000="MDA2 (DEC+ALB)", COUNTRY_INFO!$T$9:$T$1000, " ")</f>
        <v xml:space="preserve"> </v>
      </c>
      <c r="E158" s="109"/>
      <c r="F158" s="288"/>
      <c r="G158" s="288"/>
      <c r="H158" s="288"/>
      <c r="I158" s="11">
        <f t="shared" si="13"/>
        <v>0</v>
      </c>
      <c r="J158" s="2"/>
      <c r="K158" s="18"/>
      <c r="L158" s="18"/>
      <c r="M158" s="14">
        <f t="shared" si="14"/>
        <v>0</v>
      </c>
      <c r="N158" s="230" t="str">
        <f t="shared" si="15"/>
        <v xml:space="preserve"> </v>
      </c>
      <c r="O158" s="230" t="str">
        <f t="shared" si="16"/>
        <v xml:space="preserve"> </v>
      </c>
      <c r="P158" s="230" t="str">
        <f t="shared" si="17"/>
        <v xml:space="preserve"> </v>
      </c>
      <c r="Q158" s="230" t="str">
        <f t="shared" si="18"/>
        <v xml:space="preserve"> </v>
      </c>
    </row>
    <row r="159" spans="1:17" x14ac:dyDescent="0.2">
      <c r="A159" s="10" t="str">
        <f>IF(COUNTRY_INFO!A159=0," ",COUNTRY_INFO!A159)</f>
        <v>Ethiopia</v>
      </c>
      <c r="B159" s="10" t="str">
        <f>IF(COUNTRY_INFO!B159=0," ",COUNTRY_INFO!B159)</f>
        <v>AmharaSouth Gondar</v>
      </c>
      <c r="C159" s="10" t="str">
        <f>IF(COUNTRY_INFO!C159=0," ",COUNTRY_INFO!C159)</f>
        <v>Farta</v>
      </c>
      <c r="D159" s="11" t="str">
        <f>IF(COUNTRY_INFO!$T$9:$T$1000="MDA2 (DEC+ALB)", COUNTRY_INFO!$T$9:$T$1000, " ")</f>
        <v xml:space="preserve"> </v>
      </c>
      <c r="E159" s="109"/>
      <c r="F159" s="288"/>
      <c r="G159" s="288"/>
      <c r="H159" s="288"/>
      <c r="I159" s="11">
        <f t="shared" si="13"/>
        <v>0</v>
      </c>
      <c r="J159" s="2"/>
      <c r="K159" s="18"/>
      <c r="L159" s="18"/>
      <c r="M159" s="14">
        <f t="shared" si="14"/>
        <v>0</v>
      </c>
      <c r="N159" s="230" t="str">
        <f t="shared" si="15"/>
        <v xml:space="preserve"> </v>
      </c>
      <c r="O159" s="230" t="str">
        <f t="shared" si="16"/>
        <v xml:space="preserve"> </v>
      </c>
      <c r="P159" s="230" t="str">
        <f t="shared" si="17"/>
        <v xml:space="preserve"> </v>
      </c>
      <c r="Q159" s="230" t="str">
        <f t="shared" si="18"/>
        <v xml:space="preserve"> </v>
      </c>
    </row>
    <row r="160" spans="1:17" x14ac:dyDescent="0.2">
      <c r="A160" s="10" t="str">
        <f>IF(COUNTRY_INFO!A160=0," ",COUNTRY_INFO!A160)</f>
        <v>Ethiopia</v>
      </c>
      <c r="B160" s="10" t="str">
        <f>IF(COUNTRY_INFO!B160=0," ",COUNTRY_INFO!B160)</f>
        <v>AmharaSouth Gondar</v>
      </c>
      <c r="C160" s="10" t="str">
        <f>IF(COUNTRY_INFO!C160=0," ",COUNTRY_INFO!C160)</f>
        <v>Fogera</v>
      </c>
      <c r="D160" s="11" t="str">
        <f>IF(COUNTRY_INFO!$T$9:$T$1000="MDA2 (DEC+ALB)", COUNTRY_INFO!$T$9:$T$1000, " ")</f>
        <v xml:space="preserve"> </v>
      </c>
      <c r="E160" s="109"/>
      <c r="F160" s="288"/>
      <c r="G160" s="288"/>
      <c r="H160" s="288"/>
      <c r="I160" s="11">
        <f t="shared" si="13"/>
        <v>0</v>
      </c>
      <c r="J160" s="2"/>
      <c r="K160" s="18"/>
      <c r="L160" s="18"/>
      <c r="M160" s="14">
        <f t="shared" si="14"/>
        <v>0</v>
      </c>
      <c r="N160" s="230" t="str">
        <f t="shared" si="15"/>
        <v xml:space="preserve"> </v>
      </c>
      <c r="O160" s="230" t="str">
        <f t="shared" si="16"/>
        <v xml:space="preserve"> </v>
      </c>
      <c r="P160" s="230" t="str">
        <f t="shared" si="17"/>
        <v xml:space="preserve"> </v>
      </c>
      <c r="Q160" s="230" t="str">
        <f t="shared" si="18"/>
        <v xml:space="preserve"> </v>
      </c>
    </row>
    <row r="161" spans="1:17" x14ac:dyDescent="0.2">
      <c r="A161" s="10" t="str">
        <f>IF(COUNTRY_INFO!A161=0," ",COUNTRY_INFO!A161)</f>
        <v>Ethiopia</v>
      </c>
      <c r="B161" s="10" t="str">
        <f>IF(COUNTRY_INFO!B161=0," ",COUNTRY_INFO!B161)</f>
        <v>AmharaSouth Gondar</v>
      </c>
      <c r="C161" s="10" t="str">
        <f>IF(COUNTRY_INFO!C161=0," ",COUNTRY_INFO!C161)</f>
        <v>Gunabegemidir</v>
      </c>
      <c r="D161" s="11" t="str">
        <f>IF(COUNTRY_INFO!$T$9:$T$1000="MDA2 (DEC+ALB)", COUNTRY_INFO!$T$9:$T$1000, " ")</f>
        <v xml:space="preserve"> </v>
      </c>
      <c r="E161" s="109"/>
      <c r="F161" s="288"/>
      <c r="G161" s="288"/>
      <c r="H161" s="288"/>
      <c r="I161" s="11">
        <f t="shared" si="13"/>
        <v>0</v>
      </c>
      <c r="J161" s="2"/>
      <c r="K161" s="18"/>
      <c r="L161" s="18"/>
      <c r="M161" s="14">
        <f t="shared" si="14"/>
        <v>0</v>
      </c>
      <c r="N161" s="230" t="str">
        <f t="shared" si="15"/>
        <v xml:space="preserve"> </v>
      </c>
      <c r="O161" s="230" t="str">
        <f t="shared" si="16"/>
        <v xml:space="preserve"> </v>
      </c>
      <c r="P161" s="230" t="str">
        <f t="shared" si="17"/>
        <v xml:space="preserve"> </v>
      </c>
      <c r="Q161" s="230" t="str">
        <f t="shared" si="18"/>
        <v xml:space="preserve"> </v>
      </c>
    </row>
    <row r="162" spans="1:17" x14ac:dyDescent="0.2">
      <c r="A162" s="10" t="str">
        <f>IF(COUNTRY_INFO!A162=0," ",COUNTRY_INFO!A162)</f>
        <v>Ethiopia</v>
      </c>
      <c r="B162" s="10" t="str">
        <f>IF(COUNTRY_INFO!B162=0," ",COUNTRY_INFO!B162)</f>
        <v>AmharaSouth Gondar</v>
      </c>
      <c r="C162" s="10" t="str">
        <f>IF(COUNTRY_INFO!C162=0," ",COUNTRY_INFO!C162)</f>
        <v>Lay Gaint</v>
      </c>
      <c r="D162" s="11" t="str">
        <f>IF(COUNTRY_INFO!$T$9:$T$1000="MDA2 (DEC+ALB)", COUNTRY_INFO!$T$9:$T$1000, " ")</f>
        <v xml:space="preserve"> </v>
      </c>
      <c r="E162" s="109"/>
      <c r="F162" s="288"/>
      <c r="G162" s="288"/>
      <c r="H162" s="288"/>
      <c r="I162" s="11">
        <f t="shared" si="13"/>
        <v>0</v>
      </c>
      <c r="J162" s="2"/>
      <c r="K162" s="18"/>
      <c r="L162" s="18"/>
      <c r="M162" s="14">
        <f t="shared" si="14"/>
        <v>0</v>
      </c>
      <c r="N162" s="230" t="str">
        <f t="shared" si="15"/>
        <v xml:space="preserve"> </v>
      </c>
      <c r="O162" s="230" t="str">
        <f t="shared" si="16"/>
        <v xml:space="preserve"> </v>
      </c>
      <c r="P162" s="230" t="str">
        <f t="shared" si="17"/>
        <v xml:space="preserve"> </v>
      </c>
      <c r="Q162" s="230" t="str">
        <f t="shared" si="18"/>
        <v xml:space="preserve"> </v>
      </c>
    </row>
    <row r="163" spans="1:17" x14ac:dyDescent="0.2">
      <c r="A163" s="10" t="str">
        <f>IF(COUNTRY_INFO!A163=0," ",COUNTRY_INFO!A163)</f>
        <v>Ethiopia</v>
      </c>
      <c r="B163" s="10" t="str">
        <f>IF(COUNTRY_INFO!B163=0," ",COUNTRY_INFO!B163)</f>
        <v>AmharaSouth Gondar</v>
      </c>
      <c r="C163" s="10" t="str">
        <f>IF(COUNTRY_INFO!C163=0," ",COUNTRY_INFO!C163)</f>
        <v>Libo Kemkem</v>
      </c>
      <c r="D163" s="11" t="str">
        <f>IF(COUNTRY_INFO!$T$9:$T$1000="MDA2 (DEC+ALB)", COUNTRY_INFO!$T$9:$T$1000, " ")</f>
        <v xml:space="preserve"> </v>
      </c>
      <c r="E163" s="109"/>
      <c r="F163" s="288"/>
      <c r="G163" s="288"/>
      <c r="H163" s="288"/>
      <c r="I163" s="11">
        <f t="shared" si="13"/>
        <v>0</v>
      </c>
      <c r="J163" s="2"/>
      <c r="K163" s="18"/>
      <c r="L163" s="18"/>
      <c r="M163" s="14">
        <f t="shared" si="14"/>
        <v>0</v>
      </c>
      <c r="N163" s="230" t="str">
        <f t="shared" si="15"/>
        <v xml:space="preserve"> </v>
      </c>
      <c r="O163" s="230" t="str">
        <f t="shared" si="16"/>
        <v xml:space="preserve"> </v>
      </c>
      <c r="P163" s="230" t="str">
        <f t="shared" si="17"/>
        <v xml:space="preserve"> </v>
      </c>
      <c r="Q163" s="230" t="str">
        <f t="shared" si="18"/>
        <v xml:space="preserve"> </v>
      </c>
    </row>
    <row r="164" spans="1:17" x14ac:dyDescent="0.2">
      <c r="A164" s="10" t="str">
        <f>IF(COUNTRY_INFO!A164=0," ",COUNTRY_INFO!A164)</f>
        <v>Ethiopia</v>
      </c>
      <c r="B164" s="10" t="str">
        <f>IF(COUNTRY_INFO!B164=0," ",COUNTRY_INFO!B164)</f>
        <v>AmharaSouth Gondar</v>
      </c>
      <c r="C164" s="10" t="str">
        <f>IF(COUNTRY_INFO!C164=0," ",COUNTRY_INFO!C164)</f>
        <v>Meketewa</v>
      </c>
      <c r="D164" s="11" t="str">
        <f>IF(COUNTRY_INFO!$T$9:$T$1000="MDA2 (DEC+ALB)", COUNTRY_INFO!$T$9:$T$1000, " ")</f>
        <v xml:space="preserve"> </v>
      </c>
      <c r="E164" s="109"/>
      <c r="F164" s="288"/>
      <c r="G164" s="288"/>
      <c r="H164" s="288"/>
      <c r="I164" s="11">
        <f t="shared" si="13"/>
        <v>0</v>
      </c>
      <c r="J164" s="2"/>
      <c r="K164" s="18"/>
      <c r="L164" s="18"/>
      <c r="M164" s="14">
        <f t="shared" si="14"/>
        <v>0</v>
      </c>
      <c r="N164" s="230" t="str">
        <f t="shared" si="15"/>
        <v xml:space="preserve"> </v>
      </c>
      <c r="O164" s="230" t="str">
        <f t="shared" si="16"/>
        <v xml:space="preserve"> </v>
      </c>
      <c r="P164" s="230" t="str">
        <f t="shared" si="17"/>
        <v xml:space="preserve"> </v>
      </c>
      <c r="Q164" s="230" t="str">
        <f t="shared" si="18"/>
        <v xml:space="preserve"> </v>
      </c>
    </row>
    <row r="165" spans="1:17" x14ac:dyDescent="0.2">
      <c r="A165" s="10" t="str">
        <f>IF(COUNTRY_INFO!A165=0," ",COUNTRY_INFO!A165)</f>
        <v>Ethiopia</v>
      </c>
      <c r="B165" s="10" t="str">
        <f>IF(COUNTRY_INFO!B165=0," ",COUNTRY_INFO!B165)</f>
        <v>AmharaSouth Gondar</v>
      </c>
      <c r="C165" s="10" t="str">
        <f>IF(COUNTRY_INFO!C165=0," ",COUNTRY_INFO!C165)</f>
        <v>Sediemuja</v>
      </c>
      <c r="D165" s="11" t="str">
        <f>IF(COUNTRY_INFO!$T$9:$T$1000="MDA2 (DEC+ALB)", COUNTRY_INFO!$T$9:$T$1000, " ")</f>
        <v xml:space="preserve"> </v>
      </c>
      <c r="E165" s="109"/>
      <c r="F165" s="288"/>
      <c r="G165" s="288"/>
      <c r="H165" s="288"/>
      <c r="I165" s="11">
        <f t="shared" si="13"/>
        <v>0</v>
      </c>
      <c r="J165" s="2"/>
      <c r="K165" s="18"/>
      <c r="L165" s="18"/>
      <c r="M165" s="14">
        <f t="shared" si="14"/>
        <v>0</v>
      </c>
      <c r="N165" s="230" t="str">
        <f t="shared" si="15"/>
        <v xml:space="preserve"> </v>
      </c>
      <c r="O165" s="230" t="str">
        <f t="shared" si="16"/>
        <v xml:space="preserve"> </v>
      </c>
      <c r="P165" s="230" t="str">
        <f t="shared" si="17"/>
        <v xml:space="preserve"> </v>
      </c>
      <c r="Q165" s="230" t="str">
        <f t="shared" si="18"/>
        <v xml:space="preserve"> </v>
      </c>
    </row>
    <row r="166" spans="1:17" x14ac:dyDescent="0.2">
      <c r="A166" s="10" t="str">
        <f>IF(COUNTRY_INFO!A166=0," ",COUNTRY_INFO!A166)</f>
        <v>Ethiopia</v>
      </c>
      <c r="B166" s="10" t="str">
        <f>IF(COUNTRY_INFO!B166=0," ",COUNTRY_INFO!B166)</f>
        <v>AmharaSouth Gondar</v>
      </c>
      <c r="C166" s="10" t="str">
        <f>IF(COUNTRY_INFO!C166=0," ",COUNTRY_INFO!C166)</f>
        <v>Simada</v>
      </c>
      <c r="D166" s="11" t="str">
        <f>IF(COUNTRY_INFO!$T$9:$T$1000="MDA2 (DEC+ALB)", COUNTRY_INFO!$T$9:$T$1000, " ")</f>
        <v xml:space="preserve"> </v>
      </c>
      <c r="E166" s="109"/>
      <c r="F166" s="288"/>
      <c r="G166" s="288"/>
      <c r="H166" s="288"/>
      <c r="I166" s="11">
        <f t="shared" si="13"/>
        <v>0</v>
      </c>
      <c r="J166" s="2"/>
      <c r="K166" s="18"/>
      <c r="L166" s="18"/>
      <c r="M166" s="14">
        <f t="shared" si="14"/>
        <v>0</v>
      </c>
      <c r="N166" s="230" t="str">
        <f t="shared" si="15"/>
        <v xml:space="preserve"> </v>
      </c>
      <c r="O166" s="230" t="str">
        <f t="shared" si="16"/>
        <v xml:space="preserve"> </v>
      </c>
      <c r="P166" s="230" t="str">
        <f t="shared" si="17"/>
        <v xml:space="preserve"> </v>
      </c>
      <c r="Q166" s="230" t="str">
        <f t="shared" si="18"/>
        <v xml:space="preserve"> </v>
      </c>
    </row>
    <row r="167" spans="1:17" x14ac:dyDescent="0.2">
      <c r="A167" s="10" t="str">
        <f>IF(COUNTRY_INFO!A167=0," ",COUNTRY_INFO!A167)</f>
        <v>Ethiopia</v>
      </c>
      <c r="B167" s="10" t="str">
        <f>IF(COUNTRY_INFO!B167=0," ",COUNTRY_INFO!B167)</f>
        <v>AmharaSouth Gondar</v>
      </c>
      <c r="C167" s="10" t="str">
        <f>IF(COUNTRY_INFO!C167=0," ",COUNTRY_INFO!C167)</f>
        <v>Tach Gaint</v>
      </c>
      <c r="D167" s="11" t="str">
        <f>IF(COUNTRY_INFO!$T$9:$T$1000="MDA2 (DEC+ALB)", COUNTRY_INFO!$T$9:$T$1000, " ")</f>
        <v xml:space="preserve"> </v>
      </c>
      <c r="E167" s="109"/>
      <c r="F167" s="288"/>
      <c r="G167" s="288"/>
      <c r="H167" s="288"/>
      <c r="I167" s="11">
        <f t="shared" si="13"/>
        <v>0</v>
      </c>
      <c r="J167" s="2"/>
      <c r="K167" s="18"/>
      <c r="L167" s="18"/>
      <c r="M167" s="14">
        <f t="shared" si="14"/>
        <v>0</v>
      </c>
      <c r="N167" s="230" t="str">
        <f t="shared" si="15"/>
        <v xml:space="preserve"> </v>
      </c>
      <c r="O167" s="230" t="str">
        <f t="shared" si="16"/>
        <v xml:space="preserve"> </v>
      </c>
      <c r="P167" s="230" t="str">
        <f t="shared" si="17"/>
        <v xml:space="preserve"> </v>
      </c>
      <c r="Q167" s="230" t="str">
        <f t="shared" si="18"/>
        <v xml:space="preserve"> </v>
      </c>
    </row>
    <row r="168" spans="1:17" x14ac:dyDescent="0.2">
      <c r="A168" s="10" t="str">
        <f>IF(COUNTRY_INFO!A168=0," ",COUNTRY_INFO!A168)</f>
        <v>Ethiopia</v>
      </c>
      <c r="B168" s="10" t="str">
        <f>IF(COUNTRY_INFO!B168=0," ",COUNTRY_INFO!B168)</f>
        <v>AmharaSouth Gondar</v>
      </c>
      <c r="C168" s="10" t="str">
        <f>IF(COUNTRY_INFO!C168=0," ",COUNTRY_INFO!C168)</f>
        <v>Woreta Town</v>
      </c>
      <c r="D168" s="11" t="str">
        <f>IF(COUNTRY_INFO!$T$9:$T$1000="MDA2 (DEC+ALB)", COUNTRY_INFO!$T$9:$T$1000, " ")</f>
        <v xml:space="preserve"> </v>
      </c>
      <c r="E168" s="109"/>
      <c r="F168" s="288"/>
      <c r="G168" s="288"/>
      <c r="H168" s="288"/>
      <c r="I168" s="11">
        <f t="shared" si="13"/>
        <v>0</v>
      </c>
      <c r="J168" s="2"/>
      <c r="K168" s="18"/>
      <c r="L168" s="18"/>
      <c r="M168" s="14">
        <f t="shared" si="14"/>
        <v>0</v>
      </c>
      <c r="N168" s="230" t="str">
        <f t="shared" si="15"/>
        <v xml:space="preserve"> </v>
      </c>
      <c r="O168" s="230" t="str">
        <f t="shared" si="16"/>
        <v xml:space="preserve"> </v>
      </c>
      <c r="P168" s="230" t="str">
        <f t="shared" si="17"/>
        <v xml:space="preserve"> </v>
      </c>
      <c r="Q168" s="230" t="str">
        <f t="shared" si="18"/>
        <v xml:space="preserve"> </v>
      </c>
    </row>
    <row r="169" spans="1:17" x14ac:dyDescent="0.2">
      <c r="A169" s="10" t="str">
        <f>IF(COUNTRY_INFO!A169=0," ",COUNTRY_INFO!A169)</f>
        <v>Ethiopia</v>
      </c>
      <c r="B169" s="10" t="str">
        <f>IF(COUNTRY_INFO!B169=0," ",COUNTRY_INFO!B169)</f>
        <v>AmharaSouth Wello</v>
      </c>
      <c r="C169" s="10" t="str">
        <f>IF(COUNTRY_INFO!C169=0," ",COUNTRY_INFO!C169)</f>
        <v>Albuko</v>
      </c>
      <c r="D169" s="11" t="str">
        <f>IF(COUNTRY_INFO!$T$9:$T$1000="MDA2 (DEC+ALB)", COUNTRY_INFO!$T$9:$T$1000, " ")</f>
        <v xml:space="preserve"> </v>
      </c>
      <c r="E169" s="109"/>
      <c r="F169" s="288"/>
      <c r="G169" s="288"/>
      <c r="H169" s="288"/>
      <c r="I169" s="11">
        <f t="shared" si="13"/>
        <v>0</v>
      </c>
      <c r="J169" s="2"/>
      <c r="K169" s="18"/>
      <c r="L169" s="18"/>
      <c r="M169" s="14">
        <f t="shared" si="14"/>
        <v>0</v>
      </c>
      <c r="N169" s="230" t="str">
        <f t="shared" si="15"/>
        <v xml:space="preserve"> </v>
      </c>
      <c r="O169" s="230" t="str">
        <f t="shared" si="16"/>
        <v xml:space="preserve"> </v>
      </c>
      <c r="P169" s="230" t="str">
        <f t="shared" si="17"/>
        <v xml:space="preserve"> </v>
      </c>
      <c r="Q169" s="230" t="str">
        <f t="shared" si="18"/>
        <v xml:space="preserve"> </v>
      </c>
    </row>
    <row r="170" spans="1:17" x14ac:dyDescent="0.2">
      <c r="A170" s="10" t="str">
        <f>IF(COUNTRY_INFO!A170=0," ",COUNTRY_INFO!A170)</f>
        <v>Ethiopia</v>
      </c>
      <c r="B170" s="10" t="str">
        <f>IF(COUNTRY_INFO!B170=0," ",COUNTRY_INFO!B170)</f>
        <v>AmharaSouth Wello</v>
      </c>
      <c r="C170" s="10" t="str">
        <f>IF(COUNTRY_INFO!C170=0," ",COUNTRY_INFO!C170)</f>
        <v>Ambasel</v>
      </c>
      <c r="D170" s="11" t="str">
        <f>IF(COUNTRY_INFO!$T$9:$T$1000="MDA2 (DEC+ALB)", COUNTRY_INFO!$T$9:$T$1000, " ")</f>
        <v xml:space="preserve"> </v>
      </c>
      <c r="E170" s="109"/>
      <c r="F170" s="288"/>
      <c r="G170" s="288"/>
      <c r="H170" s="288"/>
      <c r="I170" s="11">
        <f t="shared" si="13"/>
        <v>0</v>
      </c>
      <c r="J170" s="2"/>
      <c r="K170" s="18"/>
      <c r="L170" s="18"/>
      <c r="M170" s="14">
        <f t="shared" si="14"/>
        <v>0</v>
      </c>
      <c r="N170" s="230" t="str">
        <f t="shared" si="15"/>
        <v xml:space="preserve"> </v>
      </c>
      <c r="O170" s="230" t="str">
        <f t="shared" si="16"/>
        <v xml:space="preserve"> </v>
      </c>
      <c r="P170" s="230" t="str">
        <f t="shared" si="17"/>
        <v xml:space="preserve"> </v>
      </c>
      <c r="Q170" s="230" t="str">
        <f t="shared" si="18"/>
        <v xml:space="preserve"> </v>
      </c>
    </row>
    <row r="171" spans="1:17" x14ac:dyDescent="0.2">
      <c r="A171" s="10" t="str">
        <f>IF(COUNTRY_INFO!A171=0," ",COUNTRY_INFO!A171)</f>
        <v>Ethiopia</v>
      </c>
      <c r="B171" s="10" t="str">
        <f>IF(COUNTRY_INFO!B171=0," ",COUNTRY_INFO!B171)</f>
        <v>AmharaSouth Wello</v>
      </c>
      <c r="C171" s="10" t="str">
        <f>IF(COUNTRY_INFO!C171=0," ",COUNTRY_INFO!C171)</f>
        <v>Argoba</v>
      </c>
      <c r="D171" s="11" t="str">
        <f>IF(COUNTRY_INFO!$T$9:$T$1000="MDA2 (DEC+ALB)", COUNTRY_INFO!$T$9:$T$1000, " ")</f>
        <v xml:space="preserve"> </v>
      </c>
      <c r="E171" s="109"/>
      <c r="F171" s="288"/>
      <c r="G171" s="288"/>
      <c r="H171" s="288"/>
      <c r="I171" s="11">
        <f t="shared" si="13"/>
        <v>0</v>
      </c>
      <c r="J171" s="2"/>
      <c r="K171" s="18"/>
      <c r="L171" s="18"/>
      <c r="M171" s="14">
        <f t="shared" si="14"/>
        <v>0</v>
      </c>
      <c r="N171" s="230" t="str">
        <f t="shared" si="15"/>
        <v xml:space="preserve"> </v>
      </c>
      <c r="O171" s="230" t="str">
        <f t="shared" si="16"/>
        <v xml:space="preserve"> </v>
      </c>
      <c r="P171" s="230" t="str">
        <f t="shared" si="17"/>
        <v xml:space="preserve"> </v>
      </c>
      <c r="Q171" s="230" t="str">
        <f t="shared" si="18"/>
        <v xml:space="preserve"> </v>
      </c>
    </row>
    <row r="172" spans="1:17" x14ac:dyDescent="0.2">
      <c r="A172" s="10" t="str">
        <f>IF(COUNTRY_INFO!A172=0," ",COUNTRY_INFO!A172)</f>
        <v>Ethiopia</v>
      </c>
      <c r="B172" s="10" t="str">
        <f>IF(COUNTRY_INFO!B172=0," ",COUNTRY_INFO!B172)</f>
        <v>AmharaSouth Wello</v>
      </c>
      <c r="C172" s="10" t="str">
        <f>IF(COUNTRY_INFO!C172=0," ",COUNTRY_INFO!C172)</f>
        <v>Borena</v>
      </c>
      <c r="D172" s="11" t="str">
        <f>IF(COUNTRY_INFO!$T$9:$T$1000="MDA2 (DEC+ALB)", COUNTRY_INFO!$T$9:$T$1000, " ")</f>
        <v xml:space="preserve"> </v>
      </c>
      <c r="E172" s="109"/>
      <c r="F172" s="288"/>
      <c r="G172" s="288"/>
      <c r="H172" s="288"/>
      <c r="I172" s="11">
        <f t="shared" si="13"/>
        <v>0</v>
      </c>
      <c r="J172" s="2"/>
      <c r="K172" s="18"/>
      <c r="L172" s="18"/>
      <c r="M172" s="14">
        <f t="shared" si="14"/>
        <v>0</v>
      </c>
      <c r="N172" s="230" t="str">
        <f t="shared" si="15"/>
        <v xml:space="preserve"> </v>
      </c>
      <c r="O172" s="230" t="str">
        <f t="shared" si="16"/>
        <v xml:space="preserve"> </v>
      </c>
      <c r="P172" s="230" t="str">
        <f t="shared" si="17"/>
        <v xml:space="preserve"> </v>
      </c>
      <c r="Q172" s="230" t="str">
        <f t="shared" si="18"/>
        <v xml:space="preserve"> </v>
      </c>
    </row>
    <row r="173" spans="1:17" x14ac:dyDescent="0.2">
      <c r="A173" s="10" t="str">
        <f>IF(COUNTRY_INFO!A173=0," ",COUNTRY_INFO!A173)</f>
        <v>Ethiopia</v>
      </c>
      <c r="B173" s="10" t="str">
        <f>IF(COUNTRY_INFO!B173=0," ",COUNTRY_INFO!B173)</f>
        <v>AmharaSouth Wello</v>
      </c>
      <c r="C173" s="10" t="str">
        <f>IF(COUNTRY_INFO!C173=0," ",COUNTRY_INFO!C173)</f>
        <v>Dalanta</v>
      </c>
      <c r="D173" s="11" t="str">
        <f>IF(COUNTRY_INFO!$T$9:$T$1000="MDA2 (DEC+ALB)", COUNTRY_INFO!$T$9:$T$1000, " ")</f>
        <v xml:space="preserve"> </v>
      </c>
      <c r="E173" s="109"/>
      <c r="F173" s="288"/>
      <c r="G173" s="288"/>
      <c r="H173" s="288"/>
      <c r="I173" s="11">
        <f t="shared" si="13"/>
        <v>0</v>
      </c>
      <c r="J173" s="2"/>
      <c r="K173" s="18"/>
      <c r="L173" s="18"/>
      <c r="M173" s="14">
        <f t="shared" si="14"/>
        <v>0</v>
      </c>
      <c r="N173" s="230" t="str">
        <f t="shared" si="15"/>
        <v xml:space="preserve"> </v>
      </c>
      <c r="O173" s="230" t="str">
        <f t="shared" si="16"/>
        <v xml:space="preserve"> </v>
      </c>
      <c r="P173" s="230" t="str">
        <f t="shared" si="17"/>
        <v xml:space="preserve"> </v>
      </c>
      <c r="Q173" s="230" t="str">
        <f t="shared" si="18"/>
        <v xml:space="preserve"> </v>
      </c>
    </row>
    <row r="174" spans="1:17" x14ac:dyDescent="0.2">
      <c r="A174" s="10" t="str">
        <f>IF(COUNTRY_INFO!A174=0," ",COUNTRY_INFO!A174)</f>
        <v>Ethiopia</v>
      </c>
      <c r="B174" s="10" t="str">
        <f>IF(COUNTRY_INFO!B174=0," ",COUNTRY_INFO!B174)</f>
        <v>AmharaSouth Wello</v>
      </c>
      <c r="C174" s="10" t="str">
        <f>IF(COUNTRY_INFO!C174=0," ",COUNTRY_INFO!C174)</f>
        <v>Dessie Town</v>
      </c>
      <c r="D174" s="11" t="str">
        <f>IF(COUNTRY_INFO!$T$9:$T$1000="MDA2 (DEC+ALB)", COUNTRY_INFO!$T$9:$T$1000, " ")</f>
        <v xml:space="preserve"> </v>
      </c>
      <c r="E174" s="109"/>
      <c r="F174" s="288"/>
      <c r="G174" s="288"/>
      <c r="H174" s="288"/>
      <c r="I174" s="11">
        <f t="shared" si="13"/>
        <v>0</v>
      </c>
      <c r="J174" s="2"/>
      <c r="K174" s="18"/>
      <c r="L174" s="18"/>
      <c r="M174" s="14">
        <f t="shared" si="14"/>
        <v>0</v>
      </c>
      <c r="N174" s="230" t="str">
        <f t="shared" si="15"/>
        <v xml:space="preserve"> </v>
      </c>
      <c r="O174" s="230" t="str">
        <f t="shared" si="16"/>
        <v xml:space="preserve"> </v>
      </c>
      <c r="P174" s="230" t="str">
        <f t="shared" si="17"/>
        <v xml:space="preserve"> </v>
      </c>
      <c r="Q174" s="230" t="str">
        <f t="shared" si="18"/>
        <v xml:space="preserve"> </v>
      </c>
    </row>
    <row r="175" spans="1:17" x14ac:dyDescent="0.2">
      <c r="A175" s="10" t="str">
        <f>IF(COUNTRY_INFO!A175=0," ",COUNTRY_INFO!A175)</f>
        <v>Ethiopia</v>
      </c>
      <c r="B175" s="10" t="str">
        <f>IF(COUNTRY_INFO!B175=0," ",COUNTRY_INFO!B175)</f>
        <v>AmharaSouth Wello</v>
      </c>
      <c r="C175" s="10" t="str">
        <f>IF(COUNTRY_INFO!C175=0," ",COUNTRY_INFO!C175)</f>
        <v>Dessie zuria</v>
      </c>
      <c r="D175" s="11" t="str">
        <f>IF(COUNTRY_INFO!$T$9:$T$1000="MDA2 (DEC+ALB)", COUNTRY_INFO!$T$9:$T$1000, " ")</f>
        <v xml:space="preserve"> </v>
      </c>
      <c r="E175" s="109"/>
      <c r="F175" s="288"/>
      <c r="G175" s="288"/>
      <c r="H175" s="288"/>
      <c r="I175" s="11">
        <f t="shared" si="13"/>
        <v>0</v>
      </c>
      <c r="J175" s="2"/>
      <c r="K175" s="18"/>
      <c r="L175" s="18"/>
      <c r="M175" s="14">
        <f t="shared" si="14"/>
        <v>0</v>
      </c>
      <c r="N175" s="230" t="str">
        <f t="shared" si="15"/>
        <v xml:space="preserve"> </v>
      </c>
      <c r="O175" s="230" t="str">
        <f t="shared" si="16"/>
        <v xml:space="preserve"> </v>
      </c>
      <c r="P175" s="230" t="str">
        <f t="shared" si="17"/>
        <v xml:space="preserve"> </v>
      </c>
      <c r="Q175" s="230" t="str">
        <f t="shared" si="18"/>
        <v xml:space="preserve"> </v>
      </c>
    </row>
    <row r="176" spans="1:17" x14ac:dyDescent="0.2">
      <c r="A176" s="10" t="str">
        <f>IF(COUNTRY_INFO!A176=0," ",COUNTRY_INFO!A176)</f>
        <v>Ethiopia</v>
      </c>
      <c r="B176" s="10" t="str">
        <f>IF(COUNTRY_INFO!B176=0," ",COUNTRY_INFO!B176)</f>
        <v>AmharaSouth Wello</v>
      </c>
      <c r="C176" s="10" t="str">
        <f>IF(COUNTRY_INFO!C176=0," ",COUNTRY_INFO!C176)</f>
        <v>Jama</v>
      </c>
      <c r="D176" s="11" t="str">
        <f>IF(COUNTRY_INFO!$T$9:$T$1000="MDA2 (DEC+ALB)", COUNTRY_INFO!$T$9:$T$1000, " ")</f>
        <v xml:space="preserve"> </v>
      </c>
      <c r="E176" s="109"/>
      <c r="F176" s="288"/>
      <c r="G176" s="288"/>
      <c r="H176" s="288"/>
      <c r="I176" s="11">
        <f t="shared" si="13"/>
        <v>0</v>
      </c>
      <c r="J176" s="2"/>
      <c r="K176" s="18"/>
      <c r="L176" s="18"/>
      <c r="M176" s="14">
        <f t="shared" si="14"/>
        <v>0</v>
      </c>
      <c r="N176" s="230" t="str">
        <f t="shared" si="15"/>
        <v xml:space="preserve"> </v>
      </c>
      <c r="O176" s="230" t="str">
        <f t="shared" si="16"/>
        <v xml:space="preserve"> </v>
      </c>
      <c r="P176" s="230" t="str">
        <f t="shared" si="17"/>
        <v xml:space="preserve"> </v>
      </c>
      <c r="Q176" s="230" t="str">
        <f t="shared" si="18"/>
        <v xml:space="preserve"> </v>
      </c>
    </row>
    <row r="177" spans="1:17" x14ac:dyDescent="0.2">
      <c r="A177" s="10" t="str">
        <f>IF(COUNTRY_INFO!A177=0," ",COUNTRY_INFO!A177)</f>
        <v>Ethiopia</v>
      </c>
      <c r="B177" s="10" t="str">
        <f>IF(COUNTRY_INFO!B177=0," ",COUNTRY_INFO!B177)</f>
        <v>AmharaSouth Wello</v>
      </c>
      <c r="C177" s="10" t="str">
        <f>IF(COUNTRY_INFO!C177=0," ",COUNTRY_INFO!C177)</f>
        <v>Kallu</v>
      </c>
      <c r="D177" s="11" t="str">
        <f>IF(COUNTRY_INFO!$T$9:$T$1000="MDA2 (DEC+ALB)", COUNTRY_INFO!$T$9:$T$1000, " ")</f>
        <v xml:space="preserve"> </v>
      </c>
      <c r="E177" s="109"/>
      <c r="F177" s="288"/>
      <c r="G177" s="288"/>
      <c r="H177" s="288"/>
      <c r="I177" s="11">
        <f t="shared" si="13"/>
        <v>0</v>
      </c>
      <c r="J177" s="2"/>
      <c r="K177" s="18"/>
      <c r="L177" s="18"/>
      <c r="M177" s="14">
        <f t="shared" si="14"/>
        <v>0</v>
      </c>
      <c r="N177" s="230" t="str">
        <f t="shared" si="15"/>
        <v xml:space="preserve"> </v>
      </c>
      <c r="O177" s="230" t="str">
        <f t="shared" si="16"/>
        <v xml:space="preserve"> </v>
      </c>
      <c r="P177" s="230" t="str">
        <f t="shared" si="17"/>
        <v xml:space="preserve"> </v>
      </c>
      <c r="Q177" s="230" t="str">
        <f t="shared" si="18"/>
        <v xml:space="preserve"> </v>
      </c>
    </row>
    <row r="178" spans="1:17" x14ac:dyDescent="0.2">
      <c r="A178" s="10" t="str">
        <f>IF(COUNTRY_INFO!A178=0," ",COUNTRY_INFO!A178)</f>
        <v>Ethiopia</v>
      </c>
      <c r="B178" s="10" t="str">
        <f>IF(COUNTRY_INFO!B178=0," ",COUNTRY_INFO!B178)</f>
        <v>AmharaSouth Wello</v>
      </c>
      <c r="C178" s="10" t="str">
        <f>IF(COUNTRY_INFO!C178=0," ",COUNTRY_INFO!C178)</f>
        <v>Kelala</v>
      </c>
      <c r="D178" s="11" t="str">
        <f>IF(COUNTRY_INFO!$T$9:$T$1000="MDA2 (DEC+ALB)", COUNTRY_INFO!$T$9:$T$1000, " ")</f>
        <v xml:space="preserve"> </v>
      </c>
      <c r="E178" s="109"/>
      <c r="F178" s="288"/>
      <c r="G178" s="288"/>
      <c r="H178" s="288"/>
      <c r="I178" s="11">
        <f t="shared" si="13"/>
        <v>0</v>
      </c>
      <c r="J178" s="2"/>
      <c r="K178" s="18"/>
      <c r="L178" s="18"/>
      <c r="M178" s="14">
        <f t="shared" si="14"/>
        <v>0</v>
      </c>
      <c r="N178" s="230" t="str">
        <f t="shared" si="15"/>
        <v xml:space="preserve"> </v>
      </c>
      <c r="O178" s="230" t="str">
        <f t="shared" si="16"/>
        <v xml:space="preserve"> </v>
      </c>
      <c r="P178" s="230" t="str">
        <f t="shared" si="17"/>
        <v xml:space="preserve"> </v>
      </c>
      <c r="Q178" s="230" t="str">
        <f t="shared" si="18"/>
        <v xml:space="preserve"> </v>
      </c>
    </row>
    <row r="179" spans="1:17" x14ac:dyDescent="0.2">
      <c r="A179" s="10" t="str">
        <f>IF(COUNTRY_INFO!A179=0," ",COUNTRY_INFO!A179)</f>
        <v>Ethiopia</v>
      </c>
      <c r="B179" s="10" t="str">
        <f>IF(COUNTRY_INFO!B179=0," ",COUNTRY_INFO!B179)</f>
        <v>AmharaSouth Wello</v>
      </c>
      <c r="C179" s="10" t="str">
        <f>IF(COUNTRY_INFO!C179=0," ",COUNTRY_INFO!C179)</f>
        <v>Kombolcha</v>
      </c>
      <c r="D179" s="11" t="str">
        <f>IF(COUNTRY_INFO!$T$9:$T$1000="MDA2 (DEC+ALB)", COUNTRY_INFO!$T$9:$T$1000, " ")</f>
        <v xml:space="preserve"> </v>
      </c>
      <c r="E179" s="109"/>
      <c r="F179" s="288"/>
      <c r="G179" s="288"/>
      <c r="H179" s="288"/>
      <c r="I179" s="11">
        <f t="shared" si="13"/>
        <v>0</v>
      </c>
      <c r="J179" s="2"/>
      <c r="K179" s="18"/>
      <c r="L179" s="18"/>
      <c r="M179" s="14">
        <f t="shared" si="14"/>
        <v>0</v>
      </c>
      <c r="N179" s="230" t="str">
        <f t="shared" si="15"/>
        <v xml:space="preserve"> </v>
      </c>
      <c r="O179" s="230" t="str">
        <f t="shared" si="16"/>
        <v xml:space="preserve"> </v>
      </c>
      <c r="P179" s="230" t="str">
        <f t="shared" si="17"/>
        <v xml:space="preserve"> </v>
      </c>
      <c r="Q179" s="230" t="str">
        <f t="shared" si="18"/>
        <v xml:space="preserve"> </v>
      </c>
    </row>
    <row r="180" spans="1:17" x14ac:dyDescent="0.2">
      <c r="A180" s="10" t="str">
        <f>IF(COUNTRY_INFO!A180=0," ",COUNTRY_INFO!A180)</f>
        <v>Ethiopia</v>
      </c>
      <c r="B180" s="10" t="str">
        <f>IF(COUNTRY_INFO!B180=0," ",COUNTRY_INFO!B180)</f>
        <v>AmharaSouth Wello</v>
      </c>
      <c r="C180" s="10" t="str">
        <f>IF(COUNTRY_INFO!C180=0," ",COUNTRY_INFO!C180)</f>
        <v>Kutaber</v>
      </c>
      <c r="D180" s="11" t="str">
        <f>IF(COUNTRY_INFO!$T$9:$T$1000="MDA2 (DEC+ALB)", COUNTRY_INFO!$T$9:$T$1000, " ")</f>
        <v xml:space="preserve"> </v>
      </c>
      <c r="E180" s="109"/>
      <c r="F180" s="288"/>
      <c r="G180" s="288"/>
      <c r="H180" s="288"/>
      <c r="I180" s="11">
        <f t="shared" si="13"/>
        <v>0</v>
      </c>
      <c r="J180" s="2"/>
      <c r="K180" s="18"/>
      <c r="L180" s="18"/>
      <c r="M180" s="14">
        <f t="shared" si="14"/>
        <v>0</v>
      </c>
      <c r="N180" s="230" t="str">
        <f t="shared" si="15"/>
        <v xml:space="preserve"> </v>
      </c>
      <c r="O180" s="230" t="str">
        <f t="shared" si="16"/>
        <v xml:space="preserve"> </v>
      </c>
      <c r="P180" s="230" t="str">
        <f t="shared" si="17"/>
        <v xml:space="preserve"> </v>
      </c>
      <c r="Q180" s="230" t="str">
        <f t="shared" si="18"/>
        <v xml:space="preserve"> </v>
      </c>
    </row>
    <row r="181" spans="1:17" x14ac:dyDescent="0.2">
      <c r="A181" s="10" t="str">
        <f>IF(COUNTRY_INFO!A181=0," ",COUNTRY_INFO!A181)</f>
        <v>Ethiopia</v>
      </c>
      <c r="B181" s="10" t="str">
        <f>IF(COUNTRY_INFO!B181=0," ",COUNTRY_INFO!B181)</f>
        <v>AmharaSouth Wello</v>
      </c>
      <c r="C181" s="10" t="str">
        <f>IF(COUNTRY_INFO!C181=0," ",COUNTRY_INFO!C181)</f>
        <v>Lagambo</v>
      </c>
      <c r="D181" s="11" t="str">
        <f>IF(COUNTRY_INFO!$T$9:$T$1000="MDA2 (DEC+ALB)", COUNTRY_INFO!$T$9:$T$1000, " ")</f>
        <v xml:space="preserve"> </v>
      </c>
      <c r="E181" s="109"/>
      <c r="F181" s="288"/>
      <c r="G181" s="288"/>
      <c r="H181" s="288"/>
      <c r="I181" s="11">
        <f t="shared" si="13"/>
        <v>0</v>
      </c>
      <c r="J181" s="2"/>
      <c r="K181" s="18"/>
      <c r="L181" s="18"/>
      <c r="M181" s="14">
        <f t="shared" si="14"/>
        <v>0</v>
      </c>
      <c r="N181" s="230" t="str">
        <f t="shared" si="15"/>
        <v xml:space="preserve"> </v>
      </c>
      <c r="O181" s="230" t="str">
        <f t="shared" si="16"/>
        <v xml:space="preserve"> </v>
      </c>
      <c r="P181" s="230" t="str">
        <f t="shared" si="17"/>
        <v xml:space="preserve"> </v>
      </c>
      <c r="Q181" s="230" t="str">
        <f t="shared" si="18"/>
        <v xml:space="preserve"> </v>
      </c>
    </row>
    <row r="182" spans="1:17" x14ac:dyDescent="0.2">
      <c r="A182" s="10" t="str">
        <f>IF(COUNTRY_INFO!A182=0," ",COUNTRY_INFO!A182)</f>
        <v>Ethiopia</v>
      </c>
      <c r="B182" s="10" t="str">
        <f>IF(COUNTRY_INFO!B182=0," ",COUNTRY_INFO!B182)</f>
        <v>AmharaSouth Wello</v>
      </c>
      <c r="C182" s="10" t="str">
        <f>IF(COUNTRY_INFO!C182=0," ",COUNTRY_INFO!C182)</f>
        <v>Lege hida</v>
      </c>
      <c r="D182" s="11" t="str">
        <f>IF(COUNTRY_INFO!$T$9:$T$1000="MDA2 (DEC+ALB)", COUNTRY_INFO!$T$9:$T$1000, " ")</f>
        <v xml:space="preserve"> </v>
      </c>
      <c r="E182" s="109"/>
      <c r="F182" s="288"/>
      <c r="G182" s="288"/>
      <c r="H182" s="288"/>
      <c r="I182" s="11">
        <f t="shared" si="13"/>
        <v>0</v>
      </c>
      <c r="J182" s="2"/>
      <c r="K182" s="18"/>
      <c r="L182" s="18"/>
      <c r="M182" s="14">
        <f t="shared" si="14"/>
        <v>0</v>
      </c>
      <c r="N182" s="230" t="str">
        <f t="shared" si="15"/>
        <v xml:space="preserve"> </v>
      </c>
      <c r="O182" s="230" t="str">
        <f t="shared" si="16"/>
        <v xml:space="preserve"> </v>
      </c>
      <c r="P182" s="230" t="str">
        <f t="shared" si="17"/>
        <v xml:space="preserve"> </v>
      </c>
      <c r="Q182" s="230" t="str">
        <f t="shared" si="18"/>
        <v xml:space="preserve"> </v>
      </c>
    </row>
    <row r="183" spans="1:17" x14ac:dyDescent="0.2">
      <c r="A183" s="10" t="str">
        <f>IF(COUNTRY_INFO!A183=0," ",COUNTRY_INFO!A183)</f>
        <v>Ethiopia</v>
      </c>
      <c r="B183" s="10" t="str">
        <f>IF(COUNTRY_INFO!B183=0," ",COUNTRY_INFO!B183)</f>
        <v>AmharaSouth Wello</v>
      </c>
      <c r="C183" s="10" t="str">
        <f>IF(COUNTRY_INFO!C183=0," ",COUNTRY_INFO!C183)</f>
        <v>Mehal Sainet</v>
      </c>
      <c r="D183" s="11" t="str">
        <f>IF(COUNTRY_INFO!$T$9:$T$1000="MDA2 (DEC+ALB)", COUNTRY_INFO!$T$9:$T$1000, " ")</f>
        <v xml:space="preserve"> </v>
      </c>
      <c r="E183" s="109"/>
      <c r="F183" s="288"/>
      <c r="G183" s="288"/>
      <c r="H183" s="288"/>
      <c r="I183" s="11">
        <f t="shared" si="13"/>
        <v>0</v>
      </c>
      <c r="J183" s="2"/>
      <c r="K183" s="18"/>
      <c r="L183" s="18"/>
      <c r="M183" s="14">
        <f t="shared" si="14"/>
        <v>0</v>
      </c>
      <c r="N183" s="230" t="str">
        <f t="shared" si="15"/>
        <v xml:space="preserve"> </v>
      </c>
      <c r="O183" s="230" t="str">
        <f t="shared" si="16"/>
        <v xml:space="preserve"> </v>
      </c>
      <c r="P183" s="230" t="str">
        <f t="shared" si="17"/>
        <v xml:space="preserve"> </v>
      </c>
      <c r="Q183" s="230" t="str">
        <f t="shared" si="18"/>
        <v xml:space="preserve"> </v>
      </c>
    </row>
    <row r="184" spans="1:17" x14ac:dyDescent="0.2">
      <c r="A184" s="10" t="str">
        <f>IF(COUNTRY_INFO!A184=0," ",COUNTRY_INFO!A184)</f>
        <v>Ethiopia</v>
      </c>
      <c r="B184" s="10" t="str">
        <f>IF(COUNTRY_INFO!B184=0," ",COUNTRY_INFO!B184)</f>
        <v>AmharaSouth Wello</v>
      </c>
      <c r="C184" s="10" t="str">
        <f>IF(COUNTRY_INFO!C184=0," ",COUNTRY_INFO!C184)</f>
        <v>Mekdela</v>
      </c>
      <c r="D184" s="11" t="str">
        <f>IF(COUNTRY_INFO!$T$9:$T$1000="MDA2 (DEC+ALB)", COUNTRY_INFO!$T$9:$T$1000, " ")</f>
        <v xml:space="preserve"> </v>
      </c>
      <c r="E184" s="109"/>
      <c r="F184" s="288"/>
      <c r="G184" s="288"/>
      <c r="H184" s="288"/>
      <c r="I184" s="11">
        <f t="shared" si="13"/>
        <v>0</v>
      </c>
      <c r="J184" s="2"/>
      <c r="K184" s="18"/>
      <c r="L184" s="18"/>
      <c r="M184" s="14">
        <f t="shared" si="14"/>
        <v>0</v>
      </c>
      <c r="N184" s="230" t="str">
        <f t="shared" si="15"/>
        <v xml:space="preserve"> </v>
      </c>
      <c r="O184" s="230" t="str">
        <f t="shared" si="16"/>
        <v xml:space="preserve"> </v>
      </c>
      <c r="P184" s="230" t="str">
        <f t="shared" si="17"/>
        <v xml:space="preserve"> </v>
      </c>
      <c r="Q184" s="230" t="str">
        <f t="shared" si="18"/>
        <v xml:space="preserve"> </v>
      </c>
    </row>
    <row r="185" spans="1:17" x14ac:dyDescent="0.2">
      <c r="A185" s="10" t="str">
        <f>IF(COUNTRY_INFO!A185=0," ",COUNTRY_INFO!A185)</f>
        <v>Ethiopia</v>
      </c>
      <c r="B185" s="10" t="str">
        <f>IF(COUNTRY_INFO!B185=0," ",COUNTRY_INFO!B185)</f>
        <v>AmharaSouth Wello</v>
      </c>
      <c r="C185" s="10" t="str">
        <f>IF(COUNTRY_INFO!C185=0," ",COUNTRY_INFO!C185)</f>
        <v>Sainet</v>
      </c>
      <c r="D185" s="11" t="str">
        <f>IF(COUNTRY_INFO!$T$9:$T$1000="MDA2 (DEC+ALB)", COUNTRY_INFO!$T$9:$T$1000, " ")</f>
        <v xml:space="preserve"> </v>
      </c>
      <c r="E185" s="109"/>
      <c r="F185" s="288"/>
      <c r="G185" s="288"/>
      <c r="H185" s="288"/>
      <c r="I185" s="11">
        <f t="shared" si="13"/>
        <v>0</v>
      </c>
      <c r="J185" s="2"/>
      <c r="K185" s="18"/>
      <c r="L185" s="18"/>
      <c r="M185" s="14">
        <f t="shared" si="14"/>
        <v>0</v>
      </c>
      <c r="N185" s="230" t="str">
        <f t="shared" si="15"/>
        <v xml:space="preserve"> </v>
      </c>
      <c r="O185" s="230" t="str">
        <f t="shared" si="16"/>
        <v xml:space="preserve"> </v>
      </c>
      <c r="P185" s="230" t="str">
        <f t="shared" si="17"/>
        <v xml:space="preserve"> </v>
      </c>
      <c r="Q185" s="230" t="str">
        <f t="shared" si="18"/>
        <v xml:space="preserve"> </v>
      </c>
    </row>
    <row r="186" spans="1:17" x14ac:dyDescent="0.2">
      <c r="A186" s="10" t="str">
        <f>IF(COUNTRY_INFO!A186=0," ",COUNTRY_INFO!A186)</f>
        <v>Ethiopia</v>
      </c>
      <c r="B186" s="10" t="str">
        <f>IF(COUNTRY_INFO!B186=0," ",COUNTRY_INFO!B186)</f>
        <v>AmharaSouth Wello</v>
      </c>
      <c r="C186" s="10" t="str">
        <f>IF(COUNTRY_INFO!C186=0," ",COUNTRY_INFO!C186)</f>
        <v>Tehuledere</v>
      </c>
      <c r="D186" s="11" t="str">
        <f>IF(COUNTRY_INFO!$T$9:$T$1000="MDA2 (DEC+ALB)", COUNTRY_INFO!$T$9:$T$1000, " ")</f>
        <v xml:space="preserve"> </v>
      </c>
      <c r="E186" s="109"/>
      <c r="F186" s="288"/>
      <c r="G186" s="288"/>
      <c r="H186" s="288"/>
      <c r="I186" s="11">
        <f t="shared" si="13"/>
        <v>0</v>
      </c>
      <c r="J186" s="2"/>
      <c r="K186" s="18"/>
      <c r="L186" s="18"/>
      <c r="M186" s="14">
        <f t="shared" si="14"/>
        <v>0</v>
      </c>
      <c r="N186" s="230" t="str">
        <f t="shared" si="15"/>
        <v xml:space="preserve"> </v>
      </c>
      <c r="O186" s="230" t="str">
        <f t="shared" si="16"/>
        <v xml:space="preserve"> </v>
      </c>
      <c r="P186" s="230" t="str">
        <f t="shared" si="17"/>
        <v xml:space="preserve"> </v>
      </c>
      <c r="Q186" s="230" t="str">
        <f t="shared" si="18"/>
        <v xml:space="preserve"> </v>
      </c>
    </row>
    <row r="187" spans="1:17" x14ac:dyDescent="0.2">
      <c r="A187" s="10" t="str">
        <f>IF(COUNTRY_INFO!A187=0," ",COUNTRY_INFO!A187)</f>
        <v>Ethiopia</v>
      </c>
      <c r="B187" s="10" t="str">
        <f>IF(COUNTRY_INFO!B187=0," ",COUNTRY_INFO!B187)</f>
        <v>AmharaSouth Wello</v>
      </c>
      <c r="C187" s="10" t="str">
        <f>IF(COUNTRY_INFO!C187=0," ",COUNTRY_INFO!C187)</f>
        <v>Tenta</v>
      </c>
      <c r="D187" s="11" t="str">
        <f>IF(COUNTRY_INFO!$T$9:$T$1000="MDA2 (DEC+ALB)", COUNTRY_INFO!$T$9:$T$1000, " ")</f>
        <v xml:space="preserve"> </v>
      </c>
      <c r="E187" s="109"/>
      <c r="F187" s="288"/>
      <c r="G187" s="288"/>
      <c r="H187" s="288"/>
      <c r="I187" s="11">
        <f t="shared" si="13"/>
        <v>0</v>
      </c>
      <c r="J187" s="2"/>
      <c r="K187" s="18"/>
      <c r="L187" s="18"/>
      <c r="M187" s="14">
        <f t="shared" si="14"/>
        <v>0</v>
      </c>
      <c r="N187" s="230" t="str">
        <f t="shared" si="15"/>
        <v xml:space="preserve"> </v>
      </c>
      <c r="O187" s="230" t="str">
        <f t="shared" si="16"/>
        <v xml:space="preserve"> </v>
      </c>
      <c r="P187" s="230" t="str">
        <f t="shared" si="17"/>
        <v xml:space="preserve"> </v>
      </c>
      <c r="Q187" s="230" t="str">
        <f t="shared" si="18"/>
        <v xml:space="preserve"> </v>
      </c>
    </row>
    <row r="188" spans="1:17" x14ac:dyDescent="0.2">
      <c r="A188" s="10" t="str">
        <f>IF(COUNTRY_INFO!A188=0," ",COUNTRY_INFO!A188)</f>
        <v>Ethiopia</v>
      </c>
      <c r="B188" s="10" t="str">
        <f>IF(COUNTRY_INFO!B188=0," ",COUNTRY_INFO!B188)</f>
        <v>AmharaSouth Wello</v>
      </c>
      <c r="C188" s="10" t="str">
        <f>IF(COUNTRY_INFO!C188=0," ",COUNTRY_INFO!C188)</f>
        <v>Wegdy</v>
      </c>
      <c r="D188" s="11" t="str">
        <f>IF(COUNTRY_INFO!$T$9:$T$1000="MDA2 (DEC+ALB)", COUNTRY_INFO!$T$9:$T$1000, " ")</f>
        <v xml:space="preserve"> </v>
      </c>
      <c r="E188" s="109"/>
      <c r="F188" s="288"/>
      <c r="G188" s="288"/>
      <c r="H188" s="288"/>
      <c r="I188" s="11">
        <f t="shared" si="13"/>
        <v>0</v>
      </c>
      <c r="J188" s="2"/>
      <c r="K188" s="18"/>
      <c r="L188" s="18"/>
      <c r="M188" s="14">
        <f t="shared" si="14"/>
        <v>0</v>
      </c>
      <c r="N188" s="230" t="str">
        <f t="shared" si="15"/>
        <v xml:space="preserve"> </v>
      </c>
      <c r="O188" s="230" t="str">
        <f t="shared" si="16"/>
        <v xml:space="preserve"> </v>
      </c>
      <c r="P188" s="230" t="str">
        <f t="shared" si="17"/>
        <v xml:space="preserve"> </v>
      </c>
      <c r="Q188" s="230" t="str">
        <f t="shared" si="18"/>
        <v xml:space="preserve"> </v>
      </c>
    </row>
    <row r="189" spans="1:17" x14ac:dyDescent="0.2">
      <c r="A189" s="10" t="str">
        <f>IF(COUNTRY_INFO!A189=0," ",COUNTRY_INFO!A189)</f>
        <v>Ethiopia</v>
      </c>
      <c r="B189" s="10" t="str">
        <f>IF(COUNTRY_INFO!B189=0," ",COUNTRY_INFO!B189)</f>
        <v>AmharaSouth Wello</v>
      </c>
      <c r="C189" s="10" t="str">
        <f>IF(COUNTRY_INFO!C189=0," ",COUNTRY_INFO!C189)</f>
        <v>Wereilu</v>
      </c>
      <c r="D189" s="11" t="str">
        <f>IF(COUNTRY_INFO!$T$9:$T$1000="MDA2 (DEC+ALB)", COUNTRY_INFO!$T$9:$T$1000, " ")</f>
        <v xml:space="preserve"> </v>
      </c>
      <c r="E189" s="109"/>
      <c r="F189" s="288"/>
      <c r="G189" s="288"/>
      <c r="H189" s="288"/>
      <c r="I189" s="11">
        <f t="shared" si="13"/>
        <v>0</v>
      </c>
      <c r="J189" s="2"/>
      <c r="K189" s="18"/>
      <c r="L189" s="18"/>
      <c r="M189" s="14">
        <f t="shared" si="14"/>
        <v>0</v>
      </c>
      <c r="N189" s="230" t="str">
        <f t="shared" si="15"/>
        <v xml:space="preserve"> </v>
      </c>
      <c r="O189" s="230" t="str">
        <f t="shared" si="16"/>
        <v xml:space="preserve"> </v>
      </c>
      <c r="P189" s="230" t="str">
        <f t="shared" si="17"/>
        <v xml:space="preserve"> </v>
      </c>
      <c r="Q189" s="230" t="str">
        <f t="shared" si="18"/>
        <v xml:space="preserve"> </v>
      </c>
    </row>
    <row r="190" spans="1:17" x14ac:dyDescent="0.2">
      <c r="A190" s="10" t="str">
        <f>IF(COUNTRY_INFO!A190=0," ",COUNTRY_INFO!A190)</f>
        <v>Ethiopia</v>
      </c>
      <c r="B190" s="10" t="str">
        <f>IF(COUNTRY_INFO!B190=0," ",COUNTRY_INFO!B190)</f>
        <v>AmharaSouth Wello</v>
      </c>
      <c r="C190" s="10" t="str">
        <f>IF(COUNTRY_INFO!C190=0," ",COUNTRY_INFO!C190)</f>
        <v>Worebabo</v>
      </c>
      <c r="D190" s="11" t="str">
        <f>IF(COUNTRY_INFO!$T$9:$T$1000="MDA2 (DEC+ALB)", COUNTRY_INFO!$T$9:$T$1000, " ")</f>
        <v xml:space="preserve"> </v>
      </c>
      <c r="E190" s="109"/>
      <c r="F190" s="288"/>
      <c r="G190" s="288"/>
      <c r="H190" s="288"/>
      <c r="I190" s="11">
        <f t="shared" si="13"/>
        <v>0</v>
      </c>
      <c r="J190" s="2"/>
      <c r="K190" s="18"/>
      <c r="L190" s="18"/>
      <c r="M190" s="14">
        <f t="shared" si="14"/>
        <v>0</v>
      </c>
      <c r="N190" s="230" t="str">
        <f t="shared" si="15"/>
        <v xml:space="preserve"> </v>
      </c>
      <c r="O190" s="230" t="str">
        <f t="shared" si="16"/>
        <v xml:space="preserve"> </v>
      </c>
      <c r="P190" s="230" t="str">
        <f t="shared" si="17"/>
        <v xml:space="preserve"> </v>
      </c>
      <c r="Q190" s="230" t="str">
        <f t="shared" si="18"/>
        <v xml:space="preserve"> </v>
      </c>
    </row>
    <row r="191" spans="1:17" x14ac:dyDescent="0.2">
      <c r="A191" s="10" t="str">
        <f>IF(COUNTRY_INFO!A191=0," ",COUNTRY_INFO!A191)</f>
        <v>Ethiopia</v>
      </c>
      <c r="B191" s="10" t="str">
        <f>IF(COUNTRY_INFO!B191=0," ",COUNTRY_INFO!B191)</f>
        <v>AmharaWag Hemra</v>
      </c>
      <c r="C191" s="10" t="str">
        <f>IF(COUNTRY_INFO!C191=0," ",COUNTRY_INFO!C191)</f>
        <v>Abergele</v>
      </c>
      <c r="D191" s="11" t="str">
        <f>IF(COUNTRY_INFO!$T$9:$T$1000="MDA2 (DEC+ALB)", COUNTRY_INFO!$T$9:$T$1000, " ")</f>
        <v xml:space="preserve"> </v>
      </c>
      <c r="E191" s="109"/>
      <c r="F191" s="288"/>
      <c r="G191" s="288"/>
      <c r="H191" s="288"/>
      <c r="I191" s="11">
        <f t="shared" si="13"/>
        <v>0</v>
      </c>
      <c r="J191" s="2"/>
      <c r="K191" s="18"/>
      <c r="L191" s="18"/>
      <c r="M191" s="14">
        <f t="shared" si="14"/>
        <v>0</v>
      </c>
      <c r="N191" s="230" t="str">
        <f t="shared" si="15"/>
        <v xml:space="preserve"> </v>
      </c>
      <c r="O191" s="230" t="str">
        <f t="shared" si="16"/>
        <v xml:space="preserve"> </v>
      </c>
      <c r="P191" s="230" t="str">
        <f t="shared" si="17"/>
        <v xml:space="preserve"> </v>
      </c>
      <c r="Q191" s="230" t="str">
        <f t="shared" si="18"/>
        <v xml:space="preserve"> </v>
      </c>
    </row>
    <row r="192" spans="1:17" x14ac:dyDescent="0.2">
      <c r="A192" s="10" t="str">
        <f>IF(COUNTRY_INFO!A192=0," ",COUNTRY_INFO!A192)</f>
        <v>Ethiopia</v>
      </c>
      <c r="B192" s="10" t="str">
        <f>IF(COUNTRY_INFO!B192=0," ",COUNTRY_INFO!B192)</f>
        <v>AmharaWag Hemra</v>
      </c>
      <c r="C192" s="10" t="str">
        <f>IF(COUNTRY_INFO!C192=0," ",COUNTRY_INFO!C192)</f>
        <v>Dehana</v>
      </c>
      <c r="D192" s="11" t="str">
        <f>IF(COUNTRY_INFO!$T$9:$T$1000="MDA2 (DEC+ALB)", COUNTRY_INFO!$T$9:$T$1000, " ")</f>
        <v xml:space="preserve"> </v>
      </c>
      <c r="E192" s="109"/>
      <c r="F192" s="288"/>
      <c r="G192" s="288"/>
      <c r="H192" s="288"/>
      <c r="I192" s="11">
        <f t="shared" si="13"/>
        <v>0</v>
      </c>
      <c r="J192" s="2"/>
      <c r="K192" s="18"/>
      <c r="L192" s="18"/>
      <c r="M192" s="14">
        <f t="shared" si="14"/>
        <v>0</v>
      </c>
      <c r="N192" s="230" t="str">
        <f t="shared" si="15"/>
        <v xml:space="preserve"> </v>
      </c>
      <c r="O192" s="230" t="str">
        <f t="shared" si="16"/>
        <v xml:space="preserve"> </v>
      </c>
      <c r="P192" s="230" t="str">
        <f t="shared" si="17"/>
        <v xml:space="preserve"> </v>
      </c>
      <c r="Q192" s="230" t="str">
        <f t="shared" si="18"/>
        <v xml:space="preserve"> </v>
      </c>
    </row>
    <row r="193" spans="1:17" x14ac:dyDescent="0.2">
      <c r="A193" s="10" t="str">
        <f>IF(COUNTRY_INFO!A193=0," ",COUNTRY_INFO!A193)</f>
        <v>Ethiopia</v>
      </c>
      <c r="B193" s="10" t="str">
        <f>IF(COUNTRY_INFO!B193=0," ",COUNTRY_INFO!B193)</f>
        <v>AmharaWag Hemra</v>
      </c>
      <c r="C193" s="10" t="str">
        <f>IF(COUNTRY_INFO!C193=0," ",COUNTRY_INFO!C193)</f>
        <v>Gazgibla</v>
      </c>
      <c r="D193" s="11" t="str">
        <f>IF(COUNTRY_INFO!$T$9:$T$1000="MDA2 (DEC+ALB)", COUNTRY_INFO!$T$9:$T$1000, " ")</f>
        <v xml:space="preserve"> </v>
      </c>
      <c r="E193" s="109"/>
      <c r="F193" s="288"/>
      <c r="G193" s="288"/>
      <c r="H193" s="288"/>
      <c r="I193" s="11">
        <f t="shared" si="13"/>
        <v>0</v>
      </c>
      <c r="J193" s="2"/>
      <c r="K193" s="18"/>
      <c r="L193" s="18"/>
      <c r="M193" s="14">
        <f t="shared" si="14"/>
        <v>0</v>
      </c>
      <c r="N193" s="230" t="str">
        <f t="shared" si="15"/>
        <v xml:space="preserve"> </v>
      </c>
      <c r="O193" s="230" t="str">
        <f t="shared" si="16"/>
        <v xml:space="preserve"> </v>
      </c>
      <c r="P193" s="230" t="str">
        <f t="shared" si="17"/>
        <v xml:space="preserve"> </v>
      </c>
      <c r="Q193" s="230" t="str">
        <f t="shared" si="18"/>
        <v xml:space="preserve"> </v>
      </c>
    </row>
    <row r="194" spans="1:17" x14ac:dyDescent="0.2">
      <c r="A194" s="10" t="str">
        <f>IF(COUNTRY_INFO!A194=0," ",COUNTRY_INFO!A194)</f>
        <v>Ethiopia</v>
      </c>
      <c r="B194" s="10" t="str">
        <f>IF(COUNTRY_INFO!B194=0," ",COUNTRY_INFO!B194)</f>
        <v>AmharaWag Hemra</v>
      </c>
      <c r="C194" s="10" t="str">
        <f>IF(COUNTRY_INFO!C194=0," ",COUNTRY_INFO!C194)</f>
        <v>Sahala Seyemt</v>
      </c>
      <c r="D194" s="11" t="str">
        <f>IF(COUNTRY_INFO!$T$9:$T$1000="MDA2 (DEC+ALB)", COUNTRY_INFO!$T$9:$T$1000, " ")</f>
        <v xml:space="preserve"> </v>
      </c>
      <c r="E194" s="109"/>
      <c r="F194" s="288"/>
      <c r="G194" s="288"/>
      <c r="H194" s="288"/>
      <c r="I194" s="11">
        <f t="shared" si="13"/>
        <v>0</v>
      </c>
      <c r="J194" s="2"/>
      <c r="K194" s="18"/>
      <c r="L194" s="18"/>
      <c r="M194" s="14">
        <f t="shared" si="14"/>
        <v>0</v>
      </c>
      <c r="N194" s="230" t="str">
        <f t="shared" si="15"/>
        <v xml:space="preserve"> </v>
      </c>
      <c r="O194" s="230" t="str">
        <f t="shared" si="16"/>
        <v xml:space="preserve"> </v>
      </c>
      <c r="P194" s="230" t="str">
        <f t="shared" si="17"/>
        <v xml:space="preserve"> </v>
      </c>
      <c r="Q194" s="230" t="str">
        <f t="shared" si="18"/>
        <v xml:space="preserve"> </v>
      </c>
    </row>
    <row r="195" spans="1:17" x14ac:dyDescent="0.2">
      <c r="A195" s="10" t="str">
        <f>IF(COUNTRY_INFO!A195=0," ",COUNTRY_INFO!A195)</f>
        <v>Ethiopia</v>
      </c>
      <c r="B195" s="10" t="str">
        <f>IF(COUNTRY_INFO!B195=0," ",COUNTRY_INFO!B195)</f>
        <v>AmharaWag Hemra</v>
      </c>
      <c r="C195" s="10" t="str">
        <f>IF(COUNTRY_INFO!C195=0," ",COUNTRY_INFO!C195)</f>
        <v>Sekota town</v>
      </c>
      <c r="D195" s="11" t="str">
        <f>IF(COUNTRY_INFO!$T$9:$T$1000="MDA2 (DEC+ALB)", COUNTRY_INFO!$T$9:$T$1000, " ")</f>
        <v xml:space="preserve"> </v>
      </c>
      <c r="E195" s="109"/>
      <c r="F195" s="288"/>
      <c r="G195" s="288"/>
      <c r="H195" s="288"/>
      <c r="I195" s="11">
        <f t="shared" si="13"/>
        <v>0</v>
      </c>
      <c r="J195" s="2"/>
      <c r="K195" s="18"/>
      <c r="L195" s="18"/>
      <c r="M195" s="14">
        <f t="shared" si="14"/>
        <v>0</v>
      </c>
      <c r="N195" s="230" t="str">
        <f t="shared" si="15"/>
        <v xml:space="preserve"> </v>
      </c>
      <c r="O195" s="230" t="str">
        <f t="shared" si="16"/>
        <v xml:space="preserve"> </v>
      </c>
      <c r="P195" s="230" t="str">
        <f t="shared" si="17"/>
        <v xml:space="preserve"> </v>
      </c>
      <c r="Q195" s="230" t="str">
        <f t="shared" si="18"/>
        <v xml:space="preserve"> </v>
      </c>
    </row>
    <row r="196" spans="1:17" x14ac:dyDescent="0.2">
      <c r="A196" s="10" t="str">
        <f>IF(COUNTRY_INFO!A196=0," ",COUNTRY_INFO!A196)</f>
        <v>Ethiopia</v>
      </c>
      <c r="B196" s="10" t="str">
        <f>IF(COUNTRY_INFO!B196=0," ",COUNTRY_INFO!B196)</f>
        <v>AmharaWag Hemra</v>
      </c>
      <c r="C196" s="10" t="str">
        <f>IF(COUNTRY_INFO!C196=0," ",COUNTRY_INFO!C196)</f>
        <v>Sekota Zuria</v>
      </c>
      <c r="D196" s="11" t="str">
        <f>IF(COUNTRY_INFO!$T$9:$T$1000="MDA2 (DEC+ALB)", COUNTRY_INFO!$T$9:$T$1000, " ")</f>
        <v xml:space="preserve"> </v>
      </c>
      <c r="E196" s="109"/>
      <c r="F196" s="288"/>
      <c r="G196" s="288"/>
      <c r="H196" s="288"/>
      <c r="I196" s="11">
        <f t="shared" si="13"/>
        <v>0</v>
      </c>
      <c r="J196" s="2"/>
      <c r="K196" s="18"/>
      <c r="L196" s="18"/>
      <c r="M196" s="14">
        <f t="shared" si="14"/>
        <v>0</v>
      </c>
      <c r="N196" s="230" t="str">
        <f t="shared" si="15"/>
        <v xml:space="preserve"> </v>
      </c>
      <c r="O196" s="230" t="str">
        <f t="shared" si="16"/>
        <v xml:space="preserve"> </v>
      </c>
      <c r="P196" s="230" t="str">
        <f t="shared" si="17"/>
        <v xml:space="preserve"> </v>
      </c>
      <c r="Q196" s="230" t="str">
        <f t="shared" si="18"/>
        <v xml:space="preserve"> </v>
      </c>
    </row>
    <row r="197" spans="1:17" x14ac:dyDescent="0.2">
      <c r="A197" s="10" t="str">
        <f>IF(COUNTRY_INFO!A197=0," ",COUNTRY_INFO!A197)</f>
        <v>Ethiopia</v>
      </c>
      <c r="B197" s="10" t="str">
        <f>IF(COUNTRY_INFO!B197=0," ",COUNTRY_INFO!B197)</f>
        <v>AmharaWag Hemra</v>
      </c>
      <c r="C197" s="10" t="str">
        <f>IF(COUNTRY_INFO!C197=0," ",COUNTRY_INFO!C197)</f>
        <v>Tsagibji</v>
      </c>
      <c r="D197" s="11" t="str">
        <f>IF(COUNTRY_INFO!$T$9:$T$1000="MDA2 (DEC+ALB)", COUNTRY_INFO!$T$9:$T$1000, " ")</f>
        <v xml:space="preserve"> </v>
      </c>
      <c r="E197" s="109"/>
      <c r="F197" s="288"/>
      <c r="G197" s="288"/>
      <c r="H197" s="288"/>
      <c r="I197" s="11">
        <f t="shared" si="13"/>
        <v>0</v>
      </c>
      <c r="J197" s="2"/>
      <c r="K197" s="18"/>
      <c r="L197" s="18"/>
      <c r="M197" s="14">
        <f t="shared" si="14"/>
        <v>0</v>
      </c>
      <c r="N197" s="230" t="str">
        <f t="shared" si="15"/>
        <v xml:space="preserve"> </v>
      </c>
      <c r="O197" s="230" t="str">
        <f t="shared" si="16"/>
        <v xml:space="preserve"> </v>
      </c>
      <c r="P197" s="230" t="str">
        <f t="shared" si="17"/>
        <v xml:space="preserve"> </v>
      </c>
      <c r="Q197" s="230" t="str">
        <f t="shared" si="18"/>
        <v xml:space="preserve"> </v>
      </c>
    </row>
    <row r="198" spans="1:17" x14ac:dyDescent="0.2">
      <c r="A198" s="10" t="str">
        <f>IF(COUNTRY_INFO!A198=0," ",COUNTRY_INFO!A198)</f>
        <v>Ethiopia</v>
      </c>
      <c r="B198" s="10" t="str">
        <f>IF(COUNTRY_INFO!B198=0," ",COUNTRY_INFO!B198)</f>
        <v>AmharaWag Hemra</v>
      </c>
      <c r="C198" s="10" t="str">
        <f>IF(COUNTRY_INFO!C198=0," ",COUNTRY_INFO!C198)</f>
        <v>Ziquala</v>
      </c>
      <c r="D198" s="11" t="str">
        <f>IF(COUNTRY_INFO!$T$9:$T$1000="MDA2 (DEC+ALB)", COUNTRY_INFO!$T$9:$T$1000, " ")</f>
        <v xml:space="preserve"> </v>
      </c>
      <c r="E198" s="109"/>
      <c r="F198" s="288"/>
      <c r="G198" s="288"/>
      <c r="H198" s="288"/>
      <c r="I198" s="11">
        <f t="shared" si="13"/>
        <v>0</v>
      </c>
      <c r="J198" s="2"/>
      <c r="K198" s="18"/>
      <c r="L198" s="18"/>
      <c r="M198" s="14">
        <f t="shared" si="14"/>
        <v>0</v>
      </c>
      <c r="N198" s="230" t="str">
        <f t="shared" si="15"/>
        <v xml:space="preserve"> </v>
      </c>
      <c r="O198" s="230" t="str">
        <f t="shared" si="16"/>
        <v xml:space="preserve"> </v>
      </c>
      <c r="P198" s="230" t="str">
        <f t="shared" si="17"/>
        <v xml:space="preserve"> </v>
      </c>
      <c r="Q198" s="230" t="str">
        <f t="shared" si="18"/>
        <v xml:space="preserve"> </v>
      </c>
    </row>
    <row r="199" spans="1:17" x14ac:dyDescent="0.2">
      <c r="A199" s="10" t="str">
        <f>IF(COUNTRY_INFO!A199=0," ",COUNTRY_INFO!A199)</f>
        <v>Ethiopia</v>
      </c>
      <c r="B199" s="10" t="str">
        <f>IF(COUNTRY_INFO!B199=0," ",COUNTRY_INFO!B199)</f>
        <v>AmharaWest Gojam</v>
      </c>
      <c r="C199" s="10" t="str">
        <f>IF(COUNTRY_INFO!C199=0," ",COUNTRY_INFO!C199)</f>
        <v>Bahidar Zuria</v>
      </c>
      <c r="D199" s="11" t="str">
        <f>IF(COUNTRY_INFO!$T$9:$T$1000="MDA2 (DEC+ALB)", COUNTRY_INFO!$T$9:$T$1000, " ")</f>
        <v xml:space="preserve"> </v>
      </c>
      <c r="E199" s="109"/>
      <c r="F199" s="288"/>
      <c r="G199" s="288"/>
      <c r="H199" s="288"/>
      <c r="I199" s="11">
        <f t="shared" si="13"/>
        <v>0</v>
      </c>
      <c r="J199" s="2"/>
      <c r="K199" s="18"/>
      <c r="L199" s="18"/>
      <c r="M199" s="14">
        <f t="shared" si="14"/>
        <v>0</v>
      </c>
      <c r="N199" s="230" t="str">
        <f t="shared" si="15"/>
        <v xml:space="preserve"> </v>
      </c>
      <c r="O199" s="230" t="str">
        <f t="shared" si="16"/>
        <v xml:space="preserve"> </v>
      </c>
      <c r="P199" s="230" t="str">
        <f t="shared" si="17"/>
        <v xml:space="preserve"> </v>
      </c>
      <c r="Q199" s="230" t="str">
        <f t="shared" si="18"/>
        <v xml:space="preserve"> </v>
      </c>
    </row>
    <row r="200" spans="1:17" x14ac:dyDescent="0.2">
      <c r="A200" s="10" t="str">
        <f>IF(COUNTRY_INFO!A200=0," ",COUNTRY_INFO!A200)</f>
        <v>Ethiopia</v>
      </c>
      <c r="B200" s="10" t="str">
        <f>IF(COUNTRY_INFO!B200=0," ",COUNTRY_INFO!B200)</f>
        <v>AmharaWest Gojam</v>
      </c>
      <c r="C200" s="10" t="str">
        <f>IF(COUNTRY_INFO!C200=0," ",COUNTRY_INFO!C200)</f>
        <v>Bahirdar City</v>
      </c>
      <c r="D200" s="11" t="str">
        <f>IF(COUNTRY_INFO!$T$9:$T$1000="MDA2 (DEC+ALB)", COUNTRY_INFO!$T$9:$T$1000, " ")</f>
        <v xml:space="preserve"> </v>
      </c>
      <c r="E200" s="109"/>
      <c r="F200" s="288"/>
      <c r="G200" s="288"/>
      <c r="H200" s="288"/>
      <c r="I200" s="11">
        <f t="shared" si="13"/>
        <v>0</v>
      </c>
      <c r="J200" s="2"/>
      <c r="K200" s="18"/>
      <c r="L200" s="18"/>
      <c r="M200" s="14">
        <f t="shared" si="14"/>
        <v>0</v>
      </c>
      <c r="N200" s="230" t="str">
        <f t="shared" si="15"/>
        <v xml:space="preserve"> </v>
      </c>
      <c r="O200" s="230" t="str">
        <f t="shared" si="16"/>
        <v xml:space="preserve"> </v>
      </c>
      <c r="P200" s="230" t="str">
        <f t="shared" si="17"/>
        <v xml:space="preserve"> </v>
      </c>
      <c r="Q200" s="230" t="str">
        <f t="shared" si="18"/>
        <v xml:space="preserve"> </v>
      </c>
    </row>
    <row r="201" spans="1:17" x14ac:dyDescent="0.2">
      <c r="A201" s="10" t="str">
        <f>IF(COUNTRY_INFO!A201=0," ",COUNTRY_INFO!A201)</f>
        <v>Ethiopia</v>
      </c>
      <c r="B201" s="10" t="str">
        <f>IF(COUNTRY_INFO!B201=0," ",COUNTRY_INFO!B201)</f>
        <v>AmharaWest Gojam</v>
      </c>
      <c r="C201" s="10" t="str">
        <f>IF(COUNTRY_INFO!C201=0," ",COUNTRY_INFO!C201)</f>
        <v>Bure Town</v>
      </c>
      <c r="D201" s="11" t="str">
        <f>IF(COUNTRY_INFO!$T$9:$T$1000="MDA2 (DEC+ALB)", COUNTRY_INFO!$T$9:$T$1000, " ")</f>
        <v xml:space="preserve"> </v>
      </c>
      <c r="E201" s="109"/>
      <c r="F201" s="288"/>
      <c r="G201" s="288"/>
      <c r="H201" s="288"/>
      <c r="I201" s="11">
        <f t="shared" si="13"/>
        <v>0</v>
      </c>
      <c r="J201" s="2"/>
      <c r="K201" s="18"/>
      <c r="L201" s="18"/>
      <c r="M201" s="14">
        <f t="shared" si="14"/>
        <v>0</v>
      </c>
      <c r="N201" s="230" t="str">
        <f t="shared" si="15"/>
        <v xml:space="preserve"> </v>
      </c>
      <c r="O201" s="230" t="str">
        <f t="shared" si="16"/>
        <v xml:space="preserve"> </v>
      </c>
      <c r="P201" s="230" t="str">
        <f t="shared" si="17"/>
        <v xml:space="preserve"> </v>
      </c>
      <c r="Q201" s="230" t="str">
        <f t="shared" si="18"/>
        <v xml:space="preserve"> </v>
      </c>
    </row>
    <row r="202" spans="1:17" x14ac:dyDescent="0.2">
      <c r="A202" s="10" t="str">
        <f>IF(COUNTRY_INFO!A202=0," ",COUNTRY_INFO!A202)</f>
        <v>Ethiopia</v>
      </c>
      <c r="B202" s="10" t="str">
        <f>IF(COUNTRY_INFO!B202=0," ",COUNTRY_INFO!B202)</f>
        <v>AmharaWest Gojam</v>
      </c>
      <c r="C202" s="10" t="str">
        <f>IF(COUNTRY_INFO!C202=0," ",COUNTRY_INFO!C202)</f>
        <v>Bure Zuria</v>
      </c>
      <c r="D202" s="11" t="str">
        <f>IF(COUNTRY_INFO!$T$9:$T$1000="MDA2 (DEC+ALB)", COUNTRY_INFO!$T$9:$T$1000, " ")</f>
        <v xml:space="preserve"> </v>
      </c>
      <c r="E202" s="109"/>
      <c r="F202" s="288"/>
      <c r="G202" s="288"/>
      <c r="H202" s="288"/>
      <c r="I202" s="11">
        <f t="shared" ref="I202:I265" si="19">SUM(F202:H202)</f>
        <v>0</v>
      </c>
      <c r="J202" s="2"/>
      <c r="K202" s="18"/>
      <c r="L202" s="18"/>
      <c r="M202" s="14">
        <f t="shared" ref="M202:M265" si="20">SUM(J202:L202)</f>
        <v>0</v>
      </c>
      <c r="N202" s="230" t="str">
        <f t="shared" ref="N202:N265" si="21">IF(F202&lt;&gt;0, IF(J202/F202*100=0, "-", J202/F202*100), " ")</f>
        <v xml:space="preserve"> </v>
      </c>
      <c r="O202" s="230" t="str">
        <f t="shared" ref="O202:O265" si="22">IF(G202&lt;&gt;0, IF(K202/G202*100=0, "-", K202/G202*100), " ")</f>
        <v xml:space="preserve"> </v>
      </c>
      <c r="P202" s="230" t="str">
        <f t="shared" ref="P202:P265" si="23">IF(H202&lt;&gt;0, IF(L202/H202*100=0, "-", L202/H202*100), " ")</f>
        <v xml:space="preserve"> </v>
      </c>
      <c r="Q202" s="230" t="str">
        <f t="shared" ref="Q202:Q265" si="24">IF(I202&lt;&gt;0, IF(M202/I202*100=0, "-", M202/I202*100), " ")</f>
        <v xml:space="preserve"> </v>
      </c>
    </row>
    <row r="203" spans="1:17" x14ac:dyDescent="0.2">
      <c r="A203" s="10" t="str">
        <f>IF(COUNTRY_INFO!A203=0," ",COUNTRY_INFO!A203)</f>
        <v>Ethiopia</v>
      </c>
      <c r="B203" s="10" t="str">
        <f>IF(COUNTRY_INFO!B203=0," ",COUNTRY_INFO!B203)</f>
        <v>AmharaWest Gojam</v>
      </c>
      <c r="C203" s="10" t="str">
        <f>IF(COUNTRY_INFO!C203=0," ",COUNTRY_INFO!C203)</f>
        <v>Dega Damot</v>
      </c>
      <c r="D203" s="11" t="str">
        <f>IF(COUNTRY_INFO!$T$9:$T$1000="MDA2 (DEC+ALB)", COUNTRY_INFO!$T$9:$T$1000, " ")</f>
        <v xml:space="preserve"> </v>
      </c>
      <c r="E203" s="109"/>
      <c r="F203" s="288"/>
      <c r="G203" s="288"/>
      <c r="H203" s="288"/>
      <c r="I203" s="11">
        <f t="shared" si="19"/>
        <v>0</v>
      </c>
      <c r="J203" s="2"/>
      <c r="K203" s="18"/>
      <c r="L203" s="18"/>
      <c r="M203" s="14">
        <f t="shared" si="20"/>
        <v>0</v>
      </c>
      <c r="N203" s="230" t="str">
        <f t="shared" si="21"/>
        <v xml:space="preserve"> </v>
      </c>
      <c r="O203" s="230" t="str">
        <f t="shared" si="22"/>
        <v xml:space="preserve"> </v>
      </c>
      <c r="P203" s="230" t="str">
        <f t="shared" si="23"/>
        <v xml:space="preserve"> </v>
      </c>
      <c r="Q203" s="230" t="str">
        <f t="shared" si="24"/>
        <v xml:space="preserve"> </v>
      </c>
    </row>
    <row r="204" spans="1:17" x14ac:dyDescent="0.2">
      <c r="A204" s="10" t="str">
        <f>IF(COUNTRY_INFO!A204=0," ",COUNTRY_INFO!A204)</f>
        <v>Ethiopia</v>
      </c>
      <c r="B204" s="10" t="str">
        <f>IF(COUNTRY_INFO!B204=0," ",COUNTRY_INFO!B204)</f>
        <v>AmharaWest Gojam</v>
      </c>
      <c r="C204" s="10" t="str">
        <f>IF(COUNTRY_INFO!C204=0," ",COUNTRY_INFO!C204)</f>
        <v>Demibecha</v>
      </c>
      <c r="D204" s="11" t="str">
        <f>IF(COUNTRY_INFO!$T$9:$T$1000="MDA2 (DEC+ALB)", COUNTRY_INFO!$T$9:$T$1000, " ")</f>
        <v xml:space="preserve"> </v>
      </c>
      <c r="E204" s="109"/>
      <c r="F204" s="288"/>
      <c r="G204" s="288"/>
      <c r="H204" s="288"/>
      <c r="I204" s="11">
        <f t="shared" si="19"/>
        <v>0</v>
      </c>
      <c r="J204" s="2"/>
      <c r="K204" s="18"/>
      <c r="L204" s="18"/>
      <c r="M204" s="14">
        <f t="shared" si="20"/>
        <v>0</v>
      </c>
      <c r="N204" s="230" t="str">
        <f t="shared" si="21"/>
        <v xml:space="preserve"> </v>
      </c>
      <c r="O204" s="230" t="str">
        <f t="shared" si="22"/>
        <v xml:space="preserve"> </v>
      </c>
      <c r="P204" s="230" t="str">
        <f t="shared" si="23"/>
        <v xml:space="preserve"> </v>
      </c>
      <c r="Q204" s="230" t="str">
        <f t="shared" si="24"/>
        <v xml:space="preserve"> </v>
      </c>
    </row>
    <row r="205" spans="1:17" x14ac:dyDescent="0.2">
      <c r="A205" s="10" t="str">
        <f>IF(COUNTRY_INFO!A205=0," ",COUNTRY_INFO!A205)</f>
        <v>Ethiopia</v>
      </c>
      <c r="B205" s="10" t="str">
        <f>IF(COUNTRY_INFO!B205=0," ",COUNTRY_INFO!B205)</f>
        <v>AmharaWest Gojam</v>
      </c>
      <c r="C205" s="10" t="str">
        <f>IF(COUNTRY_INFO!C205=0," ",COUNTRY_INFO!C205)</f>
        <v>Finote Selam Town</v>
      </c>
      <c r="D205" s="11" t="str">
        <f>IF(COUNTRY_INFO!$T$9:$T$1000="MDA2 (DEC+ALB)", COUNTRY_INFO!$T$9:$T$1000, " ")</f>
        <v xml:space="preserve"> </v>
      </c>
      <c r="E205" s="109"/>
      <c r="F205" s="288"/>
      <c r="G205" s="288"/>
      <c r="H205" s="288"/>
      <c r="I205" s="11">
        <f t="shared" si="19"/>
        <v>0</v>
      </c>
      <c r="J205" s="2"/>
      <c r="K205" s="18"/>
      <c r="L205" s="18"/>
      <c r="M205" s="14">
        <f t="shared" si="20"/>
        <v>0</v>
      </c>
      <c r="N205" s="230" t="str">
        <f t="shared" si="21"/>
        <v xml:space="preserve"> </v>
      </c>
      <c r="O205" s="230" t="str">
        <f t="shared" si="22"/>
        <v xml:space="preserve"> </v>
      </c>
      <c r="P205" s="230" t="str">
        <f t="shared" si="23"/>
        <v xml:space="preserve"> </v>
      </c>
      <c r="Q205" s="230" t="str">
        <f t="shared" si="24"/>
        <v xml:space="preserve"> </v>
      </c>
    </row>
    <row r="206" spans="1:17" x14ac:dyDescent="0.2">
      <c r="A206" s="10" t="str">
        <f>IF(COUNTRY_INFO!A206=0," ",COUNTRY_INFO!A206)</f>
        <v>Ethiopia</v>
      </c>
      <c r="B206" s="10" t="str">
        <f>IF(COUNTRY_INFO!B206=0," ",COUNTRY_INFO!B206)</f>
        <v>AmharaWest Gojam</v>
      </c>
      <c r="C206" s="10" t="str">
        <f>IF(COUNTRY_INFO!C206=0," ",COUNTRY_INFO!C206)</f>
        <v>Gonji Kolela</v>
      </c>
      <c r="D206" s="11" t="str">
        <f>IF(COUNTRY_INFO!$T$9:$T$1000="MDA2 (DEC+ALB)", COUNTRY_INFO!$T$9:$T$1000, " ")</f>
        <v xml:space="preserve"> </v>
      </c>
      <c r="E206" s="109"/>
      <c r="F206" s="288"/>
      <c r="G206" s="288"/>
      <c r="H206" s="288"/>
      <c r="I206" s="11">
        <f t="shared" si="19"/>
        <v>0</v>
      </c>
      <c r="J206" s="2"/>
      <c r="K206" s="18"/>
      <c r="L206" s="18"/>
      <c r="M206" s="14">
        <f t="shared" si="20"/>
        <v>0</v>
      </c>
      <c r="N206" s="230" t="str">
        <f t="shared" si="21"/>
        <v xml:space="preserve"> </v>
      </c>
      <c r="O206" s="230" t="str">
        <f t="shared" si="22"/>
        <v xml:space="preserve"> </v>
      </c>
      <c r="P206" s="230" t="str">
        <f t="shared" si="23"/>
        <v xml:space="preserve"> </v>
      </c>
      <c r="Q206" s="230" t="str">
        <f t="shared" si="24"/>
        <v xml:space="preserve"> </v>
      </c>
    </row>
    <row r="207" spans="1:17" x14ac:dyDescent="0.2">
      <c r="A207" s="10" t="str">
        <f>IF(COUNTRY_INFO!A207=0," ",COUNTRY_INFO!A207)</f>
        <v>Ethiopia</v>
      </c>
      <c r="B207" s="10" t="str">
        <f>IF(COUNTRY_INFO!B207=0," ",COUNTRY_INFO!B207)</f>
        <v>AmharaWest Gojam</v>
      </c>
      <c r="C207" s="10" t="str">
        <f>IF(COUNTRY_INFO!C207=0," ",COUNTRY_INFO!C207)</f>
        <v>Jabi Tehinan</v>
      </c>
      <c r="D207" s="11" t="str">
        <f>IF(COUNTRY_INFO!$T$9:$T$1000="MDA2 (DEC+ALB)", COUNTRY_INFO!$T$9:$T$1000, " ")</f>
        <v xml:space="preserve"> </v>
      </c>
      <c r="E207" s="109"/>
      <c r="F207" s="288"/>
      <c r="G207" s="288"/>
      <c r="H207" s="288"/>
      <c r="I207" s="11">
        <f t="shared" si="19"/>
        <v>0</v>
      </c>
      <c r="J207" s="2"/>
      <c r="K207" s="18"/>
      <c r="L207" s="18"/>
      <c r="M207" s="14">
        <f t="shared" si="20"/>
        <v>0</v>
      </c>
      <c r="N207" s="230" t="str">
        <f t="shared" si="21"/>
        <v xml:space="preserve"> </v>
      </c>
      <c r="O207" s="230" t="str">
        <f t="shared" si="22"/>
        <v xml:space="preserve"> </v>
      </c>
      <c r="P207" s="230" t="str">
        <f t="shared" si="23"/>
        <v xml:space="preserve"> </v>
      </c>
      <c r="Q207" s="230" t="str">
        <f t="shared" si="24"/>
        <v xml:space="preserve"> </v>
      </c>
    </row>
    <row r="208" spans="1:17" x14ac:dyDescent="0.2">
      <c r="A208" s="10" t="str">
        <f>IF(COUNTRY_INFO!A208=0," ",COUNTRY_INFO!A208)</f>
        <v>Ethiopia</v>
      </c>
      <c r="B208" s="10" t="str">
        <f>IF(COUNTRY_INFO!B208=0," ",COUNTRY_INFO!B208)</f>
        <v>AmharaWest Gojam</v>
      </c>
      <c r="C208" s="10" t="str">
        <f>IF(COUNTRY_INFO!C208=0," ",COUNTRY_INFO!C208)</f>
        <v>North Achefer</v>
      </c>
      <c r="D208" s="11" t="str">
        <f>IF(COUNTRY_INFO!$T$9:$T$1000="MDA2 (DEC+ALB)", COUNTRY_INFO!$T$9:$T$1000, " ")</f>
        <v xml:space="preserve"> </v>
      </c>
      <c r="E208" s="109"/>
      <c r="F208" s="288"/>
      <c r="G208" s="288"/>
      <c r="H208" s="288"/>
      <c r="I208" s="11">
        <f t="shared" si="19"/>
        <v>0</v>
      </c>
      <c r="J208" s="2"/>
      <c r="K208" s="18"/>
      <c r="L208" s="18"/>
      <c r="M208" s="14">
        <f t="shared" si="20"/>
        <v>0</v>
      </c>
      <c r="N208" s="230" t="str">
        <f t="shared" si="21"/>
        <v xml:space="preserve"> </v>
      </c>
      <c r="O208" s="230" t="str">
        <f t="shared" si="22"/>
        <v xml:space="preserve"> </v>
      </c>
      <c r="P208" s="230" t="str">
        <f t="shared" si="23"/>
        <v xml:space="preserve"> </v>
      </c>
      <c r="Q208" s="230" t="str">
        <f t="shared" si="24"/>
        <v xml:space="preserve"> </v>
      </c>
    </row>
    <row r="209" spans="1:17" x14ac:dyDescent="0.2">
      <c r="A209" s="10" t="str">
        <f>IF(COUNTRY_INFO!A209=0," ",COUNTRY_INFO!A209)</f>
        <v>Ethiopia</v>
      </c>
      <c r="B209" s="10" t="str">
        <f>IF(COUNTRY_INFO!B209=0," ",COUNTRY_INFO!B209)</f>
        <v>AmharaWest Gojam</v>
      </c>
      <c r="C209" s="10" t="str">
        <f>IF(COUNTRY_INFO!C209=0," ",COUNTRY_INFO!C209)</f>
        <v>North Mecha</v>
      </c>
      <c r="D209" s="11" t="str">
        <f>IF(COUNTRY_INFO!$T$9:$T$1000="MDA2 (DEC+ALB)", COUNTRY_INFO!$T$9:$T$1000, " ")</f>
        <v xml:space="preserve"> </v>
      </c>
      <c r="E209" s="109"/>
      <c r="F209" s="288"/>
      <c r="G209" s="288"/>
      <c r="H209" s="288"/>
      <c r="I209" s="11">
        <f t="shared" si="19"/>
        <v>0</v>
      </c>
      <c r="J209" s="2"/>
      <c r="K209" s="18"/>
      <c r="L209" s="18"/>
      <c r="M209" s="14">
        <f t="shared" si="20"/>
        <v>0</v>
      </c>
      <c r="N209" s="230" t="str">
        <f t="shared" si="21"/>
        <v xml:space="preserve"> </v>
      </c>
      <c r="O209" s="230" t="str">
        <f t="shared" si="22"/>
        <v xml:space="preserve"> </v>
      </c>
      <c r="P209" s="230" t="str">
        <f t="shared" si="23"/>
        <v xml:space="preserve"> </v>
      </c>
      <c r="Q209" s="230" t="str">
        <f t="shared" si="24"/>
        <v xml:space="preserve"> </v>
      </c>
    </row>
    <row r="210" spans="1:17" x14ac:dyDescent="0.2">
      <c r="A210" s="10" t="str">
        <f>IF(COUNTRY_INFO!A210=0," ",COUNTRY_INFO!A210)</f>
        <v>Ethiopia</v>
      </c>
      <c r="B210" s="10" t="str">
        <f>IF(COUNTRY_INFO!B210=0," ",COUNTRY_INFO!B210)</f>
        <v>AmharaWest Gojam</v>
      </c>
      <c r="C210" s="10" t="str">
        <f>IF(COUNTRY_INFO!C210=0," ",COUNTRY_INFO!C210)</f>
        <v>Quarit</v>
      </c>
      <c r="D210" s="11" t="str">
        <f>IF(COUNTRY_INFO!$T$9:$T$1000="MDA2 (DEC+ALB)", COUNTRY_INFO!$T$9:$T$1000, " ")</f>
        <v xml:space="preserve"> </v>
      </c>
      <c r="E210" s="109"/>
      <c r="F210" s="288"/>
      <c r="G210" s="288"/>
      <c r="H210" s="288"/>
      <c r="I210" s="11">
        <f t="shared" si="19"/>
        <v>0</v>
      </c>
      <c r="J210" s="2"/>
      <c r="K210" s="18"/>
      <c r="L210" s="18"/>
      <c r="M210" s="14">
        <f t="shared" si="20"/>
        <v>0</v>
      </c>
      <c r="N210" s="230" t="str">
        <f t="shared" si="21"/>
        <v xml:space="preserve"> </v>
      </c>
      <c r="O210" s="230" t="str">
        <f t="shared" si="22"/>
        <v xml:space="preserve"> </v>
      </c>
      <c r="P210" s="230" t="str">
        <f t="shared" si="23"/>
        <v xml:space="preserve"> </v>
      </c>
      <c r="Q210" s="230" t="str">
        <f t="shared" si="24"/>
        <v xml:space="preserve"> </v>
      </c>
    </row>
    <row r="211" spans="1:17" x14ac:dyDescent="0.2">
      <c r="A211" s="10" t="str">
        <f>IF(COUNTRY_INFO!A211=0," ",COUNTRY_INFO!A211)</f>
        <v>Ethiopia</v>
      </c>
      <c r="B211" s="10" t="str">
        <f>IF(COUNTRY_INFO!B211=0," ",COUNTRY_INFO!B211)</f>
        <v>AmharaWest Gojam</v>
      </c>
      <c r="C211" s="10" t="str">
        <f>IF(COUNTRY_INFO!C211=0," ",COUNTRY_INFO!C211)</f>
        <v>Sekala</v>
      </c>
      <c r="D211" s="11" t="str">
        <f>IF(COUNTRY_INFO!$T$9:$T$1000="MDA2 (DEC+ALB)", COUNTRY_INFO!$T$9:$T$1000, " ")</f>
        <v xml:space="preserve"> </v>
      </c>
      <c r="E211" s="109"/>
      <c r="F211" s="288"/>
      <c r="G211" s="288"/>
      <c r="H211" s="288"/>
      <c r="I211" s="11">
        <f t="shared" si="19"/>
        <v>0</v>
      </c>
      <c r="J211" s="2"/>
      <c r="K211" s="18"/>
      <c r="L211" s="18"/>
      <c r="M211" s="14">
        <f t="shared" si="20"/>
        <v>0</v>
      </c>
      <c r="N211" s="230" t="str">
        <f t="shared" si="21"/>
        <v xml:space="preserve"> </v>
      </c>
      <c r="O211" s="230" t="str">
        <f t="shared" si="22"/>
        <v xml:space="preserve"> </v>
      </c>
      <c r="P211" s="230" t="str">
        <f t="shared" si="23"/>
        <v xml:space="preserve"> </v>
      </c>
      <c r="Q211" s="230" t="str">
        <f t="shared" si="24"/>
        <v xml:space="preserve"> </v>
      </c>
    </row>
    <row r="212" spans="1:17" x14ac:dyDescent="0.2">
      <c r="A212" s="10" t="str">
        <f>IF(COUNTRY_INFO!A212=0," ",COUNTRY_INFO!A212)</f>
        <v>Ethiopia</v>
      </c>
      <c r="B212" s="10" t="str">
        <f>IF(COUNTRY_INFO!B212=0," ",COUNTRY_INFO!B212)</f>
        <v>AmharaWest Gojam</v>
      </c>
      <c r="C212" s="10" t="str">
        <f>IF(COUNTRY_INFO!C212=0," ",COUNTRY_INFO!C212)</f>
        <v>South Achefer</v>
      </c>
      <c r="D212" s="11" t="str">
        <f>IF(COUNTRY_INFO!$T$9:$T$1000="MDA2 (DEC+ALB)", COUNTRY_INFO!$T$9:$T$1000, " ")</f>
        <v xml:space="preserve"> </v>
      </c>
      <c r="E212" s="109"/>
      <c r="F212" s="288"/>
      <c r="G212" s="288"/>
      <c r="H212" s="288"/>
      <c r="I212" s="11">
        <f t="shared" si="19"/>
        <v>0</v>
      </c>
      <c r="J212" s="2"/>
      <c r="K212" s="18"/>
      <c r="L212" s="18"/>
      <c r="M212" s="14">
        <f t="shared" si="20"/>
        <v>0</v>
      </c>
      <c r="N212" s="230" t="str">
        <f t="shared" si="21"/>
        <v xml:space="preserve"> </v>
      </c>
      <c r="O212" s="230" t="str">
        <f t="shared" si="22"/>
        <v xml:space="preserve"> </v>
      </c>
      <c r="P212" s="230" t="str">
        <f t="shared" si="23"/>
        <v xml:space="preserve"> </v>
      </c>
      <c r="Q212" s="230" t="str">
        <f t="shared" si="24"/>
        <v xml:space="preserve"> </v>
      </c>
    </row>
    <row r="213" spans="1:17" x14ac:dyDescent="0.2">
      <c r="A213" s="10" t="str">
        <f>IF(COUNTRY_INFO!A213=0," ",COUNTRY_INFO!A213)</f>
        <v>Ethiopia</v>
      </c>
      <c r="B213" s="10" t="str">
        <f>IF(COUNTRY_INFO!B213=0," ",COUNTRY_INFO!B213)</f>
        <v>AmharaWest Gojam</v>
      </c>
      <c r="C213" s="10" t="str">
        <f>IF(COUNTRY_INFO!C213=0," ",COUNTRY_INFO!C213)</f>
        <v>South Mecha</v>
      </c>
      <c r="D213" s="11" t="str">
        <f>IF(COUNTRY_INFO!$T$9:$T$1000="MDA2 (DEC+ALB)", COUNTRY_INFO!$T$9:$T$1000, " ")</f>
        <v xml:space="preserve"> </v>
      </c>
      <c r="E213" s="109"/>
      <c r="F213" s="288"/>
      <c r="G213" s="288"/>
      <c r="H213" s="288"/>
      <c r="I213" s="11">
        <f t="shared" si="19"/>
        <v>0</v>
      </c>
      <c r="J213" s="2"/>
      <c r="K213" s="18"/>
      <c r="L213" s="18"/>
      <c r="M213" s="14">
        <f t="shared" si="20"/>
        <v>0</v>
      </c>
      <c r="N213" s="230" t="str">
        <f t="shared" si="21"/>
        <v xml:space="preserve"> </v>
      </c>
      <c r="O213" s="230" t="str">
        <f t="shared" si="22"/>
        <v xml:space="preserve"> </v>
      </c>
      <c r="P213" s="230" t="str">
        <f t="shared" si="23"/>
        <v xml:space="preserve"> </v>
      </c>
      <c r="Q213" s="230" t="str">
        <f t="shared" si="24"/>
        <v xml:space="preserve"> </v>
      </c>
    </row>
    <row r="214" spans="1:17" x14ac:dyDescent="0.2">
      <c r="A214" s="10" t="str">
        <f>IF(COUNTRY_INFO!A214=0," ",COUNTRY_INFO!A214)</f>
        <v>Ethiopia</v>
      </c>
      <c r="B214" s="10" t="str">
        <f>IF(COUNTRY_INFO!B214=0," ",COUNTRY_INFO!B214)</f>
        <v>AmharaWest Gojam</v>
      </c>
      <c r="C214" s="10" t="str">
        <f>IF(COUNTRY_INFO!C214=0," ",COUNTRY_INFO!C214)</f>
        <v>Wonberma</v>
      </c>
      <c r="D214" s="11" t="str">
        <f>IF(COUNTRY_INFO!$T$9:$T$1000="MDA2 (DEC+ALB)", COUNTRY_INFO!$T$9:$T$1000, " ")</f>
        <v xml:space="preserve"> </v>
      </c>
      <c r="E214" s="109"/>
      <c r="F214" s="288"/>
      <c r="G214" s="288"/>
      <c r="H214" s="288"/>
      <c r="I214" s="11">
        <f t="shared" si="19"/>
        <v>0</v>
      </c>
      <c r="J214" s="2"/>
      <c r="K214" s="18"/>
      <c r="L214" s="18"/>
      <c r="M214" s="14">
        <f t="shared" si="20"/>
        <v>0</v>
      </c>
      <c r="N214" s="230" t="str">
        <f t="shared" si="21"/>
        <v xml:space="preserve"> </v>
      </c>
      <c r="O214" s="230" t="str">
        <f t="shared" si="22"/>
        <v xml:space="preserve"> </v>
      </c>
      <c r="P214" s="230" t="str">
        <f t="shared" si="23"/>
        <v xml:space="preserve"> </v>
      </c>
      <c r="Q214" s="230" t="str">
        <f t="shared" si="24"/>
        <v xml:space="preserve"> </v>
      </c>
    </row>
    <row r="215" spans="1:17" x14ac:dyDescent="0.2">
      <c r="A215" s="10" t="str">
        <f>IF(COUNTRY_INFO!A215=0," ",COUNTRY_INFO!A215)</f>
        <v>Ethiopia</v>
      </c>
      <c r="B215" s="10" t="str">
        <f>IF(COUNTRY_INFO!B215=0," ",COUNTRY_INFO!B215)</f>
        <v>AmharaWest Gojam</v>
      </c>
      <c r="C215" s="10" t="str">
        <f>IF(COUNTRY_INFO!C215=0," ",COUNTRY_INFO!C215)</f>
        <v>Yilemana Denesa</v>
      </c>
      <c r="D215" s="11" t="str">
        <f>IF(COUNTRY_INFO!$T$9:$T$1000="MDA2 (DEC+ALB)", COUNTRY_INFO!$T$9:$T$1000, " ")</f>
        <v xml:space="preserve"> </v>
      </c>
      <c r="E215" s="109"/>
      <c r="F215" s="288"/>
      <c r="G215" s="288"/>
      <c r="H215" s="288"/>
      <c r="I215" s="11">
        <f t="shared" si="19"/>
        <v>0</v>
      </c>
      <c r="J215" s="2"/>
      <c r="K215" s="18"/>
      <c r="L215" s="18"/>
      <c r="M215" s="14">
        <f t="shared" si="20"/>
        <v>0</v>
      </c>
      <c r="N215" s="230" t="str">
        <f t="shared" si="21"/>
        <v xml:space="preserve"> </v>
      </c>
      <c r="O215" s="230" t="str">
        <f t="shared" si="22"/>
        <v xml:space="preserve"> </v>
      </c>
      <c r="P215" s="230" t="str">
        <f t="shared" si="23"/>
        <v xml:space="preserve"> </v>
      </c>
      <c r="Q215" s="230" t="str">
        <f t="shared" si="24"/>
        <v xml:space="preserve"> </v>
      </c>
    </row>
    <row r="216" spans="1:17" x14ac:dyDescent="0.2">
      <c r="A216" s="10" t="str">
        <f>IF(COUNTRY_INFO!A216=0," ",COUNTRY_INFO!A216)</f>
        <v>Ethiopia</v>
      </c>
      <c r="B216" s="10" t="str">
        <f>IF(COUNTRY_INFO!B216=0," ",COUNTRY_INFO!B216)</f>
        <v>Beneshangul GumuzAsosa</v>
      </c>
      <c r="C216" s="10" t="str">
        <f>IF(COUNTRY_INFO!C216=0," ",COUNTRY_INFO!C216)</f>
        <v>Asossa</v>
      </c>
      <c r="D216" s="11" t="str">
        <f>IF(COUNTRY_INFO!$T$9:$T$1000="MDA2 (DEC+ALB)", COUNTRY_INFO!$T$9:$T$1000, " ")</f>
        <v xml:space="preserve"> </v>
      </c>
      <c r="E216" s="109"/>
      <c r="F216" s="288"/>
      <c r="G216" s="288"/>
      <c r="H216" s="288"/>
      <c r="I216" s="11">
        <f t="shared" si="19"/>
        <v>0</v>
      </c>
      <c r="J216" s="2"/>
      <c r="K216" s="18"/>
      <c r="L216" s="18"/>
      <c r="M216" s="14">
        <f t="shared" si="20"/>
        <v>0</v>
      </c>
      <c r="N216" s="230" t="str">
        <f t="shared" si="21"/>
        <v xml:space="preserve"> </v>
      </c>
      <c r="O216" s="230" t="str">
        <f t="shared" si="22"/>
        <v xml:space="preserve"> </v>
      </c>
      <c r="P216" s="230" t="str">
        <f t="shared" si="23"/>
        <v xml:space="preserve"> </v>
      </c>
      <c r="Q216" s="230" t="str">
        <f t="shared" si="24"/>
        <v xml:space="preserve"> </v>
      </c>
    </row>
    <row r="217" spans="1:17" x14ac:dyDescent="0.2">
      <c r="A217" s="10" t="str">
        <f>IF(COUNTRY_INFO!A217=0," ",COUNTRY_INFO!A217)</f>
        <v>Ethiopia</v>
      </c>
      <c r="B217" s="10" t="str">
        <f>IF(COUNTRY_INFO!B217=0," ",COUNTRY_INFO!B217)</f>
        <v>Beneshangul GumuzAsosa</v>
      </c>
      <c r="C217" s="10" t="str">
        <f>IF(COUNTRY_INFO!C217=0," ",COUNTRY_INFO!C217)</f>
        <v>Assosa Town</v>
      </c>
      <c r="D217" s="11" t="str">
        <f>IF(COUNTRY_INFO!$T$9:$T$1000="MDA2 (DEC+ALB)", COUNTRY_INFO!$T$9:$T$1000, " ")</f>
        <v xml:space="preserve"> </v>
      </c>
      <c r="E217" s="109"/>
      <c r="F217" s="288"/>
      <c r="G217" s="288"/>
      <c r="H217" s="288"/>
      <c r="I217" s="11">
        <f t="shared" si="19"/>
        <v>0</v>
      </c>
      <c r="J217" s="2"/>
      <c r="K217" s="18"/>
      <c r="L217" s="18"/>
      <c r="M217" s="14">
        <f t="shared" si="20"/>
        <v>0</v>
      </c>
      <c r="N217" s="230" t="str">
        <f t="shared" si="21"/>
        <v xml:space="preserve"> </v>
      </c>
      <c r="O217" s="230" t="str">
        <f t="shared" si="22"/>
        <v xml:space="preserve"> </v>
      </c>
      <c r="P217" s="230" t="str">
        <f t="shared" si="23"/>
        <v xml:space="preserve"> </v>
      </c>
      <c r="Q217" s="230" t="str">
        <f t="shared" si="24"/>
        <v xml:space="preserve"> </v>
      </c>
    </row>
    <row r="218" spans="1:17" x14ac:dyDescent="0.2">
      <c r="A218" s="10" t="str">
        <f>IF(COUNTRY_INFO!A218=0," ",COUNTRY_INFO!A218)</f>
        <v>Ethiopia</v>
      </c>
      <c r="B218" s="10" t="str">
        <f>IF(COUNTRY_INFO!B218=0," ",COUNTRY_INFO!B218)</f>
        <v>Beneshangul GumuzAsosa</v>
      </c>
      <c r="C218" s="10" t="str">
        <f>IF(COUNTRY_INFO!C218=0," ",COUNTRY_INFO!C218)</f>
        <v>Bambasi</v>
      </c>
      <c r="D218" s="11" t="str">
        <f>IF(COUNTRY_INFO!$T$9:$T$1000="MDA2 (DEC+ALB)", COUNTRY_INFO!$T$9:$T$1000, " ")</f>
        <v xml:space="preserve"> </v>
      </c>
      <c r="E218" s="109"/>
      <c r="F218" s="288"/>
      <c r="G218" s="288"/>
      <c r="H218" s="288"/>
      <c r="I218" s="11">
        <f t="shared" si="19"/>
        <v>0</v>
      </c>
      <c r="J218" s="2"/>
      <c r="K218" s="18"/>
      <c r="L218" s="18"/>
      <c r="M218" s="14">
        <f t="shared" si="20"/>
        <v>0</v>
      </c>
      <c r="N218" s="230" t="str">
        <f t="shared" si="21"/>
        <v xml:space="preserve"> </v>
      </c>
      <c r="O218" s="230" t="str">
        <f t="shared" si="22"/>
        <v xml:space="preserve"> </v>
      </c>
      <c r="P218" s="230" t="str">
        <f t="shared" si="23"/>
        <v xml:space="preserve"> </v>
      </c>
      <c r="Q218" s="230" t="str">
        <f t="shared" si="24"/>
        <v xml:space="preserve"> </v>
      </c>
    </row>
    <row r="219" spans="1:17" x14ac:dyDescent="0.2">
      <c r="A219" s="10" t="str">
        <f>IF(COUNTRY_INFO!A219=0," ",COUNTRY_INFO!A219)</f>
        <v>Ethiopia</v>
      </c>
      <c r="B219" s="10" t="str">
        <f>IF(COUNTRY_INFO!B219=0," ",COUNTRY_INFO!B219)</f>
        <v>Beneshangul GumuzAsosa</v>
      </c>
      <c r="C219" s="10" t="str">
        <f>IF(COUNTRY_INFO!C219=0," ",COUNTRY_INFO!C219)</f>
        <v>Homosha</v>
      </c>
      <c r="D219" s="11" t="str">
        <f>IF(COUNTRY_INFO!$T$9:$T$1000="MDA2 (DEC+ALB)", COUNTRY_INFO!$T$9:$T$1000, " ")</f>
        <v xml:space="preserve"> </v>
      </c>
      <c r="E219" s="109"/>
      <c r="F219" s="288"/>
      <c r="G219" s="288"/>
      <c r="H219" s="288"/>
      <c r="I219" s="11">
        <f t="shared" si="19"/>
        <v>0</v>
      </c>
      <c r="J219" s="2"/>
      <c r="K219" s="18"/>
      <c r="L219" s="18"/>
      <c r="M219" s="14">
        <f t="shared" si="20"/>
        <v>0</v>
      </c>
      <c r="N219" s="230" t="str">
        <f t="shared" si="21"/>
        <v xml:space="preserve"> </v>
      </c>
      <c r="O219" s="230" t="str">
        <f t="shared" si="22"/>
        <v xml:space="preserve"> </v>
      </c>
      <c r="P219" s="230" t="str">
        <f t="shared" si="23"/>
        <v xml:space="preserve"> </v>
      </c>
      <c r="Q219" s="230" t="str">
        <f t="shared" si="24"/>
        <v xml:space="preserve"> </v>
      </c>
    </row>
    <row r="220" spans="1:17" x14ac:dyDescent="0.2">
      <c r="A220" s="10" t="str">
        <f>IF(COUNTRY_INFO!A220=0," ",COUNTRY_INFO!A220)</f>
        <v>Ethiopia</v>
      </c>
      <c r="B220" s="10" t="str">
        <f>IF(COUNTRY_INFO!B220=0," ",COUNTRY_INFO!B220)</f>
        <v>Beneshangul GumuzAsosa</v>
      </c>
      <c r="C220" s="10" t="str">
        <f>IF(COUNTRY_INFO!C220=0," ",COUNTRY_INFO!C220)</f>
        <v>Kurmuke</v>
      </c>
      <c r="D220" s="11" t="str">
        <f>IF(COUNTRY_INFO!$T$9:$T$1000="MDA2 (DEC+ALB)", COUNTRY_INFO!$T$9:$T$1000, " ")</f>
        <v xml:space="preserve"> </v>
      </c>
      <c r="E220" s="109"/>
      <c r="F220" s="288"/>
      <c r="G220" s="288"/>
      <c r="H220" s="288"/>
      <c r="I220" s="11">
        <f t="shared" si="19"/>
        <v>0</v>
      </c>
      <c r="J220" s="2"/>
      <c r="K220" s="18"/>
      <c r="L220" s="18"/>
      <c r="M220" s="14">
        <f t="shared" si="20"/>
        <v>0</v>
      </c>
      <c r="N220" s="230" t="str">
        <f t="shared" si="21"/>
        <v xml:space="preserve"> </v>
      </c>
      <c r="O220" s="230" t="str">
        <f t="shared" si="22"/>
        <v xml:space="preserve"> </v>
      </c>
      <c r="P220" s="230" t="str">
        <f t="shared" si="23"/>
        <v xml:space="preserve"> </v>
      </c>
      <c r="Q220" s="230" t="str">
        <f t="shared" si="24"/>
        <v xml:space="preserve"> </v>
      </c>
    </row>
    <row r="221" spans="1:17" x14ac:dyDescent="0.2">
      <c r="A221" s="10" t="str">
        <f>IF(COUNTRY_INFO!A221=0," ",COUNTRY_INFO!A221)</f>
        <v>Ethiopia</v>
      </c>
      <c r="B221" s="10" t="str">
        <f>IF(COUNTRY_INFO!B221=0," ",COUNTRY_INFO!B221)</f>
        <v>Beneshangul GumuzAsosa</v>
      </c>
      <c r="C221" s="10" t="str">
        <f>IF(COUNTRY_INFO!C221=0," ",COUNTRY_INFO!C221)</f>
        <v>Menge</v>
      </c>
      <c r="D221" s="11" t="str">
        <f>IF(COUNTRY_INFO!$T$9:$T$1000="MDA2 (DEC+ALB)", COUNTRY_INFO!$T$9:$T$1000, " ")</f>
        <v xml:space="preserve"> </v>
      </c>
      <c r="E221" s="109"/>
      <c r="F221" s="288"/>
      <c r="G221" s="288"/>
      <c r="H221" s="288"/>
      <c r="I221" s="11">
        <f t="shared" si="19"/>
        <v>0</v>
      </c>
      <c r="J221" s="2"/>
      <c r="K221" s="18"/>
      <c r="L221" s="18"/>
      <c r="M221" s="14">
        <f t="shared" si="20"/>
        <v>0</v>
      </c>
      <c r="N221" s="230" t="str">
        <f t="shared" si="21"/>
        <v xml:space="preserve"> </v>
      </c>
      <c r="O221" s="230" t="str">
        <f t="shared" si="22"/>
        <v xml:space="preserve"> </v>
      </c>
      <c r="P221" s="230" t="str">
        <f t="shared" si="23"/>
        <v xml:space="preserve"> </v>
      </c>
      <c r="Q221" s="230" t="str">
        <f t="shared" si="24"/>
        <v xml:space="preserve"> </v>
      </c>
    </row>
    <row r="222" spans="1:17" x14ac:dyDescent="0.2">
      <c r="A222" s="10" t="str">
        <f>IF(COUNTRY_INFO!A222=0," ",COUNTRY_INFO!A222)</f>
        <v>Ethiopia</v>
      </c>
      <c r="B222" s="10" t="str">
        <f>IF(COUNTRY_INFO!B222=0," ",COUNTRY_INFO!B222)</f>
        <v>Beneshangul GumuzAsosa</v>
      </c>
      <c r="C222" s="10" t="str">
        <f>IF(COUNTRY_INFO!C222=0," ",COUNTRY_INFO!C222)</f>
        <v>Oda bildigilu</v>
      </c>
      <c r="D222" s="11" t="str">
        <f>IF(COUNTRY_INFO!$T$9:$T$1000="MDA2 (DEC+ALB)", COUNTRY_INFO!$T$9:$T$1000, " ")</f>
        <v xml:space="preserve"> </v>
      </c>
      <c r="E222" s="109"/>
      <c r="F222" s="288"/>
      <c r="G222" s="288"/>
      <c r="H222" s="288"/>
      <c r="I222" s="11">
        <f t="shared" si="19"/>
        <v>0</v>
      </c>
      <c r="J222" s="2"/>
      <c r="K222" s="18"/>
      <c r="L222" s="18"/>
      <c r="M222" s="14">
        <f t="shared" si="20"/>
        <v>0</v>
      </c>
      <c r="N222" s="230" t="str">
        <f t="shared" si="21"/>
        <v xml:space="preserve"> </v>
      </c>
      <c r="O222" s="230" t="str">
        <f t="shared" si="22"/>
        <v xml:space="preserve"> </v>
      </c>
      <c r="P222" s="230" t="str">
        <f t="shared" si="23"/>
        <v xml:space="preserve"> </v>
      </c>
      <c r="Q222" s="230" t="str">
        <f t="shared" si="24"/>
        <v xml:space="preserve"> </v>
      </c>
    </row>
    <row r="223" spans="1:17" x14ac:dyDescent="0.2">
      <c r="A223" s="10" t="str">
        <f>IF(COUNTRY_INFO!A223=0," ",COUNTRY_INFO!A223)</f>
        <v>Ethiopia</v>
      </c>
      <c r="B223" s="10" t="str">
        <f>IF(COUNTRY_INFO!B223=0," ",COUNTRY_INFO!B223)</f>
        <v>Beneshangul GumuzAsosa</v>
      </c>
      <c r="C223" s="10" t="str">
        <f>IF(COUNTRY_INFO!C223=0," ",COUNTRY_INFO!C223)</f>
        <v>Sherkole</v>
      </c>
      <c r="D223" s="11" t="str">
        <f>IF(COUNTRY_INFO!$T$9:$T$1000="MDA2 (DEC+ALB)", COUNTRY_INFO!$T$9:$T$1000, " ")</f>
        <v xml:space="preserve"> </v>
      </c>
      <c r="E223" s="109"/>
      <c r="F223" s="288"/>
      <c r="G223" s="288"/>
      <c r="H223" s="288"/>
      <c r="I223" s="11">
        <f t="shared" si="19"/>
        <v>0</v>
      </c>
      <c r="J223" s="2"/>
      <c r="K223" s="18"/>
      <c r="L223" s="18"/>
      <c r="M223" s="14">
        <f t="shared" si="20"/>
        <v>0</v>
      </c>
      <c r="N223" s="230" t="str">
        <f t="shared" si="21"/>
        <v xml:space="preserve"> </v>
      </c>
      <c r="O223" s="230" t="str">
        <f t="shared" si="22"/>
        <v xml:space="preserve"> </v>
      </c>
      <c r="P223" s="230" t="str">
        <f t="shared" si="23"/>
        <v xml:space="preserve"> </v>
      </c>
      <c r="Q223" s="230" t="str">
        <f t="shared" si="24"/>
        <v xml:space="preserve"> </v>
      </c>
    </row>
    <row r="224" spans="1:17" x14ac:dyDescent="0.2">
      <c r="A224" s="10" t="str">
        <f>IF(COUNTRY_INFO!A224=0," ",COUNTRY_INFO!A224)</f>
        <v>Ethiopia</v>
      </c>
      <c r="B224" s="10" t="str">
        <f>IF(COUNTRY_INFO!B224=0," ",COUNTRY_INFO!B224)</f>
        <v>Beneshangul GumuzKamashi</v>
      </c>
      <c r="C224" s="10" t="str">
        <f>IF(COUNTRY_INFO!C224=0," ",COUNTRY_INFO!C224)</f>
        <v>Agalometi</v>
      </c>
      <c r="D224" s="11" t="str">
        <f>IF(COUNTRY_INFO!$T$9:$T$1000="MDA2 (DEC+ALB)", COUNTRY_INFO!$T$9:$T$1000, " ")</f>
        <v xml:space="preserve"> </v>
      </c>
      <c r="E224" s="109"/>
      <c r="F224" s="288"/>
      <c r="G224" s="288"/>
      <c r="H224" s="288"/>
      <c r="I224" s="11">
        <f t="shared" si="19"/>
        <v>0</v>
      </c>
      <c r="J224" s="2"/>
      <c r="K224" s="18"/>
      <c r="L224" s="18"/>
      <c r="M224" s="14">
        <f t="shared" si="20"/>
        <v>0</v>
      </c>
      <c r="N224" s="230" t="str">
        <f t="shared" si="21"/>
        <v xml:space="preserve"> </v>
      </c>
      <c r="O224" s="230" t="str">
        <f t="shared" si="22"/>
        <v xml:space="preserve"> </v>
      </c>
      <c r="P224" s="230" t="str">
        <f t="shared" si="23"/>
        <v xml:space="preserve"> </v>
      </c>
      <c r="Q224" s="230" t="str">
        <f t="shared" si="24"/>
        <v xml:space="preserve"> </v>
      </c>
    </row>
    <row r="225" spans="1:17" x14ac:dyDescent="0.2">
      <c r="A225" s="10" t="str">
        <f>IF(COUNTRY_INFO!A225=0," ",COUNTRY_INFO!A225)</f>
        <v>Ethiopia</v>
      </c>
      <c r="B225" s="10" t="str">
        <f>IF(COUNTRY_INFO!B225=0," ",COUNTRY_INFO!B225)</f>
        <v>Beneshangul GumuzKamashi</v>
      </c>
      <c r="C225" s="10" t="str">
        <f>IF(COUNTRY_INFO!C225=0," ",COUNTRY_INFO!C225)</f>
        <v>Belo Jegonfoy</v>
      </c>
      <c r="D225" s="11" t="str">
        <f>IF(COUNTRY_INFO!$T$9:$T$1000="MDA2 (DEC+ALB)", COUNTRY_INFO!$T$9:$T$1000, " ")</f>
        <v xml:space="preserve"> </v>
      </c>
      <c r="E225" s="109"/>
      <c r="F225" s="288"/>
      <c r="G225" s="288"/>
      <c r="H225" s="288"/>
      <c r="I225" s="11">
        <f t="shared" si="19"/>
        <v>0</v>
      </c>
      <c r="J225" s="2"/>
      <c r="K225" s="18"/>
      <c r="L225" s="18"/>
      <c r="M225" s="14">
        <f t="shared" si="20"/>
        <v>0</v>
      </c>
      <c r="N225" s="230" t="str">
        <f t="shared" si="21"/>
        <v xml:space="preserve"> </v>
      </c>
      <c r="O225" s="230" t="str">
        <f t="shared" si="22"/>
        <v xml:space="preserve"> </v>
      </c>
      <c r="P225" s="230" t="str">
        <f t="shared" si="23"/>
        <v xml:space="preserve"> </v>
      </c>
      <c r="Q225" s="230" t="str">
        <f t="shared" si="24"/>
        <v xml:space="preserve"> </v>
      </c>
    </row>
    <row r="226" spans="1:17" x14ac:dyDescent="0.2">
      <c r="A226" s="10" t="str">
        <f>IF(COUNTRY_INFO!A226=0," ",COUNTRY_INFO!A226)</f>
        <v>Ethiopia</v>
      </c>
      <c r="B226" s="10" t="str">
        <f>IF(COUNTRY_INFO!B226=0," ",COUNTRY_INFO!B226)</f>
        <v>Beneshangul GumuzKamashi</v>
      </c>
      <c r="C226" s="10" t="str">
        <f>IF(COUNTRY_INFO!C226=0," ",COUNTRY_INFO!C226)</f>
        <v>Kamashi</v>
      </c>
      <c r="D226" s="11" t="str">
        <f>IF(COUNTRY_INFO!$T$9:$T$1000="MDA2 (DEC+ALB)", COUNTRY_INFO!$T$9:$T$1000, " ")</f>
        <v xml:space="preserve"> </v>
      </c>
      <c r="E226" s="109"/>
      <c r="F226" s="288"/>
      <c r="G226" s="288"/>
      <c r="H226" s="288"/>
      <c r="I226" s="11">
        <f t="shared" si="19"/>
        <v>0</v>
      </c>
      <c r="J226" s="2"/>
      <c r="K226" s="18"/>
      <c r="L226" s="18"/>
      <c r="M226" s="14">
        <f t="shared" si="20"/>
        <v>0</v>
      </c>
      <c r="N226" s="230" t="str">
        <f t="shared" si="21"/>
        <v xml:space="preserve"> </v>
      </c>
      <c r="O226" s="230" t="str">
        <f t="shared" si="22"/>
        <v xml:space="preserve"> </v>
      </c>
      <c r="P226" s="230" t="str">
        <f t="shared" si="23"/>
        <v xml:space="preserve"> </v>
      </c>
      <c r="Q226" s="230" t="str">
        <f t="shared" si="24"/>
        <v xml:space="preserve"> </v>
      </c>
    </row>
    <row r="227" spans="1:17" x14ac:dyDescent="0.2">
      <c r="A227" s="10" t="str">
        <f>IF(COUNTRY_INFO!A227=0," ",COUNTRY_INFO!A227)</f>
        <v>Ethiopia</v>
      </c>
      <c r="B227" s="10" t="str">
        <f>IF(COUNTRY_INFO!B227=0," ",COUNTRY_INFO!B227)</f>
        <v>Beneshangul GumuzKamashi</v>
      </c>
      <c r="C227" s="10" t="str">
        <f>IF(COUNTRY_INFO!C227=0," ",COUNTRY_INFO!C227)</f>
        <v>Sedal (Sirba Abay)</v>
      </c>
      <c r="D227" s="11" t="str">
        <f>IF(COUNTRY_INFO!$T$9:$T$1000="MDA2 (DEC+ALB)", COUNTRY_INFO!$T$9:$T$1000, " ")</f>
        <v xml:space="preserve"> </v>
      </c>
      <c r="E227" s="109"/>
      <c r="F227" s="288"/>
      <c r="G227" s="288"/>
      <c r="H227" s="288"/>
      <c r="I227" s="11">
        <f t="shared" si="19"/>
        <v>0</v>
      </c>
      <c r="J227" s="2"/>
      <c r="K227" s="18"/>
      <c r="L227" s="18"/>
      <c r="M227" s="14">
        <f t="shared" si="20"/>
        <v>0</v>
      </c>
      <c r="N227" s="230" t="str">
        <f t="shared" si="21"/>
        <v xml:space="preserve"> </v>
      </c>
      <c r="O227" s="230" t="str">
        <f t="shared" si="22"/>
        <v xml:space="preserve"> </v>
      </c>
      <c r="P227" s="230" t="str">
        <f t="shared" si="23"/>
        <v xml:space="preserve"> </v>
      </c>
      <c r="Q227" s="230" t="str">
        <f t="shared" si="24"/>
        <v xml:space="preserve"> </v>
      </c>
    </row>
    <row r="228" spans="1:17" x14ac:dyDescent="0.2">
      <c r="A228" s="10" t="str">
        <f>IF(COUNTRY_INFO!A228=0," ",COUNTRY_INFO!A228)</f>
        <v>Ethiopia</v>
      </c>
      <c r="B228" s="10" t="str">
        <f>IF(COUNTRY_INFO!B228=0," ",COUNTRY_INFO!B228)</f>
        <v>Beneshangul GumuzKamashi</v>
      </c>
      <c r="C228" s="10" t="str">
        <f>IF(COUNTRY_INFO!C228=0," ",COUNTRY_INFO!C228)</f>
        <v>Yasso</v>
      </c>
      <c r="D228" s="11" t="str">
        <f>IF(COUNTRY_INFO!$T$9:$T$1000="MDA2 (DEC+ALB)", COUNTRY_INFO!$T$9:$T$1000, " ")</f>
        <v xml:space="preserve"> </v>
      </c>
      <c r="E228" s="109"/>
      <c r="F228" s="288"/>
      <c r="G228" s="288"/>
      <c r="H228" s="288"/>
      <c r="I228" s="11">
        <f t="shared" si="19"/>
        <v>0</v>
      </c>
      <c r="J228" s="2"/>
      <c r="K228" s="18"/>
      <c r="L228" s="18"/>
      <c r="M228" s="14">
        <f t="shared" si="20"/>
        <v>0</v>
      </c>
      <c r="N228" s="230" t="str">
        <f t="shared" si="21"/>
        <v xml:space="preserve"> </v>
      </c>
      <c r="O228" s="230" t="str">
        <f t="shared" si="22"/>
        <v xml:space="preserve"> </v>
      </c>
      <c r="P228" s="230" t="str">
        <f t="shared" si="23"/>
        <v xml:space="preserve"> </v>
      </c>
      <c r="Q228" s="230" t="str">
        <f t="shared" si="24"/>
        <v xml:space="preserve"> </v>
      </c>
    </row>
    <row r="229" spans="1:17" x14ac:dyDescent="0.2">
      <c r="A229" s="10" t="str">
        <f>IF(COUNTRY_INFO!A229=0," ",COUNTRY_INFO!A229)</f>
        <v>Ethiopia</v>
      </c>
      <c r="B229" s="10" t="str">
        <f>IF(COUNTRY_INFO!B229=0," ",COUNTRY_INFO!B229)</f>
        <v>Beneshangul GumuzMetekel</v>
      </c>
      <c r="C229" s="10" t="str">
        <f>IF(COUNTRY_INFO!C229=0," ",COUNTRY_INFO!C229)</f>
        <v>Bullen</v>
      </c>
      <c r="D229" s="11" t="str">
        <f>IF(COUNTRY_INFO!$T$9:$T$1000="MDA2 (DEC+ALB)", COUNTRY_INFO!$T$9:$T$1000, " ")</f>
        <v xml:space="preserve"> </v>
      </c>
      <c r="E229" s="109"/>
      <c r="F229" s="288"/>
      <c r="G229" s="288"/>
      <c r="H229" s="288"/>
      <c r="I229" s="11">
        <f t="shared" si="19"/>
        <v>0</v>
      </c>
      <c r="J229" s="2"/>
      <c r="K229" s="18"/>
      <c r="L229" s="18"/>
      <c r="M229" s="14">
        <f t="shared" si="20"/>
        <v>0</v>
      </c>
      <c r="N229" s="230" t="str">
        <f t="shared" si="21"/>
        <v xml:space="preserve"> </v>
      </c>
      <c r="O229" s="230" t="str">
        <f t="shared" si="22"/>
        <v xml:space="preserve"> </v>
      </c>
      <c r="P229" s="230" t="str">
        <f t="shared" si="23"/>
        <v xml:space="preserve"> </v>
      </c>
      <c r="Q229" s="230" t="str">
        <f t="shared" si="24"/>
        <v xml:space="preserve"> </v>
      </c>
    </row>
    <row r="230" spans="1:17" x14ac:dyDescent="0.2">
      <c r="A230" s="10" t="str">
        <f>IF(COUNTRY_INFO!A230=0," ",COUNTRY_INFO!A230)</f>
        <v>Ethiopia</v>
      </c>
      <c r="B230" s="10" t="str">
        <f>IF(COUNTRY_INFO!B230=0," ",COUNTRY_INFO!B230)</f>
        <v>Beneshangul GumuzMetekel</v>
      </c>
      <c r="C230" s="10" t="str">
        <f>IF(COUNTRY_INFO!C230=0," ",COUNTRY_INFO!C230)</f>
        <v>Dangure</v>
      </c>
      <c r="D230" s="11" t="str">
        <f>IF(COUNTRY_INFO!$T$9:$T$1000="MDA2 (DEC+ALB)", COUNTRY_INFO!$T$9:$T$1000, " ")</f>
        <v xml:space="preserve"> </v>
      </c>
      <c r="E230" s="109"/>
      <c r="F230" s="288"/>
      <c r="G230" s="288"/>
      <c r="H230" s="288"/>
      <c r="I230" s="11">
        <f t="shared" si="19"/>
        <v>0</v>
      </c>
      <c r="J230" s="2"/>
      <c r="K230" s="18"/>
      <c r="L230" s="18"/>
      <c r="M230" s="14">
        <f t="shared" si="20"/>
        <v>0</v>
      </c>
      <c r="N230" s="230" t="str">
        <f t="shared" si="21"/>
        <v xml:space="preserve"> </v>
      </c>
      <c r="O230" s="230" t="str">
        <f t="shared" si="22"/>
        <v xml:space="preserve"> </v>
      </c>
      <c r="P230" s="230" t="str">
        <f t="shared" si="23"/>
        <v xml:space="preserve"> </v>
      </c>
      <c r="Q230" s="230" t="str">
        <f t="shared" si="24"/>
        <v xml:space="preserve"> </v>
      </c>
    </row>
    <row r="231" spans="1:17" x14ac:dyDescent="0.2">
      <c r="A231" s="10" t="str">
        <f>IF(COUNTRY_INFO!A231=0," ",COUNTRY_INFO!A231)</f>
        <v>Ethiopia</v>
      </c>
      <c r="B231" s="10" t="str">
        <f>IF(COUNTRY_INFO!B231=0," ",COUNTRY_INFO!B231)</f>
        <v>Beneshangul GumuzMetekel</v>
      </c>
      <c r="C231" s="10" t="str">
        <f>IF(COUNTRY_INFO!C231=0," ",COUNTRY_INFO!C231)</f>
        <v>Dibate</v>
      </c>
      <c r="D231" s="11" t="str">
        <f>IF(COUNTRY_INFO!$T$9:$T$1000="MDA2 (DEC+ALB)", COUNTRY_INFO!$T$9:$T$1000, " ")</f>
        <v xml:space="preserve"> </v>
      </c>
      <c r="E231" s="109"/>
      <c r="F231" s="288"/>
      <c r="G231" s="288"/>
      <c r="H231" s="288"/>
      <c r="I231" s="11">
        <f t="shared" si="19"/>
        <v>0</v>
      </c>
      <c r="J231" s="2"/>
      <c r="K231" s="18"/>
      <c r="L231" s="18"/>
      <c r="M231" s="14">
        <f t="shared" si="20"/>
        <v>0</v>
      </c>
      <c r="N231" s="230" t="str">
        <f t="shared" si="21"/>
        <v xml:space="preserve"> </v>
      </c>
      <c r="O231" s="230" t="str">
        <f t="shared" si="22"/>
        <v xml:space="preserve"> </v>
      </c>
      <c r="P231" s="230" t="str">
        <f t="shared" si="23"/>
        <v xml:space="preserve"> </v>
      </c>
      <c r="Q231" s="230" t="str">
        <f t="shared" si="24"/>
        <v xml:space="preserve"> </v>
      </c>
    </row>
    <row r="232" spans="1:17" x14ac:dyDescent="0.2">
      <c r="A232" s="10" t="str">
        <f>IF(COUNTRY_INFO!A232=0," ",COUNTRY_INFO!A232)</f>
        <v>Ethiopia</v>
      </c>
      <c r="B232" s="10" t="str">
        <f>IF(COUNTRY_INFO!B232=0," ",COUNTRY_INFO!B232)</f>
        <v>Beneshangul GumuzMetekel</v>
      </c>
      <c r="C232" s="10" t="str">
        <f>IF(COUNTRY_INFO!C232=0," ",COUNTRY_INFO!C232)</f>
        <v>Guba</v>
      </c>
      <c r="D232" s="11" t="str">
        <f>IF(COUNTRY_INFO!$T$9:$T$1000="MDA2 (DEC+ALB)", COUNTRY_INFO!$T$9:$T$1000, " ")</f>
        <v xml:space="preserve"> </v>
      </c>
      <c r="E232" s="109"/>
      <c r="F232" s="288"/>
      <c r="G232" s="288"/>
      <c r="H232" s="288"/>
      <c r="I232" s="11">
        <f t="shared" si="19"/>
        <v>0</v>
      </c>
      <c r="J232" s="2"/>
      <c r="K232" s="18"/>
      <c r="L232" s="18"/>
      <c r="M232" s="14">
        <f t="shared" si="20"/>
        <v>0</v>
      </c>
      <c r="N232" s="230" t="str">
        <f t="shared" si="21"/>
        <v xml:space="preserve"> </v>
      </c>
      <c r="O232" s="230" t="str">
        <f t="shared" si="22"/>
        <v xml:space="preserve"> </v>
      </c>
      <c r="P232" s="230" t="str">
        <f t="shared" si="23"/>
        <v xml:space="preserve"> </v>
      </c>
      <c r="Q232" s="230" t="str">
        <f t="shared" si="24"/>
        <v xml:space="preserve"> </v>
      </c>
    </row>
    <row r="233" spans="1:17" x14ac:dyDescent="0.2">
      <c r="A233" s="10" t="str">
        <f>IF(COUNTRY_INFO!A233=0," ",COUNTRY_INFO!A233)</f>
        <v>Ethiopia</v>
      </c>
      <c r="B233" s="10" t="str">
        <f>IF(COUNTRY_INFO!B233=0," ",COUNTRY_INFO!B233)</f>
        <v>Beneshangul GumuzMetekel</v>
      </c>
      <c r="C233" s="10" t="str">
        <f>IF(COUNTRY_INFO!C233=0," ",COUNTRY_INFO!C233)</f>
        <v>Mandura</v>
      </c>
      <c r="D233" s="11" t="str">
        <f>IF(COUNTRY_INFO!$T$9:$T$1000="MDA2 (DEC+ALB)", COUNTRY_INFO!$T$9:$T$1000, " ")</f>
        <v xml:space="preserve"> </v>
      </c>
      <c r="E233" s="109"/>
      <c r="F233" s="288"/>
      <c r="G233" s="288"/>
      <c r="H233" s="288"/>
      <c r="I233" s="11">
        <f t="shared" si="19"/>
        <v>0</v>
      </c>
      <c r="J233" s="2"/>
      <c r="K233" s="18"/>
      <c r="L233" s="18"/>
      <c r="M233" s="14">
        <f t="shared" si="20"/>
        <v>0</v>
      </c>
      <c r="N233" s="230" t="str">
        <f t="shared" si="21"/>
        <v xml:space="preserve"> </v>
      </c>
      <c r="O233" s="230" t="str">
        <f t="shared" si="22"/>
        <v xml:space="preserve"> </v>
      </c>
      <c r="P233" s="230" t="str">
        <f t="shared" si="23"/>
        <v xml:space="preserve"> </v>
      </c>
      <c r="Q233" s="230" t="str">
        <f t="shared" si="24"/>
        <v xml:space="preserve"> </v>
      </c>
    </row>
    <row r="234" spans="1:17" x14ac:dyDescent="0.2">
      <c r="A234" s="10" t="str">
        <f>IF(COUNTRY_INFO!A234=0," ",COUNTRY_INFO!A234)</f>
        <v>Ethiopia</v>
      </c>
      <c r="B234" s="10" t="str">
        <f>IF(COUNTRY_INFO!B234=0," ",COUNTRY_INFO!B234)</f>
        <v>Beneshangul GumuzMetekel</v>
      </c>
      <c r="C234" s="10" t="str">
        <f>IF(COUNTRY_INFO!C234=0," ",COUNTRY_INFO!C234)</f>
        <v>Pawe</v>
      </c>
      <c r="D234" s="11" t="str">
        <f>IF(COUNTRY_INFO!$T$9:$T$1000="MDA2 (DEC+ALB)", COUNTRY_INFO!$T$9:$T$1000, " ")</f>
        <v xml:space="preserve"> </v>
      </c>
      <c r="E234" s="109"/>
      <c r="F234" s="288"/>
      <c r="G234" s="288"/>
      <c r="H234" s="288"/>
      <c r="I234" s="11">
        <f t="shared" si="19"/>
        <v>0</v>
      </c>
      <c r="J234" s="2"/>
      <c r="K234" s="18"/>
      <c r="L234" s="18"/>
      <c r="M234" s="14">
        <f t="shared" si="20"/>
        <v>0</v>
      </c>
      <c r="N234" s="230" t="str">
        <f t="shared" si="21"/>
        <v xml:space="preserve"> </v>
      </c>
      <c r="O234" s="230" t="str">
        <f t="shared" si="22"/>
        <v xml:space="preserve"> </v>
      </c>
      <c r="P234" s="230" t="str">
        <f t="shared" si="23"/>
        <v xml:space="preserve"> </v>
      </c>
      <c r="Q234" s="230" t="str">
        <f t="shared" si="24"/>
        <v xml:space="preserve"> </v>
      </c>
    </row>
    <row r="235" spans="1:17" x14ac:dyDescent="0.2">
      <c r="A235" s="10" t="str">
        <f>IF(COUNTRY_INFO!A235=0," ",COUNTRY_INFO!A235)</f>
        <v>Ethiopia</v>
      </c>
      <c r="B235" s="10" t="str">
        <f>IF(COUNTRY_INFO!B235=0," ",COUNTRY_INFO!B235)</f>
        <v>Beneshangul GumuzMetekel</v>
      </c>
      <c r="C235" s="10" t="str">
        <f>IF(COUNTRY_INFO!C235=0," ",COUNTRY_INFO!C235)</f>
        <v>Wombera</v>
      </c>
      <c r="D235" s="11" t="str">
        <f>IF(COUNTRY_INFO!$T$9:$T$1000="MDA2 (DEC+ALB)", COUNTRY_INFO!$T$9:$T$1000, " ")</f>
        <v xml:space="preserve"> </v>
      </c>
      <c r="E235" s="109"/>
      <c r="F235" s="288"/>
      <c r="G235" s="288"/>
      <c r="H235" s="288"/>
      <c r="I235" s="11">
        <f t="shared" si="19"/>
        <v>0</v>
      </c>
      <c r="J235" s="2"/>
      <c r="K235" s="18"/>
      <c r="L235" s="18"/>
      <c r="M235" s="14">
        <f t="shared" si="20"/>
        <v>0</v>
      </c>
      <c r="N235" s="230" t="str">
        <f t="shared" si="21"/>
        <v xml:space="preserve"> </v>
      </c>
      <c r="O235" s="230" t="str">
        <f t="shared" si="22"/>
        <v xml:space="preserve"> </v>
      </c>
      <c r="P235" s="230" t="str">
        <f t="shared" si="23"/>
        <v xml:space="preserve"> </v>
      </c>
      <c r="Q235" s="230" t="str">
        <f t="shared" si="24"/>
        <v xml:space="preserve"> </v>
      </c>
    </row>
    <row r="236" spans="1:17" x14ac:dyDescent="0.2">
      <c r="A236" s="10" t="str">
        <f>IF(COUNTRY_INFO!A236=0," ",COUNTRY_INFO!A236)</f>
        <v>Ethiopia</v>
      </c>
      <c r="B236" s="10" t="str">
        <f>IF(COUNTRY_INFO!B236=0," ",COUNTRY_INFO!B236)</f>
        <v>Beneshangul GumuzTongo</v>
      </c>
      <c r="C236" s="10" t="str">
        <f>IF(COUNTRY_INFO!C236=0," ",COUNTRY_INFO!C236)</f>
        <v>MaoKomo</v>
      </c>
      <c r="D236" s="11" t="str">
        <f>IF(COUNTRY_INFO!$T$9:$T$1000="MDA2 (DEC+ALB)", COUNTRY_INFO!$T$9:$T$1000, " ")</f>
        <v xml:space="preserve"> </v>
      </c>
      <c r="E236" s="109"/>
      <c r="F236" s="288"/>
      <c r="G236" s="288"/>
      <c r="H236" s="288"/>
      <c r="I236" s="11">
        <f t="shared" si="19"/>
        <v>0</v>
      </c>
      <c r="J236" s="2"/>
      <c r="K236" s="18"/>
      <c r="L236" s="18"/>
      <c r="M236" s="14">
        <f t="shared" si="20"/>
        <v>0</v>
      </c>
      <c r="N236" s="230" t="str">
        <f t="shared" si="21"/>
        <v xml:space="preserve"> </v>
      </c>
      <c r="O236" s="230" t="str">
        <f t="shared" si="22"/>
        <v xml:space="preserve"> </v>
      </c>
      <c r="P236" s="230" t="str">
        <f t="shared" si="23"/>
        <v xml:space="preserve"> </v>
      </c>
      <c r="Q236" s="230" t="str">
        <f t="shared" si="24"/>
        <v xml:space="preserve"> </v>
      </c>
    </row>
    <row r="237" spans="1:17" x14ac:dyDescent="0.2">
      <c r="A237" s="10" t="str">
        <f>IF(COUNTRY_INFO!A237=0," ",COUNTRY_INFO!A237)</f>
        <v>Ethiopia</v>
      </c>
      <c r="B237" s="10" t="str">
        <f>IF(COUNTRY_INFO!B237=0," ",COUNTRY_INFO!B237)</f>
        <v>Dire DawaAddis ketema</v>
      </c>
      <c r="C237" s="10" t="str">
        <f>IF(COUNTRY_INFO!C237=0," ",COUNTRY_INFO!C237)</f>
        <v>Addis Ketema</v>
      </c>
      <c r="D237" s="11" t="str">
        <f>IF(COUNTRY_INFO!$T$9:$T$1000="MDA2 (DEC+ALB)", COUNTRY_INFO!$T$9:$T$1000, " ")</f>
        <v xml:space="preserve"> </v>
      </c>
      <c r="E237" s="109"/>
      <c r="F237" s="288"/>
      <c r="G237" s="288"/>
      <c r="H237" s="288"/>
      <c r="I237" s="11">
        <f t="shared" si="19"/>
        <v>0</v>
      </c>
      <c r="J237" s="2"/>
      <c r="K237" s="18"/>
      <c r="L237" s="18"/>
      <c r="M237" s="14">
        <f t="shared" si="20"/>
        <v>0</v>
      </c>
      <c r="N237" s="230" t="str">
        <f t="shared" si="21"/>
        <v xml:space="preserve"> </v>
      </c>
      <c r="O237" s="230" t="str">
        <f t="shared" si="22"/>
        <v xml:space="preserve"> </v>
      </c>
      <c r="P237" s="230" t="str">
        <f t="shared" si="23"/>
        <v xml:space="preserve"> </v>
      </c>
      <c r="Q237" s="230" t="str">
        <f t="shared" si="24"/>
        <v xml:space="preserve"> </v>
      </c>
    </row>
    <row r="238" spans="1:17" x14ac:dyDescent="0.2">
      <c r="A238" s="10" t="str">
        <f>IF(COUNTRY_INFO!A238=0," ",COUNTRY_INFO!A238)</f>
        <v>Ethiopia</v>
      </c>
      <c r="B238" s="10" t="str">
        <f>IF(COUNTRY_INFO!B238=0," ",COUNTRY_INFO!B238)</f>
        <v>Dire DawaBiyo Awale</v>
      </c>
      <c r="C238" s="10" t="str">
        <f>IF(COUNTRY_INFO!C238=0," ",COUNTRY_INFO!C238)</f>
        <v>Biyo Awale</v>
      </c>
      <c r="D238" s="11" t="str">
        <f>IF(COUNTRY_INFO!$T$9:$T$1000="MDA2 (DEC+ALB)", COUNTRY_INFO!$T$9:$T$1000, " ")</f>
        <v xml:space="preserve"> </v>
      </c>
      <c r="E238" s="109"/>
      <c r="F238" s="288"/>
      <c r="G238" s="288"/>
      <c r="H238" s="288"/>
      <c r="I238" s="11">
        <f t="shared" si="19"/>
        <v>0</v>
      </c>
      <c r="J238" s="2"/>
      <c r="K238" s="18"/>
      <c r="L238" s="18"/>
      <c r="M238" s="14">
        <f t="shared" si="20"/>
        <v>0</v>
      </c>
      <c r="N238" s="230" t="str">
        <f t="shared" si="21"/>
        <v xml:space="preserve"> </v>
      </c>
      <c r="O238" s="230" t="str">
        <f t="shared" si="22"/>
        <v xml:space="preserve"> </v>
      </c>
      <c r="P238" s="230" t="str">
        <f t="shared" si="23"/>
        <v xml:space="preserve"> </v>
      </c>
      <c r="Q238" s="230" t="str">
        <f t="shared" si="24"/>
        <v xml:space="preserve"> </v>
      </c>
    </row>
    <row r="239" spans="1:17" x14ac:dyDescent="0.2">
      <c r="A239" s="10" t="str">
        <f>IF(COUNTRY_INFO!A239=0," ",COUNTRY_INFO!A239)</f>
        <v>Ethiopia</v>
      </c>
      <c r="B239" s="10" t="str">
        <f>IF(COUNTRY_INFO!B239=0," ",COUNTRY_INFO!B239)</f>
        <v>Dire DawaDire Dawa</v>
      </c>
      <c r="C239" s="10" t="str">
        <f>IF(COUNTRY_INFO!C239=0," ",COUNTRY_INFO!C239)</f>
        <v>Dire Dawa</v>
      </c>
      <c r="D239" s="11" t="str">
        <f>IF(COUNTRY_INFO!$T$9:$T$1000="MDA2 (DEC+ALB)", COUNTRY_INFO!$T$9:$T$1000, " ")</f>
        <v xml:space="preserve"> </v>
      </c>
      <c r="E239" s="109"/>
      <c r="F239" s="288"/>
      <c r="G239" s="288"/>
      <c r="H239" s="288"/>
      <c r="I239" s="11">
        <f t="shared" si="19"/>
        <v>0</v>
      </c>
      <c r="J239" s="2"/>
      <c r="K239" s="18"/>
      <c r="L239" s="18"/>
      <c r="M239" s="14">
        <f t="shared" si="20"/>
        <v>0</v>
      </c>
      <c r="N239" s="230" t="str">
        <f t="shared" si="21"/>
        <v xml:space="preserve"> </v>
      </c>
      <c r="O239" s="230" t="str">
        <f t="shared" si="22"/>
        <v xml:space="preserve"> </v>
      </c>
      <c r="P239" s="230" t="str">
        <f t="shared" si="23"/>
        <v xml:space="preserve"> </v>
      </c>
      <c r="Q239" s="230" t="str">
        <f t="shared" si="24"/>
        <v xml:space="preserve"> </v>
      </c>
    </row>
    <row r="240" spans="1:17" x14ac:dyDescent="0.2">
      <c r="A240" s="10" t="str">
        <f>IF(COUNTRY_INFO!A240=0," ",COUNTRY_INFO!A240)</f>
        <v>Ethiopia</v>
      </c>
      <c r="B240" s="10" t="str">
        <f>IF(COUNTRY_INFO!B240=0," ",COUNTRY_INFO!B240)</f>
        <v>Dire DawaGendo Kore</v>
      </c>
      <c r="C240" s="10" t="str">
        <f>IF(COUNTRY_INFO!C240=0," ",COUNTRY_INFO!C240)</f>
        <v>Gendo Kore</v>
      </c>
      <c r="D240" s="11" t="str">
        <f>IF(COUNTRY_INFO!$T$9:$T$1000="MDA2 (DEC+ALB)", COUNTRY_INFO!$T$9:$T$1000, " ")</f>
        <v xml:space="preserve"> </v>
      </c>
      <c r="E240" s="109"/>
      <c r="F240" s="288"/>
      <c r="G240" s="288"/>
      <c r="H240" s="288"/>
      <c r="I240" s="11">
        <f t="shared" si="19"/>
        <v>0</v>
      </c>
      <c r="J240" s="2"/>
      <c r="K240" s="18"/>
      <c r="L240" s="18"/>
      <c r="M240" s="14">
        <f t="shared" si="20"/>
        <v>0</v>
      </c>
      <c r="N240" s="230" t="str">
        <f t="shared" si="21"/>
        <v xml:space="preserve"> </v>
      </c>
      <c r="O240" s="230" t="str">
        <f t="shared" si="22"/>
        <v xml:space="preserve"> </v>
      </c>
      <c r="P240" s="230" t="str">
        <f t="shared" si="23"/>
        <v xml:space="preserve"> </v>
      </c>
      <c r="Q240" s="230" t="str">
        <f t="shared" si="24"/>
        <v xml:space="preserve"> </v>
      </c>
    </row>
    <row r="241" spans="1:17" x14ac:dyDescent="0.2">
      <c r="A241" s="10" t="str">
        <f>IF(COUNTRY_INFO!A241=0," ",COUNTRY_INFO!A241)</f>
        <v>Ethiopia</v>
      </c>
      <c r="B241" s="10" t="str">
        <f>IF(COUNTRY_INFO!B241=0," ",COUNTRY_INFO!B241)</f>
        <v>Dire DawaJeldesa</v>
      </c>
      <c r="C241" s="10" t="str">
        <f>IF(COUNTRY_INFO!C241=0," ",COUNTRY_INFO!C241)</f>
        <v>Jeldesa</v>
      </c>
      <c r="D241" s="11" t="str">
        <f>IF(COUNTRY_INFO!$T$9:$T$1000="MDA2 (DEC+ALB)", COUNTRY_INFO!$T$9:$T$1000, " ")</f>
        <v xml:space="preserve"> </v>
      </c>
      <c r="E241" s="109"/>
      <c r="F241" s="288"/>
      <c r="G241" s="288"/>
      <c r="H241" s="288"/>
      <c r="I241" s="11">
        <f t="shared" si="19"/>
        <v>0</v>
      </c>
      <c r="J241" s="2"/>
      <c r="K241" s="18"/>
      <c r="L241" s="18"/>
      <c r="M241" s="14">
        <f t="shared" si="20"/>
        <v>0</v>
      </c>
      <c r="N241" s="230" t="str">
        <f t="shared" si="21"/>
        <v xml:space="preserve"> </v>
      </c>
      <c r="O241" s="230" t="str">
        <f t="shared" si="22"/>
        <v xml:space="preserve"> </v>
      </c>
      <c r="P241" s="230" t="str">
        <f t="shared" si="23"/>
        <v xml:space="preserve"> </v>
      </c>
      <c r="Q241" s="230" t="str">
        <f t="shared" si="24"/>
        <v xml:space="preserve"> </v>
      </c>
    </row>
    <row r="242" spans="1:17" x14ac:dyDescent="0.2">
      <c r="A242" s="10" t="str">
        <f>IF(COUNTRY_INFO!A242=0," ",COUNTRY_INFO!A242)</f>
        <v>Ethiopia</v>
      </c>
      <c r="B242" s="10" t="str">
        <f>IF(COUNTRY_INFO!B242=0," ",COUNTRY_INFO!B242)</f>
        <v>Dire DawaLegehare</v>
      </c>
      <c r="C242" s="10" t="str">
        <f>IF(COUNTRY_INFO!C242=0," ",COUNTRY_INFO!C242)</f>
        <v>Legehare</v>
      </c>
      <c r="D242" s="11" t="str">
        <f>IF(COUNTRY_INFO!$T$9:$T$1000="MDA2 (DEC+ALB)", COUNTRY_INFO!$T$9:$T$1000, " ")</f>
        <v xml:space="preserve"> </v>
      </c>
      <c r="E242" s="109"/>
      <c r="F242" s="288"/>
      <c r="G242" s="288"/>
      <c r="H242" s="288"/>
      <c r="I242" s="11">
        <f t="shared" si="19"/>
        <v>0</v>
      </c>
      <c r="J242" s="2"/>
      <c r="K242" s="18"/>
      <c r="L242" s="18"/>
      <c r="M242" s="14">
        <f t="shared" si="20"/>
        <v>0</v>
      </c>
      <c r="N242" s="230" t="str">
        <f t="shared" si="21"/>
        <v xml:space="preserve"> </v>
      </c>
      <c r="O242" s="230" t="str">
        <f t="shared" si="22"/>
        <v xml:space="preserve"> </v>
      </c>
      <c r="P242" s="230" t="str">
        <f t="shared" si="23"/>
        <v xml:space="preserve"> </v>
      </c>
      <c r="Q242" s="230" t="str">
        <f t="shared" si="24"/>
        <v xml:space="preserve"> </v>
      </c>
    </row>
    <row r="243" spans="1:17" x14ac:dyDescent="0.2">
      <c r="A243" s="10" t="str">
        <f>IF(COUNTRY_INFO!A243=0," ",COUNTRY_INFO!A243)</f>
        <v>Ethiopia</v>
      </c>
      <c r="B243" s="10" t="str">
        <f>IF(COUNTRY_INFO!B243=0," ",COUNTRY_INFO!B243)</f>
        <v>Dire DawaMelka Jebdu</v>
      </c>
      <c r="C243" s="10" t="str">
        <f>IF(COUNTRY_INFO!C243=0," ",COUNTRY_INFO!C243)</f>
        <v>Melka Jebdu</v>
      </c>
      <c r="D243" s="11" t="str">
        <f>IF(COUNTRY_INFO!$T$9:$T$1000="MDA2 (DEC+ALB)", COUNTRY_INFO!$T$9:$T$1000, " ")</f>
        <v xml:space="preserve"> </v>
      </c>
      <c r="E243" s="109"/>
      <c r="F243" s="288"/>
      <c r="G243" s="288"/>
      <c r="H243" s="288"/>
      <c r="I243" s="11">
        <f t="shared" si="19"/>
        <v>0</v>
      </c>
      <c r="J243" s="2"/>
      <c r="K243" s="18"/>
      <c r="L243" s="18"/>
      <c r="M243" s="14">
        <f t="shared" si="20"/>
        <v>0</v>
      </c>
      <c r="N243" s="230" t="str">
        <f t="shared" si="21"/>
        <v xml:space="preserve"> </v>
      </c>
      <c r="O243" s="230" t="str">
        <f t="shared" si="22"/>
        <v xml:space="preserve"> </v>
      </c>
      <c r="P243" s="230" t="str">
        <f t="shared" si="23"/>
        <v xml:space="preserve"> </v>
      </c>
      <c r="Q243" s="230" t="str">
        <f t="shared" si="24"/>
        <v xml:space="preserve"> </v>
      </c>
    </row>
    <row r="244" spans="1:17" x14ac:dyDescent="0.2">
      <c r="A244" s="10" t="str">
        <f>IF(COUNTRY_INFO!A244=0," ",COUNTRY_INFO!A244)</f>
        <v>Ethiopia</v>
      </c>
      <c r="B244" s="10" t="str">
        <f>IF(COUNTRY_INFO!B244=0," ",COUNTRY_INFO!B244)</f>
        <v>Dire DawaSabian</v>
      </c>
      <c r="C244" s="10" t="str">
        <f>IF(COUNTRY_INFO!C244=0," ",COUNTRY_INFO!C244)</f>
        <v>Sabian</v>
      </c>
      <c r="D244" s="11" t="str">
        <f>IF(COUNTRY_INFO!$T$9:$T$1000="MDA2 (DEC+ALB)", COUNTRY_INFO!$T$9:$T$1000, " ")</f>
        <v xml:space="preserve"> </v>
      </c>
      <c r="E244" s="109"/>
      <c r="F244" s="288"/>
      <c r="G244" s="288"/>
      <c r="H244" s="288"/>
      <c r="I244" s="11">
        <f t="shared" si="19"/>
        <v>0</v>
      </c>
      <c r="J244" s="2"/>
      <c r="K244" s="18"/>
      <c r="L244" s="18"/>
      <c r="M244" s="14">
        <f t="shared" si="20"/>
        <v>0</v>
      </c>
      <c r="N244" s="230" t="str">
        <f t="shared" si="21"/>
        <v xml:space="preserve"> </v>
      </c>
      <c r="O244" s="230" t="str">
        <f t="shared" si="22"/>
        <v xml:space="preserve"> </v>
      </c>
      <c r="P244" s="230" t="str">
        <f t="shared" si="23"/>
        <v xml:space="preserve"> </v>
      </c>
      <c r="Q244" s="230" t="str">
        <f t="shared" si="24"/>
        <v xml:space="preserve"> </v>
      </c>
    </row>
    <row r="245" spans="1:17" x14ac:dyDescent="0.2">
      <c r="A245" s="10" t="str">
        <f>IF(COUNTRY_INFO!A245=0," ",COUNTRY_INFO!A245)</f>
        <v>Ethiopia</v>
      </c>
      <c r="B245" s="10" t="str">
        <f>IF(COUNTRY_INFO!B245=0," ",COUNTRY_INFO!B245)</f>
        <v>Dire DawaWahil</v>
      </c>
      <c r="C245" s="10" t="str">
        <f>IF(COUNTRY_INFO!C245=0," ",COUNTRY_INFO!C245)</f>
        <v>Wahil</v>
      </c>
      <c r="D245" s="11" t="str">
        <f>IF(COUNTRY_INFO!$T$9:$T$1000="MDA2 (DEC+ALB)", COUNTRY_INFO!$T$9:$T$1000, " ")</f>
        <v xml:space="preserve"> </v>
      </c>
      <c r="E245" s="109"/>
      <c r="F245" s="288"/>
      <c r="G245" s="288"/>
      <c r="H245" s="288"/>
      <c r="I245" s="11">
        <f t="shared" si="19"/>
        <v>0</v>
      </c>
      <c r="J245" s="2"/>
      <c r="K245" s="18"/>
      <c r="L245" s="18"/>
      <c r="M245" s="14">
        <f t="shared" si="20"/>
        <v>0</v>
      </c>
      <c r="N245" s="230" t="str">
        <f t="shared" si="21"/>
        <v xml:space="preserve"> </v>
      </c>
      <c r="O245" s="230" t="str">
        <f t="shared" si="22"/>
        <v xml:space="preserve"> </v>
      </c>
      <c r="P245" s="230" t="str">
        <f t="shared" si="23"/>
        <v xml:space="preserve"> </v>
      </c>
      <c r="Q245" s="230" t="str">
        <f t="shared" si="24"/>
        <v xml:space="preserve"> </v>
      </c>
    </row>
    <row r="246" spans="1:17" x14ac:dyDescent="0.2">
      <c r="A246" s="10" t="str">
        <f>IF(COUNTRY_INFO!A246=0," ",COUNTRY_INFO!A246)</f>
        <v>Ethiopia</v>
      </c>
      <c r="B246" s="10" t="str">
        <f>IF(COUNTRY_INFO!B246=0," ",COUNTRY_INFO!B246)</f>
        <v>GambellaAgnua II</v>
      </c>
      <c r="C246" s="10" t="str">
        <f>IF(COUNTRY_INFO!C246=0," ",COUNTRY_INFO!C246)</f>
        <v>Abobo</v>
      </c>
      <c r="D246" s="11" t="str">
        <f>IF(COUNTRY_INFO!$T$9:$T$1000="MDA2 (DEC+ALB)", COUNTRY_INFO!$T$9:$T$1000, " ")</f>
        <v xml:space="preserve"> </v>
      </c>
      <c r="E246" s="109"/>
      <c r="F246" s="288"/>
      <c r="G246" s="288"/>
      <c r="H246" s="288"/>
      <c r="I246" s="11">
        <f t="shared" si="19"/>
        <v>0</v>
      </c>
      <c r="J246" s="2"/>
      <c r="K246" s="18"/>
      <c r="L246" s="18"/>
      <c r="M246" s="14">
        <f t="shared" si="20"/>
        <v>0</v>
      </c>
      <c r="N246" s="230" t="str">
        <f t="shared" si="21"/>
        <v xml:space="preserve"> </v>
      </c>
      <c r="O246" s="230" t="str">
        <f t="shared" si="22"/>
        <v xml:space="preserve"> </v>
      </c>
      <c r="P246" s="230" t="str">
        <f t="shared" si="23"/>
        <v xml:space="preserve"> </v>
      </c>
      <c r="Q246" s="230" t="str">
        <f t="shared" si="24"/>
        <v xml:space="preserve"> </v>
      </c>
    </row>
    <row r="247" spans="1:17" x14ac:dyDescent="0.2">
      <c r="A247" s="10" t="str">
        <f>IF(COUNTRY_INFO!A247=0," ",COUNTRY_INFO!A247)</f>
        <v>Ethiopia</v>
      </c>
      <c r="B247" s="10" t="str">
        <f>IF(COUNTRY_INFO!B247=0," ",COUNTRY_INFO!B247)</f>
        <v>GambellaAgnua II</v>
      </c>
      <c r="C247" s="10" t="str">
        <f>IF(COUNTRY_INFO!C247=0," ",COUNTRY_INFO!C247)</f>
        <v>Dimma</v>
      </c>
      <c r="D247" s="11" t="str">
        <f>IF(COUNTRY_INFO!$T$9:$T$1000="MDA2 (DEC+ALB)", COUNTRY_INFO!$T$9:$T$1000, " ")</f>
        <v xml:space="preserve"> </v>
      </c>
      <c r="E247" s="109"/>
      <c r="F247" s="288"/>
      <c r="G247" s="288"/>
      <c r="H247" s="288"/>
      <c r="I247" s="11">
        <f t="shared" si="19"/>
        <v>0</v>
      </c>
      <c r="J247" s="2"/>
      <c r="K247" s="18"/>
      <c r="L247" s="18"/>
      <c r="M247" s="14">
        <f t="shared" si="20"/>
        <v>0</v>
      </c>
      <c r="N247" s="230" t="str">
        <f t="shared" si="21"/>
        <v xml:space="preserve"> </v>
      </c>
      <c r="O247" s="230" t="str">
        <f t="shared" si="22"/>
        <v xml:space="preserve"> </v>
      </c>
      <c r="P247" s="230" t="str">
        <f t="shared" si="23"/>
        <v xml:space="preserve"> </v>
      </c>
      <c r="Q247" s="230" t="str">
        <f t="shared" si="24"/>
        <v xml:space="preserve"> </v>
      </c>
    </row>
    <row r="248" spans="1:17" x14ac:dyDescent="0.2">
      <c r="A248" s="10" t="str">
        <f>IF(COUNTRY_INFO!A248=0," ",COUNTRY_INFO!A248)</f>
        <v>Ethiopia</v>
      </c>
      <c r="B248" s="10" t="str">
        <f>IF(COUNTRY_INFO!B248=0," ",COUNTRY_INFO!B248)</f>
        <v>GambellaAgnua II</v>
      </c>
      <c r="C248" s="10" t="str">
        <f>IF(COUNTRY_INFO!C248=0," ",COUNTRY_INFO!C248)</f>
        <v>Gambella</v>
      </c>
      <c r="D248" s="11" t="str">
        <f>IF(COUNTRY_INFO!$T$9:$T$1000="MDA2 (DEC+ALB)", COUNTRY_INFO!$T$9:$T$1000, " ")</f>
        <v xml:space="preserve"> </v>
      </c>
      <c r="E248" s="109"/>
      <c r="F248" s="288"/>
      <c r="G248" s="288"/>
      <c r="H248" s="288"/>
      <c r="I248" s="11">
        <f t="shared" si="19"/>
        <v>0</v>
      </c>
      <c r="J248" s="2"/>
      <c r="K248" s="18"/>
      <c r="L248" s="18"/>
      <c r="M248" s="14">
        <f t="shared" si="20"/>
        <v>0</v>
      </c>
      <c r="N248" s="230" t="str">
        <f t="shared" si="21"/>
        <v xml:space="preserve"> </v>
      </c>
      <c r="O248" s="230" t="str">
        <f t="shared" si="22"/>
        <v xml:space="preserve"> </v>
      </c>
      <c r="P248" s="230" t="str">
        <f t="shared" si="23"/>
        <v xml:space="preserve"> </v>
      </c>
      <c r="Q248" s="230" t="str">
        <f t="shared" si="24"/>
        <v xml:space="preserve"> </v>
      </c>
    </row>
    <row r="249" spans="1:17" x14ac:dyDescent="0.2">
      <c r="A249" s="10" t="str">
        <f>IF(COUNTRY_INFO!A249=0," ",COUNTRY_INFO!A249)</f>
        <v>Ethiopia</v>
      </c>
      <c r="B249" s="10" t="str">
        <f>IF(COUNTRY_INFO!B249=0," ",COUNTRY_INFO!B249)</f>
        <v>GambellaAgnua II</v>
      </c>
      <c r="C249" s="10" t="str">
        <f>IF(COUNTRY_INFO!C249=0," ",COUNTRY_INFO!C249)</f>
        <v>Gog</v>
      </c>
      <c r="D249" s="11" t="str">
        <f>IF(COUNTRY_INFO!$T$9:$T$1000="MDA2 (DEC+ALB)", COUNTRY_INFO!$T$9:$T$1000, " ")</f>
        <v xml:space="preserve"> </v>
      </c>
      <c r="E249" s="109"/>
      <c r="F249" s="288"/>
      <c r="G249" s="288"/>
      <c r="H249" s="288"/>
      <c r="I249" s="11">
        <f t="shared" si="19"/>
        <v>0</v>
      </c>
      <c r="J249" s="2"/>
      <c r="K249" s="18"/>
      <c r="L249" s="18"/>
      <c r="M249" s="14">
        <f t="shared" si="20"/>
        <v>0</v>
      </c>
      <c r="N249" s="230" t="str">
        <f t="shared" si="21"/>
        <v xml:space="preserve"> </v>
      </c>
      <c r="O249" s="230" t="str">
        <f t="shared" si="22"/>
        <v xml:space="preserve"> </v>
      </c>
      <c r="P249" s="230" t="str">
        <f t="shared" si="23"/>
        <v xml:space="preserve"> </v>
      </c>
      <c r="Q249" s="230" t="str">
        <f t="shared" si="24"/>
        <v xml:space="preserve"> </v>
      </c>
    </row>
    <row r="250" spans="1:17" x14ac:dyDescent="0.2">
      <c r="A250" s="10" t="str">
        <f>IF(COUNTRY_INFO!A250=0," ",COUNTRY_INFO!A250)</f>
        <v>Ethiopia</v>
      </c>
      <c r="B250" s="10" t="str">
        <f>IF(COUNTRY_INFO!B250=0," ",COUNTRY_INFO!B250)</f>
        <v>GambellaAgnua II</v>
      </c>
      <c r="C250" s="10" t="str">
        <f>IF(COUNTRY_INFO!C250=0," ",COUNTRY_INFO!C250)</f>
        <v>Jor</v>
      </c>
      <c r="D250" s="11" t="str">
        <f>IF(COUNTRY_INFO!$T$9:$T$1000="MDA2 (DEC+ALB)", COUNTRY_INFO!$T$9:$T$1000, " ")</f>
        <v xml:space="preserve"> </v>
      </c>
      <c r="E250" s="109"/>
      <c r="F250" s="288"/>
      <c r="G250" s="288"/>
      <c r="H250" s="288"/>
      <c r="I250" s="11">
        <f t="shared" si="19"/>
        <v>0</v>
      </c>
      <c r="J250" s="2"/>
      <c r="K250" s="18"/>
      <c r="L250" s="18"/>
      <c r="M250" s="14">
        <f t="shared" si="20"/>
        <v>0</v>
      </c>
      <c r="N250" s="230" t="str">
        <f t="shared" si="21"/>
        <v xml:space="preserve"> </v>
      </c>
      <c r="O250" s="230" t="str">
        <f t="shared" si="22"/>
        <v xml:space="preserve"> </v>
      </c>
      <c r="P250" s="230" t="str">
        <f t="shared" si="23"/>
        <v xml:space="preserve"> </v>
      </c>
      <c r="Q250" s="230" t="str">
        <f t="shared" si="24"/>
        <v xml:space="preserve"> </v>
      </c>
    </row>
    <row r="251" spans="1:17" x14ac:dyDescent="0.2">
      <c r="A251" s="10" t="str">
        <f>IF(COUNTRY_INFO!A251=0," ",COUNTRY_INFO!A251)</f>
        <v>Ethiopia</v>
      </c>
      <c r="B251" s="10" t="str">
        <f>IF(COUNTRY_INFO!B251=0," ",COUNTRY_INFO!B251)</f>
        <v>GambellaGambella</v>
      </c>
      <c r="C251" s="10" t="str">
        <f>IF(COUNTRY_INFO!C251=0," ",COUNTRY_INFO!C251)</f>
        <v>Gambella Town</v>
      </c>
      <c r="D251" s="11" t="str">
        <f>IF(COUNTRY_INFO!$T$9:$T$1000="MDA2 (DEC+ALB)", COUNTRY_INFO!$T$9:$T$1000, " ")</f>
        <v xml:space="preserve"> </v>
      </c>
      <c r="E251" s="109"/>
      <c r="F251" s="288"/>
      <c r="G251" s="288"/>
      <c r="H251" s="288"/>
      <c r="I251" s="11">
        <f t="shared" si="19"/>
        <v>0</v>
      </c>
      <c r="J251" s="2"/>
      <c r="K251" s="18"/>
      <c r="L251" s="18"/>
      <c r="M251" s="14">
        <f t="shared" si="20"/>
        <v>0</v>
      </c>
      <c r="N251" s="230" t="str">
        <f t="shared" si="21"/>
        <v xml:space="preserve"> </v>
      </c>
      <c r="O251" s="230" t="str">
        <f t="shared" si="22"/>
        <v xml:space="preserve"> </v>
      </c>
      <c r="P251" s="230" t="str">
        <f t="shared" si="23"/>
        <v xml:space="preserve"> </v>
      </c>
      <c r="Q251" s="230" t="str">
        <f t="shared" si="24"/>
        <v xml:space="preserve"> </v>
      </c>
    </row>
    <row r="252" spans="1:17" x14ac:dyDescent="0.2">
      <c r="A252" s="10" t="str">
        <f>IF(COUNTRY_INFO!A252=0," ",COUNTRY_INFO!A252)</f>
        <v>Ethiopia</v>
      </c>
      <c r="B252" s="10" t="str">
        <f>IF(COUNTRY_INFO!B252=0," ",COUNTRY_INFO!B252)</f>
        <v>GambellaItang</v>
      </c>
      <c r="C252" s="10" t="str">
        <f>IF(COUNTRY_INFO!C252=0," ",COUNTRY_INFO!C252)</f>
        <v>Itang Special</v>
      </c>
      <c r="D252" s="11" t="str">
        <f>IF(COUNTRY_INFO!$T$9:$T$1000="MDA2 (DEC+ALB)", COUNTRY_INFO!$T$9:$T$1000, " ")</f>
        <v xml:space="preserve"> </v>
      </c>
      <c r="E252" s="109"/>
      <c r="F252" s="288"/>
      <c r="G252" s="288"/>
      <c r="H252" s="288"/>
      <c r="I252" s="11">
        <f t="shared" si="19"/>
        <v>0</v>
      </c>
      <c r="J252" s="2"/>
      <c r="K252" s="18"/>
      <c r="L252" s="18"/>
      <c r="M252" s="14">
        <f t="shared" si="20"/>
        <v>0</v>
      </c>
      <c r="N252" s="230" t="str">
        <f t="shared" si="21"/>
        <v xml:space="preserve"> </v>
      </c>
      <c r="O252" s="230" t="str">
        <f t="shared" si="22"/>
        <v xml:space="preserve"> </v>
      </c>
      <c r="P252" s="230" t="str">
        <f t="shared" si="23"/>
        <v xml:space="preserve"> </v>
      </c>
      <c r="Q252" s="230" t="str">
        <f t="shared" si="24"/>
        <v xml:space="preserve"> </v>
      </c>
    </row>
    <row r="253" spans="1:17" x14ac:dyDescent="0.2">
      <c r="A253" s="10" t="str">
        <f>IF(COUNTRY_INFO!A253=0," ",COUNTRY_INFO!A253)</f>
        <v>Ethiopia</v>
      </c>
      <c r="B253" s="10" t="str">
        <f>IF(COUNTRY_INFO!B253=0," ",COUNTRY_INFO!B253)</f>
        <v>GambellaMejang</v>
      </c>
      <c r="C253" s="10" t="str">
        <f>IF(COUNTRY_INFO!C253=0," ",COUNTRY_INFO!C253)</f>
        <v>Godere</v>
      </c>
      <c r="D253" s="11" t="str">
        <f>IF(COUNTRY_INFO!$T$9:$T$1000="MDA2 (DEC+ALB)", COUNTRY_INFO!$T$9:$T$1000, " ")</f>
        <v xml:space="preserve"> </v>
      </c>
      <c r="E253" s="109"/>
      <c r="F253" s="288"/>
      <c r="G253" s="288"/>
      <c r="H253" s="288"/>
      <c r="I253" s="11">
        <f t="shared" si="19"/>
        <v>0</v>
      </c>
      <c r="J253" s="2"/>
      <c r="K253" s="18"/>
      <c r="L253" s="18"/>
      <c r="M253" s="14">
        <f t="shared" si="20"/>
        <v>0</v>
      </c>
      <c r="N253" s="230" t="str">
        <f t="shared" si="21"/>
        <v xml:space="preserve"> </v>
      </c>
      <c r="O253" s="230" t="str">
        <f t="shared" si="22"/>
        <v xml:space="preserve"> </v>
      </c>
      <c r="P253" s="230" t="str">
        <f t="shared" si="23"/>
        <v xml:space="preserve"> </v>
      </c>
      <c r="Q253" s="230" t="str">
        <f t="shared" si="24"/>
        <v xml:space="preserve"> </v>
      </c>
    </row>
    <row r="254" spans="1:17" x14ac:dyDescent="0.2">
      <c r="A254" s="10" t="str">
        <f>IF(COUNTRY_INFO!A254=0," ",COUNTRY_INFO!A254)</f>
        <v>Ethiopia</v>
      </c>
      <c r="B254" s="10" t="str">
        <f>IF(COUNTRY_INFO!B254=0," ",COUNTRY_INFO!B254)</f>
        <v>GambellaMejang</v>
      </c>
      <c r="C254" s="10" t="str">
        <f>IF(COUNTRY_INFO!C254=0," ",COUNTRY_INFO!C254)</f>
        <v>Mengeshi</v>
      </c>
      <c r="D254" s="11" t="str">
        <f>IF(COUNTRY_INFO!$T$9:$T$1000="MDA2 (DEC+ALB)", COUNTRY_INFO!$T$9:$T$1000, " ")</f>
        <v xml:space="preserve"> </v>
      </c>
      <c r="E254" s="109"/>
      <c r="F254" s="288"/>
      <c r="G254" s="288"/>
      <c r="H254" s="288"/>
      <c r="I254" s="11">
        <f t="shared" si="19"/>
        <v>0</v>
      </c>
      <c r="J254" s="2"/>
      <c r="K254" s="18"/>
      <c r="L254" s="18"/>
      <c r="M254" s="14">
        <f t="shared" si="20"/>
        <v>0</v>
      </c>
      <c r="N254" s="230" t="str">
        <f t="shared" si="21"/>
        <v xml:space="preserve"> </v>
      </c>
      <c r="O254" s="230" t="str">
        <f t="shared" si="22"/>
        <v xml:space="preserve"> </v>
      </c>
      <c r="P254" s="230" t="str">
        <f t="shared" si="23"/>
        <v xml:space="preserve"> </v>
      </c>
      <c r="Q254" s="230" t="str">
        <f t="shared" si="24"/>
        <v xml:space="preserve"> </v>
      </c>
    </row>
    <row r="255" spans="1:17" x14ac:dyDescent="0.2">
      <c r="A255" s="10" t="str">
        <f>IF(COUNTRY_INFO!A255=0," ",COUNTRY_INFO!A255)</f>
        <v>Ethiopia</v>
      </c>
      <c r="B255" s="10" t="str">
        <f>IF(COUNTRY_INFO!B255=0," ",COUNTRY_INFO!B255)</f>
        <v>GambellaNuer II</v>
      </c>
      <c r="C255" s="10" t="str">
        <f>IF(COUNTRY_INFO!C255=0," ",COUNTRY_INFO!C255)</f>
        <v>Akobo</v>
      </c>
      <c r="D255" s="11" t="str">
        <f>IF(COUNTRY_INFO!$T$9:$T$1000="MDA2 (DEC+ALB)", COUNTRY_INFO!$T$9:$T$1000, " ")</f>
        <v xml:space="preserve"> </v>
      </c>
      <c r="E255" s="109"/>
      <c r="F255" s="288"/>
      <c r="G255" s="288"/>
      <c r="H255" s="288"/>
      <c r="I255" s="11">
        <f t="shared" si="19"/>
        <v>0</v>
      </c>
      <c r="J255" s="2"/>
      <c r="K255" s="18"/>
      <c r="L255" s="18"/>
      <c r="M255" s="14">
        <f t="shared" si="20"/>
        <v>0</v>
      </c>
      <c r="N255" s="230" t="str">
        <f t="shared" si="21"/>
        <v xml:space="preserve"> </v>
      </c>
      <c r="O255" s="230" t="str">
        <f t="shared" si="22"/>
        <v xml:space="preserve"> </v>
      </c>
      <c r="P255" s="230" t="str">
        <f t="shared" si="23"/>
        <v xml:space="preserve"> </v>
      </c>
      <c r="Q255" s="230" t="str">
        <f t="shared" si="24"/>
        <v xml:space="preserve"> </v>
      </c>
    </row>
    <row r="256" spans="1:17" x14ac:dyDescent="0.2">
      <c r="A256" s="10" t="str">
        <f>IF(COUNTRY_INFO!A256=0," ",COUNTRY_INFO!A256)</f>
        <v>Ethiopia</v>
      </c>
      <c r="B256" s="10" t="str">
        <f>IF(COUNTRY_INFO!B256=0," ",COUNTRY_INFO!B256)</f>
        <v>GambellaNuer II</v>
      </c>
      <c r="C256" s="10" t="str">
        <f>IF(COUNTRY_INFO!C256=0," ",COUNTRY_INFO!C256)</f>
        <v>Jikow</v>
      </c>
      <c r="D256" s="11" t="str">
        <f>IF(COUNTRY_INFO!$T$9:$T$1000="MDA2 (DEC+ALB)", COUNTRY_INFO!$T$9:$T$1000, " ")</f>
        <v xml:space="preserve"> </v>
      </c>
      <c r="E256" s="109"/>
      <c r="F256" s="288"/>
      <c r="G256" s="288"/>
      <c r="H256" s="288"/>
      <c r="I256" s="11">
        <f t="shared" si="19"/>
        <v>0</v>
      </c>
      <c r="J256" s="2"/>
      <c r="K256" s="18"/>
      <c r="L256" s="18"/>
      <c r="M256" s="14">
        <f t="shared" si="20"/>
        <v>0</v>
      </c>
      <c r="N256" s="230" t="str">
        <f t="shared" si="21"/>
        <v xml:space="preserve"> </v>
      </c>
      <c r="O256" s="230" t="str">
        <f t="shared" si="22"/>
        <v xml:space="preserve"> </v>
      </c>
      <c r="P256" s="230" t="str">
        <f t="shared" si="23"/>
        <v xml:space="preserve"> </v>
      </c>
      <c r="Q256" s="230" t="str">
        <f t="shared" si="24"/>
        <v xml:space="preserve"> </v>
      </c>
    </row>
    <row r="257" spans="1:17" x14ac:dyDescent="0.2">
      <c r="A257" s="10" t="str">
        <f>IF(COUNTRY_INFO!A257=0," ",COUNTRY_INFO!A257)</f>
        <v>Ethiopia</v>
      </c>
      <c r="B257" s="10" t="str">
        <f>IF(COUNTRY_INFO!B257=0," ",COUNTRY_INFO!B257)</f>
        <v>GambellaNuer II</v>
      </c>
      <c r="C257" s="10" t="str">
        <f>IF(COUNTRY_INFO!C257=0," ",COUNTRY_INFO!C257)</f>
        <v>Lare</v>
      </c>
      <c r="D257" s="11" t="str">
        <f>IF(COUNTRY_INFO!$T$9:$T$1000="MDA2 (DEC+ALB)", COUNTRY_INFO!$T$9:$T$1000, " ")</f>
        <v xml:space="preserve"> </v>
      </c>
      <c r="E257" s="109"/>
      <c r="F257" s="288"/>
      <c r="G257" s="288"/>
      <c r="H257" s="288"/>
      <c r="I257" s="11">
        <f t="shared" si="19"/>
        <v>0</v>
      </c>
      <c r="J257" s="2"/>
      <c r="K257" s="18"/>
      <c r="L257" s="18"/>
      <c r="M257" s="14">
        <f t="shared" si="20"/>
        <v>0</v>
      </c>
      <c r="N257" s="230" t="str">
        <f t="shared" si="21"/>
        <v xml:space="preserve"> </v>
      </c>
      <c r="O257" s="230" t="str">
        <f t="shared" si="22"/>
        <v xml:space="preserve"> </v>
      </c>
      <c r="P257" s="230" t="str">
        <f t="shared" si="23"/>
        <v xml:space="preserve"> </v>
      </c>
      <c r="Q257" s="230" t="str">
        <f t="shared" si="24"/>
        <v xml:space="preserve"> </v>
      </c>
    </row>
    <row r="258" spans="1:17" x14ac:dyDescent="0.2">
      <c r="A258" s="10" t="str">
        <f>IF(COUNTRY_INFO!A258=0," ",COUNTRY_INFO!A258)</f>
        <v>Ethiopia</v>
      </c>
      <c r="B258" s="10" t="str">
        <f>IF(COUNTRY_INFO!B258=0," ",COUNTRY_INFO!B258)</f>
        <v>GambellaNuer II</v>
      </c>
      <c r="C258" s="10" t="str">
        <f>IF(COUNTRY_INFO!C258=0," ",COUNTRY_INFO!C258)</f>
        <v>Makuey</v>
      </c>
      <c r="D258" s="11" t="str">
        <f>IF(COUNTRY_INFO!$T$9:$T$1000="MDA2 (DEC+ALB)", COUNTRY_INFO!$T$9:$T$1000, " ")</f>
        <v xml:space="preserve"> </v>
      </c>
      <c r="E258" s="109"/>
      <c r="F258" s="288"/>
      <c r="G258" s="288"/>
      <c r="H258" s="288"/>
      <c r="I258" s="11">
        <f t="shared" si="19"/>
        <v>0</v>
      </c>
      <c r="J258" s="2"/>
      <c r="K258" s="18"/>
      <c r="L258" s="18"/>
      <c r="M258" s="14">
        <f t="shared" si="20"/>
        <v>0</v>
      </c>
      <c r="N258" s="230" t="str">
        <f t="shared" si="21"/>
        <v xml:space="preserve"> </v>
      </c>
      <c r="O258" s="230" t="str">
        <f t="shared" si="22"/>
        <v xml:space="preserve"> </v>
      </c>
      <c r="P258" s="230" t="str">
        <f t="shared" si="23"/>
        <v xml:space="preserve"> </v>
      </c>
      <c r="Q258" s="230" t="str">
        <f t="shared" si="24"/>
        <v xml:space="preserve"> </v>
      </c>
    </row>
    <row r="259" spans="1:17" x14ac:dyDescent="0.2">
      <c r="A259" s="10" t="str">
        <f>IF(COUNTRY_INFO!A259=0," ",COUNTRY_INFO!A259)</f>
        <v>Ethiopia</v>
      </c>
      <c r="B259" s="10" t="str">
        <f>IF(COUNTRY_INFO!B259=0," ",COUNTRY_INFO!B259)</f>
        <v>GambellaNuer II</v>
      </c>
      <c r="C259" s="10" t="str">
        <f>IF(COUNTRY_INFO!C259=0," ",COUNTRY_INFO!C259)</f>
        <v>Wantuwa</v>
      </c>
      <c r="D259" s="11" t="str">
        <f>IF(COUNTRY_INFO!$T$9:$T$1000="MDA2 (DEC+ALB)", COUNTRY_INFO!$T$9:$T$1000, " ")</f>
        <v xml:space="preserve"> </v>
      </c>
      <c r="E259" s="109"/>
      <c r="F259" s="288"/>
      <c r="G259" s="288"/>
      <c r="H259" s="288"/>
      <c r="I259" s="11">
        <f t="shared" si="19"/>
        <v>0</v>
      </c>
      <c r="J259" s="2"/>
      <c r="K259" s="18"/>
      <c r="L259" s="18"/>
      <c r="M259" s="14">
        <f t="shared" si="20"/>
        <v>0</v>
      </c>
      <c r="N259" s="230" t="str">
        <f t="shared" si="21"/>
        <v xml:space="preserve"> </v>
      </c>
      <c r="O259" s="230" t="str">
        <f t="shared" si="22"/>
        <v xml:space="preserve"> </v>
      </c>
      <c r="P259" s="230" t="str">
        <f t="shared" si="23"/>
        <v xml:space="preserve"> </v>
      </c>
      <c r="Q259" s="230" t="str">
        <f t="shared" si="24"/>
        <v xml:space="preserve"> </v>
      </c>
    </row>
    <row r="260" spans="1:17" x14ac:dyDescent="0.2">
      <c r="A260" s="10" t="str">
        <f>IF(COUNTRY_INFO!A260=0," ",COUNTRY_INFO!A260)</f>
        <v>Ethiopia</v>
      </c>
      <c r="B260" s="10" t="str">
        <f>IF(COUNTRY_INFO!B260=0," ",COUNTRY_INFO!B260)</f>
        <v>HarareHarare</v>
      </c>
      <c r="C260" s="10" t="str">
        <f>IF(COUNTRY_INFO!C260=0," ",COUNTRY_INFO!C260)</f>
        <v>Abadir</v>
      </c>
      <c r="D260" s="11" t="str">
        <f>IF(COUNTRY_INFO!$T$9:$T$1000="MDA2 (DEC+ALB)", COUNTRY_INFO!$T$9:$T$1000, " ")</f>
        <v xml:space="preserve"> </v>
      </c>
      <c r="E260" s="109"/>
      <c r="F260" s="288"/>
      <c r="G260" s="288"/>
      <c r="H260" s="288"/>
      <c r="I260" s="11">
        <f t="shared" si="19"/>
        <v>0</v>
      </c>
      <c r="J260" s="2"/>
      <c r="K260" s="18"/>
      <c r="L260" s="18"/>
      <c r="M260" s="14">
        <f t="shared" si="20"/>
        <v>0</v>
      </c>
      <c r="N260" s="230" t="str">
        <f t="shared" si="21"/>
        <v xml:space="preserve"> </v>
      </c>
      <c r="O260" s="230" t="str">
        <f t="shared" si="22"/>
        <v xml:space="preserve"> </v>
      </c>
      <c r="P260" s="230" t="str">
        <f t="shared" si="23"/>
        <v xml:space="preserve"> </v>
      </c>
      <c r="Q260" s="230" t="str">
        <f t="shared" si="24"/>
        <v xml:space="preserve"> </v>
      </c>
    </row>
    <row r="261" spans="1:17" x14ac:dyDescent="0.2">
      <c r="A261" s="10" t="str">
        <f>IF(COUNTRY_INFO!A261=0," ",COUNTRY_INFO!A261)</f>
        <v>Ethiopia</v>
      </c>
      <c r="B261" s="10" t="str">
        <f>IF(COUNTRY_INFO!B261=0," ",COUNTRY_INFO!B261)</f>
        <v>HarareHarare</v>
      </c>
      <c r="C261" s="10" t="str">
        <f>IF(COUNTRY_INFO!C261=0," ",COUNTRY_INFO!C261)</f>
        <v>Aboker</v>
      </c>
      <c r="D261" s="11" t="str">
        <f>IF(COUNTRY_INFO!$T$9:$T$1000="MDA2 (DEC+ALB)", COUNTRY_INFO!$T$9:$T$1000, " ")</f>
        <v xml:space="preserve"> </v>
      </c>
      <c r="E261" s="109"/>
      <c r="F261" s="288"/>
      <c r="G261" s="288"/>
      <c r="H261" s="288"/>
      <c r="I261" s="11">
        <f t="shared" si="19"/>
        <v>0</v>
      </c>
      <c r="J261" s="2"/>
      <c r="K261" s="18"/>
      <c r="L261" s="18"/>
      <c r="M261" s="14">
        <f t="shared" si="20"/>
        <v>0</v>
      </c>
      <c r="N261" s="230" t="str">
        <f t="shared" si="21"/>
        <v xml:space="preserve"> </v>
      </c>
      <c r="O261" s="230" t="str">
        <f t="shared" si="22"/>
        <v xml:space="preserve"> </v>
      </c>
      <c r="P261" s="230" t="str">
        <f t="shared" si="23"/>
        <v xml:space="preserve"> </v>
      </c>
      <c r="Q261" s="230" t="str">
        <f t="shared" si="24"/>
        <v xml:space="preserve"> </v>
      </c>
    </row>
    <row r="262" spans="1:17" x14ac:dyDescent="0.2">
      <c r="A262" s="10" t="str">
        <f>IF(COUNTRY_INFO!A262=0," ",COUNTRY_INFO!A262)</f>
        <v>Ethiopia</v>
      </c>
      <c r="B262" s="10" t="str">
        <f>IF(COUNTRY_INFO!B262=0," ",COUNTRY_INFO!B262)</f>
        <v>HarareHarare</v>
      </c>
      <c r="C262" s="10" t="str">
        <f>IF(COUNTRY_INFO!C262=0," ",COUNTRY_INFO!C262)</f>
        <v>Amir Nur</v>
      </c>
      <c r="D262" s="11" t="str">
        <f>IF(COUNTRY_INFO!$T$9:$T$1000="MDA2 (DEC+ALB)", COUNTRY_INFO!$T$9:$T$1000, " ")</f>
        <v xml:space="preserve"> </v>
      </c>
      <c r="E262" s="109"/>
      <c r="F262" s="288"/>
      <c r="G262" s="288"/>
      <c r="H262" s="288"/>
      <c r="I262" s="11">
        <f t="shared" si="19"/>
        <v>0</v>
      </c>
      <c r="J262" s="2"/>
      <c r="K262" s="18"/>
      <c r="L262" s="18"/>
      <c r="M262" s="14">
        <f t="shared" si="20"/>
        <v>0</v>
      </c>
      <c r="N262" s="230" t="str">
        <f t="shared" si="21"/>
        <v xml:space="preserve"> </v>
      </c>
      <c r="O262" s="230" t="str">
        <f t="shared" si="22"/>
        <v xml:space="preserve"> </v>
      </c>
      <c r="P262" s="230" t="str">
        <f t="shared" si="23"/>
        <v xml:space="preserve"> </v>
      </c>
      <c r="Q262" s="230" t="str">
        <f t="shared" si="24"/>
        <v xml:space="preserve"> </v>
      </c>
    </row>
    <row r="263" spans="1:17" x14ac:dyDescent="0.2">
      <c r="A263" s="10" t="str">
        <f>IF(COUNTRY_INFO!A263=0," ",COUNTRY_INFO!A263)</f>
        <v>Ethiopia</v>
      </c>
      <c r="B263" s="10" t="str">
        <f>IF(COUNTRY_INFO!B263=0," ",COUNTRY_INFO!B263)</f>
        <v>HarareHarare</v>
      </c>
      <c r="C263" s="10" t="str">
        <f>IF(COUNTRY_INFO!C263=0," ",COUNTRY_INFO!C263)</f>
        <v>Dire Teyara</v>
      </c>
      <c r="D263" s="11" t="str">
        <f>IF(COUNTRY_INFO!$T$9:$T$1000="MDA2 (DEC+ALB)", COUNTRY_INFO!$T$9:$T$1000, " ")</f>
        <v xml:space="preserve"> </v>
      </c>
      <c r="E263" s="109"/>
      <c r="F263" s="288"/>
      <c r="G263" s="288"/>
      <c r="H263" s="288"/>
      <c r="I263" s="11">
        <f t="shared" si="19"/>
        <v>0</v>
      </c>
      <c r="J263" s="2"/>
      <c r="K263" s="18"/>
      <c r="L263" s="18"/>
      <c r="M263" s="14">
        <f t="shared" si="20"/>
        <v>0</v>
      </c>
      <c r="N263" s="230" t="str">
        <f t="shared" si="21"/>
        <v xml:space="preserve"> </v>
      </c>
      <c r="O263" s="230" t="str">
        <f t="shared" si="22"/>
        <v xml:space="preserve"> </v>
      </c>
      <c r="P263" s="230" t="str">
        <f t="shared" si="23"/>
        <v xml:space="preserve"> </v>
      </c>
      <c r="Q263" s="230" t="str">
        <f t="shared" si="24"/>
        <v xml:space="preserve"> </v>
      </c>
    </row>
    <row r="264" spans="1:17" x14ac:dyDescent="0.2">
      <c r="A264" s="10" t="str">
        <f>IF(COUNTRY_INFO!A264=0," ",COUNTRY_INFO!A264)</f>
        <v>Ethiopia</v>
      </c>
      <c r="B264" s="10" t="str">
        <f>IF(COUNTRY_INFO!B264=0," ",COUNTRY_INFO!B264)</f>
        <v>HarareHarare</v>
      </c>
      <c r="C264" s="10" t="str">
        <f>IF(COUNTRY_INFO!C264=0," ",COUNTRY_INFO!C264)</f>
        <v>Erer</v>
      </c>
      <c r="D264" s="11" t="str">
        <f>IF(COUNTRY_INFO!$T$9:$T$1000="MDA2 (DEC+ALB)", COUNTRY_INFO!$T$9:$T$1000, " ")</f>
        <v xml:space="preserve"> </v>
      </c>
      <c r="E264" s="109"/>
      <c r="F264" s="288"/>
      <c r="G264" s="288"/>
      <c r="H264" s="288"/>
      <c r="I264" s="11">
        <f t="shared" si="19"/>
        <v>0</v>
      </c>
      <c r="J264" s="2"/>
      <c r="K264" s="18"/>
      <c r="L264" s="18"/>
      <c r="M264" s="14">
        <f t="shared" si="20"/>
        <v>0</v>
      </c>
      <c r="N264" s="230" t="str">
        <f t="shared" si="21"/>
        <v xml:space="preserve"> </v>
      </c>
      <c r="O264" s="230" t="str">
        <f t="shared" si="22"/>
        <v xml:space="preserve"> </v>
      </c>
      <c r="P264" s="230" t="str">
        <f t="shared" si="23"/>
        <v xml:space="preserve"> </v>
      </c>
      <c r="Q264" s="230" t="str">
        <f t="shared" si="24"/>
        <v xml:space="preserve"> </v>
      </c>
    </row>
    <row r="265" spans="1:17" x14ac:dyDescent="0.2">
      <c r="A265" s="10" t="str">
        <f>IF(COUNTRY_INFO!A265=0," ",COUNTRY_INFO!A265)</f>
        <v>Ethiopia</v>
      </c>
      <c r="B265" s="10" t="str">
        <f>IF(COUNTRY_INFO!B265=0," ",COUNTRY_INFO!B265)</f>
        <v>HarareHarare</v>
      </c>
      <c r="C265" s="10" t="str">
        <f>IF(COUNTRY_INFO!C265=0," ",COUNTRY_INFO!C265)</f>
        <v>Hakim</v>
      </c>
      <c r="D265" s="11" t="str">
        <f>IF(COUNTRY_INFO!$T$9:$T$1000="MDA2 (DEC+ALB)", COUNTRY_INFO!$T$9:$T$1000, " ")</f>
        <v xml:space="preserve"> </v>
      </c>
      <c r="E265" s="109"/>
      <c r="F265" s="288"/>
      <c r="G265" s="288"/>
      <c r="H265" s="288"/>
      <c r="I265" s="11">
        <f t="shared" si="19"/>
        <v>0</v>
      </c>
      <c r="J265" s="2"/>
      <c r="K265" s="18"/>
      <c r="L265" s="18"/>
      <c r="M265" s="14">
        <f t="shared" si="20"/>
        <v>0</v>
      </c>
      <c r="N265" s="230" t="str">
        <f t="shared" si="21"/>
        <v xml:space="preserve"> </v>
      </c>
      <c r="O265" s="230" t="str">
        <f t="shared" si="22"/>
        <v xml:space="preserve"> </v>
      </c>
      <c r="P265" s="230" t="str">
        <f t="shared" si="23"/>
        <v xml:space="preserve"> </v>
      </c>
      <c r="Q265" s="230" t="str">
        <f t="shared" si="24"/>
        <v xml:space="preserve"> </v>
      </c>
    </row>
    <row r="266" spans="1:17" x14ac:dyDescent="0.2">
      <c r="A266" s="10" t="str">
        <f>IF(COUNTRY_INFO!A266=0," ",COUNTRY_INFO!A266)</f>
        <v>Ethiopia</v>
      </c>
      <c r="B266" s="10" t="str">
        <f>IF(COUNTRY_INFO!B266=0," ",COUNTRY_INFO!B266)</f>
        <v>HarareHarare</v>
      </c>
      <c r="C266" s="10" t="str">
        <f>IF(COUNTRY_INFO!C266=0," ",COUNTRY_INFO!C266)</f>
        <v>Jenela</v>
      </c>
      <c r="D266" s="11" t="str">
        <f>IF(COUNTRY_INFO!$T$9:$T$1000="MDA2 (DEC+ALB)", COUNTRY_INFO!$T$9:$T$1000, " ")</f>
        <v xml:space="preserve"> </v>
      </c>
      <c r="E266" s="109"/>
      <c r="F266" s="288"/>
      <c r="G266" s="288"/>
      <c r="H266" s="288"/>
      <c r="I266" s="11">
        <f t="shared" ref="I266:I329" si="25">SUM(F266:H266)</f>
        <v>0</v>
      </c>
      <c r="J266" s="2"/>
      <c r="K266" s="18"/>
      <c r="L266" s="18"/>
      <c r="M266" s="14">
        <f t="shared" ref="M266:M329" si="26">SUM(J266:L266)</f>
        <v>0</v>
      </c>
      <c r="N266" s="230" t="str">
        <f t="shared" ref="N266:N329" si="27">IF(F266&lt;&gt;0, IF(J266/F266*100=0, "-", J266/F266*100), " ")</f>
        <v xml:space="preserve"> </v>
      </c>
      <c r="O266" s="230" t="str">
        <f t="shared" ref="O266:O329" si="28">IF(G266&lt;&gt;0, IF(K266/G266*100=0, "-", K266/G266*100), " ")</f>
        <v xml:space="preserve"> </v>
      </c>
      <c r="P266" s="230" t="str">
        <f t="shared" ref="P266:P329" si="29">IF(H266&lt;&gt;0, IF(L266/H266*100=0, "-", L266/H266*100), " ")</f>
        <v xml:space="preserve"> </v>
      </c>
      <c r="Q266" s="230" t="str">
        <f t="shared" ref="Q266:Q329" si="30">IF(I266&lt;&gt;0, IF(M266/I266*100=0, "-", M266/I266*100), " ")</f>
        <v xml:space="preserve"> </v>
      </c>
    </row>
    <row r="267" spans="1:17" x14ac:dyDescent="0.2">
      <c r="A267" s="10" t="str">
        <f>IF(COUNTRY_INFO!A267=0," ",COUNTRY_INFO!A267)</f>
        <v>Ethiopia</v>
      </c>
      <c r="B267" s="10" t="str">
        <f>IF(COUNTRY_INFO!B267=0," ",COUNTRY_INFO!B267)</f>
        <v>HarareHarare</v>
      </c>
      <c r="C267" s="10" t="str">
        <f>IF(COUNTRY_INFO!C267=0," ",COUNTRY_INFO!C267)</f>
        <v>Shenkor</v>
      </c>
      <c r="D267" s="11" t="str">
        <f>IF(COUNTRY_INFO!$T$9:$T$1000="MDA2 (DEC+ALB)", COUNTRY_INFO!$T$9:$T$1000, " ")</f>
        <v xml:space="preserve"> </v>
      </c>
      <c r="E267" s="109"/>
      <c r="F267" s="288"/>
      <c r="G267" s="288"/>
      <c r="H267" s="288"/>
      <c r="I267" s="11">
        <f t="shared" si="25"/>
        <v>0</v>
      </c>
      <c r="J267" s="2"/>
      <c r="K267" s="18"/>
      <c r="L267" s="18"/>
      <c r="M267" s="14">
        <f t="shared" si="26"/>
        <v>0</v>
      </c>
      <c r="N267" s="230" t="str">
        <f t="shared" si="27"/>
        <v xml:space="preserve"> </v>
      </c>
      <c r="O267" s="230" t="str">
        <f t="shared" si="28"/>
        <v xml:space="preserve"> </v>
      </c>
      <c r="P267" s="230" t="str">
        <f t="shared" si="29"/>
        <v xml:space="preserve"> </v>
      </c>
      <c r="Q267" s="230" t="str">
        <f t="shared" si="30"/>
        <v xml:space="preserve"> </v>
      </c>
    </row>
    <row r="268" spans="1:17" x14ac:dyDescent="0.2">
      <c r="A268" s="10" t="str">
        <f>IF(COUNTRY_INFO!A268=0," ",COUNTRY_INFO!A268)</f>
        <v>Ethiopia</v>
      </c>
      <c r="B268" s="10" t="str">
        <f>IF(COUNTRY_INFO!B268=0," ",COUNTRY_INFO!B268)</f>
        <v>HarareHarare</v>
      </c>
      <c r="C268" s="10" t="str">
        <f>IF(COUNTRY_INFO!C268=0," ",COUNTRY_INFO!C268)</f>
        <v>Sofi</v>
      </c>
      <c r="D268" s="11" t="str">
        <f>IF(COUNTRY_INFO!$T$9:$T$1000="MDA2 (DEC+ALB)", COUNTRY_INFO!$T$9:$T$1000, " ")</f>
        <v xml:space="preserve"> </v>
      </c>
      <c r="E268" s="109"/>
      <c r="F268" s="288"/>
      <c r="G268" s="288"/>
      <c r="H268" s="288"/>
      <c r="I268" s="11">
        <f t="shared" si="25"/>
        <v>0</v>
      </c>
      <c r="J268" s="2"/>
      <c r="K268" s="18"/>
      <c r="L268" s="18"/>
      <c r="M268" s="14">
        <f t="shared" si="26"/>
        <v>0</v>
      </c>
      <c r="N268" s="230" t="str">
        <f t="shared" si="27"/>
        <v xml:space="preserve"> </v>
      </c>
      <c r="O268" s="230" t="str">
        <f t="shared" si="28"/>
        <v xml:space="preserve"> </v>
      </c>
      <c r="P268" s="230" t="str">
        <f t="shared" si="29"/>
        <v xml:space="preserve"> </v>
      </c>
      <c r="Q268" s="230" t="str">
        <f t="shared" si="30"/>
        <v xml:space="preserve"> </v>
      </c>
    </row>
    <row r="269" spans="1:17" x14ac:dyDescent="0.2">
      <c r="A269" s="10" t="str">
        <f>IF(COUNTRY_INFO!A269=0," ",COUNTRY_INFO!A269)</f>
        <v>Ethiopia</v>
      </c>
      <c r="B269" s="10" t="str">
        <f>IF(COUNTRY_INFO!B269=0," ",COUNTRY_INFO!B269)</f>
        <v>Oromia Arsi</v>
      </c>
      <c r="C269" s="10" t="str">
        <f>IF(COUNTRY_INFO!C269=0," ",COUNTRY_INFO!C269)</f>
        <v>Amigna</v>
      </c>
      <c r="D269" s="11" t="str">
        <f>IF(COUNTRY_INFO!$T$9:$T$1000="MDA2 (DEC+ALB)", COUNTRY_INFO!$T$9:$T$1000, " ")</f>
        <v xml:space="preserve"> </v>
      </c>
      <c r="E269" s="109"/>
      <c r="F269" s="288"/>
      <c r="G269" s="288"/>
      <c r="H269" s="288"/>
      <c r="I269" s="11">
        <f t="shared" si="25"/>
        <v>0</v>
      </c>
      <c r="J269" s="2"/>
      <c r="K269" s="18"/>
      <c r="L269" s="18"/>
      <c r="M269" s="14">
        <f t="shared" si="26"/>
        <v>0</v>
      </c>
      <c r="N269" s="230" t="str">
        <f t="shared" si="27"/>
        <v xml:space="preserve"> </v>
      </c>
      <c r="O269" s="230" t="str">
        <f t="shared" si="28"/>
        <v xml:space="preserve"> </v>
      </c>
      <c r="P269" s="230" t="str">
        <f t="shared" si="29"/>
        <v xml:space="preserve"> </v>
      </c>
      <c r="Q269" s="230" t="str">
        <f t="shared" si="30"/>
        <v xml:space="preserve"> </v>
      </c>
    </row>
    <row r="270" spans="1:17" x14ac:dyDescent="0.2">
      <c r="A270" s="10" t="str">
        <f>IF(COUNTRY_INFO!A270=0," ",COUNTRY_INFO!A270)</f>
        <v>Ethiopia</v>
      </c>
      <c r="B270" s="10" t="str">
        <f>IF(COUNTRY_INFO!B270=0," ",COUNTRY_INFO!B270)</f>
        <v>Oromia Arsi</v>
      </c>
      <c r="C270" s="10" t="str">
        <f>IF(COUNTRY_INFO!C270=0," ",COUNTRY_INFO!C270)</f>
        <v>Aseko</v>
      </c>
      <c r="D270" s="11" t="str">
        <f>IF(COUNTRY_INFO!$T$9:$T$1000="MDA2 (DEC+ALB)", COUNTRY_INFO!$T$9:$T$1000, " ")</f>
        <v xml:space="preserve"> </v>
      </c>
      <c r="E270" s="109"/>
      <c r="F270" s="288"/>
      <c r="G270" s="288"/>
      <c r="H270" s="288"/>
      <c r="I270" s="11">
        <f t="shared" si="25"/>
        <v>0</v>
      </c>
      <c r="J270" s="2"/>
      <c r="K270" s="18"/>
      <c r="L270" s="18"/>
      <c r="M270" s="14">
        <f t="shared" si="26"/>
        <v>0</v>
      </c>
      <c r="N270" s="230" t="str">
        <f t="shared" si="27"/>
        <v xml:space="preserve"> </v>
      </c>
      <c r="O270" s="230" t="str">
        <f t="shared" si="28"/>
        <v xml:space="preserve"> </v>
      </c>
      <c r="P270" s="230" t="str">
        <f t="shared" si="29"/>
        <v xml:space="preserve"> </v>
      </c>
      <c r="Q270" s="230" t="str">
        <f t="shared" si="30"/>
        <v xml:space="preserve"> </v>
      </c>
    </row>
    <row r="271" spans="1:17" x14ac:dyDescent="0.2">
      <c r="A271" s="10" t="str">
        <f>IF(COUNTRY_INFO!A271=0," ",COUNTRY_INFO!A271)</f>
        <v>Ethiopia</v>
      </c>
      <c r="B271" s="10" t="str">
        <f>IF(COUNTRY_INFO!B271=0," ",COUNTRY_INFO!B271)</f>
        <v>Oromia Arsi</v>
      </c>
      <c r="C271" s="10" t="str">
        <f>IF(COUNTRY_INFO!C271=0," ",COUNTRY_INFO!C271)</f>
        <v>Assela Town</v>
      </c>
      <c r="D271" s="11" t="str">
        <f>IF(COUNTRY_INFO!$T$9:$T$1000="MDA2 (DEC+ALB)", COUNTRY_INFO!$T$9:$T$1000, " ")</f>
        <v xml:space="preserve"> </v>
      </c>
      <c r="E271" s="109"/>
      <c r="F271" s="288"/>
      <c r="G271" s="288"/>
      <c r="H271" s="288"/>
      <c r="I271" s="11">
        <f t="shared" si="25"/>
        <v>0</v>
      </c>
      <c r="J271" s="2"/>
      <c r="K271" s="18"/>
      <c r="L271" s="18"/>
      <c r="M271" s="14">
        <f t="shared" si="26"/>
        <v>0</v>
      </c>
      <c r="N271" s="230" t="str">
        <f t="shared" si="27"/>
        <v xml:space="preserve"> </v>
      </c>
      <c r="O271" s="230" t="str">
        <f t="shared" si="28"/>
        <v xml:space="preserve"> </v>
      </c>
      <c r="P271" s="230" t="str">
        <f t="shared" si="29"/>
        <v xml:space="preserve"> </v>
      </c>
      <c r="Q271" s="230" t="str">
        <f t="shared" si="30"/>
        <v xml:space="preserve"> </v>
      </c>
    </row>
    <row r="272" spans="1:17" x14ac:dyDescent="0.2">
      <c r="A272" s="10" t="str">
        <f>IF(COUNTRY_INFO!A272=0," ",COUNTRY_INFO!A272)</f>
        <v>Ethiopia</v>
      </c>
      <c r="B272" s="10" t="str">
        <f>IF(COUNTRY_INFO!B272=0," ",COUNTRY_INFO!B272)</f>
        <v>Oromia Arsi</v>
      </c>
      <c r="C272" s="10" t="str">
        <f>IF(COUNTRY_INFO!C272=0," ",COUNTRY_INFO!C272)</f>
        <v>Bale</v>
      </c>
      <c r="D272" s="11" t="str">
        <f>IF(COUNTRY_INFO!$T$9:$T$1000="MDA2 (DEC+ALB)", COUNTRY_INFO!$T$9:$T$1000, " ")</f>
        <v xml:space="preserve"> </v>
      </c>
      <c r="E272" s="109"/>
      <c r="F272" s="288"/>
      <c r="G272" s="288"/>
      <c r="H272" s="288"/>
      <c r="I272" s="11">
        <f t="shared" si="25"/>
        <v>0</v>
      </c>
      <c r="J272" s="2"/>
      <c r="K272" s="18"/>
      <c r="L272" s="18"/>
      <c r="M272" s="14">
        <f t="shared" si="26"/>
        <v>0</v>
      </c>
      <c r="N272" s="230" t="str">
        <f t="shared" si="27"/>
        <v xml:space="preserve"> </v>
      </c>
      <c r="O272" s="230" t="str">
        <f t="shared" si="28"/>
        <v xml:space="preserve"> </v>
      </c>
      <c r="P272" s="230" t="str">
        <f t="shared" si="29"/>
        <v xml:space="preserve"> </v>
      </c>
      <c r="Q272" s="230" t="str">
        <f t="shared" si="30"/>
        <v xml:space="preserve"> </v>
      </c>
    </row>
    <row r="273" spans="1:17" x14ac:dyDescent="0.2">
      <c r="A273" s="10" t="str">
        <f>IF(COUNTRY_INFO!A273=0," ",COUNTRY_INFO!A273)</f>
        <v>Ethiopia</v>
      </c>
      <c r="B273" s="10" t="str">
        <f>IF(COUNTRY_INFO!B273=0," ",COUNTRY_INFO!B273)</f>
        <v>Oromia Arsi</v>
      </c>
      <c r="C273" s="10" t="str">
        <f>IF(COUNTRY_INFO!C273=0," ",COUNTRY_INFO!C273)</f>
        <v>Bekoji Town</v>
      </c>
      <c r="D273" s="11" t="str">
        <f>IF(COUNTRY_INFO!$T$9:$T$1000="MDA2 (DEC+ALB)", COUNTRY_INFO!$T$9:$T$1000, " ")</f>
        <v xml:space="preserve"> </v>
      </c>
      <c r="E273" s="109"/>
      <c r="F273" s="288"/>
      <c r="G273" s="288"/>
      <c r="H273" s="288"/>
      <c r="I273" s="11">
        <f t="shared" si="25"/>
        <v>0</v>
      </c>
      <c r="J273" s="2"/>
      <c r="K273" s="18"/>
      <c r="L273" s="18"/>
      <c r="M273" s="14">
        <f t="shared" si="26"/>
        <v>0</v>
      </c>
      <c r="N273" s="230" t="str">
        <f t="shared" si="27"/>
        <v xml:space="preserve"> </v>
      </c>
      <c r="O273" s="230" t="str">
        <f t="shared" si="28"/>
        <v xml:space="preserve"> </v>
      </c>
      <c r="P273" s="230" t="str">
        <f t="shared" si="29"/>
        <v xml:space="preserve"> </v>
      </c>
      <c r="Q273" s="230" t="str">
        <f t="shared" si="30"/>
        <v xml:space="preserve"> </v>
      </c>
    </row>
    <row r="274" spans="1:17" x14ac:dyDescent="0.2">
      <c r="A274" s="10" t="str">
        <f>IF(COUNTRY_INFO!A274=0," ",COUNTRY_INFO!A274)</f>
        <v>Ethiopia</v>
      </c>
      <c r="B274" s="10" t="str">
        <f>IF(COUNTRY_INFO!B274=0," ",COUNTRY_INFO!B274)</f>
        <v>Oromia Arsi</v>
      </c>
      <c r="C274" s="10" t="str">
        <f>IF(COUNTRY_INFO!C274=0," ",COUNTRY_INFO!C274)</f>
        <v>Chole</v>
      </c>
      <c r="D274" s="11" t="str">
        <f>IF(COUNTRY_INFO!$T$9:$T$1000="MDA2 (DEC+ALB)", COUNTRY_INFO!$T$9:$T$1000, " ")</f>
        <v xml:space="preserve"> </v>
      </c>
      <c r="E274" s="109"/>
      <c r="F274" s="288"/>
      <c r="G274" s="288"/>
      <c r="H274" s="288"/>
      <c r="I274" s="11">
        <f t="shared" si="25"/>
        <v>0</v>
      </c>
      <c r="J274" s="2"/>
      <c r="K274" s="18"/>
      <c r="L274" s="18"/>
      <c r="M274" s="14">
        <f t="shared" si="26"/>
        <v>0</v>
      </c>
      <c r="N274" s="230" t="str">
        <f t="shared" si="27"/>
        <v xml:space="preserve"> </v>
      </c>
      <c r="O274" s="230" t="str">
        <f t="shared" si="28"/>
        <v xml:space="preserve"> </v>
      </c>
      <c r="P274" s="230" t="str">
        <f t="shared" si="29"/>
        <v xml:space="preserve"> </v>
      </c>
      <c r="Q274" s="230" t="str">
        <f t="shared" si="30"/>
        <v xml:space="preserve"> </v>
      </c>
    </row>
    <row r="275" spans="1:17" x14ac:dyDescent="0.2">
      <c r="A275" s="10" t="str">
        <f>IF(COUNTRY_INFO!A275=0," ",COUNTRY_INFO!A275)</f>
        <v>Ethiopia</v>
      </c>
      <c r="B275" s="10" t="str">
        <f>IF(COUNTRY_INFO!B275=0," ",COUNTRY_INFO!B275)</f>
        <v>Oromia Arsi</v>
      </c>
      <c r="C275" s="10" t="str">
        <f>IF(COUNTRY_INFO!C275=0," ",COUNTRY_INFO!C275)</f>
        <v>Digeluna Tijo</v>
      </c>
      <c r="D275" s="11" t="str">
        <f>IF(COUNTRY_INFO!$T$9:$T$1000="MDA2 (DEC+ALB)", COUNTRY_INFO!$T$9:$T$1000, " ")</f>
        <v xml:space="preserve"> </v>
      </c>
      <c r="E275" s="109"/>
      <c r="F275" s="288"/>
      <c r="G275" s="288"/>
      <c r="H275" s="288"/>
      <c r="I275" s="11">
        <f t="shared" si="25"/>
        <v>0</v>
      </c>
      <c r="J275" s="2"/>
      <c r="K275" s="18"/>
      <c r="L275" s="18"/>
      <c r="M275" s="14">
        <f t="shared" si="26"/>
        <v>0</v>
      </c>
      <c r="N275" s="230" t="str">
        <f t="shared" si="27"/>
        <v xml:space="preserve"> </v>
      </c>
      <c r="O275" s="230" t="str">
        <f t="shared" si="28"/>
        <v xml:space="preserve"> </v>
      </c>
      <c r="P275" s="230" t="str">
        <f t="shared" si="29"/>
        <v xml:space="preserve"> </v>
      </c>
      <c r="Q275" s="230" t="str">
        <f t="shared" si="30"/>
        <v xml:space="preserve"> </v>
      </c>
    </row>
    <row r="276" spans="1:17" x14ac:dyDescent="0.2">
      <c r="A276" s="10" t="str">
        <f>IF(COUNTRY_INFO!A276=0," ",COUNTRY_INFO!A276)</f>
        <v>Ethiopia</v>
      </c>
      <c r="B276" s="10" t="str">
        <f>IF(COUNTRY_INFO!B276=0," ",COUNTRY_INFO!B276)</f>
        <v>Oromia Arsi</v>
      </c>
      <c r="C276" s="10" t="str">
        <f>IF(COUNTRY_INFO!C276=0," ",COUNTRY_INFO!C276)</f>
        <v>Diksis</v>
      </c>
      <c r="D276" s="11" t="str">
        <f>IF(COUNTRY_INFO!$T$9:$T$1000="MDA2 (DEC+ALB)", COUNTRY_INFO!$T$9:$T$1000, " ")</f>
        <v xml:space="preserve"> </v>
      </c>
      <c r="E276" s="109"/>
      <c r="F276" s="288"/>
      <c r="G276" s="288"/>
      <c r="H276" s="288"/>
      <c r="I276" s="11">
        <f t="shared" si="25"/>
        <v>0</v>
      </c>
      <c r="J276" s="2"/>
      <c r="K276" s="18"/>
      <c r="L276" s="18"/>
      <c r="M276" s="14">
        <f t="shared" si="26"/>
        <v>0</v>
      </c>
      <c r="N276" s="230" t="str">
        <f t="shared" si="27"/>
        <v xml:space="preserve"> </v>
      </c>
      <c r="O276" s="230" t="str">
        <f t="shared" si="28"/>
        <v xml:space="preserve"> </v>
      </c>
      <c r="P276" s="230" t="str">
        <f t="shared" si="29"/>
        <v xml:space="preserve"> </v>
      </c>
      <c r="Q276" s="230" t="str">
        <f t="shared" si="30"/>
        <v xml:space="preserve"> </v>
      </c>
    </row>
    <row r="277" spans="1:17" x14ac:dyDescent="0.2">
      <c r="A277" s="10" t="str">
        <f>IF(COUNTRY_INFO!A277=0," ",COUNTRY_INFO!A277)</f>
        <v>Ethiopia</v>
      </c>
      <c r="B277" s="10" t="str">
        <f>IF(COUNTRY_INFO!B277=0," ",COUNTRY_INFO!B277)</f>
        <v>Oromia Arsi</v>
      </c>
      <c r="C277" s="10" t="str">
        <f>IF(COUNTRY_INFO!C277=0," ",COUNTRY_INFO!C277)</f>
        <v>Dodota</v>
      </c>
      <c r="D277" s="11" t="str">
        <f>IF(COUNTRY_INFO!$T$9:$T$1000="MDA2 (DEC+ALB)", COUNTRY_INFO!$T$9:$T$1000, " ")</f>
        <v xml:space="preserve"> </v>
      </c>
      <c r="E277" s="109"/>
      <c r="F277" s="288"/>
      <c r="G277" s="288"/>
      <c r="H277" s="288"/>
      <c r="I277" s="11">
        <f t="shared" si="25"/>
        <v>0</v>
      </c>
      <c r="J277" s="2"/>
      <c r="K277" s="18"/>
      <c r="L277" s="18"/>
      <c r="M277" s="14">
        <f t="shared" si="26"/>
        <v>0</v>
      </c>
      <c r="N277" s="230" t="str">
        <f t="shared" si="27"/>
        <v xml:space="preserve"> </v>
      </c>
      <c r="O277" s="230" t="str">
        <f t="shared" si="28"/>
        <v xml:space="preserve"> </v>
      </c>
      <c r="P277" s="230" t="str">
        <f t="shared" si="29"/>
        <v xml:space="preserve"> </v>
      </c>
      <c r="Q277" s="230" t="str">
        <f t="shared" si="30"/>
        <v xml:space="preserve"> </v>
      </c>
    </row>
    <row r="278" spans="1:17" x14ac:dyDescent="0.2">
      <c r="A278" s="10" t="str">
        <f>IF(COUNTRY_INFO!A278=0," ",COUNTRY_INFO!A278)</f>
        <v>Ethiopia</v>
      </c>
      <c r="B278" s="10" t="str">
        <f>IF(COUNTRY_INFO!B278=0," ",COUNTRY_INFO!B278)</f>
        <v>Oromia Arsi</v>
      </c>
      <c r="C278" s="10" t="str">
        <f>IF(COUNTRY_INFO!C278=0," ",COUNTRY_INFO!C278)</f>
        <v>Enkelo Wabe</v>
      </c>
      <c r="D278" s="11" t="str">
        <f>IF(COUNTRY_INFO!$T$9:$T$1000="MDA2 (DEC+ALB)", COUNTRY_INFO!$T$9:$T$1000, " ")</f>
        <v xml:space="preserve"> </v>
      </c>
      <c r="E278" s="109"/>
      <c r="F278" s="288"/>
      <c r="G278" s="288"/>
      <c r="H278" s="288"/>
      <c r="I278" s="11">
        <f t="shared" si="25"/>
        <v>0</v>
      </c>
      <c r="J278" s="2"/>
      <c r="K278" s="18"/>
      <c r="L278" s="18"/>
      <c r="M278" s="14">
        <f t="shared" si="26"/>
        <v>0</v>
      </c>
      <c r="N278" s="230" t="str">
        <f t="shared" si="27"/>
        <v xml:space="preserve"> </v>
      </c>
      <c r="O278" s="230" t="str">
        <f t="shared" si="28"/>
        <v xml:space="preserve"> </v>
      </c>
      <c r="P278" s="230" t="str">
        <f t="shared" si="29"/>
        <v xml:space="preserve"> </v>
      </c>
      <c r="Q278" s="230" t="str">
        <f t="shared" si="30"/>
        <v xml:space="preserve"> </v>
      </c>
    </row>
    <row r="279" spans="1:17" x14ac:dyDescent="0.2">
      <c r="A279" s="10" t="str">
        <f>IF(COUNTRY_INFO!A279=0," ",COUNTRY_INFO!A279)</f>
        <v>Ethiopia</v>
      </c>
      <c r="B279" s="10" t="str">
        <f>IF(COUNTRY_INFO!B279=0," ",COUNTRY_INFO!B279)</f>
        <v>Oromia Arsi</v>
      </c>
      <c r="C279" s="10" t="str">
        <f>IF(COUNTRY_INFO!C279=0," ",COUNTRY_INFO!C279)</f>
        <v>Gololcha</v>
      </c>
      <c r="D279" s="11" t="str">
        <f>IF(COUNTRY_INFO!$T$9:$T$1000="MDA2 (DEC+ALB)", COUNTRY_INFO!$T$9:$T$1000, " ")</f>
        <v xml:space="preserve"> </v>
      </c>
      <c r="E279" s="109"/>
      <c r="F279" s="288"/>
      <c r="G279" s="288"/>
      <c r="H279" s="288"/>
      <c r="I279" s="11">
        <f t="shared" si="25"/>
        <v>0</v>
      </c>
      <c r="J279" s="2"/>
      <c r="K279" s="18"/>
      <c r="L279" s="18"/>
      <c r="M279" s="14">
        <f t="shared" si="26"/>
        <v>0</v>
      </c>
      <c r="N279" s="230" t="str">
        <f t="shared" si="27"/>
        <v xml:space="preserve"> </v>
      </c>
      <c r="O279" s="230" t="str">
        <f t="shared" si="28"/>
        <v xml:space="preserve"> </v>
      </c>
      <c r="P279" s="230" t="str">
        <f t="shared" si="29"/>
        <v xml:space="preserve"> </v>
      </c>
      <c r="Q279" s="230" t="str">
        <f t="shared" si="30"/>
        <v xml:space="preserve"> </v>
      </c>
    </row>
    <row r="280" spans="1:17" x14ac:dyDescent="0.2">
      <c r="A280" s="10" t="str">
        <f>IF(COUNTRY_INFO!A280=0," ",COUNTRY_INFO!A280)</f>
        <v>Ethiopia</v>
      </c>
      <c r="B280" s="10" t="str">
        <f>IF(COUNTRY_INFO!B280=0," ",COUNTRY_INFO!B280)</f>
        <v>Oromia Arsi</v>
      </c>
      <c r="C280" s="10" t="str">
        <f>IF(COUNTRY_INFO!C280=0," ",COUNTRY_INFO!C280)</f>
        <v>Guna</v>
      </c>
      <c r="D280" s="11" t="str">
        <f>IF(COUNTRY_INFO!$T$9:$T$1000="MDA2 (DEC+ALB)", COUNTRY_INFO!$T$9:$T$1000, " ")</f>
        <v xml:space="preserve"> </v>
      </c>
      <c r="E280" s="109"/>
      <c r="F280" s="288"/>
      <c r="G280" s="288"/>
      <c r="H280" s="288"/>
      <c r="I280" s="11">
        <f t="shared" si="25"/>
        <v>0</v>
      </c>
      <c r="J280" s="2"/>
      <c r="K280" s="18"/>
      <c r="L280" s="18"/>
      <c r="M280" s="14">
        <f t="shared" si="26"/>
        <v>0</v>
      </c>
      <c r="N280" s="230" t="str">
        <f t="shared" si="27"/>
        <v xml:space="preserve"> </v>
      </c>
      <c r="O280" s="230" t="str">
        <f t="shared" si="28"/>
        <v xml:space="preserve"> </v>
      </c>
      <c r="P280" s="230" t="str">
        <f t="shared" si="29"/>
        <v xml:space="preserve"> </v>
      </c>
      <c r="Q280" s="230" t="str">
        <f t="shared" si="30"/>
        <v xml:space="preserve"> </v>
      </c>
    </row>
    <row r="281" spans="1:17" x14ac:dyDescent="0.2">
      <c r="A281" s="10" t="str">
        <f>IF(COUNTRY_INFO!A281=0," ",COUNTRY_INFO!A281)</f>
        <v>Ethiopia</v>
      </c>
      <c r="B281" s="10" t="str">
        <f>IF(COUNTRY_INFO!B281=0," ",COUNTRY_INFO!B281)</f>
        <v>Oromia Arsi</v>
      </c>
      <c r="C281" s="10" t="str">
        <f>IF(COUNTRY_INFO!C281=0," ",COUNTRY_INFO!C281)</f>
        <v>Hetosa</v>
      </c>
      <c r="D281" s="11" t="str">
        <f>IF(COUNTRY_INFO!$T$9:$T$1000="MDA2 (DEC+ALB)", COUNTRY_INFO!$T$9:$T$1000, " ")</f>
        <v xml:space="preserve"> </v>
      </c>
      <c r="E281" s="109"/>
      <c r="F281" s="288"/>
      <c r="G281" s="288"/>
      <c r="H281" s="288"/>
      <c r="I281" s="11">
        <f t="shared" si="25"/>
        <v>0</v>
      </c>
      <c r="J281" s="2"/>
      <c r="K281" s="18"/>
      <c r="L281" s="18"/>
      <c r="M281" s="14">
        <f t="shared" si="26"/>
        <v>0</v>
      </c>
      <c r="N281" s="230" t="str">
        <f t="shared" si="27"/>
        <v xml:space="preserve"> </v>
      </c>
      <c r="O281" s="230" t="str">
        <f t="shared" si="28"/>
        <v xml:space="preserve"> </v>
      </c>
      <c r="P281" s="230" t="str">
        <f t="shared" si="29"/>
        <v xml:space="preserve"> </v>
      </c>
      <c r="Q281" s="230" t="str">
        <f t="shared" si="30"/>
        <v xml:space="preserve"> </v>
      </c>
    </row>
    <row r="282" spans="1:17" x14ac:dyDescent="0.2">
      <c r="A282" s="10" t="str">
        <f>IF(COUNTRY_INFO!A282=0," ",COUNTRY_INFO!A282)</f>
        <v>Ethiopia</v>
      </c>
      <c r="B282" s="10" t="str">
        <f>IF(COUNTRY_INFO!B282=0," ",COUNTRY_INFO!B282)</f>
        <v>Oromia Arsi</v>
      </c>
      <c r="C282" s="10" t="str">
        <f>IF(COUNTRY_INFO!C282=0," ",COUNTRY_INFO!C282)</f>
        <v>Jeju</v>
      </c>
      <c r="D282" s="11" t="str">
        <f>IF(COUNTRY_INFO!$T$9:$T$1000="MDA2 (DEC+ALB)", COUNTRY_INFO!$T$9:$T$1000, " ")</f>
        <v xml:space="preserve"> </v>
      </c>
      <c r="E282" s="109"/>
      <c r="F282" s="288"/>
      <c r="G282" s="288"/>
      <c r="H282" s="288"/>
      <c r="I282" s="11">
        <f t="shared" si="25"/>
        <v>0</v>
      </c>
      <c r="J282" s="2"/>
      <c r="K282" s="18"/>
      <c r="L282" s="18"/>
      <c r="M282" s="14">
        <f t="shared" si="26"/>
        <v>0</v>
      </c>
      <c r="N282" s="230" t="str">
        <f t="shared" si="27"/>
        <v xml:space="preserve"> </v>
      </c>
      <c r="O282" s="230" t="str">
        <f t="shared" si="28"/>
        <v xml:space="preserve"> </v>
      </c>
      <c r="P282" s="230" t="str">
        <f t="shared" si="29"/>
        <v xml:space="preserve"> </v>
      </c>
      <c r="Q282" s="230" t="str">
        <f t="shared" si="30"/>
        <v xml:space="preserve"> </v>
      </c>
    </row>
    <row r="283" spans="1:17" x14ac:dyDescent="0.2">
      <c r="A283" s="10" t="str">
        <f>IF(COUNTRY_INFO!A283=0," ",COUNTRY_INFO!A283)</f>
        <v>Ethiopia</v>
      </c>
      <c r="B283" s="10" t="str">
        <f>IF(COUNTRY_INFO!B283=0," ",COUNTRY_INFO!B283)</f>
        <v>Oromia Arsi</v>
      </c>
      <c r="C283" s="10" t="str">
        <f>IF(COUNTRY_INFO!C283=0," ",COUNTRY_INFO!C283)</f>
        <v>Limuna bilbilo</v>
      </c>
      <c r="D283" s="11" t="str">
        <f>IF(COUNTRY_INFO!$T$9:$T$1000="MDA2 (DEC+ALB)", COUNTRY_INFO!$T$9:$T$1000, " ")</f>
        <v xml:space="preserve"> </v>
      </c>
      <c r="E283" s="109"/>
      <c r="F283" s="288"/>
      <c r="G283" s="288"/>
      <c r="H283" s="288"/>
      <c r="I283" s="11">
        <f t="shared" si="25"/>
        <v>0</v>
      </c>
      <c r="J283" s="2"/>
      <c r="K283" s="18"/>
      <c r="L283" s="18"/>
      <c r="M283" s="14">
        <f t="shared" si="26"/>
        <v>0</v>
      </c>
      <c r="N283" s="230" t="str">
        <f t="shared" si="27"/>
        <v xml:space="preserve"> </v>
      </c>
      <c r="O283" s="230" t="str">
        <f t="shared" si="28"/>
        <v xml:space="preserve"> </v>
      </c>
      <c r="P283" s="230" t="str">
        <f t="shared" si="29"/>
        <v xml:space="preserve"> </v>
      </c>
      <c r="Q283" s="230" t="str">
        <f t="shared" si="30"/>
        <v xml:space="preserve"> </v>
      </c>
    </row>
    <row r="284" spans="1:17" x14ac:dyDescent="0.2">
      <c r="A284" s="10" t="str">
        <f>IF(COUNTRY_INFO!A284=0," ",COUNTRY_INFO!A284)</f>
        <v>Ethiopia</v>
      </c>
      <c r="B284" s="10" t="str">
        <f>IF(COUNTRY_INFO!B284=0," ",COUNTRY_INFO!B284)</f>
        <v>Oromia Arsi</v>
      </c>
      <c r="C284" s="10" t="str">
        <f>IF(COUNTRY_INFO!C284=0," ",COUNTRY_INFO!C284)</f>
        <v>Lode hetosa</v>
      </c>
      <c r="D284" s="11" t="str">
        <f>IF(COUNTRY_INFO!$T$9:$T$1000="MDA2 (DEC+ALB)", COUNTRY_INFO!$T$9:$T$1000, " ")</f>
        <v xml:space="preserve"> </v>
      </c>
      <c r="E284" s="109"/>
      <c r="F284" s="288"/>
      <c r="G284" s="288"/>
      <c r="H284" s="288"/>
      <c r="I284" s="11">
        <f t="shared" si="25"/>
        <v>0</v>
      </c>
      <c r="J284" s="2"/>
      <c r="K284" s="18"/>
      <c r="L284" s="18"/>
      <c r="M284" s="14">
        <f t="shared" si="26"/>
        <v>0</v>
      </c>
      <c r="N284" s="230" t="str">
        <f t="shared" si="27"/>
        <v xml:space="preserve"> </v>
      </c>
      <c r="O284" s="230" t="str">
        <f t="shared" si="28"/>
        <v xml:space="preserve"> </v>
      </c>
      <c r="P284" s="230" t="str">
        <f t="shared" si="29"/>
        <v xml:space="preserve"> </v>
      </c>
      <c r="Q284" s="230" t="str">
        <f t="shared" si="30"/>
        <v xml:space="preserve"> </v>
      </c>
    </row>
    <row r="285" spans="1:17" x14ac:dyDescent="0.2">
      <c r="A285" s="10" t="str">
        <f>IF(COUNTRY_INFO!A285=0," ",COUNTRY_INFO!A285)</f>
        <v>Ethiopia</v>
      </c>
      <c r="B285" s="10" t="str">
        <f>IF(COUNTRY_INFO!B285=0," ",COUNTRY_INFO!B285)</f>
        <v>Oromia Arsi</v>
      </c>
      <c r="C285" s="10" t="str">
        <f>IF(COUNTRY_INFO!C285=0," ",COUNTRY_INFO!C285)</f>
        <v>Merti</v>
      </c>
      <c r="D285" s="11" t="str">
        <f>IF(COUNTRY_INFO!$T$9:$T$1000="MDA2 (DEC+ALB)", COUNTRY_INFO!$T$9:$T$1000, " ")</f>
        <v xml:space="preserve"> </v>
      </c>
      <c r="E285" s="109"/>
      <c r="F285" s="288"/>
      <c r="G285" s="288"/>
      <c r="H285" s="288"/>
      <c r="I285" s="11">
        <f t="shared" si="25"/>
        <v>0</v>
      </c>
      <c r="J285" s="2"/>
      <c r="K285" s="18"/>
      <c r="L285" s="18"/>
      <c r="M285" s="14">
        <f t="shared" si="26"/>
        <v>0</v>
      </c>
      <c r="N285" s="230" t="str">
        <f t="shared" si="27"/>
        <v xml:space="preserve"> </v>
      </c>
      <c r="O285" s="230" t="str">
        <f t="shared" si="28"/>
        <v xml:space="preserve"> </v>
      </c>
      <c r="P285" s="230" t="str">
        <f t="shared" si="29"/>
        <v xml:space="preserve"> </v>
      </c>
      <c r="Q285" s="230" t="str">
        <f t="shared" si="30"/>
        <v xml:space="preserve"> </v>
      </c>
    </row>
    <row r="286" spans="1:17" x14ac:dyDescent="0.2">
      <c r="A286" s="10" t="str">
        <f>IF(COUNTRY_INFO!A286=0," ",COUNTRY_INFO!A286)</f>
        <v>Ethiopia</v>
      </c>
      <c r="B286" s="10" t="str">
        <f>IF(COUNTRY_INFO!B286=0," ",COUNTRY_INFO!B286)</f>
        <v>Oromia Arsi</v>
      </c>
      <c r="C286" s="10" t="str">
        <f>IF(COUNTRY_INFO!C286=0," ",COUNTRY_INFO!C286)</f>
        <v>Munesa</v>
      </c>
      <c r="D286" s="11" t="str">
        <f>IF(COUNTRY_INFO!$T$9:$T$1000="MDA2 (DEC+ALB)", COUNTRY_INFO!$T$9:$T$1000, " ")</f>
        <v xml:space="preserve"> </v>
      </c>
      <c r="E286" s="109"/>
      <c r="F286" s="288"/>
      <c r="G286" s="288"/>
      <c r="H286" s="288"/>
      <c r="I286" s="11">
        <f t="shared" si="25"/>
        <v>0</v>
      </c>
      <c r="J286" s="2"/>
      <c r="K286" s="18"/>
      <c r="L286" s="18"/>
      <c r="M286" s="14">
        <f t="shared" si="26"/>
        <v>0</v>
      </c>
      <c r="N286" s="230" t="str">
        <f t="shared" si="27"/>
        <v xml:space="preserve"> </v>
      </c>
      <c r="O286" s="230" t="str">
        <f t="shared" si="28"/>
        <v xml:space="preserve"> </v>
      </c>
      <c r="P286" s="230" t="str">
        <f t="shared" si="29"/>
        <v xml:space="preserve"> </v>
      </c>
      <c r="Q286" s="230" t="str">
        <f t="shared" si="30"/>
        <v xml:space="preserve"> </v>
      </c>
    </row>
    <row r="287" spans="1:17" x14ac:dyDescent="0.2">
      <c r="A287" s="10" t="str">
        <f>IF(COUNTRY_INFO!A287=0," ",COUNTRY_INFO!A287)</f>
        <v>Ethiopia</v>
      </c>
      <c r="B287" s="10" t="str">
        <f>IF(COUNTRY_INFO!B287=0," ",COUNTRY_INFO!B287)</f>
        <v>Oromia Arsi</v>
      </c>
      <c r="C287" s="10" t="str">
        <f>IF(COUNTRY_INFO!C287=0," ",COUNTRY_INFO!C287)</f>
        <v>Robe</v>
      </c>
      <c r="D287" s="11" t="str">
        <f>IF(COUNTRY_INFO!$T$9:$T$1000="MDA2 (DEC+ALB)", COUNTRY_INFO!$T$9:$T$1000, " ")</f>
        <v xml:space="preserve"> </v>
      </c>
      <c r="E287" s="109"/>
      <c r="F287" s="288"/>
      <c r="G287" s="288"/>
      <c r="H287" s="288"/>
      <c r="I287" s="11">
        <f t="shared" si="25"/>
        <v>0</v>
      </c>
      <c r="J287" s="2"/>
      <c r="K287" s="18"/>
      <c r="L287" s="18"/>
      <c r="M287" s="14">
        <f t="shared" si="26"/>
        <v>0</v>
      </c>
      <c r="N287" s="230" t="str">
        <f t="shared" si="27"/>
        <v xml:space="preserve"> </v>
      </c>
      <c r="O287" s="230" t="str">
        <f t="shared" si="28"/>
        <v xml:space="preserve"> </v>
      </c>
      <c r="P287" s="230" t="str">
        <f t="shared" si="29"/>
        <v xml:space="preserve"> </v>
      </c>
      <c r="Q287" s="230" t="str">
        <f t="shared" si="30"/>
        <v xml:space="preserve"> </v>
      </c>
    </row>
    <row r="288" spans="1:17" x14ac:dyDescent="0.2">
      <c r="A288" s="10" t="str">
        <f>IF(COUNTRY_INFO!A288=0," ",COUNTRY_INFO!A288)</f>
        <v>Ethiopia</v>
      </c>
      <c r="B288" s="10" t="str">
        <f>IF(COUNTRY_INFO!B288=0," ",COUNTRY_INFO!B288)</f>
        <v>Oromia Arsi</v>
      </c>
      <c r="C288" s="10" t="str">
        <f>IF(COUNTRY_INFO!C288=0," ",COUNTRY_INFO!C288)</f>
        <v>Seru</v>
      </c>
      <c r="D288" s="11" t="str">
        <f>IF(COUNTRY_INFO!$T$9:$T$1000="MDA2 (DEC+ALB)", COUNTRY_INFO!$T$9:$T$1000, " ")</f>
        <v xml:space="preserve"> </v>
      </c>
      <c r="E288" s="109"/>
      <c r="F288" s="288"/>
      <c r="G288" s="288"/>
      <c r="H288" s="288"/>
      <c r="I288" s="11">
        <f t="shared" si="25"/>
        <v>0</v>
      </c>
      <c r="J288" s="2"/>
      <c r="K288" s="18"/>
      <c r="L288" s="18"/>
      <c r="M288" s="14">
        <f t="shared" si="26"/>
        <v>0</v>
      </c>
      <c r="N288" s="230" t="str">
        <f t="shared" si="27"/>
        <v xml:space="preserve"> </v>
      </c>
      <c r="O288" s="230" t="str">
        <f t="shared" si="28"/>
        <v xml:space="preserve"> </v>
      </c>
      <c r="P288" s="230" t="str">
        <f t="shared" si="29"/>
        <v xml:space="preserve"> </v>
      </c>
      <c r="Q288" s="230" t="str">
        <f t="shared" si="30"/>
        <v xml:space="preserve"> </v>
      </c>
    </row>
    <row r="289" spans="1:17" x14ac:dyDescent="0.2">
      <c r="A289" s="10" t="str">
        <f>IF(COUNTRY_INFO!A289=0," ",COUNTRY_INFO!A289)</f>
        <v>Ethiopia</v>
      </c>
      <c r="B289" s="10" t="str">
        <f>IF(COUNTRY_INFO!B289=0," ",COUNTRY_INFO!B289)</f>
        <v>Oromia Arsi</v>
      </c>
      <c r="C289" s="10" t="str">
        <f>IF(COUNTRY_INFO!C289=0," ",COUNTRY_INFO!C289)</f>
        <v>Shanan Kolu</v>
      </c>
      <c r="D289" s="11" t="str">
        <f>IF(COUNTRY_INFO!$T$9:$T$1000="MDA2 (DEC+ALB)", COUNTRY_INFO!$T$9:$T$1000, " ")</f>
        <v xml:space="preserve"> </v>
      </c>
      <c r="E289" s="109"/>
      <c r="F289" s="288"/>
      <c r="G289" s="288"/>
      <c r="H289" s="288"/>
      <c r="I289" s="11">
        <f t="shared" si="25"/>
        <v>0</v>
      </c>
      <c r="J289" s="2"/>
      <c r="K289" s="18"/>
      <c r="L289" s="18"/>
      <c r="M289" s="14">
        <f t="shared" si="26"/>
        <v>0</v>
      </c>
      <c r="N289" s="230" t="str">
        <f t="shared" si="27"/>
        <v xml:space="preserve"> </v>
      </c>
      <c r="O289" s="230" t="str">
        <f t="shared" si="28"/>
        <v xml:space="preserve"> </v>
      </c>
      <c r="P289" s="230" t="str">
        <f t="shared" si="29"/>
        <v xml:space="preserve"> </v>
      </c>
      <c r="Q289" s="230" t="str">
        <f t="shared" si="30"/>
        <v xml:space="preserve"> </v>
      </c>
    </row>
    <row r="290" spans="1:17" x14ac:dyDescent="0.2">
      <c r="A290" s="10" t="str">
        <f>IF(COUNTRY_INFO!A290=0," ",COUNTRY_INFO!A290)</f>
        <v>Ethiopia</v>
      </c>
      <c r="B290" s="10" t="str">
        <f>IF(COUNTRY_INFO!B290=0," ",COUNTRY_INFO!B290)</f>
        <v>Oromia Arsi</v>
      </c>
      <c r="C290" s="10" t="str">
        <f>IF(COUNTRY_INFO!C290=0," ",COUNTRY_INFO!C290)</f>
        <v>Shirka</v>
      </c>
      <c r="D290" s="11" t="str">
        <f>IF(COUNTRY_INFO!$T$9:$T$1000="MDA2 (DEC+ALB)", COUNTRY_INFO!$T$9:$T$1000, " ")</f>
        <v xml:space="preserve"> </v>
      </c>
      <c r="E290" s="109"/>
      <c r="F290" s="288"/>
      <c r="G290" s="288"/>
      <c r="H290" s="288"/>
      <c r="I290" s="11">
        <f t="shared" si="25"/>
        <v>0</v>
      </c>
      <c r="J290" s="2"/>
      <c r="K290" s="18"/>
      <c r="L290" s="18"/>
      <c r="M290" s="14">
        <f t="shared" si="26"/>
        <v>0</v>
      </c>
      <c r="N290" s="230" t="str">
        <f t="shared" si="27"/>
        <v xml:space="preserve"> </v>
      </c>
      <c r="O290" s="230" t="str">
        <f t="shared" si="28"/>
        <v xml:space="preserve"> </v>
      </c>
      <c r="P290" s="230" t="str">
        <f t="shared" si="29"/>
        <v xml:space="preserve"> </v>
      </c>
      <c r="Q290" s="230" t="str">
        <f t="shared" si="30"/>
        <v xml:space="preserve"> </v>
      </c>
    </row>
    <row r="291" spans="1:17" x14ac:dyDescent="0.2">
      <c r="A291" s="10" t="str">
        <f>IF(COUNTRY_INFO!A291=0," ",COUNTRY_INFO!A291)</f>
        <v>Ethiopia</v>
      </c>
      <c r="B291" s="10" t="str">
        <f>IF(COUNTRY_INFO!B291=0," ",COUNTRY_INFO!B291)</f>
        <v>Oromia Arsi</v>
      </c>
      <c r="C291" s="10" t="str">
        <f>IF(COUNTRY_INFO!C291=0," ",COUNTRY_INFO!C291)</f>
        <v>Sire</v>
      </c>
      <c r="D291" s="11" t="str">
        <f>IF(COUNTRY_INFO!$T$9:$T$1000="MDA2 (DEC+ALB)", COUNTRY_INFO!$T$9:$T$1000, " ")</f>
        <v xml:space="preserve"> </v>
      </c>
      <c r="E291" s="109"/>
      <c r="F291" s="288"/>
      <c r="G291" s="288"/>
      <c r="H291" s="288"/>
      <c r="I291" s="11">
        <f t="shared" si="25"/>
        <v>0</v>
      </c>
      <c r="J291" s="2"/>
      <c r="K291" s="18"/>
      <c r="L291" s="18"/>
      <c r="M291" s="14">
        <f t="shared" si="26"/>
        <v>0</v>
      </c>
      <c r="N291" s="230" t="str">
        <f t="shared" si="27"/>
        <v xml:space="preserve"> </v>
      </c>
      <c r="O291" s="230" t="str">
        <f t="shared" si="28"/>
        <v xml:space="preserve"> </v>
      </c>
      <c r="P291" s="230" t="str">
        <f t="shared" si="29"/>
        <v xml:space="preserve"> </v>
      </c>
      <c r="Q291" s="230" t="str">
        <f t="shared" si="30"/>
        <v xml:space="preserve"> </v>
      </c>
    </row>
    <row r="292" spans="1:17" x14ac:dyDescent="0.2">
      <c r="A292" s="10" t="str">
        <f>IF(COUNTRY_INFO!A292=0," ",COUNTRY_INFO!A292)</f>
        <v>Ethiopia</v>
      </c>
      <c r="B292" s="10" t="str">
        <f>IF(COUNTRY_INFO!B292=0," ",COUNTRY_INFO!B292)</f>
        <v>Oromia Arsi</v>
      </c>
      <c r="C292" s="10" t="str">
        <f>IF(COUNTRY_INFO!C292=0," ",COUNTRY_INFO!C292)</f>
        <v>Sude</v>
      </c>
      <c r="D292" s="11" t="str">
        <f>IF(COUNTRY_INFO!$T$9:$T$1000="MDA2 (DEC+ALB)", COUNTRY_INFO!$T$9:$T$1000, " ")</f>
        <v xml:space="preserve"> </v>
      </c>
      <c r="E292" s="109"/>
      <c r="F292" s="288"/>
      <c r="G292" s="288"/>
      <c r="H292" s="288"/>
      <c r="I292" s="11">
        <f t="shared" si="25"/>
        <v>0</v>
      </c>
      <c r="J292" s="2"/>
      <c r="K292" s="18"/>
      <c r="L292" s="18"/>
      <c r="M292" s="14">
        <f t="shared" si="26"/>
        <v>0</v>
      </c>
      <c r="N292" s="230" t="str">
        <f t="shared" si="27"/>
        <v xml:space="preserve"> </v>
      </c>
      <c r="O292" s="230" t="str">
        <f t="shared" si="28"/>
        <v xml:space="preserve"> </v>
      </c>
      <c r="P292" s="230" t="str">
        <f t="shared" si="29"/>
        <v xml:space="preserve"> </v>
      </c>
      <c r="Q292" s="230" t="str">
        <f t="shared" si="30"/>
        <v xml:space="preserve"> </v>
      </c>
    </row>
    <row r="293" spans="1:17" x14ac:dyDescent="0.2">
      <c r="A293" s="10" t="str">
        <f>IF(COUNTRY_INFO!A293=0," ",COUNTRY_INFO!A293)</f>
        <v>Ethiopia</v>
      </c>
      <c r="B293" s="10" t="str">
        <f>IF(COUNTRY_INFO!B293=0," ",COUNTRY_INFO!B293)</f>
        <v>Oromia Arsi</v>
      </c>
      <c r="C293" s="10" t="str">
        <f>IF(COUNTRY_INFO!C293=0," ",COUNTRY_INFO!C293)</f>
        <v>Tena</v>
      </c>
      <c r="D293" s="11" t="str">
        <f>IF(COUNTRY_INFO!$T$9:$T$1000="MDA2 (DEC+ALB)", COUNTRY_INFO!$T$9:$T$1000, " ")</f>
        <v xml:space="preserve"> </v>
      </c>
      <c r="E293" s="109"/>
      <c r="F293" s="288"/>
      <c r="G293" s="288"/>
      <c r="H293" s="288"/>
      <c r="I293" s="11">
        <f t="shared" si="25"/>
        <v>0</v>
      </c>
      <c r="J293" s="2"/>
      <c r="K293" s="18"/>
      <c r="L293" s="18"/>
      <c r="M293" s="14">
        <f t="shared" si="26"/>
        <v>0</v>
      </c>
      <c r="N293" s="230" t="str">
        <f t="shared" si="27"/>
        <v xml:space="preserve"> </v>
      </c>
      <c r="O293" s="230" t="str">
        <f t="shared" si="28"/>
        <v xml:space="preserve"> </v>
      </c>
      <c r="P293" s="230" t="str">
        <f t="shared" si="29"/>
        <v xml:space="preserve"> </v>
      </c>
      <c r="Q293" s="230" t="str">
        <f t="shared" si="30"/>
        <v xml:space="preserve"> </v>
      </c>
    </row>
    <row r="294" spans="1:17" x14ac:dyDescent="0.2">
      <c r="A294" s="10" t="str">
        <f>IF(COUNTRY_INFO!A294=0," ",COUNTRY_INFO!A294)</f>
        <v>Ethiopia</v>
      </c>
      <c r="B294" s="10" t="str">
        <f>IF(COUNTRY_INFO!B294=0," ",COUNTRY_INFO!B294)</f>
        <v>Oromia Arsi</v>
      </c>
      <c r="C294" s="10" t="str">
        <f>IF(COUNTRY_INFO!C294=0," ",COUNTRY_INFO!C294)</f>
        <v>Tiyo</v>
      </c>
      <c r="D294" s="11" t="str">
        <f>IF(COUNTRY_INFO!$T$9:$T$1000="MDA2 (DEC+ALB)", COUNTRY_INFO!$T$9:$T$1000, " ")</f>
        <v xml:space="preserve"> </v>
      </c>
      <c r="E294" s="109"/>
      <c r="F294" s="288"/>
      <c r="G294" s="288"/>
      <c r="H294" s="288"/>
      <c r="I294" s="11">
        <f t="shared" si="25"/>
        <v>0</v>
      </c>
      <c r="J294" s="2"/>
      <c r="K294" s="18"/>
      <c r="L294" s="18"/>
      <c r="M294" s="14">
        <f t="shared" si="26"/>
        <v>0</v>
      </c>
      <c r="N294" s="230" t="str">
        <f t="shared" si="27"/>
        <v xml:space="preserve"> </v>
      </c>
      <c r="O294" s="230" t="str">
        <f t="shared" si="28"/>
        <v xml:space="preserve"> </v>
      </c>
      <c r="P294" s="230" t="str">
        <f t="shared" si="29"/>
        <v xml:space="preserve"> </v>
      </c>
      <c r="Q294" s="230" t="str">
        <f t="shared" si="30"/>
        <v xml:space="preserve"> </v>
      </c>
    </row>
    <row r="295" spans="1:17" x14ac:dyDescent="0.2">
      <c r="A295" s="10" t="str">
        <f>IF(COUNTRY_INFO!A295=0," ",COUNTRY_INFO!A295)</f>
        <v>Ethiopia</v>
      </c>
      <c r="B295" s="10" t="str">
        <f>IF(COUNTRY_INFO!B295=0," ",COUNTRY_INFO!B295)</f>
        <v>Oromia Arsi</v>
      </c>
      <c r="C295" s="10" t="str">
        <f>IF(COUNTRY_INFO!C295=0," ",COUNTRY_INFO!C295)</f>
        <v>Zeway dugda</v>
      </c>
      <c r="D295" s="11" t="str">
        <f>IF(COUNTRY_INFO!$T$9:$T$1000="MDA2 (DEC+ALB)", COUNTRY_INFO!$T$9:$T$1000, " ")</f>
        <v xml:space="preserve"> </v>
      </c>
      <c r="E295" s="109"/>
      <c r="F295" s="288"/>
      <c r="G295" s="288"/>
      <c r="H295" s="288"/>
      <c r="I295" s="11">
        <f t="shared" si="25"/>
        <v>0</v>
      </c>
      <c r="J295" s="2"/>
      <c r="K295" s="18"/>
      <c r="L295" s="18"/>
      <c r="M295" s="14">
        <f t="shared" si="26"/>
        <v>0</v>
      </c>
      <c r="N295" s="230" t="str">
        <f t="shared" si="27"/>
        <v xml:space="preserve"> </v>
      </c>
      <c r="O295" s="230" t="str">
        <f t="shared" si="28"/>
        <v xml:space="preserve"> </v>
      </c>
      <c r="P295" s="230" t="str">
        <f t="shared" si="29"/>
        <v xml:space="preserve"> </v>
      </c>
      <c r="Q295" s="230" t="str">
        <f t="shared" si="30"/>
        <v xml:space="preserve"> </v>
      </c>
    </row>
    <row r="296" spans="1:17" x14ac:dyDescent="0.2">
      <c r="A296" s="10" t="str">
        <f>IF(COUNTRY_INFO!A296=0," ",COUNTRY_INFO!A296)</f>
        <v>Ethiopia</v>
      </c>
      <c r="B296" s="10" t="str">
        <f>IF(COUNTRY_INFO!B296=0," ",COUNTRY_INFO!B296)</f>
        <v>Oromia Bale</v>
      </c>
      <c r="C296" s="10" t="str">
        <f>IF(COUNTRY_INFO!C296=0," ",COUNTRY_INFO!C296)</f>
        <v>Agarfa</v>
      </c>
      <c r="D296" s="11" t="str">
        <f>IF(COUNTRY_INFO!$T$9:$T$1000="MDA2 (DEC+ALB)", COUNTRY_INFO!$T$9:$T$1000, " ")</f>
        <v xml:space="preserve"> </v>
      </c>
      <c r="E296" s="109"/>
      <c r="F296" s="288"/>
      <c r="G296" s="288"/>
      <c r="H296" s="288"/>
      <c r="I296" s="11">
        <f t="shared" si="25"/>
        <v>0</v>
      </c>
      <c r="J296" s="2"/>
      <c r="K296" s="18"/>
      <c r="L296" s="18"/>
      <c r="M296" s="14">
        <f t="shared" si="26"/>
        <v>0</v>
      </c>
      <c r="N296" s="230" t="str">
        <f t="shared" si="27"/>
        <v xml:space="preserve"> </v>
      </c>
      <c r="O296" s="230" t="str">
        <f t="shared" si="28"/>
        <v xml:space="preserve"> </v>
      </c>
      <c r="P296" s="230" t="str">
        <f t="shared" si="29"/>
        <v xml:space="preserve"> </v>
      </c>
      <c r="Q296" s="230" t="str">
        <f t="shared" si="30"/>
        <v xml:space="preserve"> </v>
      </c>
    </row>
    <row r="297" spans="1:17" x14ac:dyDescent="0.2">
      <c r="A297" s="10" t="str">
        <f>IF(COUNTRY_INFO!A297=0," ",COUNTRY_INFO!A297)</f>
        <v>Ethiopia</v>
      </c>
      <c r="B297" s="10" t="str">
        <f>IF(COUNTRY_INFO!B297=0," ",COUNTRY_INFO!B297)</f>
        <v>Oromia Bale</v>
      </c>
      <c r="C297" s="10" t="str">
        <f>IF(COUNTRY_INFO!C297=0," ",COUNTRY_INFO!C297)</f>
        <v>Barbare</v>
      </c>
      <c r="D297" s="11" t="str">
        <f>IF(COUNTRY_INFO!$T$9:$T$1000="MDA2 (DEC+ALB)", COUNTRY_INFO!$T$9:$T$1000, " ")</f>
        <v xml:space="preserve"> </v>
      </c>
      <c r="E297" s="109"/>
      <c r="F297" s="288"/>
      <c r="G297" s="288"/>
      <c r="H297" s="288"/>
      <c r="I297" s="11">
        <f t="shared" si="25"/>
        <v>0</v>
      </c>
      <c r="J297" s="2"/>
      <c r="K297" s="18"/>
      <c r="L297" s="18"/>
      <c r="M297" s="14">
        <f t="shared" si="26"/>
        <v>0</v>
      </c>
      <c r="N297" s="230" t="str">
        <f t="shared" si="27"/>
        <v xml:space="preserve"> </v>
      </c>
      <c r="O297" s="230" t="str">
        <f t="shared" si="28"/>
        <v xml:space="preserve"> </v>
      </c>
      <c r="P297" s="230" t="str">
        <f t="shared" si="29"/>
        <v xml:space="preserve"> </v>
      </c>
      <c r="Q297" s="230" t="str">
        <f t="shared" si="30"/>
        <v xml:space="preserve"> </v>
      </c>
    </row>
    <row r="298" spans="1:17" x14ac:dyDescent="0.2">
      <c r="A298" s="10" t="str">
        <f>IF(COUNTRY_INFO!A298=0," ",COUNTRY_INFO!A298)</f>
        <v>Ethiopia</v>
      </c>
      <c r="B298" s="10" t="str">
        <f>IF(COUNTRY_INFO!B298=0," ",COUNTRY_INFO!B298)</f>
        <v>Oromia Bale</v>
      </c>
      <c r="C298" s="10" t="str">
        <f>IF(COUNTRY_INFO!C298=0," ",COUNTRY_INFO!C298)</f>
        <v>Dawe Kachen</v>
      </c>
      <c r="D298" s="11" t="str">
        <f>IF(COUNTRY_INFO!$T$9:$T$1000="MDA2 (DEC+ALB)", COUNTRY_INFO!$T$9:$T$1000, " ")</f>
        <v xml:space="preserve"> </v>
      </c>
      <c r="E298" s="109"/>
      <c r="F298" s="288"/>
      <c r="G298" s="288"/>
      <c r="H298" s="288"/>
      <c r="I298" s="11">
        <f t="shared" si="25"/>
        <v>0</v>
      </c>
      <c r="J298" s="2"/>
      <c r="K298" s="18"/>
      <c r="L298" s="18"/>
      <c r="M298" s="14">
        <f t="shared" si="26"/>
        <v>0</v>
      </c>
      <c r="N298" s="230" t="str">
        <f t="shared" si="27"/>
        <v xml:space="preserve"> </v>
      </c>
      <c r="O298" s="230" t="str">
        <f t="shared" si="28"/>
        <v xml:space="preserve"> </v>
      </c>
      <c r="P298" s="230" t="str">
        <f t="shared" si="29"/>
        <v xml:space="preserve"> </v>
      </c>
      <c r="Q298" s="230" t="str">
        <f t="shared" si="30"/>
        <v xml:space="preserve"> </v>
      </c>
    </row>
    <row r="299" spans="1:17" x14ac:dyDescent="0.2">
      <c r="A299" s="10" t="str">
        <f>IF(COUNTRY_INFO!A299=0," ",COUNTRY_INFO!A299)</f>
        <v>Ethiopia</v>
      </c>
      <c r="B299" s="10" t="str">
        <f>IF(COUNTRY_INFO!B299=0," ",COUNTRY_INFO!B299)</f>
        <v>Oromia Bale</v>
      </c>
      <c r="C299" s="10" t="str">
        <f>IF(COUNTRY_INFO!C299=0," ",COUNTRY_INFO!C299)</f>
        <v>Dawe sarar</v>
      </c>
      <c r="D299" s="11" t="str">
        <f>IF(COUNTRY_INFO!$T$9:$T$1000="MDA2 (DEC+ALB)", COUNTRY_INFO!$T$9:$T$1000, " ")</f>
        <v xml:space="preserve"> </v>
      </c>
      <c r="E299" s="109"/>
      <c r="F299" s="288"/>
      <c r="G299" s="288"/>
      <c r="H299" s="288"/>
      <c r="I299" s="11">
        <f t="shared" si="25"/>
        <v>0</v>
      </c>
      <c r="J299" s="2"/>
      <c r="K299" s="18"/>
      <c r="L299" s="18"/>
      <c r="M299" s="14">
        <f t="shared" si="26"/>
        <v>0</v>
      </c>
      <c r="N299" s="230" t="str">
        <f t="shared" si="27"/>
        <v xml:space="preserve"> </v>
      </c>
      <c r="O299" s="230" t="str">
        <f t="shared" si="28"/>
        <v xml:space="preserve"> </v>
      </c>
      <c r="P299" s="230" t="str">
        <f t="shared" si="29"/>
        <v xml:space="preserve"> </v>
      </c>
      <c r="Q299" s="230" t="str">
        <f t="shared" si="30"/>
        <v xml:space="preserve"> </v>
      </c>
    </row>
    <row r="300" spans="1:17" x14ac:dyDescent="0.2">
      <c r="A300" s="10" t="str">
        <f>IF(COUNTRY_INFO!A300=0," ",COUNTRY_INFO!A300)</f>
        <v>Ethiopia</v>
      </c>
      <c r="B300" s="10" t="str">
        <f>IF(COUNTRY_INFO!B300=0," ",COUNTRY_INFO!B300)</f>
        <v>Oromia Bale</v>
      </c>
      <c r="C300" s="10" t="str">
        <f>IF(COUNTRY_INFO!C300=0," ",COUNTRY_INFO!C300)</f>
        <v>Dinsho</v>
      </c>
      <c r="D300" s="11" t="str">
        <f>IF(COUNTRY_INFO!$T$9:$T$1000="MDA2 (DEC+ALB)", COUNTRY_INFO!$T$9:$T$1000, " ")</f>
        <v xml:space="preserve"> </v>
      </c>
      <c r="E300" s="109"/>
      <c r="F300" s="288"/>
      <c r="G300" s="288"/>
      <c r="H300" s="288"/>
      <c r="I300" s="11">
        <f t="shared" si="25"/>
        <v>0</v>
      </c>
      <c r="J300" s="2"/>
      <c r="K300" s="18"/>
      <c r="L300" s="18"/>
      <c r="M300" s="14">
        <f t="shared" si="26"/>
        <v>0</v>
      </c>
      <c r="N300" s="230" t="str">
        <f t="shared" si="27"/>
        <v xml:space="preserve"> </v>
      </c>
      <c r="O300" s="230" t="str">
        <f t="shared" si="28"/>
        <v xml:space="preserve"> </v>
      </c>
      <c r="P300" s="230" t="str">
        <f t="shared" si="29"/>
        <v xml:space="preserve"> </v>
      </c>
      <c r="Q300" s="230" t="str">
        <f t="shared" si="30"/>
        <v xml:space="preserve"> </v>
      </c>
    </row>
    <row r="301" spans="1:17" x14ac:dyDescent="0.2">
      <c r="A301" s="10" t="str">
        <f>IF(COUNTRY_INFO!A301=0," ",COUNTRY_INFO!A301)</f>
        <v>Ethiopia</v>
      </c>
      <c r="B301" s="10" t="str">
        <f>IF(COUNTRY_INFO!B301=0," ",COUNTRY_INFO!B301)</f>
        <v>Oromia Bale</v>
      </c>
      <c r="C301" s="10" t="str">
        <f>IF(COUNTRY_INFO!C301=0," ",COUNTRY_INFO!C301)</f>
        <v>Dollo Mena</v>
      </c>
      <c r="D301" s="11" t="str">
        <f>IF(COUNTRY_INFO!$T$9:$T$1000="MDA2 (DEC+ALB)", COUNTRY_INFO!$T$9:$T$1000, " ")</f>
        <v xml:space="preserve"> </v>
      </c>
      <c r="E301" s="109"/>
      <c r="F301" s="288"/>
      <c r="G301" s="288"/>
      <c r="H301" s="288"/>
      <c r="I301" s="11">
        <f t="shared" si="25"/>
        <v>0</v>
      </c>
      <c r="J301" s="2"/>
      <c r="K301" s="18"/>
      <c r="L301" s="18"/>
      <c r="M301" s="14">
        <f t="shared" si="26"/>
        <v>0</v>
      </c>
      <c r="N301" s="230" t="str">
        <f t="shared" si="27"/>
        <v xml:space="preserve"> </v>
      </c>
      <c r="O301" s="230" t="str">
        <f t="shared" si="28"/>
        <v xml:space="preserve"> </v>
      </c>
      <c r="P301" s="230" t="str">
        <f t="shared" si="29"/>
        <v xml:space="preserve"> </v>
      </c>
      <c r="Q301" s="230" t="str">
        <f t="shared" si="30"/>
        <v xml:space="preserve"> </v>
      </c>
    </row>
    <row r="302" spans="1:17" x14ac:dyDescent="0.2">
      <c r="A302" s="10" t="str">
        <f>IF(COUNTRY_INFO!A302=0," ",COUNTRY_INFO!A302)</f>
        <v>Ethiopia</v>
      </c>
      <c r="B302" s="10" t="str">
        <f>IF(COUNTRY_INFO!B302=0," ",COUNTRY_INFO!B302)</f>
        <v>Oromia Bale</v>
      </c>
      <c r="C302" s="10" t="str">
        <f>IF(COUNTRY_INFO!C302=0," ",COUNTRY_INFO!C302)</f>
        <v>Gasara</v>
      </c>
      <c r="D302" s="11" t="str">
        <f>IF(COUNTRY_INFO!$T$9:$T$1000="MDA2 (DEC+ALB)", COUNTRY_INFO!$T$9:$T$1000, " ")</f>
        <v xml:space="preserve"> </v>
      </c>
      <c r="E302" s="109"/>
      <c r="F302" s="288"/>
      <c r="G302" s="288"/>
      <c r="H302" s="288"/>
      <c r="I302" s="11">
        <f t="shared" si="25"/>
        <v>0</v>
      </c>
      <c r="J302" s="2"/>
      <c r="K302" s="18"/>
      <c r="L302" s="18"/>
      <c r="M302" s="14">
        <f t="shared" si="26"/>
        <v>0</v>
      </c>
      <c r="N302" s="230" t="str">
        <f t="shared" si="27"/>
        <v xml:space="preserve"> </v>
      </c>
      <c r="O302" s="230" t="str">
        <f t="shared" si="28"/>
        <v xml:space="preserve"> </v>
      </c>
      <c r="P302" s="230" t="str">
        <f t="shared" si="29"/>
        <v xml:space="preserve"> </v>
      </c>
      <c r="Q302" s="230" t="str">
        <f t="shared" si="30"/>
        <v xml:space="preserve"> </v>
      </c>
    </row>
    <row r="303" spans="1:17" x14ac:dyDescent="0.2">
      <c r="A303" s="10" t="str">
        <f>IF(COUNTRY_INFO!A303=0," ",COUNTRY_INFO!A303)</f>
        <v>Ethiopia</v>
      </c>
      <c r="B303" s="10" t="str">
        <f>IF(COUNTRY_INFO!B303=0," ",COUNTRY_INFO!B303)</f>
        <v>Oromia Bale</v>
      </c>
      <c r="C303" s="10" t="str">
        <f>IF(COUNTRY_INFO!C303=0," ",COUNTRY_INFO!C303)</f>
        <v>Ginnir</v>
      </c>
      <c r="D303" s="11" t="str">
        <f>IF(COUNTRY_INFO!$T$9:$T$1000="MDA2 (DEC+ALB)", COUNTRY_INFO!$T$9:$T$1000, " ")</f>
        <v xml:space="preserve"> </v>
      </c>
      <c r="E303" s="109"/>
      <c r="F303" s="288"/>
      <c r="G303" s="288"/>
      <c r="H303" s="288"/>
      <c r="I303" s="11">
        <f t="shared" si="25"/>
        <v>0</v>
      </c>
      <c r="J303" s="2"/>
      <c r="K303" s="18"/>
      <c r="L303" s="18"/>
      <c r="M303" s="14">
        <f t="shared" si="26"/>
        <v>0</v>
      </c>
      <c r="N303" s="230" t="str">
        <f t="shared" si="27"/>
        <v xml:space="preserve"> </v>
      </c>
      <c r="O303" s="230" t="str">
        <f t="shared" si="28"/>
        <v xml:space="preserve"> </v>
      </c>
      <c r="P303" s="230" t="str">
        <f t="shared" si="29"/>
        <v xml:space="preserve"> </v>
      </c>
      <c r="Q303" s="230" t="str">
        <f t="shared" si="30"/>
        <v xml:space="preserve"> </v>
      </c>
    </row>
    <row r="304" spans="1:17" x14ac:dyDescent="0.2">
      <c r="A304" s="10" t="str">
        <f>IF(COUNTRY_INFO!A304=0," ",COUNTRY_INFO!A304)</f>
        <v>Ethiopia</v>
      </c>
      <c r="B304" s="10" t="str">
        <f>IF(COUNTRY_INFO!B304=0," ",COUNTRY_INFO!B304)</f>
        <v>Oromia Bale</v>
      </c>
      <c r="C304" s="10" t="str">
        <f>IF(COUNTRY_INFO!C304=0," ",COUNTRY_INFO!C304)</f>
        <v>Ginnir Town</v>
      </c>
      <c r="D304" s="11" t="str">
        <f>IF(COUNTRY_INFO!$T$9:$T$1000="MDA2 (DEC+ALB)", COUNTRY_INFO!$T$9:$T$1000, " ")</f>
        <v xml:space="preserve"> </v>
      </c>
      <c r="E304" s="109"/>
      <c r="F304" s="288"/>
      <c r="G304" s="288"/>
      <c r="H304" s="288"/>
      <c r="I304" s="11">
        <f t="shared" si="25"/>
        <v>0</v>
      </c>
      <c r="J304" s="2"/>
      <c r="K304" s="18"/>
      <c r="L304" s="18"/>
      <c r="M304" s="14">
        <f t="shared" si="26"/>
        <v>0</v>
      </c>
      <c r="N304" s="230" t="str">
        <f t="shared" si="27"/>
        <v xml:space="preserve"> </v>
      </c>
      <c r="O304" s="230" t="str">
        <f t="shared" si="28"/>
        <v xml:space="preserve"> </v>
      </c>
      <c r="P304" s="230" t="str">
        <f t="shared" si="29"/>
        <v xml:space="preserve"> </v>
      </c>
      <c r="Q304" s="230" t="str">
        <f t="shared" si="30"/>
        <v xml:space="preserve"> </v>
      </c>
    </row>
    <row r="305" spans="1:17" x14ac:dyDescent="0.2">
      <c r="A305" s="10" t="str">
        <f>IF(COUNTRY_INFO!A305=0," ",COUNTRY_INFO!A305)</f>
        <v>Ethiopia</v>
      </c>
      <c r="B305" s="10" t="str">
        <f>IF(COUNTRY_INFO!B305=0," ",COUNTRY_INFO!B305)</f>
        <v>Oromia Bale</v>
      </c>
      <c r="C305" s="10" t="str">
        <f>IF(COUNTRY_INFO!C305=0," ",COUNTRY_INFO!C305)</f>
        <v>Goba</v>
      </c>
      <c r="D305" s="11" t="str">
        <f>IF(COUNTRY_INFO!$T$9:$T$1000="MDA2 (DEC+ALB)", COUNTRY_INFO!$T$9:$T$1000, " ")</f>
        <v xml:space="preserve"> </v>
      </c>
      <c r="E305" s="109"/>
      <c r="F305" s="288"/>
      <c r="G305" s="288"/>
      <c r="H305" s="288"/>
      <c r="I305" s="11">
        <f t="shared" si="25"/>
        <v>0</v>
      </c>
      <c r="J305" s="2"/>
      <c r="K305" s="18"/>
      <c r="L305" s="18"/>
      <c r="M305" s="14">
        <f t="shared" si="26"/>
        <v>0</v>
      </c>
      <c r="N305" s="230" t="str">
        <f t="shared" si="27"/>
        <v xml:space="preserve"> </v>
      </c>
      <c r="O305" s="230" t="str">
        <f t="shared" si="28"/>
        <v xml:space="preserve"> </v>
      </c>
      <c r="P305" s="230" t="str">
        <f t="shared" si="29"/>
        <v xml:space="preserve"> </v>
      </c>
      <c r="Q305" s="230" t="str">
        <f t="shared" si="30"/>
        <v xml:space="preserve"> </v>
      </c>
    </row>
    <row r="306" spans="1:17" x14ac:dyDescent="0.2">
      <c r="A306" s="10" t="str">
        <f>IF(COUNTRY_INFO!A306=0," ",COUNTRY_INFO!A306)</f>
        <v>Ethiopia</v>
      </c>
      <c r="B306" s="10" t="str">
        <f>IF(COUNTRY_INFO!B306=0," ",COUNTRY_INFO!B306)</f>
        <v>Oromia Bale</v>
      </c>
      <c r="C306" s="10" t="str">
        <f>IF(COUNTRY_INFO!C306=0," ",COUNTRY_INFO!C306)</f>
        <v>Goba Town</v>
      </c>
      <c r="D306" s="11" t="str">
        <f>IF(COUNTRY_INFO!$T$9:$T$1000="MDA2 (DEC+ALB)", COUNTRY_INFO!$T$9:$T$1000, " ")</f>
        <v xml:space="preserve"> </v>
      </c>
      <c r="E306" s="109"/>
      <c r="F306" s="288"/>
      <c r="G306" s="288"/>
      <c r="H306" s="288"/>
      <c r="I306" s="11">
        <f t="shared" si="25"/>
        <v>0</v>
      </c>
      <c r="J306" s="2"/>
      <c r="K306" s="18"/>
      <c r="L306" s="18"/>
      <c r="M306" s="14">
        <f t="shared" si="26"/>
        <v>0</v>
      </c>
      <c r="N306" s="230" t="str">
        <f t="shared" si="27"/>
        <v xml:space="preserve"> </v>
      </c>
      <c r="O306" s="230" t="str">
        <f t="shared" si="28"/>
        <v xml:space="preserve"> </v>
      </c>
      <c r="P306" s="230" t="str">
        <f t="shared" si="29"/>
        <v xml:space="preserve"> </v>
      </c>
      <c r="Q306" s="230" t="str">
        <f t="shared" si="30"/>
        <v xml:space="preserve"> </v>
      </c>
    </row>
    <row r="307" spans="1:17" x14ac:dyDescent="0.2">
      <c r="A307" s="10" t="str">
        <f>IF(COUNTRY_INFO!A307=0," ",COUNTRY_INFO!A307)</f>
        <v>Ethiopia</v>
      </c>
      <c r="B307" s="10" t="str">
        <f>IF(COUNTRY_INFO!B307=0," ",COUNTRY_INFO!B307)</f>
        <v>Oromia Bale</v>
      </c>
      <c r="C307" s="10" t="str">
        <f>IF(COUNTRY_INFO!C307=0," ",COUNTRY_INFO!C307)</f>
        <v>Gololcha</v>
      </c>
      <c r="D307" s="11" t="str">
        <f>IF(COUNTRY_INFO!$T$9:$T$1000="MDA2 (DEC+ALB)", COUNTRY_INFO!$T$9:$T$1000, " ")</f>
        <v xml:space="preserve"> </v>
      </c>
      <c r="E307" s="109"/>
      <c r="F307" s="288"/>
      <c r="G307" s="288"/>
      <c r="H307" s="288"/>
      <c r="I307" s="11">
        <f t="shared" si="25"/>
        <v>0</v>
      </c>
      <c r="J307" s="2"/>
      <c r="K307" s="18"/>
      <c r="L307" s="18"/>
      <c r="M307" s="14">
        <f t="shared" si="26"/>
        <v>0</v>
      </c>
      <c r="N307" s="230" t="str">
        <f t="shared" si="27"/>
        <v xml:space="preserve"> </v>
      </c>
      <c r="O307" s="230" t="str">
        <f t="shared" si="28"/>
        <v xml:space="preserve"> </v>
      </c>
      <c r="P307" s="230" t="str">
        <f t="shared" si="29"/>
        <v xml:space="preserve"> </v>
      </c>
      <c r="Q307" s="230" t="str">
        <f t="shared" si="30"/>
        <v xml:space="preserve"> </v>
      </c>
    </row>
    <row r="308" spans="1:17" x14ac:dyDescent="0.2">
      <c r="A308" s="10" t="str">
        <f>IF(COUNTRY_INFO!A308=0," ",COUNTRY_INFO!A308)</f>
        <v>Ethiopia</v>
      </c>
      <c r="B308" s="10" t="str">
        <f>IF(COUNTRY_INFO!B308=0," ",COUNTRY_INFO!B308)</f>
        <v>Oromia Bale</v>
      </c>
      <c r="C308" s="10" t="str">
        <f>IF(COUNTRY_INFO!C308=0," ",COUNTRY_INFO!C308)</f>
        <v>Goro</v>
      </c>
      <c r="D308" s="11" t="str">
        <f>IF(COUNTRY_INFO!$T$9:$T$1000="MDA2 (DEC+ALB)", COUNTRY_INFO!$T$9:$T$1000, " ")</f>
        <v xml:space="preserve"> </v>
      </c>
      <c r="E308" s="109"/>
      <c r="F308" s="288"/>
      <c r="G308" s="288"/>
      <c r="H308" s="288"/>
      <c r="I308" s="11">
        <f t="shared" si="25"/>
        <v>0</v>
      </c>
      <c r="J308" s="2"/>
      <c r="K308" s="18"/>
      <c r="L308" s="18"/>
      <c r="M308" s="14">
        <f t="shared" si="26"/>
        <v>0</v>
      </c>
      <c r="N308" s="230" t="str">
        <f t="shared" si="27"/>
        <v xml:space="preserve"> </v>
      </c>
      <c r="O308" s="230" t="str">
        <f t="shared" si="28"/>
        <v xml:space="preserve"> </v>
      </c>
      <c r="P308" s="230" t="str">
        <f t="shared" si="29"/>
        <v xml:space="preserve"> </v>
      </c>
      <c r="Q308" s="230" t="str">
        <f t="shared" si="30"/>
        <v xml:space="preserve"> </v>
      </c>
    </row>
    <row r="309" spans="1:17" x14ac:dyDescent="0.2">
      <c r="A309" s="10" t="str">
        <f>IF(COUNTRY_INFO!A309=0," ",COUNTRY_INFO!A309)</f>
        <v>Ethiopia</v>
      </c>
      <c r="B309" s="10" t="str">
        <f>IF(COUNTRY_INFO!B309=0," ",COUNTRY_INFO!B309)</f>
        <v>Oromia Bale</v>
      </c>
      <c r="C309" s="10" t="str">
        <f>IF(COUNTRY_INFO!C309=0," ",COUNTRY_INFO!C309)</f>
        <v>Gura Dhamole</v>
      </c>
      <c r="D309" s="11" t="str">
        <f>IF(COUNTRY_INFO!$T$9:$T$1000="MDA2 (DEC+ALB)", COUNTRY_INFO!$T$9:$T$1000, " ")</f>
        <v xml:space="preserve"> </v>
      </c>
      <c r="E309" s="109"/>
      <c r="F309" s="288"/>
      <c r="G309" s="288"/>
      <c r="H309" s="288"/>
      <c r="I309" s="11">
        <f t="shared" si="25"/>
        <v>0</v>
      </c>
      <c r="J309" s="2"/>
      <c r="K309" s="18"/>
      <c r="L309" s="18"/>
      <c r="M309" s="14">
        <f t="shared" si="26"/>
        <v>0</v>
      </c>
      <c r="N309" s="230" t="str">
        <f t="shared" si="27"/>
        <v xml:space="preserve"> </v>
      </c>
      <c r="O309" s="230" t="str">
        <f t="shared" si="28"/>
        <v xml:space="preserve"> </v>
      </c>
      <c r="P309" s="230" t="str">
        <f t="shared" si="29"/>
        <v xml:space="preserve"> </v>
      </c>
      <c r="Q309" s="230" t="str">
        <f t="shared" si="30"/>
        <v xml:space="preserve"> </v>
      </c>
    </row>
    <row r="310" spans="1:17" x14ac:dyDescent="0.2">
      <c r="A310" s="10" t="str">
        <f>IF(COUNTRY_INFO!A310=0," ",COUNTRY_INFO!A310)</f>
        <v>Ethiopia</v>
      </c>
      <c r="B310" s="10" t="str">
        <f>IF(COUNTRY_INFO!B310=0," ",COUNTRY_INFO!B310)</f>
        <v>Oromia Bale</v>
      </c>
      <c r="C310" s="10" t="str">
        <f>IF(COUNTRY_INFO!C310=0," ",COUNTRY_INFO!C310)</f>
        <v>Harana Buluk</v>
      </c>
      <c r="D310" s="11" t="str">
        <f>IF(COUNTRY_INFO!$T$9:$T$1000="MDA2 (DEC+ALB)", COUNTRY_INFO!$T$9:$T$1000, " ")</f>
        <v xml:space="preserve"> </v>
      </c>
      <c r="E310" s="109"/>
      <c r="F310" s="288"/>
      <c r="G310" s="288"/>
      <c r="H310" s="288"/>
      <c r="I310" s="11">
        <f t="shared" si="25"/>
        <v>0</v>
      </c>
      <c r="J310" s="2"/>
      <c r="K310" s="18"/>
      <c r="L310" s="18"/>
      <c r="M310" s="14">
        <f t="shared" si="26"/>
        <v>0</v>
      </c>
      <c r="N310" s="230" t="str">
        <f t="shared" si="27"/>
        <v xml:space="preserve"> </v>
      </c>
      <c r="O310" s="230" t="str">
        <f t="shared" si="28"/>
        <v xml:space="preserve"> </v>
      </c>
      <c r="P310" s="230" t="str">
        <f t="shared" si="29"/>
        <v xml:space="preserve"> </v>
      </c>
      <c r="Q310" s="230" t="str">
        <f t="shared" si="30"/>
        <v xml:space="preserve"> </v>
      </c>
    </row>
    <row r="311" spans="1:17" x14ac:dyDescent="0.2">
      <c r="A311" s="10" t="str">
        <f>IF(COUNTRY_INFO!A311=0," ",COUNTRY_INFO!A311)</f>
        <v>Ethiopia</v>
      </c>
      <c r="B311" s="10" t="str">
        <f>IF(COUNTRY_INFO!B311=0," ",COUNTRY_INFO!B311)</f>
        <v>Oromia Bale</v>
      </c>
      <c r="C311" s="10" t="str">
        <f>IF(COUNTRY_INFO!C311=0," ",COUNTRY_INFO!C311)</f>
        <v>Lega Hidha</v>
      </c>
      <c r="D311" s="11" t="str">
        <f>IF(COUNTRY_INFO!$T$9:$T$1000="MDA2 (DEC+ALB)", COUNTRY_INFO!$T$9:$T$1000, " ")</f>
        <v xml:space="preserve"> </v>
      </c>
      <c r="E311" s="109"/>
      <c r="F311" s="288"/>
      <c r="G311" s="288"/>
      <c r="H311" s="288"/>
      <c r="I311" s="11">
        <f t="shared" si="25"/>
        <v>0</v>
      </c>
      <c r="J311" s="2"/>
      <c r="K311" s="18"/>
      <c r="L311" s="18"/>
      <c r="M311" s="14">
        <f t="shared" si="26"/>
        <v>0</v>
      </c>
      <c r="N311" s="230" t="str">
        <f t="shared" si="27"/>
        <v xml:space="preserve"> </v>
      </c>
      <c r="O311" s="230" t="str">
        <f t="shared" si="28"/>
        <v xml:space="preserve"> </v>
      </c>
      <c r="P311" s="230" t="str">
        <f t="shared" si="29"/>
        <v xml:space="preserve"> </v>
      </c>
      <c r="Q311" s="230" t="str">
        <f t="shared" si="30"/>
        <v xml:space="preserve"> </v>
      </c>
    </row>
    <row r="312" spans="1:17" x14ac:dyDescent="0.2">
      <c r="A312" s="10" t="str">
        <f>IF(COUNTRY_INFO!A312=0," ",COUNTRY_INFO!A312)</f>
        <v>Ethiopia</v>
      </c>
      <c r="B312" s="10" t="str">
        <f>IF(COUNTRY_INFO!B312=0," ",COUNTRY_INFO!B312)</f>
        <v>Oromia Bale</v>
      </c>
      <c r="C312" s="10" t="str">
        <f>IF(COUNTRY_INFO!C312=0," ",COUNTRY_INFO!C312)</f>
        <v>Medda Walabu</v>
      </c>
      <c r="D312" s="11" t="str">
        <f>IF(COUNTRY_INFO!$T$9:$T$1000="MDA2 (DEC+ALB)", COUNTRY_INFO!$T$9:$T$1000, " ")</f>
        <v xml:space="preserve"> </v>
      </c>
      <c r="E312" s="109"/>
      <c r="F312" s="288"/>
      <c r="G312" s="288"/>
      <c r="H312" s="288"/>
      <c r="I312" s="11">
        <f t="shared" si="25"/>
        <v>0</v>
      </c>
      <c r="J312" s="2"/>
      <c r="K312" s="18"/>
      <c r="L312" s="18"/>
      <c r="M312" s="14">
        <f t="shared" si="26"/>
        <v>0</v>
      </c>
      <c r="N312" s="230" t="str">
        <f t="shared" si="27"/>
        <v xml:space="preserve"> </v>
      </c>
      <c r="O312" s="230" t="str">
        <f t="shared" si="28"/>
        <v xml:space="preserve"> </v>
      </c>
      <c r="P312" s="230" t="str">
        <f t="shared" si="29"/>
        <v xml:space="preserve"> </v>
      </c>
      <c r="Q312" s="230" t="str">
        <f t="shared" si="30"/>
        <v xml:space="preserve"> </v>
      </c>
    </row>
    <row r="313" spans="1:17" x14ac:dyDescent="0.2">
      <c r="A313" s="10" t="str">
        <f>IF(COUNTRY_INFO!A313=0," ",COUNTRY_INFO!A313)</f>
        <v>Ethiopia</v>
      </c>
      <c r="B313" s="10" t="str">
        <f>IF(COUNTRY_INFO!B313=0," ",COUNTRY_INFO!B313)</f>
        <v>Oromia Bale</v>
      </c>
      <c r="C313" s="10" t="str">
        <f>IF(COUNTRY_INFO!C313=0," ",COUNTRY_INFO!C313)</f>
        <v>Rayitu</v>
      </c>
      <c r="D313" s="11" t="str">
        <f>IF(COUNTRY_INFO!$T$9:$T$1000="MDA2 (DEC+ALB)", COUNTRY_INFO!$T$9:$T$1000, " ")</f>
        <v xml:space="preserve"> </v>
      </c>
      <c r="E313" s="109"/>
      <c r="F313" s="288"/>
      <c r="G313" s="288"/>
      <c r="H313" s="288"/>
      <c r="I313" s="11">
        <f t="shared" si="25"/>
        <v>0</v>
      </c>
      <c r="J313" s="2"/>
      <c r="K313" s="18"/>
      <c r="L313" s="18"/>
      <c r="M313" s="14">
        <f t="shared" si="26"/>
        <v>0</v>
      </c>
      <c r="N313" s="230" t="str">
        <f t="shared" si="27"/>
        <v xml:space="preserve"> </v>
      </c>
      <c r="O313" s="230" t="str">
        <f t="shared" si="28"/>
        <v xml:space="preserve"> </v>
      </c>
      <c r="P313" s="230" t="str">
        <f t="shared" si="29"/>
        <v xml:space="preserve"> </v>
      </c>
      <c r="Q313" s="230" t="str">
        <f t="shared" si="30"/>
        <v xml:space="preserve"> </v>
      </c>
    </row>
    <row r="314" spans="1:17" x14ac:dyDescent="0.2">
      <c r="A314" s="10" t="str">
        <f>IF(COUNTRY_INFO!A314=0," ",COUNTRY_INFO!A314)</f>
        <v>Ethiopia</v>
      </c>
      <c r="B314" s="10" t="str">
        <f>IF(COUNTRY_INFO!B314=0," ",COUNTRY_INFO!B314)</f>
        <v>Oromia Bale</v>
      </c>
      <c r="C314" s="10" t="str">
        <f>IF(COUNTRY_INFO!C314=0," ",COUNTRY_INFO!C314)</f>
        <v>Robe Town</v>
      </c>
      <c r="D314" s="11" t="str">
        <f>IF(COUNTRY_INFO!$T$9:$T$1000="MDA2 (DEC+ALB)", COUNTRY_INFO!$T$9:$T$1000, " ")</f>
        <v xml:space="preserve"> </v>
      </c>
      <c r="E314" s="109"/>
      <c r="F314" s="288"/>
      <c r="G314" s="288"/>
      <c r="H314" s="288"/>
      <c r="I314" s="11">
        <f t="shared" si="25"/>
        <v>0</v>
      </c>
      <c r="J314" s="2"/>
      <c r="K314" s="18"/>
      <c r="L314" s="18"/>
      <c r="M314" s="14">
        <f t="shared" si="26"/>
        <v>0</v>
      </c>
      <c r="N314" s="230" t="str">
        <f t="shared" si="27"/>
        <v xml:space="preserve"> </v>
      </c>
      <c r="O314" s="230" t="str">
        <f t="shared" si="28"/>
        <v xml:space="preserve"> </v>
      </c>
      <c r="P314" s="230" t="str">
        <f t="shared" si="29"/>
        <v xml:space="preserve"> </v>
      </c>
      <c r="Q314" s="230" t="str">
        <f t="shared" si="30"/>
        <v xml:space="preserve"> </v>
      </c>
    </row>
    <row r="315" spans="1:17" x14ac:dyDescent="0.2">
      <c r="A315" s="10" t="str">
        <f>IF(COUNTRY_INFO!A315=0," ",COUNTRY_INFO!A315)</f>
        <v>Ethiopia</v>
      </c>
      <c r="B315" s="10" t="str">
        <f>IF(COUNTRY_INFO!B315=0," ",COUNTRY_INFO!B315)</f>
        <v>Oromia Bale</v>
      </c>
      <c r="C315" s="10" t="str">
        <f>IF(COUNTRY_INFO!C315=0," ",COUNTRY_INFO!C315)</f>
        <v>Sawena</v>
      </c>
      <c r="D315" s="11" t="str">
        <f>IF(COUNTRY_INFO!$T$9:$T$1000="MDA2 (DEC+ALB)", COUNTRY_INFO!$T$9:$T$1000, " ")</f>
        <v xml:space="preserve"> </v>
      </c>
      <c r="E315" s="109"/>
      <c r="F315" s="288"/>
      <c r="G315" s="288"/>
      <c r="H315" s="288"/>
      <c r="I315" s="11">
        <f t="shared" si="25"/>
        <v>0</v>
      </c>
      <c r="J315" s="2"/>
      <c r="K315" s="18"/>
      <c r="L315" s="18"/>
      <c r="M315" s="14">
        <f t="shared" si="26"/>
        <v>0</v>
      </c>
      <c r="N315" s="230" t="str">
        <f t="shared" si="27"/>
        <v xml:space="preserve"> </v>
      </c>
      <c r="O315" s="230" t="str">
        <f t="shared" si="28"/>
        <v xml:space="preserve"> </v>
      </c>
      <c r="P315" s="230" t="str">
        <f t="shared" si="29"/>
        <v xml:space="preserve"> </v>
      </c>
      <c r="Q315" s="230" t="str">
        <f t="shared" si="30"/>
        <v xml:space="preserve"> </v>
      </c>
    </row>
    <row r="316" spans="1:17" x14ac:dyDescent="0.2">
      <c r="A316" s="10" t="str">
        <f>IF(COUNTRY_INFO!A316=0," ",COUNTRY_INFO!A316)</f>
        <v>Ethiopia</v>
      </c>
      <c r="B316" s="10" t="str">
        <f>IF(COUNTRY_INFO!B316=0," ",COUNTRY_INFO!B316)</f>
        <v>Oromia Bale</v>
      </c>
      <c r="C316" s="10" t="str">
        <f>IF(COUNTRY_INFO!C316=0," ",COUNTRY_INFO!C316)</f>
        <v>Sinana</v>
      </c>
      <c r="D316" s="11" t="str">
        <f>IF(COUNTRY_INFO!$T$9:$T$1000="MDA2 (DEC+ALB)", COUNTRY_INFO!$T$9:$T$1000, " ")</f>
        <v xml:space="preserve"> </v>
      </c>
      <c r="E316" s="109"/>
      <c r="F316" s="288"/>
      <c r="G316" s="288"/>
      <c r="H316" s="288"/>
      <c r="I316" s="11">
        <f t="shared" si="25"/>
        <v>0</v>
      </c>
      <c r="J316" s="2"/>
      <c r="K316" s="18"/>
      <c r="L316" s="18"/>
      <c r="M316" s="14">
        <f t="shared" si="26"/>
        <v>0</v>
      </c>
      <c r="N316" s="230" t="str">
        <f t="shared" si="27"/>
        <v xml:space="preserve"> </v>
      </c>
      <c r="O316" s="230" t="str">
        <f t="shared" si="28"/>
        <v xml:space="preserve"> </v>
      </c>
      <c r="P316" s="230" t="str">
        <f t="shared" si="29"/>
        <v xml:space="preserve"> </v>
      </c>
      <c r="Q316" s="230" t="str">
        <f t="shared" si="30"/>
        <v xml:space="preserve"> </v>
      </c>
    </row>
    <row r="317" spans="1:17" x14ac:dyDescent="0.2">
      <c r="A317" s="10" t="str">
        <f>IF(COUNTRY_INFO!A317=0," ",COUNTRY_INFO!A317)</f>
        <v>Ethiopia</v>
      </c>
      <c r="B317" s="10" t="str">
        <f>IF(COUNTRY_INFO!B317=0," ",COUNTRY_INFO!B317)</f>
        <v>Oromia Borena</v>
      </c>
      <c r="C317" s="10" t="str">
        <f>IF(COUNTRY_INFO!C317=0," ",COUNTRY_INFO!C317)</f>
        <v>Arero</v>
      </c>
      <c r="D317" s="11" t="str">
        <f>IF(COUNTRY_INFO!$T$9:$T$1000="MDA2 (DEC+ALB)", COUNTRY_INFO!$T$9:$T$1000, " ")</f>
        <v xml:space="preserve"> </v>
      </c>
      <c r="E317" s="109"/>
      <c r="F317" s="288"/>
      <c r="G317" s="288"/>
      <c r="H317" s="288"/>
      <c r="I317" s="11">
        <f t="shared" si="25"/>
        <v>0</v>
      </c>
      <c r="J317" s="2"/>
      <c r="K317" s="18"/>
      <c r="L317" s="18"/>
      <c r="M317" s="14">
        <f t="shared" si="26"/>
        <v>0</v>
      </c>
      <c r="N317" s="230" t="str">
        <f t="shared" si="27"/>
        <v xml:space="preserve"> </v>
      </c>
      <c r="O317" s="230" t="str">
        <f t="shared" si="28"/>
        <v xml:space="preserve"> </v>
      </c>
      <c r="P317" s="230" t="str">
        <f t="shared" si="29"/>
        <v xml:space="preserve"> </v>
      </c>
      <c r="Q317" s="230" t="str">
        <f t="shared" si="30"/>
        <v xml:space="preserve"> </v>
      </c>
    </row>
    <row r="318" spans="1:17" x14ac:dyDescent="0.2">
      <c r="A318" s="10" t="str">
        <f>IF(COUNTRY_INFO!A318=0," ",COUNTRY_INFO!A318)</f>
        <v>Ethiopia</v>
      </c>
      <c r="B318" s="10" t="str">
        <f>IF(COUNTRY_INFO!B318=0," ",COUNTRY_INFO!B318)</f>
        <v>Oromia Borena</v>
      </c>
      <c r="C318" s="10" t="str">
        <f>IF(COUNTRY_INFO!C318=0," ",COUNTRY_INFO!C318)</f>
        <v>Dhas</v>
      </c>
      <c r="D318" s="11" t="str">
        <f>IF(COUNTRY_INFO!$T$9:$T$1000="MDA2 (DEC+ALB)", COUNTRY_INFO!$T$9:$T$1000, " ")</f>
        <v xml:space="preserve"> </v>
      </c>
      <c r="E318" s="109"/>
      <c r="F318" s="288"/>
      <c r="G318" s="288"/>
      <c r="H318" s="288"/>
      <c r="I318" s="11">
        <f t="shared" si="25"/>
        <v>0</v>
      </c>
      <c r="J318" s="2"/>
      <c r="K318" s="18"/>
      <c r="L318" s="18"/>
      <c r="M318" s="14">
        <f t="shared" si="26"/>
        <v>0</v>
      </c>
      <c r="N318" s="230" t="str">
        <f t="shared" si="27"/>
        <v xml:space="preserve"> </v>
      </c>
      <c r="O318" s="230" t="str">
        <f t="shared" si="28"/>
        <v xml:space="preserve"> </v>
      </c>
      <c r="P318" s="230" t="str">
        <f t="shared" si="29"/>
        <v xml:space="preserve"> </v>
      </c>
      <c r="Q318" s="230" t="str">
        <f t="shared" si="30"/>
        <v xml:space="preserve"> </v>
      </c>
    </row>
    <row r="319" spans="1:17" x14ac:dyDescent="0.2">
      <c r="A319" s="10" t="str">
        <f>IF(COUNTRY_INFO!A319=0," ",COUNTRY_INFO!A319)</f>
        <v>Ethiopia</v>
      </c>
      <c r="B319" s="10" t="str">
        <f>IF(COUNTRY_INFO!B319=0," ",COUNTRY_INFO!B319)</f>
        <v>Oromia Borena</v>
      </c>
      <c r="C319" s="10" t="str">
        <f>IF(COUNTRY_INFO!C319=0," ",COUNTRY_INFO!C319)</f>
        <v>Dillo</v>
      </c>
      <c r="D319" s="11" t="str">
        <f>IF(COUNTRY_INFO!$T$9:$T$1000="MDA2 (DEC+ALB)", COUNTRY_INFO!$T$9:$T$1000, " ")</f>
        <v xml:space="preserve"> </v>
      </c>
      <c r="E319" s="109"/>
      <c r="F319" s="288"/>
      <c r="G319" s="288"/>
      <c r="H319" s="288"/>
      <c r="I319" s="11">
        <f t="shared" si="25"/>
        <v>0</v>
      </c>
      <c r="J319" s="2"/>
      <c r="K319" s="18"/>
      <c r="L319" s="18"/>
      <c r="M319" s="14">
        <f t="shared" si="26"/>
        <v>0</v>
      </c>
      <c r="N319" s="230" t="str">
        <f t="shared" si="27"/>
        <v xml:space="preserve"> </v>
      </c>
      <c r="O319" s="230" t="str">
        <f t="shared" si="28"/>
        <v xml:space="preserve"> </v>
      </c>
      <c r="P319" s="230" t="str">
        <f t="shared" si="29"/>
        <v xml:space="preserve"> </v>
      </c>
      <c r="Q319" s="230" t="str">
        <f t="shared" si="30"/>
        <v xml:space="preserve"> </v>
      </c>
    </row>
    <row r="320" spans="1:17" x14ac:dyDescent="0.2">
      <c r="A320" s="10" t="str">
        <f>IF(COUNTRY_INFO!A320=0," ",COUNTRY_INFO!A320)</f>
        <v>Ethiopia</v>
      </c>
      <c r="B320" s="10" t="str">
        <f>IF(COUNTRY_INFO!B320=0," ",COUNTRY_INFO!B320)</f>
        <v>Oromia Borena</v>
      </c>
      <c r="C320" s="10" t="str">
        <f>IF(COUNTRY_INFO!C320=0," ",COUNTRY_INFO!C320)</f>
        <v>Dire</v>
      </c>
      <c r="D320" s="11" t="str">
        <f>IF(COUNTRY_INFO!$T$9:$T$1000="MDA2 (DEC+ALB)", COUNTRY_INFO!$T$9:$T$1000, " ")</f>
        <v xml:space="preserve"> </v>
      </c>
      <c r="E320" s="109"/>
      <c r="F320" s="288"/>
      <c r="G320" s="288"/>
      <c r="H320" s="288"/>
      <c r="I320" s="11">
        <f t="shared" si="25"/>
        <v>0</v>
      </c>
      <c r="J320" s="2"/>
      <c r="K320" s="18"/>
      <c r="L320" s="18"/>
      <c r="M320" s="14">
        <f t="shared" si="26"/>
        <v>0</v>
      </c>
      <c r="N320" s="230" t="str">
        <f t="shared" si="27"/>
        <v xml:space="preserve"> </v>
      </c>
      <c r="O320" s="230" t="str">
        <f t="shared" si="28"/>
        <v xml:space="preserve"> </v>
      </c>
      <c r="P320" s="230" t="str">
        <f t="shared" si="29"/>
        <v xml:space="preserve"> </v>
      </c>
      <c r="Q320" s="230" t="str">
        <f t="shared" si="30"/>
        <v xml:space="preserve"> </v>
      </c>
    </row>
    <row r="321" spans="1:17" x14ac:dyDescent="0.2">
      <c r="A321" s="10" t="str">
        <f>IF(COUNTRY_INFO!A321=0," ",COUNTRY_INFO!A321)</f>
        <v>Ethiopia</v>
      </c>
      <c r="B321" s="10" t="str">
        <f>IF(COUNTRY_INFO!B321=0," ",COUNTRY_INFO!B321)</f>
        <v>Oromia Borena</v>
      </c>
      <c r="C321" s="10" t="str">
        <f>IF(COUNTRY_INFO!C321=0," ",COUNTRY_INFO!C321)</f>
        <v>Dubluk</v>
      </c>
      <c r="D321" s="11" t="str">
        <f>IF(COUNTRY_INFO!$T$9:$T$1000="MDA2 (DEC+ALB)", COUNTRY_INFO!$T$9:$T$1000, " ")</f>
        <v xml:space="preserve"> </v>
      </c>
      <c r="E321" s="109"/>
      <c r="F321" s="288"/>
      <c r="G321" s="288"/>
      <c r="H321" s="288"/>
      <c r="I321" s="11">
        <f t="shared" si="25"/>
        <v>0</v>
      </c>
      <c r="J321" s="2"/>
      <c r="K321" s="18"/>
      <c r="L321" s="18"/>
      <c r="M321" s="14">
        <f t="shared" si="26"/>
        <v>0</v>
      </c>
      <c r="N321" s="230" t="str">
        <f t="shared" si="27"/>
        <v xml:space="preserve"> </v>
      </c>
      <c r="O321" s="230" t="str">
        <f t="shared" si="28"/>
        <v xml:space="preserve"> </v>
      </c>
      <c r="P321" s="230" t="str">
        <f t="shared" si="29"/>
        <v xml:space="preserve"> </v>
      </c>
      <c r="Q321" s="230" t="str">
        <f t="shared" si="30"/>
        <v xml:space="preserve"> </v>
      </c>
    </row>
    <row r="322" spans="1:17" x14ac:dyDescent="0.2">
      <c r="A322" s="10" t="str">
        <f>IF(COUNTRY_INFO!A322=0," ",COUNTRY_INFO!A322)</f>
        <v>Ethiopia</v>
      </c>
      <c r="B322" s="10" t="str">
        <f>IF(COUNTRY_INFO!B322=0," ",COUNTRY_INFO!B322)</f>
        <v>Oromia Borena</v>
      </c>
      <c r="C322" s="10" t="str">
        <f>IF(COUNTRY_INFO!C322=0," ",COUNTRY_INFO!C322)</f>
        <v>Eliwaye</v>
      </c>
      <c r="D322" s="11" t="str">
        <f>IF(COUNTRY_INFO!$T$9:$T$1000="MDA2 (DEC+ALB)", COUNTRY_INFO!$T$9:$T$1000, " ")</f>
        <v xml:space="preserve"> </v>
      </c>
      <c r="E322" s="109"/>
      <c r="F322" s="288"/>
      <c r="G322" s="288"/>
      <c r="H322" s="288"/>
      <c r="I322" s="11">
        <f t="shared" si="25"/>
        <v>0</v>
      </c>
      <c r="J322" s="2"/>
      <c r="K322" s="18"/>
      <c r="L322" s="18"/>
      <c r="M322" s="14">
        <f t="shared" si="26"/>
        <v>0</v>
      </c>
      <c r="N322" s="230" t="str">
        <f t="shared" si="27"/>
        <v xml:space="preserve"> </v>
      </c>
      <c r="O322" s="230" t="str">
        <f t="shared" si="28"/>
        <v xml:space="preserve"> </v>
      </c>
      <c r="P322" s="230" t="str">
        <f t="shared" si="29"/>
        <v xml:space="preserve"> </v>
      </c>
      <c r="Q322" s="230" t="str">
        <f t="shared" si="30"/>
        <v xml:space="preserve"> </v>
      </c>
    </row>
    <row r="323" spans="1:17" x14ac:dyDescent="0.2">
      <c r="A323" s="10" t="str">
        <f>IF(COUNTRY_INFO!A323=0," ",COUNTRY_INFO!A323)</f>
        <v>Ethiopia</v>
      </c>
      <c r="B323" s="10" t="str">
        <f>IF(COUNTRY_INFO!B323=0," ",COUNTRY_INFO!B323)</f>
        <v>Oromia Borena</v>
      </c>
      <c r="C323" s="10" t="str">
        <f>IF(COUNTRY_INFO!C323=0," ",COUNTRY_INFO!C323)</f>
        <v>Gomole</v>
      </c>
      <c r="D323" s="11" t="str">
        <f>IF(COUNTRY_INFO!$T$9:$T$1000="MDA2 (DEC+ALB)", COUNTRY_INFO!$T$9:$T$1000, " ")</f>
        <v xml:space="preserve"> </v>
      </c>
      <c r="E323" s="109"/>
      <c r="F323" s="288"/>
      <c r="G323" s="288"/>
      <c r="H323" s="288"/>
      <c r="I323" s="11">
        <f t="shared" si="25"/>
        <v>0</v>
      </c>
      <c r="J323" s="2"/>
      <c r="K323" s="18"/>
      <c r="L323" s="18"/>
      <c r="M323" s="14">
        <f t="shared" si="26"/>
        <v>0</v>
      </c>
      <c r="N323" s="230" t="str">
        <f t="shared" si="27"/>
        <v xml:space="preserve"> </v>
      </c>
      <c r="O323" s="230" t="str">
        <f t="shared" si="28"/>
        <v xml:space="preserve"> </v>
      </c>
      <c r="P323" s="230" t="str">
        <f t="shared" si="29"/>
        <v xml:space="preserve"> </v>
      </c>
      <c r="Q323" s="230" t="str">
        <f t="shared" si="30"/>
        <v xml:space="preserve"> </v>
      </c>
    </row>
    <row r="324" spans="1:17" x14ac:dyDescent="0.2">
      <c r="A324" s="10" t="str">
        <f>IF(COUNTRY_INFO!A324=0," ",COUNTRY_INFO!A324)</f>
        <v>Ethiopia</v>
      </c>
      <c r="B324" s="10" t="str">
        <f>IF(COUNTRY_INFO!B324=0," ",COUNTRY_INFO!B324)</f>
        <v>Oromia Borena</v>
      </c>
      <c r="C324" s="10" t="str">
        <f>IF(COUNTRY_INFO!C324=0," ",COUNTRY_INFO!C324)</f>
        <v>Guchi</v>
      </c>
      <c r="D324" s="11" t="str">
        <f>IF(COUNTRY_INFO!$T$9:$T$1000="MDA2 (DEC+ALB)", COUNTRY_INFO!$T$9:$T$1000, " ")</f>
        <v xml:space="preserve"> </v>
      </c>
      <c r="E324" s="109"/>
      <c r="F324" s="288"/>
      <c r="G324" s="288"/>
      <c r="H324" s="288"/>
      <c r="I324" s="11">
        <f t="shared" si="25"/>
        <v>0</v>
      </c>
      <c r="J324" s="2"/>
      <c r="K324" s="18"/>
      <c r="L324" s="18"/>
      <c r="M324" s="14">
        <f t="shared" si="26"/>
        <v>0</v>
      </c>
      <c r="N324" s="230" t="str">
        <f t="shared" si="27"/>
        <v xml:space="preserve"> </v>
      </c>
      <c r="O324" s="230" t="str">
        <f t="shared" si="28"/>
        <v xml:space="preserve"> </v>
      </c>
      <c r="P324" s="230" t="str">
        <f t="shared" si="29"/>
        <v xml:space="preserve"> </v>
      </c>
      <c r="Q324" s="230" t="str">
        <f t="shared" si="30"/>
        <v xml:space="preserve"> </v>
      </c>
    </row>
    <row r="325" spans="1:17" x14ac:dyDescent="0.2">
      <c r="A325" s="10" t="str">
        <f>IF(COUNTRY_INFO!A325=0," ",COUNTRY_INFO!A325)</f>
        <v>Ethiopia</v>
      </c>
      <c r="B325" s="10" t="str">
        <f>IF(COUNTRY_INFO!B325=0," ",COUNTRY_INFO!B325)</f>
        <v>Oromia Borena</v>
      </c>
      <c r="C325" s="10" t="str">
        <f>IF(COUNTRY_INFO!C325=0," ",COUNTRY_INFO!C325)</f>
        <v>Miyo</v>
      </c>
      <c r="D325" s="11" t="str">
        <f>IF(COUNTRY_INFO!$T$9:$T$1000="MDA2 (DEC+ALB)", COUNTRY_INFO!$T$9:$T$1000, " ")</f>
        <v xml:space="preserve"> </v>
      </c>
      <c r="E325" s="109"/>
      <c r="F325" s="288"/>
      <c r="G325" s="288"/>
      <c r="H325" s="288"/>
      <c r="I325" s="11">
        <f t="shared" si="25"/>
        <v>0</v>
      </c>
      <c r="J325" s="2"/>
      <c r="K325" s="18"/>
      <c r="L325" s="18"/>
      <c r="M325" s="14">
        <f t="shared" si="26"/>
        <v>0</v>
      </c>
      <c r="N325" s="230" t="str">
        <f t="shared" si="27"/>
        <v xml:space="preserve"> </v>
      </c>
      <c r="O325" s="230" t="str">
        <f t="shared" si="28"/>
        <v xml:space="preserve"> </v>
      </c>
      <c r="P325" s="230" t="str">
        <f t="shared" si="29"/>
        <v xml:space="preserve"> </v>
      </c>
      <c r="Q325" s="230" t="str">
        <f t="shared" si="30"/>
        <v xml:space="preserve"> </v>
      </c>
    </row>
    <row r="326" spans="1:17" x14ac:dyDescent="0.2">
      <c r="A326" s="10" t="str">
        <f>IF(COUNTRY_INFO!A326=0," ",COUNTRY_INFO!A326)</f>
        <v>Ethiopia</v>
      </c>
      <c r="B326" s="10" t="str">
        <f>IF(COUNTRY_INFO!B326=0," ",COUNTRY_INFO!B326)</f>
        <v>Oromia Borena</v>
      </c>
      <c r="C326" s="10" t="str">
        <f>IF(COUNTRY_INFO!C326=0," ",COUNTRY_INFO!C326)</f>
        <v>Moyale</v>
      </c>
      <c r="D326" s="11" t="str">
        <f>IF(COUNTRY_INFO!$T$9:$T$1000="MDA2 (DEC+ALB)", COUNTRY_INFO!$T$9:$T$1000, " ")</f>
        <v xml:space="preserve"> </v>
      </c>
      <c r="E326" s="109"/>
      <c r="F326" s="288"/>
      <c r="G326" s="288"/>
      <c r="H326" s="288"/>
      <c r="I326" s="11">
        <f t="shared" si="25"/>
        <v>0</v>
      </c>
      <c r="J326" s="2"/>
      <c r="K326" s="18"/>
      <c r="L326" s="18"/>
      <c r="M326" s="14">
        <f t="shared" si="26"/>
        <v>0</v>
      </c>
      <c r="N326" s="230" t="str">
        <f t="shared" si="27"/>
        <v xml:space="preserve"> </v>
      </c>
      <c r="O326" s="230" t="str">
        <f t="shared" si="28"/>
        <v xml:space="preserve"> </v>
      </c>
      <c r="P326" s="230" t="str">
        <f t="shared" si="29"/>
        <v xml:space="preserve"> </v>
      </c>
      <c r="Q326" s="230" t="str">
        <f t="shared" si="30"/>
        <v xml:space="preserve"> </v>
      </c>
    </row>
    <row r="327" spans="1:17" x14ac:dyDescent="0.2">
      <c r="A327" s="10" t="str">
        <f>IF(COUNTRY_INFO!A327=0," ",COUNTRY_INFO!A327)</f>
        <v>Ethiopia</v>
      </c>
      <c r="B327" s="10" t="str">
        <f>IF(COUNTRY_INFO!B327=0," ",COUNTRY_INFO!B327)</f>
        <v>Oromia Borena</v>
      </c>
      <c r="C327" s="10" t="str">
        <f>IF(COUNTRY_INFO!C327=0," ",COUNTRY_INFO!C327)</f>
        <v>Teltele</v>
      </c>
      <c r="D327" s="11" t="str">
        <f>IF(COUNTRY_INFO!$T$9:$T$1000="MDA2 (DEC+ALB)", COUNTRY_INFO!$T$9:$T$1000, " ")</f>
        <v xml:space="preserve"> </v>
      </c>
      <c r="E327" s="109"/>
      <c r="F327" s="288"/>
      <c r="G327" s="288"/>
      <c r="H327" s="288"/>
      <c r="I327" s="11">
        <f t="shared" si="25"/>
        <v>0</v>
      </c>
      <c r="J327" s="2"/>
      <c r="K327" s="18"/>
      <c r="L327" s="18"/>
      <c r="M327" s="14">
        <f t="shared" si="26"/>
        <v>0</v>
      </c>
      <c r="N327" s="230" t="str">
        <f t="shared" si="27"/>
        <v xml:space="preserve"> </v>
      </c>
      <c r="O327" s="230" t="str">
        <f t="shared" si="28"/>
        <v xml:space="preserve"> </v>
      </c>
      <c r="P327" s="230" t="str">
        <f t="shared" si="29"/>
        <v xml:space="preserve"> </v>
      </c>
      <c r="Q327" s="230" t="str">
        <f t="shared" si="30"/>
        <v xml:space="preserve"> </v>
      </c>
    </row>
    <row r="328" spans="1:17" x14ac:dyDescent="0.2">
      <c r="A328" s="10" t="str">
        <f>IF(COUNTRY_INFO!A328=0," ",COUNTRY_INFO!A328)</f>
        <v>Ethiopia</v>
      </c>
      <c r="B328" s="10" t="str">
        <f>IF(COUNTRY_INFO!B328=0," ",COUNTRY_INFO!B328)</f>
        <v>Oromia Borena</v>
      </c>
      <c r="C328" s="10" t="str">
        <f>IF(COUNTRY_INFO!C328=0," ",COUNTRY_INFO!C328)</f>
        <v>Wachile</v>
      </c>
      <c r="D328" s="11" t="str">
        <f>IF(COUNTRY_INFO!$T$9:$T$1000="MDA2 (DEC+ALB)", COUNTRY_INFO!$T$9:$T$1000, " ")</f>
        <v xml:space="preserve"> </v>
      </c>
      <c r="E328" s="109"/>
      <c r="F328" s="288"/>
      <c r="G328" s="288"/>
      <c r="H328" s="288"/>
      <c r="I328" s="11">
        <f t="shared" si="25"/>
        <v>0</v>
      </c>
      <c r="J328" s="2"/>
      <c r="K328" s="18"/>
      <c r="L328" s="18"/>
      <c r="M328" s="14">
        <f t="shared" si="26"/>
        <v>0</v>
      </c>
      <c r="N328" s="230" t="str">
        <f t="shared" si="27"/>
        <v xml:space="preserve"> </v>
      </c>
      <c r="O328" s="230" t="str">
        <f t="shared" si="28"/>
        <v xml:space="preserve"> </v>
      </c>
      <c r="P328" s="230" t="str">
        <f t="shared" si="29"/>
        <v xml:space="preserve"> </v>
      </c>
      <c r="Q328" s="230" t="str">
        <f t="shared" si="30"/>
        <v xml:space="preserve"> </v>
      </c>
    </row>
    <row r="329" spans="1:17" x14ac:dyDescent="0.2">
      <c r="A329" s="10" t="str">
        <f>IF(COUNTRY_INFO!A329=0," ",COUNTRY_INFO!A329)</f>
        <v>Ethiopia</v>
      </c>
      <c r="B329" s="10" t="str">
        <f>IF(COUNTRY_INFO!B329=0," ",COUNTRY_INFO!B329)</f>
        <v>Oromia Borena</v>
      </c>
      <c r="C329" s="10" t="str">
        <f>IF(COUNTRY_INFO!C329=0," ",COUNTRY_INFO!C329)</f>
        <v>Yabello</v>
      </c>
      <c r="D329" s="11" t="str">
        <f>IF(COUNTRY_INFO!$T$9:$T$1000="MDA2 (DEC+ALB)", COUNTRY_INFO!$T$9:$T$1000, " ")</f>
        <v xml:space="preserve"> </v>
      </c>
      <c r="E329" s="109"/>
      <c r="F329" s="288"/>
      <c r="G329" s="288"/>
      <c r="H329" s="288"/>
      <c r="I329" s="11">
        <f t="shared" si="25"/>
        <v>0</v>
      </c>
      <c r="J329" s="2"/>
      <c r="K329" s="18"/>
      <c r="L329" s="18"/>
      <c r="M329" s="14">
        <f t="shared" si="26"/>
        <v>0</v>
      </c>
      <c r="N329" s="230" t="str">
        <f t="shared" si="27"/>
        <v xml:space="preserve"> </v>
      </c>
      <c r="O329" s="230" t="str">
        <f t="shared" si="28"/>
        <v xml:space="preserve"> </v>
      </c>
      <c r="P329" s="230" t="str">
        <f t="shared" si="29"/>
        <v xml:space="preserve"> </v>
      </c>
      <c r="Q329" s="230" t="str">
        <f t="shared" si="30"/>
        <v xml:space="preserve"> </v>
      </c>
    </row>
    <row r="330" spans="1:17" x14ac:dyDescent="0.2">
      <c r="A330" s="10" t="str">
        <f>IF(COUNTRY_INFO!A330=0," ",COUNTRY_INFO!A330)</f>
        <v>Ethiopia</v>
      </c>
      <c r="B330" s="10" t="str">
        <f>IF(COUNTRY_INFO!B330=0," ",COUNTRY_INFO!B330)</f>
        <v>Oromia Borena</v>
      </c>
      <c r="C330" s="10" t="str">
        <f>IF(COUNTRY_INFO!C330=0," ",COUNTRY_INFO!C330)</f>
        <v>Yabello Town</v>
      </c>
      <c r="D330" s="11" t="str">
        <f>IF(COUNTRY_INFO!$T$9:$T$1000="MDA2 (DEC+ALB)", COUNTRY_INFO!$T$9:$T$1000, " ")</f>
        <v xml:space="preserve"> </v>
      </c>
      <c r="E330" s="109"/>
      <c r="F330" s="288"/>
      <c r="G330" s="288"/>
      <c r="H330" s="288"/>
      <c r="I330" s="11">
        <f t="shared" ref="I330:I393" si="31">SUM(F330:H330)</f>
        <v>0</v>
      </c>
      <c r="J330" s="2"/>
      <c r="K330" s="18"/>
      <c r="L330" s="18"/>
      <c r="M330" s="14">
        <f t="shared" ref="M330:M393" si="32">SUM(J330:L330)</f>
        <v>0</v>
      </c>
      <c r="N330" s="230" t="str">
        <f t="shared" ref="N330:N393" si="33">IF(F330&lt;&gt;0, IF(J330/F330*100=0, "-", J330/F330*100), " ")</f>
        <v xml:space="preserve"> </v>
      </c>
      <c r="O330" s="230" t="str">
        <f t="shared" ref="O330:O393" si="34">IF(G330&lt;&gt;0, IF(K330/G330*100=0, "-", K330/G330*100), " ")</f>
        <v xml:space="preserve"> </v>
      </c>
      <c r="P330" s="230" t="str">
        <f t="shared" ref="P330:P393" si="35">IF(H330&lt;&gt;0, IF(L330/H330*100=0, "-", L330/H330*100), " ")</f>
        <v xml:space="preserve"> </v>
      </c>
      <c r="Q330" s="230" t="str">
        <f t="shared" ref="Q330:Q393" si="36">IF(I330&lt;&gt;0, IF(M330/I330*100=0, "-", M330/I330*100), " ")</f>
        <v xml:space="preserve"> </v>
      </c>
    </row>
    <row r="331" spans="1:17" x14ac:dyDescent="0.2">
      <c r="A331" s="10" t="str">
        <f>IF(COUNTRY_INFO!A331=0," ",COUNTRY_INFO!A331)</f>
        <v>Ethiopia</v>
      </c>
      <c r="B331" s="10" t="str">
        <f>IF(COUNTRY_INFO!B331=0," ",COUNTRY_INFO!B331)</f>
        <v>Oromia Buno Bedele</v>
      </c>
      <c r="C331" s="10" t="str">
        <f>IF(COUNTRY_INFO!C331=0," ",COUNTRY_INFO!C331)</f>
        <v>Bedele Town</v>
      </c>
      <c r="D331" s="11" t="str">
        <f>IF(COUNTRY_INFO!$T$9:$T$1000="MDA2 (DEC+ALB)", COUNTRY_INFO!$T$9:$T$1000, " ")</f>
        <v xml:space="preserve"> </v>
      </c>
      <c r="E331" s="109"/>
      <c r="F331" s="288"/>
      <c r="G331" s="288"/>
      <c r="H331" s="288"/>
      <c r="I331" s="11">
        <f t="shared" si="31"/>
        <v>0</v>
      </c>
      <c r="J331" s="2"/>
      <c r="K331" s="18"/>
      <c r="L331" s="18"/>
      <c r="M331" s="14">
        <f t="shared" si="32"/>
        <v>0</v>
      </c>
      <c r="N331" s="230" t="str">
        <f t="shared" si="33"/>
        <v xml:space="preserve"> </v>
      </c>
      <c r="O331" s="230" t="str">
        <f t="shared" si="34"/>
        <v xml:space="preserve"> </v>
      </c>
      <c r="P331" s="230" t="str">
        <f t="shared" si="35"/>
        <v xml:space="preserve"> </v>
      </c>
      <c r="Q331" s="230" t="str">
        <f t="shared" si="36"/>
        <v xml:space="preserve"> </v>
      </c>
    </row>
    <row r="332" spans="1:17" x14ac:dyDescent="0.2">
      <c r="A332" s="10" t="str">
        <f>IF(COUNTRY_INFO!A332=0," ",COUNTRY_INFO!A332)</f>
        <v>Ethiopia</v>
      </c>
      <c r="B332" s="10" t="str">
        <f>IF(COUNTRY_INFO!B332=0," ",COUNTRY_INFO!B332)</f>
        <v>Oromia Buno Bedele</v>
      </c>
      <c r="C332" s="10" t="str">
        <f>IF(COUNTRY_INFO!C332=0," ",COUNTRY_INFO!C332)</f>
        <v>Bedele Zuria</v>
      </c>
      <c r="D332" s="11" t="str">
        <f>IF(COUNTRY_INFO!$T$9:$T$1000="MDA2 (DEC+ALB)", COUNTRY_INFO!$T$9:$T$1000, " ")</f>
        <v xml:space="preserve"> </v>
      </c>
      <c r="E332" s="109"/>
      <c r="F332" s="288"/>
      <c r="G332" s="288"/>
      <c r="H332" s="288"/>
      <c r="I332" s="11">
        <f t="shared" si="31"/>
        <v>0</v>
      </c>
      <c r="J332" s="2"/>
      <c r="K332" s="18"/>
      <c r="L332" s="18"/>
      <c r="M332" s="14">
        <f t="shared" si="32"/>
        <v>0</v>
      </c>
      <c r="N332" s="230" t="str">
        <f t="shared" si="33"/>
        <v xml:space="preserve"> </v>
      </c>
      <c r="O332" s="230" t="str">
        <f t="shared" si="34"/>
        <v xml:space="preserve"> </v>
      </c>
      <c r="P332" s="230" t="str">
        <f t="shared" si="35"/>
        <v xml:space="preserve"> </v>
      </c>
      <c r="Q332" s="230" t="str">
        <f t="shared" si="36"/>
        <v xml:space="preserve"> </v>
      </c>
    </row>
    <row r="333" spans="1:17" x14ac:dyDescent="0.2">
      <c r="A333" s="10" t="str">
        <f>IF(COUNTRY_INFO!A333=0," ",COUNTRY_INFO!A333)</f>
        <v>Ethiopia</v>
      </c>
      <c r="B333" s="10" t="str">
        <f>IF(COUNTRY_INFO!B333=0," ",COUNTRY_INFO!B333)</f>
        <v>Oromia Buno Bedele</v>
      </c>
      <c r="C333" s="10" t="str">
        <f>IF(COUNTRY_INFO!C333=0," ",COUNTRY_INFO!C333)</f>
        <v>Borecha</v>
      </c>
      <c r="D333" s="11" t="str">
        <f>IF(COUNTRY_INFO!$T$9:$T$1000="MDA2 (DEC+ALB)", COUNTRY_INFO!$T$9:$T$1000, " ")</f>
        <v xml:space="preserve"> </v>
      </c>
      <c r="E333" s="109"/>
      <c r="F333" s="288"/>
      <c r="G333" s="288"/>
      <c r="H333" s="288"/>
      <c r="I333" s="11">
        <f t="shared" si="31"/>
        <v>0</v>
      </c>
      <c r="J333" s="2"/>
      <c r="K333" s="18"/>
      <c r="L333" s="18"/>
      <c r="M333" s="14">
        <f t="shared" si="32"/>
        <v>0</v>
      </c>
      <c r="N333" s="230" t="str">
        <f t="shared" si="33"/>
        <v xml:space="preserve"> </v>
      </c>
      <c r="O333" s="230" t="str">
        <f t="shared" si="34"/>
        <v xml:space="preserve"> </v>
      </c>
      <c r="P333" s="230" t="str">
        <f t="shared" si="35"/>
        <v xml:space="preserve"> </v>
      </c>
      <c r="Q333" s="230" t="str">
        <f t="shared" si="36"/>
        <v xml:space="preserve"> </v>
      </c>
    </row>
    <row r="334" spans="1:17" x14ac:dyDescent="0.2">
      <c r="A334" s="10" t="str">
        <f>IF(COUNTRY_INFO!A334=0," ",COUNTRY_INFO!A334)</f>
        <v>Ethiopia</v>
      </c>
      <c r="B334" s="10" t="str">
        <f>IF(COUNTRY_INFO!B334=0," ",COUNTRY_INFO!B334)</f>
        <v>Oromia Buno Bedele</v>
      </c>
      <c r="C334" s="10" t="str">
        <f>IF(COUNTRY_INFO!C334=0," ",COUNTRY_INFO!C334)</f>
        <v>Chewaka</v>
      </c>
      <c r="D334" s="11" t="str">
        <f>IF(COUNTRY_INFO!$T$9:$T$1000="MDA2 (DEC+ALB)", COUNTRY_INFO!$T$9:$T$1000, " ")</f>
        <v xml:space="preserve"> </v>
      </c>
      <c r="E334" s="109"/>
      <c r="F334" s="288"/>
      <c r="G334" s="288"/>
      <c r="H334" s="288"/>
      <c r="I334" s="11">
        <f t="shared" si="31"/>
        <v>0</v>
      </c>
      <c r="J334" s="2"/>
      <c r="K334" s="18"/>
      <c r="L334" s="18"/>
      <c r="M334" s="14">
        <f t="shared" si="32"/>
        <v>0</v>
      </c>
      <c r="N334" s="230" t="str">
        <f t="shared" si="33"/>
        <v xml:space="preserve"> </v>
      </c>
      <c r="O334" s="230" t="str">
        <f t="shared" si="34"/>
        <v xml:space="preserve"> </v>
      </c>
      <c r="P334" s="230" t="str">
        <f t="shared" si="35"/>
        <v xml:space="preserve"> </v>
      </c>
      <c r="Q334" s="230" t="str">
        <f t="shared" si="36"/>
        <v xml:space="preserve"> </v>
      </c>
    </row>
    <row r="335" spans="1:17" x14ac:dyDescent="0.2">
      <c r="A335" s="10" t="str">
        <f>IF(COUNTRY_INFO!A335=0," ",COUNTRY_INFO!A335)</f>
        <v>Ethiopia</v>
      </c>
      <c r="B335" s="10" t="str">
        <f>IF(COUNTRY_INFO!B335=0," ",COUNTRY_INFO!B335)</f>
        <v>Oromia Buno Bedele</v>
      </c>
      <c r="C335" s="10" t="str">
        <f>IF(COUNTRY_INFO!C335=0," ",COUNTRY_INFO!C335)</f>
        <v>Chora</v>
      </c>
      <c r="D335" s="11" t="str">
        <f>IF(COUNTRY_INFO!$T$9:$T$1000="MDA2 (DEC+ALB)", COUNTRY_INFO!$T$9:$T$1000, " ")</f>
        <v xml:space="preserve"> </v>
      </c>
      <c r="E335" s="109"/>
      <c r="F335" s="288"/>
      <c r="G335" s="288"/>
      <c r="H335" s="288"/>
      <c r="I335" s="11">
        <f t="shared" si="31"/>
        <v>0</v>
      </c>
      <c r="J335" s="2"/>
      <c r="K335" s="18"/>
      <c r="L335" s="18"/>
      <c r="M335" s="14">
        <f t="shared" si="32"/>
        <v>0</v>
      </c>
      <c r="N335" s="230" t="str">
        <f t="shared" si="33"/>
        <v xml:space="preserve"> </v>
      </c>
      <c r="O335" s="230" t="str">
        <f t="shared" si="34"/>
        <v xml:space="preserve"> </v>
      </c>
      <c r="P335" s="230" t="str">
        <f t="shared" si="35"/>
        <v xml:space="preserve"> </v>
      </c>
      <c r="Q335" s="230" t="str">
        <f t="shared" si="36"/>
        <v xml:space="preserve"> </v>
      </c>
    </row>
    <row r="336" spans="1:17" x14ac:dyDescent="0.2">
      <c r="A336" s="10" t="str">
        <f>IF(COUNTRY_INFO!A336=0," ",COUNTRY_INFO!A336)</f>
        <v>Ethiopia</v>
      </c>
      <c r="B336" s="10" t="str">
        <f>IF(COUNTRY_INFO!B336=0," ",COUNTRY_INFO!B336)</f>
        <v>Oromia Buno Bedele</v>
      </c>
      <c r="C336" s="10" t="str">
        <f>IF(COUNTRY_INFO!C336=0," ",COUNTRY_INFO!C336)</f>
        <v>Dabo Hanna</v>
      </c>
      <c r="D336" s="11" t="str">
        <f>IF(COUNTRY_INFO!$T$9:$T$1000="MDA2 (DEC+ALB)", COUNTRY_INFO!$T$9:$T$1000, " ")</f>
        <v xml:space="preserve"> </v>
      </c>
      <c r="E336" s="109"/>
      <c r="F336" s="288"/>
      <c r="G336" s="288"/>
      <c r="H336" s="288"/>
      <c r="I336" s="11">
        <f t="shared" si="31"/>
        <v>0</v>
      </c>
      <c r="J336" s="2"/>
      <c r="K336" s="18"/>
      <c r="L336" s="18"/>
      <c r="M336" s="14">
        <f t="shared" si="32"/>
        <v>0</v>
      </c>
      <c r="N336" s="230" t="str">
        <f t="shared" si="33"/>
        <v xml:space="preserve"> </v>
      </c>
      <c r="O336" s="230" t="str">
        <f t="shared" si="34"/>
        <v xml:space="preserve"> </v>
      </c>
      <c r="P336" s="230" t="str">
        <f t="shared" si="35"/>
        <v xml:space="preserve"> </v>
      </c>
      <c r="Q336" s="230" t="str">
        <f t="shared" si="36"/>
        <v xml:space="preserve"> </v>
      </c>
    </row>
    <row r="337" spans="1:17" x14ac:dyDescent="0.2">
      <c r="A337" s="10" t="str">
        <f>IF(COUNTRY_INFO!A337=0," ",COUNTRY_INFO!A337)</f>
        <v>Ethiopia</v>
      </c>
      <c r="B337" s="10" t="str">
        <f>IF(COUNTRY_INFO!B337=0," ",COUNTRY_INFO!B337)</f>
        <v>Oromia Buno Bedele</v>
      </c>
      <c r="C337" s="10" t="str">
        <f>IF(COUNTRY_INFO!C337=0," ",COUNTRY_INFO!C337)</f>
        <v>Diediesa</v>
      </c>
      <c r="D337" s="11" t="str">
        <f>IF(COUNTRY_INFO!$T$9:$T$1000="MDA2 (DEC+ALB)", COUNTRY_INFO!$T$9:$T$1000, " ")</f>
        <v xml:space="preserve"> </v>
      </c>
      <c r="E337" s="109"/>
      <c r="F337" s="288"/>
      <c r="G337" s="288"/>
      <c r="H337" s="288"/>
      <c r="I337" s="11">
        <f t="shared" si="31"/>
        <v>0</v>
      </c>
      <c r="J337" s="2"/>
      <c r="K337" s="18"/>
      <c r="L337" s="18"/>
      <c r="M337" s="14">
        <f t="shared" si="32"/>
        <v>0</v>
      </c>
      <c r="N337" s="230" t="str">
        <f t="shared" si="33"/>
        <v xml:space="preserve"> </v>
      </c>
      <c r="O337" s="230" t="str">
        <f t="shared" si="34"/>
        <v xml:space="preserve"> </v>
      </c>
      <c r="P337" s="230" t="str">
        <f t="shared" si="35"/>
        <v xml:space="preserve"> </v>
      </c>
      <c r="Q337" s="230" t="str">
        <f t="shared" si="36"/>
        <v xml:space="preserve"> </v>
      </c>
    </row>
    <row r="338" spans="1:17" x14ac:dyDescent="0.2">
      <c r="A338" s="10" t="str">
        <f>IF(COUNTRY_INFO!A338=0," ",COUNTRY_INFO!A338)</f>
        <v>Ethiopia</v>
      </c>
      <c r="B338" s="10" t="str">
        <f>IF(COUNTRY_INFO!B338=0," ",COUNTRY_INFO!B338)</f>
        <v>Oromia Buno Bedele</v>
      </c>
      <c r="C338" s="10" t="str">
        <f>IF(COUNTRY_INFO!C338=0," ",COUNTRY_INFO!C338)</f>
        <v>Diga</v>
      </c>
      <c r="D338" s="11" t="str">
        <f>IF(COUNTRY_INFO!$T$9:$T$1000="MDA2 (DEC+ALB)", COUNTRY_INFO!$T$9:$T$1000, " ")</f>
        <v xml:space="preserve"> </v>
      </c>
      <c r="E338" s="109"/>
      <c r="F338" s="288"/>
      <c r="G338" s="288"/>
      <c r="H338" s="288"/>
      <c r="I338" s="11">
        <f t="shared" si="31"/>
        <v>0</v>
      </c>
      <c r="J338" s="2"/>
      <c r="K338" s="18"/>
      <c r="L338" s="18"/>
      <c r="M338" s="14">
        <f t="shared" si="32"/>
        <v>0</v>
      </c>
      <c r="N338" s="230" t="str">
        <f t="shared" si="33"/>
        <v xml:space="preserve"> </v>
      </c>
      <c r="O338" s="230" t="str">
        <f t="shared" si="34"/>
        <v xml:space="preserve"> </v>
      </c>
      <c r="P338" s="230" t="str">
        <f t="shared" si="35"/>
        <v xml:space="preserve"> </v>
      </c>
      <c r="Q338" s="230" t="str">
        <f t="shared" si="36"/>
        <v xml:space="preserve"> </v>
      </c>
    </row>
    <row r="339" spans="1:17" x14ac:dyDescent="0.2">
      <c r="A339" s="10" t="str">
        <f>IF(COUNTRY_INFO!A339=0," ",COUNTRY_INFO!A339)</f>
        <v>Ethiopia</v>
      </c>
      <c r="B339" s="10" t="str">
        <f>IF(COUNTRY_INFO!B339=0," ",COUNTRY_INFO!B339)</f>
        <v>Oromia Buno Bedele</v>
      </c>
      <c r="C339" s="10" t="str">
        <f>IF(COUNTRY_INFO!C339=0," ",COUNTRY_INFO!C339)</f>
        <v>Gechi</v>
      </c>
      <c r="D339" s="11" t="str">
        <f>IF(COUNTRY_INFO!$T$9:$T$1000="MDA2 (DEC+ALB)", COUNTRY_INFO!$T$9:$T$1000, " ")</f>
        <v xml:space="preserve"> </v>
      </c>
      <c r="E339" s="109"/>
      <c r="F339" s="288"/>
      <c r="G339" s="288"/>
      <c r="H339" s="288"/>
      <c r="I339" s="11">
        <f t="shared" si="31"/>
        <v>0</v>
      </c>
      <c r="J339" s="2"/>
      <c r="K339" s="18"/>
      <c r="L339" s="18"/>
      <c r="M339" s="14">
        <f t="shared" si="32"/>
        <v>0</v>
      </c>
      <c r="N339" s="230" t="str">
        <f t="shared" si="33"/>
        <v xml:space="preserve"> </v>
      </c>
      <c r="O339" s="230" t="str">
        <f t="shared" si="34"/>
        <v xml:space="preserve"> </v>
      </c>
      <c r="P339" s="230" t="str">
        <f t="shared" si="35"/>
        <v xml:space="preserve"> </v>
      </c>
      <c r="Q339" s="230" t="str">
        <f t="shared" si="36"/>
        <v xml:space="preserve"> </v>
      </c>
    </row>
    <row r="340" spans="1:17" x14ac:dyDescent="0.2">
      <c r="A340" s="10" t="str">
        <f>IF(COUNTRY_INFO!A340=0," ",COUNTRY_INFO!A340)</f>
        <v>Ethiopia</v>
      </c>
      <c r="B340" s="10" t="str">
        <f>IF(COUNTRY_INFO!B340=0," ",COUNTRY_INFO!B340)</f>
        <v>Oromia Buno Bedele</v>
      </c>
      <c r="C340" s="10" t="str">
        <f>IF(COUNTRY_INFO!C340=0," ",COUNTRY_INFO!C340)</f>
        <v>Meko</v>
      </c>
      <c r="D340" s="11" t="str">
        <f>IF(COUNTRY_INFO!$T$9:$T$1000="MDA2 (DEC+ALB)", COUNTRY_INFO!$T$9:$T$1000, " ")</f>
        <v xml:space="preserve"> </v>
      </c>
      <c r="E340" s="109"/>
      <c r="F340" s="288"/>
      <c r="G340" s="288"/>
      <c r="H340" s="288"/>
      <c r="I340" s="11">
        <f t="shared" si="31"/>
        <v>0</v>
      </c>
      <c r="J340" s="2"/>
      <c r="K340" s="18"/>
      <c r="L340" s="18"/>
      <c r="M340" s="14">
        <f t="shared" si="32"/>
        <v>0</v>
      </c>
      <c r="N340" s="230" t="str">
        <f t="shared" si="33"/>
        <v xml:space="preserve"> </v>
      </c>
      <c r="O340" s="230" t="str">
        <f t="shared" si="34"/>
        <v xml:space="preserve"> </v>
      </c>
      <c r="P340" s="230" t="str">
        <f t="shared" si="35"/>
        <v xml:space="preserve"> </v>
      </c>
      <c r="Q340" s="230" t="str">
        <f t="shared" si="36"/>
        <v xml:space="preserve"> </v>
      </c>
    </row>
    <row r="341" spans="1:17" x14ac:dyDescent="0.2">
      <c r="A341" s="10" t="str">
        <f>IF(COUNTRY_INFO!A341=0," ",COUNTRY_INFO!A341)</f>
        <v>Ethiopia</v>
      </c>
      <c r="B341" s="10" t="str">
        <f>IF(COUNTRY_INFO!B341=0," ",COUNTRY_INFO!B341)</f>
        <v>Oromia East Harerge</v>
      </c>
      <c r="C341" s="10" t="str">
        <f>IF(COUNTRY_INFO!C341=0," ",COUNTRY_INFO!C341)</f>
        <v>Awaday Town</v>
      </c>
      <c r="D341" s="11" t="str">
        <f>IF(COUNTRY_INFO!$T$9:$T$1000="MDA2 (DEC+ALB)", COUNTRY_INFO!$T$9:$T$1000, " ")</f>
        <v xml:space="preserve"> </v>
      </c>
      <c r="E341" s="109"/>
      <c r="F341" s="288"/>
      <c r="G341" s="288"/>
      <c r="H341" s="288"/>
      <c r="I341" s="11">
        <f t="shared" si="31"/>
        <v>0</v>
      </c>
      <c r="J341" s="2"/>
      <c r="K341" s="18"/>
      <c r="L341" s="18"/>
      <c r="M341" s="14">
        <f t="shared" si="32"/>
        <v>0</v>
      </c>
      <c r="N341" s="230" t="str">
        <f t="shared" si="33"/>
        <v xml:space="preserve"> </v>
      </c>
      <c r="O341" s="230" t="str">
        <f t="shared" si="34"/>
        <v xml:space="preserve"> </v>
      </c>
      <c r="P341" s="230" t="str">
        <f t="shared" si="35"/>
        <v xml:space="preserve"> </v>
      </c>
      <c r="Q341" s="230" t="str">
        <f t="shared" si="36"/>
        <v xml:space="preserve"> </v>
      </c>
    </row>
    <row r="342" spans="1:17" x14ac:dyDescent="0.2">
      <c r="A342" s="10" t="str">
        <f>IF(COUNTRY_INFO!A342=0," ",COUNTRY_INFO!A342)</f>
        <v>Ethiopia</v>
      </c>
      <c r="B342" s="10" t="str">
        <f>IF(COUNTRY_INFO!B342=0," ",COUNTRY_INFO!B342)</f>
        <v>Oromia East Harerge</v>
      </c>
      <c r="C342" s="10" t="str">
        <f>IF(COUNTRY_INFO!C342=0," ",COUNTRY_INFO!C342)</f>
        <v>Babile</v>
      </c>
      <c r="D342" s="11" t="str">
        <f>IF(COUNTRY_INFO!$T$9:$T$1000="MDA2 (DEC+ALB)", COUNTRY_INFO!$T$9:$T$1000, " ")</f>
        <v xml:space="preserve"> </v>
      </c>
      <c r="E342" s="109"/>
      <c r="F342" s="288"/>
      <c r="G342" s="288"/>
      <c r="H342" s="288"/>
      <c r="I342" s="11">
        <f t="shared" si="31"/>
        <v>0</v>
      </c>
      <c r="J342" s="2"/>
      <c r="K342" s="18"/>
      <c r="L342" s="18"/>
      <c r="M342" s="14">
        <f t="shared" si="32"/>
        <v>0</v>
      </c>
      <c r="N342" s="230" t="str">
        <f t="shared" si="33"/>
        <v xml:space="preserve"> </v>
      </c>
      <c r="O342" s="230" t="str">
        <f t="shared" si="34"/>
        <v xml:space="preserve"> </v>
      </c>
      <c r="P342" s="230" t="str">
        <f t="shared" si="35"/>
        <v xml:space="preserve"> </v>
      </c>
      <c r="Q342" s="230" t="str">
        <f t="shared" si="36"/>
        <v xml:space="preserve"> </v>
      </c>
    </row>
    <row r="343" spans="1:17" x14ac:dyDescent="0.2">
      <c r="A343" s="10" t="str">
        <f>IF(COUNTRY_INFO!A343=0," ",COUNTRY_INFO!A343)</f>
        <v>Ethiopia</v>
      </c>
      <c r="B343" s="10" t="str">
        <f>IF(COUNTRY_INFO!B343=0," ",COUNTRY_INFO!B343)</f>
        <v>Oromia East Harerge</v>
      </c>
      <c r="C343" s="10" t="str">
        <f>IF(COUNTRY_INFO!C343=0," ",COUNTRY_INFO!C343)</f>
        <v>Babile Town</v>
      </c>
      <c r="D343" s="11" t="str">
        <f>IF(COUNTRY_INFO!$T$9:$T$1000="MDA2 (DEC+ALB)", COUNTRY_INFO!$T$9:$T$1000, " ")</f>
        <v xml:space="preserve"> </v>
      </c>
      <c r="E343" s="109"/>
      <c r="F343" s="288"/>
      <c r="G343" s="288"/>
      <c r="H343" s="288"/>
      <c r="I343" s="11">
        <f t="shared" si="31"/>
        <v>0</v>
      </c>
      <c r="J343" s="2"/>
      <c r="K343" s="18"/>
      <c r="L343" s="18"/>
      <c r="M343" s="14">
        <f t="shared" si="32"/>
        <v>0</v>
      </c>
      <c r="N343" s="230" t="str">
        <f t="shared" si="33"/>
        <v xml:space="preserve"> </v>
      </c>
      <c r="O343" s="230" t="str">
        <f t="shared" si="34"/>
        <v xml:space="preserve"> </v>
      </c>
      <c r="P343" s="230" t="str">
        <f t="shared" si="35"/>
        <v xml:space="preserve"> </v>
      </c>
      <c r="Q343" s="230" t="str">
        <f t="shared" si="36"/>
        <v xml:space="preserve"> </v>
      </c>
    </row>
    <row r="344" spans="1:17" x14ac:dyDescent="0.2">
      <c r="A344" s="10" t="str">
        <f>IF(COUNTRY_INFO!A344=0," ",COUNTRY_INFO!A344)</f>
        <v>Ethiopia</v>
      </c>
      <c r="B344" s="10" t="str">
        <f>IF(COUNTRY_INFO!B344=0," ",COUNTRY_INFO!B344)</f>
        <v>Oromia East Harerge</v>
      </c>
      <c r="C344" s="10" t="str">
        <f>IF(COUNTRY_INFO!C344=0," ",COUNTRY_INFO!C344)</f>
        <v>Bedeno</v>
      </c>
      <c r="D344" s="11" t="str">
        <f>IF(COUNTRY_INFO!$T$9:$T$1000="MDA2 (DEC+ALB)", COUNTRY_INFO!$T$9:$T$1000, " ")</f>
        <v xml:space="preserve"> </v>
      </c>
      <c r="E344" s="109"/>
      <c r="F344" s="288"/>
      <c r="G344" s="288"/>
      <c r="H344" s="288"/>
      <c r="I344" s="11">
        <f t="shared" si="31"/>
        <v>0</v>
      </c>
      <c r="J344" s="2"/>
      <c r="K344" s="18"/>
      <c r="L344" s="18"/>
      <c r="M344" s="14">
        <f t="shared" si="32"/>
        <v>0</v>
      </c>
      <c r="N344" s="230" t="str">
        <f t="shared" si="33"/>
        <v xml:space="preserve"> </v>
      </c>
      <c r="O344" s="230" t="str">
        <f t="shared" si="34"/>
        <v xml:space="preserve"> </v>
      </c>
      <c r="P344" s="230" t="str">
        <f t="shared" si="35"/>
        <v xml:space="preserve"> </v>
      </c>
      <c r="Q344" s="230" t="str">
        <f t="shared" si="36"/>
        <v xml:space="preserve"> </v>
      </c>
    </row>
    <row r="345" spans="1:17" x14ac:dyDescent="0.2">
      <c r="A345" s="10" t="str">
        <f>IF(COUNTRY_INFO!A345=0," ",COUNTRY_INFO!A345)</f>
        <v>Ethiopia</v>
      </c>
      <c r="B345" s="10" t="str">
        <f>IF(COUNTRY_INFO!B345=0," ",COUNTRY_INFO!B345)</f>
        <v>Oromia East Harerge</v>
      </c>
      <c r="C345" s="10" t="str">
        <f>IF(COUNTRY_INFO!C345=0," ",COUNTRY_INFO!C345)</f>
        <v>Chenaksan</v>
      </c>
      <c r="D345" s="11" t="str">
        <f>IF(COUNTRY_INFO!$T$9:$T$1000="MDA2 (DEC+ALB)", COUNTRY_INFO!$T$9:$T$1000, " ")</f>
        <v xml:space="preserve"> </v>
      </c>
      <c r="E345" s="109"/>
      <c r="F345" s="288"/>
      <c r="G345" s="288"/>
      <c r="H345" s="288"/>
      <c r="I345" s="11">
        <f t="shared" si="31"/>
        <v>0</v>
      </c>
      <c r="J345" s="2"/>
      <c r="K345" s="18"/>
      <c r="L345" s="18"/>
      <c r="M345" s="14">
        <f t="shared" si="32"/>
        <v>0</v>
      </c>
      <c r="N345" s="230" t="str">
        <f t="shared" si="33"/>
        <v xml:space="preserve"> </v>
      </c>
      <c r="O345" s="230" t="str">
        <f t="shared" si="34"/>
        <v xml:space="preserve"> </v>
      </c>
      <c r="P345" s="230" t="str">
        <f t="shared" si="35"/>
        <v xml:space="preserve"> </v>
      </c>
      <c r="Q345" s="230" t="str">
        <f t="shared" si="36"/>
        <v xml:space="preserve"> </v>
      </c>
    </row>
    <row r="346" spans="1:17" x14ac:dyDescent="0.2">
      <c r="A346" s="10" t="str">
        <f>IF(COUNTRY_INFO!A346=0," ",COUNTRY_INFO!A346)</f>
        <v>Ethiopia</v>
      </c>
      <c r="B346" s="10" t="str">
        <f>IF(COUNTRY_INFO!B346=0," ",COUNTRY_INFO!B346)</f>
        <v>Oromia East Harerge</v>
      </c>
      <c r="C346" s="10" t="str">
        <f>IF(COUNTRY_INFO!C346=0," ",COUNTRY_INFO!C346)</f>
        <v>Deder</v>
      </c>
      <c r="D346" s="11" t="str">
        <f>IF(COUNTRY_INFO!$T$9:$T$1000="MDA2 (DEC+ALB)", COUNTRY_INFO!$T$9:$T$1000, " ")</f>
        <v xml:space="preserve"> </v>
      </c>
      <c r="E346" s="109"/>
      <c r="F346" s="288"/>
      <c r="G346" s="288"/>
      <c r="H346" s="288"/>
      <c r="I346" s="11">
        <f t="shared" si="31"/>
        <v>0</v>
      </c>
      <c r="J346" s="2"/>
      <c r="K346" s="18"/>
      <c r="L346" s="18"/>
      <c r="M346" s="14">
        <f t="shared" si="32"/>
        <v>0</v>
      </c>
      <c r="N346" s="230" t="str">
        <f t="shared" si="33"/>
        <v xml:space="preserve"> </v>
      </c>
      <c r="O346" s="230" t="str">
        <f t="shared" si="34"/>
        <v xml:space="preserve"> </v>
      </c>
      <c r="P346" s="230" t="str">
        <f t="shared" si="35"/>
        <v xml:space="preserve"> </v>
      </c>
      <c r="Q346" s="230" t="str">
        <f t="shared" si="36"/>
        <v xml:space="preserve"> </v>
      </c>
    </row>
    <row r="347" spans="1:17" x14ac:dyDescent="0.2">
      <c r="A347" s="10" t="str">
        <f>IF(COUNTRY_INFO!A347=0," ",COUNTRY_INFO!A347)</f>
        <v>Ethiopia</v>
      </c>
      <c r="B347" s="10" t="str">
        <f>IF(COUNTRY_INFO!B347=0," ",COUNTRY_INFO!B347)</f>
        <v>Oromia East Harerge</v>
      </c>
      <c r="C347" s="10" t="str">
        <f>IF(COUNTRY_INFO!C347=0," ",COUNTRY_INFO!C347)</f>
        <v>Deder Town</v>
      </c>
      <c r="D347" s="11" t="str">
        <f>IF(COUNTRY_INFO!$T$9:$T$1000="MDA2 (DEC+ALB)", COUNTRY_INFO!$T$9:$T$1000, " ")</f>
        <v xml:space="preserve"> </v>
      </c>
      <c r="E347" s="109"/>
      <c r="F347" s="288"/>
      <c r="G347" s="288"/>
      <c r="H347" s="288"/>
      <c r="I347" s="11">
        <f t="shared" si="31"/>
        <v>0</v>
      </c>
      <c r="J347" s="2"/>
      <c r="K347" s="18"/>
      <c r="L347" s="18"/>
      <c r="M347" s="14">
        <f t="shared" si="32"/>
        <v>0</v>
      </c>
      <c r="N347" s="230" t="str">
        <f t="shared" si="33"/>
        <v xml:space="preserve"> </v>
      </c>
      <c r="O347" s="230" t="str">
        <f t="shared" si="34"/>
        <v xml:space="preserve"> </v>
      </c>
      <c r="P347" s="230" t="str">
        <f t="shared" si="35"/>
        <v xml:space="preserve"> </v>
      </c>
      <c r="Q347" s="230" t="str">
        <f t="shared" si="36"/>
        <v xml:space="preserve"> </v>
      </c>
    </row>
    <row r="348" spans="1:17" x14ac:dyDescent="0.2">
      <c r="A348" s="10" t="str">
        <f>IF(COUNTRY_INFO!A348=0," ",COUNTRY_INFO!A348)</f>
        <v>Ethiopia</v>
      </c>
      <c r="B348" s="10" t="str">
        <f>IF(COUNTRY_INFO!B348=0," ",COUNTRY_INFO!B348)</f>
        <v>Oromia East Harerge</v>
      </c>
      <c r="C348" s="10" t="str">
        <f>IF(COUNTRY_INFO!C348=0," ",COUNTRY_INFO!C348)</f>
        <v>Fedis</v>
      </c>
      <c r="D348" s="11" t="str">
        <f>IF(COUNTRY_INFO!$T$9:$T$1000="MDA2 (DEC+ALB)", COUNTRY_INFO!$T$9:$T$1000, " ")</f>
        <v xml:space="preserve"> </v>
      </c>
      <c r="E348" s="109"/>
      <c r="F348" s="288"/>
      <c r="G348" s="288"/>
      <c r="H348" s="288"/>
      <c r="I348" s="11">
        <f t="shared" si="31"/>
        <v>0</v>
      </c>
      <c r="J348" s="2"/>
      <c r="K348" s="18"/>
      <c r="L348" s="18"/>
      <c r="M348" s="14">
        <f t="shared" si="32"/>
        <v>0</v>
      </c>
      <c r="N348" s="230" t="str">
        <f t="shared" si="33"/>
        <v xml:space="preserve"> </v>
      </c>
      <c r="O348" s="230" t="str">
        <f t="shared" si="34"/>
        <v xml:space="preserve"> </v>
      </c>
      <c r="P348" s="230" t="str">
        <f t="shared" si="35"/>
        <v xml:space="preserve"> </v>
      </c>
      <c r="Q348" s="230" t="str">
        <f t="shared" si="36"/>
        <v xml:space="preserve"> </v>
      </c>
    </row>
    <row r="349" spans="1:17" x14ac:dyDescent="0.2">
      <c r="A349" s="10" t="str">
        <f>IF(COUNTRY_INFO!A349=0," ",COUNTRY_INFO!A349)</f>
        <v>Ethiopia</v>
      </c>
      <c r="B349" s="10" t="str">
        <f>IF(COUNTRY_INFO!B349=0," ",COUNTRY_INFO!B349)</f>
        <v>Oromia East Harerge</v>
      </c>
      <c r="C349" s="10" t="str">
        <f>IF(COUNTRY_INFO!C349=0," ",COUNTRY_INFO!C349)</f>
        <v>Goloada</v>
      </c>
      <c r="D349" s="11" t="str">
        <f>IF(COUNTRY_INFO!$T$9:$T$1000="MDA2 (DEC+ALB)", COUNTRY_INFO!$T$9:$T$1000, " ")</f>
        <v xml:space="preserve"> </v>
      </c>
      <c r="E349" s="109"/>
      <c r="F349" s="288"/>
      <c r="G349" s="288"/>
      <c r="H349" s="288"/>
      <c r="I349" s="11">
        <f t="shared" si="31"/>
        <v>0</v>
      </c>
      <c r="J349" s="2"/>
      <c r="K349" s="18"/>
      <c r="L349" s="18"/>
      <c r="M349" s="14">
        <f t="shared" si="32"/>
        <v>0</v>
      </c>
      <c r="N349" s="230" t="str">
        <f t="shared" si="33"/>
        <v xml:space="preserve"> </v>
      </c>
      <c r="O349" s="230" t="str">
        <f t="shared" si="34"/>
        <v xml:space="preserve"> </v>
      </c>
      <c r="P349" s="230" t="str">
        <f t="shared" si="35"/>
        <v xml:space="preserve"> </v>
      </c>
      <c r="Q349" s="230" t="str">
        <f t="shared" si="36"/>
        <v xml:space="preserve"> </v>
      </c>
    </row>
    <row r="350" spans="1:17" x14ac:dyDescent="0.2">
      <c r="A350" s="10" t="str">
        <f>IF(COUNTRY_INFO!A350=0," ",COUNTRY_INFO!A350)</f>
        <v>Ethiopia</v>
      </c>
      <c r="B350" s="10" t="str">
        <f>IF(COUNTRY_INFO!B350=0," ",COUNTRY_INFO!B350)</f>
        <v>Oromia East Harerge</v>
      </c>
      <c r="C350" s="10" t="str">
        <f>IF(COUNTRY_INFO!C350=0," ",COUNTRY_INFO!C350)</f>
        <v>Goro Muti</v>
      </c>
      <c r="D350" s="11" t="str">
        <f>IF(COUNTRY_INFO!$T$9:$T$1000="MDA2 (DEC+ALB)", COUNTRY_INFO!$T$9:$T$1000, " ")</f>
        <v xml:space="preserve"> </v>
      </c>
      <c r="E350" s="109"/>
      <c r="F350" s="288"/>
      <c r="G350" s="288"/>
      <c r="H350" s="288"/>
      <c r="I350" s="11">
        <f t="shared" si="31"/>
        <v>0</v>
      </c>
      <c r="J350" s="2"/>
      <c r="K350" s="18"/>
      <c r="L350" s="18"/>
      <c r="M350" s="14">
        <f t="shared" si="32"/>
        <v>0</v>
      </c>
      <c r="N350" s="230" t="str">
        <f t="shared" si="33"/>
        <v xml:space="preserve"> </v>
      </c>
      <c r="O350" s="230" t="str">
        <f t="shared" si="34"/>
        <v xml:space="preserve"> </v>
      </c>
      <c r="P350" s="230" t="str">
        <f t="shared" si="35"/>
        <v xml:space="preserve"> </v>
      </c>
      <c r="Q350" s="230" t="str">
        <f t="shared" si="36"/>
        <v xml:space="preserve"> </v>
      </c>
    </row>
    <row r="351" spans="1:17" x14ac:dyDescent="0.2">
      <c r="A351" s="10" t="str">
        <f>IF(COUNTRY_INFO!A351=0," ",COUNTRY_INFO!A351)</f>
        <v>Ethiopia</v>
      </c>
      <c r="B351" s="10" t="str">
        <f>IF(COUNTRY_INFO!B351=0," ",COUNTRY_INFO!B351)</f>
        <v>Oromia East Harerge</v>
      </c>
      <c r="C351" s="10" t="str">
        <f>IF(COUNTRY_INFO!C351=0," ",COUNTRY_INFO!C351)</f>
        <v>Gorogutu</v>
      </c>
      <c r="D351" s="11" t="str">
        <f>IF(COUNTRY_INFO!$T$9:$T$1000="MDA2 (DEC+ALB)", COUNTRY_INFO!$T$9:$T$1000, " ")</f>
        <v xml:space="preserve"> </v>
      </c>
      <c r="E351" s="109"/>
      <c r="F351" s="288"/>
      <c r="G351" s="288"/>
      <c r="H351" s="288"/>
      <c r="I351" s="11">
        <f t="shared" si="31"/>
        <v>0</v>
      </c>
      <c r="J351" s="2"/>
      <c r="K351" s="18"/>
      <c r="L351" s="18"/>
      <c r="M351" s="14">
        <f t="shared" si="32"/>
        <v>0</v>
      </c>
      <c r="N351" s="230" t="str">
        <f t="shared" si="33"/>
        <v xml:space="preserve"> </v>
      </c>
      <c r="O351" s="230" t="str">
        <f t="shared" si="34"/>
        <v xml:space="preserve"> </v>
      </c>
      <c r="P351" s="230" t="str">
        <f t="shared" si="35"/>
        <v xml:space="preserve"> </v>
      </c>
      <c r="Q351" s="230" t="str">
        <f t="shared" si="36"/>
        <v xml:space="preserve"> </v>
      </c>
    </row>
    <row r="352" spans="1:17" x14ac:dyDescent="0.2">
      <c r="A352" s="10" t="str">
        <f>IF(COUNTRY_INFO!A352=0," ",COUNTRY_INFO!A352)</f>
        <v>Ethiopia</v>
      </c>
      <c r="B352" s="10" t="str">
        <f>IF(COUNTRY_INFO!B352=0," ",COUNTRY_INFO!B352)</f>
        <v>Oromia East Harerge</v>
      </c>
      <c r="C352" s="10" t="str">
        <f>IF(COUNTRY_INFO!C352=0," ",COUNTRY_INFO!C352)</f>
        <v>Gurawa</v>
      </c>
      <c r="D352" s="11" t="str">
        <f>IF(COUNTRY_INFO!$T$9:$T$1000="MDA2 (DEC+ALB)", COUNTRY_INFO!$T$9:$T$1000, " ")</f>
        <v xml:space="preserve"> </v>
      </c>
      <c r="E352" s="109"/>
      <c r="F352" s="288"/>
      <c r="G352" s="288"/>
      <c r="H352" s="288"/>
      <c r="I352" s="11">
        <f t="shared" si="31"/>
        <v>0</v>
      </c>
      <c r="J352" s="2"/>
      <c r="K352" s="18"/>
      <c r="L352" s="18"/>
      <c r="M352" s="14">
        <f t="shared" si="32"/>
        <v>0</v>
      </c>
      <c r="N352" s="230" t="str">
        <f t="shared" si="33"/>
        <v xml:space="preserve"> </v>
      </c>
      <c r="O352" s="230" t="str">
        <f t="shared" si="34"/>
        <v xml:space="preserve"> </v>
      </c>
      <c r="P352" s="230" t="str">
        <f t="shared" si="35"/>
        <v xml:space="preserve"> </v>
      </c>
      <c r="Q352" s="230" t="str">
        <f t="shared" si="36"/>
        <v xml:space="preserve"> </v>
      </c>
    </row>
    <row r="353" spans="1:17" x14ac:dyDescent="0.2">
      <c r="A353" s="10" t="str">
        <f>IF(COUNTRY_INFO!A353=0," ",COUNTRY_INFO!A353)</f>
        <v>Ethiopia</v>
      </c>
      <c r="B353" s="10" t="str">
        <f>IF(COUNTRY_INFO!B353=0," ",COUNTRY_INFO!B353)</f>
        <v>Oromia East Harerge</v>
      </c>
      <c r="C353" s="10" t="str">
        <f>IF(COUNTRY_INFO!C353=0," ",COUNTRY_INFO!C353)</f>
        <v>Gursum</v>
      </c>
      <c r="D353" s="11" t="str">
        <f>IF(COUNTRY_INFO!$T$9:$T$1000="MDA2 (DEC+ALB)", COUNTRY_INFO!$T$9:$T$1000, " ")</f>
        <v xml:space="preserve"> </v>
      </c>
      <c r="E353" s="109"/>
      <c r="F353" s="288"/>
      <c r="G353" s="288"/>
      <c r="H353" s="288"/>
      <c r="I353" s="11">
        <f t="shared" si="31"/>
        <v>0</v>
      </c>
      <c r="J353" s="2"/>
      <c r="K353" s="18"/>
      <c r="L353" s="18"/>
      <c r="M353" s="14">
        <f t="shared" si="32"/>
        <v>0</v>
      </c>
      <c r="N353" s="230" t="str">
        <f t="shared" si="33"/>
        <v xml:space="preserve"> </v>
      </c>
      <c r="O353" s="230" t="str">
        <f t="shared" si="34"/>
        <v xml:space="preserve"> </v>
      </c>
      <c r="P353" s="230" t="str">
        <f t="shared" si="35"/>
        <v xml:space="preserve"> </v>
      </c>
      <c r="Q353" s="230" t="str">
        <f t="shared" si="36"/>
        <v xml:space="preserve"> </v>
      </c>
    </row>
    <row r="354" spans="1:17" x14ac:dyDescent="0.2">
      <c r="A354" s="10" t="str">
        <f>IF(COUNTRY_INFO!A354=0," ",COUNTRY_INFO!A354)</f>
        <v>Ethiopia</v>
      </c>
      <c r="B354" s="10" t="str">
        <f>IF(COUNTRY_INFO!B354=0," ",COUNTRY_INFO!B354)</f>
        <v>Oromia East Harerge</v>
      </c>
      <c r="C354" s="10" t="str">
        <f>IF(COUNTRY_INFO!C354=0," ",COUNTRY_INFO!C354)</f>
        <v>Haromaya</v>
      </c>
      <c r="D354" s="11" t="str">
        <f>IF(COUNTRY_INFO!$T$9:$T$1000="MDA2 (DEC+ALB)", COUNTRY_INFO!$T$9:$T$1000, " ")</f>
        <v xml:space="preserve"> </v>
      </c>
      <c r="E354" s="109"/>
      <c r="F354" s="288"/>
      <c r="G354" s="288"/>
      <c r="H354" s="288"/>
      <c r="I354" s="11">
        <f t="shared" si="31"/>
        <v>0</v>
      </c>
      <c r="J354" s="2"/>
      <c r="K354" s="18"/>
      <c r="L354" s="18"/>
      <c r="M354" s="14">
        <f t="shared" si="32"/>
        <v>0</v>
      </c>
      <c r="N354" s="230" t="str">
        <f t="shared" si="33"/>
        <v xml:space="preserve"> </v>
      </c>
      <c r="O354" s="230" t="str">
        <f t="shared" si="34"/>
        <v xml:space="preserve"> </v>
      </c>
      <c r="P354" s="230" t="str">
        <f t="shared" si="35"/>
        <v xml:space="preserve"> </v>
      </c>
      <c r="Q354" s="230" t="str">
        <f t="shared" si="36"/>
        <v xml:space="preserve"> </v>
      </c>
    </row>
    <row r="355" spans="1:17" x14ac:dyDescent="0.2">
      <c r="A355" s="10" t="str">
        <f>IF(COUNTRY_INFO!A355=0," ",COUNTRY_INFO!A355)</f>
        <v>Ethiopia</v>
      </c>
      <c r="B355" s="10" t="str">
        <f>IF(COUNTRY_INFO!B355=0," ",COUNTRY_INFO!B355)</f>
        <v>Oromia East Harerge</v>
      </c>
      <c r="C355" s="10" t="str">
        <f>IF(COUNTRY_INFO!C355=0," ",COUNTRY_INFO!C355)</f>
        <v>Haromaya Town</v>
      </c>
      <c r="D355" s="11" t="str">
        <f>IF(COUNTRY_INFO!$T$9:$T$1000="MDA2 (DEC+ALB)", COUNTRY_INFO!$T$9:$T$1000, " ")</f>
        <v xml:space="preserve"> </v>
      </c>
      <c r="E355" s="109"/>
      <c r="F355" s="288"/>
      <c r="G355" s="288"/>
      <c r="H355" s="288"/>
      <c r="I355" s="11">
        <f t="shared" si="31"/>
        <v>0</v>
      </c>
      <c r="J355" s="2"/>
      <c r="K355" s="18"/>
      <c r="L355" s="18"/>
      <c r="M355" s="14">
        <f t="shared" si="32"/>
        <v>0</v>
      </c>
      <c r="N355" s="230" t="str">
        <f t="shared" si="33"/>
        <v xml:space="preserve"> </v>
      </c>
      <c r="O355" s="230" t="str">
        <f t="shared" si="34"/>
        <v xml:space="preserve"> </v>
      </c>
      <c r="P355" s="230" t="str">
        <f t="shared" si="35"/>
        <v xml:space="preserve"> </v>
      </c>
      <c r="Q355" s="230" t="str">
        <f t="shared" si="36"/>
        <v xml:space="preserve"> </v>
      </c>
    </row>
    <row r="356" spans="1:17" x14ac:dyDescent="0.2">
      <c r="A356" s="10" t="str">
        <f>IF(COUNTRY_INFO!A356=0," ",COUNTRY_INFO!A356)</f>
        <v>Ethiopia</v>
      </c>
      <c r="B356" s="10" t="str">
        <f>IF(COUNTRY_INFO!B356=0," ",COUNTRY_INFO!B356)</f>
        <v>Oromia East Harerge</v>
      </c>
      <c r="C356" s="10" t="str">
        <f>IF(COUNTRY_INFO!C356=0," ",COUNTRY_INFO!C356)</f>
        <v>Jarso</v>
      </c>
      <c r="D356" s="11" t="str">
        <f>IF(COUNTRY_INFO!$T$9:$T$1000="MDA2 (DEC+ALB)", COUNTRY_INFO!$T$9:$T$1000, " ")</f>
        <v xml:space="preserve"> </v>
      </c>
      <c r="E356" s="109"/>
      <c r="F356" s="288"/>
      <c r="G356" s="288"/>
      <c r="H356" s="288"/>
      <c r="I356" s="11">
        <f t="shared" si="31"/>
        <v>0</v>
      </c>
      <c r="J356" s="2"/>
      <c r="K356" s="18"/>
      <c r="L356" s="18"/>
      <c r="M356" s="14">
        <f t="shared" si="32"/>
        <v>0</v>
      </c>
      <c r="N356" s="230" t="str">
        <f t="shared" si="33"/>
        <v xml:space="preserve"> </v>
      </c>
      <c r="O356" s="230" t="str">
        <f t="shared" si="34"/>
        <v xml:space="preserve"> </v>
      </c>
      <c r="P356" s="230" t="str">
        <f t="shared" si="35"/>
        <v xml:space="preserve"> </v>
      </c>
      <c r="Q356" s="230" t="str">
        <f t="shared" si="36"/>
        <v xml:space="preserve"> </v>
      </c>
    </row>
    <row r="357" spans="1:17" x14ac:dyDescent="0.2">
      <c r="A357" s="10" t="str">
        <f>IF(COUNTRY_INFO!A357=0," ",COUNTRY_INFO!A357)</f>
        <v>Ethiopia</v>
      </c>
      <c r="B357" s="10" t="str">
        <f>IF(COUNTRY_INFO!B357=0," ",COUNTRY_INFO!B357)</f>
        <v>Oromia East Harerge</v>
      </c>
      <c r="C357" s="10" t="str">
        <f>IF(COUNTRY_INFO!C357=0," ",COUNTRY_INFO!C357)</f>
        <v>Kersa</v>
      </c>
      <c r="D357" s="11" t="str">
        <f>IF(COUNTRY_INFO!$T$9:$T$1000="MDA2 (DEC+ALB)", COUNTRY_INFO!$T$9:$T$1000, " ")</f>
        <v xml:space="preserve"> </v>
      </c>
      <c r="E357" s="109"/>
      <c r="F357" s="288"/>
      <c r="G357" s="288"/>
      <c r="H357" s="288"/>
      <c r="I357" s="11">
        <f t="shared" si="31"/>
        <v>0</v>
      </c>
      <c r="J357" s="2"/>
      <c r="K357" s="18"/>
      <c r="L357" s="18"/>
      <c r="M357" s="14">
        <f t="shared" si="32"/>
        <v>0</v>
      </c>
      <c r="N357" s="230" t="str">
        <f t="shared" si="33"/>
        <v xml:space="preserve"> </v>
      </c>
      <c r="O357" s="230" t="str">
        <f t="shared" si="34"/>
        <v xml:space="preserve"> </v>
      </c>
      <c r="P357" s="230" t="str">
        <f t="shared" si="35"/>
        <v xml:space="preserve"> </v>
      </c>
      <c r="Q357" s="230" t="str">
        <f t="shared" si="36"/>
        <v xml:space="preserve"> </v>
      </c>
    </row>
    <row r="358" spans="1:17" x14ac:dyDescent="0.2">
      <c r="A358" s="10" t="str">
        <f>IF(COUNTRY_INFO!A358=0," ",COUNTRY_INFO!A358)</f>
        <v>Ethiopia</v>
      </c>
      <c r="B358" s="10" t="str">
        <f>IF(COUNTRY_INFO!B358=0," ",COUNTRY_INFO!B358)</f>
        <v>Oromia East Harerge</v>
      </c>
      <c r="C358" s="10" t="str">
        <f>IF(COUNTRY_INFO!C358=0," ",COUNTRY_INFO!C358)</f>
        <v>Kombolcha</v>
      </c>
      <c r="D358" s="11" t="str">
        <f>IF(COUNTRY_INFO!$T$9:$T$1000="MDA2 (DEC+ALB)", COUNTRY_INFO!$T$9:$T$1000, " ")</f>
        <v xml:space="preserve"> </v>
      </c>
      <c r="E358" s="109"/>
      <c r="F358" s="288"/>
      <c r="G358" s="288"/>
      <c r="H358" s="288"/>
      <c r="I358" s="11">
        <f t="shared" si="31"/>
        <v>0</v>
      </c>
      <c r="J358" s="2"/>
      <c r="K358" s="18"/>
      <c r="L358" s="18"/>
      <c r="M358" s="14">
        <f t="shared" si="32"/>
        <v>0</v>
      </c>
      <c r="N358" s="230" t="str">
        <f t="shared" si="33"/>
        <v xml:space="preserve"> </v>
      </c>
      <c r="O358" s="230" t="str">
        <f t="shared" si="34"/>
        <v xml:space="preserve"> </v>
      </c>
      <c r="P358" s="230" t="str">
        <f t="shared" si="35"/>
        <v xml:space="preserve"> </v>
      </c>
      <c r="Q358" s="230" t="str">
        <f t="shared" si="36"/>
        <v xml:space="preserve"> </v>
      </c>
    </row>
    <row r="359" spans="1:17" x14ac:dyDescent="0.2">
      <c r="A359" s="10" t="str">
        <f>IF(COUNTRY_INFO!A359=0," ",COUNTRY_INFO!A359)</f>
        <v>Ethiopia</v>
      </c>
      <c r="B359" s="10" t="str">
        <f>IF(COUNTRY_INFO!B359=0," ",COUNTRY_INFO!B359)</f>
        <v>Oromia East Harerge</v>
      </c>
      <c r="C359" s="10" t="str">
        <f>IF(COUNTRY_INFO!C359=0," ",COUNTRY_INFO!C359)</f>
        <v>Kurfachala</v>
      </c>
      <c r="D359" s="11" t="str">
        <f>IF(COUNTRY_INFO!$T$9:$T$1000="MDA2 (DEC+ALB)", COUNTRY_INFO!$T$9:$T$1000, " ")</f>
        <v xml:space="preserve"> </v>
      </c>
      <c r="E359" s="109"/>
      <c r="F359" s="288"/>
      <c r="G359" s="288"/>
      <c r="H359" s="288"/>
      <c r="I359" s="11">
        <f t="shared" si="31"/>
        <v>0</v>
      </c>
      <c r="J359" s="2"/>
      <c r="K359" s="18"/>
      <c r="L359" s="18"/>
      <c r="M359" s="14">
        <f t="shared" si="32"/>
        <v>0</v>
      </c>
      <c r="N359" s="230" t="str">
        <f t="shared" si="33"/>
        <v xml:space="preserve"> </v>
      </c>
      <c r="O359" s="230" t="str">
        <f t="shared" si="34"/>
        <v xml:space="preserve"> </v>
      </c>
      <c r="P359" s="230" t="str">
        <f t="shared" si="35"/>
        <v xml:space="preserve"> </v>
      </c>
      <c r="Q359" s="230" t="str">
        <f t="shared" si="36"/>
        <v xml:space="preserve"> </v>
      </c>
    </row>
    <row r="360" spans="1:17" x14ac:dyDescent="0.2">
      <c r="A360" s="10" t="str">
        <f>IF(COUNTRY_INFO!A360=0," ",COUNTRY_INFO!A360)</f>
        <v>Ethiopia</v>
      </c>
      <c r="B360" s="10" t="str">
        <f>IF(COUNTRY_INFO!B360=0," ",COUNTRY_INFO!B360)</f>
        <v>Oromia East Harerge</v>
      </c>
      <c r="C360" s="10" t="str">
        <f>IF(COUNTRY_INFO!C360=0," ",COUNTRY_INFO!C360)</f>
        <v>Medaga Tola</v>
      </c>
      <c r="D360" s="11" t="str">
        <f>IF(COUNTRY_INFO!$T$9:$T$1000="MDA2 (DEC+ALB)", COUNTRY_INFO!$T$9:$T$1000, " ")</f>
        <v xml:space="preserve"> </v>
      </c>
      <c r="E360" s="109"/>
      <c r="F360" s="288"/>
      <c r="G360" s="288"/>
      <c r="H360" s="288"/>
      <c r="I360" s="11">
        <f t="shared" si="31"/>
        <v>0</v>
      </c>
      <c r="J360" s="2"/>
      <c r="K360" s="18"/>
      <c r="L360" s="18"/>
      <c r="M360" s="14">
        <f t="shared" si="32"/>
        <v>0</v>
      </c>
      <c r="N360" s="230" t="str">
        <f t="shared" si="33"/>
        <v xml:space="preserve"> </v>
      </c>
      <c r="O360" s="230" t="str">
        <f t="shared" si="34"/>
        <v xml:space="preserve"> </v>
      </c>
      <c r="P360" s="230" t="str">
        <f t="shared" si="35"/>
        <v xml:space="preserve"> </v>
      </c>
      <c r="Q360" s="230" t="str">
        <f t="shared" si="36"/>
        <v xml:space="preserve"> </v>
      </c>
    </row>
    <row r="361" spans="1:17" x14ac:dyDescent="0.2">
      <c r="A361" s="10" t="str">
        <f>IF(COUNTRY_INFO!A361=0," ",COUNTRY_INFO!A361)</f>
        <v>Ethiopia</v>
      </c>
      <c r="B361" s="10" t="str">
        <f>IF(COUNTRY_INFO!B361=0," ",COUNTRY_INFO!B361)</f>
        <v>Oromia East Harerge</v>
      </c>
      <c r="C361" s="10" t="str">
        <f>IF(COUNTRY_INFO!C361=0," ",COUNTRY_INFO!C361)</f>
        <v>Melka balo</v>
      </c>
      <c r="D361" s="11" t="str">
        <f>IF(COUNTRY_INFO!$T$9:$T$1000="MDA2 (DEC+ALB)", COUNTRY_INFO!$T$9:$T$1000, " ")</f>
        <v xml:space="preserve"> </v>
      </c>
      <c r="E361" s="109"/>
      <c r="F361" s="288"/>
      <c r="G361" s="288"/>
      <c r="H361" s="288"/>
      <c r="I361" s="11">
        <f t="shared" si="31"/>
        <v>0</v>
      </c>
      <c r="J361" s="2"/>
      <c r="K361" s="18"/>
      <c r="L361" s="18"/>
      <c r="M361" s="14">
        <f t="shared" si="32"/>
        <v>0</v>
      </c>
      <c r="N361" s="230" t="str">
        <f t="shared" si="33"/>
        <v xml:space="preserve"> </v>
      </c>
      <c r="O361" s="230" t="str">
        <f t="shared" si="34"/>
        <v xml:space="preserve"> </v>
      </c>
      <c r="P361" s="230" t="str">
        <f t="shared" si="35"/>
        <v xml:space="preserve"> </v>
      </c>
      <c r="Q361" s="230" t="str">
        <f t="shared" si="36"/>
        <v xml:space="preserve"> </v>
      </c>
    </row>
    <row r="362" spans="1:17" x14ac:dyDescent="0.2">
      <c r="A362" s="10" t="str">
        <f>IF(COUNTRY_INFO!A362=0," ",COUNTRY_INFO!A362)</f>
        <v>Ethiopia</v>
      </c>
      <c r="B362" s="10" t="str">
        <f>IF(COUNTRY_INFO!B362=0," ",COUNTRY_INFO!B362)</f>
        <v>Oromia East Harerge</v>
      </c>
      <c r="C362" s="10" t="str">
        <f>IF(COUNTRY_INFO!C362=0," ",COUNTRY_INFO!C362)</f>
        <v>Meta</v>
      </c>
      <c r="D362" s="11" t="str">
        <f>IF(COUNTRY_INFO!$T$9:$T$1000="MDA2 (DEC+ALB)", COUNTRY_INFO!$T$9:$T$1000, " ")</f>
        <v xml:space="preserve"> </v>
      </c>
      <c r="E362" s="109"/>
      <c r="F362" s="288"/>
      <c r="G362" s="288"/>
      <c r="H362" s="288"/>
      <c r="I362" s="11">
        <f t="shared" si="31"/>
        <v>0</v>
      </c>
      <c r="J362" s="2"/>
      <c r="K362" s="18"/>
      <c r="L362" s="18"/>
      <c r="M362" s="14">
        <f t="shared" si="32"/>
        <v>0</v>
      </c>
      <c r="N362" s="230" t="str">
        <f t="shared" si="33"/>
        <v xml:space="preserve"> </v>
      </c>
      <c r="O362" s="230" t="str">
        <f t="shared" si="34"/>
        <v xml:space="preserve"> </v>
      </c>
      <c r="P362" s="230" t="str">
        <f t="shared" si="35"/>
        <v xml:space="preserve"> </v>
      </c>
      <c r="Q362" s="230" t="str">
        <f t="shared" si="36"/>
        <v xml:space="preserve"> </v>
      </c>
    </row>
    <row r="363" spans="1:17" x14ac:dyDescent="0.2">
      <c r="A363" s="10" t="str">
        <f>IF(COUNTRY_INFO!A363=0," ",COUNTRY_INFO!A363)</f>
        <v>Ethiopia</v>
      </c>
      <c r="B363" s="10" t="str">
        <f>IF(COUNTRY_INFO!B363=0," ",COUNTRY_INFO!B363)</f>
        <v>Oromia East Harerge</v>
      </c>
      <c r="C363" s="10" t="str">
        <f>IF(COUNTRY_INFO!C363=0," ",COUNTRY_INFO!C363)</f>
        <v>Meyu</v>
      </c>
      <c r="D363" s="11" t="str">
        <f>IF(COUNTRY_INFO!$T$9:$T$1000="MDA2 (DEC+ALB)", COUNTRY_INFO!$T$9:$T$1000, " ")</f>
        <v xml:space="preserve"> </v>
      </c>
      <c r="E363" s="109"/>
      <c r="F363" s="288"/>
      <c r="G363" s="288"/>
      <c r="H363" s="288"/>
      <c r="I363" s="11">
        <f t="shared" si="31"/>
        <v>0</v>
      </c>
      <c r="J363" s="2"/>
      <c r="K363" s="18"/>
      <c r="L363" s="18"/>
      <c r="M363" s="14">
        <f t="shared" si="32"/>
        <v>0</v>
      </c>
      <c r="N363" s="230" t="str">
        <f t="shared" si="33"/>
        <v xml:space="preserve"> </v>
      </c>
      <c r="O363" s="230" t="str">
        <f t="shared" si="34"/>
        <v xml:space="preserve"> </v>
      </c>
      <c r="P363" s="230" t="str">
        <f t="shared" si="35"/>
        <v xml:space="preserve"> </v>
      </c>
      <c r="Q363" s="230" t="str">
        <f t="shared" si="36"/>
        <v xml:space="preserve"> </v>
      </c>
    </row>
    <row r="364" spans="1:17" x14ac:dyDescent="0.2">
      <c r="A364" s="10" t="str">
        <f>IF(COUNTRY_INFO!A364=0," ",COUNTRY_INFO!A364)</f>
        <v>Ethiopia</v>
      </c>
      <c r="B364" s="10" t="str">
        <f>IF(COUNTRY_INFO!B364=0," ",COUNTRY_INFO!B364)</f>
        <v>Oromia East Harerge</v>
      </c>
      <c r="C364" s="10" t="str">
        <f>IF(COUNTRY_INFO!C364=0," ",COUNTRY_INFO!C364)</f>
        <v>Qumbi</v>
      </c>
      <c r="D364" s="11" t="str">
        <f>IF(COUNTRY_INFO!$T$9:$T$1000="MDA2 (DEC+ALB)", COUNTRY_INFO!$T$9:$T$1000, " ")</f>
        <v xml:space="preserve"> </v>
      </c>
      <c r="E364" s="109"/>
      <c r="F364" s="288"/>
      <c r="G364" s="288"/>
      <c r="H364" s="288"/>
      <c r="I364" s="11">
        <f t="shared" si="31"/>
        <v>0</v>
      </c>
      <c r="J364" s="2"/>
      <c r="K364" s="18"/>
      <c r="L364" s="18"/>
      <c r="M364" s="14">
        <f t="shared" si="32"/>
        <v>0</v>
      </c>
      <c r="N364" s="230" t="str">
        <f t="shared" si="33"/>
        <v xml:space="preserve"> </v>
      </c>
      <c r="O364" s="230" t="str">
        <f t="shared" si="34"/>
        <v xml:space="preserve"> </v>
      </c>
      <c r="P364" s="230" t="str">
        <f t="shared" si="35"/>
        <v xml:space="preserve"> </v>
      </c>
      <c r="Q364" s="230" t="str">
        <f t="shared" si="36"/>
        <v xml:space="preserve"> </v>
      </c>
    </row>
    <row r="365" spans="1:17" x14ac:dyDescent="0.2">
      <c r="A365" s="10" t="str">
        <f>IF(COUNTRY_INFO!A365=0," ",COUNTRY_INFO!A365)</f>
        <v>Ethiopia</v>
      </c>
      <c r="B365" s="10" t="str">
        <f>IF(COUNTRY_INFO!B365=0," ",COUNTRY_INFO!B365)</f>
        <v>Oromia East Shewa</v>
      </c>
      <c r="C365" s="10" t="str">
        <f>IF(COUNTRY_INFO!C365=0," ",COUNTRY_INFO!C365)</f>
        <v>Adama</v>
      </c>
      <c r="D365" s="11" t="str">
        <f>IF(COUNTRY_INFO!$T$9:$T$1000="MDA2 (DEC+ALB)", COUNTRY_INFO!$T$9:$T$1000, " ")</f>
        <v xml:space="preserve"> </v>
      </c>
      <c r="E365" s="109"/>
      <c r="F365" s="288"/>
      <c r="G365" s="288"/>
      <c r="H365" s="288"/>
      <c r="I365" s="11">
        <f t="shared" si="31"/>
        <v>0</v>
      </c>
      <c r="J365" s="2"/>
      <c r="K365" s="18"/>
      <c r="L365" s="18"/>
      <c r="M365" s="14">
        <f t="shared" si="32"/>
        <v>0</v>
      </c>
      <c r="N365" s="230" t="str">
        <f t="shared" si="33"/>
        <v xml:space="preserve"> </v>
      </c>
      <c r="O365" s="230" t="str">
        <f t="shared" si="34"/>
        <v xml:space="preserve"> </v>
      </c>
      <c r="P365" s="230" t="str">
        <f t="shared" si="35"/>
        <v xml:space="preserve"> </v>
      </c>
      <c r="Q365" s="230" t="str">
        <f t="shared" si="36"/>
        <v xml:space="preserve"> </v>
      </c>
    </row>
    <row r="366" spans="1:17" x14ac:dyDescent="0.2">
      <c r="A366" s="10" t="str">
        <f>IF(COUNTRY_INFO!A366=0," ",COUNTRY_INFO!A366)</f>
        <v>Ethiopia</v>
      </c>
      <c r="B366" s="10" t="str">
        <f>IF(COUNTRY_INFO!B366=0," ",COUNTRY_INFO!B366)</f>
        <v>Oromia East Shewa</v>
      </c>
      <c r="C366" s="10" t="str">
        <f>IF(COUNTRY_INFO!C366=0," ",COUNTRY_INFO!C366)</f>
        <v>Adama Town</v>
      </c>
      <c r="D366" s="11" t="str">
        <f>IF(COUNTRY_INFO!$T$9:$T$1000="MDA2 (DEC+ALB)", COUNTRY_INFO!$T$9:$T$1000, " ")</f>
        <v xml:space="preserve"> </v>
      </c>
      <c r="E366" s="109"/>
      <c r="F366" s="288"/>
      <c r="G366" s="288"/>
      <c r="H366" s="288"/>
      <c r="I366" s="11">
        <f t="shared" si="31"/>
        <v>0</v>
      </c>
      <c r="J366" s="2"/>
      <c r="K366" s="18"/>
      <c r="L366" s="18"/>
      <c r="M366" s="14">
        <f t="shared" si="32"/>
        <v>0</v>
      </c>
      <c r="N366" s="230" t="str">
        <f t="shared" si="33"/>
        <v xml:space="preserve"> </v>
      </c>
      <c r="O366" s="230" t="str">
        <f t="shared" si="34"/>
        <v xml:space="preserve"> </v>
      </c>
      <c r="P366" s="230" t="str">
        <f t="shared" si="35"/>
        <v xml:space="preserve"> </v>
      </c>
      <c r="Q366" s="230" t="str">
        <f t="shared" si="36"/>
        <v xml:space="preserve"> </v>
      </c>
    </row>
    <row r="367" spans="1:17" x14ac:dyDescent="0.2">
      <c r="A367" s="10" t="str">
        <f>IF(COUNTRY_INFO!A367=0," ",COUNTRY_INFO!A367)</f>
        <v>Ethiopia</v>
      </c>
      <c r="B367" s="10" t="str">
        <f>IF(COUNTRY_INFO!B367=0," ",COUNTRY_INFO!B367)</f>
        <v>Oromia East Shewa</v>
      </c>
      <c r="C367" s="10" t="str">
        <f>IF(COUNTRY_INFO!C367=0," ",COUNTRY_INFO!C367)</f>
        <v>Adami Tulu Jido Kombolacha</v>
      </c>
      <c r="D367" s="11" t="str">
        <f>IF(COUNTRY_INFO!$T$9:$T$1000="MDA2 (DEC+ALB)", COUNTRY_INFO!$T$9:$T$1000, " ")</f>
        <v xml:space="preserve"> </v>
      </c>
      <c r="E367" s="109"/>
      <c r="F367" s="288"/>
      <c r="G367" s="288"/>
      <c r="H367" s="288"/>
      <c r="I367" s="11">
        <f t="shared" si="31"/>
        <v>0</v>
      </c>
      <c r="J367" s="2"/>
      <c r="K367" s="18"/>
      <c r="L367" s="18"/>
      <c r="M367" s="14">
        <f t="shared" si="32"/>
        <v>0</v>
      </c>
      <c r="N367" s="230" t="str">
        <f t="shared" si="33"/>
        <v xml:space="preserve"> </v>
      </c>
      <c r="O367" s="230" t="str">
        <f t="shared" si="34"/>
        <v xml:space="preserve"> </v>
      </c>
      <c r="P367" s="230" t="str">
        <f t="shared" si="35"/>
        <v xml:space="preserve"> </v>
      </c>
      <c r="Q367" s="230" t="str">
        <f t="shared" si="36"/>
        <v xml:space="preserve"> </v>
      </c>
    </row>
    <row r="368" spans="1:17" x14ac:dyDescent="0.2">
      <c r="A368" s="10" t="str">
        <f>IF(COUNTRY_INFO!A368=0," ",COUNTRY_INFO!A368)</f>
        <v>Ethiopia</v>
      </c>
      <c r="B368" s="10" t="str">
        <f>IF(COUNTRY_INFO!B368=0," ",COUNTRY_INFO!B368)</f>
        <v>Oromia East Shewa</v>
      </c>
      <c r="C368" s="10" t="str">
        <f>IF(COUNTRY_INFO!C368=0," ",COUNTRY_INFO!C368)</f>
        <v>Adea</v>
      </c>
      <c r="D368" s="11" t="str">
        <f>IF(COUNTRY_INFO!$T$9:$T$1000="MDA2 (DEC+ALB)", COUNTRY_INFO!$T$9:$T$1000, " ")</f>
        <v xml:space="preserve"> </v>
      </c>
      <c r="E368" s="109"/>
      <c r="F368" s="288"/>
      <c r="G368" s="288"/>
      <c r="H368" s="288"/>
      <c r="I368" s="11">
        <f t="shared" si="31"/>
        <v>0</v>
      </c>
      <c r="J368" s="2"/>
      <c r="K368" s="18"/>
      <c r="L368" s="18"/>
      <c r="M368" s="14">
        <f t="shared" si="32"/>
        <v>0</v>
      </c>
      <c r="N368" s="230" t="str">
        <f t="shared" si="33"/>
        <v xml:space="preserve"> </v>
      </c>
      <c r="O368" s="230" t="str">
        <f t="shared" si="34"/>
        <v xml:space="preserve"> </v>
      </c>
      <c r="P368" s="230" t="str">
        <f t="shared" si="35"/>
        <v xml:space="preserve"> </v>
      </c>
      <c r="Q368" s="230" t="str">
        <f t="shared" si="36"/>
        <v xml:space="preserve"> </v>
      </c>
    </row>
    <row r="369" spans="1:17" x14ac:dyDescent="0.2">
      <c r="A369" s="10" t="str">
        <f>IF(COUNTRY_INFO!A369=0," ",COUNTRY_INFO!A369)</f>
        <v>Ethiopia</v>
      </c>
      <c r="B369" s="10" t="str">
        <f>IF(COUNTRY_INFO!B369=0," ",COUNTRY_INFO!B369)</f>
        <v>Oromia East Shewa</v>
      </c>
      <c r="C369" s="10" t="str">
        <f>IF(COUNTRY_INFO!C369=0," ",COUNTRY_INFO!C369)</f>
        <v>Batu Town</v>
      </c>
      <c r="D369" s="11" t="str">
        <f>IF(COUNTRY_INFO!$T$9:$T$1000="MDA2 (DEC+ALB)", COUNTRY_INFO!$T$9:$T$1000, " ")</f>
        <v xml:space="preserve"> </v>
      </c>
      <c r="E369" s="109"/>
      <c r="F369" s="288"/>
      <c r="G369" s="288"/>
      <c r="H369" s="288"/>
      <c r="I369" s="11">
        <f t="shared" si="31"/>
        <v>0</v>
      </c>
      <c r="J369" s="2"/>
      <c r="K369" s="18"/>
      <c r="L369" s="18"/>
      <c r="M369" s="14">
        <f t="shared" si="32"/>
        <v>0</v>
      </c>
      <c r="N369" s="230" t="str">
        <f t="shared" si="33"/>
        <v xml:space="preserve"> </v>
      </c>
      <c r="O369" s="230" t="str">
        <f t="shared" si="34"/>
        <v xml:space="preserve"> </v>
      </c>
      <c r="P369" s="230" t="str">
        <f t="shared" si="35"/>
        <v xml:space="preserve"> </v>
      </c>
      <c r="Q369" s="230" t="str">
        <f t="shared" si="36"/>
        <v xml:space="preserve"> </v>
      </c>
    </row>
    <row r="370" spans="1:17" x14ac:dyDescent="0.2">
      <c r="A370" s="10" t="str">
        <f>IF(COUNTRY_INFO!A370=0," ",COUNTRY_INFO!A370)</f>
        <v>Ethiopia</v>
      </c>
      <c r="B370" s="10" t="str">
        <f>IF(COUNTRY_INFO!B370=0," ",COUNTRY_INFO!B370)</f>
        <v>Oromia East Shewa</v>
      </c>
      <c r="C370" s="10" t="str">
        <f>IF(COUNTRY_INFO!C370=0," ",COUNTRY_INFO!C370)</f>
        <v>Bishoftu Town</v>
      </c>
      <c r="D370" s="11" t="str">
        <f>IF(COUNTRY_INFO!$T$9:$T$1000="MDA2 (DEC+ALB)", COUNTRY_INFO!$T$9:$T$1000, " ")</f>
        <v xml:space="preserve"> </v>
      </c>
      <c r="E370" s="109"/>
      <c r="F370" s="288"/>
      <c r="G370" s="288"/>
      <c r="H370" s="288"/>
      <c r="I370" s="11">
        <f t="shared" si="31"/>
        <v>0</v>
      </c>
      <c r="J370" s="2"/>
      <c r="K370" s="18"/>
      <c r="L370" s="18"/>
      <c r="M370" s="14">
        <f t="shared" si="32"/>
        <v>0</v>
      </c>
      <c r="N370" s="230" t="str">
        <f t="shared" si="33"/>
        <v xml:space="preserve"> </v>
      </c>
      <c r="O370" s="230" t="str">
        <f t="shared" si="34"/>
        <v xml:space="preserve"> </v>
      </c>
      <c r="P370" s="230" t="str">
        <f t="shared" si="35"/>
        <v xml:space="preserve"> </v>
      </c>
      <c r="Q370" s="230" t="str">
        <f t="shared" si="36"/>
        <v xml:space="preserve"> </v>
      </c>
    </row>
    <row r="371" spans="1:17" x14ac:dyDescent="0.2">
      <c r="A371" s="10" t="str">
        <f>IF(COUNTRY_INFO!A371=0," ",COUNTRY_INFO!A371)</f>
        <v>Ethiopia</v>
      </c>
      <c r="B371" s="10" t="str">
        <f>IF(COUNTRY_INFO!B371=0," ",COUNTRY_INFO!B371)</f>
        <v>Oromia East Shewa</v>
      </c>
      <c r="C371" s="10" t="str">
        <f>IF(COUNTRY_INFO!C371=0," ",COUNTRY_INFO!C371)</f>
        <v>Bora</v>
      </c>
      <c r="D371" s="11" t="str">
        <f>IF(COUNTRY_INFO!$T$9:$T$1000="MDA2 (DEC+ALB)", COUNTRY_INFO!$T$9:$T$1000, " ")</f>
        <v xml:space="preserve"> </v>
      </c>
      <c r="E371" s="109"/>
      <c r="F371" s="288"/>
      <c r="G371" s="288"/>
      <c r="H371" s="288"/>
      <c r="I371" s="11">
        <f t="shared" si="31"/>
        <v>0</v>
      </c>
      <c r="J371" s="2"/>
      <c r="K371" s="18"/>
      <c r="L371" s="18"/>
      <c r="M371" s="14">
        <f t="shared" si="32"/>
        <v>0</v>
      </c>
      <c r="N371" s="230" t="str">
        <f t="shared" si="33"/>
        <v xml:space="preserve"> </v>
      </c>
      <c r="O371" s="230" t="str">
        <f t="shared" si="34"/>
        <v xml:space="preserve"> </v>
      </c>
      <c r="P371" s="230" t="str">
        <f t="shared" si="35"/>
        <v xml:space="preserve"> </v>
      </c>
      <c r="Q371" s="230" t="str">
        <f t="shared" si="36"/>
        <v xml:space="preserve"> </v>
      </c>
    </row>
    <row r="372" spans="1:17" x14ac:dyDescent="0.2">
      <c r="A372" s="10" t="str">
        <f>IF(COUNTRY_INFO!A372=0," ",COUNTRY_INFO!A372)</f>
        <v>Ethiopia</v>
      </c>
      <c r="B372" s="10" t="str">
        <f>IF(COUNTRY_INFO!B372=0," ",COUNTRY_INFO!B372)</f>
        <v>Oromia East Shewa</v>
      </c>
      <c r="C372" s="10" t="str">
        <f>IF(COUNTRY_INFO!C372=0," ",COUNTRY_INFO!C372)</f>
        <v>Boset</v>
      </c>
      <c r="D372" s="11" t="str">
        <f>IF(COUNTRY_INFO!$T$9:$T$1000="MDA2 (DEC+ALB)", COUNTRY_INFO!$T$9:$T$1000, " ")</f>
        <v xml:space="preserve"> </v>
      </c>
      <c r="E372" s="109"/>
      <c r="F372" s="288"/>
      <c r="G372" s="288"/>
      <c r="H372" s="288"/>
      <c r="I372" s="11">
        <f t="shared" si="31"/>
        <v>0</v>
      </c>
      <c r="J372" s="2"/>
      <c r="K372" s="18"/>
      <c r="L372" s="18"/>
      <c r="M372" s="14">
        <f t="shared" si="32"/>
        <v>0</v>
      </c>
      <c r="N372" s="230" t="str">
        <f t="shared" si="33"/>
        <v xml:space="preserve"> </v>
      </c>
      <c r="O372" s="230" t="str">
        <f t="shared" si="34"/>
        <v xml:space="preserve"> </v>
      </c>
      <c r="P372" s="230" t="str">
        <f t="shared" si="35"/>
        <v xml:space="preserve"> </v>
      </c>
      <c r="Q372" s="230" t="str">
        <f t="shared" si="36"/>
        <v xml:space="preserve"> </v>
      </c>
    </row>
    <row r="373" spans="1:17" x14ac:dyDescent="0.2">
      <c r="A373" s="10" t="str">
        <f>IF(COUNTRY_INFO!A373=0," ",COUNTRY_INFO!A373)</f>
        <v>Ethiopia</v>
      </c>
      <c r="B373" s="10" t="str">
        <f>IF(COUNTRY_INFO!B373=0," ",COUNTRY_INFO!B373)</f>
        <v>Oromia East Shewa</v>
      </c>
      <c r="C373" s="10" t="str">
        <f>IF(COUNTRY_INFO!C373=0," ",COUNTRY_INFO!C373)</f>
        <v>Dugda</v>
      </c>
      <c r="D373" s="11" t="str">
        <f>IF(COUNTRY_INFO!$T$9:$T$1000="MDA2 (DEC+ALB)", COUNTRY_INFO!$T$9:$T$1000, " ")</f>
        <v xml:space="preserve"> </v>
      </c>
      <c r="E373" s="109"/>
      <c r="F373" s="288"/>
      <c r="G373" s="288"/>
      <c r="H373" s="288"/>
      <c r="I373" s="11">
        <f t="shared" si="31"/>
        <v>0</v>
      </c>
      <c r="J373" s="2"/>
      <c r="K373" s="18"/>
      <c r="L373" s="18"/>
      <c r="M373" s="14">
        <f t="shared" si="32"/>
        <v>0</v>
      </c>
      <c r="N373" s="230" t="str">
        <f t="shared" si="33"/>
        <v xml:space="preserve"> </v>
      </c>
      <c r="O373" s="230" t="str">
        <f t="shared" si="34"/>
        <v xml:space="preserve"> </v>
      </c>
      <c r="P373" s="230" t="str">
        <f t="shared" si="35"/>
        <v xml:space="preserve"> </v>
      </c>
      <c r="Q373" s="230" t="str">
        <f t="shared" si="36"/>
        <v xml:space="preserve"> </v>
      </c>
    </row>
    <row r="374" spans="1:17" x14ac:dyDescent="0.2">
      <c r="A374" s="10" t="str">
        <f>IF(COUNTRY_INFO!A374=0," ",COUNTRY_INFO!A374)</f>
        <v>Ethiopia</v>
      </c>
      <c r="B374" s="10" t="str">
        <f>IF(COUNTRY_INFO!B374=0," ",COUNTRY_INFO!B374)</f>
        <v>Oromia East Shewa</v>
      </c>
      <c r="C374" s="10" t="str">
        <f>IF(COUNTRY_INFO!C374=0," ",COUNTRY_INFO!C374)</f>
        <v>Fentale</v>
      </c>
      <c r="D374" s="11" t="str">
        <f>IF(COUNTRY_INFO!$T$9:$T$1000="MDA2 (DEC+ALB)", COUNTRY_INFO!$T$9:$T$1000, " ")</f>
        <v xml:space="preserve"> </v>
      </c>
      <c r="E374" s="109"/>
      <c r="F374" s="288"/>
      <c r="G374" s="288"/>
      <c r="H374" s="288"/>
      <c r="I374" s="11">
        <f t="shared" si="31"/>
        <v>0</v>
      </c>
      <c r="J374" s="2"/>
      <c r="K374" s="18"/>
      <c r="L374" s="18"/>
      <c r="M374" s="14">
        <f t="shared" si="32"/>
        <v>0</v>
      </c>
      <c r="N374" s="230" t="str">
        <f t="shared" si="33"/>
        <v xml:space="preserve"> </v>
      </c>
      <c r="O374" s="230" t="str">
        <f t="shared" si="34"/>
        <v xml:space="preserve"> </v>
      </c>
      <c r="P374" s="230" t="str">
        <f t="shared" si="35"/>
        <v xml:space="preserve"> </v>
      </c>
      <c r="Q374" s="230" t="str">
        <f t="shared" si="36"/>
        <v xml:space="preserve"> </v>
      </c>
    </row>
    <row r="375" spans="1:17" x14ac:dyDescent="0.2">
      <c r="A375" s="10" t="str">
        <f>IF(COUNTRY_INFO!A375=0," ",COUNTRY_INFO!A375)</f>
        <v>Ethiopia</v>
      </c>
      <c r="B375" s="10" t="str">
        <f>IF(COUNTRY_INFO!B375=0," ",COUNTRY_INFO!B375)</f>
        <v>Oromia East Shewa</v>
      </c>
      <c r="C375" s="10" t="str">
        <f>IF(COUNTRY_INFO!C375=0," ",COUNTRY_INFO!C375)</f>
        <v>Gimbichu</v>
      </c>
      <c r="D375" s="11" t="str">
        <f>IF(COUNTRY_INFO!$T$9:$T$1000="MDA2 (DEC+ALB)", COUNTRY_INFO!$T$9:$T$1000, " ")</f>
        <v xml:space="preserve"> </v>
      </c>
      <c r="E375" s="109"/>
      <c r="F375" s="288"/>
      <c r="G375" s="288"/>
      <c r="H375" s="288"/>
      <c r="I375" s="11">
        <f t="shared" si="31"/>
        <v>0</v>
      </c>
      <c r="J375" s="2"/>
      <c r="K375" s="18"/>
      <c r="L375" s="18"/>
      <c r="M375" s="14">
        <f t="shared" si="32"/>
        <v>0</v>
      </c>
      <c r="N375" s="230" t="str">
        <f t="shared" si="33"/>
        <v xml:space="preserve"> </v>
      </c>
      <c r="O375" s="230" t="str">
        <f t="shared" si="34"/>
        <v xml:space="preserve"> </v>
      </c>
      <c r="P375" s="230" t="str">
        <f t="shared" si="35"/>
        <v xml:space="preserve"> </v>
      </c>
      <c r="Q375" s="230" t="str">
        <f t="shared" si="36"/>
        <v xml:space="preserve"> </v>
      </c>
    </row>
    <row r="376" spans="1:17" x14ac:dyDescent="0.2">
      <c r="A376" s="10" t="str">
        <f>IF(COUNTRY_INFO!A376=0," ",COUNTRY_INFO!A376)</f>
        <v>Ethiopia</v>
      </c>
      <c r="B376" s="10" t="str">
        <f>IF(COUNTRY_INFO!B376=0," ",COUNTRY_INFO!B376)</f>
        <v>Oromia East Shewa</v>
      </c>
      <c r="C376" s="10" t="str">
        <f>IF(COUNTRY_INFO!C376=0," ",COUNTRY_INFO!C376)</f>
        <v>Liben</v>
      </c>
      <c r="D376" s="11" t="str">
        <f>IF(COUNTRY_INFO!$T$9:$T$1000="MDA2 (DEC+ALB)", COUNTRY_INFO!$T$9:$T$1000, " ")</f>
        <v xml:space="preserve"> </v>
      </c>
      <c r="E376" s="109"/>
      <c r="F376" s="288"/>
      <c r="G376" s="288"/>
      <c r="H376" s="288"/>
      <c r="I376" s="11">
        <f t="shared" si="31"/>
        <v>0</v>
      </c>
      <c r="J376" s="2"/>
      <c r="K376" s="18"/>
      <c r="L376" s="18"/>
      <c r="M376" s="14">
        <f t="shared" si="32"/>
        <v>0</v>
      </c>
      <c r="N376" s="230" t="str">
        <f t="shared" si="33"/>
        <v xml:space="preserve"> </v>
      </c>
      <c r="O376" s="230" t="str">
        <f t="shared" si="34"/>
        <v xml:space="preserve"> </v>
      </c>
      <c r="P376" s="230" t="str">
        <f t="shared" si="35"/>
        <v xml:space="preserve"> </v>
      </c>
      <c r="Q376" s="230" t="str">
        <f t="shared" si="36"/>
        <v xml:space="preserve"> </v>
      </c>
    </row>
    <row r="377" spans="1:17" x14ac:dyDescent="0.2">
      <c r="A377" s="10" t="str">
        <f>IF(COUNTRY_INFO!A377=0," ",COUNTRY_INFO!A377)</f>
        <v>Ethiopia</v>
      </c>
      <c r="B377" s="10" t="str">
        <f>IF(COUNTRY_INFO!B377=0," ",COUNTRY_INFO!B377)</f>
        <v>Oromia East Shewa</v>
      </c>
      <c r="C377" s="10" t="str">
        <f>IF(COUNTRY_INFO!C377=0," ",COUNTRY_INFO!C377)</f>
        <v>Lume</v>
      </c>
      <c r="D377" s="11" t="str">
        <f>IF(COUNTRY_INFO!$T$9:$T$1000="MDA2 (DEC+ALB)", COUNTRY_INFO!$T$9:$T$1000, " ")</f>
        <v xml:space="preserve"> </v>
      </c>
      <c r="E377" s="109"/>
      <c r="F377" s="288"/>
      <c r="G377" s="288"/>
      <c r="H377" s="288"/>
      <c r="I377" s="11">
        <f t="shared" si="31"/>
        <v>0</v>
      </c>
      <c r="J377" s="2"/>
      <c r="K377" s="18"/>
      <c r="L377" s="18"/>
      <c r="M377" s="14">
        <f t="shared" si="32"/>
        <v>0</v>
      </c>
      <c r="N377" s="230" t="str">
        <f t="shared" si="33"/>
        <v xml:space="preserve"> </v>
      </c>
      <c r="O377" s="230" t="str">
        <f t="shared" si="34"/>
        <v xml:space="preserve"> </v>
      </c>
      <c r="P377" s="230" t="str">
        <f t="shared" si="35"/>
        <v xml:space="preserve"> </v>
      </c>
      <c r="Q377" s="230" t="str">
        <f t="shared" si="36"/>
        <v xml:space="preserve"> </v>
      </c>
    </row>
    <row r="378" spans="1:17" x14ac:dyDescent="0.2">
      <c r="A378" s="10" t="str">
        <f>IF(COUNTRY_INFO!A378=0," ",COUNTRY_INFO!A378)</f>
        <v>Ethiopia</v>
      </c>
      <c r="B378" s="10" t="str">
        <f>IF(COUNTRY_INFO!B378=0," ",COUNTRY_INFO!B378)</f>
        <v>Oromia East Shewa</v>
      </c>
      <c r="C378" s="10" t="str">
        <f>IF(COUNTRY_INFO!C378=0," ",COUNTRY_INFO!C378)</f>
        <v>Metehara Town</v>
      </c>
      <c r="D378" s="11" t="str">
        <f>IF(COUNTRY_INFO!$T$9:$T$1000="MDA2 (DEC+ALB)", COUNTRY_INFO!$T$9:$T$1000, " ")</f>
        <v xml:space="preserve"> </v>
      </c>
      <c r="E378" s="109"/>
      <c r="F378" s="288"/>
      <c r="G378" s="288"/>
      <c r="H378" s="288"/>
      <c r="I378" s="11">
        <f t="shared" si="31"/>
        <v>0</v>
      </c>
      <c r="J378" s="2"/>
      <c r="K378" s="18"/>
      <c r="L378" s="18"/>
      <c r="M378" s="14">
        <f t="shared" si="32"/>
        <v>0</v>
      </c>
      <c r="N378" s="230" t="str">
        <f t="shared" si="33"/>
        <v xml:space="preserve"> </v>
      </c>
      <c r="O378" s="230" t="str">
        <f t="shared" si="34"/>
        <v xml:space="preserve"> </v>
      </c>
      <c r="P378" s="230" t="str">
        <f t="shared" si="35"/>
        <v xml:space="preserve"> </v>
      </c>
      <c r="Q378" s="230" t="str">
        <f t="shared" si="36"/>
        <v xml:space="preserve"> </v>
      </c>
    </row>
    <row r="379" spans="1:17" x14ac:dyDescent="0.2">
      <c r="A379" s="10" t="str">
        <f>IF(COUNTRY_INFO!A379=0," ",COUNTRY_INFO!A379)</f>
        <v>Ethiopia</v>
      </c>
      <c r="B379" s="10" t="str">
        <f>IF(COUNTRY_INFO!B379=0," ",COUNTRY_INFO!B379)</f>
        <v>Oromia East Shewa</v>
      </c>
      <c r="C379" s="10" t="str">
        <f>IF(COUNTRY_INFO!C379=0," ",COUNTRY_INFO!C379)</f>
        <v>Mojo Town</v>
      </c>
      <c r="D379" s="11" t="str">
        <f>IF(COUNTRY_INFO!$T$9:$T$1000="MDA2 (DEC+ALB)", COUNTRY_INFO!$T$9:$T$1000, " ")</f>
        <v xml:space="preserve"> </v>
      </c>
      <c r="E379" s="109"/>
      <c r="F379" s="288"/>
      <c r="G379" s="288"/>
      <c r="H379" s="288"/>
      <c r="I379" s="11">
        <f t="shared" si="31"/>
        <v>0</v>
      </c>
      <c r="J379" s="2"/>
      <c r="K379" s="18"/>
      <c r="L379" s="18"/>
      <c r="M379" s="14">
        <f t="shared" si="32"/>
        <v>0</v>
      </c>
      <c r="N379" s="230" t="str">
        <f t="shared" si="33"/>
        <v xml:space="preserve"> </v>
      </c>
      <c r="O379" s="230" t="str">
        <f t="shared" si="34"/>
        <v xml:space="preserve"> </v>
      </c>
      <c r="P379" s="230" t="str">
        <f t="shared" si="35"/>
        <v xml:space="preserve"> </v>
      </c>
      <c r="Q379" s="230" t="str">
        <f t="shared" si="36"/>
        <v xml:space="preserve"> </v>
      </c>
    </row>
    <row r="380" spans="1:17" x14ac:dyDescent="0.2">
      <c r="A380" s="10" t="str">
        <f>IF(COUNTRY_INFO!A380=0," ",COUNTRY_INFO!A380)</f>
        <v>Ethiopia</v>
      </c>
      <c r="B380" s="10" t="str">
        <f>IF(COUNTRY_INFO!B380=0," ",COUNTRY_INFO!B380)</f>
        <v>Oromia East Wellega</v>
      </c>
      <c r="C380" s="10" t="str">
        <f>IF(COUNTRY_INFO!C380=0," ",COUNTRY_INFO!C380)</f>
        <v>Boneya Bushe</v>
      </c>
      <c r="D380" s="11" t="str">
        <f>IF(COUNTRY_INFO!$T$9:$T$1000="MDA2 (DEC+ALB)", COUNTRY_INFO!$T$9:$T$1000, " ")</f>
        <v xml:space="preserve"> </v>
      </c>
      <c r="E380" s="109"/>
      <c r="F380" s="288"/>
      <c r="G380" s="288"/>
      <c r="H380" s="288"/>
      <c r="I380" s="11">
        <f t="shared" si="31"/>
        <v>0</v>
      </c>
      <c r="J380" s="2"/>
      <c r="K380" s="18"/>
      <c r="L380" s="18"/>
      <c r="M380" s="14">
        <f t="shared" si="32"/>
        <v>0</v>
      </c>
      <c r="N380" s="230" t="str">
        <f t="shared" si="33"/>
        <v xml:space="preserve"> </v>
      </c>
      <c r="O380" s="230" t="str">
        <f t="shared" si="34"/>
        <v xml:space="preserve"> </v>
      </c>
      <c r="P380" s="230" t="str">
        <f t="shared" si="35"/>
        <v xml:space="preserve"> </v>
      </c>
      <c r="Q380" s="230" t="str">
        <f t="shared" si="36"/>
        <v xml:space="preserve"> </v>
      </c>
    </row>
    <row r="381" spans="1:17" x14ac:dyDescent="0.2">
      <c r="A381" s="10" t="str">
        <f>IF(COUNTRY_INFO!A381=0," ",COUNTRY_INFO!A381)</f>
        <v>Ethiopia</v>
      </c>
      <c r="B381" s="10" t="str">
        <f>IF(COUNTRY_INFO!B381=0," ",COUNTRY_INFO!B381)</f>
        <v>Oromia East Wellega</v>
      </c>
      <c r="C381" s="10" t="str">
        <f>IF(COUNTRY_INFO!C381=0," ",COUNTRY_INFO!C381)</f>
        <v>Diggaa</v>
      </c>
      <c r="D381" s="11" t="str">
        <f>IF(COUNTRY_INFO!$T$9:$T$1000="MDA2 (DEC+ALB)", COUNTRY_INFO!$T$9:$T$1000, " ")</f>
        <v xml:space="preserve"> </v>
      </c>
      <c r="E381" s="109"/>
      <c r="F381" s="288"/>
      <c r="G381" s="288"/>
      <c r="H381" s="288"/>
      <c r="I381" s="11">
        <f t="shared" si="31"/>
        <v>0</v>
      </c>
      <c r="J381" s="2"/>
      <c r="K381" s="18"/>
      <c r="L381" s="18"/>
      <c r="M381" s="14">
        <f t="shared" si="32"/>
        <v>0</v>
      </c>
      <c r="N381" s="230" t="str">
        <f t="shared" si="33"/>
        <v xml:space="preserve"> </v>
      </c>
      <c r="O381" s="230" t="str">
        <f t="shared" si="34"/>
        <v xml:space="preserve"> </v>
      </c>
      <c r="P381" s="230" t="str">
        <f t="shared" si="35"/>
        <v xml:space="preserve"> </v>
      </c>
      <c r="Q381" s="230" t="str">
        <f t="shared" si="36"/>
        <v xml:space="preserve"> </v>
      </c>
    </row>
    <row r="382" spans="1:17" x14ac:dyDescent="0.2">
      <c r="A382" s="10" t="str">
        <f>IF(COUNTRY_INFO!A382=0," ",COUNTRY_INFO!A382)</f>
        <v>Ethiopia</v>
      </c>
      <c r="B382" s="10" t="str">
        <f>IF(COUNTRY_INFO!B382=0," ",COUNTRY_INFO!B382)</f>
        <v>Oromia East Wellega</v>
      </c>
      <c r="C382" s="10" t="str">
        <f>IF(COUNTRY_INFO!C382=0," ",COUNTRY_INFO!C382)</f>
        <v>Ebantu</v>
      </c>
      <c r="D382" s="11" t="str">
        <f>IF(COUNTRY_INFO!$T$9:$T$1000="MDA2 (DEC+ALB)", COUNTRY_INFO!$T$9:$T$1000, " ")</f>
        <v xml:space="preserve"> </v>
      </c>
      <c r="E382" s="109"/>
      <c r="F382" s="288"/>
      <c r="G382" s="288"/>
      <c r="H382" s="288"/>
      <c r="I382" s="11">
        <f t="shared" si="31"/>
        <v>0</v>
      </c>
      <c r="J382" s="2"/>
      <c r="K382" s="18"/>
      <c r="L382" s="18"/>
      <c r="M382" s="14">
        <f t="shared" si="32"/>
        <v>0</v>
      </c>
      <c r="N382" s="230" t="str">
        <f t="shared" si="33"/>
        <v xml:space="preserve"> </v>
      </c>
      <c r="O382" s="230" t="str">
        <f t="shared" si="34"/>
        <v xml:space="preserve"> </v>
      </c>
      <c r="P382" s="230" t="str">
        <f t="shared" si="35"/>
        <v xml:space="preserve"> </v>
      </c>
      <c r="Q382" s="230" t="str">
        <f t="shared" si="36"/>
        <v xml:space="preserve"> </v>
      </c>
    </row>
    <row r="383" spans="1:17" x14ac:dyDescent="0.2">
      <c r="A383" s="10" t="str">
        <f>IF(COUNTRY_INFO!A383=0," ",COUNTRY_INFO!A383)</f>
        <v>Ethiopia</v>
      </c>
      <c r="B383" s="10" t="str">
        <f>IF(COUNTRY_INFO!B383=0," ",COUNTRY_INFO!B383)</f>
        <v>Oromia East Wellega</v>
      </c>
      <c r="C383" s="10" t="str">
        <f>IF(COUNTRY_INFO!C383=0," ",COUNTRY_INFO!C383)</f>
        <v>Gida Ayana</v>
      </c>
      <c r="D383" s="11" t="str">
        <f>IF(COUNTRY_INFO!$T$9:$T$1000="MDA2 (DEC+ALB)", COUNTRY_INFO!$T$9:$T$1000, " ")</f>
        <v xml:space="preserve"> </v>
      </c>
      <c r="E383" s="109"/>
      <c r="F383" s="288"/>
      <c r="G383" s="288"/>
      <c r="H383" s="288"/>
      <c r="I383" s="11">
        <f t="shared" si="31"/>
        <v>0</v>
      </c>
      <c r="J383" s="2"/>
      <c r="K383" s="18"/>
      <c r="L383" s="18"/>
      <c r="M383" s="14">
        <f t="shared" si="32"/>
        <v>0</v>
      </c>
      <c r="N383" s="230" t="str">
        <f t="shared" si="33"/>
        <v xml:space="preserve"> </v>
      </c>
      <c r="O383" s="230" t="str">
        <f t="shared" si="34"/>
        <v xml:space="preserve"> </v>
      </c>
      <c r="P383" s="230" t="str">
        <f t="shared" si="35"/>
        <v xml:space="preserve"> </v>
      </c>
      <c r="Q383" s="230" t="str">
        <f t="shared" si="36"/>
        <v xml:space="preserve"> </v>
      </c>
    </row>
    <row r="384" spans="1:17" x14ac:dyDescent="0.2">
      <c r="A384" s="10" t="str">
        <f>IF(COUNTRY_INFO!A384=0," ",COUNTRY_INFO!A384)</f>
        <v>Ethiopia</v>
      </c>
      <c r="B384" s="10" t="str">
        <f>IF(COUNTRY_INFO!B384=0," ",COUNTRY_INFO!B384)</f>
        <v>Oromia East Wellega</v>
      </c>
      <c r="C384" s="10" t="str">
        <f>IF(COUNTRY_INFO!C384=0," ",COUNTRY_INFO!C384)</f>
        <v>Gobu Sayo</v>
      </c>
      <c r="D384" s="11" t="str">
        <f>IF(COUNTRY_INFO!$T$9:$T$1000="MDA2 (DEC+ALB)", COUNTRY_INFO!$T$9:$T$1000, " ")</f>
        <v xml:space="preserve"> </v>
      </c>
      <c r="E384" s="109"/>
      <c r="F384" s="288"/>
      <c r="G384" s="288"/>
      <c r="H384" s="288"/>
      <c r="I384" s="11">
        <f t="shared" si="31"/>
        <v>0</v>
      </c>
      <c r="J384" s="2"/>
      <c r="K384" s="18"/>
      <c r="L384" s="18"/>
      <c r="M384" s="14">
        <f t="shared" si="32"/>
        <v>0</v>
      </c>
      <c r="N384" s="230" t="str">
        <f t="shared" si="33"/>
        <v xml:space="preserve"> </v>
      </c>
      <c r="O384" s="230" t="str">
        <f t="shared" si="34"/>
        <v xml:space="preserve"> </v>
      </c>
      <c r="P384" s="230" t="str">
        <f t="shared" si="35"/>
        <v xml:space="preserve"> </v>
      </c>
      <c r="Q384" s="230" t="str">
        <f t="shared" si="36"/>
        <v xml:space="preserve"> </v>
      </c>
    </row>
    <row r="385" spans="1:17" x14ac:dyDescent="0.2">
      <c r="A385" s="10" t="str">
        <f>IF(COUNTRY_INFO!A385=0," ",COUNTRY_INFO!A385)</f>
        <v>Ethiopia</v>
      </c>
      <c r="B385" s="10" t="str">
        <f>IF(COUNTRY_INFO!B385=0," ",COUNTRY_INFO!B385)</f>
        <v>Oromia East Wellega</v>
      </c>
      <c r="C385" s="10" t="str">
        <f>IF(COUNTRY_INFO!C385=0," ",COUNTRY_INFO!C385)</f>
        <v>Gudeya Bila</v>
      </c>
      <c r="D385" s="11" t="str">
        <f>IF(COUNTRY_INFO!$T$9:$T$1000="MDA2 (DEC+ALB)", COUNTRY_INFO!$T$9:$T$1000, " ")</f>
        <v xml:space="preserve"> </v>
      </c>
      <c r="E385" s="109"/>
      <c r="F385" s="288"/>
      <c r="G385" s="288"/>
      <c r="H385" s="288"/>
      <c r="I385" s="11">
        <f t="shared" si="31"/>
        <v>0</v>
      </c>
      <c r="J385" s="2"/>
      <c r="K385" s="18"/>
      <c r="L385" s="18"/>
      <c r="M385" s="14">
        <f t="shared" si="32"/>
        <v>0</v>
      </c>
      <c r="N385" s="230" t="str">
        <f t="shared" si="33"/>
        <v xml:space="preserve"> </v>
      </c>
      <c r="O385" s="230" t="str">
        <f t="shared" si="34"/>
        <v xml:space="preserve"> </v>
      </c>
      <c r="P385" s="230" t="str">
        <f t="shared" si="35"/>
        <v xml:space="preserve"> </v>
      </c>
      <c r="Q385" s="230" t="str">
        <f t="shared" si="36"/>
        <v xml:space="preserve"> </v>
      </c>
    </row>
    <row r="386" spans="1:17" x14ac:dyDescent="0.2">
      <c r="A386" s="10" t="str">
        <f>IF(COUNTRY_INFO!A386=0," ",COUNTRY_INFO!A386)</f>
        <v>Ethiopia</v>
      </c>
      <c r="B386" s="10" t="str">
        <f>IF(COUNTRY_INFO!B386=0," ",COUNTRY_INFO!B386)</f>
        <v>Oromia East Wellega</v>
      </c>
      <c r="C386" s="10" t="str">
        <f>IF(COUNTRY_INFO!C386=0," ",COUNTRY_INFO!C386)</f>
        <v>Guto Gida</v>
      </c>
      <c r="D386" s="11" t="str">
        <f>IF(COUNTRY_INFO!$T$9:$T$1000="MDA2 (DEC+ALB)", COUNTRY_INFO!$T$9:$T$1000, " ")</f>
        <v xml:space="preserve"> </v>
      </c>
      <c r="E386" s="109"/>
      <c r="F386" s="288"/>
      <c r="G386" s="288"/>
      <c r="H386" s="288"/>
      <c r="I386" s="11">
        <f t="shared" si="31"/>
        <v>0</v>
      </c>
      <c r="J386" s="2"/>
      <c r="K386" s="18"/>
      <c r="L386" s="18"/>
      <c r="M386" s="14">
        <f t="shared" si="32"/>
        <v>0</v>
      </c>
      <c r="N386" s="230" t="str">
        <f t="shared" si="33"/>
        <v xml:space="preserve"> </v>
      </c>
      <c r="O386" s="230" t="str">
        <f t="shared" si="34"/>
        <v xml:space="preserve"> </v>
      </c>
      <c r="P386" s="230" t="str">
        <f t="shared" si="35"/>
        <v xml:space="preserve"> </v>
      </c>
      <c r="Q386" s="230" t="str">
        <f t="shared" si="36"/>
        <v xml:space="preserve"> </v>
      </c>
    </row>
    <row r="387" spans="1:17" x14ac:dyDescent="0.2">
      <c r="A387" s="10" t="str">
        <f>IF(COUNTRY_INFO!A387=0," ",COUNTRY_INFO!A387)</f>
        <v>Ethiopia</v>
      </c>
      <c r="B387" s="10" t="str">
        <f>IF(COUNTRY_INFO!B387=0," ",COUNTRY_INFO!B387)</f>
        <v>Oromia East Wellega</v>
      </c>
      <c r="C387" s="10" t="str">
        <f>IF(COUNTRY_INFO!C387=0," ",COUNTRY_INFO!C387)</f>
        <v>Haro Limu</v>
      </c>
      <c r="D387" s="11" t="str">
        <f>IF(COUNTRY_INFO!$T$9:$T$1000="MDA2 (DEC+ALB)", COUNTRY_INFO!$T$9:$T$1000, " ")</f>
        <v xml:space="preserve"> </v>
      </c>
      <c r="E387" s="109"/>
      <c r="F387" s="288"/>
      <c r="G387" s="288"/>
      <c r="H387" s="288"/>
      <c r="I387" s="11">
        <f t="shared" si="31"/>
        <v>0</v>
      </c>
      <c r="J387" s="2"/>
      <c r="K387" s="18"/>
      <c r="L387" s="18"/>
      <c r="M387" s="14">
        <f t="shared" si="32"/>
        <v>0</v>
      </c>
      <c r="N387" s="230" t="str">
        <f t="shared" si="33"/>
        <v xml:space="preserve"> </v>
      </c>
      <c r="O387" s="230" t="str">
        <f t="shared" si="34"/>
        <v xml:space="preserve"> </v>
      </c>
      <c r="P387" s="230" t="str">
        <f t="shared" si="35"/>
        <v xml:space="preserve"> </v>
      </c>
      <c r="Q387" s="230" t="str">
        <f t="shared" si="36"/>
        <v xml:space="preserve"> </v>
      </c>
    </row>
    <row r="388" spans="1:17" x14ac:dyDescent="0.2">
      <c r="A388" s="10" t="str">
        <f>IF(COUNTRY_INFO!A388=0," ",COUNTRY_INFO!A388)</f>
        <v>Ethiopia</v>
      </c>
      <c r="B388" s="10" t="str">
        <f>IF(COUNTRY_INFO!B388=0," ",COUNTRY_INFO!B388)</f>
        <v>Oromia East Wellega</v>
      </c>
      <c r="C388" s="10" t="str">
        <f>IF(COUNTRY_INFO!C388=0," ",COUNTRY_INFO!C388)</f>
        <v>Jimma Arsjo</v>
      </c>
      <c r="D388" s="11" t="str">
        <f>IF(COUNTRY_INFO!$T$9:$T$1000="MDA2 (DEC+ALB)", COUNTRY_INFO!$T$9:$T$1000, " ")</f>
        <v xml:space="preserve"> </v>
      </c>
      <c r="E388" s="109"/>
      <c r="F388" s="288"/>
      <c r="G388" s="288"/>
      <c r="H388" s="288"/>
      <c r="I388" s="11">
        <f t="shared" si="31"/>
        <v>0</v>
      </c>
      <c r="J388" s="2"/>
      <c r="K388" s="18"/>
      <c r="L388" s="18"/>
      <c r="M388" s="14">
        <f t="shared" si="32"/>
        <v>0</v>
      </c>
      <c r="N388" s="230" t="str">
        <f t="shared" si="33"/>
        <v xml:space="preserve"> </v>
      </c>
      <c r="O388" s="230" t="str">
        <f t="shared" si="34"/>
        <v xml:space="preserve"> </v>
      </c>
      <c r="P388" s="230" t="str">
        <f t="shared" si="35"/>
        <v xml:space="preserve"> </v>
      </c>
      <c r="Q388" s="230" t="str">
        <f t="shared" si="36"/>
        <v xml:space="preserve"> </v>
      </c>
    </row>
    <row r="389" spans="1:17" x14ac:dyDescent="0.2">
      <c r="A389" s="10" t="str">
        <f>IF(COUNTRY_INFO!A389=0," ",COUNTRY_INFO!A389)</f>
        <v>Ethiopia</v>
      </c>
      <c r="B389" s="10" t="str">
        <f>IF(COUNTRY_INFO!B389=0," ",COUNTRY_INFO!B389)</f>
        <v>Oromia East Wellega</v>
      </c>
      <c r="C389" s="10" t="str">
        <f>IF(COUNTRY_INFO!C389=0," ",COUNTRY_INFO!C389)</f>
        <v>Kiremu</v>
      </c>
      <c r="D389" s="11" t="str">
        <f>IF(COUNTRY_INFO!$T$9:$T$1000="MDA2 (DEC+ALB)", COUNTRY_INFO!$T$9:$T$1000, " ")</f>
        <v xml:space="preserve"> </v>
      </c>
      <c r="E389" s="109"/>
      <c r="F389" s="288"/>
      <c r="G389" s="288"/>
      <c r="H389" s="288"/>
      <c r="I389" s="11">
        <f t="shared" si="31"/>
        <v>0</v>
      </c>
      <c r="J389" s="2"/>
      <c r="K389" s="18"/>
      <c r="L389" s="18"/>
      <c r="M389" s="14">
        <f t="shared" si="32"/>
        <v>0</v>
      </c>
      <c r="N389" s="230" t="str">
        <f t="shared" si="33"/>
        <v xml:space="preserve"> </v>
      </c>
      <c r="O389" s="230" t="str">
        <f t="shared" si="34"/>
        <v xml:space="preserve"> </v>
      </c>
      <c r="P389" s="230" t="str">
        <f t="shared" si="35"/>
        <v xml:space="preserve"> </v>
      </c>
      <c r="Q389" s="230" t="str">
        <f t="shared" si="36"/>
        <v xml:space="preserve"> </v>
      </c>
    </row>
    <row r="390" spans="1:17" x14ac:dyDescent="0.2">
      <c r="A390" s="10" t="str">
        <f>IF(COUNTRY_INFO!A390=0," ",COUNTRY_INFO!A390)</f>
        <v>Ethiopia</v>
      </c>
      <c r="B390" s="10" t="str">
        <f>IF(COUNTRY_INFO!B390=0," ",COUNTRY_INFO!B390)</f>
        <v>Oromia East Wellega</v>
      </c>
      <c r="C390" s="10" t="str">
        <f>IF(COUNTRY_INFO!C390=0," ",COUNTRY_INFO!C390)</f>
        <v>Leka Dulecha</v>
      </c>
      <c r="D390" s="11" t="str">
        <f>IF(COUNTRY_INFO!$T$9:$T$1000="MDA2 (DEC+ALB)", COUNTRY_INFO!$T$9:$T$1000, " ")</f>
        <v xml:space="preserve"> </v>
      </c>
      <c r="E390" s="109"/>
      <c r="F390" s="288"/>
      <c r="G390" s="288"/>
      <c r="H390" s="288"/>
      <c r="I390" s="11">
        <f t="shared" si="31"/>
        <v>0</v>
      </c>
      <c r="J390" s="2"/>
      <c r="K390" s="18"/>
      <c r="L390" s="18"/>
      <c r="M390" s="14">
        <f t="shared" si="32"/>
        <v>0</v>
      </c>
      <c r="N390" s="230" t="str">
        <f t="shared" si="33"/>
        <v xml:space="preserve"> </v>
      </c>
      <c r="O390" s="230" t="str">
        <f t="shared" si="34"/>
        <v xml:space="preserve"> </v>
      </c>
      <c r="P390" s="230" t="str">
        <f t="shared" si="35"/>
        <v xml:space="preserve"> </v>
      </c>
      <c r="Q390" s="230" t="str">
        <f t="shared" si="36"/>
        <v xml:space="preserve"> </v>
      </c>
    </row>
    <row r="391" spans="1:17" x14ac:dyDescent="0.2">
      <c r="A391" s="10" t="str">
        <f>IF(COUNTRY_INFO!A391=0," ",COUNTRY_INFO!A391)</f>
        <v>Ethiopia</v>
      </c>
      <c r="B391" s="10" t="str">
        <f>IF(COUNTRY_INFO!B391=0," ",COUNTRY_INFO!B391)</f>
        <v>Oromia East Wellega</v>
      </c>
      <c r="C391" s="10" t="str">
        <f>IF(COUNTRY_INFO!C391=0," ",COUNTRY_INFO!C391)</f>
        <v>Limu</v>
      </c>
      <c r="D391" s="11" t="str">
        <f>IF(COUNTRY_INFO!$T$9:$T$1000="MDA2 (DEC+ALB)", COUNTRY_INFO!$T$9:$T$1000, " ")</f>
        <v xml:space="preserve"> </v>
      </c>
      <c r="E391" s="109"/>
      <c r="F391" s="288"/>
      <c r="G391" s="288"/>
      <c r="H391" s="288"/>
      <c r="I391" s="11">
        <f t="shared" si="31"/>
        <v>0</v>
      </c>
      <c r="J391" s="2"/>
      <c r="K391" s="18"/>
      <c r="L391" s="18"/>
      <c r="M391" s="14">
        <f t="shared" si="32"/>
        <v>0</v>
      </c>
      <c r="N391" s="230" t="str">
        <f t="shared" si="33"/>
        <v xml:space="preserve"> </v>
      </c>
      <c r="O391" s="230" t="str">
        <f t="shared" si="34"/>
        <v xml:space="preserve"> </v>
      </c>
      <c r="P391" s="230" t="str">
        <f t="shared" si="35"/>
        <v xml:space="preserve"> </v>
      </c>
      <c r="Q391" s="230" t="str">
        <f t="shared" si="36"/>
        <v xml:space="preserve"> </v>
      </c>
    </row>
    <row r="392" spans="1:17" x14ac:dyDescent="0.2">
      <c r="A392" s="10" t="str">
        <f>IF(COUNTRY_INFO!A392=0," ",COUNTRY_INFO!A392)</f>
        <v>Ethiopia</v>
      </c>
      <c r="B392" s="10" t="str">
        <f>IF(COUNTRY_INFO!B392=0," ",COUNTRY_INFO!B392)</f>
        <v>Oromia East Wellega</v>
      </c>
      <c r="C392" s="10" t="str">
        <f>IF(COUNTRY_INFO!C392=0," ",COUNTRY_INFO!C392)</f>
        <v>Nekemte Town</v>
      </c>
      <c r="D392" s="11" t="str">
        <f>IF(COUNTRY_INFO!$T$9:$T$1000="MDA2 (DEC+ALB)", COUNTRY_INFO!$T$9:$T$1000, " ")</f>
        <v xml:space="preserve"> </v>
      </c>
      <c r="E392" s="109"/>
      <c r="F392" s="288"/>
      <c r="G392" s="288"/>
      <c r="H392" s="288"/>
      <c r="I392" s="11">
        <f t="shared" si="31"/>
        <v>0</v>
      </c>
      <c r="J392" s="2"/>
      <c r="K392" s="18"/>
      <c r="L392" s="18"/>
      <c r="M392" s="14">
        <f t="shared" si="32"/>
        <v>0</v>
      </c>
      <c r="N392" s="230" t="str">
        <f t="shared" si="33"/>
        <v xml:space="preserve"> </v>
      </c>
      <c r="O392" s="230" t="str">
        <f t="shared" si="34"/>
        <v xml:space="preserve"> </v>
      </c>
      <c r="P392" s="230" t="str">
        <f t="shared" si="35"/>
        <v xml:space="preserve"> </v>
      </c>
      <c r="Q392" s="230" t="str">
        <f t="shared" si="36"/>
        <v xml:space="preserve"> </v>
      </c>
    </row>
    <row r="393" spans="1:17" x14ac:dyDescent="0.2">
      <c r="A393" s="10" t="str">
        <f>IF(COUNTRY_INFO!A393=0," ",COUNTRY_INFO!A393)</f>
        <v>Ethiopia</v>
      </c>
      <c r="B393" s="10" t="str">
        <f>IF(COUNTRY_INFO!B393=0," ",COUNTRY_INFO!B393)</f>
        <v>Oromia East Wellega</v>
      </c>
      <c r="C393" s="10" t="str">
        <f>IF(COUNTRY_INFO!C393=0," ",COUNTRY_INFO!C393)</f>
        <v>Nunu Kumba</v>
      </c>
      <c r="D393" s="11" t="str">
        <f>IF(COUNTRY_INFO!$T$9:$T$1000="MDA2 (DEC+ALB)", COUNTRY_INFO!$T$9:$T$1000, " ")</f>
        <v xml:space="preserve"> </v>
      </c>
      <c r="E393" s="109"/>
      <c r="F393" s="288"/>
      <c r="G393" s="288"/>
      <c r="H393" s="288"/>
      <c r="I393" s="11">
        <f t="shared" si="31"/>
        <v>0</v>
      </c>
      <c r="J393" s="2"/>
      <c r="K393" s="18"/>
      <c r="L393" s="18"/>
      <c r="M393" s="14">
        <f t="shared" si="32"/>
        <v>0</v>
      </c>
      <c r="N393" s="230" t="str">
        <f t="shared" si="33"/>
        <v xml:space="preserve"> </v>
      </c>
      <c r="O393" s="230" t="str">
        <f t="shared" si="34"/>
        <v xml:space="preserve"> </v>
      </c>
      <c r="P393" s="230" t="str">
        <f t="shared" si="35"/>
        <v xml:space="preserve"> </v>
      </c>
      <c r="Q393" s="230" t="str">
        <f t="shared" si="36"/>
        <v xml:space="preserve"> </v>
      </c>
    </row>
    <row r="394" spans="1:17" x14ac:dyDescent="0.2">
      <c r="A394" s="10" t="str">
        <f>IF(COUNTRY_INFO!A394=0," ",COUNTRY_INFO!A394)</f>
        <v>Ethiopia</v>
      </c>
      <c r="B394" s="10" t="str">
        <f>IF(COUNTRY_INFO!B394=0," ",COUNTRY_INFO!B394)</f>
        <v>Oromia East Wellega</v>
      </c>
      <c r="C394" s="10" t="str">
        <f>IF(COUNTRY_INFO!C394=0," ",COUNTRY_INFO!C394)</f>
        <v>Sasiga</v>
      </c>
      <c r="D394" s="11" t="str">
        <f>IF(COUNTRY_INFO!$T$9:$T$1000="MDA2 (DEC+ALB)", COUNTRY_INFO!$T$9:$T$1000, " ")</f>
        <v xml:space="preserve"> </v>
      </c>
      <c r="E394" s="109"/>
      <c r="F394" s="288"/>
      <c r="G394" s="288"/>
      <c r="H394" s="288"/>
      <c r="I394" s="11">
        <f t="shared" ref="I394:I457" si="37">SUM(F394:H394)</f>
        <v>0</v>
      </c>
      <c r="J394" s="2"/>
      <c r="K394" s="18"/>
      <c r="L394" s="18"/>
      <c r="M394" s="14">
        <f t="shared" ref="M394:M457" si="38">SUM(J394:L394)</f>
        <v>0</v>
      </c>
      <c r="N394" s="230" t="str">
        <f t="shared" ref="N394:N457" si="39">IF(F394&lt;&gt;0, IF(J394/F394*100=0, "-", J394/F394*100), " ")</f>
        <v xml:space="preserve"> </v>
      </c>
      <c r="O394" s="230" t="str">
        <f t="shared" ref="O394:O457" si="40">IF(G394&lt;&gt;0, IF(K394/G394*100=0, "-", K394/G394*100), " ")</f>
        <v xml:space="preserve"> </v>
      </c>
      <c r="P394" s="230" t="str">
        <f t="shared" ref="P394:P457" si="41">IF(H394&lt;&gt;0, IF(L394/H394*100=0, "-", L394/H394*100), " ")</f>
        <v xml:space="preserve"> </v>
      </c>
      <c r="Q394" s="230" t="str">
        <f t="shared" ref="Q394:Q457" si="42">IF(I394&lt;&gt;0, IF(M394/I394*100=0, "-", M394/I394*100), " ")</f>
        <v xml:space="preserve"> </v>
      </c>
    </row>
    <row r="395" spans="1:17" x14ac:dyDescent="0.2">
      <c r="A395" s="10" t="str">
        <f>IF(COUNTRY_INFO!A395=0," ",COUNTRY_INFO!A395)</f>
        <v>Ethiopia</v>
      </c>
      <c r="B395" s="10" t="str">
        <f>IF(COUNTRY_INFO!B395=0," ",COUNTRY_INFO!B395)</f>
        <v>Oromia East Wellega</v>
      </c>
      <c r="C395" s="10" t="str">
        <f>IF(COUNTRY_INFO!C395=0," ",COUNTRY_INFO!C395)</f>
        <v>Sibu Sire</v>
      </c>
      <c r="D395" s="11" t="str">
        <f>IF(COUNTRY_INFO!$T$9:$T$1000="MDA2 (DEC+ALB)", COUNTRY_INFO!$T$9:$T$1000, " ")</f>
        <v xml:space="preserve"> </v>
      </c>
      <c r="E395" s="109"/>
      <c r="F395" s="288"/>
      <c r="G395" s="288"/>
      <c r="H395" s="288"/>
      <c r="I395" s="11">
        <f t="shared" si="37"/>
        <v>0</v>
      </c>
      <c r="J395" s="2"/>
      <c r="K395" s="18"/>
      <c r="L395" s="18"/>
      <c r="M395" s="14">
        <f t="shared" si="38"/>
        <v>0</v>
      </c>
      <c r="N395" s="230" t="str">
        <f t="shared" si="39"/>
        <v xml:space="preserve"> </v>
      </c>
      <c r="O395" s="230" t="str">
        <f t="shared" si="40"/>
        <v xml:space="preserve"> </v>
      </c>
      <c r="P395" s="230" t="str">
        <f t="shared" si="41"/>
        <v xml:space="preserve"> </v>
      </c>
      <c r="Q395" s="230" t="str">
        <f t="shared" si="42"/>
        <v xml:space="preserve"> </v>
      </c>
    </row>
    <row r="396" spans="1:17" x14ac:dyDescent="0.2">
      <c r="A396" s="10" t="str">
        <f>IF(COUNTRY_INFO!A396=0," ",COUNTRY_INFO!A396)</f>
        <v>Ethiopia</v>
      </c>
      <c r="B396" s="10" t="str">
        <f>IF(COUNTRY_INFO!B396=0," ",COUNTRY_INFO!B396)</f>
        <v>Oromia East Wellega</v>
      </c>
      <c r="C396" s="10" t="str">
        <f>IF(COUNTRY_INFO!C396=0," ",COUNTRY_INFO!C396)</f>
        <v>Wama Hagalo</v>
      </c>
      <c r="D396" s="11" t="str">
        <f>IF(COUNTRY_INFO!$T$9:$T$1000="MDA2 (DEC+ALB)", COUNTRY_INFO!$T$9:$T$1000, " ")</f>
        <v xml:space="preserve"> </v>
      </c>
      <c r="E396" s="109"/>
      <c r="F396" s="288"/>
      <c r="G396" s="288"/>
      <c r="H396" s="288"/>
      <c r="I396" s="11">
        <f t="shared" si="37"/>
        <v>0</v>
      </c>
      <c r="J396" s="2"/>
      <c r="K396" s="18"/>
      <c r="L396" s="18"/>
      <c r="M396" s="14">
        <f t="shared" si="38"/>
        <v>0</v>
      </c>
      <c r="N396" s="230" t="str">
        <f t="shared" si="39"/>
        <v xml:space="preserve"> </v>
      </c>
      <c r="O396" s="230" t="str">
        <f t="shared" si="40"/>
        <v xml:space="preserve"> </v>
      </c>
      <c r="P396" s="230" t="str">
        <f t="shared" si="41"/>
        <v xml:space="preserve"> </v>
      </c>
      <c r="Q396" s="230" t="str">
        <f t="shared" si="42"/>
        <v xml:space="preserve"> </v>
      </c>
    </row>
    <row r="397" spans="1:17" x14ac:dyDescent="0.2">
      <c r="A397" s="10" t="str">
        <f>IF(COUNTRY_INFO!A397=0," ",COUNTRY_INFO!A397)</f>
        <v>Ethiopia</v>
      </c>
      <c r="B397" s="10" t="str">
        <f>IF(COUNTRY_INFO!B397=0," ",COUNTRY_INFO!B397)</f>
        <v>Oromia East Wellega</v>
      </c>
      <c r="C397" s="10" t="str">
        <f>IF(COUNTRY_INFO!C397=0," ",COUNTRY_INFO!C397)</f>
        <v>Wayu Tuka</v>
      </c>
      <c r="D397" s="11" t="str">
        <f>IF(COUNTRY_INFO!$T$9:$T$1000="MDA2 (DEC+ALB)", COUNTRY_INFO!$T$9:$T$1000, " ")</f>
        <v xml:space="preserve"> </v>
      </c>
      <c r="E397" s="109"/>
      <c r="F397" s="288"/>
      <c r="G397" s="288"/>
      <c r="H397" s="288"/>
      <c r="I397" s="11">
        <f t="shared" si="37"/>
        <v>0</v>
      </c>
      <c r="J397" s="2"/>
      <c r="K397" s="18"/>
      <c r="L397" s="18"/>
      <c r="M397" s="14">
        <f t="shared" si="38"/>
        <v>0</v>
      </c>
      <c r="N397" s="230" t="str">
        <f t="shared" si="39"/>
        <v xml:space="preserve"> </v>
      </c>
      <c r="O397" s="230" t="str">
        <f t="shared" si="40"/>
        <v xml:space="preserve"> </v>
      </c>
      <c r="P397" s="230" t="str">
        <f t="shared" si="41"/>
        <v xml:space="preserve"> </v>
      </c>
      <c r="Q397" s="230" t="str">
        <f t="shared" si="42"/>
        <v xml:space="preserve"> </v>
      </c>
    </row>
    <row r="398" spans="1:17" x14ac:dyDescent="0.2">
      <c r="A398" s="10" t="str">
        <f>IF(COUNTRY_INFO!A398=0," ",COUNTRY_INFO!A398)</f>
        <v>Ethiopia</v>
      </c>
      <c r="B398" s="10" t="str">
        <f>IF(COUNTRY_INFO!B398=0," ",COUNTRY_INFO!B398)</f>
        <v>Oromia Finfine Zuriya</v>
      </c>
      <c r="C398" s="10" t="str">
        <f>IF(COUNTRY_INFO!C398=0," ",COUNTRY_INFO!C398)</f>
        <v>Akaki</v>
      </c>
      <c r="D398" s="11" t="str">
        <f>IF(COUNTRY_INFO!$T$9:$T$1000="MDA2 (DEC+ALB)", COUNTRY_INFO!$T$9:$T$1000, " ")</f>
        <v xml:space="preserve"> </v>
      </c>
      <c r="E398" s="109"/>
      <c r="F398" s="288"/>
      <c r="G398" s="288"/>
      <c r="H398" s="288"/>
      <c r="I398" s="11">
        <f t="shared" si="37"/>
        <v>0</v>
      </c>
      <c r="J398" s="2"/>
      <c r="K398" s="18"/>
      <c r="L398" s="18"/>
      <c r="M398" s="14">
        <f t="shared" si="38"/>
        <v>0</v>
      </c>
      <c r="N398" s="230" t="str">
        <f t="shared" si="39"/>
        <v xml:space="preserve"> </v>
      </c>
      <c r="O398" s="230" t="str">
        <f t="shared" si="40"/>
        <v xml:space="preserve"> </v>
      </c>
      <c r="P398" s="230" t="str">
        <f t="shared" si="41"/>
        <v xml:space="preserve"> </v>
      </c>
      <c r="Q398" s="230" t="str">
        <f t="shared" si="42"/>
        <v xml:space="preserve"> </v>
      </c>
    </row>
    <row r="399" spans="1:17" x14ac:dyDescent="0.2">
      <c r="A399" s="10" t="str">
        <f>IF(COUNTRY_INFO!A399=0," ",COUNTRY_INFO!A399)</f>
        <v>Ethiopia</v>
      </c>
      <c r="B399" s="10" t="str">
        <f>IF(COUNTRY_INFO!B399=0," ",COUNTRY_INFO!B399)</f>
        <v>Oromia Finfine Zuriya</v>
      </c>
      <c r="C399" s="10" t="str">
        <f>IF(COUNTRY_INFO!C399=0," ",COUNTRY_INFO!C399)</f>
        <v>Barak</v>
      </c>
      <c r="D399" s="11" t="str">
        <f>IF(COUNTRY_INFO!$T$9:$T$1000="MDA2 (DEC+ALB)", COUNTRY_INFO!$T$9:$T$1000, " ")</f>
        <v xml:space="preserve"> </v>
      </c>
      <c r="E399" s="109"/>
      <c r="F399" s="288"/>
      <c r="G399" s="288"/>
      <c r="H399" s="288"/>
      <c r="I399" s="11">
        <f t="shared" si="37"/>
        <v>0</v>
      </c>
      <c r="J399" s="2"/>
      <c r="K399" s="18"/>
      <c r="L399" s="18"/>
      <c r="M399" s="14">
        <f t="shared" si="38"/>
        <v>0</v>
      </c>
      <c r="N399" s="230" t="str">
        <f t="shared" si="39"/>
        <v xml:space="preserve"> </v>
      </c>
      <c r="O399" s="230" t="str">
        <f t="shared" si="40"/>
        <v xml:space="preserve"> </v>
      </c>
      <c r="P399" s="230" t="str">
        <f t="shared" si="41"/>
        <v xml:space="preserve"> </v>
      </c>
      <c r="Q399" s="230" t="str">
        <f t="shared" si="42"/>
        <v xml:space="preserve"> </v>
      </c>
    </row>
    <row r="400" spans="1:17" x14ac:dyDescent="0.2">
      <c r="A400" s="10" t="str">
        <f>IF(COUNTRY_INFO!A400=0," ",COUNTRY_INFO!A400)</f>
        <v>Ethiopia</v>
      </c>
      <c r="B400" s="10" t="str">
        <f>IF(COUNTRY_INFO!B400=0," ",COUNTRY_INFO!B400)</f>
        <v>Oromia Finfine Zuriya</v>
      </c>
      <c r="C400" s="10" t="str">
        <f>IF(COUNTRY_INFO!C400=0," ",COUNTRY_INFO!C400)</f>
        <v>Burayu Town</v>
      </c>
      <c r="D400" s="11" t="str">
        <f>IF(COUNTRY_INFO!$T$9:$T$1000="MDA2 (DEC+ALB)", COUNTRY_INFO!$T$9:$T$1000, " ")</f>
        <v xml:space="preserve"> </v>
      </c>
      <c r="E400" s="109"/>
      <c r="F400" s="288"/>
      <c r="G400" s="288"/>
      <c r="H400" s="288"/>
      <c r="I400" s="11">
        <f t="shared" si="37"/>
        <v>0</v>
      </c>
      <c r="J400" s="2"/>
      <c r="K400" s="18"/>
      <c r="L400" s="18"/>
      <c r="M400" s="14">
        <f t="shared" si="38"/>
        <v>0</v>
      </c>
      <c r="N400" s="230" t="str">
        <f t="shared" si="39"/>
        <v xml:space="preserve"> </v>
      </c>
      <c r="O400" s="230" t="str">
        <f t="shared" si="40"/>
        <v xml:space="preserve"> </v>
      </c>
      <c r="P400" s="230" t="str">
        <f t="shared" si="41"/>
        <v xml:space="preserve"> </v>
      </c>
      <c r="Q400" s="230" t="str">
        <f t="shared" si="42"/>
        <v xml:space="preserve"> </v>
      </c>
    </row>
    <row r="401" spans="1:17" x14ac:dyDescent="0.2">
      <c r="A401" s="10" t="str">
        <f>IF(COUNTRY_INFO!A401=0," ",COUNTRY_INFO!A401)</f>
        <v>Ethiopia</v>
      </c>
      <c r="B401" s="10" t="str">
        <f>IF(COUNTRY_INFO!B401=0," ",COUNTRY_INFO!B401)</f>
        <v>Oromia Finfine Zuriya</v>
      </c>
      <c r="C401" s="10" t="str">
        <f>IF(COUNTRY_INFO!C401=0," ",COUNTRY_INFO!C401)</f>
        <v>Dukem Town</v>
      </c>
      <c r="D401" s="11" t="str">
        <f>IF(COUNTRY_INFO!$T$9:$T$1000="MDA2 (DEC+ALB)", COUNTRY_INFO!$T$9:$T$1000, " ")</f>
        <v xml:space="preserve"> </v>
      </c>
      <c r="E401" s="109"/>
      <c r="F401" s="288"/>
      <c r="G401" s="288"/>
      <c r="H401" s="288"/>
      <c r="I401" s="11">
        <f t="shared" si="37"/>
        <v>0</v>
      </c>
      <c r="J401" s="2"/>
      <c r="K401" s="18"/>
      <c r="L401" s="18"/>
      <c r="M401" s="14">
        <f t="shared" si="38"/>
        <v>0</v>
      </c>
      <c r="N401" s="230" t="str">
        <f t="shared" si="39"/>
        <v xml:space="preserve"> </v>
      </c>
      <c r="O401" s="230" t="str">
        <f t="shared" si="40"/>
        <v xml:space="preserve"> </v>
      </c>
      <c r="P401" s="230" t="str">
        <f t="shared" si="41"/>
        <v xml:space="preserve"> </v>
      </c>
      <c r="Q401" s="230" t="str">
        <f t="shared" si="42"/>
        <v xml:space="preserve"> </v>
      </c>
    </row>
    <row r="402" spans="1:17" x14ac:dyDescent="0.2">
      <c r="A402" s="10" t="str">
        <f>IF(COUNTRY_INFO!A402=0," ",COUNTRY_INFO!A402)</f>
        <v>Ethiopia</v>
      </c>
      <c r="B402" s="10" t="str">
        <f>IF(COUNTRY_INFO!B402=0," ",COUNTRY_INFO!B402)</f>
        <v>Oromia Finfine Zuriya</v>
      </c>
      <c r="C402" s="10" t="str">
        <f>IF(COUNTRY_INFO!C402=0," ",COUNTRY_INFO!C402)</f>
        <v>Gelan Town</v>
      </c>
      <c r="D402" s="11" t="str">
        <f>IF(COUNTRY_INFO!$T$9:$T$1000="MDA2 (DEC+ALB)", COUNTRY_INFO!$T$9:$T$1000, " ")</f>
        <v xml:space="preserve"> </v>
      </c>
      <c r="E402" s="109"/>
      <c r="F402" s="288"/>
      <c r="G402" s="288"/>
      <c r="H402" s="288"/>
      <c r="I402" s="11">
        <f t="shared" si="37"/>
        <v>0</v>
      </c>
      <c r="J402" s="2"/>
      <c r="K402" s="18"/>
      <c r="L402" s="18"/>
      <c r="M402" s="14">
        <f t="shared" si="38"/>
        <v>0</v>
      </c>
      <c r="N402" s="230" t="str">
        <f t="shared" si="39"/>
        <v xml:space="preserve"> </v>
      </c>
      <c r="O402" s="230" t="str">
        <f t="shared" si="40"/>
        <v xml:space="preserve"> </v>
      </c>
      <c r="P402" s="230" t="str">
        <f t="shared" si="41"/>
        <v xml:space="preserve"> </v>
      </c>
      <c r="Q402" s="230" t="str">
        <f t="shared" si="42"/>
        <v xml:space="preserve"> </v>
      </c>
    </row>
    <row r="403" spans="1:17" x14ac:dyDescent="0.2">
      <c r="A403" s="10" t="str">
        <f>IF(COUNTRY_INFO!A403=0," ",COUNTRY_INFO!A403)</f>
        <v>Ethiopia</v>
      </c>
      <c r="B403" s="10" t="str">
        <f>IF(COUNTRY_INFO!B403=0," ",COUNTRY_INFO!B403)</f>
        <v>Oromia Finfine Zuriya</v>
      </c>
      <c r="C403" s="10" t="str">
        <f>IF(COUNTRY_INFO!C403=0," ",COUNTRY_INFO!C403)</f>
        <v>Holota</v>
      </c>
      <c r="D403" s="11" t="str">
        <f>IF(COUNTRY_INFO!$T$9:$T$1000="MDA2 (DEC+ALB)", COUNTRY_INFO!$T$9:$T$1000, " ")</f>
        <v xml:space="preserve"> </v>
      </c>
      <c r="E403" s="109"/>
      <c r="F403" s="288"/>
      <c r="G403" s="288"/>
      <c r="H403" s="288"/>
      <c r="I403" s="11">
        <f t="shared" si="37"/>
        <v>0</v>
      </c>
      <c r="J403" s="2"/>
      <c r="K403" s="18"/>
      <c r="L403" s="18"/>
      <c r="M403" s="14">
        <f t="shared" si="38"/>
        <v>0</v>
      </c>
      <c r="N403" s="230" t="str">
        <f t="shared" si="39"/>
        <v xml:space="preserve"> </v>
      </c>
      <c r="O403" s="230" t="str">
        <f t="shared" si="40"/>
        <v xml:space="preserve"> </v>
      </c>
      <c r="P403" s="230" t="str">
        <f t="shared" si="41"/>
        <v xml:space="preserve"> </v>
      </c>
      <c r="Q403" s="230" t="str">
        <f t="shared" si="42"/>
        <v xml:space="preserve"> </v>
      </c>
    </row>
    <row r="404" spans="1:17" x14ac:dyDescent="0.2">
      <c r="A404" s="10" t="str">
        <f>IF(COUNTRY_INFO!A404=0," ",COUNTRY_INFO!A404)</f>
        <v>Ethiopia</v>
      </c>
      <c r="B404" s="10" t="str">
        <f>IF(COUNTRY_INFO!B404=0," ",COUNTRY_INFO!B404)</f>
        <v>Oromia Finfine Zuriya</v>
      </c>
      <c r="C404" s="10" t="str">
        <f>IF(COUNTRY_INFO!C404=0," ",COUNTRY_INFO!C404)</f>
        <v>Legetafo Town</v>
      </c>
      <c r="D404" s="11" t="str">
        <f>IF(COUNTRY_INFO!$T$9:$T$1000="MDA2 (DEC+ALB)", COUNTRY_INFO!$T$9:$T$1000, " ")</f>
        <v xml:space="preserve"> </v>
      </c>
      <c r="E404" s="109"/>
      <c r="F404" s="288"/>
      <c r="G404" s="288"/>
      <c r="H404" s="288"/>
      <c r="I404" s="11">
        <f t="shared" si="37"/>
        <v>0</v>
      </c>
      <c r="J404" s="2"/>
      <c r="K404" s="18"/>
      <c r="L404" s="18"/>
      <c r="M404" s="14">
        <f t="shared" si="38"/>
        <v>0</v>
      </c>
      <c r="N404" s="230" t="str">
        <f t="shared" si="39"/>
        <v xml:space="preserve"> </v>
      </c>
      <c r="O404" s="230" t="str">
        <f t="shared" si="40"/>
        <v xml:space="preserve"> </v>
      </c>
      <c r="P404" s="230" t="str">
        <f t="shared" si="41"/>
        <v xml:space="preserve"> </v>
      </c>
      <c r="Q404" s="230" t="str">
        <f t="shared" si="42"/>
        <v xml:space="preserve"> </v>
      </c>
    </row>
    <row r="405" spans="1:17" x14ac:dyDescent="0.2">
      <c r="A405" s="10" t="str">
        <f>IF(COUNTRY_INFO!A405=0," ",COUNTRY_INFO!A405)</f>
        <v>Ethiopia</v>
      </c>
      <c r="B405" s="10" t="str">
        <f>IF(COUNTRY_INFO!B405=0," ",COUNTRY_INFO!B405)</f>
        <v>Oromia Finfine Zuriya</v>
      </c>
      <c r="C405" s="10" t="str">
        <f>IF(COUNTRY_INFO!C405=0," ",COUNTRY_INFO!C405)</f>
        <v>Mulo</v>
      </c>
      <c r="D405" s="11" t="str">
        <f>IF(COUNTRY_INFO!$T$9:$T$1000="MDA2 (DEC+ALB)", COUNTRY_INFO!$T$9:$T$1000, " ")</f>
        <v xml:space="preserve"> </v>
      </c>
      <c r="E405" s="109"/>
      <c r="F405" s="288"/>
      <c r="G405" s="288"/>
      <c r="H405" s="288"/>
      <c r="I405" s="11">
        <f t="shared" si="37"/>
        <v>0</v>
      </c>
      <c r="J405" s="2"/>
      <c r="K405" s="18"/>
      <c r="L405" s="18"/>
      <c r="M405" s="14">
        <f t="shared" si="38"/>
        <v>0</v>
      </c>
      <c r="N405" s="230" t="str">
        <f t="shared" si="39"/>
        <v xml:space="preserve"> </v>
      </c>
      <c r="O405" s="230" t="str">
        <f t="shared" si="40"/>
        <v xml:space="preserve"> </v>
      </c>
      <c r="P405" s="230" t="str">
        <f t="shared" si="41"/>
        <v xml:space="preserve"> </v>
      </c>
      <c r="Q405" s="230" t="str">
        <f t="shared" si="42"/>
        <v xml:space="preserve"> </v>
      </c>
    </row>
    <row r="406" spans="1:17" x14ac:dyDescent="0.2">
      <c r="A406" s="10" t="str">
        <f>IF(COUNTRY_INFO!A406=0," ",COUNTRY_INFO!A406)</f>
        <v>Ethiopia</v>
      </c>
      <c r="B406" s="10" t="str">
        <f>IF(COUNTRY_INFO!B406=0," ",COUNTRY_INFO!B406)</f>
        <v>Oromia Finfine Zuriya</v>
      </c>
      <c r="C406" s="10" t="str">
        <f>IF(COUNTRY_INFO!C406=0," ",COUNTRY_INFO!C406)</f>
        <v>Sebeta Awas</v>
      </c>
      <c r="D406" s="11" t="str">
        <f>IF(COUNTRY_INFO!$T$9:$T$1000="MDA2 (DEC+ALB)", COUNTRY_INFO!$T$9:$T$1000, " ")</f>
        <v xml:space="preserve"> </v>
      </c>
      <c r="E406" s="109"/>
      <c r="F406" s="288"/>
      <c r="G406" s="288"/>
      <c r="H406" s="288"/>
      <c r="I406" s="11">
        <f t="shared" si="37"/>
        <v>0</v>
      </c>
      <c r="J406" s="2"/>
      <c r="K406" s="18"/>
      <c r="L406" s="18"/>
      <c r="M406" s="14">
        <f t="shared" si="38"/>
        <v>0</v>
      </c>
      <c r="N406" s="230" t="str">
        <f t="shared" si="39"/>
        <v xml:space="preserve"> </v>
      </c>
      <c r="O406" s="230" t="str">
        <f t="shared" si="40"/>
        <v xml:space="preserve"> </v>
      </c>
      <c r="P406" s="230" t="str">
        <f t="shared" si="41"/>
        <v xml:space="preserve"> </v>
      </c>
      <c r="Q406" s="230" t="str">
        <f t="shared" si="42"/>
        <v xml:space="preserve"> </v>
      </c>
    </row>
    <row r="407" spans="1:17" x14ac:dyDescent="0.2">
      <c r="A407" s="10" t="str">
        <f>IF(COUNTRY_INFO!A407=0," ",COUNTRY_INFO!A407)</f>
        <v>Ethiopia</v>
      </c>
      <c r="B407" s="10" t="str">
        <f>IF(COUNTRY_INFO!B407=0," ",COUNTRY_INFO!B407)</f>
        <v>Oromia Finfine Zuriya</v>
      </c>
      <c r="C407" s="10" t="str">
        <f>IF(COUNTRY_INFO!C407=0," ",COUNTRY_INFO!C407)</f>
        <v>Sebeta Town</v>
      </c>
      <c r="D407" s="11" t="str">
        <f>IF(COUNTRY_INFO!$T$9:$T$1000="MDA2 (DEC+ALB)", COUNTRY_INFO!$T$9:$T$1000, " ")</f>
        <v xml:space="preserve"> </v>
      </c>
      <c r="E407" s="109"/>
      <c r="F407" s="288"/>
      <c r="G407" s="288"/>
      <c r="H407" s="288"/>
      <c r="I407" s="11">
        <f t="shared" si="37"/>
        <v>0</v>
      </c>
      <c r="J407" s="2"/>
      <c r="K407" s="18"/>
      <c r="L407" s="18"/>
      <c r="M407" s="14">
        <f t="shared" si="38"/>
        <v>0</v>
      </c>
      <c r="N407" s="230" t="str">
        <f t="shared" si="39"/>
        <v xml:space="preserve"> </v>
      </c>
      <c r="O407" s="230" t="str">
        <f t="shared" si="40"/>
        <v xml:space="preserve"> </v>
      </c>
      <c r="P407" s="230" t="str">
        <f t="shared" si="41"/>
        <v xml:space="preserve"> </v>
      </c>
      <c r="Q407" s="230" t="str">
        <f t="shared" si="42"/>
        <v xml:space="preserve"> </v>
      </c>
    </row>
    <row r="408" spans="1:17" x14ac:dyDescent="0.2">
      <c r="A408" s="10" t="str">
        <f>IF(COUNTRY_INFO!A408=0," ",COUNTRY_INFO!A408)</f>
        <v>Ethiopia</v>
      </c>
      <c r="B408" s="10" t="str">
        <f>IF(COUNTRY_INFO!B408=0," ",COUNTRY_INFO!B408)</f>
        <v>Oromia Finfine Zuriya</v>
      </c>
      <c r="C408" s="10" t="str">
        <f>IF(COUNTRY_INFO!C408=0," ",COUNTRY_INFO!C408)</f>
        <v>Sendafa</v>
      </c>
      <c r="D408" s="11" t="str">
        <f>IF(COUNTRY_INFO!$T$9:$T$1000="MDA2 (DEC+ALB)", COUNTRY_INFO!$T$9:$T$1000, " ")</f>
        <v xml:space="preserve"> </v>
      </c>
      <c r="E408" s="109"/>
      <c r="F408" s="288"/>
      <c r="G408" s="288"/>
      <c r="H408" s="288"/>
      <c r="I408" s="11">
        <f t="shared" si="37"/>
        <v>0</v>
      </c>
      <c r="J408" s="2"/>
      <c r="K408" s="18"/>
      <c r="L408" s="18"/>
      <c r="M408" s="14">
        <f t="shared" si="38"/>
        <v>0</v>
      </c>
      <c r="N408" s="230" t="str">
        <f t="shared" si="39"/>
        <v xml:space="preserve"> </v>
      </c>
      <c r="O408" s="230" t="str">
        <f t="shared" si="40"/>
        <v xml:space="preserve"> </v>
      </c>
      <c r="P408" s="230" t="str">
        <f t="shared" si="41"/>
        <v xml:space="preserve"> </v>
      </c>
      <c r="Q408" s="230" t="str">
        <f t="shared" si="42"/>
        <v xml:space="preserve"> </v>
      </c>
    </row>
    <row r="409" spans="1:17" x14ac:dyDescent="0.2">
      <c r="A409" s="10" t="str">
        <f>IF(COUNTRY_INFO!A409=0," ",COUNTRY_INFO!A409)</f>
        <v>Ethiopia</v>
      </c>
      <c r="B409" s="10" t="str">
        <f>IF(COUNTRY_INFO!B409=0," ",COUNTRY_INFO!B409)</f>
        <v>Oromia Finfine Zuriya</v>
      </c>
      <c r="C409" s="10" t="str">
        <f>IF(COUNTRY_INFO!C409=0," ",COUNTRY_INFO!C409)</f>
        <v>Sululta</v>
      </c>
      <c r="D409" s="11" t="str">
        <f>IF(COUNTRY_INFO!$T$9:$T$1000="MDA2 (DEC+ALB)", COUNTRY_INFO!$T$9:$T$1000, " ")</f>
        <v xml:space="preserve"> </v>
      </c>
      <c r="E409" s="109"/>
      <c r="F409" s="288"/>
      <c r="G409" s="288"/>
      <c r="H409" s="288"/>
      <c r="I409" s="11">
        <f t="shared" si="37"/>
        <v>0</v>
      </c>
      <c r="J409" s="2"/>
      <c r="K409" s="18"/>
      <c r="L409" s="18"/>
      <c r="M409" s="14">
        <f t="shared" si="38"/>
        <v>0</v>
      </c>
      <c r="N409" s="230" t="str">
        <f t="shared" si="39"/>
        <v xml:space="preserve"> </v>
      </c>
      <c r="O409" s="230" t="str">
        <f t="shared" si="40"/>
        <v xml:space="preserve"> </v>
      </c>
      <c r="P409" s="230" t="str">
        <f t="shared" si="41"/>
        <v xml:space="preserve"> </v>
      </c>
      <c r="Q409" s="230" t="str">
        <f t="shared" si="42"/>
        <v xml:space="preserve"> </v>
      </c>
    </row>
    <row r="410" spans="1:17" x14ac:dyDescent="0.2">
      <c r="A410" s="10" t="str">
        <f>IF(COUNTRY_INFO!A410=0," ",COUNTRY_INFO!A410)</f>
        <v>Ethiopia</v>
      </c>
      <c r="B410" s="10" t="str">
        <f>IF(COUNTRY_INFO!B410=0," ",COUNTRY_INFO!B410)</f>
        <v>Oromia Finfine Zuriya</v>
      </c>
      <c r="C410" s="10" t="str">
        <f>IF(COUNTRY_INFO!C410=0," ",COUNTRY_INFO!C410)</f>
        <v>Sululta Town</v>
      </c>
      <c r="D410" s="11" t="str">
        <f>IF(COUNTRY_INFO!$T$9:$T$1000="MDA2 (DEC+ALB)", COUNTRY_INFO!$T$9:$T$1000, " ")</f>
        <v xml:space="preserve"> </v>
      </c>
      <c r="E410" s="109"/>
      <c r="F410" s="288"/>
      <c r="G410" s="288"/>
      <c r="H410" s="288"/>
      <c r="I410" s="11">
        <f t="shared" si="37"/>
        <v>0</v>
      </c>
      <c r="J410" s="2"/>
      <c r="K410" s="18"/>
      <c r="L410" s="18"/>
      <c r="M410" s="14">
        <f t="shared" si="38"/>
        <v>0</v>
      </c>
      <c r="N410" s="230" t="str">
        <f t="shared" si="39"/>
        <v xml:space="preserve"> </v>
      </c>
      <c r="O410" s="230" t="str">
        <f t="shared" si="40"/>
        <v xml:space="preserve"> </v>
      </c>
      <c r="P410" s="230" t="str">
        <f t="shared" si="41"/>
        <v xml:space="preserve"> </v>
      </c>
      <c r="Q410" s="230" t="str">
        <f t="shared" si="42"/>
        <v xml:space="preserve"> </v>
      </c>
    </row>
    <row r="411" spans="1:17" x14ac:dyDescent="0.2">
      <c r="A411" s="10" t="str">
        <f>IF(COUNTRY_INFO!A411=0," ",COUNTRY_INFO!A411)</f>
        <v>Ethiopia</v>
      </c>
      <c r="B411" s="10" t="str">
        <f>IF(COUNTRY_INFO!B411=0," ",COUNTRY_INFO!B411)</f>
        <v>Oromia Finfine Zuriya</v>
      </c>
      <c r="C411" s="10" t="str">
        <f>IF(COUNTRY_INFO!C411=0," ",COUNTRY_INFO!C411)</f>
        <v>Walmera</v>
      </c>
      <c r="D411" s="11" t="str">
        <f>IF(COUNTRY_INFO!$T$9:$T$1000="MDA2 (DEC+ALB)", COUNTRY_INFO!$T$9:$T$1000, " ")</f>
        <v xml:space="preserve"> </v>
      </c>
      <c r="E411" s="109"/>
      <c r="F411" s="288"/>
      <c r="G411" s="288"/>
      <c r="H411" s="288"/>
      <c r="I411" s="11">
        <f t="shared" si="37"/>
        <v>0</v>
      </c>
      <c r="J411" s="2"/>
      <c r="K411" s="18"/>
      <c r="L411" s="18"/>
      <c r="M411" s="14">
        <f t="shared" si="38"/>
        <v>0</v>
      </c>
      <c r="N411" s="230" t="str">
        <f t="shared" si="39"/>
        <v xml:space="preserve"> </v>
      </c>
      <c r="O411" s="230" t="str">
        <f t="shared" si="40"/>
        <v xml:space="preserve"> </v>
      </c>
      <c r="P411" s="230" t="str">
        <f t="shared" si="41"/>
        <v xml:space="preserve"> </v>
      </c>
      <c r="Q411" s="230" t="str">
        <f t="shared" si="42"/>
        <v xml:space="preserve"> </v>
      </c>
    </row>
    <row r="412" spans="1:17" x14ac:dyDescent="0.2">
      <c r="A412" s="10" t="str">
        <f>IF(COUNTRY_INFO!A412=0," ",COUNTRY_INFO!A412)</f>
        <v>Ethiopia</v>
      </c>
      <c r="B412" s="10" t="str">
        <f>IF(COUNTRY_INFO!B412=0," ",COUNTRY_INFO!B412)</f>
        <v>Oromia Guji</v>
      </c>
      <c r="C412" s="10" t="str">
        <f>IF(COUNTRY_INFO!C412=0," ",COUNTRY_INFO!C412)</f>
        <v>Adola Rede</v>
      </c>
      <c r="D412" s="11" t="str">
        <f>IF(COUNTRY_INFO!$T$9:$T$1000="MDA2 (DEC+ALB)", COUNTRY_INFO!$T$9:$T$1000, " ")</f>
        <v xml:space="preserve"> </v>
      </c>
      <c r="E412" s="109"/>
      <c r="F412" s="288"/>
      <c r="G412" s="288"/>
      <c r="H412" s="288"/>
      <c r="I412" s="11">
        <f t="shared" si="37"/>
        <v>0</v>
      </c>
      <c r="J412" s="2"/>
      <c r="K412" s="18"/>
      <c r="L412" s="18"/>
      <c r="M412" s="14">
        <f t="shared" si="38"/>
        <v>0</v>
      </c>
      <c r="N412" s="230" t="str">
        <f t="shared" si="39"/>
        <v xml:space="preserve"> </v>
      </c>
      <c r="O412" s="230" t="str">
        <f t="shared" si="40"/>
        <v xml:space="preserve"> </v>
      </c>
      <c r="P412" s="230" t="str">
        <f t="shared" si="41"/>
        <v xml:space="preserve"> </v>
      </c>
      <c r="Q412" s="230" t="str">
        <f t="shared" si="42"/>
        <v xml:space="preserve"> </v>
      </c>
    </row>
    <row r="413" spans="1:17" x14ac:dyDescent="0.2">
      <c r="A413" s="10" t="str">
        <f>IF(COUNTRY_INFO!A413=0," ",COUNTRY_INFO!A413)</f>
        <v>Ethiopia</v>
      </c>
      <c r="B413" s="10" t="str">
        <f>IF(COUNTRY_INFO!B413=0," ",COUNTRY_INFO!B413)</f>
        <v>Oromia Guji</v>
      </c>
      <c r="C413" s="10" t="str">
        <f>IF(COUNTRY_INFO!C413=0," ",COUNTRY_INFO!C413)</f>
        <v>Adola Town</v>
      </c>
      <c r="D413" s="11" t="str">
        <f>IF(COUNTRY_INFO!$T$9:$T$1000="MDA2 (DEC+ALB)", COUNTRY_INFO!$T$9:$T$1000, " ")</f>
        <v xml:space="preserve"> </v>
      </c>
      <c r="E413" s="109"/>
      <c r="F413" s="288"/>
      <c r="G413" s="288"/>
      <c r="H413" s="288"/>
      <c r="I413" s="11">
        <f t="shared" si="37"/>
        <v>0</v>
      </c>
      <c r="J413" s="2"/>
      <c r="K413" s="18"/>
      <c r="L413" s="18"/>
      <c r="M413" s="14">
        <f t="shared" si="38"/>
        <v>0</v>
      </c>
      <c r="N413" s="230" t="str">
        <f t="shared" si="39"/>
        <v xml:space="preserve"> </v>
      </c>
      <c r="O413" s="230" t="str">
        <f t="shared" si="40"/>
        <v xml:space="preserve"> </v>
      </c>
      <c r="P413" s="230" t="str">
        <f t="shared" si="41"/>
        <v xml:space="preserve"> </v>
      </c>
      <c r="Q413" s="230" t="str">
        <f t="shared" si="42"/>
        <v xml:space="preserve"> </v>
      </c>
    </row>
    <row r="414" spans="1:17" x14ac:dyDescent="0.2">
      <c r="A414" s="10" t="str">
        <f>IF(COUNTRY_INFO!A414=0," ",COUNTRY_INFO!A414)</f>
        <v>Ethiopia</v>
      </c>
      <c r="B414" s="10" t="str">
        <f>IF(COUNTRY_INFO!B414=0," ",COUNTRY_INFO!B414)</f>
        <v>Oromia Guji</v>
      </c>
      <c r="C414" s="10" t="str">
        <f>IF(COUNTRY_INFO!C414=0," ",COUNTRY_INFO!C414)</f>
        <v>Aga Wayu</v>
      </c>
      <c r="D414" s="11" t="str">
        <f>IF(COUNTRY_INFO!$T$9:$T$1000="MDA2 (DEC+ALB)", COUNTRY_INFO!$T$9:$T$1000, " ")</f>
        <v xml:space="preserve"> </v>
      </c>
      <c r="E414" s="109"/>
      <c r="F414" s="288"/>
      <c r="G414" s="288"/>
      <c r="H414" s="288"/>
      <c r="I414" s="11">
        <f t="shared" si="37"/>
        <v>0</v>
      </c>
      <c r="J414" s="2"/>
      <c r="K414" s="18"/>
      <c r="L414" s="18"/>
      <c r="M414" s="14">
        <f t="shared" si="38"/>
        <v>0</v>
      </c>
      <c r="N414" s="230" t="str">
        <f t="shared" si="39"/>
        <v xml:space="preserve"> </v>
      </c>
      <c r="O414" s="230" t="str">
        <f t="shared" si="40"/>
        <v xml:space="preserve"> </v>
      </c>
      <c r="P414" s="230" t="str">
        <f t="shared" si="41"/>
        <v xml:space="preserve"> </v>
      </c>
      <c r="Q414" s="230" t="str">
        <f t="shared" si="42"/>
        <v xml:space="preserve"> </v>
      </c>
    </row>
    <row r="415" spans="1:17" x14ac:dyDescent="0.2">
      <c r="A415" s="10" t="str">
        <f>IF(COUNTRY_INFO!A415=0," ",COUNTRY_INFO!A415)</f>
        <v>Ethiopia</v>
      </c>
      <c r="B415" s="10" t="str">
        <f>IF(COUNTRY_INFO!B415=0," ",COUNTRY_INFO!B415)</f>
        <v>Oromia Guji</v>
      </c>
      <c r="C415" s="10" t="str">
        <f>IF(COUNTRY_INFO!C415=0," ",COUNTRY_INFO!C415)</f>
        <v>Ana Sora</v>
      </c>
      <c r="D415" s="11" t="str">
        <f>IF(COUNTRY_INFO!$T$9:$T$1000="MDA2 (DEC+ALB)", COUNTRY_INFO!$T$9:$T$1000, " ")</f>
        <v xml:space="preserve"> </v>
      </c>
      <c r="E415" s="109"/>
      <c r="F415" s="288"/>
      <c r="G415" s="288"/>
      <c r="H415" s="288"/>
      <c r="I415" s="11">
        <f t="shared" si="37"/>
        <v>0</v>
      </c>
      <c r="J415" s="2"/>
      <c r="K415" s="18"/>
      <c r="L415" s="18"/>
      <c r="M415" s="14">
        <f t="shared" si="38"/>
        <v>0</v>
      </c>
      <c r="N415" s="230" t="str">
        <f t="shared" si="39"/>
        <v xml:space="preserve"> </v>
      </c>
      <c r="O415" s="230" t="str">
        <f t="shared" si="40"/>
        <v xml:space="preserve"> </v>
      </c>
      <c r="P415" s="230" t="str">
        <f t="shared" si="41"/>
        <v xml:space="preserve"> </v>
      </c>
      <c r="Q415" s="230" t="str">
        <f t="shared" si="42"/>
        <v xml:space="preserve"> </v>
      </c>
    </row>
    <row r="416" spans="1:17" x14ac:dyDescent="0.2">
      <c r="A416" s="10" t="str">
        <f>IF(COUNTRY_INFO!A416=0," ",COUNTRY_INFO!A416)</f>
        <v>Ethiopia</v>
      </c>
      <c r="B416" s="10" t="str">
        <f>IF(COUNTRY_INFO!B416=0," ",COUNTRY_INFO!B416)</f>
        <v>Oromia Guji</v>
      </c>
      <c r="C416" s="10" t="str">
        <f>IF(COUNTRY_INFO!C416=0," ",COUNTRY_INFO!C416)</f>
        <v>Bore</v>
      </c>
      <c r="D416" s="11" t="str">
        <f>IF(COUNTRY_INFO!$T$9:$T$1000="MDA2 (DEC+ALB)", COUNTRY_INFO!$T$9:$T$1000, " ")</f>
        <v xml:space="preserve"> </v>
      </c>
      <c r="E416" s="109"/>
      <c r="F416" s="288"/>
      <c r="G416" s="288"/>
      <c r="H416" s="288"/>
      <c r="I416" s="11">
        <f t="shared" si="37"/>
        <v>0</v>
      </c>
      <c r="J416" s="2"/>
      <c r="K416" s="18"/>
      <c r="L416" s="18"/>
      <c r="M416" s="14">
        <f t="shared" si="38"/>
        <v>0</v>
      </c>
      <c r="N416" s="230" t="str">
        <f t="shared" si="39"/>
        <v xml:space="preserve"> </v>
      </c>
      <c r="O416" s="230" t="str">
        <f t="shared" si="40"/>
        <v xml:space="preserve"> </v>
      </c>
      <c r="P416" s="230" t="str">
        <f t="shared" si="41"/>
        <v xml:space="preserve"> </v>
      </c>
      <c r="Q416" s="230" t="str">
        <f t="shared" si="42"/>
        <v xml:space="preserve"> </v>
      </c>
    </row>
    <row r="417" spans="1:17" x14ac:dyDescent="0.2">
      <c r="A417" s="10" t="str">
        <f>IF(COUNTRY_INFO!A417=0," ",COUNTRY_INFO!A417)</f>
        <v>Ethiopia</v>
      </c>
      <c r="B417" s="10" t="str">
        <f>IF(COUNTRY_INFO!B417=0," ",COUNTRY_INFO!B417)</f>
        <v>Oromia Guji</v>
      </c>
      <c r="C417" s="10" t="str">
        <f>IF(COUNTRY_INFO!C417=0," ",COUNTRY_INFO!C417)</f>
        <v>Dama</v>
      </c>
      <c r="D417" s="11" t="str">
        <f>IF(COUNTRY_INFO!$T$9:$T$1000="MDA2 (DEC+ALB)", COUNTRY_INFO!$T$9:$T$1000, " ")</f>
        <v xml:space="preserve"> </v>
      </c>
      <c r="E417" s="109"/>
      <c r="F417" s="288"/>
      <c r="G417" s="288"/>
      <c r="H417" s="288"/>
      <c r="I417" s="11">
        <f t="shared" si="37"/>
        <v>0</v>
      </c>
      <c r="J417" s="2"/>
      <c r="K417" s="18"/>
      <c r="L417" s="18"/>
      <c r="M417" s="14">
        <f t="shared" si="38"/>
        <v>0</v>
      </c>
      <c r="N417" s="230" t="str">
        <f t="shared" si="39"/>
        <v xml:space="preserve"> </v>
      </c>
      <c r="O417" s="230" t="str">
        <f t="shared" si="40"/>
        <v xml:space="preserve"> </v>
      </c>
      <c r="P417" s="230" t="str">
        <f t="shared" si="41"/>
        <v xml:space="preserve"> </v>
      </c>
      <c r="Q417" s="230" t="str">
        <f t="shared" si="42"/>
        <v xml:space="preserve"> </v>
      </c>
    </row>
    <row r="418" spans="1:17" x14ac:dyDescent="0.2">
      <c r="A418" s="10" t="str">
        <f>IF(COUNTRY_INFO!A418=0," ",COUNTRY_INFO!A418)</f>
        <v>Ethiopia</v>
      </c>
      <c r="B418" s="10" t="str">
        <f>IF(COUNTRY_INFO!B418=0," ",COUNTRY_INFO!B418)</f>
        <v>Oromia Guji</v>
      </c>
      <c r="C418" s="10" t="str">
        <f>IF(COUNTRY_INFO!C418=0," ",COUNTRY_INFO!C418)</f>
        <v>Girja</v>
      </c>
      <c r="D418" s="11" t="str">
        <f>IF(COUNTRY_INFO!$T$9:$T$1000="MDA2 (DEC+ALB)", COUNTRY_INFO!$T$9:$T$1000, " ")</f>
        <v xml:space="preserve"> </v>
      </c>
      <c r="E418" s="109"/>
      <c r="F418" s="288"/>
      <c r="G418" s="288"/>
      <c r="H418" s="288"/>
      <c r="I418" s="11">
        <f t="shared" si="37"/>
        <v>0</v>
      </c>
      <c r="J418" s="2"/>
      <c r="K418" s="18"/>
      <c r="L418" s="18"/>
      <c r="M418" s="14">
        <f t="shared" si="38"/>
        <v>0</v>
      </c>
      <c r="N418" s="230" t="str">
        <f t="shared" si="39"/>
        <v xml:space="preserve"> </v>
      </c>
      <c r="O418" s="230" t="str">
        <f t="shared" si="40"/>
        <v xml:space="preserve"> </v>
      </c>
      <c r="P418" s="230" t="str">
        <f t="shared" si="41"/>
        <v xml:space="preserve"> </v>
      </c>
      <c r="Q418" s="230" t="str">
        <f t="shared" si="42"/>
        <v xml:space="preserve"> </v>
      </c>
    </row>
    <row r="419" spans="1:17" x14ac:dyDescent="0.2">
      <c r="A419" s="10" t="str">
        <f>IF(COUNTRY_INFO!A419=0," ",COUNTRY_INFO!A419)</f>
        <v>Ethiopia</v>
      </c>
      <c r="B419" s="10" t="str">
        <f>IF(COUNTRY_INFO!B419=0," ",COUNTRY_INFO!B419)</f>
        <v>Oromia Guji</v>
      </c>
      <c r="C419" s="10" t="str">
        <f>IF(COUNTRY_INFO!C419=0," ",COUNTRY_INFO!C419)</f>
        <v>Goro Dola</v>
      </c>
      <c r="D419" s="11" t="str">
        <f>IF(COUNTRY_INFO!$T$9:$T$1000="MDA2 (DEC+ALB)", COUNTRY_INFO!$T$9:$T$1000, " ")</f>
        <v xml:space="preserve"> </v>
      </c>
      <c r="E419" s="109"/>
      <c r="F419" s="288"/>
      <c r="G419" s="288"/>
      <c r="H419" s="288"/>
      <c r="I419" s="11">
        <f t="shared" si="37"/>
        <v>0</v>
      </c>
      <c r="J419" s="2"/>
      <c r="K419" s="18"/>
      <c r="L419" s="18"/>
      <c r="M419" s="14">
        <f t="shared" si="38"/>
        <v>0</v>
      </c>
      <c r="N419" s="230" t="str">
        <f t="shared" si="39"/>
        <v xml:space="preserve"> </v>
      </c>
      <c r="O419" s="230" t="str">
        <f t="shared" si="40"/>
        <v xml:space="preserve"> </v>
      </c>
      <c r="P419" s="230" t="str">
        <f t="shared" si="41"/>
        <v xml:space="preserve"> </v>
      </c>
      <c r="Q419" s="230" t="str">
        <f t="shared" si="42"/>
        <v xml:space="preserve"> </v>
      </c>
    </row>
    <row r="420" spans="1:17" x14ac:dyDescent="0.2">
      <c r="A420" s="10" t="str">
        <f>IF(COUNTRY_INFO!A420=0," ",COUNTRY_INFO!A420)</f>
        <v>Ethiopia</v>
      </c>
      <c r="B420" s="10" t="str">
        <f>IF(COUNTRY_INFO!B420=0," ",COUNTRY_INFO!B420)</f>
        <v>Oromia Guji</v>
      </c>
      <c r="C420" s="10" t="str">
        <f>IF(COUNTRY_INFO!C420=0," ",COUNTRY_INFO!C420)</f>
        <v>Gumi Eldalo</v>
      </c>
      <c r="D420" s="11" t="str">
        <f>IF(COUNTRY_INFO!$T$9:$T$1000="MDA2 (DEC+ALB)", COUNTRY_INFO!$T$9:$T$1000, " ")</f>
        <v xml:space="preserve"> </v>
      </c>
      <c r="E420" s="109"/>
      <c r="F420" s="288"/>
      <c r="G420" s="288"/>
      <c r="H420" s="288"/>
      <c r="I420" s="11">
        <f t="shared" si="37"/>
        <v>0</v>
      </c>
      <c r="J420" s="2"/>
      <c r="K420" s="18"/>
      <c r="L420" s="18"/>
      <c r="M420" s="14">
        <f t="shared" si="38"/>
        <v>0</v>
      </c>
      <c r="N420" s="230" t="str">
        <f t="shared" si="39"/>
        <v xml:space="preserve"> </v>
      </c>
      <c r="O420" s="230" t="str">
        <f t="shared" si="40"/>
        <v xml:space="preserve"> </v>
      </c>
      <c r="P420" s="230" t="str">
        <f t="shared" si="41"/>
        <v xml:space="preserve"> </v>
      </c>
      <c r="Q420" s="230" t="str">
        <f t="shared" si="42"/>
        <v xml:space="preserve"> </v>
      </c>
    </row>
    <row r="421" spans="1:17" x14ac:dyDescent="0.2">
      <c r="A421" s="10" t="str">
        <f>IF(COUNTRY_INFO!A421=0," ",COUNTRY_INFO!A421)</f>
        <v>Ethiopia</v>
      </c>
      <c r="B421" s="10" t="str">
        <f>IF(COUNTRY_INFO!B421=0," ",COUNTRY_INFO!B421)</f>
        <v>Oromia Guji</v>
      </c>
      <c r="C421" s="10" t="str">
        <f>IF(COUNTRY_INFO!C421=0," ",COUNTRY_INFO!C421)</f>
        <v xml:space="preserve">Haro Wolabu </v>
      </c>
      <c r="D421" s="11" t="str">
        <f>IF(COUNTRY_INFO!$T$9:$T$1000="MDA2 (DEC+ALB)", COUNTRY_INFO!$T$9:$T$1000, " ")</f>
        <v xml:space="preserve"> </v>
      </c>
      <c r="E421" s="109"/>
      <c r="F421" s="288"/>
      <c r="G421" s="288"/>
      <c r="H421" s="288"/>
      <c r="I421" s="11">
        <f t="shared" si="37"/>
        <v>0</v>
      </c>
      <c r="J421" s="2"/>
      <c r="K421" s="18"/>
      <c r="L421" s="18"/>
      <c r="M421" s="14">
        <f t="shared" si="38"/>
        <v>0</v>
      </c>
      <c r="N421" s="230" t="str">
        <f t="shared" si="39"/>
        <v xml:space="preserve"> </v>
      </c>
      <c r="O421" s="230" t="str">
        <f t="shared" si="40"/>
        <v xml:space="preserve"> </v>
      </c>
      <c r="P421" s="230" t="str">
        <f t="shared" si="41"/>
        <v xml:space="preserve"> </v>
      </c>
      <c r="Q421" s="230" t="str">
        <f t="shared" si="42"/>
        <v xml:space="preserve"> </v>
      </c>
    </row>
    <row r="422" spans="1:17" x14ac:dyDescent="0.2">
      <c r="A422" s="10" t="str">
        <f>IF(COUNTRY_INFO!A422=0," ",COUNTRY_INFO!A422)</f>
        <v>Ethiopia</v>
      </c>
      <c r="B422" s="10" t="str">
        <f>IF(COUNTRY_INFO!B422=0," ",COUNTRY_INFO!B422)</f>
        <v>Oromia Guji</v>
      </c>
      <c r="C422" s="10" t="str">
        <f>IF(COUNTRY_INFO!C422=0," ",COUNTRY_INFO!C422)</f>
        <v>Liben</v>
      </c>
      <c r="D422" s="11" t="str">
        <f>IF(COUNTRY_INFO!$T$9:$T$1000="MDA2 (DEC+ALB)", COUNTRY_INFO!$T$9:$T$1000, " ")</f>
        <v xml:space="preserve"> </v>
      </c>
      <c r="E422" s="109"/>
      <c r="F422" s="288"/>
      <c r="G422" s="288"/>
      <c r="H422" s="288"/>
      <c r="I422" s="11">
        <f t="shared" si="37"/>
        <v>0</v>
      </c>
      <c r="J422" s="2"/>
      <c r="K422" s="18"/>
      <c r="L422" s="18"/>
      <c r="M422" s="14">
        <f t="shared" si="38"/>
        <v>0</v>
      </c>
      <c r="N422" s="230" t="str">
        <f t="shared" si="39"/>
        <v xml:space="preserve"> </v>
      </c>
      <c r="O422" s="230" t="str">
        <f t="shared" si="40"/>
        <v xml:space="preserve"> </v>
      </c>
      <c r="P422" s="230" t="str">
        <f t="shared" si="41"/>
        <v xml:space="preserve"> </v>
      </c>
      <c r="Q422" s="230" t="str">
        <f t="shared" si="42"/>
        <v xml:space="preserve"> </v>
      </c>
    </row>
    <row r="423" spans="1:17" x14ac:dyDescent="0.2">
      <c r="A423" s="10" t="str">
        <f>IF(COUNTRY_INFO!A423=0," ",COUNTRY_INFO!A423)</f>
        <v>Ethiopia</v>
      </c>
      <c r="B423" s="10" t="str">
        <f>IF(COUNTRY_INFO!B423=0," ",COUNTRY_INFO!B423)</f>
        <v>Oromia Guji</v>
      </c>
      <c r="C423" s="10" t="str">
        <f>IF(COUNTRY_INFO!C423=0," ",COUNTRY_INFO!C423)</f>
        <v>Negele town</v>
      </c>
      <c r="D423" s="11" t="str">
        <f>IF(COUNTRY_INFO!$T$9:$T$1000="MDA2 (DEC+ALB)", COUNTRY_INFO!$T$9:$T$1000, " ")</f>
        <v xml:space="preserve"> </v>
      </c>
      <c r="E423" s="109"/>
      <c r="F423" s="288"/>
      <c r="G423" s="288"/>
      <c r="H423" s="288"/>
      <c r="I423" s="11">
        <f t="shared" si="37"/>
        <v>0</v>
      </c>
      <c r="J423" s="2"/>
      <c r="K423" s="18"/>
      <c r="L423" s="18"/>
      <c r="M423" s="14">
        <f t="shared" si="38"/>
        <v>0</v>
      </c>
      <c r="N423" s="230" t="str">
        <f t="shared" si="39"/>
        <v xml:space="preserve"> </v>
      </c>
      <c r="O423" s="230" t="str">
        <f t="shared" si="40"/>
        <v xml:space="preserve"> </v>
      </c>
      <c r="P423" s="230" t="str">
        <f t="shared" si="41"/>
        <v xml:space="preserve"> </v>
      </c>
      <c r="Q423" s="230" t="str">
        <f t="shared" si="42"/>
        <v xml:space="preserve"> </v>
      </c>
    </row>
    <row r="424" spans="1:17" x14ac:dyDescent="0.2">
      <c r="A424" s="10" t="str">
        <f>IF(COUNTRY_INFO!A424=0," ",COUNTRY_INFO!A424)</f>
        <v>Ethiopia</v>
      </c>
      <c r="B424" s="10" t="str">
        <f>IF(COUNTRY_INFO!B424=0," ",COUNTRY_INFO!B424)</f>
        <v>Oromia Guji</v>
      </c>
      <c r="C424" s="10" t="str">
        <f>IF(COUNTRY_INFO!C424=0," ",COUNTRY_INFO!C424)</f>
        <v>Odo Shakiso</v>
      </c>
      <c r="D424" s="11" t="str">
        <f>IF(COUNTRY_INFO!$T$9:$T$1000="MDA2 (DEC+ALB)", COUNTRY_INFO!$T$9:$T$1000, " ")</f>
        <v xml:space="preserve"> </v>
      </c>
      <c r="E424" s="109"/>
      <c r="F424" s="288"/>
      <c r="G424" s="288"/>
      <c r="H424" s="288"/>
      <c r="I424" s="11">
        <f t="shared" si="37"/>
        <v>0</v>
      </c>
      <c r="J424" s="2"/>
      <c r="K424" s="18"/>
      <c r="L424" s="18"/>
      <c r="M424" s="14">
        <f t="shared" si="38"/>
        <v>0</v>
      </c>
      <c r="N424" s="230" t="str">
        <f t="shared" si="39"/>
        <v xml:space="preserve"> </v>
      </c>
      <c r="O424" s="230" t="str">
        <f t="shared" si="40"/>
        <v xml:space="preserve"> </v>
      </c>
      <c r="P424" s="230" t="str">
        <f t="shared" si="41"/>
        <v xml:space="preserve"> </v>
      </c>
      <c r="Q424" s="230" t="str">
        <f t="shared" si="42"/>
        <v xml:space="preserve"> </v>
      </c>
    </row>
    <row r="425" spans="1:17" x14ac:dyDescent="0.2">
      <c r="A425" s="10" t="str">
        <f>IF(COUNTRY_INFO!A425=0," ",COUNTRY_INFO!A425)</f>
        <v>Ethiopia</v>
      </c>
      <c r="B425" s="10" t="str">
        <f>IF(COUNTRY_INFO!B425=0," ",COUNTRY_INFO!B425)</f>
        <v>Oromia Guji</v>
      </c>
      <c r="C425" s="10" t="str">
        <f>IF(COUNTRY_INFO!C425=0," ",COUNTRY_INFO!C425)</f>
        <v>Saba boru</v>
      </c>
      <c r="D425" s="11" t="str">
        <f>IF(COUNTRY_INFO!$T$9:$T$1000="MDA2 (DEC+ALB)", COUNTRY_INFO!$T$9:$T$1000, " ")</f>
        <v xml:space="preserve"> </v>
      </c>
      <c r="E425" s="109"/>
      <c r="F425" s="288"/>
      <c r="G425" s="288"/>
      <c r="H425" s="288"/>
      <c r="I425" s="11">
        <f t="shared" si="37"/>
        <v>0</v>
      </c>
      <c r="J425" s="2"/>
      <c r="K425" s="18"/>
      <c r="L425" s="18"/>
      <c r="M425" s="14">
        <f t="shared" si="38"/>
        <v>0</v>
      </c>
      <c r="N425" s="230" t="str">
        <f t="shared" si="39"/>
        <v xml:space="preserve"> </v>
      </c>
      <c r="O425" s="230" t="str">
        <f t="shared" si="40"/>
        <v xml:space="preserve"> </v>
      </c>
      <c r="P425" s="230" t="str">
        <f t="shared" si="41"/>
        <v xml:space="preserve"> </v>
      </c>
      <c r="Q425" s="230" t="str">
        <f t="shared" si="42"/>
        <v xml:space="preserve"> </v>
      </c>
    </row>
    <row r="426" spans="1:17" x14ac:dyDescent="0.2">
      <c r="A426" s="10" t="str">
        <f>IF(COUNTRY_INFO!A426=0," ",COUNTRY_INFO!A426)</f>
        <v>Ethiopia</v>
      </c>
      <c r="B426" s="10" t="str">
        <f>IF(COUNTRY_INFO!B426=0," ",COUNTRY_INFO!B426)</f>
        <v>Oromia Guji</v>
      </c>
      <c r="C426" s="10" t="str">
        <f>IF(COUNTRY_INFO!C426=0," ",COUNTRY_INFO!C426)</f>
        <v>Shakiso Town</v>
      </c>
      <c r="D426" s="11" t="str">
        <f>IF(COUNTRY_INFO!$T$9:$T$1000="MDA2 (DEC+ALB)", COUNTRY_INFO!$T$9:$T$1000, " ")</f>
        <v xml:space="preserve"> </v>
      </c>
      <c r="E426" s="109"/>
      <c r="F426" s="288"/>
      <c r="G426" s="288"/>
      <c r="H426" s="288"/>
      <c r="I426" s="11">
        <f t="shared" si="37"/>
        <v>0</v>
      </c>
      <c r="J426" s="2"/>
      <c r="K426" s="18"/>
      <c r="L426" s="18"/>
      <c r="M426" s="14">
        <f t="shared" si="38"/>
        <v>0</v>
      </c>
      <c r="N426" s="230" t="str">
        <f t="shared" si="39"/>
        <v xml:space="preserve"> </v>
      </c>
      <c r="O426" s="230" t="str">
        <f t="shared" si="40"/>
        <v xml:space="preserve"> </v>
      </c>
      <c r="P426" s="230" t="str">
        <f t="shared" si="41"/>
        <v xml:space="preserve"> </v>
      </c>
      <c r="Q426" s="230" t="str">
        <f t="shared" si="42"/>
        <v xml:space="preserve"> </v>
      </c>
    </row>
    <row r="427" spans="1:17" x14ac:dyDescent="0.2">
      <c r="A427" s="10" t="str">
        <f>IF(COUNTRY_INFO!A427=0," ",COUNTRY_INFO!A427)</f>
        <v>Ethiopia</v>
      </c>
      <c r="B427" s="10" t="str">
        <f>IF(COUNTRY_INFO!B427=0," ",COUNTRY_INFO!B427)</f>
        <v>Oromia Guji</v>
      </c>
      <c r="C427" s="10" t="str">
        <f>IF(COUNTRY_INFO!C427=0," ",COUNTRY_INFO!C427)</f>
        <v>Uraga</v>
      </c>
      <c r="D427" s="11" t="str">
        <f>IF(COUNTRY_INFO!$T$9:$T$1000="MDA2 (DEC+ALB)", COUNTRY_INFO!$T$9:$T$1000, " ")</f>
        <v xml:space="preserve"> </v>
      </c>
      <c r="E427" s="109"/>
      <c r="F427" s="288"/>
      <c r="G427" s="288"/>
      <c r="H427" s="288"/>
      <c r="I427" s="11">
        <f t="shared" si="37"/>
        <v>0</v>
      </c>
      <c r="J427" s="2"/>
      <c r="K427" s="18"/>
      <c r="L427" s="18"/>
      <c r="M427" s="14">
        <f t="shared" si="38"/>
        <v>0</v>
      </c>
      <c r="N427" s="230" t="str">
        <f t="shared" si="39"/>
        <v xml:space="preserve"> </v>
      </c>
      <c r="O427" s="230" t="str">
        <f t="shared" si="40"/>
        <v xml:space="preserve"> </v>
      </c>
      <c r="P427" s="230" t="str">
        <f t="shared" si="41"/>
        <v xml:space="preserve"> </v>
      </c>
      <c r="Q427" s="230" t="str">
        <f t="shared" si="42"/>
        <v xml:space="preserve"> </v>
      </c>
    </row>
    <row r="428" spans="1:17" x14ac:dyDescent="0.2">
      <c r="A428" s="10" t="str">
        <f>IF(COUNTRY_INFO!A428=0," ",COUNTRY_INFO!A428)</f>
        <v>Ethiopia</v>
      </c>
      <c r="B428" s="10" t="str">
        <f>IF(COUNTRY_INFO!B428=0," ",COUNTRY_INFO!B428)</f>
        <v>Oromia Guji</v>
      </c>
      <c r="C428" s="10" t="str">
        <f>IF(COUNTRY_INFO!C428=0," ",COUNTRY_INFO!C428)</f>
        <v>Wadera</v>
      </c>
      <c r="D428" s="11" t="str">
        <f>IF(COUNTRY_INFO!$T$9:$T$1000="MDA2 (DEC+ALB)", COUNTRY_INFO!$T$9:$T$1000, " ")</f>
        <v xml:space="preserve"> </v>
      </c>
      <c r="E428" s="109"/>
      <c r="F428" s="288"/>
      <c r="G428" s="288"/>
      <c r="H428" s="288"/>
      <c r="I428" s="11">
        <f t="shared" si="37"/>
        <v>0</v>
      </c>
      <c r="J428" s="2"/>
      <c r="K428" s="18"/>
      <c r="L428" s="18"/>
      <c r="M428" s="14">
        <f t="shared" si="38"/>
        <v>0</v>
      </c>
      <c r="N428" s="230" t="str">
        <f t="shared" si="39"/>
        <v xml:space="preserve"> </v>
      </c>
      <c r="O428" s="230" t="str">
        <f t="shared" si="40"/>
        <v xml:space="preserve"> </v>
      </c>
      <c r="P428" s="230" t="str">
        <f t="shared" si="41"/>
        <v xml:space="preserve"> </v>
      </c>
      <c r="Q428" s="230" t="str">
        <f t="shared" si="42"/>
        <v xml:space="preserve"> </v>
      </c>
    </row>
    <row r="429" spans="1:17" x14ac:dyDescent="0.2">
      <c r="A429" s="10" t="str">
        <f>IF(COUNTRY_INFO!A429=0," ",COUNTRY_INFO!A429)</f>
        <v>Ethiopia</v>
      </c>
      <c r="B429" s="10" t="str">
        <f>IF(COUNTRY_INFO!B429=0," ",COUNTRY_INFO!B429)</f>
        <v>Oromia Horo Guduru</v>
      </c>
      <c r="C429" s="10" t="str">
        <f>IF(COUNTRY_INFO!C429=0," ",COUNTRY_INFO!C429)</f>
        <v>Abay Chommen</v>
      </c>
      <c r="D429" s="11" t="str">
        <f>IF(COUNTRY_INFO!$T$9:$T$1000="MDA2 (DEC+ALB)", COUNTRY_INFO!$T$9:$T$1000, " ")</f>
        <v xml:space="preserve"> </v>
      </c>
      <c r="E429" s="109"/>
      <c r="F429" s="288"/>
      <c r="G429" s="288"/>
      <c r="H429" s="288"/>
      <c r="I429" s="11">
        <f t="shared" si="37"/>
        <v>0</v>
      </c>
      <c r="J429" s="2"/>
      <c r="K429" s="18"/>
      <c r="L429" s="18"/>
      <c r="M429" s="14">
        <f t="shared" si="38"/>
        <v>0</v>
      </c>
      <c r="N429" s="230" t="str">
        <f t="shared" si="39"/>
        <v xml:space="preserve"> </v>
      </c>
      <c r="O429" s="230" t="str">
        <f t="shared" si="40"/>
        <v xml:space="preserve"> </v>
      </c>
      <c r="P429" s="230" t="str">
        <f t="shared" si="41"/>
        <v xml:space="preserve"> </v>
      </c>
      <c r="Q429" s="230" t="str">
        <f t="shared" si="42"/>
        <v xml:space="preserve"> </v>
      </c>
    </row>
    <row r="430" spans="1:17" x14ac:dyDescent="0.2">
      <c r="A430" s="10" t="str">
        <f>IF(COUNTRY_INFO!A430=0," ",COUNTRY_INFO!A430)</f>
        <v>Ethiopia</v>
      </c>
      <c r="B430" s="10" t="str">
        <f>IF(COUNTRY_INFO!B430=0," ",COUNTRY_INFO!B430)</f>
        <v>Oromia Horo Guduru</v>
      </c>
      <c r="C430" s="10" t="str">
        <f>IF(COUNTRY_INFO!C430=0," ",COUNTRY_INFO!C430)</f>
        <v>Abe Dongoro</v>
      </c>
      <c r="D430" s="11" t="str">
        <f>IF(COUNTRY_INFO!$T$9:$T$1000="MDA2 (DEC+ALB)", COUNTRY_INFO!$T$9:$T$1000, " ")</f>
        <v xml:space="preserve"> </v>
      </c>
      <c r="E430" s="109"/>
      <c r="F430" s="288"/>
      <c r="G430" s="288"/>
      <c r="H430" s="288"/>
      <c r="I430" s="11">
        <f t="shared" si="37"/>
        <v>0</v>
      </c>
      <c r="J430" s="2"/>
      <c r="K430" s="18"/>
      <c r="L430" s="18"/>
      <c r="M430" s="14">
        <f t="shared" si="38"/>
        <v>0</v>
      </c>
      <c r="N430" s="230" t="str">
        <f t="shared" si="39"/>
        <v xml:space="preserve"> </v>
      </c>
      <c r="O430" s="230" t="str">
        <f t="shared" si="40"/>
        <v xml:space="preserve"> </v>
      </c>
      <c r="P430" s="230" t="str">
        <f t="shared" si="41"/>
        <v xml:space="preserve"> </v>
      </c>
      <c r="Q430" s="230" t="str">
        <f t="shared" si="42"/>
        <v xml:space="preserve"> </v>
      </c>
    </row>
    <row r="431" spans="1:17" x14ac:dyDescent="0.2">
      <c r="A431" s="10" t="str">
        <f>IF(COUNTRY_INFO!A431=0," ",COUNTRY_INFO!A431)</f>
        <v>Ethiopia</v>
      </c>
      <c r="B431" s="10" t="str">
        <f>IF(COUNTRY_INFO!B431=0," ",COUNTRY_INFO!B431)</f>
        <v>Oromia Horo Guduru</v>
      </c>
      <c r="C431" s="10" t="str">
        <f>IF(COUNTRY_INFO!C431=0," ",COUNTRY_INFO!C431)</f>
        <v>Amuru</v>
      </c>
      <c r="D431" s="11" t="str">
        <f>IF(COUNTRY_INFO!$T$9:$T$1000="MDA2 (DEC+ALB)", COUNTRY_INFO!$T$9:$T$1000, " ")</f>
        <v xml:space="preserve"> </v>
      </c>
      <c r="E431" s="109"/>
      <c r="F431" s="288"/>
      <c r="G431" s="288"/>
      <c r="H431" s="288"/>
      <c r="I431" s="11">
        <f t="shared" si="37"/>
        <v>0</v>
      </c>
      <c r="J431" s="2"/>
      <c r="K431" s="18"/>
      <c r="L431" s="18"/>
      <c r="M431" s="14">
        <f t="shared" si="38"/>
        <v>0</v>
      </c>
      <c r="N431" s="230" t="str">
        <f t="shared" si="39"/>
        <v xml:space="preserve"> </v>
      </c>
      <c r="O431" s="230" t="str">
        <f t="shared" si="40"/>
        <v xml:space="preserve"> </v>
      </c>
      <c r="P431" s="230" t="str">
        <f t="shared" si="41"/>
        <v xml:space="preserve"> </v>
      </c>
      <c r="Q431" s="230" t="str">
        <f t="shared" si="42"/>
        <v xml:space="preserve"> </v>
      </c>
    </row>
    <row r="432" spans="1:17" x14ac:dyDescent="0.2">
      <c r="A432" s="10" t="str">
        <f>IF(COUNTRY_INFO!A432=0," ",COUNTRY_INFO!A432)</f>
        <v>Ethiopia</v>
      </c>
      <c r="B432" s="10" t="str">
        <f>IF(COUNTRY_INFO!B432=0," ",COUNTRY_INFO!B432)</f>
        <v>Oromia Horo Guduru</v>
      </c>
      <c r="C432" s="10" t="str">
        <f>IF(COUNTRY_INFO!C432=0," ",COUNTRY_INFO!C432)</f>
        <v>Chomen Guduru</v>
      </c>
      <c r="D432" s="11" t="str">
        <f>IF(COUNTRY_INFO!$T$9:$T$1000="MDA2 (DEC+ALB)", COUNTRY_INFO!$T$9:$T$1000, " ")</f>
        <v xml:space="preserve"> </v>
      </c>
      <c r="E432" s="109"/>
      <c r="F432" s="288"/>
      <c r="G432" s="288"/>
      <c r="H432" s="288"/>
      <c r="I432" s="11">
        <f t="shared" si="37"/>
        <v>0</v>
      </c>
      <c r="J432" s="2"/>
      <c r="K432" s="18"/>
      <c r="L432" s="18"/>
      <c r="M432" s="14">
        <f t="shared" si="38"/>
        <v>0</v>
      </c>
      <c r="N432" s="230" t="str">
        <f t="shared" si="39"/>
        <v xml:space="preserve"> </v>
      </c>
      <c r="O432" s="230" t="str">
        <f t="shared" si="40"/>
        <v xml:space="preserve"> </v>
      </c>
      <c r="P432" s="230" t="str">
        <f t="shared" si="41"/>
        <v xml:space="preserve"> </v>
      </c>
      <c r="Q432" s="230" t="str">
        <f t="shared" si="42"/>
        <v xml:space="preserve"> </v>
      </c>
    </row>
    <row r="433" spans="1:17" x14ac:dyDescent="0.2">
      <c r="A433" s="10" t="str">
        <f>IF(COUNTRY_INFO!A433=0," ",COUNTRY_INFO!A433)</f>
        <v>Ethiopia</v>
      </c>
      <c r="B433" s="10" t="str">
        <f>IF(COUNTRY_INFO!B433=0," ",COUNTRY_INFO!B433)</f>
        <v>Oromia Horo Guduru</v>
      </c>
      <c r="C433" s="10" t="str">
        <f>IF(COUNTRY_INFO!C433=0," ",COUNTRY_INFO!C433)</f>
        <v>Guduru</v>
      </c>
      <c r="D433" s="11" t="str">
        <f>IF(COUNTRY_INFO!$T$9:$T$1000="MDA2 (DEC+ALB)", COUNTRY_INFO!$T$9:$T$1000, " ")</f>
        <v xml:space="preserve"> </v>
      </c>
      <c r="E433" s="109"/>
      <c r="F433" s="288"/>
      <c r="G433" s="288"/>
      <c r="H433" s="288"/>
      <c r="I433" s="11">
        <f t="shared" si="37"/>
        <v>0</v>
      </c>
      <c r="J433" s="2"/>
      <c r="K433" s="18"/>
      <c r="L433" s="18"/>
      <c r="M433" s="14">
        <f t="shared" si="38"/>
        <v>0</v>
      </c>
      <c r="N433" s="230" t="str">
        <f t="shared" si="39"/>
        <v xml:space="preserve"> </v>
      </c>
      <c r="O433" s="230" t="str">
        <f t="shared" si="40"/>
        <v xml:space="preserve"> </v>
      </c>
      <c r="P433" s="230" t="str">
        <f t="shared" si="41"/>
        <v xml:space="preserve"> </v>
      </c>
      <c r="Q433" s="230" t="str">
        <f t="shared" si="42"/>
        <v xml:space="preserve"> </v>
      </c>
    </row>
    <row r="434" spans="1:17" x14ac:dyDescent="0.2">
      <c r="A434" s="10" t="str">
        <f>IF(COUNTRY_INFO!A434=0," ",COUNTRY_INFO!A434)</f>
        <v>Ethiopia</v>
      </c>
      <c r="B434" s="10" t="str">
        <f>IF(COUNTRY_INFO!B434=0," ",COUNTRY_INFO!B434)</f>
        <v>Oromia Horo Guduru</v>
      </c>
      <c r="C434" s="10" t="str">
        <f>IF(COUNTRY_INFO!C434=0," ",COUNTRY_INFO!C434)</f>
        <v>Hababo Guduru</v>
      </c>
      <c r="D434" s="11" t="str">
        <f>IF(COUNTRY_INFO!$T$9:$T$1000="MDA2 (DEC+ALB)", COUNTRY_INFO!$T$9:$T$1000, " ")</f>
        <v xml:space="preserve"> </v>
      </c>
      <c r="E434" s="109"/>
      <c r="F434" s="288"/>
      <c r="G434" s="288"/>
      <c r="H434" s="288"/>
      <c r="I434" s="11">
        <f t="shared" si="37"/>
        <v>0</v>
      </c>
      <c r="J434" s="2"/>
      <c r="K434" s="18"/>
      <c r="L434" s="18"/>
      <c r="M434" s="14">
        <f t="shared" si="38"/>
        <v>0</v>
      </c>
      <c r="N434" s="230" t="str">
        <f t="shared" si="39"/>
        <v xml:space="preserve"> </v>
      </c>
      <c r="O434" s="230" t="str">
        <f t="shared" si="40"/>
        <v xml:space="preserve"> </v>
      </c>
      <c r="P434" s="230" t="str">
        <f t="shared" si="41"/>
        <v xml:space="preserve"> </v>
      </c>
      <c r="Q434" s="230" t="str">
        <f t="shared" si="42"/>
        <v xml:space="preserve"> </v>
      </c>
    </row>
    <row r="435" spans="1:17" x14ac:dyDescent="0.2">
      <c r="A435" s="10" t="str">
        <f>IF(COUNTRY_INFO!A435=0," ",COUNTRY_INFO!A435)</f>
        <v>Ethiopia</v>
      </c>
      <c r="B435" s="10" t="str">
        <f>IF(COUNTRY_INFO!B435=0," ",COUNTRY_INFO!B435)</f>
        <v>Oromia Horo Guduru</v>
      </c>
      <c r="C435" s="10" t="str">
        <f>IF(COUNTRY_INFO!C435=0," ",COUNTRY_INFO!C435)</f>
        <v>Horo</v>
      </c>
      <c r="D435" s="11" t="str">
        <f>IF(COUNTRY_INFO!$T$9:$T$1000="MDA2 (DEC+ALB)", COUNTRY_INFO!$T$9:$T$1000, " ")</f>
        <v xml:space="preserve"> </v>
      </c>
      <c r="E435" s="109"/>
      <c r="F435" s="288"/>
      <c r="G435" s="288"/>
      <c r="H435" s="288"/>
      <c r="I435" s="11">
        <f t="shared" si="37"/>
        <v>0</v>
      </c>
      <c r="J435" s="2"/>
      <c r="K435" s="18"/>
      <c r="L435" s="18"/>
      <c r="M435" s="14">
        <f t="shared" si="38"/>
        <v>0</v>
      </c>
      <c r="N435" s="230" t="str">
        <f t="shared" si="39"/>
        <v xml:space="preserve"> </v>
      </c>
      <c r="O435" s="230" t="str">
        <f t="shared" si="40"/>
        <v xml:space="preserve"> </v>
      </c>
      <c r="P435" s="230" t="str">
        <f t="shared" si="41"/>
        <v xml:space="preserve"> </v>
      </c>
      <c r="Q435" s="230" t="str">
        <f t="shared" si="42"/>
        <v xml:space="preserve"> </v>
      </c>
    </row>
    <row r="436" spans="1:17" x14ac:dyDescent="0.2">
      <c r="A436" s="10" t="str">
        <f>IF(COUNTRY_INFO!A436=0," ",COUNTRY_INFO!A436)</f>
        <v>Ethiopia</v>
      </c>
      <c r="B436" s="10" t="str">
        <f>IF(COUNTRY_INFO!B436=0," ",COUNTRY_INFO!B436)</f>
        <v>Oromia Horo Guduru</v>
      </c>
      <c r="C436" s="10" t="str">
        <f>IF(COUNTRY_INFO!C436=0," ",COUNTRY_INFO!C436)</f>
        <v>Horo Buluk</v>
      </c>
      <c r="D436" s="11" t="str">
        <f>IF(COUNTRY_INFO!$T$9:$T$1000="MDA2 (DEC+ALB)", COUNTRY_INFO!$T$9:$T$1000, " ")</f>
        <v xml:space="preserve"> </v>
      </c>
      <c r="E436" s="109"/>
      <c r="F436" s="288"/>
      <c r="G436" s="288"/>
      <c r="H436" s="288"/>
      <c r="I436" s="11">
        <f t="shared" si="37"/>
        <v>0</v>
      </c>
      <c r="J436" s="2"/>
      <c r="K436" s="18"/>
      <c r="L436" s="18"/>
      <c r="M436" s="14">
        <f t="shared" si="38"/>
        <v>0</v>
      </c>
      <c r="N436" s="230" t="str">
        <f t="shared" si="39"/>
        <v xml:space="preserve"> </v>
      </c>
      <c r="O436" s="230" t="str">
        <f t="shared" si="40"/>
        <v xml:space="preserve"> </v>
      </c>
      <c r="P436" s="230" t="str">
        <f t="shared" si="41"/>
        <v xml:space="preserve"> </v>
      </c>
      <c r="Q436" s="230" t="str">
        <f t="shared" si="42"/>
        <v xml:space="preserve"> </v>
      </c>
    </row>
    <row r="437" spans="1:17" x14ac:dyDescent="0.2">
      <c r="A437" s="10" t="str">
        <f>IF(COUNTRY_INFO!A437=0," ",COUNTRY_INFO!A437)</f>
        <v>Ethiopia</v>
      </c>
      <c r="B437" s="10" t="str">
        <f>IF(COUNTRY_INFO!B437=0," ",COUNTRY_INFO!B437)</f>
        <v>Oromia Horo Guduru</v>
      </c>
      <c r="C437" s="10" t="str">
        <f>IF(COUNTRY_INFO!C437=0," ",COUNTRY_INFO!C437)</f>
        <v>Jardega jarte</v>
      </c>
      <c r="D437" s="11" t="str">
        <f>IF(COUNTRY_INFO!$T$9:$T$1000="MDA2 (DEC+ALB)", COUNTRY_INFO!$T$9:$T$1000, " ")</f>
        <v xml:space="preserve"> </v>
      </c>
      <c r="E437" s="109"/>
      <c r="F437" s="288"/>
      <c r="G437" s="288"/>
      <c r="H437" s="288"/>
      <c r="I437" s="11">
        <f t="shared" si="37"/>
        <v>0</v>
      </c>
      <c r="J437" s="2"/>
      <c r="K437" s="18"/>
      <c r="L437" s="18"/>
      <c r="M437" s="14">
        <f t="shared" si="38"/>
        <v>0</v>
      </c>
      <c r="N437" s="230" t="str">
        <f t="shared" si="39"/>
        <v xml:space="preserve"> </v>
      </c>
      <c r="O437" s="230" t="str">
        <f t="shared" si="40"/>
        <v xml:space="preserve"> </v>
      </c>
      <c r="P437" s="230" t="str">
        <f t="shared" si="41"/>
        <v xml:space="preserve"> </v>
      </c>
      <c r="Q437" s="230" t="str">
        <f t="shared" si="42"/>
        <v xml:space="preserve"> </v>
      </c>
    </row>
    <row r="438" spans="1:17" x14ac:dyDescent="0.2">
      <c r="A438" s="10" t="str">
        <f>IF(COUNTRY_INFO!A438=0," ",COUNTRY_INFO!A438)</f>
        <v>Ethiopia</v>
      </c>
      <c r="B438" s="10" t="str">
        <f>IF(COUNTRY_INFO!B438=0," ",COUNTRY_INFO!B438)</f>
        <v>Oromia Horo Guduru</v>
      </c>
      <c r="C438" s="10" t="str">
        <f>IF(COUNTRY_INFO!C438=0," ",COUNTRY_INFO!C438)</f>
        <v>Jimma Gannati</v>
      </c>
      <c r="D438" s="11" t="str">
        <f>IF(COUNTRY_INFO!$T$9:$T$1000="MDA2 (DEC+ALB)", COUNTRY_INFO!$T$9:$T$1000, " ")</f>
        <v xml:space="preserve"> </v>
      </c>
      <c r="E438" s="109"/>
      <c r="F438" s="288"/>
      <c r="G438" s="288"/>
      <c r="H438" s="288"/>
      <c r="I438" s="11">
        <f t="shared" si="37"/>
        <v>0</v>
      </c>
      <c r="J438" s="2"/>
      <c r="K438" s="18"/>
      <c r="L438" s="18"/>
      <c r="M438" s="14">
        <f t="shared" si="38"/>
        <v>0</v>
      </c>
      <c r="N438" s="230" t="str">
        <f t="shared" si="39"/>
        <v xml:space="preserve"> </v>
      </c>
      <c r="O438" s="230" t="str">
        <f t="shared" si="40"/>
        <v xml:space="preserve"> </v>
      </c>
      <c r="P438" s="230" t="str">
        <f t="shared" si="41"/>
        <v xml:space="preserve"> </v>
      </c>
      <c r="Q438" s="230" t="str">
        <f t="shared" si="42"/>
        <v xml:space="preserve"> </v>
      </c>
    </row>
    <row r="439" spans="1:17" x14ac:dyDescent="0.2">
      <c r="A439" s="10" t="str">
        <f>IF(COUNTRY_INFO!A439=0," ",COUNTRY_INFO!A439)</f>
        <v>Ethiopia</v>
      </c>
      <c r="B439" s="10" t="str">
        <f>IF(COUNTRY_INFO!B439=0," ",COUNTRY_INFO!B439)</f>
        <v>Oromia Horo Guduru</v>
      </c>
      <c r="C439" s="10" t="str">
        <f>IF(COUNTRY_INFO!C439=0," ",COUNTRY_INFO!C439)</f>
        <v>Jimma Rare</v>
      </c>
      <c r="D439" s="11" t="str">
        <f>IF(COUNTRY_INFO!$T$9:$T$1000="MDA2 (DEC+ALB)", COUNTRY_INFO!$T$9:$T$1000, " ")</f>
        <v xml:space="preserve"> </v>
      </c>
      <c r="E439" s="109"/>
      <c r="F439" s="288"/>
      <c r="G439" s="288"/>
      <c r="H439" s="288"/>
      <c r="I439" s="11">
        <f t="shared" si="37"/>
        <v>0</v>
      </c>
      <c r="J439" s="2"/>
      <c r="K439" s="18"/>
      <c r="L439" s="18"/>
      <c r="M439" s="14">
        <f t="shared" si="38"/>
        <v>0</v>
      </c>
      <c r="N439" s="230" t="str">
        <f t="shared" si="39"/>
        <v xml:space="preserve"> </v>
      </c>
      <c r="O439" s="230" t="str">
        <f t="shared" si="40"/>
        <v xml:space="preserve"> </v>
      </c>
      <c r="P439" s="230" t="str">
        <f t="shared" si="41"/>
        <v xml:space="preserve"> </v>
      </c>
      <c r="Q439" s="230" t="str">
        <f t="shared" si="42"/>
        <v xml:space="preserve"> </v>
      </c>
    </row>
    <row r="440" spans="1:17" x14ac:dyDescent="0.2">
      <c r="A440" s="10" t="str">
        <f>IF(COUNTRY_INFO!A440=0," ",COUNTRY_INFO!A440)</f>
        <v>Ethiopia</v>
      </c>
      <c r="B440" s="10" t="str">
        <f>IF(COUNTRY_INFO!B440=0," ",COUNTRY_INFO!B440)</f>
        <v>Oromia Horo Guduru</v>
      </c>
      <c r="C440" s="10" t="str">
        <f>IF(COUNTRY_INFO!C440=0," ",COUNTRY_INFO!C440)</f>
        <v>Shambu Town</v>
      </c>
      <c r="D440" s="11" t="str">
        <f>IF(COUNTRY_INFO!$T$9:$T$1000="MDA2 (DEC+ALB)", COUNTRY_INFO!$T$9:$T$1000, " ")</f>
        <v xml:space="preserve"> </v>
      </c>
      <c r="E440" s="109"/>
      <c r="F440" s="288"/>
      <c r="G440" s="288"/>
      <c r="H440" s="288"/>
      <c r="I440" s="11">
        <f t="shared" si="37"/>
        <v>0</v>
      </c>
      <c r="J440" s="2"/>
      <c r="K440" s="18"/>
      <c r="L440" s="18"/>
      <c r="M440" s="14">
        <f t="shared" si="38"/>
        <v>0</v>
      </c>
      <c r="N440" s="230" t="str">
        <f t="shared" si="39"/>
        <v xml:space="preserve"> </v>
      </c>
      <c r="O440" s="230" t="str">
        <f t="shared" si="40"/>
        <v xml:space="preserve"> </v>
      </c>
      <c r="P440" s="230" t="str">
        <f t="shared" si="41"/>
        <v xml:space="preserve"> </v>
      </c>
      <c r="Q440" s="230" t="str">
        <f t="shared" si="42"/>
        <v xml:space="preserve"> </v>
      </c>
    </row>
    <row r="441" spans="1:17" x14ac:dyDescent="0.2">
      <c r="A441" s="10" t="str">
        <f>IF(COUNTRY_INFO!A441=0," ",COUNTRY_INFO!A441)</f>
        <v>Ethiopia</v>
      </c>
      <c r="B441" s="10" t="str">
        <f>IF(COUNTRY_INFO!B441=0," ",COUNTRY_INFO!B441)</f>
        <v>Oromia Illu Aba bora</v>
      </c>
      <c r="C441" s="10" t="str">
        <f>IF(COUNTRY_INFO!C441=0," ",COUNTRY_INFO!C441)</f>
        <v>Ale</v>
      </c>
      <c r="D441" s="11" t="str">
        <f>IF(COUNTRY_INFO!$T$9:$T$1000="MDA2 (DEC+ALB)", COUNTRY_INFO!$T$9:$T$1000, " ")</f>
        <v xml:space="preserve"> </v>
      </c>
      <c r="E441" s="109"/>
      <c r="F441" s="288"/>
      <c r="G441" s="288"/>
      <c r="H441" s="288"/>
      <c r="I441" s="11">
        <f t="shared" si="37"/>
        <v>0</v>
      </c>
      <c r="J441" s="2"/>
      <c r="K441" s="18"/>
      <c r="L441" s="18"/>
      <c r="M441" s="14">
        <f t="shared" si="38"/>
        <v>0</v>
      </c>
      <c r="N441" s="230" t="str">
        <f t="shared" si="39"/>
        <v xml:space="preserve"> </v>
      </c>
      <c r="O441" s="230" t="str">
        <f t="shared" si="40"/>
        <v xml:space="preserve"> </v>
      </c>
      <c r="P441" s="230" t="str">
        <f t="shared" si="41"/>
        <v xml:space="preserve"> </v>
      </c>
      <c r="Q441" s="230" t="str">
        <f t="shared" si="42"/>
        <v xml:space="preserve"> </v>
      </c>
    </row>
    <row r="442" spans="1:17" x14ac:dyDescent="0.2">
      <c r="A442" s="10" t="str">
        <f>IF(COUNTRY_INFO!A442=0," ",COUNTRY_INFO!A442)</f>
        <v>Ethiopia</v>
      </c>
      <c r="B442" s="10" t="str">
        <f>IF(COUNTRY_INFO!B442=0," ",COUNTRY_INFO!B442)</f>
        <v>Oromia Illu Aba bora</v>
      </c>
      <c r="C442" s="10" t="str">
        <f>IF(COUNTRY_INFO!C442=0," ",COUNTRY_INFO!C442)</f>
        <v>Alge Sachi</v>
      </c>
      <c r="D442" s="11" t="str">
        <f>IF(COUNTRY_INFO!$T$9:$T$1000="MDA2 (DEC+ALB)", COUNTRY_INFO!$T$9:$T$1000, " ")</f>
        <v xml:space="preserve"> </v>
      </c>
      <c r="E442" s="109"/>
      <c r="F442" s="288"/>
      <c r="G442" s="288"/>
      <c r="H442" s="288"/>
      <c r="I442" s="11">
        <f t="shared" si="37"/>
        <v>0</v>
      </c>
      <c r="J442" s="2"/>
      <c r="K442" s="18"/>
      <c r="L442" s="18"/>
      <c r="M442" s="14">
        <f t="shared" si="38"/>
        <v>0</v>
      </c>
      <c r="N442" s="230" t="str">
        <f t="shared" si="39"/>
        <v xml:space="preserve"> </v>
      </c>
      <c r="O442" s="230" t="str">
        <f t="shared" si="40"/>
        <v xml:space="preserve"> </v>
      </c>
      <c r="P442" s="230" t="str">
        <f t="shared" si="41"/>
        <v xml:space="preserve"> </v>
      </c>
      <c r="Q442" s="230" t="str">
        <f t="shared" si="42"/>
        <v xml:space="preserve"> </v>
      </c>
    </row>
    <row r="443" spans="1:17" x14ac:dyDescent="0.2">
      <c r="A443" s="10" t="str">
        <f>IF(COUNTRY_INFO!A443=0," ",COUNTRY_INFO!A443)</f>
        <v>Ethiopia</v>
      </c>
      <c r="B443" s="10" t="str">
        <f>IF(COUNTRY_INFO!B443=0," ",COUNTRY_INFO!B443)</f>
        <v>Oromia Illu Aba bora</v>
      </c>
      <c r="C443" s="10" t="str">
        <f>IF(COUNTRY_INFO!C443=0," ",COUNTRY_INFO!C443)</f>
        <v>Becho</v>
      </c>
      <c r="D443" s="11" t="str">
        <f>IF(COUNTRY_INFO!$T$9:$T$1000="MDA2 (DEC+ALB)", COUNTRY_INFO!$T$9:$T$1000, " ")</f>
        <v xml:space="preserve"> </v>
      </c>
      <c r="E443" s="109"/>
      <c r="F443" s="288"/>
      <c r="G443" s="288"/>
      <c r="H443" s="288"/>
      <c r="I443" s="11">
        <f t="shared" si="37"/>
        <v>0</v>
      </c>
      <c r="J443" s="2"/>
      <c r="K443" s="18"/>
      <c r="L443" s="18"/>
      <c r="M443" s="14">
        <f t="shared" si="38"/>
        <v>0</v>
      </c>
      <c r="N443" s="230" t="str">
        <f t="shared" si="39"/>
        <v xml:space="preserve"> </v>
      </c>
      <c r="O443" s="230" t="str">
        <f t="shared" si="40"/>
        <v xml:space="preserve"> </v>
      </c>
      <c r="P443" s="230" t="str">
        <f t="shared" si="41"/>
        <v xml:space="preserve"> </v>
      </c>
      <c r="Q443" s="230" t="str">
        <f t="shared" si="42"/>
        <v xml:space="preserve"> </v>
      </c>
    </row>
    <row r="444" spans="1:17" x14ac:dyDescent="0.2">
      <c r="A444" s="10" t="str">
        <f>IF(COUNTRY_INFO!A444=0," ",COUNTRY_INFO!A444)</f>
        <v>Ethiopia</v>
      </c>
      <c r="B444" s="10" t="str">
        <f>IF(COUNTRY_INFO!B444=0," ",COUNTRY_INFO!B444)</f>
        <v>Oromia Illu Aba bora</v>
      </c>
      <c r="C444" s="10" t="str">
        <f>IF(COUNTRY_INFO!C444=0," ",COUNTRY_INFO!C444)</f>
        <v>Bilo Nopha</v>
      </c>
      <c r="D444" s="11" t="str">
        <f>IF(COUNTRY_INFO!$T$9:$T$1000="MDA2 (DEC+ALB)", COUNTRY_INFO!$T$9:$T$1000, " ")</f>
        <v xml:space="preserve"> </v>
      </c>
      <c r="E444" s="109"/>
      <c r="F444" s="288"/>
      <c r="G444" s="288"/>
      <c r="H444" s="288"/>
      <c r="I444" s="11">
        <f t="shared" si="37"/>
        <v>0</v>
      </c>
      <c r="J444" s="2"/>
      <c r="K444" s="18"/>
      <c r="L444" s="18"/>
      <c r="M444" s="14">
        <f t="shared" si="38"/>
        <v>0</v>
      </c>
      <c r="N444" s="230" t="str">
        <f t="shared" si="39"/>
        <v xml:space="preserve"> </v>
      </c>
      <c r="O444" s="230" t="str">
        <f t="shared" si="40"/>
        <v xml:space="preserve"> </v>
      </c>
      <c r="P444" s="230" t="str">
        <f t="shared" si="41"/>
        <v xml:space="preserve"> </v>
      </c>
      <c r="Q444" s="230" t="str">
        <f t="shared" si="42"/>
        <v xml:space="preserve"> </v>
      </c>
    </row>
    <row r="445" spans="1:17" x14ac:dyDescent="0.2">
      <c r="A445" s="10" t="str">
        <f>IF(COUNTRY_INFO!A445=0," ",COUNTRY_INFO!A445)</f>
        <v>Ethiopia</v>
      </c>
      <c r="B445" s="10" t="str">
        <f>IF(COUNTRY_INFO!B445=0," ",COUNTRY_INFO!B445)</f>
        <v>Oromia Illu Aba bora</v>
      </c>
      <c r="C445" s="10" t="str">
        <f>IF(COUNTRY_INFO!C445=0," ",COUNTRY_INFO!C445)</f>
        <v>Bure</v>
      </c>
      <c r="D445" s="11" t="str">
        <f>IF(COUNTRY_INFO!$T$9:$T$1000="MDA2 (DEC+ALB)", COUNTRY_INFO!$T$9:$T$1000, " ")</f>
        <v xml:space="preserve"> </v>
      </c>
      <c r="E445" s="109"/>
      <c r="F445" s="288"/>
      <c r="G445" s="288"/>
      <c r="H445" s="288"/>
      <c r="I445" s="11">
        <f t="shared" si="37"/>
        <v>0</v>
      </c>
      <c r="J445" s="2"/>
      <c r="K445" s="18"/>
      <c r="L445" s="18"/>
      <c r="M445" s="14">
        <f t="shared" si="38"/>
        <v>0</v>
      </c>
      <c r="N445" s="230" t="str">
        <f t="shared" si="39"/>
        <v xml:space="preserve"> </v>
      </c>
      <c r="O445" s="230" t="str">
        <f t="shared" si="40"/>
        <v xml:space="preserve"> </v>
      </c>
      <c r="P445" s="230" t="str">
        <f t="shared" si="41"/>
        <v xml:space="preserve"> </v>
      </c>
      <c r="Q445" s="230" t="str">
        <f t="shared" si="42"/>
        <v xml:space="preserve"> </v>
      </c>
    </row>
    <row r="446" spans="1:17" x14ac:dyDescent="0.2">
      <c r="A446" s="10" t="str">
        <f>IF(COUNTRY_INFO!A446=0," ",COUNTRY_INFO!A446)</f>
        <v>Ethiopia</v>
      </c>
      <c r="B446" s="10" t="str">
        <f>IF(COUNTRY_INFO!B446=0," ",COUNTRY_INFO!B446)</f>
        <v>Oromia Illu Aba bora</v>
      </c>
      <c r="C446" s="10" t="str">
        <f>IF(COUNTRY_INFO!C446=0," ",COUNTRY_INFO!C446)</f>
        <v>Darimu</v>
      </c>
      <c r="D446" s="11" t="str">
        <f>IF(COUNTRY_INFO!$T$9:$T$1000="MDA2 (DEC+ALB)", COUNTRY_INFO!$T$9:$T$1000, " ")</f>
        <v xml:space="preserve"> </v>
      </c>
      <c r="E446" s="109"/>
      <c r="F446" s="288"/>
      <c r="G446" s="288"/>
      <c r="H446" s="288"/>
      <c r="I446" s="11">
        <f t="shared" si="37"/>
        <v>0</v>
      </c>
      <c r="J446" s="2"/>
      <c r="K446" s="18"/>
      <c r="L446" s="18"/>
      <c r="M446" s="14">
        <f t="shared" si="38"/>
        <v>0</v>
      </c>
      <c r="N446" s="230" t="str">
        <f t="shared" si="39"/>
        <v xml:space="preserve"> </v>
      </c>
      <c r="O446" s="230" t="str">
        <f t="shared" si="40"/>
        <v xml:space="preserve"> </v>
      </c>
      <c r="P446" s="230" t="str">
        <f t="shared" si="41"/>
        <v xml:space="preserve"> </v>
      </c>
      <c r="Q446" s="230" t="str">
        <f t="shared" si="42"/>
        <v xml:space="preserve"> </v>
      </c>
    </row>
    <row r="447" spans="1:17" x14ac:dyDescent="0.2">
      <c r="A447" s="10" t="str">
        <f>IF(COUNTRY_INFO!A447=0," ",COUNTRY_INFO!A447)</f>
        <v>Ethiopia</v>
      </c>
      <c r="B447" s="10" t="str">
        <f>IF(COUNTRY_INFO!B447=0," ",COUNTRY_INFO!B447)</f>
        <v>Oromia Illu Aba bora</v>
      </c>
      <c r="C447" s="10" t="str">
        <f>IF(COUNTRY_INFO!C447=0," ",COUNTRY_INFO!C447)</f>
        <v>Didu</v>
      </c>
      <c r="D447" s="11" t="str">
        <f>IF(COUNTRY_INFO!$T$9:$T$1000="MDA2 (DEC+ALB)", COUNTRY_INFO!$T$9:$T$1000, " ")</f>
        <v xml:space="preserve"> </v>
      </c>
      <c r="E447" s="109"/>
      <c r="F447" s="288"/>
      <c r="G447" s="288"/>
      <c r="H447" s="288"/>
      <c r="I447" s="11">
        <f t="shared" si="37"/>
        <v>0</v>
      </c>
      <c r="J447" s="2"/>
      <c r="K447" s="18"/>
      <c r="L447" s="18"/>
      <c r="M447" s="14">
        <f t="shared" si="38"/>
        <v>0</v>
      </c>
      <c r="N447" s="230" t="str">
        <f t="shared" si="39"/>
        <v xml:space="preserve"> </v>
      </c>
      <c r="O447" s="230" t="str">
        <f t="shared" si="40"/>
        <v xml:space="preserve"> </v>
      </c>
      <c r="P447" s="230" t="str">
        <f t="shared" si="41"/>
        <v xml:space="preserve"> </v>
      </c>
      <c r="Q447" s="230" t="str">
        <f t="shared" si="42"/>
        <v xml:space="preserve"> </v>
      </c>
    </row>
    <row r="448" spans="1:17" x14ac:dyDescent="0.2">
      <c r="A448" s="10" t="str">
        <f>IF(COUNTRY_INFO!A448=0," ",COUNTRY_INFO!A448)</f>
        <v>Ethiopia</v>
      </c>
      <c r="B448" s="10" t="str">
        <f>IF(COUNTRY_INFO!B448=0," ",COUNTRY_INFO!B448)</f>
        <v>Oromia Illu Aba bora</v>
      </c>
      <c r="C448" s="10" t="str">
        <f>IF(COUNTRY_INFO!C448=0," ",COUNTRY_INFO!C448)</f>
        <v>Doranii</v>
      </c>
      <c r="D448" s="11" t="str">
        <f>IF(COUNTRY_INFO!$T$9:$T$1000="MDA2 (DEC+ALB)", COUNTRY_INFO!$T$9:$T$1000, " ")</f>
        <v xml:space="preserve"> </v>
      </c>
      <c r="E448" s="109"/>
      <c r="F448" s="288"/>
      <c r="G448" s="288"/>
      <c r="H448" s="288"/>
      <c r="I448" s="11">
        <f t="shared" si="37"/>
        <v>0</v>
      </c>
      <c r="J448" s="2"/>
      <c r="K448" s="18"/>
      <c r="L448" s="18"/>
      <c r="M448" s="14">
        <f t="shared" si="38"/>
        <v>0</v>
      </c>
      <c r="N448" s="230" t="str">
        <f t="shared" si="39"/>
        <v xml:space="preserve"> </v>
      </c>
      <c r="O448" s="230" t="str">
        <f t="shared" si="40"/>
        <v xml:space="preserve"> </v>
      </c>
      <c r="P448" s="230" t="str">
        <f t="shared" si="41"/>
        <v xml:space="preserve"> </v>
      </c>
      <c r="Q448" s="230" t="str">
        <f t="shared" si="42"/>
        <v xml:space="preserve"> </v>
      </c>
    </row>
    <row r="449" spans="1:17" x14ac:dyDescent="0.2">
      <c r="A449" s="10" t="str">
        <f>IF(COUNTRY_INFO!A449=0," ",COUNTRY_INFO!A449)</f>
        <v>Ethiopia</v>
      </c>
      <c r="B449" s="10" t="str">
        <f>IF(COUNTRY_INFO!B449=0," ",COUNTRY_INFO!B449)</f>
        <v>Oromia Illu Aba bora</v>
      </c>
      <c r="C449" s="10" t="str">
        <f>IF(COUNTRY_INFO!C449=0," ",COUNTRY_INFO!C449)</f>
        <v>Halu</v>
      </c>
      <c r="D449" s="11" t="str">
        <f>IF(COUNTRY_INFO!$T$9:$T$1000="MDA2 (DEC+ALB)", COUNTRY_INFO!$T$9:$T$1000, " ")</f>
        <v xml:space="preserve"> </v>
      </c>
      <c r="E449" s="109"/>
      <c r="F449" s="288"/>
      <c r="G449" s="288"/>
      <c r="H449" s="288"/>
      <c r="I449" s="11">
        <f t="shared" si="37"/>
        <v>0</v>
      </c>
      <c r="J449" s="2"/>
      <c r="K449" s="18"/>
      <c r="L449" s="18"/>
      <c r="M449" s="14">
        <f t="shared" si="38"/>
        <v>0</v>
      </c>
      <c r="N449" s="230" t="str">
        <f t="shared" si="39"/>
        <v xml:space="preserve"> </v>
      </c>
      <c r="O449" s="230" t="str">
        <f t="shared" si="40"/>
        <v xml:space="preserve"> </v>
      </c>
      <c r="P449" s="230" t="str">
        <f t="shared" si="41"/>
        <v xml:space="preserve"> </v>
      </c>
      <c r="Q449" s="230" t="str">
        <f t="shared" si="42"/>
        <v xml:space="preserve"> </v>
      </c>
    </row>
    <row r="450" spans="1:17" x14ac:dyDescent="0.2">
      <c r="A450" s="10" t="str">
        <f>IF(COUNTRY_INFO!A450=0," ",COUNTRY_INFO!A450)</f>
        <v>Ethiopia</v>
      </c>
      <c r="B450" s="10" t="str">
        <f>IF(COUNTRY_INFO!B450=0," ",COUNTRY_INFO!B450)</f>
        <v>Oromia Illu Aba bora</v>
      </c>
      <c r="C450" s="10" t="str">
        <f>IF(COUNTRY_INFO!C450=0," ",COUNTRY_INFO!C450)</f>
        <v>Hurumu</v>
      </c>
      <c r="D450" s="11" t="str">
        <f>IF(COUNTRY_INFO!$T$9:$T$1000="MDA2 (DEC+ALB)", COUNTRY_INFO!$T$9:$T$1000, " ")</f>
        <v xml:space="preserve"> </v>
      </c>
      <c r="E450" s="109"/>
      <c r="F450" s="288"/>
      <c r="G450" s="288"/>
      <c r="H450" s="288"/>
      <c r="I450" s="11">
        <f t="shared" si="37"/>
        <v>0</v>
      </c>
      <c r="J450" s="2"/>
      <c r="K450" s="18"/>
      <c r="L450" s="18"/>
      <c r="M450" s="14">
        <f t="shared" si="38"/>
        <v>0</v>
      </c>
      <c r="N450" s="230" t="str">
        <f t="shared" si="39"/>
        <v xml:space="preserve"> </v>
      </c>
      <c r="O450" s="230" t="str">
        <f t="shared" si="40"/>
        <v xml:space="preserve"> </v>
      </c>
      <c r="P450" s="230" t="str">
        <f t="shared" si="41"/>
        <v xml:space="preserve"> </v>
      </c>
      <c r="Q450" s="230" t="str">
        <f t="shared" si="42"/>
        <v xml:space="preserve"> </v>
      </c>
    </row>
    <row r="451" spans="1:17" x14ac:dyDescent="0.2">
      <c r="A451" s="10" t="str">
        <f>IF(COUNTRY_INFO!A451=0," ",COUNTRY_INFO!A451)</f>
        <v>Ethiopia</v>
      </c>
      <c r="B451" s="10" t="str">
        <f>IF(COUNTRY_INFO!B451=0," ",COUNTRY_INFO!B451)</f>
        <v>Oromia Illu Aba bora</v>
      </c>
      <c r="C451" s="10" t="str">
        <f>IF(COUNTRY_INFO!C451=0," ",COUNTRY_INFO!C451)</f>
        <v>Metu</v>
      </c>
      <c r="D451" s="11" t="str">
        <f>IF(COUNTRY_INFO!$T$9:$T$1000="MDA2 (DEC+ALB)", COUNTRY_INFO!$T$9:$T$1000, " ")</f>
        <v xml:space="preserve"> </v>
      </c>
      <c r="E451" s="109"/>
      <c r="F451" s="288"/>
      <c r="G451" s="288"/>
      <c r="H451" s="288"/>
      <c r="I451" s="11">
        <f t="shared" si="37"/>
        <v>0</v>
      </c>
      <c r="J451" s="2"/>
      <c r="K451" s="18"/>
      <c r="L451" s="18"/>
      <c r="M451" s="14">
        <f t="shared" si="38"/>
        <v>0</v>
      </c>
      <c r="N451" s="230" t="str">
        <f t="shared" si="39"/>
        <v xml:space="preserve"> </v>
      </c>
      <c r="O451" s="230" t="str">
        <f t="shared" si="40"/>
        <v xml:space="preserve"> </v>
      </c>
      <c r="P451" s="230" t="str">
        <f t="shared" si="41"/>
        <v xml:space="preserve"> </v>
      </c>
      <c r="Q451" s="230" t="str">
        <f t="shared" si="42"/>
        <v xml:space="preserve"> </v>
      </c>
    </row>
    <row r="452" spans="1:17" x14ac:dyDescent="0.2">
      <c r="A452" s="10" t="str">
        <f>IF(COUNTRY_INFO!A452=0," ",COUNTRY_INFO!A452)</f>
        <v>Ethiopia</v>
      </c>
      <c r="B452" s="10" t="str">
        <f>IF(COUNTRY_INFO!B452=0," ",COUNTRY_INFO!B452)</f>
        <v>Oromia Illu Aba bora</v>
      </c>
      <c r="C452" s="10" t="str">
        <f>IF(COUNTRY_INFO!C452=0," ",COUNTRY_INFO!C452)</f>
        <v>Metu Town</v>
      </c>
      <c r="D452" s="11" t="str">
        <f>IF(COUNTRY_INFO!$T$9:$T$1000="MDA2 (DEC+ALB)", COUNTRY_INFO!$T$9:$T$1000, " ")</f>
        <v xml:space="preserve"> </v>
      </c>
      <c r="E452" s="109"/>
      <c r="F452" s="288"/>
      <c r="G452" s="288"/>
      <c r="H452" s="288"/>
      <c r="I452" s="11">
        <f t="shared" si="37"/>
        <v>0</v>
      </c>
      <c r="J452" s="2"/>
      <c r="K452" s="18"/>
      <c r="L452" s="18"/>
      <c r="M452" s="14">
        <f t="shared" si="38"/>
        <v>0</v>
      </c>
      <c r="N452" s="230" t="str">
        <f t="shared" si="39"/>
        <v xml:space="preserve"> </v>
      </c>
      <c r="O452" s="230" t="str">
        <f t="shared" si="40"/>
        <v xml:space="preserve"> </v>
      </c>
      <c r="P452" s="230" t="str">
        <f t="shared" si="41"/>
        <v xml:space="preserve"> </v>
      </c>
      <c r="Q452" s="230" t="str">
        <f t="shared" si="42"/>
        <v xml:space="preserve"> </v>
      </c>
    </row>
    <row r="453" spans="1:17" x14ac:dyDescent="0.2">
      <c r="A453" s="10" t="str">
        <f>IF(COUNTRY_INFO!A453=0," ",COUNTRY_INFO!A453)</f>
        <v>Ethiopia</v>
      </c>
      <c r="B453" s="10" t="str">
        <f>IF(COUNTRY_INFO!B453=0," ",COUNTRY_INFO!B453)</f>
        <v>Oromia Illu Aba bora</v>
      </c>
      <c r="C453" s="10" t="str">
        <f>IF(COUNTRY_INFO!C453=0," ",COUNTRY_INFO!C453)</f>
        <v>Nonno  sale</v>
      </c>
      <c r="D453" s="11" t="str">
        <f>IF(COUNTRY_INFO!$T$9:$T$1000="MDA2 (DEC+ALB)", COUNTRY_INFO!$T$9:$T$1000, " ")</f>
        <v xml:space="preserve"> </v>
      </c>
      <c r="E453" s="109"/>
      <c r="F453" s="288"/>
      <c r="G453" s="288"/>
      <c r="H453" s="288"/>
      <c r="I453" s="11">
        <f t="shared" si="37"/>
        <v>0</v>
      </c>
      <c r="J453" s="2"/>
      <c r="K453" s="18"/>
      <c r="L453" s="18"/>
      <c r="M453" s="14">
        <f t="shared" si="38"/>
        <v>0</v>
      </c>
      <c r="N453" s="230" t="str">
        <f t="shared" si="39"/>
        <v xml:space="preserve"> </v>
      </c>
      <c r="O453" s="230" t="str">
        <f t="shared" si="40"/>
        <v xml:space="preserve"> </v>
      </c>
      <c r="P453" s="230" t="str">
        <f t="shared" si="41"/>
        <v xml:space="preserve"> </v>
      </c>
      <c r="Q453" s="230" t="str">
        <f t="shared" si="42"/>
        <v xml:space="preserve"> </v>
      </c>
    </row>
    <row r="454" spans="1:17" x14ac:dyDescent="0.2">
      <c r="A454" s="10" t="str">
        <f>IF(COUNTRY_INFO!A454=0," ",COUNTRY_INFO!A454)</f>
        <v>Ethiopia</v>
      </c>
      <c r="B454" s="10" t="str">
        <f>IF(COUNTRY_INFO!B454=0," ",COUNTRY_INFO!B454)</f>
        <v>Oromia Illu Aba bora</v>
      </c>
      <c r="C454" s="10" t="str">
        <f>IF(COUNTRY_INFO!C454=0," ",COUNTRY_INFO!C454)</f>
        <v>Yayo</v>
      </c>
      <c r="D454" s="11" t="str">
        <f>IF(COUNTRY_INFO!$T$9:$T$1000="MDA2 (DEC+ALB)", COUNTRY_INFO!$T$9:$T$1000, " ")</f>
        <v xml:space="preserve"> </v>
      </c>
      <c r="E454" s="109"/>
      <c r="F454" s="288"/>
      <c r="G454" s="288"/>
      <c r="H454" s="288"/>
      <c r="I454" s="11">
        <f t="shared" si="37"/>
        <v>0</v>
      </c>
      <c r="J454" s="2"/>
      <c r="K454" s="18"/>
      <c r="L454" s="18"/>
      <c r="M454" s="14">
        <f t="shared" si="38"/>
        <v>0</v>
      </c>
      <c r="N454" s="230" t="str">
        <f t="shared" si="39"/>
        <v xml:space="preserve"> </v>
      </c>
      <c r="O454" s="230" t="str">
        <f t="shared" si="40"/>
        <v xml:space="preserve"> </v>
      </c>
      <c r="P454" s="230" t="str">
        <f t="shared" si="41"/>
        <v xml:space="preserve"> </v>
      </c>
      <c r="Q454" s="230" t="str">
        <f t="shared" si="42"/>
        <v xml:space="preserve"> </v>
      </c>
    </row>
    <row r="455" spans="1:17" x14ac:dyDescent="0.2">
      <c r="A455" s="10" t="str">
        <f>IF(COUNTRY_INFO!A455=0," ",COUNTRY_INFO!A455)</f>
        <v>Ethiopia</v>
      </c>
      <c r="B455" s="10" t="str">
        <f>IF(COUNTRY_INFO!B455=0," ",COUNTRY_INFO!B455)</f>
        <v>Oromia Jimma</v>
      </c>
      <c r="C455" s="10" t="str">
        <f>IF(COUNTRY_INFO!C455=0," ",COUNTRY_INFO!C455)</f>
        <v>Agaro Town</v>
      </c>
      <c r="D455" s="11" t="str">
        <f>IF(COUNTRY_INFO!$T$9:$T$1000="MDA2 (DEC+ALB)", COUNTRY_INFO!$T$9:$T$1000, " ")</f>
        <v xml:space="preserve"> </v>
      </c>
      <c r="E455" s="109"/>
      <c r="F455" s="288"/>
      <c r="G455" s="288"/>
      <c r="H455" s="288"/>
      <c r="I455" s="11">
        <f t="shared" si="37"/>
        <v>0</v>
      </c>
      <c r="J455" s="2"/>
      <c r="K455" s="18"/>
      <c r="L455" s="18"/>
      <c r="M455" s="14">
        <f t="shared" si="38"/>
        <v>0</v>
      </c>
      <c r="N455" s="230" t="str">
        <f t="shared" si="39"/>
        <v xml:space="preserve"> </v>
      </c>
      <c r="O455" s="230" t="str">
        <f t="shared" si="40"/>
        <v xml:space="preserve"> </v>
      </c>
      <c r="P455" s="230" t="str">
        <f t="shared" si="41"/>
        <v xml:space="preserve"> </v>
      </c>
      <c r="Q455" s="230" t="str">
        <f t="shared" si="42"/>
        <v xml:space="preserve"> </v>
      </c>
    </row>
    <row r="456" spans="1:17" x14ac:dyDescent="0.2">
      <c r="A456" s="10" t="str">
        <f>IF(COUNTRY_INFO!A456=0," ",COUNTRY_INFO!A456)</f>
        <v>Ethiopia</v>
      </c>
      <c r="B456" s="10" t="str">
        <f>IF(COUNTRY_INFO!B456=0," ",COUNTRY_INFO!B456)</f>
        <v>Oromia Jimma</v>
      </c>
      <c r="C456" s="10" t="str">
        <f>IF(COUNTRY_INFO!C456=0," ",COUNTRY_INFO!C456)</f>
        <v xml:space="preserve">Boter Tolay </v>
      </c>
      <c r="D456" s="11" t="str">
        <f>IF(COUNTRY_INFO!$T$9:$T$1000="MDA2 (DEC+ALB)", COUNTRY_INFO!$T$9:$T$1000, " ")</f>
        <v xml:space="preserve"> </v>
      </c>
      <c r="E456" s="109"/>
      <c r="F456" s="288"/>
      <c r="G456" s="288"/>
      <c r="H456" s="288"/>
      <c r="I456" s="11">
        <f t="shared" si="37"/>
        <v>0</v>
      </c>
      <c r="J456" s="2"/>
      <c r="K456" s="18"/>
      <c r="L456" s="18"/>
      <c r="M456" s="14">
        <f t="shared" si="38"/>
        <v>0</v>
      </c>
      <c r="N456" s="230" t="str">
        <f t="shared" si="39"/>
        <v xml:space="preserve"> </v>
      </c>
      <c r="O456" s="230" t="str">
        <f t="shared" si="40"/>
        <v xml:space="preserve"> </v>
      </c>
      <c r="P456" s="230" t="str">
        <f t="shared" si="41"/>
        <v xml:space="preserve"> </v>
      </c>
      <c r="Q456" s="230" t="str">
        <f t="shared" si="42"/>
        <v xml:space="preserve"> </v>
      </c>
    </row>
    <row r="457" spans="1:17" x14ac:dyDescent="0.2">
      <c r="A457" s="10" t="str">
        <f>IF(COUNTRY_INFO!A457=0," ",COUNTRY_INFO!A457)</f>
        <v>Ethiopia</v>
      </c>
      <c r="B457" s="10" t="str">
        <f>IF(COUNTRY_INFO!B457=0," ",COUNTRY_INFO!B457)</f>
        <v>Oromia Jimma</v>
      </c>
      <c r="C457" s="10" t="str">
        <f>IF(COUNTRY_INFO!C457=0," ",COUNTRY_INFO!C457)</f>
        <v>Chora Boter</v>
      </c>
      <c r="D457" s="11" t="str">
        <f>IF(COUNTRY_INFO!$T$9:$T$1000="MDA2 (DEC+ALB)", COUNTRY_INFO!$T$9:$T$1000, " ")</f>
        <v xml:space="preserve"> </v>
      </c>
      <c r="E457" s="109"/>
      <c r="F457" s="288"/>
      <c r="G457" s="288"/>
      <c r="H457" s="288"/>
      <c r="I457" s="11">
        <f t="shared" si="37"/>
        <v>0</v>
      </c>
      <c r="J457" s="2"/>
      <c r="K457" s="18"/>
      <c r="L457" s="18"/>
      <c r="M457" s="14">
        <f t="shared" si="38"/>
        <v>0</v>
      </c>
      <c r="N457" s="230" t="str">
        <f t="shared" si="39"/>
        <v xml:space="preserve"> </v>
      </c>
      <c r="O457" s="230" t="str">
        <f t="shared" si="40"/>
        <v xml:space="preserve"> </v>
      </c>
      <c r="P457" s="230" t="str">
        <f t="shared" si="41"/>
        <v xml:space="preserve"> </v>
      </c>
      <c r="Q457" s="230" t="str">
        <f t="shared" si="42"/>
        <v xml:space="preserve"> </v>
      </c>
    </row>
    <row r="458" spans="1:17" x14ac:dyDescent="0.2">
      <c r="A458" s="10" t="str">
        <f>IF(COUNTRY_INFO!A458=0," ",COUNTRY_INFO!A458)</f>
        <v>Ethiopia</v>
      </c>
      <c r="B458" s="10" t="str">
        <f>IF(COUNTRY_INFO!B458=0," ",COUNTRY_INFO!B458)</f>
        <v>Oromia Jimma</v>
      </c>
      <c r="C458" s="10" t="str">
        <f>IF(COUNTRY_INFO!C458=0," ",COUNTRY_INFO!C458)</f>
        <v>Dedo</v>
      </c>
      <c r="D458" s="11" t="str">
        <f>IF(COUNTRY_INFO!$T$9:$T$1000="MDA2 (DEC+ALB)", COUNTRY_INFO!$T$9:$T$1000, " ")</f>
        <v xml:space="preserve"> </v>
      </c>
      <c r="E458" s="109"/>
      <c r="F458" s="288"/>
      <c r="G458" s="288"/>
      <c r="H458" s="288"/>
      <c r="I458" s="11">
        <f t="shared" ref="I458:I521" si="43">SUM(F458:H458)</f>
        <v>0</v>
      </c>
      <c r="J458" s="2"/>
      <c r="K458" s="18"/>
      <c r="L458" s="18"/>
      <c r="M458" s="14">
        <f t="shared" ref="M458:M521" si="44">SUM(J458:L458)</f>
        <v>0</v>
      </c>
      <c r="N458" s="230" t="str">
        <f t="shared" ref="N458:N521" si="45">IF(F458&lt;&gt;0, IF(J458/F458*100=0, "-", J458/F458*100), " ")</f>
        <v xml:space="preserve"> </v>
      </c>
      <c r="O458" s="230" t="str">
        <f t="shared" ref="O458:O521" si="46">IF(G458&lt;&gt;0, IF(K458/G458*100=0, "-", K458/G458*100), " ")</f>
        <v xml:space="preserve"> </v>
      </c>
      <c r="P458" s="230" t="str">
        <f t="shared" ref="P458:P521" si="47">IF(H458&lt;&gt;0, IF(L458/H458*100=0, "-", L458/H458*100), " ")</f>
        <v xml:space="preserve"> </v>
      </c>
      <c r="Q458" s="230" t="str">
        <f t="shared" ref="Q458:Q521" si="48">IF(I458&lt;&gt;0, IF(M458/I458*100=0, "-", M458/I458*100), " ")</f>
        <v xml:space="preserve"> </v>
      </c>
    </row>
    <row r="459" spans="1:17" x14ac:dyDescent="0.2">
      <c r="A459" s="10" t="str">
        <f>IF(COUNTRY_INFO!A459=0," ",COUNTRY_INFO!A459)</f>
        <v>Ethiopia</v>
      </c>
      <c r="B459" s="10" t="str">
        <f>IF(COUNTRY_INFO!B459=0," ",COUNTRY_INFO!B459)</f>
        <v>Oromia Jimma</v>
      </c>
      <c r="C459" s="10" t="str">
        <f>IF(COUNTRY_INFO!C459=0," ",COUNTRY_INFO!C459)</f>
        <v>Gera</v>
      </c>
      <c r="D459" s="11" t="str">
        <f>IF(COUNTRY_INFO!$T$9:$T$1000="MDA2 (DEC+ALB)", COUNTRY_INFO!$T$9:$T$1000, " ")</f>
        <v xml:space="preserve"> </v>
      </c>
      <c r="E459" s="109"/>
      <c r="F459" s="288"/>
      <c r="G459" s="288"/>
      <c r="H459" s="288"/>
      <c r="I459" s="11">
        <f t="shared" si="43"/>
        <v>0</v>
      </c>
      <c r="J459" s="2"/>
      <c r="K459" s="18"/>
      <c r="L459" s="18"/>
      <c r="M459" s="14">
        <f t="shared" si="44"/>
        <v>0</v>
      </c>
      <c r="N459" s="230" t="str">
        <f t="shared" si="45"/>
        <v xml:space="preserve"> </v>
      </c>
      <c r="O459" s="230" t="str">
        <f t="shared" si="46"/>
        <v xml:space="preserve"> </v>
      </c>
      <c r="P459" s="230" t="str">
        <f t="shared" si="47"/>
        <v xml:space="preserve"> </v>
      </c>
      <c r="Q459" s="230" t="str">
        <f t="shared" si="48"/>
        <v xml:space="preserve"> </v>
      </c>
    </row>
    <row r="460" spans="1:17" x14ac:dyDescent="0.2">
      <c r="A460" s="10" t="str">
        <f>IF(COUNTRY_INFO!A460=0," ",COUNTRY_INFO!A460)</f>
        <v>Ethiopia</v>
      </c>
      <c r="B460" s="10" t="str">
        <f>IF(COUNTRY_INFO!B460=0," ",COUNTRY_INFO!B460)</f>
        <v>Oromia Jimma</v>
      </c>
      <c r="C460" s="10" t="str">
        <f>IF(COUNTRY_INFO!C460=0," ",COUNTRY_INFO!C460)</f>
        <v>Gomma</v>
      </c>
      <c r="D460" s="11" t="str">
        <f>IF(COUNTRY_INFO!$T$9:$T$1000="MDA2 (DEC+ALB)", COUNTRY_INFO!$T$9:$T$1000, " ")</f>
        <v xml:space="preserve"> </v>
      </c>
      <c r="E460" s="109"/>
      <c r="F460" s="288"/>
      <c r="G460" s="288"/>
      <c r="H460" s="288"/>
      <c r="I460" s="11">
        <f t="shared" si="43"/>
        <v>0</v>
      </c>
      <c r="J460" s="2"/>
      <c r="K460" s="18"/>
      <c r="L460" s="18"/>
      <c r="M460" s="14">
        <f t="shared" si="44"/>
        <v>0</v>
      </c>
      <c r="N460" s="230" t="str">
        <f t="shared" si="45"/>
        <v xml:space="preserve"> </v>
      </c>
      <c r="O460" s="230" t="str">
        <f t="shared" si="46"/>
        <v xml:space="preserve"> </v>
      </c>
      <c r="P460" s="230" t="str">
        <f t="shared" si="47"/>
        <v xml:space="preserve"> </v>
      </c>
      <c r="Q460" s="230" t="str">
        <f t="shared" si="48"/>
        <v xml:space="preserve"> </v>
      </c>
    </row>
    <row r="461" spans="1:17" x14ac:dyDescent="0.2">
      <c r="A461" s="10" t="str">
        <f>IF(COUNTRY_INFO!A461=0," ",COUNTRY_INFO!A461)</f>
        <v>Ethiopia</v>
      </c>
      <c r="B461" s="10" t="str">
        <f>IF(COUNTRY_INFO!B461=0," ",COUNTRY_INFO!B461)</f>
        <v>Oromia Jimma</v>
      </c>
      <c r="C461" s="10" t="str">
        <f>IF(COUNTRY_INFO!C461=0," ",COUNTRY_INFO!C461)</f>
        <v>Gumay</v>
      </c>
      <c r="D461" s="11" t="str">
        <f>IF(COUNTRY_INFO!$T$9:$T$1000="MDA2 (DEC+ALB)", COUNTRY_INFO!$T$9:$T$1000, " ")</f>
        <v xml:space="preserve"> </v>
      </c>
      <c r="E461" s="109"/>
      <c r="F461" s="288"/>
      <c r="G461" s="288"/>
      <c r="H461" s="288"/>
      <c r="I461" s="11">
        <f t="shared" si="43"/>
        <v>0</v>
      </c>
      <c r="J461" s="2"/>
      <c r="K461" s="18"/>
      <c r="L461" s="18"/>
      <c r="M461" s="14">
        <f t="shared" si="44"/>
        <v>0</v>
      </c>
      <c r="N461" s="230" t="str">
        <f t="shared" si="45"/>
        <v xml:space="preserve"> </v>
      </c>
      <c r="O461" s="230" t="str">
        <f t="shared" si="46"/>
        <v xml:space="preserve"> </v>
      </c>
      <c r="P461" s="230" t="str">
        <f t="shared" si="47"/>
        <v xml:space="preserve"> </v>
      </c>
      <c r="Q461" s="230" t="str">
        <f t="shared" si="48"/>
        <v xml:space="preserve"> </v>
      </c>
    </row>
    <row r="462" spans="1:17" x14ac:dyDescent="0.2">
      <c r="A462" s="10" t="str">
        <f>IF(COUNTRY_INFO!A462=0," ",COUNTRY_INFO!A462)</f>
        <v>Ethiopia</v>
      </c>
      <c r="B462" s="10" t="str">
        <f>IF(COUNTRY_INFO!B462=0," ",COUNTRY_INFO!B462)</f>
        <v>Oromia Jimma</v>
      </c>
      <c r="C462" s="10" t="str">
        <f>IF(COUNTRY_INFO!C462=0," ",COUNTRY_INFO!C462)</f>
        <v>Jimma Town</v>
      </c>
      <c r="D462" s="11" t="str">
        <f>IF(COUNTRY_INFO!$T$9:$T$1000="MDA2 (DEC+ALB)", COUNTRY_INFO!$T$9:$T$1000, " ")</f>
        <v xml:space="preserve"> </v>
      </c>
      <c r="E462" s="109"/>
      <c r="F462" s="288"/>
      <c r="G462" s="288"/>
      <c r="H462" s="288"/>
      <c r="I462" s="11">
        <f t="shared" si="43"/>
        <v>0</v>
      </c>
      <c r="J462" s="2"/>
      <c r="K462" s="18"/>
      <c r="L462" s="18"/>
      <c r="M462" s="14">
        <f t="shared" si="44"/>
        <v>0</v>
      </c>
      <c r="N462" s="230" t="str">
        <f t="shared" si="45"/>
        <v xml:space="preserve"> </v>
      </c>
      <c r="O462" s="230" t="str">
        <f t="shared" si="46"/>
        <v xml:space="preserve"> </v>
      </c>
      <c r="P462" s="230" t="str">
        <f t="shared" si="47"/>
        <v xml:space="preserve"> </v>
      </c>
      <c r="Q462" s="230" t="str">
        <f t="shared" si="48"/>
        <v xml:space="preserve"> </v>
      </c>
    </row>
    <row r="463" spans="1:17" x14ac:dyDescent="0.2">
      <c r="A463" s="10" t="str">
        <f>IF(COUNTRY_INFO!A463=0," ",COUNTRY_INFO!A463)</f>
        <v>Ethiopia</v>
      </c>
      <c r="B463" s="10" t="str">
        <f>IF(COUNTRY_INFO!B463=0," ",COUNTRY_INFO!B463)</f>
        <v>Oromia Jimma</v>
      </c>
      <c r="C463" s="10" t="str">
        <f>IF(COUNTRY_INFO!C463=0," ",COUNTRY_INFO!C463)</f>
        <v>Kersa</v>
      </c>
      <c r="D463" s="11" t="str">
        <f>IF(COUNTRY_INFO!$T$9:$T$1000="MDA2 (DEC+ALB)", COUNTRY_INFO!$T$9:$T$1000, " ")</f>
        <v xml:space="preserve"> </v>
      </c>
      <c r="E463" s="109"/>
      <c r="F463" s="288"/>
      <c r="G463" s="288"/>
      <c r="H463" s="288"/>
      <c r="I463" s="11">
        <f t="shared" si="43"/>
        <v>0</v>
      </c>
      <c r="J463" s="2"/>
      <c r="K463" s="18"/>
      <c r="L463" s="18"/>
      <c r="M463" s="14">
        <f t="shared" si="44"/>
        <v>0</v>
      </c>
      <c r="N463" s="230" t="str">
        <f t="shared" si="45"/>
        <v xml:space="preserve"> </v>
      </c>
      <c r="O463" s="230" t="str">
        <f t="shared" si="46"/>
        <v xml:space="preserve"> </v>
      </c>
      <c r="P463" s="230" t="str">
        <f t="shared" si="47"/>
        <v xml:space="preserve"> </v>
      </c>
      <c r="Q463" s="230" t="str">
        <f t="shared" si="48"/>
        <v xml:space="preserve"> </v>
      </c>
    </row>
    <row r="464" spans="1:17" x14ac:dyDescent="0.2">
      <c r="A464" s="10" t="str">
        <f>IF(COUNTRY_INFO!A464=0," ",COUNTRY_INFO!A464)</f>
        <v>Ethiopia</v>
      </c>
      <c r="B464" s="10" t="str">
        <f>IF(COUNTRY_INFO!B464=0," ",COUNTRY_INFO!B464)</f>
        <v>Oromia Jimma</v>
      </c>
      <c r="C464" s="10" t="str">
        <f>IF(COUNTRY_INFO!C464=0," ",COUNTRY_INFO!C464)</f>
        <v>Limu Kossa</v>
      </c>
      <c r="D464" s="11" t="str">
        <f>IF(COUNTRY_INFO!$T$9:$T$1000="MDA2 (DEC+ALB)", COUNTRY_INFO!$T$9:$T$1000, " ")</f>
        <v xml:space="preserve"> </v>
      </c>
      <c r="E464" s="109"/>
      <c r="F464" s="288"/>
      <c r="G464" s="288"/>
      <c r="H464" s="288"/>
      <c r="I464" s="11">
        <f t="shared" si="43"/>
        <v>0</v>
      </c>
      <c r="J464" s="2"/>
      <c r="K464" s="18"/>
      <c r="L464" s="18"/>
      <c r="M464" s="14">
        <f t="shared" si="44"/>
        <v>0</v>
      </c>
      <c r="N464" s="230" t="str">
        <f t="shared" si="45"/>
        <v xml:space="preserve"> </v>
      </c>
      <c r="O464" s="230" t="str">
        <f t="shared" si="46"/>
        <v xml:space="preserve"> </v>
      </c>
      <c r="P464" s="230" t="str">
        <f t="shared" si="47"/>
        <v xml:space="preserve"> </v>
      </c>
      <c r="Q464" s="230" t="str">
        <f t="shared" si="48"/>
        <v xml:space="preserve"> </v>
      </c>
    </row>
    <row r="465" spans="1:17" x14ac:dyDescent="0.2">
      <c r="A465" s="10" t="str">
        <f>IF(COUNTRY_INFO!A465=0," ",COUNTRY_INFO!A465)</f>
        <v>Ethiopia</v>
      </c>
      <c r="B465" s="10" t="str">
        <f>IF(COUNTRY_INFO!B465=0," ",COUNTRY_INFO!B465)</f>
        <v>Oromia Jimma</v>
      </c>
      <c r="C465" s="10" t="str">
        <f>IF(COUNTRY_INFO!C465=0," ",COUNTRY_INFO!C465)</f>
        <v>Limu Seka</v>
      </c>
      <c r="D465" s="11" t="str">
        <f>IF(COUNTRY_INFO!$T$9:$T$1000="MDA2 (DEC+ALB)", COUNTRY_INFO!$T$9:$T$1000, " ")</f>
        <v xml:space="preserve"> </v>
      </c>
      <c r="E465" s="109"/>
      <c r="F465" s="288"/>
      <c r="G465" s="288"/>
      <c r="H465" s="288"/>
      <c r="I465" s="11">
        <f t="shared" si="43"/>
        <v>0</v>
      </c>
      <c r="J465" s="2"/>
      <c r="K465" s="18"/>
      <c r="L465" s="18"/>
      <c r="M465" s="14">
        <f t="shared" si="44"/>
        <v>0</v>
      </c>
      <c r="N465" s="230" t="str">
        <f t="shared" si="45"/>
        <v xml:space="preserve"> </v>
      </c>
      <c r="O465" s="230" t="str">
        <f t="shared" si="46"/>
        <v xml:space="preserve"> </v>
      </c>
      <c r="P465" s="230" t="str">
        <f t="shared" si="47"/>
        <v xml:space="preserve"> </v>
      </c>
      <c r="Q465" s="230" t="str">
        <f t="shared" si="48"/>
        <v xml:space="preserve"> </v>
      </c>
    </row>
    <row r="466" spans="1:17" x14ac:dyDescent="0.2">
      <c r="A466" s="10" t="str">
        <f>IF(COUNTRY_INFO!A466=0," ",COUNTRY_INFO!A466)</f>
        <v>Ethiopia</v>
      </c>
      <c r="B466" s="10" t="str">
        <f>IF(COUNTRY_INFO!B466=0," ",COUNTRY_INFO!B466)</f>
        <v>Oromia Jimma</v>
      </c>
      <c r="C466" s="10" t="str">
        <f>IF(COUNTRY_INFO!C466=0," ",COUNTRY_INFO!C466)</f>
        <v>Mancho</v>
      </c>
      <c r="D466" s="11" t="str">
        <f>IF(COUNTRY_INFO!$T$9:$T$1000="MDA2 (DEC+ALB)", COUNTRY_INFO!$T$9:$T$1000, " ")</f>
        <v xml:space="preserve"> </v>
      </c>
      <c r="E466" s="109"/>
      <c r="F466" s="288"/>
      <c r="G466" s="288"/>
      <c r="H466" s="288"/>
      <c r="I466" s="11">
        <f t="shared" si="43"/>
        <v>0</v>
      </c>
      <c r="J466" s="2"/>
      <c r="K466" s="18"/>
      <c r="L466" s="18"/>
      <c r="M466" s="14">
        <f t="shared" si="44"/>
        <v>0</v>
      </c>
      <c r="N466" s="230" t="str">
        <f t="shared" si="45"/>
        <v xml:space="preserve"> </v>
      </c>
      <c r="O466" s="230" t="str">
        <f t="shared" si="46"/>
        <v xml:space="preserve"> </v>
      </c>
      <c r="P466" s="230" t="str">
        <f t="shared" si="47"/>
        <v xml:space="preserve"> </v>
      </c>
      <c r="Q466" s="230" t="str">
        <f t="shared" si="48"/>
        <v xml:space="preserve"> </v>
      </c>
    </row>
    <row r="467" spans="1:17" x14ac:dyDescent="0.2">
      <c r="A467" s="10" t="str">
        <f>IF(COUNTRY_INFO!A467=0," ",COUNTRY_INFO!A467)</f>
        <v>Ethiopia</v>
      </c>
      <c r="B467" s="10" t="str">
        <f>IF(COUNTRY_INFO!B467=0," ",COUNTRY_INFO!B467)</f>
        <v>Oromia Jimma</v>
      </c>
      <c r="C467" s="10" t="str">
        <f>IF(COUNTRY_INFO!C467=0," ",COUNTRY_INFO!C467)</f>
        <v>Manna</v>
      </c>
      <c r="D467" s="11" t="str">
        <f>IF(COUNTRY_INFO!$T$9:$T$1000="MDA2 (DEC+ALB)", COUNTRY_INFO!$T$9:$T$1000, " ")</f>
        <v xml:space="preserve"> </v>
      </c>
      <c r="E467" s="109"/>
      <c r="F467" s="288"/>
      <c r="G467" s="288"/>
      <c r="H467" s="288"/>
      <c r="I467" s="11">
        <f t="shared" si="43"/>
        <v>0</v>
      </c>
      <c r="J467" s="2"/>
      <c r="K467" s="18"/>
      <c r="L467" s="18"/>
      <c r="M467" s="14">
        <f t="shared" si="44"/>
        <v>0</v>
      </c>
      <c r="N467" s="230" t="str">
        <f t="shared" si="45"/>
        <v xml:space="preserve"> </v>
      </c>
      <c r="O467" s="230" t="str">
        <f t="shared" si="46"/>
        <v xml:space="preserve"> </v>
      </c>
      <c r="P467" s="230" t="str">
        <f t="shared" si="47"/>
        <v xml:space="preserve"> </v>
      </c>
      <c r="Q467" s="230" t="str">
        <f t="shared" si="48"/>
        <v xml:space="preserve"> </v>
      </c>
    </row>
    <row r="468" spans="1:17" x14ac:dyDescent="0.2">
      <c r="A468" s="10" t="str">
        <f>IF(COUNTRY_INFO!A468=0," ",COUNTRY_INFO!A468)</f>
        <v>Ethiopia</v>
      </c>
      <c r="B468" s="10" t="str">
        <f>IF(COUNTRY_INFO!B468=0," ",COUNTRY_INFO!B468)</f>
        <v>Oromia Jimma</v>
      </c>
      <c r="C468" s="10" t="str">
        <f>IF(COUNTRY_INFO!C468=0," ",COUNTRY_INFO!C468)</f>
        <v>Nono Benja</v>
      </c>
      <c r="D468" s="11" t="str">
        <f>IF(COUNTRY_INFO!$T$9:$T$1000="MDA2 (DEC+ALB)", COUNTRY_INFO!$T$9:$T$1000, " ")</f>
        <v xml:space="preserve"> </v>
      </c>
      <c r="E468" s="109"/>
      <c r="F468" s="288"/>
      <c r="G468" s="288"/>
      <c r="H468" s="288"/>
      <c r="I468" s="11">
        <f t="shared" si="43"/>
        <v>0</v>
      </c>
      <c r="J468" s="2"/>
      <c r="K468" s="18"/>
      <c r="L468" s="18"/>
      <c r="M468" s="14">
        <f t="shared" si="44"/>
        <v>0</v>
      </c>
      <c r="N468" s="230" t="str">
        <f t="shared" si="45"/>
        <v xml:space="preserve"> </v>
      </c>
      <c r="O468" s="230" t="str">
        <f t="shared" si="46"/>
        <v xml:space="preserve"> </v>
      </c>
      <c r="P468" s="230" t="str">
        <f t="shared" si="47"/>
        <v xml:space="preserve"> </v>
      </c>
      <c r="Q468" s="230" t="str">
        <f t="shared" si="48"/>
        <v xml:space="preserve"> </v>
      </c>
    </row>
    <row r="469" spans="1:17" x14ac:dyDescent="0.2">
      <c r="A469" s="10" t="str">
        <f>IF(COUNTRY_INFO!A469=0," ",COUNTRY_INFO!A469)</f>
        <v>Ethiopia</v>
      </c>
      <c r="B469" s="10" t="str">
        <f>IF(COUNTRY_INFO!B469=0," ",COUNTRY_INFO!B469)</f>
        <v>Oromia Jimma</v>
      </c>
      <c r="C469" s="10" t="str">
        <f>IF(COUNTRY_INFO!C469=0," ",COUNTRY_INFO!C469)</f>
        <v xml:space="preserve">Omo Beyam </v>
      </c>
      <c r="D469" s="11" t="str">
        <f>IF(COUNTRY_INFO!$T$9:$T$1000="MDA2 (DEC+ALB)", COUNTRY_INFO!$T$9:$T$1000, " ")</f>
        <v xml:space="preserve"> </v>
      </c>
      <c r="E469" s="109"/>
      <c r="F469" s="288"/>
      <c r="G469" s="288"/>
      <c r="H469" s="288"/>
      <c r="I469" s="11">
        <f t="shared" si="43"/>
        <v>0</v>
      </c>
      <c r="J469" s="2"/>
      <c r="K469" s="18"/>
      <c r="L469" s="18"/>
      <c r="M469" s="14">
        <f t="shared" si="44"/>
        <v>0</v>
      </c>
      <c r="N469" s="230" t="str">
        <f t="shared" si="45"/>
        <v xml:space="preserve"> </v>
      </c>
      <c r="O469" s="230" t="str">
        <f t="shared" si="46"/>
        <v xml:space="preserve"> </v>
      </c>
      <c r="P469" s="230" t="str">
        <f t="shared" si="47"/>
        <v xml:space="preserve"> </v>
      </c>
      <c r="Q469" s="230" t="str">
        <f t="shared" si="48"/>
        <v xml:space="preserve"> </v>
      </c>
    </row>
    <row r="470" spans="1:17" x14ac:dyDescent="0.2">
      <c r="A470" s="10" t="str">
        <f>IF(COUNTRY_INFO!A470=0," ",COUNTRY_INFO!A470)</f>
        <v>Ethiopia</v>
      </c>
      <c r="B470" s="10" t="str">
        <f>IF(COUNTRY_INFO!B470=0," ",COUNTRY_INFO!B470)</f>
        <v>Oromia Jimma</v>
      </c>
      <c r="C470" s="10" t="str">
        <f>IF(COUNTRY_INFO!C470=0," ",COUNTRY_INFO!C470)</f>
        <v>Omo Nada</v>
      </c>
      <c r="D470" s="11" t="str">
        <f>IF(COUNTRY_INFO!$T$9:$T$1000="MDA2 (DEC+ALB)", COUNTRY_INFO!$T$9:$T$1000, " ")</f>
        <v xml:space="preserve"> </v>
      </c>
      <c r="E470" s="109"/>
      <c r="F470" s="288"/>
      <c r="G470" s="288"/>
      <c r="H470" s="288"/>
      <c r="I470" s="11">
        <f t="shared" si="43"/>
        <v>0</v>
      </c>
      <c r="J470" s="2"/>
      <c r="K470" s="18"/>
      <c r="L470" s="18"/>
      <c r="M470" s="14">
        <f t="shared" si="44"/>
        <v>0</v>
      </c>
      <c r="N470" s="230" t="str">
        <f t="shared" si="45"/>
        <v xml:space="preserve"> </v>
      </c>
      <c r="O470" s="230" t="str">
        <f t="shared" si="46"/>
        <v xml:space="preserve"> </v>
      </c>
      <c r="P470" s="230" t="str">
        <f t="shared" si="47"/>
        <v xml:space="preserve"> </v>
      </c>
      <c r="Q470" s="230" t="str">
        <f t="shared" si="48"/>
        <v xml:space="preserve"> </v>
      </c>
    </row>
    <row r="471" spans="1:17" x14ac:dyDescent="0.2">
      <c r="A471" s="10" t="str">
        <f>IF(COUNTRY_INFO!A471=0," ",COUNTRY_INFO!A471)</f>
        <v>Ethiopia</v>
      </c>
      <c r="B471" s="10" t="str">
        <f>IF(COUNTRY_INFO!B471=0," ",COUNTRY_INFO!B471)</f>
        <v>Oromia Jimma</v>
      </c>
      <c r="C471" s="10" t="str">
        <f>IF(COUNTRY_INFO!C471=0," ",COUNTRY_INFO!C471)</f>
        <v>Seka Chokorsa</v>
      </c>
      <c r="D471" s="11" t="str">
        <f>IF(COUNTRY_INFO!$T$9:$T$1000="MDA2 (DEC+ALB)", COUNTRY_INFO!$T$9:$T$1000, " ")</f>
        <v xml:space="preserve"> </v>
      </c>
      <c r="E471" s="109"/>
      <c r="F471" s="288"/>
      <c r="G471" s="288"/>
      <c r="H471" s="288"/>
      <c r="I471" s="11">
        <f t="shared" si="43"/>
        <v>0</v>
      </c>
      <c r="J471" s="2"/>
      <c r="K471" s="18"/>
      <c r="L471" s="18"/>
      <c r="M471" s="14">
        <f t="shared" si="44"/>
        <v>0</v>
      </c>
      <c r="N471" s="230" t="str">
        <f t="shared" si="45"/>
        <v xml:space="preserve"> </v>
      </c>
      <c r="O471" s="230" t="str">
        <f t="shared" si="46"/>
        <v xml:space="preserve"> </v>
      </c>
      <c r="P471" s="230" t="str">
        <f t="shared" si="47"/>
        <v xml:space="preserve"> </v>
      </c>
      <c r="Q471" s="230" t="str">
        <f t="shared" si="48"/>
        <v xml:space="preserve"> </v>
      </c>
    </row>
    <row r="472" spans="1:17" x14ac:dyDescent="0.2">
      <c r="A472" s="10" t="str">
        <f>IF(COUNTRY_INFO!A472=0," ",COUNTRY_INFO!A472)</f>
        <v>Ethiopia</v>
      </c>
      <c r="B472" s="10" t="str">
        <f>IF(COUNTRY_INFO!B472=0," ",COUNTRY_INFO!B472)</f>
        <v>Oromia Jimma</v>
      </c>
      <c r="C472" s="10" t="str">
        <f>IF(COUNTRY_INFO!C472=0," ",COUNTRY_INFO!C472)</f>
        <v>Setema</v>
      </c>
      <c r="D472" s="11" t="str">
        <f>IF(COUNTRY_INFO!$T$9:$T$1000="MDA2 (DEC+ALB)", COUNTRY_INFO!$T$9:$T$1000, " ")</f>
        <v xml:space="preserve"> </v>
      </c>
      <c r="E472" s="109"/>
      <c r="F472" s="288"/>
      <c r="G472" s="288"/>
      <c r="H472" s="288"/>
      <c r="I472" s="11">
        <f t="shared" si="43"/>
        <v>0</v>
      </c>
      <c r="J472" s="2"/>
      <c r="K472" s="18"/>
      <c r="L472" s="18"/>
      <c r="M472" s="14">
        <f t="shared" si="44"/>
        <v>0</v>
      </c>
      <c r="N472" s="230" t="str">
        <f t="shared" si="45"/>
        <v xml:space="preserve"> </v>
      </c>
      <c r="O472" s="230" t="str">
        <f t="shared" si="46"/>
        <v xml:space="preserve"> </v>
      </c>
      <c r="P472" s="230" t="str">
        <f t="shared" si="47"/>
        <v xml:space="preserve"> </v>
      </c>
      <c r="Q472" s="230" t="str">
        <f t="shared" si="48"/>
        <v xml:space="preserve"> </v>
      </c>
    </row>
    <row r="473" spans="1:17" x14ac:dyDescent="0.2">
      <c r="A473" s="10" t="str">
        <f>IF(COUNTRY_INFO!A473=0," ",COUNTRY_INFO!A473)</f>
        <v>Ethiopia</v>
      </c>
      <c r="B473" s="10" t="str">
        <f>IF(COUNTRY_INFO!B473=0," ",COUNTRY_INFO!B473)</f>
        <v>Oromia Jimma</v>
      </c>
      <c r="C473" s="10" t="str">
        <f>IF(COUNTRY_INFO!C473=0," ",COUNTRY_INFO!C473)</f>
        <v>Shabe Sombo</v>
      </c>
      <c r="D473" s="11" t="str">
        <f>IF(COUNTRY_INFO!$T$9:$T$1000="MDA2 (DEC+ALB)", COUNTRY_INFO!$T$9:$T$1000, " ")</f>
        <v xml:space="preserve"> </v>
      </c>
      <c r="E473" s="109"/>
      <c r="F473" s="288"/>
      <c r="G473" s="288"/>
      <c r="H473" s="288"/>
      <c r="I473" s="11">
        <f t="shared" si="43"/>
        <v>0</v>
      </c>
      <c r="J473" s="2"/>
      <c r="K473" s="18"/>
      <c r="L473" s="18"/>
      <c r="M473" s="14">
        <f t="shared" si="44"/>
        <v>0</v>
      </c>
      <c r="N473" s="230" t="str">
        <f t="shared" si="45"/>
        <v xml:space="preserve"> </v>
      </c>
      <c r="O473" s="230" t="str">
        <f t="shared" si="46"/>
        <v xml:space="preserve"> </v>
      </c>
      <c r="P473" s="230" t="str">
        <f t="shared" si="47"/>
        <v xml:space="preserve"> </v>
      </c>
      <c r="Q473" s="230" t="str">
        <f t="shared" si="48"/>
        <v xml:space="preserve"> </v>
      </c>
    </row>
    <row r="474" spans="1:17" x14ac:dyDescent="0.2">
      <c r="A474" s="10" t="str">
        <f>IF(COUNTRY_INFO!A474=0," ",COUNTRY_INFO!A474)</f>
        <v>Ethiopia</v>
      </c>
      <c r="B474" s="10" t="str">
        <f>IF(COUNTRY_INFO!B474=0," ",COUNTRY_INFO!B474)</f>
        <v>Oromia Jimma</v>
      </c>
      <c r="C474" s="10" t="str">
        <f>IF(COUNTRY_INFO!C474=0," ",COUNTRY_INFO!C474)</f>
        <v>Sigimo</v>
      </c>
      <c r="D474" s="11" t="str">
        <f>IF(COUNTRY_INFO!$T$9:$T$1000="MDA2 (DEC+ALB)", COUNTRY_INFO!$T$9:$T$1000, " ")</f>
        <v xml:space="preserve"> </v>
      </c>
      <c r="E474" s="109"/>
      <c r="F474" s="288"/>
      <c r="G474" s="288"/>
      <c r="H474" s="288"/>
      <c r="I474" s="11">
        <f t="shared" si="43"/>
        <v>0</v>
      </c>
      <c r="J474" s="2"/>
      <c r="K474" s="18"/>
      <c r="L474" s="18"/>
      <c r="M474" s="14">
        <f t="shared" si="44"/>
        <v>0</v>
      </c>
      <c r="N474" s="230" t="str">
        <f t="shared" si="45"/>
        <v xml:space="preserve"> </v>
      </c>
      <c r="O474" s="230" t="str">
        <f t="shared" si="46"/>
        <v xml:space="preserve"> </v>
      </c>
      <c r="P474" s="230" t="str">
        <f t="shared" si="47"/>
        <v xml:space="preserve"> </v>
      </c>
      <c r="Q474" s="230" t="str">
        <f t="shared" si="48"/>
        <v xml:space="preserve"> </v>
      </c>
    </row>
    <row r="475" spans="1:17" x14ac:dyDescent="0.2">
      <c r="A475" s="10" t="str">
        <f>IF(COUNTRY_INFO!A475=0," ",COUNTRY_INFO!A475)</f>
        <v>Ethiopia</v>
      </c>
      <c r="B475" s="10" t="str">
        <f>IF(COUNTRY_INFO!B475=0," ",COUNTRY_INFO!B475)</f>
        <v>Oromia Jimma</v>
      </c>
      <c r="C475" s="10" t="str">
        <f>IF(COUNTRY_INFO!C475=0," ",COUNTRY_INFO!C475)</f>
        <v>Sokoru</v>
      </c>
      <c r="D475" s="11" t="str">
        <f>IF(COUNTRY_INFO!$T$9:$T$1000="MDA2 (DEC+ALB)", COUNTRY_INFO!$T$9:$T$1000, " ")</f>
        <v xml:space="preserve"> </v>
      </c>
      <c r="E475" s="109"/>
      <c r="F475" s="288"/>
      <c r="G475" s="288"/>
      <c r="H475" s="288"/>
      <c r="I475" s="11">
        <f t="shared" si="43"/>
        <v>0</v>
      </c>
      <c r="J475" s="2"/>
      <c r="K475" s="18"/>
      <c r="L475" s="18"/>
      <c r="M475" s="14">
        <f t="shared" si="44"/>
        <v>0</v>
      </c>
      <c r="N475" s="230" t="str">
        <f t="shared" si="45"/>
        <v xml:space="preserve"> </v>
      </c>
      <c r="O475" s="230" t="str">
        <f t="shared" si="46"/>
        <v xml:space="preserve"> </v>
      </c>
      <c r="P475" s="230" t="str">
        <f t="shared" si="47"/>
        <v xml:space="preserve"> </v>
      </c>
      <c r="Q475" s="230" t="str">
        <f t="shared" si="48"/>
        <v xml:space="preserve"> </v>
      </c>
    </row>
    <row r="476" spans="1:17" x14ac:dyDescent="0.2">
      <c r="A476" s="10" t="str">
        <f>IF(COUNTRY_INFO!A476=0," ",COUNTRY_INFO!A476)</f>
        <v>Ethiopia</v>
      </c>
      <c r="B476" s="10" t="str">
        <f>IF(COUNTRY_INFO!B476=0," ",COUNTRY_INFO!B476)</f>
        <v>Oromia Jimma</v>
      </c>
      <c r="C476" s="10" t="str">
        <f>IF(COUNTRY_INFO!C476=0," ",COUNTRY_INFO!C476)</f>
        <v>Tiro Afeta</v>
      </c>
      <c r="D476" s="11" t="str">
        <f>IF(COUNTRY_INFO!$T$9:$T$1000="MDA2 (DEC+ALB)", COUNTRY_INFO!$T$9:$T$1000, " ")</f>
        <v xml:space="preserve"> </v>
      </c>
      <c r="E476" s="109"/>
      <c r="F476" s="288"/>
      <c r="G476" s="288"/>
      <c r="H476" s="288"/>
      <c r="I476" s="11">
        <f t="shared" si="43"/>
        <v>0</v>
      </c>
      <c r="J476" s="2"/>
      <c r="K476" s="18"/>
      <c r="L476" s="18"/>
      <c r="M476" s="14">
        <f t="shared" si="44"/>
        <v>0</v>
      </c>
      <c r="N476" s="230" t="str">
        <f t="shared" si="45"/>
        <v xml:space="preserve"> </v>
      </c>
      <c r="O476" s="230" t="str">
        <f t="shared" si="46"/>
        <v xml:space="preserve"> </v>
      </c>
      <c r="P476" s="230" t="str">
        <f t="shared" si="47"/>
        <v xml:space="preserve"> </v>
      </c>
      <c r="Q476" s="230" t="str">
        <f t="shared" si="48"/>
        <v xml:space="preserve"> </v>
      </c>
    </row>
    <row r="477" spans="1:17" x14ac:dyDescent="0.2">
      <c r="A477" s="10" t="str">
        <f>IF(COUNTRY_INFO!A477=0," ",COUNTRY_INFO!A477)</f>
        <v>Ethiopia</v>
      </c>
      <c r="B477" s="10" t="str">
        <f>IF(COUNTRY_INFO!B477=0," ",COUNTRY_INFO!B477)</f>
        <v>Oromia Kelem Wellega</v>
      </c>
      <c r="C477" s="10" t="str">
        <f>IF(COUNTRY_INFO!C477=0," ",COUNTRY_INFO!C477)</f>
        <v>Anfilo</v>
      </c>
      <c r="D477" s="11" t="str">
        <f>IF(COUNTRY_INFO!$T$9:$T$1000="MDA2 (DEC+ALB)", COUNTRY_INFO!$T$9:$T$1000, " ")</f>
        <v xml:space="preserve"> </v>
      </c>
      <c r="E477" s="109"/>
      <c r="F477" s="288"/>
      <c r="G477" s="288"/>
      <c r="H477" s="288"/>
      <c r="I477" s="11">
        <f t="shared" si="43"/>
        <v>0</v>
      </c>
      <c r="J477" s="2"/>
      <c r="K477" s="18"/>
      <c r="L477" s="18"/>
      <c r="M477" s="14">
        <f t="shared" si="44"/>
        <v>0</v>
      </c>
      <c r="N477" s="230" t="str">
        <f t="shared" si="45"/>
        <v xml:space="preserve"> </v>
      </c>
      <c r="O477" s="230" t="str">
        <f t="shared" si="46"/>
        <v xml:space="preserve"> </v>
      </c>
      <c r="P477" s="230" t="str">
        <f t="shared" si="47"/>
        <v xml:space="preserve"> </v>
      </c>
      <c r="Q477" s="230" t="str">
        <f t="shared" si="48"/>
        <v xml:space="preserve"> </v>
      </c>
    </row>
    <row r="478" spans="1:17" x14ac:dyDescent="0.2">
      <c r="A478" s="10" t="str">
        <f>IF(COUNTRY_INFO!A478=0," ",COUNTRY_INFO!A478)</f>
        <v>Ethiopia</v>
      </c>
      <c r="B478" s="10" t="str">
        <f>IF(COUNTRY_INFO!B478=0," ",COUNTRY_INFO!B478)</f>
        <v>Oromia Kelem Wellega</v>
      </c>
      <c r="C478" s="10" t="str">
        <f>IF(COUNTRY_INFO!C478=0," ",COUNTRY_INFO!C478)</f>
        <v>Dale sedi</v>
      </c>
      <c r="D478" s="11" t="str">
        <f>IF(COUNTRY_INFO!$T$9:$T$1000="MDA2 (DEC+ALB)", COUNTRY_INFO!$T$9:$T$1000, " ")</f>
        <v xml:space="preserve"> </v>
      </c>
      <c r="E478" s="109"/>
      <c r="F478" s="288"/>
      <c r="G478" s="288"/>
      <c r="H478" s="288"/>
      <c r="I478" s="11">
        <f t="shared" si="43"/>
        <v>0</v>
      </c>
      <c r="J478" s="2"/>
      <c r="K478" s="18"/>
      <c r="L478" s="18"/>
      <c r="M478" s="14">
        <f t="shared" si="44"/>
        <v>0</v>
      </c>
      <c r="N478" s="230" t="str">
        <f t="shared" si="45"/>
        <v xml:space="preserve"> </v>
      </c>
      <c r="O478" s="230" t="str">
        <f t="shared" si="46"/>
        <v xml:space="preserve"> </v>
      </c>
      <c r="P478" s="230" t="str">
        <f t="shared" si="47"/>
        <v xml:space="preserve"> </v>
      </c>
      <c r="Q478" s="230" t="str">
        <f t="shared" si="48"/>
        <v xml:space="preserve"> </v>
      </c>
    </row>
    <row r="479" spans="1:17" x14ac:dyDescent="0.2">
      <c r="A479" s="10" t="str">
        <f>IF(COUNTRY_INFO!A479=0," ",COUNTRY_INFO!A479)</f>
        <v>Ethiopia</v>
      </c>
      <c r="B479" s="10" t="str">
        <f>IF(COUNTRY_INFO!B479=0," ",COUNTRY_INFO!B479)</f>
        <v>Oromia Kelem Wellega</v>
      </c>
      <c r="C479" s="10" t="str">
        <f>IF(COUNTRY_INFO!C479=0," ",COUNTRY_INFO!C479)</f>
        <v>Dale Wabara</v>
      </c>
      <c r="D479" s="11" t="str">
        <f>IF(COUNTRY_INFO!$T$9:$T$1000="MDA2 (DEC+ALB)", COUNTRY_INFO!$T$9:$T$1000, " ")</f>
        <v xml:space="preserve"> </v>
      </c>
      <c r="E479" s="109"/>
      <c r="F479" s="288"/>
      <c r="G479" s="288"/>
      <c r="H479" s="288"/>
      <c r="I479" s="11">
        <f t="shared" si="43"/>
        <v>0</v>
      </c>
      <c r="J479" s="2"/>
      <c r="K479" s="18"/>
      <c r="L479" s="18"/>
      <c r="M479" s="14">
        <f t="shared" si="44"/>
        <v>0</v>
      </c>
      <c r="N479" s="230" t="str">
        <f t="shared" si="45"/>
        <v xml:space="preserve"> </v>
      </c>
      <c r="O479" s="230" t="str">
        <f t="shared" si="46"/>
        <v xml:space="preserve"> </v>
      </c>
      <c r="P479" s="230" t="str">
        <f t="shared" si="47"/>
        <v xml:space="preserve"> </v>
      </c>
      <c r="Q479" s="230" t="str">
        <f t="shared" si="48"/>
        <v xml:space="preserve"> </v>
      </c>
    </row>
    <row r="480" spans="1:17" x14ac:dyDescent="0.2">
      <c r="A480" s="10" t="str">
        <f>IF(COUNTRY_INFO!A480=0," ",COUNTRY_INFO!A480)</f>
        <v>Ethiopia</v>
      </c>
      <c r="B480" s="10" t="str">
        <f>IF(COUNTRY_INFO!B480=0," ",COUNTRY_INFO!B480)</f>
        <v>Oromia Kelem Wellega</v>
      </c>
      <c r="C480" s="10" t="str">
        <f>IF(COUNTRY_INFO!C480=0," ",COUNTRY_INFO!C480)</f>
        <v>Dembi Dollo Town</v>
      </c>
      <c r="D480" s="11" t="str">
        <f>IF(COUNTRY_INFO!$T$9:$T$1000="MDA2 (DEC+ALB)", COUNTRY_INFO!$T$9:$T$1000, " ")</f>
        <v xml:space="preserve"> </v>
      </c>
      <c r="E480" s="109"/>
      <c r="F480" s="288"/>
      <c r="G480" s="288"/>
      <c r="H480" s="288"/>
      <c r="I480" s="11">
        <f t="shared" si="43"/>
        <v>0</v>
      </c>
      <c r="J480" s="2"/>
      <c r="K480" s="18"/>
      <c r="L480" s="18"/>
      <c r="M480" s="14">
        <f t="shared" si="44"/>
        <v>0</v>
      </c>
      <c r="N480" s="230" t="str">
        <f t="shared" si="45"/>
        <v xml:space="preserve"> </v>
      </c>
      <c r="O480" s="230" t="str">
        <f t="shared" si="46"/>
        <v xml:space="preserve"> </v>
      </c>
      <c r="P480" s="230" t="str">
        <f t="shared" si="47"/>
        <v xml:space="preserve"> </v>
      </c>
      <c r="Q480" s="230" t="str">
        <f t="shared" si="48"/>
        <v xml:space="preserve"> </v>
      </c>
    </row>
    <row r="481" spans="1:17" x14ac:dyDescent="0.2">
      <c r="A481" s="10" t="str">
        <f>IF(COUNTRY_INFO!A481=0," ",COUNTRY_INFO!A481)</f>
        <v>Ethiopia</v>
      </c>
      <c r="B481" s="10" t="str">
        <f>IF(COUNTRY_INFO!B481=0," ",COUNTRY_INFO!B481)</f>
        <v>Oromia Kelem Wellega</v>
      </c>
      <c r="C481" s="10" t="str">
        <f>IF(COUNTRY_INFO!C481=0," ",COUNTRY_INFO!C481)</f>
        <v>Gawo Kebe</v>
      </c>
      <c r="D481" s="11" t="str">
        <f>IF(COUNTRY_INFO!$T$9:$T$1000="MDA2 (DEC+ALB)", COUNTRY_INFO!$T$9:$T$1000, " ")</f>
        <v xml:space="preserve"> </v>
      </c>
      <c r="E481" s="109"/>
      <c r="F481" s="288"/>
      <c r="G481" s="288"/>
      <c r="H481" s="288"/>
      <c r="I481" s="11">
        <f t="shared" si="43"/>
        <v>0</v>
      </c>
      <c r="J481" s="2"/>
      <c r="K481" s="18"/>
      <c r="L481" s="18"/>
      <c r="M481" s="14">
        <f t="shared" si="44"/>
        <v>0</v>
      </c>
      <c r="N481" s="230" t="str">
        <f t="shared" si="45"/>
        <v xml:space="preserve"> </v>
      </c>
      <c r="O481" s="230" t="str">
        <f t="shared" si="46"/>
        <v xml:space="preserve"> </v>
      </c>
      <c r="P481" s="230" t="str">
        <f t="shared" si="47"/>
        <v xml:space="preserve"> </v>
      </c>
      <c r="Q481" s="230" t="str">
        <f t="shared" si="48"/>
        <v xml:space="preserve"> </v>
      </c>
    </row>
    <row r="482" spans="1:17" x14ac:dyDescent="0.2">
      <c r="A482" s="10" t="str">
        <f>IF(COUNTRY_INFO!A482=0," ",COUNTRY_INFO!A482)</f>
        <v>Ethiopia</v>
      </c>
      <c r="B482" s="10" t="str">
        <f>IF(COUNTRY_INFO!B482=0," ",COUNTRY_INFO!B482)</f>
        <v>Oromia Kelem Wellega</v>
      </c>
      <c r="C482" s="10" t="str">
        <f>IF(COUNTRY_INFO!C482=0," ",COUNTRY_INFO!C482)</f>
        <v>Gidami</v>
      </c>
      <c r="D482" s="11" t="str">
        <f>IF(COUNTRY_INFO!$T$9:$T$1000="MDA2 (DEC+ALB)", COUNTRY_INFO!$T$9:$T$1000, " ")</f>
        <v xml:space="preserve"> </v>
      </c>
      <c r="E482" s="109"/>
      <c r="F482" s="288"/>
      <c r="G482" s="288"/>
      <c r="H482" s="288"/>
      <c r="I482" s="11">
        <f t="shared" si="43"/>
        <v>0</v>
      </c>
      <c r="J482" s="2"/>
      <c r="K482" s="18"/>
      <c r="L482" s="18"/>
      <c r="M482" s="14">
        <f t="shared" si="44"/>
        <v>0</v>
      </c>
      <c r="N482" s="230" t="str">
        <f t="shared" si="45"/>
        <v xml:space="preserve"> </v>
      </c>
      <c r="O482" s="230" t="str">
        <f t="shared" si="46"/>
        <v xml:space="preserve"> </v>
      </c>
      <c r="P482" s="230" t="str">
        <f t="shared" si="47"/>
        <v xml:space="preserve"> </v>
      </c>
      <c r="Q482" s="230" t="str">
        <f t="shared" si="48"/>
        <v xml:space="preserve"> </v>
      </c>
    </row>
    <row r="483" spans="1:17" x14ac:dyDescent="0.2">
      <c r="A483" s="10" t="str">
        <f>IF(COUNTRY_INFO!A483=0," ",COUNTRY_INFO!A483)</f>
        <v>Ethiopia</v>
      </c>
      <c r="B483" s="10" t="str">
        <f>IF(COUNTRY_INFO!B483=0," ",COUNTRY_INFO!B483)</f>
        <v>Oromia Kelem Wellega</v>
      </c>
      <c r="C483" s="10" t="str">
        <f>IF(COUNTRY_INFO!C483=0," ",COUNTRY_INFO!C483)</f>
        <v>Hawa Gelan</v>
      </c>
      <c r="D483" s="11" t="str">
        <f>IF(COUNTRY_INFO!$T$9:$T$1000="MDA2 (DEC+ALB)", COUNTRY_INFO!$T$9:$T$1000, " ")</f>
        <v xml:space="preserve"> </v>
      </c>
      <c r="E483" s="109"/>
      <c r="F483" s="288"/>
      <c r="G483" s="288"/>
      <c r="H483" s="288"/>
      <c r="I483" s="11">
        <f t="shared" si="43"/>
        <v>0</v>
      </c>
      <c r="J483" s="2"/>
      <c r="K483" s="18"/>
      <c r="L483" s="18"/>
      <c r="M483" s="14">
        <f t="shared" si="44"/>
        <v>0</v>
      </c>
      <c r="N483" s="230" t="str">
        <f t="shared" si="45"/>
        <v xml:space="preserve"> </v>
      </c>
      <c r="O483" s="230" t="str">
        <f t="shared" si="46"/>
        <v xml:space="preserve"> </v>
      </c>
      <c r="P483" s="230" t="str">
        <f t="shared" si="47"/>
        <v xml:space="preserve"> </v>
      </c>
      <c r="Q483" s="230" t="str">
        <f t="shared" si="48"/>
        <v xml:space="preserve"> </v>
      </c>
    </row>
    <row r="484" spans="1:17" x14ac:dyDescent="0.2">
      <c r="A484" s="10" t="str">
        <f>IF(COUNTRY_INFO!A484=0," ",COUNTRY_INFO!A484)</f>
        <v>Ethiopia</v>
      </c>
      <c r="B484" s="10" t="str">
        <f>IF(COUNTRY_INFO!B484=0," ",COUNTRY_INFO!B484)</f>
        <v>Oromia Kelem Wellega</v>
      </c>
      <c r="C484" s="10" t="str">
        <f>IF(COUNTRY_INFO!C484=0," ",COUNTRY_INFO!C484)</f>
        <v>Jimma Horo</v>
      </c>
      <c r="D484" s="11" t="str">
        <f>IF(COUNTRY_INFO!$T$9:$T$1000="MDA2 (DEC+ALB)", COUNTRY_INFO!$T$9:$T$1000, " ")</f>
        <v xml:space="preserve"> </v>
      </c>
      <c r="E484" s="109"/>
      <c r="F484" s="288"/>
      <c r="G484" s="288"/>
      <c r="H484" s="288"/>
      <c r="I484" s="11">
        <f t="shared" si="43"/>
        <v>0</v>
      </c>
      <c r="J484" s="2"/>
      <c r="K484" s="18"/>
      <c r="L484" s="18"/>
      <c r="M484" s="14">
        <f t="shared" si="44"/>
        <v>0</v>
      </c>
      <c r="N484" s="230" t="str">
        <f t="shared" si="45"/>
        <v xml:space="preserve"> </v>
      </c>
      <c r="O484" s="230" t="str">
        <f t="shared" si="46"/>
        <v xml:space="preserve"> </v>
      </c>
      <c r="P484" s="230" t="str">
        <f t="shared" si="47"/>
        <v xml:space="preserve"> </v>
      </c>
      <c r="Q484" s="230" t="str">
        <f t="shared" si="48"/>
        <v xml:space="preserve"> </v>
      </c>
    </row>
    <row r="485" spans="1:17" x14ac:dyDescent="0.2">
      <c r="A485" s="10" t="str">
        <f>IF(COUNTRY_INFO!A485=0," ",COUNTRY_INFO!A485)</f>
        <v>Ethiopia</v>
      </c>
      <c r="B485" s="10" t="str">
        <f>IF(COUNTRY_INFO!B485=0," ",COUNTRY_INFO!B485)</f>
        <v>Oromia Kelem Wellega</v>
      </c>
      <c r="C485" s="10" t="str">
        <f>IF(COUNTRY_INFO!C485=0," ",COUNTRY_INFO!C485)</f>
        <v>Lalo Kile</v>
      </c>
      <c r="D485" s="11" t="str">
        <f>IF(COUNTRY_INFO!$T$9:$T$1000="MDA2 (DEC+ALB)", COUNTRY_INFO!$T$9:$T$1000, " ")</f>
        <v xml:space="preserve"> </v>
      </c>
      <c r="E485" s="109"/>
      <c r="F485" s="288"/>
      <c r="G485" s="288"/>
      <c r="H485" s="288"/>
      <c r="I485" s="11">
        <f t="shared" si="43"/>
        <v>0</v>
      </c>
      <c r="J485" s="2"/>
      <c r="K485" s="18"/>
      <c r="L485" s="18"/>
      <c r="M485" s="14">
        <f t="shared" si="44"/>
        <v>0</v>
      </c>
      <c r="N485" s="230" t="str">
        <f t="shared" si="45"/>
        <v xml:space="preserve"> </v>
      </c>
      <c r="O485" s="230" t="str">
        <f t="shared" si="46"/>
        <v xml:space="preserve"> </v>
      </c>
      <c r="P485" s="230" t="str">
        <f t="shared" si="47"/>
        <v xml:space="preserve"> </v>
      </c>
      <c r="Q485" s="230" t="str">
        <f t="shared" si="48"/>
        <v xml:space="preserve"> </v>
      </c>
    </row>
    <row r="486" spans="1:17" x14ac:dyDescent="0.2">
      <c r="A486" s="10" t="str">
        <f>IF(COUNTRY_INFO!A486=0," ",COUNTRY_INFO!A486)</f>
        <v>Ethiopia</v>
      </c>
      <c r="B486" s="10" t="str">
        <f>IF(COUNTRY_INFO!B486=0," ",COUNTRY_INFO!B486)</f>
        <v>Oromia Kelem Wellega</v>
      </c>
      <c r="C486" s="10" t="str">
        <f>IF(COUNTRY_INFO!C486=0," ",COUNTRY_INFO!C486)</f>
        <v>Seden Chanka</v>
      </c>
      <c r="D486" s="11" t="str">
        <f>IF(COUNTRY_INFO!$T$9:$T$1000="MDA2 (DEC+ALB)", COUNTRY_INFO!$T$9:$T$1000, " ")</f>
        <v xml:space="preserve"> </v>
      </c>
      <c r="E486" s="109"/>
      <c r="F486" s="288"/>
      <c r="G486" s="288"/>
      <c r="H486" s="288"/>
      <c r="I486" s="11">
        <f t="shared" si="43"/>
        <v>0</v>
      </c>
      <c r="J486" s="2"/>
      <c r="K486" s="18"/>
      <c r="L486" s="18"/>
      <c r="M486" s="14">
        <f t="shared" si="44"/>
        <v>0</v>
      </c>
      <c r="N486" s="230" t="str">
        <f t="shared" si="45"/>
        <v xml:space="preserve"> </v>
      </c>
      <c r="O486" s="230" t="str">
        <f t="shared" si="46"/>
        <v xml:space="preserve"> </v>
      </c>
      <c r="P486" s="230" t="str">
        <f t="shared" si="47"/>
        <v xml:space="preserve"> </v>
      </c>
      <c r="Q486" s="230" t="str">
        <f t="shared" si="48"/>
        <v xml:space="preserve"> </v>
      </c>
    </row>
    <row r="487" spans="1:17" x14ac:dyDescent="0.2">
      <c r="A487" s="10" t="str">
        <f>IF(COUNTRY_INFO!A487=0," ",COUNTRY_INFO!A487)</f>
        <v>Ethiopia</v>
      </c>
      <c r="B487" s="10" t="str">
        <f>IF(COUNTRY_INFO!B487=0," ",COUNTRY_INFO!B487)</f>
        <v>Oromia Kelem Wellega</v>
      </c>
      <c r="C487" s="10" t="str">
        <f>IF(COUNTRY_INFO!C487=0," ",COUNTRY_INFO!C487)</f>
        <v>Seyo</v>
      </c>
      <c r="D487" s="11" t="str">
        <f>IF(COUNTRY_INFO!$T$9:$T$1000="MDA2 (DEC+ALB)", COUNTRY_INFO!$T$9:$T$1000, " ")</f>
        <v xml:space="preserve"> </v>
      </c>
      <c r="E487" s="109"/>
      <c r="F487" s="288"/>
      <c r="G487" s="288"/>
      <c r="H487" s="288"/>
      <c r="I487" s="11">
        <f t="shared" si="43"/>
        <v>0</v>
      </c>
      <c r="J487" s="2"/>
      <c r="K487" s="18"/>
      <c r="L487" s="18"/>
      <c r="M487" s="14">
        <f t="shared" si="44"/>
        <v>0</v>
      </c>
      <c r="N487" s="230" t="str">
        <f t="shared" si="45"/>
        <v xml:space="preserve"> </v>
      </c>
      <c r="O487" s="230" t="str">
        <f t="shared" si="46"/>
        <v xml:space="preserve"> </v>
      </c>
      <c r="P487" s="230" t="str">
        <f t="shared" si="47"/>
        <v xml:space="preserve"> </v>
      </c>
      <c r="Q487" s="230" t="str">
        <f t="shared" si="48"/>
        <v xml:space="preserve"> </v>
      </c>
    </row>
    <row r="488" spans="1:17" x14ac:dyDescent="0.2">
      <c r="A488" s="10" t="str">
        <f>IF(COUNTRY_INFO!A488=0," ",COUNTRY_INFO!A488)</f>
        <v>Ethiopia</v>
      </c>
      <c r="B488" s="10" t="str">
        <f>IF(COUNTRY_INFO!B488=0," ",COUNTRY_INFO!B488)</f>
        <v>Oromia Kelem Wellega</v>
      </c>
      <c r="C488" s="10" t="str">
        <f>IF(COUNTRY_INFO!C488=0," ",COUNTRY_INFO!C488)</f>
        <v>Yamelogi Walal</v>
      </c>
      <c r="D488" s="11" t="str">
        <f>IF(COUNTRY_INFO!$T$9:$T$1000="MDA2 (DEC+ALB)", COUNTRY_INFO!$T$9:$T$1000, " ")</f>
        <v xml:space="preserve"> </v>
      </c>
      <c r="E488" s="109"/>
      <c r="F488" s="288"/>
      <c r="G488" s="288"/>
      <c r="H488" s="288"/>
      <c r="I488" s="11">
        <f t="shared" si="43"/>
        <v>0</v>
      </c>
      <c r="J488" s="2"/>
      <c r="K488" s="18"/>
      <c r="L488" s="18"/>
      <c r="M488" s="14">
        <f t="shared" si="44"/>
        <v>0</v>
      </c>
      <c r="N488" s="230" t="str">
        <f t="shared" si="45"/>
        <v xml:space="preserve"> </v>
      </c>
      <c r="O488" s="230" t="str">
        <f t="shared" si="46"/>
        <v xml:space="preserve"> </v>
      </c>
      <c r="P488" s="230" t="str">
        <f t="shared" si="47"/>
        <v xml:space="preserve"> </v>
      </c>
      <c r="Q488" s="230" t="str">
        <f t="shared" si="48"/>
        <v xml:space="preserve"> </v>
      </c>
    </row>
    <row r="489" spans="1:17" x14ac:dyDescent="0.2">
      <c r="A489" s="10" t="str">
        <f>IF(COUNTRY_INFO!A489=0," ",COUNTRY_INFO!A489)</f>
        <v>Ethiopia</v>
      </c>
      <c r="B489" s="10" t="str">
        <f>IF(COUNTRY_INFO!B489=0," ",COUNTRY_INFO!B489)</f>
        <v>Oromia North Shoa Zone</v>
      </c>
      <c r="C489" s="10" t="str">
        <f>IF(COUNTRY_INFO!C489=0," ",COUNTRY_INFO!C489)</f>
        <v>Abichugna</v>
      </c>
      <c r="D489" s="11" t="str">
        <f>IF(COUNTRY_INFO!$T$9:$T$1000="MDA2 (DEC+ALB)", COUNTRY_INFO!$T$9:$T$1000, " ")</f>
        <v xml:space="preserve"> </v>
      </c>
      <c r="E489" s="109"/>
      <c r="F489" s="288"/>
      <c r="G489" s="288"/>
      <c r="H489" s="288"/>
      <c r="I489" s="11">
        <f t="shared" si="43"/>
        <v>0</v>
      </c>
      <c r="J489" s="2"/>
      <c r="K489" s="18"/>
      <c r="L489" s="18"/>
      <c r="M489" s="14">
        <f t="shared" si="44"/>
        <v>0</v>
      </c>
      <c r="N489" s="230" t="str">
        <f t="shared" si="45"/>
        <v xml:space="preserve"> </v>
      </c>
      <c r="O489" s="230" t="str">
        <f t="shared" si="46"/>
        <v xml:space="preserve"> </v>
      </c>
      <c r="P489" s="230" t="str">
        <f t="shared" si="47"/>
        <v xml:space="preserve"> </v>
      </c>
      <c r="Q489" s="230" t="str">
        <f t="shared" si="48"/>
        <v xml:space="preserve"> </v>
      </c>
    </row>
    <row r="490" spans="1:17" x14ac:dyDescent="0.2">
      <c r="A490" s="10" t="str">
        <f>IF(COUNTRY_INFO!A490=0," ",COUNTRY_INFO!A490)</f>
        <v>Ethiopia</v>
      </c>
      <c r="B490" s="10" t="str">
        <f>IF(COUNTRY_INFO!B490=0," ",COUNTRY_INFO!B490)</f>
        <v>Oromia North Shoa Zone</v>
      </c>
      <c r="C490" s="10" t="str">
        <f>IF(COUNTRY_INFO!C490=0," ",COUNTRY_INFO!C490)</f>
        <v>Aleltu</v>
      </c>
      <c r="D490" s="11" t="str">
        <f>IF(COUNTRY_INFO!$T$9:$T$1000="MDA2 (DEC+ALB)", COUNTRY_INFO!$T$9:$T$1000, " ")</f>
        <v xml:space="preserve"> </v>
      </c>
      <c r="E490" s="109"/>
      <c r="F490" s="288"/>
      <c r="G490" s="288"/>
      <c r="H490" s="288"/>
      <c r="I490" s="11">
        <f t="shared" si="43"/>
        <v>0</v>
      </c>
      <c r="J490" s="2"/>
      <c r="K490" s="18"/>
      <c r="L490" s="18"/>
      <c r="M490" s="14">
        <f t="shared" si="44"/>
        <v>0</v>
      </c>
      <c r="N490" s="230" t="str">
        <f t="shared" si="45"/>
        <v xml:space="preserve"> </v>
      </c>
      <c r="O490" s="230" t="str">
        <f t="shared" si="46"/>
        <v xml:space="preserve"> </v>
      </c>
      <c r="P490" s="230" t="str">
        <f t="shared" si="47"/>
        <v xml:space="preserve"> </v>
      </c>
      <c r="Q490" s="230" t="str">
        <f t="shared" si="48"/>
        <v xml:space="preserve"> </v>
      </c>
    </row>
    <row r="491" spans="1:17" x14ac:dyDescent="0.2">
      <c r="A491" s="10" t="str">
        <f>IF(COUNTRY_INFO!A491=0," ",COUNTRY_INFO!A491)</f>
        <v>Ethiopia</v>
      </c>
      <c r="B491" s="10" t="str">
        <f>IF(COUNTRY_INFO!B491=0," ",COUNTRY_INFO!B491)</f>
        <v>Oromia North Shoa Zone</v>
      </c>
      <c r="C491" s="10" t="str">
        <f>IF(COUNTRY_INFO!C491=0," ",COUNTRY_INFO!C491)</f>
        <v>Debre Libanos</v>
      </c>
      <c r="D491" s="11" t="str">
        <f>IF(COUNTRY_INFO!$T$9:$T$1000="MDA2 (DEC+ALB)", COUNTRY_INFO!$T$9:$T$1000, " ")</f>
        <v xml:space="preserve"> </v>
      </c>
      <c r="E491" s="109"/>
      <c r="F491" s="288"/>
      <c r="G491" s="288"/>
      <c r="H491" s="288"/>
      <c r="I491" s="11">
        <f t="shared" si="43"/>
        <v>0</v>
      </c>
      <c r="J491" s="2"/>
      <c r="K491" s="18"/>
      <c r="L491" s="18"/>
      <c r="M491" s="14">
        <f t="shared" si="44"/>
        <v>0</v>
      </c>
      <c r="N491" s="230" t="str">
        <f t="shared" si="45"/>
        <v xml:space="preserve"> </v>
      </c>
      <c r="O491" s="230" t="str">
        <f t="shared" si="46"/>
        <v xml:space="preserve"> </v>
      </c>
      <c r="P491" s="230" t="str">
        <f t="shared" si="47"/>
        <v xml:space="preserve"> </v>
      </c>
      <c r="Q491" s="230" t="str">
        <f t="shared" si="48"/>
        <v xml:space="preserve"> </v>
      </c>
    </row>
    <row r="492" spans="1:17" x14ac:dyDescent="0.2">
      <c r="A492" s="10" t="str">
        <f>IF(COUNTRY_INFO!A492=0," ",COUNTRY_INFO!A492)</f>
        <v>Ethiopia</v>
      </c>
      <c r="B492" s="10" t="str">
        <f>IF(COUNTRY_INFO!B492=0," ",COUNTRY_INFO!B492)</f>
        <v>Oromia North Shoa Zone</v>
      </c>
      <c r="C492" s="10" t="str">
        <f>IF(COUNTRY_INFO!C492=0," ",COUNTRY_INFO!C492)</f>
        <v>Degem</v>
      </c>
      <c r="D492" s="11" t="str">
        <f>IF(COUNTRY_INFO!$T$9:$T$1000="MDA2 (DEC+ALB)", COUNTRY_INFO!$T$9:$T$1000, " ")</f>
        <v xml:space="preserve"> </v>
      </c>
      <c r="E492" s="109"/>
      <c r="F492" s="288"/>
      <c r="G492" s="288"/>
      <c r="H492" s="288"/>
      <c r="I492" s="11">
        <f t="shared" si="43"/>
        <v>0</v>
      </c>
      <c r="J492" s="2"/>
      <c r="K492" s="18"/>
      <c r="L492" s="18"/>
      <c r="M492" s="14">
        <f t="shared" si="44"/>
        <v>0</v>
      </c>
      <c r="N492" s="230" t="str">
        <f t="shared" si="45"/>
        <v xml:space="preserve"> </v>
      </c>
      <c r="O492" s="230" t="str">
        <f t="shared" si="46"/>
        <v xml:space="preserve"> </v>
      </c>
      <c r="P492" s="230" t="str">
        <f t="shared" si="47"/>
        <v xml:space="preserve"> </v>
      </c>
      <c r="Q492" s="230" t="str">
        <f t="shared" si="48"/>
        <v xml:space="preserve"> </v>
      </c>
    </row>
    <row r="493" spans="1:17" x14ac:dyDescent="0.2">
      <c r="A493" s="10" t="str">
        <f>IF(COUNTRY_INFO!A493=0," ",COUNTRY_INFO!A493)</f>
        <v>Ethiopia</v>
      </c>
      <c r="B493" s="10" t="str">
        <f>IF(COUNTRY_INFO!B493=0," ",COUNTRY_INFO!B493)</f>
        <v>Oromia North Shoa Zone</v>
      </c>
      <c r="C493" s="10" t="str">
        <f>IF(COUNTRY_INFO!C493=0," ",COUNTRY_INFO!C493)</f>
        <v>Dera</v>
      </c>
      <c r="D493" s="11" t="str">
        <f>IF(COUNTRY_INFO!$T$9:$T$1000="MDA2 (DEC+ALB)", COUNTRY_INFO!$T$9:$T$1000, " ")</f>
        <v xml:space="preserve"> </v>
      </c>
      <c r="E493" s="109"/>
      <c r="F493" s="288"/>
      <c r="G493" s="288"/>
      <c r="H493" s="288"/>
      <c r="I493" s="11">
        <f t="shared" si="43"/>
        <v>0</v>
      </c>
      <c r="J493" s="2"/>
      <c r="K493" s="18"/>
      <c r="L493" s="18"/>
      <c r="M493" s="14">
        <f t="shared" si="44"/>
        <v>0</v>
      </c>
      <c r="N493" s="230" t="str">
        <f t="shared" si="45"/>
        <v xml:space="preserve"> </v>
      </c>
      <c r="O493" s="230" t="str">
        <f t="shared" si="46"/>
        <v xml:space="preserve"> </v>
      </c>
      <c r="P493" s="230" t="str">
        <f t="shared" si="47"/>
        <v xml:space="preserve"> </v>
      </c>
      <c r="Q493" s="230" t="str">
        <f t="shared" si="48"/>
        <v xml:space="preserve"> </v>
      </c>
    </row>
    <row r="494" spans="1:17" x14ac:dyDescent="0.2">
      <c r="A494" s="10" t="str">
        <f>IF(COUNTRY_INFO!A494=0," ",COUNTRY_INFO!A494)</f>
        <v>Ethiopia</v>
      </c>
      <c r="B494" s="10" t="str">
        <f>IF(COUNTRY_INFO!B494=0," ",COUNTRY_INFO!B494)</f>
        <v>Oromia North Shoa Zone</v>
      </c>
      <c r="C494" s="10" t="str">
        <f>IF(COUNTRY_INFO!C494=0," ",COUNTRY_INFO!C494)</f>
        <v>Fiche Town</v>
      </c>
      <c r="D494" s="11" t="str">
        <f>IF(COUNTRY_INFO!$T$9:$T$1000="MDA2 (DEC+ALB)", COUNTRY_INFO!$T$9:$T$1000, " ")</f>
        <v xml:space="preserve"> </v>
      </c>
      <c r="E494" s="109"/>
      <c r="F494" s="288"/>
      <c r="G494" s="288"/>
      <c r="H494" s="288"/>
      <c r="I494" s="11">
        <f t="shared" si="43"/>
        <v>0</v>
      </c>
      <c r="J494" s="2"/>
      <c r="K494" s="18"/>
      <c r="L494" s="18"/>
      <c r="M494" s="14">
        <f t="shared" si="44"/>
        <v>0</v>
      </c>
      <c r="N494" s="230" t="str">
        <f t="shared" si="45"/>
        <v xml:space="preserve"> </v>
      </c>
      <c r="O494" s="230" t="str">
        <f t="shared" si="46"/>
        <v xml:space="preserve"> </v>
      </c>
      <c r="P494" s="230" t="str">
        <f t="shared" si="47"/>
        <v xml:space="preserve"> </v>
      </c>
      <c r="Q494" s="230" t="str">
        <f t="shared" si="48"/>
        <v xml:space="preserve"> </v>
      </c>
    </row>
    <row r="495" spans="1:17" x14ac:dyDescent="0.2">
      <c r="A495" s="10" t="str">
        <f>IF(COUNTRY_INFO!A495=0," ",COUNTRY_INFO!A495)</f>
        <v>Ethiopia</v>
      </c>
      <c r="B495" s="10" t="str">
        <f>IF(COUNTRY_INFO!B495=0," ",COUNTRY_INFO!B495)</f>
        <v>Oromia North Shoa Zone</v>
      </c>
      <c r="C495" s="10" t="str">
        <f>IF(COUNTRY_INFO!C495=0," ",COUNTRY_INFO!C495)</f>
        <v>Girar Jarso</v>
      </c>
      <c r="D495" s="11" t="str">
        <f>IF(COUNTRY_INFO!$T$9:$T$1000="MDA2 (DEC+ALB)", COUNTRY_INFO!$T$9:$T$1000, " ")</f>
        <v xml:space="preserve"> </v>
      </c>
      <c r="E495" s="109"/>
      <c r="F495" s="288"/>
      <c r="G495" s="288"/>
      <c r="H495" s="288"/>
      <c r="I495" s="11">
        <f t="shared" si="43"/>
        <v>0</v>
      </c>
      <c r="J495" s="2"/>
      <c r="K495" s="18"/>
      <c r="L495" s="18"/>
      <c r="M495" s="14">
        <f t="shared" si="44"/>
        <v>0</v>
      </c>
      <c r="N495" s="230" t="str">
        <f t="shared" si="45"/>
        <v xml:space="preserve"> </v>
      </c>
      <c r="O495" s="230" t="str">
        <f t="shared" si="46"/>
        <v xml:space="preserve"> </v>
      </c>
      <c r="P495" s="230" t="str">
        <f t="shared" si="47"/>
        <v xml:space="preserve"> </v>
      </c>
      <c r="Q495" s="230" t="str">
        <f t="shared" si="48"/>
        <v xml:space="preserve"> </v>
      </c>
    </row>
    <row r="496" spans="1:17" x14ac:dyDescent="0.2">
      <c r="A496" s="10" t="str">
        <f>IF(COUNTRY_INFO!A496=0," ",COUNTRY_INFO!A496)</f>
        <v>Ethiopia</v>
      </c>
      <c r="B496" s="10" t="str">
        <f>IF(COUNTRY_INFO!B496=0," ",COUNTRY_INFO!B496)</f>
        <v>Oromia North Shoa Zone</v>
      </c>
      <c r="C496" s="10" t="str">
        <f>IF(COUNTRY_INFO!C496=0," ",COUNTRY_INFO!C496)</f>
        <v>Hidhabu Abote</v>
      </c>
      <c r="D496" s="11" t="str">
        <f>IF(COUNTRY_INFO!$T$9:$T$1000="MDA2 (DEC+ALB)", COUNTRY_INFO!$T$9:$T$1000, " ")</f>
        <v xml:space="preserve"> </v>
      </c>
      <c r="E496" s="109"/>
      <c r="F496" s="288"/>
      <c r="G496" s="288"/>
      <c r="H496" s="288"/>
      <c r="I496" s="11">
        <f t="shared" si="43"/>
        <v>0</v>
      </c>
      <c r="J496" s="2"/>
      <c r="K496" s="18"/>
      <c r="L496" s="18"/>
      <c r="M496" s="14">
        <f t="shared" si="44"/>
        <v>0</v>
      </c>
      <c r="N496" s="230" t="str">
        <f t="shared" si="45"/>
        <v xml:space="preserve"> </v>
      </c>
      <c r="O496" s="230" t="str">
        <f t="shared" si="46"/>
        <v xml:space="preserve"> </v>
      </c>
      <c r="P496" s="230" t="str">
        <f t="shared" si="47"/>
        <v xml:space="preserve"> </v>
      </c>
      <c r="Q496" s="230" t="str">
        <f t="shared" si="48"/>
        <v xml:space="preserve"> </v>
      </c>
    </row>
    <row r="497" spans="1:17" x14ac:dyDescent="0.2">
      <c r="A497" s="10" t="str">
        <f>IF(COUNTRY_INFO!A497=0," ",COUNTRY_INFO!A497)</f>
        <v>Ethiopia</v>
      </c>
      <c r="B497" s="10" t="str">
        <f>IF(COUNTRY_INFO!B497=0," ",COUNTRY_INFO!B497)</f>
        <v>Oromia North Shoa Zone</v>
      </c>
      <c r="C497" s="10" t="str">
        <f>IF(COUNTRY_INFO!C497=0," ",COUNTRY_INFO!C497)</f>
        <v>Jida</v>
      </c>
      <c r="D497" s="11" t="str">
        <f>IF(COUNTRY_INFO!$T$9:$T$1000="MDA2 (DEC+ALB)", COUNTRY_INFO!$T$9:$T$1000, " ")</f>
        <v xml:space="preserve"> </v>
      </c>
      <c r="E497" s="109"/>
      <c r="F497" s="288"/>
      <c r="G497" s="288"/>
      <c r="H497" s="288"/>
      <c r="I497" s="11">
        <f t="shared" si="43"/>
        <v>0</v>
      </c>
      <c r="J497" s="2"/>
      <c r="K497" s="18"/>
      <c r="L497" s="18"/>
      <c r="M497" s="14">
        <f t="shared" si="44"/>
        <v>0</v>
      </c>
      <c r="N497" s="230" t="str">
        <f t="shared" si="45"/>
        <v xml:space="preserve"> </v>
      </c>
      <c r="O497" s="230" t="str">
        <f t="shared" si="46"/>
        <v xml:space="preserve"> </v>
      </c>
      <c r="P497" s="230" t="str">
        <f t="shared" si="47"/>
        <v xml:space="preserve"> </v>
      </c>
      <c r="Q497" s="230" t="str">
        <f t="shared" si="48"/>
        <v xml:space="preserve"> </v>
      </c>
    </row>
    <row r="498" spans="1:17" x14ac:dyDescent="0.2">
      <c r="A498" s="10" t="str">
        <f>IF(COUNTRY_INFO!A498=0," ",COUNTRY_INFO!A498)</f>
        <v>Ethiopia</v>
      </c>
      <c r="B498" s="10" t="str">
        <f>IF(COUNTRY_INFO!B498=0," ",COUNTRY_INFO!B498)</f>
        <v>Oromia North Shoa Zone</v>
      </c>
      <c r="C498" s="10" t="str">
        <f>IF(COUNTRY_INFO!C498=0," ",COUNTRY_INFO!C498)</f>
        <v>Kimbibit</v>
      </c>
      <c r="D498" s="11" t="str">
        <f>IF(COUNTRY_INFO!$T$9:$T$1000="MDA2 (DEC+ALB)", COUNTRY_INFO!$T$9:$T$1000, " ")</f>
        <v xml:space="preserve"> </v>
      </c>
      <c r="E498" s="109"/>
      <c r="F498" s="288"/>
      <c r="G498" s="288"/>
      <c r="H498" s="288"/>
      <c r="I498" s="11">
        <f t="shared" si="43"/>
        <v>0</v>
      </c>
      <c r="J498" s="2"/>
      <c r="K498" s="18"/>
      <c r="L498" s="18"/>
      <c r="M498" s="14">
        <f t="shared" si="44"/>
        <v>0</v>
      </c>
      <c r="N498" s="230" t="str">
        <f t="shared" si="45"/>
        <v xml:space="preserve"> </v>
      </c>
      <c r="O498" s="230" t="str">
        <f t="shared" si="46"/>
        <v xml:space="preserve"> </v>
      </c>
      <c r="P498" s="230" t="str">
        <f t="shared" si="47"/>
        <v xml:space="preserve"> </v>
      </c>
      <c r="Q498" s="230" t="str">
        <f t="shared" si="48"/>
        <v xml:space="preserve"> </v>
      </c>
    </row>
    <row r="499" spans="1:17" x14ac:dyDescent="0.2">
      <c r="A499" s="10" t="str">
        <f>IF(COUNTRY_INFO!A499=0," ",COUNTRY_INFO!A499)</f>
        <v>Ethiopia</v>
      </c>
      <c r="B499" s="10" t="str">
        <f>IF(COUNTRY_INFO!B499=0," ",COUNTRY_INFO!B499)</f>
        <v>Oromia North Shoa Zone</v>
      </c>
      <c r="C499" s="10" t="str">
        <f>IF(COUNTRY_INFO!C499=0," ",COUNTRY_INFO!C499)</f>
        <v>Kuyu</v>
      </c>
      <c r="D499" s="11" t="str">
        <f>IF(COUNTRY_INFO!$T$9:$T$1000="MDA2 (DEC+ALB)", COUNTRY_INFO!$T$9:$T$1000, " ")</f>
        <v xml:space="preserve"> </v>
      </c>
      <c r="E499" s="109"/>
      <c r="F499" s="288"/>
      <c r="G499" s="288"/>
      <c r="H499" s="288"/>
      <c r="I499" s="11">
        <f t="shared" si="43"/>
        <v>0</v>
      </c>
      <c r="J499" s="2"/>
      <c r="K499" s="18"/>
      <c r="L499" s="18"/>
      <c r="M499" s="14">
        <f t="shared" si="44"/>
        <v>0</v>
      </c>
      <c r="N499" s="230" t="str">
        <f t="shared" si="45"/>
        <v xml:space="preserve"> </v>
      </c>
      <c r="O499" s="230" t="str">
        <f t="shared" si="46"/>
        <v xml:space="preserve"> </v>
      </c>
      <c r="P499" s="230" t="str">
        <f t="shared" si="47"/>
        <v xml:space="preserve"> </v>
      </c>
      <c r="Q499" s="230" t="str">
        <f t="shared" si="48"/>
        <v xml:space="preserve"> </v>
      </c>
    </row>
    <row r="500" spans="1:17" x14ac:dyDescent="0.2">
      <c r="A500" s="10" t="str">
        <f>IF(COUNTRY_INFO!A500=0," ",COUNTRY_INFO!A500)</f>
        <v>Ethiopia</v>
      </c>
      <c r="B500" s="10" t="str">
        <f>IF(COUNTRY_INFO!B500=0," ",COUNTRY_INFO!B500)</f>
        <v>Oromia North Shoa Zone</v>
      </c>
      <c r="C500" s="10" t="str">
        <f>IF(COUNTRY_INFO!C500=0," ",COUNTRY_INFO!C500)</f>
        <v>Were Jarso</v>
      </c>
      <c r="D500" s="11" t="str">
        <f>IF(COUNTRY_INFO!$T$9:$T$1000="MDA2 (DEC+ALB)", COUNTRY_INFO!$T$9:$T$1000, " ")</f>
        <v xml:space="preserve"> </v>
      </c>
      <c r="E500" s="109"/>
      <c r="F500" s="288"/>
      <c r="G500" s="288"/>
      <c r="H500" s="288"/>
      <c r="I500" s="11">
        <f t="shared" si="43"/>
        <v>0</v>
      </c>
      <c r="J500" s="2"/>
      <c r="K500" s="18"/>
      <c r="L500" s="18"/>
      <c r="M500" s="14">
        <f t="shared" si="44"/>
        <v>0</v>
      </c>
      <c r="N500" s="230" t="str">
        <f t="shared" si="45"/>
        <v xml:space="preserve"> </v>
      </c>
      <c r="O500" s="230" t="str">
        <f t="shared" si="46"/>
        <v xml:space="preserve"> </v>
      </c>
      <c r="P500" s="230" t="str">
        <f t="shared" si="47"/>
        <v xml:space="preserve"> </v>
      </c>
      <c r="Q500" s="230" t="str">
        <f t="shared" si="48"/>
        <v xml:space="preserve"> </v>
      </c>
    </row>
    <row r="501" spans="1:17" x14ac:dyDescent="0.2">
      <c r="A501" s="10" t="str">
        <f>IF(COUNTRY_INFO!A501=0," ",COUNTRY_INFO!A501)</f>
        <v>Ethiopia</v>
      </c>
      <c r="B501" s="10" t="str">
        <f>IF(COUNTRY_INFO!B501=0," ",COUNTRY_INFO!B501)</f>
        <v>Oromia North Shoa Zone</v>
      </c>
      <c r="C501" s="10" t="str">
        <f>IF(COUNTRY_INFO!C501=0," ",COUNTRY_INFO!C501)</f>
        <v>Wuchale</v>
      </c>
      <c r="D501" s="11" t="str">
        <f>IF(COUNTRY_INFO!$T$9:$T$1000="MDA2 (DEC+ALB)", COUNTRY_INFO!$T$9:$T$1000, " ")</f>
        <v xml:space="preserve"> </v>
      </c>
      <c r="E501" s="109"/>
      <c r="F501" s="288"/>
      <c r="G501" s="288"/>
      <c r="H501" s="288"/>
      <c r="I501" s="11">
        <f t="shared" si="43"/>
        <v>0</v>
      </c>
      <c r="J501" s="2"/>
      <c r="K501" s="18"/>
      <c r="L501" s="18"/>
      <c r="M501" s="14">
        <f t="shared" si="44"/>
        <v>0</v>
      </c>
      <c r="N501" s="230" t="str">
        <f t="shared" si="45"/>
        <v xml:space="preserve"> </v>
      </c>
      <c r="O501" s="230" t="str">
        <f t="shared" si="46"/>
        <v xml:space="preserve"> </v>
      </c>
      <c r="P501" s="230" t="str">
        <f t="shared" si="47"/>
        <v xml:space="preserve"> </v>
      </c>
      <c r="Q501" s="230" t="str">
        <f t="shared" si="48"/>
        <v xml:space="preserve"> </v>
      </c>
    </row>
    <row r="502" spans="1:17"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IF(COUNTRY_INFO!$T$9:$T$1000="MDA2 (DEC+ALB)", COUNTRY_INFO!$T$9:$T$1000, " ")</f>
        <v xml:space="preserve"> </v>
      </c>
      <c r="E502" s="109"/>
      <c r="F502" s="288"/>
      <c r="G502" s="288"/>
      <c r="H502" s="288"/>
      <c r="I502" s="11">
        <f t="shared" si="43"/>
        <v>0</v>
      </c>
      <c r="J502" s="2"/>
      <c r="K502" s="18"/>
      <c r="L502" s="18"/>
      <c r="M502" s="14">
        <f t="shared" si="44"/>
        <v>0</v>
      </c>
      <c r="N502" s="230" t="str">
        <f t="shared" si="45"/>
        <v xml:space="preserve"> </v>
      </c>
      <c r="O502" s="230" t="str">
        <f t="shared" si="46"/>
        <v xml:space="preserve"> </v>
      </c>
      <c r="P502" s="230" t="str">
        <f t="shared" si="47"/>
        <v xml:space="preserve"> </v>
      </c>
      <c r="Q502" s="230" t="str">
        <f t="shared" si="48"/>
        <v xml:space="preserve"> </v>
      </c>
    </row>
    <row r="503" spans="1:17" x14ac:dyDescent="0.2">
      <c r="A503" s="10" t="str">
        <f>IF(COUNTRY_INFO!A503=0," ",COUNTRY_INFO!A503)</f>
        <v>Ethiopia</v>
      </c>
      <c r="B503" s="10" t="str">
        <f>IF(COUNTRY_INFO!B503=0," ",COUNTRY_INFO!B503)</f>
        <v>Oromia Southwest Shewa</v>
      </c>
      <c r="C503" s="10" t="str">
        <f>IF(COUNTRY_INFO!C503=0," ",COUNTRY_INFO!C503)</f>
        <v>Amayyaa</v>
      </c>
      <c r="D503" s="11" t="str">
        <f>IF(COUNTRY_INFO!$T$9:$T$1000="MDA2 (DEC+ALB)", COUNTRY_INFO!$T$9:$T$1000, " ")</f>
        <v xml:space="preserve"> </v>
      </c>
      <c r="E503" s="109"/>
      <c r="F503" s="288"/>
      <c r="G503" s="288"/>
      <c r="H503" s="288"/>
      <c r="I503" s="11">
        <f t="shared" si="43"/>
        <v>0</v>
      </c>
      <c r="J503" s="2"/>
      <c r="K503" s="18"/>
      <c r="L503" s="18"/>
      <c r="M503" s="14">
        <f t="shared" si="44"/>
        <v>0</v>
      </c>
      <c r="N503" s="230" t="str">
        <f t="shared" si="45"/>
        <v xml:space="preserve"> </v>
      </c>
      <c r="O503" s="230" t="str">
        <f t="shared" si="46"/>
        <v xml:space="preserve"> </v>
      </c>
      <c r="P503" s="230" t="str">
        <f t="shared" si="47"/>
        <v xml:space="preserve"> </v>
      </c>
      <c r="Q503" s="230" t="str">
        <f t="shared" si="48"/>
        <v xml:space="preserve"> </v>
      </c>
    </row>
    <row r="504" spans="1:17" x14ac:dyDescent="0.2">
      <c r="A504" s="10" t="str">
        <f>IF(COUNTRY_INFO!A504=0," ",COUNTRY_INFO!A504)</f>
        <v>Ethiopia</v>
      </c>
      <c r="B504" s="10" t="str">
        <f>IF(COUNTRY_INFO!B504=0," ",COUNTRY_INFO!B504)</f>
        <v>Oromia Southwest Shewa</v>
      </c>
      <c r="C504" s="10" t="str">
        <f>IF(COUNTRY_INFO!C504=0," ",COUNTRY_INFO!C504)</f>
        <v>Bachoo</v>
      </c>
      <c r="D504" s="11" t="str">
        <f>IF(COUNTRY_INFO!$T$9:$T$1000="MDA2 (DEC+ALB)", COUNTRY_INFO!$T$9:$T$1000, " ")</f>
        <v xml:space="preserve"> </v>
      </c>
      <c r="E504" s="109"/>
      <c r="F504" s="288"/>
      <c r="G504" s="288"/>
      <c r="H504" s="288"/>
      <c r="I504" s="11">
        <f t="shared" si="43"/>
        <v>0</v>
      </c>
      <c r="J504" s="2"/>
      <c r="K504" s="18"/>
      <c r="L504" s="18"/>
      <c r="M504" s="14">
        <f t="shared" si="44"/>
        <v>0</v>
      </c>
      <c r="N504" s="230" t="str">
        <f t="shared" si="45"/>
        <v xml:space="preserve"> </v>
      </c>
      <c r="O504" s="230" t="str">
        <f t="shared" si="46"/>
        <v xml:space="preserve"> </v>
      </c>
      <c r="P504" s="230" t="str">
        <f t="shared" si="47"/>
        <v xml:space="preserve"> </v>
      </c>
      <c r="Q504" s="230" t="str">
        <f t="shared" si="48"/>
        <v xml:space="preserve"> </v>
      </c>
    </row>
    <row r="505" spans="1:17" x14ac:dyDescent="0.2">
      <c r="A505" s="10" t="str">
        <f>IF(COUNTRY_INFO!A505=0," ",COUNTRY_INFO!A505)</f>
        <v>Ethiopia</v>
      </c>
      <c r="B505" s="10" t="str">
        <f>IF(COUNTRY_INFO!B505=0," ",COUNTRY_INFO!B505)</f>
        <v>Oromia Southwest Shewa</v>
      </c>
      <c r="C505" s="10" t="str">
        <f>IF(COUNTRY_INFO!C505=0," ",COUNTRY_INFO!C505)</f>
        <v>Daawoo</v>
      </c>
      <c r="D505" s="11" t="str">
        <f>IF(COUNTRY_INFO!$T$9:$T$1000="MDA2 (DEC+ALB)", COUNTRY_INFO!$T$9:$T$1000, " ")</f>
        <v xml:space="preserve"> </v>
      </c>
      <c r="E505" s="109"/>
      <c r="F505" s="288"/>
      <c r="G505" s="288"/>
      <c r="H505" s="288"/>
      <c r="I505" s="11">
        <f t="shared" si="43"/>
        <v>0</v>
      </c>
      <c r="J505" s="2"/>
      <c r="K505" s="18"/>
      <c r="L505" s="18"/>
      <c r="M505" s="14">
        <f t="shared" si="44"/>
        <v>0</v>
      </c>
      <c r="N505" s="230" t="str">
        <f t="shared" si="45"/>
        <v xml:space="preserve"> </v>
      </c>
      <c r="O505" s="230" t="str">
        <f t="shared" si="46"/>
        <v xml:space="preserve"> </v>
      </c>
      <c r="P505" s="230" t="str">
        <f t="shared" si="47"/>
        <v xml:space="preserve"> </v>
      </c>
      <c r="Q505" s="230" t="str">
        <f t="shared" si="48"/>
        <v xml:space="preserve"> </v>
      </c>
    </row>
    <row r="506" spans="1:17" x14ac:dyDescent="0.2">
      <c r="A506" s="10" t="str">
        <f>IF(COUNTRY_INFO!A506=0," ",COUNTRY_INFO!A506)</f>
        <v>Ethiopia</v>
      </c>
      <c r="B506" s="10" t="str">
        <f>IF(COUNTRY_INFO!B506=0," ",COUNTRY_INFO!B506)</f>
        <v>Oromia Southwest Shewa</v>
      </c>
      <c r="C506" s="10" t="str">
        <f>IF(COUNTRY_INFO!C506=0," ",COUNTRY_INFO!C506)</f>
        <v>Goro</v>
      </c>
      <c r="D506" s="11" t="str">
        <f>IF(COUNTRY_INFO!$T$9:$T$1000="MDA2 (DEC+ALB)", COUNTRY_INFO!$T$9:$T$1000, " ")</f>
        <v xml:space="preserve"> </v>
      </c>
      <c r="E506" s="109"/>
      <c r="F506" s="288"/>
      <c r="G506" s="288"/>
      <c r="H506" s="288"/>
      <c r="I506" s="11">
        <f t="shared" si="43"/>
        <v>0</v>
      </c>
      <c r="J506" s="2"/>
      <c r="K506" s="18"/>
      <c r="L506" s="18"/>
      <c r="M506" s="14">
        <f t="shared" si="44"/>
        <v>0</v>
      </c>
      <c r="N506" s="230" t="str">
        <f t="shared" si="45"/>
        <v xml:space="preserve"> </v>
      </c>
      <c r="O506" s="230" t="str">
        <f t="shared" si="46"/>
        <v xml:space="preserve"> </v>
      </c>
      <c r="P506" s="230" t="str">
        <f t="shared" si="47"/>
        <v xml:space="preserve"> </v>
      </c>
      <c r="Q506" s="230" t="str">
        <f t="shared" si="48"/>
        <v xml:space="preserve"> </v>
      </c>
    </row>
    <row r="507" spans="1:17" x14ac:dyDescent="0.2">
      <c r="A507" s="10" t="str">
        <f>IF(COUNTRY_INFO!A507=0," ",COUNTRY_INFO!A507)</f>
        <v>Ethiopia</v>
      </c>
      <c r="B507" s="10" t="str">
        <f>IF(COUNTRY_INFO!B507=0," ",COUNTRY_INFO!B507)</f>
        <v>Oromia Southwest Shewa</v>
      </c>
      <c r="C507" s="10" t="str">
        <f>IF(COUNTRY_INFO!C507=0," ",COUNTRY_INFO!C507)</f>
        <v>Iluu</v>
      </c>
      <c r="D507" s="11" t="str">
        <f>IF(COUNTRY_INFO!$T$9:$T$1000="MDA2 (DEC+ALB)", COUNTRY_INFO!$T$9:$T$1000, " ")</f>
        <v xml:space="preserve"> </v>
      </c>
      <c r="E507" s="109"/>
      <c r="F507" s="288"/>
      <c r="G507" s="288"/>
      <c r="H507" s="288"/>
      <c r="I507" s="11">
        <f t="shared" si="43"/>
        <v>0</v>
      </c>
      <c r="J507" s="2"/>
      <c r="K507" s="18"/>
      <c r="L507" s="18"/>
      <c r="M507" s="14">
        <f t="shared" si="44"/>
        <v>0</v>
      </c>
      <c r="N507" s="230" t="str">
        <f t="shared" si="45"/>
        <v xml:space="preserve"> </v>
      </c>
      <c r="O507" s="230" t="str">
        <f t="shared" si="46"/>
        <v xml:space="preserve"> </v>
      </c>
      <c r="P507" s="230" t="str">
        <f t="shared" si="47"/>
        <v xml:space="preserve"> </v>
      </c>
      <c r="Q507" s="230" t="str">
        <f t="shared" si="48"/>
        <v xml:space="preserve"> </v>
      </c>
    </row>
    <row r="508" spans="1:17" x14ac:dyDescent="0.2">
      <c r="A508" s="10" t="str">
        <f>IF(COUNTRY_INFO!A508=0," ",COUNTRY_INFO!A508)</f>
        <v>Ethiopia</v>
      </c>
      <c r="B508" s="10" t="str">
        <f>IF(COUNTRY_INFO!B508=0," ",COUNTRY_INFO!B508)</f>
        <v>Oromia Southwest Shewa</v>
      </c>
      <c r="C508" s="10" t="str">
        <f>IF(COUNTRY_INFO!C508=0," ",COUNTRY_INFO!C508)</f>
        <v>Kersa Malima</v>
      </c>
      <c r="D508" s="11" t="str">
        <f>IF(COUNTRY_INFO!$T$9:$T$1000="MDA2 (DEC+ALB)", COUNTRY_INFO!$T$9:$T$1000, " ")</f>
        <v xml:space="preserve"> </v>
      </c>
      <c r="E508" s="109"/>
      <c r="F508" s="288"/>
      <c r="G508" s="288"/>
      <c r="H508" s="288"/>
      <c r="I508" s="11">
        <f t="shared" si="43"/>
        <v>0</v>
      </c>
      <c r="J508" s="2"/>
      <c r="K508" s="18"/>
      <c r="L508" s="18"/>
      <c r="M508" s="14">
        <f t="shared" si="44"/>
        <v>0</v>
      </c>
      <c r="N508" s="230" t="str">
        <f t="shared" si="45"/>
        <v xml:space="preserve"> </v>
      </c>
      <c r="O508" s="230" t="str">
        <f t="shared" si="46"/>
        <v xml:space="preserve"> </v>
      </c>
      <c r="P508" s="230" t="str">
        <f t="shared" si="47"/>
        <v xml:space="preserve"> </v>
      </c>
      <c r="Q508" s="230" t="str">
        <f t="shared" si="48"/>
        <v xml:space="preserve"> </v>
      </c>
    </row>
    <row r="509" spans="1:17" x14ac:dyDescent="0.2">
      <c r="A509" s="10" t="str">
        <f>IF(COUNTRY_INFO!A509=0," ",COUNTRY_INFO!A509)</f>
        <v>Ethiopia</v>
      </c>
      <c r="B509" s="10" t="str">
        <f>IF(COUNTRY_INFO!B509=0," ",COUNTRY_INFO!B509)</f>
        <v>Oromia Southwest Shewa</v>
      </c>
      <c r="C509" s="10" t="str">
        <f>IF(COUNTRY_INFO!C509=0," ",COUNTRY_INFO!C509)</f>
        <v>Saden Sodo</v>
      </c>
      <c r="D509" s="11" t="str">
        <f>IF(COUNTRY_INFO!$T$9:$T$1000="MDA2 (DEC+ALB)", COUNTRY_INFO!$T$9:$T$1000, " ")</f>
        <v xml:space="preserve"> </v>
      </c>
      <c r="E509" s="109"/>
      <c r="F509" s="288"/>
      <c r="G509" s="288"/>
      <c r="H509" s="288"/>
      <c r="I509" s="11">
        <f t="shared" si="43"/>
        <v>0</v>
      </c>
      <c r="J509" s="2"/>
      <c r="K509" s="18"/>
      <c r="L509" s="18"/>
      <c r="M509" s="14">
        <f t="shared" si="44"/>
        <v>0</v>
      </c>
      <c r="N509" s="230" t="str">
        <f t="shared" si="45"/>
        <v xml:space="preserve"> </v>
      </c>
      <c r="O509" s="230" t="str">
        <f t="shared" si="46"/>
        <v xml:space="preserve"> </v>
      </c>
      <c r="P509" s="230" t="str">
        <f t="shared" si="47"/>
        <v xml:space="preserve"> </v>
      </c>
      <c r="Q509" s="230" t="str">
        <f t="shared" si="48"/>
        <v xml:space="preserve"> </v>
      </c>
    </row>
    <row r="510" spans="1:17" x14ac:dyDescent="0.2">
      <c r="A510" s="10" t="str">
        <f>IF(COUNTRY_INFO!A510=0," ",COUNTRY_INFO!A510)</f>
        <v>Ethiopia</v>
      </c>
      <c r="B510" s="10" t="str">
        <f>IF(COUNTRY_INFO!B510=0," ",COUNTRY_INFO!B510)</f>
        <v>Oromia Southwest Shewa</v>
      </c>
      <c r="C510" s="10" t="str">
        <f>IF(COUNTRY_INFO!C510=0," ",COUNTRY_INFO!C510)</f>
        <v>Sodo Dachi</v>
      </c>
      <c r="D510" s="11" t="str">
        <f>IF(COUNTRY_INFO!$T$9:$T$1000="MDA2 (DEC+ALB)", COUNTRY_INFO!$T$9:$T$1000, " ")</f>
        <v xml:space="preserve"> </v>
      </c>
      <c r="E510" s="109"/>
      <c r="F510" s="288"/>
      <c r="G510" s="288"/>
      <c r="H510" s="288"/>
      <c r="I510" s="11">
        <f t="shared" si="43"/>
        <v>0</v>
      </c>
      <c r="J510" s="2"/>
      <c r="K510" s="18"/>
      <c r="L510" s="18"/>
      <c r="M510" s="14">
        <f t="shared" si="44"/>
        <v>0</v>
      </c>
      <c r="N510" s="230" t="str">
        <f t="shared" si="45"/>
        <v xml:space="preserve"> </v>
      </c>
      <c r="O510" s="230" t="str">
        <f t="shared" si="46"/>
        <v xml:space="preserve"> </v>
      </c>
      <c r="P510" s="230" t="str">
        <f t="shared" si="47"/>
        <v xml:space="preserve"> </v>
      </c>
      <c r="Q510" s="230" t="str">
        <f t="shared" si="48"/>
        <v xml:space="preserve"> </v>
      </c>
    </row>
    <row r="511" spans="1:17" x14ac:dyDescent="0.2">
      <c r="A511" s="10" t="str">
        <f>IF(COUNTRY_INFO!A511=0," ",COUNTRY_INFO!A511)</f>
        <v>Ethiopia</v>
      </c>
      <c r="B511" s="10" t="str">
        <f>IF(COUNTRY_INFO!B511=0," ",COUNTRY_INFO!B511)</f>
        <v>Oromia Southwest Shewa</v>
      </c>
      <c r="C511" s="10" t="str">
        <f>IF(COUNTRY_INFO!C511=0," ",COUNTRY_INFO!C511)</f>
        <v>Tole</v>
      </c>
      <c r="D511" s="11" t="str">
        <f>IF(COUNTRY_INFO!$T$9:$T$1000="MDA2 (DEC+ALB)", COUNTRY_INFO!$T$9:$T$1000, " ")</f>
        <v xml:space="preserve"> </v>
      </c>
      <c r="E511" s="109"/>
      <c r="F511" s="288"/>
      <c r="G511" s="288"/>
      <c r="H511" s="288"/>
      <c r="I511" s="11">
        <f t="shared" si="43"/>
        <v>0</v>
      </c>
      <c r="J511" s="2"/>
      <c r="K511" s="18"/>
      <c r="L511" s="18"/>
      <c r="M511" s="14">
        <f t="shared" si="44"/>
        <v>0</v>
      </c>
      <c r="N511" s="230" t="str">
        <f t="shared" si="45"/>
        <v xml:space="preserve"> </v>
      </c>
      <c r="O511" s="230" t="str">
        <f t="shared" si="46"/>
        <v xml:space="preserve"> </v>
      </c>
      <c r="P511" s="230" t="str">
        <f t="shared" si="47"/>
        <v xml:space="preserve"> </v>
      </c>
      <c r="Q511" s="230" t="str">
        <f t="shared" si="48"/>
        <v xml:space="preserve"> </v>
      </c>
    </row>
    <row r="512" spans="1:17" x14ac:dyDescent="0.2">
      <c r="A512" s="10" t="str">
        <f>IF(COUNTRY_INFO!A512=0," ",COUNTRY_INFO!A512)</f>
        <v>Ethiopia</v>
      </c>
      <c r="B512" s="10" t="str">
        <f>IF(COUNTRY_INFO!B512=0," ",COUNTRY_INFO!B512)</f>
        <v>Oromia Southwest Shewa</v>
      </c>
      <c r="C512" s="10" t="str">
        <f>IF(COUNTRY_INFO!C512=0," ",COUNTRY_INFO!C512)</f>
        <v xml:space="preserve">Waliso </v>
      </c>
      <c r="D512" s="11" t="str">
        <f>IF(COUNTRY_INFO!$T$9:$T$1000="MDA2 (DEC+ALB)", COUNTRY_INFO!$T$9:$T$1000, " ")</f>
        <v xml:space="preserve"> </v>
      </c>
      <c r="E512" s="109"/>
      <c r="F512" s="288"/>
      <c r="G512" s="288"/>
      <c r="H512" s="288"/>
      <c r="I512" s="11">
        <f t="shared" si="43"/>
        <v>0</v>
      </c>
      <c r="J512" s="2"/>
      <c r="K512" s="18"/>
      <c r="L512" s="18"/>
      <c r="M512" s="14">
        <f t="shared" si="44"/>
        <v>0</v>
      </c>
      <c r="N512" s="230" t="str">
        <f t="shared" si="45"/>
        <v xml:space="preserve"> </v>
      </c>
      <c r="O512" s="230" t="str">
        <f t="shared" si="46"/>
        <v xml:space="preserve"> </v>
      </c>
      <c r="P512" s="230" t="str">
        <f t="shared" si="47"/>
        <v xml:space="preserve"> </v>
      </c>
      <c r="Q512" s="230" t="str">
        <f t="shared" si="48"/>
        <v xml:space="preserve"> </v>
      </c>
    </row>
    <row r="513" spans="1:17" x14ac:dyDescent="0.2">
      <c r="A513" s="10" t="str">
        <f>IF(COUNTRY_INFO!A513=0," ",COUNTRY_INFO!A513)</f>
        <v>Ethiopia</v>
      </c>
      <c r="B513" s="10" t="str">
        <f>IF(COUNTRY_INFO!B513=0," ",COUNTRY_INFO!B513)</f>
        <v>Oromia Southwest Shewa</v>
      </c>
      <c r="C513" s="10" t="str">
        <f>IF(COUNTRY_INFO!C513=0," ",COUNTRY_INFO!C513)</f>
        <v>Waliso Town</v>
      </c>
      <c r="D513" s="11" t="str">
        <f>IF(COUNTRY_INFO!$T$9:$T$1000="MDA2 (DEC+ALB)", COUNTRY_INFO!$T$9:$T$1000, " ")</f>
        <v xml:space="preserve"> </v>
      </c>
      <c r="E513" s="109"/>
      <c r="F513" s="288"/>
      <c r="G513" s="288"/>
      <c r="H513" s="288"/>
      <c r="I513" s="11">
        <f t="shared" si="43"/>
        <v>0</v>
      </c>
      <c r="J513" s="2"/>
      <c r="K513" s="18"/>
      <c r="L513" s="18"/>
      <c r="M513" s="14">
        <f t="shared" si="44"/>
        <v>0</v>
      </c>
      <c r="N513" s="230" t="str">
        <f t="shared" si="45"/>
        <v xml:space="preserve"> </v>
      </c>
      <c r="O513" s="230" t="str">
        <f t="shared" si="46"/>
        <v xml:space="preserve"> </v>
      </c>
      <c r="P513" s="230" t="str">
        <f t="shared" si="47"/>
        <v xml:space="preserve"> </v>
      </c>
      <c r="Q513" s="230" t="str">
        <f t="shared" si="48"/>
        <v xml:space="preserve"> </v>
      </c>
    </row>
    <row r="514" spans="1:17" x14ac:dyDescent="0.2">
      <c r="A514" s="10" t="str">
        <f>IF(COUNTRY_INFO!A514=0," ",COUNTRY_INFO!A514)</f>
        <v>Ethiopia</v>
      </c>
      <c r="B514" s="10" t="str">
        <f>IF(COUNTRY_INFO!B514=0," ",COUNTRY_INFO!B514)</f>
        <v>Oromia Southwest Shewa</v>
      </c>
      <c r="C514" s="10" t="str">
        <f>IF(COUNTRY_INFO!C514=0," ",COUNTRY_INFO!C514)</f>
        <v>Wonchi</v>
      </c>
      <c r="D514" s="11" t="str">
        <f>IF(COUNTRY_INFO!$T$9:$T$1000="MDA2 (DEC+ALB)", COUNTRY_INFO!$T$9:$T$1000, " ")</f>
        <v xml:space="preserve"> </v>
      </c>
      <c r="E514" s="109"/>
      <c r="F514" s="288"/>
      <c r="G514" s="288"/>
      <c r="H514" s="288"/>
      <c r="I514" s="11">
        <f t="shared" si="43"/>
        <v>0</v>
      </c>
      <c r="J514" s="2"/>
      <c r="K514" s="18"/>
      <c r="L514" s="18"/>
      <c r="M514" s="14">
        <f t="shared" si="44"/>
        <v>0</v>
      </c>
      <c r="N514" s="230" t="str">
        <f t="shared" si="45"/>
        <v xml:space="preserve"> </v>
      </c>
      <c r="O514" s="230" t="str">
        <f t="shared" si="46"/>
        <v xml:space="preserve"> </v>
      </c>
      <c r="P514" s="230" t="str">
        <f t="shared" si="47"/>
        <v xml:space="preserve"> </v>
      </c>
      <c r="Q514" s="230" t="str">
        <f t="shared" si="48"/>
        <v xml:space="preserve"> </v>
      </c>
    </row>
    <row r="515" spans="1:17" x14ac:dyDescent="0.2">
      <c r="A515" s="10" t="str">
        <f>IF(COUNTRY_INFO!A515=0," ",COUNTRY_INFO!A515)</f>
        <v>Ethiopia</v>
      </c>
      <c r="B515" s="10" t="str">
        <f>IF(COUNTRY_INFO!B515=0," ",COUNTRY_INFO!B515)</f>
        <v>Oromia West Arsi</v>
      </c>
      <c r="C515" s="10" t="str">
        <f>IF(COUNTRY_INFO!C515=0," ",COUNTRY_INFO!C515)</f>
        <v>Adaba</v>
      </c>
      <c r="D515" s="11" t="str">
        <f>IF(COUNTRY_INFO!$T$9:$T$1000="MDA2 (DEC+ALB)", COUNTRY_INFO!$T$9:$T$1000, " ")</f>
        <v xml:space="preserve"> </v>
      </c>
      <c r="E515" s="109"/>
      <c r="F515" s="288"/>
      <c r="G515" s="288"/>
      <c r="H515" s="288"/>
      <c r="I515" s="11">
        <f t="shared" si="43"/>
        <v>0</v>
      </c>
      <c r="J515" s="2"/>
      <c r="K515" s="18"/>
      <c r="L515" s="18"/>
      <c r="M515" s="14">
        <f t="shared" si="44"/>
        <v>0</v>
      </c>
      <c r="N515" s="230" t="str">
        <f t="shared" si="45"/>
        <v xml:space="preserve"> </v>
      </c>
      <c r="O515" s="230" t="str">
        <f t="shared" si="46"/>
        <v xml:space="preserve"> </v>
      </c>
      <c r="P515" s="230" t="str">
        <f t="shared" si="47"/>
        <v xml:space="preserve"> </v>
      </c>
      <c r="Q515" s="230" t="str">
        <f t="shared" si="48"/>
        <v xml:space="preserve"> </v>
      </c>
    </row>
    <row r="516" spans="1:17" x14ac:dyDescent="0.2">
      <c r="A516" s="10" t="str">
        <f>IF(COUNTRY_INFO!A516=0," ",COUNTRY_INFO!A516)</f>
        <v>Ethiopia</v>
      </c>
      <c r="B516" s="10" t="str">
        <f>IF(COUNTRY_INFO!B516=0," ",COUNTRY_INFO!B516)</f>
        <v>Oromia West Arsi</v>
      </c>
      <c r="C516" s="10" t="str">
        <f>IF(COUNTRY_INFO!C516=0," ",COUNTRY_INFO!C516)</f>
        <v>Arsi Negele</v>
      </c>
      <c r="D516" s="11" t="str">
        <f>IF(COUNTRY_INFO!$T$9:$T$1000="MDA2 (DEC+ALB)", COUNTRY_INFO!$T$9:$T$1000, " ")</f>
        <v xml:space="preserve"> </v>
      </c>
      <c r="E516" s="109"/>
      <c r="F516" s="288"/>
      <c r="G516" s="288"/>
      <c r="H516" s="288"/>
      <c r="I516" s="11">
        <f t="shared" si="43"/>
        <v>0</v>
      </c>
      <c r="J516" s="2"/>
      <c r="K516" s="18"/>
      <c r="L516" s="18"/>
      <c r="M516" s="14">
        <f t="shared" si="44"/>
        <v>0</v>
      </c>
      <c r="N516" s="230" t="str">
        <f t="shared" si="45"/>
        <v xml:space="preserve"> </v>
      </c>
      <c r="O516" s="230" t="str">
        <f t="shared" si="46"/>
        <v xml:space="preserve"> </v>
      </c>
      <c r="P516" s="230" t="str">
        <f t="shared" si="47"/>
        <v xml:space="preserve"> </v>
      </c>
      <c r="Q516" s="230" t="str">
        <f t="shared" si="48"/>
        <v xml:space="preserve"> </v>
      </c>
    </row>
    <row r="517" spans="1:17" x14ac:dyDescent="0.2">
      <c r="A517" s="10" t="str">
        <f>IF(COUNTRY_INFO!A517=0," ",COUNTRY_INFO!A517)</f>
        <v>Ethiopia</v>
      </c>
      <c r="B517" s="10" t="str">
        <f>IF(COUNTRY_INFO!B517=0," ",COUNTRY_INFO!B517)</f>
        <v>Oromia West Arsi</v>
      </c>
      <c r="C517" s="10" t="str">
        <f>IF(COUNTRY_INFO!C517=0," ",COUNTRY_INFO!C517)</f>
        <v>Arsi Negele Town</v>
      </c>
      <c r="D517" s="11" t="str">
        <f>IF(COUNTRY_INFO!$T$9:$T$1000="MDA2 (DEC+ALB)", COUNTRY_INFO!$T$9:$T$1000, " ")</f>
        <v xml:space="preserve"> </v>
      </c>
      <c r="E517" s="109"/>
      <c r="F517" s="288"/>
      <c r="G517" s="288"/>
      <c r="H517" s="288"/>
      <c r="I517" s="11">
        <f t="shared" si="43"/>
        <v>0</v>
      </c>
      <c r="J517" s="2"/>
      <c r="K517" s="18"/>
      <c r="L517" s="18"/>
      <c r="M517" s="14">
        <f t="shared" si="44"/>
        <v>0</v>
      </c>
      <c r="N517" s="230" t="str">
        <f t="shared" si="45"/>
        <v xml:space="preserve"> </v>
      </c>
      <c r="O517" s="230" t="str">
        <f t="shared" si="46"/>
        <v xml:space="preserve"> </v>
      </c>
      <c r="P517" s="230" t="str">
        <f t="shared" si="47"/>
        <v xml:space="preserve"> </v>
      </c>
      <c r="Q517" s="230" t="str">
        <f t="shared" si="48"/>
        <v xml:space="preserve"> </v>
      </c>
    </row>
    <row r="518" spans="1:17" x14ac:dyDescent="0.2">
      <c r="A518" s="10" t="str">
        <f>IF(COUNTRY_INFO!A518=0," ",COUNTRY_INFO!A518)</f>
        <v>Ethiopia</v>
      </c>
      <c r="B518" s="10" t="str">
        <f>IF(COUNTRY_INFO!B518=0," ",COUNTRY_INFO!B518)</f>
        <v>Oromia West Arsi</v>
      </c>
      <c r="C518" s="10" t="str">
        <f>IF(COUNTRY_INFO!C518=0," ",COUNTRY_INFO!C518)</f>
        <v>Bishan Guracha Town</v>
      </c>
      <c r="D518" s="11" t="str">
        <f>IF(COUNTRY_INFO!$T$9:$T$1000="MDA2 (DEC+ALB)", COUNTRY_INFO!$T$9:$T$1000, " ")</f>
        <v xml:space="preserve"> </v>
      </c>
      <c r="E518" s="109"/>
      <c r="F518" s="288"/>
      <c r="G518" s="288"/>
      <c r="H518" s="288"/>
      <c r="I518" s="11">
        <f t="shared" si="43"/>
        <v>0</v>
      </c>
      <c r="J518" s="2"/>
      <c r="K518" s="18"/>
      <c r="L518" s="18"/>
      <c r="M518" s="14">
        <f t="shared" si="44"/>
        <v>0</v>
      </c>
      <c r="N518" s="230" t="str">
        <f t="shared" si="45"/>
        <v xml:space="preserve"> </v>
      </c>
      <c r="O518" s="230" t="str">
        <f t="shared" si="46"/>
        <v xml:space="preserve"> </v>
      </c>
      <c r="P518" s="230" t="str">
        <f t="shared" si="47"/>
        <v xml:space="preserve"> </v>
      </c>
      <c r="Q518" s="230" t="str">
        <f t="shared" si="48"/>
        <v xml:space="preserve"> </v>
      </c>
    </row>
    <row r="519" spans="1:17" x14ac:dyDescent="0.2">
      <c r="A519" s="10" t="str">
        <f>IF(COUNTRY_INFO!A519=0," ",COUNTRY_INFO!A519)</f>
        <v>Ethiopia</v>
      </c>
      <c r="B519" s="10" t="str">
        <f>IF(COUNTRY_INFO!B519=0," ",COUNTRY_INFO!B519)</f>
        <v>Oromia West Arsi</v>
      </c>
      <c r="C519" s="10" t="str">
        <f>IF(COUNTRY_INFO!C519=0," ",COUNTRY_INFO!C519)</f>
        <v>Dodola</v>
      </c>
      <c r="D519" s="11" t="str">
        <f>IF(COUNTRY_INFO!$T$9:$T$1000="MDA2 (DEC+ALB)", COUNTRY_INFO!$T$9:$T$1000, " ")</f>
        <v xml:space="preserve"> </v>
      </c>
      <c r="E519" s="109"/>
      <c r="F519" s="288"/>
      <c r="G519" s="288"/>
      <c r="H519" s="288"/>
      <c r="I519" s="11">
        <f t="shared" si="43"/>
        <v>0</v>
      </c>
      <c r="J519" s="2"/>
      <c r="K519" s="18"/>
      <c r="L519" s="18"/>
      <c r="M519" s="14">
        <f t="shared" si="44"/>
        <v>0</v>
      </c>
      <c r="N519" s="230" t="str">
        <f t="shared" si="45"/>
        <v xml:space="preserve"> </v>
      </c>
      <c r="O519" s="230" t="str">
        <f t="shared" si="46"/>
        <v xml:space="preserve"> </v>
      </c>
      <c r="P519" s="230" t="str">
        <f t="shared" si="47"/>
        <v xml:space="preserve"> </v>
      </c>
      <c r="Q519" s="230" t="str">
        <f t="shared" si="48"/>
        <v xml:space="preserve"> </v>
      </c>
    </row>
    <row r="520" spans="1:17" x14ac:dyDescent="0.2">
      <c r="A520" s="10" t="str">
        <f>IF(COUNTRY_INFO!A520=0," ",COUNTRY_INFO!A520)</f>
        <v>Ethiopia</v>
      </c>
      <c r="B520" s="10" t="str">
        <f>IF(COUNTRY_INFO!B520=0," ",COUNTRY_INFO!B520)</f>
        <v>Oromia West Arsi</v>
      </c>
      <c r="C520" s="10" t="str">
        <f>IF(COUNTRY_INFO!C520=0," ",COUNTRY_INFO!C520)</f>
        <v>Dodola Town</v>
      </c>
      <c r="D520" s="11" t="str">
        <f>IF(COUNTRY_INFO!$T$9:$T$1000="MDA2 (DEC+ALB)", COUNTRY_INFO!$T$9:$T$1000, " ")</f>
        <v xml:space="preserve"> </v>
      </c>
      <c r="E520" s="109"/>
      <c r="F520" s="288"/>
      <c r="G520" s="288"/>
      <c r="H520" s="288"/>
      <c r="I520" s="11">
        <f t="shared" si="43"/>
        <v>0</v>
      </c>
      <c r="J520" s="2"/>
      <c r="K520" s="18"/>
      <c r="L520" s="18"/>
      <c r="M520" s="14">
        <f t="shared" si="44"/>
        <v>0</v>
      </c>
      <c r="N520" s="230" t="str">
        <f t="shared" si="45"/>
        <v xml:space="preserve"> </v>
      </c>
      <c r="O520" s="230" t="str">
        <f t="shared" si="46"/>
        <v xml:space="preserve"> </v>
      </c>
      <c r="P520" s="230" t="str">
        <f t="shared" si="47"/>
        <v xml:space="preserve"> </v>
      </c>
      <c r="Q520" s="230" t="str">
        <f t="shared" si="48"/>
        <v xml:space="preserve"> </v>
      </c>
    </row>
    <row r="521" spans="1:17" x14ac:dyDescent="0.2">
      <c r="A521" s="10" t="str">
        <f>IF(COUNTRY_INFO!A521=0," ",COUNTRY_INFO!A521)</f>
        <v>Ethiopia</v>
      </c>
      <c r="B521" s="10" t="str">
        <f>IF(COUNTRY_INFO!B521=0," ",COUNTRY_INFO!B521)</f>
        <v>Oromia West Arsi</v>
      </c>
      <c r="C521" s="10" t="str">
        <f>IF(COUNTRY_INFO!C521=0," ",COUNTRY_INFO!C521)</f>
        <v>Gedeb Asasa</v>
      </c>
      <c r="D521" s="11" t="str">
        <f>IF(COUNTRY_INFO!$T$9:$T$1000="MDA2 (DEC+ALB)", COUNTRY_INFO!$T$9:$T$1000, " ")</f>
        <v xml:space="preserve"> </v>
      </c>
      <c r="E521" s="109"/>
      <c r="F521" s="288"/>
      <c r="G521" s="288"/>
      <c r="H521" s="288"/>
      <c r="I521" s="11">
        <f t="shared" si="43"/>
        <v>0</v>
      </c>
      <c r="J521" s="2"/>
      <c r="K521" s="18"/>
      <c r="L521" s="18"/>
      <c r="M521" s="14">
        <f t="shared" si="44"/>
        <v>0</v>
      </c>
      <c r="N521" s="230" t="str">
        <f t="shared" si="45"/>
        <v xml:space="preserve"> </v>
      </c>
      <c r="O521" s="230" t="str">
        <f t="shared" si="46"/>
        <v xml:space="preserve"> </v>
      </c>
      <c r="P521" s="230" t="str">
        <f t="shared" si="47"/>
        <v xml:space="preserve"> </v>
      </c>
      <c r="Q521" s="230" t="str">
        <f t="shared" si="48"/>
        <v xml:space="preserve"> </v>
      </c>
    </row>
    <row r="522" spans="1:17" x14ac:dyDescent="0.2">
      <c r="A522" s="10" t="str">
        <f>IF(COUNTRY_INFO!A522=0," ",COUNTRY_INFO!A522)</f>
        <v>Ethiopia</v>
      </c>
      <c r="B522" s="10" t="str">
        <f>IF(COUNTRY_INFO!B522=0," ",COUNTRY_INFO!B522)</f>
        <v>Oromia West Arsi</v>
      </c>
      <c r="C522" s="10" t="str">
        <f>IF(COUNTRY_INFO!C522=0," ",COUNTRY_INFO!C522)</f>
        <v xml:space="preserve">Heben Arsi </v>
      </c>
      <c r="D522" s="11" t="str">
        <f>IF(COUNTRY_INFO!$T$9:$T$1000="MDA2 (DEC+ALB)", COUNTRY_INFO!$T$9:$T$1000, " ")</f>
        <v xml:space="preserve"> </v>
      </c>
      <c r="E522" s="109"/>
      <c r="F522" s="288"/>
      <c r="G522" s="288"/>
      <c r="H522" s="288"/>
      <c r="I522" s="11">
        <f t="shared" ref="I522:I585" si="49">SUM(F522:H522)</f>
        <v>0</v>
      </c>
      <c r="J522" s="2"/>
      <c r="K522" s="18"/>
      <c r="L522" s="18"/>
      <c r="M522" s="14">
        <f t="shared" ref="M522:M585" si="50">SUM(J522:L522)</f>
        <v>0</v>
      </c>
      <c r="N522" s="230" t="str">
        <f t="shared" ref="N522:N585" si="51">IF(F522&lt;&gt;0, IF(J522/F522*100=0, "-", J522/F522*100), " ")</f>
        <v xml:space="preserve"> </v>
      </c>
      <c r="O522" s="230" t="str">
        <f t="shared" ref="O522:O585" si="52">IF(G522&lt;&gt;0, IF(K522/G522*100=0, "-", K522/G522*100), " ")</f>
        <v xml:space="preserve"> </v>
      </c>
      <c r="P522" s="230" t="str">
        <f t="shared" ref="P522:P585" si="53">IF(H522&lt;&gt;0, IF(L522/H522*100=0, "-", L522/H522*100), " ")</f>
        <v xml:space="preserve"> </v>
      </c>
      <c r="Q522" s="230" t="str">
        <f t="shared" ref="Q522:Q585" si="54">IF(I522&lt;&gt;0, IF(M522/I522*100=0, "-", M522/I522*100), " ")</f>
        <v xml:space="preserve"> </v>
      </c>
    </row>
    <row r="523" spans="1:17" x14ac:dyDescent="0.2">
      <c r="A523" s="10" t="str">
        <f>IF(COUNTRY_INFO!A523=0," ",COUNTRY_INFO!A523)</f>
        <v>Ethiopia</v>
      </c>
      <c r="B523" s="10" t="str">
        <f>IF(COUNTRY_INFO!B523=0," ",COUNTRY_INFO!B523)</f>
        <v>Oromia West Arsi</v>
      </c>
      <c r="C523" s="10" t="str">
        <f>IF(COUNTRY_INFO!C523=0," ",COUNTRY_INFO!C523)</f>
        <v>Kofele</v>
      </c>
      <c r="D523" s="11" t="str">
        <f>IF(COUNTRY_INFO!$T$9:$T$1000="MDA2 (DEC+ALB)", COUNTRY_INFO!$T$9:$T$1000, " ")</f>
        <v xml:space="preserve"> </v>
      </c>
      <c r="E523" s="109"/>
      <c r="F523" s="288"/>
      <c r="G523" s="288"/>
      <c r="H523" s="288"/>
      <c r="I523" s="11">
        <f t="shared" si="49"/>
        <v>0</v>
      </c>
      <c r="J523" s="2"/>
      <c r="K523" s="18"/>
      <c r="L523" s="18"/>
      <c r="M523" s="14">
        <f t="shared" si="50"/>
        <v>0</v>
      </c>
      <c r="N523" s="230" t="str">
        <f t="shared" si="51"/>
        <v xml:space="preserve"> </v>
      </c>
      <c r="O523" s="230" t="str">
        <f t="shared" si="52"/>
        <v xml:space="preserve"> </v>
      </c>
      <c r="P523" s="230" t="str">
        <f t="shared" si="53"/>
        <v xml:space="preserve"> </v>
      </c>
      <c r="Q523" s="230" t="str">
        <f t="shared" si="54"/>
        <v xml:space="preserve"> </v>
      </c>
    </row>
    <row r="524" spans="1:17" x14ac:dyDescent="0.2">
      <c r="A524" s="10" t="str">
        <f>IF(COUNTRY_INFO!A524=0," ",COUNTRY_INFO!A524)</f>
        <v>Ethiopia</v>
      </c>
      <c r="B524" s="10" t="str">
        <f>IF(COUNTRY_INFO!B524=0," ",COUNTRY_INFO!B524)</f>
        <v>Oromia West Arsi</v>
      </c>
      <c r="C524" s="10" t="str">
        <f>IF(COUNTRY_INFO!C524=0," ",COUNTRY_INFO!C524)</f>
        <v>Kokosa</v>
      </c>
      <c r="D524" s="11" t="str">
        <f>IF(COUNTRY_INFO!$T$9:$T$1000="MDA2 (DEC+ALB)", COUNTRY_INFO!$T$9:$T$1000, " ")</f>
        <v xml:space="preserve"> </v>
      </c>
      <c r="E524" s="109"/>
      <c r="F524" s="288"/>
      <c r="G524" s="288"/>
      <c r="H524" s="288"/>
      <c r="I524" s="11">
        <f t="shared" si="49"/>
        <v>0</v>
      </c>
      <c r="J524" s="2"/>
      <c r="K524" s="18"/>
      <c r="L524" s="18"/>
      <c r="M524" s="14">
        <f t="shared" si="50"/>
        <v>0</v>
      </c>
      <c r="N524" s="230" t="str">
        <f t="shared" si="51"/>
        <v xml:space="preserve"> </v>
      </c>
      <c r="O524" s="230" t="str">
        <f t="shared" si="52"/>
        <v xml:space="preserve"> </v>
      </c>
      <c r="P524" s="230" t="str">
        <f t="shared" si="53"/>
        <v xml:space="preserve"> </v>
      </c>
      <c r="Q524" s="230" t="str">
        <f t="shared" si="54"/>
        <v xml:space="preserve"> </v>
      </c>
    </row>
    <row r="525" spans="1:17" x14ac:dyDescent="0.2">
      <c r="A525" s="10" t="str">
        <f>IF(COUNTRY_INFO!A525=0," ",COUNTRY_INFO!A525)</f>
        <v>Ethiopia</v>
      </c>
      <c r="B525" s="10" t="str">
        <f>IF(COUNTRY_INFO!B525=0," ",COUNTRY_INFO!B525)</f>
        <v>Oromia West Arsi</v>
      </c>
      <c r="C525" s="10" t="str">
        <f>IF(COUNTRY_INFO!C525=0," ",COUNTRY_INFO!C525)</f>
        <v>Kore</v>
      </c>
      <c r="D525" s="11" t="str">
        <f>IF(COUNTRY_INFO!$T$9:$T$1000="MDA2 (DEC+ALB)", COUNTRY_INFO!$T$9:$T$1000, " ")</f>
        <v xml:space="preserve"> </v>
      </c>
      <c r="E525" s="109"/>
      <c r="F525" s="288"/>
      <c r="G525" s="288"/>
      <c r="H525" s="288"/>
      <c r="I525" s="11">
        <f t="shared" si="49"/>
        <v>0</v>
      </c>
      <c r="J525" s="2"/>
      <c r="K525" s="18"/>
      <c r="L525" s="18"/>
      <c r="M525" s="14">
        <f t="shared" si="50"/>
        <v>0</v>
      </c>
      <c r="N525" s="230" t="str">
        <f t="shared" si="51"/>
        <v xml:space="preserve"> </v>
      </c>
      <c r="O525" s="230" t="str">
        <f t="shared" si="52"/>
        <v xml:space="preserve"> </v>
      </c>
      <c r="P525" s="230" t="str">
        <f t="shared" si="53"/>
        <v xml:space="preserve"> </v>
      </c>
      <c r="Q525" s="230" t="str">
        <f t="shared" si="54"/>
        <v xml:space="preserve"> </v>
      </c>
    </row>
    <row r="526" spans="1:17" x14ac:dyDescent="0.2">
      <c r="A526" s="10" t="str">
        <f>IF(COUNTRY_INFO!A526=0," ",COUNTRY_INFO!A526)</f>
        <v>Ethiopia</v>
      </c>
      <c r="B526" s="10" t="str">
        <f>IF(COUNTRY_INFO!B526=0," ",COUNTRY_INFO!B526)</f>
        <v>Oromia West Arsi</v>
      </c>
      <c r="C526" s="10" t="str">
        <f>IF(COUNTRY_INFO!C526=0," ",COUNTRY_INFO!C526)</f>
        <v>Nansebo</v>
      </c>
      <c r="D526" s="11" t="str">
        <f>IF(COUNTRY_INFO!$T$9:$T$1000="MDA2 (DEC+ALB)", COUNTRY_INFO!$T$9:$T$1000, " ")</f>
        <v xml:space="preserve"> </v>
      </c>
      <c r="E526" s="109"/>
      <c r="F526" s="288"/>
      <c r="G526" s="288"/>
      <c r="H526" s="288"/>
      <c r="I526" s="11">
        <f t="shared" si="49"/>
        <v>0</v>
      </c>
      <c r="J526" s="2"/>
      <c r="K526" s="18"/>
      <c r="L526" s="18"/>
      <c r="M526" s="14">
        <f t="shared" si="50"/>
        <v>0</v>
      </c>
      <c r="N526" s="230" t="str">
        <f t="shared" si="51"/>
        <v xml:space="preserve"> </v>
      </c>
      <c r="O526" s="230" t="str">
        <f t="shared" si="52"/>
        <v xml:space="preserve"> </v>
      </c>
      <c r="P526" s="230" t="str">
        <f t="shared" si="53"/>
        <v xml:space="preserve"> </v>
      </c>
      <c r="Q526" s="230" t="str">
        <f t="shared" si="54"/>
        <v xml:space="preserve"> </v>
      </c>
    </row>
    <row r="527" spans="1:17" x14ac:dyDescent="0.2">
      <c r="A527" s="10" t="str">
        <f>IF(COUNTRY_INFO!A527=0," ",COUNTRY_INFO!A527)</f>
        <v>Ethiopia</v>
      </c>
      <c r="B527" s="10" t="str">
        <f>IF(COUNTRY_INFO!B527=0," ",COUNTRY_INFO!B527)</f>
        <v>Oromia West Arsi</v>
      </c>
      <c r="C527" s="10" t="str">
        <f>IF(COUNTRY_INFO!C527=0," ",COUNTRY_INFO!C527)</f>
        <v>Shala</v>
      </c>
      <c r="D527" s="11" t="str">
        <f>IF(COUNTRY_INFO!$T$9:$T$1000="MDA2 (DEC+ALB)", COUNTRY_INFO!$T$9:$T$1000, " ")</f>
        <v xml:space="preserve"> </v>
      </c>
      <c r="E527" s="109"/>
      <c r="F527" s="288"/>
      <c r="G527" s="288"/>
      <c r="H527" s="288"/>
      <c r="I527" s="11">
        <f t="shared" si="49"/>
        <v>0</v>
      </c>
      <c r="J527" s="2"/>
      <c r="K527" s="18"/>
      <c r="L527" s="18"/>
      <c r="M527" s="14">
        <f t="shared" si="50"/>
        <v>0</v>
      </c>
      <c r="N527" s="230" t="str">
        <f t="shared" si="51"/>
        <v xml:space="preserve"> </v>
      </c>
      <c r="O527" s="230" t="str">
        <f t="shared" si="52"/>
        <v xml:space="preserve"> </v>
      </c>
      <c r="P527" s="230" t="str">
        <f t="shared" si="53"/>
        <v xml:space="preserve"> </v>
      </c>
      <c r="Q527" s="230" t="str">
        <f t="shared" si="54"/>
        <v xml:space="preserve"> </v>
      </c>
    </row>
    <row r="528" spans="1:17" x14ac:dyDescent="0.2">
      <c r="A528" s="10" t="str">
        <f>IF(COUNTRY_INFO!A528=0," ",COUNTRY_INFO!A528)</f>
        <v>Ethiopia</v>
      </c>
      <c r="B528" s="10" t="str">
        <f>IF(COUNTRY_INFO!B528=0," ",COUNTRY_INFO!B528)</f>
        <v>Oromia West Arsi</v>
      </c>
      <c r="C528" s="10" t="str">
        <f>IF(COUNTRY_INFO!C528=0," ",COUNTRY_INFO!C528)</f>
        <v>Shashemene</v>
      </c>
      <c r="D528" s="11" t="str">
        <f>IF(COUNTRY_INFO!$T$9:$T$1000="MDA2 (DEC+ALB)", COUNTRY_INFO!$T$9:$T$1000, " ")</f>
        <v xml:space="preserve"> </v>
      </c>
      <c r="E528" s="109"/>
      <c r="F528" s="288"/>
      <c r="G528" s="288"/>
      <c r="H528" s="288"/>
      <c r="I528" s="11">
        <f t="shared" si="49"/>
        <v>0</v>
      </c>
      <c r="J528" s="2"/>
      <c r="K528" s="18"/>
      <c r="L528" s="18"/>
      <c r="M528" s="14">
        <f t="shared" si="50"/>
        <v>0</v>
      </c>
      <c r="N528" s="230" t="str">
        <f t="shared" si="51"/>
        <v xml:space="preserve"> </v>
      </c>
      <c r="O528" s="230" t="str">
        <f t="shared" si="52"/>
        <v xml:space="preserve"> </v>
      </c>
      <c r="P528" s="230" t="str">
        <f t="shared" si="53"/>
        <v xml:space="preserve"> </v>
      </c>
      <c r="Q528" s="230" t="str">
        <f t="shared" si="54"/>
        <v xml:space="preserve"> </v>
      </c>
    </row>
    <row r="529" spans="1:17" x14ac:dyDescent="0.2">
      <c r="A529" s="10" t="str">
        <f>IF(COUNTRY_INFO!A529=0," ",COUNTRY_INFO!A529)</f>
        <v>Ethiopia</v>
      </c>
      <c r="B529" s="10" t="str">
        <f>IF(COUNTRY_INFO!B529=0," ",COUNTRY_INFO!B529)</f>
        <v>Oromia West Arsi</v>
      </c>
      <c r="C529" s="10" t="str">
        <f>IF(COUNTRY_INFO!C529=0," ",COUNTRY_INFO!C529)</f>
        <v>Shashemene Town</v>
      </c>
      <c r="D529" s="11" t="str">
        <f>IF(COUNTRY_INFO!$T$9:$T$1000="MDA2 (DEC+ALB)", COUNTRY_INFO!$T$9:$T$1000, " ")</f>
        <v xml:space="preserve"> </v>
      </c>
      <c r="E529" s="109"/>
      <c r="F529" s="288"/>
      <c r="G529" s="288"/>
      <c r="H529" s="288"/>
      <c r="I529" s="11">
        <f t="shared" si="49"/>
        <v>0</v>
      </c>
      <c r="J529" s="2"/>
      <c r="K529" s="18"/>
      <c r="L529" s="18"/>
      <c r="M529" s="14">
        <f t="shared" si="50"/>
        <v>0</v>
      </c>
      <c r="N529" s="230" t="str">
        <f t="shared" si="51"/>
        <v xml:space="preserve"> </v>
      </c>
      <c r="O529" s="230" t="str">
        <f t="shared" si="52"/>
        <v xml:space="preserve"> </v>
      </c>
      <c r="P529" s="230" t="str">
        <f t="shared" si="53"/>
        <v xml:space="preserve"> </v>
      </c>
      <c r="Q529" s="230" t="str">
        <f t="shared" si="54"/>
        <v xml:space="preserve"> </v>
      </c>
    </row>
    <row r="530" spans="1:17" x14ac:dyDescent="0.2">
      <c r="A530" s="10" t="str">
        <f>IF(COUNTRY_INFO!A530=0," ",COUNTRY_INFO!A530)</f>
        <v>Ethiopia</v>
      </c>
      <c r="B530" s="10" t="str">
        <f>IF(COUNTRY_INFO!B530=0," ",COUNTRY_INFO!B530)</f>
        <v>Oromia West Arsi</v>
      </c>
      <c r="C530" s="10" t="str">
        <f>IF(COUNTRY_INFO!C530=0," ",COUNTRY_INFO!C530)</f>
        <v>Siraro</v>
      </c>
      <c r="D530" s="11" t="str">
        <f>IF(COUNTRY_INFO!$T$9:$T$1000="MDA2 (DEC+ALB)", COUNTRY_INFO!$T$9:$T$1000, " ")</f>
        <v xml:space="preserve"> </v>
      </c>
      <c r="E530" s="109"/>
      <c r="F530" s="288"/>
      <c r="G530" s="288"/>
      <c r="H530" s="288"/>
      <c r="I530" s="11">
        <f t="shared" si="49"/>
        <v>0</v>
      </c>
      <c r="J530" s="2"/>
      <c r="K530" s="18"/>
      <c r="L530" s="18"/>
      <c r="M530" s="14">
        <f t="shared" si="50"/>
        <v>0</v>
      </c>
      <c r="N530" s="230" t="str">
        <f t="shared" si="51"/>
        <v xml:space="preserve"> </v>
      </c>
      <c r="O530" s="230" t="str">
        <f t="shared" si="52"/>
        <v xml:space="preserve"> </v>
      </c>
      <c r="P530" s="230" t="str">
        <f t="shared" si="53"/>
        <v xml:space="preserve"> </v>
      </c>
      <c r="Q530" s="230" t="str">
        <f t="shared" si="54"/>
        <v xml:space="preserve"> </v>
      </c>
    </row>
    <row r="531" spans="1:17" x14ac:dyDescent="0.2">
      <c r="A531" s="10" t="str">
        <f>IF(COUNTRY_INFO!A531=0," ",COUNTRY_INFO!A531)</f>
        <v>Ethiopia</v>
      </c>
      <c r="B531" s="10" t="str">
        <f>IF(COUNTRY_INFO!B531=0," ",COUNTRY_INFO!B531)</f>
        <v>Oromia West Arsi</v>
      </c>
      <c r="C531" s="10" t="str">
        <f>IF(COUNTRY_INFO!C531=0," ",COUNTRY_INFO!C531)</f>
        <v>Wondo</v>
      </c>
      <c r="D531" s="11" t="str">
        <f>IF(COUNTRY_INFO!$T$9:$T$1000="MDA2 (DEC+ALB)", COUNTRY_INFO!$T$9:$T$1000, " ")</f>
        <v xml:space="preserve"> </v>
      </c>
      <c r="E531" s="109"/>
      <c r="F531" s="288"/>
      <c r="G531" s="288"/>
      <c r="H531" s="288"/>
      <c r="I531" s="11">
        <f t="shared" si="49"/>
        <v>0</v>
      </c>
      <c r="J531" s="2"/>
      <c r="K531" s="18"/>
      <c r="L531" s="18"/>
      <c r="M531" s="14">
        <f t="shared" si="50"/>
        <v>0</v>
      </c>
      <c r="N531" s="230" t="str">
        <f t="shared" si="51"/>
        <v xml:space="preserve"> </v>
      </c>
      <c r="O531" s="230" t="str">
        <f t="shared" si="52"/>
        <v xml:space="preserve"> </v>
      </c>
      <c r="P531" s="230" t="str">
        <f t="shared" si="53"/>
        <v xml:space="preserve"> </v>
      </c>
      <c r="Q531" s="230" t="str">
        <f t="shared" si="54"/>
        <v xml:space="preserve"> </v>
      </c>
    </row>
    <row r="532" spans="1:17" x14ac:dyDescent="0.2">
      <c r="A532" s="10" t="str">
        <f>IF(COUNTRY_INFO!A532=0," ",COUNTRY_INFO!A532)</f>
        <v>Ethiopia</v>
      </c>
      <c r="B532" s="10" t="str">
        <f>IF(COUNTRY_INFO!B532=0," ",COUNTRY_INFO!B532)</f>
        <v>Oromia West Guji</v>
      </c>
      <c r="C532" s="10" t="str">
        <f>IF(COUNTRY_INFO!C532=0," ",COUNTRY_INFO!C532)</f>
        <v>Abaya</v>
      </c>
      <c r="D532" s="11" t="str">
        <f>IF(COUNTRY_INFO!$T$9:$T$1000="MDA2 (DEC+ALB)", COUNTRY_INFO!$T$9:$T$1000, " ")</f>
        <v xml:space="preserve"> </v>
      </c>
      <c r="E532" s="109"/>
      <c r="F532" s="288"/>
      <c r="G532" s="288"/>
      <c r="H532" s="288"/>
      <c r="I532" s="11">
        <f t="shared" si="49"/>
        <v>0</v>
      </c>
      <c r="J532" s="2"/>
      <c r="K532" s="18"/>
      <c r="L532" s="18"/>
      <c r="M532" s="14">
        <f t="shared" si="50"/>
        <v>0</v>
      </c>
      <c r="N532" s="230" t="str">
        <f t="shared" si="51"/>
        <v xml:space="preserve"> </v>
      </c>
      <c r="O532" s="230" t="str">
        <f t="shared" si="52"/>
        <v xml:space="preserve"> </v>
      </c>
      <c r="P532" s="230" t="str">
        <f t="shared" si="53"/>
        <v xml:space="preserve"> </v>
      </c>
      <c r="Q532" s="230" t="str">
        <f t="shared" si="54"/>
        <v xml:space="preserve"> </v>
      </c>
    </row>
    <row r="533" spans="1:17" x14ac:dyDescent="0.2">
      <c r="A533" s="10" t="str">
        <f>IF(COUNTRY_INFO!A533=0," ",COUNTRY_INFO!A533)</f>
        <v>Ethiopia</v>
      </c>
      <c r="B533" s="10" t="str">
        <f>IF(COUNTRY_INFO!B533=0," ",COUNTRY_INFO!B533)</f>
        <v>Oromia West Guji</v>
      </c>
      <c r="C533" s="10" t="str">
        <f>IF(COUNTRY_INFO!C533=0," ",COUNTRY_INFO!C533)</f>
        <v>Birbirsa Kojowa</v>
      </c>
      <c r="D533" s="11" t="str">
        <f>IF(COUNTRY_INFO!$T$9:$T$1000="MDA2 (DEC+ALB)", COUNTRY_INFO!$T$9:$T$1000, " ")</f>
        <v xml:space="preserve"> </v>
      </c>
      <c r="E533" s="109"/>
      <c r="F533" s="288"/>
      <c r="G533" s="288"/>
      <c r="H533" s="288"/>
      <c r="I533" s="11">
        <f t="shared" si="49"/>
        <v>0</v>
      </c>
      <c r="J533" s="2"/>
      <c r="K533" s="18"/>
      <c r="L533" s="18"/>
      <c r="M533" s="14">
        <f t="shared" si="50"/>
        <v>0</v>
      </c>
      <c r="N533" s="230" t="str">
        <f t="shared" si="51"/>
        <v xml:space="preserve"> </v>
      </c>
      <c r="O533" s="230" t="str">
        <f t="shared" si="52"/>
        <v xml:space="preserve"> </v>
      </c>
      <c r="P533" s="230" t="str">
        <f t="shared" si="53"/>
        <v xml:space="preserve"> </v>
      </c>
      <c r="Q533" s="230" t="str">
        <f t="shared" si="54"/>
        <v xml:space="preserve"> </v>
      </c>
    </row>
    <row r="534" spans="1:17" x14ac:dyDescent="0.2">
      <c r="A534" s="10" t="str">
        <f>IF(COUNTRY_INFO!A534=0," ",COUNTRY_INFO!A534)</f>
        <v>Ethiopia</v>
      </c>
      <c r="B534" s="10" t="str">
        <f>IF(COUNTRY_INFO!B534=0," ",COUNTRY_INFO!B534)</f>
        <v>Oromia West Guji</v>
      </c>
      <c r="C534" s="10" t="str">
        <f>IF(COUNTRY_INFO!C534=0," ",COUNTRY_INFO!C534)</f>
        <v>Bule Hora</v>
      </c>
      <c r="D534" s="11" t="str">
        <f>IF(COUNTRY_INFO!$T$9:$T$1000="MDA2 (DEC+ALB)", COUNTRY_INFO!$T$9:$T$1000, " ")</f>
        <v xml:space="preserve"> </v>
      </c>
      <c r="E534" s="109"/>
      <c r="F534" s="288"/>
      <c r="G534" s="288"/>
      <c r="H534" s="288"/>
      <c r="I534" s="11">
        <f t="shared" si="49"/>
        <v>0</v>
      </c>
      <c r="J534" s="2"/>
      <c r="K534" s="18"/>
      <c r="L534" s="18"/>
      <c r="M534" s="14">
        <f t="shared" si="50"/>
        <v>0</v>
      </c>
      <c r="N534" s="230" t="str">
        <f t="shared" si="51"/>
        <v xml:space="preserve"> </v>
      </c>
      <c r="O534" s="230" t="str">
        <f t="shared" si="52"/>
        <v xml:space="preserve"> </v>
      </c>
      <c r="P534" s="230" t="str">
        <f t="shared" si="53"/>
        <v xml:space="preserve"> </v>
      </c>
      <c r="Q534" s="230" t="str">
        <f t="shared" si="54"/>
        <v xml:space="preserve"> </v>
      </c>
    </row>
    <row r="535" spans="1:17" x14ac:dyDescent="0.2">
      <c r="A535" s="10" t="str">
        <f>IF(COUNTRY_INFO!A535=0," ",COUNTRY_INFO!A535)</f>
        <v>Ethiopia</v>
      </c>
      <c r="B535" s="10" t="str">
        <f>IF(COUNTRY_INFO!B535=0," ",COUNTRY_INFO!B535)</f>
        <v>Oromia West Guji</v>
      </c>
      <c r="C535" s="10" t="str">
        <f>IF(COUNTRY_INFO!C535=0," ",COUNTRY_INFO!C535)</f>
        <v>Bule Hora Town</v>
      </c>
      <c r="D535" s="11" t="str">
        <f>IF(COUNTRY_INFO!$T$9:$T$1000="MDA2 (DEC+ALB)", COUNTRY_INFO!$T$9:$T$1000, " ")</f>
        <v xml:space="preserve"> </v>
      </c>
      <c r="E535" s="109"/>
      <c r="F535" s="288"/>
      <c r="G535" s="288"/>
      <c r="H535" s="288"/>
      <c r="I535" s="11">
        <f t="shared" si="49"/>
        <v>0</v>
      </c>
      <c r="J535" s="2"/>
      <c r="K535" s="18"/>
      <c r="L535" s="18"/>
      <c r="M535" s="14">
        <f t="shared" si="50"/>
        <v>0</v>
      </c>
      <c r="N535" s="230" t="str">
        <f t="shared" si="51"/>
        <v xml:space="preserve"> </v>
      </c>
      <c r="O535" s="230" t="str">
        <f t="shared" si="52"/>
        <v xml:space="preserve"> </v>
      </c>
      <c r="P535" s="230" t="str">
        <f t="shared" si="53"/>
        <v xml:space="preserve"> </v>
      </c>
      <c r="Q535" s="230" t="str">
        <f t="shared" si="54"/>
        <v xml:space="preserve"> </v>
      </c>
    </row>
    <row r="536" spans="1:17" x14ac:dyDescent="0.2">
      <c r="A536" s="10" t="str">
        <f>IF(COUNTRY_INFO!A536=0," ",COUNTRY_INFO!A536)</f>
        <v>Ethiopia</v>
      </c>
      <c r="B536" s="10" t="str">
        <f>IF(COUNTRY_INFO!B536=0," ",COUNTRY_INFO!B536)</f>
        <v>Oromia West Guji</v>
      </c>
      <c r="C536" s="10" t="str">
        <f>IF(COUNTRY_INFO!C536=0," ",COUNTRY_INFO!C536)</f>
        <v>Dugda Dawa</v>
      </c>
      <c r="D536" s="11" t="str">
        <f>IF(COUNTRY_INFO!$T$9:$T$1000="MDA2 (DEC+ALB)", COUNTRY_INFO!$T$9:$T$1000, " ")</f>
        <v xml:space="preserve"> </v>
      </c>
      <c r="E536" s="109"/>
      <c r="F536" s="288"/>
      <c r="G536" s="288"/>
      <c r="H536" s="288"/>
      <c r="I536" s="11">
        <f t="shared" si="49"/>
        <v>0</v>
      </c>
      <c r="J536" s="2"/>
      <c r="K536" s="18"/>
      <c r="L536" s="18"/>
      <c r="M536" s="14">
        <f t="shared" si="50"/>
        <v>0</v>
      </c>
      <c r="N536" s="230" t="str">
        <f t="shared" si="51"/>
        <v xml:space="preserve"> </v>
      </c>
      <c r="O536" s="230" t="str">
        <f t="shared" si="52"/>
        <v xml:space="preserve"> </v>
      </c>
      <c r="P536" s="230" t="str">
        <f t="shared" si="53"/>
        <v xml:space="preserve"> </v>
      </c>
      <c r="Q536" s="230" t="str">
        <f t="shared" si="54"/>
        <v xml:space="preserve"> </v>
      </c>
    </row>
    <row r="537" spans="1:17" x14ac:dyDescent="0.2">
      <c r="A537" s="10" t="str">
        <f>IF(COUNTRY_INFO!A537=0," ",COUNTRY_INFO!A537)</f>
        <v>Ethiopia</v>
      </c>
      <c r="B537" s="10" t="str">
        <f>IF(COUNTRY_INFO!B537=0," ",COUNTRY_INFO!B537)</f>
        <v>Oromia West Guji</v>
      </c>
      <c r="C537" s="10" t="str">
        <f>IF(COUNTRY_INFO!C537=0," ",COUNTRY_INFO!C537)</f>
        <v>Gelana</v>
      </c>
      <c r="D537" s="11" t="str">
        <f>IF(COUNTRY_INFO!$T$9:$T$1000="MDA2 (DEC+ALB)", COUNTRY_INFO!$T$9:$T$1000, " ")</f>
        <v xml:space="preserve"> </v>
      </c>
      <c r="E537" s="109"/>
      <c r="F537" s="288"/>
      <c r="G537" s="288"/>
      <c r="H537" s="288"/>
      <c r="I537" s="11">
        <f t="shared" si="49"/>
        <v>0</v>
      </c>
      <c r="J537" s="2"/>
      <c r="K537" s="18"/>
      <c r="L537" s="18"/>
      <c r="M537" s="14">
        <f t="shared" si="50"/>
        <v>0</v>
      </c>
      <c r="N537" s="230" t="str">
        <f t="shared" si="51"/>
        <v xml:space="preserve"> </v>
      </c>
      <c r="O537" s="230" t="str">
        <f t="shared" si="52"/>
        <v xml:space="preserve"> </v>
      </c>
      <c r="P537" s="230" t="str">
        <f t="shared" si="53"/>
        <v xml:space="preserve"> </v>
      </c>
      <c r="Q537" s="230" t="str">
        <f t="shared" si="54"/>
        <v xml:space="preserve"> </v>
      </c>
    </row>
    <row r="538" spans="1:17" x14ac:dyDescent="0.2">
      <c r="A538" s="10" t="str">
        <f>IF(COUNTRY_INFO!A538=0," ",COUNTRY_INFO!A538)</f>
        <v>Ethiopia</v>
      </c>
      <c r="B538" s="10" t="str">
        <f>IF(COUNTRY_INFO!B538=0," ",COUNTRY_INFO!B538)</f>
        <v>Oromia West Guji</v>
      </c>
      <c r="C538" s="10" t="str">
        <f>IF(COUNTRY_INFO!C538=0," ",COUNTRY_INFO!C538)</f>
        <v xml:space="preserve">Hambela Wamena </v>
      </c>
      <c r="D538" s="11" t="str">
        <f>IF(COUNTRY_INFO!$T$9:$T$1000="MDA2 (DEC+ALB)", COUNTRY_INFO!$T$9:$T$1000, " ")</f>
        <v xml:space="preserve"> </v>
      </c>
      <c r="E538" s="109"/>
      <c r="F538" s="288"/>
      <c r="G538" s="288"/>
      <c r="H538" s="288"/>
      <c r="I538" s="11">
        <f t="shared" si="49"/>
        <v>0</v>
      </c>
      <c r="J538" s="2"/>
      <c r="K538" s="18"/>
      <c r="L538" s="18"/>
      <c r="M538" s="14">
        <f t="shared" si="50"/>
        <v>0</v>
      </c>
      <c r="N538" s="230" t="str">
        <f t="shared" si="51"/>
        <v xml:space="preserve"> </v>
      </c>
      <c r="O538" s="230" t="str">
        <f t="shared" si="52"/>
        <v xml:space="preserve"> </v>
      </c>
      <c r="P538" s="230" t="str">
        <f t="shared" si="53"/>
        <v xml:space="preserve"> </v>
      </c>
      <c r="Q538" s="230" t="str">
        <f t="shared" si="54"/>
        <v xml:space="preserve"> </v>
      </c>
    </row>
    <row r="539" spans="1:17" x14ac:dyDescent="0.2">
      <c r="A539" s="10" t="str">
        <f>IF(COUNTRY_INFO!A539=0," ",COUNTRY_INFO!A539)</f>
        <v>Ethiopia</v>
      </c>
      <c r="B539" s="10" t="str">
        <f>IF(COUNTRY_INFO!B539=0," ",COUNTRY_INFO!B539)</f>
        <v>Oromia West Guji</v>
      </c>
      <c r="C539" s="10" t="str">
        <f>IF(COUNTRY_INFO!C539=0," ",COUNTRY_INFO!C539)</f>
        <v>Kercha</v>
      </c>
      <c r="D539" s="11" t="str">
        <f>IF(COUNTRY_INFO!$T$9:$T$1000="MDA2 (DEC+ALB)", COUNTRY_INFO!$T$9:$T$1000, " ")</f>
        <v xml:space="preserve"> </v>
      </c>
      <c r="E539" s="109"/>
      <c r="F539" s="288"/>
      <c r="G539" s="288"/>
      <c r="H539" s="288"/>
      <c r="I539" s="11">
        <f t="shared" si="49"/>
        <v>0</v>
      </c>
      <c r="J539" s="2"/>
      <c r="K539" s="18"/>
      <c r="L539" s="18"/>
      <c r="M539" s="14">
        <f t="shared" si="50"/>
        <v>0</v>
      </c>
      <c r="N539" s="230" t="str">
        <f t="shared" si="51"/>
        <v xml:space="preserve"> </v>
      </c>
      <c r="O539" s="230" t="str">
        <f t="shared" si="52"/>
        <v xml:space="preserve"> </v>
      </c>
      <c r="P539" s="230" t="str">
        <f t="shared" si="53"/>
        <v xml:space="preserve"> </v>
      </c>
      <c r="Q539" s="230" t="str">
        <f t="shared" si="54"/>
        <v xml:space="preserve"> </v>
      </c>
    </row>
    <row r="540" spans="1:17" x14ac:dyDescent="0.2">
      <c r="A540" s="10" t="str">
        <f>IF(COUNTRY_INFO!A540=0," ",COUNTRY_INFO!A540)</f>
        <v>Ethiopia</v>
      </c>
      <c r="B540" s="10" t="str">
        <f>IF(COUNTRY_INFO!B540=0," ",COUNTRY_INFO!B540)</f>
        <v>Oromia West Guji</v>
      </c>
      <c r="C540" s="10" t="str">
        <f>IF(COUNTRY_INFO!C540=0," ",COUNTRY_INFO!C540)</f>
        <v>Kercha Town</v>
      </c>
      <c r="D540" s="11" t="str">
        <f>IF(COUNTRY_INFO!$T$9:$T$1000="MDA2 (DEC+ALB)", COUNTRY_INFO!$T$9:$T$1000, " ")</f>
        <v xml:space="preserve"> </v>
      </c>
      <c r="E540" s="109"/>
      <c r="F540" s="288"/>
      <c r="G540" s="288"/>
      <c r="H540" s="288"/>
      <c r="I540" s="11">
        <f t="shared" si="49"/>
        <v>0</v>
      </c>
      <c r="J540" s="2"/>
      <c r="K540" s="18"/>
      <c r="L540" s="18"/>
      <c r="M540" s="14">
        <f t="shared" si="50"/>
        <v>0</v>
      </c>
      <c r="N540" s="230" t="str">
        <f t="shared" si="51"/>
        <v xml:space="preserve"> </v>
      </c>
      <c r="O540" s="230" t="str">
        <f t="shared" si="52"/>
        <v xml:space="preserve"> </v>
      </c>
      <c r="P540" s="230" t="str">
        <f t="shared" si="53"/>
        <v xml:space="preserve"> </v>
      </c>
      <c r="Q540" s="230" t="str">
        <f t="shared" si="54"/>
        <v xml:space="preserve"> </v>
      </c>
    </row>
    <row r="541" spans="1:17" x14ac:dyDescent="0.2">
      <c r="A541" s="10" t="str">
        <f>IF(COUNTRY_INFO!A541=0," ",COUNTRY_INFO!A541)</f>
        <v>Ethiopia</v>
      </c>
      <c r="B541" s="10" t="str">
        <f>IF(COUNTRY_INFO!B541=0," ",COUNTRY_INFO!B541)</f>
        <v>Oromia West Guji</v>
      </c>
      <c r="C541" s="10" t="str">
        <f>IF(COUNTRY_INFO!C541=0," ",COUNTRY_INFO!C541)</f>
        <v>Melka Soda</v>
      </c>
      <c r="D541" s="11" t="str">
        <f>IF(COUNTRY_INFO!$T$9:$T$1000="MDA2 (DEC+ALB)", COUNTRY_INFO!$T$9:$T$1000, " ")</f>
        <v xml:space="preserve"> </v>
      </c>
      <c r="E541" s="109"/>
      <c r="F541" s="288"/>
      <c r="G541" s="288"/>
      <c r="H541" s="288"/>
      <c r="I541" s="11">
        <f t="shared" si="49"/>
        <v>0</v>
      </c>
      <c r="J541" s="2"/>
      <c r="K541" s="18"/>
      <c r="L541" s="18"/>
      <c r="M541" s="14">
        <f t="shared" si="50"/>
        <v>0</v>
      </c>
      <c r="N541" s="230" t="str">
        <f t="shared" si="51"/>
        <v xml:space="preserve"> </v>
      </c>
      <c r="O541" s="230" t="str">
        <f t="shared" si="52"/>
        <v xml:space="preserve"> </v>
      </c>
      <c r="P541" s="230" t="str">
        <f t="shared" si="53"/>
        <v xml:space="preserve"> </v>
      </c>
      <c r="Q541" s="230" t="str">
        <f t="shared" si="54"/>
        <v xml:space="preserve"> </v>
      </c>
    </row>
    <row r="542" spans="1:17" x14ac:dyDescent="0.2">
      <c r="A542" s="10" t="str">
        <f>IF(COUNTRY_INFO!A542=0," ",COUNTRY_INFO!A542)</f>
        <v>Ethiopia</v>
      </c>
      <c r="B542" s="10" t="str">
        <f>IF(COUNTRY_INFO!B542=0," ",COUNTRY_INFO!B542)</f>
        <v>Oromia West Guji</v>
      </c>
      <c r="C542" s="10" t="str">
        <f>IF(COUNTRY_INFO!C542=0," ",COUNTRY_INFO!C542)</f>
        <v>Suro Barguda</v>
      </c>
      <c r="D542" s="11" t="str">
        <f>IF(COUNTRY_INFO!$T$9:$T$1000="MDA2 (DEC+ALB)", COUNTRY_INFO!$T$9:$T$1000, " ")</f>
        <v xml:space="preserve"> </v>
      </c>
      <c r="E542" s="109"/>
      <c r="F542" s="288"/>
      <c r="G542" s="288"/>
      <c r="H542" s="288"/>
      <c r="I542" s="11">
        <f t="shared" si="49"/>
        <v>0</v>
      </c>
      <c r="J542" s="2"/>
      <c r="K542" s="18"/>
      <c r="L542" s="18"/>
      <c r="M542" s="14">
        <f t="shared" si="50"/>
        <v>0</v>
      </c>
      <c r="N542" s="230" t="str">
        <f t="shared" si="51"/>
        <v xml:space="preserve"> </v>
      </c>
      <c r="O542" s="230" t="str">
        <f t="shared" si="52"/>
        <v xml:space="preserve"> </v>
      </c>
      <c r="P542" s="230" t="str">
        <f t="shared" si="53"/>
        <v xml:space="preserve"> </v>
      </c>
      <c r="Q542" s="230" t="str">
        <f t="shared" si="54"/>
        <v xml:space="preserve"> </v>
      </c>
    </row>
    <row r="543" spans="1:17" x14ac:dyDescent="0.2">
      <c r="A543" s="10" t="str">
        <f>IF(COUNTRY_INFO!A543=0," ",COUNTRY_INFO!A543)</f>
        <v>Ethiopia</v>
      </c>
      <c r="B543" s="10" t="str">
        <f>IF(COUNTRY_INFO!B543=0," ",COUNTRY_INFO!B543)</f>
        <v>Oromia West Harerge</v>
      </c>
      <c r="C543" s="10" t="str">
        <f>IF(COUNTRY_INFO!C543=0," ",COUNTRY_INFO!C543)</f>
        <v>Anchar</v>
      </c>
      <c r="D543" s="11" t="str">
        <f>IF(COUNTRY_INFO!$T$9:$T$1000="MDA2 (DEC+ALB)", COUNTRY_INFO!$T$9:$T$1000, " ")</f>
        <v xml:space="preserve"> </v>
      </c>
      <c r="E543" s="109"/>
      <c r="F543" s="288"/>
      <c r="G543" s="288"/>
      <c r="H543" s="288"/>
      <c r="I543" s="11">
        <f t="shared" si="49"/>
        <v>0</v>
      </c>
      <c r="J543" s="2"/>
      <c r="K543" s="18"/>
      <c r="L543" s="18"/>
      <c r="M543" s="14">
        <f t="shared" si="50"/>
        <v>0</v>
      </c>
      <c r="N543" s="230" t="str">
        <f t="shared" si="51"/>
        <v xml:space="preserve"> </v>
      </c>
      <c r="O543" s="230" t="str">
        <f t="shared" si="52"/>
        <v xml:space="preserve"> </v>
      </c>
      <c r="P543" s="230" t="str">
        <f t="shared" si="53"/>
        <v xml:space="preserve"> </v>
      </c>
      <c r="Q543" s="230" t="str">
        <f t="shared" si="54"/>
        <v xml:space="preserve"> </v>
      </c>
    </row>
    <row r="544" spans="1:17" x14ac:dyDescent="0.2">
      <c r="A544" s="10" t="str">
        <f>IF(COUNTRY_INFO!A544=0," ",COUNTRY_INFO!A544)</f>
        <v>Ethiopia</v>
      </c>
      <c r="B544" s="10" t="str">
        <f>IF(COUNTRY_INFO!B544=0," ",COUNTRY_INFO!B544)</f>
        <v>Oromia West Harerge</v>
      </c>
      <c r="C544" s="10" t="str">
        <f>IF(COUNTRY_INFO!C544=0," ",COUNTRY_INFO!C544)</f>
        <v>Badesa Town</v>
      </c>
      <c r="D544" s="11" t="str">
        <f>IF(COUNTRY_INFO!$T$9:$T$1000="MDA2 (DEC+ALB)", COUNTRY_INFO!$T$9:$T$1000, " ")</f>
        <v xml:space="preserve"> </v>
      </c>
      <c r="E544" s="109"/>
      <c r="F544" s="288"/>
      <c r="G544" s="288"/>
      <c r="H544" s="288"/>
      <c r="I544" s="11">
        <f t="shared" si="49"/>
        <v>0</v>
      </c>
      <c r="J544" s="2"/>
      <c r="K544" s="18"/>
      <c r="L544" s="18"/>
      <c r="M544" s="14">
        <f t="shared" si="50"/>
        <v>0</v>
      </c>
      <c r="N544" s="230" t="str">
        <f t="shared" si="51"/>
        <v xml:space="preserve"> </v>
      </c>
      <c r="O544" s="230" t="str">
        <f t="shared" si="52"/>
        <v xml:space="preserve"> </v>
      </c>
      <c r="P544" s="230" t="str">
        <f t="shared" si="53"/>
        <v xml:space="preserve"> </v>
      </c>
      <c r="Q544" s="230" t="str">
        <f t="shared" si="54"/>
        <v xml:space="preserve"> </v>
      </c>
    </row>
    <row r="545" spans="1:17" x14ac:dyDescent="0.2">
      <c r="A545" s="10" t="str">
        <f>IF(COUNTRY_INFO!A545=0," ",COUNTRY_INFO!A545)</f>
        <v>Ethiopia</v>
      </c>
      <c r="B545" s="10" t="str">
        <f>IF(COUNTRY_INFO!B545=0," ",COUNTRY_INFO!B545)</f>
        <v>Oromia West Harerge</v>
      </c>
      <c r="C545" s="10" t="str">
        <f>IF(COUNTRY_INFO!C545=0," ",COUNTRY_INFO!C545)</f>
        <v>Boke</v>
      </c>
      <c r="D545" s="11" t="str">
        <f>IF(COUNTRY_INFO!$T$9:$T$1000="MDA2 (DEC+ALB)", COUNTRY_INFO!$T$9:$T$1000, " ")</f>
        <v xml:space="preserve"> </v>
      </c>
      <c r="E545" s="109"/>
      <c r="F545" s="288"/>
      <c r="G545" s="288"/>
      <c r="H545" s="288"/>
      <c r="I545" s="11">
        <f t="shared" si="49"/>
        <v>0</v>
      </c>
      <c r="J545" s="2"/>
      <c r="K545" s="18"/>
      <c r="L545" s="18"/>
      <c r="M545" s="14">
        <f t="shared" si="50"/>
        <v>0</v>
      </c>
      <c r="N545" s="230" t="str">
        <f t="shared" si="51"/>
        <v xml:space="preserve"> </v>
      </c>
      <c r="O545" s="230" t="str">
        <f t="shared" si="52"/>
        <v xml:space="preserve"> </v>
      </c>
      <c r="P545" s="230" t="str">
        <f t="shared" si="53"/>
        <v xml:space="preserve"> </v>
      </c>
      <c r="Q545" s="230" t="str">
        <f t="shared" si="54"/>
        <v xml:space="preserve"> </v>
      </c>
    </row>
    <row r="546" spans="1:17" x14ac:dyDescent="0.2">
      <c r="A546" s="10" t="str">
        <f>IF(COUNTRY_INFO!A546=0," ",COUNTRY_INFO!A546)</f>
        <v>Ethiopia</v>
      </c>
      <c r="B546" s="10" t="str">
        <f>IF(COUNTRY_INFO!B546=0," ",COUNTRY_INFO!B546)</f>
        <v>Oromia West Harerge</v>
      </c>
      <c r="C546" s="10" t="str">
        <f>IF(COUNTRY_INFO!C546=0," ",COUNTRY_INFO!C546)</f>
        <v>Burka Dimtu</v>
      </c>
      <c r="D546" s="11" t="str">
        <f>IF(COUNTRY_INFO!$T$9:$T$1000="MDA2 (DEC+ALB)", COUNTRY_INFO!$T$9:$T$1000, " ")</f>
        <v xml:space="preserve"> </v>
      </c>
      <c r="E546" s="109"/>
      <c r="F546" s="288"/>
      <c r="G546" s="288"/>
      <c r="H546" s="288"/>
      <c r="I546" s="11">
        <f t="shared" si="49"/>
        <v>0</v>
      </c>
      <c r="J546" s="2"/>
      <c r="K546" s="18"/>
      <c r="L546" s="18"/>
      <c r="M546" s="14">
        <f t="shared" si="50"/>
        <v>0</v>
      </c>
      <c r="N546" s="230" t="str">
        <f t="shared" si="51"/>
        <v xml:space="preserve"> </v>
      </c>
      <c r="O546" s="230" t="str">
        <f t="shared" si="52"/>
        <v xml:space="preserve"> </v>
      </c>
      <c r="P546" s="230" t="str">
        <f t="shared" si="53"/>
        <v xml:space="preserve"> </v>
      </c>
      <c r="Q546" s="230" t="str">
        <f t="shared" si="54"/>
        <v xml:space="preserve"> </v>
      </c>
    </row>
    <row r="547" spans="1:17" x14ac:dyDescent="0.2">
      <c r="A547" s="10" t="str">
        <f>IF(COUNTRY_INFO!A547=0," ",COUNTRY_INFO!A547)</f>
        <v>Ethiopia</v>
      </c>
      <c r="B547" s="10" t="str">
        <f>IF(COUNTRY_INFO!B547=0," ",COUNTRY_INFO!B547)</f>
        <v>Oromia West Harerge</v>
      </c>
      <c r="C547" s="10" t="str">
        <f>IF(COUNTRY_INFO!C547=0," ",COUNTRY_INFO!C547)</f>
        <v>Chiro</v>
      </c>
      <c r="D547" s="11" t="str">
        <f>IF(COUNTRY_INFO!$T$9:$T$1000="MDA2 (DEC+ALB)", COUNTRY_INFO!$T$9:$T$1000, " ")</f>
        <v xml:space="preserve"> </v>
      </c>
      <c r="E547" s="109"/>
      <c r="F547" s="288"/>
      <c r="G547" s="288"/>
      <c r="H547" s="288"/>
      <c r="I547" s="11">
        <f t="shared" si="49"/>
        <v>0</v>
      </c>
      <c r="J547" s="2"/>
      <c r="K547" s="18"/>
      <c r="L547" s="18"/>
      <c r="M547" s="14">
        <f t="shared" si="50"/>
        <v>0</v>
      </c>
      <c r="N547" s="230" t="str">
        <f t="shared" si="51"/>
        <v xml:space="preserve"> </v>
      </c>
      <c r="O547" s="230" t="str">
        <f t="shared" si="52"/>
        <v xml:space="preserve"> </v>
      </c>
      <c r="P547" s="230" t="str">
        <f t="shared" si="53"/>
        <v xml:space="preserve"> </v>
      </c>
      <c r="Q547" s="230" t="str">
        <f t="shared" si="54"/>
        <v xml:space="preserve"> </v>
      </c>
    </row>
    <row r="548" spans="1:17" x14ac:dyDescent="0.2">
      <c r="A548" s="10" t="str">
        <f>IF(COUNTRY_INFO!A548=0," ",COUNTRY_INFO!A548)</f>
        <v>Ethiopia</v>
      </c>
      <c r="B548" s="10" t="str">
        <f>IF(COUNTRY_INFO!B548=0," ",COUNTRY_INFO!B548)</f>
        <v>Oromia West Harerge</v>
      </c>
      <c r="C548" s="10" t="str">
        <f>IF(COUNTRY_INFO!C548=0," ",COUNTRY_INFO!C548)</f>
        <v>Chiro Town</v>
      </c>
      <c r="D548" s="11" t="str">
        <f>IF(COUNTRY_INFO!$T$9:$T$1000="MDA2 (DEC+ALB)", COUNTRY_INFO!$T$9:$T$1000, " ")</f>
        <v xml:space="preserve"> </v>
      </c>
      <c r="E548" s="109"/>
      <c r="F548" s="288"/>
      <c r="G548" s="288"/>
      <c r="H548" s="288"/>
      <c r="I548" s="11">
        <f t="shared" si="49"/>
        <v>0</v>
      </c>
      <c r="J548" s="2"/>
      <c r="K548" s="18"/>
      <c r="L548" s="18"/>
      <c r="M548" s="14">
        <f t="shared" si="50"/>
        <v>0</v>
      </c>
      <c r="N548" s="230" t="str">
        <f t="shared" si="51"/>
        <v xml:space="preserve"> </v>
      </c>
      <c r="O548" s="230" t="str">
        <f t="shared" si="52"/>
        <v xml:space="preserve"> </v>
      </c>
      <c r="P548" s="230" t="str">
        <f t="shared" si="53"/>
        <v xml:space="preserve"> </v>
      </c>
      <c r="Q548" s="230" t="str">
        <f t="shared" si="54"/>
        <v xml:space="preserve"> </v>
      </c>
    </row>
    <row r="549" spans="1:17" x14ac:dyDescent="0.2">
      <c r="A549" s="10" t="str">
        <f>IF(COUNTRY_INFO!A549=0," ",COUNTRY_INFO!A549)</f>
        <v>Ethiopia</v>
      </c>
      <c r="B549" s="10" t="str">
        <f>IF(COUNTRY_INFO!B549=0," ",COUNTRY_INFO!B549)</f>
        <v>Oromia West Harerge</v>
      </c>
      <c r="C549" s="10" t="str">
        <f>IF(COUNTRY_INFO!C549=0," ",COUNTRY_INFO!C549)</f>
        <v>Daro Lebu</v>
      </c>
      <c r="D549" s="11" t="str">
        <f>IF(COUNTRY_INFO!$T$9:$T$1000="MDA2 (DEC+ALB)", COUNTRY_INFO!$T$9:$T$1000, " ")</f>
        <v xml:space="preserve"> </v>
      </c>
      <c r="E549" s="109"/>
      <c r="F549" s="288"/>
      <c r="G549" s="288"/>
      <c r="H549" s="288"/>
      <c r="I549" s="11">
        <f t="shared" si="49"/>
        <v>0</v>
      </c>
      <c r="J549" s="2"/>
      <c r="K549" s="18"/>
      <c r="L549" s="18"/>
      <c r="M549" s="14">
        <f t="shared" si="50"/>
        <v>0</v>
      </c>
      <c r="N549" s="230" t="str">
        <f t="shared" si="51"/>
        <v xml:space="preserve"> </v>
      </c>
      <c r="O549" s="230" t="str">
        <f t="shared" si="52"/>
        <v xml:space="preserve"> </v>
      </c>
      <c r="P549" s="230" t="str">
        <f t="shared" si="53"/>
        <v xml:space="preserve"> </v>
      </c>
      <c r="Q549" s="230" t="str">
        <f t="shared" si="54"/>
        <v xml:space="preserve"> </v>
      </c>
    </row>
    <row r="550" spans="1:17" x14ac:dyDescent="0.2">
      <c r="A550" s="10" t="str">
        <f>IF(COUNTRY_INFO!A550=0," ",COUNTRY_INFO!A550)</f>
        <v>Ethiopia</v>
      </c>
      <c r="B550" s="10" t="str">
        <f>IF(COUNTRY_INFO!B550=0," ",COUNTRY_INFO!B550)</f>
        <v>Oromia West Harerge</v>
      </c>
      <c r="C550" s="10" t="str">
        <f>IF(COUNTRY_INFO!C550=0," ",COUNTRY_INFO!C550)</f>
        <v>Doba</v>
      </c>
      <c r="D550" s="11" t="str">
        <f>IF(COUNTRY_INFO!$T$9:$T$1000="MDA2 (DEC+ALB)", COUNTRY_INFO!$T$9:$T$1000, " ")</f>
        <v xml:space="preserve"> </v>
      </c>
      <c r="E550" s="109"/>
      <c r="F550" s="288"/>
      <c r="G550" s="288"/>
      <c r="H550" s="288"/>
      <c r="I550" s="11">
        <f t="shared" si="49"/>
        <v>0</v>
      </c>
      <c r="J550" s="2"/>
      <c r="K550" s="18"/>
      <c r="L550" s="18"/>
      <c r="M550" s="14">
        <f t="shared" si="50"/>
        <v>0</v>
      </c>
      <c r="N550" s="230" t="str">
        <f t="shared" si="51"/>
        <v xml:space="preserve"> </v>
      </c>
      <c r="O550" s="230" t="str">
        <f t="shared" si="52"/>
        <v xml:space="preserve"> </v>
      </c>
      <c r="P550" s="230" t="str">
        <f t="shared" si="53"/>
        <v xml:space="preserve"> </v>
      </c>
      <c r="Q550" s="230" t="str">
        <f t="shared" si="54"/>
        <v xml:space="preserve"> </v>
      </c>
    </row>
    <row r="551" spans="1:17" x14ac:dyDescent="0.2">
      <c r="A551" s="10" t="str">
        <f>IF(COUNTRY_INFO!A551=0," ",COUNTRY_INFO!A551)</f>
        <v>Ethiopia</v>
      </c>
      <c r="B551" s="10" t="str">
        <f>IF(COUNTRY_INFO!B551=0," ",COUNTRY_INFO!B551)</f>
        <v>Oromia West Harerge</v>
      </c>
      <c r="C551" s="10" t="str">
        <f>IF(COUNTRY_INFO!C551=0," ",COUNTRY_INFO!C551)</f>
        <v>Gemechis</v>
      </c>
      <c r="D551" s="11" t="str">
        <f>IF(COUNTRY_INFO!$T$9:$T$1000="MDA2 (DEC+ALB)", COUNTRY_INFO!$T$9:$T$1000, " ")</f>
        <v xml:space="preserve"> </v>
      </c>
      <c r="E551" s="109"/>
      <c r="F551" s="288"/>
      <c r="G551" s="288"/>
      <c r="H551" s="288"/>
      <c r="I551" s="11">
        <f t="shared" si="49"/>
        <v>0</v>
      </c>
      <c r="J551" s="2"/>
      <c r="K551" s="18"/>
      <c r="L551" s="18"/>
      <c r="M551" s="14">
        <f t="shared" si="50"/>
        <v>0</v>
      </c>
      <c r="N551" s="230" t="str">
        <f t="shared" si="51"/>
        <v xml:space="preserve"> </v>
      </c>
      <c r="O551" s="230" t="str">
        <f t="shared" si="52"/>
        <v xml:space="preserve"> </v>
      </c>
      <c r="P551" s="230" t="str">
        <f t="shared" si="53"/>
        <v xml:space="preserve"> </v>
      </c>
      <c r="Q551" s="230" t="str">
        <f t="shared" si="54"/>
        <v xml:space="preserve"> </v>
      </c>
    </row>
    <row r="552" spans="1:17" x14ac:dyDescent="0.2">
      <c r="A552" s="10" t="str">
        <f>IF(COUNTRY_INFO!A552=0," ",COUNTRY_INFO!A552)</f>
        <v>Ethiopia</v>
      </c>
      <c r="B552" s="10" t="str">
        <f>IF(COUNTRY_INFO!B552=0," ",COUNTRY_INFO!B552)</f>
        <v>Oromia West Harerge</v>
      </c>
      <c r="C552" s="10" t="str">
        <f>IF(COUNTRY_INFO!C552=0," ",COUNTRY_INFO!C552)</f>
        <v>Guba Koricha</v>
      </c>
      <c r="D552" s="11" t="str">
        <f>IF(COUNTRY_INFO!$T$9:$T$1000="MDA2 (DEC+ALB)", COUNTRY_INFO!$T$9:$T$1000, " ")</f>
        <v xml:space="preserve"> </v>
      </c>
      <c r="E552" s="109"/>
      <c r="F552" s="288"/>
      <c r="G552" s="288"/>
      <c r="H552" s="288"/>
      <c r="I552" s="11">
        <f t="shared" si="49"/>
        <v>0</v>
      </c>
      <c r="J552" s="2"/>
      <c r="K552" s="18"/>
      <c r="L552" s="18"/>
      <c r="M552" s="14">
        <f t="shared" si="50"/>
        <v>0</v>
      </c>
      <c r="N552" s="230" t="str">
        <f t="shared" si="51"/>
        <v xml:space="preserve"> </v>
      </c>
      <c r="O552" s="230" t="str">
        <f t="shared" si="52"/>
        <v xml:space="preserve"> </v>
      </c>
      <c r="P552" s="230" t="str">
        <f t="shared" si="53"/>
        <v xml:space="preserve"> </v>
      </c>
      <c r="Q552" s="230" t="str">
        <f t="shared" si="54"/>
        <v xml:space="preserve"> </v>
      </c>
    </row>
    <row r="553" spans="1:17" x14ac:dyDescent="0.2">
      <c r="A553" s="10" t="str">
        <f>IF(COUNTRY_INFO!A553=0," ",COUNTRY_INFO!A553)</f>
        <v>Ethiopia</v>
      </c>
      <c r="B553" s="10" t="str">
        <f>IF(COUNTRY_INFO!B553=0," ",COUNTRY_INFO!B553)</f>
        <v>Oromia West Harerge</v>
      </c>
      <c r="C553" s="10" t="str">
        <f>IF(COUNTRY_INFO!C553=0," ",COUNTRY_INFO!C553)</f>
        <v>Gumbi Bordede</v>
      </c>
      <c r="D553" s="11" t="str">
        <f>IF(COUNTRY_INFO!$T$9:$T$1000="MDA2 (DEC+ALB)", COUNTRY_INFO!$T$9:$T$1000, " ")</f>
        <v xml:space="preserve"> </v>
      </c>
      <c r="E553" s="109"/>
      <c r="F553" s="288"/>
      <c r="G553" s="288"/>
      <c r="H553" s="288"/>
      <c r="I553" s="11">
        <f t="shared" si="49"/>
        <v>0</v>
      </c>
      <c r="J553" s="2"/>
      <c r="K553" s="18"/>
      <c r="L553" s="18"/>
      <c r="M553" s="14">
        <f t="shared" si="50"/>
        <v>0</v>
      </c>
      <c r="N553" s="230" t="str">
        <f t="shared" si="51"/>
        <v xml:space="preserve"> </v>
      </c>
      <c r="O553" s="230" t="str">
        <f t="shared" si="52"/>
        <v xml:space="preserve"> </v>
      </c>
      <c r="P553" s="230" t="str">
        <f t="shared" si="53"/>
        <v xml:space="preserve"> </v>
      </c>
      <c r="Q553" s="230" t="str">
        <f t="shared" si="54"/>
        <v xml:space="preserve"> </v>
      </c>
    </row>
    <row r="554" spans="1:17" x14ac:dyDescent="0.2">
      <c r="A554" s="10" t="str">
        <f>IF(COUNTRY_INFO!A554=0," ",COUNTRY_INFO!A554)</f>
        <v>Ethiopia</v>
      </c>
      <c r="B554" s="10" t="str">
        <f>IF(COUNTRY_INFO!B554=0," ",COUNTRY_INFO!B554)</f>
        <v>Oromia West Harerge</v>
      </c>
      <c r="C554" s="10" t="str">
        <f>IF(COUNTRY_INFO!C554=0," ",COUNTRY_INFO!C554)</f>
        <v>Habro</v>
      </c>
      <c r="D554" s="11" t="str">
        <f>IF(COUNTRY_INFO!$T$9:$T$1000="MDA2 (DEC+ALB)", COUNTRY_INFO!$T$9:$T$1000, " ")</f>
        <v xml:space="preserve"> </v>
      </c>
      <c r="E554" s="109"/>
      <c r="F554" s="288"/>
      <c r="G554" s="288"/>
      <c r="H554" s="288"/>
      <c r="I554" s="11">
        <f t="shared" si="49"/>
        <v>0</v>
      </c>
      <c r="J554" s="2"/>
      <c r="K554" s="18"/>
      <c r="L554" s="18"/>
      <c r="M554" s="14">
        <f t="shared" si="50"/>
        <v>0</v>
      </c>
      <c r="N554" s="230" t="str">
        <f t="shared" si="51"/>
        <v xml:space="preserve"> </v>
      </c>
      <c r="O554" s="230" t="str">
        <f t="shared" si="52"/>
        <v xml:space="preserve"> </v>
      </c>
      <c r="P554" s="230" t="str">
        <f t="shared" si="53"/>
        <v xml:space="preserve"> </v>
      </c>
      <c r="Q554" s="230" t="str">
        <f t="shared" si="54"/>
        <v xml:space="preserve"> </v>
      </c>
    </row>
    <row r="555" spans="1:17" x14ac:dyDescent="0.2">
      <c r="A555" s="10" t="str">
        <f>IF(COUNTRY_INFO!A555=0," ",COUNTRY_INFO!A555)</f>
        <v>Ethiopia</v>
      </c>
      <c r="B555" s="10" t="str">
        <f>IF(COUNTRY_INFO!B555=0," ",COUNTRY_INFO!B555)</f>
        <v>Oromia West Harerge</v>
      </c>
      <c r="C555" s="10" t="str">
        <f>IF(COUNTRY_INFO!C555=0," ",COUNTRY_INFO!C555)</f>
        <v>Hawi Gudina</v>
      </c>
      <c r="D555" s="11" t="str">
        <f>IF(COUNTRY_INFO!$T$9:$T$1000="MDA2 (DEC+ALB)", COUNTRY_INFO!$T$9:$T$1000, " ")</f>
        <v xml:space="preserve"> </v>
      </c>
      <c r="E555" s="109"/>
      <c r="F555" s="288"/>
      <c r="G555" s="288"/>
      <c r="H555" s="288"/>
      <c r="I555" s="11">
        <f t="shared" si="49"/>
        <v>0</v>
      </c>
      <c r="J555" s="2"/>
      <c r="K555" s="18"/>
      <c r="L555" s="18"/>
      <c r="M555" s="14">
        <f t="shared" si="50"/>
        <v>0</v>
      </c>
      <c r="N555" s="230" t="str">
        <f t="shared" si="51"/>
        <v xml:space="preserve"> </v>
      </c>
      <c r="O555" s="230" t="str">
        <f t="shared" si="52"/>
        <v xml:space="preserve"> </v>
      </c>
      <c r="P555" s="230" t="str">
        <f t="shared" si="53"/>
        <v xml:space="preserve"> </v>
      </c>
      <c r="Q555" s="230" t="str">
        <f t="shared" si="54"/>
        <v xml:space="preserve"> </v>
      </c>
    </row>
    <row r="556" spans="1:17" x14ac:dyDescent="0.2">
      <c r="A556" s="10" t="str">
        <f>IF(COUNTRY_INFO!A556=0," ",COUNTRY_INFO!A556)</f>
        <v>Ethiopia</v>
      </c>
      <c r="B556" s="10" t="str">
        <f>IF(COUNTRY_INFO!B556=0," ",COUNTRY_INFO!B556)</f>
        <v>Oromia West Harerge</v>
      </c>
      <c r="C556" s="10" t="str">
        <f>IF(COUNTRY_INFO!C556=0," ",COUNTRY_INFO!C556)</f>
        <v>Mesela</v>
      </c>
      <c r="D556" s="11" t="str">
        <f>IF(COUNTRY_INFO!$T$9:$T$1000="MDA2 (DEC+ALB)", COUNTRY_INFO!$T$9:$T$1000, " ")</f>
        <v xml:space="preserve"> </v>
      </c>
      <c r="E556" s="109"/>
      <c r="F556" s="288"/>
      <c r="G556" s="288"/>
      <c r="H556" s="288"/>
      <c r="I556" s="11">
        <f t="shared" si="49"/>
        <v>0</v>
      </c>
      <c r="J556" s="2"/>
      <c r="K556" s="18"/>
      <c r="L556" s="18"/>
      <c r="M556" s="14">
        <f t="shared" si="50"/>
        <v>0</v>
      </c>
      <c r="N556" s="230" t="str">
        <f t="shared" si="51"/>
        <v xml:space="preserve"> </v>
      </c>
      <c r="O556" s="230" t="str">
        <f t="shared" si="52"/>
        <v xml:space="preserve"> </v>
      </c>
      <c r="P556" s="230" t="str">
        <f t="shared" si="53"/>
        <v xml:space="preserve"> </v>
      </c>
      <c r="Q556" s="230" t="str">
        <f t="shared" si="54"/>
        <v xml:space="preserve"> </v>
      </c>
    </row>
    <row r="557" spans="1:17" x14ac:dyDescent="0.2">
      <c r="A557" s="10" t="str">
        <f>IF(COUNTRY_INFO!A557=0," ",COUNTRY_INFO!A557)</f>
        <v>Ethiopia</v>
      </c>
      <c r="B557" s="10" t="str">
        <f>IF(COUNTRY_INFO!B557=0," ",COUNTRY_INFO!B557)</f>
        <v>Oromia West Harerge</v>
      </c>
      <c r="C557" s="10" t="str">
        <f>IF(COUNTRY_INFO!C557=0," ",COUNTRY_INFO!C557)</f>
        <v>Mi'eso</v>
      </c>
      <c r="D557" s="11" t="str">
        <f>IF(COUNTRY_INFO!$T$9:$T$1000="MDA2 (DEC+ALB)", COUNTRY_INFO!$T$9:$T$1000, " ")</f>
        <v xml:space="preserve"> </v>
      </c>
      <c r="E557" s="109"/>
      <c r="F557" s="288"/>
      <c r="G557" s="288"/>
      <c r="H557" s="288"/>
      <c r="I557" s="11">
        <f t="shared" si="49"/>
        <v>0</v>
      </c>
      <c r="J557" s="2"/>
      <c r="K557" s="18"/>
      <c r="L557" s="18"/>
      <c r="M557" s="14">
        <f t="shared" si="50"/>
        <v>0</v>
      </c>
      <c r="N557" s="230" t="str">
        <f t="shared" si="51"/>
        <v xml:space="preserve"> </v>
      </c>
      <c r="O557" s="230" t="str">
        <f t="shared" si="52"/>
        <v xml:space="preserve"> </v>
      </c>
      <c r="P557" s="230" t="str">
        <f t="shared" si="53"/>
        <v xml:space="preserve"> </v>
      </c>
      <c r="Q557" s="230" t="str">
        <f t="shared" si="54"/>
        <v xml:space="preserve"> </v>
      </c>
    </row>
    <row r="558" spans="1:17" x14ac:dyDescent="0.2">
      <c r="A558" s="10" t="str">
        <f>IF(COUNTRY_INFO!A558=0," ",COUNTRY_INFO!A558)</f>
        <v>Ethiopia</v>
      </c>
      <c r="B558" s="10" t="str">
        <f>IF(COUNTRY_INFO!B558=0," ",COUNTRY_INFO!B558)</f>
        <v>Oromia West Harerge</v>
      </c>
      <c r="C558" s="10" t="str">
        <f>IF(COUNTRY_INFO!C558=0," ",COUNTRY_INFO!C558)</f>
        <v>Oda Bultum</v>
      </c>
      <c r="D558" s="11" t="str">
        <f>IF(COUNTRY_INFO!$T$9:$T$1000="MDA2 (DEC+ALB)", COUNTRY_INFO!$T$9:$T$1000, " ")</f>
        <v xml:space="preserve"> </v>
      </c>
      <c r="E558" s="109"/>
      <c r="F558" s="288"/>
      <c r="G558" s="288"/>
      <c r="H558" s="288"/>
      <c r="I558" s="11">
        <f t="shared" si="49"/>
        <v>0</v>
      </c>
      <c r="J558" s="2"/>
      <c r="K558" s="18"/>
      <c r="L558" s="18"/>
      <c r="M558" s="14">
        <f t="shared" si="50"/>
        <v>0</v>
      </c>
      <c r="N558" s="230" t="str">
        <f t="shared" si="51"/>
        <v xml:space="preserve"> </v>
      </c>
      <c r="O558" s="230" t="str">
        <f t="shared" si="52"/>
        <v xml:space="preserve"> </v>
      </c>
      <c r="P558" s="230" t="str">
        <f t="shared" si="53"/>
        <v xml:space="preserve"> </v>
      </c>
      <c r="Q558" s="230" t="str">
        <f t="shared" si="54"/>
        <v xml:space="preserve"> </v>
      </c>
    </row>
    <row r="559" spans="1:17" x14ac:dyDescent="0.2">
      <c r="A559" s="10" t="str">
        <f>IF(COUNTRY_INFO!A559=0," ",COUNTRY_INFO!A559)</f>
        <v>Ethiopia</v>
      </c>
      <c r="B559" s="10" t="str">
        <f>IF(COUNTRY_INFO!B559=0," ",COUNTRY_INFO!B559)</f>
        <v>Oromia West Harerge</v>
      </c>
      <c r="C559" s="10" t="str">
        <f>IF(COUNTRY_INFO!C559=0," ",COUNTRY_INFO!C559)</f>
        <v>Tullo</v>
      </c>
      <c r="D559" s="11" t="str">
        <f>IF(COUNTRY_INFO!$T$9:$T$1000="MDA2 (DEC+ALB)", COUNTRY_INFO!$T$9:$T$1000, " ")</f>
        <v xml:space="preserve"> </v>
      </c>
      <c r="E559" s="109"/>
      <c r="F559" s="288"/>
      <c r="G559" s="288"/>
      <c r="H559" s="288"/>
      <c r="I559" s="11">
        <f t="shared" si="49"/>
        <v>0</v>
      </c>
      <c r="J559" s="2"/>
      <c r="K559" s="18"/>
      <c r="L559" s="18"/>
      <c r="M559" s="14">
        <f t="shared" si="50"/>
        <v>0</v>
      </c>
      <c r="N559" s="230" t="str">
        <f t="shared" si="51"/>
        <v xml:space="preserve"> </v>
      </c>
      <c r="O559" s="230" t="str">
        <f t="shared" si="52"/>
        <v xml:space="preserve"> </v>
      </c>
      <c r="P559" s="230" t="str">
        <f t="shared" si="53"/>
        <v xml:space="preserve"> </v>
      </c>
      <c r="Q559" s="230" t="str">
        <f t="shared" si="54"/>
        <v xml:space="preserve"> </v>
      </c>
    </row>
    <row r="560" spans="1:17" x14ac:dyDescent="0.2">
      <c r="A560" s="10" t="str">
        <f>IF(COUNTRY_INFO!A560=0," ",COUNTRY_INFO!A560)</f>
        <v>Ethiopia</v>
      </c>
      <c r="B560" s="10" t="str">
        <f>IF(COUNTRY_INFO!B560=0," ",COUNTRY_INFO!B560)</f>
        <v>Oromia West Shewa</v>
      </c>
      <c r="C560" s="10" t="str">
        <f>IF(COUNTRY_INFO!C560=0," ",COUNTRY_INFO!C560)</f>
        <v>Abuna Gindeberet</v>
      </c>
      <c r="D560" s="11" t="str">
        <f>IF(COUNTRY_INFO!$T$9:$T$1000="MDA2 (DEC+ALB)", COUNTRY_INFO!$T$9:$T$1000, " ")</f>
        <v xml:space="preserve"> </v>
      </c>
      <c r="E560" s="109"/>
      <c r="F560" s="288"/>
      <c r="G560" s="288"/>
      <c r="H560" s="288"/>
      <c r="I560" s="11">
        <f t="shared" si="49"/>
        <v>0</v>
      </c>
      <c r="J560" s="2"/>
      <c r="K560" s="18"/>
      <c r="L560" s="18"/>
      <c r="M560" s="14">
        <f t="shared" si="50"/>
        <v>0</v>
      </c>
      <c r="N560" s="230" t="str">
        <f t="shared" si="51"/>
        <v xml:space="preserve"> </v>
      </c>
      <c r="O560" s="230" t="str">
        <f t="shared" si="52"/>
        <v xml:space="preserve"> </v>
      </c>
      <c r="P560" s="230" t="str">
        <f t="shared" si="53"/>
        <v xml:space="preserve"> </v>
      </c>
      <c r="Q560" s="230" t="str">
        <f t="shared" si="54"/>
        <v xml:space="preserve"> </v>
      </c>
    </row>
    <row r="561" spans="1:17" x14ac:dyDescent="0.2">
      <c r="A561" s="10" t="str">
        <f>IF(COUNTRY_INFO!A561=0," ",COUNTRY_INFO!A561)</f>
        <v>Ethiopia</v>
      </c>
      <c r="B561" s="10" t="str">
        <f>IF(COUNTRY_INFO!B561=0," ",COUNTRY_INFO!B561)</f>
        <v>Oromia West Shewa</v>
      </c>
      <c r="C561" s="10" t="str">
        <f>IF(COUNTRY_INFO!C561=0," ",COUNTRY_INFO!C561)</f>
        <v>Adea Berga</v>
      </c>
      <c r="D561" s="11" t="str">
        <f>IF(COUNTRY_INFO!$T$9:$T$1000="MDA2 (DEC+ALB)", COUNTRY_INFO!$T$9:$T$1000, " ")</f>
        <v xml:space="preserve"> </v>
      </c>
      <c r="E561" s="109"/>
      <c r="F561" s="288"/>
      <c r="G561" s="288"/>
      <c r="H561" s="288"/>
      <c r="I561" s="11">
        <f t="shared" si="49"/>
        <v>0</v>
      </c>
      <c r="J561" s="2"/>
      <c r="K561" s="18"/>
      <c r="L561" s="18"/>
      <c r="M561" s="14">
        <f t="shared" si="50"/>
        <v>0</v>
      </c>
      <c r="N561" s="230" t="str">
        <f t="shared" si="51"/>
        <v xml:space="preserve"> </v>
      </c>
      <c r="O561" s="230" t="str">
        <f t="shared" si="52"/>
        <v xml:space="preserve"> </v>
      </c>
      <c r="P561" s="230" t="str">
        <f t="shared" si="53"/>
        <v xml:space="preserve"> </v>
      </c>
      <c r="Q561" s="230" t="str">
        <f t="shared" si="54"/>
        <v xml:space="preserve"> </v>
      </c>
    </row>
    <row r="562" spans="1:17" x14ac:dyDescent="0.2">
      <c r="A562" s="10" t="str">
        <f>IF(COUNTRY_INFO!A562=0," ",COUNTRY_INFO!A562)</f>
        <v>Ethiopia</v>
      </c>
      <c r="B562" s="10" t="str">
        <f>IF(COUNTRY_INFO!B562=0," ",COUNTRY_INFO!B562)</f>
        <v>Oromia West Shewa</v>
      </c>
      <c r="C562" s="10" t="str">
        <f>IF(COUNTRY_INFO!C562=0," ",COUNTRY_INFO!C562)</f>
        <v xml:space="preserve">Ambo </v>
      </c>
      <c r="D562" s="11" t="str">
        <f>IF(COUNTRY_INFO!$T$9:$T$1000="MDA2 (DEC+ALB)", COUNTRY_INFO!$T$9:$T$1000, " ")</f>
        <v xml:space="preserve"> </v>
      </c>
      <c r="E562" s="109"/>
      <c r="F562" s="288"/>
      <c r="G562" s="288"/>
      <c r="H562" s="288"/>
      <c r="I562" s="11">
        <f t="shared" si="49"/>
        <v>0</v>
      </c>
      <c r="J562" s="2"/>
      <c r="K562" s="18"/>
      <c r="L562" s="18"/>
      <c r="M562" s="14">
        <f t="shared" si="50"/>
        <v>0</v>
      </c>
      <c r="N562" s="230" t="str">
        <f t="shared" si="51"/>
        <v xml:space="preserve"> </v>
      </c>
      <c r="O562" s="230" t="str">
        <f t="shared" si="52"/>
        <v xml:space="preserve"> </v>
      </c>
      <c r="P562" s="230" t="str">
        <f t="shared" si="53"/>
        <v xml:space="preserve"> </v>
      </c>
      <c r="Q562" s="230" t="str">
        <f t="shared" si="54"/>
        <v xml:space="preserve"> </v>
      </c>
    </row>
    <row r="563" spans="1:17" x14ac:dyDescent="0.2">
      <c r="A563" s="10" t="str">
        <f>IF(COUNTRY_INFO!A563=0," ",COUNTRY_INFO!A563)</f>
        <v>Ethiopia</v>
      </c>
      <c r="B563" s="10" t="str">
        <f>IF(COUNTRY_INFO!B563=0," ",COUNTRY_INFO!B563)</f>
        <v>Oromia West Shewa</v>
      </c>
      <c r="C563" s="10" t="str">
        <f>IF(COUNTRY_INFO!C563=0," ",COUNTRY_INFO!C563)</f>
        <v>Ambo Town</v>
      </c>
      <c r="D563" s="11" t="str">
        <f>IF(COUNTRY_INFO!$T$9:$T$1000="MDA2 (DEC+ALB)", COUNTRY_INFO!$T$9:$T$1000, " ")</f>
        <v xml:space="preserve"> </v>
      </c>
      <c r="E563" s="109"/>
      <c r="F563" s="288"/>
      <c r="G563" s="288"/>
      <c r="H563" s="288"/>
      <c r="I563" s="11">
        <f t="shared" si="49"/>
        <v>0</v>
      </c>
      <c r="J563" s="2"/>
      <c r="K563" s="18"/>
      <c r="L563" s="18"/>
      <c r="M563" s="14">
        <f t="shared" si="50"/>
        <v>0</v>
      </c>
      <c r="N563" s="230" t="str">
        <f t="shared" si="51"/>
        <v xml:space="preserve"> </v>
      </c>
      <c r="O563" s="230" t="str">
        <f t="shared" si="52"/>
        <v xml:space="preserve"> </v>
      </c>
      <c r="P563" s="230" t="str">
        <f t="shared" si="53"/>
        <v xml:space="preserve"> </v>
      </c>
      <c r="Q563" s="230" t="str">
        <f t="shared" si="54"/>
        <v xml:space="preserve"> </v>
      </c>
    </row>
    <row r="564" spans="1:17" x14ac:dyDescent="0.2">
      <c r="A564" s="10" t="str">
        <f>IF(COUNTRY_INFO!A564=0," ",COUNTRY_INFO!A564)</f>
        <v>Ethiopia</v>
      </c>
      <c r="B564" s="10" t="str">
        <f>IF(COUNTRY_INFO!B564=0," ",COUNTRY_INFO!B564)</f>
        <v>Oromia West Shewa</v>
      </c>
      <c r="C564" s="10" t="str">
        <f>IF(COUNTRY_INFO!C564=0," ",COUNTRY_INFO!C564)</f>
        <v>Bako Tibe</v>
      </c>
      <c r="D564" s="11" t="str">
        <f>IF(COUNTRY_INFO!$T$9:$T$1000="MDA2 (DEC+ALB)", COUNTRY_INFO!$T$9:$T$1000, " ")</f>
        <v xml:space="preserve"> </v>
      </c>
      <c r="E564" s="109"/>
      <c r="F564" s="288"/>
      <c r="G564" s="288"/>
      <c r="H564" s="288"/>
      <c r="I564" s="11">
        <f t="shared" si="49"/>
        <v>0</v>
      </c>
      <c r="J564" s="2"/>
      <c r="K564" s="18"/>
      <c r="L564" s="18"/>
      <c r="M564" s="14">
        <f t="shared" si="50"/>
        <v>0</v>
      </c>
      <c r="N564" s="230" t="str">
        <f t="shared" si="51"/>
        <v xml:space="preserve"> </v>
      </c>
      <c r="O564" s="230" t="str">
        <f t="shared" si="52"/>
        <v xml:space="preserve"> </v>
      </c>
      <c r="P564" s="230" t="str">
        <f t="shared" si="53"/>
        <v xml:space="preserve"> </v>
      </c>
      <c r="Q564" s="230" t="str">
        <f t="shared" si="54"/>
        <v xml:space="preserve"> </v>
      </c>
    </row>
    <row r="565" spans="1:17" x14ac:dyDescent="0.2">
      <c r="A565" s="10" t="str">
        <f>IF(COUNTRY_INFO!A565=0," ",COUNTRY_INFO!A565)</f>
        <v>Ethiopia</v>
      </c>
      <c r="B565" s="10" t="str">
        <f>IF(COUNTRY_INFO!B565=0," ",COUNTRY_INFO!B565)</f>
        <v>Oromia West Shewa</v>
      </c>
      <c r="C565" s="10" t="str">
        <f>IF(COUNTRY_INFO!C565=0," ",COUNTRY_INFO!C565)</f>
        <v>Chelia</v>
      </c>
      <c r="D565" s="11" t="str">
        <f>IF(COUNTRY_INFO!$T$9:$T$1000="MDA2 (DEC+ALB)", COUNTRY_INFO!$T$9:$T$1000, " ")</f>
        <v xml:space="preserve"> </v>
      </c>
      <c r="E565" s="109"/>
      <c r="F565" s="288"/>
      <c r="G565" s="288"/>
      <c r="H565" s="288"/>
      <c r="I565" s="11">
        <f t="shared" si="49"/>
        <v>0</v>
      </c>
      <c r="J565" s="2"/>
      <c r="K565" s="18"/>
      <c r="L565" s="18"/>
      <c r="M565" s="14">
        <f t="shared" si="50"/>
        <v>0</v>
      </c>
      <c r="N565" s="230" t="str">
        <f t="shared" si="51"/>
        <v xml:space="preserve"> </v>
      </c>
      <c r="O565" s="230" t="str">
        <f t="shared" si="52"/>
        <v xml:space="preserve"> </v>
      </c>
      <c r="P565" s="230" t="str">
        <f t="shared" si="53"/>
        <v xml:space="preserve"> </v>
      </c>
      <c r="Q565" s="230" t="str">
        <f t="shared" si="54"/>
        <v xml:space="preserve"> </v>
      </c>
    </row>
    <row r="566" spans="1:17" x14ac:dyDescent="0.2">
      <c r="A566" s="10" t="str">
        <f>IF(COUNTRY_INFO!A566=0," ",COUNTRY_INFO!A566)</f>
        <v>Ethiopia</v>
      </c>
      <c r="B566" s="10" t="str">
        <f>IF(COUNTRY_INFO!B566=0," ",COUNTRY_INFO!B566)</f>
        <v>Oromia West Shewa</v>
      </c>
      <c r="C566" s="10" t="str">
        <f>IF(COUNTRY_INFO!C566=0," ",COUNTRY_INFO!C566)</f>
        <v xml:space="preserve">Chobi </v>
      </c>
      <c r="D566" s="11" t="str">
        <f>IF(COUNTRY_INFO!$T$9:$T$1000="MDA2 (DEC+ALB)", COUNTRY_INFO!$T$9:$T$1000, " ")</f>
        <v xml:space="preserve"> </v>
      </c>
      <c r="E566" s="109"/>
      <c r="F566" s="288"/>
      <c r="G566" s="288"/>
      <c r="H566" s="288"/>
      <c r="I566" s="11">
        <f t="shared" si="49"/>
        <v>0</v>
      </c>
      <c r="J566" s="2"/>
      <c r="K566" s="18"/>
      <c r="L566" s="18"/>
      <c r="M566" s="14">
        <f t="shared" si="50"/>
        <v>0</v>
      </c>
      <c r="N566" s="230" t="str">
        <f t="shared" si="51"/>
        <v xml:space="preserve"> </v>
      </c>
      <c r="O566" s="230" t="str">
        <f t="shared" si="52"/>
        <v xml:space="preserve"> </v>
      </c>
      <c r="P566" s="230" t="str">
        <f t="shared" si="53"/>
        <v xml:space="preserve"> </v>
      </c>
      <c r="Q566" s="230" t="str">
        <f t="shared" si="54"/>
        <v xml:space="preserve"> </v>
      </c>
    </row>
    <row r="567" spans="1:17" x14ac:dyDescent="0.2">
      <c r="A567" s="10" t="str">
        <f>IF(COUNTRY_INFO!A567=0," ",COUNTRY_INFO!A567)</f>
        <v>Ethiopia</v>
      </c>
      <c r="B567" s="10" t="str">
        <f>IF(COUNTRY_INFO!B567=0," ",COUNTRY_INFO!B567)</f>
        <v>Oromia West Shewa</v>
      </c>
      <c r="C567" s="10" t="str">
        <f>IF(COUNTRY_INFO!C567=0," ",COUNTRY_INFO!C567)</f>
        <v>Dano</v>
      </c>
      <c r="D567" s="11" t="str">
        <f>IF(COUNTRY_INFO!$T$9:$T$1000="MDA2 (DEC+ALB)", COUNTRY_INFO!$T$9:$T$1000, " ")</f>
        <v xml:space="preserve"> </v>
      </c>
      <c r="E567" s="109"/>
      <c r="F567" s="288"/>
      <c r="G567" s="288"/>
      <c r="H567" s="288"/>
      <c r="I567" s="11">
        <f t="shared" si="49"/>
        <v>0</v>
      </c>
      <c r="J567" s="2"/>
      <c r="K567" s="18"/>
      <c r="L567" s="18"/>
      <c r="M567" s="14">
        <f t="shared" si="50"/>
        <v>0</v>
      </c>
      <c r="N567" s="230" t="str">
        <f t="shared" si="51"/>
        <v xml:space="preserve"> </v>
      </c>
      <c r="O567" s="230" t="str">
        <f t="shared" si="52"/>
        <v xml:space="preserve"> </v>
      </c>
      <c r="P567" s="230" t="str">
        <f t="shared" si="53"/>
        <v xml:space="preserve"> </v>
      </c>
      <c r="Q567" s="230" t="str">
        <f t="shared" si="54"/>
        <v xml:space="preserve"> </v>
      </c>
    </row>
    <row r="568" spans="1:17" x14ac:dyDescent="0.2">
      <c r="A568" s="10" t="str">
        <f>IF(COUNTRY_INFO!A568=0," ",COUNTRY_INFO!A568)</f>
        <v>Ethiopia</v>
      </c>
      <c r="B568" s="10" t="str">
        <f>IF(COUNTRY_INFO!B568=0," ",COUNTRY_INFO!B568)</f>
        <v>Oromia West Shewa</v>
      </c>
      <c r="C568" s="10" t="str">
        <f>IF(COUNTRY_INFO!C568=0," ",COUNTRY_INFO!C568)</f>
        <v>Dendi</v>
      </c>
      <c r="D568" s="11" t="str">
        <f>IF(COUNTRY_INFO!$T$9:$T$1000="MDA2 (DEC+ALB)", COUNTRY_INFO!$T$9:$T$1000, " ")</f>
        <v xml:space="preserve"> </v>
      </c>
      <c r="E568" s="109"/>
      <c r="F568" s="288"/>
      <c r="G568" s="288"/>
      <c r="H568" s="288"/>
      <c r="I568" s="11">
        <f t="shared" si="49"/>
        <v>0</v>
      </c>
      <c r="J568" s="2"/>
      <c r="K568" s="18"/>
      <c r="L568" s="18"/>
      <c r="M568" s="14">
        <f t="shared" si="50"/>
        <v>0</v>
      </c>
      <c r="N568" s="230" t="str">
        <f t="shared" si="51"/>
        <v xml:space="preserve"> </v>
      </c>
      <c r="O568" s="230" t="str">
        <f t="shared" si="52"/>
        <v xml:space="preserve"> </v>
      </c>
      <c r="P568" s="230" t="str">
        <f t="shared" si="53"/>
        <v xml:space="preserve"> </v>
      </c>
      <c r="Q568" s="230" t="str">
        <f t="shared" si="54"/>
        <v xml:space="preserve"> </v>
      </c>
    </row>
    <row r="569" spans="1:17"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IF(COUNTRY_INFO!$T$9:$T$1000="MDA2 (DEC+ALB)", COUNTRY_INFO!$T$9:$T$1000, " ")</f>
        <v xml:space="preserve"> </v>
      </c>
      <c r="E569" s="109"/>
      <c r="F569" s="288"/>
      <c r="G569" s="288"/>
      <c r="H569" s="288"/>
      <c r="I569" s="11">
        <f t="shared" si="49"/>
        <v>0</v>
      </c>
      <c r="J569" s="2"/>
      <c r="K569" s="18"/>
      <c r="L569" s="18"/>
      <c r="M569" s="14">
        <f t="shared" si="50"/>
        <v>0</v>
      </c>
      <c r="N569" s="230" t="str">
        <f t="shared" si="51"/>
        <v xml:space="preserve"> </v>
      </c>
      <c r="O569" s="230" t="str">
        <f t="shared" si="52"/>
        <v xml:space="preserve"> </v>
      </c>
      <c r="P569" s="230" t="str">
        <f t="shared" si="53"/>
        <v xml:space="preserve"> </v>
      </c>
      <c r="Q569" s="230" t="str">
        <f t="shared" si="54"/>
        <v xml:space="preserve"> </v>
      </c>
    </row>
    <row r="570" spans="1:17" x14ac:dyDescent="0.2">
      <c r="A570" s="10" t="str">
        <f>IF(COUNTRY_INFO!A570=0," ",COUNTRY_INFO!A570)</f>
        <v>Ethiopia</v>
      </c>
      <c r="B570" s="10" t="str">
        <f>IF(COUNTRY_INFO!B570=0," ",COUNTRY_INFO!B570)</f>
        <v>Oromia West Shewa</v>
      </c>
      <c r="C570" s="10" t="str">
        <f>IF(COUNTRY_INFO!C570=0," ",COUNTRY_INFO!C570)</f>
        <v>Ejere</v>
      </c>
      <c r="D570" s="11" t="str">
        <f>IF(COUNTRY_INFO!$T$9:$T$1000="MDA2 (DEC+ALB)", COUNTRY_INFO!$T$9:$T$1000, " ")</f>
        <v xml:space="preserve"> </v>
      </c>
      <c r="E570" s="109"/>
      <c r="F570" s="288"/>
      <c r="G570" s="288"/>
      <c r="H570" s="288"/>
      <c r="I570" s="11">
        <f t="shared" si="49"/>
        <v>0</v>
      </c>
      <c r="J570" s="2"/>
      <c r="K570" s="18"/>
      <c r="L570" s="18"/>
      <c r="M570" s="14">
        <f t="shared" si="50"/>
        <v>0</v>
      </c>
      <c r="N570" s="230" t="str">
        <f t="shared" si="51"/>
        <v xml:space="preserve"> </v>
      </c>
      <c r="O570" s="230" t="str">
        <f t="shared" si="52"/>
        <v xml:space="preserve"> </v>
      </c>
      <c r="P570" s="230" t="str">
        <f t="shared" si="53"/>
        <v xml:space="preserve"> </v>
      </c>
      <c r="Q570" s="230" t="str">
        <f t="shared" si="54"/>
        <v xml:space="preserve"> </v>
      </c>
    </row>
    <row r="571" spans="1:17" x14ac:dyDescent="0.2">
      <c r="A571" s="10" t="str">
        <f>IF(COUNTRY_INFO!A571=0," ",COUNTRY_INFO!A571)</f>
        <v>Ethiopia</v>
      </c>
      <c r="B571" s="10" t="str">
        <f>IF(COUNTRY_INFO!B571=0," ",COUNTRY_INFO!B571)</f>
        <v>Oromia West Shewa</v>
      </c>
      <c r="C571" s="10" t="str">
        <f>IF(COUNTRY_INFO!C571=0," ",COUNTRY_INFO!C571)</f>
        <v xml:space="preserve">Ejersa Lafo </v>
      </c>
      <c r="D571" s="11" t="str">
        <f>IF(COUNTRY_INFO!$T$9:$T$1000="MDA2 (DEC+ALB)", COUNTRY_INFO!$T$9:$T$1000, " ")</f>
        <v xml:space="preserve"> </v>
      </c>
      <c r="E571" s="109"/>
      <c r="F571" s="288"/>
      <c r="G571" s="288"/>
      <c r="H571" s="288"/>
      <c r="I571" s="11">
        <f t="shared" si="49"/>
        <v>0</v>
      </c>
      <c r="J571" s="2"/>
      <c r="K571" s="18"/>
      <c r="L571" s="18"/>
      <c r="M571" s="14">
        <f t="shared" si="50"/>
        <v>0</v>
      </c>
      <c r="N571" s="230" t="str">
        <f t="shared" si="51"/>
        <v xml:space="preserve"> </v>
      </c>
      <c r="O571" s="230" t="str">
        <f t="shared" si="52"/>
        <v xml:space="preserve"> </v>
      </c>
      <c r="P571" s="230" t="str">
        <f t="shared" si="53"/>
        <v xml:space="preserve"> </v>
      </c>
      <c r="Q571" s="230" t="str">
        <f t="shared" si="54"/>
        <v xml:space="preserve"> </v>
      </c>
    </row>
    <row r="572" spans="1:17" x14ac:dyDescent="0.2">
      <c r="A572" s="10" t="str">
        <f>IF(COUNTRY_INFO!A572=0," ",COUNTRY_INFO!A572)</f>
        <v>Ethiopia</v>
      </c>
      <c r="B572" s="10" t="str">
        <f>IF(COUNTRY_INFO!B572=0," ",COUNTRY_INFO!B572)</f>
        <v>Oromia West Shewa</v>
      </c>
      <c r="C572" s="10" t="str">
        <f>IF(COUNTRY_INFO!C572=0," ",COUNTRY_INFO!C572)</f>
        <v>Elu Gelan</v>
      </c>
      <c r="D572" s="11" t="str">
        <f>IF(COUNTRY_INFO!$T$9:$T$1000="MDA2 (DEC+ALB)", COUNTRY_INFO!$T$9:$T$1000, " ")</f>
        <v xml:space="preserve"> </v>
      </c>
      <c r="E572" s="109"/>
      <c r="F572" s="288"/>
      <c r="G572" s="288"/>
      <c r="H572" s="288"/>
      <c r="I572" s="11">
        <f t="shared" si="49"/>
        <v>0</v>
      </c>
      <c r="J572" s="2"/>
      <c r="K572" s="18"/>
      <c r="L572" s="18"/>
      <c r="M572" s="14">
        <f t="shared" si="50"/>
        <v>0</v>
      </c>
      <c r="N572" s="230" t="str">
        <f t="shared" si="51"/>
        <v xml:space="preserve"> </v>
      </c>
      <c r="O572" s="230" t="str">
        <f t="shared" si="52"/>
        <v xml:space="preserve"> </v>
      </c>
      <c r="P572" s="230" t="str">
        <f t="shared" si="53"/>
        <v xml:space="preserve"> </v>
      </c>
      <c r="Q572" s="230" t="str">
        <f t="shared" si="54"/>
        <v xml:space="preserve"> </v>
      </c>
    </row>
    <row r="573" spans="1:17" x14ac:dyDescent="0.2">
      <c r="A573" s="10" t="str">
        <f>IF(COUNTRY_INFO!A573=0," ",COUNTRY_INFO!A573)</f>
        <v>Ethiopia</v>
      </c>
      <c r="B573" s="10" t="str">
        <f>IF(COUNTRY_INFO!B573=0," ",COUNTRY_INFO!B573)</f>
        <v>Oromia West Shewa</v>
      </c>
      <c r="C573" s="10" t="str">
        <f>IF(COUNTRY_INFO!C573=0," ",COUNTRY_INFO!C573)</f>
        <v>Gindeberet</v>
      </c>
      <c r="D573" s="11" t="str">
        <f>IF(COUNTRY_INFO!$T$9:$T$1000="MDA2 (DEC+ALB)", COUNTRY_INFO!$T$9:$T$1000, " ")</f>
        <v xml:space="preserve"> </v>
      </c>
      <c r="E573" s="109"/>
      <c r="F573" s="288"/>
      <c r="G573" s="288"/>
      <c r="H573" s="288"/>
      <c r="I573" s="11">
        <f t="shared" si="49"/>
        <v>0</v>
      </c>
      <c r="J573" s="2"/>
      <c r="K573" s="18"/>
      <c r="L573" s="18"/>
      <c r="M573" s="14">
        <f t="shared" si="50"/>
        <v>0</v>
      </c>
      <c r="N573" s="230" t="str">
        <f t="shared" si="51"/>
        <v xml:space="preserve"> </v>
      </c>
      <c r="O573" s="230" t="str">
        <f t="shared" si="52"/>
        <v xml:space="preserve"> </v>
      </c>
      <c r="P573" s="230" t="str">
        <f t="shared" si="53"/>
        <v xml:space="preserve"> </v>
      </c>
      <c r="Q573" s="230" t="str">
        <f t="shared" si="54"/>
        <v xml:space="preserve"> </v>
      </c>
    </row>
    <row r="574" spans="1:17" x14ac:dyDescent="0.2">
      <c r="A574" s="10" t="str">
        <f>IF(COUNTRY_INFO!A574=0," ",COUNTRY_INFO!A574)</f>
        <v>Ethiopia</v>
      </c>
      <c r="B574" s="10" t="str">
        <f>IF(COUNTRY_INFO!B574=0," ",COUNTRY_INFO!B574)</f>
        <v>Oromia West Shewa</v>
      </c>
      <c r="C574" s="10" t="str">
        <f>IF(COUNTRY_INFO!C574=0," ",COUNTRY_INFO!C574)</f>
        <v>Ilfata</v>
      </c>
      <c r="D574" s="11" t="str">
        <f>IF(COUNTRY_INFO!$T$9:$T$1000="MDA2 (DEC+ALB)", COUNTRY_INFO!$T$9:$T$1000, " ")</f>
        <v xml:space="preserve"> </v>
      </c>
      <c r="E574" s="109"/>
      <c r="F574" s="288"/>
      <c r="G574" s="288"/>
      <c r="H574" s="288"/>
      <c r="I574" s="11">
        <f t="shared" si="49"/>
        <v>0</v>
      </c>
      <c r="J574" s="2"/>
      <c r="K574" s="18"/>
      <c r="L574" s="18"/>
      <c r="M574" s="14">
        <f t="shared" si="50"/>
        <v>0</v>
      </c>
      <c r="N574" s="230" t="str">
        <f t="shared" si="51"/>
        <v xml:space="preserve"> </v>
      </c>
      <c r="O574" s="230" t="str">
        <f t="shared" si="52"/>
        <v xml:space="preserve"> </v>
      </c>
      <c r="P574" s="230" t="str">
        <f t="shared" si="53"/>
        <v xml:space="preserve"> </v>
      </c>
      <c r="Q574" s="230" t="str">
        <f t="shared" si="54"/>
        <v xml:space="preserve"> </v>
      </c>
    </row>
    <row r="575" spans="1:17" x14ac:dyDescent="0.2">
      <c r="A575" s="10" t="str">
        <f>IF(COUNTRY_INFO!A575=0," ",COUNTRY_INFO!A575)</f>
        <v>Ethiopia</v>
      </c>
      <c r="B575" s="10" t="str">
        <f>IF(COUNTRY_INFO!B575=0," ",COUNTRY_INFO!B575)</f>
        <v>Oromia West Shewa</v>
      </c>
      <c r="C575" s="10" t="str">
        <f>IF(COUNTRY_INFO!C575=0," ",COUNTRY_INFO!C575)</f>
        <v>Jeldu</v>
      </c>
      <c r="D575" s="11" t="str">
        <f>IF(COUNTRY_INFO!$T$9:$T$1000="MDA2 (DEC+ALB)", COUNTRY_INFO!$T$9:$T$1000, " ")</f>
        <v xml:space="preserve"> </v>
      </c>
      <c r="E575" s="109"/>
      <c r="F575" s="288"/>
      <c r="G575" s="288"/>
      <c r="H575" s="288"/>
      <c r="I575" s="11">
        <f t="shared" si="49"/>
        <v>0</v>
      </c>
      <c r="J575" s="2"/>
      <c r="K575" s="18"/>
      <c r="L575" s="18"/>
      <c r="M575" s="14">
        <f t="shared" si="50"/>
        <v>0</v>
      </c>
      <c r="N575" s="230" t="str">
        <f t="shared" si="51"/>
        <v xml:space="preserve"> </v>
      </c>
      <c r="O575" s="230" t="str">
        <f t="shared" si="52"/>
        <v xml:space="preserve"> </v>
      </c>
      <c r="P575" s="230" t="str">
        <f t="shared" si="53"/>
        <v xml:space="preserve"> </v>
      </c>
      <c r="Q575" s="230" t="str">
        <f t="shared" si="54"/>
        <v xml:space="preserve"> </v>
      </c>
    </row>
    <row r="576" spans="1:17" x14ac:dyDescent="0.2">
      <c r="A576" s="10" t="str">
        <f>IF(COUNTRY_INFO!A576=0," ",COUNTRY_INFO!A576)</f>
        <v>Ethiopia</v>
      </c>
      <c r="B576" s="10" t="str">
        <f>IF(COUNTRY_INFO!B576=0," ",COUNTRY_INFO!B576)</f>
        <v>Oromia West Shewa</v>
      </c>
      <c r="C576" s="10" t="str">
        <f>IF(COUNTRY_INFO!C576=0," ",COUNTRY_INFO!C576)</f>
        <v>Jibat</v>
      </c>
      <c r="D576" s="11" t="str">
        <f>IF(COUNTRY_INFO!$T$9:$T$1000="MDA2 (DEC+ALB)", COUNTRY_INFO!$T$9:$T$1000, " ")</f>
        <v xml:space="preserve"> </v>
      </c>
      <c r="E576" s="109"/>
      <c r="F576" s="288"/>
      <c r="G576" s="288"/>
      <c r="H576" s="288"/>
      <c r="I576" s="11">
        <f t="shared" si="49"/>
        <v>0</v>
      </c>
      <c r="J576" s="2"/>
      <c r="K576" s="18"/>
      <c r="L576" s="18"/>
      <c r="M576" s="14">
        <f t="shared" si="50"/>
        <v>0</v>
      </c>
      <c r="N576" s="230" t="str">
        <f t="shared" si="51"/>
        <v xml:space="preserve"> </v>
      </c>
      <c r="O576" s="230" t="str">
        <f t="shared" si="52"/>
        <v xml:space="preserve"> </v>
      </c>
      <c r="P576" s="230" t="str">
        <f t="shared" si="53"/>
        <v xml:space="preserve"> </v>
      </c>
      <c r="Q576" s="230" t="str">
        <f t="shared" si="54"/>
        <v xml:space="preserve"> </v>
      </c>
    </row>
    <row r="577" spans="1:17" x14ac:dyDescent="0.2">
      <c r="A577" s="10" t="str">
        <f>IF(COUNTRY_INFO!A577=0," ",COUNTRY_INFO!A577)</f>
        <v>Ethiopia</v>
      </c>
      <c r="B577" s="10" t="str">
        <f>IF(COUNTRY_INFO!B577=0," ",COUNTRY_INFO!B577)</f>
        <v>Oromia West Shewa</v>
      </c>
      <c r="C577" s="10" t="str">
        <f>IF(COUNTRY_INFO!C577=0," ",COUNTRY_INFO!C577)</f>
        <v>Liben Jawi</v>
      </c>
      <c r="D577" s="11" t="str">
        <f>IF(COUNTRY_INFO!$T$9:$T$1000="MDA2 (DEC+ALB)", COUNTRY_INFO!$T$9:$T$1000, " ")</f>
        <v xml:space="preserve"> </v>
      </c>
      <c r="E577" s="109"/>
      <c r="F577" s="288"/>
      <c r="G577" s="288"/>
      <c r="H577" s="288"/>
      <c r="I577" s="11">
        <f t="shared" si="49"/>
        <v>0</v>
      </c>
      <c r="J577" s="2"/>
      <c r="K577" s="18"/>
      <c r="L577" s="18"/>
      <c r="M577" s="14">
        <f t="shared" si="50"/>
        <v>0</v>
      </c>
      <c r="N577" s="230" t="str">
        <f t="shared" si="51"/>
        <v xml:space="preserve"> </v>
      </c>
      <c r="O577" s="230" t="str">
        <f t="shared" si="52"/>
        <v xml:space="preserve"> </v>
      </c>
      <c r="P577" s="230" t="str">
        <f t="shared" si="53"/>
        <v xml:space="preserve"> </v>
      </c>
      <c r="Q577" s="230" t="str">
        <f t="shared" si="54"/>
        <v xml:space="preserve"> </v>
      </c>
    </row>
    <row r="578" spans="1:17" x14ac:dyDescent="0.2">
      <c r="A578" s="10" t="str">
        <f>IF(COUNTRY_INFO!A578=0," ",COUNTRY_INFO!A578)</f>
        <v>Ethiopia</v>
      </c>
      <c r="B578" s="10" t="str">
        <f>IF(COUNTRY_INFO!B578=0," ",COUNTRY_INFO!B578)</f>
        <v>Oromia West Shewa</v>
      </c>
      <c r="C578" s="10" t="str">
        <f>IF(COUNTRY_INFO!C578=0," ",COUNTRY_INFO!C578)</f>
        <v>Meta Robi</v>
      </c>
      <c r="D578" s="11" t="str">
        <f>IF(COUNTRY_INFO!$T$9:$T$1000="MDA2 (DEC+ALB)", COUNTRY_INFO!$T$9:$T$1000, " ")</f>
        <v xml:space="preserve"> </v>
      </c>
      <c r="E578" s="109"/>
      <c r="F578" s="288"/>
      <c r="G578" s="288"/>
      <c r="H578" s="288"/>
      <c r="I578" s="11">
        <f t="shared" si="49"/>
        <v>0</v>
      </c>
      <c r="J578" s="2"/>
      <c r="K578" s="18"/>
      <c r="L578" s="18"/>
      <c r="M578" s="14">
        <f t="shared" si="50"/>
        <v>0</v>
      </c>
      <c r="N578" s="230" t="str">
        <f t="shared" si="51"/>
        <v xml:space="preserve"> </v>
      </c>
      <c r="O578" s="230" t="str">
        <f t="shared" si="52"/>
        <v xml:space="preserve"> </v>
      </c>
      <c r="P578" s="230" t="str">
        <f t="shared" si="53"/>
        <v xml:space="preserve"> </v>
      </c>
      <c r="Q578" s="230" t="str">
        <f t="shared" si="54"/>
        <v xml:space="preserve"> </v>
      </c>
    </row>
    <row r="579" spans="1:17" x14ac:dyDescent="0.2">
      <c r="A579" s="10" t="str">
        <f>IF(COUNTRY_INFO!A579=0," ",COUNTRY_INFO!A579)</f>
        <v>Ethiopia</v>
      </c>
      <c r="B579" s="10" t="str">
        <f>IF(COUNTRY_INFO!B579=0," ",COUNTRY_INFO!B579)</f>
        <v>Oromia West Shewa</v>
      </c>
      <c r="C579" s="10" t="str">
        <f>IF(COUNTRY_INFO!C579=0," ",COUNTRY_INFO!C579)</f>
        <v xml:space="preserve">Meta Wolkite </v>
      </c>
      <c r="D579" s="11" t="str">
        <f>IF(COUNTRY_INFO!$T$9:$T$1000="MDA2 (DEC+ALB)", COUNTRY_INFO!$T$9:$T$1000, " ")</f>
        <v xml:space="preserve"> </v>
      </c>
      <c r="E579" s="109"/>
      <c r="F579" s="288"/>
      <c r="G579" s="288"/>
      <c r="H579" s="288"/>
      <c r="I579" s="11">
        <f t="shared" si="49"/>
        <v>0</v>
      </c>
      <c r="J579" s="2"/>
      <c r="K579" s="18"/>
      <c r="L579" s="18"/>
      <c r="M579" s="14">
        <f t="shared" si="50"/>
        <v>0</v>
      </c>
      <c r="N579" s="230" t="str">
        <f t="shared" si="51"/>
        <v xml:space="preserve"> </v>
      </c>
      <c r="O579" s="230" t="str">
        <f t="shared" si="52"/>
        <v xml:space="preserve"> </v>
      </c>
      <c r="P579" s="230" t="str">
        <f t="shared" si="53"/>
        <v xml:space="preserve"> </v>
      </c>
      <c r="Q579" s="230" t="str">
        <f t="shared" si="54"/>
        <v xml:space="preserve"> </v>
      </c>
    </row>
    <row r="580" spans="1:17" x14ac:dyDescent="0.2">
      <c r="A580" s="10" t="str">
        <f>IF(COUNTRY_INFO!A580=0," ",COUNTRY_INFO!A580)</f>
        <v>Ethiopia</v>
      </c>
      <c r="B580" s="10" t="str">
        <f>IF(COUNTRY_INFO!B580=0," ",COUNTRY_INFO!B580)</f>
        <v>Oromia West Shewa</v>
      </c>
      <c r="C580" s="10" t="str">
        <f>IF(COUNTRY_INFO!C580=0," ",COUNTRY_INFO!C580)</f>
        <v>Mida Kegn</v>
      </c>
      <c r="D580" s="11" t="str">
        <f>IF(COUNTRY_INFO!$T$9:$T$1000="MDA2 (DEC+ALB)", COUNTRY_INFO!$T$9:$T$1000, " ")</f>
        <v xml:space="preserve"> </v>
      </c>
      <c r="E580" s="109"/>
      <c r="F580" s="288"/>
      <c r="G580" s="288"/>
      <c r="H580" s="288"/>
      <c r="I580" s="11">
        <f t="shared" si="49"/>
        <v>0</v>
      </c>
      <c r="J580" s="2"/>
      <c r="K580" s="18"/>
      <c r="L580" s="18"/>
      <c r="M580" s="14">
        <f t="shared" si="50"/>
        <v>0</v>
      </c>
      <c r="N580" s="230" t="str">
        <f t="shared" si="51"/>
        <v xml:space="preserve"> </v>
      </c>
      <c r="O580" s="230" t="str">
        <f t="shared" si="52"/>
        <v xml:space="preserve"> </v>
      </c>
      <c r="P580" s="230" t="str">
        <f t="shared" si="53"/>
        <v xml:space="preserve"> </v>
      </c>
      <c r="Q580" s="230" t="str">
        <f t="shared" si="54"/>
        <v xml:space="preserve"> </v>
      </c>
    </row>
    <row r="581" spans="1:17" x14ac:dyDescent="0.2">
      <c r="A581" s="10" t="str">
        <f>IF(COUNTRY_INFO!A581=0," ",COUNTRY_INFO!A581)</f>
        <v>Ethiopia</v>
      </c>
      <c r="B581" s="10" t="str">
        <f>IF(COUNTRY_INFO!B581=0," ",COUNTRY_INFO!B581)</f>
        <v>Oromia West Shewa</v>
      </c>
      <c r="C581" s="10" t="str">
        <f>IF(COUNTRY_INFO!C581=0," ",COUNTRY_INFO!C581)</f>
        <v>Nono</v>
      </c>
      <c r="D581" s="11" t="str">
        <f>IF(COUNTRY_INFO!$T$9:$T$1000="MDA2 (DEC+ALB)", COUNTRY_INFO!$T$9:$T$1000, " ")</f>
        <v xml:space="preserve"> </v>
      </c>
      <c r="E581" s="109"/>
      <c r="F581" s="288"/>
      <c r="G581" s="288"/>
      <c r="H581" s="288"/>
      <c r="I581" s="11">
        <f t="shared" si="49"/>
        <v>0</v>
      </c>
      <c r="J581" s="2"/>
      <c r="K581" s="18"/>
      <c r="L581" s="18"/>
      <c r="M581" s="14">
        <f t="shared" si="50"/>
        <v>0</v>
      </c>
      <c r="N581" s="230" t="str">
        <f t="shared" si="51"/>
        <v xml:space="preserve"> </v>
      </c>
      <c r="O581" s="230" t="str">
        <f t="shared" si="52"/>
        <v xml:space="preserve"> </v>
      </c>
      <c r="P581" s="230" t="str">
        <f t="shared" si="53"/>
        <v xml:space="preserve"> </v>
      </c>
      <c r="Q581" s="230" t="str">
        <f t="shared" si="54"/>
        <v xml:space="preserve"> </v>
      </c>
    </row>
    <row r="582" spans="1:17" x14ac:dyDescent="0.2">
      <c r="A582" s="10" t="str">
        <f>IF(COUNTRY_INFO!A582=0," ",COUNTRY_INFO!A582)</f>
        <v>Ethiopia</v>
      </c>
      <c r="B582" s="10" t="str">
        <f>IF(COUNTRY_INFO!B582=0," ",COUNTRY_INFO!B582)</f>
        <v>Oromia West Shewa</v>
      </c>
      <c r="C582" s="10" t="str">
        <f>IF(COUNTRY_INFO!C582=0," ",COUNTRY_INFO!C582)</f>
        <v>Toke Kutaye</v>
      </c>
      <c r="D582" s="11" t="str">
        <f>IF(COUNTRY_INFO!$T$9:$T$1000="MDA2 (DEC+ALB)", COUNTRY_INFO!$T$9:$T$1000, " ")</f>
        <v xml:space="preserve"> </v>
      </c>
      <c r="E582" s="109"/>
      <c r="F582" s="288"/>
      <c r="G582" s="288"/>
      <c r="H582" s="288"/>
      <c r="I582" s="11">
        <f t="shared" si="49"/>
        <v>0</v>
      </c>
      <c r="J582" s="2"/>
      <c r="K582" s="18"/>
      <c r="L582" s="18"/>
      <c r="M582" s="14">
        <f t="shared" si="50"/>
        <v>0</v>
      </c>
      <c r="N582" s="230" t="str">
        <f t="shared" si="51"/>
        <v xml:space="preserve"> </v>
      </c>
      <c r="O582" s="230" t="str">
        <f t="shared" si="52"/>
        <v xml:space="preserve"> </v>
      </c>
      <c r="P582" s="230" t="str">
        <f t="shared" si="53"/>
        <v xml:space="preserve"> </v>
      </c>
      <c r="Q582" s="230" t="str">
        <f t="shared" si="54"/>
        <v xml:space="preserve"> </v>
      </c>
    </row>
    <row r="583" spans="1:17" x14ac:dyDescent="0.2">
      <c r="A583" s="10" t="str">
        <f>IF(COUNTRY_INFO!A583=0," ",COUNTRY_INFO!A583)</f>
        <v>Ethiopia</v>
      </c>
      <c r="B583" s="10" t="str">
        <f>IF(COUNTRY_INFO!B583=0," ",COUNTRY_INFO!B583)</f>
        <v>Oromia West Wellega</v>
      </c>
      <c r="C583" s="10" t="str">
        <f>IF(COUNTRY_INFO!C583=0," ",COUNTRY_INFO!C583)</f>
        <v>Aira</v>
      </c>
      <c r="D583" s="11" t="str">
        <f>IF(COUNTRY_INFO!$T$9:$T$1000="MDA2 (DEC+ALB)", COUNTRY_INFO!$T$9:$T$1000, " ")</f>
        <v xml:space="preserve"> </v>
      </c>
      <c r="E583" s="109"/>
      <c r="F583" s="288"/>
      <c r="G583" s="288"/>
      <c r="H583" s="288"/>
      <c r="I583" s="11">
        <f t="shared" si="49"/>
        <v>0</v>
      </c>
      <c r="J583" s="2"/>
      <c r="K583" s="18"/>
      <c r="L583" s="18"/>
      <c r="M583" s="14">
        <f t="shared" si="50"/>
        <v>0</v>
      </c>
      <c r="N583" s="230" t="str">
        <f t="shared" si="51"/>
        <v xml:space="preserve"> </v>
      </c>
      <c r="O583" s="230" t="str">
        <f t="shared" si="52"/>
        <v xml:space="preserve"> </v>
      </c>
      <c r="P583" s="230" t="str">
        <f t="shared" si="53"/>
        <v xml:space="preserve"> </v>
      </c>
      <c r="Q583" s="230" t="str">
        <f t="shared" si="54"/>
        <v xml:space="preserve"> </v>
      </c>
    </row>
    <row r="584" spans="1:17" x14ac:dyDescent="0.2">
      <c r="A584" s="10" t="str">
        <f>IF(COUNTRY_INFO!A584=0," ",COUNTRY_INFO!A584)</f>
        <v>Ethiopia</v>
      </c>
      <c r="B584" s="10" t="str">
        <f>IF(COUNTRY_INFO!B584=0," ",COUNTRY_INFO!B584)</f>
        <v>Oromia West Wellega</v>
      </c>
      <c r="C584" s="10" t="str">
        <f>IF(COUNTRY_INFO!C584=0," ",COUNTRY_INFO!C584)</f>
        <v>Babo Gambel</v>
      </c>
      <c r="D584" s="11" t="str">
        <f>IF(COUNTRY_INFO!$T$9:$T$1000="MDA2 (DEC+ALB)", COUNTRY_INFO!$T$9:$T$1000, " ")</f>
        <v xml:space="preserve"> </v>
      </c>
      <c r="E584" s="109"/>
      <c r="F584" s="288"/>
      <c r="G584" s="288"/>
      <c r="H584" s="288"/>
      <c r="I584" s="11">
        <f t="shared" si="49"/>
        <v>0</v>
      </c>
      <c r="J584" s="2"/>
      <c r="K584" s="18"/>
      <c r="L584" s="18"/>
      <c r="M584" s="14">
        <f t="shared" si="50"/>
        <v>0</v>
      </c>
      <c r="N584" s="230" t="str">
        <f t="shared" si="51"/>
        <v xml:space="preserve"> </v>
      </c>
      <c r="O584" s="230" t="str">
        <f t="shared" si="52"/>
        <v xml:space="preserve"> </v>
      </c>
      <c r="P584" s="230" t="str">
        <f t="shared" si="53"/>
        <v xml:space="preserve"> </v>
      </c>
      <c r="Q584" s="230" t="str">
        <f t="shared" si="54"/>
        <v xml:space="preserve"> </v>
      </c>
    </row>
    <row r="585" spans="1:17" x14ac:dyDescent="0.2">
      <c r="A585" s="10" t="str">
        <f>IF(COUNTRY_INFO!A585=0," ",COUNTRY_INFO!A585)</f>
        <v>Ethiopia</v>
      </c>
      <c r="B585" s="10" t="str">
        <f>IF(COUNTRY_INFO!B585=0," ",COUNTRY_INFO!B585)</f>
        <v>Oromia West Wellega</v>
      </c>
      <c r="C585" s="10" t="str">
        <f>IF(COUNTRY_INFO!C585=0," ",COUNTRY_INFO!C585)</f>
        <v>Begi</v>
      </c>
      <c r="D585" s="11" t="str">
        <f>IF(COUNTRY_INFO!$T$9:$T$1000="MDA2 (DEC+ALB)", COUNTRY_INFO!$T$9:$T$1000, " ")</f>
        <v xml:space="preserve"> </v>
      </c>
      <c r="E585" s="109"/>
      <c r="F585" s="288"/>
      <c r="G585" s="288"/>
      <c r="H585" s="288"/>
      <c r="I585" s="11">
        <f t="shared" si="49"/>
        <v>0</v>
      </c>
      <c r="J585" s="2"/>
      <c r="K585" s="18"/>
      <c r="L585" s="18"/>
      <c r="M585" s="14">
        <f t="shared" si="50"/>
        <v>0</v>
      </c>
      <c r="N585" s="230" t="str">
        <f t="shared" si="51"/>
        <v xml:space="preserve"> </v>
      </c>
      <c r="O585" s="230" t="str">
        <f t="shared" si="52"/>
        <v xml:space="preserve"> </v>
      </c>
      <c r="P585" s="230" t="str">
        <f t="shared" si="53"/>
        <v xml:space="preserve"> </v>
      </c>
      <c r="Q585" s="230" t="str">
        <f t="shared" si="54"/>
        <v xml:space="preserve"> </v>
      </c>
    </row>
    <row r="586" spans="1:17" x14ac:dyDescent="0.2">
      <c r="A586" s="10" t="str">
        <f>IF(COUNTRY_INFO!A586=0," ",COUNTRY_INFO!A586)</f>
        <v>Ethiopia</v>
      </c>
      <c r="B586" s="10" t="str">
        <f>IF(COUNTRY_INFO!B586=0," ",COUNTRY_INFO!B586)</f>
        <v>Oromia West Wellega</v>
      </c>
      <c r="C586" s="10" t="str">
        <f>IF(COUNTRY_INFO!C586=0," ",COUNTRY_INFO!C586)</f>
        <v>Bodji Chokorsa</v>
      </c>
      <c r="D586" s="11" t="str">
        <f>IF(COUNTRY_INFO!$T$9:$T$1000="MDA2 (DEC+ALB)", COUNTRY_INFO!$T$9:$T$1000, " ")</f>
        <v xml:space="preserve"> </v>
      </c>
      <c r="E586" s="109"/>
      <c r="F586" s="288"/>
      <c r="G586" s="288"/>
      <c r="H586" s="288"/>
      <c r="I586" s="11">
        <f t="shared" ref="I586:I649" si="55">SUM(F586:H586)</f>
        <v>0</v>
      </c>
      <c r="J586" s="2"/>
      <c r="K586" s="18"/>
      <c r="L586" s="18"/>
      <c r="M586" s="14">
        <f t="shared" ref="M586:M649" si="56">SUM(J586:L586)</f>
        <v>0</v>
      </c>
      <c r="N586" s="230" t="str">
        <f t="shared" ref="N586:N649" si="57">IF(F586&lt;&gt;0, IF(J586/F586*100=0, "-", J586/F586*100), " ")</f>
        <v xml:space="preserve"> </v>
      </c>
      <c r="O586" s="230" t="str">
        <f t="shared" ref="O586:O649" si="58">IF(G586&lt;&gt;0, IF(K586/G586*100=0, "-", K586/G586*100), " ")</f>
        <v xml:space="preserve"> </v>
      </c>
      <c r="P586" s="230" t="str">
        <f t="shared" ref="P586:P649" si="59">IF(H586&lt;&gt;0, IF(L586/H586*100=0, "-", L586/H586*100), " ")</f>
        <v xml:space="preserve"> </v>
      </c>
      <c r="Q586" s="230" t="str">
        <f t="shared" ref="Q586:Q649" si="60">IF(I586&lt;&gt;0, IF(M586/I586*100=0, "-", M586/I586*100), " ")</f>
        <v xml:space="preserve"> </v>
      </c>
    </row>
    <row r="587" spans="1:17" x14ac:dyDescent="0.2">
      <c r="A587" s="10" t="str">
        <f>IF(COUNTRY_INFO!A587=0," ",COUNTRY_INFO!A587)</f>
        <v>Ethiopia</v>
      </c>
      <c r="B587" s="10" t="str">
        <f>IF(COUNTRY_INFO!B587=0," ",COUNTRY_INFO!B587)</f>
        <v>Oromia West Wellega</v>
      </c>
      <c r="C587" s="10" t="str">
        <f>IF(COUNTRY_INFO!C587=0," ",COUNTRY_INFO!C587)</f>
        <v xml:space="preserve">Bodji Dirmaji </v>
      </c>
      <c r="D587" s="11" t="str">
        <f>IF(COUNTRY_INFO!$T$9:$T$1000="MDA2 (DEC+ALB)", COUNTRY_INFO!$T$9:$T$1000, " ")</f>
        <v xml:space="preserve"> </v>
      </c>
      <c r="E587" s="109"/>
      <c r="F587" s="288"/>
      <c r="G587" s="288"/>
      <c r="H587" s="288"/>
      <c r="I587" s="11">
        <f t="shared" si="55"/>
        <v>0</v>
      </c>
      <c r="J587" s="2"/>
      <c r="K587" s="18"/>
      <c r="L587" s="18"/>
      <c r="M587" s="14">
        <f t="shared" si="56"/>
        <v>0</v>
      </c>
      <c r="N587" s="230" t="str">
        <f t="shared" si="57"/>
        <v xml:space="preserve"> </v>
      </c>
      <c r="O587" s="230" t="str">
        <f t="shared" si="58"/>
        <v xml:space="preserve"> </v>
      </c>
      <c r="P587" s="230" t="str">
        <f t="shared" si="59"/>
        <v xml:space="preserve"> </v>
      </c>
      <c r="Q587" s="230" t="str">
        <f t="shared" si="60"/>
        <v xml:space="preserve"> </v>
      </c>
    </row>
    <row r="588" spans="1:17" x14ac:dyDescent="0.2">
      <c r="A588" s="10" t="str">
        <f>IF(COUNTRY_INFO!A588=0," ",COUNTRY_INFO!A588)</f>
        <v>Ethiopia</v>
      </c>
      <c r="B588" s="10" t="str">
        <f>IF(COUNTRY_INFO!B588=0," ",COUNTRY_INFO!B588)</f>
        <v>Oromia West Wellega</v>
      </c>
      <c r="C588" s="10" t="str">
        <f>IF(COUNTRY_INFO!C588=0," ",COUNTRY_INFO!C588)</f>
        <v>Genji</v>
      </c>
      <c r="D588" s="11" t="str">
        <f>IF(COUNTRY_INFO!$T$9:$T$1000="MDA2 (DEC+ALB)", COUNTRY_INFO!$T$9:$T$1000, " ")</f>
        <v xml:space="preserve"> </v>
      </c>
      <c r="E588" s="109"/>
      <c r="F588" s="288"/>
      <c r="G588" s="288"/>
      <c r="H588" s="288"/>
      <c r="I588" s="11">
        <f t="shared" si="55"/>
        <v>0</v>
      </c>
      <c r="J588" s="2"/>
      <c r="K588" s="18"/>
      <c r="L588" s="18"/>
      <c r="M588" s="14">
        <f t="shared" si="56"/>
        <v>0</v>
      </c>
      <c r="N588" s="230" t="str">
        <f t="shared" si="57"/>
        <v xml:space="preserve"> </v>
      </c>
      <c r="O588" s="230" t="str">
        <f t="shared" si="58"/>
        <v xml:space="preserve"> </v>
      </c>
      <c r="P588" s="230" t="str">
        <f t="shared" si="59"/>
        <v xml:space="preserve"> </v>
      </c>
      <c r="Q588" s="230" t="str">
        <f t="shared" si="60"/>
        <v xml:space="preserve"> </v>
      </c>
    </row>
    <row r="589" spans="1:17" x14ac:dyDescent="0.2">
      <c r="A589" s="10" t="str">
        <f>IF(COUNTRY_INFO!A589=0," ",COUNTRY_INFO!A589)</f>
        <v>Ethiopia</v>
      </c>
      <c r="B589" s="10" t="str">
        <f>IF(COUNTRY_INFO!B589=0," ",COUNTRY_INFO!B589)</f>
        <v>Oromia West Wellega</v>
      </c>
      <c r="C589" s="10" t="str">
        <f>IF(COUNTRY_INFO!C589=0," ",COUNTRY_INFO!C589)</f>
        <v>Gimbi Rural</v>
      </c>
      <c r="D589" s="11" t="str">
        <f>IF(COUNTRY_INFO!$T$9:$T$1000="MDA2 (DEC+ALB)", COUNTRY_INFO!$T$9:$T$1000, " ")</f>
        <v xml:space="preserve"> </v>
      </c>
      <c r="E589" s="109"/>
      <c r="F589" s="288"/>
      <c r="G589" s="288"/>
      <c r="H589" s="288"/>
      <c r="I589" s="11">
        <f t="shared" si="55"/>
        <v>0</v>
      </c>
      <c r="J589" s="2"/>
      <c r="K589" s="18"/>
      <c r="L589" s="18"/>
      <c r="M589" s="14">
        <f t="shared" si="56"/>
        <v>0</v>
      </c>
      <c r="N589" s="230" t="str">
        <f t="shared" si="57"/>
        <v xml:space="preserve"> </v>
      </c>
      <c r="O589" s="230" t="str">
        <f t="shared" si="58"/>
        <v xml:space="preserve"> </v>
      </c>
      <c r="P589" s="230" t="str">
        <f t="shared" si="59"/>
        <v xml:space="preserve"> </v>
      </c>
      <c r="Q589" s="230" t="str">
        <f t="shared" si="60"/>
        <v xml:space="preserve"> </v>
      </c>
    </row>
    <row r="590" spans="1:17" x14ac:dyDescent="0.2">
      <c r="A590" s="10" t="str">
        <f>IF(COUNTRY_INFO!A590=0," ",COUNTRY_INFO!A590)</f>
        <v>Ethiopia</v>
      </c>
      <c r="B590" s="10" t="str">
        <f>IF(COUNTRY_INFO!B590=0," ",COUNTRY_INFO!B590)</f>
        <v>Oromia West Wellega</v>
      </c>
      <c r="C590" s="10" t="str">
        <f>IF(COUNTRY_INFO!C590=0," ",COUNTRY_INFO!C590)</f>
        <v>Gimbi Town</v>
      </c>
      <c r="D590" s="11" t="str">
        <f>IF(COUNTRY_INFO!$T$9:$T$1000="MDA2 (DEC+ALB)", COUNTRY_INFO!$T$9:$T$1000, " ")</f>
        <v xml:space="preserve"> </v>
      </c>
      <c r="E590" s="109"/>
      <c r="F590" s="288"/>
      <c r="G590" s="288"/>
      <c r="H590" s="288"/>
      <c r="I590" s="11">
        <f t="shared" si="55"/>
        <v>0</v>
      </c>
      <c r="J590" s="2"/>
      <c r="K590" s="18"/>
      <c r="L590" s="18"/>
      <c r="M590" s="14">
        <f t="shared" si="56"/>
        <v>0</v>
      </c>
      <c r="N590" s="230" t="str">
        <f t="shared" si="57"/>
        <v xml:space="preserve"> </v>
      </c>
      <c r="O590" s="230" t="str">
        <f t="shared" si="58"/>
        <v xml:space="preserve"> </v>
      </c>
      <c r="P590" s="230" t="str">
        <f t="shared" si="59"/>
        <v xml:space="preserve"> </v>
      </c>
      <c r="Q590" s="230" t="str">
        <f t="shared" si="60"/>
        <v xml:space="preserve"> </v>
      </c>
    </row>
    <row r="591" spans="1:17" x14ac:dyDescent="0.2">
      <c r="A591" s="10" t="str">
        <f>IF(COUNTRY_INFO!A591=0," ",COUNTRY_INFO!A591)</f>
        <v>Ethiopia</v>
      </c>
      <c r="B591" s="10" t="str">
        <f>IF(COUNTRY_INFO!B591=0," ",COUNTRY_INFO!B591)</f>
        <v>Oromia West Wellega</v>
      </c>
      <c r="C591" s="10" t="str">
        <f>IF(COUNTRY_INFO!C591=0," ",COUNTRY_INFO!C591)</f>
        <v>Guliso</v>
      </c>
      <c r="D591" s="11" t="str">
        <f>IF(COUNTRY_INFO!$T$9:$T$1000="MDA2 (DEC+ALB)", COUNTRY_INFO!$T$9:$T$1000, " ")</f>
        <v xml:space="preserve"> </v>
      </c>
      <c r="E591" s="109"/>
      <c r="F591" s="288"/>
      <c r="G591" s="288"/>
      <c r="H591" s="288"/>
      <c r="I591" s="11">
        <f t="shared" si="55"/>
        <v>0</v>
      </c>
      <c r="J591" s="2"/>
      <c r="K591" s="18"/>
      <c r="L591" s="18"/>
      <c r="M591" s="14">
        <f t="shared" si="56"/>
        <v>0</v>
      </c>
      <c r="N591" s="230" t="str">
        <f t="shared" si="57"/>
        <v xml:space="preserve"> </v>
      </c>
      <c r="O591" s="230" t="str">
        <f t="shared" si="58"/>
        <v xml:space="preserve"> </v>
      </c>
      <c r="P591" s="230" t="str">
        <f t="shared" si="59"/>
        <v xml:space="preserve"> </v>
      </c>
      <c r="Q591" s="230" t="str">
        <f t="shared" si="60"/>
        <v xml:space="preserve"> </v>
      </c>
    </row>
    <row r="592" spans="1:17" x14ac:dyDescent="0.2">
      <c r="A592" s="10" t="str">
        <f>IF(COUNTRY_INFO!A592=0," ",COUNTRY_INFO!A592)</f>
        <v>Ethiopia</v>
      </c>
      <c r="B592" s="10" t="str">
        <f>IF(COUNTRY_INFO!B592=0," ",COUNTRY_INFO!B592)</f>
        <v>Oromia West Wellega</v>
      </c>
      <c r="C592" s="10" t="str">
        <f>IF(COUNTRY_INFO!C592=0," ",COUNTRY_INFO!C592)</f>
        <v>Haru</v>
      </c>
      <c r="D592" s="11" t="str">
        <f>IF(COUNTRY_INFO!$T$9:$T$1000="MDA2 (DEC+ALB)", COUNTRY_INFO!$T$9:$T$1000, " ")</f>
        <v xml:space="preserve"> </v>
      </c>
      <c r="E592" s="109"/>
      <c r="F592" s="288"/>
      <c r="G592" s="288"/>
      <c r="H592" s="288"/>
      <c r="I592" s="11">
        <f t="shared" si="55"/>
        <v>0</v>
      </c>
      <c r="J592" s="2"/>
      <c r="K592" s="18"/>
      <c r="L592" s="18"/>
      <c r="M592" s="14">
        <f t="shared" si="56"/>
        <v>0</v>
      </c>
      <c r="N592" s="230" t="str">
        <f t="shared" si="57"/>
        <v xml:space="preserve"> </v>
      </c>
      <c r="O592" s="230" t="str">
        <f t="shared" si="58"/>
        <v xml:space="preserve"> </v>
      </c>
      <c r="P592" s="230" t="str">
        <f t="shared" si="59"/>
        <v xml:space="preserve"> </v>
      </c>
      <c r="Q592" s="230" t="str">
        <f t="shared" si="60"/>
        <v xml:space="preserve"> </v>
      </c>
    </row>
    <row r="593" spans="1:17" x14ac:dyDescent="0.2">
      <c r="A593" s="10" t="str">
        <f>IF(COUNTRY_INFO!A593=0," ",COUNTRY_INFO!A593)</f>
        <v>Ethiopia</v>
      </c>
      <c r="B593" s="10" t="str">
        <f>IF(COUNTRY_INFO!B593=0," ",COUNTRY_INFO!B593)</f>
        <v>Oromia West Wellega</v>
      </c>
      <c r="C593" s="10" t="str">
        <f>IF(COUNTRY_INFO!C593=0," ",COUNTRY_INFO!C593)</f>
        <v>Homa</v>
      </c>
      <c r="D593" s="11" t="str">
        <f>IF(COUNTRY_INFO!$T$9:$T$1000="MDA2 (DEC+ALB)", COUNTRY_INFO!$T$9:$T$1000, " ")</f>
        <v xml:space="preserve"> </v>
      </c>
      <c r="E593" s="109"/>
      <c r="F593" s="288"/>
      <c r="G593" s="288"/>
      <c r="H593" s="288"/>
      <c r="I593" s="11">
        <f t="shared" si="55"/>
        <v>0</v>
      </c>
      <c r="J593" s="2"/>
      <c r="K593" s="18"/>
      <c r="L593" s="18"/>
      <c r="M593" s="14">
        <f t="shared" si="56"/>
        <v>0</v>
      </c>
      <c r="N593" s="230" t="str">
        <f t="shared" si="57"/>
        <v xml:space="preserve"> </v>
      </c>
      <c r="O593" s="230" t="str">
        <f t="shared" si="58"/>
        <v xml:space="preserve"> </v>
      </c>
      <c r="P593" s="230" t="str">
        <f t="shared" si="59"/>
        <v xml:space="preserve"> </v>
      </c>
      <c r="Q593" s="230" t="str">
        <f t="shared" si="60"/>
        <v xml:space="preserve"> </v>
      </c>
    </row>
    <row r="594" spans="1:17" x14ac:dyDescent="0.2">
      <c r="A594" s="10" t="str">
        <f>IF(COUNTRY_INFO!A594=0," ",COUNTRY_INFO!A594)</f>
        <v>Ethiopia</v>
      </c>
      <c r="B594" s="10" t="str">
        <f>IF(COUNTRY_INFO!B594=0," ",COUNTRY_INFO!B594)</f>
        <v>Oromia West Wellega</v>
      </c>
      <c r="C594" s="10" t="str">
        <f>IF(COUNTRY_INFO!C594=0," ",COUNTRY_INFO!C594)</f>
        <v>Jarso</v>
      </c>
      <c r="D594" s="11" t="str">
        <f>IF(COUNTRY_INFO!$T$9:$T$1000="MDA2 (DEC+ALB)", COUNTRY_INFO!$T$9:$T$1000, " ")</f>
        <v xml:space="preserve"> </v>
      </c>
      <c r="E594" s="109"/>
      <c r="F594" s="288"/>
      <c r="G594" s="288"/>
      <c r="H594" s="288"/>
      <c r="I594" s="11">
        <f t="shared" si="55"/>
        <v>0</v>
      </c>
      <c r="J594" s="2"/>
      <c r="K594" s="18"/>
      <c r="L594" s="18"/>
      <c r="M594" s="14">
        <f t="shared" si="56"/>
        <v>0</v>
      </c>
      <c r="N594" s="230" t="str">
        <f t="shared" si="57"/>
        <v xml:space="preserve"> </v>
      </c>
      <c r="O594" s="230" t="str">
        <f t="shared" si="58"/>
        <v xml:space="preserve"> </v>
      </c>
      <c r="P594" s="230" t="str">
        <f t="shared" si="59"/>
        <v xml:space="preserve"> </v>
      </c>
      <c r="Q594" s="230" t="str">
        <f t="shared" si="60"/>
        <v xml:space="preserve"> </v>
      </c>
    </row>
    <row r="595" spans="1:17" x14ac:dyDescent="0.2">
      <c r="A595" s="10" t="str">
        <f>IF(COUNTRY_INFO!A595=0," ",COUNTRY_INFO!A595)</f>
        <v>Ethiopia</v>
      </c>
      <c r="B595" s="10" t="str">
        <f>IF(COUNTRY_INFO!B595=0," ",COUNTRY_INFO!B595)</f>
        <v>Oromia West Wellega</v>
      </c>
      <c r="C595" s="10" t="str">
        <f>IF(COUNTRY_INFO!C595=0," ",COUNTRY_INFO!C595)</f>
        <v>Kiltu Karra</v>
      </c>
      <c r="D595" s="11" t="str">
        <f>IF(COUNTRY_INFO!$T$9:$T$1000="MDA2 (DEC+ALB)", COUNTRY_INFO!$T$9:$T$1000, " ")</f>
        <v xml:space="preserve"> </v>
      </c>
      <c r="E595" s="109"/>
      <c r="F595" s="288"/>
      <c r="G595" s="288"/>
      <c r="H595" s="288"/>
      <c r="I595" s="11">
        <f t="shared" si="55"/>
        <v>0</v>
      </c>
      <c r="J595" s="2"/>
      <c r="K595" s="18"/>
      <c r="L595" s="18"/>
      <c r="M595" s="14">
        <f t="shared" si="56"/>
        <v>0</v>
      </c>
      <c r="N595" s="230" t="str">
        <f t="shared" si="57"/>
        <v xml:space="preserve"> </v>
      </c>
      <c r="O595" s="230" t="str">
        <f t="shared" si="58"/>
        <v xml:space="preserve"> </v>
      </c>
      <c r="P595" s="230" t="str">
        <f t="shared" si="59"/>
        <v xml:space="preserve"> </v>
      </c>
      <c r="Q595" s="230" t="str">
        <f t="shared" si="60"/>
        <v xml:space="preserve"> </v>
      </c>
    </row>
    <row r="596" spans="1:17" x14ac:dyDescent="0.2">
      <c r="A596" s="10" t="str">
        <f>IF(COUNTRY_INFO!A596=0," ",COUNTRY_INFO!A596)</f>
        <v>Ethiopia</v>
      </c>
      <c r="B596" s="10" t="str">
        <f>IF(COUNTRY_INFO!B596=0," ",COUNTRY_INFO!B596)</f>
        <v>Oromia West Wellega</v>
      </c>
      <c r="C596" s="10" t="str">
        <f>IF(COUNTRY_INFO!C596=0," ",COUNTRY_INFO!C596)</f>
        <v>Kondala</v>
      </c>
      <c r="D596" s="11" t="str">
        <f>IF(COUNTRY_INFO!$T$9:$T$1000="MDA2 (DEC+ALB)", COUNTRY_INFO!$T$9:$T$1000, " ")</f>
        <v xml:space="preserve"> </v>
      </c>
      <c r="E596" s="109"/>
      <c r="F596" s="288"/>
      <c r="G596" s="288"/>
      <c r="H596" s="288"/>
      <c r="I596" s="11">
        <f t="shared" si="55"/>
        <v>0</v>
      </c>
      <c r="J596" s="2"/>
      <c r="K596" s="18"/>
      <c r="L596" s="18"/>
      <c r="M596" s="14">
        <f t="shared" si="56"/>
        <v>0</v>
      </c>
      <c r="N596" s="230" t="str">
        <f t="shared" si="57"/>
        <v xml:space="preserve"> </v>
      </c>
      <c r="O596" s="230" t="str">
        <f t="shared" si="58"/>
        <v xml:space="preserve"> </v>
      </c>
      <c r="P596" s="230" t="str">
        <f t="shared" si="59"/>
        <v xml:space="preserve"> </v>
      </c>
      <c r="Q596" s="230" t="str">
        <f t="shared" si="60"/>
        <v xml:space="preserve"> </v>
      </c>
    </row>
    <row r="597" spans="1:17" x14ac:dyDescent="0.2">
      <c r="A597" s="10" t="str">
        <f>IF(COUNTRY_INFO!A597=0," ",COUNTRY_INFO!A597)</f>
        <v>Ethiopia</v>
      </c>
      <c r="B597" s="10" t="str">
        <f>IF(COUNTRY_INFO!B597=0," ",COUNTRY_INFO!B597)</f>
        <v>Oromia West Wellega</v>
      </c>
      <c r="C597" s="10" t="str">
        <f>IF(COUNTRY_INFO!C597=0," ",COUNTRY_INFO!C597)</f>
        <v xml:space="preserve">Lalo Assabi </v>
      </c>
      <c r="D597" s="11" t="str">
        <f>IF(COUNTRY_INFO!$T$9:$T$1000="MDA2 (DEC+ALB)", COUNTRY_INFO!$T$9:$T$1000, " ")</f>
        <v xml:space="preserve"> </v>
      </c>
      <c r="E597" s="109"/>
      <c r="F597" s="288"/>
      <c r="G597" s="288"/>
      <c r="H597" s="288"/>
      <c r="I597" s="11">
        <f t="shared" si="55"/>
        <v>0</v>
      </c>
      <c r="J597" s="2"/>
      <c r="K597" s="18"/>
      <c r="L597" s="18"/>
      <c r="M597" s="14">
        <f t="shared" si="56"/>
        <v>0</v>
      </c>
      <c r="N597" s="230" t="str">
        <f t="shared" si="57"/>
        <v xml:space="preserve"> </v>
      </c>
      <c r="O597" s="230" t="str">
        <f t="shared" si="58"/>
        <v xml:space="preserve"> </v>
      </c>
      <c r="P597" s="230" t="str">
        <f t="shared" si="59"/>
        <v xml:space="preserve"> </v>
      </c>
      <c r="Q597" s="230" t="str">
        <f t="shared" si="60"/>
        <v xml:space="preserve"> </v>
      </c>
    </row>
    <row r="598" spans="1:17" x14ac:dyDescent="0.2">
      <c r="A598" s="10" t="str">
        <f>IF(COUNTRY_INFO!A598=0," ",COUNTRY_INFO!A598)</f>
        <v>Ethiopia</v>
      </c>
      <c r="B598" s="10" t="str">
        <f>IF(COUNTRY_INFO!B598=0," ",COUNTRY_INFO!B598)</f>
        <v>Oromia West Wellega</v>
      </c>
      <c r="C598" s="10" t="str">
        <f>IF(COUNTRY_INFO!C598=0," ",COUNTRY_INFO!C598)</f>
        <v>Leta Sibu</v>
      </c>
      <c r="D598" s="11" t="str">
        <f>IF(COUNTRY_INFO!$T$9:$T$1000="MDA2 (DEC+ALB)", COUNTRY_INFO!$T$9:$T$1000, " ")</f>
        <v xml:space="preserve"> </v>
      </c>
      <c r="E598" s="109"/>
      <c r="F598" s="288"/>
      <c r="G598" s="288"/>
      <c r="H598" s="288"/>
      <c r="I598" s="11">
        <f t="shared" si="55"/>
        <v>0</v>
      </c>
      <c r="J598" s="2"/>
      <c r="K598" s="18"/>
      <c r="L598" s="18"/>
      <c r="M598" s="14">
        <f t="shared" si="56"/>
        <v>0</v>
      </c>
      <c r="N598" s="230" t="str">
        <f t="shared" si="57"/>
        <v xml:space="preserve"> </v>
      </c>
      <c r="O598" s="230" t="str">
        <f t="shared" si="58"/>
        <v xml:space="preserve"> </v>
      </c>
      <c r="P598" s="230" t="str">
        <f t="shared" si="59"/>
        <v xml:space="preserve"> </v>
      </c>
      <c r="Q598" s="230" t="str">
        <f t="shared" si="60"/>
        <v xml:space="preserve"> </v>
      </c>
    </row>
    <row r="599" spans="1:17" x14ac:dyDescent="0.2">
      <c r="A599" s="10" t="str">
        <f>IF(COUNTRY_INFO!A599=0," ",COUNTRY_INFO!A599)</f>
        <v>Ethiopia</v>
      </c>
      <c r="B599" s="10" t="str">
        <f>IF(COUNTRY_INFO!B599=0," ",COUNTRY_INFO!B599)</f>
        <v>Oromia West Wellega</v>
      </c>
      <c r="C599" s="10" t="str">
        <f>IF(COUNTRY_INFO!C599=0," ",COUNTRY_INFO!C599)</f>
        <v xml:space="preserve">Mana Sibu </v>
      </c>
      <c r="D599" s="11" t="str">
        <f>IF(COUNTRY_INFO!$T$9:$T$1000="MDA2 (DEC+ALB)", COUNTRY_INFO!$T$9:$T$1000, " ")</f>
        <v xml:space="preserve"> </v>
      </c>
      <c r="E599" s="109"/>
      <c r="F599" s="288"/>
      <c r="G599" s="288"/>
      <c r="H599" s="288"/>
      <c r="I599" s="11">
        <f t="shared" si="55"/>
        <v>0</v>
      </c>
      <c r="J599" s="2"/>
      <c r="K599" s="18"/>
      <c r="L599" s="18"/>
      <c r="M599" s="14">
        <f t="shared" si="56"/>
        <v>0</v>
      </c>
      <c r="N599" s="230" t="str">
        <f t="shared" si="57"/>
        <v xml:space="preserve"> </v>
      </c>
      <c r="O599" s="230" t="str">
        <f t="shared" si="58"/>
        <v xml:space="preserve"> </v>
      </c>
      <c r="P599" s="230" t="str">
        <f t="shared" si="59"/>
        <v xml:space="preserve"> </v>
      </c>
      <c r="Q599" s="230" t="str">
        <f t="shared" si="60"/>
        <v xml:space="preserve"> </v>
      </c>
    </row>
    <row r="600" spans="1:17" x14ac:dyDescent="0.2">
      <c r="A600" s="10" t="str">
        <f>IF(COUNTRY_INFO!A600=0," ",COUNTRY_INFO!A600)</f>
        <v>Ethiopia</v>
      </c>
      <c r="B600" s="10" t="str">
        <f>IF(COUNTRY_INFO!B600=0," ",COUNTRY_INFO!B600)</f>
        <v>Oromia West Wellega</v>
      </c>
      <c r="C600" s="10" t="str">
        <f>IF(COUNTRY_INFO!C600=0," ",COUNTRY_INFO!C600)</f>
        <v>Mendi Town</v>
      </c>
      <c r="D600" s="11" t="str">
        <f>IF(COUNTRY_INFO!$T$9:$T$1000="MDA2 (DEC+ALB)", COUNTRY_INFO!$T$9:$T$1000, " ")</f>
        <v xml:space="preserve"> </v>
      </c>
      <c r="E600" s="109"/>
      <c r="F600" s="288"/>
      <c r="G600" s="288"/>
      <c r="H600" s="288"/>
      <c r="I600" s="11">
        <f t="shared" si="55"/>
        <v>0</v>
      </c>
      <c r="J600" s="2"/>
      <c r="K600" s="18"/>
      <c r="L600" s="18"/>
      <c r="M600" s="14">
        <f t="shared" si="56"/>
        <v>0</v>
      </c>
      <c r="N600" s="230" t="str">
        <f t="shared" si="57"/>
        <v xml:space="preserve"> </v>
      </c>
      <c r="O600" s="230" t="str">
        <f t="shared" si="58"/>
        <v xml:space="preserve"> </v>
      </c>
      <c r="P600" s="230" t="str">
        <f t="shared" si="59"/>
        <v xml:space="preserve"> </v>
      </c>
      <c r="Q600" s="230" t="str">
        <f t="shared" si="60"/>
        <v xml:space="preserve"> </v>
      </c>
    </row>
    <row r="601" spans="1:17" x14ac:dyDescent="0.2">
      <c r="A601" s="10" t="str">
        <f>IF(COUNTRY_INFO!A601=0," ",COUNTRY_INFO!A601)</f>
        <v>Ethiopia</v>
      </c>
      <c r="B601" s="10" t="str">
        <f>IF(COUNTRY_INFO!B601=0," ",COUNTRY_INFO!B601)</f>
        <v>Oromia West Wellega</v>
      </c>
      <c r="C601" s="10" t="str">
        <f>IF(COUNTRY_INFO!C601=0," ",COUNTRY_INFO!C601)</f>
        <v>Nedjo Rural</v>
      </c>
      <c r="D601" s="11" t="str">
        <f>IF(COUNTRY_INFO!$T$9:$T$1000="MDA2 (DEC+ALB)", COUNTRY_INFO!$T$9:$T$1000, " ")</f>
        <v xml:space="preserve"> </v>
      </c>
      <c r="E601" s="109"/>
      <c r="F601" s="288"/>
      <c r="G601" s="288"/>
      <c r="H601" s="288"/>
      <c r="I601" s="11">
        <f t="shared" si="55"/>
        <v>0</v>
      </c>
      <c r="J601" s="2"/>
      <c r="K601" s="18"/>
      <c r="L601" s="18"/>
      <c r="M601" s="14">
        <f t="shared" si="56"/>
        <v>0</v>
      </c>
      <c r="N601" s="230" t="str">
        <f t="shared" si="57"/>
        <v xml:space="preserve"> </v>
      </c>
      <c r="O601" s="230" t="str">
        <f t="shared" si="58"/>
        <v xml:space="preserve"> </v>
      </c>
      <c r="P601" s="230" t="str">
        <f t="shared" si="59"/>
        <v xml:space="preserve"> </v>
      </c>
      <c r="Q601" s="230" t="str">
        <f t="shared" si="60"/>
        <v xml:space="preserve"> </v>
      </c>
    </row>
    <row r="602" spans="1:17" x14ac:dyDescent="0.2">
      <c r="A602" s="10" t="str">
        <f>IF(COUNTRY_INFO!A602=0," ",COUNTRY_INFO!A602)</f>
        <v>Ethiopia</v>
      </c>
      <c r="B602" s="10" t="str">
        <f>IF(COUNTRY_INFO!B602=0," ",COUNTRY_INFO!B602)</f>
        <v>Oromia West Wellega</v>
      </c>
      <c r="C602" s="10" t="str">
        <f>IF(COUNTRY_INFO!C602=0," ",COUNTRY_INFO!C602)</f>
        <v>Nedjo Town</v>
      </c>
      <c r="D602" s="11" t="str">
        <f>IF(COUNTRY_INFO!$T$9:$T$1000="MDA2 (DEC+ALB)", COUNTRY_INFO!$T$9:$T$1000, " ")</f>
        <v xml:space="preserve"> </v>
      </c>
      <c r="E602" s="109"/>
      <c r="F602" s="288"/>
      <c r="G602" s="288"/>
      <c r="H602" s="288"/>
      <c r="I602" s="11">
        <f t="shared" si="55"/>
        <v>0</v>
      </c>
      <c r="J602" s="2"/>
      <c r="K602" s="18"/>
      <c r="L602" s="18"/>
      <c r="M602" s="14">
        <f t="shared" si="56"/>
        <v>0</v>
      </c>
      <c r="N602" s="230" t="str">
        <f t="shared" si="57"/>
        <v xml:space="preserve"> </v>
      </c>
      <c r="O602" s="230" t="str">
        <f t="shared" si="58"/>
        <v xml:space="preserve"> </v>
      </c>
      <c r="P602" s="230" t="str">
        <f t="shared" si="59"/>
        <v xml:space="preserve"> </v>
      </c>
      <c r="Q602" s="230" t="str">
        <f t="shared" si="60"/>
        <v xml:space="preserve"> </v>
      </c>
    </row>
    <row r="603" spans="1:17" x14ac:dyDescent="0.2">
      <c r="A603" s="10" t="str">
        <f>IF(COUNTRY_INFO!A603=0," ",COUNTRY_INFO!A603)</f>
        <v>Ethiopia</v>
      </c>
      <c r="B603" s="10" t="str">
        <f>IF(COUNTRY_INFO!B603=0," ",COUNTRY_INFO!B603)</f>
        <v>Oromia West Wellega</v>
      </c>
      <c r="C603" s="10" t="str">
        <f>IF(COUNTRY_INFO!C603=0," ",COUNTRY_INFO!C603)</f>
        <v>Nole Kaba</v>
      </c>
      <c r="D603" s="11" t="str">
        <f>IF(COUNTRY_INFO!$T$9:$T$1000="MDA2 (DEC+ALB)", COUNTRY_INFO!$T$9:$T$1000, " ")</f>
        <v xml:space="preserve"> </v>
      </c>
      <c r="E603" s="109"/>
      <c r="F603" s="288"/>
      <c r="G603" s="288"/>
      <c r="H603" s="288"/>
      <c r="I603" s="11">
        <f t="shared" si="55"/>
        <v>0</v>
      </c>
      <c r="J603" s="2"/>
      <c r="K603" s="18"/>
      <c r="L603" s="18"/>
      <c r="M603" s="14">
        <f t="shared" si="56"/>
        <v>0</v>
      </c>
      <c r="N603" s="230" t="str">
        <f t="shared" si="57"/>
        <v xml:space="preserve"> </v>
      </c>
      <c r="O603" s="230" t="str">
        <f t="shared" si="58"/>
        <v xml:space="preserve"> </v>
      </c>
      <c r="P603" s="230" t="str">
        <f t="shared" si="59"/>
        <v xml:space="preserve"> </v>
      </c>
      <c r="Q603" s="230" t="str">
        <f t="shared" si="60"/>
        <v xml:space="preserve"> </v>
      </c>
    </row>
    <row r="604" spans="1:17" x14ac:dyDescent="0.2">
      <c r="A604" s="10" t="str">
        <f>IF(COUNTRY_INFO!A604=0," ",COUNTRY_INFO!A604)</f>
        <v>Ethiopia</v>
      </c>
      <c r="B604" s="10" t="str">
        <f>IF(COUNTRY_INFO!B604=0," ",COUNTRY_INFO!B604)</f>
        <v>Oromia West Wellega</v>
      </c>
      <c r="C604" s="10" t="str">
        <f>IF(COUNTRY_INFO!C604=0," ",COUNTRY_INFO!C604)</f>
        <v>Seyo Nole</v>
      </c>
      <c r="D604" s="11" t="str">
        <f>IF(COUNTRY_INFO!$T$9:$T$1000="MDA2 (DEC+ALB)", COUNTRY_INFO!$T$9:$T$1000, " ")</f>
        <v xml:space="preserve"> </v>
      </c>
      <c r="E604" s="109"/>
      <c r="F604" s="288"/>
      <c r="G604" s="288"/>
      <c r="H604" s="288"/>
      <c r="I604" s="11">
        <f t="shared" si="55"/>
        <v>0</v>
      </c>
      <c r="J604" s="2"/>
      <c r="K604" s="18"/>
      <c r="L604" s="18"/>
      <c r="M604" s="14">
        <f t="shared" si="56"/>
        <v>0</v>
      </c>
      <c r="N604" s="230" t="str">
        <f t="shared" si="57"/>
        <v xml:space="preserve"> </v>
      </c>
      <c r="O604" s="230" t="str">
        <f t="shared" si="58"/>
        <v xml:space="preserve"> </v>
      </c>
      <c r="P604" s="230" t="str">
        <f t="shared" si="59"/>
        <v xml:space="preserve"> </v>
      </c>
      <c r="Q604" s="230" t="str">
        <f t="shared" si="60"/>
        <v xml:space="preserve"> </v>
      </c>
    </row>
    <row r="605" spans="1:17" x14ac:dyDescent="0.2">
      <c r="A605" s="10" t="str">
        <f>IF(COUNTRY_INFO!A605=0," ",COUNTRY_INFO!A605)</f>
        <v>Ethiopia</v>
      </c>
      <c r="B605" s="10" t="str">
        <f>IF(COUNTRY_INFO!B605=0," ",COUNTRY_INFO!B605)</f>
        <v>Oromia West Wellega</v>
      </c>
      <c r="C605" s="10" t="str">
        <f>IF(COUNTRY_INFO!C605=0," ",COUNTRY_INFO!C605)</f>
        <v>Yubdo</v>
      </c>
      <c r="D605" s="11" t="str">
        <f>IF(COUNTRY_INFO!$T$9:$T$1000="MDA2 (DEC+ALB)", COUNTRY_INFO!$T$9:$T$1000, " ")</f>
        <v xml:space="preserve"> </v>
      </c>
      <c r="E605" s="109"/>
      <c r="F605" s="288"/>
      <c r="G605" s="288"/>
      <c r="H605" s="288"/>
      <c r="I605" s="11">
        <f t="shared" si="55"/>
        <v>0</v>
      </c>
      <c r="J605" s="2"/>
      <c r="K605" s="18"/>
      <c r="L605" s="18"/>
      <c r="M605" s="14">
        <f t="shared" si="56"/>
        <v>0</v>
      </c>
      <c r="N605" s="230" t="str">
        <f t="shared" si="57"/>
        <v xml:space="preserve"> </v>
      </c>
      <c r="O605" s="230" t="str">
        <f t="shared" si="58"/>
        <v xml:space="preserve"> </v>
      </c>
      <c r="P605" s="230" t="str">
        <f t="shared" si="59"/>
        <v xml:space="preserve"> </v>
      </c>
      <c r="Q605" s="230" t="str">
        <f t="shared" si="60"/>
        <v xml:space="preserve"> </v>
      </c>
    </row>
    <row r="606" spans="1:17" x14ac:dyDescent="0.2">
      <c r="A606" s="10" t="str">
        <f>IF(COUNTRY_INFO!A606=0," ",COUNTRY_INFO!A606)</f>
        <v>Ethiopia</v>
      </c>
      <c r="B606" s="10" t="str">
        <f>IF(COUNTRY_INFO!B606=0," ",COUNTRY_INFO!B606)</f>
        <v>SNNPR Basketo Special Woreda</v>
      </c>
      <c r="C606" s="10" t="str">
        <f>IF(COUNTRY_INFO!C606=0," ",COUNTRY_INFO!C606)</f>
        <v>Basketo</v>
      </c>
      <c r="D606" s="11" t="str">
        <f>IF(COUNTRY_INFO!$T$9:$T$1000="MDA2 (DEC+ALB)", COUNTRY_INFO!$T$9:$T$1000, " ")</f>
        <v xml:space="preserve"> </v>
      </c>
      <c r="E606" s="109"/>
      <c r="F606" s="288"/>
      <c r="G606" s="288"/>
      <c r="H606" s="288"/>
      <c r="I606" s="11">
        <f t="shared" si="55"/>
        <v>0</v>
      </c>
      <c r="J606" s="2"/>
      <c r="K606" s="18"/>
      <c r="L606" s="18"/>
      <c r="M606" s="14">
        <f t="shared" si="56"/>
        <v>0</v>
      </c>
      <c r="N606" s="230" t="str">
        <f t="shared" si="57"/>
        <v xml:space="preserve"> </v>
      </c>
      <c r="O606" s="230" t="str">
        <f t="shared" si="58"/>
        <v xml:space="preserve"> </v>
      </c>
      <c r="P606" s="230" t="str">
        <f t="shared" si="59"/>
        <v xml:space="preserve"> </v>
      </c>
      <c r="Q606" s="230" t="str">
        <f t="shared" si="60"/>
        <v xml:space="preserve"> </v>
      </c>
    </row>
    <row r="607" spans="1:17" x14ac:dyDescent="0.2">
      <c r="A607" s="10" t="str">
        <f>IF(COUNTRY_INFO!A607=0," ",COUNTRY_INFO!A607)</f>
        <v>Ethiopia</v>
      </c>
      <c r="B607" s="10" t="str">
        <f>IF(COUNTRY_INFO!B607=0," ",COUNTRY_INFO!B607)</f>
        <v>SNNPR Bench Maji</v>
      </c>
      <c r="C607" s="10" t="str">
        <f>IF(COUNTRY_INFO!C607=0," ",COUNTRY_INFO!C607)</f>
        <v>Bero</v>
      </c>
      <c r="D607" s="11" t="str">
        <f>IF(COUNTRY_INFO!$T$9:$T$1000="MDA2 (DEC+ALB)", COUNTRY_INFO!$T$9:$T$1000, " ")</f>
        <v xml:space="preserve"> </v>
      </c>
      <c r="E607" s="109"/>
      <c r="F607" s="288"/>
      <c r="G607" s="288"/>
      <c r="H607" s="288"/>
      <c r="I607" s="11">
        <f t="shared" si="55"/>
        <v>0</v>
      </c>
      <c r="J607" s="2"/>
      <c r="K607" s="18"/>
      <c r="L607" s="18"/>
      <c r="M607" s="14">
        <f t="shared" si="56"/>
        <v>0</v>
      </c>
      <c r="N607" s="230" t="str">
        <f t="shared" si="57"/>
        <v xml:space="preserve"> </v>
      </c>
      <c r="O607" s="230" t="str">
        <f t="shared" si="58"/>
        <v xml:space="preserve"> </v>
      </c>
      <c r="P607" s="230" t="str">
        <f t="shared" si="59"/>
        <v xml:space="preserve"> </v>
      </c>
      <c r="Q607" s="230" t="str">
        <f t="shared" si="60"/>
        <v xml:space="preserve"> </v>
      </c>
    </row>
    <row r="608" spans="1:17" x14ac:dyDescent="0.2">
      <c r="A608" s="10" t="str">
        <f>IF(COUNTRY_INFO!A608=0," ",COUNTRY_INFO!A608)</f>
        <v>Ethiopia</v>
      </c>
      <c r="B608" s="10" t="str">
        <f>IF(COUNTRY_INFO!B608=0," ",COUNTRY_INFO!B608)</f>
        <v>SNNPR Bench Maji</v>
      </c>
      <c r="C608" s="10" t="str">
        <f>IF(COUNTRY_INFO!C608=0," ",COUNTRY_INFO!C608)</f>
        <v>Debub Bench</v>
      </c>
      <c r="D608" s="11" t="str">
        <f>IF(COUNTRY_INFO!$T$9:$T$1000="MDA2 (DEC+ALB)", COUNTRY_INFO!$T$9:$T$1000, " ")</f>
        <v xml:space="preserve"> </v>
      </c>
      <c r="E608" s="109"/>
      <c r="F608" s="288"/>
      <c r="G608" s="288"/>
      <c r="H608" s="288"/>
      <c r="I608" s="11">
        <f t="shared" si="55"/>
        <v>0</v>
      </c>
      <c r="J608" s="2"/>
      <c r="K608" s="18"/>
      <c r="L608" s="18"/>
      <c r="M608" s="14">
        <f t="shared" si="56"/>
        <v>0</v>
      </c>
      <c r="N608" s="230" t="str">
        <f t="shared" si="57"/>
        <v xml:space="preserve"> </v>
      </c>
      <c r="O608" s="230" t="str">
        <f t="shared" si="58"/>
        <v xml:space="preserve"> </v>
      </c>
      <c r="P608" s="230" t="str">
        <f t="shared" si="59"/>
        <v xml:space="preserve"> </v>
      </c>
      <c r="Q608" s="230" t="str">
        <f t="shared" si="60"/>
        <v xml:space="preserve"> </v>
      </c>
    </row>
    <row r="609" spans="1:17" x14ac:dyDescent="0.2">
      <c r="A609" s="10" t="str">
        <f>IF(COUNTRY_INFO!A609=0," ",COUNTRY_INFO!A609)</f>
        <v>Ethiopia</v>
      </c>
      <c r="B609" s="10" t="str">
        <f>IF(COUNTRY_INFO!B609=0," ",COUNTRY_INFO!B609)</f>
        <v>SNNPR Bench Maji</v>
      </c>
      <c r="C609" s="10" t="str">
        <f>IF(COUNTRY_INFO!C609=0," ",COUNTRY_INFO!C609)</f>
        <v>Gura ferda</v>
      </c>
      <c r="D609" s="11" t="str">
        <f>IF(COUNTRY_INFO!$T$9:$T$1000="MDA2 (DEC+ALB)", COUNTRY_INFO!$T$9:$T$1000, " ")</f>
        <v xml:space="preserve"> </v>
      </c>
      <c r="E609" s="109"/>
      <c r="F609" s="288"/>
      <c r="G609" s="288"/>
      <c r="H609" s="288"/>
      <c r="I609" s="11">
        <f t="shared" si="55"/>
        <v>0</v>
      </c>
      <c r="J609" s="2"/>
      <c r="K609" s="18"/>
      <c r="L609" s="18"/>
      <c r="M609" s="14">
        <f t="shared" si="56"/>
        <v>0</v>
      </c>
      <c r="N609" s="230" t="str">
        <f t="shared" si="57"/>
        <v xml:space="preserve"> </v>
      </c>
      <c r="O609" s="230" t="str">
        <f t="shared" si="58"/>
        <v xml:space="preserve"> </v>
      </c>
      <c r="P609" s="230" t="str">
        <f t="shared" si="59"/>
        <v xml:space="preserve"> </v>
      </c>
      <c r="Q609" s="230" t="str">
        <f t="shared" si="60"/>
        <v xml:space="preserve"> </v>
      </c>
    </row>
    <row r="610" spans="1:17" x14ac:dyDescent="0.2">
      <c r="A610" s="10" t="str">
        <f>IF(COUNTRY_INFO!A610=0," ",COUNTRY_INFO!A610)</f>
        <v>Ethiopia</v>
      </c>
      <c r="B610" s="10" t="str">
        <f>IF(COUNTRY_INFO!B610=0," ",COUNTRY_INFO!B610)</f>
        <v>SNNPR Bench Maji</v>
      </c>
      <c r="C610" s="10" t="str">
        <f>IF(COUNTRY_INFO!C610=0," ",COUNTRY_INFO!C610)</f>
        <v>Maji</v>
      </c>
      <c r="D610" s="11" t="str">
        <f>IF(COUNTRY_INFO!$T$9:$T$1000="MDA2 (DEC+ALB)", COUNTRY_INFO!$T$9:$T$1000, " ")</f>
        <v xml:space="preserve"> </v>
      </c>
      <c r="E610" s="109"/>
      <c r="F610" s="288"/>
      <c r="G610" s="288"/>
      <c r="H610" s="288"/>
      <c r="I610" s="11">
        <f t="shared" si="55"/>
        <v>0</v>
      </c>
      <c r="J610" s="2"/>
      <c r="K610" s="18"/>
      <c r="L610" s="18"/>
      <c r="M610" s="14">
        <f t="shared" si="56"/>
        <v>0</v>
      </c>
      <c r="N610" s="230" t="str">
        <f t="shared" si="57"/>
        <v xml:space="preserve"> </v>
      </c>
      <c r="O610" s="230" t="str">
        <f t="shared" si="58"/>
        <v xml:space="preserve"> </v>
      </c>
      <c r="P610" s="230" t="str">
        <f t="shared" si="59"/>
        <v xml:space="preserve"> </v>
      </c>
      <c r="Q610" s="230" t="str">
        <f t="shared" si="60"/>
        <v xml:space="preserve"> </v>
      </c>
    </row>
    <row r="611" spans="1:17" x14ac:dyDescent="0.2">
      <c r="A611" s="10" t="str">
        <f>IF(COUNTRY_INFO!A611=0," ",COUNTRY_INFO!A611)</f>
        <v>Ethiopia</v>
      </c>
      <c r="B611" s="10" t="str">
        <f>IF(COUNTRY_INFO!B611=0," ",COUNTRY_INFO!B611)</f>
        <v>SNNPR Bench Maji</v>
      </c>
      <c r="C611" s="10" t="str">
        <f>IF(COUNTRY_INFO!C611=0," ",COUNTRY_INFO!C611)</f>
        <v>Meint Goldia</v>
      </c>
      <c r="D611" s="11" t="str">
        <f>IF(COUNTRY_INFO!$T$9:$T$1000="MDA2 (DEC+ALB)", COUNTRY_INFO!$T$9:$T$1000, " ")</f>
        <v xml:space="preserve"> </v>
      </c>
      <c r="E611" s="109"/>
      <c r="F611" s="288"/>
      <c r="G611" s="288"/>
      <c r="H611" s="288"/>
      <c r="I611" s="11">
        <f t="shared" si="55"/>
        <v>0</v>
      </c>
      <c r="J611" s="2"/>
      <c r="K611" s="18"/>
      <c r="L611" s="18"/>
      <c r="M611" s="14">
        <f t="shared" si="56"/>
        <v>0</v>
      </c>
      <c r="N611" s="230" t="str">
        <f t="shared" si="57"/>
        <v xml:space="preserve"> </v>
      </c>
      <c r="O611" s="230" t="str">
        <f t="shared" si="58"/>
        <v xml:space="preserve"> </v>
      </c>
      <c r="P611" s="230" t="str">
        <f t="shared" si="59"/>
        <v xml:space="preserve"> </v>
      </c>
      <c r="Q611" s="230" t="str">
        <f t="shared" si="60"/>
        <v xml:space="preserve"> </v>
      </c>
    </row>
    <row r="612" spans="1:17" x14ac:dyDescent="0.2">
      <c r="A612" s="10" t="str">
        <f>IF(COUNTRY_INFO!A612=0," ",COUNTRY_INFO!A612)</f>
        <v>Ethiopia</v>
      </c>
      <c r="B612" s="10" t="str">
        <f>IF(COUNTRY_INFO!B612=0," ",COUNTRY_INFO!B612)</f>
        <v>SNNPR Bench Maji</v>
      </c>
      <c r="C612" s="10" t="str">
        <f>IF(COUNTRY_INFO!C612=0," ",COUNTRY_INFO!C612)</f>
        <v>Meint Shasha</v>
      </c>
      <c r="D612" s="11" t="str">
        <f>IF(COUNTRY_INFO!$T$9:$T$1000="MDA2 (DEC+ALB)", COUNTRY_INFO!$T$9:$T$1000, " ")</f>
        <v xml:space="preserve"> </v>
      </c>
      <c r="E612" s="109"/>
      <c r="F612" s="288"/>
      <c r="G612" s="288"/>
      <c r="H612" s="288"/>
      <c r="I612" s="11">
        <f t="shared" si="55"/>
        <v>0</v>
      </c>
      <c r="J612" s="2"/>
      <c r="K612" s="18"/>
      <c r="L612" s="18"/>
      <c r="M612" s="14">
        <f t="shared" si="56"/>
        <v>0</v>
      </c>
      <c r="N612" s="230" t="str">
        <f t="shared" si="57"/>
        <v xml:space="preserve"> </v>
      </c>
      <c r="O612" s="230" t="str">
        <f t="shared" si="58"/>
        <v xml:space="preserve"> </v>
      </c>
      <c r="P612" s="230" t="str">
        <f t="shared" si="59"/>
        <v xml:space="preserve"> </v>
      </c>
      <c r="Q612" s="230" t="str">
        <f t="shared" si="60"/>
        <v xml:space="preserve"> </v>
      </c>
    </row>
    <row r="613" spans="1:17" x14ac:dyDescent="0.2">
      <c r="A613" s="10" t="str">
        <f>IF(COUNTRY_INFO!A613=0," ",COUNTRY_INFO!A613)</f>
        <v>Ethiopia</v>
      </c>
      <c r="B613" s="10" t="str">
        <f>IF(COUNTRY_INFO!B613=0," ",COUNTRY_INFO!B613)</f>
        <v>SNNPR Bench Maji</v>
      </c>
      <c r="C613" s="10" t="str">
        <f>IF(COUNTRY_INFO!C613=0," ",COUNTRY_INFO!C613)</f>
        <v>Mizan Aman Town</v>
      </c>
      <c r="D613" s="11" t="str">
        <f>IF(COUNTRY_INFO!$T$9:$T$1000="MDA2 (DEC+ALB)", COUNTRY_INFO!$T$9:$T$1000, " ")</f>
        <v xml:space="preserve"> </v>
      </c>
      <c r="E613" s="109"/>
      <c r="F613" s="288"/>
      <c r="G613" s="288"/>
      <c r="H613" s="288"/>
      <c r="I613" s="11">
        <f t="shared" si="55"/>
        <v>0</v>
      </c>
      <c r="J613" s="2"/>
      <c r="K613" s="18"/>
      <c r="L613" s="18"/>
      <c r="M613" s="14">
        <f t="shared" si="56"/>
        <v>0</v>
      </c>
      <c r="N613" s="230" t="str">
        <f t="shared" si="57"/>
        <v xml:space="preserve"> </v>
      </c>
      <c r="O613" s="230" t="str">
        <f t="shared" si="58"/>
        <v xml:space="preserve"> </v>
      </c>
      <c r="P613" s="230" t="str">
        <f t="shared" si="59"/>
        <v xml:space="preserve"> </v>
      </c>
      <c r="Q613" s="230" t="str">
        <f t="shared" si="60"/>
        <v xml:space="preserve"> </v>
      </c>
    </row>
    <row r="614" spans="1:17" x14ac:dyDescent="0.2">
      <c r="A614" s="10" t="str">
        <f>IF(COUNTRY_INFO!A614=0," ",COUNTRY_INFO!A614)</f>
        <v>Ethiopia</v>
      </c>
      <c r="B614" s="10" t="str">
        <f>IF(COUNTRY_INFO!B614=0," ",COUNTRY_INFO!B614)</f>
        <v>SNNPR Bench Maji</v>
      </c>
      <c r="C614" s="10" t="str">
        <f>IF(COUNTRY_INFO!C614=0," ",COUNTRY_INFO!C614)</f>
        <v>Semen Bench</v>
      </c>
      <c r="D614" s="11" t="str">
        <f>IF(COUNTRY_INFO!$T$9:$T$1000="MDA2 (DEC+ALB)", COUNTRY_INFO!$T$9:$T$1000, " ")</f>
        <v xml:space="preserve"> </v>
      </c>
      <c r="E614" s="109"/>
      <c r="F614" s="288"/>
      <c r="G614" s="288"/>
      <c r="H614" s="288"/>
      <c r="I614" s="11">
        <f t="shared" si="55"/>
        <v>0</v>
      </c>
      <c r="J614" s="2"/>
      <c r="K614" s="18"/>
      <c r="L614" s="18"/>
      <c r="M614" s="14">
        <f t="shared" si="56"/>
        <v>0</v>
      </c>
      <c r="N614" s="230" t="str">
        <f t="shared" si="57"/>
        <v xml:space="preserve"> </v>
      </c>
      <c r="O614" s="230" t="str">
        <f t="shared" si="58"/>
        <v xml:space="preserve"> </v>
      </c>
      <c r="P614" s="230" t="str">
        <f t="shared" si="59"/>
        <v xml:space="preserve"> </v>
      </c>
      <c r="Q614" s="230" t="str">
        <f t="shared" si="60"/>
        <v xml:space="preserve"> </v>
      </c>
    </row>
    <row r="615" spans="1:17" x14ac:dyDescent="0.2">
      <c r="A615" s="10" t="str">
        <f>IF(COUNTRY_INFO!A615=0," ",COUNTRY_INFO!A615)</f>
        <v>Ethiopia</v>
      </c>
      <c r="B615" s="10" t="str">
        <f>IF(COUNTRY_INFO!B615=0," ",COUNTRY_INFO!B615)</f>
        <v>SNNPR Bench Maji</v>
      </c>
      <c r="C615" s="10" t="str">
        <f>IF(COUNTRY_INFO!C615=0," ",COUNTRY_INFO!C615)</f>
        <v>Sheko</v>
      </c>
      <c r="D615" s="11" t="str">
        <f>IF(COUNTRY_INFO!$T$9:$T$1000="MDA2 (DEC+ALB)", COUNTRY_INFO!$T$9:$T$1000, " ")</f>
        <v xml:space="preserve"> </v>
      </c>
      <c r="E615" s="109"/>
      <c r="F615" s="288"/>
      <c r="G615" s="288"/>
      <c r="H615" s="288"/>
      <c r="I615" s="11">
        <f t="shared" si="55"/>
        <v>0</v>
      </c>
      <c r="J615" s="2"/>
      <c r="K615" s="18"/>
      <c r="L615" s="18"/>
      <c r="M615" s="14">
        <f t="shared" si="56"/>
        <v>0</v>
      </c>
      <c r="N615" s="230" t="str">
        <f t="shared" si="57"/>
        <v xml:space="preserve"> </v>
      </c>
      <c r="O615" s="230" t="str">
        <f t="shared" si="58"/>
        <v xml:space="preserve"> </v>
      </c>
      <c r="P615" s="230" t="str">
        <f t="shared" si="59"/>
        <v xml:space="preserve"> </v>
      </c>
      <c r="Q615" s="230" t="str">
        <f t="shared" si="60"/>
        <v xml:space="preserve"> </v>
      </c>
    </row>
    <row r="616" spans="1:17" x14ac:dyDescent="0.2">
      <c r="A616" s="10" t="str">
        <f>IF(COUNTRY_INFO!A616=0," ",COUNTRY_INFO!A616)</f>
        <v>Ethiopia</v>
      </c>
      <c r="B616" s="10" t="str">
        <f>IF(COUNTRY_INFO!B616=0," ",COUNTRY_INFO!B616)</f>
        <v>SNNPR Bench Maji</v>
      </c>
      <c r="C616" s="10" t="str">
        <f>IF(COUNTRY_INFO!C616=0," ",COUNTRY_INFO!C616)</f>
        <v>Shey Bench</v>
      </c>
      <c r="D616" s="11" t="str">
        <f>IF(COUNTRY_INFO!$T$9:$T$1000="MDA2 (DEC+ALB)", COUNTRY_INFO!$T$9:$T$1000, " ")</f>
        <v xml:space="preserve"> </v>
      </c>
      <c r="E616" s="109"/>
      <c r="F616" s="288"/>
      <c r="G616" s="288"/>
      <c r="H616" s="288"/>
      <c r="I616" s="11">
        <f t="shared" si="55"/>
        <v>0</v>
      </c>
      <c r="J616" s="2"/>
      <c r="K616" s="18"/>
      <c r="L616" s="18"/>
      <c r="M616" s="14">
        <f t="shared" si="56"/>
        <v>0</v>
      </c>
      <c r="N616" s="230" t="str">
        <f t="shared" si="57"/>
        <v xml:space="preserve"> </v>
      </c>
      <c r="O616" s="230" t="str">
        <f t="shared" si="58"/>
        <v xml:space="preserve"> </v>
      </c>
      <c r="P616" s="230" t="str">
        <f t="shared" si="59"/>
        <v xml:space="preserve"> </v>
      </c>
      <c r="Q616" s="230" t="str">
        <f t="shared" si="60"/>
        <v xml:space="preserve"> </v>
      </c>
    </row>
    <row r="617" spans="1:17" x14ac:dyDescent="0.2">
      <c r="A617" s="10" t="str">
        <f>IF(COUNTRY_INFO!A617=0," ",COUNTRY_INFO!A617)</f>
        <v>Ethiopia</v>
      </c>
      <c r="B617" s="10" t="str">
        <f>IF(COUNTRY_INFO!B617=0," ",COUNTRY_INFO!B617)</f>
        <v>SNNPR Bench Maji</v>
      </c>
      <c r="C617" s="10" t="str">
        <f>IF(COUNTRY_INFO!C617=0," ",COUNTRY_INFO!C617)</f>
        <v>Surma</v>
      </c>
      <c r="D617" s="11" t="str">
        <f>IF(COUNTRY_INFO!$T$9:$T$1000="MDA2 (DEC+ALB)", COUNTRY_INFO!$T$9:$T$1000, " ")</f>
        <v xml:space="preserve"> </v>
      </c>
      <c r="E617" s="109"/>
      <c r="F617" s="288"/>
      <c r="G617" s="288"/>
      <c r="H617" s="288"/>
      <c r="I617" s="11">
        <f t="shared" si="55"/>
        <v>0</v>
      </c>
      <c r="J617" s="2"/>
      <c r="K617" s="18"/>
      <c r="L617" s="18"/>
      <c r="M617" s="14">
        <f t="shared" si="56"/>
        <v>0</v>
      </c>
      <c r="N617" s="230" t="str">
        <f t="shared" si="57"/>
        <v xml:space="preserve"> </v>
      </c>
      <c r="O617" s="230" t="str">
        <f t="shared" si="58"/>
        <v xml:space="preserve"> </v>
      </c>
      <c r="P617" s="230" t="str">
        <f t="shared" si="59"/>
        <v xml:space="preserve"> </v>
      </c>
      <c r="Q617" s="230" t="str">
        <f t="shared" si="60"/>
        <v xml:space="preserve"> </v>
      </c>
    </row>
    <row r="618" spans="1:17" x14ac:dyDescent="0.2">
      <c r="A618" s="10" t="str">
        <f>IF(COUNTRY_INFO!A618=0," ",COUNTRY_INFO!A618)</f>
        <v>Ethiopia</v>
      </c>
      <c r="B618" s="10" t="str">
        <f>IF(COUNTRY_INFO!B618=0," ",COUNTRY_INFO!B618)</f>
        <v>SNNPR Dawro</v>
      </c>
      <c r="C618" s="10" t="str">
        <f>IF(COUNTRY_INFO!C618=0," ",COUNTRY_INFO!C618)</f>
        <v>Gena-Bossa</v>
      </c>
      <c r="D618" s="11" t="str">
        <f>IF(COUNTRY_INFO!$T$9:$T$1000="MDA2 (DEC+ALB)", COUNTRY_INFO!$T$9:$T$1000, " ")</f>
        <v xml:space="preserve"> </v>
      </c>
      <c r="E618" s="109"/>
      <c r="F618" s="288"/>
      <c r="G618" s="288"/>
      <c r="H618" s="288"/>
      <c r="I618" s="11">
        <f t="shared" si="55"/>
        <v>0</v>
      </c>
      <c r="J618" s="2"/>
      <c r="K618" s="18"/>
      <c r="L618" s="18"/>
      <c r="M618" s="14">
        <f t="shared" si="56"/>
        <v>0</v>
      </c>
      <c r="N618" s="230" t="str">
        <f t="shared" si="57"/>
        <v xml:space="preserve"> </v>
      </c>
      <c r="O618" s="230" t="str">
        <f t="shared" si="58"/>
        <v xml:space="preserve"> </v>
      </c>
      <c r="P618" s="230" t="str">
        <f t="shared" si="59"/>
        <v xml:space="preserve"> </v>
      </c>
      <c r="Q618" s="230" t="str">
        <f t="shared" si="60"/>
        <v xml:space="preserve"> </v>
      </c>
    </row>
    <row r="619" spans="1:17" x14ac:dyDescent="0.2">
      <c r="A619" s="10" t="str">
        <f>IF(COUNTRY_INFO!A619=0," ",COUNTRY_INFO!A619)</f>
        <v>Ethiopia</v>
      </c>
      <c r="B619" s="10" t="str">
        <f>IF(COUNTRY_INFO!B619=0," ",COUNTRY_INFO!B619)</f>
        <v>SNNPR Dawro</v>
      </c>
      <c r="C619" s="10" t="str">
        <f>IF(COUNTRY_INFO!C619=0," ",COUNTRY_INFO!C619)</f>
        <v>Isara</v>
      </c>
      <c r="D619" s="11" t="str">
        <f>IF(COUNTRY_INFO!$T$9:$T$1000="MDA2 (DEC+ALB)", COUNTRY_INFO!$T$9:$T$1000, " ")</f>
        <v xml:space="preserve"> </v>
      </c>
      <c r="E619" s="109"/>
      <c r="F619" s="288"/>
      <c r="G619" s="288"/>
      <c r="H619" s="288"/>
      <c r="I619" s="11">
        <f t="shared" si="55"/>
        <v>0</v>
      </c>
      <c r="J619" s="2"/>
      <c r="K619" s="18"/>
      <c r="L619" s="18"/>
      <c r="M619" s="14">
        <f t="shared" si="56"/>
        <v>0</v>
      </c>
      <c r="N619" s="230" t="str">
        <f t="shared" si="57"/>
        <v xml:space="preserve"> </v>
      </c>
      <c r="O619" s="230" t="str">
        <f t="shared" si="58"/>
        <v xml:space="preserve"> </v>
      </c>
      <c r="P619" s="230" t="str">
        <f t="shared" si="59"/>
        <v xml:space="preserve"> </v>
      </c>
      <c r="Q619" s="230" t="str">
        <f t="shared" si="60"/>
        <v xml:space="preserve"> </v>
      </c>
    </row>
    <row r="620" spans="1:17" x14ac:dyDescent="0.2">
      <c r="A620" s="10" t="str">
        <f>IF(COUNTRY_INFO!A620=0," ",COUNTRY_INFO!A620)</f>
        <v>Ethiopia</v>
      </c>
      <c r="B620" s="10" t="str">
        <f>IF(COUNTRY_INFO!B620=0," ",COUNTRY_INFO!B620)</f>
        <v>SNNPR Dawro</v>
      </c>
      <c r="C620" s="10" t="str">
        <f>IF(COUNTRY_INFO!C620=0," ",COUNTRY_INFO!C620)</f>
        <v>Loma</v>
      </c>
      <c r="D620" s="11" t="str">
        <f>IF(COUNTRY_INFO!$T$9:$T$1000="MDA2 (DEC+ALB)", COUNTRY_INFO!$T$9:$T$1000, " ")</f>
        <v xml:space="preserve"> </v>
      </c>
      <c r="E620" s="109"/>
      <c r="F620" s="288"/>
      <c r="G620" s="288"/>
      <c r="H620" s="288"/>
      <c r="I620" s="11">
        <f t="shared" si="55"/>
        <v>0</v>
      </c>
      <c r="J620" s="2"/>
      <c r="K620" s="18"/>
      <c r="L620" s="18"/>
      <c r="M620" s="14">
        <f t="shared" si="56"/>
        <v>0</v>
      </c>
      <c r="N620" s="230" t="str">
        <f t="shared" si="57"/>
        <v xml:space="preserve"> </v>
      </c>
      <c r="O620" s="230" t="str">
        <f t="shared" si="58"/>
        <v xml:space="preserve"> </v>
      </c>
      <c r="P620" s="230" t="str">
        <f t="shared" si="59"/>
        <v xml:space="preserve"> </v>
      </c>
      <c r="Q620" s="230" t="str">
        <f t="shared" si="60"/>
        <v xml:space="preserve"> </v>
      </c>
    </row>
    <row r="621" spans="1:17" x14ac:dyDescent="0.2">
      <c r="A621" s="10" t="str">
        <f>IF(COUNTRY_INFO!A621=0," ",COUNTRY_INFO!A621)</f>
        <v>Ethiopia</v>
      </c>
      <c r="B621" s="10" t="str">
        <f>IF(COUNTRY_INFO!B621=0," ",COUNTRY_INFO!B621)</f>
        <v>SNNPR Dawro</v>
      </c>
      <c r="C621" s="10" t="str">
        <f>IF(COUNTRY_INFO!C621=0," ",COUNTRY_INFO!C621)</f>
        <v>Mareka</v>
      </c>
      <c r="D621" s="11" t="str">
        <f>IF(COUNTRY_INFO!$T$9:$T$1000="MDA2 (DEC+ALB)", COUNTRY_INFO!$T$9:$T$1000, " ")</f>
        <v xml:space="preserve"> </v>
      </c>
      <c r="E621" s="109"/>
      <c r="F621" s="288"/>
      <c r="G621" s="288"/>
      <c r="H621" s="288"/>
      <c r="I621" s="11">
        <f t="shared" si="55"/>
        <v>0</v>
      </c>
      <c r="J621" s="2"/>
      <c r="K621" s="18"/>
      <c r="L621" s="18"/>
      <c r="M621" s="14">
        <f t="shared" si="56"/>
        <v>0</v>
      </c>
      <c r="N621" s="230" t="str">
        <f t="shared" si="57"/>
        <v xml:space="preserve"> </v>
      </c>
      <c r="O621" s="230" t="str">
        <f t="shared" si="58"/>
        <v xml:space="preserve"> </v>
      </c>
      <c r="P621" s="230" t="str">
        <f t="shared" si="59"/>
        <v xml:space="preserve"> </v>
      </c>
      <c r="Q621" s="230" t="str">
        <f t="shared" si="60"/>
        <v xml:space="preserve"> </v>
      </c>
    </row>
    <row r="622" spans="1:17" x14ac:dyDescent="0.2">
      <c r="A622" s="10" t="str">
        <f>IF(COUNTRY_INFO!A622=0," ",COUNTRY_INFO!A622)</f>
        <v>Ethiopia</v>
      </c>
      <c r="B622" s="10" t="str">
        <f>IF(COUNTRY_INFO!B622=0," ",COUNTRY_INFO!B622)</f>
        <v>SNNPR Dawro</v>
      </c>
      <c r="C622" s="10" t="str">
        <f>IF(COUNTRY_INFO!C622=0," ",COUNTRY_INFO!C622)</f>
        <v>Terch Town</v>
      </c>
      <c r="D622" s="11" t="str">
        <f>IF(COUNTRY_INFO!$T$9:$T$1000="MDA2 (DEC+ALB)", COUNTRY_INFO!$T$9:$T$1000, " ")</f>
        <v xml:space="preserve"> </v>
      </c>
      <c r="E622" s="109"/>
      <c r="F622" s="288"/>
      <c r="G622" s="288"/>
      <c r="H622" s="288"/>
      <c r="I622" s="11">
        <f t="shared" si="55"/>
        <v>0</v>
      </c>
      <c r="J622" s="2"/>
      <c r="K622" s="18"/>
      <c r="L622" s="18"/>
      <c r="M622" s="14">
        <f t="shared" si="56"/>
        <v>0</v>
      </c>
      <c r="N622" s="230" t="str">
        <f t="shared" si="57"/>
        <v xml:space="preserve"> </v>
      </c>
      <c r="O622" s="230" t="str">
        <f t="shared" si="58"/>
        <v xml:space="preserve"> </v>
      </c>
      <c r="P622" s="230" t="str">
        <f t="shared" si="59"/>
        <v xml:space="preserve"> </v>
      </c>
      <c r="Q622" s="230" t="str">
        <f t="shared" si="60"/>
        <v xml:space="preserve"> </v>
      </c>
    </row>
    <row r="623" spans="1:17" x14ac:dyDescent="0.2">
      <c r="A623" s="10" t="str">
        <f>IF(COUNTRY_INFO!A623=0," ",COUNTRY_INFO!A623)</f>
        <v>Ethiopia</v>
      </c>
      <c r="B623" s="10" t="str">
        <f>IF(COUNTRY_INFO!B623=0," ",COUNTRY_INFO!B623)</f>
        <v>SNNPR Dawro</v>
      </c>
      <c r="C623" s="10" t="str">
        <f>IF(COUNTRY_INFO!C623=0," ",COUNTRY_INFO!C623)</f>
        <v>Tocha</v>
      </c>
      <c r="D623" s="11" t="str">
        <f>IF(COUNTRY_INFO!$T$9:$T$1000="MDA2 (DEC+ALB)", COUNTRY_INFO!$T$9:$T$1000, " ")</f>
        <v xml:space="preserve"> </v>
      </c>
      <c r="E623" s="109"/>
      <c r="F623" s="288"/>
      <c r="G623" s="288"/>
      <c r="H623" s="288"/>
      <c r="I623" s="11">
        <f t="shared" si="55"/>
        <v>0</v>
      </c>
      <c r="J623" s="2"/>
      <c r="K623" s="18"/>
      <c r="L623" s="18"/>
      <c r="M623" s="14">
        <f t="shared" si="56"/>
        <v>0</v>
      </c>
      <c r="N623" s="230" t="str">
        <f t="shared" si="57"/>
        <v xml:space="preserve"> </v>
      </c>
      <c r="O623" s="230" t="str">
        <f t="shared" si="58"/>
        <v xml:space="preserve"> </v>
      </c>
      <c r="P623" s="230" t="str">
        <f t="shared" si="59"/>
        <v xml:space="preserve"> </v>
      </c>
      <c r="Q623" s="230" t="str">
        <f t="shared" si="60"/>
        <v xml:space="preserve"> </v>
      </c>
    </row>
    <row r="624" spans="1:17" x14ac:dyDescent="0.2">
      <c r="A624" s="10" t="str">
        <f>IF(COUNTRY_INFO!A624=0," ",COUNTRY_INFO!A624)</f>
        <v>Ethiopia</v>
      </c>
      <c r="B624" s="10" t="str">
        <f>IF(COUNTRY_INFO!B624=0," ",COUNTRY_INFO!B624)</f>
        <v>SNNPR East Gurage</v>
      </c>
      <c r="C624" s="10" t="str">
        <f>IF(COUNTRY_INFO!C624=0," ",COUNTRY_INFO!C624)</f>
        <v>Mareko</v>
      </c>
      <c r="D624" s="11" t="str">
        <f>IF(COUNTRY_INFO!$T$9:$T$1000="MDA2 (DEC+ALB)", COUNTRY_INFO!$T$9:$T$1000, " ")</f>
        <v xml:space="preserve"> </v>
      </c>
      <c r="E624" s="109"/>
      <c r="F624" s="288"/>
      <c r="G624" s="288"/>
      <c r="H624" s="288"/>
      <c r="I624" s="11">
        <f t="shared" si="55"/>
        <v>0</v>
      </c>
      <c r="J624" s="2"/>
      <c r="K624" s="18"/>
      <c r="L624" s="18"/>
      <c r="M624" s="14">
        <f t="shared" si="56"/>
        <v>0</v>
      </c>
      <c r="N624" s="230" t="str">
        <f t="shared" si="57"/>
        <v xml:space="preserve"> </v>
      </c>
      <c r="O624" s="230" t="str">
        <f t="shared" si="58"/>
        <v xml:space="preserve"> </v>
      </c>
      <c r="P624" s="230" t="str">
        <f t="shared" si="59"/>
        <v xml:space="preserve"> </v>
      </c>
      <c r="Q624" s="230" t="str">
        <f t="shared" si="60"/>
        <v xml:space="preserve"> </v>
      </c>
    </row>
    <row r="625" spans="1:17" x14ac:dyDescent="0.2">
      <c r="A625" s="10" t="str">
        <f>IF(COUNTRY_INFO!A625=0," ",COUNTRY_INFO!A625)</f>
        <v>Ethiopia</v>
      </c>
      <c r="B625" s="10" t="str">
        <f>IF(COUNTRY_INFO!B625=0," ",COUNTRY_INFO!B625)</f>
        <v>SNNPR East Gurage</v>
      </c>
      <c r="C625" s="10" t="str">
        <f>IF(COUNTRY_INFO!C625=0," ",COUNTRY_INFO!C625)</f>
        <v>Meskan</v>
      </c>
      <c r="D625" s="11" t="str">
        <f>IF(COUNTRY_INFO!$T$9:$T$1000="MDA2 (DEC+ALB)", COUNTRY_INFO!$T$9:$T$1000, " ")</f>
        <v xml:space="preserve"> </v>
      </c>
      <c r="E625" s="109"/>
      <c r="F625" s="288"/>
      <c r="G625" s="288"/>
      <c r="H625" s="288"/>
      <c r="I625" s="11">
        <f t="shared" si="55"/>
        <v>0</v>
      </c>
      <c r="J625" s="2"/>
      <c r="K625" s="18"/>
      <c r="L625" s="18"/>
      <c r="M625" s="14">
        <f t="shared" si="56"/>
        <v>0</v>
      </c>
      <c r="N625" s="230" t="str">
        <f t="shared" si="57"/>
        <v xml:space="preserve"> </v>
      </c>
      <c r="O625" s="230" t="str">
        <f t="shared" si="58"/>
        <v xml:space="preserve"> </v>
      </c>
      <c r="P625" s="230" t="str">
        <f t="shared" si="59"/>
        <v xml:space="preserve"> </v>
      </c>
      <c r="Q625" s="230" t="str">
        <f t="shared" si="60"/>
        <v xml:space="preserve"> </v>
      </c>
    </row>
    <row r="626" spans="1:17" x14ac:dyDescent="0.2">
      <c r="A626" s="10" t="str">
        <f>IF(COUNTRY_INFO!A626=0," ",COUNTRY_INFO!A626)</f>
        <v>Ethiopia</v>
      </c>
      <c r="B626" s="10" t="str">
        <f>IF(COUNTRY_INFO!B626=0," ",COUNTRY_INFO!B626)</f>
        <v>SNNPR East Gurage</v>
      </c>
      <c r="C626" s="10" t="str">
        <f>IF(COUNTRY_INFO!C626=0," ",COUNTRY_INFO!C626)</f>
        <v>Sodo</v>
      </c>
      <c r="D626" s="11" t="str">
        <f>IF(COUNTRY_INFO!$T$9:$T$1000="MDA2 (DEC+ALB)", COUNTRY_INFO!$T$9:$T$1000, " ")</f>
        <v xml:space="preserve"> </v>
      </c>
      <c r="E626" s="109"/>
      <c r="F626" s="288"/>
      <c r="G626" s="288"/>
      <c r="H626" s="288"/>
      <c r="I626" s="11">
        <f t="shared" si="55"/>
        <v>0</v>
      </c>
      <c r="J626" s="2"/>
      <c r="K626" s="18"/>
      <c r="L626" s="18"/>
      <c r="M626" s="14">
        <f t="shared" si="56"/>
        <v>0</v>
      </c>
      <c r="N626" s="230" t="str">
        <f t="shared" si="57"/>
        <v xml:space="preserve"> </v>
      </c>
      <c r="O626" s="230" t="str">
        <f t="shared" si="58"/>
        <v xml:space="preserve"> </v>
      </c>
      <c r="P626" s="230" t="str">
        <f t="shared" si="59"/>
        <v xml:space="preserve"> </v>
      </c>
      <c r="Q626" s="230" t="str">
        <f t="shared" si="60"/>
        <v xml:space="preserve"> </v>
      </c>
    </row>
    <row r="627" spans="1:17" x14ac:dyDescent="0.2">
      <c r="A627" s="10" t="str">
        <f>IF(COUNTRY_INFO!A627=0," ",COUNTRY_INFO!A627)</f>
        <v>Ethiopia</v>
      </c>
      <c r="B627" s="10" t="str">
        <f>IF(COUNTRY_INFO!B627=0," ",COUNTRY_INFO!B627)</f>
        <v>SNNPR Gamo Gofa</v>
      </c>
      <c r="C627" s="10" t="str">
        <f>IF(COUNTRY_INFO!C627=0," ",COUNTRY_INFO!C627)</f>
        <v>Arbaminch Town</v>
      </c>
      <c r="D627" s="11" t="str">
        <f>IF(COUNTRY_INFO!$T$9:$T$1000="MDA2 (DEC+ALB)", COUNTRY_INFO!$T$9:$T$1000, " ")</f>
        <v xml:space="preserve"> </v>
      </c>
      <c r="E627" s="109"/>
      <c r="F627" s="288"/>
      <c r="G627" s="288"/>
      <c r="H627" s="288"/>
      <c r="I627" s="11">
        <f t="shared" si="55"/>
        <v>0</v>
      </c>
      <c r="J627" s="2"/>
      <c r="K627" s="18"/>
      <c r="L627" s="18"/>
      <c r="M627" s="14">
        <f t="shared" si="56"/>
        <v>0</v>
      </c>
      <c r="N627" s="230" t="str">
        <f t="shared" si="57"/>
        <v xml:space="preserve"> </v>
      </c>
      <c r="O627" s="230" t="str">
        <f t="shared" si="58"/>
        <v xml:space="preserve"> </v>
      </c>
      <c r="P627" s="230" t="str">
        <f t="shared" si="59"/>
        <v xml:space="preserve"> </v>
      </c>
      <c r="Q627" s="230" t="str">
        <f t="shared" si="60"/>
        <v xml:space="preserve"> </v>
      </c>
    </row>
    <row r="628" spans="1:17" x14ac:dyDescent="0.2">
      <c r="A628" s="10" t="str">
        <f>IF(COUNTRY_INFO!A628=0," ",COUNTRY_INFO!A628)</f>
        <v>Ethiopia</v>
      </c>
      <c r="B628" s="10" t="str">
        <f>IF(COUNTRY_INFO!B628=0," ",COUNTRY_INFO!B628)</f>
        <v>SNNPR Gamo Gofa</v>
      </c>
      <c r="C628" s="10" t="str">
        <f>IF(COUNTRY_INFO!C628=0," ",COUNTRY_INFO!C628)</f>
        <v>Arbaminch zuria</v>
      </c>
      <c r="D628" s="11" t="str">
        <f>IF(COUNTRY_INFO!$T$9:$T$1000="MDA2 (DEC+ALB)", COUNTRY_INFO!$T$9:$T$1000, " ")</f>
        <v xml:space="preserve"> </v>
      </c>
      <c r="E628" s="109"/>
      <c r="F628" s="288"/>
      <c r="G628" s="288"/>
      <c r="H628" s="288"/>
      <c r="I628" s="11">
        <f t="shared" si="55"/>
        <v>0</v>
      </c>
      <c r="J628" s="2"/>
      <c r="K628" s="18"/>
      <c r="L628" s="18"/>
      <c r="M628" s="14">
        <f t="shared" si="56"/>
        <v>0</v>
      </c>
      <c r="N628" s="230" t="str">
        <f t="shared" si="57"/>
        <v xml:space="preserve"> </v>
      </c>
      <c r="O628" s="230" t="str">
        <f t="shared" si="58"/>
        <v xml:space="preserve"> </v>
      </c>
      <c r="P628" s="230" t="str">
        <f t="shared" si="59"/>
        <v xml:space="preserve"> </v>
      </c>
      <c r="Q628" s="230" t="str">
        <f t="shared" si="60"/>
        <v xml:space="preserve"> </v>
      </c>
    </row>
    <row r="629" spans="1:17" x14ac:dyDescent="0.2">
      <c r="A629" s="10" t="str">
        <f>IF(COUNTRY_INFO!A629=0," ",COUNTRY_INFO!A629)</f>
        <v>Ethiopia</v>
      </c>
      <c r="B629" s="10" t="str">
        <f>IF(COUNTRY_INFO!B629=0," ",COUNTRY_INFO!B629)</f>
        <v>SNNPR Gamo Gofa</v>
      </c>
      <c r="C629" s="10" t="str">
        <f>IF(COUNTRY_INFO!C629=0," ",COUNTRY_INFO!C629)</f>
        <v>Bonkie</v>
      </c>
      <c r="D629" s="11" t="str">
        <f>IF(COUNTRY_INFO!$T$9:$T$1000="MDA2 (DEC+ALB)", COUNTRY_INFO!$T$9:$T$1000, " ")</f>
        <v xml:space="preserve"> </v>
      </c>
      <c r="E629" s="109"/>
      <c r="F629" s="288"/>
      <c r="G629" s="288"/>
      <c r="H629" s="288"/>
      <c r="I629" s="11">
        <f t="shared" si="55"/>
        <v>0</v>
      </c>
      <c r="J629" s="2"/>
      <c r="K629" s="18"/>
      <c r="L629" s="18"/>
      <c r="M629" s="14">
        <f t="shared" si="56"/>
        <v>0</v>
      </c>
      <c r="N629" s="230" t="str">
        <f t="shared" si="57"/>
        <v xml:space="preserve"> </v>
      </c>
      <c r="O629" s="230" t="str">
        <f t="shared" si="58"/>
        <v xml:space="preserve"> </v>
      </c>
      <c r="P629" s="230" t="str">
        <f t="shared" si="59"/>
        <v xml:space="preserve"> </v>
      </c>
      <c r="Q629" s="230" t="str">
        <f t="shared" si="60"/>
        <v xml:space="preserve"> </v>
      </c>
    </row>
    <row r="630" spans="1:17" x14ac:dyDescent="0.2">
      <c r="A630" s="10" t="str">
        <f>IF(COUNTRY_INFO!A630=0," ",COUNTRY_INFO!A630)</f>
        <v>Ethiopia</v>
      </c>
      <c r="B630" s="10" t="str">
        <f>IF(COUNTRY_INFO!B630=0," ",COUNTRY_INFO!B630)</f>
        <v>SNNPR Gamo Gofa</v>
      </c>
      <c r="C630" s="10" t="str">
        <f>IF(COUNTRY_INFO!C630=0," ",COUNTRY_INFO!C630)</f>
        <v>Boreda</v>
      </c>
      <c r="D630" s="11" t="str">
        <f>IF(COUNTRY_INFO!$T$9:$T$1000="MDA2 (DEC+ALB)", COUNTRY_INFO!$T$9:$T$1000, " ")</f>
        <v xml:space="preserve"> </v>
      </c>
      <c r="E630" s="109"/>
      <c r="F630" s="288"/>
      <c r="G630" s="288"/>
      <c r="H630" s="288"/>
      <c r="I630" s="11">
        <f t="shared" si="55"/>
        <v>0</v>
      </c>
      <c r="J630" s="2"/>
      <c r="K630" s="18"/>
      <c r="L630" s="18"/>
      <c r="M630" s="14">
        <f t="shared" si="56"/>
        <v>0</v>
      </c>
      <c r="N630" s="230" t="str">
        <f t="shared" si="57"/>
        <v xml:space="preserve"> </v>
      </c>
      <c r="O630" s="230" t="str">
        <f t="shared" si="58"/>
        <v xml:space="preserve"> </v>
      </c>
      <c r="P630" s="230" t="str">
        <f t="shared" si="59"/>
        <v xml:space="preserve"> </v>
      </c>
      <c r="Q630" s="230" t="str">
        <f t="shared" si="60"/>
        <v xml:space="preserve"> </v>
      </c>
    </row>
    <row r="631" spans="1:17" x14ac:dyDescent="0.2">
      <c r="A631" s="10" t="str">
        <f>IF(COUNTRY_INFO!A631=0," ",COUNTRY_INFO!A631)</f>
        <v>Ethiopia</v>
      </c>
      <c r="B631" s="10" t="str">
        <f>IF(COUNTRY_INFO!B631=0," ",COUNTRY_INFO!B631)</f>
        <v>SNNPR Gamo Gofa</v>
      </c>
      <c r="C631" s="10" t="str">
        <f>IF(COUNTRY_INFO!C631=0," ",COUNTRY_INFO!C631)</f>
        <v>Chencha</v>
      </c>
      <c r="D631" s="11" t="str">
        <f>IF(COUNTRY_INFO!$T$9:$T$1000="MDA2 (DEC+ALB)", COUNTRY_INFO!$T$9:$T$1000, " ")</f>
        <v xml:space="preserve"> </v>
      </c>
      <c r="E631" s="109"/>
      <c r="F631" s="288"/>
      <c r="G631" s="288"/>
      <c r="H631" s="288"/>
      <c r="I631" s="11">
        <f t="shared" si="55"/>
        <v>0</v>
      </c>
      <c r="J631" s="2"/>
      <c r="K631" s="18"/>
      <c r="L631" s="18"/>
      <c r="M631" s="14">
        <f t="shared" si="56"/>
        <v>0</v>
      </c>
      <c r="N631" s="230" t="str">
        <f t="shared" si="57"/>
        <v xml:space="preserve"> </v>
      </c>
      <c r="O631" s="230" t="str">
        <f t="shared" si="58"/>
        <v xml:space="preserve"> </v>
      </c>
      <c r="P631" s="230" t="str">
        <f t="shared" si="59"/>
        <v xml:space="preserve"> </v>
      </c>
      <c r="Q631" s="230" t="str">
        <f t="shared" si="60"/>
        <v xml:space="preserve"> </v>
      </c>
    </row>
    <row r="632" spans="1:17" x14ac:dyDescent="0.2">
      <c r="A632" s="10" t="str">
        <f>IF(COUNTRY_INFO!A632=0," ",COUNTRY_INFO!A632)</f>
        <v>Ethiopia</v>
      </c>
      <c r="B632" s="10" t="str">
        <f>IF(COUNTRY_INFO!B632=0," ",COUNTRY_INFO!B632)</f>
        <v>SNNPR Gamo Gofa</v>
      </c>
      <c r="C632" s="10" t="str">
        <f>IF(COUNTRY_INFO!C632=0," ",COUNTRY_INFO!C632)</f>
        <v>Daramalo</v>
      </c>
      <c r="D632" s="11" t="str">
        <f>IF(COUNTRY_INFO!$T$9:$T$1000="MDA2 (DEC+ALB)", COUNTRY_INFO!$T$9:$T$1000, " ")</f>
        <v xml:space="preserve"> </v>
      </c>
      <c r="E632" s="109"/>
      <c r="F632" s="288"/>
      <c r="G632" s="288"/>
      <c r="H632" s="288"/>
      <c r="I632" s="11">
        <f t="shared" si="55"/>
        <v>0</v>
      </c>
      <c r="J632" s="2"/>
      <c r="K632" s="18"/>
      <c r="L632" s="18"/>
      <c r="M632" s="14">
        <f t="shared" si="56"/>
        <v>0</v>
      </c>
      <c r="N632" s="230" t="str">
        <f t="shared" si="57"/>
        <v xml:space="preserve"> </v>
      </c>
      <c r="O632" s="230" t="str">
        <f t="shared" si="58"/>
        <v xml:space="preserve"> </v>
      </c>
      <c r="P632" s="230" t="str">
        <f t="shared" si="59"/>
        <v xml:space="preserve"> </v>
      </c>
      <c r="Q632" s="230" t="str">
        <f t="shared" si="60"/>
        <v xml:space="preserve"> </v>
      </c>
    </row>
    <row r="633" spans="1:17" x14ac:dyDescent="0.2">
      <c r="A633" s="10" t="str">
        <f>IF(COUNTRY_INFO!A633=0," ",COUNTRY_INFO!A633)</f>
        <v>Ethiopia</v>
      </c>
      <c r="B633" s="10" t="str">
        <f>IF(COUNTRY_INFO!B633=0," ",COUNTRY_INFO!B633)</f>
        <v>SNNPR Gamo Gofa</v>
      </c>
      <c r="C633" s="10" t="str">
        <f>IF(COUNTRY_INFO!C633=0," ",COUNTRY_INFO!C633)</f>
        <v>Demba Gofa</v>
      </c>
      <c r="D633" s="11" t="str">
        <f>IF(COUNTRY_INFO!$T$9:$T$1000="MDA2 (DEC+ALB)", COUNTRY_INFO!$T$9:$T$1000, " ")</f>
        <v xml:space="preserve"> </v>
      </c>
      <c r="E633" s="109"/>
      <c r="F633" s="288"/>
      <c r="G633" s="288"/>
      <c r="H633" s="288"/>
      <c r="I633" s="11">
        <f t="shared" si="55"/>
        <v>0</v>
      </c>
      <c r="J633" s="2"/>
      <c r="K633" s="18"/>
      <c r="L633" s="18"/>
      <c r="M633" s="14">
        <f t="shared" si="56"/>
        <v>0</v>
      </c>
      <c r="N633" s="230" t="str">
        <f t="shared" si="57"/>
        <v xml:space="preserve"> </v>
      </c>
      <c r="O633" s="230" t="str">
        <f t="shared" si="58"/>
        <v xml:space="preserve"> </v>
      </c>
      <c r="P633" s="230" t="str">
        <f t="shared" si="59"/>
        <v xml:space="preserve"> </v>
      </c>
      <c r="Q633" s="230" t="str">
        <f t="shared" si="60"/>
        <v xml:space="preserve"> </v>
      </c>
    </row>
    <row r="634" spans="1:17" x14ac:dyDescent="0.2">
      <c r="A634" s="10" t="str">
        <f>IF(COUNTRY_INFO!A634=0," ",COUNTRY_INFO!A634)</f>
        <v>Ethiopia</v>
      </c>
      <c r="B634" s="10" t="str">
        <f>IF(COUNTRY_INFO!B634=0," ",COUNTRY_INFO!B634)</f>
        <v>SNNPR Gamo Gofa</v>
      </c>
      <c r="C634" s="10" t="str">
        <f>IF(COUNTRY_INFO!C634=0," ",COUNTRY_INFO!C634)</f>
        <v>Dita</v>
      </c>
      <c r="D634" s="11" t="str">
        <f>IF(COUNTRY_INFO!$T$9:$T$1000="MDA2 (DEC+ALB)", COUNTRY_INFO!$T$9:$T$1000, " ")</f>
        <v xml:space="preserve"> </v>
      </c>
      <c r="E634" s="109"/>
      <c r="F634" s="288"/>
      <c r="G634" s="288"/>
      <c r="H634" s="288"/>
      <c r="I634" s="11">
        <f t="shared" si="55"/>
        <v>0</v>
      </c>
      <c r="J634" s="2"/>
      <c r="K634" s="18"/>
      <c r="L634" s="18"/>
      <c r="M634" s="14">
        <f t="shared" si="56"/>
        <v>0</v>
      </c>
      <c r="N634" s="230" t="str">
        <f t="shared" si="57"/>
        <v xml:space="preserve"> </v>
      </c>
      <c r="O634" s="230" t="str">
        <f t="shared" si="58"/>
        <v xml:space="preserve"> </v>
      </c>
      <c r="P634" s="230" t="str">
        <f t="shared" si="59"/>
        <v xml:space="preserve"> </v>
      </c>
      <c r="Q634" s="230" t="str">
        <f t="shared" si="60"/>
        <v xml:space="preserve"> </v>
      </c>
    </row>
    <row r="635" spans="1:17" x14ac:dyDescent="0.2">
      <c r="A635" s="10" t="str">
        <f>IF(COUNTRY_INFO!A635=0," ",COUNTRY_INFO!A635)</f>
        <v>Ethiopia</v>
      </c>
      <c r="B635" s="10" t="str">
        <f>IF(COUNTRY_INFO!B635=0," ",COUNTRY_INFO!B635)</f>
        <v>SNNPR Gamo Gofa</v>
      </c>
      <c r="C635" s="10" t="str">
        <f>IF(COUNTRY_INFO!C635=0," ",COUNTRY_INFO!C635)</f>
        <v>Gezie Gofa</v>
      </c>
      <c r="D635" s="11" t="str">
        <f>IF(COUNTRY_INFO!$T$9:$T$1000="MDA2 (DEC+ALB)", COUNTRY_INFO!$T$9:$T$1000, " ")</f>
        <v xml:space="preserve"> </v>
      </c>
      <c r="E635" s="109"/>
      <c r="F635" s="288"/>
      <c r="G635" s="288"/>
      <c r="H635" s="288"/>
      <c r="I635" s="11">
        <f t="shared" si="55"/>
        <v>0</v>
      </c>
      <c r="J635" s="2"/>
      <c r="K635" s="18"/>
      <c r="L635" s="18"/>
      <c r="M635" s="14">
        <f t="shared" si="56"/>
        <v>0</v>
      </c>
      <c r="N635" s="230" t="str">
        <f t="shared" si="57"/>
        <v xml:space="preserve"> </v>
      </c>
      <c r="O635" s="230" t="str">
        <f t="shared" si="58"/>
        <v xml:space="preserve"> </v>
      </c>
      <c r="P635" s="230" t="str">
        <f t="shared" si="59"/>
        <v xml:space="preserve"> </v>
      </c>
      <c r="Q635" s="230" t="str">
        <f t="shared" si="60"/>
        <v xml:space="preserve"> </v>
      </c>
    </row>
    <row r="636" spans="1:17" x14ac:dyDescent="0.2">
      <c r="A636" s="10" t="str">
        <f>IF(COUNTRY_INFO!A636=0," ",COUNTRY_INFO!A636)</f>
        <v>Ethiopia</v>
      </c>
      <c r="B636" s="10" t="str">
        <f>IF(COUNTRY_INFO!B636=0," ",COUNTRY_INFO!B636)</f>
        <v>SNNPR Gamo Gofa</v>
      </c>
      <c r="C636" s="10" t="str">
        <f>IF(COUNTRY_INFO!C636=0," ",COUNTRY_INFO!C636)</f>
        <v>Kemba</v>
      </c>
      <c r="D636" s="11" t="str">
        <f>IF(COUNTRY_INFO!$T$9:$T$1000="MDA2 (DEC+ALB)", COUNTRY_INFO!$T$9:$T$1000, " ")</f>
        <v xml:space="preserve"> </v>
      </c>
      <c r="E636" s="109"/>
      <c r="F636" s="288"/>
      <c r="G636" s="288"/>
      <c r="H636" s="288"/>
      <c r="I636" s="11">
        <f t="shared" si="55"/>
        <v>0</v>
      </c>
      <c r="J636" s="2"/>
      <c r="K636" s="18"/>
      <c r="L636" s="18"/>
      <c r="M636" s="14">
        <f t="shared" si="56"/>
        <v>0</v>
      </c>
      <c r="N636" s="230" t="str">
        <f t="shared" si="57"/>
        <v xml:space="preserve"> </v>
      </c>
      <c r="O636" s="230" t="str">
        <f t="shared" si="58"/>
        <v xml:space="preserve"> </v>
      </c>
      <c r="P636" s="230" t="str">
        <f t="shared" si="59"/>
        <v xml:space="preserve"> </v>
      </c>
      <c r="Q636" s="230" t="str">
        <f t="shared" si="60"/>
        <v xml:space="preserve"> </v>
      </c>
    </row>
    <row r="637" spans="1:17" x14ac:dyDescent="0.2">
      <c r="A637" s="10" t="str">
        <f>IF(COUNTRY_INFO!A637=0," ",COUNTRY_INFO!A637)</f>
        <v>Ethiopia</v>
      </c>
      <c r="B637" s="10" t="str">
        <f>IF(COUNTRY_INFO!B637=0," ",COUNTRY_INFO!B637)</f>
        <v>SNNPR Gamo Gofa</v>
      </c>
      <c r="C637" s="10" t="str">
        <f>IF(COUNTRY_INFO!C637=0," ",COUNTRY_INFO!C637)</f>
        <v>Kucha</v>
      </c>
      <c r="D637" s="11" t="str">
        <f>IF(COUNTRY_INFO!$T$9:$T$1000="MDA2 (DEC+ALB)", COUNTRY_INFO!$T$9:$T$1000, " ")</f>
        <v xml:space="preserve"> </v>
      </c>
      <c r="E637" s="109"/>
      <c r="F637" s="288"/>
      <c r="G637" s="288"/>
      <c r="H637" s="288"/>
      <c r="I637" s="11">
        <f t="shared" si="55"/>
        <v>0</v>
      </c>
      <c r="J637" s="2"/>
      <c r="K637" s="18"/>
      <c r="L637" s="18"/>
      <c r="M637" s="14">
        <f t="shared" si="56"/>
        <v>0</v>
      </c>
      <c r="N637" s="230" t="str">
        <f t="shared" si="57"/>
        <v xml:space="preserve"> </v>
      </c>
      <c r="O637" s="230" t="str">
        <f t="shared" si="58"/>
        <v xml:space="preserve"> </v>
      </c>
      <c r="P637" s="230" t="str">
        <f t="shared" si="59"/>
        <v xml:space="preserve"> </v>
      </c>
      <c r="Q637" s="230" t="str">
        <f t="shared" si="60"/>
        <v xml:space="preserve"> </v>
      </c>
    </row>
    <row r="638" spans="1:17" x14ac:dyDescent="0.2">
      <c r="A638" s="10" t="str">
        <f>IF(COUNTRY_INFO!A638=0," ",COUNTRY_INFO!A638)</f>
        <v>Ethiopia</v>
      </c>
      <c r="B638" s="10" t="str">
        <f>IF(COUNTRY_INFO!B638=0," ",COUNTRY_INFO!B638)</f>
        <v>SNNPR Gamo Gofa</v>
      </c>
      <c r="C638" s="10" t="str">
        <f>IF(COUNTRY_INFO!C638=0," ",COUNTRY_INFO!C638)</f>
        <v>Melokoza</v>
      </c>
      <c r="D638" s="11" t="str">
        <f>IF(COUNTRY_INFO!$T$9:$T$1000="MDA2 (DEC+ALB)", COUNTRY_INFO!$T$9:$T$1000, " ")</f>
        <v xml:space="preserve"> </v>
      </c>
      <c r="E638" s="109"/>
      <c r="F638" s="288"/>
      <c r="G638" s="288"/>
      <c r="H638" s="288"/>
      <c r="I638" s="11">
        <f t="shared" si="55"/>
        <v>0</v>
      </c>
      <c r="J638" s="2"/>
      <c r="K638" s="18"/>
      <c r="L638" s="18"/>
      <c r="M638" s="14">
        <f t="shared" si="56"/>
        <v>0</v>
      </c>
      <c r="N638" s="230" t="str">
        <f t="shared" si="57"/>
        <v xml:space="preserve"> </v>
      </c>
      <c r="O638" s="230" t="str">
        <f t="shared" si="58"/>
        <v xml:space="preserve"> </v>
      </c>
      <c r="P638" s="230" t="str">
        <f t="shared" si="59"/>
        <v xml:space="preserve"> </v>
      </c>
      <c r="Q638" s="230" t="str">
        <f t="shared" si="60"/>
        <v xml:space="preserve"> </v>
      </c>
    </row>
    <row r="639" spans="1:17" x14ac:dyDescent="0.2">
      <c r="A639" s="10" t="str">
        <f>IF(COUNTRY_INFO!A639=0," ",COUNTRY_INFO!A639)</f>
        <v>Ethiopia</v>
      </c>
      <c r="B639" s="10" t="str">
        <f>IF(COUNTRY_INFO!B639=0," ",COUNTRY_INFO!B639)</f>
        <v>SNNPR Gamo Gofa</v>
      </c>
      <c r="C639" s="10" t="str">
        <f>IF(COUNTRY_INFO!C639=0," ",COUNTRY_INFO!C639)</f>
        <v>Mirab Abaya</v>
      </c>
      <c r="D639" s="11" t="str">
        <f>IF(COUNTRY_INFO!$T$9:$T$1000="MDA2 (DEC+ALB)", COUNTRY_INFO!$T$9:$T$1000, " ")</f>
        <v xml:space="preserve"> </v>
      </c>
      <c r="E639" s="109"/>
      <c r="F639" s="288"/>
      <c r="G639" s="288"/>
      <c r="H639" s="288"/>
      <c r="I639" s="11">
        <f t="shared" si="55"/>
        <v>0</v>
      </c>
      <c r="J639" s="2"/>
      <c r="K639" s="18"/>
      <c r="L639" s="18"/>
      <c r="M639" s="14">
        <f t="shared" si="56"/>
        <v>0</v>
      </c>
      <c r="N639" s="230" t="str">
        <f t="shared" si="57"/>
        <v xml:space="preserve"> </v>
      </c>
      <c r="O639" s="230" t="str">
        <f t="shared" si="58"/>
        <v xml:space="preserve"> </v>
      </c>
      <c r="P639" s="230" t="str">
        <f t="shared" si="59"/>
        <v xml:space="preserve"> </v>
      </c>
      <c r="Q639" s="230" t="str">
        <f t="shared" si="60"/>
        <v xml:space="preserve"> </v>
      </c>
    </row>
    <row r="640" spans="1:17" x14ac:dyDescent="0.2">
      <c r="A640" s="10" t="str">
        <f>IF(COUNTRY_INFO!A640=0," ",COUNTRY_INFO!A640)</f>
        <v>Ethiopia</v>
      </c>
      <c r="B640" s="10" t="str">
        <f>IF(COUNTRY_INFO!B640=0," ",COUNTRY_INFO!B640)</f>
        <v>SNNPR Gamo Gofa</v>
      </c>
      <c r="C640" s="10" t="str">
        <f>IF(COUNTRY_INFO!C640=0," ",COUNTRY_INFO!C640)</f>
        <v>O'yida</v>
      </c>
      <c r="D640" s="11" t="str">
        <f>IF(COUNTRY_INFO!$T$9:$T$1000="MDA2 (DEC+ALB)", COUNTRY_INFO!$T$9:$T$1000, " ")</f>
        <v xml:space="preserve"> </v>
      </c>
      <c r="E640" s="109"/>
      <c r="F640" s="288"/>
      <c r="G640" s="288"/>
      <c r="H640" s="288"/>
      <c r="I640" s="11">
        <f t="shared" si="55"/>
        <v>0</v>
      </c>
      <c r="J640" s="2"/>
      <c r="K640" s="18"/>
      <c r="L640" s="18"/>
      <c r="M640" s="14">
        <f t="shared" si="56"/>
        <v>0</v>
      </c>
      <c r="N640" s="230" t="str">
        <f t="shared" si="57"/>
        <v xml:space="preserve"> </v>
      </c>
      <c r="O640" s="230" t="str">
        <f t="shared" si="58"/>
        <v xml:space="preserve"> </v>
      </c>
      <c r="P640" s="230" t="str">
        <f t="shared" si="59"/>
        <v xml:space="preserve"> </v>
      </c>
      <c r="Q640" s="230" t="str">
        <f t="shared" si="60"/>
        <v xml:space="preserve"> </v>
      </c>
    </row>
    <row r="641" spans="1:17" x14ac:dyDescent="0.2">
      <c r="A641" s="10" t="str">
        <f>IF(COUNTRY_INFO!A641=0," ",COUNTRY_INFO!A641)</f>
        <v>Ethiopia</v>
      </c>
      <c r="B641" s="10" t="str">
        <f>IF(COUNTRY_INFO!B641=0," ",COUNTRY_INFO!B641)</f>
        <v>SNNPR Gamo Gofa</v>
      </c>
      <c r="C641" s="10" t="str">
        <f>IF(COUNTRY_INFO!C641=0," ",COUNTRY_INFO!C641)</f>
        <v>Sawla Town</v>
      </c>
      <c r="D641" s="11" t="str">
        <f>IF(COUNTRY_INFO!$T$9:$T$1000="MDA2 (DEC+ALB)", COUNTRY_INFO!$T$9:$T$1000, " ")</f>
        <v xml:space="preserve"> </v>
      </c>
      <c r="E641" s="109"/>
      <c r="F641" s="288"/>
      <c r="G641" s="288"/>
      <c r="H641" s="288"/>
      <c r="I641" s="11">
        <f t="shared" si="55"/>
        <v>0</v>
      </c>
      <c r="J641" s="2"/>
      <c r="K641" s="18"/>
      <c r="L641" s="18"/>
      <c r="M641" s="14">
        <f t="shared" si="56"/>
        <v>0</v>
      </c>
      <c r="N641" s="230" t="str">
        <f t="shared" si="57"/>
        <v xml:space="preserve"> </v>
      </c>
      <c r="O641" s="230" t="str">
        <f t="shared" si="58"/>
        <v xml:space="preserve"> </v>
      </c>
      <c r="P641" s="230" t="str">
        <f t="shared" si="59"/>
        <v xml:space="preserve"> </v>
      </c>
      <c r="Q641" s="230" t="str">
        <f t="shared" si="60"/>
        <v xml:space="preserve"> </v>
      </c>
    </row>
    <row r="642" spans="1:17" x14ac:dyDescent="0.2">
      <c r="A642" s="10" t="str">
        <f>IF(COUNTRY_INFO!A642=0," ",COUNTRY_INFO!A642)</f>
        <v>Ethiopia</v>
      </c>
      <c r="B642" s="10" t="str">
        <f>IF(COUNTRY_INFO!B642=0," ",COUNTRY_INFO!B642)</f>
        <v>SNNPR Gamo Gofa</v>
      </c>
      <c r="C642" s="10" t="str">
        <f>IF(COUNTRY_INFO!C642=0," ",COUNTRY_INFO!C642)</f>
        <v>Uba Debretsehay</v>
      </c>
      <c r="D642" s="11" t="str">
        <f>IF(COUNTRY_INFO!$T$9:$T$1000="MDA2 (DEC+ALB)", COUNTRY_INFO!$T$9:$T$1000, " ")</f>
        <v xml:space="preserve"> </v>
      </c>
      <c r="E642" s="109"/>
      <c r="F642" s="288"/>
      <c r="G642" s="288"/>
      <c r="H642" s="288"/>
      <c r="I642" s="11">
        <f t="shared" si="55"/>
        <v>0</v>
      </c>
      <c r="J642" s="2"/>
      <c r="K642" s="18"/>
      <c r="L642" s="18"/>
      <c r="M642" s="14">
        <f t="shared" si="56"/>
        <v>0</v>
      </c>
      <c r="N642" s="230" t="str">
        <f t="shared" si="57"/>
        <v xml:space="preserve"> </v>
      </c>
      <c r="O642" s="230" t="str">
        <f t="shared" si="58"/>
        <v xml:space="preserve"> </v>
      </c>
      <c r="P642" s="230" t="str">
        <f t="shared" si="59"/>
        <v xml:space="preserve"> </v>
      </c>
      <c r="Q642" s="230" t="str">
        <f t="shared" si="60"/>
        <v xml:space="preserve"> </v>
      </c>
    </row>
    <row r="643" spans="1:17" x14ac:dyDescent="0.2">
      <c r="A643" s="10" t="str">
        <f>IF(COUNTRY_INFO!A643=0," ",COUNTRY_INFO!A643)</f>
        <v>Ethiopia</v>
      </c>
      <c r="B643" s="10" t="str">
        <f>IF(COUNTRY_INFO!B643=0," ",COUNTRY_INFO!B643)</f>
        <v>SNNPR Gamo Gofa</v>
      </c>
      <c r="C643" s="10" t="str">
        <f>IF(COUNTRY_INFO!C643=0," ",COUNTRY_INFO!C643)</f>
        <v>Zala</v>
      </c>
      <c r="D643" s="11" t="str">
        <f>IF(COUNTRY_INFO!$T$9:$T$1000="MDA2 (DEC+ALB)", COUNTRY_INFO!$T$9:$T$1000, " ")</f>
        <v xml:space="preserve"> </v>
      </c>
      <c r="E643" s="109"/>
      <c r="F643" s="288"/>
      <c r="G643" s="288"/>
      <c r="H643" s="288"/>
      <c r="I643" s="11">
        <f t="shared" si="55"/>
        <v>0</v>
      </c>
      <c r="J643" s="2"/>
      <c r="K643" s="18"/>
      <c r="L643" s="18"/>
      <c r="M643" s="14">
        <f t="shared" si="56"/>
        <v>0</v>
      </c>
      <c r="N643" s="230" t="str">
        <f t="shared" si="57"/>
        <v xml:space="preserve"> </v>
      </c>
      <c r="O643" s="230" t="str">
        <f t="shared" si="58"/>
        <v xml:space="preserve"> </v>
      </c>
      <c r="P643" s="230" t="str">
        <f t="shared" si="59"/>
        <v xml:space="preserve"> </v>
      </c>
      <c r="Q643" s="230" t="str">
        <f t="shared" si="60"/>
        <v xml:space="preserve"> </v>
      </c>
    </row>
    <row r="644" spans="1:17" x14ac:dyDescent="0.2">
      <c r="A644" s="10" t="str">
        <f>IF(COUNTRY_INFO!A644=0," ",COUNTRY_INFO!A644)</f>
        <v>Ethiopia</v>
      </c>
      <c r="B644" s="10" t="str">
        <f>IF(COUNTRY_INFO!B644=0," ",COUNTRY_INFO!B644)</f>
        <v>SNNPR Gedio</v>
      </c>
      <c r="C644" s="10" t="str">
        <f>IF(COUNTRY_INFO!C644=0," ",COUNTRY_INFO!C644)</f>
        <v>Bule</v>
      </c>
      <c r="D644" s="11" t="str">
        <f>IF(COUNTRY_INFO!$T$9:$T$1000="MDA2 (DEC+ALB)", COUNTRY_INFO!$T$9:$T$1000, " ")</f>
        <v xml:space="preserve"> </v>
      </c>
      <c r="E644" s="109"/>
      <c r="F644" s="288"/>
      <c r="G644" s="288"/>
      <c r="H644" s="288"/>
      <c r="I644" s="11">
        <f t="shared" si="55"/>
        <v>0</v>
      </c>
      <c r="J644" s="2"/>
      <c r="K644" s="18"/>
      <c r="L644" s="18"/>
      <c r="M644" s="14">
        <f t="shared" si="56"/>
        <v>0</v>
      </c>
      <c r="N644" s="230" t="str">
        <f t="shared" si="57"/>
        <v xml:space="preserve"> </v>
      </c>
      <c r="O644" s="230" t="str">
        <f t="shared" si="58"/>
        <v xml:space="preserve"> </v>
      </c>
      <c r="P644" s="230" t="str">
        <f t="shared" si="59"/>
        <v xml:space="preserve"> </v>
      </c>
      <c r="Q644" s="230" t="str">
        <f t="shared" si="60"/>
        <v xml:space="preserve"> </v>
      </c>
    </row>
    <row r="645" spans="1:17" x14ac:dyDescent="0.2">
      <c r="A645" s="10" t="str">
        <f>IF(COUNTRY_INFO!A645=0," ",COUNTRY_INFO!A645)</f>
        <v>Ethiopia</v>
      </c>
      <c r="B645" s="10" t="str">
        <f>IF(COUNTRY_INFO!B645=0," ",COUNTRY_INFO!B645)</f>
        <v>SNNPR Gedio</v>
      </c>
      <c r="C645" s="10" t="str">
        <f>IF(COUNTRY_INFO!C645=0," ",COUNTRY_INFO!C645)</f>
        <v>Dilla Town</v>
      </c>
      <c r="D645" s="11" t="str">
        <f>IF(COUNTRY_INFO!$T$9:$T$1000="MDA2 (DEC+ALB)", COUNTRY_INFO!$T$9:$T$1000, " ")</f>
        <v xml:space="preserve"> </v>
      </c>
      <c r="E645" s="109"/>
      <c r="F645" s="288"/>
      <c r="G645" s="288"/>
      <c r="H645" s="288"/>
      <c r="I645" s="11">
        <f t="shared" si="55"/>
        <v>0</v>
      </c>
      <c r="J645" s="2"/>
      <c r="K645" s="18"/>
      <c r="L645" s="18"/>
      <c r="M645" s="14">
        <f t="shared" si="56"/>
        <v>0</v>
      </c>
      <c r="N645" s="230" t="str">
        <f t="shared" si="57"/>
        <v xml:space="preserve"> </v>
      </c>
      <c r="O645" s="230" t="str">
        <f t="shared" si="58"/>
        <v xml:space="preserve"> </v>
      </c>
      <c r="P645" s="230" t="str">
        <f t="shared" si="59"/>
        <v xml:space="preserve"> </v>
      </c>
      <c r="Q645" s="230" t="str">
        <f t="shared" si="60"/>
        <v xml:space="preserve"> </v>
      </c>
    </row>
    <row r="646" spans="1:17" x14ac:dyDescent="0.2">
      <c r="A646" s="10" t="str">
        <f>IF(COUNTRY_INFO!A646=0," ",COUNTRY_INFO!A646)</f>
        <v>Ethiopia</v>
      </c>
      <c r="B646" s="10" t="str">
        <f>IF(COUNTRY_INFO!B646=0," ",COUNTRY_INFO!B646)</f>
        <v>SNNPR Gedio</v>
      </c>
      <c r="C646" s="10" t="str">
        <f>IF(COUNTRY_INFO!C646=0," ",COUNTRY_INFO!C646)</f>
        <v>Dilla Zurya</v>
      </c>
      <c r="D646" s="11" t="str">
        <f>IF(COUNTRY_INFO!$T$9:$T$1000="MDA2 (DEC+ALB)", COUNTRY_INFO!$T$9:$T$1000, " ")</f>
        <v xml:space="preserve"> </v>
      </c>
      <c r="E646" s="109"/>
      <c r="F646" s="288"/>
      <c r="G646" s="288"/>
      <c r="H646" s="288"/>
      <c r="I646" s="11">
        <f t="shared" si="55"/>
        <v>0</v>
      </c>
      <c r="J646" s="2"/>
      <c r="K646" s="18"/>
      <c r="L646" s="18"/>
      <c r="M646" s="14">
        <f t="shared" si="56"/>
        <v>0</v>
      </c>
      <c r="N646" s="230" t="str">
        <f t="shared" si="57"/>
        <v xml:space="preserve"> </v>
      </c>
      <c r="O646" s="230" t="str">
        <f t="shared" si="58"/>
        <v xml:space="preserve"> </v>
      </c>
      <c r="P646" s="230" t="str">
        <f t="shared" si="59"/>
        <v xml:space="preserve"> </v>
      </c>
      <c r="Q646" s="230" t="str">
        <f t="shared" si="60"/>
        <v xml:space="preserve"> </v>
      </c>
    </row>
    <row r="647" spans="1:17" x14ac:dyDescent="0.2">
      <c r="A647" s="10" t="str">
        <f>IF(COUNTRY_INFO!A647=0," ",COUNTRY_INFO!A647)</f>
        <v>Ethiopia</v>
      </c>
      <c r="B647" s="10" t="str">
        <f>IF(COUNTRY_INFO!B647=0," ",COUNTRY_INFO!B647)</f>
        <v>SNNPR Gedio</v>
      </c>
      <c r="C647" s="10" t="str">
        <f>IF(COUNTRY_INFO!C647=0," ",COUNTRY_INFO!C647)</f>
        <v>Gedeb</v>
      </c>
      <c r="D647" s="11" t="str">
        <f>IF(COUNTRY_INFO!$T$9:$T$1000="MDA2 (DEC+ALB)", COUNTRY_INFO!$T$9:$T$1000, " ")</f>
        <v xml:space="preserve"> </v>
      </c>
      <c r="E647" s="109"/>
      <c r="F647" s="288"/>
      <c r="G647" s="288"/>
      <c r="H647" s="288"/>
      <c r="I647" s="11">
        <f t="shared" si="55"/>
        <v>0</v>
      </c>
      <c r="J647" s="2"/>
      <c r="K647" s="18"/>
      <c r="L647" s="18"/>
      <c r="M647" s="14">
        <f t="shared" si="56"/>
        <v>0</v>
      </c>
      <c r="N647" s="230" t="str">
        <f t="shared" si="57"/>
        <v xml:space="preserve"> </v>
      </c>
      <c r="O647" s="230" t="str">
        <f t="shared" si="58"/>
        <v xml:space="preserve"> </v>
      </c>
      <c r="P647" s="230" t="str">
        <f t="shared" si="59"/>
        <v xml:space="preserve"> </v>
      </c>
      <c r="Q647" s="230" t="str">
        <f t="shared" si="60"/>
        <v xml:space="preserve"> </v>
      </c>
    </row>
    <row r="648" spans="1:17" x14ac:dyDescent="0.2">
      <c r="A648" s="10" t="str">
        <f>IF(COUNTRY_INFO!A648=0," ",COUNTRY_INFO!A648)</f>
        <v>Ethiopia</v>
      </c>
      <c r="B648" s="10" t="str">
        <f>IF(COUNTRY_INFO!B648=0," ",COUNTRY_INFO!B648)</f>
        <v>SNNPR Gedio</v>
      </c>
      <c r="C648" s="10" t="str">
        <f>IF(COUNTRY_INFO!C648=0," ",COUNTRY_INFO!C648)</f>
        <v>Kochere</v>
      </c>
      <c r="D648" s="11" t="str">
        <f>IF(COUNTRY_INFO!$T$9:$T$1000="MDA2 (DEC+ALB)", COUNTRY_INFO!$T$9:$T$1000, " ")</f>
        <v xml:space="preserve"> </v>
      </c>
      <c r="E648" s="109"/>
      <c r="F648" s="288"/>
      <c r="G648" s="288"/>
      <c r="H648" s="288"/>
      <c r="I648" s="11">
        <f t="shared" si="55"/>
        <v>0</v>
      </c>
      <c r="J648" s="2"/>
      <c r="K648" s="18"/>
      <c r="L648" s="18"/>
      <c r="M648" s="14">
        <f t="shared" si="56"/>
        <v>0</v>
      </c>
      <c r="N648" s="230" t="str">
        <f t="shared" si="57"/>
        <v xml:space="preserve"> </v>
      </c>
      <c r="O648" s="230" t="str">
        <f t="shared" si="58"/>
        <v xml:space="preserve"> </v>
      </c>
      <c r="P648" s="230" t="str">
        <f t="shared" si="59"/>
        <v xml:space="preserve"> </v>
      </c>
      <c r="Q648" s="230" t="str">
        <f t="shared" si="60"/>
        <v xml:space="preserve"> </v>
      </c>
    </row>
    <row r="649" spans="1:17" x14ac:dyDescent="0.2">
      <c r="A649" s="10" t="str">
        <f>IF(COUNTRY_INFO!A649=0," ",COUNTRY_INFO!A649)</f>
        <v>Ethiopia</v>
      </c>
      <c r="B649" s="10" t="str">
        <f>IF(COUNTRY_INFO!B649=0," ",COUNTRY_INFO!B649)</f>
        <v>SNNPR Gedio</v>
      </c>
      <c r="C649" s="10" t="str">
        <f>IF(COUNTRY_INFO!C649=0," ",COUNTRY_INFO!C649)</f>
        <v>Wenago</v>
      </c>
      <c r="D649" s="11" t="str">
        <f>IF(COUNTRY_INFO!$T$9:$T$1000="MDA2 (DEC+ALB)", COUNTRY_INFO!$T$9:$T$1000, " ")</f>
        <v xml:space="preserve"> </v>
      </c>
      <c r="E649" s="109"/>
      <c r="F649" s="288"/>
      <c r="G649" s="288"/>
      <c r="H649" s="288"/>
      <c r="I649" s="11">
        <f t="shared" si="55"/>
        <v>0</v>
      </c>
      <c r="J649" s="2"/>
      <c r="K649" s="18"/>
      <c r="L649" s="18"/>
      <c r="M649" s="14">
        <f t="shared" si="56"/>
        <v>0</v>
      </c>
      <c r="N649" s="230" t="str">
        <f t="shared" si="57"/>
        <v xml:space="preserve"> </v>
      </c>
      <c r="O649" s="230" t="str">
        <f t="shared" si="58"/>
        <v xml:space="preserve"> </v>
      </c>
      <c r="P649" s="230" t="str">
        <f t="shared" si="59"/>
        <v xml:space="preserve"> </v>
      </c>
      <c r="Q649" s="230" t="str">
        <f t="shared" si="60"/>
        <v xml:space="preserve"> </v>
      </c>
    </row>
    <row r="650" spans="1:17" x14ac:dyDescent="0.2">
      <c r="A650" s="10" t="str">
        <f>IF(COUNTRY_INFO!A650=0," ",COUNTRY_INFO!A650)</f>
        <v>Ethiopia</v>
      </c>
      <c r="B650" s="10" t="str">
        <f>IF(COUNTRY_INFO!B650=0," ",COUNTRY_INFO!B650)</f>
        <v>SNNPR Gedio</v>
      </c>
      <c r="C650" s="10" t="str">
        <f>IF(COUNTRY_INFO!C650=0," ",COUNTRY_INFO!C650)</f>
        <v>Yirgachefe</v>
      </c>
      <c r="D650" s="11" t="str">
        <f>IF(COUNTRY_INFO!$T$9:$T$1000="MDA2 (DEC+ALB)", COUNTRY_INFO!$T$9:$T$1000, " ")</f>
        <v xml:space="preserve"> </v>
      </c>
      <c r="E650" s="109"/>
      <c r="F650" s="288"/>
      <c r="G650" s="288"/>
      <c r="H650" s="288"/>
      <c r="I650" s="11">
        <f t="shared" ref="I650:I713" si="61">SUM(F650:H650)</f>
        <v>0</v>
      </c>
      <c r="J650" s="2"/>
      <c r="K650" s="18"/>
      <c r="L650" s="18"/>
      <c r="M650" s="14">
        <f t="shared" ref="M650:M713" si="62">SUM(J650:L650)</f>
        <v>0</v>
      </c>
      <c r="N650" s="230" t="str">
        <f t="shared" ref="N650:N713" si="63">IF(F650&lt;&gt;0, IF(J650/F650*100=0, "-", J650/F650*100), " ")</f>
        <v xml:space="preserve"> </v>
      </c>
      <c r="O650" s="230" t="str">
        <f t="shared" ref="O650:O713" si="64">IF(G650&lt;&gt;0, IF(K650/G650*100=0, "-", K650/G650*100), " ")</f>
        <v xml:space="preserve"> </v>
      </c>
      <c r="P650" s="230" t="str">
        <f t="shared" ref="P650:P713" si="65">IF(H650&lt;&gt;0, IF(L650/H650*100=0, "-", L650/H650*100), " ")</f>
        <v xml:space="preserve"> </v>
      </c>
      <c r="Q650" s="230" t="str">
        <f t="shared" ref="Q650:Q713" si="66">IF(I650&lt;&gt;0, IF(M650/I650*100=0, "-", M650/I650*100), " ")</f>
        <v xml:space="preserve"> </v>
      </c>
    </row>
    <row r="651" spans="1:17" x14ac:dyDescent="0.2">
      <c r="A651" s="10" t="str">
        <f>IF(COUNTRY_INFO!A651=0," ",COUNTRY_INFO!A651)</f>
        <v>Ethiopia</v>
      </c>
      <c r="B651" s="10" t="str">
        <f>IF(COUNTRY_INFO!B651=0," ",COUNTRY_INFO!B651)</f>
        <v>SNNPR Gedio</v>
      </c>
      <c r="C651" s="10" t="str">
        <f>IF(COUNTRY_INFO!C651=0," ",COUNTRY_INFO!C651)</f>
        <v>Yirgachefe Town</v>
      </c>
      <c r="D651" s="11" t="str">
        <f>IF(COUNTRY_INFO!$T$9:$T$1000="MDA2 (DEC+ALB)", COUNTRY_INFO!$T$9:$T$1000, " ")</f>
        <v xml:space="preserve"> </v>
      </c>
      <c r="E651" s="109"/>
      <c r="F651" s="288"/>
      <c r="G651" s="288"/>
      <c r="H651" s="288"/>
      <c r="I651" s="11">
        <f t="shared" si="61"/>
        <v>0</v>
      </c>
      <c r="J651" s="2"/>
      <c r="K651" s="18"/>
      <c r="L651" s="18"/>
      <c r="M651" s="14">
        <f t="shared" si="62"/>
        <v>0</v>
      </c>
      <c r="N651" s="230" t="str">
        <f t="shared" si="63"/>
        <v xml:space="preserve"> </v>
      </c>
      <c r="O651" s="230" t="str">
        <f t="shared" si="64"/>
        <v xml:space="preserve"> </v>
      </c>
      <c r="P651" s="230" t="str">
        <f t="shared" si="65"/>
        <v xml:space="preserve"> </v>
      </c>
      <c r="Q651" s="230" t="str">
        <f t="shared" si="66"/>
        <v xml:space="preserve"> </v>
      </c>
    </row>
    <row r="652" spans="1:17" x14ac:dyDescent="0.2">
      <c r="A652" s="10" t="str">
        <f>IF(COUNTRY_INFO!A652=0," ",COUNTRY_INFO!A652)</f>
        <v>Ethiopia</v>
      </c>
      <c r="B652" s="10" t="str">
        <f>IF(COUNTRY_INFO!B652=0," ",COUNTRY_INFO!B652)</f>
        <v>SNNPR Gurage</v>
      </c>
      <c r="C652" s="10" t="str">
        <f>IF(COUNTRY_INFO!C652=0," ",COUNTRY_INFO!C652)</f>
        <v>Abeshge</v>
      </c>
      <c r="D652" s="11" t="str">
        <f>IF(COUNTRY_INFO!$T$9:$T$1000="MDA2 (DEC+ALB)", COUNTRY_INFO!$T$9:$T$1000, " ")</f>
        <v xml:space="preserve"> </v>
      </c>
      <c r="E652" s="109"/>
      <c r="F652" s="288"/>
      <c r="G652" s="288"/>
      <c r="H652" s="288"/>
      <c r="I652" s="11">
        <f t="shared" si="61"/>
        <v>0</v>
      </c>
      <c r="J652" s="2"/>
      <c r="K652" s="18"/>
      <c r="L652" s="18"/>
      <c r="M652" s="14">
        <f t="shared" si="62"/>
        <v>0</v>
      </c>
      <c r="N652" s="230" t="str">
        <f t="shared" si="63"/>
        <v xml:space="preserve"> </v>
      </c>
      <c r="O652" s="230" t="str">
        <f t="shared" si="64"/>
        <v xml:space="preserve"> </v>
      </c>
      <c r="P652" s="230" t="str">
        <f t="shared" si="65"/>
        <v xml:space="preserve"> </v>
      </c>
      <c r="Q652" s="230" t="str">
        <f t="shared" si="66"/>
        <v xml:space="preserve"> </v>
      </c>
    </row>
    <row r="653" spans="1:17" x14ac:dyDescent="0.2">
      <c r="A653" s="10" t="str">
        <f>IF(COUNTRY_INFO!A653=0," ",COUNTRY_INFO!A653)</f>
        <v>Ethiopia</v>
      </c>
      <c r="B653" s="10" t="str">
        <f>IF(COUNTRY_INFO!B653=0," ",COUNTRY_INFO!B653)</f>
        <v>SNNPR Gurage</v>
      </c>
      <c r="C653" s="10" t="str">
        <f>IF(COUNTRY_INFO!C653=0," ",COUNTRY_INFO!C653)</f>
        <v>Butajira Town</v>
      </c>
      <c r="D653" s="11" t="str">
        <f>IF(COUNTRY_INFO!$T$9:$T$1000="MDA2 (DEC+ALB)", COUNTRY_INFO!$T$9:$T$1000, " ")</f>
        <v xml:space="preserve"> </v>
      </c>
      <c r="E653" s="109"/>
      <c r="F653" s="288"/>
      <c r="G653" s="288"/>
      <c r="H653" s="288"/>
      <c r="I653" s="11">
        <f t="shared" si="61"/>
        <v>0</v>
      </c>
      <c r="J653" s="2"/>
      <c r="K653" s="18"/>
      <c r="L653" s="18"/>
      <c r="M653" s="14">
        <f t="shared" si="62"/>
        <v>0</v>
      </c>
      <c r="N653" s="230" t="str">
        <f t="shared" si="63"/>
        <v xml:space="preserve"> </v>
      </c>
      <c r="O653" s="230" t="str">
        <f t="shared" si="64"/>
        <v xml:space="preserve"> </v>
      </c>
      <c r="P653" s="230" t="str">
        <f t="shared" si="65"/>
        <v xml:space="preserve"> </v>
      </c>
      <c r="Q653" s="230" t="str">
        <f t="shared" si="66"/>
        <v xml:space="preserve"> </v>
      </c>
    </row>
    <row r="654" spans="1:17" x14ac:dyDescent="0.2">
      <c r="A654" s="10" t="str">
        <f>IF(COUNTRY_INFO!A654=0," ",COUNTRY_INFO!A654)</f>
        <v>Ethiopia</v>
      </c>
      <c r="B654" s="10" t="str">
        <f>IF(COUNTRY_INFO!B654=0," ",COUNTRY_INFO!B654)</f>
        <v>SNNPR Gurage</v>
      </c>
      <c r="C654" s="10" t="str">
        <f>IF(COUNTRY_INFO!C654=0," ",COUNTRY_INFO!C654)</f>
        <v>Cheha</v>
      </c>
      <c r="D654" s="11" t="str">
        <f>IF(COUNTRY_INFO!$T$9:$T$1000="MDA2 (DEC+ALB)", COUNTRY_INFO!$T$9:$T$1000, " ")</f>
        <v xml:space="preserve"> </v>
      </c>
      <c r="E654" s="109"/>
      <c r="F654" s="288"/>
      <c r="G654" s="288"/>
      <c r="H654" s="288"/>
      <c r="I654" s="11">
        <f t="shared" si="61"/>
        <v>0</v>
      </c>
      <c r="J654" s="2"/>
      <c r="K654" s="18"/>
      <c r="L654" s="18"/>
      <c r="M654" s="14">
        <f t="shared" si="62"/>
        <v>0</v>
      </c>
      <c r="N654" s="230" t="str">
        <f t="shared" si="63"/>
        <v xml:space="preserve"> </v>
      </c>
      <c r="O654" s="230" t="str">
        <f t="shared" si="64"/>
        <v xml:space="preserve"> </v>
      </c>
      <c r="P654" s="230" t="str">
        <f t="shared" si="65"/>
        <v xml:space="preserve"> </v>
      </c>
      <c r="Q654" s="230" t="str">
        <f t="shared" si="66"/>
        <v xml:space="preserve"> </v>
      </c>
    </row>
    <row r="655" spans="1:17" x14ac:dyDescent="0.2">
      <c r="A655" s="10" t="str">
        <f>IF(COUNTRY_INFO!A655=0," ",COUNTRY_INFO!A655)</f>
        <v>Ethiopia</v>
      </c>
      <c r="B655" s="10" t="str">
        <f>IF(COUNTRY_INFO!B655=0," ",COUNTRY_INFO!B655)</f>
        <v>SNNPR Gurage</v>
      </c>
      <c r="C655" s="10" t="str">
        <f>IF(COUNTRY_INFO!C655=0," ",COUNTRY_INFO!C655)</f>
        <v>Enemorna Ener</v>
      </c>
      <c r="D655" s="11" t="str">
        <f>IF(COUNTRY_INFO!$T$9:$T$1000="MDA2 (DEC+ALB)", COUNTRY_INFO!$T$9:$T$1000, " ")</f>
        <v xml:space="preserve"> </v>
      </c>
      <c r="E655" s="109"/>
      <c r="F655" s="288"/>
      <c r="G655" s="288"/>
      <c r="H655" s="288"/>
      <c r="I655" s="11">
        <f t="shared" si="61"/>
        <v>0</v>
      </c>
      <c r="J655" s="2"/>
      <c r="K655" s="18"/>
      <c r="L655" s="18"/>
      <c r="M655" s="14">
        <f t="shared" si="62"/>
        <v>0</v>
      </c>
      <c r="N655" s="230" t="str">
        <f t="shared" si="63"/>
        <v xml:space="preserve"> </v>
      </c>
      <c r="O655" s="230" t="str">
        <f t="shared" si="64"/>
        <v xml:space="preserve"> </v>
      </c>
      <c r="P655" s="230" t="str">
        <f t="shared" si="65"/>
        <v xml:space="preserve"> </v>
      </c>
      <c r="Q655" s="230" t="str">
        <f t="shared" si="66"/>
        <v xml:space="preserve"> </v>
      </c>
    </row>
    <row r="656" spans="1:17" x14ac:dyDescent="0.2">
      <c r="A656" s="10" t="str">
        <f>IF(COUNTRY_INFO!A656=0," ",COUNTRY_INFO!A656)</f>
        <v>Ethiopia</v>
      </c>
      <c r="B656" s="10" t="str">
        <f>IF(COUNTRY_INFO!B656=0," ",COUNTRY_INFO!B656)</f>
        <v>SNNPR Gurage</v>
      </c>
      <c r="C656" s="10" t="str">
        <f>IF(COUNTRY_INFO!C656=0," ",COUNTRY_INFO!C656)</f>
        <v>Ezha</v>
      </c>
      <c r="D656" s="11" t="str">
        <f>IF(COUNTRY_INFO!$T$9:$T$1000="MDA2 (DEC+ALB)", COUNTRY_INFO!$T$9:$T$1000, " ")</f>
        <v xml:space="preserve"> </v>
      </c>
      <c r="E656" s="109"/>
      <c r="F656" s="288"/>
      <c r="G656" s="288"/>
      <c r="H656" s="288"/>
      <c r="I656" s="11">
        <f t="shared" si="61"/>
        <v>0</v>
      </c>
      <c r="J656" s="2"/>
      <c r="K656" s="18"/>
      <c r="L656" s="18"/>
      <c r="M656" s="14">
        <f t="shared" si="62"/>
        <v>0</v>
      </c>
      <c r="N656" s="230" t="str">
        <f t="shared" si="63"/>
        <v xml:space="preserve"> </v>
      </c>
      <c r="O656" s="230" t="str">
        <f t="shared" si="64"/>
        <v xml:space="preserve"> </v>
      </c>
      <c r="P656" s="230" t="str">
        <f t="shared" si="65"/>
        <v xml:space="preserve"> </v>
      </c>
      <c r="Q656" s="230" t="str">
        <f t="shared" si="66"/>
        <v xml:space="preserve"> </v>
      </c>
    </row>
    <row r="657" spans="1:17" x14ac:dyDescent="0.2">
      <c r="A657" s="10" t="str">
        <f>IF(COUNTRY_INFO!A657=0," ",COUNTRY_INFO!A657)</f>
        <v>Ethiopia</v>
      </c>
      <c r="B657" s="10" t="str">
        <f>IF(COUNTRY_INFO!B657=0," ",COUNTRY_INFO!B657)</f>
        <v>SNNPR Gurage</v>
      </c>
      <c r="C657" s="10" t="str">
        <f>IF(COUNTRY_INFO!C657=0," ",COUNTRY_INFO!C657)</f>
        <v>Gedebano Gutazer Wolene (Kokir)</v>
      </c>
      <c r="D657" s="11" t="str">
        <f>IF(COUNTRY_INFO!$T$9:$T$1000="MDA2 (DEC+ALB)", COUNTRY_INFO!$T$9:$T$1000, " ")</f>
        <v xml:space="preserve"> </v>
      </c>
      <c r="E657" s="109"/>
      <c r="F657" s="288"/>
      <c r="G657" s="288"/>
      <c r="H657" s="288"/>
      <c r="I657" s="11">
        <f t="shared" si="61"/>
        <v>0</v>
      </c>
      <c r="J657" s="2"/>
      <c r="K657" s="18"/>
      <c r="L657" s="18"/>
      <c r="M657" s="14">
        <f t="shared" si="62"/>
        <v>0</v>
      </c>
      <c r="N657" s="230" t="str">
        <f t="shared" si="63"/>
        <v xml:space="preserve"> </v>
      </c>
      <c r="O657" s="230" t="str">
        <f t="shared" si="64"/>
        <v xml:space="preserve"> </v>
      </c>
      <c r="P657" s="230" t="str">
        <f t="shared" si="65"/>
        <v xml:space="preserve"> </v>
      </c>
      <c r="Q657" s="230" t="str">
        <f t="shared" si="66"/>
        <v xml:space="preserve"> </v>
      </c>
    </row>
    <row r="658" spans="1:17" x14ac:dyDescent="0.2">
      <c r="A658" s="10" t="str">
        <f>IF(COUNTRY_INFO!A658=0," ",COUNTRY_INFO!A658)</f>
        <v>Ethiopia</v>
      </c>
      <c r="B658" s="10" t="str">
        <f>IF(COUNTRY_INFO!B658=0," ",COUNTRY_INFO!B658)</f>
        <v>SNNPR Gurage</v>
      </c>
      <c r="C658" s="10" t="str">
        <f>IF(COUNTRY_INFO!C658=0," ",COUNTRY_INFO!C658)</f>
        <v>Geta</v>
      </c>
      <c r="D658" s="11" t="str">
        <f>IF(COUNTRY_INFO!$T$9:$T$1000="MDA2 (DEC+ALB)", COUNTRY_INFO!$T$9:$T$1000, " ")</f>
        <v xml:space="preserve"> </v>
      </c>
      <c r="E658" s="109"/>
      <c r="F658" s="288"/>
      <c r="G658" s="288"/>
      <c r="H658" s="288"/>
      <c r="I658" s="11">
        <f t="shared" si="61"/>
        <v>0</v>
      </c>
      <c r="J658" s="2"/>
      <c r="K658" s="18"/>
      <c r="L658" s="18"/>
      <c r="M658" s="14">
        <f t="shared" si="62"/>
        <v>0</v>
      </c>
      <c r="N658" s="230" t="str">
        <f t="shared" si="63"/>
        <v xml:space="preserve"> </v>
      </c>
      <c r="O658" s="230" t="str">
        <f t="shared" si="64"/>
        <v xml:space="preserve"> </v>
      </c>
      <c r="P658" s="230" t="str">
        <f t="shared" si="65"/>
        <v xml:space="preserve"> </v>
      </c>
      <c r="Q658" s="230" t="str">
        <f t="shared" si="66"/>
        <v xml:space="preserve"> </v>
      </c>
    </row>
    <row r="659" spans="1:17" x14ac:dyDescent="0.2">
      <c r="A659" s="10" t="str">
        <f>IF(COUNTRY_INFO!A659=0," ",COUNTRY_INFO!A659)</f>
        <v>Ethiopia</v>
      </c>
      <c r="B659" s="10" t="str">
        <f>IF(COUNTRY_INFO!B659=0," ",COUNTRY_INFO!B659)</f>
        <v>SNNPR Gurage</v>
      </c>
      <c r="C659" s="10" t="str">
        <f>IF(COUNTRY_INFO!C659=0," ",COUNTRY_INFO!C659)</f>
        <v>Gumer</v>
      </c>
      <c r="D659" s="11" t="str">
        <f>IF(COUNTRY_INFO!$T$9:$T$1000="MDA2 (DEC+ALB)", COUNTRY_INFO!$T$9:$T$1000, " ")</f>
        <v xml:space="preserve"> </v>
      </c>
      <c r="E659" s="109"/>
      <c r="F659" s="288"/>
      <c r="G659" s="288"/>
      <c r="H659" s="288"/>
      <c r="I659" s="11">
        <f t="shared" si="61"/>
        <v>0</v>
      </c>
      <c r="J659" s="2"/>
      <c r="K659" s="18"/>
      <c r="L659" s="18"/>
      <c r="M659" s="14">
        <f t="shared" si="62"/>
        <v>0</v>
      </c>
      <c r="N659" s="230" t="str">
        <f t="shared" si="63"/>
        <v xml:space="preserve"> </v>
      </c>
      <c r="O659" s="230" t="str">
        <f t="shared" si="64"/>
        <v xml:space="preserve"> </v>
      </c>
      <c r="P659" s="230" t="str">
        <f t="shared" si="65"/>
        <v xml:space="preserve"> </v>
      </c>
      <c r="Q659" s="230" t="str">
        <f t="shared" si="66"/>
        <v xml:space="preserve"> </v>
      </c>
    </row>
    <row r="660" spans="1:17" x14ac:dyDescent="0.2">
      <c r="A660" s="10" t="str">
        <f>IF(COUNTRY_INFO!A660=0," ",COUNTRY_INFO!A660)</f>
        <v>Ethiopia</v>
      </c>
      <c r="B660" s="10" t="str">
        <f>IF(COUNTRY_INFO!B660=0," ",COUNTRY_INFO!B660)</f>
        <v>SNNPR Gurage</v>
      </c>
      <c r="C660" s="10" t="str">
        <f>IF(COUNTRY_INFO!C660=0," ",COUNTRY_INFO!C660)</f>
        <v>Kebena</v>
      </c>
      <c r="D660" s="11" t="str">
        <f>IF(COUNTRY_INFO!$T$9:$T$1000="MDA2 (DEC+ALB)", COUNTRY_INFO!$T$9:$T$1000, " ")</f>
        <v xml:space="preserve"> </v>
      </c>
      <c r="E660" s="109"/>
      <c r="F660" s="288"/>
      <c r="G660" s="288"/>
      <c r="H660" s="288"/>
      <c r="I660" s="11">
        <f t="shared" si="61"/>
        <v>0</v>
      </c>
      <c r="J660" s="2"/>
      <c r="K660" s="18"/>
      <c r="L660" s="18"/>
      <c r="M660" s="14">
        <f t="shared" si="62"/>
        <v>0</v>
      </c>
      <c r="N660" s="230" t="str">
        <f t="shared" si="63"/>
        <v xml:space="preserve"> </v>
      </c>
      <c r="O660" s="230" t="str">
        <f t="shared" si="64"/>
        <v xml:space="preserve"> </v>
      </c>
      <c r="P660" s="230" t="str">
        <f t="shared" si="65"/>
        <v xml:space="preserve"> </v>
      </c>
      <c r="Q660" s="230" t="str">
        <f t="shared" si="66"/>
        <v xml:space="preserve"> </v>
      </c>
    </row>
    <row r="661" spans="1:17" x14ac:dyDescent="0.2">
      <c r="A661" s="10" t="str">
        <f>IF(COUNTRY_INFO!A661=0," ",COUNTRY_INFO!A661)</f>
        <v>Ethiopia</v>
      </c>
      <c r="B661" s="10" t="str">
        <f>IF(COUNTRY_INFO!B661=0," ",COUNTRY_INFO!B661)</f>
        <v>SNNPR Gurage</v>
      </c>
      <c r="C661" s="10" t="str">
        <f>IF(COUNTRY_INFO!C661=0," ",COUNTRY_INFO!C661)</f>
        <v>Muhur Aklil</v>
      </c>
      <c r="D661" s="11" t="str">
        <f>IF(COUNTRY_INFO!$T$9:$T$1000="MDA2 (DEC+ALB)", COUNTRY_INFO!$T$9:$T$1000, " ")</f>
        <v xml:space="preserve"> </v>
      </c>
      <c r="E661" s="109"/>
      <c r="F661" s="288"/>
      <c r="G661" s="288"/>
      <c r="H661" s="288"/>
      <c r="I661" s="11">
        <f t="shared" si="61"/>
        <v>0</v>
      </c>
      <c r="J661" s="2"/>
      <c r="K661" s="18"/>
      <c r="L661" s="18"/>
      <c r="M661" s="14">
        <f t="shared" si="62"/>
        <v>0</v>
      </c>
      <c r="N661" s="230" t="str">
        <f t="shared" si="63"/>
        <v xml:space="preserve"> </v>
      </c>
      <c r="O661" s="230" t="str">
        <f t="shared" si="64"/>
        <v xml:space="preserve"> </v>
      </c>
      <c r="P661" s="230" t="str">
        <f t="shared" si="65"/>
        <v xml:space="preserve"> </v>
      </c>
      <c r="Q661" s="230" t="str">
        <f t="shared" si="66"/>
        <v xml:space="preserve"> </v>
      </c>
    </row>
    <row r="662" spans="1:17" x14ac:dyDescent="0.2">
      <c r="A662" s="10" t="str">
        <f>IF(COUNTRY_INFO!A662=0," ",COUNTRY_INFO!A662)</f>
        <v>Ethiopia</v>
      </c>
      <c r="B662" s="10" t="str">
        <f>IF(COUNTRY_INFO!B662=0," ",COUNTRY_INFO!B662)</f>
        <v>SNNPR Gurage</v>
      </c>
      <c r="C662" s="10" t="str">
        <f>IF(COUNTRY_INFO!C662=0," ",COUNTRY_INFO!C662)</f>
        <v>Welkite Town</v>
      </c>
      <c r="D662" s="11" t="str">
        <f>IF(COUNTRY_INFO!$T$9:$T$1000="MDA2 (DEC+ALB)", COUNTRY_INFO!$T$9:$T$1000, " ")</f>
        <v xml:space="preserve"> </v>
      </c>
      <c r="E662" s="109"/>
      <c r="F662" s="288"/>
      <c r="G662" s="288"/>
      <c r="H662" s="288"/>
      <c r="I662" s="11">
        <f t="shared" si="61"/>
        <v>0</v>
      </c>
      <c r="J662" s="2"/>
      <c r="K662" s="18"/>
      <c r="L662" s="18"/>
      <c r="M662" s="14">
        <f t="shared" si="62"/>
        <v>0</v>
      </c>
      <c r="N662" s="230" t="str">
        <f t="shared" si="63"/>
        <v xml:space="preserve"> </v>
      </c>
      <c r="O662" s="230" t="str">
        <f t="shared" si="64"/>
        <v xml:space="preserve"> </v>
      </c>
      <c r="P662" s="230" t="str">
        <f t="shared" si="65"/>
        <v xml:space="preserve"> </v>
      </c>
      <c r="Q662" s="230" t="str">
        <f t="shared" si="66"/>
        <v xml:space="preserve"> </v>
      </c>
    </row>
    <row r="663" spans="1:17" x14ac:dyDescent="0.2">
      <c r="A663" s="10" t="str">
        <f>IF(COUNTRY_INFO!A663=0," ",COUNTRY_INFO!A663)</f>
        <v>Ethiopia</v>
      </c>
      <c r="B663" s="10" t="str">
        <f>IF(COUNTRY_INFO!B663=0," ",COUNTRY_INFO!B663)</f>
        <v>SNNPR Hadiya</v>
      </c>
      <c r="C663" s="10" t="str">
        <f>IF(COUNTRY_INFO!C663=0," ",COUNTRY_INFO!C663)</f>
        <v>Annalemo</v>
      </c>
      <c r="D663" s="11" t="str">
        <f>IF(COUNTRY_INFO!$T$9:$T$1000="MDA2 (DEC+ALB)", COUNTRY_INFO!$T$9:$T$1000, " ")</f>
        <v xml:space="preserve"> </v>
      </c>
      <c r="E663" s="109"/>
      <c r="F663" s="288"/>
      <c r="G663" s="288"/>
      <c r="H663" s="288"/>
      <c r="I663" s="11">
        <f t="shared" si="61"/>
        <v>0</v>
      </c>
      <c r="J663" s="2"/>
      <c r="K663" s="18"/>
      <c r="L663" s="18"/>
      <c r="M663" s="14">
        <f t="shared" si="62"/>
        <v>0</v>
      </c>
      <c r="N663" s="230" t="str">
        <f t="shared" si="63"/>
        <v xml:space="preserve"> </v>
      </c>
      <c r="O663" s="230" t="str">
        <f t="shared" si="64"/>
        <v xml:space="preserve"> </v>
      </c>
      <c r="P663" s="230" t="str">
        <f t="shared" si="65"/>
        <v xml:space="preserve"> </v>
      </c>
      <c r="Q663" s="230" t="str">
        <f t="shared" si="66"/>
        <v xml:space="preserve"> </v>
      </c>
    </row>
    <row r="664" spans="1:17" x14ac:dyDescent="0.2">
      <c r="A664" s="10" t="str">
        <f>IF(COUNTRY_INFO!A664=0," ",COUNTRY_INFO!A664)</f>
        <v>Ethiopia</v>
      </c>
      <c r="B664" s="10" t="str">
        <f>IF(COUNTRY_INFO!B664=0," ",COUNTRY_INFO!B664)</f>
        <v>SNNPR Hadiya</v>
      </c>
      <c r="C664" s="10" t="str">
        <f>IF(COUNTRY_INFO!C664=0," ",COUNTRY_INFO!C664)</f>
        <v>Duna</v>
      </c>
      <c r="D664" s="11" t="str">
        <f>IF(COUNTRY_INFO!$T$9:$T$1000="MDA2 (DEC+ALB)", COUNTRY_INFO!$T$9:$T$1000, " ")</f>
        <v xml:space="preserve"> </v>
      </c>
      <c r="E664" s="109"/>
      <c r="F664" s="288"/>
      <c r="G664" s="288"/>
      <c r="H664" s="288"/>
      <c r="I664" s="11">
        <f t="shared" si="61"/>
        <v>0</v>
      </c>
      <c r="J664" s="2"/>
      <c r="K664" s="18"/>
      <c r="L664" s="18"/>
      <c r="M664" s="14">
        <f t="shared" si="62"/>
        <v>0</v>
      </c>
      <c r="N664" s="230" t="str">
        <f t="shared" si="63"/>
        <v xml:space="preserve"> </v>
      </c>
      <c r="O664" s="230" t="str">
        <f t="shared" si="64"/>
        <v xml:space="preserve"> </v>
      </c>
      <c r="P664" s="230" t="str">
        <f t="shared" si="65"/>
        <v xml:space="preserve"> </v>
      </c>
      <c r="Q664" s="230" t="str">
        <f t="shared" si="66"/>
        <v xml:space="preserve"> </v>
      </c>
    </row>
    <row r="665" spans="1:17" x14ac:dyDescent="0.2">
      <c r="A665" s="10" t="str">
        <f>IF(COUNTRY_INFO!A665=0," ",COUNTRY_INFO!A665)</f>
        <v>Ethiopia</v>
      </c>
      <c r="B665" s="10" t="str">
        <f>IF(COUNTRY_INFO!B665=0," ",COUNTRY_INFO!B665)</f>
        <v>SNNPR Hadiya</v>
      </c>
      <c r="C665" s="10" t="str">
        <f>IF(COUNTRY_INFO!C665=0," ",COUNTRY_INFO!C665)</f>
        <v>Gibe</v>
      </c>
      <c r="D665" s="11" t="str">
        <f>IF(COUNTRY_INFO!$T$9:$T$1000="MDA2 (DEC+ALB)", COUNTRY_INFO!$T$9:$T$1000, " ")</f>
        <v xml:space="preserve"> </v>
      </c>
      <c r="E665" s="109"/>
      <c r="F665" s="288"/>
      <c r="G665" s="288"/>
      <c r="H665" s="288"/>
      <c r="I665" s="11">
        <f t="shared" si="61"/>
        <v>0</v>
      </c>
      <c r="J665" s="2"/>
      <c r="K665" s="18"/>
      <c r="L665" s="18"/>
      <c r="M665" s="14">
        <f t="shared" si="62"/>
        <v>0</v>
      </c>
      <c r="N665" s="230" t="str">
        <f t="shared" si="63"/>
        <v xml:space="preserve"> </v>
      </c>
      <c r="O665" s="230" t="str">
        <f t="shared" si="64"/>
        <v xml:space="preserve"> </v>
      </c>
      <c r="P665" s="230" t="str">
        <f t="shared" si="65"/>
        <v xml:space="preserve"> </v>
      </c>
      <c r="Q665" s="230" t="str">
        <f t="shared" si="66"/>
        <v xml:space="preserve"> </v>
      </c>
    </row>
    <row r="666" spans="1:17" x14ac:dyDescent="0.2">
      <c r="A666" s="10" t="str">
        <f>IF(COUNTRY_INFO!A666=0," ",COUNTRY_INFO!A666)</f>
        <v>Ethiopia</v>
      </c>
      <c r="B666" s="10" t="str">
        <f>IF(COUNTRY_INFO!B666=0," ",COUNTRY_INFO!B666)</f>
        <v>SNNPR Hadiya</v>
      </c>
      <c r="C666" s="10" t="str">
        <f>IF(COUNTRY_INFO!C666=0," ",COUNTRY_INFO!C666)</f>
        <v>Gobmora</v>
      </c>
      <c r="D666" s="11" t="str">
        <f>IF(COUNTRY_INFO!$T$9:$T$1000="MDA2 (DEC+ALB)", COUNTRY_INFO!$T$9:$T$1000, " ")</f>
        <v xml:space="preserve"> </v>
      </c>
      <c r="E666" s="109"/>
      <c r="F666" s="288"/>
      <c r="G666" s="288"/>
      <c r="H666" s="288"/>
      <c r="I666" s="11">
        <f t="shared" si="61"/>
        <v>0</v>
      </c>
      <c r="J666" s="2"/>
      <c r="K666" s="18"/>
      <c r="L666" s="18"/>
      <c r="M666" s="14">
        <f t="shared" si="62"/>
        <v>0</v>
      </c>
      <c r="N666" s="230" t="str">
        <f t="shared" si="63"/>
        <v xml:space="preserve"> </v>
      </c>
      <c r="O666" s="230" t="str">
        <f t="shared" si="64"/>
        <v xml:space="preserve"> </v>
      </c>
      <c r="P666" s="230" t="str">
        <f t="shared" si="65"/>
        <v xml:space="preserve"> </v>
      </c>
      <c r="Q666" s="230" t="str">
        <f t="shared" si="66"/>
        <v xml:space="preserve"> </v>
      </c>
    </row>
    <row r="667" spans="1:17" x14ac:dyDescent="0.2">
      <c r="A667" s="10" t="str">
        <f>IF(COUNTRY_INFO!A667=0," ",COUNTRY_INFO!A667)</f>
        <v>Ethiopia</v>
      </c>
      <c r="B667" s="10" t="str">
        <f>IF(COUNTRY_INFO!B667=0," ",COUNTRY_INFO!B667)</f>
        <v>SNNPR Hadiya</v>
      </c>
      <c r="C667" s="10" t="str">
        <f>IF(COUNTRY_INFO!C667=0," ",COUNTRY_INFO!C667)</f>
        <v>Hosana Town</v>
      </c>
      <c r="D667" s="11" t="str">
        <f>IF(COUNTRY_INFO!$T$9:$T$1000="MDA2 (DEC+ALB)", COUNTRY_INFO!$T$9:$T$1000, " ")</f>
        <v xml:space="preserve"> </v>
      </c>
      <c r="E667" s="109"/>
      <c r="F667" s="288"/>
      <c r="G667" s="288"/>
      <c r="H667" s="288"/>
      <c r="I667" s="11">
        <f t="shared" si="61"/>
        <v>0</v>
      </c>
      <c r="J667" s="2"/>
      <c r="K667" s="18"/>
      <c r="L667" s="18"/>
      <c r="M667" s="14">
        <f t="shared" si="62"/>
        <v>0</v>
      </c>
      <c r="N667" s="230" t="str">
        <f t="shared" si="63"/>
        <v xml:space="preserve"> </v>
      </c>
      <c r="O667" s="230" t="str">
        <f t="shared" si="64"/>
        <v xml:space="preserve"> </v>
      </c>
      <c r="P667" s="230" t="str">
        <f t="shared" si="65"/>
        <v xml:space="preserve"> </v>
      </c>
      <c r="Q667" s="230" t="str">
        <f t="shared" si="66"/>
        <v xml:space="preserve"> </v>
      </c>
    </row>
    <row r="668" spans="1:17" x14ac:dyDescent="0.2">
      <c r="A668" s="10" t="str">
        <f>IF(COUNTRY_INFO!A668=0," ",COUNTRY_INFO!A668)</f>
        <v>Ethiopia</v>
      </c>
      <c r="B668" s="10" t="str">
        <f>IF(COUNTRY_INFO!B668=0," ",COUNTRY_INFO!B668)</f>
        <v>SNNPR Hadiya</v>
      </c>
      <c r="C668" s="10" t="str">
        <f>IF(COUNTRY_INFO!C668=0," ",COUNTRY_INFO!C668)</f>
        <v>Lemo</v>
      </c>
      <c r="D668" s="11" t="str">
        <f>IF(COUNTRY_INFO!$T$9:$T$1000="MDA2 (DEC+ALB)", COUNTRY_INFO!$T$9:$T$1000, " ")</f>
        <v xml:space="preserve"> </v>
      </c>
      <c r="E668" s="109"/>
      <c r="F668" s="288"/>
      <c r="G668" s="288"/>
      <c r="H668" s="288"/>
      <c r="I668" s="11">
        <f t="shared" si="61"/>
        <v>0</v>
      </c>
      <c r="J668" s="2"/>
      <c r="K668" s="18"/>
      <c r="L668" s="18"/>
      <c r="M668" s="14">
        <f t="shared" si="62"/>
        <v>0</v>
      </c>
      <c r="N668" s="230" t="str">
        <f t="shared" si="63"/>
        <v xml:space="preserve"> </v>
      </c>
      <c r="O668" s="230" t="str">
        <f t="shared" si="64"/>
        <v xml:space="preserve"> </v>
      </c>
      <c r="P668" s="230" t="str">
        <f t="shared" si="65"/>
        <v xml:space="preserve"> </v>
      </c>
      <c r="Q668" s="230" t="str">
        <f t="shared" si="66"/>
        <v xml:space="preserve"> </v>
      </c>
    </row>
    <row r="669" spans="1:17" x14ac:dyDescent="0.2">
      <c r="A669" s="10" t="str">
        <f>IF(COUNTRY_INFO!A669=0," ",COUNTRY_INFO!A669)</f>
        <v>Ethiopia</v>
      </c>
      <c r="B669" s="10" t="str">
        <f>IF(COUNTRY_INFO!B669=0," ",COUNTRY_INFO!B669)</f>
        <v>SNNPR Hadiya</v>
      </c>
      <c r="C669" s="10" t="str">
        <f>IF(COUNTRY_INFO!C669=0," ",COUNTRY_INFO!C669)</f>
        <v>Mirab Badawacho</v>
      </c>
      <c r="D669" s="11" t="str">
        <f>IF(COUNTRY_INFO!$T$9:$T$1000="MDA2 (DEC+ALB)", COUNTRY_INFO!$T$9:$T$1000, " ")</f>
        <v xml:space="preserve"> </v>
      </c>
      <c r="E669" s="109"/>
      <c r="F669" s="288"/>
      <c r="G669" s="288"/>
      <c r="H669" s="288"/>
      <c r="I669" s="11">
        <f t="shared" si="61"/>
        <v>0</v>
      </c>
      <c r="J669" s="2"/>
      <c r="K669" s="18"/>
      <c r="L669" s="18"/>
      <c r="M669" s="14">
        <f t="shared" si="62"/>
        <v>0</v>
      </c>
      <c r="N669" s="230" t="str">
        <f t="shared" si="63"/>
        <v xml:space="preserve"> </v>
      </c>
      <c r="O669" s="230" t="str">
        <f t="shared" si="64"/>
        <v xml:space="preserve"> </v>
      </c>
      <c r="P669" s="230" t="str">
        <f t="shared" si="65"/>
        <v xml:space="preserve"> </v>
      </c>
      <c r="Q669" s="230" t="str">
        <f t="shared" si="66"/>
        <v xml:space="preserve"> </v>
      </c>
    </row>
    <row r="670" spans="1:17" x14ac:dyDescent="0.2">
      <c r="A670" s="10" t="str">
        <f>IF(COUNTRY_INFO!A670=0," ",COUNTRY_INFO!A670)</f>
        <v>Ethiopia</v>
      </c>
      <c r="B670" s="10" t="str">
        <f>IF(COUNTRY_INFO!B670=0," ",COUNTRY_INFO!B670)</f>
        <v>SNNPR Hadiya</v>
      </c>
      <c r="C670" s="10" t="str">
        <f>IF(COUNTRY_INFO!C670=0," ",COUNTRY_INFO!C670)</f>
        <v>Misha</v>
      </c>
      <c r="D670" s="11" t="str">
        <f>IF(COUNTRY_INFO!$T$9:$T$1000="MDA2 (DEC+ALB)", COUNTRY_INFO!$T$9:$T$1000, " ")</f>
        <v xml:space="preserve"> </v>
      </c>
      <c r="E670" s="109"/>
      <c r="F670" s="288"/>
      <c r="G670" s="288"/>
      <c r="H670" s="288"/>
      <c r="I670" s="11">
        <f t="shared" si="61"/>
        <v>0</v>
      </c>
      <c r="J670" s="2"/>
      <c r="K670" s="18"/>
      <c r="L670" s="18"/>
      <c r="M670" s="14">
        <f t="shared" si="62"/>
        <v>0</v>
      </c>
      <c r="N670" s="230" t="str">
        <f t="shared" si="63"/>
        <v xml:space="preserve"> </v>
      </c>
      <c r="O670" s="230" t="str">
        <f t="shared" si="64"/>
        <v xml:space="preserve"> </v>
      </c>
      <c r="P670" s="230" t="str">
        <f t="shared" si="65"/>
        <v xml:space="preserve"> </v>
      </c>
      <c r="Q670" s="230" t="str">
        <f t="shared" si="66"/>
        <v xml:space="preserve"> </v>
      </c>
    </row>
    <row r="671" spans="1:17" x14ac:dyDescent="0.2">
      <c r="A671" s="10" t="str">
        <f>IF(COUNTRY_INFO!A671=0," ",COUNTRY_INFO!A671)</f>
        <v>Ethiopia</v>
      </c>
      <c r="B671" s="10" t="str">
        <f>IF(COUNTRY_INFO!B671=0," ",COUNTRY_INFO!B671)</f>
        <v>SNNPR Hadiya</v>
      </c>
      <c r="C671" s="10" t="str">
        <f>IF(COUNTRY_INFO!C671=0," ",COUNTRY_INFO!C671)</f>
        <v>Misrak Badawacho</v>
      </c>
      <c r="D671" s="11" t="str">
        <f>IF(COUNTRY_INFO!$T$9:$T$1000="MDA2 (DEC+ALB)", COUNTRY_INFO!$T$9:$T$1000, " ")</f>
        <v xml:space="preserve"> </v>
      </c>
      <c r="E671" s="109"/>
      <c r="F671" s="288"/>
      <c r="G671" s="288"/>
      <c r="H671" s="288"/>
      <c r="I671" s="11">
        <f t="shared" si="61"/>
        <v>0</v>
      </c>
      <c r="J671" s="2"/>
      <c r="K671" s="18"/>
      <c r="L671" s="18"/>
      <c r="M671" s="14">
        <f t="shared" si="62"/>
        <v>0</v>
      </c>
      <c r="N671" s="230" t="str">
        <f t="shared" si="63"/>
        <v xml:space="preserve"> </v>
      </c>
      <c r="O671" s="230" t="str">
        <f t="shared" si="64"/>
        <v xml:space="preserve"> </v>
      </c>
      <c r="P671" s="230" t="str">
        <f t="shared" si="65"/>
        <v xml:space="preserve"> </v>
      </c>
      <c r="Q671" s="230" t="str">
        <f t="shared" si="66"/>
        <v xml:space="preserve"> </v>
      </c>
    </row>
    <row r="672" spans="1:17" x14ac:dyDescent="0.2">
      <c r="A672" s="10" t="str">
        <f>IF(COUNTRY_INFO!A672=0," ",COUNTRY_INFO!A672)</f>
        <v>Ethiopia</v>
      </c>
      <c r="B672" s="10" t="str">
        <f>IF(COUNTRY_INFO!B672=0," ",COUNTRY_INFO!B672)</f>
        <v>SNNPR Hadiya</v>
      </c>
      <c r="C672" s="10" t="str">
        <f>IF(COUNTRY_INFO!C672=0," ",COUNTRY_INFO!C672)</f>
        <v>Shashego</v>
      </c>
      <c r="D672" s="11" t="str">
        <f>IF(COUNTRY_INFO!$T$9:$T$1000="MDA2 (DEC+ALB)", COUNTRY_INFO!$T$9:$T$1000, " ")</f>
        <v xml:space="preserve"> </v>
      </c>
      <c r="E672" s="109"/>
      <c r="F672" s="288"/>
      <c r="G672" s="288"/>
      <c r="H672" s="288"/>
      <c r="I672" s="11">
        <f t="shared" si="61"/>
        <v>0</v>
      </c>
      <c r="J672" s="2"/>
      <c r="K672" s="18"/>
      <c r="L672" s="18"/>
      <c r="M672" s="14">
        <f t="shared" si="62"/>
        <v>0</v>
      </c>
      <c r="N672" s="230" t="str">
        <f t="shared" si="63"/>
        <v xml:space="preserve"> </v>
      </c>
      <c r="O672" s="230" t="str">
        <f t="shared" si="64"/>
        <v xml:space="preserve"> </v>
      </c>
      <c r="P672" s="230" t="str">
        <f t="shared" si="65"/>
        <v xml:space="preserve"> </v>
      </c>
      <c r="Q672" s="230" t="str">
        <f t="shared" si="66"/>
        <v xml:space="preserve"> </v>
      </c>
    </row>
    <row r="673" spans="1:17" x14ac:dyDescent="0.2">
      <c r="A673" s="10" t="str">
        <f>IF(COUNTRY_INFO!A673=0," ",COUNTRY_INFO!A673)</f>
        <v>Ethiopia</v>
      </c>
      <c r="B673" s="10" t="str">
        <f>IF(COUNTRY_INFO!B673=0," ",COUNTRY_INFO!B673)</f>
        <v>SNNPR Hadiya</v>
      </c>
      <c r="C673" s="10" t="str">
        <f>IF(COUNTRY_INFO!C673=0," ",COUNTRY_INFO!C673)</f>
        <v>Soro</v>
      </c>
      <c r="D673" s="11" t="str">
        <f>IF(COUNTRY_INFO!$T$9:$T$1000="MDA2 (DEC+ALB)", COUNTRY_INFO!$T$9:$T$1000, " ")</f>
        <v xml:space="preserve"> </v>
      </c>
      <c r="E673" s="109"/>
      <c r="F673" s="288"/>
      <c r="G673" s="288"/>
      <c r="H673" s="288"/>
      <c r="I673" s="11">
        <f t="shared" si="61"/>
        <v>0</v>
      </c>
      <c r="J673" s="2"/>
      <c r="K673" s="18"/>
      <c r="L673" s="18"/>
      <c r="M673" s="14">
        <f t="shared" si="62"/>
        <v>0</v>
      </c>
      <c r="N673" s="230" t="str">
        <f t="shared" si="63"/>
        <v xml:space="preserve"> </v>
      </c>
      <c r="O673" s="230" t="str">
        <f t="shared" si="64"/>
        <v xml:space="preserve"> </v>
      </c>
      <c r="P673" s="230" t="str">
        <f t="shared" si="65"/>
        <v xml:space="preserve"> </v>
      </c>
      <c r="Q673" s="230" t="str">
        <f t="shared" si="66"/>
        <v xml:space="preserve"> </v>
      </c>
    </row>
    <row r="674" spans="1:17" x14ac:dyDescent="0.2">
      <c r="A674" s="10" t="str">
        <f>IF(COUNTRY_INFO!A674=0," ",COUNTRY_INFO!A674)</f>
        <v>Ethiopia</v>
      </c>
      <c r="B674" s="10" t="str">
        <f>IF(COUNTRY_INFO!B674=0," ",COUNTRY_INFO!B674)</f>
        <v>SNNPR Halaba Special Woreda</v>
      </c>
      <c r="C674" s="10" t="str">
        <f>IF(COUNTRY_INFO!C674=0," ",COUNTRY_INFO!C674)</f>
        <v>Halaba Rural</v>
      </c>
      <c r="D674" s="11" t="str">
        <f>IF(COUNTRY_INFO!$T$9:$T$1000="MDA2 (DEC+ALB)", COUNTRY_INFO!$T$9:$T$1000, " ")</f>
        <v xml:space="preserve"> </v>
      </c>
      <c r="E674" s="109"/>
      <c r="F674" s="288"/>
      <c r="G674" s="288"/>
      <c r="H674" s="288"/>
      <c r="I674" s="11">
        <f t="shared" si="61"/>
        <v>0</v>
      </c>
      <c r="J674" s="2"/>
      <c r="K674" s="18"/>
      <c r="L674" s="18"/>
      <c r="M674" s="14">
        <f t="shared" si="62"/>
        <v>0</v>
      </c>
      <c r="N674" s="230" t="str">
        <f t="shared" si="63"/>
        <v xml:space="preserve"> </v>
      </c>
      <c r="O674" s="230" t="str">
        <f t="shared" si="64"/>
        <v xml:space="preserve"> </v>
      </c>
      <c r="P674" s="230" t="str">
        <f t="shared" si="65"/>
        <v xml:space="preserve"> </v>
      </c>
      <c r="Q674" s="230" t="str">
        <f t="shared" si="66"/>
        <v xml:space="preserve"> </v>
      </c>
    </row>
    <row r="675" spans="1:17" x14ac:dyDescent="0.2">
      <c r="A675" s="10" t="str">
        <f>IF(COUNTRY_INFO!A675=0," ",COUNTRY_INFO!A675)</f>
        <v>Ethiopia</v>
      </c>
      <c r="B675" s="10" t="str">
        <f>IF(COUNTRY_INFO!B675=0," ",COUNTRY_INFO!B675)</f>
        <v>SNNPR Kafa</v>
      </c>
      <c r="C675" s="10" t="str">
        <f>IF(COUNTRY_INFO!C675=0," ",COUNTRY_INFO!C675)</f>
        <v>Adiyio</v>
      </c>
      <c r="D675" s="11" t="str">
        <f>IF(COUNTRY_INFO!$T$9:$T$1000="MDA2 (DEC+ALB)", COUNTRY_INFO!$T$9:$T$1000, " ")</f>
        <v xml:space="preserve"> </v>
      </c>
      <c r="E675" s="109"/>
      <c r="F675" s="288"/>
      <c r="G675" s="288"/>
      <c r="H675" s="288"/>
      <c r="I675" s="11">
        <f t="shared" si="61"/>
        <v>0</v>
      </c>
      <c r="J675" s="2"/>
      <c r="K675" s="18"/>
      <c r="L675" s="18"/>
      <c r="M675" s="14">
        <f t="shared" si="62"/>
        <v>0</v>
      </c>
      <c r="N675" s="230" t="str">
        <f t="shared" si="63"/>
        <v xml:space="preserve"> </v>
      </c>
      <c r="O675" s="230" t="str">
        <f t="shared" si="64"/>
        <v xml:space="preserve"> </v>
      </c>
      <c r="P675" s="230" t="str">
        <f t="shared" si="65"/>
        <v xml:space="preserve"> </v>
      </c>
      <c r="Q675" s="230" t="str">
        <f t="shared" si="66"/>
        <v xml:space="preserve"> </v>
      </c>
    </row>
    <row r="676" spans="1:17" x14ac:dyDescent="0.2">
      <c r="A676" s="10" t="str">
        <f>IF(COUNTRY_INFO!A676=0," ",COUNTRY_INFO!A676)</f>
        <v>Ethiopia</v>
      </c>
      <c r="B676" s="10" t="str">
        <f>IF(COUNTRY_INFO!B676=0," ",COUNTRY_INFO!B676)</f>
        <v>SNNPR Kafa</v>
      </c>
      <c r="C676" s="10" t="str">
        <f>IF(COUNTRY_INFO!C676=0," ",COUNTRY_INFO!C676)</f>
        <v>Bita</v>
      </c>
      <c r="D676" s="11" t="str">
        <f>IF(COUNTRY_INFO!$T$9:$T$1000="MDA2 (DEC+ALB)", COUNTRY_INFO!$T$9:$T$1000, " ")</f>
        <v xml:space="preserve"> </v>
      </c>
      <c r="E676" s="109"/>
      <c r="F676" s="288"/>
      <c r="G676" s="288"/>
      <c r="H676" s="288"/>
      <c r="I676" s="11">
        <f t="shared" si="61"/>
        <v>0</v>
      </c>
      <c r="J676" s="2"/>
      <c r="K676" s="18"/>
      <c r="L676" s="18"/>
      <c r="M676" s="14">
        <f t="shared" si="62"/>
        <v>0</v>
      </c>
      <c r="N676" s="230" t="str">
        <f t="shared" si="63"/>
        <v xml:space="preserve"> </v>
      </c>
      <c r="O676" s="230" t="str">
        <f t="shared" si="64"/>
        <v xml:space="preserve"> </v>
      </c>
      <c r="P676" s="230" t="str">
        <f t="shared" si="65"/>
        <v xml:space="preserve"> </v>
      </c>
      <c r="Q676" s="230" t="str">
        <f t="shared" si="66"/>
        <v xml:space="preserve"> </v>
      </c>
    </row>
    <row r="677" spans="1:17" x14ac:dyDescent="0.2">
      <c r="A677" s="10" t="str">
        <f>IF(COUNTRY_INFO!A677=0," ",COUNTRY_INFO!A677)</f>
        <v>Ethiopia</v>
      </c>
      <c r="B677" s="10" t="str">
        <f>IF(COUNTRY_INFO!B677=0," ",COUNTRY_INFO!B677)</f>
        <v>SNNPR Kafa</v>
      </c>
      <c r="C677" s="10" t="str">
        <f>IF(COUNTRY_INFO!C677=0," ",COUNTRY_INFO!C677)</f>
        <v>Bonga Town</v>
      </c>
      <c r="D677" s="11" t="str">
        <f>IF(COUNTRY_INFO!$T$9:$T$1000="MDA2 (DEC+ALB)", COUNTRY_INFO!$T$9:$T$1000, " ")</f>
        <v xml:space="preserve"> </v>
      </c>
      <c r="E677" s="109"/>
      <c r="F677" s="288"/>
      <c r="G677" s="288"/>
      <c r="H677" s="288"/>
      <c r="I677" s="11">
        <f t="shared" si="61"/>
        <v>0</v>
      </c>
      <c r="J677" s="2"/>
      <c r="K677" s="18"/>
      <c r="L677" s="18"/>
      <c r="M677" s="14">
        <f t="shared" si="62"/>
        <v>0</v>
      </c>
      <c r="N677" s="230" t="str">
        <f t="shared" si="63"/>
        <v xml:space="preserve"> </v>
      </c>
      <c r="O677" s="230" t="str">
        <f t="shared" si="64"/>
        <v xml:space="preserve"> </v>
      </c>
      <c r="P677" s="230" t="str">
        <f t="shared" si="65"/>
        <v xml:space="preserve"> </v>
      </c>
      <c r="Q677" s="230" t="str">
        <f t="shared" si="66"/>
        <v xml:space="preserve"> </v>
      </c>
    </row>
    <row r="678" spans="1:17" x14ac:dyDescent="0.2">
      <c r="A678" s="10" t="str">
        <f>IF(COUNTRY_INFO!A678=0," ",COUNTRY_INFO!A678)</f>
        <v>Ethiopia</v>
      </c>
      <c r="B678" s="10" t="str">
        <f>IF(COUNTRY_INFO!B678=0," ",COUNTRY_INFO!B678)</f>
        <v>SNNPR Kafa</v>
      </c>
      <c r="C678" s="10" t="str">
        <f>IF(COUNTRY_INFO!C678=0," ",COUNTRY_INFO!C678)</f>
        <v>Chena</v>
      </c>
      <c r="D678" s="11" t="str">
        <f>IF(COUNTRY_INFO!$T$9:$T$1000="MDA2 (DEC+ALB)", COUNTRY_INFO!$T$9:$T$1000, " ")</f>
        <v xml:space="preserve"> </v>
      </c>
      <c r="E678" s="109"/>
      <c r="F678" s="288"/>
      <c r="G678" s="288"/>
      <c r="H678" s="288"/>
      <c r="I678" s="11">
        <f t="shared" si="61"/>
        <v>0</v>
      </c>
      <c r="J678" s="2"/>
      <c r="K678" s="18"/>
      <c r="L678" s="18"/>
      <c r="M678" s="14">
        <f t="shared" si="62"/>
        <v>0</v>
      </c>
      <c r="N678" s="230" t="str">
        <f t="shared" si="63"/>
        <v xml:space="preserve"> </v>
      </c>
      <c r="O678" s="230" t="str">
        <f t="shared" si="64"/>
        <v xml:space="preserve"> </v>
      </c>
      <c r="P678" s="230" t="str">
        <f t="shared" si="65"/>
        <v xml:space="preserve"> </v>
      </c>
      <c r="Q678" s="230" t="str">
        <f t="shared" si="66"/>
        <v xml:space="preserve"> </v>
      </c>
    </row>
    <row r="679" spans="1:17" x14ac:dyDescent="0.2">
      <c r="A679" s="10" t="str">
        <f>IF(COUNTRY_INFO!A679=0," ",COUNTRY_INFO!A679)</f>
        <v>Ethiopia</v>
      </c>
      <c r="B679" s="10" t="str">
        <f>IF(COUNTRY_INFO!B679=0," ",COUNTRY_INFO!B679)</f>
        <v>SNNPR Kafa</v>
      </c>
      <c r="C679" s="10" t="str">
        <f>IF(COUNTRY_INFO!C679=0," ",COUNTRY_INFO!C679)</f>
        <v>Cheta</v>
      </c>
      <c r="D679" s="11" t="str">
        <f>IF(COUNTRY_INFO!$T$9:$T$1000="MDA2 (DEC+ALB)", COUNTRY_INFO!$T$9:$T$1000, " ")</f>
        <v xml:space="preserve"> </v>
      </c>
      <c r="E679" s="109"/>
      <c r="F679" s="288"/>
      <c r="G679" s="288"/>
      <c r="H679" s="288"/>
      <c r="I679" s="11">
        <f t="shared" si="61"/>
        <v>0</v>
      </c>
      <c r="J679" s="2"/>
      <c r="K679" s="18"/>
      <c r="L679" s="18"/>
      <c r="M679" s="14">
        <f t="shared" si="62"/>
        <v>0</v>
      </c>
      <c r="N679" s="230" t="str">
        <f t="shared" si="63"/>
        <v xml:space="preserve"> </v>
      </c>
      <c r="O679" s="230" t="str">
        <f t="shared" si="64"/>
        <v xml:space="preserve"> </v>
      </c>
      <c r="P679" s="230" t="str">
        <f t="shared" si="65"/>
        <v xml:space="preserve"> </v>
      </c>
      <c r="Q679" s="230" t="str">
        <f t="shared" si="66"/>
        <v xml:space="preserve"> </v>
      </c>
    </row>
    <row r="680" spans="1:17" x14ac:dyDescent="0.2">
      <c r="A680" s="10" t="str">
        <f>IF(COUNTRY_INFO!A680=0," ",COUNTRY_INFO!A680)</f>
        <v>Ethiopia</v>
      </c>
      <c r="B680" s="10" t="str">
        <f>IF(COUNTRY_INFO!B680=0," ",COUNTRY_INFO!B680)</f>
        <v>SNNPR Kafa</v>
      </c>
      <c r="C680" s="10" t="str">
        <f>IF(COUNTRY_INFO!C680=0," ",COUNTRY_INFO!C680)</f>
        <v>Decha</v>
      </c>
      <c r="D680" s="11" t="str">
        <f>IF(COUNTRY_INFO!$T$9:$T$1000="MDA2 (DEC+ALB)", COUNTRY_INFO!$T$9:$T$1000, " ")</f>
        <v xml:space="preserve"> </v>
      </c>
      <c r="E680" s="109"/>
      <c r="F680" s="288"/>
      <c r="G680" s="288"/>
      <c r="H680" s="288"/>
      <c r="I680" s="11">
        <f t="shared" si="61"/>
        <v>0</v>
      </c>
      <c r="J680" s="2"/>
      <c r="K680" s="18"/>
      <c r="L680" s="18"/>
      <c r="M680" s="14">
        <f t="shared" si="62"/>
        <v>0</v>
      </c>
      <c r="N680" s="230" t="str">
        <f t="shared" si="63"/>
        <v xml:space="preserve"> </v>
      </c>
      <c r="O680" s="230" t="str">
        <f t="shared" si="64"/>
        <v xml:space="preserve"> </v>
      </c>
      <c r="P680" s="230" t="str">
        <f t="shared" si="65"/>
        <v xml:space="preserve"> </v>
      </c>
      <c r="Q680" s="230" t="str">
        <f t="shared" si="66"/>
        <v xml:space="preserve"> </v>
      </c>
    </row>
    <row r="681" spans="1:17" x14ac:dyDescent="0.2">
      <c r="A681" s="10" t="str">
        <f>IF(COUNTRY_INFO!A681=0," ",COUNTRY_INFO!A681)</f>
        <v>Ethiopia</v>
      </c>
      <c r="B681" s="10" t="str">
        <f>IF(COUNTRY_INFO!B681=0," ",COUNTRY_INFO!B681)</f>
        <v>SNNPR Kafa</v>
      </c>
      <c r="C681" s="10" t="str">
        <f>IF(COUNTRY_INFO!C681=0," ",COUNTRY_INFO!C681)</f>
        <v>Gesha</v>
      </c>
      <c r="D681" s="11" t="str">
        <f>IF(COUNTRY_INFO!$T$9:$T$1000="MDA2 (DEC+ALB)", COUNTRY_INFO!$T$9:$T$1000, " ")</f>
        <v xml:space="preserve"> </v>
      </c>
      <c r="E681" s="109"/>
      <c r="F681" s="288"/>
      <c r="G681" s="288"/>
      <c r="H681" s="288"/>
      <c r="I681" s="11">
        <f t="shared" si="61"/>
        <v>0</v>
      </c>
      <c r="J681" s="2"/>
      <c r="K681" s="18"/>
      <c r="L681" s="18"/>
      <c r="M681" s="14">
        <f t="shared" si="62"/>
        <v>0</v>
      </c>
      <c r="N681" s="230" t="str">
        <f t="shared" si="63"/>
        <v xml:space="preserve"> </v>
      </c>
      <c r="O681" s="230" t="str">
        <f t="shared" si="64"/>
        <v xml:space="preserve"> </v>
      </c>
      <c r="P681" s="230" t="str">
        <f t="shared" si="65"/>
        <v xml:space="preserve"> </v>
      </c>
      <c r="Q681" s="230" t="str">
        <f t="shared" si="66"/>
        <v xml:space="preserve"> </v>
      </c>
    </row>
    <row r="682" spans="1:17" x14ac:dyDescent="0.2">
      <c r="A682" s="10" t="str">
        <f>IF(COUNTRY_INFO!A682=0," ",COUNTRY_INFO!A682)</f>
        <v>Ethiopia</v>
      </c>
      <c r="B682" s="10" t="str">
        <f>IF(COUNTRY_INFO!B682=0," ",COUNTRY_INFO!B682)</f>
        <v>SNNPR Kafa</v>
      </c>
      <c r="C682" s="10" t="str">
        <f>IF(COUNTRY_INFO!C682=0," ",COUNTRY_INFO!C682)</f>
        <v>Gewata</v>
      </c>
      <c r="D682" s="11" t="str">
        <f>IF(COUNTRY_INFO!$T$9:$T$1000="MDA2 (DEC+ALB)", COUNTRY_INFO!$T$9:$T$1000, " ")</f>
        <v xml:space="preserve"> </v>
      </c>
      <c r="E682" s="109"/>
      <c r="F682" s="288"/>
      <c r="G682" s="288"/>
      <c r="H682" s="288"/>
      <c r="I682" s="11">
        <f t="shared" si="61"/>
        <v>0</v>
      </c>
      <c r="J682" s="2"/>
      <c r="K682" s="18"/>
      <c r="L682" s="18"/>
      <c r="M682" s="14">
        <f t="shared" si="62"/>
        <v>0</v>
      </c>
      <c r="N682" s="230" t="str">
        <f t="shared" si="63"/>
        <v xml:space="preserve"> </v>
      </c>
      <c r="O682" s="230" t="str">
        <f t="shared" si="64"/>
        <v xml:space="preserve"> </v>
      </c>
      <c r="P682" s="230" t="str">
        <f t="shared" si="65"/>
        <v xml:space="preserve"> </v>
      </c>
      <c r="Q682" s="230" t="str">
        <f t="shared" si="66"/>
        <v xml:space="preserve"> </v>
      </c>
    </row>
    <row r="683" spans="1:17" x14ac:dyDescent="0.2">
      <c r="A683" s="10" t="str">
        <f>IF(COUNTRY_INFO!A683=0," ",COUNTRY_INFO!A683)</f>
        <v>Ethiopia</v>
      </c>
      <c r="B683" s="10" t="str">
        <f>IF(COUNTRY_INFO!B683=0," ",COUNTRY_INFO!B683)</f>
        <v>SNNPR Kafa</v>
      </c>
      <c r="C683" s="10" t="str">
        <f>IF(COUNTRY_INFO!C683=0," ",COUNTRY_INFO!C683)</f>
        <v>Gimbo</v>
      </c>
      <c r="D683" s="11" t="str">
        <f>IF(COUNTRY_INFO!$T$9:$T$1000="MDA2 (DEC+ALB)", COUNTRY_INFO!$T$9:$T$1000, " ")</f>
        <v xml:space="preserve"> </v>
      </c>
      <c r="E683" s="109"/>
      <c r="F683" s="288"/>
      <c r="G683" s="288"/>
      <c r="H683" s="288"/>
      <c r="I683" s="11">
        <f t="shared" si="61"/>
        <v>0</v>
      </c>
      <c r="J683" s="2"/>
      <c r="K683" s="18"/>
      <c r="L683" s="18"/>
      <c r="M683" s="14">
        <f t="shared" si="62"/>
        <v>0</v>
      </c>
      <c r="N683" s="230" t="str">
        <f t="shared" si="63"/>
        <v xml:space="preserve"> </v>
      </c>
      <c r="O683" s="230" t="str">
        <f t="shared" si="64"/>
        <v xml:space="preserve"> </v>
      </c>
      <c r="P683" s="230" t="str">
        <f t="shared" si="65"/>
        <v xml:space="preserve"> </v>
      </c>
      <c r="Q683" s="230" t="str">
        <f t="shared" si="66"/>
        <v xml:space="preserve"> </v>
      </c>
    </row>
    <row r="684" spans="1:17" x14ac:dyDescent="0.2">
      <c r="A684" s="10" t="str">
        <f>IF(COUNTRY_INFO!A684=0," ",COUNTRY_INFO!A684)</f>
        <v>Ethiopia</v>
      </c>
      <c r="B684" s="10" t="str">
        <f>IF(COUNTRY_INFO!B684=0," ",COUNTRY_INFO!B684)</f>
        <v>SNNPR Kafa</v>
      </c>
      <c r="C684" s="10" t="str">
        <f>IF(COUNTRY_INFO!C684=0," ",COUNTRY_INFO!C684)</f>
        <v>Saylem</v>
      </c>
      <c r="D684" s="11" t="str">
        <f>IF(COUNTRY_INFO!$T$9:$T$1000="MDA2 (DEC+ALB)", COUNTRY_INFO!$T$9:$T$1000, " ")</f>
        <v xml:space="preserve"> </v>
      </c>
      <c r="E684" s="109"/>
      <c r="F684" s="288"/>
      <c r="G684" s="288"/>
      <c r="H684" s="288"/>
      <c r="I684" s="11">
        <f t="shared" si="61"/>
        <v>0</v>
      </c>
      <c r="J684" s="2"/>
      <c r="K684" s="18"/>
      <c r="L684" s="18"/>
      <c r="M684" s="14">
        <f t="shared" si="62"/>
        <v>0</v>
      </c>
      <c r="N684" s="230" t="str">
        <f t="shared" si="63"/>
        <v xml:space="preserve"> </v>
      </c>
      <c r="O684" s="230" t="str">
        <f t="shared" si="64"/>
        <v xml:space="preserve"> </v>
      </c>
      <c r="P684" s="230" t="str">
        <f t="shared" si="65"/>
        <v xml:space="preserve"> </v>
      </c>
      <c r="Q684" s="230" t="str">
        <f t="shared" si="66"/>
        <v xml:space="preserve"> </v>
      </c>
    </row>
    <row r="685" spans="1:17" x14ac:dyDescent="0.2">
      <c r="A685" s="10" t="str">
        <f>IF(COUNTRY_INFO!A685=0," ",COUNTRY_INFO!A685)</f>
        <v>Ethiopia</v>
      </c>
      <c r="B685" s="10" t="str">
        <f>IF(COUNTRY_INFO!B685=0," ",COUNTRY_INFO!B685)</f>
        <v>SNNPR Kafa</v>
      </c>
      <c r="C685" s="10" t="str">
        <f>IF(COUNTRY_INFO!C685=0," ",COUNTRY_INFO!C685)</f>
        <v>Tello</v>
      </c>
      <c r="D685" s="11" t="str">
        <f>IF(COUNTRY_INFO!$T$9:$T$1000="MDA2 (DEC+ALB)", COUNTRY_INFO!$T$9:$T$1000, " ")</f>
        <v xml:space="preserve"> </v>
      </c>
      <c r="E685" s="109"/>
      <c r="F685" s="288"/>
      <c r="G685" s="288"/>
      <c r="H685" s="288"/>
      <c r="I685" s="11">
        <f t="shared" si="61"/>
        <v>0</v>
      </c>
      <c r="J685" s="2"/>
      <c r="K685" s="18"/>
      <c r="L685" s="18"/>
      <c r="M685" s="14">
        <f t="shared" si="62"/>
        <v>0</v>
      </c>
      <c r="N685" s="230" t="str">
        <f t="shared" si="63"/>
        <v xml:space="preserve"> </v>
      </c>
      <c r="O685" s="230" t="str">
        <f t="shared" si="64"/>
        <v xml:space="preserve"> </v>
      </c>
      <c r="P685" s="230" t="str">
        <f t="shared" si="65"/>
        <v xml:space="preserve"> </v>
      </c>
      <c r="Q685" s="230" t="str">
        <f t="shared" si="66"/>
        <v xml:space="preserve"> </v>
      </c>
    </row>
    <row r="686" spans="1:17" x14ac:dyDescent="0.2">
      <c r="A686" s="10" t="str">
        <f>IF(COUNTRY_INFO!A686=0," ",COUNTRY_INFO!A686)</f>
        <v>Ethiopia</v>
      </c>
      <c r="B686" s="10" t="str">
        <f>IF(COUNTRY_INFO!B686=0," ",COUNTRY_INFO!B686)</f>
        <v>SNNPR Kembata Tembaro</v>
      </c>
      <c r="C686" s="10" t="str">
        <f>IF(COUNTRY_INFO!C686=0," ",COUNTRY_INFO!C686)</f>
        <v>Angacha</v>
      </c>
      <c r="D686" s="11" t="str">
        <f>IF(COUNTRY_INFO!$T$9:$T$1000="MDA2 (DEC+ALB)", COUNTRY_INFO!$T$9:$T$1000, " ")</f>
        <v xml:space="preserve"> </v>
      </c>
      <c r="E686" s="109"/>
      <c r="F686" s="288"/>
      <c r="G686" s="288"/>
      <c r="H686" s="288"/>
      <c r="I686" s="11">
        <f t="shared" si="61"/>
        <v>0</v>
      </c>
      <c r="J686" s="2"/>
      <c r="K686" s="18"/>
      <c r="L686" s="18"/>
      <c r="M686" s="14">
        <f t="shared" si="62"/>
        <v>0</v>
      </c>
      <c r="N686" s="230" t="str">
        <f t="shared" si="63"/>
        <v xml:space="preserve"> </v>
      </c>
      <c r="O686" s="230" t="str">
        <f t="shared" si="64"/>
        <v xml:space="preserve"> </v>
      </c>
      <c r="P686" s="230" t="str">
        <f t="shared" si="65"/>
        <v xml:space="preserve"> </v>
      </c>
      <c r="Q686" s="230" t="str">
        <f t="shared" si="66"/>
        <v xml:space="preserve"> </v>
      </c>
    </row>
    <row r="687" spans="1:17" x14ac:dyDescent="0.2">
      <c r="A687" s="10" t="str">
        <f>IF(COUNTRY_INFO!A687=0," ",COUNTRY_INFO!A687)</f>
        <v>Ethiopia</v>
      </c>
      <c r="B687" s="10" t="str">
        <f>IF(COUNTRY_INFO!B687=0," ",COUNTRY_INFO!B687)</f>
        <v>SNNPR Kembata Tembaro</v>
      </c>
      <c r="C687" s="10" t="str">
        <f>IF(COUNTRY_INFO!C687=0," ",COUNTRY_INFO!C687)</f>
        <v>Danboya</v>
      </c>
      <c r="D687" s="11" t="str">
        <f>IF(COUNTRY_INFO!$T$9:$T$1000="MDA2 (DEC+ALB)", COUNTRY_INFO!$T$9:$T$1000, " ")</f>
        <v xml:space="preserve"> </v>
      </c>
      <c r="E687" s="109"/>
      <c r="F687" s="288"/>
      <c r="G687" s="288"/>
      <c r="H687" s="288"/>
      <c r="I687" s="11">
        <f t="shared" si="61"/>
        <v>0</v>
      </c>
      <c r="J687" s="2"/>
      <c r="K687" s="18"/>
      <c r="L687" s="18"/>
      <c r="M687" s="14">
        <f t="shared" si="62"/>
        <v>0</v>
      </c>
      <c r="N687" s="230" t="str">
        <f t="shared" si="63"/>
        <v xml:space="preserve"> </v>
      </c>
      <c r="O687" s="230" t="str">
        <f t="shared" si="64"/>
        <v xml:space="preserve"> </v>
      </c>
      <c r="P687" s="230" t="str">
        <f t="shared" si="65"/>
        <v xml:space="preserve"> </v>
      </c>
      <c r="Q687" s="230" t="str">
        <f t="shared" si="66"/>
        <v xml:space="preserve"> </v>
      </c>
    </row>
    <row r="688" spans="1:17" x14ac:dyDescent="0.2">
      <c r="A688" s="10" t="str">
        <f>IF(COUNTRY_INFO!A688=0," ",COUNTRY_INFO!A688)</f>
        <v>Ethiopia</v>
      </c>
      <c r="B688" s="10" t="str">
        <f>IF(COUNTRY_INFO!B688=0," ",COUNTRY_INFO!B688)</f>
        <v>SNNPR Kembata Tembaro</v>
      </c>
      <c r="C688" s="10" t="str">
        <f>IF(COUNTRY_INFO!C688=0," ",COUNTRY_INFO!C688)</f>
        <v>Doyogena</v>
      </c>
      <c r="D688" s="11" t="str">
        <f>IF(COUNTRY_INFO!$T$9:$T$1000="MDA2 (DEC+ALB)", COUNTRY_INFO!$T$9:$T$1000, " ")</f>
        <v xml:space="preserve"> </v>
      </c>
      <c r="E688" s="109"/>
      <c r="F688" s="288"/>
      <c r="G688" s="288"/>
      <c r="H688" s="288"/>
      <c r="I688" s="11">
        <f t="shared" si="61"/>
        <v>0</v>
      </c>
      <c r="J688" s="2"/>
      <c r="K688" s="18"/>
      <c r="L688" s="18"/>
      <c r="M688" s="14">
        <f t="shared" si="62"/>
        <v>0</v>
      </c>
      <c r="N688" s="230" t="str">
        <f t="shared" si="63"/>
        <v xml:space="preserve"> </v>
      </c>
      <c r="O688" s="230" t="str">
        <f t="shared" si="64"/>
        <v xml:space="preserve"> </v>
      </c>
      <c r="P688" s="230" t="str">
        <f t="shared" si="65"/>
        <v xml:space="preserve"> </v>
      </c>
      <c r="Q688" s="230" t="str">
        <f t="shared" si="66"/>
        <v xml:space="preserve"> </v>
      </c>
    </row>
    <row r="689" spans="1:17" x14ac:dyDescent="0.2">
      <c r="A689" s="10" t="str">
        <f>IF(COUNTRY_INFO!A689=0," ",COUNTRY_INFO!A689)</f>
        <v>Ethiopia</v>
      </c>
      <c r="B689" s="10" t="str">
        <f>IF(COUNTRY_INFO!B689=0," ",COUNTRY_INFO!B689)</f>
        <v>SNNPR Kembata Tembaro</v>
      </c>
      <c r="C689" s="10" t="str">
        <f>IF(COUNTRY_INFO!C689=0," ",COUNTRY_INFO!C689)</f>
        <v>Durame Town</v>
      </c>
      <c r="D689" s="11" t="str">
        <f>IF(COUNTRY_INFO!$T$9:$T$1000="MDA2 (DEC+ALB)", COUNTRY_INFO!$T$9:$T$1000, " ")</f>
        <v xml:space="preserve"> </v>
      </c>
      <c r="E689" s="109"/>
      <c r="F689" s="288"/>
      <c r="G689" s="288"/>
      <c r="H689" s="288"/>
      <c r="I689" s="11">
        <f t="shared" si="61"/>
        <v>0</v>
      </c>
      <c r="J689" s="2"/>
      <c r="K689" s="18"/>
      <c r="L689" s="18"/>
      <c r="M689" s="14">
        <f t="shared" si="62"/>
        <v>0</v>
      </c>
      <c r="N689" s="230" t="str">
        <f t="shared" si="63"/>
        <v xml:space="preserve"> </v>
      </c>
      <c r="O689" s="230" t="str">
        <f t="shared" si="64"/>
        <v xml:space="preserve"> </v>
      </c>
      <c r="P689" s="230" t="str">
        <f t="shared" si="65"/>
        <v xml:space="preserve"> </v>
      </c>
      <c r="Q689" s="230" t="str">
        <f t="shared" si="66"/>
        <v xml:space="preserve"> </v>
      </c>
    </row>
    <row r="690" spans="1:17" x14ac:dyDescent="0.2">
      <c r="A690" s="10" t="str">
        <f>IF(COUNTRY_INFO!A690=0," ",COUNTRY_INFO!A690)</f>
        <v>Ethiopia</v>
      </c>
      <c r="B690" s="10" t="str">
        <f>IF(COUNTRY_INFO!B690=0," ",COUNTRY_INFO!B690)</f>
        <v>SNNPR Kembata Tembaro</v>
      </c>
      <c r="C690" s="10" t="str">
        <f>IF(COUNTRY_INFO!C690=0," ",COUNTRY_INFO!C690)</f>
        <v>Hadero Tunto Zuria</v>
      </c>
      <c r="D690" s="11" t="str">
        <f>IF(COUNTRY_INFO!$T$9:$T$1000="MDA2 (DEC+ALB)", COUNTRY_INFO!$T$9:$T$1000, " ")</f>
        <v xml:space="preserve"> </v>
      </c>
      <c r="E690" s="109"/>
      <c r="F690" s="288"/>
      <c r="G690" s="288"/>
      <c r="H690" s="288"/>
      <c r="I690" s="11">
        <f t="shared" si="61"/>
        <v>0</v>
      </c>
      <c r="J690" s="2"/>
      <c r="K690" s="18"/>
      <c r="L690" s="18"/>
      <c r="M690" s="14">
        <f t="shared" si="62"/>
        <v>0</v>
      </c>
      <c r="N690" s="230" t="str">
        <f t="shared" si="63"/>
        <v xml:space="preserve"> </v>
      </c>
      <c r="O690" s="230" t="str">
        <f t="shared" si="64"/>
        <v xml:space="preserve"> </v>
      </c>
      <c r="P690" s="230" t="str">
        <f t="shared" si="65"/>
        <v xml:space="preserve"> </v>
      </c>
      <c r="Q690" s="230" t="str">
        <f t="shared" si="66"/>
        <v xml:space="preserve"> </v>
      </c>
    </row>
    <row r="691" spans="1:17" x14ac:dyDescent="0.2">
      <c r="A691" s="10" t="str">
        <f>IF(COUNTRY_INFO!A691=0," ",COUNTRY_INFO!A691)</f>
        <v>Ethiopia</v>
      </c>
      <c r="B691" s="10" t="str">
        <f>IF(COUNTRY_INFO!B691=0," ",COUNTRY_INFO!B691)</f>
        <v>SNNPR Kembata Tembaro</v>
      </c>
      <c r="C691" s="10" t="str">
        <f>IF(COUNTRY_INFO!C691=0," ",COUNTRY_INFO!C691)</f>
        <v>Kacha Birra</v>
      </c>
      <c r="D691" s="11" t="str">
        <f>IF(COUNTRY_INFO!$T$9:$T$1000="MDA2 (DEC+ALB)", COUNTRY_INFO!$T$9:$T$1000, " ")</f>
        <v xml:space="preserve"> </v>
      </c>
      <c r="E691" s="109"/>
      <c r="F691" s="288"/>
      <c r="G691" s="288"/>
      <c r="H691" s="288"/>
      <c r="I691" s="11">
        <f t="shared" si="61"/>
        <v>0</v>
      </c>
      <c r="J691" s="2"/>
      <c r="K691" s="18"/>
      <c r="L691" s="18"/>
      <c r="M691" s="14">
        <f t="shared" si="62"/>
        <v>0</v>
      </c>
      <c r="N691" s="230" t="str">
        <f t="shared" si="63"/>
        <v xml:space="preserve"> </v>
      </c>
      <c r="O691" s="230" t="str">
        <f t="shared" si="64"/>
        <v xml:space="preserve"> </v>
      </c>
      <c r="P691" s="230" t="str">
        <f t="shared" si="65"/>
        <v xml:space="preserve"> </v>
      </c>
      <c r="Q691" s="230" t="str">
        <f t="shared" si="66"/>
        <v xml:space="preserve"> </v>
      </c>
    </row>
    <row r="692" spans="1:17" x14ac:dyDescent="0.2">
      <c r="A692" s="10" t="str">
        <f>IF(COUNTRY_INFO!A692=0," ",COUNTRY_INFO!A692)</f>
        <v>Ethiopia</v>
      </c>
      <c r="B692" s="10" t="str">
        <f>IF(COUNTRY_INFO!B692=0," ",COUNTRY_INFO!B692)</f>
        <v>SNNPR Kembata Tembaro</v>
      </c>
      <c r="C692" s="10" t="str">
        <f>IF(COUNTRY_INFO!C692=0," ",COUNTRY_INFO!C692)</f>
        <v>Kedida Gamela</v>
      </c>
      <c r="D692" s="11" t="str">
        <f>IF(COUNTRY_INFO!$T$9:$T$1000="MDA2 (DEC+ALB)", COUNTRY_INFO!$T$9:$T$1000, " ")</f>
        <v xml:space="preserve"> </v>
      </c>
      <c r="E692" s="109"/>
      <c r="F692" s="288"/>
      <c r="G692" s="288"/>
      <c r="H692" s="288"/>
      <c r="I692" s="11">
        <f t="shared" si="61"/>
        <v>0</v>
      </c>
      <c r="J692" s="2"/>
      <c r="K692" s="18"/>
      <c r="L692" s="18"/>
      <c r="M692" s="14">
        <f t="shared" si="62"/>
        <v>0</v>
      </c>
      <c r="N692" s="230" t="str">
        <f t="shared" si="63"/>
        <v xml:space="preserve"> </v>
      </c>
      <c r="O692" s="230" t="str">
        <f t="shared" si="64"/>
        <v xml:space="preserve"> </v>
      </c>
      <c r="P692" s="230" t="str">
        <f t="shared" si="65"/>
        <v xml:space="preserve"> </v>
      </c>
      <c r="Q692" s="230" t="str">
        <f t="shared" si="66"/>
        <v xml:space="preserve"> </v>
      </c>
    </row>
    <row r="693" spans="1:17" x14ac:dyDescent="0.2">
      <c r="A693" s="10" t="str">
        <f>IF(COUNTRY_INFO!A693=0," ",COUNTRY_INFO!A693)</f>
        <v>Ethiopia</v>
      </c>
      <c r="B693" s="10" t="str">
        <f>IF(COUNTRY_INFO!B693=0," ",COUNTRY_INFO!B693)</f>
        <v>SNNPR Kembata Tembaro</v>
      </c>
      <c r="C693" s="10" t="str">
        <f>IF(COUNTRY_INFO!C693=0," ",COUNTRY_INFO!C693)</f>
        <v>Tembaro</v>
      </c>
      <c r="D693" s="11" t="str">
        <f>IF(COUNTRY_INFO!$T$9:$T$1000="MDA2 (DEC+ALB)", COUNTRY_INFO!$T$9:$T$1000, " ")</f>
        <v xml:space="preserve"> </v>
      </c>
      <c r="E693" s="109"/>
      <c r="F693" s="288"/>
      <c r="G693" s="288"/>
      <c r="H693" s="288"/>
      <c r="I693" s="11">
        <f t="shared" si="61"/>
        <v>0</v>
      </c>
      <c r="J693" s="2"/>
      <c r="K693" s="18"/>
      <c r="L693" s="18"/>
      <c r="M693" s="14">
        <f t="shared" si="62"/>
        <v>0</v>
      </c>
      <c r="N693" s="230" t="str">
        <f t="shared" si="63"/>
        <v xml:space="preserve"> </v>
      </c>
      <c r="O693" s="230" t="str">
        <f t="shared" si="64"/>
        <v xml:space="preserve"> </v>
      </c>
      <c r="P693" s="230" t="str">
        <f t="shared" si="65"/>
        <v xml:space="preserve"> </v>
      </c>
      <c r="Q693" s="230" t="str">
        <f t="shared" si="66"/>
        <v xml:space="preserve"> </v>
      </c>
    </row>
    <row r="694" spans="1:17" x14ac:dyDescent="0.2">
      <c r="A694" s="10" t="str">
        <f>IF(COUNTRY_INFO!A694=0," ",COUNTRY_INFO!A694)</f>
        <v>Ethiopia</v>
      </c>
      <c r="B694" s="10" t="str">
        <f>IF(COUNTRY_INFO!B694=0," ",COUNTRY_INFO!B694)</f>
        <v>SNNPR Konta Special Woreda</v>
      </c>
      <c r="C694" s="10" t="str">
        <f>IF(COUNTRY_INFO!C694=0," ",COUNTRY_INFO!C694)</f>
        <v>Konta</v>
      </c>
      <c r="D694" s="11" t="str">
        <f>IF(COUNTRY_INFO!$T$9:$T$1000="MDA2 (DEC+ALB)", COUNTRY_INFO!$T$9:$T$1000, " ")</f>
        <v xml:space="preserve"> </v>
      </c>
      <c r="E694" s="109"/>
      <c r="F694" s="288"/>
      <c r="G694" s="288"/>
      <c r="H694" s="288"/>
      <c r="I694" s="11">
        <f t="shared" si="61"/>
        <v>0</v>
      </c>
      <c r="J694" s="2"/>
      <c r="K694" s="18"/>
      <c r="L694" s="18"/>
      <c r="M694" s="14">
        <f t="shared" si="62"/>
        <v>0</v>
      </c>
      <c r="N694" s="230" t="str">
        <f t="shared" si="63"/>
        <v xml:space="preserve"> </v>
      </c>
      <c r="O694" s="230" t="str">
        <f t="shared" si="64"/>
        <v xml:space="preserve"> </v>
      </c>
      <c r="P694" s="230" t="str">
        <f t="shared" si="65"/>
        <v xml:space="preserve"> </v>
      </c>
      <c r="Q694" s="230" t="str">
        <f t="shared" si="66"/>
        <v xml:space="preserve"> </v>
      </c>
    </row>
    <row r="695" spans="1:17" x14ac:dyDescent="0.2">
      <c r="A695" s="10" t="str">
        <f>IF(COUNTRY_INFO!A695=0," ",COUNTRY_INFO!A695)</f>
        <v>Ethiopia</v>
      </c>
      <c r="B695" s="10" t="str">
        <f>IF(COUNTRY_INFO!B695=0," ",COUNTRY_INFO!B695)</f>
        <v>SNNPR Segen</v>
      </c>
      <c r="C695" s="10" t="str">
        <f>IF(COUNTRY_INFO!C695=0," ",COUNTRY_INFO!C695)</f>
        <v>Alle</v>
      </c>
      <c r="D695" s="11" t="str">
        <f>IF(COUNTRY_INFO!$T$9:$T$1000="MDA2 (DEC+ALB)", COUNTRY_INFO!$T$9:$T$1000, " ")</f>
        <v xml:space="preserve"> </v>
      </c>
      <c r="E695" s="109"/>
      <c r="F695" s="288"/>
      <c r="G695" s="288"/>
      <c r="H695" s="288"/>
      <c r="I695" s="11">
        <f t="shared" si="61"/>
        <v>0</v>
      </c>
      <c r="J695" s="2"/>
      <c r="K695" s="18"/>
      <c r="L695" s="18"/>
      <c r="M695" s="14">
        <f t="shared" si="62"/>
        <v>0</v>
      </c>
      <c r="N695" s="230" t="str">
        <f t="shared" si="63"/>
        <v xml:space="preserve"> </v>
      </c>
      <c r="O695" s="230" t="str">
        <f t="shared" si="64"/>
        <v xml:space="preserve"> </v>
      </c>
      <c r="P695" s="230" t="str">
        <f t="shared" si="65"/>
        <v xml:space="preserve"> </v>
      </c>
      <c r="Q695" s="230" t="str">
        <f t="shared" si="66"/>
        <v xml:space="preserve"> </v>
      </c>
    </row>
    <row r="696" spans="1:17" x14ac:dyDescent="0.2">
      <c r="A696" s="10" t="str">
        <f>IF(COUNTRY_INFO!A696=0," ",COUNTRY_INFO!A696)</f>
        <v>Ethiopia</v>
      </c>
      <c r="B696" s="10" t="str">
        <f>IF(COUNTRY_INFO!B696=0," ",COUNTRY_INFO!B696)</f>
        <v>SNNPR Segen</v>
      </c>
      <c r="C696" s="10" t="str">
        <f>IF(COUNTRY_INFO!C696=0," ",COUNTRY_INFO!C696)</f>
        <v>Amaro</v>
      </c>
      <c r="D696" s="11" t="str">
        <f>IF(COUNTRY_INFO!$T$9:$T$1000="MDA2 (DEC+ALB)", COUNTRY_INFO!$T$9:$T$1000, " ")</f>
        <v xml:space="preserve"> </v>
      </c>
      <c r="E696" s="109"/>
      <c r="F696" s="288"/>
      <c r="G696" s="288"/>
      <c r="H696" s="288"/>
      <c r="I696" s="11">
        <f t="shared" si="61"/>
        <v>0</v>
      </c>
      <c r="J696" s="2"/>
      <c r="K696" s="18"/>
      <c r="L696" s="18"/>
      <c r="M696" s="14">
        <f t="shared" si="62"/>
        <v>0</v>
      </c>
      <c r="N696" s="230" t="str">
        <f t="shared" si="63"/>
        <v xml:space="preserve"> </v>
      </c>
      <c r="O696" s="230" t="str">
        <f t="shared" si="64"/>
        <v xml:space="preserve"> </v>
      </c>
      <c r="P696" s="230" t="str">
        <f t="shared" si="65"/>
        <v xml:space="preserve"> </v>
      </c>
      <c r="Q696" s="230" t="str">
        <f t="shared" si="66"/>
        <v xml:space="preserve"> </v>
      </c>
    </row>
    <row r="697" spans="1:17" x14ac:dyDescent="0.2">
      <c r="A697" s="10" t="str">
        <f>IF(COUNTRY_INFO!A697=0," ",COUNTRY_INFO!A697)</f>
        <v>Ethiopia</v>
      </c>
      <c r="B697" s="10" t="str">
        <f>IF(COUNTRY_INFO!B697=0," ",COUNTRY_INFO!B697)</f>
        <v>SNNPR Segen</v>
      </c>
      <c r="C697" s="10" t="str">
        <f>IF(COUNTRY_INFO!C697=0," ",COUNTRY_INFO!C697)</f>
        <v>Burji</v>
      </c>
      <c r="D697" s="11" t="str">
        <f>IF(COUNTRY_INFO!$T$9:$T$1000="MDA2 (DEC+ALB)", COUNTRY_INFO!$T$9:$T$1000, " ")</f>
        <v xml:space="preserve"> </v>
      </c>
      <c r="E697" s="109"/>
      <c r="F697" s="288"/>
      <c r="G697" s="288"/>
      <c r="H697" s="288"/>
      <c r="I697" s="11">
        <f t="shared" si="61"/>
        <v>0</v>
      </c>
      <c r="J697" s="2"/>
      <c r="K697" s="18"/>
      <c r="L697" s="18"/>
      <c r="M697" s="14">
        <f t="shared" si="62"/>
        <v>0</v>
      </c>
      <c r="N697" s="230" t="str">
        <f t="shared" si="63"/>
        <v xml:space="preserve"> </v>
      </c>
      <c r="O697" s="230" t="str">
        <f t="shared" si="64"/>
        <v xml:space="preserve"> </v>
      </c>
      <c r="P697" s="230" t="str">
        <f t="shared" si="65"/>
        <v xml:space="preserve"> </v>
      </c>
      <c r="Q697" s="230" t="str">
        <f t="shared" si="66"/>
        <v xml:space="preserve"> </v>
      </c>
    </row>
    <row r="698" spans="1:17" x14ac:dyDescent="0.2">
      <c r="A698" s="10" t="str">
        <f>IF(COUNTRY_INFO!A698=0," ",COUNTRY_INFO!A698)</f>
        <v>Ethiopia</v>
      </c>
      <c r="B698" s="10" t="str">
        <f>IF(COUNTRY_INFO!B698=0," ",COUNTRY_INFO!B698)</f>
        <v>SNNPR Segen</v>
      </c>
      <c r="C698" s="10" t="str">
        <f>IF(COUNTRY_INFO!C698=0," ",COUNTRY_INFO!C698)</f>
        <v>Derashe</v>
      </c>
      <c r="D698" s="11" t="str">
        <f>IF(COUNTRY_INFO!$T$9:$T$1000="MDA2 (DEC+ALB)", COUNTRY_INFO!$T$9:$T$1000, " ")</f>
        <v xml:space="preserve"> </v>
      </c>
      <c r="E698" s="109"/>
      <c r="F698" s="288"/>
      <c r="G698" s="288"/>
      <c r="H698" s="288"/>
      <c r="I698" s="11">
        <f t="shared" si="61"/>
        <v>0</v>
      </c>
      <c r="J698" s="2"/>
      <c r="K698" s="18"/>
      <c r="L698" s="18"/>
      <c r="M698" s="14">
        <f t="shared" si="62"/>
        <v>0</v>
      </c>
      <c r="N698" s="230" t="str">
        <f t="shared" si="63"/>
        <v xml:space="preserve"> </v>
      </c>
      <c r="O698" s="230" t="str">
        <f t="shared" si="64"/>
        <v xml:space="preserve"> </v>
      </c>
      <c r="P698" s="230" t="str">
        <f t="shared" si="65"/>
        <v xml:space="preserve"> </v>
      </c>
      <c r="Q698" s="230" t="str">
        <f t="shared" si="66"/>
        <v xml:space="preserve"> </v>
      </c>
    </row>
    <row r="699" spans="1:17" x14ac:dyDescent="0.2">
      <c r="A699" s="10" t="str">
        <f>IF(COUNTRY_INFO!A699=0," ",COUNTRY_INFO!A699)</f>
        <v>Ethiopia</v>
      </c>
      <c r="B699" s="10" t="str">
        <f>IF(COUNTRY_INFO!B699=0," ",COUNTRY_INFO!B699)</f>
        <v>SNNPR Segen</v>
      </c>
      <c r="C699" s="10" t="str">
        <f>IF(COUNTRY_INFO!C699=0," ",COUNTRY_INFO!C699)</f>
        <v>Konso</v>
      </c>
      <c r="D699" s="11" t="str">
        <f>IF(COUNTRY_INFO!$T$9:$T$1000="MDA2 (DEC+ALB)", COUNTRY_INFO!$T$9:$T$1000, " ")</f>
        <v xml:space="preserve"> </v>
      </c>
      <c r="E699" s="109"/>
      <c r="F699" s="288"/>
      <c r="G699" s="288"/>
      <c r="H699" s="288"/>
      <c r="I699" s="11">
        <f t="shared" si="61"/>
        <v>0</v>
      </c>
      <c r="J699" s="2"/>
      <c r="K699" s="18"/>
      <c r="L699" s="18"/>
      <c r="M699" s="14">
        <f t="shared" si="62"/>
        <v>0</v>
      </c>
      <c r="N699" s="230" t="str">
        <f t="shared" si="63"/>
        <v xml:space="preserve"> </v>
      </c>
      <c r="O699" s="230" t="str">
        <f t="shared" si="64"/>
        <v xml:space="preserve"> </v>
      </c>
      <c r="P699" s="230" t="str">
        <f t="shared" si="65"/>
        <v xml:space="preserve"> </v>
      </c>
      <c r="Q699" s="230" t="str">
        <f t="shared" si="66"/>
        <v xml:space="preserve"> </v>
      </c>
    </row>
    <row r="700" spans="1:17" x14ac:dyDescent="0.2">
      <c r="A700" s="10" t="str">
        <f>IF(COUNTRY_INFO!A700=0," ",COUNTRY_INFO!A700)</f>
        <v>Ethiopia</v>
      </c>
      <c r="B700" s="10" t="str">
        <f>IF(COUNTRY_INFO!B700=0," ",COUNTRY_INFO!B700)</f>
        <v>SNNPR Sheka</v>
      </c>
      <c r="C700" s="10" t="str">
        <f>IF(COUNTRY_INFO!C700=0," ",COUNTRY_INFO!C700)</f>
        <v>Andracha</v>
      </c>
      <c r="D700" s="11" t="str">
        <f>IF(COUNTRY_INFO!$T$9:$T$1000="MDA2 (DEC+ALB)", COUNTRY_INFO!$T$9:$T$1000, " ")</f>
        <v xml:space="preserve"> </v>
      </c>
      <c r="E700" s="109"/>
      <c r="F700" s="288"/>
      <c r="G700" s="288"/>
      <c r="H700" s="288"/>
      <c r="I700" s="11">
        <f t="shared" si="61"/>
        <v>0</v>
      </c>
      <c r="J700" s="2"/>
      <c r="K700" s="18"/>
      <c r="L700" s="18"/>
      <c r="M700" s="14">
        <f t="shared" si="62"/>
        <v>0</v>
      </c>
      <c r="N700" s="230" t="str">
        <f t="shared" si="63"/>
        <v xml:space="preserve"> </v>
      </c>
      <c r="O700" s="230" t="str">
        <f t="shared" si="64"/>
        <v xml:space="preserve"> </v>
      </c>
      <c r="P700" s="230" t="str">
        <f t="shared" si="65"/>
        <v xml:space="preserve"> </v>
      </c>
      <c r="Q700" s="230" t="str">
        <f t="shared" si="66"/>
        <v xml:space="preserve"> </v>
      </c>
    </row>
    <row r="701" spans="1:17" x14ac:dyDescent="0.2">
      <c r="A701" s="10" t="str">
        <f>IF(COUNTRY_INFO!A701=0," ",COUNTRY_INFO!A701)</f>
        <v>Ethiopia</v>
      </c>
      <c r="B701" s="10" t="str">
        <f>IF(COUNTRY_INFO!B701=0," ",COUNTRY_INFO!B701)</f>
        <v>SNNPR Sheka</v>
      </c>
      <c r="C701" s="10" t="str">
        <f>IF(COUNTRY_INFO!C701=0," ",COUNTRY_INFO!C701)</f>
        <v>Masha</v>
      </c>
      <c r="D701" s="11" t="str">
        <f>IF(COUNTRY_INFO!$T$9:$T$1000="MDA2 (DEC+ALB)", COUNTRY_INFO!$T$9:$T$1000, " ")</f>
        <v xml:space="preserve"> </v>
      </c>
      <c r="E701" s="109"/>
      <c r="F701" s="288"/>
      <c r="G701" s="288"/>
      <c r="H701" s="288"/>
      <c r="I701" s="11">
        <f t="shared" si="61"/>
        <v>0</v>
      </c>
      <c r="J701" s="2"/>
      <c r="K701" s="18"/>
      <c r="L701" s="18"/>
      <c r="M701" s="14">
        <f t="shared" si="62"/>
        <v>0</v>
      </c>
      <c r="N701" s="230" t="str">
        <f t="shared" si="63"/>
        <v xml:space="preserve"> </v>
      </c>
      <c r="O701" s="230" t="str">
        <f t="shared" si="64"/>
        <v xml:space="preserve"> </v>
      </c>
      <c r="P701" s="230" t="str">
        <f t="shared" si="65"/>
        <v xml:space="preserve"> </v>
      </c>
      <c r="Q701" s="230" t="str">
        <f t="shared" si="66"/>
        <v xml:space="preserve"> </v>
      </c>
    </row>
    <row r="702" spans="1:17" x14ac:dyDescent="0.2">
      <c r="A702" s="10" t="str">
        <f>IF(COUNTRY_INFO!A702=0," ",COUNTRY_INFO!A702)</f>
        <v>Ethiopia</v>
      </c>
      <c r="B702" s="10" t="str">
        <f>IF(COUNTRY_INFO!B702=0," ",COUNTRY_INFO!B702)</f>
        <v>SNNPR Sheka</v>
      </c>
      <c r="C702" s="10" t="str">
        <f>IF(COUNTRY_INFO!C702=0," ",COUNTRY_INFO!C702)</f>
        <v>Masha Town</v>
      </c>
      <c r="D702" s="11" t="str">
        <f>IF(COUNTRY_INFO!$T$9:$T$1000="MDA2 (DEC+ALB)", COUNTRY_INFO!$T$9:$T$1000, " ")</f>
        <v xml:space="preserve"> </v>
      </c>
      <c r="E702" s="109"/>
      <c r="F702" s="288"/>
      <c r="G702" s="288"/>
      <c r="H702" s="288"/>
      <c r="I702" s="11">
        <f t="shared" si="61"/>
        <v>0</v>
      </c>
      <c r="J702" s="2"/>
      <c r="K702" s="18"/>
      <c r="L702" s="18"/>
      <c r="M702" s="14">
        <f t="shared" si="62"/>
        <v>0</v>
      </c>
      <c r="N702" s="230" t="str">
        <f t="shared" si="63"/>
        <v xml:space="preserve"> </v>
      </c>
      <c r="O702" s="230" t="str">
        <f t="shared" si="64"/>
        <v xml:space="preserve"> </v>
      </c>
      <c r="P702" s="230" t="str">
        <f t="shared" si="65"/>
        <v xml:space="preserve"> </v>
      </c>
      <c r="Q702" s="230" t="str">
        <f t="shared" si="66"/>
        <v xml:space="preserve"> </v>
      </c>
    </row>
    <row r="703" spans="1:17" x14ac:dyDescent="0.2">
      <c r="A703" s="10" t="str">
        <f>IF(COUNTRY_INFO!A703=0," ",COUNTRY_INFO!A703)</f>
        <v>Ethiopia</v>
      </c>
      <c r="B703" s="10" t="str">
        <f>IF(COUNTRY_INFO!B703=0," ",COUNTRY_INFO!B703)</f>
        <v>SNNPR Sheka</v>
      </c>
      <c r="C703" s="10" t="str">
        <f>IF(COUNTRY_INFO!C703=0," ",COUNTRY_INFO!C703)</f>
        <v>Tepi Town</v>
      </c>
      <c r="D703" s="11" t="str">
        <f>IF(COUNTRY_INFO!$T$9:$T$1000="MDA2 (DEC+ALB)", COUNTRY_INFO!$T$9:$T$1000, " ")</f>
        <v xml:space="preserve"> </v>
      </c>
      <c r="E703" s="109"/>
      <c r="F703" s="288"/>
      <c r="G703" s="288"/>
      <c r="H703" s="288"/>
      <c r="I703" s="11">
        <f t="shared" si="61"/>
        <v>0</v>
      </c>
      <c r="J703" s="2"/>
      <c r="K703" s="18"/>
      <c r="L703" s="18"/>
      <c r="M703" s="14">
        <f t="shared" si="62"/>
        <v>0</v>
      </c>
      <c r="N703" s="230" t="str">
        <f t="shared" si="63"/>
        <v xml:space="preserve"> </v>
      </c>
      <c r="O703" s="230" t="str">
        <f t="shared" si="64"/>
        <v xml:space="preserve"> </v>
      </c>
      <c r="P703" s="230" t="str">
        <f t="shared" si="65"/>
        <v xml:space="preserve"> </v>
      </c>
      <c r="Q703" s="230" t="str">
        <f t="shared" si="66"/>
        <v xml:space="preserve"> </v>
      </c>
    </row>
    <row r="704" spans="1:17" x14ac:dyDescent="0.2">
      <c r="A704" s="10" t="str">
        <f>IF(COUNTRY_INFO!A704=0," ",COUNTRY_INFO!A704)</f>
        <v>Ethiopia</v>
      </c>
      <c r="B704" s="10" t="str">
        <f>IF(COUNTRY_INFO!B704=0," ",COUNTRY_INFO!B704)</f>
        <v>SNNPR Sheka</v>
      </c>
      <c r="C704" s="10" t="str">
        <f>IF(COUNTRY_INFO!C704=0," ",COUNTRY_INFO!C704)</f>
        <v>Yeki</v>
      </c>
      <c r="D704" s="11" t="str">
        <f>IF(COUNTRY_INFO!$T$9:$T$1000="MDA2 (DEC+ALB)", COUNTRY_INFO!$T$9:$T$1000, " ")</f>
        <v xml:space="preserve"> </v>
      </c>
      <c r="E704" s="109"/>
      <c r="F704" s="288"/>
      <c r="G704" s="288"/>
      <c r="H704" s="288"/>
      <c r="I704" s="11">
        <f t="shared" si="61"/>
        <v>0</v>
      </c>
      <c r="J704" s="2"/>
      <c r="K704" s="18"/>
      <c r="L704" s="18"/>
      <c r="M704" s="14">
        <f t="shared" si="62"/>
        <v>0</v>
      </c>
      <c r="N704" s="230" t="str">
        <f t="shared" si="63"/>
        <v xml:space="preserve"> </v>
      </c>
      <c r="O704" s="230" t="str">
        <f t="shared" si="64"/>
        <v xml:space="preserve"> </v>
      </c>
      <c r="P704" s="230" t="str">
        <f t="shared" si="65"/>
        <v xml:space="preserve"> </v>
      </c>
      <c r="Q704" s="230" t="str">
        <f t="shared" si="66"/>
        <v xml:space="preserve"> </v>
      </c>
    </row>
    <row r="705" spans="1:17" x14ac:dyDescent="0.2">
      <c r="A705" s="10" t="str">
        <f>IF(COUNTRY_INFO!A705=0," ",COUNTRY_INFO!A705)</f>
        <v>Ethiopia</v>
      </c>
      <c r="B705" s="10" t="str">
        <f>IF(COUNTRY_INFO!B705=0," ",COUNTRY_INFO!B705)</f>
        <v>SNNPR Sidama</v>
      </c>
      <c r="C705" s="10" t="str">
        <f>IF(COUNTRY_INFO!C705=0," ",COUNTRY_INFO!C705)</f>
        <v>Aleta Chiko (Chiko)</v>
      </c>
      <c r="D705" s="11" t="str">
        <f>IF(COUNTRY_INFO!$T$9:$T$1000="MDA2 (DEC+ALB)", COUNTRY_INFO!$T$9:$T$1000, " ")</f>
        <v xml:space="preserve"> </v>
      </c>
      <c r="E705" s="109"/>
      <c r="F705" s="288"/>
      <c r="G705" s="288"/>
      <c r="H705" s="288"/>
      <c r="I705" s="11">
        <f t="shared" si="61"/>
        <v>0</v>
      </c>
      <c r="J705" s="2"/>
      <c r="K705" s="18"/>
      <c r="L705" s="18"/>
      <c r="M705" s="14">
        <f t="shared" si="62"/>
        <v>0</v>
      </c>
      <c r="N705" s="230" t="str">
        <f t="shared" si="63"/>
        <v xml:space="preserve"> </v>
      </c>
      <c r="O705" s="230" t="str">
        <f t="shared" si="64"/>
        <v xml:space="preserve"> </v>
      </c>
      <c r="P705" s="230" t="str">
        <f t="shared" si="65"/>
        <v xml:space="preserve"> </v>
      </c>
      <c r="Q705" s="230" t="str">
        <f t="shared" si="66"/>
        <v xml:space="preserve"> </v>
      </c>
    </row>
    <row r="706" spans="1:17" x14ac:dyDescent="0.2">
      <c r="A706" s="10" t="str">
        <f>IF(COUNTRY_INFO!A706=0," ",COUNTRY_INFO!A706)</f>
        <v>Ethiopia</v>
      </c>
      <c r="B706" s="10" t="str">
        <f>IF(COUNTRY_INFO!B706=0," ",COUNTRY_INFO!B706)</f>
        <v>SNNPR Sidama</v>
      </c>
      <c r="C706" s="10" t="str">
        <f>IF(COUNTRY_INFO!C706=0," ",COUNTRY_INFO!C706)</f>
        <v>Aleta Wondo</v>
      </c>
      <c r="D706" s="11" t="str">
        <f>IF(COUNTRY_INFO!$T$9:$T$1000="MDA2 (DEC+ALB)", COUNTRY_INFO!$T$9:$T$1000, " ")</f>
        <v xml:space="preserve"> </v>
      </c>
      <c r="E706" s="109"/>
      <c r="F706" s="288"/>
      <c r="G706" s="288"/>
      <c r="H706" s="288"/>
      <c r="I706" s="11">
        <f t="shared" si="61"/>
        <v>0</v>
      </c>
      <c r="J706" s="2"/>
      <c r="K706" s="18"/>
      <c r="L706" s="18"/>
      <c r="M706" s="14">
        <f t="shared" si="62"/>
        <v>0</v>
      </c>
      <c r="N706" s="230" t="str">
        <f t="shared" si="63"/>
        <v xml:space="preserve"> </v>
      </c>
      <c r="O706" s="230" t="str">
        <f t="shared" si="64"/>
        <v xml:space="preserve"> </v>
      </c>
      <c r="P706" s="230" t="str">
        <f t="shared" si="65"/>
        <v xml:space="preserve"> </v>
      </c>
      <c r="Q706" s="230" t="str">
        <f t="shared" si="66"/>
        <v xml:space="preserve"> </v>
      </c>
    </row>
    <row r="707" spans="1:17" x14ac:dyDescent="0.2">
      <c r="A707" s="10" t="str">
        <f>IF(COUNTRY_INFO!A707=0," ",COUNTRY_INFO!A707)</f>
        <v>Ethiopia</v>
      </c>
      <c r="B707" s="10" t="str">
        <f>IF(COUNTRY_INFO!B707=0," ",COUNTRY_INFO!B707)</f>
        <v>SNNPR Sidama</v>
      </c>
      <c r="C707" s="10" t="str">
        <f>IF(COUNTRY_INFO!C707=0," ",COUNTRY_INFO!C707)</f>
        <v>Aleta Wondo Town</v>
      </c>
      <c r="D707" s="11" t="str">
        <f>IF(COUNTRY_INFO!$T$9:$T$1000="MDA2 (DEC+ALB)", COUNTRY_INFO!$T$9:$T$1000, " ")</f>
        <v xml:space="preserve"> </v>
      </c>
      <c r="E707" s="109"/>
      <c r="F707" s="288"/>
      <c r="G707" s="288"/>
      <c r="H707" s="288"/>
      <c r="I707" s="11">
        <f t="shared" si="61"/>
        <v>0</v>
      </c>
      <c r="J707" s="2"/>
      <c r="K707" s="18"/>
      <c r="L707" s="18"/>
      <c r="M707" s="14">
        <f t="shared" si="62"/>
        <v>0</v>
      </c>
      <c r="N707" s="230" t="str">
        <f t="shared" si="63"/>
        <v xml:space="preserve"> </v>
      </c>
      <c r="O707" s="230" t="str">
        <f t="shared" si="64"/>
        <v xml:space="preserve"> </v>
      </c>
      <c r="P707" s="230" t="str">
        <f t="shared" si="65"/>
        <v xml:space="preserve"> </v>
      </c>
      <c r="Q707" s="230" t="str">
        <f t="shared" si="66"/>
        <v xml:space="preserve"> </v>
      </c>
    </row>
    <row r="708" spans="1:17" x14ac:dyDescent="0.2">
      <c r="A708" s="10" t="str">
        <f>IF(COUNTRY_INFO!A708=0," ",COUNTRY_INFO!A708)</f>
        <v>Ethiopia</v>
      </c>
      <c r="B708" s="10" t="str">
        <f>IF(COUNTRY_INFO!B708=0," ",COUNTRY_INFO!B708)</f>
        <v>SNNPR Sidama</v>
      </c>
      <c r="C708" s="10" t="str">
        <f>IF(COUNTRY_INFO!C708=0," ",COUNTRY_INFO!C708)</f>
        <v>Arbegona</v>
      </c>
      <c r="D708" s="11" t="str">
        <f>IF(COUNTRY_INFO!$T$9:$T$1000="MDA2 (DEC+ALB)", COUNTRY_INFO!$T$9:$T$1000, " ")</f>
        <v xml:space="preserve"> </v>
      </c>
      <c r="E708" s="109"/>
      <c r="F708" s="288"/>
      <c r="G708" s="288"/>
      <c r="H708" s="288"/>
      <c r="I708" s="11">
        <f t="shared" si="61"/>
        <v>0</v>
      </c>
      <c r="J708" s="2"/>
      <c r="K708" s="18"/>
      <c r="L708" s="18"/>
      <c r="M708" s="14">
        <f t="shared" si="62"/>
        <v>0</v>
      </c>
      <c r="N708" s="230" t="str">
        <f t="shared" si="63"/>
        <v xml:space="preserve"> </v>
      </c>
      <c r="O708" s="230" t="str">
        <f t="shared" si="64"/>
        <v xml:space="preserve"> </v>
      </c>
      <c r="P708" s="230" t="str">
        <f t="shared" si="65"/>
        <v xml:space="preserve"> </v>
      </c>
      <c r="Q708" s="230" t="str">
        <f t="shared" si="66"/>
        <v xml:space="preserve"> </v>
      </c>
    </row>
    <row r="709" spans="1:17" x14ac:dyDescent="0.2">
      <c r="A709" s="10" t="str">
        <f>IF(COUNTRY_INFO!A709=0," ",COUNTRY_INFO!A709)</f>
        <v>Ethiopia</v>
      </c>
      <c r="B709" s="10" t="str">
        <f>IF(COUNTRY_INFO!B709=0," ",COUNTRY_INFO!B709)</f>
        <v>SNNPR Sidama</v>
      </c>
      <c r="C709" s="10" t="str">
        <f>IF(COUNTRY_INFO!C709=0," ",COUNTRY_INFO!C709)</f>
        <v>Aroresa</v>
      </c>
      <c r="D709" s="11" t="str">
        <f>IF(COUNTRY_INFO!$T$9:$T$1000="MDA2 (DEC+ALB)", COUNTRY_INFO!$T$9:$T$1000, " ")</f>
        <v xml:space="preserve"> </v>
      </c>
      <c r="E709" s="109"/>
      <c r="F709" s="288"/>
      <c r="G709" s="288"/>
      <c r="H709" s="288"/>
      <c r="I709" s="11">
        <f t="shared" si="61"/>
        <v>0</v>
      </c>
      <c r="J709" s="2"/>
      <c r="K709" s="18"/>
      <c r="L709" s="18"/>
      <c r="M709" s="14">
        <f t="shared" si="62"/>
        <v>0</v>
      </c>
      <c r="N709" s="230" t="str">
        <f t="shared" si="63"/>
        <v xml:space="preserve"> </v>
      </c>
      <c r="O709" s="230" t="str">
        <f t="shared" si="64"/>
        <v xml:space="preserve"> </v>
      </c>
      <c r="P709" s="230" t="str">
        <f t="shared" si="65"/>
        <v xml:space="preserve"> </v>
      </c>
      <c r="Q709" s="230" t="str">
        <f t="shared" si="66"/>
        <v xml:space="preserve"> </v>
      </c>
    </row>
    <row r="710" spans="1:17" x14ac:dyDescent="0.2">
      <c r="A710" s="10" t="str">
        <f>IF(COUNTRY_INFO!A710=0," ",COUNTRY_INFO!A710)</f>
        <v>Ethiopia</v>
      </c>
      <c r="B710" s="10" t="str">
        <f>IF(COUNTRY_INFO!B710=0," ",COUNTRY_INFO!B710)</f>
        <v>SNNPR Sidama</v>
      </c>
      <c r="C710" s="10" t="str">
        <f>IF(COUNTRY_INFO!C710=0," ",COUNTRY_INFO!C710)</f>
        <v>Bensa</v>
      </c>
      <c r="D710" s="11" t="str">
        <f>IF(COUNTRY_INFO!$T$9:$T$1000="MDA2 (DEC+ALB)", COUNTRY_INFO!$T$9:$T$1000, " ")</f>
        <v xml:space="preserve"> </v>
      </c>
      <c r="E710" s="109"/>
      <c r="F710" s="288"/>
      <c r="G710" s="288"/>
      <c r="H710" s="288"/>
      <c r="I710" s="11">
        <f t="shared" si="61"/>
        <v>0</v>
      </c>
      <c r="J710" s="2"/>
      <c r="K710" s="18"/>
      <c r="L710" s="18"/>
      <c r="M710" s="14">
        <f t="shared" si="62"/>
        <v>0</v>
      </c>
      <c r="N710" s="230" t="str">
        <f t="shared" si="63"/>
        <v xml:space="preserve"> </v>
      </c>
      <c r="O710" s="230" t="str">
        <f t="shared" si="64"/>
        <v xml:space="preserve"> </v>
      </c>
      <c r="P710" s="230" t="str">
        <f t="shared" si="65"/>
        <v xml:space="preserve"> </v>
      </c>
      <c r="Q710" s="230" t="str">
        <f t="shared" si="66"/>
        <v xml:space="preserve"> </v>
      </c>
    </row>
    <row r="711" spans="1:17" x14ac:dyDescent="0.2">
      <c r="A711" s="10" t="str">
        <f>IF(COUNTRY_INFO!A711=0," ",COUNTRY_INFO!A711)</f>
        <v>Ethiopia</v>
      </c>
      <c r="B711" s="10" t="str">
        <f>IF(COUNTRY_INFO!B711=0," ",COUNTRY_INFO!B711)</f>
        <v>SNNPR Sidama</v>
      </c>
      <c r="C711" s="10" t="str">
        <f>IF(COUNTRY_INFO!C711=0," ",COUNTRY_INFO!C711)</f>
        <v>Bona Zuria</v>
      </c>
      <c r="D711" s="11" t="str">
        <f>IF(COUNTRY_INFO!$T$9:$T$1000="MDA2 (DEC+ALB)", COUNTRY_INFO!$T$9:$T$1000, " ")</f>
        <v xml:space="preserve"> </v>
      </c>
      <c r="E711" s="109"/>
      <c r="F711" s="288"/>
      <c r="G711" s="288"/>
      <c r="H711" s="288"/>
      <c r="I711" s="11">
        <f t="shared" si="61"/>
        <v>0</v>
      </c>
      <c r="J711" s="2"/>
      <c r="K711" s="18"/>
      <c r="L711" s="18"/>
      <c r="M711" s="14">
        <f t="shared" si="62"/>
        <v>0</v>
      </c>
      <c r="N711" s="230" t="str">
        <f t="shared" si="63"/>
        <v xml:space="preserve"> </v>
      </c>
      <c r="O711" s="230" t="str">
        <f t="shared" si="64"/>
        <v xml:space="preserve"> </v>
      </c>
      <c r="P711" s="230" t="str">
        <f t="shared" si="65"/>
        <v xml:space="preserve"> </v>
      </c>
      <c r="Q711" s="230" t="str">
        <f t="shared" si="66"/>
        <v xml:space="preserve"> </v>
      </c>
    </row>
    <row r="712" spans="1:17" x14ac:dyDescent="0.2">
      <c r="A712" s="10" t="str">
        <f>IF(COUNTRY_INFO!A712=0," ",COUNTRY_INFO!A712)</f>
        <v>Ethiopia</v>
      </c>
      <c r="B712" s="10" t="str">
        <f>IF(COUNTRY_INFO!B712=0," ",COUNTRY_INFO!B712)</f>
        <v>SNNPR Sidama</v>
      </c>
      <c r="C712" s="10" t="str">
        <f>IF(COUNTRY_INFO!C712=0," ",COUNTRY_INFO!C712)</f>
        <v>Boricha</v>
      </c>
      <c r="D712" s="11" t="str">
        <f>IF(COUNTRY_INFO!$T$9:$T$1000="MDA2 (DEC+ALB)", COUNTRY_INFO!$T$9:$T$1000, " ")</f>
        <v xml:space="preserve"> </v>
      </c>
      <c r="E712" s="109"/>
      <c r="F712" s="288"/>
      <c r="G712" s="288"/>
      <c r="H712" s="288"/>
      <c r="I712" s="11">
        <f t="shared" si="61"/>
        <v>0</v>
      </c>
      <c r="J712" s="2"/>
      <c r="K712" s="18"/>
      <c r="L712" s="18"/>
      <c r="M712" s="14">
        <f t="shared" si="62"/>
        <v>0</v>
      </c>
      <c r="N712" s="230" t="str">
        <f t="shared" si="63"/>
        <v xml:space="preserve"> </v>
      </c>
      <c r="O712" s="230" t="str">
        <f t="shared" si="64"/>
        <v xml:space="preserve"> </v>
      </c>
      <c r="P712" s="230" t="str">
        <f t="shared" si="65"/>
        <v xml:space="preserve"> </v>
      </c>
      <c r="Q712" s="230" t="str">
        <f t="shared" si="66"/>
        <v xml:space="preserve"> </v>
      </c>
    </row>
    <row r="713" spans="1:17" x14ac:dyDescent="0.2">
      <c r="A713" s="10" t="str">
        <f>IF(COUNTRY_INFO!A713=0," ",COUNTRY_INFO!A713)</f>
        <v>Ethiopia</v>
      </c>
      <c r="B713" s="10" t="str">
        <f>IF(COUNTRY_INFO!B713=0," ",COUNTRY_INFO!B713)</f>
        <v>SNNPR Sidama</v>
      </c>
      <c r="C713" s="10" t="str">
        <f>IF(COUNTRY_INFO!C713=0," ",COUNTRY_INFO!C713)</f>
        <v>Bursa</v>
      </c>
      <c r="D713" s="11" t="str">
        <f>IF(COUNTRY_INFO!$T$9:$T$1000="MDA2 (DEC+ALB)", COUNTRY_INFO!$T$9:$T$1000, " ")</f>
        <v xml:space="preserve"> </v>
      </c>
      <c r="E713" s="109"/>
      <c r="F713" s="288"/>
      <c r="G713" s="288"/>
      <c r="H713" s="288"/>
      <c r="I713" s="11">
        <f t="shared" si="61"/>
        <v>0</v>
      </c>
      <c r="J713" s="2"/>
      <c r="K713" s="18"/>
      <c r="L713" s="18"/>
      <c r="M713" s="14">
        <f t="shared" si="62"/>
        <v>0</v>
      </c>
      <c r="N713" s="230" t="str">
        <f t="shared" si="63"/>
        <v xml:space="preserve"> </v>
      </c>
      <c r="O713" s="230" t="str">
        <f t="shared" si="64"/>
        <v xml:space="preserve"> </v>
      </c>
      <c r="P713" s="230" t="str">
        <f t="shared" si="65"/>
        <v xml:space="preserve"> </v>
      </c>
      <c r="Q713" s="230" t="str">
        <f t="shared" si="66"/>
        <v xml:space="preserve"> </v>
      </c>
    </row>
    <row r="714" spans="1:17" x14ac:dyDescent="0.2">
      <c r="A714" s="10" t="str">
        <f>IF(COUNTRY_INFO!A714=0," ",COUNTRY_INFO!A714)</f>
        <v>Ethiopia</v>
      </c>
      <c r="B714" s="10" t="str">
        <f>IF(COUNTRY_INFO!B714=0," ",COUNTRY_INFO!B714)</f>
        <v>SNNPR Sidama</v>
      </c>
      <c r="C714" s="10" t="str">
        <f>IF(COUNTRY_INFO!C714=0," ",COUNTRY_INFO!C714)</f>
        <v>Chire</v>
      </c>
      <c r="D714" s="11" t="str">
        <f>IF(COUNTRY_INFO!$T$9:$T$1000="MDA2 (DEC+ALB)", COUNTRY_INFO!$T$9:$T$1000, " ")</f>
        <v xml:space="preserve"> </v>
      </c>
      <c r="E714" s="109"/>
      <c r="F714" s="288"/>
      <c r="G714" s="288"/>
      <c r="H714" s="288"/>
      <c r="I714" s="11">
        <f t="shared" ref="I714:I777" si="67">SUM(F714:H714)</f>
        <v>0</v>
      </c>
      <c r="J714" s="2"/>
      <c r="K714" s="18"/>
      <c r="L714" s="18"/>
      <c r="M714" s="14">
        <f t="shared" ref="M714:M777" si="68">SUM(J714:L714)</f>
        <v>0</v>
      </c>
      <c r="N714" s="230" t="str">
        <f t="shared" ref="N714:N777" si="69">IF(F714&lt;&gt;0, IF(J714/F714*100=0, "-", J714/F714*100), " ")</f>
        <v xml:space="preserve"> </v>
      </c>
      <c r="O714" s="230" t="str">
        <f t="shared" ref="O714:O777" si="70">IF(G714&lt;&gt;0, IF(K714/G714*100=0, "-", K714/G714*100), " ")</f>
        <v xml:space="preserve"> </v>
      </c>
      <c r="P714" s="230" t="str">
        <f t="shared" ref="P714:P777" si="71">IF(H714&lt;&gt;0, IF(L714/H714*100=0, "-", L714/H714*100), " ")</f>
        <v xml:space="preserve"> </v>
      </c>
      <c r="Q714" s="230" t="str">
        <f t="shared" ref="Q714:Q777" si="72">IF(I714&lt;&gt;0, IF(M714/I714*100=0, "-", M714/I714*100), " ")</f>
        <v xml:space="preserve"> </v>
      </c>
    </row>
    <row r="715" spans="1:17" x14ac:dyDescent="0.2">
      <c r="A715" s="10" t="str">
        <f>IF(COUNTRY_INFO!A715=0," ",COUNTRY_INFO!A715)</f>
        <v>Ethiopia</v>
      </c>
      <c r="B715" s="10" t="str">
        <f>IF(COUNTRY_INFO!B715=0," ",COUNTRY_INFO!B715)</f>
        <v>SNNPR Sidama</v>
      </c>
      <c r="C715" s="10" t="str">
        <f>IF(COUNTRY_INFO!C715=0," ",COUNTRY_INFO!C715)</f>
        <v>Dale</v>
      </c>
      <c r="D715" s="11" t="str">
        <f>IF(COUNTRY_INFO!$T$9:$T$1000="MDA2 (DEC+ALB)", COUNTRY_INFO!$T$9:$T$1000, " ")</f>
        <v xml:space="preserve"> </v>
      </c>
      <c r="E715" s="109"/>
      <c r="F715" s="288"/>
      <c r="G715" s="288"/>
      <c r="H715" s="288"/>
      <c r="I715" s="11">
        <f t="shared" si="67"/>
        <v>0</v>
      </c>
      <c r="J715" s="2"/>
      <c r="K715" s="18"/>
      <c r="L715" s="18"/>
      <c r="M715" s="14">
        <f t="shared" si="68"/>
        <v>0</v>
      </c>
      <c r="N715" s="230" t="str">
        <f t="shared" si="69"/>
        <v xml:space="preserve"> </v>
      </c>
      <c r="O715" s="230" t="str">
        <f t="shared" si="70"/>
        <v xml:space="preserve"> </v>
      </c>
      <c r="P715" s="230" t="str">
        <f t="shared" si="71"/>
        <v xml:space="preserve"> </v>
      </c>
      <c r="Q715" s="230" t="str">
        <f t="shared" si="72"/>
        <v xml:space="preserve"> </v>
      </c>
    </row>
    <row r="716" spans="1:17" x14ac:dyDescent="0.2">
      <c r="A716" s="10" t="str">
        <f>IF(COUNTRY_INFO!A716=0," ",COUNTRY_INFO!A716)</f>
        <v>Ethiopia</v>
      </c>
      <c r="B716" s="10" t="str">
        <f>IF(COUNTRY_INFO!B716=0," ",COUNTRY_INFO!B716)</f>
        <v>SNNPR Sidama</v>
      </c>
      <c r="C716" s="10" t="str">
        <f>IF(COUNTRY_INFO!C716=0," ",COUNTRY_INFO!C716)</f>
        <v>Dara</v>
      </c>
      <c r="D716" s="11" t="str">
        <f>IF(COUNTRY_INFO!$T$9:$T$1000="MDA2 (DEC+ALB)", COUNTRY_INFO!$T$9:$T$1000, " ")</f>
        <v xml:space="preserve"> </v>
      </c>
      <c r="E716" s="109"/>
      <c r="F716" s="288"/>
      <c r="G716" s="288"/>
      <c r="H716" s="288"/>
      <c r="I716" s="11">
        <f t="shared" si="67"/>
        <v>0</v>
      </c>
      <c r="J716" s="2"/>
      <c r="K716" s="18"/>
      <c r="L716" s="18"/>
      <c r="M716" s="14">
        <f t="shared" si="68"/>
        <v>0</v>
      </c>
      <c r="N716" s="230" t="str">
        <f t="shared" si="69"/>
        <v xml:space="preserve"> </v>
      </c>
      <c r="O716" s="230" t="str">
        <f t="shared" si="70"/>
        <v xml:space="preserve"> </v>
      </c>
      <c r="P716" s="230" t="str">
        <f t="shared" si="71"/>
        <v xml:space="preserve"> </v>
      </c>
      <c r="Q716" s="230" t="str">
        <f t="shared" si="72"/>
        <v xml:space="preserve"> </v>
      </c>
    </row>
    <row r="717" spans="1:17" x14ac:dyDescent="0.2">
      <c r="A717" s="10" t="str">
        <f>IF(COUNTRY_INFO!A717=0," ",COUNTRY_INFO!A717)</f>
        <v>Ethiopia</v>
      </c>
      <c r="B717" s="10" t="str">
        <f>IF(COUNTRY_INFO!B717=0," ",COUNTRY_INFO!B717)</f>
        <v>SNNPR Sidama</v>
      </c>
      <c r="C717" s="10" t="str">
        <f>IF(COUNTRY_INFO!C717=0," ",COUNTRY_INFO!C717)</f>
        <v>Gorchie</v>
      </c>
      <c r="D717" s="11" t="str">
        <f>IF(COUNTRY_INFO!$T$9:$T$1000="MDA2 (DEC+ALB)", COUNTRY_INFO!$T$9:$T$1000, " ")</f>
        <v xml:space="preserve"> </v>
      </c>
      <c r="E717" s="109"/>
      <c r="F717" s="288"/>
      <c r="G717" s="288"/>
      <c r="H717" s="288"/>
      <c r="I717" s="11">
        <f t="shared" si="67"/>
        <v>0</v>
      </c>
      <c r="J717" s="2"/>
      <c r="K717" s="18"/>
      <c r="L717" s="18"/>
      <c r="M717" s="14">
        <f t="shared" si="68"/>
        <v>0</v>
      </c>
      <c r="N717" s="230" t="str">
        <f t="shared" si="69"/>
        <v xml:space="preserve"> </v>
      </c>
      <c r="O717" s="230" t="str">
        <f t="shared" si="70"/>
        <v xml:space="preserve"> </v>
      </c>
      <c r="P717" s="230" t="str">
        <f t="shared" si="71"/>
        <v xml:space="preserve"> </v>
      </c>
      <c r="Q717" s="230" t="str">
        <f t="shared" si="72"/>
        <v xml:space="preserve"> </v>
      </c>
    </row>
    <row r="718" spans="1:17" x14ac:dyDescent="0.2">
      <c r="A718" s="10" t="str">
        <f>IF(COUNTRY_INFO!A718=0," ",COUNTRY_INFO!A718)</f>
        <v>Ethiopia</v>
      </c>
      <c r="B718" s="10" t="str">
        <f>IF(COUNTRY_INFO!B718=0," ",COUNTRY_INFO!B718)</f>
        <v>SNNPR Sidama</v>
      </c>
      <c r="C718" s="10" t="str">
        <f>IF(COUNTRY_INFO!C718=0," ",COUNTRY_INFO!C718)</f>
        <v>Hawasa Zuria</v>
      </c>
      <c r="D718" s="11" t="str">
        <f>IF(COUNTRY_INFO!$T$9:$T$1000="MDA2 (DEC+ALB)", COUNTRY_INFO!$T$9:$T$1000, " ")</f>
        <v xml:space="preserve"> </v>
      </c>
      <c r="E718" s="109"/>
      <c r="F718" s="288"/>
      <c r="G718" s="288"/>
      <c r="H718" s="288"/>
      <c r="I718" s="11">
        <f t="shared" si="67"/>
        <v>0</v>
      </c>
      <c r="J718" s="2"/>
      <c r="K718" s="18"/>
      <c r="L718" s="18"/>
      <c r="M718" s="14">
        <f t="shared" si="68"/>
        <v>0</v>
      </c>
      <c r="N718" s="230" t="str">
        <f t="shared" si="69"/>
        <v xml:space="preserve"> </v>
      </c>
      <c r="O718" s="230" t="str">
        <f t="shared" si="70"/>
        <v xml:space="preserve"> </v>
      </c>
      <c r="P718" s="230" t="str">
        <f t="shared" si="71"/>
        <v xml:space="preserve"> </v>
      </c>
      <c r="Q718" s="230" t="str">
        <f t="shared" si="72"/>
        <v xml:space="preserve"> </v>
      </c>
    </row>
    <row r="719" spans="1:17" x14ac:dyDescent="0.2">
      <c r="A719" s="10" t="str">
        <f>IF(COUNTRY_INFO!A719=0," ",COUNTRY_INFO!A719)</f>
        <v>Ethiopia</v>
      </c>
      <c r="B719" s="10" t="str">
        <f>IF(COUNTRY_INFO!B719=0," ",COUNTRY_INFO!B719)</f>
        <v>SNNPR Sidama</v>
      </c>
      <c r="C719" s="10" t="str">
        <f>IF(COUNTRY_INFO!C719=0," ",COUNTRY_INFO!C719)</f>
        <v xml:space="preserve">Hawassa City </v>
      </c>
      <c r="D719" s="11" t="str">
        <f>IF(COUNTRY_INFO!$T$9:$T$1000="MDA2 (DEC+ALB)", COUNTRY_INFO!$T$9:$T$1000, " ")</f>
        <v xml:space="preserve"> </v>
      </c>
      <c r="E719" s="109"/>
      <c r="F719" s="288"/>
      <c r="G719" s="288"/>
      <c r="H719" s="288"/>
      <c r="I719" s="11">
        <f t="shared" si="67"/>
        <v>0</v>
      </c>
      <c r="J719" s="2"/>
      <c r="K719" s="18"/>
      <c r="L719" s="18"/>
      <c r="M719" s="14">
        <f t="shared" si="68"/>
        <v>0</v>
      </c>
      <c r="N719" s="230" t="str">
        <f t="shared" si="69"/>
        <v xml:space="preserve"> </v>
      </c>
      <c r="O719" s="230" t="str">
        <f t="shared" si="70"/>
        <v xml:space="preserve"> </v>
      </c>
      <c r="P719" s="230" t="str">
        <f t="shared" si="71"/>
        <v xml:space="preserve"> </v>
      </c>
      <c r="Q719" s="230" t="str">
        <f t="shared" si="72"/>
        <v xml:space="preserve"> </v>
      </c>
    </row>
    <row r="720" spans="1:17" x14ac:dyDescent="0.2">
      <c r="A720" s="10" t="str">
        <f>IF(COUNTRY_INFO!A720=0," ",COUNTRY_INFO!A720)</f>
        <v>Ethiopia</v>
      </c>
      <c r="B720" s="10" t="str">
        <f>IF(COUNTRY_INFO!B720=0," ",COUNTRY_INFO!B720)</f>
        <v>SNNPR Sidama</v>
      </c>
      <c r="C720" s="10" t="str">
        <f>IF(COUNTRY_INFO!C720=0," ",COUNTRY_INFO!C720)</f>
        <v>Hawela Tula</v>
      </c>
      <c r="D720" s="11" t="str">
        <f>IF(COUNTRY_INFO!$T$9:$T$1000="MDA2 (DEC+ALB)", COUNTRY_INFO!$T$9:$T$1000, " ")</f>
        <v xml:space="preserve"> </v>
      </c>
      <c r="E720" s="109"/>
      <c r="F720" s="288"/>
      <c r="G720" s="288"/>
      <c r="H720" s="288"/>
      <c r="I720" s="11">
        <f t="shared" si="67"/>
        <v>0</v>
      </c>
      <c r="J720" s="2"/>
      <c r="K720" s="18"/>
      <c r="L720" s="18"/>
      <c r="M720" s="14">
        <f t="shared" si="68"/>
        <v>0</v>
      </c>
      <c r="N720" s="230" t="str">
        <f t="shared" si="69"/>
        <v xml:space="preserve"> </v>
      </c>
      <c r="O720" s="230" t="str">
        <f t="shared" si="70"/>
        <v xml:space="preserve"> </v>
      </c>
      <c r="P720" s="230" t="str">
        <f t="shared" si="71"/>
        <v xml:space="preserve"> </v>
      </c>
      <c r="Q720" s="230" t="str">
        <f t="shared" si="72"/>
        <v xml:space="preserve"> </v>
      </c>
    </row>
    <row r="721" spans="1:17" x14ac:dyDescent="0.2">
      <c r="A721" s="10" t="str">
        <f>IF(COUNTRY_INFO!A721=0," ",COUNTRY_INFO!A721)</f>
        <v>Ethiopia</v>
      </c>
      <c r="B721" s="10" t="str">
        <f>IF(COUNTRY_INFO!B721=0," ",COUNTRY_INFO!B721)</f>
        <v>SNNPR Sidama</v>
      </c>
      <c r="C721" s="10" t="str">
        <f>IF(COUNTRY_INFO!C721=0," ",COUNTRY_INFO!C721)</f>
        <v>Hula</v>
      </c>
      <c r="D721" s="11" t="str">
        <f>IF(COUNTRY_INFO!$T$9:$T$1000="MDA2 (DEC+ALB)", COUNTRY_INFO!$T$9:$T$1000, " ")</f>
        <v xml:space="preserve"> </v>
      </c>
      <c r="E721" s="109"/>
      <c r="F721" s="288"/>
      <c r="G721" s="288"/>
      <c r="H721" s="288"/>
      <c r="I721" s="11">
        <f t="shared" si="67"/>
        <v>0</v>
      </c>
      <c r="J721" s="2"/>
      <c r="K721" s="18"/>
      <c r="L721" s="18"/>
      <c r="M721" s="14">
        <f t="shared" si="68"/>
        <v>0</v>
      </c>
      <c r="N721" s="230" t="str">
        <f t="shared" si="69"/>
        <v xml:space="preserve"> </v>
      </c>
      <c r="O721" s="230" t="str">
        <f t="shared" si="70"/>
        <v xml:space="preserve"> </v>
      </c>
      <c r="P721" s="230" t="str">
        <f t="shared" si="71"/>
        <v xml:space="preserve"> </v>
      </c>
      <c r="Q721" s="230" t="str">
        <f t="shared" si="72"/>
        <v xml:space="preserve"> </v>
      </c>
    </row>
    <row r="722" spans="1:17" x14ac:dyDescent="0.2">
      <c r="A722" s="10" t="str">
        <f>IF(COUNTRY_INFO!A722=0," ",COUNTRY_INFO!A722)</f>
        <v>Ethiopia</v>
      </c>
      <c r="B722" s="10" t="str">
        <f>IF(COUNTRY_INFO!B722=0," ",COUNTRY_INFO!B722)</f>
        <v>SNNPR Sidama</v>
      </c>
      <c r="C722" s="10" t="str">
        <f>IF(COUNTRY_INFO!C722=0," ",COUNTRY_INFO!C722)</f>
        <v>Loka Abaya</v>
      </c>
      <c r="D722" s="11" t="str">
        <f>IF(COUNTRY_INFO!$T$9:$T$1000="MDA2 (DEC+ALB)", COUNTRY_INFO!$T$9:$T$1000, " ")</f>
        <v xml:space="preserve"> </v>
      </c>
      <c r="E722" s="109"/>
      <c r="F722" s="288"/>
      <c r="G722" s="288"/>
      <c r="H722" s="288"/>
      <c r="I722" s="11">
        <f t="shared" si="67"/>
        <v>0</v>
      </c>
      <c r="J722" s="2"/>
      <c r="K722" s="18"/>
      <c r="L722" s="18"/>
      <c r="M722" s="14">
        <f t="shared" si="68"/>
        <v>0</v>
      </c>
      <c r="N722" s="230" t="str">
        <f t="shared" si="69"/>
        <v xml:space="preserve"> </v>
      </c>
      <c r="O722" s="230" t="str">
        <f t="shared" si="70"/>
        <v xml:space="preserve"> </v>
      </c>
      <c r="P722" s="230" t="str">
        <f t="shared" si="71"/>
        <v xml:space="preserve"> </v>
      </c>
      <c r="Q722" s="230" t="str">
        <f t="shared" si="72"/>
        <v xml:space="preserve"> </v>
      </c>
    </row>
    <row r="723" spans="1:17" x14ac:dyDescent="0.2">
      <c r="A723" s="10" t="str">
        <f>IF(COUNTRY_INFO!A723=0," ",COUNTRY_INFO!A723)</f>
        <v>Ethiopia</v>
      </c>
      <c r="B723" s="10" t="str">
        <f>IF(COUNTRY_INFO!B723=0," ",COUNTRY_INFO!B723)</f>
        <v>SNNPR Sidama</v>
      </c>
      <c r="C723" s="10" t="str">
        <f>IF(COUNTRY_INFO!C723=0," ",COUNTRY_INFO!C723)</f>
        <v>Malga</v>
      </c>
      <c r="D723" s="11" t="str">
        <f>IF(COUNTRY_INFO!$T$9:$T$1000="MDA2 (DEC+ALB)", COUNTRY_INFO!$T$9:$T$1000, " ")</f>
        <v xml:space="preserve"> </v>
      </c>
      <c r="E723" s="109"/>
      <c r="F723" s="288"/>
      <c r="G723" s="288"/>
      <c r="H723" s="288"/>
      <c r="I723" s="11">
        <f t="shared" si="67"/>
        <v>0</v>
      </c>
      <c r="J723" s="2"/>
      <c r="K723" s="18"/>
      <c r="L723" s="18"/>
      <c r="M723" s="14">
        <f t="shared" si="68"/>
        <v>0</v>
      </c>
      <c r="N723" s="230" t="str">
        <f t="shared" si="69"/>
        <v xml:space="preserve"> </v>
      </c>
      <c r="O723" s="230" t="str">
        <f t="shared" si="70"/>
        <v xml:space="preserve"> </v>
      </c>
      <c r="P723" s="230" t="str">
        <f t="shared" si="71"/>
        <v xml:space="preserve"> </v>
      </c>
      <c r="Q723" s="230" t="str">
        <f t="shared" si="72"/>
        <v xml:space="preserve"> </v>
      </c>
    </row>
    <row r="724" spans="1:17" x14ac:dyDescent="0.2">
      <c r="A724" s="10" t="str">
        <f>IF(COUNTRY_INFO!A724=0," ",COUNTRY_INFO!A724)</f>
        <v>Ethiopia</v>
      </c>
      <c r="B724" s="10" t="str">
        <f>IF(COUNTRY_INFO!B724=0," ",COUNTRY_INFO!B724)</f>
        <v>SNNPR Sidama</v>
      </c>
      <c r="C724" s="10" t="str">
        <f>IF(COUNTRY_INFO!C724=0," ",COUNTRY_INFO!C724)</f>
        <v>Shebedino</v>
      </c>
      <c r="D724" s="11" t="str">
        <f>IF(COUNTRY_INFO!$T$9:$T$1000="MDA2 (DEC+ALB)", COUNTRY_INFO!$T$9:$T$1000, " ")</f>
        <v xml:space="preserve"> </v>
      </c>
      <c r="E724" s="109"/>
      <c r="F724" s="288"/>
      <c r="G724" s="288"/>
      <c r="H724" s="288"/>
      <c r="I724" s="11">
        <f t="shared" si="67"/>
        <v>0</v>
      </c>
      <c r="J724" s="2"/>
      <c r="K724" s="18"/>
      <c r="L724" s="18"/>
      <c r="M724" s="14">
        <f t="shared" si="68"/>
        <v>0</v>
      </c>
      <c r="N724" s="230" t="str">
        <f t="shared" si="69"/>
        <v xml:space="preserve"> </v>
      </c>
      <c r="O724" s="230" t="str">
        <f t="shared" si="70"/>
        <v xml:space="preserve"> </v>
      </c>
      <c r="P724" s="230" t="str">
        <f t="shared" si="71"/>
        <v xml:space="preserve"> </v>
      </c>
      <c r="Q724" s="230" t="str">
        <f t="shared" si="72"/>
        <v xml:space="preserve"> </v>
      </c>
    </row>
    <row r="725" spans="1:17" x14ac:dyDescent="0.2">
      <c r="A725" s="10" t="str">
        <f>IF(COUNTRY_INFO!A725=0," ",COUNTRY_INFO!A725)</f>
        <v>Ethiopia</v>
      </c>
      <c r="B725" s="10" t="str">
        <f>IF(COUNTRY_INFO!B725=0," ",COUNTRY_INFO!B725)</f>
        <v>SNNPR Sidama</v>
      </c>
      <c r="C725" s="10" t="str">
        <f>IF(COUNTRY_INFO!C725=0," ",COUNTRY_INFO!C725)</f>
        <v>Wondo Genet</v>
      </c>
      <c r="D725" s="11" t="str">
        <f>IF(COUNTRY_INFO!$T$9:$T$1000="MDA2 (DEC+ALB)", COUNTRY_INFO!$T$9:$T$1000, " ")</f>
        <v xml:space="preserve"> </v>
      </c>
      <c r="E725" s="109"/>
      <c r="F725" s="288"/>
      <c r="G725" s="288"/>
      <c r="H725" s="288"/>
      <c r="I725" s="11">
        <f t="shared" si="67"/>
        <v>0</v>
      </c>
      <c r="J725" s="2"/>
      <c r="K725" s="18"/>
      <c r="L725" s="18"/>
      <c r="M725" s="14">
        <f t="shared" si="68"/>
        <v>0</v>
      </c>
      <c r="N725" s="230" t="str">
        <f t="shared" si="69"/>
        <v xml:space="preserve"> </v>
      </c>
      <c r="O725" s="230" t="str">
        <f t="shared" si="70"/>
        <v xml:space="preserve"> </v>
      </c>
      <c r="P725" s="230" t="str">
        <f t="shared" si="71"/>
        <v xml:space="preserve"> </v>
      </c>
      <c r="Q725" s="230" t="str">
        <f t="shared" si="72"/>
        <v xml:space="preserve"> </v>
      </c>
    </row>
    <row r="726" spans="1:17" x14ac:dyDescent="0.2">
      <c r="A726" s="10" t="str">
        <f>IF(COUNTRY_INFO!A726=0," ",COUNTRY_INFO!A726)</f>
        <v>Ethiopia</v>
      </c>
      <c r="B726" s="10" t="str">
        <f>IF(COUNTRY_INFO!B726=0," ",COUNTRY_INFO!B726)</f>
        <v>SNNPR Sidama</v>
      </c>
      <c r="C726" s="10" t="str">
        <f>IF(COUNTRY_INFO!C726=0," ",COUNTRY_INFO!C726)</f>
        <v>Wonsho</v>
      </c>
      <c r="D726" s="11" t="str">
        <f>IF(COUNTRY_INFO!$T$9:$T$1000="MDA2 (DEC+ALB)", COUNTRY_INFO!$T$9:$T$1000, " ")</f>
        <v xml:space="preserve"> </v>
      </c>
      <c r="E726" s="109"/>
      <c r="F726" s="288"/>
      <c r="G726" s="288"/>
      <c r="H726" s="288"/>
      <c r="I726" s="11">
        <f t="shared" si="67"/>
        <v>0</v>
      </c>
      <c r="J726" s="2"/>
      <c r="K726" s="18"/>
      <c r="L726" s="18"/>
      <c r="M726" s="14">
        <f t="shared" si="68"/>
        <v>0</v>
      </c>
      <c r="N726" s="230" t="str">
        <f t="shared" si="69"/>
        <v xml:space="preserve"> </v>
      </c>
      <c r="O726" s="230" t="str">
        <f t="shared" si="70"/>
        <v xml:space="preserve"> </v>
      </c>
      <c r="P726" s="230" t="str">
        <f t="shared" si="71"/>
        <v xml:space="preserve"> </v>
      </c>
      <c r="Q726" s="230" t="str">
        <f t="shared" si="72"/>
        <v xml:space="preserve"> </v>
      </c>
    </row>
    <row r="727" spans="1:17" x14ac:dyDescent="0.2">
      <c r="A727" s="10" t="str">
        <f>IF(COUNTRY_INFO!A727=0," ",COUNTRY_INFO!A727)</f>
        <v>Ethiopia</v>
      </c>
      <c r="B727" s="10" t="str">
        <f>IF(COUNTRY_INFO!B727=0," ",COUNTRY_INFO!B727)</f>
        <v>SNNPR Sidama</v>
      </c>
      <c r="C727" s="10" t="str">
        <f>IF(COUNTRY_INFO!C727=0," ",COUNTRY_INFO!C727)</f>
        <v>Yirgalem town</v>
      </c>
      <c r="D727" s="11" t="str">
        <f>IF(COUNTRY_INFO!$T$9:$T$1000="MDA2 (DEC+ALB)", COUNTRY_INFO!$T$9:$T$1000, " ")</f>
        <v xml:space="preserve"> </v>
      </c>
      <c r="E727" s="109"/>
      <c r="F727" s="288"/>
      <c r="G727" s="288"/>
      <c r="H727" s="288"/>
      <c r="I727" s="11">
        <f t="shared" si="67"/>
        <v>0</v>
      </c>
      <c r="J727" s="2"/>
      <c r="K727" s="18"/>
      <c r="L727" s="18"/>
      <c r="M727" s="14">
        <f t="shared" si="68"/>
        <v>0</v>
      </c>
      <c r="N727" s="230" t="str">
        <f t="shared" si="69"/>
        <v xml:space="preserve"> </v>
      </c>
      <c r="O727" s="230" t="str">
        <f t="shared" si="70"/>
        <v xml:space="preserve"> </v>
      </c>
      <c r="P727" s="230" t="str">
        <f t="shared" si="71"/>
        <v xml:space="preserve"> </v>
      </c>
      <c r="Q727" s="230" t="str">
        <f t="shared" si="72"/>
        <v xml:space="preserve"> </v>
      </c>
    </row>
    <row r="728" spans="1:17" x14ac:dyDescent="0.2">
      <c r="A728" s="10" t="str">
        <f>IF(COUNTRY_INFO!A728=0," ",COUNTRY_INFO!A728)</f>
        <v>Ethiopia</v>
      </c>
      <c r="B728" s="10" t="str">
        <f>IF(COUNTRY_INFO!B728=0," ",COUNTRY_INFO!B728)</f>
        <v>SNNPR Silti</v>
      </c>
      <c r="C728" s="10" t="str">
        <f>IF(COUNTRY_INFO!C728=0," ",COUNTRY_INFO!C728)</f>
        <v>Alicho wuriro</v>
      </c>
      <c r="D728" s="11" t="str">
        <f>IF(COUNTRY_INFO!$T$9:$T$1000="MDA2 (DEC+ALB)", COUNTRY_INFO!$T$9:$T$1000, " ")</f>
        <v xml:space="preserve"> </v>
      </c>
      <c r="E728" s="109"/>
      <c r="F728" s="288"/>
      <c r="G728" s="288"/>
      <c r="H728" s="288"/>
      <c r="I728" s="11">
        <f t="shared" si="67"/>
        <v>0</v>
      </c>
      <c r="J728" s="2"/>
      <c r="K728" s="18"/>
      <c r="L728" s="18"/>
      <c r="M728" s="14">
        <f t="shared" si="68"/>
        <v>0</v>
      </c>
      <c r="N728" s="230" t="str">
        <f t="shared" si="69"/>
        <v xml:space="preserve"> </v>
      </c>
      <c r="O728" s="230" t="str">
        <f t="shared" si="70"/>
        <v xml:space="preserve"> </v>
      </c>
      <c r="P728" s="230" t="str">
        <f t="shared" si="71"/>
        <v xml:space="preserve"> </v>
      </c>
      <c r="Q728" s="230" t="str">
        <f t="shared" si="72"/>
        <v xml:space="preserve"> </v>
      </c>
    </row>
    <row r="729" spans="1:17" x14ac:dyDescent="0.2">
      <c r="A729" s="10" t="str">
        <f>IF(COUNTRY_INFO!A729=0," ",COUNTRY_INFO!A729)</f>
        <v>Ethiopia</v>
      </c>
      <c r="B729" s="10" t="str">
        <f>IF(COUNTRY_INFO!B729=0," ",COUNTRY_INFO!B729)</f>
        <v>SNNPR Silti</v>
      </c>
      <c r="C729" s="10" t="str">
        <f>IF(COUNTRY_INFO!C729=0," ",COUNTRY_INFO!C729)</f>
        <v>Dalocha</v>
      </c>
      <c r="D729" s="11" t="str">
        <f>IF(COUNTRY_INFO!$T$9:$T$1000="MDA2 (DEC+ALB)", COUNTRY_INFO!$T$9:$T$1000, " ")</f>
        <v xml:space="preserve"> </v>
      </c>
      <c r="E729" s="109"/>
      <c r="F729" s="288"/>
      <c r="G729" s="288"/>
      <c r="H729" s="288"/>
      <c r="I729" s="11">
        <f t="shared" si="67"/>
        <v>0</v>
      </c>
      <c r="J729" s="2"/>
      <c r="K729" s="18"/>
      <c r="L729" s="18"/>
      <c r="M729" s="14">
        <f t="shared" si="68"/>
        <v>0</v>
      </c>
      <c r="N729" s="230" t="str">
        <f t="shared" si="69"/>
        <v xml:space="preserve"> </v>
      </c>
      <c r="O729" s="230" t="str">
        <f t="shared" si="70"/>
        <v xml:space="preserve"> </v>
      </c>
      <c r="P729" s="230" t="str">
        <f t="shared" si="71"/>
        <v xml:space="preserve"> </v>
      </c>
      <c r="Q729" s="230" t="str">
        <f t="shared" si="72"/>
        <v xml:space="preserve"> </v>
      </c>
    </row>
    <row r="730" spans="1:17" x14ac:dyDescent="0.2">
      <c r="A730" s="10" t="str">
        <f>IF(COUNTRY_INFO!A730=0," ",COUNTRY_INFO!A730)</f>
        <v>Ethiopia</v>
      </c>
      <c r="B730" s="10" t="str">
        <f>IF(COUNTRY_INFO!B730=0," ",COUNTRY_INFO!B730)</f>
        <v>SNNPR Silti</v>
      </c>
      <c r="C730" s="10" t="str">
        <f>IF(COUNTRY_INFO!C730=0," ",COUNTRY_INFO!C730)</f>
        <v>Hulbarg</v>
      </c>
      <c r="D730" s="11" t="str">
        <f>IF(COUNTRY_INFO!$T$9:$T$1000="MDA2 (DEC+ALB)", COUNTRY_INFO!$T$9:$T$1000, " ")</f>
        <v xml:space="preserve"> </v>
      </c>
      <c r="E730" s="109"/>
      <c r="F730" s="288"/>
      <c r="G730" s="288"/>
      <c r="H730" s="288"/>
      <c r="I730" s="11">
        <f t="shared" si="67"/>
        <v>0</v>
      </c>
      <c r="J730" s="2"/>
      <c r="K730" s="18"/>
      <c r="L730" s="18"/>
      <c r="M730" s="14">
        <f t="shared" si="68"/>
        <v>0</v>
      </c>
      <c r="N730" s="230" t="str">
        <f t="shared" si="69"/>
        <v xml:space="preserve"> </v>
      </c>
      <c r="O730" s="230" t="str">
        <f t="shared" si="70"/>
        <v xml:space="preserve"> </v>
      </c>
      <c r="P730" s="230" t="str">
        <f t="shared" si="71"/>
        <v xml:space="preserve"> </v>
      </c>
      <c r="Q730" s="230" t="str">
        <f t="shared" si="72"/>
        <v xml:space="preserve"> </v>
      </c>
    </row>
    <row r="731" spans="1:17" x14ac:dyDescent="0.2">
      <c r="A731" s="10" t="str">
        <f>IF(COUNTRY_INFO!A731=0," ",COUNTRY_INFO!A731)</f>
        <v>Ethiopia</v>
      </c>
      <c r="B731" s="10" t="str">
        <f>IF(COUNTRY_INFO!B731=0," ",COUNTRY_INFO!B731)</f>
        <v>SNNPR Silti</v>
      </c>
      <c r="C731" s="10" t="str">
        <f>IF(COUNTRY_INFO!C731=0," ",COUNTRY_INFO!C731)</f>
        <v>Lanforo</v>
      </c>
      <c r="D731" s="11" t="str">
        <f>IF(COUNTRY_INFO!$T$9:$T$1000="MDA2 (DEC+ALB)", COUNTRY_INFO!$T$9:$T$1000, " ")</f>
        <v xml:space="preserve"> </v>
      </c>
      <c r="E731" s="109"/>
      <c r="F731" s="288"/>
      <c r="G731" s="288"/>
      <c r="H731" s="288"/>
      <c r="I731" s="11">
        <f t="shared" si="67"/>
        <v>0</v>
      </c>
      <c r="J731" s="2"/>
      <c r="K731" s="18"/>
      <c r="L731" s="18"/>
      <c r="M731" s="14">
        <f t="shared" si="68"/>
        <v>0</v>
      </c>
      <c r="N731" s="230" t="str">
        <f t="shared" si="69"/>
        <v xml:space="preserve"> </v>
      </c>
      <c r="O731" s="230" t="str">
        <f t="shared" si="70"/>
        <v xml:space="preserve"> </v>
      </c>
      <c r="P731" s="230" t="str">
        <f t="shared" si="71"/>
        <v xml:space="preserve"> </v>
      </c>
      <c r="Q731" s="230" t="str">
        <f t="shared" si="72"/>
        <v xml:space="preserve"> </v>
      </c>
    </row>
    <row r="732" spans="1:17" x14ac:dyDescent="0.2">
      <c r="A732" s="10" t="str">
        <f>IF(COUNTRY_INFO!A732=0," ",COUNTRY_INFO!A732)</f>
        <v>Ethiopia</v>
      </c>
      <c r="B732" s="10" t="str">
        <f>IF(COUNTRY_INFO!B732=0," ",COUNTRY_INFO!B732)</f>
        <v>SNNPR Silti</v>
      </c>
      <c r="C732" s="10" t="str">
        <f>IF(COUNTRY_INFO!C732=0," ",COUNTRY_INFO!C732)</f>
        <v>Mirab Azernet Berbere</v>
      </c>
      <c r="D732" s="11" t="str">
        <f>IF(COUNTRY_INFO!$T$9:$T$1000="MDA2 (DEC+ALB)", COUNTRY_INFO!$T$9:$T$1000, " ")</f>
        <v xml:space="preserve"> </v>
      </c>
      <c r="E732" s="109"/>
      <c r="F732" s="288"/>
      <c r="G732" s="288"/>
      <c r="H732" s="288"/>
      <c r="I732" s="11">
        <f t="shared" si="67"/>
        <v>0</v>
      </c>
      <c r="J732" s="2"/>
      <c r="K732" s="18"/>
      <c r="L732" s="18"/>
      <c r="M732" s="14">
        <f t="shared" si="68"/>
        <v>0</v>
      </c>
      <c r="N732" s="230" t="str">
        <f t="shared" si="69"/>
        <v xml:space="preserve"> </v>
      </c>
      <c r="O732" s="230" t="str">
        <f t="shared" si="70"/>
        <v xml:space="preserve"> </v>
      </c>
      <c r="P732" s="230" t="str">
        <f t="shared" si="71"/>
        <v xml:space="preserve"> </v>
      </c>
      <c r="Q732" s="230" t="str">
        <f t="shared" si="72"/>
        <v xml:space="preserve"> </v>
      </c>
    </row>
    <row r="733" spans="1:17" x14ac:dyDescent="0.2">
      <c r="A733" s="10" t="str">
        <f>IF(COUNTRY_INFO!A733=0," ",COUNTRY_INFO!A733)</f>
        <v>Ethiopia</v>
      </c>
      <c r="B733" s="10" t="str">
        <f>IF(COUNTRY_INFO!B733=0," ",COUNTRY_INFO!B733)</f>
        <v>SNNPR Silti</v>
      </c>
      <c r="C733" s="10" t="str">
        <f>IF(COUNTRY_INFO!C733=0," ",COUNTRY_INFO!C733)</f>
        <v>Misirak Azernet Berbere</v>
      </c>
      <c r="D733" s="11" t="str">
        <f>IF(COUNTRY_INFO!$T$9:$T$1000="MDA2 (DEC+ALB)", COUNTRY_INFO!$T$9:$T$1000, " ")</f>
        <v xml:space="preserve"> </v>
      </c>
      <c r="E733" s="109"/>
      <c r="F733" s="288"/>
      <c r="G733" s="288"/>
      <c r="H733" s="288"/>
      <c r="I733" s="11">
        <f t="shared" si="67"/>
        <v>0</v>
      </c>
      <c r="J733" s="2"/>
      <c r="K733" s="18"/>
      <c r="L733" s="18"/>
      <c r="M733" s="14">
        <f t="shared" si="68"/>
        <v>0</v>
      </c>
      <c r="N733" s="230" t="str">
        <f t="shared" si="69"/>
        <v xml:space="preserve"> </v>
      </c>
      <c r="O733" s="230" t="str">
        <f t="shared" si="70"/>
        <v xml:space="preserve"> </v>
      </c>
      <c r="P733" s="230" t="str">
        <f t="shared" si="71"/>
        <v xml:space="preserve"> </v>
      </c>
      <c r="Q733" s="230" t="str">
        <f t="shared" si="72"/>
        <v xml:space="preserve"> </v>
      </c>
    </row>
    <row r="734" spans="1:17" x14ac:dyDescent="0.2">
      <c r="A734" s="10" t="str">
        <f>IF(COUNTRY_INFO!A734=0," ",COUNTRY_INFO!A734)</f>
        <v>Ethiopia</v>
      </c>
      <c r="B734" s="10" t="str">
        <f>IF(COUNTRY_INFO!B734=0," ",COUNTRY_INFO!B734)</f>
        <v>SNNPR Silti</v>
      </c>
      <c r="C734" s="10" t="str">
        <f>IF(COUNTRY_INFO!C734=0," ",COUNTRY_INFO!C734)</f>
        <v>Sankura</v>
      </c>
      <c r="D734" s="11" t="str">
        <f>IF(COUNTRY_INFO!$T$9:$T$1000="MDA2 (DEC+ALB)", COUNTRY_INFO!$T$9:$T$1000, " ")</f>
        <v xml:space="preserve"> </v>
      </c>
      <c r="E734" s="109"/>
      <c r="F734" s="288"/>
      <c r="G734" s="288"/>
      <c r="H734" s="288"/>
      <c r="I734" s="11">
        <f t="shared" si="67"/>
        <v>0</v>
      </c>
      <c r="J734" s="2"/>
      <c r="K734" s="18"/>
      <c r="L734" s="18"/>
      <c r="M734" s="14">
        <f t="shared" si="68"/>
        <v>0</v>
      </c>
      <c r="N734" s="230" t="str">
        <f t="shared" si="69"/>
        <v xml:space="preserve"> </v>
      </c>
      <c r="O734" s="230" t="str">
        <f t="shared" si="70"/>
        <v xml:space="preserve"> </v>
      </c>
      <c r="P734" s="230" t="str">
        <f t="shared" si="71"/>
        <v xml:space="preserve"> </v>
      </c>
      <c r="Q734" s="230" t="str">
        <f t="shared" si="72"/>
        <v xml:space="preserve"> </v>
      </c>
    </row>
    <row r="735" spans="1:17" x14ac:dyDescent="0.2">
      <c r="A735" s="10" t="str">
        <f>IF(COUNTRY_INFO!A735=0," ",COUNTRY_INFO!A735)</f>
        <v>Ethiopia</v>
      </c>
      <c r="B735" s="10" t="str">
        <f>IF(COUNTRY_INFO!B735=0," ",COUNTRY_INFO!B735)</f>
        <v>SNNPR Silti</v>
      </c>
      <c r="C735" s="10" t="str">
        <f>IF(COUNTRY_INFO!C735=0," ",COUNTRY_INFO!C735)</f>
        <v>Silti</v>
      </c>
      <c r="D735" s="11" t="str">
        <f>IF(COUNTRY_INFO!$T$9:$T$1000="MDA2 (DEC+ALB)", COUNTRY_INFO!$T$9:$T$1000, " ")</f>
        <v xml:space="preserve"> </v>
      </c>
      <c r="E735" s="109"/>
      <c r="F735" s="288"/>
      <c r="G735" s="288"/>
      <c r="H735" s="288"/>
      <c r="I735" s="11">
        <f t="shared" si="67"/>
        <v>0</v>
      </c>
      <c r="J735" s="2"/>
      <c r="K735" s="18"/>
      <c r="L735" s="18"/>
      <c r="M735" s="14">
        <f t="shared" si="68"/>
        <v>0</v>
      </c>
      <c r="N735" s="230" t="str">
        <f t="shared" si="69"/>
        <v xml:space="preserve"> </v>
      </c>
      <c r="O735" s="230" t="str">
        <f t="shared" si="70"/>
        <v xml:space="preserve"> </v>
      </c>
      <c r="P735" s="230" t="str">
        <f t="shared" si="71"/>
        <v xml:space="preserve"> </v>
      </c>
      <c r="Q735" s="230" t="str">
        <f t="shared" si="72"/>
        <v xml:space="preserve"> </v>
      </c>
    </row>
    <row r="736" spans="1:17" x14ac:dyDescent="0.2">
      <c r="A736" s="10" t="str">
        <f>IF(COUNTRY_INFO!A736=0," ",COUNTRY_INFO!A736)</f>
        <v>Ethiopia</v>
      </c>
      <c r="B736" s="10" t="str">
        <f>IF(COUNTRY_INFO!B736=0," ",COUNTRY_INFO!B736)</f>
        <v>SNNPR Silti</v>
      </c>
      <c r="C736" s="10" t="str">
        <f>IF(COUNTRY_INFO!C736=0," ",COUNTRY_INFO!C736)</f>
        <v>Worabie</v>
      </c>
      <c r="D736" s="11" t="str">
        <f>IF(COUNTRY_INFO!$T$9:$T$1000="MDA2 (DEC+ALB)", COUNTRY_INFO!$T$9:$T$1000, " ")</f>
        <v xml:space="preserve"> </v>
      </c>
      <c r="E736" s="109"/>
      <c r="F736" s="288"/>
      <c r="G736" s="288"/>
      <c r="H736" s="288"/>
      <c r="I736" s="11">
        <f t="shared" si="67"/>
        <v>0</v>
      </c>
      <c r="J736" s="2"/>
      <c r="K736" s="18"/>
      <c r="L736" s="18"/>
      <c r="M736" s="14">
        <f t="shared" si="68"/>
        <v>0</v>
      </c>
      <c r="N736" s="230" t="str">
        <f t="shared" si="69"/>
        <v xml:space="preserve"> </v>
      </c>
      <c r="O736" s="230" t="str">
        <f t="shared" si="70"/>
        <v xml:space="preserve"> </v>
      </c>
      <c r="P736" s="230" t="str">
        <f t="shared" si="71"/>
        <v xml:space="preserve"> </v>
      </c>
      <c r="Q736" s="230" t="str">
        <f t="shared" si="72"/>
        <v xml:space="preserve"> </v>
      </c>
    </row>
    <row r="737" spans="1:17" x14ac:dyDescent="0.2">
      <c r="A737" s="10" t="str">
        <f>IF(COUNTRY_INFO!A737=0," ",COUNTRY_INFO!A737)</f>
        <v>Ethiopia</v>
      </c>
      <c r="B737" s="10" t="str">
        <f>IF(COUNTRY_INFO!B737=0," ",COUNTRY_INFO!B737)</f>
        <v>SNNPR South Omo</v>
      </c>
      <c r="C737" s="10" t="str">
        <f>IF(COUNTRY_INFO!C737=0," ",COUNTRY_INFO!C737)</f>
        <v>BenaTsemay</v>
      </c>
      <c r="D737" s="11" t="str">
        <f>IF(COUNTRY_INFO!$T$9:$T$1000="MDA2 (DEC+ALB)", COUNTRY_INFO!$T$9:$T$1000, " ")</f>
        <v xml:space="preserve"> </v>
      </c>
      <c r="E737" s="109"/>
      <c r="F737" s="288"/>
      <c r="G737" s="288"/>
      <c r="H737" s="288"/>
      <c r="I737" s="11">
        <f t="shared" si="67"/>
        <v>0</v>
      </c>
      <c r="J737" s="2"/>
      <c r="K737" s="18"/>
      <c r="L737" s="18"/>
      <c r="M737" s="14">
        <f t="shared" si="68"/>
        <v>0</v>
      </c>
      <c r="N737" s="230" t="str">
        <f t="shared" si="69"/>
        <v xml:space="preserve"> </v>
      </c>
      <c r="O737" s="230" t="str">
        <f t="shared" si="70"/>
        <v xml:space="preserve"> </v>
      </c>
      <c r="P737" s="230" t="str">
        <f t="shared" si="71"/>
        <v xml:space="preserve"> </v>
      </c>
      <c r="Q737" s="230" t="str">
        <f t="shared" si="72"/>
        <v xml:space="preserve"> </v>
      </c>
    </row>
    <row r="738" spans="1:17" x14ac:dyDescent="0.2">
      <c r="A738" s="10" t="str">
        <f>IF(COUNTRY_INFO!A738=0," ",COUNTRY_INFO!A738)</f>
        <v>Ethiopia</v>
      </c>
      <c r="B738" s="10" t="str">
        <f>IF(COUNTRY_INFO!B738=0," ",COUNTRY_INFO!B738)</f>
        <v>SNNPR South Omo</v>
      </c>
      <c r="C738" s="10" t="str">
        <f>IF(COUNTRY_INFO!C738=0," ",COUNTRY_INFO!C738)</f>
        <v>Dassenech</v>
      </c>
      <c r="D738" s="11" t="str">
        <f>IF(COUNTRY_INFO!$T$9:$T$1000="MDA2 (DEC+ALB)", COUNTRY_INFO!$T$9:$T$1000, " ")</f>
        <v xml:space="preserve"> </v>
      </c>
      <c r="E738" s="109"/>
      <c r="F738" s="288"/>
      <c r="G738" s="288"/>
      <c r="H738" s="288"/>
      <c r="I738" s="11">
        <f t="shared" si="67"/>
        <v>0</v>
      </c>
      <c r="J738" s="2"/>
      <c r="K738" s="18"/>
      <c r="L738" s="18"/>
      <c r="M738" s="14">
        <f t="shared" si="68"/>
        <v>0</v>
      </c>
      <c r="N738" s="230" t="str">
        <f t="shared" si="69"/>
        <v xml:space="preserve"> </v>
      </c>
      <c r="O738" s="230" t="str">
        <f t="shared" si="70"/>
        <v xml:space="preserve"> </v>
      </c>
      <c r="P738" s="230" t="str">
        <f t="shared" si="71"/>
        <v xml:space="preserve"> </v>
      </c>
      <c r="Q738" s="230" t="str">
        <f t="shared" si="72"/>
        <v xml:space="preserve"> </v>
      </c>
    </row>
    <row r="739" spans="1:17" x14ac:dyDescent="0.2">
      <c r="A739" s="10" t="str">
        <f>IF(COUNTRY_INFO!A739=0," ",COUNTRY_INFO!A739)</f>
        <v>Ethiopia</v>
      </c>
      <c r="B739" s="10" t="str">
        <f>IF(COUNTRY_INFO!B739=0," ",COUNTRY_INFO!B739)</f>
        <v>SNNPR South Omo</v>
      </c>
      <c r="C739" s="10" t="str">
        <f>IF(COUNTRY_INFO!C739=0," ",COUNTRY_INFO!C739)</f>
        <v>Debub Ari</v>
      </c>
      <c r="D739" s="11" t="str">
        <f>IF(COUNTRY_INFO!$T$9:$T$1000="MDA2 (DEC+ALB)", COUNTRY_INFO!$T$9:$T$1000, " ")</f>
        <v xml:space="preserve"> </v>
      </c>
      <c r="E739" s="109"/>
      <c r="F739" s="288"/>
      <c r="G739" s="288"/>
      <c r="H739" s="288"/>
      <c r="I739" s="11">
        <f t="shared" si="67"/>
        <v>0</v>
      </c>
      <c r="J739" s="2"/>
      <c r="K739" s="18"/>
      <c r="L739" s="18"/>
      <c r="M739" s="14">
        <f t="shared" si="68"/>
        <v>0</v>
      </c>
      <c r="N739" s="230" t="str">
        <f t="shared" si="69"/>
        <v xml:space="preserve"> </v>
      </c>
      <c r="O739" s="230" t="str">
        <f t="shared" si="70"/>
        <v xml:space="preserve"> </v>
      </c>
      <c r="P739" s="230" t="str">
        <f t="shared" si="71"/>
        <v xml:space="preserve"> </v>
      </c>
      <c r="Q739" s="230" t="str">
        <f t="shared" si="72"/>
        <v xml:space="preserve"> </v>
      </c>
    </row>
    <row r="740" spans="1:17" x14ac:dyDescent="0.2">
      <c r="A740" s="10" t="str">
        <f>IF(COUNTRY_INFO!A740=0," ",COUNTRY_INFO!A740)</f>
        <v>Ethiopia</v>
      </c>
      <c r="B740" s="10" t="str">
        <f>IF(COUNTRY_INFO!B740=0," ",COUNTRY_INFO!B740)</f>
        <v>SNNPR South Omo</v>
      </c>
      <c r="C740" s="10" t="str">
        <f>IF(COUNTRY_INFO!C740=0," ",COUNTRY_INFO!C740)</f>
        <v>Hamer</v>
      </c>
      <c r="D740" s="11" t="str">
        <f>IF(COUNTRY_INFO!$T$9:$T$1000="MDA2 (DEC+ALB)", COUNTRY_INFO!$T$9:$T$1000, " ")</f>
        <v xml:space="preserve"> </v>
      </c>
      <c r="E740" s="109"/>
      <c r="F740" s="288"/>
      <c r="G740" s="288"/>
      <c r="H740" s="288"/>
      <c r="I740" s="11">
        <f t="shared" si="67"/>
        <v>0</v>
      </c>
      <c r="J740" s="2"/>
      <c r="K740" s="18"/>
      <c r="L740" s="18"/>
      <c r="M740" s="14">
        <f t="shared" si="68"/>
        <v>0</v>
      </c>
      <c r="N740" s="230" t="str">
        <f t="shared" si="69"/>
        <v xml:space="preserve"> </v>
      </c>
      <c r="O740" s="230" t="str">
        <f t="shared" si="70"/>
        <v xml:space="preserve"> </v>
      </c>
      <c r="P740" s="230" t="str">
        <f t="shared" si="71"/>
        <v xml:space="preserve"> </v>
      </c>
      <c r="Q740" s="230" t="str">
        <f t="shared" si="72"/>
        <v xml:space="preserve"> </v>
      </c>
    </row>
    <row r="741" spans="1:17" x14ac:dyDescent="0.2">
      <c r="A741" s="10" t="str">
        <f>IF(COUNTRY_INFO!A741=0," ",COUNTRY_INFO!A741)</f>
        <v>Ethiopia</v>
      </c>
      <c r="B741" s="10" t="str">
        <f>IF(COUNTRY_INFO!B741=0," ",COUNTRY_INFO!B741)</f>
        <v>SNNPR South Omo</v>
      </c>
      <c r="C741" s="10" t="str">
        <f>IF(COUNTRY_INFO!C741=0," ",COUNTRY_INFO!C741)</f>
        <v>Jinka Town</v>
      </c>
      <c r="D741" s="11" t="str">
        <f>IF(COUNTRY_INFO!$T$9:$T$1000="MDA2 (DEC+ALB)", COUNTRY_INFO!$T$9:$T$1000, " ")</f>
        <v xml:space="preserve"> </v>
      </c>
      <c r="E741" s="109"/>
      <c r="F741" s="288"/>
      <c r="G741" s="288"/>
      <c r="H741" s="288"/>
      <c r="I741" s="11">
        <f t="shared" si="67"/>
        <v>0</v>
      </c>
      <c r="J741" s="2"/>
      <c r="K741" s="18"/>
      <c r="L741" s="18"/>
      <c r="M741" s="14">
        <f t="shared" si="68"/>
        <v>0</v>
      </c>
      <c r="N741" s="230" t="str">
        <f t="shared" si="69"/>
        <v xml:space="preserve"> </v>
      </c>
      <c r="O741" s="230" t="str">
        <f t="shared" si="70"/>
        <v xml:space="preserve"> </v>
      </c>
      <c r="P741" s="230" t="str">
        <f t="shared" si="71"/>
        <v xml:space="preserve"> </v>
      </c>
      <c r="Q741" s="230" t="str">
        <f t="shared" si="72"/>
        <v xml:space="preserve"> </v>
      </c>
    </row>
    <row r="742" spans="1:17" x14ac:dyDescent="0.2">
      <c r="A742" s="10" t="str">
        <f>IF(COUNTRY_INFO!A742=0," ",COUNTRY_INFO!A742)</f>
        <v>Ethiopia</v>
      </c>
      <c r="B742" s="10" t="str">
        <f>IF(COUNTRY_INFO!B742=0," ",COUNTRY_INFO!B742)</f>
        <v>SNNPR South Omo</v>
      </c>
      <c r="C742" s="10" t="str">
        <f>IF(COUNTRY_INFO!C742=0," ",COUNTRY_INFO!C742)</f>
        <v>Malie</v>
      </c>
      <c r="D742" s="11" t="str">
        <f>IF(COUNTRY_INFO!$T$9:$T$1000="MDA2 (DEC+ALB)", COUNTRY_INFO!$T$9:$T$1000, " ")</f>
        <v xml:space="preserve"> </v>
      </c>
      <c r="E742" s="109"/>
      <c r="F742" s="288"/>
      <c r="G742" s="288"/>
      <c r="H742" s="288"/>
      <c r="I742" s="11">
        <f t="shared" si="67"/>
        <v>0</v>
      </c>
      <c r="J742" s="2"/>
      <c r="K742" s="18"/>
      <c r="L742" s="18"/>
      <c r="M742" s="14">
        <f t="shared" si="68"/>
        <v>0</v>
      </c>
      <c r="N742" s="230" t="str">
        <f t="shared" si="69"/>
        <v xml:space="preserve"> </v>
      </c>
      <c r="O742" s="230" t="str">
        <f t="shared" si="70"/>
        <v xml:space="preserve"> </v>
      </c>
      <c r="P742" s="230" t="str">
        <f t="shared" si="71"/>
        <v xml:space="preserve"> </v>
      </c>
      <c r="Q742" s="230" t="str">
        <f t="shared" si="72"/>
        <v xml:space="preserve"> </v>
      </c>
    </row>
    <row r="743" spans="1:17" x14ac:dyDescent="0.2">
      <c r="A743" s="10" t="str">
        <f>IF(COUNTRY_INFO!A743=0," ",COUNTRY_INFO!A743)</f>
        <v>Ethiopia</v>
      </c>
      <c r="B743" s="10" t="str">
        <f>IF(COUNTRY_INFO!B743=0," ",COUNTRY_INFO!B743)</f>
        <v>SNNPR South Omo</v>
      </c>
      <c r="C743" s="10" t="str">
        <f>IF(COUNTRY_INFO!C743=0," ",COUNTRY_INFO!C743)</f>
        <v>Nyngatom</v>
      </c>
      <c r="D743" s="11" t="str">
        <f>IF(COUNTRY_INFO!$T$9:$T$1000="MDA2 (DEC+ALB)", COUNTRY_INFO!$T$9:$T$1000, " ")</f>
        <v xml:space="preserve"> </v>
      </c>
      <c r="E743" s="109"/>
      <c r="F743" s="288"/>
      <c r="G743" s="288"/>
      <c r="H743" s="288"/>
      <c r="I743" s="11">
        <f t="shared" si="67"/>
        <v>0</v>
      </c>
      <c r="J743" s="2"/>
      <c r="K743" s="18"/>
      <c r="L743" s="18"/>
      <c r="M743" s="14">
        <f t="shared" si="68"/>
        <v>0</v>
      </c>
      <c r="N743" s="230" t="str">
        <f t="shared" si="69"/>
        <v xml:space="preserve"> </v>
      </c>
      <c r="O743" s="230" t="str">
        <f t="shared" si="70"/>
        <v xml:space="preserve"> </v>
      </c>
      <c r="P743" s="230" t="str">
        <f t="shared" si="71"/>
        <v xml:space="preserve"> </v>
      </c>
      <c r="Q743" s="230" t="str">
        <f t="shared" si="72"/>
        <v xml:space="preserve"> </v>
      </c>
    </row>
    <row r="744" spans="1:17" x14ac:dyDescent="0.2">
      <c r="A744" s="10" t="str">
        <f>IF(COUNTRY_INFO!A744=0," ",COUNTRY_INFO!A744)</f>
        <v>Ethiopia</v>
      </c>
      <c r="B744" s="10" t="str">
        <f>IF(COUNTRY_INFO!B744=0," ",COUNTRY_INFO!B744)</f>
        <v>SNNPR South Omo</v>
      </c>
      <c r="C744" s="10" t="str">
        <f>IF(COUNTRY_INFO!C744=0," ",COUNTRY_INFO!C744)</f>
        <v>Salamago</v>
      </c>
      <c r="D744" s="11" t="str">
        <f>IF(COUNTRY_INFO!$T$9:$T$1000="MDA2 (DEC+ALB)", COUNTRY_INFO!$T$9:$T$1000, " ")</f>
        <v xml:space="preserve"> </v>
      </c>
      <c r="E744" s="109"/>
      <c r="F744" s="288"/>
      <c r="G744" s="288"/>
      <c r="H744" s="288"/>
      <c r="I744" s="11">
        <f t="shared" si="67"/>
        <v>0</v>
      </c>
      <c r="J744" s="2"/>
      <c r="K744" s="18"/>
      <c r="L744" s="18"/>
      <c r="M744" s="14">
        <f t="shared" si="68"/>
        <v>0</v>
      </c>
      <c r="N744" s="230" t="str">
        <f t="shared" si="69"/>
        <v xml:space="preserve"> </v>
      </c>
      <c r="O744" s="230" t="str">
        <f t="shared" si="70"/>
        <v xml:space="preserve"> </v>
      </c>
      <c r="P744" s="230" t="str">
        <f t="shared" si="71"/>
        <v xml:space="preserve"> </v>
      </c>
      <c r="Q744" s="230" t="str">
        <f t="shared" si="72"/>
        <v xml:space="preserve"> </v>
      </c>
    </row>
    <row r="745" spans="1:17" x14ac:dyDescent="0.2">
      <c r="A745" s="10" t="str">
        <f>IF(COUNTRY_INFO!A745=0," ",COUNTRY_INFO!A745)</f>
        <v>Ethiopia</v>
      </c>
      <c r="B745" s="10" t="str">
        <f>IF(COUNTRY_INFO!B745=0," ",COUNTRY_INFO!B745)</f>
        <v>SNNPR South Omo</v>
      </c>
      <c r="C745" s="10" t="str">
        <f>IF(COUNTRY_INFO!C745=0," ",COUNTRY_INFO!C745)</f>
        <v>Semen Ari</v>
      </c>
      <c r="D745" s="11" t="str">
        <f>IF(COUNTRY_INFO!$T$9:$T$1000="MDA2 (DEC+ALB)", COUNTRY_INFO!$T$9:$T$1000, " ")</f>
        <v xml:space="preserve"> </v>
      </c>
      <c r="E745" s="109"/>
      <c r="F745" s="288"/>
      <c r="G745" s="288"/>
      <c r="H745" s="288"/>
      <c r="I745" s="11">
        <f t="shared" si="67"/>
        <v>0</v>
      </c>
      <c r="J745" s="2"/>
      <c r="K745" s="18"/>
      <c r="L745" s="18"/>
      <c r="M745" s="14">
        <f t="shared" si="68"/>
        <v>0</v>
      </c>
      <c r="N745" s="230" t="str">
        <f t="shared" si="69"/>
        <v xml:space="preserve"> </v>
      </c>
      <c r="O745" s="230" t="str">
        <f t="shared" si="70"/>
        <v xml:space="preserve"> </v>
      </c>
      <c r="P745" s="230" t="str">
        <f t="shared" si="71"/>
        <v xml:space="preserve"> </v>
      </c>
      <c r="Q745" s="230" t="str">
        <f t="shared" si="72"/>
        <v xml:space="preserve"> </v>
      </c>
    </row>
    <row r="746" spans="1:17" x14ac:dyDescent="0.2">
      <c r="A746" s="10" t="str">
        <f>IF(COUNTRY_INFO!A746=0," ",COUNTRY_INFO!A746)</f>
        <v>Ethiopia</v>
      </c>
      <c r="B746" s="10" t="str">
        <f>IF(COUNTRY_INFO!B746=0," ",COUNTRY_INFO!B746)</f>
        <v>SNNPR West Gurage</v>
      </c>
      <c r="C746" s="10" t="str">
        <f>IF(COUNTRY_INFO!C746=0," ",COUNTRY_INFO!C746)</f>
        <v>Entegagne</v>
      </c>
      <c r="D746" s="11" t="str">
        <f>IF(COUNTRY_INFO!$T$9:$T$1000="MDA2 (DEC+ALB)", COUNTRY_INFO!$T$9:$T$1000, " ")</f>
        <v xml:space="preserve"> </v>
      </c>
      <c r="E746" s="109"/>
      <c r="F746" s="288"/>
      <c r="G746" s="288"/>
      <c r="H746" s="288"/>
      <c r="I746" s="11">
        <f t="shared" si="67"/>
        <v>0</v>
      </c>
      <c r="J746" s="2"/>
      <c r="K746" s="18"/>
      <c r="L746" s="18"/>
      <c r="M746" s="14">
        <f t="shared" si="68"/>
        <v>0</v>
      </c>
      <c r="N746" s="230" t="str">
        <f t="shared" si="69"/>
        <v xml:space="preserve"> </v>
      </c>
      <c r="O746" s="230" t="str">
        <f t="shared" si="70"/>
        <v xml:space="preserve"> </v>
      </c>
      <c r="P746" s="230" t="str">
        <f t="shared" si="71"/>
        <v xml:space="preserve"> </v>
      </c>
      <c r="Q746" s="230" t="str">
        <f t="shared" si="72"/>
        <v xml:space="preserve"> </v>
      </c>
    </row>
    <row r="747" spans="1:17" x14ac:dyDescent="0.2">
      <c r="A747" s="10" t="str">
        <f>IF(COUNTRY_INFO!A747=0," ",COUNTRY_INFO!A747)</f>
        <v>Ethiopia</v>
      </c>
      <c r="B747" s="10" t="str">
        <f>IF(COUNTRY_INFO!B747=0," ",COUNTRY_INFO!B747)</f>
        <v>SNNPR Wolayita</v>
      </c>
      <c r="C747" s="10" t="str">
        <f>IF(COUNTRY_INFO!C747=0," ",COUNTRY_INFO!C747)</f>
        <v>Areka Town</v>
      </c>
      <c r="D747" s="11" t="str">
        <f>IF(COUNTRY_INFO!$T$9:$T$1000="MDA2 (DEC+ALB)", COUNTRY_INFO!$T$9:$T$1000, " ")</f>
        <v xml:space="preserve"> </v>
      </c>
      <c r="E747" s="109"/>
      <c r="F747" s="288"/>
      <c r="G747" s="288"/>
      <c r="H747" s="288"/>
      <c r="I747" s="11">
        <f t="shared" si="67"/>
        <v>0</v>
      </c>
      <c r="J747" s="2"/>
      <c r="K747" s="18"/>
      <c r="L747" s="18"/>
      <c r="M747" s="14">
        <f t="shared" si="68"/>
        <v>0</v>
      </c>
      <c r="N747" s="230" t="str">
        <f t="shared" si="69"/>
        <v xml:space="preserve"> </v>
      </c>
      <c r="O747" s="230" t="str">
        <f t="shared" si="70"/>
        <v xml:space="preserve"> </v>
      </c>
      <c r="P747" s="230" t="str">
        <f t="shared" si="71"/>
        <v xml:space="preserve"> </v>
      </c>
      <c r="Q747" s="230" t="str">
        <f t="shared" si="72"/>
        <v xml:space="preserve"> </v>
      </c>
    </row>
    <row r="748" spans="1:17" x14ac:dyDescent="0.2">
      <c r="A748" s="10" t="str">
        <f>IF(COUNTRY_INFO!A748=0," ",COUNTRY_INFO!A748)</f>
        <v>Ethiopia</v>
      </c>
      <c r="B748" s="10" t="str">
        <f>IF(COUNTRY_INFO!B748=0," ",COUNTRY_INFO!B748)</f>
        <v>SNNPR Wolayita</v>
      </c>
      <c r="C748" s="10" t="str">
        <f>IF(COUNTRY_INFO!C748=0," ",COUNTRY_INFO!C748)</f>
        <v>Boditi Town</v>
      </c>
      <c r="D748" s="11" t="str">
        <f>IF(COUNTRY_INFO!$T$9:$T$1000="MDA2 (DEC+ALB)", COUNTRY_INFO!$T$9:$T$1000, " ")</f>
        <v xml:space="preserve"> </v>
      </c>
      <c r="E748" s="109"/>
      <c r="F748" s="288"/>
      <c r="G748" s="288"/>
      <c r="H748" s="288"/>
      <c r="I748" s="11">
        <f t="shared" si="67"/>
        <v>0</v>
      </c>
      <c r="J748" s="2"/>
      <c r="K748" s="18"/>
      <c r="L748" s="18"/>
      <c r="M748" s="14">
        <f t="shared" si="68"/>
        <v>0</v>
      </c>
      <c r="N748" s="230" t="str">
        <f t="shared" si="69"/>
        <v xml:space="preserve"> </v>
      </c>
      <c r="O748" s="230" t="str">
        <f t="shared" si="70"/>
        <v xml:space="preserve"> </v>
      </c>
      <c r="P748" s="230" t="str">
        <f t="shared" si="71"/>
        <v xml:space="preserve"> </v>
      </c>
      <c r="Q748" s="230" t="str">
        <f t="shared" si="72"/>
        <v xml:space="preserve"> </v>
      </c>
    </row>
    <row r="749" spans="1:17" x14ac:dyDescent="0.2">
      <c r="A749" s="10" t="str">
        <f>IF(COUNTRY_INFO!A749=0," ",COUNTRY_INFO!A749)</f>
        <v>Ethiopia</v>
      </c>
      <c r="B749" s="10" t="str">
        <f>IF(COUNTRY_INFO!B749=0," ",COUNTRY_INFO!B749)</f>
        <v>SNNPR Wolayita</v>
      </c>
      <c r="C749" s="10" t="str">
        <f>IF(COUNTRY_INFO!C749=0," ",COUNTRY_INFO!C749)</f>
        <v>Boloso Bombe</v>
      </c>
      <c r="D749" s="11" t="str">
        <f>IF(COUNTRY_INFO!$T$9:$T$1000="MDA2 (DEC+ALB)", COUNTRY_INFO!$T$9:$T$1000, " ")</f>
        <v xml:space="preserve"> </v>
      </c>
      <c r="E749" s="109"/>
      <c r="F749" s="288"/>
      <c r="G749" s="288"/>
      <c r="H749" s="288"/>
      <c r="I749" s="11">
        <f t="shared" si="67"/>
        <v>0</v>
      </c>
      <c r="J749" s="2"/>
      <c r="K749" s="18"/>
      <c r="L749" s="18"/>
      <c r="M749" s="14">
        <f t="shared" si="68"/>
        <v>0</v>
      </c>
      <c r="N749" s="230" t="str">
        <f t="shared" si="69"/>
        <v xml:space="preserve"> </v>
      </c>
      <c r="O749" s="230" t="str">
        <f t="shared" si="70"/>
        <v xml:space="preserve"> </v>
      </c>
      <c r="P749" s="230" t="str">
        <f t="shared" si="71"/>
        <v xml:space="preserve"> </v>
      </c>
      <c r="Q749" s="230" t="str">
        <f t="shared" si="72"/>
        <v xml:space="preserve"> </v>
      </c>
    </row>
    <row r="750" spans="1:17" x14ac:dyDescent="0.2">
      <c r="A750" s="10" t="str">
        <f>IF(COUNTRY_INFO!A750=0," ",COUNTRY_INFO!A750)</f>
        <v>Ethiopia</v>
      </c>
      <c r="B750" s="10" t="str">
        <f>IF(COUNTRY_INFO!B750=0," ",COUNTRY_INFO!B750)</f>
        <v>SNNPR Wolayita</v>
      </c>
      <c r="C750" s="10" t="str">
        <f>IF(COUNTRY_INFO!C750=0," ",COUNTRY_INFO!C750)</f>
        <v>Boloso Sore</v>
      </c>
      <c r="D750" s="11" t="str">
        <f>IF(COUNTRY_INFO!$T$9:$T$1000="MDA2 (DEC+ALB)", COUNTRY_INFO!$T$9:$T$1000, " ")</f>
        <v xml:space="preserve"> </v>
      </c>
      <c r="E750" s="109"/>
      <c r="F750" s="288"/>
      <c r="G750" s="288"/>
      <c r="H750" s="288"/>
      <c r="I750" s="11">
        <f t="shared" si="67"/>
        <v>0</v>
      </c>
      <c r="J750" s="2"/>
      <c r="K750" s="18"/>
      <c r="L750" s="18"/>
      <c r="M750" s="14">
        <f t="shared" si="68"/>
        <v>0</v>
      </c>
      <c r="N750" s="230" t="str">
        <f t="shared" si="69"/>
        <v xml:space="preserve"> </v>
      </c>
      <c r="O750" s="230" t="str">
        <f t="shared" si="70"/>
        <v xml:space="preserve"> </v>
      </c>
      <c r="P750" s="230" t="str">
        <f t="shared" si="71"/>
        <v xml:space="preserve"> </v>
      </c>
      <c r="Q750" s="230" t="str">
        <f t="shared" si="72"/>
        <v xml:space="preserve"> </v>
      </c>
    </row>
    <row r="751" spans="1:17" x14ac:dyDescent="0.2">
      <c r="A751" s="10" t="str">
        <f>IF(COUNTRY_INFO!A751=0," ",COUNTRY_INFO!A751)</f>
        <v>Ethiopia</v>
      </c>
      <c r="B751" s="10" t="str">
        <f>IF(COUNTRY_INFO!B751=0," ",COUNTRY_INFO!B751)</f>
        <v>SNNPR Wolayita</v>
      </c>
      <c r="C751" s="10" t="str">
        <f>IF(COUNTRY_INFO!C751=0," ",COUNTRY_INFO!C751)</f>
        <v>Damot Gale</v>
      </c>
      <c r="D751" s="11" t="str">
        <f>IF(COUNTRY_INFO!$T$9:$T$1000="MDA2 (DEC+ALB)", COUNTRY_INFO!$T$9:$T$1000, " ")</f>
        <v xml:space="preserve"> </v>
      </c>
      <c r="E751" s="109"/>
      <c r="F751" s="288"/>
      <c r="G751" s="288"/>
      <c r="H751" s="288"/>
      <c r="I751" s="11">
        <f t="shared" si="67"/>
        <v>0</v>
      </c>
      <c r="J751" s="2"/>
      <c r="K751" s="18"/>
      <c r="L751" s="18"/>
      <c r="M751" s="14">
        <f t="shared" si="68"/>
        <v>0</v>
      </c>
      <c r="N751" s="230" t="str">
        <f t="shared" si="69"/>
        <v xml:space="preserve"> </v>
      </c>
      <c r="O751" s="230" t="str">
        <f t="shared" si="70"/>
        <v xml:space="preserve"> </v>
      </c>
      <c r="P751" s="230" t="str">
        <f t="shared" si="71"/>
        <v xml:space="preserve"> </v>
      </c>
      <c r="Q751" s="230" t="str">
        <f t="shared" si="72"/>
        <v xml:space="preserve"> </v>
      </c>
    </row>
    <row r="752" spans="1:17" x14ac:dyDescent="0.2">
      <c r="A752" s="10" t="str">
        <f>IF(COUNTRY_INFO!A752=0," ",COUNTRY_INFO!A752)</f>
        <v>Ethiopia</v>
      </c>
      <c r="B752" s="10" t="str">
        <f>IF(COUNTRY_INFO!B752=0," ",COUNTRY_INFO!B752)</f>
        <v>SNNPR Wolayita</v>
      </c>
      <c r="C752" s="10" t="str">
        <f>IF(COUNTRY_INFO!C752=0," ",COUNTRY_INFO!C752)</f>
        <v>Damot Pullasa</v>
      </c>
      <c r="D752" s="11" t="str">
        <f>IF(COUNTRY_INFO!$T$9:$T$1000="MDA2 (DEC+ALB)", COUNTRY_INFO!$T$9:$T$1000, " ")</f>
        <v xml:space="preserve"> </v>
      </c>
      <c r="E752" s="109"/>
      <c r="F752" s="288"/>
      <c r="G752" s="288"/>
      <c r="H752" s="288"/>
      <c r="I752" s="11">
        <f t="shared" si="67"/>
        <v>0</v>
      </c>
      <c r="J752" s="2"/>
      <c r="K752" s="18"/>
      <c r="L752" s="18"/>
      <c r="M752" s="14">
        <f t="shared" si="68"/>
        <v>0</v>
      </c>
      <c r="N752" s="230" t="str">
        <f t="shared" si="69"/>
        <v xml:space="preserve"> </v>
      </c>
      <c r="O752" s="230" t="str">
        <f t="shared" si="70"/>
        <v xml:space="preserve"> </v>
      </c>
      <c r="P752" s="230" t="str">
        <f t="shared" si="71"/>
        <v xml:space="preserve"> </v>
      </c>
      <c r="Q752" s="230" t="str">
        <f t="shared" si="72"/>
        <v xml:space="preserve"> </v>
      </c>
    </row>
    <row r="753" spans="1:17" x14ac:dyDescent="0.2">
      <c r="A753" s="10" t="str">
        <f>IF(COUNTRY_INFO!A753=0," ",COUNTRY_INFO!A753)</f>
        <v>Ethiopia</v>
      </c>
      <c r="B753" s="10" t="str">
        <f>IF(COUNTRY_INFO!B753=0," ",COUNTRY_INFO!B753)</f>
        <v>SNNPR Wolayita</v>
      </c>
      <c r="C753" s="10" t="str">
        <f>IF(COUNTRY_INFO!C753=0," ",COUNTRY_INFO!C753)</f>
        <v>Damot Sore</v>
      </c>
      <c r="D753" s="11" t="str">
        <f>IF(COUNTRY_INFO!$T$9:$T$1000="MDA2 (DEC+ALB)", COUNTRY_INFO!$T$9:$T$1000, " ")</f>
        <v xml:space="preserve"> </v>
      </c>
      <c r="E753" s="109"/>
      <c r="F753" s="288"/>
      <c r="G753" s="288"/>
      <c r="H753" s="288"/>
      <c r="I753" s="11">
        <f t="shared" si="67"/>
        <v>0</v>
      </c>
      <c r="J753" s="2"/>
      <c r="K753" s="18"/>
      <c r="L753" s="18"/>
      <c r="M753" s="14">
        <f t="shared" si="68"/>
        <v>0</v>
      </c>
      <c r="N753" s="230" t="str">
        <f t="shared" si="69"/>
        <v xml:space="preserve"> </v>
      </c>
      <c r="O753" s="230" t="str">
        <f t="shared" si="70"/>
        <v xml:space="preserve"> </v>
      </c>
      <c r="P753" s="230" t="str">
        <f t="shared" si="71"/>
        <v xml:space="preserve"> </v>
      </c>
      <c r="Q753" s="230" t="str">
        <f t="shared" si="72"/>
        <v xml:space="preserve"> </v>
      </c>
    </row>
    <row r="754" spans="1:17" x14ac:dyDescent="0.2">
      <c r="A754" s="10" t="str">
        <f>IF(COUNTRY_INFO!A754=0," ",COUNTRY_INFO!A754)</f>
        <v>Ethiopia</v>
      </c>
      <c r="B754" s="10" t="str">
        <f>IF(COUNTRY_INFO!B754=0," ",COUNTRY_INFO!B754)</f>
        <v>SNNPR Wolayita</v>
      </c>
      <c r="C754" s="10" t="str">
        <f>IF(COUNTRY_INFO!C754=0," ",COUNTRY_INFO!C754)</f>
        <v>Damot Woide</v>
      </c>
      <c r="D754" s="11" t="str">
        <f>IF(COUNTRY_INFO!$T$9:$T$1000="MDA2 (DEC+ALB)", COUNTRY_INFO!$T$9:$T$1000, " ")</f>
        <v xml:space="preserve"> </v>
      </c>
      <c r="E754" s="109"/>
      <c r="F754" s="288"/>
      <c r="G754" s="288"/>
      <c r="H754" s="288"/>
      <c r="I754" s="11">
        <f t="shared" si="67"/>
        <v>0</v>
      </c>
      <c r="J754" s="2"/>
      <c r="K754" s="18"/>
      <c r="L754" s="18"/>
      <c r="M754" s="14">
        <f t="shared" si="68"/>
        <v>0</v>
      </c>
      <c r="N754" s="230" t="str">
        <f t="shared" si="69"/>
        <v xml:space="preserve"> </v>
      </c>
      <c r="O754" s="230" t="str">
        <f t="shared" si="70"/>
        <v xml:space="preserve"> </v>
      </c>
      <c r="P754" s="230" t="str">
        <f t="shared" si="71"/>
        <v xml:space="preserve"> </v>
      </c>
      <c r="Q754" s="230" t="str">
        <f t="shared" si="72"/>
        <v xml:space="preserve"> </v>
      </c>
    </row>
    <row r="755" spans="1:17" x14ac:dyDescent="0.2">
      <c r="A755" s="10" t="str">
        <f>IF(COUNTRY_INFO!A755=0," ",COUNTRY_INFO!A755)</f>
        <v>Ethiopia</v>
      </c>
      <c r="B755" s="10" t="str">
        <f>IF(COUNTRY_INFO!B755=0," ",COUNTRY_INFO!B755)</f>
        <v>SNNPR Wolayita</v>
      </c>
      <c r="C755" s="10" t="str">
        <f>IF(COUNTRY_INFO!C755=0," ",COUNTRY_INFO!C755)</f>
        <v>Duguna Fango</v>
      </c>
      <c r="D755" s="11" t="str">
        <f>IF(COUNTRY_INFO!$T$9:$T$1000="MDA2 (DEC+ALB)", COUNTRY_INFO!$T$9:$T$1000, " ")</f>
        <v xml:space="preserve"> </v>
      </c>
      <c r="E755" s="109"/>
      <c r="F755" s="288"/>
      <c r="G755" s="288"/>
      <c r="H755" s="288"/>
      <c r="I755" s="11">
        <f t="shared" si="67"/>
        <v>0</v>
      </c>
      <c r="J755" s="2"/>
      <c r="K755" s="18"/>
      <c r="L755" s="18"/>
      <c r="M755" s="14">
        <f t="shared" si="68"/>
        <v>0</v>
      </c>
      <c r="N755" s="230" t="str">
        <f t="shared" si="69"/>
        <v xml:space="preserve"> </v>
      </c>
      <c r="O755" s="230" t="str">
        <f t="shared" si="70"/>
        <v xml:space="preserve"> </v>
      </c>
      <c r="P755" s="230" t="str">
        <f t="shared" si="71"/>
        <v xml:space="preserve"> </v>
      </c>
      <c r="Q755" s="230" t="str">
        <f t="shared" si="72"/>
        <v xml:space="preserve"> </v>
      </c>
    </row>
    <row r="756" spans="1:17" x14ac:dyDescent="0.2">
      <c r="A756" s="10" t="str">
        <f>IF(COUNTRY_INFO!A756=0," ",COUNTRY_INFO!A756)</f>
        <v>Ethiopia</v>
      </c>
      <c r="B756" s="10" t="str">
        <f>IF(COUNTRY_INFO!B756=0," ",COUNTRY_INFO!B756)</f>
        <v>SNNPR Wolayita</v>
      </c>
      <c r="C756" s="10" t="str">
        <f>IF(COUNTRY_INFO!C756=0," ",COUNTRY_INFO!C756)</f>
        <v>Humbo</v>
      </c>
      <c r="D756" s="11" t="str">
        <f>IF(COUNTRY_INFO!$T$9:$T$1000="MDA2 (DEC+ALB)", COUNTRY_INFO!$T$9:$T$1000, " ")</f>
        <v xml:space="preserve"> </v>
      </c>
      <c r="E756" s="109"/>
      <c r="F756" s="288"/>
      <c r="G756" s="288"/>
      <c r="H756" s="288"/>
      <c r="I756" s="11">
        <f t="shared" si="67"/>
        <v>0</v>
      </c>
      <c r="J756" s="2"/>
      <c r="K756" s="18"/>
      <c r="L756" s="18"/>
      <c r="M756" s="14">
        <f t="shared" si="68"/>
        <v>0</v>
      </c>
      <c r="N756" s="230" t="str">
        <f t="shared" si="69"/>
        <v xml:space="preserve"> </v>
      </c>
      <c r="O756" s="230" t="str">
        <f t="shared" si="70"/>
        <v xml:space="preserve"> </v>
      </c>
      <c r="P756" s="230" t="str">
        <f t="shared" si="71"/>
        <v xml:space="preserve"> </v>
      </c>
      <c r="Q756" s="230" t="str">
        <f t="shared" si="72"/>
        <v xml:space="preserve"> </v>
      </c>
    </row>
    <row r="757" spans="1:17" x14ac:dyDescent="0.2">
      <c r="A757" s="10" t="str">
        <f>IF(COUNTRY_INFO!A757=0," ",COUNTRY_INFO!A757)</f>
        <v>Ethiopia</v>
      </c>
      <c r="B757" s="10" t="str">
        <f>IF(COUNTRY_INFO!B757=0," ",COUNTRY_INFO!B757)</f>
        <v>SNNPR Wolayita</v>
      </c>
      <c r="C757" s="10" t="str">
        <f>IF(COUNTRY_INFO!C757=0," ",COUNTRY_INFO!C757)</f>
        <v>Kindo Daddaye</v>
      </c>
      <c r="D757" s="11" t="str">
        <f>IF(COUNTRY_INFO!$T$9:$T$1000="MDA2 (DEC+ALB)", COUNTRY_INFO!$T$9:$T$1000, " ")</f>
        <v xml:space="preserve"> </v>
      </c>
      <c r="E757" s="109"/>
      <c r="F757" s="288"/>
      <c r="G757" s="288"/>
      <c r="H757" s="288"/>
      <c r="I757" s="11">
        <f t="shared" si="67"/>
        <v>0</v>
      </c>
      <c r="J757" s="2"/>
      <c r="K757" s="18"/>
      <c r="L757" s="18"/>
      <c r="M757" s="14">
        <f t="shared" si="68"/>
        <v>0</v>
      </c>
      <c r="N757" s="230" t="str">
        <f t="shared" si="69"/>
        <v xml:space="preserve"> </v>
      </c>
      <c r="O757" s="230" t="str">
        <f t="shared" si="70"/>
        <v xml:space="preserve"> </v>
      </c>
      <c r="P757" s="230" t="str">
        <f t="shared" si="71"/>
        <v xml:space="preserve"> </v>
      </c>
      <c r="Q757" s="230" t="str">
        <f t="shared" si="72"/>
        <v xml:space="preserve"> </v>
      </c>
    </row>
    <row r="758" spans="1:17" x14ac:dyDescent="0.2">
      <c r="A758" s="10" t="str">
        <f>IF(COUNTRY_INFO!A758=0," ",COUNTRY_INFO!A758)</f>
        <v>Ethiopia</v>
      </c>
      <c r="B758" s="10" t="str">
        <f>IF(COUNTRY_INFO!B758=0," ",COUNTRY_INFO!B758)</f>
        <v>SNNPR Wolayita</v>
      </c>
      <c r="C758" s="10" t="str">
        <f>IF(COUNTRY_INFO!C758=0," ",COUNTRY_INFO!C758)</f>
        <v>Kindo Koisha</v>
      </c>
      <c r="D758" s="11" t="str">
        <f>IF(COUNTRY_INFO!$T$9:$T$1000="MDA2 (DEC+ALB)", COUNTRY_INFO!$T$9:$T$1000, " ")</f>
        <v xml:space="preserve"> </v>
      </c>
      <c r="E758" s="109"/>
      <c r="F758" s="288"/>
      <c r="G758" s="288"/>
      <c r="H758" s="288"/>
      <c r="I758" s="11">
        <f t="shared" si="67"/>
        <v>0</v>
      </c>
      <c r="J758" s="2"/>
      <c r="K758" s="18"/>
      <c r="L758" s="18"/>
      <c r="M758" s="14">
        <f t="shared" si="68"/>
        <v>0</v>
      </c>
      <c r="N758" s="230" t="str">
        <f t="shared" si="69"/>
        <v xml:space="preserve"> </v>
      </c>
      <c r="O758" s="230" t="str">
        <f t="shared" si="70"/>
        <v xml:space="preserve"> </v>
      </c>
      <c r="P758" s="230" t="str">
        <f t="shared" si="71"/>
        <v xml:space="preserve"> </v>
      </c>
      <c r="Q758" s="230" t="str">
        <f t="shared" si="72"/>
        <v xml:space="preserve"> </v>
      </c>
    </row>
    <row r="759" spans="1:17" x14ac:dyDescent="0.2">
      <c r="A759" s="10" t="str">
        <f>IF(COUNTRY_INFO!A759=0," ",COUNTRY_INFO!A759)</f>
        <v>Ethiopia</v>
      </c>
      <c r="B759" s="10" t="str">
        <f>IF(COUNTRY_INFO!B759=0," ",COUNTRY_INFO!B759)</f>
        <v>SNNPR Wolayita</v>
      </c>
      <c r="C759" s="10" t="str">
        <f>IF(COUNTRY_INFO!C759=0," ",COUNTRY_INFO!C759)</f>
        <v>Ofa</v>
      </c>
      <c r="D759" s="11" t="str">
        <f>IF(COUNTRY_INFO!$T$9:$T$1000="MDA2 (DEC+ALB)", COUNTRY_INFO!$T$9:$T$1000, " ")</f>
        <v xml:space="preserve"> </v>
      </c>
      <c r="E759" s="109"/>
      <c r="F759" s="288"/>
      <c r="G759" s="288"/>
      <c r="H759" s="288"/>
      <c r="I759" s="11">
        <f t="shared" si="67"/>
        <v>0</v>
      </c>
      <c r="J759" s="2"/>
      <c r="K759" s="18"/>
      <c r="L759" s="18"/>
      <c r="M759" s="14">
        <f t="shared" si="68"/>
        <v>0</v>
      </c>
      <c r="N759" s="230" t="str">
        <f t="shared" si="69"/>
        <v xml:space="preserve"> </v>
      </c>
      <c r="O759" s="230" t="str">
        <f t="shared" si="70"/>
        <v xml:space="preserve"> </v>
      </c>
      <c r="P759" s="230" t="str">
        <f t="shared" si="71"/>
        <v xml:space="preserve"> </v>
      </c>
      <c r="Q759" s="230" t="str">
        <f t="shared" si="72"/>
        <v xml:space="preserve"> </v>
      </c>
    </row>
    <row r="760" spans="1:17" x14ac:dyDescent="0.2">
      <c r="A760" s="10" t="str">
        <f>IF(COUNTRY_INFO!A760=0," ",COUNTRY_INFO!A760)</f>
        <v>Ethiopia</v>
      </c>
      <c r="B760" s="10" t="str">
        <f>IF(COUNTRY_INFO!B760=0," ",COUNTRY_INFO!B760)</f>
        <v>SNNPR Wolayita</v>
      </c>
      <c r="C760" s="10" t="str">
        <f>IF(COUNTRY_INFO!C760=0," ",COUNTRY_INFO!C760)</f>
        <v>Sodo Town</v>
      </c>
      <c r="D760" s="11" t="str">
        <f>IF(COUNTRY_INFO!$T$9:$T$1000="MDA2 (DEC+ALB)", COUNTRY_INFO!$T$9:$T$1000, " ")</f>
        <v xml:space="preserve"> </v>
      </c>
      <c r="E760" s="109"/>
      <c r="F760" s="288"/>
      <c r="G760" s="288"/>
      <c r="H760" s="288"/>
      <c r="I760" s="11">
        <f t="shared" si="67"/>
        <v>0</v>
      </c>
      <c r="J760" s="2"/>
      <c r="K760" s="18"/>
      <c r="L760" s="18"/>
      <c r="M760" s="14">
        <f t="shared" si="68"/>
        <v>0</v>
      </c>
      <c r="N760" s="230" t="str">
        <f t="shared" si="69"/>
        <v xml:space="preserve"> </v>
      </c>
      <c r="O760" s="230" t="str">
        <f t="shared" si="70"/>
        <v xml:space="preserve"> </v>
      </c>
      <c r="P760" s="230" t="str">
        <f t="shared" si="71"/>
        <v xml:space="preserve"> </v>
      </c>
      <c r="Q760" s="230" t="str">
        <f t="shared" si="72"/>
        <v xml:space="preserve"> </v>
      </c>
    </row>
    <row r="761" spans="1:17" x14ac:dyDescent="0.2">
      <c r="A761" s="10" t="str">
        <f>IF(COUNTRY_INFO!A761=0," ",COUNTRY_INFO!A761)</f>
        <v>Ethiopia</v>
      </c>
      <c r="B761" s="10" t="str">
        <f>IF(COUNTRY_INFO!B761=0," ",COUNTRY_INFO!B761)</f>
        <v>SNNPR Wolayita</v>
      </c>
      <c r="C761" s="10" t="str">
        <f>IF(COUNTRY_INFO!C761=0," ",COUNTRY_INFO!C761)</f>
        <v>Sodo Zuria</v>
      </c>
      <c r="D761" s="11" t="str">
        <f>IF(COUNTRY_INFO!$T$9:$T$1000="MDA2 (DEC+ALB)", COUNTRY_INFO!$T$9:$T$1000, " ")</f>
        <v xml:space="preserve"> </v>
      </c>
      <c r="E761" s="109"/>
      <c r="F761" s="288"/>
      <c r="G761" s="288"/>
      <c r="H761" s="288"/>
      <c r="I761" s="11">
        <f t="shared" si="67"/>
        <v>0</v>
      </c>
      <c r="J761" s="2"/>
      <c r="K761" s="18"/>
      <c r="L761" s="18"/>
      <c r="M761" s="14">
        <f t="shared" si="68"/>
        <v>0</v>
      </c>
      <c r="N761" s="230" t="str">
        <f t="shared" si="69"/>
        <v xml:space="preserve"> </v>
      </c>
      <c r="O761" s="230" t="str">
        <f t="shared" si="70"/>
        <v xml:space="preserve"> </v>
      </c>
      <c r="P761" s="230" t="str">
        <f t="shared" si="71"/>
        <v xml:space="preserve"> </v>
      </c>
      <c r="Q761" s="230" t="str">
        <f t="shared" si="72"/>
        <v xml:space="preserve"> </v>
      </c>
    </row>
    <row r="762" spans="1:17" x14ac:dyDescent="0.2">
      <c r="A762" s="10" t="str">
        <f>IF(COUNTRY_INFO!A762=0," ",COUNTRY_INFO!A762)</f>
        <v>Ethiopia</v>
      </c>
      <c r="B762" s="10" t="str">
        <f>IF(COUNTRY_INFO!B762=0," ",COUNTRY_INFO!B762)</f>
        <v>SNNPR Yem Special Woreda</v>
      </c>
      <c r="C762" s="10" t="str">
        <f>IF(COUNTRY_INFO!C762=0," ",COUNTRY_INFO!C762)</f>
        <v>Yem</v>
      </c>
      <c r="D762" s="11" t="str">
        <f>IF(COUNTRY_INFO!$T$9:$T$1000="MDA2 (DEC+ALB)", COUNTRY_INFO!$T$9:$T$1000, " ")</f>
        <v xml:space="preserve"> </v>
      </c>
      <c r="E762" s="109"/>
      <c r="F762" s="288"/>
      <c r="G762" s="288"/>
      <c r="H762" s="288"/>
      <c r="I762" s="11">
        <f t="shared" si="67"/>
        <v>0</v>
      </c>
      <c r="J762" s="2"/>
      <c r="K762" s="18"/>
      <c r="L762" s="18"/>
      <c r="M762" s="14">
        <f t="shared" si="68"/>
        <v>0</v>
      </c>
      <c r="N762" s="230" t="str">
        <f t="shared" si="69"/>
        <v xml:space="preserve"> </v>
      </c>
      <c r="O762" s="230" t="str">
        <f t="shared" si="70"/>
        <v xml:space="preserve"> </v>
      </c>
      <c r="P762" s="230" t="str">
        <f t="shared" si="71"/>
        <v xml:space="preserve"> </v>
      </c>
      <c r="Q762" s="230" t="str">
        <f t="shared" si="72"/>
        <v xml:space="preserve"> </v>
      </c>
    </row>
    <row r="763" spans="1:17" x14ac:dyDescent="0.2">
      <c r="A763" s="10" t="str">
        <f>IF(COUNTRY_INFO!A763=0," ",COUNTRY_INFO!A763)</f>
        <v>Ethiopia</v>
      </c>
      <c r="B763" s="10" t="str">
        <f>IF(COUNTRY_INFO!B763=0," ",COUNTRY_INFO!B763)</f>
        <v>SomaliAfder</v>
      </c>
      <c r="C763" s="10" t="str">
        <f>IF(COUNTRY_INFO!C763=0," ",COUNTRY_INFO!C763)</f>
        <v>Bare</v>
      </c>
      <c r="D763" s="11" t="str">
        <f>IF(COUNTRY_INFO!$T$9:$T$1000="MDA2 (DEC+ALB)", COUNTRY_INFO!$T$9:$T$1000, " ")</f>
        <v xml:space="preserve"> </v>
      </c>
      <c r="E763" s="109"/>
      <c r="F763" s="288"/>
      <c r="G763" s="288"/>
      <c r="H763" s="288"/>
      <c r="I763" s="11">
        <f t="shared" si="67"/>
        <v>0</v>
      </c>
      <c r="J763" s="2"/>
      <c r="K763" s="18"/>
      <c r="L763" s="18"/>
      <c r="M763" s="14">
        <f t="shared" si="68"/>
        <v>0</v>
      </c>
      <c r="N763" s="230" t="str">
        <f t="shared" si="69"/>
        <v xml:space="preserve"> </v>
      </c>
      <c r="O763" s="230" t="str">
        <f t="shared" si="70"/>
        <v xml:space="preserve"> </v>
      </c>
      <c r="P763" s="230" t="str">
        <f t="shared" si="71"/>
        <v xml:space="preserve"> </v>
      </c>
      <c r="Q763" s="230" t="str">
        <f t="shared" si="72"/>
        <v xml:space="preserve"> </v>
      </c>
    </row>
    <row r="764" spans="1:17" x14ac:dyDescent="0.2">
      <c r="A764" s="10" t="str">
        <f>IF(COUNTRY_INFO!A764=0," ",COUNTRY_INFO!A764)</f>
        <v>Ethiopia</v>
      </c>
      <c r="B764" s="10" t="str">
        <f>IF(COUNTRY_INFO!B764=0," ",COUNTRY_INFO!B764)</f>
        <v>SomaliAfder</v>
      </c>
      <c r="C764" s="10" t="str">
        <f>IF(COUNTRY_INFO!C764=0," ",COUNTRY_INFO!C764)</f>
        <v>Chereti</v>
      </c>
      <c r="D764" s="11" t="str">
        <f>IF(COUNTRY_INFO!$T$9:$T$1000="MDA2 (DEC+ALB)", COUNTRY_INFO!$T$9:$T$1000, " ")</f>
        <v xml:space="preserve"> </v>
      </c>
      <c r="E764" s="109"/>
      <c r="F764" s="288"/>
      <c r="G764" s="288"/>
      <c r="H764" s="288"/>
      <c r="I764" s="11">
        <f t="shared" si="67"/>
        <v>0</v>
      </c>
      <c r="J764" s="2"/>
      <c r="K764" s="18"/>
      <c r="L764" s="18"/>
      <c r="M764" s="14">
        <f t="shared" si="68"/>
        <v>0</v>
      </c>
      <c r="N764" s="230" t="str">
        <f t="shared" si="69"/>
        <v xml:space="preserve"> </v>
      </c>
      <c r="O764" s="230" t="str">
        <f t="shared" si="70"/>
        <v xml:space="preserve"> </v>
      </c>
      <c r="P764" s="230" t="str">
        <f t="shared" si="71"/>
        <v xml:space="preserve"> </v>
      </c>
      <c r="Q764" s="230" t="str">
        <f t="shared" si="72"/>
        <v xml:space="preserve"> </v>
      </c>
    </row>
    <row r="765" spans="1:17" x14ac:dyDescent="0.2">
      <c r="A765" s="10" t="str">
        <f>IF(COUNTRY_INFO!A765=0," ",COUNTRY_INFO!A765)</f>
        <v>Ethiopia</v>
      </c>
      <c r="B765" s="10" t="str">
        <f>IF(COUNTRY_INFO!B765=0," ",COUNTRY_INFO!B765)</f>
        <v>SomaliAfder</v>
      </c>
      <c r="C765" s="10" t="str">
        <f>IF(COUNTRY_INFO!C765=0," ",COUNTRY_INFO!C765)</f>
        <v>Dolobay</v>
      </c>
      <c r="D765" s="11" t="str">
        <f>IF(COUNTRY_INFO!$T$9:$T$1000="MDA2 (DEC+ALB)", COUNTRY_INFO!$T$9:$T$1000, " ")</f>
        <v xml:space="preserve"> </v>
      </c>
      <c r="E765" s="109"/>
      <c r="F765" s="288"/>
      <c r="G765" s="288"/>
      <c r="H765" s="288"/>
      <c r="I765" s="11">
        <f t="shared" si="67"/>
        <v>0</v>
      </c>
      <c r="J765" s="2"/>
      <c r="K765" s="18"/>
      <c r="L765" s="18"/>
      <c r="M765" s="14">
        <f t="shared" si="68"/>
        <v>0</v>
      </c>
      <c r="N765" s="230" t="str">
        <f t="shared" si="69"/>
        <v xml:space="preserve"> </v>
      </c>
      <c r="O765" s="230" t="str">
        <f t="shared" si="70"/>
        <v xml:space="preserve"> </v>
      </c>
      <c r="P765" s="230" t="str">
        <f t="shared" si="71"/>
        <v xml:space="preserve"> </v>
      </c>
      <c r="Q765" s="230" t="str">
        <f t="shared" si="72"/>
        <v xml:space="preserve"> </v>
      </c>
    </row>
    <row r="766" spans="1:17" x14ac:dyDescent="0.2">
      <c r="A766" s="10" t="str">
        <f>IF(COUNTRY_INFO!A766=0," ",COUNTRY_INFO!A766)</f>
        <v>Ethiopia</v>
      </c>
      <c r="B766" s="10" t="str">
        <f>IF(COUNTRY_INFO!B766=0," ",COUNTRY_INFO!B766)</f>
        <v>SomaliAfder</v>
      </c>
      <c r="C766" s="10" t="str">
        <f>IF(COUNTRY_INFO!C766=0," ",COUNTRY_INFO!C766)</f>
        <v>Elkere</v>
      </c>
      <c r="D766" s="11" t="str">
        <f>IF(COUNTRY_INFO!$T$9:$T$1000="MDA2 (DEC+ALB)", COUNTRY_INFO!$T$9:$T$1000, " ")</f>
        <v xml:space="preserve"> </v>
      </c>
      <c r="E766" s="109"/>
      <c r="F766" s="288"/>
      <c r="G766" s="288"/>
      <c r="H766" s="288"/>
      <c r="I766" s="11">
        <f t="shared" si="67"/>
        <v>0</v>
      </c>
      <c r="J766" s="2"/>
      <c r="K766" s="18"/>
      <c r="L766" s="18"/>
      <c r="M766" s="14">
        <f t="shared" si="68"/>
        <v>0</v>
      </c>
      <c r="N766" s="230" t="str">
        <f t="shared" si="69"/>
        <v xml:space="preserve"> </v>
      </c>
      <c r="O766" s="230" t="str">
        <f t="shared" si="70"/>
        <v xml:space="preserve"> </v>
      </c>
      <c r="P766" s="230" t="str">
        <f t="shared" si="71"/>
        <v xml:space="preserve"> </v>
      </c>
      <c r="Q766" s="230" t="str">
        <f t="shared" si="72"/>
        <v xml:space="preserve"> </v>
      </c>
    </row>
    <row r="767" spans="1:17" x14ac:dyDescent="0.2">
      <c r="A767" s="10" t="str">
        <f>IF(COUNTRY_INFO!A767=0," ",COUNTRY_INFO!A767)</f>
        <v>Ethiopia</v>
      </c>
      <c r="B767" s="10" t="str">
        <f>IF(COUNTRY_INFO!B767=0," ",COUNTRY_INFO!B767)</f>
        <v>SomaliAfder</v>
      </c>
      <c r="C767" s="10" t="str">
        <f>IF(COUNTRY_INFO!C767=0," ",COUNTRY_INFO!C767)</f>
        <v>God-god</v>
      </c>
      <c r="D767" s="11" t="str">
        <f>IF(COUNTRY_INFO!$T$9:$T$1000="MDA2 (DEC+ALB)", COUNTRY_INFO!$T$9:$T$1000, " ")</f>
        <v xml:space="preserve"> </v>
      </c>
      <c r="E767" s="109"/>
      <c r="F767" s="288"/>
      <c r="G767" s="288"/>
      <c r="H767" s="288"/>
      <c r="I767" s="11">
        <f t="shared" si="67"/>
        <v>0</v>
      </c>
      <c r="J767" s="2"/>
      <c r="K767" s="18"/>
      <c r="L767" s="18"/>
      <c r="M767" s="14">
        <f t="shared" si="68"/>
        <v>0</v>
      </c>
      <c r="N767" s="230" t="str">
        <f t="shared" si="69"/>
        <v xml:space="preserve"> </v>
      </c>
      <c r="O767" s="230" t="str">
        <f t="shared" si="70"/>
        <v xml:space="preserve"> </v>
      </c>
      <c r="P767" s="230" t="str">
        <f t="shared" si="71"/>
        <v xml:space="preserve"> </v>
      </c>
      <c r="Q767" s="230" t="str">
        <f t="shared" si="72"/>
        <v xml:space="preserve"> </v>
      </c>
    </row>
    <row r="768" spans="1:17" x14ac:dyDescent="0.2">
      <c r="A768" s="10" t="str">
        <f>IF(COUNTRY_INFO!A768=0," ",COUNTRY_INFO!A768)</f>
        <v>Ethiopia</v>
      </c>
      <c r="B768" s="10" t="str">
        <f>IF(COUNTRY_INFO!B768=0," ",COUNTRY_INFO!B768)</f>
        <v>SomaliAfder</v>
      </c>
      <c r="C768" s="10" t="str">
        <f>IF(COUNTRY_INFO!C768=0," ",COUNTRY_INFO!C768)</f>
        <v>Goraboqaksa</v>
      </c>
      <c r="D768" s="11" t="str">
        <f>IF(COUNTRY_INFO!$T$9:$T$1000="MDA2 (DEC+ALB)", COUNTRY_INFO!$T$9:$T$1000, " ")</f>
        <v xml:space="preserve"> </v>
      </c>
      <c r="E768" s="109"/>
      <c r="F768" s="288"/>
      <c r="G768" s="288"/>
      <c r="H768" s="288"/>
      <c r="I768" s="11">
        <f t="shared" si="67"/>
        <v>0</v>
      </c>
      <c r="J768" s="2"/>
      <c r="K768" s="18"/>
      <c r="L768" s="18"/>
      <c r="M768" s="14">
        <f t="shared" si="68"/>
        <v>0</v>
      </c>
      <c r="N768" s="230" t="str">
        <f t="shared" si="69"/>
        <v xml:space="preserve"> </v>
      </c>
      <c r="O768" s="230" t="str">
        <f t="shared" si="70"/>
        <v xml:space="preserve"> </v>
      </c>
      <c r="P768" s="230" t="str">
        <f t="shared" si="71"/>
        <v xml:space="preserve"> </v>
      </c>
      <c r="Q768" s="230" t="str">
        <f t="shared" si="72"/>
        <v xml:space="preserve"> </v>
      </c>
    </row>
    <row r="769" spans="1:17" x14ac:dyDescent="0.2">
      <c r="A769" s="10" t="str">
        <f>IF(COUNTRY_INFO!A769=0," ",COUNTRY_INFO!A769)</f>
        <v>Ethiopia</v>
      </c>
      <c r="B769" s="10" t="str">
        <f>IF(COUNTRY_INFO!B769=0," ",COUNTRY_INFO!B769)</f>
        <v>SomaliAfder</v>
      </c>
      <c r="C769" s="10" t="str">
        <f>IF(COUNTRY_INFO!C769=0," ",COUNTRY_INFO!C769)</f>
        <v>Guradamole</v>
      </c>
      <c r="D769" s="11" t="str">
        <f>IF(COUNTRY_INFO!$T$9:$T$1000="MDA2 (DEC+ALB)", COUNTRY_INFO!$T$9:$T$1000, " ")</f>
        <v xml:space="preserve"> </v>
      </c>
      <c r="E769" s="109"/>
      <c r="F769" s="288"/>
      <c r="G769" s="288"/>
      <c r="H769" s="288"/>
      <c r="I769" s="11">
        <f t="shared" si="67"/>
        <v>0</v>
      </c>
      <c r="J769" s="2"/>
      <c r="K769" s="18"/>
      <c r="L769" s="18"/>
      <c r="M769" s="14">
        <f t="shared" si="68"/>
        <v>0</v>
      </c>
      <c r="N769" s="230" t="str">
        <f t="shared" si="69"/>
        <v xml:space="preserve"> </v>
      </c>
      <c r="O769" s="230" t="str">
        <f t="shared" si="70"/>
        <v xml:space="preserve"> </v>
      </c>
      <c r="P769" s="230" t="str">
        <f t="shared" si="71"/>
        <v xml:space="preserve"> </v>
      </c>
      <c r="Q769" s="230" t="str">
        <f t="shared" si="72"/>
        <v xml:space="preserve"> </v>
      </c>
    </row>
    <row r="770" spans="1:17" x14ac:dyDescent="0.2">
      <c r="A770" s="10" t="str">
        <f>IF(COUNTRY_INFO!A770=0," ",COUNTRY_INFO!A770)</f>
        <v>Ethiopia</v>
      </c>
      <c r="B770" s="10" t="str">
        <f>IF(COUNTRY_INFO!B770=0," ",COUNTRY_INFO!B770)</f>
        <v>SomaliAfder</v>
      </c>
      <c r="C770" s="10" t="str">
        <f>IF(COUNTRY_INFO!C770=0," ",COUNTRY_INFO!C770)</f>
        <v>Hargele</v>
      </c>
      <c r="D770" s="11" t="str">
        <f>IF(COUNTRY_INFO!$T$9:$T$1000="MDA2 (DEC+ALB)", COUNTRY_INFO!$T$9:$T$1000, " ")</f>
        <v xml:space="preserve"> </v>
      </c>
      <c r="E770" s="109"/>
      <c r="F770" s="288"/>
      <c r="G770" s="288"/>
      <c r="H770" s="288"/>
      <c r="I770" s="11">
        <f t="shared" si="67"/>
        <v>0</v>
      </c>
      <c r="J770" s="2"/>
      <c r="K770" s="18"/>
      <c r="L770" s="18"/>
      <c r="M770" s="14">
        <f t="shared" si="68"/>
        <v>0</v>
      </c>
      <c r="N770" s="230" t="str">
        <f t="shared" si="69"/>
        <v xml:space="preserve"> </v>
      </c>
      <c r="O770" s="230" t="str">
        <f t="shared" si="70"/>
        <v xml:space="preserve"> </v>
      </c>
      <c r="P770" s="230" t="str">
        <f t="shared" si="71"/>
        <v xml:space="preserve"> </v>
      </c>
      <c r="Q770" s="230" t="str">
        <f t="shared" si="72"/>
        <v xml:space="preserve"> </v>
      </c>
    </row>
    <row r="771" spans="1:17" x14ac:dyDescent="0.2">
      <c r="A771" s="10" t="str">
        <f>IF(COUNTRY_INFO!A771=0," ",COUNTRY_INFO!A771)</f>
        <v>Ethiopia</v>
      </c>
      <c r="B771" s="10" t="str">
        <f>IF(COUNTRY_INFO!B771=0," ",COUNTRY_INFO!B771)</f>
        <v>SomaliAfder</v>
      </c>
      <c r="C771" s="10" t="str">
        <f>IF(COUNTRY_INFO!C771=0," ",COUNTRY_INFO!C771)</f>
        <v>Qarsadula</v>
      </c>
      <c r="D771" s="11" t="str">
        <f>IF(COUNTRY_INFO!$T$9:$T$1000="MDA2 (DEC+ALB)", COUNTRY_INFO!$T$9:$T$1000, " ")</f>
        <v xml:space="preserve"> </v>
      </c>
      <c r="E771" s="109"/>
      <c r="F771" s="288"/>
      <c r="G771" s="288"/>
      <c r="H771" s="288"/>
      <c r="I771" s="11">
        <f t="shared" si="67"/>
        <v>0</v>
      </c>
      <c r="J771" s="2"/>
      <c r="K771" s="18"/>
      <c r="L771" s="18"/>
      <c r="M771" s="14">
        <f t="shared" si="68"/>
        <v>0</v>
      </c>
      <c r="N771" s="230" t="str">
        <f t="shared" si="69"/>
        <v xml:space="preserve"> </v>
      </c>
      <c r="O771" s="230" t="str">
        <f t="shared" si="70"/>
        <v xml:space="preserve"> </v>
      </c>
      <c r="P771" s="230" t="str">
        <f t="shared" si="71"/>
        <v xml:space="preserve"> </v>
      </c>
      <c r="Q771" s="230" t="str">
        <f t="shared" si="72"/>
        <v xml:space="preserve"> </v>
      </c>
    </row>
    <row r="772" spans="1:17" x14ac:dyDescent="0.2">
      <c r="A772" s="10" t="str">
        <f>IF(COUNTRY_INFO!A772=0," ",COUNTRY_INFO!A772)</f>
        <v>Ethiopia</v>
      </c>
      <c r="B772" s="10" t="str">
        <f>IF(COUNTRY_INFO!B772=0," ",COUNTRY_INFO!B772)</f>
        <v>SomaliAfder</v>
      </c>
      <c r="C772" s="10" t="str">
        <f>IF(COUNTRY_INFO!C772=0," ",COUNTRY_INFO!C772)</f>
        <v>Qooxle</v>
      </c>
      <c r="D772" s="11" t="str">
        <f>IF(COUNTRY_INFO!$T$9:$T$1000="MDA2 (DEC+ALB)", COUNTRY_INFO!$T$9:$T$1000, " ")</f>
        <v xml:space="preserve"> </v>
      </c>
      <c r="E772" s="109"/>
      <c r="F772" s="288"/>
      <c r="G772" s="288"/>
      <c r="H772" s="288"/>
      <c r="I772" s="11">
        <f t="shared" si="67"/>
        <v>0</v>
      </c>
      <c r="J772" s="2"/>
      <c r="K772" s="18"/>
      <c r="L772" s="18"/>
      <c r="M772" s="14">
        <f t="shared" si="68"/>
        <v>0</v>
      </c>
      <c r="N772" s="230" t="str">
        <f t="shared" si="69"/>
        <v xml:space="preserve"> </v>
      </c>
      <c r="O772" s="230" t="str">
        <f t="shared" si="70"/>
        <v xml:space="preserve"> </v>
      </c>
      <c r="P772" s="230" t="str">
        <f t="shared" si="71"/>
        <v xml:space="preserve"> </v>
      </c>
      <c r="Q772" s="230" t="str">
        <f t="shared" si="72"/>
        <v xml:space="preserve"> </v>
      </c>
    </row>
    <row r="773" spans="1:17" x14ac:dyDescent="0.2">
      <c r="A773" s="10" t="str">
        <f>IF(COUNTRY_INFO!A773=0," ",COUNTRY_INFO!A773)</f>
        <v>Ethiopia</v>
      </c>
      <c r="B773" s="10" t="str">
        <f>IF(COUNTRY_INFO!B773=0," ",COUNTRY_INFO!B773)</f>
        <v>SomaliAfder</v>
      </c>
      <c r="C773" s="10" t="str">
        <f>IF(COUNTRY_INFO!C773=0," ",COUNTRY_INFO!C773)</f>
        <v>Rarso</v>
      </c>
      <c r="D773" s="11" t="str">
        <f>IF(COUNTRY_INFO!$T$9:$T$1000="MDA2 (DEC+ALB)", COUNTRY_INFO!$T$9:$T$1000, " ")</f>
        <v xml:space="preserve"> </v>
      </c>
      <c r="E773" s="109"/>
      <c r="F773" s="288"/>
      <c r="G773" s="288"/>
      <c r="H773" s="288"/>
      <c r="I773" s="11">
        <f t="shared" si="67"/>
        <v>0</v>
      </c>
      <c r="J773" s="2"/>
      <c r="K773" s="18"/>
      <c r="L773" s="18"/>
      <c r="M773" s="14">
        <f t="shared" si="68"/>
        <v>0</v>
      </c>
      <c r="N773" s="230" t="str">
        <f t="shared" si="69"/>
        <v xml:space="preserve"> </v>
      </c>
      <c r="O773" s="230" t="str">
        <f t="shared" si="70"/>
        <v xml:space="preserve"> </v>
      </c>
      <c r="P773" s="230" t="str">
        <f t="shared" si="71"/>
        <v xml:space="preserve"> </v>
      </c>
      <c r="Q773" s="230" t="str">
        <f t="shared" si="72"/>
        <v xml:space="preserve"> </v>
      </c>
    </row>
    <row r="774" spans="1:17" x14ac:dyDescent="0.2">
      <c r="A774" s="10" t="str">
        <f>IF(COUNTRY_INFO!A774=0," ",COUNTRY_INFO!A774)</f>
        <v>Ethiopia</v>
      </c>
      <c r="B774" s="10" t="str">
        <f>IF(COUNTRY_INFO!B774=0," ",COUNTRY_INFO!B774)</f>
        <v>SomaliAfder</v>
      </c>
      <c r="C774" s="10" t="str">
        <f>IF(COUNTRY_INFO!C774=0," ",COUNTRY_INFO!C774)</f>
        <v>West Emay</v>
      </c>
      <c r="D774" s="11" t="str">
        <f>IF(COUNTRY_INFO!$T$9:$T$1000="MDA2 (DEC+ALB)", COUNTRY_INFO!$T$9:$T$1000, " ")</f>
        <v xml:space="preserve"> </v>
      </c>
      <c r="E774" s="109"/>
      <c r="F774" s="288"/>
      <c r="G774" s="288"/>
      <c r="H774" s="288"/>
      <c r="I774" s="11">
        <f t="shared" si="67"/>
        <v>0</v>
      </c>
      <c r="J774" s="2"/>
      <c r="K774" s="18"/>
      <c r="L774" s="18"/>
      <c r="M774" s="14">
        <f t="shared" si="68"/>
        <v>0</v>
      </c>
      <c r="N774" s="230" t="str">
        <f t="shared" si="69"/>
        <v xml:space="preserve"> </v>
      </c>
      <c r="O774" s="230" t="str">
        <f t="shared" si="70"/>
        <v xml:space="preserve"> </v>
      </c>
      <c r="P774" s="230" t="str">
        <f t="shared" si="71"/>
        <v xml:space="preserve"> </v>
      </c>
      <c r="Q774" s="230" t="str">
        <f t="shared" si="72"/>
        <v xml:space="preserve"> </v>
      </c>
    </row>
    <row r="775" spans="1:17" x14ac:dyDescent="0.2">
      <c r="A775" s="10" t="str">
        <f>IF(COUNTRY_INFO!A775=0," ",COUNTRY_INFO!A775)</f>
        <v>Ethiopia</v>
      </c>
      <c r="B775" s="10" t="str">
        <f>IF(COUNTRY_INFO!B775=0," ",COUNTRY_INFO!B775)</f>
        <v>SomaliCity</v>
      </c>
      <c r="C775" s="10" t="str">
        <f>IF(COUNTRY_INFO!C775=0," ",COUNTRY_INFO!C775)</f>
        <v>Afdem</v>
      </c>
      <c r="D775" s="11" t="str">
        <f>IF(COUNTRY_INFO!$T$9:$T$1000="MDA2 (DEC+ALB)", COUNTRY_INFO!$T$9:$T$1000, " ")</f>
        <v xml:space="preserve"> </v>
      </c>
      <c r="E775" s="109"/>
      <c r="F775" s="288"/>
      <c r="G775" s="288"/>
      <c r="H775" s="288"/>
      <c r="I775" s="11">
        <f t="shared" si="67"/>
        <v>0</v>
      </c>
      <c r="J775" s="2"/>
      <c r="K775" s="18"/>
      <c r="L775" s="18"/>
      <c r="M775" s="14">
        <f t="shared" si="68"/>
        <v>0</v>
      </c>
      <c r="N775" s="230" t="str">
        <f t="shared" si="69"/>
        <v xml:space="preserve"> </v>
      </c>
      <c r="O775" s="230" t="str">
        <f t="shared" si="70"/>
        <v xml:space="preserve"> </v>
      </c>
      <c r="P775" s="230" t="str">
        <f t="shared" si="71"/>
        <v xml:space="preserve"> </v>
      </c>
      <c r="Q775" s="230" t="str">
        <f t="shared" si="72"/>
        <v xml:space="preserve"> </v>
      </c>
    </row>
    <row r="776" spans="1:17" x14ac:dyDescent="0.2">
      <c r="A776" s="10" t="str">
        <f>IF(COUNTRY_INFO!A776=0," ",COUNTRY_INFO!A776)</f>
        <v>Ethiopia</v>
      </c>
      <c r="B776" s="10" t="str">
        <f>IF(COUNTRY_INFO!B776=0," ",COUNTRY_INFO!B776)</f>
        <v>SomaliCity</v>
      </c>
      <c r="C776" s="10" t="str">
        <f>IF(COUNTRY_INFO!C776=0," ",COUNTRY_INFO!C776)</f>
        <v>Ayshia</v>
      </c>
      <c r="D776" s="11" t="str">
        <f>IF(COUNTRY_INFO!$T$9:$T$1000="MDA2 (DEC+ALB)", COUNTRY_INFO!$T$9:$T$1000, " ")</f>
        <v xml:space="preserve"> </v>
      </c>
      <c r="E776" s="109"/>
      <c r="F776" s="288"/>
      <c r="G776" s="288"/>
      <c r="H776" s="288"/>
      <c r="I776" s="11">
        <f t="shared" si="67"/>
        <v>0</v>
      </c>
      <c r="J776" s="2"/>
      <c r="K776" s="18"/>
      <c r="L776" s="18"/>
      <c r="M776" s="14">
        <f t="shared" si="68"/>
        <v>0</v>
      </c>
      <c r="N776" s="230" t="str">
        <f t="shared" si="69"/>
        <v xml:space="preserve"> </v>
      </c>
      <c r="O776" s="230" t="str">
        <f t="shared" si="70"/>
        <v xml:space="preserve"> </v>
      </c>
      <c r="P776" s="230" t="str">
        <f t="shared" si="71"/>
        <v xml:space="preserve"> </v>
      </c>
      <c r="Q776" s="230" t="str">
        <f t="shared" si="72"/>
        <v xml:space="preserve"> </v>
      </c>
    </row>
    <row r="777" spans="1:17" x14ac:dyDescent="0.2">
      <c r="A777" s="10" t="str">
        <f>IF(COUNTRY_INFO!A777=0," ",COUNTRY_INFO!A777)</f>
        <v>Ethiopia</v>
      </c>
      <c r="B777" s="10" t="str">
        <f>IF(COUNTRY_INFO!B777=0," ",COUNTRY_INFO!B777)</f>
        <v>SomaliCity</v>
      </c>
      <c r="C777" s="10" t="str">
        <f>IF(COUNTRY_INFO!C777=0," ",COUNTRY_INFO!C777)</f>
        <v>Dambal</v>
      </c>
      <c r="D777" s="11" t="str">
        <f>IF(COUNTRY_INFO!$T$9:$T$1000="MDA2 (DEC+ALB)", COUNTRY_INFO!$T$9:$T$1000, " ")</f>
        <v xml:space="preserve"> </v>
      </c>
      <c r="E777" s="109"/>
      <c r="F777" s="288"/>
      <c r="G777" s="288"/>
      <c r="H777" s="288"/>
      <c r="I777" s="11">
        <f t="shared" si="67"/>
        <v>0</v>
      </c>
      <c r="J777" s="2"/>
      <c r="K777" s="18"/>
      <c r="L777" s="18"/>
      <c r="M777" s="14">
        <f t="shared" si="68"/>
        <v>0</v>
      </c>
      <c r="N777" s="230" t="str">
        <f t="shared" si="69"/>
        <v xml:space="preserve"> </v>
      </c>
      <c r="O777" s="230" t="str">
        <f t="shared" si="70"/>
        <v xml:space="preserve"> </v>
      </c>
      <c r="P777" s="230" t="str">
        <f t="shared" si="71"/>
        <v xml:space="preserve"> </v>
      </c>
      <c r="Q777" s="230" t="str">
        <f t="shared" si="72"/>
        <v xml:space="preserve"> </v>
      </c>
    </row>
    <row r="778" spans="1:17" x14ac:dyDescent="0.2">
      <c r="A778" s="10" t="str">
        <f>IF(COUNTRY_INFO!A778=0," ",COUNTRY_INFO!A778)</f>
        <v>Ethiopia</v>
      </c>
      <c r="B778" s="10" t="str">
        <f>IF(COUNTRY_INFO!B778=0," ",COUNTRY_INFO!B778)</f>
        <v>SomaliCity</v>
      </c>
      <c r="C778" s="10" t="str">
        <f>IF(COUNTRY_INFO!C778=0," ",COUNTRY_INFO!C778)</f>
        <v>Erer</v>
      </c>
      <c r="D778" s="11" t="str">
        <f>IF(COUNTRY_INFO!$T$9:$T$1000="MDA2 (DEC+ALB)", COUNTRY_INFO!$T$9:$T$1000, " ")</f>
        <v xml:space="preserve"> </v>
      </c>
      <c r="E778" s="109"/>
      <c r="F778" s="288"/>
      <c r="G778" s="288"/>
      <c r="H778" s="288"/>
      <c r="I778" s="11">
        <f t="shared" ref="I778:I841" si="73">SUM(F778:H778)</f>
        <v>0</v>
      </c>
      <c r="J778" s="2"/>
      <c r="K778" s="18"/>
      <c r="L778" s="18"/>
      <c r="M778" s="14">
        <f t="shared" ref="M778:M841" si="74">SUM(J778:L778)</f>
        <v>0</v>
      </c>
      <c r="N778" s="230" t="str">
        <f t="shared" ref="N778:N841" si="75">IF(F778&lt;&gt;0, IF(J778/F778*100=0, "-", J778/F778*100), " ")</f>
        <v xml:space="preserve"> </v>
      </c>
      <c r="O778" s="230" t="str">
        <f t="shared" ref="O778:O841" si="76">IF(G778&lt;&gt;0, IF(K778/G778*100=0, "-", K778/G778*100), " ")</f>
        <v xml:space="preserve"> </v>
      </c>
      <c r="P778" s="230" t="str">
        <f t="shared" ref="P778:P841" si="77">IF(H778&lt;&gt;0, IF(L778/H778*100=0, "-", L778/H778*100), " ")</f>
        <v xml:space="preserve"> </v>
      </c>
      <c r="Q778" s="230" t="str">
        <f t="shared" ref="Q778:Q841" si="78">IF(I778&lt;&gt;0, IF(M778/I778*100=0, "-", M778/I778*100), " ")</f>
        <v xml:space="preserve"> </v>
      </c>
    </row>
    <row r="779" spans="1:17" x14ac:dyDescent="0.2">
      <c r="A779" s="10" t="str">
        <f>IF(COUNTRY_INFO!A779=0," ",COUNTRY_INFO!A779)</f>
        <v>Ethiopia</v>
      </c>
      <c r="B779" s="10" t="str">
        <f>IF(COUNTRY_INFO!B779=0," ",COUNTRY_INFO!B779)</f>
        <v>SomaliCity</v>
      </c>
      <c r="C779" s="10" t="str">
        <f>IF(COUNTRY_INFO!C779=0," ",COUNTRY_INFO!C779)</f>
        <v>Gablalu</v>
      </c>
      <c r="D779" s="11" t="str">
        <f>IF(COUNTRY_INFO!$T$9:$T$1000="MDA2 (DEC+ALB)", COUNTRY_INFO!$T$9:$T$1000, " ")</f>
        <v xml:space="preserve"> </v>
      </c>
      <c r="E779" s="109"/>
      <c r="F779" s="288"/>
      <c r="G779" s="288"/>
      <c r="H779" s="288"/>
      <c r="I779" s="11">
        <f t="shared" si="73"/>
        <v>0</v>
      </c>
      <c r="J779" s="2"/>
      <c r="K779" s="18"/>
      <c r="L779" s="18"/>
      <c r="M779" s="14">
        <f t="shared" si="74"/>
        <v>0</v>
      </c>
      <c r="N779" s="230" t="str">
        <f t="shared" si="75"/>
        <v xml:space="preserve"> </v>
      </c>
      <c r="O779" s="230" t="str">
        <f t="shared" si="76"/>
        <v xml:space="preserve"> </v>
      </c>
      <c r="P779" s="230" t="str">
        <f t="shared" si="77"/>
        <v xml:space="preserve"> </v>
      </c>
      <c r="Q779" s="230" t="str">
        <f t="shared" si="78"/>
        <v xml:space="preserve"> </v>
      </c>
    </row>
    <row r="780" spans="1:17" x14ac:dyDescent="0.2">
      <c r="A780" s="10" t="str">
        <f>IF(COUNTRY_INFO!A780=0," ",COUNTRY_INFO!A780)</f>
        <v>Ethiopia</v>
      </c>
      <c r="B780" s="10" t="str">
        <f>IF(COUNTRY_INFO!B780=0," ",COUNTRY_INFO!B780)</f>
        <v>SomaliCity</v>
      </c>
      <c r="C780" s="10" t="str">
        <f>IF(COUNTRY_INFO!C780=0," ",COUNTRY_INFO!C780)</f>
        <v>Hadhagala</v>
      </c>
      <c r="D780" s="11" t="str">
        <f>IF(COUNTRY_INFO!$T$9:$T$1000="MDA2 (DEC+ALB)", COUNTRY_INFO!$T$9:$T$1000, " ")</f>
        <v xml:space="preserve"> </v>
      </c>
      <c r="E780" s="109"/>
      <c r="F780" s="288"/>
      <c r="G780" s="288"/>
      <c r="H780" s="288"/>
      <c r="I780" s="11">
        <f t="shared" si="73"/>
        <v>0</v>
      </c>
      <c r="J780" s="2"/>
      <c r="K780" s="18"/>
      <c r="L780" s="18"/>
      <c r="M780" s="14">
        <f t="shared" si="74"/>
        <v>0</v>
      </c>
      <c r="N780" s="230" t="str">
        <f t="shared" si="75"/>
        <v xml:space="preserve"> </v>
      </c>
      <c r="O780" s="230" t="str">
        <f t="shared" si="76"/>
        <v xml:space="preserve"> </v>
      </c>
      <c r="P780" s="230" t="str">
        <f t="shared" si="77"/>
        <v xml:space="preserve"> </v>
      </c>
      <c r="Q780" s="230" t="str">
        <f t="shared" si="78"/>
        <v xml:space="preserve"> </v>
      </c>
    </row>
    <row r="781" spans="1:17" x14ac:dyDescent="0.2">
      <c r="A781" s="10" t="str">
        <f>IF(COUNTRY_INFO!A781=0," ",COUNTRY_INFO!A781)</f>
        <v>Ethiopia</v>
      </c>
      <c r="B781" s="10" t="str">
        <f>IF(COUNTRY_INFO!B781=0," ",COUNTRY_INFO!B781)</f>
        <v>SomaliCity</v>
      </c>
      <c r="C781" s="10" t="str">
        <f>IF(COUNTRY_INFO!C781=0," ",COUNTRY_INFO!C781)</f>
        <v>Meiso</v>
      </c>
      <c r="D781" s="11" t="str">
        <f>IF(COUNTRY_INFO!$T$9:$T$1000="MDA2 (DEC+ALB)", COUNTRY_INFO!$T$9:$T$1000, " ")</f>
        <v xml:space="preserve"> </v>
      </c>
      <c r="E781" s="109"/>
      <c r="F781" s="288"/>
      <c r="G781" s="288"/>
      <c r="H781" s="288"/>
      <c r="I781" s="11">
        <f t="shared" si="73"/>
        <v>0</v>
      </c>
      <c r="J781" s="2"/>
      <c r="K781" s="18"/>
      <c r="L781" s="18"/>
      <c r="M781" s="14">
        <f t="shared" si="74"/>
        <v>0</v>
      </c>
      <c r="N781" s="230" t="str">
        <f t="shared" si="75"/>
        <v xml:space="preserve"> </v>
      </c>
      <c r="O781" s="230" t="str">
        <f t="shared" si="76"/>
        <v xml:space="preserve"> </v>
      </c>
      <c r="P781" s="230" t="str">
        <f t="shared" si="77"/>
        <v xml:space="preserve"> </v>
      </c>
      <c r="Q781" s="230" t="str">
        <f t="shared" si="78"/>
        <v xml:space="preserve"> </v>
      </c>
    </row>
    <row r="782" spans="1:17" x14ac:dyDescent="0.2">
      <c r="A782" s="10" t="str">
        <f>IF(COUNTRY_INFO!A782=0," ",COUNTRY_INFO!A782)</f>
        <v>Ethiopia</v>
      </c>
      <c r="B782" s="10" t="str">
        <f>IF(COUNTRY_INFO!B782=0," ",COUNTRY_INFO!B782)</f>
        <v>SomaliCity</v>
      </c>
      <c r="C782" s="10" t="str">
        <f>IF(COUNTRY_INFO!C782=0," ",COUNTRY_INFO!C782)</f>
        <v>Shinile</v>
      </c>
      <c r="D782" s="11" t="str">
        <f>IF(COUNTRY_INFO!$T$9:$T$1000="MDA2 (DEC+ALB)", COUNTRY_INFO!$T$9:$T$1000, " ")</f>
        <v xml:space="preserve"> </v>
      </c>
      <c r="E782" s="109"/>
      <c r="F782" s="288"/>
      <c r="G782" s="288"/>
      <c r="H782" s="288"/>
      <c r="I782" s="11">
        <f t="shared" si="73"/>
        <v>0</v>
      </c>
      <c r="J782" s="2"/>
      <c r="K782" s="18"/>
      <c r="L782" s="18"/>
      <c r="M782" s="14">
        <f t="shared" si="74"/>
        <v>0</v>
      </c>
      <c r="N782" s="230" t="str">
        <f t="shared" si="75"/>
        <v xml:space="preserve"> </v>
      </c>
      <c r="O782" s="230" t="str">
        <f t="shared" si="76"/>
        <v xml:space="preserve"> </v>
      </c>
      <c r="P782" s="230" t="str">
        <f t="shared" si="77"/>
        <v xml:space="preserve"> </v>
      </c>
      <c r="Q782" s="230" t="str">
        <f t="shared" si="78"/>
        <v xml:space="preserve"> </v>
      </c>
    </row>
    <row r="783" spans="1:17" x14ac:dyDescent="0.2">
      <c r="A783" s="10" t="str">
        <f>IF(COUNTRY_INFO!A783=0," ",COUNTRY_INFO!A783)</f>
        <v>Ethiopia</v>
      </c>
      <c r="B783" s="10" t="str">
        <f>IF(COUNTRY_INFO!B783=0," ",COUNTRY_INFO!B783)</f>
        <v>SomaliDolo</v>
      </c>
      <c r="C783" s="10" t="str">
        <f>IF(COUNTRY_INFO!C783=0," ",COUNTRY_INFO!C783)</f>
        <v>Bokh</v>
      </c>
      <c r="D783" s="11" t="str">
        <f>IF(COUNTRY_INFO!$T$9:$T$1000="MDA2 (DEC+ALB)", COUNTRY_INFO!$T$9:$T$1000, " ")</f>
        <v xml:space="preserve"> </v>
      </c>
      <c r="E783" s="109"/>
      <c r="F783" s="288"/>
      <c r="G783" s="288"/>
      <c r="H783" s="288"/>
      <c r="I783" s="11">
        <f t="shared" si="73"/>
        <v>0</v>
      </c>
      <c r="J783" s="2"/>
      <c r="K783" s="18"/>
      <c r="L783" s="18"/>
      <c r="M783" s="14">
        <f t="shared" si="74"/>
        <v>0</v>
      </c>
      <c r="N783" s="230" t="str">
        <f t="shared" si="75"/>
        <v xml:space="preserve"> </v>
      </c>
      <c r="O783" s="230" t="str">
        <f t="shared" si="76"/>
        <v xml:space="preserve"> </v>
      </c>
      <c r="P783" s="230" t="str">
        <f t="shared" si="77"/>
        <v xml:space="preserve"> </v>
      </c>
      <c r="Q783" s="230" t="str">
        <f t="shared" si="78"/>
        <v xml:space="preserve"> </v>
      </c>
    </row>
    <row r="784" spans="1:17" x14ac:dyDescent="0.2">
      <c r="A784" s="10" t="str">
        <f>IF(COUNTRY_INFO!A784=0," ",COUNTRY_INFO!A784)</f>
        <v>Ethiopia</v>
      </c>
      <c r="B784" s="10" t="str">
        <f>IF(COUNTRY_INFO!B784=0," ",COUNTRY_INFO!B784)</f>
        <v>SomaliDolo</v>
      </c>
      <c r="C784" s="10" t="str">
        <f>IF(COUNTRY_INFO!C784=0," ",COUNTRY_INFO!C784)</f>
        <v>Danod</v>
      </c>
      <c r="D784" s="11" t="str">
        <f>IF(COUNTRY_INFO!$T$9:$T$1000="MDA2 (DEC+ALB)", COUNTRY_INFO!$T$9:$T$1000, " ")</f>
        <v xml:space="preserve"> </v>
      </c>
      <c r="E784" s="109"/>
      <c r="F784" s="288"/>
      <c r="G784" s="288"/>
      <c r="H784" s="288"/>
      <c r="I784" s="11">
        <f t="shared" si="73"/>
        <v>0</v>
      </c>
      <c r="J784" s="2"/>
      <c r="K784" s="18"/>
      <c r="L784" s="18"/>
      <c r="M784" s="14">
        <f t="shared" si="74"/>
        <v>0</v>
      </c>
      <c r="N784" s="230" t="str">
        <f t="shared" si="75"/>
        <v xml:space="preserve"> </v>
      </c>
      <c r="O784" s="230" t="str">
        <f t="shared" si="76"/>
        <v xml:space="preserve"> </v>
      </c>
      <c r="P784" s="230" t="str">
        <f t="shared" si="77"/>
        <v xml:space="preserve"> </v>
      </c>
      <c r="Q784" s="230" t="str">
        <f t="shared" si="78"/>
        <v xml:space="preserve"> </v>
      </c>
    </row>
    <row r="785" spans="1:17" x14ac:dyDescent="0.2">
      <c r="A785" s="10" t="str">
        <f>IF(COUNTRY_INFO!A785=0," ",COUNTRY_INFO!A785)</f>
        <v>Ethiopia</v>
      </c>
      <c r="B785" s="10" t="str">
        <f>IF(COUNTRY_INFO!B785=0," ",COUNTRY_INFO!B785)</f>
        <v>SomaliDolo</v>
      </c>
      <c r="C785" s="10" t="str">
        <f>IF(COUNTRY_INFO!C785=0," ",COUNTRY_INFO!C785)</f>
        <v>Daratole</v>
      </c>
      <c r="D785" s="11" t="str">
        <f>IF(COUNTRY_INFO!$T$9:$T$1000="MDA2 (DEC+ALB)", COUNTRY_INFO!$T$9:$T$1000, " ")</f>
        <v xml:space="preserve"> </v>
      </c>
      <c r="E785" s="109"/>
      <c r="F785" s="288"/>
      <c r="G785" s="288"/>
      <c r="H785" s="288"/>
      <c r="I785" s="11">
        <f t="shared" si="73"/>
        <v>0</v>
      </c>
      <c r="J785" s="2"/>
      <c r="K785" s="18"/>
      <c r="L785" s="18"/>
      <c r="M785" s="14">
        <f t="shared" si="74"/>
        <v>0</v>
      </c>
      <c r="N785" s="230" t="str">
        <f t="shared" si="75"/>
        <v xml:space="preserve"> </v>
      </c>
      <c r="O785" s="230" t="str">
        <f t="shared" si="76"/>
        <v xml:space="preserve"> </v>
      </c>
      <c r="P785" s="230" t="str">
        <f t="shared" si="77"/>
        <v xml:space="preserve"> </v>
      </c>
      <c r="Q785" s="230" t="str">
        <f t="shared" si="78"/>
        <v xml:space="preserve"> </v>
      </c>
    </row>
    <row r="786" spans="1:17" x14ac:dyDescent="0.2">
      <c r="A786" s="10" t="str">
        <f>IF(COUNTRY_INFO!A786=0," ",COUNTRY_INFO!A786)</f>
        <v>Ethiopia</v>
      </c>
      <c r="B786" s="10" t="str">
        <f>IF(COUNTRY_INFO!B786=0," ",COUNTRY_INFO!B786)</f>
        <v>SomaliDolo</v>
      </c>
      <c r="C786" s="10" t="str">
        <f>IF(COUNTRY_INFO!C786=0," ",COUNTRY_INFO!C786)</f>
        <v>Galadin</v>
      </c>
      <c r="D786" s="11" t="str">
        <f>IF(COUNTRY_INFO!$T$9:$T$1000="MDA2 (DEC+ALB)", COUNTRY_INFO!$T$9:$T$1000, " ")</f>
        <v xml:space="preserve"> </v>
      </c>
      <c r="E786" s="109"/>
      <c r="F786" s="288"/>
      <c r="G786" s="288"/>
      <c r="H786" s="288"/>
      <c r="I786" s="11">
        <f t="shared" si="73"/>
        <v>0</v>
      </c>
      <c r="J786" s="2"/>
      <c r="K786" s="18"/>
      <c r="L786" s="18"/>
      <c r="M786" s="14">
        <f t="shared" si="74"/>
        <v>0</v>
      </c>
      <c r="N786" s="230" t="str">
        <f t="shared" si="75"/>
        <v xml:space="preserve"> </v>
      </c>
      <c r="O786" s="230" t="str">
        <f t="shared" si="76"/>
        <v xml:space="preserve"> </v>
      </c>
      <c r="P786" s="230" t="str">
        <f t="shared" si="77"/>
        <v xml:space="preserve"> </v>
      </c>
      <c r="Q786" s="230" t="str">
        <f t="shared" si="78"/>
        <v xml:space="preserve"> </v>
      </c>
    </row>
    <row r="787" spans="1:17" x14ac:dyDescent="0.2">
      <c r="A787" s="10" t="str">
        <f>IF(COUNTRY_INFO!A787=0," ",COUNTRY_INFO!A787)</f>
        <v>Ethiopia</v>
      </c>
      <c r="B787" s="10" t="str">
        <f>IF(COUNTRY_INFO!B787=0," ",COUNTRY_INFO!B787)</f>
        <v>SomaliDolo</v>
      </c>
      <c r="C787" s="10" t="str">
        <f>IF(COUNTRY_INFO!C787=0," ",COUNTRY_INFO!C787)</f>
        <v>Lahelaw-Yeob</v>
      </c>
      <c r="D787" s="11" t="str">
        <f>IF(COUNTRY_INFO!$T$9:$T$1000="MDA2 (DEC+ALB)", COUNTRY_INFO!$T$9:$T$1000, " ")</f>
        <v xml:space="preserve"> </v>
      </c>
      <c r="E787" s="109"/>
      <c r="F787" s="288"/>
      <c r="G787" s="288"/>
      <c r="H787" s="288"/>
      <c r="I787" s="11">
        <f t="shared" si="73"/>
        <v>0</v>
      </c>
      <c r="J787" s="2"/>
      <c r="K787" s="18"/>
      <c r="L787" s="18"/>
      <c r="M787" s="14">
        <f t="shared" si="74"/>
        <v>0</v>
      </c>
      <c r="N787" s="230" t="str">
        <f t="shared" si="75"/>
        <v xml:space="preserve"> </v>
      </c>
      <c r="O787" s="230" t="str">
        <f t="shared" si="76"/>
        <v xml:space="preserve"> </v>
      </c>
      <c r="P787" s="230" t="str">
        <f t="shared" si="77"/>
        <v xml:space="preserve"> </v>
      </c>
      <c r="Q787" s="230" t="str">
        <f t="shared" si="78"/>
        <v xml:space="preserve"> </v>
      </c>
    </row>
    <row r="788" spans="1:17" x14ac:dyDescent="0.2">
      <c r="A788" s="10" t="str">
        <f>IF(COUNTRY_INFO!A788=0," ",COUNTRY_INFO!A788)</f>
        <v>Ethiopia</v>
      </c>
      <c r="B788" s="10" t="str">
        <f>IF(COUNTRY_INFO!B788=0," ",COUNTRY_INFO!B788)</f>
        <v>SomaliDolo</v>
      </c>
      <c r="C788" s="10" t="str">
        <f>IF(COUNTRY_INFO!C788=0," ",COUNTRY_INFO!C788)</f>
        <v>Warder</v>
      </c>
      <c r="D788" s="11" t="str">
        <f>IF(COUNTRY_INFO!$T$9:$T$1000="MDA2 (DEC+ALB)", COUNTRY_INFO!$T$9:$T$1000, " ")</f>
        <v xml:space="preserve"> </v>
      </c>
      <c r="E788" s="109"/>
      <c r="F788" s="288"/>
      <c r="G788" s="288"/>
      <c r="H788" s="288"/>
      <c r="I788" s="11">
        <f t="shared" si="73"/>
        <v>0</v>
      </c>
      <c r="J788" s="2"/>
      <c r="K788" s="18"/>
      <c r="L788" s="18"/>
      <c r="M788" s="14">
        <f t="shared" si="74"/>
        <v>0</v>
      </c>
      <c r="N788" s="230" t="str">
        <f t="shared" si="75"/>
        <v xml:space="preserve"> </v>
      </c>
      <c r="O788" s="230" t="str">
        <f t="shared" si="76"/>
        <v xml:space="preserve"> </v>
      </c>
      <c r="P788" s="230" t="str">
        <f t="shared" si="77"/>
        <v xml:space="preserve"> </v>
      </c>
      <c r="Q788" s="230" t="str">
        <f t="shared" si="78"/>
        <v xml:space="preserve"> </v>
      </c>
    </row>
    <row r="789" spans="1:17" x14ac:dyDescent="0.2">
      <c r="A789" s="10" t="str">
        <f>IF(COUNTRY_INFO!A789=0," ",COUNTRY_INFO!A789)</f>
        <v>Ethiopia</v>
      </c>
      <c r="B789" s="10" t="str">
        <f>IF(COUNTRY_INFO!B789=0," ",COUNTRY_INFO!B789)</f>
        <v>SomaliErer</v>
      </c>
      <c r="C789" s="10" t="str">
        <f>IF(COUNTRY_INFO!C789=0," ",COUNTRY_INFO!C789)</f>
        <v>Fik</v>
      </c>
      <c r="D789" s="11" t="str">
        <f>IF(COUNTRY_INFO!$T$9:$T$1000="MDA2 (DEC+ALB)", COUNTRY_INFO!$T$9:$T$1000, " ")</f>
        <v xml:space="preserve"> </v>
      </c>
      <c r="E789" s="109"/>
      <c r="F789" s="288"/>
      <c r="G789" s="288"/>
      <c r="H789" s="288"/>
      <c r="I789" s="11">
        <f t="shared" si="73"/>
        <v>0</v>
      </c>
      <c r="J789" s="2"/>
      <c r="K789" s="18"/>
      <c r="L789" s="18"/>
      <c r="M789" s="14">
        <f t="shared" si="74"/>
        <v>0</v>
      </c>
      <c r="N789" s="230" t="str">
        <f t="shared" si="75"/>
        <v xml:space="preserve"> </v>
      </c>
      <c r="O789" s="230" t="str">
        <f t="shared" si="76"/>
        <v xml:space="preserve"> </v>
      </c>
      <c r="P789" s="230" t="str">
        <f t="shared" si="77"/>
        <v xml:space="preserve"> </v>
      </c>
      <c r="Q789" s="230" t="str">
        <f t="shared" si="78"/>
        <v xml:space="preserve"> </v>
      </c>
    </row>
    <row r="790" spans="1:17" x14ac:dyDescent="0.2">
      <c r="A790" s="10" t="str">
        <f>IF(COUNTRY_INFO!A790=0," ",COUNTRY_INFO!A790)</f>
        <v>Ethiopia</v>
      </c>
      <c r="B790" s="10" t="str">
        <f>IF(COUNTRY_INFO!B790=0," ",COUNTRY_INFO!B790)</f>
        <v>SomaliErer</v>
      </c>
      <c r="C790" s="10" t="str">
        <f>IF(COUNTRY_INFO!C790=0," ",COUNTRY_INFO!C790)</f>
        <v>Mayamulku</v>
      </c>
      <c r="D790" s="11" t="str">
        <f>IF(COUNTRY_INFO!$T$9:$T$1000="MDA2 (DEC+ALB)", COUNTRY_INFO!$T$9:$T$1000, " ")</f>
        <v xml:space="preserve"> </v>
      </c>
      <c r="E790" s="109"/>
      <c r="F790" s="288"/>
      <c r="G790" s="288"/>
      <c r="H790" s="288"/>
      <c r="I790" s="11">
        <f t="shared" si="73"/>
        <v>0</v>
      </c>
      <c r="J790" s="2"/>
      <c r="K790" s="18"/>
      <c r="L790" s="18"/>
      <c r="M790" s="14">
        <f t="shared" si="74"/>
        <v>0</v>
      </c>
      <c r="N790" s="230" t="str">
        <f t="shared" si="75"/>
        <v xml:space="preserve"> </v>
      </c>
      <c r="O790" s="230" t="str">
        <f t="shared" si="76"/>
        <v xml:space="preserve"> </v>
      </c>
      <c r="P790" s="230" t="str">
        <f t="shared" si="77"/>
        <v xml:space="preserve"> </v>
      </c>
      <c r="Q790" s="230" t="str">
        <f t="shared" si="78"/>
        <v xml:space="preserve"> </v>
      </c>
    </row>
    <row r="791" spans="1:17" x14ac:dyDescent="0.2">
      <c r="A791" s="10" t="str">
        <f>IF(COUNTRY_INFO!A791=0," ",COUNTRY_INFO!A791)</f>
        <v>Ethiopia</v>
      </c>
      <c r="B791" s="10" t="str">
        <f>IF(COUNTRY_INFO!B791=0," ",COUNTRY_INFO!B791)</f>
        <v>SomaliErer</v>
      </c>
      <c r="C791" s="10" t="str">
        <f>IF(COUNTRY_INFO!C791=0," ",COUNTRY_INFO!C791)</f>
        <v>Qubi</v>
      </c>
      <c r="D791" s="11" t="str">
        <f>IF(COUNTRY_INFO!$T$9:$T$1000="MDA2 (DEC+ALB)", COUNTRY_INFO!$T$9:$T$1000, " ")</f>
        <v xml:space="preserve"> </v>
      </c>
      <c r="E791" s="109"/>
      <c r="F791" s="288"/>
      <c r="G791" s="288"/>
      <c r="H791" s="288"/>
      <c r="I791" s="11">
        <f t="shared" si="73"/>
        <v>0</v>
      </c>
      <c r="J791" s="2"/>
      <c r="K791" s="18"/>
      <c r="L791" s="18"/>
      <c r="M791" s="14">
        <f t="shared" si="74"/>
        <v>0</v>
      </c>
      <c r="N791" s="230" t="str">
        <f t="shared" si="75"/>
        <v xml:space="preserve"> </v>
      </c>
      <c r="O791" s="230" t="str">
        <f t="shared" si="76"/>
        <v xml:space="preserve"> </v>
      </c>
      <c r="P791" s="230" t="str">
        <f t="shared" si="77"/>
        <v xml:space="preserve"> </v>
      </c>
      <c r="Q791" s="230" t="str">
        <f t="shared" si="78"/>
        <v xml:space="preserve"> </v>
      </c>
    </row>
    <row r="792" spans="1:17" x14ac:dyDescent="0.2">
      <c r="A792" s="10" t="str">
        <f>IF(COUNTRY_INFO!A792=0," ",COUNTRY_INFO!A792)</f>
        <v>Ethiopia</v>
      </c>
      <c r="B792" s="10" t="str">
        <f>IF(COUNTRY_INFO!B792=0," ",COUNTRY_INFO!B792)</f>
        <v>SomaliErer</v>
      </c>
      <c r="C792" s="10" t="str">
        <f>IF(COUNTRY_INFO!C792=0," ",COUNTRY_INFO!C792)</f>
        <v xml:space="preserve">Wangay </v>
      </c>
      <c r="D792" s="11" t="str">
        <f>IF(COUNTRY_INFO!$T$9:$T$1000="MDA2 (DEC+ALB)", COUNTRY_INFO!$T$9:$T$1000, " ")</f>
        <v xml:space="preserve"> </v>
      </c>
      <c r="E792" s="109"/>
      <c r="F792" s="288"/>
      <c r="G792" s="288"/>
      <c r="H792" s="288"/>
      <c r="I792" s="11">
        <f t="shared" si="73"/>
        <v>0</v>
      </c>
      <c r="J792" s="2"/>
      <c r="K792" s="18"/>
      <c r="L792" s="18"/>
      <c r="M792" s="14">
        <f t="shared" si="74"/>
        <v>0</v>
      </c>
      <c r="N792" s="230" t="str">
        <f t="shared" si="75"/>
        <v xml:space="preserve"> </v>
      </c>
      <c r="O792" s="230" t="str">
        <f t="shared" si="76"/>
        <v xml:space="preserve"> </v>
      </c>
      <c r="P792" s="230" t="str">
        <f t="shared" si="77"/>
        <v xml:space="preserve"> </v>
      </c>
      <c r="Q792" s="230" t="str">
        <f t="shared" si="78"/>
        <v xml:space="preserve"> </v>
      </c>
    </row>
    <row r="793" spans="1:17" x14ac:dyDescent="0.2">
      <c r="A793" s="10" t="str">
        <f>IF(COUNTRY_INFO!A793=0," ",COUNTRY_INFO!A793)</f>
        <v>Ethiopia</v>
      </c>
      <c r="B793" s="10" t="str">
        <f>IF(COUNTRY_INFO!B793=0," ",COUNTRY_INFO!B793)</f>
        <v>SomaliErer</v>
      </c>
      <c r="C793" s="10" t="str">
        <f>IF(COUNTRY_INFO!C793=0," ",COUNTRY_INFO!C793)</f>
        <v xml:space="preserve">Yaxoob </v>
      </c>
      <c r="D793" s="11" t="str">
        <f>IF(COUNTRY_INFO!$T$9:$T$1000="MDA2 (DEC+ALB)", COUNTRY_INFO!$T$9:$T$1000, " ")</f>
        <v xml:space="preserve"> </v>
      </c>
      <c r="E793" s="109"/>
      <c r="F793" s="288"/>
      <c r="G793" s="288"/>
      <c r="H793" s="288"/>
      <c r="I793" s="11">
        <f t="shared" si="73"/>
        <v>0</v>
      </c>
      <c r="J793" s="2"/>
      <c r="K793" s="18"/>
      <c r="L793" s="18"/>
      <c r="M793" s="14">
        <f t="shared" si="74"/>
        <v>0</v>
      </c>
      <c r="N793" s="230" t="str">
        <f t="shared" si="75"/>
        <v xml:space="preserve"> </v>
      </c>
      <c r="O793" s="230" t="str">
        <f t="shared" si="76"/>
        <v xml:space="preserve"> </v>
      </c>
      <c r="P793" s="230" t="str">
        <f t="shared" si="77"/>
        <v xml:space="preserve"> </v>
      </c>
      <c r="Q793" s="230" t="str">
        <f t="shared" si="78"/>
        <v xml:space="preserve"> </v>
      </c>
    </row>
    <row r="794" spans="1:17" x14ac:dyDescent="0.2">
      <c r="A794" s="10" t="str">
        <f>IF(COUNTRY_INFO!A794=0," ",COUNTRY_INFO!A794)</f>
        <v>Ethiopia</v>
      </c>
      <c r="B794" s="10" t="str">
        <f>IF(COUNTRY_INFO!B794=0," ",COUNTRY_INFO!B794)</f>
        <v>SomaliFaafan</v>
      </c>
      <c r="C794" s="10" t="str">
        <f>IF(COUNTRY_INFO!C794=0," ",COUNTRY_INFO!C794)</f>
        <v>Awbare</v>
      </c>
      <c r="D794" s="11" t="str">
        <f>IF(COUNTRY_INFO!$T$9:$T$1000="MDA2 (DEC+ALB)", COUNTRY_INFO!$T$9:$T$1000, " ")</f>
        <v xml:space="preserve"> </v>
      </c>
      <c r="E794" s="109"/>
      <c r="F794" s="288"/>
      <c r="G794" s="288"/>
      <c r="H794" s="288"/>
      <c r="I794" s="11">
        <f t="shared" si="73"/>
        <v>0</v>
      </c>
      <c r="J794" s="2"/>
      <c r="K794" s="18"/>
      <c r="L794" s="18"/>
      <c r="M794" s="14">
        <f t="shared" si="74"/>
        <v>0</v>
      </c>
      <c r="N794" s="230" t="str">
        <f t="shared" si="75"/>
        <v xml:space="preserve"> </v>
      </c>
      <c r="O794" s="230" t="str">
        <f t="shared" si="76"/>
        <v xml:space="preserve"> </v>
      </c>
      <c r="P794" s="230" t="str">
        <f t="shared" si="77"/>
        <v xml:space="preserve"> </v>
      </c>
      <c r="Q794" s="230" t="str">
        <f t="shared" si="78"/>
        <v xml:space="preserve"> </v>
      </c>
    </row>
    <row r="795" spans="1:17" x14ac:dyDescent="0.2">
      <c r="A795" s="10" t="str">
        <f>IF(COUNTRY_INFO!A795=0," ",COUNTRY_INFO!A795)</f>
        <v>Ethiopia</v>
      </c>
      <c r="B795" s="10" t="str">
        <f>IF(COUNTRY_INFO!B795=0," ",COUNTRY_INFO!B795)</f>
        <v>SomaliFaafan</v>
      </c>
      <c r="C795" s="10" t="str">
        <f>IF(COUNTRY_INFO!C795=0," ",COUNTRY_INFO!C795)</f>
        <v>Babile</v>
      </c>
      <c r="D795" s="11" t="str">
        <f>IF(COUNTRY_INFO!$T$9:$T$1000="MDA2 (DEC+ALB)", COUNTRY_INFO!$T$9:$T$1000, " ")</f>
        <v xml:space="preserve"> </v>
      </c>
      <c r="E795" s="109"/>
      <c r="F795" s="288"/>
      <c r="G795" s="288"/>
      <c r="H795" s="288"/>
      <c r="I795" s="11">
        <f t="shared" si="73"/>
        <v>0</v>
      </c>
      <c r="J795" s="2"/>
      <c r="K795" s="18"/>
      <c r="L795" s="18"/>
      <c r="M795" s="14">
        <f t="shared" si="74"/>
        <v>0</v>
      </c>
      <c r="N795" s="230" t="str">
        <f t="shared" si="75"/>
        <v xml:space="preserve"> </v>
      </c>
      <c r="O795" s="230" t="str">
        <f t="shared" si="76"/>
        <v xml:space="preserve"> </v>
      </c>
      <c r="P795" s="230" t="str">
        <f t="shared" si="77"/>
        <v xml:space="preserve"> </v>
      </c>
      <c r="Q795" s="230" t="str">
        <f t="shared" si="78"/>
        <v xml:space="preserve"> </v>
      </c>
    </row>
    <row r="796" spans="1:17" x14ac:dyDescent="0.2">
      <c r="A796" s="10" t="str">
        <f>IF(COUNTRY_INFO!A796=0," ",COUNTRY_INFO!A796)</f>
        <v>Ethiopia</v>
      </c>
      <c r="B796" s="10" t="str">
        <f>IF(COUNTRY_INFO!B796=0," ",COUNTRY_INFO!B796)</f>
        <v>SomaliFaafan</v>
      </c>
      <c r="C796" s="10" t="str">
        <f>IF(COUNTRY_INFO!C796=0," ",COUNTRY_INFO!C796)</f>
        <v>Goljano</v>
      </c>
      <c r="D796" s="11" t="str">
        <f>IF(COUNTRY_INFO!$T$9:$T$1000="MDA2 (DEC+ALB)", COUNTRY_INFO!$T$9:$T$1000, " ")</f>
        <v xml:space="preserve"> </v>
      </c>
      <c r="E796" s="109"/>
      <c r="F796" s="288"/>
      <c r="G796" s="288"/>
      <c r="H796" s="288"/>
      <c r="I796" s="11">
        <f t="shared" si="73"/>
        <v>0</v>
      </c>
      <c r="J796" s="2"/>
      <c r="K796" s="18"/>
      <c r="L796" s="18"/>
      <c r="M796" s="14">
        <f t="shared" si="74"/>
        <v>0</v>
      </c>
      <c r="N796" s="230" t="str">
        <f t="shared" si="75"/>
        <v xml:space="preserve"> </v>
      </c>
      <c r="O796" s="230" t="str">
        <f t="shared" si="76"/>
        <v xml:space="preserve"> </v>
      </c>
      <c r="P796" s="230" t="str">
        <f t="shared" si="77"/>
        <v xml:space="preserve"> </v>
      </c>
      <c r="Q796" s="230" t="str">
        <f t="shared" si="78"/>
        <v xml:space="preserve"> </v>
      </c>
    </row>
    <row r="797" spans="1:17" x14ac:dyDescent="0.2">
      <c r="A797" s="10" t="str">
        <f>IF(COUNTRY_INFO!A797=0," ",COUNTRY_INFO!A797)</f>
        <v>Ethiopia</v>
      </c>
      <c r="B797" s="10" t="str">
        <f>IF(COUNTRY_INFO!B797=0," ",COUNTRY_INFO!B797)</f>
        <v>SomaliFaafan</v>
      </c>
      <c r="C797" s="10" t="str">
        <f>IF(COUNTRY_INFO!C797=0," ",COUNTRY_INFO!C797)</f>
        <v>Gursum</v>
      </c>
      <c r="D797" s="11" t="str">
        <f>IF(COUNTRY_INFO!$T$9:$T$1000="MDA2 (DEC+ALB)", COUNTRY_INFO!$T$9:$T$1000, " ")</f>
        <v xml:space="preserve"> </v>
      </c>
      <c r="E797" s="109"/>
      <c r="F797" s="288"/>
      <c r="G797" s="288"/>
      <c r="H797" s="288"/>
      <c r="I797" s="11">
        <f t="shared" si="73"/>
        <v>0</v>
      </c>
      <c r="J797" s="2"/>
      <c r="K797" s="18"/>
      <c r="L797" s="18"/>
      <c r="M797" s="14">
        <f t="shared" si="74"/>
        <v>0</v>
      </c>
      <c r="N797" s="230" t="str">
        <f t="shared" si="75"/>
        <v xml:space="preserve"> </v>
      </c>
      <c r="O797" s="230" t="str">
        <f t="shared" si="76"/>
        <v xml:space="preserve"> </v>
      </c>
      <c r="P797" s="230" t="str">
        <f t="shared" si="77"/>
        <v xml:space="preserve"> </v>
      </c>
      <c r="Q797" s="230" t="str">
        <f t="shared" si="78"/>
        <v xml:space="preserve"> </v>
      </c>
    </row>
    <row r="798" spans="1:17" x14ac:dyDescent="0.2">
      <c r="A798" s="10" t="str">
        <f>IF(COUNTRY_INFO!A798=0," ",COUNTRY_INFO!A798)</f>
        <v>Ethiopia</v>
      </c>
      <c r="B798" s="10" t="str">
        <f>IF(COUNTRY_INFO!B798=0," ",COUNTRY_INFO!B798)</f>
        <v>SomaliFaafan</v>
      </c>
      <c r="C798" s="10" t="str">
        <f>IF(COUNTRY_INFO!C798=0," ",COUNTRY_INFO!C798)</f>
        <v>Harawa</v>
      </c>
      <c r="D798" s="11" t="str">
        <f>IF(COUNTRY_INFO!$T$9:$T$1000="MDA2 (DEC+ALB)", COUNTRY_INFO!$T$9:$T$1000, " ")</f>
        <v xml:space="preserve"> </v>
      </c>
      <c r="E798" s="109"/>
      <c r="F798" s="288"/>
      <c r="G798" s="288"/>
      <c r="H798" s="288"/>
      <c r="I798" s="11">
        <f t="shared" si="73"/>
        <v>0</v>
      </c>
      <c r="J798" s="2"/>
      <c r="K798" s="18"/>
      <c r="L798" s="18"/>
      <c r="M798" s="14">
        <f t="shared" si="74"/>
        <v>0</v>
      </c>
      <c r="N798" s="230" t="str">
        <f t="shared" si="75"/>
        <v xml:space="preserve"> </v>
      </c>
      <c r="O798" s="230" t="str">
        <f t="shared" si="76"/>
        <v xml:space="preserve"> </v>
      </c>
      <c r="P798" s="230" t="str">
        <f t="shared" si="77"/>
        <v xml:space="preserve"> </v>
      </c>
      <c r="Q798" s="230" t="str">
        <f t="shared" si="78"/>
        <v xml:space="preserve"> </v>
      </c>
    </row>
    <row r="799" spans="1:17" x14ac:dyDescent="0.2">
      <c r="A799" s="10" t="str">
        <f>IF(COUNTRY_INFO!A799=0," ",COUNTRY_INFO!A799)</f>
        <v>Ethiopia</v>
      </c>
      <c r="B799" s="10" t="str">
        <f>IF(COUNTRY_INFO!B799=0," ",COUNTRY_INFO!B799)</f>
        <v>SomaliFaafan</v>
      </c>
      <c r="C799" s="10" t="str">
        <f>IF(COUNTRY_INFO!C799=0," ",COUNTRY_INFO!C799)</f>
        <v>Harorays</v>
      </c>
      <c r="D799" s="11" t="str">
        <f>IF(COUNTRY_INFO!$T$9:$T$1000="MDA2 (DEC+ALB)", COUNTRY_INFO!$T$9:$T$1000, " ")</f>
        <v xml:space="preserve"> </v>
      </c>
      <c r="E799" s="109"/>
      <c r="F799" s="288"/>
      <c r="G799" s="288"/>
      <c r="H799" s="288"/>
      <c r="I799" s="11">
        <f t="shared" si="73"/>
        <v>0</v>
      </c>
      <c r="J799" s="2"/>
      <c r="K799" s="18"/>
      <c r="L799" s="18"/>
      <c r="M799" s="14">
        <f t="shared" si="74"/>
        <v>0</v>
      </c>
      <c r="N799" s="230" t="str">
        <f t="shared" si="75"/>
        <v xml:space="preserve"> </v>
      </c>
      <c r="O799" s="230" t="str">
        <f t="shared" si="76"/>
        <v xml:space="preserve"> </v>
      </c>
      <c r="P799" s="230" t="str">
        <f t="shared" si="77"/>
        <v xml:space="preserve"> </v>
      </c>
      <c r="Q799" s="230" t="str">
        <f t="shared" si="78"/>
        <v xml:space="preserve"> </v>
      </c>
    </row>
    <row r="800" spans="1:17" x14ac:dyDescent="0.2">
      <c r="A800" s="10" t="str">
        <f>IF(COUNTRY_INFO!A800=0," ",COUNTRY_INFO!A800)</f>
        <v>Ethiopia</v>
      </c>
      <c r="B800" s="10" t="str">
        <f>IF(COUNTRY_INFO!B800=0," ",COUNTRY_INFO!B800)</f>
        <v>SomaliFaafan</v>
      </c>
      <c r="C800" s="10" t="str">
        <f>IF(COUNTRY_INFO!C800=0," ",COUNTRY_INFO!C800)</f>
        <v>Harshim</v>
      </c>
      <c r="D800" s="11" t="str">
        <f>IF(COUNTRY_INFO!$T$9:$T$1000="MDA2 (DEC+ALB)", COUNTRY_INFO!$T$9:$T$1000, " ")</f>
        <v xml:space="preserve"> </v>
      </c>
      <c r="E800" s="109"/>
      <c r="F800" s="288"/>
      <c r="G800" s="288"/>
      <c r="H800" s="288"/>
      <c r="I800" s="11">
        <f t="shared" si="73"/>
        <v>0</v>
      </c>
      <c r="J800" s="2"/>
      <c r="K800" s="18"/>
      <c r="L800" s="18"/>
      <c r="M800" s="14">
        <f t="shared" si="74"/>
        <v>0</v>
      </c>
      <c r="N800" s="230" t="str">
        <f t="shared" si="75"/>
        <v xml:space="preserve"> </v>
      </c>
      <c r="O800" s="230" t="str">
        <f t="shared" si="76"/>
        <v xml:space="preserve"> </v>
      </c>
      <c r="P800" s="230" t="str">
        <f t="shared" si="77"/>
        <v xml:space="preserve"> </v>
      </c>
      <c r="Q800" s="230" t="str">
        <f t="shared" si="78"/>
        <v xml:space="preserve"> </v>
      </c>
    </row>
    <row r="801" spans="1:17" x14ac:dyDescent="0.2">
      <c r="A801" s="10" t="str">
        <f>IF(COUNTRY_INFO!A801=0," ",COUNTRY_INFO!A801)</f>
        <v>Ethiopia</v>
      </c>
      <c r="B801" s="10" t="str">
        <f>IF(COUNTRY_INFO!B801=0," ",COUNTRY_INFO!B801)</f>
        <v>SomaliFaafan</v>
      </c>
      <c r="C801" s="10" t="str">
        <f>IF(COUNTRY_INFO!C801=0," ",COUNTRY_INFO!C801)</f>
        <v xml:space="preserve">Jigjiga City </v>
      </c>
      <c r="D801" s="11" t="str">
        <f>IF(COUNTRY_INFO!$T$9:$T$1000="MDA2 (DEC+ALB)", COUNTRY_INFO!$T$9:$T$1000, " ")</f>
        <v xml:space="preserve"> </v>
      </c>
      <c r="E801" s="109"/>
      <c r="F801" s="288"/>
      <c r="G801" s="288"/>
      <c r="H801" s="288"/>
      <c r="I801" s="11">
        <f t="shared" si="73"/>
        <v>0</v>
      </c>
      <c r="J801" s="2"/>
      <c r="K801" s="18"/>
      <c r="L801" s="18"/>
      <c r="M801" s="14">
        <f t="shared" si="74"/>
        <v>0</v>
      </c>
      <c r="N801" s="230" t="str">
        <f t="shared" si="75"/>
        <v xml:space="preserve"> </v>
      </c>
      <c r="O801" s="230" t="str">
        <f t="shared" si="76"/>
        <v xml:space="preserve"> </v>
      </c>
      <c r="P801" s="230" t="str">
        <f t="shared" si="77"/>
        <v xml:space="preserve"> </v>
      </c>
      <c r="Q801" s="230" t="str">
        <f t="shared" si="78"/>
        <v xml:space="preserve"> </v>
      </c>
    </row>
    <row r="802" spans="1:17" x14ac:dyDescent="0.2">
      <c r="A802" s="10" t="str">
        <f>IF(COUNTRY_INFO!A802=0," ",COUNTRY_INFO!A802)</f>
        <v>Ethiopia</v>
      </c>
      <c r="B802" s="10" t="str">
        <f>IF(COUNTRY_INFO!B802=0," ",COUNTRY_INFO!B802)</f>
        <v>SomaliFaafan</v>
      </c>
      <c r="C802" s="10" t="str">
        <f>IF(COUNTRY_INFO!C802=0," ",COUNTRY_INFO!C802)</f>
        <v>Kebribeyah</v>
      </c>
      <c r="D802" s="11" t="str">
        <f>IF(COUNTRY_INFO!$T$9:$T$1000="MDA2 (DEC+ALB)", COUNTRY_INFO!$T$9:$T$1000, " ")</f>
        <v xml:space="preserve"> </v>
      </c>
      <c r="E802" s="109"/>
      <c r="F802" s="288"/>
      <c r="G802" s="288"/>
      <c r="H802" s="288"/>
      <c r="I802" s="11">
        <f t="shared" si="73"/>
        <v>0</v>
      </c>
      <c r="J802" s="2"/>
      <c r="K802" s="18"/>
      <c r="L802" s="18"/>
      <c r="M802" s="14">
        <f t="shared" si="74"/>
        <v>0</v>
      </c>
      <c r="N802" s="230" t="str">
        <f t="shared" si="75"/>
        <v xml:space="preserve"> </v>
      </c>
      <c r="O802" s="230" t="str">
        <f t="shared" si="76"/>
        <v xml:space="preserve"> </v>
      </c>
      <c r="P802" s="230" t="str">
        <f t="shared" si="77"/>
        <v xml:space="preserve"> </v>
      </c>
      <c r="Q802" s="230" t="str">
        <f t="shared" si="78"/>
        <v xml:space="preserve"> </v>
      </c>
    </row>
    <row r="803" spans="1:17" x14ac:dyDescent="0.2">
      <c r="A803" s="10" t="str">
        <f>IF(COUNTRY_INFO!A803=0," ",COUNTRY_INFO!A803)</f>
        <v>Ethiopia</v>
      </c>
      <c r="B803" s="10" t="str">
        <f>IF(COUNTRY_INFO!B803=0," ",COUNTRY_INFO!B803)</f>
        <v>SomaliFaafan</v>
      </c>
      <c r="C803" s="10" t="str">
        <f>IF(COUNTRY_INFO!C803=0," ",COUNTRY_INFO!C803)</f>
        <v>Kebribeyah Town</v>
      </c>
      <c r="D803" s="11" t="str">
        <f>IF(COUNTRY_INFO!$T$9:$T$1000="MDA2 (DEC+ALB)", COUNTRY_INFO!$T$9:$T$1000, " ")</f>
        <v xml:space="preserve"> </v>
      </c>
      <c r="E803" s="109"/>
      <c r="F803" s="288"/>
      <c r="G803" s="288"/>
      <c r="H803" s="288"/>
      <c r="I803" s="11">
        <f t="shared" si="73"/>
        <v>0</v>
      </c>
      <c r="J803" s="2"/>
      <c r="K803" s="18"/>
      <c r="L803" s="18"/>
      <c r="M803" s="14">
        <f t="shared" si="74"/>
        <v>0</v>
      </c>
      <c r="N803" s="230" t="str">
        <f t="shared" si="75"/>
        <v xml:space="preserve"> </v>
      </c>
      <c r="O803" s="230" t="str">
        <f t="shared" si="76"/>
        <v xml:space="preserve"> </v>
      </c>
      <c r="P803" s="230" t="str">
        <f t="shared" si="77"/>
        <v xml:space="preserve"> </v>
      </c>
      <c r="Q803" s="230" t="str">
        <f t="shared" si="78"/>
        <v xml:space="preserve"> </v>
      </c>
    </row>
    <row r="804" spans="1:17" x14ac:dyDescent="0.2">
      <c r="A804" s="10" t="str">
        <f>IF(COUNTRY_INFO!A804=0," ",COUNTRY_INFO!A804)</f>
        <v>Ethiopia</v>
      </c>
      <c r="B804" s="10" t="str">
        <f>IF(COUNTRY_INFO!B804=0," ",COUNTRY_INFO!B804)</f>
        <v>SomaliFaafan</v>
      </c>
      <c r="C804" s="10" t="str">
        <f>IF(COUNTRY_INFO!C804=0," ",COUNTRY_INFO!C804)</f>
        <v>Qoran-Mulla</v>
      </c>
      <c r="D804" s="11" t="str">
        <f>IF(COUNTRY_INFO!$T$9:$T$1000="MDA2 (DEC+ALB)", COUNTRY_INFO!$T$9:$T$1000, " ")</f>
        <v xml:space="preserve"> </v>
      </c>
      <c r="E804" s="109"/>
      <c r="F804" s="288"/>
      <c r="G804" s="288"/>
      <c r="H804" s="288"/>
      <c r="I804" s="11">
        <f t="shared" si="73"/>
        <v>0</v>
      </c>
      <c r="J804" s="2"/>
      <c r="K804" s="18"/>
      <c r="L804" s="18"/>
      <c r="M804" s="14">
        <f t="shared" si="74"/>
        <v>0</v>
      </c>
      <c r="N804" s="230" t="str">
        <f t="shared" si="75"/>
        <v xml:space="preserve"> </v>
      </c>
      <c r="O804" s="230" t="str">
        <f t="shared" si="76"/>
        <v xml:space="preserve"> </v>
      </c>
      <c r="P804" s="230" t="str">
        <f t="shared" si="77"/>
        <v xml:space="preserve"> </v>
      </c>
      <c r="Q804" s="230" t="str">
        <f t="shared" si="78"/>
        <v xml:space="preserve"> </v>
      </c>
    </row>
    <row r="805" spans="1:17" x14ac:dyDescent="0.2">
      <c r="A805" s="10" t="str">
        <f>IF(COUNTRY_INFO!A805=0," ",COUNTRY_INFO!A805)</f>
        <v>Ethiopia</v>
      </c>
      <c r="B805" s="10" t="str">
        <f>IF(COUNTRY_INFO!B805=0," ",COUNTRY_INFO!B805)</f>
        <v>SomaliFaafan</v>
      </c>
      <c r="C805" s="10" t="str">
        <f>IF(COUNTRY_INFO!C805=0," ",COUNTRY_INFO!C805)</f>
        <v>Shabeley</v>
      </c>
      <c r="D805" s="11" t="str">
        <f>IF(COUNTRY_INFO!$T$9:$T$1000="MDA2 (DEC+ALB)", COUNTRY_INFO!$T$9:$T$1000, " ")</f>
        <v xml:space="preserve"> </v>
      </c>
      <c r="E805" s="109"/>
      <c r="F805" s="288"/>
      <c r="G805" s="288"/>
      <c r="H805" s="288"/>
      <c r="I805" s="11">
        <f t="shared" si="73"/>
        <v>0</v>
      </c>
      <c r="J805" s="2"/>
      <c r="K805" s="18"/>
      <c r="L805" s="18"/>
      <c r="M805" s="14">
        <f t="shared" si="74"/>
        <v>0</v>
      </c>
      <c r="N805" s="230" t="str">
        <f t="shared" si="75"/>
        <v xml:space="preserve"> </v>
      </c>
      <c r="O805" s="230" t="str">
        <f t="shared" si="76"/>
        <v xml:space="preserve"> </v>
      </c>
      <c r="P805" s="230" t="str">
        <f t="shared" si="77"/>
        <v xml:space="preserve"> </v>
      </c>
      <c r="Q805" s="230" t="str">
        <f t="shared" si="78"/>
        <v xml:space="preserve"> </v>
      </c>
    </row>
    <row r="806" spans="1:17" x14ac:dyDescent="0.2">
      <c r="A806" s="10" t="str">
        <f>IF(COUNTRY_INFO!A806=0," ",COUNTRY_INFO!A806)</f>
        <v>Ethiopia</v>
      </c>
      <c r="B806" s="10" t="str">
        <f>IF(COUNTRY_INFO!B806=0," ",COUNTRY_INFO!B806)</f>
        <v>SomaliFaafan</v>
      </c>
      <c r="C806" s="10" t="str">
        <f>IF(COUNTRY_INFO!C806=0," ",COUNTRY_INFO!C806)</f>
        <v>Togo Wajjale</v>
      </c>
      <c r="D806" s="11" t="str">
        <f>IF(COUNTRY_INFO!$T$9:$T$1000="MDA2 (DEC+ALB)", COUNTRY_INFO!$T$9:$T$1000, " ")</f>
        <v xml:space="preserve"> </v>
      </c>
      <c r="E806" s="109"/>
      <c r="F806" s="288"/>
      <c r="G806" s="288"/>
      <c r="H806" s="288"/>
      <c r="I806" s="11">
        <f t="shared" si="73"/>
        <v>0</v>
      </c>
      <c r="J806" s="2"/>
      <c r="K806" s="18"/>
      <c r="L806" s="18"/>
      <c r="M806" s="14">
        <f t="shared" si="74"/>
        <v>0</v>
      </c>
      <c r="N806" s="230" t="str">
        <f t="shared" si="75"/>
        <v xml:space="preserve"> </v>
      </c>
      <c r="O806" s="230" t="str">
        <f t="shared" si="76"/>
        <v xml:space="preserve"> </v>
      </c>
      <c r="P806" s="230" t="str">
        <f t="shared" si="77"/>
        <v xml:space="preserve"> </v>
      </c>
      <c r="Q806" s="230" t="str">
        <f t="shared" si="78"/>
        <v xml:space="preserve"> </v>
      </c>
    </row>
    <row r="807" spans="1:17" x14ac:dyDescent="0.2">
      <c r="A807" s="10" t="str">
        <f>IF(COUNTRY_INFO!A807=0," ",COUNTRY_INFO!A807)</f>
        <v>Ethiopia</v>
      </c>
      <c r="B807" s="10" t="str">
        <f>IF(COUNTRY_INFO!B807=0," ",COUNTRY_INFO!B807)</f>
        <v>SomaliFaafan</v>
      </c>
      <c r="C807" s="10" t="str">
        <f>IF(COUNTRY_INFO!C807=0," ",COUNTRY_INFO!C807)</f>
        <v>Tuliguled</v>
      </c>
      <c r="D807" s="11" t="str">
        <f>IF(COUNTRY_INFO!$T$9:$T$1000="MDA2 (DEC+ALB)", COUNTRY_INFO!$T$9:$T$1000, " ")</f>
        <v xml:space="preserve"> </v>
      </c>
      <c r="E807" s="109"/>
      <c r="F807" s="288"/>
      <c r="G807" s="288"/>
      <c r="H807" s="288"/>
      <c r="I807" s="11">
        <f t="shared" si="73"/>
        <v>0</v>
      </c>
      <c r="J807" s="2"/>
      <c r="K807" s="18"/>
      <c r="L807" s="18"/>
      <c r="M807" s="14">
        <f t="shared" si="74"/>
        <v>0</v>
      </c>
      <c r="N807" s="230" t="str">
        <f t="shared" si="75"/>
        <v xml:space="preserve"> </v>
      </c>
      <c r="O807" s="230" t="str">
        <f t="shared" si="76"/>
        <v xml:space="preserve"> </v>
      </c>
      <c r="P807" s="230" t="str">
        <f t="shared" si="77"/>
        <v xml:space="preserve"> </v>
      </c>
      <c r="Q807" s="230" t="str">
        <f t="shared" si="78"/>
        <v xml:space="preserve"> </v>
      </c>
    </row>
    <row r="808" spans="1:17" x14ac:dyDescent="0.2">
      <c r="A808" s="10" t="str">
        <f>IF(COUNTRY_INFO!A808=0," ",COUNTRY_INFO!A808)</f>
        <v>Ethiopia</v>
      </c>
      <c r="B808" s="10" t="str">
        <f>IF(COUNTRY_INFO!B808=0," ",COUNTRY_INFO!B808)</f>
        <v>SomaliJarar</v>
      </c>
      <c r="C808" s="10" t="str">
        <f>IF(COUNTRY_INFO!C808=0," ",COUNTRY_INFO!C808)</f>
        <v>Ararso</v>
      </c>
      <c r="D808" s="11" t="str">
        <f>IF(COUNTRY_INFO!$T$9:$T$1000="MDA2 (DEC+ALB)", COUNTRY_INFO!$T$9:$T$1000, " ")</f>
        <v xml:space="preserve"> </v>
      </c>
      <c r="E808" s="109"/>
      <c r="F808" s="288"/>
      <c r="G808" s="288"/>
      <c r="H808" s="288"/>
      <c r="I808" s="11">
        <f t="shared" si="73"/>
        <v>0</v>
      </c>
      <c r="J808" s="2"/>
      <c r="K808" s="18"/>
      <c r="L808" s="18"/>
      <c r="M808" s="14">
        <f t="shared" si="74"/>
        <v>0</v>
      </c>
      <c r="N808" s="230" t="str">
        <f t="shared" si="75"/>
        <v xml:space="preserve"> </v>
      </c>
      <c r="O808" s="230" t="str">
        <f t="shared" si="76"/>
        <v xml:space="preserve"> </v>
      </c>
      <c r="P808" s="230" t="str">
        <f t="shared" si="77"/>
        <v xml:space="preserve"> </v>
      </c>
      <c r="Q808" s="230" t="str">
        <f t="shared" si="78"/>
        <v xml:space="preserve"> </v>
      </c>
    </row>
    <row r="809" spans="1:17" x14ac:dyDescent="0.2">
      <c r="A809" s="10" t="str">
        <f>IF(COUNTRY_INFO!A809=0," ",COUNTRY_INFO!A809)</f>
        <v>Ethiopia</v>
      </c>
      <c r="B809" s="10" t="str">
        <f>IF(COUNTRY_INFO!B809=0," ",COUNTRY_INFO!B809)</f>
        <v>SomaliJarar</v>
      </c>
      <c r="C809" s="10" t="str">
        <f>IF(COUNTRY_INFO!C809=0," ",COUNTRY_INFO!C809)</f>
        <v>Aware</v>
      </c>
      <c r="D809" s="11" t="str">
        <f>IF(COUNTRY_INFO!$T$9:$T$1000="MDA2 (DEC+ALB)", COUNTRY_INFO!$T$9:$T$1000, " ")</f>
        <v xml:space="preserve"> </v>
      </c>
      <c r="E809" s="109"/>
      <c r="F809" s="288"/>
      <c r="G809" s="288"/>
      <c r="H809" s="288"/>
      <c r="I809" s="11">
        <f t="shared" si="73"/>
        <v>0</v>
      </c>
      <c r="J809" s="2"/>
      <c r="K809" s="18"/>
      <c r="L809" s="18"/>
      <c r="M809" s="14">
        <f t="shared" si="74"/>
        <v>0</v>
      </c>
      <c r="N809" s="230" t="str">
        <f t="shared" si="75"/>
        <v xml:space="preserve"> </v>
      </c>
      <c r="O809" s="230" t="str">
        <f t="shared" si="76"/>
        <v xml:space="preserve"> </v>
      </c>
      <c r="P809" s="230" t="str">
        <f t="shared" si="77"/>
        <v xml:space="preserve"> </v>
      </c>
      <c r="Q809" s="230" t="str">
        <f t="shared" si="78"/>
        <v xml:space="preserve"> </v>
      </c>
    </row>
    <row r="810" spans="1:17" x14ac:dyDescent="0.2">
      <c r="A810" s="10" t="str">
        <f>IF(COUNTRY_INFO!A810=0," ",COUNTRY_INFO!A810)</f>
        <v>Ethiopia</v>
      </c>
      <c r="B810" s="10" t="str">
        <f>IF(COUNTRY_INFO!B810=0," ",COUNTRY_INFO!B810)</f>
        <v>SomaliJarar</v>
      </c>
      <c r="C810" s="10" t="str">
        <f>IF(COUNTRY_INFO!C810=0," ",COUNTRY_INFO!C810)</f>
        <v>Birqod</v>
      </c>
      <c r="D810" s="11" t="str">
        <f>IF(COUNTRY_INFO!$T$9:$T$1000="MDA2 (DEC+ALB)", COUNTRY_INFO!$T$9:$T$1000, " ")</f>
        <v xml:space="preserve"> </v>
      </c>
      <c r="E810" s="109"/>
      <c r="F810" s="288"/>
      <c r="G810" s="288"/>
      <c r="H810" s="288"/>
      <c r="I810" s="11">
        <f t="shared" si="73"/>
        <v>0</v>
      </c>
      <c r="J810" s="2"/>
      <c r="K810" s="18"/>
      <c r="L810" s="18"/>
      <c r="M810" s="14">
        <f t="shared" si="74"/>
        <v>0</v>
      </c>
      <c r="N810" s="230" t="str">
        <f t="shared" si="75"/>
        <v xml:space="preserve"> </v>
      </c>
      <c r="O810" s="230" t="str">
        <f t="shared" si="76"/>
        <v xml:space="preserve"> </v>
      </c>
      <c r="P810" s="230" t="str">
        <f t="shared" si="77"/>
        <v xml:space="preserve"> </v>
      </c>
      <c r="Q810" s="230" t="str">
        <f t="shared" si="78"/>
        <v xml:space="preserve"> </v>
      </c>
    </row>
    <row r="811" spans="1:17" x14ac:dyDescent="0.2">
      <c r="A811" s="10" t="str">
        <f>IF(COUNTRY_INFO!A811=0," ",COUNTRY_INFO!A811)</f>
        <v>Ethiopia</v>
      </c>
      <c r="B811" s="10" t="str">
        <f>IF(COUNTRY_INFO!B811=0," ",COUNTRY_INFO!B811)</f>
        <v>SomaliJarar</v>
      </c>
      <c r="C811" s="10" t="str">
        <f>IF(COUNTRY_INFO!C811=0," ",COUNTRY_INFO!C811)</f>
        <v>Daror</v>
      </c>
      <c r="D811" s="11" t="str">
        <f>IF(COUNTRY_INFO!$T$9:$T$1000="MDA2 (DEC+ALB)", COUNTRY_INFO!$T$9:$T$1000, " ")</f>
        <v xml:space="preserve"> </v>
      </c>
      <c r="E811" s="109"/>
      <c r="F811" s="288"/>
      <c r="G811" s="288"/>
      <c r="H811" s="288"/>
      <c r="I811" s="11">
        <f t="shared" si="73"/>
        <v>0</v>
      </c>
      <c r="J811" s="2"/>
      <c r="K811" s="18"/>
      <c r="L811" s="18"/>
      <c r="M811" s="14">
        <f t="shared" si="74"/>
        <v>0</v>
      </c>
      <c r="N811" s="230" t="str">
        <f t="shared" si="75"/>
        <v xml:space="preserve"> </v>
      </c>
      <c r="O811" s="230" t="str">
        <f t="shared" si="76"/>
        <v xml:space="preserve"> </v>
      </c>
      <c r="P811" s="230" t="str">
        <f t="shared" si="77"/>
        <v xml:space="preserve"> </v>
      </c>
      <c r="Q811" s="230" t="str">
        <f t="shared" si="78"/>
        <v xml:space="preserve"> </v>
      </c>
    </row>
    <row r="812" spans="1:17" x14ac:dyDescent="0.2">
      <c r="A812" s="10" t="str">
        <f>IF(COUNTRY_INFO!A812=0," ",COUNTRY_INFO!A812)</f>
        <v>Ethiopia</v>
      </c>
      <c r="B812" s="10" t="str">
        <f>IF(COUNTRY_INFO!B812=0," ",COUNTRY_INFO!B812)</f>
        <v>SomaliJarar</v>
      </c>
      <c r="C812" s="10" t="str">
        <f>IF(COUNTRY_INFO!C812=0," ",COUNTRY_INFO!C812)</f>
        <v>Degahabure</v>
      </c>
      <c r="D812" s="11" t="str">
        <f>IF(COUNTRY_INFO!$T$9:$T$1000="MDA2 (DEC+ALB)", COUNTRY_INFO!$T$9:$T$1000, " ")</f>
        <v xml:space="preserve"> </v>
      </c>
      <c r="E812" s="109"/>
      <c r="F812" s="288"/>
      <c r="G812" s="288"/>
      <c r="H812" s="288"/>
      <c r="I812" s="11">
        <f t="shared" si="73"/>
        <v>0</v>
      </c>
      <c r="J812" s="2"/>
      <c r="K812" s="18"/>
      <c r="L812" s="18"/>
      <c r="M812" s="14">
        <f t="shared" si="74"/>
        <v>0</v>
      </c>
      <c r="N812" s="230" t="str">
        <f t="shared" si="75"/>
        <v xml:space="preserve"> </v>
      </c>
      <c r="O812" s="230" t="str">
        <f t="shared" si="76"/>
        <v xml:space="preserve"> </v>
      </c>
      <c r="P812" s="230" t="str">
        <f t="shared" si="77"/>
        <v xml:space="preserve"> </v>
      </c>
      <c r="Q812" s="230" t="str">
        <f t="shared" si="78"/>
        <v xml:space="preserve"> </v>
      </c>
    </row>
    <row r="813" spans="1:17" x14ac:dyDescent="0.2">
      <c r="A813" s="10" t="str">
        <f>IF(COUNTRY_INFO!A813=0," ",COUNTRY_INFO!A813)</f>
        <v>Ethiopia</v>
      </c>
      <c r="B813" s="10" t="str">
        <f>IF(COUNTRY_INFO!B813=0," ",COUNTRY_INFO!B813)</f>
        <v>SomaliJarar</v>
      </c>
      <c r="C813" s="10" t="str">
        <f>IF(COUNTRY_INFO!C813=0," ",COUNTRY_INFO!C813)</f>
        <v>Degahmadow</v>
      </c>
      <c r="D813" s="11" t="str">
        <f>IF(COUNTRY_INFO!$T$9:$T$1000="MDA2 (DEC+ALB)", COUNTRY_INFO!$T$9:$T$1000, " ")</f>
        <v xml:space="preserve"> </v>
      </c>
      <c r="E813" s="109"/>
      <c r="F813" s="288"/>
      <c r="G813" s="288"/>
      <c r="H813" s="288"/>
      <c r="I813" s="11">
        <f t="shared" si="73"/>
        <v>0</v>
      </c>
      <c r="J813" s="2"/>
      <c r="K813" s="18"/>
      <c r="L813" s="18"/>
      <c r="M813" s="14">
        <f t="shared" si="74"/>
        <v>0</v>
      </c>
      <c r="N813" s="230" t="str">
        <f t="shared" si="75"/>
        <v xml:space="preserve"> </v>
      </c>
      <c r="O813" s="230" t="str">
        <f t="shared" si="76"/>
        <v xml:space="preserve"> </v>
      </c>
      <c r="P813" s="230" t="str">
        <f t="shared" si="77"/>
        <v xml:space="preserve"> </v>
      </c>
      <c r="Q813" s="230" t="str">
        <f t="shared" si="78"/>
        <v xml:space="preserve"> </v>
      </c>
    </row>
    <row r="814" spans="1:17" x14ac:dyDescent="0.2">
      <c r="A814" s="10" t="str">
        <f>IF(COUNTRY_INFO!A814=0," ",COUNTRY_INFO!A814)</f>
        <v>Ethiopia</v>
      </c>
      <c r="B814" s="10" t="str">
        <f>IF(COUNTRY_INFO!B814=0," ",COUNTRY_INFO!B814)</f>
        <v>SomaliJarar</v>
      </c>
      <c r="C814" s="10" t="str">
        <f>IF(COUNTRY_INFO!C814=0," ",COUNTRY_INFO!C814)</f>
        <v>Dehabur Town</v>
      </c>
      <c r="D814" s="11" t="str">
        <f>IF(COUNTRY_INFO!$T$9:$T$1000="MDA2 (DEC+ALB)", COUNTRY_INFO!$T$9:$T$1000, " ")</f>
        <v xml:space="preserve"> </v>
      </c>
      <c r="E814" s="109"/>
      <c r="F814" s="288"/>
      <c r="G814" s="288"/>
      <c r="H814" s="288"/>
      <c r="I814" s="11">
        <f t="shared" si="73"/>
        <v>0</v>
      </c>
      <c r="J814" s="2"/>
      <c r="K814" s="18"/>
      <c r="L814" s="18"/>
      <c r="M814" s="14">
        <f t="shared" si="74"/>
        <v>0</v>
      </c>
      <c r="N814" s="230" t="str">
        <f t="shared" si="75"/>
        <v xml:space="preserve"> </v>
      </c>
      <c r="O814" s="230" t="str">
        <f t="shared" si="76"/>
        <v xml:space="preserve"> </v>
      </c>
      <c r="P814" s="230" t="str">
        <f t="shared" si="77"/>
        <v xml:space="preserve"> </v>
      </c>
      <c r="Q814" s="230" t="str">
        <f t="shared" si="78"/>
        <v xml:space="preserve"> </v>
      </c>
    </row>
    <row r="815" spans="1:17" x14ac:dyDescent="0.2">
      <c r="A815" s="10" t="str">
        <f>IF(COUNTRY_INFO!A815=0," ",COUNTRY_INFO!A815)</f>
        <v>Ethiopia</v>
      </c>
      <c r="B815" s="10" t="str">
        <f>IF(COUNTRY_INFO!B815=0," ",COUNTRY_INFO!B815)</f>
        <v>SomaliJarar</v>
      </c>
      <c r="C815" s="10" t="str">
        <f>IF(COUNTRY_INFO!C815=0," ",COUNTRY_INFO!C815)</f>
        <v>Gashamo</v>
      </c>
      <c r="D815" s="11" t="str">
        <f>IF(COUNTRY_INFO!$T$9:$T$1000="MDA2 (DEC+ALB)", COUNTRY_INFO!$T$9:$T$1000, " ")</f>
        <v xml:space="preserve"> </v>
      </c>
      <c r="E815" s="109"/>
      <c r="F815" s="288"/>
      <c r="G815" s="288"/>
      <c r="H815" s="288"/>
      <c r="I815" s="11">
        <f t="shared" si="73"/>
        <v>0</v>
      </c>
      <c r="J815" s="2"/>
      <c r="K815" s="18"/>
      <c r="L815" s="18"/>
      <c r="M815" s="14">
        <f t="shared" si="74"/>
        <v>0</v>
      </c>
      <c r="N815" s="230" t="str">
        <f t="shared" si="75"/>
        <v xml:space="preserve"> </v>
      </c>
      <c r="O815" s="230" t="str">
        <f t="shared" si="76"/>
        <v xml:space="preserve"> </v>
      </c>
      <c r="P815" s="230" t="str">
        <f t="shared" si="77"/>
        <v xml:space="preserve"> </v>
      </c>
      <c r="Q815" s="230" t="str">
        <f t="shared" si="78"/>
        <v xml:space="preserve"> </v>
      </c>
    </row>
    <row r="816" spans="1:17" x14ac:dyDescent="0.2">
      <c r="A816" s="10" t="str">
        <f>IF(COUNTRY_INFO!A816=0," ",COUNTRY_INFO!A816)</f>
        <v>Ethiopia</v>
      </c>
      <c r="B816" s="10" t="str">
        <f>IF(COUNTRY_INFO!B816=0," ",COUNTRY_INFO!B816)</f>
        <v>SomaliJarar</v>
      </c>
      <c r="C816" s="10" t="str">
        <f>IF(COUNTRY_INFO!C816=0," ",COUNTRY_INFO!C816)</f>
        <v>Gunagado</v>
      </c>
      <c r="D816" s="11" t="str">
        <f>IF(COUNTRY_INFO!$T$9:$T$1000="MDA2 (DEC+ALB)", COUNTRY_INFO!$T$9:$T$1000, " ")</f>
        <v xml:space="preserve"> </v>
      </c>
      <c r="E816" s="109"/>
      <c r="F816" s="288"/>
      <c r="G816" s="288"/>
      <c r="H816" s="288"/>
      <c r="I816" s="11">
        <f t="shared" si="73"/>
        <v>0</v>
      </c>
      <c r="J816" s="2"/>
      <c r="K816" s="18"/>
      <c r="L816" s="18"/>
      <c r="M816" s="14">
        <f t="shared" si="74"/>
        <v>0</v>
      </c>
      <c r="N816" s="230" t="str">
        <f t="shared" si="75"/>
        <v xml:space="preserve"> </v>
      </c>
      <c r="O816" s="230" t="str">
        <f t="shared" si="76"/>
        <v xml:space="preserve"> </v>
      </c>
      <c r="P816" s="230" t="str">
        <f t="shared" si="77"/>
        <v xml:space="preserve"> </v>
      </c>
      <c r="Q816" s="230" t="str">
        <f t="shared" si="78"/>
        <v xml:space="preserve"> </v>
      </c>
    </row>
    <row r="817" spans="1:17" x14ac:dyDescent="0.2">
      <c r="A817" s="10" t="str">
        <f>IF(COUNTRY_INFO!A817=0," ",COUNTRY_INFO!A817)</f>
        <v>Ethiopia</v>
      </c>
      <c r="B817" s="10" t="str">
        <f>IF(COUNTRY_INFO!B817=0," ",COUNTRY_INFO!B817)</f>
        <v>SomaliJarar</v>
      </c>
      <c r="C817" s="10" t="str">
        <f>IF(COUNTRY_INFO!C817=0," ",COUNTRY_INFO!C817)</f>
        <v>Yocale</v>
      </c>
      <c r="D817" s="11" t="str">
        <f>IF(COUNTRY_INFO!$T$9:$T$1000="MDA2 (DEC+ALB)", COUNTRY_INFO!$T$9:$T$1000, " ")</f>
        <v xml:space="preserve"> </v>
      </c>
      <c r="E817" s="109"/>
      <c r="F817" s="288"/>
      <c r="G817" s="288"/>
      <c r="H817" s="288"/>
      <c r="I817" s="11">
        <f t="shared" si="73"/>
        <v>0</v>
      </c>
      <c r="J817" s="2"/>
      <c r="K817" s="18"/>
      <c r="L817" s="18"/>
      <c r="M817" s="14">
        <f t="shared" si="74"/>
        <v>0</v>
      </c>
      <c r="N817" s="230" t="str">
        <f t="shared" si="75"/>
        <v xml:space="preserve"> </v>
      </c>
      <c r="O817" s="230" t="str">
        <f t="shared" si="76"/>
        <v xml:space="preserve"> </v>
      </c>
      <c r="P817" s="230" t="str">
        <f t="shared" si="77"/>
        <v xml:space="preserve"> </v>
      </c>
      <c r="Q817" s="230" t="str">
        <f t="shared" si="78"/>
        <v xml:space="preserve"> </v>
      </c>
    </row>
    <row r="818" spans="1:17" x14ac:dyDescent="0.2">
      <c r="A818" s="10" t="str">
        <f>IF(COUNTRY_INFO!A818=0," ",COUNTRY_INFO!A818)</f>
        <v>Ethiopia</v>
      </c>
      <c r="B818" s="10" t="str">
        <f>IF(COUNTRY_INFO!B818=0," ",COUNTRY_INFO!B818)</f>
        <v>SomaliLiban</v>
      </c>
      <c r="C818" s="10" t="str">
        <f>IF(COUNTRY_INFO!C818=0," ",COUNTRY_INFO!C818)</f>
        <v>Deka suftu</v>
      </c>
      <c r="D818" s="11" t="str">
        <f>IF(COUNTRY_INFO!$T$9:$T$1000="MDA2 (DEC+ALB)", COUNTRY_INFO!$T$9:$T$1000, " ")</f>
        <v xml:space="preserve"> </v>
      </c>
      <c r="E818" s="109"/>
      <c r="F818" s="288"/>
      <c r="G818" s="288"/>
      <c r="H818" s="288"/>
      <c r="I818" s="11">
        <f t="shared" si="73"/>
        <v>0</v>
      </c>
      <c r="J818" s="2"/>
      <c r="K818" s="18"/>
      <c r="L818" s="18"/>
      <c r="M818" s="14">
        <f t="shared" si="74"/>
        <v>0</v>
      </c>
      <c r="N818" s="230" t="str">
        <f t="shared" si="75"/>
        <v xml:space="preserve"> </v>
      </c>
      <c r="O818" s="230" t="str">
        <f t="shared" si="76"/>
        <v xml:space="preserve"> </v>
      </c>
      <c r="P818" s="230" t="str">
        <f t="shared" si="77"/>
        <v xml:space="preserve"> </v>
      </c>
      <c r="Q818" s="230" t="str">
        <f t="shared" si="78"/>
        <v xml:space="preserve"> </v>
      </c>
    </row>
    <row r="819" spans="1:17" x14ac:dyDescent="0.2">
      <c r="A819" s="10" t="str">
        <f>IF(COUNTRY_INFO!A819=0," ",COUNTRY_INFO!A819)</f>
        <v>Ethiopia</v>
      </c>
      <c r="B819" s="10" t="str">
        <f>IF(COUNTRY_INFO!B819=0," ",COUNTRY_INFO!B819)</f>
        <v>SomaliLiban</v>
      </c>
      <c r="C819" s="10" t="str">
        <f>IF(COUNTRY_INFO!C819=0," ",COUNTRY_INFO!C819)</f>
        <v>Doloado</v>
      </c>
      <c r="D819" s="11" t="str">
        <f>IF(COUNTRY_INFO!$T$9:$T$1000="MDA2 (DEC+ALB)", COUNTRY_INFO!$T$9:$T$1000, " ")</f>
        <v xml:space="preserve"> </v>
      </c>
      <c r="E819" s="109"/>
      <c r="F819" s="288"/>
      <c r="G819" s="288"/>
      <c r="H819" s="288"/>
      <c r="I819" s="11">
        <f t="shared" si="73"/>
        <v>0</v>
      </c>
      <c r="J819" s="2"/>
      <c r="K819" s="18"/>
      <c r="L819" s="18"/>
      <c r="M819" s="14">
        <f t="shared" si="74"/>
        <v>0</v>
      </c>
      <c r="N819" s="230" t="str">
        <f t="shared" si="75"/>
        <v xml:space="preserve"> </v>
      </c>
      <c r="O819" s="230" t="str">
        <f t="shared" si="76"/>
        <v xml:space="preserve"> </v>
      </c>
      <c r="P819" s="230" t="str">
        <f t="shared" si="77"/>
        <v xml:space="preserve"> </v>
      </c>
      <c r="Q819" s="230" t="str">
        <f t="shared" si="78"/>
        <v xml:space="preserve"> </v>
      </c>
    </row>
    <row r="820" spans="1:17" x14ac:dyDescent="0.2">
      <c r="A820" s="10" t="str">
        <f>IF(COUNTRY_INFO!A820=0," ",COUNTRY_INFO!A820)</f>
        <v>Ethiopia</v>
      </c>
      <c r="B820" s="10" t="str">
        <f>IF(COUNTRY_INFO!B820=0," ",COUNTRY_INFO!B820)</f>
        <v>SomaliLiban</v>
      </c>
      <c r="C820" s="10" t="str">
        <f>IF(COUNTRY_INFO!C820=0," ",COUNTRY_INFO!C820)</f>
        <v>Filtu</v>
      </c>
      <c r="D820" s="11" t="str">
        <f>IF(COUNTRY_INFO!$T$9:$T$1000="MDA2 (DEC+ALB)", COUNTRY_INFO!$T$9:$T$1000, " ")</f>
        <v xml:space="preserve"> </v>
      </c>
      <c r="E820" s="109"/>
      <c r="F820" s="288"/>
      <c r="G820" s="288"/>
      <c r="H820" s="288"/>
      <c r="I820" s="11">
        <f t="shared" si="73"/>
        <v>0</v>
      </c>
      <c r="J820" s="2"/>
      <c r="K820" s="18"/>
      <c r="L820" s="18"/>
      <c r="M820" s="14">
        <f t="shared" si="74"/>
        <v>0</v>
      </c>
      <c r="N820" s="230" t="str">
        <f t="shared" si="75"/>
        <v xml:space="preserve"> </v>
      </c>
      <c r="O820" s="230" t="str">
        <f t="shared" si="76"/>
        <v xml:space="preserve"> </v>
      </c>
      <c r="P820" s="230" t="str">
        <f t="shared" si="77"/>
        <v xml:space="preserve"> </v>
      </c>
      <c r="Q820" s="230" t="str">
        <f t="shared" si="78"/>
        <v xml:space="preserve"> </v>
      </c>
    </row>
    <row r="821" spans="1:17" x14ac:dyDescent="0.2">
      <c r="A821" s="10" t="str">
        <f>IF(COUNTRY_INFO!A821=0," ",COUNTRY_INFO!A821)</f>
        <v>Ethiopia</v>
      </c>
      <c r="B821" s="10" t="str">
        <f>IF(COUNTRY_INFO!B821=0," ",COUNTRY_INFO!B821)</f>
        <v>SomaliLiban</v>
      </c>
      <c r="C821" s="10" t="str">
        <f>IF(COUNTRY_INFO!C821=0," ",COUNTRY_INFO!C821)</f>
        <v>Hudet</v>
      </c>
      <c r="D821" s="11" t="str">
        <f>IF(COUNTRY_INFO!$T$9:$T$1000="MDA2 (DEC+ALB)", COUNTRY_INFO!$T$9:$T$1000, " ")</f>
        <v xml:space="preserve"> </v>
      </c>
      <c r="E821" s="109"/>
      <c r="F821" s="288"/>
      <c r="G821" s="288"/>
      <c r="H821" s="288"/>
      <c r="I821" s="11">
        <f t="shared" si="73"/>
        <v>0</v>
      </c>
      <c r="J821" s="2"/>
      <c r="K821" s="18"/>
      <c r="L821" s="18"/>
      <c r="M821" s="14">
        <f t="shared" si="74"/>
        <v>0</v>
      </c>
      <c r="N821" s="230" t="str">
        <f t="shared" si="75"/>
        <v xml:space="preserve"> </v>
      </c>
      <c r="O821" s="230" t="str">
        <f t="shared" si="76"/>
        <v xml:space="preserve"> </v>
      </c>
      <c r="P821" s="230" t="str">
        <f t="shared" si="77"/>
        <v xml:space="preserve"> </v>
      </c>
      <c r="Q821" s="230" t="str">
        <f t="shared" si="78"/>
        <v xml:space="preserve"> </v>
      </c>
    </row>
    <row r="822" spans="1:17" x14ac:dyDescent="0.2">
      <c r="A822" s="10" t="str">
        <f>IF(COUNTRY_INFO!A822=0," ",COUNTRY_INFO!A822)</f>
        <v>Ethiopia</v>
      </c>
      <c r="B822" s="10" t="str">
        <f>IF(COUNTRY_INFO!B822=0," ",COUNTRY_INFO!B822)</f>
        <v>SomaliLiban</v>
      </c>
      <c r="C822" s="10" t="str">
        <f>IF(COUNTRY_INFO!C822=0," ",COUNTRY_INFO!C822)</f>
        <v>Moyale</v>
      </c>
      <c r="D822" s="11" t="str">
        <f>IF(COUNTRY_INFO!$T$9:$T$1000="MDA2 (DEC+ALB)", COUNTRY_INFO!$T$9:$T$1000, " ")</f>
        <v xml:space="preserve"> </v>
      </c>
      <c r="E822" s="109"/>
      <c r="F822" s="288"/>
      <c r="G822" s="288"/>
      <c r="H822" s="288"/>
      <c r="I822" s="11">
        <f t="shared" si="73"/>
        <v>0</v>
      </c>
      <c r="J822" s="2"/>
      <c r="K822" s="18"/>
      <c r="L822" s="18"/>
      <c r="M822" s="14">
        <f t="shared" si="74"/>
        <v>0</v>
      </c>
      <c r="N822" s="230" t="str">
        <f t="shared" si="75"/>
        <v xml:space="preserve"> </v>
      </c>
      <c r="O822" s="230" t="str">
        <f t="shared" si="76"/>
        <v xml:space="preserve"> </v>
      </c>
      <c r="P822" s="230" t="str">
        <f t="shared" si="77"/>
        <v xml:space="preserve"> </v>
      </c>
      <c r="Q822" s="230" t="str">
        <f t="shared" si="78"/>
        <v xml:space="preserve"> </v>
      </c>
    </row>
    <row r="823" spans="1:17" x14ac:dyDescent="0.2">
      <c r="A823" s="10" t="str">
        <f>IF(COUNTRY_INFO!A823=0," ",COUNTRY_INFO!A823)</f>
        <v>Ethiopia</v>
      </c>
      <c r="B823" s="10" t="str">
        <f>IF(COUNTRY_INFO!B823=0," ",COUNTRY_INFO!B823)</f>
        <v>SomaliLiban</v>
      </c>
      <c r="C823" s="10" t="str">
        <f>IF(COUNTRY_INFO!C823=0," ",COUNTRY_INFO!C823)</f>
        <v>Mubarek</v>
      </c>
      <c r="D823" s="11" t="str">
        <f>IF(COUNTRY_INFO!$T$9:$T$1000="MDA2 (DEC+ALB)", COUNTRY_INFO!$T$9:$T$1000, " ")</f>
        <v xml:space="preserve"> </v>
      </c>
      <c r="E823" s="109"/>
      <c r="F823" s="288"/>
      <c r="G823" s="288"/>
      <c r="H823" s="288"/>
      <c r="I823" s="11">
        <f t="shared" si="73"/>
        <v>0</v>
      </c>
      <c r="J823" s="2"/>
      <c r="K823" s="18"/>
      <c r="L823" s="18"/>
      <c r="M823" s="14">
        <f t="shared" si="74"/>
        <v>0</v>
      </c>
      <c r="N823" s="230" t="str">
        <f t="shared" si="75"/>
        <v xml:space="preserve"> </v>
      </c>
      <c r="O823" s="230" t="str">
        <f t="shared" si="76"/>
        <v xml:space="preserve"> </v>
      </c>
      <c r="P823" s="230" t="str">
        <f t="shared" si="77"/>
        <v xml:space="preserve"> </v>
      </c>
      <c r="Q823" s="230" t="str">
        <f t="shared" si="78"/>
        <v xml:space="preserve"> </v>
      </c>
    </row>
    <row r="824" spans="1:17" x14ac:dyDescent="0.2">
      <c r="A824" s="10" t="str">
        <f>IF(COUNTRY_INFO!A824=0," ",COUNTRY_INFO!A824)</f>
        <v>Ethiopia</v>
      </c>
      <c r="B824" s="10" t="str">
        <f>IF(COUNTRY_INFO!B824=0," ",COUNTRY_INFO!B824)</f>
        <v>SomaliLiban</v>
      </c>
      <c r="C824" s="10" t="str">
        <f>IF(COUNTRY_INFO!C824=0," ",COUNTRY_INFO!C824)</f>
        <v>Qadaadumo</v>
      </c>
      <c r="D824" s="11" t="str">
        <f>IF(COUNTRY_INFO!$T$9:$T$1000="MDA2 (DEC+ALB)", COUNTRY_INFO!$T$9:$T$1000, " ")</f>
        <v xml:space="preserve"> </v>
      </c>
      <c r="E824" s="109"/>
      <c r="F824" s="288"/>
      <c r="G824" s="288"/>
      <c r="H824" s="288"/>
      <c r="I824" s="11">
        <f t="shared" si="73"/>
        <v>0</v>
      </c>
      <c r="J824" s="2"/>
      <c r="K824" s="18"/>
      <c r="L824" s="18"/>
      <c r="M824" s="14">
        <f t="shared" si="74"/>
        <v>0</v>
      </c>
      <c r="N824" s="230" t="str">
        <f t="shared" si="75"/>
        <v xml:space="preserve"> </v>
      </c>
      <c r="O824" s="230" t="str">
        <f t="shared" si="76"/>
        <v xml:space="preserve"> </v>
      </c>
      <c r="P824" s="230" t="str">
        <f t="shared" si="77"/>
        <v xml:space="preserve"> </v>
      </c>
      <c r="Q824" s="230" t="str">
        <f t="shared" si="78"/>
        <v xml:space="preserve"> </v>
      </c>
    </row>
    <row r="825" spans="1:17" x14ac:dyDescent="0.2">
      <c r="A825" s="10" t="str">
        <f>IF(COUNTRY_INFO!A825=0," ",COUNTRY_INFO!A825)</f>
        <v>Ethiopia</v>
      </c>
      <c r="B825" s="10" t="str">
        <f>IF(COUNTRY_INFO!B825=0," ",COUNTRY_INFO!B825)</f>
        <v>SomaliNogob</v>
      </c>
      <c r="C825" s="10" t="str">
        <f>IF(COUNTRY_INFO!C825=0," ",COUNTRY_INFO!C825)</f>
        <v xml:space="preserve">Cayuun </v>
      </c>
      <c r="D825" s="11" t="str">
        <f>IF(COUNTRY_INFO!$T$9:$T$1000="MDA2 (DEC+ALB)", COUNTRY_INFO!$T$9:$T$1000, " ")</f>
        <v xml:space="preserve"> </v>
      </c>
      <c r="E825" s="109"/>
      <c r="F825" s="288"/>
      <c r="G825" s="288"/>
      <c r="H825" s="288"/>
      <c r="I825" s="11">
        <f t="shared" si="73"/>
        <v>0</v>
      </c>
      <c r="J825" s="2"/>
      <c r="K825" s="18"/>
      <c r="L825" s="18"/>
      <c r="M825" s="14">
        <f t="shared" si="74"/>
        <v>0</v>
      </c>
      <c r="N825" s="230" t="str">
        <f t="shared" si="75"/>
        <v xml:space="preserve"> </v>
      </c>
      <c r="O825" s="230" t="str">
        <f t="shared" si="76"/>
        <v xml:space="preserve"> </v>
      </c>
      <c r="P825" s="230" t="str">
        <f t="shared" si="77"/>
        <v xml:space="preserve"> </v>
      </c>
      <c r="Q825" s="230" t="str">
        <f t="shared" si="78"/>
        <v xml:space="preserve"> </v>
      </c>
    </row>
    <row r="826" spans="1:17" x14ac:dyDescent="0.2">
      <c r="A826" s="10" t="str">
        <f>IF(COUNTRY_INFO!A826=0," ",COUNTRY_INFO!A826)</f>
        <v>Ethiopia</v>
      </c>
      <c r="B826" s="10" t="str">
        <f>IF(COUNTRY_INFO!B826=0," ",COUNTRY_INFO!B826)</f>
        <v>SomaliNogob</v>
      </c>
      <c r="C826" s="10" t="str">
        <f>IF(COUNTRY_INFO!C826=0," ",COUNTRY_INFO!C826)</f>
        <v>Duhun</v>
      </c>
      <c r="D826" s="11" t="str">
        <f>IF(COUNTRY_INFO!$T$9:$T$1000="MDA2 (DEC+ALB)", COUNTRY_INFO!$T$9:$T$1000, " ")</f>
        <v xml:space="preserve"> </v>
      </c>
      <c r="E826" s="109"/>
      <c r="F826" s="288"/>
      <c r="G826" s="288"/>
      <c r="H826" s="288"/>
      <c r="I826" s="11">
        <f t="shared" si="73"/>
        <v>0</v>
      </c>
      <c r="J826" s="2"/>
      <c r="K826" s="18"/>
      <c r="L826" s="18"/>
      <c r="M826" s="14">
        <f t="shared" si="74"/>
        <v>0</v>
      </c>
      <c r="N826" s="230" t="str">
        <f t="shared" si="75"/>
        <v xml:space="preserve"> </v>
      </c>
      <c r="O826" s="230" t="str">
        <f t="shared" si="76"/>
        <v xml:space="preserve"> </v>
      </c>
      <c r="P826" s="230" t="str">
        <f t="shared" si="77"/>
        <v xml:space="preserve"> </v>
      </c>
      <c r="Q826" s="230" t="str">
        <f t="shared" si="78"/>
        <v xml:space="preserve"> </v>
      </c>
    </row>
    <row r="827" spans="1:17" x14ac:dyDescent="0.2">
      <c r="A827" s="10" t="str">
        <f>IF(COUNTRY_INFO!A827=0," ",COUNTRY_INFO!A827)</f>
        <v>Ethiopia</v>
      </c>
      <c r="B827" s="10" t="str">
        <f>IF(COUNTRY_INFO!B827=0," ",COUNTRY_INFO!B827)</f>
        <v>SomaliNogob</v>
      </c>
      <c r="C827" s="10" t="str">
        <f>IF(COUNTRY_INFO!C827=0," ",COUNTRY_INFO!C827)</f>
        <v>Garbo</v>
      </c>
      <c r="D827" s="11" t="str">
        <f>IF(COUNTRY_INFO!$T$9:$T$1000="MDA2 (DEC+ALB)", COUNTRY_INFO!$T$9:$T$1000, " ")</f>
        <v xml:space="preserve"> </v>
      </c>
      <c r="E827" s="109"/>
      <c r="F827" s="288"/>
      <c r="G827" s="288"/>
      <c r="H827" s="288"/>
      <c r="I827" s="11">
        <f t="shared" si="73"/>
        <v>0</v>
      </c>
      <c r="J827" s="2"/>
      <c r="K827" s="18"/>
      <c r="L827" s="18"/>
      <c r="M827" s="14">
        <f t="shared" si="74"/>
        <v>0</v>
      </c>
      <c r="N827" s="230" t="str">
        <f t="shared" si="75"/>
        <v xml:space="preserve"> </v>
      </c>
      <c r="O827" s="230" t="str">
        <f t="shared" si="76"/>
        <v xml:space="preserve"> </v>
      </c>
      <c r="P827" s="230" t="str">
        <f t="shared" si="77"/>
        <v xml:space="preserve"> </v>
      </c>
      <c r="Q827" s="230" t="str">
        <f t="shared" si="78"/>
        <v xml:space="preserve"> </v>
      </c>
    </row>
    <row r="828" spans="1:17" x14ac:dyDescent="0.2">
      <c r="A828" s="10" t="str">
        <f>IF(COUNTRY_INFO!A828=0," ",COUNTRY_INFO!A828)</f>
        <v>Ethiopia</v>
      </c>
      <c r="B828" s="10" t="str">
        <f>IF(COUNTRY_INFO!B828=0," ",COUNTRY_INFO!B828)</f>
        <v>SomaliNogob</v>
      </c>
      <c r="C828" s="10" t="str">
        <f>IF(COUNTRY_INFO!C828=0," ",COUNTRY_INFO!C828)</f>
        <v>Hamaro</v>
      </c>
      <c r="D828" s="11" t="str">
        <f>IF(COUNTRY_INFO!$T$9:$T$1000="MDA2 (DEC+ALB)", COUNTRY_INFO!$T$9:$T$1000, " ")</f>
        <v xml:space="preserve"> </v>
      </c>
      <c r="E828" s="109"/>
      <c r="F828" s="288"/>
      <c r="G828" s="288"/>
      <c r="H828" s="288"/>
      <c r="I828" s="11">
        <f t="shared" si="73"/>
        <v>0</v>
      </c>
      <c r="J828" s="2"/>
      <c r="K828" s="18"/>
      <c r="L828" s="18"/>
      <c r="M828" s="14">
        <f t="shared" si="74"/>
        <v>0</v>
      </c>
      <c r="N828" s="230" t="str">
        <f t="shared" si="75"/>
        <v xml:space="preserve"> </v>
      </c>
      <c r="O828" s="230" t="str">
        <f t="shared" si="76"/>
        <v xml:space="preserve"> </v>
      </c>
      <c r="P828" s="230" t="str">
        <f t="shared" si="77"/>
        <v xml:space="preserve"> </v>
      </c>
      <c r="Q828" s="230" t="str">
        <f t="shared" si="78"/>
        <v xml:space="preserve"> </v>
      </c>
    </row>
    <row r="829" spans="1:17" x14ac:dyDescent="0.2">
      <c r="A829" s="10" t="str">
        <f>IF(COUNTRY_INFO!A829=0," ",COUNTRY_INFO!A829)</f>
        <v>Ethiopia</v>
      </c>
      <c r="B829" s="10" t="str">
        <f>IF(COUNTRY_INFO!B829=0," ",COUNTRY_INFO!B829)</f>
        <v>SomaliNogob</v>
      </c>
      <c r="C829" s="10" t="str">
        <f>IF(COUNTRY_INFO!C829=0," ",COUNTRY_INFO!C829)</f>
        <v xml:space="preserve">Hor shagah </v>
      </c>
      <c r="D829" s="11" t="str">
        <f>IF(COUNTRY_INFO!$T$9:$T$1000="MDA2 (DEC+ALB)", COUNTRY_INFO!$T$9:$T$1000, " ")</f>
        <v xml:space="preserve"> </v>
      </c>
      <c r="E829" s="109"/>
      <c r="F829" s="288"/>
      <c r="G829" s="288"/>
      <c r="H829" s="288"/>
      <c r="I829" s="11">
        <f t="shared" si="73"/>
        <v>0</v>
      </c>
      <c r="J829" s="2"/>
      <c r="K829" s="18"/>
      <c r="L829" s="18"/>
      <c r="M829" s="14">
        <f t="shared" si="74"/>
        <v>0</v>
      </c>
      <c r="N829" s="230" t="str">
        <f t="shared" si="75"/>
        <v xml:space="preserve"> </v>
      </c>
      <c r="O829" s="230" t="str">
        <f t="shared" si="76"/>
        <v xml:space="preserve"> </v>
      </c>
      <c r="P829" s="230" t="str">
        <f t="shared" si="77"/>
        <v xml:space="preserve"> </v>
      </c>
      <c r="Q829" s="230" t="str">
        <f t="shared" si="78"/>
        <v xml:space="preserve"> </v>
      </c>
    </row>
    <row r="830" spans="1:17" x14ac:dyDescent="0.2">
      <c r="A830" s="10" t="str">
        <f>IF(COUNTRY_INFO!A830=0," ",COUNTRY_INFO!A830)</f>
        <v>Ethiopia</v>
      </c>
      <c r="B830" s="10" t="str">
        <f>IF(COUNTRY_INFO!B830=0," ",COUNTRY_INFO!B830)</f>
        <v>SomaliNogob</v>
      </c>
      <c r="C830" s="10" t="str">
        <f>IF(COUNTRY_INFO!C830=0," ",COUNTRY_INFO!C830)</f>
        <v>Lagahida</v>
      </c>
      <c r="D830" s="11" t="str">
        <f>IF(COUNTRY_INFO!$T$9:$T$1000="MDA2 (DEC+ALB)", COUNTRY_INFO!$T$9:$T$1000, " ")</f>
        <v xml:space="preserve"> </v>
      </c>
      <c r="E830" s="109"/>
      <c r="F830" s="288"/>
      <c r="G830" s="288"/>
      <c r="H830" s="288"/>
      <c r="I830" s="11">
        <f t="shared" si="73"/>
        <v>0</v>
      </c>
      <c r="J830" s="2"/>
      <c r="K830" s="18"/>
      <c r="L830" s="18"/>
      <c r="M830" s="14">
        <f t="shared" si="74"/>
        <v>0</v>
      </c>
      <c r="N830" s="230" t="str">
        <f t="shared" si="75"/>
        <v xml:space="preserve"> </v>
      </c>
      <c r="O830" s="230" t="str">
        <f t="shared" si="76"/>
        <v xml:space="preserve"> </v>
      </c>
      <c r="P830" s="230" t="str">
        <f t="shared" si="77"/>
        <v xml:space="preserve"> </v>
      </c>
      <c r="Q830" s="230" t="str">
        <f t="shared" si="78"/>
        <v xml:space="preserve"> </v>
      </c>
    </row>
    <row r="831" spans="1:17" x14ac:dyDescent="0.2">
      <c r="A831" s="10" t="str">
        <f>IF(COUNTRY_INFO!A831=0," ",COUNTRY_INFO!A831)</f>
        <v>Ethiopia</v>
      </c>
      <c r="B831" s="10" t="str">
        <f>IF(COUNTRY_INFO!B831=0," ",COUNTRY_INFO!B831)</f>
        <v>SomaliNogob</v>
      </c>
      <c r="C831" s="10" t="str">
        <f>IF(COUNTRY_INFO!C831=0," ",COUNTRY_INFO!C831)</f>
        <v>Sagag</v>
      </c>
      <c r="D831" s="11" t="str">
        <f>IF(COUNTRY_INFO!$T$9:$T$1000="MDA2 (DEC+ALB)", COUNTRY_INFO!$T$9:$T$1000, " ")</f>
        <v xml:space="preserve"> </v>
      </c>
      <c r="E831" s="109"/>
      <c r="F831" s="288"/>
      <c r="G831" s="288"/>
      <c r="H831" s="288"/>
      <c r="I831" s="11">
        <f t="shared" si="73"/>
        <v>0</v>
      </c>
      <c r="J831" s="2"/>
      <c r="K831" s="18"/>
      <c r="L831" s="18"/>
      <c r="M831" s="14">
        <f t="shared" si="74"/>
        <v>0</v>
      </c>
      <c r="N831" s="230" t="str">
        <f t="shared" si="75"/>
        <v xml:space="preserve"> </v>
      </c>
      <c r="O831" s="230" t="str">
        <f t="shared" si="76"/>
        <v xml:space="preserve"> </v>
      </c>
      <c r="P831" s="230" t="str">
        <f t="shared" si="77"/>
        <v xml:space="preserve"> </v>
      </c>
      <c r="Q831" s="230" t="str">
        <f t="shared" si="78"/>
        <v xml:space="preserve"> </v>
      </c>
    </row>
    <row r="832" spans="1:17" x14ac:dyDescent="0.2">
      <c r="A832" s="10" t="str">
        <f>IF(COUNTRY_INFO!A832=0," ",COUNTRY_INFO!A832)</f>
        <v>Ethiopia</v>
      </c>
      <c r="B832" s="10" t="str">
        <f>IF(COUNTRY_INFO!B832=0," ",COUNTRY_INFO!B832)</f>
        <v>SomaliNogob</v>
      </c>
      <c r="C832" s="10" t="str">
        <f>IF(COUNTRY_INFO!C832=0," ",COUNTRY_INFO!C832)</f>
        <v>Salahad</v>
      </c>
      <c r="D832" s="11" t="str">
        <f>IF(COUNTRY_INFO!$T$9:$T$1000="MDA2 (DEC+ALB)", COUNTRY_INFO!$T$9:$T$1000, " ")</f>
        <v xml:space="preserve"> </v>
      </c>
      <c r="E832" s="109"/>
      <c r="F832" s="288"/>
      <c r="G832" s="288"/>
      <c r="H832" s="288"/>
      <c r="I832" s="11">
        <f t="shared" si="73"/>
        <v>0</v>
      </c>
      <c r="J832" s="2"/>
      <c r="K832" s="18"/>
      <c r="L832" s="18"/>
      <c r="M832" s="14">
        <f t="shared" si="74"/>
        <v>0</v>
      </c>
      <c r="N832" s="230" t="str">
        <f t="shared" si="75"/>
        <v xml:space="preserve"> </v>
      </c>
      <c r="O832" s="230" t="str">
        <f t="shared" si="76"/>
        <v xml:space="preserve"> </v>
      </c>
      <c r="P832" s="230" t="str">
        <f t="shared" si="77"/>
        <v xml:space="preserve"> </v>
      </c>
      <c r="Q832" s="230" t="str">
        <f t="shared" si="78"/>
        <v xml:space="preserve"> </v>
      </c>
    </row>
    <row r="833" spans="1:17" x14ac:dyDescent="0.2">
      <c r="A833" s="10" t="str">
        <f>IF(COUNTRY_INFO!A833=0," ",COUNTRY_INFO!A833)</f>
        <v>Ethiopia</v>
      </c>
      <c r="B833" s="10" t="str">
        <f>IF(COUNTRY_INFO!B833=0," ",COUNTRY_INFO!B833)</f>
        <v>SomaliNogob</v>
      </c>
      <c r="C833" s="10" t="str">
        <f>IF(COUNTRY_INFO!C833=0," ",COUNTRY_INFO!C833)</f>
        <v>Xararay</v>
      </c>
      <c r="D833" s="11" t="str">
        <f>IF(COUNTRY_INFO!$T$9:$T$1000="MDA2 (DEC+ALB)", COUNTRY_INFO!$T$9:$T$1000, " ")</f>
        <v xml:space="preserve"> </v>
      </c>
      <c r="E833" s="109"/>
      <c r="F833" s="288"/>
      <c r="G833" s="288"/>
      <c r="H833" s="288"/>
      <c r="I833" s="11">
        <f t="shared" si="73"/>
        <v>0</v>
      </c>
      <c r="J833" s="2"/>
      <c r="K833" s="18"/>
      <c r="L833" s="18"/>
      <c r="M833" s="14">
        <f t="shared" si="74"/>
        <v>0</v>
      </c>
      <c r="N833" s="230" t="str">
        <f t="shared" si="75"/>
        <v xml:space="preserve"> </v>
      </c>
      <c r="O833" s="230" t="str">
        <f t="shared" si="76"/>
        <v xml:space="preserve"> </v>
      </c>
      <c r="P833" s="230" t="str">
        <f t="shared" si="77"/>
        <v xml:space="preserve"> </v>
      </c>
      <c r="Q833" s="230" t="str">
        <f t="shared" si="78"/>
        <v xml:space="preserve"> </v>
      </c>
    </row>
    <row r="834" spans="1:17" x14ac:dyDescent="0.2">
      <c r="A834" s="10" t="str">
        <f>IF(COUNTRY_INFO!A834=0," ",COUNTRY_INFO!A834)</f>
        <v>Ethiopia</v>
      </c>
      <c r="B834" s="10" t="str">
        <f>IF(COUNTRY_INFO!B834=0," ",COUNTRY_INFO!B834)</f>
        <v>SomaliQorahey</v>
      </c>
      <c r="C834" s="10" t="str">
        <f>IF(COUNTRY_INFO!C834=0," ",COUNTRY_INFO!C834)</f>
        <v xml:space="preserve">Boodaly </v>
      </c>
      <c r="D834" s="11" t="str">
        <f>IF(COUNTRY_INFO!$T$9:$T$1000="MDA2 (DEC+ALB)", COUNTRY_INFO!$T$9:$T$1000, " ")</f>
        <v xml:space="preserve"> </v>
      </c>
      <c r="E834" s="109"/>
      <c r="F834" s="288"/>
      <c r="G834" s="288"/>
      <c r="H834" s="288"/>
      <c r="I834" s="11">
        <f t="shared" si="73"/>
        <v>0</v>
      </c>
      <c r="J834" s="2"/>
      <c r="K834" s="18"/>
      <c r="L834" s="18"/>
      <c r="M834" s="14">
        <f t="shared" si="74"/>
        <v>0</v>
      </c>
      <c r="N834" s="230" t="str">
        <f t="shared" si="75"/>
        <v xml:space="preserve"> </v>
      </c>
      <c r="O834" s="230" t="str">
        <f t="shared" si="76"/>
        <v xml:space="preserve"> </v>
      </c>
      <c r="P834" s="230" t="str">
        <f t="shared" si="77"/>
        <v xml:space="preserve"> </v>
      </c>
      <c r="Q834" s="230" t="str">
        <f t="shared" si="78"/>
        <v xml:space="preserve"> </v>
      </c>
    </row>
    <row r="835" spans="1:17" x14ac:dyDescent="0.2">
      <c r="A835" s="10" t="str">
        <f>IF(COUNTRY_INFO!A835=0," ",COUNTRY_INFO!A835)</f>
        <v>Ethiopia</v>
      </c>
      <c r="B835" s="10" t="str">
        <f>IF(COUNTRY_INFO!B835=0," ",COUNTRY_INFO!B835)</f>
        <v>SomaliQorahey</v>
      </c>
      <c r="C835" s="10" t="str">
        <f>IF(COUNTRY_INFO!C835=0," ",COUNTRY_INFO!C835)</f>
        <v xml:space="preserve">Ceel ogaden </v>
      </c>
      <c r="D835" s="11" t="str">
        <f>IF(COUNTRY_INFO!$T$9:$T$1000="MDA2 (DEC+ALB)", COUNTRY_INFO!$T$9:$T$1000, " ")</f>
        <v xml:space="preserve"> </v>
      </c>
      <c r="E835" s="109"/>
      <c r="F835" s="288"/>
      <c r="G835" s="288"/>
      <c r="H835" s="288"/>
      <c r="I835" s="11">
        <f t="shared" si="73"/>
        <v>0</v>
      </c>
      <c r="J835" s="2"/>
      <c r="K835" s="18"/>
      <c r="L835" s="18"/>
      <c r="M835" s="14">
        <f t="shared" si="74"/>
        <v>0</v>
      </c>
      <c r="N835" s="230" t="str">
        <f t="shared" si="75"/>
        <v xml:space="preserve"> </v>
      </c>
      <c r="O835" s="230" t="str">
        <f t="shared" si="76"/>
        <v xml:space="preserve"> </v>
      </c>
      <c r="P835" s="230" t="str">
        <f t="shared" si="77"/>
        <v xml:space="preserve"> </v>
      </c>
      <c r="Q835" s="230" t="str">
        <f t="shared" si="78"/>
        <v xml:space="preserve"> </v>
      </c>
    </row>
    <row r="836" spans="1:17" x14ac:dyDescent="0.2">
      <c r="A836" s="10" t="str">
        <f>IF(COUNTRY_INFO!A836=0," ",COUNTRY_INFO!A836)</f>
        <v>Ethiopia</v>
      </c>
      <c r="B836" s="10" t="str">
        <f>IF(COUNTRY_INFO!B836=0," ",COUNTRY_INFO!B836)</f>
        <v>SomaliQorahey</v>
      </c>
      <c r="C836" s="10" t="str">
        <f>IF(COUNTRY_INFO!C836=0," ",COUNTRY_INFO!C836)</f>
        <v>Dobowayn</v>
      </c>
      <c r="D836" s="11" t="str">
        <f>IF(COUNTRY_INFO!$T$9:$T$1000="MDA2 (DEC+ALB)", COUNTRY_INFO!$T$9:$T$1000, " ")</f>
        <v xml:space="preserve"> </v>
      </c>
      <c r="E836" s="109"/>
      <c r="F836" s="288"/>
      <c r="G836" s="288"/>
      <c r="H836" s="288"/>
      <c r="I836" s="11">
        <f t="shared" si="73"/>
        <v>0</v>
      </c>
      <c r="J836" s="2"/>
      <c r="K836" s="18"/>
      <c r="L836" s="18"/>
      <c r="M836" s="14">
        <f t="shared" si="74"/>
        <v>0</v>
      </c>
      <c r="N836" s="230" t="str">
        <f t="shared" si="75"/>
        <v xml:space="preserve"> </v>
      </c>
      <c r="O836" s="230" t="str">
        <f t="shared" si="76"/>
        <v xml:space="preserve"> </v>
      </c>
      <c r="P836" s="230" t="str">
        <f t="shared" si="77"/>
        <v xml:space="preserve"> </v>
      </c>
      <c r="Q836" s="230" t="str">
        <f t="shared" si="78"/>
        <v xml:space="preserve"> </v>
      </c>
    </row>
    <row r="837" spans="1:17" x14ac:dyDescent="0.2">
      <c r="A837" s="10" t="str">
        <f>IF(COUNTRY_INFO!A837=0," ",COUNTRY_INFO!A837)</f>
        <v>Ethiopia</v>
      </c>
      <c r="B837" s="10" t="str">
        <f>IF(COUNTRY_INFO!B837=0," ",COUNTRY_INFO!B837)</f>
        <v>SomaliQorahey</v>
      </c>
      <c r="C837" s="10" t="str">
        <f>IF(COUNTRY_INFO!C837=0," ",COUNTRY_INFO!C837)</f>
        <v xml:space="preserve">Gogle/Kudunbur </v>
      </c>
      <c r="D837" s="11" t="str">
        <f>IF(COUNTRY_INFO!$T$9:$T$1000="MDA2 (DEC+ALB)", COUNTRY_INFO!$T$9:$T$1000, " ")</f>
        <v xml:space="preserve"> </v>
      </c>
      <c r="E837" s="109"/>
      <c r="F837" s="288"/>
      <c r="G837" s="288"/>
      <c r="H837" s="288"/>
      <c r="I837" s="11">
        <f t="shared" si="73"/>
        <v>0</v>
      </c>
      <c r="J837" s="2"/>
      <c r="K837" s="18"/>
      <c r="L837" s="18"/>
      <c r="M837" s="14">
        <f t="shared" si="74"/>
        <v>0</v>
      </c>
      <c r="N837" s="230" t="str">
        <f t="shared" si="75"/>
        <v xml:space="preserve"> </v>
      </c>
      <c r="O837" s="230" t="str">
        <f t="shared" si="76"/>
        <v xml:space="preserve"> </v>
      </c>
      <c r="P837" s="230" t="str">
        <f t="shared" si="77"/>
        <v xml:space="preserve"> </v>
      </c>
      <c r="Q837" s="230" t="str">
        <f t="shared" si="78"/>
        <v xml:space="preserve"> </v>
      </c>
    </row>
    <row r="838" spans="1:17" x14ac:dyDescent="0.2">
      <c r="A838" s="10" t="str">
        <f>IF(COUNTRY_INFO!A838=0," ",COUNTRY_INFO!A838)</f>
        <v>Ethiopia</v>
      </c>
      <c r="B838" s="10" t="str">
        <f>IF(COUNTRY_INFO!B838=0," ",COUNTRY_INFO!B838)</f>
        <v>SomaliQorahey</v>
      </c>
      <c r="C838" s="10" t="str">
        <f>IF(COUNTRY_INFO!C838=0," ",COUNTRY_INFO!C838)</f>
        <v xml:space="preserve">Hig loley </v>
      </c>
      <c r="D838" s="11" t="str">
        <f>IF(COUNTRY_INFO!$T$9:$T$1000="MDA2 (DEC+ALB)", COUNTRY_INFO!$T$9:$T$1000, " ")</f>
        <v xml:space="preserve"> </v>
      </c>
      <c r="E838" s="109"/>
      <c r="F838" s="288"/>
      <c r="G838" s="288"/>
      <c r="H838" s="288"/>
      <c r="I838" s="11">
        <f t="shared" si="73"/>
        <v>0</v>
      </c>
      <c r="J838" s="2"/>
      <c r="K838" s="18"/>
      <c r="L838" s="18"/>
      <c r="M838" s="14">
        <f t="shared" si="74"/>
        <v>0</v>
      </c>
      <c r="N838" s="230" t="str">
        <f t="shared" si="75"/>
        <v xml:space="preserve"> </v>
      </c>
      <c r="O838" s="230" t="str">
        <f t="shared" si="76"/>
        <v xml:space="preserve"> </v>
      </c>
      <c r="P838" s="230" t="str">
        <f t="shared" si="77"/>
        <v xml:space="preserve"> </v>
      </c>
      <c r="Q838" s="230" t="str">
        <f t="shared" si="78"/>
        <v xml:space="preserve"> </v>
      </c>
    </row>
    <row r="839" spans="1:17" x14ac:dyDescent="0.2">
      <c r="A839" s="10" t="str">
        <f>IF(COUNTRY_INFO!A839=0," ",COUNTRY_INFO!A839)</f>
        <v>Ethiopia</v>
      </c>
      <c r="B839" s="10" t="str">
        <f>IF(COUNTRY_INFO!B839=0," ",COUNTRY_INFO!B839)</f>
        <v>SomaliQorahey</v>
      </c>
      <c r="C839" s="10" t="str">
        <f>IF(COUNTRY_INFO!C839=0," ",COUNTRY_INFO!C839)</f>
        <v>Kebridahar</v>
      </c>
      <c r="D839" s="11" t="str">
        <f>IF(COUNTRY_INFO!$T$9:$T$1000="MDA2 (DEC+ALB)", COUNTRY_INFO!$T$9:$T$1000, " ")</f>
        <v xml:space="preserve"> </v>
      </c>
      <c r="E839" s="109"/>
      <c r="F839" s="288"/>
      <c r="G839" s="288"/>
      <c r="H839" s="288"/>
      <c r="I839" s="11">
        <f t="shared" si="73"/>
        <v>0</v>
      </c>
      <c r="J839" s="2"/>
      <c r="K839" s="18"/>
      <c r="L839" s="18"/>
      <c r="M839" s="14">
        <f t="shared" si="74"/>
        <v>0</v>
      </c>
      <c r="N839" s="230" t="str">
        <f t="shared" si="75"/>
        <v xml:space="preserve"> </v>
      </c>
      <c r="O839" s="230" t="str">
        <f t="shared" si="76"/>
        <v xml:space="preserve"> </v>
      </c>
      <c r="P839" s="230" t="str">
        <f t="shared" si="77"/>
        <v xml:space="preserve"> </v>
      </c>
      <c r="Q839" s="230" t="str">
        <f t="shared" si="78"/>
        <v xml:space="preserve"> </v>
      </c>
    </row>
    <row r="840" spans="1:17" x14ac:dyDescent="0.2">
      <c r="A840" s="10" t="str">
        <f>IF(COUNTRY_INFO!A840=0," ",COUNTRY_INFO!A840)</f>
        <v>Ethiopia</v>
      </c>
      <c r="B840" s="10" t="str">
        <f>IF(COUNTRY_INFO!B840=0," ",COUNTRY_INFO!B840)</f>
        <v>SomaliQorahey</v>
      </c>
      <c r="C840" s="10" t="str">
        <f>IF(COUNTRY_INFO!C840=0," ",COUNTRY_INFO!C840)</f>
        <v>Kebridehar Town</v>
      </c>
      <c r="D840" s="11" t="str">
        <f>IF(COUNTRY_INFO!$T$9:$T$1000="MDA2 (DEC+ALB)", COUNTRY_INFO!$T$9:$T$1000, " ")</f>
        <v xml:space="preserve"> </v>
      </c>
      <c r="E840" s="109"/>
      <c r="F840" s="288"/>
      <c r="G840" s="288"/>
      <c r="H840" s="288"/>
      <c r="I840" s="11">
        <f t="shared" si="73"/>
        <v>0</v>
      </c>
      <c r="J840" s="2"/>
      <c r="K840" s="18"/>
      <c r="L840" s="18"/>
      <c r="M840" s="14">
        <f t="shared" si="74"/>
        <v>0</v>
      </c>
      <c r="N840" s="230" t="str">
        <f t="shared" si="75"/>
        <v xml:space="preserve"> </v>
      </c>
      <c r="O840" s="230" t="str">
        <f t="shared" si="76"/>
        <v xml:space="preserve"> </v>
      </c>
      <c r="P840" s="230" t="str">
        <f t="shared" si="77"/>
        <v xml:space="preserve"> </v>
      </c>
      <c r="Q840" s="230" t="str">
        <f t="shared" si="78"/>
        <v xml:space="preserve"> </v>
      </c>
    </row>
    <row r="841" spans="1:17" x14ac:dyDescent="0.2">
      <c r="A841" s="10" t="str">
        <f>IF(COUNTRY_INFO!A841=0," ",COUNTRY_INFO!A841)</f>
        <v>Ethiopia</v>
      </c>
      <c r="B841" s="10" t="str">
        <f>IF(COUNTRY_INFO!B841=0," ",COUNTRY_INFO!B841)</f>
        <v>SomaliQorahey</v>
      </c>
      <c r="C841" s="10" t="str">
        <f>IF(COUNTRY_INFO!C841=0," ",COUNTRY_INFO!C841)</f>
        <v xml:space="preserve">lasdhankeere </v>
      </c>
      <c r="D841" s="11" t="str">
        <f>IF(COUNTRY_INFO!$T$9:$T$1000="MDA2 (DEC+ALB)", COUNTRY_INFO!$T$9:$T$1000, " ")</f>
        <v xml:space="preserve"> </v>
      </c>
      <c r="E841" s="109"/>
      <c r="F841" s="288"/>
      <c r="G841" s="288"/>
      <c r="H841" s="288"/>
      <c r="I841" s="11">
        <f t="shared" si="73"/>
        <v>0</v>
      </c>
      <c r="J841" s="2"/>
      <c r="K841" s="18"/>
      <c r="L841" s="18"/>
      <c r="M841" s="14">
        <f t="shared" si="74"/>
        <v>0</v>
      </c>
      <c r="N841" s="230" t="str">
        <f t="shared" si="75"/>
        <v xml:space="preserve"> </v>
      </c>
      <c r="O841" s="230" t="str">
        <f t="shared" si="76"/>
        <v xml:space="preserve"> </v>
      </c>
      <c r="P841" s="230" t="str">
        <f t="shared" si="77"/>
        <v xml:space="preserve"> </v>
      </c>
      <c r="Q841" s="230" t="str">
        <f t="shared" si="78"/>
        <v xml:space="preserve"> </v>
      </c>
    </row>
    <row r="842" spans="1:17" x14ac:dyDescent="0.2">
      <c r="A842" s="10" t="str">
        <f>IF(COUNTRY_INFO!A842=0," ",COUNTRY_INFO!A842)</f>
        <v>Ethiopia</v>
      </c>
      <c r="B842" s="10" t="str">
        <f>IF(COUNTRY_INFO!B842=0," ",COUNTRY_INFO!B842)</f>
        <v>SomaliQorahey</v>
      </c>
      <c r="C842" s="10" t="str">
        <f>IF(COUNTRY_INFO!C842=0," ",COUNTRY_INFO!C842)</f>
        <v>Marsin</v>
      </c>
      <c r="D842" s="11" t="str">
        <f>IF(COUNTRY_INFO!$T$9:$T$1000="MDA2 (DEC+ALB)", COUNTRY_INFO!$T$9:$T$1000, " ")</f>
        <v xml:space="preserve"> </v>
      </c>
      <c r="E842" s="109"/>
      <c r="F842" s="288"/>
      <c r="G842" s="288"/>
      <c r="H842" s="288"/>
      <c r="I842" s="11">
        <f t="shared" ref="I842:I905" si="79">SUM(F842:H842)</f>
        <v>0</v>
      </c>
      <c r="J842" s="2"/>
      <c r="K842" s="18"/>
      <c r="L842" s="18"/>
      <c r="M842" s="14">
        <f t="shared" ref="M842:M905" si="80">SUM(J842:L842)</f>
        <v>0</v>
      </c>
      <c r="N842" s="230" t="str">
        <f t="shared" ref="N842:N905" si="81">IF(F842&lt;&gt;0, IF(J842/F842*100=0, "-", J842/F842*100), " ")</f>
        <v xml:space="preserve"> </v>
      </c>
      <c r="O842" s="230" t="str">
        <f t="shared" ref="O842:O905" si="82">IF(G842&lt;&gt;0, IF(K842/G842*100=0, "-", K842/G842*100), " ")</f>
        <v xml:space="preserve"> </v>
      </c>
      <c r="P842" s="230" t="str">
        <f t="shared" ref="P842:P905" si="83">IF(H842&lt;&gt;0, IF(L842/H842*100=0, "-", L842/H842*100), " ")</f>
        <v xml:space="preserve"> </v>
      </c>
      <c r="Q842" s="230" t="str">
        <f t="shared" ref="Q842:Q905" si="84">IF(I842&lt;&gt;0, IF(M842/I842*100=0, "-", M842/I842*100), " ")</f>
        <v xml:space="preserve"> </v>
      </c>
    </row>
    <row r="843" spans="1:17" x14ac:dyDescent="0.2">
      <c r="A843" s="10" t="str">
        <f>IF(COUNTRY_INFO!A843=0," ",COUNTRY_INFO!A843)</f>
        <v>Ethiopia</v>
      </c>
      <c r="B843" s="10" t="str">
        <f>IF(COUNTRY_INFO!B843=0," ",COUNTRY_INFO!B843)</f>
        <v>SomaliQorahey</v>
      </c>
      <c r="C843" s="10" t="str">
        <f>IF(COUNTRY_INFO!C843=0," ",COUNTRY_INFO!C843)</f>
        <v>Shaygosh</v>
      </c>
      <c r="D843" s="11" t="str">
        <f>IF(COUNTRY_INFO!$T$9:$T$1000="MDA2 (DEC+ALB)", COUNTRY_INFO!$T$9:$T$1000, " ")</f>
        <v xml:space="preserve"> </v>
      </c>
      <c r="E843" s="109"/>
      <c r="F843" s="288"/>
      <c r="G843" s="288"/>
      <c r="H843" s="288"/>
      <c r="I843" s="11">
        <f t="shared" si="79"/>
        <v>0</v>
      </c>
      <c r="J843" s="2"/>
      <c r="K843" s="18"/>
      <c r="L843" s="18"/>
      <c r="M843" s="14">
        <f t="shared" si="80"/>
        <v>0</v>
      </c>
      <c r="N843" s="230" t="str">
        <f t="shared" si="81"/>
        <v xml:space="preserve"> </v>
      </c>
      <c r="O843" s="230" t="str">
        <f t="shared" si="82"/>
        <v xml:space="preserve"> </v>
      </c>
      <c r="P843" s="230" t="str">
        <f t="shared" si="83"/>
        <v xml:space="preserve"> </v>
      </c>
      <c r="Q843" s="230" t="str">
        <f t="shared" si="84"/>
        <v xml:space="preserve"> </v>
      </c>
    </row>
    <row r="844" spans="1:17" x14ac:dyDescent="0.2">
      <c r="A844" s="10" t="str">
        <f>IF(COUNTRY_INFO!A844=0," ",COUNTRY_INFO!A844)</f>
        <v>Ethiopia</v>
      </c>
      <c r="B844" s="10" t="str">
        <f>IF(COUNTRY_INFO!B844=0," ",COUNTRY_INFO!B844)</f>
        <v>SomaliQorahey</v>
      </c>
      <c r="C844" s="10" t="str">
        <f>IF(COUNTRY_INFO!C844=0," ",COUNTRY_INFO!C844)</f>
        <v>Shilabo</v>
      </c>
      <c r="D844" s="11" t="str">
        <f>IF(COUNTRY_INFO!$T$9:$T$1000="MDA2 (DEC+ALB)", COUNTRY_INFO!$T$9:$T$1000, " ")</f>
        <v xml:space="preserve"> </v>
      </c>
      <c r="E844" s="109"/>
      <c r="F844" s="288"/>
      <c r="G844" s="288"/>
      <c r="H844" s="288"/>
      <c r="I844" s="11">
        <f t="shared" si="79"/>
        <v>0</v>
      </c>
      <c r="J844" s="2"/>
      <c r="K844" s="18"/>
      <c r="L844" s="18"/>
      <c r="M844" s="14">
        <f t="shared" si="80"/>
        <v>0</v>
      </c>
      <c r="N844" s="230" t="str">
        <f t="shared" si="81"/>
        <v xml:space="preserve"> </v>
      </c>
      <c r="O844" s="230" t="str">
        <f t="shared" si="82"/>
        <v xml:space="preserve"> </v>
      </c>
      <c r="P844" s="230" t="str">
        <f t="shared" si="83"/>
        <v xml:space="preserve"> </v>
      </c>
      <c r="Q844" s="230" t="str">
        <f t="shared" si="84"/>
        <v xml:space="preserve"> </v>
      </c>
    </row>
    <row r="845" spans="1:17" x14ac:dyDescent="0.2">
      <c r="A845" s="10" t="str">
        <f>IF(COUNTRY_INFO!A845=0," ",COUNTRY_INFO!A845)</f>
        <v>Ethiopia</v>
      </c>
      <c r="B845" s="10" t="str">
        <f>IF(COUNTRY_INFO!B845=0," ",COUNTRY_INFO!B845)</f>
        <v>SomaliShabele</v>
      </c>
      <c r="C845" s="10" t="str">
        <f>IF(COUNTRY_INFO!C845=0," ",COUNTRY_INFO!C845)</f>
        <v>Adadle</v>
      </c>
      <c r="D845" s="11" t="str">
        <f>IF(COUNTRY_INFO!$T$9:$T$1000="MDA2 (DEC+ALB)", COUNTRY_INFO!$T$9:$T$1000, " ")</f>
        <v xml:space="preserve"> </v>
      </c>
      <c r="E845" s="109"/>
      <c r="F845" s="288"/>
      <c r="G845" s="288"/>
      <c r="H845" s="288"/>
      <c r="I845" s="11">
        <f t="shared" si="79"/>
        <v>0</v>
      </c>
      <c r="J845" s="2"/>
      <c r="K845" s="18"/>
      <c r="L845" s="18"/>
      <c r="M845" s="14">
        <f t="shared" si="80"/>
        <v>0</v>
      </c>
      <c r="N845" s="230" t="str">
        <f t="shared" si="81"/>
        <v xml:space="preserve"> </v>
      </c>
      <c r="O845" s="230" t="str">
        <f t="shared" si="82"/>
        <v xml:space="preserve"> </v>
      </c>
      <c r="P845" s="230" t="str">
        <f t="shared" si="83"/>
        <v xml:space="preserve"> </v>
      </c>
      <c r="Q845" s="230" t="str">
        <f t="shared" si="84"/>
        <v xml:space="preserve"> </v>
      </c>
    </row>
    <row r="846" spans="1:17" x14ac:dyDescent="0.2">
      <c r="A846" s="10" t="str">
        <f>IF(COUNTRY_INFO!A846=0," ",COUNTRY_INFO!A846)</f>
        <v>Ethiopia</v>
      </c>
      <c r="B846" s="10" t="str">
        <f>IF(COUNTRY_INFO!B846=0," ",COUNTRY_INFO!B846)</f>
        <v>SomaliShabele</v>
      </c>
      <c r="C846" s="10" t="str">
        <f>IF(COUNTRY_INFO!C846=0," ",COUNTRY_INFO!C846)</f>
        <v>Beraano</v>
      </c>
      <c r="D846" s="11" t="str">
        <f>IF(COUNTRY_INFO!$T$9:$T$1000="MDA2 (DEC+ALB)", COUNTRY_INFO!$T$9:$T$1000, " ")</f>
        <v xml:space="preserve"> </v>
      </c>
      <c r="E846" s="109"/>
      <c r="F846" s="288"/>
      <c r="G846" s="288"/>
      <c r="H846" s="288"/>
      <c r="I846" s="11">
        <f t="shared" si="79"/>
        <v>0</v>
      </c>
      <c r="J846" s="2"/>
      <c r="K846" s="18"/>
      <c r="L846" s="18"/>
      <c r="M846" s="14">
        <f t="shared" si="80"/>
        <v>0</v>
      </c>
      <c r="N846" s="230" t="str">
        <f t="shared" si="81"/>
        <v xml:space="preserve"> </v>
      </c>
      <c r="O846" s="230" t="str">
        <f t="shared" si="82"/>
        <v xml:space="preserve"> </v>
      </c>
      <c r="P846" s="230" t="str">
        <f t="shared" si="83"/>
        <v xml:space="preserve"> </v>
      </c>
      <c r="Q846" s="230" t="str">
        <f t="shared" si="84"/>
        <v xml:space="preserve"> </v>
      </c>
    </row>
    <row r="847" spans="1:17" x14ac:dyDescent="0.2">
      <c r="A847" s="10" t="str">
        <f>IF(COUNTRY_INFO!A847=0," ",COUNTRY_INFO!A847)</f>
        <v>Ethiopia</v>
      </c>
      <c r="B847" s="10" t="str">
        <f>IF(COUNTRY_INFO!B847=0," ",COUNTRY_INFO!B847)</f>
        <v>SomaliShabele</v>
      </c>
      <c r="C847" s="10" t="str">
        <f>IF(COUNTRY_INFO!C847=0," ",COUNTRY_INFO!C847)</f>
        <v>Ceelwyane</v>
      </c>
      <c r="D847" s="11" t="str">
        <f>IF(COUNTRY_INFO!$T$9:$T$1000="MDA2 (DEC+ALB)", COUNTRY_INFO!$T$9:$T$1000, " ")</f>
        <v xml:space="preserve"> </v>
      </c>
      <c r="E847" s="109"/>
      <c r="F847" s="288"/>
      <c r="G847" s="288"/>
      <c r="H847" s="288"/>
      <c r="I847" s="11">
        <f t="shared" si="79"/>
        <v>0</v>
      </c>
      <c r="J847" s="2"/>
      <c r="K847" s="18"/>
      <c r="L847" s="18"/>
      <c r="M847" s="14">
        <f t="shared" si="80"/>
        <v>0</v>
      </c>
      <c r="N847" s="230" t="str">
        <f t="shared" si="81"/>
        <v xml:space="preserve"> </v>
      </c>
      <c r="O847" s="230" t="str">
        <f t="shared" si="82"/>
        <v xml:space="preserve"> </v>
      </c>
      <c r="P847" s="230" t="str">
        <f t="shared" si="83"/>
        <v xml:space="preserve"> </v>
      </c>
      <c r="Q847" s="230" t="str">
        <f t="shared" si="84"/>
        <v xml:space="preserve"> </v>
      </c>
    </row>
    <row r="848" spans="1:17" x14ac:dyDescent="0.2">
      <c r="A848" s="10" t="str">
        <f>IF(COUNTRY_INFO!A848=0," ",COUNTRY_INFO!A848)</f>
        <v>Ethiopia</v>
      </c>
      <c r="B848" s="10" t="str">
        <f>IF(COUNTRY_INFO!B848=0," ",COUNTRY_INFO!B848)</f>
        <v>SomaliShabele</v>
      </c>
      <c r="C848" s="10" t="str">
        <f>IF(COUNTRY_INFO!C848=0," ",COUNTRY_INFO!C848)</f>
        <v>Dhanan</v>
      </c>
      <c r="D848" s="11" t="str">
        <f>IF(COUNTRY_INFO!$T$9:$T$1000="MDA2 (DEC+ALB)", COUNTRY_INFO!$T$9:$T$1000, " ")</f>
        <v xml:space="preserve"> </v>
      </c>
      <c r="E848" s="109"/>
      <c r="F848" s="288"/>
      <c r="G848" s="288"/>
      <c r="H848" s="288"/>
      <c r="I848" s="11">
        <f t="shared" si="79"/>
        <v>0</v>
      </c>
      <c r="J848" s="2"/>
      <c r="K848" s="18"/>
      <c r="L848" s="18"/>
      <c r="M848" s="14">
        <f t="shared" si="80"/>
        <v>0</v>
      </c>
      <c r="N848" s="230" t="str">
        <f t="shared" si="81"/>
        <v xml:space="preserve"> </v>
      </c>
      <c r="O848" s="230" t="str">
        <f t="shared" si="82"/>
        <v xml:space="preserve"> </v>
      </c>
      <c r="P848" s="230" t="str">
        <f t="shared" si="83"/>
        <v xml:space="preserve"> </v>
      </c>
      <c r="Q848" s="230" t="str">
        <f t="shared" si="84"/>
        <v xml:space="preserve"> </v>
      </c>
    </row>
    <row r="849" spans="1:17" x14ac:dyDescent="0.2">
      <c r="A849" s="10" t="str">
        <f>IF(COUNTRY_INFO!A849=0," ",COUNTRY_INFO!A849)</f>
        <v>Ethiopia</v>
      </c>
      <c r="B849" s="10" t="str">
        <f>IF(COUNTRY_INFO!B849=0," ",COUNTRY_INFO!B849)</f>
        <v>SomaliShabele</v>
      </c>
      <c r="C849" s="10" t="str">
        <f>IF(COUNTRY_INFO!C849=0," ",COUNTRY_INFO!C849)</f>
        <v>East Emi</v>
      </c>
      <c r="D849" s="11" t="str">
        <f>IF(COUNTRY_INFO!$T$9:$T$1000="MDA2 (DEC+ALB)", COUNTRY_INFO!$T$9:$T$1000, " ")</f>
        <v xml:space="preserve"> </v>
      </c>
      <c r="E849" s="109"/>
      <c r="F849" s="288"/>
      <c r="G849" s="288"/>
      <c r="H849" s="288"/>
      <c r="I849" s="11">
        <f t="shared" si="79"/>
        <v>0</v>
      </c>
      <c r="J849" s="2"/>
      <c r="K849" s="18"/>
      <c r="L849" s="18"/>
      <c r="M849" s="14">
        <f t="shared" si="80"/>
        <v>0</v>
      </c>
      <c r="N849" s="230" t="str">
        <f t="shared" si="81"/>
        <v xml:space="preserve"> </v>
      </c>
      <c r="O849" s="230" t="str">
        <f t="shared" si="82"/>
        <v xml:space="preserve"> </v>
      </c>
      <c r="P849" s="230" t="str">
        <f t="shared" si="83"/>
        <v xml:space="preserve"> </v>
      </c>
      <c r="Q849" s="230" t="str">
        <f t="shared" si="84"/>
        <v xml:space="preserve"> </v>
      </c>
    </row>
    <row r="850" spans="1:17" x14ac:dyDescent="0.2">
      <c r="A850" s="10" t="str">
        <f>IF(COUNTRY_INFO!A850=0," ",COUNTRY_INFO!A850)</f>
        <v>Ethiopia</v>
      </c>
      <c r="B850" s="10" t="str">
        <f>IF(COUNTRY_INFO!B850=0," ",COUNTRY_INFO!B850)</f>
        <v>SomaliShabele</v>
      </c>
      <c r="C850" s="10" t="str">
        <f>IF(COUNTRY_INFO!C850=0," ",COUNTRY_INFO!C850)</f>
        <v>Ferfer</v>
      </c>
      <c r="D850" s="11" t="str">
        <f>IF(COUNTRY_INFO!$T$9:$T$1000="MDA2 (DEC+ALB)", COUNTRY_INFO!$T$9:$T$1000, " ")</f>
        <v xml:space="preserve"> </v>
      </c>
      <c r="E850" s="109"/>
      <c r="F850" s="288"/>
      <c r="G850" s="288"/>
      <c r="H850" s="288"/>
      <c r="I850" s="11">
        <f t="shared" si="79"/>
        <v>0</v>
      </c>
      <c r="J850" s="2"/>
      <c r="K850" s="18"/>
      <c r="L850" s="18"/>
      <c r="M850" s="14">
        <f t="shared" si="80"/>
        <v>0</v>
      </c>
      <c r="N850" s="230" t="str">
        <f t="shared" si="81"/>
        <v xml:space="preserve"> </v>
      </c>
      <c r="O850" s="230" t="str">
        <f t="shared" si="82"/>
        <v xml:space="preserve"> </v>
      </c>
      <c r="P850" s="230" t="str">
        <f t="shared" si="83"/>
        <v xml:space="preserve"> </v>
      </c>
      <c r="Q850" s="230" t="str">
        <f t="shared" si="84"/>
        <v xml:space="preserve"> </v>
      </c>
    </row>
    <row r="851" spans="1:17" x14ac:dyDescent="0.2">
      <c r="A851" s="10" t="str">
        <f>IF(COUNTRY_INFO!A851=0," ",COUNTRY_INFO!A851)</f>
        <v>Ethiopia</v>
      </c>
      <c r="B851" s="10" t="str">
        <f>IF(COUNTRY_INFO!B851=0," ",COUNTRY_INFO!B851)</f>
        <v>SomaliShabele</v>
      </c>
      <c r="C851" s="10" t="str">
        <f>IF(COUNTRY_INFO!C851=0," ",COUNTRY_INFO!C851)</f>
        <v>Gode</v>
      </c>
      <c r="D851" s="11" t="str">
        <f>IF(COUNTRY_INFO!$T$9:$T$1000="MDA2 (DEC+ALB)", COUNTRY_INFO!$T$9:$T$1000, " ")</f>
        <v xml:space="preserve"> </v>
      </c>
      <c r="E851" s="109"/>
      <c r="F851" s="288"/>
      <c r="G851" s="288"/>
      <c r="H851" s="288"/>
      <c r="I851" s="11">
        <f t="shared" si="79"/>
        <v>0</v>
      </c>
      <c r="J851" s="2"/>
      <c r="K851" s="18"/>
      <c r="L851" s="18"/>
      <c r="M851" s="14">
        <f t="shared" si="80"/>
        <v>0</v>
      </c>
      <c r="N851" s="230" t="str">
        <f t="shared" si="81"/>
        <v xml:space="preserve"> </v>
      </c>
      <c r="O851" s="230" t="str">
        <f t="shared" si="82"/>
        <v xml:space="preserve"> </v>
      </c>
      <c r="P851" s="230" t="str">
        <f t="shared" si="83"/>
        <v xml:space="preserve"> </v>
      </c>
      <c r="Q851" s="230" t="str">
        <f t="shared" si="84"/>
        <v xml:space="preserve"> </v>
      </c>
    </row>
    <row r="852" spans="1:17" x14ac:dyDescent="0.2">
      <c r="A852" s="10" t="str">
        <f>IF(COUNTRY_INFO!A852=0," ",COUNTRY_INFO!A852)</f>
        <v>Ethiopia</v>
      </c>
      <c r="B852" s="10" t="str">
        <f>IF(COUNTRY_INFO!B852=0," ",COUNTRY_INFO!B852)</f>
        <v>SomaliShabele</v>
      </c>
      <c r="C852" s="10" t="str">
        <f>IF(COUNTRY_INFO!C852=0," ",COUNTRY_INFO!C852)</f>
        <v>Gode Town</v>
      </c>
      <c r="D852" s="11" t="str">
        <f>IF(COUNTRY_INFO!$T$9:$T$1000="MDA2 (DEC+ALB)", COUNTRY_INFO!$T$9:$T$1000, " ")</f>
        <v xml:space="preserve"> </v>
      </c>
      <c r="E852" s="109"/>
      <c r="F852" s="288"/>
      <c r="G852" s="288"/>
      <c r="H852" s="288"/>
      <c r="I852" s="11">
        <f t="shared" si="79"/>
        <v>0</v>
      </c>
      <c r="J852" s="2"/>
      <c r="K852" s="18"/>
      <c r="L852" s="18"/>
      <c r="M852" s="14">
        <f t="shared" si="80"/>
        <v>0</v>
      </c>
      <c r="N852" s="230" t="str">
        <f t="shared" si="81"/>
        <v xml:space="preserve"> </v>
      </c>
      <c r="O852" s="230" t="str">
        <f t="shared" si="82"/>
        <v xml:space="preserve"> </v>
      </c>
      <c r="P852" s="230" t="str">
        <f t="shared" si="83"/>
        <v xml:space="preserve"> </v>
      </c>
      <c r="Q852" s="230" t="str">
        <f t="shared" si="84"/>
        <v xml:space="preserve"> </v>
      </c>
    </row>
    <row r="853" spans="1:17" x14ac:dyDescent="0.2">
      <c r="A853" s="10" t="str">
        <f>IF(COUNTRY_INFO!A853=0," ",COUNTRY_INFO!A853)</f>
        <v>Ethiopia</v>
      </c>
      <c r="B853" s="10" t="str">
        <f>IF(COUNTRY_INFO!B853=0," ",COUNTRY_INFO!B853)</f>
        <v>SomaliShabele</v>
      </c>
      <c r="C853" s="10" t="str">
        <f>IF(COUNTRY_INFO!C853=0," ",COUNTRY_INFO!C853)</f>
        <v>Kelafo</v>
      </c>
      <c r="D853" s="11" t="str">
        <f>IF(COUNTRY_INFO!$T$9:$T$1000="MDA2 (DEC+ALB)", COUNTRY_INFO!$T$9:$T$1000, " ")</f>
        <v xml:space="preserve"> </v>
      </c>
      <c r="E853" s="109"/>
      <c r="F853" s="288"/>
      <c r="G853" s="288"/>
      <c r="H853" s="288"/>
      <c r="I853" s="11">
        <f t="shared" si="79"/>
        <v>0</v>
      </c>
      <c r="J853" s="2"/>
      <c r="K853" s="18"/>
      <c r="L853" s="18"/>
      <c r="M853" s="14">
        <f t="shared" si="80"/>
        <v>0</v>
      </c>
      <c r="N853" s="230" t="str">
        <f t="shared" si="81"/>
        <v xml:space="preserve"> </v>
      </c>
      <c r="O853" s="230" t="str">
        <f t="shared" si="82"/>
        <v xml:space="preserve"> </v>
      </c>
      <c r="P853" s="230" t="str">
        <f t="shared" si="83"/>
        <v xml:space="preserve"> </v>
      </c>
      <c r="Q853" s="230" t="str">
        <f t="shared" si="84"/>
        <v xml:space="preserve"> </v>
      </c>
    </row>
    <row r="854" spans="1:17" x14ac:dyDescent="0.2">
      <c r="A854" s="10" t="str">
        <f>IF(COUNTRY_INFO!A854=0," ",COUNTRY_INFO!A854)</f>
        <v>Ethiopia</v>
      </c>
      <c r="B854" s="10" t="str">
        <f>IF(COUNTRY_INFO!B854=0," ",COUNTRY_INFO!B854)</f>
        <v>SomaliShabele</v>
      </c>
      <c r="C854" s="10" t="str">
        <f>IF(COUNTRY_INFO!C854=0," ",COUNTRY_INFO!C854)</f>
        <v>Mustehil</v>
      </c>
      <c r="D854" s="11" t="str">
        <f>IF(COUNTRY_INFO!$T$9:$T$1000="MDA2 (DEC+ALB)", COUNTRY_INFO!$T$9:$T$1000, " ")</f>
        <v xml:space="preserve"> </v>
      </c>
      <c r="E854" s="109"/>
      <c r="F854" s="288"/>
      <c r="G854" s="288"/>
      <c r="H854" s="288"/>
      <c r="I854" s="11">
        <f t="shared" si="79"/>
        <v>0</v>
      </c>
      <c r="J854" s="2"/>
      <c r="K854" s="18"/>
      <c r="L854" s="18"/>
      <c r="M854" s="14">
        <f t="shared" si="80"/>
        <v>0</v>
      </c>
      <c r="N854" s="230" t="str">
        <f t="shared" si="81"/>
        <v xml:space="preserve"> </v>
      </c>
      <c r="O854" s="230" t="str">
        <f t="shared" si="82"/>
        <v xml:space="preserve"> </v>
      </c>
      <c r="P854" s="230" t="str">
        <f t="shared" si="83"/>
        <v xml:space="preserve"> </v>
      </c>
      <c r="Q854" s="230" t="str">
        <f t="shared" si="84"/>
        <v xml:space="preserve"> </v>
      </c>
    </row>
    <row r="855" spans="1:17" x14ac:dyDescent="0.2">
      <c r="A855" s="10" t="str">
        <f>IF(COUNTRY_INFO!A855=0," ",COUNTRY_INFO!A855)</f>
        <v>Ethiopia</v>
      </c>
      <c r="B855" s="10" t="str">
        <f>IF(COUNTRY_INFO!B855=0," ",COUNTRY_INFO!B855)</f>
        <v>TigrayCentral Tigray</v>
      </c>
      <c r="C855" s="10" t="str">
        <f>IF(COUNTRY_INFO!C855=0," ",COUNTRY_INFO!C855)</f>
        <v>Abi Adi Town</v>
      </c>
      <c r="D855" s="11" t="str">
        <f>IF(COUNTRY_INFO!$T$9:$T$1000="MDA2 (DEC+ALB)", COUNTRY_INFO!$T$9:$T$1000, " ")</f>
        <v xml:space="preserve"> </v>
      </c>
      <c r="E855" s="109"/>
      <c r="F855" s="288"/>
      <c r="G855" s="288"/>
      <c r="H855" s="288"/>
      <c r="I855" s="11">
        <f t="shared" si="79"/>
        <v>0</v>
      </c>
      <c r="J855" s="2"/>
      <c r="K855" s="18"/>
      <c r="L855" s="18"/>
      <c r="M855" s="14">
        <f t="shared" si="80"/>
        <v>0</v>
      </c>
      <c r="N855" s="230" t="str">
        <f t="shared" si="81"/>
        <v xml:space="preserve"> </v>
      </c>
      <c r="O855" s="230" t="str">
        <f t="shared" si="82"/>
        <v xml:space="preserve"> </v>
      </c>
      <c r="P855" s="230" t="str">
        <f t="shared" si="83"/>
        <v xml:space="preserve"> </v>
      </c>
      <c r="Q855" s="230" t="str">
        <f t="shared" si="84"/>
        <v xml:space="preserve"> </v>
      </c>
    </row>
    <row r="856" spans="1:17" x14ac:dyDescent="0.2">
      <c r="A856" s="10" t="str">
        <f>IF(COUNTRY_INFO!A856=0," ",COUNTRY_INFO!A856)</f>
        <v>Ethiopia</v>
      </c>
      <c r="B856" s="10" t="str">
        <f>IF(COUNTRY_INFO!B856=0," ",COUNTRY_INFO!B856)</f>
        <v>TigrayCentral Tigray</v>
      </c>
      <c r="C856" s="10" t="str">
        <f>IF(COUNTRY_INFO!C856=0," ",COUNTRY_INFO!C856)</f>
        <v>Adwa Town</v>
      </c>
      <c r="D856" s="11" t="str">
        <f>IF(COUNTRY_INFO!$T$9:$T$1000="MDA2 (DEC+ALB)", COUNTRY_INFO!$T$9:$T$1000, " ")</f>
        <v xml:space="preserve"> </v>
      </c>
      <c r="E856" s="109"/>
      <c r="F856" s="288"/>
      <c r="G856" s="288"/>
      <c r="H856" s="288"/>
      <c r="I856" s="11">
        <f t="shared" si="79"/>
        <v>0</v>
      </c>
      <c r="J856" s="2"/>
      <c r="K856" s="18"/>
      <c r="L856" s="18"/>
      <c r="M856" s="14">
        <f t="shared" si="80"/>
        <v>0</v>
      </c>
      <c r="N856" s="230" t="str">
        <f t="shared" si="81"/>
        <v xml:space="preserve"> </v>
      </c>
      <c r="O856" s="230" t="str">
        <f t="shared" si="82"/>
        <v xml:space="preserve"> </v>
      </c>
      <c r="P856" s="230" t="str">
        <f t="shared" si="83"/>
        <v xml:space="preserve"> </v>
      </c>
      <c r="Q856" s="230" t="str">
        <f t="shared" si="84"/>
        <v xml:space="preserve"> </v>
      </c>
    </row>
    <row r="857" spans="1:17" x14ac:dyDescent="0.2">
      <c r="A857" s="10" t="str">
        <f>IF(COUNTRY_INFO!A857=0," ",COUNTRY_INFO!A857)</f>
        <v>Ethiopia</v>
      </c>
      <c r="B857" s="10" t="str">
        <f>IF(COUNTRY_INFO!B857=0," ",COUNTRY_INFO!B857)</f>
        <v>TigrayCentral Tigray</v>
      </c>
      <c r="C857" s="10" t="str">
        <f>IF(COUNTRY_INFO!C857=0," ",COUNTRY_INFO!C857)</f>
        <v>Ahferom</v>
      </c>
      <c r="D857" s="11" t="str">
        <f>IF(COUNTRY_INFO!$T$9:$T$1000="MDA2 (DEC+ALB)", COUNTRY_INFO!$T$9:$T$1000, " ")</f>
        <v xml:space="preserve"> </v>
      </c>
      <c r="E857" s="109"/>
      <c r="F857" s="288"/>
      <c r="G857" s="288"/>
      <c r="H857" s="288"/>
      <c r="I857" s="11">
        <f t="shared" si="79"/>
        <v>0</v>
      </c>
      <c r="J857" s="2"/>
      <c r="K857" s="18"/>
      <c r="L857" s="18"/>
      <c r="M857" s="14">
        <f t="shared" si="80"/>
        <v>0</v>
      </c>
      <c r="N857" s="230" t="str">
        <f t="shared" si="81"/>
        <v xml:space="preserve"> </v>
      </c>
      <c r="O857" s="230" t="str">
        <f t="shared" si="82"/>
        <v xml:space="preserve"> </v>
      </c>
      <c r="P857" s="230" t="str">
        <f t="shared" si="83"/>
        <v xml:space="preserve"> </v>
      </c>
      <c r="Q857" s="230" t="str">
        <f t="shared" si="84"/>
        <v xml:space="preserve"> </v>
      </c>
    </row>
    <row r="858" spans="1:17" x14ac:dyDescent="0.2">
      <c r="A858" s="10" t="str">
        <f>IF(COUNTRY_INFO!A858=0," ",COUNTRY_INFO!A858)</f>
        <v>Ethiopia</v>
      </c>
      <c r="B858" s="10" t="str">
        <f>IF(COUNTRY_INFO!B858=0," ",COUNTRY_INFO!B858)</f>
        <v>TigrayCentral Tigray</v>
      </c>
      <c r="C858" s="10" t="str">
        <f>IF(COUNTRY_INFO!C858=0," ",COUNTRY_INFO!C858)</f>
        <v>Axum Town</v>
      </c>
      <c r="D858" s="11" t="str">
        <f>IF(COUNTRY_INFO!$T$9:$T$1000="MDA2 (DEC+ALB)", COUNTRY_INFO!$T$9:$T$1000, " ")</f>
        <v xml:space="preserve"> </v>
      </c>
      <c r="E858" s="109"/>
      <c r="F858" s="288"/>
      <c r="G858" s="288"/>
      <c r="H858" s="288"/>
      <c r="I858" s="11">
        <f t="shared" si="79"/>
        <v>0</v>
      </c>
      <c r="J858" s="2"/>
      <c r="K858" s="18"/>
      <c r="L858" s="18"/>
      <c r="M858" s="14">
        <f t="shared" si="80"/>
        <v>0</v>
      </c>
      <c r="N858" s="230" t="str">
        <f t="shared" si="81"/>
        <v xml:space="preserve"> </v>
      </c>
      <c r="O858" s="230" t="str">
        <f t="shared" si="82"/>
        <v xml:space="preserve"> </v>
      </c>
      <c r="P858" s="230" t="str">
        <f t="shared" si="83"/>
        <v xml:space="preserve"> </v>
      </c>
      <c r="Q858" s="230" t="str">
        <f t="shared" si="84"/>
        <v xml:space="preserve"> </v>
      </c>
    </row>
    <row r="859" spans="1:17" x14ac:dyDescent="0.2">
      <c r="A859" s="10" t="str">
        <f>IF(COUNTRY_INFO!A859=0," ",COUNTRY_INFO!A859)</f>
        <v>Ethiopia</v>
      </c>
      <c r="B859" s="10" t="str">
        <f>IF(COUNTRY_INFO!B859=0," ",COUNTRY_INFO!B859)</f>
        <v>TigrayCentral Tigray</v>
      </c>
      <c r="C859" s="10" t="str">
        <f>IF(COUNTRY_INFO!C859=0," ",COUNTRY_INFO!C859)</f>
        <v>Geter Adwa</v>
      </c>
      <c r="D859" s="11" t="str">
        <f>IF(COUNTRY_INFO!$T$9:$T$1000="MDA2 (DEC+ALB)", COUNTRY_INFO!$T$9:$T$1000, " ")</f>
        <v xml:space="preserve"> </v>
      </c>
      <c r="E859" s="109"/>
      <c r="F859" s="288"/>
      <c r="G859" s="288"/>
      <c r="H859" s="288"/>
      <c r="I859" s="11">
        <f t="shared" si="79"/>
        <v>0</v>
      </c>
      <c r="J859" s="2"/>
      <c r="K859" s="18"/>
      <c r="L859" s="18"/>
      <c r="M859" s="14">
        <f t="shared" si="80"/>
        <v>0</v>
      </c>
      <c r="N859" s="230" t="str">
        <f t="shared" si="81"/>
        <v xml:space="preserve"> </v>
      </c>
      <c r="O859" s="230" t="str">
        <f t="shared" si="82"/>
        <v xml:space="preserve"> </v>
      </c>
      <c r="P859" s="230" t="str">
        <f t="shared" si="83"/>
        <v xml:space="preserve"> </v>
      </c>
      <c r="Q859" s="230" t="str">
        <f t="shared" si="84"/>
        <v xml:space="preserve"> </v>
      </c>
    </row>
    <row r="860" spans="1:17" x14ac:dyDescent="0.2">
      <c r="A860" s="10" t="str">
        <f>IF(COUNTRY_INFO!A860=0," ",COUNTRY_INFO!A860)</f>
        <v>Ethiopia</v>
      </c>
      <c r="B860" s="10" t="str">
        <f>IF(COUNTRY_INFO!B860=0," ",COUNTRY_INFO!B860)</f>
        <v>TigrayCentral Tigray</v>
      </c>
      <c r="C860" s="10" t="str">
        <f>IF(COUNTRY_INFO!C860=0," ",COUNTRY_INFO!C860)</f>
        <v>Kolla Temben</v>
      </c>
      <c r="D860" s="11" t="str">
        <f>IF(COUNTRY_INFO!$T$9:$T$1000="MDA2 (DEC+ALB)", COUNTRY_INFO!$T$9:$T$1000, " ")</f>
        <v xml:space="preserve"> </v>
      </c>
      <c r="E860" s="109"/>
      <c r="F860" s="288"/>
      <c r="G860" s="288"/>
      <c r="H860" s="288"/>
      <c r="I860" s="11">
        <f t="shared" si="79"/>
        <v>0</v>
      </c>
      <c r="J860" s="2"/>
      <c r="K860" s="18"/>
      <c r="L860" s="18"/>
      <c r="M860" s="14">
        <f t="shared" si="80"/>
        <v>0</v>
      </c>
      <c r="N860" s="230" t="str">
        <f t="shared" si="81"/>
        <v xml:space="preserve"> </v>
      </c>
      <c r="O860" s="230" t="str">
        <f t="shared" si="82"/>
        <v xml:space="preserve"> </v>
      </c>
      <c r="P860" s="230" t="str">
        <f t="shared" si="83"/>
        <v xml:space="preserve"> </v>
      </c>
      <c r="Q860" s="230" t="str">
        <f t="shared" si="84"/>
        <v xml:space="preserve"> </v>
      </c>
    </row>
    <row r="861" spans="1:17" x14ac:dyDescent="0.2">
      <c r="A861" s="10" t="str">
        <f>IF(COUNTRY_INFO!A861=0," ",COUNTRY_INFO!A861)</f>
        <v>Ethiopia</v>
      </c>
      <c r="B861" s="10" t="str">
        <f>IF(COUNTRY_INFO!B861=0," ",COUNTRY_INFO!B861)</f>
        <v>TigrayCentral Tigray</v>
      </c>
      <c r="C861" s="10" t="str">
        <f>IF(COUNTRY_INFO!C861=0," ",COUNTRY_INFO!C861)</f>
        <v>Laelay Maichew</v>
      </c>
      <c r="D861" s="11" t="str">
        <f>IF(COUNTRY_INFO!$T$9:$T$1000="MDA2 (DEC+ALB)", COUNTRY_INFO!$T$9:$T$1000, " ")</f>
        <v xml:space="preserve"> </v>
      </c>
      <c r="E861" s="109"/>
      <c r="F861" s="288"/>
      <c r="G861" s="288"/>
      <c r="H861" s="288"/>
      <c r="I861" s="11">
        <f t="shared" si="79"/>
        <v>0</v>
      </c>
      <c r="J861" s="2"/>
      <c r="K861" s="18"/>
      <c r="L861" s="18"/>
      <c r="M861" s="14">
        <f t="shared" si="80"/>
        <v>0</v>
      </c>
      <c r="N861" s="230" t="str">
        <f t="shared" si="81"/>
        <v xml:space="preserve"> </v>
      </c>
      <c r="O861" s="230" t="str">
        <f t="shared" si="82"/>
        <v xml:space="preserve"> </v>
      </c>
      <c r="P861" s="230" t="str">
        <f t="shared" si="83"/>
        <v xml:space="preserve"> </v>
      </c>
      <c r="Q861" s="230" t="str">
        <f t="shared" si="84"/>
        <v xml:space="preserve"> </v>
      </c>
    </row>
    <row r="862" spans="1:17" x14ac:dyDescent="0.2">
      <c r="A862" s="10" t="str">
        <f>IF(COUNTRY_INFO!A862=0," ",COUNTRY_INFO!A862)</f>
        <v>Ethiopia</v>
      </c>
      <c r="B862" s="10" t="str">
        <f>IF(COUNTRY_INFO!B862=0," ",COUNTRY_INFO!B862)</f>
        <v>TigrayCentral Tigray</v>
      </c>
      <c r="C862" s="10" t="str">
        <f>IF(COUNTRY_INFO!C862=0," ",COUNTRY_INFO!C862)</f>
        <v>Mereb Lekhe</v>
      </c>
      <c r="D862" s="11" t="str">
        <f>IF(COUNTRY_INFO!$T$9:$T$1000="MDA2 (DEC+ALB)", COUNTRY_INFO!$T$9:$T$1000, " ")</f>
        <v xml:space="preserve"> </v>
      </c>
      <c r="E862" s="109"/>
      <c r="F862" s="288"/>
      <c r="G862" s="288"/>
      <c r="H862" s="288"/>
      <c r="I862" s="11">
        <f t="shared" si="79"/>
        <v>0</v>
      </c>
      <c r="J862" s="2"/>
      <c r="K862" s="18"/>
      <c r="L862" s="18"/>
      <c r="M862" s="14">
        <f t="shared" si="80"/>
        <v>0</v>
      </c>
      <c r="N862" s="230" t="str">
        <f t="shared" si="81"/>
        <v xml:space="preserve"> </v>
      </c>
      <c r="O862" s="230" t="str">
        <f t="shared" si="82"/>
        <v xml:space="preserve"> </v>
      </c>
      <c r="P862" s="230" t="str">
        <f t="shared" si="83"/>
        <v xml:space="preserve"> </v>
      </c>
      <c r="Q862" s="230" t="str">
        <f t="shared" si="84"/>
        <v xml:space="preserve"> </v>
      </c>
    </row>
    <row r="863" spans="1:17" x14ac:dyDescent="0.2">
      <c r="A863" s="10" t="str">
        <f>IF(COUNTRY_INFO!A863=0," ",COUNTRY_INFO!A863)</f>
        <v>Ethiopia</v>
      </c>
      <c r="B863" s="10" t="str">
        <f>IF(COUNTRY_INFO!B863=0," ",COUNTRY_INFO!B863)</f>
        <v>TigrayCentral Tigray</v>
      </c>
      <c r="C863" s="10" t="str">
        <f>IF(COUNTRY_INFO!C863=0," ",COUNTRY_INFO!C863)</f>
        <v>Naeder Adet</v>
      </c>
      <c r="D863" s="11" t="str">
        <f>IF(COUNTRY_INFO!$T$9:$T$1000="MDA2 (DEC+ALB)", COUNTRY_INFO!$T$9:$T$1000, " ")</f>
        <v xml:space="preserve"> </v>
      </c>
      <c r="E863" s="109"/>
      <c r="F863" s="288"/>
      <c r="G863" s="288"/>
      <c r="H863" s="288"/>
      <c r="I863" s="11">
        <f t="shared" si="79"/>
        <v>0</v>
      </c>
      <c r="J863" s="2"/>
      <c r="K863" s="18"/>
      <c r="L863" s="18"/>
      <c r="M863" s="14">
        <f t="shared" si="80"/>
        <v>0</v>
      </c>
      <c r="N863" s="230" t="str">
        <f t="shared" si="81"/>
        <v xml:space="preserve"> </v>
      </c>
      <c r="O863" s="230" t="str">
        <f t="shared" si="82"/>
        <v xml:space="preserve"> </v>
      </c>
      <c r="P863" s="230" t="str">
        <f t="shared" si="83"/>
        <v xml:space="preserve"> </v>
      </c>
      <c r="Q863" s="230" t="str">
        <f t="shared" si="84"/>
        <v xml:space="preserve"> </v>
      </c>
    </row>
    <row r="864" spans="1:17" x14ac:dyDescent="0.2">
      <c r="A864" s="10" t="str">
        <f>IF(COUNTRY_INFO!A864=0," ",COUNTRY_INFO!A864)</f>
        <v>Ethiopia</v>
      </c>
      <c r="B864" s="10" t="str">
        <f>IF(COUNTRY_INFO!B864=0," ",COUNTRY_INFO!B864)</f>
        <v>TigrayCentral Tigray</v>
      </c>
      <c r="C864" s="10" t="str">
        <f>IF(COUNTRY_INFO!C864=0," ",COUNTRY_INFO!C864)</f>
        <v>Tahtay Maichew</v>
      </c>
      <c r="D864" s="11" t="str">
        <f>IF(COUNTRY_INFO!$T$9:$T$1000="MDA2 (DEC+ALB)", COUNTRY_INFO!$T$9:$T$1000, " ")</f>
        <v xml:space="preserve"> </v>
      </c>
      <c r="E864" s="109"/>
      <c r="F864" s="288"/>
      <c r="G864" s="288"/>
      <c r="H864" s="288"/>
      <c r="I864" s="11">
        <f t="shared" si="79"/>
        <v>0</v>
      </c>
      <c r="J864" s="2"/>
      <c r="K864" s="18"/>
      <c r="L864" s="18"/>
      <c r="M864" s="14">
        <f t="shared" si="80"/>
        <v>0</v>
      </c>
      <c r="N864" s="230" t="str">
        <f t="shared" si="81"/>
        <v xml:space="preserve"> </v>
      </c>
      <c r="O864" s="230" t="str">
        <f t="shared" si="82"/>
        <v xml:space="preserve"> </v>
      </c>
      <c r="P864" s="230" t="str">
        <f t="shared" si="83"/>
        <v xml:space="preserve"> </v>
      </c>
      <c r="Q864" s="230" t="str">
        <f t="shared" si="84"/>
        <v xml:space="preserve"> </v>
      </c>
    </row>
    <row r="865" spans="1:17" x14ac:dyDescent="0.2">
      <c r="A865" s="10" t="str">
        <f>IF(COUNTRY_INFO!A865=0," ",COUNTRY_INFO!A865)</f>
        <v>Ethiopia</v>
      </c>
      <c r="B865" s="10" t="str">
        <f>IF(COUNTRY_INFO!B865=0," ",COUNTRY_INFO!B865)</f>
        <v>TigrayCentral Tigray</v>
      </c>
      <c r="C865" s="10" t="str">
        <f>IF(COUNTRY_INFO!C865=0," ",COUNTRY_INFO!C865)</f>
        <v>Tanqua Abergele</v>
      </c>
      <c r="D865" s="11" t="str">
        <f>IF(COUNTRY_INFO!$T$9:$T$1000="MDA2 (DEC+ALB)", COUNTRY_INFO!$T$9:$T$1000, " ")</f>
        <v xml:space="preserve"> </v>
      </c>
      <c r="E865" s="109"/>
      <c r="F865" s="288"/>
      <c r="G865" s="288"/>
      <c r="H865" s="288"/>
      <c r="I865" s="11">
        <f t="shared" si="79"/>
        <v>0</v>
      </c>
      <c r="J865" s="2"/>
      <c r="K865" s="18"/>
      <c r="L865" s="18"/>
      <c r="M865" s="14">
        <f t="shared" si="80"/>
        <v>0</v>
      </c>
      <c r="N865" s="230" t="str">
        <f t="shared" si="81"/>
        <v xml:space="preserve"> </v>
      </c>
      <c r="O865" s="230" t="str">
        <f t="shared" si="82"/>
        <v xml:space="preserve"> </v>
      </c>
      <c r="P865" s="230" t="str">
        <f t="shared" si="83"/>
        <v xml:space="preserve"> </v>
      </c>
      <c r="Q865" s="230" t="str">
        <f t="shared" si="84"/>
        <v xml:space="preserve"> </v>
      </c>
    </row>
    <row r="866" spans="1:17" x14ac:dyDescent="0.2">
      <c r="A866" s="10" t="str">
        <f>IF(COUNTRY_INFO!A866=0," ",COUNTRY_INFO!A866)</f>
        <v>Ethiopia</v>
      </c>
      <c r="B866" s="10" t="str">
        <f>IF(COUNTRY_INFO!B866=0," ",COUNTRY_INFO!B866)</f>
        <v>TigrayCentral Tigray</v>
      </c>
      <c r="C866" s="10" t="str">
        <f>IF(COUNTRY_INFO!C866=0," ",COUNTRY_INFO!C866)</f>
        <v>Werei Lekhe</v>
      </c>
      <c r="D866" s="11" t="str">
        <f>IF(COUNTRY_INFO!$T$9:$T$1000="MDA2 (DEC+ALB)", COUNTRY_INFO!$T$9:$T$1000, " ")</f>
        <v xml:space="preserve"> </v>
      </c>
      <c r="E866" s="109"/>
      <c r="F866" s="288"/>
      <c r="G866" s="288"/>
      <c r="H866" s="288"/>
      <c r="I866" s="11">
        <f t="shared" si="79"/>
        <v>0</v>
      </c>
      <c r="J866" s="2"/>
      <c r="K866" s="18"/>
      <c r="L866" s="18"/>
      <c r="M866" s="14">
        <f t="shared" si="80"/>
        <v>0</v>
      </c>
      <c r="N866" s="230" t="str">
        <f t="shared" si="81"/>
        <v xml:space="preserve"> </v>
      </c>
      <c r="O866" s="230" t="str">
        <f t="shared" si="82"/>
        <v xml:space="preserve"> </v>
      </c>
      <c r="P866" s="230" t="str">
        <f t="shared" si="83"/>
        <v xml:space="preserve"> </v>
      </c>
      <c r="Q866" s="230" t="str">
        <f t="shared" si="84"/>
        <v xml:space="preserve"> </v>
      </c>
    </row>
    <row r="867" spans="1:17" x14ac:dyDescent="0.2">
      <c r="A867" s="10" t="str">
        <f>IF(COUNTRY_INFO!A867=0," ",COUNTRY_INFO!A867)</f>
        <v>Ethiopia</v>
      </c>
      <c r="B867" s="10" t="str">
        <f>IF(COUNTRY_INFO!B867=0," ",COUNTRY_INFO!B867)</f>
        <v>TigrayEastern Tigray</v>
      </c>
      <c r="C867" s="10" t="str">
        <f>IF(COUNTRY_INFO!C867=0," ",COUNTRY_INFO!C867)</f>
        <v>Adigrat town</v>
      </c>
      <c r="D867" s="11" t="str">
        <f>IF(COUNTRY_INFO!$T$9:$T$1000="MDA2 (DEC+ALB)", COUNTRY_INFO!$T$9:$T$1000, " ")</f>
        <v xml:space="preserve"> </v>
      </c>
      <c r="E867" s="109"/>
      <c r="F867" s="288"/>
      <c r="G867" s="288"/>
      <c r="H867" s="288"/>
      <c r="I867" s="11">
        <f t="shared" si="79"/>
        <v>0</v>
      </c>
      <c r="J867" s="2"/>
      <c r="K867" s="18"/>
      <c r="L867" s="18"/>
      <c r="M867" s="14">
        <f t="shared" si="80"/>
        <v>0</v>
      </c>
      <c r="N867" s="230" t="str">
        <f t="shared" si="81"/>
        <v xml:space="preserve"> </v>
      </c>
      <c r="O867" s="230" t="str">
        <f t="shared" si="82"/>
        <v xml:space="preserve"> </v>
      </c>
      <c r="P867" s="230" t="str">
        <f t="shared" si="83"/>
        <v xml:space="preserve"> </v>
      </c>
      <c r="Q867" s="230" t="str">
        <f t="shared" si="84"/>
        <v xml:space="preserve"> </v>
      </c>
    </row>
    <row r="868" spans="1:17" x14ac:dyDescent="0.2">
      <c r="A868" s="10" t="str">
        <f>IF(COUNTRY_INFO!A868=0," ",COUNTRY_INFO!A868)</f>
        <v>Ethiopia</v>
      </c>
      <c r="B868" s="10" t="str">
        <f>IF(COUNTRY_INFO!B868=0," ",COUNTRY_INFO!B868)</f>
        <v>TigrayEastern Tigray</v>
      </c>
      <c r="C868" s="10" t="str">
        <f>IF(COUNTRY_INFO!C868=0," ",COUNTRY_INFO!C868)</f>
        <v>Atsibi Wonberta</v>
      </c>
      <c r="D868" s="11" t="str">
        <f>IF(COUNTRY_INFO!$T$9:$T$1000="MDA2 (DEC+ALB)", COUNTRY_INFO!$T$9:$T$1000, " ")</f>
        <v xml:space="preserve"> </v>
      </c>
      <c r="E868" s="109"/>
      <c r="F868" s="288"/>
      <c r="G868" s="288"/>
      <c r="H868" s="288"/>
      <c r="I868" s="11">
        <f t="shared" si="79"/>
        <v>0</v>
      </c>
      <c r="J868" s="2"/>
      <c r="K868" s="18"/>
      <c r="L868" s="18"/>
      <c r="M868" s="14">
        <f t="shared" si="80"/>
        <v>0</v>
      </c>
      <c r="N868" s="230" t="str">
        <f t="shared" si="81"/>
        <v xml:space="preserve"> </v>
      </c>
      <c r="O868" s="230" t="str">
        <f t="shared" si="82"/>
        <v xml:space="preserve"> </v>
      </c>
      <c r="P868" s="230" t="str">
        <f t="shared" si="83"/>
        <v xml:space="preserve"> </v>
      </c>
      <c r="Q868" s="230" t="str">
        <f t="shared" si="84"/>
        <v xml:space="preserve"> </v>
      </c>
    </row>
    <row r="869" spans="1:17" x14ac:dyDescent="0.2">
      <c r="A869" s="10" t="str">
        <f>IF(COUNTRY_INFO!A869=0," ",COUNTRY_INFO!A869)</f>
        <v>Ethiopia</v>
      </c>
      <c r="B869" s="10" t="str">
        <f>IF(COUNTRY_INFO!B869=0," ",COUNTRY_INFO!B869)</f>
        <v>TigrayEastern Tigray</v>
      </c>
      <c r="C869" s="10" t="str">
        <f>IF(COUNTRY_INFO!C869=0," ",COUNTRY_INFO!C869)</f>
        <v>Erob</v>
      </c>
      <c r="D869" s="11" t="str">
        <f>IF(COUNTRY_INFO!$T$9:$T$1000="MDA2 (DEC+ALB)", COUNTRY_INFO!$T$9:$T$1000, " ")</f>
        <v xml:space="preserve"> </v>
      </c>
      <c r="E869" s="109"/>
      <c r="F869" s="288"/>
      <c r="G869" s="288"/>
      <c r="H869" s="288"/>
      <c r="I869" s="11">
        <f t="shared" si="79"/>
        <v>0</v>
      </c>
      <c r="J869" s="2"/>
      <c r="K869" s="18"/>
      <c r="L869" s="18"/>
      <c r="M869" s="14">
        <f t="shared" si="80"/>
        <v>0</v>
      </c>
      <c r="N869" s="230" t="str">
        <f t="shared" si="81"/>
        <v xml:space="preserve"> </v>
      </c>
      <c r="O869" s="230" t="str">
        <f t="shared" si="82"/>
        <v xml:space="preserve"> </v>
      </c>
      <c r="P869" s="230" t="str">
        <f t="shared" si="83"/>
        <v xml:space="preserve"> </v>
      </c>
      <c r="Q869" s="230" t="str">
        <f t="shared" si="84"/>
        <v xml:space="preserve"> </v>
      </c>
    </row>
    <row r="870" spans="1:17" x14ac:dyDescent="0.2">
      <c r="A870" s="10" t="str">
        <f>IF(COUNTRY_INFO!A870=0," ",COUNTRY_INFO!A870)</f>
        <v>Ethiopia</v>
      </c>
      <c r="B870" s="10" t="str">
        <f>IF(COUNTRY_INFO!B870=0," ",COUNTRY_INFO!B870)</f>
        <v>TigrayEastern Tigray</v>
      </c>
      <c r="C870" s="10" t="str">
        <f>IF(COUNTRY_INFO!C870=0," ",COUNTRY_INFO!C870)</f>
        <v>Ganta Afeshum</v>
      </c>
      <c r="D870" s="11" t="str">
        <f>IF(COUNTRY_INFO!$T$9:$T$1000="MDA2 (DEC+ALB)", COUNTRY_INFO!$T$9:$T$1000, " ")</f>
        <v xml:space="preserve"> </v>
      </c>
      <c r="E870" s="109"/>
      <c r="F870" s="288"/>
      <c r="G870" s="288"/>
      <c r="H870" s="288"/>
      <c r="I870" s="11">
        <f t="shared" si="79"/>
        <v>0</v>
      </c>
      <c r="J870" s="2"/>
      <c r="K870" s="18"/>
      <c r="L870" s="18"/>
      <c r="M870" s="14">
        <f t="shared" si="80"/>
        <v>0</v>
      </c>
      <c r="N870" s="230" t="str">
        <f t="shared" si="81"/>
        <v xml:space="preserve"> </v>
      </c>
      <c r="O870" s="230" t="str">
        <f t="shared" si="82"/>
        <v xml:space="preserve"> </v>
      </c>
      <c r="P870" s="230" t="str">
        <f t="shared" si="83"/>
        <v xml:space="preserve"> </v>
      </c>
      <c r="Q870" s="230" t="str">
        <f t="shared" si="84"/>
        <v xml:space="preserve"> </v>
      </c>
    </row>
    <row r="871" spans="1:17" x14ac:dyDescent="0.2">
      <c r="A871" s="10" t="str">
        <f>IF(COUNTRY_INFO!A871=0," ",COUNTRY_INFO!A871)</f>
        <v>Ethiopia</v>
      </c>
      <c r="B871" s="10" t="str">
        <f>IF(COUNTRY_INFO!B871=0," ",COUNTRY_INFO!B871)</f>
        <v>TigrayEastern Tigray</v>
      </c>
      <c r="C871" s="10" t="str">
        <f>IF(COUNTRY_INFO!C871=0," ",COUNTRY_INFO!C871)</f>
        <v>Glomekeda</v>
      </c>
      <c r="D871" s="11" t="str">
        <f>IF(COUNTRY_INFO!$T$9:$T$1000="MDA2 (DEC+ALB)", COUNTRY_INFO!$T$9:$T$1000, " ")</f>
        <v xml:space="preserve"> </v>
      </c>
      <c r="E871" s="109"/>
      <c r="F871" s="288"/>
      <c r="G871" s="288"/>
      <c r="H871" s="288"/>
      <c r="I871" s="11">
        <f t="shared" si="79"/>
        <v>0</v>
      </c>
      <c r="J871" s="2"/>
      <c r="K871" s="18"/>
      <c r="L871" s="18"/>
      <c r="M871" s="14">
        <f t="shared" si="80"/>
        <v>0</v>
      </c>
      <c r="N871" s="230" t="str">
        <f t="shared" si="81"/>
        <v xml:space="preserve"> </v>
      </c>
      <c r="O871" s="230" t="str">
        <f t="shared" si="82"/>
        <v xml:space="preserve"> </v>
      </c>
      <c r="P871" s="230" t="str">
        <f t="shared" si="83"/>
        <v xml:space="preserve"> </v>
      </c>
      <c r="Q871" s="230" t="str">
        <f t="shared" si="84"/>
        <v xml:space="preserve"> </v>
      </c>
    </row>
    <row r="872" spans="1:17" x14ac:dyDescent="0.2">
      <c r="A872" s="10" t="str">
        <f>IF(COUNTRY_INFO!A872=0," ",COUNTRY_INFO!A872)</f>
        <v>Ethiopia</v>
      </c>
      <c r="B872" s="10" t="str">
        <f>IF(COUNTRY_INFO!B872=0," ",COUNTRY_INFO!B872)</f>
        <v>TigrayEastern Tigray</v>
      </c>
      <c r="C872" s="10" t="str">
        <f>IF(COUNTRY_INFO!C872=0," ",COUNTRY_INFO!C872)</f>
        <v>Hawzien</v>
      </c>
      <c r="D872" s="11" t="str">
        <f>IF(COUNTRY_INFO!$T$9:$T$1000="MDA2 (DEC+ALB)", COUNTRY_INFO!$T$9:$T$1000, " ")</f>
        <v xml:space="preserve"> </v>
      </c>
      <c r="E872" s="109"/>
      <c r="F872" s="288"/>
      <c r="G872" s="288"/>
      <c r="H872" s="288"/>
      <c r="I872" s="11">
        <f t="shared" si="79"/>
        <v>0</v>
      </c>
      <c r="J872" s="2"/>
      <c r="K872" s="18"/>
      <c r="L872" s="18"/>
      <c r="M872" s="14">
        <f t="shared" si="80"/>
        <v>0</v>
      </c>
      <c r="N872" s="230" t="str">
        <f t="shared" si="81"/>
        <v xml:space="preserve"> </v>
      </c>
      <c r="O872" s="230" t="str">
        <f t="shared" si="82"/>
        <v xml:space="preserve"> </v>
      </c>
      <c r="P872" s="230" t="str">
        <f t="shared" si="83"/>
        <v xml:space="preserve"> </v>
      </c>
      <c r="Q872" s="230" t="str">
        <f t="shared" si="84"/>
        <v xml:space="preserve"> </v>
      </c>
    </row>
    <row r="873" spans="1:17" x14ac:dyDescent="0.2">
      <c r="A873" s="10" t="str">
        <f>IF(COUNTRY_INFO!A873=0," ",COUNTRY_INFO!A873)</f>
        <v>Ethiopia</v>
      </c>
      <c r="B873" s="10" t="str">
        <f>IF(COUNTRY_INFO!B873=0," ",COUNTRY_INFO!B873)</f>
        <v>TigrayEastern Tigray</v>
      </c>
      <c r="C873" s="10" t="str">
        <f>IF(COUNTRY_INFO!C873=0," ",COUNTRY_INFO!C873)</f>
        <v>Kilite Awlalo</v>
      </c>
      <c r="D873" s="11" t="str">
        <f>IF(COUNTRY_INFO!$T$9:$T$1000="MDA2 (DEC+ALB)", COUNTRY_INFO!$T$9:$T$1000, " ")</f>
        <v xml:space="preserve"> </v>
      </c>
      <c r="E873" s="109"/>
      <c r="F873" s="288"/>
      <c r="G873" s="288"/>
      <c r="H873" s="288"/>
      <c r="I873" s="11">
        <f t="shared" si="79"/>
        <v>0</v>
      </c>
      <c r="J873" s="2"/>
      <c r="K873" s="18"/>
      <c r="L873" s="18"/>
      <c r="M873" s="14">
        <f t="shared" si="80"/>
        <v>0</v>
      </c>
      <c r="N873" s="230" t="str">
        <f t="shared" si="81"/>
        <v xml:space="preserve"> </v>
      </c>
      <c r="O873" s="230" t="str">
        <f t="shared" si="82"/>
        <v xml:space="preserve"> </v>
      </c>
      <c r="P873" s="230" t="str">
        <f t="shared" si="83"/>
        <v xml:space="preserve"> </v>
      </c>
      <c r="Q873" s="230" t="str">
        <f t="shared" si="84"/>
        <v xml:space="preserve"> </v>
      </c>
    </row>
    <row r="874" spans="1:17" x14ac:dyDescent="0.2">
      <c r="A874" s="10" t="str">
        <f>IF(COUNTRY_INFO!A874=0," ",COUNTRY_INFO!A874)</f>
        <v>Ethiopia</v>
      </c>
      <c r="B874" s="10" t="str">
        <f>IF(COUNTRY_INFO!B874=0," ",COUNTRY_INFO!B874)</f>
        <v>TigrayEastern Tigray</v>
      </c>
      <c r="C874" s="10" t="str">
        <f>IF(COUNTRY_INFO!C874=0," ",COUNTRY_INFO!C874)</f>
        <v>Saesi Tsaeda Amba</v>
      </c>
      <c r="D874" s="11" t="str">
        <f>IF(COUNTRY_INFO!$T$9:$T$1000="MDA2 (DEC+ALB)", COUNTRY_INFO!$T$9:$T$1000, " ")</f>
        <v xml:space="preserve"> </v>
      </c>
      <c r="E874" s="109"/>
      <c r="F874" s="288"/>
      <c r="G874" s="288"/>
      <c r="H874" s="288"/>
      <c r="I874" s="11">
        <f t="shared" si="79"/>
        <v>0</v>
      </c>
      <c r="J874" s="2"/>
      <c r="K874" s="18"/>
      <c r="L874" s="18"/>
      <c r="M874" s="14">
        <f t="shared" si="80"/>
        <v>0</v>
      </c>
      <c r="N874" s="230" t="str">
        <f t="shared" si="81"/>
        <v xml:space="preserve"> </v>
      </c>
      <c r="O874" s="230" t="str">
        <f t="shared" si="82"/>
        <v xml:space="preserve"> </v>
      </c>
      <c r="P874" s="230" t="str">
        <f t="shared" si="83"/>
        <v xml:space="preserve"> </v>
      </c>
      <c r="Q874" s="230" t="str">
        <f t="shared" si="84"/>
        <v xml:space="preserve"> </v>
      </c>
    </row>
    <row r="875" spans="1:17" x14ac:dyDescent="0.2">
      <c r="A875" s="10" t="str">
        <f>IF(COUNTRY_INFO!A875=0," ",COUNTRY_INFO!A875)</f>
        <v>Ethiopia</v>
      </c>
      <c r="B875" s="10" t="str">
        <f>IF(COUNTRY_INFO!B875=0," ",COUNTRY_INFO!B875)</f>
        <v>TigrayEastern Tigray</v>
      </c>
      <c r="C875" s="10" t="str">
        <f>IF(COUNTRY_INFO!C875=0," ",COUNTRY_INFO!C875)</f>
        <v>Wukro Town</v>
      </c>
      <c r="D875" s="11" t="str">
        <f>IF(COUNTRY_INFO!$T$9:$T$1000="MDA2 (DEC+ALB)", COUNTRY_INFO!$T$9:$T$1000, " ")</f>
        <v xml:space="preserve"> </v>
      </c>
      <c r="E875" s="109"/>
      <c r="F875" s="288"/>
      <c r="G875" s="288"/>
      <c r="H875" s="288"/>
      <c r="I875" s="11">
        <f t="shared" si="79"/>
        <v>0</v>
      </c>
      <c r="J875" s="2"/>
      <c r="K875" s="18"/>
      <c r="L875" s="18"/>
      <c r="M875" s="14">
        <f t="shared" si="80"/>
        <v>0</v>
      </c>
      <c r="N875" s="230" t="str">
        <f t="shared" si="81"/>
        <v xml:space="preserve"> </v>
      </c>
      <c r="O875" s="230" t="str">
        <f t="shared" si="82"/>
        <v xml:space="preserve"> </v>
      </c>
      <c r="P875" s="230" t="str">
        <f t="shared" si="83"/>
        <v xml:space="preserve"> </v>
      </c>
      <c r="Q875" s="230" t="str">
        <f t="shared" si="84"/>
        <v xml:space="preserve"> </v>
      </c>
    </row>
    <row r="876" spans="1:17" x14ac:dyDescent="0.2">
      <c r="A876" s="10" t="str">
        <f>IF(COUNTRY_INFO!A876=0," ",COUNTRY_INFO!A876)</f>
        <v>Ethiopia</v>
      </c>
      <c r="B876" s="10" t="str">
        <f>IF(COUNTRY_INFO!B876=0," ",COUNTRY_INFO!B876)</f>
        <v>TigrayMekele</v>
      </c>
      <c r="C876" s="10" t="str">
        <f>IF(COUNTRY_INFO!C876=0," ",COUNTRY_INFO!C876)</f>
        <v>Adihaki</v>
      </c>
      <c r="D876" s="11" t="str">
        <f>IF(COUNTRY_INFO!$T$9:$T$1000="MDA2 (DEC+ALB)", COUNTRY_INFO!$T$9:$T$1000, " ")</f>
        <v xml:space="preserve"> </v>
      </c>
      <c r="E876" s="109"/>
      <c r="F876" s="288"/>
      <c r="G876" s="288"/>
      <c r="H876" s="288"/>
      <c r="I876" s="11">
        <f t="shared" si="79"/>
        <v>0</v>
      </c>
      <c r="J876" s="2"/>
      <c r="K876" s="18"/>
      <c r="L876" s="18"/>
      <c r="M876" s="14">
        <f t="shared" si="80"/>
        <v>0</v>
      </c>
      <c r="N876" s="230" t="str">
        <f t="shared" si="81"/>
        <v xml:space="preserve"> </v>
      </c>
      <c r="O876" s="230" t="str">
        <f t="shared" si="82"/>
        <v xml:space="preserve"> </v>
      </c>
      <c r="P876" s="230" t="str">
        <f t="shared" si="83"/>
        <v xml:space="preserve"> </v>
      </c>
      <c r="Q876" s="230" t="str">
        <f t="shared" si="84"/>
        <v xml:space="preserve"> </v>
      </c>
    </row>
    <row r="877" spans="1:17" x14ac:dyDescent="0.2">
      <c r="A877" s="10" t="str">
        <f>IF(COUNTRY_INFO!A877=0," ",COUNTRY_INFO!A877)</f>
        <v>Ethiopia</v>
      </c>
      <c r="B877" s="10" t="str">
        <f>IF(COUNTRY_INFO!B877=0," ",COUNTRY_INFO!B877)</f>
        <v>TigrayMekele</v>
      </c>
      <c r="C877" s="10" t="str">
        <f>IF(COUNTRY_INFO!C877=0," ",COUNTRY_INFO!C877)</f>
        <v>Ayder</v>
      </c>
      <c r="D877" s="11" t="str">
        <f>IF(COUNTRY_INFO!$T$9:$T$1000="MDA2 (DEC+ALB)", COUNTRY_INFO!$T$9:$T$1000, " ")</f>
        <v xml:space="preserve"> </v>
      </c>
      <c r="E877" s="109"/>
      <c r="F877" s="288"/>
      <c r="G877" s="288"/>
      <c r="H877" s="288"/>
      <c r="I877" s="11">
        <f t="shared" si="79"/>
        <v>0</v>
      </c>
      <c r="J877" s="2"/>
      <c r="K877" s="18"/>
      <c r="L877" s="18"/>
      <c r="M877" s="14">
        <f t="shared" si="80"/>
        <v>0</v>
      </c>
      <c r="N877" s="230" t="str">
        <f t="shared" si="81"/>
        <v xml:space="preserve"> </v>
      </c>
      <c r="O877" s="230" t="str">
        <f t="shared" si="82"/>
        <v xml:space="preserve"> </v>
      </c>
      <c r="P877" s="230" t="str">
        <f t="shared" si="83"/>
        <v xml:space="preserve"> </v>
      </c>
      <c r="Q877" s="230" t="str">
        <f t="shared" si="84"/>
        <v xml:space="preserve"> </v>
      </c>
    </row>
    <row r="878" spans="1:17" x14ac:dyDescent="0.2">
      <c r="A878" s="10" t="str">
        <f>IF(COUNTRY_INFO!A878=0," ",COUNTRY_INFO!A878)</f>
        <v>Ethiopia</v>
      </c>
      <c r="B878" s="10" t="str">
        <f>IF(COUNTRY_INFO!B878=0," ",COUNTRY_INFO!B878)</f>
        <v>TigrayMekele</v>
      </c>
      <c r="C878" s="10" t="str">
        <f>IF(COUNTRY_INFO!C878=0," ",COUNTRY_INFO!C878)</f>
        <v>Hadnet</v>
      </c>
      <c r="D878" s="11" t="str">
        <f>IF(COUNTRY_INFO!$T$9:$T$1000="MDA2 (DEC+ALB)", COUNTRY_INFO!$T$9:$T$1000, " ")</f>
        <v xml:space="preserve"> </v>
      </c>
      <c r="E878" s="109"/>
      <c r="F878" s="288"/>
      <c r="G878" s="288"/>
      <c r="H878" s="288"/>
      <c r="I878" s="11">
        <f t="shared" si="79"/>
        <v>0</v>
      </c>
      <c r="J878" s="2"/>
      <c r="K878" s="18"/>
      <c r="L878" s="18"/>
      <c r="M878" s="14">
        <f t="shared" si="80"/>
        <v>0</v>
      </c>
      <c r="N878" s="230" t="str">
        <f t="shared" si="81"/>
        <v xml:space="preserve"> </v>
      </c>
      <c r="O878" s="230" t="str">
        <f t="shared" si="82"/>
        <v xml:space="preserve"> </v>
      </c>
      <c r="P878" s="230" t="str">
        <f t="shared" si="83"/>
        <v xml:space="preserve"> </v>
      </c>
      <c r="Q878" s="230" t="str">
        <f t="shared" si="84"/>
        <v xml:space="preserve"> </v>
      </c>
    </row>
    <row r="879" spans="1:17" x14ac:dyDescent="0.2">
      <c r="A879" s="10" t="str">
        <f>IF(COUNTRY_INFO!A879=0," ",COUNTRY_INFO!A879)</f>
        <v>Ethiopia</v>
      </c>
      <c r="B879" s="10" t="str">
        <f>IF(COUNTRY_INFO!B879=0," ",COUNTRY_INFO!B879)</f>
        <v>TigrayMekele</v>
      </c>
      <c r="C879" s="10" t="str">
        <f>IF(COUNTRY_INFO!C879=0," ",COUNTRY_INFO!C879)</f>
        <v>Hawelti</v>
      </c>
      <c r="D879" s="11" t="str">
        <f>IF(COUNTRY_INFO!$T$9:$T$1000="MDA2 (DEC+ALB)", COUNTRY_INFO!$T$9:$T$1000, " ")</f>
        <v xml:space="preserve"> </v>
      </c>
      <c r="E879" s="109"/>
      <c r="F879" s="288"/>
      <c r="G879" s="288"/>
      <c r="H879" s="288"/>
      <c r="I879" s="11">
        <f t="shared" si="79"/>
        <v>0</v>
      </c>
      <c r="J879" s="2"/>
      <c r="K879" s="18"/>
      <c r="L879" s="18"/>
      <c r="M879" s="14">
        <f t="shared" si="80"/>
        <v>0</v>
      </c>
      <c r="N879" s="230" t="str">
        <f t="shared" si="81"/>
        <v xml:space="preserve"> </v>
      </c>
      <c r="O879" s="230" t="str">
        <f t="shared" si="82"/>
        <v xml:space="preserve"> </v>
      </c>
      <c r="P879" s="230" t="str">
        <f t="shared" si="83"/>
        <v xml:space="preserve"> </v>
      </c>
      <c r="Q879" s="230" t="str">
        <f t="shared" si="84"/>
        <v xml:space="preserve"> </v>
      </c>
    </row>
    <row r="880" spans="1:17" x14ac:dyDescent="0.2">
      <c r="A880" s="10" t="str">
        <f>IF(COUNTRY_INFO!A880=0," ",COUNTRY_INFO!A880)</f>
        <v>Ethiopia</v>
      </c>
      <c r="B880" s="10" t="str">
        <f>IF(COUNTRY_INFO!B880=0," ",COUNTRY_INFO!B880)</f>
        <v>TigrayMekele</v>
      </c>
      <c r="C880" s="10" t="str">
        <f>IF(COUNTRY_INFO!C880=0," ",COUNTRY_INFO!C880)</f>
        <v>kedamay Woyane</v>
      </c>
      <c r="D880" s="11" t="str">
        <f>IF(COUNTRY_INFO!$T$9:$T$1000="MDA2 (DEC+ALB)", COUNTRY_INFO!$T$9:$T$1000, " ")</f>
        <v xml:space="preserve"> </v>
      </c>
      <c r="E880" s="109"/>
      <c r="F880" s="288"/>
      <c r="G880" s="288"/>
      <c r="H880" s="288"/>
      <c r="I880" s="11">
        <f t="shared" si="79"/>
        <v>0</v>
      </c>
      <c r="J880" s="2"/>
      <c r="K880" s="18"/>
      <c r="L880" s="18"/>
      <c r="M880" s="14">
        <f t="shared" si="80"/>
        <v>0</v>
      </c>
      <c r="N880" s="230" t="str">
        <f t="shared" si="81"/>
        <v xml:space="preserve"> </v>
      </c>
      <c r="O880" s="230" t="str">
        <f t="shared" si="82"/>
        <v xml:space="preserve"> </v>
      </c>
      <c r="P880" s="230" t="str">
        <f t="shared" si="83"/>
        <v xml:space="preserve"> </v>
      </c>
      <c r="Q880" s="230" t="str">
        <f t="shared" si="84"/>
        <v xml:space="preserve"> </v>
      </c>
    </row>
    <row r="881" spans="1:17" x14ac:dyDescent="0.2">
      <c r="A881" s="10" t="str">
        <f>IF(COUNTRY_INFO!A881=0," ",COUNTRY_INFO!A881)</f>
        <v>Ethiopia</v>
      </c>
      <c r="B881" s="10" t="str">
        <f>IF(COUNTRY_INFO!B881=0," ",COUNTRY_INFO!B881)</f>
        <v>TigrayMekele</v>
      </c>
      <c r="C881" s="10" t="str">
        <f>IF(COUNTRY_INFO!C881=0," ",COUNTRY_INFO!C881)</f>
        <v>Quiha</v>
      </c>
      <c r="D881" s="11" t="str">
        <f>IF(COUNTRY_INFO!$T$9:$T$1000="MDA2 (DEC+ALB)", COUNTRY_INFO!$T$9:$T$1000, " ")</f>
        <v xml:space="preserve"> </v>
      </c>
      <c r="E881" s="109"/>
      <c r="F881" s="288"/>
      <c r="G881" s="288"/>
      <c r="H881" s="288"/>
      <c r="I881" s="11">
        <f t="shared" si="79"/>
        <v>0</v>
      </c>
      <c r="J881" s="2"/>
      <c r="K881" s="18"/>
      <c r="L881" s="18"/>
      <c r="M881" s="14">
        <f t="shared" si="80"/>
        <v>0</v>
      </c>
      <c r="N881" s="230" t="str">
        <f t="shared" si="81"/>
        <v xml:space="preserve"> </v>
      </c>
      <c r="O881" s="230" t="str">
        <f t="shared" si="82"/>
        <v xml:space="preserve"> </v>
      </c>
      <c r="P881" s="230" t="str">
        <f t="shared" si="83"/>
        <v xml:space="preserve"> </v>
      </c>
      <c r="Q881" s="230" t="str">
        <f t="shared" si="84"/>
        <v xml:space="preserve"> </v>
      </c>
    </row>
    <row r="882" spans="1:17" x14ac:dyDescent="0.2">
      <c r="A882" s="10" t="str">
        <f>IF(COUNTRY_INFO!A882=0," ",COUNTRY_INFO!A882)</f>
        <v>Ethiopia</v>
      </c>
      <c r="B882" s="10" t="str">
        <f>IF(COUNTRY_INFO!B882=0," ",COUNTRY_INFO!B882)</f>
        <v>TigrayMekele</v>
      </c>
      <c r="C882" s="10" t="str">
        <f>IF(COUNTRY_INFO!C882=0," ",COUNTRY_INFO!C882)</f>
        <v>Semen</v>
      </c>
      <c r="D882" s="11" t="str">
        <f>IF(COUNTRY_INFO!$T$9:$T$1000="MDA2 (DEC+ALB)", COUNTRY_INFO!$T$9:$T$1000, " ")</f>
        <v xml:space="preserve"> </v>
      </c>
      <c r="E882" s="109"/>
      <c r="F882" s="288"/>
      <c r="G882" s="288"/>
      <c r="H882" s="288"/>
      <c r="I882" s="11">
        <f t="shared" si="79"/>
        <v>0</v>
      </c>
      <c r="J882" s="2"/>
      <c r="K882" s="18"/>
      <c r="L882" s="18"/>
      <c r="M882" s="14">
        <f t="shared" si="80"/>
        <v>0</v>
      </c>
      <c r="N882" s="230" t="str">
        <f t="shared" si="81"/>
        <v xml:space="preserve"> </v>
      </c>
      <c r="O882" s="230" t="str">
        <f t="shared" si="82"/>
        <v xml:space="preserve"> </v>
      </c>
      <c r="P882" s="230" t="str">
        <f t="shared" si="83"/>
        <v xml:space="preserve"> </v>
      </c>
      <c r="Q882" s="230" t="str">
        <f t="shared" si="84"/>
        <v xml:space="preserve"> </v>
      </c>
    </row>
    <row r="883" spans="1:17" x14ac:dyDescent="0.2">
      <c r="A883" s="10" t="str">
        <f>IF(COUNTRY_INFO!A883=0," ",COUNTRY_INFO!A883)</f>
        <v>Ethiopia</v>
      </c>
      <c r="B883" s="10" t="str">
        <f>IF(COUNTRY_INFO!B883=0," ",COUNTRY_INFO!B883)</f>
        <v>TigrayNorth West Tigray</v>
      </c>
      <c r="C883" s="10" t="str">
        <f>IF(COUNTRY_INFO!C883=0," ",COUNTRY_INFO!C883)</f>
        <v>Asgede Tsimbla</v>
      </c>
      <c r="D883" s="11" t="str">
        <f>IF(COUNTRY_INFO!$T$9:$T$1000="MDA2 (DEC+ALB)", COUNTRY_INFO!$T$9:$T$1000, " ")</f>
        <v xml:space="preserve"> </v>
      </c>
      <c r="E883" s="109"/>
      <c r="F883" s="288"/>
      <c r="G883" s="288"/>
      <c r="H883" s="288"/>
      <c r="I883" s="11">
        <f t="shared" si="79"/>
        <v>0</v>
      </c>
      <c r="J883" s="2"/>
      <c r="K883" s="18"/>
      <c r="L883" s="18"/>
      <c r="M883" s="14">
        <f t="shared" si="80"/>
        <v>0</v>
      </c>
      <c r="N883" s="230" t="str">
        <f t="shared" si="81"/>
        <v xml:space="preserve"> </v>
      </c>
      <c r="O883" s="230" t="str">
        <f t="shared" si="82"/>
        <v xml:space="preserve"> </v>
      </c>
      <c r="P883" s="230" t="str">
        <f t="shared" si="83"/>
        <v xml:space="preserve"> </v>
      </c>
      <c r="Q883" s="230" t="str">
        <f t="shared" si="84"/>
        <v xml:space="preserve"> </v>
      </c>
    </row>
    <row r="884" spans="1:17" x14ac:dyDescent="0.2">
      <c r="A884" s="10" t="str">
        <f>IF(COUNTRY_INFO!A884=0," ",COUNTRY_INFO!A884)</f>
        <v>Ethiopia</v>
      </c>
      <c r="B884" s="10" t="str">
        <f>IF(COUNTRY_INFO!B884=0," ",COUNTRY_INFO!B884)</f>
        <v>TigrayNorth West Tigray</v>
      </c>
      <c r="C884" s="10" t="str">
        <f>IF(COUNTRY_INFO!C884=0," ",COUNTRY_INFO!C884)</f>
        <v>Laelay Adiabo</v>
      </c>
      <c r="D884" s="11" t="str">
        <f>IF(COUNTRY_INFO!$T$9:$T$1000="MDA2 (DEC+ALB)", COUNTRY_INFO!$T$9:$T$1000, " ")</f>
        <v xml:space="preserve"> </v>
      </c>
      <c r="E884" s="109"/>
      <c r="F884" s="288"/>
      <c r="G884" s="288"/>
      <c r="H884" s="288"/>
      <c r="I884" s="11">
        <f t="shared" si="79"/>
        <v>0</v>
      </c>
      <c r="J884" s="2"/>
      <c r="K884" s="18"/>
      <c r="L884" s="18"/>
      <c r="M884" s="14">
        <f t="shared" si="80"/>
        <v>0</v>
      </c>
      <c r="N884" s="230" t="str">
        <f t="shared" si="81"/>
        <v xml:space="preserve"> </v>
      </c>
      <c r="O884" s="230" t="str">
        <f t="shared" si="82"/>
        <v xml:space="preserve"> </v>
      </c>
      <c r="P884" s="230" t="str">
        <f t="shared" si="83"/>
        <v xml:space="preserve"> </v>
      </c>
      <c r="Q884" s="230" t="str">
        <f t="shared" si="84"/>
        <v xml:space="preserve"> </v>
      </c>
    </row>
    <row r="885" spans="1:17" x14ac:dyDescent="0.2">
      <c r="A885" s="10" t="str">
        <f>IF(COUNTRY_INFO!A885=0," ",COUNTRY_INFO!A885)</f>
        <v>Ethiopia</v>
      </c>
      <c r="B885" s="10" t="str">
        <f>IF(COUNTRY_INFO!B885=0," ",COUNTRY_INFO!B885)</f>
        <v>TigrayNorth West Tigray</v>
      </c>
      <c r="C885" s="10" t="str">
        <f>IF(COUNTRY_INFO!C885=0," ",COUNTRY_INFO!C885)</f>
        <v>Medebay Zana</v>
      </c>
      <c r="D885" s="11" t="str">
        <f>IF(COUNTRY_INFO!$T$9:$T$1000="MDA2 (DEC+ALB)", COUNTRY_INFO!$T$9:$T$1000, " ")</f>
        <v xml:space="preserve"> </v>
      </c>
      <c r="E885" s="109"/>
      <c r="F885" s="288"/>
      <c r="G885" s="288"/>
      <c r="H885" s="288"/>
      <c r="I885" s="11">
        <f t="shared" si="79"/>
        <v>0</v>
      </c>
      <c r="J885" s="2"/>
      <c r="K885" s="18"/>
      <c r="L885" s="18"/>
      <c r="M885" s="14">
        <f t="shared" si="80"/>
        <v>0</v>
      </c>
      <c r="N885" s="230" t="str">
        <f t="shared" si="81"/>
        <v xml:space="preserve"> </v>
      </c>
      <c r="O885" s="230" t="str">
        <f t="shared" si="82"/>
        <v xml:space="preserve"> </v>
      </c>
      <c r="P885" s="230" t="str">
        <f t="shared" si="83"/>
        <v xml:space="preserve"> </v>
      </c>
      <c r="Q885" s="230" t="str">
        <f t="shared" si="84"/>
        <v xml:space="preserve"> </v>
      </c>
    </row>
    <row r="886" spans="1:17" x14ac:dyDescent="0.2">
      <c r="A886" s="10" t="str">
        <f>IF(COUNTRY_INFO!A886=0," ",COUNTRY_INFO!A886)</f>
        <v>Ethiopia</v>
      </c>
      <c r="B886" s="10" t="str">
        <f>IF(COUNTRY_INFO!B886=0," ",COUNTRY_INFO!B886)</f>
        <v>TigrayNorth West Tigray</v>
      </c>
      <c r="C886" s="10" t="str">
        <f>IF(COUNTRY_INFO!C886=0," ",COUNTRY_INFO!C886)</f>
        <v>Sheraro Town</v>
      </c>
      <c r="D886" s="11" t="str">
        <f>IF(COUNTRY_INFO!$T$9:$T$1000="MDA2 (DEC+ALB)", COUNTRY_INFO!$T$9:$T$1000, " ")</f>
        <v xml:space="preserve"> </v>
      </c>
      <c r="E886" s="109"/>
      <c r="F886" s="288"/>
      <c r="G886" s="288"/>
      <c r="H886" s="288"/>
      <c r="I886" s="11">
        <f t="shared" si="79"/>
        <v>0</v>
      </c>
      <c r="J886" s="2"/>
      <c r="K886" s="18"/>
      <c r="L886" s="18"/>
      <c r="M886" s="14">
        <f t="shared" si="80"/>
        <v>0</v>
      </c>
      <c r="N886" s="230" t="str">
        <f t="shared" si="81"/>
        <v xml:space="preserve"> </v>
      </c>
      <c r="O886" s="230" t="str">
        <f t="shared" si="82"/>
        <v xml:space="preserve"> </v>
      </c>
      <c r="P886" s="230" t="str">
        <f t="shared" si="83"/>
        <v xml:space="preserve"> </v>
      </c>
      <c r="Q886" s="230" t="str">
        <f t="shared" si="84"/>
        <v xml:space="preserve"> </v>
      </c>
    </row>
    <row r="887" spans="1:17" x14ac:dyDescent="0.2">
      <c r="A887" s="10" t="str">
        <f>IF(COUNTRY_INFO!A887=0," ",COUNTRY_INFO!A887)</f>
        <v>Ethiopia</v>
      </c>
      <c r="B887" s="10" t="str">
        <f>IF(COUNTRY_INFO!B887=0," ",COUNTRY_INFO!B887)</f>
        <v>TigrayNorth West Tigray</v>
      </c>
      <c r="C887" s="10" t="str">
        <f>IF(COUNTRY_INFO!C887=0," ",COUNTRY_INFO!C887)</f>
        <v>Shire Endaselassie Town</v>
      </c>
      <c r="D887" s="11" t="str">
        <f>IF(COUNTRY_INFO!$T$9:$T$1000="MDA2 (DEC+ALB)", COUNTRY_INFO!$T$9:$T$1000, " ")</f>
        <v xml:space="preserve"> </v>
      </c>
      <c r="E887" s="109"/>
      <c r="F887" s="288"/>
      <c r="G887" s="288"/>
      <c r="H887" s="288"/>
      <c r="I887" s="11">
        <f t="shared" si="79"/>
        <v>0</v>
      </c>
      <c r="J887" s="2"/>
      <c r="K887" s="18"/>
      <c r="L887" s="18"/>
      <c r="M887" s="14">
        <f t="shared" si="80"/>
        <v>0</v>
      </c>
      <c r="N887" s="230" t="str">
        <f t="shared" si="81"/>
        <v xml:space="preserve"> </v>
      </c>
      <c r="O887" s="230" t="str">
        <f t="shared" si="82"/>
        <v xml:space="preserve"> </v>
      </c>
      <c r="P887" s="230" t="str">
        <f t="shared" si="83"/>
        <v xml:space="preserve"> </v>
      </c>
      <c r="Q887" s="230" t="str">
        <f t="shared" si="84"/>
        <v xml:space="preserve"> </v>
      </c>
    </row>
    <row r="888" spans="1:17" x14ac:dyDescent="0.2">
      <c r="A888" s="10" t="str">
        <f>IF(COUNTRY_INFO!A888=0," ",COUNTRY_INFO!A888)</f>
        <v>Ethiopia</v>
      </c>
      <c r="B888" s="10" t="str">
        <f>IF(COUNTRY_INFO!B888=0," ",COUNTRY_INFO!B888)</f>
        <v>TigrayNorth West Tigray</v>
      </c>
      <c r="C888" s="10" t="str">
        <f>IF(COUNTRY_INFO!C888=0," ",COUNTRY_INFO!C888)</f>
        <v>Tahtay Adyabo</v>
      </c>
      <c r="D888" s="11" t="str">
        <f>IF(COUNTRY_INFO!$T$9:$T$1000="MDA2 (DEC+ALB)", COUNTRY_INFO!$T$9:$T$1000, " ")</f>
        <v xml:space="preserve"> </v>
      </c>
      <c r="E888" s="109"/>
      <c r="F888" s="288"/>
      <c r="G888" s="288"/>
      <c r="H888" s="288"/>
      <c r="I888" s="11">
        <f t="shared" si="79"/>
        <v>0</v>
      </c>
      <c r="J888" s="2"/>
      <c r="K888" s="18"/>
      <c r="L888" s="18"/>
      <c r="M888" s="14">
        <f t="shared" si="80"/>
        <v>0</v>
      </c>
      <c r="N888" s="230" t="str">
        <f t="shared" si="81"/>
        <v xml:space="preserve"> </v>
      </c>
      <c r="O888" s="230" t="str">
        <f t="shared" si="82"/>
        <v xml:space="preserve"> </v>
      </c>
      <c r="P888" s="230" t="str">
        <f t="shared" si="83"/>
        <v xml:space="preserve"> </v>
      </c>
      <c r="Q888" s="230" t="str">
        <f t="shared" si="84"/>
        <v xml:space="preserve"> </v>
      </c>
    </row>
    <row r="889" spans="1:17" x14ac:dyDescent="0.2">
      <c r="A889" s="10" t="str">
        <f>IF(COUNTRY_INFO!A889=0," ",COUNTRY_INFO!A889)</f>
        <v>Ethiopia</v>
      </c>
      <c r="B889" s="10" t="str">
        <f>IF(COUNTRY_INFO!B889=0," ",COUNTRY_INFO!B889)</f>
        <v>TigrayNorth West Tigray</v>
      </c>
      <c r="C889" s="10" t="str">
        <f>IF(COUNTRY_INFO!C889=0," ",COUNTRY_INFO!C889)</f>
        <v>Tahtay Koraro</v>
      </c>
      <c r="D889" s="11" t="str">
        <f>IF(COUNTRY_INFO!$T$9:$T$1000="MDA2 (DEC+ALB)", COUNTRY_INFO!$T$9:$T$1000, " ")</f>
        <v xml:space="preserve"> </v>
      </c>
      <c r="E889" s="109"/>
      <c r="F889" s="288"/>
      <c r="G889" s="288"/>
      <c r="H889" s="288"/>
      <c r="I889" s="11">
        <f t="shared" si="79"/>
        <v>0</v>
      </c>
      <c r="J889" s="2"/>
      <c r="K889" s="18"/>
      <c r="L889" s="18"/>
      <c r="M889" s="14">
        <f t="shared" si="80"/>
        <v>0</v>
      </c>
      <c r="N889" s="230" t="str">
        <f t="shared" si="81"/>
        <v xml:space="preserve"> </v>
      </c>
      <c r="O889" s="230" t="str">
        <f t="shared" si="82"/>
        <v xml:space="preserve"> </v>
      </c>
      <c r="P889" s="230" t="str">
        <f t="shared" si="83"/>
        <v xml:space="preserve"> </v>
      </c>
      <c r="Q889" s="230" t="str">
        <f t="shared" si="84"/>
        <v xml:space="preserve"> </v>
      </c>
    </row>
    <row r="890" spans="1:17" x14ac:dyDescent="0.2">
      <c r="A890" s="10" t="str">
        <f>IF(COUNTRY_INFO!A890=0," ",COUNTRY_INFO!A890)</f>
        <v>Ethiopia</v>
      </c>
      <c r="B890" s="10" t="str">
        <f>IF(COUNTRY_INFO!B890=0," ",COUNTRY_INFO!B890)</f>
        <v>TigrayNorth West Tigray</v>
      </c>
      <c r="C890" s="10" t="str">
        <f>IF(COUNTRY_INFO!C890=0," ",COUNTRY_INFO!C890)</f>
        <v>Tselemti</v>
      </c>
      <c r="D890" s="11" t="str">
        <f>IF(COUNTRY_INFO!$T$9:$T$1000="MDA2 (DEC+ALB)", COUNTRY_INFO!$T$9:$T$1000, " ")</f>
        <v xml:space="preserve"> </v>
      </c>
      <c r="E890" s="109"/>
      <c r="F890" s="288"/>
      <c r="G890" s="288"/>
      <c r="H890" s="288"/>
      <c r="I890" s="11">
        <f t="shared" si="79"/>
        <v>0</v>
      </c>
      <c r="J890" s="2"/>
      <c r="K890" s="18"/>
      <c r="L890" s="18"/>
      <c r="M890" s="14">
        <f t="shared" si="80"/>
        <v>0</v>
      </c>
      <c r="N890" s="230" t="str">
        <f t="shared" si="81"/>
        <v xml:space="preserve"> </v>
      </c>
      <c r="O890" s="230" t="str">
        <f t="shared" si="82"/>
        <v xml:space="preserve"> </v>
      </c>
      <c r="P890" s="230" t="str">
        <f t="shared" si="83"/>
        <v xml:space="preserve"> </v>
      </c>
      <c r="Q890" s="230" t="str">
        <f t="shared" si="84"/>
        <v xml:space="preserve"> </v>
      </c>
    </row>
    <row r="891" spans="1:17" x14ac:dyDescent="0.2">
      <c r="A891" s="10" t="str">
        <f>IF(COUNTRY_INFO!A891=0," ",COUNTRY_INFO!A891)</f>
        <v>Ethiopia</v>
      </c>
      <c r="B891" s="10" t="str">
        <f>IF(COUNTRY_INFO!B891=0," ",COUNTRY_INFO!B891)</f>
        <v>TigraySouth East Tigray</v>
      </c>
      <c r="C891" s="10" t="str">
        <f>IF(COUNTRY_INFO!C891=0," ",COUNTRY_INFO!C891)</f>
        <v>Degua Temben</v>
      </c>
      <c r="D891" s="11" t="str">
        <f>IF(COUNTRY_INFO!$T$9:$T$1000="MDA2 (DEC+ALB)", COUNTRY_INFO!$T$9:$T$1000, " ")</f>
        <v xml:space="preserve"> </v>
      </c>
      <c r="E891" s="109"/>
      <c r="F891" s="288"/>
      <c r="G891" s="288"/>
      <c r="H891" s="288"/>
      <c r="I891" s="11">
        <f t="shared" si="79"/>
        <v>0</v>
      </c>
      <c r="J891" s="2"/>
      <c r="K891" s="18"/>
      <c r="L891" s="18"/>
      <c r="M891" s="14">
        <f t="shared" si="80"/>
        <v>0</v>
      </c>
      <c r="N891" s="230" t="str">
        <f t="shared" si="81"/>
        <v xml:space="preserve"> </v>
      </c>
      <c r="O891" s="230" t="str">
        <f t="shared" si="82"/>
        <v xml:space="preserve"> </v>
      </c>
      <c r="P891" s="230" t="str">
        <f t="shared" si="83"/>
        <v xml:space="preserve"> </v>
      </c>
      <c r="Q891" s="230" t="str">
        <f t="shared" si="84"/>
        <v xml:space="preserve"> </v>
      </c>
    </row>
    <row r="892" spans="1:17" x14ac:dyDescent="0.2">
      <c r="A892" s="10" t="str">
        <f>IF(COUNTRY_INFO!A892=0," ",COUNTRY_INFO!A892)</f>
        <v>Ethiopia</v>
      </c>
      <c r="B892" s="10" t="str">
        <f>IF(COUNTRY_INFO!B892=0," ",COUNTRY_INFO!B892)</f>
        <v>TigraySouth East Tigray</v>
      </c>
      <c r="C892" s="10" t="str">
        <f>IF(COUNTRY_INFO!C892=0," ",COUNTRY_INFO!C892)</f>
        <v>Enderta</v>
      </c>
      <c r="D892" s="11" t="str">
        <f>IF(COUNTRY_INFO!$T$9:$T$1000="MDA2 (DEC+ALB)", COUNTRY_INFO!$T$9:$T$1000, " ")</f>
        <v xml:space="preserve"> </v>
      </c>
      <c r="E892" s="109"/>
      <c r="F892" s="288"/>
      <c r="G892" s="288"/>
      <c r="H892" s="288"/>
      <c r="I892" s="11">
        <f t="shared" si="79"/>
        <v>0</v>
      </c>
      <c r="J892" s="2"/>
      <c r="K892" s="18"/>
      <c r="L892" s="18"/>
      <c r="M892" s="14">
        <f t="shared" si="80"/>
        <v>0</v>
      </c>
      <c r="N892" s="230" t="str">
        <f t="shared" si="81"/>
        <v xml:space="preserve"> </v>
      </c>
      <c r="O892" s="230" t="str">
        <f t="shared" si="82"/>
        <v xml:space="preserve"> </v>
      </c>
      <c r="P892" s="230" t="str">
        <f t="shared" si="83"/>
        <v xml:space="preserve"> </v>
      </c>
      <c r="Q892" s="230" t="str">
        <f t="shared" si="84"/>
        <v xml:space="preserve"> </v>
      </c>
    </row>
    <row r="893" spans="1:17" x14ac:dyDescent="0.2">
      <c r="A893" s="10" t="str">
        <f>IF(COUNTRY_INFO!A893=0," ",COUNTRY_INFO!A893)</f>
        <v>Ethiopia</v>
      </c>
      <c r="B893" s="10" t="str">
        <f>IF(COUNTRY_INFO!B893=0," ",COUNTRY_INFO!B893)</f>
        <v>TigraySouth East Tigray</v>
      </c>
      <c r="C893" s="10" t="str">
        <f>IF(COUNTRY_INFO!C893=0," ",COUNTRY_INFO!C893)</f>
        <v>Hintalo Wajirat</v>
      </c>
      <c r="D893" s="11" t="str">
        <f>IF(COUNTRY_INFO!$T$9:$T$1000="MDA2 (DEC+ALB)", COUNTRY_INFO!$T$9:$T$1000, " ")</f>
        <v xml:space="preserve"> </v>
      </c>
      <c r="E893" s="109"/>
      <c r="F893" s="288"/>
      <c r="G893" s="288"/>
      <c r="H893" s="288"/>
      <c r="I893" s="11">
        <f t="shared" si="79"/>
        <v>0</v>
      </c>
      <c r="J893" s="2"/>
      <c r="K893" s="18"/>
      <c r="L893" s="18"/>
      <c r="M893" s="14">
        <f t="shared" si="80"/>
        <v>0</v>
      </c>
      <c r="N893" s="230" t="str">
        <f t="shared" si="81"/>
        <v xml:space="preserve"> </v>
      </c>
      <c r="O893" s="230" t="str">
        <f t="shared" si="82"/>
        <v xml:space="preserve"> </v>
      </c>
      <c r="P893" s="230" t="str">
        <f t="shared" si="83"/>
        <v xml:space="preserve"> </v>
      </c>
      <c r="Q893" s="230" t="str">
        <f t="shared" si="84"/>
        <v xml:space="preserve"> </v>
      </c>
    </row>
    <row r="894" spans="1:17" x14ac:dyDescent="0.2">
      <c r="A894" s="10" t="str">
        <f>IF(COUNTRY_INFO!A894=0," ",COUNTRY_INFO!A894)</f>
        <v>Ethiopia</v>
      </c>
      <c r="B894" s="10" t="str">
        <f>IF(COUNTRY_INFO!B894=0," ",COUNTRY_INFO!B894)</f>
        <v>TigraySouth East Tigray</v>
      </c>
      <c r="C894" s="10" t="str">
        <f>IF(COUNTRY_INFO!C894=0," ",COUNTRY_INFO!C894)</f>
        <v>Saharti  Samre</v>
      </c>
      <c r="D894" s="11" t="str">
        <f>IF(COUNTRY_INFO!$T$9:$T$1000="MDA2 (DEC+ALB)", COUNTRY_INFO!$T$9:$T$1000, " ")</f>
        <v xml:space="preserve"> </v>
      </c>
      <c r="E894" s="109"/>
      <c r="F894" s="288"/>
      <c r="G894" s="288"/>
      <c r="H894" s="288"/>
      <c r="I894" s="11">
        <f t="shared" si="79"/>
        <v>0</v>
      </c>
      <c r="J894" s="2"/>
      <c r="K894" s="18"/>
      <c r="L894" s="18"/>
      <c r="M894" s="14">
        <f t="shared" si="80"/>
        <v>0</v>
      </c>
      <c r="N894" s="230" t="str">
        <f t="shared" si="81"/>
        <v xml:space="preserve"> </v>
      </c>
      <c r="O894" s="230" t="str">
        <f t="shared" si="82"/>
        <v xml:space="preserve"> </v>
      </c>
      <c r="P894" s="230" t="str">
        <f t="shared" si="83"/>
        <v xml:space="preserve"> </v>
      </c>
      <c r="Q894" s="230" t="str">
        <f t="shared" si="84"/>
        <v xml:space="preserve"> </v>
      </c>
    </row>
    <row r="895" spans="1:17" x14ac:dyDescent="0.2">
      <c r="A895" s="10" t="str">
        <f>IF(COUNTRY_INFO!A895=0," ",COUNTRY_INFO!A895)</f>
        <v>Ethiopia</v>
      </c>
      <c r="B895" s="10" t="str">
        <f>IF(COUNTRY_INFO!B895=0," ",COUNTRY_INFO!B895)</f>
        <v>TigraySouth Tigray</v>
      </c>
      <c r="C895" s="10" t="str">
        <f>IF(COUNTRY_INFO!C895=0," ",COUNTRY_INFO!C895)</f>
        <v>Alaje</v>
      </c>
      <c r="D895" s="11" t="str">
        <f>IF(COUNTRY_INFO!$T$9:$T$1000="MDA2 (DEC+ALB)", COUNTRY_INFO!$T$9:$T$1000, " ")</f>
        <v xml:space="preserve"> </v>
      </c>
      <c r="E895" s="109"/>
      <c r="F895" s="288"/>
      <c r="G895" s="288"/>
      <c r="H895" s="288"/>
      <c r="I895" s="11">
        <f t="shared" si="79"/>
        <v>0</v>
      </c>
      <c r="J895" s="2"/>
      <c r="K895" s="18"/>
      <c r="L895" s="18"/>
      <c r="M895" s="14">
        <f t="shared" si="80"/>
        <v>0</v>
      </c>
      <c r="N895" s="230" t="str">
        <f t="shared" si="81"/>
        <v xml:space="preserve"> </v>
      </c>
      <c r="O895" s="230" t="str">
        <f t="shared" si="82"/>
        <v xml:space="preserve"> </v>
      </c>
      <c r="P895" s="230" t="str">
        <f t="shared" si="83"/>
        <v xml:space="preserve"> </v>
      </c>
      <c r="Q895" s="230" t="str">
        <f t="shared" si="84"/>
        <v xml:space="preserve"> </v>
      </c>
    </row>
    <row r="896" spans="1:17" x14ac:dyDescent="0.2">
      <c r="A896" s="10" t="str">
        <f>IF(COUNTRY_INFO!A896=0," ",COUNTRY_INFO!A896)</f>
        <v>Ethiopia</v>
      </c>
      <c r="B896" s="10" t="str">
        <f>IF(COUNTRY_INFO!B896=0," ",COUNTRY_INFO!B896)</f>
        <v>TigraySouth Tigray</v>
      </c>
      <c r="C896" s="10" t="str">
        <f>IF(COUNTRY_INFO!C896=0," ",COUNTRY_INFO!C896)</f>
        <v>Alamata Town</v>
      </c>
      <c r="D896" s="11" t="str">
        <f>IF(COUNTRY_INFO!$T$9:$T$1000="MDA2 (DEC+ALB)", COUNTRY_INFO!$T$9:$T$1000, " ")</f>
        <v xml:space="preserve"> </v>
      </c>
      <c r="E896" s="109"/>
      <c r="F896" s="288"/>
      <c r="G896" s="288"/>
      <c r="H896" s="288"/>
      <c r="I896" s="11">
        <f t="shared" si="79"/>
        <v>0</v>
      </c>
      <c r="J896" s="2"/>
      <c r="K896" s="18"/>
      <c r="L896" s="18"/>
      <c r="M896" s="14">
        <f t="shared" si="80"/>
        <v>0</v>
      </c>
      <c r="N896" s="230" t="str">
        <f t="shared" si="81"/>
        <v xml:space="preserve"> </v>
      </c>
      <c r="O896" s="230" t="str">
        <f t="shared" si="82"/>
        <v xml:space="preserve"> </v>
      </c>
      <c r="P896" s="230" t="str">
        <f t="shared" si="83"/>
        <v xml:space="preserve"> </v>
      </c>
      <c r="Q896" s="230" t="str">
        <f t="shared" si="84"/>
        <v xml:space="preserve"> </v>
      </c>
    </row>
    <row r="897" spans="1:17" x14ac:dyDescent="0.2">
      <c r="A897" s="10" t="str">
        <f>IF(COUNTRY_INFO!A897=0," ",COUNTRY_INFO!A897)</f>
        <v>Ethiopia</v>
      </c>
      <c r="B897" s="10" t="str">
        <f>IF(COUNTRY_INFO!B897=0," ",COUNTRY_INFO!B897)</f>
        <v>TigraySouth Tigray</v>
      </c>
      <c r="C897" s="10" t="str">
        <f>IF(COUNTRY_INFO!C897=0," ",COUNTRY_INFO!C897)</f>
        <v>Endamehoni</v>
      </c>
      <c r="D897" s="11" t="str">
        <f>IF(COUNTRY_INFO!$T$9:$T$1000="MDA2 (DEC+ALB)", COUNTRY_INFO!$T$9:$T$1000, " ")</f>
        <v xml:space="preserve"> </v>
      </c>
      <c r="E897" s="109"/>
      <c r="F897" s="288"/>
      <c r="G897" s="288"/>
      <c r="H897" s="288"/>
      <c r="I897" s="11">
        <f t="shared" si="79"/>
        <v>0</v>
      </c>
      <c r="J897" s="2"/>
      <c r="K897" s="18"/>
      <c r="L897" s="18"/>
      <c r="M897" s="14">
        <f t="shared" si="80"/>
        <v>0</v>
      </c>
      <c r="N897" s="230" t="str">
        <f t="shared" si="81"/>
        <v xml:space="preserve"> </v>
      </c>
      <c r="O897" s="230" t="str">
        <f t="shared" si="82"/>
        <v xml:space="preserve"> </v>
      </c>
      <c r="P897" s="230" t="str">
        <f t="shared" si="83"/>
        <v xml:space="preserve"> </v>
      </c>
      <c r="Q897" s="230" t="str">
        <f t="shared" si="84"/>
        <v xml:space="preserve"> </v>
      </c>
    </row>
    <row r="898" spans="1:17" x14ac:dyDescent="0.2">
      <c r="A898" s="10" t="str">
        <f>IF(COUNTRY_INFO!A898=0," ",COUNTRY_INFO!A898)</f>
        <v>Ethiopia</v>
      </c>
      <c r="B898" s="10" t="str">
        <f>IF(COUNTRY_INFO!B898=0," ",COUNTRY_INFO!B898)</f>
        <v>TigraySouth Tigray</v>
      </c>
      <c r="C898" s="10" t="str">
        <f>IF(COUNTRY_INFO!C898=0," ",COUNTRY_INFO!C898)</f>
        <v>Korem Town</v>
      </c>
      <c r="D898" s="11" t="str">
        <f>IF(COUNTRY_INFO!$T$9:$T$1000="MDA2 (DEC+ALB)", COUNTRY_INFO!$T$9:$T$1000, " ")</f>
        <v xml:space="preserve"> </v>
      </c>
      <c r="E898" s="109"/>
      <c r="F898" s="288"/>
      <c r="G898" s="288"/>
      <c r="H898" s="288"/>
      <c r="I898" s="11">
        <f t="shared" si="79"/>
        <v>0</v>
      </c>
      <c r="J898" s="2"/>
      <c r="K898" s="18"/>
      <c r="L898" s="18"/>
      <c r="M898" s="14">
        <f t="shared" si="80"/>
        <v>0</v>
      </c>
      <c r="N898" s="230" t="str">
        <f t="shared" si="81"/>
        <v xml:space="preserve"> </v>
      </c>
      <c r="O898" s="230" t="str">
        <f t="shared" si="82"/>
        <v xml:space="preserve"> </v>
      </c>
      <c r="P898" s="230" t="str">
        <f t="shared" si="83"/>
        <v xml:space="preserve"> </v>
      </c>
      <c r="Q898" s="230" t="str">
        <f t="shared" si="84"/>
        <v xml:space="preserve"> </v>
      </c>
    </row>
    <row r="899" spans="1:17" x14ac:dyDescent="0.2">
      <c r="A899" s="10" t="str">
        <f>IF(COUNTRY_INFO!A899=0," ",COUNTRY_INFO!A899)</f>
        <v>Ethiopia</v>
      </c>
      <c r="B899" s="10" t="str">
        <f>IF(COUNTRY_INFO!B899=0," ",COUNTRY_INFO!B899)</f>
        <v>TigraySouth Tigray</v>
      </c>
      <c r="C899" s="10" t="str">
        <f>IF(COUNTRY_INFO!C899=0," ",COUNTRY_INFO!C899)</f>
        <v>Maichew Town</v>
      </c>
      <c r="D899" s="11" t="str">
        <f>IF(COUNTRY_INFO!$T$9:$T$1000="MDA2 (DEC+ALB)", COUNTRY_INFO!$T$9:$T$1000, " ")</f>
        <v xml:space="preserve"> </v>
      </c>
      <c r="E899" s="109"/>
      <c r="F899" s="288"/>
      <c r="G899" s="288"/>
      <c r="H899" s="288"/>
      <c r="I899" s="11">
        <f t="shared" si="79"/>
        <v>0</v>
      </c>
      <c r="J899" s="2"/>
      <c r="K899" s="18"/>
      <c r="L899" s="18"/>
      <c r="M899" s="14">
        <f t="shared" si="80"/>
        <v>0</v>
      </c>
      <c r="N899" s="230" t="str">
        <f t="shared" si="81"/>
        <v xml:space="preserve"> </v>
      </c>
      <c r="O899" s="230" t="str">
        <f t="shared" si="82"/>
        <v xml:space="preserve"> </v>
      </c>
      <c r="P899" s="230" t="str">
        <f t="shared" si="83"/>
        <v xml:space="preserve"> </v>
      </c>
      <c r="Q899" s="230" t="str">
        <f t="shared" si="84"/>
        <v xml:space="preserve"> </v>
      </c>
    </row>
    <row r="900" spans="1:17" x14ac:dyDescent="0.2">
      <c r="A900" s="10" t="str">
        <f>IF(COUNTRY_INFO!A900=0," ",COUNTRY_INFO!A900)</f>
        <v>Ethiopia</v>
      </c>
      <c r="B900" s="10" t="str">
        <f>IF(COUNTRY_INFO!B900=0," ",COUNTRY_INFO!B900)</f>
        <v>TigraySouth Tigray</v>
      </c>
      <c r="C900" s="10" t="str">
        <f>IF(COUNTRY_INFO!C900=0," ",COUNTRY_INFO!C900)</f>
        <v>Ofla</v>
      </c>
      <c r="D900" s="11" t="str">
        <f>IF(COUNTRY_INFO!$T$9:$T$1000="MDA2 (DEC+ALB)", COUNTRY_INFO!$T$9:$T$1000, " ")</f>
        <v xml:space="preserve"> </v>
      </c>
      <c r="E900" s="109"/>
      <c r="F900" s="288"/>
      <c r="G900" s="288"/>
      <c r="H900" s="288"/>
      <c r="I900" s="11">
        <f t="shared" si="79"/>
        <v>0</v>
      </c>
      <c r="J900" s="2"/>
      <c r="K900" s="18"/>
      <c r="L900" s="18"/>
      <c r="M900" s="14">
        <f t="shared" si="80"/>
        <v>0</v>
      </c>
      <c r="N900" s="230" t="str">
        <f t="shared" si="81"/>
        <v xml:space="preserve"> </v>
      </c>
      <c r="O900" s="230" t="str">
        <f t="shared" si="82"/>
        <v xml:space="preserve"> </v>
      </c>
      <c r="P900" s="230" t="str">
        <f t="shared" si="83"/>
        <v xml:space="preserve"> </v>
      </c>
      <c r="Q900" s="230" t="str">
        <f t="shared" si="84"/>
        <v xml:space="preserve"> </v>
      </c>
    </row>
    <row r="901" spans="1:17" x14ac:dyDescent="0.2">
      <c r="A901" s="10" t="str">
        <f>IF(COUNTRY_INFO!A901=0," ",COUNTRY_INFO!A901)</f>
        <v>Ethiopia</v>
      </c>
      <c r="B901" s="10" t="str">
        <f>IF(COUNTRY_INFO!B901=0," ",COUNTRY_INFO!B901)</f>
        <v>TigraySouth Tigray</v>
      </c>
      <c r="C901" s="10" t="str">
        <f>IF(COUNTRY_INFO!C901=0," ",COUNTRY_INFO!C901)</f>
        <v>Raya Alamata</v>
      </c>
      <c r="D901" s="11" t="str">
        <f>IF(COUNTRY_INFO!$T$9:$T$1000="MDA2 (DEC+ALB)", COUNTRY_INFO!$T$9:$T$1000, " ")</f>
        <v xml:space="preserve"> </v>
      </c>
      <c r="E901" s="109"/>
      <c r="F901" s="288"/>
      <c r="G901" s="288"/>
      <c r="H901" s="288"/>
      <c r="I901" s="11">
        <f t="shared" si="79"/>
        <v>0</v>
      </c>
      <c r="J901" s="2"/>
      <c r="K901" s="18"/>
      <c r="L901" s="18"/>
      <c r="M901" s="14">
        <f t="shared" si="80"/>
        <v>0</v>
      </c>
      <c r="N901" s="230" t="str">
        <f t="shared" si="81"/>
        <v xml:space="preserve"> </v>
      </c>
      <c r="O901" s="230" t="str">
        <f t="shared" si="82"/>
        <v xml:space="preserve"> </v>
      </c>
      <c r="P901" s="230" t="str">
        <f t="shared" si="83"/>
        <v xml:space="preserve"> </v>
      </c>
      <c r="Q901" s="230" t="str">
        <f t="shared" si="84"/>
        <v xml:space="preserve"> </v>
      </c>
    </row>
    <row r="902" spans="1:17" x14ac:dyDescent="0.2">
      <c r="A902" s="10" t="str">
        <f>IF(COUNTRY_INFO!A902=0," ",COUNTRY_INFO!A902)</f>
        <v>Ethiopia</v>
      </c>
      <c r="B902" s="10" t="str">
        <f>IF(COUNTRY_INFO!B902=0," ",COUNTRY_INFO!B902)</f>
        <v>TigraySouth Tigray</v>
      </c>
      <c r="C902" s="10" t="str">
        <f>IF(COUNTRY_INFO!C902=0," ",COUNTRY_INFO!C902)</f>
        <v>Raya Azebo</v>
      </c>
      <c r="D902" s="11" t="str">
        <f>IF(COUNTRY_INFO!$T$9:$T$1000="MDA2 (DEC+ALB)", COUNTRY_INFO!$T$9:$T$1000, " ")</f>
        <v xml:space="preserve"> </v>
      </c>
      <c r="E902" s="109"/>
      <c r="F902" s="288"/>
      <c r="G902" s="288"/>
      <c r="H902" s="288"/>
      <c r="I902" s="11">
        <f t="shared" si="79"/>
        <v>0</v>
      </c>
      <c r="J902" s="2"/>
      <c r="K902" s="18"/>
      <c r="L902" s="18"/>
      <c r="M902" s="14">
        <f t="shared" si="80"/>
        <v>0</v>
      </c>
      <c r="N902" s="230" t="str">
        <f t="shared" si="81"/>
        <v xml:space="preserve"> </v>
      </c>
      <c r="O902" s="230" t="str">
        <f t="shared" si="82"/>
        <v xml:space="preserve"> </v>
      </c>
      <c r="P902" s="230" t="str">
        <f t="shared" si="83"/>
        <v xml:space="preserve"> </v>
      </c>
      <c r="Q902" s="230" t="str">
        <f t="shared" si="84"/>
        <v xml:space="preserve"> </v>
      </c>
    </row>
    <row r="903" spans="1:17" x14ac:dyDescent="0.2">
      <c r="A903" s="10" t="str">
        <f>IF(COUNTRY_INFO!A903=0," ",COUNTRY_INFO!A903)</f>
        <v>Ethiopia</v>
      </c>
      <c r="B903" s="10" t="str">
        <f>IF(COUNTRY_INFO!B903=0," ",COUNTRY_INFO!B903)</f>
        <v>TigrayWest Tigray</v>
      </c>
      <c r="C903" s="10" t="str">
        <f>IF(COUNTRY_INFO!C903=0," ",COUNTRY_INFO!C903)</f>
        <v>Kafta Humera</v>
      </c>
      <c r="D903" s="11" t="str">
        <f>IF(COUNTRY_INFO!$T$9:$T$1000="MDA2 (DEC+ALB)", COUNTRY_INFO!$T$9:$T$1000, " ")</f>
        <v xml:space="preserve"> </v>
      </c>
      <c r="E903" s="109"/>
      <c r="F903" s="288"/>
      <c r="G903" s="288"/>
      <c r="H903" s="288"/>
      <c r="I903" s="11">
        <f t="shared" si="79"/>
        <v>0</v>
      </c>
      <c r="J903" s="2"/>
      <c r="K903" s="18"/>
      <c r="L903" s="18"/>
      <c r="M903" s="14">
        <f t="shared" si="80"/>
        <v>0</v>
      </c>
      <c r="N903" s="230" t="str">
        <f t="shared" si="81"/>
        <v xml:space="preserve"> </v>
      </c>
      <c r="O903" s="230" t="str">
        <f t="shared" si="82"/>
        <v xml:space="preserve"> </v>
      </c>
      <c r="P903" s="230" t="str">
        <f t="shared" si="83"/>
        <v xml:space="preserve"> </v>
      </c>
      <c r="Q903" s="230" t="str">
        <f t="shared" si="84"/>
        <v xml:space="preserve"> </v>
      </c>
    </row>
    <row r="904" spans="1:17" x14ac:dyDescent="0.2">
      <c r="A904" s="10" t="str">
        <f>IF(COUNTRY_INFO!A904=0," ",COUNTRY_INFO!A904)</f>
        <v>Ethiopia</v>
      </c>
      <c r="B904" s="10" t="str">
        <f>IF(COUNTRY_INFO!B904=0," ",COUNTRY_INFO!B904)</f>
        <v>TigrayWest Tigray</v>
      </c>
      <c r="C904" s="10" t="str">
        <f>IF(COUNTRY_INFO!C904=0," ",COUNTRY_INFO!C904)</f>
        <v>Setit Humera Town</v>
      </c>
      <c r="D904" s="11" t="str">
        <f>IF(COUNTRY_INFO!$T$9:$T$1000="MDA2 (DEC+ALB)", COUNTRY_INFO!$T$9:$T$1000, " ")</f>
        <v xml:space="preserve"> </v>
      </c>
      <c r="E904" s="109"/>
      <c r="F904" s="288"/>
      <c r="G904" s="288"/>
      <c r="H904" s="288"/>
      <c r="I904" s="11">
        <f t="shared" si="79"/>
        <v>0</v>
      </c>
      <c r="J904" s="2"/>
      <c r="K904" s="18"/>
      <c r="L904" s="18"/>
      <c r="M904" s="14">
        <f t="shared" si="80"/>
        <v>0</v>
      </c>
      <c r="N904" s="230" t="str">
        <f t="shared" si="81"/>
        <v xml:space="preserve"> </v>
      </c>
      <c r="O904" s="230" t="str">
        <f t="shared" si="82"/>
        <v xml:space="preserve"> </v>
      </c>
      <c r="P904" s="230" t="str">
        <f t="shared" si="83"/>
        <v xml:space="preserve"> </v>
      </c>
      <c r="Q904" s="230" t="str">
        <f t="shared" si="84"/>
        <v xml:space="preserve"> </v>
      </c>
    </row>
    <row r="905" spans="1:17" x14ac:dyDescent="0.2">
      <c r="A905" s="10" t="str">
        <f>IF(COUNTRY_INFO!A905=0," ",COUNTRY_INFO!A905)</f>
        <v>Ethiopia</v>
      </c>
      <c r="B905" s="10" t="str">
        <f>IF(COUNTRY_INFO!B905=0," ",COUNTRY_INFO!B905)</f>
        <v>TigrayWest Tigray</v>
      </c>
      <c r="C905" s="10" t="str">
        <f>IF(COUNTRY_INFO!C905=0," ",COUNTRY_INFO!C905)</f>
        <v>Tsegede</v>
      </c>
      <c r="D905" s="11" t="str">
        <f>IF(COUNTRY_INFO!$T$9:$T$1000="MDA2 (DEC+ALB)", COUNTRY_INFO!$T$9:$T$1000, " ")</f>
        <v xml:space="preserve"> </v>
      </c>
      <c r="E905" s="109"/>
      <c r="F905" s="288"/>
      <c r="G905" s="288"/>
      <c r="H905" s="288"/>
      <c r="I905" s="11">
        <f t="shared" si="79"/>
        <v>0</v>
      </c>
      <c r="J905" s="2"/>
      <c r="K905" s="18"/>
      <c r="L905" s="18"/>
      <c r="M905" s="14">
        <f t="shared" si="80"/>
        <v>0</v>
      </c>
      <c r="N905" s="230" t="str">
        <f t="shared" si="81"/>
        <v xml:space="preserve"> </v>
      </c>
      <c r="O905" s="230" t="str">
        <f t="shared" si="82"/>
        <v xml:space="preserve"> </v>
      </c>
      <c r="P905" s="230" t="str">
        <f t="shared" si="83"/>
        <v xml:space="preserve"> </v>
      </c>
      <c r="Q905" s="230" t="str">
        <f t="shared" si="84"/>
        <v xml:space="preserve"> </v>
      </c>
    </row>
    <row r="906" spans="1:17" x14ac:dyDescent="0.2">
      <c r="A906" s="10" t="str">
        <f>IF(COUNTRY_INFO!A906=0," ",COUNTRY_INFO!A906)</f>
        <v>Ethiopia</v>
      </c>
      <c r="B906" s="10" t="str">
        <f>IF(COUNTRY_INFO!B906=0," ",COUNTRY_INFO!B906)</f>
        <v>TigrayWest Tigray</v>
      </c>
      <c r="C906" s="10" t="str">
        <f>IF(COUNTRY_INFO!C906=0," ",COUNTRY_INFO!C906)</f>
        <v>Welkait</v>
      </c>
      <c r="D906" s="11" t="str">
        <f>IF(COUNTRY_INFO!$T$9:$T$1000="MDA2 (DEC+ALB)", COUNTRY_INFO!$T$9:$T$1000, " ")</f>
        <v xml:space="preserve"> </v>
      </c>
      <c r="E906" s="109"/>
      <c r="F906" s="288"/>
      <c r="G906" s="288"/>
      <c r="H906" s="288"/>
      <c r="I906" s="11">
        <f>SUM(F906:H906)</f>
        <v>0</v>
      </c>
      <c r="J906" s="2"/>
      <c r="K906" s="18"/>
      <c r="L906" s="18"/>
      <c r="M906" s="14">
        <f>SUM(J906:L906)</f>
        <v>0</v>
      </c>
      <c r="N906" s="230" t="str">
        <f>IF(F906&lt;&gt;0, IF(J906/F906*100=0, "-", J906/F906*100), " ")</f>
        <v xml:space="preserve"> </v>
      </c>
      <c r="O906" s="230" t="str">
        <f>IF(G906&lt;&gt;0, IF(K906/G906*100=0, "-", K906/G906*100), " ")</f>
        <v xml:space="preserve"> </v>
      </c>
      <c r="P906" s="230" t="str">
        <f>IF(H906&lt;&gt;0, IF(L906/H906*100=0, "-", L906/H906*100), " ")</f>
        <v xml:space="preserve"> </v>
      </c>
      <c r="Q906" s="230" t="str">
        <f>IF(I906&lt;&gt;0, IF(M906/I906*100=0, "-", M906/I906*100), " ")</f>
        <v xml:space="preserve"> </v>
      </c>
    </row>
    <row r="907" spans="1:17" x14ac:dyDescent="0.2">
      <c r="A907"/>
      <c r="B907"/>
      <c r="C907"/>
      <c r="D907"/>
      <c r="E907"/>
      <c r="F907"/>
      <c r="G907"/>
      <c r="H907"/>
      <c r="I907"/>
      <c r="J907"/>
      <c r="K907"/>
      <c r="L907"/>
      <c r="M907"/>
      <c r="N907"/>
      <c r="O907"/>
      <c r="P907"/>
      <c r="Q907"/>
    </row>
    <row r="908" spans="1:17" x14ac:dyDescent="0.2">
      <c r="A908"/>
      <c r="B908"/>
      <c r="C908"/>
      <c r="D908"/>
      <c r="E908"/>
      <c r="F908"/>
      <c r="G908"/>
      <c r="H908"/>
      <c r="I908"/>
      <c r="J908"/>
      <c r="K908"/>
      <c r="L908"/>
      <c r="M908"/>
      <c r="N908"/>
      <c r="O908"/>
      <c r="P908"/>
      <c r="Q908"/>
    </row>
    <row r="909" spans="1:17" x14ac:dyDescent="0.2">
      <c r="A909"/>
      <c r="B909"/>
      <c r="C909"/>
      <c r="D909"/>
      <c r="E909"/>
      <c r="F909"/>
      <c r="G909"/>
      <c r="H909"/>
      <c r="I909"/>
      <c r="J909"/>
      <c r="K909"/>
      <c r="L909"/>
      <c r="M909"/>
      <c r="N909"/>
      <c r="O909"/>
      <c r="P909"/>
      <c r="Q909"/>
    </row>
    <row r="910" spans="1:17" x14ac:dyDescent="0.2">
      <c r="A910"/>
      <c r="B910"/>
      <c r="C910"/>
      <c r="D910"/>
      <c r="E910"/>
      <c r="F910"/>
      <c r="G910"/>
      <c r="H910"/>
      <c r="I910"/>
      <c r="J910"/>
      <c r="K910"/>
      <c r="L910"/>
      <c r="M910"/>
      <c r="N910"/>
      <c r="O910"/>
      <c r="P910"/>
      <c r="Q910"/>
    </row>
    <row r="911" spans="1:17" x14ac:dyDescent="0.2">
      <c r="A911"/>
      <c r="B911"/>
      <c r="C911"/>
      <c r="D911"/>
      <c r="E911"/>
      <c r="F911"/>
      <c r="G911"/>
      <c r="H911"/>
      <c r="I911"/>
      <c r="J911"/>
      <c r="K911"/>
      <c r="L911"/>
      <c r="M911"/>
      <c r="N911"/>
      <c r="O911"/>
      <c r="P911"/>
      <c r="Q911"/>
    </row>
    <row r="912" spans="1:17" x14ac:dyDescent="0.2">
      <c r="A912"/>
      <c r="B912"/>
      <c r="C912"/>
      <c r="D912"/>
      <c r="E912"/>
      <c r="F912"/>
      <c r="G912"/>
      <c r="H912"/>
      <c r="I912"/>
      <c r="J912"/>
      <c r="K912"/>
      <c r="L912"/>
      <c r="M912"/>
      <c r="N912"/>
      <c r="O912"/>
      <c r="P912"/>
      <c r="Q912"/>
    </row>
    <row r="913" spans="1:17" x14ac:dyDescent="0.2">
      <c r="A913"/>
      <c r="B913"/>
      <c r="C913"/>
      <c r="D913"/>
      <c r="E913"/>
      <c r="F913"/>
      <c r="G913"/>
      <c r="H913"/>
      <c r="I913"/>
      <c r="J913"/>
      <c r="K913"/>
      <c r="L913"/>
      <c r="M913"/>
      <c r="N913"/>
      <c r="O913"/>
      <c r="P913"/>
      <c r="Q913"/>
    </row>
    <row r="914" spans="1:17" x14ac:dyDescent="0.2">
      <c r="A914"/>
      <c r="B914"/>
      <c r="C914"/>
      <c r="D914"/>
      <c r="E914"/>
      <c r="F914"/>
      <c r="G914"/>
      <c r="H914"/>
      <c r="I914"/>
      <c r="J914"/>
      <c r="K914"/>
      <c r="L914"/>
      <c r="M914"/>
      <c r="N914"/>
      <c r="O914"/>
      <c r="P914"/>
      <c r="Q914"/>
    </row>
    <row r="915" spans="1:17" x14ac:dyDescent="0.2">
      <c r="A915"/>
      <c r="B915"/>
      <c r="C915"/>
      <c r="D915"/>
      <c r="E915"/>
      <c r="F915"/>
      <c r="G915"/>
      <c r="H915"/>
      <c r="I915"/>
      <c r="J915"/>
      <c r="K915"/>
      <c r="L915"/>
      <c r="M915"/>
      <c r="N915"/>
      <c r="O915"/>
      <c r="P915"/>
      <c r="Q915"/>
    </row>
    <row r="916" spans="1:17" x14ac:dyDescent="0.2">
      <c r="A916"/>
      <c r="B916"/>
      <c r="C916"/>
      <c r="D916"/>
      <c r="E916"/>
      <c r="F916"/>
      <c r="G916"/>
      <c r="H916"/>
      <c r="I916"/>
      <c r="J916"/>
      <c r="K916"/>
      <c r="L916"/>
      <c r="M916"/>
      <c r="N916"/>
      <c r="O916"/>
      <c r="P916"/>
      <c r="Q916"/>
    </row>
    <row r="917" spans="1:17" x14ac:dyDescent="0.2">
      <c r="A917"/>
      <c r="B917"/>
      <c r="C917"/>
      <c r="D917"/>
      <c r="E917"/>
      <c r="F917"/>
      <c r="G917"/>
      <c r="H917"/>
      <c r="I917"/>
      <c r="J917"/>
      <c r="K917"/>
      <c r="L917"/>
      <c r="M917"/>
      <c r="N917"/>
      <c r="O917"/>
      <c r="P917"/>
      <c r="Q917"/>
    </row>
    <row r="918" spans="1:17" x14ac:dyDescent="0.2">
      <c r="A918"/>
      <c r="B918"/>
      <c r="C918"/>
      <c r="D918"/>
      <c r="E918"/>
      <c r="F918"/>
      <c r="G918"/>
      <c r="H918"/>
      <c r="I918"/>
      <c r="J918"/>
      <c r="K918"/>
      <c r="L918"/>
      <c r="M918"/>
      <c r="N918"/>
      <c r="O918"/>
      <c r="P918"/>
      <c r="Q918"/>
    </row>
    <row r="919" spans="1:17" x14ac:dyDescent="0.2">
      <c r="A919"/>
      <c r="B919"/>
      <c r="C919"/>
      <c r="D919"/>
      <c r="E919"/>
      <c r="F919"/>
      <c r="G919"/>
      <c r="H919"/>
      <c r="I919"/>
      <c r="J919"/>
      <c r="K919"/>
      <c r="L919"/>
      <c r="M919"/>
      <c r="N919"/>
      <c r="O919"/>
      <c r="P919"/>
      <c r="Q919"/>
    </row>
    <row r="920" spans="1:17" x14ac:dyDescent="0.2">
      <c r="A920"/>
      <c r="B920"/>
      <c r="C920"/>
      <c r="D920"/>
      <c r="E920"/>
      <c r="F920"/>
      <c r="G920"/>
      <c r="H920"/>
      <c r="I920"/>
      <c r="J920"/>
      <c r="K920"/>
      <c r="L920"/>
      <c r="M920"/>
      <c r="N920"/>
      <c r="O920"/>
      <c r="P920"/>
      <c r="Q920"/>
    </row>
    <row r="921" spans="1:17" x14ac:dyDescent="0.2">
      <c r="A921"/>
      <c r="B921"/>
      <c r="C921"/>
      <c r="D921"/>
      <c r="E921"/>
      <c r="F921"/>
      <c r="G921"/>
      <c r="H921"/>
      <c r="I921"/>
      <c r="J921"/>
      <c r="K921"/>
      <c r="L921"/>
      <c r="M921"/>
      <c r="N921"/>
      <c r="O921"/>
      <c r="P921"/>
      <c r="Q921"/>
    </row>
    <row r="922" spans="1:17" x14ac:dyDescent="0.2">
      <c r="A922"/>
      <c r="B922"/>
      <c r="C922"/>
      <c r="D922"/>
      <c r="E922"/>
      <c r="F922"/>
      <c r="G922"/>
      <c r="H922"/>
      <c r="I922"/>
      <c r="J922"/>
      <c r="K922"/>
      <c r="L922"/>
      <c r="M922"/>
      <c r="N922"/>
      <c r="O922"/>
      <c r="P922"/>
      <c r="Q922"/>
    </row>
    <row r="923" spans="1:17" x14ac:dyDescent="0.2">
      <c r="A923"/>
      <c r="B923"/>
      <c r="C923"/>
      <c r="D923"/>
      <c r="E923"/>
      <c r="F923"/>
      <c r="G923"/>
      <c r="H923"/>
      <c r="I923"/>
      <c r="J923"/>
      <c r="K923"/>
      <c r="L923"/>
      <c r="M923"/>
      <c r="N923"/>
      <c r="O923"/>
      <c r="P923"/>
      <c r="Q923"/>
    </row>
    <row r="924" spans="1:17" x14ac:dyDescent="0.2">
      <c r="A924"/>
      <c r="B924"/>
      <c r="C924"/>
      <c r="D924"/>
      <c r="E924"/>
      <c r="F924"/>
      <c r="G924"/>
      <c r="H924"/>
      <c r="I924"/>
      <c r="J924"/>
      <c r="K924"/>
      <c r="L924"/>
      <c r="M924"/>
      <c r="N924"/>
      <c r="O924"/>
      <c r="P924"/>
      <c r="Q924"/>
    </row>
    <row r="925" spans="1:17" x14ac:dyDescent="0.2">
      <c r="A925"/>
      <c r="B925"/>
      <c r="C925"/>
      <c r="D925"/>
      <c r="E925"/>
      <c r="F925"/>
      <c r="G925"/>
      <c r="H925"/>
      <c r="I925"/>
      <c r="J925"/>
      <c r="K925"/>
      <c r="L925"/>
      <c r="M925"/>
      <c r="N925"/>
      <c r="O925"/>
      <c r="P925"/>
      <c r="Q925"/>
    </row>
    <row r="926" spans="1:17" x14ac:dyDescent="0.2">
      <c r="A926"/>
      <c r="B926"/>
      <c r="C926"/>
      <c r="D926"/>
      <c r="E926"/>
      <c r="F926"/>
      <c r="G926"/>
      <c r="H926"/>
      <c r="I926"/>
      <c r="J926"/>
      <c r="K926"/>
      <c r="L926"/>
      <c r="M926"/>
      <c r="N926"/>
      <c r="O926"/>
      <c r="P926"/>
      <c r="Q926"/>
    </row>
    <row r="927" spans="1:17" x14ac:dyDescent="0.2">
      <c r="A927"/>
      <c r="B927"/>
      <c r="C927"/>
      <c r="D927"/>
      <c r="E927"/>
      <c r="F927"/>
      <c r="G927"/>
      <c r="H927"/>
      <c r="I927"/>
      <c r="J927"/>
      <c r="K927"/>
      <c r="L927"/>
      <c r="M927"/>
      <c r="N927"/>
      <c r="O927"/>
      <c r="P927"/>
      <c r="Q927"/>
    </row>
    <row r="928" spans="1:17" x14ac:dyDescent="0.2">
      <c r="A928"/>
      <c r="B928"/>
      <c r="C928"/>
      <c r="D928"/>
      <c r="E928"/>
      <c r="F928"/>
      <c r="G928"/>
      <c r="H928"/>
      <c r="I928"/>
      <c r="J928"/>
      <c r="K928"/>
      <c r="L928"/>
      <c r="M928"/>
      <c r="N928"/>
      <c r="O928"/>
      <c r="P928"/>
      <c r="Q928"/>
    </row>
    <row r="929" spans="1:17" x14ac:dyDescent="0.2">
      <c r="A929"/>
      <c r="B929"/>
      <c r="C929"/>
      <c r="D929"/>
      <c r="E929"/>
      <c r="F929"/>
      <c r="G929"/>
      <c r="H929"/>
      <c r="I929"/>
      <c r="J929"/>
      <c r="K929"/>
      <c r="L929"/>
      <c r="M929"/>
      <c r="N929"/>
      <c r="O929"/>
      <c r="P929"/>
      <c r="Q929"/>
    </row>
    <row r="930" spans="1:17" x14ac:dyDescent="0.2">
      <c r="A930"/>
      <c r="B930"/>
      <c r="C930"/>
      <c r="D930"/>
      <c r="E930"/>
      <c r="F930"/>
      <c r="G930"/>
      <c r="H930"/>
      <c r="I930"/>
      <c r="J930"/>
      <c r="K930"/>
      <c r="L930"/>
      <c r="M930"/>
      <c r="N930"/>
      <c r="O930"/>
      <c r="P930"/>
      <c r="Q930"/>
    </row>
    <row r="931" spans="1:17" x14ac:dyDescent="0.2">
      <c r="A931"/>
      <c r="B931"/>
      <c r="C931"/>
      <c r="D931"/>
      <c r="E931"/>
      <c r="F931"/>
      <c r="G931"/>
      <c r="H931"/>
      <c r="I931"/>
      <c r="J931"/>
      <c r="K931"/>
      <c r="L931"/>
      <c r="M931"/>
      <c r="N931"/>
      <c r="O931"/>
      <c r="P931"/>
      <c r="Q931"/>
    </row>
    <row r="932" spans="1:17" x14ac:dyDescent="0.2">
      <c r="A932"/>
      <c r="B932"/>
      <c r="C932"/>
      <c r="D932"/>
      <c r="E932"/>
      <c r="F932"/>
      <c r="G932"/>
      <c r="H932"/>
      <c r="I932"/>
      <c r="J932"/>
      <c r="K932"/>
      <c r="L932"/>
      <c r="M932"/>
      <c r="N932"/>
      <c r="O932"/>
      <c r="P932"/>
      <c r="Q932"/>
    </row>
    <row r="933" spans="1:17" x14ac:dyDescent="0.2">
      <c r="A933"/>
      <c r="B933"/>
      <c r="C933"/>
      <c r="D933"/>
      <c r="E933"/>
      <c r="F933"/>
      <c r="G933"/>
      <c r="H933"/>
      <c r="I933"/>
      <c r="J933"/>
      <c r="K933"/>
      <c r="L933"/>
      <c r="M933"/>
      <c r="N933"/>
      <c r="O933"/>
      <c r="P933"/>
      <c r="Q933"/>
    </row>
    <row r="934" spans="1:17" x14ac:dyDescent="0.2">
      <c r="A934"/>
      <c r="B934"/>
      <c r="C934"/>
      <c r="D934"/>
      <c r="E934"/>
      <c r="F934"/>
      <c r="G934"/>
      <c r="H934"/>
      <c r="I934"/>
      <c r="J934"/>
      <c r="K934"/>
      <c r="L934"/>
      <c r="M934"/>
      <c r="N934"/>
      <c r="O934"/>
      <c r="P934"/>
      <c r="Q934"/>
    </row>
    <row r="935" spans="1:17" x14ac:dyDescent="0.2">
      <c r="A935"/>
      <c r="B935"/>
      <c r="C935"/>
      <c r="D935"/>
      <c r="E935"/>
      <c r="F935"/>
      <c r="G935"/>
      <c r="H935"/>
      <c r="I935"/>
      <c r="J935"/>
      <c r="K935"/>
      <c r="L935"/>
      <c r="M935"/>
      <c r="N935"/>
      <c r="O935"/>
      <c r="P935"/>
      <c r="Q935"/>
    </row>
    <row r="936" spans="1:17" x14ac:dyDescent="0.2">
      <c r="A936"/>
      <c r="B936"/>
      <c r="C936"/>
      <c r="D936"/>
      <c r="E936"/>
      <c r="F936"/>
      <c r="G936"/>
      <c r="H936"/>
      <c r="I936"/>
      <c r="J936"/>
      <c r="K936"/>
      <c r="L936"/>
      <c r="M936"/>
      <c r="N936"/>
      <c r="O936"/>
      <c r="P936"/>
      <c r="Q936"/>
    </row>
    <row r="937" spans="1:17" x14ac:dyDescent="0.2">
      <c r="A937"/>
      <c r="B937"/>
      <c r="C937"/>
      <c r="D937"/>
      <c r="E937"/>
      <c r="F937"/>
      <c r="G937"/>
      <c r="H937"/>
      <c r="I937"/>
      <c r="J937"/>
      <c r="K937"/>
      <c r="L937"/>
      <c r="M937"/>
      <c r="N937"/>
      <c r="O937"/>
      <c r="P937"/>
      <c r="Q937"/>
    </row>
    <row r="938" spans="1:17" x14ac:dyDescent="0.2">
      <c r="A938"/>
      <c r="B938"/>
      <c r="C938"/>
      <c r="D938"/>
      <c r="E938"/>
      <c r="F938"/>
      <c r="G938"/>
      <c r="H938"/>
      <c r="I938"/>
      <c r="J938"/>
      <c r="K938"/>
      <c r="L938"/>
      <c r="M938"/>
      <c r="N938"/>
      <c r="O938"/>
      <c r="P938"/>
      <c r="Q938"/>
    </row>
    <row r="939" spans="1:17" x14ac:dyDescent="0.2">
      <c r="A939"/>
      <c r="B939"/>
      <c r="C939"/>
      <c r="D939"/>
      <c r="E939"/>
      <c r="F939"/>
      <c r="G939"/>
      <c r="H939"/>
      <c r="I939"/>
      <c r="J939"/>
      <c r="K939"/>
      <c r="L939"/>
      <c r="M939"/>
      <c r="N939"/>
      <c r="O939"/>
      <c r="P939"/>
      <c r="Q939"/>
    </row>
    <row r="940" spans="1:17" x14ac:dyDescent="0.2">
      <c r="A940"/>
      <c r="B940"/>
      <c r="C940"/>
      <c r="D940"/>
      <c r="E940"/>
      <c r="F940"/>
      <c r="G940"/>
      <c r="H940"/>
      <c r="I940"/>
      <c r="J940"/>
      <c r="K940"/>
      <c r="L940"/>
      <c r="M940"/>
      <c r="N940"/>
      <c r="O940"/>
      <c r="P940"/>
      <c r="Q940"/>
    </row>
    <row r="941" spans="1:17" x14ac:dyDescent="0.2">
      <c r="A941"/>
      <c r="B941"/>
      <c r="C941"/>
      <c r="D941"/>
      <c r="E941"/>
      <c r="F941"/>
      <c r="G941"/>
      <c r="H941"/>
      <c r="I941"/>
      <c r="J941"/>
      <c r="K941"/>
      <c r="L941"/>
      <c r="M941"/>
      <c r="N941"/>
      <c r="O941"/>
      <c r="P941"/>
      <c r="Q941"/>
    </row>
    <row r="942" spans="1:17" x14ac:dyDescent="0.2">
      <c r="A942"/>
      <c r="B942"/>
      <c r="C942"/>
      <c r="D942"/>
      <c r="E942"/>
      <c r="F942"/>
      <c r="G942"/>
      <c r="H942"/>
      <c r="I942"/>
      <c r="J942"/>
      <c r="K942"/>
      <c r="L942"/>
      <c r="M942"/>
      <c r="N942"/>
      <c r="O942"/>
      <c r="P942"/>
      <c r="Q942"/>
    </row>
    <row r="943" spans="1:17" x14ac:dyDescent="0.2">
      <c r="A943"/>
      <c r="B943"/>
      <c r="C943"/>
      <c r="D943"/>
      <c r="E943"/>
      <c r="F943"/>
      <c r="G943"/>
      <c r="H943"/>
      <c r="I943"/>
      <c r="J943"/>
      <c r="K943"/>
      <c r="L943"/>
      <c r="M943"/>
      <c r="N943"/>
      <c r="O943"/>
      <c r="P943"/>
      <c r="Q943"/>
    </row>
    <row r="944" spans="1:17" x14ac:dyDescent="0.2">
      <c r="A944"/>
      <c r="B944"/>
      <c r="C944"/>
      <c r="D944"/>
      <c r="E944"/>
      <c r="F944"/>
      <c r="G944"/>
      <c r="H944"/>
      <c r="I944"/>
      <c r="J944"/>
      <c r="K944"/>
      <c r="L944"/>
      <c r="M944"/>
      <c r="N944"/>
      <c r="O944"/>
      <c r="P944"/>
      <c r="Q944"/>
    </row>
    <row r="945" spans="1:17" x14ac:dyDescent="0.2">
      <c r="A945"/>
      <c r="B945"/>
      <c r="C945"/>
      <c r="D945"/>
      <c r="E945"/>
      <c r="F945"/>
      <c r="G945"/>
      <c r="H945"/>
      <c r="I945"/>
      <c r="J945"/>
      <c r="K945"/>
      <c r="L945"/>
      <c r="M945"/>
      <c r="N945"/>
      <c r="O945"/>
      <c r="P945"/>
      <c r="Q945"/>
    </row>
    <row r="946" spans="1:17" x14ac:dyDescent="0.2">
      <c r="A946"/>
      <c r="B946"/>
      <c r="C946"/>
      <c r="D946"/>
      <c r="E946"/>
      <c r="F946"/>
      <c r="G946"/>
      <c r="H946"/>
      <c r="I946"/>
      <c r="J946"/>
      <c r="K946"/>
      <c r="L946"/>
      <c r="M946"/>
      <c r="N946"/>
      <c r="O946"/>
      <c r="P946"/>
      <c r="Q946"/>
    </row>
    <row r="947" spans="1:17" x14ac:dyDescent="0.2">
      <c r="A947"/>
      <c r="B947"/>
      <c r="C947"/>
      <c r="D947"/>
      <c r="E947"/>
      <c r="F947"/>
      <c r="G947"/>
      <c r="H947"/>
      <c r="I947"/>
      <c r="J947"/>
      <c r="K947"/>
      <c r="L947"/>
      <c r="M947"/>
      <c r="N947"/>
      <c r="O947"/>
      <c r="P947"/>
      <c r="Q947"/>
    </row>
    <row r="948" spans="1:17" x14ac:dyDescent="0.2">
      <c r="A948"/>
      <c r="B948"/>
      <c r="C948"/>
      <c r="D948"/>
      <c r="E948"/>
      <c r="F948"/>
      <c r="G948"/>
      <c r="H948"/>
      <c r="I948"/>
      <c r="J948"/>
      <c r="K948"/>
      <c r="L948"/>
      <c r="M948"/>
      <c r="N948"/>
      <c r="O948"/>
      <c r="P948"/>
      <c r="Q948"/>
    </row>
    <row r="949" spans="1:17" x14ac:dyDescent="0.2">
      <c r="A949"/>
      <c r="B949"/>
      <c r="C949"/>
      <c r="D949"/>
      <c r="E949"/>
      <c r="F949"/>
      <c r="G949"/>
      <c r="H949"/>
      <c r="I949"/>
      <c r="J949"/>
      <c r="K949"/>
      <c r="L949"/>
      <c r="M949"/>
      <c r="N949"/>
      <c r="O949"/>
      <c r="P949"/>
      <c r="Q949"/>
    </row>
    <row r="950" spans="1:17" x14ac:dyDescent="0.2">
      <c r="A950"/>
      <c r="B950"/>
      <c r="C950"/>
      <c r="D950"/>
      <c r="E950"/>
      <c r="F950"/>
      <c r="G950"/>
      <c r="H950"/>
      <c r="I950"/>
      <c r="J950"/>
      <c r="K950"/>
      <c r="L950"/>
      <c r="M950"/>
      <c r="N950"/>
      <c r="O950"/>
      <c r="P950"/>
      <c r="Q950"/>
    </row>
    <row r="951" spans="1:17" x14ac:dyDescent="0.2">
      <c r="A951"/>
      <c r="B951"/>
      <c r="C951"/>
      <c r="D951"/>
      <c r="E951"/>
      <c r="F951"/>
      <c r="G951"/>
      <c r="H951"/>
      <c r="I951"/>
      <c r="J951"/>
      <c r="K951"/>
      <c r="L951"/>
      <c r="M951"/>
      <c r="N951"/>
      <c r="O951"/>
      <c r="P951"/>
      <c r="Q951"/>
    </row>
    <row r="952" spans="1:17" x14ac:dyDescent="0.2">
      <c r="A952"/>
      <c r="B952"/>
      <c r="C952"/>
      <c r="D952"/>
      <c r="E952"/>
      <c r="F952"/>
      <c r="G952"/>
      <c r="H952"/>
      <c r="I952"/>
      <c r="J952"/>
      <c r="K952"/>
      <c r="L952"/>
      <c r="M952"/>
      <c r="N952"/>
      <c r="O952"/>
      <c r="P952"/>
      <c r="Q952"/>
    </row>
    <row r="953" spans="1:17" x14ac:dyDescent="0.2">
      <c r="A953"/>
      <c r="B953"/>
      <c r="C953"/>
      <c r="D953"/>
      <c r="E953"/>
      <c r="F953"/>
      <c r="G953"/>
      <c r="H953"/>
      <c r="I953"/>
      <c r="J953"/>
      <c r="K953"/>
      <c r="L953"/>
      <c r="M953"/>
      <c r="N953"/>
      <c r="O953"/>
      <c r="P953"/>
      <c r="Q953"/>
    </row>
    <row r="954" spans="1:17" x14ac:dyDescent="0.2">
      <c r="A954"/>
      <c r="B954"/>
      <c r="C954"/>
      <c r="D954"/>
      <c r="E954"/>
      <c r="F954"/>
      <c r="G954"/>
      <c r="H954"/>
      <c r="I954"/>
      <c r="J954"/>
      <c r="K954"/>
      <c r="L954"/>
      <c r="M954"/>
      <c r="N954"/>
      <c r="O954"/>
      <c r="P954"/>
      <c r="Q954"/>
    </row>
    <row r="955" spans="1:17" x14ac:dyDescent="0.2">
      <c r="A955"/>
      <c r="B955"/>
      <c r="C955"/>
      <c r="D955"/>
      <c r="E955"/>
      <c r="F955"/>
      <c r="G955"/>
      <c r="H955"/>
      <c r="I955"/>
      <c r="J955"/>
      <c r="K955"/>
      <c r="L955"/>
      <c r="M955"/>
      <c r="N955"/>
      <c r="O955"/>
      <c r="P955"/>
      <c r="Q955"/>
    </row>
    <row r="956" spans="1:17" x14ac:dyDescent="0.2">
      <c r="A956"/>
      <c r="B956"/>
      <c r="C956"/>
      <c r="D956"/>
      <c r="E956"/>
      <c r="F956"/>
      <c r="G956"/>
      <c r="H956"/>
      <c r="I956"/>
      <c r="J956"/>
      <c r="K956"/>
      <c r="L956"/>
      <c r="M956"/>
      <c r="N956"/>
      <c r="O956"/>
      <c r="P956"/>
      <c r="Q956"/>
    </row>
    <row r="957" spans="1:17" x14ac:dyDescent="0.2">
      <c r="A957"/>
      <c r="B957"/>
      <c r="C957"/>
      <c r="D957"/>
      <c r="E957"/>
      <c r="F957"/>
      <c r="G957"/>
      <c r="H957"/>
      <c r="I957"/>
      <c r="J957"/>
      <c r="K957"/>
      <c r="L957"/>
      <c r="M957"/>
      <c r="N957"/>
      <c r="O957"/>
      <c r="P957"/>
      <c r="Q957"/>
    </row>
    <row r="958" spans="1:17" x14ac:dyDescent="0.2">
      <c r="A958"/>
      <c r="B958"/>
      <c r="C958"/>
      <c r="D958"/>
      <c r="E958"/>
      <c r="F958"/>
      <c r="G958"/>
      <c r="H958"/>
      <c r="I958"/>
      <c r="J958"/>
      <c r="K958"/>
      <c r="L958"/>
      <c r="M958"/>
      <c r="N958"/>
      <c r="O958"/>
      <c r="P958"/>
      <c r="Q958"/>
    </row>
    <row r="959" spans="1:17" x14ac:dyDescent="0.2">
      <c r="A959"/>
      <c r="B959"/>
      <c r="C959"/>
      <c r="D959"/>
      <c r="E959"/>
      <c r="F959"/>
      <c r="G959"/>
      <c r="H959"/>
      <c r="I959"/>
      <c r="J959"/>
      <c r="K959"/>
      <c r="L959"/>
      <c r="M959"/>
      <c r="N959"/>
      <c r="O959"/>
      <c r="P959"/>
      <c r="Q959"/>
    </row>
    <row r="960" spans="1:17" x14ac:dyDescent="0.2">
      <c r="A960"/>
      <c r="B960"/>
      <c r="C960"/>
      <c r="D960"/>
      <c r="E960"/>
      <c r="F960"/>
      <c r="G960"/>
      <c r="H960"/>
      <c r="I960"/>
      <c r="J960"/>
      <c r="K960"/>
      <c r="L960"/>
      <c r="M960"/>
      <c r="N960"/>
      <c r="O960"/>
      <c r="P960"/>
      <c r="Q960"/>
    </row>
    <row r="961" spans="1:17" x14ac:dyDescent="0.2">
      <c r="A961"/>
      <c r="B961"/>
      <c r="C961"/>
      <c r="D961"/>
      <c r="E961"/>
      <c r="F961"/>
      <c r="G961"/>
      <c r="H961"/>
      <c r="I961"/>
      <c r="J961"/>
      <c r="K961"/>
      <c r="L961"/>
      <c r="M961"/>
      <c r="N961"/>
      <c r="O961"/>
      <c r="P961"/>
      <c r="Q961"/>
    </row>
    <row r="962" spans="1:17" x14ac:dyDescent="0.2">
      <c r="A962"/>
      <c r="B962"/>
      <c r="C962"/>
      <c r="D962"/>
      <c r="E962"/>
      <c r="F962"/>
      <c r="G962"/>
      <c r="H962"/>
      <c r="I962"/>
      <c r="J962"/>
      <c r="K962"/>
      <c r="L962"/>
      <c r="M962"/>
      <c r="N962"/>
      <c r="O962"/>
      <c r="P962"/>
      <c r="Q962"/>
    </row>
    <row r="963" spans="1:17" x14ac:dyDescent="0.2">
      <c r="A963"/>
      <c r="B963"/>
      <c r="C963"/>
      <c r="D963"/>
      <c r="E963"/>
      <c r="F963"/>
      <c r="G963"/>
      <c r="H963"/>
      <c r="I963"/>
      <c r="J963"/>
      <c r="K963"/>
      <c r="L963"/>
      <c r="M963"/>
      <c r="N963"/>
      <c r="O963"/>
      <c r="P963"/>
      <c r="Q963"/>
    </row>
    <row r="964" spans="1:17" x14ac:dyDescent="0.2">
      <c r="A964"/>
      <c r="B964"/>
      <c r="C964"/>
      <c r="D964"/>
      <c r="E964"/>
      <c r="F964"/>
      <c r="G964"/>
      <c r="H964"/>
      <c r="I964"/>
      <c r="J964"/>
      <c r="K964"/>
      <c r="L964"/>
      <c r="M964"/>
      <c r="N964"/>
      <c r="O964"/>
      <c r="P964"/>
      <c r="Q964"/>
    </row>
    <row r="965" spans="1:17" x14ac:dyDescent="0.2">
      <c r="A965"/>
      <c r="B965"/>
      <c r="C965"/>
      <c r="D965"/>
      <c r="E965"/>
      <c r="F965"/>
      <c r="G965"/>
      <c r="H965"/>
      <c r="I965"/>
      <c r="J965"/>
      <c r="K965"/>
      <c r="L965"/>
      <c r="M965"/>
      <c r="N965"/>
      <c r="O965"/>
      <c r="P965"/>
      <c r="Q965"/>
    </row>
    <row r="966" spans="1:17" x14ac:dyDescent="0.2">
      <c r="A966"/>
      <c r="B966"/>
      <c r="C966"/>
      <c r="D966"/>
      <c r="E966"/>
      <c r="F966"/>
      <c r="G966"/>
      <c r="H966"/>
      <c r="I966"/>
      <c r="J966"/>
      <c r="K966"/>
      <c r="L966"/>
      <c r="M966"/>
      <c r="N966"/>
      <c r="O966"/>
      <c r="P966"/>
      <c r="Q966"/>
    </row>
    <row r="967" spans="1:17" x14ac:dyDescent="0.2">
      <c r="A967"/>
      <c r="B967"/>
      <c r="C967"/>
      <c r="D967"/>
      <c r="E967"/>
      <c r="F967"/>
      <c r="G967"/>
      <c r="H967"/>
      <c r="I967"/>
      <c r="J967"/>
      <c r="K967"/>
      <c r="L967"/>
      <c r="M967"/>
      <c r="N967"/>
      <c r="O967"/>
      <c r="P967"/>
      <c r="Q967"/>
    </row>
    <row r="968" spans="1:17" x14ac:dyDescent="0.2">
      <c r="A968"/>
      <c r="B968"/>
      <c r="C968"/>
      <c r="D968"/>
      <c r="E968"/>
      <c r="F968"/>
      <c r="G968"/>
      <c r="H968"/>
      <c r="I968"/>
      <c r="J968"/>
      <c r="K968"/>
      <c r="L968"/>
      <c r="M968"/>
      <c r="N968"/>
      <c r="O968"/>
      <c r="P968"/>
      <c r="Q968"/>
    </row>
    <row r="969" spans="1:17" x14ac:dyDescent="0.2">
      <c r="A969"/>
      <c r="B969"/>
      <c r="C969"/>
      <c r="D969"/>
      <c r="E969"/>
      <c r="F969"/>
      <c r="G969"/>
      <c r="H969"/>
      <c r="I969"/>
      <c r="J969"/>
      <c r="K969"/>
      <c r="L969"/>
      <c r="M969"/>
      <c r="N969"/>
      <c r="O969"/>
      <c r="P969"/>
      <c r="Q969"/>
    </row>
    <row r="970" spans="1:17" x14ac:dyDescent="0.2">
      <c r="A970"/>
      <c r="B970"/>
      <c r="C970"/>
      <c r="D970"/>
      <c r="E970"/>
      <c r="F970"/>
      <c r="G970"/>
      <c r="H970"/>
      <c r="I970"/>
      <c r="J970"/>
      <c r="K970"/>
      <c r="L970"/>
      <c r="M970"/>
      <c r="N970"/>
      <c r="O970"/>
      <c r="P970"/>
      <c r="Q970"/>
    </row>
    <row r="971" spans="1:17" x14ac:dyDescent="0.2">
      <c r="A971"/>
      <c r="B971"/>
      <c r="C971"/>
      <c r="D971"/>
      <c r="E971"/>
      <c r="F971"/>
      <c r="G971"/>
      <c r="H971"/>
      <c r="I971"/>
      <c r="J971"/>
      <c r="K971"/>
      <c r="L971"/>
      <c r="M971"/>
      <c r="N971"/>
      <c r="O971"/>
      <c r="P971"/>
      <c r="Q971"/>
    </row>
    <row r="972" spans="1:17" x14ac:dyDescent="0.2">
      <c r="A972"/>
      <c r="B972"/>
      <c r="C972"/>
      <c r="D972"/>
      <c r="E972"/>
      <c r="F972"/>
      <c r="G972"/>
      <c r="H972"/>
      <c r="I972"/>
      <c r="J972"/>
      <c r="K972"/>
      <c r="L972"/>
      <c r="M972"/>
      <c r="N972"/>
      <c r="O972"/>
      <c r="P972"/>
      <c r="Q972"/>
    </row>
    <row r="973" spans="1:17" x14ac:dyDescent="0.2">
      <c r="A973"/>
      <c r="B973"/>
      <c r="C973"/>
      <c r="D973"/>
      <c r="E973"/>
      <c r="F973"/>
      <c r="G973"/>
      <c r="H973"/>
      <c r="I973"/>
      <c r="J973"/>
      <c r="K973"/>
      <c r="L973"/>
      <c r="M973"/>
      <c r="N973"/>
      <c r="O973"/>
      <c r="P973"/>
      <c r="Q973"/>
    </row>
    <row r="974" spans="1:17" x14ac:dyDescent="0.2">
      <c r="A974"/>
      <c r="B974"/>
      <c r="C974"/>
      <c r="D974"/>
      <c r="E974"/>
      <c r="F974"/>
      <c r="G974"/>
      <c r="H974"/>
      <c r="I974"/>
      <c r="J974"/>
      <c r="K974"/>
      <c r="L974"/>
      <c r="M974"/>
      <c r="N974"/>
      <c r="O974"/>
      <c r="P974"/>
      <c r="Q974"/>
    </row>
    <row r="975" spans="1:17" x14ac:dyDescent="0.2">
      <c r="A975"/>
      <c r="B975"/>
      <c r="C975"/>
      <c r="D975"/>
      <c r="E975"/>
      <c r="F975"/>
      <c r="G975"/>
      <c r="H975"/>
      <c r="I975"/>
      <c r="J975"/>
      <c r="K975"/>
      <c r="L975"/>
      <c r="M975"/>
      <c r="N975"/>
      <c r="O975"/>
      <c r="P975"/>
      <c r="Q975"/>
    </row>
    <row r="976" spans="1:17" x14ac:dyDescent="0.2">
      <c r="A976"/>
      <c r="B976"/>
      <c r="C976"/>
      <c r="D976"/>
      <c r="E976"/>
      <c r="F976"/>
      <c r="G976"/>
      <c r="H976"/>
      <c r="I976"/>
      <c r="J976"/>
      <c r="K976"/>
      <c r="L976"/>
      <c r="M976"/>
      <c r="N976"/>
      <c r="O976"/>
      <c r="P976"/>
      <c r="Q976"/>
    </row>
    <row r="977" spans="1:17" x14ac:dyDescent="0.2">
      <c r="A977"/>
      <c r="B977"/>
      <c r="C977"/>
      <c r="D977"/>
      <c r="E977"/>
      <c r="F977"/>
      <c r="G977"/>
      <c r="H977"/>
      <c r="I977"/>
      <c r="J977"/>
      <c r="K977"/>
      <c r="L977"/>
      <c r="M977"/>
      <c r="N977"/>
      <c r="O977"/>
      <c r="P977"/>
      <c r="Q977"/>
    </row>
    <row r="978" spans="1:17" x14ac:dyDescent="0.2">
      <c r="A978"/>
      <c r="B978"/>
      <c r="C978"/>
      <c r="D978"/>
      <c r="E978"/>
      <c r="F978"/>
      <c r="G978"/>
      <c r="H978"/>
      <c r="I978"/>
      <c r="J978"/>
      <c r="K978"/>
      <c r="L978"/>
      <c r="M978"/>
      <c r="N978"/>
      <c r="O978"/>
      <c r="P978"/>
      <c r="Q978"/>
    </row>
    <row r="979" spans="1:17" x14ac:dyDescent="0.2">
      <c r="A979"/>
      <c r="B979"/>
      <c r="C979"/>
      <c r="D979"/>
      <c r="E979"/>
      <c r="F979"/>
      <c r="G979"/>
      <c r="H979"/>
      <c r="I979"/>
      <c r="J979"/>
      <c r="K979"/>
      <c r="L979"/>
      <c r="M979"/>
      <c r="N979"/>
      <c r="O979"/>
      <c r="P979"/>
      <c r="Q979"/>
    </row>
    <row r="980" spans="1:17" x14ac:dyDescent="0.2">
      <c r="A980"/>
      <c r="B980"/>
      <c r="C980"/>
      <c r="D980"/>
      <c r="E980"/>
      <c r="F980"/>
      <c r="G980"/>
      <c r="H980"/>
      <c r="I980"/>
      <c r="J980"/>
      <c r="K980"/>
      <c r="L980"/>
      <c r="M980"/>
      <c r="N980"/>
      <c r="O980"/>
      <c r="P980"/>
      <c r="Q980"/>
    </row>
    <row r="981" spans="1:17" x14ac:dyDescent="0.2">
      <c r="A981"/>
      <c r="B981"/>
      <c r="C981"/>
      <c r="D981"/>
      <c r="E981"/>
      <c r="F981"/>
      <c r="G981"/>
      <c r="H981"/>
      <c r="I981"/>
      <c r="J981"/>
      <c r="K981"/>
      <c r="L981"/>
      <c r="M981"/>
      <c r="N981"/>
      <c r="O981"/>
      <c r="P981"/>
      <c r="Q981"/>
    </row>
    <row r="982" spans="1:17" x14ac:dyDescent="0.2">
      <c r="A982"/>
      <c r="B982"/>
      <c r="C982"/>
      <c r="D982"/>
      <c r="E982"/>
      <c r="F982"/>
      <c r="G982"/>
      <c r="H982"/>
      <c r="I982"/>
      <c r="J982"/>
      <c r="K982"/>
      <c r="L982"/>
      <c r="M982"/>
      <c r="N982"/>
      <c r="O982"/>
      <c r="P982"/>
      <c r="Q982"/>
    </row>
    <row r="983" spans="1:17" x14ac:dyDescent="0.2">
      <c r="A983"/>
      <c r="B983"/>
      <c r="C983"/>
      <c r="D983"/>
      <c r="E983"/>
      <c r="F983"/>
      <c r="G983"/>
      <c r="H983"/>
      <c r="I983"/>
      <c r="J983"/>
      <c r="K983"/>
      <c r="L983"/>
      <c r="M983"/>
      <c r="N983"/>
      <c r="O983"/>
      <c r="P983"/>
      <c r="Q983"/>
    </row>
    <row r="984" spans="1:17" x14ac:dyDescent="0.2">
      <c r="A984"/>
      <c r="B984"/>
      <c r="C984"/>
      <c r="D984"/>
      <c r="E984"/>
      <c r="F984"/>
      <c r="G984"/>
      <c r="H984"/>
      <c r="I984"/>
      <c r="J984"/>
      <c r="K984"/>
      <c r="L984"/>
      <c r="M984"/>
      <c r="N984"/>
      <c r="O984"/>
      <c r="P984"/>
      <c r="Q984"/>
    </row>
    <row r="985" spans="1:17" x14ac:dyDescent="0.2">
      <c r="A985"/>
      <c r="B985"/>
      <c r="C985"/>
      <c r="D985"/>
      <c r="E985"/>
      <c r="F985"/>
      <c r="G985"/>
      <c r="H985"/>
      <c r="I985"/>
      <c r="J985"/>
      <c r="K985"/>
      <c r="L985"/>
      <c r="M985"/>
      <c r="N985"/>
      <c r="O985"/>
      <c r="P985"/>
      <c r="Q985"/>
    </row>
    <row r="986" spans="1:17" x14ac:dyDescent="0.2">
      <c r="A986"/>
      <c r="B986"/>
      <c r="C986"/>
      <c r="D986"/>
      <c r="E986"/>
      <c r="F986"/>
      <c r="G986"/>
      <c r="H986"/>
      <c r="I986"/>
      <c r="J986"/>
      <c r="K986"/>
      <c r="L986"/>
      <c r="M986"/>
      <c r="N986"/>
      <c r="O986"/>
      <c r="P986"/>
      <c r="Q986"/>
    </row>
    <row r="987" spans="1:17" x14ac:dyDescent="0.2">
      <c r="A987"/>
      <c r="B987"/>
      <c r="C987"/>
      <c r="D987"/>
      <c r="E987"/>
      <c r="F987"/>
      <c r="G987"/>
      <c r="H987"/>
      <c r="I987"/>
      <c r="J987"/>
      <c r="K987"/>
      <c r="L987"/>
      <c r="M987"/>
      <c r="N987"/>
      <c r="O987"/>
      <c r="P987"/>
      <c r="Q987"/>
    </row>
    <row r="988" spans="1:17" x14ac:dyDescent="0.2">
      <c r="A988"/>
      <c r="B988"/>
      <c r="C988"/>
      <c r="D988"/>
      <c r="E988"/>
      <c r="F988"/>
      <c r="G988"/>
      <c r="H988"/>
      <c r="I988"/>
      <c r="J988"/>
      <c r="K988"/>
      <c r="L988"/>
      <c r="M988"/>
      <c r="N988"/>
      <c r="O988"/>
      <c r="P988"/>
      <c r="Q988"/>
    </row>
    <row r="989" spans="1:17" x14ac:dyDescent="0.2">
      <c r="A989"/>
      <c r="B989"/>
      <c r="C989"/>
      <c r="D989"/>
      <c r="E989"/>
      <c r="F989"/>
      <c r="G989"/>
      <c r="H989"/>
      <c r="I989"/>
      <c r="J989"/>
      <c r="K989"/>
      <c r="L989"/>
      <c r="M989"/>
      <c r="N989"/>
      <c r="O989"/>
      <c r="P989"/>
      <c r="Q989"/>
    </row>
    <row r="990" spans="1:17" x14ac:dyDescent="0.2">
      <c r="A990"/>
      <c r="B990"/>
      <c r="C990"/>
      <c r="D990"/>
      <c r="E990"/>
      <c r="F990"/>
      <c r="G990"/>
      <c r="H990"/>
      <c r="I990"/>
      <c r="J990"/>
      <c r="K990"/>
      <c r="L990"/>
      <c r="M990"/>
      <c r="N990"/>
      <c r="O990"/>
      <c r="P990"/>
      <c r="Q990"/>
    </row>
    <row r="991" spans="1:17" x14ac:dyDescent="0.2">
      <c r="A991"/>
      <c r="B991"/>
      <c r="C991"/>
      <c r="D991"/>
      <c r="E991"/>
      <c r="F991"/>
      <c r="G991"/>
      <c r="H991"/>
      <c r="I991"/>
      <c r="J991"/>
      <c r="K991"/>
      <c r="L991"/>
      <c r="M991"/>
      <c r="N991"/>
      <c r="O991"/>
      <c r="P991"/>
      <c r="Q991"/>
    </row>
    <row r="992" spans="1:17" x14ac:dyDescent="0.2">
      <c r="A992"/>
      <c r="B992"/>
      <c r="C992"/>
      <c r="D992"/>
      <c r="E992"/>
      <c r="F992"/>
      <c r="G992"/>
      <c r="H992"/>
      <c r="I992"/>
      <c r="J992"/>
      <c r="K992"/>
      <c r="L992"/>
      <c r="M992"/>
      <c r="N992"/>
      <c r="O992"/>
      <c r="P992"/>
      <c r="Q992"/>
    </row>
    <row r="993" spans="1:17" x14ac:dyDescent="0.2">
      <c r="A993"/>
      <c r="B993"/>
      <c r="C993"/>
      <c r="D993"/>
      <c r="E993"/>
      <c r="F993"/>
      <c r="G993"/>
      <c r="H993"/>
      <c r="I993"/>
      <c r="J993"/>
      <c r="K993"/>
      <c r="L993"/>
      <c r="M993"/>
      <c r="N993"/>
      <c r="O993"/>
      <c r="P993"/>
      <c r="Q993"/>
    </row>
    <row r="994" spans="1:17" x14ac:dyDescent="0.2">
      <c r="A994"/>
      <c r="B994"/>
      <c r="C994"/>
      <c r="D994"/>
      <c r="E994"/>
      <c r="F994"/>
      <c r="G994"/>
      <c r="H994"/>
      <c r="I994"/>
      <c r="J994"/>
      <c r="K994"/>
      <c r="L994"/>
      <c r="M994"/>
      <c r="N994"/>
      <c r="O994"/>
      <c r="P994"/>
      <c r="Q994"/>
    </row>
    <row r="995" spans="1:17" x14ac:dyDescent="0.2">
      <c r="A995"/>
      <c r="B995"/>
      <c r="C995"/>
      <c r="D995"/>
      <c r="E995"/>
      <c r="F995"/>
      <c r="G995"/>
      <c r="H995"/>
      <c r="I995"/>
      <c r="J995"/>
      <c r="K995"/>
      <c r="L995"/>
      <c r="M995"/>
      <c r="N995"/>
      <c r="O995"/>
      <c r="P995"/>
      <c r="Q995"/>
    </row>
    <row r="996" spans="1:17" x14ac:dyDescent="0.2">
      <c r="A996"/>
      <c r="B996"/>
      <c r="C996"/>
      <c r="D996"/>
      <c r="E996"/>
      <c r="F996"/>
      <c r="G996"/>
      <c r="H996"/>
      <c r="I996"/>
      <c r="J996"/>
      <c r="K996"/>
      <c r="L996"/>
      <c r="M996"/>
      <c r="N996"/>
      <c r="O996"/>
      <c r="P996"/>
      <c r="Q996"/>
    </row>
    <row r="997" spans="1:17" x14ac:dyDescent="0.2">
      <c r="A997"/>
      <c r="B997"/>
      <c r="C997"/>
      <c r="D997"/>
      <c r="E997"/>
      <c r="F997"/>
      <c r="G997"/>
      <c r="H997"/>
      <c r="I997"/>
      <c r="J997"/>
      <c r="K997"/>
      <c r="L997"/>
      <c r="M997"/>
      <c r="N997"/>
      <c r="O997"/>
      <c r="P997"/>
      <c r="Q997"/>
    </row>
    <row r="998" spans="1:17" x14ac:dyDescent="0.2">
      <c r="A998"/>
      <c r="B998"/>
      <c r="C998"/>
      <c r="D998"/>
      <c r="E998"/>
      <c r="F998"/>
      <c r="G998"/>
      <c r="H998"/>
      <c r="I998"/>
      <c r="J998"/>
      <c r="K998"/>
      <c r="L998"/>
      <c r="M998"/>
      <c r="N998"/>
      <c r="O998"/>
      <c r="P998"/>
      <c r="Q998"/>
    </row>
    <row r="999" spans="1:17" x14ac:dyDescent="0.2">
      <c r="A999"/>
      <c r="B999"/>
      <c r="C999"/>
      <c r="D999"/>
      <c r="E999"/>
      <c r="F999"/>
      <c r="G999"/>
      <c r="H999"/>
      <c r="I999"/>
      <c r="J999"/>
      <c r="K999"/>
      <c r="L999"/>
      <c r="M999"/>
      <c r="N999"/>
      <c r="O999"/>
      <c r="P999"/>
      <c r="Q999"/>
    </row>
    <row r="1000" spans="1:17" x14ac:dyDescent="0.2">
      <c r="A1000"/>
      <c r="B1000"/>
      <c r="C1000"/>
      <c r="D1000"/>
      <c r="E1000"/>
      <c r="F1000"/>
      <c r="G1000"/>
      <c r="H1000"/>
      <c r="I1000"/>
      <c r="J1000"/>
      <c r="K1000"/>
      <c r="L1000"/>
      <c r="M1000"/>
      <c r="N1000"/>
      <c r="O1000"/>
      <c r="P1000"/>
      <c r="Q1000"/>
    </row>
  </sheetData>
  <sheetProtection sheet="1" objects="1" scenarios="1"/>
  <mergeCells count="7">
    <mergeCell ref="F6:I6"/>
    <mergeCell ref="J6:M6"/>
    <mergeCell ref="N6:Q6"/>
    <mergeCell ref="A4:C4"/>
    <mergeCell ref="A6:C6"/>
    <mergeCell ref="D6:D7"/>
    <mergeCell ref="E6:E7"/>
  </mergeCells>
  <phoneticPr fontId="5" type="noConversion"/>
  <pageMargins left="0.27" right="0.27" top="0.52" bottom="0.51" header="0.5" footer="0.5"/>
  <pageSetup paperSize="9"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eet6.MDA2">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9220" r:id="rId5" name="Button 4">
              <controlPr defaultSize="0" print="0" autoFill="0" autoPict="0" macro="[0]!Sheet6.AGE_MDA2">
                <anchor moveWithCells="1" sizeWithCells="1">
                  <from>
                    <xdr:col>9</xdr:col>
                    <xdr:colOff>0</xdr:colOff>
                    <xdr:row>1</xdr:row>
                    <xdr:rowOff>9525</xdr:rowOff>
                  </from>
                  <to>
                    <xdr:col>13</xdr:col>
                    <xdr:colOff>0</xdr:colOff>
                    <xdr:row>2</xdr:row>
                    <xdr:rowOff>19050</xdr:rowOff>
                  </to>
                </anchor>
              </controlPr>
            </control>
          </mc:Choice>
        </mc:AlternateContent>
        <mc:AlternateContent xmlns:mc="http://schemas.openxmlformats.org/markup-compatibility/2006">
          <mc:Choice Requires="x14">
            <control shapeId="9221" r:id="rId6" name="Button 5">
              <controlPr defaultSize="0" print="0" autoFill="0" autoPict="0" macro="[0]!Sheet6.VALIDATION_MDA2">
                <anchor moveWithCells="1" sizeWithCells="1">
                  <from>
                    <xdr:col>14</xdr:col>
                    <xdr:colOff>9525</xdr:colOff>
                    <xdr:row>1</xdr:row>
                    <xdr:rowOff>9525</xdr:rowOff>
                  </from>
                  <to>
                    <xdr:col>15</xdr:col>
                    <xdr:colOff>428625</xdr:colOff>
                    <xdr:row>2</xdr:row>
                    <xdr:rowOff>19050</xdr:rowOff>
                  </to>
                </anchor>
              </controlPr>
            </control>
          </mc:Choice>
        </mc:AlternateContent>
        <mc:AlternateContent xmlns:mc="http://schemas.openxmlformats.org/markup-compatibility/2006">
          <mc:Choice Requires="x14">
            <control shapeId="9222" r:id="rId7" name="Button 6">
              <controlPr defaultSize="0" print="0" autoFill="0" autoPict="0" macro="[0]!Sheet6.REST_COL_MDA2">
                <anchor moveWithCells="1" sizeWithCells="1">
                  <from>
                    <xdr:col>16</xdr:col>
                    <xdr:colOff>0</xdr:colOff>
                    <xdr:row>1</xdr:row>
                    <xdr:rowOff>9525</xdr:rowOff>
                  </from>
                  <to>
                    <xdr:col>17</xdr:col>
                    <xdr:colOff>0</xdr:colOff>
                    <xdr:row>2</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T1000"/>
  <sheetViews>
    <sheetView showZeros="0" zoomScaleNormal="100" workbookViewId="0">
      <pane xSplit="4" ySplit="8" topLeftCell="E9" activePane="bottomRight" state="frozen"/>
      <selection pane="topRight" activeCell="E1" sqref="E1"/>
      <selection pane="bottomLeft" activeCell="A9" sqref="A9"/>
      <selection pane="bottomRight" activeCell="H4" sqref="H4"/>
    </sheetView>
  </sheetViews>
  <sheetFormatPr defaultColWidth="9.140625" defaultRowHeight="12.75" x14ac:dyDescent="0.2"/>
  <cols>
    <col min="1" max="1" width="9.140625" style="1"/>
    <col min="2" max="3" width="25.7109375" style="1" customWidth="1"/>
    <col min="4" max="4" width="18.7109375" style="1" customWidth="1"/>
    <col min="5" max="5" width="12.42578125" style="1" customWidth="1"/>
    <col min="6" max="17" width="10.7109375" style="1" customWidth="1"/>
    <col min="18" max="20" width="7.28515625" style="1" customWidth="1"/>
    <col min="21" max="16384" width="9.140625" style="1"/>
  </cols>
  <sheetData>
    <row r="1" spans="1:20" ht="23.25" x14ac:dyDescent="0.35">
      <c r="A1" s="3" t="s">
        <v>29</v>
      </c>
      <c r="B1" s="4"/>
      <c r="C1" s="4"/>
      <c r="D1" s="4"/>
      <c r="E1" s="4"/>
      <c r="F1" s="4"/>
      <c r="G1" s="4"/>
      <c r="H1" s="4"/>
      <c r="I1" s="4"/>
      <c r="J1" s="4"/>
      <c r="K1" s="4"/>
      <c r="L1" s="4"/>
      <c r="M1" s="4"/>
      <c r="N1" s="4"/>
      <c r="O1" s="4"/>
      <c r="P1" s="4"/>
      <c r="Q1" s="4"/>
      <c r="R1" s="4"/>
      <c r="S1" s="4"/>
      <c r="T1" s="4"/>
    </row>
    <row r="2" spans="1:20" x14ac:dyDescent="0.2">
      <c r="A2" s="4" t="s">
        <v>30</v>
      </c>
      <c r="B2" s="4"/>
      <c r="C2" s="4"/>
      <c r="D2" s="4"/>
      <c r="E2" s="4"/>
      <c r="F2" s="4"/>
      <c r="G2" s="4"/>
      <c r="H2" s="4"/>
      <c r="I2" s="4"/>
      <c r="J2" s="4"/>
      <c r="K2" s="4"/>
      <c r="L2" s="4"/>
      <c r="M2" s="4"/>
      <c r="N2" s="4"/>
      <c r="O2" s="4"/>
      <c r="P2" s="4"/>
      <c r="Q2" s="4"/>
      <c r="R2" s="4"/>
      <c r="S2" s="4"/>
      <c r="T2" s="4"/>
    </row>
    <row r="3" spans="1:20" x14ac:dyDescent="0.2">
      <c r="A3" s="4"/>
      <c r="B3" s="4"/>
      <c r="C3" s="4"/>
      <c r="D3" s="4"/>
      <c r="E3" s="4"/>
      <c r="F3" s="4"/>
      <c r="G3" s="4"/>
      <c r="H3" s="4"/>
      <c r="I3" s="4"/>
      <c r="J3" s="4"/>
      <c r="K3" s="4"/>
      <c r="L3" s="4"/>
      <c r="M3" s="4"/>
      <c r="N3" s="4"/>
      <c r="O3" s="4"/>
      <c r="P3" s="4"/>
      <c r="Q3" s="4"/>
      <c r="R3" s="4"/>
      <c r="S3" s="4"/>
      <c r="T3" s="4"/>
    </row>
    <row r="4" spans="1:20" x14ac:dyDescent="0.2">
      <c r="A4" s="353" t="s">
        <v>16</v>
      </c>
      <c r="B4" s="353"/>
      <c r="C4" s="353"/>
      <c r="D4" s="15"/>
      <c r="E4" s="15"/>
      <c r="F4" s="5">
        <f t="shared" ref="F4:Q4" si="0">SUM(F$9:F$1000)</f>
        <v>5343184</v>
      </c>
      <c r="G4" s="5">
        <f t="shared" si="0"/>
        <v>9498991</v>
      </c>
      <c r="H4" s="5">
        <f t="shared" si="0"/>
        <v>14842175</v>
      </c>
      <c r="I4" s="5">
        <f t="shared" si="0"/>
        <v>4056872</v>
      </c>
      <c r="J4" s="5">
        <f t="shared" si="0"/>
        <v>7216326</v>
      </c>
      <c r="K4" s="5">
        <f t="shared" si="0"/>
        <v>11273198</v>
      </c>
      <c r="L4" s="5">
        <f t="shared" si="0"/>
        <v>4421903</v>
      </c>
      <c r="M4" s="5">
        <f t="shared" si="0"/>
        <v>7861145</v>
      </c>
      <c r="N4" s="5">
        <f t="shared" si="0"/>
        <v>12283048</v>
      </c>
      <c r="O4" s="5">
        <f t="shared" si="0"/>
        <v>5045348</v>
      </c>
      <c r="P4" s="5">
        <f t="shared" si="0"/>
        <v>8973605</v>
      </c>
      <c r="Q4" s="5">
        <f t="shared" si="0"/>
        <v>14018953</v>
      </c>
      <c r="R4" s="60">
        <f>IF(F4&lt;&gt;0, IF(O4/F4*100=0, "-", O4/F4*100), " ")</f>
        <v>94.425870417339169</v>
      </c>
      <c r="S4" s="60">
        <f>IF(G4&lt;&gt;0, IF(P4/G4*100=0, "-", P4/G4*100), " ")</f>
        <v>94.469033605779813</v>
      </c>
      <c r="T4" s="60">
        <f>IF(H4&lt;&gt;0, IF(Q4/H4*100=0, "-", Q4/H4*100), " ")</f>
        <v>94.453494855033043</v>
      </c>
    </row>
    <row r="5" spans="1:20" ht="2.25" customHeight="1" x14ac:dyDescent="0.2">
      <c r="A5" s="4"/>
      <c r="B5" s="4"/>
      <c r="C5" s="4"/>
      <c r="D5" s="4"/>
      <c r="E5" s="4"/>
      <c r="F5" s="4"/>
      <c r="G5" s="4"/>
      <c r="H5" s="4"/>
      <c r="I5" s="4"/>
      <c r="J5" s="4"/>
      <c r="K5" s="4"/>
      <c r="L5" s="4"/>
      <c r="M5" s="4"/>
      <c r="N5" s="4"/>
      <c r="O5" s="4"/>
      <c r="P5" s="4"/>
      <c r="Q5" s="4"/>
      <c r="R5" s="4"/>
      <c r="S5" s="4"/>
      <c r="T5" s="4"/>
    </row>
    <row r="6" spans="1:20" x14ac:dyDescent="0.2">
      <c r="A6" s="354"/>
      <c r="B6" s="354"/>
      <c r="C6" s="354"/>
      <c r="D6" s="356" t="s">
        <v>22</v>
      </c>
      <c r="E6" s="358" t="s">
        <v>24</v>
      </c>
      <c r="F6" s="355" t="s">
        <v>74</v>
      </c>
      <c r="G6" s="355"/>
      <c r="H6" s="355"/>
      <c r="I6" s="360" t="s">
        <v>106</v>
      </c>
      <c r="J6" s="361"/>
      <c r="K6" s="362"/>
      <c r="L6" s="360" t="s">
        <v>107</v>
      </c>
      <c r="M6" s="361"/>
      <c r="N6" s="362"/>
      <c r="O6" s="360" t="s">
        <v>23</v>
      </c>
      <c r="P6" s="361"/>
      <c r="Q6" s="362"/>
      <c r="R6" s="360" t="s">
        <v>71</v>
      </c>
      <c r="S6" s="361"/>
      <c r="T6" s="362"/>
    </row>
    <row r="7" spans="1:20" x14ac:dyDescent="0.2">
      <c r="A7" s="7" t="s">
        <v>0</v>
      </c>
      <c r="B7" s="7" t="s">
        <v>1</v>
      </c>
      <c r="C7" s="7" t="s">
        <v>2</v>
      </c>
      <c r="D7" s="357"/>
      <c r="E7" s="359"/>
      <c r="F7" s="6" t="s">
        <v>5</v>
      </c>
      <c r="G7" s="6" t="s">
        <v>6</v>
      </c>
      <c r="H7" s="6" t="s">
        <v>7</v>
      </c>
      <c r="I7" s="6" t="s">
        <v>5</v>
      </c>
      <c r="J7" s="6" t="s">
        <v>6</v>
      </c>
      <c r="K7" s="6" t="s">
        <v>7</v>
      </c>
      <c r="L7" s="6" t="s">
        <v>5</v>
      </c>
      <c r="M7" s="6" t="s">
        <v>6</v>
      </c>
      <c r="N7" s="6" t="s">
        <v>7</v>
      </c>
      <c r="O7" s="6" t="s">
        <v>5</v>
      </c>
      <c r="P7" s="6" t="s">
        <v>6</v>
      </c>
      <c r="Q7" s="6" t="s">
        <v>7</v>
      </c>
      <c r="R7" s="6" t="s">
        <v>5</v>
      </c>
      <c r="S7" s="6" t="s">
        <v>6</v>
      </c>
      <c r="T7" s="6" t="s">
        <v>7</v>
      </c>
    </row>
    <row r="8" spans="1:20" ht="2.25" customHeight="1" x14ac:dyDescent="0.2">
      <c r="A8" s="16"/>
      <c r="B8" s="8"/>
      <c r="C8" s="8"/>
      <c r="D8" s="8"/>
      <c r="E8" s="8"/>
      <c r="F8" s="8"/>
      <c r="G8" s="8"/>
      <c r="H8" s="8"/>
      <c r="I8" s="8"/>
      <c r="J8" s="9"/>
      <c r="K8" s="9"/>
      <c r="L8" s="8"/>
      <c r="M8" s="9"/>
      <c r="N8" s="9"/>
      <c r="O8" s="8"/>
      <c r="P8" s="8"/>
      <c r="Q8" s="8"/>
      <c r="R8" s="281"/>
      <c r="S8" s="282"/>
      <c r="T8" s="282"/>
    </row>
    <row r="9" spans="1:20" x14ac:dyDescent="0.2">
      <c r="A9" s="10" t="str">
        <f>IF(COUNTRY_INFO!A9=0," ",COUNTRY_INFO!A9)</f>
        <v>Ethiopia</v>
      </c>
      <c r="B9" s="10" t="str">
        <f>IF(COUNTRY_INFO!B9=0," ",COUNTRY_INFO!B9)</f>
        <v>Addis AbabaAddis Ababa</v>
      </c>
      <c r="C9" s="10" t="str">
        <f>IF(COUNTRY_INFO!C9=0," ",COUNTRY_INFO!C9)</f>
        <v>Addis Ketema Subcity</v>
      </c>
      <c r="D9" s="11" t="str">
        <f>IF(COUNTRY_INFO!$T$9:$T$1000="MDA3 (IVM)", COUNTRY_INFO!$T$9:$T$1000, " ")</f>
        <v xml:space="preserve"> </v>
      </c>
      <c r="E9" s="109"/>
      <c r="F9" s="288"/>
      <c r="G9" s="288"/>
      <c r="H9" s="11">
        <f>SUM(F9:G9)</f>
        <v>0</v>
      </c>
      <c r="I9" s="18"/>
      <c r="J9" s="18"/>
      <c r="K9" s="14">
        <f>SUM(I9:J9)</f>
        <v>0</v>
      </c>
      <c r="L9" s="59"/>
      <c r="M9" s="59"/>
      <c r="N9" s="56">
        <f>SUM(L9:M9)</f>
        <v>0</v>
      </c>
      <c r="O9" s="11">
        <f>MAX(I9,L9)</f>
        <v>0</v>
      </c>
      <c r="P9" s="11">
        <f>MAX(J9,M9)</f>
        <v>0</v>
      </c>
      <c r="Q9" s="11">
        <f>SUM(O9:P9)</f>
        <v>0</v>
      </c>
      <c r="R9" s="230" t="str">
        <f>IF(F9&lt;&gt;0, IF(MAX(I9,L9)/F9*100=0, "-", MAX(I9,L9)/F9*100), " ")</f>
        <v xml:space="preserve"> </v>
      </c>
      <c r="S9" s="230" t="str">
        <f>IF(G9&lt;&gt;0, IF(MAX(J9,M9)/G9*100=0, "-", MAX(J9,M9)/G9*100), " ")</f>
        <v xml:space="preserve"> </v>
      </c>
      <c r="T9" s="230" t="str">
        <f>IF(H9&lt;&gt;0, IF((MAX(I9,L9)+MAX(J9,M9))/H9*100=0, "-",(MAX(I9,L9)+MAX(J9,M9))/H9*100), " ")</f>
        <v xml:space="preserve"> </v>
      </c>
    </row>
    <row r="10" spans="1:20" x14ac:dyDescent="0.2">
      <c r="A10" s="10" t="str">
        <f>IF(COUNTRY_INFO!A10=0," ",COUNTRY_INFO!A10)</f>
        <v>Ethiopia</v>
      </c>
      <c r="B10" s="10" t="str">
        <f>IF(COUNTRY_INFO!B10=0," ",COUNTRY_INFO!B10)</f>
        <v>Addis AbabaAddis Ababa</v>
      </c>
      <c r="C10" s="10" t="str">
        <f>IF(COUNTRY_INFO!C10=0," ",COUNTRY_INFO!C10)</f>
        <v>Akaki Kaliti Subcity</v>
      </c>
      <c r="D10" s="11" t="str">
        <f>IF(COUNTRY_INFO!$T$9:$T$1000="MDA3 (IVM)", COUNTRY_INFO!$T$9:$T$1000, " ")</f>
        <v xml:space="preserve"> </v>
      </c>
      <c r="E10" s="109"/>
      <c r="F10" s="288"/>
      <c r="G10" s="288"/>
      <c r="H10" s="11">
        <f t="shared" ref="H10:H73" si="1">SUM(F10:G10)</f>
        <v>0</v>
      </c>
      <c r="I10" s="18"/>
      <c r="J10" s="18"/>
      <c r="K10" s="14">
        <f t="shared" ref="K10:K73" si="2">SUM(I10:J10)</f>
        <v>0</v>
      </c>
      <c r="L10" s="59"/>
      <c r="M10" s="59"/>
      <c r="N10" s="56">
        <f t="shared" ref="N10:N73" si="3">SUM(L10:M10)</f>
        <v>0</v>
      </c>
      <c r="O10" s="11">
        <f t="shared" ref="O10:O73" si="4">MAX(I10,L10)</f>
        <v>0</v>
      </c>
      <c r="P10" s="11">
        <f t="shared" ref="P10:P73" si="5">MAX(J10,M10)</f>
        <v>0</v>
      </c>
      <c r="Q10" s="11">
        <f t="shared" ref="Q10:Q73" si="6">SUM(O10:P10)</f>
        <v>0</v>
      </c>
      <c r="R10" s="230" t="str">
        <f t="shared" ref="R10:R73" si="7">IF(F10&lt;&gt;0, IF(MAX(I10,L10)/F10*100=0, "-", MAX(I10,L10)/F10*100), " ")</f>
        <v xml:space="preserve"> </v>
      </c>
      <c r="S10" s="230" t="str">
        <f t="shared" ref="S10:S73" si="8">IF(G10&lt;&gt;0, IF(MAX(J10,M10)/G10*100=0, "-", MAX(J10,M10)/G10*100), " ")</f>
        <v xml:space="preserve"> </v>
      </c>
      <c r="T10" s="230" t="str">
        <f t="shared" ref="T10:T73" si="9">IF(H10&lt;&gt;0, IF((MAX(I10,L10)+MAX(J10,M10))/H10*100=0, "-",(MAX(I10,L10)+MAX(J10,M10))/H10*100), " ")</f>
        <v xml:space="preserve"> </v>
      </c>
    </row>
    <row r="11" spans="1:20" x14ac:dyDescent="0.2">
      <c r="A11" s="10" t="str">
        <f>IF(COUNTRY_INFO!A11=0," ",COUNTRY_INFO!A11)</f>
        <v>Ethiopia</v>
      </c>
      <c r="B11" s="10" t="str">
        <f>IF(COUNTRY_INFO!B11=0," ",COUNTRY_INFO!B11)</f>
        <v>Addis AbabaAddis Ababa</v>
      </c>
      <c r="C11" s="10" t="str">
        <f>IF(COUNTRY_INFO!C11=0," ",COUNTRY_INFO!C11)</f>
        <v>Arada Subcity</v>
      </c>
      <c r="D11" s="11" t="str">
        <f>IF(COUNTRY_INFO!$T$9:$T$1000="MDA3 (IVM)", COUNTRY_INFO!$T$9:$T$1000, " ")</f>
        <v xml:space="preserve"> </v>
      </c>
      <c r="E11" s="109"/>
      <c r="F11" s="288"/>
      <c r="G11" s="288"/>
      <c r="H11" s="11">
        <f t="shared" si="1"/>
        <v>0</v>
      </c>
      <c r="I11" s="18"/>
      <c r="J11" s="18"/>
      <c r="K11" s="14">
        <f t="shared" si="2"/>
        <v>0</v>
      </c>
      <c r="L11" s="59"/>
      <c r="M11" s="59"/>
      <c r="N11" s="56">
        <f t="shared" si="3"/>
        <v>0</v>
      </c>
      <c r="O11" s="11">
        <f t="shared" si="4"/>
        <v>0</v>
      </c>
      <c r="P11" s="11">
        <f t="shared" si="5"/>
        <v>0</v>
      </c>
      <c r="Q11" s="11">
        <f t="shared" si="6"/>
        <v>0</v>
      </c>
      <c r="R11" s="230" t="str">
        <f t="shared" si="7"/>
        <v xml:space="preserve"> </v>
      </c>
      <c r="S11" s="230" t="str">
        <f t="shared" si="8"/>
        <v xml:space="preserve"> </v>
      </c>
      <c r="T11" s="230" t="str">
        <f t="shared" si="9"/>
        <v xml:space="preserve"> </v>
      </c>
    </row>
    <row r="12" spans="1:20" x14ac:dyDescent="0.2">
      <c r="A12" s="10" t="str">
        <f>IF(COUNTRY_INFO!A12=0," ",COUNTRY_INFO!A12)</f>
        <v>Ethiopia</v>
      </c>
      <c r="B12" s="10" t="str">
        <f>IF(COUNTRY_INFO!B12=0," ",COUNTRY_INFO!B12)</f>
        <v>Addis AbabaAddis Ababa</v>
      </c>
      <c r="C12" s="10" t="str">
        <f>IF(COUNTRY_INFO!C12=0," ",COUNTRY_INFO!C12)</f>
        <v>Bolle Subcity</v>
      </c>
      <c r="D12" s="11" t="str">
        <f>IF(COUNTRY_INFO!$T$9:$T$1000="MDA3 (IVM)", COUNTRY_INFO!$T$9:$T$1000, " ")</f>
        <v xml:space="preserve"> </v>
      </c>
      <c r="E12" s="109"/>
      <c r="F12" s="288"/>
      <c r="G12" s="288"/>
      <c r="H12" s="11">
        <f t="shared" si="1"/>
        <v>0</v>
      </c>
      <c r="I12" s="18"/>
      <c r="J12" s="18"/>
      <c r="K12" s="14">
        <f t="shared" si="2"/>
        <v>0</v>
      </c>
      <c r="L12" s="59"/>
      <c r="M12" s="59"/>
      <c r="N12" s="56">
        <f t="shared" si="3"/>
        <v>0</v>
      </c>
      <c r="O12" s="11">
        <f t="shared" si="4"/>
        <v>0</v>
      </c>
      <c r="P12" s="11">
        <f t="shared" si="5"/>
        <v>0</v>
      </c>
      <c r="Q12" s="11">
        <f t="shared" si="6"/>
        <v>0</v>
      </c>
      <c r="R12" s="230" t="str">
        <f t="shared" si="7"/>
        <v xml:space="preserve"> </v>
      </c>
      <c r="S12" s="230" t="str">
        <f t="shared" si="8"/>
        <v xml:space="preserve"> </v>
      </c>
      <c r="T12" s="230" t="str">
        <f t="shared" si="9"/>
        <v xml:space="preserve"> </v>
      </c>
    </row>
    <row r="13" spans="1:20" x14ac:dyDescent="0.2">
      <c r="A13" s="10" t="str">
        <f>IF(COUNTRY_INFO!A13=0," ",COUNTRY_INFO!A13)</f>
        <v>Ethiopia</v>
      </c>
      <c r="B13" s="10" t="str">
        <f>IF(COUNTRY_INFO!B13=0," ",COUNTRY_INFO!B13)</f>
        <v>Addis AbabaAddis Ababa</v>
      </c>
      <c r="C13" s="10" t="str">
        <f>IF(COUNTRY_INFO!C13=0," ",COUNTRY_INFO!C13)</f>
        <v>Gulelie Subcity</v>
      </c>
      <c r="D13" s="11" t="str">
        <f>IF(COUNTRY_INFO!$T$9:$T$1000="MDA3 (IVM)", COUNTRY_INFO!$T$9:$T$1000, " ")</f>
        <v xml:space="preserve"> </v>
      </c>
      <c r="E13" s="109"/>
      <c r="F13" s="288"/>
      <c r="G13" s="288"/>
      <c r="H13" s="11">
        <f t="shared" si="1"/>
        <v>0</v>
      </c>
      <c r="I13" s="18"/>
      <c r="J13" s="18"/>
      <c r="K13" s="14">
        <f t="shared" si="2"/>
        <v>0</v>
      </c>
      <c r="L13" s="59"/>
      <c r="M13" s="59"/>
      <c r="N13" s="56">
        <f t="shared" si="3"/>
        <v>0</v>
      </c>
      <c r="O13" s="11">
        <f t="shared" si="4"/>
        <v>0</v>
      </c>
      <c r="P13" s="11">
        <f t="shared" si="5"/>
        <v>0</v>
      </c>
      <c r="Q13" s="11">
        <f t="shared" si="6"/>
        <v>0</v>
      </c>
      <c r="R13" s="230" t="str">
        <f t="shared" si="7"/>
        <v xml:space="preserve"> </v>
      </c>
      <c r="S13" s="230" t="str">
        <f t="shared" si="8"/>
        <v xml:space="preserve"> </v>
      </c>
      <c r="T13" s="230" t="str">
        <f t="shared" si="9"/>
        <v xml:space="preserve"> </v>
      </c>
    </row>
    <row r="14" spans="1:20" x14ac:dyDescent="0.2">
      <c r="A14" s="10" t="str">
        <f>IF(COUNTRY_INFO!A14=0," ",COUNTRY_INFO!A14)</f>
        <v>Ethiopia</v>
      </c>
      <c r="B14" s="10" t="str">
        <f>IF(COUNTRY_INFO!B14=0," ",COUNTRY_INFO!B14)</f>
        <v>Addis AbabaAddis Ababa</v>
      </c>
      <c r="C14" s="10" t="str">
        <f>IF(COUNTRY_INFO!C14=0," ",COUNTRY_INFO!C14)</f>
        <v>Kirkose Subcity</v>
      </c>
      <c r="D14" s="11" t="str">
        <f>IF(COUNTRY_INFO!$T$9:$T$1000="MDA3 (IVM)", COUNTRY_INFO!$T$9:$T$1000, " ")</f>
        <v xml:space="preserve"> </v>
      </c>
      <c r="E14" s="109"/>
      <c r="F14" s="288"/>
      <c r="G14" s="288"/>
      <c r="H14" s="11">
        <f t="shared" si="1"/>
        <v>0</v>
      </c>
      <c r="I14" s="18"/>
      <c r="J14" s="18"/>
      <c r="K14" s="14">
        <f t="shared" si="2"/>
        <v>0</v>
      </c>
      <c r="L14" s="59"/>
      <c r="M14" s="59"/>
      <c r="N14" s="56">
        <f t="shared" si="3"/>
        <v>0</v>
      </c>
      <c r="O14" s="11">
        <f t="shared" si="4"/>
        <v>0</v>
      </c>
      <c r="P14" s="11">
        <f t="shared" si="5"/>
        <v>0</v>
      </c>
      <c r="Q14" s="11">
        <f t="shared" si="6"/>
        <v>0</v>
      </c>
      <c r="R14" s="230" t="str">
        <f t="shared" si="7"/>
        <v xml:space="preserve"> </v>
      </c>
      <c r="S14" s="230" t="str">
        <f t="shared" si="8"/>
        <v xml:space="preserve"> </v>
      </c>
      <c r="T14" s="230" t="str">
        <f t="shared" si="9"/>
        <v xml:space="preserve"> </v>
      </c>
    </row>
    <row r="15" spans="1:20" x14ac:dyDescent="0.2">
      <c r="A15" s="10" t="str">
        <f>IF(COUNTRY_INFO!A15=0," ",COUNTRY_INFO!A15)</f>
        <v>Ethiopia</v>
      </c>
      <c r="B15" s="10" t="str">
        <f>IF(COUNTRY_INFO!B15=0," ",COUNTRY_INFO!B15)</f>
        <v>Addis AbabaAddis Ababa</v>
      </c>
      <c r="C15" s="10" t="str">
        <f>IF(COUNTRY_INFO!C15=0," ",COUNTRY_INFO!C15)</f>
        <v>Kolfie Keranio Subcity</v>
      </c>
      <c r="D15" s="11" t="str">
        <f>IF(COUNTRY_INFO!$T$9:$T$1000="MDA3 (IVM)", COUNTRY_INFO!$T$9:$T$1000, " ")</f>
        <v xml:space="preserve"> </v>
      </c>
      <c r="E15" s="109"/>
      <c r="F15" s="288"/>
      <c r="G15" s="288"/>
      <c r="H15" s="11">
        <f t="shared" si="1"/>
        <v>0</v>
      </c>
      <c r="I15" s="18"/>
      <c r="J15" s="18"/>
      <c r="K15" s="14">
        <f t="shared" si="2"/>
        <v>0</v>
      </c>
      <c r="L15" s="59"/>
      <c r="M15" s="59"/>
      <c r="N15" s="56">
        <f t="shared" si="3"/>
        <v>0</v>
      </c>
      <c r="O15" s="11">
        <f t="shared" si="4"/>
        <v>0</v>
      </c>
      <c r="P15" s="11">
        <f t="shared" si="5"/>
        <v>0</v>
      </c>
      <c r="Q15" s="11">
        <f t="shared" si="6"/>
        <v>0</v>
      </c>
      <c r="R15" s="230" t="str">
        <f t="shared" si="7"/>
        <v xml:space="preserve"> </v>
      </c>
      <c r="S15" s="230" t="str">
        <f t="shared" si="8"/>
        <v xml:space="preserve"> </v>
      </c>
      <c r="T15" s="230" t="str">
        <f t="shared" si="9"/>
        <v xml:space="preserve"> </v>
      </c>
    </row>
    <row r="16" spans="1:20" x14ac:dyDescent="0.2">
      <c r="A16" s="10" t="str">
        <f>IF(COUNTRY_INFO!A16=0," ",COUNTRY_INFO!A16)</f>
        <v>Ethiopia</v>
      </c>
      <c r="B16" s="10" t="str">
        <f>IF(COUNTRY_INFO!B16=0," ",COUNTRY_INFO!B16)</f>
        <v>Addis AbabaAddis Ababa</v>
      </c>
      <c r="C16" s="10" t="str">
        <f>IF(COUNTRY_INFO!C16=0," ",COUNTRY_INFO!C16)</f>
        <v>Lideta Subcity</v>
      </c>
      <c r="D16" s="11" t="str">
        <f>IF(COUNTRY_INFO!$T$9:$T$1000="MDA3 (IVM)", COUNTRY_INFO!$T$9:$T$1000, " ")</f>
        <v xml:space="preserve"> </v>
      </c>
      <c r="E16" s="109"/>
      <c r="F16" s="288"/>
      <c r="G16" s="288"/>
      <c r="H16" s="11">
        <f t="shared" si="1"/>
        <v>0</v>
      </c>
      <c r="I16" s="18"/>
      <c r="J16" s="18"/>
      <c r="K16" s="14">
        <f t="shared" si="2"/>
        <v>0</v>
      </c>
      <c r="L16" s="59"/>
      <c r="M16" s="59"/>
      <c r="N16" s="56">
        <f t="shared" si="3"/>
        <v>0</v>
      </c>
      <c r="O16" s="11">
        <f t="shared" si="4"/>
        <v>0</v>
      </c>
      <c r="P16" s="11">
        <f t="shared" si="5"/>
        <v>0</v>
      </c>
      <c r="Q16" s="11">
        <f t="shared" si="6"/>
        <v>0</v>
      </c>
      <c r="R16" s="230" t="str">
        <f t="shared" si="7"/>
        <v xml:space="preserve"> </v>
      </c>
      <c r="S16" s="230" t="str">
        <f t="shared" si="8"/>
        <v xml:space="preserve"> </v>
      </c>
      <c r="T16" s="230" t="str">
        <f t="shared" si="9"/>
        <v xml:space="preserve"> </v>
      </c>
    </row>
    <row r="17" spans="1:20" x14ac:dyDescent="0.2">
      <c r="A17" s="10" t="str">
        <f>IF(COUNTRY_INFO!A17=0," ",COUNTRY_INFO!A17)</f>
        <v>Ethiopia</v>
      </c>
      <c r="B17" s="10" t="str">
        <f>IF(COUNTRY_INFO!B17=0," ",COUNTRY_INFO!B17)</f>
        <v>Addis AbabaAddis Ababa</v>
      </c>
      <c r="C17" s="10" t="str">
        <f>IF(COUNTRY_INFO!C17=0," ",COUNTRY_INFO!C17)</f>
        <v>Nifase Silk Lafto Subcity</v>
      </c>
      <c r="D17" s="11" t="str">
        <f>IF(COUNTRY_INFO!$T$9:$T$1000="MDA3 (IVM)", COUNTRY_INFO!$T$9:$T$1000, " ")</f>
        <v xml:space="preserve"> </v>
      </c>
      <c r="E17" s="109"/>
      <c r="F17" s="288"/>
      <c r="G17" s="288"/>
      <c r="H17" s="11">
        <f t="shared" si="1"/>
        <v>0</v>
      </c>
      <c r="I17" s="18"/>
      <c r="J17" s="18"/>
      <c r="K17" s="14">
        <f t="shared" si="2"/>
        <v>0</v>
      </c>
      <c r="L17" s="59"/>
      <c r="M17" s="59"/>
      <c r="N17" s="56">
        <f t="shared" si="3"/>
        <v>0</v>
      </c>
      <c r="O17" s="11">
        <f t="shared" si="4"/>
        <v>0</v>
      </c>
      <c r="P17" s="11">
        <f t="shared" si="5"/>
        <v>0</v>
      </c>
      <c r="Q17" s="11">
        <f t="shared" si="6"/>
        <v>0</v>
      </c>
      <c r="R17" s="230" t="str">
        <f t="shared" si="7"/>
        <v xml:space="preserve"> </v>
      </c>
      <c r="S17" s="230" t="str">
        <f t="shared" si="8"/>
        <v xml:space="preserve"> </v>
      </c>
      <c r="T17" s="230" t="str">
        <f t="shared" si="9"/>
        <v xml:space="preserve"> </v>
      </c>
    </row>
    <row r="18" spans="1:20" x14ac:dyDescent="0.2">
      <c r="A18" s="10" t="str">
        <f>IF(COUNTRY_INFO!A18=0," ",COUNTRY_INFO!A18)</f>
        <v>Ethiopia</v>
      </c>
      <c r="B18" s="10" t="str">
        <f>IF(COUNTRY_INFO!B18=0," ",COUNTRY_INFO!B18)</f>
        <v>Addis AbabaAddis Ababa</v>
      </c>
      <c r="C18" s="10" t="str">
        <f>IF(COUNTRY_INFO!C18=0," ",COUNTRY_INFO!C18)</f>
        <v>Yeka Subcity</v>
      </c>
      <c r="D18" s="11" t="str">
        <f>IF(COUNTRY_INFO!$T$9:$T$1000="MDA3 (IVM)", COUNTRY_INFO!$T$9:$T$1000, " ")</f>
        <v xml:space="preserve"> </v>
      </c>
      <c r="E18" s="109"/>
      <c r="F18" s="288"/>
      <c r="G18" s="288"/>
      <c r="H18" s="11">
        <f t="shared" si="1"/>
        <v>0</v>
      </c>
      <c r="I18" s="18"/>
      <c r="J18" s="18"/>
      <c r="K18" s="14">
        <f t="shared" si="2"/>
        <v>0</v>
      </c>
      <c r="L18" s="59"/>
      <c r="M18" s="59"/>
      <c r="N18" s="56">
        <f t="shared" si="3"/>
        <v>0</v>
      </c>
      <c r="O18" s="11">
        <f t="shared" si="4"/>
        <v>0</v>
      </c>
      <c r="P18" s="11">
        <f t="shared" si="5"/>
        <v>0</v>
      </c>
      <c r="Q18" s="11">
        <f t="shared" si="6"/>
        <v>0</v>
      </c>
      <c r="R18" s="230" t="str">
        <f t="shared" si="7"/>
        <v xml:space="preserve"> </v>
      </c>
      <c r="S18" s="230" t="str">
        <f t="shared" si="8"/>
        <v xml:space="preserve"> </v>
      </c>
      <c r="T18" s="230" t="str">
        <f t="shared" si="9"/>
        <v xml:space="preserve"> </v>
      </c>
    </row>
    <row r="19" spans="1:20" x14ac:dyDescent="0.2">
      <c r="A19" s="10" t="str">
        <f>IF(COUNTRY_INFO!A19=0," ",COUNTRY_INFO!A19)</f>
        <v>Ethiopia</v>
      </c>
      <c r="B19" s="10" t="str">
        <f>IF(COUNTRY_INFO!B19=0," ",COUNTRY_INFO!B19)</f>
        <v>AfarAwsa</v>
      </c>
      <c r="C19" s="10" t="str">
        <f>IF(COUNTRY_INFO!C19=0," ",COUNTRY_INFO!C19)</f>
        <v>Abala</v>
      </c>
      <c r="D19" s="11" t="str">
        <f>IF(COUNTRY_INFO!$T$9:$T$1000="MDA3 (IVM)", COUNTRY_INFO!$T$9:$T$1000, " ")</f>
        <v xml:space="preserve"> </v>
      </c>
      <c r="E19" s="109"/>
      <c r="F19" s="288"/>
      <c r="G19" s="288"/>
      <c r="H19" s="11">
        <f t="shared" si="1"/>
        <v>0</v>
      </c>
      <c r="I19" s="18"/>
      <c r="J19" s="18"/>
      <c r="K19" s="14">
        <f t="shared" si="2"/>
        <v>0</v>
      </c>
      <c r="L19" s="59"/>
      <c r="M19" s="59"/>
      <c r="N19" s="56">
        <f t="shared" si="3"/>
        <v>0</v>
      </c>
      <c r="O19" s="11">
        <f t="shared" si="4"/>
        <v>0</v>
      </c>
      <c r="P19" s="11">
        <f t="shared" si="5"/>
        <v>0</v>
      </c>
      <c r="Q19" s="11">
        <f t="shared" si="6"/>
        <v>0</v>
      </c>
      <c r="R19" s="230" t="str">
        <f t="shared" si="7"/>
        <v xml:space="preserve"> </v>
      </c>
      <c r="S19" s="230" t="str">
        <f t="shared" si="8"/>
        <v xml:space="preserve"> </v>
      </c>
      <c r="T19" s="230" t="str">
        <f t="shared" si="9"/>
        <v xml:space="preserve"> </v>
      </c>
    </row>
    <row r="20" spans="1:20" x14ac:dyDescent="0.2">
      <c r="A20" s="10" t="str">
        <f>IF(COUNTRY_INFO!A20=0," ",COUNTRY_INFO!A20)</f>
        <v>Ethiopia</v>
      </c>
      <c r="B20" s="10" t="str">
        <f>IF(COUNTRY_INFO!B20=0," ",COUNTRY_INFO!B20)</f>
        <v>AfarAwsa</v>
      </c>
      <c r="C20" s="10" t="str">
        <f>IF(COUNTRY_INFO!C20=0," ",COUNTRY_INFO!C20)</f>
        <v>Adar</v>
      </c>
      <c r="D20" s="11" t="str">
        <f>IF(COUNTRY_INFO!$T$9:$T$1000="MDA3 (IVM)", COUNTRY_INFO!$T$9:$T$1000, " ")</f>
        <v xml:space="preserve"> </v>
      </c>
      <c r="E20" s="109"/>
      <c r="F20" s="288"/>
      <c r="G20" s="288"/>
      <c r="H20" s="11">
        <f t="shared" si="1"/>
        <v>0</v>
      </c>
      <c r="I20" s="18"/>
      <c r="J20" s="18"/>
      <c r="K20" s="14">
        <f t="shared" si="2"/>
        <v>0</v>
      </c>
      <c r="L20" s="59"/>
      <c r="M20" s="59"/>
      <c r="N20" s="56">
        <f t="shared" si="3"/>
        <v>0</v>
      </c>
      <c r="O20" s="11">
        <f t="shared" si="4"/>
        <v>0</v>
      </c>
      <c r="P20" s="11">
        <f t="shared" si="5"/>
        <v>0</v>
      </c>
      <c r="Q20" s="11">
        <f t="shared" si="6"/>
        <v>0</v>
      </c>
      <c r="R20" s="230" t="str">
        <f t="shared" si="7"/>
        <v xml:space="preserve"> </v>
      </c>
      <c r="S20" s="230" t="str">
        <f t="shared" si="8"/>
        <v xml:space="preserve"> </v>
      </c>
      <c r="T20" s="230" t="str">
        <f t="shared" si="9"/>
        <v xml:space="preserve"> </v>
      </c>
    </row>
    <row r="21" spans="1:20" x14ac:dyDescent="0.2">
      <c r="A21" s="10" t="str">
        <f>IF(COUNTRY_INFO!A21=0," ",COUNTRY_INFO!A21)</f>
        <v>Ethiopia</v>
      </c>
      <c r="B21" s="10" t="str">
        <f>IF(COUNTRY_INFO!B21=0," ",COUNTRY_INFO!B21)</f>
        <v>AfarAwsa</v>
      </c>
      <c r="C21" s="10" t="str">
        <f>IF(COUNTRY_INFO!C21=0," ",COUNTRY_INFO!C21)</f>
        <v>Afambo</v>
      </c>
      <c r="D21" s="11" t="str">
        <f>IF(COUNTRY_INFO!$T$9:$T$1000="MDA3 (IVM)", COUNTRY_INFO!$T$9:$T$1000, " ")</f>
        <v xml:space="preserve"> </v>
      </c>
      <c r="E21" s="109"/>
      <c r="F21" s="288"/>
      <c r="G21" s="288"/>
      <c r="H21" s="11">
        <f t="shared" si="1"/>
        <v>0</v>
      </c>
      <c r="I21" s="18"/>
      <c r="J21" s="18"/>
      <c r="K21" s="14">
        <f t="shared" si="2"/>
        <v>0</v>
      </c>
      <c r="L21" s="59"/>
      <c r="M21" s="59"/>
      <c r="N21" s="56">
        <f t="shared" si="3"/>
        <v>0</v>
      </c>
      <c r="O21" s="11">
        <f t="shared" si="4"/>
        <v>0</v>
      </c>
      <c r="P21" s="11">
        <f t="shared" si="5"/>
        <v>0</v>
      </c>
      <c r="Q21" s="11">
        <f t="shared" si="6"/>
        <v>0</v>
      </c>
      <c r="R21" s="230" t="str">
        <f t="shared" si="7"/>
        <v xml:space="preserve"> </v>
      </c>
      <c r="S21" s="230" t="str">
        <f t="shared" si="8"/>
        <v xml:space="preserve"> </v>
      </c>
      <c r="T21" s="230" t="str">
        <f t="shared" si="9"/>
        <v xml:space="preserve"> </v>
      </c>
    </row>
    <row r="22" spans="1:20" x14ac:dyDescent="0.2">
      <c r="A22" s="10" t="str">
        <f>IF(COUNTRY_INFO!A22=0," ",COUNTRY_INFO!A22)</f>
        <v>Ethiopia</v>
      </c>
      <c r="B22" s="10" t="str">
        <f>IF(COUNTRY_INFO!B22=0," ",COUNTRY_INFO!B22)</f>
        <v>AfarAwsa</v>
      </c>
      <c r="C22" s="10" t="str">
        <f>IF(COUNTRY_INFO!C22=0," ",COUNTRY_INFO!C22)</f>
        <v>Afdera</v>
      </c>
      <c r="D22" s="11" t="str">
        <f>IF(COUNTRY_INFO!$T$9:$T$1000="MDA3 (IVM)", COUNTRY_INFO!$T$9:$T$1000, " ")</f>
        <v xml:space="preserve"> </v>
      </c>
      <c r="E22" s="109"/>
      <c r="F22" s="288"/>
      <c r="G22" s="288"/>
      <c r="H22" s="11">
        <f t="shared" si="1"/>
        <v>0</v>
      </c>
      <c r="I22" s="18"/>
      <c r="J22" s="18"/>
      <c r="K22" s="14">
        <f t="shared" si="2"/>
        <v>0</v>
      </c>
      <c r="L22" s="59"/>
      <c r="M22" s="59"/>
      <c r="N22" s="56">
        <f t="shared" si="3"/>
        <v>0</v>
      </c>
      <c r="O22" s="11">
        <f t="shared" si="4"/>
        <v>0</v>
      </c>
      <c r="P22" s="11">
        <f t="shared" si="5"/>
        <v>0</v>
      </c>
      <c r="Q22" s="11">
        <f t="shared" si="6"/>
        <v>0</v>
      </c>
      <c r="R22" s="230" t="str">
        <f t="shared" si="7"/>
        <v xml:space="preserve"> </v>
      </c>
      <c r="S22" s="230" t="str">
        <f t="shared" si="8"/>
        <v xml:space="preserve"> </v>
      </c>
      <c r="T22" s="230" t="str">
        <f t="shared" si="9"/>
        <v xml:space="preserve"> </v>
      </c>
    </row>
    <row r="23" spans="1:20" x14ac:dyDescent="0.2">
      <c r="A23" s="10" t="str">
        <f>IF(COUNTRY_INFO!A23=0," ",COUNTRY_INFO!A23)</f>
        <v>Ethiopia</v>
      </c>
      <c r="B23" s="10" t="str">
        <f>IF(COUNTRY_INFO!B23=0," ",COUNTRY_INFO!B23)</f>
        <v>AfarAwsa</v>
      </c>
      <c r="C23" s="10" t="str">
        <f>IF(COUNTRY_INFO!C23=0," ",COUNTRY_INFO!C23)</f>
        <v>Amibara</v>
      </c>
      <c r="D23" s="11" t="str">
        <f>IF(COUNTRY_INFO!$T$9:$T$1000="MDA3 (IVM)", COUNTRY_INFO!$T$9:$T$1000, " ")</f>
        <v xml:space="preserve"> </v>
      </c>
      <c r="E23" s="109"/>
      <c r="F23" s="288"/>
      <c r="G23" s="288"/>
      <c r="H23" s="11">
        <f t="shared" si="1"/>
        <v>0</v>
      </c>
      <c r="I23" s="18"/>
      <c r="J23" s="18"/>
      <c r="K23" s="14">
        <f t="shared" si="2"/>
        <v>0</v>
      </c>
      <c r="L23" s="59"/>
      <c r="M23" s="59"/>
      <c r="N23" s="56">
        <f t="shared" si="3"/>
        <v>0</v>
      </c>
      <c r="O23" s="11">
        <f t="shared" si="4"/>
        <v>0</v>
      </c>
      <c r="P23" s="11">
        <f t="shared" si="5"/>
        <v>0</v>
      </c>
      <c r="Q23" s="11">
        <f t="shared" si="6"/>
        <v>0</v>
      </c>
      <c r="R23" s="230" t="str">
        <f t="shared" si="7"/>
        <v xml:space="preserve"> </v>
      </c>
      <c r="S23" s="230" t="str">
        <f t="shared" si="8"/>
        <v xml:space="preserve"> </v>
      </c>
      <c r="T23" s="230" t="str">
        <f t="shared" si="9"/>
        <v xml:space="preserve"> </v>
      </c>
    </row>
    <row r="24" spans="1:20" x14ac:dyDescent="0.2">
      <c r="A24" s="10" t="str">
        <f>IF(COUNTRY_INFO!A24=0," ",COUNTRY_INFO!A24)</f>
        <v>Ethiopia</v>
      </c>
      <c r="B24" s="10" t="str">
        <f>IF(COUNTRY_INFO!B24=0," ",COUNTRY_INFO!B24)</f>
        <v>AfarAwsa</v>
      </c>
      <c r="C24" s="10" t="str">
        <f>IF(COUNTRY_INFO!C24=0," ",COUNTRY_INFO!C24)</f>
        <v>Aregoba</v>
      </c>
      <c r="D24" s="11" t="str">
        <f>IF(COUNTRY_INFO!$T$9:$T$1000="MDA3 (IVM)", COUNTRY_INFO!$T$9:$T$1000, " ")</f>
        <v xml:space="preserve"> </v>
      </c>
      <c r="E24" s="109"/>
      <c r="F24" s="288"/>
      <c r="G24" s="288"/>
      <c r="H24" s="11">
        <f t="shared" si="1"/>
        <v>0</v>
      </c>
      <c r="I24" s="18"/>
      <c r="J24" s="18"/>
      <c r="K24" s="14">
        <f t="shared" si="2"/>
        <v>0</v>
      </c>
      <c r="L24" s="59"/>
      <c r="M24" s="59"/>
      <c r="N24" s="56">
        <f t="shared" si="3"/>
        <v>0</v>
      </c>
      <c r="O24" s="11">
        <f t="shared" si="4"/>
        <v>0</v>
      </c>
      <c r="P24" s="11">
        <f t="shared" si="5"/>
        <v>0</v>
      </c>
      <c r="Q24" s="11">
        <f t="shared" si="6"/>
        <v>0</v>
      </c>
      <c r="R24" s="230" t="str">
        <f t="shared" si="7"/>
        <v xml:space="preserve"> </v>
      </c>
      <c r="S24" s="230" t="str">
        <f t="shared" si="8"/>
        <v xml:space="preserve"> </v>
      </c>
      <c r="T24" s="230" t="str">
        <f t="shared" si="9"/>
        <v xml:space="preserve"> </v>
      </c>
    </row>
    <row r="25" spans="1:20" x14ac:dyDescent="0.2">
      <c r="A25" s="10" t="str">
        <f>IF(COUNTRY_INFO!A25=0," ",COUNTRY_INFO!A25)</f>
        <v>Ethiopia</v>
      </c>
      <c r="B25" s="10" t="str">
        <f>IF(COUNTRY_INFO!B25=0," ",COUNTRY_INFO!B25)</f>
        <v>AfarAwsa</v>
      </c>
      <c r="C25" s="10" t="str">
        <f>IF(COUNTRY_INFO!C25=0," ",COUNTRY_INFO!C25)</f>
        <v>Awash fentale</v>
      </c>
      <c r="D25" s="11" t="str">
        <f>IF(COUNTRY_INFO!$T$9:$T$1000="MDA3 (IVM)", COUNTRY_INFO!$T$9:$T$1000, " ")</f>
        <v xml:space="preserve"> </v>
      </c>
      <c r="E25" s="109"/>
      <c r="F25" s="288"/>
      <c r="G25" s="288"/>
      <c r="H25" s="11">
        <f t="shared" si="1"/>
        <v>0</v>
      </c>
      <c r="I25" s="18"/>
      <c r="J25" s="18"/>
      <c r="K25" s="14">
        <f t="shared" si="2"/>
        <v>0</v>
      </c>
      <c r="L25" s="59"/>
      <c r="M25" s="59"/>
      <c r="N25" s="56">
        <f t="shared" si="3"/>
        <v>0</v>
      </c>
      <c r="O25" s="11">
        <f t="shared" si="4"/>
        <v>0</v>
      </c>
      <c r="P25" s="11">
        <f t="shared" si="5"/>
        <v>0</v>
      </c>
      <c r="Q25" s="11">
        <f t="shared" si="6"/>
        <v>0</v>
      </c>
      <c r="R25" s="230" t="str">
        <f t="shared" si="7"/>
        <v xml:space="preserve"> </v>
      </c>
      <c r="S25" s="230" t="str">
        <f t="shared" si="8"/>
        <v xml:space="preserve"> </v>
      </c>
      <c r="T25" s="230" t="str">
        <f t="shared" si="9"/>
        <v xml:space="preserve"> </v>
      </c>
    </row>
    <row r="26" spans="1:20" x14ac:dyDescent="0.2">
      <c r="A26" s="10" t="str">
        <f>IF(COUNTRY_INFO!A26=0," ",COUNTRY_INFO!A26)</f>
        <v>Ethiopia</v>
      </c>
      <c r="B26" s="10" t="str">
        <f>IF(COUNTRY_INFO!B26=0," ",COUNTRY_INFO!B26)</f>
        <v>AfarAwsa</v>
      </c>
      <c r="C26" s="10" t="str">
        <f>IF(COUNTRY_INFO!C26=0," ",COUNTRY_INFO!C26)</f>
        <v>Awash Town</v>
      </c>
      <c r="D26" s="11" t="str">
        <f>IF(COUNTRY_INFO!$T$9:$T$1000="MDA3 (IVM)", COUNTRY_INFO!$T$9:$T$1000, " ")</f>
        <v xml:space="preserve"> </v>
      </c>
      <c r="E26" s="109"/>
      <c r="F26" s="288"/>
      <c r="G26" s="288"/>
      <c r="H26" s="11">
        <f t="shared" si="1"/>
        <v>0</v>
      </c>
      <c r="I26" s="18"/>
      <c r="J26" s="18"/>
      <c r="K26" s="14">
        <f t="shared" si="2"/>
        <v>0</v>
      </c>
      <c r="L26" s="59"/>
      <c r="M26" s="59"/>
      <c r="N26" s="56">
        <f t="shared" si="3"/>
        <v>0</v>
      </c>
      <c r="O26" s="11">
        <f t="shared" si="4"/>
        <v>0</v>
      </c>
      <c r="P26" s="11">
        <f t="shared" si="5"/>
        <v>0</v>
      </c>
      <c r="Q26" s="11">
        <f t="shared" si="6"/>
        <v>0</v>
      </c>
      <c r="R26" s="230" t="str">
        <f t="shared" si="7"/>
        <v xml:space="preserve"> </v>
      </c>
      <c r="S26" s="230" t="str">
        <f t="shared" si="8"/>
        <v xml:space="preserve"> </v>
      </c>
      <c r="T26" s="230" t="str">
        <f t="shared" si="9"/>
        <v xml:space="preserve"> </v>
      </c>
    </row>
    <row r="27" spans="1:20" x14ac:dyDescent="0.2">
      <c r="A27" s="10" t="str">
        <f>IF(COUNTRY_INFO!A27=0," ",COUNTRY_INFO!A27)</f>
        <v>Ethiopia</v>
      </c>
      <c r="B27" s="10" t="str">
        <f>IF(COUNTRY_INFO!B27=0," ",COUNTRY_INFO!B27)</f>
        <v>AfarAwsa</v>
      </c>
      <c r="C27" s="10" t="str">
        <f>IF(COUNTRY_INFO!C27=0," ",COUNTRY_INFO!C27)</f>
        <v>Awra</v>
      </c>
      <c r="D27" s="11" t="str">
        <f>IF(COUNTRY_INFO!$T$9:$T$1000="MDA3 (IVM)", COUNTRY_INFO!$T$9:$T$1000, " ")</f>
        <v xml:space="preserve"> </v>
      </c>
      <c r="E27" s="109"/>
      <c r="F27" s="288"/>
      <c r="G27" s="288"/>
      <c r="H27" s="11">
        <f t="shared" si="1"/>
        <v>0</v>
      </c>
      <c r="I27" s="18"/>
      <c r="J27" s="18"/>
      <c r="K27" s="14">
        <f t="shared" si="2"/>
        <v>0</v>
      </c>
      <c r="L27" s="59"/>
      <c r="M27" s="59"/>
      <c r="N27" s="56">
        <f t="shared" si="3"/>
        <v>0</v>
      </c>
      <c r="O27" s="11">
        <f t="shared" si="4"/>
        <v>0</v>
      </c>
      <c r="P27" s="11">
        <f t="shared" si="5"/>
        <v>0</v>
      </c>
      <c r="Q27" s="11">
        <f t="shared" si="6"/>
        <v>0</v>
      </c>
      <c r="R27" s="230" t="str">
        <f t="shared" si="7"/>
        <v xml:space="preserve"> </v>
      </c>
      <c r="S27" s="230" t="str">
        <f t="shared" si="8"/>
        <v xml:space="preserve"> </v>
      </c>
      <c r="T27" s="230" t="str">
        <f t="shared" si="9"/>
        <v xml:space="preserve"> </v>
      </c>
    </row>
    <row r="28" spans="1:20" x14ac:dyDescent="0.2">
      <c r="A28" s="10" t="str">
        <f>IF(COUNTRY_INFO!A28=0," ",COUNTRY_INFO!A28)</f>
        <v>Ethiopia</v>
      </c>
      <c r="B28" s="10" t="str">
        <f>IF(COUNTRY_INFO!B28=0," ",COUNTRY_INFO!B28)</f>
        <v>AfarAwsa</v>
      </c>
      <c r="C28" s="10" t="str">
        <f>IF(COUNTRY_INFO!C28=0," ",COUNTRY_INFO!C28)</f>
        <v>Aysaeta</v>
      </c>
      <c r="D28" s="11" t="str">
        <f>IF(COUNTRY_INFO!$T$9:$T$1000="MDA3 (IVM)", COUNTRY_INFO!$T$9:$T$1000, " ")</f>
        <v xml:space="preserve"> </v>
      </c>
      <c r="E28" s="109"/>
      <c r="F28" s="288"/>
      <c r="G28" s="288"/>
      <c r="H28" s="11">
        <f t="shared" si="1"/>
        <v>0</v>
      </c>
      <c r="I28" s="18"/>
      <c r="J28" s="18"/>
      <c r="K28" s="14">
        <f t="shared" si="2"/>
        <v>0</v>
      </c>
      <c r="L28" s="59"/>
      <c r="M28" s="59"/>
      <c r="N28" s="56">
        <f t="shared" si="3"/>
        <v>0</v>
      </c>
      <c r="O28" s="11">
        <f t="shared" si="4"/>
        <v>0</v>
      </c>
      <c r="P28" s="11">
        <f t="shared" si="5"/>
        <v>0</v>
      </c>
      <c r="Q28" s="11">
        <f t="shared" si="6"/>
        <v>0</v>
      </c>
      <c r="R28" s="230" t="str">
        <f t="shared" si="7"/>
        <v xml:space="preserve"> </v>
      </c>
      <c r="S28" s="230" t="str">
        <f t="shared" si="8"/>
        <v xml:space="preserve"> </v>
      </c>
      <c r="T28" s="230" t="str">
        <f t="shared" si="9"/>
        <v xml:space="preserve"> </v>
      </c>
    </row>
    <row r="29" spans="1:20" x14ac:dyDescent="0.2">
      <c r="A29" s="10" t="str">
        <f>IF(COUNTRY_INFO!A29=0," ",COUNTRY_INFO!A29)</f>
        <v>Ethiopia</v>
      </c>
      <c r="B29" s="10" t="str">
        <f>IF(COUNTRY_INFO!B29=0," ",COUNTRY_INFO!B29)</f>
        <v>AfarAwsa</v>
      </c>
      <c r="C29" s="10" t="str">
        <f>IF(COUNTRY_INFO!C29=0," ",COUNTRY_INFO!C29)</f>
        <v>Chifra</v>
      </c>
      <c r="D29" s="11" t="str">
        <f>IF(COUNTRY_INFO!$T$9:$T$1000="MDA3 (IVM)", COUNTRY_INFO!$T$9:$T$1000, " ")</f>
        <v xml:space="preserve"> </v>
      </c>
      <c r="E29" s="109"/>
      <c r="F29" s="288"/>
      <c r="G29" s="288"/>
      <c r="H29" s="11">
        <f t="shared" si="1"/>
        <v>0</v>
      </c>
      <c r="I29" s="18"/>
      <c r="J29" s="18"/>
      <c r="K29" s="14">
        <f t="shared" si="2"/>
        <v>0</v>
      </c>
      <c r="L29" s="59"/>
      <c r="M29" s="59"/>
      <c r="N29" s="56">
        <f t="shared" si="3"/>
        <v>0</v>
      </c>
      <c r="O29" s="11">
        <f t="shared" si="4"/>
        <v>0</v>
      </c>
      <c r="P29" s="11">
        <f t="shared" si="5"/>
        <v>0</v>
      </c>
      <c r="Q29" s="11">
        <f t="shared" si="6"/>
        <v>0</v>
      </c>
      <c r="R29" s="230" t="str">
        <f t="shared" si="7"/>
        <v xml:space="preserve"> </v>
      </c>
      <c r="S29" s="230" t="str">
        <f t="shared" si="8"/>
        <v xml:space="preserve"> </v>
      </c>
      <c r="T29" s="230" t="str">
        <f t="shared" si="9"/>
        <v xml:space="preserve"> </v>
      </c>
    </row>
    <row r="30" spans="1:20" x14ac:dyDescent="0.2">
      <c r="A30" s="10" t="str">
        <f>IF(COUNTRY_INFO!A30=0," ",COUNTRY_INFO!A30)</f>
        <v>Ethiopia</v>
      </c>
      <c r="B30" s="10" t="str">
        <f>IF(COUNTRY_INFO!B30=0," ",COUNTRY_INFO!B30)</f>
        <v>AfarAwsa</v>
      </c>
      <c r="C30" s="10" t="str">
        <f>IF(COUNTRY_INFO!C30=0," ",COUNTRY_INFO!C30)</f>
        <v>Dubti</v>
      </c>
      <c r="D30" s="11" t="str">
        <f>IF(COUNTRY_INFO!$T$9:$T$1000="MDA3 (IVM)", COUNTRY_INFO!$T$9:$T$1000, " ")</f>
        <v xml:space="preserve"> </v>
      </c>
      <c r="E30" s="109"/>
      <c r="F30" s="288"/>
      <c r="G30" s="288"/>
      <c r="H30" s="11">
        <f t="shared" si="1"/>
        <v>0</v>
      </c>
      <c r="I30" s="18"/>
      <c r="J30" s="18"/>
      <c r="K30" s="14">
        <f t="shared" si="2"/>
        <v>0</v>
      </c>
      <c r="L30" s="59"/>
      <c r="M30" s="59"/>
      <c r="N30" s="56">
        <f t="shared" si="3"/>
        <v>0</v>
      </c>
      <c r="O30" s="11">
        <f t="shared" si="4"/>
        <v>0</v>
      </c>
      <c r="P30" s="11">
        <f t="shared" si="5"/>
        <v>0</v>
      </c>
      <c r="Q30" s="11">
        <f t="shared" si="6"/>
        <v>0</v>
      </c>
      <c r="R30" s="230" t="str">
        <f t="shared" si="7"/>
        <v xml:space="preserve"> </v>
      </c>
      <c r="S30" s="230" t="str">
        <f t="shared" si="8"/>
        <v xml:space="preserve"> </v>
      </c>
      <c r="T30" s="230" t="str">
        <f t="shared" si="9"/>
        <v xml:space="preserve"> </v>
      </c>
    </row>
    <row r="31" spans="1:20" x14ac:dyDescent="0.2">
      <c r="A31" s="10" t="str">
        <f>IF(COUNTRY_INFO!A31=0," ",COUNTRY_INFO!A31)</f>
        <v>Ethiopia</v>
      </c>
      <c r="B31" s="10" t="str">
        <f>IF(COUNTRY_INFO!B31=0," ",COUNTRY_INFO!B31)</f>
        <v>AfarAwsa</v>
      </c>
      <c r="C31" s="10" t="str">
        <f>IF(COUNTRY_INFO!C31=0," ",COUNTRY_INFO!C31)</f>
        <v>Elidar</v>
      </c>
      <c r="D31" s="11" t="str">
        <f>IF(COUNTRY_INFO!$T$9:$T$1000="MDA3 (IVM)", COUNTRY_INFO!$T$9:$T$1000, " ")</f>
        <v xml:space="preserve"> </v>
      </c>
      <c r="E31" s="109"/>
      <c r="F31" s="288"/>
      <c r="G31" s="288"/>
      <c r="H31" s="11">
        <f t="shared" si="1"/>
        <v>0</v>
      </c>
      <c r="I31" s="18"/>
      <c r="J31" s="18"/>
      <c r="K31" s="14">
        <f t="shared" si="2"/>
        <v>0</v>
      </c>
      <c r="L31" s="59"/>
      <c r="M31" s="59"/>
      <c r="N31" s="56">
        <f t="shared" si="3"/>
        <v>0</v>
      </c>
      <c r="O31" s="11">
        <f t="shared" si="4"/>
        <v>0</v>
      </c>
      <c r="P31" s="11">
        <f t="shared" si="5"/>
        <v>0</v>
      </c>
      <c r="Q31" s="11">
        <f t="shared" si="6"/>
        <v>0</v>
      </c>
      <c r="R31" s="230" t="str">
        <f t="shared" si="7"/>
        <v xml:space="preserve"> </v>
      </c>
      <c r="S31" s="230" t="str">
        <f t="shared" si="8"/>
        <v xml:space="preserve"> </v>
      </c>
      <c r="T31" s="230" t="str">
        <f t="shared" si="9"/>
        <v xml:space="preserve"> </v>
      </c>
    </row>
    <row r="32" spans="1:20" x14ac:dyDescent="0.2">
      <c r="A32" s="10" t="str">
        <f>IF(COUNTRY_INFO!A32=0," ",COUNTRY_INFO!A32)</f>
        <v>Ethiopia</v>
      </c>
      <c r="B32" s="10" t="str">
        <f>IF(COUNTRY_INFO!B32=0," ",COUNTRY_INFO!B32)</f>
        <v>AfarAwsa</v>
      </c>
      <c r="C32" s="10" t="str">
        <f>IF(COUNTRY_INFO!C32=0," ",COUNTRY_INFO!C32)</f>
        <v>Kori</v>
      </c>
      <c r="D32" s="11" t="str">
        <f>IF(COUNTRY_INFO!$T$9:$T$1000="MDA3 (IVM)", COUNTRY_INFO!$T$9:$T$1000, " ")</f>
        <v xml:space="preserve"> </v>
      </c>
      <c r="E32" s="109"/>
      <c r="F32" s="288"/>
      <c r="G32" s="288"/>
      <c r="H32" s="11">
        <f t="shared" si="1"/>
        <v>0</v>
      </c>
      <c r="I32" s="18"/>
      <c r="J32" s="18"/>
      <c r="K32" s="14">
        <f t="shared" si="2"/>
        <v>0</v>
      </c>
      <c r="L32" s="59"/>
      <c r="M32" s="59"/>
      <c r="N32" s="56">
        <f t="shared" si="3"/>
        <v>0</v>
      </c>
      <c r="O32" s="11">
        <f t="shared" si="4"/>
        <v>0</v>
      </c>
      <c r="P32" s="11">
        <f t="shared" si="5"/>
        <v>0</v>
      </c>
      <c r="Q32" s="11">
        <f t="shared" si="6"/>
        <v>0</v>
      </c>
      <c r="R32" s="230" t="str">
        <f t="shared" si="7"/>
        <v xml:space="preserve"> </v>
      </c>
      <c r="S32" s="230" t="str">
        <f t="shared" si="8"/>
        <v xml:space="preserve"> </v>
      </c>
      <c r="T32" s="230" t="str">
        <f t="shared" si="9"/>
        <v xml:space="preserve"> </v>
      </c>
    </row>
    <row r="33" spans="1:20" x14ac:dyDescent="0.2">
      <c r="A33" s="10" t="str">
        <f>IF(COUNTRY_INFO!A33=0," ",COUNTRY_INFO!A33)</f>
        <v>Ethiopia</v>
      </c>
      <c r="B33" s="10" t="str">
        <f>IF(COUNTRY_INFO!B33=0," ",COUNTRY_INFO!B33)</f>
        <v>AfarAwsa</v>
      </c>
      <c r="C33" s="10" t="str">
        <f>IF(COUNTRY_INFO!C33=0," ",COUNTRY_INFO!C33)</f>
        <v>Mile</v>
      </c>
      <c r="D33" s="11" t="str">
        <f>IF(COUNTRY_INFO!$T$9:$T$1000="MDA3 (IVM)", COUNTRY_INFO!$T$9:$T$1000, " ")</f>
        <v xml:space="preserve"> </v>
      </c>
      <c r="E33" s="109"/>
      <c r="F33" s="288"/>
      <c r="G33" s="288"/>
      <c r="H33" s="11">
        <f t="shared" si="1"/>
        <v>0</v>
      </c>
      <c r="I33" s="18"/>
      <c r="J33" s="18"/>
      <c r="K33" s="14">
        <f t="shared" si="2"/>
        <v>0</v>
      </c>
      <c r="L33" s="59"/>
      <c r="M33" s="59"/>
      <c r="N33" s="56">
        <f t="shared" si="3"/>
        <v>0</v>
      </c>
      <c r="O33" s="11">
        <f t="shared" si="4"/>
        <v>0</v>
      </c>
      <c r="P33" s="11">
        <f t="shared" si="5"/>
        <v>0</v>
      </c>
      <c r="Q33" s="11">
        <f t="shared" si="6"/>
        <v>0</v>
      </c>
      <c r="R33" s="230" t="str">
        <f t="shared" si="7"/>
        <v xml:space="preserve"> </v>
      </c>
      <c r="S33" s="230" t="str">
        <f t="shared" si="8"/>
        <v xml:space="preserve"> </v>
      </c>
      <c r="T33" s="230" t="str">
        <f t="shared" si="9"/>
        <v xml:space="preserve"> </v>
      </c>
    </row>
    <row r="34" spans="1:20" x14ac:dyDescent="0.2">
      <c r="A34" s="10" t="str">
        <f>IF(COUNTRY_INFO!A34=0," ",COUNTRY_INFO!A34)</f>
        <v>Ethiopia</v>
      </c>
      <c r="B34" s="10" t="str">
        <f>IF(COUNTRY_INFO!B34=0," ",COUNTRY_INFO!B34)</f>
        <v>AfarAwsa</v>
      </c>
      <c r="C34" s="10" t="str">
        <f>IF(COUNTRY_INFO!C34=0," ",COUNTRY_INFO!C34)</f>
        <v>Semra Logya Town</v>
      </c>
      <c r="D34" s="11" t="str">
        <f>IF(COUNTRY_INFO!$T$9:$T$1000="MDA3 (IVM)", COUNTRY_INFO!$T$9:$T$1000, " ")</f>
        <v xml:space="preserve"> </v>
      </c>
      <c r="E34" s="109"/>
      <c r="F34" s="288"/>
      <c r="G34" s="288"/>
      <c r="H34" s="11">
        <f t="shared" si="1"/>
        <v>0</v>
      </c>
      <c r="I34" s="18"/>
      <c r="J34" s="18"/>
      <c r="K34" s="14">
        <f t="shared" si="2"/>
        <v>0</v>
      </c>
      <c r="L34" s="59"/>
      <c r="M34" s="59"/>
      <c r="N34" s="56">
        <f t="shared" si="3"/>
        <v>0</v>
      </c>
      <c r="O34" s="11">
        <f t="shared" si="4"/>
        <v>0</v>
      </c>
      <c r="P34" s="11">
        <f t="shared" si="5"/>
        <v>0</v>
      </c>
      <c r="Q34" s="11">
        <f t="shared" si="6"/>
        <v>0</v>
      </c>
      <c r="R34" s="230" t="str">
        <f t="shared" si="7"/>
        <v xml:space="preserve"> </v>
      </c>
      <c r="S34" s="230" t="str">
        <f t="shared" si="8"/>
        <v xml:space="preserve"> </v>
      </c>
      <c r="T34" s="230" t="str">
        <f t="shared" si="9"/>
        <v xml:space="preserve"> </v>
      </c>
    </row>
    <row r="35" spans="1:20" x14ac:dyDescent="0.2">
      <c r="A35" s="10" t="str">
        <f>IF(COUNTRY_INFO!A35=0," ",COUNTRY_INFO!A35)</f>
        <v>Ethiopia</v>
      </c>
      <c r="B35" s="10" t="str">
        <f>IF(COUNTRY_INFO!B35=0," ",COUNTRY_INFO!B35)</f>
        <v>AfarFanti</v>
      </c>
      <c r="C35" s="10" t="str">
        <f>IF(COUNTRY_INFO!C35=0," ",COUNTRY_INFO!C35)</f>
        <v>Bedu</v>
      </c>
      <c r="D35" s="11" t="str">
        <f>IF(COUNTRY_INFO!$T$9:$T$1000="MDA3 (IVM)", COUNTRY_INFO!$T$9:$T$1000, " ")</f>
        <v xml:space="preserve"> </v>
      </c>
      <c r="E35" s="109"/>
      <c r="F35" s="288"/>
      <c r="G35" s="288"/>
      <c r="H35" s="11">
        <f t="shared" si="1"/>
        <v>0</v>
      </c>
      <c r="I35" s="18"/>
      <c r="J35" s="18"/>
      <c r="K35" s="14">
        <f t="shared" si="2"/>
        <v>0</v>
      </c>
      <c r="L35" s="59"/>
      <c r="M35" s="59"/>
      <c r="N35" s="56">
        <f t="shared" si="3"/>
        <v>0</v>
      </c>
      <c r="O35" s="11">
        <f t="shared" si="4"/>
        <v>0</v>
      </c>
      <c r="P35" s="11">
        <f t="shared" si="5"/>
        <v>0</v>
      </c>
      <c r="Q35" s="11">
        <f t="shared" si="6"/>
        <v>0</v>
      </c>
      <c r="R35" s="230" t="str">
        <f t="shared" si="7"/>
        <v xml:space="preserve"> </v>
      </c>
      <c r="S35" s="230" t="str">
        <f t="shared" si="8"/>
        <v xml:space="preserve"> </v>
      </c>
      <c r="T35" s="230" t="str">
        <f t="shared" si="9"/>
        <v xml:space="preserve"> </v>
      </c>
    </row>
    <row r="36" spans="1:20" x14ac:dyDescent="0.2">
      <c r="A36" s="10" t="str">
        <f>IF(COUNTRY_INFO!A36=0," ",COUNTRY_INFO!A36)</f>
        <v>Ethiopia</v>
      </c>
      <c r="B36" s="10" t="str">
        <f>IF(COUNTRY_INFO!B36=0," ",COUNTRY_INFO!B36)</f>
        <v>AfarFanti</v>
      </c>
      <c r="C36" s="10" t="str">
        <f>IF(COUNTRY_INFO!C36=0," ",COUNTRY_INFO!C36)</f>
        <v>Berahle</v>
      </c>
      <c r="D36" s="11" t="str">
        <f>IF(COUNTRY_INFO!$T$9:$T$1000="MDA3 (IVM)", COUNTRY_INFO!$T$9:$T$1000, " ")</f>
        <v xml:space="preserve"> </v>
      </c>
      <c r="E36" s="109"/>
      <c r="F36" s="288"/>
      <c r="G36" s="288"/>
      <c r="H36" s="11">
        <f t="shared" si="1"/>
        <v>0</v>
      </c>
      <c r="I36" s="18"/>
      <c r="J36" s="18"/>
      <c r="K36" s="14">
        <f t="shared" si="2"/>
        <v>0</v>
      </c>
      <c r="L36" s="59"/>
      <c r="M36" s="59"/>
      <c r="N36" s="56">
        <f t="shared" si="3"/>
        <v>0</v>
      </c>
      <c r="O36" s="11">
        <f t="shared" si="4"/>
        <v>0</v>
      </c>
      <c r="P36" s="11">
        <f t="shared" si="5"/>
        <v>0</v>
      </c>
      <c r="Q36" s="11">
        <f t="shared" si="6"/>
        <v>0</v>
      </c>
      <c r="R36" s="230" t="str">
        <f t="shared" si="7"/>
        <v xml:space="preserve"> </v>
      </c>
      <c r="S36" s="230" t="str">
        <f t="shared" si="8"/>
        <v xml:space="preserve"> </v>
      </c>
      <c r="T36" s="230" t="str">
        <f t="shared" si="9"/>
        <v xml:space="preserve"> </v>
      </c>
    </row>
    <row r="37" spans="1:20" x14ac:dyDescent="0.2">
      <c r="A37" s="10" t="str">
        <f>IF(COUNTRY_INFO!A37=0," ",COUNTRY_INFO!A37)</f>
        <v>Ethiopia</v>
      </c>
      <c r="B37" s="10" t="str">
        <f>IF(COUNTRY_INFO!B37=0," ",COUNTRY_INFO!B37)</f>
        <v>AfarFanti</v>
      </c>
      <c r="C37" s="10" t="str">
        <f>IF(COUNTRY_INFO!C37=0," ",COUNTRY_INFO!C37)</f>
        <v>Buremodaytu</v>
      </c>
      <c r="D37" s="11" t="str">
        <f>IF(COUNTRY_INFO!$T$9:$T$1000="MDA3 (IVM)", COUNTRY_INFO!$T$9:$T$1000, " ")</f>
        <v xml:space="preserve"> </v>
      </c>
      <c r="E37" s="109"/>
      <c r="F37" s="288"/>
      <c r="G37" s="288"/>
      <c r="H37" s="11">
        <f t="shared" si="1"/>
        <v>0</v>
      </c>
      <c r="I37" s="18"/>
      <c r="J37" s="18"/>
      <c r="K37" s="14">
        <f t="shared" si="2"/>
        <v>0</v>
      </c>
      <c r="L37" s="59"/>
      <c r="M37" s="59"/>
      <c r="N37" s="56">
        <f t="shared" si="3"/>
        <v>0</v>
      </c>
      <c r="O37" s="11">
        <f t="shared" si="4"/>
        <v>0</v>
      </c>
      <c r="P37" s="11">
        <f t="shared" si="5"/>
        <v>0</v>
      </c>
      <c r="Q37" s="11">
        <f t="shared" si="6"/>
        <v>0</v>
      </c>
      <c r="R37" s="230" t="str">
        <f t="shared" si="7"/>
        <v xml:space="preserve"> </v>
      </c>
      <c r="S37" s="230" t="str">
        <f t="shared" si="8"/>
        <v xml:space="preserve"> </v>
      </c>
      <c r="T37" s="230" t="str">
        <f t="shared" si="9"/>
        <v xml:space="preserve"> </v>
      </c>
    </row>
    <row r="38" spans="1:20" x14ac:dyDescent="0.2">
      <c r="A38" s="10" t="str">
        <f>IF(COUNTRY_INFO!A38=0," ",COUNTRY_INFO!A38)</f>
        <v>Ethiopia</v>
      </c>
      <c r="B38" s="10" t="str">
        <f>IF(COUNTRY_INFO!B38=0," ",COUNTRY_INFO!B38)</f>
        <v>AfarGabi</v>
      </c>
      <c r="C38" s="10" t="str">
        <f>IF(COUNTRY_INFO!C38=0," ",COUNTRY_INFO!C38)</f>
        <v>Dalifage</v>
      </c>
      <c r="D38" s="11" t="str">
        <f>IF(COUNTRY_INFO!$T$9:$T$1000="MDA3 (IVM)", COUNTRY_INFO!$T$9:$T$1000, " ")</f>
        <v xml:space="preserve"> </v>
      </c>
      <c r="E38" s="109"/>
      <c r="F38" s="288"/>
      <c r="G38" s="288"/>
      <c r="H38" s="11">
        <f t="shared" si="1"/>
        <v>0</v>
      </c>
      <c r="I38" s="18"/>
      <c r="J38" s="18"/>
      <c r="K38" s="14">
        <f t="shared" si="2"/>
        <v>0</v>
      </c>
      <c r="L38" s="59"/>
      <c r="M38" s="59"/>
      <c r="N38" s="56">
        <f t="shared" si="3"/>
        <v>0</v>
      </c>
      <c r="O38" s="11">
        <f t="shared" si="4"/>
        <v>0</v>
      </c>
      <c r="P38" s="11">
        <f t="shared" si="5"/>
        <v>0</v>
      </c>
      <c r="Q38" s="11">
        <f t="shared" si="6"/>
        <v>0</v>
      </c>
      <c r="R38" s="230" t="str">
        <f t="shared" si="7"/>
        <v xml:space="preserve"> </v>
      </c>
      <c r="S38" s="230" t="str">
        <f t="shared" si="8"/>
        <v xml:space="preserve"> </v>
      </c>
      <c r="T38" s="230" t="str">
        <f t="shared" si="9"/>
        <v xml:space="preserve"> </v>
      </c>
    </row>
    <row r="39" spans="1:20" x14ac:dyDescent="0.2">
      <c r="A39" s="10" t="str">
        <f>IF(COUNTRY_INFO!A39=0," ",COUNTRY_INFO!A39)</f>
        <v>Ethiopia</v>
      </c>
      <c r="B39" s="10" t="str">
        <f>IF(COUNTRY_INFO!B39=0," ",COUNTRY_INFO!B39)</f>
        <v>AfarGabi</v>
      </c>
      <c r="C39" s="10" t="str">
        <f>IF(COUNTRY_INFO!C39=0," ",COUNTRY_INFO!C39)</f>
        <v>Dalul</v>
      </c>
      <c r="D39" s="11" t="str">
        <f>IF(COUNTRY_INFO!$T$9:$T$1000="MDA3 (IVM)", COUNTRY_INFO!$T$9:$T$1000, " ")</f>
        <v xml:space="preserve"> </v>
      </c>
      <c r="E39" s="109"/>
      <c r="F39" s="288"/>
      <c r="G39" s="288"/>
      <c r="H39" s="11">
        <f t="shared" si="1"/>
        <v>0</v>
      </c>
      <c r="I39" s="18"/>
      <c r="J39" s="18"/>
      <c r="K39" s="14">
        <f t="shared" si="2"/>
        <v>0</v>
      </c>
      <c r="L39" s="59"/>
      <c r="M39" s="59"/>
      <c r="N39" s="56">
        <f t="shared" si="3"/>
        <v>0</v>
      </c>
      <c r="O39" s="11">
        <f t="shared" si="4"/>
        <v>0</v>
      </c>
      <c r="P39" s="11">
        <f t="shared" si="5"/>
        <v>0</v>
      </c>
      <c r="Q39" s="11">
        <f t="shared" si="6"/>
        <v>0</v>
      </c>
      <c r="R39" s="230" t="str">
        <f t="shared" si="7"/>
        <v xml:space="preserve"> </v>
      </c>
      <c r="S39" s="230" t="str">
        <f t="shared" si="8"/>
        <v xml:space="preserve"> </v>
      </c>
      <c r="T39" s="230" t="str">
        <f t="shared" si="9"/>
        <v xml:space="preserve"> </v>
      </c>
    </row>
    <row r="40" spans="1:20" x14ac:dyDescent="0.2">
      <c r="A40" s="10" t="str">
        <f>IF(COUNTRY_INFO!A40=0," ",COUNTRY_INFO!A40)</f>
        <v>Ethiopia</v>
      </c>
      <c r="B40" s="10" t="str">
        <f>IF(COUNTRY_INFO!B40=0," ",COUNTRY_INFO!B40)</f>
        <v>AfarGabi</v>
      </c>
      <c r="C40" s="10" t="str">
        <f>IF(COUNTRY_INFO!C40=0," ",COUNTRY_INFO!C40)</f>
        <v>Dewe</v>
      </c>
      <c r="D40" s="11" t="str">
        <f>IF(COUNTRY_INFO!$T$9:$T$1000="MDA3 (IVM)", COUNTRY_INFO!$T$9:$T$1000, " ")</f>
        <v xml:space="preserve"> </v>
      </c>
      <c r="E40" s="109"/>
      <c r="F40" s="288"/>
      <c r="G40" s="288"/>
      <c r="H40" s="11">
        <f t="shared" si="1"/>
        <v>0</v>
      </c>
      <c r="I40" s="18"/>
      <c r="J40" s="18"/>
      <c r="K40" s="14">
        <f t="shared" si="2"/>
        <v>0</v>
      </c>
      <c r="L40" s="59"/>
      <c r="M40" s="59"/>
      <c r="N40" s="56">
        <f t="shared" si="3"/>
        <v>0</v>
      </c>
      <c r="O40" s="11">
        <f t="shared" si="4"/>
        <v>0</v>
      </c>
      <c r="P40" s="11">
        <f t="shared" si="5"/>
        <v>0</v>
      </c>
      <c r="Q40" s="11">
        <f t="shared" si="6"/>
        <v>0</v>
      </c>
      <c r="R40" s="230" t="str">
        <f t="shared" si="7"/>
        <v xml:space="preserve"> </v>
      </c>
      <c r="S40" s="230" t="str">
        <f t="shared" si="8"/>
        <v xml:space="preserve"> </v>
      </c>
      <c r="T40" s="230" t="str">
        <f t="shared" si="9"/>
        <v xml:space="preserve"> </v>
      </c>
    </row>
    <row r="41" spans="1:20" x14ac:dyDescent="0.2">
      <c r="A41" s="10" t="str">
        <f>IF(COUNTRY_INFO!A41=0," ",COUNTRY_INFO!A41)</f>
        <v>Ethiopia</v>
      </c>
      <c r="B41" s="10" t="str">
        <f>IF(COUNTRY_INFO!B41=0," ",COUNTRY_INFO!B41)</f>
        <v>AfarGabi</v>
      </c>
      <c r="C41" s="10" t="str">
        <f>IF(COUNTRY_INFO!C41=0," ",COUNTRY_INFO!C41)</f>
        <v>Dulech</v>
      </c>
      <c r="D41" s="11" t="str">
        <f>IF(COUNTRY_INFO!$T$9:$T$1000="MDA3 (IVM)", COUNTRY_INFO!$T$9:$T$1000, " ")</f>
        <v xml:space="preserve"> </v>
      </c>
      <c r="E41" s="109"/>
      <c r="F41" s="288"/>
      <c r="G41" s="288"/>
      <c r="H41" s="11">
        <f t="shared" si="1"/>
        <v>0</v>
      </c>
      <c r="I41" s="18"/>
      <c r="J41" s="18"/>
      <c r="K41" s="14">
        <f t="shared" si="2"/>
        <v>0</v>
      </c>
      <c r="L41" s="59"/>
      <c r="M41" s="59"/>
      <c r="N41" s="56">
        <f t="shared" si="3"/>
        <v>0</v>
      </c>
      <c r="O41" s="11">
        <f t="shared" si="4"/>
        <v>0</v>
      </c>
      <c r="P41" s="11">
        <f t="shared" si="5"/>
        <v>0</v>
      </c>
      <c r="Q41" s="11">
        <f t="shared" si="6"/>
        <v>0</v>
      </c>
      <c r="R41" s="230" t="str">
        <f t="shared" si="7"/>
        <v xml:space="preserve"> </v>
      </c>
      <c r="S41" s="230" t="str">
        <f t="shared" si="8"/>
        <v xml:space="preserve"> </v>
      </c>
      <c r="T41" s="230" t="str">
        <f t="shared" si="9"/>
        <v xml:space="preserve"> </v>
      </c>
    </row>
    <row r="42" spans="1:20" x14ac:dyDescent="0.2">
      <c r="A42" s="10" t="str">
        <f>IF(COUNTRY_INFO!A42=0," ",COUNTRY_INFO!A42)</f>
        <v>Ethiopia</v>
      </c>
      <c r="B42" s="10" t="str">
        <f>IF(COUNTRY_INFO!B42=0," ",COUNTRY_INFO!B42)</f>
        <v>AfarHarri</v>
      </c>
      <c r="C42" s="10" t="str">
        <f>IF(COUNTRY_INFO!C42=0," ",COUNTRY_INFO!C42)</f>
        <v>Erebti</v>
      </c>
      <c r="D42" s="11" t="str">
        <f>IF(COUNTRY_INFO!$T$9:$T$1000="MDA3 (IVM)", COUNTRY_INFO!$T$9:$T$1000, " ")</f>
        <v xml:space="preserve"> </v>
      </c>
      <c r="E42" s="109"/>
      <c r="F42" s="288"/>
      <c r="G42" s="288"/>
      <c r="H42" s="11">
        <f t="shared" si="1"/>
        <v>0</v>
      </c>
      <c r="I42" s="18"/>
      <c r="J42" s="18"/>
      <c r="K42" s="14">
        <f t="shared" si="2"/>
        <v>0</v>
      </c>
      <c r="L42" s="59"/>
      <c r="M42" s="59"/>
      <c r="N42" s="56">
        <f t="shared" si="3"/>
        <v>0</v>
      </c>
      <c r="O42" s="11">
        <f t="shared" si="4"/>
        <v>0</v>
      </c>
      <c r="P42" s="11">
        <f t="shared" si="5"/>
        <v>0</v>
      </c>
      <c r="Q42" s="11">
        <f t="shared" si="6"/>
        <v>0</v>
      </c>
      <c r="R42" s="230" t="str">
        <f t="shared" si="7"/>
        <v xml:space="preserve"> </v>
      </c>
      <c r="S42" s="230" t="str">
        <f t="shared" si="8"/>
        <v xml:space="preserve"> </v>
      </c>
      <c r="T42" s="230" t="str">
        <f t="shared" si="9"/>
        <v xml:space="preserve"> </v>
      </c>
    </row>
    <row r="43" spans="1:20" x14ac:dyDescent="0.2">
      <c r="A43" s="10" t="str">
        <f>IF(COUNTRY_INFO!A43=0," ",COUNTRY_INFO!A43)</f>
        <v>Ethiopia</v>
      </c>
      <c r="B43" s="10" t="str">
        <f>IF(COUNTRY_INFO!B43=0," ",COUNTRY_INFO!B43)</f>
        <v>AfarHarri</v>
      </c>
      <c r="C43" s="10" t="str">
        <f>IF(COUNTRY_INFO!C43=0," ",COUNTRY_INFO!C43)</f>
        <v>Ewa</v>
      </c>
      <c r="D43" s="11" t="str">
        <f>IF(COUNTRY_INFO!$T$9:$T$1000="MDA3 (IVM)", COUNTRY_INFO!$T$9:$T$1000, " ")</f>
        <v xml:space="preserve"> </v>
      </c>
      <c r="E43" s="109"/>
      <c r="F43" s="288"/>
      <c r="G43" s="288"/>
      <c r="H43" s="11">
        <f t="shared" si="1"/>
        <v>0</v>
      </c>
      <c r="I43" s="18"/>
      <c r="J43" s="18"/>
      <c r="K43" s="14">
        <f t="shared" si="2"/>
        <v>0</v>
      </c>
      <c r="L43" s="59"/>
      <c r="M43" s="59"/>
      <c r="N43" s="56">
        <f t="shared" si="3"/>
        <v>0</v>
      </c>
      <c r="O43" s="11">
        <f t="shared" si="4"/>
        <v>0</v>
      </c>
      <c r="P43" s="11">
        <f t="shared" si="5"/>
        <v>0</v>
      </c>
      <c r="Q43" s="11">
        <f t="shared" si="6"/>
        <v>0</v>
      </c>
      <c r="R43" s="230" t="str">
        <f t="shared" si="7"/>
        <v xml:space="preserve"> </v>
      </c>
      <c r="S43" s="230" t="str">
        <f t="shared" si="8"/>
        <v xml:space="preserve"> </v>
      </c>
      <c r="T43" s="230" t="str">
        <f t="shared" si="9"/>
        <v xml:space="preserve"> </v>
      </c>
    </row>
    <row r="44" spans="1:20" x14ac:dyDescent="0.2">
      <c r="A44" s="10" t="str">
        <f>IF(COUNTRY_INFO!A44=0," ",COUNTRY_INFO!A44)</f>
        <v>Ethiopia</v>
      </c>
      <c r="B44" s="10" t="str">
        <f>IF(COUNTRY_INFO!B44=0," ",COUNTRY_INFO!B44)</f>
        <v>AfarHarri</v>
      </c>
      <c r="C44" s="10" t="str">
        <f>IF(COUNTRY_INFO!C44=0," ",COUNTRY_INFO!C44)</f>
        <v>Gewane</v>
      </c>
      <c r="D44" s="11" t="str">
        <f>IF(COUNTRY_INFO!$T$9:$T$1000="MDA3 (IVM)", COUNTRY_INFO!$T$9:$T$1000, " ")</f>
        <v xml:space="preserve"> </v>
      </c>
      <c r="E44" s="109"/>
      <c r="F44" s="288"/>
      <c r="G44" s="288"/>
      <c r="H44" s="11">
        <f t="shared" si="1"/>
        <v>0</v>
      </c>
      <c r="I44" s="18"/>
      <c r="J44" s="18"/>
      <c r="K44" s="14">
        <f t="shared" si="2"/>
        <v>0</v>
      </c>
      <c r="L44" s="59"/>
      <c r="M44" s="59"/>
      <c r="N44" s="56">
        <f t="shared" si="3"/>
        <v>0</v>
      </c>
      <c r="O44" s="11">
        <f t="shared" si="4"/>
        <v>0</v>
      </c>
      <c r="P44" s="11">
        <f t="shared" si="5"/>
        <v>0</v>
      </c>
      <c r="Q44" s="11">
        <f t="shared" si="6"/>
        <v>0</v>
      </c>
      <c r="R44" s="230" t="str">
        <f t="shared" si="7"/>
        <v xml:space="preserve"> </v>
      </c>
      <c r="S44" s="230" t="str">
        <f t="shared" si="8"/>
        <v xml:space="preserve"> </v>
      </c>
      <c r="T44" s="230" t="str">
        <f t="shared" si="9"/>
        <v xml:space="preserve"> </v>
      </c>
    </row>
    <row r="45" spans="1:20" x14ac:dyDescent="0.2">
      <c r="A45" s="10" t="str">
        <f>IF(COUNTRY_INFO!A45=0," ",COUNTRY_INFO!A45)</f>
        <v>Ethiopia</v>
      </c>
      <c r="B45" s="10" t="str">
        <f>IF(COUNTRY_INFO!B45=0," ",COUNTRY_INFO!B45)</f>
        <v>AfarHarri</v>
      </c>
      <c r="C45" s="10" t="str">
        <f>IF(COUNTRY_INFO!C45=0," ",COUNTRY_INFO!C45)</f>
        <v>Gulina</v>
      </c>
      <c r="D45" s="11" t="str">
        <f>IF(COUNTRY_INFO!$T$9:$T$1000="MDA3 (IVM)", COUNTRY_INFO!$T$9:$T$1000, " ")</f>
        <v xml:space="preserve"> </v>
      </c>
      <c r="E45" s="109"/>
      <c r="F45" s="288"/>
      <c r="G45" s="288"/>
      <c r="H45" s="11">
        <f t="shared" si="1"/>
        <v>0</v>
      </c>
      <c r="I45" s="18"/>
      <c r="J45" s="18"/>
      <c r="K45" s="14">
        <f t="shared" si="2"/>
        <v>0</v>
      </c>
      <c r="L45" s="59"/>
      <c r="M45" s="59"/>
      <c r="N45" s="56">
        <f t="shared" si="3"/>
        <v>0</v>
      </c>
      <c r="O45" s="11">
        <f t="shared" si="4"/>
        <v>0</v>
      </c>
      <c r="P45" s="11">
        <f t="shared" si="5"/>
        <v>0</v>
      </c>
      <c r="Q45" s="11">
        <f t="shared" si="6"/>
        <v>0</v>
      </c>
      <c r="R45" s="230" t="str">
        <f t="shared" si="7"/>
        <v xml:space="preserve"> </v>
      </c>
      <c r="S45" s="230" t="str">
        <f t="shared" si="8"/>
        <v xml:space="preserve"> </v>
      </c>
      <c r="T45" s="230" t="str">
        <f t="shared" si="9"/>
        <v xml:space="preserve"> </v>
      </c>
    </row>
    <row r="46" spans="1:20" x14ac:dyDescent="0.2">
      <c r="A46" s="10" t="str">
        <f>IF(COUNTRY_INFO!A46=0," ",COUNTRY_INFO!A46)</f>
        <v>Ethiopia</v>
      </c>
      <c r="B46" s="10" t="str">
        <f>IF(COUNTRY_INFO!B46=0," ",COUNTRY_INFO!B46)</f>
        <v>AfarHarri</v>
      </c>
      <c r="C46" s="10" t="str">
        <f>IF(COUNTRY_INFO!C46=0," ",COUNTRY_INFO!C46)</f>
        <v>Hadaleelila</v>
      </c>
      <c r="D46" s="11" t="str">
        <f>IF(COUNTRY_INFO!$T$9:$T$1000="MDA3 (IVM)", COUNTRY_INFO!$T$9:$T$1000, " ")</f>
        <v xml:space="preserve"> </v>
      </c>
      <c r="E46" s="109"/>
      <c r="F46" s="288"/>
      <c r="G46" s="288"/>
      <c r="H46" s="11">
        <f t="shared" si="1"/>
        <v>0</v>
      </c>
      <c r="I46" s="18"/>
      <c r="J46" s="18"/>
      <c r="K46" s="14">
        <f t="shared" si="2"/>
        <v>0</v>
      </c>
      <c r="L46" s="59"/>
      <c r="M46" s="59"/>
      <c r="N46" s="56">
        <f t="shared" si="3"/>
        <v>0</v>
      </c>
      <c r="O46" s="11">
        <f t="shared" si="4"/>
        <v>0</v>
      </c>
      <c r="P46" s="11">
        <f t="shared" si="5"/>
        <v>0</v>
      </c>
      <c r="Q46" s="11">
        <f t="shared" si="6"/>
        <v>0</v>
      </c>
      <c r="R46" s="230" t="str">
        <f t="shared" si="7"/>
        <v xml:space="preserve"> </v>
      </c>
      <c r="S46" s="230" t="str">
        <f t="shared" si="8"/>
        <v xml:space="preserve"> </v>
      </c>
      <c r="T46" s="230" t="str">
        <f t="shared" si="9"/>
        <v xml:space="preserve"> </v>
      </c>
    </row>
    <row r="47" spans="1:20" x14ac:dyDescent="0.2">
      <c r="A47" s="10" t="str">
        <f>IF(COUNTRY_INFO!A47=0," ",COUNTRY_INFO!A47)</f>
        <v>Ethiopia</v>
      </c>
      <c r="B47" s="10" t="str">
        <f>IF(COUNTRY_INFO!B47=0," ",COUNTRY_INFO!B47)</f>
        <v>AfarHarri</v>
      </c>
      <c r="C47" s="10" t="str">
        <f>IF(COUNTRY_INFO!C47=0," ",COUNTRY_INFO!C47)</f>
        <v>Koneba</v>
      </c>
      <c r="D47" s="11" t="str">
        <f>IF(COUNTRY_INFO!$T$9:$T$1000="MDA3 (IVM)", COUNTRY_INFO!$T$9:$T$1000, " ")</f>
        <v xml:space="preserve"> </v>
      </c>
      <c r="E47" s="109"/>
      <c r="F47" s="288"/>
      <c r="G47" s="288"/>
      <c r="H47" s="11">
        <f t="shared" si="1"/>
        <v>0</v>
      </c>
      <c r="I47" s="18"/>
      <c r="J47" s="18"/>
      <c r="K47" s="14">
        <f t="shared" si="2"/>
        <v>0</v>
      </c>
      <c r="L47" s="59"/>
      <c r="M47" s="59"/>
      <c r="N47" s="56">
        <f t="shared" si="3"/>
        <v>0</v>
      </c>
      <c r="O47" s="11">
        <f t="shared" si="4"/>
        <v>0</v>
      </c>
      <c r="P47" s="11">
        <f t="shared" si="5"/>
        <v>0</v>
      </c>
      <c r="Q47" s="11">
        <f t="shared" si="6"/>
        <v>0</v>
      </c>
      <c r="R47" s="230" t="str">
        <f t="shared" si="7"/>
        <v xml:space="preserve"> </v>
      </c>
      <c r="S47" s="230" t="str">
        <f t="shared" si="8"/>
        <v xml:space="preserve"> </v>
      </c>
      <c r="T47" s="230" t="str">
        <f t="shared" si="9"/>
        <v xml:space="preserve"> </v>
      </c>
    </row>
    <row r="48" spans="1:20" x14ac:dyDescent="0.2">
      <c r="A48" s="10" t="str">
        <f>IF(COUNTRY_INFO!A48=0," ",COUNTRY_INFO!A48)</f>
        <v>Ethiopia</v>
      </c>
      <c r="B48" s="10" t="str">
        <f>IF(COUNTRY_INFO!B48=0," ",COUNTRY_INFO!B48)</f>
        <v>AfarKilbat</v>
      </c>
      <c r="C48" s="10" t="str">
        <f>IF(COUNTRY_INFO!C48=0," ",COUNTRY_INFO!C48)</f>
        <v>Megalle</v>
      </c>
      <c r="D48" s="11" t="str">
        <f>IF(COUNTRY_INFO!$T$9:$T$1000="MDA3 (IVM)", COUNTRY_INFO!$T$9:$T$1000, " ")</f>
        <v xml:space="preserve"> </v>
      </c>
      <c r="E48" s="109"/>
      <c r="F48" s="288"/>
      <c r="G48" s="288"/>
      <c r="H48" s="11">
        <f t="shared" si="1"/>
        <v>0</v>
      </c>
      <c r="I48" s="18"/>
      <c r="J48" s="18"/>
      <c r="K48" s="14">
        <f t="shared" si="2"/>
        <v>0</v>
      </c>
      <c r="L48" s="59"/>
      <c r="M48" s="59"/>
      <c r="N48" s="56">
        <f t="shared" si="3"/>
        <v>0</v>
      </c>
      <c r="O48" s="11">
        <f t="shared" si="4"/>
        <v>0</v>
      </c>
      <c r="P48" s="11">
        <f t="shared" si="5"/>
        <v>0</v>
      </c>
      <c r="Q48" s="11">
        <f t="shared" si="6"/>
        <v>0</v>
      </c>
      <c r="R48" s="230" t="str">
        <f t="shared" si="7"/>
        <v xml:space="preserve"> </v>
      </c>
      <c r="S48" s="230" t="str">
        <f t="shared" si="8"/>
        <v xml:space="preserve"> </v>
      </c>
      <c r="T48" s="230" t="str">
        <f t="shared" si="9"/>
        <v xml:space="preserve"> </v>
      </c>
    </row>
    <row r="49" spans="1:20" x14ac:dyDescent="0.2">
      <c r="A49" s="10" t="str">
        <f>IF(COUNTRY_INFO!A49=0," ",COUNTRY_INFO!A49)</f>
        <v>Ethiopia</v>
      </c>
      <c r="B49" s="10" t="str">
        <f>IF(COUNTRY_INFO!B49=0," ",COUNTRY_INFO!B49)</f>
        <v>AfarKilbat</v>
      </c>
      <c r="C49" s="10" t="str">
        <f>IF(COUNTRY_INFO!C49=0," ",COUNTRY_INFO!C49)</f>
        <v>Samorobigelalu</v>
      </c>
      <c r="D49" s="11" t="str">
        <f>IF(COUNTRY_INFO!$T$9:$T$1000="MDA3 (IVM)", COUNTRY_INFO!$T$9:$T$1000, " ")</f>
        <v xml:space="preserve"> </v>
      </c>
      <c r="E49" s="109"/>
      <c r="F49" s="288"/>
      <c r="G49" s="288"/>
      <c r="H49" s="11">
        <f t="shared" si="1"/>
        <v>0</v>
      </c>
      <c r="I49" s="18"/>
      <c r="J49" s="18"/>
      <c r="K49" s="14">
        <f t="shared" si="2"/>
        <v>0</v>
      </c>
      <c r="L49" s="59"/>
      <c r="M49" s="59"/>
      <c r="N49" s="56">
        <f t="shared" si="3"/>
        <v>0</v>
      </c>
      <c r="O49" s="11">
        <f t="shared" si="4"/>
        <v>0</v>
      </c>
      <c r="P49" s="11">
        <f t="shared" si="5"/>
        <v>0</v>
      </c>
      <c r="Q49" s="11">
        <f t="shared" si="6"/>
        <v>0</v>
      </c>
      <c r="R49" s="230" t="str">
        <f t="shared" si="7"/>
        <v xml:space="preserve"> </v>
      </c>
      <c r="S49" s="230" t="str">
        <f t="shared" si="8"/>
        <v xml:space="preserve"> </v>
      </c>
      <c r="T49" s="230" t="str">
        <f t="shared" si="9"/>
        <v xml:space="preserve"> </v>
      </c>
    </row>
    <row r="50" spans="1:20" x14ac:dyDescent="0.2">
      <c r="A50" s="10" t="str">
        <f>IF(COUNTRY_INFO!A50=0," ",COUNTRY_INFO!A50)</f>
        <v>Ethiopia</v>
      </c>
      <c r="B50" s="10" t="str">
        <f>IF(COUNTRY_INFO!B50=0," ",COUNTRY_INFO!B50)</f>
        <v>AfarKilbat</v>
      </c>
      <c r="C50" s="10" t="str">
        <f>IF(COUNTRY_INFO!C50=0," ",COUNTRY_INFO!C50)</f>
        <v>Telalak</v>
      </c>
      <c r="D50" s="11" t="str">
        <f>IF(COUNTRY_INFO!$T$9:$T$1000="MDA3 (IVM)", COUNTRY_INFO!$T$9:$T$1000, " ")</f>
        <v xml:space="preserve"> </v>
      </c>
      <c r="E50" s="109"/>
      <c r="F50" s="288"/>
      <c r="G50" s="288"/>
      <c r="H50" s="11">
        <f t="shared" si="1"/>
        <v>0</v>
      </c>
      <c r="I50" s="18"/>
      <c r="J50" s="18"/>
      <c r="K50" s="14">
        <f t="shared" si="2"/>
        <v>0</v>
      </c>
      <c r="L50" s="59"/>
      <c r="M50" s="59"/>
      <c r="N50" s="56">
        <f t="shared" si="3"/>
        <v>0</v>
      </c>
      <c r="O50" s="11">
        <f t="shared" si="4"/>
        <v>0</v>
      </c>
      <c r="P50" s="11">
        <f t="shared" si="5"/>
        <v>0</v>
      </c>
      <c r="Q50" s="11">
        <f t="shared" si="6"/>
        <v>0</v>
      </c>
      <c r="R50" s="230" t="str">
        <f t="shared" si="7"/>
        <v xml:space="preserve"> </v>
      </c>
      <c r="S50" s="230" t="str">
        <f t="shared" si="8"/>
        <v xml:space="preserve"> </v>
      </c>
      <c r="T50" s="230" t="str">
        <f t="shared" si="9"/>
        <v xml:space="preserve"> </v>
      </c>
    </row>
    <row r="51" spans="1:20" x14ac:dyDescent="0.2">
      <c r="A51" s="10" t="str">
        <f>IF(COUNTRY_INFO!A51=0," ",COUNTRY_INFO!A51)</f>
        <v>Ethiopia</v>
      </c>
      <c r="B51" s="10" t="str">
        <f>IF(COUNTRY_INFO!B51=0," ",COUNTRY_INFO!B51)</f>
        <v>AfarKilbat</v>
      </c>
      <c r="C51" s="10" t="str">
        <f>IF(COUNTRY_INFO!C51=0," ",COUNTRY_INFO!C51)</f>
        <v>Teru</v>
      </c>
      <c r="D51" s="11" t="str">
        <f>IF(COUNTRY_INFO!$T$9:$T$1000="MDA3 (IVM)", COUNTRY_INFO!$T$9:$T$1000, " ")</f>
        <v xml:space="preserve"> </v>
      </c>
      <c r="E51" s="109"/>
      <c r="F51" s="288"/>
      <c r="G51" s="288"/>
      <c r="H51" s="11">
        <f t="shared" si="1"/>
        <v>0</v>
      </c>
      <c r="I51" s="18"/>
      <c r="J51" s="18"/>
      <c r="K51" s="14">
        <f t="shared" si="2"/>
        <v>0</v>
      </c>
      <c r="L51" s="59"/>
      <c r="M51" s="59"/>
      <c r="N51" s="56">
        <f t="shared" si="3"/>
        <v>0</v>
      </c>
      <c r="O51" s="11">
        <f t="shared" si="4"/>
        <v>0</v>
      </c>
      <c r="P51" s="11">
        <f t="shared" si="5"/>
        <v>0</v>
      </c>
      <c r="Q51" s="11">
        <f t="shared" si="6"/>
        <v>0</v>
      </c>
      <c r="R51" s="230" t="str">
        <f t="shared" si="7"/>
        <v xml:space="preserve"> </v>
      </c>
      <c r="S51" s="230" t="str">
        <f t="shared" si="8"/>
        <v xml:space="preserve"> </v>
      </c>
      <c r="T51" s="230" t="str">
        <f t="shared" si="9"/>
        <v xml:space="preserve"> </v>
      </c>
    </row>
    <row r="52" spans="1:20" x14ac:dyDescent="0.2">
      <c r="A52" s="10" t="str">
        <f>IF(COUNTRY_INFO!A52=0," ",COUNTRY_INFO!A52)</f>
        <v>Ethiopia</v>
      </c>
      <c r="B52" s="10" t="str">
        <f>IF(COUNTRY_INFO!B52=0," ",COUNTRY_INFO!B52)</f>
        <v>AfarKilbat</v>
      </c>
      <c r="C52" s="10" t="str">
        <f>IF(COUNTRY_INFO!C52=0," ",COUNTRY_INFO!C52)</f>
        <v>Yalo</v>
      </c>
      <c r="D52" s="11" t="str">
        <f>IF(COUNTRY_INFO!$T$9:$T$1000="MDA3 (IVM)", COUNTRY_INFO!$T$9:$T$1000, " ")</f>
        <v xml:space="preserve"> </v>
      </c>
      <c r="E52" s="109"/>
      <c r="F52" s="288"/>
      <c r="G52" s="288"/>
      <c r="H52" s="11">
        <f t="shared" si="1"/>
        <v>0</v>
      </c>
      <c r="I52" s="18"/>
      <c r="J52" s="18"/>
      <c r="K52" s="14">
        <f t="shared" si="2"/>
        <v>0</v>
      </c>
      <c r="L52" s="59"/>
      <c r="M52" s="59"/>
      <c r="N52" s="56">
        <f t="shared" si="3"/>
        <v>0</v>
      </c>
      <c r="O52" s="11">
        <f t="shared" si="4"/>
        <v>0</v>
      </c>
      <c r="P52" s="11">
        <f t="shared" si="5"/>
        <v>0</v>
      </c>
      <c r="Q52" s="11">
        <f t="shared" si="6"/>
        <v>0</v>
      </c>
      <c r="R52" s="230" t="str">
        <f t="shared" si="7"/>
        <v xml:space="preserve"> </v>
      </c>
      <c r="S52" s="230" t="str">
        <f t="shared" si="8"/>
        <v xml:space="preserve"> </v>
      </c>
      <c r="T52" s="230" t="str">
        <f t="shared" si="9"/>
        <v xml:space="preserve"> </v>
      </c>
    </row>
    <row r="53" spans="1:20" x14ac:dyDescent="0.2">
      <c r="A53" s="10" t="str">
        <f>IF(COUNTRY_INFO!A53=0," ",COUNTRY_INFO!A53)</f>
        <v>Ethiopia</v>
      </c>
      <c r="B53" s="10" t="str">
        <f>IF(COUNTRY_INFO!B53=0," ",COUNTRY_INFO!B53)</f>
        <v>AmharaAwi</v>
      </c>
      <c r="C53" s="10" t="str">
        <f>IF(COUNTRY_INFO!C53=0," ",COUNTRY_INFO!C53)</f>
        <v>Ankesha</v>
      </c>
      <c r="D53" s="11" t="str">
        <f>IF(COUNTRY_INFO!$T$9:$T$1000="MDA3 (IVM)", COUNTRY_INFO!$T$9:$T$1000, " ")</f>
        <v>MDA3 (IVM)</v>
      </c>
      <c r="E53" s="253" t="s">
        <v>1185</v>
      </c>
      <c r="F53" s="295">
        <v>32273</v>
      </c>
      <c r="G53" s="288">
        <v>57374</v>
      </c>
      <c r="H53" s="11">
        <f t="shared" si="1"/>
        <v>89647</v>
      </c>
      <c r="I53" s="18">
        <v>68257</v>
      </c>
      <c r="J53" s="18">
        <v>121345</v>
      </c>
      <c r="K53" s="14">
        <f t="shared" si="2"/>
        <v>189602</v>
      </c>
      <c r="L53" s="59">
        <v>69313</v>
      </c>
      <c r="M53" s="59">
        <v>123223</v>
      </c>
      <c r="N53" s="56">
        <f t="shared" si="3"/>
        <v>192536</v>
      </c>
      <c r="O53" s="11">
        <f t="shared" si="4"/>
        <v>69313</v>
      </c>
      <c r="P53" s="11">
        <f t="shared" si="5"/>
        <v>123223</v>
      </c>
      <c r="Q53" s="11">
        <f t="shared" si="6"/>
        <v>192536</v>
      </c>
      <c r="R53" s="294">
        <f t="shared" si="7"/>
        <v>214.77086109131474</v>
      </c>
      <c r="S53" s="294">
        <f t="shared" si="8"/>
        <v>214.77149928539058</v>
      </c>
      <c r="T53" s="294">
        <f t="shared" si="9"/>
        <v>214.77126953495377</v>
      </c>
    </row>
    <row r="54" spans="1:20" x14ac:dyDescent="0.2">
      <c r="A54" s="10" t="str">
        <f>IF(COUNTRY_INFO!A54=0," ",COUNTRY_INFO!A54)</f>
        <v>Ethiopia</v>
      </c>
      <c r="B54" s="10" t="str">
        <f>IF(COUNTRY_INFO!B54=0," ",COUNTRY_INFO!B54)</f>
        <v>AmharaAwi</v>
      </c>
      <c r="C54" s="10" t="str">
        <f>IF(COUNTRY_INFO!C54=0," ",COUNTRY_INFO!C54)</f>
        <v>Ayehu</v>
      </c>
      <c r="D54" s="11" t="str">
        <f>IF(COUNTRY_INFO!$T$9:$T$1000="MDA3 (IVM)", COUNTRY_INFO!$T$9:$T$1000, " ")</f>
        <v xml:space="preserve"> </v>
      </c>
      <c r="E54" s="109"/>
      <c r="F54" s="288"/>
      <c r="G54" s="288"/>
      <c r="H54" s="11">
        <f t="shared" si="1"/>
        <v>0</v>
      </c>
      <c r="I54" s="18"/>
      <c r="J54" s="18"/>
      <c r="K54" s="14">
        <f t="shared" si="2"/>
        <v>0</v>
      </c>
      <c r="L54" s="59"/>
      <c r="M54" s="59"/>
      <c r="N54" s="56">
        <f t="shared" si="3"/>
        <v>0</v>
      </c>
      <c r="O54" s="11">
        <f t="shared" si="4"/>
        <v>0</v>
      </c>
      <c r="P54" s="11">
        <f t="shared" si="5"/>
        <v>0</v>
      </c>
      <c r="Q54" s="11">
        <f t="shared" si="6"/>
        <v>0</v>
      </c>
      <c r="R54" s="230" t="str">
        <f t="shared" si="7"/>
        <v xml:space="preserve"> </v>
      </c>
      <c r="S54" s="230" t="str">
        <f t="shared" si="8"/>
        <v xml:space="preserve"> </v>
      </c>
      <c r="T54" s="230" t="str">
        <f t="shared" si="9"/>
        <v xml:space="preserve"> </v>
      </c>
    </row>
    <row r="55" spans="1:20" x14ac:dyDescent="0.2">
      <c r="A55" s="10" t="str">
        <f>IF(COUNTRY_INFO!A55=0," ",COUNTRY_INFO!A55)</f>
        <v>Ethiopia</v>
      </c>
      <c r="B55" s="10" t="str">
        <f>IF(COUNTRY_INFO!B55=0," ",COUNTRY_INFO!B55)</f>
        <v>AmharaAwi</v>
      </c>
      <c r="C55" s="10" t="str">
        <f>IF(COUNTRY_INFO!C55=0," ",COUNTRY_INFO!C55)</f>
        <v>Banja Shikudad</v>
      </c>
      <c r="D55" s="11" t="str">
        <f>IF(COUNTRY_INFO!$T$9:$T$1000="MDA3 (IVM)", COUNTRY_INFO!$T$9:$T$1000, " ")</f>
        <v>MDA3 (IVM)</v>
      </c>
      <c r="E55" s="253" t="s">
        <v>1185</v>
      </c>
      <c r="F55" s="295">
        <v>30994</v>
      </c>
      <c r="G55" s="288">
        <v>55101</v>
      </c>
      <c r="H55" s="11">
        <f t="shared" si="1"/>
        <v>86095</v>
      </c>
      <c r="I55" s="18">
        <v>28148</v>
      </c>
      <c r="J55" s="18">
        <v>50042</v>
      </c>
      <c r="K55" s="14">
        <f t="shared" si="2"/>
        <v>78190</v>
      </c>
      <c r="L55" s="59">
        <v>28288</v>
      </c>
      <c r="M55" s="59">
        <v>50290</v>
      </c>
      <c r="N55" s="56">
        <f t="shared" si="3"/>
        <v>78578</v>
      </c>
      <c r="O55" s="11">
        <f t="shared" si="4"/>
        <v>28288</v>
      </c>
      <c r="P55" s="11">
        <f t="shared" si="5"/>
        <v>50290</v>
      </c>
      <c r="Q55" s="11">
        <f t="shared" si="6"/>
        <v>78578</v>
      </c>
      <c r="R55" s="293">
        <f t="shared" si="7"/>
        <v>91.269277924759635</v>
      </c>
      <c r="S55" s="293">
        <f t="shared" si="8"/>
        <v>91.268761002522638</v>
      </c>
      <c r="T55" s="293">
        <f t="shared" si="9"/>
        <v>91.268947093327142</v>
      </c>
    </row>
    <row r="56" spans="1:20" x14ac:dyDescent="0.2">
      <c r="A56" s="10" t="str">
        <f>IF(COUNTRY_INFO!A56=0," ",COUNTRY_INFO!A56)</f>
        <v>Ethiopia</v>
      </c>
      <c r="B56" s="10" t="str">
        <f>IF(COUNTRY_INFO!B56=0," ",COUNTRY_INFO!B56)</f>
        <v>AmharaAwi</v>
      </c>
      <c r="C56" s="10" t="str">
        <f>IF(COUNTRY_INFO!C56=0," ",COUNTRY_INFO!C56)</f>
        <v>Chagni Town</v>
      </c>
      <c r="D56" s="11" t="s">
        <v>1183</v>
      </c>
      <c r="E56" s="253" t="s">
        <v>1185</v>
      </c>
      <c r="F56" s="295">
        <v>12351</v>
      </c>
      <c r="G56" s="288">
        <v>21957</v>
      </c>
      <c r="H56" s="11">
        <f t="shared" si="1"/>
        <v>34308</v>
      </c>
      <c r="I56" s="18"/>
      <c r="J56" s="18"/>
      <c r="K56" s="14">
        <f t="shared" si="2"/>
        <v>0</v>
      </c>
      <c r="L56" s="59">
        <v>10450</v>
      </c>
      <c r="M56" s="59">
        <v>18579</v>
      </c>
      <c r="N56" s="56">
        <f t="shared" si="3"/>
        <v>29029</v>
      </c>
      <c r="O56" s="11">
        <f t="shared" si="4"/>
        <v>10450</v>
      </c>
      <c r="P56" s="11">
        <f t="shared" si="5"/>
        <v>18579</v>
      </c>
      <c r="Q56" s="11">
        <f t="shared" si="6"/>
        <v>29029</v>
      </c>
      <c r="R56" s="293">
        <f t="shared" si="7"/>
        <v>84.608533721965827</v>
      </c>
      <c r="S56" s="293">
        <f t="shared" si="8"/>
        <v>84.615384615384613</v>
      </c>
      <c r="T56" s="293">
        <f t="shared" si="9"/>
        <v>84.612918269791308</v>
      </c>
    </row>
    <row r="57" spans="1:20" x14ac:dyDescent="0.2">
      <c r="A57" s="10" t="str">
        <f>IF(COUNTRY_INFO!A57=0," ",COUNTRY_INFO!A57)</f>
        <v>Ethiopia</v>
      </c>
      <c r="B57" s="10" t="str">
        <f>IF(COUNTRY_INFO!B57=0," ",COUNTRY_INFO!B57)</f>
        <v>AmharaAwi</v>
      </c>
      <c r="C57" s="10" t="str">
        <f>IF(COUNTRY_INFO!C57=0," ",COUNTRY_INFO!C57)</f>
        <v>Dangila</v>
      </c>
      <c r="D57" s="11" t="str">
        <f>IF(COUNTRY_INFO!$T$9:$T$1000="MDA3 (IVM)", COUNTRY_INFO!$T$9:$T$1000, " ")</f>
        <v>MDA3 (IVM)</v>
      </c>
      <c r="E57" s="253" t="s">
        <v>1185</v>
      </c>
      <c r="F57" s="295">
        <v>48123</v>
      </c>
      <c r="G57" s="288">
        <v>85551</v>
      </c>
      <c r="H57" s="11">
        <f t="shared" si="1"/>
        <v>133674</v>
      </c>
      <c r="I57" s="18">
        <v>39625</v>
      </c>
      <c r="J57" s="18">
        <v>70445</v>
      </c>
      <c r="K57" s="14">
        <f t="shared" si="2"/>
        <v>110070</v>
      </c>
      <c r="L57" s="59">
        <v>40672</v>
      </c>
      <c r="M57" s="59">
        <v>72306</v>
      </c>
      <c r="N57" s="56">
        <f t="shared" si="3"/>
        <v>112978</v>
      </c>
      <c r="O57" s="11">
        <f t="shared" si="4"/>
        <v>40672</v>
      </c>
      <c r="P57" s="11">
        <f t="shared" si="5"/>
        <v>72306</v>
      </c>
      <c r="Q57" s="11">
        <f t="shared" si="6"/>
        <v>112978</v>
      </c>
      <c r="R57" s="293">
        <f t="shared" si="7"/>
        <v>84.51675913804209</v>
      </c>
      <c r="S57" s="293">
        <f t="shared" si="8"/>
        <v>84.518006802959633</v>
      </c>
      <c r="T57" s="293">
        <f t="shared" si="9"/>
        <v>84.517557640229214</v>
      </c>
    </row>
    <row r="58" spans="1:20" x14ac:dyDescent="0.2">
      <c r="A58" s="10" t="str">
        <f>IF(COUNTRY_INFO!A58=0," ",COUNTRY_INFO!A58)</f>
        <v>Ethiopia</v>
      </c>
      <c r="B58" s="10" t="str">
        <f>IF(COUNTRY_INFO!B58=0," ",COUNTRY_INFO!B58)</f>
        <v>AmharaAwi</v>
      </c>
      <c r="C58" s="10" t="str">
        <f>IF(COUNTRY_INFO!C58=0," ",COUNTRY_INFO!C58)</f>
        <v>Dangla Town</v>
      </c>
      <c r="D58" s="11" t="str">
        <f>IF(COUNTRY_INFO!$T$9:$T$1000="MDA3 (IVM)", COUNTRY_INFO!$T$9:$T$1000, " ")</f>
        <v>MDA3 (IVM)</v>
      </c>
      <c r="E58" s="253" t="s">
        <v>1185</v>
      </c>
      <c r="F58" s="295">
        <v>10989</v>
      </c>
      <c r="G58" s="288">
        <v>19535</v>
      </c>
      <c r="H58" s="11">
        <f t="shared" si="1"/>
        <v>30524</v>
      </c>
      <c r="I58" s="18">
        <v>10636</v>
      </c>
      <c r="J58" s="18">
        <v>18908</v>
      </c>
      <c r="K58" s="14">
        <f t="shared" si="2"/>
        <v>29544</v>
      </c>
      <c r="L58" s="59">
        <v>11031</v>
      </c>
      <c r="M58" s="59">
        <v>19611</v>
      </c>
      <c r="N58" s="56">
        <f t="shared" si="3"/>
        <v>30642</v>
      </c>
      <c r="O58" s="11">
        <f t="shared" si="4"/>
        <v>11031</v>
      </c>
      <c r="P58" s="11">
        <f t="shared" si="5"/>
        <v>19611</v>
      </c>
      <c r="Q58" s="11">
        <f t="shared" si="6"/>
        <v>30642</v>
      </c>
      <c r="R58" s="294">
        <f t="shared" si="7"/>
        <v>100.38220038220038</v>
      </c>
      <c r="S58" s="294">
        <f t="shared" si="8"/>
        <v>100.38904530330177</v>
      </c>
      <c r="T58" s="294">
        <f t="shared" si="9"/>
        <v>100.38658105097629</v>
      </c>
    </row>
    <row r="59" spans="1:20" x14ac:dyDescent="0.2">
      <c r="A59" s="10" t="str">
        <f>IF(COUNTRY_INFO!A59=0," ",COUNTRY_INFO!A59)</f>
        <v>Ethiopia</v>
      </c>
      <c r="B59" s="10" t="str">
        <f>IF(COUNTRY_INFO!B59=0," ",COUNTRY_INFO!B59)</f>
        <v>AmharaAwi</v>
      </c>
      <c r="C59" s="10" t="str">
        <f>IF(COUNTRY_INFO!C59=0," ",COUNTRY_INFO!C59)</f>
        <v>Fagita Lekoma</v>
      </c>
      <c r="D59" s="11" t="str">
        <f>IF(COUNTRY_INFO!$T$9:$T$1000="MDA3 (IVM)", COUNTRY_INFO!$T$9:$T$1000, " ")</f>
        <v>MDA3 (IVM)</v>
      </c>
      <c r="E59" s="253" t="s">
        <v>1185</v>
      </c>
      <c r="F59" s="295">
        <v>50400</v>
      </c>
      <c r="G59" s="288">
        <v>89600</v>
      </c>
      <c r="H59" s="11">
        <f t="shared" si="1"/>
        <v>140000</v>
      </c>
      <c r="I59" s="18">
        <v>42060</v>
      </c>
      <c r="J59" s="18">
        <v>74774</v>
      </c>
      <c r="K59" s="14">
        <f t="shared" si="2"/>
        <v>116834</v>
      </c>
      <c r="L59" s="59">
        <v>43545</v>
      </c>
      <c r="M59" s="59">
        <v>77413</v>
      </c>
      <c r="N59" s="56">
        <f t="shared" si="3"/>
        <v>120958</v>
      </c>
      <c r="O59" s="11">
        <f t="shared" si="4"/>
        <v>43545</v>
      </c>
      <c r="P59" s="11">
        <f t="shared" si="5"/>
        <v>77413</v>
      </c>
      <c r="Q59" s="11">
        <f t="shared" si="6"/>
        <v>120958</v>
      </c>
      <c r="R59" s="293">
        <f t="shared" si="7"/>
        <v>86.398809523809533</v>
      </c>
      <c r="S59" s="293">
        <f t="shared" si="8"/>
        <v>86.3984375</v>
      </c>
      <c r="T59" s="293">
        <f t="shared" si="9"/>
        <v>86.398571428571429</v>
      </c>
    </row>
    <row r="60" spans="1:20" x14ac:dyDescent="0.2">
      <c r="A60" s="10" t="str">
        <f>IF(COUNTRY_INFO!A60=0," ",COUNTRY_INFO!A60)</f>
        <v>Ethiopia</v>
      </c>
      <c r="B60" s="10" t="str">
        <f>IF(COUNTRY_INFO!B60=0," ",COUNTRY_INFO!B60)</f>
        <v>AmharaAwi</v>
      </c>
      <c r="C60" s="10" t="str">
        <f>IF(COUNTRY_INFO!C60=0," ",COUNTRY_INFO!C60)</f>
        <v>Guagusa Shikudad</v>
      </c>
      <c r="D60" s="11" t="str">
        <f>IF(COUNTRY_INFO!$T$9:$T$1000="MDA3 (IVM)", COUNTRY_INFO!$T$9:$T$1000, " ")</f>
        <v>MDA3 (IVM)</v>
      </c>
      <c r="E60" s="253" t="s">
        <v>1185</v>
      </c>
      <c r="F60" s="295">
        <v>43648</v>
      </c>
      <c r="G60" s="288">
        <v>77597</v>
      </c>
      <c r="H60" s="11">
        <f t="shared" si="1"/>
        <v>121245</v>
      </c>
      <c r="I60" s="18">
        <v>28510</v>
      </c>
      <c r="J60" s="18">
        <v>50685</v>
      </c>
      <c r="K60" s="14">
        <f t="shared" si="2"/>
        <v>79195</v>
      </c>
      <c r="L60" s="59">
        <v>29298</v>
      </c>
      <c r="M60" s="59">
        <v>52084</v>
      </c>
      <c r="N60" s="56">
        <f t="shared" si="3"/>
        <v>81382</v>
      </c>
      <c r="O60" s="11">
        <f t="shared" si="4"/>
        <v>29298</v>
      </c>
      <c r="P60" s="11">
        <f t="shared" si="5"/>
        <v>52084</v>
      </c>
      <c r="Q60" s="11">
        <f t="shared" si="6"/>
        <v>81382</v>
      </c>
      <c r="R60" s="293">
        <f t="shared" si="7"/>
        <v>67.123350439882699</v>
      </c>
      <c r="S60" s="293">
        <f t="shared" si="8"/>
        <v>67.121151590912021</v>
      </c>
      <c r="T60" s="293">
        <f t="shared" si="9"/>
        <v>67.121943172914342</v>
      </c>
    </row>
    <row r="61" spans="1:20" x14ac:dyDescent="0.2">
      <c r="A61" s="10" t="str">
        <f>IF(COUNTRY_INFO!A61=0," ",COUNTRY_INFO!A61)</f>
        <v>Ethiopia</v>
      </c>
      <c r="B61" s="10" t="str">
        <f>IF(COUNTRY_INFO!B61=0," ",COUNTRY_INFO!B61)</f>
        <v>AmharaAwi</v>
      </c>
      <c r="C61" s="10" t="str">
        <f>IF(COUNTRY_INFO!C61=0," ",COUNTRY_INFO!C61)</f>
        <v>Guangua</v>
      </c>
      <c r="D61" s="11" t="str">
        <f>IF(COUNTRY_INFO!$T$9:$T$1000="MDA3 (IVM)", COUNTRY_INFO!$T$9:$T$1000, " ")</f>
        <v>MDA3 (IVM)</v>
      </c>
      <c r="E61" s="253" t="s">
        <v>1185</v>
      </c>
      <c r="F61" s="295">
        <v>32369</v>
      </c>
      <c r="G61" s="288">
        <v>57545</v>
      </c>
      <c r="H61" s="11">
        <f t="shared" si="1"/>
        <v>89914</v>
      </c>
      <c r="I61" s="18">
        <v>35809</v>
      </c>
      <c r="J61" s="18">
        <v>63661</v>
      </c>
      <c r="K61" s="14">
        <f t="shared" si="2"/>
        <v>99470</v>
      </c>
      <c r="L61" s="59">
        <v>36357</v>
      </c>
      <c r="M61" s="59">
        <v>64635</v>
      </c>
      <c r="N61" s="56">
        <f t="shared" si="3"/>
        <v>100992</v>
      </c>
      <c r="O61" s="11">
        <f t="shared" si="4"/>
        <v>36357</v>
      </c>
      <c r="P61" s="11">
        <f t="shared" si="5"/>
        <v>64635</v>
      </c>
      <c r="Q61" s="11">
        <f t="shared" si="6"/>
        <v>100992</v>
      </c>
      <c r="R61" s="294">
        <f t="shared" si="7"/>
        <v>112.3204300410887</v>
      </c>
      <c r="S61" s="294">
        <f t="shared" si="8"/>
        <v>112.32079242332087</v>
      </c>
      <c r="T61" s="294">
        <f t="shared" si="9"/>
        <v>112.32066196587851</v>
      </c>
    </row>
    <row r="62" spans="1:20" x14ac:dyDescent="0.2">
      <c r="A62" s="10" t="str">
        <f>IF(COUNTRY_INFO!A62=0," ",COUNTRY_INFO!A62)</f>
        <v>Ethiopia</v>
      </c>
      <c r="B62" s="10" t="str">
        <f>IF(COUNTRY_INFO!B62=0," ",COUNTRY_INFO!B62)</f>
        <v>AmharaAwi</v>
      </c>
      <c r="C62" s="10" t="str">
        <f>IF(COUNTRY_INFO!C62=0," ",COUNTRY_INFO!C62)</f>
        <v>Injibara Town</v>
      </c>
      <c r="D62" s="11" t="str">
        <f>IF(COUNTRY_INFO!$T$9:$T$1000="MDA3 (IVM)", COUNTRY_INFO!$T$9:$T$1000, " ")</f>
        <v>MDA3 (IVM)</v>
      </c>
      <c r="E62" s="253" t="s">
        <v>1185</v>
      </c>
      <c r="F62" s="295">
        <v>11704</v>
      </c>
      <c r="G62" s="288">
        <v>20807</v>
      </c>
      <c r="H62" s="11">
        <f t="shared" si="1"/>
        <v>32511</v>
      </c>
      <c r="I62" s="18">
        <v>11481</v>
      </c>
      <c r="J62" s="18">
        <v>20410</v>
      </c>
      <c r="K62" s="14">
        <f t="shared" si="2"/>
        <v>31891</v>
      </c>
      <c r="L62" s="59">
        <v>11481</v>
      </c>
      <c r="M62" s="59">
        <v>20410</v>
      </c>
      <c r="N62" s="56">
        <f t="shared" si="3"/>
        <v>31891</v>
      </c>
      <c r="O62" s="11">
        <f t="shared" si="4"/>
        <v>11481</v>
      </c>
      <c r="P62" s="11">
        <f t="shared" si="5"/>
        <v>20410</v>
      </c>
      <c r="Q62" s="11">
        <f t="shared" si="6"/>
        <v>31891</v>
      </c>
      <c r="R62" s="293">
        <f t="shared" si="7"/>
        <v>98.094668489405336</v>
      </c>
      <c r="S62" s="293">
        <f t="shared" si="8"/>
        <v>98.091988273177293</v>
      </c>
      <c r="T62" s="293">
        <f t="shared" si="9"/>
        <v>98.092953154317001</v>
      </c>
    </row>
    <row r="63" spans="1:20" x14ac:dyDescent="0.2">
      <c r="A63" s="10" t="str">
        <f>IF(COUNTRY_INFO!A63=0," ",COUNTRY_INFO!A63)</f>
        <v>Ethiopia</v>
      </c>
      <c r="B63" s="10" t="str">
        <f>IF(COUNTRY_INFO!B63=0," ",COUNTRY_INFO!B63)</f>
        <v>AmharaAwi</v>
      </c>
      <c r="C63" s="10" t="str">
        <f>IF(COUNTRY_INFO!C63=0," ",COUNTRY_INFO!C63)</f>
        <v>Jawi</v>
      </c>
      <c r="D63" s="11" t="s">
        <v>1183</v>
      </c>
      <c r="E63" s="253" t="s">
        <v>1185</v>
      </c>
      <c r="F63" s="295">
        <v>43762</v>
      </c>
      <c r="G63" s="288">
        <v>77800</v>
      </c>
      <c r="H63" s="11">
        <f t="shared" si="1"/>
        <v>121562</v>
      </c>
      <c r="I63" s="18"/>
      <c r="J63" s="18"/>
      <c r="K63" s="14">
        <f t="shared" si="2"/>
        <v>0</v>
      </c>
      <c r="L63" s="59">
        <v>41233</v>
      </c>
      <c r="M63" s="59">
        <v>73302</v>
      </c>
      <c r="N63" s="56">
        <f t="shared" si="3"/>
        <v>114535</v>
      </c>
      <c r="O63" s="11">
        <f t="shared" si="4"/>
        <v>41233</v>
      </c>
      <c r="P63" s="11">
        <f t="shared" si="5"/>
        <v>73302</v>
      </c>
      <c r="Q63" s="11">
        <f t="shared" si="6"/>
        <v>114535</v>
      </c>
      <c r="R63" s="293">
        <f t="shared" si="7"/>
        <v>94.22101366482336</v>
      </c>
      <c r="S63" s="293">
        <f t="shared" si="8"/>
        <v>94.218508997429311</v>
      </c>
      <c r="T63" s="293">
        <f t="shared" si="9"/>
        <v>94.219410671097876</v>
      </c>
    </row>
    <row r="64" spans="1:20" x14ac:dyDescent="0.2">
      <c r="A64" s="10" t="str">
        <f>IF(COUNTRY_INFO!A64=0," ",COUNTRY_INFO!A64)</f>
        <v>Ethiopia</v>
      </c>
      <c r="B64" s="10" t="str">
        <f>IF(COUNTRY_INFO!B64=0," ",COUNTRY_INFO!B64)</f>
        <v>AmharaAwi</v>
      </c>
      <c r="C64" s="10" t="str">
        <f>IF(COUNTRY_INFO!C64=0," ",COUNTRY_INFO!C64)</f>
        <v>Zigem</v>
      </c>
      <c r="D64" s="11" t="s">
        <v>1183</v>
      </c>
      <c r="E64" s="253" t="s">
        <v>1185</v>
      </c>
      <c r="F64" s="295">
        <v>33595</v>
      </c>
      <c r="G64" s="288">
        <v>59725</v>
      </c>
      <c r="H64" s="11">
        <f t="shared" si="1"/>
        <v>93320</v>
      </c>
      <c r="I64" s="18"/>
      <c r="J64" s="18"/>
      <c r="K64" s="14">
        <f t="shared" si="2"/>
        <v>0</v>
      </c>
      <c r="L64" s="59">
        <v>35807</v>
      </c>
      <c r="M64" s="59">
        <v>63656</v>
      </c>
      <c r="N64" s="56">
        <f t="shared" si="3"/>
        <v>99463</v>
      </c>
      <c r="O64" s="11">
        <f t="shared" si="4"/>
        <v>35807</v>
      </c>
      <c r="P64" s="11">
        <f t="shared" si="5"/>
        <v>63656</v>
      </c>
      <c r="Q64" s="11">
        <f t="shared" si="6"/>
        <v>99463</v>
      </c>
      <c r="R64" s="294">
        <f t="shared" si="7"/>
        <v>106.58431314183659</v>
      </c>
      <c r="S64" s="294">
        <f t="shared" si="8"/>
        <v>106.58183340309752</v>
      </c>
      <c r="T64" s="294">
        <f t="shared" si="9"/>
        <v>106.5827261037291</v>
      </c>
    </row>
    <row r="65" spans="1:20" x14ac:dyDescent="0.2">
      <c r="A65" s="10" t="str">
        <f>IF(COUNTRY_INFO!A65=0," ",COUNTRY_INFO!A65)</f>
        <v>Ethiopia</v>
      </c>
      <c r="B65" s="10" t="str">
        <f>IF(COUNTRY_INFO!B65=0," ",COUNTRY_INFO!B65)</f>
        <v>AmharaEast Gojam</v>
      </c>
      <c r="C65" s="10" t="str">
        <f>IF(COUNTRY_INFO!C65=0," ",COUNTRY_INFO!C65)</f>
        <v>Aneded</v>
      </c>
      <c r="D65" s="11" t="str">
        <f>IF(COUNTRY_INFO!$T$9:$T$1000="MDA3 (IVM)", COUNTRY_INFO!$T$9:$T$1000, " ")</f>
        <v xml:space="preserve"> </v>
      </c>
      <c r="E65" s="109"/>
      <c r="F65" s="288"/>
      <c r="G65" s="288"/>
      <c r="H65" s="11">
        <f t="shared" si="1"/>
        <v>0</v>
      </c>
      <c r="I65" s="18"/>
      <c r="J65" s="18"/>
      <c r="K65" s="14">
        <f t="shared" si="2"/>
        <v>0</v>
      </c>
      <c r="L65" s="59"/>
      <c r="M65" s="59"/>
      <c r="N65" s="56">
        <f t="shared" si="3"/>
        <v>0</v>
      </c>
      <c r="O65" s="11">
        <f t="shared" si="4"/>
        <v>0</v>
      </c>
      <c r="P65" s="11">
        <f t="shared" si="5"/>
        <v>0</v>
      </c>
      <c r="Q65" s="11">
        <f t="shared" si="6"/>
        <v>0</v>
      </c>
      <c r="R65" s="230" t="str">
        <f t="shared" si="7"/>
        <v xml:space="preserve"> </v>
      </c>
      <c r="S65" s="230" t="str">
        <f t="shared" si="8"/>
        <v xml:space="preserve"> </v>
      </c>
      <c r="T65" s="230" t="str">
        <f t="shared" si="9"/>
        <v xml:space="preserve"> </v>
      </c>
    </row>
    <row r="66" spans="1:20" x14ac:dyDescent="0.2">
      <c r="A66" s="10" t="str">
        <f>IF(COUNTRY_INFO!A66=0," ",COUNTRY_INFO!A66)</f>
        <v>Ethiopia</v>
      </c>
      <c r="B66" s="10" t="str">
        <f>IF(COUNTRY_INFO!B66=0," ",COUNTRY_INFO!B66)</f>
        <v>AmharaEast Gojam</v>
      </c>
      <c r="C66" s="10" t="str">
        <f>IF(COUNTRY_INFO!C66=0," ",COUNTRY_INFO!C66)</f>
        <v>Awabel</v>
      </c>
      <c r="D66" s="11" t="str">
        <f>IF(COUNTRY_INFO!$T$9:$T$1000="MDA3 (IVM)", COUNTRY_INFO!$T$9:$T$1000, " ")</f>
        <v xml:space="preserve"> </v>
      </c>
      <c r="E66" s="109"/>
      <c r="F66" s="288"/>
      <c r="G66" s="288"/>
      <c r="H66" s="11">
        <f t="shared" si="1"/>
        <v>0</v>
      </c>
      <c r="I66" s="18"/>
      <c r="J66" s="18"/>
      <c r="K66" s="14">
        <f t="shared" si="2"/>
        <v>0</v>
      </c>
      <c r="L66" s="59"/>
      <c r="M66" s="59"/>
      <c r="N66" s="56">
        <f t="shared" si="3"/>
        <v>0</v>
      </c>
      <c r="O66" s="11">
        <f t="shared" si="4"/>
        <v>0</v>
      </c>
      <c r="P66" s="11">
        <f t="shared" si="5"/>
        <v>0</v>
      </c>
      <c r="Q66" s="11">
        <f t="shared" si="6"/>
        <v>0</v>
      </c>
      <c r="R66" s="230" t="str">
        <f t="shared" si="7"/>
        <v xml:space="preserve"> </v>
      </c>
      <c r="S66" s="230" t="str">
        <f t="shared" si="8"/>
        <v xml:space="preserve"> </v>
      </c>
      <c r="T66" s="230" t="str">
        <f t="shared" si="9"/>
        <v xml:space="preserve"> </v>
      </c>
    </row>
    <row r="67" spans="1:20" x14ac:dyDescent="0.2">
      <c r="A67" s="10" t="str">
        <f>IF(COUNTRY_INFO!A67=0," ",COUNTRY_INFO!A67)</f>
        <v>Ethiopia</v>
      </c>
      <c r="B67" s="10" t="str">
        <f>IF(COUNTRY_INFO!B67=0," ",COUNTRY_INFO!B67)</f>
        <v>AmharaEast Gojam</v>
      </c>
      <c r="C67" s="10" t="str">
        <f>IF(COUNTRY_INFO!C67=0," ",COUNTRY_INFO!C67)</f>
        <v>Basoliben</v>
      </c>
      <c r="D67" s="11" t="str">
        <f>IF(COUNTRY_INFO!$T$9:$T$1000="MDA3 (IVM)", COUNTRY_INFO!$T$9:$T$1000, " ")</f>
        <v xml:space="preserve"> </v>
      </c>
      <c r="E67" s="109"/>
      <c r="F67" s="288"/>
      <c r="G67" s="288"/>
      <c r="H67" s="11">
        <f t="shared" si="1"/>
        <v>0</v>
      </c>
      <c r="I67" s="18"/>
      <c r="J67" s="18"/>
      <c r="K67" s="14">
        <f t="shared" si="2"/>
        <v>0</v>
      </c>
      <c r="L67" s="59"/>
      <c r="M67" s="59"/>
      <c r="N67" s="56">
        <f t="shared" si="3"/>
        <v>0</v>
      </c>
      <c r="O67" s="11">
        <f t="shared" si="4"/>
        <v>0</v>
      </c>
      <c r="P67" s="11">
        <f t="shared" si="5"/>
        <v>0</v>
      </c>
      <c r="Q67" s="11">
        <f t="shared" si="6"/>
        <v>0</v>
      </c>
      <c r="R67" s="230" t="str">
        <f t="shared" si="7"/>
        <v xml:space="preserve"> </v>
      </c>
      <c r="S67" s="230" t="str">
        <f t="shared" si="8"/>
        <v xml:space="preserve"> </v>
      </c>
      <c r="T67" s="230" t="str">
        <f t="shared" si="9"/>
        <v xml:space="preserve"> </v>
      </c>
    </row>
    <row r="68" spans="1:20" x14ac:dyDescent="0.2">
      <c r="A68" s="10" t="str">
        <f>IF(COUNTRY_INFO!A68=0," ",COUNTRY_INFO!A68)</f>
        <v>Ethiopia</v>
      </c>
      <c r="B68" s="10" t="str">
        <f>IF(COUNTRY_INFO!B68=0," ",COUNTRY_INFO!B68)</f>
        <v>AmharaEast Gojam</v>
      </c>
      <c r="C68" s="10" t="str">
        <f>IF(COUNTRY_INFO!C68=0," ",COUNTRY_INFO!C68)</f>
        <v>Bibugn</v>
      </c>
      <c r="D68" s="11" t="str">
        <f>IF(COUNTRY_INFO!$T$9:$T$1000="MDA3 (IVM)", COUNTRY_INFO!$T$9:$T$1000, " ")</f>
        <v xml:space="preserve"> </v>
      </c>
      <c r="E68" s="109"/>
      <c r="F68" s="288"/>
      <c r="G68" s="288"/>
      <c r="H68" s="11">
        <f t="shared" si="1"/>
        <v>0</v>
      </c>
      <c r="I68" s="18"/>
      <c r="J68" s="18"/>
      <c r="K68" s="14">
        <f t="shared" si="2"/>
        <v>0</v>
      </c>
      <c r="L68" s="59"/>
      <c r="M68" s="59"/>
      <c r="N68" s="56">
        <f t="shared" si="3"/>
        <v>0</v>
      </c>
      <c r="O68" s="11">
        <f t="shared" si="4"/>
        <v>0</v>
      </c>
      <c r="P68" s="11">
        <f t="shared" si="5"/>
        <v>0</v>
      </c>
      <c r="Q68" s="11">
        <f t="shared" si="6"/>
        <v>0</v>
      </c>
      <c r="R68" s="230" t="str">
        <f t="shared" si="7"/>
        <v xml:space="preserve"> </v>
      </c>
      <c r="S68" s="230" t="str">
        <f t="shared" si="8"/>
        <v xml:space="preserve"> </v>
      </c>
      <c r="T68" s="230" t="str">
        <f t="shared" si="9"/>
        <v xml:space="preserve"> </v>
      </c>
    </row>
    <row r="69" spans="1:20" x14ac:dyDescent="0.2">
      <c r="A69" s="10" t="str">
        <f>IF(COUNTRY_INFO!A69=0," ",COUNTRY_INFO!A69)</f>
        <v>Ethiopia</v>
      </c>
      <c r="B69" s="10" t="str">
        <f>IF(COUNTRY_INFO!B69=0," ",COUNTRY_INFO!B69)</f>
        <v>AmharaEast Gojam</v>
      </c>
      <c r="C69" s="10" t="str">
        <f>IF(COUNTRY_INFO!C69=0," ",COUNTRY_INFO!C69)</f>
        <v>Debay Tilatgen</v>
      </c>
      <c r="D69" s="11" t="str">
        <f>IF(COUNTRY_INFO!$T$9:$T$1000="MDA3 (IVM)", COUNTRY_INFO!$T$9:$T$1000, " ")</f>
        <v xml:space="preserve"> </v>
      </c>
      <c r="E69" s="109"/>
      <c r="F69" s="288"/>
      <c r="G69" s="288"/>
      <c r="H69" s="11">
        <f t="shared" si="1"/>
        <v>0</v>
      </c>
      <c r="I69" s="18"/>
      <c r="J69" s="18"/>
      <c r="K69" s="14">
        <f t="shared" si="2"/>
        <v>0</v>
      </c>
      <c r="L69" s="59"/>
      <c r="M69" s="59"/>
      <c r="N69" s="56">
        <f t="shared" si="3"/>
        <v>0</v>
      </c>
      <c r="O69" s="11">
        <f t="shared" si="4"/>
        <v>0</v>
      </c>
      <c r="P69" s="11">
        <f t="shared" si="5"/>
        <v>0</v>
      </c>
      <c r="Q69" s="11">
        <f t="shared" si="6"/>
        <v>0</v>
      </c>
      <c r="R69" s="230" t="str">
        <f t="shared" si="7"/>
        <v xml:space="preserve"> </v>
      </c>
      <c r="S69" s="230" t="str">
        <f t="shared" si="8"/>
        <v xml:space="preserve"> </v>
      </c>
      <c r="T69" s="230" t="str">
        <f t="shared" si="9"/>
        <v xml:space="preserve"> </v>
      </c>
    </row>
    <row r="70" spans="1:20" x14ac:dyDescent="0.2">
      <c r="A70" s="10" t="str">
        <f>IF(COUNTRY_INFO!A70=0," ",COUNTRY_INFO!A70)</f>
        <v>Ethiopia</v>
      </c>
      <c r="B70" s="10" t="str">
        <f>IF(COUNTRY_INFO!B70=0," ",COUNTRY_INFO!B70)</f>
        <v>AmharaEast Gojam</v>
      </c>
      <c r="C70" s="10" t="str">
        <f>IF(COUNTRY_INFO!C70=0," ",COUNTRY_INFO!C70)</f>
        <v>Debre Elias</v>
      </c>
      <c r="D70" s="11" t="str">
        <f>IF(COUNTRY_INFO!$T$9:$T$1000="MDA3 (IVM)", COUNTRY_INFO!$T$9:$T$1000, " ")</f>
        <v xml:space="preserve"> </v>
      </c>
      <c r="E70" s="109"/>
      <c r="F70" s="288"/>
      <c r="G70" s="288"/>
      <c r="H70" s="11">
        <f t="shared" si="1"/>
        <v>0</v>
      </c>
      <c r="I70" s="18"/>
      <c r="J70" s="18"/>
      <c r="K70" s="14">
        <f t="shared" si="2"/>
        <v>0</v>
      </c>
      <c r="L70" s="59"/>
      <c r="M70" s="59"/>
      <c r="N70" s="56">
        <f t="shared" si="3"/>
        <v>0</v>
      </c>
      <c r="O70" s="11">
        <f t="shared" si="4"/>
        <v>0</v>
      </c>
      <c r="P70" s="11">
        <f t="shared" si="5"/>
        <v>0</v>
      </c>
      <c r="Q70" s="11">
        <f t="shared" si="6"/>
        <v>0</v>
      </c>
      <c r="R70" s="230" t="str">
        <f t="shared" si="7"/>
        <v xml:space="preserve"> </v>
      </c>
      <c r="S70" s="230" t="str">
        <f t="shared" si="8"/>
        <v xml:space="preserve"> </v>
      </c>
      <c r="T70" s="230" t="str">
        <f t="shared" si="9"/>
        <v xml:space="preserve"> </v>
      </c>
    </row>
    <row r="71" spans="1:20" x14ac:dyDescent="0.2">
      <c r="A71" s="10" t="str">
        <f>IF(COUNTRY_INFO!A71=0," ",COUNTRY_INFO!A71)</f>
        <v>Ethiopia</v>
      </c>
      <c r="B71" s="10" t="str">
        <f>IF(COUNTRY_INFO!B71=0," ",COUNTRY_INFO!B71)</f>
        <v>AmharaEast Gojam</v>
      </c>
      <c r="C71" s="10" t="str">
        <f>IF(COUNTRY_INFO!C71=0," ",COUNTRY_INFO!C71)</f>
        <v>Debre Markos Town</v>
      </c>
      <c r="D71" s="11" t="str">
        <f>IF(COUNTRY_INFO!$T$9:$T$1000="MDA3 (IVM)", COUNTRY_INFO!$T$9:$T$1000, " ")</f>
        <v xml:space="preserve"> </v>
      </c>
      <c r="E71" s="109"/>
      <c r="F71" s="288"/>
      <c r="G71" s="288"/>
      <c r="H71" s="11">
        <f t="shared" si="1"/>
        <v>0</v>
      </c>
      <c r="I71" s="18"/>
      <c r="J71" s="18"/>
      <c r="K71" s="14">
        <f t="shared" si="2"/>
        <v>0</v>
      </c>
      <c r="L71" s="59"/>
      <c r="M71" s="59"/>
      <c r="N71" s="56">
        <f t="shared" si="3"/>
        <v>0</v>
      </c>
      <c r="O71" s="11">
        <f t="shared" si="4"/>
        <v>0</v>
      </c>
      <c r="P71" s="11">
        <f t="shared" si="5"/>
        <v>0</v>
      </c>
      <c r="Q71" s="11">
        <f t="shared" si="6"/>
        <v>0</v>
      </c>
      <c r="R71" s="230" t="str">
        <f t="shared" si="7"/>
        <v xml:space="preserve"> </v>
      </c>
      <c r="S71" s="230" t="str">
        <f t="shared" si="8"/>
        <v xml:space="preserve"> </v>
      </c>
      <c r="T71" s="230" t="str">
        <f t="shared" si="9"/>
        <v xml:space="preserve"> </v>
      </c>
    </row>
    <row r="72" spans="1:20" x14ac:dyDescent="0.2">
      <c r="A72" s="10" t="str">
        <f>IF(COUNTRY_INFO!A72=0," ",COUNTRY_INFO!A72)</f>
        <v>Ethiopia</v>
      </c>
      <c r="B72" s="10" t="str">
        <f>IF(COUNTRY_INFO!B72=0," ",COUNTRY_INFO!B72)</f>
        <v>AmharaEast Gojam</v>
      </c>
      <c r="C72" s="10" t="str">
        <f>IF(COUNTRY_INFO!C72=0," ",COUNTRY_INFO!C72)</f>
        <v>Dejen</v>
      </c>
      <c r="D72" s="11" t="str">
        <f>IF(COUNTRY_INFO!$T$9:$T$1000="MDA3 (IVM)", COUNTRY_INFO!$T$9:$T$1000, " ")</f>
        <v xml:space="preserve"> </v>
      </c>
      <c r="E72" s="109"/>
      <c r="F72" s="288"/>
      <c r="G72" s="288"/>
      <c r="H72" s="11">
        <f t="shared" si="1"/>
        <v>0</v>
      </c>
      <c r="I72" s="18"/>
      <c r="J72" s="18"/>
      <c r="K72" s="14">
        <f t="shared" si="2"/>
        <v>0</v>
      </c>
      <c r="L72" s="59"/>
      <c r="M72" s="59"/>
      <c r="N72" s="56">
        <f t="shared" si="3"/>
        <v>0</v>
      </c>
      <c r="O72" s="11">
        <f t="shared" si="4"/>
        <v>0</v>
      </c>
      <c r="P72" s="11">
        <f t="shared" si="5"/>
        <v>0</v>
      </c>
      <c r="Q72" s="11">
        <f t="shared" si="6"/>
        <v>0</v>
      </c>
      <c r="R72" s="230" t="str">
        <f t="shared" si="7"/>
        <v xml:space="preserve"> </v>
      </c>
      <c r="S72" s="230" t="str">
        <f t="shared" si="8"/>
        <v xml:space="preserve"> </v>
      </c>
      <c r="T72" s="230" t="str">
        <f t="shared" si="9"/>
        <v xml:space="preserve"> </v>
      </c>
    </row>
    <row r="73" spans="1:20" x14ac:dyDescent="0.2">
      <c r="A73" s="10" t="str">
        <f>IF(COUNTRY_INFO!A73=0," ",COUNTRY_INFO!A73)</f>
        <v>Ethiopia</v>
      </c>
      <c r="B73" s="10" t="str">
        <f>IF(COUNTRY_INFO!B73=0," ",COUNTRY_INFO!B73)</f>
        <v>AmharaEast Gojam</v>
      </c>
      <c r="C73" s="10" t="str">
        <f>IF(COUNTRY_INFO!C73=0," ",COUNTRY_INFO!C73)</f>
        <v>Enarje Enawuga</v>
      </c>
      <c r="D73" s="11" t="str">
        <f>IF(COUNTRY_INFO!$T$9:$T$1000="MDA3 (IVM)", COUNTRY_INFO!$T$9:$T$1000, " ")</f>
        <v xml:space="preserve"> </v>
      </c>
      <c r="E73" s="109"/>
      <c r="F73" s="288"/>
      <c r="G73" s="288"/>
      <c r="H73" s="11">
        <f t="shared" si="1"/>
        <v>0</v>
      </c>
      <c r="I73" s="18"/>
      <c r="J73" s="18"/>
      <c r="K73" s="14">
        <f t="shared" si="2"/>
        <v>0</v>
      </c>
      <c r="L73" s="59"/>
      <c r="M73" s="59"/>
      <c r="N73" s="56">
        <f t="shared" si="3"/>
        <v>0</v>
      </c>
      <c r="O73" s="11">
        <f t="shared" si="4"/>
        <v>0</v>
      </c>
      <c r="P73" s="11">
        <f t="shared" si="5"/>
        <v>0</v>
      </c>
      <c r="Q73" s="11">
        <f t="shared" si="6"/>
        <v>0</v>
      </c>
      <c r="R73" s="230" t="str">
        <f t="shared" si="7"/>
        <v xml:space="preserve"> </v>
      </c>
      <c r="S73" s="230" t="str">
        <f t="shared" si="8"/>
        <v xml:space="preserve"> </v>
      </c>
      <c r="T73" s="230" t="str">
        <f t="shared" si="9"/>
        <v xml:space="preserve"> </v>
      </c>
    </row>
    <row r="74" spans="1:20" x14ac:dyDescent="0.2">
      <c r="A74" s="10" t="str">
        <f>IF(COUNTRY_INFO!A74=0," ",COUNTRY_INFO!A74)</f>
        <v>Ethiopia</v>
      </c>
      <c r="B74" s="10" t="str">
        <f>IF(COUNTRY_INFO!B74=0," ",COUNTRY_INFO!B74)</f>
        <v>AmharaEast Gojam</v>
      </c>
      <c r="C74" s="10" t="str">
        <f>IF(COUNTRY_INFO!C74=0," ",COUNTRY_INFO!C74)</f>
        <v>Enebsie Sarmeder</v>
      </c>
      <c r="D74" s="11" t="str">
        <f>IF(COUNTRY_INFO!$T$9:$T$1000="MDA3 (IVM)", COUNTRY_INFO!$T$9:$T$1000, " ")</f>
        <v xml:space="preserve"> </v>
      </c>
      <c r="E74" s="109"/>
      <c r="F74" s="288"/>
      <c r="G74" s="288"/>
      <c r="H74" s="11">
        <f t="shared" ref="H74:H137" si="10">SUM(F74:G74)</f>
        <v>0</v>
      </c>
      <c r="I74" s="18"/>
      <c r="J74" s="18"/>
      <c r="K74" s="14">
        <f t="shared" ref="K74:K137" si="11">SUM(I74:J74)</f>
        <v>0</v>
      </c>
      <c r="L74" s="59"/>
      <c r="M74" s="59"/>
      <c r="N74" s="56">
        <f t="shared" ref="N74:N137" si="12">SUM(L74:M74)</f>
        <v>0</v>
      </c>
      <c r="O74" s="11">
        <f t="shared" ref="O74:O137" si="13">MAX(I74,L74)</f>
        <v>0</v>
      </c>
      <c r="P74" s="11">
        <f t="shared" ref="P74:P137" si="14">MAX(J74,M74)</f>
        <v>0</v>
      </c>
      <c r="Q74" s="11">
        <f t="shared" ref="Q74:Q137" si="15">SUM(O74:P74)</f>
        <v>0</v>
      </c>
      <c r="R74" s="230" t="str">
        <f t="shared" ref="R74:R137" si="16">IF(F74&lt;&gt;0, IF(MAX(I74,L74)/F74*100=0, "-", MAX(I74,L74)/F74*100), " ")</f>
        <v xml:space="preserve"> </v>
      </c>
      <c r="S74" s="230" t="str">
        <f t="shared" ref="S74:S137" si="17">IF(G74&lt;&gt;0, IF(MAX(J74,M74)/G74*100=0, "-", MAX(J74,M74)/G74*100), " ")</f>
        <v xml:space="preserve"> </v>
      </c>
      <c r="T74" s="230" t="str">
        <f t="shared" ref="T74:T137" si="18">IF(H74&lt;&gt;0, IF((MAX(I74,L74)+MAX(J74,M74))/H74*100=0, "-",(MAX(I74,L74)+MAX(J74,M74))/H74*100), " ")</f>
        <v xml:space="preserve"> </v>
      </c>
    </row>
    <row r="75" spans="1:20" x14ac:dyDescent="0.2">
      <c r="A75" s="10" t="str">
        <f>IF(COUNTRY_INFO!A75=0," ",COUNTRY_INFO!A75)</f>
        <v>Ethiopia</v>
      </c>
      <c r="B75" s="10" t="str">
        <f>IF(COUNTRY_INFO!B75=0," ",COUNTRY_INFO!B75)</f>
        <v>AmharaEast Gojam</v>
      </c>
      <c r="C75" s="10" t="str">
        <f>IF(COUNTRY_INFO!C75=0," ",COUNTRY_INFO!C75)</f>
        <v>Enemay</v>
      </c>
      <c r="D75" s="11" t="str">
        <f>IF(COUNTRY_INFO!$T$9:$T$1000="MDA3 (IVM)", COUNTRY_INFO!$T$9:$T$1000, " ")</f>
        <v xml:space="preserve"> </v>
      </c>
      <c r="E75" s="109"/>
      <c r="F75" s="288"/>
      <c r="G75" s="288"/>
      <c r="H75" s="11">
        <f t="shared" si="10"/>
        <v>0</v>
      </c>
      <c r="I75" s="18"/>
      <c r="J75" s="18"/>
      <c r="K75" s="14">
        <f t="shared" si="11"/>
        <v>0</v>
      </c>
      <c r="L75" s="59"/>
      <c r="M75" s="59"/>
      <c r="N75" s="56">
        <f t="shared" si="12"/>
        <v>0</v>
      </c>
      <c r="O75" s="11">
        <f t="shared" si="13"/>
        <v>0</v>
      </c>
      <c r="P75" s="11">
        <f t="shared" si="14"/>
        <v>0</v>
      </c>
      <c r="Q75" s="11">
        <f t="shared" si="15"/>
        <v>0</v>
      </c>
      <c r="R75" s="230" t="str">
        <f t="shared" si="16"/>
        <v xml:space="preserve"> </v>
      </c>
      <c r="S75" s="230" t="str">
        <f t="shared" si="17"/>
        <v xml:space="preserve"> </v>
      </c>
      <c r="T75" s="230" t="str">
        <f t="shared" si="18"/>
        <v xml:space="preserve"> </v>
      </c>
    </row>
    <row r="76" spans="1:20" x14ac:dyDescent="0.2">
      <c r="A76" s="10" t="str">
        <f>IF(COUNTRY_INFO!A76=0," ",COUNTRY_INFO!A76)</f>
        <v>Ethiopia</v>
      </c>
      <c r="B76" s="10" t="str">
        <f>IF(COUNTRY_INFO!B76=0," ",COUNTRY_INFO!B76)</f>
        <v>AmharaEast Gojam</v>
      </c>
      <c r="C76" s="10" t="str">
        <f>IF(COUNTRY_INFO!C76=0," ",COUNTRY_INFO!C76)</f>
        <v>Gonchasieso enesie</v>
      </c>
      <c r="D76" s="11" t="str">
        <f>IF(COUNTRY_INFO!$T$9:$T$1000="MDA3 (IVM)", COUNTRY_INFO!$T$9:$T$1000, " ")</f>
        <v xml:space="preserve"> </v>
      </c>
      <c r="E76" s="109"/>
      <c r="F76" s="288"/>
      <c r="G76" s="288"/>
      <c r="H76" s="11">
        <f t="shared" si="10"/>
        <v>0</v>
      </c>
      <c r="I76" s="18"/>
      <c r="J76" s="18"/>
      <c r="K76" s="14">
        <f t="shared" si="11"/>
        <v>0</v>
      </c>
      <c r="L76" s="59"/>
      <c r="M76" s="59"/>
      <c r="N76" s="56">
        <f t="shared" si="12"/>
        <v>0</v>
      </c>
      <c r="O76" s="11">
        <f t="shared" si="13"/>
        <v>0</v>
      </c>
      <c r="P76" s="11">
        <f t="shared" si="14"/>
        <v>0</v>
      </c>
      <c r="Q76" s="11">
        <f t="shared" si="15"/>
        <v>0</v>
      </c>
      <c r="R76" s="230" t="str">
        <f t="shared" si="16"/>
        <v xml:space="preserve"> </v>
      </c>
      <c r="S76" s="230" t="str">
        <f t="shared" si="17"/>
        <v xml:space="preserve"> </v>
      </c>
      <c r="T76" s="230" t="str">
        <f t="shared" si="18"/>
        <v xml:space="preserve"> </v>
      </c>
    </row>
    <row r="77" spans="1:20" x14ac:dyDescent="0.2">
      <c r="A77" s="10" t="str">
        <f>IF(COUNTRY_INFO!A77=0," ",COUNTRY_INFO!A77)</f>
        <v>Ethiopia</v>
      </c>
      <c r="B77" s="10" t="str">
        <f>IF(COUNTRY_INFO!B77=0," ",COUNTRY_INFO!B77)</f>
        <v>AmharaEast Gojam</v>
      </c>
      <c r="C77" s="10" t="str">
        <f>IF(COUNTRY_INFO!C77=0," ",COUNTRY_INFO!C77)</f>
        <v>Gozamen</v>
      </c>
      <c r="D77" s="11" t="str">
        <f>IF(COUNTRY_INFO!$T$9:$T$1000="MDA3 (IVM)", COUNTRY_INFO!$T$9:$T$1000, " ")</f>
        <v xml:space="preserve"> </v>
      </c>
      <c r="E77" s="109"/>
      <c r="F77" s="288"/>
      <c r="G77" s="288"/>
      <c r="H77" s="11">
        <f t="shared" si="10"/>
        <v>0</v>
      </c>
      <c r="I77" s="18"/>
      <c r="J77" s="18"/>
      <c r="K77" s="14">
        <f t="shared" si="11"/>
        <v>0</v>
      </c>
      <c r="L77" s="59"/>
      <c r="M77" s="59"/>
      <c r="N77" s="56">
        <f t="shared" si="12"/>
        <v>0</v>
      </c>
      <c r="O77" s="11">
        <f t="shared" si="13"/>
        <v>0</v>
      </c>
      <c r="P77" s="11">
        <f t="shared" si="14"/>
        <v>0</v>
      </c>
      <c r="Q77" s="11">
        <f t="shared" si="15"/>
        <v>0</v>
      </c>
      <c r="R77" s="230" t="str">
        <f t="shared" si="16"/>
        <v xml:space="preserve"> </v>
      </c>
      <c r="S77" s="230" t="str">
        <f t="shared" si="17"/>
        <v xml:space="preserve"> </v>
      </c>
      <c r="T77" s="230" t="str">
        <f t="shared" si="18"/>
        <v xml:space="preserve"> </v>
      </c>
    </row>
    <row r="78" spans="1:20" x14ac:dyDescent="0.2">
      <c r="A78" s="10" t="str">
        <f>IF(COUNTRY_INFO!A78=0," ",COUNTRY_INFO!A78)</f>
        <v>Ethiopia</v>
      </c>
      <c r="B78" s="10" t="str">
        <f>IF(COUNTRY_INFO!B78=0," ",COUNTRY_INFO!B78)</f>
        <v>AmharaEast Gojam</v>
      </c>
      <c r="C78" s="10" t="str">
        <f>IF(COUNTRY_INFO!C78=0," ",COUNTRY_INFO!C78)</f>
        <v>Hult Eju</v>
      </c>
      <c r="D78" s="11" t="str">
        <f>IF(COUNTRY_INFO!$T$9:$T$1000="MDA3 (IVM)", COUNTRY_INFO!$T$9:$T$1000, " ")</f>
        <v xml:space="preserve"> </v>
      </c>
      <c r="E78" s="109"/>
      <c r="F78" s="288"/>
      <c r="G78" s="288"/>
      <c r="H78" s="11">
        <f t="shared" si="10"/>
        <v>0</v>
      </c>
      <c r="I78" s="18"/>
      <c r="J78" s="18"/>
      <c r="K78" s="14">
        <f t="shared" si="11"/>
        <v>0</v>
      </c>
      <c r="L78" s="59"/>
      <c r="M78" s="59"/>
      <c r="N78" s="56">
        <f t="shared" si="12"/>
        <v>0</v>
      </c>
      <c r="O78" s="11">
        <f t="shared" si="13"/>
        <v>0</v>
      </c>
      <c r="P78" s="11">
        <f t="shared" si="14"/>
        <v>0</v>
      </c>
      <c r="Q78" s="11">
        <f t="shared" si="15"/>
        <v>0</v>
      </c>
      <c r="R78" s="230" t="str">
        <f t="shared" si="16"/>
        <v xml:space="preserve"> </v>
      </c>
      <c r="S78" s="230" t="str">
        <f t="shared" si="17"/>
        <v xml:space="preserve"> </v>
      </c>
      <c r="T78" s="230" t="str">
        <f t="shared" si="18"/>
        <v xml:space="preserve"> </v>
      </c>
    </row>
    <row r="79" spans="1:20" x14ac:dyDescent="0.2">
      <c r="A79" s="10" t="str">
        <f>IF(COUNTRY_INFO!A79=0," ",COUNTRY_INFO!A79)</f>
        <v>Ethiopia</v>
      </c>
      <c r="B79" s="10" t="str">
        <f>IF(COUNTRY_INFO!B79=0," ",COUNTRY_INFO!B79)</f>
        <v>AmharaEast Gojam</v>
      </c>
      <c r="C79" s="10" t="str">
        <f>IF(COUNTRY_INFO!C79=0," ",COUNTRY_INFO!C79)</f>
        <v>Machakel</v>
      </c>
      <c r="D79" s="11" t="str">
        <f>IF(COUNTRY_INFO!$T$9:$T$1000="MDA3 (IVM)", COUNTRY_INFO!$T$9:$T$1000, " ")</f>
        <v xml:space="preserve"> </v>
      </c>
      <c r="E79" s="109"/>
      <c r="F79" s="288"/>
      <c r="G79" s="288"/>
      <c r="H79" s="11">
        <f t="shared" si="10"/>
        <v>0</v>
      </c>
      <c r="I79" s="18"/>
      <c r="J79" s="18"/>
      <c r="K79" s="14">
        <f t="shared" si="11"/>
        <v>0</v>
      </c>
      <c r="L79" s="59"/>
      <c r="M79" s="59"/>
      <c r="N79" s="56">
        <f t="shared" si="12"/>
        <v>0</v>
      </c>
      <c r="O79" s="11">
        <f t="shared" si="13"/>
        <v>0</v>
      </c>
      <c r="P79" s="11">
        <f t="shared" si="14"/>
        <v>0</v>
      </c>
      <c r="Q79" s="11">
        <f t="shared" si="15"/>
        <v>0</v>
      </c>
      <c r="R79" s="230" t="str">
        <f t="shared" si="16"/>
        <v xml:space="preserve"> </v>
      </c>
      <c r="S79" s="230" t="str">
        <f t="shared" si="17"/>
        <v xml:space="preserve"> </v>
      </c>
      <c r="T79" s="230" t="str">
        <f t="shared" si="18"/>
        <v xml:space="preserve"> </v>
      </c>
    </row>
    <row r="80" spans="1:20" x14ac:dyDescent="0.2">
      <c r="A80" s="10" t="str">
        <f>IF(COUNTRY_INFO!A80=0," ",COUNTRY_INFO!A80)</f>
        <v>Ethiopia</v>
      </c>
      <c r="B80" s="10" t="str">
        <f>IF(COUNTRY_INFO!B80=0," ",COUNTRY_INFO!B80)</f>
        <v>AmharaEast Gojam</v>
      </c>
      <c r="C80" s="10" t="str">
        <f>IF(COUNTRY_INFO!C80=0," ",COUNTRY_INFO!C80)</f>
        <v>Motta town</v>
      </c>
      <c r="D80" s="11" t="str">
        <f>IF(COUNTRY_INFO!$T$9:$T$1000="MDA3 (IVM)", COUNTRY_INFO!$T$9:$T$1000, " ")</f>
        <v xml:space="preserve"> </v>
      </c>
      <c r="E80" s="109"/>
      <c r="F80" s="288"/>
      <c r="G80" s="288"/>
      <c r="H80" s="11">
        <f t="shared" si="10"/>
        <v>0</v>
      </c>
      <c r="I80" s="18"/>
      <c r="J80" s="18"/>
      <c r="K80" s="14">
        <f t="shared" si="11"/>
        <v>0</v>
      </c>
      <c r="L80" s="59"/>
      <c r="M80" s="59"/>
      <c r="N80" s="56">
        <f t="shared" si="12"/>
        <v>0</v>
      </c>
      <c r="O80" s="11">
        <f t="shared" si="13"/>
        <v>0</v>
      </c>
      <c r="P80" s="11">
        <f t="shared" si="14"/>
        <v>0</v>
      </c>
      <c r="Q80" s="11">
        <f t="shared" si="15"/>
        <v>0</v>
      </c>
      <c r="R80" s="230" t="str">
        <f t="shared" si="16"/>
        <v xml:space="preserve"> </v>
      </c>
      <c r="S80" s="230" t="str">
        <f t="shared" si="17"/>
        <v xml:space="preserve"> </v>
      </c>
      <c r="T80" s="230" t="str">
        <f t="shared" si="18"/>
        <v xml:space="preserve"> </v>
      </c>
    </row>
    <row r="81" spans="1:20" x14ac:dyDescent="0.2">
      <c r="A81" s="10" t="str">
        <f>IF(COUNTRY_INFO!A81=0," ",COUNTRY_INFO!A81)</f>
        <v>Ethiopia</v>
      </c>
      <c r="B81" s="10" t="str">
        <f>IF(COUNTRY_INFO!B81=0," ",COUNTRY_INFO!B81)</f>
        <v>AmharaEast Gojam</v>
      </c>
      <c r="C81" s="10" t="str">
        <f>IF(COUNTRY_INFO!C81=0," ",COUNTRY_INFO!C81)</f>
        <v>Sedie</v>
      </c>
      <c r="D81" s="11" t="str">
        <f>IF(COUNTRY_INFO!$T$9:$T$1000="MDA3 (IVM)", COUNTRY_INFO!$T$9:$T$1000, " ")</f>
        <v xml:space="preserve"> </v>
      </c>
      <c r="E81" s="109"/>
      <c r="F81" s="288"/>
      <c r="G81" s="288"/>
      <c r="H81" s="11">
        <f t="shared" si="10"/>
        <v>0</v>
      </c>
      <c r="I81" s="18"/>
      <c r="J81" s="18"/>
      <c r="K81" s="14">
        <f t="shared" si="11"/>
        <v>0</v>
      </c>
      <c r="L81" s="59"/>
      <c r="M81" s="59"/>
      <c r="N81" s="56">
        <f t="shared" si="12"/>
        <v>0</v>
      </c>
      <c r="O81" s="11">
        <f t="shared" si="13"/>
        <v>0</v>
      </c>
      <c r="P81" s="11">
        <f t="shared" si="14"/>
        <v>0</v>
      </c>
      <c r="Q81" s="11">
        <f t="shared" si="15"/>
        <v>0</v>
      </c>
      <c r="R81" s="230" t="str">
        <f t="shared" si="16"/>
        <v xml:space="preserve"> </v>
      </c>
      <c r="S81" s="230" t="str">
        <f t="shared" si="17"/>
        <v xml:space="preserve"> </v>
      </c>
      <c r="T81" s="230" t="str">
        <f t="shared" si="18"/>
        <v xml:space="preserve"> </v>
      </c>
    </row>
    <row r="82" spans="1:20" x14ac:dyDescent="0.2">
      <c r="A82" s="10" t="str">
        <f>IF(COUNTRY_INFO!A82=0," ",COUNTRY_INFO!A82)</f>
        <v>Ethiopia</v>
      </c>
      <c r="B82" s="10" t="str">
        <f>IF(COUNTRY_INFO!B82=0," ",COUNTRY_INFO!B82)</f>
        <v>AmharaEast Gojam</v>
      </c>
      <c r="C82" s="10" t="str">
        <f>IF(COUNTRY_INFO!C82=0," ",COUNTRY_INFO!C82)</f>
        <v>Shebel berenta</v>
      </c>
      <c r="D82" s="11" t="str">
        <f>IF(COUNTRY_INFO!$T$9:$T$1000="MDA3 (IVM)", COUNTRY_INFO!$T$9:$T$1000, " ")</f>
        <v xml:space="preserve"> </v>
      </c>
      <c r="E82" s="109"/>
      <c r="F82" s="288"/>
      <c r="G82" s="288"/>
      <c r="H82" s="11">
        <f t="shared" si="10"/>
        <v>0</v>
      </c>
      <c r="I82" s="18"/>
      <c r="J82" s="18"/>
      <c r="K82" s="14">
        <f t="shared" si="11"/>
        <v>0</v>
      </c>
      <c r="L82" s="59"/>
      <c r="M82" s="59"/>
      <c r="N82" s="56">
        <f t="shared" si="12"/>
        <v>0</v>
      </c>
      <c r="O82" s="11">
        <f t="shared" si="13"/>
        <v>0</v>
      </c>
      <c r="P82" s="11">
        <f t="shared" si="14"/>
        <v>0</v>
      </c>
      <c r="Q82" s="11">
        <f t="shared" si="15"/>
        <v>0</v>
      </c>
      <c r="R82" s="230" t="str">
        <f t="shared" si="16"/>
        <v xml:space="preserve"> </v>
      </c>
      <c r="S82" s="230" t="str">
        <f t="shared" si="17"/>
        <v xml:space="preserve"> </v>
      </c>
      <c r="T82" s="230" t="str">
        <f t="shared" si="18"/>
        <v xml:space="preserve"> </v>
      </c>
    </row>
    <row r="83" spans="1:20" x14ac:dyDescent="0.2">
      <c r="A83" s="10" t="str">
        <f>IF(COUNTRY_INFO!A83=0," ",COUNTRY_INFO!A83)</f>
        <v>Ethiopia</v>
      </c>
      <c r="B83" s="10" t="str">
        <f>IF(COUNTRY_INFO!B83=0," ",COUNTRY_INFO!B83)</f>
        <v>AmharaEast Gojam</v>
      </c>
      <c r="C83" s="10" t="str">
        <f>IF(COUNTRY_INFO!C83=0," ",COUNTRY_INFO!C83)</f>
        <v>Sinan</v>
      </c>
      <c r="D83" s="11" t="str">
        <f>IF(COUNTRY_INFO!$T$9:$T$1000="MDA3 (IVM)", COUNTRY_INFO!$T$9:$T$1000, " ")</f>
        <v xml:space="preserve"> </v>
      </c>
      <c r="E83" s="109"/>
      <c r="F83" s="288"/>
      <c r="G83" s="288"/>
      <c r="H83" s="11">
        <f t="shared" si="10"/>
        <v>0</v>
      </c>
      <c r="I83" s="18"/>
      <c r="J83" s="18"/>
      <c r="K83" s="14">
        <f t="shared" si="11"/>
        <v>0</v>
      </c>
      <c r="L83" s="59"/>
      <c r="M83" s="59"/>
      <c r="N83" s="56">
        <f t="shared" si="12"/>
        <v>0</v>
      </c>
      <c r="O83" s="11">
        <f t="shared" si="13"/>
        <v>0</v>
      </c>
      <c r="P83" s="11">
        <f t="shared" si="14"/>
        <v>0</v>
      </c>
      <c r="Q83" s="11">
        <f t="shared" si="15"/>
        <v>0</v>
      </c>
      <c r="R83" s="230" t="str">
        <f t="shared" si="16"/>
        <v xml:space="preserve"> </v>
      </c>
      <c r="S83" s="230" t="str">
        <f t="shared" si="17"/>
        <v xml:space="preserve"> </v>
      </c>
      <c r="T83" s="230" t="str">
        <f t="shared" si="18"/>
        <v xml:space="preserve"> </v>
      </c>
    </row>
    <row r="84" spans="1:20" x14ac:dyDescent="0.2">
      <c r="A84" s="10" t="str">
        <f>IF(COUNTRY_INFO!A84=0," ",COUNTRY_INFO!A84)</f>
        <v>Ethiopia</v>
      </c>
      <c r="B84" s="10" t="str">
        <f>IF(COUNTRY_INFO!B84=0," ",COUNTRY_INFO!B84)</f>
        <v>AmharaNorth Gondar</v>
      </c>
      <c r="C84" s="10" t="str">
        <f>IF(COUNTRY_INFO!C84=0," ",COUNTRY_INFO!C84)</f>
        <v>Adi Arkay</v>
      </c>
      <c r="D84" s="11" t="str">
        <f>IF(COUNTRY_INFO!$T$9:$T$1000="MDA3 (IVM)", COUNTRY_INFO!$T$9:$T$1000, " ")</f>
        <v xml:space="preserve"> </v>
      </c>
      <c r="E84" s="109"/>
      <c r="F84" s="288"/>
      <c r="G84" s="288"/>
      <c r="H84" s="11">
        <f t="shared" si="10"/>
        <v>0</v>
      </c>
      <c r="I84" s="18"/>
      <c r="J84" s="18"/>
      <c r="K84" s="14">
        <f t="shared" si="11"/>
        <v>0</v>
      </c>
      <c r="L84" s="59"/>
      <c r="M84" s="59"/>
      <c r="N84" s="56">
        <f t="shared" si="12"/>
        <v>0</v>
      </c>
      <c r="O84" s="11">
        <f t="shared" si="13"/>
        <v>0</v>
      </c>
      <c r="P84" s="11">
        <f t="shared" si="14"/>
        <v>0</v>
      </c>
      <c r="Q84" s="11">
        <f t="shared" si="15"/>
        <v>0</v>
      </c>
      <c r="R84" s="230" t="str">
        <f t="shared" si="16"/>
        <v xml:space="preserve"> </v>
      </c>
      <c r="S84" s="230" t="str">
        <f t="shared" si="17"/>
        <v xml:space="preserve"> </v>
      </c>
      <c r="T84" s="230" t="str">
        <f t="shared" si="18"/>
        <v xml:space="preserve"> </v>
      </c>
    </row>
    <row r="85" spans="1:20" x14ac:dyDescent="0.2">
      <c r="A85" s="10" t="str">
        <f>IF(COUNTRY_INFO!A85=0," ",COUNTRY_INFO!A85)</f>
        <v>Ethiopia</v>
      </c>
      <c r="B85" s="10" t="str">
        <f>IF(COUNTRY_INFO!B85=0," ",COUNTRY_INFO!B85)</f>
        <v>AmharaNorth Gondar</v>
      </c>
      <c r="C85" s="10" t="str">
        <f>IF(COUNTRY_INFO!C85=0," ",COUNTRY_INFO!C85)</f>
        <v>Alefa</v>
      </c>
      <c r="D85" s="11" t="str">
        <f>IF(COUNTRY_INFO!$T$9:$T$1000="MDA3 (IVM)", COUNTRY_INFO!$T$9:$T$1000, " ")</f>
        <v>MDA3 (IVM)</v>
      </c>
      <c r="E85" s="253" t="s">
        <v>1185</v>
      </c>
      <c r="F85" s="295">
        <v>70280</v>
      </c>
      <c r="G85" s="288">
        <v>124943</v>
      </c>
      <c r="H85" s="11">
        <f t="shared" si="10"/>
        <v>195223</v>
      </c>
      <c r="I85" s="18">
        <v>64478</v>
      </c>
      <c r="J85" s="18">
        <v>114627</v>
      </c>
      <c r="K85" s="14">
        <f t="shared" si="11"/>
        <v>179105</v>
      </c>
      <c r="L85" s="59">
        <v>20163</v>
      </c>
      <c r="M85" s="59">
        <v>35844</v>
      </c>
      <c r="N85" s="56">
        <f t="shared" si="12"/>
        <v>56007</v>
      </c>
      <c r="O85" s="11">
        <f t="shared" si="13"/>
        <v>64478</v>
      </c>
      <c r="P85" s="11">
        <f t="shared" si="14"/>
        <v>114627</v>
      </c>
      <c r="Q85" s="11">
        <f t="shared" si="15"/>
        <v>179105</v>
      </c>
      <c r="R85" s="293">
        <f t="shared" si="16"/>
        <v>91.744450768355151</v>
      </c>
      <c r="S85" s="293">
        <f t="shared" si="17"/>
        <v>91.743435006362901</v>
      </c>
      <c r="T85" s="293">
        <f t="shared" si="18"/>
        <v>91.743800679223241</v>
      </c>
    </row>
    <row r="86" spans="1:20" x14ac:dyDescent="0.2">
      <c r="A86" s="10" t="str">
        <f>IF(COUNTRY_INFO!A86=0," ",COUNTRY_INFO!A86)</f>
        <v>Ethiopia</v>
      </c>
      <c r="B86" s="10" t="str">
        <f>IF(COUNTRY_INFO!B86=0," ",COUNTRY_INFO!B86)</f>
        <v>AmharaNorth Gondar</v>
      </c>
      <c r="C86" s="10" t="str">
        <f>IF(COUNTRY_INFO!C86=0," ",COUNTRY_INFO!C86)</f>
        <v>Beyeda</v>
      </c>
      <c r="D86" s="11" t="str">
        <f>IF(COUNTRY_INFO!$T$9:$T$1000="MDA3 (IVM)", COUNTRY_INFO!$T$9:$T$1000, " ")</f>
        <v xml:space="preserve"> </v>
      </c>
      <c r="E86" s="109"/>
      <c r="F86" s="288"/>
      <c r="G86" s="288"/>
      <c r="H86" s="11">
        <f t="shared" si="10"/>
        <v>0</v>
      </c>
      <c r="I86" s="18"/>
      <c r="J86" s="18"/>
      <c r="K86" s="14">
        <f t="shared" si="11"/>
        <v>0</v>
      </c>
      <c r="L86" s="59"/>
      <c r="M86" s="59"/>
      <c r="N86" s="56">
        <f t="shared" si="12"/>
        <v>0</v>
      </c>
      <c r="O86" s="11">
        <f t="shared" si="13"/>
        <v>0</v>
      </c>
      <c r="P86" s="11">
        <f t="shared" si="14"/>
        <v>0</v>
      </c>
      <c r="Q86" s="11">
        <f t="shared" si="15"/>
        <v>0</v>
      </c>
      <c r="R86" s="230" t="str">
        <f t="shared" si="16"/>
        <v xml:space="preserve"> </v>
      </c>
      <c r="S86" s="230" t="str">
        <f t="shared" si="17"/>
        <v xml:space="preserve"> </v>
      </c>
      <c r="T86" s="230" t="str">
        <f t="shared" si="18"/>
        <v xml:space="preserve"> </v>
      </c>
    </row>
    <row r="87" spans="1:20" x14ac:dyDescent="0.2">
      <c r="A87" s="10" t="str">
        <f>IF(COUNTRY_INFO!A87=0," ",COUNTRY_INFO!A87)</f>
        <v>Ethiopia</v>
      </c>
      <c r="B87" s="10" t="str">
        <f>IF(COUNTRY_INFO!B87=0," ",COUNTRY_INFO!B87)</f>
        <v>AmharaNorth Gondar</v>
      </c>
      <c r="C87" s="10" t="str">
        <f>IF(COUNTRY_INFO!C87=0," ",COUNTRY_INFO!C87)</f>
        <v>Chilga</v>
      </c>
      <c r="D87" s="11" t="str">
        <f>IF(COUNTRY_INFO!$T$9:$T$1000="MDA3 (IVM)", COUNTRY_INFO!$T$9:$T$1000, " ")</f>
        <v>MDA3 (IVM)</v>
      </c>
      <c r="E87" s="253" t="s">
        <v>1185</v>
      </c>
      <c r="F87" s="295">
        <v>80943</v>
      </c>
      <c r="G87" s="288">
        <v>143898</v>
      </c>
      <c r="H87" s="11">
        <f t="shared" si="10"/>
        <v>224841</v>
      </c>
      <c r="I87" s="18">
        <v>78315</v>
      </c>
      <c r="J87" s="18">
        <v>139228</v>
      </c>
      <c r="K87" s="14">
        <f t="shared" si="11"/>
        <v>217543</v>
      </c>
      <c r="L87" s="59"/>
      <c r="M87" s="59"/>
      <c r="N87" s="56">
        <f t="shared" si="12"/>
        <v>0</v>
      </c>
      <c r="O87" s="11">
        <f t="shared" si="13"/>
        <v>78315</v>
      </c>
      <c r="P87" s="11">
        <f t="shared" si="14"/>
        <v>139228</v>
      </c>
      <c r="Q87" s="11">
        <f t="shared" si="15"/>
        <v>217543</v>
      </c>
      <c r="R87" s="293">
        <f t="shared" si="16"/>
        <v>96.753270820206822</v>
      </c>
      <c r="S87" s="293">
        <f t="shared" si="17"/>
        <v>96.754645651781118</v>
      </c>
      <c r="T87" s="293">
        <f t="shared" si="18"/>
        <v>96.754150710946845</v>
      </c>
    </row>
    <row r="88" spans="1:20" x14ac:dyDescent="0.2">
      <c r="A88" s="10" t="str">
        <f>IF(COUNTRY_INFO!A88=0," ",COUNTRY_INFO!A88)</f>
        <v>Ethiopia</v>
      </c>
      <c r="B88" s="10" t="str">
        <f>IF(COUNTRY_INFO!B88=0," ",COUNTRY_INFO!B88)</f>
        <v>AmharaNorth Gondar</v>
      </c>
      <c r="C88" s="10" t="str">
        <f>IF(COUNTRY_INFO!C88=0," ",COUNTRY_INFO!C88)</f>
        <v>Dabat</v>
      </c>
      <c r="D88" s="11" t="str">
        <f>IF(COUNTRY_INFO!$T$9:$T$1000="MDA3 (IVM)", COUNTRY_INFO!$T$9:$T$1000, " ")</f>
        <v xml:space="preserve"> </v>
      </c>
      <c r="E88" s="109"/>
      <c r="F88" s="288"/>
      <c r="G88" s="288"/>
      <c r="H88" s="11">
        <f t="shared" si="10"/>
        <v>0</v>
      </c>
      <c r="I88" s="18"/>
      <c r="J88" s="18"/>
      <c r="K88" s="14">
        <f t="shared" si="11"/>
        <v>0</v>
      </c>
      <c r="L88" s="59"/>
      <c r="M88" s="59"/>
      <c r="N88" s="56">
        <f t="shared" si="12"/>
        <v>0</v>
      </c>
      <c r="O88" s="11">
        <f t="shared" si="13"/>
        <v>0</v>
      </c>
      <c r="P88" s="11">
        <f t="shared" si="14"/>
        <v>0</v>
      </c>
      <c r="Q88" s="11">
        <f t="shared" si="15"/>
        <v>0</v>
      </c>
      <c r="R88" s="230" t="str">
        <f t="shared" si="16"/>
        <v xml:space="preserve"> </v>
      </c>
      <c r="S88" s="230" t="str">
        <f t="shared" si="17"/>
        <v xml:space="preserve"> </v>
      </c>
      <c r="T88" s="230" t="str">
        <f t="shared" si="18"/>
        <v xml:space="preserve"> </v>
      </c>
    </row>
    <row r="89" spans="1:20" x14ac:dyDescent="0.2">
      <c r="A89" s="10" t="str">
        <f>IF(COUNTRY_INFO!A89=0," ",COUNTRY_INFO!A89)</f>
        <v>Ethiopia</v>
      </c>
      <c r="B89" s="10" t="str">
        <f>IF(COUNTRY_INFO!B89=0," ",COUNTRY_INFO!B89)</f>
        <v>AmharaNorth Gondar</v>
      </c>
      <c r="C89" s="10" t="str">
        <f>IF(COUNTRY_INFO!C89=0," ",COUNTRY_INFO!C89)</f>
        <v>Debark</v>
      </c>
      <c r="D89" s="11" t="str">
        <f>IF(COUNTRY_INFO!$T$9:$T$1000="MDA3 (IVM)", COUNTRY_INFO!$T$9:$T$1000, " ")</f>
        <v xml:space="preserve"> </v>
      </c>
      <c r="E89" s="109"/>
      <c r="F89" s="288"/>
      <c r="G89" s="288"/>
      <c r="H89" s="11">
        <f t="shared" si="10"/>
        <v>0</v>
      </c>
      <c r="I89" s="18"/>
      <c r="J89" s="18"/>
      <c r="K89" s="14">
        <f t="shared" si="11"/>
        <v>0</v>
      </c>
      <c r="L89" s="59"/>
      <c r="M89" s="59"/>
      <c r="N89" s="56">
        <f t="shared" si="12"/>
        <v>0</v>
      </c>
      <c r="O89" s="11">
        <f t="shared" si="13"/>
        <v>0</v>
      </c>
      <c r="P89" s="11">
        <f t="shared" si="14"/>
        <v>0</v>
      </c>
      <c r="Q89" s="11">
        <f t="shared" si="15"/>
        <v>0</v>
      </c>
      <c r="R89" s="230" t="str">
        <f t="shared" si="16"/>
        <v xml:space="preserve"> </v>
      </c>
      <c r="S89" s="230" t="str">
        <f t="shared" si="17"/>
        <v xml:space="preserve"> </v>
      </c>
      <c r="T89" s="230" t="str">
        <f t="shared" si="18"/>
        <v xml:space="preserve"> </v>
      </c>
    </row>
    <row r="90" spans="1:20" x14ac:dyDescent="0.2">
      <c r="A90" s="10" t="str">
        <f>IF(COUNTRY_INFO!A90=0," ",COUNTRY_INFO!A90)</f>
        <v>Ethiopia</v>
      </c>
      <c r="B90" s="10" t="str">
        <f>IF(COUNTRY_INFO!B90=0," ",COUNTRY_INFO!B90)</f>
        <v>AmharaNorth Gondar</v>
      </c>
      <c r="C90" s="10" t="str">
        <f>IF(COUNTRY_INFO!C90=0," ",COUNTRY_INFO!C90)</f>
        <v>Debark town</v>
      </c>
      <c r="D90" s="11" t="str">
        <f>IF(COUNTRY_INFO!$T$9:$T$1000="MDA3 (IVM)", COUNTRY_INFO!$T$9:$T$1000, " ")</f>
        <v xml:space="preserve"> </v>
      </c>
      <c r="E90" s="109"/>
      <c r="F90" s="288"/>
      <c r="G90" s="288"/>
      <c r="H90" s="11">
        <f t="shared" si="10"/>
        <v>0</v>
      </c>
      <c r="I90" s="18"/>
      <c r="J90" s="18"/>
      <c r="K90" s="14">
        <f t="shared" si="11"/>
        <v>0</v>
      </c>
      <c r="L90" s="59"/>
      <c r="M90" s="59"/>
      <c r="N90" s="56">
        <f t="shared" si="12"/>
        <v>0</v>
      </c>
      <c r="O90" s="11">
        <f t="shared" si="13"/>
        <v>0</v>
      </c>
      <c r="P90" s="11">
        <f t="shared" si="14"/>
        <v>0</v>
      </c>
      <c r="Q90" s="11">
        <f t="shared" si="15"/>
        <v>0</v>
      </c>
      <c r="R90" s="230" t="str">
        <f t="shared" si="16"/>
        <v xml:space="preserve"> </v>
      </c>
      <c r="S90" s="230" t="str">
        <f t="shared" si="17"/>
        <v xml:space="preserve"> </v>
      </c>
      <c r="T90" s="230" t="str">
        <f t="shared" si="18"/>
        <v xml:space="preserve"> </v>
      </c>
    </row>
    <row r="91" spans="1:20" x14ac:dyDescent="0.2">
      <c r="A91" s="10" t="str">
        <f>IF(COUNTRY_INFO!A91=0," ",COUNTRY_INFO!A91)</f>
        <v>Ethiopia</v>
      </c>
      <c r="B91" s="10" t="str">
        <f>IF(COUNTRY_INFO!B91=0," ",COUNTRY_INFO!B91)</f>
        <v>AmharaNorth Gondar</v>
      </c>
      <c r="C91" s="10" t="str">
        <f>IF(COUNTRY_INFO!C91=0," ",COUNTRY_INFO!C91)</f>
        <v>East Belesa</v>
      </c>
      <c r="D91" s="11" t="str">
        <f>IF(COUNTRY_INFO!$T$9:$T$1000="MDA3 (IVM)", COUNTRY_INFO!$T$9:$T$1000, " ")</f>
        <v xml:space="preserve"> </v>
      </c>
      <c r="E91" s="109"/>
      <c r="F91" s="288"/>
      <c r="G91" s="288"/>
      <c r="H91" s="11">
        <f t="shared" si="10"/>
        <v>0</v>
      </c>
      <c r="I91" s="18"/>
      <c r="J91" s="18"/>
      <c r="K91" s="14">
        <f t="shared" si="11"/>
        <v>0</v>
      </c>
      <c r="L91" s="59"/>
      <c r="M91" s="59"/>
      <c r="N91" s="56">
        <f t="shared" si="12"/>
        <v>0</v>
      </c>
      <c r="O91" s="11">
        <f t="shared" si="13"/>
        <v>0</v>
      </c>
      <c r="P91" s="11">
        <f t="shared" si="14"/>
        <v>0</v>
      </c>
      <c r="Q91" s="11">
        <f t="shared" si="15"/>
        <v>0</v>
      </c>
      <c r="R91" s="230" t="str">
        <f t="shared" si="16"/>
        <v xml:space="preserve"> </v>
      </c>
      <c r="S91" s="230" t="str">
        <f t="shared" si="17"/>
        <v xml:space="preserve"> </v>
      </c>
      <c r="T91" s="230" t="str">
        <f t="shared" si="18"/>
        <v xml:space="preserve"> </v>
      </c>
    </row>
    <row r="92" spans="1:20" x14ac:dyDescent="0.2">
      <c r="A92" s="10" t="str">
        <f>IF(COUNTRY_INFO!A92=0," ",COUNTRY_INFO!A92)</f>
        <v>Ethiopia</v>
      </c>
      <c r="B92" s="10" t="str">
        <f>IF(COUNTRY_INFO!B92=0," ",COUNTRY_INFO!B92)</f>
        <v>AmharaNorth Gondar</v>
      </c>
      <c r="C92" s="10" t="str">
        <f>IF(COUNTRY_INFO!C92=0," ",COUNTRY_INFO!C92)</f>
        <v>East Dembia</v>
      </c>
      <c r="D92" s="11" t="str">
        <f>IF(COUNTRY_INFO!$T$9:$T$1000="MDA3 (IVM)", COUNTRY_INFO!$T$9:$T$1000, " ")</f>
        <v xml:space="preserve"> </v>
      </c>
      <c r="E92" s="109"/>
      <c r="F92" s="288"/>
      <c r="G92" s="288"/>
      <c r="H92" s="11">
        <f t="shared" si="10"/>
        <v>0</v>
      </c>
      <c r="I92" s="18"/>
      <c r="J92" s="18"/>
      <c r="K92" s="14">
        <f t="shared" si="11"/>
        <v>0</v>
      </c>
      <c r="L92" s="59"/>
      <c r="M92" s="59"/>
      <c r="N92" s="56">
        <f t="shared" si="12"/>
        <v>0</v>
      </c>
      <c r="O92" s="11">
        <f t="shared" si="13"/>
        <v>0</v>
      </c>
      <c r="P92" s="11">
        <f t="shared" si="14"/>
        <v>0</v>
      </c>
      <c r="Q92" s="11">
        <f t="shared" si="15"/>
        <v>0</v>
      </c>
      <c r="R92" s="230" t="str">
        <f t="shared" si="16"/>
        <v xml:space="preserve"> </v>
      </c>
      <c r="S92" s="230" t="str">
        <f t="shared" si="17"/>
        <v xml:space="preserve"> </v>
      </c>
      <c r="T92" s="230" t="str">
        <f t="shared" si="18"/>
        <v xml:space="preserve"> </v>
      </c>
    </row>
    <row r="93" spans="1:20" x14ac:dyDescent="0.2">
      <c r="A93" s="10" t="str">
        <f>IF(COUNTRY_INFO!A93=0," ",COUNTRY_INFO!A93)</f>
        <v>Ethiopia</v>
      </c>
      <c r="B93" s="10" t="str">
        <f>IF(COUNTRY_INFO!B93=0," ",COUNTRY_INFO!B93)</f>
        <v>AmharaNorth Gondar</v>
      </c>
      <c r="C93" s="10" t="str">
        <f>IF(COUNTRY_INFO!C93=0," ",COUNTRY_INFO!C93)</f>
        <v>Gendawuha</v>
      </c>
      <c r="D93" s="11" t="str">
        <f>IF(COUNTRY_INFO!$T$9:$T$1000="MDA3 (IVM)", COUNTRY_INFO!$T$9:$T$1000, " ")</f>
        <v xml:space="preserve"> </v>
      </c>
      <c r="E93" s="109"/>
      <c r="F93" s="288"/>
      <c r="G93" s="288"/>
      <c r="H93" s="11">
        <f t="shared" si="10"/>
        <v>0</v>
      </c>
      <c r="I93" s="18"/>
      <c r="J93" s="18"/>
      <c r="K93" s="14">
        <f t="shared" si="11"/>
        <v>0</v>
      </c>
      <c r="L93" s="59"/>
      <c r="M93" s="59"/>
      <c r="N93" s="56">
        <f t="shared" si="12"/>
        <v>0</v>
      </c>
      <c r="O93" s="11">
        <f t="shared" si="13"/>
        <v>0</v>
      </c>
      <c r="P93" s="11">
        <f t="shared" si="14"/>
        <v>0</v>
      </c>
      <c r="Q93" s="11">
        <f t="shared" si="15"/>
        <v>0</v>
      </c>
      <c r="R93" s="230" t="str">
        <f t="shared" si="16"/>
        <v xml:space="preserve"> </v>
      </c>
      <c r="S93" s="230" t="str">
        <f t="shared" si="17"/>
        <v xml:space="preserve"> </v>
      </c>
      <c r="T93" s="230" t="str">
        <f t="shared" si="18"/>
        <v xml:space="preserve"> </v>
      </c>
    </row>
    <row r="94" spans="1:20" x14ac:dyDescent="0.2">
      <c r="A94" s="10" t="str">
        <f>IF(COUNTRY_INFO!A94=0," ",COUNTRY_INFO!A94)</f>
        <v>Ethiopia</v>
      </c>
      <c r="B94" s="10" t="str">
        <f>IF(COUNTRY_INFO!B94=0," ",COUNTRY_INFO!B94)</f>
        <v>AmharaNorth Gondar</v>
      </c>
      <c r="C94" s="10" t="str">
        <f>IF(COUNTRY_INFO!C94=0," ",COUNTRY_INFO!C94)</f>
        <v>Gondar town</v>
      </c>
      <c r="D94" s="11" t="str">
        <f>IF(COUNTRY_INFO!$T$9:$T$1000="MDA3 (IVM)", COUNTRY_INFO!$T$9:$T$1000, " ")</f>
        <v xml:space="preserve"> </v>
      </c>
      <c r="E94" s="109"/>
      <c r="F94" s="288"/>
      <c r="G94" s="288"/>
      <c r="H94" s="11">
        <f t="shared" si="10"/>
        <v>0</v>
      </c>
      <c r="I94" s="18"/>
      <c r="J94" s="18"/>
      <c r="K94" s="14">
        <f t="shared" si="11"/>
        <v>0</v>
      </c>
      <c r="L94" s="59"/>
      <c r="M94" s="59"/>
      <c r="N94" s="56">
        <f t="shared" si="12"/>
        <v>0</v>
      </c>
      <c r="O94" s="11">
        <f t="shared" si="13"/>
        <v>0</v>
      </c>
      <c r="P94" s="11">
        <f t="shared" si="14"/>
        <v>0</v>
      </c>
      <c r="Q94" s="11">
        <f t="shared" si="15"/>
        <v>0</v>
      </c>
      <c r="R94" s="230" t="str">
        <f t="shared" si="16"/>
        <v xml:space="preserve"> </v>
      </c>
      <c r="S94" s="230" t="str">
        <f t="shared" si="17"/>
        <v xml:space="preserve"> </v>
      </c>
      <c r="T94" s="230" t="str">
        <f t="shared" si="18"/>
        <v xml:space="preserve"> </v>
      </c>
    </row>
    <row r="95" spans="1:20" x14ac:dyDescent="0.2">
      <c r="A95" s="10" t="str">
        <f>IF(COUNTRY_INFO!A95=0," ",COUNTRY_INFO!A95)</f>
        <v>Ethiopia</v>
      </c>
      <c r="B95" s="10" t="str">
        <f>IF(COUNTRY_INFO!B95=0," ",COUNTRY_INFO!B95)</f>
        <v>AmharaNorth Gondar</v>
      </c>
      <c r="C95" s="10" t="str">
        <f>IF(COUNTRY_INFO!C95=0," ",COUNTRY_INFO!C95)</f>
        <v>Gondar Zuriya</v>
      </c>
      <c r="D95" s="11" t="str">
        <f>IF(COUNTRY_INFO!$T$9:$T$1000="MDA3 (IVM)", COUNTRY_INFO!$T$9:$T$1000, " ")</f>
        <v xml:space="preserve"> </v>
      </c>
      <c r="E95" s="109"/>
      <c r="F95" s="288"/>
      <c r="G95" s="288"/>
      <c r="H95" s="11">
        <f t="shared" si="10"/>
        <v>0</v>
      </c>
      <c r="I95" s="18"/>
      <c r="J95" s="18"/>
      <c r="K95" s="14">
        <f t="shared" si="11"/>
        <v>0</v>
      </c>
      <c r="L95" s="59"/>
      <c r="M95" s="59"/>
      <c r="N95" s="56">
        <f t="shared" si="12"/>
        <v>0</v>
      </c>
      <c r="O95" s="11">
        <f t="shared" si="13"/>
        <v>0</v>
      </c>
      <c r="P95" s="11">
        <f t="shared" si="14"/>
        <v>0</v>
      </c>
      <c r="Q95" s="11">
        <f t="shared" si="15"/>
        <v>0</v>
      </c>
      <c r="R95" s="230" t="str">
        <f t="shared" si="16"/>
        <v xml:space="preserve"> </v>
      </c>
      <c r="S95" s="230" t="str">
        <f t="shared" si="17"/>
        <v xml:space="preserve"> </v>
      </c>
      <c r="T95" s="230" t="str">
        <f t="shared" si="18"/>
        <v xml:space="preserve"> </v>
      </c>
    </row>
    <row r="96" spans="1:20" x14ac:dyDescent="0.2">
      <c r="A96" s="10" t="str">
        <f>IF(COUNTRY_INFO!A96=0," ",COUNTRY_INFO!A96)</f>
        <v>Ethiopia</v>
      </c>
      <c r="B96" s="10" t="str">
        <f>IF(COUNTRY_INFO!B96=0," ",COUNTRY_INFO!B96)</f>
        <v>AmharaNorth Gondar</v>
      </c>
      <c r="C96" s="10" t="str">
        <f>IF(COUNTRY_INFO!C96=0," ",COUNTRY_INFO!C96)</f>
        <v>Janamora</v>
      </c>
      <c r="D96" s="11" t="str">
        <f>IF(COUNTRY_INFO!$T$9:$T$1000="MDA3 (IVM)", COUNTRY_INFO!$T$9:$T$1000, " ")</f>
        <v xml:space="preserve"> </v>
      </c>
      <c r="E96" s="109"/>
      <c r="F96" s="288"/>
      <c r="G96" s="288"/>
      <c r="H96" s="11">
        <f t="shared" si="10"/>
        <v>0</v>
      </c>
      <c r="I96" s="18"/>
      <c r="J96" s="18"/>
      <c r="K96" s="14">
        <f t="shared" si="11"/>
        <v>0</v>
      </c>
      <c r="L96" s="59"/>
      <c r="M96" s="59"/>
      <c r="N96" s="56">
        <f t="shared" si="12"/>
        <v>0</v>
      </c>
      <c r="O96" s="11">
        <f t="shared" si="13"/>
        <v>0</v>
      </c>
      <c r="P96" s="11">
        <f t="shared" si="14"/>
        <v>0</v>
      </c>
      <c r="Q96" s="11">
        <f t="shared" si="15"/>
        <v>0</v>
      </c>
      <c r="R96" s="230" t="str">
        <f t="shared" si="16"/>
        <v xml:space="preserve"> </v>
      </c>
      <c r="S96" s="230" t="str">
        <f t="shared" si="17"/>
        <v xml:space="preserve"> </v>
      </c>
      <c r="T96" s="230" t="str">
        <f t="shared" si="18"/>
        <v xml:space="preserve"> </v>
      </c>
    </row>
    <row r="97" spans="1:20" x14ac:dyDescent="0.2">
      <c r="A97" s="10" t="str">
        <f>IF(COUNTRY_INFO!A97=0," ",COUNTRY_INFO!A97)</f>
        <v>Ethiopia</v>
      </c>
      <c r="B97" s="10" t="str">
        <f>IF(COUNTRY_INFO!B97=0," ",COUNTRY_INFO!B97)</f>
        <v>AmharaNorth Gondar</v>
      </c>
      <c r="C97" s="10" t="str">
        <f>IF(COUNTRY_INFO!C97=0," ",COUNTRY_INFO!C97)</f>
        <v>Kinfazbegela</v>
      </c>
      <c r="D97" s="11" t="str">
        <f>IF(COUNTRY_INFO!$T$9:$T$1000="MDA3 (IVM)", COUNTRY_INFO!$T$9:$T$1000, " ")</f>
        <v xml:space="preserve"> </v>
      </c>
      <c r="E97" s="109"/>
      <c r="F97" s="288"/>
      <c r="G97" s="288"/>
      <c r="H97" s="11">
        <f t="shared" si="10"/>
        <v>0</v>
      </c>
      <c r="I97" s="18"/>
      <c r="J97" s="18"/>
      <c r="K97" s="14">
        <f t="shared" si="11"/>
        <v>0</v>
      </c>
      <c r="L97" s="59"/>
      <c r="M97" s="59"/>
      <c r="N97" s="56">
        <f t="shared" si="12"/>
        <v>0</v>
      </c>
      <c r="O97" s="11">
        <f t="shared" si="13"/>
        <v>0</v>
      </c>
      <c r="P97" s="11">
        <f t="shared" si="14"/>
        <v>0</v>
      </c>
      <c r="Q97" s="11">
        <f t="shared" si="15"/>
        <v>0</v>
      </c>
      <c r="R97" s="230" t="str">
        <f t="shared" si="16"/>
        <v xml:space="preserve"> </v>
      </c>
      <c r="S97" s="230" t="str">
        <f t="shared" si="17"/>
        <v xml:space="preserve"> </v>
      </c>
      <c r="T97" s="230" t="str">
        <f t="shared" si="18"/>
        <v xml:space="preserve"> </v>
      </c>
    </row>
    <row r="98" spans="1:20" x14ac:dyDescent="0.2">
      <c r="A98" s="10" t="str">
        <f>IF(COUNTRY_INFO!A98=0," ",COUNTRY_INFO!A98)</f>
        <v>Ethiopia</v>
      </c>
      <c r="B98" s="10" t="str">
        <f>IF(COUNTRY_INFO!B98=0," ",COUNTRY_INFO!B98)</f>
        <v>AmharaNorth Gondar</v>
      </c>
      <c r="C98" s="10" t="str">
        <f>IF(COUNTRY_INFO!C98=0," ",COUNTRY_INFO!C98)</f>
        <v>Lay Armachiho</v>
      </c>
      <c r="D98" s="11" t="str">
        <f>IF(COUNTRY_INFO!$T$9:$T$1000="MDA3 (IVM)", COUNTRY_INFO!$T$9:$T$1000, " ")</f>
        <v xml:space="preserve"> </v>
      </c>
      <c r="E98" s="109"/>
      <c r="F98" s="288"/>
      <c r="G98" s="288"/>
      <c r="H98" s="11">
        <f t="shared" si="10"/>
        <v>0</v>
      </c>
      <c r="I98" s="18"/>
      <c r="J98" s="18"/>
      <c r="K98" s="14">
        <f t="shared" si="11"/>
        <v>0</v>
      </c>
      <c r="L98" s="59"/>
      <c r="M98" s="59"/>
      <c r="N98" s="56">
        <f t="shared" si="12"/>
        <v>0</v>
      </c>
      <c r="O98" s="11">
        <f t="shared" si="13"/>
        <v>0</v>
      </c>
      <c r="P98" s="11">
        <f t="shared" si="14"/>
        <v>0</v>
      </c>
      <c r="Q98" s="11">
        <f t="shared" si="15"/>
        <v>0</v>
      </c>
      <c r="R98" s="230" t="str">
        <f t="shared" si="16"/>
        <v xml:space="preserve"> </v>
      </c>
      <c r="S98" s="230" t="str">
        <f t="shared" si="17"/>
        <v xml:space="preserve"> </v>
      </c>
      <c r="T98" s="230" t="str">
        <f t="shared" si="18"/>
        <v xml:space="preserve"> </v>
      </c>
    </row>
    <row r="99" spans="1:20" x14ac:dyDescent="0.2">
      <c r="A99" s="10" t="str">
        <f>IF(COUNTRY_INFO!A99=0," ",COUNTRY_INFO!A99)</f>
        <v>Ethiopia</v>
      </c>
      <c r="B99" s="10" t="str">
        <f>IF(COUNTRY_INFO!B99=0," ",COUNTRY_INFO!B99)</f>
        <v>AmharaNorth Gondar</v>
      </c>
      <c r="C99" s="10" t="str">
        <f>IF(COUNTRY_INFO!C99=0," ",COUNTRY_INFO!C99)</f>
        <v>Metema</v>
      </c>
      <c r="D99" s="11" t="s">
        <v>1183</v>
      </c>
      <c r="E99" s="253" t="s">
        <v>1185</v>
      </c>
      <c r="F99" s="295">
        <v>46347</v>
      </c>
      <c r="G99" s="288">
        <v>82395</v>
      </c>
      <c r="H99" s="11">
        <f t="shared" si="10"/>
        <v>128742</v>
      </c>
      <c r="I99" s="18"/>
      <c r="J99" s="18"/>
      <c r="K99" s="14">
        <f t="shared" si="11"/>
        <v>0</v>
      </c>
      <c r="L99" s="59">
        <v>3444</v>
      </c>
      <c r="M99" s="59">
        <v>6124</v>
      </c>
      <c r="N99" s="56">
        <f t="shared" si="12"/>
        <v>9568</v>
      </c>
      <c r="O99" s="11">
        <f t="shared" si="13"/>
        <v>3444</v>
      </c>
      <c r="P99" s="11">
        <f t="shared" si="14"/>
        <v>6124</v>
      </c>
      <c r="Q99" s="11">
        <f t="shared" si="15"/>
        <v>9568</v>
      </c>
      <c r="R99" s="296">
        <f t="shared" si="16"/>
        <v>7.4309016764839146</v>
      </c>
      <c r="S99" s="296">
        <f t="shared" si="17"/>
        <v>7.4324898355482745</v>
      </c>
      <c r="T99" s="296">
        <f t="shared" si="18"/>
        <v>7.4319180997654222</v>
      </c>
    </row>
    <row r="100" spans="1:20" x14ac:dyDescent="0.2">
      <c r="A100" s="10" t="str">
        <f>IF(COUNTRY_INFO!A100=0," ",COUNTRY_INFO!A100)</f>
        <v>Ethiopia</v>
      </c>
      <c r="B100" s="10" t="str">
        <f>IF(COUNTRY_INFO!B100=0," ",COUNTRY_INFO!B100)</f>
        <v>AmharaNorth Gondar</v>
      </c>
      <c r="C100" s="10" t="str">
        <f>IF(COUNTRY_INFO!C100=0," ",COUNTRY_INFO!C100)</f>
        <v>Mirab Belesa</v>
      </c>
      <c r="D100" s="11" t="str">
        <f>IF(COUNTRY_INFO!$T$9:$T$1000="MDA3 (IVM)", COUNTRY_INFO!$T$9:$T$1000, " ")</f>
        <v xml:space="preserve"> </v>
      </c>
      <c r="E100" s="109"/>
      <c r="F100" s="288"/>
      <c r="G100" s="288"/>
      <c r="H100" s="11">
        <f t="shared" si="10"/>
        <v>0</v>
      </c>
      <c r="I100" s="18"/>
      <c r="J100" s="18"/>
      <c r="K100" s="14">
        <f t="shared" si="11"/>
        <v>0</v>
      </c>
      <c r="L100" s="59"/>
      <c r="M100" s="59"/>
      <c r="N100" s="56">
        <f t="shared" si="12"/>
        <v>0</v>
      </c>
      <c r="O100" s="11">
        <f t="shared" si="13"/>
        <v>0</v>
      </c>
      <c r="P100" s="11">
        <f t="shared" si="14"/>
        <v>0</v>
      </c>
      <c r="Q100" s="11">
        <f t="shared" si="15"/>
        <v>0</v>
      </c>
      <c r="R100" s="230" t="str">
        <f t="shared" si="16"/>
        <v xml:space="preserve"> </v>
      </c>
      <c r="S100" s="230" t="str">
        <f t="shared" si="17"/>
        <v xml:space="preserve"> </v>
      </c>
      <c r="T100" s="230" t="str">
        <f t="shared" si="18"/>
        <v xml:space="preserve"> </v>
      </c>
    </row>
    <row r="101" spans="1:20" x14ac:dyDescent="0.2">
      <c r="A101" s="10" t="str">
        <f>IF(COUNTRY_INFO!A101=0," ",COUNTRY_INFO!A101)</f>
        <v>Ethiopia</v>
      </c>
      <c r="B101" s="10" t="str">
        <f>IF(COUNTRY_INFO!B101=0," ",COUNTRY_INFO!B101)</f>
        <v>AmharaNorth Gondar</v>
      </c>
      <c r="C101" s="10" t="str">
        <f>IF(COUNTRY_INFO!C101=0," ",COUNTRY_INFO!C101)</f>
        <v>Quara</v>
      </c>
      <c r="D101" s="11" t="s">
        <v>1183</v>
      </c>
      <c r="E101" s="253" t="s">
        <v>1185</v>
      </c>
      <c r="F101" s="295">
        <v>43209</v>
      </c>
      <c r="G101" s="288">
        <v>76816</v>
      </c>
      <c r="H101" s="11">
        <f t="shared" si="10"/>
        <v>120025</v>
      </c>
      <c r="I101" s="18"/>
      <c r="J101" s="18"/>
      <c r="K101" s="14">
        <f t="shared" si="11"/>
        <v>0</v>
      </c>
      <c r="L101" s="59">
        <v>3444</v>
      </c>
      <c r="M101" s="59">
        <v>6124</v>
      </c>
      <c r="N101" s="56">
        <f t="shared" si="12"/>
        <v>9568</v>
      </c>
      <c r="O101" s="11">
        <f t="shared" si="13"/>
        <v>3444</v>
      </c>
      <c r="P101" s="11">
        <f t="shared" si="14"/>
        <v>6124</v>
      </c>
      <c r="Q101" s="11">
        <f t="shared" si="15"/>
        <v>9568</v>
      </c>
      <c r="R101" s="296">
        <f t="shared" si="16"/>
        <v>7.97056168853711</v>
      </c>
      <c r="S101" s="296">
        <f t="shared" si="17"/>
        <v>7.9722974380337428</v>
      </c>
      <c r="T101" s="296">
        <f t="shared" si="18"/>
        <v>7.971672568214955</v>
      </c>
    </row>
    <row r="102" spans="1:20" x14ac:dyDescent="0.2">
      <c r="A102" s="10" t="str">
        <f>IF(COUNTRY_INFO!A102=0," ",COUNTRY_INFO!A102)</f>
        <v>Ethiopia</v>
      </c>
      <c r="B102" s="10" t="str">
        <f>IF(COUNTRY_INFO!B102=0," ",COUNTRY_INFO!B102)</f>
        <v>AmharaNorth Gondar</v>
      </c>
      <c r="C102" s="10" t="str">
        <f>IF(COUNTRY_INFO!C102=0," ",COUNTRY_INFO!C102)</f>
        <v>Tach Armachiho</v>
      </c>
      <c r="D102" s="11" t="str">
        <f>IF(COUNTRY_INFO!$T$9:$T$1000="MDA3 (IVM)", COUNTRY_INFO!$T$9:$T$1000, " ")</f>
        <v>MDA3 (IVM)</v>
      </c>
      <c r="E102" s="253" t="s">
        <v>1185</v>
      </c>
      <c r="F102" s="295">
        <v>49434</v>
      </c>
      <c r="G102" s="288">
        <v>87882</v>
      </c>
      <c r="H102" s="11">
        <f t="shared" si="10"/>
        <v>137316</v>
      </c>
      <c r="I102" s="18">
        <v>45780</v>
      </c>
      <c r="J102" s="18">
        <v>81386</v>
      </c>
      <c r="K102" s="14">
        <f t="shared" si="11"/>
        <v>127166</v>
      </c>
      <c r="L102" s="59"/>
      <c r="M102" s="59"/>
      <c r="N102" s="56">
        <f t="shared" si="12"/>
        <v>0</v>
      </c>
      <c r="O102" s="11">
        <f t="shared" si="13"/>
        <v>45780</v>
      </c>
      <c r="P102" s="11">
        <f t="shared" si="14"/>
        <v>81386</v>
      </c>
      <c r="Q102" s="11">
        <f t="shared" si="15"/>
        <v>127166</v>
      </c>
      <c r="R102" s="293">
        <f t="shared" si="16"/>
        <v>92.608326253186064</v>
      </c>
      <c r="S102" s="293">
        <f t="shared" si="17"/>
        <v>92.608270180469262</v>
      </c>
      <c r="T102" s="293">
        <f t="shared" si="18"/>
        <v>92.608290366745322</v>
      </c>
    </row>
    <row r="103" spans="1:20" x14ac:dyDescent="0.2">
      <c r="A103" s="10" t="str">
        <f>IF(COUNTRY_INFO!A103=0," ",COUNTRY_INFO!A103)</f>
        <v>Ethiopia</v>
      </c>
      <c r="B103" s="10" t="str">
        <f>IF(COUNTRY_INFO!B103=0," ",COUNTRY_INFO!B103)</f>
        <v>AmharaNorth Gondar</v>
      </c>
      <c r="C103" s="10" t="str">
        <f>IF(COUNTRY_INFO!C103=0," ",COUNTRY_INFO!C103)</f>
        <v>Takusa</v>
      </c>
      <c r="D103" s="11" t="str">
        <f>IF(COUNTRY_INFO!$T$9:$T$1000="MDA3 (IVM)", COUNTRY_INFO!$T$9:$T$1000, " ")</f>
        <v>MDA3 (IVM)</v>
      </c>
      <c r="E103" s="253" t="s">
        <v>1185</v>
      </c>
      <c r="F103" s="295">
        <v>54373</v>
      </c>
      <c r="G103" s="288">
        <v>96663</v>
      </c>
      <c r="H103" s="11">
        <f t="shared" si="10"/>
        <v>151036</v>
      </c>
      <c r="I103" s="18">
        <v>27829</v>
      </c>
      <c r="J103" s="18">
        <v>49475</v>
      </c>
      <c r="K103" s="14">
        <f t="shared" si="11"/>
        <v>77304</v>
      </c>
      <c r="L103" s="59"/>
      <c r="M103" s="59"/>
      <c r="N103" s="56">
        <f t="shared" si="12"/>
        <v>0</v>
      </c>
      <c r="O103" s="11">
        <f t="shared" si="13"/>
        <v>27829</v>
      </c>
      <c r="P103" s="11">
        <f t="shared" si="14"/>
        <v>49475</v>
      </c>
      <c r="Q103" s="11">
        <f t="shared" si="15"/>
        <v>77304</v>
      </c>
      <c r="R103" s="230">
        <f t="shared" si="16"/>
        <v>51.181652658488588</v>
      </c>
      <c r="S103" s="230">
        <f t="shared" si="17"/>
        <v>51.182975905982644</v>
      </c>
      <c r="T103" s="230">
        <f t="shared" si="18"/>
        <v>51.18249953653433</v>
      </c>
    </row>
    <row r="104" spans="1:20" x14ac:dyDescent="0.2">
      <c r="A104" s="10" t="str">
        <f>IF(COUNTRY_INFO!A104=0," ",COUNTRY_INFO!A104)</f>
        <v>Ethiopia</v>
      </c>
      <c r="B104" s="10" t="str">
        <f>IF(COUNTRY_INFO!B104=0," ",COUNTRY_INFO!B104)</f>
        <v>AmharaNorth Gondar</v>
      </c>
      <c r="C104" s="10" t="str">
        <f>IF(COUNTRY_INFO!C104=0," ",COUNTRY_INFO!C104)</f>
        <v>Tegedie</v>
      </c>
      <c r="D104" s="11" t="str">
        <f>IF(COUNTRY_INFO!$T$9:$T$1000="MDA3 (IVM)", COUNTRY_INFO!$T$9:$T$1000, " ")</f>
        <v>MDA3 (IVM)</v>
      </c>
      <c r="E104" s="253" t="s">
        <v>1185</v>
      </c>
      <c r="F104" s="295">
        <v>29021</v>
      </c>
      <c r="G104" s="288">
        <v>51593</v>
      </c>
      <c r="H104" s="11">
        <f t="shared" si="10"/>
        <v>80614</v>
      </c>
      <c r="I104" s="18">
        <v>27829</v>
      </c>
      <c r="J104" s="18">
        <v>49475</v>
      </c>
      <c r="K104" s="14">
        <f t="shared" si="11"/>
        <v>77304</v>
      </c>
      <c r="L104" s="59"/>
      <c r="M104" s="59"/>
      <c r="N104" s="56">
        <f t="shared" si="12"/>
        <v>0</v>
      </c>
      <c r="O104" s="11">
        <f t="shared" si="13"/>
        <v>27829</v>
      </c>
      <c r="P104" s="11">
        <f t="shared" si="14"/>
        <v>49475</v>
      </c>
      <c r="Q104" s="11">
        <f t="shared" si="15"/>
        <v>77304</v>
      </c>
      <c r="R104" s="293">
        <f t="shared" si="16"/>
        <v>95.892629475207613</v>
      </c>
      <c r="S104" s="293">
        <f t="shared" si="17"/>
        <v>95.894791929137668</v>
      </c>
      <c r="T104" s="293">
        <f t="shared" si="18"/>
        <v>95.894013446795839</v>
      </c>
    </row>
    <row r="105" spans="1:20" x14ac:dyDescent="0.2">
      <c r="A105" s="10" t="str">
        <f>IF(COUNTRY_INFO!A105=0," ",COUNTRY_INFO!A105)</f>
        <v>Ethiopia</v>
      </c>
      <c r="B105" s="10" t="str">
        <f>IF(COUNTRY_INFO!B105=0," ",COUNTRY_INFO!B105)</f>
        <v>AmharaNorth Gondar</v>
      </c>
      <c r="C105" s="10" t="str">
        <f>IF(COUNTRY_INFO!C105=0," ",COUNTRY_INFO!C105)</f>
        <v>Telemt</v>
      </c>
      <c r="D105" s="11" t="str">
        <f>IF(COUNTRY_INFO!$T$9:$T$1000="MDA3 (IVM)", COUNTRY_INFO!$T$9:$T$1000, " ")</f>
        <v xml:space="preserve"> </v>
      </c>
      <c r="E105" s="109"/>
      <c r="F105" s="288"/>
      <c r="G105" s="288"/>
      <c r="H105" s="11">
        <f t="shared" si="10"/>
        <v>0</v>
      </c>
      <c r="I105" s="18"/>
      <c r="J105" s="18"/>
      <c r="K105" s="14">
        <f t="shared" si="11"/>
        <v>0</v>
      </c>
      <c r="L105" s="59"/>
      <c r="M105" s="59"/>
      <c r="N105" s="56">
        <f t="shared" si="12"/>
        <v>0</v>
      </c>
      <c r="O105" s="11">
        <f t="shared" si="13"/>
        <v>0</v>
      </c>
      <c r="P105" s="11">
        <f t="shared" si="14"/>
        <v>0</v>
      </c>
      <c r="Q105" s="11">
        <f t="shared" si="15"/>
        <v>0</v>
      </c>
      <c r="R105" s="230" t="str">
        <f t="shared" si="16"/>
        <v xml:space="preserve"> </v>
      </c>
      <c r="S105" s="230" t="str">
        <f t="shared" si="17"/>
        <v xml:space="preserve"> </v>
      </c>
      <c r="T105" s="230" t="str">
        <f t="shared" si="18"/>
        <v xml:space="preserve"> </v>
      </c>
    </row>
    <row r="106" spans="1:20" x14ac:dyDescent="0.2">
      <c r="A106" s="10" t="str">
        <f>IF(COUNTRY_INFO!A106=0," ",COUNTRY_INFO!A106)</f>
        <v>Ethiopia</v>
      </c>
      <c r="B106" s="10" t="str">
        <f>IF(COUNTRY_INFO!B106=0," ",COUNTRY_INFO!B106)</f>
        <v>AmharaNorth Gondar</v>
      </c>
      <c r="C106" s="10" t="str">
        <f>IF(COUNTRY_INFO!C106=0," ",COUNTRY_INFO!C106)</f>
        <v>West Armachoho</v>
      </c>
      <c r="D106" s="11" t="str">
        <f>IF(COUNTRY_INFO!$T$9:$T$1000="MDA3 (IVM)", COUNTRY_INFO!$T$9:$T$1000, " ")</f>
        <v>MDA3 (IVM)</v>
      </c>
      <c r="E106" s="253" t="s">
        <v>1185</v>
      </c>
      <c r="F106" s="295">
        <v>16120</v>
      </c>
      <c r="G106" s="288">
        <v>28658</v>
      </c>
      <c r="H106" s="11">
        <f t="shared" si="10"/>
        <v>44778</v>
      </c>
      <c r="I106" s="18">
        <v>15241</v>
      </c>
      <c r="J106" s="18">
        <v>27096</v>
      </c>
      <c r="K106" s="14">
        <f t="shared" si="11"/>
        <v>42337</v>
      </c>
      <c r="L106" s="59"/>
      <c r="M106" s="59"/>
      <c r="N106" s="56">
        <f t="shared" si="12"/>
        <v>0</v>
      </c>
      <c r="O106" s="11">
        <f t="shared" si="13"/>
        <v>15241</v>
      </c>
      <c r="P106" s="11">
        <f t="shared" si="14"/>
        <v>27096</v>
      </c>
      <c r="Q106" s="11">
        <f t="shared" si="15"/>
        <v>42337</v>
      </c>
      <c r="R106" s="293">
        <f t="shared" si="16"/>
        <v>94.547146401985117</v>
      </c>
      <c r="S106" s="293">
        <f t="shared" si="17"/>
        <v>94.54951496964199</v>
      </c>
      <c r="T106" s="293">
        <f t="shared" si="18"/>
        <v>94.548662289517168</v>
      </c>
    </row>
    <row r="107" spans="1:20" x14ac:dyDescent="0.2">
      <c r="A107" s="10" t="str">
        <f>IF(COUNTRY_INFO!A107=0," ",COUNTRY_INFO!A107)</f>
        <v>Ethiopia</v>
      </c>
      <c r="B107" s="10" t="str">
        <f>IF(COUNTRY_INFO!B107=0," ",COUNTRY_INFO!B107)</f>
        <v>AmharaNorth Gondar</v>
      </c>
      <c r="C107" s="10" t="str">
        <f>IF(COUNTRY_INFO!C107=0," ",COUNTRY_INFO!C107)</f>
        <v>West Dembia</v>
      </c>
      <c r="D107" s="11" t="str">
        <f>IF(COUNTRY_INFO!$T$9:$T$1000="MDA3 (IVM)", COUNTRY_INFO!$T$9:$T$1000, " ")</f>
        <v xml:space="preserve"> </v>
      </c>
      <c r="E107" s="109"/>
      <c r="F107" s="288"/>
      <c r="G107" s="288"/>
      <c r="H107" s="11">
        <f t="shared" si="10"/>
        <v>0</v>
      </c>
      <c r="I107" s="18"/>
      <c r="J107" s="18"/>
      <c r="K107" s="14">
        <f t="shared" si="11"/>
        <v>0</v>
      </c>
      <c r="L107" s="59"/>
      <c r="M107" s="59"/>
      <c r="N107" s="56">
        <f t="shared" si="12"/>
        <v>0</v>
      </c>
      <c r="O107" s="11">
        <f t="shared" si="13"/>
        <v>0</v>
      </c>
      <c r="P107" s="11">
        <f t="shared" si="14"/>
        <v>0</v>
      </c>
      <c r="Q107" s="11">
        <f t="shared" si="15"/>
        <v>0</v>
      </c>
      <c r="R107" s="230" t="str">
        <f t="shared" si="16"/>
        <v xml:space="preserve"> </v>
      </c>
      <c r="S107" s="230" t="str">
        <f t="shared" si="17"/>
        <v xml:space="preserve"> </v>
      </c>
      <c r="T107" s="230" t="str">
        <f t="shared" si="18"/>
        <v xml:space="preserve"> </v>
      </c>
    </row>
    <row r="108" spans="1:20" x14ac:dyDescent="0.2">
      <c r="A108" s="10" t="str">
        <f>IF(COUNTRY_INFO!A108=0," ",COUNTRY_INFO!A108)</f>
        <v>Ethiopia</v>
      </c>
      <c r="B108" s="10" t="str">
        <f>IF(COUNTRY_INFO!B108=0," ",COUNTRY_INFO!B108)</f>
        <v>AmharaNorth Gondar</v>
      </c>
      <c r="C108" s="10" t="str">
        <f>IF(COUNTRY_INFO!C108=0," ",COUNTRY_INFO!C108)</f>
        <v>Wogera</v>
      </c>
      <c r="D108" s="11" t="str">
        <f>IF(COUNTRY_INFO!$T$9:$T$1000="MDA3 (IVM)", COUNTRY_INFO!$T$9:$T$1000, " ")</f>
        <v xml:space="preserve"> </v>
      </c>
      <c r="E108" s="109"/>
      <c r="F108" s="288"/>
      <c r="G108" s="288"/>
      <c r="H108" s="11">
        <f t="shared" si="10"/>
        <v>0</v>
      </c>
      <c r="I108" s="18"/>
      <c r="J108" s="18"/>
      <c r="K108" s="14">
        <f t="shared" si="11"/>
        <v>0</v>
      </c>
      <c r="L108" s="59"/>
      <c r="M108" s="59"/>
      <c r="N108" s="56">
        <f t="shared" si="12"/>
        <v>0</v>
      </c>
      <c r="O108" s="11">
        <f t="shared" si="13"/>
        <v>0</v>
      </c>
      <c r="P108" s="11">
        <f t="shared" si="14"/>
        <v>0</v>
      </c>
      <c r="Q108" s="11">
        <f t="shared" si="15"/>
        <v>0</v>
      </c>
      <c r="R108" s="230" t="str">
        <f t="shared" si="16"/>
        <v xml:space="preserve"> </v>
      </c>
      <c r="S108" s="230" t="str">
        <f t="shared" si="17"/>
        <v xml:space="preserve"> </v>
      </c>
      <c r="T108" s="230" t="str">
        <f t="shared" si="18"/>
        <v xml:space="preserve"> </v>
      </c>
    </row>
    <row r="109" spans="1:20" x14ac:dyDescent="0.2">
      <c r="A109" s="10" t="str">
        <f>IF(COUNTRY_INFO!A109=0," ",COUNTRY_INFO!A109)</f>
        <v>Ethiopia</v>
      </c>
      <c r="B109" s="10" t="str">
        <f>IF(COUNTRY_INFO!B109=0," ",COUNTRY_INFO!B109)</f>
        <v>AmharaNorth Shoa</v>
      </c>
      <c r="C109" s="10" t="str">
        <f>IF(COUNTRY_INFO!C109=0," ",COUNTRY_INFO!C109)</f>
        <v>Angolelna tera</v>
      </c>
      <c r="D109" s="11" t="str">
        <f>IF(COUNTRY_INFO!$T$9:$T$1000="MDA3 (IVM)", COUNTRY_INFO!$T$9:$T$1000, " ")</f>
        <v xml:space="preserve"> </v>
      </c>
      <c r="E109" s="109"/>
      <c r="F109" s="288"/>
      <c r="G109" s="288"/>
      <c r="H109" s="11">
        <f t="shared" si="10"/>
        <v>0</v>
      </c>
      <c r="I109" s="18"/>
      <c r="J109" s="18"/>
      <c r="K109" s="14">
        <f t="shared" si="11"/>
        <v>0</v>
      </c>
      <c r="L109" s="59"/>
      <c r="M109" s="59"/>
      <c r="N109" s="56">
        <f t="shared" si="12"/>
        <v>0</v>
      </c>
      <c r="O109" s="11">
        <f t="shared" si="13"/>
        <v>0</v>
      </c>
      <c r="P109" s="11">
        <f t="shared" si="14"/>
        <v>0</v>
      </c>
      <c r="Q109" s="11">
        <f t="shared" si="15"/>
        <v>0</v>
      </c>
      <c r="R109" s="230" t="str">
        <f t="shared" si="16"/>
        <v xml:space="preserve"> </v>
      </c>
      <c r="S109" s="230" t="str">
        <f t="shared" si="17"/>
        <v xml:space="preserve"> </v>
      </c>
      <c r="T109" s="230" t="str">
        <f t="shared" si="18"/>
        <v xml:space="preserve"> </v>
      </c>
    </row>
    <row r="110" spans="1:20" x14ac:dyDescent="0.2">
      <c r="A110" s="10" t="str">
        <f>IF(COUNTRY_INFO!A110=0," ",COUNTRY_INFO!A110)</f>
        <v>Ethiopia</v>
      </c>
      <c r="B110" s="10" t="str">
        <f>IF(COUNTRY_INFO!B110=0," ",COUNTRY_INFO!B110)</f>
        <v>AmharaNorth Shoa</v>
      </c>
      <c r="C110" s="10" t="str">
        <f>IF(COUNTRY_INFO!C110=0," ",COUNTRY_INFO!C110)</f>
        <v>Ankober</v>
      </c>
      <c r="D110" s="11" t="str">
        <f>IF(COUNTRY_INFO!$T$9:$T$1000="MDA3 (IVM)", COUNTRY_INFO!$T$9:$T$1000, " ")</f>
        <v xml:space="preserve"> </v>
      </c>
      <c r="E110" s="109"/>
      <c r="F110" s="288"/>
      <c r="G110" s="288"/>
      <c r="H110" s="11">
        <f t="shared" si="10"/>
        <v>0</v>
      </c>
      <c r="I110" s="18"/>
      <c r="J110" s="18"/>
      <c r="K110" s="14">
        <f t="shared" si="11"/>
        <v>0</v>
      </c>
      <c r="L110" s="59"/>
      <c r="M110" s="59"/>
      <c r="N110" s="56">
        <f t="shared" si="12"/>
        <v>0</v>
      </c>
      <c r="O110" s="11">
        <f t="shared" si="13"/>
        <v>0</v>
      </c>
      <c r="P110" s="11">
        <f t="shared" si="14"/>
        <v>0</v>
      </c>
      <c r="Q110" s="11">
        <f t="shared" si="15"/>
        <v>0</v>
      </c>
      <c r="R110" s="230" t="str">
        <f t="shared" si="16"/>
        <v xml:space="preserve"> </v>
      </c>
      <c r="S110" s="230" t="str">
        <f t="shared" si="17"/>
        <v xml:space="preserve"> </v>
      </c>
      <c r="T110" s="230" t="str">
        <f t="shared" si="18"/>
        <v xml:space="preserve"> </v>
      </c>
    </row>
    <row r="111" spans="1:20" x14ac:dyDescent="0.2">
      <c r="A111" s="10" t="str">
        <f>IF(COUNTRY_INFO!A111=0," ",COUNTRY_INFO!A111)</f>
        <v>Ethiopia</v>
      </c>
      <c r="B111" s="10" t="str">
        <f>IF(COUNTRY_INFO!B111=0," ",COUNTRY_INFO!B111)</f>
        <v>AmharaNorth Shoa</v>
      </c>
      <c r="C111" s="10" t="str">
        <f>IF(COUNTRY_INFO!C111=0," ",COUNTRY_INFO!C111)</f>
        <v>Antsokiagemza</v>
      </c>
      <c r="D111" s="11" t="str">
        <f>IF(COUNTRY_INFO!$T$9:$T$1000="MDA3 (IVM)", COUNTRY_INFO!$T$9:$T$1000, " ")</f>
        <v xml:space="preserve"> </v>
      </c>
      <c r="E111" s="109"/>
      <c r="F111" s="288"/>
      <c r="G111" s="288"/>
      <c r="H111" s="11">
        <f t="shared" si="10"/>
        <v>0</v>
      </c>
      <c r="I111" s="18"/>
      <c r="J111" s="18"/>
      <c r="K111" s="14">
        <f t="shared" si="11"/>
        <v>0</v>
      </c>
      <c r="L111" s="59"/>
      <c r="M111" s="59"/>
      <c r="N111" s="56">
        <f t="shared" si="12"/>
        <v>0</v>
      </c>
      <c r="O111" s="11">
        <f t="shared" si="13"/>
        <v>0</v>
      </c>
      <c r="P111" s="11">
        <f t="shared" si="14"/>
        <v>0</v>
      </c>
      <c r="Q111" s="11">
        <f t="shared" si="15"/>
        <v>0</v>
      </c>
      <c r="R111" s="230" t="str">
        <f t="shared" si="16"/>
        <v xml:space="preserve"> </v>
      </c>
      <c r="S111" s="230" t="str">
        <f t="shared" si="17"/>
        <v xml:space="preserve"> </v>
      </c>
      <c r="T111" s="230" t="str">
        <f t="shared" si="18"/>
        <v xml:space="preserve"> </v>
      </c>
    </row>
    <row r="112" spans="1:20" x14ac:dyDescent="0.2">
      <c r="A112" s="10" t="str">
        <f>IF(COUNTRY_INFO!A112=0," ",COUNTRY_INFO!A112)</f>
        <v>Ethiopia</v>
      </c>
      <c r="B112" s="10" t="str">
        <f>IF(COUNTRY_INFO!B112=0," ",COUNTRY_INFO!B112)</f>
        <v>AmharaNorth Shoa</v>
      </c>
      <c r="C112" s="10" t="str">
        <f>IF(COUNTRY_INFO!C112=0," ",COUNTRY_INFO!C112)</f>
        <v>Assagirt</v>
      </c>
      <c r="D112" s="11" t="str">
        <f>IF(COUNTRY_INFO!$T$9:$T$1000="MDA3 (IVM)", COUNTRY_INFO!$T$9:$T$1000, " ")</f>
        <v xml:space="preserve"> </v>
      </c>
      <c r="E112" s="109"/>
      <c r="F112" s="288"/>
      <c r="G112" s="288"/>
      <c r="H112" s="11">
        <f t="shared" si="10"/>
        <v>0</v>
      </c>
      <c r="I112" s="18"/>
      <c r="J112" s="18"/>
      <c r="K112" s="14">
        <f t="shared" si="11"/>
        <v>0</v>
      </c>
      <c r="L112" s="59"/>
      <c r="M112" s="59"/>
      <c r="N112" s="56">
        <f t="shared" si="12"/>
        <v>0</v>
      </c>
      <c r="O112" s="11">
        <f t="shared" si="13"/>
        <v>0</v>
      </c>
      <c r="P112" s="11">
        <f t="shared" si="14"/>
        <v>0</v>
      </c>
      <c r="Q112" s="11">
        <f t="shared" si="15"/>
        <v>0</v>
      </c>
      <c r="R112" s="230" t="str">
        <f t="shared" si="16"/>
        <v xml:space="preserve"> </v>
      </c>
      <c r="S112" s="230" t="str">
        <f t="shared" si="17"/>
        <v xml:space="preserve"> </v>
      </c>
      <c r="T112" s="230" t="str">
        <f t="shared" si="18"/>
        <v xml:space="preserve"> </v>
      </c>
    </row>
    <row r="113" spans="1:20" x14ac:dyDescent="0.2">
      <c r="A113" s="10" t="str">
        <f>IF(COUNTRY_INFO!A113=0," ",COUNTRY_INFO!A113)</f>
        <v>Ethiopia</v>
      </c>
      <c r="B113" s="10" t="str">
        <f>IF(COUNTRY_INFO!B113=0," ",COUNTRY_INFO!B113)</f>
        <v>AmharaNorth Shoa</v>
      </c>
      <c r="C113" s="10" t="str">
        <f>IF(COUNTRY_INFO!C113=0," ",COUNTRY_INFO!C113)</f>
        <v>Baso Naworana</v>
      </c>
      <c r="D113" s="11" t="str">
        <f>IF(COUNTRY_INFO!$T$9:$T$1000="MDA3 (IVM)", COUNTRY_INFO!$T$9:$T$1000, " ")</f>
        <v xml:space="preserve"> </v>
      </c>
      <c r="E113" s="109"/>
      <c r="F113" s="288"/>
      <c r="G113" s="288"/>
      <c r="H113" s="11">
        <f t="shared" si="10"/>
        <v>0</v>
      </c>
      <c r="I113" s="18"/>
      <c r="J113" s="18"/>
      <c r="K113" s="14">
        <f t="shared" si="11"/>
        <v>0</v>
      </c>
      <c r="L113" s="59"/>
      <c r="M113" s="59"/>
      <c r="N113" s="56">
        <f t="shared" si="12"/>
        <v>0</v>
      </c>
      <c r="O113" s="11">
        <f t="shared" si="13"/>
        <v>0</v>
      </c>
      <c r="P113" s="11">
        <f t="shared" si="14"/>
        <v>0</v>
      </c>
      <c r="Q113" s="11">
        <f t="shared" si="15"/>
        <v>0</v>
      </c>
      <c r="R113" s="230" t="str">
        <f t="shared" si="16"/>
        <v xml:space="preserve"> </v>
      </c>
      <c r="S113" s="230" t="str">
        <f t="shared" si="17"/>
        <v xml:space="preserve"> </v>
      </c>
      <c r="T113" s="230" t="str">
        <f t="shared" si="18"/>
        <v xml:space="preserve"> </v>
      </c>
    </row>
    <row r="114" spans="1:20" x14ac:dyDescent="0.2">
      <c r="A114" s="10" t="str">
        <f>IF(COUNTRY_INFO!A114=0," ",COUNTRY_INFO!A114)</f>
        <v>Ethiopia</v>
      </c>
      <c r="B114" s="10" t="str">
        <f>IF(COUNTRY_INFO!B114=0," ",COUNTRY_INFO!B114)</f>
        <v>AmharaNorth Shoa</v>
      </c>
      <c r="C114" s="10" t="str">
        <f>IF(COUNTRY_INFO!C114=0," ",COUNTRY_INFO!C114)</f>
        <v>Berehet</v>
      </c>
      <c r="D114" s="11" t="str">
        <f>IF(COUNTRY_INFO!$T$9:$T$1000="MDA3 (IVM)", COUNTRY_INFO!$T$9:$T$1000, " ")</f>
        <v xml:space="preserve"> </v>
      </c>
      <c r="E114" s="109"/>
      <c r="F114" s="288"/>
      <c r="G114" s="288"/>
      <c r="H114" s="11">
        <f t="shared" si="10"/>
        <v>0</v>
      </c>
      <c r="I114" s="18"/>
      <c r="J114" s="18"/>
      <c r="K114" s="14">
        <f t="shared" si="11"/>
        <v>0</v>
      </c>
      <c r="L114" s="59"/>
      <c r="M114" s="59"/>
      <c r="N114" s="56">
        <f t="shared" si="12"/>
        <v>0</v>
      </c>
      <c r="O114" s="11">
        <f t="shared" si="13"/>
        <v>0</v>
      </c>
      <c r="P114" s="11">
        <f t="shared" si="14"/>
        <v>0</v>
      </c>
      <c r="Q114" s="11">
        <f t="shared" si="15"/>
        <v>0</v>
      </c>
      <c r="R114" s="230" t="str">
        <f t="shared" si="16"/>
        <v xml:space="preserve"> </v>
      </c>
      <c r="S114" s="230" t="str">
        <f t="shared" si="17"/>
        <v xml:space="preserve"> </v>
      </c>
      <c r="T114" s="230" t="str">
        <f t="shared" si="18"/>
        <v xml:space="preserve"> </v>
      </c>
    </row>
    <row r="115" spans="1:20" x14ac:dyDescent="0.2">
      <c r="A115" s="10" t="str">
        <f>IF(COUNTRY_INFO!A115=0," ",COUNTRY_INFO!A115)</f>
        <v>Ethiopia</v>
      </c>
      <c r="B115" s="10" t="str">
        <f>IF(COUNTRY_INFO!B115=0," ",COUNTRY_INFO!B115)</f>
        <v>AmharaNorth Shoa</v>
      </c>
      <c r="C115" s="10" t="str">
        <f>IF(COUNTRY_INFO!C115=0," ",COUNTRY_INFO!C115)</f>
        <v>Debirebirhan Town</v>
      </c>
      <c r="D115" s="11" t="str">
        <f>IF(COUNTRY_INFO!$T$9:$T$1000="MDA3 (IVM)", COUNTRY_INFO!$T$9:$T$1000, " ")</f>
        <v xml:space="preserve"> </v>
      </c>
      <c r="E115" s="109"/>
      <c r="F115" s="288"/>
      <c r="G115" s="288"/>
      <c r="H115" s="11">
        <f t="shared" si="10"/>
        <v>0</v>
      </c>
      <c r="I115" s="18"/>
      <c r="J115" s="18"/>
      <c r="K115" s="14">
        <f t="shared" si="11"/>
        <v>0</v>
      </c>
      <c r="L115" s="59"/>
      <c r="M115" s="59"/>
      <c r="N115" s="56">
        <f t="shared" si="12"/>
        <v>0</v>
      </c>
      <c r="O115" s="11">
        <f t="shared" si="13"/>
        <v>0</v>
      </c>
      <c r="P115" s="11">
        <f t="shared" si="14"/>
        <v>0</v>
      </c>
      <c r="Q115" s="11">
        <f t="shared" si="15"/>
        <v>0</v>
      </c>
      <c r="R115" s="230" t="str">
        <f t="shared" si="16"/>
        <v xml:space="preserve"> </v>
      </c>
      <c r="S115" s="230" t="str">
        <f t="shared" si="17"/>
        <v xml:space="preserve"> </v>
      </c>
      <c r="T115" s="230" t="str">
        <f t="shared" si="18"/>
        <v xml:space="preserve"> </v>
      </c>
    </row>
    <row r="116" spans="1:20" x14ac:dyDescent="0.2">
      <c r="A116" s="10" t="str">
        <f>IF(COUNTRY_INFO!A116=0," ",COUNTRY_INFO!A116)</f>
        <v>Ethiopia</v>
      </c>
      <c r="B116" s="10" t="str">
        <f>IF(COUNTRY_INFO!B116=0," ",COUNTRY_INFO!B116)</f>
        <v>AmharaNorth Shoa</v>
      </c>
      <c r="C116" s="10" t="str">
        <f>IF(COUNTRY_INFO!C116=0," ",COUNTRY_INFO!C116)</f>
        <v>Efratanagidem</v>
      </c>
      <c r="D116" s="11" t="str">
        <f>IF(COUNTRY_INFO!$T$9:$T$1000="MDA3 (IVM)", COUNTRY_INFO!$T$9:$T$1000, " ")</f>
        <v xml:space="preserve"> </v>
      </c>
      <c r="E116" s="109"/>
      <c r="F116" s="288"/>
      <c r="G116" s="288"/>
      <c r="H116" s="11">
        <f t="shared" si="10"/>
        <v>0</v>
      </c>
      <c r="I116" s="18"/>
      <c r="J116" s="18"/>
      <c r="K116" s="14">
        <f t="shared" si="11"/>
        <v>0</v>
      </c>
      <c r="L116" s="59"/>
      <c r="M116" s="59"/>
      <c r="N116" s="56">
        <f t="shared" si="12"/>
        <v>0</v>
      </c>
      <c r="O116" s="11">
        <f t="shared" si="13"/>
        <v>0</v>
      </c>
      <c r="P116" s="11">
        <f t="shared" si="14"/>
        <v>0</v>
      </c>
      <c r="Q116" s="11">
        <f t="shared" si="15"/>
        <v>0</v>
      </c>
      <c r="R116" s="230" t="str">
        <f t="shared" si="16"/>
        <v xml:space="preserve"> </v>
      </c>
      <c r="S116" s="230" t="str">
        <f t="shared" si="17"/>
        <v xml:space="preserve"> </v>
      </c>
      <c r="T116" s="230" t="str">
        <f t="shared" si="18"/>
        <v xml:space="preserve"> </v>
      </c>
    </row>
    <row r="117" spans="1:20" x14ac:dyDescent="0.2">
      <c r="A117" s="10" t="str">
        <f>IF(COUNTRY_INFO!A117=0," ",COUNTRY_INFO!A117)</f>
        <v>Ethiopia</v>
      </c>
      <c r="B117" s="10" t="str">
        <f>IF(COUNTRY_INFO!B117=0," ",COUNTRY_INFO!B117)</f>
        <v>AmharaNorth Shoa</v>
      </c>
      <c r="C117" s="10" t="str">
        <f>IF(COUNTRY_INFO!C117=0," ",COUNTRY_INFO!C117)</f>
        <v>Ensaro</v>
      </c>
      <c r="D117" s="11" t="str">
        <f>IF(COUNTRY_INFO!$T$9:$T$1000="MDA3 (IVM)", COUNTRY_INFO!$T$9:$T$1000, " ")</f>
        <v xml:space="preserve"> </v>
      </c>
      <c r="E117" s="109"/>
      <c r="F117" s="288"/>
      <c r="G117" s="288"/>
      <c r="H117" s="11">
        <f t="shared" si="10"/>
        <v>0</v>
      </c>
      <c r="I117" s="18"/>
      <c r="J117" s="18"/>
      <c r="K117" s="14">
        <f t="shared" si="11"/>
        <v>0</v>
      </c>
      <c r="L117" s="59"/>
      <c r="M117" s="59"/>
      <c r="N117" s="56">
        <f t="shared" si="12"/>
        <v>0</v>
      </c>
      <c r="O117" s="11">
        <f t="shared" si="13"/>
        <v>0</v>
      </c>
      <c r="P117" s="11">
        <f t="shared" si="14"/>
        <v>0</v>
      </c>
      <c r="Q117" s="11">
        <f t="shared" si="15"/>
        <v>0</v>
      </c>
      <c r="R117" s="230" t="str">
        <f t="shared" si="16"/>
        <v xml:space="preserve"> </v>
      </c>
      <c r="S117" s="230" t="str">
        <f t="shared" si="17"/>
        <v xml:space="preserve"> </v>
      </c>
      <c r="T117" s="230" t="str">
        <f t="shared" si="18"/>
        <v xml:space="preserve"> </v>
      </c>
    </row>
    <row r="118" spans="1:20" x14ac:dyDescent="0.2">
      <c r="A118" s="10" t="str">
        <f>IF(COUNTRY_INFO!A118=0," ",COUNTRY_INFO!A118)</f>
        <v>Ethiopia</v>
      </c>
      <c r="B118" s="10" t="str">
        <f>IF(COUNTRY_INFO!B118=0," ",COUNTRY_INFO!B118)</f>
        <v>AmharaNorth Shoa</v>
      </c>
      <c r="C118" s="10" t="str">
        <f>IF(COUNTRY_INFO!C118=0," ",COUNTRY_INFO!C118)</f>
        <v>Geshe</v>
      </c>
      <c r="D118" s="11" t="str">
        <f>IF(COUNTRY_INFO!$T$9:$T$1000="MDA3 (IVM)", COUNTRY_INFO!$T$9:$T$1000, " ")</f>
        <v xml:space="preserve"> </v>
      </c>
      <c r="E118" s="109"/>
      <c r="F118" s="288"/>
      <c r="G118" s="288"/>
      <c r="H118" s="11">
        <f t="shared" si="10"/>
        <v>0</v>
      </c>
      <c r="I118" s="18"/>
      <c r="J118" s="18"/>
      <c r="K118" s="14">
        <f t="shared" si="11"/>
        <v>0</v>
      </c>
      <c r="L118" s="59"/>
      <c r="M118" s="59"/>
      <c r="N118" s="56">
        <f t="shared" si="12"/>
        <v>0</v>
      </c>
      <c r="O118" s="11">
        <f t="shared" si="13"/>
        <v>0</v>
      </c>
      <c r="P118" s="11">
        <f t="shared" si="14"/>
        <v>0</v>
      </c>
      <c r="Q118" s="11">
        <f t="shared" si="15"/>
        <v>0</v>
      </c>
      <c r="R118" s="230" t="str">
        <f t="shared" si="16"/>
        <v xml:space="preserve"> </v>
      </c>
      <c r="S118" s="230" t="str">
        <f t="shared" si="17"/>
        <v xml:space="preserve"> </v>
      </c>
      <c r="T118" s="230" t="str">
        <f t="shared" si="18"/>
        <v xml:space="preserve"> </v>
      </c>
    </row>
    <row r="119" spans="1:20" x14ac:dyDescent="0.2">
      <c r="A119" s="10" t="str">
        <f>IF(COUNTRY_INFO!A119=0," ",COUNTRY_INFO!A119)</f>
        <v>Ethiopia</v>
      </c>
      <c r="B119" s="10" t="str">
        <f>IF(COUNTRY_INFO!B119=0," ",COUNTRY_INFO!B119)</f>
        <v>AmharaNorth Shoa</v>
      </c>
      <c r="C119" s="10" t="str">
        <f>IF(COUNTRY_INFO!C119=0," ",COUNTRY_INFO!C119)</f>
        <v>Hageremariam</v>
      </c>
      <c r="D119" s="11" t="str">
        <f>IF(COUNTRY_INFO!$T$9:$T$1000="MDA3 (IVM)", COUNTRY_INFO!$T$9:$T$1000, " ")</f>
        <v xml:space="preserve"> </v>
      </c>
      <c r="E119" s="109"/>
      <c r="F119" s="288"/>
      <c r="G119" s="288"/>
      <c r="H119" s="11">
        <f t="shared" si="10"/>
        <v>0</v>
      </c>
      <c r="I119" s="18"/>
      <c r="J119" s="18"/>
      <c r="K119" s="14">
        <f t="shared" si="11"/>
        <v>0</v>
      </c>
      <c r="L119" s="59"/>
      <c r="M119" s="59"/>
      <c r="N119" s="56">
        <f t="shared" si="12"/>
        <v>0</v>
      </c>
      <c r="O119" s="11">
        <f t="shared" si="13"/>
        <v>0</v>
      </c>
      <c r="P119" s="11">
        <f t="shared" si="14"/>
        <v>0</v>
      </c>
      <c r="Q119" s="11">
        <f t="shared" si="15"/>
        <v>0</v>
      </c>
      <c r="R119" s="230" t="str">
        <f t="shared" si="16"/>
        <v xml:space="preserve"> </v>
      </c>
      <c r="S119" s="230" t="str">
        <f t="shared" si="17"/>
        <v xml:space="preserve"> </v>
      </c>
      <c r="T119" s="230" t="str">
        <f t="shared" si="18"/>
        <v xml:space="preserve"> </v>
      </c>
    </row>
    <row r="120" spans="1:20" x14ac:dyDescent="0.2">
      <c r="A120" s="10" t="str">
        <f>IF(COUNTRY_INFO!A120=0," ",COUNTRY_INFO!A120)</f>
        <v>Ethiopia</v>
      </c>
      <c r="B120" s="10" t="str">
        <f>IF(COUNTRY_INFO!B120=0," ",COUNTRY_INFO!B120)</f>
        <v>AmharaNorth Shoa</v>
      </c>
      <c r="C120" s="10" t="str">
        <f>IF(COUNTRY_INFO!C120=0," ",COUNTRY_INFO!C120)</f>
        <v>Kewot</v>
      </c>
      <c r="D120" s="11" t="str">
        <f>IF(COUNTRY_INFO!$T$9:$T$1000="MDA3 (IVM)", COUNTRY_INFO!$T$9:$T$1000, " ")</f>
        <v xml:space="preserve"> </v>
      </c>
      <c r="E120" s="109"/>
      <c r="F120" s="288"/>
      <c r="G120" s="288"/>
      <c r="H120" s="11">
        <f t="shared" si="10"/>
        <v>0</v>
      </c>
      <c r="I120" s="18"/>
      <c r="J120" s="18"/>
      <c r="K120" s="14">
        <f t="shared" si="11"/>
        <v>0</v>
      </c>
      <c r="L120" s="59"/>
      <c r="M120" s="59"/>
      <c r="N120" s="56">
        <f t="shared" si="12"/>
        <v>0</v>
      </c>
      <c r="O120" s="11">
        <f t="shared" si="13"/>
        <v>0</v>
      </c>
      <c r="P120" s="11">
        <f t="shared" si="14"/>
        <v>0</v>
      </c>
      <c r="Q120" s="11">
        <f t="shared" si="15"/>
        <v>0</v>
      </c>
      <c r="R120" s="230" t="str">
        <f t="shared" si="16"/>
        <v xml:space="preserve"> </v>
      </c>
      <c r="S120" s="230" t="str">
        <f t="shared" si="17"/>
        <v xml:space="preserve"> </v>
      </c>
      <c r="T120" s="230" t="str">
        <f t="shared" si="18"/>
        <v xml:space="preserve"> </v>
      </c>
    </row>
    <row r="121" spans="1:20" x14ac:dyDescent="0.2">
      <c r="A121" s="10" t="str">
        <f>IF(COUNTRY_INFO!A121=0," ",COUNTRY_INFO!A121)</f>
        <v>Ethiopia</v>
      </c>
      <c r="B121" s="10" t="str">
        <f>IF(COUNTRY_INFO!B121=0," ",COUNTRY_INFO!B121)</f>
        <v>AmharaNorth Shoa</v>
      </c>
      <c r="C121" s="10" t="str">
        <f>IF(COUNTRY_INFO!C121=0," ",COUNTRY_INFO!C121)</f>
        <v>Menzgera</v>
      </c>
      <c r="D121" s="11" t="str">
        <f>IF(COUNTRY_INFO!$T$9:$T$1000="MDA3 (IVM)", COUNTRY_INFO!$T$9:$T$1000, " ")</f>
        <v xml:space="preserve"> </v>
      </c>
      <c r="E121" s="109"/>
      <c r="F121" s="288"/>
      <c r="G121" s="288"/>
      <c r="H121" s="11">
        <f t="shared" si="10"/>
        <v>0</v>
      </c>
      <c r="I121" s="18"/>
      <c r="J121" s="18"/>
      <c r="K121" s="14">
        <f t="shared" si="11"/>
        <v>0</v>
      </c>
      <c r="L121" s="59"/>
      <c r="M121" s="59"/>
      <c r="N121" s="56">
        <f t="shared" si="12"/>
        <v>0</v>
      </c>
      <c r="O121" s="11">
        <f t="shared" si="13"/>
        <v>0</v>
      </c>
      <c r="P121" s="11">
        <f t="shared" si="14"/>
        <v>0</v>
      </c>
      <c r="Q121" s="11">
        <f t="shared" si="15"/>
        <v>0</v>
      </c>
      <c r="R121" s="230" t="str">
        <f t="shared" si="16"/>
        <v xml:space="preserve"> </v>
      </c>
      <c r="S121" s="230" t="str">
        <f t="shared" si="17"/>
        <v xml:space="preserve"> </v>
      </c>
      <c r="T121" s="230" t="str">
        <f t="shared" si="18"/>
        <v xml:space="preserve"> </v>
      </c>
    </row>
    <row r="122" spans="1:20" x14ac:dyDescent="0.2">
      <c r="A122" s="10" t="str">
        <f>IF(COUNTRY_INFO!A122=0," ",COUNTRY_INFO!A122)</f>
        <v>Ethiopia</v>
      </c>
      <c r="B122" s="10" t="str">
        <f>IF(COUNTRY_INFO!B122=0," ",COUNTRY_INFO!B122)</f>
        <v>AmharaNorth Shoa</v>
      </c>
      <c r="C122" s="10" t="str">
        <f>IF(COUNTRY_INFO!C122=0," ",COUNTRY_INFO!C122)</f>
        <v>Menzkeya</v>
      </c>
      <c r="D122" s="11" t="str">
        <f>IF(COUNTRY_INFO!$T$9:$T$1000="MDA3 (IVM)", COUNTRY_INFO!$T$9:$T$1000, " ")</f>
        <v xml:space="preserve"> </v>
      </c>
      <c r="E122" s="109"/>
      <c r="F122" s="288"/>
      <c r="G122" s="288"/>
      <c r="H122" s="11">
        <f t="shared" si="10"/>
        <v>0</v>
      </c>
      <c r="I122" s="18"/>
      <c r="J122" s="18"/>
      <c r="K122" s="14">
        <f t="shared" si="11"/>
        <v>0</v>
      </c>
      <c r="L122" s="59"/>
      <c r="M122" s="59"/>
      <c r="N122" s="56">
        <f t="shared" si="12"/>
        <v>0</v>
      </c>
      <c r="O122" s="11">
        <f t="shared" si="13"/>
        <v>0</v>
      </c>
      <c r="P122" s="11">
        <f t="shared" si="14"/>
        <v>0</v>
      </c>
      <c r="Q122" s="11">
        <f t="shared" si="15"/>
        <v>0</v>
      </c>
      <c r="R122" s="230" t="str">
        <f t="shared" si="16"/>
        <v xml:space="preserve"> </v>
      </c>
      <c r="S122" s="230" t="str">
        <f t="shared" si="17"/>
        <v xml:space="preserve"> </v>
      </c>
      <c r="T122" s="230" t="str">
        <f t="shared" si="18"/>
        <v xml:space="preserve"> </v>
      </c>
    </row>
    <row r="123" spans="1:20" x14ac:dyDescent="0.2">
      <c r="A123" s="10" t="str">
        <f>IF(COUNTRY_INFO!A123=0," ",COUNTRY_INFO!A123)</f>
        <v>Ethiopia</v>
      </c>
      <c r="B123" s="10" t="str">
        <f>IF(COUNTRY_INFO!B123=0," ",COUNTRY_INFO!B123)</f>
        <v>AmharaNorth Shoa</v>
      </c>
      <c r="C123" s="10" t="str">
        <f>IF(COUNTRY_INFO!C123=0," ",COUNTRY_INFO!C123)</f>
        <v>Menzlallo</v>
      </c>
      <c r="D123" s="11" t="str">
        <f>IF(COUNTRY_INFO!$T$9:$T$1000="MDA3 (IVM)", COUNTRY_INFO!$T$9:$T$1000, " ")</f>
        <v xml:space="preserve"> </v>
      </c>
      <c r="E123" s="109"/>
      <c r="F123" s="288"/>
      <c r="G123" s="288"/>
      <c r="H123" s="11">
        <f t="shared" si="10"/>
        <v>0</v>
      </c>
      <c r="I123" s="18"/>
      <c r="J123" s="18"/>
      <c r="K123" s="14">
        <f t="shared" si="11"/>
        <v>0</v>
      </c>
      <c r="L123" s="59"/>
      <c r="M123" s="59"/>
      <c r="N123" s="56">
        <f t="shared" si="12"/>
        <v>0</v>
      </c>
      <c r="O123" s="11">
        <f t="shared" si="13"/>
        <v>0</v>
      </c>
      <c r="P123" s="11">
        <f t="shared" si="14"/>
        <v>0</v>
      </c>
      <c r="Q123" s="11">
        <f t="shared" si="15"/>
        <v>0</v>
      </c>
      <c r="R123" s="230" t="str">
        <f t="shared" si="16"/>
        <v xml:space="preserve"> </v>
      </c>
      <c r="S123" s="230" t="str">
        <f t="shared" si="17"/>
        <v xml:space="preserve"> </v>
      </c>
      <c r="T123" s="230" t="str">
        <f t="shared" si="18"/>
        <v xml:space="preserve"> </v>
      </c>
    </row>
    <row r="124" spans="1:20" x14ac:dyDescent="0.2">
      <c r="A124" s="10" t="str">
        <f>IF(COUNTRY_INFO!A124=0," ",COUNTRY_INFO!A124)</f>
        <v>Ethiopia</v>
      </c>
      <c r="B124" s="10" t="str">
        <f>IF(COUNTRY_INFO!B124=0," ",COUNTRY_INFO!B124)</f>
        <v>AmharaNorth Shoa</v>
      </c>
      <c r="C124" s="10" t="str">
        <f>IF(COUNTRY_INFO!C124=0," ",COUNTRY_INFO!C124)</f>
        <v>Menzmamma</v>
      </c>
      <c r="D124" s="11" t="str">
        <f>IF(COUNTRY_INFO!$T$9:$T$1000="MDA3 (IVM)", COUNTRY_INFO!$T$9:$T$1000, " ")</f>
        <v xml:space="preserve"> </v>
      </c>
      <c r="E124" s="109"/>
      <c r="F124" s="288"/>
      <c r="G124" s="288"/>
      <c r="H124" s="11">
        <f t="shared" si="10"/>
        <v>0</v>
      </c>
      <c r="I124" s="18"/>
      <c r="J124" s="18"/>
      <c r="K124" s="14">
        <f t="shared" si="11"/>
        <v>0</v>
      </c>
      <c r="L124" s="59"/>
      <c r="M124" s="59"/>
      <c r="N124" s="56">
        <f t="shared" si="12"/>
        <v>0</v>
      </c>
      <c r="O124" s="11">
        <f t="shared" si="13"/>
        <v>0</v>
      </c>
      <c r="P124" s="11">
        <f t="shared" si="14"/>
        <v>0</v>
      </c>
      <c r="Q124" s="11">
        <f t="shared" si="15"/>
        <v>0</v>
      </c>
      <c r="R124" s="230" t="str">
        <f t="shared" si="16"/>
        <v xml:space="preserve"> </v>
      </c>
      <c r="S124" s="230" t="str">
        <f t="shared" si="17"/>
        <v xml:space="preserve"> </v>
      </c>
      <c r="T124" s="230" t="str">
        <f t="shared" si="18"/>
        <v xml:space="preserve"> </v>
      </c>
    </row>
    <row r="125" spans="1:20" x14ac:dyDescent="0.2">
      <c r="A125" s="10" t="str">
        <f>IF(COUNTRY_INFO!A125=0," ",COUNTRY_INFO!A125)</f>
        <v>Ethiopia</v>
      </c>
      <c r="B125" s="10" t="str">
        <f>IF(COUNTRY_INFO!B125=0," ",COUNTRY_INFO!B125)</f>
        <v>AmharaNorth Shoa</v>
      </c>
      <c r="C125" s="10" t="str">
        <f>IF(COUNTRY_INFO!C125=0," ",COUNTRY_INFO!C125)</f>
        <v>Merhabete</v>
      </c>
      <c r="D125" s="11" t="str">
        <f>IF(COUNTRY_INFO!$T$9:$T$1000="MDA3 (IVM)", COUNTRY_INFO!$T$9:$T$1000, " ")</f>
        <v xml:space="preserve"> </v>
      </c>
      <c r="E125" s="109"/>
      <c r="F125" s="288"/>
      <c r="G125" s="288"/>
      <c r="H125" s="11">
        <f t="shared" si="10"/>
        <v>0</v>
      </c>
      <c r="I125" s="18"/>
      <c r="J125" s="18"/>
      <c r="K125" s="14">
        <f t="shared" si="11"/>
        <v>0</v>
      </c>
      <c r="L125" s="59"/>
      <c r="M125" s="59"/>
      <c r="N125" s="56">
        <f t="shared" si="12"/>
        <v>0</v>
      </c>
      <c r="O125" s="11">
        <f t="shared" si="13"/>
        <v>0</v>
      </c>
      <c r="P125" s="11">
        <f t="shared" si="14"/>
        <v>0</v>
      </c>
      <c r="Q125" s="11">
        <f t="shared" si="15"/>
        <v>0</v>
      </c>
      <c r="R125" s="230" t="str">
        <f t="shared" si="16"/>
        <v xml:space="preserve"> </v>
      </c>
      <c r="S125" s="230" t="str">
        <f t="shared" si="17"/>
        <v xml:space="preserve"> </v>
      </c>
      <c r="T125" s="230" t="str">
        <f t="shared" si="18"/>
        <v xml:space="preserve"> </v>
      </c>
    </row>
    <row r="126" spans="1:20" x14ac:dyDescent="0.2">
      <c r="A126" s="10" t="str">
        <f>IF(COUNTRY_INFO!A126=0," ",COUNTRY_INFO!A126)</f>
        <v>Ethiopia</v>
      </c>
      <c r="B126" s="10" t="str">
        <f>IF(COUNTRY_INFO!B126=0," ",COUNTRY_INFO!B126)</f>
        <v>AmharaNorth Shoa</v>
      </c>
      <c r="C126" s="10" t="str">
        <f>IF(COUNTRY_INFO!C126=0," ",COUNTRY_INFO!C126)</f>
        <v>Midana Worem</v>
      </c>
      <c r="D126" s="11" t="str">
        <f>IF(COUNTRY_INFO!$T$9:$T$1000="MDA3 (IVM)", COUNTRY_INFO!$T$9:$T$1000, " ")</f>
        <v xml:space="preserve"> </v>
      </c>
      <c r="E126" s="109"/>
      <c r="F126" s="288"/>
      <c r="G126" s="288"/>
      <c r="H126" s="11">
        <f t="shared" si="10"/>
        <v>0</v>
      </c>
      <c r="I126" s="18"/>
      <c r="J126" s="18"/>
      <c r="K126" s="14">
        <f t="shared" si="11"/>
        <v>0</v>
      </c>
      <c r="L126" s="59"/>
      <c r="M126" s="59"/>
      <c r="N126" s="56">
        <f t="shared" si="12"/>
        <v>0</v>
      </c>
      <c r="O126" s="11">
        <f t="shared" si="13"/>
        <v>0</v>
      </c>
      <c r="P126" s="11">
        <f t="shared" si="14"/>
        <v>0</v>
      </c>
      <c r="Q126" s="11">
        <f t="shared" si="15"/>
        <v>0</v>
      </c>
      <c r="R126" s="230" t="str">
        <f t="shared" si="16"/>
        <v xml:space="preserve"> </v>
      </c>
      <c r="S126" s="230" t="str">
        <f t="shared" si="17"/>
        <v xml:space="preserve"> </v>
      </c>
      <c r="T126" s="230" t="str">
        <f t="shared" si="18"/>
        <v xml:space="preserve"> </v>
      </c>
    </row>
    <row r="127" spans="1:20" x14ac:dyDescent="0.2">
      <c r="A127" s="10" t="str">
        <f>IF(COUNTRY_INFO!A127=0," ",COUNTRY_INFO!A127)</f>
        <v>Ethiopia</v>
      </c>
      <c r="B127" s="10" t="str">
        <f>IF(COUNTRY_INFO!B127=0," ",COUNTRY_INFO!B127)</f>
        <v>AmharaNorth Shoa</v>
      </c>
      <c r="C127" s="10" t="str">
        <f>IF(COUNTRY_INFO!C127=0," ",COUNTRY_INFO!C127)</f>
        <v>Minjarshenkora</v>
      </c>
      <c r="D127" s="11" t="str">
        <f>IF(COUNTRY_INFO!$T$9:$T$1000="MDA3 (IVM)", COUNTRY_INFO!$T$9:$T$1000, " ")</f>
        <v xml:space="preserve"> </v>
      </c>
      <c r="E127" s="109"/>
      <c r="F127" s="288"/>
      <c r="G127" s="288"/>
      <c r="H127" s="11">
        <f t="shared" si="10"/>
        <v>0</v>
      </c>
      <c r="I127" s="18"/>
      <c r="J127" s="18"/>
      <c r="K127" s="14">
        <f t="shared" si="11"/>
        <v>0</v>
      </c>
      <c r="L127" s="59"/>
      <c r="M127" s="59"/>
      <c r="N127" s="56">
        <f t="shared" si="12"/>
        <v>0</v>
      </c>
      <c r="O127" s="11">
        <f t="shared" si="13"/>
        <v>0</v>
      </c>
      <c r="P127" s="11">
        <f t="shared" si="14"/>
        <v>0</v>
      </c>
      <c r="Q127" s="11">
        <f t="shared" si="15"/>
        <v>0</v>
      </c>
      <c r="R127" s="230" t="str">
        <f t="shared" si="16"/>
        <v xml:space="preserve"> </v>
      </c>
      <c r="S127" s="230" t="str">
        <f t="shared" si="17"/>
        <v xml:space="preserve"> </v>
      </c>
      <c r="T127" s="230" t="str">
        <f t="shared" si="18"/>
        <v xml:space="preserve"> </v>
      </c>
    </row>
    <row r="128" spans="1:20" x14ac:dyDescent="0.2">
      <c r="A128" s="10" t="str">
        <f>IF(COUNTRY_INFO!A128=0," ",COUNTRY_INFO!A128)</f>
        <v>Ethiopia</v>
      </c>
      <c r="B128" s="10" t="str">
        <f>IF(COUNTRY_INFO!B128=0," ",COUNTRY_INFO!B128)</f>
        <v>AmharaNorth Shoa</v>
      </c>
      <c r="C128" s="10" t="str">
        <f>IF(COUNTRY_INFO!C128=0," ",COUNTRY_INFO!C128)</f>
        <v>Mojanawodera</v>
      </c>
      <c r="D128" s="11" t="str">
        <f>IF(COUNTRY_INFO!$T$9:$T$1000="MDA3 (IVM)", COUNTRY_INFO!$T$9:$T$1000, " ")</f>
        <v xml:space="preserve"> </v>
      </c>
      <c r="E128" s="109"/>
      <c r="F128" s="288"/>
      <c r="G128" s="288"/>
      <c r="H128" s="11">
        <f t="shared" si="10"/>
        <v>0</v>
      </c>
      <c r="I128" s="18"/>
      <c r="J128" s="18"/>
      <c r="K128" s="14">
        <f t="shared" si="11"/>
        <v>0</v>
      </c>
      <c r="L128" s="59"/>
      <c r="M128" s="59"/>
      <c r="N128" s="56">
        <f t="shared" si="12"/>
        <v>0</v>
      </c>
      <c r="O128" s="11">
        <f t="shared" si="13"/>
        <v>0</v>
      </c>
      <c r="P128" s="11">
        <f t="shared" si="14"/>
        <v>0</v>
      </c>
      <c r="Q128" s="11">
        <f t="shared" si="15"/>
        <v>0</v>
      </c>
      <c r="R128" s="230" t="str">
        <f t="shared" si="16"/>
        <v xml:space="preserve"> </v>
      </c>
      <c r="S128" s="230" t="str">
        <f t="shared" si="17"/>
        <v xml:space="preserve"> </v>
      </c>
      <c r="T128" s="230" t="str">
        <f t="shared" si="18"/>
        <v xml:space="preserve"> </v>
      </c>
    </row>
    <row r="129" spans="1:20" x14ac:dyDescent="0.2">
      <c r="A129" s="10" t="str">
        <f>IF(COUNTRY_INFO!A129=0," ",COUNTRY_INFO!A129)</f>
        <v>Ethiopia</v>
      </c>
      <c r="B129" s="10" t="str">
        <f>IF(COUNTRY_INFO!B129=0," ",COUNTRY_INFO!B129)</f>
        <v>AmharaNorth Shoa</v>
      </c>
      <c r="C129" s="10" t="str">
        <f>IF(COUNTRY_INFO!C129=0," ",COUNTRY_INFO!C129)</f>
        <v>Moretnajiru</v>
      </c>
      <c r="D129" s="11" t="str">
        <f>IF(COUNTRY_INFO!$T$9:$T$1000="MDA3 (IVM)", COUNTRY_INFO!$T$9:$T$1000, " ")</f>
        <v xml:space="preserve"> </v>
      </c>
      <c r="E129" s="109"/>
      <c r="F129" s="288"/>
      <c r="G129" s="288"/>
      <c r="H129" s="11">
        <f t="shared" si="10"/>
        <v>0</v>
      </c>
      <c r="I129" s="18"/>
      <c r="J129" s="18"/>
      <c r="K129" s="14">
        <f t="shared" si="11"/>
        <v>0</v>
      </c>
      <c r="L129" s="59"/>
      <c r="M129" s="59"/>
      <c r="N129" s="56">
        <f t="shared" si="12"/>
        <v>0</v>
      </c>
      <c r="O129" s="11">
        <f t="shared" si="13"/>
        <v>0</v>
      </c>
      <c r="P129" s="11">
        <f t="shared" si="14"/>
        <v>0</v>
      </c>
      <c r="Q129" s="11">
        <f t="shared" si="15"/>
        <v>0</v>
      </c>
      <c r="R129" s="230" t="str">
        <f t="shared" si="16"/>
        <v xml:space="preserve"> </v>
      </c>
      <c r="S129" s="230" t="str">
        <f t="shared" si="17"/>
        <v xml:space="preserve"> </v>
      </c>
      <c r="T129" s="230" t="str">
        <f t="shared" si="18"/>
        <v xml:space="preserve"> </v>
      </c>
    </row>
    <row r="130" spans="1:20" x14ac:dyDescent="0.2">
      <c r="A130" s="10" t="str">
        <f>IF(COUNTRY_INFO!A130=0," ",COUNTRY_INFO!A130)</f>
        <v>Ethiopia</v>
      </c>
      <c r="B130" s="10" t="str">
        <f>IF(COUNTRY_INFO!B130=0," ",COUNTRY_INFO!B130)</f>
        <v>AmharaNorth Shoa</v>
      </c>
      <c r="C130" s="10" t="str">
        <f>IF(COUNTRY_INFO!C130=0," ",COUNTRY_INFO!C130)</f>
        <v>Shewarobit Town</v>
      </c>
      <c r="D130" s="11" t="str">
        <f>IF(COUNTRY_INFO!$T$9:$T$1000="MDA3 (IVM)", COUNTRY_INFO!$T$9:$T$1000, " ")</f>
        <v xml:space="preserve"> </v>
      </c>
      <c r="E130" s="109"/>
      <c r="F130" s="288"/>
      <c r="G130" s="288"/>
      <c r="H130" s="11">
        <f t="shared" si="10"/>
        <v>0</v>
      </c>
      <c r="I130" s="18"/>
      <c r="J130" s="18"/>
      <c r="K130" s="14">
        <f t="shared" si="11"/>
        <v>0</v>
      </c>
      <c r="L130" s="59"/>
      <c r="M130" s="59"/>
      <c r="N130" s="56">
        <f t="shared" si="12"/>
        <v>0</v>
      </c>
      <c r="O130" s="11">
        <f t="shared" si="13"/>
        <v>0</v>
      </c>
      <c r="P130" s="11">
        <f t="shared" si="14"/>
        <v>0</v>
      </c>
      <c r="Q130" s="11">
        <f t="shared" si="15"/>
        <v>0</v>
      </c>
      <c r="R130" s="230" t="str">
        <f t="shared" si="16"/>
        <v xml:space="preserve"> </v>
      </c>
      <c r="S130" s="230" t="str">
        <f t="shared" si="17"/>
        <v xml:space="preserve"> </v>
      </c>
      <c r="T130" s="230" t="str">
        <f t="shared" si="18"/>
        <v xml:space="preserve"> </v>
      </c>
    </row>
    <row r="131" spans="1:20" x14ac:dyDescent="0.2">
      <c r="A131" s="10" t="str">
        <f>IF(COUNTRY_INFO!A131=0," ",COUNTRY_INFO!A131)</f>
        <v>Ethiopia</v>
      </c>
      <c r="B131" s="10" t="str">
        <f>IF(COUNTRY_INFO!B131=0," ",COUNTRY_INFO!B131)</f>
        <v>AmharaNorth Shoa</v>
      </c>
      <c r="C131" s="10" t="str">
        <f>IF(COUNTRY_INFO!C131=0," ",COUNTRY_INFO!C131)</f>
        <v>Siyadebirnawayu</v>
      </c>
      <c r="D131" s="11" t="str">
        <f>IF(COUNTRY_INFO!$T$9:$T$1000="MDA3 (IVM)", COUNTRY_INFO!$T$9:$T$1000, " ")</f>
        <v xml:space="preserve"> </v>
      </c>
      <c r="E131" s="109"/>
      <c r="F131" s="288"/>
      <c r="G131" s="288"/>
      <c r="H131" s="11">
        <f t="shared" si="10"/>
        <v>0</v>
      </c>
      <c r="I131" s="18"/>
      <c r="J131" s="18"/>
      <c r="K131" s="14">
        <f t="shared" si="11"/>
        <v>0</v>
      </c>
      <c r="L131" s="59"/>
      <c r="M131" s="59"/>
      <c r="N131" s="56">
        <f t="shared" si="12"/>
        <v>0</v>
      </c>
      <c r="O131" s="11">
        <f t="shared" si="13"/>
        <v>0</v>
      </c>
      <c r="P131" s="11">
        <f t="shared" si="14"/>
        <v>0</v>
      </c>
      <c r="Q131" s="11">
        <f t="shared" si="15"/>
        <v>0</v>
      </c>
      <c r="R131" s="230" t="str">
        <f t="shared" si="16"/>
        <v xml:space="preserve"> </v>
      </c>
      <c r="S131" s="230" t="str">
        <f t="shared" si="17"/>
        <v xml:space="preserve"> </v>
      </c>
      <c r="T131" s="230" t="str">
        <f t="shared" si="18"/>
        <v xml:space="preserve"> </v>
      </c>
    </row>
    <row r="132" spans="1:20" x14ac:dyDescent="0.2">
      <c r="A132" s="10" t="str">
        <f>IF(COUNTRY_INFO!A132=0," ",COUNTRY_INFO!A132)</f>
        <v>Ethiopia</v>
      </c>
      <c r="B132" s="10" t="str">
        <f>IF(COUNTRY_INFO!B132=0," ",COUNTRY_INFO!B132)</f>
        <v>AmharaNorth Shoa</v>
      </c>
      <c r="C132" s="10" t="str">
        <f>IF(COUNTRY_INFO!C132=0," ",COUNTRY_INFO!C132)</f>
        <v>Tarmaber</v>
      </c>
      <c r="D132" s="11" t="str">
        <f>IF(COUNTRY_INFO!$T$9:$T$1000="MDA3 (IVM)", COUNTRY_INFO!$T$9:$T$1000, " ")</f>
        <v xml:space="preserve"> </v>
      </c>
      <c r="E132" s="109"/>
      <c r="F132" s="288"/>
      <c r="G132" s="288"/>
      <c r="H132" s="11">
        <f t="shared" si="10"/>
        <v>0</v>
      </c>
      <c r="I132" s="18"/>
      <c r="J132" s="18"/>
      <c r="K132" s="14">
        <f t="shared" si="11"/>
        <v>0</v>
      </c>
      <c r="L132" s="59"/>
      <c r="M132" s="59"/>
      <c r="N132" s="56">
        <f t="shared" si="12"/>
        <v>0</v>
      </c>
      <c r="O132" s="11">
        <f t="shared" si="13"/>
        <v>0</v>
      </c>
      <c r="P132" s="11">
        <f t="shared" si="14"/>
        <v>0</v>
      </c>
      <c r="Q132" s="11">
        <f t="shared" si="15"/>
        <v>0</v>
      </c>
      <c r="R132" s="230" t="str">
        <f t="shared" si="16"/>
        <v xml:space="preserve"> </v>
      </c>
      <c r="S132" s="230" t="str">
        <f t="shared" si="17"/>
        <v xml:space="preserve"> </v>
      </c>
      <c r="T132" s="230" t="str">
        <f t="shared" si="18"/>
        <v xml:space="preserve"> </v>
      </c>
    </row>
    <row r="133" spans="1:20" x14ac:dyDescent="0.2">
      <c r="A133" s="10" t="str">
        <f>IF(COUNTRY_INFO!A133=0," ",COUNTRY_INFO!A133)</f>
        <v>Ethiopia</v>
      </c>
      <c r="B133" s="10" t="str">
        <f>IF(COUNTRY_INFO!B133=0," ",COUNTRY_INFO!B133)</f>
        <v>AmharaNorth Wello</v>
      </c>
      <c r="C133" s="10" t="str">
        <f>IF(COUNTRY_INFO!C133=0," ",COUNTRY_INFO!C133)</f>
        <v>Angot</v>
      </c>
      <c r="D133" s="11" t="str">
        <f>IF(COUNTRY_INFO!$T$9:$T$1000="MDA3 (IVM)", COUNTRY_INFO!$T$9:$T$1000, " ")</f>
        <v xml:space="preserve"> </v>
      </c>
      <c r="E133" s="109"/>
      <c r="F133" s="288"/>
      <c r="G133" s="288"/>
      <c r="H133" s="11">
        <f t="shared" si="10"/>
        <v>0</v>
      </c>
      <c r="I133" s="18"/>
      <c r="J133" s="18"/>
      <c r="K133" s="14">
        <f t="shared" si="11"/>
        <v>0</v>
      </c>
      <c r="L133" s="59"/>
      <c r="M133" s="59"/>
      <c r="N133" s="56">
        <f t="shared" si="12"/>
        <v>0</v>
      </c>
      <c r="O133" s="11">
        <f t="shared" si="13"/>
        <v>0</v>
      </c>
      <c r="P133" s="11">
        <f t="shared" si="14"/>
        <v>0</v>
      </c>
      <c r="Q133" s="11">
        <f t="shared" si="15"/>
        <v>0</v>
      </c>
      <c r="R133" s="230" t="str">
        <f t="shared" si="16"/>
        <v xml:space="preserve"> </v>
      </c>
      <c r="S133" s="230" t="str">
        <f t="shared" si="17"/>
        <v xml:space="preserve"> </v>
      </c>
      <c r="T133" s="230" t="str">
        <f t="shared" si="18"/>
        <v xml:space="preserve"> </v>
      </c>
    </row>
    <row r="134" spans="1:20" x14ac:dyDescent="0.2">
      <c r="A134" s="10" t="str">
        <f>IF(COUNTRY_INFO!A134=0," ",COUNTRY_INFO!A134)</f>
        <v>Ethiopia</v>
      </c>
      <c r="B134" s="10" t="str">
        <f>IF(COUNTRY_INFO!B134=0," ",COUNTRY_INFO!B134)</f>
        <v>AmharaNorth Wello</v>
      </c>
      <c r="C134" s="10" t="str">
        <f>IF(COUNTRY_INFO!C134=0," ",COUNTRY_INFO!C134)</f>
        <v>Bugna</v>
      </c>
      <c r="D134" s="11" t="str">
        <f>IF(COUNTRY_INFO!$T$9:$T$1000="MDA3 (IVM)", COUNTRY_INFO!$T$9:$T$1000, " ")</f>
        <v xml:space="preserve"> </v>
      </c>
      <c r="E134" s="109"/>
      <c r="F134" s="288"/>
      <c r="G134" s="288"/>
      <c r="H134" s="11">
        <f t="shared" si="10"/>
        <v>0</v>
      </c>
      <c r="I134" s="18"/>
      <c r="J134" s="18"/>
      <c r="K134" s="14">
        <f t="shared" si="11"/>
        <v>0</v>
      </c>
      <c r="L134" s="59"/>
      <c r="M134" s="59"/>
      <c r="N134" s="56">
        <f t="shared" si="12"/>
        <v>0</v>
      </c>
      <c r="O134" s="11">
        <f t="shared" si="13"/>
        <v>0</v>
      </c>
      <c r="P134" s="11">
        <f t="shared" si="14"/>
        <v>0</v>
      </c>
      <c r="Q134" s="11">
        <f t="shared" si="15"/>
        <v>0</v>
      </c>
      <c r="R134" s="230" t="str">
        <f t="shared" si="16"/>
        <v xml:space="preserve"> </v>
      </c>
      <c r="S134" s="230" t="str">
        <f t="shared" si="17"/>
        <v xml:space="preserve"> </v>
      </c>
      <c r="T134" s="230" t="str">
        <f t="shared" si="18"/>
        <v xml:space="preserve"> </v>
      </c>
    </row>
    <row r="135" spans="1:20" x14ac:dyDescent="0.2">
      <c r="A135" s="10" t="str">
        <f>IF(COUNTRY_INFO!A135=0," ",COUNTRY_INFO!A135)</f>
        <v>Ethiopia</v>
      </c>
      <c r="B135" s="10" t="str">
        <f>IF(COUNTRY_INFO!B135=0," ",COUNTRY_INFO!B135)</f>
        <v>AmharaNorth Wello</v>
      </c>
      <c r="C135" s="10" t="str">
        <f>IF(COUNTRY_INFO!C135=0," ",COUNTRY_INFO!C135)</f>
        <v>Dawunt</v>
      </c>
      <c r="D135" s="11" t="str">
        <f>IF(COUNTRY_INFO!$T$9:$T$1000="MDA3 (IVM)", COUNTRY_INFO!$T$9:$T$1000, " ")</f>
        <v xml:space="preserve"> </v>
      </c>
      <c r="E135" s="109"/>
      <c r="F135" s="288"/>
      <c r="G135" s="288"/>
      <c r="H135" s="11">
        <f t="shared" si="10"/>
        <v>0</v>
      </c>
      <c r="I135" s="18"/>
      <c r="J135" s="18"/>
      <c r="K135" s="14">
        <f t="shared" si="11"/>
        <v>0</v>
      </c>
      <c r="L135" s="59"/>
      <c r="M135" s="59"/>
      <c r="N135" s="56">
        <f t="shared" si="12"/>
        <v>0</v>
      </c>
      <c r="O135" s="11">
        <f t="shared" si="13"/>
        <v>0</v>
      </c>
      <c r="P135" s="11">
        <f t="shared" si="14"/>
        <v>0</v>
      </c>
      <c r="Q135" s="11">
        <f t="shared" si="15"/>
        <v>0</v>
      </c>
      <c r="R135" s="230" t="str">
        <f t="shared" si="16"/>
        <v xml:space="preserve"> </v>
      </c>
      <c r="S135" s="230" t="str">
        <f t="shared" si="17"/>
        <v xml:space="preserve"> </v>
      </c>
      <c r="T135" s="230" t="str">
        <f t="shared" si="18"/>
        <v xml:space="preserve"> </v>
      </c>
    </row>
    <row r="136" spans="1:20" x14ac:dyDescent="0.2">
      <c r="A136" s="10" t="str">
        <f>IF(COUNTRY_INFO!A136=0," ",COUNTRY_INFO!A136)</f>
        <v>Ethiopia</v>
      </c>
      <c r="B136" s="10" t="str">
        <f>IF(COUNTRY_INFO!B136=0," ",COUNTRY_INFO!B136)</f>
        <v>AmharaNorth Wello</v>
      </c>
      <c r="C136" s="10" t="str">
        <f>IF(COUNTRY_INFO!C136=0," ",COUNTRY_INFO!C136)</f>
        <v>Gazo</v>
      </c>
      <c r="D136" s="11" t="str">
        <f>IF(COUNTRY_INFO!$T$9:$T$1000="MDA3 (IVM)", COUNTRY_INFO!$T$9:$T$1000, " ")</f>
        <v xml:space="preserve"> </v>
      </c>
      <c r="E136" s="109"/>
      <c r="F136" s="288"/>
      <c r="G136" s="288"/>
      <c r="H136" s="11">
        <f t="shared" si="10"/>
        <v>0</v>
      </c>
      <c r="I136" s="18"/>
      <c r="J136" s="18"/>
      <c r="K136" s="14">
        <f t="shared" si="11"/>
        <v>0</v>
      </c>
      <c r="L136" s="59"/>
      <c r="M136" s="59"/>
      <c r="N136" s="56">
        <f t="shared" si="12"/>
        <v>0</v>
      </c>
      <c r="O136" s="11">
        <f t="shared" si="13"/>
        <v>0</v>
      </c>
      <c r="P136" s="11">
        <f t="shared" si="14"/>
        <v>0</v>
      </c>
      <c r="Q136" s="11">
        <f t="shared" si="15"/>
        <v>0</v>
      </c>
      <c r="R136" s="230" t="str">
        <f t="shared" si="16"/>
        <v xml:space="preserve"> </v>
      </c>
      <c r="S136" s="230" t="str">
        <f t="shared" si="17"/>
        <v xml:space="preserve"> </v>
      </c>
      <c r="T136" s="230" t="str">
        <f t="shared" si="18"/>
        <v xml:space="preserve"> </v>
      </c>
    </row>
    <row r="137" spans="1:20" x14ac:dyDescent="0.2">
      <c r="A137" s="10" t="str">
        <f>IF(COUNTRY_INFO!A137=0," ",COUNTRY_INFO!A137)</f>
        <v>Ethiopia</v>
      </c>
      <c r="B137" s="10" t="str">
        <f>IF(COUNTRY_INFO!B137=0," ",COUNTRY_INFO!B137)</f>
        <v>AmharaNorth Wello</v>
      </c>
      <c r="C137" s="10" t="str">
        <f>IF(COUNTRY_INFO!C137=0," ",COUNTRY_INFO!C137)</f>
        <v>Gidan</v>
      </c>
      <c r="D137" s="11" t="str">
        <f>IF(COUNTRY_INFO!$T$9:$T$1000="MDA3 (IVM)", COUNTRY_INFO!$T$9:$T$1000, " ")</f>
        <v xml:space="preserve"> </v>
      </c>
      <c r="E137" s="109"/>
      <c r="F137" s="288"/>
      <c r="G137" s="288"/>
      <c r="H137" s="11">
        <f t="shared" si="10"/>
        <v>0</v>
      </c>
      <c r="I137" s="18"/>
      <c r="J137" s="18"/>
      <c r="K137" s="14">
        <f t="shared" si="11"/>
        <v>0</v>
      </c>
      <c r="L137" s="59"/>
      <c r="M137" s="59"/>
      <c r="N137" s="56">
        <f t="shared" si="12"/>
        <v>0</v>
      </c>
      <c r="O137" s="11">
        <f t="shared" si="13"/>
        <v>0</v>
      </c>
      <c r="P137" s="11">
        <f t="shared" si="14"/>
        <v>0</v>
      </c>
      <c r="Q137" s="11">
        <f t="shared" si="15"/>
        <v>0</v>
      </c>
      <c r="R137" s="230" t="str">
        <f t="shared" si="16"/>
        <v xml:space="preserve"> </v>
      </c>
      <c r="S137" s="230" t="str">
        <f t="shared" si="17"/>
        <v xml:space="preserve"> </v>
      </c>
      <c r="T137" s="230" t="str">
        <f t="shared" si="18"/>
        <v xml:space="preserve"> </v>
      </c>
    </row>
    <row r="138" spans="1:20" x14ac:dyDescent="0.2">
      <c r="A138" s="10" t="str">
        <f>IF(COUNTRY_INFO!A138=0," ",COUNTRY_INFO!A138)</f>
        <v>Ethiopia</v>
      </c>
      <c r="B138" s="10" t="str">
        <f>IF(COUNTRY_INFO!B138=0," ",COUNTRY_INFO!B138)</f>
        <v>AmharaNorth Wello</v>
      </c>
      <c r="C138" s="10" t="str">
        <f>IF(COUNTRY_INFO!C138=0," ",COUNTRY_INFO!C138)</f>
        <v>Gubalafto</v>
      </c>
      <c r="D138" s="11" t="str">
        <f>IF(COUNTRY_INFO!$T$9:$T$1000="MDA3 (IVM)", COUNTRY_INFO!$T$9:$T$1000, " ")</f>
        <v xml:space="preserve"> </v>
      </c>
      <c r="E138" s="109"/>
      <c r="F138" s="288"/>
      <c r="G138" s="288"/>
      <c r="H138" s="11">
        <f t="shared" ref="H138:H201" si="19">SUM(F138:G138)</f>
        <v>0</v>
      </c>
      <c r="I138" s="18"/>
      <c r="J138" s="18"/>
      <c r="K138" s="14">
        <f t="shared" ref="K138:K201" si="20">SUM(I138:J138)</f>
        <v>0</v>
      </c>
      <c r="L138" s="59"/>
      <c r="M138" s="59"/>
      <c r="N138" s="56">
        <f t="shared" ref="N138:N201" si="21">SUM(L138:M138)</f>
        <v>0</v>
      </c>
      <c r="O138" s="11">
        <f t="shared" ref="O138:O201" si="22">MAX(I138,L138)</f>
        <v>0</v>
      </c>
      <c r="P138" s="11">
        <f t="shared" ref="P138:P201" si="23">MAX(J138,M138)</f>
        <v>0</v>
      </c>
      <c r="Q138" s="11">
        <f t="shared" ref="Q138:Q201" si="24">SUM(O138:P138)</f>
        <v>0</v>
      </c>
      <c r="R138" s="230" t="str">
        <f t="shared" ref="R138:R201" si="25">IF(F138&lt;&gt;0, IF(MAX(I138,L138)/F138*100=0, "-", MAX(I138,L138)/F138*100), " ")</f>
        <v xml:space="preserve"> </v>
      </c>
      <c r="S138" s="230" t="str">
        <f t="shared" ref="S138:S201" si="26">IF(G138&lt;&gt;0, IF(MAX(J138,M138)/G138*100=0, "-", MAX(J138,M138)/G138*100), " ")</f>
        <v xml:space="preserve"> </v>
      </c>
      <c r="T138" s="230" t="str">
        <f t="shared" ref="T138:T201" si="27">IF(H138&lt;&gt;0, IF((MAX(I138,L138)+MAX(J138,M138))/H138*100=0, "-",(MAX(I138,L138)+MAX(J138,M138))/H138*100), " ")</f>
        <v xml:space="preserve"> </v>
      </c>
    </row>
    <row r="139" spans="1:20" x14ac:dyDescent="0.2">
      <c r="A139" s="10" t="str">
        <f>IF(COUNTRY_INFO!A139=0," ",COUNTRY_INFO!A139)</f>
        <v>Ethiopia</v>
      </c>
      <c r="B139" s="10" t="str">
        <f>IF(COUNTRY_INFO!B139=0," ",COUNTRY_INFO!B139)</f>
        <v>AmharaNorth Wello</v>
      </c>
      <c r="C139" s="10" t="str">
        <f>IF(COUNTRY_INFO!C139=0," ",COUNTRY_INFO!C139)</f>
        <v>Habru</v>
      </c>
      <c r="D139" s="11" t="str">
        <f>IF(COUNTRY_INFO!$T$9:$T$1000="MDA3 (IVM)", COUNTRY_INFO!$T$9:$T$1000, " ")</f>
        <v xml:space="preserve"> </v>
      </c>
      <c r="E139" s="109"/>
      <c r="F139" s="288"/>
      <c r="G139" s="288"/>
      <c r="H139" s="11">
        <f t="shared" si="19"/>
        <v>0</v>
      </c>
      <c r="I139" s="18"/>
      <c r="J139" s="18"/>
      <c r="K139" s="14">
        <f t="shared" si="20"/>
        <v>0</v>
      </c>
      <c r="L139" s="59"/>
      <c r="M139" s="59"/>
      <c r="N139" s="56">
        <f t="shared" si="21"/>
        <v>0</v>
      </c>
      <c r="O139" s="11">
        <f t="shared" si="22"/>
        <v>0</v>
      </c>
      <c r="P139" s="11">
        <f t="shared" si="23"/>
        <v>0</v>
      </c>
      <c r="Q139" s="11">
        <f t="shared" si="24"/>
        <v>0</v>
      </c>
      <c r="R139" s="230" t="str">
        <f t="shared" si="25"/>
        <v xml:space="preserve"> </v>
      </c>
      <c r="S139" s="230" t="str">
        <f t="shared" si="26"/>
        <v xml:space="preserve"> </v>
      </c>
      <c r="T139" s="230" t="str">
        <f t="shared" si="27"/>
        <v xml:space="preserve"> </v>
      </c>
    </row>
    <row r="140" spans="1:20" x14ac:dyDescent="0.2">
      <c r="A140" s="10" t="str">
        <f>IF(COUNTRY_INFO!A140=0," ",COUNTRY_INFO!A140)</f>
        <v>Ethiopia</v>
      </c>
      <c r="B140" s="10" t="str">
        <f>IF(COUNTRY_INFO!B140=0," ",COUNTRY_INFO!B140)</f>
        <v>AmharaNorth Wello</v>
      </c>
      <c r="C140" s="10" t="str">
        <f>IF(COUNTRY_INFO!C140=0," ",COUNTRY_INFO!C140)</f>
        <v>Kobo Town</v>
      </c>
      <c r="D140" s="11" t="str">
        <f>IF(COUNTRY_INFO!$T$9:$T$1000="MDA3 (IVM)", COUNTRY_INFO!$T$9:$T$1000, " ")</f>
        <v xml:space="preserve"> </v>
      </c>
      <c r="E140" s="109"/>
      <c r="F140" s="288"/>
      <c r="G140" s="288"/>
      <c r="H140" s="11">
        <f t="shared" si="19"/>
        <v>0</v>
      </c>
      <c r="I140" s="18"/>
      <c r="J140" s="18"/>
      <c r="K140" s="14">
        <f t="shared" si="20"/>
        <v>0</v>
      </c>
      <c r="L140" s="59"/>
      <c r="M140" s="59"/>
      <c r="N140" s="56">
        <f t="shared" si="21"/>
        <v>0</v>
      </c>
      <c r="O140" s="11">
        <f t="shared" si="22"/>
        <v>0</v>
      </c>
      <c r="P140" s="11">
        <f t="shared" si="23"/>
        <v>0</v>
      </c>
      <c r="Q140" s="11">
        <f t="shared" si="24"/>
        <v>0</v>
      </c>
      <c r="R140" s="230" t="str">
        <f t="shared" si="25"/>
        <v xml:space="preserve"> </v>
      </c>
      <c r="S140" s="230" t="str">
        <f t="shared" si="26"/>
        <v xml:space="preserve"> </v>
      </c>
      <c r="T140" s="230" t="str">
        <f t="shared" si="27"/>
        <v xml:space="preserve"> </v>
      </c>
    </row>
    <row r="141" spans="1:20" x14ac:dyDescent="0.2">
      <c r="A141" s="10" t="str">
        <f>IF(COUNTRY_INFO!A141=0," ",COUNTRY_INFO!A141)</f>
        <v>Ethiopia</v>
      </c>
      <c r="B141" s="10" t="str">
        <f>IF(COUNTRY_INFO!B141=0," ",COUNTRY_INFO!B141)</f>
        <v>AmharaNorth Wello</v>
      </c>
      <c r="C141" s="10" t="str">
        <f>IF(COUNTRY_INFO!C141=0," ",COUNTRY_INFO!C141)</f>
        <v>Lalibella Town</v>
      </c>
      <c r="D141" s="11" t="str">
        <f>IF(COUNTRY_INFO!$T$9:$T$1000="MDA3 (IVM)", COUNTRY_INFO!$T$9:$T$1000, " ")</f>
        <v xml:space="preserve"> </v>
      </c>
      <c r="E141" s="109"/>
      <c r="F141" s="288"/>
      <c r="G141" s="288"/>
      <c r="H141" s="11">
        <f t="shared" si="19"/>
        <v>0</v>
      </c>
      <c r="I141" s="18"/>
      <c r="J141" s="18"/>
      <c r="K141" s="14">
        <f t="shared" si="20"/>
        <v>0</v>
      </c>
      <c r="L141" s="59"/>
      <c r="M141" s="59"/>
      <c r="N141" s="56">
        <f t="shared" si="21"/>
        <v>0</v>
      </c>
      <c r="O141" s="11">
        <f t="shared" si="22"/>
        <v>0</v>
      </c>
      <c r="P141" s="11">
        <f t="shared" si="23"/>
        <v>0</v>
      </c>
      <c r="Q141" s="11">
        <f t="shared" si="24"/>
        <v>0</v>
      </c>
      <c r="R141" s="230" t="str">
        <f t="shared" si="25"/>
        <v xml:space="preserve"> </v>
      </c>
      <c r="S141" s="230" t="str">
        <f t="shared" si="26"/>
        <v xml:space="preserve"> </v>
      </c>
      <c r="T141" s="230" t="str">
        <f t="shared" si="27"/>
        <v xml:space="preserve"> </v>
      </c>
    </row>
    <row r="142" spans="1:20" x14ac:dyDescent="0.2">
      <c r="A142" s="10" t="str">
        <f>IF(COUNTRY_INFO!A142=0," ",COUNTRY_INFO!A142)</f>
        <v>Ethiopia</v>
      </c>
      <c r="B142" s="10" t="str">
        <f>IF(COUNTRY_INFO!B142=0," ",COUNTRY_INFO!B142)</f>
        <v>AmharaNorth Wello</v>
      </c>
      <c r="C142" s="10" t="str">
        <f>IF(COUNTRY_INFO!C142=0," ",COUNTRY_INFO!C142)</f>
        <v>Lasta</v>
      </c>
      <c r="D142" s="11" t="str">
        <f>IF(COUNTRY_INFO!$T$9:$T$1000="MDA3 (IVM)", COUNTRY_INFO!$T$9:$T$1000, " ")</f>
        <v xml:space="preserve"> </v>
      </c>
      <c r="E142" s="109"/>
      <c r="F142" s="288"/>
      <c r="G142" s="288"/>
      <c r="H142" s="11">
        <f t="shared" si="19"/>
        <v>0</v>
      </c>
      <c r="I142" s="18"/>
      <c r="J142" s="18"/>
      <c r="K142" s="14">
        <f t="shared" si="20"/>
        <v>0</v>
      </c>
      <c r="L142" s="59"/>
      <c r="M142" s="59"/>
      <c r="N142" s="56">
        <f t="shared" si="21"/>
        <v>0</v>
      </c>
      <c r="O142" s="11">
        <f t="shared" si="22"/>
        <v>0</v>
      </c>
      <c r="P142" s="11">
        <f t="shared" si="23"/>
        <v>0</v>
      </c>
      <c r="Q142" s="11">
        <f t="shared" si="24"/>
        <v>0</v>
      </c>
      <c r="R142" s="230" t="str">
        <f t="shared" si="25"/>
        <v xml:space="preserve"> </v>
      </c>
      <c r="S142" s="230" t="str">
        <f t="shared" si="26"/>
        <v xml:space="preserve"> </v>
      </c>
      <c r="T142" s="230" t="str">
        <f t="shared" si="27"/>
        <v xml:space="preserve"> </v>
      </c>
    </row>
    <row r="143" spans="1:20" x14ac:dyDescent="0.2">
      <c r="A143" s="10" t="str">
        <f>IF(COUNTRY_INFO!A143=0," ",COUNTRY_INFO!A143)</f>
        <v>Ethiopia</v>
      </c>
      <c r="B143" s="10" t="str">
        <f>IF(COUNTRY_INFO!B143=0," ",COUNTRY_INFO!B143)</f>
        <v>AmharaNorth Wello</v>
      </c>
      <c r="C143" s="10" t="str">
        <f>IF(COUNTRY_INFO!C143=0," ",COUNTRY_INFO!C143)</f>
        <v>Meket</v>
      </c>
      <c r="D143" s="11" t="str">
        <f>IF(COUNTRY_INFO!$T$9:$T$1000="MDA3 (IVM)", COUNTRY_INFO!$T$9:$T$1000, " ")</f>
        <v xml:space="preserve"> </v>
      </c>
      <c r="E143" s="109"/>
      <c r="F143" s="288"/>
      <c r="G143" s="288"/>
      <c r="H143" s="11">
        <f t="shared" si="19"/>
        <v>0</v>
      </c>
      <c r="I143" s="18"/>
      <c r="J143" s="18"/>
      <c r="K143" s="14">
        <f t="shared" si="20"/>
        <v>0</v>
      </c>
      <c r="L143" s="59"/>
      <c r="M143" s="59"/>
      <c r="N143" s="56">
        <f t="shared" si="21"/>
        <v>0</v>
      </c>
      <c r="O143" s="11">
        <f t="shared" si="22"/>
        <v>0</v>
      </c>
      <c r="P143" s="11">
        <f t="shared" si="23"/>
        <v>0</v>
      </c>
      <c r="Q143" s="11">
        <f t="shared" si="24"/>
        <v>0</v>
      </c>
      <c r="R143" s="230" t="str">
        <f t="shared" si="25"/>
        <v xml:space="preserve"> </v>
      </c>
      <c r="S143" s="230" t="str">
        <f t="shared" si="26"/>
        <v xml:space="preserve"> </v>
      </c>
      <c r="T143" s="230" t="str">
        <f t="shared" si="27"/>
        <v xml:space="preserve"> </v>
      </c>
    </row>
    <row r="144" spans="1:20" x14ac:dyDescent="0.2">
      <c r="A144" s="10" t="str">
        <f>IF(COUNTRY_INFO!A144=0," ",COUNTRY_INFO!A144)</f>
        <v>Ethiopia</v>
      </c>
      <c r="B144" s="10" t="str">
        <f>IF(COUNTRY_INFO!B144=0," ",COUNTRY_INFO!B144)</f>
        <v>AmharaNorth Wello</v>
      </c>
      <c r="C144" s="10" t="str">
        <f>IF(COUNTRY_INFO!C144=0," ",COUNTRY_INFO!C144)</f>
        <v>Raya Kobo</v>
      </c>
      <c r="D144" s="11" t="str">
        <f>IF(COUNTRY_INFO!$T$9:$T$1000="MDA3 (IVM)", COUNTRY_INFO!$T$9:$T$1000, " ")</f>
        <v xml:space="preserve"> </v>
      </c>
      <c r="E144" s="109"/>
      <c r="F144" s="288"/>
      <c r="G144" s="288"/>
      <c r="H144" s="11">
        <f t="shared" si="19"/>
        <v>0</v>
      </c>
      <c r="I144" s="18"/>
      <c r="J144" s="18"/>
      <c r="K144" s="14">
        <f t="shared" si="20"/>
        <v>0</v>
      </c>
      <c r="L144" s="59"/>
      <c r="M144" s="59"/>
      <c r="N144" s="56">
        <f t="shared" si="21"/>
        <v>0</v>
      </c>
      <c r="O144" s="11">
        <f t="shared" si="22"/>
        <v>0</v>
      </c>
      <c r="P144" s="11">
        <f t="shared" si="23"/>
        <v>0</v>
      </c>
      <c r="Q144" s="11">
        <f t="shared" si="24"/>
        <v>0</v>
      </c>
      <c r="R144" s="230" t="str">
        <f t="shared" si="25"/>
        <v xml:space="preserve"> </v>
      </c>
      <c r="S144" s="230" t="str">
        <f t="shared" si="26"/>
        <v xml:space="preserve"> </v>
      </c>
      <c r="T144" s="230" t="str">
        <f t="shared" si="27"/>
        <v xml:space="preserve"> </v>
      </c>
    </row>
    <row r="145" spans="1:20" x14ac:dyDescent="0.2">
      <c r="A145" s="10" t="str">
        <f>IF(COUNTRY_INFO!A145=0," ",COUNTRY_INFO!A145)</f>
        <v>Ethiopia</v>
      </c>
      <c r="B145" s="10" t="str">
        <f>IF(COUNTRY_INFO!B145=0," ",COUNTRY_INFO!B145)</f>
        <v>AmharaNorth Wello</v>
      </c>
      <c r="C145" s="10" t="str">
        <f>IF(COUNTRY_INFO!C145=0," ",COUNTRY_INFO!C145)</f>
        <v>Wadlla</v>
      </c>
      <c r="D145" s="11" t="str">
        <f>IF(COUNTRY_INFO!$T$9:$T$1000="MDA3 (IVM)", COUNTRY_INFO!$T$9:$T$1000, " ")</f>
        <v xml:space="preserve"> </v>
      </c>
      <c r="E145" s="109"/>
      <c r="F145" s="288"/>
      <c r="G145" s="288"/>
      <c r="H145" s="11">
        <f t="shared" si="19"/>
        <v>0</v>
      </c>
      <c r="I145" s="18"/>
      <c r="J145" s="18"/>
      <c r="K145" s="14">
        <f t="shared" si="20"/>
        <v>0</v>
      </c>
      <c r="L145" s="59"/>
      <c r="M145" s="59"/>
      <c r="N145" s="56">
        <f t="shared" si="21"/>
        <v>0</v>
      </c>
      <c r="O145" s="11">
        <f t="shared" si="22"/>
        <v>0</v>
      </c>
      <c r="P145" s="11">
        <f t="shared" si="23"/>
        <v>0</v>
      </c>
      <c r="Q145" s="11">
        <f t="shared" si="24"/>
        <v>0</v>
      </c>
      <c r="R145" s="230" t="str">
        <f t="shared" si="25"/>
        <v xml:space="preserve"> </v>
      </c>
      <c r="S145" s="230" t="str">
        <f t="shared" si="26"/>
        <v xml:space="preserve"> </v>
      </c>
      <c r="T145" s="230" t="str">
        <f t="shared" si="27"/>
        <v xml:space="preserve"> </v>
      </c>
    </row>
    <row r="146" spans="1:20" x14ac:dyDescent="0.2">
      <c r="A146" s="10" t="str">
        <f>IF(COUNTRY_INFO!A146=0," ",COUNTRY_INFO!A146)</f>
        <v>Ethiopia</v>
      </c>
      <c r="B146" s="10" t="str">
        <f>IF(COUNTRY_INFO!B146=0," ",COUNTRY_INFO!B146)</f>
        <v>AmharaNorth Wello</v>
      </c>
      <c r="C146" s="10" t="str">
        <f>IF(COUNTRY_INFO!C146=0," ",COUNTRY_INFO!C146)</f>
        <v>Woldia Town</v>
      </c>
      <c r="D146" s="11" t="str">
        <f>IF(COUNTRY_INFO!$T$9:$T$1000="MDA3 (IVM)", COUNTRY_INFO!$T$9:$T$1000, " ")</f>
        <v xml:space="preserve"> </v>
      </c>
      <c r="E146" s="109"/>
      <c r="F146" s="288"/>
      <c r="G146" s="288"/>
      <c r="H146" s="11">
        <f t="shared" si="19"/>
        <v>0</v>
      </c>
      <c r="I146" s="18"/>
      <c r="J146" s="18"/>
      <c r="K146" s="14">
        <f t="shared" si="20"/>
        <v>0</v>
      </c>
      <c r="L146" s="59"/>
      <c r="M146" s="59"/>
      <c r="N146" s="56">
        <f t="shared" si="21"/>
        <v>0</v>
      </c>
      <c r="O146" s="11">
        <f t="shared" si="22"/>
        <v>0</v>
      </c>
      <c r="P146" s="11">
        <f t="shared" si="23"/>
        <v>0</v>
      </c>
      <c r="Q146" s="11">
        <f t="shared" si="24"/>
        <v>0</v>
      </c>
      <c r="R146" s="230" t="str">
        <f t="shared" si="25"/>
        <v xml:space="preserve"> </v>
      </c>
      <c r="S146" s="230" t="str">
        <f t="shared" si="26"/>
        <v xml:space="preserve"> </v>
      </c>
      <c r="T146" s="230" t="str">
        <f t="shared" si="27"/>
        <v xml:space="preserve"> </v>
      </c>
    </row>
    <row r="147" spans="1:20" x14ac:dyDescent="0.2">
      <c r="A147" s="10" t="str">
        <f>IF(COUNTRY_INFO!A147=0," ",COUNTRY_INFO!A147)</f>
        <v>Ethiopia</v>
      </c>
      <c r="B147" s="10" t="str">
        <f>IF(COUNTRY_INFO!B147=0," ",COUNTRY_INFO!B147)</f>
        <v>AmharaOromiya</v>
      </c>
      <c r="C147" s="10" t="str">
        <f>IF(COUNTRY_INFO!C147=0," ",COUNTRY_INFO!C147)</f>
        <v>Artuma Fursi</v>
      </c>
      <c r="D147" s="11" t="str">
        <f>IF(COUNTRY_INFO!$T$9:$T$1000="MDA3 (IVM)", COUNTRY_INFO!$T$9:$T$1000, " ")</f>
        <v xml:space="preserve"> </v>
      </c>
      <c r="E147" s="109"/>
      <c r="F147" s="288"/>
      <c r="G147" s="288"/>
      <c r="H147" s="11">
        <f t="shared" si="19"/>
        <v>0</v>
      </c>
      <c r="I147" s="18"/>
      <c r="J147" s="18"/>
      <c r="K147" s="14">
        <f t="shared" si="20"/>
        <v>0</v>
      </c>
      <c r="L147" s="59"/>
      <c r="M147" s="59"/>
      <c r="N147" s="56">
        <f t="shared" si="21"/>
        <v>0</v>
      </c>
      <c r="O147" s="11">
        <f t="shared" si="22"/>
        <v>0</v>
      </c>
      <c r="P147" s="11">
        <f t="shared" si="23"/>
        <v>0</v>
      </c>
      <c r="Q147" s="11">
        <f t="shared" si="24"/>
        <v>0</v>
      </c>
      <c r="R147" s="230" t="str">
        <f t="shared" si="25"/>
        <v xml:space="preserve"> </v>
      </c>
      <c r="S147" s="230" t="str">
        <f t="shared" si="26"/>
        <v xml:space="preserve"> </v>
      </c>
      <c r="T147" s="230" t="str">
        <f t="shared" si="27"/>
        <v xml:space="preserve"> </v>
      </c>
    </row>
    <row r="148" spans="1:20" x14ac:dyDescent="0.2">
      <c r="A148" s="10" t="str">
        <f>IF(COUNTRY_INFO!A148=0," ",COUNTRY_INFO!A148)</f>
        <v>Ethiopia</v>
      </c>
      <c r="B148" s="10" t="str">
        <f>IF(COUNTRY_INFO!B148=0," ",COUNTRY_INFO!B148)</f>
        <v>AmharaOromiya</v>
      </c>
      <c r="C148" s="10" t="str">
        <f>IF(COUNTRY_INFO!C148=0," ",COUNTRY_INFO!C148)</f>
        <v>Bati</v>
      </c>
      <c r="D148" s="11" t="str">
        <f>IF(COUNTRY_INFO!$T$9:$T$1000="MDA3 (IVM)", COUNTRY_INFO!$T$9:$T$1000, " ")</f>
        <v xml:space="preserve"> </v>
      </c>
      <c r="E148" s="109"/>
      <c r="F148" s="288"/>
      <c r="G148" s="288"/>
      <c r="H148" s="11">
        <f t="shared" si="19"/>
        <v>0</v>
      </c>
      <c r="I148" s="18"/>
      <c r="J148" s="18"/>
      <c r="K148" s="14">
        <f t="shared" si="20"/>
        <v>0</v>
      </c>
      <c r="L148" s="59"/>
      <c r="M148" s="59"/>
      <c r="N148" s="56">
        <f t="shared" si="21"/>
        <v>0</v>
      </c>
      <c r="O148" s="11">
        <f t="shared" si="22"/>
        <v>0</v>
      </c>
      <c r="P148" s="11">
        <f t="shared" si="23"/>
        <v>0</v>
      </c>
      <c r="Q148" s="11">
        <f t="shared" si="24"/>
        <v>0</v>
      </c>
      <c r="R148" s="230" t="str">
        <f t="shared" si="25"/>
        <v xml:space="preserve"> </v>
      </c>
      <c r="S148" s="230" t="str">
        <f t="shared" si="26"/>
        <v xml:space="preserve"> </v>
      </c>
      <c r="T148" s="230" t="str">
        <f t="shared" si="27"/>
        <v xml:space="preserve"> </v>
      </c>
    </row>
    <row r="149" spans="1:20" x14ac:dyDescent="0.2">
      <c r="A149" s="10" t="str">
        <f>IF(COUNTRY_INFO!A149=0," ",COUNTRY_INFO!A149)</f>
        <v>Ethiopia</v>
      </c>
      <c r="B149" s="10" t="str">
        <f>IF(COUNTRY_INFO!B149=0," ",COUNTRY_INFO!B149)</f>
        <v>AmharaOromiya</v>
      </c>
      <c r="C149" s="10" t="str">
        <f>IF(COUNTRY_INFO!C149=0," ",COUNTRY_INFO!C149)</f>
        <v>Bati Town</v>
      </c>
      <c r="D149" s="11" t="str">
        <f>IF(COUNTRY_INFO!$T$9:$T$1000="MDA3 (IVM)", COUNTRY_INFO!$T$9:$T$1000, " ")</f>
        <v xml:space="preserve"> </v>
      </c>
      <c r="E149" s="109"/>
      <c r="F149" s="288"/>
      <c r="G149" s="288"/>
      <c r="H149" s="11">
        <f t="shared" si="19"/>
        <v>0</v>
      </c>
      <c r="I149" s="18"/>
      <c r="J149" s="18"/>
      <c r="K149" s="14">
        <f t="shared" si="20"/>
        <v>0</v>
      </c>
      <c r="L149" s="59"/>
      <c r="M149" s="59"/>
      <c r="N149" s="56">
        <f t="shared" si="21"/>
        <v>0</v>
      </c>
      <c r="O149" s="11">
        <f t="shared" si="22"/>
        <v>0</v>
      </c>
      <c r="P149" s="11">
        <f t="shared" si="23"/>
        <v>0</v>
      </c>
      <c r="Q149" s="11">
        <f t="shared" si="24"/>
        <v>0</v>
      </c>
      <c r="R149" s="230" t="str">
        <f t="shared" si="25"/>
        <v xml:space="preserve"> </v>
      </c>
      <c r="S149" s="230" t="str">
        <f t="shared" si="26"/>
        <v xml:space="preserve"> </v>
      </c>
      <c r="T149" s="230" t="str">
        <f t="shared" si="27"/>
        <v xml:space="preserve"> </v>
      </c>
    </row>
    <row r="150" spans="1:20" x14ac:dyDescent="0.2">
      <c r="A150" s="10" t="str">
        <f>IF(COUNTRY_INFO!A150=0," ",COUNTRY_INFO!A150)</f>
        <v>Ethiopia</v>
      </c>
      <c r="B150" s="10" t="str">
        <f>IF(COUNTRY_INFO!B150=0," ",COUNTRY_INFO!B150)</f>
        <v>AmharaOromiya</v>
      </c>
      <c r="C150" s="10" t="str">
        <f>IF(COUNTRY_INFO!C150=0," ",COUNTRY_INFO!C150)</f>
        <v>Dawa chefa</v>
      </c>
      <c r="D150" s="11" t="str">
        <f>IF(COUNTRY_INFO!$T$9:$T$1000="MDA3 (IVM)", COUNTRY_INFO!$T$9:$T$1000, " ")</f>
        <v xml:space="preserve"> </v>
      </c>
      <c r="E150" s="109"/>
      <c r="F150" s="288"/>
      <c r="G150" s="288"/>
      <c r="H150" s="11">
        <f t="shared" si="19"/>
        <v>0</v>
      </c>
      <c r="I150" s="18"/>
      <c r="J150" s="18"/>
      <c r="K150" s="14">
        <f t="shared" si="20"/>
        <v>0</v>
      </c>
      <c r="L150" s="59"/>
      <c r="M150" s="59"/>
      <c r="N150" s="56">
        <f t="shared" si="21"/>
        <v>0</v>
      </c>
      <c r="O150" s="11">
        <f t="shared" si="22"/>
        <v>0</v>
      </c>
      <c r="P150" s="11">
        <f t="shared" si="23"/>
        <v>0</v>
      </c>
      <c r="Q150" s="11">
        <f t="shared" si="24"/>
        <v>0</v>
      </c>
      <c r="R150" s="230" t="str">
        <f t="shared" si="25"/>
        <v xml:space="preserve"> </v>
      </c>
      <c r="S150" s="230" t="str">
        <f t="shared" si="26"/>
        <v xml:space="preserve"> </v>
      </c>
      <c r="T150" s="230" t="str">
        <f t="shared" si="27"/>
        <v xml:space="preserve"> </v>
      </c>
    </row>
    <row r="151" spans="1:20" x14ac:dyDescent="0.2">
      <c r="A151" s="10" t="str">
        <f>IF(COUNTRY_INFO!A151=0," ",COUNTRY_INFO!A151)</f>
        <v>Ethiopia</v>
      </c>
      <c r="B151" s="10" t="str">
        <f>IF(COUNTRY_INFO!B151=0," ",COUNTRY_INFO!B151)</f>
        <v>AmharaOromiya</v>
      </c>
      <c r="C151" s="10" t="str">
        <f>IF(COUNTRY_INFO!C151=0," ",COUNTRY_INFO!C151)</f>
        <v>Dawe Harwa</v>
      </c>
      <c r="D151" s="11" t="str">
        <f>IF(COUNTRY_INFO!$T$9:$T$1000="MDA3 (IVM)", COUNTRY_INFO!$T$9:$T$1000, " ")</f>
        <v xml:space="preserve"> </v>
      </c>
      <c r="E151" s="109"/>
      <c r="F151" s="288"/>
      <c r="G151" s="288"/>
      <c r="H151" s="11">
        <f t="shared" si="19"/>
        <v>0</v>
      </c>
      <c r="I151" s="18"/>
      <c r="J151" s="18"/>
      <c r="K151" s="14">
        <f t="shared" si="20"/>
        <v>0</v>
      </c>
      <c r="L151" s="59"/>
      <c r="M151" s="59"/>
      <c r="N151" s="56">
        <f t="shared" si="21"/>
        <v>0</v>
      </c>
      <c r="O151" s="11">
        <f t="shared" si="22"/>
        <v>0</v>
      </c>
      <c r="P151" s="11">
        <f t="shared" si="23"/>
        <v>0</v>
      </c>
      <c r="Q151" s="11">
        <f t="shared" si="24"/>
        <v>0</v>
      </c>
      <c r="R151" s="230" t="str">
        <f t="shared" si="25"/>
        <v xml:space="preserve"> </v>
      </c>
      <c r="S151" s="230" t="str">
        <f t="shared" si="26"/>
        <v xml:space="preserve"> </v>
      </c>
      <c r="T151" s="230" t="str">
        <f t="shared" si="27"/>
        <v xml:space="preserve"> </v>
      </c>
    </row>
    <row r="152" spans="1:20" x14ac:dyDescent="0.2">
      <c r="A152" s="10" t="str">
        <f>IF(COUNTRY_INFO!A152=0," ",COUNTRY_INFO!A152)</f>
        <v>Ethiopia</v>
      </c>
      <c r="B152" s="10" t="str">
        <f>IF(COUNTRY_INFO!B152=0," ",COUNTRY_INFO!B152)</f>
        <v>AmharaOromiya</v>
      </c>
      <c r="C152" s="10" t="str">
        <f>IF(COUNTRY_INFO!C152=0," ",COUNTRY_INFO!C152)</f>
        <v>Jille Timuga</v>
      </c>
      <c r="D152" s="11" t="str">
        <f>IF(COUNTRY_INFO!$T$9:$T$1000="MDA3 (IVM)", COUNTRY_INFO!$T$9:$T$1000, " ")</f>
        <v xml:space="preserve"> </v>
      </c>
      <c r="E152" s="109"/>
      <c r="F152" s="288"/>
      <c r="G152" s="288"/>
      <c r="H152" s="11">
        <f t="shared" si="19"/>
        <v>0</v>
      </c>
      <c r="I152" s="18"/>
      <c r="J152" s="18"/>
      <c r="K152" s="14">
        <f t="shared" si="20"/>
        <v>0</v>
      </c>
      <c r="L152" s="59"/>
      <c r="M152" s="59"/>
      <c r="N152" s="56">
        <f t="shared" si="21"/>
        <v>0</v>
      </c>
      <c r="O152" s="11">
        <f t="shared" si="22"/>
        <v>0</v>
      </c>
      <c r="P152" s="11">
        <f t="shared" si="23"/>
        <v>0</v>
      </c>
      <c r="Q152" s="11">
        <f t="shared" si="24"/>
        <v>0</v>
      </c>
      <c r="R152" s="230" t="str">
        <f t="shared" si="25"/>
        <v xml:space="preserve"> </v>
      </c>
      <c r="S152" s="230" t="str">
        <f t="shared" si="26"/>
        <v xml:space="preserve"> </v>
      </c>
      <c r="T152" s="230" t="str">
        <f t="shared" si="27"/>
        <v xml:space="preserve"> </v>
      </c>
    </row>
    <row r="153" spans="1:20" x14ac:dyDescent="0.2">
      <c r="A153" s="10" t="str">
        <f>IF(COUNTRY_INFO!A153=0," ",COUNTRY_INFO!A153)</f>
        <v>Ethiopia</v>
      </c>
      <c r="B153" s="10" t="str">
        <f>IF(COUNTRY_INFO!B153=0," ",COUNTRY_INFO!B153)</f>
        <v>AmharaOromiya</v>
      </c>
      <c r="C153" s="10" t="str">
        <f>IF(COUNTRY_INFO!C153=0," ",COUNTRY_INFO!C153)</f>
        <v>Kemissie</v>
      </c>
      <c r="D153" s="11" t="str">
        <f>IF(COUNTRY_INFO!$T$9:$T$1000="MDA3 (IVM)", COUNTRY_INFO!$T$9:$T$1000, " ")</f>
        <v xml:space="preserve"> </v>
      </c>
      <c r="E153" s="109"/>
      <c r="F153" s="288"/>
      <c r="G153" s="288"/>
      <c r="H153" s="11">
        <f t="shared" si="19"/>
        <v>0</v>
      </c>
      <c r="I153" s="18"/>
      <c r="J153" s="18"/>
      <c r="K153" s="14">
        <f t="shared" si="20"/>
        <v>0</v>
      </c>
      <c r="L153" s="59"/>
      <c r="M153" s="59"/>
      <c r="N153" s="56">
        <f t="shared" si="21"/>
        <v>0</v>
      </c>
      <c r="O153" s="11">
        <f t="shared" si="22"/>
        <v>0</v>
      </c>
      <c r="P153" s="11">
        <f t="shared" si="23"/>
        <v>0</v>
      </c>
      <c r="Q153" s="11">
        <f t="shared" si="24"/>
        <v>0</v>
      </c>
      <c r="R153" s="230" t="str">
        <f t="shared" si="25"/>
        <v xml:space="preserve"> </v>
      </c>
      <c r="S153" s="230" t="str">
        <f t="shared" si="26"/>
        <v xml:space="preserve"> </v>
      </c>
      <c r="T153" s="230" t="str">
        <f t="shared" si="27"/>
        <v xml:space="preserve"> </v>
      </c>
    </row>
    <row r="154" spans="1:20" x14ac:dyDescent="0.2">
      <c r="A154" s="10" t="str">
        <f>IF(COUNTRY_INFO!A154=0," ",COUNTRY_INFO!A154)</f>
        <v>Ethiopia</v>
      </c>
      <c r="B154" s="10" t="str">
        <f>IF(COUNTRY_INFO!B154=0," ",COUNTRY_INFO!B154)</f>
        <v>AmharaSouth Gondar</v>
      </c>
      <c r="C154" s="10" t="str">
        <f>IF(COUNTRY_INFO!C154=0," ",COUNTRY_INFO!C154)</f>
        <v>Andabet (West Estie)</v>
      </c>
      <c r="D154" s="11" t="str">
        <f>IF(COUNTRY_INFO!$T$9:$T$1000="MDA3 (IVM)", COUNTRY_INFO!$T$9:$T$1000, " ")</f>
        <v xml:space="preserve"> </v>
      </c>
      <c r="E154" s="109"/>
      <c r="F154" s="288"/>
      <c r="G154" s="288"/>
      <c r="H154" s="11">
        <f t="shared" si="19"/>
        <v>0</v>
      </c>
      <c r="I154" s="18"/>
      <c r="J154" s="18"/>
      <c r="K154" s="14">
        <f t="shared" si="20"/>
        <v>0</v>
      </c>
      <c r="L154" s="59"/>
      <c r="M154" s="59"/>
      <c r="N154" s="56">
        <f t="shared" si="21"/>
        <v>0</v>
      </c>
      <c r="O154" s="11">
        <f t="shared" si="22"/>
        <v>0</v>
      </c>
      <c r="P154" s="11">
        <f t="shared" si="23"/>
        <v>0</v>
      </c>
      <c r="Q154" s="11">
        <f t="shared" si="24"/>
        <v>0</v>
      </c>
      <c r="R154" s="230" t="str">
        <f t="shared" si="25"/>
        <v xml:space="preserve"> </v>
      </c>
      <c r="S154" s="230" t="str">
        <f t="shared" si="26"/>
        <v xml:space="preserve"> </v>
      </c>
      <c r="T154" s="230" t="str">
        <f t="shared" si="27"/>
        <v xml:space="preserve"> </v>
      </c>
    </row>
    <row r="155" spans="1:20" x14ac:dyDescent="0.2">
      <c r="A155" s="10" t="str">
        <f>IF(COUNTRY_INFO!A155=0," ",COUNTRY_INFO!A155)</f>
        <v>Ethiopia</v>
      </c>
      <c r="B155" s="10" t="str">
        <f>IF(COUNTRY_INFO!B155=0," ",COUNTRY_INFO!B155)</f>
        <v>AmharaSouth Gondar</v>
      </c>
      <c r="C155" s="10" t="str">
        <f>IF(COUNTRY_INFO!C155=0," ",COUNTRY_INFO!C155)</f>
        <v>Debre Tabor Town</v>
      </c>
      <c r="D155" s="11" t="str">
        <f>IF(COUNTRY_INFO!$T$9:$T$1000="MDA3 (IVM)", COUNTRY_INFO!$T$9:$T$1000, " ")</f>
        <v xml:space="preserve"> </v>
      </c>
      <c r="E155" s="109"/>
      <c r="F155" s="288"/>
      <c r="G155" s="288"/>
      <c r="H155" s="11">
        <f t="shared" si="19"/>
        <v>0</v>
      </c>
      <c r="I155" s="18"/>
      <c r="J155" s="18"/>
      <c r="K155" s="14">
        <f t="shared" si="20"/>
        <v>0</v>
      </c>
      <c r="L155" s="59"/>
      <c r="M155" s="59"/>
      <c r="N155" s="56">
        <f t="shared" si="21"/>
        <v>0</v>
      </c>
      <c r="O155" s="11">
        <f t="shared" si="22"/>
        <v>0</v>
      </c>
      <c r="P155" s="11">
        <f t="shared" si="23"/>
        <v>0</v>
      </c>
      <c r="Q155" s="11">
        <f t="shared" si="24"/>
        <v>0</v>
      </c>
      <c r="R155" s="230" t="str">
        <f t="shared" si="25"/>
        <v xml:space="preserve"> </v>
      </c>
      <c r="S155" s="230" t="str">
        <f t="shared" si="26"/>
        <v xml:space="preserve"> </v>
      </c>
      <c r="T155" s="230" t="str">
        <f t="shared" si="27"/>
        <v xml:space="preserve"> </v>
      </c>
    </row>
    <row r="156" spans="1:20" x14ac:dyDescent="0.2">
      <c r="A156" s="10" t="str">
        <f>IF(COUNTRY_INFO!A156=0," ",COUNTRY_INFO!A156)</f>
        <v>Ethiopia</v>
      </c>
      <c r="B156" s="10" t="str">
        <f>IF(COUNTRY_INFO!B156=0," ",COUNTRY_INFO!B156)</f>
        <v>AmharaSouth Gondar</v>
      </c>
      <c r="C156" s="10" t="str">
        <f>IF(COUNTRY_INFO!C156=0," ",COUNTRY_INFO!C156)</f>
        <v>Dera</v>
      </c>
      <c r="D156" s="11" t="str">
        <f>IF(COUNTRY_INFO!$T$9:$T$1000="MDA3 (IVM)", COUNTRY_INFO!$T$9:$T$1000, " ")</f>
        <v xml:space="preserve"> </v>
      </c>
      <c r="E156" s="109"/>
      <c r="F156" s="288"/>
      <c r="G156" s="288"/>
      <c r="H156" s="11">
        <f t="shared" si="19"/>
        <v>0</v>
      </c>
      <c r="I156" s="18"/>
      <c r="J156" s="18"/>
      <c r="K156" s="14">
        <f t="shared" si="20"/>
        <v>0</v>
      </c>
      <c r="L156" s="59"/>
      <c r="M156" s="59"/>
      <c r="N156" s="56">
        <f t="shared" si="21"/>
        <v>0</v>
      </c>
      <c r="O156" s="11">
        <f t="shared" si="22"/>
        <v>0</v>
      </c>
      <c r="P156" s="11">
        <f t="shared" si="23"/>
        <v>0</v>
      </c>
      <c r="Q156" s="11">
        <f t="shared" si="24"/>
        <v>0</v>
      </c>
      <c r="R156" s="230" t="str">
        <f t="shared" si="25"/>
        <v xml:space="preserve"> </v>
      </c>
      <c r="S156" s="230" t="str">
        <f t="shared" si="26"/>
        <v xml:space="preserve"> </v>
      </c>
      <c r="T156" s="230" t="str">
        <f t="shared" si="27"/>
        <v xml:space="preserve"> </v>
      </c>
    </row>
    <row r="157" spans="1:20" x14ac:dyDescent="0.2">
      <c r="A157" s="10" t="str">
        <f>IF(COUNTRY_INFO!A157=0," ",COUNTRY_INFO!A157)</f>
        <v>Ethiopia</v>
      </c>
      <c r="B157" s="10" t="str">
        <f>IF(COUNTRY_INFO!B157=0," ",COUNTRY_INFO!B157)</f>
        <v>AmharaSouth Gondar</v>
      </c>
      <c r="C157" s="10" t="str">
        <f>IF(COUNTRY_INFO!C157=0," ",COUNTRY_INFO!C157)</f>
        <v>Ebinat</v>
      </c>
      <c r="D157" s="11" t="str">
        <f>IF(COUNTRY_INFO!$T$9:$T$1000="MDA3 (IVM)", COUNTRY_INFO!$T$9:$T$1000, " ")</f>
        <v xml:space="preserve"> </v>
      </c>
      <c r="E157" s="109"/>
      <c r="F157" s="288"/>
      <c r="G157" s="288"/>
      <c r="H157" s="11">
        <f t="shared" si="19"/>
        <v>0</v>
      </c>
      <c r="I157" s="18"/>
      <c r="J157" s="18"/>
      <c r="K157" s="14">
        <f t="shared" si="20"/>
        <v>0</v>
      </c>
      <c r="L157" s="59"/>
      <c r="M157" s="59"/>
      <c r="N157" s="56">
        <f t="shared" si="21"/>
        <v>0</v>
      </c>
      <c r="O157" s="11">
        <f t="shared" si="22"/>
        <v>0</v>
      </c>
      <c r="P157" s="11">
        <f t="shared" si="23"/>
        <v>0</v>
      </c>
      <c r="Q157" s="11">
        <f t="shared" si="24"/>
        <v>0</v>
      </c>
      <c r="R157" s="230" t="str">
        <f t="shared" si="25"/>
        <v xml:space="preserve"> </v>
      </c>
      <c r="S157" s="230" t="str">
        <f t="shared" si="26"/>
        <v xml:space="preserve"> </v>
      </c>
      <c r="T157" s="230" t="str">
        <f t="shared" si="27"/>
        <v xml:space="preserve"> </v>
      </c>
    </row>
    <row r="158" spans="1:20" x14ac:dyDescent="0.2">
      <c r="A158" s="10" t="str">
        <f>IF(COUNTRY_INFO!A158=0," ",COUNTRY_INFO!A158)</f>
        <v>Ethiopia</v>
      </c>
      <c r="B158" s="10" t="str">
        <f>IF(COUNTRY_INFO!B158=0," ",COUNTRY_INFO!B158)</f>
        <v>AmharaSouth Gondar</v>
      </c>
      <c r="C158" s="10" t="str">
        <f>IF(COUNTRY_INFO!C158=0," ",COUNTRY_INFO!C158)</f>
        <v>Estie (East Estie)</v>
      </c>
      <c r="D158" s="11" t="str">
        <f>IF(COUNTRY_INFO!$T$9:$T$1000="MDA3 (IVM)", COUNTRY_INFO!$T$9:$T$1000, " ")</f>
        <v xml:space="preserve"> </v>
      </c>
      <c r="E158" s="109"/>
      <c r="F158" s="288"/>
      <c r="G158" s="288"/>
      <c r="H158" s="11">
        <f t="shared" si="19"/>
        <v>0</v>
      </c>
      <c r="I158" s="18"/>
      <c r="J158" s="18"/>
      <c r="K158" s="14">
        <f t="shared" si="20"/>
        <v>0</v>
      </c>
      <c r="L158" s="59"/>
      <c r="M158" s="59"/>
      <c r="N158" s="56">
        <f t="shared" si="21"/>
        <v>0</v>
      </c>
      <c r="O158" s="11">
        <f t="shared" si="22"/>
        <v>0</v>
      </c>
      <c r="P158" s="11">
        <f t="shared" si="23"/>
        <v>0</v>
      </c>
      <c r="Q158" s="11">
        <f t="shared" si="24"/>
        <v>0</v>
      </c>
      <c r="R158" s="230" t="str">
        <f t="shared" si="25"/>
        <v xml:space="preserve"> </v>
      </c>
      <c r="S158" s="230" t="str">
        <f t="shared" si="26"/>
        <v xml:space="preserve"> </v>
      </c>
      <c r="T158" s="230" t="str">
        <f t="shared" si="27"/>
        <v xml:space="preserve"> </v>
      </c>
    </row>
    <row r="159" spans="1:20" x14ac:dyDescent="0.2">
      <c r="A159" s="10" t="str">
        <f>IF(COUNTRY_INFO!A159=0," ",COUNTRY_INFO!A159)</f>
        <v>Ethiopia</v>
      </c>
      <c r="B159" s="10" t="str">
        <f>IF(COUNTRY_INFO!B159=0," ",COUNTRY_INFO!B159)</f>
        <v>AmharaSouth Gondar</v>
      </c>
      <c r="C159" s="10" t="str">
        <f>IF(COUNTRY_INFO!C159=0," ",COUNTRY_INFO!C159)</f>
        <v>Farta</v>
      </c>
      <c r="D159" s="11" t="str">
        <f>IF(COUNTRY_INFO!$T$9:$T$1000="MDA3 (IVM)", COUNTRY_INFO!$T$9:$T$1000, " ")</f>
        <v xml:space="preserve"> </v>
      </c>
      <c r="E159" s="109"/>
      <c r="F159" s="288"/>
      <c r="G159" s="288"/>
      <c r="H159" s="11">
        <f t="shared" si="19"/>
        <v>0</v>
      </c>
      <c r="I159" s="18"/>
      <c r="J159" s="18"/>
      <c r="K159" s="14">
        <f t="shared" si="20"/>
        <v>0</v>
      </c>
      <c r="L159" s="59"/>
      <c r="M159" s="59"/>
      <c r="N159" s="56">
        <f t="shared" si="21"/>
        <v>0</v>
      </c>
      <c r="O159" s="11">
        <f t="shared" si="22"/>
        <v>0</v>
      </c>
      <c r="P159" s="11">
        <f t="shared" si="23"/>
        <v>0</v>
      </c>
      <c r="Q159" s="11">
        <f t="shared" si="24"/>
        <v>0</v>
      </c>
      <c r="R159" s="230" t="str">
        <f t="shared" si="25"/>
        <v xml:space="preserve"> </v>
      </c>
      <c r="S159" s="230" t="str">
        <f t="shared" si="26"/>
        <v xml:space="preserve"> </v>
      </c>
      <c r="T159" s="230" t="str">
        <f t="shared" si="27"/>
        <v xml:space="preserve"> </v>
      </c>
    </row>
    <row r="160" spans="1:20" x14ac:dyDescent="0.2">
      <c r="A160" s="10" t="str">
        <f>IF(COUNTRY_INFO!A160=0," ",COUNTRY_INFO!A160)</f>
        <v>Ethiopia</v>
      </c>
      <c r="B160" s="10" t="str">
        <f>IF(COUNTRY_INFO!B160=0," ",COUNTRY_INFO!B160)</f>
        <v>AmharaSouth Gondar</v>
      </c>
      <c r="C160" s="10" t="str">
        <f>IF(COUNTRY_INFO!C160=0," ",COUNTRY_INFO!C160)</f>
        <v>Fogera</v>
      </c>
      <c r="D160" s="11" t="str">
        <f>IF(COUNTRY_INFO!$T$9:$T$1000="MDA3 (IVM)", COUNTRY_INFO!$T$9:$T$1000, " ")</f>
        <v xml:space="preserve"> </v>
      </c>
      <c r="E160" s="109"/>
      <c r="F160" s="288"/>
      <c r="G160" s="288"/>
      <c r="H160" s="11">
        <f t="shared" si="19"/>
        <v>0</v>
      </c>
      <c r="I160" s="18"/>
      <c r="J160" s="18"/>
      <c r="K160" s="14">
        <f t="shared" si="20"/>
        <v>0</v>
      </c>
      <c r="L160" s="59"/>
      <c r="M160" s="59"/>
      <c r="N160" s="56">
        <f t="shared" si="21"/>
        <v>0</v>
      </c>
      <c r="O160" s="11">
        <f t="shared" si="22"/>
        <v>0</v>
      </c>
      <c r="P160" s="11">
        <f t="shared" si="23"/>
        <v>0</v>
      </c>
      <c r="Q160" s="11">
        <f t="shared" si="24"/>
        <v>0</v>
      </c>
      <c r="R160" s="230" t="str">
        <f t="shared" si="25"/>
        <v xml:space="preserve"> </v>
      </c>
      <c r="S160" s="230" t="str">
        <f t="shared" si="26"/>
        <v xml:space="preserve"> </v>
      </c>
      <c r="T160" s="230" t="str">
        <f t="shared" si="27"/>
        <v xml:space="preserve"> </v>
      </c>
    </row>
    <row r="161" spans="1:20" x14ac:dyDescent="0.2">
      <c r="A161" s="10" t="str">
        <f>IF(COUNTRY_INFO!A161=0," ",COUNTRY_INFO!A161)</f>
        <v>Ethiopia</v>
      </c>
      <c r="B161" s="10" t="str">
        <f>IF(COUNTRY_INFO!B161=0," ",COUNTRY_INFO!B161)</f>
        <v>AmharaSouth Gondar</v>
      </c>
      <c r="C161" s="10" t="str">
        <f>IF(COUNTRY_INFO!C161=0," ",COUNTRY_INFO!C161)</f>
        <v>Gunabegemidir</v>
      </c>
      <c r="D161" s="11" t="str">
        <f>IF(COUNTRY_INFO!$T$9:$T$1000="MDA3 (IVM)", COUNTRY_INFO!$T$9:$T$1000, " ")</f>
        <v xml:space="preserve"> </v>
      </c>
      <c r="E161" s="109"/>
      <c r="F161" s="288"/>
      <c r="G161" s="288"/>
      <c r="H161" s="11">
        <f t="shared" si="19"/>
        <v>0</v>
      </c>
      <c r="I161" s="18"/>
      <c r="J161" s="18"/>
      <c r="K161" s="14">
        <f t="shared" si="20"/>
        <v>0</v>
      </c>
      <c r="L161" s="59"/>
      <c r="M161" s="59"/>
      <c r="N161" s="56">
        <f t="shared" si="21"/>
        <v>0</v>
      </c>
      <c r="O161" s="11">
        <f t="shared" si="22"/>
        <v>0</v>
      </c>
      <c r="P161" s="11">
        <f t="shared" si="23"/>
        <v>0</v>
      </c>
      <c r="Q161" s="11">
        <f t="shared" si="24"/>
        <v>0</v>
      </c>
      <c r="R161" s="230" t="str">
        <f t="shared" si="25"/>
        <v xml:space="preserve"> </v>
      </c>
      <c r="S161" s="230" t="str">
        <f t="shared" si="26"/>
        <v xml:space="preserve"> </v>
      </c>
      <c r="T161" s="230" t="str">
        <f t="shared" si="27"/>
        <v xml:space="preserve"> </v>
      </c>
    </row>
    <row r="162" spans="1:20" x14ac:dyDescent="0.2">
      <c r="A162" s="10" t="str">
        <f>IF(COUNTRY_INFO!A162=0," ",COUNTRY_INFO!A162)</f>
        <v>Ethiopia</v>
      </c>
      <c r="B162" s="10" t="str">
        <f>IF(COUNTRY_INFO!B162=0," ",COUNTRY_INFO!B162)</f>
        <v>AmharaSouth Gondar</v>
      </c>
      <c r="C162" s="10" t="str">
        <f>IF(COUNTRY_INFO!C162=0," ",COUNTRY_INFO!C162)</f>
        <v>Lay Gaint</v>
      </c>
      <c r="D162" s="11" t="str">
        <f>IF(COUNTRY_INFO!$T$9:$T$1000="MDA3 (IVM)", COUNTRY_INFO!$T$9:$T$1000, " ")</f>
        <v xml:space="preserve"> </v>
      </c>
      <c r="E162" s="109"/>
      <c r="F162" s="288"/>
      <c r="G162" s="288"/>
      <c r="H162" s="11">
        <f t="shared" si="19"/>
        <v>0</v>
      </c>
      <c r="I162" s="18"/>
      <c r="J162" s="18"/>
      <c r="K162" s="14">
        <f t="shared" si="20"/>
        <v>0</v>
      </c>
      <c r="L162" s="59"/>
      <c r="M162" s="59"/>
      <c r="N162" s="56">
        <f t="shared" si="21"/>
        <v>0</v>
      </c>
      <c r="O162" s="11">
        <f t="shared" si="22"/>
        <v>0</v>
      </c>
      <c r="P162" s="11">
        <f t="shared" si="23"/>
        <v>0</v>
      </c>
      <c r="Q162" s="11">
        <f t="shared" si="24"/>
        <v>0</v>
      </c>
      <c r="R162" s="230" t="str">
        <f t="shared" si="25"/>
        <v xml:space="preserve"> </v>
      </c>
      <c r="S162" s="230" t="str">
        <f t="shared" si="26"/>
        <v xml:space="preserve"> </v>
      </c>
      <c r="T162" s="230" t="str">
        <f t="shared" si="27"/>
        <v xml:space="preserve"> </v>
      </c>
    </row>
    <row r="163" spans="1:20" x14ac:dyDescent="0.2">
      <c r="A163" s="10" t="str">
        <f>IF(COUNTRY_INFO!A163=0," ",COUNTRY_INFO!A163)</f>
        <v>Ethiopia</v>
      </c>
      <c r="B163" s="10" t="str">
        <f>IF(COUNTRY_INFO!B163=0," ",COUNTRY_INFO!B163)</f>
        <v>AmharaSouth Gondar</v>
      </c>
      <c r="C163" s="10" t="str">
        <f>IF(COUNTRY_INFO!C163=0," ",COUNTRY_INFO!C163)</f>
        <v>Libo Kemkem</v>
      </c>
      <c r="D163" s="11" t="str">
        <f>IF(COUNTRY_INFO!$T$9:$T$1000="MDA3 (IVM)", COUNTRY_INFO!$T$9:$T$1000, " ")</f>
        <v xml:space="preserve"> </v>
      </c>
      <c r="E163" s="109"/>
      <c r="F163" s="288"/>
      <c r="G163" s="288"/>
      <c r="H163" s="11">
        <f t="shared" si="19"/>
        <v>0</v>
      </c>
      <c r="I163" s="18"/>
      <c r="J163" s="18"/>
      <c r="K163" s="14">
        <f t="shared" si="20"/>
        <v>0</v>
      </c>
      <c r="L163" s="59"/>
      <c r="M163" s="59"/>
      <c r="N163" s="56">
        <f t="shared" si="21"/>
        <v>0</v>
      </c>
      <c r="O163" s="11">
        <f t="shared" si="22"/>
        <v>0</v>
      </c>
      <c r="P163" s="11">
        <f t="shared" si="23"/>
        <v>0</v>
      </c>
      <c r="Q163" s="11">
        <f t="shared" si="24"/>
        <v>0</v>
      </c>
      <c r="R163" s="230" t="str">
        <f t="shared" si="25"/>
        <v xml:space="preserve"> </v>
      </c>
      <c r="S163" s="230" t="str">
        <f t="shared" si="26"/>
        <v xml:space="preserve"> </v>
      </c>
      <c r="T163" s="230" t="str">
        <f t="shared" si="27"/>
        <v xml:space="preserve"> </v>
      </c>
    </row>
    <row r="164" spans="1:20" x14ac:dyDescent="0.2">
      <c r="A164" s="10" t="str">
        <f>IF(COUNTRY_INFO!A164=0," ",COUNTRY_INFO!A164)</f>
        <v>Ethiopia</v>
      </c>
      <c r="B164" s="10" t="str">
        <f>IF(COUNTRY_INFO!B164=0," ",COUNTRY_INFO!B164)</f>
        <v>AmharaSouth Gondar</v>
      </c>
      <c r="C164" s="10" t="str">
        <f>IF(COUNTRY_INFO!C164=0," ",COUNTRY_INFO!C164)</f>
        <v>Meketewa</v>
      </c>
      <c r="D164" s="11" t="str">
        <f>IF(COUNTRY_INFO!$T$9:$T$1000="MDA3 (IVM)", COUNTRY_INFO!$T$9:$T$1000, " ")</f>
        <v xml:space="preserve"> </v>
      </c>
      <c r="E164" s="109"/>
      <c r="F164" s="288"/>
      <c r="G164" s="288"/>
      <c r="H164" s="11">
        <f t="shared" si="19"/>
        <v>0</v>
      </c>
      <c r="I164" s="18"/>
      <c r="J164" s="18"/>
      <c r="K164" s="14">
        <f t="shared" si="20"/>
        <v>0</v>
      </c>
      <c r="L164" s="59"/>
      <c r="M164" s="59"/>
      <c r="N164" s="56">
        <f t="shared" si="21"/>
        <v>0</v>
      </c>
      <c r="O164" s="11">
        <f t="shared" si="22"/>
        <v>0</v>
      </c>
      <c r="P164" s="11">
        <f t="shared" si="23"/>
        <v>0</v>
      </c>
      <c r="Q164" s="11">
        <f t="shared" si="24"/>
        <v>0</v>
      </c>
      <c r="R164" s="230" t="str">
        <f t="shared" si="25"/>
        <v xml:space="preserve"> </v>
      </c>
      <c r="S164" s="230" t="str">
        <f t="shared" si="26"/>
        <v xml:space="preserve"> </v>
      </c>
      <c r="T164" s="230" t="str">
        <f t="shared" si="27"/>
        <v xml:space="preserve"> </v>
      </c>
    </row>
    <row r="165" spans="1:20" x14ac:dyDescent="0.2">
      <c r="A165" s="10" t="str">
        <f>IF(COUNTRY_INFO!A165=0," ",COUNTRY_INFO!A165)</f>
        <v>Ethiopia</v>
      </c>
      <c r="B165" s="10" t="str">
        <f>IF(COUNTRY_INFO!B165=0," ",COUNTRY_INFO!B165)</f>
        <v>AmharaSouth Gondar</v>
      </c>
      <c r="C165" s="10" t="str">
        <f>IF(COUNTRY_INFO!C165=0," ",COUNTRY_INFO!C165)</f>
        <v>Sediemuja</v>
      </c>
      <c r="D165" s="11" t="str">
        <f>IF(COUNTRY_INFO!$T$9:$T$1000="MDA3 (IVM)", COUNTRY_INFO!$T$9:$T$1000, " ")</f>
        <v xml:space="preserve"> </v>
      </c>
      <c r="E165" s="109"/>
      <c r="F165" s="288"/>
      <c r="G165" s="288"/>
      <c r="H165" s="11">
        <f t="shared" si="19"/>
        <v>0</v>
      </c>
      <c r="I165" s="18"/>
      <c r="J165" s="18"/>
      <c r="K165" s="14">
        <f t="shared" si="20"/>
        <v>0</v>
      </c>
      <c r="L165" s="59"/>
      <c r="M165" s="59"/>
      <c r="N165" s="56">
        <f t="shared" si="21"/>
        <v>0</v>
      </c>
      <c r="O165" s="11">
        <f t="shared" si="22"/>
        <v>0</v>
      </c>
      <c r="P165" s="11">
        <f t="shared" si="23"/>
        <v>0</v>
      </c>
      <c r="Q165" s="11">
        <f t="shared" si="24"/>
        <v>0</v>
      </c>
      <c r="R165" s="230" t="str">
        <f t="shared" si="25"/>
        <v xml:space="preserve"> </v>
      </c>
      <c r="S165" s="230" t="str">
        <f t="shared" si="26"/>
        <v xml:space="preserve"> </v>
      </c>
      <c r="T165" s="230" t="str">
        <f t="shared" si="27"/>
        <v xml:space="preserve"> </v>
      </c>
    </row>
    <row r="166" spans="1:20" x14ac:dyDescent="0.2">
      <c r="A166" s="10" t="str">
        <f>IF(COUNTRY_INFO!A166=0," ",COUNTRY_INFO!A166)</f>
        <v>Ethiopia</v>
      </c>
      <c r="B166" s="10" t="str">
        <f>IF(COUNTRY_INFO!B166=0," ",COUNTRY_INFO!B166)</f>
        <v>AmharaSouth Gondar</v>
      </c>
      <c r="C166" s="10" t="str">
        <f>IF(COUNTRY_INFO!C166=0," ",COUNTRY_INFO!C166)</f>
        <v>Simada</v>
      </c>
      <c r="D166" s="11" t="str">
        <f>IF(COUNTRY_INFO!$T$9:$T$1000="MDA3 (IVM)", COUNTRY_INFO!$T$9:$T$1000, " ")</f>
        <v xml:space="preserve"> </v>
      </c>
      <c r="E166" s="109"/>
      <c r="F166" s="288"/>
      <c r="G166" s="288"/>
      <c r="H166" s="11">
        <f t="shared" si="19"/>
        <v>0</v>
      </c>
      <c r="I166" s="18"/>
      <c r="J166" s="18"/>
      <c r="K166" s="14">
        <f t="shared" si="20"/>
        <v>0</v>
      </c>
      <c r="L166" s="59"/>
      <c r="M166" s="59"/>
      <c r="N166" s="56">
        <f t="shared" si="21"/>
        <v>0</v>
      </c>
      <c r="O166" s="11">
        <f t="shared" si="22"/>
        <v>0</v>
      </c>
      <c r="P166" s="11">
        <f t="shared" si="23"/>
        <v>0</v>
      </c>
      <c r="Q166" s="11">
        <f t="shared" si="24"/>
        <v>0</v>
      </c>
      <c r="R166" s="230" t="str">
        <f t="shared" si="25"/>
        <v xml:space="preserve"> </v>
      </c>
      <c r="S166" s="230" t="str">
        <f t="shared" si="26"/>
        <v xml:space="preserve"> </v>
      </c>
      <c r="T166" s="230" t="str">
        <f t="shared" si="27"/>
        <v xml:space="preserve"> </v>
      </c>
    </row>
    <row r="167" spans="1:20" x14ac:dyDescent="0.2">
      <c r="A167" s="10" t="str">
        <f>IF(COUNTRY_INFO!A167=0," ",COUNTRY_INFO!A167)</f>
        <v>Ethiopia</v>
      </c>
      <c r="B167" s="10" t="str">
        <f>IF(COUNTRY_INFO!B167=0," ",COUNTRY_INFO!B167)</f>
        <v>AmharaSouth Gondar</v>
      </c>
      <c r="C167" s="10" t="str">
        <f>IF(COUNTRY_INFO!C167=0," ",COUNTRY_INFO!C167)</f>
        <v>Tach Gaint</v>
      </c>
      <c r="D167" s="11" t="str">
        <f>IF(COUNTRY_INFO!$T$9:$T$1000="MDA3 (IVM)", COUNTRY_INFO!$T$9:$T$1000, " ")</f>
        <v xml:space="preserve"> </v>
      </c>
      <c r="E167" s="109"/>
      <c r="F167" s="288"/>
      <c r="G167" s="288"/>
      <c r="H167" s="11">
        <f t="shared" si="19"/>
        <v>0</v>
      </c>
      <c r="I167" s="18"/>
      <c r="J167" s="18"/>
      <c r="K167" s="14">
        <f t="shared" si="20"/>
        <v>0</v>
      </c>
      <c r="L167" s="59"/>
      <c r="M167" s="59"/>
      <c r="N167" s="56">
        <f t="shared" si="21"/>
        <v>0</v>
      </c>
      <c r="O167" s="11">
        <f t="shared" si="22"/>
        <v>0</v>
      </c>
      <c r="P167" s="11">
        <f t="shared" si="23"/>
        <v>0</v>
      </c>
      <c r="Q167" s="11">
        <f t="shared" si="24"/>
        <v>0</v>
      </c>
      <c r="R167" s="230" t="str">
        <f t="shared" si="25"/>
        <v xml:space="preserve"> </v>
      </c>
      <c r="S167" s="230" t="str">
        <f t="shared" si="26"/>
        <v xml:space="preserve"> </v>
      </c>
      <c r="T167" s="230" t="str">
        <f t="shared" si="27"/>
        <v xml:space="preserve"> </v>
      </c>
    </row>
    <row r="168" spans="1:20" x14ac:dyDescent="0.2">
      <c r="A168" s="10" t="str">
        <f>IF(COUNTRY_INFO!A168=0," ",COUNTRY_INFO!A168)</f>
        <v>Ethiopia</v>
      </c>
      <c r="B168" s="10" t="str">
        <f>IF(COUNTRY_INFO!B168=0," ",COUNTRY_INFO!B168)</f>
        <v>AmharaSouth Gondar</v>
      </c>
      <c r="C168" s="10" t="str">
        <f>IF(COUNTRY_INFO!C168=0," ",COUNTRY_INFO!C168)</f>
        <v>Woreta Town</v>
      </c>
      <c r="D168" s="11" t="str">
        <f>IF(COUNTRY_INFO!$T$9:$T$1000="MDA3 (IVM)", COUNTRY_INFO!$T$9:$T$1000, " ")</f>
        <v xml:space="preserve"> </v>
      </c>
      <c r="E168" s="109"/>
      <c r="F168" s="288"/>
      <c r="G168" s="288"/>
      <c r="H168" s="11">
        <f t="shared" si="19"/>
        <v>0</v>
      </c>
      <c r="I168" s="18"/>
      <c r="J168" s="18"/>
      <c r="K168" s="14">
        <f t="shared" si="20"/>
        <v>0</v>
      </c>
      <c r="L168" s="59"/>
      <c r="M168" s="59"/>
      <c r="N168" s="56">
        <f t="shared" si="21"/>
        <v>0</v>
      </c>
      <c r="O168" s="11">
        <f t="shared" si="22"/>
        <v>0</v>
      </c>
      <c r="P168" s="11">
        <f t="shared" si="23"/>
        <v>0</v>
      </c>
      <c r="Q168" s="11">
        <f t="shared" si="24"/>
        <v>0</v>
      </c>
      <c r="R168" s="230" t="str">
        <f t="shared" si="25"/>
        <v xml:space="preserve"> </v>
      </c>
      <c r="S168" s="230" t="str">
        <f t="shared" si="26"/>
        <v xml:space="preserve"> </v>
      </c>
      <c r="T168" s="230" t="str">
        <f t="shared" si="27"/>
        <v xml:space="preserve"> </v>
      </c>
    </row>
    <row r="169" spans="1:20" x14ac:dyDescent="0.2">
      <c r="A169" s="10" t="str">
        <f>IF(COUNTRY_INFO!A169=0," ",COUNTRY_INFO!A169)</f>
        <v>Ethiopia</v>
      </c>
      <c r="B169" s="10" t="str">
        <f>IF(COUNTRY_INFO!B169=0," ",COUNTRY_INFO!B169)</f>
        <v>AmharaSouth Wello</v>
      </c>
      <c r="C169" s="10" t="str">
        <f>IF(COUNTRY_INFO!C169=0," ",COUNTRY_INFO!C169)</f>
        <v>Albuko</v>
      </c>
      <c r="D169" s="11" t="str">
        <f>IF(COUNTRY_INFO!$T$9:$T$1000="MDA3 (IVM)", COUNTRY_INFO!$T$9:$T$1000, " ")</f>
        <v xml:space="preserve"> </v>
      </c>
      <c r="E169" s="109"/>
      <c r="F169" s="288"/>
      <c r="G169" s="288"/>
      <c r="H169" s="11">
        <f t="shared" si="19"/>
        <v>0</v>
      </c>
      <c r="I169" s="18"/>
      <c r="J169" s="18"/>
      <c r="K169" s="14">
        <f t="shared" si="20"/>
        <v>0</v>
      </c>
      <c r="L169" s="59"/>
      <c r="M169" s="59"/>
      <c r="N169" s="56">
        <f t="shared" si="21"/>
        <v>0</v>
      </c>
      <c r="O169" s="11">
        <f t="shared" si="22"/>
        <v>0</v>
      </c>
      <c r="P169" s="11">
        <f t="shared" si="23"/>
        <v>0</v>
      </c>
      <c r="Q169" s="11">
        <f t="shared" si="24"/>
        <v>0</v>
      </c>
      <c r="R169" s="230" t="str">
        <f t="shared" si="25"/>
        <v xml:space="preserve"> </v>
      </c>
      <c r="S169" s="230" t="str">
        <f t="shared" si="26"/>
        <v xml:space="preserve"> </v>
      </c>
      <c r="T169" s="230" t="str">
        <f t="shared" si="27"/>
        <v xml:space="preserve"> </v>
      </c>
    </row>
    <row r="170" spans="1:20" x14ac:dyDescent="0.2">
      <c r="A170" s="10" t="str">
        <f>IF(COUNTRY_INFO!A170=0," ",COUNTRY_INFO!A170)</f>
        <v>Ethiopia</v>
      </c>
      <c r="B170" s="10" t="str">
        <f>IF(COUNTRY_INFO!B170=0," ",COUNTRY_INFO!B170)</f>
        <v>AmharaSouth Wello</v>
      </c>
      <c r="C170" s="10" t="str">
        <f>IF(COUNTRY_INFO!C170=0," ",COUNTRY_INFO!C170)</f>
        <v>Ambasel</v>
      </c>
      <c r="D170" s="11" t="str">
        <f>IF(COUNTRY_INFO!$T$9:$T$1000="MDA3 (IVM)", COUNTRY_INFO!$T$9:$T$1000, " ")</f>
        <v xml:space="preserve"> </v>
      </c>
      <c r="E170" s="109"/>
      <c r="F170" s="288"/>
      <c r="G170" s="288"/>
      <c r="H170" s="11">
        <f t="shared" si="19"/>
        <v>0</v>
      </c>
      <c r="I170" s="18"/>
      <c r="J170" s="18"/>
      <c r="K170" s="14">
        <f t="shared" si="20"/>
        <v>0</v>
      </c>
      <c r="L170" s="59"/>
      <c r="M170" s="59"/>
      <c r="N170" s="56">
        <f t="shared" si="21"/>
        <v>0</v>
      </c>
      <c r="O170" s="11">
        <f t="shared" si="22"/>
        <v>0</v>
      </c>
      <c r="P170" s="11">
        <f t="shared" si="23"/>
        <v>0</v>
      </c>
      <c r="Q170" s="11">
        <f t="shared" si="24"/>
        <v>0</v>
      </c>
      <c r="R170" s="230" t="str">
        <f t="shared" si="25"/>
        <v xml:space="preserve"> </v>
      </c>
      <c r="S170" s="230" t="str">
        <f t="shared" si="26"/>
        <v xml:space="preserve"> </v>
      </c>
      <c r="T170" s="230" t="str">
        <f t="shared" si="27"/>
        <v xml:space="preserve"> </v>
      </c>
    </row>
    <row r="171" spans="1:20" x14ac:dyDescent="0.2">
      <c r="A171" s="10" t="str">
        <f>IF(COUNTRY_INFO!A171=0," ",COUNTRY_INFO!A171)</f>
        <v>Ethiopia</v>
      </c>
      <c r="B171" s="10" t="str">
        <f>IF(COUNTRY_INFO!B171=0," ",COUNTRY_INFO!B171)</f>
        <v>AmharaSouth Wello</v>
      </c>
      <c r="C171" s="10" t="str">
        <f>IF(COUNTRY_INFO!C171=0," ",COUNTRY_INFO!C171)</f>
        <v>Argoba</v>
      </c>
      <c r="D171" s="11" t="str">
        <f>IF(COUNTRY_INFO!$T$9:$T$1000="MDA3 (IVM)", COUNTRY_INFO!$T$9:$T$1000, " ")</f>
        <v xml:space="preserve"> </v>
      </c>
      <c r="E171" s="109"/>
      <c r="F171" s="288"/>
      <c r="G171" s="288"/>
      <c r="H171" s="11">
        <f t="shared" si="19"/>
        <v>0</v>
      </c>
      <c r="I171" s="18"/>
      <c r="J171" s="18"/>
      <c r="K171" s="14">
        <f t="shared" si="20"/>
        <v>0</v>
      </c>
      <c r="L171" s="59"/>
      <c r="M171" s="59"/>
      <c r="N171" s="56">
        <f t="shared" si="21"/>
        <v>0</v>
      </c>
      <c r="O171" s="11">
        <f t="shared" si="22"/>
        <v>0</v>
      </c>
      <c r="P171" s="11">
        <f t="shared" si="23"/>
        <v>0</v>
      </c>
      <c r="Q171" s="11">
        <f t="shared" si="24"/>
        <v>0</v>
      </c>
      <c r="R171" s="230" t="str">
        <f t="shared" si="25"/>
        <v xml:space="preserve"> </v>
      </c>
      <c r="S171" s="230" t="str">
        <f t="shared" si="26"/>
        <v xml:space="preserve"> </v>
      </c>
      <c r="T171" s="230" t="str">
        <f t="shared" si="27"/>
        <v xml:space="preserve"> </v>
      </c>
    </row>
    <row r="172" spans="1:20" x14ac:dyDescent="0.2">
      <c r="A172" s="10" t="str">
        <f>IF(COUNTRY_INFO!A172=0," ",COUNTRY_INFO!A172)</f>
        <v>Ethiopia</v>
      </c>
      <c r="B172" s="10" t="str">
        <f>IF(COUNTRY_INFO!B172=0," ",COUNTRY_INFO!B172)</f>
        <v>AmharaSouth Wello</v>
      </c>
      <c r="C172" s="10" t="str">
        <f>IF(COUNTRY_INFO!C172=0," ",COUNTRY_INFO!C172)</f>
        <v>Borena</v>
      </c>
      <c r="D172" s="11" t="str">
        <f>IF(COUNTRY_INFO!$T$9:$T$1000="MDA3 (IVM)", COUNTRY_INFO!$T$9:$T$1000, " ")</f>
        <v xml:space="preserve"> </v>
      </c>
      <c r="E172" s="109"/>
      <c r="F172" s="288"/>
      <c r="G172" s="288"/>
      <c r="H172" s="11">
        <f t="shared" si="19"/>
        <v>0</v>
      </c>
      <c r="I172" s="18"/>
      <c r="J172" s="18"/>
      <c r="K172" s="14">
        <f t="shared" si="20"/>
        <v>0</v>
      </c>
      <c r="L172" s="59"/>
      <c r="M172" s="59"/>
      <c r="N172" s="56">
        <f t="shared" si="21"/>
        <v>0</v>
      </c>
      <c r="O172" s="11">
        <f t="shared" si="22"/>
        <v>0</v>
      </c>
      <c r="P172" s="11">
        <f t="shared" si="23"/>
        <v>0</v>
      </c>
      <c r="Q172" s="11">
        <f t="shared" si="24"/>
        <v>0</v>
      </c>
      <c r="R172" s="230" t="str">
        <f t="shared" si="25"/>
        <v xml:space="preserve"> </v>
      </c>
      <c r="S172" s="230" t="str">
        <f t="shared" si="26"/>
        <v xml:space="preserve"> </v>
      </c>
      <c r="T172" s="230" t="str">
        <f t="shared" si="27"/>
        <v xml:space="preserve"> </v>
      </c>
    </row>
    <row r="173" spans="1:20" x14ac:dyDescent="0.2">
      <c r="A173" s="10" t="str">
        <f>IF(COUNTRY_INFO!A173=0," ",COUNTRY_INFO!A173)</f>
        <v>Ethiopia</v>
      </c>
      <c r="B173" s="10" t="str">
        <f>IF(COUNTRY_INFO!B173=0," ",COUNTRY_INFO!B173)</f>
        <v>AmharaSouth Wello</v>
      </c>
      <c r="C173" s="10" t="str">
        <f>IF(COUNTRY_INFO!C173=0," ",COUNTRY_INFO!C173)</f>
        <v>Dalanta</v>
      </c>
      <c r="D173" s="11" t="str">
        <f>IF(COUNTRY_INFO!$T$9:$T$1000="MDA3 (IVM)", COUNTRY_INFO!$T$9:$T$1000, " ")</f>
        <v xml:space="preserve"> </v>
      </c>
      <c r="E173" s="109"/>
      <c r="F173" s="288"/>
      <c r="G173" s="288"/>
      <c r="H173" s="11">
        <f t="shared" si="19"/>
        <v>0</v>
      </c>
      <c r="I173" s="18"/>
      <c r="J173" s="18"/>
      <c r="K173" s="14">
        <f t="shared" si="20"/>
        <v>0</v>
      </c>
      <c r="L173" s="59"/>
      <c r="M173" s="59"/>
      <c r="N173" s="56">
        <f t="shared" si="21"/>
        <v>0</v>
      </c>
      <c r="O173" s="11">
        <f t="shared" si="22"/>
        <v>0</v>
      </c>
      <c r="P173" s="11">
        <f t="shared" si="23"/>
        <v>0</v>
      </c>
      <c r="Q173" s="11">
        <f t="shared" si="24"/>
        <v>0</v>
      </c>
      <c r="R173" s="230" t="str">
        <f t="shared" si="25"/>
        <v xml:space="preserve"> </v>
      </c>
      <c r="S173" s="230" t="str">
        <f t="shared" si="26"/>
        <v xml:space="preserve"> </v>
      </c>
      <c r="T173" s="230" t="str">
        <f t="shared" si="27"/>
        <v xml:space="preserve"> </v>
      </c>
    </row>
    <row r="174" spans="1:20" x14ac:dyDescent="0.2">
      <c r="A174" s="10" t="str">
        <f>IF(COUNTRY_INFO!A174=0," ",COUNTRY_INFO!A174)</f>
        <v>Ethiopia</v>
      </c>
      <c r="B174" s="10" t="str">
        <f>IF(COUNTRY_INFO!B174=0," ",COUNTRY_INFO!B174)</f>
        <v>AmharaSouth Wello</v>
      </c>
      <c r="C174" s="10" t="str">
        <f>IF(COUNTRY_INFO!C174=0," ",COUNTRY_INFO!C174)</f>
        <v>Dessie Town</v>
      </c>
      <c r="D174" s="11" t="str">
        <f>IF(COUNTRY_INFO!$T$9:$T$1000="MDA3 (IVM)", COUNTRY_INFO!$T$9:$T$1000, " ")</f>
        <v xml:space="preserve"> </v>
      </c>
      <c r="E174" s="109"/>
      <c r="F174" s="288"/>
      <c r="G174" s="288"/>
      <c r="H174" s="11">
        <f t="shared" si="19"/>
        <v>0</v>
      </c>
      <c r="I174" s="18"/>
      <c r="J174" s="18"/>
      <c r="K174" s="14">
        <f t="shared" si="20"/>
        <v>0</v>
      </c>
      <c r="L174" s="59"/>
      <c r="M174" s="59"/>
      <c r="N174" s="56">
        <f t="shared" si="21"/>
        <v>0</v>
      </c>
      <c r="O174" s="11">
        <f t="shared" si="22"/>
        <v>0</v>
      </c>
      <c r="P174" s="11">
        <f t="shared" si="23"/>
        <v>0</v>
      </c>
      <c r="Q174" s="11">
        <f t="shared" si="24"/>
        <v>0</v>
      </c>
      <c r="R174" s="230" t="str">
        <f t="shared" si="25"/>
        <v xml:space="preserve"> </v>
      </c>
      <c r="S174" s="230" t="str">
        <f t="shared" si="26"/>
        <v xml:space="preserve"> </v>
      </c>
      <c r="T174" s="230" t="str">
        <f t="shared" si="27"/>
        <v xml:space="preserve"> </v>
      </c>
    </row>
    <row r="175" spans="1:20" x14ac:dyDescent="0.2">
      <c r="A175" s="10" t="str">
        <f>IF(COUNTRY_INFO!A175=0," ",COUNTRY_INFO!A175)</f>
        <v>Ethiopia</v>
      </c>
      <c r="B175" s="10" t="str">
        <f>IF(COUNTRY_INFO!B175=0," ",COUNTRY_INFO!B175)</f>
        <v>AmharaSouth Wello</v>
      </c>
      <c r="C175" s="10" t="str">
        <f>IF(COUNTRY_INFO!C175=0," ",COUNTRY_INFO!C175)</f>
        <v>Dessie zuria</v>
      </c>
      <c r="D175" s="11" t="str">
        <f>IF(COUNTRY_INFO!$T$9:$T$1000="MDA3 (IVM)", COUNTRY_INFO!$T$9:$T$1000, " ")</f>
        <v xml:space="preserve"> </v>
      </c>
      <c r="E175" s="109"/>
      <c r="F175" s="288"/>
      <c r="G175" s="288"/>
      <c r="H175" s="11">
        <f t="shared" si="19"/>
        <v>0</v>
      </c>
      <c r="I175" s="18"/>
      <c r="J175" s="18"/>
      <c r="K175" s="14">
        <f t="shared" si="20"/>
        <v>0</v>
      </c>
      <c r="L175" s="59"/>
      <c r="M175" s="59"/>
      <c r="N175" s="56">
        <f t="shared" si="21"/>
        <v>0</v>
      </c>
      <c r="O175" s="11">
        <f t="shared" si="22"/>
        <v>0</v>
      </c>
      <c r="P175" s="11">
        <f t="shared" si="23"/>
        <v>0</v>
      </c>
      <c r="Q175" s="11">
        <f t="shared" si="24"/>
        <v>0</v>
      </c>
      <c r="R175" s="230" t="str">
        <f t="shared" si="25"/>
        <v xml:space="preserve"> </v>
      </c>
      <c r="S175" s="230" t="str">
        <f t="shared" si="26"/>
        <v xml:space="preserve"> </v>
      </c>
      <c r="T175" s="230" t="str">
        <f t="shared" si="27"/>
        <v xml:space="preserve"> </v>
      </c>
    </row>
    <row r="176" spans="1:20" x14ac:dyDescent="0.2">
      <c r="A176" s="10" t="str">
        <f>IF(COUNTRY_INFO!A176=0," ",COUNTRY_INFO!A176)</f>
        <v>Ethiopia</v>
      </c>
      <c r="B176" s="10" t="str">
        <f>IF(COUNTRY_INFO!B176=0," ",COUNTRY_INFO!B176)</f>
        <v>AmharaSouth Wello</v>
      </c>
      <c r="C176" s="10" t="str">
        <f>IF(COUNTRY_INFO!C176=0," ",COUNTRY_INFO!C176)</f>
        <v>Jama</v>
      </c>
      <c r="D176" s="11" t="str">
        <f>IF(COUNTRY_INFO!$T$9:$T$1000="MDA3 (IVM)", COUNTRY_INFO!$T$9:$T$1000, " ")</f>
        <v xml:space="preserve"> </v>
      </c>
      <c r="E176" s="109"/>
      <c r="F176" s="288"/>
      <c r="G176" s="288"/>
      <c r="H176" s="11">
        <f t="shared" si="19"/>
        <v>0</v>
      </c>
      <c r="I176" s="18"/>
      <c r="J176" s="18"/>
      <c r="K176" s="14">
        <f t="shared" si="20"/>
        <v>0</v>
      </c>
      <c r="L176" s="59"/>
      <c r="M176" s="59"/>
      <c r="N176" s="56">
        <f t="shared" si="21"/>
        <v>0</v>
      </c>
      <c r="O176" s="11">
        <f t="shared" si="22"/>
        <v>0</v>
      </c>
      <c r="P176" s="11">
        <f t="shared" si="23"/>
        <v>0</v>
      </c>
      <c r="Q176" s="11">
        <f t="shared" si="24"/>
        <v>0</v>
      </c>
      <c r="R176" s="230" t="str">
        <f t="shared" si="25"/>
        <v xml:space="preserve"> </v>
      </c>
      <c r="S176" s="230" t="str">
        <f t="shared" si="26"/>
        <v xml:space="preserve"> </v>
      </c>
      <c r="T176" s="230" t="str">
        <f t="shared" si="27"/>
        <v xml:space="preserve"> </v>
      </c>
    </row>
    <row r="177" spans="1:20" x14ac:dyDescent="0.2">
      <c r="A177" s="10" t="str">
        <f>IF(COUNTRY_INFO!A177=0," ",COUNTRY_INFO!A177)</f>
        <v>Ethiopia</v>
      </c>
      <c r="B177" s="10" t="str">
        <f>IF(COUNTRY_INFO!B177=0," ",COUNTRY_INFO!B177)</f>
        <v>AmharaSouth Wello</v>
      </c>
      <c r="C177" s="10" t="str">
        <f>IF(COUNTRY_INFO!C177=0," ",COUNTRY_INFO!C177)</f>
        <v>Kallu</v>
      </c>
      <c r="D177" s="11" t="str">
        <f>IF(COUNTRY_INFO!$T$9:$T$1000="MDA3 (IVM)", COUNTRY_INFO!$T$9:$T$1000, " ")</f>
        <v xml:space="preserve"> </v>
      </c>
      <c r="E177" s="109"/>
      <c r="F177" s="288"/>
      <c r="G177" s="288"/>
      <c r="H177" s="11">
        <f t="shared" si="19"/>
        <v>0</v>
      </c>
      <c r="I177" s="18"/>
      <c r="J177" s="18"/>
      <c r="K177" s="14">
        <f t="shared" si="20"/>
        <v>0</v>
      </c>
      <c r="L177" s="59"/>
      <c r="M177" s="59"/>
      <c r="N177" s="56">
        <f t="shared" si="21"/>
        <v>0</v>
      </c>
      <c r="O177" s="11">
        <f t="shared" si="22"/>
        <v>0</v>
      </c>
      <c r="P177" s="11">
        <f t="shared" si="23"/>
        <v>0</v>
      </c>
      <c r="Q177" s="11">
        <f t="shared" si="24"/>
        <v>0</v>
      </c>
      <c r="R177" s="230" t="str">
        <f t="shared" si="25"/>
        <v xml:space="preserve"> </v>
      </c>
      <c r="S177" s="230" t="str">
        <f t="shared" si="26"/>
        <v xml:space="preserve"> </v>
      </c>
      <c r="T177" s="230" t="str">
        <f t="shared" si="27"/>
        <v xml:space="preserve"> </v>
      </c>
    </row>
    <row r="178" spans="1:20" x14ac:dyDescent="0.2">
      <c r="A178" s="10" t="str">
        <f>IF(COUNTRY_INFO!A178=0," ",COUNTRY_INFO!A178)</f>
        <v>Ethiopia</v>
      </c>
      <c r="B178" s="10" t="str">
        <f>IF(COUNTRY_INFO!B178=0," ",COUNTRY_INFO!B178)</f>
        <v>AmharaSouth Wello</v>
      </c>
      <c r="C178" s="10" t="str">
        <f>IF(COUNTRY_INFO!C178=0," ",COUNTRY_INFO!C178)</f>
        <v>Kelala</v>
      </c>
      <c r="D178" s="11" t="str">
        <f>IF(COUNTRY_INFO!$T$9:$T$1000="MDA3 (IVM)", COUNTRY_INFO!$T$9:$T$1000, " ")</f>
        <v xml:space="preserve"> </v>
      </c>
      <c r="E178" s="109"/>
      <c r="F178" s="288"/>
      <c r="G178" s="288"/>
      <c r="H178" s="11">
        <f t="shared" si="19"/>
        <v>0</v>
      </c>
      <c r="I178" s="18"/>
      <c r="J178" s="18"/>
      <c r="K178" s="14">
        <f t="shared" si="20"/>
        <v>0</v>
      </c>
      <c r="L178" s="59"/>
      <c r="M178" s="59"/>
      <c r="N178" s="56">
        <f t="shared" si="21"/>
        <v>0</v>
      </c>
      <c r="O178" s="11">
        <f t="shared" si="22"/>
        <v>0</v>
      </c>
      <c r="P178" s="11">
        <f t="shared" si="23"/>
        <v>0</v>
      </c>
      <c r="Q178" s="11">
        <f t="shared" si="24"/>
        <v>0</v>
      </c>
      <c r="R178" s="230" t="str">
        <f t="shared" si="25"/>
        <v xml:space="preserve"> </v>
      </c>
      <c r="S178" s="230" t="str">
        <f t="shared" si="26"/>
        <v xml:space="preserve"> </v>
      </c>
      <c r="T178" s="230" t="str">
        <f t="shared" si="27"/>
        <v xml:space="preserve"> </v>
      </c>
    </row>
    <row r="179" spans="1:20" x14ac:dyDescent="0.2">
      <c r="A179" s="10" t="str">
        <f>IF(COUNTRY_INFO!A179=0," ",COUNTRY_INFO!A179)</f>
        <v>Ethiopia</v>
      </c>
      <c r="B179" s="10" t="str">
        <f>IF(COUNTRY_INFO!B179=0," ",COUNTRY_INFO!B179)</f>
        <v>AmharaSouth Wello</v>
      </c>
      <c r="C179" s="10" t="str">
        <f>IF(COUNTRY_INFO!C179=0," ",COUNTRY_INFO!C179)</f>
        <v>Kombolcha</v>
      </c>
      <c r="D179" s="11" t="str">
        <f>IF(COUNTRY_INFO!$T$9:$T$1000="MDA3 (IVM)", COUNTRY_INFO!$T$9:$T$1000, " ")</f>
        <v xml:space="preserve"> </v>
      </c>
      <c r="E179" s="109"/>
      <c r="F179" s="288"/>
      <c r="G179" s="288"/>
      <c r="H179" s="11">
        <f t="shared" si="19"/>
        <v>0</v>
      </c>
      <c r="I179" s="18"/>
      <c r="J179" s="18"/>
      <c r="K179" s="14">
        <f t="shared" si="20"/>
        <v>0</v>
      </c>
      <c r="L179" s="59"/>
      <c r="M179" s="59"/>
      <c r="N179" s="56">
        <f t="shared" si="21"/>
        <v>0</v>
      </c>
      <c r="O179" s="11">
        <f t="shared" si="22"/>
        <v>0</v>
      </c>
      <c r="P179" s="11">
        <f t="shared" si="23"/>
        <v>0</v>
      </c>
      <c r="Q179" s="11">
        <f t="shared" si="24"/>
        <v>0</v>
      </c>
      <c r="R179" s="230" t="str">
        <f t="shared" si="25"/>
        <v xml:space="preserve"> </v>
      </c>
      <c r="S179" s="230" t="str">
        <f t="shared" si="26"/>
        <v xml:space="preserve"> </v>
      </c>
      <c r="T179" s="230" t="str">
        <f t="shared" si="27"/>
        <v xml:space="preserve"> </v>
      </c>
    </row>
    <row r="180" spans="1:20" x14ac:dyDescent="0.2">
      <c r="A180" s="10" t="str">
        <f>IF(COUNTRY_INFO!A180=0," ",COUNTRY_INFO!A180)</f>
        <v>Ethiopia</v>
      </c>
      <c r="B180" s="10" t="str">
        <f>IF(COUNTRY_INFO!B180=0," ",COUNTRY_INFO!B180)</f>
        <v>AmharaSouth Wello</v>
      </c>
      <c r="C180" s="10" t="str">
        <f>IF(COUNTRY_INFO!C180=0," ",COUNTRY_INFO!C180)</f>
        <v>Kutaber</v>
      </c>
      <c r="D180" s="11" t="str">
        <f>IF(COUNTRY_INFO!$T$9:$T$1000="MDA3 (IVM)", COUNTRY_INFO!$T$9:$T$1000, " ")</f>
        <v xml:space="preserve"> </v>
      </c>
      <c r="E180" s="109"/>
      <c r="F180" s="288"/>
      <c r="G180" s="288"/>
      <c r="H180" s="11">
        <f t="shared" si="19"/>
        <v>0</v>
      </c>
      <c r="I180" s="18"/>
      <c r="J180" s="18"/>
      <c r="K180" s="14">
        <f t="shared" si="20"/>
        <v>0</v>
      </c>
      <c r="L180" s="59"/>
      <c r="M180" s="59"/>
      <c r="N180" s="56">
        <f t="shared" si="21"/>
        <v>0</v>
      </c>
      <c r="O180" s="11">
        <f t="shared" si="22"/>
        <v>0</v>
      </c>
      <c r="P180" s="11">
        <f t="shared" si="23"/>
        <v>0</v>
      </c>
      <c r="Q180" s="11">
        <f t="shared" si="24"/>
        <v>0</v>
      </c>
      <c r="R180" s="230" t="str">
        <f t="shared" si="25"/>
        <v xml:space="preserve"> </v>
      </c>
      <c r="S180" s="230" t="str">
        <f t="shared" si="26"/>
        <v xml:space="preserve"> </v>
      </c>
      <c r="T180" s="230" t="str">
        <f t="shared" si="27"/>
        <v xml:space="preserve"> </v>
      </c>
    </row>
    <row r="181" spans="1:20" x14ac:dyDescent="0.2">
      <c r="A181" s="10" t="str">
        <f>IF(COUNTRY_INFO!A181=0," ",COUNTRY_INFO!A181)</f>
        <v>Ethiopia</v>
      </c>
      <c r="B181" s="10" t="str">
        <f>IF(COUNTRY_INFO!B181=0," ",COUNTRY_INFO!B181)</f>
        <v>AmharaSouth Wello</v>
      </c>
      <c r="C181" s="10" t="str">
        <f>IF(COUNTRY_INFO!C181=0," ",COUNTRY_INFO!C181)</f>
        <v>Lagambo</v>
      </c>
      <c r="D181" s="11" t="str">
        <f>IF(COUNTRY_INFO!$T$9:$T$1000="MDA3 (IVM)", COUNTRY_INFO!$T$9:$T$1000, " ")</f>
        <v xml:space="preserve"> </v>
      </c>
      <c r="E181" s="109"/>
      <c r="F181" s="288"/>
      <c r="G181" s="288"/>
      <c r="H181" s="11">
        <f t="shared" si="19"/>
        <v>0</v>
      </c>
      <c r="I181" s="18"/>
      <c r="J181" s="18"/>
      <c r="K181" s="14">
        <f t="shared" si="20"/>
        <v>0</v>
      </c>
      <c r="L181" s="59"/>
      <c r="M181" s="59"/>
      <c r="N181" s="56">
        <f t="shared" si="21"/>
        <v>0</v>
      </c>
      <c r="O181" s="11">
        <f t="shared" si="22"/>
        <v>0</v>
      </c>
      <c r="P181" s="11">
        <f t="shared" si="23"/>
        <v>0</v>
      </c>
      <c r="Q181" s="11">
        <f t="shared" si="24"/>
        <v>0</v>
      </c>
      <c r="R181" s="230" t="str">
        <f t="shared" si="25"/>
        <v xml:space="preserve"> </v>
      </c>
      <c r="S181" s="230" t="str">
        <f t="shared" si="26"/>
        <v xml:space="preserve"> </v>
      </c>
      <c r="T181" s="230" t="str">
        <f t="shared" si="27"/>
        <v xml:space="preserve"> </v>
      </c>
    </row>
    <row r="182" spans="1:20" x14ac:dyDescent="0.2">
      <c r="A182" s="10" t="str">
        <f>IF(COUNTRY_INFO!A182=0," ",COUNTRY_INFO!A182)</f>
        <v>Ethiopia</v>
      </c>
      <c r="B182" s="10" t="str">
        <f>IF(COUNTRY_INFO!B182=0," ",COUNTRY_INFO!B182)</f>
        <v>AmharaSouth Wello</v>
      </c>
      <c r="C182" s="10" t="str">
        <f>IF(COUNTRY_INFO!C182=0," ",COUNTRY_INFO!C182)</f>
        <v>Lege hida</v>
      </c>
      <c r="D182" s="11" t="str">
        <f>IF(COUNTRY_INFO!$T$9:$T$1000="MDA3 (IVM)", COUNTRY_INFO!$T$9:$T$1000, " ")</f>
        <v xml:space="preserve"> </v>
      </c>
      <c r="E182" s="109"/>
      <c r="F182" s="288"/>
      <c r="G182" s="288"/>
      <c r="H182" s="11">
        <f t="shared" si="19"/>
        <v>0</v>
      </c>
      <c r="I182" s="18"/>
      <c r="J182" s="18"/>
      <c r="K182" s="14">
        <f t="shared" si="20"/>
        <v>0</v>
      </c>
      <c r="L182" s="59"/>
      <c r="M182" s="59"/>
      <c r="N182" s="56">
        <f t="shared" si="21"/>
        <v>0</v>
      </c>
      <c r="O182" s="11">
        <f t="shared" si="22"/>
        <v>0</v>
      </c>
      <c r="P182" s="11">
        <f t="shared" si="23"/>
        <v>0</v>
      </c>
      <c r="Q182" s="11">
        <f t="shared" si="24"/>
        <v>0</v>
      </c>
      <c r="R182" s="230" t="str">
        <f t="shared" si="25"/>
        <v xml:space="preserve"> </v>
      </c>
      <c r="S182" s="230" t="str">
        <f t="shared" si="26"/>
        <v xml:space="preserve"> </v>
      </c>
      <c r="T182" s="230" t="str">
        <f t="shared" si="27"/>
        <v xml:space="preserve"> </v>
      </c>
    </row>
    <row r="183" spans="1:20" x14ac:dyDescent="0.2">
      <c r="A183" s="10" t="str">
        <f>IF(COUNTRY_INFO!A183=0," ",COUNTRY_INFO!A183)</f>
        <v>Ethiopia</v>
      </c>
      <c r="B183" s="10" t="str">
        <f>IF(COUNTRY_INFO!B183=0," ",COUNTRY_INFO!B183)</f>
        <v>AmharaSouth Wello</v>
      </c>
      <c r="C183" s="10" t="str">
        <f>IF(COUNTRY_INFO!C183=0," ",COUNTRY_INFO!C183)</f>
        <v>Mehal Sainet</v>
      </c>
      <c r="D183" s="11" t="str">
        <f>IF(COUNTRY_INFO!$T$9:$T$1000="MDA3 (IVM)", COUNTRY_INFO!$T$9:$T$1000, " ")</f>
        <v xml:space="preserve"> </v>
      </c>
      <c r="E183" s="109"/>
      <c r="F183" s="288"/>
      <c r="G183" s="288"/>
      <c r="H183" s="11">
        <f t="shared" si="19"/>
        <v>0</v>
      </c>
      <c r="I183" s="18"/>
      <c r="J183" s="18"/>
      <c r="K183" s="14">
        <f t="shared" si="20"/>
        <v>0</v>
      </c>
      <c r="L183" s="59"/>
      <c r="M183" s="59"/>
      <c r="N183" s="56">
        <f t="shared" si="21"/>
        <v>0</v>
      </c>
      <c r="O183" s="11">
        <f t="shared" si="22"/>
        <v>0</v>
      </c>
      <c r="P183" s="11">
        <f t="shared" si="23"/>
        <v>0</v>
      </c>
      <c r="Q183" s="11">
        <f t="shared" si="24"/>
        <v>0</v>
      </c>
      <c r="R183" s="230" t="str">
        <f t="shared" si="25"/>
        <v xml:space="preserve"> </v>
      </c>
      <c r="S183" s="230" t="str">
        <f t="shared" si="26"/>
        <v xml:space="preserve"> </v>
      </c>
      <c r="T183" s="230" t="str">
        <f t="shared" si="27"/>
        <v xml:space="preserve"> </v>
      </c>
    </row>
    <row r="184" spans="1:20" x14ac:dyDescent="0.2">
      <c r="A184" s="10" t="str">
        <f>IF(COUNTRY_INFO!A184=0," ",COUNTRY_INFO!A184)</f>
        <v>Ethiopia</v>
      </c>
      <c r="B184" s="10" t="str">
        <f>IF(COUNTRY_INFO!B184=0," ",COUNTRY_INFO!B184)</f>
        <v>AmharaSouth Wello</v>
      </c>
      <c r="C184" s="10" t="str">
        <f>IF(COUNTRY_INFO!C184=0," ",COUNTRY_INFO!C184)</f>
        <v>Mekdela</v>
      </c>
      <c r="D184" s="11" t="str">
        <f>IF(COUNTRY_INFO!$T$9:$T$1000="MDA3 (IVM)", COUNTRY_INFO!$T$9:$T$1000, " ")</f>
        <v xml:space="preserve"> </v>
      </c>
      <c r="E184" s="109"/>
      <c r="F184" s="288"/>
      <c r="G184" s="288"/>
      <c r="H184" s="11">
        <f t="shared" si="19"/>
        <v>0</v>
      </c>
      <c r="I184" s="18"/>
      <c r="J184" s="18"/>
      <c r="K184" s="14">
        <f t="shared" si="20"/>
        <v>0</v>
      </c>
      <c r="L184" s="59"/>
      <c r="M184" s="59"/>
      <c r="N184" s="56">
        <f t="shared" si="21"/>
        <v>0</v>
      </c>
      <c r="O184" s="11">
        <f t="shared" si="22"/>
        <v>0</v>
      </c>
      <c r="P184" s="11">
        <f t="shared" si="23"/>
        <v>0</v>
      </c>
      <c r="Q184" s="11">
        <f t="shared" si="24"/>
        <v>0</v>
      </c>
      <c r="R184" s="230" t="str">
        <f t="shared" si="25"/>
        <v xml:space="preserve"> </v>
      </c>
      <c r="S184" s="230" t="str">
        <f t="shared" si="26"/>
        <v xml:space="preserve"> </v>
      </c>
      <c r="T184" s="230" t="str">
        <f t="shared" si="27"/>
        <v xml:space="preserve"> </v>
      </c>
    </row>
    <row r="185" spans="1:20" x14ac:dyDescent="0.2">
      <c r="A185" s="10" t="str">
        <f>IF(COUNTRY_INFO!A185=0," ",COUNTRY_INFO!A185)</f>
        <v>Ethiopia</v>
      </c>
      <c r="B185" s="10" t="str">
        <f>IF(COUNTRY_INFO!B185=0," ",COUNTRY_INFO!B185)</f>
        <v>AmharaSouth Wello</v>
      </c>
      <c r="C185" s="10" t="str">
        <f>IF(COUNTRY_INFO!C185=0," ",COUNTRY_INFO!C185)</f>
        <v>Sainet</v>
      </c>
      <c r="D185" s="11" t="str">
        <f>IF(COUNTRY_INFO!$T$9:$T$1000="MDA3 (IVM)", COUNTRY_INFO!$T$9:$T$1000, " ")</f>
        <v xml:space="preserve"> </v>
      </c>
      <c r="E185" s="109"/>
      <c r="F185" s="288"/>
      <c r="G185" s="288"/>
      <c r="H185" s="11">
        <f t="shared" si="19"/>
        <v>0</v>
      </c>
      <c r="I185" s="18"/>
      <c r="J185" s="18"/>
      <c r="K185" s="14">
        <f t="shared" si="20"/>
        <v>0</v>
      </c>
      <c r="L185" s="59"/>
      <c r="M185" s="59"/>
      <c r="N185" s="56">
        <f t="shared" si="21"/>
        <v>0</v>
      </c>
      <c r="O185" s="11">
        <f t="shared" si="22"/>
        <v>0</v>
      </c>
      <c r="P185" s="11">
        <f t="shared" si="23"/>
        <v>0</v>
      </c>
      <c r="Q185" s="11">
        <f t="shared" si="24"/>
        <v>0</v>
      </c>
      <c r="R185" s="230" t="str">
        <f t="shared" si="25"/>
        <v xml:space="preserve"> </v>
      </c>
      <c r="S185" s="230" t="str">
        <f t="shared" si="26"/>
        <v xml:space="preserve"> </v>
      </c>
      <c r="T185" s="230" t="str">
        <f t="shared" si="27"/>
        <v xml:space="preserve"> </v>
      </c>
    </row>
    <row r="186" spans="1:20" x14ac:dyDescent="0.2">
      <c r="A186" s="10" t="str">
        <f>IF(COUNTRY_INFO!A186=0," ",COUNTRY_INFO!A186)</f>
        <v>Ethiopia</v>
      </c>
      <c r="B186" s="10" t="str">
        <f>IF(COUNTRY_INFO!B186=0," ",COUNTRY_INFO!B186)</f>
        <v>AmharaSouth Wello</v>
      </c>
      <c r="C186" s="10" t="str">
        <f>IF(COUNTRY_INFO!C186=0," ",COUNTRY_INFO!C186)</f>
        <v>Tehuledere</v>
      </c>
      <c r="D186" s="11" t="str">
        <f>IF(COUNTRY_INFO!$T$9:$T$1000="MDA3 (IVM)", COUNTRY_INFO!$T$9:$T$1000, " ")</f>
        <v xml:space="preserve"> </v>
      </c>
      <c r="E186" s="109"/>
      <c r="F186" s="288"/>
      <c r="G186" s="288"/>
      <c r="H186" s="11">
        <f t="shared" si="19"/>
        <v>0</v>
      </c>
      <c r="I186" s="18"/>
      <c r="J186" s="18"/>
      <c r="K186" s="14">
        <f t="shared" si="20"/>
        <v>0</v>
      </c>
      <c r="L186" s="59"/>
      <c r="M186" s="59"/>
      <c r="N186" s="56">
        <f t="shared" si="21"/>
        <v>0</v>
      </c>
      <c r="O186" s="11">
        <f t="shared" si="22"/>
        <v>0</v>
      </c>
      <c r="P186" s="11">
        <f t="shared" si="23"/>
        <v>0</v>
      </c>
      <c r="Q186" s="11">
        <f t="shared" si="24"/>
        <v>0</v>
      </c>
      <c r="R186" s="230" t="str">
        <f t="shared" si="25"/>
        <v xml:space="preserve"> </v>
      </c>
      <c r="S186" s="230" t="str">
        <f t="shared" si="26"/>
        <v xml:space="preserve"> </v>
      </c>
      <c r="T186" s="230" t="str">
        <f t="shared" si="27"/>
        <v xml:space="preserve"> </v>
      </c>
    </row>
    <row r="187" spans="1:20" x14ac:dyDescent="0.2">
      <c r="A187" s="10" t="str">
        <f>IF(COUNTRY_INFO!A187=0," ",COUNTRY_INFO!A187)</f>
        <v>Ethiopia</v>
      </c>
      <c r="B187" s="10" t="str">
        <f>IF(COUNTRY_INFO!B187=0," ",COUNTRY_INFO!B187)</f>
        <v>AmharaSouth Wello</v>
      </c>
      <c r="C187" s="10" t="str">
        <f>IF(COUNTRY_INFO!C187=0," ",COUNTRY_INFO!C187)</f>
        <v>Tenta</v>
      </c>
      <c r="D187" s="11" t="str">
        <f>IF(COUNTRY_INFO!$T$9:$T$1000="MDA3 (IVM)", COUNTRY_INFO!$T$9:$T$1000, " ")</f>
        <v xml:space="preserve"> </v>
      </c>
      <c r="E187" s="109"/>
      <c r="F187" s="288"/>
      <c r="G187" s="288"/>
      <c r="H187" s="11">
        <f t="shared" si="19"/>
        <v>0</v>
      </c>
      <c r="I187" s="18"/>
      <c r="J187" s="18"/>
      <c r="K187" s="14">
        <f t="shared" si="20"/>
        <v>0</v>
      </c>
      <c r="L187" s="59"/>
      <c r="M187" s="59"/>
      <c r="N187" s="56">
        <f t="shared" si="21"/>
        <v>0</v>
      </c>
      <c r="O187" s="11">
        <f t="shared" si="22"/>
        <v>0</v>
      </c>
      <c r="P187" s="11">
        <f t="shared" si="23"/>
        <v>0</v>
      </c>
      <c r="Q187" s="11">
        <f t="shared" si="24"/>
        <v>0</v>
      </c>
      <c r="R187" s="230" t="str">
        <f t="shared" si="25"/>
        <v xml:space="preserve"> </v>
      </c>
      <c r="S187" s="230" t="str">
        <f t="shared" si="26"/>
        <v xml:space="preserve"> </v>
      </c>
      <c r="T187" s="230" t="str">
        <f t="shared" si="27"/>
        <v xml:space="preserve"> </v>
      </c>
    </row>
    <row r="188" spans="1:20" x14ac:dyDescent="0.2">
      <c r="A188" s="10" t="str">
        <f>IF(COUNTRY_INFO!A188=0," ",COUNTRY_INFO!A188)</f>
        <v>Ethiopia</v>
      </c>
      <c r="B188" s="10" t="str">
        <f>IF(COUNTRY_INFO!B188=0," ",COUNTRY_INFO!B188)</f>
        <v>AmharaSouth Wello</v>
      </c>
      <c r="C188" s="10" t="str">
        <f>IF(COUNTRY_INFO!C188=0," ",COUNTRY_INFO!C188)</f>
        <v>Wegdy</v>
      </c>
      <c r="D188" s="11" t="str">
        <f>IF(COUNTRY_INFO!$T$9:$T$1000="MDA3 (IVM)", COUNTRY_INFO!$T$9:$T$1000, " ")</f>
        <v xml:space="preserve"> </v>
      </c>
      <c r="E188" s="109"/>
      <c r="F188" s="288"/>
      <c r="G188" s="288"/>
      <c r="H188" s="11">
        <f t="shared" si="19"/>
        <v>0</v>
      </c>
      <c r="I188" s="18"/>
      <c r="J188" s="18"/>
      <c r="K188" s="14">
        <f t="shared" si="20"/>
        <v>0</v>
      </c>
      <c r="L188" s="59"/>
      <c r="M188" s="59"/>
      <c r="N188" s="56">
        <f t="shared" si="21"/>
        <v>0</v>
      </c>
      <c r="O188" s="11">
        <f t="shared" si="22"/>
        <v>0</v>
      </c>
      <c r="P188" s="11">
        <f t="shared" si="23"/>
        <v>0</v>
      </c>
      <c r="Q188" s="11">
        <f t="shared" si="24"/>
        <v>0</v>
      </c>
      <c r="R188" s="230" t="str">
        <f t="shared" si="25"/>
        <v xml:space="preserve"> </v>
      </c>
      <c r="S188" s="230" t="str">
        <f t="shared" si="26"/>
        <v xml:space="preserve"> </v>
      </c>
      <c r="T188" s="230" t="str">
        <f t="shared" si="27"/>
        <v xml:space="preserve"> </v>
      </c>
    </row>
    <row r="189" spans="1:20" x14ac:dyDescent="0.2">
      <c r="A189" s="10" t="str">
        <f>IF(COUNTRY_INFO!A189=0," ",COUNTRY_INFO!A189)</f>
        <v>Ethiopia</v>
      </c>
      <c r="B189" s="10" t="str">
        <f>IF(COUNTRY_INFO!B189=0," ",COUNTRY_INFO!B189)</f>
        <v>AmharaSouth Wello</v>
      </c>
      <c r="C189" s="10" t="str">
        <f>IF(COUNTRY_INFO!C189=0," ",COUNTRY_INFO!C189)</f>
        <v>Wereilu</v>
      </c>
      <c r="D189" s="11" t="str">
        <f>IF(COUNTRY_INFO!$T$9:$T$1000="MDA3 (IVM)", COUNTRY_INFO!$T$9:$T$1000, " ")</f>
        <v xml:space="preserve"> </v>
      </c>
      <c r="E189" s="109"/>
      <c r="F189" s="288"/>
      <c r="G189" s="288"/>
      <c r="H189" s="11">
        <f t="shared" si="19"/>
        <v>0</v>
      </c>
      <c r="I189" s="18"/>
      <c r="J189" s="18"/>
      <c r="K189" s="14">
        <f t="shared" si="20"/>
        <v>0</v>
      </c>
      <c r="L189" s="59"/>
      <c r="M189" s="59"/>
      <c r="N189" s="56">
        <f t="shared" si="21"/>
        <v>0</v>
      </c>
      <c r="O189" s="11">
        <f t="shared" si="22"/>
        <v>0</v>
      </c>
      <c r="P189" s="11">
        <f t="shared" si="23"/>
        <v>0</v>
      </c>
      <c r="Q189" s="11">
        <f t="shared" si="24"/>
        <v>0</v>
      </c>
      <c r="R189" s="230" t="str">
        <f t="shared" si="25"/>
        <v xml:space="preserve"> </v>
      </c>
      <c r="S189" s="230" t="str">
        <f t="shared" si="26"/>
        <v xml:space="preserve"> </v>
      </c>
      <c r="T189" s="230" t="str">
        <f t="shared" si="27"/>
        <v xml:space="preserve"> </v>
      </c>
    </row>
    <row r="190" spans="1:20" x14ac:dyDescent="0.2">
      <c r="A190" s="10" t="str">
        <f>IF(COUNTRY_INFO!A190=0," ",COUNTRY_INFO!A190)</f>
        <v>Ethiopia</v>
      </c>
      <c r="B190" s="10" t="str">
        <f>IF(COUNTRY_INFO!B190=0," ",COUNTRY_INFO!B190)</f>
        <v>AmharaSouth Wello</v>
      </c>
      <c r="C190" s="10" t="str">
        <f>IF(COUNTRY_INFO!C190=0," ",COUNTRY_INFO!C190)</f>
        <v>Worebabo</v>
      </c>
      <c r="D190" s="11" t="str">
        <f>IF(COUNTRY_INFO!$T$9:$T$1000="MDA3 (IVM)", COUNTRY_INFO!$T$9:$T$1000, " ")</f>
        <v xml:space="preserve"> </v>
      </c>
      <c r="E190" s="109"/>
      <c r="F190" s="288"/>
      <c r="G190" s="288"/>
      <c r="H190" s="11">
        <f t="shared" si="19"/>
        <v>0</v>
      </c>
      <c r="I190" s="18"/>
      <c r="J190" s="18"/>
      <c r="K190" s="14">
        <f t="shared" si="20"/>
        <v>0</v>
      </c>
      <c r="L190" s="59"/>
      <c r="M190" s="59"/>
      <c r="N190" s="56">
        <f t="shared" si="21"/>
        <v>0</v>
      </c>
      <c r="O190" s="11">
        <f t="shared" si="22"/>
        <v>0</v>
      </c>
      <c r="P190" s="11">
        <f t="shared" si="23"/>
        <v>0</v>
      </c>
      <c r="Q190" s="11">
        <f t="shared" si="24"/>
        <v>0</v>
      </c>
      <c r="R190" s="230" t="str">
        <f t="shared" si="25"/>
        <v xml:space="preserve"> </v>
      </c>
      <c r="S190" s="230" t="str">
        <f t="shared" si="26"/>
        <v xml:space="preserve"> </v>
      </c>
      <c r="T190" s="230" t="str">
        <f t="shared" si="27"/>
        <v xml:space="preserve"> </v>
      </c>
    </row>
    <row r="191" spans="1:20" x14ac:dyDescent="0.2">
      <c r="A191" s="10" t="str">
        <f>IF(COUNTRY_INFO!A191=0," ",COUNTRY_INFO!A191)</f>
        <v>Ethiopia</v>
      </c>
      <c r="B191" s="10" t="str">
        <f>IF(COUNTRY_INFO!B191=0," ",COUNTRY_INFO!B191)</f>
        <v>AmharaWag Hemra</v>
      </c>
      <c r="C191" s="10" t="str">
        <f>IF(COUNTRY_INFO!C191=0," ",COUNTRY_INFO!C191)</f>
        <v>Abergele</v>
      </c>
      <c r="D191" s="11" t="str">
        <f>IF(COUNTRY_INFO!$T$9:$T$1000="MDA3 (IVM)", COUNTRY_INFO!$T$9:$T$1000, " ")</f>
        <v xml:space="preserve"> </v>
      </c>
      <c r="E191" s="109"/>
      <c r="F191" s="288"/>
      <c r="G191" s="288"/>
      <c r="H191" s="11">
        <f t="shared" si="19"/>
        <v>0</v>
      </c>
      <c r="I191" s="18"/>
      <c r="J191" s="18"/>
      <c r="K191" s="14">
        <f t="shared" si="20"/>
        <v>0</v>
      </c>
      <c r="L191" s="59"/>
      <c r="M191" s="59"/>
      <c r="N191" s="56">
        <f t="shared" si="21"/>
        <v>0</v>
      </c>
      <c r="O191" s="11">
        <f t="shared" si="22"/>
        <v>0</v>
      </c>
      <c r="P191" s="11">
        <f t="shared" si="23"/>
        <v>0</v>
      </c>
      <c r="Q191" s="11">
        <f t="shared" si="24"/>
        <v>0</v>
      </c>
      <c r="R191" s="230" t="str">
        <f t="shared" si="25"/>
        <v xml:space="preserve"> </v>
      </c>
      <c r="S191" s="230" t="str">
        <f t="shared" si="26"/>
        <v xml:space="preserve"> </v>
      </c>
      <c r="T191" s="230" t="str">
        <f t="shared" si="27"/>
        <v xml:space="preserve"> </v>
      </c>
    </row>
    <row r="192" spans="1:20" x14ac:dyDescent="0.2">
      <c r="A192" s="10" t="str">
        <f>IF(COUNTRY_INFO!A192=0," ",COUNTRY_INFO!A192)</f>
        <v>Ethiopia</v>
      </c>
      <c r="B192" s="10" t="str">
        <f>IF(COUNTRY_INFO!B192=0," ",COUNTRY_INFO!B192)</f>
        <v>AmharaWag Hemra</v>
      </c>
      <c r="C192" s="10" t="str">
        <f>IF(COUNTRY_INFO!C192=0," ",COUNTRY_INFO!C192)</f>
        <v>Dehana</v>
      </c>
      <c r="D192" s="11" t="str">
        <f>IF(COUNTRY_INFO!$T$9:$T$1000="MDA3 (IVM)", COUNTRY_INFO!$T$9:$T$1000, " ")</f>
        <v xml:space="preserve"> </v>
      </c>
      <c r="E192" s="109"/>
      <c r="F192" s="288"/>
      <c r="G192" s="288"/>
      <c r="H192" s="11">
        <f t="shared" si="19"/>
        <v>0</v>
      </c>
      <c r="I192" s="18"/>
      <c r="J192" s="18"/>
      <c r="K192" s="14">
        <f t="shared" si="20"/>
        <v>0</v>
      </c>
      <c r="L192" s="59"/>
      <c r="M192" s="59"/>
      <c r="N192" s="56">
        <f t="shared" si="21"/>
        <v>0</v>
      </c>
      <c r="O192" s="11">
        <f t="shared" si="22"/>
        <v>0</v>
      </c>
      <c r="P192" s="11">
        <f t="shared" si="23"/>
        <v>0</v>
      </c>
      <c r="Q192" s="11">
        <f t="shared" si="24"/>
        <v>0</v>
      </c>
      <c r="R192" s="230" t="str">
        <f t="shared" si="25"/>
        <v xml:space="preserve"> </v>
      </c>
      <c r="S192" s="230" t="str">
        <f t="shared" si="26"/>
        <v xml:space="preserve"> </v>
      </c>
      <c r="T192" s="230" t="str">
        <f t="shared" si="27"/>
        <v xml:space="preserve"> </v>
      </c>
    </row>
    <row r="193" spans="1:20" x14ac:dyDescent="0.2">
      <c r="A193" s="10" t="str">
        <f>IF(COUNTRY_INFO!A193=0," ",COUNTRY_INFO!A193)</f>
        <v>Ethiopia</v>
      </c>
      <c r="B193" s="10" t="str">
        <f>IF(COUNTRY_INFO!B193=0," ",COUNTRY_INFO!B193)</f>
        <v>AmharaWag Hemra</v>
      </c>
      <c r="C193" s="10" t="str">
        <f>IF(COUNTRY_INFO!C193=0," ",COUNTRY_INFO!C193)</f>
        <v>Gazgibla</v>
      </c>
      <c r="D193" s="11" t="str">
        <f>IF(COUNTRY_INFO!$T$9:$T$1000="MDA3 (IVM)", COUNTRY_INFO!$T$9:$T$1000, " ")</f>
        <v xml:space="preserve"> </v>
      </c>
      <c r="E193" s="109"/>
      <c r="F193" s="288"/>
      <c r="G193" s="288"/>
      <c r="H193" s="11">
        <f t="shared" si="19"/>
        <v>0</v>
      </c>
      <c r="I193" s="18"/>
      <c r="J193" s="18"/>
      <c r="K193" s="14">
        <f t="shared" si="20"/>
        <v>0</v>
      </c>
      <c r="L193" s="59"/>
      <c r="M193" s="59"/>
      <c r="N193" s="56">
        <f t="shared" si="21"/>
        <v>0</v>
      </c>
      <c r="O193" s="11">
        <f t="shared" si="22"/>
        <v>0</v>
      </c>
      <c r="P193" s="11">
        <f t="shared" si="23"/>
        <v>0</v>
      </c>
      <c r="Q193" s="11">
        <f t="shared" si="24"/>
        <v>0</v>
      </c>
      <c r="R193" s="230" t="str">
        <f t="shared" si="25"/>
        <v xml:space="preserve"> </v>
      </c>
      <c r="S193" s="230" t="str">
        <f t="shared" si="26"/>
        <v xml:space="preserve"> </v>
      </c>
      <c r="T193" s="230" t="str">
        <f t="shared" si="27"/>
        <v xml:space="preserve"> </v>
      </c>
    </row>
    <row r="194" spans="1:20" x14ac:dyDescent="0.2">
      <c r="A194" s="10" t="str">
        <f>IF(COUNTRY_INFO!A194=0," ",COUNTRY_INFO!A194)</f>
        <v>Ethiopia</v>
      </c>
      <c r="B194" s="10" t="str">
        <f>IF(COUNTRY_INFO!B194=0," ",COUNTRY_INFO!B194)</f>
        <v>AmharaWag Hemra</v>
      </c>
      <c r="C194" s="10" t="str">
        <f>IF(COUNTRY_INFO!C194=0," ",COUNTRY_INFO!C194)</f>
        <v>Sahala Seyemt</v>
      </c>
      <c r="D194" s="11" t="str">
        <f>IF(COUNTRY_INFO!$T$9:$T$1000="MDA3 (IVM)", COUNTRY_INFO!$T$9:$T$1000, " ")</f>
        <v xml:space="preserve"> </v>
      </c>
      <c r="E194" s="109"/>
      <c r="F194" s="288"/>
      <c r="G194" s="288"/>
      <c r="H194" s="11">
        <f t="shared" si="19"/>
        <v>0</v>
      </c>
      <c r="I194" s="18"/>
      <c r="J194" s="18"/>
      <c r="K194" s="14">
        <f t="shared" si="20"/>
        <v>0</v>
      </c>
      <c r="L194" s="59"/>
      <c r="M194" s="59"/>
      <c r="N194" s="56">
        <f t="shared" si="21"/>
        <v>0</v>
      </c>
      <c r="O194" s="11">
        <f t="shared" si="22"/>
        <v>0</v>
      </c>
      <c r="P194" s="11">
        <f t="shared" si="23"/>
        <v>0</v>
      </c>
      <c r="Q194" s="11">
        <f t="shared" si="24"/>
        <v>0</v>
      </c>
      <c r="R194" s="230" t="str">
        <f t="shared" si="25"/>
        <v xml:space="preserve"> </v>
      </c>
      <c r="S194" s="230" t="str">
        <f t="shared" si="26"/>
        <v xml:space="preserve"> </v>
      </c>
      <c r="T194" s="230" t="str">
        <f t="shared" si="27"/>
        <v xml:space="preserve"> </v>
      </c>
    </row>
    <row r="195" spans="1:20" x14ac:dyDescent="0.2">
      <c r="A195" s="10" t="str">
        <f>IF(COUNTRY_INFO!A195=0," ",COUNTRY_INFO!A195)</f>
        <v>Ethiopia</v>
      </c>
      <c r="B195" s="10" t="str">
        <f>IF(COUNTRY_INFO!B195=0," ",COUNTRY_INFO!B195)</f>
        <v>AmharaWag Hemra</v>
      </c>
      <c r="C195" s="10" t="str">
        <f>IF(COUNTRY_INFO!C195=0," ",COUNTRY_INFO!C195)</f>
        <v>Sekota town</v>
      </c>
      <c r="D195" s="11" t="str">
        <f>IF(COUNTRY_INFO!$T$9:$T$1000="MDA3 (IVM)", COUNTRY_INFO!$T$9:$T$1000, " ")</f>
        <v xml:space="preserve"> </v>
      </c>
      <c r="E195" s="109"/>
      <c r="F195" s="288"/>
      <c r="G195" s="288"/>
      <c r="H195" s="11">
        <f t="shared" si="19"/>
        <v>0</v>
      </c>
      <c r="I195" s="18"/>
      <c r="J195" s="18"/>
      <c r="K195" s="14">
        <f t="shared" si="20"/>
        <v>0</v>
      </c>
      <c r="L195" s="59"/>
      <c r="M195" s="59"/>
      <c r="N195" s="56">
        <f t="shared" si="21"/>
        <v>0</v>
      </c>
      <c r="O195" s="11">
        <f t="shared" si="22"/>
        <v>0</v>
      </c>
      <c r="P195" s="11">
        <f t="shared" si="23"/>
        <v>0</v>
      </c>
      <c r="Q195" s="11">
        <f t="shared" si="24"/>
        <v>0</v>
      </c>
      <c r="R195" s="230" t="str">
        <f t="shared" si="25"/>
        <v xml:space="preserve"> </v>
      </c>
      <c r="S195" s="230" t="str">
        <f t="shared" si="26"/>
        <v xml:space="preserve"> </v>
      </c>
      <c r="T195" s="230" t="str">
        <f t="shared" si="27"/>
        <v xml:space="preserve"> </v>
      </c>
    </row>
    <row r="196" spans="1:20" x14ac:dyDescent="0.2">
      <c r="A196" s="10" t="str">
        <f>IF(COUNTRY_INFO!A196=0," ",COUNTRY_INFO!A196)</f>
        <v>Ethiopia</v>
      </c>
      <c r="B196" s="10" t="str">
        <f>IF(COUNTRY_INFO!B196=0," ",COUNTRY_INFO!B196)</f>
        <v>AmharaWag Hemra</v>
      </c>
      <c r="C196" s="10" t="str">
        <f>IF(COUNTRY_INFO!C196=0," ",COUNTRY_INFO!C196)</f>
        <v>Sekota Zuria</v>
      </c>
      <c r="D196" s="11" t="str">
        <f>IF(COUNTRY_INFO!$T$9:$T$1000="MDA3 (IVM)", COUNTRY_INFO!$T$9:$T$1000, " ")</f>
        <v xml:space="preserve"> </v>
      </c>
      <c r="E196" s="109"/>
      <c r="F196" s="288"/>
      <c r="G196" s="288"/>
      <c r="H196" s="11">
        <f t="shared" si="19"/>
        <v>0</v>
      </c>
      <c r="I196" s="18"/>
      <c r="J196" s="18"/>
      <c r="K196" s="14">
        <f t="shared" si="20"/>
        <v>0</v>
      </c>
      <c r="L196" s="59"/>
      <c r="M196" s="59"/>
      <c r="N196" s="56">
        <f t="shared" si="21"/>
        <v>0</v>
      </c>
      <c r="O196" s="11">
        <f t="shared" si="22"/>
        <v>0</v>
      </c>
      <c r="P196" s="11">
        <f t="shared" si="23"/>
        <v>0</v>
      </c>
      <c r="Q196" s="11">
        <f t="shared" si="24"/>
        <v>0</v>
      </c>
      <c r="R196" s="230" t="str">
        <f t="shared" si="25"/>
        <v xml:space="preserve"> </v>
      </c>
      <c r="S196" s="230" t="str">
        <f t="shared" si="26"/>
        <v xml:space="preserve"> </v>
      </c>
      <c r="T196" s="230" t="str">
        <f t="shared" si="27"/>
        <v xml:space="preserve"> </v>
      </c>
    </row>
    <row r="197" spans="1:20" x14ac:dyDescent="0.2">
      <c r="A197" s="10" t="str">
        <f>IF(COUNTRY_INFO!A197=0," ",COUNTRY_INFO!A197)</f>
        <v>Ethiopia</v>
      </c>
      <c r="B197" s="10" t="str">
        <f>IF(COUNTRY_INFO!B197=0," ",COUNTRY_INFO!B197)</f>
        <v>AmharaWag Hemra</v>
      </c>
      <c r="C197" s="10" t="str">
        <f>IF(COUNTRY_INFO!C197=0," ",COUNTRY_INFO!C197)</f>
        <v>Tsagibji</v>
      </c>
      <c r="D197" s="11" t="str">
        <f>IF(COUNTRY_INFO!$T$9:$T$1000="MDA3 (IVM)", COUNTRY_INFO!$T$9:$T$1000, " ")</f>
        <v xml:space="preserve"> </v>
      </c>
      <c r="E197" s="109"/>
      <c r="F197" s="288"/>
      <c r="G197" s="288"/>
      <c r="H197" s="11">
        <f t="shared" si="19"/>
        <v>0</v>
      </c>
      <c r="I197" s="18"/>
      <c r="J197" s="18"/>
      <c r="K197" s="14">
        <f t="shared" si="20"/>
        <v>0</v>
      </c>
      <c r="L197" s="59"/>
      <c r="M197" s="59"/>
      <c r="N197" s="56">
        <f t="shared" si="21"/>
        <v>0</v>
      </c>
      <c r="O197" s="11">
        <f t="shared" si="22"/>
        <v>0</v>
      </c>
      <c r="P197" s="11">
        <f t="shared" si="23"/>
        <v>0</v>
      </c>
      <c r="Q197" s="11">
        <f t="shared" si="24"/>
        <v>0</v>
      </c>
      <c r="R197" s="230" t="str">
        <f t="shared" si="25"/>
        <v xml:space="preserve"> </v>
      </c>
      <c r="S197" s="230" t="str">
        <f t="shared" si="26"/>
        <v xml:space="preserve"> </v>
      </c>
      <c r="T197" s="230" t="str">
        <f t="shared" si="27"/>
        <v xml:space="preserve"> </v>
      </c>
    </row>
    <row r="198" spans="1:20" x14ac:dyDescent="0.2">
      <c r="A198" s="10" t="str">
        <f>IF(COUNTRY_INFO!A198=0," ",COUNTRY_INFO!A198)</f>
        <v>Ethiopia</v>
      </c>
      <c r="B198" s="10" t="str">
        <f>IF(COUNTRY_INFO!B198=0," ",COUNTRY_INFO!B198)</f>
        <v>AmharaWag Hemra</v>
      </c>
      <c r="C198" s="10" t="str">
        <f>IF(COUNTRY_INFO!C198=0," ",COUNTRY_INFO!C198)</f>
        <v>Ziquala</v>
      </c>
      <c r="D198" s="11" t="str">
        <f>IF(COUNTRY_INFO!$T$9:$T$1000="MDA3 (IVM)", COUNTRY_INFO!$T$9:$T$1000, " ")</f>
        <v xml:space="preserve"> </v>
      </c>
      <c r="E198" s="109"/>
      <c r="F198" s="288"/>
      <c r="G198" s="288"/>
      <c r="H198" s="11">
        <f t="shared" si="19"/>
        <v>0</v>
      </c>
      <c r="I198" s="18"/>
      <c r="J198" s="18"/>
      <c r="K198" s="14">
        <f t="shared" si="20"/>
        <v>0</v>
      </c>
      <c r="L198" s="59"/>
      <c r="M198" s="59"/>
      <c r="N198" s="56">
        <f t="shared" si="21"/>
        <v>0</v>
      </c>
      <c r="O198" s="11">
        <f t="shared" si="22"/>
        <v>0</v>
      </c>
      <c r="P198" s="11">
        <f t="shared" si="23"/>
        <v>0</v>
      </c>
      <c r="Q198" s="11">
        <f t="shared" si="24"/>
        <v>0</v>
      </c>
      <c r="R198" s="230" t="str">
        <f t="shared" si="25"/>
        <v xml:space="preserve"> </v>
      </c>
      <c r="S198" s="230" t="str">
        <f t="shared" si="26"/>
        <v xml:space="preserve"> </v>
      </c>
      <c r="T198" s="230" t="str">
        <f t="shared" si="27"/>
        <v xml:space="preserve"> </v>
      </c>
    </row>
    <row r="199" spans="1:20" x14ac:dyDescent="0.2">
      <c r="A199" s="10" t="str">
        <f>IF(COUNTRY_INFO!A199=0," ",COUNTRY_INFO!A199)</f>
        <v>Ethiopia</v>
      </c>
      <c r="B199" s="10" t="str">
        <f>IF(COUNTRY_INFO!B199=0," ",COUNTRY_INFO!B199)</f>
        <v>AmharaWest Gojam</v>
      </c>
      <c r="C199" s="10" t="str">
        <f>IF(COUNTRY_INFO!C199=0," ",COUNTRY_INFO!C199)</f>
        <v>Bahidar Zuria</v>
      </c>
      <c r="D199" s="11" t="str">
        <f>IF(COUNTRY_INFO!$T$9:$T$1000="MDA3 (IVM)", COUNTRY_INFO!$T$9:$T$1000, " ")</f>
        <v xml:space="preserve"> </v>
      </c>
      <c r="E199" s="109"/>
      <c r="F199" s="288"/>
      <c r="G199" s="288"/>
      <c r="H199" s="11">
        <f t="shared" si="19"/>
        <v>0</v>
      </c>
      <c r="I199" s="18"/>
      <c r="J199" s="18"/>
      <c r="K199" s="14">
        <f t="shared" si="20"/>
        <v>0</v>
      </c>
      <c r="L199" s="59"/>
      <c r="M199" s="59"/>
      <c r="N199" s="56">
        <f t="shared" si="21"/>
        <v>0</v>
      </c>
      <c r="O199" s="11">
        <f t="shared" si="22"/>
        <v>0</v>
      </c>
      <c r="P199" s="11">
        <f t="shared" si="23"/>
        <v>0</v>
      </c>
      <c r="Q199" s="11">
        <f t="shared" si="24"/>
        <v>0</v>
      </c>
      <c r="R199" s="230" t="str">
        <f t="shared" si="25"/>
        <v xml:space="preserve"> </v>
      </c>
      <c r="S199" s="230" t="str">
        <f t="shared" si="26"/>
        <v xml:space="preserve"> </v>
      </c>
      <c r="T199" s="230" t="str">
        <f t="shared" si="27"/>
        <v xml:space="preserve"> </v>
      </c>
    </row>
    <row r="200" spans="1:20" x14ac:dyDescent="0.2">
      <c r="A200" s="10" t="str">
        <f>IF(COUNTRY_INFO!A200=0," ",COUNTRY_INFO!A200)</f>
        <v>Ethiopia</v>
      </c>
      <c r="B200" s="10" t="str">
        <f>IF(COUNTRY_INFO!B200=0," ",COUNTRY_INFO!B200)</f>
        <v>AmharaWest Gojam</v>
      </c>
      <c r="C200" s="10" t="str">
        <f>IF(COUNTRY_INFO!C200=0," ",COUNTRY_INFO!C200)</f>
        <v>Bahirdar City</v>
      </c>
      <c r="D200" s="11" t="str">
        <f>IF(COUNTRY_INFO!$T$9:$T$1000="MDA3 (IVM)", COUNTRY_INFO!$T$9:$T$1000, " ")</f>
        <v xml:space="preserve"> </v>
      </c>
      <c r="E200" s="109"/>
      <c r="F200" s="288"/>
      <c r="G200" s="288"/>
      <c r="H200" s="11">
        <f t="shared" si="19"/>
        <v>0</v>
      </c>
      <c r="I200" s="18"/>
      <c r="J200" s="18"/>
      <c r="K200" s="14">
        <f t="shared" si="20"/>
        <v>0</v>
      </c>
      <c r="L200" s="59"/>
      <c r="M200" s="59"/>
      <c r="N200" s="56">
        <f t="shared" si="21"/>
        <v>0</v>
      </c>
      <c r="O200" s="11">
        <f t="shared" si="22"/>
        <v>0</v>
      </c>
      <c r="P200" s="11">
        <f t="shared" si="23"/>
        <v>0</v>
      </c>
      <c r="Q200" s="11">
        <f t="shared" si="24"/>
        <v>0</v>
      </c>
      <c r="R200" s="230" t="str">
        <f t="shared" si="25"/>
        <v xml:space="preserve"> </v>
      </c>
      <c r="S200" s="230" t="str">
        <f t="shared" si="26"/>
        <v xml:space="preserve"> </v>
      </c>
      <c r="T200" s="230" t="str">
        <f t="shared" si="27"/>
        <v xml:space="preserve"> </v>
      </c>
    </row>
    <row r="201" spans="1:20" x14ac:dyDescent="0.2">
      <c r="A201" s="10" t="str">
        <f>IF(COUNTRY_INFO!A201=0," ",COUNTRY_INFO!A201)</f>
        <v>Ethiopia</v>
      </c>
      <c r="B201" s="10" t="str">
        <f>IF(COUNTRY_INFO!B201=0," ",COUNTRY_INFO!B201)</f>
        <v>AmharaWest Gojam</v>
      </c>
      <c r="C201" s="10" t="str">
        <f>IF(COUNTRY_INFO!C201=0," ",COUNTRY_INFO!C201)</f>
        <v>Bure Town</v>
      </c>
      <c r="D201" s="11" t="str">
        <f>IF(COUNTRY_INFO!$T$9:$T$1000="MDA3 (IVM)", COUNTRY_INFO!$T$9:$T$1000, " ")</f>
        <v xml:space="preserve"> </v>
      </c>
      <c r="E201" s="109"/>
      <c r="F201" s="288"/>
      <c r="G201" s="288"/>
      <c r="H201" s="11">
        <f t="shared" si="19"/>
        <v>0</v>
      </c>
      <c r="I201" s="18"/>
      <c r="J201" s="18"/>
      <c r="K201" s="14">
        <f t="shared" si="20"/>
        <v>0</v>
      </c>
      <c r="L201" s="59"/>
      <c r="M201" s="59"/>
      <c r="N201" s="56">
        <f t="shared" si="21"/>
        <v>0</v>
      </c>
      <c r="O201" s="11">
        <f t="shared" si="22"/>
        <v>0</v>
      </c>
      <c r="P201" s="11">
        <f t="shared" si="23"/>
        <v>0</v>
      </c>
      <c r="Q201" s="11">
        <f t="shared" si="24"/>
        <v>0</v>
      </c>
      <c r="R201" s="230" t="str">
        <f t="shared" si="25"/>
        <v xml:space="preserve"> </v>
      </c>
      <c r="S201" s="230" t="str">
        <f t="shared" si="26"/>
        <v xml:space="preserve"> </v>
      </c>
      <c r="T201" s="230" t="str">
        <f t="shared" si="27"/>
        <v xml:space="preserve"> </v>
      </c>
    </row>
    <row r="202" spans="1:20" x14ac:dyDescent="0.2">
      <c r="A202" s="10" t="str">
        <f>IF(COUNTRY_INFO!A202=0," ",COUNTRY_INFO!A202)</f>
        <v>Ethiopia</v>
      </c>
      <c r="B202" s="10" t="str">
        <f>IF(COUNTRY_INFO!B202=0," ",COUNTRY_INFO!B202)</f>
        <v>AmharaWest Gojam</v>
      </c>
      <c r="C202" s="10" t="str">
        <f>IF(COUNTRY_INFO!C202=0," ",COUNTRY_INFO!C202)</f>
        <v>Bure Zuria</v>
      </c>
      <c r="D202" s="11" t="str">
        <f>IF(COUNTRY_INFO!$T$9:$T$1000="MDA3 (IVM)", COUNTRY_INFO!$T$9:$T$1000, " ")</f>
        <v xml:space="preserve"> </v>
      </c>
      <c r="E202" s="109"/>
      <c r="F202" s="288"/>
      <c r="G202" s="288"/>
      <c r="H202" s="11">
        <f t="shared" ref="H202:H265" si="28">SUM(F202:G202)</f>
        <v>0</v>
      </c>
      <c r="I202" s="18"/>
      <c r="J202" s="18"/>
      <c r="K202" s="14">
        <f t="shared" ref="K202:K265" si="29">SUM(I202:J202)</f>
        <v>0</v>
      </c>
      <c r="L202" s="59"/>
      <c r="M202" s="59"/>
      <c r="N202" s="56">
        <f t="shared" ref="N202:N265" si="30">SUM(L202:M202)</f>
        <v>0</v>
      </c>
      <c r="O202" s="11">
        <f t="shared" ref="O202:O265" si="31">MAX(I202,L202)</f>
        <v>0</v>
      </c>
      <c r="P202" s="11">
        <f t="shared" ref="P202:P265" si="32">MAX(J202,M202)</f>
        <v>0</v>
      </c>
      <c r="Q202" s="11">
        <f t="shared" ref="Q202:Q265" si="33">SUM(O202:P202)</f>
        <v>0</v>
      </c>
      <c r="R202" s="230" t="str">
        <f t="shared" ref="R202:R265" si="34">IF(F202&lt;&gt;0, IF(MAX(I202,L202)/F202*100=0, "-", MAX(I202,L202)/F202*100), " ")</f>
        <v xml:space="preserve"> </v>
      </c>
      <c r="S202" s="230" t="str">
        <f t="shared" ref="S202:S265" si="35">IF(G202&lt;&gt;0, IF(MAX(J202,M202)/G202*100=0, "-", MAX(J202,M202)/G202*100), " ")</f>
        <v xml:space="preserve"> </v>
      </c>
      <c r="T202" s="230" t="str">
        <f t="shared" ref="T202:T265" si="36">IF(H202&lt;&gt;0, IF((MAX(I202,L202)+MAX(J202,M202))/H202*100=0, "-",(MAX(I202,L202)+MAX(J202,M202))/H202*100), " ")</f>
        <v xml:space="preserve"> </v>
      </c>
    </row>
    <row r="203" spans="1:20" x14ac:dyDescent="0.2">
      <c r="A203" s="10" t="str">
        <f>IF(COUNTRY_INFO!A203=0," ",COUNTRY_INFO!A203)</f>
        <v>Ethiopia</v>
      </c>
      <c r="B203" s="10" t="str">
        <f>IF(COUNTRY_INFO!B203=0," ",COUNTRY_INFO!B203)</f>
        <v>AmharaWest Gojam</v>
      </c>
      <c r="C203" s="10" t="str">
        <f>IF(COUNTRY_INFO!C203=0," ",COUNTRY_INFO!C203)</f>
        <v>Dega Damot</v>
      </c>
      <c r="D203" s="11" t="str">
        <f>IF(COUNTRY_INFO!$T$9:$T$1000="MDA3 (IVM)", COUNTRY_INFO!$T$9:$T$1000, " ")</f>
        <v xml:space="preserve"> </v>
      </c>
      <c r="E203" s="109"/>
      <c r="F203" s="288"/>
      <c r="G203" s="288"/>
      <c r="H203" s="11">
        <f t="shared" si="28"/>
        <v>0</v>
      </c>
      <c r="I203" s="18"/>
      <c r="J203" s="18"/>
      <c r="K203" s="14">
        <f t="shared" si="29"/>
        <v>0</v>
      </c>
      <c r="L203" s="59"/>
      <c r="M203" s="59"/>
      <c r="N203" s="56">
        <f t="shared" si="30"/>
        <v>0</v>
      </c>
      <c r="O203" s="11">
        <f t="shared" si="31"/>
        <v>0</v>
      </c>
      <c r="P203" s="11">
        <f t="shared" si="32"/>
        <v>0</v>
      </c>
      <c r="Q203" s="11">
        <f t="shared" si="33"/>
        <v>0</v>
      </c>
      <c r="R203" s="230" t="str">
        <f t="shared" si="34"/>
        <v xml:space="preserve"> </v>
      </c>
      <c r="S203" s="230" t="str">
        <f t="shared" si="35"/>
        <v xml:space="preserve"> </v>
      </c>
      <c r="T203" s="230" t="str">
        <f t="shared" si="36"/>
        <v xml:space="preserve"> </v>
      </c>
    </row>
    <row r="204" spans="1:20" x14ac:dyDescent="0.2">
      <c r="A204" s="10" t="str">
        <f>IF(COUNTRY_INFO!A204=0," ",COUNTRY_INFO!A204)</f>
        <v>Ethiopia</v>
      </c>
      <c r="B204" s="10" t="str">
        <f>IF(COUNTRY_INFO!B204=0," ",COUNTRY_INFO!B204)</f>
        <v>AmharaWest Gojam</v>
      </c>
      <c r="C204" s="10" t="str">
        <f>IF(COUNTRY_INFO!C204=0," ",COUNTRY_INFO!C204)</f>
        <v>Demibecha</v>
      </c>
      <c r="D204" s="11" t="str">
        <f>IF(COUNTRY_INFO!$T$9:$T$1000="MDA3 (IVM)", COUNTRY_INFO!$T$9:$T$1000, " ")</f>
        <v xml:space="preserve"> </v>
      </c>
      <c r="E204" s="109"/>
      <c r="F204" s="288"/>
      <c r="G204" s="288"/>
      <c r="H204" s="11">
        <f t="shared" si="28"/>
        <v>0</v>
      </c>
      <c r="I204" s="18"/>
      <c r="J204" s="18"/>
      <c r="K204" s="14">
        <f t="shared" si="29"/>
        <v>0</v>
      </c>
      <c r="L204" s="59"/>
      <c r="M204" s="59"/>
      <c r="N204" s="56">
        <f t="shared" si="30"/>
        <v>0</v>
      </c>
      <c r="O204" s="11">
        <f t="shared" si="31"/>
        <v>0</v>
      </c>
      <c r="P204" s="11">
        <f t="shared" si="32"/>
        <v>0</v>
      </c>
      <c r="Q204" s="11">
        <f t="shared" si="33"/>
        <v>0</v>
      </c>
      <c r="R204" s="230" t="str">
        <f t="shared" si="34"/>
        <v xml:space="preserve"> </v>
      </c>
      <c r="S204" s="230" t="str">
        <f t="shared" si="35"/>
        <v xml:space="preserve"> </v>
      </c>
      <c r="T204" s="230" t="str">
        <f t="shared" si="36"/>
        <v xml:space="preserve"> </v>
      </c>
    </row>
    <row r="205" spans="1:20" x14ac:dyDescent="0.2">
      <c r="A205" s="10" t="str">
        <f>IF(COUNTRY_INFO!A205=0," ",COUNTRY_INFO!A205)</f>
        <v>Ethiopia</v>
      </c>
      <c r="B205" s="10" t="str">
        <f>IF(COUNTRY_INFO!B205=0," ",COUNTRY_INFO!B205)</f>
        <v>AmharaWest Gojam</v>
      </c>
      <c r="C205" s="10" t="str">
        <f>IF(COUNTRY_INFO!C205=0," ",COUNTRY_INFO!C205)</f>
        <v>Finote Selam Town</v>
      </c>
      <c r="D205" s="11" t="str">
        <f>IF(COUNTRY_INFO!$T$9:$T$1000="MDA3 (IVM)", COUNTRY_INFO!$T$9:$T$1000, " ")</f>
        <v xml:space="preserve"> </v>
      </c>
      <c r="E205" s="109"/>
      <c r="F205" s="288"/>
      <c r="G205" s="288"/>
      <c r="H205" s="11">
        <f t="shared" si="28"/>
        <v>0</v>
      </c>
      <c r="I205" s="18"/>
      <c r="J205" s="18"/>
      <c r="K205" s="14">
        <f t="shared" si="29"/>
        <v>0</v>
      </c>
      <c r="L205" s="59"/>
      <c r="M205" s="59"/>
      <c r="N205" s="56">
        <f t="shared" si="30"/>
        <v>0</v>
      </c>
      <c r="O205" s="11">
        <f t="shared" si="31"/>
        <v>0</v>
      </c>
      <c r="P205" s="11">
        <f t="shared" si="32"/>
        <v>0</v>
      </c>
      <c r="Q205" s="11">
        <f t="shared" si="33"/>
        <v>0</v>
      </c>
      <c r="R205" s="230" t="str">
        <f t="shared" si="34"/>
        <v xml:space="preserve"> </v>
      </c>
      <c r="S205" s="230" t="str">
        <f t="shared" si="35"/>
        <v xml:space="preserve"> </v>
      </c>
      <c r="T205" s="230" t="str">
        <f t="shared" si="36"/>
        <v xml:space="preserve"> </v>
      </c>
    </row>
    <row r="206" spans="1:20" x14ac:dyDescent="0.2">
      <c r="A206" s="10" t="str">
        <f>IF(COUNTRY_INFO!A206=0," ",COUNTRY_INFO!A206)</f>
        <v>Ethiopia</v>
      </c>
      <c r="B206" s="10" t="str">
        <f>IF(COUNTRY_INFO!B206=0," ",COUNTRY_INFO!B206)</f>
        <v>AmharaWest Gojam</v>
      </c>
      <c r="C206" s="10" t="str">
        <f>IF(COUNTRY_INFO!C206=0," ",COUNTRY_INFO!C206)</f>
        <v>Gonji Kolela</v>
      </c>
      <c r="D206" s="11" t="str">
        <f>IF(COUNTRY_INFO!$T$9:$T$1000="MDA3 (IVM)", COUNTRY_INFO!$T$9:$T$1000, " ")</f>
        <v xml:space="preserve"> </v>
      </c>
      <c r="E206" s="109"/>
      <c r="F206" s="288"/>
      <c r="G206" s="288"/>
      <c r="H206" s="11">
        <f t="shared" si="28"/>
        <v>0</v>
      </c>
      <c r="I206" s="18"/>
      <c r="J206" s="18"/>
      <c r="K206" s="14">
        <f t="shared" si="29"/>
        <v>0</v>
      </c>
      <c r="L206" s="59"/>
      <c r="M206" s="59"/>
      <c r="N206" s="56">
        <f t="shared" si="30"/>
        <v>0</v>
      </c>
      <c r="O206" s="11">
        <f t="shared" si="31"/>
        <v>0</v>
      </c>
      <c r="P206" s="11">
        <f t="shared" si="32"/>
        <v>0</v>
      </c>
      <c r="Q206" s="11">
        <f t="shared" si="33"/>
        <v>0</v>
      </c>
      <c r="R206" s="230" t="str">
        <f t="shared" si="34"/>
        <v xml:space="preserve"> </v>
      </c>
      <c r="S206" s="230" t="str">
        <f t="shared" si="35"/>
        <v xml:space="preserve"> </v>
      </c>
      <c r="T206" s="230" t="str">
        <f t="shared" si="36"/>
        <v xml:space="preserve"> </v>
      </c>
    </row>
    <row r="207" spans="1:20" x14ac:dyDescent="0.2">
      <c r="A207" s="10" t="str">
        <f>IF(COUNTRY_INFO!A207=0," ",COUNTRY_INFO!A207)</f>
        <v>Ethiopia</v>
      </c>
      <c r="B207" s="10" t="str">
        <f>IF(COUNTRY_INFO!B207=0," ",COUNTRY_INFO!B207)</f>
        <v>AmharaWest Gojam</v>
      </c>
      <c r="C207" s="10" t="str">
        <f>IF(COUNTRY_INFO!C207=0," ",COUNTRY_INFO!C207)</f>
        <v>Jabi Tehinan</v>
      </c>
      <c r="D207" s="11" t="str">
        <f>IF(COUNTRY_INFO!$T$9:$T$1000="MDA3 (IVM)", COUNTRY_INFO!$T$9:$T$1000, " ")</f>
        <v xml:space="preserve"> </v>
      </c>
      <c r="E207" s="109"/>
      <c r="F207" s="288"/>
      <c r="G207" s="288"/>
      <c r="H207" s="11">
        <f t="shared" si="28"/>
        <v>0</v>
      </c>
      <c r="I207" s="18"/>
      <c r="J207" s="18"/>
      <c r="K207" s="14">
        <f t="shared" si="29"/>
        <v>0</v>
      </c>
      <c r="L207" s="59"/>
      <c r="M207" s="59"/>
      <c r="N207" s="56">
        <f t="shared" si="30"/>
        <v>0</v>
      </c>
      <c r="O207" s="11">
        <f t="shared" si="31"/>
        <v>0</v>
      </c>
      <c r="P207" s="11">
        <f t="shared" si="32"/>
        <v>0</v>
      </c>
      <c r="Q207" s="11">
        <f t="shared" si="33"/>
        <v>0</v>
      </c>
      <c r="R207" s="230" t="str">
        <f t="shared" si="34"/>
        <v xml:space="preserve"> </v>
      </c>
      <c r="S207" s="230" t="str">
        <f t="shared" si="35"/>
        <v xml:space="preserve"> </v>
      </c>
      <c r="T207" s="230" t="str">
        <f t="shared" si="36"/>
        <v xml:space="preserve"> </v>
      </c>
    </row>
    <row r="208" spans="1:20" x14ac:dyDescent="0.2">
      <c r="A208" s="10" t="str">
        <f>IF(COUNTRY_INFO!A208=0," ",COUNTRY_INFO!A208)</f>
        <v>Ethiopia</v>
      </c>
      <c r="B208" s="10" t="str">
        <f>IF(COUNTRY_INFO!B208=0," ",COUNTRY_INFO!B208)</f>
        <v>AmharaWest Gojam</v>
      </c>
      <c r="C208" s="10" t="str">
        <f>IF(COUNTRY_INFO!C208=0," ",COUNTRY_INFO!C208)</f>
        <v>North Achefer</v>
      </c>
      <c r="D208" s="11" t="str">
        <f>IF(COUNTRY_INFO!$T$9:$T$1000="MDA3 (IVM)", COUNTRY_INFO!$T$9:$T$1000, " ")</f>
        <v xml:space="preserve"> </v>
      </c>
      <c r="E208" s="109"/>
      <c r="F208" s="288"/>
      <c r="G208" s="288"/>
      <c r="H208" s="11">
        <f t="shared" si="28"/>
        <v>0</v>
      </c>
      <c r="I208" s="18"/>
      <c r="J208" s="18"/>
      <c r="K208" s="14">
        <f t="shared" si="29"/>
        <v>0</v>
      </c>
      <c r="L208" s="59"/>
      <c r="M208" s="59"/>
      <c r="N208" s="56">
        <f t="shared" si="30"/>
        <v>0</v>
      </c>
      <c r="O208" s="11">
        <f t="shared" si="31"/>
        <v>0</v>
      </c>
      <c r="P208" s="11">
        <f t="shared" si="32"/>
        <v>0</v>
      </c>
      <c r="Q208" s="11">
        <f t="shared" si="33"/>
        <v>0</v>
      </c>
      <c r="R208" s="230" t="str">
        <f t="shared" si="34"/>
        <v xml:space="preserve"> </v>
      </c>
      <c r="S208" s="230" t="str">
        <f t="shared" si="35"/>
        <v xml:space="preserve"> </v>
      </c>
      <c r="T208" s="230" t="str">
        <f t="shared" si="36"/>
        <v xml:space="preserve"> </v>
      </c>
    </row>
    <row r="209" spans="1:20" x14ac:dyDescent="0.2">
      <c r="A209" s="10" t="str">
        <f>IF(COUNTRY_INFO!A209=0," ",COUNTRY_INFO!A209)</f>
        <v>Ethiopia</v>
      </c>
      <c r="B209" s="10" t="str">
        <f>IF(COUNTRY_INFO!B209=0," ",COUNTRY_INFO!B209)</f>
        <v>AmharaWest Gojam</v>
      </c>
      <c r="C209" s="10" t="str">
        <f>IF(COUNTRY_INFO!C209=0," ",COUNTRY_INFO!C209)</f>
        <v>North Mecha</v>
      </c>
      <c r="D209" s="11" t="str">
        <f>IF(COUNTRY_INFO!$T$9:$T$1000="MDA3 (IVM)", COUNTRY_INFO!$T$9:$T$1000, " ")</f>
        <v xml:space="preserve"> </v>
      </c>
      <c r="E209" s="109"/>
      <c r="F209" s="288"/>
      <c r="G209" s="288"/>
      <c r="H209" s="11">
        <f t="shared" si="28"/>
        <v>0</v>
      </c>
      <c r="I209" s="18"/>
      <c r="J209" s="18"/>
      <c r="K209" s="14">
        <f t="shared" si="29"/>
        <v>0</v>
      </c>
      <c r="L209" s="59"/>
      <c r="M209" s="59"/>
      <c r="N209" s="56">
        <f t="shared" si="30"/>
        <v>0</v>
      </c>
      <c r="O209" s="11">
        <f t="shared" si="31"/>
        <v>0</v>
      </c>
      <c r="P209" s="11">
        <f t="shared" si="32"/>
        <v>0</v>
      </c>
      <c r="Q209" s="11">
        <f t="shared" si="33"/>
        <v>0</v>
      </c>
      <c r="R209" s="230" t="str">
        <f t="shared" si="34"/>
        <v xml:space="preserve"> </v>
      </c>
      <c r="S209" s="230" t="str">
        <f t="shared" si="35"/>
        <v xml:space="preserve"> </v>
      </c>
      <c r="T209" s="230" t="str">
        <f t="shared" si="36"/>
        <v xml:space="preserve"> </v>
      </c>
    </row>
    <row r="210" spans="1:20" x14ac:dyDescent="0.2">
      <c r="A210" s="10" t="str">
        <f>IF(COUNTRY_INFO!A210=0," ",COUNTRY_INFO!A210)</f>
        <v>Ethiopia</v>
      </c>
      <c r="B210" s="10" t="str">
        <f>IF(COUNTRY_INFO!B210=0," ",COUNTRY_INFO!B210)</f>
        <v>AmharaWest Gojam</v>
      </c>
      <c r="C210" s="10" t="str">
        <f>IF(COUNTRY_INFO!C210=0," ",COUNTRY_INFO!C210)</f>
        <v>Quarit</v>
      </c>
      <c r="D210" s="11" t="str">
        <f>IF(COUNTRY_INFO!$T$9:$T$1000="MDA3 (IVM)", COUNTRY_INFO!$T$9:$T$1000, " ")</f>
        <v xml:space="preserve"> </v>
      </c>
      <c r="E210" s="109"/>
      <c r="F210" s="288"/>
      <c r="G210" s="288"/>
      <c r="H210" s="11">
        <f t="shared" si="28"/>
        <v>0</v>
      </c>
      <c r="I210" s="18"/>
      <c r="J210" s="18"/>
      <c r="K210" s="14">
        <f t="shared" si="29"/>
        <v>0</v>
      </c>
      <c r="L210" s="59"/>
      <c r="M210" s="59"/>
      <c r="N210" s="56">
        <f t="shared" si="30"/>
        <v>0</v>
      </c>
      <c r="O210" s="11">
        <f t="shared" si="31"/>
        <v>0</v>
      </c>
      <c r="P210" s="11">
        <f t="shared" si="32"/>
        <v>0</v>
      </c>
      <c r="Q210" s="11">
        <f t="shared" si="33"/>
        <v>0</v>
      </c>
      <c r="R210" s="230" t="str">
        <f t="shared" si="34"/>
        <v xml:space="preserve"> </v>
      </c>
      <c r="S210" s="230" t="str">
        <f t="shared" si="35"/>
        <v xml:space="preserve"> </v>
      </c>
      <c r="T210" s="230" t="str">
        <f t="shared" si="36"/>
        <v xml:space="preserve"> </v>
      </c>
    </row>
    <row r="211" spans="1:20" x14ac:dyDescent="0.2">
      <c r="A211" s="10" t="str">
        <f>IF(COUNTRY_INFO!A211=0," ",COUNTRY_INFO!A211)</f>
        <v>Ethiopia</v>
      </c>
      <c r="B211" s="10" t="str">
        <f>IF(COUNTRY_INFO!B211=0," ",COUNTRY_INFO!B211)</f>
        <v>AmharaWest Gojam</v>
      </c>
      <c r="C211" s="10" t="str">
        <f>IF(COUNTRY_INFO!C211=0," ",COUNTRY_INFO!C211)</f>
        <v>Sekala</v>
      </c>
      <c r="D211" s="11" t="str">
        <f>IF(COUNTRY_INFO!$T$9:$T$1000="MDA3 (IVM)", COUNTRY_INFO!$T$9:$T$1000, " ")</f>
        <v xml:space="preserve"> </v>
      </c>
      <c r="E211" s="109"/>
      <c r="F211" s="288"/>
      <c r="G211" s="288"/>
      <c r="H211" s="11">
        <f t="shared" si="28"/>
        <v>0</v>
      </c>
      <c r="I211" s="18"/>
      <c r="J211" s="18"/>
      <c r="K211" s="14">
        <f t="shared" si="29"/>
        <v>0</v>
      </c>
      <c r="L211" s="59"/>
      <c r="M211" s="59"/>
      <c r="N211" s="56">
        <f t="shared" si="30"/>
        <v>0</v>
      </c>
      <c r="O211" s="11">
        <f t="shared" si="31"/>
        <v>0</v>
      </c>
      <c r="P211" s="11">
        <f t="shared" si="32"/>
        <v>0</v>
      </c>
      <c r="Q211" s="11">
        <f t="shared" si="33"/>
        <v>0</v>
      </c>
      <c r="R211" s="230" t="str">
        <f t="shared" si="34"/>
        <v xml:space="preserve"> </v>
      </c>
      <c r="S211" s="230" t="str">
        <f t="shared" si="35"/>
        <v xml:space="preserve"> </v>
      </c>
      <c r="T211" s="230" t="str">
        <f t="shared" si="36"/>
        <v xml:space="preserve"> </v>
      </c>
    </row>
    <row r="212" spans="1:20" x14ac:dyDescent="0.2">
      <c r="A212" s="10" t="str">
        <f>IF(COUNTRY_INFO!A212=0," ",COUNTRY_INFO!A212)</f>
        <v>Ethiopia</v>
      </c>
      <c r="B212" s="10" t="str">
        <f>IF(COUNTRY_INFO!B212=0," ",COUNTRY_INFO!B212)</f>
        <v>AmharaWest Gojam</v>
      </c>
      <c r="C212" s="10" t="str">
        <f>IF(COUNTRY_INFO!C212=0," ",COUNTRY_INFO!C212)</f>
        <v>South Achefer</v>
      </c>
      <c r="D212" s="11" t="str">
        <f>IF(COUNTRY_INFO!$T$9:$T$1000="MDA3 (IVM)", COUNTRY_INFO!$T$9:$T$1000, " ")</f>
        <v xml:space="preserve"> </v>
      </c>
      <c r="E212" s="109"/>
      <c r="F212" s="288"/>
      <c r="G212" s="288"/>
      <c r="H212" s="11">
        <f t="shared" si="28"/>
        <v>0</v>
      </c>
      <c r="I212" s="18"/>
      <c r="J212" s="18"/>
      <c r="K212" s="14">
        <f t="shared" si="29"/>
        <v>0</v>
      </c>
      <c r="L212" s="59"/>
      <c r="M212" s="59"/>
      <c r="N212" s="56">
        <f t="shared" si="30"/>
        <v>0</v>
      </c>
      <c r="O212" s="11">
        <f t="shared" si="31"/>
        <v>0</v>
      </c>
      <c r="P212" s="11">
        <f t="shared" si="32"/>
        <v>0</v>
      </c>
      <c r="Q212" s="11">
        <f t="shared" si="33"/>
        <v>0</v>
      </c>
      <c r="R212" s="230" t="str">
        <f t="shared" si="34"/>
        <v xml:space="preserve"> </v>
      </c>
      <c r="S212" s="230" t="str">
        <f t="shared" si="35"/>
        <v xml:space="preserve"> </v>
      </c>
      <c r="T212" s="230" t="str">
        <f t="shared" si="36"/>
        <v xml:space="preserve"> </v>
      </c>
    </row>
    <row r="213" spans="1:20" x14ac:dyDescent="0.2">
      <c r="A213" s="10" t="str">
        <f>IF(COUNTRY_INFO!A213=0," ",COUNTRY_INFO!A213)</f>
        <v>Ethiopia</v>
      </c>
      <c r="B213" s="10" t="str">
        <f>IF(COUNTRY_INFO!B213=0," ",COUNTRY_INFO!B213)</f>
        <v>AmharaWest Gojam</v>
      </c>
      <c r="C213" s="10" t="str">
        <f>IF(COUNTRY_INFO!C213=0," ",COUNTRY_INFO!C213)</f>
        <v>South Mecha</v>
      </c>
      <c r="D213" s="11" t="str">
        <f>IF(COUNTRY_INFO!$T$9:$T$1000="MDA3 (IVM)", COUNTRY_INFO!$T$9:$T$1000, " ")</f>
        <v xml:space="preserve"> </v>
      </c>
      <c r="E213" s="109"/>
      <c r="F213" s="288"/>
      <c r="G213" s="288"/>
      <c r="H213" s="11">
        <f t="shared" si="28"/>
        <v>0</v>
      </c>
      <c r="I213" s="18"/>
      <c r="J213" s="18"/>
      <c r="K213" s="14">
        <f t="shared" si="29"/>
        <v>0</v>
      </c>
      <c r="L213" s="59"/>
      <c r="M213" s="59"/>
      <c r="N213" s="56">
        <f t="shared" si="30"/>
        <v>0</v>
      </c>
      <c r="O213" s="11">
        <f t="shared" si="31"/>
        <v>0</v>
      </c>
      <c r="P213" s="11">
        <f t="shared" si="32"/>
        <v>0</v>
      </c>
      <c r="Q213" s="11">
        <f t="shared" si="33"/>
        <v>0</v>
      </c>
      <c r="R213" s="230" t="str">
        <f t="shared" si="34"/>
        <v xml:space="preserve"> </v>
      </c>
      <c r="S213" s="230" t="str">
        <f t="shared" si="35"/>
        <v xml:space="preserve"> </v>
      </c>
      <c r="T213" s="230" t="str">
        <f t="shared" si="36"/>
        <v xml:space="preserve"> </v>
      </c>
    </row>
    <row r="214" spans="1:20" x14ac:dyDescent="0.2">
      <c r="A214" s="10" t="str">
        <f>IF(COUNTRY_INFO!A214=0," ",COUNTRY_INFO!A214)</f>
        <v>Ethiopia</v>
      </c>
      <c r="B214" s="10" t="str">
        <f>IF(COUNTRY_INFO!B214=0," ",COUNTRY_INFO!B214)</f>
        <v>AmharaWest Gojam</v>
      </c>
      <c r="C214" s="10" t="str">
        <f>IF(COUNTRY_INFO!C214=0," ",COUNTRY_INFO!C214)</f>
        <v>Wonberma</v>
      </c>
      <c r="D214" s="11" t="str">
        <f>IF(COUNTRY_INFO!$T$9:$T$1000="MDA3 (IVM)", COUNTRY_INFO!$T$9:$T$1000, " ")</f>
        <v xml:space="preserve"> </v>
      </c>
      <c r="E214" s="109"/>
      <c r="F214" s="288"/>
      <c r="G214" s="288"/>
      <c r="H214" s="11">
        <f t="shared" si="28"/>
        <v>0</v>
      </c>
      <c r="I214" s="18"/>
      <c r="J214" s="18"/>
      <c r="K214" s="14">
        <f t="shared" si="29"/>
        <v>0</v>
      </c>
      <c r="L214" s="59"/>
      <c r="M214" s="59"/>
      <c r="N214" s="56">
        <f t="shared" si="30"/>
        <v>0</v>
      </c>
      <c r="O214" s="11">
        <f t="shared" si="31"/>
        <v>0</v>
      </c>
      <c r="P214" s="11">
        <f t="shared" si="32"/>
        <v>0</v>
      </c>
      <c r="Q214" s="11">
        <f t="shared" si="33"/>
        <v>0</v>
      </c>
      <c r="R214" s="230" t="str">
        <f t="shared" si="34"/>
        <v xml:space="preserve"> </v>
      </c>
      <c r="S214" s="230" t="str">
        <f t="shared" si="35"/>
        <v xml:space="preserve"> </v>
      </c>
      <c r="T214" s="230" t="str">
        <f t="shared" si="36"/>
        <v xml:space="preserve"> </v>
      </c>
    </row>
    <row r="215" spans="1:20" x14ac:dyDescent="0.2">
      <c r="A215" s="10" t="str">
        <f>IF(COUNTRY_INFO!A215=0," ",COUNTRY_INFO!A215)</f>
        <v>Ethiopia</v>
      </c>
      <c r="B215" s="10" t="str">
        <f>IF(COUNTRY_INFO!B215=0," ",COUNTRY_INFO!B215)</f>
        <v>AmharaWest Gojam</v>
      </c>
      <c r="C215" s="10" t="str">
        <f>IF(COUNTRY_INFO!C215=0," ",COUNTRY_INFO!C215)</f>
        <v>Yilemana Denesa</v>
      </c>
      <c r="D215" s="11" t="str">
        <f>IF(COUNTRY_INFO!$T$9:$T$1000="MDA3 (IVM)", COUNTRY_INFO!$T$9:$T$1000, " ")</f>
        <v xml:space="preserve"> </v>
      </c>
      <c r="E215" s="109"/>
      <c r="F215" s="288"/>
      <c r="G215" s="288"/>
      <c r="H215" s="11">
        <f t="shared" si="28"/>
        <v>0</v>
      </c>
      <c r="I215" s="18"/>
      <c r="J215" s="18"/>
      <c r="K215" s="14">
        <f t="shared" si="29"/>
        <v>0</v>
      </c>
      <c r="L215" s="59"/>
      <c r="M215" s="59"/>
      <c r="N215" s="56">
        <f t="shared" si="30"/>
        <v>0</v>
      </c>
      <c r="O215" s="11">
        <f t="shared" si="31"/>
        <v>0</v>
      </c>
      <c r="P215" s="11">
        <f t="shared" si="32"/>
        <v>0</v>
      </c>
      <c r="Q215" s="11">
        <f t="shared" si="33"/>
        <v>0</v>
      </c>
      <c r="R215" s="230" t="str">
        <f t="shared" si="34"/>
        <v xml:space="preserve"> </v>
      </c>
      <c r="S215" s="230" t="str">
        <f t="shared" si="35"/>
        <v xml:space="preserve"> </v>
      </c>
      <c r="T215" s="230" t="str">
        <f t="shared" si="36"/>
        <v xml:space="preserve"> </v>
      </c>
    </row>
    <row r="216" spans="1:20" x14ac:dyDescent="0.2">
      <c r="A216" s="10" t="str">
        <f>IF(COUNTRY_INFO!A216=0," ",COUNTRY_INFO!A216)</f>
        <v>Ethiopia</v>
      </c>
      <c r="B216" s="10" t="str">
        <f>IF(COUNTRY_INFO!B216=0," ",COUNTRY_INFO!B216)</f>
        <v>Beneshangul GumuzAsosa</v>
      </c>
      <c r="C216" s="10" t="str">
        <f>IF(COUNTRY_INFO!C216=0," ",COUNTRY_INFO!C216)</f>
        <v>Asossa</v>
      </c>
      <c r="D216" s="11" t="s">
        <v>1183</v>
      </c>
      <c r="E216" s="253" t="s">
        <v>1185</v>
      </c>
      <c r="F216" s="295">
        <v>33651</v>
      </c>
      <c r="G216" s="295">
        <v>59825</v>
      </c>
      <c r="H216" s="11">
        <f t="shared" si="28"/>
        <v>93476</v>
      </c>
      <c r="I216" s="18"/>
      <c r="J216" s="18"/>
      <c r="K216" s="14">
        <f t="shared" si="29"/>
        <v>0</v>
      </c>
      <c r="L216" s="59">
        <v>24563</v>
      </c>
      <c r="M216" s="59">
        <v>43667</v>
      </c>
      <c r="N216" s="56">
        <f t="shared" si="30"/>
        <v>68230</v>
      </c>
      <c r="O216" s="11">
        <f t="shared" si="31"/>
        <v>24563</v>
      </c>
      <c r="P216" s="11">
        <f t="shared" si="32"/>
        <v>43667</v>
      </c>
      <c r="Q216" s="11">
        <f t="shared" si="33"/>
        <v>68230</v>
      </c>
      <c r="R216" s="293">
        <f t="shared" si="34"/>
        <v>72.993373153843862</v>
      </c>
      <c r="S216" s="293">
        <f t="shared" si="35"/>
        <v>72.991224404513162</v>
      </c>
      <c r="T216" s="293">
        <f t="shared" si="36"/>
        <v>72.991997945996829</v>
      </c>
    </row>
    <row r="217" spans="1:20" x14ac:dyDescent="0.2">
      <c r="A217" s="10" t="str">
        <f>IF(COUNTRY_INFO!A217=0," ",COUNTRY_INFO!A217)</f>
        <v>Ethiopia</v>
      </c>
      <c r="B217" s="10" t="str">
        <f>IF(COUNTRY_INFO!B217=0," ",COUNTRY_INFO!B217)</f>
        <v>Beneshangul GumuzAsosa</v>
      </c>
      <c r="C217" s="10" t="str">
        <f>IF(COUNTRY_INFO!C217=0," ",COUNTRY_INFO!C217)</f>
        <v>Assosa Town</v>
      </c>
      <c r="D217" s="11" t="str">
        <f>IF(COUNTRY_INFO!$T$9:$T$1000="MDA3 (IVM)", COUNTRY_INFO!$T$9:$T$1000, " ")</f>
        <v>MDA3 (IVM)</v>
      </c>
      <c r="E217" s="253" t="s">
        <v>1185</v>
      </c>
      <c r="F217" s="295">
        <v>10208</v>
      </c>
      <c r="G217" s="295">
        <v>18148</v>
      </c>
      <c r="H217" s="11">
        <f t="shared" si="28"/>
        <v>28356</v>
      </c>
      <c r="I217" s="18">
        <v>10408</v>
      </c>
      <c r="J217" s="18">
        <v>18504</v>
      </c>
      <c r="K217" s="14">
        <f t="shared" si="29"/>
        <v>28912</v>
      </c>
      <c r="L217" s="59">
        <v>14249</v>
      </c>
      <c r="M217" s="59">
        <v>25332</v>
      </c>
      <c r="N217" s="56">
        <f t="shared" si="30"/>
        <v>39581</v>
      </c>
      <c r="O217" s="11">
        <f t="shared" si="31"/>
        <v>14249</v>
      </c>
      <c r="P217" s="11">
        <f t="shared" si="32"/>
        <v>25332</v>
      </c>
      <c r="Q217" s="11">
        <f t="shared" si="33"/>
        <v>39581</v>
      </c>
      <c r="R217" s="294">
        <f t="shared" si="34"/>
        <v>139.58659874608151</v>
      </c>
      <c r="S217" s="294">
        <f t="shared" si="35"/>
        <v>139.58562927044304</v>
      </c>
      <c r="T217" s="294">
        <f t="shared" si="36"/>
        <v>139.58597827620255</v>
      </c>
    </row>
    <row r="218" spans="1:20" x14ac:dyDescent="0.2">
      <c r="A218" s="10" t="str">
        <f>IF(COUNTRY_INFO!A218=0," ",COUNTRY_INFO!A218)</f>
        <v>Ethiopia</v>
      </c>
      <c r="B218" s="10" t="str">
        <f>IF(COUNTRY_INFO!B218=0," ",COUNTRY_INFO!B218)</f>
        <v>Beneshangul GumuzAsosa</v>
      </c>
      <c r="C218" s="10" t="str">
        <f>IF(COUNTRY_INFO!C218=0," ",COUNTRY_INFO!C218)</f>
        <v>Bambasi</v>
      </c>
      <c r="D218" s="11" t="str">
        <f>IF(COUNTRY_INFO!$T$9:$T$1000="MDA3 (IVM)", COUNTRY_INFO!$T$9:$T$1000, " ")</f>
        <v>MDA3 (IVM)</v>
      </c>
      <c r="E218" s="253" t="s">
        <v>1185</v>
      </c>
      <c r="F218" s="295">
        <v>20487</v>
      </c>
      <c r="G218" s="295">
        <v>36421</v>
      </c>
      <c r="H218" s="11">
        <f t="shared" si="28"/>
        <v>56908</v>
      </c>
      <c r="I218" s="18">
        <v>18123</v>
      </c>
      <c r="J218" s="18">
        <v>32218</v>
      </c>
      <c r="K218" s="14">
        <f t="shared" si="29"/>
        <v>50341</v>
      </c>
      <c r="L218" s="59">
        <v>17853</v>
      </c>
      <c r="M218" s="59">
        <v>31740</v>
      </c>
      <c r="N218" s="56">
        <f t="shared" si="30"/>
        <v>49593</v>
      </c>
      <c r="O218" s="11">
        <f t="shared" si="31"/>
        <v>18123</v>
      </c>
      <c r="P218" s="11">
        <f t="shared" si="32"/>
        <v>32218</v>
      </c>
      <c r="Q218" s="11">
        <f t="shared" si="33"/>
        <v>50341</v>
      </c>
      <c r="R218" s="293">
        <f t="shared" si="34"/>
        <v>88.460975252599212</v>
      </c>
      <c r="S218" s="293">
        <f t="shared" si="35"/>
        <v>88.459954421899454</v>
      </c>
      <c r="T218" s="293">
        <f t="shared" si="36"/>
        <v>88.460321923103962</v>
      </c>
    </row>
    <row r="219" spans="1:20" x14ac:dyDescent="0.2">
      <c r="A219" s="10" t="str">
        <f>IF(COUNTRY_INFO!A219=0," ",COUNTRY_INFO!A219)</f>
        <v>Ethiopia</v>
      </c>
      <c r="B219" s="10" t="str">
        <f>IF(COUNTRY_INFO!B219=0," ",COUNTRY_INFO!B219)</f>
        <v>Beneshangul GumuzAsosa</v>
      </c>
      <c r="C219" s="10" t="str">
        <f>IF(COUNTRY_INFO!C219=0," ",COUNTRY_INFO!C219)</f>
        <v>Homosha</v>
      </c>
      <c r="D219" s="11" t="s">
        <v>1183</v>
      </c>
      <c r="E219" s="253" t="s">
        <v>1185</v>
      </c>
      <c r="F219" s="295">
        <v>9148</v>
      </c>
      <c r="G219" s="295">
        <v>16263</v>
      </c>
      <c r="H219" s="11">
        <f t="shared" si="28"/>
        <v>25411</v>
      </c>
      <c r="I219" s="18"/>
      <c r="J219" s="18"/>
      <c r="K219" s="14">
        <f t="shared" si="29"/>
        <v>0</v>
      </c>
      <c r="L219" s="59">
        <v>6062</v>
      </c>
      <c r="M219" s="59">
        <v>10776</v>
      </c>
      <c r="N219" s="56">
        <f t="shared" si="30"/>
        <v>16838</v>
      </c>
      <c r="O219" s="11">
        <f t="shared" si="31"/>
        <v>6062</v>
      </c>
      <c r="P219" s="11">
        <f t="shared" si="32"/>
        <v>10776</v>
      </c>
      <c r="Q219" s="11">
        <f t="shared" si="33"/>
        <v>16838</v>
      </c>
      <c r="R219" s="293">
        <f t="shared" si="34"/>
        <v>66.265850459116749</v>
      </c>
      <c r="S219" s="293">
        <f t="shared" si="35"/>
        <v>66.260837483859063</v>
      </c>
      <c r="T219" s="293">
        <f t="shared" si="36"/>
        <v>66.262642162842866</v>
      </c>
    </row>
    <row r="220" spans="1:20" x14ac:dyDescent="0.2">
      <c r="A220" s="10" t="str">
        <f>IF(COUNTRY_INFO!A220=0," ",COUNTRY_INFO!A220)</f>
        <v>Ethiopia</v>
      </c>
      <c r="B220" s="10" t="str">
        <f>IF(COUNTRY_INFO!B220=0," ",COUNTRY_INFO!B220)</f>
        <v>Beneshangul GumuzAsosa</v>
      </c>
      <c r="C220" s="10" t="str">
        <f>IF(COUNTRY_INFO!C220=0," ",COUNTRY_INFO!C220)</f>
        <v>Kurmuke</v>
      </c>
      <c r="D220" s="11" t="str">
        <f>IF(COUNTRY_INFO!$T$9:$T$1000="MDA3 (IVM)", COUNTRY_INFO!$T$9:$T$1000, " ")</f>
        <v>MDA3 (IVM)</v>
      </c>
      <c r="E220" s="253" t="s">
        <v>1185</v>
      </c>
      <c r="F220" s="295">
        <v>7040</v>
      </c>
      <c r="G220" s="295">
        <v>12516</v>
      </c>
      <c r="H220" s="11">
        <f t="shared" si="28"/>
        <v>19556</v>
      </c>
      <c r="I220" s="18">
        <v>6032</v>
      </c>
      <c r="J220" s="18">
        <v>10723</v>
      </c>
      <c r="K220" s="14">
        <f t="shared" si="29"/>
        <v>16755</v>
      </c>
      <c r="L220" s="59">
        <v>6519</v>
      </c>
      <c r="M220" s="59">
        <v>11590</v>
      </c>
      <c r="N220" s="56">
        <f t="shared" si="30"/>
        <v>18109</v>
      </c>
      <c r="O220" s="11">
        <f t="shared" si="31"/>
        <v>6519</v>
      </c>
      <c r="P220" s="11">
        <f t="shared" si="32"/>
        <v>11590</v>
      </c>
      <c r="Q220" s="11">
        <f t="shared" si="33"/>
        <v>18109</v>
      </c>
      <c r="R220" s="293">
        <f t="shared" si="34"/>
        <v>92.599431818181827</v>
      </c>
      <c r="S220" s="293">
        <f t="shared" si="35"/>
        <v>92.601470118248642</v>
      </c>
      <c r="T220" s="293">
        <f t="shared" si="36"/>
        <v>92.600736346901201</v>
      </c>
    </row>
    <row r="221" spans="1:20" x14ac:dyDescent="0.2">
      <c r="A221" s="10" t="str">
        <f>IF(COUNTRY_INFO!A221=0," ",COUNTRY_INFO!A221)</f>
        <v>Ethiopia</v>
      </c>
      <c r="B221" s="10" t="str">
        <f>IF(COUNTRY_INFO!B221=0," ",COUNTRY_INFO!B221)</f>
        <v>Beneshangul GumuzAsosa</v>
      </c>
      <c r="C221" s="10" t="str">
        <f>IF(COUNTRY_INFO!C221=0," ",COUNTRY_INFO!C221)</f>
        <v>Menge</v>
      </c>
      <c r="D221" s="11" t="s">
        <v>1183</v>
      </c>
      <c r="E221" s="253" t="s">
        <v>1185</v>
      </c>
      <c r="F221" s="295">
        <v>16930</v>
      </c>
      <c r="G221" s="295">
        <v>30098</v>
      </c>
      <c r="H221" s="11">
        <f t="shared" si="28"/>
        <v>47028</v>
      </c>
      <c r="I221" s="18"/>
      <c r="J221" s="18"/>
      <c r="K221" s="14">
        <f t="shared" si="29"/>
        <v>0</v>
      </c>
      <c r="L221" s="59">
        <v>16505</v>
      </c>
      <c r="M221" s="59">
        <v>29341</v>
      </c>
      <c r="N221" s="56">
        <f t="shared" si="30"/>
        <v>45846</v>
      </c>
      <c r="O221" s="11">
        <f t="shared" si="31"/>
        <v>16505</v>
      </c>
      <c r="P221" s="11">
        <f t="shared" si="32"/>
        <v>29341</v>
      </c>
      <c r="Q221" s="11">
        <f t="shared" si="33"/>
        <v>45846</v>
      </c>
      <c r="R221" s="293">
        <f t="shared" si="34"/>
        <v>97.489663319551084</v>
      </c>
      <c r="S221" s="293">
        <f t="shared" si="35"/>
        <v>97.484882716459566</v>
      </c>
      <c r="T221" s="293">
        <f t="shared" si="36"/>
        <v>97.486603725440162</v>
      </c>
    </row>
    <row r="222" spans="1:20" x14ac:dyDescent="0.2">
      <c r="A222" s="10" t="str">
        <f>IF(COUNTRY_INFO!A222=0," ",COUNTRY_INFO!A222)</f>
        <v>Ethiopia</v>
      </c>
      <c r="B222" s="10" t="str">
        <f>IF(COUNTRY_INFO!B222=0," ",COUNTRY_INFO!B222)</f>
        <v>Beneshangul GumuzAsosa</v>
      </c>
      <c r="C222" s="10" t="str">
        <f>IF(COUNTRY_INFO!C222=0," ",COUNTRY_INFO!C222)</f>
        <v>Oda bildigilu</v>
      </c>
      <c r="D222" s="11" t="s">
        <v>1183</v>
      </c>
      <c r="E222" s="253" t="s">
        <v>1185</v>
      </c>
      <c r="F222" s="295">
        <v>22965</v>
      </c>
      <c r="G222" s="295">
        <v>40826</v>
      </c>
      <c r="H222" s="11">
        <f t="shared" si="28"/>
        <v>63791</v>
      </c>
      <c r="I222" s="18"/>
      <c r="J222" s="18"/>
      <c r="K222" s="14">
        <f t="shared" si="29"/>
        <v>0</v>
      </c>
      <c r="L222" s="59">
        <v>21178</v>
      </c>
      <c r="M222" s="59">
        <v>37649</v>
      </c>
      <c r="N222" s="56">
        <f t="shared" si="30"/>
        <v>58827</v>
      </c>
      <c r="O222" s="11">
        <f t="shared" si="31"/>
        <v>21178</v>
      </c>
      <c r="P222" s="11">
        <f t="shared" si="32"/>
        <v>37649</v>
      </c>
      <c r="Q222" s="11">
        <f t="shared" si="33"/>
        <v>58827</v>
      </c>
      <c r="R222" s="293">
        <f t="shared" si="34"/>
        <v>92.21859351186589</v>
      </c>
      <c r="S222" s="293">
        <f t="shared" si="35"/>
        <v>92.218194287953764</v>
      </c>
      <c r="T222" s="293">
        <f t="shared" si="36"/>
        <v>92.218338010064116</v>
      </c>
    </row>
    <row r="223" spans="1:20" x14ac:dyDescent="0.2">
      <c r="A223" s="10" t="str">
        <f>IF(COUNTRY_INFO!A223=0," ",COUNTRY_INFO!A223)</f>
        <v>Ethiopia</v>
      </c>
      <c r="B223" s="10" t="str">
        <f>IF(COUNTRY_INFO!B223=0," ",COUNTRY_INFO!B223)</f>
        <v>Beneshangul GumuzAsosa</v>
      </c>
      <c r="C223" s="10" t="str">
        <f>IF(COUNTRY_INFO!C223=0," ",COUNTRY_INFO!C223)</f>
        <v>Sherkole</v>
      </c>
      <c r="D223" s="11" t="s">
        <v>1183</v>
      </c>
      <c r="E223" s="253" t="s">
        <v>1185</v>
      </c>
      <c r="F223" s="295">
        <v>10383</v>
      </c>
      <c r="G223" s="295">
        <v>18458</v>
      </c>
      <c r="H223" s="11">
        <f t="shared" si="28"/>
        <v>28841</v>
      </c>
      <c r="I223" s="18"/>
      <c r="J223" s="18"/>
      <c r="K223" s="14">
        <f t="shared" si="29"/>
        <v>0</v>
      </c>
      <c r="L223" s="59">
        <v>10898</v>
      </c>
      <c r="M223" s="59">
        <v>19374</v>
      </c>
      <c r="N223" s="56">
        <f t="shared" si="30"/>
        <v>30272</v>
      </c>
      <c r="O223" s="11">
        <f t="shared" si="31"/>
        <v>10898</v>
      </c>
      <c r="P223" s="11">
        <f t="shared" si="32"/>
        <v>19374</v>
      </c>
      <c r="Q223" s="11">
        <f t="shared" si="33"/>
        <v>30272</v>
      </c>
      <c r="R223" s="294">
        <f t="shared" si="34"/>
        <v>104.96003081960899</v>
      </c>
      <c r="S223" s="294">
        <f t="shared" si="35"/>
        <v>104.96261783508504</v>
      </c>
      <c r="T223" s="294">
        <f t="shared" si="36"/>
        <v>104.96168648798584</v>
      </c>
    </row>
    <row r="224" spans="1:20" x14ac:dyDescent="0.2">
      <c r="A224" s="10" t="str">
        <f>IF(COUNTRY_INFO!A224=0," ",COUNTRY_INFO!A224)</f>
        <v>Ethiopia</v>
      </c>
      <c r="B224" s="10" t="str">
        <f>IF(COUNTRY_INFO!B224=0," ",COUNTRY_INFO!B224)</f>
        <v>Beneshangul GumuzKamashi</v>
      </c>
      <c r="C224" s="10" t="str">
        <f>IF(COUNTRY_INFO!C224=0," ",COUNTRY_INFO!C224)</f>
        <v>Agalometi</v>
      </c>
      <c r="D224" s="11" t="s">
        <v>1183</v>
      </c>
      <c r="E224" s="253" t="s">
        <v>1185</v>
      </c>
      <c r="F224" s="295">
        <v>9582</v>
      </c>
      <c r="G224" s="295">
        <v>17034</v>
      </c>
      <c r="H224" s="11">
        <f t="shared" si="28"/>
        <v>26616</v>
      </c>
      <c r="I224" s="18"/>
      <c r="J224" s="18"/>
      <c r="K224" s="14">
        <f t="shared" si="29"/>
        <v>0</v>
      </c>
      <c r="L224" s="59">
        <v>8862</v>
      </c>
      <c r="M224" s="59">
        <v>15754</v>
      </c>
      <c r="N224" s="56">
        <f t="shared" si="30"/>
        <v>24616</v>
      </c>
      <c r="O224" s="11">
        <f t="shared" si="31"/>
        <v>8862</v>
      </c>
      <c r="P224" s="11">
        <f t="shared" si="32"/>
        <v>15754</v>
      </c>
      <c r="Q224" s="11">
        <f t="shared" si="33"/>
        <v>24616</v>
      </c>
      <c r="R224" s="293">
        <f t="shared" si="34"/>
        <v>92.485911083281152</v>
      </c>
      <c r="S224" s="293">
        <f t="shared" si="35"/>
        <v>92.48561700129153</v>
      </c>
      <c r="T224" s="293">
        <f t="shared" si="36"/>
        <v>92.485722873459579</v>
      </c>
    </row>
    <row r="225" spans="1:20" x14ac:dyDescent="0.2">
      <c r="A225" s="10" t="str">
        <f>IF(COUNTRY_INFO!A225=0," ",COUNTRY_INFO!A225)</f>
        <v>Ethiopia</v>
      </c>
      <c r="B225" s="10" t="str">
        <f>IF(COUNTRY_INFO!B225=0," ",COUNTRY_INFO!B225)</f>
        <v>Beneshangul GumuzKamashi</v>
      </c>
      <c r="C225" s="10" t="str">
        <f>IF(COUNTRY_INFO!C225=0," ",COUNTRY_INFO!C225)</f>
        <v>Belo Jegonfoy</v>
      </c>
      <c r="D225" s="11" t="s">
        <v>1183</v>
      </c>
      <c r="E225" s="253" t="s">
        <v>1185</v>
      </c>
      <c r="F225" s="295">
        <v>12682</v>
      </c>
      <c r="G225" s="295">
        <v>22545</v>
      </c>
      <c r="H225" s="11">
        <f t="shared" si="28"/>
        <v>35227</v>
      </c>
      <c r="I225" s="18"/>
      <c r="J225" s="18"/>
      <c r="K225" s="14">
        <f t="shared" si="29"/>
        <v>0</v>
      </c>
      <c r="L225" s="59">
        <v>10736</v>
      </c>
      <c r="M225" s="59">
        <v>19086</v>
      </c>
      <c r="N225" s="56">
        <f t="shared" si="30"/>
        <v>29822</v>
      </c>
      <c r="O225" s="11">
        <f t="shared" si="31"/>
        <v>10736</v>
      </c>
      <c r="P225" s="11">
        <f t="shared" si="32"/>
        <v>19086</v>
      </c>
      <c r="Q225" s="11">
        <f t="shared" si="33"/>
        <v>29822</v>
      </c>
      <c r="R225" s="293">
        <f t="shared" si="34"/>
        <v>84.655417126636181</v>
      </c>
      <c r="S225" s="293">
        <f t="shared" si="35"/>
        <v>84.657351962741188</v>
      </c>
      <c r="T225" s="293">
        <f t="shared" si="36"/>
        <v>84.656655406364436</v>
      </c>
    </row>
    <row r="226" spans="1:20" x14ac:dyDescent="0.2">
      <c r="A226" s="10" t="str">
        <f>IF(COUNTRY_INFO!A226=0," ",COUNTRY_INFO!A226)</f>
        <v>Ethiopia</v>
      </c>
      <c r="B226" s="10" t="str">
        <f>IF(COUNTRY_INFO!B226=0," ",COUNTRY_INFO!B226)</f>
        <v>Beneshangul GumuzKamashi</v>
      </c>
      <c r="C226" s="10" t="str">
        <f>IF(COUNTRY_INFO!C226=0," ",COUNTRY_INFO!C226)</f>
        <v>Kamashi</v>
      </c>
      <c r="D226" s="11" t="s">
        <v>1183</v>
      </c>
      <c r="E226" s="253" t="s">
        <v>1185</v>
      </c>
      <c r="F226" s="295">
        <v>7524</v>
      </c>
      <c r="G226" s="295">
        <v>13376</v>
      </c>
      <c r="H226" s="11">
        <f t="shared" si="28"/>
        <v>20900</v>
      </c>
      <c r="I226" s="18"/>
      <c r="J226" s="18"/>
      <c r="K226" s="14">
        <f t="shared" si="29"/>
        <v>0</v>
      </c>
      <c r="L226" s="59">
        <v>9045</v>
      </c>
      <c r="M226" s="59">
        <v>16079</v>
      </c>
      <c r="N226" s="56">
        <f t="shared" si="30"/>
        <v>25124</v>
      </c>
      <c r="O226" s="11">
        <f t="shared" si="31"/>
        <v>9045</v>
      </c>
      <c r="P226" s="11">
        <f t="shared" si="32"/>
        <v>16079</v>
      </c>
      <c r="Q226" s="11">
        <f t="shared" si="33"/>
        <v>25124</v>
      </c>
      <c r="R226" s="294">
        <f t="shared" si="34"/>
        <v>120.21531100478468</v>
      </c>
      <c r="S226" s="294">
        <f t="shared" si="35"/>
        <v>120.20783492822966</v>
      </c>
      <c r="T226" s="294">
        <f t="shared" si="36"/>
        <v>120.21052631578948</v>
      </c>
    </row>
    <row r="227" spans="1:20" x14ac:dyDescent="0.2">
      <c r="A227" s="10" t="str">
        <f>IF(COUNTRY_INFO!A227=0," ",COUNTRY_INFO!A227)</f>
        <v>Ethiopia</v>
      </c>
      <c r="B227" s="10" t="str">
        <f>IF(COUNTRY_INFO!B227=0," ",COUNTRY_INFO!B227)</f>
        <v>Beneshangul GumuzKamashi</v>
      </c>
      <c r="C227" s="10" t="str">
        <f>IF(COUNTRY_INFO!C227=0," ",COUNTRY_INFO!C227)</f>
        <v>Sedal (Sirba Abay)</v>
      </c>
      <c r="D227" s="11" t="s">
        <v>1183</v>
      </c>
      <c r="E227" s="253" t="s">
        <v>1185</v>
      </c>
      <c r="F227" s="295">
        <v>7571</v>
      </c>
      <c r="G227" s="295">
        <v>13460</v>
      </c>
      <c r="H227" s="11">
        <f t="shared" si="28"/>
        <v>21031</v>
      </c>
      <c r="I227" s="18"/>
      <c r="J227" s="18"/>
      <c r="K227" s="14">
        <f t="shared" si="29"/>
        <v>0</v>
      </c>
      <c r="L227" s="59">
        <v>6728</v>
      </c>
      <c r="M227" s="59">
        <v>11960</v>
      </c>
      <c r="N227" s="56">
        <f t="shared" si="30"/>
        <v>18688</v>
      </c>
      <c r="O227" s="11">
        <f t="shared" si="31"/>
        <v>6728</v>
      </c>
      <c r="P227" s="11">
        <f t="shared" si="32"/>
        <v>11960</v>
      </c>
      <c r="Q227" s="11">
        <f t="shared" si="33"/>
        <v>18688</v>
      </c>
      <c r="R227" s="293">
        <f t="shared" si="34"/>
        <v>88.86540747589487</v>
      </c>
      <c r="S227" s="293">
        <f t="shared" si="35"/>
        <v>88.855869242199105</v>
      </c>
      <c r="T227" s="293">
        <f t="shared" si="36"/>
        <v>88.85930293376444</v>
      </c>
    </row>
    <row r="228" spans="1:20" x14ac:dyDescent="0.2">
      <c r="A228" s="10" t="str">
        <f>IF(COUNTRY_INFO!A228=0," ",COUNTRY_INFO!A228)</f>
        <v>Ethiopia</v>
      </c>
      <c r="B228" s="10" t="str">
        <f>IF(COUNTRY_INFO!B228=0," ",COUNTRY_INFO!B228)</f>
        <v>Beneshangul GumuzKamashi</v>
      </c>
      <c r="C228" s="10" t="str">
        <f>IF(COUNTRY_INFO!C228=0," ",COUNTRY_INFO!C228)</f>
        <v>Yasso</v>
      </c>
      <c r="D228" s="11" t="s">
        <v>1183</v>
      </c>
      <c r="E228" s="253" t="s">
        <v>1185</v>
      </c>
      <c r="F228" s="295">
        <v>5363</v>
      </c>
      <c r="G228" s="295">
        <v>9534</v>
      </c>
      <c r="H228" s="11">
        <f t="shared" si="28"/>
        <v>14897</v>
      </c>
      <c r="I228" s="18"/>
      <c r="J228" s="18"/>
      <c r="K228" s="14">
        <f t="shared" si="29"/>
        <v>0</v>
      </c>
      <c r="L228" s="59">
        <v>7713</v>
      </c>
      <c r="M228" s="59">
        <v>13711</v>
      </c>
      <c r="N228" s="56">
        <f t="shared" si="30"/>
        <v>21424</v>
      </c>
      <c r="O228" s="11">
        <f t="shared" si="31"/>
        <v>7713</v>
      </c>
      <c r="P228" s="11">
        <f t="shared" si="32"/>
        <v>13711</v>
      </c>
      <c r="Q228" s="11">
        <f t="shared" si="33"/>
        <v>21424</v>
      </c>
      <c r="R228" s="294">
        <f t="shared" si="34"/>
        <v>143.81875815774754</v>
      </c>
      <c r="S228" s="294">
        <f t="shared" si="35"/>
        <v>143.81162156492553</v>
      </c>
      <c r="T228" s="294">
        <f t="shared" si="36"/>
        <v>143.81419077666644</v>
      </c>
    </row>
    <row r="229" spans="1:20" x14ac:dyDescent="0.2">
      <c r="A229" s="10" t="str">
        <f>IF(COUNTRY_INFO!A229=0," ",COUNTRY_INFO!A229)</f>
        <v>Ethiopia</v>
      </c>
      <c r="B229" s="10" t="str">
        <f>IF(COUNTRY_INFO!B229=0," ",COUNTRY_INFO!B229)</f>
        <v>Beneshangul GumuzMetekel</v>
      </c>
      <c r="C229" s="10" t="str">
        <f>IF(COUNTRY_INFO!C229=0," ",COUNTRY_INFO!C229)</f>
        <v>Bullen</v>
      </c>
      <c r="D229" s="11" t="str">
        <f>IF(COUNTRY_INFO!$T$9:$T$1000="MDA3 (IVM)", COUNTRY_INFO!$T$9:$T$1000, " ")</f>
        <v>MDA3 (IVM)</v>
      </c>
      <c r="E229" s="253" t="s">
        <v>1185</v>
      </c>
      <c r="F229" s="295">
        <v>19152</v>
      </c>
      <c r="G229" s="295">
        <v>34049</v>
      </c>
      <c r="H229" s="11">
        <f t="shared" si="28"/>
        <v>53201</v>
      </c>
      <c r="I229" s="18">
        <v>15593</v>
      </c>
      <c r="J229" s="18">
        <v>27721</v>
      </c>
      <c r="K229" s="14">
        <f t="shared" si="29"/>
        <v>43314</v>
      </c>
      <c r="L229" s="59">
        <v>15760</v>
      </c>
      <c r="M229" s="59">
        <v>28019</v>
      </c>
      <c r="N229" s="56">
        <f t="shared" si="30"/>
        <v>43779</v>
      </c>
      <c r="O229" s="11">
        <f t="shared" si="31"/>
        <v>15760</v>
      </c>
      <c r="P229" s="11">
        <f t="shared" si="32"/>
        <v>28019</v>
      </c>
      <c r="Q229" s="11">
        <f t="shared" si="33"/>
        <v>43779</v>
      </c>
      <c r="R229" s="293">
        <f t="shared" si="34"/>
        <v>82.2890559732665</v>
      </c>
      <c r="S229" s="293">
        <f t="shared" si="35"/>
        <v>82.290228787923297</v>
      </c>
      <c r="T229" s="293">
        <f t="shared" si="36"/>
        <v>82.28980658258304</v>
      </c>
    </row>
    <row r="230" spans="1:20" x14ac:dyDescent="0.2">
      <c r="A230" s="10" t="str">
        <f>IF(COUNTRY_INFO!A230=0," ",COUNTRY_INFO!A230)</f>
        <v>Ethiopia</v>
      </c>
      <c r="B230" s="10" t="str">
        <f>IF(COUNTRY_INFO!B230=0," ",COUNTRY_INFO!B230)</f>
        <v>Beneshangul GumuzMetekel</v>
      </c>
      <c r="C230" s="10" t="str">
        <f>IF(COUNTRY_INFO!C230=0," ",COUNTRY_INFO!C230)</f>
        <v>Dangure</v>
      </c>
      <c r="D230" s="11" t="s">
        <v>1183</v>
      </c>
      <c r="E230" s="253" t="s">
        <v>1185</v>
      </c>
      <c r="F230" s="295">
        <v>20421</v>
      </c>
      <c r="G230" s="295">
        <v>36303</v>
      </c>
      <c r="H230" s="11">
        <f t="shared" si="28"/>
        <v>56724</v>
      </c>
      <c r="I230" s="18"/>
      <c r="J230" s="18"/>
      <c r="K230" s="14">
        <f t="shared" si="29"/>
        <v>0</v>
      </c>
      <c r="L230" s="59">
        <v>21790</v>
      </c>
      <c r="M230" s="59">
        <v>38737</v>
      </c>
      <c r="N230" s="56">
        <f t="shared" si="30"/>
        <v>60527</v>
      </c>
      <c r="O230" s="11">
        <f t="shared" si="31"/>
        <v>21790</v>
      </c>
      <c r="P230" s="11">
        <f t="shared" si="32"/>
        <v>38737</v>
      </c>
      <c r="Q230" s="11">
        <f t="shared" si="33"/>
        <v>60527</v>
      </c>
      <c r="R230" s="294">
        <f t="shared" si="34"/>
        <v>106.70388325743107</v>
      </c>
      <c r="S230" s="294">
        <f t="shared" si="35"/>
        <v>106.70468005399003</v>
      </c>
      <c r="T230" s="294">
        <f t="shared" si="36"/>
        <v>106.70439320217191</v>
      </c>
    </row>
    <row r="231" spans="1:20" x14ac:dyDescent="0.2">
      <c r="A231" s="10" t="str">
        <f>IF(COUNTRY_INFO!A231=0," ",COUNTRY_INFO!A231)</f>
        <v>Ethiopia</v>
      </c>
      <c r="B231" s="10" t="str">
        <f>IF(COUNTRY_INFO!B231=0," ",COUNTRY_INFO!B231)</f>
        <v>Beneshangul GumuzMetekel</v>
      </c>
      <c r="C231" s="10" t="str">
        <f>IF(COUNTRY_INFO!C231=0," ",COUNTRY_INFO!C231)</f>
        <v>Dibate</v>
      </c>
      <c r="D231" s="11" t="str">
        <f>IF(COUNTRY_INFO!$T$9:$T$1000="MDA3 (IVM)", COUNTRY_INFO!$T$9:$T$1000, " ")</f>
        <v>MDA3 (IVM)</v>
      </c>
      <c r="E231" s="253" t="s">
        <v>1185</v>
      </c>
      <c r="F231" s="295">
        <v>28043</v>
      </c>
      <c r="G231" s="295">
        <v>49854</v>
      </c>
      <c r="H231" s="11">
        <f t="shared" si="28"/>
        <v>77897</v>
      </c>
      <c r="I231" s="18">
        <v>24327</v>
      </c>
      <c r="J231" s="18">
        <v>43248</v>
      </c>
      <c r="K231" s="14">
        <f t="shared" si="29"/>
        <v>67575</v>
      </c>
      <c r="L231" s="59">
        <v>25371</v>
      </c>
      <c r="M231" s="59">
        <v>45105</v>
      </c>
      <c r="N231" s="56">
        <f t="shared" si="30"/>
        <v>70476</v>
      </c>
      <c r="O231" s="11">
        <f t="shared" si="31"/>
        <v>25371</v>
      </c>
      <c r="P231" s="11">
        <f t="shared" si="32"/>
        <v>45105</v>
      </c>
      <c r="Q231" s="11">
        <f t="shared" si="33"/>
        <v>70476</v>
      </c>
      <c r="R231" s="293">
        <f t="shared" si="34"/>
        <v>90.471775487643981</v>
      </c>
      <c r="S231" s="293">
        <f t="shared" si="35"/>
        <v>90.474184619087737</v>
      </c>
      <c r="T231" s="293">
        <f t="shared" si="36"/>
        <v>90.473317329293806</v>
      </c>
    </row>
    <row r="232" spans="1:20" x14ac:dyDescent="0.2">
      <c r="A232" s="10" t="str">
        <f>IF(COUNTRY_INFO!A232=0," ",COUNTRY_INFO!A232)</f>
        <v>Ethiopia</v>
      </c>
      <c r="B232" s="10" t="str">
        <f>IF(COUNTRY_INFO!B232=0," ",COUNTRY_INFO!B232)</f>
        <v>Beneshangul GumuzMetekel</v>
      </c>
      <c r="C232" s="10" t="str">
        <f>IF(COUNTRY_INFO!C232=0," ",COUNTRY_INFO!C232)</f>
        <v>Guba</v>
      </c>
      <c r="D232" s="11" t="s">
        <v>1183</v>
      </c>
      <c r="E232" s="253" t="s">
        <v>1185</v>
      </c>
      <c r="F232" s="295">
        <v>6272</v>
      </c>
      <c r="G232" s="295">
        <v>11150</v>
      </c>
      <c r="H232" s="11">
        <f t="shared" si="28"/>
        <v>17422</v>
      </c>
      <c r="I232" s="18"/>
      <c r="J232" s="18"/>
      <c r="K232" s="14">
        <f t="shared" si="29"/>
        <v>0</v>
      </c>
      <c r="L232" s="59">
        <v>10468</v>
      </c>
      <c r="M232" s="59">
        <v>18611</v>
      </c>
      <c r="N232" s="56">
        <f t="shared" si="30"/>
        <v>29079</v>
      </c>
      <c r="O232" s="11">
        <f t="shared" si="31"/>
        <v>10468</v>
      </c>
      <c r="P232" s="11">
        <f t="shared" si="32"/>
        <v>18611</v>
      </c>
      <c r="Q232" s="11">
        <f t="shared" si="33"/>
        <v>29079</v>
      </c>
      <c r="R232" s="294">
        <f t="shared" si="34"/>
        <v>166.90051020408163</v>
      </c>
      <c r="S232" s="294">
        <f t="shared" si="35"/>
        <v>166.91479820627805</v>
      </c>
      <c r="T232" s="294">
        <f t="shared" si="36"/>
        <v>166.90965445987831</v>
      </c>
    </row>
    <row r="233" spans="1:20" x14ac:dyDescent="0.2">
      <c r="A233" s="10" t="str">
        <f>IF(COUNTRY_INFO!A233=0," ",COUNTRY_INFO!A233)</f>
        <v>Ethiopia</v>
      </c>
      <c r="B233" s="10" t="str">
        <f>IF(COUNTRY_INFO!B233=0," ",COUNTRY_INFO!B233)</f>
        <v>Beneshangul GumuzMetekel</v>
      </c>
      <c r="C233" s="10" t="str">
        <f>IF(COUNTRY_INFO!C233=0," ",COUNTRY_INFO!C233)</f>
        <v>Mandura</v>
      </c>
      <c r="D233" s="11" t="str">
        <f>IF(COUNTRY_INFO!$T$9:$T$1000="MDA3 (IVM)", COUNTRY_INFO!$T$9:$T$1000, " ")</f>
        <v>MDA3 (IVM)</v>
      </c>
      <c r="E233" s="253" t="s">
        <v>1185</v>
      </c>
      <c r="F233" s="295">
        <v>17143</v>
      </c>
      <c r="G233" s="295">
        <v>30476</v>
      </c>
      <c r="H233" s="11">
        <f t="shared" si="28"/>
        <v>47619</v>
      </c>
      <c r="I233" s="18">
        <v>19303</v>
      </c>
      <c r="J233" s="18">
        <v>34317</v>
      </c>
      <c r="K233" s="14">
        <f t="shared" si="29"/>
        <v>53620</v>
      </c>
      <c r="L233" s="59">
        <v>19067</v>
      </c>
      <c r="M233" s="59">
        <v>33896</v>
      </c>
      <c r="N233" s="56">
        <f t="shared" si="30"/>
        <v>52963</v>
      </c>
      <c r="O233" s="11">
        <f t="shared" si="31"/>
        <v>19303</v>
      </c>
      <c r="P233" s="11">
        <f t="shared" si="32"/>
        <v>34317</v>
      </c>
      <c r="Q233" s="11">
        <f t="shared" si="33"/>
        <v>53620</v>
      </c>
      <c r="R233" s="294">
        <f t="shared" si="34"/>
        <v>112.59989500087499</v>
      </c>
      <c r="S233" s="294">
        <f t="shared" si="35"/>
        <v>112.60336002100013</v>
      </c>
      <c r="T233" s="294">
        <f t="shared" si="36"/>
        <v>112.6021126021126</v>
      </c>
    </row>
    <row r="234" spans="1:20" x14ac:dyDescent="0.2">
      <c r="A234" s="10" t="str">
        <f>IF(COUNTRY_INFO!A234=0," ",COUNTRY_INFO!A234)</f>
        <v>Ethiopia</v>
      </c>
      <c r="B234" s="10" t="str">
        <f>IF(COUNTRY_INFO!B234=0," ",COUNTRY_INFO!B234)</f>
        <v>Beneshangul GumuzMetekel</v>
      </c>
      <c r="C234" s="10" t="str">
        <f>IF(COUNTRY_INFO!C234=0," ",COUNTRY_INFO!C234)</f>
        <v>Pawe</v>
      </c>
      <c r="D234" s="11" t="str">
        <f>IF(COUNTRY_INFO!$T$9:$T$1000="MDA3 (IVM)", COUNTRY_INFO!$T$9:$T$1000, " ")</f>
        <v>MDA3 (IVM)</v>
      </c>
      <c r="E234" s="253" t="s">
        <v>1185</v>
      </c>
      <c r="F234" s="295">
        <v>19165</v>
      </c>
      <c r="G234" s="295">
        <v>34071</v>
      </c>
      <c r="H234" s="11">
        <f t="shared" si="28"/>
        <v>53236</v>
      </c>
      <c r="I234" s="18">
        <v>15863</v>
      </c>
      <c r="J234" s="18">
        <v>28201</v>
      </c>
      <c r="K234" s="14">
        <f t="shared" si="29"/>
        <v>44064</v>
      </c>
      <c r="L234" s="59">
        <v>16850</v>
      </c>
      <c r="M234" s="59">
        <v>29956</v>
      </c>
      <c r="N234" s="56">
        <f t="shared" si="30"/>
        <v>46806</v>
      </c>
      <c r="O234" s="11">
        <f t="shared" si="31"/>
        <v>16850</v>
      </c>
      <c r="P234" s="11">
        <f t="shared" si="32"/>
        <v>29956</v>
      </c>
      <c r="Q234" s="11">
        <f t="shared" si="33"/>
        <v>46806</v>
      </c>
      <c r="R234" s="293">
        <f t="shared" si="34"/>
        <v>87.920688755543964</v>
      </c>
      <c r="S234" s="293">
        <f t="shared" si="35"/>
        <v>87.922279944821113</v>
      </c>
      <c r="T234" s="293">
        <f t="shared" si="36"/>
        <v>87.921707115485759</v>
      </c>
    </row>
    <row r="235" spans="1:20" x14ac:dyDescent="0.2">
      <c r="A235" s="10" t="str">
        <f>IF(COUNTRY_INFO!A235=0," ",COUNTRY_INFO!A235)</f>
        <v>Ethiopia</v>
      </c>
      <c r="B235" s="10" t="str">
        <f>IF(COUNTRY_INFO!B235=0," ",COUNTRY_INFO!B235)</f>
        <v>Beneshangul GumuzMetekel</v>
      </c>
      <c r="C235" s="10" t="str">
        <f>IF(COUNTRY_INFO!C235=0," ",COUNTRY_INFO!C235)</f>
        <v>Wombera</v>
      </c>
      <c r="D235" s="11" t="str">
        <f>IF(COUNTRY_INFO!$T$9:$T$1000="MDA3 (IVM)", COUNTRY_INFO!$T$9:$T$1000, " ")</f>
        <v>MDA3 (IVM)</v>
      </c>
      <c r="E235" s="253" t="s">
        <v>1185</v>
      </c>
      <c r="F235" s="295">
        <v>25243</v>
      </c>
      <c r="G235" s="295">
        <v>44877</v>
      </c>
      <c r="H235" s="11">
        <f t="shared" si="28"/>
        <v>70120</v>
      </c>
      <c r="I235" s="18">
        <v>20069</v>
      </c>
      <c r="J235" s="18">
        <v>35678</v>
      </c>
      <c r="K235" s="14">
        <f t="shared" si="29"/>
        <v>55747</v>
      </c>
      <c r="L235" s="59">
        <v>20309</v>
      </c>
      <c r="M235" s="59">
        <v>36105</v>
      </c>
      <c r="N235" s="56">
        <f t="shared" si="30"/>
        <v>56414</v>
      </c>
      <c r="O235" s="11">
        <f t="shared" si="31"/>
        <v>20309</v>
      </c>
      <c r="P235" s="11">
        <f t="shared" si="32"/>
        <v>36105</v>
      </c>
      <c r="Q235" s="11">
        <f t="shared" si="33"/>
        <v>56414</v>
      </c>
      <c r="R235" s="293">
        <f t="shared" si="34"/>
        <v>80.453987243988436</v>
      </c>
      <c r="S235" s="293">
        <f t="shared" si="35"/>
        <v>80.453238852864501</v>
      </c>
      <c r="T235" s="293">
        <f t="shared" si="36"/>
        <v>80.453508271534517</v>
      </c>
    </row>
    <row r="236" spans="1:20" x14ac:dyDescent="0.2">
      <c r="A236" s="10" t="str">
        <f>IF(COUNTRY_INFO!A236=0," ",COUNTRY_INFO!A236)</f>
        <v>Ethiopia</v>
      </c>
      <c r="B236" s="10" t="str">
        <f>IF(COUNTRY_INFO!B236=0," ",COUNTRY_INFO!B236)</f>
        <v>Beneshangul GumuzTongo</v>
      </c>
      <c r="C236" s="10" t="str">
        <f>IF(COUNTRY_INFO!C236=0," ",COUNTRY_INFO!C236)</f>
        <v>MaoKomo</v>
      </c>
      <c r="D236" s="11" t="s">
        <v>1183</v>
      </c>
      <c r="E236" s="253" t="s">
        <v>1185</v>
      </c>
      <c r="F236" s="295">
        <v>21062</v>
      </c>
      <c r="G236" s="295">
        <v>37443</v>
      </c>
      <c r="H236" s="11">
        <f t="shared" si="28"/>
        <v>58505</v>
      </c>
      <c r="I236" s="18"/>
      <c r="J236" s="18"/>
      <c r="K236" s="14">
        <f t="shared" si="29"/>
        <v>0</v>
      </c>
      <c r="L236" s="59">
        <v>17504</v>
      </c>
      <c r="M236" s="59">
        <v>31118</v>
      </c>
      <c r="N236" s="56">
        <f t="shared" si="30"/>
        <v>48622</v>
      </c>
      <c r="O236" s="11">
        <f t="shared" si="31"/>
        <v>17504</v>
      </c>
      <c r="P236" s="11">
        <f t="shared" si="32"/>
        <v>31118</v>
      </c>
      <c r="Q236" s="11">
        <f t="shared" si="33"/>
        <v>48622</v>
      </c>
      <c r="R236" s="293">
        <f t="shared" si="34"/>
        <v>83.107017377267113</v>
      </c>
      <c r="S236" s="293">
        <f t="shared" si="35"/>
        <v>83.107656971930666</v>
      </c>
      <c r="T236" s="293">
        <f t="shared" si="36"/>
        <v>83.107426715665326</v>
      </c>
    </row>
    <row r="237" spans="1:20" x14ac:dyDescent="0.2">
      <c r="A237" s="10" t="str">
        <f>IF(COUNTRY_INFO!A237=0," ",COUNTRY_INFO!A237)</f>
        <v>Ethiopia</v>
      </c>
      <c r="B237" s="10" t="str">
        <f>IF(COUNTRY_INFO!B237=0," ",COUNTRY_INFO!B237)</f>
        <v>Dire DawaAddis ketema</v>
      </c>
      <c r="C237" s="10" t="str">
        <f>IF(COUNTRY_INFO!C237=0," ",COUNTRY_INFO!C237)</f>
        <v>Addis Ketema</v>
      </c>
      <c r="D237" s="11" t="str">
        <f>IF(COUNTRY_INFO!$T$9:$T$1000="MDA3 (IVM)", COUNTRY_INFO!$T$9:$T$1000, " ")</f>
        <v xml:space="preserve"> </v>
      </c>
      <c r="E237" s="109"/>
      <c r="F237" s="288"/>
      <c r="G237" s="288"/>
      <c r="H237" s="11">
        <f t="shared" si="28"/>
        <v>0</v>
      </c>
      <c r="I237" s="18"/>
      <c r="J237" s="18"/>
      <c r="K237" s="14">
        <f t="shared" si="29"/>
        <v>0</v>
      </c>
      <c r="L237" s="59"/>
      <c r="M237" s="59"/>
      <c r="N237" s="56">
        <f t="shared" si="30"/>
        <v>0</v>
      </c>
      <c r="O237" s="11">
        <f t="shared" si="31"/>
        <v>0</v>
      </c>
      <c r="P237" s="11">
        <f t="shared" si="32"/>
        <v>0</v>
      </c>
      <c r="Q237" s="11">
        <f t="shared" si="33"/>
        <v>0</v>
      </c>
      <c r="R237" s="230" t="str">
        <f t="shared" si="34"/>
        <v xml:space="preserve"> </v>
      </c>
      <c r="S237" s="230" t="str">
        <f t="shared" si="35"/>
        <v xml:space="preserve"> </v>
      </c>
      <c r="T237" s="230" t="str">
        <f t="shared" si="36"/>
        <v xml:space="preserve"> </v>
      </c>
    </row>
    <row r="238" spans="1:20" x14ac:dyDescent="0.2">
      <c r="A238" s="10" t="str">
        <f>IF(COUNTRY_INFO!A238=0," ",COUNTRY_INFO!A238)</f>
        <v>Ethiopia</v>
      </c>
      <c r="B238" s="10" t="str">
        <f>IF(COUNTRY_INFO!B238=0," ",COUNTRY_INFO!B238)</f>
        <v>Dire DawaBiyo Awale</v>
      </c>
      <c r="C238" s="10" t="str">
        <f>IF(COUNTRY_INFO!C238=0," ",COUNTRY_INFO!C238)</f>
        <v>Biyo Awale</v>
      </c>
      <c r="D238" s="11" t="str">
        <f>IF(COUNTRY_INFO!$T$9:$T$1000="MDA3 (IVM)", COUNTRY_INFO!$T$9:$T$1000, " ")</f>
        <v xml:space="preserve"> </v>
      </c>
      <c r="E238" s="109"/>
      <c r="F238" s="288"/>
      <c r="G238" s="288"/>
      <c r="H238" s="11">
        <f t="shared" si="28"/>
        <v>0</v>
      </c>
      <c r="I238" s="18"/>
      <c r="J238" s="18"/>
      <c r="K238" s="14">
        <f t="shared" si="29"/>
        <v>0</v>
      </c>
      <c r="L238" s="59"/>
      <c r="M238" s="59"/>
      <c r="N238" s="56">
        <f t="shared" si="30"/>
        <v>0</v>
      </c>
      <c r="O238" s="11">
        <f t="shared" si="31"/>
        <v>0</v>
      </c>
      <c r="P238" s="11">
        <f t="shared" si="32"/>
        <v>0</v>
      </c>
      <c r="Q238" s="11">
        <f t="shared" si="33"/>
        <v>0</v>
      </c>
      <c r="R238" s="230" t="str">
        <f t="shared" si="34"/>
        <v xml:space="preserve"> </v>
      </c>
      <c r="S238" s="230" t="str">
        <f t="shared" si="35"/>
        <v xml:space="preserve"> </v>
      </c>
      <c r="T238" s="230" t="str">
        <f t="shared" si="36"/>
        <v xml:space="preserve"> </v>
      </c>
    </row>
    <row r="239" spans="1:20" x14ac:dyDescent="0.2">
      <c r="A239" s="10" t="str">
        <f>IF(COUNTRY_INFO!A239=0," ",COUNTRY_INFO!A239)</f>
        <v>Ethiopia</v>
      </c>
      <c r="B239" s="10" t="str">
        <f>IF(COUNTRY_INFO!B239=0," ",COUNTRY_INFO!B239)</f>
        <v>Dire DawaDire Dawa</v>
      </c>
      <c r="C239" s="10" t="str">
        <f>IF(COUNTRY_INFO!C239=0," ",COUNTRY_INFO!C239)</f>
        <v>Dire Dawa</v>
      </c>
      <c r="D239" s="11" t="str">
        <f>IF(COUNTRY_INFO!$T$9:$T$1000="MDA3 (IVM)", COUNTRY_INFO!$T$9:$T$1000, " ")</f>
        <v xml:space="preserve"> </v>
      </c>
      <c r="E239" s="109"/>
      <c r="F239" s="288"/>
      <c r="G239" s="288"/>
      <c r="H239" s="11">
        <f t="shared" si="28"/>
        <v>0</v>
      </c>
      <c r="I239" s="18"/>
      <c r="J239" s="18"/>
      <c r="K239" s="14">
        <f t="shared" si="29"/>
        <v>0</v>
      </c>
      <c r="L239" s="59"/>
      <c r="M239" s="59"/>
      <c r="N239" s="56">
        <f t="shared" si="30"/>
        <v>0</v>
      </c>
      <c r="O239" s="11">
        <f t="shared" si="31"/>
        <v>0</v>
      </c>
      <c r="P239" s="11">
        <f t="shared" si="32"/>
        <v>0</v>
      </c>
      <c r="Q239" s="11">
        <f t="shared" si="33"/>
        <v>0</v>
      </c>
      <c r="R239" s="230" t="str">
        <f t="shared" si="34"/>
        <v xml:space="preserve"> </v>
      </c>
      <c r="S239" s="230" t="str">
        <f t="shared" si="35"/>
        <v xml:space="preserve"> </v>
      </c>
      <c r="T239" s="230" t="str">
        <f t="shared" si="36"/>
        <v xml:space="preserve"> </v>
      </c>
    </row>
    <row r="240" spans="1:20" x14ac:dyDescent="0.2">
      <c r="A240" s="10" t="str">
        <f>IF(COUNTRY_INFO!A240=0," ",COUNTRY_INFO!A240)</f>
        <v>Ethiopia</v>
      </c>
      <c r="B240" s="10" t="str">
        <f>IF(COUNTRY_INFO!B240=0," ",COUNTRY_INFO!B240)</f>
        <v>Dire DawaGendo Kore</v>
      </c>
      <c r="C240" s="10" t="str">
        <f>IF(COUNTRY_INFO!C240=0," ",COUNTRY_INFO!C240)</f>
        <v>Gendo Kore</v>
      </c>
      <c r="D240" s="11" t="str">
        <f>IF(COUNTRY_INFO!$T$9:$T$1000="MDA3 (IVM)", COUNTRY_INFO!$T$9:$T$1000, " ")</f>
        <v xml:space="preserve"> </v>
      </c>
      <c r="E240" s="109"/>
      <c r="F240" s="288"/>
      <c r="G240" s="288"/>
      <c r="H240" s="11">
        <f t="shared" si="28"/>
        <v>0</v>
      </c>
      <c r="I240" s="18"/>
      <c r="J240" s="18"/>
      <c r="K240" s="14">
        <f t="shared" si="29"/>
        <v>0</v>
      </c>
      <c r="L240" s="59"/>
      <c r="M240" s="59"/>
      <c r="N240" s="56">
        <f t="shared" si="30"/>
        <v>0</v>
      </c>
      <c r="O240" s="11">
        <f t="shared" si="31"/>
        <v>0</v>
      </c>
      <c r="P240" s="11">
        <f t="shared" si="32"/>
        <v>0</v>
      </c>
      <c r="Q240" s="11">
        <f t="shared" si="33"/>
        <v>0</v>
      </c>
      <c r="R240" s="230" t="str">
        <f t="shared" si="34"/>
        <v xml:space="preserve"> </v>
      </c>
      <c r="S240" s="230" t="str">
        <f t="shared" si="35"/>
        <v xml:space="preserve"> </v>
      </c>
      <c r="T240" s="230" t="str">
        <f t="shared" si="36"/>
        <v xml:space="preserve"> </v>
      </c>
    </row>
    <row r="241" spans="1:20" x14ac:dyDescent="0.2">
      <c r="A241" s="10" t="str">
        <f>IF(COUNTRY_INFO!A241=0," ",COUNTRY_INFO!A241)</f>
        <v>Ethiopia</v>
      </c>
      <c r="B241" s="10" t="str">
        <f>IF(COUNTRY_INFO!B241=0," ",COUNTRY_INFO!B241)</f>
        <v>Dire DawaJeldesa</v>
      </c>
      <c r="C241" s="10" t="str">
        <f>IF(COUNTRY_INFO!C241=0," ",COUNTRY_INFO!C241)</f>
        <v>Jeldesa</v>
      </c>
      <c r="D241" s="11" t="str">
        <f>IF(COUNTRY_INFO!$T$9:$T$1000="MDA3 (IVM)", COUNTRY_INFO!$T$9:$T$1000, " ")</f>
        <v xml:space="preserve"> </v>
      </c>
      <c r="E241" s="109"/>
      <c r="F241" s="288"/>
      <c r="G241" s="288"/>
      <c r="H241" s="11">
        <f t="shared" si="28"/>
        <v>0</v>
      </c>
      <c r="I241" s="18"/>
      <c r="J241" s="18"/>
      <c r="K241" s="14">
        <f t="shared" si="29"/>
        <v>0</v>
      </c>
      <c r="L241" s="59"/>
      <c r="M241" s="59"/>
      <c r="N241" s="56">
        <f t="shared" si="30"/>
        <v>0</v>
      </c>
      <c r="O241" s="11">
        <f t="shared" si="31"/>
        <v>0</v>
      </c>
      <c r="P241" s="11">
        <f t="shared" si="32"/>
        <v>0</v>
      </c>
      <c r="Q241" s="11">
        <f t="shared" si="33"/>
        <v>0</v>
      </c>
      <c r="R241" s="230" t="str">
        <f t="shared" si="34"/>
        <v xml:space="preserve"> </v>
      </c>
      <c r="S241" s="230" t="str">
        <f t="shared" si="35"/>
        <v xml:space="preserve"> </v>
      </c>
      <c r="T241" s="230" t="str">
        <f t="shared" si="36"/>
        <v xml:space="preserve"> </v>
      </c>
    </row>
    <row r="242" spans="1:20" x14ac:dyDescent="0.2">
      <c r="A242" s="10" t="str">
        <f>IF(COUNTRY_INFO!A242=0," ",COUNTRY_INFO!A242)</f>
        <v>Ethiopia</v>
      </c>
      <c r="B242" s="10" t="str">
        <f>IF(COUNTRY_INFO!B242=0," ",COUNTRY_INFO!B242)</f>
        <v>Dire DawaLegehare</v>
      </c>
      <c r="C242" s="10" t="str">
        <f>IF(COUNTRY_INFO!C242=0," ",COUNTRY_INFO!C242)</f>
        <v>Legehare</v>
      </c>
      <c r="D242" s="11" t="str">
        <f>IF(COUNTRY_INFO!$T$9:$T$1000="MDA3 (IVM)", COUNTRY_INFO!$T$9:$T$1000, " ")</f>
        <v xml:space="preserve"> </v>
      </c>
      <c r="E242" s="109"/>
      <c r="F242" s="288"/>
      <c r="G242" s="288"/>
      <c r="H242" s="11">
        <f t="shared" si="28"/>
        <v>0</v>
      </c>
      <c r="I242" s="18"/>
      <c r="J242" s="18"/>
      <c r="K242" s="14">
        <f t="shared" si="29"/>
        <v>0</v>
      </c>
      <c r="L242" s="59"/>
      <c r="M242" s="59"/>
      <c r="N242" s="56">
        <f t="shared" si="30"/>
        <v>0</v>
      </c>
      <c r="O242" s="11">
        <f t="shared" si="31"/>
        <v>0</v>
      </c>
      <c r="P242" s="11">
        <f t="shared" si="32"/>
        <v>0</v>
      </c>
      <c r="Q242" s="11">
        <f t="shared" si="33"/>
        <v>0</v>
      </c>
      <c r="R242" s="230" t="str">
        <f t="shared" si="34"/>
        <v xml:space="preserve"> </v>
      </c>
      <c r="S242" s="230" t="str">
        <f t="shared" si="35"/>
        <v xml:space="preserve"> </v>
      </c>
      <c r="T242" s="230" t="str">
        <f t="shared" si="36"/>
        <v xml:space="preserve"> </v>
      </c>
    </row>
    <row r="243" spans="1:20" x14ac:dyDescent="0.2">
      <c r="A243" s="10" t="str">
        <f>IF(COUNTRY_INFO!A243=0," ",COUNTRY_INFO!A243)</f>
        <v>Ethiopia</v>
      </c>
      <c r="B243" s="10" t="str">
        <f>IF(COUNTRY_INFO!B243=0," ",COUNTRY_INFO!B243)</f>
        <v>Dire DawaMelka Jebdu</v>
      </c>
      <c r="C243" s="10" t="str">
        <f>IF(COUNTRY_INFO!C243=0," ",COUNTRY_INFO!C243)</f>
        <v>Melka Jebdu</v>
      </c>
      <c r="D243" s="11" t="str">
        <f>IF(COUNTRY_INFO!$T$9:$T$1000="MDA3 (IVM)", COUNTRY_INFO!$T$9:$T$1000, " ")</f>
        <v xml:space="preserve"> </v>
      </c>
      <c r="E243" s="109"/>
      <c r="F243" s="288"/>
      <c r="G243" s="288"/>
      <c r="H243" s="11">
        <f t="shared" si="28"/>
        <v>0</v>
      </c>
      <c r="I243" s="18"/>
      <c r="J243" s="18"/>
      <c r="K243" s="14">
        <f t="shared" si="29"/>
        <v>0</v>
      </c>
      <c r="L243" s="59"/>
      <c r="M243" s="59"/>
      <c r="N243" s="56">
        <f t="shared" si="30"/>
        <v>0</v>
      </c>
      <c r="O243" s="11">
        <f t="shared" si="31"/>
        <v>0</v>
      </c>
      <c r="P243" s="11">
        <f t="shared" si="32"/>
        <v>0</v>
      </c>
      <c r="Q243" s="11">
        <f t="shared" si="33"/>
        <v>0</v>
      </c>
      <c r="R243" s="230" t="str">
        <f t="shared" si="34"/>
        <v xml:space="preserve"> </v>
      </c>
      <c r="S243" s="230" t="str">
        <f t="shared" si="35"/>
        <v xml:space="preserve"> </v>
      </c>
      <c r="T243" s="230" t="str">
        <f t="shared" si="36"/>
        <v xml:space="preserve"> </v>
      </c>
    </row>
    <row r="244" spans="1:20" x14ac:dyDescent="0.2">
      <c r="A244" s="10" t="str">
        <f>IF(COUNTRY_INFO!A244=0," ",COUNTRY_INFO!A244)</f>
        <v>Ethiopia</v>
      </c>
      <c r="B244" s="10" t="str">
        <f>IF(COUNTRY_INFO!B244=0," ",COUNTRY_INFO!B244)</f>
        <v>Dire DawaSabian</v>
      </c>
      <c r="C244" s="10" t="str">
        <f>IF(COUNTRY_INFO!C244=0," ",COUNTRY_INFO!C244)</f>
        <v>Sabian</v>
      </c>
      <c r="D244" s="11" t="str">
        <f>IF(COUNTRY_INFO!$T$9:$T$1000="MDA3 (IVM)", COUNTRY_INFO!$T$9:$T$1000, " ")</f>
        <v xml:space="preserve"> </v>
      </c>
      <c r="E244" s="109"/>
      <c r="F244" s="288"/>
      <c r="G244" s="288"/>
      <c r="H244" s="11">
        <f t="shared" si="28"/>
        <v>0</v>
      </c>
      <c r="I244" s="18"/>
      <c r="J244" s="18"/>
      <c r="K244" s="14">
        <f t="shared" si="29"/>
        <v>0</v>
      </c>
      <c r="L244" s="59"/>
      <c r="M244" s="59"/>
      <c r="N244" s="56">
        <f t="shared" si="30"/>
        <v>0</v>
      </c>
      <c r="O244" s="11">
        <f t="shared" si="31"/>
        <v>0</v>
      </c>
      <c r="P244" s="11">
        <f t="shared" si="32"/>
        <v>0</v>
      </c>
      <c r="Q244" s="11">
        <f t="shared" si="33"/>
        <v>0</v>
      </c>
      <c r="R244" s="230" t="str">
        <f t="shared" si="34"/>
        <v xml:space="preserve"> </v>
      </c>
      <c r="S244" s="230" t="str">
        <f t="shared" si="35"/>
        <v xml:space="preserve"> </v>
      </c>
      <c r="T244" s="230" t="str">
        <f t="shared" si="36"/>
        <v xml:space="preserve"> </v>
      </c>
    </row>
    <row r="245" spans="1:20" x14ac:dyDescent="0.2">
      <c r="A245" s="10" t="str">
        <f>IF(COUNTRY_INFO!A245=0," ",COUNTRY_INFO!A245)</f>
        <v>Ethiopia</v>
      </c>
      <c r="B245" s="10" t="str">
        <f>IF(COUNTRY_INFO!B245=0," ",COUNTRY_INFO!B245)</f>
        <v>Dire DawaWahil</v>
      </c>
      <c r="C245" s="10" t="str">
        <f>IF(COUNTRY_INFO!C245=0," ",COUNTRY_INFO!C245)</f>
        <v>Wahil</v>
      </c>
      <c r="D245" s="11" t="str">
        <f>IF(COUNTRY_INFO!$T$9:$T$1000="MDA3 (IVM)", COUNTRY_INFO!$T$9:$T$1000, " ")</f>
        <v xml:space="preserve"> </v>
      </c>
      <c r="E245" s="109"/>
      <c r="F245" s="288"/>
      <c r="G245" s="288"/>
      <c r="H245" s="11">
        <f t="shared" si="28"/>
        <v>0</v>
      </c>
      <c r="I245" s="18"/>
      <c r="J245" s="18"/>
      <c r="K245" s="14">
        <f t="shared" si="29"/>
        <v>0</v>
      </c>
      <c r="L245" s="59"/>
      <c r="M245" s="59"/>
      <c r="N245" s="56">
        <f t="shared" si="30"/>
        <v>0</v>
      </c>
      <c r="O245" s="11">
        <f t="shared" si="31"/>
        <v>0</v>
      </c>
      <c r="P245" s="11">
        <f t="shared" si="32"/>
        <v>0</v>
      </c>
      <c r="Q245" s="11">
        <f t="shared" si="33"/>
        <v>0</v>
      </c>
      <c r="R245" s="230" t="str">
        <f t="shared" si="34"/>
        <v xml:space="preserve"> </v>
      </c>
      <c r="S245" s="230" t="str">
        <f t="shared" si="35"/>
        <v xml:space="preserve"> </v>
      </c>
      <c r="T245" s="230" t="str">
        <f t="shared" si="36"/>
        <v xml:space="preserve"> </v>
      </c>
    </row>
    <row r="246" spans="1:20" x14ac:dyDescent="0.2">
      <c r="A246" s="10" t="str">
        <f>IF(COUNTRY_INFO!A246=0," ",COUNTRY_INFO!A246)</f>
        <v>Ethiopia</v>
      </c>
      <c r="B246" s="10" t="str">
        <f>IF(COUNTRY_INFO!B246=0," ",COUNTRY_INFO!B246)</f>
        <v>GambellaAgnua II</v>
      </c>
      <c r="C246" s="10" t="str">
        <f>IF(COUNTRY_INFO!C246=0," ",COUNTRY_INFO!C246)</f>
        <v>Abobo</v>
      </c>
      <c r="D246" s="11" t="s">
        <v>1183</v>
      </c>
      <c r="E246" s="253" t="s">
        <v>1185</v>
      </c>
      <c r="F246" s="295">
        <v>7287</v>
      </c>
      <c r="G246" s="288">
        <v>12955</v>
      </c>
      <c r="H246" s="11">
        <f t="shared" si="28"/>
        <v>20242</v>
      </c>
      <c r="I246" s="18"/>
      <c r="J246" s="18"/>
      <c r="K246" s="14">
        <f t="shared" si="29"/>
        <v>0</v>
      </c>
      <c r="L246" s="59">
        <v>5282</v>
      </c>
      <c r="M246" s="59">
        <v>9389</v>
      </c>
      <c r="N246" s="56">
        <f t="shared" si="30"/>
        <v>14671</v>
      </c>
      <c r="O246" s="11">
        <f t="shared" si="31"/>
        <v>5282</v>
      </c>
      <c r="P246" s="11">
        <f t="shared" si="32"/>
        <v>9389</v>
      </c>
      <c r="Q246" s="11">
        <f t="shared" si="33"/>
        <v>14671</v>
      </c>
      <c r="R246" s="293">
        <f t="shared" si="34"/>
        <v>72.485247701386029</v>
      </c>
      <c r="S246" s="293">
        <f t="shared" si="35"/>
        <v>72.473948282516403</v>
      </c>
      <c r="T246" s="293">
        <f t="shared" si="36"/>
        <v>72.478016006323486</v>
      </c>
    </row>
    <row r="247" spans="1:20" x14ac:dyDescent="0.2">
      <c r="A247" s="10" t="str">
        <f>IF(COUNTRY_INFO!A247=0," ",COUNTRY_INFO!A247)</f>
        <v>Ethiopia</v>
      </c>
      <c r="B247" s="10" t="str">
        <f>IF(COUNTRY_INFO!B247=0," ",COUNTRY_INFO!B247)</f>
        <v>GambellaAgnua II</v>
      </c>
      <c r="C247" s="10" t="str">
        <f>IF(COUNTRY_INFO!C247=0," ",COUNTRY_INFO!C247)</f>
        <v>Dimma</v>
      </c>
      <c r="D247" s="11" t="s">
        <v>1183</v>
      </c>
      <c r="E247" s="253" t="s">
        <v>1185</v>
      </c>
      <c r="F247" s="295">
        <v>3517</v>
      </c>
      <c r="G247" s="288">
        <v>6252</v>
      </c>
      <c r="H247" s="11">
        <f t="shared" si="28"/>
        <v>9769</v>
      </c>
      <c r="I247" s="18"/>
      <c r="J247" s="18"/>
      <c r="K247" s="14">
        <f t="shared" si="29"/>
        <v>0</v>
      </c>
      <c r="L247" s="59">
        <v>7130</v>
      </c>
      <c r="M247" s="59">
        <v>12676</v>
      </c>
      <c r="N247" s="56">
        <f t="shared" si="30"/>
        <v>19806</v>
      </c>
      <c r="O247" s="11">
        <f t="shared" si="31"/>
        <v>7130</v>
      </c>
      <c r="P247" s="11">
        <f t="shared" si="32"/>
        <v>12676</v>
      </c>
      <c r="Q247" s="11">
        <f t="shared" si="33"/>
        <v>19806</v>
      </c>
      <c r="R247" s="294">
        <f t="shared" si="34"/>
        <v>202.7295990901336</v>
      </c>
      <c r="S247" s="294">
        <f t="shared" si="35"/>
        <v>202.75111964171467</v>
      </c>
      <c r="T247" s="294">
        <f t="shared" si="36"/>
        <v>202.74337189067461</v>
      </c>
    </row>
    <row r="248" spans="1:20" x14ac:dyDescent="0.2">
      <c r="A248" s="10" t="str">
        <f>IF(COUNTRY_INFO!A248=0," ",COUNTRY_INFO!A248)</f>
        <v>Ethiopia</v>
      </c>
      <c r="B248" s="10" t="str">
        <f>IF(COUNTRY_INFO!B248=0," ",COUNTRY_INFO!B248)</f>
        <v>GambellaAgnua II</v>
      </c>
      <c r="C248" s="10" t="str">
        <f>IF(COUNTRY_INFO!C248=0," ",COUNTRY_INFO!C248)</f>
        <v>Gambella</v>
      </c>
      <c r="D248" s="11" t="s">
        <v>1183</v>
      </c>
      <c r="E248" s="253" t="s">
        <v>1185</v>
      </c>
      <c r="F248" s="295">
        <v>17150</v>
      </c>
      <c r="G248" s="288">
        <v>30489</v>
      </c>
      <c r="H248" s="11">
        <f t="shared" si="28"/>
        <v>47639</v>
      </c>
      <c r="I248" s="18"/>
      <c r="J248" s="18"/>
      <c r="K248" s="14">
        <f t="shared" si="29"/>
        <v>0</v>
      </c>
      <c r="L248" s="59">
        <v>3870</v>
      </c>
      <c r="M248" s="59">
        <v>6880</v>
      </c>
      <c r="N248" s="56">
        <f t="shared" si="30"/>
        <v>10750</v>
      </c>
      <c r="O248" s="11">
        <f t="shared" si="31"/>
        <v>3870</v>
      </c>
      <c r="P248" s="11">
        <f t="shared" si="32"/>
        <v>6880</v>
      </c>
      <c r="Q248" s="11">
        <f t="shared" si="33"/>
        <v>10750</v>
      </c>
      <c r="R248" s="296">
        <f t="shared" si="34"/>
        <v>22.565597667638485</v>
      </c>
      <c r="S248" s="296">
        <f t="shared" si="35"/>
        <v>22.565515431795074</v>
      </c>
      <c r="T248" s="296">
        <f t="shared" si="36"/>
        <v>22.565545036629654</v>
      </c>
    </row>
    <row r="249" spans="1:20" x14ac:dyDescent="0.2">
      <c r="A249" s="10" t="str">
        <f>IF(COUNTRY_INFO!A249=0," ",COUNTRY_INFO!A249)</f>
        <v>Ethiopia</v>
      </c>
      <c r="B249" s="10" t="str">
        <f>IF(COUNTRY_INFO!B249=0," ",COUNTRY_INFO!B249)</f>
        <v>GambellaAgnua II</v>
      </c>
      <c r="C249" s="10" t="str">
        <f>IF(COUNTRY_INFO!C249=0," ",COUNTRY_INFO!C249)</f>
        <v>Gog</v>
      </c>
      <c r="D249" s="11" t="s">
        <v>1183</v>
      </c>
      <c r="E249" s="253" t="s">
        <v>1185</v>
      </c>
      <c r="F249" s="295">
        <v>7399</v>
      </c>
      <c r="G249" s="288">
        <v>13153</v>
      </c>
      <c r="H249" s="11">
        <f t="shared" si="28"/>
        <v>20552</v>
      </c>
      <c r="I249" s="18"/>
      <c r="J249" s="18"/>
      <c r="K249" s="14">
        <f t="shared" si="29"/>
        <v>0</v>
      </c>
      <c r="L249" s="59">
        <v>4226</v>
      </c>
      <c r="M249" s="59">
        <v>7513</v>
      </c>
      <c r="N249" s="56">
        <f t="shared" si="30"/>
        <v>11739</v>
      </c>
      <c r="O249" s="11">
        <f t="shared" si="31"/>
        <v>4226</v>
      </c>
      <c r="P249" s="11">
        <f t="shared" si="32"/>
        <v>7513</v>
      </c>
      <c r="Q249" s="11">
        <f t="shared" si="33"/>
        <v>11739</v>
      </c>
      <c r="R249" s="230">
        <f t="shared" si="34"/>
        <v>57.115826463035546</v>
      </c>
      <c r="S249" s="230">
        <f t="shared" si="35"/>
        <v>57.120048658100806</v>
      </c>
      <c r="T249" s="230">
        <f t="shared" si="36"/>
        <v>57.118528610354225</v>
      </c>
    </row>
    <row r="250" spans="1:20" x14ac:dyDescent="0.2">
      <c r="A250" s="10" t="str">
        <f>IF(COUNTRY_INFO!A250=0," ",COUNTRY_INFO!A250)</f>
        <v>Ethiopia</v>
      </c>
      <c r="B250" s="10" t="str">
        <f>IF(COUNTRY_INFO!B250=0," ",COUNTRY_INFO!B250)</f>
        <v>GambellaAgnua II</v>
      </c>
      <c r="C250" s="10" t="str">
        <f>IF(COUNTRY_INFO!C250=0," ",COUNTRY_INFO!C250)</f>
        <v>Jor</v>
      </c>
      <c r="D250" s="11" t="str">
        <f>IF(COUNTRY_INFO!$T$9:$T$1000="MDA3 (IVM)", COUNTRY_INFO!$T$9:$T$1000, " ")</f>
        <v xml:space="preserve"> </v>
      </c>
      <c r="E250" s="109"/>
      <c r="F250" s="288"/>
      <c r="G250" s="288"/>
      <c r="H250" s="11">
        <f t="shared" si="28"/>
        <v>0</v>
      </c>
      <c r="I250" s="18"/>
      <c r="J250" s="18"/>
      <c r="K250" s="14">
        <f t="shared" si="29"/>
        <v>0</v>
      </c>
      <c r="L250" s="59"/>
      <c r="M250" s="59"/>
      <c r="N250" s="56">
        <f t="shared" si="30"/>
        <v>0</v>
      </c>
      <c r="O250" s="11">
        <f t="shared" si="31"/>
        <v>0</v>
      </c>
      <c r="P250" s="11">
        <f t="shared" si="32"/>
        <v>0</v>
      </c>
      <c r="Q250" s="11">
        <f t="shared" si="33"/>
        <v>0</v>
      </c>
      <c r="R250" s="230" t="str">
        <f t="shared" si="34"/>
        <v xml:space="preserve"> </v>
      </c>
      <c r="S250" s="230" t="str">
        <f t="shared" si="35"/>
        <v xml:space="preserve"> </v>
      </c>
      <c r="T250" s="230" t="str">
        <f t="shared" si="36"/>
        <v xml:space="preserve"> </v>
      </c>
    </row>
    <row r="251" spans="1:20" x14ac:dyDescent="0.2">
      <c r="A251" s="10" t="str">
        <f>IF(COUNTRY_INFO!A251=0," ",COUNTRY_INFO!A251)</f>
        <v>Ethiopia</v>
      </c>
      <c r="B251" s="10" t="str">
        <f>IF(COUNTRY_INFO!B251=0," ",COUNTRY_INFO!B251)</f>
        <v>GambellaGambella</v>
      </c>
      <c r="C251" s="10" t="str">
        <f>IF(COUNTRY_INFO!C251=0," ",COUNTRY_INFO!C251)</f>
        <v>Gambella Town</v>
      </c>
      <c r="D251" s="11" t="str">
        <f>IF(COUNTRY_INFO!$T$9:$T$1000="MDA3 (IVM)", COUNTRY_INFO!$T$9:$T$1000, " ")</f>
        <v>MDA3 (IVM)</v>
      </c>
      <c r="E251" s="253" t="s">
        <v>1185</v>
      </c>
      <c r="F251" s="295">
        <v>4656</v>
      </c>
      <c r="G251" s="288">
        <v>8277</v>
      </c>
      <c r="H251" s="11">
        <f t="shared" si="28"/>
        <v>12933</v>
      </c>
      <c r="I251" s="18">
        <v>17545</v>
      </c>
      <c r="J251" s="18">
        <v>31192</v>
      </c>
      <c r="K251" s="14">
        <f t="shared" si="29"/>
        <v>48737</v>
      </c>
      <c r="L251" s="59">
        <v>18406</v>
      </c>
      <c r="M251" s="59">
        <v>32722</v>
      </c>
      <c r="N251" s="56">
        <f t="shared" si="30"/>
        <v>51128</v>
      </c>
      <c r="O251" s="11">
        <f t="shared" si="31"/>
        <v>18406</v>
      </c>
      <c r="P251" s="11">
        <f t="shared" si="32"/>
        <v>32722</v>
      </c>
      <c r="Q251" s="11">
        <f t="shared" si="33"/>
        <v>51128</v>
      </c>
      <c r="R251" s="294">
        <f t="shared" si="34"/>
        <v>395.31786941580759</v>
      </c>
      <c r="S251" s="294">
        <f t="shared" si="35"/>
        <v>395.33647456808023</v>
      </c>
      <c r="T251" s="294">
        <f t="shared" si="36"/>
        <v>395.32977654063251</v>
      </c>
    </row>
    <row r="252" spans="1:20" x14ac:dyDescent="0.2">
      <c r="A252" s="10" t="str">
        <f>IF(COUNTRY_INFO!A252=0," ",COUNTRY_INFO!A252)</f>
        <v>Ethiopia</v>
      </c>
      <c r="B252" s="10" t="str">
        <f>IF(COUNTRY_INFO!B252=0," ",COUNTRY_INFO!B252)</f>
        <v>GambellaItang</v>
      </c>
      <c r="C252" s="10" t="str">
        <f>IF(COUNTRY_INFO!C252=0," ",COUNTRY_INFO!C252)</f>
        <v>Itang Special</v>
      </c>
      <c r="D252" s="11" t="s">
        <v>1183</v>
      </c>
      <c r="E252" s="253" t="s">
        <v>1185</v>
      </c>
      <c r="F252" s="295">
        <v>15528</v>
      </c>
      <c r="G252" s="288">
        <v>27606</v>
      </c>
      <c r="H252" s="11">
        <f t="shared" si="28"/>
        <v>43134</v>
      </c>
      <c r="I252" s="18"/>
      <c r="J252" s="18"/>
      <c r="K252" s="14">
        <f t="shared" si="29"/>
        <v>0</v>
      </c>
      <c r="L252" s="59">
        <v>15783</v>
      </c>
      <c r="M252" s="59">
        <v>28059</v>
      </c>
      <c r="N252" s="56">
        <f t="shared" si="30"/>
        <v>43842</v>
      </c>
      <c r="O252" s="11">
        <f t="shared" si="31"/>
        <v>15783</v>
      </c>
      <c r="P252" s="11">
        <f t="shared" si="32"/>
        <v>28059</v>
      </c>
      <c r="Q252" s="11">
        <f t="shared" si="33"/>
        <v>43842</v>
      </c>
      <c r="R252" s="294">
        <f t="shared" si="34"/>
        <v>101.64219474497682</v>
      </c>
      <c r="S252" s="294">
        <f t="shared" si="35"/>
        <v>101.6409476200826</v>
      </c>
      <c r="T252" s="294">
        <f t="shared" si="36"/>
        <v>101.64139657810544</v>
      </c>
    </row>
    <row r="253" spans="1:20" x14ac:dyDescent="0.2">
      <c r="A253" s="10" t="str">
        <f>IF(COUNTRY_INFO!A253=0," ",COUNTRY_INFO!A253)</f>
        <v>Ethiopia</v>
      </c>
      <c r="B253" s="10" t="str">
        <f>IF(COUNTRY_INFO!B253=0," ",COUNTRY_INFO!B253)</f>
        <v>GambellaMejang</v>
      </c>
      <c r="C253" s="10" t="str">
        <f>IF(COUNTRY_INFO!C253=0," ",COUNTRY_INFO!C253)</f>
        <v>Godere</v>
      </c>
      <c r="D253" s="11" t="s">
        <v>1183</v>
      </c>
      <c r="E253" s="253" t="s">
        <v>1185</v>
      </c>
      <c r="F253" s="295">
        <v>17048</v>
      </c>
      <c r="G253" s="288">
        <v>30308</v>
      </c>
      <c r="H253" s="11">
        <f t="shared" si="28"/>
        <v>47356</v>
      </c>
      <c r="I253" s="18"/>
      <c r="J253" s="18"/>
      <c r="K253" s="14">
        <f t="shared" si="29"/>
        <v>0</v>
      </c>
      <c r="L253" s="59">
        <v>13385</v>
      </c>
      <c r="M253" s="59">
        <v>23795</v>
      </c>
      <c r="N253" s="56">
        <f t="shared" si="30"/>
        <v>37180</v>
      </c>
      <c r="O253" s="11">
        <f t="shared" si="31"/>
        <v>13385</v>
      </c>
      <c r="P253" s="11">
        <f t="shared" si="32"/>
        <v>23795</v>
      </c>
      <c r="Q253" s="11">
        <f t="shared" si="33"/>
        <v>37180</v>
      </c>
      <c r="R253" s="293">
        <f t="shared" si="34"/>
        <v>78.513608634443926</v>
      </c>
      <c r="S253" s="293">
        <f t="shared" si="35"/>
        <v>78.510624257621757</v>
      </c>
      <c r="T253" s="293">
        <f t="shared" si="36"/>
        <v>78.511698623194519</v>
      </c>
    </row>
    <row r="254" spans="1:20" x14ac:dyDescent="0.2">
      <c r="A254" s="10" t="str">
        <f>IF(COUNTRY_INFO!A254=0," ",COUNTRY_INFO!A254)</f>
        <v>Ethiopia</v>
      </c>
      <c r="B254" s="10" t="str">
        <f>IF(COUNTRY_INFO!B254=0," ",COUNTRY_INFO!B254)</f>
        <v>GambellaMejang</v>
      </c>
      <c r="C254" s="10" t="str">
        <f>IF(COUNTRY_INFO!C254=0," ",COUNTRY_INFO!C254)</f>
        <v>Mengeshi</v>
      </c>
      <c r="D254" s="11" t="s">
        <v>1183</v>
      </c>
      <c r="E254" s="253" t="s">
        <v>1185</v>
      </c>
      <c r="F254" s="295">
        <v>9000</v>
      </c>
      <c r="G254" s="288">
        <v>16001</v>
      </c>
      <c r="H254" s="11">
        <f t="shared" si="28"/>
        <v>25001</v>
      </c>
      <c r="I254" s="18"/>
      <c r="J254" s="18"/>
      <c r="K254" s="14">
        <f t="shared" si="29"/>
        <v>0</v>
      </c>
      <c r="L254" s="59">
        <v>9526</v>
      </c>
      <c r="M254" s="59">
        <v>16934</v>
      </c>
      <c r="N254" s="56">
        <f t="shared" si="30"/>
        <v>26460</v>
      </c>
      <c r="O254" s="11">
        <f t="shared" si="31"/>
        <v>9526</v>
      </c>
      <c r="P254" s="11">
        <f t="shared" si="32"/>
        <v>16934</v>
      </c>
      <c r="Q254" s="11">
        <f t="shared" si="33"/>
        <v>26460</v>
      </c>
      <c r="R254" s="294">
        <f t="shared" si="34"/>
        <v>105.84444444444445</v>
      </c>
      <c r="S254" s="294">
        <f t="shared" si="35"/>
        <v>105.8308855696519</v>
      </c>
      <c r="T254" s="294">
        <f t="shared" si="36"/>
        <v>105.83576656933722</v>
      </c>
    </row>
    <row r="255" spans="1:20" x14ac:dyDescent="0.2">
      <c r="A255" s="10" t="str">
        <f>IF(COUNTRY_INFO!A255=0," ",COUNTRY_INFO!A255)</f>
        <v>Ethiopia</v>
      </c>
      <c r="B255" s="10" t="str">
        <f>IF(COUNTRY_INFO!B255=0," ",COUNTRY_INFO!B255)</f>
        <v>GambellaNuer II</v>
      </c>
      <c r="C255" s="10" t="str">
        <f>IF(COUNTRY_INFO!C255=0," ",COUNTRY_INFO!C255)</f>
        <v>Akobo</v>
      </c>
      <c r="D255" s="11" t="str">
        <f>IF(COUNTRY_INFO!$T$9:$T$1000="MDA3 (IVM)", COUNTRY_INFO!$T$9:$T$1000, " ")</f>
        <v xml:space="preserve"> </v>
      </c>
      <c r="E255" s="109"/>
      <c r="F255" s="288"/>
      <c r="G255" s="288"/>
      <c r="H255" s="11">
        <f t="shared" si="28"/>
        <v>0</v>
      </c>
      <c r="I255" s="18"/>
      <c r="J255" s="18"/>
      <c r="K255" s="14">
        <f t="shared" si="29"/>
        <v>0</v>
      </c>
      <c r="L255" s="59"/>
      <c r="M255" s="59"/>
      <c r="N255" s="56">
        <f t="shared" si="30"/>
        <v>0</v>
      </c>
      <c r="O255" s="11">
        <f t="shared" si="31"/>
        <v>0</v>
      </c>
      <c r="P255" s="11">
        <f t="shared" si="32"/>
        <v>0</v>
      </c>
      <c r="Q255" s="11">
        <f t="shared" si="33"/>
        <v>0</v>
      </c>
      <c r="R255" s="230" t="str">
        <f t="shared" si="34"/>
        <v xml:space="preserve"> </v>
      </c>
      <c r="S255" s="230" t="str">
        <f t="shared" si="35"/>
        <v xml:space="preserve"> </v>
      </c>
      <c r="T255" s="230" t="str">
        <f t="shared" si="36"/>
        <v xml:space="preserve"> </v>
      </c>
    </row>
    <row r="256" spans="1:20" x14ac:dyDescent="0.2">
      <c r="A256" s="10" t="str">
        <f>IF(COUNTRY_INFO!A256=0," ",COUNTRY_INFO!A256)</f>
        <v>Ethiopia</v>
      </c>
      <c r="B256" s="10" t="str">
        <f>IF(COUNTRY_INFO!B256=0," ",COUNTRY_INFO!B256)</f>
        <v>GambellaNuer II</v>
      </c>
      <c r="C256" s="10" t="str">
        <f>IF(COUNTRY_INFO!C256=0," ",COUNTRY_INFO!C256)</f>
        <v>Jikow</v>
      </c>
      <c r="D256" s="11" t="str">
        <f>IF(COUNTRY_INFO!$T$9:$T$1000="MDA3 (IVM)", COUNTRY_INFO!$T$9:$T$1000, " ")</f>
        <v xml:space="preserve"> </v>
      </c>
      <c r="E256" s="109"/>
      <c r="F256" s="288"/>
      <c r="G256" s="288"/>
      <c r="H256" s="11">
        <f t="shared" si="28"/>
        <v>0</v>
      </c>
      <c r="I256" s="18"/>
      <c r="J256" s="18"/>
      <c r="K256" s="14">
        <f t="shared" si="29"/>
        <v>0</v>
      </c>
      <c r="L256" s="59"/>
      <c r="M256" s="59"/>
      <c r="N256" s="56">
        <f t="shared" si="30"/>
        <v>0</v>
      </c>
      <c r="O256" s="11">
        <f t="shared" si="31"/>
        <v>0</v>
      </c>
      <c r="P256" s="11">
        <f t="shared" si="32"/>
        <v>0</v>
      </c>
      <c r="Q256" s="11">
        <f t="shared" si="33"/>
        <v>0</v>
      </c>
      <c r="R256" s="230" t="str">
        <f t="shared" si="34"/>
        <v xml:space="preserve"> </v>
      </c>
      <c r="S256" s="230" t="str">
        <f t="shared" si="35"/>
        <v xml:space="preserve"> </v>
      </c>
      <c r="T256" s="230" t="str">
        <f t="shared" si="36"/>
        <v xml:space="preserve"> </v>
      </c>
    </row>
    <row r="257" spans="1:20" x14ac:dyDescent="0.2">
      <c r="A257" s="10" t="str">
        <f>IF(COUNTRY_INFO!A257=0," ",COUNTRY_INFO!A257)</f>
        <v>Ethiopia</v>
      </c>
      <c r="B257" s="10" t="str">
        <f>IF(COUNTRY_INFO!B257=0," ",COUNTRY_INFO!B257)</f>
        <v>GambellaNuer II</v>
      </c>
      <c r="C257" s="10" t="str">
        <f>IF(COUNTRY_INFO!C257=0," ",COUNTRY_INFO!C257)</f>
        <v>Lare</v>
      </c>
      <c r="D257" s="11" t="str">
        <f>IF(COUNTRY_INFO!$T$9:$T$1000="MDA3 (IVM)", COUNTRY_INFO!$T$9:$T$1000, " ")</f>
        <v xml:space="preserve"> </v>
      </c>
      <c r="E257" s="109"/>
      <c r="F257" s="288"/>
      <c r="G257" s="288"/>
      <c r="H257" s="11">
        <f t="shared" si="28"/>
        <v>0</v>
      </c>
      <c r="I257" s="18"/>
      <c r="J257" s="18"/>
      <c r="K257" s="14">
        <f t="shared" si="29"/>
        <v>0</v>
      </c>
      <c r="L257" s="59"/>
      <c r="M257" s="59"/>
      <c r="N257" s="56">
        <f t="shared" si="30"/>
        <v>0</v>
      </c>
      <c r="O257" s="11">
        <f t="shared" si="31"/>
        <v>0</v>
      </c>
      <c r="P257" s="11">
        <f t="shared" si="32"/>
        <v>0</v>
      </c>
      <c r="Q257" s="11">
        <f t="shared" si="33"/>
        <v>0</v>
      </c>
      <c r="R257" s="230" t="str">
        <f t="shared" si="34"/>
        <v xml:space="preserve"> </v>
      </c>
      <c r="S257" s="230" t="str">
        <f t="shared" si="35"/>
        <v xml:space="preserve"> </v>
      </c>
      <c r="T257" s="230" t="str">
        <f t="shared" si="36"/>
        <v xml:space="preserve"> </v>
      </c>
    </row>
    <row r="258" spans="1:20" x14ac:dyDescent="0.2">
      <c r="A258" s="10" t="str">
        <f>IF(COUNTRY_INFO!A258=0," ",COUNTRY_INFO!A258)</f>
        <v>Ethiopia</v>
      </c>
      <c r="B258" s="10" t="str">
        <f>IF(COUNTRY_INFO!B258=0," ",COUNTRY_INFO!B258)</f>
        <v>GambellaNuer II</v>
      </c>
      <c r="C258" s="10" t="str">
        <f>IF(COUNTRY_INFO!C258=0," ",COUNTRY_INFO!C258)</f>
        <v>Makuey</v>
      </c>
      <c r="D258" s="11" t="str">
        <f>IF(COUNTRY_INFO!$T$9:$T$1000="MDA3 (IVM)", COUNTRY_INFO!$T$9:$T$1000, " ")</f>
        <v xml:space="preserve"> </v>
      </c>
      <c r="E258" s="109"/>
      <c r="F258" s="288"/>
      <c r="G258" s="288"/>
      <c r="H258" s="11">
        <f t="shared" si="28"/>
        <v>0</v>
      </c>
      <c r="I258" s="18"/>
      <c r="J258" s="18"/>
      <c r="K258" s="14">
        <f t="shared" si="29"/>
        <v>0</v>
      </c>
      <c r="L258" s="59"/>
      <c r="M258" s="59"/>
      <c r="N258" s="56">
        <f t="shared" si="30"/>
        <v>0</v>
      </c>
      <c r="O258" s="11">
        <f t="shared" si="31"/>
        <v>0</v>
      </c>
      <c r="P258" s="11">
        <f t="shared" si="32"/>
        <v>0</v>
      </c>
      <c r="Q258" s="11">
        <f t="shared" si="33"/>
        <v>0</v>
      </c>
      <c r="R258" s="230" t="str">
        <f t="shared" si="34"/>
        <v xml:space="preserve"> </v>
      </c>
      <c r="S258" s="230" t="str">
        <f t="shared" si="35"/>
        <v xml:space="preserve"> </v>
      </c>
      <c r="T258" s="230" t="str">
        <f t="shared" si="36"/>
        <v xml:space="preserve"> </v>
      </c>
    </row>
    <row r="259" spans="1:20" x14ac:dyDescent="0.2">
      <c r="A259" s="10" t="str">
        <f>IF(COUNTRY_INFO!A259=0," ",COUNTRY_INFO!A259)</f>
        <v>Ethiopia</v>
      </c>
      <c r="B259" s="10" t="str">
        <f>IF(COUNTRY_INFO!B259=0," ",COUNTRY_INFO!B259)</f>
        <v>GambellaNuer II</v>
      </c>
      <c r="C259" s="10" t="str">
        <f>IF(COUNTRY_INFO!C259=0," ",COUNTRY_INFO!C259)</f>
        <v>Wantuwa</v>
      </c>
      <c r="D259" s="11" t="str">
        <f>IF(COUNTRY_INFO!$T$9:$T$1000="MDA3 (IVM)", COUNTRY_INFO!$T$9:$T$1000, " ")</f>
        <v xml:space="preserve"> </v>
      </c>
      <c r="E259" s="109"/>
      <c r="F259" s="288"/>
      <c r="G259" s="288"/>
      <c r="H259" s="11">
        <f t="shared" si="28"/>
        <v>0</v>
      </c>
      <c r="I259" s="18"/>
      <c r="J259" s="18"/>
      <c r="K259" s="14">
        <f t="shared" si="29"/>
        <v>0</v>
      </c>
      <c r="L259" s="59"/>
      <c r="M259" s="59"/>
      <c r="N259" s="56">
        <f t="shared" si="30"/>
        <v>0</v>
      </c>
      <c r="O259" s="11">
        <f t="shared" si="31"/>
        <v>0</v>
      </c>
      <c r="P259" s="11">
        <f t="shared" si="32"/>
        <v>0</v>
      </c>
      <c r="Q259" s="11">
        <f t="shared" si="33"/>
        <v>0</v>
      </c>
      <c r="R259" s="230" t="str">
        <f t="shared" si="34"/>
        <v xml:space="preserve"> </v>
      </c>
      <c r="S259" s="230" t="str">
        <f t="shared" si="35"/>
        <v xml:space="preserve"> </v>
      </c>
      <c r="T259" s="230" t="str">
        <f t="shared" si="36"/>
        <v xml:space="preserve"> </v>
      </c>
    </row>
    <row r="260" spans="1:20" x14ac:dyDescent="0.2">
      <c r="A260" s="10" t="str">
        <f>IF(COUNTRY_INFO!A260=0," ",COUNTRY_INFO!A260)</f>
        <v>Ethiopia</v>
      </c>
      <c r="B260" s="10" t="str">
        <f>IF(COUNTRY_INFO!B260=0," ",COUNTRY_INFO!B260)</f>
        <v>HarareHarare</v>
      </c>
      <c r="C260" s="10" t="str">
        <f>IF(COUNTRY_INFO!C260=0," ",COUNTRY_INFO!C260)</f>
        <v>Abadir</v>
      </c>
      <c r="D260" s="11" t="str">
        <f>IF(COUNTRY_INFO!$T$9:$T$1000="MDA3 (IVM)", COUNTRY_INFO!$T$9:$T$1000, " ")</f>
        <v xml:space="preserve"> </v>
      </c>
      <c r="E260" s="109"/>
      <c r="F260" s="288"/>
      <c r="G260" s="288"/>
      <c r="H260" s="11">
        <f t="shared" si="28"/>
        <v>0</v>
      </c>
      <c r="I260" s="18"/>
      <c r="J260" s="18"/>
      <c r="K260" s="14">
        <f t="shared" si="29"/>
        <v>0</v>
      </c>
      <c r="L260" s="59"/>
      <c r="M260" s="59"/>
      <c r="N260" s="56">
        <f t="shared" si="30"/>
        <v>0</v>
      </c>
      <c r="O260" s="11">
        <f t="shared" si="31"/>
        <v>0</v>
      </c>
      <c r="P260" s="11">
        <f t="shared" si="32"/>
        <v>0</v>
      </c>
      <c r="Q260" s="11">
        <f t="shared" si="33"/>
        <v>0</v>
      </c>
      <c r="R260" s="230" t="str">
        <f t="shared" si="34"/>
        <v xml:space="preserve"> </v>
      </c>
      <c r="S260" s="230" t="str">
        <f t="shared" si="35"/>
        <v xml:space="preserve"> </v>
      </c>
      <c r="T260" s="230" t="str">
        <f t="shared" si="36"/>
        <v xml:space="preserve"> </v>
      </c>
    </row>
    <row r="261" spans="1:20" x14ac:dyDescent="0.2">
      <c r="A261" s="10" t="str">
        <f>IF(COUNTRY_INFO!A261=0," ",COUNTRY_INFO!A261)</f>
        <v>Ethiopia</v>
      </c>
      <c r="B261" s="10" t="str">
        <f>IF(COUNTRY_INFO!B261=0," ",COUNTRY_INFO!B261)</f>
        <v>HarareHarare</v>
      </c>
      <c r="C261" s="10" t="str">
        <f>IF(COUNTRY_INFO!C261=0," ",COUNTRY_INFO!C261)</f>
        <v>Aboker</v>
      </c>
      <c r="D261" s="11" t="str">
        <f>IF(COUNTRY_INFO!$T$9:$T$1000="MDA3 (IVM)", COUNTRY_INFO!$T$9:$T$1000, " ")</f>
        <v xml:space="preserve"> </v>
      </c>
      <c r="E261" s="109"/>
      <c r="F261" s="288"/>
      <c r="G261" s="288"/>
      <c r="H261" s="11">
        <f t="shared" si="28"/>
        <v>0</v>
      </c>
      <c r="I261" s="18"/>
      <c r="J261" s="18"/>
      <c r="K261" s="14">
        <f t="shared" si="29"/>
        <v>0</v>
      </c>
      <c r="L261" s="59"/>
      <c r="M261" s="59"/>
      <c r="N261" s="56">
        <f t="shared" si="30"/>
        <v>0</v>
      </c>
      <c r="O261" s="11">
        <f t="shared" si="31"/>
        <v>0</v>
      </c>
      <c r="P261" s="11">
        <f t="shared" si="32"/>
        <v>0</v>
      </c>
      <c r="Q261" s="11">
        <f t="shared" si="33"/>
        <v>0</v>
      </c>
      <c r="R261" s="230" t="str">
        <f t="shared" si="34"/>
        <v xml:space="preserve"> </v>
      </c>
      <c r="S261" s="230" t="str">
        <f t="shared" si="35"/>
        <v xml:space="preserve"> </v>
      </c>
      <c r="T261" s="230" t="str">
        <f t="shared" si="36"/>
        <v xml:space="preserve"> </v>
      </c>
    </row>
    <row r="262" spans="1:20" x14ac:dyDescent="0.2">
      <c r="A262" s="10" t="str">
        <f>IF(COUNTRY_INFO!A262=0," ",COUNTRY_INFO!A262)</f>
        <v>Ethiopia</v>
      </c>
      <c r="B262" s="10" t="str">
        <f>IF(COUNTRY_INFO!B262=0," ",COUNTRY_INFO!B262)</f>
        <v>HarareHarare</v>
      </c>
      <c r="C262" s="10" t="str">
        <f>IF(COUNTRY_INFO!C262=0," ",COUNTRY_INFO!C262)</f>
        <v>Amir Nur</v>
      </c>
      <c r="D262" s="11" t="str">
        <f>IF(COUNTRY_INFO!$T$9:$T$1000="MDA3 (IVM)", COUNTRY_INFO!$T$9:$T$1000, " ")</f>
        <v xml:space="preserve"> </v>
      </c>
      <c r="E262" s="109"/>
      <c r="F262" s="288"/>
      <c r="G262" s="288"/>
      <c r="H262" s="11">
        <f t="shared" si="28"/>
        <v>0</v>
      </c>
      <c r="I262" s="18"/>
      <c r="J262" s="18"/>
      <c r="K262" s="14">
        <f t="shared" si="29"/>
        <v>0</v>
      </c>
      <c r="L262" s="59"/>
      <c r="M262" s="59"/>
      <c r="N262" s="56">
        <f t="shared" si="30"/>
        <v>0</v>
      </c>
      <c r="O262" s="11">
        <f t="shared" si="31"/>
        <v>0</v>
      </c>
      <c r="P262" s="11">
        <f t="shared" si="32"/>
        <v>0</v>
      </c>
      <c r="Q262" s="11">
        <f t="shared" si="33"/>
        <v>0</v>
      </c>
      <c r="R262" s="230" t="str">
        <f t="shared" si="34"/>
        <v xml:space="preserve"> </v>
      </c>
      <c r="S262" s="230" t="str">
        <f t="shared" si="35"/>
        <v xml:space="preserve"> </v>
      </c>
      <c r="T262" s="230" t="str">
        <f t="shared" si="36"/>
        <v xml:space="preserve"> </v>
      </c>
    </row>
    <row r="263" spans="1:20" x14ac:dyDescent="0.2">
      <c r="A263" s="10" t="str">
        <f>IF(COUNTRY_INFO!A263=0," ",COUNTRY_INFO!A263)</f>
        <v>Ethiopia</v>
      </c>
      <c r="B263" s="10" t="str">
        <f>IF(COUNTRY_INFO!B263=0," ",COUNTRY_INFO!B263)</f>
        <v>HarareHarare</v>
      </c>
      <c r="C263" s="10" t="str">
        <f>IF(COUNTRY_INFO!C263=0," ",COUNTRY_INFO!C263)</f>
        <v>Dire Teyara</v>
      </c>
      <c r="D263" s="11" t="str">
        <f>IF(COUNTRY_INFO!$T$9:$T$1000="MDA3 (IVM)", COUNTRY_INFO!$T$9:$T$1000, " ")</f>
        <v xml:space="preserve"> </v>
      </c>
      <c r="E263" s="109"/>
      <c r="F263" s="288"/>
      <c r="G263" s="288"/>
      <c r="H263" s="11">
        <f t="shared" si="28"/>
        <v>0</v>
      </c>
      <c r="I263" s="18"/>
      <c r="J263" s="18"/>
      <c r="K263" s="14">
        <f t="shared" si="29"/>
        <v>0</v>
      </c>
      <c r="L263" s="59"/>
      <c r="M263" s="59"/>
      <c r="N263" s="56">
        <f t="shared" si="30"/>
        <v>0</v>
      </c>
      <c r="O263" s="11">
        <f t="shared" si="31"/>
        <v>0</v>
      </c>
      <c r="P263" s="11">
        <f t="shared" si="32"/>
        <v>0</v>
      </c>
      <c r="Q263" s="11">
        <f t="shared" si="33"/>
        <v>0</v>
      </c>
      <c r="R263" s="230" t="str">
        <f t="shared" si="34"/>
        <v xml:space="preserve"> </v>
      </c>
      <c r="S263" s="230" t="str">
        <f t="shared" si="35"/>
        <v xml:space="preserve"> </v>
      </c>
      <c r="T263" s="230" t="str">
        <f t="shared" si="36"/>
        <v xml:space="preserve"> </v>
      </c>
    </row>
    <row r="264" spans="1:20" x14ac:dyDescent="0.2">
      <c r="A264" s="10" t="str">
        <f>IF(COUNTRY_INFO!A264=0," ",COUNTRY_INFO!A264)</f>
        <v>Ethiopia</v>
      </c>
      <c r="B264" s="10" t="str">
        <f>IF(COUNTRY_INFO!B264=0," ",COUNTRY_INFO!B264)</f>
        <v>HarareHarare</v>
      </c>
      <c r="C264" s="10" t="str">
        <f>IF(COUNTRY_INFO!C264=0," ",COUNTRY_INFO!C264)</f>
        <v>Erer</v>
      </c>
      <c r="D264" s="11" t="str">
        <f>IF(COUNTRY_INFO!$T$9:$T$1000="MDA3 (IVM)", COUNTRY_INFO!$T$9:$T$1000, " ")</f>
        <v xml:space="preserve"> </v>
      </c>
      <c r="E264" s="109"/>
      <c r="F264" s="288"/>
      <c r="G264" s="288"/>
      <c r="H264" s="11">
        <f t="shared" si="28"/>
        <v>0</v>
      </c>
      <c r="I264" s="18"/>
      <c r="J264" s="18"/>
      <c r="K264" s="14">
        <f t="shared" si="29"/>
        <v>0</v>
      </c>
      <c r="L264" s="59"/>
      <c r="M264" s="59"/>
      <c r="N264" s="56">
        <f t="shared" si="30"/>
        <v>0</v>
      </c>
      <c r="O264" s="11">
        <f t="shared" si="31"/>
        <v>0</v>
      </c>
      <c r="P264" s="11">
        <f t="shared" si="32"/>
        <v>0</v>
      </c>
      <c r="Q264" s="11">
        <f t="shared" si="33"/>
        <v>0</v>
      </c>
      <c r="R264" s="230" t="str">
        <f t="shared" si="34"/>
        <v xml:space="preserve"> </v>
      </c>
      <c r="S264" s="230" t="str">
        <f t="shared" si="35"/>
        <v xml:space="preserve"> </v>
      </c>
      <c r="T264" s="230" t="str">
        <f t="shared" si="36"/>
        <v xml:space="preserve"> </v>
      </c>
    </row>
    <row r="265" spans="1:20" x14ac:dyDescent="0.2">
      <c r="A265" s="10" t="str">
        <f>IF(COUNTRY_INFO!A265=0," ",COUNTRY_INFO!A265)</f>
        <v>Ethiopia</v>
      </c>
      <c r="B265" s="10" t="str">
        <f>IF(COUNTRY_INFO!B265=0," ",COUNTRY_INFO!B265)</f>
        <v>HarareHarare</v>
      </c>
      <c r="C265" s="10" t="str">
        <f>IF(COUNTRY_INFO!C265=0," ",COUNTRY_INFO!C265)</f>
        <v>Hakim</v>
      </c>
      <c r="D265" s="11" t="str">
        <f>IF(COUNTRY_INFO!$T$9:$T$1000="MDA3 (IVM)", COUNTRY_INFO!$T$9:$T$1000, " ")</f>
        <v xml:space="preserve"> </v>
      </c>
      <c r="E265" s="109"/>
      <c r="F265" s="288"/>
      <c r="G265" s="288"/>
      <c r="H265" s="11">
        <f t="shared" si="28"/>
        <v>0</v>
      </c>
      <c r="I265" s="18"/>
      <c r="J265" s="18"/>
      <c r="K265" s="14">
        <f t="shared" si="29"/>
        <v>0</v>
      </c>
      <c r="L265" s="59"/>
      <c r="M265" s="59"/>
      <c r="N265" s="56">
        <f t="shared" si="30"/>
        <v>0</v>
      </c>
      <c r="O265" s="11">
        <f t="shared" si="31"/>
        <v>0</v>
      </c>
      <c r="P265" s="11">
        <f t="shared" si="32"/>
        <v>0</v>
      </c>
      <c r="Q265" s="11">
        <f t="shared" si="33"/>
        <v>0</v>
      </c>
      <c r="R265" s="230" t="str">
        <f t="shared" si="34"/>
        <v xml:space="preserve"> </v>
      </c>
      <c r="S265" s="230" t="str">
        <f t="shared" si="35"/>
        <v xml:space="preserve"> </v>
      </c>
      <c r="T265" s="230" t="str">
        <f t="shared" si="36"/>
        <v xml:space="preserve"> </v>
      </c>
    </row>
    <row r="266" spans="1:20" x14ac:dyDescent="0.2">
      <c r="A266" s="10" t="str">
        <f>IF(COUNTRY_INFO!A266=0," ",COUNTRY_INFO!A266)</f>
        <v>Ethiopia</v>
      </c>
      <c r="B266" s="10" t="str">
        <f>IF(COUNTRY_INFO!B266=0," ",COUNTRY_INFO!B266)</f>
        <v>HarareHarare</v>
      </c>
      <c r="C266" s="10" t="str">
        <f>IF(COUNTRY_INFO!C266=0," ",COUNTRY_INFO!C266)</f>
        <v>Jenela</v>
      </c>
      <c r="D266" s="11" t="str">
        <f>IF(COUNTRY_INFO!$T$9:$T$1000="MDA3 (IVM)", COUNTRY_INFO!$T$9:$T$1000, " ")</f>
        <v xml:space="preserve"> </v>
      </c>
      <c r="E266" s="109"/>
      <c r="F266" s="288"/>
      <c r="G266" s="288"/>
      <c r="H266" s="11">
        <f t="shared" ref="H266:H329" si="37">SUM(F266:G266)</f>
        <v>0</v>
      </c>
      <c r="I266" s="18"/>
      <c r="J266" s="18"/>
      <c r="K266" s="14">
        <f t="shared" ref="K266:K329" si="38">SUM(I266:J266)</f>
        <v>0</v>
      </c>
      <c r="L266" s="59"/>
      <c r="M266" s="59"/>
      <c r="N266" s="56">
        <f t="shared" ref="N266:N329" si="39">SUM(L266:M266)</f>
        <v>0</v>
      </c>
      <c r="O266" s="11">
        <f t="shared" ref="O266:O329" si="40">MAX(I266,L266)</f>
        <v>0</v>
      </c>
      <c r="P266" s="11">
        <f t="shared" ref="P266:P329" si="41">MAX(J266,M266)</f>
        <v>0</v>
      </c>
      <c r="Q266" s="11">
        <f t="shared" ref="Q266:Q329" si="42">SUM(O266:P266)</f>
        <v>0</v>
      </c>
      <c r="R266" s="230" t="str">
        <f t="shared" ref="R266:R329" si="43">IF(F266&lt;&gt;0, IF(MAX(I266,L266)/F266*100=0, "-", MAX(I266,L266)/F266*100), " ")</f>
        <v xml:space="preserve"> </v>
      </c>
      <c r="S266" s="230" t="str">
        <f t="shared" ref="S266:S329" si="44">IF(G266&lt;&gt;0, IF(MAX(J266,M266)/G266*100=0, "-", MAX(J266,M266)/G266*100), " ")</f>
        <v xml:space="preserve"> </v>
      </c>
      <c r="T266" s="230" t="str">
        <f t="shared" ref="T266:T329" si="45">IF(H266&lt;&gt;0, IF((MAX(I266,L266)+MAX(J266,M266))/H266*100=0, "-",(MAX(I266,L266)+MAX(J266,M266))/H266*100), " ")</f>
        <v xml:space="preserve"> </v>
      </c>
    </row>
    <row r="267" spans="1:20" x14ac:dyDescent="0.2">
      <c r="A267" s="10" t="str">
        <f>IF(COUNTRY_INFO!A267=0," ",COUNTRY_INFO!A267)</f>
        <v>Ethiopia</v>
      </c>
      <c r="B267" s="10" t="str">
        <f>IF(COUNTRY_INFO!B267=0," ",COUNTRY_INFO!B267)</f>
        <v>HarareHarare</v>
      </c>
      <c r="C267" s="10" t="str">
        <f>IF(COUNTRY_INFO!C267=0," ",COUNTRY_INFO!C267)</f>
        <v>Shenkor</v>
      </c>
      <c r="D267" s="11" t="str">
        <f>IF(COUNTRY_INFO!$T$9:$T$1000="MDA3 (IVM)", COUNTRY_INFO!$T$9:$T$1000, " ")</f>
        <v xml:space="preserve"> </v>
      </c>
      <c r="E267" s="109"/>
      <c r="F267" s="288"/>
      <c r="G267" s="288"/>
      <c r="H267" s="11">
        <f t="shared" si="37"/>
        <v>0</v>
      </c>
      <c r="I267" s="18"/>
      <c r="J267" s="18"/>
      <c r="K267" s="14">
        <f t="shared" si="38"/>
        <v>0</v>
      </c>
      <c r="L267" s="59"/>
      <c r="M267" s="59"/>
      <c r="N267" s="56">
        <f t="shared" si="39"/>
        <v>0</v>
      </c>
      <c r="O267" s="11">
        <f t="shared" si="40"/>
        <v>0</v>
      </c>
      <c r="P267" s="11">
        <f t="shared" si="41"/>
        <v>0</v>
      </c>
      <c r="Q267" s="11">
        <f t="shared" si="42"/>
        <v>0</v>
      </c>
      <c r="R267" s="230" t="str">
        <f t="shared" si="43"/>
        <v xml:space="preserve"> </v>
      </c>
      <c r="S267" s="230" t="str">
        <f t="shared" si="44"/>
        <v xml:space="preserve"> </v>
      </c>
      <c r="T267" s="230" t="str">
        <f t="shared" si="45"/>
        <v xml:space="preserve"> </v>
      </c>
    </row>
    <row r="268" spans="1:20" x14ac:dyDescent="0.2">
      <c r="A268" s="10" t="str">
        <f>IF(COUNTRY_INFO!A268=0," ",COUNTRY_INFO!A268)</f>
        <v>Ethiopia</v>
      </c>
      <c r="B268" s="10" t="str">
        <f>IF(COUNTRY_INFO!B268=0," ",COUNTRY_INFO!B268)</f>
        <v>HarareHarare</v>
      </c>
      <c r="C268" s="10" t="str">
        <f>IF(COUNTRY_INFO!C268=0," ",COUNTRY_INFO!C268)</f>
        <v>Sofi</v>
      </c>
      <c r="D268" s="11" t="str">
        <f>IF(COUNTRY_INFO!$T$9:$T$1000="MDA3 (IVM)", COUNTRY_INFO!$T$9:$T$1000, " ")</f>
        <v xml:space="preserve"> </v>
      </c>
      <c r="E268" s="109"/>
      <c r="F268" s="288"/>
      <c r="G268" s="288"/>
      <c r="H268" s="11">
        <f t="shared" si="37"/>
        <v>0</v>
      </c>
      <c r="I268" s="18"/>
      <c r="J268" s="18"/>
      <c r="K268" s="14">
        <f t="shared" si="38"/>
        <v>0</v>
      </c>
      <c r="L268" s="59"/>
      <c r="M268" s="59"/>
      <c r="N268" s="56">
        <f t="shared" si="39"/>
        <v>0</v>
      </c>
      <c r="O268" s="11">
        <f t="shared" si="40"/>
        <v>0</v>
      </c>
      <c r="P268" s="11">
        <f t="shared" si="41"/>
        <v>0</v>
      </c>
      <c r="Q268" s="11">
        <f t="shared" si="42"/>
        <v>0</v>
      </c>
      <c r="R268" s="230" t="str">
        <f t="shared" si="43"/>
        <v xml:space="preserve"> </v>
      </c>
      <c r="S268" s="230" t="str">
        <f t="shared" si="44"/>
        <v xml:space="preserve"> </v>
      </c>
      <c r="T268" s="230" t="str">
        <f t="shared" si="45"/>
        <v xml:space="preserve"> </v>
      </c>
    </row>
    <row r="269" spans="1:20" x14ac:dyDescent="0.2">
      <c r="A269" s="10" t="str">
        <f>IF(COUNTRY_INFO!A269=0," ",COUNTRY_INFO!A269)</f>
        <v>Ethiopia</v>
      </c>
      <c r="B269" s="10" t="str">
        <f>IF(COUNTRY_INFO!B269=0," ",COUNTRY_INFO!B269)</f>
        <v>Oromia Arsi</v>
      </c>
      <c r="C269" s="10" t="str">
        <f>IF(COUNTRY_INFO!C269=0," ",COUNTRY_INFO!C269)</f>
        <v>Amigna</v>
      </c>
      <c r="D269" s="11" t="str">
        <f>IF(COUNTRY_INFO!$T$9:$T$1000="MDA3 (IVM)", COUNTRY_INFO!$T$9:$T$1000, " ")</f>
        <v xml:space="preserve"> </v>
      </c>
      <c r="E269" s="109"/>
      <c r="F269" s="288"/>
      <c r="G269" s="288"/>
      <c r="H269" s="11">
        <f t="shared" si="37"/>
        <v>0</v>
      </c>
      <c r="I269" s="18"/>
      <c r="J269" s="18"/>
      <c r="K269" s="14">
        <f t="shared" si="38"/>
        <v>0</v>
      </c>
      <c r="L269" s="59"/>
      <c r="M269" s="59"/>
      <c r="N269" s="56">
        <f t="shared" si="39"/>
        <v>0</v>
      </c>
      <c r="O269" s="11">
        <f t="shared" si="40"/>
        <v>0</v>
      </c>
      <c r="P269" s="11">
        <f t="shared" si="41"/>
        <v>0</v>
      </c>
      <c r="Q269" s="11">
        <f t="shared" si="42"/>
        <v>0</v>
      </c>
      <c r="R269" s="230" t="str">
        <f t="shared" si="43"/>
        <v xml:space="preserve"> </v>
      </c>
      <c r="S269" s="230" t="str">
        <f t="shared" si="44"/>
        <v xml:space="preserve"> </v>
      </c>
      <c r="T269" s="230" t="str">
        <f t="shared" si="45"/>
        <v xml:space="preserve"> </v>
      </c>
    </row>
    <row r="270" spans="1:20" x14ac:dyDescent="0.2">
      <c r="A270" s="10" t="str">
        <f>IF(COUNTRY_INFO!A270=0," ",COUNTRY_INFO!A270)</f>
        <v>Ethiopia</v>
      </c>
      <c r="B270" s="10" t="str">
        <f>IF(COUNTRY_INFO!B270=0," ",COUNTRY_INFO!B270)</f>
        <v>Oromia Arsi</v>
      </c>
      <c r="C270" s="10" t="str">
        <f>IF(COUNTRY_INFO!C270=0," ",COUNTRY_INFO!C270)</f>
        <v>Aseko</v>
      </c>
      <c r="D270" s="11" t="str">
        <f>IF(COUNTRY_INFO!$T$9:$T$1000="MDA3 (IVM)", COUNTRY_INFO!$T$9:$T$1000, " ")</f>
        <v xml:space="preserve"> </v>
      </c>
      <c r="E270" s="109"/>
      <c r="F270" s="288"/>
      <c r="G270" s="288"/>
      <c r="H270" s="11">
        <f t="shared" si="37"/>
        <v>0</v>
      </c>
      <c r="I270" s="18"/>
      <c r="J270" s="18"/>
      <c r="K270" s="14">
        <f t="shared" si="38"/>
        <v>0</v>
      </c>
      <c r="L270" s="59"/>
      <c r="M270" s="59"/>
      <c r="N270" s="56">
        <f t="shared" si="39"/>
        <v>0</v>
      </c>
      <c r="O270" s="11">
        <f t="shared" si="40"/>
        <v>0</v>
      </c>
      <c r="P270" s="11">
        <f t="shared" si="41"/>
        <v>0</v>
      </c>
      <c r="Q270" s="11">
        <f t="shared" si="42"/>
        <v>0</v>
      </c>
      <c r="R270" s="230" t="str">
        <f t="shared" si="43"/>
        <v xml:space="preserve"> </v>
      </c>
      <c r="S270" s="230" t="str">
        <f t="shared" si="44"/>
        <v xml:space="preserve"> </v>
      </c>
      <c r="T270" s="230" t="str">
        <f t="shared" si="45"/>
        <v xml:space="preserve"> </v>
      </c>
    </row>
    <row r="271" spans="1:20" x14ac:dyDescent="0.2">
      <c r="A271" s="10" t="str">
        <f>IF(COUNTRY_INFO!A271=0," ",COUNTRY_INFO!A271)</f>
        <v>Ethiopia</v>
      </c>
      <c r="B271" s="10" t="str">
        <f>IF(COUNTRY_INFO!B271=0," ",COUNTRY_INFO!B271)</f>
        <v>Oromia Arsi</v>
      </c>
      <c r="C271" s="10" t="str">
        <f>IF(COUNTRY_INFO!C271=0," ",COUNTRY_INFO!C271)</f>
        <v>Assela Town</v>
      </c>
      <c r="D271" s="11" t="str">
        <f>IF(COUNTRY_INFO!$T$9:$T$1000="MDA3 (IVM)", COUNTRY_INFO!$T$9:$T$1000, " ")</f>
        <v xml:space="preserve"> </v>
      </c>
      <c r="E271" s="109"/>
      <c r="F271" s="288"/>
      <c r="G271" s="288"/>
      <c r="H271" s="11">
        <f t="shared" si="37"/>
        <v>0</v>
      </c>
      <c r="I271" s="18"/>
      <c r="J271" s="18"/>
      <c r="K271" s="14">
        <f t="shared" si="38"/>
        <v>0</v>
      </c>
      <c r="L271" s="59"/>
      <c r="M271" s="59"/>
      <c r="N271" s="56">
        <f t="shared" si="39"/>
        <v>0</v>
      </c>
      <c r="O271" s="11">
        <f t="shared" si="40"/>
        <v>0</v>
      </c>
      <c r="P271" s="11">
        <f t="shared" si="41"/>
        <v>0</v>
      </c>
      <c r="Q271" s="11">
        <f t="shared" si="42"/>
        <v>0</v>
      </c>
      <c r="R271" s="230" t="str">
        <f t="shared" si="43"/>
        <v xml:space="preserve"> </v>
      </c>
      <c r="S271" s="230" t="str">
        <f t="shared" si="44"/>
        <v xml:space="preserve"> </v>
      </c>
      <c r="T271" s="230" t="str">
        <f t="shared" si="45"/>
        <v xml:space="preserve"> </v>
      </c>
    </row>
    <row r="272" spans="1:20" x14ac:dyDescent="0.2">
      <c r="A272" s="10" t="str">
        <f>IF(COUNTRY_INFO!A272=0," ",COUNTRY_INFO!A272)</f>
        <v>Ethiopia</v>
      </c>
      <c r="B272" s="10" t="str">
        <f>IF(COUNTRY_INFO!B272=0," ",COUNTRY_INFO!B272)</f>
        <v>Oromia Arsi</v>
      </c>
      <c r="C272" s="10" t="str">
        <f>IF(COUNTRY_INFO!C272=0," ",COUNTRY_INFO!C272)</f>
        <v>Bale</v>
      </c>
      <c r="D272" s="11" t="str">
        <f>IF(COUNTRY_INFO!$T$9:$T$1000="MDA3 (IVM)", COUNTRY_INFO!$T$9:$T$1000, " ")</f>
        <v xml:space="preserve"> </v>
      </c>
      <c r="E272" s="109"/>
      <c r="F272" s="288"/>
      <c r="G272" s="288"/>
      <c r="H272" s="11">
        <f t="shared" si="37"/>
        <v>0</v>
      </c>
      <c r="I272" s="18"/>
      <c r="J272" s="18"/>
      <c r="K272" s="14">
        <f t="shared" si="38"/>
        <v>0</v>
      </c>
      <c r="L272" s="59"/>
      <c r="M272" s="59"/>
      <c r="N272" s="56">
        <f t="shared" si="39"/>
        <v>0</v>
      </c>
      <c r="O272" s="11">
        <f t="shared" si="40"/>
        <v>0</v>
      </c>
      <c r="P272" s="11">
        <f t="shared" si="41"/>
        <v>0</v>
      </c>
      <c r="Q272" s="11">
        <f t="shared" si="42"/>
        <v>0</v>
      </c>
      <c r="R272" s="230" t="str">
        <f t="shared" si="43"/>
        <v xml:space="preserve"> </v>
      </c>
      <c r="S272" s="230" t="str">
        <f t="shared" si="44"/>
        <v xml:space="preserve"> </v>
      </c>
      <c r="T272" s="230" t="str">
        <f t="shared" si="45"/>
        <v xml:space="preserve"> </v>
      </c>
    </row>
    <row r="273" spans="1:20" x14ac:dyDescent="0.2">
      <c r="A273" s="10" t="str">
        <f>IF(COUNTRY_INFO!A273=0," ",COUNTRY_INFO!A273)</f>
        <v>Ethiopia</v>
      </c>
      <c r="B273" s="10" t="str">
        <f>IF(COUNTRY_INFO!B273=0," ",COUNTRY_INFO!B273)</f>
        <v>Oromia Arsi</v>
      </c>
      <c r="C273" s="10" t="str">
        <f>IF(COUNTRY_INFO!C273=0," ",COUNTRY_INFO!C273)</f>
        <v>Bekoji Town</v>
      </c>
      <c r="D273" s="11" t="str">
        <f>IF(COUNTRY_INFO!$T$9:$T$1000="MDA3 (IVM)", COUNTRY_INFO!$T$9:$T$1000, " ")</f>
        <v xml:space="preserve"> </v>
      </c>
      <c r="E273" s="109"/>
      <c r="F273" s="288"/>
      <c r="G273" s="288"/>
      <c r="H273" s="11">
        <f t="shared" si="37"/>
        <v>0</v>
      </c>
      <c r="I273" s="18"/>
      <c r="J273" s="18"/>
      <c r="K273" s="14">
        <f t="shared" si="38"/>
        <v>0</v>
      </c>
      <c r="L273" s="59"/>
      <c r="M273" s="59"/>
      <c r="N273" s="56">
        <f t="shared" si="39"/>
        <v>0</v>
      </c>
      <c r="O273" s="11">
        <f t="shared" si="40"/>
        <v>0</v>
      </c>
      <c r="P273" s="11">
        <f t="shared" si="41"/>
        <v>0</v>
      </c>
      <c r="Q273" s="11">
        <f t="shared" si="42"/>
        <v>0</v>
      </c>
      <c r="R273" s="230" t="str">
        <f t="shared" si="43"/>
        <v xml:space="preserve"> </v>
      </c>
      <c r="S273" s="230" t="str">
        <f t="shared" si="44"/>
        <v xml:space="preserve"> </v>
      </c>
      <c r="T273" s="230" t="str">
        <f t="shared" si="45"/>
        <v xml:space="preserve"> </v>
      </c>
    </row>
    <row r="274" spans="1:20" x14ac:dyDescent="0.2">
      <c r="A274" s="10" t="str">
        <f>IF(COUNTRY_INFO!A274=0," ",COUNTRY_INFO!A274)</f>
        <v>Ethiopia</v>
      </c>
      <c r="B274" s="10" t="str">
        <f>IF(COUNTRY_INFO!B274=0," ",COUNTRY_INFO!B274)</f>
        <v>Oromia Arsi</v>
      </c>
      <c r="C274" s="10" t="str">
        <f>IF(COUNTRY_INFO!C274=0," ",COUNTRY_INFO!C274)</f>
        <v>Chole</v>
      </c>
      <c r="D274" s="11" t="str">
        <f>IF(COUNTRY_INFO!$T$9:$T$1000="MDA3 (IVM)", COUNTRY_INFO!$T$9:$T$1000, " ")</f>
        <v xml:space="preserve"> </v>
      </c>
      <c r="E274" s="109"/>
      <c r="F274" s="288"/>
      <c r="G274" s="288"/>
      <c r="H274" s="11">
        <f t="shared" si="37"/>
        <v>0</v>
      </c>
      <c r="I274" s="18"/>
      <c r="J274" s="18"/>
      <c r="K274" s="14">
        <f t="shared" si="38"/>
        <v>0</v>
      </c>
      <c r="L274" s="59"/>
      <c r="M274" s="59"/>
      <c r="N274" s="56">
        <f t="shared" si="39"/>
        <v>0</v>
      </c>
      <c r="O274" s="11">
        <f t="shared" si="40"/>
        <v>0</v>
      </c>
      <c r="P274" s="11">
        <f t="shared" si="41"/>
        <v>0</v>
      </c>
      <c r="Q274" s="11">
        <f t="shared" si="42"/>
        <v>0</v>
      </c>
      <c r="R274" s="230" t="str">
        <f t="shared" si="43"/>
        <v xml:space="preserve"> </v>
      </c>
      <c r="S274" s="230" t="str">
        <f t="shared" si="44"/>
        <v xml:space="preserve"> </v>
      </c>
      <c r="T274" s="230" t="str">
        <f t="shared" si="45"/>
        <v xml:space="preserve"> </v>
      </c>
    </row>
    <row r="275" spans="1:20" x14ac:dyDescent="0.2">
      <c r="A275" s="10" t="str">
        <f>IF(COUNTRY_INFO!A275=0," ",COUNTRY_INFO!A275)</f>
        <v>Ethiopia</v>
      </c>
      <c r="B275" s="10" t="str">
        <f>IF(COUNTRY_INFO!B275=0," ",COUNTRY_INFO!B275)</f>
        <v>Oromia Arsi</v>
      </c>
      <c r="C275" s="10" t="str">
        <f>IF(COUNTRY_INFO!C275=0," ",COUNTRY_INFO!C275)</f>
        <v>Digeluna Tijo</v>
      </c>
      <c r="D275" s="11" t="str">
        <f>IF(COUNTRY_INFO!$T$9:$T$1000="MDA3 (IVM)", COUNTRY_INFO!$T$9:$T$1000, " ")</f>
        <v xml:space="preserve"> </v>
      </c>
      <c r="E275" s="109"/>
      <c r="F275" s="288"/>
      <c r="G275" s="288"/>
      <c r="H275" s="11">
        <f t="shared" si="37"/>
        <v>0</v>
      </c>
      <c r="I275" s="18"/>
      <c r="J275" s="18"/>
      <c r="K275" s="14">
        <f t="shared" si="38"/>
        <v>0</v>
      </c>
      <c r="L275" s="59"/>
      <c r="M275" s="59"/>
      <c r="N275" s="56">
        <f t="shared" si="39"/>
        <v>0</v>
      </c>
      <c r="O275" s="11">
        <f t="shared" si="40"/>
        <v>0</v>
      </c>
      <c r="P275" s="11">
        <f t="shared" si="41"/>
        <v>0</v>
      </c>
      <c r="Q275" s="11">
        <f t="shared" si="42"/>
        <v>0</v>
      </c>
      <c r="R275" s="230" t="str">
        <f t="shared" si="43"/>
        <v xml:space="preserve"> </v>
      </c>
      <c r="S275" s="230" t="str">
        <f t="shared" si="44"/>
        <v xml:space="preserve"> </v>
      </c>
      <c r="T275" s="230" t="str">
        <f t="shared" si="45"/>
        <v xml:space="preserve"> </v>
      </c>
    </row>
    <row r="276" spans="1:20" x14ac:dyDescent="0.2">
      <c r="A276" s="10" t="str">
        <f>IF(COUNTRY_INFO!A276=0," ",COUNTRY_INFO!A276)</f>
        <v>Ethiopia</v>
      </c>
      <c r="B276" s="10" t="str">
        <f>IF(COUNTRY_INFO!B276=0," ",COUNTRY_INFO!B276)</f>
        <v>Oromia Arsi</v>
      </c>
      <c r="C276" s="10" t="str">
        <f>IF(COUNTRY_INFO!C276=0," ",COUNTRY_INFO!C276)</f>
        <v>Diksis</v>
      </c>
      <c r="D276" s="11" t="str">
        <f>IF(COUNTRY_INFO!$T$9:$T$1000="MDA3 (IVM)", COUNTRY_INFO!$T$9:$T$1000, " ")</f>
        <v xml:space="preserve"> </v>
      </c>
      <c r="E276" s="109"/>
      <c r="F276" s="288"/>
      <c r="G276" s="288"/>
      <c r="H276" s="11">
        <f t="shared" si="37"/>
        <v>0</v>
      </c>
      <c r="I276" s="18"/>
      <c r="J276" s="18"/>
      <c r="K276" s="14">
        <f t="shared" si="38"/>
        <v>0</v>
      </c>
      <c r="L276" s="59"/>
      <c r="M276" s="59"/>
      <c r="N276" s="56">
        <f t="shared" si="39"/>
        <v>0</v>
      </c>
      <c r="O276" s="11">
        <f t="shared" si="40"/>
        <v>0</v>
      </c>
      <c r="P276" s="11">
        <f t="shared" si="41"/>
        <v>0</v>
      </c>
      <c r="Q276" s="11">
        <f t="shared" si="42"/>
        <v>0</v>
      </c>
      <c r="R276" s="230" t="str">
        <f t="shared" si="43"/>
        <v xml:space="preserve"> </v>
      </c>
      <c r="S276" s="230" t="str">
        <f t="shared" si="44"/>
        <v xml:space="preserve"> </v>
      </c>
      <c r="T276" s="230" t="str">
        <f t="shared" si="45"/>
        <v xml:space="preserve"> </v>
      </c>
    </row>
    <row r="277" spans="1:20" x14ac:dyDescent="0.2">
      <c r="A277" s="10" t="str">
        <f>IF(COUNTRY_INFO!A277=0," ",COUNTRY_INFO!A277)</f>
        <v>Ethiopia</v>
      </c>
      <c r="B277" s="10" t="str">
        <f>IF(COUNTRY_INFO!B277=0," ",COUNTRY_INFO!B277)</f>
        <v>Oromia Arsi</v>
      </c>
      <c r="C277" s="10" t="str">
        <f>IF(COUNTRY_INFO!C277=0," ",COUNTRY_INFO!C277)</f>
        <v>Dodota</v>
      </c>
      <c r="D277" s="11" t="str">
        <f>IF(COUNTRY_INFO!$T$9:$T$1000="MDA3 (IVM)", COUNTRY_INFO!$T$9:$T$1000, " ")</f>
        <v xml:space="preserve"> </v>
      </c>
      <c r="E277" s="109"/>
      <c r="F277" s="288"/>
      <c r="G277" s="288"/>
      <c r="H277" s="11">
        <f t="shared" si="37"/>
        <v>0</v>
      </c>
      <c r="I277" s="18"/>
      <c r="J277" s="18"/>
      <c r="K277" s="14">
        <f t="shared" si="38"/>
        <v>0</v>
      </c>
      <c r="L277" s="59"/>
      <c r="M277" s="59"/>
      <c r="N277" s="56">
        <f t="shared" si="39"/>
        <v>0</v>
      </c>
      <c r="O277" s="11">
        <f t="shared" si="40"/>
        <v>0</v>
      </c>
      <c r="P277" s="11">
        <f t="shared" si="41"/>
        <v>0</v>
      </c>
      <c r="Q277" s="11">
        <f t="shared" si="42"/>
        <v>0</v>
      </c>
      <c r="R277" s="230" t="str">
        <f t="shared" si="43"/>
        <v xml:space="preserve"> </v>
      </c>
      <c r="S277" s="230" t="str">
        <f t="shared" si="44"/>
        <v xml:space="preserve"> </v>
      </c>
      <c r="T277" s="230" t="str">
        <f t="shared" si="45"/>
        <v xml:space="preserve"> </v>
      </c>
    </row>
    <row r="278" spans="1:20" x14ac:dyDescent="0.2">
      <c r="A278" s="10" t="str">
        <f>IF(COUNTRY_INFO!A278=0," ",COUNTRY_INFO!A278)</f>
        <v>Ethiopia</v>
      </c>
      <c r="B278" s="10" t="str">
        <f>IF(COUNTRY_INFO!B278=0," ",COUNTRY_INFO!B278)</f>
        <v>Oromia Arsi</v>
      </c>
      <c r="C278" s="10" t="str">
        <f>IF(COUNTRY_INFO!C278=0," ",COUNTRY_INFO!C278)</f>
        <v>Enkelo Wabe</v>
      </c>
      <c r="D278" s="11" t="str">
        <f>IF(COUNTRY_INFO!$T$9:$T$1000="MDA3 (IVM)", COUNTRY_INFO!$T$9:$T$1000, " ")</f>
        <v xml:space="preserve"> </v>
      </c>
      <c r="E278" s="109"/>
      <c r="F278" s="288"/>
      <c r="G278" s="288"/>
      <c r="H278" s="11">
        <f t="shared" si="37"/>
        <v>0</v>
      </c>
      <c r="I278" s="18"/>
      <c r="J278" s="18"/>
      <c r="K278" s="14">
        <f t="shared" si="38"/>
        <v>0</v>
      </c>
      <c r="L278" s="59"/>
      <c r="M278" s="59"/>
      <c r="N278" s="56">
        <f t="shared" si="39"/>
        <v>0</v>
      </c>
      <c r="O278" s="11">
        <f t="shared" si="40"/>
        <v>0</v>
      </c>
      <c r="P278" s="11">
        <f t="shared" si="41"/>
        <v>0</v>
      </c>
      <c r="Q278" s="11">
        <f t="shared" si="42"/>
        <v>0</v>
      </c>
      <c r="R278" s="230" t="str">
        <f t="shared" si="43"/>
        <v xml:space="preserve"> </v>
      </c>
      <c r="S278" s="230" t="str">
        <f t="shared" si="44"/>
        <v xml:space="preserve"> </v>
      </c>
      <c r="T278" s="230" t="str">
        <f t="shared" si="45"/>
        <v xml:space="preserve"> </v>
      </c>
    </row>
    <row r="279" spans="1:20" x14ac:dyDescent="0.2">
      <c r="A279" s="10" t="str">
        <f>IF(COUNTRY_INFO!A279=0," ",COUNTRY_INFO!A279)</f>
        <v>Ethiopia</v>
      </c>
      <c r="B279" s="10" t="str">
        <f>IF(COUNTRY_INFO!B279=0," ",COUNTRY_INFO!B279)</f>
        <v>Oromia Arsi</v>
      </c>
      <c r="C279" s="10" t="str">
        <f>IF(COUNTRY_INFO!C279=0," ",COUNTRY_INFO!C279)</f>
        <v>Gololcha</v>
      </c>
      <c r="D279" s="11" t="str">
        <f>IF(COUNTRY_INFO!$T$9:$T$1000="MDA3 (IVM)", COUNTRY_INFO!$T$9:$T$1000, " ")</f>
        <v xml:space="preserve"> </v>
      </c>
      <c r="E279" s="109"/>
      <c r="F279" s="288"/>
      <c r="G279" s="288"/>
      <c r="H279" s="11">
        <f t="shared" si="37"/>
        <v>0</v>
      </c>
      <c r="I279" s="18"/>
      <c r="J279" s="18"/>
      <c r="K279" s="14">
        <f t="shared" si="38"/>
        <v>0</v>
      </c>
      <c r="L279" s="59"/>
      <c r="M279" s="59"/>
      <c r="N279" s="56">
        <f t="shared" si="39"/>
        <v>0</v>
      </c>
      <c r="O279" s="11">
        <f t="shared" si="40"/>
        <v>0</v>
      </c>
      <c r="P279" s="11">
        <f t="shared" si="41"/>
        <v>0</v>
      </c>
      <c r="Q279" s="11">
        <f t="shared" si="42"/>
        <v>0</v>
      </c>
      <c r="R279" s="230" t="str">
        <f t="shared" si="43"/>
        <v xml:space="preserve"> </v>
      </c>
      <c r="S279" s="230" t="str">
        <f t="shared" si="44"/>
        <v xml:space="preserve"> </v>
      </c>
      <c r="T279" s="230" t="str">
        <f t="shared" si="45"/>
        <v xml:space="preserve"> </v>
      </c>
    </row>
    <row r="280" spans="1:20" x14ac:dyDescent="0.2">
      <c r="A280" s="10" t="str">
        <f>IF(COUNTRY_INFO!A280=0," ",COUNTRY_INFO!A280)</f>
        <v>Ethiopia</v>
      </c>
      <c r="B280" s="10" t="str">
        <f>IF(COUNTRY_INFO!B280=0," ",COUNTRY_INFO!B280)</f>
        <v>Oromia Arsi</v>
      </c>
      <c r="C280" s="10" t="str">
        <f>IF(COUNTRY_INFO!C280=0," ",COUNTRY_INFO!C280)</f>
        <v>Guna</v>
      </c>
      <c r="D280" s="11" t="str">
        <f>IF(COUNTRY_INFO!$T$9:$T$1000="MDA3 (IVM)", COUNTRY_INFO!$T$9:$T$1000, " ")</f>
        <v xml:space="preserve"> </v>
      </c>
      <c r="E280" s="109"/>
      <c r="F280" s="288"/>
      <c r="G280" s="288"/>
      <c r="H280" s="11">
        <f t="shared" si="37"/>
        <v>0</v>
      </c>
      <c r="I280" s="18"/>
      <c r="J280" s="18"/>
      <c r="K280" s="14">
        <f t="shared" si="38"/>
        <v>0</v>
      </c>
      <c r="L280" s="59"/>
      <c r="M280" s="59"/>
      <c r="N280" s="56">
        <f t="shared" si="39"/>
        <v>0</v>
      </c>
      <c r="O280" s="11">
        <f t="shared" si="40"/>
        <v>0</v>
      </c>
      <c r="P280" s="11">
        <f t="shared" si="41"/>
        <v>0</v>
      </c>
      <c r="Q280" s="11">
        <f t="shared" si="42"/>
        <v>0</v>
      </c>
      <c r="R280" s="230" t="str">
        <f t="shared" si="43"/>
        <v xml:space="preserve"> </v>
      </c>
      <c r="S280" s="230" t="str">
        <f t="shared" si="44"/>
        <v xml:space="preserve"> </v>
      </c>
      <c r="T280" s="230" t="str">
        <f t="shared" si="45"/>
        <v xml:space="preserve"> </v>
      </c>
    </row>
    <row r="281" spans="1:20" x14ac:dyDescent="0.2">
      <c r="A281" s="10" t="str">
        <f>IF(COUNTRY_INFO!A281=0," ",COUNTRY_INFO!A281)</f>
        <v>Ethiopia</v>
      </c>
      <c r="B281" s="10" t="str">
        <f>IF(COUNTRY_INFO!B281=0," ",COUNTRY_INFO!B281)</f>
        <v>Oromia Arsi</v>
      </c>
      <c r="C281" s="10" t="str">
        <f>IF(COUNTRY_INFO!C281=0," ",COUNTRY_INFO!C281)</f>
        <v>Hetosa</v>
      </c>
      <c r="D281" s="11" t="str">
        <f>IF(COUNTRY_INFO!$T$9:$T$1000="MDA3 (IVM)", COUNTRY_INFO!$T$9:$T$1000, " ")</f>
        <v xml:space="preserve"> </v>
      </c>
      <c r="E281" s="109"/>
      <c r="F281" s="288"/>
      <c r="G281" s="288"/>
      <c r="H281" s="11">
        <f t="shared" si="37"/>
        <v>0</v>
      </c>
      <c r="I281" s="18"/>
      <c r="J281" s="18"/>
      <c r="K281" s="14">
        <f t="shared" si="38"/>
        <v>0</v>
      </c>
      <c r="L281" s="59"/>
      <c r="M281" s="59"/>
      <c r="N281" s="56">
        <f t="shared" si="39"/>
        <v>0</v>
      </c>
      <c r="O281" s="11">
        <f t="shared" si="40"/>
        <v>0</v>
      </c>
      <c r="P281" s="11">
        <f t="shared" si="41"/>
        <v>0</v>
      </c>
      <c r="Q281" s="11">
        <f t="shared" si="42"/>
        <v>0</v>
      </c>
      <c r="R281" s="230" t="str">
        <f t="shared" si="43"/>
        <v xml:space="preserve"> </v>
      </c>
      <c r="S281" s="230" t="str">
        <f t="shared" si="44"/>
        <v xml:space="preserve"> </v>
      </c>
      <c r="T281" s="230" t="str">
        <f t="shared" si="45"/>
        <v xml:space="preserve"> </v>
      </c>
    </row>
    <row r="282" spans="1:20" x14ac:dyDescent="0.2">
      <c r="A282" s="10" t="str">
        <f>IF(COUNTRY_INFO!A282=0," ",COUNTRY_INFO!A282)</f>
        <v>Ethiopia</v>
      </c>
      <c r="B282" s="10" t="str">
        <f>IF(COUNTRY_INFO!B282=0," ",COUNTRY_INFO!B282)</f>
        <v>Oromia Arsi</v>
      </c>
      <c r="C282" s="10" t="str">
        <f>IF(COUNTRY_INFO!C282=0," ",COUNTRY_INFO!C282)</f>
        <v>Jeju</v>
      </c>
      <c r="D282" s="11" t="str">
        <f>IF(COUNTRY_INFO!$T$9:$T$1000="MDA3 (IVM)", COUNTRY_INFO!$T$9:$T$1000, " ")</f>
        <v xml:space="preserve"> </v>
      </c>
      <c r="E282" s="109"/>
      <c r="F282" s="288"/>
      <c r="G282" s="288"/>
      <c r="H282" s="11">
        <f t="shared" si="37"/>
        <v>0</v>
      </c>
      <c r="I282" s="18"/>
      <c r="J282" s="18"/>
      <c r="K282" s="14">
        <f t="shared" si="38"/>
        <v>0</v>
      </c>
      <c r="L282" s="59"/>
      <c r="M282" s="59"/>
      <c r="N282" s="56">
        <f t="shared" si="39"/>
        <v>0</v>
      </c>
      <c r="O282" s="11">
        <f t="shared" si="40"/>
        <v>0</v>
      </c>
      <c r="P282" s="11">
        <f t="shared" si="41"/>
        <v>0</v>
      </c>
      <c r="Q282" s="11">
        <f t="shared" si="42"/>
        <v>0</v>
      </c>
      <c r="R282" s="230" t="str">
        <f t="shared" si="43"/>
        <v xml:space="preserve"> </v>
      </c>
      <c r="S282" s="230" t="str">
        <f t="shared" si="44"/>
        <v xml:space="preserve"> </v>
      </c>
      <c r="T282" s="230" t="str">
        <f t="shared" si="45"/>
        <v xml:space="preserve"> </v>
      </c>
    </row>
    <row r="283" spans="1:20" x14ac:dyDescent="0.2">
      <c r="A283" s="10" t="str">
        <f>IF(COUNTRY_INFO!A283=0," ",COUNTRY_INFO!A283)</f>
        <v>Ethiopia</v>
      </c>
      <c r="B283" s="10" t="str">
        <f>IF(COUNTRY_INFO!B283=0," ",COUNTRY_INFO!B283)</f>
        <v>Oromia Arsi</v>
      </c>
      <c r="C283" s="10" t="str">
        <f>IF(COUNTRY_INFO!C283=0," ",COUNTRY_INFO!C283)</f>
        <v>Limuna bilbilo</v>
      </c>
      <c r="D283" s="11" t="str">
        <f>IF(COUNTRY_INFO!$T$9:$T$1000="MDA3 (IVM)", COUNTRY_INFO!$T$9:$T$1000, " ")</f>
        <v xml:space="preserve"> </v>
      </c>
      <c r="E283" s="109"/>
      <c r="F283" s="288"/>
      <c r="G283" s="288"/>
      <c r="H283" s="11">
        <f t="shared" si="37"/>
        <v>0</v>
      </c>
      <c r="I283" s="18"/>
      <c r="J283" s="18"/>
      <c r="K283" s="14">
        <f t="shared" si="38"/>
        <v>0</v>
      </c>
      <c r="L283" s="59"/>
      <c r="M283" s="59"/>
      <c r="N283" s="56">
        <f t="shared" si="39"/>
        <v>0</v>
      </c>
      <c r="O283" s="11">
        <f t="shared" si="40"/>
        <v>0</v>
      </c>
      <c r="P283" s="11">
        <f t="shared" si="41"/>
        <v>0</v>
      </c>
      <c r="Q283" s="11">
        <f t="shared" si="42"/>
        <v>0</v>
      </c>
      <c r="R283" s="230" t="str">
        <f t="shared" si="43"/>
        <v xml:space="preserve"> </v>
      </c>
      <c r="S283" s="230" t="str">
        <f t="shared" si="44"/>
        <v xml:space="preserve"> </v>
      </c>
      <c r="T283" s="230" t="str">
        <f t="shared" si="45"/>
        <v xml:space="preserve"> </v>
      </c>
    </row>
    <row r="284" spans="1:20" x14ac:dyDescent="0.2">
      <c r="A284" s="10" t="str">
        <f>IF(COUNTRY_INFO!A284=0," ",COUNTRY_INFO!A284)</f>
        <v>Ethiopia</v>
      </c>
      <c r="B284" s="10" t="str">
        <f>IF(COUNTRY_INFO!B284=0," ",COUNTRY_INFO!B284)</f>
        <v>Oromia Arsi</v>
      </c>
      <c r="C284" s="10" t="str">
        <f>IF(COUNTRY_INFO!C284=0," ",COUNTRY_INFO!C284)</f>
        <v>Lode hetosa</v>
      </c>
      <c r="D284" s="11" t="str">
        <f>IF(COUNTRY_INFO!$T$9:$T$1000="MDA3 (IVM)", COUNTRY_INFO!$T$9:$T$1000, " ")</f>
        <v xml:space="preserve"> </v>
      </c>
      <c r="E284" s="109"/>
      <c r="F284" s="288"/>
      <c r="G284" s="288"/>
      <c r="H284" s="11">
        <f t="shared" si="37"/>
        <v>0</v>
      </c>
      <c r="I284" s="18"/>
      <c r="J284" s="18"/>
      <c r="K284" s="14">
        <f t="shared" si="38"/>
        <v>0</v>
      </c>
      <c r="L284" s="59"/>
      <c r="M284" s="59"/>
      <c r="N284" s="56">
        <f t="shared" si="39"/>
        <v>0</v>
      </c>
      <c r="O284" s="11">
        <f t="shared" si="40"/>
        <v>0</v>
      </c>
      <c r="P284" s="11">
        <f t="shared" si="41"/>
        <v>0</v>
      </c>
      <c r="Q284" s="11">
        <f t="shared" si="42"/>
        <v>0</v>
      </c>
      <c r="R284" s="230" t="str">
        <f t="shared" si="43"/>
        <v xml:space="preserve"> </v>
      </c>
      <c r="S284" s="230" t="str">
        <f t="shared" si="44"/>
        <v xml:space="preserve"> </v>
      </c>
      <c r="T284" s="230" t="str">
        <f t="shared" si="45"/>
        <v xml:space="preserve"> </v>
      </c>
    </row>
    <row r="285" spans="1:20" x14ac:dyDescent="0.2">
      <c r="A285" s="10" t="str">
        <f>IF(COUNTRY_INFO!A285=0," ",COUNTRY_INFO!A285)</f>
        <v>Ethiopia</v>
      </c>
      <c r="B285" s="10" t="str">
        <f>IF(COUNTRY_INFO!B285=0," ",COUNTRY_INFO!B285)</f>
        <v>Oromia Arsi</v>
      </c>
      <c r="C285" s="10" t="str">
        <f>IF(COUNTRY_INFO!C285=0," ",COUNTRY_INFO!C285)</f>
        <v>Merti</v>
      </c>
      <c r="D285" s="11" t="str">
        <f>IF(COUNTRY_INFO!$T$9:$T$1000="MDA3 (IVM)", COUNTRY_INFO!$T$9:$T$1000, " ")</f>
        <v xml:space="preserve"> </v>
      </c>
      <c r="E285" s="109"/>
      <c r="F285" s="288"/>
      <c r="G285" s="288"/>
      <c r="H285" s="11">
        <f t="shared" si="37"/>
        <v>0</v>
      </c>
      <c r="I285" s="18"/>
      <c r="J285" s="18"/>
      <c r="K285" s="14">
        <f t="shared" si="38"/>
        <v>0</v>
      </c>
      <c r="L285" s="59"/>
      <c r="M285" s="59"/>
      <c r="N285" s="56">
        <f t="shared" si="39"/>
        <v>0</v>
      </c>
      <c r="O285" s="11">
        <f t="shared" si="40"/>
        <v>0</v>
      </c>
      <c r="P285" s="11">
        <f t="shared" si="41"/>
        <v>0</v>
      </c>
      <c r="Q285" s="11">
        <f t="shared" si="42"/>
        <v>0</v>
      </c>
      <c r="R285" s="230" t="str">
        <f t="shared" si="43"/>
        <v xml:space="preserve"> </v>
      </c>
      <c r="S285" s="230" t="str">
        <f t="shared" si="44"/>
        <v xml:space="preserve"> </v>
      </c>
      <c r="T285" s="230" t="str">
        <f t="shared" si="45"/>
        <v xml:space="preserve"> </v>
      </c>
    </row>
    <row r="286" spans="1:20" x14ac:dyDescent="0.2">
      <c r="A286" s="10" t="str">
        <f>IF(COUNTRY_INFO!A286=0," ",COUNTRY_INFO!A286)</f>
        <v>Ethiopia</v>
      </c>
      <c r="B286" s="10" t="str">
        <f>IF(COUNTRY_INFO!B286=0," ",COUNTRY_INFO!B286)</f>
        <v>Oromia Arsi</v>
      </c>
      <c r="C286" s="10" t="str">
        <f>IF(COUNTRY_INFO!C286=0," ",COUNTRY_INFO!C286)</f>
        <v>Munesa</v>
      </c>
      <c r="D286" s="11" t="str">
        <f>IF(COUNTRY_INFO!$T$9:$T$1000="MDA3 (IVM)", COUNTRY_INFO!$T$9:$T$1000, " ")</f>
        <v xml:space="preserve"> </v>
      </c>
      <c r="E286" s="109"/>
      <c r="F286" s="288"/>
      <c r="G286" s="288"/>
      <c r="H286" s="11">
        <f t="shared" si="37"/>
        <v>0</v>
      </c>
      <c r="I286" s="18"/>
      <c r="J286" s="18"/>
      <c r="K286" s="14">
        <f t="shared" si="38"/>
        <v>0</v>
      </c>
      <c r="L286" s="59"/>
      <c r="M286" s="59"/>
      <c r="N286" s="56">
        <f t="shared" si="39"/>
        <v>0</v>
      </c>
      <c r="O286" s="11">
        <f t="shared" si="40"/>
        <v>0</v>
      </c>
      <c r="P286" s="11">
        <f t="shared" si="41"/>
        <v>0</v>
      </c>
      <c r="Q286" s="11">
        <f t="shared" si="42"/>
        <v>0</v>
      </c>
      <c r="R286" s="230" t="str">
        <f t="shared" si="43"/>
        <v xml:space="preserve"> </v>
      </c>
      <c r="S286" s="230" t="str">
        <f t="shared" si="44"/>
        <v xml:space="preserve"> </v>
      </c>
      <c r="T286" s="230" t="str">
        <f t="shared" si="45"/>
        <v xml:space="preserve"> </v>
      </c>
    </row>
    <row r="287" spans="1:20" x14ac:dyDescent="0.2">
      <c r="A287" s="10" t="str">
        <f>IF(COUNTRY_INFO!A287=0," ",COUNTRY_INFO!A287)</f>
        <v>Ethiopia</v>
      </c>
      <c r="B287" s="10" t="str">
        <f>IF(COUNTRY_INFO!B287=0," ",COUNTRY_INFO!B287)</f>
        <v>Oromia Arsi</v>
      </c>
      <c r="C287" s="10" t="str">
        <f>IF(COUNTRY_INFO!C287=0," ",COUNTRY_INFO!C287)</f>
        <v>Robe</v>
      </c>
      <c r="D287" s="11" t="str">
        <f>IF(COUNTRY_INFO!$T$9:$T$1000="MDA3 (IVM)", COUNTRY_INFO!$T$9:$T$1000, " ")</f>
        <v xml:space="preserve"> </v>
      </c>
      <c r="E287" s="109"/>
      <c r="F287" s="288"/>
      <c r="G287" s="288"/>
      <c r="H287" s="11">
        <f t="shared" si="37"/>
        <v>0</v>
      </c>
      <c r="I287" s="18"/>
      <c r="J287" s="18"/>
      <c r="K287" s="14">
        <f t="shared" si="38"/>
        <v>0</v>
      </c>
      <c r="L287" s="59"/>
      <c r="M287" s="59"/>
      <c r="N287" s="56">
        <f t="shared" si="39"/>
        <v>0</v>
      </c>
      <c r="O287" s="11">
        <f t="shared" si="40"/>
        <v>0</v>
      </c>
      <c r="P287" s="11">
        <f t="shared" si="41"/>
        <v>0</v>
      </c>
      <c r="Q287" s="11">
        <f t="shared" si="42"/>
        <v>0</v>
      </c>
      <c r="R287" s="230" t="str">
        <f t="shared" si="43"/>
        <v xml:space="preserve"> </v>
      </c>
      <c r="S287" s="230" t="str">
        <f t="shared" si="44"/>
        <v xml:space="preserve"> </v>
      </c>
      <c r="T287" s="230" t="str">
        <f t="shared" si="45"/>
        <v xml:space="preserve"> </v>
      </c>
    </row>
    <row r="288" spans="1:20" x14ac:dyDescent="0.2">
      <c r="A288" s="10" t="str">
        <f>IF(COUNTRY_INFO!A288=0," ",COUNTRY_INFO!A288)</f>
        <v>Ethiopia</v>
      </c>
      <c r="B288" s="10" t="str">
        <f>IF(COUNTRY_INFO!B288=0," ",COUNTRY_INFO!B288)</f>
        <v>Oromia Arsi</v>
      </c>
      <c r="C288" s="10" t="str">
        <f>IF(COUNTRY_INFO!C288=0," ",COUNTRY_INFO!C288)</f>
        <v>Seru</v>
      </c>
      <c r="D288" s="11" t="str">
        <f>IF(COUNTRY_INFO!$T$9:$T$1000="MDA3 (IVM)", COUNTRY_INFO!$T$9:$T$1000, " ")</f>
        <v xml:space="preserve"> </v>
      </c>
      <c r="E288" s="109"/>
      <c r="F288" s="288"/>
      <c r="G288" s="288"/>
      <c r="H288" s="11">
        <f t="shared" si="37"/>
        <v>0</v>
      </c>
      <c r="I288" s="18"/>
      <c r="J288" s="18"/>
      <c r="K288" s="14">
        <f t="shared" si="38"/>
        <v>0</v>
      </c>
      <c r="L288" s="59"/>
      <c r="M288" s="59"/>
      <c r="N288" s="56">
        <f t="shared" si="39"/>
        <v>0</v>
      </c>
      <c r="O288" s="11">
        <f t="shared" si="40"/>
        <v>0</v>
      </c>
      <c r="P288" s="11">
        <f t="shared" si="41"/>
        <v>0</v>
      </c>
      <c r="Q288" s="11">
        <f t="shared" si="42"/>
        <v>0</v>
      </c>
      <c r="R288" s="230" t="str">
        <f t="shared" si="43"/>
        <v xml:space="preserve"> </v>
      </c>
      <c r="S288" s="230" t="str">
        <f t="shared" si="44"/>
        <v xml:space="preserve"> </v>
      </c>
      <c r="T288" s="230" t="str">
        <f t="shared" si="45"/>
        <v xml:space="preserve"> </v>
      </c>
    </row>
    <row r="289" spans="1:20" x14ac:dyDescent="0.2">
      <c r="A289" s="10" t="str">
        <f>IF(COUNTRY_INFO!A289=0," ",COUNTRY_INFO!A289)</f>
        <v>Ethiopia</v>
      </c>
      <c r="B289" s="10" t="str">
        <f>IF(COUNTRY_INFO!B289=0," ",COUNTRY_INFO!B289)</f>
        <v>Oromia Arsi</v>
      </c>
      <c r="C289" s="10" t="str">
        <f>IF(COUNTRY_INFO!C289=0," ",COUNTRY_INFO!C289)</f>
        <v>Shanan Kolu</v>
      </c>
      <c r="D289" s="11" t="str">
        <f>IF(COUNTRY_INFO!$T$9:$T$1000="MDA3 (IVM)", COUNTRY_INFO!$T$9:$T$1000, " ")</f>
        <v xml:space="preserve"> </v>
      </c>
      <c r="E289" s="109"/>
      <c r="F289" s="288"/>
      <c r="G289" s="288"/>
      <c r="H289" s="11">
        <f t="shared" si="37"/>
        <v>0</v>
      </c>
      <c r="I289" s="18"/>
      <c r="J289" s="18"/>
      <c r="K289" s="14">
        <f t="shared" si="38"/>
        <v>0</v>
      </c>
      <c r="L289" s="59"/>
      <c r="M289" s="59"/>
      <c r="N289" s="56">
        <f t="shared" si="39"/>
        <v>0</v>
      </c>
      <c r="O289" s="11">
        <f t="shared" si="40"/>
        <v>0</v>
      </c>
      <c r="P289" s="11">
        <f t="shared" si="41"/>
        <v>0</v>
      </c>
      <c r="Q289" s="11">
        <f t="shared" si="42"/>
        <v>0</v>
      </c>
      <c r="R289" s="230" t="str">
        <f t="shared" si="43"/>
        <v xml:space="preserve"> </v>
      </c>
      <c r="S289" s="230" t="str">
        <f t="shared" si="44"/>
        <v xml:space="preserve"> </v>
      </c>
      <c r="T289" s="230" t="str">
        <f t="shared" si="45"/>
        <v xml:space="preserve"> </v>
      </c>
    </row>
    <row r="290" spans="1:20" x14ac:dyDescent="0.2">
      <c r="A290" s="10" t="str">
        <f>IF(COUNTRY_INFO!A290=0," ",COUNTRY_INFO!A290)</f>
        <v>Ethiopia</v>
      </c>
      <c r="B290" s="10" t="str">
        <f>IF(COUNTRY_INFO!B290=0," ",COUNTRY_INFO!B290)</f>
        <v>Oromia Arsi</v>
      </c>
      <c r="C290" s="10" t="str">
        <f>IF(COUNTRY_INFO!C290=0," ",COUNTRY_INFO!C290)</f>
        <v>Shirka</v>
      </c>
      <c r="D290" s="11" t="str">
        <f>IF(COUNTRY_INFO!$T$9:$T$1000="MDA3 (IVM)", COUNTRY_INFO!$T$9:$T$1000, " ")</f>
        <v xml:space="preserve"> </v>
      </c>
      <c r="E290" s="109"/>
      <c r="F290" s="288"/>
      <c r="G290" s="288"/>
      <c r="H290" s="11">
        <f t="shared" si="37"/>
        <v>0</v>
      </c>
      <c r="I290" s="18"/>
      <c r="J290" s="18"/>
      <c r="K290" s="14">
        <f t="shared" si="38"/>
        <v>0</v>
      </c>
      <c r="L290" s="59"/>
      <c r="M290" s="59"/>
      <c r="N290" s="56">
        <f t="shared" si="39"/>
        <v>0</v>
      </c>
      <c r="O290" s="11">
        <f t="shared" si="40"/>
        <v>0</v>
      </c>
      <c r="P290" s="11">
        <f t="shared" si="41"/>
        <v>0</v>
      </c>
      <c r="Q290" s="11">
        <f t="shared" si="42"/>
        <v>0</v>
      </c>
      <c r="R290" s="230" t="str">
        <f t="shared" si="43"/>
        <v xml:space="preserve"> </v>
      </c>
      <c r="S290" s="230" t="str">
        <f t="shared" si="44"/>
        <v xml:space="preserve"> </v>
      </c>
      <c r="T290" s="230" t="str">
        <f t="shared" si="45"/>
        <v xml:space="preserve"> </v>
      </c>
    </row>
    <row r="291" spans="1:20" x14ac:dyDescent="0.2">
      <c r="A291" s="10" t="str">
        <f>IF(COUNTRY_INFO!A291=0," ",COUNTRY_INFO!A291)</f>
        <v>Ethiopia</v>
      </c>
      <c r="B291" s="10" t="str">
        <f>IF(COUNTRY_INFO!B291=0," ",COUNTRY_INFO!B291)</f>
        <v>Oromia Arsi</v>
      </c>
      <c r="C291" s="10" t="str">
        <f>IF(COUNTRY_INFO!C291=0," ",COUNTRY_INFO!C291)</f>
        <v>Sire</v>
      </c>
      <c r="D291" s="11" t="str">
        <f>IF(COUNTRY_INFO!$T$9:$T$1000="MDA3 (IVM)", COUNTRY_INFO!$T$9:$T$1000, " ")</f>
        <v xml:space="preserve"> </v>
      </c>
      <c r="E291" s="109"/>
      <c r="F291" s="288"/>
      <c r="G291" s="288"/>
      <c r="H291" s="11">
        <f t="shared" si="37"/>
        <v>0</v>
      </c>
      <c r="I291" s="18"/>
      <c r="J291" s="18"/>
      <c r="K291" s="14">
        <f t="shared" si="38"/>
        <v>0</v>
      </c>
      <c r="L291" s="59"/>
      <c r="M291" s="59"/>
      <c r="N291" s="56">
        <f t="shared" si="39"/>
        <v>0</v>
      </c>
      <c r="O291" s="11">
        <f t="shared" si="40"/>
        <v>0</v>
      </c>
      <c r="P291" s="11">
        <f t="shared" si="41"/>
        <v>0</v>
      </c>
      <c r="Q291" s="11">
        <f t="shared" si="42"/>
        <v>0</v>
      </c>
      <c r="R291" s="230" t="str">
        <f t="shared" si="43"/>
        <v xml:space="preserve"> </v>
      </c>
      <c r="S291" s="230" t="str">
        <f t="shared" si="44"/>
        <v xml:space="preserve"> </v>
      </c>
      <c r="T291" s="230" t="str">
        <f t="shared" si="45"/>
        <v xml:space="preserve"> </v>
      </c>
    </row>
    <row r="292" spans="1:20" x14ac:dyDescent="0.2">
      <c r="A292" s="10" t="str">
        <f>IF(COUNTRY_INFO!A292=0," ",COUNTRY_INFO!A292)</f>
        <v>Ethiopia</v>
      </c>
      <c r="B292" s="10" t="str">
        <f>IF(COUNTRY_INFO!B292=0," ",COUNTRY_INFO!B292)</f>
        <v>Oromia Arsi</v>
      </c>
      <c r="C292" s="10" t="str">
        <f>IF(COUNTRY_INFO!C292=0," ",COUNTRY_INFO!C292)</f>
        <v>Sude</v>
      </c>
      <c r="D292" s="11" t="str">
        <f>IF(COUNTRY_INFO!$T$9:$T$1000="MDA3 (IVM)", COUNTRY_INFO!$T$9:$T$1000, " ")</f>
        <v xml:space="preserve"> </v>
      </c>
      <c r="E292" s="109"/>
      <c r="F292" s="288"/>
      <c r="G292" s="288"/>
      <c r="H292" s="11">
        <f t="shared" si="37"/>
        <v>0</v>
      </c>
      <c r="I292" s="18"/>
      <c r="J292" s="18"/>
      <c r="K292" s="14">
        <f t="shared" si="38"/>
        <v>0</v>
      </c>
      <c r="L292" s="59"/>
      <c r="M292" s="59"/>
      <c r="N292" s="56">
        <f t="shared" si="39"/>
        <v>0</v>
      </c>
      <c r="O292" s="11">
        <f t="shared" si="40"/>
        <v>0</v>
      </c>
      <c r="P292" s="11">
        <f t="shared" si="41"/>
        <v>0</v>
      </c>
      <c r="Q292" s="11">
        <f t="shared" si="42"/>
        <v>0</v>
      </c>
      <c r="R292" s="230" t="str">
        <f t="shared" si="43"/>
        <v xml:space="preserve"> </v>
      </c>
      <c r="S292" s="230" t="str">
        <f t="shared" si="44"/>
        <v xml:space="preserve"> </v>
      </c>
      <c r="T292" s="230" t="str">
        <f t="shared" si="45"/>
        <v xml:space="preserve"> </v>
      </c>
    </row>
    <row r="293" spans="1:20" x14ac:dyDescent="0.2">
      <c r="A293" s="10" t="str">
        <f>IF(COUNTRY_INFO!A293=0," ",COUNTRY_INFO!A293)</f>
        <v>Ethiopia</v>
      </c>
      <c r="B293" s="10" t="str">
        <f>IF(COUNTRY_INFO!B293=0," ",COUNTRY_INFO!B293)</f>
        <v>Oromia Arsi</v>
      </c>
      <c r="C293" s="10" t="str">
        <f>IF(COUNTRY_INFO!C293=0," ",COUNTRY_INFO!C293)</f>
        <v>Tena</v>
      </c>
      <c r="D293" s="11" t="str">
        <f>IF(COUNTRY_INFO!$T$9:$T$1000="MDA3 (IVM)", COUNTRY_INFO!$T$9:$T$1000, " ")</f>
        <v xml:space="preserve"> </v>
      </c>
      <c r="E293" s="109"/>
      <c r="F293" s="288"/>
      <c r="G293" s="288"/>
      <c r="H293" s="11">
        <f t="shared" si="37"/>
        <v>0</v>
      </c>
      <c r="I293" s="18"/>
      <c r="J293" s="18"/>
      <c r="K293" s="14">
        <f t="shared" si="38"/>
        <v>0</v>
      </c>
      <c r="L293" s="59"/>
      <c r="M293" s="59"/>
      <c r="N293" s="56">
        <f t="shared" si="39"/>
        <v>0</v>
      </c>
      <c r="O293" s="11">
        <f t="shared" si="40"/>
        <v>0</v>
      </c>
      <c r="P293" s="11">
        <f t="shared" si="41"/>
        <v>0</v>
      </c>
      <c r="Q293" s="11">
        <f t="shared" si="42"/>
        <v>0</v>
      </c>
      <c r="R293" s="230" t="str">
        <f t="shared" si="43"/>
        <v xml:space="preserve"> </v>
      </c>
      <c r="S293" s="230" t="str">
        <f t="shared" si="44"/>
        <v xml:space="preserve"> </v>
      </c>
      <c r="T293" s="230" t="str">
        <f t="shared" si="45"/>
        <v xml:space="preserve"> </v>
      </c>
    </row>
    <row r="294" spans="1:20" x14ac:dyDescent="0.2">
      <c r="A294" s="10" t="str">
        <f>IF(COUNTRY_INFO!A294=0," ",COUNTRY_INFO!A294)</f>
        <v>Ethiopia</v>
      </c>
      <c r="B294" s="10" t="str">
        <f>IF(COUNTRY_INFO!B294=0," ",COUNTRY_INFO!B294)</f>
        <v>Oromia Arsi</v>
      </c>
      <c r="C294" s="10" t="str">
        <f>IF(COUNTRY_INFO!C294=0," ",COUNTRY_INFO!C294)</f>
        <v>Tiyo</v>
      </c>
      <c r="D294" s="11" t="str">
        <f>IF(COUNTRY_INFO!$T$9:$T$1000="MDA3 (IVM)", COUNTRY_INFO!$T$9:$T$1000, " ")</f>
        <v xml:space="preserve"> </v>
      </c>
      <c r="E294" s="109"/>
      <c r="F294" s="288"/>
      <c r="G294" s="288"/>
      <c r="H294" s="11">
        <f t="shared" si="37"/>
        <v>0</v>
      </c>
      <c r="I294" s="18"/>
      <c r="J294" s="18"/>
      <c r="K294" s="14">
        <f t="shared" si="38"/>
        <v>0</v>
      </c>
      <c r="L294" s="59"/>
      <c r="M294" s="59"/>
      <c r="N294" s="56">
        <f t="shared" si="39"/>
        <v>0</v>
      </c>
      <c r="O294" s="11">
        <f t="shared" si="40"/>
        <v>0</v>
      </c>
      <c r="P294" s="11">
        <f t="shared" si="41"/>
        <v>0</v>
      </c>
      <c r="Q294" s="11">
        <f t="shared" si="42"/>
        <v>0</v>
      </c>
      <c r="R294" s="230" t="str">
        <f t="shared" si="43"/>
        <v xml:space="preserve"> </v>
      </c>
      <c r="S294" s="230" t="str">
        <f t="shared" si="44"/>
        <v xml:space="preserve"> </v>
      </c>
      <c r="T294" s="230" t="str">
        <f t="shared" si="45"/>
        <v xml:space="preserve"> </v>
      </c>
    </row>
    <row r="295" spans="1:20" x14ac:dyDescent="0.2">
      <c r="A295" s="10" t="str">
        <f>IF(COUNTRY_INFO!A295=0," ",COUNTRY_INFO!A295)</f>
        <v>Ethiopia</v>
      </c>
      <c r="B295" s="10" t="str">
        <f>IF(COUNTRY_INFO!B295=0," ",COUNTRY_INFO!B295)</f>
        <v>Oromia Arsi</v>
      </c>
      <c r="C295" s="10" t="str">
        <f>IF(COUNTRY_INFO!C295=0," ",COUNTRY_INFO!C295)</f>
        <v>Zeway dugda</v>
      </c>
      <c r="D295" s="11" t="str">
        <f>IF(COUNTRY_INFO!$T$9:$T$1000="MDA3 (IVM)", COUNTRY_INFO!$T$9:$T$1000, " ")</f>
        <v xml:space="preserve"> </v>
      </c>
      <c r="E295" s="109"/>
      <c r="F295" s="288"/>
      <c r="G295" s="288"/>
      <c r="H295" s="11">
        <f t="shared" si="37"/>
        <v>0</v>
      </c>
      <c r="I295" s="18"/>
      <c r="J295" s="18"/>
      <c r="K295" s="14">
        <f t="shared" si="38"/>
        <v>0</v>
      </c>
      <c r="L295" s="59"/>
      <c r="M295" s="59"/>
      <c r="N295" s="56">
        <f t="shared" si="39"/>
        <v>0</v>
      </c>
      <c r="O295" s="11">
        <f t="shared" si="40"/>
        <v>0</v>
      </c>
      <c r="P295" s="11">
        <f t="shared" si="41"/>
        <v>0</v>
      </c>
      <c r="Q295" s="11">
        <f t="shared" si="42"/>
        <v>0</v>
      </c>
      <c r="R295" s="230" t="str">
        <f t="shared" si="43"/>
        <v xml:space="preserve"> </v>
      </c>
      <c r="S295" s="230" t="str">
        <f t="shared" si="44"/>
        <v xml:space="preserve"> </v>
      </c>
      <c r="T295" s="230" t="str">
        <f t="shared" si="45"/>
        <v xml:space="preserve"> </v>
      </c>
    </row>
    <row r="296" spans="1:20" x14ac:dyDescent="0.2">
      <c r="A296" s="10" t="str">
        <f>IF(COUNTRY_INFO!A296=0," ",COUNTRY_INFO!A296)</f>
        <v>Ethiopia</v>
      </c>
      <c r="B296" s="10" t="str">
        <f>IF(COUNTRY_INFO!B296=0," ",COUNTRY_INFO!B296)</f>
        <v>Oromia Bale</v>
      </c>
      <c r="C296" s="10" t="str">
        <f>IF(COUNTRY_INFO!C296=0," ",COUNTRY_INFO!C296)</f>
        <v>Agarfa</v>
      </c>
      <c r="D296" s="11" t="str">
        <f>IF(COUNTRY_INFO!$T$9:$T$1000="MDA3 (IVM)", COUNTRY_INFO!$T$9:$T$1000, " ")</f>
        <v xml:space="preserve"> </v>
      </c>
      <c r="E296" s="109"/>
      <c r="F296" s="288"/>
      <c r="G296" s="288"/>
      <c r="H296" s="11">
        <f t="shared" si="37"/>
        <v>0</v>
      </c>
      <c r="I296" s="18"/>
      <c r="J296" s="18"/>
      <c r="K296" s="14">
        <f t="shared" si="38"/>
        <v>0</v>
      </c>
      <c r="L296" s="59"/>
      <c r="M296" s="59"/>
      <c r="N296" s="56">
        <f t="shared" si="39"/>
        <v>0</v>
      </c>
      <c r="O296" s="11">
        <f t="shared" si="40"/>
        <v>0</v>
      </c>
      <c r="P296" s="11">
        <f t="shared" si="41"/>
        <v>0</v>
      </c>
      <c r="Q296" s="11">
        <f t="shared" si="42"/>
        <v>0</v>
      </c>
      <c r="R296" s="230" t="str">
        <f t="shared" si="43"/>
        <v xml:space="preserve"> </v>
      </c>
      <c r="S296" s="230" t="str">
        <f t="shared" si="44"/>
        <v xml:space="preserve"> </v>
      </c>
      <c r="T296" s="230" t="str">
        <f t="shared" si="45"/>
        <v xml:space="preserve"> </v>
      </c>
    </row>
    <row r="297" spans="1:20" x14ac:dyDescent="0.2">
      <c r="A297" s="10" t="str">
        <f>IF(COUNTRY_INFO!A297=0," ",COUNTRY_INFO!A297)</f>
        <v>Ethiopia</v>
      </c>
      <c r="B297" s="10" t="str">
        <f>IF(COUNTRY_INFO!B297=0," ",COUNTRY_INFO!B297)</f>
        <v>Oromia Bale</v>
      </c>
      <c r="C297" s="10" t="str">
        <f>IF(COUNTRY_INFO!C297=0," ",COUNTRY_INFO!C297)</f>
        <v>Barbare</v>
      </c>
      <c r="D297" s="11" t="str">
        <f>IF(COUNTRY_INFO!$T$9:$T$1000="MDA3 (IVM)", COUNTRY_INFO!$T$9:$T$1000, " ")</f>
        <v xml:space="preserve"> </v>
      </c>
      <c r="E297" s="109"/>
      <c r="F297" s="288"/>
      <c r="G297" s="288"/>
      <c r="H297" s="11">
        <f t="shared" si="37"/>
        <v>0</v>
      </c>
      <c r="I297" s="18"/>
      <c r="J297" s="18"/>
      <c r="K297" s="14">
        <f t="shared" si="38"/>
        <v>0</v>
      </c>
      <c r="L297" s="59"/>
      <c r="M297" s="59"/>
      <c r="N297" s="56">
        <f t="shared" si="39"/>
        <v>0</v>
      </c>
      <c r="O297" s="11">
        <f t="shared" si="40"/>
        <v>0</v>
      </c>
      <c r="P297" s="11">
        <f t="shared" si="41"/>
        <v>0</v>
      </c>
      <c r="Q297" s="11">
        <f t="shared" si="42"/>
        <v>0</v>
      </c>
      <c r="R297" s="230" t="str">
        <f t="shared" si="43"/>
        <v xml:space="preserve"> </v>
      </c>
      <c r="S297" s="230" t="str">
        <f t="shared" si="44"/>
        <v xml:space="preserve"> </v>
      </c>
      <c r="T297" s="230" t="str">
        <f t="shared" si="45"/>
        <v xml:space="preserve"> </v>
      </c>
    </row>
    <row r="298" spans="1:20" x14ac:dyDescent="0.2">
      <c r="A298" s="10" t="str">
        <f>IF(COUNTRY_INFO!A298=0," ",COUNTRY_INFO!A298)</f>
        <v>Ethiopia</v>
      </c>
      <c r="B298" s="10" t="str">
        <f>IF(COUNTRY_INFO!B298=0," ",COUNTRY_INFO!B298)</f>
        <v>Oromia Bale</v>
      </c>
      <c r="C298" s="10" t="str">
        <f>IF(COUNTRY_INFO!C298=0," ",COUNTRY_INFO!C298)</f>
        <v>Dawe Kachen</v>
      </c>
      <c r="D298" s="11" t="str">
        <f>IF(COUNTRY_INFO!$T$9:$T$1000="MDA3 (IVM)", COUNTRY_INFO!$T$9:$T$1000, " ")</f>
        <v xml:space="preserve"> </v>
      </c>
      <c r="E298" s="109"/>
      <c r="F298" s="288"/>
      <c r="G298" s="288"/>
      <c r="H298" s="11">
        <f t="shared" si="37"/>
        <v>0</v>
      </c>
      <c r="I298" s="18"/>
      <c r="J298" s="18"/>
      <c r="K298" s="14">
        <f t="shared" si="38"/>
        <v>0</v>
      </c>
      <c r="L298" s="59"/>
      <c r="M298" s="59"/>
      <c r="N298" s="56">
        <f t="shared" si="39"/>
        <v>0</v>
      </c>
      <c r="O298" s="11">
        <f t="shared" si="40"/>
        <v>0</v>
      </c>
      <c r="P298" s="11">
        <f t="shared" si="41"/>
        <v>0</v>
      </c>
      <c r="Q298" s="11">
        <f t="shared" si="42"/>
        <v>0</v>
      </c>
      <c r="R298" s="230" t="str">
        <f t="shared" si="43"/>
        <v xml:space="preserve"> </v>
      </c>
      <c r="S298" s="230" t="str">
        <f t="shared" si="44"/>
        <v xml:space="preserve"> </v>
      </c>
      <c r="T298" s="230" t="str">
        <f t="shared" si="45"/>
        <v xml:space="preserve"> </v>
      </c>
    </row>
    <row r="299" spans="1:20" x14ac:dyDescent="0.2">
      <c r="A299" s="10" t="str">
        <f>IF(COUNTRY_INFO!A299=0," ",COUNTRY_INFO!A299)</f>
        <v>Ethiopia</v>
      </c>
      <c r="B299" s="10" t="str">
        <f>IF(COUNTRY_INFO!B299=0," ",COUNTRY_INFO!B299)</f>
        <v>Oromia Bale</v>
      </c>
      <c r="C299" s="10" t="str">
        <f>IF(COUNTRY_INFO!C299=0," ",COUNTRY_INFO!C299)</f>
        <v>Dawe sarar</v>
      </c>
      <c r="D299" s="11" t="str">
        <f>IF(COUNTRY_INFO!$T$9:$T$1000="MDA3 (IVM)", COUNTRY_INFO!$T$9:$T$1000, " ")</f>
        <v xml:space="preserve"> </v>
      </c>
      <c r="E299" s="109"/>
      <c r="F299" s="288"/>
      <c r="G299" s="288"/>
      <c r="H299" s="11">
        <f t="shared" si="37"/>
        <v>0</v>
      </c>
      <c r="I299" s="18"/>
      <c r="J299" s="18"/>
      <c r="K299" s="14">
        <f t="shared" si="38"/>
        <v>0</v>
      </c>
      <c r="L299" s="59"/>
      <c r="M299" s="59"/>
      <c r="N299" s="56">
        <f t="shared" si="39"/>
        <v>0</v>
      </c>
      <c r="O299" s="11">
        <f t="shared" si="40"/>
        <v>0</v>
      </c>
      <c r="P299" s="11">
        <f t="shared" si="41"/>
        <v>0</v>
      </c>
      <c r="Q299" s="11">
        <f t="shared" si="42"/>
        <v>0</v>
      </c>
      <c r="R299" s="230" t="str">
        <f t="shared" si="43"/>
        <v xml:space="preserve"> </v>
      </c>
      <c r="S299" s="230" t="str">
        <f t="shared" si="44"/>
        <v xml:space="preserve"> </v>
      </c>
      <c r="T299" s="230" t="str">
        <f t="shared" si="45"/>
        <v xml:space="preserve"> </v>
      </c>
    </row>
    <row r="300" spans="1:20" x14ac:dyDescent="0.2">
      <c r="A300" s="10" t="str">
        <f>IF(COUNTRY_INFO!A300=0," ",COUNTRY_INFO!A300)</f>
        <v>Ethiopia</v>
      </c>
      <c r="B300" s="10" t="str">
        <f>IF(COUNTRY_INFO!B300=0," ",COUNTRY_INFO!B300)</f>
        <v>Oromia Bale</v>
      </c>
      <c r="C300" s="10" t="str">
        <f>IF(COUNTRY_INFO!C300=0," ",COUNTRY_INFO!C300)</f>
        <v>Dinsho</v>
      </c>
      <c r="D300" s="11" t="str">
        <f>IF(COUNTRY_INFO!$T$9:$T$1000="MDA3 (IVM)", COUNTRY_INFO!$T$9:$T$1000, " ")</f>
        <v xml:space="preserve"> </v>
      </c>
      <c r="E300" s="109"/>
      <c r="F300" s="288"/>
      <c r="G300" s="288"/>
      <c r="H300" s="11">
        <f t="shared" si="37"/>
        <v>0</v>
      </c>
      <c r="I300" s="18"/>
      <c r="J300" s="18"/>
      <c r="K300" s="14">
        <f t="shared" si="38"/>
        <v>0</v>
      </c>
      <c r="L300" s="59"/>
      <c r="M300" s="59"/>
      <c r="N300" s="56">
        <f t="shared" si="39"/>
        <v>0</v>
      </c>
      <c r="O300" s="11">
        <f t="shared" si="40"/>
        <v>0</v>
      </c>
      <c r="P300" s="11">
        <f t="shared" si="41"/>
        <v>0</v>
      </c>
      <c r="Q300" s="11">
        <f t="shared" si="42"/>
        <v>0</v>
      </c>
      <c r="R300" s="230" t="str">
        <f t="shared" si="43"/>
        <v xml:space="preserve"> </v>
      </c>
      <c r="S300" s="230" t="str">
        <f t="shared" si="44"/>
        <v xml:space="preserve"> </v>
      </c>
      <c r="T300" s="230" t="str">
        <f t="shared" si="45"/>
        <v xml:space="preserve"> </v>
      </c>
    </row>
    <row r="301" spans="1:20" x14ac:dyDescent="0.2">
      <c r="A301" s="10" t="str">
        <f>IF(COUNTRY_INFO!A301=0," ",COUNTRY_INFO!A301)</f>
        <v>Ethiopia</v>
      </c>
      <c r="B301" s="10" t="str">
        <f>IF(COUNTRY_INFO!B301=0," ",COUNTRY_INFO!B301)</f>
        <v>Oromia Bale</v>
      </c>
      <c r="C301" s="10" t="str">
        <f>IF(COUNTRY_INFO!C301=0," ",COUNTRY_INFO!C301)</f>
        <v>Dollo Mena</v>
      </c>
      <c r="D301" s="11" t="str">
        <f>IF(COUNTRY_INFO!$T$9:$T$1000="MDA3 (IVM)", COUNTRY_INFO!$T$9:$T$1000, " ")</f>
        <v xml:space="preserve"> </v>
      </c>
      <c r="E301" s="109"/>
      <c r="F301" s="288"/>
      <c r="G301" s="288"/>
      <c r="H301" s="11">
        <f t="shared" si="37"/>
        <v>0</v>
      </c>
      <c r="I301" s="18"/>
      <c r="J301" s="18"/>
      <c r="K301" s="14">
        <f t="shared" si="38"/>
        <v>0</v>
      </c>
      <c r="L301" s="59"/>
      <c r="M301" s="59"/>
      <c r="N301" s="56">
        <f t="shared" si="39"/>
        <v>0</v>
      </c>
      <c r="O301" s="11">
        <f t="shared" si="40"/>
        <v>0</v>
      </c>
      <c r="P301" s="11">
        <f t="shared" si="41"/>
        <v>0</v>
      </c>
      <c r="Q301" s="11">
        <f t="shared" si="42"/>
        <v>0</v>
      </c>
      <c r="R301" s="230" t="str">
        <f t="shared" si="43"/>
        <v xml:space="preserve"> </v>
      </c>
      <c r="S301" s="230" t="str">
        <f t="shared" si="44"/>
        <v xml:space="preserve"> </v>
      </c>
      <c r="T301" s="230" t="str">
        <f t="shared" si="45"/>
        <v xml:space="preserve"> </v>
      </c>
    </row>
    <row r="302" spans="1:20" x14ac:dyDescent="0.2">
      <c r="A302" s="10" t="str">
        <f>IF(COUNTRY_INFO!A302=0," ",COUNTRY_INFO!A302)</f>
        <v>Ethiopia</v>
      </c>
      <c r="B302" s="10" t="str">
        <f>IF(COUNTRY_INFO!B302=0," ",COUNTRY_INFO!B302)</f>
        <v>Oromia Bale</v>
      </c>
      <c r="C302" s="10" t="str">
        <f>IF(COUNTRY_INFO!C302=0," ",COUNTRY_INFO!C302)</f>
        <v>Gasara</v>
      </c>
      <c r="D302" s="11" t="str">
        <f>IF(COUNTRY_INFO!$T$9:$T$1000="MDA3 (IVM)", COUNTRY_INFO!$T$9:$T$1000, " ")</f>
        <v xml:space="preserve"> </v>
      </c>
      <c r="E302" s="109"/>
      <c r="F302" s="288"/>
      <c r="G302" s="288"/>
      <c r="H302" s="11">
        <f t="shared" si="37"/>
        <v>0</v>
      </c>
      <c r="I302" s="18"/>
      <c r="J302" s="18"/>
      <c r="K302" s="14">
        <f t="shared" si="38"/>
        <v>0</v>
      </c>
      <c r="L302" s="59"/>
      <c r="M302" s="59"/>
      <c r="N302" s="56">
        <f t="shared" si="39"/>
        <v>0</v>
      </c>
      <c r="O302" s="11">
        <f t="shared" si="40"/>
        <v>0</v>
      </c>
      <c r="P302" s="11">
        <f t="shared" si="41"/>
        <v>0</v>
      </c>
      <c r="Q302" s="11">
        <f t="shared" si="42"/>
        <v>0</v>
      </c>
      <c r="R302" s="230" t="str">
        <f t="shared" si="43"/>
        <v xml:space="preserve"> </v>
      </c>
      <c r="S302" s="230" t="str">
        <f t="shared" si="44"/>
        <v xml:space="preserve"> </v>
      </c>
      <c r="T302" s="230" t="str">
        <f t="shared" si="45"/>
        <v xml:space="preserve"> </v>
      </c>
    </row>
    <row r="303" spans="1:20" x14ac:dyDescent="0.2">
      <c r="A303" s="10" t="str">
        <f>IF(COUNTRY_INFO!A303=0," ",COUNTRY_INFO!A303)</f>
        <v>Ethiopia</v>
      </c>
      <c r="B303" s="10" t="str">
        <f>IF(COUNTRY_INFO!B303=0," ",COUNTRY_INFO!B303)</f>
        <v>Oromia Bale</v>
      </c>
      <c r="C303" s="10" t="str">
        <f>IF(COUNTRY_INFO!C303=0," ",COUNTRY_INFO!C303)</f>
        <v>Ginnir</v>
      </c>
      <c r="D303" s="11" t="str">
        <f>IF(COUNTRY_INFO!$T$9:$T$1000="MDA3 (IVM)", COUNTRY_INFO!$T$9:$T$1000, " ")</f>
        <v xml:space="preserve"> </v>
      </c>
      <c r="E303" s="109"/>
      <c r="F303" s="288"/>
      <c r="G303" s="288"/>
      <c r="H303" s="11">
        <f t="shared" si="37"/>
        <v>0</v>
      </c>
      <c r="I303" s="18"/>
      <c r="J303" s="18"/>
      <c r="K303" s="14">
        <f t="shared" si="38"/>
        <v>0</v>
      </c>
      <c r="L303" s="59"/>
      <c r="M303" s="59"/>
      <c r="N303" s="56">
        <f t="shared" si="39"/>
        <v>0</v>
      </c>
      <c r="O303" s="11">
        <f t="shared" si="40"/>
        <v>0</v>
      </c>
      <c r="P303" s="11">
        <f t="shared" si="41"/>
        <v>0</v>
      </c>
      <c r="Q303" s="11">
        <f t="shared" si="42"/>
        <v>0</v>
      </c>
      <c r="R303" s="230" t="str">
        <f t="shared" si="43"/>
        <v xml:space="preserve"> </v>
      </c>
      <c r="S303" s="230" t="str">
        <f t="shared" si="44"/>
        <v xml:space="preserve"> </v>
      </c>
      <c r="T303" s="230" t="str">
        <f t="shared" si="45"/>
        <v xml:space="preserve"> </v>
      </c>
    </row>
    <row r="304" spans="1:20" x14ac:dyDescent="0.2">
      <c r="A304" s="10" t="str">
        <f>IF(COUNTRY_INFO!A304=0," ",COUNTRY_INFO!A304)</f>
        <v>Ethiopia</v>
      </c>
      <c r="B304" s="10" t="str">
        <f>IF(COUNTRY_INFO!B304=0," ",COUNTRY_INFO!B304)</f>
        <v>Oromia Bale</v>
      </c>
      <c r="C304" s="10" t="str">
        <f>IF(COUNTRY_INFO!C304=0," ",COUNTRY_INFO!C304)</f>
        <v>Ginnir Town</v>
      </c>
      <c r="D304" s="11" t="str">
        <f>IF(COUNTRY_INFO!$T$9:$T$1000="MDA3 (IVM)", COUNTRY_INFO!$T$9:$T$1000, " ")</f>
        <v xml:space="preserve"> </v>
      </c>
      <c r="E304" s="109"/>
      <c r="F304" s="288"/>
      <c r="G304" s="288"/>
      <c r="H304" s="11">
        <f t="shared" si="37"/>
        <v>0</v>
      </c>
      <c r="I304" s="18"/>
      <c r="J304" s="18"/>
      <c r="K304" s="14">
        <f t="shared" si="38"/>
        <v>0</v>
      </c>
      <c r="L304" s="59"/>
      <c r="M304" s="59"/>
      <c r="N304" s="56">
        <f t="shared" si="39"/>
        <v>0</v>
      </c>
      <c r="O304" s="11">
        <f t="shared" si="40"/>
        <v>0</v>
      </c>
      <c r="P304" s="11">
        <f t="shared" si="41"/>
        <v>0</v>
      </c>
      <c r="Q304" s="11">
        <f t="shared" si="42"/>
        <v>0</v>
      </c>
      <c r="R304" s="230" t="str">
        <f t="shared" si="43"/>
        <v xml:space="preserve"> </v>
      </c>
      <c r="S304" s="230" t="str">
        <f t="shared" si="44"/>
        <v xml:space="preserve"> </v>
      </c>
      <c r="T304" s="230" t="str">
        <f t="shared" si="45"/>
        <v xml:space="preserve"> </v>
      </c>
    </row>
    <row r="305" spans="1:20" x14ac:dyDescent="0.2">
      <c r="A305" s="10" t="str">
        <f>IF(COUNTRY_INFO!A305=0," ",COUNTRY_INFO!A305)</f>
        <v>Ethiopia</v>
      </c>
      <c r="B305" s="10" t="str">
        <f>IF(COUNTRY_INFO!B305=0," ",COUNTRY_INFO!B305)</f>
        <v>Oromia Bale</v>
      </c>
      <c r="C305" s="10" t="str">
        <f>IF(COUNTRY_INFO!C305=0," ",COUNTRY_INFO!C305)</f>
        <v>Goba</v>
      </c>
      <c r="D305" s="11" t="str">
        <f>IF(COUNTRY_INFO!$T$9:$T$1000="MDA3 (IVM)", COUNTRY_INFO!$T$9:$T$1000, " ")</f>
        <v xml:space="preserve"> </v>
      </c>
      <c r="E305" s="109"/>
      <c r="F305" s="288"/>
      <c r="G305" s="288"/>
      <c r="H305" s="11">
        <f t="shared" si="37"/>
        <v>0</v>
      </c>
      <c r="I305" s="18"/>
      <c r="J305" s="18"/>
      <c r="K305" s="14">
        <f t="shared" si="38"/>
        <v>0</v>
      </c>
      <c r="L305" s="59"/>
      <c r="M305" s="59"/>
      <c r="N305" s="56">
        <f t="shared" si="39"/>
        <v>0</v>
      </c>
      <c r="O305" s="11">
        <f t="shared" si="40"/>
        <v>0</v>
      </c>
      <c r="P305" s="11">
        <f t="shared" si="41"/>
        <v>0</v>
      </c>
      <c r="Q305" s="11">
        <f t="shared" si="42"/>
        <v>0</v>
      </c>
      <c r="R305" s="230" t="str">
        <f t="shared" si="43"/>
        <v xml:space="preserve"> </v>
      </c>
      <c r="S305" s="230" t="str">
        <f t="shared" si="44"/>
        <v xml:space="preserve"> </v>
      </c>
      <c r="T305" s="230" t="str">
        <f t="shared" si="45"/>
        <v xml:space="preserve"> </v>
      </c>
    </row>
    <row r="306" spans="1:20" x14ac:dyDescent="0.2">
      <c r="A306" s="10" t="str">
        <f>IF(COUNTRY_INFO!A306=0," ",COUNTRY_INFO!A306)</f>
        <v>Ethiopia</v>
      </c>
      <c r="B306" s="10" t="str">
        <f>IF(COUNTRY_INFO!B306=0," ",COUNTRY_INFO!B306)</f>
        <v>Oromia Bale</v>
      </c>
      <c r="C306" s="10" t="str">
        <f>IF(COUNTRY_INFO!C306=0," ",COUNTRY_INFO!C306)</f>
        <v>Goba Town</v>
      </c>
      <c r="D306" s="11" t="str">
        <f>IF(COUNTRY_INFO!$T$9:$T$1000="MDA3 (IVM)", COUNTRY_INFO!$T$9:$T$1000, " ")</f>
        <v xml:space="preserve"> </v>
      </c>
      <c r="E306" s="109"/>
      <c r="F306" s="288"/>
      <c r="G306" s="288"/>
      <c r="H306" s="11">
        <f t="shared" si="37"/>
        <v>0</v>
      </c>
      <c r="I306" s="18"/>
      <c r="J306" s="18"/>
      <c r="K306" s="14">
        <f t="shared" si="38"/>
        <v>0</v>
      </c>
      <c r="L306" s="59"/>
      <c r="M306" s="59"/>
      <c r="N306" s="56">
        <f t="shared" si="39"/>
        <v>0</v>
      </c>
      <c r="O306" s="11">
        <f t="shared" si="40"/>
        <v>0</v>
      </c>
      <c r="P306" s="11">
        <f t="shared" si="41"/>
        <v>0</v>
      </c>
      <c r="Q306" s="11">
        <f t="shared" si="42"/>
        <v>0</v>
      </c>
      <c r="R306" s="230" t="str">
        <f t="shared" si="43"/>
        <v xml:space="preserve"> </v>
      </c>
      <c r="S306" s="230" t="str">
        <f t="shared" si="44"/>
        <v xml:space="preserve"> </v>
      </c>
      <c r="T306" s="230" t="str">
        <f t="shared" si="45"/>
        <v xml:space="preserve"> </v>
      </c>
    </row>
    <row r="307" spans="1:20" x14ac:dyDescent="0.2">
      <c r="A307" s="10" t="str">
        <f>IF(COUNTRY_INFO!A307=0," ",COUNTRY_INFO!A307)</f>
        <v>Ethiopia</v>
      </c>
      <c r="B307" s="10" t="str">
        <f>IF(COUNTRY_INFO!B307=0," ",COUNTRY_INFO!B307)</f>
        <v>Oromia Bale</v>
      </c>
      <c r="C307" s="10" t="str">
        <f>IF(COUNTRY_INFO!C307=0," ",COUNTRY_INFO!C307)</f>
        <v>Gololcha</v>
      </c>
      <c r="D307" s="11" t="str">
        <f>IF(COUNTRY_INFO!$T$9:$T$1000="MDA3 (IVM)", COUNTRY_INFO!$T$9:$T$1000, " ")</f>
        <v xml:space="preserve"> </v>
      </c>
      <c r="E307" s="109"/>
      <c r="F307" s="288"/>
      <c r="G307" s="288"/>
      <c r="H307" s="11">
        <f t="shared" si="37"/>
        <v>0</v>
      </c>
      <c r="I307" s="18"/>
      <c r="J307" s="18"/>
      <c r="K307" s="14">
        <f t="shared" si="38"/>
        <v>0</v>
      </c>
      <c r="L307" s="59"/>
      <c r="M307" s="59"/>
      <c r="N307" s="56">
        <f t="shared" si="39"/>
        <v>0</v>
      </c>
      <c r="O307" s="11">
        <f t="shared" si="40"/>
        <v>0</v>
      </c>
      <c r="P307" s="11">
        <f t="shared" si="41"/>
        <v>0</v>
      </c>
      <c r="Q307" s="11">
        <f t="shared" si="42"/>
        <v>0</v>
      </c>
      <c r="R307" s="230" t="str">
        <f t="shared" si="43"/>
        <v xml:space="preserve"> </v>
      </c>
      <c r="S307" s="230" t="str">
        <f t="shared" si="44"/>
        <v xml:space="preserve"> </v>
      </c>
      <c r="T307" s="230" t="str">
        <f t="shared" si="45"/>
        <v xml:space="preserve"> </v>
      </c>
    </row>
    <row r="308" spans="1:20" x14ac:dyDescent="0.2">
      <c r="A308" s="10" t="str">
        <f>IF(COUNTRY_INFO!A308=0," ",COUNTRY_INFO!A308)</f>
        <v>Ethiopia</v>
      </c>
      <c r="B308" s="10" t="str">
        <f>IF(COUNTRY_INFO!B308=0," ",COUNTRY_INFO!B308)</f>
        <v>Oromia Bale</v>
      </c>
      <c r="C308" s="10" t="str">
        <f>IF(COUNTRY_INFO!C308=0," ",COUNTRY_INFO!C308)</f>
        <v>Goro</v>
      </c>
      <c r="D308" s="11" t="str">
        <f>IF(COUNTRY_INFO!$T$9:$T$1000="MDA3 (IVM)", COUNTRY_INFO!$T$9:$T$1000, " ")</f>
        <v xml:space="preserve"> </v>
      </c>
      <c r="E308" s="109"/>
      <c r="F308" s="288"/>
      <c r="G308" s="288"/>
      <c r="H308" s="11">
        <f t="shared" si="37"/>
        <v>0</v>
      </c>
      <c r="I308" s="18"/>
      <c r="J308" s="18"/>
      <c r="K308" s="14">
        <f t="shared" si="38"/>
        <v>0</v>
      </c>
      <c r="L308" s="59"/>
      <c r="M308" s="59"/>
      <c r="N308" s="56">
        <f t="shared" si="39"/>
        <v>0</v>
      </c>
      <c r="O308" s="11">
        <f t="shared" si="40"/>
        <v>0</v>
      </c>
      <c r="P308" s="11">
        <f t="shared" si="41"/>
        <v>0</v>
      </c>
      <c r="Q308" s="11">
        <f t="shared" si="42"/>
        <v>0</v>
      </c>
      <c r="R308" s="230" t="str">
        <f t="shared" si="43"/>
        <v xml:space="preserve"> </v>
      </c>
      <c r="S308" s="230" t="str">
        <f t="shared" si="44"/>
        <v xml:space="preserve"> </v>
      </c>
      <c r="T308" s="230" t="str">
        <f t="shared" si="45"/>
        <v xml:space="preserve"> </v>
      </c>
    </row>
    <row r="309" spans="1:20" x14ac:dyDescent="0.2">
      <c r="A309" s="10" t="str">
        <f>IF(COUNTRY_INFO!A309=0," ",COUNTRY_INFO!A309)</f>
        <v>Ethiopia</v>
      </c>
      <c r="B309" s="10" t="str">
        <f>IF(COUNTRY_INFO!B309=0," ",COUNTRY_INFO!B309)</f>
        <v>Oromia Bale</v>
      </c>
      <c r="C309" s="10" t="str">
        <f>IF(COUNTRY_INFO!C309=0," ",COUNTRY_INFO!C309)</f>
        <v>Gura Dhamole</v>
      </c>
      <c r="D309" s="11" t="str">
        <f>IF(COUNTRY_INFO!$T$9:$T$1000="MDA3 (IVM)", COUNTRY_INFO!$T$9:$T$1000, " ")</f>
        <v xml:space="preserve"> </v>
      </c>
      <c r="E309" s="109"/>
      <c r="F309" s="288"/>
      <c r="G309" s="288"/>
      <c r="H309" s="11">
        <f t="shared" si="37"/>
        <v>0</v>
      </c>
      <c r="I309" s="18"/>
      <c r="J309" s="18"/>
      <c r="K309" s="14">
        <f t="shared" si="38"/>
        <v>0</v>
      </c>
      <c r="L309" s="59"/>
      <c r="M309" s="59"/>
      <c r="N309" s="56">
        <f t="shared" si="39"/>
        <v>0</v>
      </c>
      <c r="O309" s="11">
        <f t="shared" si="40"/>
        <v>0</v>
      </c>
      <c r="P309" s="11">
        <f t="shared" si="41"/>
        <v>0</v>
      </c>
      <c r="Q309" s="11">
        <f t="shared" si="42"/>
        <v>0</v>
      </c>
      <c r="R309" s="230" t="str">
        <f t="shared" si="43"/>
        <v xml:space="preserve"> </v>
      </c>
      <c r="S309" s="230" t="str">
        <f t="shared" si="44"/>
        <v xml:space="preserve"> </v>
      </c>
      <c r="T309" s="230" t="str">
        <f t="shared" si="45"/>
        <v xml:space="preserve"> </v>
      </c>
    </row>
    <row r="310" spans="1:20" x14ac:dyDescent="0.2">
      <c r="A310" s="10" t="str">
        <f>IF(COUNTRY_INFO!A310=0," ",COUNTRY_INFO!A310)</f>
        <v>Ethiopia</v>
      </c>
      <c r="B310" s="10" t="str">
        <f>IF(COUNTRY_INFO!B310=0," ",COUNTRY_INFO!B310)</f>
        <v>Oromia Bale</v>
      </c>
      <c r="C310" s="10" t="str">
        <f>IF(COUNTRY_INFO!C310=0," ",COUNTRY_INFO!C310)</f>
        <v>Harana Buluk</v>
      </c>
      <c r="D310" s="11" t="str">
        <f>IF(COUNTRY_INFO!$T$9:$T$1000="MDA3 (IVM)", COUNTRY_INFO!$T$9:$T$1000, " ")</f>
        <v xml:space="preserve"> </v>
      </c>
      <c r="E310" s="109"/>
      <c r="F310" s="288"/>
      <c r="G310" s="288"/>
      <c r="H310" s="11">
        <f t="shared" si="37"/>
        <v>0</v>
      </c>
      <c r="I310" s="18"/>
      <c r="J310" s="18"/>
      <c r="K310" s="14">
        <f t="shared" si="38"/>
        <v>0</v>
      </c>
      <c r="L310" s="59"/>
      <c r="M310" s="59"/>
      <c r="N310" s="56">
        <f t="shared" si="39"/>
        <v>0</v>
      </c>
      <c r="O310" s="11">
        <f t="shared" si="40"/>
        <v>0</v>
      </c>
      <c r="P310" s="11">
        <f t="shared" si="41"/>
        <v>0</v>
      </c>
      <c r="Q310" s="11">
        <f t="shared" si="42"/>
        <v>0</v>
      </c>
      <c r="R310" s="230" t="str">
        <f t="shared" si="43"/>
        <v xml:space="preserve"> </v>
      </c>
      <c r="S310" s="230" t="str">
        <f t="shared" si="44"/>
        <v xml:space="preserve"> </v>
      </c>
      <c r="T310" s="230" t="str">
        <f t="shared" si="45"/>
        <v xml:space="preserve"> </v>
      </c>
    </row>
    <row r="311" spans="1:20" x14ac:dyDescent="0.2">
      <c r="A311" s="10" t="str">
        <f>IF(COUNTRY_INFO!A311=0," ",COUNTRY_INFO!A311)</f>
        <v>Ethiopia</v>
      </c>
      <c r="B311" s="10" t="str">
        <f>IF(COUNTRY_INFO!B311=0," ",COUNTRY_INFO!B311)</f>
        <v>Oromia Bale</v>
      </c>
      <c r="C311" s="10" t="str">
        <f>IF(COUNTRY_INFO!C311=0," ",COUNTRY_INFO!C311)</f>
        <v>Lega Hidha</v>
      </c>
      <c r="D311" s="11" t="str">
        <f>IF(COUNTRY_INFO!$T$9:$T$1000="MDA3 (IVM)", COUNTRY_INFO!$T$9:$T$1000, " ")</f>
        <v xml:space="preserve"> </v>
      </c>
      <c r="E311" s="109"/>
      <c r="F311" s="288"/>
      <c r="G311" s="288"/>
      <c r="H311" s="11">
        <f t="shared" si="37"/>
        <v>0</v>
      </c>
      <c r="I311" s="18"/>
      <c r="J311" s="18"/>
      <c r="K311" s="14">
        <f t="shared" si="38"/>
        <v>0</v>
      </c>
      <c r="L311" s="59"/>
      <c r="M311" s="59"/>
      <c r="N311" s="56">
        <f t="shared" si="39"/>
        <v>0</v>
      </c>
      <c r="O311" s="11">
        <f t="shared" si="40"/>
        <v>0</v>
      </c>
      <c r="P311" s="11">
        <f t="shared" si="41"/>
        <v>0</v>
      </c>
      <c r="Q311" s="11">
        <f t="shared" si="42"/>
        <v>0</v>
      </c>
      <c r="R311" s="230" t="str">
        <f t="shared" si="43"/>
        <v xml:space="preserve"> </v>
      </c>
      <c r="S311" s="230" t="str">
        <f t="shared" si="44"/>
        <v xml:space="preserve"> </v>
      </c>
      <c r="T311" s="230" t="str">
        <f t="shared" si="45"/>
        <v xml:space="preserve"> </v>
      </c>
    </row>
    <row r="312" spans="1:20" x14ac:dyDescent="0.2">
      <c r="A312" s="10" t="str">
        <f>IF(COUNTRY_INFO!A312=0," ",COUNTRY_INFO!A312)</f>
        <v>Ethiopia</v>
      </c>
      <c r="B312" s="10" t="str">
        <f>IF(COUNTRY_INFO!B312=0," ",COUNTRY_INFO!B312)</f>
        <v>Oromia Bale</v>
      </c>
      <c r="C312" s="10" t="str">
        <f>IF(COUNTRY_INFO!C312=0," ",COUNTRY_INFO!C312)</f>
        <v>Medda Walabu</v>
      </c>
      <c r="D312" s="11" t="str">
        <f>IF(COUNTRY_INFO!$T$9:$T$1000="MDA3 (IVM)", COUNTRY_INFO!$T$9:$T$1000, " ")</f>
        <v xml:space="preserve"> </v>
      </c>
      <c r="E312" s="109"/>
      <c r="F312" s="288"/>
      <c r="G312" s="288"/>
      <c r="H312" s="11">
        <f t="shared" si="37"/>
        <v>0</v>
      </c>
      <c r="I312" s="18"/>
      <c r="J312" s="18"/>
      <c r="K312" s="14">
        <f t="shared" si="38"/>
        <v>0</v>
      </c>
      <c r="L312" s="59"/>
      <c r="M312" s="59"/>
      <c r="N312" s="56">
        <f t="shared" si="39"/>
        <v>0</v>
      </c>
      <c r="O312" s="11">
        <f t="shared" si="40"/>
        <v>0</v>
      </c>
      <c r="P312" s="11">
        <f t="shared" si="41"/>
        <v>0</v>
      </c>
      <c r="Q312" s="11">
        <f t="shared" si="42"/>
        <v>0</v>
      </c>
      <c r="R312" s="230" t="str">
        <f t="shared" si="43"/>
        <v xml:space="preserve"> </v>
      </c>
      <c r="S312" s="230" t="str">
        <f t="shared" si="44"/>
        <v xml:space="preserve"> </v>
      </c>
      <c r="T312" s="230" t="str">
        <f t="shared" si="45"/>
        <v xml:space="preserve"> </v>
      </c>
    </row>
    <row r="313" spans="1:20" x14ac:dyDescent="0.2">
      <c r="A313" s="10" t="str">
        <f>IF(COUNTRY_INFO!A313=0," ",COUNTRY_INFO!A313)</f>
        <v>Ethiopia</v>
      </c>
      <c r="B313" s="10" t="str">
        <f>IF(COUNTRY_INFO!B313=0," ",COUNTRY_INFO!B313)</f>
        <v>Oromia Bale</v>
      </c>
      <c r="C313" s="10" t="str">
        <f>IF(COUNTRY_INFO!C313=0," ",COUNTRY_INFO!C313)</f>
        <v>Rayitu</v>
      </c>
      <c r="D313" s="11" t="str">
        <f>IF(COUNTRY_INFO!$T$9:$T$1000="MDA3 (IVM)", COUNTRY_INFO!$T$9:$T$1000, " ")</f>
        <v xml:space="preserve"> </v>
      </c>
      <c r="E313" s="109"/>
      <c r="F313" s="288"/>
      <c r="G313" s="288"/>
      <c r="H313" s="11">
        <f t="shared" si="37"/>
        <v>0</v>
      </c>
      <c r="I313" s="18"/>
      <c r="J313" s="18"/>
      <c r="K313" s="14">
        <f t="shared" si="38"/>
        <v>0</v>
      </c>
      <c r="L313" s="59"/>
      <c r="M313" s="59"/>
      <c r="N313" s="56">
        <f t="shared" si="39"/>
        <v>0</v>
      </c>
      <c r="O313" s="11">
        <f t="shared" si="40"/>
        <v>0</v>
      </c>
      <c r="P313" s="11">
        <f t="shared" si="41"/>
        <v>0</v>
      </c>
      <c r="Q313" s="11">
        <f t="shared" si="42"/>
        <v>0</v>
      </c>
      <c r="R313" s="230" t="str">
        <f t="shared" si="43"/>
        <v xml:space="preserve"> </v>
      </c>
      <c r="S313" s="230" t="str">
        <f t="shared" si="44"/>
        <v xml:space="preserve"> </v>
      </c>
      <c r="T313" s="230" t="str">
        <f t="shared" si="45"/>
        <v xml:space="preserve"> </v>
      </c>
    </row>
    <row r="314" spans="1:20" x14ac:dyDescent="0.2">
      <c r="A314" s="10" t="str">
        <f>IF(COUNTRY_INFO!A314=0," ",COUNTRY_INFO!A314)</f>
        <v>Ethiopia</v>
      </c>
      <c r="B314" s="10" t="str">
        <f>IF(COUNTRY_INFO!B314=0," ",COUNTRY_INFO!B314)</f>
        <v>Oromia Bale</v>
      </c>
      <c r="C314" s="10" t="str">
        <f>IF(COUNTRY_INFO!C314=0," ",COUNTRY_INFO!C314)</f>
        <v>Robe Town</v>
      </c>
      <c r="D314" s="11" t="str">
        <f>IF(COUNTRY_INFO!$T$9:$T$1000="MDA3 (IVM)", COUNTRY_INFO!$T$9:$T$1000, " ")</f>
        <v xml:space="preserve"> </v>
      </c>
      <c r="E314" s="109"/>
      <c r="F314" s="288"/>
      <c r="G314" s="288"/>
      <c r="H314" s="11">
        <f t="shared" si="37"/>
        <v>0</v>
      </c>
      <c r="I314" s="18"/>
      <c r="J314" s="18"/>
      <c r="K314" s="14">
        <f t="shared" si="38"/>
        <v>0</v>
      </c>
      <c r="L314" s="59"/>
      <c r="M314" s="59"/>
      <c r="N314" s="56">
        <f t="shared" si="39"/>
        <v>0</v>
      </c>
      <c r="O314" s="11">
        <f t="shared" si="40"/>
        <v>0</v>
      </c>
      <c r="P314" s="11">
        <f t="shared" si="41"/>
        <v>0</v>
      </c>
      <c r="Q314" s="11">
        <f t="shared" si="42"/>
        <v>0</v>
      </c>
      <c r="R314" s="230" t="str">
        <f t="shared" si="43"/>
        <v xml:space="preserve"> </v>
      </c>
      <c r="S314" s="230" t="str">
        <f t="shared" si="44"/>
        <v xml:space="preserve"> </v>
      </c>
      <c r="T314" s="230" t="str">
        <f t="shared" si="45"/>
        <v xml:space="preserve"> </v>
      </c>
    </row>
    <row r="315" spans="1:20" x14ac:dyDescent="0.2">
      <c r="A315" s="10" t="str">
        <f>IF(COUNTRY_INFO!A315=0," ",COUNTRY_INFO!A315)</f>
        <v>Ethiopia</v>
      </c>
      <c r="B315" s="10" t="str">
        <f>IF(COUNTRY_INFO!B315=0," ",COUNTRY_INFO!B315)</f>
        <v>Oromia Bale</v>
      </c>
      <c r="C315" s="10" t="str">
        <f>IF(COUNTRY_INFO!C315=0," ",COUNTRY_INFO!C315)</f>
        <v>Sawena</v>
      </c>
      <c r="D315" s="11" t="str">
        <f>IF(COUNTRY_INFO!$T$9:$T$1000="MDA3 (IVM)", COUNTRY_INFO!$T$9:$T$1000, " ")</f>
        <v xml:space="preserve"> </v>
      </c>
      <c r="E315" s="109"/>
      <c r="F315" s="288"/>
      <c r="G315" s="288"/>
      <c r="H315" s="11">
        <f t="shared" si="37"/>
        <v>0</v>
      </c>
      <c r="I315" s="18"/>
      <c r="J315" s="18"/>
      <c r="K315" s="14">
        <f t="shared" si="38"/>
        <v>0</v>
      </c>
      <c r="L315" s="59"/>
      <c r="M315" s="59"/>
      <c r="N315" s="56">
        <f t="shared" si="39"/>
        <v>0</v>
      </c>
      <c r="O315" s="11">
        <f t="shared" si="40"/>
        <v>0</v>
      </c>
      <c r="P315" s="11">
        <f t="shared" si="41"/>
        <v>0</v>
      </c>
      <c r="Q315" s="11">
        <f t="shared" si="42"/>
        <v>0</v>
      </c>
      <c r="R315" s="230" t="str">
        <f t="shared" si="43"/>
        <v xml:space="preserve"> </v>
      </c>
      <c r="S315" s="230" t="str">
        <f t="shared" si="44"/>
        <v xml:space="preserve"> </v>
      </c>
      <c r="T315" s="230" t="str">
        <f t="shared" si="45"/>
        <v xml:space="preserve"> </v>
      </c>
    </row>
    <row r="316" spans="1:20" x14ac:dyDescent="0.2">
      <c r="A316" s="10" t="str">
        <f>IF(COUNTRY_INFO!A316=0," ",COUNTRY_INFO!A316)</f>
        <v>Ethiopia</v>
      </c>
      <c r="B316" s="10" t="str">
        <f>IF(COUNTRY_INFO!B316=0," ",COUNTRY_INFO!B316)</f>
        <v>Oromia Bale</v>
      </c>
      <c r="C316" s="10" t="str">
        <f>IF(COUNTRY_INFO!C316=0," ",COUNTRY_INFO!C316)</f>
        <v>Sinana</v>
      </c>
      <c r="D316" s="11" t="str">
        <f>IF(COUNTRY_INFO!$T$9:$T$1000="MDA3 (IVM)", COUNTRY_INFO!$T$9:$T$1000, " ")</f>
        <v xml:space="preserve"> </v>
      </c>
      <c r="E316" s="109"/>
      <c r="F316" s="288"/>
      <c r="G316" s="288"/>
      <c r="H316" s="11">
        <f t="shared" si="37"/>
        <v>0</v>
      </c>
      <c r="I316" s="18"/>
      <c r="J316" s="18"/>
      <c r="K316" s="14">
        <f t="shared" si="38"/>
        <v>0</v>
      </c>
      <c r="L316" s="59"/>
      <c r="M316" s="59"/>
      <c r="N316" s="56">
        <f t="shared" si="39"/>
        <v>0</v>
      </c>
      <c r="O316" s="11">
        <f t="shared" si="40"/>
        <v>0</v>
      </c>
      <c r="P316" s="11">
        <f t="shared" si="41"/>
        <v>0</v>
      </c>
      <c r="Q316" s="11">
        <f t="shared" si="42"/>
        <v>0</v>
      </c>
      <c r="R316" s="230" t="str">
        <f t="shared" si="43"/>
        <v xml:space="preserve"> </v>
      </c>
      <c r="S316" s="230" t="str">
        <f t="shared" si="44"/>
        <v xml:space="preserve"> </v>
      </c>
      <c r="T316" s="230" t="str">
        <f t="shared" si="45"/>
        <v xml:space="preserve"> </v>
      </c>
    </row>
    <row r="317" spans="1:20" x14ac:dyDescent="0.2">
      <c r="A317" s="10" t="str">
        <f>IF(COUNTRY_INFO!A317=0," ",COUNTRY_INFO!A317)</f>
        <v>Ethiopia</v>
      </c>
      <c r="B317" s="10" t="str">
        <f>IF(COUNTRY_INFO!B317=0," ",COUNTRY_INFO!B317)</f>
        <v>Oromia Borena</v>
      </c>
      <c r="C317" s="10" t="str">
        <f>IF(COUNTRY_INFO!C317=0," ",COUNTRY_INFO!C317)</f>
        <v>Arero</v>
      </c>
      <c r="D317" s="11" t="str">
        <f>IF(COUNTRY_INFO!$T$9:$T$1000="MDA3 (IVM)", COUNTRY_INFO!$T$9:$T$1000, " ")</f>
        <v xml:space="preserve"> </v>
      </c>
      <c r="E317" s="109"/>
      <c r="F317" s="288"/>
      <c r="G317" s="288"/>
      <c r="H317" s="11">
        <f t="shared" si="37"/>
        <v>0</v>
      </c>
      <c r="I317" s="18"/>
      <c r="J317" s="18"/>
      <c r="K317" s="14">
        <f t="shared" si="38"/>
        <v>0</v>
      </c>
      <c r="L317" s="59"/>
      <c r="M317" s="59"/>
      <c r="N317" s="56">
        <f t="shared" si="39"/>
        <v>0</v>
      </c>
      <c r="O317" s="11">
        <f t="shared" si="40"/>
        <v>0</v>
      </c>
      <c r="P317" s="11">
        <f t="shared" si="41"/>
        <v>0</v>
      </c>
      <c r="Q317" s="11">
        <f t="shared" si="42"/>
        <v>0</v>
      </c>
      <c r="R317" s="230" t="str">
        <f t="shared" si="43"/>
        <v xml:space="preserve"> </v>
      </c>
      <c r="S317" s="230" t="str">
        <f t="shared" si="44"/>
        <v xml:space="preserve"> </v>
      </c>
      <c r="T317" s="230" t="str">
        <f t="shared" si="45"/>
        <v xml:space="preserve"> </v>
      </c>
    </row>
    <row r="318" spans="1:20" x14ac:dyDescent="0.2">
      <c r="A318" s="10" t="str">
        <f>IF(COUNTRY_INFO!A318=0," ",COUNTRY_INFO!A318)</f>
        <v>Ethiopia</v>
      </c>
      <c r="B318" s="10" t="str">
        <f>IF(COUNTRY_INFO!B318=0," ",COUNTRY_INFO!B318)</f>
        <v>Oromia Borena</v>
      </c>
      <c r="C318" s="10" t="str">
        <f>IF(COUNTRY_INFO!C318=0," ",COUNTRY_INFO!C318)</f>
        <v>Dhas</v>
      </c>
      <c r="D318" s="11" t="str">
        <f>IF(COUNTRY_INFO!$T$9:$T$1000="MDA3 (IVM)", COUNTRY_INFO!$T$9:$T$1000, " ")</f>
        <v xml:space="preserve"> </v>
      </c>
      <c r="E318" s="109"/>
      <c r="F318" s="288"/>
      <c r="G318" s="288"/>
      <c r="H318" s="11">
        <f t="shared" si="37"/>
        <v>0</v>
      </c>
      <c r="I318" s="18"/>
      <c r="J318" s="18"/>
      <c r="K318" s="14">
        <f t="shared" si="38"/>
        <v>0</v>
      </c>
      <c r="L318" s="59"/>
      <c r="M318" s="59"/>
      <c r="N318" s="56">
        <f t="shared" si="39"/>
        <v>0</v>
      </c>
      <c r="O318" s="11">
        <f t="shared" si="40"/>
        <v>0</v>
      </c>
      <c r="P318" s="11">
        <f t="shared" si="41"/>
        <v>0</v>
      </c>
      <c r="Q318" s="11">
        <f t="shared" si="42"/>
        <v>0</v>
      </c>
      <c r="R318" s="230" t="str">
        <f t="shared" si="43"/>
        <v xml:space="preserve"> </v>
      </c>
      <c r="S318" s="230" t="str">
        <f t="shared" si="44"/>
        <v xml:space="preserve"> </v>
      </c>
      <c r="T318" s="230" t="str">
        <f t="shared" si="45"/>
        <v xml:space="preserve"> </v>
      </c>
    </row>
    <row r="319" spans="1:20" x14ac:dyDescent="0.2">
      <c r="A319" s="10" t="str">
        <f>IF(COUNTRY_INFO!A319=0," ",COUNTRY_INFO!A319)</f>
        <v>Ethiopia</v>
      </c>
      <c r="B319" s="10" t="str">
        <f>IF(COUNTRY_INFO!B319=0," ",COUNTRY_INFO!B319)</f>
        <v>Oromia Borena</v>
      </c>
      <c r="C319" s="10" t="str">
        <f>IF(COUNTRY_INFO!C319=0," ",COUNTRY_INFO!C319)</f>
        <v>Dillo</v>
      </c>
      <c r="D319" s="11" t="str">
        <f>IF(COUNTRY_INFO!$T$9:$T$1000="MDA3 (IVM)", COUNTRY_INFO!$T$9:$T$1000, " ")</f>
        <v xml:space="preserve"> </v>
      </c>
      <c r="E319" s="109"/>
      <c r="F319" s="288"/>
      <c r="G319" s="288"/>
      <c r="H319" s="11">
        <f t="shared" si="37"/>
        <v>0</v>
      </c>
      <c r="I319" s="18"/>
      <c r="J319" s="18"/>
      <c r="K319" s="14">
        <f t="shared" si="38"/>
        <v>0</v>
      </c>
      <c r="L319" s="59"/>
      <c r="M319" s="59"/>
      <c r="N319" s="56">
        <f t="shared" si="39"/>
        <v>0</v>
      </c>
      <c r="O319" s="11">
        <f t="shared" si="40"/>
        <v>0</v>
      </c>
      <c r="P319" s="11">
        <f t="shared" si="41"/>
        <v>0</v>
      </c>
      <c r="Q319" s="11">
        <f t="shared" si="42"/>
        <v>0</v>
      </c>
      <c r="R319" s="230" t="str">
        <f t="shared" si="43"/>
        <v xml:space="preserve"> </v>
      </c>
      <c r="S319" s="230" t="str">
        <f t="shared" si="44"/>
        <v xml:space="preserve"> </v>
      </c>
      <c r="T319" s="230" t="str">
        <f t="shared" si="45"/>
        <v xml:space="preserve"> </v>
      </c>
    </row>
    <row r="320" spans="1:20" x14ac:dyDescent="0.2">
      <c r="A320" s="10" t="str">
        <f>IF(COUNTRY_INFO!A320=0," ",COUNTRY_INFO!A320)</f>
        <v>Ethiopia</v>
      </c>
      <c r="B320" s="10" t="str">
        <f>IF(COUNTRY_INFO!B320=0," ",COUNTRY_INFO!B320)</f>
        <v>Oromia Borena</v>
      </c>
      <c r="C320" s="10" t="str">
        <f>IF(COUNTRY_INFO!C320=0," ",COUNTRY_INFO!C320)</f>
        <v>Dire</v>
      </c>
      <c r="D320" s="11" t="str">
        <f>IF(COUNTRY_INFO!$T$9:$T$1000="MDA3 (IVM)", COUNTRY_INFO!$T$9:$T$1000, " ")</f>
        <v xml:space="preserve"> </v>
      </c>
      <c r="E320" s="109"/>
      <c r="F320" s="288"/>
      <c r="G320" s="288"/>
      <c r="H320" s="11">
        <f t="shared" si="37"/>
        <v>0</v>
      </c>
      <c r="I320" s="18"/>
      <c r="J320" s="18"/>
      <c r="K320" s="14">
        <f t="shared" si="38"/>
        <v>0</v>
      </c>
      <c r="L320" s="59"/>
      <c r="M320" s="59"/>
      <c r="N320" s="56">
        <f t="shared" si="39"/>
        <v>0</v>
      </c>
      <c r="O320" s="11">
        <f t="shared" si="40"/>
        <v>0</v>
      </c>
      <c r="P320" s="11">
        <f t="shared" si="41"/>
        <v>0</v>
      </c>
      <c r="Q320" s="11">
        <f t="shared" si="42"/>
        <v>0</v>
      </c>
      <c r="R320" s="230" t="str">
        <f t="shared" si="43"/>
        <v xml:space="preserve"> </v>
      </c>
      <c r="S320" s="230" t="str">
        <f t="shared" si="44"/>
        <v xml:space="preserve"> </v>
      </c>
      <c r="T320" s="230" t="str">
        <f t="shared" si="45"/>
        <v xml:space="preserve"> </v>
      </c>
    </row>
    <row r="321" spans="1:20" x14ac:dyDescent="0.2">
      <c r="A321" s="10" t="str">
        <f>IF(COUNTRY_INFO!A321=0," ",COUNTRY_INFO!A321)</f>
        <v>Ethiopia</v>
      </c>
      <c r="B321" s="10" t="str">
        <f>IF(COUNTRY_INFO!B321=0," ",COUNTRY_INFO!B321)</f>
        <v>Oromia Borena</v>
      </c>
      <c r="C321" s="10" t="str">
        <f>IF(COUNTRY_INFO!C321=0," ",COUNTRY_INFO!C321)</f>
        <v>Dubluk</v>
      </c>
      <c r="D321" s="11" t="str">
        <f>IF(COUNTRY_INFO!$T$9:$T$1000="MDA3 (IVM)", COUNTRY_INFO!$T$9:$T$1000, " ")</f>
        <v xml:space="preserve"> </v>
      </c>
      <c r="E321" s="109"/>
      <c r="F321" s="288"/>
      <c r="G321" s="288"/>
      <c r="H321" s="11">
        <f t="shared" si="37"/>
        <v>0</v>
      </c>
      <c r="I321" s="18"/>
      <c r="J321" s="18"/>
      <c r="K321" s="14">
        <f t="shared" si="38"/>
        <v>0</v>
      </c>
      <c r="L321" s="59"/>
      <c r="M321" s="59"/>
      <c r="N321" s="56">
        <f t="shared" si="39"/>
        <v>0</v>
      </c>
      <c r="O321" s="11">
        <f t="shared" si="40"/>
        <v>0</v>
      </c>
      <c r="P321" s="11">
        <f t="shared" si="41"/>
        <v>0</v>
      </c>
      <c r="Q321" s="11">
        <f t="shared" si="42"/>
        <v>0</v>
      </c>
      <c r="R321" s="230" t="str">
        <f t="shared" si="43"/>
        <v xml:space="preserve"> </v>
      </c>
      <c r="S321" s="230" t="str">
        <f t="shared" si="44"/>
        <v xml:space="preserve"> </v>
      </c>
      <c r="T321" s="230" t="str">
        <f t="shared" si="45"/>
        <v xml:space="preserve"> </v>
      </c>
    </row>
    <row r="322" spans="1:20" x14ac:dyDescent="0.2">
      <c r="A322" s="10" t="str">
        <f>IF(COUNTRY_INFO!A322=0," ",COUNTRY_INFO!A322)</f>
        <v>Ethiopia</v>
      </c>
      <c r="B322" s="10" t="str">
        <f>IF(COUNTRY_INFO!B322=0," ",COUNTRY_INFO!B322)</f>
        <v>Oromia Borena</v>
      </c>
      <c r="C322" s="10" t="str">
        <f>IF(COUNTRY_INFO!C322=0," ",COUNTRY_INFO!C322)</f>
        <v>Eliwaye</v>
      </c>
      <c r="D322" s="11" t="str">
        <f>IF(COUNTRY_INFO!$T$9:$T$1000="MDA3 (IVM)", COUNTRY_INFO!$T$9:$T$1000, " ")</f>
        <v xml:space="preserve"> </v>
      </c>
      <c r="E322" s="109"/>
      <c r="F322" s="288"/>
      <c r="G322" s="288"/>
      <c r="H322" s="11">
        <f t="shared" si="37"/>
        <v>0</v>
      </c>
      <c r="I322" s="18"/>
      <c r="J322" s="18"/>
      <c r="K322" s="14">
        <f t="shared" si="38"/>
        <v>0</v>
      </c>
      <c r="L322" s="59"/>
      <c r="M322" s="59"/>
      <c r="N322" s="56">
        <f t="shared" si="39"/>
        <v>0</v>
      </c>
      <c r="O322" s="11">
        <f t="shared" si="40"/>
        <v>0</v>
      </c>
      <c r="P322" s="11">
        <f t="shared" si="41"/>
        <v>0</v>
      </c>
      <c r="Q322" s="11">
        <f t="shared" si="42"/>
        <v>0</v>
      </c>
      <c r="R322" s="230" t="str">
        <f t="shared" si="43"/>
        <v xml:space="preserve"> </v>
      </c>
      <c r="S322" s="230" t="str">
        <f t="shared" si="44"/>
        <v xml:space="preserve"> </v>
      </c>
      <c r="T322" s="230" t="str">
        <f t="shared" si="45"/>
        <v xml:space="preserve"> </v>
      </c>
    </row>
    <row r="323" spans="1:20" x14ac:dyDescent="0.2">
      <c r="A323" s="10" t="str">
        <f>IF(COUNTRY_INFO!A323=0," ",COUNTRY_INFO!A323)</f>
        <v>Ethiopia</v>
      </c>
      <c r="B323" s="10" t="str">
        <f>IF(COUNTRY_INFO!B323=0," ",COUNTRY_INFO!B323)</f>
        <v>Oromia Borena</v>
      </c>
      <c r="C323" s="10" t="str">
        <f>IF(COUNTRY_INFO!C323=0," ",COUNTRY_INFO!C323)</f>
        <v>Gomole</v>
      </c>
      <c r="D323" s="11" t="str">
        <f>IF(COUNTRY_INFO!$T$9:$T$1000="MDA3 (IVM)", COUNTRY_INFO!$T$9:$T$1000, " ")</f>
        <v xml:space="preserve"> </v>
      </c>
      <c r="E323" s="109"/>
      <c r="F323" s="288"/>
      <c r="G323" s="288"/>
      <c r="H323" s="11">
        <f t="shared" si="37"/>
        <v>0</v>
      </c>
      <c r="I323" s="18"/>
      <c r="J323" s="18"/>
      <c r="K323" s="14">
        <f t="shared" si="38"/>
        <v>0</v>
      </c>
      <c r="L323" s="59"/>
      <c r="M323" s="59"/>
      <c r="N323" s="56">
        <f t="shared" si="39"/>
        <v>0</v>
      </c>
      <c r="O323" s="11">
        <f t="shared" si="40"/>
        <v>0</v>
      </c>
      <c r="P323" s="11">
        <f t="shared" si="41"/>
        <v>0</v>
      </c>
      <c r="Q323" s="11">
        <f t="shared" si="42"/>
        <v>0</v>
      </c>
      <c r="R323" s="230" t="str">
        <f t="shared" si="43"/>
        <v xml:space="preserve"> </v>
      </c>
      <c r="S323" s="230" t="str">
        <f t="shared" si="44"/>
        <v xml:space="preserve"> </v>
      </c>
      <c r="T323" s="230" t="str">
        <f t="shared" si="45"/>
        <v xml:space="preserve"> </v>
      </c>
    </row>
    <row r="324" spans="1:20" x14ac:dyDescent="0.2">
      <c r="A324" s="10" t="str">
        <f>IF(COUNTRY_INFO!A324=0," ",COUNTRY_INFO!A324)</f>
        <v>Ethiopia</v>
      </c>
      <c r="B324" s="10" t="str">
        <f>IF(COUNTRY_INFO!B324=0," ",COUNTRY_INFO!B324)</f>
        <v>Oromia Borena</v>
      </c>
      <c r="C324" s="10" t="str">
        <f>IF(COUNTRY_INFO!C324=0," ",COUNTRY_INFO!C324)</f>
        <v>Guchi</v>
      </c>
      <c r="D324" s="11" t="str">
        <f>IF(COUNTRY_INFO!$T$9:$T$1000="MDA3 (IVM)", COUNTRY_INFO!$T$9:$T$1000, " ")</f>
        <v xml:space="preserve"> </v>
      </c>
      <c r="E324" s="109"/>
      <c r="F324" s="288"/>
      <c r="G324" s="288"/>
      <c r="H324" s="11">
        <f t="shared" si="37"/>
        <v>0</v>
      </c>
      <c r="I324" s="18"/>
      <c r="J324" s="18"/>
      <c r="K324" s="14">
        <f t="shared" si="38"/>
        <v>0</v>
      </c>
      <c r="L324" s="59"/>
      <c r="M324" s="59"/>
      <c r="N324" s="56">
        <f t="shared" si="39"/>
        <v>0</v>
      </c>
      <c r="O324" s="11">
        <f t="shared" si="40"/>
        <v>0</v>
      </c>
      <c r="P324" s="11">
        <f t="shared" si="41"/>
        <v>0</v>
      </c>
      <c r="Q324" s="11">
        <f t="shared" si="42"/>
        <v>0</v>
      </c>
      <c r="R324" s="230" t="str">
        <f t="shared" si="43"/>
        <v xml:space="preserve"> </v>
      </c>
      <c r="S324" s="230" t="str">
        <f t="shared" si="44"/>
        <v xml:space="preserve"> </v>
      </c>
      <c r="T324" s="230" t="str">
        <f t="shared" si="45"/>
        <v xml:space="preserve"> </v>
      </c>
    </row>
    <row r="325" spans="1:20" x14ac:dyDescent="0.2">
      <c r="A325" s="10" t="str">
        <f>IF(COUNTRY_INFO!A325=0," ",COUNTRY_INFO!A325)</f>
        <v>Ethiopia</v>
      </c>
      <c r="B325" s="10" t="str">
        <f>IF(COUNTRY_INFO!B325=0," ",COUNTRY_INFO!B325)</f>
        <v>Oromia Borena</v>
      </c>
      <c r="C325" s="10" t="str">
        <f>IF(COUNTRY_INFO!C325=0," ",COUNTRY_INFO!C325)</f>
        <v>Miyo</v>
      </c>
      <c r="D325" s="11" t="str">
        <f>IF(COUNTRY_INFO!$T$9:$T$1000="MDA3 (IVM)", COUNTRY_INFO!$T$9:$T$1000, " ")</f>
        <v xml:space="preserve"> </v>
      </c>
      <c r="E325" s="109"/>
      <c r="F325" s="288"/>
      <c r="G325" s="288"/>
      <c r="H325" s="11">
        <f t="shared" si="37"/>
        <v>0</v>
      </c>
      <c r="I325" s="18"/>
      <c r="J325" s="18"/>
      <c r="K325" s="14">
        <f t="shared" si="38"/>
        <v>0</v>
      </c>
      <c r="L325" s="59"/>
      <c r="M325" s="59"/>
      <c r="N325" s="56">
        <f t="shared" si="39"/>
        <v>0</v>
      </c>
      <c r="O325" s="11">
        <f t="shared" si="40"/>
        <v>0</v>
      </c>
      <c r="P325" s="11">
        <f t="shared" si="41"/>
        <v>0</v>
      </c>
      <c r="Q325" s="11">
        <f t="shared" si="42"/>
        <v>0</v>
      </c>
      <c r="R325" s="230" t="str">
        <f t="shared" si="43"/>
        <v xml:space="preserve"> </v>
      </c>
      <c r="S325" s="230" t="str">
        <f t="shared" si="44"/>
        <v xml:space="preserve"> </v>
      </c>
      <c r="T325" s="230" t="str">
        <f t="shared" si="45"/>
        <v xml:space="preserve"> </v>
      </c>
    </row>
    <row r="326" spans="1:20" x14ac:dyDescent="0.2">
      <c r="A326" s="10" t="str">
        <f>IF(COUNTRY_INFO!A326=0," ",COUNTRY_INFO!A326)</f>
        <v>Ethiopia</v>
      </c>
      <c r="B326" s="10" t="str">
        <f>IF(COUNTRY_INFO!B326=0," ",COUNTRY_INFO!B326)</f>
        <v>Oromia Borena</v>
      </c>
      <c r="C326" s="10" t="str">
        <f>IF(COUNTRY_INFO!C326=0," ",COUNTRY_INFO!C326)</f>
        <v>Moyale</v>
      </c>
      <c r="D326" s="11" t="str">
        <f>IF(COUNTRY_INFO!$T$9:$T$1000="MDA3 (IVM)", COUNTRY_INFO!$T$9:$T$1000, " ")</f>
        <v xml:space="preserve"> </v>
      </c>
      <c r="E326" s="109"/>
      <c r="F326" s="288"/>
      <c r="G326" s="288"/>
      <c r="H326" s="11">
        <f t="shared" si="37"/>
        <v>0</v>
      </c>
      <c r="I326" s="18"/>
      <c r="J326" s="18"/>
      <c r="K326" s="14">
        <f t="shared" si="38"/>
        <v>0</v>
      </c>
      <c r="L326" s="59"/>
      <c r="M326" s="59"/>
      <c r="N326" s="56">
        <f t="shared" si="39"/>
        <v>0</v>
      </c>
      <c r="O326" s="11">
        <f t="shared" si="40"/>
        <v>0</v>
      </c>
      <c r="P326" s="11">
        <f t="shared" si="41"/>
        <v>0</v>
      </c>
      <c r="Q326" s="11">
        <f t="shared" si="42"/>
        <v>0</v>
      </c>
      <c r="R326" s="230" t="str">
        <f t="shared" si="43"/>
        <v xml:space="preserve"> </v>
      </c>
      <c r="S326" s="230" t="str">
        <f t="shared" si="44"/>
        <v xml:space="preserve"> </v>
      </c>
      <c r="T326" s="230" t="str">
        <f t="shared" si="45"/>
        <v xml:space="preserve"> </v>
      </c>
    </row>
    <row r="327" spans="1:20" x14ac:dyDescent="0.2">
      <c r="A327" s="10" t="str">
        <f>IF(COUNTRY_INFO!A327=0," ",COUNTRY_INFO!A327)</f>
        <v>Ethiopia</v>
      </c>
      <c r="B327" s="10" t="str">
        <f>IF(COUNTRY_INFO!B327=0," ",COUNTRY_INFO!B327)</f>
        <v>Oromia Borena</v>
      </c>
      <c r="C327" s="10" t="str">
        <f>IF(COUNTRY_INFO!C327=0," ",COUNTRY_INFO!C327)</f>
        <v>Teltele</v>
      </c>
      <c r="D327" s="11" t="str">
        <f>IF(COUNTRY_INFO!$T$9:$T$1000="MDA3 (IVM)", COUNTRY_INFO!$T$9:$T$1000, " ")</f>
        <v xml:space="preserve"> </v>
      </c>
      <c r="E327" s="109"/>
      <c r="F327" s="288"/>
      <c r="G327" s="288"/>
      <c r="H327" s="11">
        <f t="shared" si="37"/>
        <v>0</v>
      </c>
      <c r="I327" s="18"/>
      <c r="J327" s="18"/>
      <c r="K327" s="14">
        <f t="shared" si="38"/>
        <v>0</v>
      </c>
      <c r="L327" s="59"/>
      <c r="M327" s="59"/>
      <c r="N327" s="56">
        <f t="shared" si="39"/>
        <v>0</v>
      </c>
      <c r="O327" s="11">
        <f t="shared" si="40"/>
        <v>0</v>
      </c>
      <c r="P327" s="11">
        <f t="shared" si="41"/>
        <v>0</v>
      </c>
      <c r="Q327" s="11">
        <f t="shared" si="42"/>
        <v>0</v>
      </c>
      <c r="R327" s="230" t="str">
        <f t="shared" si="43"/>
        <v xml:space="preserve"> </v>
      </c>
      <c r="S327" s="230" t="str">
        <f t="shared" si="44"/>
        <v xml:space="preserve"> </v>
      </c>
      <c r="T327" s="230" t="str">
        <f t="shared" si="45"/>
        <v xml:space="preserve"> </v>
      </c>
    </row>
    <row r="328" spans="1:20" x14ac:dyDescent="0.2">
      <c r="A328" s="10" t="str">
        <f>IF(COUNTRY_INFO!A328=0," ",COUNTRY_INFO!A328)</f>
        <v>Ethiopia</v>
      </c>
      <c r="B328" s="10" t="str">
        <f>IF(COUNTRY_INFO!B328=0," ",COUNTRY_INFO!B328)</f>
        <v>Oromia Borena</v>
      </c>
      <c r="C328" s="10" t="str">
        <f>IF(COUNTRY_INFO!C328=0," ",COUNTRY_INFO!C328)</f>
        <v>Wachile</v>
      </c>
      <c r="D328" s="11" t="str">
        <f>IF(COUNTRY_INFO!$T$9:$T$1000="MDA3 (IVM)", COUNTRY_INFO!$T$9:$T$1000, " ")</f>
        <v xml:space="preserve"> </v>
      </c>
      <c r="E328" s="109"/>
      <c r="F328" s="288"/>
      <c r="G328" s="288"/>
      <c r="H328" s="11">
        <f t="shared" si="37"/>
        <v>0</v>
      </c>
      <c r="I328" s="18"/>
      <c r="J328" s="18"/>
      <c r="K328" s="14">
        <f t="shared" si="38"/>
        <v>0</v>
      </c>
      <c r="L328" s="59"/>
      <c r="M328" s="59"/>
      <c r="N328" s="56">
        <f t="shared" si="39"/>
        <v>0</v>
      </c>
      <c r="O328" s="11">
        <f t="shared" si="40"/>
        <v>0</v>
      </c>
      <c r="P328" s="11">
        <f t="shared" si="41"/>
        <v>0</v>
      </c>
      <c r="Q328" s="11">
        <f t="shared" si="42"/>
        <v>0</v>
      </c>
      <c r="R328" s="230" t="str">
        <f t="shared" si="43"/>
        <v xml:space="preserve"> </v>
      </c>
      <c r="S328" s="230" t="str">
        <f t="shared" si="44"/>
        <v xml:space="preserve"> </v>
      </c>
      <c r="T328" s="230" t="str">
        <f t="shared" si="45"/>
        <v xml:space="preserve"> </v>
      </c>
    </row>
    <row r="329" spans="1:20" x14ac:dyDescent="0.2">
      <c r="A329" s="10" t="str">
        <f>IF(COUNTRY_INFO!A329=0," ",COUNTRY_INFO!A329)</f>
        <v>Ethiopia</v>
      </c>
      <c r="B329" s="10" t="str">
        <f>IF(COUNTRY_INFO!B329=0," ",COUNTRY_INFO!B329)</f>
        <v>Oromia Borena</v>
      </c>
      <c r="C329" s="10" t="str">
        <f>IF(COUNTRY_INFO!C329=0," ",COUNTRY_INFO!C329)</f>
        <v>Yabello</v>
      </c>
      <c r="D329" s="11" t="str">
        <f>IF(COUNTRY_INFO!$T$9:$T$1000="MDA3 (IVM)", COUNTRY_INFO!$T$9:$T$1000, " ")</f>
        <v xml:space="preserve"> </v>
      </c>
      <c r="E329" s="109"/>
      <c r="F329" s="288"/>
      <c r="G329" s="288"/>
      <c r="H329" s="11">
        <f t="shared" si="37"/>
        <v>0</v>
      </c>
      <c r="I329" s="18"/>
      <c r="J329" s="18"/>
      <c r="K329" s="14">
        <f t="shared" si="38"/>
        <v>0</v>
      </c>
      <c r="L329" s="59"/>
      <c r="M329" s="59"/>
      <c r="N329" s="56">
        <f t="shared" si="39"/>
        <v>0</v>
      </c>
      <c r="O329" s="11">
        <f t="shared" si="40"/>
        <v>0</v>
      </c>
      <c r="P329" s="11">
        <f t="shared" si="41"/>
        <v>0</v>
      </c>
      <c r="Q329" s="11">
        <f t="shared" si="42"/>
        <v>0</v>
      </c>
      <c r="R329" s="230" t="str">
        <f t="shared" si="43"/>
        <v xml:space="preserve"> </v>
      </c>
      <c r="S329" s="230" t="str">
        <f t="shared" si="44"/>
        <v xml:space="preserve"> </v>
      </c>
      <c r="T329" s="230" t="str">
        <f t="shared" si="45"/>
        <v xml:space="preserve"> </v>
      </c>
    </row>
    <row r="330" spans="1:20" x14ac:dyDescent="0.2">
      <c r="A330" s="10" t="str">
        <f>IF(COUNTRY_INFO!A330=0," ",COUNTRY_INFO!A330)</f>
        <v>Ethiopia</v>
      </c>
      <c r="B330" s="10" t="str">
        <f>IF(COUNTRY_INFO!B330=0," ",COUNTRY_INFO!B330)</f>
        <v>Oromia Borena</v>
      </c>
      <c r="C330" s="10" t="str">
        <f>IF(COUNTRY_INFO!C330=0," ",COUNTRY_INFO!C330)</f>
        <v>Yabello Town</v>
      </c>
      <c r="D330" s="11" t="str">
        <f>IF(COUNTRY_INFO!$T$9:$T$1000="MDA3 (IVM)", COUNTRY_INFO!$T$9:$T$1000, " ")</f>
        <v xml:space="preserve"> </v>
      </c>
      <c r="E330" s="109"/>
      <c r="F330" s="288"/>
      <c r="G330" s="288"/>
      <c r="H330" s="11">
        <f t="shared" ref="H330:H393" si="46">SUM(F330:G330)</f>
        <v>0</v>
      </c>
      <c r="I330" s="18"/>
      <c r="J330" s="18"/>
      <c r="K330" s="14">
        <f t="shared" ref="K330:K393" si="47">SUM(I330:J330)</f>
        <v>0</v>
      </c>
      <c r="L330" s="59"/>
      <c r="M330" s="59"/>
      <c r="N330" s="56">
        <f t="shared" ref="N330:N393" si="48">SUM(L330:M330)</f>
        <v>0</v>
      </c>
      <c r="O330" s="11">
        <f t="shared" ref="O330:O393" si="49">MAX(I330,L330)</f>
        <v>0</v>
      </c>
      <c r="P330" s="11">
        <f t="shared" ref="P330:P393" si="50">MAX(J330,M330)</f>
        <v>0</v>
      </c>
      <c r="Q330" s="11">
        <f t="shared" ref="Q330:Q393" si="51">SUM(O330:P330)</f>
        <v>0</v>
      </c>
      <c r="R330" s="230" t="str">
        <f t="shared" ref="R330:R393" si="52">IF(F330&lt;&gt;0, IF(MAX(I330,L330)/F330*100=0, "-", MAX(I330,L330)/F330*100), " ")</f>
        <v xml:space="preserve"> </v>
      </c>
      <c r="S330" s="230" t="str">
        <f t="shared" ref="S330:S393" si="53">IF(G330&lt;&gt;0, IF(MAX(J330,M330)/G330*100=0, "-", MAX(J330,M330)/G330*100), " ")</f>
        <v xml:space="preserve"> </v>
      </c>
      <c r="T330" s="230" t="str">
        <f t="shared" ref="T330:T393" si="54">IF(H330&lt;&gt;0, IF((MAX(I330,L330)+MAX(J330,M330))/H330*100=0, "-",(MAX(I330,L330)+MAX(J330,M330))/H330*100), " ")</f>
        <v xml:space="preserve"> </v>
      </c>
    </row>
    <row r="331" spans="1:20" x14ac:dyDescent="0.2">
      <c r="A331" s="10" t="str">
        <f>IF(COUNTRY_INFO!A331=0," ",COUNTRY_INFO!A331)</f>
        <v>Ethiopia</v>
      </c>
      <c r="B331" s="10" t="str">
        <f>IF(COUNTRY_INFO!B331=0," ",COUNTRY_INFO!B331)</f>
        <v>Oromia Buno Bedele</v>
      </c>
      <c r="C331" s="10" t="str">
        <f>IF(COUNTRY_INFO!C331=0," ",COUNTRY_INFO!C331)</f>
        <v>Bedele Town</v>
      </c>
      <c r="D331" s="11" t="str">
        <f>IF(COUNTRY_INFO!$T$9:$T$1000="MDA3 (IVM)", COUNTRY_INFO!$T$9:$T$1000, " ")</f>
        <v>MDA3 (IVM)</v>
      </c>
      <c r="E331" s="253" t="s">
        <v>1185</v>
      </c>
      <c r="F331" s="288">
        <v>8664</v>
      </c>
      <c r="G331" s="295">
        <v>15402</v>
      </c>
      <c r="H331" s="11">
        <f t="shared" si="46"/>
        <v>24066</v>
      </c>
      <c r="I331" s="18">
        <v>7688</v>
      </c>
      <c r="J331" s="18">
        <v>13667</v>
      </c>
      <c r="K331" s="14">
        <f t="shared" si="47"/>
        <v>21355</v>
      </c>
      <c r="L331" s="59">
        <v>8420</v>
      </c>
      <c r="M331" s="59">
        <v>14969</v>
      </c>
      <c r="N331" s="56">
        <f t="shared" si="48"/>
        <v>23389</v>
      </c>
      <c r="O331" s="11">
        <f t="shared" si="49"/>
        <v>8420</v>
      </c>
      <c r="P331" s="11">
        <f t="shared" si="50"/>
        <v>14969</v>
      </c>
      <c r="Q331" s="11">
        <f t="shared" si="51"/>
        <v>23389</v>
      </c>
      <c r="R331" s="293">
        <f t="shared" si="52"/>
        <v>97.183748845798718</v>
      </c>
      <c r="S331" s="293">
        <f t="shared" si="53"/>
        <v>97.188676795221397</v>
      </c>
      <c r="T331" s="293">
        <f t="shared" si="54"/>
        <v>97.186902684284888</v>
      </c>
    </row>
    <row r="332" spans="1:20" x14ac:dyDescent="0.2">
      <c r="A332" s="10" t="str">
        <f>IF(COUNTRY_INFO!A332=0," ",COUNTRY_INFO!A332)</f>
        <v>Ethiopia</v>
      </c>
      <c r="B332" s="10" t="str">
        <f>IF(COUNTRY_INFO!B332=0," ",COUNTRY_INFO!B332)</f>
        <v>Oromia Buno Bedele</v>
      </c>
      <c r="C332" s="10" t="str">
        <f>IF(COUNTRY_INFO!C332=0," ",COUNTRY_INFO!C332)</f>
        <v>Bedele Zuria</v>
      </c>
      <c r="D332" s="11" t="str">
        <f>IF(COUNTRY_INFO!$T$9:$T$1000="MDA3 (IVM)", COUNTRY_INFO!$T$9:$T$1000, " ")</f>
        <v>MDA3 (IVM)</v>
      </c>
      <c r="E332" s="253" t="s">
        <v>1185</v>
      </c>
      <c r="F332" s="288">
        <v>30544</v>
      </c>
      <c r="G332" s="295">
        <v>54300</v>
      </c>
      <c r="H332" s="11">
        <f t="shared" si="46"/>
        <v>84844</v>
      </c>
      <c r="I332" s="18">
        <v>30176</v>
      </c>
      <c r="J332" s="18">
        <v>53645</v>
      </c>
      <c r="K332" s="14">
        <f t="shared" si="47"/>
        <v>83821</v>
      </c>
      <c r="L332" s="59">
        <v>31159</v>
      </c>
      <c r="M332" s="59">
        <v>55394</v>
      </c>
      <c r="N332" s="56">
        <f t="shared" si="48"/>
        <v>86553</v>
      </c>
      <c r="O332" s="11">
        <f t="shared" si="49"/>
        <v>31159</v>
      </c>
      <c r="P332" s="11">
        <f t="shared" si="50"/>
        <v>55394</v>
      </c>
      <c r="Q332" s="11">
        <f t="shared" si="51"/>
        <v>86553</v>
      </c>
      <c r="R332" s="294">
        <f t="shared" si="52"/>
        <v>102.01348873755893</v>
      </c>
      <c r="S332" s="294">
        <f t="shared" si="53"/>
        <v>102.0147329650092</v>
      </c>
      <c r="T332" s="294">
        <f t="shared" si="54"/>
        <v>102.01428504078072</v>
      </c>
    </row>
    <row r="333" spans="1:20" x14ac:dyDescent="0.2">
      <c r="A333" s="10" t="str">
        <f>IF(COUNTRY_INFO!A333=0," ",COUNTRY_INFO!A333)</f>
        <v>Ethiopia</v>
      </c>
      <c r="B333" s="10" t="str">
        <f>IF(COUNTRY_INFO!B333=0," ",COUNTRY_INFO!B333)</f>
        <v>Oromia Buno Bedele</v>
      </c>
      <c r="C333" s="10" t="str">
        <f>IF(COUNTRY_INFO!C333=0," ",COUNTRY_INFO!C333)</f>
        <v>Borecha</v>
      </c>
      <c r="D333" s="11" t="str">
        <f>IF(COUNTRY_INFO!$T$9:$T$1000="MDA3 (IVM)", COUNTRY_INFO!$T$9:$T$1000, " ")</f>
        <v>MDA3 (IVM)</v>
      </c>
      <c r="E333" s="253" t="s">
        <v>1185</v>
      </c>
      <c r="F333" s="288">
        <v>29117</v>
      </c>
      <c r="G333" s="295">
        <v>51764</v>
      </c>
      <c r="H333" s="11">
        <f t="shared" si="46"/>
        <v>80881</v>
      </c>
      <c r="I333" s="18">
        <v>30269</v>
      </c>
      <c r="J333" s="18">
        <v>53811</v>
      </c>
      <c r="K333" s="14">
        <f t="shared" si="47"/>
        <v>84080</v>
      </c>
      <c r="L333" s="59">
        <v>29606</v>
      </c>
      <c r="M333" s="59">
        <v>52633</v>
      </c>
      <c r="N333" s="56">
        <f t="shared" si="48"/>
        <v>82239</v>
      </c>
      <c r="O333" s="11">
        <f t="shared" si="49"/>
        <v>30269</v>
      </c>
      <c r="P333" s="11">
        <f t="shared" si="50"/>
        <v>53811</v>
      </c>
      <c r="Q333" s="11">
        <f t="shared" si="51"/>
        <v>84080</v>
      </c>
      <c r="R333" s="294">
        <f t="shared" si="52"/>
        <v>103.95645155750937</v>
      </c>
      <c r="S333" s="294">
        <f t="shared" si="53"/>
        <v>103.9544857429874</v>
      </c>
      <c r="T333" s="294">
        <f t="shared" si="54"/>
        <v>103.95519343232651</v>
      </c>
    </row>
    <row r="334" spans="1:20" x14ac:dyDescent="0.2">
      <c r="A334" s="10" t="str">
        <f>IF(COUNTRY_INFO!A334=0," ",COUNTRY_INFO!A334)</f>
        <v>Ethiopia</v>
      </c>
      <c r="B334" s="10" t="str">
        <f>IF(COUNTRY_INFO!B334=0," ",COUNTRY_INFO!B334)</f>
        <v>Oromia Buno Bedele</v>
      </c>
      <c r="C334" s="10" t="str">
        <f>IF(COUNTRY_INFO!C334=0," ",COUNTRY_INFO!C334)</f>
        <v>Chewaka</v>
      </c>
      <c r="D334" s="11" t="str">
        <f>IF(COUNTRY_INFO!$T$9:$T$1000="MDA3 (IVM)", COUNTRY_INFO!$T$9:$T$1000, " ")</f>
        <v>MDA3 (IVM)</v>
      </c>
      <c r="E334" s="253" t="s">
        <v>1185</v>
      </c>
      <c r="F334" s="288">
        <v>22112</v>
      </c>
      <c r="G334" s="295">
        <v>39310</v>
      </c>
      <c r="H334" s="11">
        <f t="shared" si="46"/>
        <v>61422</v>
      </c>
      <c r="I334" s="18">
        <v>27678</v>
      </c>
      <c r="J334" s="18">
        <v>49205</v>
      </c>
      <c r="K334" s="14">
        <f t="shared" si="47"/>
        <v>76883</v>
      </c>
      <c r="L334" s="59">
        <v>27967</v>
      </c>
      <c r="M334" s="59">
        <v>49718</v>
      </c>
      <c r="N334" s="56">
        <f t="shared" si="48"/>
        <v>77685</v>
      </c>
      <c r="O334" s="11">
        <f t="shared" si="49"/>
        <v>27967</v>
      </c>
      <c r="P334" s="11">
        <f t="shared" si="50"/>
        <v>49718</v>
      </c>
      <c r="Q334" s="11">
        <f t="shared" si="51"/>
        <v>77685</v>
      </c>
      <c r="R334" s="294">
        <f t="shared" si="52"/>
        <v>126.47883502170767</v>
      </c>
      <c r="S334" s="294">
        <f t="shared" si="53"/>
        <v>126.47672348003051</v>
      </c>
      <c r="T334" s="294">
        <f t="shared" si="54"/>
        <v>126.4774836377845</v>
      </c>
    </row>
    <row r="335" spans="1:20" x14ac:dyDescent="0.2">
      <c r="A335" s="10" t="str">
        <f>IF(COUNTRY_INFO!A335=0," ",COUNTRY_INFO!A335)</f>
        <v>Ethiopia</v>
      </c>
      <c r="B335" s="10" t="str">
        <f>IF(COUNTRY_INFO!B335=0," ",COUNTRY_INFO!B335)</f>
        <v>Oromia Buno Bedele</v>
      </c>
      <c r="C335" s="10" t="str">
        <f>IF(COUNTRY_INFO!C335=0," ",COUNTRY_INFO!C335)</f>
        <v>Chora</v>
      </c>
      <c r="D335" s="11" t="str">
        <f>IF(COUNTRY_INFO!$T$9:$T$1000="MDA3 (IVM)", COUNTRY_INFO!$T$9:$T$1000, " ")</f>
        <v>MDA3 (IVM)</v>
      </c>
      <c r="E335" s="253" t="s">
        <v>1185</v>
      </c>
      <c r="F335" s="288">
        <v>39907</v>
      </c>
      <c r="G335" s="295">
        <v>70945</v>
      </c>
      <c r="H335" s="11">
        <f t="shared" si="46"/>
        <v>110852</v>
      </c>
      <c r="I335" s="18">
        <v>39270</v>
      </c>
      <c r="J335" s="18">
        <v>69812</v>
      </c>
      <c r="K335" s="14">
        <f t="shared" si="47"/>
        <v>109082</v>
      </c>
      <c r="L335" s="59">
        <v>40372</v>
      </c>
      <c r="M335" s="59">
        <v>71773</v>
      </c>
      <c r="N335" s="56">
        <f t="shared" si="48"/>
        <v>112145</v>
      </c>
      <c r="O335" s="11">
        <f t="shared" si="49"/>
        <v>40372</v>
      </c>
      <c r="P335" s="11">
        <f t="shared" si="50"/>
        <v>71773</v>
      </c>
      <c r="Q335" s="11">
        <f t="shared" si="51"/>
        <v>112145</v>
      </c>
      <c r="R335" s="294">
        <f t="shared" si="52"/>
        <v>101.1652091111835</v>
      </c>
      <c r="S335" s="294">
        <f t="shared" si="53"/>
        <v>101.16710127563606</v>
      </c>
      <c r="T335" s="294">
        <f t="shared" si="54"/>
        <v>101.16642009165373</v>
      </c>
    </row>
    <row r="336" spans="1:20" x14ac:dyDescent="0.2">
      <c r="A336" s="10" t="str">
        <f>IF(COUNTRY_INFO!A336=0," ",COUNTRY_INFO!A336)</f>
        <v>Ethiopia</v>
      </c>
      <c r="B336" s="10" t="str">
        <f>IF(COUNTRY_INFO!B336=0," ",COUNTRY_INFO!B336)</f>
        <v>Oromia Buno Bedele</v>
      </c>
      <c r="C336" s="10" t="str">
        <f>IF(COUNTRY_INFO!C336=0," ",COUNTRY_INFO!C336)</f>
        <v>Dabo Hanna</v>
      </c>
      <c r="D336" s="11" t="str">
        <f>IF(COUNTRY_INFO!$T$9:$T$1000="MDA3 (IVM)", COUNTRY_INFO!$T$9:$T$1000, " ")</f>
        <v>MDA3 (IVM)</v>
      </c>
      <c r="E336" s="253" t="s">
        <v>1185</v>
      </c>
      <c r="F336" s="288">
        <v>16443</v>
      </c>
      <c r="G336" s="295">
        <v>29232</v>
      </c>
      <c r="H336" s="11">
        <f t="shared" si="46"/>
        <v>45675</v>
      </c>
      <c r="I336" s="18">
        <v>17575</v>
      </c>
      <c r="J336" s="18">
        <v>31244</v>
      </c>
      <c r="K336" s="14">
        <f t="shared" si="47"/>
        <v>48819</v>
      </c>
      <c r="L336" s="59">
        <v>17429</v>
      </c>
      <c r="M336" s="59">
        <v>30986</v>
      </c>
      <c r="N336" s="56">
        <f t="shared" si="48"/>
        <v>48415</v>
      </c>
      <c r="O336" s="11">
        <f t="shared" si="49"/>
        <v>17575</v>
      </c>
      <c r="P336" s="11">
        <f t="shared" si="50"/>
        <v>31244</v>
      </c>
      <c r="Q336" s="11">
        <f t="shared" si="51"/>
        <v>48819</v>
      </c>
      <c r="R336" s="294">
        <f t="shared" si="52"/>
        <v>106.8843884935839</v>
      </c>
      <c r="S336" s="294">
        <f t="shared" si="53"/>
        <v>106.88286808976464</v>
      </c>
      <c r="T336" s="294">
        <f t="shared" si="54"/>
        <v>106.88341543513957</v>
      </c>
    </row>
    <row r="337" spans="1:20" x14ac:dyDescent="0.2">
      <c r="A337" s="10" t="str">
        <f>IF(COUNTRY_INFO!A337=0," ",COUNTRY_INFO!A337)</f>
        <v>Ethiopia</v>
      </c>
      <c r="B337" s="10" t="str">
        <f>IF(COUNTRY_INFO!B337=0," ",COUNTRY_INFO!B337)</f>
        <v>Oromia Buno Bedele</v>
      </c>
      <c r="C337" s="10" t="str">
        <f>IF(COUNTRY_INFO!C337=0," ",COUNTRY_INFO!C337)</f>
        <v>Diediesa</v>
      </c>
      <c r="D337" s="11" t="str">
        <f>IF(COUNTRY_INFO!$T$9:$T$1000="MDA3 (IVM)", COUNTRY_INFO!$T$9:$T$1000, " ")</f>
        <v>MDA3 (IVM)</v>
      </c>
      <c r="E337" s="253" t="s">
        <v>1185</v>
      </c>
      <c r="F337" s="288">
        <v>33677</v>
      </c>
      <c r="G337" s="295">
        <v>59871</v>
      </c>
      <c r="H337" s="11">
        <f t="shared" si="46"/>
        <v>93548</v>
      </c>
      <c r="I337" s="18">
        <v>33256</v>
      </c>
      <c r="J337" s="18">
        <v>59123</v>
      </c>
      <c r="K337" s="14">
        <f t="shared" si="47"/>
        <v>92379</v>
      </c>
      <c r="L337" s="59">
        <v>33402</v>
      </c>
      <c r="M337" s="59">
        <v>59381</v>
      </c>
      <c r="N337" s="56">
        <f t="shared" si="48"/>
        <v>92783</v>
      </c>
      <c r="O337" s="11">
        <f t="shared" si="49"/>
        <v>33402</v>
      </c>
      <c r="P337" s="11">
        <f t="shared" si="50"/>
        <v>59381</v>
      </c>
      <c r="Q337" s="11">
        <f t="shared" si="51"/>
        <v>92783</v>
      </c>
      <c r="R337" s="293">
        <f t="shared" si="52"/>
        <v>99.183418950619114</v>
      </c>
      <c r="S337" s="293">
        <f t="shared" si="53"/>
        <v>99.181573716824516</v>
      </c>
      <c r="T337" s="293">
        <f t="shared" si="54"/>
        <v>99.182237995467574</v>
      </c>
    </row>
    <row r="338" spans="1:20" x14ac:dyDescent="0.2">
      <c r="A338" s="10" t="str">
        <f>IF(COUNTRY_INFO!A338=0," ",COUNTRY_INFO!A338)</f>
        <v>Ethiopia</v>
      </c>
      <c r="B338" s="10" t="str">
        <f>IF(COUNTRY_INFO!B338=0," ",COUNTRY_INFO!B338)</f>
        <v>Oromia Buno Bedele</v>
      </c>
      <c r="C338" s="10" t="str">
        <f>IF(COUNTRY_INFO!C338=0," ",COUNTRY_INFO!C338)</f>
        <v>Diga</v>
      </c>
      <c r="D338" s="11" t="str">
        <f>IF(COUNTRY_INFO!$T$9:$T$1000="MDA3 (IVM)", COUNTRY_INFO!$T$9:$T$1000, " ")</f>
        <v>MDA3 (IVM)</v>
      </c>
      <c r="E338" s="253" t="s">
        <v>1185</v>
      </c>
      <c r="F338" s="288">
        <v>15670</v>
      </c>
      <c r="G338" s="295">
        <v>27857</v>
      </c>
      <c r="H338" s="11">
        <f t="shared" si="46"/>
        <v>43527</v>
      </c>
      <c r="I338" s="18">
        <v>14702</v>
      </c>
      <c r="J338" s="18">
        <v>26137</v>
      </c>
      <c r="K338" s="14">
        <f t="shared" si="47"/>
        <v>40839</v>
      </c>
      <c r="L338" s="59">
        <v>14624</v>
      </c>
      <c r="M338" s="59">
        <v>25998</v>
      </c>
      <c r="N338" s="56">
        <f t="shared" si="48"/>
        <v>40622</v>
      </c>
      <c r="O338" s="11">
        <f t="shared" si="49"/>
        <v>14702</v>
      </c>
      <c r="P338" s="11">
        <f t="shared" si="50"/>
        <v>26137</v>
      </c>
      <c r="Q338" s="11">
        <f t="shared" si="51"/>
        <v>40839</v>
      </c>
      <c r="R338" s="293">
        <f t="shared" si="52"/>
        <v>93.822590938098273</v>
      </c>
      <c r="S338" s="293">
        <f t="shared" si="53"/>
        <v>93.8256093620993</v>
      </c>
      <c r="T338" s="293">
        <f t="shared" si="54"/>
        <v>93.824522710042046</v>
      </c>
    </row>
    <row r="339" spans="1:20" x14ac:dyDescent="0.2">
      <c r="A339" s="10" t="str">
        <f>IF(COUNTRY_INFO!A339=0," ",COUNTRY_INFO!A339)</f>
        <v>Ethiopia</v>
      </c>
      <c r="B339" s="10" t="str">
        <f>IF(COUNTRY_INFO!B339=0," ",COUNTRY_INFO!B339)</f>
        <v>Oromia Buno Bedele</v>
      </c>
      <c r="C339" s="10" t="str">
        <f>IF(COUNTRY_INFO!C339=0," ",COUNTRY_INFO!C339)</f>
        <v>Gechi</v>
      </c>
      <c r="D339" s="11" t="str">
        <f>IF(COUNTRY_INFO!$T$9:$T$1000="MDA3 (IVM)", COUNTRY_INFO!$T$9:$T$1000, " ")</f>
        <v>MDA3 (IVM)</v>
      </c>
      <c r="E339" s="253" t="s">
        <v>1185</v>
      </c>
      <c r="F339" s="288">
        <v>27985</v>
      </c>
      <c r="G339" s="295">
        <v>49752</v>
      </c>
      <c r="H339" s="11">
        <f t="shared" si="46"/>
        <v>77737</v>
      </c>
      <c r="I339" s="18">
        <v>27908</v>
      </c>
      <c r="J339" s="18">
        <v>49615</v>
      </c>
      <c r="K339" s="14">
        <f t="shared" si="47"/>
        <v>77523</v>
      </c>
      <c r="L339" s="59">
        <v>28589</v>
      </c>
      <c r="M339" s="59">
        <v>50824</v>
      </c>
      <c r="N339" s="56">
        <f t="shared" si="48"/>
        <v>79413</v>
      </c>
      <c r="O339" s="11">
        <f t="shared" si="49"/>
        <v>28589</v>
      </c>
      <c r="P339" s="11">
        <f t="shared" si="50"/>
        <v>50824</v>
      </c>
      <c r="Q339" s="11">
        <f t="shared" si="51"/>
        <v>79413</v>
      </c>
      <c r="R339" s="294">
        <f t="shared" si="52"/>
        <v>102.15829908879756</v>
      </c>
      <c r="S339" s="294">
        <f t="shared" si="53"/>
        <v>102.15468724875383</v>
      </c>
      <c r="T339" s="294">
        <f t="shared" si="54"/>
        <v>102.15598749630163</v>
      </c>
    </row>
    <row r="340" spans="1:20" x14ac:dyDescent="0.2">
      <c r="A340" s="10" t="str">
        <f>IF(COUNTRY_INFO!A340=0," ",COUNTRY_INFO!A340)</f>
        <v>Ethiopia</v>
      </c>
      <c r="B340" s="10" t="str">
        <f>IF(COUNTRY_INFO!B340=0," ",COUNTRY_INFO!B340)</f>
        <v>Oromia Buno Bedele</v>
      </c>
      <c r="C340" s="10" t="str">
        <f>IF(COUNTRY_INFO!C340=0," ",COUNTRY_INFO!C340)</f>
        <v>Meko</v>
      </c>
      <c r="D340" s="11" t="str">
        <f>IF(COUNTRY_INFO!$T$9:$T$1000="MDA3 (IVM)", COUNTRY_INFO!$T$9:$T$1000, " ")</f>
        <v>MDA3 (IVM)</v>
      </c>
      <c r="E340" s="253" t="s">
        <v>1185</v>
      </c>
      <c r="F340" s="288">
        <v>8650</v>
      </c>
      <c r="G340" s="295">
        <v>15378</v>
      </c>
      <c r="H340" s="11">
        <f t="shared" si="46"/>
        <v>24028</v>
      </c>
      <c r="I340" s="18">
        <v>8371</v>
      </c>
      <c r="J340" s="18">
        <v>14883</v>
      </c>
      <c r="K340" s="14">
        <f t="shared" si="47"/>
        <v>23254</v>
      </c>
      <c r="L340" s="59">
        <v>7908</v>
      </c>
      <c r="M340" s="59">
        <v>14058</v>
      </c>
      <c r="N340" s="56">
        <f t="shared" si="48"/>
        <v>21966</v>
      </c>
      <c r="O340" s="11">
        <f t="shared" si="49"/>
        <v>8371</v>
      </c>
      <c r="P340" s="11">
        <f t="shared" si="50"/>
        <v>14883</v>
      </c>
      <c r="Q340" s="11">
        <f t="shared" si="51"/>
        <v>23254</v>
      </c>
      <c r="R340" s="293">
        <f t="shared" si="52"/>
        <v>96.774566473988443</v>
      </c>
      <c r="S340" s="293">
        <f t="shared" si="53"/>
        <v>96.781115879828334</v>
      </c>
      <c r="T340" s="293">
        <f t="shared" si="54"/>
        <v>96.778758115531886</v>
      </c>
    </row>
    <row r="341" spans="1:20" x14ac:dyDescent="0.2">
      <c r="A341" s="10" t="str">
        <f>IF(COUNTRY_INFO!A341=0," ",COUNTRY_INFO!A341)</f>
        <v>Ethiopia</v>
      </c>
      <c r="B341" s="10" t="str">
        <f>IF(COUNTRY_INFO!B341=0," ",COUNTRY_INFO!B341)</f>
        <v>Oromia East Harerge</v>
      </c>
      <c r="C341" s="10" t="str">
        <f>IF(COUNTRY_INFO!C341=0," ",COUNTRY_INFO!C341)</f>
        <v>Awaday Town</v>
      </c>
      <c r="D341" s="11" t="str">
        <f>IF(COUNTRY_INFO!$T$9:$T$1000="MDA3 (IVM)", COUNTRY_INFO!$T$9:$T$1000, " ")</f>
        <v xml:space="preserve"> </v>
      </c>
      <c r="E341" s="109"/>
      <c r="F341" s="288"/>
      <c r="G341" s="288"/>
      <c r="H341" s="11">
        <f t="shared" si="46"/>
        <v>0</v>
      </c>
      <c r="I341" s="18"/>
      <c r="J341" s="18"/>
      <c r="K341" s="14">
        <f t="shared" si="47"/>
        <v>0</v>
      </c>
      <c r="L341" s="59"/>
      <c r="M341" s="59"/>
      <c r="N341" s="56">
        <f t="shared" si="48"/>
        <v>0</v>
      </c>
      <c r="O341" s="11">
        <f t="shared" si="49"/>
        <v>0</v>
      </c>
      <c r="P341" s="11">
        <f t="shared" si="50"/>
        <v>0</v>
      </c>
      <c r="Q341" s="11">
        <f t="shared" si="51"/>
        <v>0</v>
      </c>
      <c r="R341" s="230" t="str">
        <f t="shared" si="52"/>
        <v xml:space="preserve"> </v>
      </c>
      <c r="S341" s="230" t="str">
        <f t="shared" si="53"/>
        <v xml:space="preserve"> </v>
      </c>
      <c r="T341" s="230" t="str">
        <f t="shared" si="54"/>
        <v xml:space="preserve"> </v>
      </c>
    </row>
    <row r="342" spans="1:20" x14ac:dyDescent="0.2">
      <c r="A342" s="10" t="str">
        <f>IF(COUNTRY_INFO!A342=0," ",COUNTRY_INFO!A342)</f>
        <v>Ethiopia</v>
      </c>
      <c r="B342" s="10" t="str">
        <f>IF(COUNTRY_INFO!B342=0," ",COUNTRY_INFO!B342)</f>
        <v>Oromia East Harerge</v>
      </c>
      <c r="C342" s="10" t="str">
        <f>IF(COUNTRY_INFO!C342=0," ",COUNTRY_INFO!C342)</f>
        <v>Babile</v>
      </c>
      <c r="D342" s="11" t="str">
        <f>IF(COUNTRY_INFO!$T$9:$T$1000="MDA3 (IVM)", COUNTRY_INFO!$T$9:$T$1000, " ")</f>
        <v xml:space="preserve"> </v>
      </c>
      <c r="E342" s="109"/>
      <c r="F342" s="288"/>
      <c r="G342" s="288"/>
      <c r="H342" s="11">
        <f t="shared" si="46"/>
        <v>0</v>
      </c>
      <c r="I342" s="18"/>
      <c r="J342" s="18"/>
      <c r="K342" s="14">
        <f t="shared" si="47"/>
        <v>0</v>
      </c>
      <c r="L342" s="59"/>
      <c r="M342" s="59"/>
      <c r="N342" s="56">
        <f t="shared" si="48"/>
        <v>0</v>
      </c>
      <c r="O342" s="11">
        <f t="shared" si="49"/>
        <v>0</v>
      </c>
      <c r="P342" s="11">
        <f t="shared" si="50"/>
        <v>0</v>
      </c>
      <c r="Q342" s="11">
        <f t="shared" si="51"/>
        <v>0</v>
      </c>
      <c r="R342" s="230" t="str">
        <f t="shared" si="52"/>
        <v xml:space="preserve"> </v>
      </c>
      <c r="S342" s="230" t="str">
        <f t="shared" si="53"/>
        <v xml:space="preserve"> </v>
      </c>
      <c r="T342" s="230" t="str">
        <f t="shared" si="54"/>
        <v xml:space="preserve"> </v>
      </c>
    </row>
    <row r="343" spans="1:20" x14ac:dyDescent="0.2">
      <c r="A343" s="10" t="str">
        <f>IF(COUNTRY_INFO!A343=0," ",COUNTRY_INFO!A343)</f>
        <v>Ethiopia</v>
      </c>
      <c r="B343" s="10" t="str">
        <f>IF(COUNTRY_INFO!B343=0," ",COUNTRY_INFO!B343)</f>
        <v>Oromia East Harerge</v>
      </c>
      <c r="C343" s="10" t="str">
        <f>IF(COUNTRY_INFO!C343=0," ",COUNTRY_INFO!C343)</f>
        <v>Babile Town</v>
      </c>
      <c r="D343" s="11" t="str">
        <f>IF(COUNTRY_INFO!$T$9:$T$1000="MDA3 (IVM)", COUNTRY_INFO!$T$9:$T$1000, " ")</f>
        <v xml:space="preserve"> </v>
      </c>
      <c r="E343" s="109"/>
      <c r="F343" s="288"/>
      <c r="G343" s="288"/>
      <c r="H343" s="11">
        <f t="shared" si="46"/>
        <v>0</v>
      </c>
      <c r="I343" s="18"/>
      <c r="J343" s="18"/>
      <c r="K343" s="14">
        <f t="shared" si="47"/>
        <v>0</v>
      </c>
      <c r="L343" s="59"/>
      <c r="M343" s="59"/>
      <c r="N343" s="56">
        <f t="shared" si="48"/>
        <v>0</v>
      </c>
      <c r="O343" s="11">
        <f t="shared" si="49"/>
        <v>0</v>
      </c>
      <c r="P343" s="11">
        <f t="shared" si="50"/>
        <v>0</v>
      </c>
      <c r="Q343" s="11">
        <f t="shared" si="51"/>
        <v>0</v>
      </c>
      <c r="R343" s="230" t="str">
        <f t="shared" si="52"/>
        <v xml:space="preserve"> </v>
      </c>
      <c r="S343" s="230" t="str">
        <f t="shared" si="53"/>
        <v xml:space="preserve"> </v>
      </c>
      <c r="T343" s="230" t="str">
        <f t="shared" si="54"/>
        <v xml:space="preserve"> </v>
      </c>
    </row>
    <row r="344" spans="1:20" x14ac:dyDescent="0.2">
      <c r="A344" s="10" t="str">
        <f>IF(COUNTRY_INFO!A344=0," ",COUNTRY_INFO!A344)</f>
        <v>Ethiopia</v>
      </c>
      <c r="B344" s="10" t="str">
        <f>IF(COUNTRY_INFO!B344=0," ",COUNTRY_INFO!B344)</f>
        <v>Oromia East Harerge</v>
      </c>
      <c r="C344" s="10" t="str">
        <f>IF(COUNTRY_INFO!C344=0," ",COUNTRY_INFO!C344)</f>
        <v>Bedeno</v>
      </c>
      <c r="D344" s="11" t="str">
        <f>IF(COUNTRY_INFO!$T$9:$T$1000="MDA3 (IVM)", COUNTRY_INFO!$T$9:$T$1000, " ")</f>
        <v xml:space="preserve"> </v>
      </c>
      <c r="E344" s="109"/>
      <c r="F344" s="288"/>
      <c r="G344" s="288"/>
      <c r="H344" s="11">
        <f t="shared" si="46"/>
        <v>0</v>
      </c>
      <c r="I344" s="18"/>
      <c r="J344" s="18"/>
      <c r="K344" s="14">
        <f t="shared" si="47"/>
        <v>0</v>
      </c>
      <c r="L344" s="59"/>
      <c r="M344" s="59"/>
      <c r="N344" s="56">
        <f t="shared" si="48"/>
        <v>0</v>
      </c>
      <c r="O344" s="11">
        <f t="shared" si="49"/>
        <v>0</v>
      </c>
      <c r="P344" s="11">
        <f t="shared" si="50"/>
        <v>0</v>
      </c>
      <c r="Q344" s="11">
        <f t="shared" si="51"/>
        <v>0</v>
      </c>
      <c r="R344" s="230" t="str">
        <f t="shared" si="52"/>
        <v xml:space="preserve"> </v>
      </c>
      <c r="S344" s="230" t="str">
        <f t="shared" si="53"/>
        <v xml:space="preserve"> </v>
      </c>
      <c r="T344" s="230" t="str">
        <f t="shared" si="54"/>
        <v xml:space="preserve"> </v>
      </c>
    </row>
    <row r="345" spans="1:20" x14ac:dyDescent="0.2">
      <c r="A345" s="10" t="str">
        <f>IF(COUNTRY_INFO!A345=0," ",COUNTRY_INFO!A345)</f>
        <v>Ethiopia</v>
      </c>
      <c r="B345" s="10" t="str">
        <f>IF(COUNTRY_INFO!B345=0," ",COUNTRY_INFO!B345)</f>
        <v>Oromia East Harerge</v>
      </c>
      <c r="C345" s="10" t="str">
        <f>IF(COUNTRY_INFO!C345=0," ",COUNTRY_INFO!C345)</f>
        <v>Chenaksan</v>
      </c>
      <c r="D345" s="11" t="str">
        <f>IF(COUNTRY_INFO!$T$9:$T$1000="MDA3 (IVM)", COUNTRY_INFO!$T$9:$T$1000, " ")</f>
        <v xml:space="preserve"> </v>
      </c>
      <c r="E345" s="109"/>
      <c r="F345" s="288"/>
      <c r="G345" s="288"/>
      <c r="H345" s="11">
        <f t="shared" si="46"/>
        <v>0</v>
      </c>
      <c r="I345" s="18"/>
      <c r="J345" s="18"/>
      <c r="K345" s="14">
        <f t="shared" si="47"/>
        <v>0</v>
      </c>
      <c r="L345" s="59"/>
      <c r="M345" s="59"/>
      <c r="N345" s="56">
        <f t="shared" si="48"/>
        <v>0</v>
      </c>
      <c r="O345" s="11">
        <f t="shared" si="49"/>
        <v>0</v>
      </c>
      <c r="P345" s="11">
        <f t="shared" si="50"/>
        <v>0</v>
      </c>
      <c r="Q345" s="11">
        <f t="shared" si="51"/>
        <v>0</v>
      </c>
      <c r="R345" s="230" t="str">
        <f t="shared" si="52"/>
        <v xml:space="preserve"> </v>
      </c>
      <c r="S345" s="230" t="str">
        <f t="shared" si="53"/>
        <v xml:space="preserve"> </v>
      </c>
      <c r="T345" s="230" t="str">
        <f t="shared" si="54"/>
        <v xml:space="preserve"> </v>
      </c>
    </row>
    <row r="346" spans="1:20" x14ac:dyDescent="0.2">
      <c r="A346" s="10" t="str">
        <f>IF(COUNTRY_INFO!A346=0," ",COUNTRY_INFO!A346)</f>
        <v>Ethiopia</v>
      </c>
      <c r="B346" s="10" t="str">
        <f>IF(COUNTRY_INFO!B346=0," ",COUNTRY_INFO!B346)</f>
        <v>Oromia East Harerge</v>
      </c>
      <c r="C346" s="10" t="str">
        <f>IF(COUNTRY_INFO!C346=0," ",COUNTRY_INFO!C346)</f>
        <v>Deder</v>
      </c>
      <c r="D346" s="11" t="str">
        <f>IF(COUNTRY_INFO!$T$9:$T$1000="MDA3 (IVM)", COUNTRY_INFO!$T$9:$T$1000, " ")</f>
        <v xml:space="preserve"> </v>
      </c>
      <c r="E346" s="109"/>
      <c r="F346" s="288"/>
      <c r="G346" s="288"/>
      <c r="H346" s="11">
        <f t="shared" si="46"/>
        <v>0</v>
      </c>
      <c r="I346" s="18"/>
      <c r="J346" s="18"/>
      <c r="K346" s="14">
        <f t="shared" si="47"/>
        <v>0</v>
      </c>
      <c r="L346" s="59"/>
      <c r="M346" s="59"/>
      <c r="N346" s="56">
        <f t="shared" si="48"/>
        <v>0</v>
      </c>
      <c r="O346" s="11">
        <f t="shared" si="49"/>
        <v>0</v>
      </c>
      <c r="P346" s="11">
        <f t="shared" si="50"/>
        <v>0</v>
      </c>
      <c r="Q346" s="11">
        <f t="shared" si="51"/>
        <v>0</v>
      </c>
      <c r="R346" s="230" t="str">
        <f t="shared" si="52"/>
        <v xml:space="preserve"> </v>
      </c>
      <c r="S346" s="230" t="str">
        <f t="shared" si="53"/>
        <v xml:space="preserve"> </v>
      </c>
      <c r="T346" s="230" t="str">
        <f t="shared" si="54"/>
        <v xml:space="preserve"> </v>
      </c>
    </row>
    <row r="347" spans="1:20" x14ac:dyDescent="0.2">
      <c r="A347" s="10" t="str">
        <f>IF(COUNTRY_INFO!A347=0," ",COUNTRY_INFO!A347)</f>
        <v>Ethiopia</v>
      </c>
      <c r="B347" s="10" t="str">
        <f>IF(COUNTRY_INFO!B347=0," ",COUNTRY_INFO!B347)</f>
        <v>Oromia East Harerge</v>
      </c>
      <c r="C347" s="10" t="str">
        <f>IF(COUNTRY_INFO!C347=0," ",COUNTRY_INFO!C347)</f>
        <v>Deder Town</v>
      </c>
      <c r="D347" s="11" t="str">
        <f>IF(COUNTRY_INFO!$T$9:$T$1000="MDA3 (IVM)", COUNTRY_INFO!$T$9:$T$1000, " ")</f>
        <v xml:space="preserve"> </v>
      </c>
      <c r="E347" s="109"/>
      <c r="F347" s="288"/>
      <c r="G347" s="288"/>
      <c r="H347" s="11">
        <f t="shared" si="46"/>
        <v>0</v>
      </c>
      <c r="I347" s="18"/>
      <c r="J347" s="18"/>
      <c r="K347" s="14">
        <f t="shared" si="47"/>
        <v>0</v>
      </c>
      <c r="L347" s="59"/>
      <c r="M347" s="59"/>
      <c r="N347" s="56">
        <f t="shared" si="48"/>
        <v>0</v>
      </c>
      <c r="O347" s="11">
        <f t="shared" si="49"/>
        <v>0</v>
      </c>
      <c r="P347" s="11">
        <f t="shared" si="50"/>
        <v>0</v>
      </c>
      <c r="Q347" s="11">
        <f t="shared" si="51"/>
        <v>0</v>
      </c>
      <c r="R347" s="230" t="str">
        <f t="shared" si="52"/>
        <v xml:space="preserve"> </v>
      </c>
      <c r="S347" s="230" t="str">
        <f t="shared" si="53"/>
        <v xml:space="preserve"> </v>
      </c>
      <c r="T347" s="230" t="str">
        <f t="shared" si="54"/>
        <v xml:space="preserve"> </v>
      </c>
    </row>
    <row r="348" spans="1:20" x14ac:dyDescent="0.2">
      <c r="A348" s="10" t="str">
        <f>IF(COUNTRY_INFO!A348=0," ",COUNTRY_INFO!A348)</f>
        <v>Ethiopia</v>
      </c>
      <c r="B348" s="10" t="str">
        <f>IF(COUNTRY_INFO!B348=0," ",COUNTRY_INFO!B348)</f>
        <v>Oromia East Harerge</v>
      </c>
      <c r="C348" s="10" t="str">
        <f>IF(COUNTRY_INFO!C348=0," ",COUNTRY_INFO!C348)</f>
        <v>Fedis</v>
      </c>
      <c r="D348" s="11" t="str">
        <f>IF(COUNTRY_INFO!$T$9:$T$1000="MDA3 (IVM)", COUNTRY_INFO!$T$9:$T$1000, " ")</f>
        <v xml:space="preserve"> </v>
      </c>
      <c r="E348" s="109"/>
      <c r="F348" s="288"/>
      <c r="G348" s="288"/>
      <c r="H348" s="11">
        <f t="shared" si="46"/>
        <v>0</v>
      </c>
      <c r="I348" s="18"/>
      <c r="J348" s="18"/>
      <c r="K348" s="14">
        <f t="shared" si="47"/>
        <v>0</v>
      </c>
      <c r="L348" s="59"/>
      <c r="M348" s="59"/>
      <c r="N348" s="56">
        <f t="shared" si="48"/>
        <v>0</v>
      </c>
      <c r="O348" s="11">
        <f t="shared" si="49"/>
        <v>0</v>
      </c>
      <c r="P348" s="11">
        <f t="shared" si="50"/>
        <v>0</v>
      </c>
      <c r="Q348" s="11">
        <f t="shared" si="51"/>
        <v>0</v>
      </c>
      <c r="R348" s="230" t="str">
        <f t="shared" si="52"/>
        <v xml:space="preserve"> </v>
      </c>
      <c r="S348" s="230" t="str">
        <f t="shared" si="53"/>
        <v xml:space="preserve"> </v>
      </c>
      <c r="T348" s="230" t="str">
        <f t="shared" si="54"/>
        <v xml:space="preserve"> </v>
      </c>
    </row>
    <row r="349" spans="1:20" x14ac:dyDescent="0.2">
      <c r="A349" s="10" t="str">
        <f>IF(COUNTRY_INFO!A349=0," ",COUNTRY_INFO!A349)</f>
        <v>Ethiopia</v>
      </c>
      <c r="B349" s="10" t="str">
        <f>IF(COUNTRY_INFO!B349=0," ",COUNTRY_INFO!B349)</f>
        <v>Oromia East Harerge</v>
      </c>
      <c r="C349" s="10" t="str">
        <f>IF(COUNTRY_INFO!C349=0," ",COUNTRY_INFO!C349)</f>
        <v>Goloada</v>
      </c>
      <c r="D349" s="11" t="str">
        <f>IF(COUNTRY_INFO!$T$9:$T$1000="MDA3 (IVM)", COUNTRY_INFO!$T$9:$T$1000, " ")</f>
        <v xml:space="preserve"> </v>
      </c>
      <c r="E349" s="109"/>
      <c r="F349" s="288"/>
      <c r="G349" s="288"/>
      <c r="H349" s="11">
        <f t="shared" si="46"/>
        <v>0</v>
      </c>
      <c r="I349" s="18"/>
      <c r="J349" s="18"/>
      <c r="K349" s="14">
        <f t="shared" si="47"/>
        <v>0</v>
      </c>
      <c r="L349" s="59"/>
      <c r="M349" s="59"/>
      <c r="N349" s="56">
        <f t="shared" si="48"/>
        <v>0</v>
      </c>
      <c r="O349" s="11">
        <f t="shared" si="49"/>
        <v>0</v>
      </c>
      <c r="P349" s="11">
        <f t="shared" si="50"/>
        <v>0</v>
      </c>
      <c r="Q349" s="11">
        <f t="shared" si="51"/>
        <v>0</v>
      </c>
      <c r="R349" s="230" t="str">
        <f t="shared" si="52"/>
        <v xml:space="preserve"> </v>
      </c>
      <c r="S349" s="230" t="str">
        <f t="shared" si="53"/>
        <v xml:space="preserve"> </v>
      </c>
      <c r="T349" s="230" t="str">
        <f t="shared" si="54"/>
        <v xml:space="preserve"> </v>
      </c>
    </row>
    <row r="350" spans="1:20" x14ac:dyDescent="0.2">
      <c r="A350" s="10" t="str">
        <f>IF(COUNTRY_INFO!A350=0," ",COUNTRY_INFO!A350)</f>
        <v>Ethiopia</v>
      </c>
      <c r="B350" s="10" t="str">
        <f>IF(COUNTRY_INFO!B350=0," ",COUNTRY_INFO!B350)</f>
        <v>Oromia East Harerge</v>
      </c>
      <c r="C350" s="10" t="str">
        <f>IF(COUNTRY_INFO!C350=0," ",COUNTRY_INFO!C350)</f>
        <v>Goro Muti</v>
      </c>
      <c r="D350" s="11" t="str">
        <f>IF(COUNTRY_INFO!$T$9:$T$1000="MDA3 (IVM)", COUNTRY_INFO!$T$9:$T$1000, " ")</f>
        <v xml:space="preserve"> </v>
      </c>
      <c r="E350" s="109"/>
      <c r="F350" s="288"/>
      <c r="G350" s="288"/>
      <c r="H350" s="11">
        <f t="shared" si="46"/>
        <v>0</v>
      </c>
      <c r="I350" s="18"/>
      <c r="J350" s="18"/>
      <c r="K350" s="14">
        <f t="shared" si="47"/>
        <v>0</v>
      </c>
      <c r="L350" s="59"/>
      <c r="M350" s="59"/>
      <c r="N350" s="56">
        <f t="shared" si="48"/>
        <v>0</v>
      </c>
      <c r="O350" s="11">
        <f t="shared" si="49"/>
        <v>0</v>
      </c>
      <c r="P350" s="11">
        <f t="shared" si="50"/>
        <v>0</v>
      </c>
      <c r="Q350" s="11">
        <f t="shared" si="51"/>
        <v>0</v>
      </c>
      <c r="R350" s="230" t="str">
        <f t="shared" si="52"/>
        <v xml:space="preserve"> </v>
      </c>
      <c r="S350" s="230" t="str">
        <f t="shared" si="53"/>
        <v xml:space="preserve"> </v>
      </c>
      <c r="T350" s="230" t="str">
        <f t="shared" si="54"/>
        <v xml:space="preserve"> </v>
      </c>
    </row>
    <row r="351" spans="1:20" x14ac:dyDescent="0.2">
      <c r="A351" s="10" t="str">
        <f>IF(COUNTRY_INFO!A351=0," ",COUNTRY_INFO!A351)</f>
        <v>Ethiopia</v>
      </c>
      <c r="B351" s="10" t="str">
        <f>IF(COUNTRY_INFO!B351=0," ",COUNTRY_INFO!B351)</f>
        <v>Oromia East Harerge</v>
      </c>
      <c r="C351" s="10" t="str">
        <f>IF(COUNTRY_INFO!C351=0," ",COUNTRY_INFO!C351)</f>
        <v>Gorogutu</v>
      </c>
      <c r="D351" s="11" t="str">
        <f>IF(COUNTRY_INFO!$T$9:$T$1000="MDA3 (IVM)", COUNTRY_INFO!$T$9:$T$1000, " ")</f>
        <v xml:space="preserve"> </v>
      </c>
      <c r="E351" s="109"/>
      <c r="F351" s="288"/>
      <c r="G351" s="288"/>
      <c r="H351" s="11">
        <f t="shared" si="46"/>
        <v>0</v>
      </c>
      <c r="I351" s="18"/>
      <c r="J351" s="18"/>
      <c r="K351" s="14">
        <f t="shared" si="47"/>
        <v>0</v>
      </c>
      <c r="L351" s="59"/>
      <c r="M351" s="59"/>
      <c r="N351" s="56">
        <f t="shared" si="48"/>
        <v>0</v>
      </c>
      <c r="O351" s="11">
        <f t="shared" si="49"/>
        <v>0</v>
      </c>
      <c r="P351" s="11">
        <f t="shared" si="50"/>
        <v>0</v>
      </c>
      <c r="Q351" s="11">
        <f t="shared" si="51"/>
        <v>0</v>
      </c>
      <c r="R351" s="230" t="str">
        <f t="shared" si="52"/>
        <v xml:space="preserve"> </v>
      </c>
      <c r="S351" s="230" t="str">
        <f t="shared" si="53"/>
        <v xml:space="preserve"> </v>
      </c>
      <c r="T351" s="230" t="str">
        <f t="shared" si="54"/>
        <v xml:space="preserve"> </v>
      </c>
    </row>
    <row r="352" spans="1:20" x14ac:dyDescent="0.2">
      <c r="A352" s="10" t="str">
        <f>IF(COUNTRY_INFO!A352=0," ",COUNTRY_INFO!A352)</f>
        <v>Ethiopia</v>
      </c>
      <c r="B352" s="10" t="str">
        <f>IF(COUNTRY_INFO!B352=0," ",COUNTRY_INFO!B352)</f>
        <v>Oromia East Harerge</v>
      </c>
      <c r="C352" s="10" t="str">
        <f>IF(COUNTRY_INFO!C352=0," ",COUNTRY_INFO!C352)</f>
        <v>Gurawa</v>
      </c>
      <c r="D352" s="11" t="str">
        <f>IF(COUNTRY_INFO!$T$9:$T$1000="MDA3 (IVM)", COUNTRY_INFO!$T$9:$T$1000, " ")</f>
        <v xml:space="preserve"> </v>
      </c>
      <c r="E352" s="109"/>
      <c r="F352" s="288"/>
      <c r="G352" s="288"/>
      <c r="H352" s="11">
        <f t="shared" si="46"/>
        <v>0</v>
      </c>
      <c r="I352" s="18"/>
      <c r="J352" s="18"/>
      <c r="K352" s="14">
        <f t="shared" si="47"/>
        <v>0</v>
      </c>
      <c r="L352" s="59"/>
      <c r="M352" s="59"/>
      <c r="N352" s="56">
        <f t="shared" si="48"/>
        <v>0</v>
      </c>
      <c r="O352" s="11">
        <f t="shared" si="49"/>
        <v>0</v>
      </c>
      <c r="P352" s="11">
        <f t="shared" si="50"/>
        <v>0</v>
      </c>
      <c r="Q352" s="11">
        <f t="shared" si="51"/>
        <v>0</v>
      </c>
      <c r="R352" s="230" t="str">
        <f t="shared" si="52"/>
        <v xml:space="preserve"> </v>
      </c>
      <c r="S352" s="230" t="str">
        <f t="shared" si="53"/>
        <v xml:space="preserve"> </v>
      </c>
      <c r="T352" s="230" t="str">
        <f t="shared" si="54"/>
        <v xml:space="preserve"> </v>
      </c>
    </row>
    <row r="353" spans="1:20" x14ac:dyDescent="0.2">
      <c r="A353" s="10" t="str">
        <f>IF(COUNTRY_INFO!A353=0," ",COUNTRY_INFO!A353)</f>
        <v>Ethiopia</v>
      </c>
      <c r="B353" s="10" t="str">
        <f>IF(COUNTRY_INFO!B353=0," ",COUNTRY_INFO!B353)</f>
        <v>Oromia East Harerge</v>
      </c>
      <c r="C353" s="10" t="str">
        <f>IF(COUNTRY_INFO!C353=0," ",COUNTRY_INFO!C353)</f>
        <v>Gursum</v>
      </c>
      <c r="D353" s="11" t="str">
        <f>IF(COUNTRY_INFO!$T$9:$T$1000="MDA3 (IVM)", COUNTRY_INFO!$T$9:$T$1000, " ")</f>
        <v xml:space="preserve"> </v>
      </c>
      <c r="E353" s="109"/>
      <c r="F353" s="288"/>
      <c r="G353" s="288"/>
      <c r="H353" s="11">
        <f t="shared" si="46"/>
        <v>0</v>
      </c>
      <c r="I353" s="18"/>
      <c r="J353" s="18"/>
      <c r="K353" s="14">
        <f t="shared" si="47"/>
        <v>0</v>
      </c>
      <c r="L353" s="59"/>
      <c r="M353" s="59"/>
      <c r="N353" s="56">
        <f t="shared" si="48"/>
        <v>0</v>
      </c>
      <c r="O353" s="11">
        <f t="shared" si="49"/>
        <v>0</v>
      </c>
      <c r="P353" s="11">
        <f t="shared" si="50"/>
        <v>0</v>
      </c>
      <c r="Q353" s="11">
        <f t="shared" si="51"/>
        <v>0</v>
      </c>
      <c r="R353" s="230" t="str">
        <f t="shared" si="52"/>
        <v xml:space="preserve"> </v>
      </c>
      <c r="S353" s="230" t="str">
        <f t="shared" si="53"/>
        <v xml:space="preserve"> </v>
      </c>
      <c r="T353" s="230" t="str">
        <f t="shared" si="54"/>
        <v xml:space="preserve"> </v>
      </c>
    </row>
    <row r="354" spans="1:20" x14ac:dyDescent="0.2">
      <c r="A354" s="10" t="str">
        <f>IF(COUNTRY_INFO!A354=0," ",COUNTRY_INFO!A354)</f>
        <v>Ethiopia</v>
      </c>
      <c r="B354" s="10" t="str">
        <f>IF(COUNTRY_INFO!B354=0," ",COUNTRY_INFO!B354)</f>
        <v>Oromia East Harerge</v>
      </c>
      <c r="C354" s="10" t="str">
        <f>IF(COUNTRY_INFO!C354=0," ",COUNTRY_INFO!C354)</f>
        <v>Haromaya</v>
      </c>
      <c r="D354" s="11" t="str">
        <f>IF(COUNTRY_INFO!$T$9:$T$1000="MDA3 (IVM)", COUNTRY_INFO!$T$9:$T$1000, " ")</f>
        <v xml:space="preserve"> </v>
      </c>
      <c r="E354" s="109"/>
      <c r="F354" s="288"/>
      <c r="G354" s="288"/>
      <c r="H354" s="11">
        <f t="shared" si="46"/>
        <v>0</v>
      </c>
      <c r="I354" s="18"/>
      <c r="J354" s="18"/>
      <c r="K354" s="14">
        <f t="shared" si="47"/>
        <v>0</v>
      </c>
      <c r="L354" s="59"/>
      <c r="M354" s="59"/>
      <c r="N354" s="56">
        <f t="shared" si="48"/>
        <v>0</v>
      </c>
      <c r="O354" s="11">
        <f t="shared" si="49"/>
        <v>0</v>
      </c>
      <c r="P354" s="11">
        <f t="shared" si="50"/>
        <v>0</v>
      </c>
      <c r="Q354" s="11">
        <f t="shared" si="51"/>
        <v>0</v>
      </c>
      <c r="R354" s="230" t="str">
        <f t="shared" si="52"/>
        <v xml:space="preserve"> </v>
      </c>
      <c r="S354" s="230" t="str">
        <f t="shared" si="53"/>
        <v xml:space="preserve"> </v>
      </c>
      <c r="T354" s="230" t="str">
        <f t="shared" si="54"/>
        <v xml:space="preserve"> </v>
      </c>
    </row>
    <row r="355" spans="1:20" x14ac:dyDescent="0.2">
      <c r="A355" s="10" t="str">
        <f>IF(COUNTRY_INFO!A355=0," ",COUNTRY_INFO!A355)</f>
        <v>Ethiopia</v>
      </c>
      <c r="B355" s="10" t="str">
        <f>IF(COUNTRY_INFO!B355=0," ",COUNTRY_INFO!B355)</f>
        <v>Oromia East Harerge</v>
      </c>
      <c r="C355" s="10" t="str">
        <f>IF(COUNTRY_INFO!C355=0," ",COUNTRY_INFO!C355)</f>
        <v>Haromaya Town</v>
      </c>
      <c r="D355" s="11" t="str">
        <f>IF(COUNTRY_INFO!$T$9:$T$1000="MDA3 (IVM)", COUNTRY_INFO!$T$9:$T$1000, " ")</f>
        <v xml:space="preserve"> </v>
      </c>
      <c r="E355" s="109"/>
      <c r="F355" s="288"/>
      <c r="G355" s="288"/>
      <c r="H355" s="11">
        <f t="shared" si="46"/>
        <v>0</v>
      </c>
      <c r="I355" s="18"/>
      <c r="J355" s="18"/>
      <c r="K355" s="14">
        <f t="shared" si="47"/>
        <v>0</v>
      </c>
      <c r="L355" s="59"/>
      <c r="M355" s="59"/>
      <c r="N355" s="56">
        <f t="shared" si="48"/>
        <v>0</v>
      </c>
      <c r="O355" s="11">
        <f t="shared" si="49"/>
        <v>0</v>
      </c>
      <c r="P355" s="11">
        <f t="shared" si="50"/>
        <v>0</v>
      </c>
      <c r="Q355" s="11">
        <f t="shared" si="51"/>
        <v>0</v>
      </c>
      <c r="R355" s="230" t="str">
        <f t="shared" si="52"/>
        <v xml:space="preserve"> </v>
      </c>
      <c r="S355" s="230" t="str">
        <f t="shared" si="53"/>
        <v xml:space="preserve"> </v>
      </c>
      <c r="T355" s="230" t="str">
        <f t="shared" si="54"/>
        <v xml:space="preserve"> </v>
      </c>
    </row>
    <row r="356" spans="1:20" x14ac:dyDescent="0.2">
      <c r="A356" s="10" t="str">
        <f>IF(COUNTRY_INFO!A356=0," ",COUNTRY_INFO!A356)</f>
        <v>Ethiopia</v>
      </c>
      <c r="B356" s="10" t="str">
        <f>IF(COUNTRY_INFO!B356=0," ",COUNTRY_INFO!B356)</f>
        <v>Oromia East Harerge</v>
      </c>
      <c r="C356" s="10" t="str">
        <f>IF(COUNTRY_INFO!C356=0," ",COUNTRY_INFO!C356)</f>
        <v>Jarso</v>
      </c>
      <c r="D356" s="11" t="str">
        <f>IF(COUNTRY_INFO!$T$9:$T$1000="MDA3 (IVM)", COUNTRY_INFO!$T$9:$T$1000, " ")</f>
        <v xml:space="preserve"> </v>
      </c>
      <c r="E356" s="109"/>
      <c r="F356" s="288"/>
      <c r="G356" s="288"/>
      <c r="H356" s="11">
        <f t="shared" si="46"/>
        <v>0</v>
      </c>
      <c r="I356" s="18"/>
      <c r="J356" s="18"/>
      <c r="K356" s="14">
        <f t="shared" si="47"/>
        <v>0</v>
      </c>
      <c r="L356" s="59"/>
      <c r="M356" s="59"/>
      <c r="N356" s="56">
        <f t="shared" si="48"/>
        <v>0</v>
      </c>
      <c r="O356" s="11">
        <f t="shared" si="49"/>
        <v>0</v>
      </c>
      <c r="P356" s="11">
        <f t="shared" si="50"/>
        <v>0</v>
      </c>
      <c r="Q356" s="11">
        <f t="shared" si="51"/>
        <v>0</v>
      </c>
      <c r="R356" s="230" t="str">
        <f t="shared" si="52"/>
        <v xml:space="preserve"> </v>
      </c>
      <c r="S356" s="230" t="str">
        <f t="shared" si="53"/>
        <v xml:space="preserve"> </v>
      </c>
      <c r="T356" s="230" t="str">
        <f t="shared" si="54"/>
        <v xml:space="preserve"> </v>
      </c>
    </row>
    <row r="357" spans="1:20" x14ac:dyDescent="0.2">
      <c r="A357" s="10" t="str">
        <f>IF(COUNTRY_INFO!A357=0," ",COUNTRY_INFO!A357)</f>
        <v>Ethiopia</v>
      </c>
      <c r="B357" s="10" t="str">
        <f>IF(COUNTRY_INFO!B357=0," ",COUNTRY_INFO!B357)</f>
        <v>Oromia East Harerge</v>
      </c>
      <c r="C357" s="10" t="str">
        <f>IF(COUNTRY_INFO!C357=0," ",COUNTRY_INFO!C357)</f>
        <v>Kersa</v>
      </c>
      <c r="D357" s="11" t="str">
        <f>IF(COUNTRY_INFO!$T$9:$T$1000="MDA3 (IVM)", COUNTRY_INFO!$T$9:$T$1000, " ")</f>
        <v xml:space="preserve"> </v>
      </c>
      <c r="E357" s="109"/>
      <c r="F357" s="288"/>
      <c r="G357" s="288"/>
      <c r="H357" s="11">
        <f t="shared" si="46"/>
        <v>0</v>
      </c>
      <c r="I357" s="18"/>
      <c r="J357" s="18"/>
      <c r="K357" s="14">
        <f t="shared" si="47"/>
        <v>0</v>
      </c>
      <c r="L357" s="59"/>
      <c r="M357" s="59"/>
      <c r="N357" s="56">
        <f t="shared" si="48"/>
        <v>0</v>
      </c>
      <c r="O357" s="11">
        <f t="shared" si="49"/>
        <v>0</v>
      </c>
      <c r="P357" s="11">
        <f t="shared" si="50"/>
        <v>0</v>
      </c>
      <c r="Q357" s="11">
        <f t="shared" si="51"/>
        <v>0</v>
      </c>
      <c r="R357" s="230" t="str">
        <f t="shared" si="52"/>
        <v xml:space="preserve"> </v>
      </c>
      <c r="S357" s="230" t="str">
        <f t="shared" si="53"/>
        <v xml:space="preserve"> </v>
      </c>
      <c r="T357" s="230" t="str">
        <f t="shared" si="54"/>
        <v xml:space="preserve"> </v>
      </c>
    </row>
    <row r="358" spans="1:20" x14ac:dyDescent="0.2">
      <c r="A358" s="10" t="str">
        <f>IF(COUNTRY_INFO!A358=0," ",COUNTRY_INFO!A358)</f>
        <v>Ethiopia</v>
      </c>
      <c r="B358" s="10" t="str">
        <f>IF(COUNTRY_INFO!B358=0," ",COUNTRY_INFO!B358)</f>
        <v>Oromia East Harerge</v>
      </c>
      <c r="C358" s="10" t="str">
        <f>IF(COUNTRY_INFO!C358=0," ",COUNTRY_INFO!C358)</f>
        <v>Kombolcha</v>
      </c>
      <c r="D358" s="11" t="str">
        <f>IF(COUNTRY_INFO!$T$9:$T$1000="MDA3 (IVM)", COUNTRY_INFO!$T$9:$T$1000, " ")</f>
        <v xml:space="preserve"> </v>
      </c>
      <c r="E358" s="109"/>
      <c r="F358" s="288"/>
      <c r="G358" s="288"/>
      <c r="H358" s="11">
        <f t="shared" si="46"/>
        <v>0</v>
      </c>
      <c r="I358" s="18"/>
      <c r="J358" s="18"/>
      <c r="K358" s="14">
        <f t="shared" si="47"/>
        <v>0</v>
      </c>
      <c r="L358" s="59"/>
      <c r="M358" s="59"/>
      <c r="N358" s="56">
        <f t="shared" si="48"/>
        <v>0</v>
      </c>
      <c r="O358" s="11">
        <f t="shared" si="49"/>
        <v>0</v>
      </c>
      <c r="P358" s="11">
        <f t="shared" si="50"/>
        <v>0</v>
      </c>
      <c r="Q358" s="11">
        <f t="shared" si="51"/>
        <v>0</v>
      </c>
      <c r="R358" s="230" t="str">
        <f t="shared" si="52"/>
        <v xml:space="preserve"> </v>
      </c>
      <c r="S358" s="230" t="str">
        <f t="shared" si="53"/>
        <v xml:space="preserve"> </v>
      </c>
      <c r="T358" s="230" t="str">
        <f t="shared" si="54"/>
        <v xml:space="preserve"> </v>
      </c>
    </row>
    <row r="359" spans="1:20" x14ac:dyDescent="0.2">
      <c r="A359" s="10" t="str">
        <f>IF(COUNTRY_INFO!A359=0," ",COUNTRY_INFO!A359)</f>
        <v>Ethiopia</v>
      </c>
      <c r="B359" s="10" t="str">
        <f>IF(COUNTRY_INFO!B359=0," ",COUNTRY_INFO!B359)</f>
        <v>Oromia East Harerge</v>
      </c>
      <c r="C359" s="10" t="str">
        <f>IF(COUNTRY_INFO!C359=0," ",COUNTRY_INFO!C359)</f>
        <v>Kurfachala</v>
      </c>
      <c r="D359" s="11" t="str">
        <f>IF(COUNTRY_INFO!$T$9:$T$1000="MDA3 (IVM)", COUNTRY_INFO!$T$9:$T$1000, " ")</f>
        <v xml:space="preserve"> </v>
      </c>
      <c r="E359" s="109"/>
      <c r="F359" s="288"/>
      <c r="G359" s="288"/>
      <c r="H359" s="11">
        <f t="shared" si="46"/>
        <v>0</v>
      </c>
      <c r="I359" s="18"/>
      <c r="J359" s="18"/>
      <c r="K359" s="14">
        <f t="shared" si="47"/>
        <v>0</v>
      </c>
      <c r="L359" s="59"/>
      <c r="M359" s="59"/>
      <c r="N359" s="56">
        <f t="shared" si="48"/>
        <v>0</v>
      </c>
      <c r="O359" s="11">
        <f t="shared" si="49"/>
        <v>0</v>
      </c>
      <c r="P359" s="11">
        <f t="shared" si="50"/>
        <v>0</v>
      </c>
      <c r="Q359" s="11">
        <f t="shared" si="51"/>
        <v>0</v>
      </c>
      <c r="R359" s="230" t="str">
        <f t="shared" si="52"/>
        <v xml:space="preserve"> </v>
      </c>
      <c r="S359" s="230" t="str">
        <f t="shared" si="53"/>
        <v xml:space="preserve"> </v>
      </c>
      <c r="T359" s="230" t="str">
        <f t="shared" si="54"/>
        <v xml:space="preserve"> </v>
      </c>
    </row>
    <row r="360" spans="1:20" x14ac:dyDescent="0.2">
      <c r="A360" s="10" t="str">
        <f>IF(COUNTRY_INFO!A360=0," ",COUNTRY_INFO!A360)</f>
        <v>Ethiopia</v>
      </c>
      <c r="B360" s="10" t="str">
        <f>IF(COUNTRY_INFO!B360=0," ",COUNTRY_INFO!B360)</f>
        <v>Oromia East Harerge</v>
      </c>
      <c r="C360" s="10" t="str">
        <f>IF(COUNTRY_INFO!C360=0," ",COUNTRY_INFO!C360)</f>
        <v>Medaga Tola</v>
      </c>
      <c r="D360" s="11" t="str">
        <f>IF(COUNTRY_INFO!$T$9:$T$1000="MDA3 (IVM)", COUNTRY_INFO!$T$9:$T$1000, " ")</f>
        <v xml:space="preserve"> </v>
      </c>
      <c r="E360" s="109"/>
      <c r="F360" s="288"/>
      <c r="G360" s="288"/>
      <c r="H360" s="11">
        <f t="shared" si="46"/>
        <v>0</v>
      </c>
      <c r="I360" s="18"/>
      <c r="J360" s="18"/>
      <c r="K360" s="14">
        <f t="shared" si="47"/>
        <v>0</v>
      </c>
      <c r="L360" s="59"/>
      <c r="M360" s="59"/>
      <c r="N360" s="56">
        <f t="shared" si="48"/>
        <v>0</v>
      </c>
      <c r="O360" s="11">
        <f t="shared" si="49"/>
        <v>0</v>
      </c>
      <c r="P360" s="11">
        <f t="shared" si="50"/>
        <v>0</v>
      </c>
      <c r="Q360" s="11">
        <f t="shared" si="51"/>
        <v>0</v>
      </c>
      <c r="R360" s="230" t="str">
        <f t="shared" si="52"/>
        <v xml:space="preserve"> </v>
      </c>
      <c r="S360" s="230" t="str">
        <f t="shared" si="53"/>
        <v xml:space="preserve"> </v>
      </c>
      <c r="T360" s="230" t="str">
        <f t="shared" si="54"/>
        <v xml:space="preserve"> </v>
      </c>
    </row>
    <row r="361" spans="1:20" x14ac:dyDescent="0.2">
      <c r="A361" s="10" t="str">
        <f>IF(COUNTRY_INFO!A361=0," ",COUNTRY_INFO!A361)</f>
        <v>Ethiopia</v>
      </c>
      <c r="B361" s="10" t="str">
        <f>IF(COUNTRY_INFO!B361=0," ",COUNTRY_INFO!B361)</f>
        <v>Oromia East Harerge</v>
      </c>
      <c r="C361" s="10" t="str">
        <f>IF(COUNTRY_INFO!C361=0," ",COUNTRY_INFO!C361)</f>
        <v>Melka balo</v>
      </c>
      <c r="D361" s="11" t="str">
        <f>IF(COUNTRY_INFO!$T$9:$T$1000="MDA3 (IVM)", COUNTRY_INFO!$T$9:$T$1000, " ")</f>
        <v xml:space="preserve"> </v>
      </c>
      <c r="E361" s="109"/>
      <c r="F361" s="288"/>
      <c r="G361" s="288"/>
      <c r="H361" s="11">
        <f t="shared" si="46"/>
        <v>0</v>
      </c>
      <c r="I361" s="18"/>
      <c r="J361" s="18"/>
      <c r="K361" s="14">
        <f t="shared" si="47"/>
        <v>0</v>
      </c>
      <c r="L361" s="59"/>
      <c r="M361" s="59"/>
      <c r="N361" s="56">
        <f t="shared" si="48"/>
        <v>0</v>
      </c>
      <c r="O361" s="11">
        <f t="shared" si="49"/>
        <v>0</v>
      </c>
      <c r="P361" s="11">
        <f t="shared" si="50"/>
        <v>0</v>
      </c>
      <c r="Q361" s="11">
        <f t="shared" si="51"/>
        <v>0</v>
      </c>
      <c r="R361" s="230" t="str">
        <f t="shared" si="52"/>
        <v xml:space="preserve"> </v>
      </c>
      <c r="S361" s="230" t="str">
        <f t="shared" si="53"/>
        <v xml:space="preserve"> </v>
      </c>
      <c r="T361" s="230" t="str">
        <f t="shared" si="54"/>
        <v xml:space="preserve"> </v>
      </c>
    </row>
    <row r="362" spans="1:20" x14ac:dyDescent="0.2">
      <c r="A362" s="10" t="str">
        <f>IF(COUNTRY_INFO!A362=0," ",COUNTRY_INFO!A362)</f>
        <v>Ethiopia</v>
      </c>
      <c r="B362" s="10" t="str">
        <f>IF(COUNTRY_INFO!B362=0," ",COUNTRY_INFO!B362)</f>
        <v>Oromia East Harerge</v>
      </c>
      <c r="C362" s="10" t="str">
        <f>IF(COUNTRY_INFO!C362=0," ",COUNTRY_INFO!C362)</f>
        <v>Meta</v>
      </c>
      <c r="D362" s="11" t="str">
        <f>IF(COUNTRY_INFO!$T$9:$T$1000="MDA3 (IVM)", COUNTRY_INFO!$T$9:$T$1000, " ")</f>
        <v xml:space="preserve"> </v>
      </c>
      <c r="E362" s="109"/>
      <c r="F362" s="288"/>
      <c r="G362" s="288"/>
      <c r="H362" s="11">
        <f t="shared" si="46"/>
        <v>0</v>
      </c>
      <c r="I362" s="18"/>
      <c r="J362" s="18"/>
      <c r="K362" s="14">
        <f t="shared" si="47"/>
        <v>0</v>
      </c>
      <c r="L362" s="59"/>
      <c r="M362" s="59"/>
      <c r="N362" s="56">
        <f t="shared" si="48"/>
        <v>0</v>
      </c>
      <c r="O362" s="11">
        <f t="shared" si="49"/>
        <v>0</v>
      </c>
      <c r="P362" s="11">
        <f t="shared" si="50"/>
        <v>0</v>
      </c>
      <c r="Q362" s="11">
        <f t="shared" si="51"/>
        <v>0</v>
      </c>
      <c r="R362" s="230" t="str">
        <f t="shared" si="52"/>
        <v xml:space="preserve"> </v>
      </c>
      <c r="S362" s="230" t="str">
        <f t="shared" si="53"/>
        <v xml:space="preserve"> </v>
      </c>
      <c r="T362" s="230" t="str">
        <f t="shared" si="54"/>
        <v xml:space="preserve"> </v>
      </c>
    </row>
    <row r="363" spans="1:20" x14ac:dyDescent="0.2">
      <c r="A363" s="10" t="str">
        <f>IF(COUNTRY_INFO!A363=0," ",COUNTRY_INFO!A363)</f>
        <v>Ethiopia</v>
      </c>
      <c r="B363" s="10" t="str">
        <f>IF(COUNTRY_INFO!B363=0," ",COUNTRY_INFO!B363)</f>
        <v>Oromia East Harerge</v>
      </c>
      <c r="C363" s="10" t="str">
        <f>IF(COUNTRY_INFO!C363=0," ",COUNTRY_INFO!C363)</f>
        <v>Meyu</v>
      </c>
      <c r="D363" s="11" t="str">
        <f>IF(COUNTRY_INFO!$T$9:$T$1000="MDA3 (IVM)", COUNTRY_INFO!$T$9:$T$1000, " ")</f>
        <v xml:space="preserve"> </v>
      </c>
      <c r="E363" s="109"/>
      <c r="F363" s="288"/>
      <c r="G363" s="288"/>
      <c r="H363" s="11">
        <f t="shared" si="46"/>
        <v>0</v>
      </c>
      <c r="I363" s="18"/>
      <c r="J363" s="18"/>
      <c r="K363" s="14">
        <f t="shared" si="47"/>
        <v>0</v>
      </c>
      <c r="L363" s="59"/>
      <c r="M363" s="59"/>
      <c r="N363" s="56">
        <f t="shared" si="48"/>
        <v>0</v>
      </c>
      <c r="O363" s="11">
        <f t="shared" si="49"/>
        <v>0</v>
      </c>
      <c r="P363" s="11">
        <f t="shared" si="50"/>
        <v>0</v>
      </c>
      <c r="Q363" s="11">
        <f t="shared" si="51"/>
        <v>0</v>
      </c>
      <c r="R363" s="230" t="str">
        <f t="shared" si="52"/>
        <v xml:space="preserve"> </v>
      </c>
      <c r="S363" s="230" t="str">
        <f t="shared" si="53"/>
        <v xml:space="preserve"> </v>
      </c>
      <c r="T363" s="230" t="str">
        <f t="shared" si="54"/>
        <v xml:space="preserve"> </v>
      </c>
    </row>
    <row r="364" spans="1:20" x14ac:dyDescent="0.2">
      <c r="A364" s="10" t="str">
        <f>IF(COUNTRY_INFO!A364=0," ",COUNTRY_INFO!A364)</f>
        <v>Ethiopia</v>
      </c>
      <c r="B364" s="10" t="str">
        <f>IF(COUNTRY_INFO!B364=0," ",COUNTRY_INFO!B364)</f>
        <v>Oromia East Harerge</v>
      </c>
      <c r="C364" s="10" t="str">
        <f>IF(COUNTRY_INFO!C364=0," ",COUNTRY_INFO!C364)</f>
        <v>Qumbi</v>
      </c>
      <c r="D364" s="11" t="str">
        <f>IF(COUNTRY_INFO!$T$9:$T$1000="MDA3 (IVM)", COUNTRY_INFO!$T$9:$T$1000, " ")</f>
        <v xml:space="preserve"> </v>
      </c>
      <c r="E364" s="109"/>
      <c r="F364" s="288"/>
      <c r="G364" s="288"/>
      <c r="H364" s="11">
        <f t="shared" si="46"/>
        <v>0</v>
      </c>
      <c r="I364" s="18"/>
      <c r="J364" s="18"/>
      <c r="K364" s="14">
        <f t="shared" si="47"/>
        <v>0</v>
      </c>
      <c r="L364" s="59"/>
      <c r="M364" s="59"/>
      <c r="N364" s="56">
        <f t="shared" si="48"/>
        <v>0</v>
      </c>
      <c r="O364" s="11">
        <f t="shared" si="49"/>
        <v>0</v>
      </c>
      <c r="P364" s="11">
        <f t="shared" si="50"/>
        <v>0</v>
      </c>
      <c r="Q364" s="11">
        <f t="shared" si="51"/>
        <v>0</v>
      </c>
      <c r="R364" s="230" t="str">
        <f t="shared" si="52"/>
        <v xml:space="preserve"> </v>
      </c>
      <c r="S364" s="230" t="str">
        <f t="shared" si="53"/>
        <v xml:space="preserve"> </v>
      </c>
      <c r="T364" s="230" t="str">
        <f t="shared" si="54"/>
        <v xml:space="preserve"> </v>
      </c>
    </row>
    <row r="365" spans="1:20" x14ac:dyDescent="0.2">
      <c r="A365" s="10" t="str">
        <f>IF(COUNTRY_INFO!A365=0," ",COUNTRY_INFO!A365)</f>
        <v>Ethiopia</v>
      </c>
      <c r="B365" s="10" t="str">
        <f>IF(COUNTRY_INFO!B365=0," ",COUNTRY_INFO!B365)</f>
        <v>Oromia East Shewa</v>
      </c>
      <c r="C365" s="10" t="str">
        <f>IF(COUNTRY_INFO!C365=0," ",COUNTRY_INFO!C365)</f>
        <v>Adama</v>
      </c>
      <c r="D365" s="11" t="str">
        <f>IF(COUNTRY_INFO!$T$9:$T$1000="MDA3 (IVM)", COUNTRY_INFO!$T$9:$T$1000, " ")</f>
        <v xml:space="preserve"> </v>
      </c>
      <c r="E365" s="109"/>
      <c r="F365" s="288"/>
      <c r="G365" s="288"/>
      <c r="H365" s="11">
        <f t="shared" si="46"/>
        <v>0</v>
      </c>
      <c r="I365" s="18"/>
      <c r="J365" s="18"/>
      <c r="K365" s="14">
        <f t="shared" si="47"/>
        <v>0</v>
      </c>
      <c r="L365" s="59"/>
      <c r="M365" s="59"/>
      <c r="N365" s="56">
        <f t="shared" si="48"/>
        <v>0</v>
      </c>
      <c r="O365" s="11">
        <f t="shared" si="49"/>
        <v>0</v>
      </c>
      <c r="P365" s="11">
        <f t="shared" si="50"/>
        <v>0</v>
      </c>
      <c r="Q365" s="11">
        <f t="shared" si="51"/>
        <v>0</v>
      </c>
      <c r="R365" s="230" t="str">
        <f t="shared" si="52"/>
        <v xml:space="preserve"> </v>
      </c>
      <c r="S365" s="230" t="str">
        <f t="shared" si="53"/>
        <v xml:space="preserve"> </v>
      </c>
      <c r="T365" s="230" t="str">
        <f t="shared" si="54"/>
        <v xml:space="preserve"> </v>
      </c>
    </row>
    <row r="366" spans="1:20" x14ac:dyDescent="0.2">
      <c r="A366" s="10" t="str">
        <f>IF(COUNTRY_INFO!A366=0," ",COUNTRY_INFO!A366)</f>
        <v>Ethiopia</v>
      </c>
      <c r="B366" s="10" t="str">
        <f>IF(COUNTRY_INFO!B366=0," ",COUNTRY_INFO!B366)</f>
        <v>Oromia East Shewa</v>
      </c>
      <c r="C366" s="10" t="str">
        <f>IF(COUNTRY_INFO!C366=0," ",COUNTRY_INFO!C366)</f>
        <v>Adama Town</v>
      </c>
      <c r="D366" s="11" t="str">
        <f>IF(COUNTRY_INFO!$T$9:$T$1000="MDA3 (IVM)", COUNTRY_INFO!$T$9:$T$1000, " ")</f>
        <v xml:space="preserve"> </v>
      </c>
      <c r="E366" s="109"/>
      <c r="F366" s="288"/>
      <c r="G366" s="288"/>
      <c r="H366" s="11">
        <f t="shared" si="46"/>
        <v>0</v>
      </c>
      <c r="I366" s="18"/>
      <c r="J366" s="18"/>
      <c r="K366" s="14">
        <f t="shared" si="47"/>
        <v>0</v>
      </c>
      <c r="L366" s="59"/>
      <c r="M366" s="59"/>
      <c r="N366" s="56">
        <f t="shared" si="48"/>
        <v>0</v>
      </c>
      <c r="O366" s="11">
        <f t="shared" si="49"/>
        <v>0</v>
      </c>
      <c r="P366" s="11">
        <f t="shared" si="50"/>
        <v>0</v>
      </c>
      <c r="Q366" s="11">
        <f t="shared" si="51"/>
        <v>0</v>
      </c>
      <c r="R366" s="230" t="str">
        <f t="shared" si="52"/>
        <v xml:space="preserve"> </v>
      </c>
      <c r="S366" s="230" t="str">
        <f t="shared" si="53"/>
        <v xml:space="preserve"> </v>
      </c>
      <c r="T366" s="230" t="str">
        <f t="shared" si="54"/>
        <v xml:space="preserve"> </v>
      </c>
    </row>
    <row r="367" spans="1:20" x14ac:dyDescent="0.2">
      <c r="A367" s="10" t="str">
        <f>IF(COUNTRY_INFO!A367=0," ",COUNTRY_INFO!A367)</f>
        <v>Ethiopia</v>
      </c>
      <c r="B367" s="10" t="str">
        <f>IF(COUNTRY_INFO!B367=0," ",COUNTRY_INFO!B367)</f>
        <v>Oromia East Shewa</v>
      </c>
      <c r="C367" s="10" t="str">
        <f>IF(COUNTRY_INFO!C367=0," ",COUNTRY_INFO!C367)</f>
        <v>Adami Tulu Jido Kombolacha</v>
      </c>
      <c r="D367" s="11" t="str">
        <f>IF(COUNTRY_INFO!$T$9:$T$1000="MDA3 (IVM)", COUNTRY_INFO!$T$9:$T$1000, " ")</f>
        <v xml:space="preserve"> </v>
      </c>
      <c r="E367" s="109"/>
      <c r="F367" s="288"/>
      <c r="G367" s="288"/>
      <c r="H367" s="11">
        <f t="shared" si="46"/>
        <v>0</v>
      </c>
      <c r="I367" s="18"/>
      <c r="J367" s="18"/>
      <c r="K367" s="14">
        <f t="shared" si="47"/>
        <v>0</v>
      </c>
      <c r="L367" s="59"/>
      <c r="M367" s="59"/>
      <c r="N367" s="56">
        <f t="shared" si="48"/>
        <v>0</v>
      </c>
      <c r="O367" s="11">
        <f t="shared" si="49"/>
        <v>0</v>
      </c>
      <c r="P367" s="11">
        <f t="shared" si="50"/>
        <v>0</v>
      </c>
      <c r="Q367" s="11">
        <f t="shared" si="51"/>
        <v>0</v>
      </c>
      <c r="R367" s="230" t="str">
        <f t="shared" si="52"/>
        <v xml:space="preserve"> </v>
      </c>
      <c r="S367" s="230" t="str">
        <f t="shared" si="53"/>
        <v xml:space="preserve"> </v>
      </c>
      <c r="T367" s="230" t="str">
        <f t="shared" si="54"/>
        <v xml:space="preserve"> </v>
      </c>
    </row>
    <row r="368" spans="1:20" x14ac:dyDescent="0.2">
      <c r="A368" s="10" t="str">
        <f>IF(COUNTRY_INFO!A368=0," ",COUNTRY_INFO!A368)</f>
        <v>Ethiopia</v>
      </c>
      <c r="B368" s="10" t="str">
        <f>IF(COUNTRY_INFO!B368=0," ",COUNTRY_INFO!B368)</f>
        <v>Oromia East Shewa</v>
      </c>
      <c r="C368" s="10" t="str">
        <f>IF(COUNTRY_INFO!C368=0," ",COUNTRY_INFO!C368)</f>
        <v>Adea</v>
      </c>
      <c r="D368" s="11" t="str">
        <f>IF(COUNTRY_INFO!$T$9:$T$1000="MDA3 (IVM)", COUNTRY_INFO!$T$9:$T$1000, " ")</f>
        <v xml:space="preserve"> </v>
      </c>
      <c r="E368" s="109"/>
      <c r="F368" s="288"/>
      <c r="G368" s="288"/>
      <c r="H368" s="11">
        <f t="shared" si="46"/>
        <v>0</v>
      </c>
      <c r="I368" s="18"/>
      <c r="J368" s="18"/>
      <c r="K368" s="14">
        <f t="shared" si="47"/>
        <v>0</v>
      </c>
      <c r="L368" s="59"/>
      <c r="M368" s="59"/>
      <c r="N368" s="56">
        <f t="shared" si="48"/>
        <v>0</v>
      </c>
      <c r="O368" s="11">
        <f t="shared" si="49"/>
        <v>0</v>
      </c>
      <c r="P368" s="11">
        <f t="shared" si="50"/>
        <v>0</v>
      </c>
      <c r="Q368" s="11">
        <f t="shared" si="51"/>
        <v>0</v>
      </c>
      <c r="R368" s="230" t="str">
        <f t="shared" si="52"/>
        <v xml:space="preserve"> </v>
      </c>
      <c r="S368" s="230" t="str">
        <f t="shared" si="53"/>
        <v xml:space="preserve"> </v>
      </c>
      <c r="T368" s="230" t="str">
        <f t="shared" si="54"/>
        <v xml:space="preserve"> </v>
      </c>
    </row>
    <row r="369" spans="1:20" x14ac:dyDescent="0.2">
      <c r="A369" s="10" t="str">
        <f>IF(COUNTRY_INFO!A369=0," ",COUNTRY_INFO!A369)</f>
        <v>Ethiopia</v>
      </c>
      <c r="B369" s="10" t="str">
        <f>IF(COUNTRY_INFO!B369=0," ",COUNTRY_INFO!B369)</f>
        <v>Oromia East Shewa</v>
      </c>
      <c r="C369" s="10" t="str">
        <f>IF(COUNTRY_INFO!C369=0," ",COUNTRY_INFO!C369)</f>
        <v>Batu Town</v>
      </c>
      <c r="D369" s="11" t="str">
        <f>IF(COUNTRY_INFO!$T$9:$T$1000="MDA3 (IVM)", COUNTRY_INFO!$T$9:$T$1000, " ")</f>
        <v xml:space="preserve"> </v>
      </c>
      <c r="E369" s="109"/>
      <c r="F369" s="288"/>
      <c r="G369" s="288"/>
      <c r="H369" s="11">
        <f t="shared" si="46"/>
        <v>0</v>
      </c>
      <c r="I369" s="18"/>
      <c r="J369" s="18"/>
      <c r="K369" s="14">
        <f t="shared" si="47"/>
        <v>0</v>
      </c>
      <c r="L369" s="59"/>
      <c r="M369" s="59"/>
      <c r="N369" s="56">
        <f t="shared" si="48"/>
        <v>0</v>
      </c>
      <c r="O369" s="11">
        <f t="shared" si="49"/>
        <v>0</v>
      </c>
      <c r="P369" s="11">
        <f t="shared" si="50"/>
        <v>0</v>
      </c>
      <c r="Q369" s="11">
        <f t="shared" si="51"/>
        <v>0</v>
      </c>
      <c r="R369" s="230" t="str">
        <f t="shared" si="52"/>
        <v xml:space="preserve"> </v>
      </c>
      <c r="S369" s="230" t="str">
        <f t="shared" si="53"/>
        <v xml:space="preserve"> </v>
      </c>
      <c r="T369" s="230" t="str">
        <f t="shared" si="54"/>
        <v xml:space="preserve"> </v>
      </c>
    </row>
    <row r="370" spans="1:20" x14ac:dyDescent="0.2">
      <c r="A370" s="10" t="str">
        <f>IF(COUNTRY_INFO!A370=0," ",COUNTRY_INFO!A370)</f>
        <v>Ethiopia</v>
      </c>
      <c r="B370" s="10" t="str">
        <f>IF(COUNTRY_INFO!B370=0," ",COUNTRY_INFO!B370)</f>
        <v>Oromia East Shewa</v>
      </c>
      <c r="C370" s="10" t="str">
        <f>IF(COUNTRY_INFO!C370=0," ",COUNTRY_INFO!C370)</f>
        <v>Bishoftu Town</v>
      </c>
      <c r="D370" s="11" t="str">
        <f>IF(COUNTRY_INFO!$T$9:$T$1000="MDA3 (IVM)", COUNTRY_INFO!$T$9:$T$1000, " ")</f>
        <v xml:space="preserve"> </v>
      </c>
      <c r="E370" s="109"/>
      <c r="F370" s="288"/>
      <c r="G370" s="288"/>
      <c r="H370" s="11">
        <f t="shared" si="46"/>
        <v>0</v>
      </c>
      <c r="I370" s="18"/>
      <c r="J370" s="18"/>
      <c r="K370" s="14">
        <f t="shared" si="47"/>
        <v>0</v>
      </c>
      <c r="L370" s="59"/>
      <c r="M370" s="59"/>
      <c r="N370" s="56">
        <f t="shared" si="48"/>
        <v>0</v>
      </c>
      <c r="O370" s="11">
        <f t="shared" si="49"/>
        <v>0</v>
      </c>
      <c r="P370" s="11">
        <f t="shared" si="50"/>
        <v>0</v>
      </c>
      <c r="Q370" s="11">
        <f t="shared" si="51"/>
        <v>0</v>
      </c>
      <c r="R370" s="230" t="str">
        <f t="shared" si="52"/>
        <v xml:space="preserve"> </v>
      </c>
      <c r="S370" s="230" t="str">
        <f t="shared" si="53"/>
        <v xml:space="preserve"> </v>
      </c>
      <c r="T370" s="230" t="str">
        <f t="shared" si="54"/>
        <v xml:space="preserve"> </v>
      </c>
    </row>
    <row r="371" spans="1:20" x14ac:dyDescent="0.2">
      <c r="A371" s="10" t="str">
        <f>IF(COUNTRY_INFO!A371=0," ",COUNTRY_INFO!A371)</f>
        <v>Ethiopia</v>
      </c>
      <c r="B371" s="10" t="str">
        <f>IF(COUNTRY_INFO!B371=0," ",COUNTRY_INFO!B371)</f>
        <v>Oromia East Shewa</v>
      </c>
      <c r="C371" s="10" t="str">
        <f>IF(COUNTRY_INFO!C371=0," ",COUNTRY_INFO!C371)</f>
        <v>Bora</v>
      </c>
      <c r="D371" s="11" t="str">
        <f>IF(COUNTRY_INFO!$T$9:$T$1000="MDA3 (IVM)", COUNTRY_INFO!$T$9:$T$1000, " ")</f>
        <v xml:space="preserve"> </v>
      </c>
      <c r="E371" s="109"/>
      <c r="F371" s="288"/>
      <c r="G371" s="288"/>
      <c r="H371" s="11">
        <f t="shared" si="46"/>
        <v>0</v>
      </c>
      <c r="I371" s="18"/>
      <c r="J371" s="18"/>
      <c r="K371" s="14">
        <f t="shared" si="47"/>
        <v>0</v>
      </c>
      <c r="L371" s="59"/>
      <c r="M371" s="59"/>
      <c r="N371" s="56">
        <f t="shared" si="48"/>
        <v>0</v>
      </c>
      <c r="O371" s="11">
        <f t="shared" si="49"/>
        <v>0</v>
      </c>
      <c r="P371" s="11">
        <f t="shared" si="50"/>
        <v>0</v>
      </c>
      <c r="Q371" s="11">
        <f t="shared" si="51"/>
        <v>0</v>
      </c>
      <c r="R371" s="230" t="str">
        <f t="shared" si="52"/>
        <v xml:space="preserve"> </v>
      </c>
      <c r="S371" s="230" t="str">
        <f t="shared" si="53"/>
        <v xml:space="preserve"> </v>
      </c>
      <c r="T371" s="230" t="str">
        <f t="shared" si="54"/>
        <v xml:space="preserve"> </v>
      </c>
    </row>
    <row r="372" spans="1:20" x14ac:dyDescent="0.2">
      <c r="A372" s="10" t="str">
        <f>IF(COUNTRY_INFO!A372=0," ",COUNTRY_INFO!A372)</f>
        <v>Ethiopia</v>
      </c>
      <c r="B372" s="10" t="str">
        <f>IF(COUNTRY_INFO!B372=0," ",COUNTRY_INFO!B372)</f>
        <v>Oromia East Shewa</v>
      </c>
      <c r="C372" s="10" t="str">
        <f>IF(COUNTRY_INFO!C372=0," ",COUNTRY_INFO!C372)</f>
        <v>Boset</v>
      </c>
      <c r="D372" s="11" t="str">
        <f>IF(COUNTRY_INFO!$T$9:$T$1000="MDA3 (IVM)", COUNTRY_INFO!$T$9:$T$1000, " ")</f>
        <v xml:space="preserve"> </v>
      </c>
      <c r="E372" s="109"/>
      <c r="F372" s="288"/>
      <c r="G372" s="288"/>
      <c r="H372" s="11">
        <f t="shared" si="46"/>
        <v>0</v>
      </c>
      <c r="I372" s="18"/>
      <c r="J372" s="18"/>
      <c r="K372" s="14">
        <f t="shared" si="47"/>
        <v>0</v>
      </c>
      <c r="L372" s="59"/>
      <c r="M372" s="59"/>
      <c r="N372" s="56">
        <f t="shared" si="48"/>
        <v>0</v>
      </c>
      <c r="O372" s="11">
        <f t="shared" si="49"/>
        <v>0</v>
      </c>
      <c r="P372" s="11">
        <f t="shared" si="50"/>
        <v>0</v>
      </c>
      <c r="Q372" s="11">
        <f t="shared" si="51"/>
        <v>0</v>
      </c>
      <c r="R372" s="230" t="str">
        <f t="shared" si="52"/>
        <v xml:space="preserve"> </v>
      </c>
      <c r="S372" s="230" t="str">
        <f t="shared" si="53"/>
        <v xml:space="preserve"> </v>
      </c>
      <c r="T372" s="230" t="str">
        <f t="shared" si="54"/>
        <v xml:space="preserve"> </v>
      </c>
    </row>
    <row r="373" spans="1:20" x14ac:dyDescent="0.2">
      <c r="A373" s="10" t="str">
        <f>IF(COUNTRY_INFO!A373=0," ",COUNTRY_INFO!A373)</f>
        <v>Ethiopia</v>
      </c>
      <c r="B373" s="10" t="str">
        <f>IF(COUNTRY_INFO!B373=0," ",COUNTRY_INFO!B373)</f>
        <v>Oromia East Shewa</v>
      </c>
      <c r="C373" s="10" t="str">
        <f>IF(COUNTRY_INFO!C373=0," ",COUNTRY_INFO!C373)</f>
        <v>Dugda</v>
      </c>
      <c r="D373" s="11" t="str">
        <f>IF(COUNTRY_INFO!$T$9:$T$1000="MDA3 (IVM)", COUNTRY_INFO!$T$9:$T$1000, " ")</f>
        <v xml:space="preserve"> </v>
      </c>
      <c r="E373" s="109"/>
      <c r="F373" s="288"/>
      <c r="G373" s="288"/>
      <c r="H373" s="11">
        <f t="shared" si="46"/>
        <v>0</v>
      </c>
      <c r="I373" s="18"/>
      <c r="J373" s="18"/>
      <c r="K373" s="14">
        <f t="shared" si="47"/>
        <v>0</v>
      </c>
      <c r="L373" s="59"/>
      <c r="M373" s="59"/>
      <c r="N373" s="56">
        <f t="shared" si="48"/>
        <v>0</v>
      </c>
      <c r="O373" s="11">
        <f t="shared" si="49"/>
        <v>0</v>
      </c>
      <c r="P373" s="11">
        <f t="shared" si="50"/>
        <v>0</v>
      </c>
      <c r="Q373" s="11">
        <f t="shared" si="51"/>
        <v>0</v>
      </c>
      <c r="R373" s="230" t="str">
        <f t="shared" si="52"/>
        <v xml:space="preserve"> </v>
      </c>
      <c r="S373" s="230" t="str">
        <f t="shared" si="53"/>
        <v xml:space="preserve"> </v>
      </c>
      <c r="T373" s="230" t="str">
        <f t="shared" si="54"/>
        <v xml:space="preserve"> </v>
      </c>
    </row>
    <row r="374" spans="1:20" x14ac:dyDescent="0.2">
      <c r="A374" s="10" t="str">
        <f>IF(COUNTRY_INFO!A374=0," ",COUNTRY_INFO!A374)</f>
        <v>Ethiopia</v>
      </c>
      <c r="B374" s="10" t="str">
        <f>IF(COUNTRY_INFO!B374=0," ",COUNTRY_INFO!B374)</f>
        <v>Oromia East Shewa</v>
      </c>
      <c r="C374" s="10" t="str">
        <f>IF(COUNTRY_INFO!C374=0," ",COUNTRY_INFO!C374)</f>
        <v>Fentale</v>
      </c>
      <c r="D374" s="11" t="str">
        <f>IF(COUNTRY_INFO!$T$9:$T$1000="MDA3 (IVM)", COUNTRY_INFO!$T$9:$T$1000, " ")</f>
        <v xml:space="preserve"> </v>
      </c>
      <c r="E374" s="109"/>
      <c r="F374" s="288"/>
      <c r="G374" s="288"/>
      <c r="H374" s="11">
        <f t="shared" si="46"/>
        <v>0</v>
      </c>
      <c r="I374" s="18"/>
      <c r="J374" s="18"/>
      <c r="K374" s="14">
        <f t="shared" si="47"/>
        <v>0</v>
      </c>
      <c r="L374" s="59"/>
      <c r="M374" s="59"/>
      <c r="N374" s="56">
        <f t="shared" si="48"/>
        <v>0</v>
      </c>
      <c r="O374" s="11">
        <f t="shared" si="49"/>
        <v>0</v>
      </c>
      <c r="P374" s="11">
        <f t="shared" si="50"/>
        <v>0</v>
      </c>
      <c r="Q374" s="11">
        <f t="shared" si="51"/>
        <v>0</v>
      </c>
      <c r="R374" s="230" t="str">
        <f t="shared" si="52"/>
        <v xml:space="preserve"> </v>
      </c>
      <c r="S374" s="230" t="str">
        <f t="shared" si="53"/>
        <v xml:space="preserve"> </v>
      </c>
      <c r="T374" s="230" t="str">
        <f t="shared" si="54"/>
        <v xml:space="preserve"> </v>
      </c>
    </row>
    <row r="375" spans="1:20" x14ac:dyDescent="0.2">
      <c r="A375" s="10" t="str">
        <f>IF(COUNTRY_INFO!A375=0," ",COUNTRY_INFO!A375)</f>
        <v>Ethiopia</v>
      </c>
      <c r="B375" s="10" t="str">
        <f>IF(COUNTRY_INFO!B375=0," ",COUNTRY_INFO!B375)</f>
        <v>Oromia East Shewa</v>
      </c>
      <c r="C375" s="10" t="str">
        <f>IF(COUNTRY_INFO!C375=0," ",COUNTRY_INFO!C375)</f>
        <v>Gimbichu</v>
      </c>
      <c r="D375" s="11" t="str">
        <f>IF(COUNTRY_INFO!$T$9:$T$1000="MDA3 (IVM)", COUNTRY_INFO!$T$9:$T$1000, " ")</f>
        <v xml:space="preserve"> </v>
      </c>
      <c r="E375" s="109"/>
      <c r="F375" s="288"/>
      <c r="G375" s="288"/>
      <c r="H375" s="11">
        <f t="shared" si="46"/>
        <v>0</v>
      </c>
      <c r="I375" s="18"/>
      <c r="J375" s="18"/>
      <c r="K375" s="14">
        <f t="shared" si="47"/>
        <v>0</v>
      </c>
      <c r="L375" s="59"/>
      <c r="M375" s="59"/>
      <c r="N375" s="56">
        <f t="shared" si="48"/>
        <v>0</v>
      </c>
      <c r="O375" s="11">
        <f t="shared" si="49"/>
        <v>0</v>
      </c>
      <c r="P375" s="11">
        <f t="shared" si="50"/>
        <v>0</v>
      </c>
      <c r="Q375" s="11">
        <f t="shared" si="51"/>
        <v>0</v>
      </c>
      <c r="R375" s="230" t="str">
        <f t="shared" si="52"/>
        <v xml:space="preserve"> </v>
      </c>
      <c r="S375" s="230" t="str">
        <f t="shared" si="53"/>
        <v xml:space="preserve"> </v>
      </c>
      <c r="T375" s="230" t="str">
        <f t="shared" si="54"/>
        <v xml:space="preserve"> </v>
      </c>
    </row>
    <row r="376" spans="1:20" x14ac:dyDescent="0.2">
      <c r="A376" s="10" t="str">
        <f>IF(COUNTRY_INFO!A376=0," ",COUNTRY_INFO!A376)</f>
        <v>Ethiopia</v>
      </c>
      <c r="B376" s="10" t="str">
        <f>IF(COUNTRY_INFO!B376=0," ",COUNTRY_INFO!B376)</f>
        <v>Oromia East Shewa</v>
      </c>
      <c r="C376" s="10" t="str">
        <f>IF(COUNTRY_INFO!C376=0," ",COUNTRY_INFO!C376)</f>
        <v>Liben</v>
      </c>
      <c r="D376" s="11" t="str">
        <f>IF(COUNTRY_INFO!$T$9:$T$1000="MDA3 (IVM)", COUNTRY_INFO!$T$9:$T$1000, " ")</f>
        <v xml:space="preserve"> </v>
      </c>
      <c r="E376" s="109"/>
      <c r="F376" s="288"/>
      <c r="G376" s="288"/>
      <c r="H376" s="11">
        <f t="shared" si="46"/>
        <v>0</v>
      </c>
      <c r="I376" s="18"/>
      <c r="J376" s="18"/>
      <c r="K376" s="14">
        <f t="shared" si="47"/>
        <v>0</v>
      </c>
      <c r="L376" s="59"/>
      <c r="M376" s="59"/>
      <c r="N376" s="56">
        <f t="shared" si="48"/>
        <v>0</v>
      </c>
      <c r="O376" s="11">
        <f t="shared" si="49"/>
        <v>0</v>
      </c>
      <c r="P376" s="11">
        <f t="shared" si="50"/>
        <v>0</v>
      </c>
      <c r="Q376" s="11">
        <f t="shared" si="51"/>
        <v>0</v>
      </c>
      <c r="R376" s="230" t="str">
        <f t="shared" si="52"/>
        <v xml:space="preserve"> </v>
      </c>
      <c r="S376" s="230" t="str">
        <f t="shared" si="53"/>
        <v xml:space="preserve"> </v>
      </c>
      <c r="T376" s="230" t="str">
        <f t="shared" si="54"/>
        <v xml:space="preserve"> </v>
      </c>
    </row>
    <row r="377" spans="1:20" x14ac:dyDescent="0.2">
      <c r="A377" s="10" t="str">
        <f>IF(COUNTRY_INFO!A377=0," ",COUNTRY_INFO!A377)</f>
        <v>Ethiopia</v>
      </c>
      <c r="B377" s="10" t="str">
        <f>IF(COUNTRY_INFO!B377=0," ",COUNTRY_INFO!B377)</f>
        <v>Oromia East Shewa</v>
      </c>
      <c r="C377" s="10" t="str">
        <f>IF(COUNTRY_INFO!C377=0," ",COUNTRY_INFO!C377)</f>
        <v>Lume</v>
      </c>
      <c r="D377" s="11" t="str">
        <f>IF(COUNTRY_INFO!$T$9:$T$1000="MDA3 (IVM)", COUNTRY_INFO!$T$9:$T$1000, " ")</f>
        <v xml:space="preserve"> </v>
      </c>
      <c r="E377" s="109"/>
      <c r="F377" s="288"/>
      <c r="G377" s="288"/>
      <c r="H377" s="11">
        <f t="shared" si="46"/>
        <v>0</v>
      </c>
      <c r="I377" s="18"/>
      <c r="J377" s="18"/>
      <c r="K377" s="14">
        <f t="shared" si="47"/>
        <v>0</v>
      </c>
      <c r="L377" s="59"/>
      <c r="M377" s="59"/>
      <c r="N377" s="56">
        <f t="shared" si="48"/>
        <v>0</v>
      </c>
      <c r="O377" s="11">
        <f t="shared" si="49"/>
        <v>0</v>
      </c>
      <c r="P377" s="11">
        <f t="shared" si="50"/>
        <v>0</v>
      </c>
      <c r="Q377" s="11">
        <f t="shared" si="51"/>
        <v>0</v>
      </c>
      <c r="R377" s="230" t="str">
        <f t="shared" si="52"/>
        <v xml:space="preserve"> </v>
      </c>
      <c r="S377" s="230" t="str">
        <f t="shared" si="53"/>
        <v xml:space="preserve"> </v>
      </c>
      <c r="T377" s="230" t="str">
        <f t="shared" si="54"/>
        <v xml:space="preserve"> </v>
      </c>
    </row>
    <row r="378" spans="1:20" x14ac:dyDescent="0.2">
      <c r="A378" s="10" t="str">
        <f>IF(COUNTRY_INFO!A378=0," ",COUNTRY_INFO!A378)</f>
        <v>Ethiopia</v>
      </c>
      <c r="B378" s="10" t="str">
        <f>IF(COUNTRY_INFO!B378=0," ",COUNTRY_INFO!B378)</f>
        <v>Oromia East Shewa</v>
      </c>
      <c r="C378" s="10" t="str">
        <f>IF(COUNTRY_INFO!C378=0," ",COUNTRY_INFO!C378)</f>
        <v>Metehara Town</v>
      </c>
      <c r="D378" s="11" t="str">
        <f>IF(COUNTRY_INFO!$T$9:$T$1000="MDA3 (IVM)", COUNTRY_INFO!$T$9:$T$1000, " ")</f>
        <v xml:space="preserve"> </v>
      </c>
      <c r="E378" s="109"/>
      <c r="F378" s="288"/>
      <c r="G378" s="288"/>
      <c r="H378" s="11">
        <f t="shared" si="46"/>
        <v>0</v>
      </c>
      <c r="I378" s="18"/>
      <c r="J378" s="18"/>
      <c r="K378" s="14">
        <f t="shared" si="47"/>
        <v>0</v>
      </c>
      <c r="L378" s="59"/>
      <c r="M378" s="59"/>
      <c r="N378" s="56">
        <f t="shared" si="48"/>
        <v>0</v>
      </c>
      <c r="O378" s="11">
        <f t="shared" si="49"/>
        <v>0</v>
      </c>
      <c r="P378" s="11">
        <f t="shared" si="50"/>
        <v>0</v>
      </c>
      <c r="Q378" s="11">
        <f t="shared" si="51"/>
        <v>0</v>
      </c>
      <c r="R378" s="230" t="str">
        <f t="shared" si="52"/>
        <v xml:space="preserve"> </v>
      </c>
      <c r="S378" s="230" t="str">
        <f t="shared" si="53"/>
        <v xml:space="preserve"> </v>
      </c>
      <c r="T378" s="230" t="str">
        <f t="shared" si="54"/>
        <v xml:space="preserve"> </v>
      </c>
    </row>
    <row r="379" spans="1:20" x14ac:dyDescent="0.2">
      <c r="A379" s="10" t="str">
        <f>IF(COUNTRY_INFO!A379=0," ",COUNTRY_INFO!A379)</f>
        <v>Ethiopia</v>
      </c>
      <c r="B379" s="10" t="str">
        <f>IF(COUNTRY_INFO!B379=0," ",COUNTRY_INFO!B379)</f>
        <v>Oromia East Shewa</v>
      </c>
      <c r="C379" s="10" t="str">
        <f>IF(COUNTRY_INFO!C379=0," ",COUNTRY_INFO!C379)</f>
        <v>Mojo Town</v>
      </c>
      <c r="D379" s="11" t="str">
        <f>IF(COUNTRY_INFO!$T$9:$T$1000="MDA3 (IVM)", COUNTRY_INFO!$T$9:$T$1000, " ")</f>
        <v xml:space="preserve"> </v>
      </c>
      <c r="E379" s="109"/>
      <c r="F379" s="288"/>
      <c r="G379" s="288"/>
      <c r="H379" s="11">
        <f t="shared" si="46"/>
        <v>0</v>
      </c>
      <c r="I379" s="18"/>
      <c r="J379" s="18"/>
      <c r="K379" s="14">
        <f t="shared" si="47"/>
        <v>0</v>
      </c>
      <c r="L379" s="59"/>
      <c r="M379" s="59"/>
      <c r="N379" s="56">
        <f t="shared" si="48"/>
        <v>0</v>
      </c>
      <c r="O379" s="11">
        <f t="shared" si="49"/>
        <v>0</v>
      </c>
      <c r="P379" s="11">
        <f t="shared" si="50"/>
        <v>0</v>
      </c>
      <c r="Q379" s="11">
        <f t="shared" si="51"/>
        <v>0</v>
      </c>
      <c r="R379" s="230" t="str">
        <f t="shared" si="52"/>
        <v xml:space="preserve"> </v>
      </c>
      <c r="S379" s="230" t="str">
        <f t="shared" si="53"/>
        <v xml:space="preserve"> </v>
      </c>
      <c r="T379" s="230" t="str">
        <f t="shared" si="54"/>
        <v xml:space="preserve"> </v>
      </c>
    </row>
    <row r="380" spans="1:20" x14ac:dyDescent="0.2">
      <c r="A380" s="10" t="str">
        <f>IF(COUNTRY_INFO!A380=0," ",COUNTRY_INFO!A380)</f>
        <v>Ethiopia</v>
      </c>
      <c r="B380" s="10" t="str">
        <f>IF(COUNTRY_INFO!B380=0," ",COUNTRY_INFO!B380)</f>
        <v>Oromia East Wellega</v>
      </c>
      <c r="C380" s="10" t="str">
        <f>IF(COUNTRY_INFO!C380=0," ",COUNTRY_INFO!C380)</f>
        <v>Boneya Bushe</v>
      </c>
      <c r="D380" s="11" t="str">
        <f>IF(COUNTRY_INFO!$T$9:$T$1000="MDA3 (IVM)", COUNTRY_INFO!$T$9:$T$1000, " ")</f>
        <v xml:space="preserve"> </v>
      </c>
      <c r="E380" s="109"/>
      <c r="F380" s="288"/>
      <c r="G380" s="288"/>
      <c r="H380" s="11">
        <f t="shared" si="46"/>
        <v>0</v>
      </c>
      <c r="I380" s="18"/>
      <c r="J380" s="18"/>
      <c r="K380" s="14">
        <f t="shared" si="47"/>
        <v>0</v>
      </c>
      <c r="L380" s="59"/>
      <c r="M380" s="59"/>
      <c r="N380" s="56">
        <f t="shared" si="48"/>
        <v>0</v>
      </c>
      <c r="O380" s="11">
        <f t="shared" si="49"/>
        <v>0</v>
      </c>
      <c r="P380" s="11">
        <f t="shared" si="50"/>
        <v>0</v>
      </c>
      <c r="Q380" s="11">
        <f t="shared" si="51"/>
        <v>0</v>
      </c>
      <c r="R380" s="230" t="str">
        <f t="shared" si="52"/>
        <v xml:space="preserve"> </v>
      </c>
      <c r="S380" s="230" t="str">
        <f t="shared" si="53"/>
        <v xml:space="preserve"> </v>
      </c>
      <c r="T380" s="230" t="str">
        <f t="shared" si="54"/>
        <v xml:space="preserve"> </v>
      </c>
    </row>
    <row r="381" spans="1:20" x14ac:dyDescent="0.2">
      <c r="A381" s="10" t="str">
        <f>IF(COUNTRY_INFO!A381=0," ",COUNTRY_INFO!A381)</f>
        <v>Ethiopia</v>
      </c>
      <c r="B381" s="10" t="str">
        <f>IF(COUNTRY_INFO!B381=0," ",COUNTRY_INFO!B381)</f>
        <v>Oromia East Wellega</v>
      </c>
      <c r="C381" s="10" t="str">
        <f>IF(COUNTRY_INFO!C381=0," ",COUNTRY_INFO!C381)</f>
        <v>Diggaa</v>
      </c>
      <c r="D381" s="11" t="str">
        <f>IF(COUNTRY_INFO!$T$9:$T$1000="MDA3 (IVM)", COUNTRY_INFO!$T$9:$T$1000, " ")</f>
        <v>MDA3 (IVM)</v>
      </c>
      <c r="E381" s="253" t="s">
        <v>1185</v>
      </c>
      <c r="F381" s="288">
        <v>26644</v>
      </c>
      <c r="G381" s="295">
        <v>47367</v>
      </c>
      <c r="H381" s="11">
        <f t="shared" si="46"/>
        <v>74011</v>
      </c>
      <c r="I381" s="18">
        <v>19926</v>
      </c>
      <c r="J381" s="18">
        <v>35423</v>
      </c>
      <c r="K381" s="14">
        <f t="shared" si="47"/>
        <v>55349</v>
      </c>
      <c r="L381" s="59"/>
      <c r="M381" s="59"/>
      <c r="N381" s="56">
        <f t="shared" si="48"/>
        <v>0</v>
      </c>
      <c r="O381" s="11">
        <f t="shared" si="49"/>
        <v>19926</v>
      </c>
      <c r="P381" s="11">
        <f t="shared" si="50"/>
        <v>35423</v>
      </c>
      <c r="Q381" s="11">
        <f t="shared" si="51"/>
        <v>55349</v>
      </c>
      <c r="R381" s="293">
        <f t="shared" si="52"/>
        <v>74.786068157934253</v>
      </c>
      <c r="S381" s="293">
        <f t="shared" si="53"/>
        <v>74.784132412861268</v>
      </c>
      <c r="T381" s="293">
        <f t="shared" si="54"/>
        <v>74.784829282133742</v>
      </c>
    </row>
    <row r="382" spans="1:20" x14ac:dyDescent="0.2">
      <c r="A382" s="10" t="str">
        <f>IF(COUNTRY_INFO!A382=0," ",COUNTRY_INFO!A382)</f>
        <v>Ethiopia</v>
      </c>
      <c r="B382" s="10" t="str">
        <f>IF(COUNTRY_INFO!B382=0," ",COUNTRY_INFO!B382)</f>
        <v>Oromia East Wellega</v>
      </c>
      <c r="C382" s="10" t="str">
        <f>IF(COUNTRY_INFO!C382=0," ",COUNTRY_INFO!C382)</f>
        <v>Ebantu</v>
      </c>
      <c r="D382" s="11" t="str">
        <f>IF(COUNTRY_INFO!$T$9:$T$1000="MDA3 (IVM)", COUNTRY_INFO!$T$9:$T$1000, " ")</f>
        <v>MDA3 (IVM)</v>
      </c>
      <c r="E382" s="253" t="s">
        <v>1185</v>
      </c>
      <c r="F382" s="288">
        <v>14715</v>
      </c>
      <c r="G382" s="295">
        <v>26159</v>
      </c>
      <c r="H382" s="11">
        <f t="shared" si="46"/>
        <v>40874</v>
      </c>
      <c r="I382" s="18">
        <v>16301</v>
      </c>
      <c r="J382" s="18">
        <v>33090</v>
      </c>
      <c r="K382" s="14">
        <f t="shared" si="47"/>
        <v>49391</v>
      </c>
      <c r="L382" s="59"/>
      <c r="M382" s="59"/>
      <c r="N382" s="56">
        <f t="shared" si="48"/>
        <v>0</v>
      </c>
      <c r="O382" s="11">
        <f t="shared" si="49"/>
        <v>16301</v>
      </c>
      <c r="P382" s="11">
        <f t="shared" si="50"/>
        <v>33090</v>
      </c>
      <c r="Q382" s="11">
        <f t="shared" si="51"/>
        <v>49391</v>
      </c>
      <c r="R382" s="294">
        <f t="shared" si="52"/>
        <v>110.77811756710841</v>
      </c>
      <c r="S382" s="294">
        <f t="shared" si="53"/>
        <v>126.49566114912649</v>
      </c>
      <c r="T382" s="294">
        <f t="shared" si="54"/>
        <v>120.8372070264716</v>
      </c>
    </row>
    <row r="383" spans="1:20" x14ac:dyDescent="0.2">
      <c r="A383" s="10" t="str">
        <f>IF(COUNTRY_INFO!A383=0," ",COUNTRY_INFO!A383)</f>
        <v>Ethiopia</v>
      </c>
      <c r="B383" s="10" t="str">
        <f>IF(COUNTRY_INFO!B383=0," ",COUNTRY_INFO!B383)</f>
        <v>Oromia East Wellega</v>
      </c>
      <c r="C383" s="10" t="str">
        <f>IF(COUNTRY_INFO!C383=0," ",COUNTRY_INFO!C383)</f>
        <v>Gida Ayana</v>
      </c>
      <c r="D383" s="11" t="str">
        <f>IF(COUNTRY_INFO!$T$9:$T$1000="MDA3 (IVM)", COUNTRY_INFO!$T$9:$T$1000, " ")</f>
        <v>MDA3 (IVM)</v>
      </c>
      <c r="E383" s="253" t="s">
        <v>1185</v>
      </c>
      <c r="F383" s="288">
        <v>42046</v>
      </c>
      <c r="G383" s="295">
        <v>74749</v>
      </c>
      <c r="H383" s="11">
        <f t="shared" si="46"/>
        <v>116795</v>
      </c>
      <c r="I383" s="18">
        <v>18835</v>
      </c>
      <c r="J383" s="18">
        <v>33485</v>
      </c>
      <c r="K383" s="14">
        <f t="shared" si="47"/>
        <v>52320</v>
      </c>
      <c r="L383" s="59"/>
      <c r="M383" s="59"/>
      <c r="N383" s="56">
        <f t="shared" si="48"/>
        <v>0</v>
      </c>
      <c r="O383" s="11">
        <f t="shared" si="49"/>
        <v>18835</v>
      </c>
      <c r="P383" s="11">
        <f t="shared" si="50"/>
        <v>33485</v>
      </c>
      <c r="Q383" s="11">
        <f t="shared" si="51"/>
        <v>52320</v>
      </c>
      <c r="R383" s="230">
        <f t="shared" si="52"/>
        <v>44.796175617181184</v>
      </c>
      <c r="S383" s="230">
        <f t="shared" si="53"/>
        <v>44.796585907503776</v>
      </c>
      <c r="T383" s="230">
        <f t="shared" si="54"/>
        <v>44.796438203690222</v>
      </c>
    </row>
    <row r="384" spans="1:20" x14ac:dyDescent="0.2">
      <c r="A384" s="10" t="str">
        <f>IF(COUNTRY_INFO!A384=0," ",COUNTRY_INFO!A384)</f>
        <v>Ethiopia</v>
      </c>
      <c r="B384" s="10" t="str">
        <f>IF(COUNTRY_INFO!B384=0," ",COUNTRY_INFO!B384)</f>
        <v>Oromia East Wellega</v>
      </c>
      <c r="C384" s="10" t="str">
        <f>IF(COUNTRY_INFO!C384=0," ",COUNTRY_INFO!C384)</f>
        <v>Gobu Sayo</v>
      </c>
      <c r="D384" s="11" t="str">
        <f>IF(COUNTRY_INFO!$T$9:$T$1000="MDA3 (IVM)", COUNTRY_INFO!$T$9:$T$1000, " ")</f>
        <v>MDA3 (IVM)</v>
      </c>
      <c r="E384" s="253" t="s">
        <v>1185</v>
      </c>
      <c r="F384" s="288">
        <v>16365</v>
      </c>
      <c r="G384" s="295">
        <v>29094</v>
      </c>
      <c r="H384" s="11">
        <f t="shared" si="46"/>
        <v>45459</v>
      </c>
      <c r="I384" s="18">
        <v>33266</v>
      </c>
      <c r="J384" s="18">
        <v>59140</v>
      </c>
      <c r="K384" s="14">
        <f t="shared" si="47"/>
        <v>92406</v>
      </c>
      <c r="L384" s="59"/>
      <c r="M384" s="59"/>
      <c r="N384" s="56">
        <f t="shared" si="48"/>
        <v>0</v>
      </c>
      <c r="O384" s="11">
        <f t="shared" si="49"/>
        <v>33266</v>
      </c>
      <c r="P384" s="11">
        <f t="shared" si="50"/>
        <v>59140</v>
      </c>
      <c r="Q384" s="11">
        <f t="shared" si="51"/>
        <v>92406</v>
      </c>
      <c r="R384" s="294">
        <f t="shared" si="52"/>
        <v>203.27528261533763</v>
      </c>
      <c r="S384" s="294">
        <f t="shared" si="53"/>
        <v>203.27215233381452</v>
      </c>
      <c r="T384" s="294">
        <f t="shared" si="54"/>
        <v>203.27327921863656</v>
      </c>
    </row>
    <row r="385" spans="1:20" x14ac:dyDescent="0.2">
      <c r="A385" s="10" t="str">
        <f>IF(COUNTRY_INFO!A385=0," ",COUNTRY_INFO!A385)</f>
        <v>Ethiopia</v>
      </c>
      <c r="B385" s="10" t="str">
        <f>IF(COUNTRY_INFO!B385=0," ",COUNTRY_INFO!B385)</f>
        <v>Oromia East Wellega</v>
      </c>
      <c r="C385" s="10" t="str">
        <f>IF(COUNTRY_INFO!C385=0," ",COUNTRY_INFO!C385)</f>
        <v>Gudeya Bila</v>
      </c>
      <c r="D385" s="11" t="str">
        <f>IF(COUNTRY_INFO!$T$9:$T$1000="MDA3 (IVM)", COUNTRY_INFO!$T$9:$T$1000, " ")</f>
        <v>MDA3 (IVM)</v>
      </c>
      <c r="E385" s="253" t="s">
        <v>1185</v>
      </c>
      <c r="F385" s="288">
        <v>21819</v>
      </c>
      <c r="G385" s="295">
        <v>38789</v>
      </c>
      <c r="H385" s="11">
        <f t="shared" si="46"/>
        <v>60608</v>
      </c>
      <c r="I385" s="18">
        <v>19736</v>
      </c>
      <c r="J385" s="18">
        <v>35086</v>
      </c>
      <c r="K385" s="14">
        <f t="shared" si="47"/>
        <v>54822</v>
      </c>
      <c r="L385" s="59"/>
      <c r="M385" s="59"/>
      <c r="N385" s="56">
        <f t="shared" si="48"/>
        <v>0</v>
      </c>
      <c r="O385" s="11">
        <f t="shared" si="49"/>
        <v>19736</v>
      </c>
      <c r="P385" s="11">
        <f t="shared" si="50"/>
        <v>35086</v>
      </c>
      <c r="Q385" s="11">
        <f t="shared" si="51"/>
        <v>54822</v>
      </c>
      <c r="R385" s="293">
        <f t="shared" si="52"/>
        <v>90.453274668866584</v>
      </c>
      <c r="S385" s="293">
        <f t="shared" si="53"/>
        <v>90.45347907912037</v>
      </c>
      <c r="T385" s="293">
        <f t="shared" si="54"/>
        <v>90.453405491024284</v>
      </c>
    </row>
    <row r="386" spans="1:20" x14ac:dyDescent="0.2">
      <c r="A386" s="10" t="str">
        <f>IF(COUNTRY_INFO!A386=0," ",COUNTRY_INFO!A386)</f>
        <v>Ethiopia</v>
      </c>
      <c r="B386" s="10" t="str">
        <f>IF(COUNTRY_INFO!B386=0," ",COUNTRY_INFO!B386)</f>
        <v>Oromia East Wellega</v>
      </c>
      <c r="C386" s="10" t="str">
        <f>IF(COUNTRY_INFO!C386=0," ",COUNTRY_INFO!C386)</f>
        <v>Guto Gida</v>
      </c>
      <c r="D386" s="11" t="str">
        <f>IF(COUNTRY_INFO!$T$9:$T$1000="MDA3 (IVM)", COUNTRY_INFO!$T$9:$T$1000, " ")</f>
        <v>MDA3 (IVM)</v>
      </c>
      <c r="E386" s="253" t="s">
        <v>1185</v>
      </c>
      <c r="F386" s="288">
        <v>35348</v>
      </c>
      <c r="G386" s="295">
        <v>62840</v>
      </c>
      <c r="H386" s="11">
        <f t="shared" si="46"/>
        <v>98188</v>
      </c>
      <c r="I386" s="18">
        <v>30086</v>
      </c>
      <c r="J386" s="18">
        <v>53485</v>
      </c>
      <c r="K386" s="14">
        <f t="shared" si="47"/>
        <v>83571</v>
      </c>
      <c r="L386" s="59"/>
      <c r="M386" s="59"/>
      <c r="N386" s="56">
        <f t="shared" si="48"/>
        <v>0</v>
      </c>
      <c r="O386" s="11">
        <f t="shared" si="49"/>
        <v>30086</v>
      </c>
      <c r="P386" s="11">
        <f t="shared" si="50"/>
        <v>53485</v>
      </c>
      <c r="Q386" s="11">
        <f t="shared" si="51"/>
        <v>83571</v>
      </c>
      <c r="R386" s="293">
        <f t="shared" si="52"/>
        <v>85.113726377730003</v>
      </c>
      <c r="S386" s="293">
        <f t="shared" si="53"/>
        <v>85.112985359643531</v>
      </c>
      <c r="T386" s="293">
        <f t="shared" si="54"/>
        <v>85.113252128569684</v>
      </c>
    </row>
    <row r="387" spans="1:20" x14ac:dyDescent="0.2">
      <c r="A387" s="10" t="str">
        <f>IF(COUNTRY_INFO!A387=0," ",COUNTRY_INFO!A387)</f>
        <v>Ethiopia</v>
      </c>
      <c r="B387" s="10" t="str">
        <f>IF(COUNTRY_INFO!B387=0," ",COUNTRY_INFO!B387)</f>
        <v>Oromia East Wellega</v>
      </c>
      <c r="C387" s="10" t="str">
        <f>IF(COUNTRY_INFO!C387=0," ",COUNTRY_INFO!C387)</f>
        <v>Haro Limu</v>
      </c>
      <c r="D387" s="11" t="str">
        <f>IF(COUNTRY_INFO!$T$9:$T$1000="MDA3 (IVM)", COUNTRY_INFO!$T$9:$T$1000, " ")</f>
        <v xml:space="preserve"> </v>
      </c>
      <c r="E387" s="109"/>
      <c r="F387" s="288"/>
      <c r="G387" s="288"/>
      <c r="H387" s="11">
        <f t="shared" si="46"/>
        <v>0</v>
      </c>
      <c r="I387" s="18"/>
      <c r="J387" s="18"/>
      <c r="K387" s="14">
        <f t="shared" si="47"/>
        <v>0</v>
      </c>
      <c r="L387" s="59"/>
      <c r="M387" s="59"/>
      <c r="N387" s="56">
        <f t="shared" si="48"/>
        <v>0</v>
      </c>
      <c r="O387" s="11">
        <f t="shared" si="49"/>
        <v>0</v>
      </c>
      <c r="P387" s="11">
        <f t="shared" si="50"/>
        <v>0</v>
      </c>
      <c r="Q387" s="11">
        <f t="shared" si="51"/>
        <v>0</v>
      </c>
      <c r="R387" s="230" t="str">
        <f t="shared" si="52"/>
        <v xml:space="preserve"> </v>
      </c>
      <c r="S387" s="230" t="str">
        <f t="shared" si="53"/>
        <v xml:space="preserve"> </v>
      </c>
      <c r="T387" s="230" t="str">
        <f t="shared" si="54"/>
        <v xml:space="preserve"> </v>
      </c>
    </row>
    <row r="388" spans="1:20" x14ac:dyDescent="0.2">
      <c r="A388" s="10" t="str">
        <f>IF(COUNTRY_INFO!A388=0," ",COUNTRY_INFO!A388)</f>
        <v>Ethiopia</v>
      </c>
      <c r="B388" s="10" t="str">
        <f>IF(COUNTRY_INFO!B388=0," ",COUNTRY_INFO!B388)</f>
        <v>Oromia East Wellega</v>
      </c>
      <c r="C388" s="10" t="str">
        <f>IF(COUNTRY_INFO!C388=0," ",COUNTRY_INFO!C388)</f>
        <v>Jimma Arsjo</v>
      </c>
      <c r="D388" s="11" t="str">
        <f>IF(COUNTRY_INFO!$T$9:$T$1000="MDA3 (IVM)", COUNTRY_INFO!$T$9:$T$1000, " ")</f>
        <v>MDA3 (IVM)</v>
      </c>
      <c r="E388" s="253" t="s">
        <v>1185</v>
      </c>
      <c r="F388" s="288">
        <v>34406</v>
      </c>
      <c r="G388" s="295">
        <v>61167</v>
      </c>
      <c r="H388" s="11">
        <f t="shared" si="46"/>
        <v>95573</v>
      </c>
      <c r="I388" s="18">
        <v>32115</v>
      </c>
      <c r="J388" s="18">
        <v>57094</v>
      </c>
      <c r="K388" s="14">
        <f t="shared" si="47"/>
        <v>89209</v>
      </c>
      <c r="L388" s="59"/>
      <c r="M388" s="59"/>
      <c r="N388" s="56">
        <f t="shared" si="48"/>
        <v>0</v>
      </c>
      <c r="O388" s="11">
        <f t="shared" si="49"/>
        <v>32115</v>
      </c>
      <c r="P388" s="11">
        <f t="shared" si="50"/>
        <v>57094</v>
      </c>
      <c r="Q388" s="11">
        <f t="shared" si="51"/>
        <v>89209</v>
      </c>
      <c r="R388" s="293">
        <f t="shared" si="52"/>
        <v>93.341277684124861</v>
      </c>
      <c r="S388" s="293">
        <f t="shared" si="53"/>
        <v>93.341180702012522</v>
      </c>
      <c r="T388" s="293">
        <f t="shared" si="54"/>
        <v>93.341215615288846</v>
      </c>
    </row>
    <row r="389" spans="1:20" x14ac:dyDescent="0.2">
      <c r="A389" s="10" t="str">
        <f>IF(COUNTRY_INFO!A389=0," ",COUNTRY_INFO!A389)</f>
        <v>Ethiopia</v>
      </c>
      <c r="B389" s="10" t="str">
        <f>IF(COUNTRY_INFO!B389=0," ",COUNTRY_INFO!B389)</f>
        <v>Oromia East Wellega</v>
      </c>
      <c r="C389" s="10" t="str">
        <f>IF(COUNTRY_INFO!C389=0," ",COUNTRY_INFO!C389)</f>
        <v>Kiremu</v>
      </c>
      <c r="D389" s="11" t="str">
        <f>IF(COUNTRY_INFO!$T$9:$T$1000="MDA3 (IVM)", COUNTRY_INFO!$T$9:$T$1000, " ")</f>
        <v>MDA3 (IVM)</v>
      </c>
      <c r="E389" s="253" t="s">
        <v>1185</v>
      </c>
      <c r="F389" s="288">
        <v>21879</v>
      </c>
      <c r="G389" s="295">
        <v>38895</v>
      </c>
      <c r="H389" s="11">
        <f t="shared" si="46"/>
        <v>60774</v>
      </c>
      <c r="I389" s="18">
        <v>22380</v>
      </c>
      <c r="J389" s="18">
        <v>39787</v>
      </c>
      <c r="K389" s="14">
        <f t="shared" si="47"/>
        <v>62167</v>
      </c>
      <c r="L389" s="59"/>
      <c r="M389" s="59"/>
      <c r="N389" s="56">
        <f t="shared" si="48"/>
        <v>0</v>
      </c>
      <c r="O389" s="11">
        <f t="shared" si="49"/>
        <v>22380</v>
      </c>
      <c r="P389" s="11">
        <f t="shared" si="50"/>
        <v>39787</v>
      </c>
      <c r="Q389" s="11">
        <f t="shared" si="51"/>
        <v>62167</v>
      </c>
      <c r="R389" s="294">
        <f t="shared" si="52"/>
        <v>102.28986699574935</v>
      </c>
      <c r="S389" s="294">
        <f t="shared" si="53"/>
        <v>102.29335390152976</v>
      </c>
      <c r="T389" s="294">
        <f t="shared" si="54"/>
        <v>102.29209859479383</v>
      </c>
    </row>
    <row r="390" spans="1:20" x14ac:dyDescent="0.2">
      <c r="A390" s="10" t="str">
        <f>IF(COUNTRY_INFO!A390=0," ",COUNTRY_INFO!A390)</f>
        <v>Ethiopia</v>
      </c>
      <c r="B390" s="10" t="str">
        <f>IF(COUNTRY_INFO!B390=0," ",COUNTRY_INFO!B390)</f>
        <v>Oromia East Wellega</v>
      </c>
      <c r="C390" s="10" t="str">
        <f>IF(COUNTRY_INFO!C390=0," ",COUNTRY_INFO!C390)</f>
        <v>Leka Dulecha</v>
      </c>
      <c r="D390" s="11" t="str">
        <f>IF(COUNTRY_INFO!$T$9:$T$1000="MDA3 (IVM)", COUNTRY_INFO!$T$9:$T$1000, " ")</f>
        <v>MDA3 (IVM)</v>
      </c>
      <c r="E390" s="253" t="s">
        <v>1185</v>
      </c>
      <c r="F390" s="288">
        <v>28536</v>
      </c>
      <c r="G390" s="295">
        <v>50730</v>
      </c>
      <c r="H390" s="11">
        <f t="shared" si="46"/>
        <v>79266</v>
      </c>
      <c r="I390" s="18">
        <v>28451</v>
      </c>
      <c r="J390" s="18">
        <v>50580</v>
      </c>
      <c r="K390" s="14">
        <f t="shared" si="47"/>
        <v>79031</v>
      </c>
      <c r="L390" s="59"/>
      <c r="M390" s="59"/>
      <c r="N390" s="56">
        <f t="shared" si="48"/>
        <v>0</v>
      </c>
      <c r="O390" s="11">
        <f t="shared" si="49"/>
        <v>28451</v>
      </c>
      <c r="P390" s="11">
        <f t="shared" si="50"/>
        <v>50580</v>
      </c>
      <c r="Q390" s="11">
        <f t="shared" si="51"/>
        <v>79031</v>
      </c>
      <c r="R390" s="293">
        <f t="shared" si="52"/>
        <v>99.702130641996078</v>
      </c>
      <c r="S390" s="293">
        <f t="shared" si="53"/>
        <v>99.704316972205802</v>
      </c>
      <c r="T390" s="293">
        <f t="shared" si="54"/>
        <v>99.703529886710569</v>
      </c>
    </row>
    <row r="391" spans="1:20" x14ac:dyDescent="0.2">
      <c r="A391" s="10" t="str">
        <f>IF(COUNTRY_INFO!A391=0," ",COUNTRY_INFO!A391)</f>
        <v>Ethiopia</v>
      </c>
      <c r="B391" s="10" t="str">
        <f>IF(COUNTRY_INFO!B391=0," ",COUNTRY_INFO!B391)</f>
        <v>Oromia East Wellega</v>
      </c>
      <c r="C391" s="10" t="str">
        <f>IF(COUNTRY_INFO!C391=0," ",COUNTRY_INFO!C391)</f>
        <v>Limu</v>
      </c>
      <c r="D391" s="11" t="str">
        <f>IF(COUNTRY_INFO!$T$9:$T$1000="MDA3 (IVM)", COUNTRY_INFO!$T$9:$T$1000, " ")</f>
        <v>MDA3 (IVM)</v>
      </c>
      <c r="E391" s="253" t="s">
        <v>1185</v>
      </c>
      <c r="F391" s="288">
        <v>28709</v>
      </c>
      <c r="G391" s="295">
        <v>51038</v>
      </c>
      <c r="H391" s="11">
        <f t="shared" si="46"/>
        <v>79747</v>
      </c>
      <c r="I391" s="18">
        <v>21111</v>
      </c>
      <c r="J391" s="18">
        <v>37530</v>
      </c>
      <c r="K391" s="14">
        <f t="shared" si="47"/>
        <v>58641</v>
      </c>
      <c r="L391" s="59"/>
      <c r="M391" s="59"/>
      <c r="N391" s="56">
        <f t="shared" si="48"/>
        <v>0</v>
      </c>
      <c r="O391" s="11">
        <f t="shared" si="49"/>
        <v>21111</v>
      </c>
      <c r="P391" s="11">
        <f t="shared" si="50"/>
        <v>37530</v>
      </c>
      <c r="Q391" s="11">
        <f t="shared" si="51"/>
        <v>58641</v>
      </c>
      <c r="R391" s="293">
        <f t="shared" si="52"/>
        <v>73.534431711310049</v>
      </c>
      <c r="S391" s="293">
        <f t="shared" si="53"/>
        <v>73.533445667933691</v>
      </c>
      <c r="T391" s="293">
        <f t="shared" si="54"/>
        <v>73.533800644538346</v>
      </c>
    </row>
    <row r="392" spans="1:20" x14ac:dyDescent="0.2">
      <c r="A392" s="10" t="str">
        <f>IF(COUNTRY_INFO!A392=0," ",COUNTRY_INFO!A392)</f>
        <v>Ethiopia</v>
      </c>
      <c r="B392" s="10" t="str">
        <f>IF(COUNTRY_INFO!B392=0," ",COUNTRY_INFO!B392)</f>
        <v>Oromia East Wellega</v>
      </c>
      <c r="C392" s="10" t="str">
        <f>IF(COUNTRY_INFO!C392=0," ",COUNTRY_INFO!C392)</f>
        <v>Nekemte Town</v>
      </c>
      <c r="D392" s="11" t="str">
        <f>IF(COUNTRY_INFO!$T$9:$T$1000="MDA3 (IVM)", COUNTRY_INFO!$T$9:$T$1000, " ")</f>
        <v xml:space="preserve"> </v>
      </c>
      <c r="E392" s="109"/>
      <c r="F392" s="288"/>
      <c r="G392" s="288"/>
      <c r="H392" s="11">
        <f t="shared" si="46"/>
        <v>0</v>
      </c>
      <c r="I392" s="18"/>
      <c r="J392" s="18"/>
      <c r="K392" s="14">
        <f t="shared" si="47"/>
        <v>0</v>
      </c>
      <c r="L392" s="59"/>
      <c r="M392" s="59"/>
      <c r="N392" s="56">
        <f t="shared" si="48"/>
        <v>0</v>
      </c>
      <c r="O392" s="11">
        <f t="shared" si="49"/>
        <v>0</v>
      </c>
      <c r="P392" s="11">
        <f t="shared" si="50"/>
        <v>0</v>
      </c>
      <c r="Q392" s="11">
        <f t="shared" si="51"/>
        <v>0</v>
      </c>
      <c r="R392" s="230" t="str">
        <f t="shared" si="52"/>
        <v xml:space="preserve"> </v>
      </c>
      <c r="S392" s="230" t="str">
        <f t="shared" si="53"/>
        <v xml:space="preserve"> </v>
      </c>
      <c r="T392" s="230" t="str">
        <f t="shared" si="54"/>
        <v xml:space="preserve"> </v>
      </c>
    </row>
    <row r="393" spans="1:20" x14ac:dyDescent="0.2">
      <c r="A393" s="10" t="str">
        <f>IF(COUNTRY_INFO!A393=0," ",COUNTRY_INFO!A393)</f>
        <v>Ethiopia</v>
      </c>
      <c r="B393" s="10" t="str">
        <f>IF(COUNTRY_INFO!B393=0," ",COUNTRY_INFO!B393)</f>
        <v>Oromia East Wellega</v>
      </c>
      <c r="C393" s="10" t="str">
        <f>IF(COUNTRY_INFO!C393=0," ",COUNTRY_INFO!C393)</f>
        <v>Nunu Kumba</v>
      </c>
      <c r="D393" s="11" t="str">
        <f>IF(COUNTRY_INFO!$T$9:$T$1000="MDA3 (IVM)", COUNTRY_INFO!$T$9:$T$1000, " ")</f>
        <v>MDA3 (IVM)</v>
      </c>
      <c r="E393" s="253" t="s">
        <v>1185</v>
      </c>
      <c r="F393" s="288">
        <v>25713</v>
      </c>
      <c r="G393" s="295">
        <v>45711</v>
      </c>
      <c r="H393" s="11">
        <f t="shared" si="46"/>
        <v>71424</v>
      </c>
      <c r="I393" s="18">
        <v>23932</v>
      </c>
      <c r="J393" s="18">
        <v>42545</v>
      </c>
      <c r="K393" s="14">
        <f t="shared" si="47"/>
        <v>66477</v>
      </c>
      <c r="L393" s="59"/>
      <c r="M393" s="59"/>
      <c r="N393" s="56">
        <f t="shared" si="48"/>
        <v>0</v>
      </c>
      <c r="O393" s="11">
        <f t="shared" si="49"/>
        <v>23932</v>
      </c>
      <c r="P393" s="11">
        <f t="shared" si="50"/>
        <v>42545</v>
      </c>
      <c r="Q393" s="11">
        <f t="shared" si="51"/>
        <v>66477</v>
      </c>
      <c r="R393" s="293">
        <f t="shared" si="52"/>
        <v>93.073542566017181</v>
      </c>
      <c r="S393" s="293">
        <f t="shared" si="53"/>
        <v>93.073877184922665</v>
      </c>
      <c r="T393" s="293">
        <f t="shared" si="54"/>
        <v>93.073756720430111</v>
      </c>
    </row>
    <row r="394" spans="1:20" x14ac:dyDescent="0.2">
      <c r="A394" s="10" t="str">
        <f>IF(COUNTRY_INFO!A394=0," ",COUNTRY_INFO!A394)</f>
        <v>Ethiopia</v>
      </c>
      <c r="B394" s="10" t="str">
        <f>IF(COUNTRY_INFO!B394=0," ",COUNTRY_INFO!B394)</f>
        <v>Oromia East Wellega</v>
      </c>
      <c r="C394" s="10" t="str">
        <f>IF(COUNTRY_INFO!C394=0," ",COUNTRY_INFO!C394)</f>
        <v>Sasiga</v>
      </c>
      <c r="D394" s="11" t="str">
        <f>IF(COUNTRY_INFO!$T$9:$T$1000="MDA3 (IVM)", COUNTRY_INFO!$T$9:$T$1000, " ")</f>
        <v>MDA3 (IVM)</v>
      </c>
      <c r="E394" s="253" t="s">
        <v>1185</v>
      </c>
      <c r="F394" s="288">
        <v>31903</v>
      </c>
      <c r="G394" s="295">
        <v>56717</v>
      </c>
      <c r="H394" s="11">
        <f t="shared" ref="H394:H457" si="55">SUM(F394:G394)</f>
        <v>88620</v>
      </c>
      <c r="I394" s="18">
        <v>29766</v>
      </c>
      <c r="J394" s="18">
        <v>52918</v>
      </c>
      <c r="K394" s="14">
        <f t="shared" ref="K394:K457" si="56">SUM(I394:J394)</f>
        <v>82684</v>
      </c>
      <c r="L394" s="59"/>
      <c r="M394" s="59"/>
      <c r="N394" s="56">
        <f t="shared" ref="N394:N457" si="57">SUM(L394:M394)</f>
        <v>0</v>
      </c>
      <c r="O394" s="11">
        <f t="shared" ref="O394:O457" si="58">MAX(I394,L394)</f>
        <v>29766</v>
      </c>
      <c r="P394" s="11">
        <f t="shared" ref="P394:P457" si="59">MAX(J394,M394)</f>
        <v>52918</v>
      </c>
      <c r="Q394" s="11">
        <f t="shared" ref="Q394:Q457" si="60">SUM(O394:P394)</f>
        <v>82684</v>
      </c>
      <c r="R394" s="293">
        <f t="shared" ref="R394:R457" si="61">IF(F394&lt;&gt;0, IF(MAX(I394,L394)/F394*100=0, "-", MAX(I394,L394)/F394*100), " ")</f>
        <v>93.301570385230221</v>
      </c>
      <c r="S394" s="293">
        <f t="shared" ref="S394:S457" si="62">IF(G394&lt;&gt;0, IF(MAX(J394,M394)/G394*100=0, "-", MAX(J394,M394)/G394*100), " ")</f>
        <v>93.301831902251536</v>
      </c>
      <c r="T394" s="293">
        <f t="shared" ref="T394:T457" si="63">IF(H394&lt;&gt;0, IF((MAX(I394,L394)+MAX(J394,M394))/H394*100=0, "-",(MAX(I394,L394)+MAX(J394,M394))/H394*100), " ")</f>
        <v>93.301737756714061</v>
      </c>
    </row>
    <row r="395" spans="1:20" x14ac:dyDescent="0.2">
      <c r="A395" s="10" t="str">
        <f>IF(COUNTRY_INFO!A395=0," ",COUNTRY_INFO!A395)</f>
        <v>Ethiopia</v>
      </c>
      <c r="B395" s="10" t="str">
        <f>IF(COUNTRY_INFO!B395=0," ",COUNTRY_INFO!B395)</f>
        <v>Oromia East Wellega</v>
      </c>
      <c r="C395" s="10" t="str">
        <f>IF(COUNTRY_INFO!C395=0," ",COUNTRY_INFO!C395)</f>
        <v>Sibu Sire</v>
      </c>
      <c r="D395" s="11" t="str">
        <f>IF(COUNTRY_INFO!$T$9:$T$1000="MDA3 (IVM)", COUNTRY_INFO!$T$9:$T$1000, " ")</f>
        <v>MDA3 (IVM)</v>
      </c>
      <c r="E395" s="253" t="s">
        <v>1185</v>
      </c>
      <c r="F395" s="288">
        <v>40712</v>
      </c>
      <c r="G395" s="295">
        <v>72376</v>
      </c>
      <c r="H395" s="11">
        <f t="shared" si="55"/>
        <v>113088</v>
      </c>
      <c r="I395" s="18">
        <v>38328</v>
      </c>
      <c r="J395" s="18">
        <v>68138</v>
      </c>
      <c r="K395" s="14">
        <f t="shared" si="56"/>
        <v>106466</v>
      </c>
      <c r="L395" s="59"/>
      <c r="M395" s="59"/>
      <c r="N395" s="56">
        <f t="shared" si="57"/>
        <v>0</v>
      </c>
      <c r="O395" s="11">
        <f t="shared" si="58"/>
        <v>38328</v>
      </c>
      <c r="P395" s="11">
        <f t="shared" si="59"/>
        <v>68138</v>
      </c>
      <c r="Q395" s="11">
        <f t="shared" si="60"/>
        <v>106466</v>
      </c>
      <c r="R395" s="293">
        <f t="shared" si="61"/>
        <v>94.144232658675577</v>
      </c>
      <c r="S395" s="293">
        <f t="shared" si="62"/>
        <v>94.144467779374381</v>
      </c>
      <c r="T395" s="293">
        <f t="shared" si="63"/>
        <v>94.144383135257499</v>
      </c>
    </row>
    <row r="396" spans="1:20" x14ac:dyDescent="0.2">
      <c r="A396" s="10" t="str">
        <f>IF(COUNTRY_INFO!A396=0," ",COUNTRY_INFO!A396)</f>
        <v>Ethiopia</v>
      </c>
      <c r="B396" s="10" t="str">
        <f>IF(COUNTRY_INFO!B396=0," ",COUNTRY_INFO!B396)</f>
        <v>Oromia East Wellega</v>
      </c>
      <c r="C396" s="10" t="str">
        <f>IF(COUNTRY_INFO!C396=0," ",COUNTRY_INFO!C396)</f>
        <v>Wama Hagalo</v>
      </c>
      <c r="D396" s="11" t="str">
        <f>IF(COUNTRY_INFO!$T$9:$T$1000="MDA3 (IVM)", COUNTRY_INFO!$T$9:$T$1000, " ")</f>
        <v xml:space="preserve"> </v>
      </c>
      <c r="E396" s="109"/>
      <c r="F396" s="288"/>
      <c r="G396" s="288"/>
      <c r="H396" s="11">
        <f t="shared" si="55"/>
        <v>0</v>
      </c>
      <c r="I396" s="18"/>
      <c r="J396" s="18"/>
      <c r="K396" s="14">
        <f t="shared" si="56"/>
        <v>0</v>
      </c>
      <c r="L396" s="59"/>
      <c r="M396" s="59"/>
      <c r="N396" s="56">
        <f t="shared" si="57"/>
        <v>0</v>
      </c>
      <c r="O396" s="11">
        <f t="shared" si="58"/>
        <v>0</v>
      </c>
      <c r="P396" s="11">
        <f t="shared" si="59"/>
        <v>0</v>
      </c>
      <c r="Q396" s="11">
        <f t="shared" si="60"/>
        <v>0</v>
      </c>
      <c r="R396" s="230" t="str">
        <f t="shared" si="61"/>
        <v xml:space="preserve"> </v>
      </c>
      <c r="S396" s="230" t="str">
        <f t="shared" si="62"/>
        <v xml:space="preserve"> </v>
      </c>
      <c r="T396" s="230" t="str">
        <f t="shared" si="63"/>
        <v xml:space="preserve"> </v>
      </c>
    </row>
    <row r="397" spans="1:20" x14ac:dyDescent="0.2">
      <c r="A397" s="10" t="str">
        <f>IF(COUNTRY_INFO!A397=0," ",COUNTRY_INFO!A397)</f>
        <v>Ethiopia</v>
      </c>
      <c r="B397" s="10" t="str">
        <f>IF(COUNTRY_INFO!B397=0," ",COUNTRY_INFO!B397)</f>
        <v>Oromia East Wellega</v>
      </c>
      <c r="C397" s="10" t="str">
        <f>IF(COUNTRY_INFO!C397=0," ",COUNTRY_INFO!C397)</f>
        <v>Wayu Tuka</v>
      </c>
      <c r="D397" s="11" t="str">
        <f>IF(COUNTRY_INFO!$T$9:$T$1000="MDA3 (IVM)", COUNTRY_INFO!$T$9:$T$1000, " ")</f>
        <v>MDA3 (IVM)</v>
      </c>
      <c r="E397" s="253" t="s">
        <v>1185</v>
      </c>
      <c r="F397" s="288">
        <v>24840</v>
      </c>
      <c r="G397" s="295">
        <v>44160</v>
      </c>
      <c r="H397" s="11">
        <f t="shared" si="55"/>
        <v>69000</v>
      </c>
      <c r="I397" s="18">
        <v>24580</v>
      </c>
      <c r="J397" s="18">
        <v>43698</v>
      </c>
      <c r="K397" s="14">
        <f t="shared" si="56"/>
        <v>68278</v>
      </c>
      <c r="L397" s="59"/>
      <c r="M397" s="59"/>
      <c r="N397" s="56">
        <f t="shared" si="57"/>
        <v>0</v>
      </c>
      <c r="O397" s="11">
        <f t="shared" si="58"/>
        <v>24580</v>
      </c>
      <c r="P397" s="11">
        <f t="shared" si="59"/>
        <v>43698</v>
      </c>
      <c r="Q397" s="11">
        <f t="shared" si="60"/>
        <v>68278</v>
      </c>
      <c r="R397" s="293">
        <f t="shared" si="61"/>
        <v>98.953301127214161</v>
      </c>
      <c r="S397" s="293">
        <f t="shared" si="62"/>
        <v>98.953804347826093</v>
      </c>
      <c r="T397" s="293">
        <f t="shared" si="63"/>
        <v>98.9536231884058</v>
      </c>
    </row>
    <row r="398" spans="1:20" x14ac:dyDescent="0.2">
      <c r="A398" s="10" t="str">
        <f>IF(COUNTRY_INFO!A398=0," ",COUNTRY_INFO!A398)</f>
        <v>Ethiopia</v>
      </c>
      <c r="B398" s="10" t="str">
        <f>IF(COUNTRY_INFO!B398=0," ",COUNTRY_INFO!B398)</f>
        <v>Oromia Finfine Zuriya</v>
      </c>
      <c r="C398" s="10" t="str">
        <f>IF(COUNTRY_INFO!C398=0," ",COUNTRY_INFO!C398)</f>
        <v>Akaki</v>
      </c>
      <c r="D398" s="11" t="str">
        <f>IF(COUNTRY_INFO!$T$9:$T$1000="MDA3 (IVM)", COUNTRY_INFO!$T$9:$T$1000, " ")</f>
        <v xml:space="preserve"> </v>
      </c>
      <c r="E398" s="109"/>
      <c r="F398" s="288"/>
      <c r="G398" s="288"/>
      <c r="H398" s="11">
        <f t="shared" si="55"/>
        <v>0</v>
      </c>
      <c r="I398" s="18"/>
      <c r="J398" s="18"/>
      <c r="K398" s="14">
        <f t="shared" si="56"/>
        <v>0</v>
      </c>
      <c r="L398" s="59"/>
      <c r="M398" s="59"/>
      <c r="N398" s="56">
        <f t="shared" si="57"/>
        <v>0</v>
      </c>
      <c r="O398" s="11">
        <f t="shared" si="58"/>
        <v>0</v>
      </c>
      <c r="P398" s="11">
        <f t="shared" si="59"/>
        <v>0</v>
      </c>
      <c r="Q398" s="11">
        <f t="shared" si="60"/>
        <v>0</v>
      </c>
      <c r="R398" s="230" t="str">
        <f t="shared" si="61"/>
        <v xml:space="preserve"> </v>
      </c>
      <c r="S398" s="230" t="str">
        <f t="shared" si="62"/>
        <v xml:space="preserve"> </v>
      </c>
      <c r="T398" s="230" t="str">
        <f t="shared" si="63"/>
        <v xml:space="preserve"> </v>
      </c>
    </row>
    <row r="399" spans="1:20" x14ac:dyDescent="0.2">
      <c r="A399" s="10" t="str">
        <f>IF(COUNTRY_INFO!A399=0," ",COUNTRY_INFO!A399)</f>
        <v>Ethiopia</v>
      </c>
      <c r="B399" s="10" t="str">
        <f>IF(COUNTRY_INFO!B399=0," ",COUNTRY_INFO!B399)</f>
        <v>Oromia Finfine Zuriya</v>
      </c>
      <c r="C399" s="10" t="str">
        <f>IF(COUNTRY_INFO!C399=0," ",COUNTRY_INFO!C399)</f>
        <v>Barak</v>
      </c>
      <c r="D399" s="11" t="str">
        <f>IF(COUNTRY_INFO!$T$9:$T$1000="MDA3 (IVM)", COUNTRY_INFO!$T$9:$T$1000, " ")</f>
        <v xml:space="preserve"> </v>
      </c>
      <c r="E399" s="109"/>
      <c r="F399" s="288"/>
      <c r="G399" s="288"/>
      <c r="H399" s="11">
        <f t="shared" si="55"/>
        <v>0</v>
      </c>
      <c r="I399" s="18"/>
      <c r="J399" s="18"/>
      <c r="K399" s="14">
        <f t="shared" si="56"/>
        <v>0</v>
      </c>
      <c r="L399" s="59"/>
      <c r="M399" s="59"/>
      <c r="N399" s="56">
        <f t="shared" si="57"/>
        <v>0</v>
      </c>
      <c r="O399" s="11">
        <f t="shared" si="58"/>
        <v>0</v>
      </c>
      <c r="P399" s="11">
        <f t="shared" si="59"/>
        <v>0</v>
      </c>
      <c r="Q399" s="11">
        <f t="shared" si="60"/>
        <v>0</v>
      </c>
      <c r="R399" s="230" t="str">
        <f t="shared" si="61"/>
        <v xml:space="preserve"> </v>
      </c>
      <c r="S399" s="230" t="str">
        <f t="shared" si="62"/>
        <v xml:space="preserve"> </v>
      </c>
      <c r="T399" s="230" t="str">
        <f t="shared" si="63"/>
        <v xml:space="preserve"> </v>
      </c>
    </row>
    <row r="400" spans="1:20" x14ac:dyDescent="0.2">
      <c r="A400" s="10" t="str">
        <f>IF(COUNTRY_INFO!A400=0," ",COUNTRY_INFO!A400)</f>
        <v>Ethiopia</v>
      </c>
      <c r="B400" s="10" t="str">
        <f>IF(COUNTRY_INFO!B400=0," ",COUNTRY_INFO!B400)</f>
        <v>Oromia Finfine Zuriya</v>
      </c>
      <c r="C400" s="10" t="str">
        <f>IF(COUNTRY_INFO!C400=0," ",COUNTRY_INFO!C400)</f>
        <v>Burayu Town</v>
      </c>
      <c r="D400" s="11" t="str">
        <f>IF(COUNTRY_INFO!$T$9:$T$1000="MDA3 (IVM)", COUNTRY_INFO!$T$9:$T$1000, " ")</f>
        <v xml:space="preserve"> </v>
      </c>
      <c r="E400" s="109"/>
      <c r="F400" s="288"/>
      <c r="G400" s="288"/>
      <c r="H400" s="11">
        <f t="shared" si="55"/>
        <v>0</v>
      </c>
      <c r="I400" s="18"/>
      <c r="J400" s="18"/>
      <c r="K400" s="14">
        <f t="shared" si="56"/>
        <v>0</v>
      </c>
      <c r="L400" s="59"/>
      <c r="M400" s="59"/>
      <c r="N400" s="56">
        <f t="shared" si="57"/>
        <v>0</v>
      </c>
      <c r="O400" s="11">
        <f t="shared" si="58"/>
        <v>0</v>
      </c>
      <c r="P400" s="11">
        <f t="shared" si="59"/>
        <v>0</v>
      </c>
      <c r="Q400" s="11">
        <f t="shared" si="60"/>
        <v>0</v>
      </c>
      <c r="R400" s="230" t="str">
        <f t="shared" si="61"/>
        <v xml:space="preserve"> </v>
      </c>
      <c r="S400" s="230" t="str">
        <f t="shared" si="62"/>
        <v xml:space="preserve"> </v>
      </c>
      <c r="T400" s="230" t="str">
        <f t="shared" si="63"/>
        <v xml:space="preserve"> </v>
      </c>
    </row>
    <row r="401" spans="1:20" x14ac:dyDescent="0.2">
      <c r="A401" s="10" t="str">
        <f>IF(COUNTRY_INFO!A401=0," ",COUNTRY_INFO!A401)</f>
        <v>Ethiopia</v>
      </c>
      <c r="B401" s="10" t="str">
        <f>IF(COUNTRY_INFO!B401=0," ",COUNTRY_INFO!B401)</f>
        <v>Oromia Finfine Zuriya</v>
      </c>
      <c r="C401" s="10" t="str">
        <f>IF(COUNTRY_INFO!C401=0," ",COUNTRY_INFO!C401)</f>
        <v>Dukem Town</v>
      </c>
      <c r="D401" s="11" t="str">
        <f>IF(COUNTRY_INFO!$T$9:$T$1000="MDA3 (IVM)", COUNTRY_INFO!$T$9:$T$1000, " ")</f>
        <v xml:space="preserve"> </v>
      </c>
      <c r="E401" s="109"/>
      <c r="F401" s="288"/>
      <c r="G401" s="288"/>
      <c r="H401" s="11">
        <f t="shared" si="55"/>
        <v>0</v>
      </c>
      <c r="I401" s="18"/>
      <c r="J401" s="18"/>
      <c r="K401" s="14">
        <f t="shared" si="56"/>
        <v>0</v>
      </c>
      <c r="L401" s="59"/>
      <c r="M401" s="59"/>
      <c r="N401" s="56">
        <f t="shared" si="57"/>
        <v>0</v>
      </c>
      <c r="O401" s="11">
        <f t="shared" si="58"/>
        <v>0</v>
      </c>
      <c r="P401" s="11">
        <f t="shared" si="59"/>
        <v>0</v>
      </c>
      <c r="Q401" s="11">
        <f t="shared" si="60"/>
        <v>0</v>
      </c>
      <c r="R401" s="230" t="str">
        <f t="shared" si="61"/>
        <v xml:space="preserve"> </v>
      </c>
      <c r="S401" s="230" t="str">
        <f t="shared" si="62"/>
        <v xml:space="preserve"> </v>
      </c>
      <c r="T401" s="230" t="str">
        <f t="shared" si="63"/>
        <v xml:space="preserve"> </v>
      </c>
    </row>
    <row r="402" spans="1:20" x14ac:dyDescent="0.2">
      <c r="A402" s="10" t="str">
        <f>IF(COUNTRY_INFO!A402=0," ",COUNTRY_INFO!A402)</f>
        <v>Ethiopia</v>
      </c>
      <c r="B402" s="10" t="str">
        <f>IF(COUNTRY_INFO!B402=0," ",COUNTRY_INFO!B402)</f>
        <v>Oromia Finfine Zuriya</v>
      </c>
      <c r="C402" s="10" t="str">
        <f>IF(COUNTRY_INFO!C402=0," ",COUNTRY_INFO!C402)</f>
        <v>Gelan Town</v>
      </c>
      <c r="D402" s="11" t="str">
        <f>IF(COUNTRY_INFO!$T$9:$T$1000="MDA3 (IVM)", COUNTRY_INFO!$T$9:$T$1000, " ")</f>
        <v xml:space="preserve"> </v>
      </c>
      <c r="E402" s="109"/>
      <c r="F402" s="288"/>
      <c r="G402" s="288"/>
      <c r="H402" s="11">
        <f t="shared" si="55"/>
        <v>0</v>
      </c>
      <c r="I402" s="18"/>
      <c r="J402" s="18"/>
      <c r="K402" s="14">
        <f t="shared" si="56"/>
        <v>0</v>
      </c>
      <c r="L402" s="59"/>
      <c r="M402" s="59"/>
      <c r="N402" s="56">
        <f t="shared" si="57"/>
        <v>0</v>
      </c>
      <c r="O402" s="11">
        <f t="shared" si="58"/>
        <v>0</v>
      </c>
      <c r="P402" s="11">
        <f t="shared" si="59"/>
        <v>0</v>
      </c>
      <c r="Q402" s="11">
        <f t="shared" si="60"/>
        <v>0</v>
      </c>
      <c r="R402" s="230" t="str">
        <f t="shared" si="61"/>
        <v xml:space="preserve"> </v>
      </c>
      <c r="S402" s="230" t="str">
        <f t="shared" si="62"/>
        <v xml:space="preserve"> </v>
      </c>
      <c r="T402" s="230" t="str">
        <f t="shared" si="63"/>
        <v xml:space="preserve"> </v>
      </c>
    </row>
    <row r="403" spans="1:20" x14ac:dyDescent="0.2">
      <c r="A403" s="10" t="str">
        <f>IF(COUNTRY_INFO!A403=0," ",COUNTRY_INFO!A403)</f>
        <v>Ethiopia</v>
      </c>
      <c r="B403" s="10" t="str">
        <f>IF(COUNTRY_INFO!B403=0," ",COUNTRY_INFO!B403)</f>
        <v>Oromia Finfine Zuriya</v>
      </c>
      <c r="C403" s="10" t="str">
        <f>IF(COUNTRY_INFO!C403=0," ",COUNTRY_INFO!C403)</f>
        <v>Holota</v>
      </c>
      <c r="D403" s="11" t="str">
        <f>IF(COUNTRY_INFO!$T$9:$T$1000="MDA3 (IVM)", COUNTRY_INFO!$T$9:$T$1000, " ")</f>
        <v xml:space="preserve"> </v>
      </c>
      <c r="E403" s="109"/>
      <c r="F403" s="288"/>
      <c r="G403" s="288"/>
      <c r="H403" s="11">
        <f t="shared" si="55"/>
        <v>0</v>
      </c>
      <c r="I403" s="18"/>
      <c r="J403" s="18"/>
      <c r="K403" s="14">
        <f t="shared" si="56"/>
        <v>0</v>
      </c>
      <c r="L403" s="59"/>
      <c r="M403" s="59"/>
      <c r="N403" s="56">
        <f t="shared" si="57"/>
        <v>0</v>
      </c>
      <c r="O403" s="11">
        <f t="shared" si="58"/>
        <v>0</v>
      </c>
      <c r="P403" s="11">
        <f t="shared" si="59"/>
        <v>0</v>
      </c>
      <c r="Q403" s="11">
        <f t="shared" si="60"/>
        <v>0</v>
      </c>
      <c r="R403" s="230" t="str">
        <f t="shared" si="61"/>
        <v xml:space="preserve"> </v>
      </c>
      <c r="S403" s="230" t="str">
        <f t="shared" si="62"/>
        <v xml:space="preserve"> </v>
      </c>
      <c r="T403" s="230" t="str">
        <f t="shared" si="63"/>
        <v xml:space="preserve"> </v>
      </c>
    </row>
    <row r="404" spans="1:20" x14ac:dyDescent="0.2">
      <c r="A404" s="10" t="str">
        <f>IF(COUNTRY_INFO!A404=0," ",COUNTRY_INFO!A404)</f>
        <v>Ethiopia</v>
      </c>
      <c r="B404" s="10" t="str">
        <f>IF(COUNTRY_INFO!B404=0," ",COUNTRY_INFO!B404)</f>
        <v>Oromia Finfine Zuriya</v>
      </c>
      <c r="C404" s="10" t="str">
        <f>IF(COUNTRY_INFO!C404=0," ",COUNTRY_INFO!C404)</f>
        <v>Legetafo Town</v>
      </c>
      <c r="D404" s="11" t="str">
        <f>IF(COUNTRY_INFO!$T$9:$T$1000="MDA3 (IVM)", COUNTRY_INFO!$T$9:$T$1000, " ")</f>
        <v xml:space="preserve"> </v>
      </c>
      <c r="E404" s="109"/>
      <c r="F404" s="288"/>
      <c r="G404" s="288"/>
      <c r="H404" s="11">
        <f t="shared" si="55"/>
        <v>0</v>
      </c>
      <c r="I404" s="18"/>
      <c r="J404" s="18"/>
      <c r="K404" s="14">
        <f t="shared" si="56"/>
        <v>0</v>
      </c>
      <c r="L404" s="59"/>
      <c r="M404" s="59"/>
      <c r="N404" s="56">
        <f t="shared" si="57"/>
        <v>0</v>
      </c>
      <c r="O404" s="11">
        <f t="shared" si="58"/>
        <v>0</v>
      </c>
      <c r="P404" s="11">
        <f t="shared" si="59"/>
        <v>0</v>
      </c>
      <c r="Q404" s="11">
        <f t="shared" si="60"/>
        <v>0</v>
      </c>
      <c r="R404" s="230" t="str">
        <f t="shared" si="61"/>
        <v xml:space="preserve"> </v>
      </c>
      <c r="S404" s="230" t="str">
        <f t="shared" si="62"/>
        <v xml:space="preserve"> </v>
      </c>
      <c r="T404" s="230" t="str">
        <f t="shared" si="63"/>
        <v xml:space="preserve"> </v>
      </c>
    </row>
    <row r="405" spans="1:20" x14ac:dyDescent="0.2">
      <c r="A405" s="10" t="str">
        <f>IF(COUNTRY_INFO!A405=0," ",COUNTRY_INFO!A405)</f>
        <v>Ethiopia</v>
      </c>
      <c r="B405" s="10" t="str">
        <f>IF(COUNTRY_INFO!B405=0," ",COUNTRY_INFO!B405)</f>
        <v>Oromia Finfine Zuriya</v>
      </c>
      <c r="C405" s="10" t="str">
        <f>IF(COUNTRY_INFO!C405=0," ",COUNTRY_INFO!C405)</f>
        <v>Mulo</v>
      </c>
      <c r="D405" s="11" t="str">
        <f>IF(COUNTRY_INFO!$T$9:$T$1000="MDA3 (IVM)", COUNTRY_INFO!$T$9:$T$1000, " ")</f>
        <v xml:space="preserve"> </v>
      </c>
      <c r="E405" s="109"/>
      <c r="F405" s="288"/>
      <c r="G405" s="288"/>
      <c r="H405" s="11">
        <f t="shared" si="55"/>
        <v>0</v>
      </c>
      <c r="I405" s="18"/>
      <c r="J405" s="18"/>
      <c r="K405" s="14">
        <f t="shared" si="56"/>
        <v>0</v>
      </c>
      <c r="L405" s="59"/>
      <c r="M405" s="59"/>
      <c r="N405" s="56">
        <f t="shared" si="57"/>
        <v>0</v>
      </c>
      <c r="O405" s="11">
        <f t="shared" si="58"/>
        <v>0</v>
      </c>
      <c r="P405" s="11">
        <f t="shared" si="59"/>
        <v>0</v>
      </c>
      <c r="Q405" s="11">
        <f t="shared" si="60"/>
        <v>0</v>
      </c>
      <c r="R405" s="230" t="str">
        <f t="shared" si="61"/>
        <v xml:space="preserve"> </v>
      </c>
      <c r="S405" s="230" t="str">
        <f t="shared" si="62"/>
        <v xml:space="preserve"> </v>
      </c>
      <c r="T405" s="230" t="str">
        <f t="shared" si="63"/>
        <v xml:space="preserve"> </v>
      </c>
    </row>
    <row r="406" spans="1:20" x14ac:dyDescent="0.2">
      <c r="A406" s="10" t="str">
        <f>IF(COUNTRY_INFO!A406=0," ",COUNTRY_INFO!A406)</f>
        <v>Ethiopia</v>
      </c>
      <c r="B406" s="10" t="str">
        <f>IF(COUNTRY_INFO!B406=0," ",COUNTRY_INFO!B406)</f>
        <v>Oromia Finfine Zuriya</v>
      </c>
      <c r="C406" s="10" t="str">
        <f>IF(COUNTRY_INFO!C406=0," ",COUNTRY_INFO!C406)</f>
        <v>Sebeta Awas</v>
      </c>
      <c r="D406" s="11" t="str">
        <f>IF(COUNTRY_INFO!$T$9:$T$1000="MDA3 (IVM)", COUNTRY_INFO!$T$9:$T$1000, " ")</f>
        <v xml:space="preserve"> </v>
      </c>
      <c r="E406" s="109"/>
      <c r="F406" s="288"/>
      <c r="G406" s="288"/>
      <c r="H406" s="11">
        <f t="shared" si="55"/>
        <v>0</v>
      </c>
      <c r="I406" s="18"/>
      <c r="J406" s="18"/>
      <c r="K406" s="14">
        <f t="shared" si="56"/>
        <v>0</v>
      </c>
      <c r="L406" s="59"/>
      <c r="M406" s="59"/>
      <c r="N406" s="56">
        <f t="shared" si="57"/>
        <v>0</v>
      </c>
      <c r="O406" s="11">
        <f t="shared" si="58"/>
        <v>0</v>
      </c>
      <c r="P406" s="11">
        <f t="shared" si="59"/>
        <v>0</v>
      </c>
      <c r="Q406" s="11">
        <f t="shared" si="60"/>
        <v>0</v>
      </c>
      <c r="R406" s="230" t="str">
        <f t="shared" si="61"/>
        <v xml:space="preserve"> </v>
      </c>
      <c r="S406" s="230" t="str">
        <f t="shared" si="62"/>
        <v xml:space="preserve"> </v>
      </c>
      <c r="T406" s="230" t="str">
        <f t="shared" si="63"/>
        <v xml:space="preserve"> </v>
      </c>
    </row>
    <row r="407" spans="1:20" x14ac:dyDescent="0.2">
      <c r="A407" s="10" t="str">
        <f>IF(COUNTRY_INFO!A407=0," ",COUNTRY_INFO!A407)</f>
        <v>Ethiopia</v>
      </c>
      <c r="B407" s="10" t="str">
        <f>IF(COUNTRY_INFO!B407=0," ",COUNTRY_INFO!B407)</f>
        <v>Oromia Finfine Zuriya</v>
      </c>
      <c r="C407" s="10" t="str">
        <f>IF(COUNTRY_INFO!C407=0," ",COUNTRY_INFO!C407)</f>
        <v>Sebeta Town</v>
      </c>
      <c r="D407" s="11" t="str">
        <f>IF(COUNTRY_INFO!$T$9:$T$1000="MDA3 (IVM)", COUNTRY_INFO!$T$9:$T$1000, " ")</f>
        <v xml:space="preserve"> </v>
      </c>
      <c r="E407" s="109"/>
      <c r="F407" s="288"/>
      <c r="G407" s="288"/>
      <c r="H407" s="11">
        <f t="shared" si="55"/>
        <v>0</v>
      </c>
      <c r="I407" s="18"/>
      <c r="J407" s="18"/>
      <c r="K407" s="14">
        <f t="shared" si="56"/>
        <v>0</v>
      </c>
      <c r="L407" s="59"/>
      <c r="M407" s="59"/>
      <c r="N407" s="56">
        <f t="shared" si="57"/>
        <v>0</v>
      </c>
      <c r="O407" s="11">
        <f t="shared" si="58"/>
        <v>0</v>
      </c>
      <c r="P407" s="11">
        <f t="shared" si="59"/>
        <v>0</v>
      </c>
      <c r="Q407" s="11">
        <f t="shared" si="60"/>
        <v>0</v>
      </c>
      <c r="R407" s="230" t="str">
        <f t="shared" si="61"/>
        <v xml:space="preserve"> </v>
      </c>
      <c r="S407" s="230" t="str">
        <f t="shared" si="62"/>
        <v xml:space="preserve"> </v>
      </c>
      <c r="T407" s="230" t="str">
        <f t="shared" si="63"/>
        <v xml:space="preserve"> </v>
      </c>
    </row>
    <row r="408" spans="1:20" x14ac:dyDescent="0.2">
      <c r="A408" s="10" t="str">
        <f>IF(COUNTRY_INFO!A408=0," ",COUNTRY_INFO!A408)</f>
        <v>Ethiopia</v>
      </c>
      <c r="B408" s="10" t="str">
        <f>IF(COUNTRY_INFO!B408=0," ",COUNTRY_INFO!B408)</f>
        <v>Oromia Finfine Zuriya</v>
      </c>
      <c r="C408" s="10" t="str">
        <f>IF(COUNTRY_INFO!C408=0," ",COUNTRY_INFO!C408)</f>
        <v>Sendafa</v>
      </c>
      <c r="D408" s="11" t="str">
        <f>IF(COUNTRY_INFO!$T$9:$T$1000="MDA3 (IVM)", COUNTRY_INFO!$T$9:$T$1000, " ")</f>
        <v xml:space="preserve"> </v>
      </c>
      <c r="E408" s="109"/>
      <c r="F408" s="288"/>
      <c r="G408" s="288"/>
      <c r="H408" s="11">
        <f t="shared" si="55"/>
        <v>0</v>
      </c>
      <c r="I408" s="18"/>
      <c r="J408" s="18"/>
      <c r="K408" s="14">
        <f t="shared" si="56"/>
        <v>0</v>
      </c>
      <c r="L408" s="59"/>
      <c r="M408" s="59"/>
      <c r="N408" s="56">
        <f t="shared" si="57"/>
        <v>0</v>
      </c>
      <c r="O408" s="11">
        <f t="shared" si="58"/>
        <v>0</v>
      </c>
      <c r="P408" s="11">
        <f t="shared" si="59"/>
        <v>0</v>
      </c>
      <c r="Q408" s="11">
        <f t="shared" si="60"/>
        <v>0</v>
      </c>
      <c r="R408" s="230" t="str">
        <f t="shared" si="61"/>
        <v xml:space="preserve"> </v>
      </c>
      <c r="S408" s="230" t="str">
        <f t="shared" si="62"/>
        <v xml:space="preserve"> </v>
      </c>
      <c r="T408" s="230" t="str">
        <f t="shared" si="63"/>
        <v xml:space="preserve"> </v>
      </c>
    </row>
    <row r="409" spans="1:20" x14ac:dyDescent="0.2">
      <c r="A409" s="10" t="str">
        <f>IF(COUNTRY_INFO!A409=0," ",COUNTRY_INFO!A409)</f>
        <v>Ethiopia</v>
      </c>
      <c r="B409" s="10" t="str">
        <f>IF(COUNTRY_INFO!B409=0," ",COUNTRY_INFO!B409)</f>
        <v>Oromia Finfine Zuriya</v>
      </c>
      <c r="C409" s="10" t="str">
        <f>IF(COUNTRY_INFO!C409=0," ",COUNTRY_INFO!C409)</f>
        <v>Sululta</v>
      </c>
      <c r="D409" s="11" t="str">
        <f>IF(COUNTRY_INFO!$T$9:$T$1000="MDA3 (IVM)", COUNTRY_INFO!$T$9:$T$1000, " ")</f>
        <v xml:space="preserve"> </v>
      </c>
      <c r="E409" s="109"/>
      <c r="F409" s="288"/>
      <c r="G409" s="288"/>
      <c r="H409" s="11">
        <f t="shared" si="55"/>
        <v>0</v>
      </c>
      <c r="I409" s="18"/>
      <c r="J409" s="18"/>
      <c r="K409" s="14">
        <f t="shared" si="56"/>
        <v>0</v>
      </c>
      <c r="L409" s="59"/>
      <c r="M409" s="59"/>
      <c r="N409" s="56">
        <f t="shared" si="57"/>
        <v>0</v>
      </c>
      <c r="O409" s="11">
        <f t="shared" si="58"/>
        <v>0</v>
      </c>
      <c r="P409" s="11">
        <f t="shared" si="59"/>
        <v>0</v>
      </c>
      <c r="Q409" s="11">
        <f t="shared" si="60"/>
        <v>0</v>
      </c>
      <c r="R409" s="230" t="str">
        <f t="shared" si="61"/>
        <v xml:space="preserve"> </v>
      </c>
      <c r="S409" s="230" t="str">
        <f t="shared" si="62"/>
        <v xml:space="preserve"> </v>
      </c>
      <c r="T409" s="230" t="str">
        <f t="shared" si="63"/>
        <v xml:space="preserve"> </v>
      </c>
    </row>
    <row r="410" spans="1:20" x14ac:dyDescent="0.2">
      <c r="A410" s="10" t="str">
        <f>IF(COUNTRY_INFO!A410=0," ",COUNTRY_INFO!A410)</f>
        <v>Ethiopia</v>
      </c>
      <c r="B410" s="10" t="str">
        <f>IF(COUNTRY_INFO!B410=0," ",COUNTRY_INFO!B410)</f>
        <v>Oromia Finfine Zuriya</v>
      </c>
      <c r="C410" s="10" t="str">
        <f>IF(COUNTRY_INFO!C410=0," ",COUNTRY_INFO!C410)</f>
        <v>Sululta Town</v>
      </c>
      <c r="D410" s="11" t="str">
        <f>IF(COUNTRY_INFO!$T$9:$T$1000="MDA3 (IVM)", COUNTRY_INFO!$T$9:$T$1000, " ")</f>
        <v xml:space="preserve"> </v>
      </c>
      <c r="E410" s="109"/>
      <c r="F410" s="288"/>
      <c r="G410" s="288"/>
      <c r="H410" s="11">
        <f t="shared" si="55"/>
        <v>0</v>
      </c>
      <c r="I410" s="18"/>
      <c r="J410" s="18"/>
      <c r="K410" s="14">
        <f t="shared" si="56"/>
        <v>0</v>
      </c>
      <c r="L410" s="59"/>
      <c r="M410" s="59"/>
      <c r="N410" s="56">
        <f t="shared" si="57"/>
        <v>0</v>
      </c>
      <c r="O410" s="11">
        <f t="shared" si="58"/>
        <v>0</v>
      </c>
      <c r="P410" s="11">
        <f t="shared" si="59"/>
        <v>0</v>
      </c>
      <c r="Q410" s="11">
        <f t="shared" si="60"/>
        <v>0</v>
      </c>
      <c r="R410" s="230" t="str">
        <f t="shared" si="61"/>
        <v xml:space="preserve"> </v>
      </c>
      <c r="S410" s="230" t="str">
        <f t="shared" si="62"/>
        <v xml:space="preserve"> </v>
      </c>
      <c r="T410" s="230" t="str">
        <f t="shared" si="63"/>
        <v xml:space="preserve"> </v>
      </c>
    </row>
    <row r="411" spans="1:20" x14ac:dyDescent="0.2">
      <c r="A411" s="10" t="str">
        <f>IF(COUNTRY_INFO!A411=0," ",COUNTRY_INFO!A411)</f>
        <v>Ethiopia</v>
      </c>
      <c r="B411" s="10" t="str">
        <f>IF(COUNTRY_INFO!B411=0," ",COUNTRY_INFO!B411)</f>
        <v>Oromia Finfine Zuriya</v>
      </c>
      <c r="C411" s="10" t="str">
        <f>IF(COUNTRY_INFO!C411=0," ",COUNTRY_INFO!C411)</f>
        <v>Walmera</v>
      </c>
      <c r="D411" s="11" t="str">
        <f>IF(COUNTRY_INFO!$T$9:$T$1000="MDA3 (IVM)", COUNTRY_INFO!$T$9:$T$1000, " ")</f>
        <v xml:space="preserve"> </v>
      </c>
      <c r="E411" s="109"/>
      <c r="F411" s="288"/>
      <c r="G411" s="288"/>
      <c r="H411" s="11">
        <f t="shared" si="55"/>
        <v>0</v>
      </c>
      <c r="I411" s="18"/>
      <c r="J411" s="18"/>
      <c r="K411" s="14">
        <f t="shared" si="56"/>
        <v>0</v>
      </c>
      <c r="L411" s="59"/>
      <c r="M411" s="59"/>
      <c r="N411" s="56">
        <f t="shared" si="57"/>
        <v>0</v>
      </c>
      <c r="O411" s="11">
        <f t="shared" si="58"/>
        <v>0</v>
      </c>
      <c r="P411" s="11">
        <f t="shared" si="59"/>
        <v>0</v>
      </c>
      <c r="Q411" s="11">
        <f t="shared" si="60"/>
        <v>0</v>
      </c>
      <c r="R411" s="230" t="str">
        <f t="shared" si="61"/>
        <v xml:space="preserve"> </v>
      </c>
      <c r="S411" s="230" t="str">
        <f t="shared" si="62"/>
        <v xml:space="preserve"> </v>
      </c>
      <c r="T411" s="230" t="str">
        <f t="shared" si="63"/>
        <v xml:space="preserve"> </v>
      </c>
    </row>
    <row r="412" spans="1:20" x14ac:dyDescent="0.2">
      <c r="A412" s="10" t="str">
        <f>IF(COUNTRY_INFO!A412=0," ",COUNTRY_INFO!A412)</f>
        <v>Ethiopia</v>
      </c>
      <c r="B412" s="10" t="str">
        <f>IF(COUNTRY_INFO!B412=0," ",COUNTRY_INFO!B412)</f>
        <v>Oromia Guji</v>
      </c>
      <c r="C412" s="10" t="str">
        <f>IF(COUNTRY_INFO!C412=0," ",COUNTRY_INFO!C412)</f>
        <v>Adola Rede</v>
      </c>
      <c r="D412" s="11" t="str">
        <f>IF(COUNTRY_INFO!$T$9:$T$1000="MDA3 (IVM)", COUNTRY_INFO!$T$9:$T$1000, " ")</f>
        <v xml:space="preserve"> </v>
      </c>
      <c r="E412" s="109"/>
      <c r="F412" s="288"/>
      <c r="G412" s="288"/>
      <c r="H412" s="11">
        <f t="shared" si="55"/>
        <v>0</v>
      </c>
      <c r="I412" s="18"/>
      <c r="J412" s="18"/>
      <c r="K412" s="14">
        <f t="shared" si="56"/>
        <v>0</v>
      </c>
      <c r="L412" s="59"/>
      <c r="M412" s="59"/>
      <c r="N412" s="56">
        <f t="shared" si="57"/>
        <v>0</v>
      </c>
      <c r="O412" s="11">
        <f t="shared" si="58"/>
        <v>0</v>
      </c>
      <c r="P412" s="11">
        <f t="shared" si="59"/>
        <v>0</v>
      </c>
      <c r="Q412" s="11">
        <f t="shared" si="60"/>
        <v>0</v>
      </c>
      <c r="R412" s="230" t="str">
        <f t="shared" si="61"/>
        <v xml:space="preserve"> </v>
      </c>
      <c r="S412" s="230" t="str">
        <f t="shared" si="62"/>
        <v xml:space="preserve"> </v>
      </c>
      <c r="T412" s="230" t="str">
        <f t="shared" si="63"/>
        <v xml:space="preserve"> </v>
      </c>
    </row>
    <row r="413" spans="1:20" x14ac:dyDescent="0.2">
      <c r="A413" s="10" t="str">
        <f>IF(COUNTRY_INFO!A413=0," ",COUNTRY_INFO!A413)</f>
        <v>Ethiopia</v>
      </c>
      <c r="B413" s="10" t="str">
        <f>IF(COUNTRY_INFO!B413=0," ",COUNTRY_INFO!B413)</f>
        <v>Oromia Guji</v>
      </c>
      <c r="C413" s="10" t="str">
        <f>IF(COUNTRY_INFO!C413=0," ",COUNTRY_INFO!C413)</f>
        <v>Adola Town</v>
      </c>
      <c r="D413" s="11" t="str">
        <f>IF(COUNTRY_INFO!$T$9:$T$1000="MDA3 (IVM)", COUNTRY_INFO!$T$9:$T$1000, " ")</f>
        <v xml:space="preserve"> </v>
      </c>
      <c r="E413" s="109"/>
      <c r="F413" s="288"/>
      <c r="G413" s="288"/>
      <c r="H413" s="11">
        <f t="shared" si="55"/>
        <v>0</v>
      </c>
      <c r="I413" s="18"/>
      <c r="J413" s="18"/>
      <c r="K413" s="14">
        <f t="shared" si="56"/>
        <v>0</v>
      </c>
      <c r="L413" s="59"/>
      <c r="M413" s="59"/>
      <c r="N413" s="56">
        <f t="shared" si="57"/>
        <v>0</v>
      </c>
      <c r="O413" s="11">
        <f t="shared" si="58"/>
        <v>0</v>
      </c>
      <c r="P413" s="11">
        <f t="shared" si="59"/>
        <v>0</v>
      </c>
      <c r="Q413" s="11">
        <f t="shared" si="60"/>
        <v>0</v>
      </c>
      <c r="R413" s="230" t="str">
        <f t="shared" si="61"/>
        <v xml:space="preserve"> </v>
      </c>
      <c r="S413" s="230" t="str">
        <f t="shared" si="62"/>
        <v xml:space="preserve"> </v>
      </c>
      <c r="T413" s="230" t="str">
        <f t="shared" si="63"/>
        <v xml:space="preserve"> </v>
      </c>
    </row>
    <row r="414" spans="1:20" x14ac:dyDescent="0.2">
      <c r="A414" s="10" t="str">
        <f>IF(COUNTRY_INFO!A414=0," ",COUNTRY_INFO!A414)</f>
        <v>Ethiopia</v>
      </c>
      <c r="B414" s="10" t="str">
        <f>IF(COUNTRY_INFO!B414=0," ",COUNTRY_INFO!B414)</f>
        <v>Oromia Guji</v>
      </c>
      <c r="C414" s="10" t="str">
        <f>IF(COUNTRY_INFO!C414=0," ",COUNTRY_INFO!C414)</f>
        <v>Aga Wayu</v>
      </c>
      <c r="D414" s="11" t="str">
        <f>IF(COUNTRY_INFO!$T$9:$T$1000="MDA3 (IVM)", COUNTRY_INFO!$T$9:$T$1000, " ")</f>
        <v xml:space="preserve"> </v>
      </c>
      <c r="E414" s="109"/>
      <c r="F414" s="288"/>
      <c r="G414" s="288"/>
      <c r="H414" s="11">
        <f t="shared" si="55"/>
        <v>0</v>
      </c>
      <c r="I414" s="18"/>
      <c r="J414" s="18"/>
      <c r="K414" s="14">
        <f t="shared" si="56"/>
        <v>0</v>
      </c>
      <c r="L414" s="59"/>
      <c r="M414" s="59"/>
      <c r="N414" s="56">
        <f t="shared" si="57"/>
        <v>0</v>
      </c>
      <c r="O414" s="11">
        <f t="shared" si="58"/>
        <v>0</v>
      </c>
      <c r="P414" s="11">
        <f t="shared" si="59"/>
        <v>0</v>
      </c>
      <c r="Q414" s="11">
        <f t="shared" si="60"/>
        <v>0</v>
      </c>
      <c r="R414" s="230" t="str">
        <f t="shared" si="61"/>
        <v xml:space="preserve"> </v>
      </c>
      <c r="S414" s="230" t="str">
        <f t="shared" si="62"/>
        <v xml:space="preserve"> </v>
      </c>
      <c r="T414" s="230" t="str">
        <f t="shared" si="63"/>
        <v xml:space="preserve"> </v>
      </c>
    </row>
    <row r="415" spans="1:20" x14ac:dyDescent="0.2">
      <c r="A415" s="10" t="str">
        <f>IF(COUNTRY_INFO!A415=0," ",COUNTRY_INFO!A415)</f>
        <v>Ethiopia</v>
      </c>
      <c r="B415" s="10" t="str">
        <f>IF(COUNTRY_INFO!B415=0," ",COUNTRY_INFO!B415)</f>
        <v>Oromia Guji</v>
      </c>
      <c r="C415" s="10" t="str">
        <f>IF(COUNTRY_INFO!C415=0," ",COUNTRY_INFO!C415)</f>
        <v>Ana Sora</v>
      </c>
      <c r="D415" s="11" t="str">
        <f>IF(COUNTRY_INFO!$T$9:$T$1000="MDA3 (IVM)", COUNTRY_INFO!$T$9:$T$1000, " ")</f>
        <v xml:space="preserve"> </v>
      </c>
      <c r="E415" s="109"/>
      <c r="F415" s="288"/>
      <c r="G415" s="288"/>
      <c r="H415" s="11">
        <f t="shared" si="55"/>
        <v>0</v>
      </c>
      <c r="I415" s="18"/>
      <c r="J415" s="18"/>
      <c r="K415" s="14">
        <f t="shared" si="56"/>
        <v>0</v>
      </c>
      <c r="L415" s="59"/>
      <c r="M415" s="59"/>
      <c r="N415" s="56">
        <f t="shared" si="57"/>
        <v>0</v>
      </c>
      <c r="O415" s="11">
        <f t="shared" si="58"/>
        <v>0</v>
      </c>
      <c r="P415" s="11">
        <f t="shared" si="59"/>
        <v>0</v>
      </c>
      <c r="Q415" s="11">
        <f t="shared" si="60"/>
        <v>0</v>
      </c>
      <c r="R415" s="230" t="str">
        <f t="shared" si="61"/>
        <v xml:space="preserve"> </v>
      </c>
      <c r="S415" s="230" t="str">
        <f t="shared" si="62"/>
        <v xml:space="preserve"> </v>
      </c>
      <c r="T415" s="230" t="str">
        <f t="shared" si="63"/>
        <v xml:space="preserve"> </v>
      </c>
    </row>
    <row r="416" spans="1:20" x14ac:dyDescent="0.2">
      <c r="A416" s="10" t="str">
        <f>IF(COUNTRY_INFO!A416=0," ",COUNTRY_INFO!A416)</f>
        <v>Ethiopia</v>
      </c>
      <c r="B416" s="10" t="str">
        <f>IF(COUNTRY_INFO!B416=0," ",COUNTRY_INFO!B416)</f>
        <v>Oromia Guji</v>
      </c>
      <c r="C416" s="10" t="str">
        <f>IF(COUNTRY_INFO!C416=0," ",COUNTRY_INFO!C416)</f>
        <v>Bore</v>
      </c>
      <c r="D416" s="11" t="str">
        <f>IF(COUNTRY_INFO!$T$9:$T$1000="MDA3 (IVM)", COUNTRY_INFO!$T$9:$T$1000, " ")</f>
        <v xml:space="preserve"> </v>
      </c>
      <c r="E416" s="109"/>
      <c r="F416" s="288"/>
      <c r="G416" s="288"/>
      <c r="H416" s="11">
        <f t="shared" si="55"/>
        <v>0</v>
      </c>
      <c r="I416" s="18"/>
      <c r="J416" s="18"/>
      <c r="K416" s="14">
        <f t="shared" si="56"/>
        <v>0</v>
      </c>
      <c r="L416" s="59"/>
      <c r="M416" s="59"/>
      <c r="N416" s="56">
        <f t="shared" si="57"/>
        <v>0</v>
      </c>
      <c r="O416" s="11">
        <f t="shared" si="58"/>
        <v>0</v>
      </c>
      <c r="P416" s="11">
        <f t="shared" si="59"/>
        <v>0</v>
      </c>
      <c r="Q416" s="11">
        <f t="shared" si="60"/>
        <v>0</v>
      </c>
      <c r="R416" s="230" t="str">
        <f t="shared" si="61"/>
        <v xml:space="preserve"> </v>
      </c>
      <c r="S416" s="230" t="str">
        <f t="shared" si="62"/>
        <v xml:space="preserve"> </v>
      </c>
      <c r="T416" s="230" t="str">
        <f t="shared" si="63"/>
        <v xml:space="preserve"> </v>
      </c>
    </row>
    <row r="417" spans="1:20" x14ac:dyDescent="0.2">
      <c r="A417" s="10" t="str">
        <f>IF(COUNTRY_INFO!A417=0," ",COUNTRY_INFO!A417)</f>
        <v>Ethiopia</v>
      </c>
      <c r="B417" s="10" t="str">
        <f>IF(COUNTRY_INFO!B417=0," ",COUNTRY_INFO!B417)</f>
        <v>Oromia Guji</v>
      </c>
      <c r="C417" s="10" t="str">
        <f>IF(COUNTRY_INFO!C417=0," ",COUNTRY_INFO!C417)</f>
        <v>Dama</v>
      </c>
      <c r="D417" s="11" t="str">
        <f>IF(COUNTRY_INFO!$T$9:$T$1000="MDA3 (IVM)", COUNTRY_INFO!$T$9:$T$1000, " ")</f>
        <v xml:space="preserve"> </v>
      </c>
      <c r="E417" s="109"/>
      <c r="F417" s="288"/>
      <c r="G417" s="288"/>
      <c r="H417" s="11">
        <f t="shared" si="55"/>
        <v>0</v>
      </c>
      <c r="I417" s="18"/>
      <c r="J417" s="18"/>
      <c r="K417" s="14">
        <f t="shared" si="56"/>
        <v>0</v>
      </c>
      <c r="L417" s="59"/>
      <c r="M417" s="59"/>
      <c r="N417" s="56">
        <f t="shared" si="57"/>
        <v>0</v>
      </c>
      <c r="O417" s="11">
        <f t="shared" si="58"/>
        <v>0</v>
      </c>
      <c r="P417" s="11">
        <f t="shared" si="59"/>
        <v>0</v>
      </c>
      <c r="Q417" s="11">
        <f t="shared" si="60"/>
        <v>0</v>
      </c>
      <c r="R417" s="230" t="str">
        <f t="shared" si="61"/>
        <v xml:space="preserve"> </v>
      </c>
      <c r="S417" s="230" t="str">
        <f t="shared" si="62"/>
        <v xml:space="preserve"> </v>
      </c>
      <c r="T417" s="230" t="str">
        <f t="shared" si="63"/>
        <v xml:space="preserve"> </v>
      </c>
    </row>
    <row r="418" spans="1:20" x14ac:dyDescent="0.2">
      <c r="A418" s="10" t="str">
        <f>IF(COUNTRY_INFO!A418=0," ",COUNTRY_INFO!A418)</f>
        <v>Ethiopia</v>
      </c>
      <c r="B418" s="10" t="str">
        <f>IF(COUNTRY_INFO!B418=0," ",COUNTRY_INFO!B418)</f>
        <v>Oromia Guji</v>
      </c>
      <c r="C418" s="10" t="str">
        <f>IF(COUNTRY_INFO!C418=0," ",COUNTRY_INFO!C418)</f>
        <v>Girja</v>
      </c>
      <c r="D418" s="11" t="str">
        <f>IF(COUNTRY_INFO!$T$9:$T$1000="MDA3 (IVM)", COUNTRY_INFO!$T$9:$T$1000, " ")</f>
        <v xml:space="preserve"> </v>
      </c>
      <c r="E418" s="109"/>
      <c r="F418" s="288"/>
      <c r="G418" s="288"/>
      <c r="H418" s="11">
        <f t="shared" si="55"/>
        <v>0</v>
      </c>
      <c r="I418" s="18"/>
      <c r="J418" s="18"/>
      <c r="K418" s="14">
        <f t="shared" si="56"/>
        <v>0</v>
      </c>
      <c r="L418" s="59"/>
      <c r="M418" s="59"/>
      <c r="N418" s="56">
        <f t="shared" si="57"/>
        <v>0</v>
      </c>
      <c r="O418" s="11">
        <f t="shared" si="58"/>
        <v>0</v>
      </c>
      <c r="P418" s="11">
        <f t="shared" si="59"/>
        <v>0</v>
      </c>
      <c r="Q418" s="11">
        <f t="shared" si="60"/>
        <v>0</v>
      </c>
      <c r="R418" s="230" t="str">
        <f t="shared" si="61"/>
        <v xml:space="preserve"> </v>
      </c>
      <c r="S418" s="230" t="str">
        <f t="shared" si="62"/>
        <v xml:space="preserve"> </v>
      </c>
      <c r="T418" s="230" t="str">
        <f t="shared" si="63"/>
        <v xml:space="preserve"> </v>
      </c>
    </row>
    <row r="419" spans="1:20" x14ac:dyDescent="0.2">
      <c r="A419" s="10" t="str">
        <f>IF(COUNTRY_INFO!A419=0," ",COUNTRY_INFO!A419)</f>
        <v>Ethiopia</v>
      </c>
      <c r="B419" s="10" t="str">
        <f>IF(COUNTRY_INFO!B419=0," ",COUNTRY_INFO!B419)</f>
        <v>Oromia Guji</v>
      </c>
      <c r="C419" s="10" t="str">
        <f>IF(COUNTRY_INFO!C419=0," ",COUNTRY_INFO!C419)</f>
        <v>Goro Dola</v>
      </c>
      <c r="D419" s="11" t="str">
        <f>IF(COUNTRY_INFO!$T$9:$T$1000="MDA3 (IVM)", COUNTRY_INFO!$T$9:$T$1000, " ")</f>
        <v xml:space="preserve"> </v>
      </c>
      <c r="E419" s="109"/>
      <c r="F419" s="288"/>
      <c r="G419" s="288"/>
      <c r="H419" s="11">
        <f t="shared" si="55"/>
        <v>0</v>
      </c>
      <c r="I419" s="18"/>
      <c r="J419" s="18"/>
      <c r="K419" s="14">
        <f t="shared" si="56"/>
        <v>0</v>
      </c>
      <c r="L419" s="59"/>
      <c r="M419" s="59"/>
      <c r="N419" s="56">
        <f t="shared" si="57"/>
        <v>0</v>
      </c>
      <c r="O419" s="11">
        <f t="shared" si="58"/>
        <v>0</v>
      </c>
      <c r="P419" s="11">
        <f t="shared" si="59"/>
        <v>0</v>
      </c>
      <c r="Q419" s="11">
        <f t="shared" si="60"/>
        <v>0</v>
      </c>
      <c r="R419" s="230" t="str">
        <f t="shared" si="61"/>
        <v xml:space="preserve"> </v>
      </c>
      <c r="S419" s="230" t="str">
        <f t="shared" si="62"/>
        <v xml:space="preserve"> </v>
      </c>
      <c r="T419" s="230" t="str">
        <f t="shared" si="63"/>
        <v xml:space="preserve"> </v>
      </c>
    </row>
    <row r="420" spans="1:20" x14ac:dyDescent="0.2">
      <c r="A420" s="10" t="str">
        <f>IF(COUNTRY_INFO!A420=0," ",COUNTRY_INFO!A420)</f>
        <v>Ethiopia</v>
      </c>
      <c r="B420" s="10" t="str">
        <f>IF(COUNTRY_INFO!B420=0," ",COUNTRY_INFO!B420)</f>
        <v>Oromia Guji</v>
      </c>
      <c r="C420" s="10" t="str">
        <f>IF(COUNTRY_INFO!C420=0," ",COUNTRY_INFO!C420)</f>
        <v>Gumi Eldalo</v>
      </c>
      <c r="D420" s="11" t="str">
        <f>IF(COUNTRY_INFO!$T$9:$T$1000="MDA3 (IVM)", COUNTRY_INFO!$T$9:$T$1000, " ")</f>
        <v xml:space="preserve"> </v>
      </c>
      <c r="E420" s="109"/>
      <c r="F420" s="288"/>
      <c r="G420" s="288"/>
      <c r="H420" s="11">
        <f t="shared" si="55"/>
        <v>0</v>
      </c>
      <c r="I420" s="18"/>
      <c r="J420" s="18"/>
      <c r="K420" s="14">
        <f t="shared" si="56"/>
        <v>0</v>
      </c>
      <c r="L420" s="59"/>
      <c r="M420" s="59"/>
      <c r="N420" s="56">
        <f t="shared" si="57"/>
        <v>0</v>
      </c>
      <c r="O420" s="11">
        <f t="shared" si="58"/>
        <v>0</v>
      </c>
      <c r="P420" s="11">
        <f t="shared" si="59"/>
        <v>0</v>
      </c>
      <c r="Q420" s="11">
        <f t="shared" si="60"/>
        <v>0</v>
      </c>
      <c r="R420" s="230" t="str">
        <f t="shared" si="61"/>
        <v xml:space="preserve"> </v>
      </c>
      <c r="S420" s="230" t="str">
        <f t="shared" si="62"/>
        <v xml:space="preserve"> </v>
      </c>
      <c r="T420" s="230" t="str">
        <f t="shared" si="63"/>
        <v xml:space="preserve"> </v>
      </c>
    </row>
    <row r="421" spans="1:20" x14ac:dyDescent="0.2">
      <c r="A421" s="10" t="str">
        <f>IF(COUNTRY_INFO!A421=0," ",COUNTRY_INFO!A421)</f>
        <v>Ethiopia</v>
      </c>
      <c r="B421" s="10" t="str">
        <f>IF(COUNTRY_INFO!B421=0," ",COUNTRY_INFO!B421)</f>
        <v>Oromia Guji</v>
      </c>
      <c r="C421" s="10" t="str">
        <f>IF(COUNTRY_INFO!C421=0," ",COUNTRY_INFO!C421)</f>
        <v xml:space="preserve">Haro Wolabu </v>
      </c>
      <c r="D421" s="11" t="str">
        <f>IF(COUNTRY_INFO!$T$9:$T$1000="MDA3 (IVM)", COUNTRY_INFO!$T$9:$T$1000, " ")</f>
        <v xml:space="preserve"> </v>
      </c>
      <c r="E421" s="109"/>
      <c r="F421" s="288"/>
      <c r="G421" s="288"/>
      <c r="H421" s="11">
        <f t="shared" si="55"/>
        <v>0</v>
      </c>
      <c r="I421" s="18"/>
      <c r="J421" s="18"/>
      <c r="K421" s="14">
        <f t="shared" si="56"/>
        <v>0</v>
      </c>
      <c r="L421" s="59"/>
      <c r="M421" s="59"/>
      <c r="N421" s="56">
        <f t="shared" si="57"/>
        <v>0</v>
      </c>
      <c r="O421" s="11">
        <f t="shared" si="58"/>
        <v>0</v>
      </c>
      <c r="P421" s="11">
        <f t="shared" si="59"/>
        <v>0</v>
      </c>
      <c r="Q421" s="11">
        <f t="shared" si="60"/>
        <v>0</v>
      </c>
      <c r="R421" s="230" t="str">
        <f t="shared" si="61"/>
        <v xml:space="preserve"> </v>
      </c>
      <c r="S421" s="230" t="str">
        <f t="shared" si="62"/>
        <v xml:space="preserve"> </v>
      </c>
      <c r="T421" s="230" t="str">
        <f t="shared" si="63"/>
        <v xml:space="preserve"> </v>
      </c>
    </row>
    <row r="422" spans="1:20" x14ac:dyDescent="0.2">
      <c r="A422" s="10" t="str">
        <f>IF(COUNTRY_INFO!A422=0," ",COUNTRY_INFO!A422)</f>
        <v>Ethiopia</v>
      </c>
      <c r="B422" s="10" t="str">
        <f>IF(COUNTRY_INFO!B422=0," ",COUNTRY_INFO!B422)</f>
        <v>Oromia Guji</v>
      </c>
      <c r="C422" s="10" t="str">
        <f>IF(COUNTRY_INFO!C422=0," ",COUNTRY_INFO!C422)</f>
        <v>Liben</v>
      </c>
      <c r="D422" s="11" t="str">
        <f>IF(COUNTRY_INFO!$T$9:$T$1000="MDA3 (IVM)", COUNTRY_INFO!$T$9:$T$1000, " ")</f>
        <v xml:space="preserve"> </v>
      </c>
      <c r="E422" s="109"/>
      <c r="F422" s="288"/>
      <c r="G422" s="288"/>
      <c r="H422" s="11">
        <f t="shared" si="55"/>
        <v>0</v>
      </c>
      <c r="I422" s="18"/>
      <c r="J422" s="18"/>
      <c r="K422" s="14">
        <f t="shared" si="56"/>
        <v>0</v>
      </c>
      <c r="L422" s="59"/>
      <c r="M422" s="59"/>
      <c r="N422" s="56">
        <f t="shared" si="57"/>
        <v>0</v>
      </c>
      <c r="O422" s="11">
        <f t="shared" si="58"/>
        <v>0</v>
      </c>
      <c r="P422" s="11">
        <f t="shared" si="59"/>
        <v>0</v>
      </c>
      <c r="Q422" s="11">
        <f t="shared" si="60"/>
        <v>0</v>
      </c>
      <c r="R422" s="230" t="str">
        <f t="shared" si="61"/>
        <v xml:space="preserve"> </v>
      </c>
      <c r="S422" s="230" t="str">
        <f t="shared" si="62"/>
        <v xml:space="preserve"> </v>
      </c>
      <c r="T422" s="230" t="str">
        <f t="shared" si="63"/>
        <v xml:space="preserve"> </v>
      </c>
    </row>
    <row r="423" spans="1:20" x14ac:dyDescent="0.2">
      <c r="A423" s="10" t="str">
        <f>IF(COUNTRY_INFO!A423=0," ",COUNTRY_INFO!A423)</f>
        <v>Ethiopia</v>
      </c>
      <c r="B423" s="10" t="str">
        <f>IF(COUNTRY_INFO!B423=0," ",COUNTRY_INFO!B423)</f>
        <v>Oromia Guji</v>
      </c>
      <c r="C423" s="10" t="str">
        <f>IF(COUNTRY_INFO!C423=0," ",COUNTRY_INFO!C423)</f>
        <v>Negele town</v>
      </c>
      <c r="D423" s="11" t="str">
        <f>IF(COUNTRY_INFO!$T$9:$T$1000="MDA3 (IVM)", COUNTRY_INFO!$T$9:$T$1000, " ")</f>
        <v xml:space="preserve"> </v>
      </c>
      <c r="E423" s="109"/>
      <c r="F423" s="288"/>
      <c r="G423" s="288"/>
      <c r="H423" s="11">
        <f t="shared" si="55"/>
        <v>0</v>
      </c>
      <c r="I423" s="18"/>
      <c r="J423" s="18"/>
      <c r="K423" s="14">
        <f t="shared" si="56"/>
        <v>0</v>
      </c>
      <c r="L423" s="59"/>
      <c r="M423" s="59"/>
      <c r="N423" s="56">
        <f t="shared" si="57"/>
        <v>0</v>
      </c>
      <c r="O423" s="11">
        <f t="shared" si="58"/>
        <v>0</v>
      </c>
      <c r="P423" s="11">
        <f t="shared" si="59"/>
        <v>0</v>
      </c>
      <c r="Q423" s="11">
        <f t="shared" si="60"/>
        <v>0</v>
      </c>
      <c r="R423" s="230" t="str">
        <f t="shared" si="61"/>
        <v xml:space="preserve"> </v>
      </c>
      <c r="S423" s="230" t="str">
        <f t="shared" si="62"/>
        <v xml:space="preserve"> </v>
      </c>
      <c r="T423" s="230" t="str">
        <f t="shared" si="63"/>
        <v xml:space="preserve"> </v>
      </c>
    </row>
    <row r="424" spans="1:20" x14ac:dyDescent="0.2">
      <c r="A424" s="10" t="str">
        <f>IF(COUNTRY_INFO!A424=0," ",COUNTRY_INFO!A424)</f>
        <v>Ethiopia</v>
      </c>
      <c r="B424" s="10" t="str">
        <f>IF(COUNTRY_INFO!B424=0," ",COUNTRY_INFO!B424)</f>
        <v>Oromia Guji</v>
      </c>
      <c r="C424" s="10" t="str">
        <f>IF(COUNTRY_INFO!C424=0," ",COUNTRY_INFO!C424)</f>
        <v>Odo Shakiso</v>
      </c>
      <c r="D424" s="11" t="str">
        <f>IF(COUNTRY_INFO!$T$9:$T$1000="MDA3 (IVM)", COUNTRY_INFO!$T$9:$T$1000, " ")</f>
        <v xml:space="preserve"> </v>
      </c>
      <c r="E424" s="109"/>
      <c r="F424" s="288"/>
      <c r="G424" s="288"/>
      <c r="H424" s="11">
        <f t="shared" si="55"/>
        <v>0</v>
      </c>
      <c r="I424" s="18"/>
      <c r="J424" s="18"/>
      <c r="K424" s="14">
        <f t="shared" si="56"/>
        <v>0</v>
      </c>
      <c r="L424" s="59"/>
      <c r="M424" s="59"/>
      <c r="N424" s="56">
        <f t="shared" si="57"/>
        <v>0</v>
      </c>
      <c r="O424" s="11">
        <f t="shared" si="58"/>
        <v>0</v>
      </c>
      <c r="P424" s="11">
        <f t="shared" si="59"/>
        <v>0</v>
      </c>
      <c r="Q424" s="11">
        <f t="shared" si="60"/>
        <v>0</v>
      </c>
      <c r="R424" s="230" t="str">
        <f t="shared" si="61"/>
        <v xml:space="preserve"> </v>
      </c>
      <c r="S424" s="230" t="str">
        <f t="shared" si="62"/>
        <v xml:space="preserve"> </v>
      </c>
      <c r="T424" s="230" t="str">
        <f t="shared" si="63"/>
        <v xml:space="preserve"> </v>
      </c>
    </row>
    <row r="425" spans="1:20" x14ac:dyDescent="0.2">
      <c r="A425" s="10" t="str">
        <f>IF(COUNTRY_INFO!A425=0," ",COUNTRY_INFO!A425)</f>
        <v>Ethiopia</v>
      </c>
      <c r="B425" s="10" t="str">
        <f>IF(COUNTRY_INFO!B425=0," ",COUNTRY_INFO!B425)</f>
        <v>Oromia Guji</v>
      </c>
      <c r="C425" s="10" t="str">
        <f>IF(COUNTRY_INFO!C425=0," ",COUNTRY_INFO!C425)</f>
        <v>Saba boru</v>
      </c>
      <c r="D425" s="11" t="str">
        <f>IF(COUNTRY_INFO!$T$9:$T$1000="MDA3 (IVM)", COUNTRY_INFO!$T$9:$T$1000, " ")</f>
        <v xml:space="preserve"> </v>
      </c>
      <c r="E425" s="109"/>
      <c r="F425" s="288"/>
      <c r="G425" s="288"/>
      <c r="H425" s="11">
        <f t="shared" si="55"/>
        <v>0</v>
      </c>
      <c r="I425" s="18"/>
      <c r="J425" s="18"/>
      <c r="K425" s="14">
        <f t="shared" si="56"/>
        <v>0</v>
      </c>
      <c r="L425" s="59"/>
      <c r="M425" s="59"/>
      <c r="N425" s="56">
        <f t="shared" si="57"/>
        <v>0</v>
      </c>
      <c r="O425" s="11">
        <f t="shared" si="58"/>
        <v>0</v>
      </c>
      <c r="P425" s="11">
        <f t="shared" si="59"/>
        <v>0</v>
      </c>
      <c r="Q425" s="11">
        <f t="shared" si="60"/>
        <v>0</v>
      </c>
      <c r="R425" s="230" t="str">
        <f t="shared" si="61"/>
        <v xml:space="preserve"> </v>
      </c>
      <c r="S425" s="230" t="str">
        <f t="shared" si="62"/>
        <v xml:space="preserve"> </v>
      </c>
      <c r="T425" s="230" t="str">
        <f t="shared" si="63"/>
        <v xml:space="preserve"> </v>
      </c>
    </row>
    <row r="426" spans="1:20" x14ac:dyDescent="0.2">
      <c r="A426" s="10" t="str">
        <f>IF(COUNTRY_INFO!A426=0," ",COUNTRY_INFO!A426)</f>
        <v>Ethiopia</v>
      </c>
      <c r="B426" s="10" t="str">
        <f>IF(COUNTRY_INFO!B426=0," ",COUNTRY_INFO!B426)</f>
        <v>Oromia Guji</v>
      </c>
      <c r="C426" s="10" t="str">
        <f>IF(COUNTRY_INFO!C426=0," ",COUNTRY_INFO!C426)</f>
        <v>Shakiso Town</v>
      </c>
      <c r="D426" s="11" t="str">
        <f>IF(COUNTRY_INFO!$T$9:$T$1000="MDA3 (IVM)", COUNTRY_INFO!$T$9:$T$1000, " ")</f>
        <v xml:space="preserve"> </v>
      </c>
      <c r="E426" s="109"/>
      <c r="F426" s="288"/>
      <c r="G426" s="288"/>
      <c r="H426" s="11">
        <f t="shared" si="55"/>
        <v>0</v>
      </c>
      <c r="I426" s="18"/>
      <c r="J426" s="18"/>
      <c r="K426" s="14">
        <f t="shared" si="56"/>
        <v>0</v>
      </c>
      <c r="L426" s="59"/>
      <c r="M426" s="59"/>
      <c r="N426" s="56">
        <f t="shared" si="57"/>
        <v>0</v>
      </c>
      <c r="O426" s="11">
        <f t="shared" si="58"/>
        <v>0</v>
      </c>
      <c r="P426" s="11">
        <f t="shared" si="59"/>
        <v>0</v>
      </c>
      <c r="Q426" s="11">
        <f t="shared" si="60"/>
        <v>0</v>
      </c>
      <c r="R426" s="230" t="str">
        <f t="shared" si="61"/>
        <v xml:space="preserve"> </v>
      </c>
      <c r="S426" s="230" t="str">
        <f t="shared" si="62"/>
        <v xml:space="preserve"> </v>
      </c>
      <c r="T426" s="230" t="str">
        <f t="shared" si="63"/>
        <v xml:space="preserve"> </v>
      </c>
    </row>
    <row r="427" spans="1:20" x14ac:dyDescent="0.2">
      <c r="A427" s="10" t="str">
        <f>IF(COUNTRY_INFO!A427=0," ",COUNTRY_INFO!A427)</f>
        <v>Ethiopia</v>
      </c>
      <c r="B427" s="10" t="str">
        <f>IF(COUNTRY_INFO!B427=0," ",COUNTRY_INFO!B427)</f>
        <v>Oromia Guji</v>
      </c>
      <c r="C427" s="10" t="str">
        <f>IF(COUNTRY_INFO!C427=0," ",COUNTRY_INFO!C427)</f>
        <v>Uraga</v>
      </c>
      <c r="D427" s="11" t="str">
        <f>IF(COUNTRY_INFO!$T$9:$T$1000="MDA3 (IVM)", COUNTRY_INFO!$T$9:$T$1000, " ")</f>
        <v xml:space="preserve"> </v>
      </c>
      <c r="E427" s="109"/>
      <c r="F427" s="288"/>
      <c r="G427" s="288"/>
      <c r="H427" s="11">
        <f t="shared" si="55"/>
        <v>0</v>
      </c>
      <c r="I427" s="18"/>
      <c r="J427" s="18"/>
      <c r="K427" s="14">
        <f t="shared" si="56"/>
        <v>0</v>
      </c>
      <c r="L427" s="59"/>
      <c r="M427" s="59"/>
      <c r="N427" s="56">
        <f t="shared" si="57"/>
        <v>0</v>
      </c>
      <c r="O427" s="11">
        <f t="shared" si="58"/>
        <v>0</v>
      </c>
      <c r="P427" s="11">
        <f t="shared" si="59"/>
        <v>0</v>
      </c>
      <c r="Q427" s="11">
        <f t="shared" si="60"/>
        <v>0</v>
      </c>
      <c r="R427" s="230" t="str">
        <f t="shared" si="61"/>
        <v xml:space="preserve"> </v>
      </c>
      <c r="S427" s="230" t="str">
        <f t="shared" si="62"/>
        <v xml:space="preserve"> </v>
      </c>
      <c r="T427" s="230" t="str">
        <f t="shared" si="63"/>
        <v xml:space="preserve"> </v>
      </c>
    </row>
    <row r="428" spans="1:20" x14ac:dyDescent="0.2">
      <c r="A428" s="10" t="str">
        <f>IF(COUNTRY_INFO!A428=0," ",COUNTRY_INFO!A428)</f>
        <v>Ethiopia</v>
      </c>
      <c r="B428" s="10" t="str">
        <f>IF(COUNTRY_INFO!B428=0," ",COUNTRY_INFO!B428)</f>
        <v>Oromia Guji</v>
      </c>
      <c r="C428" s="10" t="str">
        <f>IF(COUNTRY_INFO!C428=0," ",COUNTRY_INFO!C428)</f>
        <v>Wadera</v>
      </c>
      <c r="D428" s="11" t="str">
        <f>IF(COUNTRY_INFO!$T$9:$T$1000="MDA3 (IVM)", COUNTRY_INFO!$T$9:$T$1000, " ")</f>
        <v xml:space="preserve"> </v>
      </c>
      <c r="E428" s="109"/>
      <c r="F428" s="288"/>
      <c r="G428" s="288"/>
      <c r="H428" s="11">
        <f t="shared" si="55"/>
        <v>0</v>
      </c>
      <c r="I428" s="18"/>
      <c r="J428" s="18"/>
      <c r="K428" s="14">
        <f t="shared" si="56"/>
        <v>0</v>
      </c>
      <c r="L428" s="59"/>
      <c r="M428" s="59"/>
      <c r="N428" s="56">
        <f t="shared" si="57"/>
        <v>0</v>
      </c>
      <c r="O428" s="11">
        <f t="shared" si="58"/>
        <v>0</v>
      </c>
      <c r="P428" s="11">
        <f t="shared" si="59"/>
        <v>0</v>
      </c>
      <c r="Q428" s="11">
        <f t="shared" si="60"/>
        <v>0</v>
      </c>
      <c r="R428" s="230" t="str">
        <f t="shared" si="61"/>
        <v xml:space="preserve"> </v>
      </c>
      <c r="S428" s="230" t="str">
        <f t="shared" si="62"/>
        <v xml:space="preserve"> </v>
      </c>
      <c r="T428" s="230" t="str">
        <f t="shared" si="63"/>
        <v xml:space="preserve"> </v>
      </c>
    </row>
    <row r="429" spans="1:20" x14ac:dyDescent="0.2">
      <c r="A429" s="10" t="str">
        <f>IF(COUNTRY_INFO!A429=0," ",COUNTRY_INFO!A429)</f>
        <v>Ethiopia</v>
      </c>
      <c r="B429" s="10" t="str">
        <f>IF(COUNTRY_INFO!B429=0," ",COUNTRY_INFO!B429)</f>
        <v>Oromia Horo Guduru</v>
      </c>
      <c r="C429" s="10" t="str">
        <f>IF(COUNTRY_INFO!C429=0," ",COUNTRY_INFO!C429)</f>
        <v>Abay Chommen</v>
      </c>
      <c r="D429" s="11" t="str">
        <f>IF(COUNTRY_INFO!$T$9:$T$1000="MDA3 (IVM)", COUNTRY_INFO!$T$9:$T$1000, " ")</f>
        <v>MDA3 (IVM)</v>
      </c>
      <c r="E429" s="253" t="s">
        <v>1185</v>
      </c>
      <c r="F429" s="288">
        <v>19475</v>
      </c>
      <c r="G429" s="295">
        <v>34622</v>
      </c>
      <c r="H429" s="11">
        <f t="shared" si="55"/>
        <v>54097</v>
      </c>
      <c r="I429" s="18">
        <v>19296</v>
      </c>
      <c r="J429" s="18">
        <v>34305</v>
      </c>
      <c r="K429" s="14">
        <f t="shared" si="56"/>
        <v>53601</v>
      </c>
      <c r="L429" s="59">
        <v>18743</v>
      </c>
      <c r="M429" s="59">
        <v>33320</v>
      </c>
      <c r="N429" s="56">
        <f t="shared" si="57"/>
        <v>52063</v>
      </c>
      <c r="O429" s="11">
        <f t="shared" si="58"/>
        <v>19296</v>
      </c>
      <c r="P429" s="11">
        <f t="shared" si="59"/>
        <v>34305</v>
      </c>
      <c r="Q429" s="11">
        <f t="shared" si="60"/>
        <v>53601</v>
      </c>
      <c r="R429" s="293">
        <f t="shared" si="61"/>
        <v>99.080872913992295</v>
      </c>
      <c r="S429" s="293">
        <f t="shared" si="62"/>
        <v>99.084397204089882</v>
      </c>
      <c r="T429" s="293">
        <f t="shared" si="63"/>
        <v>99.083128454442942</v>
      </c>
    </row>
    <row r="430" spans="1:20" x14ac:dyDescent="0.2">
      <c r="A430" s="10" t="str">
        <f>IF(COUNTRY_INFO!A430=0," ",COUNTRY_INFO!A430)</f>
        <v>Ethiopia</v>
      </c>
      <c r="B430" s="10" t="str">
        <f>IF(COUNTRY_INFO!B430=0," ",COUNTRY_INFO!B430)</f>
        <v>Oromia Horo Guduru</v>
      </c>
      <c r="C430" s="10" t="str">
        <f>IF(COUNTRY_INFO!C430=0," ",COUNTRY_INFO!C430)</f>
        <v>Abe Dongoro</v>
      </c>
      <c r="D430" s="11" t="str">
        <f>IF(COUNTRY_INFO!$T$9:$T$1000="MDA3 (IVM)", COUNTRY_INFO!$T$9:$T$1000, " ")</f>
        <v>MDA3 (IVM)</v>
      </c>
      <c r="E430" s="253" t="s">
        <v>1185</v>
      </c>
      <c r="F430" s="288">
        <v>26476</v>
      </c>
      <c r="G430" s="295">
        <v>47069</v>
      </c>
      <c r="H430" s="11">
        <f t="shared" si="55"/>
        <v>73545</v>
      </c>
      <c r="I430" s="18">
        <v>26912</v>
      </c>
      <c r="J430" s="18">
        <v>47844</v>
      </c>
      <c r="K430" s="14">
        <f t="shared" si="56"/>
        <v>74756</v>
      </c>
      <c r="L430" s="59">
        <v>26626</v>
      </c>
      <c r="M430" s="59">
        <v>47334</v>
      </c>
      <c r="N430" s="56">
        <f t="shared" si="57"/>
        <v>73960</v>
      </c>
      <c r="O430" s="11">
        <f t="shared" si="58"/>
        <v>26912</v>
      </c>
      <c r="P430" s="11">
        <f t="shared" si="59"/>
        <v>47844</v>
      </c>
      <c r="Q430" s="11">
        <f t="shared" si="60"/>
        <v>74756</v>
      </c>
      <c r="R430" s="294">
        <f t="shared" si="61"/>
        <v>101.64677443722616</v>
      </c>
      <c r="S430" s="294">
        <f t="shared" si="62"/>
        <v>101.64651894027917</v>
      </c>
      <c r="T430" s="294">
        <f t="shared" si="63"/>
        <v>101.64661091848528</v>
      </c>
    </row>
    <row r="431" spans="1:20" x14ac:dyDescent="0.2">
      <c r="A431" s="10" t="str">
        <f>IF(COUNTRY_INFO!A431=0," ",COUNTRY_INFO!A431)</f>
        <v>Ethiopia</v>
      </c>
      <c r="B431" s="10" t="str">
        <f>IF(COUNTRY_INFO!B431=0," ",COUNTRY_INFO!B431)</f>
        <v>Oromia Horo Guduru</v>
      </c>
      <c r="C431" s="10" t="str">
        <f>IF(COUNTRY_INFO!C431=0," ",COUNTRY_INFO!C431)</f>
        <v>Amuru</v>
      </c>
      <c r="D431" s="11" t="s">
        <v>1183</v>
      </c>
      <c r="E431" s="253" t="s">
        <v>1185</v>
      </c>
      <c r="F431" s="288">
        <v>21394</v>
      </c>
      <c r="G431" s="295">
        <v>38034</v>
      </c>
      <c r="H431" s="11">
        <f t="shared" si="55"/>
        <v>59428</v>
      </c>
      <c r="I431" s="18"/>
      <c r="J431" s="18"/>
      <c r="K431" s="14">
        <f t="shared" si="56"/>
        <v>0</v>
      </c>
      <c r="L431" s="59">
        <v>20712</v>
      </c>
      <c r="M431" s="59">
        <v>36822</v>
      </c>
      <c r="N431" s="56">
        <f t="shared" si="57"/>
        <v>57534</v>
      </c>
      <c r="O431" s="11">
        <f t="shared" si="58"/>
        <v>20712</v>
      </c>
      <c r="P431" s="11">
        <f t="shared" si="59"/>
        <v>36822</v>
      </c>
      <c r="Q431" s="11">
        <f t="shared" si="60"/>
        <v>57534</v>
      </c>
      <c r="R431" s="293">
        <f t="shared" si="61"/>
        <v>96.812190333738428</v>
      </c>
      <c r="S431" s="293">
        <f t="shared" si="62"/>
        <v>96.813377504338234</v>
      </c>
      <c r="T431" s="293">
        <f t="shared" si="63"/>
        <v>96.812950124520427</v>
      </c>
    </row>
    <row r="432" spans="1:20" x14ac:dyDescent="0.2">
      <c r="A432" s="10" t="str">
        <f>IF(COUNTRY_INFO!A432=0," ",COUNTRY_INFO!A432)</f>
        <v>Ethiopia</v>
      </c>
      <c r="B432" s="10" t="str">
        <f>IF(COUNTRY_INFO!B432=0," ",COUNTRY_INFO!B432)</f>
        <v>Oromia Horo Guduru</v>
      </c>
      <c r="C432" s="10" t="str">
        <f>IF(COUNTRY_INFO!C432=0," ",COUNTRY_INFO!C432)</f>
        <v>Chomen Guduru</v>
      </c>
      <c r="D432" s="11" t="s">
        <v>1183</v>
      </c>
      <c r="E432" s="253" t="s">
        <v>1185</v>
      </c>
      <c r="F432" s="288">
        <v>13527</v>
      </c>
      <c r="G432" s="288">
        <v>24048</v>
      </c>
      <c r="H432" s="11">
        <f t="shared" si="55"/>
        <v>37575</v>
      </c>
      <c r="I432" s="18"/>
      <c r="J432" s="18"/>
      <c r="K432" s="14">
        <f t="shared" si="56"/>
        <v>0</v>
      </c>
      <c r="L432" s="59">
        <v>13150</v>
      </c>
      <c r="M432" s="59">
        <v>23377</v>
      </c>
      <c r="N432" s="56">
        <f t="shared" si="57"/>
        <v>36527</v>
      </c>
      <c r="O432" s="11">
        <f t="shared" si="58"/>
        <v>13150</v>
      </c>
      <c r="P432" s="11">
        <f t="shared" si="59"/>
        <v>23377</v>
      </c>
      <c r="Q432" s="11">
        <f t="shared" si="60"/>
        <v>36527</v>
      </c>
      <c r="R432" s="293">
        <f t="shared" si="61"/>
        <v>97.212981444518377</v>
      </c>
      <c r="S432" s="293">
        <f t="shared" si="62"/>
        <v>97.209747172322025</v>
      </c>
      <c r="T432" s="293">
        <f t="shared" si="63"/>
        <v>97.210911510312698</v>
      </c>
    </row>
    <row r="433" spans="1:20" x14ac:dyDescent="0.2">
      <c r="A433" s="10" t="str">
        <f>IF(COUNTRY_INFO!A433=0," ",COUNTRY_INFO!A433)</f>
        <v>Ethiopia</v>
      </c>
      <c r="B433" s="10" t="str">
        <f>IF(COUNTRY_INFO!B433=0," ",COUNTRY_INFO!B433)</f>
        <v>Oromia Horo Guduru</v>
      </c>
      <c r="C433" s="10" t="str">
        <f>IF(COUNTRY_INFO!C433=0," ",COUNTRY_INFO!C433)</f>
        <v>Guduru</v>
      </c>
      <c r="D433" s="11" t="str">
        <f>IF(COUNTRY_INFO!$T$9:$T$1000="MDA3 (IVM)", COUNTRY_INFO!$T$9:$T$1000, " ")</f>
        <v>MDA3 (IVM)</v>
      </c>
      <c r="E433" s="253" t="s">
        <v>1185</v>
      </c>
      <c r="F433" s="288">
        <v>38893</v>
      </c>
      <c r="G433" s="295">
        <v>69143</v>
      </c>
      <c r="H433" s="11">
        <f t="shared" si="55"/>
        <v>108036</v>
      </c>
      <c r="I433" s="18">
        <v>37557</v>
      </c>
      <c r="J433" s="18">
        <v>66769</v>
      </c>
      <c r="K433" s="14">
        <f t="shared" si="56"/>
        <v>104326</v>
      </c>
      <c r="L433" s="59">
        <v>24058</v>
      </c>
      <c r="M433" s="59">
        <v>42771</v>
      </c>
      <c r="N433" s="56">
        <f t="shared" si="57"/>
        <v>66829</v>
      </c>
      <c r="O433" s="11">
        <f t="shared" si="58"/>
        <v>37557</v>
      </c>
      <c r="P433" s="11">
        <f t="shared" si="59"/>
        <v>66769</v>
      </c>
      <c r="Q433" s="11">
        <f t="shared" si="60"/>
        <v>104326</v>
      </c>
      <c r="R433" s="293">
        <f t="shared" si="61"/>
        <v>96.564934564060366</v>
      </c>
      <c r="S433" s="293">
        <f t="shared" si="62"/>
        <v>96.566536019553681</v>
      </c>
      <c r="T433" s="293">
        <f t="shared" si="63"/>
        <v>96.565959494983161</v>
      </c>
    </row>
    <row r="434" spans="1:20" x14ac:dyDescent="0.2">
      <c r="A434" s="10" t="str">
        <f>IF(COUNTRY_INFO!A434=0," ",COUNTRY_INFO!A434)</f>
        <v>Ethiopia</v>
      </c>
      <c r="B434" s="10" t="str">
        <f>IF(COUNTRY_INFO!B434=0," ",COUNTRY_INFO!B434)</f>
        <v>Oromia Horo Guduru</v>
      </c>
      <c r="C434" s="10" t="str">
        <f>IF(COUNTRY_INFO!C434=0," ",COUNTRY_INFO!C434)</f>
        <v>Hababo Guduru</v>
      </c>
      <c r="D434" s="11" t="str">
        <f>IF(COUNTRY_INFO!$T$9:$T$1000="MDA3 (IVM)", COUNTRY_INFO!$T$9:$T$1000, " ")</f>
        <v>MDA3 (IVM)</v>
      </c>
      <c r="E434" s="253" t="s">
        <v>1185</v>
      </c>
      <c r="F434" s="288">
        <v>17940</v>
      </c>
      <c r="G434" s="295">
        <v>31893</v>
      </c>
      <c r="H434" s="11">
        <f t="shared" si="55"/>
        <v>49833</v>
      </c>
      <c r="I434" s="18">
        <v>16778</v>
      </c>
      <c r="J434" s="18">
        <v>29827</v>
      </c>
      <c r="K434" s="14">
        <f t="shared" si="56"/>
        <v>46605</v>
      </c>
      <c r="L434" s="59">
        <v>16969</v>
      </c>
      <c r="M434" s="59">
        <v>30167</v>
      </c>
      <c r="N434" s="56">
        <f t="shared" si="57"/>
        <v>47136</v>
      </c>
      <c r="O434" s="11">
        <f t="shared" si="58"/>
        <v>16969</v>
      </c>
      <c r="P434" s="11">
        <f t="shared" si="59"/>
        <v>30167</v>
      </c>
      <c r="Q434" s="11">
        <f t="shared" si="60"/>
        <v>47136</v>
      </c>
      <c r="R434" s="293">
        <f t="shared" si="61"/>
        <v>94.587513935340013</v>
      </c>
      <c r="S434" s="293">
        <f t="shared" si="62"/>
        <v>94.588154140406985</v>
      </c>
      <c r="T434" s="293">
        <f t="shared" si="63"/>
        <v>94.587923665041245</v>
      </c>
    </row>
    <row r="435" spans="1:20" x14ac:dyDescent="0.2">
      <c r="A435" s="10" t="str">
        <f>IF(COUNTRY_INFO!A435=0," ",COUNTRY_INFO!A435)</f>
        <v>Ethiopia</v>
      </c>
      <c r="B435" s="10" t="str">
        <f>IF(COUNTRY_INFO!B435=0," ",COUNTRY_INFO!B435)</f>
        <v>Oromia Horo Guduru</v>
      </c>
      <c r="C435" s="10" t="str">
        <f>IF(COUNTRY_INFO!C435=0," ",COUNTRY_INFO!C435)</f>
        <v>Horo</v>
      </c>
      <c r="D435" s="11" t="str">
        <f>IF(COUNTRY_INFO!$T$9:$T$1000="MDA3 (IVM)", COUNTRY_INFO!$T$9:$T$1000, " ")</f>
        <v xml:space="preserve"> </v>
      </c>
      <c r="E435" s="109"/>
      <c r="F435" s="288"/>
      <c r="G435" s="288"/>
      <c r="H435" s="11">
        <f t="shared" si="55"/>
        <v>0</v>
      </c>
      <c r="I435" s="18"/>
      <c r="J435" s="18"/>
      <c r="K435" s="14">
        <f t="shared" si="56"/>
        <v>0</v>
      </c>
      <c r="L435" s="59"/>
      <c r="M435" s="59"/>
      <c r="N435" s="56">
        <f t="shared" si="57"/>
        <v>0</v>
      </c>
      <c r="O435" s="11">
        <f t="shared" si="58"/>
        <v>0</v>
      </c>
      <c r="P435" s="11">
        <f t="shared" si="59"/>
        <v>0</v>
      </c>
      <c r="Q435" s="11">
        <f t="shared" si="60"/>
        <v>0</v>
      </c>
      <c r="R435" s="230" t="str">
        <f t="shared" si="61"/>
        <v xml:space="preserve"> </v>
      </c>
      <c r="S435" s="230" t="str">
        <f t="shared" si="62"/>
        <v xml:space="preserve"> </v>
      </c>
      <c r="T435" s="230" t="str">
        <f t="shared" si="63"/>
        <v xml:space="preserve"> </v>
      </c>
    </row>
    <row r="436" spans="1:20" x14ac:dyDescent="0.2">
      <c r="A436" s="10" t="str">
        <f>IF(COUNTRY_INFO!A436=0," ",COUNTRY_INFO!A436)</f>
        <v>Ethiopia</v>
      </c>
      <c r="B436" s="10" t="str">
        <f>IF(COUNTRY_INFO!B436=0," ",COUNTRY_INFO!B436)</f>
        <v>Oromia Horo Guduru</v>
      </c>
      <c r="C436" s="10" t="str">
        <f>IF(COUNTRY_INFO!C436=0," ",COUNTRY_INFO!C436)</f>
        <v>Horo Buluk</v>
      </c>
      <c r="D436" s="11" t="str">
        <f>IF(COUNTRY_INFO!$T$9:$T$1000="MDA3 (IVM)", COUNTRY_INFO!$T$9:$T$1000, " ")</f>
        <v xml:space="preserve"> </v>
      </c>
      <c r="E436" s="109"/>
      <c r="F436" s="288"/>
      <c r="G436" s="288"/>
      <c r="H436" s="11">
        <f t="shared" si="55"/>
        <v>0</v>
      </c>
      <c r="I436" s="18"/>
      <c r="J436" s="18"/>
      <c r="K436" s="14">
        <f t="shared" si="56"/>
        <v>0</v>
      </c>
      <c r="L436" s="59"/>
      <c r="M436" s="59"/>
      <c r="N436" s="56">
        <f t="shared" si="57"/>
        <v>0</v>
      </c>
      <c r="O436" s="11">
        <f t="shared" si="58"/>
        <v>0</v>
      </c>
      <c r="P436" s="11">
        <f t="shared" si="59"/>
        <v>0</v>
      </c>
      <c r="Q436" s="11">
        <f t="shared" si="60"/>
        <v>0</v>
      </c>
      <c r="R436" s="230" t="str">
        <f t="shared" si="61"/>
        <v xml:space="preserve"> </v>
      </c>
      <c r="S436" s="230" t="str">
        <f t="shared" si="62"/>
        <v xml:space="preserve"> </v>
      </c>
      <c r="T436" s="230" t="str">
        <f t="shared" si="63"/>
        <v xml:space="preserve"> </v>
      </c>
    </row>
    <row r="437" spans="1:20" x14ac:dyDescent="0.2">
      <c r="A437" s="10" t="str">
        <f>IF(COUNTRY_INFO!A437=0," ",COUNTRY_INFO!A437)</f>
        <v>Ethiopia</v>
      </c>
      <c r="B437" s="10" t="str">
        <f>IF(COUNTRY_INFO!B437=0," ",COUNTRY_INFO!B437)</f>
        <v>Oromia Horo Guduru</v>
      </c>
      <c r="C437" s="10" t="str">
        <f>IF(COUNTRY_INFO!C437=0," ",COUNTRY_INFO!C437)</f>
        <v>Jardega jarte</v>
      </c>
      <c r="D437" s="11" t="str">
        <f>IF(COUNTRY_INFO!$T$9:$T$1000="MDA3 (IVM)", COUNTRY_INFO!$T$9:$T$1000, " ")</f>
        <v>MDA3 (IVM)</v>
      </c>
      <c r="E437" s="253" t="s">
        <v>1185</v>
      </c>
      <c r="F437" s="288">
        <v>19484</v>
      </c>
      <c r="G437" s="295">
        <v>34638</v>
      </c>
      <c r="H437" s="11">
        <f t="shared" si="55"/>
        <v>54122</v>
      </c>
      <c r="I437" s="18">
        <v>19042</v>
      </c>
      <c r="J437" s="18">
        <v>33853</v>
      </c>
      <c r="K437" s="14">
        <f t="shared" si="56"/>
        <v>52895</v>
      </c>
      <c r="L437" s="59">
        <v>18702</v>
      </c>
      <c r="M437" s="59">
        <v>33249</v>
      </c>
      <c r="N437" s="56">
        <f t="shared" si="57"/>
        <v>51951</v>
      </c>
      <c r="O437" s="11">
        <f t="shared" si="58"/>
        <v>19042</v>
      </c>
      <c r="P437" s="11">
        <f t="shared" si="59"/>
        <v>33853</v>
      </c>
      <c r="Q437" s="11">
        <f t="shared" si="60"/>
        <v>52895</v>
      </c>
      <c r="R437" s="293">
        <f t="shared" si="61"/>
        <v>97.731471977006777</v>
      </c>
      <c r="S437" s="293">
        <f t="shared" si="62"/>
        <v>97.733702869680698</v>
      </c>
      <c r="T437" s="293">
        <f t="shared" si="63"/>
        <v>97.732899745020504</v>
      </c>
    </row>
    <row r="438" spans="1:20" x14ac:dyDescent="0.2">
      <c r="A438" s="10" t="str">
        <f>IF(COUNTRY_INFO!A438=0," ",COUNTRY_INFO!A438)</f>
        <v>Ethiopia</v>
      </c>
      <c r="B438" s="10" t="str">
        <f>IF(COUNTRY_INFO!B438=0," ",COUNTRY_INFO!B438)</f>
        <v>Oromia Horo Guduru</v>
      </c>
      <c r="C438" s="10" t="str">
        <f>IF(COUNTRY_INFO!C438=0," ",COUNTRY_INFO!C438)</f>
        <v>Jimma Gannati</v>
      </c>
      <c r="D438" s="11" t="str">
        <f>IF(COUNTRY_INFO!$T$9:$T$1000="MDA3 (IVM)", COUNTRY_INFO!$T$9:$T$1000, " ")</f>
        <v xml:space="preserve"> </v>
      </c>
      <c r="E438" s="109"/>
      <c r="F438" s="288"/>
      <c r="G438" s="288"/>
      <c r="H438" s="11">
        <f t="shared" si="55"/>
        <v>0</v>
      </c>
      <c r="I438" s="18"/>
      <c r="J438" s="18"/>
      <c r="K438" s="14">
        <f t="shared" si="56"/>
        <v>0</v>
      </c>
      <c r="L438" s="59"/>
      <c r="M438" s="59"/>
      <c r="N438" s="56">
        <f t="shared" si="57"/>
        <v>0</v>
      </c>
      <c r="O438" s="11">
        <f t="shared" si="58"/>
        <v>0</v>
      </c>
      <c r="P438" s="11">
        <f t="shared" si="59"/>
        <v>0</v>
      </c>
      <c r="Q438" s="11">
        <f t="shared" si="60"/>
        <v>0</v>
      </c>
      <c r="R438" s="230" t="str">
        <f t="shared" si="61"/>
        <v xml:space="preserve"> </v>
      </c>
      <c r="S438" s="230" t="str">
        <f t="shared" si="62"/>
        <v xml:space="preserve"> </v>
      </c>
      <c r="T438" s="230" t="str">
        <f t="shared" si="63"/>
        <v xml:space="preserve"> </v>
      </c>
    </row>
    <row r="439" spans="1:20" x14ac:dyDescent="0.2">
      <c r="A439" s="10" t="str">
        <f>IF(COUNTRY_INFO!A439=0," ",COUNTRY_INFO!A439)</f>
        <v>Ethiopia</v>
      </c>
      <c r="B439" s="10" t="str">
        <f>IF(COUNTRY_INFO!B439=0," ",COUNTRY_INFO!B439)</f>
        <v>Oromia Horo Guduru</v>
      </c>
      <c r="C439" s="10" t="str">
        <f>IF(COUNTRY_INFO!C439=0," ",COUNTRY_INFO!C439)</f>
        <v>Jimma Rare</v>
      </c>
      <c r="D439" s="11" t="str">
        <f>IF(COUNTRY_INFO!$T$9:$T$1000="MDA3 (IVM)", COUNTRY_INFO!$T$9:$T$1000, " ")</f>
        <v xml:space="preserve"> </v>
      </c>
      <c r="E439" s="109"/>
      <c r="F439" s="288"/>
      <c r="G439" s="288"/>
      <c r="H439" s="11">
        <f t="shared" si="55"/>
        <v>0</v>
      </c>
      <c r="I439" s="18"/>
      <c r="J439" s="18"/>
      <c r="K439" s="14">
        <f t="shared" si="56"/>
        <v>0</v>
      </c>
      <c r="L439" s="59"/>
      <c r="M439" s="59"/>
      <c r="N439" s="56">
        <f t="shared" si="57"/>
        <v>0</v>
      </c>
      <c r="O439" s="11">
        <f t="shared" si="58"/>
        <v>0</v>
      </c>
      <c r="P439" s="11">
        <f t="shared" si="59"/>
        <v>0</v>
      </c>
      <c r="Q439" s="11">
        <f t="shared" si="60"/>
        <v>0</v>
      </c>
      <c r="R439" s="230" t="str">
        <f t="shared" si="61"/>
        <v xml:space="preserve"> </v>
      </c>
      <c r="S439" s="230" t="str">
        <f t="shared" si="62"/>
        <v xml:space="preserve"> </v>
      </c>
      <c r="T439" s="230" t="str">
        <f t="shared" si="63"/>
        <v xml:space="preserve"> </v>
      </c>
    </row>
    <row r="440" spans="1:20" x14ac:dyDescent="0.2">
      <c r="A440" s="10" t="str">
        <f>IF(COUNTRY_INFO!A440=0," ",COUNTRY_INFO!A440)</f>
        <v>Ethiopia</v>
      </c>
      <c r="B440" s="10" t="str">
        <f>IF(COUNTRY_INFO!B440=0," ",COUNTRY_INFO!B440)</f>
        <v>Oromia Horo Guduru</v>
      </c>
      <c r="C440" s="10" t="str">
        <f>IF(COUNTRY_INFO!C440=0," ",COUNTRY_INFO!C440)</f>
        <v>Shambu Town</v>
      </c>
      <c r="D440" s="11" t="str">
        <f>IF(COUNTRY_INFO!$T$9:$T$1000="MDA3 (IVM)", COUNTRY_INFO!$T$9:$T$1000, " ")</f>
        <v xml:space="preserve"> </v>
      </c>
      <c r="E440" s="109"/>
      <c r="F440" s="288"/>
      <c r="G440" s="288"/>
      <c r="H440" s="11">
        <f t="shared" si="55"/>
        <v>0</v>
      </c>
      <c r="I440" s="18"/>
      <c r="J440" s="18"/>
      <c r="K440" s="14">
        <f t="shared" si="56"/>
        <v>0</v>
      </c>
      <c r="L440" s="59"/>
      <c r="M440" s="59"/>
      <c r="N440" s="56">
        <f t="shared" si="57"/>
        <v>0</v>
      </c>
      <c r="O440" s="11">
        <f t="shared" si="58"/>
        <v>0</v>
      </c>
      <c r="P440" s="11">
        <f t="shared" si="59"/>
        <v>0</v>
      </c>
      <c r="Q440" s="11">
        <f t="shared" si="60"/>
        <v>0</v>
      </c>
      <c r="R440" s="230" t="str">
        <f t="shared" si="61"/>
        <v xml:space="preserve"> </v>
      </c>
      <c r="S440" s="230" t="str">
        <f t="shared" si="62"/>
        <v xml:space="preserve"> </v>
      </c>
      <c r="T440" s="230" t="str">
        <f t="shared" si="63"/>
        <v xml:space="preserve"> </v>
      </c>
    </row>
    <row r="441" spans="1:20" x14ac:dyDescent="0.2">
      <c r="A441" s="10" t="str">
        <f>IF(COUNTRY_INFO!A441=0," ",COUNTRY_INFO!A441)</f>
        <v>Ethiopia</v>
      </c>
      <c r="B441" s="10" t="str">
        <f>IF(COUNTRY_INFO!B441=0," ",COUNTRY_INFO!B441)</f>
        <v>Oromia Illu Aba bora</v>
      </c>
      <c r="C441" s="10" t="str">
        <f>IF(COUNTRY_INFO!C441=0," ",COUNTRY_INFO!C441)</f>
        <v>Ale</v>
      </c>
      <c r="D441" s="11" t="str">
        <f>IF(COUNTRY_INFO!$T$9:$T$1000="MDA3 (IVM)", COUNTRY_INFO!$T$9:$T$1000, " ")</f>
        <v>MDA3 (IVM)</v>
      </c>
      <c r="E441" s="253" t="s">
        <v>1185</v>
      </c>
      <c r="F441" s="288">
        <v>20971</v>
      </c>
      <c r="G441" s="295">
        <v>37282</v>
      </c>
      <c r="H441" s="11">
        <f t="shared" si="55"/>
        <v>58253</v>
      </c>
      <c r="I441" s="18">
        <v>18699</v>
      </c>
      <c r="J441" s="18">
        <v>33243</v>
      </c>
      <c r="K441" s="14">
        <f t="shared" si="56"/>
        <v>51942</v>
      </c>
      <c r="L441" s="59">
        <v>19094</v>
      </c>
      <c r="M441" s="59">
        <v>33944</v>
      </c>
      <c r="N441" s="56">
        <f t="shared" si="57"/>
        <v>53038</v>
      </c>
      <c r="O441" s="11">
        <f t="shared" si="58"/>
        <v>19094</v>
      </c>
      <c r="P441" s="11">
        <f t="shared" si="59"/>
        <v>33944</v>
      </c>
      <c r="Q441" s="11">
        <f t="shared" si="60"/>
        <v>53038</v>
      </c>
      <c r="R441" s="293">
        <f t="shared" si="61"/>
        <v>91.049544609222252</v>
      </c>
      <c r="S441" s="293">
        <f t="shared" si="62"/>
        <v>91.046617670725823</v>
      </c>
      <c r="T441" s="293">
        <f t="shared" si="63"/>
        <v>91.04767136456492</v>
      </c>
    </row>
    <row r="442" spans="1:20" x14ac:dyDescent="0.2">
      <c r="A442" s="10" t="str">
        <f>IF(COUNTRY_INFO!A442=0," ",COUNTRY_INFO!A442)</f>
        <v>Ethiopia</v>
      </c>
      <c r="B442" s="10" t="str">
        <f>IF(COUNTRY_INFO!B442=0," ",COUNTRY_INFO!B442)</f>
        <v>Oromia Illu Aba bora</v>
      </c>
      <c r="C442" s="10" t="str">
        <f>IF(COUNTRY_INFO!C442=0," ",COUNTRY_INFO!C442)</f>
        <v>Alge Sachi</v>
      </c>
      <c r="D442" s="11" t="str">
        <f>IF(COUNTRY_INFO!$T$9:$T$1000="MDA3 (IVM)", COUNTRY_INFO!$T$9:$T$1000, " ")</f>
        <v>MDA3 (IVM)</v>
      </c>
      <c r="E442" s="253" t="s">
        <v>1185</v>
      </c>
      <c r="F442" s="288">
        <v>31318</v>
      </c>
      <c r="G442" s="295">
        <v>55676</v>
      </c>
      <c r="H442" s="11">
        <f t="shared" si="55"/>
        <v>86994</v>
      </c>
      <c r="I442" s="18">
        <v>30365</v>
      </c>
      <c r="J442" s="18">
        <v>53982</v>
      </c>
      <c r="K442" s="14">
        <f t="shared" si="56"/>
        <v>84347</v>
      </c>
      <c r="L442" s="59">
        <v>31521</v>
      </c>
      <c r="M442" s="59">
        <v>56037</v>
      </c>
      <c r="N442" s="56">
        <f t="shared" si="57"/>
        <v>87558</v>
      </c>
      <c r="O442" s="11">
        <f t="shared" si="58"/>
        <v>31521</v>
      </c>
      <c r="P442" s="11">
        <f t="shared" si="59"/>
        <v>56037</v>
      </c>
      <c r="Q442" s="11">
        <f t="shared" si="60"/>
        <v>87558</v>
      </c>
      <c r="R442" s="294">
        <f t="shared" si="61"/>
        <v>100.64818953956191</v>
      </c>
      <c r="S442" s="294">
        <f t="shared" si="62"/>
        <v>100.64839428119836</v>
      </c>
      <c r="T442" s="294">
        <f t="shared" si="63"/>
        <v>100.64832057383268</v>
      </c>
    </row>
    <row r="443" spans="1:20" x14ac:dyDescent="0.2">
      <c r="A443" s="10" t="str">
        <f>IF(COUNTRY_INFO!A443=0," ",COUNTRY_INFO!A443)</f>
        <v>Ethiopia</v>
      </c>
      <c r="B443" s="10" t="str">
        <f>IF(COUNTRY_INFO!B443=0," ",COUNTRY_INFO!B443)</f>
        <v>Oromia Illu Aba bora</v>
      </c>
      <c r="C443" s="10" t="str">
        <f>IF(COUNTRY_INFO!C443=0," ",COUNTRY_INFO!C443)</f>
        <v>Becho</v>
      </c>
      <c r="D443" s="11" t="str">
        <f>IF(COUNTRY_INFO!$T$9:$T$1000="MDA3 (IVM)", COUNTRY_INFO!$T$9:$T$1000, " ")</f>
        <v>MDA3 (IVM)</v>
      </c>
      <c r="E443" s="253" t="s">
        <v>1185</v>
      </c>
      <c r="F443" s="288">
        <v>14642</v>
      </c>
      <c r="G443" s="295">
        <v>26030</v>
      </c>
      <c r="H443" s="11">
        <f t="shared" si="55"/>
        <v>40672</v>
      </c>
      <c r="I443" s="18">
        <v>15144</v>
      </c>
      <c r="J443" s="18">
        <v>26924</v>
      </c>
      <c r="K443" s="14">
        <f t="shared" si="56"/>
        <v>42068</v>
      </c>
      <c r="L443" s="59">
        <v>15538</v>
      </c>
      <c r="M443" s="59">
        <v>27622</v>
      </c>
      <c r="N443" s="56">
        <f t="shared" si="57"/>
        <v>43160</v>
      </c>
      <c r="O443" s="11">
        <f t="shared" si="58"/>
        <v>15538</v>
      </c>
      <c r="P443" s="11">
        <f t="shared" si="59"/>
        <v>27622</v>
      </c>
      <c r="Q443" s="11">
        <f t="shared" si="60"/>
        <v>43160</v>
      </c>
      <c r="R443" s="294">
        <f t="shared" si="61"/>
        <v>106.11938259800573</v>
      </c>
      <c r="S443" s="294">
        <f t="shared" si="62"/>
        <v>106.11601997694969</v>
      </c>
      <c r="T443" s="294">
        <f t="shared" si="63"/>
        <v>106.11723052714399</v>
      </c>
    </row>
    <row r="444" spans="1:20" x14ac:dyDescent="0.2">
      <c r="A444" s="10" t="str">
        <f>IF(COUNTRY_INFO!A444=0," ",COUNTRY_INFO!A444)</f>
        <v>Ethiopia</v>
      </c>
      <c r="B444" s="10" t="str">
        <f>IF(COUNTRY_INFO!B444=0," ",COUNTRY_INFO!B444)</f>
        <v>Oromia Illu Aba bora</v>
      </c>
      <c r="C444" s="10" t="str">
        <f>IF(COUNTRY_INFO!C444=0," ",COUNTRY_INFO!C444)</f>
        <v>Bilo Nopha</v>
      </c>
      <c r="D444" s="11" t="str">
        <f>IF(COUNTRY_INFO!$T$9:$T$1000="MDA3 (IVM)", COUNTRY_INFO!$T$9:$T$1000, " ")</f>
        <v>MDA3 (IVM)</v>
      </c>
      <c r="E444" s="253" t="s">
        <v>1185</v>
      </c>
      <c r="F444" s="288">
        <v>11429</v>
      </c>
      <c r="G444" s="295">
        <v>20318</v>
      </c>
      <c r="H444" s="11">
        <f t="shared" si="55"/>
        <v>31747</v>
      </c>
      <c r="I444" s="18">
        <v>10949</v>
      </c>
      <c r="J444" s="18">
        <v>19465</v>
      </c>
      <c r="K444" s="14">
        <f t="shared" si="56"/>
        <v>30414</v>
      </c>
      <c r="L444" s="59">
        <v>11224</v>
      </c>
      <c r="M444" s="59">
        <v>19953</v>
      </c>
      <c r="N444" s="56">
        <f t="shared" si="57"/>
        <v>31177</v>
      </c>
      <c r="O444" s="11">
        <f t="shared" si="58"/>
        <v>11224</v>
      </c>
      <c r="P444" s="11">
        <f t="shared" si="59"/>
        <v>19953</v>
      </c>
      <c r="Q444" s="11">
        <f t="shared" si="60"/>
        <v>31177</v>
      </c>
      <c r="R444" s="293">
        <f t="shared" si="61"/>
        <v>98.206317263102633</v>
      </c>
      <c r="S444" s="293">
        <f t="shared" si="62"/>
        <v>98.20356334284871</v>
      </c>
      <c r="T444" s="293">
        <f t="shared" si="63"/>
        <v>98.204554761079791</v>
      </c>
    </row>
    <row r="445" spans="1:20" x14ac:dyDescent="0.2">
      <c r="A445" s="10" t="str">
        <f>IF(COUNTRY_INFO!A445=0," ",COUNTRY_INFO!A445)</f>
        <v>Ethiopia</v>
      </c>
      <c r="B445" s="10" t="str">
        <f>IF(COUNTRY_INFO!B445=0," ",COUNTRY_INFO!B445)</f>
        <v>Oromia Illu Aba bora</v>
      </c>
      <c r="C445" s="10" t="str">
        <f>IF(COUNTRY_INFO!C445=0," ",COUNTRY_INFO!C445)</f>
        <v>Bure</v>
      </c>
      <c r="D445" s="11" t="str">
        <f>IF(COUNTRY_INFO!$T$9:$T$1000="MDA3 (IVM)", COUNTRY_INFO!$T$9:$T$1000, " ")</f>
        <v>MDA3 (IVM)</v>
      </c>
      <c r="E445" s="253" t="s">
        <v>1185</v>
      </c>
      <c r="F445" s="288">
        <v>20266</v>
      </c>
      <c r="G445" s="295">
        <v>36029</v>
      </c>
      <c r="H445" s="11">
        <f t="shared" si="55"/>
        <v>56295</v>
      </c>
      <c r="I445" s="18">
        <v>17848</v>
      </c>
      <c r="J445" s="18">
        <v>31731</v>
      </c>
      <c r="K445" s="14">
        <f t="shared" si="56"/>
        <v>49579</v>
      </c>
      <c r="L445" s="59">
        <v>18058</v>
      </c>
      <c r="M445" s="59">
        <v>32104</v>
      </c>
      <c r="N445" s="56">
        <f t="shared" si="57"/>
        <v>50162</v>
      </c>
      <c r="O445" s="11">
        <f t="shared" si="58"/>
        <v>18058</v>
      </c>
      <c r="P445" s="11">
        <f t="shared" si="59"/>
        <v>32104</v>
      </c>
      <c r="Q445" s="11">
        <f t="shared" si="60"/>
        <v>50162</v>
      </c>
      <c r="R445" s="293">
        <f t="shared" si="61"/>
        <v>89.104904766604164</v>
      </c>
      <c r="S445" s="293">
        <f t="shared" si="62"/>
        <v>89.105997946098981</v>
      </c>
      <c r="T445" s="293">
        <f t="shared" si="63"/>
        <v>89.105604405364602</v>
      </c>
    </row>
    <row r="446" spans="1:20" x14ac:dyDescent="0.2">
      <c r="A446" s="10" t="str">
        <f>IF(COUNTRY_INFO!A446=0," ",COUNTRY_INFO!A446)</f>
        <v>Ethiopia</v>
      </c>
      <c r="B446" s="10" t="str">
        <f>IF(COUNTRY_INFO!B446=0," ",COUNTRY_INFO!B446)</f>
        <v>Oromia Illu Aba bora</v>
      </c>
      <c r="C446" s="10" t="str">
        <f>IF(COUNTRY_INFO!C446=0," ",COUNTRY_INFO!C446)</f>
        <v>Darimu</v>
      </c>
      <c r="D446" s="11" t="str">
        <f>IF(COUNTRY_INFO!$T$9:$T$1000="MDA3 (IVM)", COUNTRY_INFO!$T$9:$T$1000, " ")</f>
        <v>MDA3 (IVM)</v>
      </c>
      <c r="E446" s="253" t="s">
        <v>1185</v>
      </c>
      <c r="F446" s="288">
        <v>57251</v>
      </c>
      <c r="G446" s="295">
        <v>101780</v>
      </c>
      <c r="H446" s="11">
        <f t="shared" si="55"/>
        <v>159031</v>
      </c>
      <c r="I446" s="18">
        <v>58946</v>
      </c>
      <c r="J446" s="18">
        <v>104794</v>
      </c>
      <c r="K446" s="14">
        <f t="shared" si="56"/>
        <v>163740</v>
      </c>
      <c r="L446" s="59">
        <v>62435</v>
      </c>
      <c r="M446" s="59">
        <v>110996</v>
      </c>
      <c r="N446" s="56">
        <f t="shared" si="57"/>
        <v>173431</v>
      </c>
      <c r="O446" s="11">
        <f t="shared" si="58"/>
        <v>62435</v>
      </c>
      <c r="P446" s="11">
        <f t="shared" si="59"/>
        <v>110996</v>
      </c>
      <c r="Q446" s="11">
        <f t="shared" si="60"/>
        <v>173431</v>
      </c>
      <c r="R446" s="294">
        <f t="shared" si="61"/>
        <v>109.05486367050356</v>
      </c>
      <c r="S446" s="294">
        <f t="shared" si="62"/>
        <v>109.05482413047748</v>
      </c>
      <c r="T446" s="294">
        <f t="shared" si="63"/>
        <v>109.0548383648471</v>
      </c>
    </row>
    <row r="447" spans="1:20" x14ac:dyDescent="0.2">
      <c r="A447" s="10" t="str">
        <f>IF(COUNTRY_INFO!A447=0," ",COUNTRY_INFO!A447)</f>
        <v>Ethiopia</v>
      </c>
      <c r="B447" s="10" t="str">
        <f>IF(COUNTRY_INFO!B447=0," ",COUNTRY_INFO!B447)</f>
        <v>Oromia Illu Aba bora</v>
      </c>
      <c r="C447" s="10" t="str">
        <f>IF(COUNTRY_INFO!C447=0," ",COUNTRY_INFO!C447)</f>
        <v>Didu</v>
      </c>
      <c r="D447" s="11" t="str">
        <f>IF(COUNTRY_INFO!$T$9:$T$1000="MDA3 (IVM)", COUNTRY_INFO!$T$9:$T$1000, " ")</f>
        <v>MDA3 (IVM)</v>
      </c>
      <c r="E447" s="253" t="s">
        <v>1185</v>
      </c>
      <c r="F447" s="288">
        <v>12891</v>
      </c>
      <c r="G447" s="295">
        <v>22918</v>
      </c>
      <c r="H447" s="11">
        <f t="shared" si="55"/>
        <v>35809</v>
      </c>
      <c r="I447" s="18">
        <v>12630</v>
      </c>
      <c r="J447" s="18">
        <v>22452</v>
      </c>
      <c r="K447" s="14">
        <f t="shared" si="56"/>
        <v>35082</v>
      </c>
      <c r="L447" s="59">
        <v>13111</v>
      </c>
      <c r="M447" s="59">
        <v>23308</v>
      </c>
      <c r="N447" s="56">
        <f t="shared" si="57"/>
        <v>36419</v>
      </c>
      <c r="O447" s="11">
        <f t="shared" si="58"/>
        <v>13111</v>
      </c>
      <c r="P447" s="11">
        <f t="shared" si="59"/>
        <v>23308</v>
      </c>
      <c r="Q447" s="11">
        <f t="shared" si="60"/>
        <v>36419</v>
      </c>
      <c r="R447" s="294">
        <f t="shared" si="61"/>
        <v>101.70661701962609</v>
      </c>
      <c r="S447" s="294">
        <f t="shared" si="62"/>
        <v>101.70171917270268</v>
      </c>
      <c r="T447" s="294">
        <f t="shared" si="63"/>
        <v>101.70348236476863</v>
      </c>
    </row>
    <row r="448" spans="1:20" x14ac:dyDescent="0.2">
      <c r="A448" s="10" t="str">
        <f>IF(COUNTRY_INFO!A448=0," ",COUNTRY_INFO!A448)</f>
        <v>Ethiopia</v>
      </c>
      <c r="B448" s="10" t="str">
        <f>IF(COUNTRY_INFO!B448=0," ",COUNTRY_INFO!B448)</f>
        <v>Oromia Illu Aba bora</v>
      </c>
      <c r="C448" s="10" t="str">
        <f>IF(COUNTRY_INFO!C448=0," ",COUNTRY_INFO!C448)</f>
        <v>Doranii</v>
      </c>
      <c r="D448" s="11" t="str">
        <f>IF(COUNTRY_INFO!$T$9:$T$1000="MDA3 (IVM)", COUNTRY_INFO!$T$9:$T$1000, " ")</f>
        <v>MDA3 (IVM)</v>
      </c>
      <c r="E448" s="253" t="s">
        <v>1185</v>
      </c>
      <c r="F448" s="288">
        <v>14431</v>
      </c>
      <c r="G448" s="295">
        <v>25655</v>
      </c>
      <c r="H448" s="11">
        <f t="shared" si="55"/>
        <v>40086</v>
      </c>
      <c r="I448" s="18">
        <v>12076</v>
      </c>
      <c r="J448" s="18">
        <v>21468</v>
      </c>
      <c r="K448" s="14">
        <f t="shared" si="56"/>
        <v>33544</v>
      </c>
      <c r="L448" s="59">
        <v>12344</v>
      </c>
      <c r="M448" s="59">
        <v>21944</v>
      </c>
      <c r="N448" s="56">
        <f t="shared" si="57"/>
        <v>34288</v>
      </c>
      <c r="O448" s="11">
        <f t="shared" si="58"/>
        <v>12344</v>
      </c>
      <c r="P448" s="11">
        <f t="shared" si="59"/>
        <v>21944</v>
      </c>
      <c r="Q448" s="11">
        <f t="shared" si="60"/>
        <v>34288</v>
      </c>
      <c r="R448" s="293">
        <f t="shared" si="61"/>
        <v>85.538077749289727</v>
      </c>
      <c r="S448" s="293">
        <f t="shared" si="62"/>
        <v>85.534983434028462</v>
      </c>
      <c r="T448" s="293">
        <f t="shared" si="63"/>
        <v>85.536097390610195</v>
      </c>
    </row>
    <row r="449" spans="1:20" x14ac:dyDescent="0.2">
      <c r="A449" s="10" t="str">
        <f>IF(COUNTRY_INFO!A449=0," ",COUNTRY_INFO!A449)</f>
        <v>Ethiopia</v>
      </c>
      <c r="B449" s="10" t="str">
        <f>IF(COUNTRY_INFO!B449=0," ",COUNTRY_INFO!B449)</f>
        <v>Oromia Illu Aba bora</v>
      </c>
      <c r="C449" s="10" t="str">
        <f>IF(COUNTRY_INFO!C449=0," ",COUNTRY_INFO!C449)</f>
        <v>Halu</v>
      </c>
      <c r="D449" s="11" t="str">
        <f>IF(COUNTRY_INFO!$T$9:$T$1000="MDA3 (IVM)", COUNTRY_INFO!$T$9:$T$1000, " ")</f>
        <v>MDA3 (IVM)</v>
      </c>
      <c r="E449" s="253" t="s">
        <v>1185</v>
      </c>
      <c r="F449" s="288">
        <v>6722</v>
      </c>
      <c r="G449" s="295">
        <v>11951</v>
      </c>
      <c r="H449" s="11">
        <f t="shared" si="55"/>
        <v>18673</v>
      </c>
      <c r="I449" s="18">
        <v>6962</v>
      </c>
      <c r="J449" s="18">
        <v>12376</v>
      </c>
      <c r="K449" s="14">
        <f t="shared" si="56"/>
        <v>19338</v>
      </c>
      <c r="L449" s="59">
        <v>6992</v>
      </c>
      <c r="M449" s="59">
        <v>12429</v>
      </c>
      <c r="N449" s="56">
        <f t="shared" si="57"/>
        <v>19421</v>
      </c>
      <c r="O449" s="11">
        <f t="shared" si="58"/>
        <v>6992</v>
      </c>
      <c r="P449" s="11">
        <f t="shared" si="59"/>
        <v>12429</v>
      </c>
      <c r="Q449" s="11">
        <f t="shared" si="60"/>
        <v>19421</v>
      </c>
      <c r="R449" s="294">
        <f t="shared" si="61"/>
        <v>104.01666170782504</v>
      </c>
      <c r="S449" s="294">
        <f t="shared" si="62"/>
        <v>103.99966529997491</v>
      </c>
      <c r="T449" s="294">
        <f t="shared" si="63"/>
        <v>104.00578375194132</v>
      </c>
    </row>
    <row r="450" spans="1:20" x14ac:dyDescent="0.2">
      <c r="A450" s="10" t="str">
        <f>IF(COUNTRY_INFO!A450=0," ",COUNTRY_INFO!A450)</f>
        <v>Ethiopia</v>
      </c>
      <c r="B450" s="10" t="str">
        <f>IF(COUNTRY_INFO!B450=0," ",COUNTRY_INFO!B450)</f>
        <v>Oromia Illu Aba bora</v>
      </c>
      <c r="C450" s="10" t="str">
        <f>IF(COUNTRY_INFO!C450=0," ",COUNTRY_INFO!C450)</f>
        <v>Hurumu</v>
      </c>
      <c r="D450" s="11" t="str">
        <f>IF(COUNTRY_INFO!$T$9:$T$1000="MDA3 (IVM)", COUNTRY_INFO!$T$9:$T$1000, " ")</f>
        <v>MDA3 (IVM)</v>
      </c>
      <c r="E450" s="253" t="s">
        <v>1185</v>
      </c>
      <c r="F450" s="288">
        <v>17004</v>
      </c>
      <c r="G450" s="295">
        <v>30230</v>
      </c>
      <c r="H450" s="11">
        <f t="shared" si="55"/>
        <v>47234</v>
      </c>
      <c r="I450" s="18">
        <v>15499</v>
      </c>
      <c r="J450" s="18">
        <v>27553</v>
      </c>
      <c r="K450" s="14">
        <f t="shared" si="56"/>
        <v>43052</v>
      </c>
      <c r="L450" s="59">
        <v>15465</v>
      </c>
      <c r="M450" s="59">
        <v>27492</v>
      </c>
      <c r="N450" s="56">
        <f t="shared" si="57"/>
        <v>42957</v>
      </c>
      <c r="O450" s="11">
        <f t="shared" si="58"/>
        <v>15499</v>
      </c>
      <c r="P450" s="11">
        <f t="shared" si="59"/>
        <v>27553</v>
      </c>
      <c r="Q450" s="11">
        <f t="shared" si="60"/>
        <v>43052</v>
      </c>
      <c r="R450" s="293">
        <f t="shared" si="61"/>
        <v>91.149141378499181</v>
      </c>
      <c r="S450" s="293">
        <f t="shared" si="62"/>
        <v>91.144558385709558</v>
      </c>
      <c r="T450" s="293">
        <f t="shared" si="63"/>
        <v>91.146208239827246</v>
      </c>
    </row>
    <row r="451" spans="1:20" x14ac:dyDescent="0.2">
      <c r="A451" s="10" t="str">
        <f>IF(COUNTRY_INFO!A451=0," ",COUNTRY_INFO!A451)</f>
        <v>Ethiopia</v>
      </c>
      <c r="B451" s="10" t="str">
        <f>IF(COUNTRY_INFO!B451=0," ",COUNTRY_INFO!B451)</f>
        <v>Oromia Illu Aba bora</v>
      </c>
      <c r="C451" s="10" t="str">
        <f>IF(COUNTRY_INFO!C451=0," ",COUNTRY_INFO!C451)</f>
        <v>Metu</v>
      </c>
      <c r="D451" s="11" t="str">
        <f>IF(COUNTRY_INFO!$T$9:$T$1000="MDA3 (IVM)", COUNTRY_INFO!$T$9:$T$1000, " ")</f>
        <v>MDA3 (IVM)</v>
      </c>
      <c r="E451" s="253" t="s">
        <v>1185</v>
      </c>
      <c r="F451" s="288">
        <v>24935</v>
      </c>
      <c r="G451" s="295">
        <v>44329</v>
      </c>
      <c r="H451" s="11">
        <f t="shared" si="55"/>
        <v>69264</v>
      </c>
      <c r="I451" s="18">
        <v>20368</v>
      </c>
      <c r="J451" s="18">
        <v>36209</v>
      </c>
      <c r="K451" s="14">
        <f t="shared" si="56"/>
        <v>56577</v>
      </c>
      <c r="L451" s="59">
        <v>20665</v>
      </c>
      <c r="M451" s="59">
        <v>36738</v>
      </c>
      <c r="N451" s="56">
        <f t="shared" si="57"/>
        <v>57403</v>
      </c>
      <c r="O451" s="11">
        <f t="shared" si="58"/>
        <v>20665</v>
      </c>
      <c r="P451" s="11">
        <f t="shared" si="59"/>
        <v>36738</v>
      </c>
      <c r="Q451" s="11">
        <f t="shared" si="60"/>
        <v>57403</v>
      </c>
      <c r="R451" s="293">
        <f t="shared" si="61"/>
        <v>82.875476238219363</v>
      </c>
      <c r="S451" s="293">
        <f t="shared" si="62"/>
        <v>82.875769812086901</v>
      </c>
      <c r="T451" s="293">
        <f t="shared" si="63"/>
        <v>82.87566412566413</v>
      </c>
    </row>
    <row r="452" spans="1:20" x14ac:dyDescent="0.2">
      <c r="A452" s="10" t="str">
        <f>IF(COUNTRY_INFO!A452=0," ",COUNTRY_INFO!A452)</f>
        <v>Ethiopia</v>
      </c>
      <c r="B452" s="10" t="str">
        <f>IF(COUNTRY_INFO!B452=0," ",COUNTRY_INFO!B452)</f>
        <v>Oromia Illu Aba bora</v>
      </c>
      <c r="C452" s="10" t="str">
        <f>IF(COUNTRY_INFO!C452=0," ",COUNTRY_INFO!C452)</f>
        <v>Metu Town</v>
      </c>
      <c r="D452" s="11" t="str">
        <f>IF(COUNTRY_INFO!$T$9:$T$1000="MDA3 (IVM)", COUNTRY_INFO!$T$9:$T$1000, " ")</f>
        <v>MDA3 (IVM)</v>
      </c>
      <c r="E452" s="253" t="s">
        <v>1185</v>
      </c>
      <c r="F452" s="288">
        <v>12776</v>
      </c>
      <c r="G452" s="295">
        <v>22713</v>
      </c>
      <c r="H452" s="11">
        <f t="shared" si="55"/>
        <v>35489</v>
      </c>
      <c r="I452" s="18">
        <v>12071</v>
      </c>
      <c r="J452" s="18">
        <v>21460</v>
      </c>
      <c r="K452" s="14">
        <f t="shared" si="56"/>
        <v>33531</v>
      </c>
      <c r="L452" s="59">
        <v>12447</v>
      </c>
      <c r="M452" s="59">
        <v>22128</v>
      </c>
      <c r="N452" s="56">
        <f t="shared" si="57"/>
        <v>34575</v>
      </c>
      <c r="O452" s="11">
        <f t="shared" si="58"/>
        <v>12447</v>
      </c>
      <c r="P452" s="11">
        <f t="shared" si="59"/>
        <v>22128</v>
      </c>
      <c r="Q452" s="11">
        <f t="shared" si="60"/>
        <v>34575</v>
      </c>
      <c r="R452" s="293">
        <f t="shared" si="61"/>
        <v>97.424859110832813</v>
      </c>
      <c r="S452" s="293">
        <f t="shared" si="62"/>
        <v>97.424382512217676</v>
      </c>
      <c r="T452" s="293">
        <f t="shared" si="63"/>
        <v>97.424554087181946</v>
      </c>
    </row>
    <row r="453" spans="1:20" x14ac:dyDescent="0.2">
      <c r="A453" s="10" t="str">
        <f>IF(COUNTRY_INFO!A453=0," ",COUNTRY_INFO!A453)</f>
        <v>Ethiopia</v>
      </c>
      <c r="B453" s="10" t="str">
        <f>IF(COUNTRY_INFO!B453=0," ",COUNTRY_INFO!B453)</f>
        <v>Oromia Illu Aba bora</v>
      </c>
      <c r="C453" s="10" t="str">
        <f>IF(COUNTRY_INFO!C453=0," ",COUNTRY_INFO!C453)</f>
        <v>Nonno  sale</v>
      </c>
      <c r="D453" s="11" t="str">
        <f>IF(COUNTRY_INFO!$T$9:$T$1000="MDA3 (IVM)", COUNTRY_INFO!$T$9:$T$1000, " ")</f>
        <v>MDA3 (IVM)</v>
      </c>
      <c r="E453" s="253" t="s">
        <v>1185</v>
      </c>
      <c r="F453" s="288">
        <v>9332</v>
      </c>
      <c r="G453" s="295">
        <v>16590</v>
      </c>
      <c r="H453" s="11">
        <f t="shared" si="55"/>
        <v>25922</v>
      </c>
      <c r="I453" s="18">
        <v>8854</v>
      </c>
      <c r="J453" s="18">
        <v>15740</v>
      </c>
      <c r="K453" s="14">
        <f t="shared" si="56"/>
        <v>24594</v>
      </c>
      <c r="L453" s="59">
        <v>9464</v>
      </c>
      <c r="M453" s="59">
        <v>16824</v>
      </c>
      <c r="N453" s="56">
        <f t="shared" si="57"/>
        <v>26288</v>
      </c>
      <c r="O453" s="11">
        <f t="shared" si="58"/>
        <v>9464</v>
      </c>
      <c r="P453" s="11">
        <f t="shared" si="59"/>
        <v>16824</v>
      </c>
      <c r="Q453" s="11">
        <f t="shared" si="60"/>
        <v>26288</v>
      </c>
      <c r="R453" s="294">
        <f t="shared" si="61"/>
        <v>101.41448778396914</v>
      </c>
      <c r="S453" s="294">
        <f t="shared" si="62"/>
        <v>101.41048824593129</v>
      </c>
      <c r="T453" s="294">
        <f t="shared" si="63"/>
        <v>101.41192809196822</v>
      </c>
    </row>
    <row r="454" spans="1:20" x14ac:dyDescent="0.2">
      <c r="A454" s="10" t="str">
        <f>IF(COUNTRY_INFO!A454=0," ",COUNTRY_INFO!A454)</f>
        <v>Ethiopia</v>
      </c>
      <c r="B454" s="10" t="str">
        <f>IF(COUNTRY_INFO!B454=0," ",COUNTRY_INFO!B454)</f>
        <v>Oromia Illu Aba bora</v>
      </c>
      <c r="C454" s="10" t="str">
        <f>IF(COUNTRY_INFO!C454=0," ",COUNTRY_INFO!C454)</f>
        <v>Yayo</v>
      </c>
      <c r="D454" s="11" t="str">
        <f>IF(COUNTRY_INFO!$T$9:$T$1000="MDA3 (IVM)", COUNTRY_INFO!$T$9:$T$1000, " ")</f>
        <v>MDA3 (IVM)</v>
      </c>
      <c r="E454" s="253" t="s">
        <v>1185</v>
      </c>
      <c r="F454" s="288">
        <v>21162</v>
      </c>
      <c r="G454" s="295">
        <v>37622</v>
      </c>
      <c r="H454" s="11">
        <f t="shared" si="55"/>
        <v>58784</v>
      </c>
      <c r="I454" s="18">
        <v>20957</v>
      </c>
      <c r="J454" s="18">
        <v>37257</v>
      </c>
      <c r="K454" s="14">
        <f t="shared" si="56"/>
        <v>58214</v>
      </c>
      <c r="L454" s="59">
        <v>21473</v>
      </c>
      <c r="M454" s="59">
        <v>38173</v>
      </c>
      <c r="N454" s="56">
        <f t="shared" si="57"/>
        <v>59646</v>
      </c>
      <c r="O454" s="11">
        <f t="shared" si="58"/>
        <v>21473</v>
      </c>
      <c r="P454" s="11">
        <f t="shared" si="59"/>
        <v>38173</v>
      </c>
      <c r="Q454" s="11">
        <f t="shared" si="60"/>
        <v>59646</v>
      </c>
      <c r="R454" s="294">
        <f t="shared" si="61"/>
        <v>101.46961534826575</v>
      </c>
      <c r="S454" s="294">
        <f t="shared" si="62"/>
        <v>101.46456860347668</v>
      </c>
      <c r="T454" s="294">
        <f t="shared" si="63"/>
        <v>101.4663854109962</v>
      </c>
    </row>
    <row r="455" spans="1:20" x14ac:dyDescent="0.2">
      <c r="A455" s="10" t="str">
        <f>IF(COUNTRY_INFO!A455=0," ",COUNTRY_INFO!A455)</f>
        <v>Ethiopia</v>
      </c>
      <c r="B455" s="10" t="str">
        <f>IF(COUNTRY_INFO!B455=0," ",COUNTRY_INFO!B455)</f>
        <v>Oromia Jimma</v>
      </c>
      <c r="C455" s="10" t="str">
        <f>IF(COUNTRY_INFO!C455=0," ",COUNTRY_INFO!C455)</f>
        <v>Agaro Town</v>
      </c>
      <c r="D455" s="11" t="str">
        <f>IF(COUNTRY_INFO!$T$9:$T$1000="MDA3 (IVM)", COUNTRY_INFO!$T$9:$T$1000, " ")</f>
        <v>MDA3 (IVM)</v>
      </c>
      <c r="E455" s="253" t="s">
        <v>1185</v>
      </c>
      <c r="F455" s="288">
        <v>11300</v>
      </c>
      <c r="G455" s="295">
        <v>20090</v>
      </c>
      <c r="H455" s="11">
        <f t="shared" si="55"/>
        <v>31390</v>
      </c>
      <c r="I455" s="18">
        <v>11043</v>
      </c>
      <c r="J455" s="18">
        <v>19633</v>
      </c>
      <c r="K455" s="14">
        <f t="shared" si="56"/>
        <v>30676</v>
      </c>
      <c r="L455" s="59">
        <v>11389</v>
      </c>
      <c r="M455" s="59">
        <v>20246</v>
      </c>
      <c r="N455" s="56">
        <f t="shared" si="57"/>
        <v>31635</v>
      </c>
      <c r="O455" s="11">
        <f t="shared" si="58"/>
        <v>11389</v>
      </c>
      <c r="P455" s="11">
        <f t="shared" si="59"/>
        <v>20246</v>
      </c>
      <c r="Q455" s="11">
        <f t="shared" si="60"/>
        <v>31635</v>
      </c>
      <c r="R455" s="294">
        <f t="shared" si="61"/>
        <v>100.78761061946904</v>
      </c>
      <c r="S455" s="294">
        <f t="shared" si="62"/>
        <v>100.77650572424091</v>
      </c>
      <c r="T455" s="294">
        <f t="shared" si="63"/>
        <v>100.78050334501434</v>
      </c>
    </row>
    <row r="456" spans="1:20" x14ac:dyDescent="0.2">
      <c r="A456" s="10" t="str">
        <f>IF(COUNTRY_INFO!A456=0," ",COUNTRY_INFO!A456)</f>
        <v>Ethiopia</v>
      </c>
      <c r="B456" s="10" t="str">
        <f>IF(COUNTRY_INFO!B456=0," ",COUNTRY_INFO!B456)</f>
        <v>Oromia Jimma</v>
      </c>
      <c r="C456" s="10" t="str">
        <f>IF(COUNTRY_INFO!C456=0," ",COUNTRY_INFO!C456)</f>
        <v xml:space="preserve">Boter Tolay </v>
      </c>
      <c r="D456" s="11" t="str">
        <f>IF(COUNTRY_INFO!$T$9:$T$1000="MDA3 (IVM)", COUNTRY_INFO!$T$9:$T$1000, " ")</f>
        <v>MDA3 (IVM)</v>
      </c>
      <c r="E456" s="253" t="s">
        <v>1185</v>
      </c>
      <c r="F456" s="288">
        <v>19249</v>
      </c>
      <c r="G456" s="295">
        <v>34220</v>
      </c>
      <c r="H456" s="11">
        <f t="shared" si="55"/>
        <v>53469</v>
      </c>
      <c r="I456" s="18">
        <v>18928</v>
      </c>
      <c r="J456" s="18">
        <v>33650</v>
      </c>
      <c r="K456" s="14">
        <f t="shared" si="56"/>
        <v>52578</v>
      </c>
      <c r="L456" s="59">
        <v>19495</v>
      </c>
      <c r="M456" s="59">
        <v>34659</v>
      </c>
      <c r="N456" s="56">
        <f t="shared" si="57"/>
        <v>54154</v>
      </c>
      <c r="O456" s="11">
        <f t="shared" si="58"/>
        <v>19495</v>
      </c>
      <c r="P456" s="11">
        <f t="shared" si="59"/>
        <v>34659</v>
      </c>
      <c r="Q456" s="11">
        <f t="shared" si="60"/>
        <v>54154</v>
      </c>
      <c r="R456" s="294">
        <f t="shared" si="61"/>
        <v>101.27798846693335</v>
      </c>
      <c r="S456" s="294">
        <f t="shared" si="62"/>
        <v>101.28287551139685</v>
      </c>
      <c r="T456" s="294">
        <f t="shared" si="63"/>
        <v>101.28111616076605</v>
      </c>
    </row>
    <row r="457" spans="1:20" x14ac:dyDescent="0.2">
      <c r="A457" s="10" t="str">
        <f>IF(COUNTRY_INFO!A457=0," ",COUNTRY_INFO!A457)</f>
        <v>Ethiopia</v>
      </c>
      <c r="B457" s="10" t="str">
        <f>IF(COUNTRY_INFO!B457=0," ",COUNTRY_INFO!B457)</f>
        <v>Oromia Jimma</v>
      </c>
      <c r="C457" s="10" t="str">
        <f>IF(COUNTRY_INFO!C457=0," ",COUNTRY_INFO!C457)</f>
        <v>Chora Boter</v>
      </c>
      <c r="D457" s="11" t="str">
        <f>IF(COUNTRY_INFO!$T$9:$T$1000="MDA3 (IVM)", COUNTRY_INFO!$T$9:$T$1000, " ")</f>
        <v>MDA3 (IVM)</v>
      </c>
      <c r="E457" s="253" t="s">
        <v>1185</v>
      </c>
      <c r="F457" s="288">
        <v>23815</v>
      </c>
      <c r="G457" s="295">
        <v>42338</v>
      </c>
      <c r="H457" s="11">
        <f t="shared" si="55"/>
        <v>66153</v>
      </c>
      <c r="I457" s="18">
        <v>24391</v>
      </c>
      <c r="J457" s="18">
        <v>43362</v>
      </c>
      <c r="K457" s="14">
        <f t="shared" si="56"/>
        <v>67753</v>
      </c>
      <c r="L457" s="59">
        <v>25471</v>
      </c>
      <c r="M457" s="59">
        <v>45281</v>
      </c>
      <c r="N457" s="56">
        <f t="shared" si="57"/>
        <v>70752</v>
      </c>
      <c r="O457" s="11">
        <f t="shared" si="58"/>
        <v>25471</v>
      </c>
      <c r="P457" s="11">
        <f t="shared" si="59"/>
        <v>45281</v>
      </c>
      <c r="Q457" s="11">
        <f t="shared" si="60"/>
        <v>70752</v>
      </c>
      <c r="R457" s="294">
        <f t="shared" si="61"/>
        <v>106.95360067184548</v>
      </c>
      <c r="S457" s="294">
        <f t="shared" si="62"/>
        <v>106.95120222967547</v>
      </c>
      <c r="T457" s="294">
        <f t="shared" si="63"/>
        <v>106.95206566595618</v>
      </c>
    </row>
    <row r="458" spans="1:20" x14ac:dyDescent="0.2">
      <c r="A458" s="10" t="str">
        <f>IF(COUNTRY_INFO!A458=0," ",COUNTRY_INFO!A458)</f>
        <v>Ethiopia</v>
      </c>
      <c r="B458" s="10" t="str">
        <f>IF(COUNTRY_INFO!B458=0," ",COUNTRY_INFO!B458)</f>
        <v>Oromia Jimma</v>
      </c>
      <c r="C458" s="10" t="str">
        <f>IF(COUNTRY_INFO!C458=0," ",COUNTRY_INFO!C458)</f>
        <v>Dedo</v>
      </c>
      <c r="D458" s="11" t="str">
        <f>IF(COUNTRY_INFO!$T$9:$T$1000="MDA3 (IVM)", COUNTRY_INFO!$T$9:$T$1000, " ")</f>
        <v>MDA3 (IVM)</v>
      </c>
      <c r="E458" s="253" t="s">
        <v>1185</v>
      </c>
      <c r="F458" s="288">
        <v>71378</v>
      </c>
      <c r="G458" s="295">
        <v>126894</v>
      </c>
      <c r="H458" s="11">
        <f t="shared" ref="H458:H521" si="64">SUM(F458:G458)</f>
        <v>198272</v>
      </c>
      <c r="I458" s="18">
        <v>71307</v>
      </c>
      <c r="J458" s="18">
        <v>126768</v>
      </c>
      <c r="K458" s="14">
        <f t="shared" ref="K458:K521" si="65">SUM(I458:J458)</f>
        <v>198075</v>
      </c>
      <c r="L458" s="59">
        <v>73140</v>
      </c>
      <c r="M458" s="59">
        <v>130026</v>
      </c>
      <c r="N458" s="56">
        <f t="shared" ref="N458:N521" si="66">SUM(L458:M458)</f>
        <v>203166</v>
      </c>
      <c r="O458" s="11">
        <f t="shared" ref="O458:O521" si="67">MAX(I458,L458)</f>
        <v>73140</v>
      </c>
      <c r="P458" s="11">
        <f t="shared" ref="P458:P521" si="68">MAX(J458,M458)</f>
        <v>130026</v>
      </c>
      <c r="Q458" s="11">
        <f t="shared" ref="Q458:Q521" si="69">SUM(O458:P458)</f>
        <v>203166</v>
      </c>
      <c r="R458" s="294">
        <f t="shared" ref="R458:R521" si="70">IF(F458&lt;&gt;0, IF(MAX(I458,L458)/F458*100=0, "-", MAX(I458,L458)/F458*100), " ")</f>
        <v>102.4685477317941</v>
      </c>
      <c r="S458" s="294">
        <f t="shared" ref="S458:S521" si="71">IF(G458&lt;&gt;0, IF(MAX(J458,M458)/G458*100=0, "-", MAX(J458,M458)/G458*100), " ")</f>
        <v>102.46820180623197</v>
      </c>
      <c r="T458" s="294">
        <f t="shared" ref="T458:T521" si="72">IF(H458&lt;&gt;0, IF((MAX(I458,L458)+MAX(J458,M458))/H458*100=0, "-",(MAX(I458,L458)+MAX(J458,M458))/H458*100), " ")</f>
        <v>102.46832633957392</v>
      </c>
    </row>
    <row r="459" spans="1:20" x14ac:dyDescent="0.2">
      <c r="A459" s="10" t="str">
        <f>IF(COUNTRY_INFO!A459=0," ",COUNTRY_INFO!A459)</f>
        <v>Ethiopia</v>
      </c>
      <c r="B459" s="10" t="str">
        <f>IF(COUNTRY_INFO!B459=0," ",COUNTRY_INFO!B459)</f>
        <v>Oromia Jimma</v>
      </c>
      <c r="C459" s="10" t="str">
        <f>IF(COUNTRY_INFO!C459=0," ",COUNTRY_INFO!C459)</f>
        <v>Gera</v>
      </c>
      <c r="D459" s="11" t="str">
        <f>IF(COUNTRY_INFO!$T$9:$T$1000="MDA3 (IVM)", COUNTRY_INFO!$T$9:$T$1000, " ")</f>
        <v>MDA3 (IVM)</v>
      </c>
      <c r="E459" s="253" t="s">
        <v>1185</v>
      </c>
      <c r="F459" s="288">
        <v>44430</v>
      </c>
      <c r="G459" s="295">
        <v>78987</v>
      </c>
      <c r="H459" s="11">
        <f t="shared" si="64"/>
        <v>123417</v>
      </c>
      <c r="I459" s="18">
        <v>49929</v>
      </c>
      <c r="J459" s="18">
        <v>88763</v>
      </c>
      <c r="K459" s="14">
        <f t="shared" si="65"/>
        <v>138692</v>
      </c>
      <c r="L459" s="59">
        <v>51593</v>
      </c>
      <c r="M459" s="59">
        <v>91720</v>
      </c>
      <c r="N459" s="56">
        <f t="shared" si="66"/>
        <v>143313</v>
      </c>
      <c r="O459" s="11">
        <f t="shared" si="67"/>
        <v>51593</v>
      </c>
      <c r="P459" s="11">
        <f t="shared" si="68"/>
        <v>91720</v>
      </c>
      <c r="Q459" s="11">
        <f t="shared" si="69"/>
        <v>143313</v>
      </c>
      <c r="R459" s="294">
        <f t="shared" si="70"/>
        <v>116.12198964663516</v>
      </c>
      <c r="S459" s="294">
        <f t="shared" si="71"/>
        <v>116.1203742387988</v>
      </c>
      <c r="T459" s="294">
        <f t="shared" si="72"/>
        <v>116.1209557840492</v>
      </c>
    </row>
    <row r="460" spans="1:20" x14ac:dyDescent="0.2">
      <c r="A460" s="10" t="str">
        <f>IF(COUNTRY_INFO!A460=0," ",COUNTRY_INFO!A460)</f>
        <v>Ethiopia</v>
      </c>
      <c r="B460" s="10" t="str">
        <f>IF(COUNTRY_INFO!B460=0," ",COUNTRY_INFO!B460)</f>
        <v>Oromia Jimma</v>
      </c>
      <c r="C460" s="10" t="str">
        <f>IF(COUNTRY_INFO!C460=0," ",COUNTRY_INFO!C460)</f>
        <v>Gomma</v>
      </c>
      <c r="D460" s="11" t="str">
        <f>IF(COUNTRY_INFO!$T$9:$T$1000="MDA3 (IVM)", COUNTRY_INFO!$T$9:$T$1000, " ")</f>
        <v>MDA3 (IVM)</v>
      </c>
      <c r="E460" s="253" t="s">
        <v>1185</v>
      </c>
      <c r="F460" s="288">
        <v>84400</v>
      </c>
      <c r="G460" s="295">
        <v>150045</v>
      </c>
      <c r="H460" s="11">
        <f t="shared" si="64"/>
        <v>234445</v>
      </c>
      <c r="I460" s="18">
        <v>85829</v>
      </c>
      <c r="J460" s="18">
        <v>152585</v>
      </c>
      <c r="K460" s="14">
        <f t="shared" si="65"/>
        <v>238414</v>
      </c>
      <c r="L460" s="59">
        <v>87488</v>
      </c>
      <c r="M460" s="59">
        <v>155535</v>
      </c>
      <c r="N460" s="56">
        <f t="shared" si="66"/>
        <v>243023</v>
      </c>
      <c r="O460" s="11">
        <f t="shared" si="67"/>
        <v>87488</v>
      </c>
      <c r="P460" s="11">
        <f t="shared" si="68"/>
        <v>155535</v>
      </c>
      <c r="Q460" s="11">
        <f t="shared" si="69"/>
        <v>243023</v>
      </c>
      <c r="R460" s="294">
        <f t="shared" si="70"/>
        <v>103.65876777251184</v>
      </c>
      <c r="S460" s="294">
        <f t="shared" si="71"/>
        <v>103.65890232930121</v>
      </c>
      <c r="T460" s="294">
        <f t="shared" si="72"/>
        <v>103.65885388897182</v>
      </c>
    </row>
    <row r="461" spans="1:20" x14ac:dyDescent="0.2">
      <c r="A461" s="10" t="str">
        <f>IF(COUNTRY_INFO!A461=0," ",COUNTRY_INFO!A461)</f>
        <v>Ethiopia</v>
      </c>
      <c r="B461" s="10" t="str">
        <f>IF(COUNTRY_INFO!B461=0," ",COUNTRY_INFO!B461)</f>
        <v>Oromia Jimma</v>
      </c>
      <c r="C461" s="10" t="str">
        <f>IF(COUNTRY_INFO!C461=0," ",COUNTRY_INFO!C461)</f>
        <v>Gumay</v>
      </c>
      <c r="D461" s="11" t="str">
        <f>IF(COUNTRY_INFO!$T$9:$T$1000="MDA3 (IVM)", COUNTRY_INFO!$T$9:$T$1000, " ")</f>
        <v>MDA3 (IVM)</v>
      </c>
      <c r="E461" s="253" t="s">
        <v>1185</v>
      </c>
      <c r="F461" s="288">
        <v>24050</v>
      </c>
      <c r="G461" s="295">
        <v>42755</v>
      </c>
      <c r="H461" s="11">
        <f t="shared" si="64"/>
        <v>66805</v>
      </c>
      <c r="I461" s="18">
        <v>22936</v>
      </c>
      <c r="J461" s="18">
        <v>40775</v>
      </c>
      <c r="K461" s="14">
        <f t="shared" si="65"/>
        <v>63711</v>
      </c>
      <c r="L461" s="59">
        <v>23976</v>
      </c>
      <c r="M461" s="59">
        <v>42624</v>
      </c>
      <c r="N461" s="56">
        <f t="shared" si="66"/>
        <v>66600</v>
      </c>
      <c r="O461" s="11">
        <f t="shared" si="67"/>
        <v>23976</v>
      </c>
      <c r="P461" s="11">
        <f t="shared" si="68"/>
        <v>42624</v>
      </c>
      <c r="Q461" s="11">
        <f t="shared" si="69"/>
        <v>66600</v>
      </c>
      <c r="R461" s="293">
        <f t="shared" si="70"/>
        <v>99.692307692307693</v>
      </c>
      <c r="S461" s="293">
        <f t="shared" si="71"/>
        <v>99.693603087358213</v>
      </c>
      <c r="T461" s="293">
        <f t="shared" si="72"/>
        <v>99.693136741261881</v>
      </c>
    </row>
    <row r="462" spans="1:20" x14ac:dyDescent="0.2">
      <c r="A462" s="10" t="str">
        <f>IF(COUNTRY_INFO!A462=0," ",COUNTRY_INFO!A462)</f>
        <v>Ethiopia</v>
      </c>
      <c r="B462" s="10" t="str">
        <f>IF(COUNTRY_INFO!B462=0," ",COUNTRY_INFO!B462)</f>
        <v>Oromia Jimma</v>
      </c>
      <c r="C462" s="10" t="str">
        <f>IF(COUNTRY_INFO!C462=0," ",COUNTRY_INFO!C462)</f>
        <v>Jimma Town</v>
      </c>
      <c r="D462" s="11" t="str">
        <f>IF(COUNTRY_INFO!$T$9:$T$1000="MDA3 (IVM)", COUNTRY_INFO!$T$9:$T$1000, " ")</f>
        <v>MDA3 (IVM)</v>
      </c>
      <c r="E462" s="253" t="s">
        <v>1185</v>
      </c>
      <c r="F462" s="288">
        <v>53693</v>
      </c>
      <c r="G462" s="295">
        <v>95454</v>
      </c>
      <c r="H462" s="11">
        <f t="shared" si="64"/>
        <v>149147</v>
      </c>
      <c r="I462" s="18">
        <v>47583</v>
      </c>
      <c r="J462" s="18">
        <v>84592</v>
      </c>
      <c r="K462" s="14">
        <f t="shared" si="65"/>
        <v>132175</v>
      </c>
      <c r="L462" s="59">
        <v>50437</v>
      </c>
      <c r="M462" s="59">
        <v>89666</v>
      </c>
      <c r="N462" s="56">
        <f t="shared" si="66"/>
        <v>140103</v>
      </c>
      <c r="O462" s="11">
        <f t="shared" si="67"/>
        <v>50437</v>
      </c>
      <c r="P462" s="11">
        <f t="shared" si="68"/>
        <v>89666</v>
      </c>
      <c r="Q462" s="11">
        <f t="shared" si="69"/>
        <v>140103</v>
      </c>
      <c r="R462" s="293">
        <f t="shared" si="70"/>
        <v>93.935894809379249</v>
      </c>
      <c r="S462" s="293">
        <f t="shared" si="71"/>
        <v>93.936346302931256</v>
      </c>
      <c r="T462" s="293">
        <f t="shared" si="72"/>
        <v>93.936183765010355</v>
      </c>
    </row>
    <row r="463" spans="1:20" x14ac:dyDescent="0.2">
      <c r="A463" s="10" t="str">
        <f>IF(COUNTRY_INFO!A463=0," ",COUNTRY_INFO!A463)</f>
        <v>Ethiopia</v>
      </c>
      <c r="B463" s="10" t="str">
        <f>IF(COUNTRY_INFO!B463=0," ",COUNTRY_INFO!B463)</f>
        <v>Oromia Jimma</v>
      </c>
      <c r="C463" s="10" t="str">
        <f>IF(COUNTRY_INFO!C463=0," ",COUNTRY_INFO!C463)</f>
        <v>Kersa</v>
      </c>
      <c r="D463" s="11" t="str">
        <f>IF(COUNTRY_INFO!$T$9:$T$1000="MDA3 (IVM)", COUNTRY_INFO!$T$9:$T$1000, " ")</f>
        <v>MDA3 (IVM)</v>
      </c>
      <c r="E463" s="253" t="s">
        <v>1185</v>
      </c>
      <c r="F463" s="288">
        <v>65301</v>
      </c>
      <c r="G463" s="295">
        <v>116090</v>
      </c>
      <c r="H463" s="11">
        <f t="shared" si="64"/>
        <v>181391</v>
      </c>
      <c r="I463" s="18">
        <v>66599</v>
      </c>
      <c r="J463" s="18">
        <v>118397</v>
      </c>
      <c r="K463" s="14">
        <f t="shared" si="65"/>
        <v>184996</v>
      </c>
      <c r="L463" s="59">
        <v>67533</v>
      </c>
      <c r="M463" s="59">
        <v>120059</v>
      </c>
      <c r="N463" s="56">
        <f t="shared" si="66"/>
        <v>187592</v>
      </c>
      <c r="O463" s="11">
        <f t="shared" si="67"/>
        <v>67533</v>
      </c>
      <c r="P463" s="11">
        <f t="shared" si="68"/>
        <v>120059</v>
      </c>
      <c r="Q463" s="11">
        <f t="shared" si="69"/>
        <v>187592</v>
      </c>
      <c r="R463" s="294">
        <f t="shared" si="70"/>
        <v>103.41801810079478</v>
      </c>
      <c r="S463" s="294">
        <f t="shared" si="71"/>
        <v>103.41889912998536</v>
      </c>
      <c r="T463" s="294">
        <f t="shared" si="72"/>
        <v>103.41858195831107</v>
      </c>
    </row>
    <row r="464" spans="1:20" x14ac:dyDescent="0.2">
      <c r="A464" s="10" t="str">
        <f>IF(COUNTRY_INFO!A464=0," ",COUNTRY_INFO!A464)</f>
        <v>Ethiopia</v>
      </c>
      <c r="B464" s="10" t="str">
        <f>IF(COUNTRY_INFO!B464=0," ",COUNTRY_INFO!B464)</f>
        <v>Oromia Jimma</v>
      </c>
      <c r="C464" s="10" t="str">
        <f>IF(COUNTRY_INFO!C464=0," ",COUNTRY_INFO!C464)</f>
        <v>Limu Kossa</v>
      </c>
      <c r="D464" s="11" t="str">
        <f>IF(COUNTRY_INFO!$T$9:$T$1000="MDA3 (IVM)", COUNTRY_INFO!$T$9:$T$1000, " ")</f>
        <v>MDA3 (IVM)</v>
      </c>
      <c r="E464" s="253" t="s">
        <v>1185</v>
      </c>
      <c r="F464" s="288">
        <v>63120</v>
      </c>
      <c r="G464" s="295">
        <v>112214</v>
      </c>
      <c r="H464" s="11">
        <f t="shared" si="64"/>
        <v>175334</v>
      </c>
      <c r="I464" s="18">
        <v>63332</v>
      </c>
      <c r="J464" s="18">
        <v>112591</v>
      </c>
      <c r="K464" s="14">
        <f t="shared" si="65"/>
        <v>175923</v>
      </c>
      <c r="L464" s="59">
        <v>63793</v>
      </c>
      <c r="M464" s="59">
        <v>113411</v>
      </c>
      <c r="N464" s="56">
        <f t="shared" si="66"/>
        <v>177204</v>
      </c>
      <c r="O464" s="11">
        <f t="shared" si="67"/>
        <v>63793</v>
      </c>
      <c r="P464" s="11">
        <f t="shared" si="68"/>
        <v>113411</v>
      </c>
      <c r="Q464" s="11">
        <f t="shared" si="69"/>
        <v>177204</v>
      </c>
      <c r="R464" s="294">
        <f t="shared" si="70"/>
        <v>101.06622306717364</v>
      </c>
      <c r="S464" s="294">
        <f t="shared" si="71"/>
        <v>101.06671181848968</v>
      </c>
      <c r="T464" s="294">
        <f t="shared" si="72"/>
        <v>101.06653586868491</v>
      </c>
    </row>
    <row r="465" spans="1:20" x14ac:dyDescent="0.2">
      <c r="A465" s="10" t="str">
        <f>IF(COUNTRY_INFO!A465=0," ",COUNTRY_INFO!A465)</f>
        <v>Ethiopia</v>
      </c>
      <c r="B465" s="10" t="str">
        <f>IF(COUNTRY_INFO!B465=0," ",COUNTRY_INFO!B465)</f>
        <v>Oromia Jimma</v>
      </c>
      <c r="C465" s="10" t="str">
        <f>IF(COUNTRY_INFO!C465=0," ",COUNTRY_INFO!C465)</f>
        <v>Limu Seka</v>
      </c>
      <c r="D465" s="11" t="str">
        <f>IF(COUNTRY_INFO!$T$9:$T$1000="MDA3 (IVM)", COUNTRY_INFO!$T$9:$T$1000, " ")</f>
        <v>MDA3 (IVM)</v>
      </c>
      <c r="E465" s="253" t="s">
        <v>1185</v>
      </c>
      <c r="F465" s="288">
        <v>52393</v>
      </c>
      <c r="G465" s="295">
        <v>93143</v>
      </c>
      <c r="H465" s="11">
        <f t="shared" si="64"/>
        <v>145536</v>
      </c>
      <c r="I465" s="18">
        <v>54600</v>
      </c>
      <c r="J465" s="18">
        <v>97066</v>
      </c>
      <c r="K465" s="14">
        <f t="shared" si="65"/>
        <v>151666</v>
      </c>
      <c r="L465" s="59">
        <v>54998</v>
      </c>
      <c r="M465" s="59">
        <v>97775</v>
      </c>
      <c r="N465" s="56">
        <f t="shared" si="66"/>
        <v>152773</v>
      </c>
      <c r="O465" s="11">
        <f t="shared" si="67"/>
        <v>54998</v>
      </c>
      <c r="P465" s="11">
        <f t="shared" si="68"/>
        <v>97775</v>
      </c>
      <c r="Q465" s="11">
        <f t="shared" si="69"/>
        <v>152773</v>
      </c>
      <c r="R465" s="294">
        <f t="shared" si="70"/>
        <v>104.97203824938445</v>
      </c>
      <c r="S465" s="294">
        <f t="shared" si="71"/>
        <v>104.97299850767101</v>
      </c>
      <c r="T465" s="294">
        <f t="shared" si="72"/>
        <v>104.97265281442392</v>
      </c>
    </row>
    <row r="466" spans="1:20" x14ac:dyDescent="0.2">
      <c r="A466" s="10" t="str">
        <f>IF(COUNTRY_INFO!A466=0," ",COUNTRY_INFO!A466)</f>
        <v>Ethiopia</v>
      </c>
      <c r="B466" s="10" t="str">
        <f>IF(COUNTRY_INFO!B466=0," ",COUNTRY_INFO!B466)</f>
        <v>Oromia Jimma</v>
      </c>
      <c r="C466" s="10" t="str">
        <f>IF(COUNTRY_INFO!C466=0," ",COUNTRY_INFO!C466)</f>
        <v>Mancho</v>
      </c>
      <c r="D466" s="11" t="str">
        <f>IF(COUNTRY_INFO!$T$9:$T$1000="MDA3 (IVM)", COUNTRY_INFO!$T$9:$T$1000, " ")</f>
        <v>MDA3 (IVM)</v>
      </c>
      <c r="E466" s="253" t="s">
        <v>1185</v>
      </c>
      <c r="F466" s="288">
        <v>48475</v>
      </c>
      <c r="G466" s="295">
        <v>86178</v>
      </c>
      <c r="H466" s="11">
        <f t="shared" si="64"/>
        <v>134653</v>
      </c>
      <c r="I466" s="18">
        <v>50309</v>
      </c>
      <c r="J466" s="18">
        <v>89438</v>
      </c>
      <c r="K466" s="14">
        <f t="shared" si="65"/>
        <v>139747</v>
      </c>
      <c r="L466" s="59">
        <v>51061</v>
      </c>
      <c r="M466" s="59">
        <v>90775</v>
      </c>
      <c r="N466" s="56">
        <f t="shared" si="66"/>
        <v>141836</v>
      </c>
      <c r="O466" s="11">
        <f t="shared" si="67"/>
        <v>51061</v>
      </c>
      <c r="P466" s="11">
        <f t="shared" si="68"/>
        <v>90775</v>
      </c>
      <c r="Q466" s="11">
        <f t="shared" si="69"/>
        <v>141836</v>
      </c>
      <c r="R466" s="294">
        <f t="shared" si="70"/>
        <v>105.33470861268694</v>
      </c>
      <c r="S466" s="294">
        <f t="shared" si="71"/>
        <v>105.33430806006174</v>
      </c>
      <c r="T466" s="294">
        <f t="shared" si="72"/>
        <v>105.33445225876883</v>
      </c>
    </row>
    <row r="467" spans="1:20" x14ac:dyDescent="0.2">
      <c r="A467" s="10" t="str">
        <f>IF(COUNTRY_INFO!A467=0," ",COUNTRY_INFO!A467)</f>
        <v>Ethiopia</v>
      </c>
      <c r="B467" s="10" t="str">
        <f>IF(COUNTRY_INFO!B467=0," ",COUNTRY_INFO!B467)</f>
        <v>Oromia Jimma</v>
      </c>
      <c r="C467" s="10" t="str">
        <f>IF(COUNTRY_INFO!C467=0," ",COUNTRY_INFO!C467)</f>
        <v>Manna</v>
      </c>
      <c r="D467" s="11" t="str">
        <f>IF(COUNTRY_INFO!$T$9:$T$1000="MDA3 (IVM)", COUNTRY_INFO!$T$9:$T$1000, " ")</f>
        <v>MDA3 (IVM)</v>
      </c>
      <c r="E467" s="253" t="s">
        <v>1185</v>
      </c>
      <c r="F467" s="288">
        <v>57890</v>
      </c>
      <c r="G467" s="295">
        <v>102915</v>
      </c>
      <c r="H467" s="11">
        <f t="shared" si="64"/>
        <v>160805</v>
      </c>
      <c r="I467" s="18">
        <v>56993</v>
      </c>
      <c r="J467" s="18">
        <v>101320</v>
      </c>
      <c r="K467" s="14">
        <f t="shared" si="65"/>
        <v>158313</v>
      </c>
      <c r="L467" s="59">
        <v>57374</v>
      </c>
      <c r="M467" s="59">
        <v>101998</v>
      </c>
      <c r="N467" s="56">
        <f t="shared" si="66"/>
        <v>159372</v>
      </c>
      <c r="O467" s="11">
        <f t="shared" si="67"/>
        <v>57374</v>
      </c>
      <c r="P467" s="11">
        <f t="shared" si="68"/>
        <v>101998</v>
      </c>
      <c r="Q467" s="11">
        <f t="shared" si="69"/>
        <v>159372</v>
      </c>
      <c r="R467" s="293">
        <f t="shared" si="70"/>
        <v>99.108654344446364</v>
      </c>
      <c r="S467" s="293">
        <f t="shared" si="71"/>
        <v>99.108973424670836</v>
      </c>
      <c r="T467" s="293">
        <f t="shared" si="72"/>
        <v>99.108858555393169</v>
      </c>
    </row>
    <row r="468" spans="1:20" x14ac:dyDescent="0.2">
      <c r="A468" s="10" t="str">
        <f>IF(COUNTRY_INFO!A468=0," ",COUNTRY_INFO!A468)</f>
        <v>Ethiopia</v>
      </c>
      <c r="B468" s="10" t="str">
        <f>IF(COUNTRY_INFO!B468=0," ",COUNTRY_INFO!B468)</f>
        <v>Oromia Jimma</v>
      </c>
      <c r="C468" s="10" t="str">
        <f>IF(COUNTRY_INFO!C468=0," ",COUNTRY_INFO!C468)</f>
        <v>Nono Benja</v>
      </c>
      <c r="D468" s="11" t="str">
        <f>IF(COUNTRY_INFO!$T$9:$T$1000="MDA3 (IVM)", COUNTRY_INFO!$T$9:$T$1000, " ")</f>
        <v>MDA3 (IVM)</v>
      </c>
      <c r="E468" s="253" t="s">
        <v>1185</v>
      </c>
      <c r="F468" s="288">
        <v>23424</v>
      </c>
      <c r="G468" s="295">
        <v>41643</v>
      </c>
      <c r="H468" s="11">
        <f t="shared" si="64"/>
        <v>65067</v>
      </c>
      <c r="I468" s="18">
        <v>25775</v>
      </c>
      <c r="J468" s="18">
        <v>45823</v>
      </c>
      <c r="K468" s="14">
        <f t="shared" si="65"/>
        <v>71598</v>
      </c>
      <c r="L468" s="59">
        <v>26249</v>
      </c>
      <c r="M468" s="59">
        <v>46666</v>
      </c>
      <c r="N468" s="56">
        <f t="shared" si="66"/>
        <v>72915</v>
      </c>
      <c r="O468" s="11">
        <f t="shared" si="67"/>
        <v>26249</v>
      </c>
      <c r="P468" s="11">
        <f t="shared" si="68"/>
        <v>46666</v>
      </c>
      <c r="Q468" s="11">
        <f t="shared" si="69"/>
        <v>72915</v>
      </c>
      <c r="R468" s="294">
        <f t="shared" si="70"/>
        <v>112.06028005464481</v>
      </c>
      <c r="S468" s="294">
        <f t="shared" si="71"/>
        <v>112.06205124510721</v>
      </c>
      <c r="T468" s="294">
        <f t="shared" si="72"/>
        <v>112.06141361980728</v>
      </c>
    </row>
    <row r="469" spans="1:20" x14ac:dyDescent="0.2">
      <c r="A469" s="10" t="str">
        <f>IF(COUNTRY_INFO!A469=0," ",COUNTRY_INFO!A469)</f>
        <v>Ethiopia</v>
      </c>
      <c r="B469" s="10" t="str">
        <f>IF(COUNTRY_INFO!B469=0," ",COUNTRY_INFO!B469)</f>
        <v>Oromia Jimma</v>
      </c>
      <c r="C469" s="10" t="str">
        <f>IF(COUNTRY_INFO!C469=0," ",COUNTRY_INFO!C469)</f>
        <v xml:space="preserve">Omo Beyam </v>
      </c>
      <c r="D469" s="11" t="str">
        <f>IF(COUNTRY_INFO!$T$9:$T$1000="MDA3 (IVM)", COUNTRY_INFO!$T$9:$T$1000, " ")</f>
        <v>MDA3 (IVM)</v>
      </c>
      <c r="E469" s="253" t="s">
        <v>1185</v>
      </c>
      <c r="F469" s="288">
        <v>40331</v>
      </c>
      <c r="G469" s="295">
        <v>71699</v>
      </c>
      <c r="H469" s="11">
        <f t="shared" si="64"/>
        <v>112030</v>
      </c>
      <c r="I469" s="18">
        <v>35151</v>
      </c>
      <c r="J469" s="18">
        <v>62491</v>
      </c>
      <c r="K469" s="14">
        <f t="shared" si="65"/>
        <v>97642</v>
      </c>
      <c r="L469" s="59">
        <v>36023</v>
      </c>
      <c r="M469" s="59">
        <v>64040</v>
      </c>
      <c r="N469" s="56">
        <f t="shared" si="66"/>
        <v>100063</v>
      </c>
      <c r="O469" s="11">
        <f t="shared" si="67"/>
        <v>36023</v>
      </c>
      <c r="P469" s="11">
        <f t="shared" si="68"/>
        <v>64040</v>
      </c>
      <c r="Q469" s="11">
        <f t="shared" si="69"/>
        <v>100063</v>
      </c>
      <c r="R469" s="293">
        <f t="shared" si="70"/>
        <v>89.318390320101159</v>
      </c>
      <c r="S469" s="293">
        <f t="shared" si="71"/>
        <v>89.317842647735674</v>
      </c>
      <c r="T469" s="293">
        <f t="shared" si="72"/>
        <v>89.318039810764972</v>
      </c>
    </row>
    <row r="470" spans="1:20" x14ac:dyDescent="0.2">
      <c r="A470" s="10" t="str">
        <f>IF(COUNTRY_INFO!A470=0," ",COUNTRY_INFO!A470)</f>
        <v>Ethiopia</v>
      </c>
      <c r="B470" s="10" t="str">
        <f>IF(COUNTRY_INFO!B470=0," ",COUNTRY_INFO!B470)</f>
        <v>Oromia Jimma</v>
      </c>
      <c r="C470" s="10" t="str">
        <f>IF(COUNTRY_INFO!C470=0," ",COUNTRY_INFO!C470)</f>
        <v>Omo Nada</v>
      </c>
      <c r="D470" s="11" t="str">
        <f>IF(COUNTRY_INFO!$T$9:$T$1000="MDA3 (IVM)", COUNTRY_INFO!$T$9:$T$1000, " ")</f>
        <v>MDA3 (IVM)</v>
      </c>
      <c r="E470" s="253" t="s">
        <v>1185</v>
      </c>
      <c r="F470" s="288">
        <v>63275</v>
      </c>
      <c r="G470" s="295">
        <v>112490</v>
      </c>
      <c r="H470" s="11">
        <f t="shared" si="64"/>
        <v>175765</v>
      </c>
      <c r="I470" s="18">
        <v>61892</v>
      </c>
      <c r="J470" s="18">
        <v>110030</v>
      </c>
      <c r="K470" s="14">
        <f t="shared" si="65"/>
        <v>171922</v>
      </c>
      <c r="L470" s="59">
        <v>66119</v>
      </c>
      <c r="M470" s="59">
        <v>117544</v>
      </c>
      <c r="N470" s="56">
        <f t="shared" si="66"/>
        <v>183663</v>
      </c>
      <c r="O470" s="11">
        <f t="shared" si="67"/>
        <v>66119</v>
      </c>
      <c r="P470" s="11">
        <f t="shared" si="68"/>
        <v>117544</v>
      </c>
      <c r="Q470" s="11">
        <f t="shared" si="69"/>
        <v>183663</v>
      </c>
      <c r="R470" s="294">
        <f t="shared" si="70"/>
        <v>104.49466613986567</v>
      </c>
      <c r="S470" s="294">
        <f t="shared" si="71"/>
        <v>104.49284380833852</v>
      </c>
      <c r="T470" s="294">
        <f t="shared" si="72"/>
        <v>104.49349984354109</v>
      </c>
    </row>
    <row r="471" spans="1:20" x14ac:dyDescent="0.2">
      <c r="A471" s="10" t="str">
        <f>IF(COUNTRY_INFO!A471=0," ",COUNTRY_INFO!A471)</f>
        <v>Ethiopia</v>
      </c>
      <c r="B471" s="10" t="str">
        <f>IF(COUNTRY_INFO!B471=0," ",COUNTRY_INFO!B471)</f>
        <v>Oromia Jimma</v>
      </c>
      <c r="C471" s="10" t="str">
        <f>IF(COUNTRY_INFO!C471=0," ",COUNTRY_INFO!C471)</f>
        <v>Seka Chokorsa</v>
      </c>
      <c r="D471" s="11" t="str">
        <f>IF(COUNTRY_INFO!$T$9:$T$1000="MDA3 (IVM)", COUNTRY_INFO!$T$9:$T$1000, " ")</f>
        <v>MDA3 (IVM)</v>
      </c>
      <c r="E471" s="253" t="s">
        <v>1185</v>
      </c>
      <c r="F471" s="288">
        <v>82172</v>
      </c>
      <c r="G471" s="295">
        <v>146083</v>
      </c>
      <c r="H471" s="11">
        <f t="shared" si="64"/>
        <v>228255</v>
      </c>
      <c r="I471" s="18">
        <v>83660</v>
      </c>
      <c r="J471" s="18">
        <v>148728</v>
      </c>
      <c r="K471" s="14">
        <f t="shared" si="65"/>
        <v>232388</v>
      </c>
      <c r="L471" s="59">
        <v>86362</v>
      </c>
      <c r="M471" s="59">
        <v>153533</v>
      </c>
      <c r="N471" s="56">
        <f t="shared" si="66"/>
        <v>239895</v>
      </c>
      <c r="O471" s="11">
        <f t="shared" si="67"/>
        <v>86362</v>
      </c>
      <c r="P471" s="11">
        <f t="shared" si="68"/>
        <v>153533</v>
      </c>
      <c r="Q471" s="11">
        <f t="shared" si="69"/>
        <v>239895</v>
      </c>
      <c r="R471" s="294">
        <f t="shared" si="70"/>
        <v>105.09906050722874</v>
      </c>
      <c r="S471" s="294">
        <f t="shared" si="71"/>
        <v>105.09984050163264</v>
      </c>
      <c r="T471" s="294">
        <f t="shared" si="72"/>
        <v>105.09955970296379</v>
      </c>
    </row>
    <row r="472" spans="1:20" x14ac:dyDescent="0.2">
      <c r="A472" s="10" t="str">
        <f>IF(COUNTRY_INFO!A472=0," ",COUNTRY_INFO!A472)</f>
        <v>Ethiopia</v>
      </c>
      <c r="B472" s="10" t="str">
        <f>IF(COUNTRY_INFO!B472=0," ",COUNTRY_INFO!B472)</f>
        <v>Oromia Jimma</v>
      </c>
      <c r="C472" s="10" t="str">
        <f>IF(COUNTRY_INFO!C472=0," ",COUNTRY_INFO!C472)</f>
        <v>Setema</v>
      </c>
      <c r="D472" s="11" t="str">
        <f>IF(COUNTRY_INFO!$T$9:$T$1000="MDA3 (IVM)", COUNTRY_INFO!$T$9:$T$1000, " ")</f>
        <v>MDA3 (IVM)</v>
      </c>
      <c r="E472" s="253" t="s">
        <v>1185</v>
      </c>
      <c r="F472" s="288">
        <v>40822</v>
      </c>
      <c r="G472" s="295">
        <v>72573</v>
      </c>
      <c r="H472" s="11">
        <f t="shared" si="64"/>
        <v>113395</v>
      </c>
      <c r="I472" s="18">
        <v>42533</v>
      </c>
      <c r="J472" s="18">
        <v>75615</v>
      </c>
      <c r="K472" s="14">
        <f t="shared" si="65"/>
        <v>118148</v>
      </c>
      <c r="L472" s="59">
        <v>43223</v>
      </c>
      <c r="M472" s="59">
        <v>76841</v>
      </c>
      <c r="N472" s="56">
        <f t="shared" si="66"/>
        <v>120064</v>
      </c>
      <c r="O472" s="11">
        <f t="shared" si="67"/>
        <v>43223</v>
      </c>
      <c r="P472" s="11">
        <f t="shared" si="68"/>
        <v>76841</v>
      </c>
      <c r="Q472" s="11">
        <f t="shared" si="69"/>
        <v>120064</v>
      </c>
      <c r="R472" s="294">
        <f t="shared" si="70"/>
        <v>105.88163245308901</v>
      </c>
      <c r="S472" s="294">
        <f t="shared" si="71"/>
        <v>105.88097501825749</v>
      </c>
      <c r="T472" s="294">
        <f t="shared" si="72"/>
        <v>105.88121169363728</v>
      </c>
    </row>
    <row r="473" spans="1:20" x14ac:dyDescent="0.2">
      <c r="A473" s="10" t="str">
        <f>IF(COUNTRY_INFO!A473=0," ",COUNTRY_INFO!A473)</f>
        <v>Ethiopia</v>
      </c>
      <c r="B473" s="10" t="str">
        <f>IF(COUNTRY_INFO!B473=0," ",COUNTRY_INFO!B473)</f>
        <v>Oromia Jimma</v>
      </c>
      <c r="C473" s="10" t="str">
        <f>IF(COUNTRY_INFO!C473=0," ",COUNTRY_INFO!C473)</f>
        <v>Shabe Sombo</v>
      </c>
      <c r="D473" s="11" t="str">
        <f>IF(COUNTRY_INFO!$T$9:$T$1000="MDA3 (IVM)", COUNTRY_INFO!$T$9:$T$1000, " ")</f>
        <v>MDA3 (IVM)</v>
      </c>
      <c r="E473" s="253" t="s">
        <v>1185</v>
      </c>
      <c r="F473" s="288">
        <v>44328</v>
      </c>
      <c r="G473" s="295">
        <v>78805</v>
      </c>
      <c r="H473" s="11">
        <f t="shared" si="64"/>
        <v>123133</v>
      </c>
      <c r="I473" s="18">
        <v>47903</v>
      </c>
      <c r="J473" s="18">
        <v>85160</v>
      </c>
      <c r="K473" s="14">
        <f t="shared" si="65"/>
        <v>133063</v>
      </c>
      <c r="L473" s="59">
        <v>48293</v>
      </c>
      <c r="M473" s="59">
        <v>85854</v>
      </c>
      <c r="N473" s="56">
        <f t="shared" si="66"/>
        <v>134147</v>
      </c>
      <c r="O473" s="11">
        <f t="shared" si="67"/>
        <v>48293</v>
      </c>
      <c r="P473" s="11">
        <f t="shared" si="68"/>
        <v>85854</v>
      </c>
      <c r="Q473" s="11">
        <f t="shared" si="69"/>
        <v>134147</v>
      </c>
      <c r="R473" s="294">
        <f t="shared" si="70"/>
        <v>108.94468507489623</v>
      </c>
      <c r="S473" s="294">
        <f t="shared" si="71"/>
        <v>108.94486390457459</v>
      </c>
      <c r="T473" s="294">
        <f t="shared" si="72"/>
        <v>108.94479952571609</v>
      </c>
    </row>
    <row r="474" spans="1:20" x14ac:dyDescent="0.2">
      <c r="A474" s="10" t="str">
        <f>IF(COUNTRY_INFO!A474=0," ",COUNTRY_INFO!A474)</f>
        <v>Ethiopia</v>
      </c>
      <c r="B474" s="10" t="str">
        <f>IF(COUNTRY_INFO!B474=0," ",COUNTRY_INFO!B474)</f>
        <v>Oromia Jimma</v>
      </c>
      <c r="C474" s="10" t="str">
        <f>IF(COUNTRY_INFO!C474=0," ",COUNTRY_INFO!C474)</f>
        <v>Sigimo</v>
      </c>
      <c r="D474" s="11" t="str">
        <f>IF(COUNTRY_INFO!$T$9:$T$1000="MDA3 (IVM)", COUNTRY_INFO!$T$9:$T$1000, " ")</f>
        <v>MDA3 (IVM)</v>
      </c>
      <c r="E474" s="253" t="s">
        <v>1185</v>
      </c>
      <c r="F474" s="288">
        <v>36573</v>
      </c>
      <c r="G474" s="295">
        <v>65019</v>
      </c>
      <c r="H474" s="11">
        <f t="shared" si="64"/>
        <v>101592</v>
      </c>
      <c r="I474" s="18">
        <v>39640</v>
      </c>
      <c r="J474" s="18">
        <v>70470</v>
      </c>
      <c r="K474" s="14">
        <f t="shared" si="65"/>
        <v>110110</v>
      </c>
      <c r="L474" s="59">
        <v>40471</v>
      </c>
      <c r="M474" s="59">
        <v>71948</v>
      </c>
      <c r="N474" s="56">
        <f t="shared" si="66"/>
        <v>112419</v>
      </c>
      <c r="O474" s="11">
        <f t="shared" si="67"/>
        <v>40471</v>
      </c>
      <c r="P474" s="11">
        <f t="shared" si="68"/>
        <v>71948</v>
      </c>
      <c r="Q474" s="11">
        <f t="shared" si="69"/>
        <v>112419</v>
      </c>
      <c r="R474" s="294">
        <f t="shared" si="70"/>
        <v>110.65813578322808</v>
      </c>
      <c r="S474" s="294">
        <f t="shared" si="71"/>
        <v>110.6568849105646</v>
      </c>
      <c r="T474" s="294">
        <f t="shared" si="72"/>
        <v>110.65733522324592</v>
      </c>
    </row>
    <row r="475" spans="1:20" x14ac:dyDescent="0.2">
      <c r="A475" s="10" t="str">
        <f>IF(COUNTRY_INFO!A475=0," ",COUNTRY_INFO!A475)</f>
        <v>Ethiopia</v>
      </c>
      <c r="B475" s="10" t="str">
        <f>IF(COUNTRY_INFO!B475=0," ",COUNTRY_INFO!B475)</f>
        <v>Oromia Jimma</v>
      </c>
      <c r="C475" s="10" t="str">
        <f>IF(COUNTRY_INFO!C475=0," ",COUNTRY_INFO!C475)</f>
        <v>Sokoru</v>
      </c>
      <c r="D475" s="11" t="str">
        <f>IF(COUNTRY_INFO!$T$9:$T$1000="MDA3 (IVM)", COUNTRY_INFO!$T$9:$T$1000, " ")</f>
        <v>MDA3 (IVM)</v>
      </c>
      <c r="E475" s="253" t="s">
        <v>1185</v>
      </c>
      <c r="F475" s="288">
        <v>54241</v>
      </c>
      <c r="G475" s="295">
        <v>96429</v>
      </c>
      <c r="H475" s="11">
        <f t="shared" si="64"/>
        <v>150670</v>
      </c>
      <c r="I475" s="18">
        <v>52425</v>
      </c>
      <c r="J475" s="18">
        <v>93200</v>
      </c>
      <c r="K475" s="14">
        <f t="shared" si="65"/>
        <v>145625</v>
      </c>
      <c r="L475" s="59">
        <v>53748</v>
      </c>
      <c r="M475" s="59">
        <v>95551</v>
      </c>
      <c r="N475" s="56">
        <f t="shared" si="66"/>
        <v>149299</v>
      </c>
      <c r="O475" s="11">
        <f t="shared" si="67"/>
        <v>53748</v>
      </c>
      <c r="P475" s="11">
        <f t="shared" si="68"/>
        <v>95551</v>
      </c>
      <c r="Q475" s="11">
        <f t="shared" si="69"/>
        <v>149299</v>
      </c>
      <c r="R475" s="293">
        <f t="shared" si="70"/>
        <v>99.091093453291791</v>
      </c>
      <c r="S475" s="293">
        <f t="shared" si="71"/>
        <v>99.089485528212464</v>
      </c>
      <c r="T475" s="293">
        <f t="shared" si="72"/>
        <v>99.09006437910665</v>
      </c>
    </row>
    <row r="476" spans="1:20" x14ac:dyDescent="0.2">
      <c r="A476" s="10" t="str">
        <f>IF(COUNTRY_INFO!A476=0," ",COUNTRY_INFO!A476)</f>
        <v>Ethiopia</v>
      </c>
      <c r="B476" s="10" t="str">
        <f>IF(COUNTRY_INFO!B476=0," ",COUNTRY_INFO!B476)</f>
        <v>Oromia Jimma</v>
      </c>
      <c r="C476" s="10" t="str">
        <f>IF(COUNTRY_INFO!C476=0," ",COUNTRY_INFO!C476)</f>
        <v>Tiro Afeta</v>
      </c>
      <c r="D476" s="11" t="str">
        <f>IF(COUNTRY_INFO!$T$9:$T$1000="MDA3 (IVM)", COUNTRY_INFO!$T$9:$T$1000, " ")</f>
        <v>MDA3 (IVM)</v>
      </c>
      <c r="E476" s="253" t="s">
        <v>1185</v>
      </c>
      <c r="F476" s="288">
        <v>51984</v>
      </c>
      <c r="G476" s="295">
        <v>92416</v>
      </c>
      <c r="H476" s="11">
        <f t="shared" si="64"/>
        <v>144400</v>
      </c>
      <c r="I476" s="18">
        <v>48424</v>
      </c>
      <c r="J476" s="18">
        <v>86087</v>
      </c>
      <c r="K476" s="14">
        <f t="shared" si="65"/>
        <v>134511</v>
      </c>
      <c r="L476" s="59">
        <v>49894</v>
      </c>
      <c r="M476" s="59">
        <v>88701</v>
      </c>
      <c r="N476" s="56">
        <f t="shared" si="66"/>
        <v>138595</v>
      </c>
      <c r="O476" s="11">
        <f t="shared" si="67"/>
        <v>49894</v>
      </c>
      <c r="P476" s="11">
        <f t="shared" si="68"/>
        <v>88701</v>
      </c>
      <c r="Q476" s="11">
        <f t="shared" si="69"/>
        <v>138595</v>
      </c>
      <c r="R476" s="293">
        <f t="shared" si="70"/>
        <v>95.979532163742689</v>
      </c>
      <c r="S476" s="293">
        <f t="shared" si="71"/>
        <v>95.9801333102493</v>
      </c>
      <c r="T476" s="293">
        <f t="shared" si="72"/>
        <v>95.979916897506925</v>
      </c>
    </row>
    <row r="477" spans="1:20" x14ac:dyDescent="0.2">
      <c r="A477" s="10" t="str">
        <f>IF(COUNTRY_INFO!A477=0," ",COUNTRY_INFO!A477)</f>
        <v>Ethiopia</v>
      </c>
      <c r="B477" s="10" t="str">
        <f>IF(COUNTRY_INFO!B477=0," ",COUNTRY_INFO!B477)</f>
        <v>Oromia Kelem Wellega</v>
      </c>
      <c r="C477" s="10" t="str">
        <f>IF(COUNTRY_INFO!C477=0," ",COUNTRY_INFO!C477)</f>
        <v>Anfilo</v>
      </c>
      <c r="D477" s="11" t="str">
        <f>IF(COUNTRY_INFO!$T$9:$T$1000="MDA3 (IVM)", COUNTRY_INFO!$T$9:$T$1000, " ")</f>
        <v xml:space="preserve"> </v>
      </c>
      <c r="E477" s="109"/>
      <c r="F477" s="288"/>
      <c r="G477" s="288"/>
      <c r="H477" s="11">
        <f t="shared" si="64"/>
        <v>0</v>
      </c>
      <c r="I477" s="18"/>
      <c r="J477" s="18"/>
      <c r="K477" s="14">
        <f t="shared" si="65"/>
        <v>0</v>
      </c>
      <c r="L477" s="59"/>
      <c r="M477" s="59"/>
      <c r="N477" s="56">
        <f t="shared" si="66"/>
        <v>0</v>
      </c>
      <c r="O477" s="11">
        <f t="shared" si="67"/>
        <v>0</v>
      </c>
      <c r="P477" s="11">
        <f t="shared" si="68"/>
        <v>0</v>
      </c>
      <c r="Q477" s="11">
        <f t="shared" si="69"/>
        <v>0</v>
      </c>
      <c r="R477" s="230" t="str">
        <f t="shared" si="70"/>
        <v xml:space="preserve"> </v>
      </c>
      <c r="S477" s="230" t="str">
        <f t="shared" si="71"/>
        <v xml:space="preserve"> </v>
      </c>
      <c r="T477" s="230" t="str">
        <f t="shared" si="72"/>
        <v xml:space="preserve"> </v>
      </c>
    </row>
    <row r="478" spans="1:20" x14ac:dyDescent="0.2">
      <c r="A478" s="10" t="str">
        <f>IF(COUNTRY_INFO!A478=0," ",COUNTRY_INFO!A478)</f>
        <v>Ethiopia</v>
      </c>
      <c r="B478" s="10" t="str">
        <f>IF(COUNTRY_INFO!B478=0," ",COUNTRY_INFO!B478)</f>
        <v>Oromia Kelem Wellega</v>
      </c>
      <c r="C478" s="10" t="str">
        <f>IF(COUNTRY_INFO!C478=0," ",COUNTRY_INFO!C478)</f>
        <v>Dale sedi</v>
      </c>
      <c r="D478" s="11" t="s">
        <v>1183</v>
      </c>
      <c r="E478" s="253" t="s">
        <v>1185</v>
      </c>
      <c r="F478" s="288">
        <v>29349</v>
      </c>
      <c r="G478" s="295">
        <v>52176</v>
      </c>
      <c r="H478" s="11">
        <f t="shared" si="64"/>
        <v>81525</v>
      </c>
      <c r="I478" s="18"/>
      <c r="J478" s="18"/>
      <c r="K478" s="14">
        <f t="shared" si="65"/>
        <v>0</v>
      </c>
      <c r="L478" s="59">
        <v>29516</v>
      </c>
      <c r="M478" s="59">
        <v>52472</v>
      </c>
      <c r="N478" s="56">
        <f t="shared" si="66"/>
        <v>81988</v>
      </c>
      <c r="O478" s="11">
        <f t="shared" si="67"/>
        <v>29516</v>
      </c>
      <c r="P478" s="11">
        <f t="shared" si="68"/>
        <v>52472</v>
      </c>
      <c r="Q478" s="11">
        <f t="shared" si="69"/>
        <v>81988</v>
      </c>
      <c r="R478" s="294">
        <f t="shared" si="70"/>
        <v>100.56901427646598</v>
      </c>
      <c r="S478" s="294">
        <f t="shared" si="71"/>
        <v>100.56731064090769</v>
      </c>
      <c r="T478" s="294">
        <f t="shared" si="72"/>
        <v>100.56792394970869</v>
      </c>
    </row>
    <row r="479" spans="1:20" x14ac:dyDescent="0.2">
      <c r="A479" s="10" t="str">
        <f>IF(COUNTRY_INFO!A479=0," ",COUNTRY_INFO!A479)</f>
        <v>Ethiopia</v>
      </c>
      <c r="B479" s="10" t="str">
        <f>IF(COUNTRY_INFO!B479=0," ",COUNTRY_INFO!B479)</f>
        <v>Oromia Kelem Wellega</v>
      </c>
      <c r="C479" s="10" t="str">
        <f>IF(COUNTRY_INFO!C479=0," ",COUNTRY_INFO!C479)</f>
        <v>Dale Wabara</v>
      </c>
      <c r="D479" s="11" t="str">
        <f>IF(COUNTRY_INFO!$T$9:$T$1000="MDA3 (IVM)", COUNTRY_INFO!$T$9:$T$1000, " ")</f>
        <v xml:space="preserve"> </v>
      </c>
      <c r="E479" s="109"/>
      <c r="F479" s="288"/>
      <c r="G479" s="288"/>
      <c r="H479" s="11">
        <f t="shared" si="64"/>
        <v>0</v>
      </c>
      <c r="I479" s="18"/>
      <c r="J479" s="18"/>
      <c r="K479" s="14">
        <f t="shared" si="65"/>
        <v>0</v>
      </c>
      <c r="L479" s="59"/>
      <c r="M479" s="59"/>
      <c r="N479" s="56">
        <f t="shared" si="66"/>
        <v>0</v>
      </c>
      <c r="O479" s="11">
        <f t="shared" si="67"/>
        <v>0</v>
      </c>
      <c r="P479" s="11">
        <f t="shared" si="68"/>
        <v>0</v>
      </c>
      <c r="Q479" s="11">
        <f t="shared" si="69"/>
        <v>0</v>
      </c>
      <c r="R479" s="230" t="str">
        <f t="shared" si="70"/>
        <v xml:space="preserve"> </v>
      </c>
      <c r="S479" s="230" t="str">
        <f t="shared" si="71"/>
        <v xml:space="preserve"> </v>
      </c>
      <c r="T479" s="230" t="str">
        <f t="shared" si="72"/>
        <v xml:space="preserve"> </v>
      </c>
    </row>
    <row r="480" spans="1:20" x14ac:dyDescent="0.2">
      <c r="A480" s="10" t="str">
        <f>IF(COUNTRY_INFO!A480=0," ",COUNTRY_INFO!A480)</f>
        <v>Ethiopia</v>
      </c>
      <c r="B480" s="10" t="str">
        <f>IF(COUNTRY_INFO!B480=0," ",COUNTRY_INFO!B480)</f>
        <v>Oromia Kelem Wellega</v>
      </c>
      <c r="C480" s="10" t="str">
        <f>IF(COUNTRY_INFO!C480=0," ",COUNTRY_INFO!C480)</f>
        <v>Dembi Dollo Town</v>
      </c>
      <c r="D480" s="11" t="s">
        <v>1183</v>
      </c>
      <c r="E480" s="253" t="s">
        <v>1185</v>
      </c>
      <c r="F480" s="288">
        <v>13072</v>
      </c>
      <c r="G480" s="295">
        <v>23238</v>
      </c>
      <c r="H480" s="11">
        <f t="shared" si="64"/>
        <v>36310</v>
      </c>
      <c r="I480" s="18"/>
      <c r="J480" s="18"/>
      <c r="K480" s="14">
        <f t="shared" si="65"/>
        <v>0</v>
      </c>
      <c r="L480" s="59">
        <v>14665</v>
      </c>
      <c r="M480" s="59">
        <v>26072</v>
      </c>
      <c r="N480" s="56">
        <f t="shared" si="66"/>
        <v>40737</v>
      </c>
      <c r="O480" s="11">
        <f t="shared" si="67"/>
        <v>14665</v>
      </c>
      <c r="P480" s="11">
        <f t="shared" si="68"/>
        <v>26072</v>
      </c>
      <c r="Q480" s="11">
        <f t="shared" si="69"/>
        <v>40737</v>
      </c>
      <c r="R480" s="294">
        <f t="shared" si="70"/>
        <v>112.18635250917993</v>
      </c>
      <c r="S480" s="294">
        <f t="shared" si="71"/>
        <v>112.19554178500732</v>
      </c>
      <c r="T480" s="294">
        <f t="shared" si="72"/>
        <v>112.19223354447811</v>
      </c>
    </row>
    <row r="481" spans="1:20" x14ac:dyDescent="0.2">
      <c r="A481" s="10" t="str">
        <f>IF(COUNTRY_INFO!A481=0," ",COUNTRY_INFO!A481)</f>
        <v>Ethiopia</v>
      </c>
      <c r="B481" s="10" t="str">
        <f>IF(COUNTRY_INFO!B481=0," ",COUNTRY_INFO!B481)</f>
        <v>Oromia Kelem Wellega</v>
      </c>
      <c r="C481" s="10" t="str">
        <f>IF(COUNTRY_INFO!C481=0," ",COUNTRY_INFO!C481)</f>
        <v>Gawo Kebe</v>
      </c>
      <c r="D481" s="11" t="s">
        <v>1183</v>
      </c>
      <c r="E481" s="253" t="s">
        <v>1185</v>
      </c>
      <c r="F481" s="288">
        <v>25799</v>
      </c>
      <c r="G481" s="295">
        <v>45865</v>
      </c>
      <c r="H481" s="11">
        <f t="shared" si="64"/>
        <v>71664</v>
      </c>
      <c r="I481" s="18"/>
      <c r="J481" s="18"/>
      <c r="K481" s="14">
        <f t="shared" si="65"/>
        <v>0</v>
      </c>
      <c r="L481" s="59">
        <v>31862</v>
      </c>
      <c r="M481" s="59">
        <v>56643</v>
      </c>
      <c r="N481" s="56">
        <f t="shared" si="66"/>
        <v>88505</v>
      </c>
      <c r="O481" s="11">
        <f t="shared" si="67"/>
        <v>31862</v>
      </c>
      <c r="P481" s="11">
        <f t="shared" si="68"/>
        <v>56643</v>
      </c>
      <c r="Q481" s="11">
        <f t="shared" si="69"/>
        <v>88505</v>
      </c>
      <c r="R481" s="294">
        <f t="shared" si="70"/>
        <v>123.50091088801891</v>
      </c>
      <c r="S481" s="294">
        <f t="shared" si="71"/>
        <v>123.49940041425924</v>
      </c>
      <c r="T481" s="294">
        <f t="shared" si="72"/>
        <v>123.49994418396963</v>
      </c>
    </row>
    <row r="482" spans="1:20" x14ac:dyDescent="0.2">
      <c r="A482" s="10" t="str">
        <f>IF(COUNTRY_INFO!A482=0," ",COUNTRY_INFO!A482)</f>
        <v>Ethiopia</v>
      </c>
      <c r="B482" s="10" t="str">
        <f>IF(COUNTRY_INFO!B482=0," ",COUNTRY_INFO!B482)</f>
        <v>Oromia Kelem Wellega</v>
      </c>
      <c r="C482" s="10" t="str">
        <f>IF(COUNTRY_INFO!C482=0," ",COUNTRY_INFO!C482)</f>
        <v>Gidami</v>
      </c>
      <c r="D482" s="11" t="s">
        <v>1183</v>
      </c>
      <c r="E482" s="253" t="s">
        <v>1185</v>
      </c>
      <c r="F482" s="288">
        <v>34058</v>
      </c>
      <c r="G482" s="295">
        <v>60548</v>
      </c>
      <c r="H482" s="11">
        <f t="shared" si="64"/>
        <v>94606</v>
      </c>
      <c r="I482" s="18"/>
      <c r="J482" s="18"/>
      <c r="K482" s="14">
        <f t="shared" si="65"/>
        <v>0</v>
      </c>
      <c r="L482" s="59">
        <v>31608</v>
      </c>
      <c r="M482" s="59">
        <v>56193</v>
      </c>
      <c r="N482" s="56">
        <f t="shared" si="66"/>
        <v>87801</v>
      </c>
      <c r="O482" s="11">
        <f t="shared" si="67"/>
        <v>31608</v>
      </c>
      <c r="P482" s="11">
        <f t="shared" si="68"/>
        <v>56193</v>
      </c>
      <c r="Q482" s="11">
        <f t="shared" si="69"/>
        <v>87801</v>
      </c>
      <c r="R482" s="293">
        <f t="shared" si="70"/>
        <v>92.806389100945438</v>
      </c>
      <c r="S482" s="293">
        <f t="shared" si="71"/>
        <v>92.807359450353445</v>
      </c>
      <c r="T482" s="293">
        <f t="shared" si="72"/>
        <v>92.807010126207643</v>
      </c>
    </row>
    <row r="483" spans="1:20" x14ac:dyDescent="0.2">
      <c r="A483" s="10" t="str">
        <f>IF(COUNTRY_INFO!A483=0," ",COUNTRY_INFO!A483)</f>
        <v>Ethiopia</v>
      </c>
      <c r="B483" s="10" t="str">
        <f>IF(COUNTRY_INFO!B483=0," ",COUNTRY_INFO!B483)</f>
        <v>Oromia Kelem Wellega</v>
      </c>
      <c r="C483" s="10" t="str">
        <f>IF(COUNTRY_INFO!C483=0," ",COUNTRY_INFO!C483)</f>
        <v>Hawa Gelan</v>
      </c>
      <c r="D483" s="11" t="s">
        <v>1183</v>
      </c>
      <c r="E483" s="253" t="s">
        <v>1185</v>
      </c>
      <c r="F483" s="288">
        <v>38016</v>
      </c>
      <c r="G483" s="295">
        <v>67584</v>
      </c>
      <c r="H483" s="11">
        <f t="shared" si="64"/>
        <v>105600</v>
      </c>
      <c r="I483" s="18"/>
      <c r="J483" s="18"/>
      <c r="K483" s="14">
        <f t="shared" si="65"/>
        <v>0</v>
      </c>
      <c r="L483" s="59">
        <v>37965</v>
      </c>
      <c r="M483" s="59">
        <v>67493</v>
      </c>
      <c r="N483" s="56">
        <f t="shared" si="66"/>
        <v>105458</v>
      </c>
      <c r="O483" s="11">
        <f t="shared" si="67"/>
        <v>37965</v>
      </c>
      <c r="P483" s="11">
        <f t="shared" si="68"/>
        <v>67493</v>
      </c>
      <c r="Q483" s="11">
        <f t="shared" si="69"/>
        <v>105458</v>
      </c>
      <c r="R483" s="293">
        <f t="shared" si="70"/>
        <v>99.865845959595958</v>
      </c>
      <c r="S483" s="293">
        <f t="shared" si="71"/>
        <v>99.865352746212125</v>
      </c>
      <c r="T483" s="293">
        <f t="shared" si="72"/>
        <v>99.865530303030297</v>
      </c>
    </row>
    <row r="484" spans="1:20" x14ac:dyDescent="0.2">
      <c r="A484" s="10" t="str">
        <f>IF(COUNTRY_INFO!A484=0," ",COUNTRY_INFO!A484)</f>
        <v>Ethiopia</v>
      </c>
      <c r="B484" s="10" t="str">
        <f>IF(COUNTRY_INFO!B484=0," ",COUNTRY_INFO!B484)</f>
        <v>Oromia Kelem Wellega</v>
      </c>
      <c r="C484" s="10" t="str">
        <f>IF(COUNTRY_INFO!C484=0," ",COUNTRY_INFO!C484)</f>
        <v>Jimma Horo</v>
      </c>
      <c r="D484" s="11" t="s">
        <v>1183</v>
      </c>
      <c r="E484" s="253" t="s">
        <v>1185</v>
      </c>
      <c r="F484" s="288">
        <v>18186</v>
      </c>
      <c r="G484" s="295">
        <v>32331</v>
      </c>
      <c r="H484" s="11">
        <f t="shared" si="64"/>
        <v>50517</v>
      </c>
      <c r="I484" s="18"/>
      <c r="J484" s="18"/>
      <c r="K484" s="14">
        <f t="shared" si="65"/>
        <v>0</v>
      </c>
      <c r="L484" s="59">
        <v>18501</v>
      </c>
      <c r="M484" s="59">
        <v>32890</v>
      </c>
      <c r="N484" s="56">
        <f t="shared" si="66"/>
        <v>51391</v>
      </c>
      <c r="O484" s="11">
        <f t="shared" si="67"/>
        <v>18501</v>
      </c>
      <c r="P484" s="11">
        <f t="shared" si="68"/>
        <v>32890</v>
      </c>
      <c r="Q484" s="11">
        <f t="shared" si="69"/>
        <v>51391</v>
      </c>
      <c r="R484" s="294">
        <f t="shared" si="70"/>
        <v>101.73210161662819</v>
      </c>
      <c r="S484" s="294">
        <f t="shared" si="71"/>
        <v>101.72899075190993</v>
      </c>
      <c r="T484" s="294">
        <f t="shared" si="72"/>
        <v>101.73011065581883</v>
      </c>
    </row>
    <row r="485" spans="1:20" x14ac:dyDescent="0.2">
      <c r="A485" s="10" t="str">
        <f>IF(COUNTRY_INFO!A485=0," ",COUNTRY_INFO!A485)</f>
        <v>Ethiopia</v>
      </c>
      <c r="B485" s="10" t="str">
        <f>IF(COUNTRY_INFO!B485=0," ",COUNTRY_INFO!B485)</f>
        <v>Oromia Kelem Wellega</v>
      </c>
      <c r="C485" s="10" t="str">
        <f>IF(COUNTRY_INFO!C485=0," ",COUNTRY_INFO!C485)</f>
        <v>Lalo Kile</v>
      </c>
      <c r="D485" s="11" t="s">
        <v>1183</v>
      </c>
      <c r="E485" s="253" t="s">
        <v>1185</v>
      </c>
      <c r="F485" s="288">
        <v>19357</v>
      </c>
      <c r="G485" s="295">
        <v>34413</v>
      </c>
      <c r="H485" s="11">
        <f t="shared" si="64"/>
        <v>53770</v>
      </c>
      <c r="I485" s="18"/>
      <c r="J485" s="18"/>
      <c r="K485" s="14">
        <f t="shared" si="65"/>
        <v>0</v>
      </c>
      <c r="L485" s="59">
        <v>20116</v>
      </c>
      <c r="M485" s="59">
        <v>35761</v>
      </c>
      <c r="N485" s="56">
        <f t="shared" si="66"/>
        <v>55877</v>
      </c>
      <c r="O485" s="11">
        <f t="shared" si="67"/>
        <v>20116</v>
      </c>
      <c r="P485" s="11">
        <f t="shared" si="68"/>
        <v>35761</v>
      </c>
      <c r="Q485" s="11">
        <f t="shared" si="69"/>
        <v>55877</v>
      </c>
      <c r="R485" s="294">
        <f t="shared" si="70"/>
        <v>103.92106214806014</v>
      </c>
      <c r="S485" s="294">
        <f t="shared" si="71"/>
        <v>103.91712434254497</v>
      </c>
      <c r="T485" s="294">
        <f t="shared" si="72"/>
        <v>103.91854193788357</v>
      </c>
    </row>
    <row r="486" spans="1:20" x14ac:dyDescent="0.2">
      <c r="A486" s="10" t="str">
        <f>IF(COUNTRY_INFO!A486=0," ",COUNTRY_INFO!A486)</f>
        <v>Ethiopia</v>
      </c>
      <c r="B486" s="10" t="str">
        <f>IF(COUNTRY_INFO!B486=0," ",COUNTRY_INFO!B486)</f>
        <v>Oromia Kelem Wellega</v>
      </c>
      <c r="C486" s="10" t="str">
        <f>IF(COUNTRY_INFO!C486=0," ",COUNTRY_INFO!C486)</f>
        <v>Seden Chanka</v>
      </c>
      <c r="D486" s="11" t="s">
        <v>1183</v>
      </c>
      <c r="E486" s="253" t="s">
        <v>1185</v>
      </c>
      <c r="F486" s="288">
        <v>17940</v>
      </c>
      <c r="G486" s="288">
        <v>31893</v>
      </c>
      <c r="H486" s="11">
        <f t="shared" si="64"/>
        <v>49833</v>
      </c>
      <c r="I486" s="18"/>
      <c r="J486" s="18"/>
      <c r="K486" s="14">
        <f t="shared" si="65"/>
        <v>0</v>
      </c>
      <c r="L486" s="59">
        <v>18766</v>
      </c>
      <c r="M486" s="59">
        <v>33361</v>
      </c>
      <c r="N486" s="56">
        <f t="shared" si="66"/>
        <v>52127</v>
      </c>
      <c r="O486" s="11">
        <f t="shared" si="67"/>
        <v>18766</v>
      </c>
      <c r="P486" s="11">
        <f t="shared" si="68"/>
        <v>33361</v>
      </c>
      <c r="Q486" s="11">
        <f t="shared" si="69"/>
        <v>52127</v>
      </c>
      <c r="R486" s="294">
        <f t="shared" si="70"/>
        <v>104.60423634336678</v>
      </c>
      <c r="S486" s="294">
        <f t="shared" si="71"/>
        <v>104.60289091650206</v>
      </c>
      <c r="T486" s="294">
        <f t="shared" si="72"/>
        <v>104.60337527341319</v>
      </c>
    </row>
    <row r="487" spans="1:20" x14ac:dyDescent="0.2">
      <c r="A487" s="10" t="str">
        <f>IF(COUNTRY_INFO!A487=0," ",COUNTRY_INFO!A487)</f>
        <v>Ethiopia</v>
      </c>
      <c r="B487" s="10" t="str">
        <f>IF(COUNTRY_INFO!B487=0," ",COUNTRY_INFO!B487)</f>
        <v>Oromia Kelem Wellega</v>
      </c>
      <c r="C487" s="10" t="str">
        <f>IF(COUNTRY_INFO!C487=0," ",COUNTRY_INFO!C487)</f>
        <v>Seyo</v>
      </c>
      <c r="D487" s="11" t="str">
        <f>IF(COUNTRY_INFO!$T$9:$T$1000="MDA3 (IVM)", COUNTRY_INFO!$T$9:$T$1000, " ")</f>
        <v xml:space="preserve"> </v>
      </c>
      <c r="E487" s="109"/>
      <c r="F487" s="288"/>
      <c r="G487" s="288"/>
      <c r="H487" s="11">
        <f t="shared" si="64"/>
        <v>0</v>
      </c>
      <c r="I487" s="18"/>
      <c r="J487" s="18"/>
      <c r="K487" s="14">
        <f t="shared" si="65"/>
        <v>0</v>
      </c>
      <c r="L487" s="59"/>
      <c r="M487" s="59"/>
      <c r="N487" s="56">
        <f t="shared" si="66"/>
        <v>0</v>
      </c>
      <c r="O487" s="11">
        <f t="shared" si="67"/>
        <v>0</v>
      </c>
      <c r="P487" s="11">
        <f t="shared" si="68"/>
        <v>0</v>
      </c>
      <c r="Q487" s="11">
        <f t="shared" si="69"/>
        <v>0</v>
      </c>
      <c r="R487" s="230" t="str">
        <f t="shared" si="70"/>
        <v xml:space="preserve"> </v>
      </c>
      <c r="S487" s="230" t="str">
        <f t="shared" si="71"/>
        <v xml:space="preserve"> </v>
      </c>
      <c r="T487" s="230" t="str">
        <f t="shared" si="72"/>
        <v xml:space="preserve"> </v>
      </c>
    </row>
    <row r="488" spans="1:20" x14ac:dyDescent="0.2">
      <c r="A488" s="10" t="str">
        <f>IF(COUNTRY_INFO!A488=0," ",COUNTRY_INFO!A488)</f>
        <v>Ethiopia</v>
      </c>
      <c r="B488" s="10" t="str">
        <f>IF(COUNTRY_INFO!B488=0," ",COUNTRY_INFO!B488)</f>
        <v>Oromia Kelem Wellega</v>
      </c>
      <c r="C488" s="10" t="str">
        <f>IF(COUNTRY_INFO!C488=0," ",COUNTRY_INFO!C488)</f>
        <v>Yamelogi Walal</v>
      </c>
      <c r="D488" s="11" t="s">
        <v>1183</v>
      </c>
      <c r="E488" s="253" t="s">
        <v>1185</v>
      </c>
      <c r="F488" s="288">
        <v>20287</v>
      </c>
      <c r="G488" s="295">
        <v>36066</v>
      </c>
      <c r="H488" s="11">
        <f t="shared" si="64"/>
        <v>56353</v>
      </c>
      <c r="I488" s="18"/>
      <c r="J488" s="18"/>
      <c r="K488" s="14">
        <f t="shared" si="65"/>
        <v>0</v>
      </c>
      <c r="L488" s="59">
        <v>17578</v>
      </c>
      <c r="M488" s="59">
        <v>31249</v>
      </c>
      <c r="N488" s="56">
        <f t="shared" si="66"/>
        <v>48827</v>
      </c>
      <c r="O488" s="11">
        <f t="shared" si="67"/>
        <v>17578</v>
      </c>
      <c r="P488" s="11">
        <f t="shared" si="68"/>
        <v>31249</v>
      </c>
      <c r="Q488" s="11">
        <f t="shared" si="69"/>
        <v>48827</v>
      </c>
      <c r="R488" s="293">
        <f t="shared" si="70"/>
        <v>86.646620988810568</v>
      </c>
      <c r="S488" s="293">
        <f t="shared" si="71"/>
        <v>86.643930571729612</v>
      </c>
      <c r="T488" s="293">
        <f t="shared" si="72"/>
        <v>86.644899118059371</v>
      </c>
    </row>
    <row r="489" spans="1:20" x14ac:dyDescent="0.2">
      <c r="A489" s="10" t="str">
        <f>IF(COUNTRY_INFO!A489=0," ",COUNTRY_INFO!A489)</f>
        <v>Ethiopia</v>
      </c>
      <c r="B489" s="10" t="str">
        <f>IF(COUNTRY_INFO!B489=0," ",COUNTRY_INFO!B489)</f>
        <v>Oromia North Shoa Zone</v>
      </c>
      <c r="C489" s="10" t="str">
        <f>IF(COUNTRY_INFO!C489=0," ",COUNTRY_INFO!C489)</f>
        <v>Abichugna</v>
      </c>
      <c r="D489" s="11" t="str">
        <f>IF(COUNTRY_INFO!$T$9:$T$1000="MDA3 (IVM)", COUNTRY_INFO!$T$9:$T$1000, " ")</f>
        <v xml:space="preserve"> </v>
      </c>
      <c r="E489" s="109"/>
      <c r="F489" s="288"/>
      <c r="G489" s="288"/>
      <c r="H489" s="11">
        <f t="shared" si="64"/>
        <v>0</v>
      </c>
      <c r="I489" s="18"/>
      <c r="J489" s="18"/>
      <c r="K489" s="14">
        <f t="shared" si="65"/>
        <v>0</v>
      </c>
      <c r="L489" s="59"/>
      <c r="M489" s="59"/>
      <c r="N489" s="56">
        <f t="shared" si="66"/>
        <v>0</v>
      </c>
      <c r="O489" s="11">
        <f t="shared" si="67"/>
        <v>0</v>
      </c>
      <c r="P489" s="11">
        <f t="shared" si="68"/>
        <v>0</v>
      </c>
      <c r="Q489" s="11">
        <f t="shared" si="69"/>
        <v>0</v>
      </c>
      <c r="R489" s="230" t="str">
        <f t="shared" si="70"/>
        <v xml:space="preserve"> </v>
      </c>
      <c r="S489" s="230" t="str">
        <f t="shared" si="71"/>
        <v xml:space="preserve"> </v>
      </c>
      <c r="T489" s="230" t="str">
        <f t="shared" si="72"/>
        <v xml:space="preserve"> </v>
      </c>
    </row>
    <row r="490" spans="1:20" x14ac:dyDescent="0.2">
      <c r="A490" s="10" t="str">
        <f>IF(COUNTRY_INFO!A490=0," ",COUNTRY_INFO!A490)</f>
        <v>Ethiopia</v>
      </c>
      <c r="B490" s="10" t="str">
        <f>IF(COUNTRY_INFO!B490=0," ",COUNTRY_INFO!B490)</f>
        <v>Oromia North Shoa Zone</v>
      </c>
      <c r="C490" s="10" t="str">
        <f>IF(COUNTRY_INFO!C490=0," ",COUNTRY_INFO!C490)</f>
        <v>Aleltu</v>
      </c>
      <c r="D490" s="11" t="str">
        <f>IF(COUNTRY_INFO!$T$9:$T$1000="MDA3 (IVM)", COUNTRY_INFO!$T$9:$T$1000, " ")</f>
        <v xml:space="preserve"> </v>
      </c>
      <c r="E490" s="109"/>
      <c r="F490" s="288"/>
      <c r="G490" s="288"/>
      <c r="H490" s="11">
        <f t="shared" si="64"/>
        <v>0</v>
      </c>
      <c r="I490" s="18"/>
      <c r="J490" s="18"/>
      <c r="K490" s="14">
        <f t="shared" si="65"/>
        <v>0</v>
      </c>
      <c r="L490" s="59"/>
      <c r="M490" s="59"/>
      <c r="N490" s="56">
        <f t="shared" si="66"/>
        <v>0</v>
      </c>
      <c r="O490" s="11">
        <f t="shared" si="67"/>
        <v>0</v>
      </c>
      <c r="P490" s="11">
        <f t="shared" si="68"/>
        <v>0</v>
      </c>
      <c r="Q490" s="11">
        <f t="shared" si="69"/>
        <v>0</v>
      </c>
      <c r="R490" s="230" t="str">
        <f t="shared" si="70"/>
        <v xml:space="preserve"> </v>
      </c>
      <c r="S490" s="230" t="str">
        <f t="shared" si="71"/>
        <v xml:space="preserve"> </v>
      </c>
      <c r="T490" s="230" t="str">
        <f t="shared" si="72"/>
        <v xml:space="preserve"> </v>
      </c>
    </row>
    <row r="491" spans="1:20" x14ac:dyDescent="0.2">
      <c r="A491" s="10" t="str">
        <f>IF(COUNTRY_INFO!A491=0," ",COUNTRY_INFO!A491)</f>
        <v>Ethiopia</v>
      </c>
      <c r="B491" s="10" t="str">
        <f>IF(COUNTRY_INFO!B491=0," ",COUNTRY_INFO!B491)</f>
        <v>Oromia North Shoa Zone</v>
      </c>
      <c r="C491" s="10" t="str">
        <f>IF(COUNTRY_INFO!C491=0," ",COUNTRY_INFO!C491)</f>
        <v>Debre Libanos</v>
      </c>
      <c r="D491" s="11" t="str">
        <f>IF(COUNTRY_INFO!$T$9:$T$1000="MDA3 (IVM)", COUNTRY_INFO!$T$9:$T$1000, " ")</f>
        <v xml:space="preserve"> </v>
      </c>
      <c r="E491" s="109"/>
      <c r="F491" s="288"/>
      <c r="G491" s="288"/>
      <c r="H491" s="11">
        <f t="shared" si="64"/>
        <v>0</v>
      </c>
      <c r="I491" s="18"/>
      <c r="J491" s="18"/>
      <c r="K491" s="14">
        <f t="shared" si="65"/>
        <v>0</v>
      </c>
      <c r="L491" s="59"/>
      <c r="M491" s="59"/>
      <c r="N491" s="56">
        <f t="shared" si="66"/>
        <v>0</v>
      </c>
      <c r="O491" s="11">
        <f t="shared" si="67"/>
        <v>0</v>
      </c>
      <c r="P491" s="11">
        <f t="shared" si="68"/>
        <v>0</v>
      </c>
      <c r="Q491" s="11">
        <f t="shared" si="69"/>
        <v>0</v>
      </c>
      <c r="R491" s="230" t="str">
        <f t="shared" si="70"/>
        <v xml:space="preserve"> </v>
      </c>
      <c r="S491" s="230" t="str">
        <f t="shared" si="71"/>
        <v xml:space="preserve"> </v>
      </c>
      <c r="T491" s="230" t="str">
        <f t="shared" si="72"/>
        <v xml:space="preserve"> </v>
      </c>
    </row>
    <row r="492" spans="1:20" x14ac:dyDescent="0.2">
      <c r="A492" s="10" t="str">
        <f>IF(COUNTRY_INFO!A492=0," ",COUNTRY_INFO!A492)</f>
        <v>Ethiopia</v>
      </c>
      <c r="B492" s="10" t="str">
        <f>IF(COUNTRY_INFO!B492=0," ",COUNTRY_INFO!B492)</f>
        <v>Oromia North Shoa Zone</v>
      </c>
      <c r="C492" s="10" t="str">
        <f>IF(COUNTRY_INFO!C492=0," ",COUNTRY_INFO!C492)</f>
        <v>Degem</v>
      </c>
      <c r="D492" s="11" t="str">
        <f>IF(COUNTRY_INFO!$T$9:$T$1000="MDA3 (IVM)", COUNTRY_INFO!$T$9:$T$1000, " ")</f>
        <v xml:space="preserve"> </v>
      </c>
      <c r="E492" s="109"/>
      <c r="F492" s="288"/>
      <c r="G492" s="288"/>
      <c r="H492" s="11">
        <f t="shared" si="64"/>
        <v>0</v>
      </c>
      <c r="I492" s="18"/>
      <c r="J492" s="18"/>
      <c r="K492" s="14">
        <f t="shared" si="65"/>
        <v>0</v>
      </c>
      <c r="L492" s="59"/>
      <c r="M492" s="59"/>
      <c r="N492" s="56">
        <f t="shared" si="66"/>
        <v>0</v>
      </c>
      <c r="O492" s="11">
        <f t="shared" si="67"/>
        <v>0</v>
      </c>
      <c r="P492" s="11">
        <f t="shared" si="68"/>
        <v>0</v>
      </c>
      <c r="Q492" s="11">
        <f t="shared" si="69"/>
        <v>0</v>
      </c>
      <c r="R492" s="230" t="str">
        <f t="shared" si="70"/>
        <v xml:space="preserve"> </v>
      </c>
      <c r="S492" s="230" t="str">
        <f t="shared" si="71"/>
        <v xml:space="preserve"> </v>
      </c>
      <c r="T492" s="230" t="str">
        <f t="shared" si="72"/>
        <v xml:space="preserve"> </v>
      </c>
    </row>
    <row r="493" spans="1:20" x14ac:dyDescent="0.2">
      <c r="A493" s="10" t="str">
        <f>IF(COUNTRY_INFO!A493=0," ",COUNTRY_INFO!A493)</f>
        <v>Ethiopia</v>
      </c>
      <c r="B493" s="10" t="str">
        <f>IF(COUNTRY_INFO!B493=0," ",COUNTRY_INFO!B493)</f>
        <v>Oromia North Shoa Zone</v>
      </c>
      <c r="C493" s="10" t="str">
        <f>IF(COUNTRY_INFO!C493=0," ",COUNTRY_INFO!C493)</f>
        <v>Dera</v>
      </c>
      <c r="D493" s="11" t="str">
        <f>IF(COUNTRY_INFO!$T$9:$T$1000="MDA3 (IVM)", COUNTRY_INFO!$T$9:$T$1000, " ")</f>
        <v xml:space="preserve"> </v>
      </c>
      <c r="E493" s="109"/>
      <c r="F493" s="288"/>
      <c r="G493" s="288"/>
      <c r="H493" s="11">
        <f t="shared" si="64"/>
        <v>0</v>
      </c>
      <c r="I493" s="18"/>
      <c r="J493" s="18"/>
      <c r="K493" s="14">
        <f t="shared" si="65"/>
        <v>0</v>
      </c>
      <c r="L493" s="59"/>
      <c r="M493" s="59"/>
      <c r="N493" s="56">
        <f t="shared" si="66"/>
        <v>0</v>
      </c>
      <c r="O493" s="11">
        <f t="shared" si="67"/>
        <v>0</v>
      </c>
      <c r="P493" s="11">
        <f t="shared" si="68"/>
        <v>0</v>
      </c>
      <c r="Q493" s="11">
        <f t="shared" si="69"/>
        <v>0</v>
      </c>
      <c r="R493" s="230" t="str">
        <f t="shared" si="70"/>
        <v xml:space="preserve"> </v>
      </c>
      <c r="S493" s="230" t="str">
        <f t="shared" si="71"/>
        <v xml:space="preserve"> </v>
      </c>
      <c r="T493" s="230" t="str">
        <f t="shared" si="72"/>
        <v xml:space="preserve"> </v>
      </c>
    </row>
    <row r="494" spans="1:20" x14ac:dyDescent="0.2">
      <c r="A494" s="10" t="str">
        <f>IF(COUNTRY_INFO!A494=0," ",COUNTRY_INFO!A494)</f>
        <v>Ethiopia</v>
      </c>
      <c r="B494" s="10" t="str">
        <f>IF(COUNTRY_INFO!B494=0," ",COUNTRY_INFO!B494)</f>
        <v>Oromia North Shoa Zone</v>
      </c>
      <c r="C494" s="10" t="str">
        <f>IF(COUNTRY_INFO!C494=0," ",COUNTRY_INFO!C494)</f>
        <v>Fiche Town</v>
      </c>
      <c r="D494" s="11" t="str">
        <f>IF(COUNTRY_INFO!$T$9:$T$1000="MDA3 (IVM)", COUNTRY_INFO!$T$9:$T$1000, " ")</f>
        <v xml:space="preserve"> </v>
      </c>
      <c r="E494" s="109"/>
      <c r="F494" s="288"/>
      <c r="G494" s="288"/>
      <c r="H494" s="11">
        <f t="shared" si="64"/>
        <v>0</v>
      </c>
      <c r="I494" s="18"/>
      <c r="J494" s="18"/>
      <c r="K494" s="14">
        <f t="shared" si="65"/>
        <v>0</v>
      </c>
      <c r="L494" s="59"/>
      <c r="M494" s="59"/>
      <c r="N494" s="56">
        <f t="shared" si="66"/>
        <v>0</v>
      </c>
      <c r="O494" s="11">
        <f t="shared" si="67"/>
        <v>0</v>
      </c>
      <c r="P494" s="11">
        <f t="shared" si="68"/>
        <v>0</v>
      </c>
      <c r="Q494" s="11">
        <f t="shared" si="69"/>
        <v>0</v>
      </c>
      <c r="R494" s="230" t="str">
        <f t="shared" si="70"/>
        <v xml:space="preserve"> </v>
      </c>
      <c r="S494" s="230" t="str">
        <f t="shared" si="71"/>
        <v xml:space="preserve"> </v>
      </c>
      <c r="T494" s="230" t="str">
        <f t="shared" si="72"/>
        <v xml:space="preserve"> </v>
      </c>
    </row>
    <row r="495" spans="1:20" x14ac:dyDescent="0.2">
      <c r="A495" s="10" t="str">
        <f>IF(COUNTRY_INFO!A495=0," ",COUNTRY_INFO!A495)</f>
        <v>Ethiopia</v>
      </c>
      <c r="B495" s="10" t="str">
        <f>IF(COUNTRY_INFO!B495=0," ",COUNTRY_INFO!B495)</f>
        <v>Oromia North Shoa Zone</v>
      </c>
      <c r="C495" s="10" t="str">
        <f>IF(COUNTRY_INFO!C495=0," ",COUNTRY_INFO!C495)</f>
        <v>Girar Jarso</v>
      </c>
      <c r="D495" s="11" t="str">
        <f>IF(COUNTRY_INFO!$T$9:$T$1000="MDA3 (IVM)", COUNTRY_INFO!$T$9:$T$1000, " ")</f>
        <v xml:space="preserve"> </v>
      </c>
      <c r="E495" s="109"/>
      <c r="F495" s="288"/>
      <c r="G495" s="288"/>
      <c r="H495" s="11">
        <f t="shared" si="64"/>
        <v>0</v>
      </c>
      <c r="I495" s="18"/>
      <c r="J495" s="18"/>
      <c r="K495" s="14">
        <f t="shared" si="65"/>
        <v>0</v>
      </c>
      <c r="L495" s="59"/>
      <c r="M495" s="59"/>
      <c r="N495" s="56">
        <f t="shared" si="66"/>
        <v>0</v>
      </c>
      <c r="O495" s="11">
        <f t="shared" si="67"/>
        <v>0</v>
      </c>
      <c r="P495" s="11">
        <f t="shared" si="68"/>
        <v>0</v>
      </c>
      <c r="Q495" s="11">
        <f t="shared" si="69"/>
        <v>0</v>
      </c>
      <c r="R495" s="230" t="str">
        <f t="shared" si="70"/>
        <v xml:space="preserve"> </v>
      </c>
      <c r="S495" s="230" t="str">
        <f t="shared" si="71"/>
        <v xml:space="preserve"> </v>
      </c>
      <c r="T495" s="230" t="str">
        <f t="shared" si="72"/>
        <v xml:space="preserve"> </v>
      </c>
    </row>
    <row r="496" spans="1:20" x14ac:dyDescent="0.2">
      <c r="A496" s="10" t="str">
        <f>IF(COUNTRY_INFO!A496=0," ",COUNTRY_INFO!A496)</f>
        <v>Ethiopia</v>
      </c>
      <c r="B496" s="10" t="str">
        <f>IF(COUNTRY_INFO!B496=0," ",COUNTRY_INFO!B496)</f>
        <v>Oromia North Shoa Zone</v>
      </c>
      <c r="C496" s="10" t="str">
        <f>IF(COUNTRY_INFO!C496=0," ",COUNTRY_INFO!C496)</f>
        <v>Hidhabu Abote</v>
      </c>
      <c r="D496" s="11" t="str">
        <f>IF(COUNTRY_INFO!$T$9:$T$1000="MDA3 (IVM)", COUNTRY_INFO!$T$9:$T$1000, " ")</f>
        <v xml:space="preserve"> </v>
      </c>
      <c r="E496" s="109"/>
      <c r="F496" s="288"/>
      <c r="G496" s="288"/>
      <c r="H496" s="11">
        <f t="shared" si="64"/>
        <v>0</v>
      </c>
      <c r="I496" s="18"/>
      <c r="J496" s="18"/>
      <c r="K496" s="14">
        <f t="shared" si="65"/>
        <v>0</v>
      </c>
      <c r="L496" s="59"/>
      <c r="M496" s="59"/>
      <c r="N496" s="56">
        <f t="shared" si="66"/>
        <v>0</v>
      </c>
      <c r="O496" s="11">
        <f t="shared" si="67"/>
        <v>0</v>
      </c>
      <c r="P496" s="11">
        <f t="shared" si="68"/>
        <v>0</v>
      </c>
      <c r="Q496" s="11">
        <f t="shared" si="69"/>
        <v>0</v>
      </c>
      <c r="R496" s="230" t="str">
        <f t="shared" si="70"/>
        <v xml:space="preserve"> </v>
      </c>
      <c r="S496" s="230" t="str">
        <f t="shared" si="71"/>
        <v xml:space="preserve"> </v>
      </c>
      <c r="T496" s="230" t="str">
        <f t="shared" si="72"/>
        <v xml:space="preserve"> </v>
      </c>
    </row>
    <row r="497" spans="1:20" x14ac:dyDescent="0.2">
      <c r="A497" s="10" t="str">
        <f>IF(COUNTRY_INFO!A497=0," ",COUNTRY_INFO!A497)</f>
        <v>Ethiopia</v>
      </c>
      <c r="B497" s="10" t="str">
        <f>IF(COUNTRY_INFO!B497=0," ",COUNTRY_INFO!B497)</f>
        <v>Oromia North Shoa Zone</v>
      </c>
      <c r="C497" s="10" t="str">
        <f>IF(COUNTRY_INFO!C497=0," ",COUNTRY_INFO!C497)</f>
        <v>Jida</v>
      </c>
      <c r="D497" s="11" t="str">
        <f>IF(COUNTRY_INFO!$T$9:$T$1000="MDA3 (IVM)", COUNTRY_INFO!$T$9:$T$1000, " ")</f>
        <v xml:space="preserve"> </v>
      </c>
      <c r="E497" s="109"/>
      <c r="F497" s="288"/>
      <c r="G497" s="288"/>
      <c r="H497" s="11">
        <f t="shared" si="64"/>
        <v>0</v>
      </c>
      <c r="I497" s="18"/>
      <c r="J497" s="18"/>
      <c r="K497" s="14">
        <f t="shared" si="65"/>
        <v>0</v>
      </c>
      <c r="L497" s="59"/>
      <c r="M497" s="59"/>
      <c r="N497" s="56">
        <f t="shared" si="66"/>
        <v>0</v>
      </c>
      <c r="O497" s="11">
        <f t="shared" si="67"/>
        <v>0</v>
      </c>
      <c r="P497" s="11">
        <f t="shared" si="68"/>
        <v>0</v>
      </c>
      <c r="Q497" s="11">
        <f t="shared" si="69"/>
        <v>0</v>
      </c>
      <c r="R497" s="230" t="str">
        <f t="shared" si="70"/>
        <v xml:space="preserve"> </v>
      </c>
      <c r="S497" s="230" t="str">
        <f t="shared" si="71"/>
        <v xml:space="preserve"> </v>
      </c>
      <c r="T497" s="230" t="str">
        <f t="shared" si="72"/>
        <v xml:space="preserve"> </v>
      </c>
    </row>
    <row r="498" spans="1:20" x14ac:dyDescent="0.2">
      <c r="A498" s="10" t="str">
        <f>IF(COUNTRY_INFO!A498=0," ",COUNTRY_INFO!A498)</f>
        <v>Ethiopia</v>
      </c>
      <c r="B498" s="10" t="str">
        <f>IF(COUNTRY_INFO!B498=0," ",COUNTRY_INFO!B498)</f>
        <v>Oromia North Shoa Zone</v>
      </c>
      <c r="C498" s="10" t="str">
        <f>IF(COUNTRY_INFO!C498=0," ",COUNTRY_INFO!C498)</f>
        <v>Kimbibit</v>
      </c>
      <c r="D498" s="11" t="str">
        <f>IF(COUNTRY_INFO!$T$9:$T$1000="MDA3 (IVM)", COUNTRY_INFO!$T$9:$T$1000, " ")</f>
        <v xml:space="preserve"> </v>
      </c>
      <c r="E498" s="109"/>
      <c r="F498" s="288"/>
      <c r="G498" s="288"/>
      <c r="H498" s="11">
        <f t="shared" si="64"/>
        <v>0</v>
      </c>
      <c r="I498" s="18"/>
      <c r="J498" s="18"/>
      <c r="K498" s="14">
        <f t="shared" si="65"/>
        <v>0</v>
      </c>
      <c r="L498" s="59"/>
      <c r="M498" s="59"/>
      <c r="N498" s="56">
        <f t="shared" si="66"/>
        <v>0</v>
      </c>
      <c r="O498" s="11">
        <f t="shared" si="67"/>
        <v>0</v>
      </c>
      <c r="P498" s="11">
        <f t="shared" si="68"/>
        <v>0</v>
      </c>
      <c r="Q498" s="11">
        <f t="shared" si="69"/>
        <v>0</v>
      </c>
      <c r="R498" s="230" t="str">
        <f t="shared" si="70"/>
        <v xml:space="preserve"> </v>
      </c>
      <c r="S498" s="230" t="str">
        <f t="shared" si="71"/>
        <v xml:space="preserve"> </v>
      </c>
      <c r="T498" s="230" t="str">
        <f t="shared" si="72"/>
        <v xml:space="preserve"> </v>
      </c>
    </row>
    <row r="499" spans="1:20" x14ac:dyDescent="0.2">
      <c r="A499" s="10" t="str">
        <f>IF(COUNTRY_INFO!A499=0," ",COUNTRY_INFO!A499)</f>
        <v>Ethiopia</v>
      </c>
      <c r="B499" s="10" t="str">
        <f>IF(COUNTRY_INFO!B499=0," ",COUNTRY_INFO!B499)</f>
        <v>Oromia North Shoa Zone</v>
      </c>
      <c r="C499" s="10" t="str">
        <f>IF(COUNTRY_INFO!C499=0," ",COUNTRY_INFO!C499)</f>
        <v>Kuyu</v>
      </c>
      <c r="D499" s="11" t="str">
        <f>IF(COUNTRY_INFO!$T$9:$T$1000="MDA3 (IVM)", COUNTRY_INFO!$T$9:$T$1000, " ")</f>
        <v xml:space="preserve"> </v>
      </c>
      <c r="E499" s="109"/>
      <c r="F499" s="288"/>
      <c r="G499" s="288"/>
      <c r="H499" s="11">
        <f t="shared" si="64"/>
        <v>0</v>
      </c>
      <c r="I499" s="18"/>
      <c r="J499" s="18"/>
      <c r="K499" s="14">
        <f t="shared" si="65"/>
        <v>0</v>
      </c>
      <c r="L499" s="59"/>
      <c r="M499" s="59"/>
      <c r="N499" s="56">
        <f t="shared" si="66"/>
        <v>0</v>
      </c>
      <c r="O499" s="11">
        <f t="shared" si="67"/>
        <v>0</v>
      </c>
      <c r="P499" s="11">
        <f t="shared" si="68"/>
        <v>0</v>
      </c>
      <c r="Q499" s="11">
        <f t="shared" si="69"/>
        <v>0</v>
      </c>
      <c r="R499" s="230" t="str">
        <f t="shared" si="70"/>
        <v xml:space="preserve"> </v>
      </c>
      <c r="S499" s="230" t="str">
        <f t="shared" si="71"/>
        <v xml:space="preserve"> </v>
      </c>
      <c r="T499" s="230" t="str">
        <f t="shared" si="72"/>
        <v xml:space="preserve"> </v>
      </c>
    </row>
    <row r="500" spans="1:20" x14ac:dyDescent="0.2">
      <c r="A500" s="10" t="str">
        <f>IF(COUNTRY_INFO!A500=0," ",COUNTRY_INFO!A500)</f>
        <v>Ethiopia</v>
      </c>
      <c r="B500" s="10" t="str">
        <f>IF(COUNTRY_INFO!B500=0," ",COUNTRY_INFO!B500)</f>
        <v>Oromia North Shoa Zone</v>
      </c>
      <c r="C500" s="10" t="str">
        <f>IF(COUNTRY_INFO!C500=0," ",COUNTRY_INFO!C500)</f>
        <v>Were Jarso</v>
      </c>
      <c r="D500" s="11" t="str">
        <f>IF(COUNTRY_INFO!$T$9:$T$1000="MDA3 (IVM)", COUNTRY_INFO!$T$9:$T$1000, " ")</f>
        <v xml:space="preserve"> </v>
      </c>
      <c r="E500" s="109"/>
      <c r="F500" s="288"/>
      <c r="G500" s="288"/>
      <c r="H500" s="11">
        <f t="shared" si="64"/>
        <v>0</v>
      </c>
      <c r="I500" s="18"/>
      <c r="J500" s="18"/>
      <c r="K500" s="14">
        <f t="shared" si="65"/>
        <v>0</v>
      </c>
      <c r="L500" s="59"/>
      <c r="M500" s="59"/>
      <c r="N500" s="56">
        <f t="shared" si="66"/>
        <v>0</v>
      </c>
      <c r="O500" s="11">
        <f t="shared" si="67"/>
        <v>0</v>
      </c>
      <c r="P500" s="11">
        <f t="shared" si="68"/>
        <v>0</v>
      </c>
      <c r="Q500" s="11">
        <f t="shared" si="69"/>
        <v>0</v>
      </c>
      <c r="R500" s="230" t="str">
        <f t="shared" si="70"/>
        <v xml:space="preserve"> </v>
      </c>
      <c r="S500" s="230" t="str">
        <f t="shared" si="71"/>
        <v xml:space="preserve"> </v>
      </c>
      <c r="T500" s="230" t="str">
        <f t="shared" si="72"/>
        <v xml:space="preserve"> </v>
      </c>
    </row>
    <row r="501" spans="1:20" x14ac:dyDescent="0.2">
      <c r="A501" s="10" t="str">
        <f>IF(COUNTRY_INFO!A501=0," ",COUNTRY_INFO!A501)</f>
        <v>Ethiopia</v>
      </c>
      <c r="B501" s="10" t="str">
        <f>IF(COUNTRY_INFO!B501=0," ",COUNTRY_INFO!B501)</f>
        <v>Oromia North Shoa Zone</v>
      </c>
      <c r="C501" s="10" t="str">
        <f>IF(COUNTRY_INFO!C501=0," ",COUNTRY_INFO!C501)</f>
        <v>Wuchale</v>
      </c>
      <c r="D501" s="11" t="str">
        <f>IF(COUNTRY_INFO!$T$9:$T$1000="MDA3 (IVM)", COUNTRY_INFO!$T$9:$T$1000, " ")</f>
        <v xml:space="preserve"> </v>
      </c>
      <c r="E501" s="109"/>
      <c r="F501" s="288"/>
      <c r="G501" s="288"/>
      <c r="H501" s="11">
        <f t="shared" si="64"/>
        <v>0</v>
      </c>
      <c r="I501" s="18"/>
      <c r="J501" s="18"/>
      <c r="K501" s="14">
        <f t="shared" si="65"/>
        <v>0</v>
      </c>
      <c r="L501" s="59"/>
      <c r="M501" s="59"/>
      <c r="N501" s="56">
        <f t="shared" si="66"/>
        <v>0</v>
      </c>
      <c r="O501" s="11">
        <f t="shared" si="67"/>
        <v>0</v>
      </c>
      <c r="P501" s="11">
        <f t="shared" si="68"/>
        <v>0</v>
      </c>
      <c r="Q501" s="11">
        <f t="shared" si="69"/>
        <v>0</v>
      </c>
      <c r="R501" s="230" t="str">
        <f t="shared" si="70"/>
        <v xml:space="preserve"> </v>
      </c>
      <c r="S501" s="230" t="str">
        <f t="shared" si="71"/>
        <v xml:space="preserve"> </v>
      </c>
      <c r="T501" s="230" t="str">
        <f t="shared" si="72"/>
        <v xml:space="preserve"> </v>
      </c>
    </row>
    <row r="502" spans="1:20"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IF(COUNTRY_INFO!$T$9:$T$1000="MDA3 (IVM)", COUNTRY_INFO!$T$9:$T$1000, " ")</f>
        <v xml:space="preserve"> </v>
      </c>
      <c r="E502" s="109"/>
      <c r="F502" s="288"/>
      <c r="G502" s="288"/>
      <c r="H502" s="11">
        <f t="shared" si="64"/>
        <v>0</v>
      </c>
      <c r="I502" s="18"/>
      <c r="J502" s="18"/>
      <c r="K502" s="14">
        <f t="shared" si="65"/>
        <v>0</v>
      </c>
      <c r="L502" s="59"/>
      <c r="M502" s="59"/>
      <c r="N502" s="56">
        <f t="shared" si="66"/>
        <v>0</v>
      </c>
      <c r="O502" s="11">
        <f t="shared" si="67"/>
        <v>0</v>
      </c>
      <c r="P502" s="11">
        <f t="shared" si="68"/>
        <v>0</v>
      </c>
      <c r="Q502" s="11">
        <f t="shared" si="69"/>
        <v>0</v>
      </c>
      <c r="R502" s="230" t="str">
        <f t="shared" si="70"/>
        <v xml:space="preserve"> </v>
      </c>
      <c r="S502" s="230" t="str">
        <f t="shared" si="71"/>
        <v xml:space="preserve"> </v>
      </c>
      <c r="T502" s="230" t="str">
        <f t="shared" si="72"/>
        <v xml:space="preserve"> </v>
      </c>
    </row>
    <row r="503" spans="1:20" x14ac:dyDescent="0.2">
      <c r="A503" s="10" t="str">
        <f>IF(COUNTRY_INFO!A503=0," ",COUNTRY_INFO!A503)</f>
        <v>Ethiopia</v>
      </c>
      <c r="B503" s="10" t="str">
        <f>IF(COUNTRY_INFO!B503=0," ",COUNTRY_INFO!B503)</f>
        <v>Oromia Southwest Shewa</v>
      </c>
      <c r="C503" s="10" t="str">
        <f>IF(COUNTRY_INFO!C503=0," ",COUNTRY_INFO!C503)</f>
        <v>Amayyaa</v>
      </c>
      <c r="D503" s="11" t="str">
        <f>IF(COUNTRY_INFO!$T$9:$T$1000="MDA3 (IVM)", COUNTRY_INFO!$T$9:$T$1000, " ")</f>
        <v xml:space="preserve"> </v>
      </c>
      <c r="E503" s="109"/>
      <c r="F503" s="288"/>
      <c r="G503" s="288"/>
      <c r="H503" s="11">
        <f t="shared" si="64"/>
        <v>0</v>
      </c>
      <c r="I503" s="18"/>
      <c r="J503" s="18"/>
      <c r="K503" s="14">
        <f t="shared" si="65"/>
        <v>0</v>
      </c>
      <c r="L503" s="59"/>
      <c r="M503" s="59"/>
      <c r="N503" s="56">
        <f t="shared" si="66"/>
        <v>0</v>
      </c>
      <c r="O503" s="11">
        <f t="shared" si="67"/>
        <v>0</v>
      </c>
      <c r="P503" s="11">
        <f t="shared" si="68"/>
        <v>0</v>
      </c>
      <c r="Q503" s="11">
        <f t="shared" si="69"/>
        <v>0</v>
      </c>
      <c r="R503" s="230" t="str">
        <f t="shared" si="70"/>
        <v xml:space="preserve"> </v>
      </c>
      <c r="S503" s="230" t="str">
        <f t="shared" si="71"/>
        <v xml:space="preserve"> </v>
      </c>
      <c r="T503" s="230" t="str">
        <f t="shared" si="72"/>
        <v xml:space="preserve"> </v>
      </c>
    </row>
    <row r="504" spans="1:20" x14ac:dyDescent="0.2">
      <c r="A504" s="10" t="str">
        <f>IF(COUNTRY_INFO!A504=0," ",COUNTRY_INFO!A504)</f>
        <v>Ethiopia</v>
      </c>
      <c r="B504" s="10" t="str">
        <f>IF(COUNTRY_INFO!B504=0," ",COUNTRY_INFO!B504)</f>
        <v>Oromia Southwest Shewa</v>
      </c>
      <c r="C504" s="10" t="str">
        <f>IF(COUNTRY_INFO!C504=0," ",COUNTRY_INFO!C504)</f>
        <v>Bachoo</v>
      </c>
      <c r="D504" s="11" t="str">
        <f>IF(COUNTRY_INFO!$T$9:$T$1000="MDA3 (IVM)", COUNTRY_INFO!$T$9:$T$1000, " ")</f>
        <v xml:space="preserve"> </v>
      </c>
      <c r="E504" s="109"/>
      <c r="F504" s="288"/>
      <c r="G504" s="288"/>
      <c r="H504" s="11">
        <f t="shared" si="64"/>
        <v>0</v>
      </c>
      <c r="I504" s="18"/>
      <c r="J504" s="18"/>
      <c r="K504" s="14">
        <f t="shared" si="65"/>
        <v>0</v>
      </c>
      <c r="L504" s="59"/>
      <c r="M504" s="59"/>
      <c r="N504" s="56">
        <f t="shared" si="66"/>
        <v>0</v>
      </c>
      <c r="O504" s="11">
        <f t="shared" si="67"/>
        <v>0</v>
      </c>
      <c r="P504" s="11">
        <f t="shared" si="68"/>
        <v>0</v>
      </c>
      <c r="Q504" s="11">
        <f t="shared" si="69"/>
        <v>0</v>
      </c>
      <c r="R504" s="230" t="str">
        <f t="shared" si="70"/>
        <v xml:space="preserve"> </v>
      </c>
      <c r="S504" s="230" t="str">
        <f t="shared" si="71"/>
        <v xml:space="preserve"> </v>
      </c>
      <c r="T504" s="230" t="str">
        <f t="shared" si="72"/>
        <v xml:space="preserve"> </v>
      </c>
    </row>
    <row r="505" spans="1:20" x14ac:dyDescent="0.2">
      <c r="A505" s="10" t="str">
        <f>IF(COUNTRY_INFO!A505=0," ",COUNTRY_INFO!A505)</f>
        <v>Ethiopia</v>
      </c>
      <c r="B505" s="10" t="str">
        <f>IF(COUNTRY_INFO!B505=0," ",COUNTRY_INFO!B505)</f>
        <v>Oromia Southwest Shewa</v>
      </c>
      <c r="C505" s="10" t="str">
        <f>IF(COUNTRY_INFO!C505=0," ",COUNTRY_INFO!C505)</f>
        <v>Daawoo</v>
      </c>
      <c r="D505" s="11" t="str">
        <f>IF(COUNTRY_INFO!$T$9:$T$1000="MDA3 (IVM)", COUNTRY_INFO!$T$9:$T$1000, " ")</f>
        <v xml:space="preserve"> </v>
      </c>
      <c r="E505" s="109"/>
      <c r="F505" s="288"/>
      <c r="G505" s="288"/>
      <c r="H505" s="11">
        <f t="shared" si="64"/>
        <v>0</v>
      </c>
      <c r="I505" s="18"/>
      <c r="J505" s="18"/>
      <c r="K505" s="14">
        <f t="shared" si="65"/>
        <v>0</v>
      </c>
      <c r="L505" s="59"/>
      <c r="M505" s="59"/>
      <c r="N505" s="56">
        <f t="shared" si="66"/>
        <v>0</v>
      </c>
      <c r="O505" s="11">
        <f t="shared" si="67"/>
        <v>0</v>
      </c>
      <c r="P505" s="11">
        <f t="shared" si="68"/>
        <v>0</v>
      </c>
      <c r="Q505" s="11">
        <f t="shared" si="69"/>
        <v>0</v>
      </c>
      <c r="R505" s="230" t="str">
        <f t="shared" si="70"/>
        <v xml:space="preserve"> </v>
      </c>
      <c r="S505" s="230" t="str">
        <f t="shared" si="71"/>
        <v xml:space="preserve"> </v>
      </c>
      <c r="T505" s="230" t="str">
        <f t="shared" si="72"/>
        <v xml:space="preserve"> </v>
      </c>
    </row>
    <row r="506" spans="1:20" x14ac:dyDescent="0.2">
      <c r="A506" s="10" t="str">
        <f>IF(COUNTRY_INFO!A506=0," ",COUNTRY_INFO!A506)</f>
        <v>Ethiopia</v>
      </c>
      <c r="B506" s="10" t="str">
        <f>IF(COUNTRY_INFO!B506=0," ",COUNTRY_INFO!B506)</f>
        <v>Oromia Southwest Shewa</v>
      </c>
      <c r="C506" s="10" t="str">
        <f>IF(COUNTRY_INFO!C506=0," ",COUNTRY_INFO!C506)</f>
        <v>Goro</v>
      </c>
      <c r="D506" s="11" t="str">
        <f>IF(COUNTRY_INFO!$T$9:$T$1000="MDA3 (IVM)", COUNTRY_INFO!$T$9:$T$1000, " ")</f>
        <v xml:space="preserve"> </v>
      </c>
      <c r="E506" s="109"/>
      <c r="F506" s="288"/>
      <c r="G506" s="288"/>
      <c r="H506" s="11">
        <f t="shared" si="64"/>
        <v>0</v>
      </c>
      <c r="I506" s="18"/>
      <c r="J506" s="18"/>
      <c r="K506" s="14">
        <f t="shared" si="65"/>
        <v>0</v>
      </c>
      <c r="L506" s="59"/>
      <c r="M506" s="59"/>
      <c r="N506" s="56">
        <f t="shared" si="66"/>
        <v>0</v>
      </c>
      <c r="O506" s="11">
        <f t="shared" si="67"/>
        <v>0</v>
      </c>
      <c r="P506" s="11">
        <f t="shared" si="68"/>
        <v>0</v>
      </c>
      <c r="Q506" s="11">
        <f t="shared" si="69"/>
        <v>0</v>
      </c>
      <c r="R506" s="230" t="str">
        <f t="shared" si="70"/>
        <v xml:space="preserve"> </v>
      </c>
      <c r="S506" s="230" t="str">
        <f t="shared" si="71"/>
        <v xml:space="preserve"> </v>
      </c>
      <c r="T506" s="230" t="str">
        <f t="shared" si="72"/>
        <v xml:space="preserve"> </v>
      </c>
    </row>
    <row r="507" spans="1:20" x14ac:dyDescent="0.2">
      <c r="A507" s="10" t="str">
        <f>IF(COUNTRY_INFO!A507=0," ",COUNTRY_INFO!A507)</f>
        <v>Ethiopia</v>
      </c>
      <c r="B507" s="10" t="str">
        <f>IF(COUNTRY_INFO!B507=0," ",COUNTRY_INFO!B507)</f>
        <v>Oromia Southwest Shewa</v>
      </c>
      <c r="C507" s="10" t="str">
        <f>IF(COUNTRY_INFO!C507=0," ",COUNTRY_INFO!C507)</f>
        <v>Iluu</v>
      </c>
      <c r="D507" s="11" t="str">
        <f>IF(COUNTRY_INFO!$T$9:$T$1000="MDA3 (IVM)", COUNTRY_INFO!$T$9:$T$1000, " ")</f>
        <v xml:space="preserve"> </v>
      </c>
      <c r="E507" s="109"/>
      <c r="F507" s="288"/>
      <c r="G507" s="288"/>
      <c r="H507" s="11">
        <f t="shared" si="64"/>
        <v>0</v>
      </c>
      <c r="I507" s="18"/>
      <c r="J507" s="18"/>
      <c r="K507" s="14">
        <f t="shared" si="65"/>
        <v>0</v>
      </c>
      <c r="L507" s="59"/>
      <c r="M507" s="59"/>
      <c r="N507" s="56">
        <f t="shared" si="66"/>
        <v>0</v>
      </c>
      <c r="O507" s="11">
        <f t="shared" si="67"/>
        <v>0</v>
      </c>
      <c r="P507" s="11">
        <f t="shared" si="68"/>
        <v>0</v>
      </c>
      <c r="Q507" s="11">
        <f t="shared" si="69"/>
        <v>0</v>
      </c>
      <c r="R507" s="230" t="str">
        <f t="shared" si="70"/>
        <v xml:space="preserve"> </v>
      </c>
      <c r="S507" s="230" t="str">
        <f t="shared" si="71"/>
        <v xml:space="preserve"> </v>
      </c>
      <c r="T507" s="230" t="str">
        <f t="shared" si="72"/>
        <v xml:space="preserve"> </v>
      </c>
    </row>
    <row r="508" spans="1:20" x14ac:dyDescent="0.2">
      <c r="A508" s="10" t="str">
        <f>IF(COUNTRY_INFO!A508=0," ",COUNTRY_INFO!A508)</f>
        <v>Ethiopia</v>
      </c>
      <c r="B508" s="10" t="str">
        <f>IF(COUNTRY_INFO!B508=0," ",COUNTRY_INFO!B508)</f>
        <v>Oromia Southwest Shewa</v>
      </c>
      <c r="C508" s="10" t="str">
        <f>IF(COUNTRY_INFO!C508=0," ",COUNTRY_INFO!C508)</f>
        <v>Kersa Malima</v>
      </c>
      <c r="D508" s="11" t="str">
        <f>IF(COUNTRY_INFO!$T$9:$T$1000="MDA3 (IVM)", COUNTRY_INFO!$T$9:$T$1000, " ")</f>
        <v xml:space="preserve"> </v>
      </c>
      <c r="E508" s="109"/>
      <c r="F508" s="288"/>
      <c r="G508" s="288"/>
      <c r="H508" s="11">
        <f t="shared" si="64"/>
        <v>0</v>
      </c>
      <c r="I508" s="18"/>
      <c r="J508" s="18"/>
      <c r="K508" s="14">
        <f t="shared" si="65"/>
        <v>0</v>
      </c>
      <c r="L508" s="59"/>
      <c r="M508" s="59"/>
      <c r="N508" s="56">
        <f t="shared" si="66"/>
        <v>0</v>
      </c>
      <c r="O508" s="11">
        <f t="shared" si="67"/>
        <v>0</v>
      </c>
      <c r="P508" s="11">
        <f t="shared" si="68"/>
        <v>0</v>
      </c>
      <c r="Q508" s="11">
        <f t="shared" si="69"/>
        <v>0</v>
      </c>
      <c r="R508" s="230" t="str">
        <f t="shared" si="70"/>
        <v xml:space="preserve"> </v>
      </c>
      <c r="S508" s="230" t="str">
        <f t="shared" si="71"/>
        <v xml:space="preserve"> </v>
      </c>
      <c r="T508" s="230" t="str">
        <f t="shared" si="72"/>
        <v xml:space="preserve"> </v>
      </c>
    </row>
    <row r="509" spans="1:20" x14ac:dyDescent="0.2">
      <c r="A509" s="10" t="str">
        <f>IF(COUNTRY_INFO!A509=0," ",COUNTRY_INFO!A509)</f>
        <v>Ethiopia</v>
      </c>
      <c r="B509" s="10" t="str">
        <f>IF(COUNTRY_INFO!B509=0," ",COUNTRY_INFO!B509)</f>
        <v>Oromia Southwest Shewa</v>
      </c>
      <c r="C509" s="10" t="str">
        <f>IF(COUNTRY_INFO!C509=0," ",COUNTRY_INFO!C509)</f>
        <v>Saden Sodo</v>
      </c>
      <c r="D509" s="11" t="str">
        <f>IF(COUNTRY_INFO!$T$9:$T$1000="MDA3 (IVM)", COUNTRY_INFO!$T$9:$T$1000, " ")</f>
        <v xml:space="preserve"> </v>
      </c>
      <c r="E509" s="109"/>
      <c r="F509" s="288"/>
      <c r="G509" s="288"/>
      <c r="H509" s="11">
        <f t="shared" si="64"/>
        <v>0</v>
      </c>
      <c r="I509" s="18"/>
      <c r="J509" s="18"/>
      <c r="K509" s="14">
        <f t="shared" si="65"/>
        <v>0</v>
      </c>
      <c r="L509" s="59"/>
      <c r="M509" s="59"/>
      <c r="N509" s="56">
        <f t="shared" si="66"/>
        <v>0</v>
      </c>
      <c r="O509" s="11">
        <f t="shared" si="67"/>
        <v>0</v>
      </c>
      <c r="P509" s="11">
        <f t="shared" si="68"/>
        <v>0</v>
      </c>
      <c r="Q509" s="11">
        <f t="shared" si="69"/>
        <v>0</v>
      </c>
      <c r="R509" s="230" t="str">
        <f t="shared" si="70"/>
        <v xml:space="preserve"> </v>
      </c>
      <c r="S509" s="230" t="str">
        <f t="shared" si="71"/>
        <v xml:space="preserve"> </v>
      </c>
      <c r="T509" s="230" t="str">
        <f t="shared" si="72"/>
        <v xml:space="preserve"> </v>
      </c>
    </row>
    <row r="510" spans="1:20" x14ac:dyDescent="0.2">
      <c r="A510" s="10" t="str">
        <f>IF(COUNTRY_INFO!A510=0," ",COUNTRY_INFO!A510)</f>
        <v>Ethiopia</v>
      </c>
      <c r="B510" s="10" t="str">
        <f>IF(COUNTRY_INFO!B510=0," ",COUNTRY_INFO!B510)</f>
        <v>Oromia Southwest Shewa</v>
      </c>
      <c r="C510" s="10" t="str">
        <f>IF(COUNTRY_INFO!C510=0," ",COUNTRY_INFO!C510)</f>
        <v>Sodo Dachi</v>
      </c>
      <c r="D510" s="11" t="str">
        <f>IF(COUNTRY_INFO!$T$9:$T$1000="MDA3 (IVM)", COUNTRY_INFO!$T$9:$T$1000, " ")</f>
        <v xml:space="preserve"> </v>
      </c>
      <c r="E510" s="109"/>
      <c r="F510" s="288"/>
      <c r="G510" s="288"/>
      <c r="H510" s="11">
        <f t="shared" si="64"/>
        <v>0</v>
      </c>
      <c r="I510" s="18"/>
      <c r="J510" s="18"/>
      <c r="K510" s="14">
        <f t="shared" si="65"/>
        <v>0</v>
      </c>
      <c r="L510" s="59"/>
      <c r="M510" s="59"/>
      <c r="N510" s="56">
        <f t="shared" si="66"/>
        <v>0</v>
      </c>
      <c r="O510" s="11">
        <f t="shared" si="67"/>
        <v>0</v>
      </c>
      <c r="P510" s="11">
        <f t="shared" si="68"/>
        <v>0</v>
      </c>
      <c r="Q510" s="11">
        <f t="shared" si="69"/>
        <v>0</v>
      </c>
      <c r="R510" s="230" t="str">
        <f t="shared" si="70"/>
        <v xml:space="preserve"> </v>
      </c>
      <c r="S510" s="230" t="str">
        <f t="shared" si="71"/>
        <v xml:space="preserve"> </v>
      </c>
      <c r="T510" s="230" t="str">
        <f t="shared" si="72"/>
        <v xml:space="preserve"> </v>
      </c>
    </row>
    <row r="511" spans="1:20" x14ac:dyDescent="0.2">
      <c r="A511" s="10" t="str">
        <f>IF(COUNTRY_INFO!A511=0," ",COUNTRY_INFO!A511)</f>
        <v>Ethiopia</v>
      </c>
      <c r="B511" s="10" t="str">
        <f>IF(COUNTRY_INFO!B511=0," ",COUNTRY_INFO!B511)</f>
        <v>Oromia Southwest Shewa</v>
      </c>
      <c r="C511" s="10" t="str">
        <f>IF(COUNTRY_INFO!C511=0," ",COUNTRY_INFO!C511)</f>
        <v>Tole</v>
      </c>
      <c r="D511" s="11" t="str">
        <f>IF(COUNTRY_INFO!$T$9:$T$1000="MDA3 (IVM)", COUNTRY_INFO!$T$9:$T$1000, " ")</f>
        <v xml:space="preserve"> </v>
      </c>
      <c r="E511" s="109"/>
      <c r="F511" s="288"/>
      <c r="G511" s="288"/>
      <c r="H511" s="11">
        <f t="shared" si="64"/>
        <v>0</v>
      </c>
      <c r="I511" s="18"/>
      <c r="J511" s="18"/>
      <c r="K511" s="14">
        <f t="shared" si="65"/>
        <v>0</v>
      </c>
      <c r="L511" s="59"/>
      <c r="M511" s="59"/>
      <c r="N511" s="56">
        <f t="shared" si="66"/>
        <v>0</v>
      </c>
      <c r="O511" s="11">
        <f t="shared" si="67"/>
        <v>0</v>
      </c>
      <c r="P511" s="11">
        <f t="shared" si="68"/>
        <v>0</v>
      </c>
      <c r="Q511" s="11">
        <f t="shared" si="69"/>
        <v>0</v>
      </c>
      <c r="R511" s="230" t="str">
        <f t="shared" si="70"/>
        <v xml:space="preserve"> </v>
      </c>
      <c r="S511" s="230" t="str">
        <f t="shared" si="71"/>
        <v xml:space="preserve"> </v>
      </c>
      <c r="T511" s="230" t="str">
        <f t="shared" si="72"/>
        <v xml:space="preserve"> </v>
      </c>
    </row>
    <row r="512" spans="1:20" x14ac:dyDescent="0.2">
      <c r="A512" s="10" t="str">
        <f>IF(COUNTRY_INFO!A512=0," ",COUNTRY_INFO!A512)</f>
        <v>Ethiopia</v>
      </c>
      <c r="B512" s="10" t="str">
        <f>IF(COUNTRY_INFO!B512=0," ",COUNTRY_INFO!B512)</f>
        <v>Oromia Southwest Shewa</v>
      </c>
      <c r="C512" s="10" t="str">
        <f>IF(COUNTRY_INFO!C512=0," ",COUNTRY_INFO!C512)</f>
        <v xml:space="preserve">Waliso </v>
      </c>
      <c r="D512" s="11" t="str">
        <f>IF(COUNTRY_INFO!$T$9:$T$1000="MDA3 (IVM)", COUNTRY_INFO!$T$9:$T$1000, " ")</f>
        <v xml:space="preserve"> </v>
      </c>
      <c r="E512" s="109"/>
      <c r="F512" s="288"/>
      <c r="G512" s="288"/>
      <c r="H512" s="11">
        <f t="shared" si="64"/>
        <v>0</v>
      </c>
      <c r="I512" s="18"/>
      <c r="J512" s="18"/>
      <c r="K512" s="14">
        <f t="shared" si="65"/>
        <v>0</v>
      </c>
      <c r="L512" s="59"/>
      <c r="M512" s="59"/>
      <c r="N512" s="56">
        <f t="shared" si="66"/>
        <v>0</v>
      </c>
      <c r="O512" s="11">
        <f t="shared" si="67"/>
        <v>0</v>
      </c>
      <c r="P512" s="11">
        <f t="shared" si="68"/>
        <v>0</v>
      </c>
      <c r="Q512" s="11">
        <f t="shared" si="69"/>
        <v>0</v>
      </c>
      <c r="R512" s="230" t="str">
        <f t="shared" si="70"/>
        <v xml:space="preserve"> </v>
      </c>
      <c r="S512" s="230" t="str">
        <f t="shared" si="71"/>
        <v xml:space="preserve"> </v>
      </c>
      <c r="T512" s="230" t="str">
        <f t="shared" si="72"/>
        <v xml:space="preserve"> </v>
      </c>
    </row>
    <row r="513" spans="1:20" x14ac:dyDescent="0.2">
      <c r="A513" s="10" t="str">
        <f>IF(COUNTRY_INFO!A513=0," ",COUNTRY_INFO!A513)</f>
        <v>Ethiopia</v>
      </c>
      <c r="B513" s="10" t="str">
        <f>IF(COUNTRY_INFO!B513=0," ",COUNTRY_INFO!B513)</f>
        <v>Oromia Southwest Shewa</v>
      </c>
      <c r="C513" s="10" t="str">
        <f>IF(COUNTRY_INFO!C513=0," ",COUNTRY_INFO!C513)</f>
        <v>Waliso Town</v>
      </c>
      <c r="D513" s="11" t="str">
        <f>IF(COUNTRY_INFO!$T$9:$T$1000="MDA3 (IVM)", COUNTRY_INFO!$T$9:$T$1000, " ")</f>
        <v xml:space="preserve"> </v>
      </c>
      <c r="E513" s="109"/>
      <c r="F513" s="288"/>
      <c r="G513" s="288"/>
      <c r="H513" s="11">
        <f t="shared" si="64"/>
        <v>0</v>
      </c>
      <c r="I513" s="18"/>
      <c r="J513" s="18"/>
      <c r="K513" s="14">
        <f t="shared" si="65"/>
        <v>0</v>
      </c>
      <c r="L513" s="59"/>
      <c r="M513" s="59"/>
      <c r="N513" s="56">
        <f t="shared" si="66"/>
        <v>0</v>
      </c>
      <c r="O513" s="11">
        <f t="shared" si="67"/>
        <v>0</v>
      </c>
      <c r="P513" s="11">
        <f t="shared" si="68"/>
        <v>0</v>
      </c>
      <c r="Q513" s="11">
        <f t="shared" si="69"/>
        <v>0</v>
      </c>
      <c r="R513" s="230" t="str">
        <f t="shared" si="70"/>
        <v xml:space="preserve"> </v>
      </c>
      <c r="S513" s="230" t="str">
        <f t="shared" si="71"/>
        <v xml:space="preserve"> </v>
      </c>
      <c r="T513" s="230" t="str">
        <f t="shared" si="72"/>
        <v xml:space="preserve"> </v>
      </c>
    </row>
    <row r="514" spans="1:20" x14ac:dyDescent="0.2">
      <c r="A514" s="10" t="str">
        <f>IF(COUNTRY_INFO!A514=0," ",COUNTRY_INFO!A514)</f>
        <v>Ethiopia</v>
      </c>
      <c r="B514" s="10" t="str">
        <f>IF(COUNTRY_INFO!B514=0," ",COUNTRY_INFO!B514)</f>
        <v>Oromia Southwest Shewa</v>
      </c>
      <c r="C514" s="10" t="str">
        <f>IF(COUNTRY_INFO!C514=0," ",COUNTRY_INFO!C514)</f>
        <v>Wonchi</v>
      </c>
      <c r="D514" s="11" t="str">
        <f>IF(COUNTRY_INFO!$T$9:$T$1000="MDA3 (IVM)", COUNTRY_INFO!$T$9:$T$1000, " ")</f>
        <v xml:space="preserve"> </v>
      </c>
      <c r="E514" s="109"/>
      <c r="F514" s="288"/>
      <c r="G514" s="288"/>
      <c r="H514" s="11">
        <f t="shared" si="64"/>
        <v>0</v>
      </c>
      <c r="I514" s="18"/>
      <c r="J514" s="18"/>
      <c r="K514" s="14">
        <f t="shared" si="65"/>
        <v>0</v>
      </c>
      <c r="L514" s="59"/>
      <c r="M514" s="59"/>
      <c r="N514" s="56">
        <f t="shared" si="66"/>
        <v>0</v>
      </c>
      <c r="O514" s="11">
        <f t="shared" si="67"/>
        <v>0</v>
      </c>
      <c r="P514" s="11">
        <f t="shared" si="68"/>
        <v>0</v>
      </c>
      <c r="Q514" s="11">
        <f t="shared" si="69"/>
        <v>0</v>
      </c>
      <c r="R514" s="230" t="str">
        <f t="shared" si="70"/>
        <v xml:space="preserve"> </v>
      </c>
      <c r="S514" s="230" t="str">
        <f t="shared" si="71"/>
        <v xml:space="preserve"> </v>
      </c>
      <c r="T514" s="230" t="str">
        <f t="shared" si="72"/>
        <v xml:space="preserve"> </v>
      </c>
    </row>
    <row r="515" spans="1:20" x14ac:dyDescent="0.2">
      <c r="A515" s="10" t="str">
        <f>IF(COUNTRY_INFO!A515=0," ",COUNTRY_INFO!A515)</f>
        <v>Ethiopia</v>
      </c>
      <c r="B515" s="10" t="str">
        <f>IF(COUNTRY_INFO!B515=0," ",COUNTRY_INFO!B515)</f>
        <v>Oromia West Arsi</v>
      </c>
      <c r="C515" s="10" t="str">
        <f>IF(COUNTRY_INFO!C515=0," ",COUNTRY_INFO!C515)</f>
        <v>Adaba</v>
      </c>
      <c r="D515" s="11" t="str">
        <f>IF(COUNTRY_INFO!$T$9:$T$1000="MDA3 (IVM)", COUNTRY_INFO!$T$9:$T$1000, " ")</f>
        <v xml:space="preserve"> </v>
      </c>
      <c r="E515" s="109"/>
      <c r="F515" s="288"/>
      <c r="G515" s="288"/>
      <c r="H515" s="11">
        <f t="shared" si="64"/>
        <v>0</v>
      </c>
      <c r="I515" s="18"/>
      <c r="J515" s="18"/>
      <c r="K515" s="14">
        <f t="shared" si="65"/>
        <v>0</v>
      </c>
      <c r="L515" s="59"/>
      <c r="M515" s="59"/>
      <c r="N515" s="56">
        <f t="shared" si="66"/>
        <v>0</v>
      </c>
      <c r="O515" s="11">
        <f t="shared" si="67"/>
        <v>0</v>
      </c>
      <c r="P515" s="11">
        <f t="shared" si="68"/>
        <v>0</v>
      </c>
      <c r="Q515" s="11">
        <f t="shared" si="69"/>
        <v>0</v>
      </c>
      <c r="R515" s="230" t="str">
        <f t="shared" si="70"/>
        <v xml:space="preserve"> </v>
      </c>
      <c r="S515" s="230" t="str">
        <f t="shared" si="71"/>
        <v xml:space="preserve"> </v>
      </c>
      <c r="T515" s="230" t="str">
        <f t="shared" si="72"/>
        <v xml:space="preserve"> </v>
      </c>
    </row>
    <row r="516" spans="1:20" x14ac:dyDescent="0.2">
      <c r="A516" s="10" t="str">
        <f>IF(COUNTRY_INFO!A516=0," ",COUNTRY_INFO!A516)</f>
        <v>Ethiopia</v>
      </c>
      <c r="B516" s="10" t="str">
        <f>IF(COUNTRY_INFO!B516=0," ",COUNTRY_INFO!B516)</f>
        <v>Oromia West Arsi</v>
      </c>
      <c r="C516" s="10" t="str">
        <f>IF(COUNTRY_INFO!C516=0," ",COUNTRY_INFO!C516)</f>
        <v>Arsi Negele</v>
      </c>
      <c r="D516" s="11" t="str">
        <f>IF(COUNTRY_INFO!$T$9:$T$1000="MDA3 (IVM)", COUNTRY_INFO!$T$9:$T$1000, " ")</f>
        <v xml:space="preserve"> </v>
      </c>
      <c r="E516" s="109"/>
      <c r="F516" s="288"/>
      <c r="G516" s="288"/>
      <c r="H516" s="11">
        <f t="shared" si="64"/>
        <v>0</v>
      </c>
      <c r="I516" s="18"/>
      <c r="J516" s="18"/>
      <c r="K516" s="14">
        <f t="shared" si="65"/>
        <v>0</v>
      </c>
      <c r="L516" s="59"/>
      <c r="M516" s="59"/>
      <c r="N516" s="56">
        <f t="shared" si="66"/>
        <v>0</v>
      </c>
      <c r="O516" s="11">
        <f t="shared" si="67"/>
        <v>0</v>
      </c>
      <c r="P516" s="11">
        <f t="shared" si="68"/>
        <v>0</v>
      </c>
      <c r="Q516" s="11">
        <f t="shared" si="69"/>
        <v>0</v>
      </c>
      <c r="R516" s="230" t="str">
        <f t="shared" si="70"/>
        <v xml:space="preserve"> </v>
      </c>
      <c r="S516" s="230" t="str">
        <f t="shared" si="71"/>
        <v xml:space="preserve"> </v>
      </c>
      <c r="T516" s="230" t="str">
        <f t="shared" si="72"/>
        <v xml:space="preserve"> </v>
      </c>
    </row>
    <row r="517" spans="1:20" x14ac:dyDescent="0.2">
      <c r="A517" s="10" t="str">
        <f>IF(COUNTRY_INFO!A517=0," ",COUNTRY_INFO!A517)</f>
        <v>Ethiopia</v>
      </c>
      <c r="B517" s="10" t="str">
        <f>IF(COUNTRY_INFO!B517=0," ",COUNTRY_INFO!B517)</f>
        <v>Oromia West Arsi</v>
      </c>
      <c r="C517" s="10" t="str">
        <f>IF(COUNTRY_INFO!C517=0," ",COUNTRY_INFO!C517)</f>
        <v>Arsi Negele Town</v>
      </c>
      <c r="D517" s="11" t="str">
        <f>IF(COUNTRY_INFO!$T$9:$T$1000="MDA3 (IVM)", COUNTRY_INFO!$T$9:$T$1000, " ")</f>
        <v xml:space="preserve"> </v>
      </c>
      <c r="E517" s="109"/>
      <c r="F517" s="288"/>
      <c r="G517" s="288"/>
      <c r="H517" s="11">
        <f t="shared" si="64"/>
        <v>0</v>
      </c>
      <c r="I517" s="18"/>
      <c r="J517" s="18"/>
      <c r="K517" s="14">
        <f t="shared" si="65"/>
        <v>0</v>
      </c>
      <c r="L517" s="59"/>
      <c r="M517" s="59"/>
      <c r="N517" s="56">
        <f t="shared" si="66"/>
        <v>0</v>
      </c>
      <c r="O517" s="11">
        <f t="shared" si="67"/>
        <v>0</v>
      </c>
      <c r="P517" s="11">
        <f t="shared" si="68"/>
        <v>0</v>
      </c>
      <c r="Q517" s="11">
        <f t="shared" si="69"/>
        <v>0</v>
      </c>
      <c r="R517" s="230" t="str">
        <f t="shared" si="70"/>
        <v xml:space="preserve"> </v>
      </c>
      <c r="S517" s="230" t="str">
        <f t="shared" si="71"/>
        <v xml:space="preserve"> </v>
      </c>
      <c r="T517" s="230" t="str">
        <f t="shared" si="72"/>
        <v xml:space="preserve"> </v>
      </c>
    </row>
    <row r="518" spans="1:20" x14ac:dyDescent="0.2">
      <c r="A518" s="10" t="str">
        <f>IF(COUNTRY_INFO!A518=0," ",COUNTRY_INFO!A518)</f>
        <v>Ethiopia</v>
      </c>
      <c r="B518" s="10" t="str">
        <f>IF(COUNTRY_INFO!B518=0," ",COUNTRY_INFO!B518)</f>
        <v>Oromia West Arsi</v>
      </c>
      <c r="C518" s="10" t="str">
        <f>IF(COUNTRY_INFO!C518=0," ",COUNTRY_INFO!C518)</f>
        <v>Bishan Guracha Town</v>
      </c>
      <c r="D518" s="11" t="str">
        <f>IF(COUNTRY_INFO!$T$9:$T$1000="MDA3 (IVM)", COUNTRY_INFO!$T$9:$T$1000, " ")</f>
        <v xml:space="preserve"> </v>
      </c>
      <c r="E518" s="109"/>
      <c r="F518" s="288"/>
      <c r="G518" s="288"/>
      <c r="H518" s="11">
        <f t="shared" si="64"/>
        <v>0</v>
      </c>
      <c r="I518" s="18"/>
      <c r="J518" s="18"/>
      <c r="K518" s="14">
        <f t="shared" si="65"/>
        <v>0</v>
      </c>
      <c r="L518" s="59"/>
      <c r="M518" s="59"/>
      <c r="N518" s="56">
        <f t="shared" si="66"/>
        <v>0</v>
      </c>
      <c r="O518" s="11">
        <f t="shared" si="67"/>
        <v>0</v>
      </c>
      <c r="P518" s="11">
        <f t="shared" si="68"/>
        <v>0</v>
      </c>
      <c r="Q518" s="11">
        <f t="shared" si="69"/>
        <v>0</v>
      </c>
      <c r="R518" s="230" t="str">
        <f t="shared" si="70"/>
        <v xml:space="preserve"> </v>
      </c>
      <c r="S518" s="230" t="str">
        <f t="shared" si="71"/>
        <v xml:space="preserve"> </v>
      </c>
      <c r="T518" s="230" t="str">
        <f t="shared" si="72"/>
        <v xml:space="preserve"> </v>
      </c>
    </row>
    <row r="519" spans="1:20" x14ac:dyDescent="0.2">
      <c r="A519" s="10" t="str">
        <f>IF(COUNTRY_INFO!A519=0," ",COUNTRY_INFO!A519)</f>
        <v>Ethiopia</v>
      </c>
      <c r="B519" s="10" t="str">
        <f>IF(COUNTRY_INFO!B519=0," ",COUNTRY_INFO!B519)</f>
        <v>Oromia West Arsi</v>
      </c>
      <c r="C519" s="10" t="str">
        <f>IF(COUNTRY_INFO!C519=0," ",COUNTRY_INFO!C519)</f>
        <v>Dodola</v>
      </c>
      <c r="D519" s="11" t="str">
        <f>IF(COUNTRY_INFO!$T$9:$T$1000="MDA3 (IVM)", COUNTRY_INFO!$T$9:$T$1000, " ")</f>
        <v xml:space="preserve"> </v>
      </c>
      <c r="E519" s="109"/>
      <c r="F519" s="288"/>
      <c r="G519" s="288"/>
      <c r="H519" s="11">
        <f t="shared" si="64"/>
        <v>0</v>
      </c>
      <c r="I519" s="18"/>
      <c r="J519" s="18"/>
      <c r="K519" s="14">
        <f t="shared" si="65"/>
        <v>0</v>
      </c>
      <c r="L519" s="59"/>
      <c r="M519" s="59"/>
      <c r="N519" s="56">
        <f t="shared" si="66"/>
        <v>0</v>
      </c>
      <c r="O519" s="11">
        <f t="shared" si="67"/>
        <v>0</v>
      </c>
      <c r="P519" s="11">
        <f t="shared" si="68"/>
        <v>0</v>
      </c>
      <c r="Q519" s="11">
        <f t="shared" si="69"/>
        <v>0</v>
      </c>
      <c r="R519" s="230" t="str">
        <f t="shared" si="70"/>
        <v xml:space="preserve"> </v>
      </c>
      <c r="S519" s="230" t="str">
        <f t="shared" si="71"/>
        <v xml:space="preserve"> </v>
      </c>
      <c r="T519" s="230" t="str">
        <f t="shared" si="72"/>
        <v xml:space="preserve"> </v>
      </c>
    </row>
    <row r="520" spans="1:20" x14ac:dyDescent="0.2">
      <c r="A520" s="10" t="str">
        <f>IF(COUNTRY_INFO!A520=0," ",COUNTRY_INFO!A520)</f>
        <v>Ethiopia</v>
      </c>
      <c r="B520" s="10" t="str">
        <f>IF(COUNTRY_INFO!B520=0," ",COUNTRY_INFO!B520)</f>
        <v>Oromia West Arsi</v>
      </c>
      <c r="C520" s="10" t="str">
        <f>IF(COUNTRY_INFO!C520=0," ",COUNTRY_INFO!C520)</f>
        <v>Dodola Town</v>
      </c>
      <c r="D520" s="11" t="str">
        <f>IF(COUNTRY_INFO!$T$9:$T$1000="MDA3 (IVM)", COUNTRY_INFO!$T$9:$T$1000, " ")</f>
        <v xml:space="preserve"> </v>
      </c>
      <c r="E520" s="109"/>
      <c r="F520" s="288"/>
      <c r="G520" s="288"/>
      <c r="H520" s="11">
        <f t="shared" si="64"/>
        <v>0</v>
      </c>
      <c r="I520" s="18"/>
      <c r="J520" s="18"/>
      <c r="K520" s="14">
        <f t="shared" si="65"/>
        <v>0</v>
      </c>
      <c r="L520" s="59"/>
      <c r="M520" s="59"/>
      <c r="N520" s="56">
        <f t="shared" si="66"/>
        <v>0</v>
      </c>
      <c r="O520" s="11">
        <f t="shared" si="67"/>
        <v>0</v>
      </c>
      <c r="P520" s="11">
        <f t="shared" si="68"/>
        <v>0</v>
      </c>
      <c r="Q520" s="11">
        <f t="shared" si="69"/>
        <v>0</v>
      </c>
      <c r="R520" s="230" t="str">
        <f t="shared" si="70"/>
        <v xml:space="preserve"> </v>
      </c>
      <c r="S520" s="230" t="str">
        <f t="shared" si="71"/>
        <v xml:space="preserve"> </v>
      </c>
      <c r="T520" s="230" t="str">
        <f t="shared" si="72"/>
        <v xml:space="preserve"> </v>
      </c>
    </row>
    <row r="521" spans="1:20" x14ac:dyDescent="0.2">
      <c r="A521" s="10" t="str">
        <f>IF(COUNTRY_INFO!A521=0," ",COUNTRY_INFO!A521)</f>
        <v>Ethiopia</v>
      </c>
      <c r="B521" s="10" t="str">
        <f>IF(COUNTRY_INFO!B521=0," ",COUNTRY_INFO!B521)</f>
        <v>Oromia West Arsi</v>
      </c>
      <c r="C521" s="10" t="str">
        <f>IF(COUNTRY_INFO!C521=0," ",COUNTRY_INFO!C521)</f>
        <v>Gedeb Asasa</v>
      </c>
      <c r="D521" s="11" t="str">
        <f>IF(COUNTRY_INFO!$T$9:$T$1000="MDA3 (IVM)", COUNTRY_INFO!$T$9:$T$1000, " ")</f>
        <v xml:space="preserve"> </v>
      </c>
      <c r="E521" s="109"/>
      <c r="F521" s="288"/>
      <c r="G521" s="288"/>
      <c r="H521" s="11">
        <f t="shared" si="64"/>
        <v>0</v>
      </c>
      <c r="I521" s="18"/>
      <c r="J521" s="18"/>
      <c r="K521" s="14">
        <f t="shared" si="65"/>
        <v>0</v>
      </c>
      <c r="L521" s="59"/>
      <c r="M521" s="59"/>
      <c r="N521" s="56">
        <f t="shared" si="66"/>
        <v>0</v>
      </c>
      <c r="O521" s="11">
        <f t="shared" si="67"/>
        <v>0</v>
      </c>
      <c r="P521" s="11">
        <f t="shared" si="68"/>
        <v>0</v>
      </c>
      <c r="Q521" s="11">
        <f t="shared" si="69"/>
        <v>0</v>
      </c>
      <c r="R521" s="230" t="str">
        <f t="shared" si="70"/>
        <v xml:space="preserve"> </v>
      </c>
      <c r="S521" s="230" t="str">
        <f t="shared" si="71"/>
        <v xml:space="preserve"> </v>
      </c>
      <c r="T521" s="230" t="str">
        <f t="shared" si="72"/>
        <v xml:space="preserve"> </v>
      </c>
    </row>
    <row r="522" spans="1:20" x14ac:dyDescent="0.2">
      <c r="A522" s="10" t="str">
        <f>IF(COUNTRY_INFO!A522=0," ",COUNTRY_INFO!A522)</f>
        <v>Ethiopia</v>
      </c>
      <c r="B522" s="10" t="str">
        <f>IF(COUNTRY_INFO!B522=0," ",COUNTRY_INFO!B522)</f>
        <v>Oromia West Arsi</v>
      </c>
      <c r="C522" s="10" t="str">
        <f>IF(COUNTRY_INFO!C522=0," ",COUNTRY_INFO!C522)</f>
        <v xml:space="preserve">Heben Arsi </v>
      </c>
      <c r="D522" s="11" t="str">
        <f>IF(COUNTRY_INFO!$T$9:$T$1000="MDA3 (IVM)", COUNTRY_INFO!$T$9:$T$1000, " ")</f>
        <v xml:space="preserve"> </v>
      </c>
      <c r="E522" s="109"/>
      <c r="F522" s="288"/>
      <c r="G522" s="288"/>
      <c r="H522" s="11">
        <f t="shared" ref="H522:H585" si="73">SUM(F522:G522)</f>
        <v>0</v>
      </c>
      <c r="I522" s="18"/>
      <c r="J522" s="18"/>
      <c r="K522" s="14">
        <f t="shared" ref="K522:K585" si="74">SUM(I522:J522)</f>
        <v>0</v>
      </c>
      <c r="L522" s="59"/>
      <c r="M522" s="59"/>
      <c r="N522" s="56">
        <f t="shared" ref="N522:N585" si="75">SUM(L522:M522)</f>
        <v>0</v>
      </c>
      <c r="O522" s="11">
        <f t="shared" ref="O522:O585" si="76">MAX(I522,L522)</f>
        <v>0</v>
      </c>
      <c r="P522" s="11">
        <f t="shared" ref="P522:P585" si="77">MAX(J522,M522)</f>
        <v>0</v>
      </c>
      <c r="Q522" s="11">
        <f t="shared" ref="Q522:Q585" si="78">SUM(O522:P522)</f>
        <v>0</v>
      </c>
      <c r="R522" s="230" t="str">
        <f t="shared" ref="R522:R585" si="79">IF(F522&lt;&gt;0, IF(MAX(I522,L522)/F522*100=0, "-", MAX(I522,L522)/F522*100), " ")</f>
        <v xml:space="preserve"> </v>
      </c>
      <c r="S522" s="230" t="str">
        <f t="shared" ref="S522:S585" si="80">IF(G522&lt;&gt;0, IF(MAX(J522,M522)/G522*100=0, "-", MAX(J522,M522)/G522*100), " ")</f>
        <v xml:space="preserve"> </v>
      </c>
      <c r="T522" s="230" t="str">
        <f t="shared" ref="T522:T585" si="81">IF(H522&lt;&gt;0, IF((MAX(I522,L522)+MAX(J522,M522))/H522*100=0, "-",(MAX(I522,L522)+MAX(J522,M522))/H522*100), " ")</f>
        <v xml:space="preserve"> </v>
      </c>
    </row>
    <row r="523" spans="1:20" x14ac:dyDescent="0.2">
      <c r="A523" s="10" t="str">
        <f>IF(COUNTRY_INFO!A523=0," ",COUNTRY_INFO!A523)</f>
        <v>Ethiopia</v>
      </c>
      <c r="B523" s="10" t="str">
        <f>IF(COUNTRY_INFO!B523=0," ",COUNTRY_INFO!B523)</f>
        <v>Oromia West Arsi</v>
      </c>
      <c r="C523" s="10" t="str">
        <f>IF(COUNTRY_INFO!C523=0," ",COUNTRY_INFO!C523)</f>
        <v>Kofele</v>
      </c>
      <c r="D523" s="11" t="str">
        <f>IF(COUNTRY_INFO!$T$9:$T$1000="MDA3 (IVM)", COUNTRY_INFO!$T$9:$T$1000, " ")</f>
        <v xml:space="preserve"> </v>
      </c>
      <c r="E523" s="109"/>
      <c r="F523" s="288"/>
      <c r="G523" s="288"/>
      <c r="H523" s="11">
        <f t="shared" si="73"/>
        <v>0</v>
      </c>
      <c r="I523" s="18"/>
      <c r="J523" s="18"/>
      <c r="K523" s="14">
        <f t="shared" si="74"/>
        <v>0</v>
      </c>
      <c r="L523" s="59"/>
      <c r="M523" s="59"/>
      <c r="N523" s="56">
        <f t="shared" si="75"/>
        <v>0</v>
      </c>
      <c r="O523" s="11">
        <f t="shared" si="76"/>
        <v>0</v>
      </c>
      <c r="P523" s="11">
        <f t="shared" si="77"/>
        <v>0</v>
      </c>
      <c r="Q523" s="11">
        <f t="shared" si="78"/>
        <v>0</v>
      </c>
      <c r="R523" s="230" t="str">
        <f t="shared" si="79"/>
        <v xml:space="preserve"> </v>
      </c>
      <c r="S523" s="230" t="str">
        <f t="shared" si="80"/>
        <v xml:space="preserve"> </v>
      </c>
      <c r="T523" s="230" t="str">
        <f t="shared" si="81"/>
        <v xml:space="preserve"> </v>
      </c>
    </row>
    <row r="524" spans="1:20" x14ac:dyDescent="0.2">
      <c r="A524" s="10" t="str">
        <f>IF(COUNTRY_INFO!A524=0," ",COUNTRY_INFO!A524)</f>
        <v>Ethiopia</v>
      </c>
      <c r="B524" s="10" t="str">
        <f>IF(COUNTRY_INFO!B524=0," ",COUNTRY_INFO!B524)</f>
        <v>Oromia West Arsi</v>
      </c>
      <c r="C524" s="10" t="str">
        <f>IF(COUNTRY_INFO!C524=0," ",COUNTRY_INFO!C524)</f>
        <v>Kokosa</v>
      </c>
      <c r="D524" s="11" t="str">
        <f>IF(COUNTRY_INFO!$T$9:$T$1000="MDA3 (IVM)", COUNTRY_INFO!$T$9:$T$1000, " ")</f>
        <v xml:space="preserve"> </v>
      </c>
      <c r="E524" s="109"/>
      <c r="F524" s="288"/>
      <c r="G524" s="288"/>
      <c r="H524" s="11">
        <f t="shared" si="73"/>
        <v>0</v>
      </c>
      <c r="I524" s="18"/>
      <c r="J524" s="18"/>
      <c r="K524" s="14">
        <f t="shared" si="74"/>
        <v>0</v>
      </c>
      <c r="L524" s="59"/>
      <c r="M524" s="59"/>
      <c r="N524" s="56">
        <f t="shared" si="75"/>
        <v>0</v>
      </c>
      <c r="O524" s="11">
        <f t="shared" si="76"/>
        <v>0</v>
      </c>
      <c r="P524" s="11">
        <f t="shared" si="77"/>
        <v>0</v>
      </c>
      <c r="Q524" s="11">
        <f t="shared" si="78"/>
        <v>0</v>
      </c>
      <c r="R524" s="230" t="str">
        <f t="shared" si="79"/>
        <v xml:space="preserve"> </v>
      </c>
      <c r="S524" s="230" t="str">
        <f t="shared" si="80"/>
        <v xml:space="preserve"> </v>
      </c>
      <c r="T524" s="230" t="str">
        <f t="shared" si="81"/>
        <v xml:space="preserve"> </v>
      </c>
    </row>
    <row r="525" spans="1:20" x14ac:dyDescent="0.2">
      <c r="A525" s="10" t="str">
        <f>IF(COUNTRY_INFO!A525=0," ",COUNTRY_INFO!A525)</f>
        <v>Ethiopia</v>
      </c>
      <c r="B525" s="10" t="str">
        <f>IF(COUNTRY_INFO!B525=0," ",COUNTRY_INFO!B525)</f>
        <v>Oromia West Arsi</v>
      </c>
      <c r="C525" s="10" t="str">
        <f>IF(COUNTRY_INFO!C525=0," ",COUNTRY_INFO!C525)</f>
        <v>Kore</v>
      </c>
      <c r="D525" s="11" t="str">
        <f>IF(COUNTRY_INFO!$T$9:$T$1000="MDA3 (IVM)", COUNTRY_INFO!$T$9:$T$1000, " ")</f>
        <v xml:space="preserve"> </v>
      </c>
      <c r="E525" s="109"/>
      <c r="F525" s="288"/>
      <c r="G525" s="288"/>
      <c r="H525" s="11">
        <f t="shared" si="73"/>
        <v>0</v>
      </c>
      <c r="I525" s="18"/>
      <c r="J525" s="18"/>
      <c r="K525" s="14">
        <f t="shared" si="74"/>
        <v>0</v>
      </c>
      <c r="L525" s="59"/>
      <c r="M525" s="59"/>
      <c r="N525" s="56">
        <f t="shared" si="75"/>
        <v>0</v>
      </c>
      <c r="O525" s="11">
        <f t="shared" si="76"/>
        <v>0</v>
      </c>
      <c r="P525" s="11">
        <f t="shared" si="77"/>
        <v>0</v>
      </c>
      <c r="Q525" s="11">
        <f t="shared" si="78"/>
        <v>0</v>
      </c>
      <c r="R525" s="230" t="str">
        <f t="shared" si="79"/>
        <v xml:space="preserve"> </v>
      </c>
      <c r="S525" s="230" t="str">
        <f t="shared" si="80"/>
        <v xml:space="preserve"> </v>
      </c>
      <c r="T525" s="230" t="str">
        <f t="shared" si="81"/>
        <v xml:space="preserve"> </v>
      </c>
    </row>
    <row r="526" spans="1:20" x14ac:dyDescent="0.2">
      <c r="A526" s="10" t="str">
        <f>IF(COUNTRY_INFO!A526=0," ",COUNTRY_INFO!A526)</f>
        <v>Ethiopia</v>
      </c>
      <c r="B526" s="10" t="str">
        <f>IF(COUNTRY_INFO!B526=0," ",COUNTRY_INFO!B526)</f>
        <v>Oromia West Arsi</v>
      </c>
      <c r="C526" s="10" t="str">
        <f>IF(COUNTRY_INFO!C526=0," ",COUNTRY_INFO!C526)</f>
        <v>Nansebo</v>
      </c>
      <c r="D526" s="11" t="str">
        <f>IF(COUNTRY_INFO!$T$9:$T$1000="MDA3 (IVM)", COUNTRY_INFO!$T$9:$T$1000, " ")</f>
        <v xml:space="preserve"> </v>
      </c>
      <c r="E526" s="109"/>
      <c r="F526" s="288"/>
      <c r="G526" s="288"/>
      <c r="H526" s="11">
        <f t="shared" si="73"/>
        <v>0</v>
      </c>
      <c r="I526" s="18"/>
      <c r="J526" s="18"/>
      <c r="K526" s="14">
        <f t="shared" si="74"/>
        <v>0</v>
      </c>
      <c r="L526" s="59"/>
      <c r="M526" s="59"/>
      <c r="N526" s="56">
        <f t="shared" si="75"/>
        <v>0</v>
      </c>
      <c r="O526" s="11">
        <f t="shared" si="76"/>
        <v>0</v>
      </c>
      <c r="P526" s="11">
        <f t="shared" si="77"/>
        <v>0</v>
      </c>
      <c r="Q526" s="11">
        <f t="shared" si="78"/>
        <v>0</v>
      </c>
      <c r="R526" s="230" t="str">
        <f t="shared" si="79"/>
        <v xml:space="preserve"> </v>
      </c>
      <c r="S526" s="230" t="str">
        <f t="shared" si="80"/>
        <v xml:space="preserve"> </v>
      </c>
      <c r="T526" s="230" t="str">
        <f t="shared" si="81"/>
        <v xml:space="preserve"> </v>
      </c>
    </row>
    <row r="527" spans="1:20" x14ac:dyDescent="0.2">
      <c r="A527" s="10" t="str">
        <f>IF(COUNTRY_INFO!A527=0," ",COUNTRY_INFO!A527)</f>
        <v>Ethiopia</v>
      </c>
      <c r="B527" s="10" t="str">
        <f>IF(COUNTRY_INFO!B527=0," ",COUNTRY_INFO!B527)</f>
        <v>Oromia West Arsi</v>
      </c>
      <c r="C527" s="10" t="str">
        <f>IF(COUNTRY_INFO!C527=0," ",COUNTRY_INFO!C527)</f>
        <v>Shala</v>
      </c>
      <c r="D527" s="11" t="str">
        <f>IF(COUNTRY_INFO!$T$9:$T$1000="MDA3 (IVM)", COUNTRY_INFO!$T$9:$T$1000, " ")</f>
        <v xml:space="preserve"> </v>
      </c>
      <c r="E527" s="109"/>
      <c r="F527" s="288"/>
      <c r="G527" s="288"/>
      <c r="H527" s="11">
        <f t="shared" si="73"/>
        <v>0</v>
      </c>
      <c r="I527" s="18"/>
      <c r="J527" s="18"/>
      <c r="K527" s="14">
        <f t="shared" si="74"/>
        <v>0</v>
      </c>
      <c r="L527" s="59"/>
      <c r="M527" s="59"/>
      <c r="N527" s="56">
        <f t="shared" si="75"/>
        <v>0</v>
      </c>
      <c r="O527" s="11">
        <f t="shared" si="76"/>
        <v>0</v>
      </c>
      <c r="P527" s="11">
        <f t="shared" si="77"/>
        <v>0</v>
      </c>
      <c r="Q527" s="11">
        <f t="shared" si="78"/>
        <v>0</v>
      </c>
      <c r="R527" s="230" t="str">
        <f t="shared" si="79"/>
        <v xml:space="preserve"> </v>
      </c>
      <c r="S527" s="230" t="str">
        <f t="shared" si="80"/>
        <v xml:space="preserve"> </v>
      </c>
      <c r="T527" s="230" t="str">
        <f t="shared" si="81"/>
        <v xml:space="preserve"> </v>
      </c>
    </row>
    <row r="528" spans="1:20" x14ac:dyDescent="0.2">
      <c r="A528" s="10" t="str">
        <f>IF(COUNTRY_INFO!A528=0," ",COUNTRY_INFO!A528)</f>
        <v>Ethiopia</v>
      </c>
      <c r="B528" s="10" t="str">
        <f>IF(COUNTRY_INFO!B528=0," ",COUNTRY_INFO!B528)</f>
        <v>Oromia West Arsi</v>
      </c>
      <c r="C528" s="10" t="str">
        <f>IF(COUNTRY_INFO!C528=0," ",COUNTRY_INFO!C528)</f>
        <v>Shashemene</v>
      </c>
      <c r="D528" s="11" t="str">
        <f>IF(COUNTRY_INFO!$T$9:$T$1000="MDA3 (IVM)", COUNTRY_INFO!$T$9:$T$1000, " ")</f>
        <v xml:space="preserve"> </v>
      </c>
      <c r="E528" s="109"/>
      <c r="F528" s="288"/>
      <c r="G528" s="288"/>
      <c r="H528" s="11">
        <f t="shared" si="73"/>
        <v>0</v>
      </c>
      <c r="I528" s="18"/>
      <c r="J528" s="18"/>
      <c r="K528" s="14">
        <f t="shared" si="74"/>
        <v>0</v>
      </c>
      <c r="L528" s="59"/>
      <c r="M528" s="59"/>
      <c r="N528" s="56">
        <f t="shared" si="75"/>
        <v>0</v>
      </c>
      <c r="O528" s="11">
        <f t="shared" si="76"/>
        <v>0</v>
      </c>
      <c r="P528" s="11">
        <f t="shared" si="77"/>
        <v>0</v>
      </c>
      <c r="Q528" s="11">
        <f t="shared" si="78"/>
        <v>0</v>
      </c>
      <c r="R528" s="230" t="str">
        <f t="shared" si="79"/>
        <v xml:space="preserve"> </v>
      </c>
      <c r="S528" s="230" t="str">
        <f t="shared" si="80"/>
        <v xml:space="preserve"> </v>
      </c>
      <c r="T528" s="230" t="str">
        <f t="shared" si="81"/>
        <v xml:space="preserve"> </v>
      </c>
    </row>
    <row r="529" spans="1:20" x14ac:dyDescent="0.2">
      <c r="A529" s="10" t="str">
        <f>IF(COUNTRY_INFO!A529=0," ",COUNTRY_INFO!A529)</f>
        <v>Ethiopia</v>
      </c>
      <c r="B529" s="10" t="str">
        <f>IF(COUNTRY_INFO!B529=0," ",COUNTRY_INFO!B529)</f>
        <v>Oromia West Arsi</v>
      </c>
      <c r="C529" s="10" t="str">
        <f>IF(COUNTRY_INFO!C529=0," ",COUNTRY_INFO!C529)</f>
        <v>Shashemene Town</v>
      </c>
      <c r="D529" s="11" t="str">
        <f>IF(COUNTRY_INFO!$T$9:$T$1000="MDA3 (IVM)", COUNTRY_INFO!$T$9:$T$1000, " ")</f>
        <v xml:space="preserve"> </v>
      </c>
      <c r="E529" s="109"/>
      <c r="F529" s="288"/>
      <c r="G529" s="288"/>
      <c r="H529" s="11">
        <f t="shared" si="73"/>
        <v>0</v>
      </c>
      <c r="I529" s="18"/>
      <c r="J529" s="18"/>
      <c r="K529" s="14">
        <f t="shared" si="74"/>
        <v>0</v>
      </c>
      <c r="L529" s="59"/>
      <c r="M529" s="59"/>
      <c r="N529" s="56">
        <f t="shared" si="75"/>
        <v>0</v>
      </c>
      <c r="O529" s="11">
        <f t="shared" si="76"/>
        <v>0</v>
      </c>
      <c r="P529" s="11">
        <f t="shared" si="77"/>
        <v>0</v>
      </c>
      <c r="Q529" s="11">
        <f t="shared" si="78"/>
        <v>0</v>
      </c>
      <c r="R529" s="230" t="str">
        <f t="shared" si="79"/>
        <v xml:space="preserve"> </v>
      </c>
      <c r="S529" s="230" t="str">
        <f t="shared" si="80"/>
        <v xml:space="preserve"> </v>
      </c>
      <c r="T529" s="230" t="str">
        <f t="shared" si="81"/>
        <v xml:space="preserve"> </v>
      </c>
    </row>
    <row r="530" spans="1:20" x14ac:dyDescent="0.2">
      <c r="A530" s="10" t="str">
        <f>IF(COUNTRY_INFO!A530=0," ",COUNTRY_INFO!A530)</f>
        <v>Ethiopia</v>
      </c>
      <c r="B530" s="10" t="str">
        <f>IF(COUNTRY_INFO!B530=0," ",COUNTRY_INFO!B530)</f>
        <v>Oromia West Arsi</v>
      </c>
      <c r="C530" s="10" t="str">
        <f>IF(COUNTRY_INFO!C530=0," ",COUNTRY_INFO!C530)</f>
        <v>Siraro</v>
      </c>
      <c r="D530" s="11" t="str">
        <f>IF(COUNTRY_INFO!$T$9:$T$1000="MDA3 (IVM)", COUNTRY_INFO!$T$9:$T$1000, " ")</f>
        <v xml:space="preserve"> </v>
      </c>
      <c r="E530" s="109"/>
      <c r="F530" s="288"/>
      <c r="G530" s="288"/>
      <c r="H530" s="11">
        <f t="shared" si="73"/>
        <v>0</v>
      </c>
      <c r="I530" s="18"/>
      <c r="J530" s="18"/>
      <c r="K530" s="14">
        <f t="shared" si="74"/>
        <v>0</v>
      </c>
      <c r="L530" s="59"/>
      <c r="M530" s="59"/>
      <c r="N530" s="56">
        <f t="shared" si="75"/>
        <v>0</v>
      </c>
      <c r="O530" s="11">
        <f t="shared" si="76"/>
        <v>0</v>
      </c>
      <c r="P530" s="11">
        <f t="shared" si="77"/>
        <v>0</v>
      </c>
      <c r="Q530" s="11">
        <f t="shared" si="78"/>
        <v>0</v>
      </c>
      <c r="R530" s="230" t="str">
        <f t="shared" si="79"/>
        <v xml:space="preserve"> </v>
      </c>
      <c r="S530" s="230" t="str">
        <f t="shared" si="80"/>
        <v xml:space="preserve"> </v>
      </c>
      <c r="T530" s="230" t="str">
        <f t="shared" si="81"/>
        <v xml:space="preserve"> </v>
      </c>
    </row>
    <row r="531" spans="1:20" x14ac:dyDescent="0.2">
      <c r="A531" s="10" t="str">
        <f>IF(COUNTRY_INFO!A531=0," ",COUNTRY_INFO!A531)</f>
        <v>Ethiopia</v>
      </c>
      <c r="B531" s="10" t="str">
        <f>IF(COUNTRY_INFO!B531=0," ",COUNTRY_INFO!B531)</f>
        <v>Oromia West Arsi</v>
      </c>
      <c r="C531" s="10" t="str">
        <f>IF(COUNTRY_INFO!C531=0," ",COUNTRY_INFO!C531)</f>
        <v>Wondo</v>
      </c>
      <c r="D531" s="11" t="str">
        <f>IF(COUNTRY_INFO!$T$9:$T$1000="MDA3 (IVM)", COUNTRY_INFO!$T$9:$T$1000, " ")</f>
        <v xml:space="preserve"> </v>
      </c>
      <c r="E531" s="109"/>
      <c r="F531" s="288"/>
      <c r="G531" s="288"/>
      <c r="H531" s="11">
        <f t="shared" si="73"/>
        <v>0</v>
      </c>
      <c r="I531" s="18"/>
      <c r="J531" s="18"/>
      <c r="K531" s="14">
        <f t="shared" si="74"/>
        <v>0</v>
      </c>
      <c r="L531" s="59"/>
      <c r="M531" s="59"/>
      <c r="N531" s="56">
        <f t="shared" si="75"/>
        <v>0</v>
      </c>
      <c r="O531" s="11">
        <f t="shared" si="76"/>
        <v>0</v>
      </c>
      <c r="P531" s="11">
        <f t="shared" si="77"/>
        <v>0</v>
      </c>
      <c r="Q531" s="11">
        <f t="shared" si="78"/>
        <v>0</v>
      </c>
      <c r="R531" s="230" t="str">
        <f t="shared" si="79"/>
        <v xml:space="preserve"> </v>
      </c>
      <c r="S531" s="230" t="str">
        <f t="shared" si="80"/>
        <v xml:space="preserve"> </v>
      </c>
      <c r="T531" s="230" t="str">
        <f t="shared" si="81"/>
        <v xml:space="preserve"> </v>
      </c>
    </row>
    <row r="532" spans="1:20" x14ac:dyDescent="0.2">
      <c r="A532" s="10" t="str">
        <f>IF(COUNTRY_INFO!A532=0," ",COUNTRY_INFO!A532)</f>
        <v>Ethiopia</v>
      </c>
      <c r="B532" s="10" t="str">
        <f>IF(COUNTRY_INFO!B532=0," ",COUNTRY_INFO!B532)</f>
        <v>Oromia West Guji</v>
      </c>
      <c r="C532" s="10" t="str">
        <f>IF(COUNTRY_INFO!C532=0," ",COUNTRY_INFO!C532)</f>
        <v>Abaya</v>
      </c>
      <c r="D532" s="11" t="str">
        <f>IF(COUNTRY_INFO!$T$9:$T$1000="MDA3 (IVM)", COUNTRY_INFO!$T$9:$T$1000, " ")</f>
        <v xml:space="preserve"> </v>
      </c>
      <c r="E532" s="109"/>
      <c r="F532" s="288"/>
      <c r="G532" s="288"/>
      <c r="H532" s="11">
        <f t="shared" si="73"/>
        <v>0</v>
      </c>
      <c r="I532" s="18"/>
      <c r="J532" s="18"/>
      <c r="K532" s="14">
        <f t="shared" si="74"/>
        <v>0</v>
      </c>
      <c r="L532" s="59"/>
      <c r="M532" s="59"/>
      <c r="N532" s="56">
        <f t="shared" si="75"/>
        <v>0</v>
      </c>
      <c r="O532" s="11">
        <f t="shared" si="76"/>
        <v>0</v>
      </c>
      <c r="P532" s="11">
        <f t="shared" si="77"/>
        <v>0</v>
      </c>
      <c r="Q532" s="11">
        <f t="shared" si="78"/>
        <v>0</v>
      </c>
      <c r="R532" s="230" t="str">
        <f t="shared" si="79"/>
        <v xml:space="preserve"> </v>
      </c>
      <c r="S532" s="230" t="str">
        <f t="shared" si="80"/>
        <v xml:space="preserve"> </v>
      </c>
      <c r="T532" s="230" t="str">
        <f t="shared" si="81"/>
        <v xml:space="preserve"> </v>
      </c>
    </row>
    <row r="533" spans="1:20" x14ac:dyDescent="0.2">
      <c r="A533" s="10" t="str">
        <f>IF(COUNTRY_INFO!A533=0," ",COUNTRY_INFO!A533)</f>
        <v>Ethiopia</v>
      </c>
      <c r="B533" s="10" t="str">
        <f>IF(COUNTRY_INFO!B533=0," ",COUNTRY_INFO!B533)</f>
        <v>Oromia West Guji</v>
      </c>
      <c r="C533" s="10" t="str">
        <f>IF(COUNTRY_INFO!C533=0," ",COUNTRY_INFO!C533)</f>
        <v>Birbirsa Kojowa</v>
      </c>
      <c r="D533" s="11" t="str">
        <f>IF(COUNTRY_INFO!$T$9:$T$1000="MDA3 (IVM)", COUNTRY_INFO!$T$9:$T$1000, " ")</f>
        <v xml:space="preserve"> </v>
      </c>
      <c r="E533" s="109"/>
      <c r="F533" s="288"/>
      <c r="G533" s="288"/>
      <c r="H533" s="11">
        <f t="shared" si="73"/>
        <v>0</v>
      </c>
      <c r="I533" s="18"/>
      <c r="J533" s="18"/>
      <c r="K533" s="14">
        <f t="shared" si="74"/>
        <v>0</v>
      </c>
      <c r="L533" s="59"/>
      <c r="M533" s="59"/>
      <c r="N533" s="56">
        <f t="shared" si="75"/>
        <v>0</v>
      </c>
      <c r="O533" s="11">
        <f t="shared" si="76"/>
        <v>0</v>
      </c>
      <c r="P533" s="11">
        <f t="shared" si="77"/>
        <v>0</v>
      </c>
      <c r="Q533" s="11">
        <f t="shared" si="78"/>
        <v>0</v>
      </c>
      <c r="R533" s="230" t="str">
        <f t="shared" si="79"/>
        <v xml:space="preserve"> </v>
      </c>
      <c r="S533" s="230" t="str">
        <f t="shared" si="80"/>
        <v xml:space="preserve"> </v>
      </c>
      <c r="T533" s="230" t="str">
        <f t="shared" si="81"/>
        <v xml:space="preserve"> </v>
      </c>
    </row>
    <row r="534" spans="1:20" x14ac:dyDescent="0.2">
      <c r="A534" s="10" t="str">
        <f>IF(COUNTRY_INFO!A534=0," ",COUNTRY_INFO!A534)</f>
        <v>Ethiopia</v>
      </c>
      <c r="B534" s="10" t="str">
        <f>IF(COUNTRY_INFO!B534=0," ",COUNTRY_INFO!B534)</f>
        <v>Oromia West Guji</v>
      </c>
      <c r="C534" s="10" t="str">
        <f>IF(COUNTRY_INFO!C534=0," ",COUNTRY_INFO!C534)</f>
        <v>Bule Hora</v>
      </c>
      <c r="D534" s="11" t="str">
        <f>IF(COUNTRY_INFO!$T$9:$T$1000="MDA3 (IVM)", COUNTRY_INFO!$T$9:$T$1000, " ")</f>
        <v xml:space="preserve"> </v>
      </c>
      <c r="E534" s="109"/>
      <c r="F534" s="288"/>
      <c r="G534" s="288"/>
      <c r="H534" s="11">
        <f t="shared" si="73"/>
        <v>0</v>
      </c>
      <c r="I534" s="18"/>
      <c r="J534" s="18"/>
      <c r="K534" s="14">
        <f t="shared" si="74"/>
        <v>0</v>
      </c>
      <c r="L534" s="59"/>
      <c r="M534" s="59"/>
      <c r="N534" s="56">
        <f t="shared" si="75"/>
        <v>0</v>
      </c>
      <c r="O534" s="11">
        <f t="shared" si="76"/>
        <v>0</v>
      </c>
      <c r="P534" s="11">
        <f t="shared" si="77"/>
        <v>0</v>
      </c>
      <c r="Q534" s="11">
        <f t="shared" si="78"/>
        <v>0</v>
      </c>
      <c r="R534" s="230" t="str">
        <f t="shared" si="79"/>
        <v xml:space="preserve"> </v>
      </c>
      <c r="S534" s="230" t="str">
        <f t="shared" si="80"/>
        <v xml:space="preserve"> </v>
      </c>
      <c r="T534" s="230" t="str">
        <f t="shared" si="81"/>
        <v xml:space="preserve"> </v>
      </c>
    </row>
    <row r="535" spans="1:20" x14ac:dyDescent="0.2">
      <c r="A535" s="10" t="str">
        <f>IF(COUNTRY_INFO!A535=0," ",COUNTRY_INFO!A535)</f>
        <v>Ethiopia</v>
      </c>
      <c r="B535" s="10" t="str">
        <f>IF(COUNTRY_INFO!B535=0," ",COUNTRY_INFO!B535)</f>
        <v>Oromia West Guji</v>
      </c>
      <c r="C535" s="10" t="str">
        <f>IF(COUNTRY_INFO!C535=0," ",COUNTRY_INFO!C535)</f>
        <v>Bule Hora Town</v>
      </c>
      <c r="D535" s="11" t="str">
        <f>IF(COUNTRY_INFO!$T$9:$T$1000="MDA3 (IVM)", COUNTRY_INFO!$T$9:$T$1000, " ")</f>
        <v xml:space="preserve"> </v>
      </c>
      <c r="E535" s="109"/>
      <c r="F535" s="288"/>
      <c r="G535" s="288"/>
      <c r="H535" s="11">
        <f t="shared" si="73"/>
        <v>0</v>
      </c>
      <c r="I535" s="18"/>
      <c r="J535" s="18"/>
      <c r="K535" s="14">
        <f t="shared" si="74"/>
        <v>0</v>
      </c>
      <c r="L535" s="59"/>
      <c r="M535" s="59"/>
      <c r="N535" s="56">
        <f t="shared" si="75"/>
        <v>0</v>
      </c>
      <c r="O535" s="11">
        <f t="shared" si="76"/>
        <v>0</v>
      </c>
      <c r="P535" s="11">
        <f t="shared" si="77"/>
        <v>0</v>
      </c>
      <c r="Q535" s="11">
        <f t="shared" si="78"/>
        <v>0</v>
      </c>
      <c r="R535" s="230" t="str">
        <f t="shared" si="79"/>
        <v xml:space="preserve"> </v>
      </c>
      <c r="S535" s="230" t="str">
        <f t="shared" si="80"/>
        <v xml:space="preserve"> </v>
      </c>
      <c r="T535" s="230" t="str">
        <f t="shared" si="81"/>
        <v xml:space="preserve"> </v>
      </c>
    </row>
    <row r="536" spans="1:20" x14ac:dyDescent="0.2">
      <c r="A536" s="10" t="str">
        <f>IF(COUNTRY_INFO!A536=0," ",COUNTRY_INFO!A536)</f>
        <v>Ethiopia</v>
      </c>
      <c r="B536" s="10" t="str">
        <f>IF(COUNTRY_INFO!B536=0," ",COUNTRY_INFO!B536)</f>
        <v>Oromia West Guji</v>
      </c>
      <c r="C536" s="10" t="str">
        <f>IF(COUNTRY_INFO!C536=0," ",COUNTRY_INFO!C536)</f>
        <v>Dugda Dawa</v>
      </c>
      <c r="D536" s="11" t="str">
        <f>IF(COUNTRY_INFO!$T$9:$T$1000="MDA3 (IVM)", COUNTRY_INFO!$T$9:$T$1000, " ")</f>
        <v xml:space="preserve"> </v>
      </c>
      <c r="E536" s="109"/>
      <c r="F536" s="288"/>
      <c r="G536" s="288"/>
      <c r="H536" s="11">
        <f t="shared" si="73"/>
        <v>0</v>
      </c>
      <c r="I536" s="18"/>
      <c r="J536" s="18"/>
      <c r="K536" s="14">
        <f t="shared" si="74"/>
        <v>0</v>
      </c>
      <c r="L536" s="59"/>
      <c r="M536" s="59"/>
      <c r="N536" s="56">
        <f t="shared" si="75"/>
        <v>0</v>
      </c>
      <c r="O536" s="11">
        <f t="shared" si="76"/>
        <v>0</v>
      </c>
      <c r="P536" s="11">
        <f t="shared" si="77"/>
        <v>0</v>
      </c>
      <c r="Q536" s="11">
        <f t="shared" si="78"/>
        <v>0</v>
      </c>
      <c r="R536" s="230" t="str">
        <f t="shared" si="79"/>
        <v xml:space="preserve"> </v>
      </c>
      <c r="S536" s="230" t="str">
        <f t="shared" si="80"/>
        <v xml:space="preserve"> </v>
      </c>
      <c r="T536" s="230" t="str">
        <f t="shared" si="81"/>
        <v xml:space="preserve"> </v>
      </c>
    </row>
    <row r="537" spans="1:20" x14ac:dyDescent="0.2">
      <c r="A537" s="10" t="str">
        <f>IF(COUNTRY_INFO!A537=0," ",COUNTRY_INFO!A537)</f>
        <v>Ethiopia</v>
      </c>
      <c r="B537" s="10" t="str">
        <f>IF(COUNTRY_INFO!B537=0," ",COUNTRY_INFO!B537)</f>
        <v>Oromia West Guji</v>
      </c>
      <c r="C537" s="10" t="str">
        <f>IF(COUNTRY_INFO!C537=0," ",COUNTRY_INFO!C537)</f>
        <v>Gelana</v>
      </c>
      <c r="D537" s="11" t="str">
        <f>IF(COUNTRY_INFO!$T$9:$T$1000="MDA3 (IVM)", COUNTRY_INFO!$T$9:$T$1000, " ")</f>
        <v xml:space="preserve"> </v>
      </c>
      <c r="E537" s="109"/>
      <c r="F537" s="288"/>
      <c r="G537" s="288"/>
      <c r="H537" s="11">
        <f t="shared" si="73"/>
        <v>0</v>
      </c>
      <c r="I537" s="18"/>
      <c r="J537" s="18"/>
      <c r="K537" s="14">
        <f t="shared" si="74"/>
        <v>0</v>
      </c>
      <c r="L537" s="59"/>
      <c r="M537" s="59"/>
      <c r="N537" s="56">
        <f t="shared" si="75"/>
        <v>0</v>
      </c>
      <c r="O537" s="11">
        <f t="shared" si="76"/>
        <v>0</v>
      </c>
      <c r="P537" s="11">
        <f t="shared" si="77"/>
        <v>0</v>
      </c>
      <c r="Q537" s="11">
        <f t="shared" si="78"/>
        <v>0</v>
      </c>
      <c r="R537" s="230" t="str">
        <f t="shared" si="79"/>
        <v xml:space="preserve"> </v>
      </c>
      <c r="S537" s="230" t="str">
        <f t="shared" si="80"/>
        <v xml:space="preserve"> </v>
      </c>
      <c r="T537" s="230" t="str">
        <f t="shared" si="81"/>
        <v xml:space="preserve"> </v>
      </c>
    </row>
    <row r="538" spans="1:20" x14ac:dyDescent="0.2">
      <c r="A538" s="10" t="str">
        <f>IF(COUNTRY_INFO!A538=0," ",COUNTRY_INFO!A538)</f>
        <v>Ethiopia</v>
      </c>
      <c r="B538" s="10" t="str">
        <f>IF(COUNTRY_INFO!B538=0," ",COUNTRY_INFO!B538)</f>
        <v>Oromia West Guji</v>
      </c>
      <c r="C538" s="10" t="str">
        <f>IF(COUNTRY_INFO!C538=0," ",COUNTRY_INFO!C538)</f>
        <v xml:space="preserve">Hambela Wamena </v>
      </c>
      <c r="D538" s="11" t="str">
        <f>IF(COUNTRY_INFO!$T$9:$T$1000="MDA3 (IVM)", COUNTRY_INFO!$T$9:$T$1000, " ")</f>
        <v xml:space="preserve"> </v>
      </c>
      <c r="E538" s="109"/>
      <c r="F538" s="288"/>
      <c r="G538" s="288"/>
      <c r="H538" s="11">
        <f t="shared" si="73"/>
        <v>0</v>
      </c>
      <c r="I538" s="18"/>
      <c r="J538" s="18"/>
      <c r="K538" s="14">
        <f t="shared" si="74"/>
        <v>0</v>
      </c>
      <c r="L538" s="59"/>
      <c r="M538" s="59"/>
      <c r="N538" s="56">
        <f t="shared" si="75"/>
        <v>0</v>
      </c>
      <c r="O538" s="11">
        <f t="shared" si="76"/>
        <v>0</v>
      </c>
      <c r="P538" s="11">
        <f t="shared" si="77"/>
        <v>0</v>
      </c>
      <c r="Q538" s="11">
        <f t="shared" si="78"/>
        <v>0</v>
      </c>
      <c r="R538" s="230" t="str">
        <f t="shared" si="79"/>
        <v xml:space="preserve"> </v>
      </c>
      <c r="S538" s="230" t="str">
        <f t="shared" si="80"/>
        <v xml:space="preserve"> </v>
      </c>
      <c r="T538" s="230" t="str">
        <f t="shared" si="81"/>
        <v xml:space="preserve"> </v>
      </c>
    </row>
    <row r="539" spans="1:20" x14ac:dyDescent="0.2">
      <c r="A539" s="10" t="str">
        <f>IF(COUNTRY_INFO!A539=0," ",COUNTRY_INFO!A539)</f>
        <v>Ethiopia</v>
      </c>
      <c r="B539" s="10" t="str">
        <f>IF(COUNTRY_INFO!B539=0," ",COUNTRY_INFO!B539)</f>
        <v>Oromia West Guji</v>
      </c>
      <c r="C539" s="10" t="str">
        <f>IF(COUNTRY_INFO!C539=0," ",COUNTRY_INFO!C539)</f>
        <v>Kercha</v>
      </c>
      <c r="D539" s="11" t="str">
        <f>IF(COUNTRY_INFO!$T$9:$T$1000="MDA3 (IVM)", COUNTRY_INFO!$T$9:$T$1000, " ")</f>
        <v xml:space="preserve"> </v>
      </c>
      <c r="E539" s="109"/>
      <c r="F539" s="288"/>
      <c r="G539" s="288"/>
      <c r="H539" s="11">
        <f t="shared" si="73"/>
        <v>0</v>
      </c>
      <c r="I539" s="18"/>
      <c r="J539" s="18"/>
      <c r="K539" s="14">
        <f t="shared" si="74"/>
        <v>0</v>
      </c>
      <c r="L539" s="59"/>
      <c r="M539" s="59"/>
      <c r="N539" s="56">
        <f t="shared" si="75"/>
        <v>0</v>
      </c>
      <c r="O539" s="11">
        <f t="shared" si="76"/>
        <v>0</v>
      </c>
      <c r="P539" s="11">
        <f t="shared" si="77"/>
        <v>0</v>
      </c>
      <c r="Q539" s="11">
        <f t="shared" si="78"/>
        <v>0</v>
      </c>
      <c r="R539" s="230" t="str">
        <f t="shared" si="79"/>
        <v xml:space="preserve"> </v>
      </c>
      <c r="S539" s="230" t="str">
        <f t="shared" si="80"/>
        <v xml:space="preserve"> </v>
      </c>
      <c r="T539" s="230" t="str">
        <f t="shared" si="81"/>
        <v xml:space="preserve"> </v>
      </c>
    </row>
    <row r="540" spans="1:20" x14ac:dyDescent="0.2">
      <c r="A540" s="10" t="str">
        <f>IF(COUNTRY_INFO!A540=0," ",COUNTRY_INFO!A540)</f>
        <v>Ethiopia</v>
      </c>
      <c r="B540" s="10" t="str">
        <f>IF(COUNTRY_INFO!B540=0," ",COUNTRY_INFO!B540)</f>
        <v>Oromia West Guji</v>
      </c>
      <c r="C540" s="10" t="str">
        <f>IF(COUNTRY_INFO!C540=0," ",COUNTRY_INFO!C540)</f>
        <v>Kercha Town</v>
      </c>
      <c r="D540" s="11" t="str">
        <f>IF(COUNTRY_INFO!$T$9:$T$1000="MDA3 (IVM)", COUNTRY_INFO!$T$9:$T$1000, " ")</f>
        <v xml:space="preserve"> </v>
      </c>
      <c r="E540" s="109"/>
      <c r="F540" s="288"/>
      <c r="G540" s="288"/>
      <c r="H540" s="11">
        <f t="shared" si="73"/>
        <v>0</v>
      </c>
      <c r="I540" s="18"/>
      <c r="J540" s="18"/>
      <c r="K540" s="14">
        <f t="shared" si="74"/>
        <v>0</v>
      </c>
      <c r="L540" s="59"/>
      <c r="M540" s="59"/>
      <c r="N540" s="56">
        <f t="shared" si="75"/>
        <v>0</v>
      </c>
      <c r="O540" s="11">
        <f t="shared" si="76"/>
        <v>0</v>
      </c>
      <c r="P540" s="11">
        <f t="shared" si="77"/>
        <v>0</v>
      </c>
      <c r="Q540" s="11">
        <f t="shared" si="78"/>
        <v>0</v>
      </c>
      <c r="R540" s="230" t="str">
        <f t="shared" si="79"/>
        <v xml:space="preserve"> </v>
      </c>
      <c r="S540" s="230" t="str">
        <f t="shared" si="80"/>
        <v xml:space="preserve"> </v>
      </c>
      <c r="T540" s="230" t="str">
        <f t="shared" si="81"/>
        <v xml:space="preserve"> </v>
      </c>
    </row>
    <row r="541" spans="1:20" x14ac:dyDescent="0.2">
      <c r="A541" s="10" t="str">
        <f>IF(COUNTRY_INFO!A541=0," ",COUNTRY_INFO!A541)</f>
        <v>Ethiopia</v>
      </c>
      <c r="B541" s="10" t="str">
        <f>IF(COUNTRY_INFO!B541=0," ",COUNTRY_INFO!B541)</f>
        <v>Oromia West Guji</v>
      </c>
      <c r="C541" s="10" t="str">
        <f>IF(COUNTRY_INFO!C541=0," ",COUNTRY_INFO!C541)</f>
        <v>Melka Soda</v>
      </c>
      <c r="D541" s="11" t="str">
        <f>IF(COUNTRY_INFO!$T$9:$T$1000="MDA3 (IVM)", COUNTRY_INFO!$T$9:$T$1000, " ")</f>
        <v xml:space="preserve"> </v>
      </c>
      <c r="E541" s="109"/>
      <c r="F541" s="288"/>
      <c r="G541" s="288"/>
      <c r="H541" s="11">
        <f t="shared" si="73"/>
        <v>0</v>
      </c>
      <c r="I541" s="18"/>
      <c r="J541" s="18"/>
      <c r="K541" s="14">
        <f t="shared" si="74"/>
        <v>0</v>
      </c>
      <c r="L541" s="59"/>
      <c r="M541" s="59"/>
      <c r="N541" s="56">
        <f t="shared" si="75"/>
        <v>0</v>
      </c>
      <c r="O541" s="11">
        <f t="shared" si="76"/>
        <v>0</v>
      </c>
      <c r="P541" s="11">
        <f t="shared" si="77"/>
        <v>0</v>
      </c>
      <c r="Q541" s="11">
        <f t="shared" si="78"/>
        <v>0</v>
      </c>
      <c r="R541" s="230" t="str">
        <f t="shared" si="79"/>
        <v xml:space="preserve"> </v>
      </c>
      <c r="S541" s="230" t="str">
        <f t="shared" si="80"/>
        <v xml:space="preserve"> </v>
      </c>
      <c r="T541" s="230" t="str">
        <f t="shared" si="81"/>
        <v xml:space="preserve"> </v>
      </c>
    </row>
    <row r="542" spans="1:20" x14ac:dyDescent="0.2">
      <c r="A542" s="10" t="str">
        <f>IF(COUNTRY_INFO!A542=0," ",COUNTRY_INFO!A542)</f>
        <v>Ethiopia</v>
      </c>
      <c r="B542" s="10" t="str">
        <f>IF(COUNTRY_INFO!B542=0," ",COUNTRY_INFO!B542)</f>
        <v>Oromia West Guji</v>
      </c>
      <c r="C542" s="10" t="str">
        <f>IF(COUNTRY_INFO!C542=0," ",COUNTRY_INFO!C542)</f>
        <v>Suro Barguda</v>
      </c>
      <c r="D542" s="11" t="str">
        <f>IF(COUNTRY_INFO!$T$9:$T$1000="MDA3 (IVM)", COUNTRY_INFO!$T$9:$T$1000, " ")</f>
        <v xml:space="preserve"> </v>
      </c>
      <c r="E542" s="109"/>
      <c r="F542" s="288"/>
      <c r="G542" s="288"/>
      <c r="H542" s="11">
        <f t="shared" si="73"/>
        <v>0</v>
      </c>
      <c r="I542" s="18"/>
      <c r="J542" s="18"/>
      <c r="K542" s="14">
        <f t="shared" si="74"/>
        <v>0</v>
      </c>
      <c r="L542" s="59"/>
      <c r="M542" s="59"/>
      <c r="N542" s="56">
        <f t="shared" si="75"/>
        <v>0</v>
      </c>
      <c r="O542" s="11">
        <f t="shared" si="76"/>
        <v>0</v>
      </c>
      <c r="P542" s="11">
        <f t="shared" si="77"/>
        <v>0</v>
      </c>
      <c r="Q542" s="11">
        <f t="shared" si="78"/>
        <v>0</v>
      </c>
      <c r="R542" s="230" t="str">
        <f t="shared" si="79"/>
        <v xml:space="preserve"> </v>
      </c>
      <c r="S542" s="230" t="str">
        <f t="shared" si="80"/>
        <v xml:space="preserve"> </v>
      </c>
      <c r="T542" s="230" t="str">
        <f t="shared" si="81"/>
        <v xml:space="preserve"> </v>
      </c>
    </row>
    <row r="543" spans="1:20" x14ac:dyDescent="0.2">
      <c r="A543" s="10" t="str">
        <f>IF(COUNTRY_INFO!A543=0," ",COUNTRY_INFO!A543)</f>
        <v>Ethiopia</v>
      </c>
      <c r="B543" s="10" t="str">
        <f>IF(COUNTRY_INFO!B543=0," ",COUNTRY_INFO!B543)</f>
        <v>Oromia West Harerge</v>
      </c>
      <c r="C543" s="10" t="str">
        <f>IF(COUNTRY_INFO!C543=0," ",COUNTRY_INFO!C543)</f>
        <v>Anchar</v>
      </c>
      <c r="D543" s="11" t="str">
        <f>IF(COUNTRY_INFO!$T$9:$T$1000="MDA3 (IVM)", COUNTRY_INFO!$T$9:$T$1000, " ")</f>
        <v xml:space="preserve"> </v>
      </c>
      <c r="E543" s="109"/>
      <c r="F543" s="288"/>
      <c r="G543" s="288"/>
      <c r="H543" s="11">
        <f t="shared" si="73"/>
        <v>0</v>
      </c>
      <c r="I543" s="18"/>
      <c r="J543" s="18"/>
      <c r="K543" s="14">
        <f t="shared" si="74"/>
        <v>0</v>
      </c>
      <c r="L543" s="59"/>
      <c r="M543" s="59"/>
      <c r="N543" s="56">
        <f t="shared" si="75"/>
        <v>0</v>
      </c>
      <c r="O543" s="11">
        <f t="shared" si="76"/>
        <v>0</v>
      </c>
      <c r="P543" s="11">
        <f t="shared" si="77"/>
        <v>0</v>
      </c>
      <c r="Q543" s="11">
        <f t="shared" si="78"/>
        <v>0</v>
      </c>
      <c r="R543" s="230" t="str">
        <f t="shared" si="79"/>
        <v xml:space="preserve"> </v>
      </c>
      <c r="S543" s="230" t="str">
        <f t="shared" si="80"/>
        <v xml:space="preserve"> </v>
      </c>
      <c r="T543" s="230" t="str">
        <f t="shared" si="81"/>
        <v xml:space="preserve"> </v>
      </c>
    </row>
    <row r="544" spans="1:20" x14ac:dyDescent="0.2">
      <c r="A544" s="10" t="str">
        <f>IF(COUNTRY_INFO!A544=0," ",COUNTRY_INFO!A544)</f>
        <v>Ethiopia</v>
      </c>
      <c r="B544" s="10" t="str">
        <f>IF(COUNTRY_INFO!B544=0," ",COUNTRY_INFO!B544)</f>
        <v>Oromia West Harerge</v>
      </c>
      <c r="C544" s="10" t="str">
        <f>IF(COUNTRY_INFO!C544=0," ",COUNTRY_INFO!C544)</f>
        <v>Badesa Town</v>
      </c>
      <c r="D544" s="11" t="str">
        <f>IF(COUNTRY_INFO!$T$9:$T$1000="MDA3 (IVM)", COUNTRY_INFO!$T$9:$T$1000, " ")</f>
        <v xml:space="preserve"> </v>
      </c>
      <c r="E544" s="109"/>
      <c r="F544" s="288"/>
      <c r="G544" s="288"/>
      <c r="H544" s="11">
        <f t="shared" si="73"/>
        <v>0</v>
      </c>
      <c r="I544" s="18"/>
      <c r="J544" s="18"/>
      <c r="K544" s="14">
        <f t="shared" si="74"/>
        <v>0</v>
      </c>
      <c r="L544" s="59"/>
      <c r="M544" s="59"/>
      <c r="N544" s="56">
        <f t="shared" si="75"/>
        <v>0</v>
      </c>
      <c r="O544" s="11">
        <f t="shared" si="76"/>
        <v>0</v>
      </c>
      <c r="P544" s="11">
        <f t="shared" si="77"/>
        <v>0</v>
      </c>
      <c r="Q544" s="11">
        <f t="shared" si="78"/>
        <v>0</v>
      </c>
      <c r="R544" s="230" t="str">
        <f t="shared" si="79"/>
        <v xml:space="preserve"> </v>
      </c>
      <c r="S544" s="230" t="str">
        <f t="shared" si="80"/>
        <v xml:space="preserve"> </v>
      </c>
      <c r="T544" s="230" t="str">
        <f t="shared" si="81"/>
        <v xml:space="preserve"> </v>
      </c>
    </row>
    <row r="545" spans="1:20" x14ac:dyDescent="0.2">
      <c r="A545" s="10" t="str">
        <f>IF(COUNTRY_INFO!A545=0," ",COUNTRY_INFO!A545)</f>
        <v>Ethiopia</v>
      </c>
      <c r="B545" s="10" t="str">
        <f>IF(COUNTRY_INFO!B545=0," ",COUNTRY_INFO!B545)</f>
        <v>Oromia West Harerge</v>
      </c>
      <c r="C545" s="10" t="str">
        <f>IF(COUNTRY_INFO!C545=0," ",COUNTRY_INFO!C545)</f>
        <v>Boke</v>
      </c>
      <c r="D545" s="11" t="str">
        <f>IF(COUNTRY_INFO!$T$9:$T$1000="MDA3 (IVM)", COUNTRY_INFO!$T$9:$T$1000, " ")</f>
        <v xml:space="preserve"> </v>
      </c>
      <c r="E545" s="109"/>
      <c r="F545" s="288"/>
      <c r="G545" s="288"/>
      <c r="H545" s="11">
        <f t="shared" si="73"/>
        <v>0</v>
      </c>
      <c r="I545" s="18"/>
      <c r="J545" s="18"/>
      <c r="K545" s="14">
        <f t="shared" si="74"/>
        <v>0</v>
      </c>
      <c r="L545" s="59"/>
      <c r="M545" s="59"/>
      <c r="N545" s="56">
        <f t="shared" si="75"/>
        <v>0</v>
      </c>
      <c r="O545" s="11">
        <f t="shared" si="76"/>
        <v>0</v>
      </c>
      <c r="P545" s="11">
        <f t="shared" si="77"/>
        <v>0</v>
      </c>
      <c r="Q545" s="11">
        <f t="shared" si="78"/>
        <v>0</v>
      </c>
      <c r="R545" s="230" t="str">
        <f t="shared" si="79"/>
        <v xml:space="preserve"> </v>
      </c>
      <c r="S545" s="230" t="str">
        <f t="shared" si="80"/>
        <v xml:space="preserve"> </v>
      </c>
      <c r="T545" s="230" t="str">
        <f t="shared" si="81"/>
        <v xml:space="preserve"> </v>
      </c>
    </row>
    <row r="546" spans="1:20" x14ac:dyDescent="0.2">
      <c r="A546" s="10" t="str">
        <f>IF(COUNTRY_INFO!A546=0," ",COUNTRY_INFO!A546)</f>
        <v>Ethiopia</v>
      </c>
      <c r="B546" s="10" t="str">
        <f>IF(COUNTRY_INFO!B546=0," ",COUNTRY_INFO!B546)</f>
        <v>Oromia West Harerge</v>
      </c>
      <c r="C546" s="10" t="str">
        <f>IF(COUNTRY_INFO!C546=0," ",COUNTRY_INFO!C546)</f>
        <v>Burka Dimtu</v>
      </c>
      <c r="D546" s="11" t="str">
        <f>IF(COUNTRY_INFO!$T$9:$T$1000="MDA3 (IVM)", COUNTRY_INFO!$T$9:$T$1000, " ")</f>
        <v xml:space="preserve"> </v>
      </c>
      <c r="E546" s="109"/>
      <c r="F546" s="288"/>
      <c r="G546" s="288"/>
      <c r="H546" s="11">
        <f t="shared" si="73"/>
        <v>0</v>
      </c>
      <c r="I546" s="18"/>
      <c r="J546" s="18"/>
      <c r="K546" s="14">
        <f t="shared" si="74"/>
        <v>0</v>
      </c>
      <c r="L546" s="59"/>
      <c r="M546" s="59"/>
      <c r="N546" s="56">
        <f t="shared" si="75"/>
        <v>0</v>
      </c>
      <c r="O546" s="11">
        <f t="shared" si="76"/>
        <v>0</v>
      </c>
      <c r="P546" s="11">
        <f t="shared" si="77"/>
        <v>0</v>
      </c>
      <c r="Q546" s="11">
        <f t="shared" si="78"/>
        <v>0</v>
      </c>
      <c r="R546" s="230" t="str">
        <f t="shared" si="79"/>
        <v xml:space="preserve"> </v>
      </c>
      <c r="S546" s="230" t="str">
        <f t="shared" si="80"/>
        <v xml:space="preserve"> </v>
      </c>
      <c r="T546" s="230" t="str">
        <f t="shared" si="81"/>
        <v xml:space="preserve"> </v>
      </c>
    </row>
    <row r="547" spans="1:20" x14ac:dyDescent="0.2">
      <c r="A547" s="10" t="str">
        <f>IF(COUNTRY_INFO!A547=0," ",COUNTRY_INFO!A547)</f>
        <v>Ethiopia</v>
      </c>
      <c r="B547" s="10" t="str">
        <f>IF(COUNTRY_INFO!B547=0," ",COUNTRY_INFO!B547)</f>
        <v>Oromia West Harerge</v>
      </c>
      <c r="C547" s="10" t="str">
        <f>IF(COUNTRY_INFO!C547=0," ",COUNTRY_INFO!C547)</f>
        <v>Chiro</v>
      </c>
      <c r="D547" s="11" t="str">
        <f>IF(COUNTRY_INFO!$T$9:$T$1000="MDA3 (IVM)", COUNTRY_INFO!$T$9:$T$1000, " ")</f>
        <v xml:space="preserve"> </v>
      </c>
      <c r="E547" s="109"/>
      <c r="F547" s="288"/>
      <c r="G547" s="288"/>
      <c r="H547" s="11">
        <f t="shared" si="73"/>
        <v>0</v>
      </c>
      <c r="I547" s="18"/>
      <c r="J547" s="18"/>
      <c r="K547" s="14">
        <f t="shared" si="74"/>
        <v>0</v>
      </c>
      <c r="L547" s="59"/>
      <c r="M547" s="59"/>
      <c r="N547" s="56">
        <f t="shared" si="75"/>
        <v>0</v>
      </c>
      <c r="O547" s="11">
        <f t="shared" si="76"/>
        <v>0</v>
      </c>
      <c r="P547" s="11">
        <f t="shared" si="77"/>
        <v>0</v>
      </c>
      <c r="Q547" s="11">
        <f t="shared" si="78"/>
        <v>0</v>
      </c>
      <c r="R547" s="230" t="str">
        <f t="shared" si="79"/>
        <v xml:space="preserve"> </v>
      </c>
      <c r="S547" s="230" t="str">
        <f t="shared" si="80"/>
        <v xml:space="preserve"> </v>
      </c>
      <c r="T547" s="230" t="str">
        <f t="shared" si="81"/>
        <v xml:space="preserve"> </v>
      </c>
    </row>
    <row r="548" spans="1:20" x14ac:dyDescent="0.2">
      <c r="A548" s="10" t="str">
        <f>IF(COUNTRY_INFO!A548=0," ",COUNTRY_INFO!A548)</f>
        <v>Ethiopia</v>
      </c>
      <c r="B548" s="10" t="str">
        <f>IF(COUNTRY_INFO!B548=0," ",COUNTRY_INFO!B548)</f>
        <v>Oromia West Harerge</v>
      </c>
      <c r="C548" s="10" t="str">
        <f>IF(COUNTRY_INFO!C548=0," ",COUNTRY_INFO!C548)</f>
        <v>Chiro Town</v>
      </c>
      <c r="D548" s="11" t="str">
        <f>IF(COUNTRY_INFO!$T$9:$T$1000="MDA3 (IVM)", COUNTRY_INFO!$T$9:$T$1000, " ")</f>
        <v xml:space="preserve"> </v>
      </c>
      <c r="E548" s="109"/>
      <c r="F548" s="288"/>
      <c r="G548" s="288"/>
      <c r="H548" s="11">
        <f t="shared" si="73"/>
        <v>0</v>
      </c>
      <c r="I548" s="18"/>
      <c r="J548" s="18"/>
      <c r="K548" s="14">
        <f t="shared" si="74"/>
        <v>0</v>
      </c>
      <c r="L548" s="59"/>
      <c r="M548" s="59"/>
      <c r="N548" s="56">
        <f t="shared" si="75"/>
        <v>0</v>
      </c>
      <c r="O548" s="11">
        <f t="shared" si="76"/>
        <v>0</v>
      </c>
      <c r="P548" s="11">
        <f t="shared" si="77"/>
        <v>0</v>
      </c>
      <c r="Q548" s="11">
        <f t="shared" si="78"/>
        <v>0</v>
      </c>
      <c r="R548" s="230" t="str">
        <f t="shared" si="79"/>
        <v xml:space="preserve"> </v>
      </c>
      <c r="S548" s="230" t="str">
        <f t="shared" si="80"/>
        <v xml:space="preserve"> </v>
      </c>
      <c r="T548" s="230" t="str">
        <f t="shared" si="81"/>
        <v xml:space="preserve"> </v>
      </c>
    </row>
    <row r="549" spans="1:20" x14ac:dyDescent="0.2">
      <c r="A549" s="10" t="str">
        <f>IF(COUNTRY_INFO!A549=0," ",COUNTRY_INFO!A549)</f>
        <v>Ethiopia</v>
      </c>
      <c r="B549" s="10" t="str">
        <f>IF(COUNTRY_INFO!B549=0," ",COUNTRY_INFO!B549)</f>
        <v>Oromia West Harerge</v>
      </c>
      <c r="C549" s="10" t="str">
        <f>IF(COUNTRY_INFO!C549=0," ",COUNTRY_INFO!C549)</f>
        <v>Daro Lebu</v>
      </c>
      <c r="D549" s="11" t="str">
        <f>IF(COUNTRY_INFO!$T$9:$T$1000="MDA3 (IVM)", COUNTRY_INFO!$T$9:$T$1000, " ")</f>
        <v xml:space="preserve"> </v>
      </c>
      <c r="E549" s="109"/>
      <c r="F549" s="288"/>
      <c r="G549" s="288"/>
      <c r="H549" s="11">
        <f t="shared" si="73"/>
        <v>0</v>
      </c>
      <c r="I549" s="18"/>
      <c r="J549" s="18"/>
      <c r="K549" s="14">
        <f t="shared" si="74"/>
        <v>0</v>
      </c>
      <c r="L549" s="59"/>
      <c r="M549" s="59"/>
      <c r="N549" s="56">
        <f t="shared" si="75"/>
        <v>0</v>
      </c>
      <c r="O549" s="11">
        <f t="shared" si="76"/>
        <v>0</v>
      </c>
      <c r="P549" s="11">
        <f t="shared" si="77"/>
        <v>0</v>
      </c>
      <c r="Q549" s="11">
        <f t="shared" si="78"/>
        <v>0</v>
      </c>
      <c r="R549" s="230" t="str">
        <f t="shared" si="79"/>
        <v xml:space="preserve"> </v>
      </c>
      <c r="S549" s="230" t="str">
        <f t="shared" si="80"/>
        <v xml:space="preserve"> </v>
      </c>
      <c r="T549" s="230" t="str">
        <f t="shared" si="81"/>
        <v xml:space="preserve"> </v>
      </c>
    </row>
    <row r="550" spans="1:20" x14ac:dyDescent="0.2">
      <c r="A550" s="10" t="str">
        <f>IF(COUNTRY_INFO!A550=0," ",COUNTRY_INFO!A550)</f>
        <v>Ethiopia</v>
      </c>
      <c r="B550" s="10" t="str">
        <f>IF(COUNTRY_INFO!B550=0," ",COUNTRY_INFO!B550)</f>
        <v>Oromia West Harerge</v>
      </c>
      <c r="C550" s="10" t="str">
        <f>IF(COUNTRY_INFO!C550=0," ",COUNTRY_INFO!C550)</f>
        <v>Doba</v>
      </c>
      <c r="D550" s="11" t="str">
        <f>IF(COUNTRY_INFO!$T$9:$T$1000="MDA3 (IVM)", COUNTRY_INFO!$T$9:$T$1000, " ")</f>
        <v xml:space="preserve"> </v>
      </c>
      <c r="E550" s="109"/>
      <c r="F550" s="288"/>
      <c r="G550" s="288"/>
      <c r="H550" s="11">
        <f t="shared" si="73"/>
        <v>0</v>
      </c>
      <c r="I550" s="18"/>
      <c r="J550" s="18"/>
      <c r="K550" s="14">
        <f t="shared" si="74"/>
        <v>0</v>
      </c>
      <c r="L550" s="59"/>
      <c r="M550" s="59"/>
      <c r="N550" s="56">
        <f t="shared" si="75"/>
        <v>0</v>
      </c>
      <c r="O550" s="11">
        <f t="shared" si="76"/>
        <v>0</v>
      </c>
      <c r="P550" s="11">
        <f t="shared" si="77"/>
        <v>0</v>
      </c>
      <c r="Q550" s="11">
        <f t="shared" si="78"/>
        <v>0</v>
      </c>
      <c r="R550" s="230" t="str">
        <f t="shared" si="79"/>
        <v xml:space="preserve"> </v>
      </c>
      <c r="S550" s="230" t="str">
        <f t="shared" si="80"/>
        <v xml:space="preserve"> </v>
      </c>
      <c r="T550" s="230" t="str">
        <f t="shared" si="81"/>
        <v xml:space="preserve"> </v>
      </c>
    </row>
    <row r="551" spans="1:20" x14ac:dyDescent="0.2">
      <c r="A551" s="10" t="str">
        <f>IF(COUNTRY_INFO!A551=0," ",COUNTRY_INFO!A551)</f>
        <v>Ethiopia</v>
      </c>
      <c r="B551" s="10" t="str">
        <f>IF(COUNTRY_INFO!B551=0," ",COUNTRY_INFO!B551)</f>
        <v>Oromia West Harerge</v>
      </c>
      <c r="C551" s="10" t="str">
        <f>IF(COUNTRY_INFO!C551=0," ",COUNTRY_INFO!C551)</f>
        <v>Gemechis</v>
      </c>
      <c r="D551" s="11" t="str">
        <f>IF(COUNTRY_INFO!$T$9:$T$1000="MDA3 (IVM)", COUNTRY_INFO!$T$9:$T$1000, " ")</f>
        <v xml:space="preserve"> </v>
      </c>
      <c r="E551" s="109"/>
      <c r="F551" s="288"/>
      <c r="G551" s="288"/>
      <c r="H551" s="11">
        <f t="shared" si="73"/>
        <v>0</v>
      </c>
      <c r="I551" s="18"/>
      <c r="J551" s="18"/>
      <c r="K551" s="14">
        <f t="shared" si="74"/>
        <v>0</v>
      </c>
      <c r="L551" s="59"/>
      <c r="M551" s="59"/>
      <c r="N551" s="56">
        <f t="shared" si="75"/>
        <v>0</v>
      </c>
      <c r="O551" s="11">
        <f t="shared" si="76"/>
        <v>0</v>
      </c>
      <c r="P551" s="11">
        <f t="shared" si="77"/>
        <v>0</v>
      </c>
      <c r="Q551" s="11">
        <f t="shared" si="78"/>
        <v>0</v>
      </c>
      <c r="R551" s="230" t="str">
        <f t="shared" si="79"/>
        <v xml:space="preserve"> </v>
      </c>
      <c r="S551" s="230" t="str">
        <f t="shared" si="80"/>
        <v xml:space="preserve"> </v>
      </c>
      <c r="T551" s="230" t="str">
        <f t="shared" si="81"/>
        <v xml:space="preserve"> </v>
      </c>
    </row>
    <row r="552" spans="1:20" x14ac:dyDescent="0.2">
      <c r="A552" s="10" t="str">
        <f>IF(COUNTRY_INFO!A552=0," ",COUNTRY_INFO!A552)</f>
        <v>Ethiopia</v>
      </c>
      <c r="B552" s="10" t="str">
        <f>IF(COUNTRY_INFO!B552=0," ",COUNTRY_INFO!B552)</f>
        <v>Oromia West Harerge</v>
      </c>
      <c r="C552" s="10" t="str">
        <f>IF(COUNTRY_INFO!C552=0," ",COUNTRY_INFO!C552)</f>
        <v>Guba Koricha</v>
      </c>
      <c r="D552" s="11" t="str">
        <f>IF(COUNTRY_INFO!$T$9:$T$1000="MDA3 (IVM)", COUNTRY_INFO!$T$9:$T$1000, " ")</f>
        <v xml:space="preserve"> </v>
      </c>
      <c r="E552" s="109"/>
      <c r="F552" s="288"/>
      <c r="G552" s="288"/>
      <c r="H552" s="11">
        <f t="shared" si="73"/>
        <v>0</v>
      </c>
      <c r="I552" s="18"/>
      <c r="J552" s="18"/>
      <c r="K552" s="14">
        <f t="shared" si="74"/>
        <v>0</v>
      </c>
      <c r="L552" s="59"/>
      <c r="M552" s="59"/>
      <c r="N552" s="56">
        <f t="shared" si="75"/>
        <v>0</v>
      </c>
      <c r="O552" s="11">
        <f t="shared" si="76"/>
        <v>0</v>
      </c>
      <c r="P552" s="11">
        <f t="shared" si="77"/>
        <v>0</v>
      </c>
      <c r="Q552" s="11">
        <f t="shared" si="78"/>
        <v>0</v>
      </c>
      <c r="R552" s="230" t="str">
        <f t="shared" si="79"/>
        <v xml:space="preserve"> </v>
      </c>
      <c r="S552" s="230" t="str">
        <f t="shared" si="80"/>
        <v xml:space="preserve"> </v>
      </c>
      <c r="T552" s="230" t="str">
        <f t="shared" si="81"/>
        <v xml:space="preserve"> </v>
      </c>
    </row>
    <row r="553" spans="1:20" x14ac:dyDescent="0.2">
      <c r="A553" s="10" t="str">
        <f>IF(COUNTRY_INFO!A553=0," ",COUNTRY_INFO!A553)</f>
        <v>Ethiopia</v>
      </c>
      <c r="B553" s="10" t="str">
        <f>IF(COUNTRY_INFO!B553=0," ",COUNTRY_INFO!B553)</f>
        <v>Oromia West Harerge</v>
      </c>
      <c r="C553" s="10" t="str">
        <f>IF(COUNTRY_INFO!C553=0," ",COUNTRY_INFO!C553)</f>
        <v>Gumbi Bordede</v>
      </c>
      <c r="D553" s="11" t="str">
        <f>IF(COUNTRY_INFO!$T$9:$T$1000="MDA3 (IVM)", COUNTRY_INFO!$T$9:$T$1000, " ")</f>
        <v xml:space="preserve"> </v>
      </c>
      <c r="E553" s="109"/>
      <c r="F553" s="288"/>
      <c r="G553" s="288"/>
      <c r="H553" s="11">
        <f t="shared" si="73"/>
        <v>0</v>
      </c>
      <c r="I553" s="18"/>
      <c r="J553" s="18"/>
      <c r="K553" s="14">
        <f t="shared" si="74"/>
        <v>0</v>
      </c>
      <c r="L553" s="59"/>
      <c r="M553" s="59"/>
      <c r="N553" s="56">
        <f t="shared" si="75"/>
        <v>0</v>
      </c>
      <c r="O553" s="11">
        <f t="shared" si="76"/>
        <v>0</v>
      </c>
      <c r="P553" s="11">
        <f t="shared" si="77"/>
        <v>0</v>
      </c>
      <c r="Q553" s="11">
        <f t="shared" si="78"/>
        <v>0</v>
      </c>
      <c r="R553" s="230" t="str">
        <f t="shared" si="79"/>
        <v xml:space="preserve"> </v>
      </c>
      <c r="S553" s="230" t="str">
        <f t="shared" si="80"/>
        <v xml:space="preserve"> </v>
      </c>
      <c r="T553" s="230" t="str">
        <f t="shared" si="81"/>
        <v xml:space="preserve"> </v>
      </c>
    </row>
    <row r="554" spans="1:20" x14ac:dyDescent="0.2">
      <c r="A554" s="10" t="str">
        <f>IF(COUNTRY_INFO!A554=0," ",COUNTRY_INFO!A554)</f>
        <v>Ethiopia</v>
      </c>
      <c r="B554" s="10" t="str">
        <f>IF(COUNTRY_INFO!B554=0," ",COUNTRY_INFO!B554)</f>
        <v>Oromia West Harerge</v>
      </c>
      <c r="C554" s="10" t="str">
        <f>IF(COUNTRY_INFO!C554=0," ",COUNTRY_INFO!C554)</f>
        <v>Habro</v>
      </c>
      <c r="D554" s="11" t="str">
        <f>IF(COUNTRY_INFO!$T$9:$T$1000="MDA3 (IVM)", COUNTRY_INFO!$T$9:$T$1000, " ")</f>
        <v xml:space="preserve"> </v>
      </c>
      <c r="E554" s="109"/>
      <c r="F554" s="288"/>
      <c r="G554" s="288"/>
      <c r="H554" s="11">
        <f t="shared" si="73"/>
        <v>0</v>
      </c>
      <c r="I554" s="18"/>
      <c r="J554" s="18"/>
      <c r="K554" s="14">
        <f t="shared" si="74"/>
        <v>0</v>
      </c>
      <c r="L554" s="59"/>
      <c r="M554" s="59"/>
      <c r="N554" s="56">
        <f t="shared" si="75"/>
        <v>0</v>
      </c>
      <c r="O554" s="11">
        <f t="shared" si="76"/>
        <v>0</v>
      </c>
      <c r="P554" s="11">
        <f t="shared" si="77"/>
        <v>0</v>
      </c>
      <c r="Q554" s="11">
        <f t="shared" si="78"/>
        <v>0</v>
      </c>
      <c r="R554" s="230" t="str">
        <f t="shared" si="79"/>
        <v xml:space="preserve"> </v>
      </c>
      <c r="S554" s="230" t="str">
        <f t="shared" si="80"/>
        <v xml:space="preserve"> </v>
      </c>
      <c r="T554" s="230" t="str">
        <f t="shared" si="81"/>
        <v xml:space="preserve"> </v>
      </c>
    </row>
    <row r="555" spans="1:20" x14ac:dyDescent="0.2">
      <c r="A555" s="10" t="str">
        <f>IF(COUNTRY_INFO!A555=0," ",COUNTRY_INFO!A555)</f>
        <v>Ethiopia</v>
      </c>
      <c r="B555" s="10" t="str">
        <f>IF(COUNTRY_INFO!B555=0," ",COUNTRY_INFO!B555)</f>
        <v>Oromia West Harerge</v>
      </c>
      <c r="C555" s="10" t="str">
        <f>IF(COUNTRY_INFO!C555=0," ",COUNTRY_INFO!C555)</f>
        <v>Hawi Gudina</v>
      </c>
      <c r="D555" s="11" t="str">
        <f>IF(COUNTRY_INFO!$T$9:$T$1000="MDA3 (IVM)", COUNTRY_INFO!$T$9:$T$1000, " ")</f>
        <v xml:space="preserve"> </v>
      </c>
      <c r="E555" s="109"/>
      <c r="F555" s="288"/>
      <c r="G555" s="288"/>
      <c r="H555" s="11">
        <f t="shared" si="73"/>
        <v>0</v>
      </c>
      <c r="I555" s="18"/>
      <c r="J555" s="18"/>
      <c r="K555" s="14">
        <f t="shared" si="74"/>
        <v>0</v>
      </c>
      <c r="L555" s="59"/>
      <c r="M555" s="59"/>
      <c r="N555" s="56">
        <f t="shared" si="75"/>
        <v>0</v>
      </c>
      <c r="O555" s="11">
        <f t="shared" si="76"/>
        <v>0</v>
      </c>
      <c r="P555" s="11">
        <f t="shared" si="77"/>
        <v>0</v>
      </c>
      <c r="Q555" s="11">
        <f t="shared" si="78"/>
        <v>0</v>
      </c>
      <c r="R555" s="230" t="str">
        <f t="shared" si="79"/>
        <v xml:space="preserve"> </v>
      </c>
      <c r="S555" s="230" t="str">
        <f t="shared" si="80"/>
        <v xml:space="preserve"> </v>
      </c>
      <c r="T555" s="230" t="str">
        <f t="shared" si="81"/>
        <v xml:space="preserve"> </v>
      </c>
    </row>
    <row r="556" spans="1:20" x14ac:dyDescent="0.2">
      <c r="A556" s="10" t="str">
        <f>IF(COUNTRY_INFO!A556=0," ",COUNTRY_INFO!A556)</f>
        <v>Ethiopia</v>
      </c>
      <c r="B556" s="10" t="str">
        <f>IF(COUNTRY_INFO!B556=0," ",COUNTRY_INFO!B556)</f>
        <v>Oromia West Harerge</v>
      </c>
      <c r="C556" s="10" t="str">
        <f>IF(COUNTRY_INFO!C556=0," ",COUNTRY_INFO!C556)</f>
        <v>Mesela</v>
      </c>
      <c r="D556" s="11" t="str">
        <f>IF(COUNTRY_INFO!$T$9:$T$1000="MDA3 (IVM)", COUNTRY_INFO!$T$9:$T$1000, " ")</f>
        <v xml:space="preserve"> </v>
      </c>
      <c r="E556" s="109"/>
      <c r="F556" s="288"/>
      <c r="G556" s="288"/>
      <c r="H556" s="11">
        <f t="shared" si="73"/>
        <v>0</v>
      </c>
      <c r="I556" s="18"/>
      <c r="J556" s="18"/>
      <c r="K556" s="14">
        <f t="shared" si="74"/>
        <v>0</v>
      </c>
      <c r="L556" s="59"/>
      <c r="M556" s="59"/>
      <c r="N556" s="56">
        <f t="shared" si="75"/>
        <v>0</v>
      </c>
      <c r="O556" s="11">
        <f t="shared" si="76"/>
        <v>0</v>
      </c>
      <c r="P556" s="11">
        <f t="shared" si="77"/>
        <v>0</v>
      </c>
      <c r="Q556" s="11">
        <f t="shared" si="78"/>
        <v>0</v>
      </c>
      <c r="R556" s="230" t="str">
        <f t="shared" si="79"/>
        <v xml:space="preserve"> </v>
      </c>
      <c r="S556" s="230" t="str">
        <f t="shared" si="80"/>
        <v xml:space="preserve"> </v>
      </c>
      <c r="T556" s="230" t="str">
        <f t="shared" si="81"/>
        <v xml:space="preserve"> </v>
      </c>
    </row>
    <row r="557" spans="1:20" x14ac:dyDescent="0.2">
      <c r="A557" s="10" t="str">
        <f>IF(COUNTRY_INFO!A557=0," ",COUNTRY_INFO!A557)</f>
        <v>Ethiopia</v>
      </c>
      <c r="B557" s="10" t="str">
        <f>IF(COUNTRY_INFO!B557=0," ",COUNTRY_INFO!B557)</f>
        <v>Oromia West Harerge</v>
      </c>
      <c r="C557" s="10" t="str">
        <f>IF(COUNTRY_INFO!C557=0," ",COUNTRY_INFO!C557)</f>
        <v>Mi'eso</v>
      </c>
      <c r="D557" s="11" t="str">
        <f>IF(COUNTRY_INFO!$T$9:$T$1000="MDA3 (IVM)", COUNTRY_INFO!$T$9:$T$1000, " ")</f>
        <v xml:space="preserve"> </v>
      </c>
      <c r="E557" s="109"/>
      <c r="F557" s="288"/>
      <c r="G557" s="288"/>
      <c r="H557" s="11">
        <f t="shared" si="73"/>
        <v>0</v>
      </c>
      <c r="I557" s="18"/>
      <c r="J557" s="18"/>
      <c r="K557" s="14">
        <f t="shared" si="74"/>
        <v>0</v>
      </c>
      <c r="L557" s="59"/>
      <c r="M557" s="59"/>
      <c r="N557" s="56">
        <f t="shared" si="75"/>
        <v>0</v>
      </c>
      <c r="O557" s="11">
        <f t="shared" si="76"/>
        <v>0</v>
      </c>
      <c r="P557" s="11">
        <f t="shared" si="77"/>
        <v>0</v>
      </c>
      <c r="Q557" s="11">
        <f t="shared" si="78"/>
        <v>0</v>
      </c>
      <c r="R557" s="230" t="str">
        <f t="shared" si="79"/>
        <v xml:space="preserve"> </v>
      </c>
      <c r="S557" s="230" t="str">
        <f t="shared" si="80"/>
        <v xml:space="preserve"> </v>
      </c>
      <c r="T557" s="230" t="str">
        <f t="shared" si="81"/>
        <v xml:space="preserve"> </v>
      </c>
    </row>
    <row r="558" spans="1:20" x14ac:dyDescent="0.2">
      <c r="A558" s="10" t="str">
        <f>IF(COUNTRY_INFO!A558=0," ",COUNTRY_INFO!A558)</f>
        <v>Ethiopia</v>
      </c>
      <c r="B558" s="10" t="str">
        <f>IF(COUNTRY_INFO!B558=0," ",COUNTRY_INFO!B558)</f>
        <v>Oromia West Harerge</v>
      </c>
      <c r="C558" s="10" t="str">
        <f>IF(COUNTRY_INFO!C558=0," ",COUNTRY_INFO!C558)</f>
        <v>Oda Bultum</v>
      </c>
      <c r="D558" s="11" t="str">
        <f>IF(COUNTRY_INFO!$T$9:$T$1000="MDA3 (IVM)", COUNTRY_INFO!$T$9:$T$1000, " ")</f>
        <v xml:space="preserve"> </v>
      </c>
      <c r="E558" s="109"/>
      <c r="F558" s="288"/>
      <c r="G558" s="288"/>
      <c r="H558" s="11">
        <f t="shared" si="73"/>
        <v>0</v>
      </c>
      <c r="I558" s="18"/>
      <c r="J558" s="18"/>
      <c r="K558" s="14">
        <f t="shared" si="74"/>
        <v>0</v>
      </c>
      <c r="L558" s="59"/>
      <c r="M558" s="59"/>
      <c r="N558" s="56">
        <f t="shared" si="75"/>
        <v>0</v>
      </c>
      <c r="O558" s="11">
        <f t="shared" si="76"/>
        <v>0</v>
      </c>
      <c r="P558" s="11">
        <f t="shared" si="77"/>
        <v>0</v>
      </c>
      <c r="Q558" s="11">
        <f t="shared" si="78"/>
        <v>0</v>
      </c>
      <c r="R558" s="230" t="str">
        <f t="shared" si="79"/>
        <v xml:space="preserve"> </v>
      </c>
      <c r="S558" s="230" t="str">
        <f t="shared" si="80"/>
        <v xml:space="preserve"> </v>
      </c>
      <c r="T558" s="230" t="str">
        <f t="shared" si="81"/>
        <v xml:space="preserve"> </v>
      </c>
    </row>
    <row r="559" spans="1:20" x14ac:dyDescent="0.2">
      <c r="A559" s="10" t="str">
        <f>IF(COUNTRY_INFO!A559=0," ",COUNTRY_INFO!A559)</f>
        <v>Ethiopia</v>
      </c>
      <c r="B559" s="10" t="str">
        <f>IF(COUNTRY_INFO!B559=0," ",COUNTRY_INFO!B559)</f>
        <v>Oromia West Harerge</v>
      </c>
      <c r="C559" s="10" t="str">
        <f>IF(COUNTRY_INFO!C559=0," ",COUNTRY_INFO!C559)</f>
        <v>Tullo</v>
      </c>
      <c r="D559" s="11" t="str">
        <f>IF(COUNTRY_INFO!$T$9:$T$1000="MDA3 (IVM)", COUNTRY_INFO!$T$9:$T$1000, " ")</f>
        <v xml:space="preserve"> </v>
      </c>
      <c r="E559" s="109"/>
      <c r="F559" s="288"/>
      <c r="G559" s="288"/>
      <c r="H559" s="11">
        <f t="shared" si="73"/>
        <v>0</v>
      </c>
      <c r="I559" s="18"/>
      <c r="J559" s="18"/>
      <c r="K559" s="14">
        <f t="shared" si="74"/>
        <v>0</v>
      </c>
      <c r="L559" s="59"/>
      <c r="M559" s="59"/>
      <c r="N559" s="56">
        <f t="shared" si="75"/>
        <v>0</v>
      </c>
      <c r="O559" s="11">
        <f t="shared" si="76"/>
        <v>0</v>
      </c>
      <c r="P559" s="11">
        <f t="shared" si="77"/>
        <v>0</v>
      </c>
      <c r="Q559" s="11">
        <f t="shared" si="78"/>
        <v>0</v>
      </c>
      <c r="R559" s="230" t="str">
        <f t="shared" si="79"/>
        <v xml:space="preserve"> </v>
      </c>
      <c r="S559" s="230" t="str">
        <f t="shared" si="80"/>
        <v xml:space="preserve"> </v>
      </c>
      <c r="T559" s="230" t="str">
        <f t="shared" si="81"/>
        <v xml:space="preserve"> </v>
      </c>
    </row>
    <row r="560" spans="1:20" x14ac:dyDescent="0.2">
      <c r="A560" s="10" t="str">
        <f>IF(COUNTRY_INFO!A560=0," ",COUNTRY_INFO!A560)</f>
        <v>Ethiopia</v>
      </c>
      <c r="B560" s="10" t="str">
        <f>IF(COUNTRY_INFO!B560=0," ",COUNTRY_INFO!B560)</f>
        <v>Oromia West Shewa</v>
      </c>
      <c r="C560" s="10" t="str">
        <f>IF(COUNTRY_INFO!C560=0," ",COUNTRY_INFO!C560)</f>
        <v>Abuna Gindeberet</v>
      </c>
      <c r="D560" s="11" t="str">
        <f>IF(COUNTRY_INFO!$T$9:$T$1000="MDA3 (IVM)", COUNTRY_INFO!$T$9:$T$1000, " ")</f>
        <v xml:space="preserve"> </v>
      </c>
      <c r="E560" s="109"/>
      <c r="F560" s="288"/>
      <c r="G560" s="288"/>
      <c r="H560" s="11">
        <f t="shared" si="73"/>
        <v>0</v>
      </c>
      <c r="I560" s="18"/>
      <c r="J560" s="18"/>
      <c r="K560" s="14">
        <f t="shared" si="74"/>
        <v>0</v>
      </c>
      <c r="L560" s="59"/>
      <c r="M560" s="59"/>
      <c r="N560" s="56">
        <f t="shared" si="75"/>
        <v>0</v>
      </c>
      <c r="O560" s="11">
        <f t="shared" si="76"/>
        <v>0</v>
      </c>
      <c r="P560" s="11">
        <f t="shared" si="77"/>
        <v>0</v>
      </c>
      <c r="Q560" s="11">
        <f t="shared" si="78"/>
        <v>0</v>
      </c>
      <c r="R560" s="230" t="str">
        <f t="shared" si="79"/>
        <v xml:space="preserve"> </v>
      </c>
      <c r="S560" s="230" t="str">
        <f t="shared" si="80"/>
        <v xml:space="preserve"> </v>
      </c>
      <c r="T560" s="230" t="str">
        <f t="shared" si="81"/>
        <v xml:space="preserve"> </v>
      </c>
    </row>
    <row r="561" spans="1:20" x14ac:dyDescent="0.2">
      <c r="A561" s="10" t="str">
        <f>IF(COUNTRY_INFO!A561=0," ",COUNTRY_INFO!A561)</f>
        <v>Ethiopia</v>
      </c>
      <c r="B561" s="10" t="str">
        <f>IF(COUNTRY_INFO!B561=0," ",COUNTRY_INFO!B561)</f>
        <v>Oromia West Shewa</v>
      </c>
      <c r="C561" s="10" t="str">
        <f>IF(COUNTRY_INFO!C561=0," ",COUNTRY_INFO!C561)</f>
        <v>Adea Berga</v>
      </c>
      <c r="D561" s="11" t="str">
        <f>IF(COUNTRY_INFO!$T$9:$T$1000="MDA3 (IVM)", COUNTRY_INFO!$T$9:$T$1000, " ")</f>
        <v xml:space="preserve"> </v>
      </c>
      <c r="E561" s="109"/>
      <c r="F561" s="288"/>
      <c r="G561" s="288"/>
      <c r="H561" s="11">
        <f t="shared" si="73"/>
        <v>0</v>
      </c>
      <c r="I561" s="18"/>
      <c r="J561" s="18"/>
      <c r="K561" s="14">
        <f t="shared" si="74"/>
        <v>0</v>
      </c>
      <c r="L561" s="59"/>
      <c r="M561" s="59"/>
      <c r="N561" s="56">
        <f t="shared" si="75"/>
        <v>0</v>
      </c>
      <c r="O561" s="11">
        <f t="shared" si="76"/>
        <v>0</v>
      </c>
      <c r="P561" s="11">
        <f t="shared" si="77"/>
        <v>0</v>
      </c>
      <c r="Q561" s="11">
        <f t="shared" si="78"/>
        <v>0</v>
      </c>
      <c r="R561" s="230" t="str">
        <f t="shared" si="79"/>
        <v xml:space="preserve"> </v>
      </c>
      <c r="S561" s="230" t="str">
        <f t="shared" si="80"/>
        <v xml:space="preserve"> </v>
      </c>
      <c r="T561" s="230" t="str">
        <f t="shared" si="81"/>
        <v xml:space="preserve"> </v>
      </c>
    </row>
    <row r="562" spans="1:20" x14ac:dyDescent="0.2">
      <c r="A562" s="10" t="str">
        <f>IF(COUNTRY_INFO!A562=0," ",COUNTRY_INFO!A562)</f>
        <v>Ethiopia</v>
      </c>
      <c r="B562" s="10" t="str">
        <f>IF(COUNTRY_INFO!B562=0," ",COUNTRY_INFO!B562)</f>
        <v>Oromia West Shewa</v>
      </c>
      <c r="C562" s="10" t="str">
        <f>IF(COUNTRY_INFO!C562=0," ",COUNTRY_INFO!C562)</f>
        <v xml:space="preserve">Ambo </v>
      </c>
      <c r="D562" s="11" t="str">
        <f>IF(COUNTRY_INFO!$T$9:$T$1000="MDA3 (IVM)", COUNTRY_INFO!$T$9:$T$1000, " ")</f>
        <v xml:space="preserve"> </v>
      </c>
      <c r="E562" s="109"/>
      <c r="F562" s="288"/>
      <c r="G562" s="288"/>
      <c r="H562" s="11">
        <f t="shared" si="73"/>
        <v>0</v>
      </c>
      <c r="I562" s="18"/>
      <c r="J562" s="18"/>
      <c r="K562" s="14">
        <f t="shared" si="74"/>
        <v>0</v>
      </c>
      <c r="L562" s="59"/>
      <c r="M562" s="59"/>
      <c r="N562" s="56">
        <f t="shared" si="75"/>
        <v>0</v>
      </c>
      <c r="O562" s="11">
        <f t="shared" si="76"/>
        <v>0</v>
      </c>
      <c r="P562" s="11">
        <f t="shared" si="77"/>
        <v>0</v>
      </c>
      <c r="Q562" s="11">
        <f t="shared" si="78"/>
        <v>0</v>
      </c>
      <c r="R562" s="230" t="str">
        <f t="shared" si="79"/>
        <v xml:space="preserve"> </v>
      </c>
      <c r="S562" s="230" t="str">
        <f t="shared" si="80"/>
        <v xml:space="preserve"> </v>
      </c>
      <c r="T562" s="230" t="str">
        <f t="shared" si="81"/>
        <v xml:space="preserve"> </v>
      </c>
    </row>
    <row r="563" spans="1:20" x14ac:dyDescent="0.2">
      <c r="A563" s="10" t="str">
        <f>IF(COUNTRY_INFO!A563=0," ",COUNTRY_INFO!A563)</f>
        <v>Ethiopia</v>
      </c>
      <c r="B563" s="10" t="str">
        <f>IF(COUNTRY_INFO!B563=0," ",COUNTRY_INFO!B563)</f>
        <v>Oromia West Shewa</v>
      </c>
      <c r="C563" s="10" t="str">
        <f>IF(COUNTRY_INFO!C563=0," ",COUNTRY_INFO!C563)</f>
        <v>Ambo Town</v>
      </c>
      <c r="D563" s="11" t="str">
        <f>IF(COUNTRY_INFO!$T$9:$T$1000="MDA3 (IVM)", COUNTRY_INFO!$T$9:$T$1000, " ")</f>
        <v xml:space="preserve"> </v>
      </c>
      <c r="E563" s="109"/>
      <c r="F563" s="288"/>
      <c r="G563" s="288"/>
      <c r="H563" s="11">
        <f t="shared" si="73"/>
        <v>0</v>
      </c>
      <c r="I563" s="18"/>
      <c r="J563" s="18"/>
      <c r="K563" s="14">
        <f t="shared" si="74"/>
        <v>0</v>
      </c>
      <c r="L563" s="59"/>
      <c r="M563" s="59"/>
      <c r="N563" s="56">
        <f t="shared" si="75"/>
        <v>0</v>
      </c>
      <c r="O563" s="11">
        <f t="shared" si="76"/>
        <v>0</v>
      </c>
      <c r="P563" s="11">
        <f t="shared" si="77"/>
        <v>0</v>
      </c>
      <c r="Q563" s="11">
        <f t="shared" si="78"/>
        <v>0</v>
      </c>
      <c r="R563" s="230" t="str">
        <f t="shared" si="79"/>
        <v xml:space="preserve"> </v>
      </c>
      <c r="S563" s="230" t="str">
        <f t="shared" si="80"/>
        <v xml:space="preserve"> </v>
      </c>
      <c r="T563" s="230" t="str">
        <f t="shared" si="81"/>
        <v xml:space="preserve"> </v>
      </c>
    </row>
    <row r="564" spans="1:20" x14ac:dyDescent="0.2">
      <c r="A564" s="10" t="str">
        <f>IF(COUNTRY_INFO!A564=0," ",COUNTRY_INFO!A564)</f>
        <v>Ethiopia</v>
      </c>
      <c r="B564" s="10" t="str">
        <f>IF(COUNTRY_INFO!B564=0," ",COUNTRY_INFO!B564)</f>
        <v>Oromia West Shewa</v>
      </c>
      <c r="C564" s="10" t="str">
        <f>IF(COUNTRY_INFO!C564=0," ",COUNTRY_INFO!C564)</f>
        <v>Bako Tibe</v>
      </c>
      <c r="D564" s="11" t="str">
        <f>IF(COUNTRY_INFO!$T$9:$T$1000="MDA3 (IVM)", COUNTRY_INFO!$T$9:$T$1000, " ")</f>
        <v>MDA3 (IVM)</v>
      </c>
      <c r="E564" s="253" t="s">
        <v>1185</v>
      </c>
      <c r="F564" s="288">
        <v>49530</v>
      </c>
      <c r="G564" s="295">
        <v>88054</v>
      </c>
      <c r="H564" s="11">
        <f t="shared" si="73"/>
        <v>137584</v>
      </c>
      <c r="I564" s="18">
        <v>45726</v>
      </c>
      <c r="J564" s="18">
        <v>81292</v>
      </c>
      <c r="K564" s="14">
        <f t="shared" si="74"/>
        <v>127018</v>
      </c>
      <c r="L564" s="59">
        <v>45101</v>
      </c>
      <c r="M564" s="59">
        <v>80179</v>
      </c>
      <c r="N564" s="56">
        <f t="shared" si="75"/>
        <v>125280</v>
      </c>
      <c r="O564" s="11">
        <f t="shared" si="76"/>
        <v>45726</v>
      </c>
      <c r="P564" s="11">
        <f t="shared" si="77"/>
        <v>81292</v>
      </c>
      <c r="Q564" s="11">
        <f t="shared" si="78"/>
        <v>127018</v>
      </c>
      <c r="R564" s="293">
        <f t="shared" si="79"/>
        <v>92.31980617807389</v>
      </c>
      <c r="S564" s="293">
        <f t="shared" si="80"/>
        <v>92.32062143684557</v>
      </c>
      <c r="T564" s="293">
        <f t="shared" si="81"/>
        <v>92.320327945109895</v>
      </c>
    </row>
    <row r="565" spans="1:20" x14ac:dyDescent="0.2">
      <c r="A565" s="10" t="str">
        <f>IF(COUNTRY_INFO!A565=0," ",COUNTRY_INFO!A565)</f>
        <v>Ethiopia</v>
      </c>
      <c r="B565" s="10" t="str">
        <f>IF(COUNTRY_INFO!B565=0," ",COUNTRY_INFO!B565)</f>
        <v>Oromia West Shewa</v>
      </c>
      <c r="C565" s="10" t="str">
        <f>IF(COUNTRY_INFO!C565=0," ",COUNTRY_INFO!C565)</f>
        <v>Chelia</v>
      </c>
      <c r="D565" s="11" t="str">
        <f>IF(COUNTRY_INFO!$T$9:$T$1000="MDA3 (IVM)", COUNTRY_INFO!$T$9:$T$1000, " ")</f>
        <v>MDA3 (IVM)</v>
      </c>
      <c r="E565" s="253" t="s">
        <v>1185</v>
      </c>
      <c r="F565" s="288">
        <v>33710</v>
      </c>
      <c r="G565" s="295">
        <v>59930</v>
      </c>
      <c r="H565" s="11">
        <f t="shared" si="73"/>
        <v>93640</v>
      </c>
      <c r="I565" s="18">
        <v>24251</v>
      </c>
      <c r="J565" s="18">
        <v>43113</v>
      </c>
      <c r="K565" s="14">
        <f t="shared" si="74"/>
        <v>67364</v>
      </c>
      <c r="L565" s="59">
        <v>27045</v>
      </c>
      <c r="M565" s="59">
        <v>48081</v>
      </c>
      <c r="N565" s="56">
        <f t="shared" si="75"/>
        <v>75126</v>
      </c>
      <c r="O565" s="11">
        <f t="shared" si="76"/>
        <v>27045</v>
      </c>
      <c r="P565" s="11">
        <f t="shared" si="77"/>
        <v>48081</v>
      </c>
      <c r="Q565" s="11">
        <f t="shared" si="78"/>
        <v>75126</v>
      </c>
      <c r="R565" s="293">
        <f t="shared" si="79"/>
        <v>80.2284188668051</v>
      </c>
      <c r="S565" s="293">
        <f t="shared" si="80"/>
        <v>80.22860003337226</v>
      </c>
      <c r="T565" s="293">
        <f t="shared" si="81"/>
        <v>80.22853481418197</v>
      </c>
    </row>
    <row r="566" spans="1:20" x14ac:dyDescent="0.2">
      <c r="A566" s="10" t="str">
        <f>IF(COUNTRY_INFO!A566=0," ",COUNTRY_INFO!A566)</f>
        <v>Ethiopia</v>
      </c>
      <c r="B566" s="10" t="str">
        <f>IF(COUNTRY_INFO!B566=0," ",COUNTRY_INFO!B566)</f>
        <v>Oromia West Shewa</v>
      </c>
      <c r="C566" s="10" t="str">
        <f>IF(COUNTRY_INFO!C566=0," ",COUNTRY_INFO!C566)</f>
        <v xml:space="preserve">Chobi </v>
      </c>
      <c r="D566" s="11" t="str">
        <f>IF(COUNTRY_INFO!$T$9:$T$1000="MDA3 (IVM)", COUNTRY_INFO!$T$9:$T$1000, " ")</f>
        <v xml:space="preserve"> </v>
      </c>
      <c r="E566" s="109"/>
      <c r="F566" s="288"/>
      <c r="G566" s="288"/>
      <c r="H566" s="11">
        <f t="shared" si="73"/>
        <v>0</v>
      </c>
      <c r="I566" s="18"/>
      <c r="J566" s="18"/>
      <c r="K566" s="14">
        <f t="shared" si="74"/>
        <v>0</v>
      </c>
      <c r="L566" s="59"/>
      <c r="M566" s="59"/>
      <c r="N566" s="56">
        <f t="shared" si="75"/>
        <v>0</v>
      </c>
      <c r="O566" s="11">
        <f t="shared" si="76"/>
        <v>0</v>
      </c>
      <c r="P566" s="11">
        <f t="shared" si="77"/>
        <v>0</v>
      </c>
      <c r="Q566" s="11">
        <f t="shared" si="78"/>
        <v>0</v>
      </c>
      <c r="R566" s="230" t="str">
        <f t="shared" si="79"/>
        <v xml:space="preserve"> </v>
      </c>
      <c r="S566" s="230" t="str">
        <f t="shared" si="80"/>
        <v xml:space="preserve"> </v>
      </c>
      <c r="T566" s="230" t="str">
        <f t="shared" si="81"/>
        <v xml:space="preserve"> </v>
      </c>
    </row>
    <row r="567" spans="1:20" x14ac:dyDescent="0.2">
      <c r="A567" s="10" t="str">
        <f>IF(COUNTRY_INFO!A567=0," ",COUNTRY_INFO!A567)</f>
        <v>Ethiopia</v>
      </c>
      <c r="B567" s="10" t="str">
        <f>IF(COUNTRY_INFO!B567=0," ",COUNTRY_INFO!B567)</f>
        <v>Oromia West Shewa</v>
      </c>
      <c r="C567" s="10" t="str">
        <f>IF(COUNTRY_INFO!C567=0," ",COUNTRY_INFO!C567)</f>
        <v>Dano</v>
      </c>
      <c r="D567" s="11" t="str">
        <f>IF(COUNTRY_INFO!$T$9:$T$1000="MDA3 (IVM)", COUNTRY_INFO!$T$9:$T$1000, " ")</f>
        <v xml:space="preserve"> </v>
      </c>
      <c r="E567" s="109"/>
      <c r="F567" s="295">
        <v>38540</v>
      </c>
      <c r="G567" s="295">
        <v>68516</v>
      </c>
      <c r="H567" s="11">
        <f t="shared" si="73"/>
        <v>107056</v>
      </c>
      <c r="I567" s="18"/>
      <c r="J567" s="18"/>
      <c r="K567" s="14">
        <f t="shared" si="74"/>
        <v>0</v>
      </c>
      <c r="L567" s="59">
        <v>32708</v>
      </c>
      <c r="M567" s="59">
        <v>58147</v>
      </c>
      <c r="N567" s="56">
        <f t="shared" si="75"/>
        <v>90855</v>
      </c>
      <c r="O567" s="11">
        <f t="shared" si="76"/>
        <v>32708</v>
      </c>
      <c r="P567" s="11">
        <f t="shared" si="77"/>
        <v>58147</v>
      </c>
      <c r="Q567" s="11">
        <f t="shared" si="78"/>
        <v>90855</v>
      </c>
      <c r="R567" s="293">
        <f t="shared" si="79"/>
        <v>84.867669953295277</v>
      </c>
      <c r="S567" s="293">
        <f t="shared" si="80"/>
        <v>84.86630859945123</v>
      </c>
      <c r="T567" s="293">
        <f t="shared" si="81"/>
        <v>84.866798684800486</v>
      </c>
    </row>
    <row r="568" spans="1:20" x14ac:dyDescent="0.2">
      <c r="A568" s="10" t="str">
        <f>IF(COUNTRY_INFO!A568=0," ",COUNTRY_INFO!A568)</f>
        <v>Ethiopia</v>
      </c>
      <c r="B568" s="10" t="str">
        <f>IF(COUNTRY_INFO!B568=0," ",COUNTRY_INFO!B568)</f>
        <v>Oromia West Shewa</v>
      </c>
      <c r="C568" s="10" t="str">
        <f>IF(COUNTRY_INFO!C568=0," ",COUNTRY_INFO!C568)</f>
        <v>Dendi</v>
      </c>
      <c r="D568" s="11" t="str">
        <f>IF(COUNTRY_INFO!$T$9:$T$1000="MDA3 (IVM)", COUNTRY_INFO!$T$9:$T$1000, " ")</f>
        <v>MDA3 (IVM)</v>
      </c>
      <c r="E568" s="253" t="s">
        <v>1185</v>
      </c>
      <c r="F568" s="288">
        <v>51401</v>
      </c>
      <c r="G568" s="295">
        <v>91380</v>
      </c>
      <c r="H568" s="11">
        <f t="shared" si="73"/>
        <v>142781</v>
      </c>
      <c r="I568" s="18">
        <v>22751</v>
      </c>
      <c r="J568" s="18">
        <v>40447</v>
      </c>
      <c r="K568" s="14">
        <f t="shared" si="74"/>
        <v>63198</v>
      </c>
      <c r="L568" s="59">
        <v>24207</v>
      </c>
      <c r="M568" s="59">
        <v>43036</v>
      </c>
      <c r="N568" s="56">
        <f t="shared" si="75"/>
        <v>67243</v>
      </c>
      <c r="O568" s="11">
        <f t="shared" si="76"/>
        <v>24207</v>
      </c>
      <c r="P568" s="11">
        <f t="shared" si="77"/>
        <v>43036</v>
      </c>
      <c r="Q568" s="11">
        <f t="shared" si="78"/>
        <v>67243</v>
      </c>
      <c r="R568" s="230">
        <f t="shared" si="79"/>
        <v>47.094414505554369</v>
      </c>
      <c r="S568" s="230">
        <f t="shared" si="80"/>
        <v>47.095644561173124</v>
      </c>
      <c r="T568" s="230">
        <f t="shared" si="81"/>
        <v>47.095201742528772</v>
      </c>
    </row>
    <row r="569" spans="1:20"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IF(COUNTRY_INFO!$T$9:$T$1000="MDA3 (IVM)", COUNTRY_INFO!$T$9:$T$1000, " ")</f>
        <v xml:space="preserve"> </v>
      </c>
      <c r="E569" s="109"/>
      <c r="F569" s="288"/>
      <c r="G569" s="288"/>
      <c r="H569" s="11">
        <f t="shared" si="73"/>
        <v>0</v>
      </c>
      <c r="I569" s="18"/>
      <c r="J569" s="18"/>
      <c r="K569" s="14">
        <f t="shared" si="74"/>
        <v>0</v>
      </c>
      <c r="L569" s="59"/>
      <c r="M569" s="59"/>
      <c r="N569" s="56">
        <f t="shared" si="75"/>
        <v>0</v>
      </c>
      <c r="O569" s="11">
        <f t="shared" si="76"/>
        <v>0</v>
      </c>
      <c r="P569" s="11">
        <f t="shared" si="77"/>
        <v>0</v>
      </c>
      <c r="Q569" s="11">
        <f t="shared" si="78"/>
        <v>0</v>
      </c>
      <c r="R569" s="230" t="str">
        <f t="shared" si="79"/>
        <v xml:space="preserve"> </v>
      </c>
      <c r="S569" s="230" t="str">
        <f t="shared" si="80"/>
        <v xml:space="preserve"> </v>
      </c>
      <c r="T569" s="230" t="str">
        <f t="shared" si="81"/>
        <v xml:space="preserve"> </v>
      </c>
    </row>
    <row r="570" spans="1:20" x14ac:dyDescent="0.2">
      <c r="A570" s="10" t="str">
        <f>IF(COUNTRY_INFO!A570=0," ",COUNTRY_INFO!A570)</f>
        <v>Ethiopia</v>
      </c>
      <c r="B570" s="10" t="str">
        <f>IF(COUNTRY_INFO!B570=0," ",COUNTRY_INFO!B570)</f>
        <v>Oromia West Shewa</v>
      </c>
      <c r="C570" s="10" t="str">
        <f>IF(COUNTRY_INFO!C570=0," ",COUNTRY_INFO!C570)</f>
        <v>Ejere</v>
      </c>
      <c r="D570" s="11" t="str">
        <f>IF(COUNTRY_INFO!$T$9:$T$1000="MDA3 (IVM)", COUNTRY_INFO!$T$9:$T$1000, " ")</f>
        <v xml:space="preserve"> </v>
      </c>
      <c r="E570" s="109"/>
      <c r="F570" s="288"/>
      <c r="G570" s="288"/>
      <c r="H570" s="11">
        <f t="shared" si="73"/>
        <v>0</v>
      </c>
      <c r="I570" s="18"/>
      <c r="J570" s="18"/>
      <c r="K570" s="14">
        <f t="shared" si="74"/>
        <v>0</v>
      </c>
      <c r="L570" s="59"/>
      <c r="M570" s="59"/>
      <c r="N570" s="56">
        <f t="shared" si="75"/>
        <v>0</v>
      </c>
      <c r="O570" s="11">
        <f t="shared" si="76"/>
        <v>0</v>
      </c>
      <c r="P570" s="11">
        <f t="shared" si="77"/>
        <v>0</v>
      </c>
      <c r="Q570" s="11">
        <f t="shared" si="78"/>
        <v>0</v>
      </c>
      <c r="R570" s="230" t="str">
        <f t="shared" si="79"/>
        <v xml:space="preserve"> </v>
      </c>
      <c r="S570" s="230" t="str">
        <f t="shared" si="80"/>
        <v xml:space="preserve"> </v>
      </c>
      <c r="T570" s="230" t="str">
        <f t="shared" si="81"/>
        <v xml:space="preserve"> </v>
      </c>
    </row>
    <row r="571" spans="1:20" x14ac:dyDescent="0.2">
      <c r="A571" s="10" t="str">
        <f>IF(COUNTRY_INFO!A571=0," ",COUNTRY_INFO!A571)</f>
        <v>Ethiopia</v>
      </c>
      <c r="B571" s="10" t="str">
        <f>IF(COUNTRY_INFO!B571=0," ",COUNTRY_INFO!B571)</f>
        <v>Oromia West Shewa</v>
      </c>
      <c r="C571" s="10" t="str">
        <f>IF(COUNTRY_INFO!C571=0," ",COUNTRY_INFO!C571)</f>
        <v xml:space="preserve">Ejersa Lafo </v>
      </c>
      <c r="D571" s="11" t="str">
        <f>IF(COUNTRY_INFO!$T$9:$T$1000="MDA3 (IVM)", COUNTRY_INFO!$T$9:$T$1000, " ")</f>
        <v xml:space="preserve"> </v>
      </c>
      <c r="E571" s="109"/>
      <c r="F571" s="288"/>
      <c r="G571" s="288"/>
      <c r="H571" s="11">
        <f t="shared" si="73"/>
        <v>0</v>
      </c>
      <c r="I571" s="18"/>
      <c r="J571" s="18"/>
      <c r="K571" s="14">
        <f t="shared" si="74"/>
        <v>0</v>
      </c>
      <c r="L571" s="59"/>
      <c r="M571" s="59"/>
      <c r="N571" s="56">
        <f t="shared" si="75"/>
        <v>0</v>
      </c>
      <c r="O571" s="11">
        <f t="shared" si="76"/>
        <v>0</v>
      </c>
      <c r="P571" s="11">
        <f t="shared" si="77"/>
        <v>0</v>
      </c>
      <c r="Q571" s="11">
        <f t="shared" si="78"/>
        <v>0</v>
      </c>
      <c r="R571" s="230" t="str">
        <f t="shared" si="79"/>
        <v xml:space="preserve"> </v>
      </c>
      <c r="S571" s="230" t="str">
        <f t="shared" si="80"/>
        <v xml:space="preserve"> </v>
      </c>
      <c r="T571" s="230" t="str">
        <f t="shared" si="81"/>
        <v xml:space="preserve"> </v>
      </c>
    </row>
    <row r="572" spans="1:20" x14ac:dyDescent="0.2">
      <c r="A572" s="10" t="str">
        <f>IF(COUNTRY_INFO!A572=0," ",COUNTRY_INFO!A572)</f>
        <v>Ethiopia</v>
      </c>
      <c r="B572" s="10" t="str">
        <f>IF(COUNTRY_INFO!B572=0," ",COUNTRY_INFO!B572)</f>
        <v>Oromia West Shewa</v>
      </c>
      <c r="C572" s="10" t="str">
        <f>IF(COUNTRY_INFO!C572=0," ",COUNTRY_INFO!C572)</f>
        <v>Elu Gelan</v>
      </c>
      <c r="D572" s="11" t="str">
        <f>IF(COUNTRY_INFO!$T$9:$T$1000="MDA3 (IVM)", COUNTRY_INFO!$T$9:$T$1000, " ")</f>
        <v>MDA3 (IVM)</v>
      </c>
      <c r="E572" s="253" t="s">
        <v>1185</v>
      </c>
      <c r="F572" s="288">
        <v>24313</v>
      </c>
      <c r="G572" s="295">
        <v>43222</v>
      </c>
      <c r="H572" s="11">
        <f t="shared" si="73"/>
        <v>67535</v>
      </c>
      <c r="I572" s="18">
        <v>22751</v>
      </c>
      <c r="J572" s="18">
        <v>40447</v>
      </c>
      <c r="K572" s="14">
        <f t="shared" si="74"/>
        <v>63198</v>
      </c>
      <c r="L572" s="59">
        <v>24207</v>
      </c>
      <c r="M572" s="59">
        <v>43036</v>
      </c>
      <c r="N572" s="56">
        <f t="shared" si="75"/>
        <v>67243</v>
      </c>
      <c r="O572" s="11">
        <f t="shared" si="76"/>
        <v>24207</v>
      </c>
      <c r="P572" s="11">
        <f t="shared" si="77"/>
        <v>43036</v>
      </c>
      <c r="Q572" s="11">
        <f t="shared" si="78"/>
        <v>67243</v>
      </c>
      <c r="R572" s="293">
        <f t="shared" si="79"/>
        <v>99.564019248961472</v>
      </c>
      <c r="S572" s="293">
        <f t="shared" si="80"/>
        <v>99.56966359724214</v>
      </c>
      <c r="T572" s="293">
        <f t="shared" si="81"/>
        <v>99.567631598430438</v>
      </c>
    </row>
    <row r="573" spans="1:20" x14ac:dyDescent="0.2">
      <c r="A573" s="10" t="str">
        <f>IF(COUNTRY_INFO!A573=0," ",COUNTRY_INFO!A573)</f>
        <v>Ethiopia</v>
      </c>
      <c r="B573" s="10" t="str">
        <f>IF(COUNTRY_INFO!B573=0," ",COUNTRY_INFO!B573)</f>
        <v>Oromia West Shewa</v>
      </c>
      <c r="C573" s="10" t="str">
        <f>IF(COUNTRY_INFO!C573=0," ",COUNTRY_INFO!C573)</f>
        <v>Gindeberet</v>
      </c>
      <c r="D573" s="11" t="str">
        <f>IF(COUNTRY_INFO!$T$9:$T$1000="MDA3 (IVM)", COUNTRY_INFO!$T$9:$T$1000, " ")</f>
        <v xml:space="preserve"> </v>
      </c>
      <c r="E573" s="109"/>
      <c r="F573" s="288"/>
      <c r="G573" s="288"/>
      <c r="H573" s="11">
        <f t="shared" si="73"/>
        <v>0</v>
      </c>
      <c r="I573" s="18"/>
      <c r="J573" s="18"/>
      <c r="K573" s="14">
        <f t="shared" si="74"/>
        <v>0</v>
      </c>
      <c r="L573" s="59"/>
      <c r="M573" s="59"/>
      <c r="N573" s="56">
        <f t="shared" si="75"/>
        <v>0</v>
      </c>
      <c r="O573" s="11">
        <f t="shared" si="76"/>
        <v>0</v>
      </c>
      <c r="P573" s="11">
        <f t="shared" si="77"/>
        <v>0</v>
      </c>
      <c r="Q573" s="11">
        <f t="shared" si="78"/>
        <v>0</v>
      </c>
      <c r="R573" s="230" t="str">
        <f t="shared" si="79"/>
        <v xml:space="preserve"> </v>
      </c>
      <c r="S573" s="230" t="str">
        <f t="shared" si="80"/>
        <v xml:space="preserve"> </v>
      </c>
      <c r="T573" s="230" t="str">
        <f t="shared" si="81"/>
        <v xml:space="preserve"> </v>
      </c>
    </row>
    <row r="574" spans="1:20" x14ac:dyDescent="0.2">
      <c r="A574" s="10" t="str">
        <f>IF(COUNTRY_INFO!A574=0," ",COUNTRY_INFO!A574)</f>
        <v>Ethiopia</v>
      </c>
      <c r="B574" s="10" t="str">
        <f>IF(COUNTRY_INFO!B574=0," ",COUNTRY_INFO!B574)</f>
        <v>Oromia West Shewa</v>
      </c>
      <c r="C574" s="10" t="str">
        <f>IF(COUNTRY_INFO!C574=0," ",COUNTRY_INFO!C574)</f>
        <v>Ilfata</v>
      </c>
      <c r="D574" s="11" t="str">
        <f>IF(COUNTRY_INFO!$T$9:$T$1000="MDA3 (IVM)", COUNTRY_INFO!$T$9:$T$1000, " ")</f>
        <v xml:space="preserve"> </v>
      </c>
      <c r="E574" s="109"/>
      <c r="F574" s="288"/>
      <c r="G574" s="288"/>
      <c r="H574" s="11">
        <f t="shared" si="73"/>
        <v>0</v>
      </c>
      <c r="I574" s="18"/>
      <c r="J574" s="18"/>
      <c r="K574" s="14">
        <f t="shared" si="74"/>
        <v>0</v>
      </c>
      <c r="L574" s="59"/>
      <c r="M574" s="59"/>
      <c r="N574" s="56">
        <f t="shared" si="75"/>
        <v>0</v>
      </c>
      <c r="O574" s="11">
        <f t="shared" si="76"/>
        <v>0</v>
      </c>
      <c r="P574" s="11">
        <f t="shared" si="77"/>
        <v>0</v>
      </c>
      <c r="Q574" s="11">
        <f t="shared" si="78"/>
        <v>0</v>
      </c>
      <c r="R574" s="230" t="str">
        <f t="shared" si="79"/>
        <v xml:space="preserve"> </v>
      </c>
      <c r="S574" s="230" t="str">
        <f t="shared" si="80"/>
        <v xml:space="preserve"> </v>
      </c>
      <c r="T574" s="230" t="str">
        <f t="shared" si="81"/>
        <v xml:space="preserve"> </v>
      </c>
    </row>
    <row r="575" spans="1:20" x14ac:dyDescent="0.2">
      <c r="A575" s="10" t="str">
        <f>IF(COUNTRY_INFO!A575=0," ",COUNTRY_INFO!A575)</f>
        <v>Ethiopia</v>
      </c>
      <c r="B575" s="10" t="str">
        <f>IF(COUNTRY_INFO!B575=0," ",COUNTRY_INFO!B575)</f>
        <v>Oromia West Shewa</v>
      </c>
      <c r="C575" s="10" t="str">
        <f>IF(COUNTRY_INFO!C575=0," ",COUNTRY_INFO!C575)</f>
        <v>Jeldu</v>
      </c>
      <c r="D575" s="11" t="str">
        <f>IF(COUNTRY_INFO!$T$9:$T$1000="MDA3 (IVM)", COUNTRY_INFO!$T$9:$T$1000, " ")</f>
        <v xml:space="preserve"> </v>
      </c>
      <c r="E575" s="109"/>
      <c r="F575" s="288"/>
      <c r="G575" s="288"/>
      <c r="H575" s="11">
        <f t="shared" si="73"/>
        <v>0</v>
      </c>
      <c r="I575" s="18"/>
      <c r="J575" s="18"/>
      <c r="K575" s="14">
        <f t="shared" si="74"/>
        <v>0</v>
      </c>
      <c r="L575" s="59"/>
      <c r="M575" s="59"/>
      <c r="N575" s="56">
        <f t="shared" si="75"/>
        <v>0</v>
      </c>
      <c r="O575" s="11">
        <f t="shared" si="76"/>
        <v>0</v>
      </c>
      <c r="P575" s="11">
        <f t="shared" si="77"/>
        <v>0</v>
      </c>
      <c r="Q575" s="11">
        <f t="shared" si="78"/>
        <v>0</v>
      </c>
      <c r="R575" s="230" t="str">
        <f t="shared" si="79"/>
        <v xml:space="preserve"> </v>
      </c>
      <c r="S575" s="230" t="str">
        <f t="shared" si="80"/>
        <v xml:space="preserve"> </v>
      </c>
      <c r="T575" s="230" t="str">
        <f t="shared" si="81"/>
        <v xml:space="preserve"> </v>
      </c>
    </row>
    <row r="576" spans="1:20" x14ac:dyDescent="0.2">
      <c r="A576" s="10" t="str">
        <f>IF(COUNTRY_INFO!A576=0," ",COUNTRY_INFO!A576)</f>
        <v>Ethiopia</v>
      </c>
      <c r="B576" s="10" t="str">
        <f>IF(COUNTRY_INFO!B576=0," ",COUNTRY_INFO!B576)</f>
        <v>Oromia West Shewa</v>
      </c>
      <c r="C576" s="10" t="str">
        <f>IF(COUNTRY_INFO!C576=0," ",COUNTRY_INFO!C576)</f>
        <v>Jibat</v>
      </c>
      <c r="D576" s="11" t="str">
        <f>IF(COUNTRY_INFO!$T$9:$T$1000="MDA3 (IVM)", COUNTRY_INFO!$T$9:$T$1000, " ")</f>
        <v>MDA3 (IVM)</v>
      </c>
      <c r="E576" s="253" t="s">
        <v>1185</v>
      </c>
      <c r="F576" s="288">
        <v>24673</v>
      </c>
      <c r="G576" s="295">
        <v>43863</v>
      </c>
      <c r="H576" s="11">
        <f t="shared" si="73"/>
        <v>68536</v>
      </c>
      <c r="I576" s="18">
        <v>24834</v>
      </c>
      <c r="J576" s="18">
        <v>44148</v>
      </c>
      <c r="K576" s="14">
        <f t="shared" si="74"/>
        <v>68982</v>
      </c>
      <c r="L576" s="59">
        <v>24681</v>
      </c>
      <c r="M576" s="59">
        <v>43878</v>
      </c>
      <c r="N576" s="56">
        <f t="shared" si="75"/>
        <v>68559</v>
      </c>
      <c r="O576" s="11">
        <f t="shared" si="76"/>
        <v>24834</v>
      </c>
      <c r="P576" s="11">
        <f t="shared" si="77"/>
        <v>44148</v>
      </c>
      <c r="Q576" s="11">
        <f t="shared" si="78"/>
        <v>68982</v>
      </c>
      <c r="R576" s="294">
        <f t="shared" si="79"/>
        <v>100.65253515989139</v>
      </c>
      <c r="S576" s="294">
        <f t="shared" si="80"/>
        <v>100.64975035907257</v>
      </c>
      <c r="T576" s="294">
        <f t="shared" si="81"/>
        <v>100.65075288899266</v>
      </c>
    </row>
    <row r="577" spans="1:20" x14ac:dyDescent="0.2">
      <c r="A577" s="10" t="str">
        <f>IF(COUNTRY_INFO!A577=0," ",COUNTRY_INFO!A577)</f>
        <v>Ethiopia</v>
      </c>
      <c r="B577" s="10" t="str">
        <f>IF(COUNTRY_INFO!B577=0," ",COUNTRY_INFO!B577)</f>
        <v>Oromia West Shewa</v>
      </c>
      <c r="C577" s="10" t="str">
        <f>IF(COUNTRY_INFO!C577=0," ",COUNTRY_INFO!C577)</f>
        <v>Liben Jawi</v>
      </c>
      <c r="D577" s="11" t="str">
        <f>IF(COUNTRY_INFO!$T$9:$T$1000="MDA3 (IVM)", COUNTRY_INFO!$T$9:$T$1000, " ")</f>
        <v>MDA3 (IVM)</v>
      </c>
      <c r="E577" s="253" t="s">
        <v>1185</v>
      </c>
      <c r="F577" s="288">
        <v>22562</v>
      </c>
      <c r="G577" s="295">
        <v>40110</v>
      </c>
      <c r="H577" s="11">
        <f t="shared" si="73"/>
        <v>62672</v>
      </c>
      <c r="I577" s="18">
        <v>10797</v>
      </c>
      <c r="J577" s="18">
        <v>19195</v>
      </c>
      <c r="K577" s="14">
        <f t="shared" si="74"/>
        <v>29992</v>
      </c>
      <c r="L577" s="59">
        <v>10999</v>
      </c>
      <c r="M577" s="59">
        <v>19553</v>
      </c>
      <c r="N577" s="56">
        <f t="shared" si="75"/>
        <v>30552</v>
      </c>
      <c r="O577" s="11">
        <f t="shared" si="76"/>
        <v>10999</v>
      </c>
      <c r="P577" s="11">
        <f t="shared" si="77"/>
        <v>19553</v>
      </c>
      <c r="Q577" s="11">
        <f t="shared" si="78"/>
        <v>30552</v>
      </c>
      <c r="R577" s="230">
        <f t="shared" si="79"/>
        <v>48.750110805779627</v>
      </c>
      <c r="S577" s="230">
        <f t="shared" si="80"/>
        <v>48.748441785091003</v>
      </c>
      <c r="T577" s="230">
        <f t="shared" si="81"/>
        <v>48.749042634669387</v>
      </c>
    </row>
    <row r="578" spans="1:20" x14ac:dyDescent="0.2">
      <c r="A578" s="10" t="str">
        <f>IF(COUNTRY_INFO!A578=0," ",COUNTRY_INFO!A578)</f>
        <v>Ethiopia</v>
      </c>
      <c r="B578" s="10" t="str">
        <f>IF(COUNTRY_INFO!B578=0," ",COUNTRY_INFO!B578)</f>
        <v>Oromia West Shewa</v>
      </c>
      <c r="C578" s="10" t="str">
        <f>IF(COUNTRY_INFO!C578=0," ",COUNTRY_INFO!C578)</f>
        <v>Meta Robi</v>
      </c>
      <c r="D578" s="11" t="str">
        <f>IF(COUNTRY_INFO!$T$9:$T$1000="MDA3 (IVM)", COUNTRY_INFO!$T$9:$T$1000, " ")</f>
        <v xml:space="preserve"> </v>
      </c>
      <c r="E578" s="109"/>
      <c r="F578" s="288"/>
      <c r="G578" s="288"/>
      <c r="H578" s="11">
        <f t="shared" si="73"/>
        <v>0</v>
      </c>
      <c r="I578" s="18"/>
      <c r="J578" s="18"/>
      <c r="K578" s="14">
        <f t="shared" si="74"/>
        <v>0</v>
      </c>
      <c r="L578" s="59"/>
      <c r="M578" s="59"/>
      <c r="N578" s="56">
        <f t="shared" si="75"/>
        <v>0</v>
      </c>
      <c r="O578" s="11">
        <f t="shared" si="76"/>
        <v>0</v>
      </c>
      <c r="P578" s="11">
        <f t="shared" si="77"/>
        <v>0</v>
      </c>
      <c r="Q578" s="11">
        <f t="shared" si="78"/>
        <v>0</v>
      </c>
      <c r="R578" s="230" t="str">
        <f t="shared" si="79"/>
        <v xml:space="preserve"> </v>
      </c>
      <c r="S578" s="230" t="str">
        <f t="shared" si="80"/>
        <v xml:space="preserve"> </v>
      </c>
      <c r="T578" s="230" t="str">
        <f t="shared" si="81"/>
        <v xml:space="preserve"> </v>
      </c>
    </row>
    <row r="579" spans="1:20" x14ac:dyDescent="0.2">
      <c r="A579" s="10" t="str">
        <f>IF(COUNTRY_INFO!A579=0," ",COUNTRY_INFO!A579)</f>
        <v>Ethiopia</v>
      </c>
      <c r="B579" s="10" t="str">
        <f>IF(COUNTRY_INFO!B579=0," ",COUNTRY_INFO!B579)</f>
        <v>Oromia West Shewa</v>
      </c>
      <c r="C579" s="10" t="str">
        <f>IF(COUNTRY_INFO!C579=0," ",COUNTRY_INFO!C579)</f>
        <v xml:space="preserve">Meta Wolkite </v>
      </c>
      <c r="D579" s="11" t="str">
        <f>IF(COUNTRY_INFO!$T$9:$T$1000="MDA3 (IVM)", COUNTRY_INFO!$T$9:$T$1000, " ")</f>
        <v xml:space="preserve"> </v>
      </c>
      <c r="E579" s="109"/>
      <c r="F579" s="288"/>
      <c r="G579" s="288"/>
      <c r="H579" s="11">
        <f t="shared" si="73"/>
        <v>0</v>
      </c>
      <c r="I579" s="18"/>
      <c r="J579" s="18"/>
      <c r="K579" s="14">
        <f t="shared" si="74"/>
        <v>0</v>
      </c>
      <c r="L579" s="59"/>
      <c r="M579" s="59"/>
      <c r="N579" s="56">
        <f t="shared" si="75"/>
        <v>0</v>
      </c>
      <c r="O579" s="11">
        <f t="shared" si="76"/>
        <v>0</v>
      </c>
      <c r="P579" s="11">
        <f t="shared" si="77"/>
        <v>0</v>
      </c>
      <c r="Q579" s="11">
        <f t="shared" si="78"/>
        <v>0</v>
      </c>
      <c r="R579" s="230" t="str">
        <f t="shared" si="79"/>
        <v xml:space="preserve"> </v>
      </c>
      <c r="S579" s="230" t="str">
        <f t="shared" si="80"/>
        <v xml:space="preserve"> </v>
      </c>
      <c r="T579" s="230" t="str">
        <f t="shared" si="81"/>
        <v xml:space="preserve"> </v>
      </c>
    </row>
    <row r="580" spans="1:20" x14ac:dyDescent="0.2">
      <c r="A580" s="10" t="str">
        <f>IF(COUNTRY_INFO!A580=0," ",COUNTRY_INFO!A580)</f>
        <v>Ethiopia</v>
      </c>
      <c r="B580" s="10" t="str">
        <f>IF(COUNTRY_INFO!B580=0," ",COUNTRY_INFO!B580)</f>
        <v>Oromia West Shewa</v>
      </c>
      <c r="C580" s="10" t="str">
        <f>IF(COUNTRY_INFO!C580=0," ",COUNTRY_INFO!C580)</f>
        <v>Mida Kegn</v>
      </c>
      <c r="D580" s="11" t="str">
        <f>IF(COUNTRY_INFO!$T$9:$T$1000="MDA3 (IVM)", COUNTRY_INFO!$T$9:$T$1000, " ")</f>
        <v xml:space="preserve"> </v>
      </c>
      <c r="E580" s="109"/>
      <c r="F580" s="288"/>
      <c r="G580" s="288"/>
      <c r="H580" s="11">
        <f t="shared" si="73"/>
        <v>0</v>
      </c>
      <c r="I580" s="18"/>
      <c r="J580" s="18"/>
      <c r="K580" s="14">
        <f t="shared" si="74"/>
        <v>0</v>
      </c>
      <c r="L580" s="59"/>
      <c r="M580" s="59"/>
      <c r="N580" s="56">
        <f t="shared" si="75"/>
        <v>0</v>
      </c>
      <c r="O580" s="11">
        <f t="shared" si="76"/>
        <v>0</v>
      </c>
      <c r="P580" s="11">
        <f t="shared" si="77"/>
        <v>0</v>
      </c>
      <c r="Q580" s="11">
        <f t="shared" si="78"/>
        <v>0</v>
      </c>
      <c r="R580" s="230" t="str">
        <f t="shared" si="79"/>
        <v xml:space="preserve"> </v>
      </c>
      <c r="S580" s="230" t="str">
        <f t="shared" si="80"/>
        <v xml:space="preserve"> </v>
      </c>
      <c r="T580" s="230" t="str">
        <f t="shared" si="81"/>
        <v xml:space="preserve"> </v>
      </c>
    </row>
    <row r="581" spans="1:20" x14ac:dyDescent="0.2">
      <c r="A581" s="10" t="str">
        <f>IF(COUNTRY_INFO!A581=0," ",COUNTRY_INFO!A581)</f>
        <v>Ethiopia</v>
      </c>
      <c r="B581" s="10" t="str">
        <f>IF(COUNTRY_INFO!B581=0," ",COUNTRY_INFO!B581)</f>
        <v>Oromia West Shewa</v>
      </c>
      <c r="C581" s="10" t="str">
        <f>IF(COUNTRY_INFO!C581=0," ",COUNTRY_INFO!C581)</f>
        <v>Nono</v>
      </c>
      <c r="D581" s="11" t="str">
        <f>IF(COUNTRY_INFO!$T$9:$T$1000="MDA3 (IVM)", COUNTRY_INFO!$T$9:$T$1000, " ")</f>
        <v>MDA3 (IVM)</v>
      </c>
      <c r="E581" s="253" t="s">
        <v>1185</v>
      </c>
      <c r="F581" s="288">
        <v>33303</v>
      </c>
      <c r="G581" s="295">
        <v>59206</v>
      </c>
      <c r="H581" s="11">
        <f t="shared" si="73"/>
        <v>92509</v>
      </c>
      <c r="I581" s="18">
        <v>32819</v>
      </c>
      <c r="J581" s="18">
        <v>58346</v>
      </c>
      <c r="K581" s="14">
        <f t="shared" si="74"/>
        <v>91165</v>
      </c>
      <c r="L581" s="59">
        <v>33174</v>
      </c>
      <c r="M581" s="59">
        <v>58977</v>
      </c>
      <c r="N581" s="56">
        <f t="shared" si="75"/>
        <v>92151</v>
      </c>
      <c r="O581" s="11">
        <f t="shared" si="76"/>
        <v>33174</v>
      </c>
      <c r="P581" s="11">
        <f t="shared" si="77"/>
        <v>58977</v>
      </c>
      <c r="Q581" s="11">
        <f t="shared" si="78"/>
        <v>92151</v>
      </c>
      <c r="R581" s="293">
        <f t="shared" si="79"/>
        <v>99.612647509233398</v>
      </c>
      <c r="S581" s="293">
        <f t="shared" si="80"/>
        <v>99.613214876870586</v>
      </c>
      <c r="T581" s="293">
        <f t="shared" si="81"/>
        <v>99.613010625993155</v>
      </c>
    </row>
    <row r="582" spans="1:20" x14ac:dyDescent="0.2">
      <c r="A582" s="10" t="str">
        <f>IF(COUNTRY_INFO!A582=0," ",COUNTRY_INFO!A582)</f>
        <v>Ethiopia</v>
      </c>
      <c r="B582" s="10" t="str">
        <f>IF(COUNTRY_INFO!B582=0," ",COUNTRY_INFO!B582)</f>
        <v>Oromia West Shewa</v>
      </c>
      <c r="C582" s="10" t="str">
        <f>IF(COUNTRY_INFO!C582=0," ",COUNTRY_INFO!C582)</f>
        <v>Toke Kutaye</v>
      </c>
      <c r="D582" s="11" t="str">
        <f>IF(COUNTRY_INFO!$T$9:$T$1000="MDA3 (IVM)", COUNTRY_INFO!$T$9:$T$1000, " ")</f>
        <v xml:space="preserve"> </v>
      </c>
      <c r="E582" s="109"/>
      <c r="F582" s="288"/>
      <c r="G582" s="288"/>
      <c r="H582" s="11">
        <f t="shared" si="73"/>
        <v>0</v>
      </c>
      <c r="I582" s="18"/>
      <c r="J582" s="18"/>
      <c r="K582" s="14">
        <f t="shared" si="74"/>
        <v>0</v>
      </c>
      <c r="L582" s="59"/>
      <c r="M582" s="59"/>
      <c r="N582" s="56">
        <f t="shared" si="75"/>
        <v>0</v>
      </c>
      <c r="O582" s="11">
        <f t="shared" si="76"/>
        <v>0</v>
      </c>
      <c r="P582" s="11">
        <f t="shared" si="77"/>
        <v>0</v>
      </c>
      <c r="Q582" s="11">
        <f t="shared" si="78"/>
        <v>0</v>
      </c>
      <c r="R582" s="230" t="str">
        <f t="shared" si="79"/>
        <v xml:space="preserve"> </v>
      </c>
      <c r="S582" s="230" t="str">
        <f t="shared" si="80"/>
        <v xml:space="preserve"> </v>
      </c>
      <c r="T582" s="230" t="str">
        <f t="shared" si="81"/>
        <v xml:space="preserve"> </v>
      </c>
    </row>
    <row r="583" spans="1:20" x14ac:dyDescent="0.2">
      <c r="A583" s="10" t="str">
        <f>IF(COUNTRY_INFO!A583=0," ",COUNTRY_INFO!A583)</f>
        <v>Ethiopia</v>
      </c>
      <c r="B583" s="10" t="str">
        <f>IF(COUNTRY_INFO!B583=0," ",COUNTRY_INFO!B583)</f>
        <v>Oromia West Wellega</v>
      </c>
      <c r="C583" s="10" t="str">
        <f>IF(COUNTRY_INFO!C583=0," ",COUNTRY_INFO!C583)</f>
        <v>Aira</v>
      </c>
      <c r="D583" s="11" t="str">
        <f>IF(COUNTRY_INFO!$T$9:$T$1000="MDA3 (IVM)", COUNTRY_INFO!$T$9:$T$1000, " ")</f>
        <v>MDA3 (IVM)</v>
      </c>
      <c r="E583" s="253" t="s">
        <v>1185</v>
      </c>
      <c r="F583" s="288">
        <v>20010</v>
      </c>
      <c r="G583" s="295">
        <v>35574</v>
      </c>
      <c r="H583" s="11">
        <f t="shared" si="73"/>
        <v>55584</v>
      </c>
      <c r="I583" s="18">
        <v>19546</v>
      </c>
      <c r="J583" s="18">
        <v>34748</v>
      </c>
      <c r="K583" s="14">
        <f t="shared" si="74"/>
        <v>54294</v>
      </c>
      <c r="L583" s="59">
        <v>19724</v>
      </c>
      <c r="M583" s="59">
        <v>35065</v>
      </c>
      <c r="N583" s="56">
        <f t="shared" si="75"/>
        <v>54789</v>
      </c>
      <c r="O583" s="11">
        <f t="shared" si="76"/>
        <v>19724</v>
      </c>
      <c r="P583" s="11">
        <f t="shared" si="77"/>
        <v>35065</v>
      </c>
      <c r="Q583" s="11">
        <f t="shared" si="78"/>
        <v>54789</v>
      </c>
      <c r="R583" s="293">
        <f t="shared" si="79"/>
        <v>98.570714642678652</v>
      </c>
      <c r="S583" s="293">
        <f t="shared" si="80"/>
        <v>98.569179738010902</v>
      </c>
      <c r="T583" s="293">
        <f t="shared" si="81"/>
        <v>98.569732297063908</v>
      </c>
    </row>
    <row r="584" spans="1:20" x14ac:dyDescent="0.2">
      <c r="A584" s="10" t="str">
        <f>IF(COUNTRY_INFO!A584=0," ",COUNTRY_INFO!A584)</f>
        <v>Ethiopia</v>
      </c>
      <c r="B584" s="10" t="str">
        <f>IF(COUNTRY_INFO!B584=0," ",COUNTRY_INFO!B584)</f>
        <v>Oromia West Wellega</v>
      </c>
      <c r="C584" s="10" t="str">
        <f>IF(COUNTRY_INFO!C584=0," ",COUNTRY_INFO!C584)</f>
        <v>Babo Gambel</v>
      </c>
      <c r="D584" s="11" t="str">
        <f>IF(COUNTRY_INFO!$T$9:$T$1000="MDA3 (IVM)", COUNTRY_INFO!$T$9:$T$1000, " ")</f>
        <v>MDA3 (IVM)</v>
      </c>
      <c r="E584" s="253" t="s">
        <v>1185</v>
      </c>
      <c r="F584" s="288">
        <v>23980</v>
      </c>
      <c r="G584" s="295">
        <v>42631</v>
      </c>
      <c r="H584" s="11">
        <f t="shared" si="73"/>
        <v>66611</v>
      </c>
      <c r="I584" s="18">
        <v>23976</v>
      </c>
      <c r="J584" s="18">
        <v>42623</v>
      </c>
      <c r="K584" s="14">
        <f t="shared" si="74"/>
        <v>66599</v>
      </c>
      <c r="L584" s="59">
        <v>24016</v>
      </c>
      <c r="M584" s="59">
        <v>42694</v>
      </c>
      <c r="N584" s="56">
        <f t="shared" si="75"/>
        <v>66710</v>
      </c>
      <c r="O584" s="11">
        <f t="shared" si="76"/>
        <v>24016</v>
      </c>
      <c r="P584" s="11">
        <f t="shared" si="77"/>
        <v>42694</v>
      </c>
      <c r="Q584" s="11">
        <f t="shared" si="78"/>
        <v>66710</v>
      </c>
      <c r="R584" s="294">
        <f t="shared" si="79"/>
        <v>100.15012510425353</v>
      </c>
      <c r="S584" s="294">
        <f t="shared" si="80"/>
        <v>100.14777978466374</v>
      </c>
      <c r="T584" s="294">
        <f t="shared" si="81"/>
        <v>100.14862410112444</v>
      </c>
    </row>
    <row r="585" spans="1:20" x14ac:dyDescent="0.2">
      <c r="A585" s="10" t="str">
        <f>IF(COUNTRY_INFO!A585=0," ",COUNTRY_INFO!A585)</f>
        <v>Ethiopia</v>
      </c>
      <c r="B585" s="10" t="str">
        <f>IF(COUNTRY_INFO!B585=0," ",COUNTRY_INFO!B585)</f>
        <v>Oromia West Wellega</v>
      </c>
      <c r="C585" s="10" t="str">
        <f>IF(COUNTRY_INFO!C585=0," ",COUNTRY_INFO!C585)</f>
        <v>Begi</v>
      </c>
      <c r="D585" s="11" t="str">
        <f>IF(COUNTRY_INFO!$T$9:$T$1000="MDA3 (IVM)", COUNTRY_INFO!$T$9:$T$1000, " ")</f>
        <v>MDA3 (IVM)</v>
      </c>
      <c r="E585" s="253" t="s">
        <v>1185</v>
      </c>
      <c r="F585" s="288">
        <v>47471</v>
      </c>
      <c r="G585" s="295">
        <v>84392</v>
      </c>
      <c r="H585" s="11">
        <f t="shared" si="73"/>
        <v>131863</v>
      </c>
      <c r="I585" s="18">
        <v>46827</v>
      </c>
      <c r="J585" s="18">
        <v>83249</v>
      </c>
      <c r="K585" s="14">
        <f t="shared" si="74"/>
        <v>130076</v>
      </c>
      <c r="L585" s="59">
        <v>47169</v>
      </c>
      <c r="M585" s="59">
        <v>83855</v>
      </c>
      <c r="N585" s="56">
        <f t="shared" si="75"/>
        <v>131024</v>
      </c>
      <c r="O585" s="11">
        <f t="shared" si="76"/>
        <v>47169</v>
      </c>
      <c r="P585" s="11">
        <f t="shared" si="77"/>
        <v>83855</v>
      </c>
      <c r="Q585" s="11">
        <f t="shared" si="78"/>
        <v>131024</v>
      </c>
      <c r="R585" s="293">
        <f t="shared" si="79"/>
        <v>99.363822122980352</v>
      </c>
      <c r="S585" s="293">
        <f t="shared" si="80"/>
        <v>99.363683761493988</v>
      </c>
      <c r="T585" s="293">
        <f t="shared" si="81"/>
        <v>99.363733571964843</v>
      </c>
    </row>
    <row r="586" spans="1:20" x14ac:dyDescent="0.2">
      <c r="A586" s="10" t="str">
        <f>IF(COUNTRY_INFO!A586=0," ",COUNTRY_INFO!A586)</f>
        <v>Ethiopia</v>
      </c>
      <c r="B586" s="10" t="str">
        <f>IF(COUNTRY_INFO!B586=0," ",COUNTRY_INFO!B586)</f>
        <v>Oromia West Wellega</v>
      </c>
      <c r="C586" s="10" t="str">
        <f>IF(COUNTRY_INFO!C586=0," ",COUNTRY_INFO!C586)</f>
        <v>Bodji Chokorsa</v>
      </c>
      <c r="D586" s="11" t="str">
        <f>IF(COUNTRY_INFO!$T$9:$T$1000="MDA3 (IVM)", COUNTRY_INFO!$T$9:$T$1000, " ")</f>
        <v>MDA3 (IVM)</v>
      </c>
      <c r="E586" s="253" t="s">
        <v>1185</v>
      </c>
      <c r="F586" s="288">
        <v>19289</v>
      </c>
      <c r="G586" s="295">
        <v>34292</v>
      </c>
      <c r="H586" s="11">
        <f t="shared" ref="H586:H649" si="82">SUM(F586:G586)</f>
        <v>53581</v>
      </c>
      <c r="I586" s="18">
        <v>15251</v>
      </c>
      <c r="J586" s="18">
        <v>27113</v>
      </c>
      <c r="K586" s="14">
        <f t="shared" ref="K586:K649" si="83">SUM(I586:J586)</f>
        <v>42364</v>
      </c>
      <c r="L586" s="59">
        <v>16841</v>
      </c>
      <c r="M586" s="59">
        <v>29939</v>
      </c>
      <c r="N586" s="56">
        <f t="shared" ref="N586:N649" si="84">SUM(L586:M586)</f>
        <v>46780</v>
      </c>
      <c r="O586" s="11">
        <f t="shared" ref="O586:O649" si="85">MAX(I586,L586)</f>
        <v>16841</v>
      </c>
      <c r="P586" s="11">
        <f t="shared" ref="P586:P649" si="86">MAX(J586,M586)</f>
        <v>29939</v>
      </c>
      <c r="Q586" s="11">
        <f t="shared" ref="Q586:Q649" si="87">SUM(O586:P586)</f>
        <v>46780</v>
      </c>
      <c r="R586" s="293">
        <f t="shared" ref="R586:R649" si="88">IF(F586&lt;&gt;0, IF(MAX(I586,L586)/F586*100=0, "-", MAX(I586,L586)/F586*100), " ")</f>
        <v>87.308828866193167</v>
      </c>
      <c r="S586" s="293">
        <f t="shared" ref="S586:S649" si="89">IF(G586&lt;&gt;0, IF(MAX(J586,M586)/G586*100=0, "-", MAX(J586,M586)/G586*100), " ")</f>
        <v>87.306077219176487</v>
      </c>
      <c r="T586" s="293">
        <f t="shared" ref="T586:T649" si="90">IF(H586&lt;&gt;0, IF((MAX(I586,L586)+MAX(J586,M586))/H586*100=0, "-",(MAX(I586,L586)+MAX(J586,M586))/H586*100), " ")</f>
        <v>87.307067803885701</v>
      </c>
    </row>
    <row r="587" spans="1:20" x14ac:dyDescent="0.2">
      <c r="A587" s="10" t="str">
        <f>IF(COUNTRY_INFO!A587=0," ",COUNTRY_INFO!A587)</f>
        <v>Ethiopia</v>
      </c>
      <c r="B587" s="10" t="str">
        <f>IF(COUNTRY_INFO!B587=0," ",COUNTRY_INFO!B587)</f>
        <v>Oromia West Wellega</v>
      </c>
      <c r="C587" s="10" t="str">
        <f>IF(COUNTRY_INFO!C587=0," ",COUNTRY_INFO!C587)</f>
        <v xml:space="preserve">Bodji Dirmaji </v>
      </c>
      <c r="D587" s="11" t="str">
        <f>IF(COUNTRY_INFO!$T$9:$T$1000="MDA3 (IVM)", COUNTRY_INFO!$T$9:$T$1000, " ")</f>
        <v>MDA3 (IVM)</v>
      </c>
      <c r="E587" s="253" t="s">
        <v>1185</v>
      </c>
      <c r="F587" s="288">
        <v>17202</v>
      </c>
      <c r="G587" s="295">
        <v>30582</v>
      </c>
      <c r="H587" s="11">
        <f t="shared" si="82"/>
        <v>47784</v>
      </c>
      <c r="I587" s="18">
        <v>17634</v>
      </c>
      <c r="J587" s="18">
        <v>31349</v>
      </c>
      <c r="K587" s="14">
        <f t="shared" si="83"/>
        <v>48983</v>
      </c>
      <c r="L587" s="59">
        <v>17316</v>
      </c>
      <c r="M587" s="59">
        <v>30784</v>
      </c>
      <c r="N587" s="56">
        <f t="shared" si="84"/>
        <v>48100</v>
      </c>
      <c r="O587" s="11">
        <f t="shared" si="85"/>
        <v>17634</v>
      </c>
      <c r="P587" s="11">
        <f t="shared" si="86"/>
        <v>31349</v>
      </c>
      <c r="Q587" s="11">
        <f t="shared" si="87"/>
        <v>48983</v>
      </c>
      <c r="R587" s="294">
        <f t="shared" si="88"/>
        <v>102.51133589117545</v>
      </c>
      <c r="S587" s="294">
        <f t="shared" si="89"/>
        <v>102.50801124844679</v>
      </c>
      <c r="T587" s="294">
        <f t="shared" si="90"/>
        <v>102.50920810313076</v>
      </c>
    </row>
    <row r="588" spans="1:20" x14ac:dyDescent="0.2">
      <c r="A588" s="10" t="str">
        <f>IF(COUNTRY_INFO!A588=0," ",COUNTRY_INFO!A588)</f>
        <v>Ethiopia</v>
      </c>
      <c r="B588" s="10" t="str">
        <f>IF(COUNTRY_INFO!B588=0," ",COUNTRY_INFO!B588)</f>
        <v>Oromia West Wellega</v>
      </c>
      <c r="C588" s="10" t="str">
        <f>IF(COUNTRY_INFO!C588=0," ",COUNTRY_INFO!C588)</f>
        <v>Genji</v>
      </c>
      <c r="D588" s="11" t="str">
        <f>IF(COUNTRY_INFO!$T$9:$T$1000="MDA3 (IVM)", COUNTRY_INFO!$T$9:$T$1000, " ")</f>
        <v>MDA3 (IVM)</v>
      </c>
      <c r="E588" s="253" t="s">
        <v>1185</v>
      </c>
      <c r="F588" s="288">
        <v>23679</v>
      </c>
      <c r="G588" s="295">
        <v>42096</v>
      </c>
      <c r="H588" s="11">
        <f t="shared" si="82"/>
        <v>65775</v>
      </c>
      <c r="I588" s="18">
        <v>19501</v>
      </c>
      <c r="J588" s="18">
        <v>34668</v>
      </c>
      <c r="K588" s="14">
        <f t="shared" si="83"/>
        <v>54169</v>
      </c>
      <c r="L588" s="59">
        <v>19440</v>
      </c>
      <c r="M588" s="59">
        <v>34560</v>
      </c>
      <c r="N588" s="56">
        <f t="shared" si="84"/>
        <v>54000</v>
      </c>
      <c r="O588" s="11">
        <f t="shared" si="85"/>
        <v>19501</v>
      </c>
      <c r="P588" s="11">
        <f t="shared" si="86"/>
        <v>34668</v>
      </c>
      <c r="Q588" s="11">
        <f t="shared" si="87"/>
        <v>54169</v>
      </c>
      <c r="R588" s="293">
        <f t="shared" si="88"/>
        <v>82.355673803792399</v>
      </c>
      <c r="S588" s="293">
        <f t="shared" si="89"/>
        <v>82.35461801596351</v>
      </c>
      <c r="T588" s="293">
        <f t="shared" si="90"/>
        <v>82.354998099581906</v>
      </c>
    </row>
    <row r="589" spans="1:20" x14ac:dyDescent="0.2">
      <c r="A589" s="10" t="str">
        <f>IF(COUNTRY_INFO!A589=0," ",COUNTRY_INFO!A589)</f>
        <v>Ethiopia</v>
      </c>
      <c r="B589" s="10" t="str">
        <f>IF(COUNTRY_INFO!B589=0," ",COUNTRY_INFO!B589)</f>
        <v>Oromia West Wellega</v>
      </c>
      <c r="C589" s="10" t="str">
        <f>IF(COUNTRY_INFO!C589=0," ",COUNTRY_INFO!C589)</f>
        <v>Gimbi Rural</v>
      </c>
      <c r="D589" s="11" t="s">
        <v>1183</v>
      </c>
      <c r="E589" s="253" t="s">
        <v>1185</v>
      </c>
      <c r="F589" s="288">
        <v>29774</v>
      </c>
      <c r="G589" s="295">
        <v>52931</v>
      </c>
      <c r="H589" s="11">
        <f t="shared" si="82"/>
        <v>82705</v>
      </c>
      <c r="I589" s="18"/>
      <c r="J589" s="18"/>
      <c r="K589" s="14">
        <f t="shared" si="83"/>
        <v>0</v>
      </c>
      <c r="L589" s="59">
        <v>27004</v>
      </c>
      <c r="M589" s="59">
        <v>48007</v>
      </c>
      <c r="N589" s="56">
        <f t="shared" si="84"/>
        <v>75011</v>
      </c>
      <c r="O589" s="11">
        <f t="shared" si="85"/>
        <v>27004</v>
      </c>
      <c r="P589" s="11">
        <f t="shared" si="86"/>
        <v>48007</v>
      </c>
      <c r="Q589" s="11">
        <f t="shared" si="87"/>
        <v>75011</v>
      </c>
      <c r="R589" s="293">
        <f t="shared" si="88"/>
        <v>90.696580909518374</v>
      </c>
      <c r="S589" s="293">
        <f t="shared" si="89"/>
        <v>90.697322929852078</v>
      </c>
      <c r="T589" s="293">
        <f t="shared" si="90"/>
        <v>90.697055800737559</v>
      </c>
    </row>
    <row r="590" spans="1:20" x14ac:dyDescent="0.2">
      <c r="A590" s="10" t="str">
        <f>IF(COUNTRY_INFO!A590=0," ",COUNTRY_INFO!A590)</f>
        <v>Ethiopia</v>
      </c>
      <c r="B590" s="10" t="str">
        <f>IF(COUNTRY_INFO!B590=0," ",COUNTRY_INFO!B590)</f>
        <v>Oromia West Wellega</v>
      </c>
      <c r="C590" s="10" t="str">
        <f>IF(COUNTRY_INFO!C590=0," ",COUNTRY_INFO!C590)</f>
        <v>Gimbi Town</v>
      </c>
      <c r="D590" s="11" t="str">
        <f>IF(COUNTRY_INFO!$T$9:$T$1000="MDA3 (IVM)", COUNTRY_INFO!$T$9:$T$1000, " ")</f>
        <v>MDA3 (IVM)</v>
      </c>
      <c r="E590" s="253" t="s">
        <v>1185</v>
      </c>
      <c r="F590" s="288">
        <v>13752</v>
      </c>
      <c r="G590" s="295">
        <v>24448</v>
      </c>
      <c r="H590" s="11">
        <f t="shared" si="82"/>
        <v>38200</v>
      </c>
      <c r="I590" s="18">
        <v>13068</v>
      </c>
      <c r="J590" s="18">
        <v>23231</v>
      </c>
      <c r="K590" s="14">
        <f t="shared" si="83"/>
        <v>36299</v>
      </c>
      <c r="L590" s="59">
        <v>7807</v>
      </c>
      <c r="M590" s="59">
        <v>13880</v>
      </c>
      <c r="N590" s="56">
        <f t="shared" si="84"/>
        <v>21687</v>
      </c>
      <c r="O590" s="11">
        <f t="shared" si="85"/>
        <v>13068</v>
      </c>
      <c r="P590" s="11">
        <f t="shared" si="86"/>
        <v>23231</v>
      </c>
      <c r="Q590" s="11">
        <f t="shared" si="87"/>
        <v>36299</v>
      </c>
      <c r="R590" s="293">
        <f t="shared" si="88"/>
        <v>95.026178010471213</v>
      </c>
      <c r="S590" s="293">
        <f t="shared" si="89"/>
        <v>95.022087696335078</v>
      </c>
      <c r="T590" s="293">
        <f t="shared" si="90"/>
        <v>95.02356020942409</v>
      </c>
    </row>
    <row r="591" spans="1:20" x14ac:dyDescent="0.2">
      <c r="A591" s="10" t="str">
        <f>IF(COUNTRY_INFO!A591=0," ",COUNTRY_INFO!A591)</f>
        <v>Ethiopia</v>
      </c>
      <c r="B591" s="10" t="str">
        <f>IF(COUNTRY_INFO!B591=0," ",COUNTRY_INFO!B591)</f>
        <v>Oromia West Wellega</v>
      </c>
      <c r="C591" s="10" t="str">
        <f>IF(COUNTRY_INFO!C591=0," ",COUNTRY_INFO!C591)</f>
        <v>Guliso</v>
      </c>
      <c r="D591" s="11" t="str">
        <f>IF(COUNTRY_INFO!$T$9:$T$1000="MDA3 (IVM)", COUNTRY_INFO!$T$9:$T$1000, " ")</f>
        <v>MDA3 (IVM)</v>
      </c>
      <c r="E591" s="253" t="s">
        <v>1185</v>
      </c>
      <c r="F591" s="288">
        <v>27864</v>
      </c>
      <c r="G591" s="295">
        <v>49535</v>
      </c>
      <c r="H591" s="11">
        <f t="shared" si="82"/>
        <v>77399</v>
      </c>
      <c r="I591" s="18">
        <v>25627</v>
      </c>
      <c r="J591" s="18">
        <v>45560</v>
      </c>
      <c r="K591" s="14">
        <f t="shared" si="83"/>
        <v>71187</v>
      </c>
      <c r="L591" s="59">
        <v>25755</v>
      </c>
      <c r="M591" s="59">
        <v>45786</v>
      </c>
      <c r="N591" s="56">
        <f t="shared" si="84"/>
        <v>71541</v>
      </c>
      <c r="O591" s="11">
        <f t="shared" si="85"/>
        <v>25755</v>
      </c>
      <c r="P591" s="11">
        <f t="shared" si="86"/>
        <v>45786</v>
      </c>
      <c r="Q591" s="11">
        <f t="shared" si="87"/>
        <v>71541</v>
      </c>
      <c r="R591" s="293">
        <f t="shared" si="88"/>
        <v>92.431093884582253</v>
      </c>
      <c r="S591" s="293">
        <f t="shared" si="89"/>
        <v>92.431614010295746</v>
      </c>
      <c r="T591" s="293">
        <f t="shared" si="90"/>
        <v>92.431426762619679</v>
      </c>
    </row>
    <row r="592" spans="1:20" x14ac:dyDescent="0.2">
      <c r="A592" s="10" t="str">
        <f>IF(COUNTRY_INFO!A592=0," ",COUNTRY_INFO!A592)</f>
        <v>Ethiopia</v>
      </c>
      <c r="B592" s="10" t="str">
        <f>IF(COUNTRY_INFO!B592=0," ",COUNTRY_INFO!B592)</f>
        <v>Oromia West Wellega</v>
      </c>
      <c r="C592" s="10" t="str">
        <f>IF(COUNTRY_INFO!C592=0," ",COUNTRY_INFO!C592)</f>
        <v>Haru</v>
      </c>
      <c r="D592" s="11" t="str">
        <f>IF(COUNTRY_INFO!$T$9:$T$1000="MDA3 (IVM)", COUNTRY_INFO!$T$9:$T$1000, " ")</f>
        <v>MDA3 (IVM)</v>
      </c>
      <c r="E592" s="253" t="s">
        <v>1185</v>
      </c>
      <c r="F592" s="288">
        <v>26692</v>
      </c>
      <c r="G592" s="295">
        <v>47452</v>
      </c>
      <c r="H592" s="11">
        <f t="shared" si="82"/>
        <v>74144</v>
      </c>
      <c r="I592" s="18">
        <v>21537</v>
      </c>
      <c r="J592" s="18">
        <v>38287</v>
      </c>
      <c r="K592" s="14">
        <f t="shared" si="83"/>
        <v>59824</v>
      </c>
      <c r="L592" s="59">
        <v>22070</v>
      </c>
      <c r="M592" s="59">
        <v>39235</v>
      </c>
      <c r="N592" s="56">
        <f t="shared" si="84"/>
        <v>61305</v>
      </c>
      <c r="O592" s="11">
        <f t="shared" si="85"/>
        <v>22070</v>
      </c>
      <c r="P592" s="11">
        <f t="shared" si="86"/>
        <v>39235</v>
      </c>
      <c r="Q592" s="11">
        <f t="shared" si="87"/>
        <v>61305</v>
      </c>
      <c r="R592" s="293">
        <f t="shared" si="88"/>
        <v>82.683950247265102</v>
      </c>
      <c r="S592" s="293">
        <f t="shared" si="89"/>
        <v>82.683553907106131</v>
      </c>
      <c r="T592" s="293">
        <f t="shared" si="90"/>
        <v>82.683696590418648</v>
      </c>
    </row>
    <row r="593" spans="1:20" x14ac:dyDescent="0.2">
      <c r="A593" s="10" t="str">
        <f>IF(COUNTRY_INFO!A593=0," ",COUNTRY_INFO!A593)</f>
        <v>Ethiopia</v>
      </c>
      <c r="B593" s="10" t="str">
        <f>IF(COUNTRY_INFO!B593=0," ",COUNTRY_INFO!B593)</f>
        <v>Oromia West Wellega</v>
      </c>
      <c r="C593" s="10" t="str">
        <f>IF(COUNTRY_INFO!C593=0," ",COUNTRY_INFO!C593)</f>
        <v>Homa</v>
      </c>
      <c r="D593" s="11" t="str">
        <f>IF(COUNTRY_INFO!$T$9:$T$1000="MDA3 (IVM)", COUNTRY_INFO!$T$9:$T$1000, " ")</f>
        <v>MDA3 (IVM)</v>
      </c>
      <c r="E593" s="253" t="s">
        <v>1185</v>
      </c>
      <c r="F593" s="288">
        <v>9781</v>
      </c>
      <c r="G593" s="295">
        <v>17388</v>
      </c>
      <c r="H593" s="11">
        <f t="shared" si="82"/>
        <v>27169</v>
      </c>
      <c r="I593" s="18">
        <v>11350</v>
      </c>
      <c r="J593" s="18">
        <v>20178</v>
      </c>
      <c r="K593" s="14">
        <f t="shared" si="83"/>
        <v>31528</v>
      </c>
      <c r="L593" s="59">
        <v>11830</v>
      </c>
      <c r="M593" s="59">
        <v>21031</v>
      </c>
      <c r="N593" s="56">
        <f t="shared" si="84"/>
        <v>32861</v>
      </c>
      <c r="O593" s="11">
        <f t="shared" si="85"/>
        <v>11830</v>
      </c>
      <c r="P593" s="11">
        <f t="shared" si="86"/>
        <v>21031</v>
      </c>
      <c r="Q593" s="11">
        <f t="shared" si="87"/>
        <v>32861</v>
      </c>
      <c r="R593" s="294">
        <f t="shared" si="88"/>
        <v>120.94877824353338</v>
      </c>
      <c r="S593" s="294">
        <f t="shared" si="89"/>
        <v>120.95123073383942</v>
      </c>
      <c r="T593" s="294">
        <f t="shared" si="90"/>
        <v>120.95034782288639</v>
      </c>
    </row>
    <row r="594" spans="1:20" x14ac:dyDescent="0.2">
      <c r="A594" s="10" t="str">
        <f>IF(COUNTRY_INFO!A594=0," ",COUNTRY_INFO!A594)</f>
        <v>Ethiopia</v>
      </c>
      <c r="B594" s="10" t="str">
        <f>IF(COUNTRY_INFO!B594=0," ",COUNTRY_INFO!B594)</f>
        <v>Oromia West Wellega</v>
      </c>
      <c r="C594" s="10" t="str">
        <f>IF(COUNTRY_INFO!C594=0," ",COUNTRY_INFO!C594)</f>
        <v>Jarso</v>
      </c>
      <c r="D594" s="11" t="str">
        <f>IF(COUNTRY_INFO!$T$9:$T$1000="MDA3 (IVM)", COUNTRY_INFO!$T$9:$T$1000, " ")</f>
        <v>MDA3 (IVM)</v>
      </c>
      <c r="E594" s="253" t="s">
        <v>1185</v>
      </c>
      <c r="F594" s="288">
        <v>19276</v>
      </c>
      <c r="G594" s="295">
        <v>34269</v>
      </c>
      <c r="H594" s="11">
        <f t="shared" si="82"/>
        <v>53545</v>
      </c>
      <c r="I594" s="18">
        <v>17671</v>
      </c>
      <c r="J594" s="18">
        <v>31414</v>
      </c>
      <c r="K594" s="14">
        <f t="shared" si="83"/>
        <v>49085</v>
      </c>
      <c r="L594" s="59">
        <v>16745</v>
      </c>
      <c r="M594" s="59">
        <v>29769</v>
      </c>
      <c r="N594" s="56">
        <f t="shared" si="84"/>
        <v>46514</v>
      </c>
      <c r="O594" s="11">
        <f t="shared" si="85"/>
        <v>17671</v>
      </c>
      <c r="P594" s="11">
        <f t="shared" si="86"/>
        <v>31414</v>
      </c>
      <c r="Q594" s="11">
        <f t="shared" si="87"/>
        <v>49085</v>
      </c>
      <c r="R594" s="293">
        <f t="shared" si="88"/>
        <v>91.673583731064539</v>
      </c>
      <c r="S594" s="293">
        <f t="shared" si="89"/>
        <v>91.668855233593035</v>
      </c>
      <c r="T594" s="293">
        <f t="shared" si="90"/>
        <v>91.670557475021013</v>
      </c>
    </row>
    <row r="595" spans="1:20" x14ac:dyDescent="0.2">
      <c r="A595" s="10" t="str">
        <f>IF(COUNTRY_INFO!A595=0," ",COUNTRY_INFO!A595)</f>
        <v>Ethiopia</v>
      </c>
      <c r="B595" s="10" t="str">
        <f>IF(COUNTRY_INFO!B595=0," ",COUNTRY_INFO!B595)</f>
        <v>Oromia West Wellega</v>
      </c>
      <c r="C595" s="10" t="str">
        <f>IF(COUNTRY_INFO!C595=0," ",COUNTRY_INFO!C595)</f>
        <v>Kiltu Karra</v>
      </c>
      <c r="D595" s="11" t="str">
        <f>IF(COUNTRY_INFO!$T$9:$T$1000="MDA3 (IVM)", COUNTRY_INFO!$T$9:$T$1000, " ")</f>
        <v>MDA3 (IVM)</v>
      </c>
      <c r="E595" s="253" t="s">
        <v>1185</v>
      </c>
      <c r="F595" s="288">
        <v>20632</v>
      </c>
      <c r="G595" s="295">
        <v>36680</v>
      </c>
      <c r="H595" s="11">
        <f t="shared" si="82"/>
        <v>57312</v>
      </c>
      <c r="I595" s="18">
        <v>16281</v>
      </c>
      <c r="J595" s="18">
        <v>28943</v>
      </c>
      <c r="K595" s="14">
        <f t="shared" si="83"/>
        <v>45224</v>
      </c>
      <c r="L595" s="59">
        <v>16527</v>
      </c>
      <c r="M595" s="59">
        <v>29382</v>
      </c>
      <c r="N595" s="56">
        <f t="shared" si="84"/>
        <v>45909</v>
      </c>
      <c r="O595" s="11">
        <f t="shared" si="85"/>
        <v>16527</v>
      </c>
      <c r="P595" s="11">
        <f t="shared" si="86"/>
        <v>29382</v>
      </c>
      <c r="Q595" s="11">
        <f t="shared" si="87"/>
        <v>45909</v>
      </c>
      <c r="R595" s="293">
        <f t="shared" si="88"/>
        <v>80.103722373012801</v>
      </c>
      <c r="S595" s="293">
        <f t="shared" si="89"/>
        <v>80.103598691384946</v>
      </c>
      <c r="T595" s="293">
        <f t="shared" si="90"/>
        <v>80.1036432160804</v>
      </c>
    </row>
    <row r="596" spans="1:20" x14ac:dyDescent="0.2">
      <c r="A596" s="10" t="str">
        <f>IF(COUNTRY_INFO!A596=0," ",COUNTRY_INFO!A596)</f>
        <v>Ethiopia</v>
      </c>
      <c r="B596" s="10" t="str">
        <f>IF(COUNTRY_INFO!B596=0," ",COUNTRY_INFO!B596)</f>
        <v>Oromia West Wellega</v>
      </c>
      <c r="C596" s="10" t="str">
        <f>IF(COUNTRY_INFO!C596=0," ",COUNTRY_INFO!C596)</f>
        <v>Kondala</v>
      </c>
      <c r="D596" s="11" t="str">
        <f>IF(COUNTRY_INFO!$T$9:$T$1000="MDA3 (IVM)", COUNTRY_INFO!$T$9:$T$1000, " ")</f>
        <v>MDA3 (IVM)</v>
      </c>
      <c r="E596" s="253" t="s">
        <v>1185</v>
      </c>
      <c r="F596" s="288">
        <v>38001</v>
      </c>
      <c r="G596" s="295">
        <v>67557</v>
      </c>
      <c r="H596" s="11">
        <f t="shared" si="82"/>
        <v>105558</v>
      </c>
      <c r="I596" s="18">
        <v>37485</v>
      </c>
      <c r="J596" s="18">
        <v>66640</v>
      </c>
      <c r="K596" s="14">
        <f t="shared" si="83"/>
        <v>104125</v>
      </c>
      <c r="L596" s="59">
        <v>41406</v>
      </c>
      <c r="M596" s="59">
        <v>73611</v>
      </c>
      <c r="N596" s="56">
        <f t="shared" si="84"/>
        <v>115017</v>
      </c>
      <c r="O596" s="11">
        <f t="shared" si="85"/>
        <v>41406</v>
      </c>
      <c r="P596" s="11">
        <f t="shared" si="86"/>
        <v>73611</v>
      </c>
      <c r="Q596" s="11">
        <f t="shared" si="87"/>
        <v>115017</v>
      </c>
      <c r="R596" s="294">
        <f t="shared" si="88"/>
        <v>108.96029051867056</v>
      </c>
      <c r="S596" s="294">
        <f t="shared" si="89"/>
        <v>108.96132155069054</v>
      </c>
      <c r="T596" s="294">
        <f t="shared" si="90"/>
        <v>108.96095037799125</v>
      </c>
    </row>
    <row r="597" spans="1:20" x14ac:dyDescent="0.2">
      <c r="A597" s="10" t="str">
        <f>IF(COUNTRY_INFO!A597=0," ",COUNTRY_INFO!A597)</f>
        <v>Ethiopia</v>
      </c>
      <c r="B597" s="10" t="str">
        <f>IF(COUNTRY_INFO!B597=0," ",COUNTRY_INFO!B597)</f>
        <v>Oromia West Wellega</v>
      </c>
      <c r="C597" s="10" t="str">
        <f>IF(COUNTRY_INFO!C597=0," ",COUNTRY_INFO!C597)</f>
        <v xml:space="preserve">Lalo Assabi </v>
      </c>
      <c r="D597" s="11" t="str">
        <f>IF(COUNTRY_INFO!$T$9:$T$1000="MDA3 (IVM)", COUNTRY_INFO!$T$9:$T$1000, " ")</f>
        <v>MDA3 (IVM)</v>
      </c>
      <c r="E597" s="253" t="s">
        <v>1185</v>
      </c>
      <c r="F597" s="288">
        <v>30243</v>
      </c>
      <c r="G597" s="295">
        <v>53765</v>
      </c>
      <c r="H597" s="11">
        <f t="shared" si="82"/>
        <v>84008</v>
      </c>
      <c r="I597" s="18">
        <v>24605</v>
      </c>
      <c r="J597" s="18">
        <v>43741</v>
      </c>
      <c r="K597" s="14">
        <f t="shared" si="83"/>
        <v>68346</v>
      </c>
      <c r="L597" s="59">
        <v>28066</v>
      </c>
      <c r="M597" s="59">
        <v>49896</v>
      </c>
      <c r="N597" s="56">
        <f t="shared" si="84"/>
        <v>77962</v>
      </c>
      <c r="O597" s="11">
        <f t="shared" si="85"/>
        <v>28066</v>
      </c>
      <c r="P597" s="11">
        <f t="shared" si="86"/>
        <v>49896</v>
      </c>
      <c r="Q597" s="11">
        <f t="shared" si="87"/>
        <v>77962</v>
      </c>
      <c r="R597" s="293">
        <f t="shared" si="88"/>
        <v>92.801640048936946</v>
      </c>
      <c r="S597" s="293">
        <f t="shared" si="89"/>
        <v>92.803868687808063</v>
      </c>
      <c r="T597" s="293">
        <f t="shared" si="90"/>
        <v>92.803066374630987</v>
      </c>
    </row>
    <row r="598" spans="1:20" x14ac:dyDescent="0.2">
      <c r="A598" s="10" t="str">
        <f>IF(COUNTRY_INFO!A598=0," ",COUNTRY_INFO!A598)</f>
        <v>Ethiopia</v>
      </c>
      <c r="B598" s="10" t="str">
        <f>IF(COUNTRY_INFO!B598=0," ",COUNTRY_INFO!B598)</f>
        <v>Oromia West Wellega</v>
      </c>
      <c r="C598" s="10" t="str">
        <f>IF(COUNTRY_INFO!C598=0," ",COUNTRY_INFO!C598)</f>
        <v>Leta Sibu</v>
      </c>
      <c r="D598" s="11" t="str">
        <f>IF(COUNTRY_INFO!$T$9:$T$1000="MDA3 (IVM)", COUNTRY_INFO!$T$9:$T$1000, " ")</f>
        <v>MDA3 (IVM)</v>
      </c>
      <c r="E598" s="253" t="s">
        <v>1185</v>
      </c>
      <c r="F598" s="288">
        <v>33388</v>
      </c>
      <c r="G598" s="295">
        <v>59357</v>
      </c>
      <c r="H598" s="11">
        <f t="shared" si="82"/>
        <v>92745</v>
      </c>
      <c r="I598" s="18">
        <v>13907</v>
      </c>
      <c r="J598" s="18">
        <v>24724</v>
      </c>
      <c r="K598" s="14">
        <f t="shared" si="83"/>
        <v>38631</v>
      </c>
      <c r="L598" s="59">
        <v>15655</v>
      </c>
      <c r="M598" s="59">
        <v>27831</v>
      </c>
      <c r="N598" s="56">
        <f t="shared" si="84"/>
        <v>43486</v>
      </c>
      <c r="O598" s="11">
        <f t="shared" si="85"/>
        <v>15655</v>
      </c>
      <c r="P598" s="11">
        <f t="shared" si="86"/>
        <v>27831</v>
      </c>
      <c r="Q598" s="11">
        <f t="shared" si="87"/>
        <v>43486</v>
      </c>
      <c r="R598" s="230">
        <f t="shared" si="88"/>
        <v>46.888103510243198</v>
      </c>
      <c r="S598" s="230">
        <f t="shared" si="89"/>
        <v>46.887477466853113</v>
      </c>
      <c r="T598" s="230">
        <f t="shared" si="90"/>
        <v>46.887702841123513</v>
      </c>
    </row>
    <row r="599" spans="1:20" x14ac:dyDescent="0.2">
      <c r="A599" s="10" t="str">
        <f>IF(COUNTRY_INFO!A599=0," ",COUNTRY_INFO!A599)</f>
        <v>Ethiopia</v>
      </c>
      <c r="B599" s="10" t="str">
        <f>IF(COUNTRY_INFO!B599=0," ",COUNTRY_INFO!B599)</f>
        <v>Oromia West Wellega</v>
      </c>
      <c r="C599" s="10" t="str">
        <f>IF(COUNTRY_INFO!C599=0," ",COUNTRY_INFO!C599)</f>
        <v xml:space="preserve">Mana Sibu </v>
      </c>
      <c r="D599" s="11" t="str">
        <f>IF(COUNTRY_INFO!$T$9:$T$1000="MDA3 (IVM)", COUNTRY_INFO!$T$9:$T$1000, " ")</f>
        <v>MDA3 (IVM)</v>
      </c>
      <c r="E599" s="253" t="s">
        <v>1185</v>
      </c>
      <c r="F599" s="288">
        <v>50282</v>
      </c>
      <c r="G599" s="295">
        <v>89389</v>
      </c>
      <c r="H599" s="11">
        <f t="shared" si="82"/>
        <v>139671</v>
      </c>
      <c r="I599" s="18">
        <v>43971</v>
      </c>
      <c r="J599" s="18">
        <v>78171</v>
      </c>
      <c r="K599" s="14">
        <f t="shared" si="83"/>
        <v>122142</v>
      </c>
      <c r="L599" s="59">
        <v>45078</v>
      </c>
      <c r="M599" s="59">
        <v>80138</v>
      </c>
      <c r="N599" s="56">
        <f t="shared" si="84"/>
        <v>125216</v>
      </c>
      <c r="O599" s="11">
        <f t="shared" si="85"/>
        <v>45078</v>
      </c>
      <c r="P599" s="11">
        <f t="shared" si="86"/>
        <v>80138</v>
      </c>
      <c r="Q599" s="11">
        <f t="shared" si="87"/>
        <v>125216</v>
      </c>
      <c r="R599" s="293">
        <f t="shared" si="88"/>
        <v>89.65037190247007</v>
      </c>
      <c r="S599" s="293">
        <f t="shared" si="89"/>
        <v>89.650851894528401</v>
      </c>
      <c r="T599" s="293">
        <f t="shared" si="90"/>
        <v>89.650679095875304</v>
      </c>
    </row>
    <row r="600" spans="1:20" x14ac:dyDescent="0.2">
      <c r="A600" s="10" t="str">
        <f>IF(COUNTRY_INFO!A600=0," ",COUNTRY_INFO!A600)</f>
        <v>Ethiopia</v>
      </c>
      <c r="B600" s="10" t="str">
        <f>IF(COUNTRY_INFO!B600=0," ",COUNTRY_INFO!B600)</f>
        <v>Oromia West Wellega</v>
      </c>
      <c r="C600" s="10" t="str">
        <f>IF(COUNTRY_INFO!C600=0," ",COUNTRY_INFO!C600)</f>
        <v>Mendi Town</v>
      </c>
      <c r="D600" s="11" t="str">
        <f>IF(COUNTRY_INFO!$T$9:$T$1000="MDA3 (IVM)", COUNTRY_INFO!$T$9:$T$1000, " ")</f>
        <v>MDA3 (IVM)</v>
      </c>
      <c r="E600" s="253" t="s">
        <v>1185</v>
      </c>
      <c r="F600" s="288">
        <v>6559</v>
      </c>
      <c r="G600" s="295">
        <v>11661</v>
      </c>
      <c r="H600" s="11">
        <f t="shared" si="82"/>
        <v>18220</v>
      </c>
      <c r="I600" s="18">
        <v>6449</v>
      </c>
      <c r="J600" s="18">
        <v>11464</v>
      </c>
      <c r="K600" s="14">
        <f t="shared" si="83"/>
        <v>17913</v>
      </c>
      <c r="L600" s="59">
        <v>6740</v>
      </c>
      <c r="M600" s="59">
        <v>11982</v>
      </c>
      <c r="N600" s="56">
        <f t="shared" si="84"/>
        <v>18722</v>
      </c>
      <c r="O600" s="11">
        <f t="shared" si="85"/>
        <v>6740</v>
      </c>
      <c r="P600" s="11">
        <f t="shared" si="86"/>
        <v>11982</v>
      </c>
      <c r="Q600" s="11">
        <f t="shared" si="87"/>
        <v>18722</v>
      </c>
      <c r="R600" s="294">
        <f t="shared" si="88"/>
        <v>102.75956700716573</v>
      </c>
      <c r="S600" s="294">
        <f t="shared" si="89"/>
        <v>102.75276562901981</v>
      </c>
      <c r="T600" s="294">
        <f t="shared" si="90"/>
        <v>102.75521405049398</v>
      </c>
    </row>
    <row r="601" spans="1:20" x14ac:dyDescent="0.2">
      <c r="A601" s="10" t="str">
        <f>IF(COUNTRY_INFO!A601=0," ",COUNTRY_INFO!A601)</f>
        <v>Ethiopia</v>
      </c>
      <c r="B601" s="10" t="str">
        <f>IF(COUNTRY_INFO!B601=0," ",COUNTRY_INFO!B601)</f>
        <v>Oromia West Wellega</v>
      </c>
      <c r="C601" s="10" t="str">
        <f>IF(COUNTRY_INFO!C601=0," ",COUNTRY_INFO!C601)</f>
        <v>Nedjo Rural</v>
      </c>
      <c r="D601" s="11" t="str">
        <f>IF(COUNTRY_INFO!$T$9:$T$1000="MDA3 (IVM)", COUNTRY_INFO!$T$9:$T$1000, " ")</f>
        <v>MDA3 (IVM)</v>
      </c>
      <c r="E601" s="253" t="s">
        <v>1185</v>
      </c>
      <c r="F601" s="288">
        <v>16069</v>
      </c>
      <c r="G601" s="295">
        <v>28567</v>
      </c>
      <c r="H601" s="11">
        <f t="shared" si="82"/>
        <v>44636</v>
      </c>
      <c r="I601" s="18">
        <v>25164</v>
      </c>
      <c r="J601" s="18">
        <v>44737</v>
      </c>
      <c r="K601" s="14">
        <f t="shared" si="83"/>
        <v>69901</v>
      </c>
      <c r="L601" s="59">
        <v>26680</v>
      </c>
      <c r="M601" s="59">
        <v>47430</v>
      </c>
      <c r="N601" s="56">
        <f t="shared" si="84"/>
        <v>74110</v>
      </c>
      <c r="O601" s="11">
        <f t="shared" si="85"/>
        <v>26680</v>
      </c>
      <c r="P601" s="11">
        <f t="shared" si="86"/>
        <v>47430</v>
      </c>
      <c r="Q601" s="11">
        <f t="shared" si="87"/>
        <v>74110</v>
      </c>
      <c r="R601" s="294">
        <f t="shared" si="88"/>
        <v>166.03397846785737</v>
      </c>
      <c r="S601" s="294">
        <f t="shared" si="89"/>
        <v>166.0307347638884</v>
      </c>
      <c r="T601" s="294">
        <f t="shared" si="90"/>
        <v>166.03190250022405</v>
      </c>
    </row>
    <row r="602" spans="1:20" x14ac:dyDescent="0.2">
      <c r="A602" s="10" t="str">
        <f>IF(COUNTRY_INFO!A602=0," ",COUNTRY_INFO!A602)</f>
        <v>Ethiopia</v>
      </c>
      <c r="B602" s="10" t="str">
        <f>IF(COUNTRY_INFO!B602=0," ",COUNTRY_INFO!B602)</f>
        <v>Oromia West Wellega</v>
      </c>
      <c r="C602" s="10" t="str">
        <f>IF(COUNTRY_INFO!C602=0," ",COUNTRY_INFO!C602)</f>
        <v>Nedjo Town</v>
      </c>
      <c r="D602" s="11" t="str">
        <f>IF(COUNTRY_INFO!$T$9:$T$1000="MDA3 (IVM)", COUNTRY_INFO!$T$9:$T$1000, " ")</f>
        <v>MDA3 (IVM)</v>
      </c>
      <c r="E602" s="253" t="s">
        <v>1185</v>
      </c>
      <c r="F602" s="288">
        <v>8433</v>
      </c>
      <c r="G602" s="295">
        <v>14992</v>
      </c>
      <c r="H602" s="11">
        <f t="shared" si="82"/>
        <v>23425</v>
      </c>
      <c r="I602" s="18">
        <v>7701</v>
      </c>
      <c r="J602" s="18">
        <v>13691</v>
      </c>
      <c r="K602" s="14">
        <f t="shared" si="83"/>
        <v>21392</v>
      </c>
      <c r="L602" s="59">
        <v>7867</v>
      </c>
      <c r="M602" s="59">
        <v>13985</v>
      </c>
      <c r="N602" s="56">
        <f t="shared" si="84"/>
        <v>21852</v>
      </c>
      <c r="O602" s="11">
        <f t="shared" si="85"/>
        <v>7867</v>
      </c>
      <c r="P602" s="11">
        <f t="shared" si="86"/>
        <v>13985</v>
      </c>
      <c r="Q602" s="11">
        <f t="shared" si="87"/>
        <v>21852</v>
      </c>
      <c r="R602" s="293">
        <f t="shared" si="88"/>
        <v>93.28827226372583</v>
      </c>
      <c r="S602" s="293">
        <f t="shared" si="89"/>
        <v>93.283084311632862</v>
      </c>
      <c r="T602" s="293">
        <f t="shared" si="90"/>
        <v>93.284951974386345</v>
      </c>
    </row>
    <row r="603" spans="1:20" x14ac:dyDescent="0.2">
      <c r="A603" s="10" t="str">
        <f>IF(COUNTRY_INFO!A603=0," ",COUNTRY_INFO!A603)</f>
        <v>Ethiopia</v>
      </c>
      <c r="B603" s="10" t="str">
        <f>IF(COUNTRY_INFO!B603=0," ",COUNTRY_INFO!B603)</f>
        <v>Oromia West Wellega</v>
      </c>
      <c r="C603" s="10" t="str">
        <f>IF(COUNTRY_INFO!C603=0," ",COUNTRY_INFO!C603)</f>
        <v>Nole Kaba</v>
      </c>
      <c r="D603" s="11" t="str">
        <f>IF(COUNTRY_INFO!$T$9:$T$1000="MDA3 (IVM)", COUNTRY_INFO!$T$9:$T$1000, " ")</f>
        <v>MDA3 (IVM)</v>
      </c>
      <c r="E603" s="253" t="s">
        <v>1185</v>
      </c>
      <c r="F603" s="288">
        <v>23780</v>
      </c>
      <c r="G603" s="295">
        <v>42275</v>
      </c>
      <c r="H603" s="11">
        <f t="shared" si="82"/>
        <v>66055</v>
      </c>
      <c r="I603" s="18">
        <v>21175</v>
      </c>
      <c r="J603" s="18">
        <v>37645</v>
      </c>
      <c r="K603" s="14">
        <f t="shared" si="83"/>
        <v>58820</v>
      </c>
      <c r="L603" s="59">
        <v>20237</v>
      </c>
      <c r="M603" s="59">
        <v>35976</v>
      </c>
      <c r="N603" s="56">
        <f t="shared" si="84"/>
        <v>56213</v>
      </c>
      <c r="O603" s="11">
        <f t="shared" si="85"/>
        <v>21175</v>
      </c>
      <c r="P603" s="11">
        <f t="shared" si="86"/>
        <v>37645</v>
      </c>
      <c r="Q603" s="11">
        <f t="shared" si="87"/>
        <v>58820</v>
      </c>
      <c r="R603" s="293">
        <f t="shared" si="88"/>
        <v>89.045416316232135</v>
      </c>
      <c r="S603" s="293">
        <f t="shared" si="89"/>
        <v>89.047900650502669</v>
      </c>
      <c r="T603" s="293">
        <f t="shared" si="90"/>
        <v>89.047006282643252</v>
      </c>
    </row>
    <row r="604" spans="1:20" x14ac:dyDescent="0.2">
      <c r="A604" s="10" t="str">
        <f>IF(COUNTRY_INFO!A604=0," ",COUNTRY_INFO!A604)</f>
        <v>Ethiopia</v>
      </c>
      <c r="B604" s="10" t="str">
        <f>IF(COUNTRY_INFO!B604=0," ",COUNTRY_INFO!B604)</f>
        <v>Oromia West Wellega</v>
      </c>
      <c r="C604" s="10" t="str">
        <f>IF(COUNTRY_INFO!C604=0," ",COUNTRY_INFO!C604)</f>
        <v>Seyo Nole</v>
      </c>
      <c r="D604" s="11" t="str">
        <f>IF(COUNTRY_INFO!$T$9:$T$1000="MDA3 (IVM)", COUNTRY_INFO!$T$9:$T$1000, " ")</f>
        <v>MDA3 (IVM)</v>
      </c>
      <c r="E604" s="253" t="s">
        <v>1185</v>
      </c>
      <c r="F604" s="288">
        <v>30004</v>
      </c>
      <c r="G604" s="295">
        <v>53340</v>
      </c>
      <c r="H604" s="11">
        <f t="shared" si="82"/>
        <v>83344</v>
      </c>
      <c r="I604" s="18">
        <v>29491</v>
      </c>
      <c r="J604" s="18">
        <v>52428</v>
      </c>
      <c r="K604" s="14">
        <f t="shared" si="83"/>
        <v>81919</v>
      </c>
      <c r="L604" s="59">
        <v>30159</v>
      </c>
      <c r="M604" s="59">
        <v>53616</v>
      </c>
      <c r="N604" s="56">
        <f t="shared" si="84"/>
        <v>83775</v>
      </c>
      <c r="O604" s="11">
        <f t="shared" si="85"/>
        <v>30159</v>
      </c>
      <c r="P604" s="11">
        <f t="shared" si="86"/>
        <v>53616</v>
      </c>
      <c r="Q604" s="11">
        <f t="shared" si="87"/>
        <v>83775</v>
      </c>
      <c r="R604" s="294">
        <f t="shared" si="88"/>
        <v>100.51659778696174</v>
      </c>
      <c r="S604" s="294">
        <f t="shared" si="89"/>
        <v>100.51743532058492</v>
      </c>
      <c r="T604" s="294">
        <f t="shared" si="90"/>
        <v>100.51713380687272</v>
      </c>
    </row>
    <row r="605" spans="1:20" x14ac:dyDescent="0.2">
      <c r="A605" s="10" t="str">
        <f>IF(COUNTRY_INFO!A605=0," ",COUNTRY_INFO!A605)</f>
        <v>Ethiopia</v>
      </c>
      <c r="B605" s="10" t="str">
        <f>IF(COUNTRY_INFO!B605=0," ",COUNTRY_INFO!B605)</f>
        <v>Oromia West Wellega</v>
      </c>
      <c r="C605" s="10" t="str">
        <f>IF(COUNTRY_INFO!C605=0," ",COUNTRY_INFO!C605)</f>
        <v>Yubdo</v>
      </c>
      <c r="D605" s="11" t="str">
        <f>IF(COUNTRY_INFO!$T$9:$T$1000="MDA3 (IVM)", COUNTRY_INFO!$T$9:$T$1000, " ")</f>
        <v>MDA3 (IVM)</v>
      </c>
      <c r="E605" s="253" t="s">
        <v>1185</v>
      </c>
      <c r="F605" s="288">
        <v>15396</v>
      </c>
      <c r="G605" s="295">
        <v>27370</v>
      </c>
      <c r="H605" s="11">
        <f t="shared" si="82"/>
        <v>42766</v>
      </c>
      <c r="I605" s="18">
        <v>13068</v>
      </c>
      <c r="J605" s="18">
        <v>23231</v>
      </c>
      <c r="K605" s="14">
        <f t="shared" si="83"/>
        <v>36299</v>
      </c>
      <c r="L605" s="59">
        <v>13613</v>
      </c>
      <c r="M605" s="59">
        <v>24200</v>
      </c>
      <c r="N605" s="56">
        <f t="shared" si="84"/>
        <v>37813</v>
      </c>
      <c r="O605" s="11">
        <f t="shared" si="85"/>
        <v>13613</v>
      </c>
      <c r="P605" s="11">
        <f t="shared" si="86"/>
        <v>24200</v>
      </c>
      <c r="Q605" s="11">
        <f t="shared" si="87"/>
        <v>37813</v>
      </c>
      <c r="R605" s="293">
        <f t="shared" si="88"/>
        <v>88.419069888282678</v>
      </c>
      <c r="S605" s="293">
        <f t="shared" si="89"/>
        <v>88.417975886006573</v>
      </c>
      <c r="T605" s="293">
        <f t="shared" si="90"/>
        <v>88.418369732965445</v>
      </c>
    </row>
    <row r="606" spans="1:20" x14ac:dyDescent="0.2">
      <c r="A606" s="10" t="str">
        <f>IF(COUNTRY_INFO!A606=0," ",COUNTRY_INFO!A606)</f>
        <v>Ethiopia</v>
      </c>
      <c r="B606" s="10" t="str">
        <f>IF(COUNTRY_INFO!B606=0," ",COUNTRY_INFO!B606)</f>
        <v>SNNPR Basketo Special Woreda</v>
      </c>
      <c r="C606" s="10" t="str">
        <f>IF(COUNTRY_INFO!C606=0," ",COUNTRY_INFO!C606)</f>
        <v>Basketo</v>
      </c>
      <c r="D606" s="11" t="str">
        <f>IF(COUNTRY_INFO!$T$9:$T$1000="MDA3 (IVM)", COUNTRY_INFO!$T$9:$T$1000, " ")</f>
        <v xml:space="preserve"> </v>
      </c>
      <c r="E606" s="109"/>
      <c r="F606" s="288"/>
      <c r="G606" s="288"/>
      <c r="H606" s="11">
        <f t="shared" si="82"/>
        <v>0</v>
      </c>
      <c r="I606" s="18"/>
      <c r="J606" s="18"/>
      <c r="K606" s="14">
        <f t="shared" si="83"/>
        <v>0</v>
      </c>
      <c r="L606" s="59"/>
      <c r="M606" s="59"/>
      <c r="N606" s="56">
        <f t="shared" si="84"/>
        <v>0</v>
      </c>
      <c r="O606" s="11">
        <f t="shared" si="85"/>
        <v>0</v>
      </c>
      <c r="P606" s="11">
        <f t="shared" si="86"/>
        <v>0</v>
      </c>
      <c r="Q606" s="11">
        <f t="shared" si="87"/>
        <v>0</v>
      </c>
      <c r="R606" s="230" t="str">
        <f t="shared" si="88"/>
        <v xml:space="preserve"> </v>
      </c>
      <c r="S606" s="230" t="str">
        <f t="shared" si="89"/>
        <v xml:space="preserve"> </v>
      </c>
      <c r="T606" s="230" t="str">
        <f t="shared" si="90"/>
        <v xml:space="preserve"> </v>
      </c>
    </row>
    <row r="607" spans="1:20" x14ac:dyDescent="0.2">
      <c r="A607" s="10" t="str">
        <f>IF(COUNTRY_INFO!A607=0," ",COUNTRY_INFO!A607)</f>
        <v>Ethiopia</v>
      </c>
      <c r="B607" s="10" t="str">
        <f>IF(COUNTRY_INFO!B607=0," ",COUNTRY_INFO!B607)</f>
        <v>SNNPR Bench Maji</v>
      </c>
      <c r="C607" s="10" t="str">
        <f>IF(COUNTRY_INFO!C607=0," ",COUNTRY_INFO!C607)</f>
        <v>Bero</v>
      </c>
      <c r="D607" s="11" t="s">
        <v>1183</v>
      </c>
      <c r="E607" s="253" t="s">
        <v>1185</v>
      </c>
      <c r="F607" s="288">
        <v>4927</v>
      </c>
      <c r="G607" s="295">
        <v>8759</v>
      </c>
      <c r="H607" s="11">
        <f t="shared" si="82"/>
        <v>13686</v>
      </c>
      <c r="I607" s="18"/>
      <c r="J607" s="18"/>
      <c r="K607" s="14">
        <f t="shared" si="83"/>
        <v>0</v>
      </c>
      <c r="L607" s="59">
        <v>5115</v>
      </c>
      <c r="M607" s="59">
        <v>9093</v>
      </c>
      <c r="N607" s="56">
        <f t="shared" si="84"/>
        <v>14208</v>
      </c>
      <c r="O607" s="11">
        <f t="shared" si="85"/>
        <v>5115</v>
      </c>
      <c r="P607" s="11">
        <f t="shared" si="86"/>
        <v>9093</v>
      </c>
      <c r="Q607" s="11">
        <f t="shared" si="87"/>
        <v>14208</v>
      </c>
      <c r="R607" s="294">
        <f t="shared" si="88"/>
        <v>103.81570935660645</v>
      </c>
      <c r="S607" s="294">
        <f t="shared" si="89"/>
        <v>103.81322068729307</v>
      </c>
      <c r="T607" s="294">
        <f t="shared" si="90"/>
        <v>103.81411661551951</v>
      </c>
    </row>
    <row r="608" spans="1:20" x14ac:dyDescent="0.2">
      <c r="A608" s="10" t="str">
        <f>IF(COUNTRY_INFO!A608=0," ",COUNTRY_INFO!A608)</f>
        <v>Ethiopia</v>
      </c>
      <c r="B608" s="10" t="str">
        <f>IF(COUNTRY_INFO!B608=0," ",COUNTRY_INFO!B608)</f>
        <v>SNNPR Bench Maji</v>
      </c>
      <c r="C608" s="10" t="str">
        <f>IF(COUNTRY_INFO!C608=0," ",COUNTRY_INFO!C608)</f>
        <v>Debub Bench</v>
      </c>
      <c r="D608" s="11" t="s">
        <v>1183</v>
      </c>
      <c r="E608" s="253" t="s">
        <v>1185</v>
      </c>
      <c r="F608" s="288">
        <v>43028</v>
      </c>
      <c r="G608" s="295">
        <v>76494</v>
      </c>
      <c r="H608" s="11">
        <f t="shared" si="82"/>
        <v>119522</v>
      </c>
      <c r="I608" s="18"/>
      <c r="J608" s="18"/>
      <c r="K608" s="14">
        <f t="shared" si="83"/>
        <v>0</v>
      </c>
      <c r="L608" s="59">
        <v>42020</v>
      </c>
      <c r="M608" s="59">
        <v>74701</v>
      </c>
      <c r="N608" s="56">
        <f t="shared" si="84"/>
        <v>116721</v>
      </c>
      <c r="O608" s="11">
        <f t="shared" si="85"/>
        <v>42020</v>
      </c>
      <c r="P608" s="11">
        <f t="shared" si="86"/>
        <v>74701</v>
      </c>
      <c r="Q608" s="11">
        <f t="shared" si="87"/>
        <v>116721</v>
      </c>
      <c r="R608" s="293">
        <f t="shared" si="88"/>
        <v>97.657339406897833</v>
      </c>
      <c r="S608" s="293">
        <f t="shared" si="89"/>
        <v>97.656025309174581</v>
      </c>
      <c r="T608" s="293">
        <f t="shared" si="90"/>
        <v>97.656498385234514</v>
      </c>
    </row>
    <row r="609" spans="1:20" x14ac:dyDescent="0.2">
      <c r="A609" s="10" t="str">
        <f>IF(COUNTRY_INFO!A609=0," ",COUNTRY_INFO!A609)</f>
        <v>Ethiopia</v>
      </c>
      <c r="B609" s="10" t="str">
        <f>IF(COUNTRY_INFO!B609=0," ",COUNTRY_INFO!B609)</f>
        <v>SNNPR Bench Maji</v>
      </c>
      <c r="C609" s="10" t="str">
        <f>IF(COUNTRY_INFO!C609=0," ",COUNTRY_INFO!C609)</f>
        <v>Gura ferda</v>
      </c>
      <c r="D609" s="11" t="s">
        <v>1183</v>
      </c>
      <c r="E609" s="253" t="s">
        <v>1185</v>
      </c>
      <c r="F609" s="288">
        <v>14155</v>
      </c>
      <c r="G609" s="295">
        <v>25165</v>
      </c>
      <c r="H609" s="11">
        <f t="shared" si="82"/>
        <v>39320</v>
      </c>
      <c r="I609" s="18"/>
      <c r="J609" s="18"/>
      <c r="K609" s="14">
        <f t="shared" si="83"/>
        <v>0</v>
      </c>
      <c r="L609" s="59">
        <v>15978</v>
      </c>
      <c r="M609" s="59">
        <v>28404</v>
      </c>
      <c r="N609" s="56">
        <f t="shared" si="84"/>
        <v>44382</v>
      </c>
      <c r="O609" s="11">
        <f t="shared" si="85"/>
        <v>15978</v>
      </c>
      <c r="P609" s="11">
        <f t="shared" si="86"/>
        <v>28404</v>
      </c>
      <c r="Q609" s="11">
        <f t="shared" si="87"/>
        <v>44382</v>
      </c>
      <c r="R609" s="294">
        <f t="shared" si="88"/>
        <v>112.878841398799</v>
      </c>
      <c r="S609" s="294">
        <f t="shared" si="89"/>
        <v>112.87105106298429</v>
      </c>
      <c r="T609" s="294">
        <f t="shared" si="90"/>
        <v>112.87385554425229</v>
      </c>
    </row>
    <row r="610" spans="1:20" x14ac:dyDescent="0.2">
      <c r="A610" s="10" t="str">
        <f>IF(COUNTRY_INFO!A610=0," ",COUNTRY_INFO!A610)</f>
        <v>Ethiopia</v>
      </c>
      <c r="B610" s="10" t="str">
        <f>IF(COUNTRY_INFO!B610=0," ",COUNTRY_INFO!B610)</f>
        <v>SNNPR Bench Maji</v>
      </c>
      <c r="C610" s="10" t="str">
        <f>IF(COUNTRY_INFO!C610=0," ",COUNTRY_INFO!C610)</f>
        <v>Maji</v>
      </c>
      <c r="D610" s="11" t="s">
        <v>1183</v>
      </c>
      <c r="E610" s="253" t="s">
        <v>1185</v>
      </c>
      <c r="F610" s="288">
        <v>12505</v>
      </c>
      <c r="G610" s="295">
        <v>22231</v>
      </c>
      <c r="H610" s="11">
        <f t="shared" si="82"/>
        <v>34736</v>
      </c>
      <c r="I610" s="18"/>
      <c r="J610" s="18"/>
      <c r="K610" s="14">
        <f t="shared" si="83"/>
        <v>0</v>
      </c>
      <c r="L610" s="59">
        <v>12112</v>
      </c>
      <c r="M610" s="59">
        <v>21533</v>
      </c>
      <c r="N610" s="56">
        <f t="shared" si="84"/>
        <v>33645</v>
      </c>
      <c r="O610" s="11">
        <f t="shared" si="85"/>
        <v>12112</v>
      </c>
      <c r="P610" s="11">
        <f t="shared" si="86"/>
        <v>21533</v>
      </c>
      <c r="Q610" s="11">
        <f t="shared" si="87"/>
        <v>33645</v>
      </c>
      <c r="R610" s="293">
        <f t="shared" si="88"/>
        <v>96.857257097161124</v>
      </c>
      <c r="S610" s="293">
        <f t="shared" si="89"/>
        <v>96.86024020511897</v>
      </c>
      <c r="T610" s="293">
        <f t="shared" si="90"/>
        <v>96.859166282818975</v>
      </c>
    </row>
    <row r="611" spans="1:20" x14ac:dyDescent="0.2">
      <c r="A611" s="10" t="str">
        <f>IF(COUNTRY_INFO!A611=0," ",COUNTRY_INFO!A611)</f>
        <v>Ethiopia</v>
      </c>
      <c r="B611" s="10" t="str">
        <f>IF(COUNTRY_INFO!B611=0," ",COUNTRY_INFO!B611)</f>
        <v>SNNPR Bench Maji</v>
      </c>
      <c r="C611" s="10" t="str">
        <f>IF(COUNTRY_INFO!C611=0," ",COUNTRY_INFO!C611)</f>
        <v>Meint Goldia</v>
      </c>
      <c r="D611" s="11" t="s">
        <v>1183</v>
      </c>
      <c r="E611" s="253" t="s">
        <v>1185</v>
      </c>
      <c r="F611" s="288">
        <v>35008</v>
      </c>
      <c r="G611" s="295">
        <v>62236</v>
      </c>
      <c r="H611" s="11">
        <f t="shared" si="82"/>
        <v>97244</v>
      </c>
      <c r="I611" s="18"/>
      <c r="J611" s="18"/>
      <c r="K611" s="14">
        <f t="shared" si="83"/>
        <v>0</v>
      </c>
      <c r="L611" s="59">
        <v>39135</v>
      </c>
      <c r="M611" s="59">
        <v>69572</v>
      </c>
      <c r="N611" s="56">
        <f t="shared" si="84"/>
        <v>108707</v>
      </c>
      <c r="O611" s="11">
        <f t="shared" si="85"/>
        <v>39135</v>
      </c>
      <c r="P611" s="11">
        <f t="shared" si="86"/>
        <v>69572</v>
      </c>
      <c r="Q611" s="11">
        <f t="shared" si="87"/>
        <v>108707</v>
      </c>
      <c r="R611" s="294">
        <f t="shared" si="88"/>
        <v>111.7887340036563</v>
      </c>
      <c r="S611" s="294">
        <f t="shared" si="89"/>
        <v>111.78738993508581</v>
      </c>
      <c r="T611" s="294">
        <f t="shared" si="90"/>
        <v>111.78787380198266</v>
      </c>
    </row>
    <row r="612" spans="1:20" x14ac:dyDescent="0.2">
      <c r="A612" s="10" t="str">
        <f>IF(COUNTRY_INFO!A612=0," ",COUNTRY_INFO!A612)</f>
        <v>Ethiopia</v>
      </c>
      <c r="B612" s="10" t="str">
        <f>IF(COUNTRY_INFO!B612=0," ",COUNTRY_INFO!B612)</f>
        <v>SNNPR Bench Maji</v>
      </c>
      <c r="C612" s="10" t="str">
        <f>IF(COUNTRY_INFO!C612=0," ",COUNTRY_INFO!C612)</f>
        <v>Meint Shasha</v>
      </c>
      <c r="D612" s="11" t="s">
        <v>1183</v>
      </c>
      <c r="E612" s="253" t="s">
        <v>1185</v>
      </c>
      <c r="F612" s="288">
        <v>17161</v>
      </c>
      <c r="G612" s="295">
        <v>30508</v>
      </c>
      <c r="H612" s="11">
        <f t="shared" si="82"/>
        <v>47669</v>
      </c>
      <c r="I612" s="18"/>
      <c r="J612" s="18"/>
      <c r="K612" s="14">
        <f t="shared" si="83"/>
        <v>0</v>
      </c>
      <c r="L612" s="59">
        <v>19378</v>
      </c>
      <c r="M612" s="59">
        <v>34450</v>
      </c>
      <c r="N612" s="56">
        <f t="shared" si="84"/>
        <v>53828</v>
      </c>
      <c r="O612" s="11">
        <f t="shared" si="85"/>
        <v>19378</v>
      </c>
      <c r="P612" s="11">
        <f t="shared" si="86"/>
        <v>34450</v>
      </c>
      <c r="Q612" s="11">
        <f t="shared" si="87"/>
        <v>53828</v>
      </c>
      <c r="R612" s="294">
        <f t="shared" si="88"/>
        <v>112.91882757415068</v>
      </c>
      <c r="S612" s="294">
        <f t="shared" si="89"/>
        <v>112.92120099645994</v>
      </c>
      <c r="T612" s="294">
        <f t="shared" si="90"/>
        <v>112.92034655646228</v>
      </c>
    </row>
    <row r="613" spans="1:20" x14ac:dyDescent="0.2">
      <c r="A613" s="10" t="str">
        <f>IF(COUNTRY_INFO!A613=0," ",COUNTRY_INFO!A613)</f>
        <v>Ethiopia</v>
      </c>
      <c r="B613" s="10" t="str">
        <f>IF(COUNTRY_INFO!B613=0," ",COUNTRY_INFO!B613)</f>
        <v>SNNPR Bench Maji</v>
      </c>
      <c r="C613" s="10" t="str">
        <f>IF(COUNTRY_INFO!C613=0," ",COUNTRY_INFO!C613)</f>
        <v>Mizan Aman Town</v>
      </c>
      <c r="D613" s="11" t="str">
        <f>IF(COUNTRY_INFO!$T$9:$T$1000="MDA3 (IVM)", COUNTRY_INFO!$T$9:$T$1000, " ")</f>
        <v>MDA3 (IVM)</v>
      </c>
      <c r="E613" s="253" t="s">
        <v>1185</v>
      </c>
      <c r="F613" s="288">
        <v>15589</v>
      </c>
      <c r="G613" s="295">
        <v>27714</v>
      </c>
      <c r="H613" s="11">
        <f t="shared" si="82"/>
        <v>43303</v>
      </c>
      <c r="I613" s="18">
        <v>15629</v>
      </c>
      <c r="J613" s="18">
        <v>27784</v>
      </c>
      <c r="K613" s="14">
        <f t="shared" si="83"/>
        <v>43413</v>
      </c>
      <c r="L613" s="59">
        <v>16217</v>
      </c>
      <c r="M613" s="59">
        <v>28830</v>
      </c>
      <c r="N613" s="56">
        <f t="shared" si="84"/>
        <v>45047</v>
      </c>
      <c r="O613" s="11">
        <f t="shared" si="85"/>
        <v>16217</v>
      </c>
      <c r="P613" s="11">
        <f t="shared" si="86"/>
        <v>28830</v>
      </c>
      <c r="Q613" s="11">
        <f t="shared" si="87"/>
        <v>45047</v>
      </c>
      <c r="R613" s="294">
        <f t="shared" si="88"/>
        <v>104.0284816216563</v>
      </c>
      <c r="S613" s="294">
        <f t="shared" si="89"/>
        <v>104.02684563758389</v>
      </c>
      <c r="T613" s="294">
        <f t="shared" si="90"/>
        <v>104.02743458882757</v>
      </c>
    </row>
    <row r="614" spans="1:20" x14ac:dyDescent="0.2">
      <c r="A614" s="10" t="str">
        <f>IF(COUNTRY_INFO!A614=0," ",COUNTRY_INFO!A614)</f>
        <v>Ethiopia</v>
      </c>
      <c r="B614" s="10" t="str">
        <f>IF(COUNTRY_INFO!B614=0," ",COUNTRY_INFO!B614)</f>
        <v>SNNPR Bench Maji</v>
      </c>
      <c r="C614" s="10" t="str">
        <f>IF(COUNTRY_INFO!C614=0," ",COUNTRY_INFO!C614)</f>
        <v>Semen Bench</v>
      </c>
      <c r="D614" s="11" t="str">
        <f>IF(COUNTRY_INFO!$T$9:$T$1000="MDA3 (IVM)", COUNTRY_INFO!$T$9:$T$1000, " ")</f>
        <v>MDA3 (IVM)</v>
      </c>
      <c r="E614" s="253" t="s">
        <v>1185</v>
      </c>
      <c r="F614" s="288">
        <v>42101</v>
      </c>
      <c r="G614" s="295">
        <v>74846</v>
      </c>
      <c r="H614" s="11">
        <f t="shared" si="82"/>
        <v>116947</v>
      </c>
      <c r="I614" s="18">
        <v>35564</v>
      </c>
      <c r="J614" s="18">
        <v>63225</v>
      </c>
      <c r="K614" s="14">
        <f t="shared" si="83"/>
        <v>98789</v>
      </c>
      <c r="L614" s="59">
        <v>37809</v>
      </c>
      <c r="M614" s="59">
        <v>67217</v>
      </c>
      <c r="N614" s="56">
        <f t="shared" si="84"/>
        <v>105026</v>
      </c>
      <c r="O614" s="11">
        <f t="shared" si="85"/>
        <v>37809</v>
      </c>
      <c r="P614" s="11">
        <f t="shared" si="86"/>
        <v>67217</v>
      </c>
      <c r="Q614" s="11">
        <f t="shared" si="87"/>
        <v>105026</v>
      </c>
      <c r="R614" s="293">
        <f t="shared" si="88"/>
        <v>89.805467803615116</v>
      </c>
      <c r="S614" s="293">
        <f t="shared" si="89"/>
        <v>89.807070518130558</v>
      </c>
      <c r="T614" s="293">
        <f t="shared" si="90"/>
        <v>89.806493539808628</v>
      </c>
    </row>
    <row r="615" spans="1:20" x14ac:dyDescent="0.2">
      <c r="A615" s="10" t="str">
        <f>IF(COUNTRY_INFO!A615=0," ",COUNTRY_INFO!A615)</f>
        <v>Ethiopia</v>
      </c>
      <c r="B615" s="10" t="str">
        <f>IF(COUNTRY_INFO!B615=0," ",COUNTRY_INFO!B615)</f>
        <v>SNNPR Bench Maji</v>
      </c>
      <c r="C615" s="10" t="str">
        <f>IF(COUNTRY_INFO!C615=0," ",COUNTRY_INFO!C615)</f>
        <v>Sheko</v>
      </c>
      <c r="D615" s="11" t="s">
        <v>1183</v>
      </c>
      <c r="E615" s="253" t="s">
        <v>1185</v>
      </c>
      <c r="F615" s="288">
        <v>19919</v>
      </c>
      <c r="G615" s="295">
        <v>35411</v>
      </c>
      <c r="H615" s="11">
        <f t="shared" si="82"/>
        <v>55330</v>
      </c>
      <c r="I615" s="18"/>
      <c r="J615" s="18"/>
      <c r="K615" s="14">
        <f t="shared" si="83"/>
        <v>0</v>
      </c>
      <c r="L615" s="59">
        <v>20269</v>
      </c>
      <c r="M615" s="59">
        <v>36033</v>
      </c>
      <c r="N615" s="56">
        <f t="shared" si="84"/>
        <v>56302</v>
      </c>
      <c r="O615" s="11">
        <f t="shared" si="85"/>
        <v>20269</v>
      </c>
      <c r="P615" s="11">
        <f t="shared" si="86"/>
        <v>36033</v>
      </c>
      <c r="Q615" s="11">
        <f t="shared" si="87"/>
        <v>56302</v>
      </c>
      <c r="R615" s="294">
        <f t="shared" si="88"/>
        <v>101.75711632110045</v>
      </c>
      <c r="S615" s="294">
        <f t="shared" si="89"/>
        <v>101.75651633673152</v>
      </c>
      <c r="T615" s="294">
        <f t="shared" si="90"/>
        <v>101.75673233327309</v>
      </c>
    </row>
    <row r="616" spans="1:20" x14ac:dyDescent="0.2">
      <c r="A616" s="10" t="str">
        <f>IF(COUNTRY_INFO!A616=0," ",COUNTRY_INFO!A616)</f>
        <v>Ethiopia</v>
      </c>
      <c r="B616" s="10" t="str">
        <f>IF(COUNTRY_INFO!B616=0," ",COUNTRY_INFO!B616)</f>
        <v>SNNPR Bench Maji</v>
      </c>
      <c r="C616" s="10" t="str">
        <f>IF(COUNTRY_INFO!C616=0," ",COUNTRY_INFO!C616)</f>
        <v>Shey Bench</v>
      </c>
      <c r="D616" s="11" t="s">
        <v>1183</v>
      </c>
      <c r="E616" s="253" t="s">
        <v>1185</v>
      </c>
      <c r="F616" s="288">
        <v>46664</v>
      </c>
      <c r="G616" s="295">
        <v>82959</v>
      </c>
      <c r="H616" s="11">
        <f t="shared" si="82"/>
        <v>129623</v>
      </c>
      <c r="I616" s="18"/>
      <c r="J616" s="18"/>
      <c r="K616" s="14">
        <f t="shared" si="83"/>
        <v>0</v>
      </c>
      <c r="L616" s="59">
        <v>46579</v>
      </c>
      <c r="M616" s="59">
        <v>82808</v>
      </c>
      <c r="N616" s="56">
        <f t="shared" si="84"/>
        <v>129387</v>
      </c>
      <c r="O616" s="11">
        <f t="shared" si="85"/>
        <v>46579</v>
      </c>
      <c r="P616" s="11">
        <f t="shared" si="86"/>
        <v>82808</v>
      </c>
      <c r="Q616" s="11">
        <f t="shared" si="87"/>
        <v>129387</v>
      </c>
      <c r="R616" s="293">
        <f t="shared" si="88"/>
        <v>99.817846734099092</v>
      </c>
      <c r="S616" s="293">
        <f t="shared" si="89"/>
        <v>99.817982376836753</v>
      </c>
      <c r="T616" s="293">
        <f t="shared" si="90"/>
        <v>99.817933545744197</v>
      </c>
    </row>
    <row r="617" spans="1:20" x14ac:dyDescent="0.2">
      <c r="A617" s="10" t="str">
        <f>IF(COUNTRY_INFO!A617=0," ",COUNTRY_INFO!A617)</f>
        <v>Ethiopia</v>
      </c>
      <c r="B617" s="10" t="str">
        <f>IF(COUNTRY_INFO!B617=0," ",COUNTRY_INFO!B617)</f>
        <v>SNNPR Bench Maji</v>
      </c>
      <c r="C617" s="10" t="str">
        <f>IF(COUNTRY_INFO!C617=0," ",COUNTRY_INFO!C617)</f>
        <v>Surma</v>
      </c>
      <c r="D617" s="11" t="s">
        <v>1183</v>
      </c>
      <c r="E617" s="253" t="s">
        <v>1185</v>
      </c>
      <c r="F617" s="288">
        <v>9704</v>
      </c>
      <c r="G617" s="295">
        <v>17251</v>
      </c>
      <c r="H617" s="11">
        <f t="shared" si="82"/>
        <v>26955</v>
      </c>
      <c r="I617" s="18"/>
      <c r="J617" s="18"/>
      <c r="K617" s="14">
        <f t="shared" si="83"/>
        <v>0</v>
      </c>
      <c r="L617" s="59">
        <v>8002</v>
      </c>
      <c r="M617" s="59">
        <v>14227</v>
      </c>
      <c r="N617" s="56">
        <f t="shared" si="84"/>
        <v>22229</v>
      </c>
      <c r="O617" s="11">
        <f t="shared" si="85"/>
        <v>8002</v>
      </c>
      <c r="P617" s="11">
        <f t="shared" si="86"/>
        <v>14227</v>
      </c>
      <c r="Q617" s="11">
        <f t="shared" si="87"/>
        <v>22229</v>
      </c>
      <c r="R617" s="293">
        <f t="shared" si="88"/>
        <v>82.46084089035449</v>
      </c>
      <c r="S617" s="293">
        <f t="shared" si="89"/>
        <v>82.470581415570109</v>
      </c>
      <c r="T617" s="293">
        <f t="shared" si="90"/>
        <v>82.467074754219993</v>
      </c>
    </row>
    <row r="618" spans="1:20" x14ac:dyDescent="0.2">
      <c r="A618" s="10" t="str">
        <f>IF(COUNTRY_INFO!A618=0," ",COUNTRY_INFO!A618)</f>
        <v>Ethiopia</v>
      </c>
      <c r="B618" s="10" t="str">
        <f>IF(COUNTRY_INFO!B618=0," ",COUNTRY_INFO!B618)</f>
        <v>SNNPR Dawro</v>
      </c>
      <c r="C618" s="10" t="str">
        <f>IF(COUNTRY_INFO!C618=0," ",COUNTRY_INFO!C618)</f>
        <v>Gena-Bossa</v>
      </c>
      <c r="D618" s="11" t="str">
        <f>IF(COUNTRY_INFO!$T$9:$T$1000="MDA3 (IVM)", COUNTRY_INFO!$T$9:$T$1000, " ")</f>
        <v>MDA3 (IVM)</v>
      </c>
      <c r="E618" s="253" t="s">
        <v>1185</v>
      </c>
      <c r="F618" s="288">
        <v>34033</v>
      </c>
      <c r="G618" s="295">
        <v>60503</v>
      </c>
      <c r="H618" s="11">
        <f t="shared" si="82"/>
        <v>94536</v>
      </c>
      <c r="I618" s="18">
        <v>29487</v>
      </c>
      <c r="J618" s="18">
        <v>52421</v>
      </c>
      <c r="K618" s="14">
        <f t="shared" si="83"/>
        <v>81908</v>
      </c>
      <c r="L618" s="59">
        <v>33219</v>
      </c>
      <c r="M618" s="59">
        <v>59055</v>
      </c>
      <c r="N618" s="56">
        <f t="shared" si="84"/>
        <v>92274</v>
      </c>
      <c r="O618" s="11">
        <f t="shared" si="85"/>
        <v>33219</v>
      </c>
      <c r="P618" s="11">
        <f t="shared" si="86"/>
        <v>59055</v>
      </c>
      <c r="Q618" s="11">
        <f t="shared" si="87"/>
        <v>92274</v>
      </c>
      <c r="R618" s="293">
        <f t="shared" si="88"/>
        <v>97.608203802191994</v>
      </c>
      <c r="S618" s="293">
        <f t="shared" si="89"/>
        <v>97.606730244781247</v>
      </c>
      <c r="T618" s="293">
        <f t="shared" si="90"/>
        <v>97.60726072607261</v>
      </c>
    </row>
    <row r="619" spans="1:20" x14ac:dyDescent="0.2">
      <c r="A619" s="10" t="str">
        <f>IF(COUNTRY_INFO!A619=0," ",COUNTRY_INFO!A619)</f>
        <v>Ethiopia</v>
      </c>
      <c r="B619" s="10" t="str">
        <f>IF(COUNTRY_INFO!B619=0," ",COUNTRY_INFO!B619)</f>
        <v>SNNPR Dawro</v>
      </c>
      <c r="C619" s="10" t="str">
        <f>IF(COUNTRY_INFO!C619=0," ",COUNTRY_INFO!C619)</f>
        <v>Isara</v>
      </c>
      <c r="D619" s="11" t="s">
        <v>1183</v>
      </c>
      <c r="E619" s="253" t="s">
        <v>1185</v>
      </c>
      <c r="F619" s="288">
        <v>25729</v>
      </c>
      <c r="G619" s="295">
        <v>45740</v>
      </c>
      <c r="H619" s="11">
        <f t="shared" si="82"/>
        <v>71469</v>
      </c>
      <c r="I619" s="18"/>
      <c r="J619" s="18"/>
      <c r="K619" s="14">
        <f t="shared" si="83"/>
        <v>0</v>
      </c>
      <c r="L619" s="59">
        <v>24848</v>
      </c>
      <c r="M619" s="59">
        <v>44175</v>
      </c>
      <c r="N619" s="56">
        <f t="shared" si="84"/>
        <v>69023</v>
      </c>
      <c r="O619" s="11">
        <f t="shared" si="85"/>
        <v>24848</v>
      </c>
      <c r="P619" s="11">
        <f t="shared" si="86"/>
        <v>44175</v>
      </c>
      <c r="Q619" s="11">
        <f t="shared" si="87"/>
        <v>69023</v>
      </c>
      <c r="R619" s="293">
        <f t="shared" si="88"/>
        <v>96.575848264604147</v>
      </c>
      <c r="S619" s="293">
        <f t="shared" si="89"/>
        <v>96.578487101005678</v>
      </c>
      <c r="T619" s="293">
        <f t="shared" si="90"/>
        <v>96.577537113993486</v>
      </c>
    </row>
    <row r="620" spans="1:20" x14ac:dyDescent="0.2">
      <c r="A620" s="10" t="str">
        <f>IF(COUNTRY_INFO!A620=0," ",COUNTRY_INFO!A620)</f>
        <v>Ethiopia</v>
      </c>
      <c r="B620" s="10" t="str">
        <f>IF(COUNTRY_INFO!B620=0," ",COUNTRY_INFO!B620)</f>
        <v>SNNPR Dawro</v>
      </c>
      <c r="C620" s="10" t="str">
        <f>IF(COUNTRY_INFO!C620=0," ",COUNTRY_INFO!C620)</f>
        <v>Loma</v>
      </c>
      <c r="D620" s="11" t="str">
        <f>IF(COUNTRY_INFO!$T$9:$T$1000="MDA3 (IVM)", COUNTRY_INFO!$T$9:$T$1000, " ")</f>
        <v>MDA3 (IVM)</v>
      </c>
      <c r="E620" s="253" t="s">
        <v>1185</v>
      </c>
      <c r="F620" s="288">
        <v>43073</v>
      </c>
      <c r="G620" s="295">
        <v>76575</v>
      </c>
      <c r="H620" s="11">
        <f t="shared" si="82"/>
        <v>119648</v>
      </c>
      <c r="I620" s="18">
        <v>39291</v>
      </c>
      <c r="J620" s="18">
        <v>69850</v>
      </c>
      <c r="K620" s="14">
        <f t="shared" si="83"/>
        <v>109141</v>
      </c>
      <c r="L620" s="59">
        <v>42156</v>
      </c>
      <c r="M620" s="59">
        <v>74945</v>
      </c>
      <c r="N620" s="56">
        <f t="shared" si="84"/>
        <v>117101</v>
      </c>
      <c r="O620" s="11">
        <f t="shared" si="85"/>
        <v>42156</v>
      </c>
      <c r="P620" s="11">
        <f t="shared" si="86"/>
        <v>74945</v>
      </c>
      <c r="Q620" s="11">
        <f t="shared" si="87"/>
        <v>117101</v>
      </c>
      <c r="R620" s="293">
        <f t="shared" si="88"/>
        <v>97.87105611403895</v>
      </c>
      <c r="S620" s="293">
        <f t="shared" si="89"/>
        <v>97.871367939928177</v>
      </c>
      <c r="T620" s="293">
        <f t="shared" si="90"/>
        <v>97.871255683337793</v>
      </c>
    </row>
    <row r="621" spans="1:20" x14ac:dyDescent="0.2">
      <c r="A621" s="10" t="str">
        <f>IF(COUNTRY_INFO!A621=0," ",COUNTRY_INFO!A621)</f>
        <v>Ethiopia</v>
      </c>
      <c r="B621" s="10" t="str">
        <f>IF(COUNTRY_INFO!B621=0," ",COUNTRY_INFO!B621)</f>
        <v>SNNPR Dawro</v>
      </c>
      <c r="C621" s="10" t="str">
        <f>IF(COUNTRY_INFO!C621=0," ",COUNTRY_INFO!C621)</f>
        <v>Mareka</v>
      </c>
      <c r="D621" s="11" t="str">
        <f>IF(COUNTRY_INFO!$T$9:$T$1000="MDA3 (IVM)", COUNTRY_INFO!$T$9:$T$1000, " ")</f>
        <v>MDA3 (IVM)</v>
      </c>
      <c r="E621" s="253" t="s">
        <v>1185</v>
      </c>
      <c r="F621" s="288">
        <v>46498</v>
      </c>
      <c r="G621" s="295">
        <v>82663</v>
      </c>
      <c r="H621" s="11">
        <f t="shared" si="82"/>
        <v>129161</v>
      </c>
      <c r="I621" s="18">
        <v>29611</v>
      </c>
      <c r="J621" s="18">
        <v>52642</v>
      </c>
      <c r="K621" s="14">
        <f t="shared" si="83"/>
        <v>82253</v>
      </c>
      <c r="L621" s="59">
        <v>31796</v>
      </c>
      <c r="M621" s="59">
        <v>56527</v>
      </c>
      <c r="N621" s="56">
        <f t="shared" si="84"/>
        <v>88323</v>
      </c>
      <c r="O621" s="11">
        <f t="shared" si="85"/>
        <v>31796</v>
      </c>
      <c r="P621" s="11">
        <f t="shared" si="86"/>
        <v>56527</v>
      </c>
      <c r="Q621" s="11">
        <f t="shared" si="87"/>
        <v>88323</v>
      </c>
      <c r="R621" s="293">
        <f t="shared" si="88"/>
        <v>68.381435760677874</v>
      </c>
      <c r="S621" s="293">
        <f t="shared" si="89"/>
        <v>68.382468577235272</v>
      </c>
      <c r="T621" s="293">
        <f t="shared" si="90"/>
        <v>68.38209676295476</v>
      </c>
    </row>
    <row r="622" spans="1:20" x14ac:dyDescent="0.2">
      <c r="A622" s="10" t="str">
        <f>IF(COUNTRY_INFO!A622=0," ",COUNTRY_INFO!A622)</f>
        <v>Ethiopia</v>
      </c>
      <c r="B622" s="10" t="str">
        <f>IF(COUNTRY_INFO!B622=0," ",COUNTRY_INFO!B622)</f>
        <v>SNNPR Dawro</v>
      </c>
      <c r="C622" s="10" t="str">
        <f>IF(COUNTRY_INFO!C622=0," ",COUNTRY_INFO!C622)</f>
        <v>Terch Town</v>
      </c>
      <c r="D622" s="11" t="str">
        <f>IF(COUNTRY_INFO!$T$9:$T$1000="MDA3 (IVM)", COUNTRY_INFO!$T$9:$T$1000, " ")</f>
        <v>MDA3 (IVM)</v>
      </c>
      <c r="E622" s="253" t="s">
        <v>1185</v>
      </c>
      <c r="F622" s="288">
        <v>4153</v>
      </c>
      <c r="G622" s="295">
        <v>7384</v>
      </c>
      <c r="H622" s="11">
        <f t="shared" si="82"/>
        <v>11537</v>
      </c>
      <c r="I622" s="18">
        <v>4957</v>
      </c>
      <c r="J622" s="18">
        <v>8813</v>
      </c>
      <c r="K622" s="14">
        <f t="shared" si="83"/>
        <v>13770</v>
      </c>
      <c r="L622" s="59">
        <v>4945</v>
      </c>
      <c r="M622" s="59">
        <v>8790</v>
      </c>
      <c r="N622" s="56">
        <f t="shared" si="84"/>
        <v>13735</v>
      </c>
      <c r="O622" s="11">
        <f t="shared" si="85"/>
        <v>4957</v>
      </c>
      <c r="P622" s="11">
        <f t="shared" si="86"/>
        <v>8813</v>
      </c>
      <c r="Q622" s="11">
        <f t="shared" si="87"/>
        <v>13770</v>
      </c>
      <c r="R622" s="294">
        <f t="shared" si="88"/>
        <v>119.35949915723573</v>
      </c>
      <c r="S622" s="294">
        <f t="shared" si="89"/>
        <v>119.35265438786567</v>
      </c>
      <c r="T622" s="294">
        <f t="shared" si="90"/>
        <v>119.35511831498657</v>
      </c>
    </row>
    <row r="623" spans="1:20" x14ac:dyDescent="0.2">
      <c r="A623" s="10" t="str">
        <f>IF(COUNTRY_INFO!A623=0," ",COUNTRY_INFO!A623)</f>
        <v>Ethiopia</v>
      </c>
      <c r="B623" s="10" t="str">
        <f>IF(COUNTRY_INFO!B623=0," ",COUNTRY_INFO!B623)</f>
        <v>SNNPR Dawro</v>
      </c>
      <c r="C623" s="10" t="str">
        <f>IF(COUNTRY_INFO!C623=0," ",COUNTRY_INFO!C623)</f>
        <v>Tocha</v>
      </c>
      <c r="D623" s="11" t="str">
        <f>IF(COUNTRY_INFO!$T$9:$T$1000="MDA3 (IVM)", COUNTRY_INFO!$T$9:$T$1000, " ")</f>
        <v>MDA3 (IVM)</v>
      </c>
      <c r="E623" s="253" t="s">
        <v>1185</v>
      </c>
      <c r="F623" s="288">
        <v>40757</v>
      </c>
      <c r="G623" s="295">
        <v>72456</v>
      </c>
      <c r="H623" s="11">
        <f t="shared" si="82"/>
        <v>113213</v>
      </c>
      <c r="I623" s="18">
        <v>32170</v>
      </c>
      <c r="J623" s="18">
        <v>57190</v>
      </c>
      <c r="K623" s="14">
        <f t="shared" si="83"/>
        <v>89360</v>
      </c>
      <c r="L623" s="59">
        <v>35390</v>
      </c>
      <c r="M623" s="59">
        <v>62916</v>
      </c>
      <c r="N623" s="56">
        <f t="shared" si="84"/>
        <v>98306</v>
      </c>
      <c r="O623" s="11">
        <f t="shared" si="85"/>
        <v>35390</v>
      </c>
      <c r="P623" s="11">
        <f t="shared" si="86"/>
        <v>62916</v>
      </c>
      <c r="Q623" s="11">
        <f t="shared" si="87"/>
        <v>98306</v>
      </c>
      <c r="R623" s="293">
        <f t="shared" si="88"/>
        <v>86.831709890325598</v>
      </c>
      <c r="S623" s="293">
        <f t="shared" si="89"/>
        <v>86.833388539251416</v>
      </c>
      <c r="T623" s="293">
        <f t="shared" si="90"/>
        <v>86.832784220893359</v>
      </c>
    </row>
    <row r="624" spans="1:20" x14ac:dyDescent="0.2">
      <c r="A624" s="10" t="str">
        <f>IF(COUNTRY_INFO!A624=0," ",COUNTRY_INFO!A624)</f>
        <v>Ethiopia</v>
      </c>
      <c r="B624" s="10" t="str">
        <f>IF(COUNTRY_INFO!B624=0," ",COUNTRY_INFO!B624)</f>
        <v>SNNPR East Gurage</v>
      </c>
      <c r="C624" s="10" t="str">
        <f>IF(COUNTRY_INFO!C624=0," ",COUNTRY_INFO!C624)</f>
        <v>Mareko</v>
      </c>
      <c r="D624" s="11" t="str">
        <f>IF(COUNTRY_INFO!$T$9:$T$1000="MDA3 (IVM)", COUNTRY_INFO!$T$9:$T$1000, " ")</f>
        <v xml:space="preserve"> </v>
      </c>
      <c r="E624" s="109"/>
      <c r="F624" s="288"/>
      <c r="G624" s="288"/>
      <c r="H624" s="11">
        <f t="shared" si="82"/>
        <v>0</v>
      </c>
      <c r="I624" s="18"/>
      <c r="J624" s="18"/>
      <c r="K624" s="14">
        <f t="shared" si="83"/>
        <v>0</v>
      </c>
      <c r="L624" s="59"/>
      <c r="M624" s="59"/>
      <c r="N624" s="56">
        <f t="shared" si="84"/>
        <v>0</v>
      </c>
      <c r="O624" s="11">
        <f t="shared" si="85"/>
        <v>0</v>
      </c>
      <c r="P624" s="11">
        <f t="shared" si="86"/>
        <v>0</v>
      </c>
      <c r="Q624" s="11">
        <f t="shared" si="87"/>
        <v>0</v>
      </c>
      <c r="R624" s="230" t="str">
        <f t="shared" si="88"/>
        <v xml:space="preserve"> </v>
      </c>
      <c r="S624" s="230" t="str">
        <f t="shared" si="89"/>
        <v xml:space="preserve"> </v>
      </c>
      <c r="T624" s="230" t="str">
        <f t="shared" si="90"/>
        <v xml:space="preserve"> </v>
      </c>
    </row>
    <row r="625" spans="1:20" x14ac:dyDescent="0.2">
      <c r="A625" s="10" t="str">
        <f>IF(COUNTRY_INFO!A625=0," ",COUNTRY_INFO!A625)</f>
        <v>Ethiopia</v>
      </c>
      <c r="B625" s="10" t="str">
        <f>IF(COUNTRY_INFO!B625=0," ",COUNTRY_INFO!B625)</f>
        <v>SNNPR East Gurage</v>
      </c>
      <c r="C625" s="10" t="str">
        <f>IF(COUNTRY_INFO!C625=0," ",COUNTRY_INFO!C625)</f>
        <v>Meskan</v>
      </c>
      <c r="D625" s="11" t="str">
        <f>IF(COUNTRY_INFO!$T$9:$T$1000="MDA3 (IVM)", COUNTRY_INFO!$T$9:$T$1000, " ")</f>
        <v xml:space="preserve"> </v>
      </c>
      <c r="E625" s="109"/>
      <c r="F625" s="288"/>
      <c r="G625" s="288"/>
      <c r="H625" s="11">
        <f t="shared" si="82"/>
        <v>0</v>
      </c>
      <c r="I625" s="18"/>
      <c r="J625" s="18"/>
      <c r="K625" s="14">
        <f t="shared" si="83"/>
        <v>0</v>
      </c>
      <c r="L625" s="59"/>
      <c r="M625" s="59"/>
      <c r="N625" s="56">
        <f t="shared" si="84"/>
        <v>0</v>
      </c>
      <c r="O625" s="11">
        <f t="shared" si="85"/>
        <v>0</v>
      </c>
      <c r="P625" s="11">
        <f t="shared" si="86"/>
        <v>0</v>
      </c>
      <c r="Q625" s="11">
        <f t="shared" si="87"/>
        <v>0</v>
      </c>
      <c r="R625" s="230" t="str">
        <f t="shared" si="88"/>
        <v xml:space="preserve"> </v>
      </c>
      <c r="S625" s="230" t="str">
        <f t="shared" si="89"/>
        <v xml:space="preserve"> </v>
      </c>
      <c r="T625" s="230" t="str">
        <f t="shared" si="90"/>
        <v xml:space="preserve"> </v>
      </c>
    </row>
    <row r="626" spans="1:20" x14ac:dyDescent="0.2">
      <c r="A626" s="10" t="str">
        <f>IF(COUNTRY_INFO!A626=0," ",COUNTRY_INFO!A626)</f>
        <v>Ethiopia</v>
      </c>
      <c r="B626" s="10" t="str">
        <f>IF(COUNTRY_INFO!B626=0," ",COUNTRY_INFO!B626)</f>
        <v>SNNPR East Gurage</v>
      </c>
      <c r="C626" s="10" t="str">
        <f>IF(COUNTRY_INFO!C626=0," ",COUNTRY_INFO!C626)</f>
        <v>Sodo</v>
      </c>
      <c r="D626" s="11" t="str">
        <f>IF(COUNTRY_INFO!$T$9:$T$1000="MDA3 (IVM)", COUNTRY_INFO!$T$9:$T$1000, " ")</f>
        <v xml:space="preserve"> </v>
      </c>
      <c r="E626" s="109"/>
      <c r="F626" s="288"/>
      <c r="G626" s="288"/>
      <c r="H626" s="11">
        <f t="shared" si="82"/>
        <v>0</v>
      </c>
      <c r="I626" s="18"/>
      <c r="J626" s="18"/>
      <c r="K626" s="14">
        <f t="shared" si="83"/>
        <v>0</v>
      </c>
      <c r="L626" s="59"/>
      <c r="M626" s="59"/>
      <c r="N626" s="56">
        <f t="shared" si="84"/>
        <v>0</v>
      </c>
      <c r="O626" s="11">
        <f t="shared" si="85"/>
        <v>0</v>
      </c>
      <c r="P626" s="11">
        <f t="shared" si="86"/>
        <v>0</v>
      </c>
      <c r="Q626" s="11">
        <f t="shared" si="87"/>
        <v>0</v>
      </c>
      <c r="R626" s="230" t="str">
        <f t="shared" si="88"/>
        <v xml:space="preserve"> </v>
      </c>
      <c r="S626" s="230" t="str">
        <f t="shared" si="89"/>
        <v xml:space="preserve"> </v>
      </c>
      <c r="T626" s="230" t="str">
        <f t="shared" si="90"/>
        <v xml:space="preserve"> </v>
      </c>
    </row>
    <row r="627" spans="1:20" x14ac:dyDescent="0.2">
      <c r="A627" s="10" t="str">
        <f>IF(COUNTRY_INFO!A627=0," ",COUNTRY_INFO!A627)</f>
        <v>Ethiopia</v>
      </c>
      <c r="B627" s="10" t="str">
        <f>IF(COUNTRY_INFO!B627=0," ",COUNTRY_INFO!B627)</f>
        <v>SNNPR Gamo Gofa</v>
      </c>
      <c r="C627" s="10" t="str">
        <f>IF(COUNTRY_INFO!C627=0," ",COUNTRY_INFO!C627)</f>
        <v>Arbaminch Town</v>
      </c>
      <c r="D627" s="11" t="str">
        <f>IF(COUNTRY_INFO!$T$9:$T$1000="MDA3 (IVM)", COUNTRY_INFO!$T$9:$T$1000, " ")</f>
        <v xml:space="preserve"> </v>
      </c>
      <c r="E627" s="109"/>
      <c r="F627" s="288"/>
      <c r="G627" s="288"/>
      <c r="H627" s="11">
        <f t="shared" si="82"/>
        <v>0</v>
      </c>
      <c r="I627" s="18"/>
      <c r="J627" s="18"/>
      <c r="K627" s="14">
        <f t="shared" si="83"/>
        <v>0</v>
      </c>
      <c r="L627" s="59"/>
      <c r="M627" s="59"/>
      <c r="N627" s="56">
        <f t="shared" si="84"/>
        <v>0</v>
      </c>
      <c r="O627" s="11">
        <f t="shared" si="85"/>
        <v>0</v>
      </c>
      <c r="P627" s="11">
        <f t="shared" si="86"/>
        <v>0</v>
      </c>
      <c r="Q627" s="11">
        <f t="shared" si="87"/>
        <v>0</v>
      </c>
      <c r="R627" s="230" t="str">
        <f t="shared" si="88"/>
        <v xml:space="preserve"> </v>
      </c>
      <c r="S627" s="230" t="str">
        <f t="shared" si="89"/>
        <v xml:space="preserve"> </v>
      </c>
      <c r="T627" s="230" t="str">
        <f t="shared" si="90"/>
        <v xml:space="preserve"> </v>
      </c>
    </row>
    <row r="628" spans="1:20" x14ac:dyDescent="0.2">
      <c r="A628" s="10" t="str">
        <f>IF(COUNTRY_INFO!A628=0," ",COUNTRY_INFO!A628)</f>
        <v>Ethiopia</v>
      </c>
      <c r="B628" s="10" t="str">
        <f>IF(COUNTRY_INFO!B628=0," ",COUNTRY_INFO!B628)</f>
        <v>SNNPR Gamo Gofa</v>
      </c>
      <c r="C628" s="10" t="str">
        <f>IF(COUNTRY_INFO!C628=0," ",COUNTRY_INFO!C628)</f>
        <v>Arbaminch zuria</v>
      </c>
      <c r="D628" s="11" t="str">
        <f>IF(COUNTRY_INFO!$T$9:$T$1000="MDA3 (IVM)", COUNTRY_INFO!$T$9:$T$1000, " ")</f>
        <v xml:space="preserve"> </v>
      </c>
      <c r="E628" s="109"/>
      <c r="F628" s="288"/>
      <c r="G628" s="288"/>
      <c r="H628" s="11">
        <f t="shared" si="82"/>
        <v>0</v>
      </c>
      <c r="I628" s="18"/>
      <c r="J628" s="18"/>
      <c r="K628" s="14">
        <f t="shared" si="83"/>
        <v>0</v>
      </c>
      <c r="L628" s="59"/>
      <c r="M628" s="59"/>
      <c r="N628" s="56">
        <f t="shared" si="84"/>
        <v>0</v>
      </c>
      <c r="O628" s="11">
        <f t="shared" si="85"/>
        <v>0</v>
      </c>
      <c r="P628" s="11">
        <f t="shared" si="86"/>
        <v>0</v>
      </c>
      <c r="Q628" s="11">
        <f t="shared" si="87"/>
        <v>0</v>
      </c>
      <c r="R628" s="230" t="str">
        <f t="shared" si="88"/>
        <v xml:space="preserve"> </v>
      </c>
      <c r="S628" s="230" t="str">
        <f t="shared" si="89"/>
        <v xml:space="preserve"> </v>
      </c>
      <c r="T628" s="230" t="str">
        <f t="shared" si="90"/>
        <v xml:space="preserve"> </v>
      </c>
    </row>
    <row r="629" spans="1:20" x14ac:dyDescent="0.2">
      <c r="A629" s="10" t="str">
        <f>IF(COUNTRY_INFO!A629=0," ",COUNTRY_INFO!A629)</f>
        <v>Ethiopia</v>
      </c>
      <c r="B629" s="10" t="str">
        <f>IF(COUNTRY_INFO!B629=0," ",COUNTRY_INFO!B629)</f>
        <v>SNNPR Gamo Gofa</v>
      </c>
      <c r="C629" s="10" t="str">
        <f>IF(COUNTRY_INFO!C629=0," ",COUNTRY_INFO!C629)</f>
        <v>Bonkie</v>
      </c>
      <c r="D629" s="11" t="str">
        <f>IF(COUNTRY_INFO!$T$9:$T$1000="MDA3 (IVM)", COUNTRY_INFO!$T$9:$T$1000, " ")</f>
        <v xml:space="preserve"> </v>
      </c>
      <c r="E629" s="109"/>
      <c r="F629" s="288"/>
      <c r="G629" s="288"/>
      <c r="H629" s="11">
        <f t="shared" si="82"/>
        <v>0</v>
      </c>
      <c r="I629" s="18"/>
      <c r="J629" s="18"/>
      <c r="K629" s="14">
        <f t="shared" si="83"/>
        <v>0</v>
      </c>
      <c r="L629" s="59"/>
      <c r="M629" s="59"/>
      <c r="N629" s="56">
        <f t="shared" si="84"/>
        <v>0</v>
      </c>
      <c r="O629" s="11">
        <f t="shared" si="85"/>
        <v>0</v>
      </c>
      <c r="P629" s="11">
        <f t="shared" si="86"/>
        <v>0</v>
      </c>
      <c r="Q629" s="11">
        <f t="shared" si="87"/>
        <v>0</v>
      </c>
      <c r="R629" s="230" t="str">
        <f t="shared" si="88"/>
        <v xml:space="preserve"> </v>
      </c>
      <c r="S629" s="230" t="str">
        <f t="shared" si="89"/>
        <v xml:space="preserve"> </v>
      </c>
      <c r="T629" s="230" t="str">
        <f t="shared" si="90"/>
        <v xml:space="preserve"> </v>
      </c>
    </row>
    <row r="630" spans="1:20" x14ac:dyDescent="0.2">
      <c r="A630" s="10" t="str">
        <f>IF(COUNTRY_INFO!A630=0," ",COUNTRY_INFO!A630)</f>
        <v>Ethiopia</v>
      </c>
      <c r="B630" s="10" t="str">
        <f>IF(COUNTRY_INFO!B630=0," ",COUNTRY_INFO!B630)</f>
        <v>SNNPR Gamo Gofa</v>
      </c>
      <c r="C630" s="10" t="str">
        <f>IF(COUNTRY_INFO!C630=0," ",COUNTRY_INFO!C630)</f>
        <v>Boreda</v>
      </c>
      <c r="D630" s="11" t="str">
        <f>IF(COUNTRY_INFO!$T$9:$T$1000="MDA3 (IVM)", COUNTRY_INFO!$T$9:$T$1000, " ")</f>
        <v xml:space="preserve"> </v>
      </c>
      <c r="E630" s="109"/>
      <c r="F630" s="288"/>
      <c r="G630" s="288"/>
      <c r="H630" s="11">
        <f t="shared" si="82"/>
        <v>0</v>
      </c>
      <c r="I630" s="18"/>
      <c r="J630" s="18"/>
      <c r="K630" s="14">
        <f t="shared" si="83"/>
        <v>0</v>
      </c>
      <c r="L630" s="59"/>
      <c r="M630" s="59"/>
      <c r="N630" s="56">
        <f t="shared" si="84"/>
        <v>0</v>
      </c>
      <c r="O630" s="11">
        <f t="shared" si="85"/>
        <v>0</v>
      </c>
      <c r="P630" s="11">
        <f t="shared" si="86"/>
        <v>0</v>
      </c>
      <c r="Q630" s="11">
        <f t="shared" si="87"/>
        <v>0</v>
      </c>
      <c r="R630" s="230" t="str">
        <f t="shared" si="88"/>
        <v xml:space="preserve"> </v>
      </c>
      <c r="S630" s="230" t="str">
        <f t="shared" si="89"/>
        <v xml:space="preserve"> </v>
      </c>
      <c r="T630" s="230" t="str">
        <f t="shared" si="90"/>
        <v xml:space="preserve"> </v>
      </c>
    </row>
    <row r="631" spans="1:20" x14ac:dyDescent="0.2">
      <c r="A631" s="10" t="str">
        <f>IF(COUNTRY_INFO!A631=0," ",COUNTRY_INFO!A631)</f>
        <v>Ethiopia</v>
      </c>
      <c r="B631" s="10" t="str">
        <f>IF(COUNTRY_INFO!B631=0," ",COUNTRY_INFO!B631)</f>
        <v>SNNPR Gamo Gofa</v>
      </c>
      <c r="C631" s="10" t="str">
        <f>IF(COUNTRY_INFO!C631=0," ",COUNTRY_INFO!C631)</f>
        <v>Chencha</v>
      </c>
      <c r="D631" s="11" t="str">
        <f>IF(COUNTRY_INFO!$T$9:$T$1000="MDA3 (IVM)", COUNTRY_INFO!$T$9:$T$1000, " ")</f>
        <v xml:space="preserve"> </v>
      </c>
      <c r="E631" s="109"/>
      <c r="F631" s="288"/>
      <c r="G631" s="288"/>
      <c r="H631" s="11">
        <f t="shared" si="82"/>
        <v>0</v>
      </c>
      <c r="I631" s="18"/>
      <c r="J631" s="18"/>
      <c r="K631" s="14">
        <f t="shared" si="83"/>
        <v>0</v>
      </c>
      <c r="L631" s="59"/>
      <c r="M631" s="59"/>
      <c r="N631" s="56">
        <f t="shared" si="84"/>
        <v>0</v>
      </c>
      <c r="O631" s="11">
        <f t="shared" si="85"/>
        <v>0</v>
      </c>
      <c r="P631" s="11">
        <f t="shared" si="86"/>
        <v>0</v>
      </c>
      <c r="Q631" s="11">
        <f t="shared" si="87"/>
        <v>0</v>
      </c>
      <c r="R631" s="230" t="str">
        <f t="shared" si="88"/>
        <v xml:space="preserve"> </v>
      </c>
      <c r="S631" s="230" t="str">
        <f t="shared" si="89"/>
        <v xml:space="preserve"> </v>
      </c>
      <c r="T631" s="230" t="str">
        <f t="shared" si="90"/>
        <v xml:space="preserve"> </v>
      </c>
    </row>
    <row r="632" spans="1:20" x14ac:dyDescent="0.2">
      <c r="A632" s="10" t="str">
        <f>IF(COUNTRY_INFO!A632=0," ",COUNTRY_INFO!A632)</f>
        <v>Ethiopia</v>
      </c>
      <c r="B632" s="10" t="str">
        <f>IF(COUNTRY_INFO!B632=0," ",COUNTRY_INFO!B632)</f>
        <v>SNNPR Gamo Gofa</v>
      </c>
      <c r="C632" s="10" t="str">
        <f>IF(COUNTRY_INFO!C632=0," ",COUNTRY_INFO!C632)</f>
        <v>Daramalo</v>
      </c>
      <c r="D632" s="11" t="str">
        <f>IF(COUNTRY_INFO!$T$9:$T$1000="MDA3 (IVM)", COUNTRY_INFO!$T$9:$T$1000, " ")</f>
        <v xml:space="preserve"> </v>
      </c>
      <c r="E632" s="109"/>
      <c r="F632" s="288"/>
      <c r="G632" s="288"/>
      <c r="H632" s="11">
        <f t="shared" si="82"/>
        <v>0</v>
      </c>
      <c r="I632" s="18"/>
      <c r="J632" s="18"/>
      <c r="K632" s="14">
        <f t="shared" si="83"/>
        <v>0</v>
      </c>
      <c r="L632" s="59"/>
      <c r="M632" s="59"/>
      <c r="N632" s="56">
        <f t="shared" si="84"/>
        <v>0</v>
      </c>
      <c r="O632" s="11">
        <f t="shared" si="85"/>
        <v>0</v>
      </c>
      <c r="P632" s="11">
        <f t="shared" si="86"/>
        <v>0</v>
      </c>
      <c r="Q632" s="11">
        <f t="shared" si="87"/>
        <v>0</v>
      </c>
      <c r="R632" s="230" t="str">
        <f t="shared" si="88"/>
        <v xml:space="preserve"> </v>
      </c>
      <c r="S632" s="230" t="str">
        <f t="shared" si="89"/>
        <v xml:space="preserve"> </v>
      </c>
      <c r="T632" s="230" t="str">
        <f t="shared" si="90"/>
        <v xml:space="preserve"> </v>
      </c>
    </row>
    <row r="633" spans="1:20" x14ac:dyDescent="0.2">
      <c r="A633" s="10" t="str">
        <f>IF(COUNTRY_INFO!A633=0," ",COUNTRY_INFO!A633)</f>
        <v>Ethiopia</v>
      </c>
      <c r="B633" s="10" t="str">
        <f>IF(COUNTRY_INFO!B633=0," ",COUNTRY_INFO!B633)</f>
        <v>SNNPR Gamo Gofa</v>
      </c>
      <c r="C633" s="10" t="str">
        <f>IF(COUNTRY_INFO!C633=0," ",COUNTRY_INFO!C633)</f>
        <v>Demba Gofa</v>
      </c>
      <c r="D633" s="11" t="str">
        <f>IF(COUNTRY_INFO!$T$9:$T$1000="MDA3 (IVM)", COUNTRY_INFO!$T$9:$T$1000, " ")</f>
        <v xml:space="preserve"> </v>
      </c>
      <c r="E633" s="109"/>
      <c r="F633" s="288"/>
      <c r="G633" s="288"/>
      <c r="H633" s="11">
        <f t="shared" si="82"/>
        <v>0</v>
      </c>
      <c r="I633" s="18"/>
      <c r="J633" s="18"/>
      <c r="K633" s="14">
        <f t="shared" si="83"/>
        <v>0</v>
      </c>
      <c r="L633" s="59"/>
      <c r="M633" s="59"/>
      <c r="N633" s="56">
        <f t="shared" si="84"/>
        <v>0</v>
      </c>
      <c r="O633" s="11">
        <f t="shared" si="85"/>
        <v>0</v>
      </c>
      <c r="P633" s="11">
        <f t="shared" si="86"/>
        <v>0</v>
      </c>
      <c r="Q633" s="11">
        <f t="shared" si="87"/>
        <v>0</v>
      </c>
      <c r="R633" s="230" t="str">
        <f t="shared" si="88"/>
        <v xml:space="preserve"> </v>
      </c>
      <c r="S633" s="230" t="str">
        <f t="shared" si="89"/>
        <v xml:space="preserve"> </v>
      </c>
      <c r="T633" s="230" t="str">
        <f t="shared" si="90"/>
        <v xml:space="preserve"> </v>
      </c>
    </row>
    <row r="634" spans="1:20" x14ac:dyDescent="0.2">
      <c r="A634" s="10" t="str">
        <f>IF(COUNTRY_INFO!A634=0," ",COUNTRY_INFO!A634)</f>
        <v>Ethiopia</v>
      </c>
      <c r="B634" s="10" t="str">
        <f>IF(COUNTRY_INFO!B634=0," ",COUNTRY_INFO!B634)</f>
        <v>SNNPR Gamo Gofa</v>
      </c>
      <c r="C634" s="10" t="str">
        <f>IF(COUNTRY_INFO!C634=0," ",COUNTRY_INFO!C634)</f>
        <v>Dita</v>
      </c>
      <c r="D634" s="11" t="str">
        <f>IF(COUNTRY_INFO!$T$9:$T$1000="MDA3 (IVM)", COUNTRY_INFO!$T$9:$T$1000, " ")</f>
        <v xml:space="preserve"> </v>
      </c>
      <c r="E634" s="109"/>
      <c r="F634" s="288"/>
      <c r="G634" s="288"/>
      <c r="H634" s="11">
        <f t="shared" si="82"/>
        <v>0</v>
      </c>
      <c r="I634" s="18"/>
      <c r="J634" s="18"/>
      <c r="K634" s="14">
        <f t="shared" si="83"/>
        <v>0</v>
      </c>
      <c r="L634" s="59"/>
      <c r="M634" s="59"/>
      <c r="N634" s="56">
        <f t="shared" si="84"/>
        <v>0</v>
      </c>
      <c r="O634" s="11">
        <f t="shared" si="85"/>
        <v>0</v>
      </c>
      <c r="P634" s="11">
        <f t="shared" si="86"/>
        <v>0</v>
      </c>
      <c r="Q634" s="11">
        <f t="shared" si="87"/>
        <v>0</v>
      </c>
      <c r="R634" s="230" t="str">
        <f t="shared" si="88"/>
        <v xml:space="preserve"> </v>
      </c>
      <c r="S634" s="230" t="str">
        <f t="shared" si="89"/>
        <v xml:space="preserve"> </v>
      </c>
      <c r="T634" s="230" t="str">
        <f t="shared" si="90"/>
        <v xml:space="preserve"> </v>
      </c>
    </row>
    <row r="635" spans="1:20" x14ac:dyDescent="0.2">
      <c r="A635" s="10" t="str">
        <f>IF(COUNTRY_INFO!A635=0," ",COUNTRY_INFO!A635)</f>
        <v>Ethiopia</v>
      </c>
      <c r="B635" s="10" t="str">
        <f>IF(COUNTRY_INFO!B635=0," ",COUNTRY_INFO!B635)</f>
        <v>SNNPR Gamo Gofa</v>
      </c>
      <c r="C635" s="10" t="str">
        <f>IF(COUNTRY_INFO!C635=0," ",COUNTRY_INFO!C635)</f>
        <v>Gezie Gofa</v>
      </c>
      <c r="D635" s="11" t="str">
        <f>IF(COUNTRY_INFO!$T$9:$T$1000="MDA3 (IVM)", COUNTRY_INFO!$T$9:$T$1000, " ")</f>
        <v xml:space="preserve"> </v>
      </c>
      <c r="E635" s="109"/>
      <c r="F635" s="288"/>
      <c r="G635" s="288"/>
      <c r="H635" s="11">
        <f t="shared" si="82"/>
        <v>0</v>
      </c>
      <c r="I635" s="18"/>
      <c r="J635" s="18"/>
      <c r="K635" s="14">
        <f t="shared" si="83"/>
        <v>0</v>
      </c>
      <c r="L635" s="59"/>
      <c r="M635" s="59"/>
      <c r="N635" s="56">
        <f t="shared" si="84"/>
        <v>0</v>
      </c>
      <c r="O635" s="11">
        <f t="shared" si="85"/>
        <v>0</v>
      </c>
      <c r="P635" s="11">
        <f t="shared" si="86"/>
        <v>0</v>
      </c>
      <c r="Q635" s="11">
        <f t="shared" si="87"/>
        <v>0</v>
      </c>
      <c r="R635" s="230" t="str">
        <f t="shared" si="88"/>
        <v xml:space="preserve"> </v>
      </c>
      <c r="S635" s="230" t="str">
        <f t="shared" si="89"/>
        <v xml:space="preserve"> </v>
      </c>
      <c r="T635" s="230" t="str">
        <f t="shared" si="90"/>
        <v xml:space="preserve"> </v>
      </c>
    </row>
    <row r="636" spans="1:20" x14ac:dyDescent="0.2">
      <c r="A636" s="10" t="str">
        <f>IF(COUNTRY_INFO!A636=0," ",COUNTRY_INFO!A636)</f>
        <v>Ethiopia</v>
      </c>
      <c r="B636" s="10" t="str">
        <f>IF(COUNTRY_INFO!B636=0," ",COUNTRY_INFO!B636)</f>
        <v>SNNPR Gamo Gofa</v>
      </c>
      <c r="C636" s="10" t="str">
        <f>IF(COUNTRY_INFO!C636=0," ",COUNTRY_INFO!C636)</f>
        <v>Kemba</v>
      </c>
      <c r="D636" s="11" t="str">
        <f>IF(COUNTRY_INFO!$T$9:$T$1000="MDA3 (IVM)", COUNTRY_INFO!$T$9:$T$1000, " ")</f>
        <v xml:space="preserve"> </v>
      </c>
      <c r="E636" s="109"/>
      <c r="F636" s="288"/>
      <c r="G636" s="288"/>
      <c r="H636" s="11">
        <f t="shared" si="82"/>
        <v>0</v>
      </c>
      <c r="I636" s="18"/>
      <c r="J636" s="18"/>
      <c r="K636" s="14">
        <f t="shared" si="83"/>
        <v>0</v>
      </c>
      <c r="L636" s="59"/>
      <c r="M636" s="59"/>
      <c r="N636" s="56">
        <f t="shared" si="84"/>
        <v>0</v>
      </c>
      <c r="O636" s="11">
        <f t="shared" si="85"/>
        <v>0</v>
      </c>
      <c r="P636" s="11">
        <f t="shared" si="86"/>
        <v>0</v>
      </c>
      <c r="Q636" s="11">
        <f t="shared" si="87"/>
        <v>0</v>
      </c>
      <c r="R636" s="230" t="str">
        <f t="shared" si="88"/>
        <v xml:space="preserve"> </v>
      </c>
      <c r="S636" s="230" t="str">
        <f t="shared" si="89"/>
        <v xml:space="preserve"> </v>
      </c>
      <c r="T636" s="230" t="str">
        <f t="shared" si="90"/>
        <v xml:space="preserve"> </v>
      </c>
    </row>
    <row r="637" spans="1:20" x14ac:dyDescent="0.2">
      <c r="A637" s="10" t="str">
        <f>IF(COUNTRY_INFO!A637=0," ",COUNTRY_INFO!A637)</f>
        <v>Ethiopia</v>
      </c>
      <c r="B637" s="10" t="str">
        <f>IF(COUNTRY_INFO!B637=0," ",COUNTRY_INFO!B637)</f>
        <v>SNNPR Gamo Gofa</v>
      </c>
      <c r="C637" s="10" t="str">
        <f>IF(COUNTRY_INFO!C637=0," ",COUNTRY_INFO!C637)</f>
        <v>Kucha</v>
      </c>
      <c r="D637" s="11" t="str">
        <f>IF(COUNTRY_INFO!$T$9:$T$1000="MDA3 (IVM)", COUNTRY_INFO!$T$9:$T$1000, " ")</f>
        <v xml:space="preserve"> </v>
      </c>
      <c r="E637" s="109"/>
      <c r="F637" s="288"/>
      <c r="G637" s="288"/>
      <c r="H637" s="11">
        <f t="shared" si="82"/>
        <v>0</v>
      </c>
      <c r="I637" s="18"/>
      <c r="J637" s="18"/>
      <c r="K637" s="14">
        <f t="shared" si="83"/>
        <v>0</v>
      </c>
      <c r="L637" s="59"/>
      <c r="M637" s="59"/>
      <c r="N637" s="56">
        <f t="shared" si="84"/>
        <v>0</v>
      </c>
      <c r="O637" s="11">
        <f t="shared" si="85"/>
        <v>0</v>
      </c>
      <c r="P637" s="11">
        <f t="shared" si="86"/>
        <v>0</v>
      </c>
      <c r="Q637" s="11">
        <f t="shared" si="87"/>
        <v>0</v>
      </c>
      <c r="R637" s="230" t="str">
        <f t="shared" si="88"/>
        <v xml:space="preserve"> </v>
      </c>
      <c r="S637" s="230" t="str">
        <f t="shared" si="89"/>
        <v xml:space="preserve"> </v>
      </c>
      <c r="T637" s="230" t="str">
        <f t="shared" si="90"/>
        <v xml:space="preserve"> </v>
      </c>
    </row>
    <row r="638" spans="1:20" x14ac:dyDescent="0.2">
      <c r="A638" s="10" t="str">
        <f>IF(COUNTRY_INFO!A638=0," ",COUNTRY_INFO!A638)</f>
        <v>Ethiopia</v>
      </c>
      <c r="B638" s="10" t="str">
        <f>IF(COUNTRY_INFO!B638=0," ",COUNTRY_INFO!B638)</f>
        <v>SNNPR Gamo Gofa</v>
      </c>
      <c r="C638" s="10" t="str">
        <f>IF(COUNTRY_INFO!C638=0," ",COUNTRY_INFO!C638)</f>
        <v>Melokoza</v>
      </c>
      <c r="D638" s="11" t="str">
        <f>IF(COUNTRY_INFO!$T$9:$T$1000="MDA3 (IVM)", COUNTRY_INFO!$T$9:$T$1000, " ")</f>
        <v xml:space="preserve"> </v>
      </c>
      <c r="E638" s="109"/>
      <c r="F638" s="288"/>
      <c r="G638" s="288"/>
      <c r="H638" s="11">
        <f t="shared" si="82"/>
        <v>0</v>
      </c>
      <c r="I638" s="18"/>
      <c r="J638" s="18"/>
      <c r="K638" s="14">
        <f t="shared" si="83"/>
        <v>0</v>
      </c>
      <c r="L638" s="59"/>
      <c r="M638" s="59"/>
      <c r="N638" s="56">
        <f t="shared" si="84"/>
        <v>0</v>
      </c>
      <c r="O638" s="11">
        <f t="shared" si="85"/>
        <v>0</v>
      </c>
      <c r="P638" s="11">
        <f t="shared" si="86"/>
        <v>0</v>
      </c>
      <c r="Q638" s="11">
        <f t="shared" si="87"/>
        <v>0</v>
      </c>
      <c r="R638" s="230" t="str">
        <f t="shared" si="88"/>
        <v xml:space="preserve"> </v>
      </c>
      <c r="S638" s="230" t="str">
        <f t="shared" si="89"/>
        <v xml:space="preserve"> </v>
      </c>
      <c r="T638" s="230" t="str">
        <f t="shared" si="90"/>
        <v xml:space="preserve"> </v>
      </c>
    </row>
    <row r="639" spans="1:20" x14ac:dyDescent="0.2">
      <c r="A639" s="10" t="str">
        <f>IF(COUNTRY_INFO!A639=0," ",COUNTRY_INFO!A639)</f>
        <v>Ethiopia</v>
      </c>
      <c r="B639" s="10" t="str">
        <f>IF(COUNTRY_INFO!B639=0," ",COUNTRY_INFO!B639)</f>
        <v>SNNPR Gamo Gofa</v>
      </c>
      <c r="C639" s="10" t="str">
        <f>IF(COUNTRY_INFO!C639=0," ",COUNTRY_INFO!C639)</f>
        <v>Mirab Abaya</v>
      </c>
      <c r="D639" s="11" t="str">
        <f>IF(COUNTRY_INFO!$T$9:$T$1000="MDA3 (IVM)", COUNTRY_INFO!$T$9:$T$1000, " ")</f>
        <v xml:space="preserve"> </v>
      </c>
      <c r="E639" s="109"/>
      <c r="F639" s="288"/>
      <c r="G639" s="288"/>
      <c r="H639" s="11">
        <f t="shared" si="82"/>
        <v>0</v>
      </c>
      <c r="I639" s="18"/>
      <c r="J639" s="18"/>
      <c r="K639" s="14">
        <f t="shared" si="83"/>
        <v>0</v>
      </c>
      <c r="L639" s="59"/>
      <c r="M639" s="59"/>
      <c r="N639" s="56">
        <f t="shared" si="84"/>
        <v>0</v>
      </c>
      <c r="O639" s="11">
        <f t="shared" si="85"/>
        <v>0</v>
      </c>
      <c r="P639" s="11">
        <f t="shared" si="86"/>
        <v>0</v>
      </c>
      <c r="Q639" s="11">
        <f t="shared" si="87"/>
        <v>0</v>
      </c>
      <c r="R639" s="230" t="str">
        <f t="shared" si="88"/>
        <v xml:space="preserve"> </v>
      </c>
      <c r="S639" s="230" t="str">
        <f t="shared" si="89"/>
        <v xml:space="preserve"> </v>
      </c>
      <c r="T639" s="230" t="str">
        <f t="shared" si="90"/>
        <v xml:space="preserve"> </v>
      </c>
    </row>
    <row r="640" spans="1:20" x14ac:dyDescent="0.2">
      <c r="A640" s="10" t="str">
        <f>IF(COUNTRY_INFO!A640=0," ",COUNTRY_INFO!A640)</f>
        <v>Ethiopia</v>
      </c>
      <c r="B640" s="10" t="str">
        <f>IF(COUNTRY_INFO!B640=0," ",COUNTRY_INFO!B640)</f>
        <v>SNNPR Gamo Gofa</v>
      </c>
      <c r="C640" s="10" t="str">
        <f>IF(COUNTRY_INFO!C640=0," ",COUNTRY_INFO!C640)</f>
        <v>O'yida</v>
      </c>
      <c r="D640" s="11" t="str">
        <f>IF(COUNTRY_INFO!$T$9:$T$1000="MDA3 (IVM)", COUNTRY_INFO!$T$9:$T$1000, " ")</f>
        <v xml:space="preserve"> </v>
      </c>
      <c r="E640" s="109"/>
      <c r="F640" s="288"/>
      <c r="G640" s="288"/>
      <c r="H640" s="11">
        <f t="shared" si="82"/>
        <v>0</v>
      </c>
      <c r="I640" s="18"/>
      <c r="J640" s="18"/>
      <c r="K640" s="14">
        <f t="shared" si="83"/>
        <v>0</v>
      </c>
      <c r="L640" s="59"/>
      <c r="M640" s="59"/>
      <c r="N640" s="56">
        <f t="shared" si="84"/>
        <v>0</v>
      </c>
      <c r="O640" s="11">
        <f t="shared" si="85"/>
        <v>0</v>
      </c>
      <c r="P640" s="11">
        <f t="shared" si="86"/>
        <v>0</v>
      </c>
      <c r="Q640" s="11">
        <f t="shared" si="87"/>
        <v>0</v>
      </c>
      <c r="R640" s="230" t="str">
        <f t="shared" si="88"/>
        <v xml:space="preserve"> </v>
      </c>
      <c r="S640" s="230" t="str">
        <f t="shared" si="89"/>
        <v xml:space="preserve"> </v>
      </c>
      <c r="T640" s="230" t="str">
        <f t="shared" si="90"/>
        <v xml:space="preserve"> </v>
      </c>
    </row>
    <row r="641" spans="1:20" x14ac:dyDescent="0.2">
      <c r="A641" s="10" t="str">
        <f>IF(COUNTRY_INFO!A641=0," ",COUNTRY_INFO!A641)</f>
        <v>Ethiopia</v>
      </c>
      <c r="B641" s="10" t="str">
        <f>IF(COUNTRY_INFO!B641=0," ",COUNTRY_INFO!B641)</f>
        <v>SNNPR Gamo Gofa</v>
      </c>
      <c r="C641" s="10" t="str">
        <f>IF(COUNTRY_INFO!C641=0," ",COUNTRY_INFO!C641)</f>
        <v>Sawla Town</v>
      </c>
      <c r="D641" s="11" t="str">
        <f>IF(COUNTRY_INFO!$T$9:$T$1000="MDA3 (IVM)", COUNTRY_INFO!$T$9:$T$1000, " ")</f>
        <v xml:space="preserve"> </v>
      </c>
      <c r="E641" s="109"/>
      <c r="F641" s="288"/>
      <c r="G641" s="288"/>
      <c r="H641" s="11">
        <f t="shared" si="82"/>
        <v>0</v>
      </c>
      <c r="I641" s="18"/>
      <c r="J641" s="18"/>
      <c r="K641" s="14">
        <f t="shared" si="83"/>
        <v>0</v>
      </c>
      <c r="L641" s="59"/>
      <c r="M641" s="59"/>
      <c r="N641" s="56">
        <f t="shared" si="84"/>
        <v>0</v>
      </c>
      <c r="O641" s="11">
        <f t="shared" si="85"/>
        <v>0</v>
      </c>
      <c r="P641" s="11">
        <f t="shared" si="86"/>
        <v>0</v>
      </c>
      <c r="Q641" s="11">
        <f t="shared" si="87"/>
        <v>0</v>
      </c>
      <c r="R641" s="230" t="str">
        <f t="shared" si="88"/>
        <v xml:space="preserve"> </v>
      </c>
      <c r="S641" s="230" t="str">
        <f t="shared" si="89"/>
        <v xml:space="preserve"> </v>
      </c>
      <c r="T641" s="230" t="str">
        <f t="shared" si="90"/>
        <v xml:space="preserve"> </v>
      </c>
    </row>
    <row r="642" spans="1:20" x14ac:dyDescent="0.2">
      <c r="A642" s="10" t="str">
        <f>IF(COUNTRY_INFO!A642=0," ",COUNTRY_INFO!A642)</f>
        <v>Ethiopia</v>
      </c>
      <c r="B642" s="10" t="str">
        <f>IF(COUNTRY_INFO!B642=0," ",COUNTRY_INFO!B642)</f>
        <v>SNNPR Gamo Gofa</v>
      </c>
      <c r="C642" s="10" t="str">
        <f>IF(COUNTRY_INFO!C642=0," ",COUNTRY_INFO!C642)</f>
        <v>Uba Debretsehay</v>
      </c>
      <c r="D642" s="11" t="str">
        <f>IF(COUNTRY_INFO!$T$9:$T$1000="MDA3 (IVM)", COUNTRY_INFO!$T$9:$T$1000, " ")</f>
        <v xml:space="preserve"> </v>
      </c>
      <c r="E642" s="109"/>
      <c r="F642" s="288"/>
      <c r="G642" s="288"/>
      <c r="H642" s="11">
        <f t="shared" si="82"/>
        <v>0</v>
      </c>
      <c r="I642" s="18"/>
      <c r="J642" s="18"/>
      <c r="K642" s="14">
        <f t="shared" si="83"/>
        <v>0</v>
      </c>
      <c r="L642" s="59"/>
      <c r="M642" s="59"/>
      <c r="N642" s="56">
        <f t="shared" si="84"/>
        <v>0</v>
      </c>
      <c r="O642" s="11">
        <f t="shared" si="85"/>
        <v>0</v>
      </c>
      <c r="P642" s="11">
        <f t="shared" si="86"/>
        <v>0</v>
      </c>
      <c r="Q642" s="11">
        <f t="shared" si="87"/>
        <v>0</v>
      </c>
      <c r="R642" s="230" t="str">
        <f t="shared" si="88"/>
        <v xml:space="preserve"> </v>
      </c>
      <c r="S642" s="230" t="str">
        <f t="shared" si="89"/>
        <v xml:space="preserve"> </v>
      </c>
      <c r="T642" s="230" t="str">
        <f t="shared" si="90"/>
        <v xml:space="preserve"> </v>
      </c>
    </row>
    <row r="643" spans="1:20" x14ac:dyDescent="0.2">
      <c r="A643" s="10" t="str">
        <f>IF(COUNTRY_INFO!A643=0," ",COUNTRY_INFO!A643)</f>
        <v>Ethiopia</v>
      </c>
      <c r="B643" s="10" t="str">
        <f>IF(COUNTRY_INFO!B643=0," ",COUNTRY_INFO!B643)</f>
        <v>SNNPR Gamo Gofa</v>
      </c>
      <c r="C643" s="10" t="str">
        <f>IF(COUNTRY_INFO!C643=0," ",COUNTRY_INFO!C643)</f>
        <v>Zala</v>
      </c>
      <c r="D643" s="11" t="str">
        <f>IF(COUNTRY_INFO!$T$9:$T$1000="MDA3 (IVM)", COUNTRY_INFO!$T$9:$T$1000, " ")</f>
        <v xml:space="preserve"> </v>
      </c>
      <c r="E643" s="109"/>
      <c r="F643" s="288"/>
      <c r="G643" s="288"/>
      <c r="H643" s="11">
        <f t="shared" si="82"/>
        <v>0</v>
      </c>
      <c r="I643" s="18"/>
      <c r="J643" s="18"/>
      <c r="K643" s="14">
        <f t="shared" si="83"/>
        <v>0</v>
      </c>
      <c r="L643" s="59"/>
      <c r="M643" s="59"/>
      <c r="N643" s="56">
        <f t="shared" si="84"/>
        <v>0</v>
      </c>
      <c r="O643" s="11">
        <f t="shared" si="85"/>
        <v>0</v>
      </c>
      <c r="P643" s="11">
        <f t="shared" si="86"/>
        <v>0</v>
      </c>
      <c r="Q643" s="11">
        <f t="shared" si="87"/>
        <v>0</v>
      </c>
      <c r="R643" s="230" t="str">
        <f t="shared" si="88"/>
        <v xml:space="preserve"> </v>
      </c>
      <c r="S643" s="230" t="str">
        <f t="shared" si="89"/>
        <v xml:space="preserve"> </v>
      </c>
      <c r="T643" s="230" t="str">
        <f t="shared" si="90"/>
        <v xml:space="preserve"> </v>
      </c>
    </row>
    <row r="644" spans="1:20" x14ac:dyDescent="0.2">
      <c r="A644" s="10" t="str">
        <f>IF(COUNTRY_INFO!A644=0," ",COUNTRY_INFO!A644)</f>
        <v>Ethiopia</v>
      </c>
      <c r="B644" s="10" t="str">
        <f>IF(COUNTRY_INFO!B644=0," ",COUNTRY_INFO!B644)</f>
        <v>SNNPR Gedio</v>
      </c>
      <c r="C644" s="10" t="str">
        <f>IF(COUNTRY_INFO!C644=0," ",COUNTRY_INFO!C644)</f>
        <v>Bule</v>
      </c>
      <c r="D644" s="11" t="str">
        <f>IF(COUNTRY_INFO!$T$9:$T$1000="MDA3 (IVM)", COUNTRY_INFO!$T$9:$T$1000, " ")</f>
        <v xml:space="preserve"> </v>
      </c>
      <c r="E644" s="109"/>
      <c r="F644" s="288"/>
      <c r="G644" s="288"/>
      <c r="H644" s="11">
        <f t="shared" si="82"/>
        <v>0</v>
      </c>
      <c r="I644" s="18"/>
      <c r="J644" s="18"/>
      <c r="K644" s="14">
        <f t="shared" si="83"/>
        <v>0</v>
      </c>
      <c r="L644" s="59"/>
      <c r="M644" s="59"/>
      <c r="N644" s="56">
        <f t="shared" si="84"/>
        <v>0</v>
      </c>
      <c r="O644" s="11">
        <f t="shared" si="85"/>
        <v>0</v>
      </c>
      <c r="P644" s="11">
        <f t="shared" si="86"/>
        <v>0</v>
      </c>
      <c r="Q644" s="11">
        <f t="shared" si="87"/>
        <v>0</v>
      </c>
      <c r="R644" s="230" t="str">
        <f t="shared" si="88"/>
        <v xml:space="preserve"> </v>
      </c>
      <c r="S644" s="230" t="str">
        <f t="shared" si="89"/>
        <v xml:space="preserve"> </v>
      </c>
      <c r="T644" s="230" t="str">
        <f t="shared" si="90"/>
        <v xml:space="preserve"> </v>
      </c>
    </row>
    <row r="645" spans="1:20" x14ac:dyDescent="0.2">
      <c r="A645" s="10" t="str">
        <f>IF(COUNTRY_INFO!A645=0," ",COUNTRY_INFO!A645)</f>
        <v>Ethiopia</v>
      </c>
      <c r="B645" s="10" t="str">
        <f>IF(COUNTRY_INFO!B645=0," ",COUNTRY_INFO!B645)</f>
        <v>SNNPR Gedio</v>
      </c>
      <c r="C645" s="10" t="str">
        <f>IF(COUNTRY_INFO!C645=0," ",COUNTRY_INFO!C645)</f>
        <v>Dilla Town</v>
      </c>
      <c r="D645" s="11" t="str">
        <f>IF(COUNTRY_INFO!$T$9:$T$1000="MDA3 (IVM)", COUNTRY_INFO!$T$9:$T$1000, " ")</f>
        <v xml:space="preserve"> </v>
      </c>
      <c r="E645" s="109"/>
      <c r="F645" s="288"/>
      <c r="G645" s="288"/>
      <c r="H645" s="11">
        <f t="shared" si="82"/>
        <v>0</v>
      </c>
      <c r="I645" s="18"/>
      <c r="J645" s="18"/>
      <c r="K645" s="14">
        <f t="shared" si="83"/>
        <v>0</v>
      </c>
      <c r="L645" s="59"/>
      <c r="M645" s="59"/>
      <c r="N645" s="56">
        <f t="shared" si="84"/>
        <v>0</v>
      </c>
      <c r="O645" s="11">
        <f t="shared" si="85"/>
        <v>0</v>
      </c>
      <c r="P645" s="11">
        <f t="shared" si="86"/>
        <v>0</v>
      </c>
      <c r="Q645" s="11">
        <f t="shared" si="87"/>
        <v>0</v>
      </c>
      <c r="R645" s="230" t="str">
        <f t="shared" si="88"/>
        <v xml:space="preserve"> </v>
      </c>
      <c r="S645" s="230" t="str">
        <f t="shared" si="89"/>
        <v xml:space="preserve"> </v>
      </c>
      <c r="T645" s="230" t="str">
        <f t="shared" si="90"/>
        <v xml:space="preserve"> </v>
      </c>
    </row>
    <row r="646" spans="1:20" x14ac:dyDescent="0.2">
      <c r="A646" s="10" t="str">
        <f>IF(COUNTRY_INFO!A646=0," ",COUNTRY_INFO!A646)</f>
        <v>Ethiopia</v>
      </c>
      <c r="B646" s="10" t="str">
        <f>IF(COUNTRY_INFO!B646=0," ",COUNTRY_INFO!B646)</f>
        <v>SNNPR Gedio</v>
      </c>
      <c r="C646" s="10" t="str">
        <f>IF(COUNTRY_INFO!C646=0," ",COUNTRY_INFO!C646)</f>
        <v>Dilla Zurya</v>
      </c>
      <c r="D646" s="11" t="str">
        <f>IF(COUNTRY_INFO!$T$9:$T$1000="MDA3 (IVM)", COUNTRY_INFO!$T$9:$T$1000, " ")</f>
        <v xml:space="preserve"> </v>
      </c>
      <c r="E646" s="109"/>
      <c r="F646" s="288"/>
      <c r="G646" s="288"/>
      <c r="H646" s="11">
        <f t="shared" si="82"/>
        <v>0</v>
      </c>
      <c r="I646" s="18"/>
      <c r="J646" s="18"/>
      <c r="K646" s="14">
        <f t="shared" si="83"/>
        <v>0</v>
      </c>
      <c r="L646" s="59"/>
      <c r="M646" s="59"/>
      <c r="N646" s="56">
        <f t="shared" si="84"/>
        <v>0</v>
      </c>
      <c r="O646" s="11">
        <f t="shared" si="85"/>
        <v>0</v>
      </c>
      <c r="P646" s="11">
        <f t="shared" si="86"/>
        <v>0</v>
      </c>
      <c r="Q646" s="11">
        <f t="shared" si="87"/>
        <v>0</v>
      </c>
      <c r="R646" s="230" t="str">
        <f t="shared" si="88"/>
        <v xml:space="preserve"> </v>
      </c>
      <c r="S646" s="230" t="str">
        <f t="shared" si="89"/>
        <v xml:space="preserve"> </v>
      </c>
      <c r="T646" s="230" t="str">
        <f t="shared" si="90"/>
        <v xml:space="preserve"> </v>
      </c>
    </row>
    <row r="647" spans="1:20" x14ac:dyDescent="0.2">
      <c r="A647" s="10" t="str">
        <f>IF(COUNTRY_INFO!A647=0," ",COUNTRY_INFO!A647)</f>
        <v>Ethiopia</v>
      </c>
      <c r="B647" s="10" t="str">
        <f>IF(COUNTRY_INFO!B647=0," ",COUNTRY_INFO!B647)</f>
        <v>SNNPR Gedio</v>
      </c>
      <c r="C647" s="10" t="str">
        <f>IF(COUNTRY_INFO!C647=0," ",COUNTRY_INFO!C647)</f>
        <v>Gedeb</v>
      </c>
      <c r="D647" s="11" t="str">
        <f>IF(COUNTRY_INFO!$T$9:$T$1000="MDA3 (IVM)", COUNTRY_INFO!$T$9:$T$1000, " ")</f>
        <v xml:space="preserve"> </v>
      </c>
      <c r="E647" s="109"/>
      <c r="F647" s="288"/>
      <c r="G647" s="288"/>
      <c r="H647" s="11">
        <f t="shared" si="82"/>
        <v>0</v>
      </c>
      <c r="I647" s="18"/>
      <c r="J647" s="18"/>
      <c r="K647" s="14">
        <f t="shared" si="83"/>
        <v>0</v>
      </c>
      <c r="L647" s="59"/>
      <c r="M647" s="59"/>
      <c r="N647" s="56">
        <f t="shared" si="84"/>
        <v>0</v>
      </c>
      <c r="O647" s="11">
        <f t="shared" si="85"/>
        <v>0</v>
      </c>
      <c r="P647" s="11">
        <f t="shared" si="86"/>
        <v>0</v>
      </c>
      <c r="Q647" s="11">
        <f t="shared" si="87"/>
        <v>0</v>
      </c>
      <c r="R647" s="230" t="str">
        <f t="shared" si="88"/>
        <v xml:space="preserve"> </v>
      </c>
      <c r="S647" s="230" t="str">
        <f t="shared" si="89"/>
        <v xml:space="preserve"> </v>
      </c>
      <c r="T647" s="230" t="str">
        <f t="shared" si="90"/>
        <v xml:space="preserve"> </v>
      </c>
    </row>
    <row r="648" spans="1:20" x14ac:dyDescent="0.2">
      <c r="A648" s="10" t="str">
        <f>IF(COUNTRY_INFO!A648=0," ",COUNTRY_INFO!A648)</f>
        <v>Ethiopia</v>
      </c>
      <c r="B648" s="10" t="str">
        <f>IF(COUNTRY_INFO!B648=0," ",COUNTRY_INFO!B648)</f>
        <v>SNNPR Gedio</v>
      </c>
      <c r="C648" s="10" t="str">
        <f>IF(COUNTRY_INFO!C648=0," ",COUNTRY_INFO!C648)</f>
        <v>Kochere</v>
      </c>
      <c r="D648" s="11" t="str">
        <f>IF(COUNTRY_INFO!$T$9:$T$1000="MDA3 (IVM)", COUNTRY_INFO!$T$9:$T$1000, " ")</f>
        <v xml:space="preserve"> </v>
      </c>
      <c r="E648" s="109"/>
      <c r="F648" s="288"/>
      <c r="G648" s="288"/>
      <c r="H648" s="11">
        <f t="shared" si="82"/>
        <v>0</v>
      </c>
      <c r="I648" s="18"/>
      <c r="J648" s="18"/>
      <c r="K648" s="14">
        <f t="shared" si="83"/>
        <v>0</v>
      </c>
      <c r="L648" s="59"/>
      <c r="M648" s="59"/>
      <c r="N648" s="56">
        <f t="shared" si="84"/>
        <v>0</v>
      </c>
      <c r="O648" s="11">
        <f t="shared" si="85"/>
        <v>0</v>
      </c>
      <c r="P648" s="11">
        <f t="shared" si="86"/>
        <v>0</v>
      </c>
      <c r="Q648" s="11">
        <f t="shared" si="87"/>
        <v>0</v>
      </c>
      <c r="R648" s="230" t="str">
        <f t="shared" si="88"/>
        <v xml:space="preserve"> </v>
      </c>
      <c r="S648" s="230" t="str">
        <f t="shared" si="89"/>
        <v xml:space="preserve"> </v>
      </c>
      <c r="T648" s="230" t="str">
        <f t="shared" si="90"/>
        <v xml:space="preserve"> </v>
      </c>
    </row>
    <row r="649" spans="1:20" x14ac:dyDescent="0.2">
      <c r="A649" s="10" t="str">
        <f>IF(COUNTRY_INFO!A649=0," ",COUNTRY_INFO!A649)</f>
        <v>Ethiopia</v>
      </c>
      <c r="B649" s="10" t="str">
        <f>IF(COUNTRY_INFO!B649=0," ",COUNTRY_INFO!B649)</f>
        <v>SNNPR Gedio</v>
      </c>
      <c r="C649" s="10" t="str">
        <f>IF(COUNTRY_INFO!C649=0," ",COUNTRY_INFO!C649)</f>
        <v>Wenago</v>
      </c>
      <c r="D649" s="11" t="str">
        <f>IF(COUNTRY_INFO!$T$9:$T$1000="MDA3 (IVM)", COUNTRY_INFO!$T$9:$T$1000, " ")</f>
        <v xml:space="preserve"> </v>
      </c>
      <c r="E649" s="109"/>
      <c r="F649" s="288"/>
      <c r="G649" s="288"/>
      <c r="H649" s="11">
        <f t="shared" si="82"/>
        <v>0</v>
      </c>
      <c r="I649" s="18"/>
      <c r="J649" s="18"/>
      <c r="K649" s="14">
        <f t="shared" si="83"/>
        <v>0</v>
      </c>
      <c r="L649" s="59"/>
      <c r="M649" s="59"/>
      <c r="N649" s="56">
        <f t="shared" si="84"/>
        <v>0</v>
      </c>
      <c r="O649" s="11">
        <f t="shared" si="85"/>
        <v>0</v>
      </c>
      <c r="P649" s="11">
        <f t="shared" si="86"/>
        <v>0</v>
      </c>
      <c r="Q649" s="11">
        <f t="shared" si="87"/>
        <v>0</v>
      </c>
      <c r="R649" s="230" t="str">
        <f t="shared" si="88"/>
        <v xml:space="preserve"> </v>
      </c>
      <c r="S649" s="230" t="str">
        <f t="shared" si="89"/>
        <v xml:space="preserve"> </v>
      </c>
      <c r="T649" s="230" t="str">
        <f t="shared" si="90"/>
        <v xml:space="preserve"> </v>
      </c>
    </row>
    <row r="650" spans="1:20" x14ac:dyDescent="0.2">
      <c r="A650" s="10" t="str">
        <f>IF(COUNTRY_INFO!A650=0," ",COUNTRY_INFO!A650)</f>
        <v>Ethiopia</v>
      </c>
      <c r="B650" s="10" t="str">
        <f>IF(COUNTRY_INFO!B650=0," ",COUNTRY_INFO!B650)</f>
        <v>SNNPR Gedio</v>
      </c>
      <c r="C650" s="10" t="str">
        <f>IF(COUNTRY_INFO!C650=0," ",COUNTRY_INFO!C650)</f>
        <v>Yirgachefe</v>
      </c>
      <c r="D650" s="11" t="str">
        <f>IF(COUNTRY_INFO!$T$9:$T$1000="MDA3 (IVM)", COUNTRY_INFO!$T$9:$T$1000, " ")</f>
        <v xml:space="preserve"> </v>
      </c>
      <c r="E650" s="109"/>
      <c r="F650" s="288"/>
      <c r="G650" s="288"/>
      <c r="H650" s="11">
        <f t="shared" ref="H650:H713" si="91">SUM(F650:G650)</f>
        <v>0</v>
      </c>
      <c r="I650" s="18"/>
      <c r="J650" s="18"/>
      <c r="K650" s="14">
        <f t="shared" ref="K650:K713" si="92">SUM(I650:J650)</f>
        <v>0</v>
      </c>
      <c r="L650" s="59"/>
      <c r="M650" s="59"/>
      <c r="N650" s="56">
        <f t="shared" ref="N650:N713" si="93">SUM(L650:M650)</f>
        <v>0</v>
      </c>
      <c r="O650" s="11">
        <f t="shared" ref="O650:O713" si="94">MAX(I650,L650)</f>
        <v>0</v>
      </c>
      <c r="P650" s="11">
        <f t="shared" ref="P650:P713" si="95">MAX(J650,M650)</f>
        <v>0</v>
      </c>
      <c r="Q650" s="11">
        <f t="shared" ref="Q650:Q713" si="96">SUM(O650:P650)</f>
        <v>0</v>
      </c>
      <c r="R650" s="230" t="str">
        <f t="shared" ref="R650:R713" si="97">IF(F650&lt;&gt;0, IF(MAX(I650,L650)/F650*100=0, "-", MAX(I650,L650)/F650*100), " ")</f>
        <v xml:space="preserve"> </v>
      </c>
      <c r="S650" s="230" t="str">
        <f t="shared" ref="S650:S713" si="98">IF(G650&lt;&gt;0, IF(MAX(J650,M650)/G650*100=0, "-", MAX(J650,M650)/G650*100), " ")</f>
        <v xml:space="preserve"> </v>
      </c>
      <c r="T650" s="230" t="str">
        <f t="shared" ref="T650:T713" si="99">IF(H650&lt;&gt;0, IF((MAX(I650,L650)+MAX(J650,M650))/H650*100=0, "-",(MAX(I650,L650)+MAX(J650,M650))/H650*100), " ")</f>
        <v xml:space="preserve"> </v>
      </c>
    </row>
    <row r="651" spans="1:20" x14ac:dyDescent="0.2">
      <c r="A651" s="10" t="str">
        <f>IF(COUNTRY_INFO!A651=0," ",COUNTRY_INFO!A651)</f>
        <v>Ethiopia</v>
      </c>
      <c r="B651" s="10" t="str">
        <f>IF(COUNTRY_INFO!B651=0," ",COUNTRY_INFO!B651)</f>
        <v>SNNPR Gedio</v>
      </c>
      <c r="C651" s="10" t="str">
        <f>IF(COUNTRY_INFO!C651=0," ",COUNTRY_INFO!C651)</f>
        <v>Yirgachefe Town</v>
      </c>
      <c r="D651" s="11" t="str">
        <f>IF(COUNTRY_INFO!$T$9:$T$1000="MDA3 (IVM)", COUNTRY_INFO!$T$9:$T$1000, " ")</f>
        <v xml:space="preserve"> </v>
      </c>
      <c r="E651" s="109"/>
      <c r="F651" s="288"/>
      <c r="G651" s="288"/>
      <c r="H651" s="11">
        <f t="shared" si="91"/>
        <v>0</v>
      </c>
      <c r="I651" s="18"/>
      <c r="J651" s="18"/>
      <c r="K651" s="14">
        <f t="shared" si="92"/>
        <v>0</v>
      </c>
      <c r="L651" s="59"/>
      <c r="M651" s="59"/>
      <c r="N651" s="56">
        <f t="shared" si="93"/>
        <v>0</v>
      </c>
      <c r="O651" s="11">
        <f t="shared" si="94"/>
        <v>0</v>
      </c>
      <c r="P651" s="11">
        <f t="shared" si="95"/>
        <v>0</v>
      </c>
      <c r="Q651" s="11">
        <f t="shared" si="96"/>
        <v>0</v>
      </c>
      <c r="R651" s="230" t="str">
        <f t="shared" si="97"/>
        <v xml:space="preserve"> </v>
      </c>
      <c r="S651" s="230" t="str">
        <f t="shared" si="98"/>
        <v xml:space="preserve"> </v>
      </c>
      <c r="T651" s="230" t="str">
        <f t="shared" si="99"/>
        <v xml:space="preserve"> </v>
      </c>
    </row>
    <row r="652" spans="1:20" x14ac:dyDescent="0.2">
      <c r="A652" s="10" t="str">
        <f>IF(COUNTRY_INFO!A652=0," ",COUNTRY_INFO!A652)</f>
        <v>Ethiopia</v>
      </c>
      <c r="B652" s="10" t="str">
        <f>IF(COUNTRY_INFO!B652=0," ",COUNTRY_INFO!B652)</f>
        <v>SNNPR Gurage</v>
      </c>
      <c r="C652" s="10" t="str">
        <f>IF(COUNTRY_INFO!C652=0," ",COUNTRY_INFO!C652)</f>
        <v>Abeshge</v>
      </c>
      <c r="D652" s="11" t="str">
        <f>IF(COUNTRY_INFO!$T$9:$T$1000="MDA3 (IVM)", COUNTRY_INFO!$T$9:$T$1000, " ")</f>
        <v xml:space="preserve"> </v>
      </c>
      <c r="E652" s="109"/>
      <c r="F652" s="288"/>
      <c r="G652" s="288"/>
      <c r="H652" s="11">
        <f t="shared" si="91"/>
        <v>0</v>
      </c>
      <c r="I652" s="18"/>
      <c r="J652" s="18"/>
      <c r="K652" s="14">
        <f t="shared" si="92"/>
        <v>0</v>
      </c>
      <c r="L652" s="59"/>
      <c r="M652" s="59"/>
      <c r="N652" s="56">
        <f t="shared" si="93"/>
        <v>0</v>
      </c>
      <c r="O652" s="11">
        <f t="shared" si="94"/>
        <v>0</v>
      </c>
      <c r="P652" s="11">
        <f t="shared" si="95"/>
        <v>0</v>
      </c>
      <c r="Q652" s="11">
        <f t="shared" si="96"/>
        <v>0</v>
      </c>
      <c r="R652" s="230" t="str">
        <f t="shared" si="97"/>
        <v xml:space="preserve"> </v>
      </c>
      <c r="S652" s="230" t="str">
        <f t="shared" si="98"/>
        <v xml:space="preserve"> </v>
      </c>
      <c r="T652" s="230" t="str">
        <f t="shared" si="99"/>
        <v xml:space="preserve"> </v>
      </c>
    </row>
    <row r="653" spans="1:20" x14ac:dyDescent="0.2">
      <c r="A653" s="10" t="str">
        <f>IF(COUNTRY_INFO!A653=0," ",COUNTRY_INFO!A653)</f>
        <v>Ethiopia</v>
      </c>
      <c r="B653" s="10" t="str">
        <f>IF(COUNTRY_INFO!B653=0," ",COUNTRY_INFO!B653)</f>
        <v>SNNPR Gurage</v>
      </c>
      <c r="C653" s="10" t="str">
        <f>IF(COUNTRY_INFO!C653=0," ",COUNTRY_INFO!C653)</f>
        <v>Butajira Town</v>
      </c>
      <c r="D653" s="11" t="str">
        <f>IF(COUNTRY_INFO!$T$9:$T$1000="MDA3 (IVM)", COUNTRY_INFO!$T$9:$T$1000, " ")</f>
        <v xml:space="preserve"> </v>
      </c>
      <c r="E653" s="109"/>
      <c r="F653" s="288"/>
      <c r="G653" s="288"/>
      <c r="H653" s="11">
        <f t="shared" si="91"/>
        <v>0</v>
      </c>
      <c r="I653" s="18"/>
      <c r="J653" s="18"/>
      <c r="K653" s="14">
        <f t="shared" si="92"/>
        <v>0</v>
      </c>
      <c r="L653" s="59"/>
      <c r="M653" s="59"/>
      <c r="N653" s="56">
        <f t="shared" si="93"/>
        <v>0</v>
      </c>
      <c r="O653" s="11">
        <f t="shared" si="94"/>
        <v>0</v>
      </c>
      <c r="P653" s="11">
        <f t="shared" si="95"/>
        <v>0</v>
      </c>
      <c r="Q653" s="11">
        <f t="shared" si="96"/>
        <v>0</v>
      </c>
      <c r="R653" s="230" t="str">
        <f t="shared" si="97"/>
        <v xml:space="preserve"> </v>
      </c>
      <c r="S653" s="230" t="str">
        <f t="shared" si="98"/>
        <v xml:space="preserve"> </v>
      </c>
      <c r="T653" s="230" t="str">
        <f t="shared" si="99"/>
        <v xml:space="preserve"> </v>
      </c>
    </row>
    <row r="654" spans="1:20" x14ac:dyDescent="0.2">
      <c r="A654" s="10" t="str">
        <f>IF(COUNTRY_INFO!A654=0," ",COUNTRY_INFO!A654)</f>
        <v>Ethiopia</v>
      </c>
      <c r="B654" s="10" t="str">
        <f>IF(COUNTRY_INFO!B654=0," ",COUNTRY_INFO!B654)</f>
        <v>SNNPR Gurage</v>
      </c>
      <c r="C654" s="10" t="str">
        <f>IF(COUNTRY_INFO!C654=0," ",COUNTRY_INFO!C654)</f>
        <v>Cheha</v>
      </c>
      <c r="D654" s="11" t="str">
        <f>IF(COUNTRY_INFO!$T$9:$T$1000="MDA3 (IVM)", COUNTRY_INFO!$T$9:$T$1000, " ")</f>
        <v xml:space="preserve"> </v>
      </c>
      <c r="E654" s="109"/>
      <c r="F654" s="288"/>
      <c r="G654" s="288"/>
      <c r="H654" s="11">
        <f t="shared" si="91"/>
        <v>0</v>
      </c>
      <c r="I654" s="18"/>
      <c r="J654" s="18"/>
      <c r="K654" s="14">
        <f t="shared" si="92"/>
        <v>0</v>
      </c>
      <c r="L654" s="59"/>
      <c r="M654" s="59"/>
      <c r="N654" s="56">
        <f t="shared" si="93"/>
        <v>0</v>
      </c>
      <c r="O654" s="11">
        <f t="shared" si="94"/>
        <v>0</v>
      </c>
      <c r="P654" s="11">
        <f t="shared" si="95"/>
        <v>0</v>
      </c>
      <c r="Q654" s="11">
        <f t="shared" si="96"/>
        <v>0</v>
      </c>
      <c r="R654" s="230" t="str">
        <f t="shared" si="97"/>
        <v xml:space="preserve"> </v>
      </c>
      <c r="S654" s="230" t="str">
        <f t="shared" si="98"/>
        <v xml:space="preserve"> </v>
      </c>
      <c r="T654" s="230" t="str">
        <f t="shared" si="99"/>
        <v xml:space="preserve"> </v>
      </c>
    </row>
    <row r="655" spans="1:20" x14ac:dyDescent="0.2">
      <c r="A655" s="10" t="str">
        <f>IF(COUNTRY_INFO!A655=0," ",COUNTRY_INFO!A655)</f>
        <v>Ethiopia</v>
      </c>
      <c r="B655" s="10" t="str">
        <f>IF(COUNTRY_INFO!B655=0," ",COUNTRY_INFO!B655)</f>
        <v>SNNPR Gurage</v>
      </c>
      <c r="C655" s="10" t="str">
        <f>IF(COUNTRY_INFO!C655=0," ",COUNTRY_INFO!C655)</f>
        <v>Enemorna Ener</v>
      </c>
      <c r="D655" s="11" t="str">
        <f>IF(COUNTRY_INFO!$T$9:$T$1000="MDA3 (IVM)", COUNTRY_INFO!$T$9:$T$1000, " ")</f>
        <v xml:space="preserve"> </v>
      </c>
      <c r="E655" s="109"/>
      <c r="F655" s="288"/>
      <c r="G655" s="288"/>
      <c r="H655" s="11">
        <f t="shared" si="91"/>
        <v>0</v>
      </c>
      <c r="I655" s="18"/>
      <c r="J655" s="18"/>
      <c r="K655" s="14">
        <f t="shared" si="92"/>
        <v>0</v>
      </c>
      <c r="L655" s="59"/>
      <c r="M655" s="59"/>
      <c r="N655" s="56">
        <f t="shared" si="93"/>
        <v>0</v>
      </c>
      <c r="O655" s="11">
        <f t="shared" si="94"/>
        <v>0</v>
      </c>
      <c r="P655" s="11">
        <f t="shared" si="95"/>
        <v>0</v>
      </c>
      <c r="Q655" s="11">
        <f t="shared" si="96"/>
        <v>0</v>
      </c>
      <c r="R655" s="230" t="str">
        <f t="shared" si="97"/>
        <v xml:space="preserve"> </v>
      </c>
      <c r="S655" s="230" t="str">
        <f t="shared" si="98"/>
        <v xml:space="preserve"> </v>
      </c>
      <c r="T655" s="230" t="str">
        <f t="shared" si="99"/>
        <v xml:space="preserve"> </v>
      </c>
    </row>
    <row r="656" spans="1:20" x14ac:dyDescent="0.2">
      <c r="A656" s="10" t="str">
        <f>IF(COUNTRY_INFO!A656=0," ",COUNTRY_INFO!A656)</f>
        <v>Ethiopia</v>
      </c>
      <c r="B656" s="10" t="str">
        <f>IF(COUNTRY_INFO!B656=0," ",COUNTRY_INFO!B656)</f>
        <v>SNNPR Gurage</v>
      </c>
      <c r="C656" s="10" t="str">
        <f>IF(COUNTRY_INFO!C656=0," ",COUNTRY_INFO!C656)</f>
        <v>Ezha</v>
      </c>
      <c r="D656" s="11" t="str">
        <f>IF(COUNTRY_INFO!$T$9:$T$1000="MDA3 (IVM)", COUNTRY_INFO!$T$9:$T$1000, " ")</f>
        <v xml:space="preserve"> </v>
      </c>
      <c r="E656" s="109"/>
      <c r="F656" s="288"/>
      <c r="G656" s="288"/>
      <c r="H656" s="11">
        <f t="shared" si="91"/>
        <v>0</v>
      </c>
      <c r="I656" s="18"/>
      <c r="J656" s="18"/>
      <c r="K656" s="14">
        <f t="shared" si="92"/>
        <v>0</v>
      </c>
      <c r="L656" s="59"/>
      <c r="M656" s="59"/>
      <c r="N656" s="56">
        <f t="shared" si="93"/>
        <v>0</v>
      </c>
      <c r="O656" s="11">
        <f t="shared" si="94"/>
        <v>0</v>
      </c>
      <c r="P656" s="11">
        <f t="shared" si="95"/>
        <v>0</v>
      </c>
      <c r="Q656" s="11">
        <f t="shared" si="96"/>
        <v>0</v>
      </c>
      <c r="R656" s="230" t="str">
        <f t="shared" si="97"/>
        <v xml:space="preserve"> </v>
      </c>
      <c r="S656" s="230" t="str">
        <f t="shared" si="98"/>
        <v xml:space="preserve"> </v>
      </c>
      <c r="T656" s="230" t="str">
        <f t="shared" si="99"/>
        <v xml:space="preserve"> </v>
      </c>
    </row>
    <row r="657" spans="1:20" x14ac:dyDescent="0.2">
      <c r="A657" s="10" t="str">
        <f>IF(COUNTRY_INFO!A657=0," ",COUNTRY_INFO!A657)</f>
        <v>Ethiopia</v>
      </c>
      <c r="B657" s="10" t="str">
        <f>IF(COUNTRY_INFO!B657=0," ",COUNTRY_INFO!B657)</f>
        <v>SNNPR Gurage</v>
      </c>
      <c r="C657" s="10" t="str">
        <f>IF(COUNTRY_INFO!C657=0," ",COUNTRY_INFO!C657)</f>
        <v>Gedebano Gutazer Wolene (Kokir)</v>
      </c>
      <c r="D657" s="11" t="str">
        <f>IF(COUNTRY_INFO!$T$9:$T$1000="MDA3 (IVM)", COUNTRY_INFO!$T$9:$T$1000, " ")</f>
        <v xml:space="preserve"> </v>
      </c>
      <c r="E657" s="109"/>
      <c r="F657" s="288"/>
      <c r="G657" s="288"/>
      <c r="H657" s="11">
        <f t="shared" si="91"/>
        <v>0</v>
      </c>
      <c r="I657" s="18"/>
      <c r="J657" s="18"/>
      <c r="K657" s="14">
        <f t="shared" si="92"/>
        <v>0</v>
      </c>
      <c r="L657" s="59"/>
      <c r="M657" s="59"/>
      <c r="N657" s="56">
        <f t="shared" si="93"/>
        <v>0</v>
      </c>
      <c r="O657" s="11">
        <f t="shared" si="94"/>
        <v>0</v>
      </c>
      <c r="P657" s="11">
        <f t="shared" si="95"/>
        <v>0</v>
      </c>
      <c r="Q657" s="11">
        <f t="shared" si="96"/>
        <v>0</v>
      </c>
      <c r="R657" s="230" t="str">
        <f t="shared" si="97"/>
        <v xml:space="preserve"> </v>
      </c>
      <c r="S657" s="230" t="str">
        <f t="shared" si="98"/>
        <v xml:space="preserve"> </v>
      </c>
      <c r="T657" s="230" t="str">
        <f t="shared" si="99"/>
        <v xml:space="preserve"> </v>
      </c>
    </row>
    <row r="658" spans="1:20" x14ac:dyDescent="0.2">
      <c r="A658" s="10" t="str">
        <f>IF(COUNTRY_INFO!A658=0," ",COUNTRY_INFO!A658)</f>
        <v>Ethiopia</v>
      </c>
      <c r="B658" s="10" t="str">
        <f>IF(COUNTRY_INFO!B658=0," ",COUNTRY_INFO!B658)</f>
        <v>SNNPR Gurage</v>
      </c>
      <c r="C658" s="10" t="str">
        <f>IF(COUNTRY_INFO!C658=0," ",COUNTRY_INFO!C658)</f>
        <v>Geta</v>
      </c>
      <c r="D658" s="11" t="str">
        <f>IF(COUNTRY_INFO!$T$9:$T$1000="MDA3 (IVM)", COUNTRY_INFO!$T$9:$T$1000, " ")</f>
        <v xml:space="preserve"> </v>
      </c>
      <c r="E658" s="109"/>
      <c r="F658" s="288"/>
      <c r="G658" s="288"/>
      <c r="H658" s="11">
        <f t="shared" si="91"/>
        <v>0</v>
      </c>
      <c r="I658" s="18"/>
      <c r="J658" s="18"/>
      <c r="K658" s="14">
        <f t="shared" si="92"/>
        <v>0</v>
      </c>
      <c r="L658" s="59"/>
      <c r="M658" s="59"/>
      <c r="N658" s="56">
        <f t="shared" si="93"/>
        <v>0</v>
      </c>
      <c r="O658" s="11">
        <f t="shared" si="94"/>
        <v>0</v>
      </c>
      <c r="P658" s="11">
        <f t="shared" si="95"/>
        <v>0</v>
      </c>
      <c r="Q658" s="11">
        <f t="shared" si="96"/>
        <v>0</v>
      </c>
      <c r="R658" s="230" t="str">
        <f t="shared" si="97"/>
        <v xml:space="preserve"> </v>
      </c>
      <c r="S658" s="230" t="str">
        <f t="shared" si="98"/>
        <v xml:space="preserve"> </v>
      </c>
      <c r="T658" s="230" t="str">
        <f t="shared" si="99"/>
        <v xml:space="preserve"> </v>
      </c>
    </row>
    <row r="659" spans="1:20" x14ac:dyDescent="0.2">
      <c r="A659" s="10" t="str">
        <f>IF(COUNTRY_INFO!A659=0," ",COUNTRY_INFO!A659)</f>
        <v>Ethiopia</v>
      </c>
      <c r="B659" s="10" t="str">
        <f>IF(COUNTRY_INFO!B659=0," ",COUNTRY_INFO!B659)</f>
        <v>SNNPR Gurage</v>
      </c>
      <c r="C659" s="10" t="str">
        <f>IF(COUNTRY_INFO!C659=0," ",COUNTRY_INFO!C659)</f>
        <v>Gumer</v>
      </c>
      <c r="D659" s="11" t="str">
        <f>IF(COUNTRY_INFO!$T$9:$T$1000="MDA3 (IVM)", COUNTRY_INFO!$T$9:$T$1000, " ")</f>
        <v xml:space="preserve"> </v>
      </c>
      <c r="E659" s="109"/>
      <c r="F659" s="288"/>
      <c r="G659" s="288"/>
      <c r="H659" s="11">
        <f t="shared" si="91"/>
        <v>0</v>
      </c>
      <c r="I659" s="18"/>
      <c r="J659" s="18"/>
      <c r="K659" s="14">
        <f t="shared" si="92"/>
        <v>0</v>
      </c>
      <c r="L659" s="59"/>
      <c r="M659" s="59"/>
      <c r="N659" s="56">
        <f t="shared" si="93"/>
        <v>0</v>
      </c>
      <c r="O659" s="11">
        <f t="shared" si="94"/>
        <v>0</v>
      </c>
      <c r="P659" s="11">
        <f t="shared" si="95"/>
        <v>0</v>
      </c>
      <c r="Q659" s="11">
        <f t="shared" si="96"/>
        <v>0</v>
      </c>
      <c r="R659" s="230" t="str">
        <f t="shared" si="97"/>
        <v xml:space="preserve"> </v>
      </c>
      <c r="S659" s="230" t="str">
        <f t="shared" si="98"/>
        <v xml:space="preserve"> </v>
      </c>
      <c r="T659" s="230" t="str">
        <f t="shared" si="99"/>
        <v xml:space="preserve"> </v>
      </c>
    </row>
    <row r="660" spans="1:20" x14ac:dyDescent="0.2">
      <c r="A660" s="10" t="str">
        <f>IF(COUNTRY_INFO!A660=0," ",COUNTRY_INFO!A660)</f>
        <v>Ethiopia</v>
      </c>
      <c r="B660" s="10" t="str">
        <f>IF(COUNTRY_INFO!B660=0," ",COUNTRY_INFO!B660)</f>
        <v>SNNPR Gurage</v>
      </c>
      <c r="C660" s="10" t="str">
        <f>IF(COUNTRY_INFO!C660=0," ",COUNTRY_INFO!C660)</f>
        <v>Kebena</v>
      </c>
      <c r="D660" s="11" t="str">
        <f>IF(COUNTRY_INFO!$T$9:$T$1000="MDA3 (IVM)", COUNTRY_INFO!$T$9:$T$1000, " ")</f>
        <v xml:space="preserve"> </v>
      </c>
      <c r="E660" s="109"/>
      <c r="F660" s="288"/>
      <c r="G660" s="288"/>
      <c r="H660" s="11">
        <f t="shared" si="91"/>
        <v>0</v>
      </c>
      <c r="I660" s="18"/>
      <c r="J660" s="18"/>
      <c r="K660" s="14">
        <f t="shared" si="92"/>
        <v>0</v>
      </c>
      <c r="L660" s="59"/>
      <c r="M660" s="59"/>
      <c r="N660" s="56">
        <f t="shared" si="93"/>
        <v>0</v>
      </c>
      <c r="O660" s="11">
        <f t="shared" si="94"/>
        <v>0</v>
      </c>
      <c r="P660" s="11">
        <f t="shared" si="95"/>
        <v>0</v>
      </c>
      <c r="Q660" s="11">
        <f t="shared" si="96"/>
        <v>0</v>
      </c>
      <c r="R660" s="230" t="str">
        <f t="shared" si="97"/>
        <v xml:space="preserve"> </v>
      </c>
      <c r="S660" s="230" t="str">
        <f t="shared" si="98"/>
        <v xml:space="preserve"> </v>
      </c>
      <c r="T660" s="230" t="str">
        <f t="shared" si="99"/>
        <v xml:space="preserve"> </v>
      </c>
    </row>
    <row r="661" spans="1:20" x14ac:dyDescent="0.2">
      <c r="A661" s="10" t="str">
        <f>IF(COUNTRY_INFO!A661=0," ",COUNTRY_INFO!A661)</f>
        <v>Ethiopia</v>
      </c>
      <c r="B661" s="10" t="str">
        <f>IF(COUNTRY_INFO!B661=0," ",COUNTRY_INFO!B661)</f>
        <v>SNNPR Gurage</v>
      </c>
      <c r="C661" s="10" t="str">
        <f>IF(COUNTRY_INFO!C661=0," ",COUNTRY_INFO!C661)</f>
        <v>Muhur Aklil</v>
      </c>
      <c r="D661" s="11" t="str">
        <f>IF(COUNTRY_INFO!$T$9:$T$1000="MDA3 (IVM)", COUNTRY_INFO!$T$9:$T$1000, " ")</f>
        <v xml:space="preserve"> </v>
      </c>
      <c r="E661" s="109"/>
      <c r="F661" s="288"/>
      <c r="G661" s="288"/>
      <c r="H661" s="11">
        <f t="shared" si="91"/>
        <v>0</v>
      </c>
      <c r="I661" s="18"/>
      <c r="J661" s="18"/>
      <c r="K661" s="14">
        <f t="shared" si="92"/>
        <v>0</v>
      </c>
      <c r="L661" s="59"/>
      <c r="M661" s="59"/>
      <c r="N661" s="56">
        <f t="shared" si="93"/>
        <v>0</v>
      </c>
      <c r="O661" s="11">
        <f t="shared" si="94"/>
        <v>0</v>
      </c>
      <c r="P661" s="11">
        <f t="shared" si="95"/>
        <v>0</v>
      </c>
      <c r="Q661" s="11">
        <f t="shared" si="96"/>
        <v>0</v>
      </c>
      <c r="R661" s="230" t="str">
        <f t="shared" si="97"/>
        <v xml:space="preserve"> </v>
      </c>
      <c r="S661" s="230" t="str">
        <f t="shared" si="98"/>
        <v xml:space="preserve"> </v>
      </c>
      <c r="T661" s="230" t="str">
        <f t="shared" si="99"/>
        <v xml:space="preserve"> </v>
      </c>
    </row>
    <row r="662" spans="1:20" x14ac:dyDescent="0.2">
      <c r="A662" s="10" t="str">
        <f>IF(COUNTRY_INFO!A662=0," ",COUNTRY_INFO!A662)</f>
        <v>Ethiopia</v>
      </c>
      <c r="B662" s="10" t="str">
        <f>IF(COUNTRY_INFO!B662=0," ",COUNTRY_INFO!B662)</f>
        <v>SNNPR Gurage</v>
      </c>
      <c r="C662" s="10" t="str">
        <f>IF(COUNTRY_INFO!C662=0," ",COUNTRY_INFO!C662)</f>
        <v>Welkite Town</v>
      </c>
      <c r="D662" s="11" t="str">
        <f>IF(COUNTRY_INFO!$T$9:$T$1000="MDA3 (IVM)", COUNTRY_INFO!$T$9:$T$1000, " ")</f>
        <v xml:space="preserve"> </v>
      </c>
      <c r="E662" s="109"/>
      <c r="F662" s="288"/>
      <c r="G662" s="288"/>
      <c r="H662" s="11">
        <f t="shared" si="91"/>
        <v>0</v>
      </c>
      <c r="I662" s="18"/>
      <c r="J662" s="18"/>
      <c r="K662" s="14">
        <f t="shared" si="92"/>
        <v>0</v>
      </c>
      <c r="L662" s="59"/>
      <c r="M662" s="59"/>
      <c r="N662" s="56">
        <f t="shared" si="93"/>
        <v>0</v>
      </c>
      <c r="O662" s="11">
        <f t="shared" si="94"/>
        <v>0</v>
      </c>
      <c r="P662" s="11">
        <f t="shared" si="95"/>
        <v>0</v>
      </c>
      <c r="Q662" s="11">
        <f t="shared" si="96"/>
        <v>0</v>
      </c>
      <c r="R662" s="230" t="str">
        <f t="shared" si="97"/>
        <v xml:space="preserve"> </v>
      </c>
      <c r="S662" s="230" t="str">
        <f t="shared" si="98"/>
        <v xml:space="preserve"> </v>
      </c>
      <c r="T662" s="230" t="str">
        <f t="shared" si="99"/>
        <v xml:space="preserve"> </v>
      </c>
    </row>
    <row r="663" spans="1:20" x14ac:dyDescent="0.2">
      <c r="A663" s="10" t="str">
        <f>IF(COUNTRY_INFO!A663=0," ",COUNTRY_INFO!A663)</f>
        <v>Ethiopia</v>
      </c>
      <c r="B663" s="10" t="str">
        <f>IF(COUNTRY_INFO!B663=0," ",COUNTRY_INFO!B663)</f>
        <v>SNNPR Hadiya</v>
      </c>
      <c r="C663" s="10" t="str">
        <f>IF(COUNTRY_INFO!C663=0," ",COUNTRY_INFO!C663)</f>
        <v>Annalemo</v>
      </c>
      <c r="D663" s="11" t="str">
        <f>IF(COUNTRY_INFO!$T$9:$T$1000="MDA3 (IVM)", COUNTRY_INFO!$T$9:$T$1000, " ")</f>
        <v xml:space="preserve"> </v>
      </c>
      <c r="E663" s="109"/>
      <c r="F663" s="288"/>
      <c r="G663" s="288"/>
      <c r="H663" s="11">
        <f t="shared" si="91"/>
        <v>0</v>
      </c>
      <c r="I663" s="18"/>
      <c r="J663" s="18"/>
      <c r="K663" s="14">
        <f t="shared" si="92"/>
        <v>0</v>
      </c>
      <c r="L663" s="59"/>
      <c r="M663" s="59"/>
      <c r="N663" s="56">
        <f t="shared" si="93"/>
        <v>0</v>
      </c>
      <c r="O663" s="11">
        <f t="shared" si="94"/>
        <v>0</v>
      </c>
      <c r="P663" s="11">
        <f t="shared" si="95"/>
        <v>0</v>
      </c>
      <c r="Q663" s="11">
        <f t="shared" si="96"/>
        <v>0</v>
      </c>
      <c r="R663" s="230" t="str">
        <f t="shared" si="97"/>
        <v xml:space="preserve"> </v>
      </c>
      <c r="S663" s="230" t="str">
        <f t="shared" si="98"/>
        <v xml:space="preserve"> </v>
      </c>
      <c r="T663" s="230" t="str">
        <f t="shared" si="99"/>
        <v xml:space="preserve"> </v>
      </c>
    </row>
    <row r="664" spans="1:20" x14ac:dyDescent="0.2">
      <c r="A664" s="10" t="str">
        <f>IF(COUNTRY_INFO!A664=0," ",COUNTRY_INFO!A664)</f>
        <v>Ethiopia</v>
      </c>
      <c r="B664" s="10" t="str">
        <f>IF(COUNTRY_INFO!B664=0," ",COUNTRY_INFO!B664)</f>
        <v>SNNPR Hadiya</v>
      </c>
      <c r="C664" s="10" t="str">
        <f>IF(COUNTRY_INFO!C664=0," ",COUNTRY_INFO!C664)</f>
        <v>Duna</v>
      </c>
      <c r="D664" s="11" t="str">
        <f>IF(COUNTRY_INFO!$T$9:$T$1000="MDA3 (IVM)", COUNTRY_INFO!$T$9:$T$1000, " ")</f>
        <v xml:space="preserve"> </v>
      </c>
      <c r="E664" s="109"/>
      <c r="F664" s="288"/>
      <c r="G664" s="288"/>
      <c r="H664" s="11">
        <f t="shared" si="91"/>
        <v>0</v>
      </c>
      <c r="I664" s="18"/>
      <c r="J664" s="18"/>
      <c r="K664" s="14">
        <f t="shared" si="92"/>
        <v>0</v>
      </c>
      <c r="L664" s="59"/>
      <c r="M664" s="59"/>
      <c r="N664" s="56">
        <f t="shared" si="93"/>
        <v>0</v>
      </c>
      <c r="O664" s="11">
        <f t="shared" si="94"/>
        <v>0</v>
      </c>
      <c r="P664" s="11">
        <f t="shared" si="95"/>
        <v>0</v>
      </c>
      <c r="Q664" s="11">
        <f t="shared" si="96"/>
        <v>0</v>
      </c>
      <c r="R664" s="230" t="str">
        <f t="shared" si="97"/>
        <v xml:space="preserve"> </v>
      </c>
      <c r="S664" s="230" t="str">
        <f t="shared" si="98"/>
        <v xml:space="preserve"> </v>
      </c>
      <c r="T664" s="230" t="str">
        <f t="shared" si="99"/>
        <v xml:space="preserve"> </v>
      </c>
    </row>
    <row r="665" spans="1:20" x14ac:dyDescent="0.2">
      <c r="A665" s="10" t="str">
        <f>IF(COUNTRY_INFO!A665=0," ",COUNTRY_INFO!A665)</f>
        <v>Ethiopia</v>
      </c>
      <c r="B665" s="10" t="str">
        <f>IF(COUNTRY_INFO!B665=0," ",COUNTRY_INFO!B665)</f>
        <v>SNNPR Hadiya</v>
      </c>
      <c r="C665" s="10" t="str">
        <f>IF(COUNTRY_INFO!C665=0," ",COUNTRY_INFO!C665)</f>
        <v>Gibe</v>
      </c>
      <c r="D665" s="11" t="str">
        <f>IF(COUNTRY_INFO!$T$9:$T$1000="MDA3 (IVM)", COUNTRY_INFO!$T$9:$T$1000, " ")</f>
        <v xml:space="preserve"> </v>
      </c>
      <c r="E665" s="109"/>
      <c r="F665" s="288"/>
      <c r="G665" s="288"/>
      <c r="H665" s="11">
        <f t="shared" si="91"/>
        <v>0</v>
      </c>
      <c r="I665" s="18"/>
      <c r="J665" s="18"/>
      <c r="K665" s="14">
        <f t="shared" si="92"/>
        <v>0</v>
      </c>
      <c r="L665" s="59"/>
      <c r="M665" s="59"/>
      <c r="N665" s="56">
        <f t="shared" si="93"/>
        <v>0</v>
      </c>
      <c r="O665" s="11">
        <f t="shared" si="94"/>
        <v>0</v>
      </c>
      <c r="P665" s="11">
        <f t="shared" si="95"/>
        <v>0</v>
      </c>
      <c r="Q665" s="11">
        <f t="shared" si="96"/>
        <v>0</v>
      </c>
      <c r="R665" s="230" t="str">
        <f t="shared" si="97"/>
        <v xml:space="preserve"> </v>
      </c>
      <c r="S665" s="230" t="str">
        <f t="shared" si="98"/>
        <v xml:space="preserve"> </v>
      </c>
      <c r="T665" s="230" t="str">
        <f t="shared" si="99"/>
        <v xml:space="preserve"> </v>
      </c>
    </row>
    <row r="666" spans="1:20" x14ac:dyDescent="0.2">
      <c r="A666" s="10" t="str">
        <f>IF(COUNTRY_INFO!A666=0," ",COUNTRY_INFO!A666)</f>
        <v>Ethiopia</v>
      </c>
      <c r="B666" s="10" t="str">
        <f>IF(COUNTRY_INFO!B666=0," ",COUNTRY_INFO!B666)</f>
        <v>SNNPR Hadiya</v>
      </c>
      <c r="C666" s="10" t="str">
        <f>IF(COUNTRY_INFO!C666=0," ",COUNTRY_INFO!C666)</f>
        <v>Gobmora</v>
      </c>
      <c r="D666" s="11" t="str">
        <f>IF(COUNTRY_INFO!$T$9:$T$1000="MDA3 (IVM)", COUNTRY_INFO!$T$9:$T$1000, " ")</f>
        <v xml:space="preserve"> </v>
      </c>
      <c r="E666" s="109"/>
      <c r="F666" s="288"/>
      <c r="G666" s="288"/>
      <c r="H666" s="11">
        <f t="shared" si="91"/>
        <v>0</v>
      </c>
      <c r="I666" s="18"/>
      <c r="J666" s="18"/>
      <c r="K666" s="14">
        <f t="shared" si="92"/>
        <v>0</v>
      </c>
      <c r="L666" s="59"/>
      <c r="M666" s="59"/>
      <c r="N666" s="56">
        <f t="shared" si="93"/>
        <v>0</v>
      </c>
      <c r="O666" s="11">
        <f t="shared" si="94"/>
        <v>0</v>
      </c>
      <c r="P666" s="11">
        <f t="shared" si="95"/>
        <v>0</v>
      </c>
      <c r="Q666" s="11">
        <f t="shared" si="96"/>
        <v>0</v>
      </c>
      <c r="R666" s="230" t="str">
        <f t="shared" si="97"/>
        <v xml:space="preserve"> </v>
      </c>
      <c r="S666" s="230" t="str">
        <f t="shared" si="98"/>
        <v xml:space="preserve"> </v>
      </c>
      <c r="T666" s="230" t="str">
        <f t="shared" si="99"/>
        <v xml:space="preserve"> </v>
      </c>
    </row>
    <row r="667" spans="1:20" x14ac:dyDescent="0.2">
      <c r="A667" s="10" t="str">
        <f>IF(COUNTRY_INFO!A667=0," ",COUNTRY_INFO!A667)</f>
        <v>Ethiopia</v>
      </c>
      <c r="B667" s="10" t="str">
        <f>IF(COUNTRY_INFO!B667=0," ",COUNTRY_INFO!B667)</f>
        <v>SNNPR Hadiya</v>
      </c>
      <c r="C667" s="10" t="str">
        <f>IF(COUNTRY_INFO!C667=0," ",COUNTRY_INFO!C667)</f>
        <v>Hosana Town</v>
      </c>
      <c r="D667" s="11" t="str">
        <f>IF(COUNTRY_INFO!$T$9:$T$1000="MDA3 (IVM)", COUNTRY_INFO!$T$9:$T$1000, " ")</f>
        <v xml:space="preserve"> </v>
      </c>
      <c r="E667" s="109"/>
      <c r="F667" s="288"/>
      <c r="G667" s="288"/>
      <c r="H667" s="11">
        <f t="shared" si="91"/>
        <v>0</v>
      </c>
      <c r="I667" s="18"/>
      <c r="J667" s="18"/>
      <c r="K667" s="14">
        <f t="shared" si="92"/>
        <v>0</v>
      </c>
      <c r="L667" s="59"/>
      <c r="M667" s="59"/>
      <c r="N667" s="56">
        <f t="shared" si="93"/>
        <v>0</v>
      </c>
      <c r="O667" s="11">
        <f t="shared" si="94"/>
        <v>0</v>
      </c>
      <c r="P667" s="11">
        <f t="shared" si="95"/>
        <v>0</v>
      </c>
      <c r="Q667" s="11">
        <f t="shared" si="96"/>
        <v>0</v>
      </c>
      <c r="R667" s="230" t="str">
        <f t="shared" si="97"/>
        <v xml:space="preserve"> </v>
      </c>
      <c r="S667" s="230" t="str">
        <f t="shared" si="98"/>
        <v xml:space="preserve"> </v>
      </c>
      <c r="T667" s="230" t="str">
        <f t="shared" si="99"/>
        <v xml:space="preserve"> </v>
      </c>
    </row>
    <row r="668" spans="1:20" x14ac:dyDescent="0.2">
      <c r="A668" s="10" t="str">
        <f>IF(COUNTRY_INFO!A668=0," ",COUNTRY_INFO!A668)</f>
        <v>Ethiopia</v>
      </c>
      <c r="B668" s="10" t="str">
        <f>IF(COUNTRY_INFO!B668=0," ",COUNTRY_INFO!B668)</f>
        <v>SNNPR Hadiya</v>
      </c>
      <c r="C668" s="10" t="str">
        <f>IF(COUNTRY_INFO!C668=0," ",COUNTRY_INFO!C668)</f>
        <v>Lemo</v>
      </c>
      <c r="D668" s="11" t="str">
        <f>IF(COUNTRY_INFO!$T$9:$T$1000="MDA3 (IVM)", COUNTRY_INFO!$T$9:$T$1000, " ")</f>
        <v xml:space="preserve"> </v>
      </c>
      <c r="E668" s="109"/>
      <c r="F668" s="288"/>
      <c r="G668" s="288"/>
      <c r="H668" s="11">
        <f t="shared" si="91"/>
        <v>0</v>
      </c>
      <c r="I668" s="18"/>
      <c r="J668" s="18"/>
      <c r="K668" s="14">
        <f t="shared" si="92"/>
        <v>0</v>
      </c>
      <c r="L668" s="59"/>
      <c r="M668" s="59"/>
      <c r="N668" s="56">
        <f t="shared" si="93"/>
        <v>0</v>
      </c>
      <c r="O668" s="11">
        <f t="shared" si="94"/>
        <v>0</v>
      </c>
      <c r="P668" s="11">
        <f t="shared" si="95"/>
        <v>0</v>
      </c>
      <c r="Q668" s="11">
        <f t="shared" si="96"/>
        <v>0</v>
      </c>
      <c r="R668" s="230" t="str">
        <f t="shared" si="97"/>
        <v xml:space="preserve"> </v>
      </c>
      <c r="S668" s="230" t="str">
        <f t="shared" si="98"/>
        <v xml:space="preserve"> </v>
      </c>
      <c r="T668" s="230" t="str">
        <f t="shared" si="99"/>
        <v xml:space="preserve"> </v>
      </c>
    </row>
    <row r="669" spans="1:20" x14ac:dyDescent="0.2">
      <c r="A669" s="10" t="str">
        <f>IF(COUNTRY_INFO!A669=0," ",COUNTRY_INFO!A669)</f>
        <v>Ethiopia</v>
      </c>
      <c r="B669" s="10" t="str">
        <f>IF(COUNTRY_INFO!B669=0," ",COUNTRY_INFO!B669)</f>
        <v>SNNPR Hadiya</v>
      </c>
      <c r="C669" s="10" t="str">
        <f>IF(COUNTRY_INFO!C669=0," ",COUNTRY_INFO!C669)</f>
        <v>Mirab Badawacho</v>
      </c>
      <c r="D669" s="11" t="str">
        <f>IF(COUNTRY_INFO!$T$9:$T$1000="MDA3 (IVM)", COUNTRY_INFO!$T$9:$T$1000, " ")</f>
        <v xml:space="preserve"> </v>
      </c>
      <c r="E669" s="109"/>
      <c r="F669" s="288"/>
      <c r="G669" s="288"/>
      <c r="H669" s="11">
        <f t="shared" si="91"/>
        <v>0</v>
      </c>
      <c r="I669" s="18"/>
      <c r="J669" s="18"/>
      <c r="K669" s="14">
        <f t="shared" si="92"/>
        <v>0</v>
      </c>
      <c r="L669" s="59"/>
      <c r="M669" s="59"/>
      <c r="N669" s="56">
        <f t="shared" si="93"/>
        <v>0</v>
      </c>
      <c r="O669" s="11">
        <f t="shared" si="94"/>
        <v>0</v>
      </c>
      <c r="P669" s="11">
        <f t="shared" si="95"/>
        <v>0</v>
      </c>
      <c r="Q669" s="11">
        <f t="shared" si="96"/>
        <v>0</v>
      </c>
      <c r="R669" s="230" t="str">
        <f t="shared" si="97"/>
        <v xml:space="preserve"> </v>
      </c>
      <c r="S669" s="230" t="str">
        <f t="shared" si="98"/>
        <v xml:space="preserve"> </v>
      </c>
      <c r="T669" s="230" t="str">
        <f t="shared" si="99"/>
        <v xml:space="preserve"> </v>
      </c>
    </row>
    <row r="670" spans="1:20" x14ac:dyDescent="0.2">
      <c r="A670" s="10" t="str">
        <f>IF(COUNTRY_INFO!A670=0," ",COUNTRY_INFO!A670)</f>
        <v>Ethiopia</v>
      </c>
      <c r="B670" s="10" t="str">
        <f>IF(COUNTRY_INFO!B670=0," ",COUNTRY_INFO!B670)</f>
        <v>SNNPR Hadiya</v>
      </c>
      <c r="C670" s="10" t="str">
        <f>IF(COUNTRY_INFO!C670=0," ",COUNTRY_INFO!C670)</f>
        <v>Misha</v>
      </c>
      <c r="D670" s="11" t="str">
        <f>IF(COUNTRY_INFO!$T$9:$T$1000="MDA3 (IVM)", COUNTRY_INFO!$T$9:$T$1000, " ")</f>
        <v xml:space="preserve"> </v>
      </c>
      <c r="E670" s="109"/>
      <c r="F670" s="288"/>
      <c r="G670" s="288"/>
      <c r="H670" s="11">
        <f t="shared" si="91"/>
        <v>0</v>
      </c>
      <c r="I670" s="18"/>
      <c r="J670" s="18"/>
      <c r="K670" s="14">
        <f t="shared" si="92"/>
        <v>0</v>
      </c>
      <c r="L670" s="59"/>
      <c r="M670" s="59"/>
      <c r="N670" s="56">
        <f t="shared" si="93"/>
        <v>0</v>
      </c>
      <c r="O670" s="11">
        <f t="shared" si="94"/>
        <v>0</v>
      </c>
      <c r="P670" s="11">
        <f t="shared" si="95"/>
        <v>0</v>
      </c>
      <c r="Q670" s="11">
        <f t="shared" si="96"/>
        <v>0</v>
      </c>
      <c r="R670" s="230" t="str">
        <f t="shared" si="97"/>
        <v xml:space="preserve"> </v>
      </c>
      <c r="S670" s="230" t="str">
        <f t="shared" si="98"/>
        <v xml:space="preserve"> </v>
      </c>
      <c r="T670" s="230" t="str">
        <f t="shared" si="99"/>
        <v xml:space="preserve"> </v>
      </c>
    </row>
    <row r="671" spans="1:20" x14ac:dyDescent="0.2">
      <c r="A671" s="10" t="str">
        <f>IF(COUNTRY_INFO!A671=0," ",COUNTRY_INFO!A671)</f>
        <v>Ethiopia</v>
      </c>
      <c r="B671" s="10" t="str">
        <f>IF(COUNTRY_INFO!B671=0," ",COUNTRY_INFO!B671)</f>
        <v>SNNPR Hadiya</v>
      </c>
      <c r="C671" s="10" t="str">
        <f>IF(COUNTRY_INFO!C671=0," ",COUNTRY_INFO!C671)</f>
        <v>Misrak Badawacho</v>
      </c>
      <c r="D671" s="11" t="str">
        <f>IF(COUNTRY_INFO!$T$9:$T$1000="MDA3 (IVM)", COUNTRY_INFO!$T$9:$T$1000, " ")</f>
        <v xml:space="preserve"> </v>
      </c>
      <c r="E671" s="109"/>
      <c r="F671" s="288"/>
      <c r="G671" s="288"/>
      <c r="H671" s="11">
        <f t="shared" si="91"/>
        <v>0</v>
      </c>
      <c r="I671" s="18"/>
      <c r="J671" s="18"/>
      <c r="K671" s="14">
        <f t="shared" si="92"/>
        <v>0</v>
      </c>
      <c r="L671" s="59"/>
      <c r="M671" s="59"/>
      <c r="N671" s="56">
        <f t="shared" si="93"/>
        <v>0</v>
      </c>
      <c r="O671" s="11">
        <f t="shared" si="94"/>
        <v>0</v>
      </c>
      <c r="P671" s="11">
        <f t="shared" si="95"/>
        <v>0</v>
      </c>
      <c r="Q671" s="11">
        <f t="shared" si="96"/>
        <v>0</v>
      </c>
      <c r="R671" s="230" t="str">
        <f t="shared" si="97"/>
        <v xml:space="preserve"> </v>
      </c>
      <c r="S671" s="230" t="str">
        <f t="shared" si="98"/>
        <v xml:space="preserve"> </v>
      </c>
      <c r="T671" s="230" t="str">
        <f t="shared" si="99"/>
        <v xml:space="preserve"> </v>
      </c>
    </row>
    <row r="672" spans="1:20" x14ac:dyDescent="0.2">
      <c r="A672" s="10" t="str">
        <f>IF(COUNTRY_INFO!A672=0," ",COUNTRY_INFO!A672)</f>
        <v>Ethiopia</v>
      </c>
      <c r="B672" s="10" t="str">
        <f>IF(COUNTRY_INFO!B672=0," ",COUNTRY_INFO!B672)</f>
        <v>SNNPR Hadiya</v>
      </c>
      <c r="C672" s="10" t="str">
        <f>IF(COUNTRY_INFO!C672=0," ",COUNTRY_INFO!C672)</f>
        <v>Shashego</v>
      </c>
      <c r="D672" s="11" t="str">
        <f>IF(COUNTRY_INFO!$T$9:$T$1000="MDA3 (IVM)", COUNTRY_INFO!$T$9:$T$1000, " ")</f>
        <v xml:space="preserve"> </v>
      </c>
      <c r="E672" s="109"/>
      <c r="F672" s="288"/>
      <c r="G672" s="288"/>
      <c r="H672" s="11">
        <f t="shared" si="91"/>
        <v>0</v>
      </c>
      <c r="I672" s="18"/>
      <c r="J672" s="18"/>
      <c r="K672" s="14">
        <f t="shared" si="92"/>
        <v>0</v>
      </c>
      <c r="L672" s="59"/>
      <c r="M672" s="59"/>
      <c r="N672" s="56">
        <f t="shared" si="93"/>
        <v>0</v>
      </c>
      <c r="O672" s="11">
        <f t="shared" si="94"/>
        <v>0</v>
      </c>
      <c r="P672" s="11">
        <f t="shared" si="95"/>
        <v>0</v>
      </c>
      <c r="Q672" s="11">
        <f t="shared" si="96"/>
        <v>0</v>
      </c>
      <c r="R672" s="230" t="str">
        <f t="shared" si="97"/>
        <v xml:space="preserve"> </v>
      </c>
      <c r="S672" s="230" t="str">
        <f t="shared" si="98"/>
        <v xml:space="preserve"> </v>
      </c>
      <c r="T672" s="230" t="str">
        <f t="shared" si="99"/>
        <v xml:space="preserve"> </v>
      </c>
    </row>
    <row r="673" spans="1:20" x14ac:dyDescent="0.2">
      <c r="A673" s="10" t="str">
        <f>IF(COUNTRY_INFO!A673=0," ",COUNTRY_INFO!A673)</f>
        <v>Ethiopia</v>
      </c>
      <c r="B673" s="10" t="str">
        <f>IF(COUNTRY_INFO!B673=0," ",COUNTRY_INFO!B673)</f>
        <v>SNNPR Hadiya</v>
      </c>
      <c r="C673" s="10" t="str">
        <f>IF(COUNTRY_INFO!C673=0," ",COUNTRY_INFO!C673)</f>
        <v>Soro</v>
      </c>
      <c r="D673" s="11" t="str">
        <f>IF(COUNTRY_INFO!$T$9:$T$1000="MDA3 (IVM)", COUNTRY_INFO!$T$9:$T$1000, " ")</f>
        <v xml:space="preserve"> </v>
      </c>
      <c r="E673" s="109"/>
      <c r="F673" s="288"/>
      <c r="G673" s="288"/>
      <c r="H673" s="11">
        <f t="shared" si="91"/>
        <v>0</v>
      </c>
      <c r="I673" s="18"/>
      <c r="J673" s="18"/>
      <c r="K673" s="14">
        <f t="shared" si="92"/>
        <v>0</v>
      </c>
      <c r="L673" s="59"/>
      <c r="M673" s="59"/>
      <c r="N673" s="56">
        <f t="shared" si="93"/>
        <v>0</v>
      </c>
      <c r="O673" s="11">
        <f t="shared" si="94"/>
        <v>0</v>
      </c>
      <c r="P673" s="11">
        <f t="shared" si="95"/>
        <v>0</v>
      </c>
      <c r="Q673" s="11">
        <f t="shared" si="96"/>
        <v>0</v>
      </c>
      <c r="R673" s="230" t="str">
        <f t="shared" si="97"/>
        <v xml:space="preserve"> </v>
      </c>
      <c r="S673" s="230" t="str">
        <f t="shared" si="98"/>
        <v xml:space="preserve"> </v>
      </c>
      <c r="T673" s="230" t="str">
        <f t="shared" si="99"/>
        <v xml:space="preserve"> </v>
      </c>
    </row>
    <row r="674" spans="1:20" x14ac:dyDescent="0.2">
      <c r="A674" s="10" t="str">
        <f>IF(COUNTRY_INFO!A674=0," ",COUNTRY_INFO!A674)</f>
        <v>Ethiopia</v>
      </c>
      <c r="B674" s="10" t="str">
        <f>IF(COUNTRY_INFO!B674=0," ",COUNTRY_INFO!B674)</f>
        <v>SNNPR Halaba Special Woreda</v>
      </c>
      <c r="C674" s="10" t="str">
        <f>IF(COUNTRY_INFO!C674=0," ",COUNTRY_INFO!C674)</f>
        <v>Halaba Rural</v>
      </c>
      <c r="D674" s="11" t="str">
        <f>IF(COUNTRY_INFO!$T$9:$T$1000="MDA3 (IVM)", COUNTRY_INFO!$T$9:$T$1000, " ")</f>
        <v xml:space="preserve"> </v>
      </c>
      <c r="E674" s="109"/>
      <c r="F674" s="288"/>
      <c r="G674" s="288"/>
      <c r="H674" s="11">
        <f t="shared" si="91"/>
        <v>0</v>
      </c>
      <c r="I674" s="18"/>
      <c r="J674" s="18"/>
      <c r="K674" s="14">
        <f t="shared" si="92"/>
        <v>0</v>
      </c>
      <c r="L674" s="59"/>
      <c r="M674" s="59"/>
      <c r="N674" s="56">
        <f t="shared" si="93"/>
        <v>0</v>
      </c>
      <c r="O674" s="11">
        <f t="shared" si="94"/>
        <v>0</v>
      </c>
      <c r="P674" s="11">
        <f t="shared" si="95"/>
        <v>0</v>
      </c>
      <c r="Q674" s="11">
        <f t="shared" si="96"/>
        <v>0</v>
      </c>
      <c r="R674" s="230" t="str">
        <f t="shared" si="97"/>
        <v xml:space="preserve"> </v>
      </c>
      <c r="S674" s="230" t="str">
        <f t="shared" si="98"/>
        <v xml:space="preserve"> </v>
      </c>
      <c r="T674" s="230" t="str">
        <f t="shared" si="99"/>
        <v xml:space="preserve"> </v>
      </c>
    </row>
    <row r="675" spans="1:20" x14ac:dyDescent="0.2">
      <c r="A675" s="10" t="str">
        <f>IF(COUNTRY_INFO!A675=0," ",COUNTRY_INFO!A675)</f>
        <v>Ethiopia</v>
      </c>
      <c r="B675" s="10" t="str">
        <f>IF(COUNTRY_INFO!B675=0," ",COUNTRY_INFO!B675)</f>
        <v>SNNPR Kafa</v>
      </c>
      <c r="C675" s="10" t="str">
        <f>IF(COUNTRY_INFO!C675=0," ",COUNTRY_INFO!C675)</f>
        <v>Adiyio</v>
      </c>
      <c r="D675" s="11" t="str">
        <f>IF(COUNTRY_INFO!$T$9:$T$1000="MDA3 (IVM)", COUNTRY_INFO!$T$9:$T$1000, " ")</f>
        <v>MDA3 (IVM)</v>
      </c>
      <c r="E675" s="253" t="s">
        <v>1185</v>
      </c>
      <c r="F675" s="288">
        <v>42426</v>
      </c>
      <c r="G675" s="295">
        <v>75424</v>
      </c>
      <c r="H675" s="11">
        <f t="shared" si="91"/>
        <v>117850</v>
      </c>
      <c r="I675" s="18">
        <v>42933</v>
      </c>
      <c r="J675" s="18">
        <v>76325</v>
      </c>
      <c r="K675" s="14">
        <f t="shared" si="92"/>
        <v>119258</v>
      </c>
      <c r="L675" s="59">
        <v>43542</v>
      </c>
      <c r="M675" s="59">
        <v>77407</v>
      </c>
      <c r="N675" s="56">
        <f t="shared" si="93"/>
        <v>120949</v>
      </c>
      <c r="O675" s="11">
        <f t="shared" si="94"/>
        <v>43542</v>
      </c>
      <c r="P675" s="11">
        <f t="shared" si="95"/>
        <v>77407</v>
      </c>
      <c r="Q675" s="11">
        <f t="shared" si="96"/>
        <v>120949</v>
      </c>
      <c r="R675" s="294">
        <f t="shared" si="97"/>
        <v>102.63046245226984</v>
      </c>
      <c r="S675" s="294">
        <f t="shared" si="98"/>
        <v>102.62913661434025</v>
      </c>
      <c r="T675" s="294">
        <f t="shared" si="99"/>
        <v>102.6296139159949</v>
      </c>
    </row>
    <row r="676" spans="1:20" x14ac:dyDescent="0.2">
      <c r="A676" s="10" t="str">
        <f>IF(COUNTRY_INFO!A676=0," ",COUNTRY_INFO!A676)</f>
        <v>Ethiopia</v>
      </c>
      <c r="B676" s="10" t="str">
        <f>IF(COUNTRY_INFO!B676=0," ",COUNTRY_INFO!B676)</f>
        <v>SNNPR Kafa</v>
      </c>
      <c r="C676" s="10" t="str">
        <f>IF(COUNTRY_INFO!C676=0," ",COUNTRY_INFO!C676)</f>
        <v>Bita</v>
      </c>
      <c r="D676" s="11" t="str">
        <f>IF(COUNTRY_INFO!$T$9:$T$1000="MDA3 (IVM)", COUNTRY_INFO!$T$9:$T$1000, " ")</f>
        <v>MDA3 (IVM)</v>
      </c>
      <c r="E676" s="253" t="s">
        <v>1185</v>
      </c>
      <c r="F676" s="288">
        <v>29419</v>
      </c>
      <c r="G676" s="295">
        <v>52301</v>
      </c>
      <c r="H676" s="11">
        <f t="shared" si="91"/>
        <v>81720</v>
      </c>
      <c r="I676" s="18">
        <v>29639</v>
      </c>
      <c r="J676" s="18">
        <v>52692</v>
      </c>
      <c r="K676" s="14">
        <f t="shared" si="92"/>
        <v>82331</v>
      </c>
      <c r="L676" s="59">
        <v>31051</v>
      </c>
      <c r="M676" s="59">
        <v>55202</v>
      </c>
      <c r="N676" s="56">
        <f t="shared" si="93"/>
        <v>86253</v>
      </c>
      <c r="O676" s="11">
        <f t="shared" si="94"/>
        <v>31051</v>
      </c>
      <c r="P676" s="11">
        <f t="shared" si="95"/>
        <v>55202</v>
      </c>
      <c r="Q676" s="11">
        <f t="shared" si="96"/>
        <v>86253</v>
      </c>
      <c r="R676" s="294">
        <f t="shared" si="97"/>
        <v>105.5474353309086</v>
      </c>
      <c r="S676" s="294">
        <f t="shared" si="98"/>
        <v>105.54673906808665</v>
      </c>
      <c r="T676" s="294">
        <f t="shared" si="99"/>
        <v>105.54698972099854</v>
      </c>
    </row>
    <row r="677" spans="1:20" x14ac:dyDescent="0.2">
      <c r="A677" s="10" t="str">
        <f>IF(COUNTRY_INFO!A677=0," ",COUNTRY_INFO!A677)</f>
        <v>Ethiopia</v>
      </c>
      <c r="B677" s="10" t="str">
        <f>IF(COUNTRY_INFO!B677=0," ",COUNTRY_INFO!B677)</f>
        <v>SNNPR Kafa</v>
      </c>
      <c r="C677" s="10" t="str">
        <f>IF(COUNTRY_INFO!C677=0," ",COUNTRY_INFO!C677)</f>
        <v>Bonga Town</v>
      </c>
      <c r="D677" s="11" t="str">
        <f>IF(COUNTRY_INFO!$T$9:$T$1000="MDA3 (IVM)", COUNTRY_INFO!$T$9:$T$1000, " ")</f>
        <v>MDA3 (IVM)</v>
      </c>
      <c r="E677" s="253" t="s">
        <v>1185</v>
      </c>
      <c r="F677" s="288">
        <v>9541</v>
      </c>
      <c r="G677" s="295">
        <v>16961</v>
      </c>
      <c r="H677" s="11">
        <f t="shared" si="91"/>
        <v>26502</v>
      </c>
      <c r="I677" s="18">
        <v>8750</v>
      </c>
      <c r="J677" s="18">
        <v>15556</v>
      </c>
      <c r="K677" s="14">
        <f t="shared" si="92"/>
        <v>24306</v>
      </c>
      <c r="L677" s="59">
        <v>12074</v>
      </c>
      <c r="M677" s="59">
        <v>21466</v>
      </c>
      <c r="N677" s="56">
        <f t="shared" si="93"/>
        <v>33540</v>
      </c>
      <c r="O677" s="11">
        <f t="shared" si="94"/>
        <v>12074</v>
      </c>
      <c r="P677" s="11">
        <f t="shared" si="95"/>
        <v>21466</v>
      </c>
      <c r="Q677" s="11">
        <f t="shared" si="96"/>
        <v>33540</v>
      </c>
      <c r="R677" s="294">
        <f t="shared" si="97"/>
        <v>126.54857981343675</v>
      </c>
      <c r="S677" s="294">
        <f t="shared" si="98"/>
        <v>126.56093390719887</v>
      </c>
      <c r="T677" s="294">
        <f t="shared" si="99"/>
        <v>126.55648630292053</v>
      </c>
    </row>
    <row r="678" spans="1:20" x14ac:dyDescent="0.2">
      <c r="A678" s="10" t="str">
        <f>IF(COUNTRY_INFO!A678=0," ",COUNTRY_INFO!A678)</f>
        <v>Ethiopia</v>
      </c>
      <c r="B678" s="10" t="str">
        <f>IF(COUNTRY_INFO!B678=0," ",COUNTRY_INFO!B678)</f>
        <v>SNNPR Kafa</v>
      </c>
      <c r="C678" s="10" t="str">
        <f>IF(COUNTRY_INFO!C678=0," ",COUNTRY_INFO!C678)</f>
        <v>Chena</v>
      </c>
      <c r="D678" s="11" t="str">
        <f>IF(COUNTRY_INFO!$T$9:$T$1000="MDA3 (IVM)", COUNTRY_INFO!$T$9:$T$1000, " ")</f>
        <v>MDA3 (IVM)</v>
      </c>
      <c r="E678" s="253" t="s">
        <v>1185</v>
      </c>
      <c r="F678" s="288">
        <v>62884</v>
      </c>
      <c r="G678" s="295">
        <v>111794</v>
      </c>
      <c r="H678" s="11">
        <f t="shared" si="91"/>
        <v>174678</v>
      </c>
      <c r="I678" s="18">
        <v>58997</v>
      </c>
      <c r="J678" s="18">
        <v>104883</v>
      </c>
      <c r="K678" s="14">
        <f t="shared" si="92"/>
        <v>163880</v>
      </c>
      <c r="L678" s="59">
        <v>61289</v>
      </c>
      <c r="M678" s="59">
        <v>108959</v>
      </c>
      <c r="N678" s="56">
        <f t="shared" si="93"/>
        <v>170248</v>
      </c>
      <c r="O678" s="11">
        <f t="shared" si="94"/>
        <v>61289</v>
      </c>
      <c r="P678" s="11">
        <f t="shared" si="95"/>
        <v>108959</v>
      </c>
      <c r="Q678" s="11">
        <f t="shared" si="96"/>
        <v>170248</v>
      </c>
      <c r="R678" s="293">
        <f t="shared" si="97"/>
        <v>97.463583741492272</v>
      </c>
      <c r="S678" s="293">
        <f t="shared" si="98"/>
        <v>97.464085729108902</v>
      </c>
      <c r="T678" s="293">
        <f t="shared" si="99"/>
        <v>97.463905013796818</v>
      </c>
    </row>
    <row r="679" spans="1:20" x14ac:dyDescent="0.2">
      <c r="A679" s="10" t="str">
        <f>IF(COUNTRY_INFO!A679=0," ",COUNTRY_INFO!A679)</f>
        <v>Ethiopia</v>
      </c>
      <c r="B679" s="10" t="str">
        <f>IF(COUNTRY_INFO!B679=0," ",COUNTRY_INFO!B679)</f>
        <v>SNNPR Kafa</v>
      </c>
      <c r="C679" s="10" t="str">
        <f>IF(COUNTRY_INFO!C679=0," ",COUNTRY_INFO!C679)</f>
        <v>Cheta</v>
      </c>
      <c r="D679" s="11" t="str">
        <f>IF(COUNTRY_INFO!$T$9:$T$1000="MDA3 (IVM)", COUNTRY_INFO!$T$9:$T$1000, " ")</f>
        <v>MDA3 (IVM)</v>
      </c>
      <c r="E679" s="253" t="s">
        <v>1185</v>
      </c>
      <c r="F679" s="288">
        <v>12885</v>
      </c>
      <c r="G679" s="295">
        <v>22907</v>
      </c>
      <c r="H679" s="11">
        <f t="shared" si="91"/>
        <v>35792</v>
      </c>
      <c r="I679" s="18">
        <v>12529</v>
      </c>
      <c r="J679" s="18">
        <v>22275</v>
      </c>
      <c r="K679" s="14">
        <f t="shared" si="92"/>
        <v>34804</v>
      </c>
      <c r="L679" s="59">
        <v>13089</v>
      </c>
      <c r="M679" s="59">
        <v>23270</v>
      </c>
      <c r="N679" s="56">
        <f t="shared" si="93"/>
        <v>36359</v>
      </c>
      <c r="O679" s="11">
        <f t="shared" si="94"/>
        <v>13089</v>
      </c>
      <c r="P679" s="11">
        <f t="shared" si="95"/>
        <v>23270</v>
      </c>
      <c r="Q679" s="11">
        <f t="shared" si="96"/>
        <v>36359</v>
      </c>
      <c r="R679" s="294">
        <f t="shared" si="97"/>
        <v>101.58323632130384</v>
      </c>
      <c r="S679" s="294">
        <f t="shared" si="98"/>
        <v>101.58466844196097</v>
      </c>
      <c r="T679" s="294">
        <f t="shared" si="99"/>
        <v>101.58415288332587</v>
      </c>
    </row>
    <row r="680" spans="1:20" x14ac:dyDescent="0.2">
      <c r="A680" s="10" t="str">
        <f>IF(COUNTRY_INFO!A680=0," ",COUNTRY_INFO!A680)</f>
        <v>Ethiopia</v>
      </c>
      <c r="B680" s="10" t="str">
        <f>IF(COUNTRY_INFO!B680=0," ",COUNTRY_INFO!B680)</f>
        <v>SNNPR Kafa</v>
      </c>
      <c r="C680" s="10" t="str">
        <f>IF(COUNTRY_INFO!C680=0," ",COUNTRY_INFO!C680)</f>
        <v>Decha</v>
      </c>
      <c r="D680" s="11" t="str">
        <f>IF(COUNTRY_INFO!$T$9:$T$1000="MDA3 (IVM)", COUNTRY_INFO!$T$9:$T$1000, " ")</f>
        <v>MDA3 (IVM)</v>
      </c>
      <c r="E680" s="253" t="s">
        <v>1185</v>
      </c>
      <c r="F680" s="288">
        <v>50891</v>
      </c>
      <c r="G680" s="295">
        <v>90473</v>
      </c>
      <c r="H680" s="11">
        <f t="shared" si="91"/>
        <v>141364</v>
      </c>
      <c r="I680" s="18">
        <v>52378</v>
      </c>
      <c r="J680" s="18">
        <v>93116</v>
      </c>
      <c r="K680" s="14">
        <f t="shared" si="92"/>
        <v>145494</v>
      </c>
      <c r="L680" s="59">
        <v>56336</v>
      </c>
      <c r="M680" s="59">
        <v>100154</v>
      </c>
      <c r="N680" s="56">
        <f t="shared" si="93"/>
        <v>156490</v>
      </c>
      <c r="O680" s="11">
        <f t="shared" si="94"/>
        <v>56336</v>
      </c>
      <c r="P680" s="11">
        <f t="shared" si="95"/>
        <v>100154</v>
      </c>
      <c r="Q680" s="11">
        <f t="shared" si="96"/>
        <v>156490</v>
      </c>
      <c r="R680" s="294">
        <f t="shared" si="97"/>
        <v>110.69933780039693</v>
      </c>
      <c r="S680" s="294">
        <f t="shared" si="98"/>
        <v>110.70042996253027</v>
      </c>
      <c r="T680" s="294">
        <f t="shared" si="99"/>
        <v>110.70003678447129</v>
      </c>
    </row>
    <row r="681" spans="1:20" x14ac:dyDescent="0.2">
      <c r="A681" s="10" t="str">
        <f>IF(COUNTRY_INFO!A681=0," ",COUNTRY_INFO!A681)</f>
        <v>Ethiopia</v>
      </c>
      <c r="B681" s="10" t="str">
        <f>IF(COUNTRY_INFO!B681=0," ",COUNTRY_INFO!B681)</f>
        <v>SNNPR Kafa</v>
      </c>
      <c r="C681" s="10" t="str">
        <f>IF(COUNTRY_INFO!C681=0," ",COUNTRY_INFO!C681)</f>
        <v>Gesha</v>
      </c>
      <c r="D681" s="11" t="str">
        <f>IF(COUNTRY_INFO!$T$9:$T$1000="MDA3 (IVM)", COUNTRY_INFO!$T$9:$T$1000, " ")</f>
        <v>MDA3 (IVM)</v>
      </c>
      <c r="E681" s="253" t="s">
        <v>1185</v>
      </c>
      <c r="F681" s="288">
        <v>33592</v>
      </c>
      <c r="G681" s="295">
        <v>59719</v>
      </c>
      <c r="H681" s="11">
        <f t="shared" si="91"/>
        <v>93311</v>
      </c>
      <c r="I681" s="18">
        <v>30522</v>
      </c>
      <c r="J681" s="18">
        <v>54260</v>
      </c>
      <c r="K681" s="14">
        <f t="shared" si="92"/>
        <v>84782</v>
      </c>
      <c r="L681" s="59">
        <v>33089</v>
      </c>
      <c r="M681" s="59">
        <v>58824</v>
      </c>
      <c r="N681" s="56">
        <f t="shared" si="93"/>
        <v>91913</v>
      </c>
      <c r="O681" s="11">
        <f t="shared" si="94"/>
        <v>33089</v>
      </c>
      <c r="P681" s="11">
        <f t="shared" si="95"/>
        <v>58824</v>
      </c>
      <c r="Q681" s="11">
        <f t="shared" si="96"/>
        <v>91913</v>
      </c>
      <c r="R681" s="293">
        <f t="shared" si="97"/>
        <v>98.502619671350317</v>
      </c>
      <c r="S681" s="293">
        <f t="shared" si="98"/>
        <v>98.501314489525953</v>
      </c>
      <c r="T681" s="293">
        <f t="shared" si="99"/>
        <v>98.501784355542227</v>
      </c>
    </row>
    <row r="682" spans="1:20" x14ac:dyDescent="0.2">
      <c r="A682" s="10" t="str">
        <f>IF(COUNTRY_INFO!A682=0," ",COUNTRY_INFO!A682)</f>
        <v>Ethiopia</v>
      </c>
      <c r="B682" s="10" t="str">
        <f>IF(COUNTRY_INFO!B682=0," ",COUNTRY_INFO!B682)</f>
        <v>SNNPR Kafa</v>
      </c>
      <c r="C682" s="10" t="str">
        <f>IF(COUNTRY_INFO!C682=0," ",COUNTRY_INFO!C682)</f>
        <v>Gewata</v>
      </c>
      <c r="D682" s="11" t="str">
        <f>IF(COUNTRY_INFO!$T$9:$T$1000="MDA3 (IVM)", COUNTRY_INFO!$T$9:$T$1000, " ")</f>
        <v>MDA3 (IVM)</v>
      </c>
      <c r="E682" s="253" t="s">
        <v>1185</v>
      </c>
      <c r="F682" s="288">
        <v>28509</v>
      </c>
      <c r="G682" s="295">
        <v>50683</v>
      </c>
      <c r="H682" s="11">
        <f t="shared" si="91"/>
        <v>79192</v>
      </c>
      <c r="I682" s="18">
        <v>29354</v>
      </c>
      <c r="J682" s="18">
        <v>52185</v>
      </c>
      <c r="K682" s="14">
        <f t="shared" si="92"/>
        <v>81539</v>
      </c>
      <c r="L682" s="59">
        <v>29747</v>
      </c>
      <c r="M682" s="59">
        <v>52884</v>
      </c>
      <c r="N682" s="56">
        <f t="shared" si="93"/>
        <v>82631</v>
      </c>
      <c r="O682" s="11">
        <f t="shared" si="94"/>
        <v>29747</v>
      </c>
      <c r="P682" s="11">
        <f t="shared" si="95"/>
        <v>52884</v>
      </c>
      <c r="Q682" s="11">
        <f t="shared" si="96"/>
        <v>82631</v>
      </c>
      <c r="R682" s="294">
        <f t="shared" si="97"/>
        <v>104.34248833701638</v>
      </c>
      <c r="S682" s="294">
        <f t="shared" si="98"/>
        <v>104.3426790047945</v>
      </c>
      <c r="T682" s="294">
        <f t="shared" si="99"/>
        <v>104.34261036468331</v>
      </c>
    </row>
    <row r="683" spans="1:20" x14ac:dyDescent="0.2">
      <c r="A683" s="10" t="str">
        <f>IF(COUNTRY_INFO!A683=0," ",COUNTRY_INFO!A683)</f>
        <v>Ethiopia</v>
      </c>
      <c r="B683" s="10" t="str">
        <f>IF(COUNTRY_INFO!B683=0," ",COUNTRY_INFO!B683)</f>
        <v>SNNPR Kafa</v>
      </c>
      <c r="C683" s="10" t="str">
        <f>IF(COUNTRY_INFO!C683=0," ",COUNTRY_INFO!C683)</f>
        <v>Gimbo</v>
      </c>
      <c r="D683" s="11" t="str">
        <f>IF(COUNTRY_INFO!$T$9:$T$1000="MDA3 (IVM)", COUNTRY_INFO!$T$9:$T$1000, " ")</f>
        <v>MDA3 (IVM)</v>
      </c>
      <c r="E683" s="253" t="s">
        <v>1185</v>
      </c>
      <c r="F683" s="288">
        <v>35873</v>
      </c>
      <c r="G683" s="295">
        <v>63774</v>
      </c>
      <c r="H683" s="11">
        <f t="shared" si="91"/>
        <v>99647</v>
      </c>
      <c r="I683" s="18">
        <v>33747</v>
      </c>
      <c r="J683" s="18">
        <v>59996</v>
      </c>
      <c r="K683" s="14">
        <f t="shared" si="92"/>
        <v>93743</v>
      </c>
      <c r="L683" s="59">
        <v>35023</v>
      </c>
      <c r="M683" s="59">
        <v>62262</v>
      </c>
      <c r="N683" s="56">
        <f t="shared" si="93"/>
        <v>97285</v>
      </c>
      <c r="O683" s="11">
        <f t="shared" si="94"/>
        <v>35023</v>
      </c>
      <c r="P683" s="11">
        <f t="shared" si="95"/>
        <v>62262</v>
      </c>
      <c r="Q683" s="11">
        <f t="shared" si="96"/>
        <v>97285</v>
      </c>
      <c r="R683" s="293">
        <f t="shared" si="97"/>
        <v>97.630529925013249</v>
      </c>
      <c r="S683" s="293">
        <f t="shared" si="98"/>
        <v>97.629127857747662</v>
      </c>
      <c r="T683" s="293">
        <f t="shared" si="99"/>
        <v>97.629632603088908</v>
      </c>
    </row>
    <row r="684" spans="1:20" x14ac:dyDescent="0.2">
      <c r="A684" s="10" t="str">
        <f>IF(COUNTRY_INFO!A684=0," ",COUNTRY_INFO!A684)</f>
        <v>Ethiopia</v>
      </c>
      <c r="B684" s="10" t="str">
        <f>IF(COUNTRY_INFO!B684=0," ",COUNTRY_INFO!B684)</f>
        <v>SNNPR Kafa</v>
      </c>
      <c r="C684" s="10" t="str">
        <f>IF(COUNTRY_INFO!C684=0," ",COUNTRY_INFO!C684)</f>
        <v>Saylem</v>
      </c>
      <c r="D684" s="11" t="str">
        <f>IF(COUNTRY_INFO!$T$9:$T$1000="MDA3 (IVM)", COUNTRY_INFO!$T$9:$T$1000, " ")</f>
        <v>MDA3 (IVM)</v>
      </c>
      <c r="E684" s="253" t="s">
        <v>1185</v>
      </c>
      <c r="F684" s="288">
        <v>16158</v>
      </c>
      <c r="G684" s="295">
        <v>28726</v>
      </c>
      <c r="H684" s="11">
        <f t="shared" si="91"/>
        <v>44884</v>
      </c>
      <c r="I684" s="18">
        <v>15919</v>
      </c>
      <c r="J684" s="18">
        <v>28300</v>
      </c>
      <c r="K684" s="14">
        <f t="shared" si="92"/>
        <v>44219</v>
      </c>
      <c r="L684" s="59">
        <v>16009</v>
      </c>
      <c r="M684" s="59">
        <v>28461</v>
      </c>
      <c r="N684" s="56">
        <f t="shared" si="93"/>
        <v>44470</v>
      </c>
      <c r="O684" s="11">
        <f t="shared" si="94"/>
        <v>16009</v>
      </c>
      <c r="P684" s="11">
        <f t="shared" si="95"/>
        <v>28461</v>
      </c>
      <c r="Q684" s="11">
        <f t="shared" si="96"/>
        <v>44470</v>
      </c>
      <c r="R684" s="293">
        <f t="shared" si="97"/>
        <v>99.077856170318114</v>
      </c>
      <c r="S684" s="293">
        <f t="shared" si="98"/>
        <v>99.077490774907744</v>
      </c>
      <c r="T684" s="293">
        <f t="shared" si="99"/>
        <v>99.077622315301667</v>
      </c>
    </row>
    <row r="685" spans="1:20" x14ac:dyDescent="0.2">
      <c r="A685" s="10" t="str">
        <f>IF(COUNTRY_INFO!A685=0," ",COUNTRY_INFO!A685)</f>
        <v>Ethiopia</v>
      </c>
      <c r="B685" s="10" t="str">
        <f>IF(COUNTRY_INFO!B685=0," ",COUNTRY_INFO!B685)</f>
        <v>SNNPR Kafa</v>
      </c>
      <c r="C685" s="10" t="str">
        <f>IF(COUNTRY_INFO!C685=0," ",COUNTRY_INFO!C685)</f>
        <v>Tello</v>
      </c>
      <c r="D685" s="11" t="str">
        <f>IF(COUNTRY_INFO!$T$9:$T$1000="MDA3 (IVM)", COUNTRY_INFO!$T$9:$T$1000, " ")</f>
        <v>MDA3 (IVM)</v>
      </c>
      <c r="E685" s="253" t="s">
        <v>1185</v>
      </c>
      <c r="F685" s="288">
        <v>25029</v>
      </c>
      <c r="G685" s="295">
        <v>44496</v>
      </c>
      <c r="H685" s="11">
        <f t="shared" si="91"/>
        <v>69525</v>
      </c>
      <c r="I685" s="18">
        <v>23336</v>
      </c>
      <c r="J685" s="18">
        <v>41485</v>
      </c>
      <c r="K685" s="14">
        <f t="shared" si="92"/>
        <v>64821</v>
      </c>
      <c r="L685" s="59">
        <v>25246</v>
      </c>
      <c r="M685" s="59">
        <v>44883</v>
      </c>
      <c r="N685" s="56">
        <f t="shared" si="93"/>
        <v>70129</v>
      </c>
      <c r="O685" s="11">
        <f t="shared" si="94"/>
        <v>25246</v>
      </c>
      <c r="P685" s="11">
        <f t="shared" si="95"/>
        <v>44883</v>
      </c>
      <c r="Q685" s="11">
        <f t="shared" si="96"/>
        <v>70129</v>
      </c>
      <c r="R685" s="294">
        <f t="shared" si="97"/>
        <v>100.86699428662752</v>
      </c>
      <c r="S685" s="294">
        <f t="shared" si="98"/>
        <v>100.86974110032362</v>
      </c>
      <c r="T685" s="294">
        <f t="shared" si="99"/>
        <v>100.86875224739302</v>
      </c>
    </row>
    <row r="686" spans="1:20" x14ac:dyDescent="0.2">
      <c r="A686" s="10" t="str">
        <f>IF(COUNTRY_INFO!A686=0," ",COUNTRY_INFO!A686)</f>
        <v>Ethiopia</v>
      </c>
      <c r="B686" s="10" t="str">
        <f>IF(COUNTRY_INFO!B686=0," ",COUNTRY_INFO!B686)</f>
        <v>SNNPR Kembata Tembaro</v>
      </c>
      <c r="C686" s="10" t="str">
        <f>IF(COUNTRY_INFO!C686=0," ",COUNTRY_INFO!C686)</f>
        <v>Angacha</v>
      </c>
      <c r="D686" s="11" t="str">
        <f>IF(COUNTRY_INFO!$T$9:$T$1000="MDA3 (IVM)", COUNTRY_INFO!$T$9:$T$1000, " ")</f>
        <v xml:space="preserve"> </v>
      </c>
      <c r="E686" s="109"/>
      <c r="F686" s="288"/>
      <c r="G686" s="288"/>
      <c r="H686" s="11">
        <f t="shared" si="91"/>
        <v>0</v>
      </c>
      <c r="I686" s="18"/>
      <c r="J686" s="18"/>
      <c r="K686" s="14">
        <f t="shared" si="92"/>
        <v>0</v>
      </c>
      <c r="L686" s="59"/>
      <c r="M686" s="59"/>
      <c r="N686" s="56">
        <f t="shared" si="93"/>
        <v>0</v>
      </c>
      <c r="O686" s="11">
        <f t="shared" si="94"/>
        <v>0</v>
      </c>
      <c r="P686" s="11">
        <f t="shared" si="95"/>
        <v>0</v>
      </c>
      <c r="Q686" s="11">
        <f t="shared" si="96"/>
        <v>0</v>
      </c>
      <c r="R686" s="230" t="str">
        <f t="shared" si="97"/>
        <v xml:space="preserve"> </v>
      </c>
      <c r="S686" s="230" t="str">
        <f t="shared" si="98"/>
        <v xml:space="preserve"> </v>
      </c>
      <c r="T686" s="230" t="str">
        <f t="shared" si="99"/>
        <v xml:space="preserve"> </v>
      </c>
    </row>
    <row r="687" spans="1:20" x14ac:dyDescent="0.2">
      <c r="A687" s="10" t="str">
        <f>IF(COUNTRY_INFO!A687=0," ",COUNTRY_INFO!A687)</f>
        <v>Ethiopia</v>
      </c>
      <c r="B687" s="10" t="str">
        <f>IF(COUNTRY_INFO!B687=0," ",COUNTRY_INFO!B687)</f>
        <v>SNNPR Kembata Tembaro</v>
      </c>
      <c r="C687" s="10" t="str">
        <f>IF(COUNTRY_INFO!C687=0," ",COUNTRY_INFO!C687)</f>
        <v>Danboya</v>
      </c>
      <c r="D687" s="11" t="str">
        <f>IF(COUNTRY_INFO!$T$9:$T$1000="MDA3 (IVM)", COUNTRY_INFO!$T$9:$T$1000, " ")</f>
        <v xml:space="preserve"> </v>
      </c>
      <c r="E687" s="109"/>
      <c r="F687" s="288"/>
      <c r="G687" s="288"/>
      <c r="H687" s="11">
        <f t="shared" si="91"/>
        <v>0</v>
      </c>
      <c r="I687" s="18"/>
      <c r="J687" s="18"/>
      <c r="K687" s="14">
        <f t="shared" si="92"/>
        <v>0</v>
      </c>
      <c r="L687" s="59"/>
      <c r="M687" s="59"/>
      <c r="N687" s="56">
        <f t="shared" si="93"/>
        <v>0</v>
      </c>
      <c r="O687" s="11">
        <f t="shared" si="94"/>
        <v>0</v>
      </c>
      <c r="P687" s="11">
        <f t="shared" si="95"/>
        <v>0</v>
      </c>
      <c r="Q687" s="11">
        <f t="shared" si="96"/>
        <v>0</v>
      </c>
      <c r="R687" s="230" t="str">
        <f t="shared" si="97"/>
        <v xml:space="preserve"> </v>
      </c>
      <c r="S687" s="230" t="str">
        <f t="shared" si="98"/>
        <v xml:space="preserve"> </v>
      </c>
      <c r="T687" s="230" t="str">
        <f t="shared" si="99"/>
        <v xml:space="preserve"> </v>
      </c>
    </row>
    <row r="688" spans="1:20" x14ac:dyDescent="0.2">
      <c r="A688" s="10" t="str">
        <f>IF(COUNTRY_INFO!A688=0," ",COUNTRY_INFO!A688)</f>
        <v>Ethiopia</v>
      </c>
      <c r="B688" s="10" t="str">
        <f>IF(COUNTRY_INFO!B688=0," ",COUNTRY_INFO!B688)</f>
        <v>SNNPR Kembata Tembaro</v>
      </c>
      <c r="C688" s="10" t="str">
        <f>IF(COUNTRY_INFO!C688=0," ",COUNTRY_INFO!C688)</f>
        <v>Doyogena</v>
      </c>
      <c r="D688" s="11" t="str">
        <f>IF(COUNTRY_INFO!$T$9:$T$1000="MDA3 (IVM)", COUNTRY_INFO!$T$9:$T$1000, " ")</f>
        <v xml:space="preserve"> </v>
      </c>
      <c r="E688" s="109"/>
      <c r="F688" s="288"/>
      <c r="G688" s="288"/>
      <c r="H688" s="11">
        <f t="shared" si="91"/>
        <v>0</v>
      </c>
      <c r="I688" s="18"/>
      <c r="J688" s="18"/>
      <c r="K688" s="14">
        <f t="shared" si="92"/>
        <v>0</v>
      </c>
      <c r="L688" s="59"/>
      <c r="M688" s="59"/>
      <c r="N688" s="56">
        <f t="shared" si="93"/>
        <v>0</v>
      </c>
      <c r="O688" s="11">
        <f t="shared" si="94"/>
        <v>0</v>
      </c>
      <c r="P688" s="11">
        <f t="shared" si="95"/>
        <v>0</v>
      </c>
      <c r="Q688" s="11">
        <f t="shared" si="96"/>
        <v>0</v>
      </c>
      <c r="R688" s="230" t="str">
        <f t="shared" si="97"/>
        <v xml:space="preserve"> </v>
      </c>
      <c r="S688" s="230" t="str">
        <f t="shared" si="98"/>
        <v xml:space="preserve"> </v>
      </c>
      <c r="T688" s="230" t="str">
        <f t="shared" si="99"/>
        <v xml:space="preserve"> </v>
      </c>
    </row>
    <row r="689" spans="1:20" x14ac:dyDescent="0.2">
      <c r="A689" s="10" t="str">
        <f>IF(COUNTRY_INFO!A689=0," ",COUNTRY_INFO!A689)</f>
        <v>Ethiopia</v>
      </c>
      <c r="B689" s="10" t="str">
        <f>IF(COUNTRY_INFO!B689=0," ",COUNTRY_INFO!B689)</f>
        <v>SNNPR Kembata Tembaro</v>
      </c>
      <c r="C689" s="10" t="str">
        <f>IF(COUNTRY_INFO!C689=0," ",COUNTRY_INFO!C689)</f>
        <v>Durame Town</v>
      </c>
      <c r="D689" s="11" t="str">
        <f>IF(COUNTRY_INFO!$T$9:$T$1000="MDA3 (IVM)", COUNTRY_INFO!$T$9:$T$1000, " ")</f>
        <v xml:space="preserve"> </v>
      </c>
      <c r="E689" s="109"/>
      <c r="F689" s="288"/>
      <c r="G689" s="288"/>
      <c r="H689" s="11">
        <f t="shared" si="91"/>
        <v>0</v>
      </c>
      <c r="I689" s="18"/>
      <c r="J689" s="18"/>
      <c r="K689" s="14">
        <f t="shared" si="92"/>
        <v>0</v>
      </c>
      <c r="L689" s="59"/>
      <c r="M689" s="59"/>
      <c r="N689" s="56">
        <f t="shared" si="93"/>
        <v>0</v>
      </c>
      <c r="O689" s="11">
        <f t="shared" si="94"/>
        <v>0</v>
      </c>
      <c r="P689" s="11">
        <f t="shared" si="95"/>
        <v>0</v>
      </c>
      <c r="Q689" s="11">
        <f t="shared" si="96"/>
        <v>0</v>
      </c>
      <c r="R689" s="230" t="str">
        <f t="shared" si="97"/>
        <v xml:space="preserve"> </v>
      </c>
      <c r="S689" s="230" t="str">
        <f t="shared" si="98"/>
        <v xml:space="preserve"> </v>
      </c>
      <c r="T689" s="230" t="str">
        <f t="shared" si="99"/>
        <v xml:space="preserve"> </v>
      </c>
    </row>
    <row r="690" spans="1:20" x14ac:dyDescent="0.2">
      <c r="A690" s="10" t="str">
        <f>IF(COUNTRY_INFO!A690=0," ",COUNTRY_INFO!A690)</f>
        <v>Ethiopia</v>
      </c>
      <c r="B690" s="10" t="str">
        <f>IF(COUNTRY_INFO!B690=0," ",COUNTRY_INFO!B690)</f>
        <v>SNNPR Kembata Tembaro</v>
      </c>
      <c r="C690" s="10" t="str">
        <f>IF(COUNTRY_INFO!C690=0," ",COUNTRY_INFO!C690)</f>
        <v>Hadero Tunto Zuria</v>
      </c>
      <c r="D690" s="11" t="str">
        <f>IF(COUNTRY_INFO!$T$9:$T$1000="MDA3 (IVM)", COUNTRY_INFO!$T$9:$T$1000, " ")</f>
        <v xml:space="preserve"> </v>
      </c>
      <c r="E690" s="109"/>
      <c r="F690" s="288"/>
      <c r="G690" s="288"/>
      <c r="H690" s="11">
        <f t="shared" si="91"/>
        <v>0</v>
      </c>
      <c r="I690" s="18"/>
      <c r="J690" s="18"/>
      <c r="K690" s="14">
        <f t="shared" si="92"/>
        <v>0</v>
      </c>
      <c r="L690" s="59"/>
      <c r="M690" s="59"/>
      <c r="N690" s="56">
        <f t="shared" si="93"/>
        <v>0</v>
      </c>
      <c r="O690" s="11">
        <f t="shared" si="94"/>
        <v>0</v>
      </c>
      <c r="P690" s="11">
        <f t="shared" si="95"/>
        <v>0</v>
      </c>
      <c r="Q690" s="11">
        <f t="shared" si="96"/>
        <v>0</v>
      </c>
      <c r="R690" s="230" t="str">
        <f t="shared" si="97"/>
        <v xml:space="preserve"> </v>
      </c>
      <c r="S690" s="230" t="str">
        <f t="shared" si="98"/>
        <v xml:space="preserve"> </v>
      </c>
      <c r="T690" s="230" t="str">
        <f t="shared" si="99"/>
        <v xml:space="preserve"> </v>
      </c>
    </row>
    <row r="691" spans="1:20" x14ac:dyDescent="0.2">
      <c r="A691" s="10" t="str">
        <f>IF(COUNTRY_INFO!A691=0," ",COUNTRY_INFO!A691)</f>
        <v>Ethiopia</v>
      </c>
      <c r="B691" s="10" t="str">
        <f>IF(COUNTRY_INFO!B691=0," ",COUNTRY_INFO!B691)</f>
        <v>SNNPR Kembata Tembaro</v>
      </c>
      <c r="C691" s="10" t="str">
        <f>IF(COUNTRY_INFO!C691=0," ",COUNTRY_INFO!C691)</f>
        <v>Kacha Birra</v>
      </c>
      <c r="D691" s="11" t="str">
        <f>IF(COUNTRY_INFO!$T$9:$T$1000="MDA3 (IVM)", COUNTRY_INFO!$T$9:$T$1000, " ")</f>
        <v xml:space="preserve"> </v>
      </c>
      <c r="E691" s="109"/>
      <c r="F691" s="288"/>
      <c r="G691" s="288"/>
      <c r="H691" s="11">
        <f t="shared" si="91"/>
        <v>0</v>
      </c>
      <c r="I691" s="18"/>
      <c r="J691" s="18"/>
      <c r="K691" s="14">
        <f t="shared" si="92"/>
        <v>0</v>
      </c>
      <c r="L691" s="59"/>
      <c r="M691" s="59"/>
      <c r="N691" s="56">
        <f t="shared" si="93"/>
        <v>0</v>
      </c>
      <c r="O691" s="11">
        <f t="shared" si="94"/>
        <v>0</v>
      </c>
      <c r="P691" s="11">
        <f t="shared" si="95"/>
        <v>0</v>
      </c>
      <c r="Q691" s="11">
        <f t="shared" si="96"/>
        <v>0</v>
      </c>
      <c r="R691" s="230" t="str">
        <f t="shared" si="97"/>
        <v xml:space="preserve"> </v>
      </c>
      <c r="S691" s="230" t="str">
        <f t="shared" si="98"/>
        <v xml:space="preserve"> </v>
      </c>
      <c r="T691" s="230" t="str">
        <f t="shared" si="99"/>
        <v xml:space="preserve"> </v>
      </c>
    </row>
    <row r="692" spans="1:20" x14ac:dyDescent="0.2">
      <c r="A692" s="10" t="str">
        <f>IF(COUNTRY_INFO!A692=0," ",COUNTRY_INFO!A692)</f>
        <v>Ethiopia</v>
      </c>
      <c r="B692" s="10" t="str">
        <f>IF(COUNTRY_INFO!B692=0," ",COUNTRY_INFO!B692)</f>
        <v>SNNPR Kembata Tembaro</v>
      </c>
      <c r="C692" s="10" t="str">
        <f>IF(COUNTRY_INFO!C692=0," ",COUNTRY_INFO!C692)</f>
        <v>Kedida Gamela</v>
      </c>
      <c r="D692" s="11" t="str">
        <f>IF(COUNTRY_INFO!$T$9:$T$1000="MDA3 (IVM)", COUNTRY_INFO!$T$9:$T$1000, " ")</f>
        <v xml:space="preserve"> </v>
      </c>
      <c r="E692" s="109"/>
      <c r="F692" s="288"/>
      <c r="G692" s="288"/>
      <c r="H692" s="11">
        <f t="shared" si="91"/>
        <v>0</v>
      </c>
      <c r="I692" s="18"/>
      <c r="J692" s="18"/>
      <c r="K692" s="14">
        <f t="shared" si="92"/>
        <v>0</v>
      </c>
      <c r="L692" s="59"/>
      <c r="M692" s="59"/>
      <c r="N692" s="56">
        <f t="shared" si="93"/>
        <v>0</v>
      </c>
      <c r="O692" s="11">
        <f t="shared" si="94"/>
        <v>0</v>
      </c>
      <c r="P692" s="11">
        <f t="shared" si="95"/>
        <v>0</v>
      </c>
      <c r="Q692" s="11">
        <f t="shared" si="96"/>
        <v>0</v>
      </c>
      <c r="R692" s="230" t="str">
        <f t="shared" si="97"/>
        <v xml:space="preserve"> </v>
      </c>
      <c r="S692" s="230" t="str">
        <f t="shared" si="98"/>
        <v xml:space="preserve"> </v>
      </c>
      <c r="T692" s="230" t="str">
        <f t="shared" si="99"/>
        <v xml:space="preserve"> </v>
      </c>
    </row>
    <row r="693" spans="1:20" x14ac:dyDescent="0.2">
      <c r="A693" s="10" t="str">
        <f>IF(COUNTRY_INFO!A693=0," ",COUNTRY_INFO!A693)</f>
        <v>Ethiopia</v>
      </c>
      <c r="B693" s="10" t="str">
        <f>IF(COUNTRY_INFO!B693=0," ",COUNTRY_INFO!B693)</f>
        <v>SNNPR Kembata Tembaro</v>
      </c>
      <c r="C693" s="10" t="str">
        <f>IF(COUNTRY_INFO!C693=0," ",COUNTRY_INFO!C693)</f>
        <v>Tembaro</v>
      </c>
      <c r="D693" s="11" t="str">
        <f>IF(COUNTRY_INFO!$T$9:$T$1000="MDA3 (IVM)", COUNTRY_INFO!$T$9:$T$1000, " ")</f>
        <v xml:space="preserve"> </v>
      </c>
      <c r="E693" s="109"/>
      <c r="F693" s="288"/>
      <c r="G693" s="288"/>
      <c r="H693" s="11">
        <f t="shared" si="91"/>
        <v>0</v>
      </c>
      <c r="I693" s="18"/>
      <c r="J693" s="18"/>
      <c r="K693" s="14">
        <f t="shared" si="92"/>
        <v>0</v>
      </c>
      <c r="L693" s="59"/>
      <c r="M693" s="59"/>
      <c r="N693" s="56">
        <f t="shared" si="93"/>
        <v>0</v>
      </c>
      <c r="O693" s="11">
        <f t="shared" si="94"/>
        <v>0</v>
      </c>
      <c r="P693" s="11">
        <f t="shared" si="95"/>
        <v>0</v>
      </c>
      <c r="Q693" s="11">
        <f t="shared" si="96"/>
        <v>0</v>
      </c>
      <c r="R693" s="230" t="str">
        <f t="shared" si="97"/>
        <v xml:space="preserve"> </v>
      </c>
      <c r="S693" s="230" t="str">
        <f t="shared" si="98"/>
        <v xml:space="preserve"> </v>
      </c>
      <c r="T693" s="230" t="str">
        <f t="shared" si="99"/>
        <v xml:space="preserve"> </v>
      </c>
    </row>
    <row r="694" spans="1:20" x14ac:dyDescent="0.2">
      <c r="A694" s="10" t="str">
        <f>IF(COUNTRY_INFO!A694=0," ",COUNTRY_INFO!A694)</f>
        <v>Ethiopia</v>
      </c>
      <c r="B694" s="10" t="str">
        <f>IF(COUNTRY_INFO!B694=0," ",COUNTRY_INFO!B694)</f>
        <v>SNNPR Konta Special Woreda</v>
      </c>
      <c r="C694" s="10" t="str">
        <f>IF(COUNTRY_INFO!C694=0," ",COUNTRY_INFO!C694)</f>
        <v>Konta</v>
      </c>
      <c r="D694" s="11" t="str">
        <f>IF(COUNTRY_INFO!$T$9:$T$1000="MDA3 (IVM)", COUNTRY_INFO!$T$9:$T$1000, " ")</f>
        <v>MDA3 (IVM)</v>
      </c>
      <c r="E694" s="253" t="s">
        <v>1185</v>
      </c>
      <c r="F694" s="288">
        <v>36252</v>
      </c>
      <c r="G694" s="295">
        <v>64447</v>
      </c>
      <c r="H694" s="11">
        <f t="shared" si="91"/>
        <v>100699</v>
      </c>
      <c r="I694" s="18">
        <v>35519</v>
      </c>
      <c r="J694" s="18">
        <v>63146</v>
      </c>
      <c r="K694" s="14">
        <f t="shared" si="92"/>
        <v>98665</v>
      </c>
      <c r="L694" s="59">
        <v>37749</v>
      </c>
      <c r="M694" s="59">
        <v>67109</v>
      </c>
      <c r="N694" s="56">
        <f t="shared" si="93"/>
        <v>104858</v>
      </c>
      <c r="O694" s="11">
        <f t="shared" si="94"/>
        <v>37749</v>
      </c>
      <c r="P694" s="11">
        <f t="shared" si="95"/>
        <v>67109</v>
      </c>
      <c r="Q694" s="11">
        <f t="shared" si="96"/>
        <v>104858</v>
      </c>
      <c r="R694" s="294">
        <f t="shared" si="97"/>
        <v>104.12942734193975</v>
      </c>
      <c r="S694" s="294">
        <f t="shared" si="98"/>
        <v>104.13052585845735</v>
      </c>
      <c r="T694" s="294">
        <f t="shared" si="99"/>
        <v>104.13013038858381</v>
      </c>
    </row>
    <row r="695" spans="1:20" x14ac:dyDescent="0.2">
      <c r="A695" s="10" t="str">
        <f>IF(COUNTRY_INFO!A695=0," ",COUNTRY_INFO!A695)</f>
        <v>Ethiopia</v>
      </c>
      <c r="B695" s="10" t="str">
        <f>IF(COUNTRY_INFO!B695=0," ",COUNTRY_INFO!B695)</f>
        <v>SNNPR Segen</v>
      </c>
      <c r="C695" s="10" t="str">
        <f>IF(COUNTRY_INFO!C695=0," ",COUNTRY_INFO!C695)</f>
        <v>Alle</v>
      </c>
      <c r="D695" s="11" t="str">
        <f>IF(COUNTRY_INFO!$T$9:$T$1000="MDA3 (IVM)", COUNTRY_INFO!$T$9:$T$1000, " ")</f>
        <v>MDA3 (IVM)</v>
      </c>
      <c r="E695" s="253" t="s">
        <v>1185</v>
      </c>
      <c r="F695" s="288">
        <v>24643</v>
      </c>
      <c r="G695" s="295">
        <v>43809</v>
      </c>
      <c r="H695" s="11">
        <f t="shared" si="91"/>
        <v>68452</v>
      </c>
      <c r="I695" s="18">
        <v>9622</v>
      </c>
      <c r="J695" s="18">
        <v>17105</v>
      </c>
      <c r="K695" s="14">
        <f t="shared" si="92"/>
        <v>26727</v>
      </c>
      <c r="L695" s="59">
        <v>9634</v>
      </c>
      <c r="M695" s="59">
        <v>17126</v>
      </c>
      <c r="N695" s="56">
        <f t="shared" si="93"/>
        <v>26760</v>
      </c>
      <c r="O695" s="11">
        <f t="shared" si="94"/>
        <v>9634</v>
      </c>
      <c r="P695" s="11">
        <f t="shared" si="95"/>
        <v>17126</v>
      </c>
      <c r="Q695" s="11">
        <f t="shared" si="96"/>
        <v>26760</v>
      </c>
      <c r="R695" s="230">
        <f t="shared" si="97"/>
        <v>39.094266120196401</v>
      </c>
      <c r="S695" s="230">
        <f t="shared" si="98"/>
        <v>39.0924239311557</v>
      </c>
      <c r="T695" s="230">
        <f t="shared" si="99"/>
        <v>39.09308712674575</v>
      </c>
    </row>
    <row r="696" spans="1:20" x14ac:dyDescent="0.2">
      <c r="A696" s="10" t="str">
        <f>IF(COUNTRY_INFO!A696=0," ",COUNTRY_INFO!A696)</f>
        <v>Ethiopia</v>
      </c>
      <c r="B696" s="10" t="str">
        <f>IF(COUNTRY_INFO!B696=0," ",COUNTRY_INFO!B696)</f>
        <v>SNNPR Segen</v>
      </c>
      <c r="C696" s="10" t="str">
        <f>IF(COUNTRY_INFO!C696=0," ",COUNTRY_INFO!C696)</f>
        <v>Amaro</v>
      </c>
      <c r="D696" s="11" t="str">
        <f>IF(COUNTRY_INFO!$T$9:$T$1000="MDA3 (IVM)", COUNTRY_INFO!$T$9:$T$1000, " ")</f>
        <v xml:space="preserve"> </v>
      </c>
      <c r="E696" s="109"/>
      <c r="F696" s="288"/>
      <c r="G696" s="288"/>
      <c r="H696" s="11">
        <f t="shared" si="91"/>
        <v>0</v>
      </c>
      <c r="I696" s="18"/>
      <c r="J696" s="18"/>
      <c r="K696" s="14">
        <f t="shared" si="92"/>
        <v>0</v>
      </c>
      <c r="L696" s="59"/>
      <c r="M696" s="59"/>
      <c r="N696" s="56">
        <f t="shared" si="93"/>
        <v>0</v>
      </c>
      <c r="O696" s="11">
        <f t="shared" si="94"/>
        <v>0</v>
      </c>
      <c r="P696" s="11">
        <f t="shared" si="95"/>
        <v>0</v>
      </c>
      <c r="Q696" s="11">
        <f t="shared" si="96"/>
        <v>0</v>
      </c>
      <c r="R696" s="230" t="str">
        <f t="shared" si="97"/>
        <v xml:space="preserve"> </v>
      </c>
      <c r="S696" s="230" t="str">
        <f t="shared" si="98"/>
        <v xml:space="preserve"> </v>
      </c>
      <c r="T696" s="230" t="str">
        <f t="shared" si="99"/>
        <v xml:space="preserve"> </v>
      </c>
    </row>
    <row r="697" spans="1:20" x14ac:dyDescent="0.2">
      <c r="A697" s="10" t="str">
        <f>IF(COUNTRY_INFO!A697=0," ",COUNTRY_INFO!A697)</f>
        <v>Ethiopia</v>
      </c>
      <c r="B697" s="10" t="str">
        <f>IF(COUNTRY_INFO!B697=0," ",COUNTRY_INFO!B697)</f>
        <v>SNNPR Segen</v>
      </c>
      <c r="C697" s="10" t="str">
        <f>IF(COUNTRY_INFO!C697=0," ",COUNTRY_INFO!C697)</f>
        <v>Burji</v>
      </c>
      <c r="D697" s="11" t="str">
        <f>IF(COUNTRY_INFO!$T$9:$T$1000="MDA3 (IVM)", COUNTRY_INFO!$T$9:$T$1000, " ")</f>
        <v xml:space="preserve"> </v>
      </c>
      <c r="E697" s="109"/>
      <c r="F697" s="288"/>
      <c r="G697" s="288"/>
      <c r="H697" s="11">
        <f t="shared" si="91"/>
        <v>0</v>
      </c>
      <c r="I697" s="18"/>
      <c r="J697" s="18"/>
      <c r="K697" s="14">
        <f t="shared" si="92"/>
        <v>0</v>
      </c>
      <c r="L697" s="59"/>
      <c r="M697" s="59"/>
      <c r="N697" s="56">
        <f t="shared" si="93"/>
        <v>0</v>
      </c>
      <c r="O697" s="11">
        <f t="shared" si="94"/>
        <v>0</v>
      </c>
      <c r="P697" s="11">
        <f t="shared" si="95"/>
        <v>0</v>
      </c>
      <c r="Q697" s="11">
        <f t="shared" si="96"/>
        <v>0</v>
      </c>
      <c r="R697" s="230" t="str">
        <f t="shared" si="97"/>
        <v xml:space="preserve"> </v>
      </c>
      <c r="S697" s="230" t="str">
        <f t="shared" si="98"/>
        <v xml:space="preserve"> </v>
      </c>
      <c r="T697" s="230" t="str">
        <f t="shared" si="99"/>
        <v xml:space="preserve"> </v>
      </c>
    </row>
    <row r="698" spans="1:20" x14ac:dyDescent="0.2">
      <c r="A698" s="10" t="str">
        <f>IF(COUNTRY_INFO!A698=0," ",COUNTRY_INFO!A698)</f>
        <v>Ethiopia</v>
      </c>
      <c r="B698" s="10" t="str">
        <f>IF(COUNTRY_INFO!B698=0," ",COUNTRY_INFO!B698)</f>
        <v>SNNPR Segen</v>
      </c>
      <c r="C698" s="10" t="str">
        <f>IF(COUNTRY_INFO!C698=0," ",COUNTRY_INFO!C698)</f>
        <v>Derashe</v>
      </c>
      <c r="D698" s="11" t="str">
        <f>IF(COUNTRY_INFO!$T$9:$T$1000="MDA3 (IVM)", COUNTRY_INFO!$T$9:$T$1000, " ")</f>
        <v xml:space="preserve"> </v>
      </c>
      <c r="E698" s="109"/>
      <c r="F698" s="288"/>
      <c r="G698" s="288"/>
      <c r="H698" s="11">
        <f t="shared" si="91"/>
        <v>0</v>
      </c>
      <c r="I698" s="18"/>
      <c r="J698" s="18"/>
      <c r="K698" s="14">
        <f t="shared" si="92"/>
        <v>0</v>
      </c>
      <c r="L698" s="59"/>
      <c r="M698" s="59"/>
      <c r="N698" s="56">
        <f t="shared" si="93"/>
        <v>0</v>
      </c>
      <c r="O698" s="11">
        <f t="shared" si="94"/>
        <v>0</v>
      </c>
      <c r="P698" s="11">
        <f t="shared" si="95"/>
        <v>0</v>
      </c>
      <c r="Q698" s="11">
        <f t="shared" si="96"/>
        <v>0</v>
      </c>
      <c r="R698" s="230" t="str">
        <f t="shared" si="97"/>
        <v xml:space="preserve"> </v>
      </c>
      <c r="S698" s="230" t="str">
        <f t="shared" si="98"/>
        <v xml:space="preserve"> </v>
      </c>
      <c r="T698" s="230" t="str">
        <f t="shared" si="99"/>
        <v xml:space="preserve"> </v>
      </c>
    </row>
    <row r="699" spans="1:20" x14ac:dyDescent="0.2">
      <c r="A699" s="10" t="str">
        <f>IF(COUNTRY_INFO!A699=0," ",COUNTRY_INFO!A699)</f>
        <v>Ethiopia</v>
      </c>
      <c r="B699" s="10" t="str">
        <f>IF(COUNTRY_INFO!B699=0," ",COUNTRY_INFO!B699)</f>
        <v>SNNPR Segen</v>
      </c>
      <c r="C699" s="10" t="str">
        <f>IF(COUNTRY_INFO!C699=0," ",COUNTRY_INFO!C699)</f>
        <v>Konso</v>
      </c>
      <c r="D699" s="11" t="str">
        <f>IF(COUNTRY_INFO!$T$9:$T$1000="MDA3 (IVM)", COUNTRY_INFO!$T$9:$T$1000, " ")</f>
        <v xml:space="preserve"> </v>
      </c>
      <c r="E699" s="109"/>
      <c r="F699" s="288"/>
      <c r="G699" s="288"/>
      <c r="H699" s="11">
        <f t="shared" si="91"/>
        <v>0</v>
      </c>
      <c r="I699" s="18"/>
      <c r="J699" s="18"/>
      <c r="K699" s="14">
        <f t="shared" si="92"/>
        <v>0</v>
      </c>
      <c r="L699" s="59"/>
      <c r="M699" s="59"/>
      <c r="N699" s="56">
        <f t="shared" si="93"/>
        <v>0</v>
      </c>
      <c r="O699" s="11">
        <f t="shared" si="94"/>
        <v>0</v>
      </c>
      <c r="P699" s="11">
        <f t="shared" si="95"/>
        <v>0</v>
      </c>
      <c r="Q699" s="11">
        <f t="shared" si="96"/>
        <v>0</v>
      </c>
      <c r="R699" s="230" t="str">
        <f t="shared" si="97"/>
        <v xml:space="preserve"> </v>
      </c>
      <c r="S699" s="230" t="str">
        <f t="shared" si="98"/>
        <v xml:space="preserve"> </v>
      </c>
      <c r="T699" s="230" t="str">
        <f t="shared" si="99"/>
        <v xml:space="preserve"> </v>
      </c>
    </row>
    <row r="700" spans="1:20" x14ac:dyDescent="0.2">
      <c r="A700" s="10" t="str">
        <f>IF(COUNTRY_INFO!A700=0," ",COUNTRY_INFO!A700)</f>
        <v>Ethiopia</v>
      </c>
      <c r="B700" s="10" t="str">
        <f>IF(COUNTRY_INFO!B700=0," ",COUNTRY_INFO!B700)</f>
        <v>SNNPR Sheka</v>
      </c>
      <c r="C700" s="10" t="str">
        <f>IF(COUNTRY_INFO!C700=0," ",COUNTRY_INFO!C700)</f>
        <v>Andracha</v>
      </c>
      <c r="D700" s="11" t="str">
        <f>IF(COUNTRY_INFO!$T$9:$T$1000="MDA3 (IVM)", COUNTRY_INFO!$T$9:$T$1000, " ")</f>
        <v>MDA3 (IVM)</v>
      </c>
      <c r="E700" s="253" t="s">
        <v>1185</v>
      </c>
      <c r="F700" s="288">
        <v>9575</v>
      </c>
      <c r="G700" s="295">
        <v>17022</v>
      </c>
      <c r="H700" s="11">
        <f t="shared" si="91"/>
        <v>26597</v>
      </c>
      <c r="I700" s="18">
        <v>9622</v>
      </c>
      <c r="J700" s="18">
        <v>17105</v>
      </c>
      <c r="K700" s="14">
        <f t="shared" si="92"/>
        <v>26727</v>
      </c>
      <c r="L700" s="59">
        <v>9634</v>
      </c>
      <c r="M700" s="59">
        <v>17126</v>
      </c>
      <c r="N700" s="56">
        <f t="shared" si="93"/>
        <v>26760</v>
      </c>
      <c r="O700" s="11">
        <f t="shared" si="94"/>
        <v>9634</v>
      </c>
      <c r="P700" s="11">
        <f t="shared" si="95"/>
        <v>17126</v>
      </c>
      <c r="Q700" s="11">
        <f t="shared" si="96"/>
        <v>26760</v>
      </c>
      <c r="R700" s="294">
        <f t="shared" si="97"/>
        <v>100.61618798955614</v>
      </c>
      <c r="S700" s="294">
        <f t="shared" si="98"/>
        <v>100.61097403360357</v>
      </c>
      <c r="T700" s="294">
        <f t="shared" si="99"/>
        <v>100.61285107342934</v>
      </c>
    </row>
    <row r="701" spans="1:20" x14ac:dyDescent="0.2">
      <c r="A701" s="10" t="str">
        <f>IF(COUNTRY_INFO!A701=0," ",COUNTRY_INFO!A701)</f>
        <v>Ethiopia</v>
      </c>
      <c r="B701" s="10" t="str">
        <f>IF(COUNTRY_INFO!B701=0," ",COUNTRY_INFO!B701)</f>
        <v>SNNPR Sheka</v>
      </c>
      <c r="C701" s="10" t="str">
        <f>IF(COUNTRY_INFO!C701=0," ",COUNTRY_INFO!C701)</f>
        <v>Masha</v>
      </c>
      <c r="D701" s="11" t="str">
        <f>IF(COUNTRY_INFO!$T$9:$T$1000="MDA3 (IVM)", COUNTRY_INFO!$T$9:$T$1000, " ")</f>
        <v>MDA3 (IVM)</v>
      </c>
      <c r="E701" s="253" t="s">
        <v>1185</v>
      </c>
      <c r="F701" s="288">
        <v>13339</v>
      </c>
      <c r="G701" s="295">
        <v>23715</v>
      </c>
      <c r="H701" s="11">
        <f t="shared" si="91"/>
        <v>37054</v>
      </c>
      <c r="I701" s="18">
        <v>11846</v>
      </c>
      <c r="J701" s="18">
        <v>21060</v>
      </c>
      <c r="K701" s="14">
        <f t="shared" si="92"/>
        <v>32906</v>
      </c>
      <c r="L701" s="59">
        <v>12025</v>
      </c>
      <c r="M701" s="59">
        <v>21378</v>
      </c>
      <c r="N701" s="56">
        <f t="shared" si="93"/>
        <v>33403</v>
      </c>
      <c r="O701" s="11">
        <f t="shared" si="94"/>
        <v>12025</v>
      </c>
      <c r="P701" s="11">
        <f t="shared" si="95"/>
        <v>21378</v>
      </c>
      <c r="Q701" s="11">
        <f t="shared" si="96"/>
        <v>33403</v>
      </c>
      <c r="R701" s="293">
        <f t="shared" si="97"/>
        <v>90.149186595696833</v>
      </c>
      <c r="S701" s="293">
        <f t="shared" si="98"/>
        <v>90.145477545857062</v>
      </c>
      <c r="T701" s="293">
        <f t="shared" si="99"/>
        <v>90.146812759756031</v>
      </c>
    </row>
    <row r="702" spans="1:20" x14ac:dyDescent="0.2">
      <c r="A702" s="10" t="str">
        <f>IF(COUNTRY_INFO!A702=0," ",COUNTRY_INFO!A702)</f>
        <v>Ethiopia</v>
      </c>
      <c r="B702" s="10" t="str">
        <f>IF(COUNTRY_INFO!B702=0," ",COUNTRY_INFO!B702)</f>
        <v>SNNPR Sheka</v>
      </c>
      <c r="C702" s="10" t="str">
        <f>IF(COUNTRY_INFO!C702=0," ",COUNTRY_INFO!C702)</f>
        <v>Masha Town</v>
      </c>
      <c r="D702" s="11" t="str">
        <f>IF(COUNTRY_INFO!$T$9:$T$1000="MDA3 (IVM)", COUNTRY_INFO!$T$9:$T$1000, " ")</f>
        <v>MDA3 (IVM)</v>
      </c>
      <c r="E702" s="253" t="s">
        <v>1185</v>
      </c>
      <c r="F702" s="288">
        <v>3105</v>
      </c>
      <c r="G702" s="295">
        <v>5519</v>
      </c>
      <c r="H702" s="11">
        <f t="shared" si="91"/>
        <v>8624</v>
      </c>
      <c r="I702" s="18">
        <v>3144</v>
      </c>
      <c r="J702" s="18">
        <v>5589</v>
      </c>
      <c r="K702" s="14">
        <f t="shared" si="92"/>
        <v>8733</v>
      </c>
      <c r="L702" s="59">
        <v>3139</v>
      </c>
      <c r="M702" s="59">
        <v>5581</v>
      </c>
      <c r="N702" s="56">
        <f t="shared" si="93"/>
        <v>8720</v>
      </c>
      <c r="O702" s="11">
        <f t="shared" si="94"/>
        <v>3144</v>
      </c>
      <c r="P702" s="11">
        <f t="shared" si="95"/>
        <v>5589</v>
      </c>
      <c r="Q702" s="11">
        <f t="shared" si="96"/>
        <v>8733</v>
      </c>
      <c r="R702" s="294">
        <f t="shared" si="97"/>
        <v>101.256038647343</v>
      </c>
      <c r="S702" s="294">
        <f t="shared" si="98"/>
        <v>101.26834571480342</v>
      </c>
      <c r="T702" s="294">
        <f t="shared" si="99"/>
        <v>101.2639146567718</v>
      </c>
    </row>
    <row r="703" spans="1:20" x14ac:dyDescent="0.2">
      <c r="A703" s="10" t="str">
        <f>IF(COUNTRY_INFO!A703=0," ",COUNTRY_INFO!A703)</f>
        <v>Ethiopia</v>
      </c>
      <c r="B703" s="10" t="str">
        <f>IF(COUNTRY_INFO!B703=0," ",COUNTRY_INFO!B703)</f>
        <v>SNNPR Sheka</v>
      </c>
      <c r="C703" s="10" t="str">
        <f>IF(COUNTRY_INFO!C703=0," ",COUNTRY_INFO!C703)</f>
        <v>Tepi Town</v>
      </c>
      <c r="D703" s="11" t="str">
        <f>IF(COUNTRY_INFO!$T$9:$T$1000="MDA3 (IVM)", COUNTRY_INFO!$T$9:$T$1000, " ")</f>
        <v>MDA3 (IVM)</v>
      </c>
      <c r="E703" s="253" t="s">
        <v>1185</v>
      </c>
      <c r="F703" s="288">
        <v>11357</v>
      </c>
      <c r="G703" s="295">
        <v>20191</v>
      </c>
      <c r="H703" s="11">
        <f t="shared" si="91"/>
        <v>31548</v>
      </c>
      <c r="I703" s="18">
        <v>10623</v>
      </c>
      <c r="J703" s="18">
        <v>18884</v>
      </c>
      <c r="K703" s="14">
        <f t="shared" si="92"/>
        <v>29507</v>
      </c>
      <c r="L703" s="59">
        <v>10167</v>
      </c>
      <c r="M703" s="59">
        <v>18075</v>
      </c>
      <c r="N703" s="56">
        <f t="shared" si="93"/>
        <v>28242</v>
      </c>
      <c r="O703" s="11">
        <f t="shared" si="94"/>
        <v>10623</v>
      </c>
      <c r="P703" s="11">
        <f t="shared" si="95"/>
        <v>18884</v>
      </c>
      <c r="Q703" s="11">
        <f t="shared" si="96"/>
        <v>29507</v>
      </c>
      <c r="R703" s="293">
        <f t="shared" si="97"/>
        <v>93.53702562296381</v>
      </c>
      <c r="S703" s="293">
        <f t="shared" si="98"/>
        <v>93.52681887969888</v>
      </c>
      <c r="T703" s="293">
        <f t="shared" si="99"/>
        <v>93.530493216685684</v>
      </c>
    </row>
    <row r="704" spans="1:20" x14ac:dyDescent="0.2">
      <c r="A704" s="10" t="str">
        <f>IF(COUNTRY_INFO!A704=0," ",COUNTRY_INFO!A704)</f>
        <v>Ethiopia</v>
      </c>
      <c r="B704" s="10" t="str">
        <f>IF(COUNTRY_INFO!B704=0," ",COUNTRY_INFO!B704)</f>
        <v>SNNPR Sheka</v>
      </c>
      <c r="C704" s="10" t="str">
        <f>IF(COUNTRY_INFO!C704=0," ",COUNTRY_INFO!C704)</f>
        <v>Yeki</v>
      </c>
      <c r="D704" s="11" t="str">
        <f>IF(COUNTRY_INFO!$T$9:$T$1000="MDA3 (IVM)", COUNTRY_INFO!$T$9:$T$1000, " ")</f>
        <v>MDA3 (IVM)</v>
      </c>
      <c r="E704" s="253" t="s">
        <v>1185</v>
      </c>
      <c r="F704" s="288">
        <v>43007</v>
      </c>
      <c r="G704" s="295">
        <v>76457</v>
      </c>
      <c r="H704" s="11">
        <f t="shared" si="91"/>
        <v>119464</v>
      </c>
      <c r="I704" s="18">
        <v>38131</v>
      </c>
      <c r="J704" s="18">
        <v>67788</v>
      </c>
      <c r="K704" s="14">
        <f t="shared" si="92"/>
        <v>105919</v>
      </c>
      <c r="L704" s="59">
        <v>38917</v>
      </c>
      <c r="M704" s="59">
        <v>69187</v>
      </c>
      <c r="N704" s="56">
        <f t="shared" si="93"/>
        <v>108104</v>
      </c>
      <c r="O704" s="11">
        <f t="shared" si="94"/>
        <v>38917</v>
      </c>
      <c r="P704" s="11">
        <f t="shared" si="95"/>
        <v>69187</v>
      </c>
      <c r="Q704" s="11">
        <f t="shared" si="96"/>
        <v>108104</v>
      </c>
      <c r="R704" s="293">
        <f t="shared" si="97"/>
        <v>90.489920245541427</v>
      </c>
      <c r="S704" s="293">
        <f t="shared" si="98"/>
        <v>90.49138731574611</v>
      </c>
      <c r="T704" s="293">
        <f t="shared" si="99"/>
        <v>90.490859170963631</v>
      </c>
    </row>
    <row r="705" spans="1:20" x14ac:dyDescent="0.2">
      <c r="A705" s="10" t="str">
        <f>IF(COUNTRY_INFO!A705=0," ",COUNTRY_INFO!A705)</f>
        <v>Ethiopia</v>
      </c>
      <c r="B705" s="10" t="str">
        <f>IF(COUNTRY_INFO!B705=0," ",COUNTRY_INFO!B705)</f>
        <v>SNNPR Sidama</v>
      </c>
      <c r="C705" s="10" t="str">
        <f>IF(COUNTRY_INFO!C705=0," ",COUNTRY_INFO!C705)</f>
        <v>Aleta Chiko (Chiko)</v>
      </c>
      <c r="D705" s="11" t="str">
        <f>IF(COUNTRY_INFO!$T$9:$T$1000="MDA3 (IVM)", COUNTRY_INFO!$T$9:$T$1000, " ")</f>
        <v>MDA3 (IVM)</v>
      </c>
      <c r="E705" s="253" t="s">
        <v>1185</v>
      </c>
      <c r="F705" s="288">
        <v>60221</v>
      </c>
      <c r="G705" s="295">
        <v>107059</v>
      </c>
      <c r="H705" s="11">
        <f t="shared" si="91"/>
        <v>167280</v>
      </c>
      <c r="I705" s="18">
        <v>24618</v>
      </c>
      <c r="J705" s="18">
        <v>43766</v>
      </c>
      <c r="K705" s="14">
        <f t="shared" si="92"/>
        <v>68384</v>
      </c>
      <c r="L705" s="59">
        <v>26085</v>
      </c>
      <c r="M705" s="59">
        <v>46374</v>
      </c>
      <c r="N705" s="56">
        <f t="shared" si="93"/>
        <v>72459</v>
      </c>
      <c r="O705" s="11">
        <f t="shared" si="94"/>
        <v>26085</v>
      </c>
      <c r="P705" s="11">
        <f t="shared" si="95"/>
        <v>46374</v>
      </c>
      <c r="Q705" s="11">
        <f t="shared" si="96"/>
        <v>72459</v>
      </c>
      <c r="R705" s="230">
        <f t="shared" si="97"/>
        <v>43.315454741701402</v>
      </c>
      <c r="S705" s="230">
        <f t="shared" si="98"/>
        <v>43.316302225875454</v>
      </c>
      <c r="T705" s="230">
        <f t="shared" si="99"/>
        <v>43.315997130559545</v>
      </c>
    </row>
    <row r="706" spans="1:20" x14ac:dyDescent="0.2">
      <c r="A706" s="10" t="str">
        <f>IF(COUNTRY_INFO!A706=0," ",COUNTRY_INFO!A706)</f>
        <v>Ethiopia</v>
      </c>
      <c r="B706" s="10" t="str">
        <f>IF(COUNTRY_INFO!B706=0," ",COUNTRY_INFO!B706)</f>
        <v>SNNPR Sidama</v>
      </c>
      <c r="C706" s="10" t="str">
        <f>IF(COUNTRY_INFO!C706=0," ",COUNTRY_INFO!C706)</f>
        <v>Aleta Wondo</v>
      </c>
      <c r="D706" s="11" t="str">
        <f>IF(COUNTRY_INFO!$T$9:$T$1000="MDA3 (IVM)", COUNTRY_INFO!$T$9:$T$1000, " ")</f>
        <v xml:space="preserve"> </v>
      </c>
      <c r="E706" s="109"/>
      <c r="F706" s="288"/>
      <c r="G706" s="288"/>
      <c r="H706" s="11">
        <f t="shared" si="91"/>
        <v>0</v>
      </c>
      <c r="I706" s="18"/>
      <c r="J706" s="18"/>
      <c r="K706" s="14">
        <f t="shared" si="92"/>
        <v>0</v>
      </c>
      <c r="L706" s="59"/>
      <c r="M706" s="59"/>
      <c r="N706" s="56">
        <f t="shared" si="93"/>
        <v>0</v>
      </c>
      <c r="O706" s="11">
        <f t="shared" si="94"/>
        <v>0</v>
      </c>
      <c r="P706" s="11">
        <f t="shared" si="95"/>
        <v>0</v>
      </c>
      <c r="Q706" s="11">
        <f t="shared" si="96"/>
        <v>0</v>
      </c>
      <c r="R706" s="230" t="str">
        <f t="shared" si="97"/>
        <v xml:space="preserve"> </v>
      </c>
      <c r="S706" s="230" t="str">
        <f t="shared" si="98"/>
        <v xml:space="preserve"> </v>
      </c>
      <c r="T706" s="230" t="str">
        <f t="shared" si="99"/>
        <v xml:space="preserve"> </v>
      </c>
    </row>
    <row r="707" spans="1:20" x14ac:dyDescent="0.2">
      <c r="A707" s="10" t="str">
        <f>IF(COUNTRY_INFO!A707=0," ",COUNTRY_INFO!A707)</f>
        <v>Ethiopia</v>
      </c>
      <c r="B707" s="10" t="str">
        <f>IF(COUNTRY_INFO!B707=0," ",COUNTRY_INFO!B707)</f>
        <v>SNNPR Sidama</v>
      </c>
      <c r="C707" s="10" t="str">
        <f>IF(COUNTRY_INFO!C707=0," ",COUNTRY_INFO!C707)</f>
        <v>Aleta Wondo Town</v>
      </c>
      <c r="D707" s="11" t="str">
        <f>IF(COUNTRY_INFO!$T$9:$T$1000="MDA3 (IVM)", COUNTRY_INFO!$T$9:$T$1000, " ")</f>
        <v xml:space="preserve"> </v>
      </c>
      <c r="E707" s="109"/>
      <c r="F707" s="288"/>
      <c r="G707" s="288"/>
      <c r="H707" s="11">
        <f t="shared" si="91"/>
        <v>0</v>
      </c>
      <c r="I707" s="18"/>
      <c r="J707" s="18"/>
      <c r="K707" s="14">
        <f t="shared" si="92"/>
        <v>0</v>
      </c>
      <c r="L707" s="59"/>
      <c r="M707" s="59"/>
      <c r="N707" s="56">
        <f t="shared" si="93"/>
        <v>0</v>
      </c>
      <c r="O707" s="11">
        <f t="shared" si="94"/>
        <v>0</v>
      </c>
      <c r="P707" s="11">
        <f t="shared" si="95"/>
        <v>0</v>
      </c>
      <c r="Q707" s="11">
        <f t="shared" si="96"/>
        <v>0</v>
      </c>
      <c r="R707" s="230" t="str">
        <f t="shared" si="97"/>
        <v xml:space="preserve"> </v>
      </c>
      <c r="S707" s="230" t="str">
        <f t="shared" si="98"/>
        <v xml:space="preserve"> </v>
      </c>
      <c r="T707" s="230" t="str">
        <f t="shared" si="99"/>
        <v xml:space="preserve"> </v>
      </c>
    </row>
    <row r="708" spans="1:20" x14ac:dyDescent="0.2">
      <c r="A708" s="10" t="str">
        <f>IF(COUNTRY_INFO!A708=0," ",COUNTRY_INFO!A708)</f>
        <v>Ethiopia</v>
      </c>
      <c r="B708" s="10" t="str">
        <f>IF(COUNTRY_INFO!B708=0," ",COUNTRY_INFO!B708)</f>
        <v>SNNPR Sidama</v>
      </c>
      <c r="C708" s="10" t="str">
        <f>IF(COUNTRY_INFO!C708=0," ",COUNTRY_INFO!C708)</f>
        <v>Arbegona</v>
      </c>
      <c r="D708" s="11" t="str">
        <f>IF(COUNTRY_INFO!$T$9:$T$1000="MDA3 (IVM)", COUNTRY_INFO!$T$9:$T$1000, " ")</f>
        <v xml:space="preserve"> </v>
      </c>
      <c r="E708" s="109"/>
      <c r="F708" s="288"/>
      <c r="G708" s="288"/>
      <c r="H708" s="11">
        <f t="shared" si="91"/>
        <v>0</v>
      </c>
      <c r="I708" s="18"/>
      <c r="J708" s="18"/>
      <c r="K708" s="14">
        <f t="shared" si="92"/>
        <v>0</v>
      </c>
      <c r="L708" s="59"/>
      <c r="M708" s="59"/>
      <c r="N708" s="56">
        <f t="shared" si="93"/>
        <v>0</v>
      </c>
      <c r="O708" s="11">
        <f t="shared" si="94"/>
        <v>0</v>
      </c>
      <c r="P708" s="11">
        <f t="shared" si="95"/>
        <v>0</v>
      </c>
      <c r="Q708" s="11">
        <f t="shared" si="96"/>
        <v>0</v>
      </c>
      <c r="R708" s="230" t="str">
        <f t="shared" si="97"/>
        <v xml:space="preserve"> </v>
      </c>
      <c r="S708" s="230" t="str">
        <f t="shared" si="98"/>
        <v xml:space="preserve"> </v>
      </c>
      <c r="T708" s="230" t="str">
        <f t="shared" si="99"/>
        <v xml:space="preserve"> </v>
      </c>
    </row>
    <row r="709" spans="1:20" x14ac:dyDescent="0.2">
      <c r="A709" s="10" t="str">
        <f>IF(COUNTRY_INFO!A709=0," ",COUNTRY_INFO!A709)</f>
        <v>Ethiopia</v>
      </c>
      <c r="B709" s="10" t="str">
        <f>IF(COUNTRY_INFO!B709=0," ",COUNTRY_INFO!B709)</f>
        <v>SNNPR Sidama</v>
      </c>
      <c r="C709" s="10" t="str">
        <f>IF(COUNTRY_INFO!C709=0," ",COUNTRY_INFO!C709)</f>
        <v>Aroresa</v>
      </c>
      <c r="D709" s="11" t="str">
        <f>IF(COUNTRY_INFO!$T$9:$T$1000="MDA3 (IVM)", COUNTRY_INFO!$T$9:$T$1000, " ")</f>
        <v xml:space="preserve"> </v>
      </c>
      <c r="E709" s="109"/>
      <c r="F709" s="288"/>
      <c r="G709" s="288"/>
      <c r="H709" s="11">
        <f t="shared" si="91"/>
        <v>0</v>
      </c>
      <c r="I709" s="18"/>
      <c r="J709" s="18"/>
      <c r="K709" s="14">
        <f t="shared" si="92"/>
        <v>0</v>
      </c>
      <c r="L709" s="59"/>
      <c r="M709" s="59"/>
      <c r="N709" s="56">
        <f t="shared" si="93"/>
        <v>0</v>
      </c>
      <c r="O709" s="11">
        <f t="shared" si="94"/>
        <v>0</v>
      </c>
      <c r="P709" s="11">
        <f t="shared" si="95"/>
        <v>0</v>
      </c>
      <c r="Q709" s="11">
        <f t="shared" si="96"/>
        <v>0</v>
      </c>
      <c r="R709" s="230" t="str">
        <f t="shared" si="97"/>
        <v xml:space="preserve"> </v>
      </c>
      <c r="S709" s="230" t="str">
        <f t="shared" si="98"/>
        <v xml:space="preserve"> </v>
      </c>
      <c r="T709" s="230" t="str">
        <f t="shared" si="99"/>
        <v xml:space="preserve"> </v>
      </c>
    </row>
    <row r="710" spans="1:20" x14ac:dyDescent="0.2">
      <c r="A710" s="10" t="str">
        <f>IF(COUNTRY_INFO!A710=0," ",COUNTRY_INFO!A710)</f>
        <v>Ethiopia</v>
      </c>
      <c r="B710" s="10" t="str">
        <f>IF(COUNTRY_INFO!B710=0," ",COUNTRY_INFO!B710)</f>
        <v>SNNPR Sidama</v>
      </c>
      <c r="C710" s="10" t="str">
        <f>IF(COUNTRY_INFO!C710=0," ",COUNTRY_INFO!C710)</f>
        <v>Bensa</v>
      </c>
      <c r="D710" s="11" t="str">
        <f>IF(COUNTRY_INFO!$T$9:$T$1000="MDA3 (IVM)", COUNTRY_INFO!$T$9:$T$1000, " ")</f>
        <v xml:space="preserve"> </v>
      </c>
      <c r="E710" s="109"/>
      <c r="F710" s="288"/>
      <c r="G710" s="288"/>
      <c r="H710" s="11">
        <f t="shared" si="91"/>
        <v>0</v>
      </c>
      <c r="I710" s="18"/>
      <c r="J710" s="18"/>
      <c r="K710" s="14">
        <f t="shared" si="92"/>
        <v>0</v>
      </c>
      <c r="L710" s="59"/>
      <c r="M710" s="59"/>
      <c r="N710" s="56">
        <f t="shared" si="93"/>
        <v>0</v>
      </c>
      <c r="O710" s="11">
        <f t="shared" si="94"/>
        <v>0</v>
      </c>
      <c r="P710" s="11">
        <f t="shared" si="95"/>
        <v>0</v>
      </c>
      <c r="Q710" s="11">
        <f t="shared" si="96"/>
        <v>0</v>
      </c>
      <c r="R710" s="230" t="str">
        <f t="shared" si="97"/>
        <v xml:space="preserve"> </v>
      </c>
      <c r="S710" s="230" t="str">
        <f t="shared" si="98"/>
        <v xml:space="preserve"> </v>
      </c>
      <c r="T710" s="230" t="str">
        <f t="shared" si="99"/>
        <v xml:space="preserve"> </v>
      </c>
    </row>
    <row r="711" spans="1:20" x14ac:dyDescent="0.2">
      <c r="A711" s="10" t="str">
        <f>IF(COUNTRY_INFO!A711=0," ",COUNTRY_INFO!A711)</f>
        <v>Ethiopia</v>
      </c>
      <c r="B711" s="10" t="str">
        <f>IF(COUNTRY_INFO!B711=0," ",COUNTRY_INFO!B711)</f>
        <v>SNNPR Sidama</v>
      </c>
      <c r="C711" s="10" t="str">
        <f>IF(COUNTRY_INFO!C711=0," ",COUNTRY_INFO!C711)</f>
        <v>Bona Zuria</v>
      </c>
      <c r="D711" s="11" t="str">
        <f>IF(COUNTRY_INFO!$T$9:$T$1000="MDA3 (IVM)", COUNTRY_INFO!$T$9:$T$1000, " ")</f>
        <v xml:space="preserve"> </v>
      </c>
      <c r="E711" s="109"/>
      <c r="F711" s="288"/>
      <c r="G711" s="288"/>
      <c r="H711" s="11">
        <f t="shared" si="91"/>
        <v>0</v>
      </c>
      <c r="I711" s="18"/>
      <c r="J711" s="18"/>
      <c r="K711" s="14">
        <f t="shared" si="92"/>
        <v>0</v>
      </c>
      <c r="L711" s="59"/>
      <c r="M711" s="59"/>
      <c r="N711" s="56">
        <f t="shared" si="93"/>
        <v>0</v>
      </c>
      <c r="O711" s="11">
        <f t="shared" si="94"/>
        <v>0</v>
      </c>
      <c r="P711" s="11">
        <f t="shared" si="95"/>
        <v>0</v>
      </c>
      <c r="Q711" s="11">
        <f t="shared" si="96"/>
        <v>0</v>
      </c>
      <c r="R711" s="230" t="str">
        <f t="shared" si="97"/>
        <v xml:space="preserve"> </v>
      </c>
      <c r="S711" s="230" t="str">
        <f t="shared" si="98"/>
        <v xml:space="preserve"> </v>
      </c>
      <c r="T711" s="230" t="str">
        <f t="shared" si="99"/>
        <v xml:space="preserve"> </v>
      </c>
    </row>
    <row r="712" spans="1:20" x14ac:dyDescent="0.2">
      <c r="A712" s="10" t="str">
        <f>IF(COUNTRY_INFO!A712=0," ",COUNTRY_INFO!A712)</f>
        <v>Ethiopia</v>
      </c>
      <c r="B712" s="10" t="str">
        <f>IF(COUNTRY_INFO!B712=0," ",COUNTRY_INFO!B712)</f>
        <v>SNNPR Sidama</v>
      </c>
      <c r="C712" s="10" t="str">
        <f>IF(COUNTRY_INFO!C712=0," ",COUNTRY_INFO!C712)</f>
        <v>Boricha</v>
      </c>
      <c r="D712" s="11" t="str">
        <f>IF(COUNTRY_INFO!$T$9:$T$1000="MDA3 (IVM)", COUNTRY_INFO!$T$9:$T$1000, " ")</f>
        <v xml:space="preserve"> </v>
      </c>
      <c r="E712" s="109"/>
      <c r="F712" s="288"/>
      <c r="G712" s="288"/>
      <c r="H712" s="11">
        <f t="shared" si="91"/>
        <v>0</v>
      </c>
      <c r="I712" s="18"/>
      <c r="J712" s="18"/>
      <c r="K712" s="14">
        <f t="shared" si="92"/>
        <v>0</v>
      </c>
      <c r="L712" s="59"/>
      <c r="M712" s="59"/>
      <c r="N712" s="56">
        <f t="shared" si="93"/>
        <v>0</v>
      </c>
      <c r="O712" s="11">
        <f t="shared" si="94"/>
        <v>0</v>
      </c>
      <c r="P712" s="11">
        <f t="shared" si="95"/>
        <v>0</v>
      </c>
      <c r="Q712" s="11">
        <f t="shared" si="96"/>
        <v>0</v>
      </c>
      <c r="R712" s="230" t="str">
        <f t="shared" si="97"/>
        <v xml:space="preserve"> </v>
      </c>
      <c r="S712" s="230" t="str">
        <f t="shared" si="98"/>
        <v xml:space="preserve"> </v>
      </c>
      <c r="T712" s="230" t="str">
        <f t="shared" si="99"/>
        <v xml:space="preserve"> </v>
      </c>
    </row>
    <row r="713" spans="1:20" x14ac:dyDescent="0.2">
      <c r="A713" s="10" t="str">
        <f>IF(COUNTRY_INFO!A713=0," ",COUNTRY_INFO!A713)</f>
        <v>Ethiopia</v>
      </c>
      <c r="B713" s="10" t="str">
        <f>IF(COUNTRY_INFO!B713=0," ",COUNTRY_INFO!B713)</f>
        <v>SNNPR Sidama</v>
      </c>
      <c r="C713" s="10" t="str">
        <f>IF(COUNTRY_INFO!C713=0," ",COUNTRY_INFO!C713)</f>
        <v>Bursa</v>
      </c>
      <c r="D713" s="11" t="str">
        <f>IF(COUNTRY_INFO!$T$9:$T$1000="MDA3 (IVM)", COUNTRY_INFO!$T$9:$T$1000, " ")</f>
        <v xml:space="preserve"> </v>
      </c>
      <c r="E713" s="109"/>
      <c r="F713" s="288"/>
      <c r="G713" s="288"/>
      <c r="H713" s="11">
        <f t="shared" si="91"/>
        <v>0</v>
      </c>
      <c r="I713" s="18"/>
      <c r="J713" s="18"/>
      <c r="K713" s="14">
        <f t="shared" si="92"/>
        <v>0</v>
      </c>
      <c r="L713" s="59"/>
      <c r="M713" s="59"/>
      <c r="N713" s="56">
        <f t="shared" si="93"/>
        <v>0</v>
      </c>
      <c r="O713" s="11">
        <f t="shared" si="94"/>
        <v>0</v>
      </c>
      <c r="P713" s="11">
        <f t="shared" si="95"/>
        <v>0</v>
      </c>
      <c r="Q713" s="11">
        <f t="shared" si="96"/>
        <v>0</v>
      </c>
      <c r="R713" s="230" t="str">
        <f t="shared" si="97"/>
        <v xml:space="preserve"> </v>
      </c>
      <c r="S713" s="230" t="str">
        <f t="shared" si="98"/>
        <v xml:space="preserve"> </v>
      </c>
      <c r="T713" s="230" t="str">
        <f t="shared" si="99"/>
        <v xml:space="preserve"> </v>
      </c>
    </row>
    <row r="714" spans="1:20" x14ac:dyDescent="0.2">
      <c r="A714" s="10" t="str">
        <f>IF(COUNTRY_INFO!A714=0," ",COUNTRY_INFO!A714)</f>
        <v>Ethiopia</v>
      </c>
      <c r="B714" s="10" t="str">
        <f>IF(COUNTRY_INFO!B714=0," ",COUNTRY_INFO!B714)</f>
        <v>SNNPR Sidama</v>
      </c>
      <c r="C714" s="10" t="str">
        <f>IF(COUNTRY_INFO!C714=0," ",COUNTRY_INFO!C714)</f>
        <v>Chire</v>
      </c>
      <c r="D714" s="11" t="str">
        <f>IF(COUNTRY_INFO!$T$9:$T$1000="MDA3 (IVM)", COUNTRY_INFO!$T$9:$T$1000, " ")</f>
        <v xml:space="preserve"> </v>
      </c>
      <c r="E714" s="109"/>
      <c r="F714" s="288"/>
      <c r="G714" s="288"/>
      <c r="H714" s="11">
        <f t="shared" ref="H714:H777" si="100">SUM(F714:G714)</f>
        <v>0</v>
      </c>
      <c r="I714" s="18"/>
      <c r="J714" s="18"/>
      <c r="K714" s="14">
        <f t="shared" ref="K714:K777" si="101">SUM(I714:J714)</f>
        <v>0</v>
      </c>
      <c r="L714" s="59"/>
      <c r="M714" s="59"/>
      <c r="N714" s="56">
        <f t="shared" ref="N714:N777" si="102">SUM(L714:M714)</f>
        <v>0</v>
      </c>
      <c r="O714" s="11">
        <f t="shared" ref="O714:O777" si="103">MAX(I714,L714)</f>
        <v>0</v>
      </c>
      <c r="P714" s="11">
        <f t="shared" ref="P714:P777" si="104">MAX(J714,M714)</f>
        <v>0</v>
      </c>
      <c r="Q714" s="11">
        <f t="shared" ref="Q714:Q777" si="105">SUM(O714:P714)</f>
        <v>0</v>
      </c>
      <c r="R714" s="230" t="str">
        <f t="shared" ref="R714:R777" si="106">IF(F714&lt;&gt;0, IF(MAX(I714,L714)/F714*100=0, "-", MAX(I714,L714)/F714*100), " ")</f>
        <v xml:space="preserve"> </v>
      </c>
      <c r="S714" s="230" t="str">
        <f t="shared" ref="S714:S777" si="107">IF(G714&lt;&gt;0, IF(MAX(J714,M714)/G714*100=0, "-", MAX(J714,M714)/G714*100), " ")</f>
        <v xml:space="preserve"> </v>
      </c>
      <c r="T714" s="230" t="str">
        <f t="shared" ref="T714:T777" si="108">IF(H714&lt;&gt;0, IF((MAX(I714,L714)+MAX(J714,M714))/H714*100=0, "-",(MAX(I714,L714)+MAX(J714,M714))/H714*100), " ")</f>
        <v xml:space="preserve"> </v>
      </c>
    </row>
    <row r="715" spans="1:20" x14ac:dyDescent="0.2">
      <c r="A715" s="10" t="str">
        <f>IF(COUNTRY_INFO!A715=0," ",COUNTRY_INFO!A715)</f>
        <v>Ethiopia</v>
      </c>
      <c r="B715" s="10" t="str">
        <f>IF(COUNTRY_INFO!B715=0," ",COUNTRY_INFO!B715)</f>
        <v>SNNPR Sidama</v>
      </c>
      <c r="C715" s="10" t="str">
        <f>IF(COUNTRY_INFO!C715=0," ",COUNTRY_INFO!C715)</f>
        <v>Dale</v>
      </c>
      <c r="D715" s="11" t="str">
        <f>IF(COUNTRY_INFO!$T$9:$T$1000="MDA3 (IVM)", COUNTRY_INFO!$T$9:$T$1000, " ")</f>
        <v xml:space="preserve"> </v>
      </c>
      <c r="E715" s="109"/>
      <c r="F715" s="288"/>
      <c r="G715" s="288"/>
      <c r="H715" s="11">
        <f t="shared" si="100"/>
        <v>0</v>
      </c>
      <c r="I715" s="18"/>
      <c r="J715" s="18"/>
      <c r="K715" s="14">
        <f t="shared" si="101"/>
        <v>0</v>
      </c>
      <c r="L715" s="59"/>
      <c r="M715" s="59"/>
      <c r="N715" s="56">
        <f t="shared" si="102"/>
        <v>0</v>
      </c>
      <c r="O715" s="11">
        <f t="shared" si="103"/>
        <v>0</v>
      </c>
      <c r="P715" s="11">
        <f t="shared" si="104"/>
        <v>0</v>
      </c>
      <c r="Q715" s="11">
        <f t="shared" si="105"/>
        <v>0</v>
      </c>
      <c r="R715" s="230" t="str">
        <f t="shared" si="106"/>
        <v xml:space="preserve"> </v>
      </c>
      <c r="S715" s="230" t="str">
        <f t="shared" si="107"/>
        <v xml:space="preserve"> </v>
      </c>
      <c r="T715" s="230" t="str">
        <f t="shared" si="108"/>
        <v xml:space="preserve"> </v>
      </c>
    </row>
    <row r="716" spans="1:20" x14ac:dyDescent="0.2">
      <c r="A716" s="10" t="str">
        <f>IF(COUNTRY_INFO!A716=0," ",COUNTRY_INFO!A716)</f>
        <v>Ethiopia</v>
      </c>
      <c r="B716" s="10" t="str">
        <f>IF(COUNTRY_INFO!B716=0," ",COUNTRY_INFO!B716)</f>
        <v>SNNPR Sidama</v>
      </c>
      <c r="C716" s="10" t="str">
        <f>IF(COUNTRY_INFO!C716=0," ",COUNTRY_INFO!C716)</f>
        <v>Dara</v>
      </c>
      <c r="D716" s="11" t="str">
        <f>IF(COUNTRY_INFO!$T$9:$T$1000="MDA3 (IVM)", COUNTRY_INFO!$T$9:$T$1000, " ")</f>
        <v xml:space="preserve"> </v>
      </c>
      <c r="E716" s="109"/>
      <c r="F716" s="288"/>
      <c r="G716" s="288"/>
      <c r="H716" s="11">
        <f t="shared" si="100"/>
        <v>0</v>
      </c>
      <c r="I716" s="18"/>
      <c r="J716" s="18"/>
      <c r="K716" s="14">
        <f t="shared" si="101"/>
        <v>0</v>
      </c>
      <c r="L716" s="59"/>
      <c r="M716" s="59"/>
      <c r="N716" s="56">
        <f t="shared" si="102"/>
        <v>0</v>
      </c>
      <c r="O716" s="11">
        <f t="shared" si="103"/>
        <v>0</v>
      </c>
      <c r="P716" s="11">
        <f t="shared" si="104"/>
        <v>0</v>
      </c>
      <c r="Q716" s="11">
        <f t="shared" si="105"/>
        <v>0</v>
      </c>
      <c r="R716" s="230" t="str">
        <f t="shared" si="106"/>
        <v xml:space="preserve"> </v>
      </c>
      <c r="S716" s="230" t="str">
        <f t="shared" si="107"/>
        <v xml:space="preserve"> </v>
      </c>
      <c r="T716" s="230" t="str">
        <f t="shared" si="108"/>
        <v xml:space="preserve"> </v>
      </c>
    </row>
    <row r="717" spans="1:20" x14ac:dyDescent="0.2">
      <c r="A717" s="10" t="str">
        <f>IF(COUNTRY_INFO!A717=0," ",COUNTRY_INFO!A717)</f>
        <v>Ethiopia</v>
      </c>
      <c r="B717" s="10" t="str">
        <f>IF(COUNTRY_INFO!B717=0," ",COUNTRY_INFO!B717)</f>
        <v>SNNPR Sidama</v>
      </c>
      <c r="C717" s="10" t="str">
        <f>IF(COUNTRY_INFO!C717=0," ",COUNTRY_INFO!C717)</f>
        <v>Gorchie</v>
      </c>
      <c r="D717" s="11" t="str">
        <f>IF(COUNTRY_INFO!$T$9:$T$1000="MDA3 (IVM)", COUNTRY_INFO!$T$9:$T$1000, " ")</f>
        <v xml:space="preserve"> </v>
      </c>
      <c r="E717" s="109"/>
      <c r="F717" s="288"/>
      <c r="G717" s="288"/>
      <c r="H717" s="11">
        <f t="shared" si="100"/>
        <v>0</v>
      </c>
      <c r="I717" s="18"/>
      <c r="J717" s="18"/>
      <c r="K717" s="14">
        <f t="shared" si="101"/>
        <v>0</v>
      </c>
      <c r="L717" s="59"/>
      <c r="M717" s="59"/>
      <c r="N717" s="56">
        <f t="shared" si="102"/>
        <v>0</v>
      </c>
      <c r="O717" s="11">
        <f t="shared" si="103"/>
        <v>0</v>
      </c>
      <c r="P717" s="11">
        <f t="shared" si="104"/>
        <v>0</v>
      </c>
      <c r="Q717" s="11">
        <f t="shared" si="105"/>
        <v>0</v>
      </c>
      <c r="R717" s="230" t="str">
        <f t="shared" si="106"/>
        <v xml:space="preserve"> </v>
      </c>
      <c r="S717" s="230" t="str">
        <f t="shared" si="107"/>
        <v xml:space="preserve"> </v>
      </c>
      <c r="T717" s="230" t="str">
        <f t="shared" si="108"/>
        <v xml:space="preserve"> </v>
      </c>
    </row>
    <row r="718" spans="1:20" x14ac:dyDescent="0.2">
      <c r="A718" s="10" t="str">
        <f>IF(COUNTRY_INFO!A718=0," ",COUNTRY_INFO!A718)</f>
        <v>Ethiopia</v>
      </c>
      <c r="B718" s="10" t="str">
        <f>IF(COUNTRY_INFO!B718=0," ",COUNTRY_INFO!B718)</f>
        <v>SNNPR Sidama</v>
      </c>
      <c r="C718" s="10" t="str">
        <f>IF(COUNTRY_INFO!C718=0," ",COUNTRY_INFO!C718)</f>
        <v>Hawasa Zuria</v>
      </c>
      <c r="D718" s="11" t="str">
        <f>IF(COUNTRY_INFO!$T$9:$T$1000="MDA3 (IVM)", COUNTRY_INFO!$T$9:$T$1000, " ")</f>
        <v xml:space="preserve"> </v>
      </c>
      <c r="E718" s="109"/>
      <c r="F718" s="288"/>
      <c r="G718" s="288"/>
      <c r="H718" s="11">
        <f t="shared" si="100"/>
        <v>0</v>
      </c>
      <c r="I718" s="18"/>
      <c r="J718" s="18"/>
      <c r="K718" s="14">
        <f t="shared" si="101"/>
        <v>0</v>
      </c>
      <c r="L718" s="59"/>
      <c r="M718" s="59"/>
      <c r="N718" s="56">
        <f t="shared" si="102"/>
        <v>0</v>
      </c>
      <c r="O718" s="11">
        <f t="shared" si="103"/>
        <v>0</v>
      </c>
      <c r="P718" s="11">
        <f t="shared" si="104"/>
        <v>0</v>
      </c>
      <c r="Q718" s="11">
        <f t="shared" si="105"/>
        <v>0</v>
      </c>
      <c r="R718" s="230" t="str">
        <f t="shared" si="106"/>
        <v xml:space="preserve"> </v>
      </c>
      <c r="S718" s="230" t="str">
        <f t="shared" si="107"/>
        <v xml:space="preserve"> </v>
      </c>
      <c r="T718" s="230" t="str">
        <f t="shared" si="108"/>
        <v xml:space="preserve"> </v>
      </c>
    </row>
    <row r="719" spans="1:20" x14ac:dyDescent="0.2">
      <c r="A719" s="10" t="str">
        <f>IF(COUNTRY_INFO!A719=0," ",COUNTRY_INFO!A719)</f>
        <v>Ethiopia</v>
      </c>
      <c r="B719" s="10" t="str">
        <f>IF(COUNTRY_INFO!B719=0," ",COUNTRY_INFO!B719)</f>
        <v>SNNPR Sidama</v>
      </c>
      <c r="C719" s="10" t="str">
        <f>IF(COUNTRY_INFO!C719=0," ",COUNTRY_INFO!C719)</f>
        <v xml:space="preserve">Hawassa City </v>
      </c>
      <c r="D719" s="11" t="str">
        <f>IF(COUNTRY_INFO!$T$9:$T$1000="MDA3 (IVM)", COUNTRY_INFO!$T$9:$T$1000, " ")</f>
        <v xml:space="preserve"> </v>
      </c>
      <c r="E719" s="109"/>
      <c r="F719" s="288"/>
      <c r="G719" s="288"/>
      <c r="H719" s="11">
        <f t="shared" si="100"/>
        <v>0</v>
      </c>
      <c r="I719" s="18"/>
      <c r="J719" s="18"/>
      <c r="K719" s="14">
        <f t="shared" si="101"/>
        <v>0</v>
      </c>
      <c r="L719" s="59"/>
      <c r="M719" s="59"/>
      <c r="N719" s="56">
        <f t="shared" si="102"/>
        <v>0</v>
      </c>
      <c r="O719" s="11">
        <f t="shared" si="103"/>
        <v>0</v>
      </c>
      <c r="P719" s="11">
        <f t="shared" si="104"/>
        <v>0</v>
      </c>
      <c r="Q719" s="11">
        <f t="shared" si="105"/>
        <v>0</v>
      </c>
      <c r="R719" s="230" t="str">
        <f t="shared" si="106"/>
        <v xml:space="preserve"> </v>
      </c>
      <c r="S719" s="230" t="str">
        <f t="shared" si="107"/>
        <v xml:space="preserve"> </v>
      </c>
      <c r="T719" s="230" t="str">
        <f t="shared" si="108"/>
        <v xml:space="preserve"> </v>
      </c>
    </row>
    <row r="720" spans="1:20" x14ac:dyDescent="0.2">
      <c r="A720" s="10" t="str">
        <f>IF(COUNTRY_INFO!A720=0," ",COUNTRY_INFO!A720)</f>
        <v>Ethiopia</v>
      </c>
      <c r="B720" s="10" t="str">
        <f>IF(COUNTRY_INFO!B720=0," ",COUNTRY_INFO!B720)</f>
        <v>SNNPR Sidama</v>
      </c>
      <c r="C720" s="10" t="str">
        <f>IF(COUNTRY_INFO!C720=0," ",COUNTRY_INFO!C720)</f>
        <v>Hawela Tula</v>
      </c>
      <c r="D720" s="11" t="str">
        <f>IF(COUNTRY_INFO!$T$9:$T$1000="MDA3 (IVM)", COUNTRY_INFO!$T$9:$T$1000, " ")</f>
        <v xml:space="preserve"> </v>
      </c>
      <c r="E720" s="109"/>
      <c r="F720" s="288"/>
      <c r="G720" s="288"/>
      <c r="H720" s="11">
        <f t="shared" si="100"/>
        <v>0</v>
      </c>
      <c r="I720" s="18"/>
      <c r="J720" s="18"/>
      <c r="K720" s="14">
        <f t="shared" si="101"/>
        <v>0</v>
      </c>
      <c r="L720" s="59"/>
      <c r="M720" s="59"/>
      <c r="N720" s="56">
        <f t="shared" si="102"/>
        <v>0</v>
      </c>
      <c r="O720" s="11">
        <f t="shared" si="103"/>
        <v>0</v>
      </c>
      <c r="P720" s="11">
        <f t="shared" si="104"/>
        <v>0</v>
      </c>
      <c r="Q720" s="11">
        <f t="shared" si="105"/>
        <v>0</v>
      </c>
      <c r="R720" s="230" t="str">
        <f t="shared" si="106"/>
        <v xml:space="preserve"> </v>
      </c>
      <c r="S720" s="230" t="str">
        <f t="shared" si="107"/>
        <v xml:space="preserve"> </v>
      </c>
      <c r="T720" s="230" t="str">
        <f t="shared" si="108"/>
        <v xml:space="preserve"> </v>
      </c>
    </row>
    <row r="721" spans="1:20" x14ac:dyDescent="0.2">
      <c r="A721" s="10" t="str">
        <f>IF(COUNTRY_INFO!A721=0," ",COUNTRY_INFO!A721)</f>
        <v>Ethiopia</v>
      </c>
      <c r="B721" s="10" t="str">
        <f>IF(COUNTRY_INFO!B721=0," ",COUNTRY_INFO!B721)</f>
        <v>SNNPR Sidama</v>
      </c>
      <c r="C721" s="10" t="str">
        <f>IF(COUNTRY_INFO!C721=0," ",COUNTRY_INFO!C721)</f>
        <v>Hula</v>
      </c>
      <c r="D721" s="11" t="str">
        <f>IF(COUNTRY_INFO!$T$9:$T$1000="MDA3 (IVM)", COUNTRY_INFO!$T$9:$T$1000, " ")</f>
        <v xml:space="preserve"> </v>
      </c>
      <c r="E721" s="109"/>
      <c r="F721" s="288"/>
      <c r="G721" s="288"/>
      <c r="H721" s="11">
        <f t="shared" si="100"/>
        <v>0</v>
      </c>
      <c r="I721" s="18"/>
      <c r="J721" s="18"/>
      <c r="K721" s="14">
        <f t="shared" si="101"/>
        <v>0</v>
      </c>
      <c r="L721" s="59"/>
      <c r="M721" s="59"/>
      <c r="N721" s="56">
        <f t="shared" si="102"/>
        <v>0</v>
      </c>
      <c r="O721" s="11">
        <f t="shared" si="103"/>
        <v>0</v>
      </c>
      <c r="P721" s="11">
        <f t="shared" si="104"/>
        <v>0</v>
      </c>
      <c r="Q721" s="11">
        <f t="shared" si="105"/>
        <v>0</v>
      </c>
      <c r="R721" s="230" t="str">
        <f t="shared" si="106"/>
        <v xml:space="preserve"> </v>
      </c>
      <c r="S721" s="230" t="str">
        <f t="shared" si="107"/>
        <v xml:space="preserve"> </v>
      </c>
      <c r="T721" s="230" t="str">
        <f t="shared" si="108"/>
        <v xml:space="preserve"> </v>
      </c>
    </row>
    <row r="722" spans="1:20" x14ac:dyDescent="0.2">
      <c r="A722" s="10" t="str">
        <f>IF(COUNTRY_INFO!A722=0," ",COUNTRY_INFO!A722)</f>
        <v>Ethiopia</v>
      </c>
      <c r="B722" s="10" t="str">
        <f>IF(COUNTRY_INFO!B722=0," ",COUNTRY_INFO!B722)</f>
        <v>SNNPR Sidama</v>
      </c>
      <c r="C722" s="10" t="str">
        <f>IF(COUNTRY_INFO!C722=0," ",COUNTRY_INFO!C722)</f>
        <v>Loka Abaya</v>
      </c>
      <c r="D722" s="11" t="str">
        <f>IF(COUNTRY_INFO!$T$9:$T$1000="MDA3 (IVM)", COUNTRY_INFO!$T$9:$T$1000, " ")</f>
        <v xml:space="preserve"> </v>
      </c>
      <c r="E722" s="109"/>
      <c r="F722" s="288"/>
      <c r="G722" s="288"/>
      <c r="H722" s="11">
        <f t="shared" si="100"/>
        <v>0</v>
      </c>
      <c r="I722" s="18"/>
      <c r="J722" s="18"/>
      <c r="K722" s="14">
        <f t="shared" si="101"/>
        <v>0</v>
      </c>
      <c r="L722" s="59"/>
      <c r="M722" s="59"/>
      <c r="N722" s="56">
        <f t="shared" si="102"/>
        <v>0</v>
      </c>
      <c r="O722" s="11">
        <f t="shared" si="103"/>
        <v>0</v>
      </c>
      <c r="P722" s="11">
        <f t="shared" si="104"/>
        <v>0</v>
      </c>
      <c r="Q722" s="11">
        <f t="shared" si="105"/>
        <v>0</v>
      </c>
      <c r="R722" s="230" t="str">
        <f t="shared" si="106"/>
        <v xml:space="preserve"> </v>
      </c>
      <c r="S722" s="230" t="str">
        <f t="shared" si="107"/>
        <v xml:space="preserve"> </v>
      </c>
      <c r="T722" s="230" t="str">
        <f t="shared" si="108"/>
        <v xml:space="preserve"> </v>
      </c>
    </row>
    <row r="723" spans="1:20" x14ac:dyDescent="0.2">
      <c r="A723" s="10" t="str">
        <f>IF(COUNTRY_INFO!A723=0," ",COUNTRY_INFO!A723)</f>
        <v>Ethiopia</v>
      </c>
      <c r="B723" s="10" t="str">
        <f>IF(COUNTRY_INFO!B723=0," ",COUNTRY_INFO!B723)</f>
        <v>SNNPR Sidama</v>
      </c>
      <c r="C723" s="10" t="str">
        <f>IF(COUNTRY_INFO!C723=0," ",COUNTRY_INFO!C723)</f>
        <v>Malga</v>
      </c>
      <c r="D723" s="11" t="str">
        <f>IF(COUNTRY_INFO!$T$9:$T$1000="MDA3 (IVM)", COUNTRY_INFO!$T$9:$T$1000, " ")</f>
        <v xml:space="preserve"> </v>
      </c>
      <c r="E723" s="109"/>
      <c r="F723" s="288"/>
      <c r="G723" s="288"/>
      <c r="H723" s="11">
        <f t="shared" si="100"/>
        <v>0</v>
      </c>
      <c r="I723" s="18"/>
      <c r="J723" s="18"/>
      <c r="K723" s="14">
        <f t="shared" si="101"/>
        <v>0</v>
      </c>
      <c r="L723" s="59"/>
      <c r="M723" s="59"/>
      <c r="N723" s="56">
        <f t="shared" si="102"/>
        <v>0</v>
      </c>
      <c r="O723" s="11">
        <f t="shared" si="103"/>
        <v>0</v>
      </c>
      <c r="P723" s="11">
        <f t="shared" si="104"/>
        <v>0</v>
      </c>
      <c r="Q723" s="11">
        <f t="shared" si="105"/>
        <v>0</v>
      </c>
      <c r="R723" s="230" t="str">
        <f t="shared" si="106"/>
        <v xml:space="preserve"> </v>
      </c>
      <c r="S723" s="230" t="str">
        <f t="shared" si="107"/>
        <v xml:space="preserve"> </v>
      </c>
      <c r="T723" s="230" t="str">
        <f t="shared" si="108"/>
        <v xml:space="preserve"> </v>
      </c>
    </row>
    <row r="724" spans="1:20" x14ac:dyDescent="0.2">
      <c r="A724" s="10" t="str">
        <f>IF(COUNTRY_INFO!A724=0," ",COUNTRY_INFO!A724)</f>
        <v>Ethiopia</v>
      </c>
      <c r="B724" s="10" t="str">
        <f>IF(COUNTRY_INFO!B724=0," ",COUNTRY_INFO!B724)</f>
        <v>SNNPR Sidama</v>
      </c>
      <c r="C724" s="10" t="str">
        <f>IF(COUNTRY_INFO!C724=0," ",COUNTRY_INFO!C724)</f>
        <v>Shebedino</v>
      </c>
      <c r="D724" s="11" t="str">
        <f>IF(COUNTRY_INFO!$T$9:$T$1000="MDA3 (IVM)", COUNTRY_INFO!$T$9:$T$1000, " ")</f>
        <v xml:space="preserve"> </v>
      </c>
      <c r="E724" s="109"/>
      <c r="F724" s="288"/>
      <c r="G724" s="288"/>
      <c r="H724" s="11">
        <f t="shared" si="100"/>
        <v>0</v>
      </c>
      <c r="I724" s="18"/>
      <c r="J724" s="18"/>
      <c r="K724" s="14">
        <f t="shared" si="101"/>
        <v>0</v>
      </c>
      <c r="L724" s="59"/>
      <c r="M724" s="59"/>
      <c r="N724" s="56">
        <f t="shared" si="102"/>
        <v>0</v>
      </c>
      <c r="O724" s="11">
        <f t="shared" si="103"/>
        <v>0</v>
      </c>
      <c r="P724" s="11">
        <f t="shared" si="104"/>
        <v>0</v>
      </c>
      <c r="Q724" s="11">
        <f t="shared" si="105"/>
        <v>0</v>
      </c>
      <c r="R724" s="230" t="str">
        <f t="shared" si="106"/>
        <v xml:space="preserve"> </v>
      </c>
      <c r="S724" s="230" t="str">
        <f t="shared" si="107"/>
        <v xml:space="preserve"> </v>
      </c>
      <c r="T724" s="230" t="str">
        <f t="shared" si="108"/>
        <v xml:space="preserve"> </v>
      </c>
    </row>
    <row r="725" spans="1:20" x14ac:dyDescent="0.2">
      <c r="A725" s="10" t="str">
        <f>IF(COUNTRY_INFO!A725=0," ",COUNTRY_INFO!A725)</f>
        <v>Ethiopia</v>
      </c>
      <c r="B725" s="10" t="str">
        <f>IF(COUNTRY_INFO!B725=0," ",COUNTRY_INFO!B725)</f>
        <v>SNNPR Sidama</v>
      </c>
      <c r="C725" s="10" t="str">
        <f>IF(COUNTRY_INFO!C725=0," ",COUNTRY_INFO!C725)</f>
        <v>Wondo Genet</v>
      </c>
      <c r="D725" s="11" t="str">
        <f>IF(COUNTRY_INFO!$T$9:$T$1000="MDA3 (IVM)", COUNTRY_INFO!$T$9:$T$1000, " ")</f>
        <v xml:space="preserve"> </v>
      </c>
      <c r="E725" s="109"/>
      <c r="F725" s="288"/>
      <c r="G725" s="288"/>
      <c r="H725" s="11">
        <f t="shared" si="100"/>
        <v>0</v>
      </c>
      <c r="I725" s="18"/>
      <c r="J725" s="18"/>
      <c r="K725" s="14">
        <f t="shared" si="101"/>
        <v>0</v>
      </c>
      <c r="L725" s="59"/>
      <c r="M725" s="59"/>
      <c r="N725" s="56">
        <f t="shared" si="102"/>
        <v>0</v>
      </c>
      <c r="O725" s="11">
        <f t="shared" si="103"/>
        <v>0</v>
      </c>
      <c r="P725" s="11">
        <f t="shared" si="104"/>
        <v>0</v>
      </c>
      <c r="Q725" s="11">
        <f t="shared" si="105"/>
        <v>0</v>
      </c>
      <c r="R725" s="230" t="str">
        <f t="shared" si="106"/>
        <v xml:space="preserve"> </v>
      </c>
      <c r="S725" s="230" t="str">
        <f t="shared" si="107"/>
        <v xml:space="preserve"> </v>
      </c>
      <c r="T725" s="230" t="str">
        <f t="shared" si="108"/>
        <v xml:space="preserve"> </v>
      </c>
    </row>
    <row r="726" spans="1:20" x14ac:dyDescent="0.2">
      <c r="A726" s="10" t="str">
        <f>IF(COUNTRY_INFO!A726=0," ",COUNTRY_INFO!A726)</f>
        <v>Ethiopia</v>
      </c>
      <c r="B726" s="10" t="str">
        <f>IF(COUNTRY_INFO!B726=0," ",COUNTRY_INFO!B726)</f>
        <v>SNNPR Sidama</v>
      </c>
      <c r="C726" s="10" t="str">
        <f>IF(COUNTRY_INFO!C726=0," ",COUNTRY_INFO!C726)</f>
        <v>Wonsho</v>
      </c>
      <c r="D726" s="11" t="str">
        <f>IF(COUNTRY_INFO!$T$9:$T$1000="MDA3 (IVM)", COUNTRY_INFO!$T$9:$T$1000, " ")</f>
        <v xml:space="preserve"> </v>
      </c>
      <c r="E726" s="109"/>
      <c r="F726" s="288"/>
      <c r="G726" s="288"/>
      <c r="H726" s="11">
        <f t="shared" si="100"/>
        <v>0</v>
      </c>
      <c r="I726" s="18"/>
      <c r="J726" s="18"/>
      <c r="K726" s="14">
        <f t="shared" si="101"/>
        <v>0</v>
      </c>
      <c r="L726" s="59"/>
      <c r="M726" s="59"/>
      <c r="N726" s="56">
        <f t="shared" si="102"/>
        <v>0</v>
      </c>
      <c r="O726" s="11">
        <f t="shared" si="103"/>
        <v>0</v>
      </c>
      <c r="P726" s="11">
        <f t="shared" si="104"/>
        <v>0</v>
      </c>
      <c r="Q726" s="11">
        <f t="shared" si="105"/>
        <v>0</v>
      </c>
      <c r="R726" s="230" t="str">
        <f t="shared" si="106"/>
        <v xml:space="preserve"> </v>
      </c>
      <c r="S726" s="230" t="str">
        <f t="shared" si="107"/>
        <v xml:space="preserve"> </v>
      </c>
      <c r="T726" s="230" t="str">
        <f t="shared" si="108"/>
        <v xml:space="preserve"> </v>
      </c>
    </row>
    <row r="727" spans="1:20" x14ac:dyDescent="0.2">
      <c r="A727" s="10" t="str">
        <f>IF(COUNTRY_INFO!A727=0," ",COUNTRY_INFO!A727)</f>
        <v>Ethiopia</v>
      </c>
      <c r="B727" s="10" t="str">
        <f>IF(COUNTRY_INFO!B727=0," ",COUNTRY_INFO!B727)</f>
        <v>SNNPR Sidama</v>
      </c>
      <c r="C727" s="10" t="str">
        <f>IF(COUNTRY_INFO!C727=0," ",COUNTRY_INFO!C727)</f>
        <v>Yirgalem town</v>
      </c>
      <c r="D727" s="11" t="str">
        <f>IF(COUNTRY_INFO!$T$9:$T$1000="MDA3 (IVM)", COUNTRY_INFO!$T$9:$T$1000, " ")</f>
        <v xml:space="preserve"> </v>
      </c>
      <c r="E727" s="109"/>
      <c r="F727" s="288"/>
      <c r="G727" s="288"/>
      <c r="H727" s="11">
        <f t="shared" si="100"/>
        <v>0</v>
      </c>
      <c r="I727" s="18"/>
      <c r="J727" s="18"/>
      <c r="K727" s="14">
        <f t="shared" si="101"/>
        <v>0</v>
      </c>
      <c r="L727" s="59"/>
      <c r="M727" s="59"/>
      <c r="N727" s="56">
        <f t="shared" si="102"/>
        <v>0</v>
      </c>
      <c r="O727" s="11">
        <f t="shared" si="103"/>
        <v>0</v>
      </c>
      <c r="P727" s="11">
        <f t="shared" si="104"/>
        <v>0</v>
      </c>
      <c r="Q727" s="11">
        <f t="shared" si="105"/>
        <v>0</v>
      </c>
      <c r="R727" s="230" t="str">
        <f t="shared" si="106"/>
        <v xml:space="preserve"> </v>
      </c>
      <c r="S727" s="230" t="str">
        <f t="shared" si="107"/>
        <v xml:space="preserve"> </v>
      </c>
      <c r="T727" s="230" t="str">
        <f t="shared" si="108"/>
        <v xml:space="preserve"> </v>
      </c>
    </row>
    <row r="728" spans="1:20" x14ac:dyDescent="0.2">
      <c r="A728" s="10" t="str">
        <f>IF(COUNTRY_INFO!A728=0," ",COUNTRY_INFO!A728)</f>
        <v>Ethiopia</v>
      </c>
      <c r="B728" s="10" t="str">
        <f>IF(COUNTRY_INFO!B728=0," ",COUNTRY_INFO!B728)</f>
        <v>SNNPR Silti</v>
      </c>
      <c r="C728" s="10" t="str">
        <f>IF(COUNTRY_INFO!C728=0," ",COUNTRY_INFO!C728)</f>
        <v>Alicho wuriro</v>
      </c>
      <c r="D728" s="11" t="str">
        <f>IF(COUNTRY_INFO!$T$9:$T$1000="MDA3 (IVM)", COUNTRY_INFO!$T$9:$T$1000, " ")</f>
        <v xml:space="preserve"> </v>
      </c>
      <c r="E728" s="109"/>
      <c r="F728" s="288"/>
      <c r="G728" s="288"/>
      <c r="H728" s="11">
        <f t="shared" si="100"/>
        <v>0</v>
      </c>
      <c r="I728" s="18"/>
      <c r="J728" s="18"/>
      <c r="K728" s="14">
        <f t="shared" si="101"/>
        <v>0</v>
      </c>
      <c r="L728" s="59"/>
      <c r="M728" s="59"/>
      <c r="N728" s="56">
        <f t="shared" si="102"/>
        <v>0</v>
      </c>
      <c r="O728" s="11">
        <f t="shared" si="103"/>
        <v>0</v>
      </c>
      <c r="P728" s="11">
        <f t="shared" si="104"/>
        <v>0</v>
      </c>
      <c r="Q728" s="11">
        <f t="shared" si="105"/>
        <v>0</v>
      </c>
      <c r="R728" s="230" t="str">
        <f t="shared" si="106"/>
        <v xml:space="preserve"> </v>
      </c>
      <c r="S728" s="230" t="str">
        <f t="shared" si="107"/>
        <v xml:space="preserve"> </v>
      </c>
      <c r="T728" s="230" t="str">
        <f t="shared" si="108"/>
        <v xml:space="preserve"> </v>
      </c>
    </row>
    <row r="729" spans="1:20" x14ac:dyDescent="0.2">
      <c r="A729" s="10" t="str">
        <f>IF(COUNTRY_INFO!A729=0," ",COUNTRY_INFO!A729)</f>
        <v>Ethiopia</v>
      </c>
      <c r="B729" s="10" t="str">
        <f>IF(COUNTRY_INFO!B729=0," ",COUNTRY_INFO!B729)</f>
        <v>SNNPR Silti</v>
      </c>
      <c r="C729" s="10" t="str">
        <f>IF(COUNTRY_INFO!C729=0," ",COUNTRY_INFO!C729)</f>
        <v>Dalocha</v>
      </c>
      <c r="D729" s="11" t="str">
        <f>IF(COUNTRY_INFO!$T$9:$T$1000="MDA3 (IVM)", COUNTRY_INFO!$T$9:$T$1000, " ")</f>
        <v xml:space="preserve"> </v>
      </c>
      <c r="E729" s="109"/>
      <c r="F729" s="288"/>
      <c r="G729" s="288"/>
      <c r="H729" s="11">
        <f t="shared" si="100"/>
        <v>0</v>
      </c>
      <c r="I729" s="18"/>
      <c r="J729" s="18"/>
      <c r="K729" s="14">
        <f t="shared" si="101"/>
        <v>0</v>
      </c>
      <c r="L729" s="59"/>
      <c r="M729" s="59"/>
      <c r="N729" s="56">
        <f t="shared" si="102"/>
        <v>0</v>
      </c>
      <c r="O729" s="11">
        <f t="shared" si="103"/>
        <v>0</v>
      </c>
      <c r="P729" s="11">
        <f t="shared" si="104"/>
        <v>0</v>
      </c>
      <c r="Q729" s="11">
        <f t="shared" si="105"/>
        <v>0</v>
      </c>
      <c r="R729" s="230" t="str">
        <f t="shared" si="106"/>
        <v xml:space="preserve"> </v>
      </c>
      <c r="S729" s="230" t="str">
        <f t="shared" si="107"/>
        <v xml:space="preserve"> </v>
      </c>
      <c r="T729" s="230" t="str">
        <f t="shared" si="108"/>
        <v xml:space="preserve"> </v>
      </c>
    </row>
    <row r="730" spans="1:20" x14ac:dyDescent="0.2">
      <c r="A730" s="10" t="str">
        <f>IF(COUNTRY_INFO!A730=0," ",COUNTRY_INFO!A730)</f>
        <v>Ethiopia</v>
      </c>
      <c r="B730" s="10" t="str">
        <f>IF(COUNTRY_INFO!B730=0," ",COUNTRY_INFO!B730)</f>
        <v>SNNPR Silti</v>
      </c>
      <c r="C730" s="10" t="str">
        <f>IF(COUNTRY_INFO!C730=0," ",COUNTRY_INFO!C730)</f>
        <v>Hulbarg</v>
      </c>
      <c r="D730" s="11" t="str">
        <f>IF(COUNTRY_INFO!$T$9:$T$1000="MDA3 (IVM)", COUNTRY_INFO!$T$9:$T$1000, " ")</f>
        <v xml:space="preserve"> </v>
      </c>
      <c r="E730" s="109"/>
      <c r="F730" s="288"/>
      <c r="G730" s="288"/>
      <c r="H730" s="11">
        <f t="shared" si="100"/>
        <v>0</v>
      </c>
      <c r="I730" s="18"/>
      <c r="J730" s="18"/>
      <c r="K730" s="14">
        <f t="shared" si="101"/>
        <v>0</v>
      </c>
      <c r="L730" s="59"/>
      <c r="M730" s="59"/>
      <c r="N730" s="56">
        <f t="shared" si="102"/>
        <v>0</v>
      </c>
      <c r="O730" s="11">
        <f t="shared" si="103"/>
        <v>0</v>
      </c>
      <c r="P730" s="11">
        <f t="shared" si="104"/>
        <v>0</v>
      </c>
      <c r="Q730" s="11">
        <f t="shared" si="105"/>
        <v>0</v>
      </c>
      <c r="R730" s="230" t="str">
        <f t="shared" si="106"/>
        <v xml:space="preserve"> </v>
      </c>
      <c r="S730" s="230" t="str">
        <f t="shared" si="107"/>
        <v xml:space="preserve"> </v>
      </c>
      <c r="T730" s="230" t="str">
        <f t="shared" si="108"/>
        <v xml:space="preserve"> </v>
      </c>
    </row>
    <row r="731" spans="1:20" x14ac:dyDescent="0.2">
      <c r="A731" s="10" t="str">
        <f>IF(COUNTRY_INFO!A731=0," ",COUNTRY_INFO!A731)</f>
        <v>Ethiopia</v>
      </c>
      <c r="B731" s="10" t="str">
        <f>IF(COUNTRY_INFO!B731=0," ",COUNTRY_INFO!B731)</f>
        <v>SNNPR Silti</v>
      </c>
      <c r="C731" s="10" t="str">
        <f>IF(COUNTRY_INFO!C731=0," ",COUNTRY_INFO!C731)</f>
        <v>Lanforo</v>
      </c>
      <c r="D731" s="11" t="str">
        <f>IF(COUNTRY_INFO!$T$9:$T$1000="MDA3 (IVM)", COUNTRY_INFO!$T$9:$T$1000, " ")</f>
        <v xml:space="preserve"> </v>
      </c>
      <c r="E731" s="109"/>
      <c r="F731" s="288"/>
      <c r="G731" s="288"/>
      <c r="H731" s="11">
        <f t="shared" si="100"/>
        <v>0</v>
      </c>
      <c r="I731" s="18"/>
      <c r="J731" s="18"/>
      <c r="K731" s="14">
        <f t="shared" si="101"/>
        <v>0</v>
      </c>
      <c r="L731" s="59"/>
      <c r="M731" s="59"/>
      <c r="N731" s="56">
        <f t="shared" si="102"/>
        <v>0</v>
      </c>
      <c r="O731" s="11">
        <f t="shared" si="103"/>
        <v>0</v>
      </c>
      <c r="P731" s="11">
        <f t="shared" si="104"/>
        <v>0</v>
      </c>
      <c r="Q731" s="11">
        <f t="shared" si="105"/>
        <v>0</v>
      </c>
      <c r="R731" s="230" t="str">
        <f t="shared" si="106"/>
        <v xml:space="preserve"> </v>
      </c>
      <c r="S731" s="230" t="str">
        <f t="shared" si="107"/>
        <v xml:space="preserve"> </v>
      </c>
      <c r="T731" s="230" t="str">
        <f t="shared" si="108"/>
        <v xml:space="preserve"> </v>
      </c>
    </row>
    <row r="732" spans="1:20" x14ac:dyDescent="0.2">
      <c r="A732" s="10" t="str">
        <f>IF(COUNTRY_INFO!A732=0," ",COUNTRY_INFO!A732)</f>
        <v>Ethiopia</v>
      </c>
      <c r="B732" s="10" t="str">
        <f>IF(COUNTRY_INFO!B732=0," ",COUNTRY_INFO!B732)</f>
        <v>SNNPR Silti</v>
      </c>
      <c r="C732" s="10" t="str">
        <f>IF(COUNTRY_INFO!C732=0," ",COUNTRY_INFO!C732)</f>
        <v>Mirab Azernet Berbere</v>
      </c>
      <c r="D732" s="11" t="str">
        <f>IF(COUNTRY_INFO!$T$9:$T$1000="MDA3 (IVM)", COUNTRY_INFO!$T$9:$T$1000, " ")</f>
        <v xml:space="preserve"> </v>
      </c>
      <c r="E732" s="109"/>
      <c r="F732" s="288"/>
      <c r="G732" s="288"/>
      <c r="H732" s="11">
        <f t="shared" si="100"/>
        <v>0</v>
      </c>
      <c r="I732" s="18"/>
      <c r="J732" s="18"/>
      <c r="K732" s="14">
        <f t="shared" si="101"/>
        <v>0</v>
      </c>
      <c r="L732" s="59"/>
      <c r="M732" s="59"/>
      <c r="N732" s="56">
        <f t="shared" si="102"/>
        <v>0</v>
      </c>
      <c r="O732" s="11">
        <f t="shared" si="103"/>
        <v>0</v>
      </c>
      <c r="P732" s="11">
        <f t="shared" si="104"/>
        <v>0</v>
      </c>
      <c r="Q732" s="11">
        <f t="shared" si="105"/>
        <v>0</v>
      </c>
      <c r="R732" s="230" t="str">
        <f t="shared" si="106"/>
        <v xml:space="preserve"> </v>
      </c>
      <c r="S732" s="230" t="str">
        <f t="shared" si="107"/>
        <v xml:space="preserve"> </v>
      </c>
      <c r="T732" s="230" t="str">
        <f t="shared" si="108"/>
        <v xml:space="preserve"> </v>
      </c>
    </row>
    <row r="733" spans="1:20" x14ac:dyDescent="0.2">
      <c r="A733" s="10" t="str">
        <f>IF(COUNTRY_INFO!A733=0," ",COUNTRY_INFO!A733)</f>
        <v>Ethiopia</v>
      </c>
      <c r="B733" s="10" t="str">
        <f>IF(COUNTRY_INFO!B733=0," ",COUNTRY_INFO!B733)</f>
        <v>SNNPR Silti</v>
      </c>
      <c r="C733" s="10" t="str">
        <f>IF(COUNTRY_INFO!C733=0," ",COUNTRY_INFO!C733)</f>
        <v>Misirak Azernet Berbere</v>
      </c>
      <c r="D733" s="11" t="str">
        <f>IF(COUNTRY_INFO!$T$9:$T$1000="MDA3 (IVM)", COUNTRY_INFO!$T$9:$T$1000, " ")</f>
        <v xml:space="preserve"> </v>
      </c>
      <c r="E733" s="109"/>
      <c r="F733" s="288"/>
      <c r="G733" s="288"/>
      <c r="H733" s="11">
        <f t="shared" si="100"/>
        <v>0</v>
      </c>
      <c r="I733" s="18"/>
      <c r="J733" s="18"/>
      <c r="K733" s="14">
        <f t="shared" si="101"/>
        <v>0</v>
      </c>
      <c r="L733" s="59"/>
      <c r="M733" s="59"/>
      <c r="N733" s="56">
        <f t="shared" si="102"/>
        <v>0</v>
      </c>
      <c r="O733" s="11">
        <f t="shared" si="103"/>
        <v>0</v>
      </c>
      <c r="P733" s="11">
        <f t="shared" si="104"/>
        <v>0</v>
      </c>
      <c r="Q733" s="11">
        <f t="shared" si="105"/>
        <v>0</v>
      </c>
      <c r="R733" s="230" t="str">
        <f t="shared" si="106"/>
        <v xml:space="preserve"> </v>
      </c>
      <c r="S733" s="230" t="str">
        <f t="shared" si="107"/>
        <v xml:space="preserve"> </v>
      </c>
      <c r="T733" s="230" t="str">
        <f t="shared" si="108"/>
        <v xml:space="preserve"> </v>
      </c>
    </row>
    <row r="734" spans="1:20" x14ac:dyDescent="0.2">
      <c r="A734" s="10" t="str">
        <f>IF(COUNTRY_INFO!A734=0," ",COUNTRY_INFO!A734)</f>
        <v>Ethiopia</v>
      </c>
      <c r="B734" s="10" t="str">
        <f>IF(COUNTRY_INFO!B734=0," ",COUNTRY_INFO!B734)</f>
        <v>SNNPR Silti</v>
      </c>
      <c r="C734" s="10" t="str">
        <f>IF(COUNTRY_INFO!C734=0," ",COUNTRY_INFO!C734)</f>
        <v>Sankura</v>
      </c>
      <c r="D734" s="11" t="str">
        <f>IF(COUNTRY_INFO!$T$9:$T$1000="MDA3 (IVM)", COUNTRY_INFO!$T$9:$T$1000, " ")</f>
        <v xml:space="preserve"> </v>
      </c>
      <c r="E734" s="109"/>
      <c r="F734" s="288"/>
      <c r="G734" s="288"/>
      <c r="H734" s="11">
        <f t="shared" si="100"/>
        <v>0</v>
      </c>
      <c r="I734" s="18"/>
      <c r="J734" s="18"/>
      <c r="K734" s="14">
        <f t="shared" si="101"/>
        <v>0</v>
      </c>
      <c r="L734" s="59"/>
      <c r="M734" s="59"/>
      <c r="N734" s="56">
        <f t="shared" si="102"/>
        <v>0</v>
      </c>
      <c r="O734" s="11">
        <f t="shared" si="103"/>
        <v>0</v>
      </c>
      <c r="P734" s="11">
        <f t="shared" si="104"/>
        <v>0</v>
      </c>
      <c r="Q734" s="11">
        <f t="shared" si="105"/>
        <v>0</v>
      </c>
      <c r="R734" s="230" t="str">
        <f t="shared" si="106"/>
        <v xml:space="preserve"> </v>
      </c>
      <c r="S734" s="230" t="str">
        <f t="shared" si="107"/>
        <v xml:space="preserve"> </v>
      </c>
      <c r="T734" s="230" t="str">
        <f t="shared" si="108"/>
        <v xml:space="preserve"> </v>
      </c>
    </row>
    <row r="735" spans="1:20" x14ac:dyDescent="0.2">
      <c r="A735" s="10" t="str">
        <f>IF(COUNTRY_INFO!A735=0," ",COUNTRY_INFO!A735)</f>
        <v>Ethiopia</v>
      </c>
      <c r="B735" s="10" t="str">
        <f>IF(COUNTRY_INFO!B735=0," ",COUNTRY_INFO!B735)</f>
        <v>SNNPR Silti</v>
      </c>
      <c r="C735" s="10" t="str">
        <f>IF(COUNTRY_INFO!C735=0," ",COUNTRY_INFO!C735)</f>
        <v>Silti</v>
      </c>
      <c r="D735" s="11" t="str">
        <f>IF(COUNTRY_INFO!$T$9:$T$1000="MDA3 (IVM)", COUNTRY_INFO!$T$9:$T$1000, " ")</f>
        <v xml:space="preserve"> </v>
      </c>
      <c r="E735" s="109"/>
      <c r="F735" s="288"/>
      <c r="G735" s="288"/>
      <c r="H735" s="11">
        <f t="shared" si="100"/>
        <v>0</v>
      </c>
      <c r="I735" s="18"/>
      <c r="J735" s="18"/>
      <c r="K735" s="14">
        <f t="shared" si="101"/>
        <v>0</v>
      </c>
      <c r="L735" s="59"/>
      <c r="M735" s="59"/>
      <c r="N735" s="56">
        <f t="shared" si="102"/>
        <v>0</v>
      </c>
      <c r="O735" s="11">
        <f t="shared" si="103"/>
        <v>0</v>
      </c>
      <c r="P735" s="11">
        <f t="shared" si="104"/>
        <v>0</v>
      </c>
      <c r="Q735" s="11">
        <f t="shared" si="105"/>
        <v>0</v>
      </c>
      <c r="R735" s="230" t="str">
        <f t="shared" si="106"/>
        <v xml:space="preserve"> </v>
      </c>
      <c r="S735" s="230" t="str">
        <f t="shared" si="107"/>
        <v xml:space="preserve"> </v>
      </c>
      <c r="T735" s="230" t="str">
        <f t="shared" si="108"/>
        <v xml:space="preserve"> </v>
      </c>
    </row>
    <row r="736" spans="1:20" x14ac:dyDescent="0.2">
      <c r="A736" s="10" t="str">
        <f>IF(COUNTRY_INFO!A736=0," ",COUNTRY_INFO!A736)</f>
        <v>Ethiopia</v>
      </c>
      <c r="B736" s="10" t="str">
        <f>IF(COUNTRY_INFO!B736=0," ",COUNTRY_INFO!B736)</f>
        <v>SNNPR Silti</v>
      </c>
      <c r="C736" s="10" t="str">
        <f>IF(COUNTRY_INFO!C736=0," ",COUNTRY_INFO!C736)</f>
        <v>Worabie</v>
      </c>
      <c r="D736" s="11" t="str">
        <f>IF(COUNTRY_INFO!$T$9:$T$1000="MDA3 (IVM)", COUNTRY_INFO!$T$9:$T$1000, " ")</f>
        <v xml:space="preserve"> </v>
      </c>
      <c r="E736" s="109"/>
      <c r="F736" s="288"/>
      <c r="G736" s="288"/>
      <c r="H736" s="11">
        <f t="shared" si="100"/>
        <v>0</v>
      </c>
      <c r="I736" s="18"/>
      <c r="J736" s="18"/>
      <c r="K736" s="14">
        <f t="shared" si="101"/>
        <v>0</v>
      </c>
      <c r="L736" s="59"/>
      <c r="M736" s="59"/>
      <c r="N736" s="56">
        <f t="shared" si="102"/>
        <v>0</v>
      </c>
      <c r="O736" s="11">
        <f t="shared" si="103"/>
        <v>0</v>
      </c>
      <c r="P736" s="11">
        <f t="shared" si="104"/>
        <v>0</v>
      </c>
      <c r="Q736" s="11">
        <f t="shared" si="105"/>
        <v>0</v>
      </c>
      <c r="R736" s="230" t="str">
        <f t="shared" si="106"/>
        <v xml:space="preserve"> </v>
      </c>
      <c r="S736" s="230" t="str">
        <f t="shared" si="107"/>
        <v xml:space="preserve"> </v>
      </c>
      <c r="T736" s="230" t="str">
        <f t="shared" si="108"/>
        <v xml:space="preserve"> </v>
      </c>
    </row>
    <row r="737" spans="1:20" x14ac:dyDescent="0.2">
      <c r="A737" s="10" t="str">
        <f>IF(COUNTRY_INFO!A737=0," ",COUNTRY_INFO!A737)</f>
        <v>Ethiopia</v>
      </c>
      <c r="B737" s="10" t="str">
        <f>IF(COUNTRY_INFO!B737=0," ",COUNTRY_INFO!B737)</f>
        <v>SNNPR South Omo</v>
      </c>
      <c r="C737" s="10" t="str">
        <f>IF(COUNTRY_INFO!C737=0," ",COUNTRY_INFO!C737)</f>
        <v>BenaTsemay</v>
      </c>
      <c r="D737" s="11" t="str">
        <f>IF(COUNTRY_INFO!$T$9:$T$1000="MDA3 (IVM)", COUNTRY_INFO!$T$9:$T$1000, " ")</f>
        <v xml:space="preserve"> </v>
      </c>
      <c r="E737" s="109"/>
      <c r="F737" s="288"/>
      <c r="G737" s="288"/>
      <c r="H737" s="11">
        <f t="shared" si="100"/>
        <v>0</v>
      </c>
      <c r="I737" s="18"/>
      <c r="J737" s="18"/>
      <c r="K737" s="14">
        <f t="shared" si="101"/>
        <v>0</v>
      </c>
      <c r="L737" s="59"/>
      <c r="M737" s="59"/>
      <c r="N737" s="56">
        <f t="shared" si="102"/>
        <v>0</v>
      </c>
      <c r="O737" s="11">
        <f t="shared" si="103"/>
        <v>0</v>
      </c>
      <c r="P737" s="11">
        <f t="shared" si="104"/>
        <v>0</v>
      </c>
      <c r="Q737" s="11">
        <f t="shared" si="105"/>
        <v>0</v>
      </c>
      <c r="R737" s="230" t="str">
        <f t="shared" si="106"/>
        <v xml:space="preserve"> </v>
      </c>
      <c r="S737" s="230" t="str">
        <f t="shared" si="107"/>
        <v xml:space="preserve"> </v>
      </c>
      <c r="T737" s="230" t="str">
        <f t="shared" si="108"/>
        <v xml:space="preserve"> </v>
      </c>
    </row>
    <row r="738" spans="1:20" x14ac:dyDescent="0.2">
      <c r="A738" s="10" t="str">
        <f>IF(COUNTRY_INFO!A738=0," ",COUNTRY_INFO!A738)</f>
        <v>Ethiopia</v>
      </c>
      <c r="B738" s="10" t="str">
        <f>IF(COUNTRY_INFO!B738=0," ",COUNTRY_INFO!B738)</f>
        <v>SNNPR South Omo</v>
      </c>
      <c r="C738" s="10" t="str">
        <f>IF(COUNTRY_INFO!C738=0," ",COUNTRY_INFO!C738)</f>
        <v>Dassenech</v>
      </c>
      <c r="D738" s="11" t="str">
        <f>IF(COUNTRY_INFO!$T$9:$T$1000="MDA3 (IVM)", COUNTRY_INFO!$T$9:$T$1000, " ")</f>
        <v xml:space="preserve"> </v>
      </c>
      <c r="E738" s="109"/>
      <c r="F738" s="288"/>
      <c r="G738" s="288"/>
      <c r="H738" s="11">
        <f t="shared" si="100"/>
        <v>0</v>
      </c>
      <c r="I738" s="18"/>
      <c r="J738" s="18"/>
      <c r="K738" s="14">
        <f t="shared" si="101"/>
        <v>0</v>
      </c>
      <c r="L738" s="59"/>
      <c r="M738" s="59"/>
      <c r="N738" s="56">
        <f t="shared" si="102"/>
        <v>0</v>
      </c>
      <c r="O738" s="11">
        <f t="shared" si="103"/>
        <v>0</v>
      </c>
      <c r="P738" s="11">
        <f t="shared" si="104"/>
        <v>0</v>
      </c>
      <c r="Q738" s="11">
        <f t="shared" si="105"/>
        <v>0</v>
      </c>
      <c r="R738" s="230" t="str">
        <f t="shared" si="106"/>
        <v xml:space="preserve"> </v>
      </c>
      <c r="S738" s="230" t="str">
        <f t="shared" si="107"/>
        <v xml:space="preserve"> </v>
      </c>
      <c r="T738" s="230" t="str">
        <f t="shared" si="108"/>
        <v xml:space="preserve"> </v>
      </c>
    </row>
    <row r="739" spans="1:20" x14ac:dyDescent="0.2">
      <c r="A739" s="10" t="str">
        <f>IF(COUNTRY_INFO!A739=0," ",COUNTRY_INFO!A739)</f>
        <v>Ethiopia</v>
      </c>
      <c r="B739" s="10" t="str">
        <f>IF(COUNTRY_INFO!B739=0," ",COUNTRY_INFO!B739)</f>
        <v>SNNPR South Omo</v>
      </c>
      <c r="C739" s="10" t="str">
        <f>IF(COUNTRY_INFO!C739=0," ",COUNTRY_INFO!C739)</f>
        <v>Debub Ari</v>
      </c>
      <c r="D739" s="11" t="str">
        <f>IF(COUNTRY_INFO!$T$9:$T$1000="MDA3 (IVM)", COUNTRY_INFO!$T$9:$T$1000, " ")</f>
        <v xml:space="preserve"> </v>
      </c>
      <c r="E739" s="109"/>
      <c r="F739" s="288"/>
      <c r="G739" s="288"/>
      <c r="H739" s="11">
        <f t="shared" si="100"/>
        <v>0</v>
      </c>
      <c r="I739" s="18"/>
      <c r="J739" s="18"/>
      <c r="K739" s="14">
        <f t="shared" si="101"/>
        <v>0</v>
      </c>
      <c r="L739" s="59"/>
      <c r="M739" s="59"/>
      <c r="N739" s="56">
        <f t="shared" si="102"/>
        <v>0</v>
      </c>
      <c r="O739" s="11">
        <f t="shared" si="103"/>
        <v>0</v>
      </c>
      <c r="P739" s="11">
        <f t="shared" si="104"/>
        <v>0</v>
      </c>
      <c r="Q739" s="11">
        <f t="shared" si="105"/>
        <v>0</v>
      </c>
      <c r="R739" s="230" t="str">
        <f t="shared" si="106"/>
        <v xml:space="preserve"> </v>
      </c>
      <c r="S739" s="230" t="str">
        <f t="shared" si="107"/>
        <v xml:space="preserve"> </v>
      </c>
      <c r="T739" s="230" t="str">
        <f t="shared" si="108"/>
        <v xml:space="preserve"> </v>
      </c>
    </row>
    <row r="740" spans="1:20" x14ac:dyDescent="0.2">
      <c r="A740" s="10" t="str">
        <f>IF(COUNTRY_INFO!A740=0," ",COUNTRY_INFO!A740)</f>
        <v>Ethiopia</v>
      </c>
      <c r="B740" s="10" t="str">
        <f>IF(COUNTRY_INFO!B740=0," ",COUNTRY_INFO!B740)</f>
        <v>SNNPR South Omo</v>
      </c>
      <c r="C740" s="10" t="str">
        <f>IF(COUNTRY_INFO!C740=0," ",COUNTRY_INFO!C740)</f>
        <v>Hamer</v>
      </c>
      <c r="D740" s="11" t="str">
        <f>IF(COUNTRY_INFO!$T$9:$T$1000="MDA3 (IVM)", COUNTRY_INFO!$T$9:$T$1000, " ")</f>
        <v xml:space="preserve"> </v>
      </c>
      <c r="E740" s="109"/>
      <c r="F740" s="288"/>
      <c r="G740" s="288"/>
      <c r="H740" s="11">
        <f t="shared" si="100"/>
        <v>0</v>
      </c>
      <c r="I740" s="18"/>
      <c r="J740" s="18"/>
      <c r="K740" s="14">
        <f t="shared" si="101"/>
        <v>0</v>
      </c>
      <c r="L740" s="59"/>
      <c r="M740" s="59"/>
      <c r="N740" s="56">
        <f t="shared" si="102"/>
        <v>0</v>
      </c>
      <c r="O740" s="11">
        <f t="shared" si="103"/>
        <v>0</v>
      </c>
      <c r="P740" s="11">
        <f t="shared" si="104"/>
        <v>0</v>
      </c>
      <c r="Q740" s="11">
        <f t="shared" si="105"/>
        <v>0</v>
      </c>
      <c r="R740" s="230" t="str">
        <f t="shared" si="106"/>
        <v xml:space="preserve"> </v>
      </c>
      <c r="S740" s="230" t="str">
        <f t="shared" si="107"/>
        <v xml:space="preserve"> </v>
      </c>
      <c r="T740" s="230" t="str">
        <f t="shared" si="108"/>
        <v xml:space="preserve"> </v>
      </c>
    </row>
    <row r="741" spans="1:20" x14ac:dyDescent="0.2">
      <c r="A741" s="10" t="str">
        <f>IF(COUNTRY_INFO!A741=0," ",COUNTRY_INFO!A741)</f>
        <v>Ethiopia</v>
      </c>
      <c r="B741" s="10" t="str">
        <f>IF(COUNTRY_INFO!B741=0," ",COUNTRY_INFO!B741)</f>
        <v>SNNPR South Omo</v>
      </c>
      <c r="C741" s="10" t="str">
        <f>IF(COUNTRY_INFO!C741=0," ",COUNTRY_INFO!C741)</f>
        <v>Jinka Town</v>
      </c>
      <c r="D741" s="11" t="str">
        <f>IF(COUNTRY_INFO!$T$9:$T$1000="MDA3 (IVM)", COUNTRY_INFO!$T$9:$T$1000, " ")</f>
        <v xml:space="preserve"> </v>
      </c>
      <c r="E741" s="109"/>
      <c r="F741" s="288"/>
      <c r="G741" s="288"/>
      <c r="H741" s="11">
        <f t="shared" si="100"/>
        <v>0</v>
      </c>
      <c r="I741" s="18"/>
      <c r="J741" s="18"/>
      <c r="K741" s="14">
        <f t="shared" si="101"/>
        <v>0</v>
      </c>
      <c r="L741" s="59"/>
      <c r="M741" s="59"/>
      <c r="N741" s="56">
        <f t="shared" si="102"/>
        <v>0</v>
      </c>
      <c r="O741" s="11">
        <f t="shared" si="103"/>
        <v>0</v>
      </c>
      <c r="P741" s="11">
        <f t="shared" si="104"/>
        <v>0</v>
      </c>
      <c r="Q741" s="11">
        <f t="shared" si="105"/>
        <v>0</v>
      </c>
      <c r="R741" s="230" t="str">
        <f t="shared" si="106"/>
        <v xml:space="preserve"> </v>
      </c>
      <c r="S741" s="230" t="str">
        <f t="shared" si="107"/>
        <v xml:space="preserve"> </v>
      </c>
      <c r="T741" s="230" t="str">
        <f t="shared" si="108"/>
        <v xml:space="preserve"> </v>
      </c>
    </row>
    <row r="742" spans="1:20" x14ac:dyDescent="0.2">
      <c r="A742" s="10" t="str">
        <f>IF(COUNTRY_INFO!A742=0," ",COUNTRY_INFO!A742)</f>
        <v>Ethiopia</v>
      </c>
      <c r="B742" s="10" t="str">
        <f>IF(COUNTRY_INFO!B742=0," ",COUNTRY_INFO!B742)</f>
        <v>SNNPR South Omo</v>
      </c>
      <c r="C742" s="10" t="str">
        <f>IF(COUNTRY_INFO!C742=0," ",COUNTRY_INFO!C742)</f>
        <v>Malie</v>
      </c>
      <c r="D742" s="11" t="str">
        <f>IF(COUNTRY_INFO!$T$9:$T$1000="MDA3 (IVM)", COUNTRY_INFO!$T$9:$T$1000, " ")</f>
        <v xml:space="preserve"> </v>
      </c>
      <c r="E742" s="109"/>
      <c r="F742" s="288"/>
      <c r="G742" s="288"/>
      <c r="H742" s="11">
        <f t="shared" si="100"/>
        <v>0</v>
      </c>
      <c r="I742" s="18"/>
      <c r="J742" s="18"/>
      <c r="K742" s="14">
        <f t="shared" si="101"/>
        <v>0</v>
      </c>
      <c r="L742" s="59"/>
      <c r="M742" s="59"/>
      <c r="N742" s="56">
        <f t="shared" si="102"/>
        <v>0</v>
      </c>
      <c r="O742" s="11">
        <f t="shared" si="103"/>
        <v>0</v>
      </c>
      <c r="P742" s="11">
        <f t="shared" si="104"/>
        <v>0</v>
      </c>
      <c r="Q742" s="11">
        <f t="shared" si="105"/>
        <v>0</v>
      </c>
      <c r="R742" s="230" t="str">
        <f t="shared" si="106"/>
        <v xml:space="preserve"> </v>
      </c>
      <c r="S742" s="230" t="str">
        <f t="shared" si="107"/>
        <v xml:space="preserve"> </v>
      </c>
      <c r="T742" s="230" t="str">
        <f t="shared" si="108"/>
        <v xml:space="preserve"> </v>
      </c>
    </row>
    <row r="743" spans="1:20" x14ac:dyDescent="0.2">
      <c r="A743" s="10" t="str">
        <f>IF(COUNTRY_INFO!A743=0," ",COUNTRY_INFO!A743)</f>
        <v>Ethiopia</v>
      </c>
      <c r="B743" s="10" t="str">
        <f>IF(COUNTRY_INFO!B743=0," ",COUNTRY_INFO!B743)</f>
        <v>SNNPR South Omo</v>
      </c>
      <c r="C743" s="10" t="str">
        <f>IF(COUNTRY_INFO!C743=0," ",COUNTRY_INFO!C743)</f>
        <v>Nyngatom</v>
      </c>
      <c r="D743" s="11" t="str">
        <f>IF(COUNTRY_INFO!$T$9:$T$1000="MDA3 (IVM)", COUNTRY_INFO!$T$9:$T$1000, " ")</f>
        <v xml:space="preserve"> </v>
      </c>
      <c r="E743" s="109"/>
      <c r="F743" s="288"/>
      <c r="G743" s="288"/>
      <c r="H743" s="11">
        <f t="shared" si="100"/>
        <v>0</v>
      </c>
      <c r="I743" s="18"/>
      <c r="J743" s="18"/>
      <c r="K743" s="14">
        <f t="shared" si="101"/>
        <v>0</v>
      </c>
      <c r="L743" s="59"/>
      <c r="M743" s="59"/>
      <c r="N743" s="56">
        <f t="shared" si="102"/>
        <v>0</v>
      </c>
      <c r="O743" s="11">
        <f t="shared" si="103"/>
        <v>0</v>
      </c>
      <c r="P743" s="11">
        <f t="shared" si="104"/>
        <v>0</v>
      </c>
      <c r="Q743" s="11">
        <f t="shared" si="105"/>
        <v>0</v>
      </c>
      <c r="R743" s="230" t="str">
        <f t="shared" si="106"/>
        <v xml:space="preserve"> </v>
      </c>
      <c r="S743" s="230" t="str">
        <f t="shared" si="107"/>
        <v xml:space="preserve"> </v>
      </c>
      <c r="T743" s="230" t="str">
        <f t="shared" si="108"/>
        <v xml:space="preserve"> </v>
      </c>
    </row>
    <row r="744" spans="1:20" x14ac:dyDescent="0.2">
      <c r="A744" s="10" t="str">
        <f>IF(COUNTRY_INFO!A744=0," ",COUNTRY_INFO!A744)</f>
        <v>Ethiopia</v>
      </c>
      <c r="B744" s="10" t="str">
        <f>IF(COUNTRY_INFO!B744=0," ",COUNTRY_INFO!B744)</f>
        <v>SNNPR South Omo</v>
      </c>
      <c r="C744" s="10" t="str">
        <f>IF(COUNTRY_INFO!C744=0," ",COUNTRY_INFO!C744)</f>
        <v>Salamago</v>
      </c>
      <c r="D744" s="11" t="str">
        <f>IF(COUNTRY_INFO!$T$9:$T$1000="MDA3 (IVM)", COUNTRY_INFO!$T$9:$T$1000, " ")</f>
        <v xml:space="preserve"> </v>
      </c>
      <c r="E744" s="109"/>
      <c r="F744" s="288"/>
      <c r="G744" s="288"/>
      <c r="H744" s="11">
        <f t="shared" si="100"/>
        <v>0</v>
      </c>
      <c r="I744" s="18"/>
      <c r="J744" s="18"/>
      <c r="K744" s="14">
        <f t="shared" si="101"/>
        <v>0</v>
      </c>
      <c r="L744" s="59"/>
      <c r="M744" s="59"/>
      <c r="N744" s="56">
        <f t="shared" si="102"/>
        <v>0</v>
      </c>
      <c r="O744" s="11">
        <f t="shared" si="103"/>
        <v>0</v>
      </c>
      <c r="P744" s="11">
        <f t="shared" si="104"/>
        <v>0</v>
      </c>
      <c r="Q744" s="11">
        <f t="shared" si="105"/>
        <v>0</v>
      </c>
      <c r="R744" s="230" t="str">
        <f t="shared" si="106"/>
        <v xml:space="preserve"> </v>
      </c>
      <c r="S744" s="230" t="str">
        <f t="shared" si="107"/>
        <v xml:space="preserve"> </v>
      </c>
      <c r="T744" s="230" t="str">
        <f t="shared" si="108"/>
        <v xml:space="preserve"> </v>
      </c>
    </row>
    <row r="745" spans="1:20" x14ac:dyDescent="0.2">
      <c r="A745" s="10" t="str">
        <f>IF(COUNTRY_INFO!A745=0," ",COUNTRY_INFO!A745)</f>
        <v>Ethiopia</v>
      </c>
      <c r="B745" s="10" t="str">
        <f>IF(COUNTRY_INFO!B745=0," ",COUNTRY_INFO!B745)</f>
        <v>SNNPR South Omo</v>
      </c>
      <c r="C745" s="10" t="str">
        <f>IF(COUNTRY_INFO!C745=0," ",COUNTRY_INFO!C745)</f>
        <v>Semen Ari</v>
      </c>
      <c r="D745" s="11" t="str">
        <f>IF(COUNTRY_INFO!$T$9:$T$1000="MDA3 (IVM)", COUNTRY_INFO!$T$9:$T$1000, " ")</f>
        <v xml:space="preserve"> </v>
      </c>
      <c r="E745" s="109"/>
      <c r="F745" s="288"/>
      <c r="G745" s="288"/>
      <c r="H745" s="11">
        <f t="shared" si="100"/>
        <v>0</v>
      </c>
      <c r="I745" s="18"/>
      <c r="J745" s="18"/>
      <c r="K745" s="14">
        <f t="shared" si="101"/>
        <v>0</v>
      </c>
      <c r="L745" s="59"/>
      <c r="M745" s="59"/>
      <c r="N745" s="56">
        <f t="shared" si="102"/>
        <v>0</v>
      </c>
      <c r="O745" s="11">
        <f t="shared" si="103"/>
        <v>0</v>
      </c>
      <c r="P745" s="11">
        <f t="shared" si="104"/>
        <v>0</v>
      </c>
      <c r="Q745" s="11">
        <f t="shared" si="105"/>
        <v>0</v>
      </c>
      <c r="R745" s="230" t="str">
        <f t="shared" si="106"/>
        <v xml:space="preserve"> </v>
      </c>
      <c r="S745" s="230" t="str">
        <f t="shared" si="107"/>
        <v xml:space="preserve"> </v>
      </c>
      <c r="T745" s="230" t="str">
        <f t="shared" si="108"/>
        <v xml:space="preserve"> </v>
      </c>
    </row>
    <row r="746" spans="1:20" x14ac:dyDescent="0.2">
      <c r="A746" s="10" t="str">
        <f>IF(COUNTRY_INFO!A746=0," ",COUNTRY_INFO!A746)</f>
        <v>Ethiopia</v>
      </c>
      <c r="B746" s="10" t="str">
        <f>IF(COUNTRY_INFO!B746=0," ",COUNTRY_INFO!B746)</f>
        <v>SNNPR West Gurage</v>
      </c>
      <c r="C746" s="10" t="str">
        <f>IF(COUNTRY_INFO!C746=0," ",COUNTRY_INFO!C746)</f>
        <v>Entegagne</v>
      </c>
      <c r="D746" s="11" t="str">
        <f>IF(COUNTRY_INFO!$T$9:$T$1000="MDA3 (IVM)", COUNTRY_INFO!$T$9:$T$1000, " ")</f>
        <v xml:space="preserve"> </v>
      </c>
      <c r="E746" s="109"/>
      <c r="F746" s="288"/>
      <c r="G746" s="288"/>
      <c r="H746" s="11">
        <f t="shared" si="100"/>
        <v>0</v>
      </c>
      <c r="I746" s="18"/>
      <c r="J746" s="18"/>
      <c r="K746" s="14">
        <f t="shared" si="101"/>
        <v>0</v>
      </c>
      <c r="L746" s="59"/>
      <c r="M746" s="59"/>
      <c r="N746" s="56">
        <f t="shared" si="102"/>
        <v>0</v>
      </c>
      <c r="O746" s="11">
        <f t="shared" si="103"/>
        <v>0</v>
      </c>
      <c r="P746" s="11">
        <f t="shared" si="104"/>
        <v>0</v>
      </c>
      <c r="Q746" s="11">
        <f t="shared" si="105"/>
        <v>0</v>
      </c>
      <c r="R746" s="230" t="str">
        <f t="shared" si="106"/>
        <v xml:space="preserve"> </v>
      </c>
      <c r="S746" s="230" t="str">
        <f t="shared" si="107"/>
        <v xml:space="preserve"> </v>
      </c>
      <c r="T746" s="230" t="str">
        <f t="shared" si="108"/>
        <v xml:space="preserve"> </v>
      </c>
    </row>
    <row r="747" spans="1:20" x14ac:dyDescent="0.2">
      <c r="A747" s="10" t="str">
        <f>IF(COUNTRY_INFO!A747=0," ",COUNTRY_INFO!A747)</f>
        <v>Ethiopia</v>
      </c>
      <c r="B747" s="10" t="str">
        <f>IF(COUNTRY_INFO!B747=0," ",COUNTRY_INFO!B747)</f>
        <v>SNNPR Wolayita</v>
      </c>
      <c r="C747" s="10" t="str">
        <f>IF(COUNTRY_INFO!C747=0," ",COUNTRY_INFO!C747)</f>
        <v>Areka Town</v>
      </c>
      <c r="D747" s="11" t="str">
        <f>IF(COUNTRY_INFO!$T$9:$T$1000="MDA3 (IVM)", COUNTRY_INFO!$T$9:$T$1000, " ")</f>
        <v xml:space="preserve"> </v>
      </c>
      <c r="E747" s="109"/>
      <c r="F747" s="288"/>
      <c r="G747" s="288"/>
      <c r="H747" s="11">
        <f t="shared" si="100"/>
        <v>0</v>
      </c>
      <c r="I747" s="18"/>
      <c r="J747" s="18"/>
      <c r="K747" s="14">
        <f t="shared" si="101"/>
        <v>0</v>
      </c>
      <c r="L747" s="59"/>
      <c r="M747" s="59"/>
      <c r="N747" s="56">
        <f t="shared" si="102"/>
        <v>0</v>
      </c>
      <c r="O747" s="11">
        <f t="shared" si="103"/>
        <v>0</v>
      </c>
      <c r="P747" s="11">
        <f t="shared" si="104"/>
        <v>0</v>
      </c>
      <c r="Q747" s="11">
        <f t="shared" si="105"/>
        <v>0</v>
      </c>
      <c r="R747" s="230" t="str">
        <f t="shared" si="106"/>
        <v xml:space="preserve"> </v>
      </c>
      <c r="S747" s="230" t="str">
        <f t="shared" si="107"/>
        <v xml:space="preserve"> </v>
      </c>
      <c r="T747" s="230" t="str">
        <f t="shared" si="108"/>
        <v xml:space="preserve"> </v>
      </c>
    </row>
    <row r="748" spans="1:20" x14ac:dyDescent="0.2">
      <c r="A748" s="10" t="str">
        <f>IF(COUNTRY_INFO!A748=0," ",COUNTRY_INFO!A748)</f>
        <v>Ethiopia</v>
      </c>
      <c r="B748" s="10" t="str">
        <f>IF(COUNTRY_INFO!B748=0," ",COUNTRY_INFO!B748)</f>
        <v>SNNPR Wolayita</v>
      </c>
      <c r="C748" s="10" t="str">
        <f>IF(COUNTRY_INFO!C748=0," ",COUNTRY_INFO!C748)</f>
        <v>Boditi Town</v>
      </c>
      <c r="D748" s="11" t="str">
        <f>IF(COUNTRY_INFO!$T$9:$T$1000="MDA3 (IVM)", COUNTRY_INFO!$T$9:$T$1000, " ")</f>
        <v xml:space="preserve"> </v>
      </c>
      <c r="E748" s="109"/>
      <c r="F748" s="288"/>
      <c r="G748" s="288"/>
      <c r="H748" s="11">
        <f t="shared" si="100"/>
        <v>0</v>
      </c>
      <c r="I748" s="18"/>
      <c r="J748" s="18"/>
      <c r="K748" s="14">
        <f t="shared" si="101"/>
        <v>0</v>
      </c>
      <c r="L748" s="59"/>
      <c r="M748" s="59"/>
      <c r="N748" s="56">
        <f t="shared" si="102"/>
        <v>0</v>
      </c>
      <c r="O748" s="11">
        <f t="shared" si="103"/>
        <v>0</v>
      </c>
      <c r="P748" s="11">
        <f t="shared" si="104"/>
        <v>0</v>
      </c>
      <c r="Q748" s="11">
        <f t="shared" si="105"/>
        <v>0</v>
      </c>
      <c r="R748" s="230" t="str">
        <f t="shared" si="106"/>
        <v xml:space="preserve"> </v>
      </c>
      <c r="S748" s="230" t="str">
        <f t="shared" si="107"/>
        <v xml:space="preserve"> </v>
      </c>
      <c r="T748" s="230" t="str">
        <f t="shared" si="108"/>
        <v xml:space="preserve"> </v>
      </c>
    </row>
    <row r="749" spans="1:20" x14ac:dyDescent="0.2">
      <c r="A749" s="10" t="str">
        <f>IF(COUNTRY_INFO!A749=0," ",COUNTRY_INFO!A749)</f>
        <v>Ethiopia</v>
      </c>
      <c r="B749" s="10" t="str">
        <f>IF(COUNTRY_INFO!B749=0," ",COUNTRY_INFO!B749)</f>
        <v>SNNPR Wolayita</v>
      </c>
      <c r="C749" s="10" t="str">
        <f>IF(COUNTRY_INFO!C749=0," ",COUNTRY_INFO!C749)</f>
        <v>Boloso Bombe</v>
      </c>
      <c r="D749" s="11" t="str">
        <f>IF(COUNTRY_INFO!$T$9:$T$1000="MDA3 (IVM)", COUNTRY_INFO!$T$9:$T$1000, " ")</f>
        <v xml:space="preserve"> </v>
      </c>
      <c r="E749" s="109"/>
      <c r="F749" s="288"/>
      <c r="G749" s="288"/>
      <c r="H749" s="11">
        <f t="shared" si="100"/>
        <v>0</v>
      </c>
      <c r="I749" s="18"/>
      <c r="J749" s="18"/>
      <c r="K749" s="14">
        <f t="shared" si="101"/>
        <v>0</v>
      </c>
      <c r="L749" s="59"/>
      <c r="M749" s="59"/>
      <c r="N749" s="56">
        <f t="shared" si="102"/>
        <v>0</v>
      </c>
      <c r="O749" s="11">
        <f t="shared" si="103"/>
        <v>0</v>
      </c>
      <c r="P749" s="11">
        <f t="shared" si="104"/>
        <v>0</v>
      </c>
      <c r="Q749" s="11">
        <f t="shared" si="105"/>
        <v>0</v>
      </c>
      <c r="R749" s="230" t="str">
        <f t="shared" si="106"/>
        <v xml:space="preserve"> </v>
      </c>
      <c r="S749" s="230" t="str">
        <f t="shared" si="107"/>
        <v xml:space="preserve"> </v>
      </c>
      <c r="T749" s="230" t="str">
        <f t="shared" si="108"/>
        <v xml:space="preserve"> </v>
      </c>
    </row>
    <row r="750" spans="1:20" x14ac:dyDescent="0.2">
      <c r="A750" s="10" t="str">
        <f>IF(COUNTRY_INFO!A750=0," ",COUNTRY_INFO!A750)</f>
        <v>Ethiopia</v>
      </c>
      <c r="B750" s="10" t="str">
        <f>IF(COUNTRY_INFO!B750=0," ",COUNTRY_INFO!B750)</f>
        <v>SNNPR Wolayita</v>
      </c>
      <c r="C750" s="10" t="str">
        <f>IF(COUNTRY_INFO!C750=0," ",COUNTRY_INFO!C750)</f>
        <v>Boloso Sore</v>
      </c>
      <c r="D750" s="11" t="str">
        <f>IF(COUNTRY_INFO!$T$9:$T$1000="MDA3 (IVM)", COUNTRY_INFO!$T$9:$T$1000, " ")</f>
        <v xml:space="preserve"> </v>
      </c>
      <c r="E750" s="109"/>
      <c r="F750" s="288"/>
      <c r="G750" s="288"/>
      <c r="H750" s="11">
        <f t="shared" si="100"/>
        <v>0</v>
      </c>
      <c r="I750" s="18"/>
      <c r="J750" s="18"/>
      <c r="K750" s="14">
        <f t="shared" si="101"/>
        <v>0</v>
      </c>
      <c r="L750" s="59"/>
      <c r="M750" s="59"/>
      <c r="N750" s="56">
        <f t="shared" si="102"/>
        <v>0</v>
      </c>
      <c r="O750" s="11">
        <f t="shared" si="103"/>
        <v>0</v>
      </c>
      <c r="P750" s="11">
        <f t="shared" si="104"/>
        <v>0</v>
      </c>
      <c r="Q750" s="11">
        <f t="shared" si="105"/>
        <v>0</v>
      </c>
      <c r="R750" s="230" t="str">
        <f t="shared" si="106"/>
        <v xml:space="preserve"> </v>
      </c>
      <c r="S750" s="230" t="str">
        <f t="shared" si="107"/>
        <v xml:space="preserve"> </v>
      </c>
      <c r="T750" s="230" t="str">
        <f t="shared" si="108"/>
        <v xml:space="preserve"> </v>
      </c>
    </row>
    <row r="751" spans="1:20" x14ac:dyDescent="0.2">
      <c r="A751" s="10" t="str">
        <f>IF(COUNTRY_INFO!A751=0," ",COUNTRY_INFO!A751)</f>
        <v>Ethiopia</v>
      </c>
      <c r="B751" s="10" t="str">
        <f>IF(COUNTRY_INFO!B751=0," ",COUNTRY_INFO!B751)</f>
        <v>SNNPR Wolayita</v>
      </c>
      <c r="C751" s="10" t="str">
        <f>IF(COUNTRY_INFO!C751=0," ",COUNTRY_INFO!C751)</f>
        <v>Damot Gale</v>
      </c>
      <c r="D751" s="11" t="str">
        <f>IF(COUNTRY_INFO!$T$9:$T$1000="MDA3 (IVM)", COUNTRY_INFO!$T$9:$T$1000, " ")</f>
        <v xml:space="preserve"> </v>
      </c>
      <c r="E751" s="109"/>
      <c r="F751" s="288"/>
      <c r="G751" s="288"/>
      <c r="H751" s="11">
        <f t="shared" si="100"/>
        <v>0</v>
      </c>
      <c r="I751" s="18"/>
      <c r="J751" s="18"/>
      <c r="K751" s="14">
        <f t="shared" si="101"/>
        <v>0</v>
      </c>
      <c r="L751" s="59"/>
      <c r="M751" s="59"/>
      <c r="N751" s="56">
        <f t="shared" si="102"/>
        <v>0</v>
      </c>
      <c r="O751" s="11">
        <f t="shared" si="103"/>
        <v>0</v>
      </c>
      <c r="P751" s="11">
        <f t="shared" si="104"/>
        <v>0</v>
      </c>
      <c r="Q751" s="11">
        <f t="shared" si="105"/>
        <v>0</v>
      </c>
      <c r="R751" s="230" t="str">
        <f t="shared" si="106"/>
        <v xml:space="preserve"> </v>
      </c>
      <c r="S751" s="230" t="str">
        <f t="shared" si="107"/>
        <v xml:space="preserve"> </v>
      </c>
      <c r="T751" s="230" t="str">
        <f t="shared" si="108"/>
        <v xml:space="preserve"> </v>
      </c>
    </row>
    <row r="752" spans="1:20" x14ac:dyDescent="0.2">
      <c r="A752" s="10" t="str">
        <f>IF(COUNTRY_INFO!A752=0," ",COUNTRY_INFO!A752)</f>
        <v>Ethiopia</v>
      </c>
      <c r="B752" s="10" t="str">
        <f>IF(COUNTRY_INFO!B752=0," ",COUNTRY_INFO!B752)</f>
        <v>SNNPR Wolayita</v>
      </c>
      <c r="C752" s="10" t="str">
        <f>IF(COUNTRY_INFO!C752=0," ",COUNTRY_INFO!C752)</f>
        <v>Damot Pullasa</v>
      </c>
      <c r="D752" s="11" t="str">
        <f>IF(COUNTRY_INFO!$T$9:$T$1000="MDA3 (IVM)", COUNTRY_INFO!$T$9:$T$1000, " ")</f>
        <v xml:space="preserve"> </v>
      </c>
      <c r="E752" s="109"/>
      <c r="F752" s="288"/>
      <c r="G752" s="288"/>
      <c r="H752" s="11">
        <f t="shared" si="100"/>
        <v>0</v>
      </c>
      <c r="I752" s="18"/>
      <c r="J752" s="18"/>
      <c r="K752" s="14">
        <f t="shared" si="101"/>
        <v>0</v>
      </c>
      <c r="L752" s="59"/>
      <c r="M752" s="59"/>
      <c r="N752" s="56">
        <f t="shared" si="102"/>
        <v>0</v>
      </c>
      <c r="O752" s="11">
        <f t="shared" si="103"/>
        <v>0</v>
      </c>
      <c r="P752" s="11">
        <f t="shared" si="104"/>
        <v>0</v>
      </c>
      <c r="Q752" s="11">
        <f t="shared" si="105"/>
        <v>0</v>
      </c>
      <c r="R752" s="230" t="str">
        <f t="shared" si="106"/>
        <v xml:space="preserve"> </v>
      </c>
      <c r="S752" s="230" t="str">
        <f t="shared" si="107"/>
        <v xml:space="preserve"> </v>
      </c>
      <c r="T752" s="230" t="str">
        <f t="shared" si="108"/>
        <v xml:space="preserve"> </v>
      </c>
    </row>
    <row r="753" spans="1:20" x14ac:dyDescent="0.2">
      <c r="A753" s="10" t="str">
        <f>IF(COUNTRY_INFO!A753=0," ",COUNTRY_INFO!A753)</f>
        <v>Ethiopia</v>
      </c>
      <c r="B753" s="10" t="str">
        <f>IF(COUNTRY_INFO!B753=0," ",COUNTRY_INFO!B753)</f>
        <v>SNNPR Wolayita</v>
      </c>
      <c r="C753" s="10" t="str">
        <f>IF(COUNTRY_INFO!C753=0," ",COUNTRY_INFO!C753)</f>
        <v>Damot Sore</v>
      </c>
      <c r="D753" s="11" t="str">
        <f>IF(COUNTRY_INFO!$T$9:$T$1000="MDA3 (IVM)", COUNTRY_INFO!$T$9:$T$1000, " ")</f>
        <v xml:space="preserve"> </v>
      </c>
      <c r="E753" s="109"/>
      <c r="F753" s="288"/>
      <c r="G753" s="288"/>
      <c r="H753" s="11">
        <f t="shared" si="100"/>
        <v>0</v>
      </c>
      <c r="I753" s="18"/>
      <c r="J753" s="18"/>
      <c r="K753" s="14">
        <f t="shared" si="101"/>
        <v>0</v>
      </c>
      <c r="L753" s="59"/>
      <c r="M753" s="59"/>
      <c r="N753" s="56">
        <f t="shared" si="102"/>
        <v>0</v>
      </c>
      <c r="O753" s="11">
        <f t="shared" si="103"/>
        <v>0</v>
      </c>
      <c r="P753" s="11">
        <f t="shared" si="104"/>
        <v>0</v>
      </c>
      <c r="Q753" s="11">
        <f t="shared" si="105"/>
        <v>0</v>
      </c>
      <c r="R753" s="230" t="str">
        <f t="shared" si="106"/>
        <v xml:space="preserve"> </v>
      </c>
      <c r="S753" s="230" t="str">
        <f t="shared" si="107"/>
        <v xml:space="preserve"> </v>
      </c>
      <c r="T753" s="230" t="str">
        <f t="shared" si="108"/>
        <v xml:space="preserve"> </v>
      </c>
    </row>
    <row r="754" spans="1:20" x14ac:dyDescent="0.2">
      <c r="A754" s="10" t="str">
        <f>IF(COUNTRY_INFO!A754=0," ",COUNTRY_INFO!A754)</f>
        <v>Ethiopia</v>
      </c>
      <c r="B754" s="10" t="str">
        <f>IF(COUNTRY_INFO!B754=0," ",COUNTRY_INFO!B754)</f>
        <v>SNNPR Wolayita</v>
      </c>
      <c r="C754" s="10" t="str">
        <f>IF(COUNTRY_INFO!C754=0," ",COUNTRY_INFO!C754)</f>
        <v>Damot Woide</v>
      </c>
      <c r="D754" s="11" t="str">
        <f>IF(COUNTRY_INFO!$T$9:$T$1000="MDA3 (IVM)", COUNTRY_INFO!$T$9:$T$1000, " ")</f>
        <v xml:space="preserve"> </v>
      </c>
      <c r="E754" s="109"/>
      <c r="F754" s="288"/>
      <c r="G754" s="288"/>
      <c r="H754" s="11">
        <f t="shared" si="100"/>
        <v>0</v>
      </c>
      <c r="I754" s="18"/>
      <c r="J754" s="18"/>
      <c r="K754" s="14">
        <f t="shared" si="101"/>
        <v>0</v>
      </c>
      <c r="L754" s="59"/>
      <c r="M754" s="59"/>
      <c r="N754" s="56">
        <f t="shared" si="102"/>
        <v>0</v>
      </c>
      <c r="O754" s="11">
        <f t="shared" si="103"/>
        <v>0</v>
      </c>
      <c r="P754" s="11">
        <f t="shared" si="104"/>
        <v>0</v>
      </c>
      <c r="Q754" s="11">
        <f t="shared" si="105"/>
        <v>0</v>
      </c>
      <c r="R754" s="230" t="str">
        <f t="shared" si="106"/>
        <v xml:space="preserve"> </v>
      </c>
      <c r="S754" s="230" t="str">
        <f t="shared" si="107"/>
        <v xml:space="preserve"> </v>
      </c>
      <c r="T754" s="230" t="str">
        <f t="shared" si="108"/>
        <v xml:space="preserve"> </v>
      </c>
    </row>
    <row r="755" spans="1:20" x14ac:dyDescent="0.2">
      <c r="A755" s="10" t="str">
        <f>IF(COUNTRY_INFO!A755=0," ",COUNTRY_INFO!A755)</f>
        <v>Ethiopia</v>
      </c>
      <c r="B755" s="10" t="str">
        <f>IF(COUNTRY_INFO!B755=0," ",COUNTRY_INFO!B755)</f>
        <v>SNNPR Wolayita</v>
      </c>
      <c r="C755" s="10" t="str">
        <f>IF(COUNTRY_INFO!C755=0," ",COUNTRY_INFO!C755)</f>
        <v>Duguna Fango</v>
      </c>
      <c r="D755" s="11" t="str">
        <f>IF(COUNTRY_INFO!$T$9:$T$1000="MDA3 (IVM)", COUNTRY_INFO!$T$9:$T$1000, " ")</f>
        <v xml:space="preserve"> </v>
      </c>
      <c r="E755" s="109"/>
      <c r="F755" s="288"/>
      <c r="G755" s="288"/>
      <c r="H755" s="11">
        <f t="shared" si="100"/>
        <v>0</v>
      </c>
      <c r="I755" s="18"/>
      <c r="J755" s="18"/>
      <c r="K755" s="14">
        <f t="shared" si="101"/>
        <v>0</v>
      </c>
      <c r="L755" s="59"/>
      <c r="M755" s="59"/>
      <c r="N755" s="56">
        <f t="shared" si="102"/>
        <v>0</v>
      </c>
      <c r="O755" s="11">
        <f t="shared" si="103"/>
        <v>0</v>
      </c>
      <c r="P755" s="11">
        <f t="shared" si="104"/>
        <v>0</v>
      </c>
      <c r="Q755" s="11">
        <f t="shared" si="105"/>
        <v>0</v>
      </c>
      <c r="R755" s="230" t="str">
        <f t="shared" si="106"/>
        <v xml:space="preserve"> </v>
      </c>
      <c r="S755" s="230" t="str">
        <f t="shared" si="107"/>
        <v xml:space="preserve"> </v>
      </c>
      <c r="T755" s="230" t="str">
        <f t="shared" si="108"/>
        <v xml:space="preserve"> </v>
      </c>
    </row>
    <row r="756" spans="1:20" x14ac:dyDescent="0.2">
      <c r="A756" s="10" t="str">
        <f>IF(COUNTRY_INFO!A756=0," ",COUNTRY_INFO!A756)</f>
        <v>Ethiopia</v>
      </c>
      <c r="B756" s="10" t="str">
        <f>IF(COUNTRY_INFO!B756=0," ",COUNTRY_INFO!B756)</f>
        <v>SNNPR Wolayita</v>
      </c>
      <c r="C756" s="10" t="str">
        <f>IF(COUNTRY_INFO!C756=0," ",COUNTRY_INFO!C756)</f>
        <v>Humbo</v>
      </c>
      <c r="D756" s="11" t="str">
        <f>IF(COUNTRY_INFO!$T$9:$T$1000="MDA3 (IVM)", COUNTRY_INFO!$T$9:$T$1000, " ")</f>
        <v xml:space="preserve"> </v>
      </c>
      <c r="E756" s="109"/>
      <c r="F756" s="288"/>
      <c r="G756" s="288"/>
      <c r="H756" s="11">
        <f t="shared" si="100"/>
        <v>0</v>
      </c>
      <c r="I756" s="18"/>
      <c r="J756" s="18"/>
      <c r="K756" s="14">
        <f t="shared" si="101"/>
        <v>0</v>
      </c>
      <c r="L756" s="59"/>
      <c r="M756" s="59"/>
      <c r="N756" s="56">
        <f t="shared" si="102"/>
        <v>0</v>
      </c>
      <c r="O756" s="11">
        <f t="shared" si="103"/>
        <v>0</v>
      </c>
      <c r="P756" s="11">
        <f t="shared" si="104"/>
        <v>0</v>
      </c>
      <c r="Q756" s="11">
        <f t="shared" si="105"/>
        <v>0</v>
      </c>
      <c r="R756" s="230" t="str">
        <f t="shared" si="106"/>
        <v xml:space="preserve"> </v>
      </c>
      <c r="S756" s="230" t="str">
        <f t="shared" si="107"/>
        <v xml:space="preserve"> </v>
      </c>
      <c r="T756" s="230" t="str">
        <f t="shared" si="108"/>
        <v xml:space="preserve"> </v>
      </c>
    </row>
    <row r="757" spans="1:20" x14ac:dyDescent="0.2">
      <c r="A757" s="10" t="str">
        <f>IF(COUNTRY_INFO!A757=0," ",COUNTRY_INFO!A757)</f>
        <v>Ethiopia</v>
      </c>
      <c r="B757" s="10" t="str">
        <f>IF(COUNTRY_INFO!B757=0," ",COUNTRY_INFO!B757)</f>
        <v>SNNPR Wolayita</v>
      </c>
      <c r="C757" s="10" t="str">
        <f>IF(COUNTRY_INFO!C757=0," ",COUNTRY_INFO!C757)</f>
        <v>Kindo Daddaye</v>
      </c>
      <c r="D757" s="11" t="str">
        <f>IF(COUNTRY_INFO!$T$9:$T$1000="MDA3 (IVM)", COUNTRY_INFO!$T$9:$T$1000, " ")</f>
        <v xml:space="preserve"> </v>
      </c>
      <c r="E757" s="109"/>
      <c r="F757" s="288"/>
      <c r="G757" s="288"/>
      <c r="H757" s="11">
        <f t="shared" si="100"/>
        <v>0</v>
      </c>
      <c r="I757" s="18"/>
      <c r="J757" s="18"/>
      <c r="K757" s="14">
        <f t="shared" si="101"/>
        <v>0</v>
      </c>
      <c r="L757" s="59"/>
      <c r="M757" s="59"/>
      <c r="N757" s="56">
        <f t="shared" si="102"/>
        <v>0</v>
      </c>
      <c r="O757" s="11">
        <f t="shared" si="103"/>
        <v>0</v>
      </c>
      <c r="P757" s="11">
        <f t="shared" si="104"/>
        <v>0</v>
      </c>
      <c r="Q757" s="11">
        <f t="shared" si="105"/>
        <v>0</v>
      </c>
      <c r="R757" s="230" t="str">
        <f t="shared" si="106"/>
        <v xml:space="preserve"> </v>
      </c>
      <c r="S757" s="230" t="str">
        <f t="shared" si="107"/>
        <v xml:space="preserve"> </v>
      </c>
      <c r="T757" s="230" t="str">
        <f t="shared" si="108"/>
        <v xml:space="preserve"> </v>
      </c>
    </row>
    <row r="758" spans="1:20" x14ac:dyDescent="0.2">
      <c r="A758" s="10" t="str">
        <f>IF(COUNTRY_INFO!A758=0," ",COUNTRY_INFO!A758)</f>
        <v>Ethiopia</v>
      </c>
      <c r="B758" s="10" t="str">
        <f>IF(COUNTRY_INFO!B758=0," ",COUNTRY_INFO!B758)</f>
        <v>SNNPR Wolayita</v>
      </c>
      <c r="C758" s="10" t="str">
        <f>IF(COUNTRY_INFO!C758=0," ",COUNTRY_INFO!C758)</f>
        <v>Kindo Koisha</v>
      </c>
      <c r="D758" s="11" t="str">
        <f>IF(COUNTRY_INFO!$T$9:$T$1000="MDA3 (IVM)", COUNTRY_INFO!$T$9:$T$1000, " ")</f>
        <v xml:space="preserve"> </v>
      </c>
      <c r="E758" s="109"/>
      <c r="F758" s="288"/>
      <c r="G758" s="288"/>
      <c r="H758" s="11">
        <f t="shared" si="100"/>
        <v>0</v>
      </c>
      <c r="I758" s="18"/>
      <c r="J758" s="18"/>
      <c r="K758" s="14">
        <f t="shared" si="101"/>
        <v>0</v>
      </c>
      <c r="L758" s="59"/>
      <c r="M758" s="59"/>
      <c r="N758" s="56">
        <f t="shared" si="102"/>
        <v>0</v>
      </c>
      <c r="O758" s="11">
        <f t="shared" si="103"/>
        <v>0</v>
      </c>
      <c r="P758" s="11">
        <f t="shared" si="104"/>
        <v>0</v>
      </c>
      <c r="Q758" s="11">
        <f t="shared" si="105"/>
        <v>0</v>
      </c>
      <c r="R758" s="230" t="str">
        <f t="shared" si="106"/>
        <v xml:space="preserve"> </v>
      </c>
      <c r="S758" s="230" t="str">
        <f t="shared" si="107"/>
        <v xml:space="preserve"> </v>
      </c>
      <c r="T758" s="230" t="str">
        <f t="shared" si="108"/>
        <v xml:space="preserve"> </v>
      </c>
    </row>
    <row r="759" spans="1:20" x14ac:dyDescent="0.2">
      <c r="A759" s="10" t="str">
        <f>IF(COUNTRY_INFO!A759=0," ",COUNTRY_INFO!A759)</f>
        <v>Ethiopia</v>
      </c>
      <c r="B759" s="10" t="str">
        <f>IF(COUNTRY_INFO!B759=0," ",COUNTRY_INFO!B759)</f>
        <v>SNNPR Wolayita</v>
      </c>
      <c r="C759" s="10" t="str">
        <f>IF(COUNTRY_INFO!C759=0," ",COUNTRY_INFO!C759)</f>
        <v>Ofa</v>
      </c>
      <c r="D759" s="11" t="str">
        <f>IF(COUNTRY_INFO!$T$9:$T$1000="MDA3 (IVM)", COUNTRY_INFO!$T$9:$T$1000, " ")</f>
        <v xml:space="preserve"> </v>
      </c>
      <c r="E759" s="109"/>
      <c r="F759" s="288"/>
      <c r="G759" s="288"/>
      <c r="H759" s="11">
        <f t="shared" si="100"/>
        <v>0</v>
      </c>
      <c r="I759" s="18"/>
      <c r="J759" s="18"/>
      <c r="K759" s="14">
        <f t="shared" si="101"/>
        <v>0</v>
      </c>
      <c r="L759" s="59"/>
      <c r="M759" s="59"/>
      <c r="N759" s="56">
        <f t="shared" si="102"/>
        <v>0</v>
      </c>
      <c r="O759" s="11">
        <f t="shared" si="103"/>
        <v>0</v>
      </c>
      <c r="P759" s="11">
        <f t="shared" si="104"/>
        <v>0</v>
      </c>
      <c r="Q759" s="11">
        <f t="shared" si="105"/>
        <v>0</v>
      </c>
      <c r="R759" s="230" t="str">
        <f t="shared" si="106"/>
        <v xml:space="preserve"> </v>
      </c>
      <c r="S759" s="230" t="str">
        <f t="shared" si="107"/>
        <v xml:space="preserve"> </v>
      </c>
      <c r="T759" s="230" t="str">
        <f t="shared" si="108"/>
        <v xml:space="preserve"> </v>
      </c>
    </row>
    <row r="760" spans="1:20" x14ac:dyDescent="0.2">
      <c r="A760" s="10" t="str">
        <f>IF(COUNTRY_INFO!A760=0," ",COUNTRY_INFO!A760)</f>
        <v>Ethiopia</v>
      </c>
      <c r="B760" s="10" t="str">
        <f>IF(COUNTRY_INFO!B760=0," ",COUNTRY_INFO!B760)</f>
        <v>SNNPR Wolayita</v>
      </c>
      <c r="C760" s="10" t="str">
        <f>IF(COUNTRY_INFO!C760=0," ",COUNTRY_INFO!C760)</f>
        <v>Sodo Town</v>
      </c>
      <c r="D760" s="11" t="str">
        <f>IF(COUNTRY_INFO!$T$9:$T$1000="MDA3 (IVM)", COUNTRY_INFO!$T$9:$T$1000, " ")</f>
        <v xml:space="preserve"> </v>
      </c>
      <c r="E760" s="109"/>
      <c r="F760" s="288"/>
      <c r="G760" s="288"/>
      <c r="H760" s="11">
        <f t="shared" si="100"/>
        <v>0</v>
      </c>
      <c r="I760" s="18"/>
      <c r="J760" s="18"/>
      <c r="K760" s="14">
        <f t="shared" si="101"/>
        <v>0</v>
      </c>
      <c r="L760" s="59"/>
      <c r="M760" s="59"/>
      <c r="N760" s="56">
        <f t="shared" si="102"/>
        <v>0</v>
      </c>
      <c r="O760" s="11">
        <f t="shared" si="103"/>
        <v>0</v>
      </c>
      <c r="P760" s="11">
        <f t="shared" si="104"/>
        <v>0</v>
      </c>
      <c r="Q760" s="11">
        <f t="shared" si="105"/>
        <v>0</v>
      </c>
      <c r="R760" s="230" t="str">
        <f t="shared" si="106"/>
        <v xml:space="preserve"> </v>
      </c>
      <c r="S760" s="230" t="str">
        <f t="shared" si="107"/>
        <v xml:space="preserve"> </v>
      </c>
      <c r="T760" s="230" t="str">
        <f t="shared" si="108"/>
        <v xml:space="preserve"> </v>
      </c>
    </row>
    <row r="761" spans="1:20" x14ac:dyDescent="0.2">
      <c r="A761" s="10" t="str">
        <f>IF(COUNTRY_INFO!A761=0," ",COUNTRY_INFO!A761)</f>
        <v>Ethiopia</v>
      </c>
      <c r="B761" s="10" t="str">
        <f>IF(COUNTRY_INFO!B761=0," ",COUNTRY_INFO!B761)</f>
        <v>SNNPR Wolayita</v>
      </c>
      <c r="C761" s="10" t="str">
        <f>IF(COUNTRY_INFO!C761=0," ",COUNTRY_INFO!C761)</f>
        <v>Sodo Zuria</v>
      </c>
      <c r="D761" s="11" t="str">
        <f>IF(COUNTRY_INFO!$T$9:$T$1000="MDA3 (IVM)", COUNTRY_INFO!$T$9:$T$1000, " ")</f>
        <v xml:space="preserve"> </v>
      </c>
      <c r="E761" s="109"/>
      <c r="F761" s="288"/>
      <c r="G761" s="288"/>
      <c r="H761" s="11">
        <f t="shared" si="100"/>
        <v>0</v>
      </c>
      <c r="I761" s="18"/>
      <c r="J761" s="18"/>
      <c r="K761" s="14">
        <f t="shared" si="101"/>
        <v>0</v>
      </c>
      <c r="L761" s="59"/>
      <c r="M761" s="59"/>
      <c r="N761" s="56">
        <f t="shared" si="102"/>
        <v>0</v>
      </c>
      <c r="O761" s="11">
        <f t="shared" si="103"/>
        <v>0</v>
      </c>
      <c r="P761" s="11">
        <f t="shared" si="104"/>
        <v>0</v>
      </c>
      <c r="Q761" s="11">
        <f t="shared" si="105"/>
        <v>0</v>
      </c>
      <c r="R761" s="230" t="str">
        <f t="shared" si="106"/>
        <v xml:space="preserve"> </v>
      </c>
      <c r="S761" s="230" t="str">
        <f t="shared" si="107"/>
        <v xml:space="preserve"> </v>
      </c>
      <c r="T761" s="230" t="str">
        <f t="shared" si="108"/>
        <v xml:space="preserve"> </v>
      </c>
    </row>
    <row r="762" spans="1:20" x14ac:dyDescent="0.2">
      <c r="A762" s="10" t="str">
        <f>IF(COUNTRY_INFO!A762=0," ",COUNTRY_INFO!A762)</f>
        <v>Ethiopia</v>
      </c>
      <c r="B762" s="10" t="str">
        <f>IF(COUNTRY_INFO!B762=0," ",COUNTRY_INFO!B762)</f>
        <v>SNNPR Yem Special Woreda</v>
      </c>
      <c r="C762" s="10" t="str">
        <f>IF(COUNTRY_INFO!C762=0," ",COUNTRY_INFO!C762)</f>
        <v>Yem</v>
      </c>
      <c r="D762" s="11" t="str">
        <f>IF(COUNTRY_INFO!$T$9:$T$1000="MDA3 (IVM)", COUNTRY_INFO!$T$9:$T$1000, " ")</f>
        <v>MDA3 (IVM)</v>
      </c>
      <c r="E762" s="253" t="s">
        <v>1185</v>
      </c>
      <c r="F762" s="288">
        <v>26899</v>
      </c>
      <c r="G762" s="295">
        <v>47820</v>
      </c>
      <c r="H762" s="11">
        <f t="shared" si="100"/>
        <v>74719</v>
      </c>
      <c r="I762" s="18">
        <v>24618</v>
      </c>
      <c r="J762" s="18">
        <v>43766</v>
      </c>
      <c r="K762" s="14">
        <f t="shared" si="101"/>
        <v>68384</v>
      </c>
      <c r="L762" s="59">
        <v>26085</v>
      </c>
      <c r="M762" s="59">
        <v>46374</v>
      </c>
      <c r="N762" s="56">
        <f t="shared" si="102"/>
        <v>72459</v>
      </c>
      <c r="O762" s="11">
        <f t="shared" si="103"/>
        <v>26085</v>
      </c>
      <c r="P762" s="11">
        <f t="shared" si="104"/>
        <v>46374</v>
      </c>
      <c r="Q762" s="11">
        <f t="shared" si="105"/>
        <v>72459</v>
      </c>
      <c r="R762" s="293">
        <f t="shared" si="106"/>
        <v>96.97386519944979</v>
      </c>
      <c r="S762" s="293">
        <f t="shared" si="107"/>
        <v>96.97616060225846</v>
      </c>
      <c r="T762" s="293">
        <f t="shared" si="108"/>
        <v>96.975334252332061</v>
      </c>
    </row>
    <row r="763" spans="1:20" x14ac:dyDescent="0.2">
      <c r="A763" s="10" t="str">
        <f>IF(COUNTRY_INFO!A763=0," ",COUNTRY_INFO!A763)</f>
        <v>Ethiopia</v>
      </c>
      <c r="B763" s="10" t="str">
        <f>IF(COUNTRY_INFO!B763=0," ",COUNTRY_INFO!B763)</f>
        <v>SomaliAfder</v>
      </c>
      <c r="C763" s="10" t="str">
        <f>IF(COUNTRY_INFO!C763=0," ",COUNTRY_INFO!C763)</f>
        <v>Bare</v>
      </c>
      <c r="D763" s="11" t="str">
        <f>IF(COUNTRY_INFO!$T$9:$T$1000="MDA3 (IVM)", COUNTRY_INFO!$T$9:$T$1000, " ")</f>
        <v xml:space="preserve"> </v>
      </c>
      <c r="E763" s="109"/>
      <c r="F763" s="288"/>
      <c r="G763" s="288"/>
      <c r="H763" s="11">
        <f t="shared" si="100"/>
        <v>0</v>
      </c>
      <c r="I763" s="18"/>
      <c r="J763" s="18"/>
      <c r="K763" s="14">
        <f t="shared" si="101"/>
        <v>0</v>
      </c>
      <c r="L763" s="59"/>
      <c r="M763" s="59"/>
      <c r="N763" s="56">
        <f t="shared" si="102"/>
        <v>0</v>
      </c>
      <c r="O763" s="11">
        <f t="shared" si="103"/>
        <v>0</v>
      </c>
      <c r="P763" s="11">
        <f t="shared" si="104"/>
        <v>0</v>
      </c>
      <c r="Q763" s="11">
        <f t="shared" si="105"/>
        <v>0</v>
      </c>
      <c r="R763" s="230" t="str">
        <f t="shared" si="106"/>
        <v xml:space="preserve"> </v>
      </c>
      <c r="S763" s="230" t="str">
        <f t="shared" si="107"/>
        <v xml:space="preserve"> </v>
      </c>
      <c r="T763" s="230" t="str">
        <f t="shared" si="108"/>
        <v xml:space="preserve"> </v>
      </c>
    </row>
    <row r="764" spans="1:20" x14ac:dyDescent="0.2">
      <c r="A764" s="10" t="str">
        <f>IF(COUNTRY_INFO!A764=0," ",COUNTRY_INFO!A764)</f>
        <v>Ethiopia</v>
      </c>
      <c r="B764" s="10" t="str">
        <f>IF(COUNTRY_INFO!B764=0," ",COUNTRY_INFO!B764)</f>
        <v>SomaliAfder</v>
      </c>
      <c r="C764" s="10" t="str">
        <f>IF(COUNTRY_INFO!C764=0," ",COUNTRY_INFO!C764)</f>
        <v>Chereti</v>
      </c>
      <c r="D764" s="11" t="str">
        <f>IF(COUNTRY_INFO!$T$9:$T$1000="MDA3 (IVM)", COUNTRY_INFO!$T$9:$T$1000, " ")</f>
        <v xml:space="preserve"> </v>
      </c>
      <c r="E764" s="109"/>
      <c r="F764" s="288"/>
      <c r="G764" s="288"/>
      <c r="H764" s="11">
        <f t="shared" si="100"/>
        <v>0</v>
      </c>
      <c r="I764" s="18"/>
      <c r="J764" s="18"/>
      <c r="K764" s="14">
        <f t="shared" si="101"/>
        <v>0</v>
      </c>
      <c r="L764" s="59"/>
      <c r="M764" s="59"/>
      <c r="N764" s="56">
        <f t="shared" si="102"/>
        <v>0</v>
      </c>
      <c r="O764" s="11">
        <f t="shared" si="103"/>
        <v>0</v>
      </c>
      <c r="P764" s="11">
        <f t="shared" si="104"/>
        <v>0</v>
      </c>
      <c r="Q764" s="11">
        <f t="shared" si="105"/>
        <v>0</v>
      </c>
      <c r="R764" s="230" t="str">
        <f t="shared" si="106"/>
        <v xml:space="preserve"> </v>
      </c>
      <c r="S764" s="230" t="str">
        <f t="shared" si="107"/>
        <v xml:space="preserve"> </v>
      </c>
      <c r="T764" s="230" t="str">
        <f t="shared" si="108"/>
        <v xml:space="preserve"> </v>
      </c>
    </row>
    <row r="765" spans="1:20" x14ac:dyDescent="0.2">
      <c r="A765" s="10" t="str">
        <f>IF(COUNTRY_INFO!A765=0," ",COUNTRY_INFO!A765)</f>
        <v>Ethiopia</v>
      </c>
      <c r="B765" s="10" t="str">
        <f>IF(COUNTRY_INFO!B765=0," ",COUNTRY_INFO!B765)</f>
        <v>SomaliAfder</v>
      </c>
      <c r="C765" s="10" t="str">
        <f>IF(COUNTRY_INFO!C765=0," ",COUNTRY_INFO!C765)</f>
        <v>Dolobay</v>
      </c>
      <c r="D765" s="11" t="str">
        <f>IF(COUNTRY_INFO!$T$9:$T$1000="MDA3 (IVM)", COUNTRY_INFO!$T$9:$T$1000, " ")</f>
        <v xml:space="preserve"> </v>
      </c>
      <c r="E765" s="109"/>
      <c r="F765" s="288"/>
      <c r="G765" s="288"/>
      <c r="H765" s="11">
        <f t="shared" si="100"/>
        <v>0</v>
      </c>
      <c r="I765" s="18"/>
      <c r="J765" s="18"/>
      <c r="K765" s="14">
        <f t="shared" si="101"/>
        <v>0</v>
      </c>
      <c r="L765" s="59"/>
      <c r="M765" s="59"/>
      <c r="N765" s="56">
        <f t="shared" si="102"/>
        <v>0</v>
      </c>
      <c r="O765" s="11">
        <f t="shared" si="103"/>
        <v>0</v>
      </c>
      <c r="P765" s="11">
        <f t="shared" si="104"/>
        <v>0</v>
      </c>
      <c r="Q765" s="11">
        <f t="shared" si="105"/>
        <v>0</v>
      </c>
      <c r="R765" s="230" t="str">
        <f t="shared" si="106"/>
        <v xml:space="preserve"> </v>
      </c>
      <c r="S765" s="230" t="str">
        <f t="shared" si="107"/>
        <v xml:space="preserve"> </v>
      </c>
      <c r="T765" s="230" t="str">
        <f t="shared" si="108"/>
        <v xml:space="preserve"> </v>
      </c>
    </row>
    <row r="766" spans="1:20" x14ac:dyDescent="0.2">
      <c r="A766" s="10" t="str">
        <f>IF(COUNTRY_INFO!A766=0," ",COUNTRY_INFO!A766)</f>
        <v>Ethiopia</v>
      </c>
      <c r="B766" s="10" t="str">
        <f>IF(COUNTRY_INFO!B766=0," ",COUNTRY_INFO!B766)</f>
        <v>SomaliAfder</v>
      </c>
      <c r="C766" s="10" t="str">
        <f>IF(COUNTRY_INFO!C766=0," ",COUNTRY_INFO!C766)</f>
        <v>Elkere</v>
      </c>
      <c r="D766" s="11" t="str">
        <f>IF(COUNTRY_INFO!$T$9:$T$1000="MDA3 (IVM)", COUNTRY_INFO!$T$9:$T$1000, " ")</f>
        <v xml:space="preserve"> </v>
      </c>
      <c r="E766" s="109"/>
      <c r="F766" s="288"/>
      <c r="G766" s="288"/>
      <c r="H766" s="11">
        <f t="shared" si="100"/>
        <v>0</v>
      </c>
      <c r="I766" s="18"/>
      <c r="J766" s="18"/>
      <c r="K766" s="14">
        <f t="shared" si="101"/>
        <v>0</v>
      </c>
      <c r="L766" s="59"/>
      <c r="M766" s="59"/>
      <c r="N766" s="56">
        <f t="shared" si="102"/>
        <v>0</v>
      </c>
      <c r="O766" s="11">
        <f t="shared" si="103"/>
        <v>0</v>
      </c>
      <c r="P766" s="11">
        <f t="shared" si="104"/>
        <v>0</v>
      </c>
      <c r="Q766" s="11">
        <f t="shared" si="105"/>
        <v>0</v>
      </c>
      <c r="R766" s="230" t="str">
        <f t="shared" si="106"/>
        <v xml:space="preserve"> </v>
      </c>
      <c r="S766" s="230" t="str">
        <f t="shared" si="107"/>
        <v xml:space="preserve"> </v>
      </c>
      <c r="T766" s="230" t="str">
        <f t="shared" si="108"/>
        <v xml:space="preserve"> </v>
      </c>
    </row>
    <row r="767" spans="1:20" x14ac:dyDescent="0.2">
      <c r="A767" s="10" t="str">
        <f>IF(COUNTRY_INFO!A767=0," ",COUNTRY_INFO!A767)</f>
        <v>Ethiopia</v>
      </c>
      <c r="B767" s="10" t="str">
        <f>IF(COUNTRY_INFO!B767=0," ",COUNTRY_INFO!B767)</f>
        <v>SomaliAfder</v>
      </c>
      <c r="C767" s="10" t="str">
        <f>IF(COUNTRY_INFO!C767=0," ",COUNTRY_INFO!C767)</f>
        <v>God-god</v>
      </c>
      <c r="D767" s="11" t="str">
        <f>IF(COUNTRY_INFO!$T$9:$T$1000="MDA3 (IVM)", COUNTRY_INFO!$T$9:$T$1000, " ")</f>
        <v xml:space="preserve"> </v>
      </c>
      <c r="E767" s="109"/>
      <c r="F767" s="288"/>
      <c r="G767" s="288"/>
      <c r="H767" s="11">
        <f t="shared" si="100"/>
        <v>0</v>
      </c>
      <c r="I767" s="18"/>
      <c r="J767" s="18"/>
      <c r="K767" s="14">
        <f t="shared" si="101"/>
        <v>0</v>
      </c>
      <c r="L767" s="59"/>
      <c r="M767" s="59"/>
      <c r="N767" s="56">
        <f t="shared" si="102"/>
        <v>0</v>
      </c>
      <c r="O767" s="11">
        <f t="shared" si="103"/>
        <v>0</v>
      </c>
      <c r="P767" s="11">
        <f t="shared" si="104"/>
        <v>0</v>
      </c>
      <c r="Q767" s="11">
        <f t="shared" si="105"/>
        <v>0</v>
      </c>
      <c r="R767" s="230" t="str">
        <f t="shared" si="106"/>
        <v xml:space="preserve"> </v>
      </c>
      <c r="S767" s="230" t="str">
        <f t="shared" si="107"/>
        <v xml:space="preserve"> </v>
      </c>
      <c r="T767" s="230" t="str">
        <f t="shared" si="108"/>
        <v xml:space="preserve"> </v>
      </c>
    </row>
    <row r="768" spans="1:20" x14ac:dyDescent="0.2">
      <c r="A768" s="10" t="str">
        <f>IF(COUNTRY_INFO!A768=0," ",COUNTRY_INFO!A768)</f>
        <v>Ethiopia</v>
      </c>
      <c r="B768" s="10" t="str">
        <f>IF(COUNTRY_INFO!B768=0," ",COUNTRY_INFO!B768)</f>
        <v>SomaliAfder</v>
      </c>
      <c r="C768" s="10" t="str">
        <f>IF(COUNTRY_INFO!C768=0," ",COUNTRY_INFO!C768)</f>
        <v>Goraboqaksa</v>
      </c>
      <c r="D768" s="11" t="str">
        <f>IF(COUNTRY_INFO!$T$9:$T$1000="MDA3 (IVM)", COUNTRY_INFO!$T$9:$T$1000, " ")</f>
        <v xml:space="preserve"> </v>
      </c>
      <c r="E768" s="109"/>
      <c r="F768" s="288"/>
      <c r="G768" s="288"/>
      <c r="H768" s="11">
        <f t="shared" si="100"/>
        <v>0</v>
      </c>
      <c r="I768" s="18"/>
      <c r="J768" s="18"/>
      <c r="K768" s="14">
        <f t="shared" si="101"/>
        <v>0</v>
      </c>
      <c r="L768" s="59"/>
      <c r="M768" s="59"/>
      <c r="N768" s="56">
        <f t="shared" si="102"/>
        <v>0</v>
      </c>
      <c r="O768" s="11">
        <f t="shared" si="103"/>
        <v>0</v>
      </c>
      <c r="P768" s="11">
        <f t="shared" si="104"/>
        <v>0</v>
      </c>
      <c r="Q768" s="11">
        <f t="shared" si="105"/>
        <v>0</v>
      </c>
      <c r="R768" s="230" t="str">
        <f t="shared" si="106"/>
        <v xml:space="preserve"> </v>
      </c>
      <c r="S768" s="230" t="str">
        <f t="shared" si="107"/>
        <v xml:space="preserve"> </v>
      </c>
      <c r="T768" s="230" t="str">
        <f t="shared" si="108"/>
        <v xml:space="preserve"> </v>
      </c>
    </row>
    <row r="769" spans="1:20" x14ac:dyDescent="0.2">
      <c r="A769" s="10" t="str">
        <f>IF(COUNTRY_INFO!A769=0," ",COUNTRY_INFO!A769)</f>
        <v>Ethiopia</v>
      </c>
      <c r="B769" s="10" t="str">
        <f>IF(COUNTRY_INFO!B769=0," ",COUNTRY_INFO!B769)</f>
        <v>SomaliAfder</v>
      </c>
      <c r="C769" s="10" t="str">
        <f>IF(COUNTRY_INFO!C769=0," ",COUNTRY_INFO!C769)</f>
        <v>Guradamole</v>
      </c>
      <c r="D769" s="11" t="str">
        <f>IF(COUNTRY_INFO!$T$9:$T$1000="MDA3 (IVM)", COUNTRY_INFO!$T$9:$T$1000, " ")</f>
        <v xml:space="preserve"> </v>
      </c>
      <c r="E769" s="109"/>
      <c r="F769" s="288"/>
      <c r="G769" s="288"/>
      <c r="H769" s="11">
        <f t="shared" si="100"/>
        <v>0</v>
      </c>
      <c r="I769" s="18"/>
      <c r="J769" s="18"/>
      <c r="K769" s="14">
        <f t="shared" si="101"/>
        <v>0</v>
      </c>
      <c r="L769" s="59"/>
      <c r="M769" s="59"/>
      <c r="N769" s="56">
        <f t="shared" si="102"/>
        <v>0</v>
      </c>
      <c r="O769" s="11">
        <f t="shared" si="103"/>
        <v>0</v>
      </c>
      <c r="P769" s="11">
        <f t="shared" si="104"/>
        <v>0</v>
      </c>
      <c r="Q769" s="11">
        <f t="shared" si="105"/>
        <v>0</v>
      </c>
      <c r="R769" s="230" t="str">
        <f t="shared" si="106"/>
        <v xml:space="preserve"> </v>
      </c>
      <c r="S769" s="230" t="str">
        <f t="shared" si="107"/>
        <v xml:space="preserve"> </v>
      </c>
      <c r="T769" s="230" t="str">
        <f t="shared" si="108"/>
        <v xml:space="preserve"> </v>
      </c>
    </row>
    <row r="770" spans="1:20" x14ac:dyDescent="0.2">
      <c r="A770" s="10" t="str">
        <f>IF(COUNTRY_INFO!A770=0," ",COUNTRY_INFO!A770)</f>
        <v>Ethiopia</v>
      </c>
      <c r="B770" s="10" t="str">
        <f>IF(COUNTRY_INFO!B770=0," ",COUNTRY_INFO!B770)</f>
        <v>SomaliAfder</v>
      </c>
      <c r="C770" s="10" t="str">
        <f>IF(COUNTRY_INFO!C770=0," ",COUNTRY_INFO!C770)</f>
        <v>Hargele</v>
      </c>
      <c r="D770" s="11" t="str">
        <f>IF(COUNTRY_INFO!$T$9:$T$1000="MDA3 (IVM)", COUNTRY_INFO!$T$9:$T$1000, " ")</f>
        <v xml:space="preserve"> </v>
      </c>
      <c r="E770" s="109"/>
      <c r="F770" s="288"/>
      <c r="G770" s="288"/>
      <c r="H770" s="11">
        <f t="shared" si="100"/>
        <v>0</v>
      </c>
      <c r="I770" s="18"/>
      <c r="J770" s="18"/>
      <c r="K770" s="14">
        <f t="shared" si="101"/>
        <v>0</v>
      </c>
      <c r="L770" s="59"/>
      <c r="M770" s="59"/>
      <c r="N770" s="56">
        <f t="shared" si="102"/>
        <v>0</v>
      </c>
      <c r="O770" s="11">
        <f t="shared" si="103"/>
        <v>0</v>
      </c>
      <c r="P770" s="11">
        <f t="shared" si="104"/>
        <v>0</v>
      </c>
      <c r="Q770" s="11">
        <f t="shared" si="105"/>
        <v>0</v>
      </c>
      <c r="R770" s="230" t="str">
        <f t="shared" si="106"/>
        <v xml:space="preserve"> </v>
      </c>
      <c r="S770" s="230" t="str">
        <f t="shared" si="107"/>
        <v xml:space="preserve"> </v>
      </c>
      <c r="T770" s="230" t="str">
        <f t="shared" si="108"/>
        <v xml:space="preserve"> </v>
      </c>
    </row>
    <row r="771" spans="1:20" x14ac:dyDescent="0.2">
      <c r="A771" s="10" t="str">
        <f>IF(COUNTRY_INFO!A771=0," ",COUNTRY_INFO!A771)</f>
        <v>Ethiopia</v>
      </c>
      <c r="B771" s="10" t="str">
        <f>IF(COUNTRY_INFO!B771=0," ",COUNTRY_INFO!B771)</f>
        <v>SomaliAfder</v>
      </c>
      <c r="C771" s="10" t="str">
        <f>IF(COUNTRY_INFO!C771=0," ",COUNTRY_INFO!C771)</f>
        <v>Qarsadula</v>
      </c>
      <c r="D771" s="11" t="str">
        <f>IF(COUNTRY_INFO!$T$9:$T$1000="MDA3 (IVM)", COUNTRY_INFO!$T$9:$T$1000, " ")</f>
        <v xml:space="preserve"> </v>
      </c>
      <c r="E771" s="109"/>
      <c r="F771" s="288"/>
      <c r="G771" s="288"/>
      <c r="H771" s="11">
        <f t="shared" si="100"/>
        <v>0</v>
      </c>
      <c r="I771" s="18"/>
      <c r="J771" s="18"/>
      <c r="K771" s="14">
        <f t="shared" si="101"/>
        <v>0</v>
      </c>
      <c r="L771" s="59"/>
      <c r="M771" s="59"/>
      <c r="N771" s="56">
        <f t="shared" si="102"/>
        <v>0</v>
      </c>
      <c r="O771" s="11">
        <f t="shared" si="103"/>
        <v>0</v>
      </c>
      <c r="P771" s="11">
        <f t="shared" si="104"/>
        <v>0</v>
      </c>
      <c r="Q771" s="11">
        <f t="shared" si="105"/>
        <v>0</v>
      </c>
      <c r="R771" s="230" t="str">
        <f t="shared" si="106"/>
        <v xml:space="preserve"> </v>
      </c>
      <c r="S771" s="230" t="str">
        <f t="shared" si="107"/>
        <v xml:space="preserve"> </v>
      </c>
      <c r="T771" s="230" t="str">
        <f t="shared" si="108"/>
        <v xml:space="preserve"> </v>
      </c>
    </row>
    <row r="772" spans="1:20" x14ac:dyDescent="0.2">
      <c r="A772" s="10" t="str">
        <f>IF(COUNTRY_INFO!A772=0," ",COUNTRY_INFO!A772)</f>
        <v>Ethiopia</v>
      </c>
      <c r="B772" s="10" t="str">
        <f>IF(COUNTRY_INFO!B772=0," ",COUNTRY_INFO!B772)</f>
        <v>SomaliAfder</v>
      </c>
      <c r="C772" s="10" t="str">
        <f>IF(COUNTRY_INFO!C772=0," ",COUNTRY_INFO!C772)</f>
        <v>Qooxle</v>
      </c>
      <c r="D772" s="11" t="str">
        <f>IF(COUNTRY_INFO!$T$9:$T$1000="MDA3 (IVM)", COUNTRY_INFO!$T$9:$T$1000, " ")</f>
        <v xml:space="preserve"> </v>
      </c>
      <c r="E772" s="109"/>
      <c r="F772" s="288"/>
      <c r="G772" s="288"/>
      <c r="H772" s="11">
        <f t="shared" si="100"/>
        <v>0</v>
      </c>
      <c r="I772" s="18"/>
      <c r="J772" s="18"/>
      <c r="K772" s="14">
        <f t="shared" si="101"/>
        <v>0</v>
      </c>
      <c r="L772" s="59"/>
      <c r="M772" s="59"/>
      <c r="N772" s="56">
        <f t="shared" si="102"/>
        <v>0</v>
      </c>
      <c r="O772" s="11">
        <f t="shared" si="103"/>
        <v>0</v>
      </c>
      <c r="P772" s="11">
        <f t="shared" si="104"/>
        <v>0</v>
      </c>
      <c r="Q772" s="11">
        <f t="shared" si="105"/>
        <v>0</v>
      </c>
      <c r="R772" s="230" t="str">
        <f t="shared" si="106"/>
        <v xml:space="preserve"> </v>
      </c>
      <c r="S772" s="230" t="str">
        <f t="shared" si="107"/>
        <v xml:space="preserve"> </v>
      </c>
      <c r="T772" s="230" t="str">
        <f t="shared" si="108"/>
        <v xml:space="preserve"> </v>
      </c>
    </row>
    <row r="773" spans="1:20" x14ac:dyDescent="0.2">
      <c r="A773" s="10" t="str">
        <f>IF(COUNTRY_INFO!A773=0," ",COUNTRY_INFO!A773)</f>
        <v>Ethiopia</v>
      </c>
      <c r="B773" s="10" t="str">
        <f>IF(COUNTRY_INFO!B773=0," ",COUNTRY_INFO!B773)</f>
        <v>SomaliAfder</v>
      </c>
      <c r="C773" s="10" t="str">
        <f>IF(COUNTRY_INFO!C773=0," ",COUNTRY_INFO!C773)</f>
        <v>Rarso</v>
      </c>
      <c r="D773" s="11" t="str">
        <f>IF(COUNTRY_INFO!$T$9:$T$1000="MDA3 (IVM)", COUNTRY_INFO!$T$9:$T$1000, " ")</f>
        <v xml:space="preserve"> </v>
      </c>
      <c r="E773" s="109"/>
      <c r="F773" s="288"/>
      <c r="G773" s="288"/>
      <c r="H773" s="11">
        <f t="shared" si="100"/>
        <v>0</v>
      </c>
      <c r="I773" s="18"/>
      <c r="J773" s="18"/>
      <c r="K773" s="14">
        <f t="shared" si="101"/>
        <v>0</v>
      </c>
      <c r="L773" s="59"/>
      <c r="M773" s="59"/>
      <c r="N773" s="56">
        <f t="shared" si="102"/>
        <v>0</v>
      </c>
      <c r="O773" s="11">
        <f t="shared" si="103"/>
        <v>0</v>
      </c>
      <c r="P773" s="11">
        <f t="shared" si="104"/>
        <v>0</v>
      </c>
      <c r="Q773" s="11">
        <f t="shared" si="105"/>
        <v>0</v>
      </c>
      <c r="R773" s="230" t="str">
        <f t="shared" si="106"/>
        <v xml:space="preserve"> </v>
      </c>
      <c r="S773" s="230" t="str">
        <f t="shared" si="107"/>
        <v xml:space="preserve"> </v>
      </c>
      <c r="T773" s="230" t="str">
        <f t="shared" si="108"/>
        <v xml:space="preserve"> </v>
      </c>
    </row>
    <row r="774" spans="1:20" x14ac:dyDescent="0.2">
      <c r="A774" s="10" t="str">
        <f>IF(COUNTRY_INFO!A774=0," ",COUNTRY_INFO!A774)</f>
        <v>Ethiopia</v>
      </c>
      <c r="B774" s="10" t="str">
        <f>IF(COUNTRY_INFO!B774=0," ",COUNTRY_INFO!B774)</f>
        <v>SomaliAfder</v>
      </c>
      <c r="C774" s="10" t="str">
        <f>IF(COUNTRY_INFO!C774=0," ",COUNTRY_INFO!C774)</f>
        <v>West Emay</v>
      </c>
      <c r="D774" s="11" t="str">
        <f>IF(COUNTRY_INFO!$T$9:$T$1000="MDA3 (IVM)", COUNTRY_INFO!$T$9:$T$1000, " ")</f>
        <v xml:space="preserve"> </v>
      </c>
      <c r="E774" s="109"/>
      <c r="F774" s="288"/>
      <c r="G774" s="288"/>
      <c r="H774" s="11">
        <f t="shared" si="100"/>
        <v>0</v>
      </c>
      <c r="I774" s="18"/>
      <c r="J774" s="18"/>
      <c r="K774" s="14">
        <f t="shared" si="101"/>
        <v>0</v>
      </c>
      <c r="L774" s="59"/>
      <c r="M774" s="59"/>
      <c r="N774" s="56">
        <f t="shared" si="102"/>
        <v>0</v>
      </c>
      <c r="O774" s="11">
        <f t="shared" si="103"/>
        <v>0</v>
      </c>
      <c r="P774" s="11">
        <f t="shared" si="104"/>
        <v>0</v>
      </c>
      <c r="Q774" s="11">
        <f t="shared" si="105"/>
        <v>0</v>
      </c>
      <c r="R774" s="230" t="str">
        <f t="shared" si="106"/>
        <v xml:space="preserve"> </v>
      </c>
      <c r="S774" s="230" t="str">
        <f t="shared" si="107"/>
        <v xml:space="preserve"> </v>
      </c>
      <c r="T774" s="230" t="str">
        <f t="shared" si="108"/>
        <v xml:space="preserve"> </v>
      </c>
    </row>
    <row r="775" spans="1:20" x14ac:dyDescent="0.2">
      <c r="A775" s="10" t="str">
        <f>IF(COUNTRY_INFO!A775=0," ",COUNTRY_INFO!A775)</f>
        <v>Ethiopia</v>
      </c>
      <c r="B775" s="10" t="str">
        <f>IF(COUNTRY_INFO!B775=0," ",COUNTRY_INFO!B775)</f>
        <v>SomaliCity</v>
      </c>
      <c r="C775" s="10" t="str">
        <f>IF(COUNTRY_INFO!C775=0," ",COUNTRY_INFO!C775)</f>
        <v>Afdem</v>
      </c>
      <c r="D775" s="11" t="str">
        <f>IF(COUNTRY_INFO!$T$9:$T$1000="MDA3 (IVM)", COUNTRY_INFO!$T$9:$T$1000, " ")</f>
        <v xml:space="preserve"> </v>
      </c>
      <c r="E775" s="109"/>
      <c r="F775" s="288"/>
      <c r="G775" s="288"/>
      <c r="H775" s="11">
        <f t="shared" si="100"/>
        <v>0</v>
      </c>
      <c r="I775" s="18"/>
      <c r="J775" s="18"/>
      <c r="K775" s="14">
        <f t="shared" si="101"/>
        <v>0</v>
      </c>
      <c r="L775" s="59"/>
      <c r="M775" s="59"/>
      <c r="N775" s="56">
        <f t="shared" si="102"/>
        <v>0</v>
      </c>
      <c r="O775" s="11">
        <f t="shared" si="103"/>
        <v>0</v>
      </c>
      <c r="P775" s="11">
        <f t="shared" si="104"/>
        <v>0</v>
      </c>
      <c r="Q775" s="11">
        <f t="shared" si="105"/>
        <v>0</v>
      </c>
      <c r="R775" s="230" t="str">
        <f t="shared" si="106"/>
        <v xml:space="preserve"> </v>
      </c>
      <c r="S775" s="230" t="str">
        <f t="shared" si="107"/>
        <v xml:space="preserve"> </v>
      </c>
      <c r="T775" s="230" t="str">
        <f t="shared" si="108"/>
        <v xml:space="preserve"> </v>
      </c>
    </row>
    <row r="776" spans="1:20" x14ac:dyDescent="0.2">
      <c r="A776" s="10" t="str">
        <f>IF(COUNTRY_INFO!A776=0," ",COUNTRY_INFO!A776)</f>
        <v>Ethiopia</v>
      </c>
      <c r="B776" s="10" t="str">
        <f>IF(COUNTRY_INFO!B776=0," ",COUNTRY_INFO!B776)</f>
        <v>SomaliCity</v>
      </c>
      <c r="C776" s="10" t="str">
        <f>IF(COUNTRY_INFO!C776=0," ",COUNTRY_INFO!C776)</f>
        <v>Ayshia</v>
      </c>
      <c r="D776" s="11" t="str">
        <f>IF(COUNTRY_INFO!$T$9:$T$1000="MDA3 (IVM)", COUNTRY_INFO!$T$9:$T$1000, " ")</f>
        <v xml:space="preserve"> </v>
      </c>
      <c r="E776" s="109"/>
      <c r="F776" s="288"/>
      <c r="G776" s="288"/>
      <c r="H776" s="11">
        <f t="shared" si="100"/>
        <v>0</v>
      </c>
      <c r="I776" s="18"/>
      <c r="J776" s="18"/>
      <c r="K776" s="14">
        <f t="shared" si="101"/>
        <v>0</v>
      </c>
      <c r="L776" s="59"/>
      <c r="M776" s="59"/>
      <c r="N776" s="56">
        <f t="shared" si="102"/>
        <v>0</v>
      </c>
      <c r="O776" s="11">
        <f t="shared" si="103"/>
        <v>0</v>
      </c>
      <c r="P776" s="11">
        <f t="shared" si="104"/>
        <v>0</v>
      </c>
      <c r="Q776" s="11">
        <f t="shared" si="105"/>
        <v>0</v>
      </c>
      <c r="R776" s="230" t="str">
        <f t="shared" si="106"/>
        <v xml:space="preserve"> </v>
      </c>
      <c r="S776" s="230" t="str">
        <f t="shared" si="107"/>
        <v xml:space="preserve"> </v>
      </c>
      <c r="T776" s="230" t="str">
        <f t="shared" si="108"/>
        <v xml:space="preserve"> </v>
      </c>
    </row>
    <row r="777" spans="1:20" x14ac:dyDescent="0.2">
      <c r="A777" s="10" t="str">
        <f>IF(COUNTRY_INFO!A777=0," ",COUNTRY_INFO!A777)</f>
        <v>Ethiopia</v>
      </c>
      <c r="B777" s="10" t="str">
        <f>IF(COUNTRY_INFO!B777=0," ",COUNTRY_INFO!B777)</f>
        <v>SomaliCity</v>
      </c>
      <c r="C777" s="10" t="str">
        <f>IF(COUNTRY_INFO!C777=0," ",COUNTRY_INFO!C777)</f>
        <v>Dambal</v>
      </c>
      <c r="D777" s="11" t="str">
        <f>IF(COUNTRY_INFO!$T$9:$T$1000="MDA3 (IVM)", COUNTRY_INFO!$T$9:$T$1000, " ")</f>
        <v xml:space="preserve"> </v>
      </c>
      <c r="E777" s="109"/>
      <c r="F777" s="288"/>
      <c r="G777" s="288"/>
      <c r="H777" s="11">
        <f t="shared" si="100"/>
        <v>0</v>
      </c>
      <c r="I777" s="18"/>
      <c r="J777" s="18"/>
      <c r="K777" s="14">
        <f t="shared" si="101"/>
        <v>0</v>
      </c>
      <c r="L777" s="59"/>
      <c r="M777" s="59"/>
      <c r="N777" s="56">
        <f t="shared" si="102"/>
        <v>0</v>
      </c>
      <c r="O777" s="11">
        <f t="shared" si="103"/>
        <v>0</v>
      </c>
      <c r="P777" s="11">
        <f t="shared" si="104"/>
        <v>0</v>
      </c>
      <c r="Q777" s="11">
        <f t="shared" si="105"/>
        <v>0</v>
      </c>
      <c r="R777" s="230" t="str">
        <f t="shared" si="106"/>
        <v xml:space="preserve"> </v>
      </c>
      <c r="S777" s="230" t="str">
        <f t="shared" si="107"/>
        <v xml:space="preserve"> </v>
      </c>
      <c r="T777" s="230" t="str">
        <f t="shared" si="108"/>
        <v xml:space="preserve"> </v>
      </c>
    </row>
    <row r="778" spans="1:20" x14ac:dyDescent="0.2">
      <c r="A778" s="10" t="str">
        <f>IF(COUNTRY_INFO!A778=0," ",COUNTRY_INFO!A778)</f>
        <v>Ethiopia</v>
      </c>
      <c r="B778" s="10" t="str">
        <f>IF(COUNTRY_INFO!B778=0," ",COUNTRY_INFO!B778)</f>
        <v>SomaliCity</v>
      </c>
      <c r="C778" s="10" t="str">
        <f>IF(COUNTRY_INFO!C778=0," ",COUNTRY_INFO!C778)</f>
        <v>Erer</v>
      </c>
      <c r="D778" s="11" t="str">
        <f>IF(COUNTRY_INFO!$T$9:$T$1000="MDA3 (IVM)", COUNTRY_INFO!$T$9:$T$1000, " ")</f>
        <v xml:space="preserve"> </v>
      </c>
      <c r="E778" s="109"/>
      <c r="F778" s="288"/>
      <c r="G778" s="288"/>
      <c r="H778" s="11">
        <f t="shared" ref="H778:H841" si="109">SUM(F778:G778)</f>
        <v>0</v>
      </c>
      <c r="I778" s="18"/>
      <c r="J778" s="18"/>
      <c r="K778" s="14">
        <f t="shared" ref="K778:K841" si="110">SUM(I778:J778)</f>
        <v>0</v>
      </c>
      <c r="L778" s="59"/>
      <c r="M778" s="59"/>
      <c r="N778" s="56">
        <f t="shared" ref="N778:N841" si="111">SUM(L778:M778)</f>
        <v>0</v>
      </c>
      <c r="O778" s="11">
        <f t="shared" ref="O778:O841" si="112">MAX(I778,L778)</f>
        <v>0</v>
      </c>
      <c r="P778" s="11">
        <f t="shared" ref="P778:P841" si="113">MAX(J778,M778)</f>
        <v>0</v>
      </c>
      <c r="Q778" s="11">
        <f t="shared" ref="Q778:Q841" si="114">SUM(O778:P778)</f>
        <v>0</v>
      </c>
      <c r="R778" s="230" t="str">
        <f t="shared" ref="R778:R841" si="115">IF(F778&lt;&gt;0, IF(MAX(I778,L778)/F778*100=0, "-", MAX(I778,L778)/F778*100), " ")</f>
        <v xml:space="preserve"> </v>
      </c>
      <c r="S778" s="230" t="str">
        <f t="shared" ref="S778:S841" si="116">IF(G778&lt;&gt;0, IF(MAX(J778,M778)/G778*100=0, "-", MAX(J778,M778)/G778*100), " ")</f>
        <v xml:space="preserve"> </v>
      </c>
      <c r="T778" s="230" t="str">
        <f t="shared" ref="T778:T841" si="117">IF(H778&lt;&gt;0, IF((MAX(I778,L778)+MAX(J778,M778))/H778*100=0, "-",(MAX(I778,L778)+MAX(J778,M778))/H778*100), " ")</f>
        <v xml:space="preserve"> </v>
      </c>
    </row>
    <row r="779" spans="1:20" x14ac:dyDescent="0.2">
      <c r="A779" s="10" t="str">
        <f>IF(COUNTRY_INFO!A779=0," ",COUNTRY_INFO!A779)</f>
        <v>Ethiopia</v>
      </c>
      <c r="B779" s="10" t="str">
        <f>IF(COUNTRY_INFO!B779=0," ",COUNTRY_INFO!B779)</f>
        <v>SomaliCity</v>
      </c>
      <c r="C779" s="10" t="str">
        <f>IF(COUNTRY_INFO!C779=0," ",COUNTRY_INFO!C779)</f>
        <v>Gablalu</v>
      </c>
      <c r="D779" s="11" t="str">
        <f>IF(COUNTRY_INFO!$T$9:$T$1000="MDA3 (IVM)", COUNTRY_INFO!$T$9:$T$1000, " ")</f>
        <v xml:space="preserve"> </v>
      </c>
      <c r="E779" s="109"/>
      <c r="F779" s="288"/>
      <c r="G779" s="288"/>
      <c r="H779" s="11">
        <f t="shared" si="109"/>
        <v>0</v>
      </c>
      <c r="I779" s="18"/>
      <c r="J779" s="18"/>
      <c r="K779" s="14">
        <f t="shared" si="110"/>
        <v>0</v>
      </c>
      <c r="L779" s="59"/>
      <c r="M779" s="59"/>
      <c r="N779" s="56">
        <f t="shared" si="111"/>
        <v>0</v>
      </c>
      <c r="O779" s="11">
        <f t="shared" si="112"/>
        <v>0</v>
      </c>
      <c r="P779" s="11">
        <f t="shared" si="113"/>
        <v>0</v>
      </c>
      <c r="Q779" s="11">
        <f t="shared" si="114"/>
        <v>0</v>
      </c>
      <c r="R779" s="230" t="str">
        <f t="shared" si="115"/>
        <v xml:space="preserve"> </v>
      </c>
      <c r="S779" s="230" t="str">
        <f t="shared" si="116"/>
        <v xml:space="preserve"> </v>
      </c>
      <c r="T779" s="230" t="str">
        <f t="shared" si="117"/>
        <v xml:space="preserve"> </v>
      </c>
    </row>
    <row r="780" spans="1:20" x14ac:dyDescent="0.2">
      <c r="A780" s="10" t="str">
        <f>IF(COUNTRY_INFO!A780=0," ",COUNTRY_INFO!A780)</f>
        <v>Ethiopia</v>
      </c>
      <c r="B780" s="10" t="str">
        <f>IF(COUNTRY_INFO!B780=0," ",COUNTRY_INFO!B780)</f>
        <v>SomaliCity</v>
      </c>
      <c r="C780" s="10" t="str">
        <f>IF(COUNTRY_INFO!C780=0," ",COUNTRY_INFO!C780)</f>
        <v>Hadhagala</v>
      </c>
      <c r="D780" s="11" t="str">
        <f>IF(COUNTRY_INFO!$T$9:$T$1000="MDA3 (IVM)", COUNTRY_INFO!$T$9:$T$1000, " ")</f>
        <v xml:space="preserve"> </v>
      </c>
      <c r="E780" s="109"/>
      <c r="F780" s="288"/>
      <c r="G780" s="288"/>
      <c r="H780" s="11">
        <f t="shared" si="109"/>
        <v>0</v>
      </c>
      <c r="I780" s="18"/>
      <c r="J780" s="18"/>
      <c r="K780" s="14">
        <f t="shared" si="110"/>
        <v>0</v>
      </c>
      <c r="L780" s="59"/>
      <c r="M780" s="59"/>
      <c r="N780" s="56">
        <f t="shared" si="111"/>
        <v>0</v>
      </c>
      <c r="O780" s="11">
        <f t="shared" si="112"/>
        <v>0</v>
      </c>
      <c r="P780" s="11">
        <f t="shared" si="113"/>
        <v>0</v>
      </c>
      <c r="Q780" s="11">
        <f t="shared" si="114"/>
        <v>0</v>
      </c>
      <c r="R780" s="230" t="str">
        <f t="shared" si="115"/>
        <v xml:space="preserve"> </v>
      </c>
      <c r="S780" s="230" t="str">
        <f t="shared" si="116"/>
        <v xml:space="preserve"> </v>
      </c>
      <c r="T780" s="230" t="str">
        <f t="shared" si="117"/>
        <v xml:space="preserve"> </v>
      </c>
    </row>
    <row r="781" spans="1:20" x14ac:dyDescent="0.2">
      <c r="A781" s="10" t="str">
        <f>IF(COUNTRY_INFO!A781=0," ",COUNTRY_INFO!A781)</f>
        <v>Ethiopia</v>
      </c>
      <c r="B781" s="10" t="str">
        <f>IF(COUNTRY_INFO!B781=0," ",COUNTRY_INFO!B781)</f>
        <v>SomaliCity</v>
      </c>
      <c r="C781" s="10" t="str">
        <f>IF(COUNTRY_INFO!C781=0," ",COUNTRY_INFO!C781)</f>
        <v>Meiso</v>
      </c>
      <c r="D781" s="11" t="str">
        <f>IF(COUNTRY_INFO!$T$9:$T$1000="MDA3 (IVM)", COUNTRY_INFO!$T$9:$T$1000, " ")</f>
        <v xml:space="preserve"> </v>
      </c>
      <c r="E781" s="109"/>
      <c r="F781" s="288"/>
      <c r="G781" s="288"/>
      <c r="H781" s="11">
        <f t="shared" si="109"/>
        <v>0</v>
      </c>
      <c r="I781" s="18"/>
      <c r="J781" s="18"/>
      <c r="K781" s="14">
        <f t="shared" si="110"/>
        <v>0</v>
      </c>
      <c r="L781" s="59"/>
      <c r="M781" s="59"/>
      <c r="N781" s="56">
        <f t="shared" si="111"/>
        <v>0</v>
      </c>
      <c r="O781" s="11">
        <f t="shared" si="112"/>
        <v>0</v>
      </c>
      <c r="P781" s="11">
        <f t="shared" si="113"/>
        <v>0</v>
      </c>
      <c r="Q781" s="11">
        <f t="shared" si="114"/>
        <v>0</v>
      </c>
      <c r="R781" s="230" t="str">
        <f t="shared" si="115"/>
        <v xml:space="preserve"> </v>
      </c>
      <c r="S781" s="230" t="str">
        <f t="shared" si="116"/>
        <v xml:space="preserve"> </v>
      </c>
      <c r="T781" s="230" t="str">
        <f t="shared" si="117"/>
        <v xml:space="preserve"> </v>
      </c>
    </row>
    <row r="782" spans="1:20" x14ac:dyDescent="0.2">
      <c r="A782" s="10" t="str">
        <f>IF(COUNTRY_INFO!A782=0," ",COUNTRY_INFO!A782)</f>
        <v>Ethiopia</v>
      </c>
      <c r="B782" s="10" t="str">
        <f>IF(COUNTRY_INFO!B782=0," ",COUNTRY_INFO!B782)</f>
        <v>SomaliCity</v>
      </c>
      <c r="C782" s="10" t="str">
        <f>IF(COUNTRY_INFO!C782=0," ",COUNTRY_INFO!C782)</f>
        <v>Shinile</v>
      </c>
      <c r="D782" s="11" t="str">
        <f>IF(COUNTRY_INFO!$T$9:$T$1000="MDA3 (IVM)", COUNTRY_INFO!$T$9:$T$1000, " ")</f>
        <v xml:space="preserve"> </v>
      </c>
      <c r="E782" s="109"/>
      <c r="F782" s="288"/>
      <c r="G782" s="288"/>
      <c r="H782" s="11">
        <f t="shared" si="109"/>
        <v>0</v>
      </c>
      <c r="I782" s="18"/>
      <c r="J782" s="18"/>
      <c r="K782" s="14">
        <f t="shared" si="110"/>
        <v>0</v>
      </c>
      <c r="L782" s="59"/>
      <c r="M782" s="59"/>
      <c r="N782" s="56">
        <f t="shared" si="111"/>
        <v>0</v>
      </c>
      <c r="O782" s="11">
        <f t="shared" si="112"/>
        <v>0</v>
      </c>
      <c r="P782" s="11">
        <f t="shared" si="113"/>
        <v>0</v>
      </c>
      <c r="Q782" s="11">
        <f t="shared" si="114"/>
        <v>0</v>
      </c>
      <c r="R782" s="230" t="str">
        <f t="shared" si="115"/>
        <v xml:space="preserve"> </v>
      </c>
      <c r="S782" s="230" t="str">
        <f t="shared" si="116"/>
        <v xml:space="preserve"> </v>
      </c>
      <c r="T782" s="230" t="str">
        <f t="shared" si="117"/>
        <v xml:space="preserve"> </v>
      </c>
    </row>
    <row r="783" spans="1:20" x14ac:dyDescent="0.2">
      <c r="A783" s="10" t="str">
        <f>IF(COUNTRY_INFO!A783=0," ",COUNTRY_INFO!A783)</f>
        <v>Ethiopia</v>
      </c>
      <c r="B783" s="10" t="str">
        <f>IF(COUNTRY_INFO!B783=0," ",COUNTRY_INFO!B783)</f>
        <v>SomaliDolo</v>
      </c>
      <c r="C783" s="10" t="str">
        <f>IF(COUNTRY_INFO!C783=0," ",COUNTRY_INFO!C783)</f>
        <v>Bokh</v>
      </c>
      <c r="D783" s="11" t="str">
        <f>IF(COUNTRY_INFO!$T$9:$T$1000="MDA3 (IVM)", COUNTRY_INFO!$T$9:$T$1000, " ")</f>
        <v xml:space="preserve"> </v>
      </c>
      <c r="E783" s="109"/>
      <c r="F783" s="288"/>
      <c r="G783" s="288"/>
      <c r="H783" s="11">
        <f t="shared" si="109"/>
        <v>0</v>
      </c>
      <c r="I783" s="18"/>
      <c r="J783" s="18"/>
      <c r="K783" s="14">
        <f t="shared" si="110"/>
        <v>0</v>
      </c>
      <c r="L783" s="59"/>
      <c r="M783" s="59"/>
      <c r="N783" s="56">
        <f t="shared" si="111"/>
        <v>0</v>
      </c>
      <c r="O783" s="11">
        <f t="shared" si="112"/>
        <v>0</v>
      </c>
      <c r="P783" s="11">
        <f t="shared" si="113"/>
        <v>0</v>
      </c>
      <c r="Q783" s="11">
        <f t="shared" si="114"/>
        <v>0</v>
      </c>
      <c r="R783" s="230" t="str">
        <f t="shared" si="115"/>
        <v xml:space="preserve"> </v>
      </c>
      <c r="S783" s="230" t="str">
        <f t="shared" si="116"/>
        <v xml:space="preserve"> </v>
      </c>
      <c r="T783" s="230" t="str">
        <f t="shared" si="117"/>
        <v xml:space="preserve"> </v>
      </c>
    </row>
    <row r="784" spans="1:20" x14ac:dyDescent="0.2">
      <c r="A784" s="10" t="str">
        <f>IF(COUNTRY_INFO!A784=0," ",COUNTRY_INFO!A784)</f>
        <v>Ethiopia</v>
      </c>
      <c r="B784" s="10" t="str">
        <f>IF(COUNTRY_INFO!B784=0," ",COUNTRY_INFO!B784)</f>
        <v>SomaliDolo</v>
      </c>
      <c r="C784" s="10" t="str">
        <f>IF(COUNTRY_INFO!C784=0," ",COUNTRY_INFO!C784)</f>
        <v>Danod</v>
      </c>
      <c r="D784" s="11" t="str">
        <f>IF(COUNTRY_INFO!$T$9:$T$1000="MDA3 (IVM)", COUNTRY_INFO!$T$9:$T$1000, " ")</f>
        <v xml:space="preserve"> </v>
      </c>
      <c r="E784" s="109"/>
      <c r="F784" s="288"/>
      <c r="G784" s="288"/>
      <c r="H784" s="11">
        <f t="shared" si="109"/>
        <v>0</v>
      </c>
      <c r="I784" s="18"/>
      <c r="J784" s="18"/>
      <c r="K784" s="14">
        <f t="shared" si="110"/>
        <v>0</v>
      </c>
      <c r="L784" s="59"/>
      <c r="M784" s="59"/>
      <c r="N784" s="56">
        <f t="shared" si="111"/>
        <v>0</v>
      </c>
      <c r="O784" s="11">
        <f t="shared" si="112"/>
        <v>0</v>
      </c>
      <c r="P784" s="11">
        <f t="shared" si="113"/>
        <v>0</v>
      </c>
      <c r="Q784" s="11">
        <f t="shared" si="114"/>
        <v>0</v>
      </c>
      <c r="R784" s="230" t="str">
        <f t="shared" si="115"/>
        <v xml:space="preserve"> </v>
      </c>
      <c r="S784" s="230" t="str">
        <f t="shared" si="116"/>
        <v xml:space="preserve"> </v>
      </c>
      <c r="T784" s="230" t="str">
        <f t="shared" si="117"/>
        <v xml:space="preserve"> </v>
      </c>
    </row>
    <row r="785" spans="1:20" x14ac:dyDescent="0.2">
      <c r="A785" s="10" t="str">
        <f>IF(COUNTRY_INFO!A785=0," ",COUNTRY_INFO!A785)</f>
        <v>Ethiopia</v>
      </c>
      <c r="B785" s="10" t="str">
        <f>IF(COUNTRY_INFO!B785=0," ",COUNTRY_INFO!B785)</f>
        <v>SomaliDolo</v>
      </c>
      <c r="C785" s="10" t="str">
        <f>IF(COUNTRY_INFO!C785=0," ",COUNTRY_INFO!C785)</f>
        <v>Daratole</v>
      </c>
      <c r="D785" s="11" t="str">
        <f>IF(COUNTRY_INFO!$T$9:$T$1000="MDA3 (IVM)", COUNTRY_INFO!$T$9:$T$1000, " ")</f>
        <v xml:space="preserve"> </v>
      </c>
      <c r="E785" s="109"/>
      <c r="F785" s="288"/>
      <c r="G785" s="288"/>
      <c r="H785" s="11">
        <f t="shared" si="109"/>
        <v>0</v>
      </c>
      <c r="I785" s="18"/>
      <c r="J785" s="18"/>
      <c r="K785" s="14">
        <f t="shared" si="110"/>
        <v>0</v>
      </c>
      <c r="L785" s="59"/>
      <c r="M785" s="59"/>
      <c r="N785" s="56">
        <f t="shared" si="111"/>
        <v>0</v>
      </c>
      <c r="O785" s="11">
        <f t="shared" si="112"/>
        <v>0</v>
      </c>
      <c r="P785" s="11">
        <f t="shared" si="113"/>
        <v>0</v>
      </c>
      <c r="Q785" s="11">
        <f t="shared" si="114"/>
        <v>0</v>
      </c>
      <c r="R785" s="230" t="str">
        <f t="shared" si="115"/>
        <v xml:space="preserve"> </v>
      </c>
      <c r="S785" s="230" t="str">
        <f t="shared" si="116"/>
        <v xml:space="preserve"> </v>
      </c>
      <c r="T785" s="230" t="str">
        <f t="shared" si="117"/>
        <v xml:space="preserve"> </v>
      </c>
    </row>
    <row r="786" spans="1:20" x14ac:dyDescent="0.2">
      <c r="A786" s="10" t="str">
        <f>IF(COUNTRY_INFO!A786=0," ",COUNTRY_INFO!A786)</f>
        <v>Ethiopia</v>
      </c>
      <c r="B786" s="10" t="str">
        <f>IF(COUNTRY_INFO!B786=0," ",COUNTRY_INFO!B786)</f>
        <v>SomaliDolo</v>
      </c>
      <c r="C786" s="10" t="str">
        <f>IF(COUNTRY_INFO!C786=0," ",COUNTRY_INFO!C786)</f>
        <v>Galadin</v>
      </c>
      <c r="D786" s="11" t="str">
        <f>IF(COUNTRY_INFO!$T$9:$T$1000="MDA3 (IVM)", COUNTRY_INFO!$T$9:$T$1000, " ")</f>
        <v xml:space="preserve"> </v>
      </c>
      <c r="E786" s="109"/>
      <c r="F786" s="288"/>
      <c r="G786" s="288"/>
      <c r="H786" s="11">
        <f t="shared" si="109"/>
        <v>0</v>
      </c>
      <c r="I786" s="18"/>
      <c r="J786" s="18"/>
      <c r="K786" s="14">
        <f t="shared" si="110"/>
        <v>0</v>
      </c>
      <c r="L786" s="59"/>
      <c r="M786" s="59"/>
      <c r="N786" s="56">
        <f t="shared" si="111"/>
        <v>0</v>
      </c>
      <c r="O786" s="11">
        <f t="shared" si="112"/>
        <v>0</v>
      </c>
      <c r="P786" s="11">
        <f t="shared" si="113"/>
        <v>0</v>
      </c>
      <c r="Q786" s="11">
        <f t="shared" si="114"/>
        <v>0</v>
      </c>
      <c r="R786" s="230" t="str">
        <f t="shared" si="115"/>
        <v xml:space="preserve"> </v>
      </c>
      <c r="S786" s="230" t="str">
        <f t="shared" si="116"/>
        <v xml:space="preserve"> </v>
      </c>
      <c r="T786" s="230" t="str">
        <f t="shared" si="117"/>
        <v xml:space="preserve"> </v>
      </c>
    </row>
    <row r="787" spans="1:20" x14ac:dyDescent="0.2">
      <c r="A787" s="10" t="str">
        <f>IF(COUNTRY_INFO!A787=0," ",COUNTRY_INFO!A787)</f>
        <v>Ethiopia</v>
      </c>
      <c r="B787" s="10" t="str">
        <f>IF(COUNTRY_INFO!B787=0," ",COUNTRY_INFO!B787)</f>
        <v>SomaliDolo</v>
      </c>
      <c r="C787" s="10" t="str">
        <f>IF(COUNTRY_INFO!C787=0," ",COUNTRY_INFO!C787)</f>
        <v>Lahelaw-Yeob</v>
      </c>
      <c r="D787" s="11" t="str">
        <f>IF(COUNTRY_INFO!$T$9:$T$1000="MDA3 (IVM)", COUNTRY_INFO!$T$9:$T$1000, " ")</f>
        <v xml:space="preserve"> </v>
      </c>
      <c r="E787" s="109"/>
      <c r="F787" s="288"/>
      <c r="G787" s="288"/>
      <c r="H787" s="11">
        <f t="shared" si="109"/>
        <v>0</v>
      </c>
      <c r="I787" s="18"/>
      <c r="J787" s="18"/>
      <c r="K787" s="14">
        <f t="shared" si="110"/>
        <v>0</v>
      </c>
      <c r="L787" s="59"/>
      <c r="M787" s="59"/>
      <c r="N787" s="56">
        <f t="shared" si="111"/>
        <v>0</v>
      </c>
      <c r="O787" s="11">
        <f t="shared" si="112"/>
        <v>0</v>
      </c>
      <c r="P787" s="11">
        <f t="shared" si="113"/>
        <v>0</v>
      </c>
      <c r="Q787" s="11">
        <f t="shared" si="114"/>
        <v>0</v>
      </c>
      <c r="R787" s="230" t="str">
        <f t="shared" si="115"/>
        <v xml:space="preserve"> </v>
      </c>
      <c r="S787" s="230" t="str">
        <f t="shared" si="116"/>
        <v xml:space="preserve"> </v>
      </c>
      <c r="T787" s="230" t="str">
        <f t="shared" si="117"/>
        <v xml:space="preserve"> </v>
      </c>
    </row>
    <row r="788" spans="1:20" x14ac:dyDescent="0.2">
      <c r="A788" s="10" t="str">
        <f>IF(COUNTRY_INFO!A788=0," ",COUNTRY_INFO!A788)</f>
        <v>Ethiopia</v>
      </c>
      <c r="B788" s="10" t="str">
        <f>IF(COUNTRY_INFO!B788=0," ",COUNTRY_INFO!B788)</f>
        <v>SomaliDolo</v>
      </c>
      <c r="C788" s="10" t="str">
        <f>IF(COUNTRY_INFO!C788=0," ",COUNTRY_INFO!C788)</f>
        <v>Warder</v>
      </c>
      <c r="D788" s="11" t="str">
        <f>IF(COUNTRY_INFO!$T$9:$T$1000="MDA3 (IVM)", COUNTRY_INFO!$T$9:$T$1000, " ")</f>
        <v xml:space="preserve"> </v>
      </c>
      <c r="E788" s="109"/>
      <c r="F788" s="288"/>
      <c r="G788" s="288"/>
      <c r="H788" s="11">
        <f t="shared" si="109"/>
        <v>0</v>
      </c>
      <c r="I788" s="18"/>
      <c r="J788" s="18"/>
      <c r="K788" s="14">
        <f t="shared" si="110"/>
        <v>0</v>
      </c>
      <c r="L788" s="59"/>
      <c r="M788" s="59"/>
      <c r="N788" s="56">
        <f t="shared" si="111"/>
        <v>0</v>
      </c>
      <c r="O788" s="11">
        <f t="shared" si="112"/>
        <v>0</v>
      </c>
      <c r="P788" s="11">
        <f t="shared" si="113"/>
        <v>0</v>
      </c>
      <c r="Q788" s="11">
        <f t="shared" si="114"/>
        <v>0</v>
      </c>
      <c r="R788" s="230" t="str">
        <f t="shared" si="115"/>
        <v xml:space="preserve"> </v>
      </c>
      <c r="S788" s="230" t="str">
        <f t="shared" si="116"/>
        <v xml:space="preserve"> </v>
      </c>
      <c r="T788" s="230" t="str">
        <f t="shared" si="117"/>
        <v xml:space="preserve"> </v>
      </c>
    </row>
    <row r="789" spans="1:20" x14ac:dyDescent="0.2">
      <c r="A789" s="10" t="str">
        <f>IF(COUNTRY_INFO!A789=0," ",COUNTRY_INFO!A789)</f>
        <v>Ethiopia</v>
      </c>
      <c r="B789" s="10" t="str">
        <f>IF(COUNTRY_INFO!B789=0," ",COUNTRY_INFO!B789)</f>
        <v>SomaliErer</v>
      </c>
      <c r="C789" s="10" t="str">
        <f>IF(COUNTRY_INFO!C789=0," ",COUNTRY_INFO!C789)</f>
        <v>Fik</v>
      </c>
      <c r="D789" s="11" t="str">
        <f>IF(COUNTRY_INFO!$T$9:$T$1000="MDA3 (IVM)", COUNTRY_INFO!$T$9:$T$1000, " ")</f>
        <v xml:space="preserve"> </v>
      </c>
      <c r="E789" s="109"/>
      <c r="F789" s="288"/>
      <c r="G789" s="288"/>
      <c r="H789" s="11">
        <f t="shared" si="109"/>
        <v>0</v>
      </c>
      <c r="I789" s="18"/>
      <c r="J789" s="18"/>
      <c r="K789" s="14">
        <f t="shared" si="110"/>
        <v>0</v>
      </c>
      <c r="L789" s="59"/>
      <c r="M789" s="59"/>
      <c r="N789" s="56">
        <f t="shared" si="111"/>
        <v>0</v>
      </c>
      <c r="O789" s="11">
        <f t="shared" si="112"/>
        <v>0</v>
      </c>
      <c r="P789" s="11">
        <f t="shared" si="113"/>
        <v>0</v>
      </c>
      <c r="Q789" s="11">
        <f t="shared" si="114"/>
        <v>0</v>
      </c>
      <c r="R789" s="230" t="str">
        <f t="shared" si="115"/>
        <v xml:space="preserve"> </v>
      </c>
      <c r="S789" s="230" t="str">
        <f t="shared" si="116"/>
        <v xml:space="preserve"> </v>
      </c>
      <c r="T789" s="230" t="str">
        <f t="shared" si="117"/>
        <v xml:space="preserve"> </v>
      </c>
    </row>
    <row r="790" spans="1:20" x14ac:dyDescent="0.2">
      <c r="A790" s="10" t="str">
        <f>IF(COUNTRY_INFO!A790=0," ",COUNTRY_INFO!A790)</f>
        <v>Ethiopia</v>
      </c>
      <c r="B790" s="10" t="str">
        <f>IF(COUNTRY_INFO!B790=0," ",COUNTRY_INFO!B790)</f>
        <v>SomaliErer</v>
      </c>
      <c r="C790" s="10" t="str">
        <f>IF(COUNTRY_INFO!C790=0," ",COUNTRY_INFO!C790)</f>
        <v>Mayamulku</v>
      </c>
      <c r="D790" s="11" t="str">
        <f>IF(COUNTRY_INFO!$T$9:$T$1000="MDA3 (IVM)", COUNTRY_INFO!$T$9:$T$1000, " ")</f>
        <v xml:space="preserve"> </v>
      </c>
      <c r="E790" s="109"/>
      <c r="F790" s="288"/>
      <c r="G790" s="288"/>
      <c r="H790" s="11">
        <f t="shared" si="109"/>
        <v>0</v>
      </c>
      <c r="I790" s="18"/>
      <c r="J790" s="18"/>
      <c r="K790" s="14">
        <f t="shared" si="110"/>
        <v>0</v>
      </c>
      <c r="L790" s="59"/>
      <c r="M790" s="59"/>
      <c r="N790" s="56">
        <f t="shared" si="111"/>
        <v>0</v>
      </c>
      <c r="O790" s="11">
        <f t="shared" si="112"/>
        <v>0</v>
      </c>
      <c r="P790" s="11">
        <f t="shared" si="113"/>
        <v>0</v>
      </c>
      <c r="Q790" s="11">
        <f t="shared" si="114"/>
        <v>0</v>
      </c>
      <c r="R790" s="230" t="str">
        <f t="shared" si="115"/>
        <v xml:space="preserve"> </v>
      </c>
      <c r="S790" s="230" t="str">
        <f t="shared" si="116"/>
        <v xml:space="preserve"> </v>
      </c>
      <c r="T790" s="230" t="str">
        <f t="shared" si="117"/>
        <v xml:space="preserve"> </v>
      </c>
    </row>
    <row r="791" spans="1:20" x14ac:dyDescent="0.2">
      <c r="A791" s="10" t="str">
        <f>IF(COUNTRY_INFO!A791=0," ",COUNTRY_INFO!A791)</f>
        <v>Ethiopia</v>
      </c>
      <c r="B791" s="10" t="str">
        <f>IF(COUNTRY_INFO!B791=0," ",COUNTRY_INFO!B791)</f>
        <v>SomaliErer</v>
      </c>
      <c r="C791" s="10" t="str">
        <f>IF(COUNTRY_INFO!C791=0," ",COUNTRY_INFO!C791)</f>
        <v>Qubi</v>
      </c>
      <c r="D791" s="11" t="str">
        <f>IF(COUNTRY_INFO!$T$9:$T$1000="MDA3 (IVM)", COUNTRY_INFO!$T$9:$T$1000, " ")</f>
        <v xml:space="preserve"> </v>
      </c>
      <c r="E791" s="109"/>
      <c r="F791" s="288"/>
      <c r="G791" s="288"/>
      <c r="H791" s="11">
        <f t="shared" si="109"/>
        <v>0</v>
      </c>
      <c r="I791" s="18"/>
      <c r="J791" s="18"/>
      <c r="K791" s="14">
        <f t="shared" si="110"/>
        <v>0</v>
      </c>
      <c r="L791" s="59"/>
      <c r="M791" s="59"/>
      <c r="N791" s="56">
        <f t="shared" si="111"/>
        <v>0</v>
      </c>
      <c r="O791" s="11">
        <f t="shared" si="112"/>
        <v>0</v>
      </c>
      <c r="P791" s="11">
        <f t="shared" si="113"/>
        <v>0</v>
      </c>
      <c r="Q791" s="11">
        <f t="shared" si="114"/>
        <v>0</v>
      </c>
      <c r="R791" s="230" t="str">
        <f t="shared" si="115"/>
        <v xml:space="preserve"> </v>
      </c>
      <c r="S791" s="230" t="str">
        <f t="shared" si="116"/>
        <v xml:space="preserve"> </v>
      </c>
      <c r="T791" s="230" t="str">
        <f t="shared" si="117"/>
        <v xml:space="preserve"> </v>
      </c>
    </row>
    <row r="792" spans="1:20" x14ac:dyDescent="0.2">
      <c r="A792" s="10" t="str">
        <f>IF(COUNTRY_INFO!A792=0," ",COUNTRY_INFO!A792)</f>
        <v>Ethiopia</v>
      </c>
      <c r="B792" s="10" t="str">
        <f>IF(COUNTRY_INFO!B792=0," ",COUNTRY_INFO!B792)</f>
        <v>SomaliErer</v>
      </c>
      <c r="C792" s="10" t="str">
        <f>IF(COUNTRY_INFO!C792=0," ",COUNTRY_INFO!C792)</f>
        <v xml:space="preserve">Wangay </v>
      </c>
      <c r="D792" s="11" t="str">
        <f>IF(COUNTRY_INFO!$T$9:$T$1000="MDA3 (IVM)", COUNTRY_INFO!$T$9:$T$1000, " ")</f>
        <v xml:space="preserve"> </v>
      </c>
      <c r="E792" s="109"/>
      <c r="F792" s="288"/>
      <c r="G792" s="288"/>
      <c r="H792" s="11">
        <f t="shared" si="109"/>
        <v>0</v>
      </c>
      <c r="I792" s="18"/>
      <c r="J792" s="18"/>
      <c r="K792" s="14">
        <f t="shared" si="110"/>
        <v>0</v>
      </c>
      <c r="L792" s="59"/>
      <c r="M792" s="59"/>
      <c r="N792" s="56">
        <f t="shared" si="111"/>
        <v>0</v>
      </c>
      <c r="O792" s="11">
        <f t="shared" si="112"/>
        <v>0</v>
      </c>
      <c r="P792" s="11">
        <f t="shared" si="113"/>
        <v>0</v>
      </c>
      <c r="Q792" s="11">
        <f t="shared" si="114"/>
        <v>0</v>
      </c>
      <c r="R792" s="230" t="str">
        <f t="shared" si="115"/>
        <v xml:space="preserve"> </v>
      </c>
      <c r="S792" s="230" t="str">
        <f t="shared" si="116"/>
        <v xml:space="preserve"> </v>
      </c>
      <c r="T792" s="230" t="str">
        <f t="shared" si="117"/>
        <v xml:space="preserve"> </v>
      </c>
    </row>
    <row r="793" spans="1:20" x14ac:dyDescent="0.2">
      <c r="A793" s="10" t="str">
        <f>IF(COUNTRY_INFO!A793=0," ",COUNTRY_INFO!A793)</f>
        <v>Ethiopia</v>
      </c>
      <c r="B793" s="10" t="str">
        <f>IF(COUNTRY_INFO!B793=0," ",COUNTRY_INFO!B793)</f>
        <v>SomaliErer</v>
      </c>
      <c r="C793" s="10" t="str">
        <f>IF(COUNTRY_INFO!C793=0," ",COUNTRY_INFO!C793)</f>
        <v xml:space="preserve">Yaxoob </v>
      </c>
      <c r="D793" s="11" t="str">
        <f>IF(COUNTRY_INFO!$T$9:$T$1000="MDA3 (IVM)", COUNTRY_INFO!$T$9:$T$1000, " ")</f>
        <v xml:space="preserve"> </v>
      </c>
      <c r="E793" s="109"/>
      <c r="F793" s="288"/>
      <c r="G793" s="288"/>
      <c r="H793" s="11">
        <f t="shared" si="109"/>
        <v>0</v>
      </c>
      <c r="I793" s="18"/>
      <c r="J793" s="18"/>
      <c r="K793" s="14">
        <f t="shared" si="110"/>
        <v>0</v>
      </c>
      <c r="L793" s="59"/>
      <c r="M793" s="59"/>
      <c r="N793" s="56">
        <f t="shared" si="111"/>
        <v>0</v>
      </c>
      <c r="O793" s="11">
        <f t="shared" si="112"/>
        <v>0</v>
      </c>
      <c r="P793" s="11">
        <f t="shared" si="113"/>
        <v>0</v>
      </c>
      <c r="Q793" s="11">
        <f t="shared" si="114"/>
        <v>0</v>
      </c>
      <c r="R793" s="230" t="str">
        <f t="shared" si="115"/>
        <v xml:space="preserve"> </v>
      </c>
      <c r="S793" s="230" t="str">
        <f t="shared" si="116"/>
        <v xml:space="preserve"> </v>
      </c>
      <c r="T793" s="230" t="str">
        <f t="shared" si="117"/>
        <v xml:space="preserve"> </v>
      </c>
    </row>
    <row r="794" spans="1:20" x14ac:dyDescent="0.2">
      <c r="A794" s="10" t="str">
        <f>IF(COUNTRY_INFO!A794=0," ",COUNTRY_INFO!A794)</f>
        <v>Ethiopia</v>
      </c>
      <c r="B794" s="10" t="str">
        <f>IF(COUNTRY_INFO!B794=0," ",COUNTRY_INFO!B794)</f>
        <v>SomaliFaafan</v>
      </c>
      <c r="C794" s="10" t="str">
        <f>IF(COUNTRY_INFO!C794=0," ",COUNTRY_INFO!C794)</f>
        <v>Awbare</v>
      </c>
      <c r="D794" s="11" t="str">
        <f>IF(COUNTRY_INFO!$T$9:$T$1000="MDA3 (IVM)", COUNTRY_INFO!$T$9:$T$1000, " ")</f>
        <v xml:space="preserve"> </v>
      </c>
      <c r="E794" s="109"/>
      <c r="F794" s="288"/>
      <c r="G794" s="288"/>
      <c r="H794" s="11">
        <f t="shared" si="109"/>
        <v>0</v>
      </c>
      <c r="I794" s="18"/>
      <c r="J794" s="18"/>
      <c r="K794" s="14">
        <f t="shared" si="110"/>
        <v>0</v>
      </c>
      <c r="L794" s="59"/>
      <c r="M794" s="59"/>
      <c r="N794" s="56">
        <f t="shared" si="111"/>
        <v>0</v>
      </c>
      <c r="O794" s="11">
        <f t="shared" si="112"/>
        <v>0</v>
      </c>
      <c r="P794" s="11">
        <f t="shared" si="113"/>
        <v>0</v>
      </c>
      <c r="Q794" s="11">
        <f t="shared" si="114"/>
        <v>0</v>
      </c>
      <c r="R794" s="230" t="str">
        <f t="shared" si="115"/>
        <v xml:space="preserve"> </v>
      </c>
      <c r="S794" s="230" t="str">
        <f t="shared" si="116"/>
        <v xml:space="preserve"> </v>
      </c>
      <c r="T794" s="230" t="str">
        <f t="shared" si="117"/>
        <v xml:space="preserve"> </v>
      </c>
    </row>
    <row r="795" spans="1:20" x14ac:dyDescent="0.2">
      <c r="A795" s="10" t="str">
        <f>IF(COUNTRY_INFO!A795=0," ",COUNTRY_INFO!A795)</f>
        <v>Ethiopia</v>
      </c>
      <c r="B795" s="10" t="str">
        <f>IF(COUNTRY_INFO!B795=0," ",COUNTRY_INFO!B795)</f>
        <v>SomaliFaafan</v>
      </c>
      <c r="C795" s="10" t="str">
        <f>IF(COUNTRY_INFO!C795=0," ",COUNTRY_INFO!C795)</f>
        <v>Babile</v>
      </c>
      <c r="D795" s="11" t="str">
        <f>IF(COUNTRY_INFO!$T$9:$T$1000="MDA3 (IVM)", COUNTRY_INFO!$T$9:$T$1000, " ")</f>
        <v xml:space="preserve"> </v>
      </c>
      <c r="E795" s="109"/>
      <c r="F795" s="288"/>
      <c r="G795" s="288"/>
      <c r="H795" s="11">
        <f t="shared" si="109"/>
        <v>0</v>
      </c>
      <c r="I795" s="18"/>
      <c r="J795" s="18"/>
      <c r="K795" s="14">
        <f t="shared" si="110"/>
        <v>0</v>
      </c>
      <c r="L795" s="59"/>
      <c r="M795" s="59"/>
      <c r="N795" s="56">
        <f t="shared" si="111"/>
        <v>0</v>
      </c>
      <c r="O795" s="11">
        <f t="shared" si="112"/>
        <v>0</v>
      </c>
      <c r="P795" s="11">
        <f t="shared" si="113"/>
        <v>0</v>
      </c>
      <c r="Q795" s="11">
        <f t="shared" si="114"/>
        <v>0</v>
      </c>
      <c r="R795" s="230" t="str">
        <f t="shared" si="115"/>
        <v xml:space="preserve"> </v>
      </c>
      <c r="S795" s="230" t="str">
        <f t="shared" si="116"/>
        <v xml:space="preserve"> </v>
      </c>
      <c r="T795" s="230" t="str">
        <f t="shared" si="117"/>
        <v xml:space="preserve"> </v>
      </c>
    </row>
    <row r="796" spans="1:20" x14ac:dyDescent="0.2">
      <c r="A796" s="10" t="str">
        <f>IF(COUNTRY_INFO!A796=0," ",COUNTRY_INFO!A796)</f>
        <v>Ethiopia</v>
      </c>
      <c r="B796" s="10" t="str">
        <f>IF(COUNTRY_INFO!B796=0," ",COUNTRY_INFO!B796)</f>
        <v>SomaliFaafan</v>
      </c>
      <c r="C796" s="10" t="str">
        <f>IF(COUNTRY_INFO!C796=0," ",COUNTRY_INFO!C796)</f>
        <v>Goljano</v>
      </c>
      <c r="D796" s="11" t="str">
        <f>IF(COUNTRY_INFO!$T$9:$T$1000="MDA3 (IVM)", COUNTRY_INFO!$T$9:$T$1000, " ")</f>
        <v xml:space="preserve"> </v>
      </c>
      <c r="E796" s="109"/>
      <c r="F796" s="288"/>
      <c r="G796" s="288"/>
      <c r="H796" s="11">
        <f t="shared" si="109"/>
        <v>0</v>
      </c>
      <c r="I796" s="18"/>
      <c r="J796" s="18"/>
      <c r="K796" s="14">
        <f t="shared" si="110"/>
        <v>0</v>
      </c>
      <c r="L796" s="59"/>
      <c r="M796" s="59"/>
      <c r="N796" s="56">
        <f t="shared" si="111"/>
        <v>0</v>
      </c>
      <c r="O796" s="11">
        <f t="shared" si="112"/>
        <v>0</v>
      </c>
      <c r="P796" s="11">
        <f t="shared" si="113"/>
        <v>0</v>
      </c>
      <c r="Q796" s="11">
        <f t="shared" si="114"/>
        <v>0</v>
      </c>
      <c r="R796" s="230" t="str">
        <f t="shared" si="115"/>
        <v xml:space="preserve"> </v>
      </c>
      <c r="S796" s="230" t="str">
        <f t="shared" si="116"/>
        <v xml:space="preserve"> </v>
      </c>
      <c r="T796" s="230" t="str">
        <f t="shared" si="117"/>
        <v xml:space="preserve"> </v>
      </c>
    </row>
    <row r="797" spans="1:20" x14ac:dyDescent="0.2">
      <c r="A797" s="10" t="str">
        <f>IF(COUNTRY_INFO!A797=0," ",COUNTRY_INFO!A797)</f>
        <v>Ethiopia</v>
      </c>
      <c r="B797" s="10" t="str">
        <f>IF(COUNTRY_INFO!B797=0," ",COUNTRY_INFO!B797)</f>
        <v>SomaliFaafan</v>
      </c>
      <c r="C797" s="10" t="str">
        <f>IF(COUNTRY_INFO!C797=0," ",COUNTRY_INFO!C797)</f>
        <v>Gursum</v>
      </c>
      <c r="D797" s="11" t="str">
        <f>IF(COUNTRY_INFO!$T$9:$T$1000="MDA3 (IVM)", COUNTRY_INFO!$T$9:$T$1000, " ")</f>
        <v xml:space="preserve"> </v>
      </c>
      <c r="E797" s="109"/>
      <c r="F797" s="288"/>
      <c r="G797" s="288"/>
      <c r="H797" s="11">
        <f t="shared" si="109"/>
        <v>0</v>
      </c>
      <c r="I797" s="18"/>
      <c r="J797" s="18"/>
      <c r="K797" s="14">
        <f t="shared" si="110"/>
        <v>0</v>
      </c>
      <c r="L797" s="59"/>
      <c r="M797" s="59"/>
      <c r="N797" s="56">
        <f t="shared" si="111"/>
        <v>0</v>
      </c>
      <c r="O797" s="11">
        <f t="shared" si="112"/>
        <v>0</v>
      </c>
      <c r="P797" s="11">
        <f t="shared" si="113"/>
        <v>0</v>
      </c>
      <c r="Q797" s="11">
        <f t="shared" si="114"/>
        <v>0</v>
      </c>
      <c r="R797" s="230" t="str">
        <f t="shared" si="115"/>
        <v xml:space="preserve"> </v>
      </c>
      <c r="S797" s="230" t="str">
        <f t="shared" si="116"/>
        <v xml:space="preserve"> </v>
      </c>
      <c r="T797" s="230" t="str">
        <f t="shared" si="117"/>
        <v xml:space="preserve"> </v>
      </c>
    </row>
    <row r="798" spans="1:20" x14ac:dyDescent="0.2">
      <c r="A798" s="10" t="str">
        <f>IF(COUNTRY_INFO!A798=0," ",COUNTRY_INFO!A798)</f>
        <v>Ethiopia</v>
      </c>
      <c r="B798" s="10" t="str">
        <f>IF(COUNTRY_INFO!B798=0," ",COUNTRY_INFO!B798)</f>
        <v>SomaliFaafan</v>
      </c>
      <c r="C798" s="10" t="str">
        <f>IF(COUNTRY_INFO!C798=0," ",COUNTRY_INFO!C798)</f>
        <v>Harawa</v>
      </c>
      <c r="D798" s="11" t="str">
        <f>IF(COUNTRY_INFO!$T$9:$T$1000="MDA3 (IVM)", COUNTRY_INFO!$T$9:$T$1000, " ")</f>
        <v xml:space="preserve"> </v>
      </c>
      <c r="E798" s="109"/>
      <c r="F798" s="288"/>
      <c r="G798" s="288"/>
      <c r="H798" s="11">
        <f t="shared" si="109"/>
        <v>0</v>
      </c>
      <c r="I798" s="18"/>
      <c r="J798" s="18"/>
      <c r="K798" s="14">
        <f t="shared" si="110"/>
        <v>0</v>
      </c>
      <c r="L798" s="59"/>
      <c r="M798" s="59"/>
      <c r="N798" s="56">
        <f t="shared" si="111"/>
        <v>0</v>
      </c>
      <c r="O798" s="11">
        <f t="shared" si="112"/>
        <v>0</v>
      </c>
      <c r="P798" s="11">
        <f t="shared" si="113"/>
        <v>0</v>
      </c>
      <c r="Q798" s="11">
        <f t="shared" si="114"/>
        <v>0</v>
      </c>
      <c r="R798" s="230" t="str">
        <f t="shared" si="115"/>
        <v xml:space="preserve"> </v>
      </c>
      <c r="S798" s="230" t="str">
        <f t="shared" si="116"/>
        <v xml:space="preserve"> </v>
      </c>
      <c r="T798" s="230" t="str">
        <f t="shared" si="117"/>
        <v xml:space="preserve"> </v>
      </c>
    </row>
    <row r="799" spans="1:20" x14ac:dyDescent="0.2">
      <c r="A799" s="10" t="str">
        <f>IF(COUNTRY_INFO!A799=0," ",COUNTRY_INFO!A799)</f>
        <v>Ethiopia</v>
      </c>
      <c r="B799" s="10" t="str">
        <f>IF(COUNTRY_INFO!B799=0," ",COUNTRY_INFO!B799)</f>
        <v>SomaliFaafan</v>
      </c>
      <c r="C799" s="10" t="str">
        <f>IF(COUNTRY_INFO!C799=0," ",COUNTRY_INFO!C799)</f>
        <v>Harorays</v>
      </c>
      <c r="D799" s="11" t="str">
        <f>IF(COUNTRY_INFO!$T$9:$T$1000="MDA3 (IVM)", COUNTRY_INFO!$T$9:$T$1000, " ")</f>
        <v xml:space="preserve"> </v>
      </c>
      <c r="E799" s="109"/>
      <c r="F799" s="288"/>
      <c r="G799" s="288"/>
      <c r="H799" s="11">
        <f t="shared" si="109"/>
        <v>0</v>
      </c>
      <c r="I799" s="18"/>
      <c r="J799" s="18"/>
      <c r="K799" s="14">
        <f t="shared" si="110"/>
        <v>0</v>
      </c>
      <c r="L799" s="59"/>
      <c r="M799" s="59"/>
      <c r="N799" s="56">
        <f t="shared" si="111"/>
        <v>0</v>
      </c>
      <c r="O799" s="11">
        <f t="shared" si="112"/>
        <v>0</v>
      </c>
      <c r="P799" s="11">
        <f t="shared" si="113"/>
        <v>0</v>
      </c>
      <c r="Q799" s="11">
        <f t="shared" si="114"/>
        <v>0</v>
      </c>
      <c r="R799" s="230" t="str">
        <f t="shared" si="115"/>
        <v xml:space="preserve"> </v>
      </c>
      <c r="S799" s="230" t="str">
        <f t="shared" si="116"/>
        <v xml:space="preserve"> </v>
      </c>
      <c r="T799" s="230" t="str">
        <f t="shared" si="117"/>
        <v xml:space="preserve"> </v>
      </c>
    </row>
    <row r="800" spans="1:20" x14ac:dyDescent="0.2">
      <c r="A800" s="10" t="str">
        <f>IF(COUNTRY_INFO!A800=0," ",COUNTRY_INFO!A800)</f>
        <v>Ethiopia</v>
      </c>
      <c r="B800" s="10" t="str">
        <f>IF(COUNTRY_INFO!B800=0," ",COUNTRY_INFO!B800)</f>
        <v>SomaliFaafan</v>
      </c>
      <c r="C800" s="10" t="str">
        <f>IF(COUNTRY_INFO!C800=0," ",COUNTRY_INFO!C800)</f>
        <v>Harshim</v>
      </c>
      <c r="D800" s="11" t="str">
        <f>IF(COUNTRY_INFO!$T$9:$T$1000="MDA3 (IVM)", COUNTRY_INFO!$T$9:$T$1000, " ")</f>
        <v xml:space="preserve"> </v>
      </c>
      <c r="E800" s="109"/>
      <c r="F800" s="288"/>
      <c r="G800" s="288"/>
      <c r="H800" s="11">
        <f t="shared" si="109"/>
        <v>0</v>
      </c>
      <c r="I800" s="18"/>
      <c r="J800" s="18"/>
      <c r="K800" s="14">
        <f t="shared" si="110"/>
        <v>0</v>
      </c>
      <c r="L800" s="59"/>
      <c r="M800" s="59"/>
      <c r="N800" s="56">
        <f t="shared" si="111"/>
        <v>0</v>
      </c>
      <c r="O800" s="11">
        <f t="shared" si="112"/>
        <v>0</v>
      </c>
      <c r="P800" s="11">
        <f t="shared" si="113"/>
        <v>0</v>
      </c>
      <c r="Q800" s="11">
        <f t="shared" si="114"/>
        <v>0</v>
      </c>
      <c r="R800" s="230" t="str">
        <f t="shared" si="115"/>
        <v xml:space="preserve"> </v>
      </c>
      <c r="S800" s="230" t="str">
        <f t="shared" si="116"/>
        <v xml:space="preserve"> </v>
      </c>
      <c r="T800" s="230" t="str">
        <f t="shared" si="117"/>
        <v xml:space="preserve"> </v>
      </c>
    </row>
    <row r="801" spans="1:20" x14ac:dyDescent="0.2">
      <c r="A801" s="10" t="str">
        <f>IF(COUNTRY_INFO!A801=0," ",COUNTRY_INFO!A801)</f>
        <v>Ethiopia</v>
      </c>
      <c r="B801" s="10" t="str">
        <f>IF(COUNTRY_INFO!B801=0," ",COUNTRY_INFO!B801)</f>
        <v>SomaliFaafan</v>
      </c>
      <c r="C801" s="10" t="str">
        <f>IF(COUNTRY_INFO!C801=0," ",COUNTRY_INFO!C801)</f>
        <v xml:space="preserve">Jigjiga City </v>
      </c>
      <c r="D801" s="11" t="str">
        <f>IF(COUNTRY_INFO!$T$9:$T$1000="MDA3 (IVM)", COUNTRY_INFO!$T$9:$T$1000, " ")</f>
        <v xml:space="preserve"> </v>
      </c>
      <c r="E801" s="109"/>
      <c r="F801" s="288"/>
      <c r="G801" s="288"/>
      <c r="H801" s="11">
        <f t="shared" si="109"/>
        <v>0</v>
      </c>
      <c r="I801" s="18"/>
      <c r="J801" s="18"/>
      <c r="K801" s="14">
        <f t="shared" si="110"/>
        <v>0</v>
      </c>
      <c r="L801" s="59"/>
      <c r="M801" s="59"/>
      <c r="N801" s="56">
        <f t="shared" si="111"/>
        <v>0</v>
      </c>
      <c r="O801" s="11">
        <f t="shared" si="112"/>
        <v>0</v>
      </c>
      <c r="P801" s="11">
        <f t="shared" si="113"/>
        <v>0</v>
      </c>
      <c r="Q801" s="11">
        <f t="shared" si="114"/>
        <v>0</v>
      </c>
      <c r="R801" s="230" t="str">
        <f t="shared" si="115"/>
        <v xml:space="preserve"> </v>
      </c>
      <c r="S801" s="230" t="str">
        <f t="shared" si="116"/>
        <v xml:space="preserve"> </v>
      </c>
      <c r="T801" s="230" t="str">
        <f t="shared" si="117"/>
        <v xml:space="preserve"> </v>
      </c>
    </row>
    <row r="802" spans="1:20" x14ac:dyDescent="0.2">
      <c r="A802" s="10" t="str">
        <f>IF(COUNTRY_INFO!A802=0," ",COUNTRY_INFO!A802)</f>
        <v>Ethiopia</v>
      </c>
      <c r="B802" s="10" t="str">
        <f>IF(COUNTRY_INFO!B802=0," ",COUNTRY_INFO!B802)</f>
        <v>SomaliFaafan</v>
      </c>
      <c r="C802" s="10" t="str">
        <f>IF(COUNTRY_INFO!C802=0," ",COUNTRY_INFO!C802)</f>
        <v>Kebribeyah</v>
      </c>
      <c r="D802" s="11" t="str">
        <f>IF(COUNTRY_INFO!$T$9:$T$1000="MDA3 (IVM)", COUNTRY_INFO!$T$9:$T$1000, " ")</f>
        <v xml:space="preserve"> </v>
      </c>
      <c r="E802" s="109"/>
      <c r="F802" s="288"/>
      <c r="G802" s="288"/>
      <c r="H802" s="11">
        <f t="shared" si="109"/>
        <v>0</v>
      </c>
      <c r="I802" s="18"/>
      <c r="J802" s="18"/>
      <c r="K802" s="14">
        <f t="shared" si="110"/>
        <v>0</v>
      </c>
      <c r="L802" s="59"/>
      <c r="M802" s="59"/>
      <c r="N802" s="56">
        <f t="shared" si="111"/>
        <v>0</v>
      </c>
      <c r="O802" s="11">
        <f t="shared" si="112"/>
        <v>0</v>
      </c>
      <c r="P802" s="11">
        <f t="shared" si="113"/>
        <v>0</v>
      </c>
      <c r="Q802" s="11">
        <f t="shared" si="114"/>
        <v>0</v>
      </c>
      <c r="R802" s="230" t="str">
        <f t="shared" si="115"/>
        <v xml:space="preserve"> </v>
      </c>
      <c r="S802" s="230" t="str">
        <f t="shared" si="116"/>
        <v xml:space="preserve"> </v>
      </c>
      <c r="T802" s="230" t="str">
        <f t="shared" si="117"/>
        <v xml:space="preserve"> </v>
      </c>
    </row>
    <row r="803" spans="1:20" x14ac:dyDescent="0.2">
      <c r="A803" s="10" t="str">
        <f>IF(COUNTRY_INFO!A803=0," ",COUNTRY_INFO!A803)</f>
        <v>Ethiopia</v>
      </c>
      <c r="B803" s="10" t="str">
        <f>IF(COUNTRY_INFO!B803=0," ",COUNTRY_INFO!B803)</f>
        <v>SomaliFaafan</v>
      </c>
      <c r="C803" s="10" t="str">
        <f>IF(COUNTRY_INFO!C803=0," ",COUNTRY_INFO!C803)</f>
        <v>Kebribeyah Town</v>
      </c>
      <c r="D803" s="11" t="str">
        <f>IF(COUNTRY_INFO!$T$9:$T$1000="MDA3 (IVM)", COUNTRY_INFO!$T$9:$T$1000, " ")</f>
        <v xml:space="preserve"> </v>
      </c>
      <c r="E803" s="109"/>
      <c r="F803" s="288"/>
      <c r="G803" s="288"/>
      <c r="H803" s="11">
        <f t="shared" si="109"/>
        <v>0</v>
      </c>
      <c r="I803" s="18"/>
      <c r="J803" s="18"/>
      <c r="K803" s="14">
        <f t="shared" si="110"/>
        <v>0</v>
      </c>
      <c r="L803" s="59"/>
      <c r="M803" s="59"/>
      <c r="N803" s="56">
        <f t="shared" si="111"/>
        <v>0</v>
      </c>
      <c r="O803" s="11">
        <f t="shared" si="112"/>
        <v>0</v>
      </c>
      <c r="P803" s="11">
        <f t="shared" si="113"/>
        <v>0</v>
      </c>
      <c r="Q803" s="11">
        <f t="shared" si="114"/>
        <v>0</v>
      </c>
      <c r="R803" s="230" t="str">
        <f t="shared" si="115"/>
        <v xml:space="preserve"> </v>
      </c>
      <c r="S803" s="230" t="str">
        <f t="shared" si="116"/>
        <v xml:space="preserve"> </v>
      </c>
      <c r="T803" s="230" t="str">
        <f t="shared" si="117"/>
        <v xml:space="preserve"> </v>
      </c>
    </row>
    <row r="804" spans="1:20" x14ac:dyDescent="0.2">
      <c r="A804" s="10" t="str">
        <f>IF(COUNTRY_INFO!A804=0," ",COUNTRY_INFO!A804)</f>
        <v>Ethiopia</v>
      </c>
      <c r="B804" s="10" t="str">
        <f>IF(COUNTRY_INFO!B804=0," ",COUNTRY_INFO!B804)</f>
        <v>SomaliFaafan</v>
      </c>
      <c r="C804" s="10" t="str">
        <f>IF(COUNTRY_INFO!C804=0," ",COUNTRY_INFO!C804)</f>
        <v>Qoran-Mulla</v>
      </c>
      <c r="D804" s="11" t="str">
        <f>IF(COUNTRY_INFO!$T$9:$T$1000="MDA3 (IVM)", COUNTRY_INFO!$T$9:$T$1000, " ")</f>
        <v xml:space="preserve"> </v>
      </c>
      <c r="E804" s="109"/>
      <c r="F804" s="288"/>
      <c r="G804" s="288"/>
      <c r="H804" s="11">
        <f t="shared" si="109"/>
        <v>0</v>
      </c>
      <c r="I804" s="18"/>
      <c r="J804" s="18"/>
      <c r="K804" s="14">
        <f t="shared" si="110"/>
        <v>0</v>
      </c>
      <c r="L804" s="59"/>
      <c r="M804" s="59"/>
      <c r="N804" s="56">
        <f t="shared" si="111"/>
        <v>0</v>
      </c>
      <c r="O804" s="11">
        <f t="shared" si="112"/>
        <v>0</v>
      </c>
      <c r="P804" s="11">
        <f t="shared" si="113"/>
        <v>0</v>
      </c>
      <c r="Q804" s="11">
        <f t="shared" si="114"/>
        <v>0</v>
      </c>
      <c r="R804" s="230" t="str">
        <f t="shared" si="115"/>
        <v xml:space="preserve"> </v>
      </c>
      <c r="S804" s="230" t="str">
        <f t="shared" si="116"/>
        <v xml:space="preserve"> </v>
      </c>
      <c r="T804" s="230" t="str">
        <f t="shared" si="117"/>
        <v xml:space="preserve"> </v>
      </c>
    </row>
    <row r="805" spans="1:20" x14ac:dyDescent="0.2">
      <c r="A805" s="10" t="str">
        <f>IF(COUNTRY_INFO!A805=0," ",COUNTRY_INFO!A805)</f>
        <v>Ethiopia</v>
      </c>
      <c r="B805" s="10" t="str">
        <f>IF(COUNTRY_INFO!B805=0," ",COUNTRY_INFO!B805)</f>
        <v>SomaliFaafan</v>
      </c>
      <c r="C805" s="10" t="str">
        <f>IF(COUNTRY_INFO!C805=0," ",COUNTRY_INFO!C805)</f>
        <v>Shabeley</v>
      </c>
      <c r="D805" s="11" t="str">
        <f>IF(COUNTRY_INFO!$T$9:$T$1000="MDA3 (IVM)", COUNTRY_INFO!$T$9:$T$1000, " ")</f>
        <v xml:space="preserve"> </v>
      </c>
      <c r="E805" s="109"/>
      <c r="F805" s="288"/>
      <c r="G805" s="288"/>
      <c r="H805" s="11">
        <f t="shared" si="109"/>
        <v>0</v>
      </c>
      <c r="I805" s="18"/>
      <c r="J805" s="18"/>
      <c r="K805" s="14">
        <f t="shared" si="110"/>
        <v>0</v>
      </c>
      <c r="L805" s="59"/>
      <c r="M805" s="59"/>
      <c r="N805" s="56">
        <f t="shared" si="111"/>
        <v>0</v>
      </c>
      <c r="O805" s="11">
        <f t="shared" si="112"/>
        <v>0</v>
      </c>
      <c r="P805" s="11">
        <f t="shared" si="113"/>
        <v>0</v>
      </c>
      <c r="Q805" s="11">
        <f t="shared" si="114"/>
        <v>0</v>
      </c>
      <c r="R805" s="230" t="str">
        <f t="shared" si="115"/>
        <v xml:space="preserve"> </v>
      </c>
      <c r="S805" s="230" t="str">
        <f t="shared" si="116"/>
        <v xml:space="preserve"> </v>
      </c>
      <c r="T805" s="230" t="str">
        <f t="shared" si="117"/>
        <v xml:space="preserve"> </v>
      </c>
    </row>
    <row r="806" spans="1:20" x14ac:dyDescent="0.2">
      <c r="A806" s="10" t="str">
        <f>IF(COUNTRY_INFO!A806=0," ",COUNTRY_INFO!A806)</f>
        <v>Ethiopia</v>
      </c>
      <c r="B806" s="10" t="str">
        <f>IF(COUNTRY_INFO!B806=0," ",COUNTRY_INFO!B806)</f>
        <v>SomaliFaafan</v>
      </c>
      <c r="C806" s="10" t="str">
        <f>IF(COUNTRY_INFO!C806=0," ",COUNTRY_INFO!C806)</f>
        <v>Togo Wajjale</v>
      </c>
      <c r="D806" s="11" t="str">
        <f>IF(COUNTRY_INFO!$T$9:$T$1000="MDA3 (IVM)", COUNTRY_INFO!$T$9:$T$1000, " ")</f>
        <v xml:space="preserve"> </v>
      </c>
      <c r="E806" s="109"/>
      <c r="F806" s="288"/>
      <c r="G806" s="288"/>
      <c r="H806" s="11">
        <f t="shared" si="109"/>
        <v>0</v>
      </c>
      <c r="I806" s="18"/>
      <c r="J806" s="18"/>
      <c r="K806" s="14">
        <f t="shared" si="110"/>
        <v>0</v>
      </c>
      <c r="L806" s="59"/>
      <c r="M806" s="59"/>
      <c r="N806" s="56">
        <f t="shared" si="111"/>
        <v>0</v>
      </c>
      <c r="O806" s="11">
        <f t="shared" si="112"/>
        <v>0</v>
      </c>
      <c r="P806" s="11">
        <f t="shared" si="113"/>
        <v>0</v>
      </c>
      <c r="Q806" s="11">
        <f t="shared" si="114"/>
        <v>0</v>
      </c>
      <c r="R806" s="230" t="str">
        <f t="shared" si="115"/>
        <v xml:space="preserve"> </v>
      </c>
      <c r="S806" s="230" t="str">
        <f t="shared" si="116"/>
        <v xml:space="preserve"> </v>
      </c>
      <c r="T806" s="230" t="str">
        <f t="shared" si="117"/>
        <v xml:space="preserve"> </v>
      </c>
    </row>
    <row r="807" spans="1:20" x14ac:dyDescent="0.2">
      <c r="A807" s="10" t="str">
        <f>IF(COUNTRY_INFO!A807=0," ",COUNTRY_INFO!A807)</f>
        <v>Ethiopia</v>
      </c>
      <c r="B807" s="10" t="str">
        <f>IF(COUNTRY_INFO!B807=0," ",COUNTRY_INFO!B807)</f>
        <v>SomaliFaafan</v>
      </c>
      <c r="C807" s="10" t="str">
        <f>IF(COUNTRY_INFO!C807=0," ",COUNTRY_INFO!C807)</f>
        <v>Tuliguled</v>
      </c>
      <c r="D807" s="11" t="str">
        <f>IF(COUNTRY_INFO!$T$9:$T$1000="MDA3 (IVM)", COUNTRY_INFO!$T$9:$T$1000, " ")</f>
        <v xml:space="preserve"> </v>
      </c>
      <c r="E807" s="109"/>
      <c r="F807" s="288"/>
      <c r="G807" s="288"/>
      <c r="H807" s="11">
        <f t="shared" si="109"/>
        <v>0</v>
      </c>
      <c r="I807" s="18"/>
      <c r="J807" s="18"/>
      <c r="K807" s="14">
        <f t="shared" si="110"/>
        <v>0</v>
      </c>
      <c r="L807" s="59"/>
      <c r="M807" s="59"/>
      <c r="N807" s="56">
        <f t="shared" si="111"/>
        <v>0</v>
      </c>
      <c r="O807" s="11">
        <f t="shared" si="112"/>
        <v>0</v>
      </c>
      <c r="P807" s="11">
        <f t="shared" si="113"/>
        <v>0</v>
      </c>
      <c r="Q807" s="11">
        <f t="shared" si="114"/>
        <v>0</v>
      </c>
      <c r="R807" s="230" t="str">
        <f t="shared" si="115"/>
        <v xml:space="preserve"> </v>
      </c>
      <c r="S807" s="230" t="str">
        <f t="shared" si="116"/>
        <v xml:space="preserve"> </v>
      </c>
      <c r="T807" s="230" t="str">
        <f t="shared" si="117"/>
        <v xml:space="preserve"> </v>
      </c>
    </row>
    <row r="808" spans="1:20" x14ac:dyDescent="0.2">
      <c r="A808" s="10" t="str">
        <f>IF(COUNTRY_INFO!A808=0," ",COUNTRY_INFO!A808)</f>
        <v>Ethiopia</v>
      </c>
      <c r="B808" s="10" t="str">
        <f>IF(COUNTRY_INFO!B808=0," ",COUNTRY_INFO!B808)</f>
        <v>SomaliJarar</v>
      </c>
      <c r="C808" s="10" t="str">
        <f>IF(COUNTRY_INFO!C808=0," ",COUNTRY_INFO!C808)</f>
        <v>Ararso</v>
      </c>
      <c r="D808" s="11" t="str">
        <f>IF(COUNTRY_INFO!$T$9:$T$1000="MDA3 (IVM)", COUNTRY_INFO!$T$9:$T$1000, " ")</f>
        <v xml:space="preserve"> </v>
      </c>
      <c r="E808" s="109"/>
      <c r="F808" s="288"/>
      <c r="G808" s="288"/>
      <c r="H808" s="11">
        <f t="shared" si="109"/>
        <v>0</v>
      </c>
      <c r="I808" s="18"/>
      <c r="J808" s="18"/>
      <c r="K808" s="14">
        <f t="shared" si="110"/>
        <v>0</v>
      </c>
      <c r="L808" s="59"/>
      <c r="M808" s="59"/>
      <c r="N808" s="56">
        <f t="shared" si="111"/>
        <v>0</v>
      </c>
      <c r="O808" s="11">
        <f t="shared" si="112"/>
        <v>0</v>
      </c>
      <c r="P808" s="11">
        <f t="shared" si="113"/>
        <v>0</v>
      </c>
      <c r="Q808" s="11">
        <f t="shared" si="114"/>
        <v>0</v>
      </c>
      <c r="R808" s="230" t="str">
        <f t="shared" si="115"/>
        <v xml:space="preserve"> </v>
      </c>
      <c r="S808" s="230" t="str">
        <f t="shared" si="116"/>
        <v xml:space="preserve"> </v>
      </c>
      <c r="T808" s="230" t="str">
        <f t="shared" si="117"/>
        <v xml:space="preserve"> </v>
      </c>
    </row>
    <row r="809" spans="1:20" x14ac:dyDescent="0.2">
      <c r="A809" s="10" t="str">
        <f>IF(COUNTRY_INFO!A809=0," ",COUNTRY_INFO!A809)</f>
        <v>Ethiopia</v>
      </c>
      <c r="B809" s="10" t="str">
        <f>IF(COUNTRY_INFO!B809=0," ",COUNTRY_INFO!B809)</f>
        <v>SomaliJarar</v>
      </c>
      <c r="C809" s="10" t="str">
        <f>IF(COUNTRY_INFO!C809=0," ",COUNTRY_INFO!C809)</f>
        <v>Aware</v>
      </c>
      <c r="D809" s="11" t="str">
        <f>IF(COUNTRY_INFO!$T$9:$T$1000="MDA3 (IVM)", COUNTRY_INFO!$T$9:$T$1000, " ")</f>
        <v xml:space="preserve"> </v>
      </c>
      <c r="E809" s="109"/>
      <c r="F809" s="288"/>
      <c r="G809" s="288"/>
      <c r="H809" s="11">
        <f t="shared" si="109"/>
        <v>0</v>
      </c>
      <c r="I809" s="18"/>
      <c r="J809" s="18"/>
      <c r="K809" s="14">
        <f t="shared" si="110"/>
        <v>0</v>
      </c>
      <c r="L809" s="59"/>
      <c r="M809" s="59"/>
      <c r="N809" s="56">
        <f t="shared" si="111"/>
        <v>0</v>
      </c>
      <c r="O809" s="11">
        <f t="shared" si="112"/>
        <v>0</v>
      </c>
      <c r="P809" s="11">
        <f t="shared" si="113"/>
        <v>0</v>
      </c>
      <c r="Q809" s="11">
        <f t="shared" si="114"/>
        <v>0</v>
      </c>
      <c r="R809" s="230" t="str">
        <f t="shared" si="115"/>
        <v xml:space="preserve"> </v>
      </c>
      <c r="S809" s="230" t="str">
        <f t="shared" si="116"/>
        <v xml:space="preserve"> </v>
      </c>
      <c r="T809" s="230" t="str">
        <f t="shared" si="117"/>
        <v xml:space="preserve"> </v>
      </c>
    </row>
    <row r="810" spans="1:20" x14ac:dyDescent="0.2">
      <c r="A810" s="10" t="str">
        <f>IF(COUNTRY_INFO!A810=0," ",COUNTRY_INFO!A810)</f>
        <v>Ethiopia</v>
      </c>
      <c r="B810" s="10" t="str">
        <f>IF(COUNTRY_INFO!B810=0," ",COUNTRY_INFO!B810)</f>
        <v>SomaliJarar</v>
      </c>
      <c r="C810" s="10" t="str">
        <f>IF(COUNTRY_INFO!C810=0," ",COUNTRY_INFO!C810)</f>
        <v>Birqod</v>
      </c>
      <c r="D810" s="11" t="str">
        <f>IF(COUNTRY_INFO!$T$9:$T$1000="MDA3 (IVM)", COUNTRY_INFO!$T$9:$T$1000, " ")</f>
        <v xml:space="preserve"> </v>
      </c>
      <c r="E810" s="109"/>
      <c r="F810" s="288"/>
      <c r="G810" s="288"/>
      <c r="H810" s="11">
        <f t="shared" si="109"/>
        <v>0</v>
      </c>
      <c r="I810" s="18"/>
      <c r="J810" s="18"/>
      <c r="K810" s="14">
        <f t="shared" si="110"/>
        <v>0</v>
      </c>
      <c r="L810" s="59"/>
      <c r="M810" s="59"/>
      <c r="N810" s="56">
        <f t="shared" si="111"/>
        <v>0</v>
      </c>
      <c r="O810" s="11">
        <f t="shared" si="112"/>
        <v>0</v>
      </c>
      <c r="P810" s="11">
        <f t="shared" si="113"/>
        <v>0</v>
      </c>
      <c r="Q810" s="11">
        <f t="shared" si="114"/>
        <v>0</v>
      </c>
      <c r="R810" s="230" t="str">
        <f t="shared" si="115"/>
        <v xml:space="preserve"> </v>
      </c>
      <c r="S810" s="230" t="str">
        <f t="shared" si="116"/>
        <v xml:space="preserve"> </v>
      </c>
      <c r="T810" s="230" t="str">
        <f t="shared" si="117"/>
        <v xml:space="preserve"> </v>
      </c>
    </row>
    <row r="811" spans="1:20" x14ac:dyDescent="0.2">
      <c r="A811" s="10" t="str">
        <f>IF(COUNTRY_INFO!A811=0," ",COUNTRY_INFO!A811)</f>
        <v>Ethiopia</v>
      </c>
      <c r="B811" s="10" t="str">
        <f>IF(COUNTRY_INFO!B811=0," ",COUNTRY_INFO!B811)</f>
        <v>SomaliJarar</v>
      </c>
      <c r="C811" s="10" t="str">
        <f>IF(COUNTRY_INFO!C811=0," ",COUNTRY_INFO!C811)</f>
        <v>Daror</v>
      </c>
      <c r="D811" s="11" t="str">
        <f>IF(COUNTRY_INFO!$T$9:$T$1000="MDA3 (IVM)", COUNTRY_INFO!$T$9:$T$1000, " ")</f>
        <v xml:space="preserve"> </v>
      </c>
      <c r="E811" s="109"/>
      <c r="F811" s="288"/>
      <c r="G811" s="288"/>
      <c r="H811" s="11">
        <f t="shared" si="109"/>
        <v>0</v>
      </c>
      <c r="I811" s="18"/>
      <c r="J811" s="18"/>
      <c r="K811" s="14">
        <f t="shared" si="110"/>
        <v>0</v>
      </c>
      <c r="L811" s="59"/>
      <c r="M811" s="59"/>
      <c r="N811" s="56">
        <f t="shared" si="111"/>
        <v>0</v>
      </c>
      <c r="O811" s="11">
        <f t="shared" si="112"/>
        <v>0</v>
      </c>
      <c r="P811" s="11">
        <f t="shared" si="113"/>
        <v>0</v>
      </c>
      <c r="Q811" s="11">
        <f t="shared" si="114"/>
        <v>0</v>
      </c>
      <c r="R811" s="230" t="str">
        <f t="shared" si="115"/>
        <v xml:space="preserve"> </v>
      </c>
      <c r="S811" s="230" t="str">
        <f t="shared" si="116"/>
        <v xml:space="preserve"> </v>
      </c>
      <c r="T811" s="230" t="str">
        <f t="shared" si="117"/>
        <v xml:space="preserve"> </v>
      </c>
    </row>
    <row r="812" spans="1:20" x14ac:dyDescent="0.2">
      <c r="A812" s="10" t="str">
        <f>IF(COUNTRY_INFO!A812=0," ",COUNTRY_INFO!A812)</f>
        <v>Ethiopia</v>
      </c>
      <c r="B812" s="10" t="str">
        <f>IF(COUNTRY_INFO!B812=0," ",COUNTRY_INFO!B812)</f>
        <v>SomaliJarar</v>
      </c>
      <c r="C812" s="10" t="str">
        <f>IF(COUNTRY_INFO!C812=0," ",COUNTRY_INFO!C812)</f>
        <v>Degahabure</v>
      </c>
      <c r="D812" s="11" t="str">
        <f>IF(COUNTRY_INFO!$T$9:$T$1000="MDA3 (IVM)", COUNTRY_INFO!$T$9:$T$1000, " ")</f>
        <v xml:space="preserve"> </v>
      </c>
      <c r="E812" s="109"/>
      <c r="F812" s="288"/>
      <c r="G812" s="288"/>
      <c r="H812" s="11">
        <f t="shared" si="109"/>
        <v>0</v>
      </c>
      <c r="I812" s="18"/>
      <c r="J812" s="18"/>
      <c r="K812" s="14">
        <f t="shared" si="110"/>
        <v>0</v>
      </c>
      <c r="L812" s="59"/>
      <c r="M812" s="59"/>
      <c r="N812" s="56">
        <f t="shared" si="111"/>
        <v>0</v>
      </c>
      <c r="O812" s="11">
        <f t="shared" si="112"/>
        <v>0</v>
      </c>
      <c r="P812" s="11">
        <f t="shared" si="113"/>
        <v>0</v>
      </c>
      <c r="Q812" s="11">
        <f t="shared" si="114"/>
        <v>0</v>
      </c>
      <c r="R812" s="230" t="str">
        <f t="shared" si="115"/>
        <v xml:space="preserve"> </v>
      </c>
      <c r="S812" s="230" t="str">
        <f t="shared" si="116"/>
        <v xml:space="preserve"> </v>
      </c>
      <c r="T812" s="230" t="str">
        <f t="shared" si="117"/>
        <v xml:space="preserve"> </v>
      </c>
    </row>
    <row r="813" spans="1:20" x14ac:dyDescent="0.2">
      <c r="A813" s="10" t="str">
        <f>IF(COUNTRY_INFO!A813=0," ",COUNTRY_INFO!A813)</f>
        <v>Ethiopia</v>
      </c>
      <c r="B813" s="10" t="str">
        <f>IF(COUNTRY_INFO!B813=0," ",COUNTRY_INFO!B813)</f>
        <v>SomaliJarar</v>
      </c>
      <c r="C813" s="10" t="str">
        <f>IF(COUNTRY_INFO!C813=0," ",COUNTRY_INFO!C813)</f>
        <v>Degahmadow</v>
      </c>
      <c r="D813" s="11" t="str">
        <f>IF(COUNTRY_INFO!$T$9:$T$1000="MDA3 (IVM)", COUNTRY_INFO!$T$9:$T$1000, " ")</f>
        <v xml:space="preserve"> </v>
      </c>
      <c r="E813" s="109"/>
      <c r="F813" s="288"/>
      <c r="G813" s="288"/>
      <c r="H813" s="11">
        <f t="shared" si="109"/>
        <v>0</v>
      </c>
      <c r="I813" s="18"/>
      <c r="J813" s="18"/>
      <c r="K813" s="14">
        <f t="shared" si="110"/>
        <v>0</v>
      </c>
      <c r="L813" s="59"/>
      <c r="M813" s="59"/>
      <c r="N813" s="56">
        <f t="shared" si="111"/>
        <v>0</v>
      </c>
      <c r="O813" s="11">
        <f t="shared" si="112"/>
        <v>0</v>
      </c>
      <c r="P813" s="11">
        <f t="shared" si="113"/>
        <v>0</v>
      </c>
      <c r="Q813" s="11">
        <f t="shared" si="114"/>
        <v>0</v>
      </c>
      <c r="R813" s="230" t="str">
        <f t="shared" si="115"/>
        <v xml:space="preserve"> </v>
      </c>
      <c r="S813" s="230" t="str">
        <f t="shared" si="116"/>
        <v xml:space="preserve"> </v>
      </c>
      <c r="T813" s="230" t="str">
        <f t="shared" si="117"/>
        <v xml:space="preserve"> </v>
      </c>
    </row>
    <row r="814" spans="1:20" x14ac:dyDescent="0.2">
      <c r="A814" s="10" t="str">
        <f>IF(COUNTRY_INFO!A814=0," ",COUNTRY_INFO!A814)</f>
        <v>Ethiopia</v>
      </c>
      <c r="B814" s="10" t="str">
        <f>IF(COUNTRY_INFO!B814=0," ",COUNTRY_INFO!B814)</f>
        <v>SomaliJarar</v>
      </c>
      <c r="C814" s="10" t="str">
        <f>IF(COUNTRY_INFO!C814=0," ",COUNTRY_INFO!C814)</f>
        <v>Dehabur Town</v>
      </c>
      <c r="D814" s="11" t="str">
        <f>IF(COUNTRY_INFO!$T$9:$T$1000="MDA3 (IVM)", COUNTRY_INFO!$T$9:$T$1000, " ")</f>
        <v xml:space="preserve"> </v>
      </c>
      <c r="E814" s="109"/>
      <c r="F814" s="288"/>
      <c r="G814" s="288"/>
      <c r="H814" s="11">
        <f t="shared" si="109"/>
        <v>0</v>
      </c>
      <c r="I814" s="18"/>
      <c r="J814" s="18"/>
      <c r="K814" s="14">
        <f t="shared" si="110"/>
        <v>0</v>
      </c>
      <c r="L814" s="59"/>
      <c r="M814" s="59"/>
      <c r="N814" s="56">
        <f t="shared" si="111"/>
        <v>0</v>
      </c>
      <c r="O814" s="11">
        <f t="shared" si="112"/>
        <v>0</v>
      </c>
      <c r="P814" s="11">
        <f t="shared" si="113"/>
        <v>0</v>
      </c>
      <c r="Q814" s="11">
        <f t="shared" si="114"/>
        <v>0</v>
      </c>
      <c r="R814" s="230" t="str">
        <f t="shared" si="115"/>
        <v xml:space="preserve"> </v>
      </c>
      <c r="S814" s="230" t="str">
        <f t="shared" si="116"/>
        <v xml:space="preserve"> </v>
      </c>
      <c r="T814" s="230" t="str">
        <f t="shared" si="117"/>
        <v xml:space="preserve"> </v>
      </c>
    </row>
    <row r="815" spans="1:20" x14ac:dyDescent="0.2">
      <c r="A815" s="10" t="str">
        <f>IF(COUNTRY_INFO!A815=0," ",COUNTRY_INFO!A815)</f>
        <v>Ethiopia</v>
      </c>
      <c r="B815" s="10" t="str">
        <f>IF(COUNTRY_INFO!B815=0," ",COUNTRY_INFO!B815)</f>
        <v>SomaliJarar</v>
      </c>
      <c r="C815" s="10" t="str">
        <f>IF(COUNTRY_INFO!C815=0," ",COUNTRY_INFO!C815)</f>
        <v>Gashamo</v>
      </c>
      <c r="D815" s="11" t="str">
        <f>IF(COUNTRY_INFO!$T$9:$T$1000="MDA3 (IVM)", COUNTRY_INFO!$T$9:$T$1000, " ")</f>
        <v xml:space="preserve"> </v>
      </c>
      <c r="E815" s="109"/>
      <c r="F815" s="288"/>
      <c r="G815" s="288"/>
      <c r="H815" s="11">
        <f t="shared" si="109"/>
        <v>0</v>
      </c>
      <c r="I815" s="18"/>
      <c r="J815" s="18"/>
      <c r="K815" s="14">
        <f t="shared" si="110"/>
        <v>0</v>
      </c>
      <c r="L815" s="59"/>
      <c r="M815" s="59"/>
      <c r="N815" s="56">
        <f t="shared" si="111"/>
        <v>0</v>
      </c>
      <c r="O815" s="11">
        <f t="shared" si="112"/>
        <v>0</v>
      </c>
      <c r="P815" s="11">
        <f t="shared" si="113"/>
        <v>0</v>
      </c>
      <c r="Q815" s="11">
        <f t="shared" si="114"/>
        <v>0</v>
      </c>
      <c r="R815" s="230" t="str">
        <f t="shared" si="115"/>
        <v xml:space="preserve"> </v>
      </c>
      <c r="S815" s="230" t="str">
        <f t="shared" si="116"/>
        <v xml:space="preserve"> </v>
      </c>
      <c r="T815" s="230" t="str">
        <f t="shared" si="117"/>
        <v xml:space="preserve"> </v>
      </c>
    </row>
    <row r="816" spans="1:20" x14ac:dyDescent="0.2">
      <c r="A816" s="10" t="str">
        <f>IF(COUNTRY_INFO!A816=0," ",COUNTRY_INFO!A816)</f>
        <v>Ethiopia</v>
      </c>
      <c r="B816" s="10" t="str">
        <f>IF(COUNTRY_INFO!B816=0," ",COUNTRY_INFO!B816)</f>
        <v>SomaliJarar</v>
      </c>
      <c r="C816" s="10" t="str">
        <f>IF(COUNTRY_INFO!C816=0," ",COUNTRY_INFO!C816)</f>
        <v>Gunagado</v>
      </c>
      <c r="D816" s="11" t="str">
        <f>IF(COUNTRY_INFO!$T$9:$T$1000="MDA3 (IVM)", COUNTRY_INFO!$T$9:$T$1000, " ")</f>
        <v xml:space="preserve"> </v>
      </c>
      <c r="E816" s="109"/>
      <c r="F816" s="288"/>
      <c r="G816" s="288"/>
      <c r="H816" s="11">
        <f t="shared" si="109"/>
        <v>0</v>
      </c>
      <c r="I816" s="18"/>
      <c r="J816" s="18"/>
      <c r="K816" s="14">
        <f t="shared" si="110"/>
        <v>0</v>
      </c>
      <c r="L816" s="59"/>
      <c r="M816" s="59"/>
      <c r="N816" s="56">
        <f t="shared" si="111"/>
        <v>0</v>
      </c>
      <c r="O816" s="11">
        <f t="shared" si="112"/>
        <v>0</v>
      </c>
      <c r="P816" s="11">
        <f t="shared" si="113"/>
        <v>0</v>
      </c>
      <c r="Q816" s="11">
        <f t="shared" si="114"/>
        <v>0</v>
      </c>
      <c r="R816" s="230" t="str">
        <f t="shared" si="115"/>
        <v xml:space="preserve"> </v>
      </c>
      <c r="S816" s="230" t="str">
        <f t="shared" si="116"/>
        <v xml:space="preserve"> </v>
      </c>
      <c r="T816" s="230" t="str">
        <f t="shared" si="117"/>
        <v xml:space="preserve"> </v>
      </c>
    </row>
    <row r="817" spans="1:20" x14ac:dyDescent="0.2">
      <c r="A817" s="10" t="str">
        <f>IF(COUNTRY_INFO!A817=0," ",COUNTRY_INFO!A817)</f>
        <v>Ethiopia</v>
      </c>
      <c r="B817" s="10" t="str">
        <f>IF(COUNTRY_INFO!B817=0," ",COUNTRY_INFO!B817)</f>
        <v>SomaliJarar</v>
      </c>
      <c r="C817" s="10" t="str">
        <f>IF(COUNTRY_INFO!C817=0," ",COUNTRY_INFO!C817)</f>
        <v>Yocale</v>
      </c>
      <c r="D817" s="11" t="str">
        <f>IF(COUNTRY_INFO!$T$9:$T$1000="MDA3 (IVM)", COUNTRY_INFO!$T$9:$T$1000, " ")</f>
        <v xml:space="preserve"> </v>
      </c>
      <c r="E817" s="109"/>
      <c r="F817" s="288"/>
      <c r="G817" s="288"/>
      <c r="H817" s="11">
        <f t="shared" si="109"/>
        <v>0</v>
      </c>
      <c r="I817" s="18"/>
      <c r="J817" s="18"/>
      <c r="K817" s="14">
        <f t="shared" si="110"/>
        <v>0</v>
      </c>
      <c r="L817" s="59"/>
      <c r="M817" s="59"/>
      <c r="N817" s="56">
        <f t="shared" si="111"/>
        <v>0</v>
      </c>
      <c r="O817" s="11">
        <f t="shared" si="112"/>
        <v>0</v>
      </c>
      <c r="P817" s="11">
        <f t="shared" si="113"/>
        <v>0</v>
      </c>
      <c r="Q817" s="11">
        <f t="shared" si="114"/>
        <v>0</v>
      </c>
      <c r="R817" s="230" t="str">
        <f t="shared" si="115"/>
        <v xml:space="preserve"> </v>
      </c>
      <c r="S817" s="230" t="str">
        <f t="shared" si="116"/>
        <v xml:space="preserve"> </v>
      </c>
      <c r="T817" s="230" t="str">
        <f t="shared" si="117"/>
        <v xml:space="preserve"> </v>
      </c>
    </row>
    <row r="818" spans="1:20" x14ac:dyDescent="0.2">
      <c r="A818" s="10" t="str">
        <f>IF(COUNTRY_INFO!A818=0," ",COUNTRY_INFO!A818)</f>
        <v>Ethiopia</v>
      </c>
      <c r="B818" s="10" t="str">
        <f>IF(COUNTRY_INFO!B818=0," ",COUNTRY_INFO!B818)</f>
        <v>SomaliLiban</v>
      </c>
      <c r="C818" s="10" t="str">
        <f>IF(COUNTRY_INFO!C818=0," ",COUNTRY_INFO!C818)</f>
        <v>Deka suftu</v>
      </c>
      <c r="D818" s="11" t="str">
        <f>IF(COUNTRY_INFO!$T$9:$T$1000="MDA3 (IVM)", COUNTRY_INFO!$T$9:$T$1000, " ")</f>
        <v xml:space="preserve"> </v>
      </c>
      <c r="E818" s="109"/>
      <c r="F818" s="288"/>
      <c r="G818" s="288"/>
      <c r="H818" s="11">
        <f t="shared" si="109"/>
        <v>0</v>
      </c>
      <c r="I818" s="18"/>
      <c r="J818" s="18"/>
      <c r="K818" s="14">
        <f t="shared" si="110"/>
        <v>0</v>
      </c>
      <c r="L818" s="59"/>
      <c r="M818" s="59"/>
      <c r="N818" s="56">
        <f t="shared" si="111"/>
        <v>0</v>
      </c>
      <c r="O818" s="11">
        <f t="shared" si="112"/>
        <v>0</v>
      </c>
      <c r="P818" s="11">
        <f t="shared" si="113"/>
        <v>0</v>
      </c>
      <c r="Q818" s="11">
        <f t="shared" si="114"/>
        <v>0</v>
      </c>
      <c r="R818" s="230" t="str">
        <f t="shared" si="115"/>
        <v xml:space="preserve"> </v>
      </c>
      <c r="S818" s="230" t="str">
        <f t="shared" si="116"/>
        <v xml:space="preserve"> </v>
      </c>
      <c r="T818" s="230" t="str">
        <f t="shared" si="117"/>
        <v xml:space="preserve"> </v>
      </c>
    </row>
    <row r="819" spans="1:20" x14ac:dyDescent="0.2">
      <c r="A819" s="10" t="str">
        <f>IF(COUNTRY_INFO!A819=0," ",COUNTRY_INFO!A819)</f>
        <v>Ethiopia</v>
      </c>
      <c r="B819" s="10" t="str">
        <f>IF(COUNTRY_INFO!B819=0," ",COUNTRY_INFO!B819)</f>
        <v>SomaliLiban</v>
      </c>
      <c r="C819" s="10" t="str">
        <f>IF(COUNTRY_INFO!C819=0," ",COUNTRY_INFO!C819)</f>
        <v>Doloado</v>
      </c>
      <c r="D819" s="11" t="str">
        <f>IF(COUNTRY_INFO!$T$9:$T$1000="MDA3 (IVM)", COUNTRY_INFO!$T$9:$T$1000, " ")</f>
        <v xml:space="preserve"> </v>
      </c>
      <c r="E819" s="109"/>
      <c r="F819" s="288"/>
      <c r="G819" s="288"/>
      <c r="H819" s="11">
        <f t="shared" si="109"/>
        <v>0</v>
      </c>
      <c r="I819" s="18"/>
      <c r="J819" s="18"/>
      <c r="K819" s="14">
        <f t="shared" si="110"/>
        <v>0</v>
      </c>
      <c r="L819" s="59"/>
      <c r="M819" s="59"/>
      <c r="N819" s="56">
        <f t="shared" si="111"/>
        <v>0</v>
      </c>
      <c r="O819" s="11">
        <f t="shared" si="112"/>
        <v>0</v>
      </c>
      <c r="P819" s="11">
        <f t="shared" si="113"/>
        <v>0</v>
      </c>
      <c r="Q819" s="11">
        <f t="shared" si="114"/>
        <v>0</v>
      </c>
      <c r="R819" s="230" t="str">
        <f t="shared" si="115"/>
        <v xml:space="preserve"> </v>
      </c>
      <c r="S819" s="230" t="str">
        <f t="shared" si="116"/>
        <v xml:space="preserve"> </v>
      </c>
      <c r="T819" s="230" t="str">
        <f t="shared" si="117"/>
        <v xml:space="preserve"> </v>
      </c>
    </row>
    <row r="820" spans="1:20" x14ac:dyDescent="0.2">
      <c r="A820" s="10" t="str">
        <f>IF(COUNTRY_INFO!A820=0," ",COUNTRY_INFO!A820)</f>
        <v>Ethiopia</v>
      </c>
      <c r="B820" s="10" t="str">
        <f>IF(COUNTRY_INFO!B820=0," ",COUNTRY_INFO!B820)</f>
        <v>SomaliLiban</v>
      </c>
      <c r="C820" s="10" t="str">
        <f>IF(COUNTRY_INFO!C820=0," ",COUNTRY_INFO!C820)</f>
        <v>Filtu</v>
      </c>
      <c r="D820" s="11" t="str">
        <f>IF(COUNTRY_INFO!$T$9:$T$1000="MDA3 (IVM)", COUNTRY_INFO!$T$9:$T$1000, " ")</f>
        <v xml:space="preserve"> </v>
      </c>
      <c r="E820" s="109"/>
      <c r="F820" s="288"/>
      <c r="G820" s="288"/>
      <c r="H820" s="11">
        <f t="shared" si="109"/>
        <v>0</v>
      </c>
      <c r="I820" s="18"/>
      <c r="J820" s="18"/>
      <c r="K820" s="14">
        <f t="shared" si="110"/>
        <v>0</v>
      </c>
      <c r="L820" s="59"/>
      <c r="M820" s="59"/>
      <c r="N820" s="56">
        <f t="shared" si="111"/>
        <v>0</v>
      </c>
      <c r="O820" s="11">
        <f t="shared" si="112"/>
        <v>0</v>
      </c>
      <c r="P820" s="11">
        <f t="shared" si="113"/>
        <v>0</v>
      </c>
      <c r="Q820" s="11">
        <f t="shared" si="114"/>
        <v>0</v>
      </c>
      <c r="R820" s="230" t="str">
        <f t="shared" si="115"/>
        <v xml:space="preserve"> </v>
      </c>
      <c r="S820" s="230" t="str">
        <f t="shared" si="116"/>
        <v xml:space="preserve"> </v>
      </c>
      <c r="T820" s="230" t="str">
        <f t="shared" si="117"/>
        <v xml:space="preserve"> </v>
      </c>
    </row>
    <row r="821" spans="1:20" x14ac:dyDescent="0.2">
      <c r="A821" s="10" t="str">
        <f>IF(COUNTRY_INFO!A821=0," ",COUNTRY_INFO!A821)</f>
        <v>Ethiopia</v>
      </c>
      <c r="B821" s="10" t="str">
        <f>IF(COUNTRY_INFO!B821=0," ",COUNTRY_INFO!B821)</f>
        <v>SomaliLiban</v>
      </c>
      <c r="C821" s="10" t="str">
        <f>IF(COUNTRY_INFO!C821=0," ",COUNTRY_INFO!C821)</f>
        <v>Hudet</v>
      </c>
      <c r="D821" s="11" t="str">
        <f>IF(COUNTRY_INFO!$T$9:$T$1000="MDA3 (IVM)", COUNTRY_INFO!$T$9:$T$1000, " ")</f>
        <v xml:space="preserve"> </v>
      </c>
      <c r="E821" s="109"/>
      <c r="F821" s="288"/>
      <c r="G821" s="288"/>
      <c r="H821" s="11">
        <f t="shared" si="109"/>
        <v>0</v>
      </c>
      <c r="I821" s="18"/>
      <c r="J821" s="18"/>
      <c r="K821" s="14">
        <f t="shared" si="110"/>
        <v>0</v>
      </c>
      <c r="L821" s="59"/>
      <c r="M821" s="59"/>
      <c r="N821" s="56">
        <f t="shared" si="111"/>
        <v>0</v>
      </c>
      <c r="O821" s="11">
        <f t="shared" si="112"/>
        <v>0</v>
      </c>
      <c r="P821" s="11">
        <f t="shared" si="113"/>
        <v>0</v>
      </c>
      <c r="Q821" s="11">
        <f t="shared" si="114"/>
        <v>0</v>
      </c>
      <c r="R821" s="230" t="str">
        <f t="shared" si="115"/>
        <v xml:space="preserve"> </v>
      </c>
      <c r="S821" s="230" t="str">
        <f t="shared" si="116"/>
        <v xml:space="preserve"> </v>
      </c>
      <c r="T821" s="230" t="str">
        <f t="shared" si="117"/>
        <v xml:space="preserve"> </v>
      </c>
    </row>
    <row r="822" spans="1:20" x14ac:dyDescent="0.2">
      <c r="A822" s="10" t="str">
        <f>IF(COUNTRY_INFO!A822=0," ",COUNTRY_INFO!A822)</f>
        <v>Ethiopia</v>
      </c>
      <c r="B822" s="10" t="str">
        <f>IF(COUNTRY_INFO!B822=0," ",COUNTRY_INFO!B822)</f>
        <v>SomaliLiban</v>
      </c>
      <c r="C822" s="10" t="str">
        <f>IF(COUNTRY_INFO!C822=0," ",COUNTRY_INFO!C822)</f>
        <v>Moyale</v>
      </c>
      <c r="D822" s="11" t="str">
        <f>IF(COUNTRY_INFO!$T$9:$T$1000="MDA3 (IVM)", COUNTRY_INFO!$T$9:$T$1000, " ")</f>
        <v xml:space="preserve"> </v>
      </c>
      <c r="E822" s="109"/>
      <c r="F822" s="288"/>
      <c r="G822" s="288"/>
      <c r="H822" s="11">
        <f t="shared" si="109"/>
        <v>0</v>
      </c>
      <c r="I822" s="18"/>
      <c r="J822" s="18"/>
      <c r="K822" s="14">
        <f t="shared" si="110"/>
        <v>0</v>
      </c>
      <c r="L822" s="59"/>
      <c r="M822" s="59"/>
      <c r="N822" s="56">
        <f t="shared" si="111"/>
        <v>0</v>
      </c>
      <c r="O822" s="11">
        <f t="shared" si="112"/>
        <v>0</v>
      </c>
      <c r="P822" s="11">
        <f t="shared" si="113"/>
        <v>0</v>
      </c>
      <c r="Q822" s="11">
        <f t="shared" si="114"/>
        <v>0</v>
      </c>
      <c r="R822" s="230" t="str">
        <f t="shared" si="115"/>
        <v xml:space="preserve"> </v>
      </c>
      <c r="S822" s="230" t="str">
        <f t="shared" si="116"/>
        <v xml:space="preserve"> </v>
      </c>
      <c r="T822" s="230" t="str">
        <f t="shared" si="117"/>
        <v xml:space="preserve"> </v>
      </c>
    </row>
    <row r="823" spans="1:20" x14ac:dyDescent="0.2">
      <c r="A823" s="10" t="str">
        <f>IF(COUNTRY_INFO!A823=0," ",COUNTRY_INFO!A823)</f>
        <v>Ethiopia</v>
      </c>
      <c r="B823" s="10" t="str">
        <f>IF(COUNTRY_INFO!B823=0," ",COUNTRY_INFO!B823)</f>
        <v>SomaliLiban</v>
      </c>
      <c r="C823" s="10" t="str">
        <f>IF(COUNTRY_INFO!C823=0," ",COUNTRY_INFO!C823)</f>
        <v>Mubarek</v>
      </c>
      <c r="D823" s="11" t="str">
        <f>IF(COUNTRY_INFO!$T$9:$T$1000="MDA3 (IVM)", COUNTRY_INFO!$T$9:$T$1000, " ")</f>
        <v xml:space="preserve"> </v>
      </c>
      <c r="E823" s="109"/>
      <c r="F823" s="288"/>
      <c r="G823" s="288"/>
      <c r="H823" s="11">
        <f t="shared" si="109"/>
        <v>0</v>
      </c>
      <c r="I823" s="18"/>
      <c r="J823" s="18"/>
      <c r="K823" s="14">
        <f t="shared" si="110"/>
        <v>0</v>
      </c>
      <c r="L823" s="59"/>
      <c r="M823" s="59"/>
      <c r="N823" s="56">
        <f t="shared" si="111"/>
        <v>0</v>
      </c>
      <c r="O823" s="11">
        <f t="shared" si="112"/>
        <v>0</v>
      </c>
      <c r="P823" s="11">
        <f t="shared" si="113"/>
        <v>0</v>
      </c>
      <c r="Q823" s="11">
        <f t="shared" si="114"/>
        <v>0</v>
      </c>
      <c r="R823" s="230" t="str">
        <f t="shared" si="115"/>
        <v xml:space="preserve"> </v>
      </c>
      <c r="S823" s="230" t="str">
        <f t="shared" si="116"/>
        <v xml:space="preserve"> </v>
      </c>
      <c r="T823" s="230" t="str">
        <f t="shared" si="117"/>
        <v xml:space="preserve"> </v>
      </c>
    </row>
    <row r="824" spans="1:20" x14ac:dyDescent="0.2">
      <c r="A824" s="10" t="str">
        <f>IF(COUNTRY_INFO!A824=0," ",COUNTRY_INFO!A824)</f>
        <v>Ethiopia</v>
      </c>
      <c r="B824" s="10" t="str">
        <f>IF(COUNTRY_INFO!B824=0," ",COUNTRY_INFO!B824)</f>
        <v>SomaliLiban</v>
      </c>
      <c r="C824" s="10" t="str">
        <f>IF(COUNTRY_INFO!C824=0," ",COUNTRY_INFO!C824)</f>
        <v>Qadaadumo</v>
      </c>
      <c r="D824" s="11" t="str">
        <f>IF(COUNTRY_INFO!$T$9:$T$1000="MDA3 (IVM)", COUNTRY_INFO!$T$9:$T$1000, " ")</f>
        <v xml:space="preserve"> </v>
      </c>
      <c r="E824" s="109"/>
      <c r="F824" s="288"/>
      <c r="G824" s="288"/>
      <c r="H824" s="11">
        <f t="shared" si="109"/>
        <v>0</v>
      </c>
      <c r="I824" s="18"/>
      <c r="J824" s="18"/>
      <c r="K824" s="14">
        <f t="shared" si="110"/>
        <v>0</v>
      </c>
      <c r="L824" s="59"/>
      <c r="M824" s="59"/>
      <c r="N824" s="56">
        <f t="shared" si="111"/>
        <v>0</v>
      </c>
      <c r="O824" s="11">
        <f t="shared" si="112"/>
        <v>0</v>
      </c>
      <c r="P824" s="11">
        <f t="shared" si="113"/>
        <v>0</v>
      </c>
      <c r="Q824" s="11">
        <f t="shared" si="114"/>
        <v>0</v>
      </c>
      <c r="R824" s="230" t="str">
        <f t="shared" si="115"/>
        <v xml:space="preserve"> </v>
      </c>
      <c r="S824" s="230" t="str">
        <f t="shared" si="116"/>
        <v xml:space="preserve"> </v>
      </c>
      <c r="T824" s="230" t="str">
        <f t="shared" si="117"/>
        <v xml:space="preserve"> </v>
      </c>
    </row>
    <row r="825" spans="1:20" x14ac:dyDescent="0.2">
      <c r="A825" s="10" t="str">
        <f>IF(COUNTRY_INFO!A825=0," ",COUNTRY_INFO!A825)</f>
        <v>Ethiopia</v>
      </c>
      <c r="B825" s="10" t="str">
        <f>IF(COUNTRY_INFO!B825=0," ",COUNTRY_INFO!B825)</f>
        <v>SomaliNogob</v>
      </c>
      <c r="C825" s="10" t="str">
        <f>IF(COUNTRY_INFO!C825=0," ",COUNTRY_INFO!C825)</f>
        <v xml:space="preserve">Cayuun </v>
      </c>
      <c r="D825" s="11" t="str">
        <f>IF(COUNTRY_INFO!$T$9:$T$1000="MDA3 (IVM)", COUNTRY_INFO!$T$9:$T$1000, " ")</f>
        <v xml:space="preserve"> </v>
      </c>
      <c r="E825" s="109"/>
      <c r="F825" s="288"/>
      <c r="G825" s="288"/>
      <c r="H825" s="11">
        <f t="shared" si="109"/>
        <v>0</v>
      </c>
      <c r="I825" s="18"/>
      <c r="J825" s="18"/>
      <c r="K825" s="14">
        <f t="shared" si="110"/>
        <v>0</v>
      </c>
      <c r="L825" s="59"/>
      <c r="M825" s="59"/>
      <c r="N825" s="56">
        <f t="shared" si="111"/>
        <v>0</v>
      </c>
      <c r="O825" s="11">
        <f t="shared" si="112"/>
        <v>0</v>
      </c>
      <c r="P825" s="11">
        <f t="shared" si="113"/>
        <v>0</v>
      </c>
      <c r="Q825" s="11">
        <f t="shared" si="114"/>
        <v>0</v>
      </c>
      <c r="R825" s="230" t="str">
        <f t="shared" si="115"/>
        <v xml:space="preserve"> </v>
      </c>
      <c r="S825" s="230" t="str">
        <f t="shared" si="116"/>
        <v xml:space="preserve"> </v>
      </c>
      <c r="T825" s="230" t="str">
        <f t="shared" si="117"/>
        <v xml:space="preserve"> </v>
      </c>
    </row>
    <row r="826" spans="1:20" x14ac:dyDescent="0.2">
      <c r="A826" s="10" t="str">
        <f>IF(COUNTRY_INFO!A826=0," ",COUNTRY_INFO!A826)</f>
        <v>Ethiopia</v>
      </c>
      <c r="B826" s="10" t="str">
        <f>IF(COUNTRY_INFO!B826=0," ",COUNTRY_INFO!B826)</f>
        <v>SomaliNogob</v>
      </c>
      <c r="C826" s="10" t="str">
        <f>IF(COUNTRY_INFO!C826=0," ",COUNTRY_INFO!C826)</f>
        <v>Duhun</v>
      </c>
      <c r="D826" s="11" t="str">
        <f>IF(COUNTRY_INFO!$T$9:$T$1000="MDA3 (IVM)", COUNTRY_INFO!$T$9:$T$1000, " ")</f>
        <v xml:space="preserve"> </v>
      </c>
      <c r="E826" s="109"/>
      <c r="F826" s="288"/>
      <c r="G826" s="288"/>
      <c r="H826" s="11">
        <f t="shared" si="109"/>
        <v>0</v>
      </c>
      <c r="I826" s="18"/>
      <c r="J826" s="18"/>
      <c r="K826" s="14">
        <f t="shared" si="110"/>
        <v>0</v>
      </c>
      <c r="L826" s="59"/>
      <c r="M826" s="59"/>
      <c r="N826" s="56">
        <f t="shared" si="111"/>
        <v>0</v>
      </c>
      <c r="O826" s="11">
        <f t="shared" si="112"/>
        <v>0</v>
      </c>
      <c r="P826" s="11">
        <f t="shared" si="113"/>
        <v>0</v>
      </c>
      <c r="Q826" s="11">
        <f t="shared" si="114"/>
        <v>0</v>
      </c>
      <c r="R826" s="230" t="str">
        <f t="shared" si="115"/>
        <v xml:space="preserve"> </v>
      </c>
      <c r="S826" s="230" t="str">
        <f t="shared" si="116"/>
        <v xml:space="preserve"> </v>
      </c>
      <c r="T826" s="230" t="str">
        <f t="shared" si="117"/>
        <v xml:space="preserve"> </v>
      </c>
    </row>
    <row r="827" spans="1:20" x14ac:dyDescent="0.2">
      <c r="A827" s="10" t="str">
        <f>IF(COUNTRY_INFO!A827=0," ",COUNTRY_INFO!A827)</f>
        <v>Ethiopia</v>
      </c>
      <c r="B827" s="10" t="str">
        <f>IF(COUNTRY_INFO!B827=0," ",COUNTRY_INFO!B827)</f>
        <v>SomaliNogob</v>
      </c>
      <c r="C827" s="10" t="str">
        <f>IF(COUNTRY_INFO!C827=0," ",COUNTRY_INFO!C827)</f>
        <v>Garbo</v>
      </c>
      <c r="D827" s="11" t="str">
        <f>IF(COUNTRY_INFO!$T$9:$T$1000="MDA3 (IVM)", COUNTRY_INFO!$T$9:$T$1000, " ")</f>
        <v xml:space="preserve"> </v>
      </c>
      <c r="E827" s="109"/>
      <c r="F827" s="288"/>
      <c r="G827" s="288"/>
      <c r="H827" s="11">
        <f t="shared" si="109"/>
        <v>0</v>
      </c>
      <c r="I827" s="18"/>
      <c r="J827" s="18"/>
      <c r="K827" s="14">
        <f t="shared" si="110"/>
        <v>0</v>
      </c>
      <c r="L827" s="59"/>
      <c r="M827" s="59"/>
      <c r="N827" s="56">
        <f t="shared" si="111"/>
        <v>0</v>
      </c>
      <c r="O827" s="11">
        <f t="shared" si="112"/>
        <v>0</v>
      </c>
      <c r="P827" s="11">
        <f t="shared" si="113"/>
        <v>0</v>
      </c>
      <c r="Q827" s="11">
        <f t="shared" si="114"/>
        <v>0</v>
      </c>
      <c r="R827" s="230" t="str">
        <f t="shared" si="115"/>
        <v xml:space="preserve"> </v>
      </c>
      <c r="S827" s="230" t="str">
        <f t="shared" si="116"/>
        <v xml:space="preserve"> </v>
      </c>
      <c r="T827" s="230" t="str">
        <f t="shared" si="117"/>
        <v xml:space="preserve"> </v>
      </c>
    </row>
    <row r="828" spans="1:20" x14ac:dyDescent="0.2">
      <c r="A828" s="10" t="str">
        <f>IF(COUNTRY_INFO!A828=0," ",COUNTRY_INFO!A828)</f>
        <v>Ethiopia</v>
      </c>
      <c r="B828" s="10" t="str">
        <f>IF(COUNTRY_INFO!B828=0," ",COUNTRY_INFO!B828)</f>
        <v>SomaliNogob</v>
      </c>
      <c r="C828" s="10" t="str">
        <f>IF(COUNTRY_INFO!C828=0," ",COUNTRY_INFO!C828)</f>
        <v>Hamaro</v>
      </c>
      <c r="D828" s="11" t="str">
        <f>IF(COUNTRY_INFO!$T$9:$T$1000="MDA3 (IVM)", COUNTRY_INFO!$T$9:$T$1000, " ")</f>
        <v xml:space="preserve"> </v>
      </c>
      <c r="E828" s="109"/>
      <c r="F828" s="288"/>
      <c r="G828" s="288"/>
      <c r="H828" s="11">
        <f t="shared" si="109"/>
        <v>0</v>
      </c>
      <c r="I828" s="18"/>
      <c r="J828" s="18"/>
      <c r="K828" s="14">
        <f t="shared" si="110"/>
        <v>0</v>
      </c>
      <c r="L828" s="59"/>
      <c r="M828" s="59"/>
      <c r="N828" s="56">
        <f t="shared" si="111"/>
        <v>0</v>
      </c>
      <c r="O828" s="11">
        <f t="shared" si="112"/>
        <v>0</v>
      </c>
      <c r="P828" s="11">
        <f t="shared" si="113"/>
        <v>0</v>
      </c>
      <c r="Q828" s="11">
        <f t="shared" si="114"/>
        <v>0</v>
      </c>
      <c r="R828" s="230" t="str">
        <f t="shared" si="115"/>
        <v xml:space="preserve"> </v>
      </c>
      <c r="S828" s="230" t="str">
        <f t="shared" si="116"/>
        <v xml:space="preserve"> </v>
      </c>
      <c r="T828" s="230" t="str">
        <f t="shared" si="117"/>
        <v xml:space="preserve"> </v>
      </c>
    </row>
    <row r="829" spans="1:20" x14ac:dyDescent="0.2">
      <c r="A829" s="10" t="str">
        <f>IF(COUNTRY_INFO!A829=0," ",COUNTRY_INFO!A829)</f>
        <v>Ethiopia</v>
      </c>
      <c r="B829" s="10" t="str">
        <f>IF(COUNTRY_INFO!B829=0," ",COUNTRY_INFO!B829)</f>
        <v>SomaliNogob</v>
      </c>
      <c r="C829" s="10" t="str">
        <f>IF(COUNTRY_INFO!C829=0," ",COUNTRY_INFO!C829)</f>
        <v xml:space="preserve">Hor shagah </v>
      </c>
      <c r="D829" s="11" t="str">
        <f>IF(COUNTRY_INFO!$T$9:$T$1000="MDA3 (IVM)", COUNTRY_INFO!$T$9:$T$1000, " ")</f>
        <v xml:space="preserve"> </v>
      </c>
      <c r="E829" s="109"/>
      <c r="F829" s="288"/>
      <c r="G829" s="288"/>
      <c r="H829" s="11">
        <f t="shared" si="109"/>
        <v>0</v>
      </c>
      <c r="I829" s="18"/>
      <c r="J829" s="18"/>
      <c r="K829" s="14">
        <f t="shared" si="110"/>
        <v>0</v>
      </c>
      <c r="L829" s="59"/>
      <c r="M829" s="59"/>
      <c r="N829" s="56">
        <f t="shared" si="111"/>
        <v>0</v>
      </c>
      <c r="O829" s="11">
        <f t="shared" si="112"/>
        <v>0</v>
      </c>
      <c r="P829" s="11">
        <f t="shared" si="113"/>
        <v>0</v>
      </c>
      <c r="Q829" s="11">
        <f t="shared" si="114"/>
        <v>0</v>
      </c>
      <c r="R829" s="230" t="str">
        <f t="shared" si="115"/>
        <v xml:space="preserve"> </v>
      </c>
      <c r="S829" s="230" t="str">
        <f t="shared" si="116"/>
        <v xml:space="preserve"> </v>
      </c>
      <c r="T829" s="230" t="str">
        <f t="shared" si="117"/>
        <v xml:space="preserve"> </v>
      </c>
    </row>
    <row r="830" spans="1:20" x14ac:dyDescent="0.2">
      <c r="A830" s="10" t="str">
        <f>IF(COUNTRY_INFO!A830=0," ",COUNTRY_INFO!A830)</f>
        <v>Ethiopia</v>
      </c>
      <c r="B830" s="10" t="str">
        <f>IF(COUNTRY_INFO!B830=0," ",COUNTRY_INFO!B830)</f>
        <v>SomaliNogob</v>
      </c>
      <c r="C830" s="10" t="str">
        <f>IF(COUNTRY_INFO!C830=0," ",COUNTRY_INFO!C830)</f>
        <v>Lagahida</v>
      </c>
      <c r="D830" s="11" t="str">
        <f>IF(COUNTRY_INFO!$T$9:$T$1000="MDA3 (IVM)", COUNTRY_INFO!$T$9:$T$1000, " ")</f>
        <v xml:space="preserve"> </v>
      </c>
      <c r="E830" s="109"/>
      <c r="F830" s="288"/>
      <c r="G830" s="288"/>
      <c r="H830" s="11">
        <f t="shared" si="109"/>
        <v>0</v>
      </c>
      <c r="I830" s="18"/>
      <c r="J830" s="18"/>
      <c r="K830" s="14">
        <f t="shared" si="110"/>
        <v>0</v>
      </c>
      <c r="L830" s="59"/>
      <c r="M830" s="59"/>
      <c r="N830" s="56">
        <f t="shared" si="111"/>
        <v>0</v>
      </c>
      <c r="O830" s="11">
        <f t="shared" si="112"/>
        <v>0</v>
      </c>
      <c r="P830" s="11">
        <f t="shared" si="113"/>
        <v>0</v>
      </c>
      <c r="Q830" s="11">
        <f t="shared" si="114"/>
        <v>0</v>
      </c>
      <c r="R830" s="230" t="str">
        <f t="shared" si="115"/>
        <v xml:space="preserve"> </v>
      </c>
      <c r="S830" s="230" t="str">
        <f t="shared" si="116"/>
        <v xml:space="preserve"> </v>
      </c>
      <c r="T830" s="230" t="str">
        <f t="shared" si="117"/>
        <v xml:space="preserve"> </v>
      </c>
    </row>
    <row r="831" spans="1:20" x14ac:dyDescent="0.2">
      <c r="A831" s="10" t="str">
        <f>IF(COUNTRY_INFO!A831=0," ",COUNTRY_INFO!A831)</f>
        <v>Ethiopia</v>
      </c>
      <c r="B831" s="10" t="str">
        <f>IF(COUNTRY_INFO!B831=0," ",COUNTRY_INFO!B831)</f>
        <v>SomaliNogob</v>
      </c>
      <c r="C831" s="10" t="str">
        <f>IF(COUNTRY_INFO!C831=0," ",COUNTRY_INFO!C831)</f>
        <v>Sagag</v>
      </c>
      <c r="D831" s="11" t="str">
        <f>IF(COUNTRY_INFO!$T$9:$T$1000="MDA3 (IVM)", COUNTRY_INFO!$T$9:$T$1000, " ")</f>
        <v xml:space="preserve"> </v>
      </c>
      <c r="E831" s="109"/>
      <c r="F831" s="288"/>
      <c r="G831" s="288"/>
      <c r="H831" s="11">
        <f t="shared" si="109"/>
        <v>0</v>
      </c>
      <c r="I831" s="18"/>
      <c r="J831" s="18"/>
      <c r="K831" s="14">
        <f t="shared" si="110"/>
        <v>0</v>
      </c>
      <c r="L831" s="59"/>
      <c r="M831" s="59"/>
      <c r="N831" s="56">
        <f t="shared" si="111"/>
        <v>0</v>
      </c>
      <c r="O831" s="11">
        <f t="shared" si="112"/>
        <v>0</v>
      </c>
      <c r="P831" s="11">
        <f t="shared" si="113"/>
        <v>0</v>
      </c>
      <c r="Q831" s="11">
        <f t="shared" si="114"/>
        <v>0</v>
      </c>
      <c r="R831" s="230" t="str">
        <f t="shared" si="115"/>
        <v xml:space="preserve"> </v>
      </c>
      <c r="S831" s="230" t="str">
        <f t="shared" si="116"/>
        <v xml:space="preserve"> </v>
      </c>
      <c r="T831" s="230" t="str">
        <f t="shared" si="117"/>
        <v xml:space="preserve"> </v>
      </c>
    </row>
    <row r="832" spans="1:20" x14ac:dyDescent="0.2">
      <c r="A832" s="10" t="str">
        <f>IF(COUNTRY_INFO!A832=0," ",COUNTRY_INFO!A832)</f>
        <v>Ethiopia</v>
      </c>
      <c r="B832" s="10" t="str">
        <f>IF(COUNTRY_INFO!B832=0," ",COUNTRY_INFO!B832)</f>
        <v>SomaliNogob</v>
      </c>
      <c r="C832" s="10" t="str">
        <f>IF(COUNTRY_INFO!C832=0," ",COUNTRY_INFO!C832)</f>
        <v>Salahad</v>
      </c>
      <c r="D832" s="11" t="str">
        <f>IF(COUNTRY_INFO!$T$9:$T$1000="MDA3 (IVM)", COUNTRY_INFO!$T$9:$T$1000, " ")</f>
        <v xml:space="preserve"> </v>
      </c>
      <c r="E832" s="109"/>
      <c r="F832" s="288"/>
      <c r="G832" s="288"/>
      <c r="H832" s="11">
        <f t="shared" si="109"/>
        <v>0</v>
      </c>
      <c r="I832" s="18"/>
      <c r="J832" s="18"/>
      <c r="K832" s="14">
        <f t="shared" si="110"/>
        <v>0</v>
      </c>
      <c r="L832" s="59"/>
      <c r="M832" s="59"/>
      <c r="N832" s="56">
        <f t="shared" si="111"/>
        <v>0</v>
      </c>
      <c r="O832" s="11">
        <f t="shared" si="112"/>
        <v>0</v>
      </c>
      <c r="P832" s="11">
        <f t="shared" si="113"/>
        <v>0</v>
      </c>
      <c r="Q832" s="11">
        <f t="shared" si="114"/>
        <v>0</v>
      </c>
      <c r="R832" s="230" t="str">
        <f t="shared" si="115"/>
        <v xml:space="preserve"> </v>
      </c>
      <c r="S832" s="230" t="str">
        <f t="shared" si="116"/>
        <v xml:space="preserve"> </v>
      </c>
      <c r="T832" s="230" t="str">
        <f t="shared" si="117"/>
        <v xml:space="preserve"> </v>
      </c>
    </row>
    <row r="833" spans="1:20" x14ac:dyDescent="0.2">
      <c r="A833" s="10" t="str">
        <f>IF(COUNTRY_INFO!A833=0," ",COUNTRY_INFO!A833)</f>
        <v>Ethiopia</v>
      </c>
      <c r="B833" s="10" t="str">
        <f>IF(COUNTRY_INFO!B833=0," ",COUNTRY_INFO!B833)</f>
        <v>SomaliNogob</v>
      </c>
      <c r="C833" s="10" t="str">
        <f>IF(COUNTRY_INFO!C833=0," ",COUNTRY_INFO!C833)</f>
        <v>Xararay</v>
      </c>
      <c r="D833" s="11" t="str">
        <f>IF(COUNTRY_INFO!$T$9:$T$1000="MDA3 (IVM)", COUNTRY_INFO!$T$9:$T$1000, " ")</f>
        <v xml:space="preserve"> </v>
      </c>
      <c r="E833" s="109"/>
      <c r="F833" s="288"/>
      <c r="G833" s="288"/>
      <c r="H833" s="11">
        <f t="shared" si="109"/>
        <v>0</v>
      </c>
      <c r="I833" s="18"/>
      <c r="J833" s="18"/>
      <c r="K833" s="14">
        <f t="shared" si="110"/>
        <v>0</v>
      </c>
      <c r="L833" s="59"/>
      <c r="M833" s="59"/>
      <c r="N833" s="56">
        <f t="shared" si="111"/>
        <v>0</v>
      </c>
      <c r="O833" s="11">
        <f t="shared" si="112"/>
        <v>0</v>
      </c>
      <c r="P833" s="11">
        <f t="shared" si="113"/>
        <v>0</v>
      </c>
      <c r="Q833" s="11">
        <f t="shared" si="114"/>
        <v>0</v>
      </c>
      <c r="R833" s="230" t="str">
        <f t="shared" si="115"/>
        <v xml:space="preserve"> </v>
      </c>
      <c r="S833" s="230" t="str">
        <f t="shared" si="116"/>
        <v xml:space="preserve"> </v>
      </c>
      <c r="T833" s="230" t="str">
        <f t="shared" si="117"/>
        <v xml:space="preserve"> </v>
      </c>
    </row>
    <row r="834" spans="1:20" x14ac:dyDescent="0.2">
      <c r="A834" s="10" t="str">
        <f>IF(COUNTRY_INFO!A834=0," ",COUNTRY_INFO!A834)</f>
        <v>Ethiopia</v>
      </c>
      <c r="B834" s="10" t="str">
        <f>IF(COUNTRY_INFO!B834=0," ",COUNTRY_INFO!B834)</f>
        <v>SomaliQorahey</v>
      </c>
      <c r="C834" s="10" t="str">
        <f>IF(COUNTRY_INFO!C834=0," ",COUNTRY_INFO!C834)</f>
        <v xml:space="preserve">Boodaly </v>
      </c>
      <c r="D834" s="11" t="str">
        <f>IF(COUNTRY_INFO!$T$9:$T$1000="MDA3 (IVM)", COUNTRY_INFO!$T$9:$T$1000, " ")</f>
        <v xml:space="preserve"> </v>
      </c>
      <c r="E834" s="109"/>
      <c r="F834" s="288"/>
      <c r="G834" s="288"/>
      <c r="H834" s="11">
        <f t="shared" si="109"/>
        <v>0</v>
      </c>
      <c r="I834" s="18"/>
      <c r="J834" s="18"/>
      <c r="K834" s="14">
        <f t="shared" si="110"/>
        <v>0</v>
      </c>
      <c r="L834" s="59"/>
      <c r="M834" s="59"/>
      <c r="N834" s="56">
        <f t="shared" si="111"/>
        <v>0</v>
      </c>
      <c r="O834" s="11">
        <f t="shared" si="112"/>
        <v>0</v>
      </c>
      <c r="P834" s="11">
        <f t="shared" si="113"/>
        <v>0</v>
      </c>
      <c r="Q834" s="11">
        <f t="shared" si="114"/>
        <v>0</v>
      </c>
      <c r="R834" s="230" t="str">
        <f t="shared" si="115"/>
        <v xml:space="preserve"> </v>
      </c>
      <c r="S834" s="230" t="str">
        <f t="shared" si="116"/>
        <v xml:space="preserve"> </v>
      </c>
      <c r="T834" s="230" t="str">
        <f t="shared" si="117"/>
        <v xml:space="preserve"> </v>
      </c>
    </row>
    <row r="835" spans="1:20" x14ac:dyDescent="0.2">
      <c r="A835" s="10" t="str">
        <f>IF(COUNTRY_INFO!A835=0," ",COUNTRY_INFO!A835)</f>
        <v>Ethiopia</v>
      </c>
      <c r="B835" s="10" t="str">
        <f>IF(COUNTRY_INFO!B835=0," ",COUNTRY_INFO!B835)</f>
        <v>SomaliQorahey</v>
      </c>
      <c r="C835" s="10" t="str">
        <f>IF(COUNTRY_INFO!C835=0," ",COUNTRY_INFO!C835)</f>
        <v xml:space="preserve">Ceel ogaden </v>
      </c>
      <c r="D835" s="11" t="str">
        <f>IF(COUNTRY_INFO!$T$9:$T$1000="MDA3 (IVM)", COUNTRY_INFO!$T$9:$T$1000, " ")</f>
        <v xml:space="preserve"> </v>
      </c>
      <c r="E835" s="109"/>
      <c r="F835" s="288"/>
      <c r="G835" s="288"/>
      <c r="H835" s="11">
        <f t="shared" si="109"/>
        <v>0</v>
      </c>
      <c r="I835" s="18"/>
      <c r="J835" s="18"/>
      <c r="K835" s="14">
        <f t="shared" si="110"/>
        <v>0</v>
      </c>
      <c r="L835" s="59"/>
      <c r="M835" s="59"/>
      <c r="N835" s="56">
        <f t="shared" si="111"/>
        <v>0</v>
      </c>
      <c r="O835" s="11">
        <f t="shared" si="112"/>
        <v>0</v>
      </c>
      <c r="P835" s="11">
        <f t="shared" si="113"/>
        <v>0</v>
      </c>
      <c r="Q835" s="11">
        <f t="shared" si="114"/>
        <v>0</v>
      </c>
      <c r="R835" s="230" t="str">
        <f t="shared" si="115"/>
        <v xml:space="preserve"> </v>
      </c>
      <c r="S835" s="230" t="str">
        <f t="shared" si="116"/>
        <v xml:space="preserve"> </v>
      </c>
      <c r="T835" s="230" t="str">
        <f t="shared" si="117"/>
        <v xml:space="preserve"> </v>
      </c>
    </row>
    <row r="836" spans="1:20" x14ac:dyDescent="0.2">
      <c r="A836" s="10" t="str">
        <f>IF(COUNTRY_INFO!A836=0," ",COUNTRY_INFO!A836)</f>
        <v>Ethiopia</v>
      </c>
      <c r="B836" s="10" t="str">
        <f>IF(COUNTRY_INFO!B836=0," ",COUNTRY_INFO!B836)</f>
        <v>SomaliQorahey</v>
      </c>
      <c r="C836" s="10" t="str">
        <f>IF(COUNTRY_INFO!C836=0," ",COUNTRY_INFO!C836)</f>
        <v>Dobowayn</v>
      </c>
      <c r="D836" s="11" t="str">
        <f>IF(COUNTRY_INFO!$T$9:$T$1000="MDA3 (IVM)", COUNTRY_INFO!$T$9:$T$1000, " ")</f>
        <v xml:space="preserve"> </v>
      </c>
      <c r="E836" s="109"/>
      <c r="F836" s="288"/>
      <c r="G836" s="288"/>
      <c r="H836" s="11">
        <f t="shared" si="109"/>
        <v>0</v>
      </c>
      <c r="I836" s="18"/>
      <c r="J836" s="18"/>
      <c r="K836" s="14">
        <f t="shared" si="110"/>
        <v>0</v>
      </c>
      <c r="L836" s="59"/>
      <c r="M836" s="59"/>
      <c r="N836" s="56">
        <f t="shared" si="111"/>
        <v>0</v>
      </c>
      <c r="O836" s="11">
        <f t="shared" si="112"/>
        <v>0</v>
      </c>
      <c r="P836" s="11">
        <f t="shared" si="113"/>
        <v>0</v>
      </c>
      <c r="Q836" s="11">
        <f t="shared" si="114"/>
        <v>0</v>
      </c>
      <c r="R836" s="230" t="str">
        <f t="shared" si="115"/>
        <v xml:space="preserve"> </v>
      </c>
      <c r="S836" s="230" t="str">
        <f t="shared" si="116"/>
        <v xml:space="preserve"> </v>
      </c>
      <c r="T836" s="230" t="str">
        <f t="shared" si="117"/>
        <v xml:space="preserve"> </v>
      </c>
    </row>
    <row r="837" spans="1:20" x14ac:dyDescent="0.2">
      <c r="A837" s="10" t="str">
        <f>IF(COUNTRY_INFO!A837=0," ",COUNTRY_INFO!A837)</f>
        <v>Ethiopia</v>
      </c>
      <c r="B837" s="10" t="str">
        <f>IF(COUNTRY_INFO!B837=0," ",COUNTRY_INFO!B837)</f>
        <v>SomaliQorahey</v>
      </c>
      <c r="C837" s="10" t="str">
        <f>IF(COUNTRY_INFO!C837=0," ",COUNTRY_INFO!C837)</f>
        <v xml:space="preserve">Gogle/Kudunbur </v>
      </c>
      <c r="D837" s="11" t="str">
        <f>IF(COUNTRY_INFO!$T$9:$T$1000="MDA3 (IVM)", COUNTRY_INFO!$T$9:$T$1000, " ")</f>
        <v xml:space="preserve"> </v>
      </c>
      <c r="E837" s="109"/>
      <c r="F837" s="288"/>
      <c r="G837" s="288"/>
      <c r="H837" s="11">
        <f t="shared" si="109"/>
        <v>0</v>
      </c>
      <c r="I837" s="18"/>
      <c r="J837" s="18"/>
      <c r="K837" s="14">
        <f t="shared" si="110"/>
        <v>0</v>
      </c>
      <c r="L837" s="59"/>
      <c r="M837" s="59"/>
      <c r="N837" s="56">
        <f t="shared" si="111"/>
        <v>0</v>
      </c>
      <c r="O837" s="11">
        <f t="shared" si="112"/>
        <v>0</v>
      </c>
      <c r="P837" s="11">
        <f t="shared" si="113"/>
        <v>0</v>
      </c>
      <c r="Q837" s="11">
        <f t="shared" si="114"/>
        <v>0</v>
      </c>
      <c r="R837" s="230" t="str">
        <f t="shared" si="115"/>
        <v xml:space="preserve"> </v>
      </c>
      <c r="S837" s="230" t="str">
        <f t="shared" si="116"/>
        <v xml:space="preserve"> </v>
      </c>
      <c r="T837" s="230" t="str">
        <f t="shared" si="117"/>
        <v xml:space="preserve"> </v>
      </c>
    </row>
    <row r="838" spans="1:20" x14ac:dyDescent="0.2">
      <c r="A838" s="10" t="str">
        <f>IF(COUNTRY_INFO!A838=0," ",COUNTRY_INFO!A838)</f>
        <v>Ethiopia</v>
      </c>
      <c r="B838" s="10" t="str">
        <f>IF(COUNTRY_INFO!B838=0," ",COUNTRY_INFO!B838)</f>
        <v>SomaliQorahey</v>
      </c>
      <c r="C838" s="10" t="str">
        <f>IF(COUNTRY_INFO!C838=0," ",COUNTRY_INFO!C838)</f>
        <v xml:space="preserve">Hig loley </v>
      </c>
      <c r="D838" s="11" t="str">
        <f>IF(COUNTRY_INFO!$T$9:$T$1000="MDA3 (IVM)", COUNTRY_INFO!$T$9:$T$1000, " ")</f>
        <v xml:space="preserve"> </v>
      </c>
      <c r="E838" s="109"/>
      <c r="F838" s="288"/>
      <c r="G838" s="288"/>
      <c r="H838" s="11">
        <f t="shared" si="109"/>
        <v>0</v>
      </c>
      <c r="I838" s="18"/>
      <c r="J838" s="18"/>
      <c r="K838" s="14">
        <f t="shared" si="110"/>
        <v>0</v>
      </c>
      <c r="L838" s="59"/>
      <c r="M838" s="59"/>
      <c r="N838" s="56">
        <f t="shared" si="111"/>
        <v>0</v>
      </c>
      <c r="O838" s="11">
        <f t="shared" si="112"/>
        <v>0</v>
      </c>
      <c r="P838" s="11">
        <f t="shared" si="113"/>
        <v>0</v>
      </c>
      <c r="Q838" s="11">
        <f t="shared" si="114"/>
        <v>0</v>
      </c>
      <c r="R838" s="230" t="str">
        <f t="shared" si="115"/>
        <v xml:space="preserve"> </v>
      </c>
      <c r="S838" s="230" t="str">
        <f t="shared" si="116"/>
        <v xml:space="preserve"> </v>
      </c>
      <c r="T838" s="230" t="str">
        <f t="shared" si="117"/>
        <v xml:space="preserve"> </v>
      </c>
    </row>
    <row r="839" spans="1:20" x14ac:dyDescent="0.2">
      <c r="A839" s="10" t="str">
        <f>IF(COUNTRY_INFO!A839=0," ",COUNTRY_INFO!A839)</f>
        <v>Ethiopia</v>
      </c>
      <c r="B839" s="10" t="str">
        <f>IF(COUNTRY_INFO!B839=0," ",COUNTRY_INFO!B839)</f>
        <v>SomaliQorahey</v>
      </c>
      <c r="C839" s="10" t="str">
        <f>IF(COUNTRY_INFO!C839=0," ",COUNTRY_INFO!C839)</f>
        <v>Kebridahar</v>
      </c>
      <c r="D839" s="11" t="str">
        <f>IF(COUNTRY_INFO!$T$9:$T$1000="MDA3 (IVM)", COUNTRY_INFO!$T$9:$T$1000, " ")</f>
        <v xml:space="preserve"> </v>
      </c>
      <c r="E839" s="109"/>
      <c r="F839" s="288"/>
      <c r="G839" s="288"/>
      <c r="H839" s="11">
        <f t="shared" si="109"/>
        <v>0</v>
      </c>
      <c r="I839" s="18"/>
      <c r="J839" s="18"/>
      <c r="K839" s="14">
        <f t="shared" si="110"/>
        <v>0</v>
      </c>
      <c r="L839" s="59"/>
      <c r="M839" s="59"/>
      <c r="N839" s="56">
        <f t="shared" si="111"/>
        <v>0</v>
      </c>
      <c r="O839" s="11">
        <f t="shared" si="112"/>
        <v>0</v>
      </c>
      <c r="P839" s="11">
        <f t="shared" si="113"/>
        <v>0</v>
      </c>
      <c r="Q839" s="11">
        <f t="shared" si="114"/>
        <v>0</v>
      </c>
      <c r="R839" s="230" t="str">
        <f t="shared" si="115"/>
        <v xml:space="preserve"> </v>
      </c>
      <c r="S839" s="230" t="str">
        <f t="shared" si="116"/>
        <v xml:space="preserve"> </v>
      </c>
      <c r="T839" s="230" t="str">
        <f t="shared" si="117"/>
        <v xml:space="preserve"> </v>
      </c>
    </row>
    <row r="840" spans="1:20" x14ac:dyDescent="0.2">
      <c r="A840" s="10" t="str">
        <f>IF(COUNTRY_INFO!A840=0," ",COUNTRY_INFO!A840)</f>
        <v>Ethiopia</v>
      </c>
      <c r="B840" s="10" t="str">
        <f>IF(COUNTRY_INFO!B840=0," ",COUNTRY_INFO!B840)</f>
        <v>SomaliQorahey</v>
      </c>
      <c r="C840" s="10" t="str">
        <f>IF(COUNTRY_INFO!C840=0," ",COUNTRY_INFO!C840)</f>
        <v>Kebridehar Town</v>
      </c>
      <c r="D840" s="11" t="str">
        <f>IF(COUNTRY_INFO!$T$9:$T$1000="MDA3 (IVM)", COUNTRY_INFO!$T$9:$T$1000, " ")</f>
        <v xml:space="preserve"> </v>
      </c>
      <c r="E840" s="109"/>
      <c r="F840" s="288"/>
      <c r="G840" s="288"/>
      <c r="H840" s="11">
        <f t="shared" si="109"/>
        <v>0</v>
      </c>
      <c r="I840" s="18"/>
      <c r="J840" s="18"/>
      <c r="K840" s="14">
        <f t="shared" si="110"/>
        <v>0</v>
      </c>
      <c r="L840" s="59"/>
      <c r="M840" s="59"/>
      <c r="N840" s="56">
        <f t="shared" si="111"/>
        <v>0</v>
      </c>
      <c r="O840" s="11">
        <f t="shared" si="112"/>
        <v>0</v>
      </c>
      <c r="P840" s="11">
        <f t="shared" si="113"/>
        <v>0</v>
      </c>
      <c r="Q840" s="11">
        <f t="shared" si="114"/>
        <v>0</v>
      </c>
      <c r="R840" s="230" t="str">
        <f t="shared" si="115"/>
        <v xml:space="preserve"> </v>
      </c>
      <c r="S840" s="230" t="str">
        <f t="shared" si="116"/>
        <v xml:space="preserve"> </v>
      </c>
      <c r="T840" s="230" t="str">
        <f t="shared" si="117"/>
        <v xml:space="preserve"> </v>
      </c>
    </row>
    <row r="841" spans="1:20" x14ac:dyDescent="0.2">
      <c r="A841" s="10" t="str">
        <f>IF(COUNTRY_INFO!A841=0," ",COUNTRY_INFO!A841)</f>
        <v>Ethiopia</v>
      </c>
      <c r="B841" s="10" t="str">
        <f>IF(COUNTRY_INFO!B841=0," ",COUNTRY_INFO!B841)</f>
        <v>SomaliQorahey</v>
      </c>
      <c r="C841" s="10" t="str">
        <f>IF(COUNTRY_INFO!C841=0," ",COUNTRY_INFO!C841)</f>
        <v xml:space="preserve">lasdhankeere </v>
      </c>
      <c r="D841" s="11" t="str">
        <f>IF(COUNTRY_INFO!$T$9:$T$1000="MDA3 (IVM)", COUNTRY_INFO!$T$9:$T$1000, " ")</f>
        <v xml:space="preserve"> </v>
      </c>
      <c r="E841" s="109"/>
      <c r="F841" s="288"/>
      <c r="G841" s="288"/>
      <c r="H841" s="11">
        <f t="shared" si="109"/>
        <v>0</v>
      </c>
      <c r="I841" s="18"/>
      <c r="J841" s="18"/>
      <c r="K841" s="14">
        <f t="shared" si="110"/>
        <v>0</v>
      </c>
      <c r="L841" s="59"/>
      <c r="M841" s="59"/>
      <c r="N841" s="56">
        <f t="shared" si="111"/>
        <v>0</v>
      </c>
      <c r="O841" s="11">
        <f t="shared" si="112"/>
        <v>0</v>
      </c>
      <c r="P841" s="11">
        <f t="shared" si="113"/>
        <v>0</v>
      </c>
      <c r="Q841" s="11">
        <f t="shared" si="114"/>
        <v>0</v>
      </c>
      <c r="R841" s="230" t="str">
        <f t="shared" si="115"/>
        <v xml:space="preserve"> </v>
      </c>
      <c r="S841" s="230" t="str">
        <f t="shared" si="116"/>
        <v xml:space="preserve"> </v>
      </c>
      <c r="T841" s="230" t="str">
        <f t="shared" si="117"/>
        <v xml:space="preserve"> </v>
      </c>
    </row>
    <row r="842" spans="1:20" x14ac:dyDescent="0.2">
      <c r="A842" s="10" t="str">
        <f>IF(COUNTRY_INFO!A842=0," ",COUNTRY_INFO!A842)</f>
        <v>Ethiopia</v>
      </c>
      <c r="B842" s="10" t="str">
        <f>IF(COUNTRY_INFO!B842=0," ",COUNTRY_INFO!B842)</f>
        <v>SomaliQorahey</v>
      </c>
      <c r="C842" s="10" t="str">
        <f>IF(COUNTRY_INFO!C842=0," ",COUNTRY_INFO!C842)</f>
        <v>Marsin</v>
      </c>
      <c r="D842" s="11" t="str">
        <f>IF(COUNTRY_INFO!$T$9:$T$1000="MDA3 (IVM)", COUNTRY_INFO!$T$9:$T$1000, " ")</f>
        <v xml:space="preserve"> </v>
      </c>
      <c r="E842" s="109"/>
      <c r="F842" s="288"/>
      <c r="G842" s="288"/>
      <c r="H842" s="11">
        <f t="shared" ref="H842:H905" si="118">SUM(F842:G842)</f>
        <v>0</v>
      </c>
      <c r="I842" s="18"/>
      <c r="J842" s="18"/>
      <c r="K842" s="14">
        <f t="shared" ref="K842:K905" si="119">SUM(I842:J842)</f>
        <v>0</v>
      </c>
      <c r="L842" s="59"/>
      <c r="M842" s="59"/>
      <c r="N842" s="56">
        <f t="shared" ref="N842:N905" si="120">SUM(L842:M842)</f>
        <v>0</v>
      </c>
      <c r="O842" s="11">
        <f t="shared" ref="O842:O905" si="121">MAX(I842,L842)</f>
        <v>0</v>
      </c>
      <c r="P842" s="11">
        <f t="shared" ref="P842:P905" si="122">MAX(J842,M842)</f>
        <v>0</v>
      </c>
      <c r="Q842" s="11">
        <f t="shared" ref="Q842:Q905" si="123">SUM(O842:P842)</f>
        <v>0</v>
      </c>
      <c r="R842" s="230" t="str">
        <f t="shared" ref="R842:R905" si="124">IF(F842&lt;&gt;0, IF(MAX(I842,L842)/F842*100=0, "-", MAX(I842,L842)/F842*100), " ")</f>
        <v xml:space="preserve"> </v>
      </c>
      <c r="S842" s="230" t="str">
        <f t="shared" ref="S842:S905" si="125">IF(G842&lt;&gt;0, IF(MAX(J842,M842)/G842*100=0, "-", MAX(J842,M842)/G842*100), " ")</f>
        <v xml:space="preserve"> </v>
      </c>
      <c r="T842" s="230" t="str">
        <f t="shared" ref="T842:T905" si="126">IF(H842&lt;&gt;0, IF((MAX(I842,L842)+MAX(J842,M842))/H842*100=0, "-",(MAX(I842,L842)+MAX(J842,M842))/H842*100), " ")</f>
        <v xml:space="preserve"> </v>
      </c>
    </row>
    <row r="843" spans="1:20" x14ac:dyDescent="0.2">
      <c r="A843" s="10" t="str">
        <f>IF(COUNTRY_INFO!A843=0," ",COUNTRY_INFO!A843)</f>
        <v>Ethiopia</v>
      </c>
      <c r="B843" s="10" t="str">
        <f>IF(COUNTRY_INFO!B843=0," ",COUNTRY_INFO!B843)</f>
        <v>SomaliQorahey</v>
      </c>
      <c r="C843" s="10" t="str">
        <f>IF(COUNTRY_INFO!C843=0," ",COUNTRY_INFO!C843)</f>
        <v>Shaygosh</v>
      </c>
      <c r="D843" s="11" t="str">
        <f>IF(COUNTRY_INFO!$T$9:$T$1000="MDA3 (IVM)", COUNTRY_INFO!$T$9:$T$1000, " ")</f>
        <v xml:space="preserve"> </v>
      </c>
      <c r="E843" s="109"/>
      <c r="F843" s="288"/>
      <c r="G843" s="288"/>
      <c r="H843" s="11">
        <f t="shared" si="118"/>
        <v>0</v>
      </c>
      <c r="I843" s="18"/>
      <c r="J843" s="18"/>
      <c r="K843" s="14">
        <f t="shared" si="119"/>
        <v>0</v>
      </c>
      <c r="L843" s="59"/>
      <c r="M843" s="59"/>
      <c r="N843" s="56">
        <f t="shared" si="120"/>
        <v>0</v>
      </c>
      <c r="O843" s="11">
        <f t="shared" si="121"/>
        <v>0</v>
      </c>
      <c r="P843" s="11">
        <f t="shared" si="122"/>
        <v>0</v>
      </c>
      <c r="Q843" s="11">
        <f t="shared" si="123"/>
        <v>0</v>
      </c>
      <c r="R843" s="230" t="str">
        <f t="shared" si="124"/>
        <v xml:space="preserve"> </v>
      </c>
      <c r="S843" s="230" t="str">
        <f t="shared" si="125"/>
        <v xml:space="preserve"> </v>
      </c>
      <c r="T843" s="230" t="str">
        <f t="shared" si="126"/>
        <v xml:space="preserve"> </v>
      </c>
    </row>
    <row r="844" spans="1:20" x14ac:dyDescent="0.2">
      <c r="A844" s="10" t="str">
        <f>IF(COUNTRY_INFO!A844=0," ",COUNTRY_INFO!A844)</f>
        <v>Ethiopia</v>
      </c>
      <c r="B844" s="10" t="str">
        <f>IF(COUNTRY_INFO!B844=0," ",COUNTRY_INFO!B844)</f>
        <v>SomaliQorahey</v>
      </c>
      <c r="C844" s="10" t="str">
        <f>IF(COUNTRY_INFO!C844=0," ",COUNTRY_INFO!C844)</f>
        <v>Shilabo</v>
      </c>
      <c r="D844" s="11" t="str">
        <f>IF(COUNTRY_INFO!$T$9:$T$1000="MDA3 (IVM)", COUNTRY_INFO!$T$9:$T$1000, " ")</f>
        <v xml:space="preserve"> </v>
      </c>
      <c r="E844" s="109"/>
      <c r="F844" s="288"/>
      <c r="G844" s="288"/>
      <c r="H844" s="11">
        <f t="shared" si="118"/>
        <v>0</v>
      </c>
      <c r="I844" s="18"/>
      <c r="J844" s="18"/>
      <c r="K844" s="14">
        <f t="shared" si="119"/>
        <v>0</v>
      </c>
      <c r="L844" s="59"/>
      <c r="M844" s="59"/>
      <c r="N844" s="56">
        <f t="shared" si="120"/>
        <v>0</v>
      </c>
      <c r="O844" s="11">
        <f t="shared" si="121"/>
        <v>0</v>
      </c>
      <c r="P844" s="11">
        <f t="shared" si="122"/>
        <v>0</v>
      </c>
      <c r="Q844" s="11">
        <f t="shared" si="123"/>
        <v>0</v>
      </c>
      <c r="R844" s="230" t="str">
        <f t="shared" si="124"/>
        <v xml:space="preserve"> </v>
      </c>
      <c r="S844" s="230" t="str">
        <f t="shared" si="125"/>
        <v xml:space="preserve"> </v>
      </c>
      <c r="T844" s="230" t="str">
        <f t="shared" si="126"/>
        <v xml:space="preserve"> </v>
      </c>
    </row>
    <row r="845" spans="1:20" x14ac:dyDescent="0.2">
      <c r="A845" s="10" t="str">
        <f>IF(COUNTRY_INFO!A845=0," ",COUNTRY_INFO!A845)</f>
        <v>Ethiopia</v>
      </c>
      <c r="B845" s="10" t="str">
        <f>IF(COUNTRY_INFO!B845=0," ",COUNTRY_INFO!B845)</f>
        <v>SomaliShabele</v>
      </c>
      <c r="C845" s="10" t="str">
        <f>IF(COUNTRY_INFO!C845=0," ",COUNTRY_INFO!C845)</f>
        <v>Adadle</v>
      </c>
      <c r="D845" s="11" t="str">
        <f>IF(COUNTRY_INFO!$T$9:$T$1000="MDA3 (IVM)", COUNTRY_INFO!$T$9:$T$1000, " ")</f>
        <v xml:space="preserve"> </v>
      </c>
      <c r="E845" s="109"/>
      <c r="F845" s="288"/>
      <c r="G845" s="288"/>
      <c r="H845" s="11">
        <f t="shared" si="118"/>
        <v>0</v>
      </c>
      <c r="I845" s="18"/>
      <c r="J845" s="18"/>
      <c r="K845" s="14">
        <f t="shared" si="119"/>
        <v>0</v>
      </c>
      <c r="L845" s="59"/>
      <c r="M845" s="59"/>
      <c r="N845" s="56">
        <f t="shared" si="120"/>
        <v>0</v>
      </c>
      <c r="O845" s="11">
        <f t="shared" si="121"/>
        <v>0</v>
      </c>
      <c r="P845" s="11">
        <f t="shared" si="122"/>
        <v>0</v>
      </c>
      <c r="Q845" s="11">
        <f t="shared" si="123"/>
        <v>0</v>
      </c>
      <c r="R845" s="230" t="str">
        <f t="shared" si="124"/>
        <v xml:space="preserve"> </v>
      </c>
      <c r="S845" s="230" t="str">
        <f t="shared" si="125"/>
        <v xml:space="preserve"> </v>
      </c>
      <c r="T845" s="230" t="str">
        <f t="shared" si="126"/>
        <v xml:space="preserve"> </v>
      </c>
    </row>
    <row r="846" spans="1:20" x14ac:dyDescent="0.2">
      <c r="A846" s="10" t="str">
        <f>IF(COUNTRY_INFO!A846=0," ",COUNTRY_INFO!A846)</f>
        <v>Ethiopia</v>
      </c>
      <c r="B846" s="10" t="str">
        <f>IF(COUNTRY_INFO!B846=0," ",COUNTRY_INFO!B846)</f>
        <v>SomaliShabele</v>
      </c>
      <c r="C846" s="10" t="str">
        <f>IF(COUNTRY_INFO!C846=0," ",COUNTRY_INFO!C846)</f>
        <v>Beraano</v>
      </c>
      <c r="D846" s="11" t="str">
        <f>IF(COUNTRY_INFO!$T$9:$T$1000="MDA3 (IVM)", COUNTRY_INFO!$T$9:$T$1000, " ")</f>
        <v xml:space="preserve"> </v>
      </c>
      <c r="E846" s="109"/>
      <c r="F846" s="288"/>
      <c r="G846" s="288"/>
      <c r="H846" s="11">
        <f t="shared" si="118"/>
        <v>0</v>
      </c>
      <c r="I846" s="18"/>
      <c r="J846" s="18"/>
      <c r="K846" s="14">
        <f t="shared" si="119"/>
        <v>0</v>
      </c>
      <c r="L846" s="59"/>
      <c r="M846" s="59"/>
      <c r="N846" s="56">
        <f t="shared" si="120"/>
        <v>0</v>
      </c>
      <c r="O846" s="11">
        <f t="shared" si="121"/>
        <v>0</v>
      </c>
      <c r="P846" s="11">
        <f t="shared" si="122"/>
        <v>0</v>
      </c>
      <c r="Q846" s="11">
        <f t="shared" si="123"/>
        <v>0</v>
      </c>
      <c r="R846" s="230" t="str">
        <f t="shared" si="124"/>
        <v xml:space="preserve"> </v>
      </c>
      <c r="S846" s="230" t="str">
        <f t="shared" si="125"/>
        <v xml:space="preserve"> </v>
      </c>
      <c r="T846" s="230" t="str">
        <f t="shared" si="126"/>
        <v xml:space="preserve"> </v>
      </c>
    </row>
    <row r="847" spans="1:20" x14ac:dyDescent="0.2">
      <c r="A847" s="10" t="str">
        <f>IF(COUNTRY_INFO!A847=0," ",COUNTRY_INFO!A847)</f>
        <v>Ethiopia</v>
      </c>
      <c r="B847" s="10" t="str">
        <f>IF(COUNTRY_INFO!B847=0," ",COUNTRY_INFO!B847)</f>
        <v>SomaliShabele</v>
      </c>
      <c r="C847" s="10" t="str">
        <f>IF(COUNTRY_INFO!C847=0," ",COUNTRY_INFO!C847)</f>
        <v>Ceelwyane</v>
      </c>
      <c r="D847" s="11" t="str">
        <f>IF(COUNTRY_INFO!$T$9:$T$1000="MDA3 (IVM)", COUNTRY_INFO!$T$9:$T$1000, " ")</f>
        <v xml:space="preserve"> </v>
      </c>
      <c r="E847" s="109"/>
      <c r="F847" s="288"/>
      <c r="G847" s="288"/>
      <c r="H847" s="11">
        <f t="shared" si="118"/>
        <v>0</v>
      </c>
      <c r="I847" s="18"/>
      <c r="J847" s="18"/>
      <c r="K847" s="14">
        <f t="shared" si="119"/>
        <v>0</v>
      </c>
      <c r="L847" s="59"/>
      <c r="M847" s="59"/>
      <c r="N847" s="56">
        <f t="shared" si="120"/>
        <v>0</v>
      </c>
      <c r="O847" s="11">
        <f t="shared" si="121"/>
        <v>0</v>
      </c>
      <c r="P847" s="11">
        <f t="shared" si="122"/>
        <v>0</v>
      </c>
      <c r="Q847" s="11">
        <f t="shared" si="123"/>
        <v>0</v>
      </c>
      <c r="R847" s="230" t="str">
        <f t="shared" si="124"/>
        <v xml:space="preserve"> </v>
      </c>
      <c r="S847" s="230" t="str">
        <f t="shared" si="125"/>
        <v xml:space="preserve"> </v>
      </c>
      <c r="T847" s="230" t="str">
        <f t="shared" si="126"/>
        <v xml:space="preserve"> </v>
      </c>
    </row>
    <row r="848" spans="1:20" x14ac:dyDescent="0.2">
      <c r="A848" s="10" t="str">
        <f>IF(COUNTRY_INFO!A848=0," ",COUNTRY_INFO!A848)</f>
        <v>Ethiopia</v>
      </c>
      <c r="B848" s="10" t="str">
        <f>IF(COUNTRY_INFO!B848=0," ",COUNTRY_INFO!B848)</f>
        <v>SomaliShabele</v>
      </c>
      <c r="C848" s="10" t="str">
        <f>IF(COUNTRY_INFO!C848=0," ",COUNTRY_INFO!C848)</f>
        <v>Dhanan</v>
      </c>
      <c r="D848" s="11" t="str">
        <f>IF(COUNTRY_INFO!$T$9:$T$1000="MDA3 (IVM)", COUNTRY_INFO!$T$9:$T$1000, " ")</f>
        <v xml:space="preserve"> </v>
      </c>
      <c r="E848" s="109"/>
      <c r="F848" s="288"/>
      <c r="G848" s="288"/>
      <c r="H848" s="11">
        <f t="shared" si="118"/>
        <v>0</v>
      </c>
      <c r="I848" s="18"/>
      <c r="J848" s="18"/>
      <c r="K848" s="14">
        <f t="shared" si="119"/>
        <v>0</v>
      </c>
      <c r="L848" s="59"/>
      <c r="M848" s="59"/>
      <c r="N848" s="56">
        <f t="shared" si="120"/>
        <v>0</v>
      </c>
      <c r="O848" s="11">
        <f t="shared" si="121"/>
        <v>0</v>
      </c>
      <c r="P848" s="11">
        <f t="shared" si="122"/>
        <v>0</v>
      </c>
      <c r="Q848" s="11">
        <f t="shared" si="123"/>
        <v>0</v>
      </c>
      <c r="R848" s="230" t="str">
        <f t="shared" si="124"/>
        <v xml:space="preserve"> </v>
      </c>
      <c r="S848" s="230" t="str">
        <f t="shared" si="125"/>
        <v xml:space="preserve"> </v>
      </c>
      <c r="T848" s="230" t="str">
        <f t="shared" si="126"/>
        <v xml:space="preserve"> </v>
      </c>
    </row>
    <row r="849" spans="1:20" x14ac:dyDescent="0.2">
      <c r="A849" s="10" t="str">
        <f>IF(COUNTRY_INFO!A849=0," ",COUNTRY_INFO!A849)</f>
        <v>Ethiopia</v>
      </c>
      <c r="B849" s="10" t="str">
        <f>IF(COUNTRY_INFO!B849=0," ",COUNTRY_INFO!B849)</f>
        <v>SomaliShabele</v>
      </c>
      <c r="C849" s="10" t="str">
        <f>IF(COUNTRY_INFO!C849=0," ",COUNTRY_INFO!C849)</f>
        <v>East Emi</v>
      </c>
      <c r="D849" s="11" t="str">
        <f>IF(COUNTRY_INFO!$T$9:$T$1000="MDA3 (IVM)", COUNTRY_INFO!$T$9:$T$1000, " ")</f>
        <v xml:space="preserve"> </v>
      </c>
      <c r="E849" s="109"/>
      <c r="F849" s="288"/>
      <c r="G849" s="288"/>
      <c r="H849" s="11">
        <f t="shared" si="118"/>
        <v>0</v>
      </c>
      <c r="I849" s="18"/>
      <c r="J849" s="18"/>
      <c r="K849" s="14">
        <f t="shared" si="119"/>
        <v>0</v>
      </c>
      <c r="L849" s="59"/>
      <c r="M849" s="59"/>
      <c r="N849" s="56">
        <f t="shared" si="120"/>
        <v>0</v>
      </c>
      <c r="O849" s="11">
        <f t="shared" si="121"/>
        <v>0</v>
      </c>
      <c r="P849" s="11">
        <f t="shared" si="122"/>
        <v>0</v>
      </c>
      <c r="Q849" s="11">
        <f t="shared" si="123"/>
        <v>0</v>
      </c>
      <c r="R849" s="230" t="str">
        <f t="shared" si="124"/>
        <v xml:space="preserve"> </v>
      </c>
      <c r="S849" s="230" t="str">
        <f t="shared" si="125"/>
        <v xml:space="preserve"> </v>
      </c>
      <c r="T849" s="230" t="str">
        <f t="shared" si="126"/>
        <v xml:space="preserve"> </v>
      </c>
    </row>
    <row r="850" spans="1:20" x14ac:dyDescent="0.2">
      <c r="A850" s="10" t="str">
        <f>IF(COUNTRY_INFO!A850=0," ",COUNTRY_INFO!A850)</f>
        <v>Ethiopia</v>
      </c>
      <c r="B850" s="10" t="str">
        <f>IF(COUNTRY_INFO!B850=0," ",COUNTRY_INFO!B850)</f>
        <v>SomaliShabele</v>
      </c>
      <c r="C850" s="10" t="str">
        <f>IF(COUNTRY_INFO!C850=0," ",COUNTRY_INFO!C850)</f>
        <v>Ferfer</v>
      </c>
      <c r="D850" s="11" t="str">
        <f>IF(COUNTRY_INFO!$T$9:$T$1000="MDA3 (IVM)", COUNTRY_INFO!$T$9:$T$1000, " ")</f>
        <v xml:space="preserve"> </v>
      </c>
      <c r="E850" s="109"/>
      <c r="F850" s="288"/>
      <c r="G850" s="288"/>
      <c r="H850" s="11">
        <f t="shared" si="118"/>
        <v>0</v>
      </c>
      <c r="I850" s="18"/>
      <c r="J850" s="18"/>
      <c r="K850" s="14">
        <f t="shared" si="119"/>
        <v>0</v>
      </c>
      <c r="L850" s="59"/>
      <c r="M850" s="59"/>
      <c r="N850" s="56">
        <f t="shared" si="120"/>
        <v>0</v>
      </c>
      <c r="O850" s="11">
        <f t="shared" si="121"/>
        <v>0</v>
      </c>
      <c r="P850" s="11">
        <f t="shared" si="122"/>
        <v>0</v>
      </c>
      <c r="Q850" s="11">
        <f t="shared" si="123"/>
        <v>0</v>
      </c>
      <c r="R850" s="230" t="str">
        <f t="shared" si="124"/>
        <v xml:space="preserve"> </v>
      </c>
      <c r="S850" s="230" t="str">
        <f t="shared" si="125"/>
        <v xml:space="preserve"> </v>
      </c>
      <c r="T850" s="230" t="str">
        <f t="shared" si="126"/>
        <v xml:space="preserve"> </v>
      </c>
    </row>
    <row r="851" spans="1:20" x14ac:dyDescent="0.2">
      <c r="A851" s="10" t="str">
        <f>IF(COUNTRY_INFO!A851=0," ",COUNTRY_INFO!A851)</f>
        <v>Ethiopia</v>
      </c>
      <c r="B851" s="10" t="str">
        <f>IF(COUNTRY_INFO!B851=0," ",COUNTRY_INFO!B851)</f>
        <v>SomaliShabele</v>
      </c>
      <c r="C851" s="10" t="str">
        <f>IF(COUNTRY_INFO!C851=0," ",COUNTRY_INFO!C851)</f>
        <v>Gode</v>
      </c>
      <c r="D851" s="11" t="str">
        <f>IF(COUNTRY_INFO!$T$9:$T$1000="MDA3 (IVM)", COUNTRY_INFO!$T$9:$T$1000, " ")</f>
        <v xml:space="preserve"> </v>
      </c>
      <c r="E851" s="109"/>
      <c r="F851" s="288"/>
      <c r="G851" s="288"/>
      <c r="H851" s="11">
        <f t="shared" si="118"/>
        <v>0</v>
      </c>
      <c r="I851" s="18"/>
      <c r="J851" s="18"/>
      <c r="K851" s="14">
        <f t="shared" si="119"/>
        <v>0</v>
      </c>
      <c r="L851" s="59"/>
      <c r="M851" s="59"/>
      <c r="N851" s="56">
        <f t="shared" si="120"/>
        <v>0</v>
      </c>
      <c r="O851" s="11">
        <f t="shared" si="121"/>
        <v>0</v>
      </c>
      <c r="P851" s="11">
        <f t="shared" si="122"/>
        <v>0</v>
      </c>
      <c r="Q851" s="11">
        <f t="shared" si="123"/>
        <v>0</v>
      </c>
      <c r="R851" s="230" t="str">
        <f t="shared" si="124"/>
        <v xml:space="preserve"> </v>
      </c>
      <c r="S851" s="230" t="str">
        <f t="shared" si="125"/>
        <v xml:space="preserve"> </v>
      </c>
      <c r="T851" s="230" t="str">
        <f t="shared" si="126"/>
        <v xml:space="preserve"> </v>
      </c>
    </row>
    <row r="852" spans="1:20" x14ac:dyDescent="0.2">
      <c r="A852" s="10" t="str">
        <f>IF(COUNTRY_INFO!A852=0," ",COUNTRY_INFO!A852)</f>
        <v>Ethiopia</v>
      </c>
      <c r="B852" s="10" t="str">
        <f>IF(COUNTRY_INFO!B852=0," ",COUNTRY_INFO!B852)</f>
        <v>SomaliShabele</v>
      </c>
      <c r="C852" s="10" t="str">
        <f>IF(COUNTRY_INFO!C852=0," ",COUNTRY_INFO!C852)</f>
        <v>Gode Town</v>
      </c>
      <c r="D852" s="11" t="str">
        <f>IF(COUNTRY_INFO!$T$9:$T$1000="MDA3 (IVM)", COUNTRY_INFO!$T$9:$T$1000, " ")</f>
        <v xml:space="preserve"> </v>
      </c>
      <c r="E852" s="109"/>
      <c r="F852" s="288"/>
      <c r="G852" s="288"/>
      <c r="H852" s="11">
        <f t="shared" si="118"/>
        <v>0</v>
      </c>
      <c r="I852" s="18"/>
      <c r="J852" s="18"/>
      <c r="K852" s="14">
        <f t="shared" si="119"/>
        <v>0</v>
      </c>
      <c r="L852" s="59"/>
      <c r="M852" s="59"/>
      <c r="N852" s="56">
        <f t="shared" si="120"/>
        <v>0</v>
      </c>
      <c r="O852" s="11">
        <f t="shared" si="121"/>
        <v>0</v>
      </c>
      <c r="P852" s="11">
        <f t="shared" si="122"/>
        <v>0</v>
      </c>
      <c r="Q852" s="11">
        <f t="shared" si="123"/>
        <v>0</v>
      </c>
      <c r="R852" s="230" t="str">
        <f t="shared" si="124"/>
        <v xml:space="preserve"> </v>
      </c>
      <c r="S852" s="230" t="str">
        <f t="shared" si="125"/>
        <v xml:space="preserve"> </v>
      </c>
      <c r="T852" s="230" t="str">
        <f t="shared" si="126"/>
        <v xml:space="preserve"> </v>
      </c>
    </row>
    <row r="853" spans="1:20" x14ac:dyDescent="0.2">
      <c r="A853" s="10" t="str">
        <f>IF(COUNTRY_INFO!A853=0," ",COUNTRY_INFO!A853)</f>
        <v>Ethiopia</v>
      </c>
      <c r="B853" s="10" t="str">
        <f>IF(COUNTRY_INFO!B853=0," ",COUNTRY_INFO!B853)</f>
        <v>SomaliShabele</v>
      </c>
      <c r="C853" s="10" t="str">
        <f>IF(COUNTRY_INFO!C853=0," ",COUNTRY_INFO!C853)</f>
        <v>Kelafo</v>
      </c>
      <c r="D853" s="11" t="str">
        <f>IF(COUNTRY_INFO!$T$9:$T$1000="MDA3 (IVM)", COUNTRY_INFO!$T$9:$T$1000, " ")</f>
        <v xml:space="preserve"> </v>
      </c>
      <c r="E853" s="109"/>
      <c r="F853" s="288"/>
      <c r="G853" s="288"/>
      <c r="H853" s="11">
        <f t="shared" si="118"/>
        <v>0</v>
      </c>
      <c r="I853" s="18"/>
      <c r="J853" s="18"/>
      <c r="K853" s="14">
        <f t="shared" si="119"/>
        <v>0</v>
      </c>
      <c r="L853" s="59"/>
      <c r="M853" s="59"/>
      <c r="N853" s="56">
        <f t="shared" si="120"/>
        <v>0</v>
      </c>
      <c r="O853" s="11">
        <f t="shared" si="121"/>
        <v>0</v>
      </c>
      <c r="P853" s="11">
        <f t="shared" si="122"/>
        <v>0</v>
      </c>
      <c r="Q853" s="11">
        <f t="shared" si="123"/>
        <v>0</v>
      </c>
      <c r="R853" s="230" t="str">
        <f t="shared" si="124"/>
        <v xml:space="preserve"> </v>
      </c>
      <c r="S853" s="230" t="str">
        <f t="shared" si="125"/>
        <v xml:space="preserve"> </v>
      </c>
      <c r="T853" s="230" t="str">
        <f t="shared" si="126"/>
        <v xml:space="preserve"> </v>
      </c>
    </row>
    <row r="854" spans="1:20" x14ac:dyDescent="0.2">
      <c r="A854" s="10" t="str">
        <f>IF(COUNTRY_INFO!A854=0," ",COUNTRY_INFO!A854)</f>
        <v>Ethiopia</v>
      </c>
      <c r="B854" s="10" t="str">
        <f>IF(COUNTRY_INFO!B854=0," ",COUNTRY_INFO!B854)</f>
        <v>SomaliShabele</v>
      </c>
      <c r="C854" s="10" t="str">
        <f>IF(COUNTRY_INFO!C854=0," ",COUNTRY_INFO!C854)</f>
        <v>Mustehil</v>
      </c>
      <c r="D854" s="11" t="str">
        <f>IF(COUNTRY_INFO!$T$9:$T$1000="MDA3 (IVM)", COUNTRY_INFO!$T$9:$T$1000, " ")</f>
        <v xml:space="preserve"> </v>
      </c>
      <c r="E854" s="109"/>
      <c r="F854" s="288"/>
      <c r="G854" s="288"/>
      <c r="H854" s="11">
        <f t="shared" si="118"/>
        <v>0</v>
      </c>
      <c r="I854" s="18"/>
      <c r="J854" s="18"/>
      <c r="K854" s="14">
        <f t="shared" si="119"/>
        <v>0</v>
      </c>
      <c r="L854" s="59"/>
      <c r="M854" s="59"/>
      <c r="N854" s="56">
        <f t="shared" si="120"/>
        <v>0</v>
      </c>
      <c r="O854" s="11">
        <f t="shared" si="121"/>
        <v>0</v>
      </c>
      <c r="P854" s="11">
        <f t="shared" si="122"/>
        <v>0</v>
      </c>
      <c r="Q854" s="11">
        <f t="shared" si="123"/>
        <v>0</v>
      </c>
      <c r="R854" s="230" t="str">
        <f t="shared" si="124"/>
        <v xml:space="preserve"> </v>
      </c>
      <c r="S854" s="230" t="str">
        <f t="shared" si="125"/>
        <v xml:space="preserve"> </v>
      </c>
      <c r="T854" s="230" t="str">
        <f t="shared" si="126"/>
        <v xml:space="preserve"> </v>
      </c>
    </row>
    <row r="855" spans="1:20" x14ac:dyDescent="0.2">
      <c r="A855" s="10" t="str">
        <f>IF(COUNTRY_INFO!A855=0," ",COUNTRY_INFO!A855)</f>
        <v>Ethiopia</v>
      </c>
      <c r="B855" s="10" t="str">
        <f>IF(COUNTRY_INFO!B855=0," ",COUNTRY_INFO!B855)</f>
        <v>TigrayCentral Tigray</v>
      </c>
      <c r="C855" s="10" t="str">
        <f>IF(COUNTRY_INFO!C855=0," ",COUNTRY_INFO!C855)</f>
        <v>Abi Adi Town</v>
      </c>
      <c r="D855" s="11" t="str">
        <f>IF(COUNTRY_INFO!$T$9:$T$1000="MDA3 (IVM)", COUNTRY_INFO!$T$9:$T$1000, " ")</f>
        <v xml:space="preserve"> </v>
      </c>
      <c r="E855" s="109"/>
      <c r="F855" s="288"/>
      <c r="G855" s="288"/>
      <c r="H855" s="11">
        <f t="shared" si="118"/>
        <v>0</v>
      </c>
      <c r="I855" s="18"/>
      <c r="J855" s="18"/>
      <c r="K855" s="14">
        <f t="shared" si="119"/>
        <v>0</v>
      </c>
      <c r="L855" s="59"/>
      <c r="M855" s="59"/>
      <c r="N855" s="56">
        <f t="shared" si="120"/>
        <v>0</v>
      </c>
      <c r="O855" s="11">
        <f t="shared" si="121"/>
        <v>0</v>
      </c>
      <c r="P855" s="11">
        <f t="shared" si="122"/>
        <v>0</v>
      </c>
      <c r="Q855" s="11">
        <f t="shared" si="123"/>
        <v>0</v>
      </c>
      <c r="R855" s="230" t="str">
        <f t="shared" si="124"/>
        <v xml:space="preserve"> </v>
      </c>
      <c r="S855" s="230" t="str">
        <f t="shared" si="125"/>
        <v xml:space="preserve"> </v>
      </c>
      <c r="T855" s="230" t="str">
        <f t="shared" si="126"/>
        <v xml:space="preserve"> </v>
      </c>
    </row>
    <row r="856" spans="1:20" x14ac:dyDescent="0.2">
      <c r="A856" s="10" t="str">
        <f>IF(COUNTRY_INFO!A856=0," ",COUNTRY_INFO!A856)</f>
        <v>Ethiopia</v>
      </c>
      <c r="B856" s="10" t="str">
        <f>IF(COUNTRY_INFO!B856=0," ",COUNTRY_INFO!B856)</f>
        <v>TigrayCentral Tigray</v>
      </c>
      <c r="C856" s="10" t="str">
        <f>IF(COUNTRY_INFO!C856=0," ",COUNTRY_INFO!C856)</f>
        <v>Adwa Town</v>
      </c>
      <c r="D856" s="11" t="str">
        <f>IF(COUNTRY_INFO!$T$9:$T$1000="MDA3 (IVM)", COUNTRY_INFO!$T$9:$T$1000, " ")</f>
        <v xml:space="preserve"> </v>
      </c>
      <c r="E856" s="109"/>
      <c r="F856" s="288"/>
      <c r="G856" s="288"/>
      <c r="H856" s="11">
        <f t="shared" si="118"/>
        <v>0</v>
      </c>
      <c r="I856" s="18"/>
      <c r="J856" s="18"/>
      <c r="K856" s="14">
        <f t="shared" si="119"/>
        <v>0</v>
      </c>
      <c r="L856" s="59"/>
      <c r="M856" s="59"/>
      <c r="N856" s="56">
        <f t="shared" si="120"/>
        <v>0</v>
      </c>
      <c r="O856" s="11">
        <f t="shared" si="121"/>
        <v>0</v>
      </c>
      <c r="P856" s="11">
        <f t="shared" si="122"/>
        <v>0</v>
      </c>
      <c r="Q856" s="11">
        <f t="shared" si="123"/>
        <v>0</v>
      </c>
      <c r="R856" s="230" t="str">
        <f t="shared" si="124"/>
        <v xml:space="preserve"> </v>
      </c>
      <c r="S856" s="230" t="str">
        <f t="shared" si="125"/>
        <v xml:space="preserve"> </v>
      </c>
      <c r="T856" s="230" t="str">
        <f t="shared" si="126"/>
        <v xml:space="preserve"> </v>
      </c>
    </row>
    <row r="857" spans="1:20" x14ac:dyDescent="0.2">
      <c r="A857" s="10" t="str">
        <f>IF(COUNTRY_INFO!A857=0," ",COUNTRY_INFO!A857)</f>
        <v>Ethiopia</v>
      </c>
      <c r="B857" s="10" t="str">
        <f>IF(COUNTRY_INFO!B857=0," ",COUNTRY_INFO!B857)</f>
        <v>TigrayCentral Tigray</v>
      </c>
      <c r="C857" s="10" t="str">
        <f>IF(COUNTRY_INFO!C857=0," ",COUNTRY_INFO!C857)</f>
        <v>Ahferom</v>
      </c>
      <c r="D857" s="11" t="str">
        <f>IF(COUNTRY_INFO!$T$9:$T$1000="MDA3 (IVM)", COUNTRY_INFO!$T$9:$T$1000, " ")</f>
        <v xml:space="preserve"> </v>
      </c>
      <c r="E857" s="109"/>
      <c r="F857" s="288"/>
      <c r="G857" s="288"/>
      <c r="H857" s="11">
        <f t="shared" si="118"/>
        <v>0</v>
      </c>
      <c r="I857" s="18"/>
      <c r="J857" s="18"/>
      <c r="K857" s="14">
        <f t="shared" si="119"/>
        <v>0</v>
      </c>
      <c r="L857" s="59"/>
      <c r="M857" s="59"/>
      <c r="N857" s="56">
        <f t="shared" si="120"/>
        <v>0</v>
      </c>
      <c r="O857" s="11">
        <f t="shared" si="121"/>
        <v>0</v>
      </c>
      <c r="P857" s="11">
        <f t="shared" si="122"/>
        <v>0</v>
      </c>
      <c r="Q857" s="11">
        <f t="shared" si="123"/>
        <v>0</v>
      </c>
      <c r="R857" s="230" t="str">
        <f t="shared" si="124"/>
        <v xml:space="preserve"> </v>
      </c>
      <c r="S857" s="230" t="str">
        <f t="shared" si="125"/>
        <v xml:space="preserve"> </v>
      </c>
      <c r="T857" s="230" t="str">
        <f t="shared" si="126"/>
        <v xml:space="preserve"> </v>
      </c>
    </row>
    <row r="858" spans="1:20" x14ac:dyDescent="0.2">
      <c r="A858" s="10" t="str">
        <f>IF(COUNTRY_INFO!A858=0," ",COUNTRY_INFO!A858)</f>
        <v>Ethiopia</v>
      </c>
      <c r="B858" s="10" t="str">
        <f>IF(COUNTRY_INFO!B858=0," ",COUNTRY_INFO!B858)</f>
        <v>TigrayCentral Tigray</v>
      </c>
      <c r="C858" s="10" t="str">
        <f>IF(COUNTRY_INFO!C858=0," ",COUNTRY_INFO!C858)</f>
        <v>Axum Town</v>
      </c>
      <c r="D858" s="11" t="str">
        <f>IF(COUNTRY_INFO!$T$9:$T$1000="MDA3 (IVM)", COUNTRY_INFO!$T$9:$T$1000, " ")</f>
        <v xml:space="preserve"> </v>
      </c>
      <c r="E858" s="109"/>
      <c r="F858" s="288"/>
      <c r="G858" s="288"/>
      <c r="H858" s="11">
        <f t="shared" si="118"/>
        <v>0</v>
      </c>
      <c r="I858" s="18"/>
      <c r="J858" s="18"/>
      <c r="K858" s="14">
        <f t="shared" si="119"/>
        <v>0</v>
      </c>
      <c r="L858" s="59"/>
      <c r="M858" s="59"/>
      <c r="N858" s="56">
        <f t="shared" si="120"/>
        <v>0</v>
      </c>
      <c r="O858" s="11">
        <f t="shared" si="121"/>
        <v>0</v>
      </c>
      <c r="P858" s="11">
        <f t="shared" si="122"/>
        <v>0</v>
      </c>
      <c r="Q858" s="11">
        <f t="shared" si="123"/>
        <v>0</v>
      </c>
      <c r="R858" s="230" t="str">
        <f t="shared" si="124"/>
        <v xml:space="preserve"> </v>
      </c>
      <c r="S858" s="230" t="str">
        <f t="shared" si="125"/>
        <v xml:space="preserve"> </v>
      </c>
      <c r="T858" s="230" t="str">
        <f t="shared" si="126"/>
        <v xml:space="preserve"> </v>
      </c>
    </row>
    <row r="859" spans="1:20" x14ac:dyDescent="0.2">
      <c r="A859" s="10" t="str">
        <f>IF(COUNTRY_INFO!A859=0," ",COUNTRY_INFO!A859)</f>
        <v>Ethiopia</v>
      </c>
      <c r="B859" s="10" t="str">
        <f>IF(COUNTRY_INFO!B859=0," ",COUNTRY_INFO!B859)</f>
        <v>TigrayCentral Tigray</v>
      </c>
      <c r="C859" s="10" t="str">
        <f>IF(COUNTRY_INFO!C859=0," ",COUNTRY_INFO!C859)</f>
        <v>Geter Adwa</v>
      </c>
      <c r="D859" s="11" t="str">
        <f>IF(COUNTRY_INFO!$T$9:$T$1000="MDA3 (IVM)", COUNTRY_INFO!$T$9:$T$1000, " ")</f>
        <v xml:space="preserve"> </v>
      </c>
      <c r="E859" s="109"/>
      <c r="F859" s="288"/>
      <c r="G859" s="288"/>
      <c r="H859" s="11">
        <f t="shared" si="118"/>
        <v>0</v>
      </c>
      <c r="I859" s="18"/>
      <c r="J859" s="18"/>
      <c r="K859" s="14">
        <f t="shared" si="119"/>
        <v>0</v>
      </c>
      <c r="L859" s="59"/>
      <c r="M859" s="59"/>
      <c r="N859" s="56">
        <f t="shared" si="120"/>
        <v>0</v>
      </c>
      <c r="O859" s="11">
        <f t="shared" si="121"/>
        <v>0</v>
      </c>
      <c r="P859" s="11">
        <f t="shared" si="122"/>
        <v>0</v>
      </c>
      <c r="Q859" s="11">
        <f t="shared" si="123"/>
        <v>0</v>
      </c>
      <c r="R859" s="230" t="str">
        <f t="shared" si="124"/>
        <v xml:space="preserve"> </v>
      </c>
      <c r="S859" s="230" t="str">
        <f t="shared" si="125"/>
        <v xml:space="preserve"> </v>
      </c>
      <c r="T859" s="230" t="str">
        <f t="shared" si="126"/>
        <v xml:space="preserve"> </v>
      </c>
    </row>
    <row r="860" spans="1:20" x14ac:dyDescent="0.2">
      <c r="A860" s="10" t="str">
        <f>IF(COUNTRY_INFO!A860=0," ",COUNTRY_INFO!A860)</f>
        <v>Ethiopia</v>
      </c>
      <c r="B860" s="10" t="str">
        <f>IF(COUNTRY_INFO!B860=0," ",COUNTRY_INFO!B860)</f>
        <v>TigrayCentral Tigray</v>
      </c>
      <c r="C860" s="10" t="str">
        <f>IF(COUNTRY_INFO!C860=0," ",COUNTRY_INFO!C860)</f>
        <v>Kolla Temben</v>
      </c>
      <c r="D860" s="11" t="str">
        <f>IF(COUNTRY_INFO!$T$9:$T$1000="MDA3 (IVM)", COUNTRY_INFO!$T$9:$T$1000, " ")</f>
        <v xml:space="preserve"> </v>
      </c>
      <c r="E860" s="109"/>
      <c r="F860" s="288"/>
      <c r="G860" s="288"/>
      <c r="H860" s="11">
        <f t="shared" si="118"/>
        <v>0</v>
      </c>
      <c r="I860" s="18"/>
      <c r="J860" s="18"/>
      <c r="K860" s="14">
        <f t="shared" si="119"/>
        <v>0</v>
      </c>
      <c r="L860" s="59"/>
      <c r="M860" s="59"/>
      <c r="N860" s="56">
        <f t="shared" si="120"/>
        <v>0</v>
      </c>
      <c r="O860" s="11">
        <f t="shared" si="121"/>
        <v>0</v>
      </c>
      <c r="P860" s="11">
        <f t="shared" si="122"/>
        <v>0</v>
      </c>
      <c r="Q860" s="11">
        <f t="shared" si="123"/>
        <v>0</v>
      </c>
      <c r="R860" s="230" t="str">
        <f t="shared" si="124"/>
        <v xml:space="preserve"> </v>
      </c>
      <c r="S860" s="230" t="str">
        <f t="shared" si="125"/>
        <v xml:space="preserve"> </v>
      </c>
      <c r="T860" s="230" t="str">
        <f t="shared" si="126"/>
        <v xml:space="preserve"> </v>
      </c>
    </row>
    <row r="861" spans="1:20" x14ac:dyDescent="0.2">
      <c r="A861" s="10" t="str">
        <f>IF(COUNTRY_INFO!A861=0," ",COUNTRY_INFO!A861)</f>
        <v>Ethiopia</v>
      </c>
      <c r="B861" s="10" t="str">
        <f>IF(COUNTRY_INFO!B861=0," ",COUNTRY_INFO!B861)</f>
        <v>TigrayCentral Tigray</v>
      </c>
      <c r="C861" s="10" t="str">
        <f>IF(COUNTRY_INFO!C861=0," ",COUNTRY_INFO!C861)</f>
        <v>Laelay Maichew</v>
      </c>
      <c r="D861" s="11" t="str">
        <f>IF(COUNTRY_INFO!$T$9:$T$1000="MDA3 (IVM)", COUNTRY_INFO!$T$9:$T$1000, " ")</f>
        <v xml:space="preserve"> </v>
      </c>
      <c r="E861" s="109"/>
      <c r="F861" s="288"/>
      <c r="G861" s="288"/>
      <c r="H861" s="11">
        <f t="shared" si="118"/>
        <v>0</v>
      </c>
      <c r="I861" s="18"/>
      <c r="J861" s="18"/>
      <c r="K861" s="14">
        <f t="shared" si="119"/>
        <v>0</v>
      </c>
      <c r="L861" s="59"/>
      <c r="M861" s="59"/>
      <c r="N861" s="56">
        <f t="shared" si="120"/>
        <v>0</v>
      </c>
      <c r="O861" s="11">
        <f t="shared" si="121"/>
        <v>0</v>
      </c>
      <c r="P861" s="11">
        <f t="shared" si="122"/>
        <v>0</v>
      </c>
      <c r="Q861" s="11">
        <f t="shared" si="123"/>
        <v>0</v>
      </c>
      <c r="R861" s="230" t="str">
        <f t="shared" si="124"/>
        <v xml:space="preserve"> </v>
      </c>
      <c r="S861" s="230" t="str">
        <f t="shared" si="125"/>
        <v xml:space="preserve"> </v>
      </c>
      <c r="T861" s="230" t="str">
        <f t="shared" si="126"/>
        <v xml:space="preserve"> </v>
      </c>
    </row>
    <row r="862" spans="1:20" x14ac:dyDescent="0.2">
      <c r="A862" s="10" t="str">
        <f>IF(COUNTRY_INFO!A862=0," ",COUNTRY_INFO!A862)</f>
        <v>Ethiopia</v>
      </c>
      <c r="B862" s="10" t="str">
        <f>IF(COUNTRY_INFO!B862=0," ",COUNTRY_INFO!B862)</f>
        <v>TigrayCentral Tigray</v>
      </c>
      <c r="C862" s="10" t="str">
        <f>IF(COUNTRY_INFO!C862=0," ",COUNTRY_INFO!C862)</f>
        <v>Mereb Lekhe</v>
      </c>
      <c r="D862" s="11" t="str">
        <f>IF(COUNTRY_INFO!$T$9:$T$1000="MDA3 (IVM)", COUNTRY_INFO!$T$9:$T$1000, " ")</f>
        <v xml:space="preserve"> </v>
      </c>
      <c r="E862" s="109"/>
      <c r="F862" s="288"/>
      <c r="G862" s="288"/>
      <c r="H862" s="11">
        <f t="shared" si="118"/>
        <v>0</v>
      </c>
      <c r="I862" s="18"/>
      <c r="J862" s="18"/>
      <c r="K862" s="14">
        <f t="shared" si="119"/>
        <v>0</v>
      </c>
      <c r="L862" s="59"/>
      <c r="M862" s="59"/>
      <c r="N862" s="56">
        <f t="shared" si="120"/>
        <v>0</v>
      </c>
      <c r="O862" s="11">
        <f t="shared" si="121"/>
        <v>0</v>
      </c>
      <c r="P862" s="11">
        <f t="shared" si="122"/>
        <v>0</v>
      </c>
      <c r="Q862" s="11">
        <f t="shared" si="123"/>
        <v>0</v>
      </c>
      <c r="R862" s="230" t="str">
        <f t="shared" si="124"/>
        <v xml:space="preserve"> </v>
      </c>
      <c r="S862" s="230" t="str">
        <f t="shared" si="125"/>
        <v xml:space="preserve"> </v>
      </c>
      <c r="T862" s="230" t="str">
        <f t="shared" si="126"/>
        <v xml:space="preserve"> </v>
      </c>
    </row>
    <row r="863" spans="1:20" x14ac:dyDescent="0.2">
      <c r="A863" s="10" t="str">
        <f>IF(COUNTRY_INFO!A863=0," ",COUNTRY_INFO!A863)</f>
        <v>Ethiopia</v>
      </c>
      <c r="B863" s="10" t="str">
        <f>IF(COUNTRY_INFO!B863=0," ",COUNTRY_INFO!B863)</f>
        <v>TigrayCentral Tigray</v>
      </c>
      <c r="C863" s="10" t="str">
        <f>IF(COUNTRY_INFO!C863=0," ",COUNTRY_INFO!C863)</f>
        <v>Naeder Adet</v>
      </c>
      <c r="D863" s="11" t="str">
        <f>IF(COUNTRY_INFO!$T$9:$T$1000="MDA3 (IVM)", COUNTRY_INFO!$T$9:$T$1000, " ")</f>
        <v xml:space="preserve"> </v>
      </c>
      <c r="E863" s="109"/>
      <c r="F863" s="288"/>
      <c r="G863" s="288"/>
      <c r="H863" s="11">
        <f t="shared" si="118"/>
        <v>0</v>
      </c>
      <c r="I863" s="18"/>
      <c r="J863" s="18"/>
      <c r="K863" s="14">
        <f t="shared" si="119"/>
        <v>0</v>
      </c>
      <c r="L863" s="59"/>
      <c r="M863" s="59"/>
      <c r="N863" s="56">
        <f t="shared" si="120"/>
        <v>0</v>
      </c>
      <c r="O863" s="11">
        <f t="shared" si="121"/>
        <v>0</v>
      </c>
      <c r="P863" s="11">
        <f t="shared" si="122"/>
        <v>0</v>
      </c>
      <c r="Q863" s="11">
        <f t="shared" si="123"/>
        <v>0</v>
      </c>
      <c r="R863" s="230" t="str">
        <f t="shared" si="124"/>
        <v xml:space="preserve"> </v>
      </c>
      <c r="S863" s="230" t="str">
        <f t="shared" si="125"/>
        <v xml:space="preserve"> </v>
      </c>
      <c r="T863" s="230" t="str">
        <f t="shared" si="126"/>
        <v xml:space="preserve"> </v>
      </c>
    </row>
    <row r="864" spans="1:20" x14ac:dyDescent="0.2">
      <c r="A864" s="10" t="str">
        <f>IF(COUNTRY_INFO!A864=0," ",COUNTRY_INFO!A864)</f>
        <v>Ethiopia</v>
      </c>
      <c r="B864" s="10" t="str">
        <f>IF(COUNTRY_INFO!B864=0," ",COUNTRY_INFO!B864)</f>
        <v>TigrayCentral Tigray</v>
      </c>
      <c r="C864" s="10" t="str">
        <f>IF(COUNTRY_INFO!C864=0," ",COUNTRY_INFO!C864)</f>
        <v>Tahtay Maichew</v>
      </c>
      <c r="D864" s="11" t="str">
        <f>IF(COUNTRY_INFO!$T$9:$T$1000="MDA3 (IVM)", COUNTRY_INFO!$T$9:$T$1000, " ")</f>
        <v xml:space="preserve"> </v>
      </c>
      <c r="E864" s="109"/>
      <c r="F864" s="288"/>
      <c r="G864" s="288"/>
      <c r="H864" s="11">
        <f t="shared" si="118"/>
        <v>0</v>
      </c>
      <c r="I864" s="18"/>
      <c r="J864" s="18"/>
      <c r="K864" s="14">
        <f t="shared" si="119"/>
        <v>0</v>
      </c>
      <c r="L864" s="59"/>
      <c r="M864" s="59"/>
      <c r="N864" s="56">
        <f t="shared" si="120"/>
        <v>0</v>
      </c>
      <c r="O864" s="11">
        <f t="shared" si="121"/>
        <v>0</v>
      </c>
      <c r="P864" s="11">
        <f t="shared" si="122"/>
        <v>0</v>
      </c>
      <c r="Q864" s="11">
        <f t="shared" si="123"/>
        <v>0</v>
      </c>
      <c r="R864" s="230" t="str">
        <f t="shared" si="124"/>
        <v xml:space="preserve"> </v>
      </c>
      <c r="S864" s="230" t="str">
        <f t="shared" si="125"/>
        <v xml:space="preserve"> </v>
      </c>
      <c r="T864" s="230" t="str">
        <f t="shared" si="126"/>
        <v xml:space="preserve"> </v>
      </c>
    </row>
    <row r="865" spans="1:20" x14ac:dyDescent="0.2">
      <c r="A865" s="10" t="str">
        <f>IF(COUNTRY_INFO!A865=0," ",COUNTRY_INFO!A865)</f>
        <v>Ethiopia</v>
      </c>
      <c r="B865" s="10" t="str">
        <f>IF(COUNTRY_INFO!B865=0," ",COUNTRY_INFO!B865)</f>
        <v>TigrayCentral Tigray</v>
      </c>
      <c r="C865" s="10" t="str">
        <f>IF(COUNTRY_INFO!C865=0," ",COUNTRY_INFO!C865)</f>
        <v>Tanqua Abergele</v>
      </c>
      <c r="D865" s="11" t="str">
        <f>IF(COUNTRY_INFO!$T$9:$T$1000="MDA3 (IVM)", COUNTRY_INFO!$T$9:$T$1000, " ")</f>
        <v xml:space="preserve"> </v>
      </c>
      <c r="E865" s="109"/>
      <c r="F865" s="288"/>
      <c r="G865" s="288"/>
      <c r="H865" s="11">
        <f t="shared" si="118"/>
        <v>0</v>
      </c>
      <c r="I865" s="18"/>
      <c r="J865" s="18"/>
      <c r="K865" s="14">
        <f t="shared" si="119"/>
        <v>0</v>
      </c>
      <c r="L865" s="59"/>
      <c r="M865" s="59"/>
      <c r="N865" s="56">
        <f t="shared" si="120"/>
        <v>0</v>
      </c>
      <c r="O865" s="11">
        <f t="shared" si="121"/>
        <v>0</v>
      </c>
      <c r="P865" s="11">
        <f t="shared" si="122"/>
        <v>0</v>
      </c>
      <c r="Q865" s="11">
        <f t="shared" si="123"/>
        <v>0</v>
      </c>
      <c r="R865" s="230" t="str">
        <f t="shared" si="124"/>
        <v xml:space="preserve"> </v>
      </c>
      <c r="S865" s="230" t="str">
        <f t="shared" si="125"/>
        <v xml:space="preserve"> </v>
      </c>
      <c r="T865" s="230" t="str">
        <f t="shared" si="126"/>
        <v xml:space="preserve"> </v>
      </c>
    </row>
    <row r="866" spans="1:20" x14ac:dyDescent="0.2">
      <c r="A866" s="10" t="str">
        <f>IF(COUNTRY_INFO!A866=0," ",COUNTRY_INFO!A866)</f>
        <v>Ethiopia</v>
      </c>
      <c r="B866" s="10" t="str">
        <f>IF(COUNTRY_INFO!B866=0," ",COUNTRY_INFO!B866)</f>
        <v>TigrayCentral Tigray</v>
      </c>
      <c r="C866" s="10" t="str">
        <f>IF(COUNTRY_INFO!C866=0," ",COUNTRY_INFO!C866)</f>
        <v>Werei Lekhe</v>
      </c>
      <c r="D866" s="11" t="str">
        <f>IF(COUNTRY_INFO!$T$9:$T$1000="MDA3 (IVM)", COUNTRY_INFO!$T$9:$T$1000, " ")</f>
        <v xml:space="preserve"> </v>
      </c>
      <c r="E866" s="109"/>
      <c r="F866" s="288"/>
      <c r="G866" s="288"/>
      <c r="H866" s="11">
        <f t="shared" si="118"/>
        <v>0</v>
      </c>
      <c r="I866" s="18"/>
      <c r="J866" s="18"/>
      <c r="K866" s="14">
        <f t="shared" si="119"/>
        <v>0</v>
      </c>
      <c r="L866" s="59"/>
      <c r="M866" s="59"/>
      <c r="N866" s="56">
        <f t="shared" si="120"/>
        <v>0</v>
      </c>
      <c r="O866" s="11">
        <f t="shared" si="121"/>
        <v>0</v>
      </c>
      <c r="P866" s="11">
        <f t="shared" si="122"/>
        <v>0</v>
      </c>
      <c r="Q866" s="11">
        <f t="shared" si="123"/>
        <v>0</v>
      </c>
      <c r="R866" s="230" t="str">
        <f t="shared" si="124"/>
        <v xml:space="preserve"> </v>
      </c>
      <c r="S866" s="230" t="str">
        <f t="shared" si="125"/>
        <v xml:space="preserve"> </v>
      </c>
      <c r="T866" s="230" t="str">
        <f t="shared" si="126"/>
        <v xml:space="preserve"> </v>
      </c>
    </row>
    <row r="867" spans="1:20" x14ac:dyDescent="0.2">
      <c r="A867" s="10" t="str">
        <f>IF(COUNTRY_INFO!A867=0," ",COUNTRY_INFO!A867)</f>
        <v>Ethiopia</v>
      </c>
      <c r="B867" s="10" t="str">
        <f>IF(COUNTRY_INFO!B867=0," ",COUNTRY_INFO!B867)</f>
        <v>TigrayEastern Tigray</v>
      </c>
      <c r="C867" s="10" t="str">
        <f>IF(COUNTRY_INFO!C867=0," ",COUNTRY_INFO!C867)</f>
        <v>Adigrat town</v>
      </c>
      <c r="D867" s="11" t="str">
        <f>IF(COUNTRY_INFO!$T$9:$T$1000="MDA3 (IVM)", COUNTRY_INFO!$T$9:$T$1000, " ")</f>
        <v xml:space="preserve"> </v>
      </c>
      <c r="E867" s="109"/>
      <c r="F867" s="288"/>
      <c r="G867" s="288"/>
      <c r="H867" s="11">
        <f t="shared" si="118"/>
        <v>0</v>
      </c>
      <c r="I867" s="18"/>
      <c r="J867" s="18"/>
      <c r="K867" s="14">
        <f t="shared" si="119"/>
        <v>0</v>
      </c>
      <c r="L867" s="59"/>
      <c r="M867" s="59"/>
      <c r="N867" s="56">
        <f t="shared" si="120"/>
        <v>0</v>
      </c>
      <c r="O867" s="11">
        <f t="shared" si="121"/>
        <v>0</v>
      </c>
      <c r="P867" s="11">
        <f t="shared" si="122"/>
        <v>0</v>
      </c>
      <c r="Q867" s="11">
        <f t="shared" si="123"/>
        <v>0</v>
      </c>
      <c r="R867" s="230" t="str">
        <f t="shared" si="124"/>
        <v xml:space="preserve"> </v>
      </c>
      <c r="S867" s="230" t="str">
        <f t="shared" si="125"/>
        <v xml:space="preserve"> </v>
      </c>
      <c r="T867" s="230" t="str">
        <f t="shared" si="126"/>
        <v xml:space="preserve"> </v>
      </c>
    </row>
    <row r="868" spans="1:20" x14ac:dyDescent="0.2">
      <c r="A868" s="10" t="str">
        <f>IF(COUNTRY_INFO!A868=0," ",COUNTRY_INFO!A868)</f>
        <v>Ethiopia</v>
      </c>
      <c r="B868" s="10" t="str">
        <f>IF(COUNTRY_INFO!B868=0," ",COUNTRY_INFO!B868)</f>
        <v>TigrayEastern Tigray</v>
      </c>
      <c r="C868" s="10" t="str">
        <f>IF(COUNTRY_INFO!C868=0," ",COUNTRY_INFO!C868)</f>
        <v>Atsibi Wonberta</v>
      </c>
      <c r="D868" s="11" t="str">
        <f>IF(COUNTRY_INFO!$T$9:$T$1000="MDA3 (IVM)", COUNTRY_INFO!$T$9:$T$1000, " ")</f>
        <v xml:space="preserve"> </v>
      </c>
      <c r="E868" s="109"/>
      <c r="F868" s="288"/>
      <c r="G868" s="288"/>
      <c r="H868" s="11">
        <f t="shared" si="118"/>
        <v>0</v>
      </c>
      <c r="I868" s="18"/>
      <c r="J868" s="18"/>
      <c r="K868" s="14">
        <f t="shared" si="119"/>
        <v>0</v>
      </c>
      <c r="L868" s="59"/>
      <c r="M868" s="59"/>
      <c r="N868" s="56">
        <f t="shared" si="120"/>
        <v>0</v>
      </c>
      <c r="O868" s="11">
        <f t="shared" si="121"/>
        <v>0</v>
      </c>
      <c r="P868" s="11">
        <f t="shared" si="122"/>
        <v>0</v>
      </c>
      <c r="Q868" s="11">
        <f t="shared" si="123"/>
        <v>0</v>
      </c>
      <c r="R868" s="230" t="str">
        <f t="shared" si="124"/>
        <v xml:space="preserve"> </v>
      </c>
      <c r="S868" s="230" t="str">
        <f t="shared" si="125"/>
        <v xml:space="preserve"> </v>
      </c>
      <c r="T868" s="230" t="str">
        <f t="shared" si="126"/>
        <v xml:space="preserve"> </v>
      </c>
    </row>
    <row r="869" spans="1:20" x14ac:dyDescent="0.2">
      <c r="A869" s="10" t="str">
        <f>IF(COUNTRY_INFO!A869=0," ",COUNTRY_INFO!A869)</f>
        <v>Ethiopia</v>
      </c>
      <c r="B869" s="10" t="str">
        <f>IF(COUNTRY_INFO!B869=0," ",COUNTRY_INFO!B869)</f>
        <v>TigrayEastern Tigray</v>
      </c>
      <c r="C869" s="10" t="str">
        <f>IF(COUNTRY_INFO!C869=0," ",COUNTRY_INFO!C869)</f>
        <v>Erob</v>
      </c>
      <c r="D869" s="11" t="str">
        <f>IF(COUNTRY_INFO!$T$9:$T$1000="MDA3 (IVM)", COUNTRY_INFO!$T$9:$T$1000, " ")</f>
        <v xml:space="preserve"> </v>
      </c>
      <c r="E869" s="109"/>
      <c r="F869" s="288"/>
      <c r="G869" s="288"/>
      <c r="H869" s="11">
        <f t="shared" si="118"/>
        <v>0</v>
      </c>
      <c r="I869" s="18"/>
      <c r="J869" s="18"/>
      <c r="K869" s="14">
        <f t="shared" si="119"/>
        <v>0</v>
      </c>
      <c r="L869" s="59"/>
      <c r="M869" s="59"/>
      <c r="N869" s="56">
        <f t="shared" si="120"/>
        <v>0</v>
      </c>
      <c r="O869" s="11">
        <f t="shared" si="121"/>
        <v>0</v>
      </c>
      <c r="P869" s="11">
        <f t="shared" si="122"/>
        <v>0</v>
      </c>
      <c r="Q869" s="11">
        <f t="shared" si="123"/>
        <v>0</v>
      </c>
      <c r="R869" s="230" t="str">
        <f t="shared" si="124"/>
        <v xml:space="preserve"> </v>
      </c>
      <c r="S869" s="230" t="str">
        <f t="shared" si="125"/>
        <v xml:space="preserve"> </v>
      </c>
      <c r="T869" s="230" t="str">
        <f t="shared" si="126"/>
        <v xml:space="preserve"> </v>
      </c>
    </row>
    <row r="870" spans="1:20" x14ac:dyDescent="0.2">
      <c r="A870" s="10" t="str">
        <f>IF(COUNTRY_INFO!A870=0," ",COUNTRY_INFO!A870)</f>
        <v>Ethiopia</v>
      </c>
      <c r="B870" s="10" t="str">
        <f>IF(COUNTRY_INFO!B870=0," ",COUNTRY_INFO!B870)</f>
        <v>TigrayEastern Tigray</v>
      </c>
      <c r="C870" s="10" t="str">
        <f>IF(COUNTRY_INFO!C870=0," ",COUNTRY_INFO!C870)</f>
        <v>Ganta Afeshum</v>
      </c>
      <c r="D870" s="11" t="str">
        <f>IF(COUNTRY_INFO!$T$9:$T$1000="MDA3 (IVM)", COUNTRY_INFO!$T$9:$T$1000, " ")</f>
        <v xml:space="preserve"> </v>
      </c>
      <c r="E870" s="109"/>
      <c r="F870" s="288"/>
      <c r="G870" s="288"/>
      <c r="H870" s="11">
        <f t="shared" si="118"/>
        <v>0</v>
      </c>
      <c r="I870" s="18"/>
      <c r="J870" s="18"/>
      <c r="K870" s="14">
        <f t="shared" si="119"/>
        <v>0</v>
      </c>
      <c r="L870" s="59"/>
      <c r="M870" s="59"/>
      <c r="N870" s="56">
        <f t="shared" si="120"/>
        <v>0</v>
      </c>
      <c r="O870" s="11">
        <f t="shared" si="121"/>
        <v>0</v>
      </c>
      <c r="P870" s="11">
        <f t="shared" si="122"/>
        <v>0</v>
      </c>
      <c r="Q870" s="11">
        <f t="shared" si="123"/>
        <v>0</v>
      </c>
      <c r="R870" s="230" t="str">
        <f t="shared" si="124"/>
        <v xml:space="preserve"> </v>
      </c>
      <c r="S870" s="230" t="str">
        <f t="shared" si="125"/>
        <v xml:space="preserve"> </v>
      </c>
      <c r="T870" s="230" t="str">
        <f t="shared" si="126"/>
        <v xml:space="preserve"> </v>
      </c>
    </row>
    <row r="871" spans="1:20" x14ac:dyDescent="0.2">
      <c r="A871" s="10" t="str">
        <f>IF(COUNTRY_INFO!A871=0," ",COUNTRY_INFO!A871)</f>
        <v>Ethiopia</v>
      </c>
      <c r="B871" s="10" t="str">
        <f>IF(COUNTRY_INFO!B871=0," ",COUNTRY_INFO!B871)</f>
        <v>TigrayEastern Tigray</v>
      </c>
      <c r="C871" s="10" t="str">
        <f>IF(COUNTRY_INFO!C871=0," ",COUNTRY_INFO!C871)</f>
        <v>Glomekeda</v>
      </c>
      <c r="D871" s="11" t="str">
        <f>IF(COUNTRY_INFO!$T$9:$T$1000="MDA3 (IVM)", COUNTRY_INFO!$T$9:$T$1000, " ")</f>
        <v xml:space="preserve"> </v>
      </c>
      <c r="E871" s="109"/>
      <c r="F871" s="288"/>
      <c r="G871" s="288"/>
      <c r="H871" s="11">
        <f t="shared" si="118"/>
        <v>0</v>
      </c>
      <c r="I871" s="18"/>
      <c r="J871" s="18"/>
      <c r="K871" s="14">
        <f t="shared" si="119"/>
        <v>0</v>
      </c>
      <c r="L871" s="59"/>
      <c r="M871" s="59"/>
      <c r="N871" s="56">
        <f t="shared" si="120"/>
        <v>0</v>
      </c>
      <c r="O871" s="11">
        <f t="shared" si="121"/>
        <v>0</v>
      </c>
      <c r="P871" s="11">
        <f t="shared" si="122"/>
        <v>0</v>
      </c>
      <c r="Q871" s="11">
        <f t="shared" si="123"/>
        <v>0</v>
      </c>
      <c r="R871" s="230" t="str">
        <f t="shared" si="124"/>
        <v xml:space="preserve"> </v>
      </c>
      <c r="S871" s="230" t="str">
        <f t="shared" si="125"/>
        <v xml:space="preserve"> </v>
      </c>
      <c r="T871" s="230" t="str">
        <f t="shared" si="126"/>
        <v xml:space="preserve"> </v>
      </c>
    </row>
    <row r="872" spans="1:20" x14ac:dyDescent="0.2">
      <c r="A872" s="10" t="str">
        <f>IF(COUNTRY_INFO!A872=0," ",COUNTRY_INFO!A872)</f>
        <v>Ethiopia</v>
      </c>
      <c r="B872" s="10" t="str">
        <f>IF(COUNTRY_INFO!B872=0," ",COUNTRY_INFO!B872)</f>
        <v>TigrayEastern Tigray</v>
      </c>
      <c r="C872" s="10" t="str">
        <f>IF(COUNTRY_INFO!C872=0," ",COUNTRY_INFO!C872)</f>
        <v>Hawzien</v>
      </c>
      <c r="D872" s="11" t="str">
        <f>IF(COUNTRY_INFO!$T$9:$T$1000="MDA3 (IVM)", COUNTRY_INFO!$T$9:$T$1000, " ")</f>
        <v xml:space="preserve"> </v>
      </c>
      <c r="E872" s="109"/>
      <c r="F872" s="288"/>
      <c r="G872" s="288"/>
      <c r="H872" s="11">
        <f t="shared" si="118"/>
        <v>0</v>
      </c>
      <c r="I872" s="18"/>
      <c r="J872" s="18"/>
      <c r="K872" s="14">
        <f t="shared" si="119"/>
        <v>0</v>
      </c>
      <c r="L872" s="59"/>
      <c r="M872" s="59"/>
      <c r="N872" s="56">
        <f t="shared" si="120"/>
        <v>0</v>
      </c>
      <c r="O872" s="11">
        <f t="shared" si="121"/>
        <v>0</v>
      </c>
      <c r="P872" s="11">
        <f t="shared" si="122"/>
        <v>0</v>
      </c>
      <c r="Q872" s="11">
        <f t="shared" si="123"/>
        <v>0</v>
      </c>
      <c r="R872" s="230" t="str">
        <f t="shared" si="124"/>
        <v xml:space="preserve"> </v>
      </c>
      <c r="S872" s="230" t="str">
        <f t="shared" si="125"/>
        <v xml:space="preserve"> </v>
      </c>
      <c r="T872" s="230" t="str">
        <f t="shared" si="126"/>
        <v xml:space="preserve"> </v>
      </c>
    </row>
    <row r="873" spans="1:20" x14ac:dyDescent="0.2">
      <c r="A873" s="10" t="str">
        <f>IF(COUNTRY_INFO!A873=0," ",COUNTRY_INFO!A873)</f>
        <v>Ethiopia</v>
      </c>
      <c r="B873" s="10" t="str">
        <f>IF(COUNTRY_INFO!B873=0," ",COUNTRY_INFO!B873)</f>
        <v>TigrayEastern Tigray</v>
      </c>
      <c r="C873" s="10" t="str">
        <f>IF(COUNTRY_INFO!C873=0," ",COUNTRY_INFO!C873)</f>
        <v>Kilite Awlalo</v>
      </c>
      <c r="D873" s="11" t="str">
        <f>IF(COUNTRY_INFO!$T$9:$T$1000="MDA3 (IVM)", COUNTRY_INFO!$T$9:$T$1000, " ")</f>
        <v xml:space="preserve"> </v>
      </c>
      <c r="E873" s="109"/>
      <c r="F873" s="288"/>
      <c r="G873" s="288"/>
      <c r="H873" s="11">
        <f t="shared" si="118"/>
        <v>0</v>
      </c>
      <c r="I873" s="18"/>
      <c r="J873" s="18"/>
      <c r="K873" s="14">
        <f t="shared" si="119"/>
        <v>0</v>
      </c>
      <c r="L873" s="59"/>
      <c r="M873" s="59"/>
      <c r="N873" s="56">
        <f t="shared" si="120"/>
        <v>0</v>
      </c>
      <c r="O873" s="11">
        <f t="shared" si="121"/>
        <v>0</v>
      </c>
      <c r="P873" s="11">
        <f t="shared" si="122"/>
        <v>0</v>
      </c>
      <c r="Q873" s="11">
        <f t="shared" si="123"/>
        <v>0</v>
      </c>
      <c r="R873" s="230" t="str">
        <f t="shared" si="124"/>
        <v xml:space="preserve"> </v>
      </c>
      <c r="S873" s="230" t="str">
        <f t="shared" si="125"/>
        <v xml:space="preserve"> </v>
      </c>
      <c r="T873" s="230" t="str">
        <f t="shared" si="126"/>
        <v xml:space="preserve"> </v>
      </c>
    </row>
    <row r="874" spans="1:20" x14ac:dyDescent="0.2">
      <c r="A874" s="10" t="str">
        <f>IF(COUNTRY_INFO!A874=0," ",COUNTRY_INFO!A874)</f>
        <v>Ethiopia</v>
      </c>
      <c r="B874" s="10" t="str">
        <f>IF(COUNTRY_INFO!B874=0," ",COUNTRY_INFO!B874)</f>
        <v>TigrayEastern Tigray</v>
      </c>
      <c r="C874" s="10" t="str">
        <f>IF(COUNTRY_INFO!C874=0," ",COUNTRY_INFO!C874)</f>
        <v>Saesi Tsaeda Amba</v>
      </c>
      <c r="D874" s="11" t="str">
        <f>IF(COUNTRY_INFO!$T$9:$T$1000="MDA3 (IVM)", COUNTRY_INFO!$T$9:$T$1000, " ")</f>
        <v xml:space="preserve"> </v>
      </c>
      <c r="E874" s="109"/>
      <c r="F874" s="288"/>
      <c r="G874" s="288"/>
      <c r="H874" s="11">
        <f t="shared" si="118"/>
        <v>0</v>
      </c>
      <c r="I874" s="18"/>
      <c r="J874" s="18"/>
      <c r="K874" s="14">
        <f t="shared" si="119"/>
        <v>0</v>
      </c>
      <c r="L874" s="59"/>
      <c r="M874" s="59"/>
      <c r="N874" s="56">
        <f t="shared" si="120"/>
        <v>0</v>
      </c>
      <c r="O874" s="11">
        <f t="shared" si="121"/>
        <v>0</v>
      </c>
      <c r="P874" s="11">
        <f t="shared" si="122"/>
        <v>0</v>
      </c>
      <c r="Q874" s="11">
        <f t="shared" si="123"/>
        <v>0</v>
      </c>
      <c r="R874" s="230" t="str">
        <f t="shared" si="124"/>
        <v xml:space="preserve"> </v>
      </c>
      <c r="S874" s="230" t="str">
        <f t="shared" si="125"/>
        <v xml:space="preserve"> </v>
      </c>
      <c r="T874" s="230" t="str">
        <f t="shared" si="126"/>
        <v xml:space="preserve"> </v>
      </c>
    </row>
    <row r="875" spans="1:20" x14ac:dyDescent="0.2">
      <c r="A875" s="10" t="str">
        <f>IF(COUNTRY_INFO!A875=0," ",COUNTRY_INFO!A875)</f>
        <v>Ethiopia</v>
      </c>
      <c r="B875" s="10" t="str">
        <f>IF(COUNTRY_INFO!B875=0," ",COUNTRY_INFO!B875)</f>
        <v>TigrayEastern Tigray</v>
      </c>
      <c r="C875" s="10" t="str">
        <f>IF(COUNTRY_INFO!C875=0," ",COUNTRY_INFO!C875)</f>
        <v>Wukro Town</v>
      </c>
      <c r="D875" s="11" t="str">
        <f>IF(COUNTRY_INFO!$T$9:$T$1000="MDA3 (IVM)", COUNTRY_INFO!$T$9:$T$1000, " ")</f>
        <v xml:space="preserve"> </v>
      </c>
      <c r="E875" s="109"/>
      <c r="F875" s="288"/>
      <c r="G875" s="288"/>
      <c r="H875" s="11">
        <f t="shared" si="118"/>
        <v>0</v>
      </c>
      <c r="I875" s="18"/>
      <c r="J875" s="18"/>
      <c r="K875" s="14">
        <f t="shared" si="119"/>
        <v>0</v>
      </c>
      <c r="L875" s="59"/>
      <c r="M875" s="59"/>
      <c r="N875" s="56">
        <f t="shared" si="120"/>
        <v>0</v>
      </c>
      <c r="O875" s="11">
        <f t="shared" si="121"/>
        <v>0</v>
      </c>
      <c r="P875" s="11">
        <f t="shared" si="122"/>
        <v>0</v>
      </c>
      <c r="Q875" s="11">
        <f t="shared" si="123"/>
        <v>0</v>
      </c>
      <c r="R875" s="230" t="str">
        <f t="shared" si="124"/>
        <v xml:space="preserve"> </v>
      </c>
      <c r="S875" s="230" t="str">
        <f t="shared" si="125"/>
        <v xml:space="preserve"> </v>
      </c>
      <c r="T875" s="230" t="str">
        <f t="shared" si="126"/>
        <v xml:space="preserve"> </v>
      </c>
    </row>
    <row r="876" spans="1:20" x14ac:dyDescent="0.2">
      <c r="A876" s="10" t="str">
        <f>IF(COUNTRY_INFO!A876=0," ",COUNTRY_INFO!A876)</f>
        <v>Ethiopia</v>
      </c>
      <c r="B876" s="10" t="str">
        <f>IF(COUNTRY_INFO!B876=0," ",COUNTRY_INFO!B876)</f>
        <v>TigrayMekele</v>
      </c>
      <c r="C876" s="10" t="str">
        <f>IF(COUNTRY_INFO!C876=0," ",COUNTRY_INFO!C876)</f>
        <v>Adihaki</v>
      </c>
      <c r="D876" s="11" t="str">
        <f>IF(COUNTRY_INFO!$T$9:$T$1000="MDA3 (IVM)", COUNTRY_INFO!$T$9:$T$1000, " ")</f>
        <v xml:space="preserve"> </v>
      </c>
      <c r="E876" s="109"/>
      <c r="F876" s="288"/>
      <c r="G876" s="288"/>
      <c r="H876" s="11">
        <f t="shared" si="118"/>
        <v>0</v>
      </c>
      <c r="I876" s="18"/>
      <c r="J876" s="18"/>
      <c r="K876" s="14">
        <f t="shared" si="119"/>
        <v>0</v>
      </c>
      <c r="L876" s="59"/>
      <c r="M876" s="59"/>
      <c r="N876" s="56">
        <f t="shared" si="120"/>
        <v>0</v>
      </c>
      <c r="O876" s="11">
        <f t="shared" si="121"/>
        <v>0</v>
      </c>
      <c r="P876" s="11">
        <f t="shared" si="122"/>
        <v>0</v>
      </c>
      <c r="Q876" s="11">
        <f t="shared" si="123"/>
        <v>0</v>
      </c>
      <c r="R876" s="230" t="str">
        <f t="shared" si="124"/>
        <v xml:space="preserve"> </v>
      </c>
      <c r="S876" s="230" t="str">
        <f t="shared" si="125"/>
        <v xml:space="preserve"> </v>
      </c>
      <c r="T876" s="230" t="str">
        <f t="shared" si="126"/>
        <v xml:space="preserve"> </v>
      </c>
    </row>
    <row r="877" spans="1:20" x14ac:dyDescent="0.2">
      <c r="A877" s="10" t="str">
        <f>IF(COUNTRY_INFO!A877=0," ",COUNTRY_INFO!A877)</f>
        <v>Ethiopia</v>
      </c>
      <c r="B877" s="10" t="str">
        <f>IF(COUNTRY_INFO!B877=0," ",COUNTRY_INFO!B877)</f>
        <v>TigrayMekele</v>
      </c>
      <c r="C877" s="10" t="str">
        <f>IF(COUNTRY_INFO!C877=0," ",COUNTRY_INFO!C877)</f>
        <v>Ayder</v>
      </c>
      <c r="D877" s="11" t="str">
        <f>IF(COUNTRY_INFO!$T$9:$T$1000="MDA3 (IVM)", COUNTRY_INFO!$T$9:$T$1000, " ")</f>
        <v xml:space="preserve"> </v>
      </c>
      <c r="E877" s="109"/>
      <c r="F877" s="288"/>
      <c r="G877" s="288"/>
      <c r="H877" s="11">
        <f t="shared" si="118"/>
        <v>0</v>
      </c>
      <c r="I877" s="18"/>
      <c r="J877" s="18"/>
      <c r="K877" s="14">
        <f t="shared" si="119"/>
        <v>0</v>
      </c>
      <c r="L877" s="59"/>
      <c r="M877" s="59"/>
      <c r="N877" s="56">
        <f t="shared" si="120"/>
        <v>0</v>
      </c>
      <c r="O877" s="11">
        <f t="shared" si="121"/>
        <v>0</v>
      </c>
      <c r="P877" s="11">
        <f t="shared" si="122"/>
        <v>0</v>
      </c>
      <c r="Q877" s="11">
        <f t="shared" si="123"/>
        <v>0</v>
      </c>
      <c r="R877" s="230" t="str">
        <f t="shared" si="124"/>
        <v xml:space="preserve"> </v>
      </c>
      <c r="S877" s="230" t="str">
        <f t="shared" si="125"/>
        <v xml:space="preserve"> </v>
      </c>
      <c r="T877" s="230" t="str">
        <f t="shared" si="126"/>
        <v xml:space="preserve"> </v>
      </c>
    </row>
    <row r="878" spans="1:20" x14ac:dyDescent="0.2">
      <c r="A878" s="10" t="str">
        <f>IF(COUNTRY_INFO!A878=0," ",COUNTRY_INFO!A878)</f>
        <v>Ethiopia</v>
      </c>
      <c r="B878" s="10" t="str">
        <f>IF(COUNTRY_INFO!B878=0," ",COUNTRY_INFO!B878)</f>
        <v>TigrayMekele</v>
      </c>
      <c r="C878" s="10" t="str">
        <f>IF(COUNTRY_INFO!C878=0," ",COUNTRY_INFO!C878)</f>
        <v>Hadnet</v>
      </c>
      <c r="D878" s="11" t="str">
        <f>IF(COUNTRY_INFO!$T$9:$T$1000="MDA3 (IVM)", COUNTRY_INFO!$T$9:$T$1000, " ")</f>
        <v xml:space="preserve"> </v>
      </c>
      <c r="E878" s="109"/>
      <c r="F878" s="288"/>
      <c r="G878" s="288"/>
      <c r="H878" s="11">
        <f t="shared" si="118"/>
        <v>0</v>
      </c>
      <c r="I878" s="18"/>
      <c r="J878" s="18"/>
      <c r="K878" s="14">
        <f t="shared" si="119"/>
        <v>0</v>
      </c>
      <c r="L878" s="59"/>
      <c r="M878" s="59"/>
      <c r="N878" s="56">
        <f t="shared" si="120"/>
        <v>0</v>
      </c>
      <c r="O878" s="11">
        <f t="shared" si="121"/>
        <v>0</v>
      </c>
      <c r="P878" s="11">
        <f t="shared" si="122"/>
        <v>0</v>
      </c>
      <c r="Q878" s="11">
        <f t="shared" si="123"/>
        <v>0</v>
      </c>
      <c r="R878" s="230" t="str">
        <f t="shared" si="124"/>
        <v xml:space="preserve"> </v>
      </c>
      <c r="S878" s="230" t="str">
        <f t="shared" si="125"/>
        <v xml:space="preserve"> </v>
      </c>
      <c r="T878" s="230" t="str">
        <f t="shared" si="126"/>
        <v xml:space="preserve"> </v>
      </c>
    </row>
    <row r="879" spans="1:20" x14ac:dyDescent="0.2">
      <c r="A879" s="10" t="str">
        <f>IF(COUNTRY_INFO!A879=0," ",COUNTRY_INFO!A879)</f>
        <v>Ethiopia</v>
      </c>
      <c r="B879" s="10" t="str">
        <f>IF(COUNTRY_INFO!B879=0," ",COUNTRY_INFO!B879)</f>
        <v>TigrayMekele</v>
      </c>
      <c r="C879" s="10" t="str">
        <f>IF(COUNTRY_INFO!C879=0," ",COUNTRY_INFO!C879)</f>
        <v>Hawelti</v>
      </c>
      <c r="D879" s="11" t="str">
        <f>IF(COUNTRY_INFO!$T$9:$T$1000="MDA3 (IVM)", COUNTRY_INFO!$T$9:$T$1000, " ")</f>
        <v xml:space="preserve"> </v>
      </c>
      <c r="E879" s="109"/>
      <c r="F879" s="288"/>
      <c r="G879" s="288"/>
      <c r="H879" s="11">
        <f t="shared" si="118"/>
        <v>0</v>
      </c>
      <c r="I879" s="18"/>
      <c r="J879" s="18"/>
      <c r="K879" s="14">
        <f t="shared" si="119"/>
        <v>0</v>
      </c>
      <c r="L879" s="59"/>
      <c r="M879" s="59"/>
      <c r="N879" s="56">
        <f t="shared" si="120"/>
        <v>0</v>
      </c>
      <c r="O879" s="11">
        <f t="shared" si="121"/>
        <v>0</v>
      </c>
      <c r="P879" s="11">
        <f t="shared" si="122"/>
        <v>0</v>
      </c>
      <c r="Q879" s="11">
        <f t="shared" si="123"/>
        <v>0</v>
      </c>
      <c r="R879" s="230" t="str">
        <f t="shared" si="124"/>
        <v xml:space="preserve"> </v>
      </c>
      <c r="S879" s="230" t="str">
        <f t="shared" si="125"/>
        <v xml:space="preserve"> </v>
      </c>
      <c r="T879" s="230" t="str">
        <f t="shared" si="126"/>
        <v xml:space="preserve"> </v>
      </c>
    </row>
    <row r="880" spans="1:20" x14ac:dyDescent="0.2">
      <c r="A880" s="10" t="str">
        <f>IF(COUNTRY_INFO!A880=0," ",COUNTRY_INFO!A880)</f>
        <v>Ethiopia</v>
      </c>
      <c r="B880" s="10" t="str">
        <f>IF(COUNTRY_INFO!B880=0," ",COUNTRY_INFO!B880)</f>
        <v>TigrayMekele</v>
      </c>
      <c r="C880" s="10" t="str">
        <f>IF(COUNTRY_INFO!C880=0," ",COUNTRY_INFO!C880)</f>
        <v>kedamay Woyane</v>
      </c>
      <c r="D880" s="11" t="str">
        <f>IF(COUNTRY_INFO!$T$9:$T$1000="MDA3 (IVM)", COUNTRY_INFO!$T$9:$T$1000, " ")</f>
        <v xml:space="preserve"> </v>
      </c>
      <c r="E880" s="109"/>
      <c r="F880" s="288"/>
      <c r="G880" s="288"/>
      <c r="H880" s="11">
        <f t="shared" si="118"/>
        <v>0</v>
      </c>
      <c r="I880" s="18"/>
      <c r="J880" s="18"/>
      <c r="K880" s="14">
        <f t="shared" si="119"/>
        <v>0</v>
      </c>
      <c r="L880" s="59"/>
      <c r="M880" s="59"/>
      <c r="N880" s="56">
        <f t="shared" si="120"/>
        <v>0</v>
      </c>
      <c r="O880" s="11">
        <f t="shared" si="121"/>
        <v>0</v>
      </c>
      <c r="P880" s="11">
        <f t="shared" si="122"/>
        <v>0</v>
      </c>
      <c r="Q880" s="11">
        <f t="shared" si="123"/>
        <v>0</v>
      </c>
      <c r="R880" s="230" t="str">
        <f t="shared" si="124"/>
        <v xml:space="preserve"> </v>
      </c>
      <c r="S880" s="230" t="str">
        <f t="shared" si="125"/>
        <v xml:space="preserve"> </v>
      </c>
      <c r="T880" s="230" t="str">
        <f t="shared" si="126"/>
        <v xml:space="preserve"> </v>
      </c>
    </row>
    <row r="881" spans="1:20" x14ac:dyDescent="0.2">
      <c r="A881" s="10" t="str">
        <f>IF(COUNTRY_INFO!A881=0," ",COUNTRY_INFO!A881)</f>
        <v>Ethiopia</v>
      </c>
      <c r="B881" s="10" t="str">
        <f>IF(COUNTRY_INFO!B881=0," ",COUNTRY_INFO!B881)</f>
        <v>TigrayMekele</v>
      </c>
      <c r="C881" s="10" t="str">
        <f>IF(COUNTRY_INFO!C881=0," ",COUNTRY_INFO!C881)</f>
        <v>Quiha</v>
      </c>
      <c r="D881" s="11" t="str">
        <f>IF(COUNTRY_INFO!$T$9:$T$1000="MDA3 (IVM)", COUNTRY_INFO!$T$9:$T$1000, " ")</f>
        <v xml:space="preserve"> </v>
      </c>
      <c r="E881" s="109"/>
      <c r="F881" s="288"/>
      <c r="G881" s="288"/>
      <c r="H881" s="11">
        <f t="shared" si="118"/>
        <v>0</v>
      </c>
      <c r="I881" s="18"/>
      <c r="J881" s="18"/>
      <c r="K881" s="14">
        <f t="shared" si="119"/>
        <v>0</v>
      </c>
      <c r="L881" s="59"/>
      <c r="M881" s="59"/>
      <c r="N881" s="56">
        <f t="shared" si="120"/>
        <v>0</v>
      </c>
      <c r="O881" s="11">
        <f t="shared" si="121"/>
        <v>0</v>
      </c>
      <c r="P881" s="11">
        <f t="shared" si="122"/>
        <v>0</v>
      </c>
      <c r="Q881" s="11">
        <f t="shared" si="123"/>
        <v>0</v>
      </c>
      <c r="R881" s="230" t="str">
        <f t="shared" si="124"/>
        <v xml:space="preserve"> </v>
      </c>
      <c r="S881" s="230" t="str">
        <f t="shared" si="125"/>
        <v xml:space="preserve"> </v>
      </c>
      <c r="T881" s="230" t="str">
        <f t="shared" si="126"/>
        <v xml:space="preserve"> </v>
      </c>
    </row>
    <row r="882" spans="1:20" x14ac:dyDescent="0.2">
      <c r="A882" s="10" t="str">
        <f>IF(COUNTRY_INFO!A882=0," ",COUNTRY_INFO!A882)</f>
        <v>Ethiopia</v>
      </c>
      <c r="B882" s="10" t="str">
        <f>IF(COUNTRY_INFO!B882=0," ",COUNTRY_INFO!B882)</f>
        <v>TigrayMekele</v>
      </c>
      <c r="C882" s="10" t="str">
        <f>IF(COUNTRY_INFO!C882=0," ",COUNTRY_INFO!C882)</f>
        <v>Semen</v>
      </c>
      <c r="D882" s="11" t="str">
        <f>IF(COUNTRY_INFO!$T$9:$T$1000="MDA3 (IVM)", COUNTRY_INFO!$T$9:$T$1000, " ")</f>
        <v xml:space="preserve"> </v>
      </c>
      <c r="E882" s="109"/>
      <c r="F882" s="288"/>
      <c r="G882" s="288"/>
      <c r="H882" s="11">
        <f t="shared" si="118"/>
        <v>0</v>
      </c>
      <c r="I882" s="18"/>
      <c r="J882" s="18"/>
      <c r="K882" s="14">
        <f t="shared" si="119"/>
        <v>0</v>
      </c>
      <c r="L882" s="59"/>
      <c r="M882" s="59"/>
      <c r="N882" s="56">
        <f t="shared" si="120"/>
        <v>0</v>
      </c>
      <c r="O882" s="11">
        <f t="shared" si="121"/>
        <v>0</v>
      </c>
      <c r="P882" s="11">
        <f t="shared" si="122"/>
        <v>0</v>
      </c>
      <c r="Q882" s="11">
        <f t="shared" si="123"/>
        <v>0</v>
      </c>
      <c r="R882" s="230" t="str">
        <f t="shared" si="124"/>
        <v xml:space="preserve"> </v>
      </c>
      <c r="S882" s="230" t="str">
        <f t="shared" si="125"/>
        <v xml:space="preserve"> </v>
      </c>
      <c r="T882" s="230" t="str">
        <f t="shared" si="126"/>
        <v xml:space="preserve"> </v>
      </c>
    </row>
    <row r="883" spans="1:20" x14ac:dyDescent="0.2">
      <c r="A883" s="10" t="str">
        <f>IF(COUNTRY_INFO!A883=0," ",COUNTRY_INFO!A883)</f>
        <v>Ethiopia</v>
      </c>
      <c r="B883" s="10" t="str">
        <f>IF(COUNTRY_INFO!B883=0," ",COUNTRY_INFO!B883)</f>
        <v>TigrayNorth West Tigray</v>
      </c>
      <c r="C883" s="10" t="str">
        <f>IF(COUNTRY_INFO!C883=0," ",COUNTRY_INFO!C883)</f>
        <v>Asgede Tsimbla</v>
      </c>
      <c r="D883" s="11" t="str">
        <f>IF(COUNTRY_INFO!$T$9:$T$1000="MDA3 (IVM)", COUNTRY_INFO!$T$9:$T$1000, " ")</f>
        <v xml:space="preserve"> </v>
      </c>
      <c r="E883" s="109"/>
      <c r="F883" s="288"/>
      <c r="G883" s="288"/>
      <c r="H883" s="11">
        <f t="shared" si="118"/>
        <v>0</v>
      </c>
      <c r="I883" s="18"/>
      <c r="J883" s="18"/>
      <c r="K883" s="14">
        <f t="shared" si="119"/>
        <v>0</v>
      </c>
      <c r="L883" s="59"/>
      <c r="M883" s="59"/>
      <c r="N883" s="56">
        <f t="shared" si="120"/>
        <v>0</v>
      </c>
      <c r="O883" s="11">
        <f t="shared" si="121"/>
        <v>0</v>
      </c>
      <c r="P883" s="11">
        <f t="shared" si="122"/>
        <v>0</v>
      </c>
      <c r="Q883" s="11">
        <f t="shared" si="123"/>
        <v>0</v>
      </c>
      <c r="R883" s="230" t="str">
        <f t="shared" si="124"/>
        <v xml:space="preserve"> </v>
      </c>
      <c r="S883" s="230" t="str">
        <f t="shared" si="125"/>
        <v xml:space="preserve"> </v>
      </c>
      <c r="T883" s="230" t="str">
        <f t="shared" si="126"/>
        <v xml:space="preserve"> </v>
      </c>
    </row>
    <row r="884" spans="1:20" x14ac:dyDescent="0.2">
      <c r="A884" s="10" t="str">
        <f>IF(COUNTRY_INFO!A884=0," ",COUNTRY_INFO!A884)</f>
        <v>Ethiopia</v>
      </c>
      <c r="B884" s="10" t="str">
        <f>IF(COUNTRY_INFO!B884=0," ",COUNTRY_INFO!B884)</f>
        <v>TigrayNorth West Tigray</v>
      </c>
      <c r="C884" s="10" t="str">
        <f>IF(COUNTRY_INFO!C884=0," ",COUNTRY_INFO!C884)</f>
        <v>Laelay Adiabo</v>
      </c>
      <c r="D884" s="11" t="str">
        <f>IF(COUNTRY_INFO!$T$9:$T$1000="MDA3 (IVM)", COUNTRY_INFO!$T$9:$T$1000, " ")</f>
        <v xml:space="preserve"> </v>
      </c>
      <c r="E884" s="109"/>
      <c r="F884" s="288"/>
      <c r="G884" s="288"/>
      <c r="H884" s="11">
        <f t="shared" si="118"/>
        <v>0</v>
      </c>
      <c r="I884" s="18"/>
      <c r="J884" s="18"/>
      <c r="K884" s="14">
        <f t="shared" si="119"/>
        <v>0</v>
      </c>
      <c r="L884" s="59"/>
      <c r="M884" s="59"/>
      <c r="N884" s="56">
        <f t="shared" si="120"/>
        <v>0</v>
      </c>
      <c r="O884" s="11">
        <f t="shared" si="121"/>
        <v>0</v>
      </c>
      <c r="P884" s="11">
        <f t="shared" si="122"/>
        <v>0</v>
      </c>
      <c r="Q884" s="11">
        <f t="shared" si="123"/>
        <v>0</v>
      </c>
      <c r="R884" s="230" t="str">
        <f t="shared" si="124"/>
        <v xml:space="preserve"> </v>
      </c>
      <c r="S884" s="230" t="str">
        <f t="shared" si="125"/>
        <v xml:space="preserve"> </v>
      </c>
      <c r="T884" s="230" t="str">
        <f t="shared" si="126"/>
        <v xml:space="preserve"> </v>
      </c>
    </row>
    <row r="885" spans="1:20" x14ac:dyDescent="0.2">
      <c r="A885" s="10" t="str">
        <f>IF(COUNTRY_INFO!A885=0," ",COUNTRY_INFO!A885)</f>
        <v>Ethiopia</v>
      </c>
      <c r="B885" s="10" t="str">
        <f>IF(COUNTRY_INFO!B885=0," ",COUNTRY_INFO!B885)</f>
        <v>TigrayNorth West Tigray</v>
      </c>
      <c r="C885" s="10" t="str">
        <f>IF(COUNTRY_INFO!C885=0," ",COUNTRY_INFO!C885)</f>
        <v>Medebay Zana</v>
      </c>
      <c r="D885" s="11" t="str">
        <f>IF(COUNTRY_INFO!$T$9:$T$1000="MDA3 (IVM)", COUNTRY_INFO!$T$9:$T$1000, " ")</f>
        <v xml:space="preserve"> </v>
      </c>
      <c r="E885" s="109"/>
      <c r="F885" s="288"/>
      <c r="G885" s="288"/>
      <c r="H885" s="11">
        <f t="shared" si="118"/>
        <v>0</v>
      </c>
      <c r="I885" s="18"/>
      <c r="J885" s="18"/>
      <c r="K885" s="14">
        <f t="shared" si="119"/>
        <v>0</v>
      </c>
      <c r="L885" s="59"/>
      <c r="M885" s="59"/>
      <c r="N885" s="56">
        <f t="shared" si="120"/>
        <v>0</v>
      </c>
      <c r="O885" s="11">
        <f t="shared" si="121"/>
        <v>0</v>
      </c>
      <c r="P885" s="11">
        <f t="shared" si="122"/>
        <v>0</v>
      </c>
      <c r="Q885" s="11">
        <f t="shared" si="123"/>
        <v>0</v>
      </c>
      <c r="R885" s="230" t="str">
        <f t="shared" si="124"/>
        <v xml:space="preserve"> </v>
      </c>
      <c r="S885" s="230" t="str">
        <f t="shared" si="125"/>
        <v xml:space="preserve"> </v>
      </c>
      <c r="T885" s="230" t="str">
        <f t="shared" si="126"/>
        <v xml:space="preserve"> </v>
      </c>
    </row>
    <row r="886" spans="1:20" x14ac:dyDescent="0.2">
      <c r="A886" s="10" t="str">
        <f>IF(COUNTRY_INFO!A886=0," ",COUNTRY_INFO!A886)</f>
        <v>Ethiopia</v>
      </c>
      <c r="B886" s="10" t="str">
        <f>IF(COUNTRY_INFO!B886=0," ",COUNTRY_INFO!B886)</f>
        <v>TigrayNorth West Tigray</v>
      </c>
      <c r="C886" s="10" t="str">
        <f>IF(COUNTRY_INFO!C886=0," ",COUNTRY_INFO!C886)</f>
        <v>Sheraro Town</v>
      </c>
      <c r="D886" s="11" t="str">
        <f>IF(COUNTRY_INFO!$T$9:$T$1000="MDA3 (IVM)", COUNTRY_INFO!$T$9:$T$1000, " ")</f>
        <v xml:space="preserve"> </v>
      </c>
      <c r="E886" s="109"/>
      <c r="F886" s="288"/>
      <c r="G886" s="288"/>
      <c r="H886" s="11">
        <f t="shared" si="118"/>
        <v>0</v>
      </c>
      <c r="I886" s="18"/>
      <c r="J886" s="18"/>
      <c r="K886" s="14">
        <f t="shared" si="119"/>
        <v>0</v>
      </c>
      <c r="L886" s="59"/>
      <c r="M886" s="59"/>
      <c r="N886" s="56">
        <f t="shared" si="120"/>
        <v>0</v>
      </c>
      <c r="O886" s="11">
        <f t="shared" si="121"/>
        <v>0</v>
      </c>
      <c r="P886" s="11">
        <f t="shared" si="122"/>
        <v>0</v>
      </c>
      <c r="Q886" s="11">
        <f t="shared" si="123"/>
        <v>0</v>
      </c>
      <c r="R886" s="230" t="str">
        <f t="shared" si="124"/>
        <v xml:space="preserve"> </v>
      </c>
      <c r="S886" s="230" t="str">
        <f t="shared" si="125"/>
        <v xml:space="preserve"> </v>
      </c>
      <c r="T886" s="230" t="str">
        <f t="shared" si="126"/>
        <v xml:space="preserve"> </v>
      </c>
    </row>
    <row r="887" spans="1:20" x14ac:dyDescent="0.2">
      <c r="A887" s="10" t="str">
        <f>IF(COUNTRY_INFO!A887=0," ",COUNTRY_INFO!A887)</f>
        <v>Ethiopia</v>
      </c>
      <c r="B887" s="10" t="str">
        <f>IF(COUNTRY_INFO!B887=0," ",COUNTRY_INFO!B887)</f>
        <v>TigrayNorth West Tigray</v>
      </c>
      <c r="C887" s="10" t="str">
        <f>IF(COUNTRY_INFO!C887=0," ",COUNTRY_INFO!C887)</f>
        <v>Shire Endaselassie Town</v>
      </c>
      <c r="D887" s="11" t="str">
        <f>IF(COUNTRY_INFO!$T$9:$T$1000="MDA3 (IVM)", COUNTRY_INFO!$T$9:$T$1000, " ")</f>
        <v xml:space="preserve"> </v>
      </c>
      <c r="E887" s="109"/>
      <c r="F887" s="288"/>
      <c r="G887" s="288"/>
      <c r="H887" s="11">
        <f t="shared" si="118"/>
        <v>0</v>
      </c>
      <c r="I887" s="18"/>
      <c r="J887" s="18"/>
      <c r="K887" s="14">
        <f t="shared" si="119"/>
        <v>0</v>
      </c>
      <c r="L887" s="59"/>
      <c r="M887" s="59"/>
      <c r="N887" s="56">
        <f t="shared" si="120"/>
        <v>0</v>
      </c>
      <c r="O887" s="11">
        <f t="shared" si="121"/>
        <v>0</v>
      </c>
      <c r="P887" s="11">
        <f t="shared" si="122"/>
        <v>0</v>
      </c>
      <c r="Q887" s="11">
        <f t="shared" si="123"/>
        <v>0</v>
      </c>
      <c r="R887" s="230" t="str">
        <f t="shared" si="124"/>
        <v xml:space="preserve"> </v>
      </c>
      <c r="S887" s="230" t="str">
        <f t="shared" si="125"/>
        <v xml:space="preserve"> </v>
      </c>
      <c r="T887" s="230" t="str">
        <f t="shared" si="126"/>
        <v xml:space="preserve"> </v>
      </c>
    </row>
    <row r="888" spans="1:20" x14ac:dyDescent="0.2">
      <c r="A888" s="10" t="str">
        <f>IF(COUNTRY_INFO!A888=0," ",COUNTRY_INFO!A888)</f>
        <v>Ethiopia</v>
      </c>
      <c r="B888" s="10" t="str">
        <f>IF(COUNTRY_INFO!B888=0," ",COUNTRY_INFO!B888)</f>
        <v>TigrayNorth West Tigray</v>
      </c>
      <c r="C888" s="10" t="str">
        <f>IF(COUNTRY_INFO!C888=0," ",COUNTRY_INFO!C888)</f>
        <v>Tahtay Adyabo</v>
      </c>
      <c r="D888" s="11" t="str">
        <f>IF(COUNTRY_INFO!$T$9:$T$1000="MDA3 (IVM)", COUNTRY_INFO!$T$9:$T$1000, " ")</f>
        <v xml:space="preserve"> </v>
      </c>
      <c r="E888" s="109"/>
      <c r="F888" s="288"/>
      <c r="G888" s="288"/>
      <c r="H888" s="11">
        <f t="shared" si="118"/>
        <v>0</v>
      </c>
      <c r="I888" s="18"/>
      <c r="J888" s="18"/>
      <c r="K888" s="14">
        <f t="shared" si="119"/>
        <v>0</v>
      </c>
      <c r="L888" s="59"/>
      <c r="M888" s="59"/>
      <c r="N888" s="56">
        <f t="shared" si="120"/>
        <v>0</v>
      </c>
      <c r="O888" s="11">
        <f t="shared" si="121"/>
        <v>0</v>
      </c>
      <c r="P888" s="11">
        <f t="shared" si="122"/>
        <v>0</v>
      </c>
      <c r="Q888" s="11">
        <f t="shared" si="123"/>
        <v>0</v>
      </c>
      <c r="R888" s="230" t="str">
        <f t="shared" si="124"/>
        <v xml:space="preserve"> </v>
      </c>
      <c r="S888" s="230" t="str">
        <f t="shared" si="125"/>
        <v xml:space="preserve"> </v>
      </c>
      <c r="T888" s="230" t="str">
        <f t="shared" si="126"/>
        <v xml:space="preserve"> </v>
      </c>
    </row>
    <row r="889" spans="1:20" x14ac:dyDescent="0.2">
      <c r="A889" s="10" t="str">
        <f>IF(COUNTRY_INFO!A889=0," ",COUNTRY_INFO!A889)</f>
        <v>Ethiopia</v>
      </c>
      <c r="B889" s="10" t="str">
        <f>IF(COUNTRY_INFO!B889=0," ",COUNTRY_INFO!B889)</f>
        <v>TigrayNorth West Tigray</v>
      </c>
      <c r="C889" s="10" t="str">
        <f>IF(COUNTRY_INFO!C889=0," ",COUNTRY_INFO!C889)</f>
        <v>Tahtay Koraro</v>
      </c>
      <c r="D889" s="11" t="str">
        <f>IF(COUNTRY_INFO!$T$9:$T$1000="MDA3 (IVM)", COUNTRY_INFO!$T$9:$T$1000, " ")</f>
        <v xml:space="preserve"> </v>
      </c>
      <c r="E889" s="109"/>
      <c r="F889" s="288"/>
      <c r="G889" s="288"/>
      <c r="H889" s="11">
        <f t="shared" si="118"/>
        <v>0</v>
      </c>
      <c r="I889" s="18"/>
      <c r="J889" s="18"/>
      <c r="K889" s="14">
        <f t="shared" si="119"/>
        <v>0</v>
      </c>
      <c r="L889" s="59"/>
      <c r="M889" s="59"/>
      <c r="N889" s="56">
        <f t="shared" si="120"/>
        <v>0</v>
      </c>
      <c r="O889" s="11">
        <f t="shared" si="121"/>
        <v>0</v>
      </c>
      <c r="P889" s="11">
        <f t="shared" si="122"/>
        <v>0</v>
      </c>
      <c r="Q889" s="11">
        <f t="shared" si="123"/>
        <v>0</v>
      </c>
      <c r="R889" s="230" t="str">
        <f t="shared" si="124"/>
        <v xml:space="preserve"> </v>
      </c>
      <c r="S889" s="230" t="str">
        <f t="shared" si="125"/>
        <v xml:space="preserve"> </v>
      </c>
      <c r="T889" s="230" t="str">
        <f t="shared" si="126"/>
        <v xml:space="preserve"> </v>
      </c>
    </row>
    <row r="890" spans="1:20" x14ac:dyDescent="0.2">
      <c r="A890" s="10" t="str">
        <f>IF(COUNTRY_INFO!A890=0," ",COUNTRY_INFO!A890)</f>
        <v>Ethiopia</v>
      </c>
      <c r="B890" s="10" t="str">
        <f>IF(COUNTRY_INFO!B890=0," ",COUNTRY_INFO!B890)</f>
        <v>TigrayNorth West Tigray</v>
      </c>
      <c r="C890" s="10" t="str">
        <f>IF(COUNTRY_INFO!C890=0," ",COUNTRY_INFO!C890)</f>
        <v>Tselemti</v>
      </c>
      <c r="D890" s="11" t="str">
        <f>IF(COUNTRY_INFO!$T$9:$T$1000="MDA3 (IVM)", COUNTRY_INFO!$T$9:$T$1000, " ")</f>
        <v xml:space="preserve"> </v>
      </c>
      <c r="E890" s="109"/>
      <c r="F890" s="288"/>
      <c r="G890" s="288"/>
      <c r="H890" s="11">
        <f t="shared" si="118"/>
        <v>0</v>
      </c>
      <c r="I890" s="18"/>
      <c r="J890" s="18"/>
      <c r="K890" s="14">
        <f t="shared" si="119"/>
        <v>0</v>
      </c>
      <c r="L890" s="59"/>
      <c r="M890" s="59"/>
      <c r="N890" s="56">
        <f t="shared" si="120"/>
        <v>0</v>
      </c>
      <c r="O890" s="11">
        <f t="shared" si="121"/>
        <v>0</v>
      </c>
      <c r="P890" s="11">
        <f t="shared" si="122"/>
        <v>0</v>
      </c>
      <c r="Q890" s="11">
        <f t="shared" si="123"/>
        <v>0</v>
      </c>
      <c r="R890" s="230" t="str">
        <f t="shared" si="124"/>
        <v xml:space="preserve"> </v>
      </c>
      <c r="S890" s="230" t="str">
        <f t="shared" si="125"/>
        <v xml:space="preserve"> </v>
      </c>
      <c r="T890" s="230" t="str">
        <f t="shared" si="126"/>
        <v xml:space="preserve"> </v>
      </c>
    </row>
    <row r="891" spans="1:20" x14ac:dyDescent="0.2">
      <c r="A891" s="10" t="str">
        <f>IF(COUNTRY_INFO!A891=0," ",COUNTRY_INFO!A891)</f>
        <v>Ethiopia</v>
      </c>
      <c r="B891" s="10" t="str">
        <f>IF(COUNTRY_INFO!B891=0," ",COUNTRY_INFO!B891)</f>
        <v>TigraySouth East Tigray</v>
      </c>
      <c r="C891" s="10" t="str">
        <f>IF(COUNTRY_INFO!C891=0," ",COUNTRY_INFO!C891)</f>
        <v>Degua Temben</v>
      </c>
      <c r="D891" s="11" t="str">
        <f>IF(COUNTRY_INFO!$T$9:$T$1000="MDA3 (IVM)", COUNTRY_INFO!$T$9:$T$1000, " ")</f>
        <v xml:space="preserve"> </v>
      </c>
      <c r="E891" s="109"/>
      <c r="F891" s="288"/>
      <c r="G891" s="288"/>
      <c r="H891" s="11">
        <f t="shared" si="118"/>
        <v>0</v>
      </c>
      <c r="I891" s="18"/>
      <c r="J891" s="18"/>
      <c r="K891" s="14">
        <f t="shared" si="119"/>
        <v>0</v>
      </c>
      <c r="L891" s="59"/>
      <c r="M891" s="59"/>
      <c r="N891" s="56">
        <f t="shared" si="120"/>
        <v>0</v>
      </c>
      <c r="O891" s="11">
        <f t="shared" si="121"/>
        <v>0</v>
      </c>
      <c r="P891" s="11">
        <f t="shared" si="122"/>
        <v>0</v>
      </c>
      <c r="Q891" s="11">
        <f t="shared" si="123"/>
        <v>0</v>
      </c>
      <c r="R891" s="230" t="str">
        <f t="shared" si="124"/>
        <v xml:space="preserve"> </v>
      </c>
      <c r="S891" s="230" t="str">
        <f t="shared" si="125"/>
        <v xml:space="preserve"> </v>
      </c>
      <c r="T891" s="230" t="str">
        <f t="shared" si="126"/>
        <v xml:space="preserve"> </v>
      </c>
    </row>
    <row r="892" spans="1:20" x14ac:dyDescent="0.2">
      <c r="A892" s="10" t="str">
        <f>IF(COUNTRY_INFO!A892=0," ",COUNTRY_INFO!A892)</f>
        <v>Ethiopia</v>
      </c>
      <c r="B892" s="10" t="str">
        <f>IF(COUNTRY_INFO!B892=0," ",COUNTRY_INFO!B892)</f>
        <v>TigraySouth East Tigray</v>
      </c>
      <c r="C892" s="10" t="str">
        <f>IF(COUNTRY_INFO!C892=0," ",COUNTRY_INFO!C892)</f>
        <v>Enderta</v>
      </c>
      <c r="D892" s="11" t="str">
        <f>IF(COUNTRY_INFO!$T$9:$T$1000="MDA3 (IVM)", COUNTRY_INFO!$T$9:$T$1000, " ")</f>
        <v xml:space="preserve"> </v>
      </c>
      <c r="E892" s="109"/>
      <c r="F892" s="288"/>
      <c r="G892" s="288"/>
      <c r="H892" s="11">
        <f t="shared" si="118"/>
        <v>0</v>
      </c>
      <c r="I892" s="18"/>
      <c r="J892" s="18"/>
      <c r="K892" s="14">
        <f t="shared" si="119"/>
        <v>0</v>
      </c>
      <c r="L892" s="59"/>
      <c r="M892" s="59"/>
      <c r="N892" s="56">
        <f t="shared" si="120"/>
        <v>0</v>
      </c>
      <c r="O892" s="11">
        <f t="shared" si="121"/>
        <v>0</v>
      </c>
      <c r="P892" s="11">
        <f t="shared" si="122"/>
        <v>0</v>
      </c>
      <c r="Q892" s="11">
        <f t="shared" si="123"/>
        <v>0</v>
      </c>
      <c r="R892" s="230" t="str">
        <f t="shared" si="124"/>
        <v xml:space="preserve"> </v>
      </c>
      <c r="S892" s="230" t="str">
        <f t="shared" si="125"/>
        <v xml:space="preserve"> </v>
      </c>
      <c r="T892" s="230" t="str">
        <f t="shared" si="126"/>
        <v xml:space="preserve"> </v>
      </c>
    </row>
    <row r="893" spans="1:20" x14ac:dyDescent="0.2">
      <c r="A893" s="10" t="str">
        <f>IF(COUNTRY_INFO!A893=0," ",COUNTRY_INFO!A893)</f>
        <v>Ethiopia</v>
      </c>
      <c r="B893" s="10" t="str">
        <f>IF(COUNTRY_INFO!B893=0," ",COUNTRY_INFO!B893)</f>
        <v>TigraySouth East Tigray</v>
      </c>
      <c r="C893" s="10" t="str">
        <f>IF(COUNTRY_INFO!C893=0," ",COUNTRY_INFO!C893)</f>
        <v>Hintalo Wajirat</v>
      </c>
      <c r="D893" s="11" t="str">
        <f>IF(COUNTRY_INFO!$T$9:$T$1000="MDA3 (IVM)", COUNTRY_INFO!$T$9:$T$1000, " ")</f>
        <v xml:space="preserve"> </v>
      </c>
      <c r="E893" s="109"/>
      <c r="F893" s="288"/>
      <c r="G893" s="288"/>
      <c r="H893" s="11">
        <f t="shared" si="118"/>
        <v>0</v>
      </c>
      <c r="I893" s="18"/>
      <c r="J893" s="18"/>
      <c r="K893" s="14">
        <f t="shared" si="119"/>
        <v>0</v>
      </c>
      <c r="L893" s="59"/>
      <c r="M893" s="59"/>
      <c r="N893" s="56">
        <f t="shared" si="120"/>
        <v>0</v>
      </c>
      <c r="O893" s="11">
        <f t="shared" si="121"/>
        <v>0</v>
      </c>
      <c r="P893" s="11">
        <f t="shared" si="122"/>
        <v>0</v>
      </c>
      <c r="Q893" s="11">
        <f t="shared" si="123"/>
        <v>0</v>
      </c>
      <c r="R893" s="230" t="str">
        <f t="shared" si="124"/>
        <v xml:space="preserve"> </v>
      </c>
      <c r="S893" s="230" t="str">
        <f t="shared" si="125"/>
        <v xml:space="preserve"> </v>
      </c>
      <c r="T893" s="230" t="str">
        <f t="shared" si="126"/>
        <v xml:space="preserve"> </v>
      </c>
    </row>
    <row r="894" spans="1:20" x14ac:dyDescent="0.2">
      <c r="A894" s="10" t="str">
        <f>IF(COUNTRY_INFO!A894=0," ",COUNTRY_INFO!A894)</f>
        <v>Ethiopia</v>
      </c>
      <c r="B894" s="10" t="str">
        <f>IF(COUNTRY_INFO!B894=0," ",COUNTRY_INFO!B894)</f>
        <v>TigraySouth East Tigray</v>
      </c>
      <c r="C894" s="10" t="str">
        <f>IF(COUNTRY_INFO!C894=0," ",COUNTRY_INFO!C894)</f>
        <v>Saharti  Samre</v>
      </c>
      <c r="D894" s="11" t="str">
        <f>IF(COUNTRY_INFO!$T$9:$T$1000="MDA3 (IVM)", COUNTRY_INFO!$T$9:$T$1000, " ")</f>
        <v xml:space="preserve"> </v>
      </c>
      <c r="E894" s="109"/>
      <c r="F894" s="288"/>
      <c r="G894" s="288"/>
      <c r="H894" s="11">
        <f t="shared" si="118"/>
        <v>0</v>
      </c>
      <c r="I894" s="18"/>
      <c r="J894" s="18"/>
      <c r="K894" s="14">
        <f t="shared" si="119"/>
        <v>0</v>
      </c>
      <c r="L894" s="59"/>
      <c r="M894" s="59"/>
      <c r="N894" s="56">
        <f t="shared" si="120"/>
        <v>0</v>
      </c>
      <c r="O894" s="11">
        <f t="shared" si="121"/>
        <v>0</v>
      </c>
      <c r="P894" s="11">
        <f t="shared" si="122"/>
        <v>0</v>
      </c>
      <c r="Q894" s="11">
        <f t="shared" si="123"/>
        <v>0</v>
      </c>
      <c r="R894" s="230" t="str">
        <f t="shared" si="124"/>
        <v xml:space="preserve"> </v>
      </c>
      <c r="S894" s="230" t="str">
        <f t="shared" si="125"/>
        <v xml:space="preserve"> </v>
      </c>
      <c r="T894" s="230" t="str">
        <f t="shared" si="126"/>
        <v xml:space="preserve"> </v>
      </c>
    </row>
    <row r="895" spans="1:20" x14ac:dyDescent="0.2">
      <c r="A895" s="10" t="str">
        <f>IF(COUNTRY_INFO!A895=0," ",COUNTRY_INFO!A895)</f>
        <v>Ethiopia</v>
      </c>
      <c r="B895" s="10" t="str">
        <f>IF(COUNTRY_INFO!B895=0," ",COUNTRY_INFO!B895)</f>
        <v>TigraySouth Tigray</v>
      </c>
      <c r="C895" s="10" t="str">
        <f>IF(COUNTRY_INFO!C895=0," ",COUNTRY_INFO!C895)</f>
        <v>Alaje</v>
      </c>
      <c r="D895" s="11" t="str">
        <f>IF(COUNTRY_INFO!$T$9:$T$1000="MDA3 (IVM)", COUNTRY_INFO!$T$9:$T$1000, " ")</f>
        <v xml:space="preserve"> </v>
      </c>
      <c r="E895" s="109"/>
      <c r="F895" s="288"/>
      <c r="G895" s="288"/>
      <c r="H895" s="11">
        <f t="shared" si="118"/>
        <v>0</v>
      </c>
      <c r="I895" s="18"/>
      <c r="J895" s="18"/>
      <c r="K895" s="14">
        <f t="shared" si="119"/>
        <v>0</v>
      </c>
      <c r="L895" s="59"/>
      <c r="M895" s="59"/>
      <c r="N895" s="56">
        <f t="shared" si="120"/>
        <v>0</v>
      </c>
      <c r="O895" s="11">
        <f t="shared" si="121"/>
        <v>0</v>
      </c>
      <c r="P895" s="11">
        <f t="shared" si="122"/>
        <v>0</v>
      </c>
      <c r="Q895" s="11">
        <f t="shared" si="123"/>
        <v>0</v>
      </c>
      <c r="R895" s="230" t="str">
        <f t="shared" si="124"/>
        <v xml:space="preserve"> </v>
      </c>
      <c r="S895" s="230" t="str">
        <f t="shared" si="125"/>
        <v xml:space="preserve"> </v>
      </c>
      <c r="T895" s="230" t="str">
        <f t="shared" si="126"/>
        <v xml:space="preserve"> </v>
      </c>
    </row>
    <row r="896" spans="1:20" x14ac:dyDescent="0.2">
      <c r="A896" s="10" t="str">
        <f>IF(COUNTRY_INFO!A896=0," ",COUNTRY_INFO!A896)</f>
        <v>Ethiopia</v>
      </c>
      <c r="B896" s="10" t="str">
        <f>IF(COUNTRY_INFO!B896=0," ",COUNTRY_INFO!B896)</f>
        <v>TigraySouth Tigray</v>
      </c>
      <c r="C896" s="10" t="str">
        <f>IF(COUNTRY_INFO!C896=0," ",COUNTRY_INFO!C896)</f>
        <v>Alamata Town</v>
      </c>
      <c r="D896" s="11" t="str">
        <f>IF(COUNTRY_INFO!$T$9:$T$1000="MDA3 (IVM)", COUNTRY_INFO!$T$9:$T$1000, " ")</f>
        <v xml:space="preserve"> </v>
      </c>
      <c r="E896" s="109"/>
      <c r="F896" s="288"/>
      <c r="G896" s="288"/>
      <c r="H896" s="11">
        <f t="shared" si="118"/>
        <v>0</v>
      </c>
      <c r="I896" s="18"/>
      <c r="J896" s="18"/>
      <c r="K896" s="14">
        <f t="shared" si="119"/>
        <v>0</v>
      </c>
      <c r="L896" s="59"/>
      <c r="M896" s="59"/>
      <c r="N896" s="56">
        <f t="shared" si="120"/>
        <v>0</v>
      </c>
      <c r="O896" s="11">
        <f t="shared" si="121"/>
        <v>0</v>
      </c>
      <c r="P896" s="11">
        <f t="shared" si="122"/>
        <v>0</v>
      </c>
      <c r="Q896" s="11">
        <f t="shared" si="123"/>
        <v>0</v>
      </c>
      <c r="R896" s="230" t="str">
        <f t="shared" si="124"/>
        <v xml:space="preserve"> </v>
      </c>
      <c r="S896" s="230" t="str">
        <f t="shared" si="125"/>
        <v xml:space="preserve"> </v>
      </c>
      <c r="T896" s="230" t="str">
        <f t="shared" si="126"/>
        <v xml:space="preserve"> </v>
      </c>
    </row>
    <row r="897" spans="1:20" x14ac:dyDescent="0.2">
      <c r="A897" s="10" t="str">
        <f>IF(COUNTRY_INFO!A897=0," ",COUNTRY_INFO!A897)</f>
        <v>Ethiopia</v>
      </c>
      <c r="B897" s="10" t="str">
        <f>IF(COUNTRY_INFO!B897=0," ",COUNTRY_INFO!B897)</f>
        <v>TigraySouth Tigray</v>
      </c>
      <c r="C897" s="10" t="str">
        <f>IF(COUNTRY_INFO!C897=0," ",COUNTRY_INFO!C897)</f>
        <v>Endamehoni</v>
      </c>
      <c r="D897" s="11" t="str">
        <f>IF(COUNTRY_INFO!$T$9:$T$1000="MDA3 (IVM)", COUNTRY_INFO!$T$9:$T$1000, " ")</f>
        <v xml:space="preserve"> </v>
      </c>
      <c r="E897" s="109"/>
      <c r="F897" s="288"/>
      <c r="G897" s="288"/>
      <c r="H897" s="11">
        <f t="shared" si="118"/>
        <v>0</v>
      </c>
      <c r="I897" s="18"/>
      <c r="J897" s="18"/>
      <c r="K897" s="14">
        <f t="shared" si="119"/>
        <v>0</v>
      </c>
      <c r="L897" s="59"/>
      <c r="M897" s="59"/>
      <c r="N897" s="56">
        <f t="shared" si="120"/>
        <v>0</v>
      </c>
      <c r="O897" s="11">
        <f t="shared" si="121"/>
        <v>0</v>
      </c>
      <c r="P897" s="11">
        <f t="shared" si="122"/>
        <v>0</v>
      </c>
      <c r="Q897" s="11">
        <f t="shared" si="123"/>
        <v>0</v>
      </c>
      <c r="R897" s="230" t="str">
        <f t="shared" si="124"/>
        <v xml:space="preserve"> </v>
      </c>
      <c r="S897" s="230" t="str">
        <f t="shared" si="125"/>
        <v xml:space="preserve"> </v>
      </c>
      <c r="T897" s="230" t="str">
        <f t="shared" si="126"/>
        <v xml:space="preserve"> </v>
      </c>
    </row>
    <row r="898" spans="1:20" x14ac:dyDescent="0.2">
      <c r="A898" s="10" t="str">
        <f>IF(COUNTRY_INFO!A898=0," ",COUNTRY_INFO!A898)</f>
        <v>Ethiopia</v>
      </c>
      <c r="B898" s="10" t="str">
        <f>IF(COUNTRY_INFO!B898=0," ",COUNTRY_INFO!B898)</f>
        <v>TigraySouth Tigray</v>
      </c>
      <c r="C898" s="10" t="str">
        <f>IF(COUNTRY_INFO!C898=0," ",COUNTRY_INFO!C898)</f>
        <v>Korem Town</v>
      </c>
      <c r="D898" s="11" t="str">
        <f>IF(COUNTRY_INFO!$T$9:$T$1000="MDA3 (IVM)", COUNTRY_INFO!$T$9:$T$1000, " ")</f>
        <v xml:space="preserve"> </v>
      </c>
      <c r="E898" s="109"/>
      <c r="F898" s="288"/>
      <c r="G898" s="288"/>
      <c r="H898" s="11">
        <f t="shared" si="118"/>
        <v>0</v>
      </c>
      <c r="I898" s="18"/>
      <c r="J898" s="18"/>
      <c r="K898" s="14">
        <f t="shared" si="119"/>
        <v>0</v>
      </c>
      <c r="L898" s="59"/>
      <c r="M898" s="59"/>
      <c r="N898" s="56">
        <f t="shared" si="120"/>
        <v>0</v>
      </c>
      <c r="O898" s="11">
        <f t="shared" si="121"/>
        <v>0</v>
      </c>
      <c r="P898" s="11">
        <f t="shared" si="122"/>
        <v>0</v>
      </c>
      <c r="Q898" s="11">
        <f t="shared" si="123"/>
        <v>0</v>
      </c>
      <c r="R898" s="230" t="str">
        <f t="shared" si="124"/>
        <v xml:space="preserve"> </v>
      </c>
      <c r="S898" s="230" t="str">
        <f t="shared" si="125"/>
        <v xml:space="preserve"> </v>
      </c>
      <c r="T898" s="230" t="str">
        <f t="shared" si="126"/>
        <v xml:space="preserve"> </v>
      </c>
    </row>
    <row r="899" spans="1:20" x14ac:dyDescent="0.2">
      <c r="A899" s="10" t="str">
        <f>IF(COUNTRY_INFO!A899=0," ",COUNTRY_INFO!A899)</f>
        <v>Ethiopia</v>
      </c>
      <c r="B899" s="10" t="str">
        <f>IF(COUNTRY_INFO!B899=0," ",COUNTRY_INFO!B899)</f>
        <v>TigraySouth Tigray</v>
      </c>
      <c r="C899" s="10" t="str">
        <f>IF(COUNTRY_INFO!C899=0," ",COUNTRY_INFO!C899)</f>
        <v>Maichew Town</v>
      </c>
      <c r="D899" s="11" t="str">
        <f>IF(COUNTRY_INFO!$T$9:$T$1000="MDA3 (IVM)", COUNTRY_INFO!$T$9:$T$1000, " ")</f>
        <v xml:space="preserve"> </v>
      </c>
      <c r="E899" s="109"/>
      <c r="F899" s="288"/>
      <c r="G899" s="288"/>
      <c r="H899" s="11">
        <f t="shared" si="118"/>
        <v>0</v>
      </c>
      <c r="I899" s="18"/>
      <c r="J899" s="18"/>
      <c r="K899" s="14">
        <f t="shared" si="119"/>
        <v>0</v>
      </c>
      <c r="L899" s="59"/>
      <c r="M899" s="59"/>
      <c r="N899" s="56">
        <f t="shared" si="120"/>
        <v>0</v>
      </c>
      <c r="O899" s="11">
        <f t="shared" si="121"/>
        <v>0</v>
      </c>
      <c r="P899" s="11">
        <f t="shared" si="122"/>
        <v>0</v>
      </c>
      <c r="Q899" s="11">
        <f t="shared" si="123"/>
        <v>0</v>
      </c>
      <c r="R899" s="230" t="str">
        <f t="shared" si="124"/>
        <v xml:space="preserve"> </v>
      </c>
      <c r="S899" s="230" t="str">
        <f t="shared" si="125"/>
        <v xml:space="preserve"> </v>
      </c>
      <c r="T899" s="230" t="str">
        <f t="shared" si="126"/>
        <v xml:space="preserve"> </v>
      </c>
    </row>
    <row r="900" spans="1:20" x14ac:dyDescent="0.2">
      <c r="A900" s="10" t="str">
        <f>IF(COUNTRY_INFO!A900=0," ",COUNTRY_INFO!A900)</f>
        <v>Ethiopia</v>
      </c>
      <c r="B900" s="10" t="str">
        <f>IF(COUNTRY_INFO!B900=0," ",COUNTRY_INFO!B900)</f>
        <v>TigraySouth Tigray</v>
      </c>
      <c r="C900" s="10" t="str">
        <f>IF(COUNTRY_INFO!C900=0," ",COUNTRY_INFO!C900)</f>
        <v>Ofla</v>
      </c>
      <c r="D900" s="11" t="str">
        <f>IF(COUNTRY_INFO!$T$9:$T$1000="MDA3 (IVM)", COUNTRY_INFO!$T$9:$T$1000, " ")</f>
        <v xml:space="preserve"> </v>
      </c>
      <c r="E900" s="109"/>
      <c r="F900" s="288"/>
      <c r="G900" s="288"/>
      <c r="H900" s="11">
        <f t="shared" si="118"/>
        <v>0</v>
      </c>
      <c r="I900" s="18"/>
      <c r="J900" s="18"/>
      <c r="K900" s="14">
        <f t="shared" si="119"/>
        <v>0</v>
      </c>
      <c r="L900" s="59"/>
      <c r="M900" s="59"/>
      <c r="N900" s="56">
        <f t="shared" si="120"/>
        <v>0</v>
      </c>
      <c r="O900" s="11">
        <f t="shared" si="121"/>
        <v>0</v>
      </c>
      <c r="P900" s="11">
        <f t="shared" si="122"/>
        <v>0</v>
      </c>
      <c r="Q900" s="11">
        <f t="shared" si="123"/>
        <v>0</v>
      </c>
      <c r="R900" s="230" t="str">
        <f t="shared" si="124"/>
        <v xml:space="preserve"> </v>
      </c>
      <c r="S900" s="230" t="str">
        <f t="shared" si="125"/>
        <v xml:space="preserve"> </v>
      </c>
      <c r="T900" s="230" t="str">
        <f t="shared" si="126"/>
        <v xml:space="preserve"> </v>
      </c>
    </row>
    <row r="901" spans="1:20" x14ac:dyDescent="0.2">
      <c r="A901" s="10" t="str">
        <f>IF(COUNTRY_INFO!A901=0," ",COUNTRY_INFO!A901)</f>
        <v>Ethiopia</v>
      </c>
      <c r="B901" s="10" t="str">
        <f>IF(COUNTRY_INFO!B901=0," ",COUNTRY_INFO!B901)</f>
        <v>TigraySouth Tigray</v>
      </c>
      <c r="C901" s="10" t="str">
        <f>IF(COUNTRY_INFO!C901=0," ",COUNTRY_INFO!C901)</f>
        <v>Raya Alamata</v>
      </c>
      <c r="D901" s="11" t="str">
        <f>IF(COUNTRY_INFO!$T$9:$T$1000="MDA3 (IVM)", COUNTRY_INFO!$T$9:$T$1000, " ")</f>
        <v xml:space="preserve"> </v>
      </c>
      <c r="E901" s="109"/>
      <c r="F901" s="288"/>
      <c r="G901" s="288"/>
      <c r="H901" s="11">
        <f t="shared" si="118"/>
        <v>0</v>
      </c>
      <c r="I901" s="18"/>
      <c r="J901" s="18"/>
      <c r="K901" s="14">
        <f t="shared" si="119"/>
        <v>0</v>
      </c>
      <c r="L901" s="59"/>
      <c r="M901" s="59"/>
      <c r="N901" s="56">
        <f t="shared" si="120"/>
        <v>0</v>
      </c>
      <c r="O901" s="11">
        <f t="shared" si="121"/>
        <v>0</v>
      </c>
      <c r="P901" s="11">
        <f t="shared" si="122"/>
        <v>0</v>
      </c>
      <c r="Q901" s="11">
        <f t="shared" si="123"/>
        <v>0</v>
      </c>
      <c r="R901" s="230" t="str">
        <f t="shared" si="124"/>
        <v xml:space="preserve"> </v>
      </c>
      <c r="S901" s="230" t="str">
        <f t="shared" si="125"/>
        <v xml:space="preserve"> </v>
      </c>
      <c r="T901" s="230" t="str">
        <f t="shared" si="126"/>
        <v xml:space="preserve"> </v>
      </c>
    </row>
    <row r="902" spans="1:20" x14ac:dyDescent="0.2">
      <c r="A902" s="10" t="str">
        <f>IF(COUNTRY_INFO!A902=0," ",COUNTRY_INFO!A902)</f>
        <v>Ethiopia</v>
      </c>
      <c r="B902" s="10" t="str">
        <f>IF(COUNTRY_INFO!B902=0," ",COUNTRY_INFO!B902)</f>
        <v>TigraySouth Tigray</v>
      </c>
      <c r="C902" s="10" t="str">
        <f>IF(COUNTRY_INFO!C902=0," ",COUNTRY_INFO!C902)</f>
        <v>Raya Azebo</v>
      </c>
      <c r="D902" s="11" t="str">
        <f>IF(COUNTRY_INFO!$T$9:$T$1000="MDA3 (IVM)", COUNTRY_INFO!$T$9:$T$1000, " ")</f>
        <v xml:space="preserve"> </v>
      </c>
      <c r="E902" s="109"/>
      <c r="F902" s="288"/>
      <c r="G902" s="288"/>
      <c r="H902" s="11">
        <f t="shared" si="118"/>
        <v>0</v>
      </c>
      <c r="I902" s="18"/>
      <c r="J902" s="18"/>
      <c r="K902" s="14">
        <f t="shared" si="119"/>
        <v>0</v>
      </c>
      <c r="L902" s="59"/>
      <c r="M902" s="59"/>
      <c r="N902" s="56">
        <f t="shared" si="120"/>
        <v>0</v>
      </c>
      <c r="O902" s="11">
        <f t="shared" si="121"/>
        <v>0</v>
      </c>
      <c r="P902" s="11">
        <f t="shared" si="122"/>
        <v>0</v>
      </c>
      <c r="Q902" s="11">
        <f t="shared" si="123"/>
        <v>0</v>
      </c>
      <c r="R902" s="230" t="str">
        <f t="shared" si="124"/>
        <v xml:space="preserve"> </v>
      </c>
      <c r="S902" s="230" t="str">
        <f t="shared" si="125"/>
        <v xml:space="preserve"> </v>
      </c>
      <c r="T902" s="230" t="str">
        <f t="shared" si="126"/>
        <v xml:space="preserve"> </v>
      </c>
    </row>
    <row r="903" spans="1:20" x14ac:dyDescent="0.2">
      <c r="A903" s="10" t="str">
        <f>IF(COUNTRY_INFO!A903=0," ",COUNTRY_INFO!A903)</f>
        <v>Ethiopia</v>
      </c>
      <c r="B903" s="10" t="str">
        <f>IF(COUNTRY_INFO!B903=0," ",COUNTRY_INFO!B903)</f>
        <v>TigrayWest Tigray</v>
      </c>
      <c r="C903" s="10" t="str">
        <f>IF(COUNTRY_INFO!C903=0," ",COUNTRY_INFO!C903)</f>
        <v>Kafta Humera</v>
      </c>
      <c r="D903" s="11" t="str">
        <f>IF(COUNTRY_INFO!$T$9:$T$1000="MDA3 (IVM)", COUNTRY_INFO!$T$9:$T$1000, " ")</f>
        <v xml:space="preserve"> </v>
      </c>
      <c r="E903" s="109"/>
      <c r="F903" s="288"/>
      <c r="G903" s="288"/>
      <c r="H903" s="11">
        <f t="shared" si="118"/>
        <v>0</v>
      </c>
      <c r="I903" s="18"/>
      <c r="J903" s="18"/>
      <c r="K903" s="14">
        <f t="shared" si="119"/>
        <v>0</v>
      </c>
      <c r="L903" s="59"/>
      <c r="M903" s="59"/>
      <c r="N903" s="56">
        <f t="shared" si="120"/>
        <v>0</v>
      </c>
      <c r="O903" s="11">
        <f t="shared" si="121"/>
        <v>0</v>
      </c>
      <c r="P903" s="11">
        <f t="shared" si="122"/>
        <v>0</v>
      </c>
      <c r="Q903" s="11">
        <f t="shared" si="123"/>
        <v>0</v>
      </c>
      <c r="R903" s="230" t="str">
        <f t="shared" si="124"/>
        <v xml:space="preserve"> </v>
      </c>
      <c r="S903" s="230" t="str">
        <f t="shared" si="125"/>
        <v xml:space="preserve"> </v>
      </c>
      <c r="T903" s="230" t="str">
        <f t="shared" si="126"/>
        <v xml:space="preserve"> </v>
      </c>
    </row>
    <row r="904" spans="1:20" x14ac:dyDescent="0.2">
      <c r="A904" s="10" t="str">
        <f>IF(COUNTRY_INFO!A904=0," ",COUNTRY_INFO!A904)</f>
        <v>Ethiopia</v>
      </c>
      <c r="B904" s="10" t="str">
        <f>IF(COUNTRY_INFO!B904=0," ",COUNTRY_INFO!B904)</f>
        <v>TigrayWest Tigray</v>
      </c>
      <c r="C904" s="10" t="str">
        <f>IF(COUNTRY_INFO!C904=0," ",COUNTRY_INFO!C904)</f>
        <v>Setit Humera Town</v>
      </c>
      <c r="D904" s="11" t="str">
        <f>IF(COUNTRY_INFO!$T$9:$T$1000="MDA3 (IVM)", COUNTRY_INFO!$T$9:$T$1000, " ")</f>
        <v xml:space="preserve"> </v>
      </c>
      <c r="E904" s="109"/>
      <c r="F904" s="288"/>
      <c r="G904" s="288"/>
      <c r="H904" s="11">
        <f t="shared" si="118"/>
        <v>0</v>
      </c>
      <c r="I904" s="18"/>
      <c r="J904" s="18"/>
      <c r="K904" s="14">
        <f t="shared" si="119"/>
        <v>0</v>
      </c>
      <c r="L904" s="59"/>
      <c r="M904" s="59"/>
      <c r="N904" s="56">
        <f t="shared" si="120"/>
        <v>0</v>
      </c>
      <c r="O904" s="11">
        <f t="shared" si="121"/>
        <v>0</v>
      </c>
      <c r="P904" s="11">
        <f t="shared" si="122"/>
        <v>0</v>
      </c>
      <c r="Q904" s="11">
        <f t="shared" si="123"/>
        <v>0</v>
      </c>
      <c r="R904" s="230" t="str">
        <f t="shared" si="124"/>
        <v xml:space="preserve"> </v>
      </c>
      <c r="S904" s="230" t="str">
        <f t="shared" si="125"/>
        <v xml:space="preserve"> </v>
      </c>
      <c r="T904" s="230" t="str">
        <f t="shared" si="126"/>
        <v xml:space="preserve"> </v>
      </c>
    </row>
    <row r="905" spans="1:20" x14ac:dyDescent="0.2">
      <c r="A905" s="10" t="str">
        <f>IF(COUNTRY_INFO!A905=0," ",COUNTRY_INFO!A905)</f>
        <v>Ethiopia</v>
      </c>
      <c r="B905" s="10" t="str">
        <f>IF(COUNTRY_INFO!B905=0," ",COUNTRY_INFO!B905)</f>
        <v>TigrayWest Tigray</v>
      </c>
      <c r="C905" s="10" t="str">
        <f>IF(COUNTRY_INFO!C905=0," ",COUNTRY_INFO!C905)</f>
        <v>Tsegede</v>
      </c>
      <c r="D905" s="11" t="str">
        <f>IF(COUNTRY_INFO!$T$9:$T$1000="MDA3 (IVM)", COUNTRY_INFO!$T$9:$T$1000, " ")</f>
        <v xml:space="preserve"> </v>
      </c>
      <c r="E905" s="109"/>
      <c r="F905" s="288"/>
      <c r="G905" s="288"/>
      <c r="H905" s="11">
        <f t="shared" si="118"/>
        <v>0</v>
      </c>
      <c r="I905" s="18"/>
      <c r="J905" s="18"/>
      <c r="K905" s="14">
        <f t="shared" si="119"/>
        <v>0</v>
      </c>
      <c r="L905" s="59"/>
      <c r="M905" s="59"/>
      <c r="N905" s="56">
        <f t="shared" si="120"/>
        <v>0</v>
      </c>
      <c r="O905" s="11">
        <f t="shared" si="121"/>
        <v>0</v>
      </c>
      <c r="P905" s="11">
        <f t="shared" si="122"/>
        <v>0</v>
      </c>
      <c r="Q905" s="11">
        <f t="shared" si="123"/>
        <v>0</v>
      </c>
      <c r="R905" s="230" t="str">
        <f t="shared" si="124"/>
        <v xml:space="preserve"> </v>
      </c>
      <c r="S905" s="230" t="str">
        <f t="shared" si="125"/>
        <v xml:space="preserve"> </v>
      </c>
      <c r="T905" s="230" t="str">
        <f t="shared" si="126"/>
        <v xml:space="preserve"> </v>
      </c>
    </row>
    <row r="906" spans="1:20" x14ac:dyDescent="0.2">
      <c r="A906" s="10" t="str">
        <f>IF(COUNTRY_INFO!A906=0," ",COUNTRY_INFO!A906)</f>
        <v>Ethiopia</v>
      </c>
      <c r="B906" s="10" t="str">
        <f>IF(COUNTRY_INFO!B906=0," ",COUNTRY_INFO!B906)</f>
        <v>TigrayWest Tigray</v>
      </c>
      <c r="C906" s="10" t="str">
        <f>IF(COUNTRY_INFO!C906=0," ",COUNTRY_INFO!C906)</f>
        <v>Welkait</v>
      </c>
      <c r="D906" s="11" t="str">
        <f>IF(COUNTRY_INFO!$T$9:$T$1000="MDA3 (IVM)", COUNTRY_INFO!$T$9:$T$1000, " ")</f>
        <v xml:space="preserve"> </v>
      </c>
      <c r="E906" s="109"/>
      <c r="F906" s="288"/>
      <c r="G906" s="288"/>
      <c r="H906" s="11">
        <f>SUM(F906:G906)</f>
        <v>0</v>
      </c>
      <c r="I906" s="18"/>
      <c r="J906" s="18"/>
      <c r="K906" s="14">
        <f>SUM(I906:J906)</f>
        <v>0</v>
      </c>
      <c r="L906" s="59"/>
      <c r="M906" s="59"/>
      <c r="N906" s="56">
        <f>SUM(L906:M906)</f>
        <v>0</v>
      </c>
      <c r="O906" s="11">
        <f>MAX(I906,L906)</f>
        <v>0</v>
      </c>
      <c r="P906" s="11">
        <f>MAX(J906,M906)</f>
        <v>0</v>
      </c>
      <c r="Q906" s="11">
        <f>SUM(O906:P906)</f>
        <v>0</v>
      </c>
      <c r="R906" s="230" t="str">
        <f>IF(F906&lt;&gt;0, IF(MAX(I906,L906)/F906*100=0, "-", MAX(I906,L906)/F906*100), " ")</f>
        <v xml:space="preserve"> </v>
      </c>
      <c r="S906" s="230" t="str">
        <f>IF(G906&lt;&gt;0, IF(MAX(J906,M906)/G906*100=0, "-", MAX(J906,M906)/G906*100), " ")</f>
        <v xml:space="preserve"> </v>
      </c>
      <c r="T906" s="230" t="str">
        <f>IF(H906&lt;&gt;0, IF((MAX(I906,L906)+MAX(J906,M906))/H906*100=0, "-",(MAX(I906,L906)+MAX(J906,M906))/H906*100), " ")</f>
        <v xml:space="preserve"> </v>
      </c>
    </row>
    <row r="907" spans="1:20" x14ac:dyDescent="0.2">
      <c r="A907"/>
      <c r="B907"/>
      <c r="C907"/>
      <c r="D907"/>
      <c r="E907"/>
      <c r="F907"/>
      <c r="G907"/>
      <c r="H907"/>
      <c r="I907"/>
      <c r="J907"/>
      <c r="K907"/>
      <c r="L907"/>
      <c r="M907"/>
      <c r="N907"/>
      <c r="O907"/>
      <c r="P907"/>
      <c r="Q907"/>
      <c r="R907"/>
      <c r="S907"/>
      <c r="T907"/>
    </row>
    <row r="908" spans="1:20" x14ac:dyDescent="0.2">
      <c r="A908"/>
      <c r="B908"/>
      <c r="C908"/>
      <c r="D908"/>
      <c r="E908"/>
      <c r="F908"/>
      <c r="G908"/>
      <c r="H908"/>
      <c r="I908"/>
      <c r="J908"/>
      <c r="K908"/>
      <c r="L908"/>
      <c r="M908"/>
      <c r="N908"/>
      <c r="O908"/>
      <c r="P908"/>
      <c r="Q908"/>
      <c r="R908"/>
      <c r="S908"/>
      <c r="T908"/>
    </row>
    <row r="909" spans="1:20" x14ac:dyDescent="0.2">
      <c r="A909"/>
      <c r="B909"/>
      <c r="C909"/>
      <c r="D909"/>
      <c r="E909"/>
      <c r="F909"/>
      <c r="G909"/>
      <c r="H909"/>
      <c r="I909"/>
      <c r="J909"/>
      <c r="K909"/>
      <c r="L909"/>
      <c r="M909"/>
      <c r="N909"/>
      <c r="O909"/>
      <c r="P909"/>
      <c r="Q909"/>
      <c r="R909"/>
      <c r="S909"/>
      <c r="T909"/>
    </row>
    <row r="910" spans="1:20" x14ac:dyDescent="0.2">
      <c r="A910"/>
      <c r="B910"/>
      <c r="C910"/>
      <c r="D910"/>
      <c r="E910"/>
      <c r="F910"/>
      <c r="G910"/>
      <c r="H910"/>
      <c r="I910"/>
      <c r="J910"/>
      <c r="K910"/>
      <c r="L910"/>
      <c r="M910"/>
      <c r="N910"/>
      <c r="O910"/>
      <c r="P910"/>
      <c r="Q910"/>
      <c r="R910"/>
      <c r="S910"/>
      <c r="T910"/>
    </row>
    <row r="911" spans="1:20" x14ac:dyDescent="0.2">
      <c r="A911"/>
      <c r="B911"/>
      <c r="C911"/>
      <c r="D911"/>
      <c r="E911"/>
      <c r="F911"/>
      <c r="G911"/>
      <c r="H911"/>
      <c r="I911"/>
      <c r="J911"/>
      <c r="K911"/>
      <c r="L911"/>
      <c r="M911"/>
      <c r="N911"/>
      <c r="O911"/>
      <c r="P911"/>
      <c r="Q911"/>
      <c r="R911"/>
      <c r="S911"/>
      <c r="T911"/>
    </row>
    <row r="912" spans="1:20" x14ac:dyDescent="0.2">
      <c r="A912"/>
      <c r="B912"/>
      <c r="C912"/>
      <c r="D912"/>
      <c r="E912"/>
      <c r="F912"/>
      <c r="G912"/>
      <c r="H912"/>
      <c r="I912"/>
      <c r="J912"/>
      <c r="K912"/>
      <c r="L912"/>
      <c r="M912"/>
      <c r="N912"/>
      <c r="O912"/>
      <c r="P912"/>
      <c r="Q912"/>
      <c r="R912"/>
      <c r="S912"/>
      <c r="T912"/>
    </row>
    <row r="913" spans="1:20" x14ac:dyDescent="0.2">
      <c r="A913"/>
      <c r="B913"/>
      <c r="C913"/>
      <c r="D913"/>
      <c r="E913"/>
      <c r="F913"/>
      <c r="G913"/>
      <c r="H913"/>
      <c r="I913"/>
      <c r="J913"/>
      <c r="K913"/>
      <c r="L913"/>
      <c r="M913"/>
      <c r="N913"/>
      <c r="O913"/>
      <c r="P913"/>
      <c r="Q913"/>
      <c r="R913"/>
      <c r="S913"/>
      <c r="T913"/>
    </row>
    <row r="914" spans="1:20" x14ac:dyDescent="0.2">
      <c r="A914"/>
      <c r="B914"/>
      <c r="C914"/>
      <c r="D914"/>
      <c r="E914"/>
      <c r="F914"/>
      <c r="G914"/>
      <c r="H914"/>
      <c r="I914"/>
      <c r="J914"/>
      <c r="K914"/>
      <c r="L914"/>
      <c r="M914"/>
      <c r="N914"/>
      <c r="O914"/>
      <c r="P914"/>
      <c r="Q914"/>
      <c r="R914"/>
      <c r="S914"/>
      <c r="T914"/>
    </row>
    <row r="915" spans="1:20" x14ac:dyDescent="0.2">
      <c r="A915"/>
      <c r="B915"/>
      <c r="C915"/>
      <c r="D915"/>
      <c r="E915"/>
      <c r="F915"/>
      <c r="G915"/>
      <c r="H915"/>
      <c r="I915"/>
      <c r="J915"/>
      <c r="K915"/>
      <c r="L915"/>
      <c r="M915"/>
      <c r="N915"/>
      <c r="O915"/>
      <c r="P915"/>
      <c r="Q915"/>
      <c r="R915"/>
      <c r="S915"/>
      <c r="T915"/>
    </row>
    <row r="916" spans="1:20" x14ac:dyDescent="0.2">
      <c r="A916"/>
      <c r="B916"/>
      <c r="C916"/>
      <c r="D916"/>
      <c r="E916"/>
      <c r="F916"/>
      <c r="G916"/>
      <c r="H916"/>
      <c r="I916"/>
      <c r="J916"/>
      <c r="K916"/>
      <c r="L916"/>
      <c r="M916"/>
      <c r="N916"/>
      <c r="O916"/>
      <c r="P916"/>
      <c r="Q916"/>
      <c r="R916"/>
      <c r="S916"/>
      <c r="T916"/>
    </row>
    <row r="917" spans="1:20" x14ac:dyDescent="0.2">
      <c r="A917"/>
      <c r="B917"/>
      <c r="C917"/>
      <c r="D917"/>
      <c r="E917"/>
      <c r="F917"/>
      <c r="G917"/>
      <c r="H917"/>
      <c r="I917"/>
      <c r="J917"/>
      <c r="K917"/>
      <c r="L917"/>
      <c r="M917"/>
      <c r="N917"/>
      <c r="O917"/>
      <c r="P917"/>
      <c r="Q917"/>
      <c r="R917"/>
      <c r="S917"/>
      <c r="T917"/>
    </row>
    <row r="918" spans="1:20" x14ac:dyDescent="0.2">
      <c r="A918"/>
      <c r="B918"/>
      <c r="C918"/>
      <c r="D918"/>
      <c r="E918"/>
      <c r="F918"/>
      <c r="G918"/>
      <c r="H918"/>
      <c r="I918"/>
      <c r="J918"/>
      <c r="K918"/>
      <c r="L918"/>
      <c r="M918"/>
      <c r="N918"/>
      <c r="O918"/>
      <c r="P918"/>
      <c r="Q918"/>
      <c r="R918"/>
      <c r="S918"/>
      <c r="T918"/>
    </row>
    <row r="919" spans="1:20" x14ac:dyDescent="0.2">
      <c r="A919"/>
      <c r="B919"/>
      <c r="C919"/>
      <c r="D919"/>
      <c r="E919"/>
      <c r="F919"/>
      <c r="G919"/>
      <c r="H919"/>
      <c r="I919"/>
      <c r="J919"/>
      <c r="K919"/>
      <c r="L919"/>
      <c r="M919"/>
      <c r="N919"/>
      <c r="O919"/>
      <c r="P919"/>
      <c r="Q919"/>
      <c r="R919"/>
      <c r="S919"/>
      <c r="T919"/>
    </row>
    <row r="920" spans="1:20" x14ac:dyDescent="0.2">
      <c r="A920"/>
      <c r="B920"/>
      <c r="C920"/>
      <c r="D920"/>
      <c r="E920"/>
      <c r="F920"/>
      <c r="G920"/>
      <c r="H920"/>
      <c r="I920"/>
      <c r="J920"/>
      <c r="K920"/>
      <c r="L920"/>
      <c r="M920"/>
      <c r="N920"/>
      <c r="O920"/>
      <c r="P920"/>
      <c r="Q920"/>
      <c r="R920"/>
      <c r="S920"/>
      <c r="T920"/>
    </row>
    <row r="921" spans="1:20" x14ac:dyDescent="0.2">
      <c r="A921"/>
      <c r="B921"/>
      <c r="C921"/>
      <c r="D921"/>
      <c r="E921"/>
      <c r="F921"/>
      <c r="G921"/>
      <c r="H921"/>
      <c r="I921"/>
      <c r="J921"/>
      <c r="K921"/>
      <c r="L921"/>
      <c r="M921"/>
      <c r="N921"/>
      <c r="O921"/>
      <c r="P921"/>
      <c r="Q921"/>
      <c r="R921"/>
      <c r="S921"/>
      <c r="T921"/>
    </row>
    <row r="922" spans="1:20" x14ac:dyDescent="0.2">
      <c r="A922"/>
      <c r="B922"/>
      <c r="C922"/>
      <c r="D922"/>
      <c r="E922"/>
      <c r="F922"/>
      <c r="G922"/>
      <c r="H922"/>
      <c r="I922"/>
      <c r="J922"/>
      <c r="K922"/>
      <c r="L922"/>
      <c r="M922"/>
      <c r="N922"/>
      <c r="O922"/>
      <c r="P922"/>
      <c r="Q922"/>
      <c r="R922"/>
      <c r="S922"/>
      <c r="T922"/>
    </row>
    <row r="923" spans="1:20" x14ac:dyDescent="0.2">
      <c r="A923"/>
      <c r="B923"/>
      <c r="C923"/>
      <c r="D923"/>
      <c r="E923"/>
      <c r="F923"/>
      <c r="G923"/>
      <c r="H923"/>
      <c r="I923"/>
      <c r="J923"/>
      <c r="K923"/>
      <c r="L923"/>
      <c r="M923"/>
      <c r="N923"/>
      <c r="O923"/>
      <c r="P923"/>
      <c r="Q923"/>
      <c r="R923"/>
      <c r="S923"/>
      <c r="T923"/>
    </row>
    <row r="924" spans="1:20" x14ac:dyDescent="0.2">
      <c r="A924"/>
      <c r="B924"/>
      <c r="C924"/>
      <c r="D924"/>
      <c r="E924"/>
      <c r="F924"/>
      <c r="G924"/>
      <c r="H924"/>
      <c r="I924"/>
      <c r="J924"/>
      <c r="K924"/>
      <c r="L924"/>
      <c r="M924"/>
      <c r="N924"/>
      <c r="O924"/>
      <c r="P924"/>
      <c r="Q924"/>
      <c r="R924"/>
      <c r="S924"/>
      <c r="T924"/>
    </row>
    <row r="925" spans="1:20" x14ac:dyDescent="0.2">
      <c r="A925"/>
      <c r="B925"/>
      <c r="C925"/>
      <c r="D925"/>
      <c r="E925"/>
      <c r="F925"/>
      <c r="G925"/>
      <c r="H925"/>
      <c r="I925"/>
      <c r="J925"/>
      <c r="K925"/>
      <c r="L925"/>
      <c r="M925"/>
      <c r="N925"/>
      <c r="O925"/>
      <c r="P925"/>
      <c r="Q925"/>
      <c r="R925"/>
      <c r="S925"/>
      <c r="T925"/>
    </row>
    <row r="926" spans="1:20" x14ac:dyDescent="0.2">
      <c r="A926"/>
      <c r="B926"/>
      <c r="C926"/>
      <c r="D926"/>
      <c r="E926"/>
      <c r="F926"/>
      <c r="G926"/>
      <c r="H926"/>
      <c r="I926"/>
      <c r="J926"/>
      <c r="K926"/>
      <c r="L926"/>
      <c r="M926"/>
      <c r="N926"/>
      <c r="O926"/>
      <c r="P926"/>
      <c r="Q926"/>
      <c r="R926"/>
      <c r="S926"/>
      <c r="T926"/>
    </row>
    <row r="927" spans="1:20" x14ac:dyDescent="0.2">
      <c r="A927"/>
      <c r="B927"/>
      <c r="C927"/>
      <c r="D927"/>
      <c r="E927"/>
      <c r="F927"/>
      <c r="G927"/>
      <c r="H927"/>
      <c r="I927"/>
      <c r="J927"/>
      <c r="K927"/>
      <c r="L927"/>
      <c r="M927"/>
      <c r="N927"/>
      <c r="O927"/>
      <c r="P927"/>
      <c r="Q927"/>
      <c r="R927"/>
      <c r="S927"/>
      <c r="T927"/>
    </row>
    <row r="928" spans="1:20" x14ac:dyDescent="0.2">
      <c r="A928"/>
      <c r="B928"/>
      <c r="C928"/>
      <c r="D928"/>
      <c r="E928"/>
      <c r="F928"/>
      <c r="G928"/>
      <c r="H928"/>
      <c r="I928"/>
      <c r="J928"/>
      <c r="K928"/>
      <c r="L928"/>
      <c r="M928"/>
      <c r="N928"/>
      <c r="O928"/>
      <c r="P928"/>
      <c r="Q928"/>
      <c r="R928"/>
      <c r="S928"/>
      <c r="T928"/>
    </row>
    <row r="929" spans="1:20" x14ac:dyDescent="0.2">
      <c r="A929"/>
      <c r="B929"/>
      <c r="C929"/>
      <c r="D929"/>
      <c r="E929"/>
      <c r="F929"/>
      <c r="G929"/>
      <c r="H929"/>
      <c r="I929"/>
      <c r="J929"/>
      <c r="K929"/>
      <c r="L929"/>
      <c r="M929"/>
      <c r="N929"/>
      <c r="O929"/>
      <c r="P929"/>
      <c r="Q929"/>
      <c r="R929"/>
      <c r="S929"/>
      <c r="T929"/>
    </row>
    <row r="930" spans="1:20" x14ac:dyDescent="0.2">
      <c r="A930"/>
      <c r="B930"/>
      <c r="C930"/>
      <c r="D930"/>
      <c r="E930"/>
      <c r="F930"/>
      <c r="G930"/>
      <c r="H930"/>
      <c r="I930"/>
      <c r="J930"/>
      <c r="K930"/>
      <c r="L930"/>
      <c r="M930"/>
      <c r="N930"/>
      <c r="O930"/>
      <c r="P930"/>
      <c r="Q930"/>
      <c r="R930"/>
      <c r="S930"/>
      <c r="T930"/>
    </row>
    <row r="931" spans="1:20" x14ac:dyDescent="0.2">
      <c r="A931"/>
      <c r="B931"/>
      <c r="C931"/>
      <c r="D931"/>
      <c r="E931"/>
      <c r="F931"/>
      <c r="G931"/>
      <c r="H931"/>
      <c r="I931"/>
      <c r="J931"/>
      <c r="K931"/>
      <c r="L931"/>
      <c r="M931"/>
      <c r="N931"/>
      <c r="O931"/>
      <c r="P931"/>
      <c r="Q931"/>
      <c r="R931"/>
      <c r="S931"/>
      <c r="T931"/>
    </row>
    <row r="932" spans="1:20" x14ac:dyDescent="0.2">
      <c r="A932"/>
      <c r="B932"/>
      <c r="C932"/>
      <c r="D932"/>
      <c r="E932"/>
      <c r="F932"/>
      <c r="G932"/>
      <c r="H932"/>
      <c r="I932"/>
      <c r="J932"/>
      <c r="K932"/>
      <c r="L932"/>
      <c r="M932"/>
      <c r="N932"/>
      <c r="O932"/>
      <c r="P932"/>
      <c r="Q932"/>
      <c r="R932"/>
      <c r="S932"/>
      <c r="T932"/>
    </row>
    <row r="933" spans="1:20" x14ac:dyDescent="0.2">
      <c r="A933"/>
      <c r="B933"/>
      <c r="C933"/>
      <c r="D933"/>
      <c r="E933"/>
      <c r="F933"/>
      <c r="G933"/>
      <c r="H933"/>
      <c r="I933"/>
      <c r="J933"/>
      <c r="K933"/>
      <c r="L933"/>
      <c r="M933"/>
      <c r="N933"/>
      <c r="O933"/>
      <c r="P933"/>
      <c r="Q933"/>
      <c r="R933"/>
      <c r="S933"/>
      <c r="T933"/>
    </row>
    <row r="934" spans="1:20" x14ac:dyDescent="0.2">
      <c r="A934"/>
      <c r="B934"/>
      <c r="C934"/>
      <c r="D934"/>
      <c r="E934"/>
      <c r="F934"/>
      <c r="G934"/>
      <c r="H934"/>
      <c r="I934"/>
      <c r="J934"/>
      <c r="K934"/>
      <c r="L934"/>
      <c r="M934"/>
      <c r="N934"/>
      <c r="O934"/>
      <c r="P934"/>
      <c r="Q934"/>
      <c r="R934"/>
      <c r="S934"/>
      <c r="T934"/>
    </row>
    <row r="935" spans="1:20" x14ac:dyDescent="0.2">
      <c r="A935"/>
      <c r="B935"/>
      <c r="C935"/>
      <c r="D935"/>
      <c r="E935"/>
      <c r="F935"/>
      <c r="G935"/>
      <c r="H935"/>
      <c r="I935"/>
      <c r="J935"/>
      <c r="K935"/>
      <c r="L935"/>
      <c r="M935"/>
      <c r="N935"/>
      <c r="O935"/>
      <c r="P935"/>
      <c r="Q935"/>
      <c r="R935"/>
      <c r="S935"/>
      <c r="T935"/>
    </row>
    <row r="936" spans="1:20" x14ac:dyDescent="0.2">
      <c r="A936"/>
      <c r="B936"/>
      <c r="C936"/>
      <c r="D936"/>
      <c r="E936"/>
      <c r="F936"/>
      <c r="G936"/>
      <c r="H936"/>
      <c r="I936"/>
      <c r="J936"/>
      <c r="K936"/>
      <c r="L936"/>
      <c r="M936"/>
      <c r="N936"/>
      <c r="O936"/>
      <c r="P936"/>
      <c r="Q936"/>
      <c r="R936"/>
      <c r="S936"/>
      <c r="T936"/>
    </row>
    <row r="937" spans="1:20" x14ac:dyDescent="0.2">
      <c r="A937"/>
      <c r="B937"/>
      <c r="C937"/>
      <c r="D937"/>
      <c r="E937"/>
      <c r="F937"/>
      <c r="G937"/>
      <c r="H937"/>
      <c r="I937"/>
      <c r="J937"/>
      <c r="K937"/>
      <c r="L937"/>
      <c r="M937"/>
      <c r="N937"/>
      <c r="O937"/>
      <c r="P937"/>
      <c r="Q937"/>
      <c r="R937"/>
      <c r="S937"/>
      <c r="T937"/>
    </row>
    <row r="938" spans="1:20" x14ac:dyDescent="0.2">
      <c r="A938"/>
      <c r="B938"/>
      <c r="C938"/>
      <c r="D938"/>
      <c r="E938"/>
      <c r="F938"/>
      <c r="G938"/>
      <c r="H938"/>
      <c r="I938"/>
      <c r="J938"/>
      <c r="K938"/>
      <c r="L938"/>
      <c r="M938"/>
      <c r="N938"/>
      <c r="O938"/>
      <c r="P938"/>
      <c r="Q938"/>
      <c r="R938"/>
      <c r="S938"/>
      <c r="T938"/>
    </row>
    <row r="939" spans="1:20" x14ac:dyDescent="0.2">
      <c r="A939"/>
      <c r="B939"/>
      <c r="C939"/>
      <c r="D939"/>
      <c r="E939"/>
      <c r="F939"/>
      <c r="G939"/>
      <c r="H939"/>
      <c r="I939"/>
      <c r="J939"/>
      <c r="K939"/>
      <c r="L939"/>
      <c r="M939"/>
      <c r="N939"/>
      <c r="O939"/>
      <c r="P939"/>
      <c r="Q939"/>
      <c r="R939"/>
      <c r="S939"/>
      <c r="T939"/>
    </row>
    <row r="940" spans="1:20" x14ac:dyDescent="0.2">
      <c r="A940"/>
      <c r="B940"/>
      <c r="C940"/>
      <c r="D940"/>
      <c r="E940"/>
      <c r="F940"/>
      <c r="G940"/>
      <c r="H940"/>
      <c r="I940"/>
      <c r="J940"/>
      <c r="K940"/>
      <c r="L940"/>
      <c r="M940"/>
      <c r="N940"/>
      <c r="O940"/>
      <c r="P940"/>
      <c r="Q940"/>
      <c r="R940"/>
      <c r="S940"/>
      <c r="T940"/>
    </row>
    <row r="941" spans="1:20" x14ac:dyDescent="0.2">
      <c r="A941"/>
      <c r="B941"/>
      <c r="C941"/>
      <c r="D941"/>
      <c r="E941"/>
      <c r="F941"/>
      <c r="G941"/>
      <c r="H941"/>
      <c r="I941"/>
      <c r="J941"/>
      <c r="K941"/>
      <c r="L941"/>
      <c r="M941"/>
      <c r="N941"/>
      <c r="O941"/>
      <c r="P941"/>
      <c r="Q941"/>
      <c r="R941"/>
      <c r="S941"/>
      <c r="T941"/>
    </row>
    <row r="942" spans="1:20" x14ac:dyDescent="0.2">
      <c r="A942"/>
      <c r="B942"/>
      <c r="C942"/>
      <c r="D942"/>
      <c r="E942"/>
      <c r="F942"/>
      <c r="G942"/>
      <c r="H942"/>
      <c r="I942"/>
      <c r="J942"/>
      <c r="K942"/>
      <c r="L942"/>
      <c r="M942"/>
      <c r="N942"/>
      <c r="O942"/>
      <c r="P942"/>
      <c r="Q942"/>
      <c r="R942"/>
      <c r="S942"/>
      <c r="T942"/>
    </row>
    <row r="943" spans="1:20" x14ac:dyDescent="0.2">
      <c r="A943"/>
      <c r="B943"/>
      <c r="C943"/>
      <c r="D943"/>
      <c r="E943"/>
      <c r="F943"/>
      <c r="G943"/>
      <c r="H943"/>
      <c r="I943"/>
      <c r="J943"/>
      <c r="K943"/>
      <c r="L943"/>
      <c r="M943"/>
      <c r="N943"/>
      <c r="O943"/>
      <c r="P943"/>
      <c r="Q943"/>
      <c r="R943"/>
      <c r="S943"/>
      <c r="T943"/>
    </row>
    <row r="944" spans="1:20" x14ac:dyDescent="0.2">
      <c r="A944"/>
      <c r="B944"/>
      <c r="C944"/>
      <c r="D944"/>
      <c r="E944"/>
      <c r="F944"/>
      <c r="G944"/>
      <c r="H944"/>
      <c r="I944"/>
      <c r="J944"/>
      <c r="K944"/>
      <c r="L944"/>
      <c r="M944"/>
      <c r="N944"/>
      <c r="O944"/>
      <c r="P944"/>
      <c r="Q944"/>
      <c r="R944"/>
      <c r="S944"/>
      <c r="T944"/>
    </row>
    <row r="945" spans="1:20" x14ac:dyDescent="0.2">
      <c r="A945"/>
      <c r="B945"/>
      <c r="C945"/>
      <c r="D945"/>
      <c r="E945"/>
      <c r="F945"/>
      <c r="G945"/>
      <c r="H945"/>
      <c r="I945"/>
      <c r="J945"/>
      <c r="K945"/>
      <c r="L945"/>
      <c r="M945"/>
      <c r="N945"/>
      <c r="O945"/>
      <c r="P945"/>
      <c r="Q945"/>
      <c r="R945"/>
      <c r="S945"/>
      <c r="T945"/>
    </row>
    <row r="946" spans="1:20" x14ac:dyDescent="0.2">
      <c r="A946"/>
      <c r="B946"/>
      <c r="C946"/>
      <c r="D946"/>
      <c r="E946"/>
      <c r="F946"/>
      <c r="G946"/>
      <c r="H946"/>
      <c r="I946"/>
      <c r="J946"/>
      <c r="K946"/>
      <c r="L946"/>
      <c r="M946"/>
      <c r="N946"/>
      <c r="O946"/>
      <c r="P946"/>
      <c r="Q946"/>
      <c r="R946"/>
      <c r="S946"/>
      <c r="T946"/>
    </row>
    <row r="947" spans="1:20" x14ac:dyDescent="0.2">
      <c r="A947"/>
      <c r="B947"/>
      <c r="C947"/>
      <c r="D947"/>
      <c r="E947"/>
      <c r="F947"/>
      <c r="G947"/>
      <c r="H947"/>
      <c r="I947"/>
      <c r="J947"/>
      <c r="K947"/>
      <c r="L947"/>
      <c r="M947"/>
      <c r="N947"/>
      <c r="O947"/>
      <c r="P947"/>
      <c r="Q947"/>
      <c r="R947"/>
      <c r="S947"/>
      <c r="T947"/>
    </row>
    <row r="948" spans="1:20" x14ac:dyDescent="0.2">
      <c r="A948"/>
      <c r="B948"/>
      <c r="C948"/>
      <c r="D948"/>
      <c r="E948"/>
      <c r="F948"/>
      <c r="G948"/>
      <c r="H948"/>
      <c r="I948"/>
      <c r="J948"/>
      <c r="K948"/>
      <c r="L948"/>
      <c r="M948"/>
      <c r="N948"/>
      <c r="O948"/>
      <c r="P948"/>
      <c r="Q948"/>
      <c r="R948"/>
      <c r="S948"/>
      <c r="T948"/>
    </row>
    <row r="949" spans="1:20" x14ac:dyDescent="0.2">
      <c r="A949"/>
      <c r="B949"/>
      <c r="C949"/>
      <c r="D949"/>
      <c r="E949"/>
      <c r="F949"/>
      <c r="G949"/>
      <c r="H949"/>
      <c r="I949"/>
      <c r="J949"/>
      <c r="K949"/>
      <c r="L949"/>
      <c r="M949"/>
      <c r="N949"/>
      <c r="O949"/>
      <c r="P949"/>
      <c r="Q949"/>
      <c r="R949"/>
      <c r="S949"/>
      <c r="T949"/>
    </row>
    <row r="950" spans="1:20" x14ac:dyDescent="0.2">
      <c r="A950"/>
      <c r="B950"/>
      <c r="C950"/>
      <c r="D950"/>
      <c r="E950"/>
      <c r="F950"/>
      <c r="G950"/>
      <c r="H950"/>
      <c r="I950"/>
      <c r="J950"/>
      <c r="K950"/>
      <c r="L950"/>
      <c r="M950"/>
      <c r="N950"/>
      <c r="O950"/>
      <c r="P950"/>
      <c r="Q950"/>
      <c r="R950"/>
      <c r="S950"/>
      <c r="T950"/>
    </row>
    <row r="951" spans="1:20" x14ac:dyDescent="0.2">
      <c r="A951"/>
      <c r="B951"/>
      <c r="C951"/>
      <c r="D951"/>
      <c r="E951"/>
      <c r="F951"/>
      <c r="G951"/>
      <c r="H951"/>
      <c r="I951"/>
      <c r="J951"/>
      <c r="K951"/>
      <c r="L951"/>
      <c r="M951"/>
      <c r="N951"/>
      <c r="O951"/>
      <c r="P951"/>
      <c r="Q951"/>
      <c r="R951"/>
      <c r="S951"/>
      <c r="T951"/>
    </row>
    <row r="952" spans="1:20" x14ac:dyDescent="0.2">
      <c r="A952"/>
      <c r="B952"/>
      <c r="C952"/>
      <c r="D952"/>
      <c r="E952"/>
      <c r="F952"/>
      <c r="G952"/>
      <c r="H952"/>
      <c r="I952"/>
      <c r="J952"/>
      <c r="K952"/>
      <c r="L952"/>
      <c r="M952"/>
      <c r="N952"/>
      <c r="O952"/>
      <c r="P952"/>
      <c r="Q952"/>
      <c r="R952"/>
      <c r="S952"/>
      <c r="T952"/>
    </row>
    <row r="953" spans="1:20" x14ac:dyDescent="0.2">
      <c r="A953"/>
      <c r="B953"/>
      <c r="C953"/>
      <c r="D953"/>
      <c r="E953"/>
      <c r="F953"/>
      <c r="G953"/>
      <c r="H953"/>
      <c r="I953"/>
      <c r="J953"/>
      <c r="K953"/>
      <c r="L953"/>
      <c r="M953"/>
      <c r="N953"/>
      <c r="O953"/>
      <c r="P953"/>
      <c r="Q953"/>
      <c r="R953"/>
      <c r="S953"/>
      <c r="T953"/>
    </row>
    <row r="954" spans="1:20" x14ac:dyDescent="0.2">
      <c r="A954"/>
      <c r="B954"/>
      <c r="C954"/>
      <c r="D954"/>
      <c r="E954"/>
      <c r="F954"/>
      <c r="G954"/>
      <c r="H954"/>
      <c r="I954"/>
      <c r="J954"/>
      <c r="K954"/>
      <c r="L954"/>
      <c r="M954"/>
      <c r="N954"/>
      <c r="O954"/>
      <c r="P954"/>
      <c r="Q954"/>
      <c r="R954"/>
      <c r="S954"/>
      <c r="T954"/>
    </row>
    <row r="955" spans="1:20" x14ac:dyDescent="0.2">
      <c r="A955"/>
      <c r="B955"/>
      <c r="C955"/>
      <c r="D955"/>
      <c r="E955"/>
      <c r="F955"/>
      <c r="G955"/>
      <c r="H955"/>
      <c r="I955"/>
      <c r="J955"/>
      <c r="K955"/>
      <c r="L955"/>
      <c r="M955"/>
      <c r="N955"/>
      <c r="O955"/>
      <c r="P955"/>
      <c r="Q955"/>
      <c r="R955"/>
      <c r="S955"/>
      <c r="T955"/>
    </row>
    <row r="956" spans="1:20" x14ac:dyDescent="0.2">
      <c r="A956"/>
      <c r="B956"/>
      <c r="C956"/>
      <c r="D956"/>
      <c r="E956"/>
      <c r="F956"/>
      <c r="G956"/>
      <c r="H956"/>
      <c r="I956"/>
      <c r="J956"/>
      <c r="K956"/>
      <c r="L956"/>
      <c r="M956"/>
      <c r="N956"/>
      <c r="O956"/>
      <c r="P956"/>
      <c r="Q956"/>
      <c r="R956"/>
      <c r="S956"/>
      <c r="T956"/>
    </row>
    <row r="957" spans="1:20" x14ac:dyDescent="0.2">
      <c r="A957"/>
      <c r="B957"/>
      <c r="C957"/>
      <c r="D957"/>
      <c r="E957"/>
      <c r="F957"/>
      <c r="G957"/>
      <c r="H957"/>
      <c r="I957"/>
      <c r="J957"/>
      <c r="K957"/>
      <c r="L957"/>
      <c r="M957"/>
      <c r="N957"/>
      <c r="O957"/>
      <c r="P957"/>
      <c r="Q957"/>
      <c r="R957"/>
      <c r="S957"/>
      <c r="T957"/>
    </row>
    <row r="958" spans="1:20" x14ac:dyDescent="0.2">
      <c r="A958"/>
      <c r="B958"/>
      <c r="C958"/>
      <c r="D958"/>
      <c r="E958"/>
      <c r="F958"/>
      <c r="G958"/>
      <c r="H958"/>
      <c r="I958"/>
      <c r="J958"/>
      <c r="K958"/>
      <c r="L958"/>
      <c r="M958"/>
      <c r="N958"/>
      <c r="O958"/>
      <c r="P958"/>
      <c r="Q958"/>
      <c r="R958"/>
      <c r="S958"/>
      <c r="T958"/>
    </row>
    <row r="959" spans="1:20" x14ac:dyDescent="0.2">
      <c r="A959"/>
      <c r="B959"/>
      <c r="C959"/>
      <c r="D959"/>
      <c r="E959"/>
      <c r="F959"/>
      <c r="G959"/>
      <c r="H959"/>
      <c r="I959"/>
      <c r="J959"/>
      <c r="K959"/>
      <c r="L959"/>
      <c r="M959"/>
      <c r="N959"/>
      <c r="O959"/>
      <c r="P959"/>
      <c r="Q959"/>
      <c r="R959"/>
      <c r="S959"/>
      <c r="T959"/>
    </row>
    <row r="960" spans="1:20" x14ac:dyDescent="0.2">
      <c r="A960"/>
      <c r="B960"/>
      <c r="C960"/>
      <c r="D960"/>
      <c r="E960"/>
      <c r="F960"/>
      <c r="G960"/>
      <c r="H960"/>
      <c r="I960"/>
      <c r="J960"/>
      <c r="K960"/>
      <c r="L960"/>
      <c r="M960"/>
      <c r="N960"/>
      <c r="O960"/>
      <c r="P960"/>
      <c r="Q960"/>
      <c r="R960"/>
      <c r="S960"/>
      <c r="T960"/>
    </row>
    <row r="961" spans="1:20" x14ac:dyDescent="0.2">
      <c r="A961"/>
      <c r="B961"/>
      <c r="C961"/>
      <c r="D961"/>
      <c r="E961"/>
      <c r="F961"/>
      <c r="G961"/>
      <c r="H961"/>
      <c r="I961"/>
      <c r="J961"/>
      <c r="K961"/>
      <c r="L961"/>
      <c r="M961"/>
      <c r="N961"/>
      <c r="O961"/>
      <c r="P961"/>
      <c r="Q961"/>
      <c r="R961"/>
      <c r="S961"/>
      <c r="T961"/>
    </row>
    <row r="962" spans="1:20" x14ac:dyDescent="0.2">
      <c r="A962"/>
      <c r="B962"/>
      <c r="C962"/>
      <c r="D962"/>
      <c r="E962"/>
      <c r="F962"/>
      <c r="G962"/>
      <c r="H962"/>
      <c r="I962"/>
      <c r="J962"/>
      <c r="K962"/>
      <c r="L962"/>
      <c r="M962"/>
      <c r="N962"/>
      <c r="O962"/>
      <c r="P962"/>
      <c r="Q962"/>
      <c r="R962"/>
      <c r="S962"/>
      <c r="T962"/>
    </row>
    <row r="963" spans="1:20" x14ac:dyDescent="0.2">
      <c r="A963"/>
      <c r="B963"/>
      <c r="C963"/>
      <c r="D963"/>
      <c r="E963"/>
      <c r="F963"/>
      <c r="G963"/>
      <c r="H963"/>
      <c r="I963"/>
      <c r="J963"/>
      <c r="K963"/>
      <c r="L963"/>
      <c r="M963"/>
      <c r="N963"/>
      <c r="O963"/>
      <c r="P963"/>
      <c r="Q963"/>
      <c r="R963"/>
      <c r="S963"/>
      <c r="T963"/>
    </row>
    <row r="964" spans="1:20" x14ac:dyDescent="0.2">
      <c r="A964"/>
      <c r="B964"/>
      <c r="C964"/>
      <c r="D964"/>
      <c r="E964"/>
      <c r="F964"/>
      <c r="G964"/>
      <c r="H964"/>
      <c r="I964"/>
      <c r="J964"/>
      <c r="K964"/>
      <c r="L964"/>
      <c r="M964"/>
      <c r="N964"/>
      <c r="O964"/>
      <c r="P964"/>
      <c r="Q964"/>
      <c r="R964"/>
      <c r="S964"/>
      <c r="T964"/>
    </row>
    <row r="965" spans="1:20" x14ac:dyDescent="0.2">
      <c r="A965"/>
      <c r="B965"/>
      <c r="C965"/>
      <c r="D965"/>
      <c r="E965"/>
      <c r="F965"/>
      <c r="G965"/>
      <c r="H965"/>
      <c r="I965"/>
      <c r="J965"/>
      <c r="K965"/>
      <c r="L965"/>
      <c r="M965"/>
      <c r="N965"/>
      <c r="O965"/>
      <c r="P965"/>
      <c r="Q965"/>
      <c r="R965"/>
      <c r="S965"/>
      <c r="T965"/>
    </row>
    <row r="966" spans="1:20" x14ac:dyDescent="0.2">
      <c r="A966"/>
      <c r="B966"/>
      <c r="C966"/>
      <c r="D966"/>
      <c r="E966"/>
      <c r="F966"/>
      <c r="G966"/>
      <c r="H966"/>
      <c r="I966"/>
      <c r="J966"/>
      <c r="K966"/>
      <c r="L966"/>
      <c r="M966"/>
      <c r="N966"/>
      <c r="O966"/>
      <c r="P966"/>
      <c r="Q966"/>
      <c r="R966"/>
      <c r="S966"/>
      <c r="T966"/>
    </row>
    <row r="967" spans="1:20" x14ac:dyDescent="0.2">
      <c r="A967"/>
      <c r="B967"/>
      <c r="C967"/>
      <c r="D967"/>
      <c r="E967"/>
      <c r="F967"/>
      <c r="G967"/>
      <c r="H967"/>
      <c r="I967"/>
      <c r="J967"/>
      <c r="K967"/>
      <c r="L967"/>
      <c r="M967"/>
      <c r="N967"/>
      <c r="O967"/>
      <c r="P967"/>
      <c r="Q967"/>
      <c r="R967"/>
      <c r="S967"/>
      <c r="T967"/>
    </row>
    <row r="968" spans="1:20" x14ac:dyDescent="0.2">
      <c r="A968"/>
      <c r="B968"/>
      <c r="C968"/>
      <c r="D968"/>
      <c r="E968"/>
      <c r="F968"/>
      <c r="G968"/>
      <c r="H968"/>
      <c r="I968"/>
      <c r="J968"/>
      <c r="K968"/>
      <c r="L968"/>
      <c r="M968"/>
      <c r="N968"/>
      <c r="O968"/>
      <c r="P968"/>
      <c r="Q968"/>
      <c r="R968"/>
      <c r="S968"/>
      <c r="T968"/>
    </row>
    <row r="969" spans="1:20" x14ac:dyDescent="0.2">
      <c r="A969"/>
      <c r="B969"/>
      <c r="C969"/>
      <c r="D969"/>
      <c r="E969"/>
      <c r="F969"/>
      <c r="G969"/>
      <c r="H969"/>
      <c r="I969"/>
      <c r="J969"/>
      <c r="K969"/>
      <c r="L969"/>
      <c r="M969"/>
      <c r="N969"/>
      <c r="O969"/>
      <c r="P969"/>
      <c r="Q969"/>
      <c r="R969"/>
      <c r="S969"/>
      <c r="T969"/>
    </row>
    <row r="970" spans="1:20" x14ac:dyDescent="0.2">
      <c r="A970"/>
      <c r="B970"/>
      <c r="C970"/>
      <c r="D970"/>
      <c r="E970"/>
      <c r="F970"/>
      <c r="G970"/>
      <c r="H970"/>
      <c r="I970"/>
      <c r="J970"/>
      <c r="K970"/>
      <c r="L970"/>
      <c r="M970"/>
      <c r="N970"/>
      <c r="O970"/>
      <c r="P970"/>
      <c r="Q970"/>
      <c r="R970"/>
      <c r="S970"/>
      <c r="T970"/>
    </row>
    <row r="971" spans="1:20" x14ac:dyDescent="0.2">
      <c r="A971"/>
      <c r="B971"/>
      <c r="C971"/>
      <c r="D971"/>
      <c r="E971"/>
      <c r="F971"/>
      <c r="G971"/>
      <c r="H971"/>
      <c r="I971"/>
      <c r="J971"/>
      <c r="K971"/>
      <c r="L971"/>
      <c r="M971"/>
      <c r="N971"/>
      <c r="O971"/>
      <c r="P971"/>
      <c r="Q971"/>
      <c r="R971"/>
      <c r="S971"/>
      <c r="T971"/>
    </row>
    <row r="972" spans="1:20" x14ac:dyDescent="0.2">
      <c r="A972"/>
      <c r="B972"/>
      <c r="C972"/>
      <c r="D972"/>
      <c r="E972"/>
      <c r="F972"/>
      <c r="G972"/>
      <c r="H972"/>
      <c r="I972"/>
      <c r="J972"/>
      <c r="K972"/>
      <c r="L972"/>
      <c r="M972"/>
      <c r="N972"/>
      <c r="O972"/>
      <c r="P972"/>
      <c r="Q972"/>
      <c r="R972"/>
      <c r="S972"/>
      <c r="T972"/>
    </row>
    <row r="973" spans="1:20" x14ac:dyDescent="0.2">
      <c r="A973"/>
      <c r="B973"/>
      <c r="C973"/>
      <c r="D973"/>
      <c r="E973"/>
      <c r="F973"/>
      <c r="G973"/>
      <c r="H973"/>
      <c r="I973"/>
      <c r="J973"/>
      <c r="K973"/>
      <c r="L973"/>
      <c r="M973"/>
      <c r="N973"/>
      <c r="O973"/>
      <c r="P973"/>
      <c r="Q973"/>
      <c r="R973"/>
      <c r="S973"/>
      <c r="T973"/>
    </row>
    <row r="974" spans="1:20" x14ac:dyDescent="0.2">
      <c r="A974"/>
      <c r="B974"/>
      <c r="C974"/>
      <c r="D974"/>
      <c r="E974"/>
      <c r="F974"/>
      <c r="G974"/>
      <c r="H974"/>
      <c r="I974"/>
      <c r="J974"/>
      <c r="K974"/>
      <c r="L974"/>
      <c r="M974"/>
      <c r="N974"/>
      <c r="O974"/>
      <c r="P974"/>
      <c r="Q974"/>
      <c r="R974"/>
      <c r="S974"/>
      <c r="T974"/>
    </row>
    <row r="975" spans="1:20" x14ac:dyDescent="0.2">
      <c r="A975"/>
      <c r="B975"/>
      <c r="C975"/>
      <c r="D975"/>
      <c r="E975"/>
      <c r="F975"/>
      <c r="G975"/>
      <c r="H975"/>
      <c r="I975"/>
      <c r="J975"/>
      <c r="K975"/>
      <c r="L975"/>
      <c r="M975"/>
      <c r="N975"/>
      <c r="O975"/>
      <c r="P975"/>
      <c r="Q975"/>
      <c r="R975"/>
      <c r="S975"/>
      <c r="T975"/>
    </row>
    <row r="976" spans="1:20" x14ac:dyDescent="0.2">
      <c r="A976"/>
      <c r="B976"/>
      <c r="C976"/>
      <c r="D976"/>
      <c r="E976"/>
      <c r="F976"/>
      <c r="G976"/>
      <c r="H976"/>
      <c r="I976"/>
      <c r="J976"/>
      <c r="K976"/>
      <c r="L976"/>
      <c r="M976"/>
      <c r="N976"/>
      <c r="O976"/>
      <c r="P976"/>
      <c r="Q976"/>
      <c r="R976"/>
      <c r="S976"/>
      <c r="T976"/>
    </row>
    <row r="977" spans="1:20" x14ac:dyDescent="0.2">
      <c r="A977"/>
      <c r="B977"/>
      <c r="C977"/>
      <c r="D977"/>
      <c r="E977"/>
      <c r="F977"/>
      <c r="G977"/>
      <c r="H977"/>
      <c r="I977"/>
      <c r="J977"/>
      <c r="K977"/>
      <c r="L977"/>
      <c r="M977"/>
      <c r="N977"/>
      <c r="O977"/>
      <c r="P977"/>
      <c r="Q977"/>
      <c r="R977"/>
      <c r="S977"/>
      <c r="T977"/>
    </row>
    <row r="978" spans="1:20" x14ac:dyDescent="0.2">
      <c r="A978"/>
      <c r="B978"/>
      <c r="C978"/>
      <c r="D978"/>
      <c r="E978"/>
      <c r="F978"/>
      <c r="G978"/>
      <c r="H978"/>
      <c r="I978"/>
      <c r="J978"/>
      <c r="K978"/>
      <c r="L978"/>
      <c r="M978"/>
      <c r="N978"/>
      <c r="O978"/>
      <c r="P978"/>
      <c r="Q978"/>
      <c r="R978"/>
      <c r="S978"/>
      <c r="T978"/>
    </row>
    <row r="979" spans="1:20" x14ac:dyDescent="0.2">
      <c r="A979"/>
      <c r="B979"/>
      <c r="C979"/>
      <c r="D979"/>
      <c r="E979"/>
      <c r="F979"/>
      <c r="G979"/>
      <c r="H979"/>
      <c r="I979"/>
      <c r="J979"/>
      <c r="K979"/>
      <c r="L979"/>
      <c r="M979"/>
      <c r="N979"/>
      <c r="O979"/>
      <c r="P979"/>
      <c r="Q979"/>
      <c r="R979"/>
      <c r="S979"/>
      <c r="T979"/>
    </row>
    <row r="980" spans="1:20" x14ac:dyDescent="0.2">
      <c r="A980"/>
      <c r="B980"/>
      <c r="C980"/>
      <c r="D980"/>
      <c r="E980"/>
      <c r="F980"/>
      <c r="G980"/>
      <c r="H980"/>
      <c r="I980"/>
      <c r="J980"/>
      <c r="K980"/>
      <c r="L980"/>
      <c r="M980"/>
      <c r="N980"/>
      <c r="O980"/>
      <c r="P980"/>
      <c r="Q980"/>
      <c r="R980"/>
      <c r="S980"/>
      <c r="T980"/>
    </row>
    <row r="981" spans="1:20" x14ac:dyDescent="0.2">
      <c r="A981"/>
      <c r="B981"/>
      <c r="C981"/>
      <c r="D981"/>
      <c r="E981"/>
      <c r="F981"/>
      <c r="G981"/>
      <c r="H981"/>
      <c r="I981"/>
      <c r="J981"/>
      <c r="K981"/>
      <c r="L981"/>
      <c r="M981"/>
      <c r="N981"/>
      <c r="O981"/>
      <c r="P981"/>
      <c r="Q981"/>
      <c r="R981"/>
      <c r="S981"/>
      <c r="T981"/>
    </row>
    <row r="982" spans="1:20" x14ac:dyDescent="0.2">
      <c r="A982"/>
      <c r="B982"/>
      <c r="C982"/>
      <c r="D982"/>
      <c r="E982"/>
      <c r="F982"/>
      <c r="G982"/>
      <c r="H982"/>
      <c r="I982"/>
      <c r="J982"/>
      <c r="K982"/>
      <c r="L982"/>
      <c r="M982"/>
      <c r="N982"/>
      <c r="O982"/>
      <c r="P982"/>
      <c r="Q982"/>
      <c r="R982"/>
      <c r="S982"/>
      <c r="T982"/>
    </row>
    <row r="983" spans="1:20" x14ac:dyDescent="0.2">
      <c r="A983"/>
      <c r="B983"/>
      <c r="C983"/>
      <c r="D983"/>
      <c r="E983"/>
      <c r="F983"/>
      <c r="G983"/>
      <c r="H983"/>
      <c r="I983"/>
      <c r="J983"/>
      <c r="K983"/>
      <c r="L983"/>
      <c r="M983"/>
      <c r="N983"/>
      <c r="O983"/>
      <c r="P983"/>
      <c r="Q983"/>
      <c r="R983"/>
      <c r="S983"/>
      <c r="T983"/>
    </row>
    <row r="984" spans="1:20" x14ac:dyDescent="0.2">
      <c r="A984"/>
      <c r="B984"/>
      <c r="C984"/>
      <c r="D984"/>
      <c r="E984"/>
      <c r="F984"/>
      <c r="G984"/>
      <c r="H984"/>
      <c r="I984"/>
      <c r="J984"/>
      <c r="K984"/>
      <c r="L984"/>
      <c r="M984"/>
      <c r="N984"/>
      <c r="O984"/>
      <c r="P984"/>
      <c r="Q984"/>
      <c r="R984"/>
      <c r="S984"/>
      <c r="T984"/>
    </row>
    <row r="985" spans="1:20" x14ac:dyDescent="0.2">
      <c r="A985"/>
      <c r="B985"/>
      <c r="C985"/>
      <c r="D985"/>
      <c r="E985"/>
      <c r="F985"/>
      <c r="G985"/>
      <c r="H985"/>
      <c r="I985"/>
      <c r="J985"/>
      <c r="K985"/>
      <c r="L985"/>
      <c r="M985"/>
      <c r="N985"/>
      <c r="O985"/>
      <c r="P985"/>
      <c r="Q985"/>
      <c r="R985"/>
      <c r="S985"/>
      <c r="T985"/>
    </row>
    <row r="986" spans="1:20" x14ac:dyDescent="0.2">
      <c r="A986"/>
      <c r="B986"/>
      <c r="C986"/>
      <c r="D986"/>
      <c r="E986"/>
      <c r="F986"/>
      <c r="G986"/>
      <c r="H986"/>
      <c r="I986"/>
      <c r="J986"/>
      <c r="K986"/>
      <c r="L986"/>
      <c r="M986"/>
      <c r="N986"/>
      <c r="O986"/>
      <c r="P986"/>
      <c r="Q986"/>
      <c r="R986"/>
      <c r="S986"/>
      <c r="T986"/>
    </row>
    <row r="987" spans="1:20" x14ac:dyDescent="0.2">
      <c r="A987"/>
      <c r="B987"/>
      <c r="C987"/>
      <c r="D987"/>
      <c r="E987"/>
      <c r="F987"/>
      <c r="G987"/>
      <c r="H987"/>
      <c r="I987"/>
      <c r="J987"/>
      <c r="K987"/>
      <c r="L987"/>
      <c r="M987"/>
      <c r="N987"/>
      <c r="O987"/>
      <c r="P987"/>
      <c r="Q987"/>
      <c r="R987"/>
      <c r="S987"/>
      <c r="T987"/>
    </row>
    <row r="988" spans="1:20" x14ac:dyDescent="0.2">
      <c r="A988"/>
      <c r="B988"/>
      <c r="C988"/>
      <c r="D988"/>
      <c r="E988"/>
      <c r="F988"/>
      <c r="G988"/>
      <c r="H988"/>
      <c r="I988"/>
      <c r="J988"/>
      <c r="K988"/>
      <c r="L988"/>
      <c r="M988"/>
      <c r="N988"/>
      <c r="O988"/>
      <c r="P988"/>
      <c r="Q988"/>
      <c r="R988"/>
      <c r="S988"/>
      <c r="T988"/>
    </row>
    <row r="989" spans="1:20" x14ac:dyDescent="0.2">
      <c r="A989"/>
      <c r="B989"/>
      <c r="C989"/>
      <c r="D989"/>
      <c r="E989"/>
      <c r="F989"/>
      <c r="G989"/>
      <c r="H989"/>
      <c r="I989"/>
      <c r="J989"/>
      <c r="K989"/>
      <c r="L989"/>
      <c r="M989"/>
      <c r="N989"/>
      <c r="O989"/>
      <c r="P989"/>
      <c r="Q989"/>
      <c r="R989"/>
      <c r="S989"/>
      <c r="T989"/>
    </row>
    <row r="990" spans="1:20" x14ac:dyDescent="0.2">
      <c r="A990"/>
      <c r="B990"/>
      <c r="C990"/>
      <c r="D990"/>
      <c r="E990"/>
      <c r="F990"/>
      <c r="G990"/>
      <c r="H990"/>
      <c r="I990"/>
      <c r="J990"/>
      <c r="K990"/>
      <c r="L990"/>
      <c r="M990"/>
      <c r="N990"/>
      <c r="O990"/>
      <c r="P990"/>
      <c r="Q990"/>
      <c r="R990"/>
      <c r="S990"/>
      <c r="T990"/>
    </row>
    <row r="991" spans="1:20" x14ac:dyDescent="0.2">
      <c r="A991"/>
      <c r="B991"/>
      <c r="C991"/>
      <c r="D991"/>
      <c r="E991"/>
      <c r="F991"/>
      <c r="G991"/>
      <c r="H991"/>
      <c r="I991"/>
      <c r="J991"/>
      <c r="K991"/>
      <c r="L991"/>
      <c r="M991"/>
      <c r="N991"/>
      <c r="O991"/>
      <c r="P991"/>
      <c r="Q991"/>
      <c r="R991"/>
      <c r="S991"/>
      <c r="T991"/>
    </row>
    <row r="992" spans="1:20" x14ac:dyDescent="0.2">
      <c r="A992"/>
      <c r="B992"/>
      <c r="C992"/>
      <c r="D992"/>
      <c r="E992"/>
      <c r="F992"/>
      <c r="G992"/>
      <c r="H992"/>
      <c r="I992"/>
      <c r="J992"/>
      <c r="K992"/>
      <c r="L992"/>
      <c r="M992"/>
      <c r="N992"/>
      <c r="O992"/>
      <c r="P992"/>
      <c r="Q992"/>
      <c r="R992"/>
      <c r="S992"/>
      <c r="T992"/>
    </row>
    <row r="993" spans="1:20" x14ac:dyDescent="0.2">
      <c r="A993"/>
      <c r="B993"/>
      <c r="C993"/>
      <c r="D993"/>
      <c r="E993"/>
      <c r="F993"/>
      <c r="G993"/>
      <c r="H993"/>
      <c r="I993"/>
      <c r="J993"/>
      <c r="K993"/>
      <c r="L993"/>
      <c r="M993"/>
      <c r="N993"/>
      <c r="O993"/>
      <c r="P993"/>
      <c r="Q993"/>
      <c r="R993"/>
      <c r="S993"/>
      <c r="T993"/>
    </row>
    <row r="994" spans="1:20" x14ac:dyDescent="0.2">
      <c r="A994"/>
      <c r="B994"/>
      <c r="C994"/>
      <c r="D994"/>
      <c r="E994"/>
      <c r="F994"/>
      <c r="G994"/>
      <c r="H994"/>
      <c r="I994"/>
      <c r="J994"/>
      <c r="K994"/>
      <c r="L994"/>
      <c r="M994"/>
      <c r="N994"/>
      <c r="O994"/>
      <c r="P994"/>
      <c r="Q994"/>
      <c r="R994"/>
      <c r="S994"/>
      <c r="T994"/>
    </row>
    <row r="995" spans="1:20" x14ac:dyDescent="0.2">
      <c r="A995"/>
      <c r="B995"/>
      <c r="C995"/>
      <c r="D995"/>
      <c r="E995"/>
      <c r="F995"/>
      <c r="G995"/>
      <c r="H995"/>
      <c r="I995"/>
      <c r="J995"/>
      <c r="K995"/>
      <c r="L995"/>
      <c r="M995"/>
      <c r="N995"/>
      <c r="O995"/>
      <c r="P995"/>
      <c r="Q995"/>
      <c r="R995"/>
      <c r="S995"/>
      <c r="T995"/>
    </row>
    <row r="996" spans="1:20" x14ac:dyDescent="0.2">
      <c r="A996"/>
      <c r="B996"/>
      <c r="C996"/>
      <c r="D996"/>
      <c r="E996"/>
      <c r="F996"/>
      <c r="G996"/>
      <c r="H996"/>
      <c r="I996"/>
      <c r="J996"/>
      <c r="K996"/>
      <c r="L996"/>
      <c r="M996"/>
      <c r="N996"/>
      <c r="O996"/>
      <c r="P996"/>
      <c r="Q996"/>
      <c r="R996"/>
      <c r="S996"/>
      <c r="T996"/>
    </row>
    <row r="997" spans="1:20" x14ac:dyDescent="0.2">
      <c r="A997"/>
      <c r="B997"/>
      <c r="C997"/>
      <c r="D997"/>
      <c r="E997"/>
      <c r="F997"/>
      <c r="G997"/>
      <c r="H997"/>
      <c r="I997"/>
      <c r="J997"/>
      <c r="K997"/>
      <c r="L997"/>
      <c r="M997"/>
      <c r="N997"/>
      <c r="O997"/>
      <c r="P997"/>
      <c r="Q997"/>
      <c r="R997"/>
      <c r="S997"/>
      <c r="T997"/>
    </row>
    <row r="998" spans="1:20" x14ac:dyDescent="0.2">
      <c r="A998"/>
      <c r="B998"/>
      <c r="C998"/>
      <c r="D998"/>
      <c r="E998"/>
      <c r="F998"/>
      <c r="G998"/>
      <c r="H998"/>
      <c r="I998"/>
      <c r="J998"/>
      <c r="K998"/>
      <c r="L998"/>
      <c r="M998"/>
      <c r="N998"/>
      <c r="O998"/>
      <c r="P998"/>
      <c r="Q998"/>
      <c r="R998"/>
      <c r="S998"/>
      <c r="T998"/>
    </row>
    <row r="999" spans="1:20" x14ac:dyDescent="0.2">
      <c r="A999"/>
      <c r="B999"/>
      <c r="C999"/>
      <c r="D999"/>
      <c r="E999"/>
      <c r="F999"/>
      <c r="G999"/>
      <c r="H999"/>
      <c r="I999"/>
      <c r="J999"/>
      <c r="K999"/>
      <c r="L999"/>
      <c r="M999"/>
      <c r="N999"/>
      <c r="O999"/>
      <c r="P999"/>
      <c r="Q999"/>
      <c r="R999"/>
      <c r="S999"/>
      <c r="T999"/>
    </row>
    <row r="1000" spans="1:20" x14ac:dyDescent="0.2">
      <c r="A1000"/>
      <c r="B1000"/>
      <c r="C1000"/>
      <c r="D1000"/>
      <c r="E1000"/>
      <c r="F1000"/>
      <c r="G1000"/>
      <c r="H1000"/>
      <c r="I1000"/>
      <c r="J1000"/>
      <c r="K1000"/>
      <c r="L1000"/>
      <c r="M1000"/>
      <c r="N1000"/>
      <c r="O1000"/>
      <c r="P1000"/>
      <c r="Q1000"/>
      <c r="R1000"/>
      <c r="S1000"/>
      <c r="T1000"/>
    </row>
  </sheetData>
  <sheetProtection sheet="1" objects="1" scenarios="1"/>
  <mergeCells count="9">
    <mergeCell ref="F6:H6"/>
    <mergeCell ref="R6:T6"/>
    <mergeCell ref="A4:C4"/>
    <mergeCell ref="A6:C6"/>
    <mergeCell ref="D6:D7"/>
    <mergeCell ref="E6:E7"/>
    <mergeCell ref="I6:K6"/>
    <mergeCell ref="L6:N6"/>
    <mergeCell ref="O6:Q6"/>
  </mergeCells>
  <phoneticPr fontId="5" type="noConversion"/>
  <pageMargins left="0.24" right="0.22" top="0.52" bottom="0.55000000000000004" header="0.5" footer="0.5"/>
  <pageSetup paperSize="9" scale="60" orientation="landscape" r:id="rId1"/>
  <headerFooter alignWithMargins="0"/>
  <rowBreaks count="1" manualBreakCount="1">
    <brk id="6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MDA3">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8196" r:id="rId5" name="Button 4">
              <controlPr defaultSize="0" print="0" autoFill="0" autoPict="0" macro="[0]!Sheet3.AGE_MDA3_R1">
                <anchor moveWithCells="1" sizeWithCells="1">
                  <from>
                    <xdr:col>8</xdr:col>
                    <xdr:colOff>0</xdr:colOff>
                    <xdr:row>1</xdr:row>
                    <xdr:rowOff>9525</xdr:rowOff>
                  </from>
                  <to>
                    <xdr:col>11</xdr:col>
                    <xdr:colOff>0</xdr:colOff>
                    <xdr:row>2</xdr:row>
                    <xdr:rowOff>19050</xdr:rowOff>
                  </to>
                </anchor>
              </controlPr>
            </control>
          </mc:Choice>
        </mc:AlternateContent>
        <mc:AlternateContent xmlns:mc="http://schemas.openxmlformats.org/markup-compatibility/2006">
          <mc:Choice Requires="x14">
            <control shapeId="8197" r:id="rId6" name="Button 5">
              <controlPr defaultSize="0" print="0" autoFill="0" autoPict="0" macro="[0]!Sheet3.AGE_MDA3_R2">
                <anchor moveWithCells="1" sizeWithCells="1">
                  <from>
                    <xdr:col>11</xdr:col>
                    <xdr:colOff>9525</xdr:colOff>
                    <xdr:row>1</xdr:row>
                    <xdr:rowOff>9525</xdr:rowOff>
                  </from>
                  <to>
                    <xdr:col>14</xdr:col>
                    <xdr:colOff>9525</xdr:colOff>
                    <xdr:row>2</xdr:row>
                    <xdr:rowOff>19050</xdr:rowOff>
                  </to>
                </anchor>
              </controlPr>
            </control>
          </mc:Choice>
        </mc:AlternateContent>
        <mc:AlternateContent xmlns:mc="http://schemas.openxmlformats.org/markup-compatibility/2006">
          <mc:Choice Requires="x14">
            <control shapeId="8200" r:id="rId7" name="Button 8">
              <controlPr defaultSize="0" print="0" autoFill="0" autoPict="0" macro="[0]!Sheet3.VALIDATION_MDA3">
                <anchor moveWithCells="1" sizeWithCells="1">
                  <from>
                    <xdr:col>17</xdr:col>
                    <xdr:colOff>0</xdr:colOff>
                    <xdr:row>1</xdr:row>
                    <xdr:rowOff>9525</xdr:rowOff>
                  </from>
                  <to>
                    <xdr:col>18</xdr:col>
                    <xdr:colOff>419100</xdr:colOff>
                    <xdr:row>2</xdr:row>
                    <xdr:rowOff>19050</xdr:rowOff>
                  </to>
                </anchor>
              </controlPr>
            </control>
          </mc:Choice>
        </mc:AlternateContent>
        <mc:AlternateContent xmlns:mc="http://schemas.openxmlformats.org/markup-compatibility/2006">
          <mc:Choice Requires="x14">
            <control shapeId="8201" r:id="rId8" name="Button 9">
              <controlPr defaultSize="0" print="0" autoFill="0" autoPict="0" macro="[0]!Sheet3.REST_COL_MDA3">
                <anchor moveWithCells="1" sizeWithCells="1">
                  <from>
                    <xdr:col>18</xdr:col>
                    <xdr:colOff>476250</xdr:colOff>
                    <xdr:row>1</xdr:row>
                    <xdr:rowOff>9525</xdr:rowOff>
                  </from>
                  <to>
                    <xdr:col>19</xdr:col>
                    <xdr:colOff>476250</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1000"/>
  <sheetViews>
    <sheetView showZeros="0" zoomScaleNormal="100" workbookViewId="0">
      <pane xSplit="4" ySplit="8" topLeftCell="G612" activePane="bottomRight" state="frozen"/>
      <selection pane="topRight" activeCell="E1" sqref="E1"/>
      <selection pane="bottomLeft" activeCell="A9" sqref="A9"/>
      <selection pane="bottomRight" activeCell="H615" sqref="H615"/>
    </sheetView>
  </sheetViews>
  <sheetFormatPr defaultColWidth="9.140625" defaultRowHeight="12.75" x14ac:dyDescent="0.2"/>
  <cols>
    <col min="1" max="1" width="9.140625" style="1"/>
    <col min="2" max="3" width="25.7109375" style="1" customWidth="1"/>
    <col min="4" max="4" width="18.7109375" style="1" customWidth="1"/>
    <col min="5" max="5" width="10.140625" style="1" customWidth="1"/>
    <col min="6" max="6" width="12.42578125" style="1" customWidth="1"/>
    <col min="7" max="7" width="12.85546875" style="1" customWidth="1"/>
    <col min="8" max="9" width="10.7109375" style="1" customWidth="1"/>
    <col min="10" max="10" width="11.28515625" style="1" customWidth="1"/>
    <col min="11" max="15" width="10.7109375" style="1" customWidth="1"/>
    <col min="16" max="19" width="7.28515625" style="1" customWidth="1"/>
    <col min="20" max="16384" width="9.140625" style="1"/>
  </cols>
  <sheetData>
    <row r="1" spans="1:19" ht="23.25" x14ac:dyDescent="0.35">
      <c r="A1" s="3" t="s">
        <v>36</v>
      </c>
      <c r="B1" s="4"/>
      <c r="C1" s="4"/>
      <c r="D1" s="4"/>
      <c r="E1" s="4"/>
      <c r="F1" s="4"/>
      <c r="G1" s="4"/>
      <c r="H1" s="4"/>
      <c r="I1" s="4"/>
      <c r="J1" s="4"/>
      <c r="K1" s="4"/>
      <c r="L1" s="4"/>
      <c r="M1" s="4"/>
      <c r="N1" s="4"/>
      <c r="O1" s="4"/>
      <c r="P1" s="4"/>
      <c r="Q1" s="4"/>
      <c r="R1" s="4"/>
      <c r="S1" s="4"/>
    </row>
    <row r="2" spans="1:19" x14ac:dyDescent="0.2">
      <c r="A2" s="4" t="s">
        <v>30</v>
      </c>
      <c r="B2" s="4"/>
      <c r="C2" s="4"/>
      <c r="D2" s="4"/>
      <c r="E2" s="4"/>
      <c r="F2" s="4"/>
      <c r="G2" s="4"/>
      <c r="H2" s="4"/>
      <c r="I2" s="4"/>
      <c r="J2" s="4"/>
      <c r="K2" s="4"/>
      <c r="L2" s="4"/>
      <c r="M2" s="4"/>
      <c r="N2" s="4"/>
      <c r="O2" s="4"/>
      <c r="P2" s="4"/>
      <c r="Q2" s="4"/>
      <c r="R2" s="4"/>
      <c r="S2" s="4"/>
    </row>
    <row r="3" spans="1:19" x14ac:dyDescent="0.2">
      <c r="A3" s="4"/>
      <c r="B3" s="4"/>
      <c r="C3" s="4"/>
      <c r="D3" s="4"/>
      <c r="E3" s="4"/>
      <c r="F3" s="4"/>
      <c r="G3" s="4"/>
      <c r="H3" s="4"/>
      <c r="I3" s="4"/>
      <c r="J3" s="4"/>
      <c r="K3" s="4"/>
      <c r="L3" s="4"/>
      <c r="M3" s="4"/>
      <c r="N3" s="4"/>
      <c r="O3" s="4"/>
      <c r="P3" s="4"/>
      <c r="Q3" s="4"/>
      <c r="R3" s="4"/>
      <c r="S3" s="4"/>
    </row>
    <row r="4" spans="1:19" x14ac:dyDescent="0.2">
      <c r="A4" s="353" t="s">
        <v>16</v>
      </c>
      <c r="B4" s="353"/>
      <c r="C4" s="353"/>
      <c r="D4" s="15"/>
      <c r="E4" s="15"/>
      <c r="F4" s="15"/>
      <c r="G4" s="58">
        <f t="shared" ref="G4:O4" si="0">SUM(G$9:G$1000)</f>
        <v>0</v>
      </c>
      <c r="H4" s="5">
        <f t="shared" si="0"/>
        <v>3468827</v>
      </c>
      <c r="I4" s="5">
        <f t="shared" si="0"/>
        <v>3624887</v>
      </c>
      <c r="J4" s="58">
        <f t="shared" si="0"/>
        <v>0</v>
      </c>
      <c r="K4" s="5">
        <f>SUM(K$9:K$1000)</f>
        <v>3624887</v>
      </c>
      <c r="L4" s="58">
        <f t="shared" si="0"/>
        <v>0</v>
      </c>
      <c r="M4" s="5">
        <f t="shared" si="0"/>
        <v>3295306</v>
      </c>
      <c r="N4" s="58">
        <f t="shared" si="0"/>
        <v>724758</v>
      </c>
      <c r="O4" s="5">
        <f t="shared" si="0"/>
        <v>4020064</v>
      </c>
      <c r="P4" s="90" t="str">
        <f>IF(G4&lt;&gt;0, IF(L4/G4*100=0, "-", L4/G4*100), " ")</f>
        <v xml:space="preserve"> </v>
      </c>
      <c r="Q4" s="60">
        <f>IF(OR(I4&lt;&gt;0,H4&lt;&gt;0), IF(M4/MAX(H4,I4)*100=0, "-", M4/MAX(H4,I4)*100), " ")</f>
        <v>90.907826919846059</v>
      </c>
      <c r="R4" s="90" t="str">
        <f>IF(J4&lt;&gt;0, IF(N4/J4*100=0, "-", N4/J4*100), " ")</f>
        <v xml:space="preserve"> </v>
      </c>
      <c r="S4" s="60">
        <f>IF(K4&lt;&gt;0, IF(O4/K4*100=0, "-", O4/K4*100), " ")</f>
        <v>110.90177431737874</v>
      </c>
    </row>
    <row r="5" spans="1:19" ht="2.25" customHeight="1" x14ac:dyDescent="0.2">
      <c r="A5" s="4"/>
      <c r="B5" s="4"/>
      <c r="C5" s="4"/>
      <c r="D5" s="4"/>
      <c r="E5" s="4"/>
      <c r="F5" s="4"/>
      <c r="G5" s="4"/>
      <c r="H5" s="4"/>
      <c r="I5" s="4"/>
      <c r="J5" s="4"/>
      <c r="K5" s="4"/>
      <c r="L5" s="4"/>
      <c r="M5" s="4"/>
      <c r="N5" s="4"/>
      <c r="O5" s="4"/>
      <c r="P5" s="4"/>
      <c r="Q5" s="4"/>
      <c r="R5" s="4"/>
      <c r="S5" s="4"/>
    </row>
    <row r="6" spans="1:19" x14ac:dyDescent="0.2">
      <c r="A6" s="354"/>
      <c r="B6" s="354"/>
      <c r="C6" s="354"/>
      <c r="D6" s="356" t="s">
        <v>22</v>
      </c>
      <c r="E6" s="358" t="s">
        <v>33</v>
      </c>
      <c r="F6" s="358" t="s">
        <v>24</v>
      </c>
      <c r="G6" s="355" t="s">
        <v>78</v>
      </c>
      <c r="H6" s="355"/>
      <c r="I6" s="355"/>
      <c r="J6" s="355"/>
      <c r="K6" s="355"/>
      <c r="L6" s="352" t="s">
        <v>23</v>
      </c>
      <c r="M6" s="352"/>
      <c r="N6" s="352"/>
      <c r="O6" s="352"/>
      <c r="P6" s="352" t="s">
        <v>71</v>
      </c>
      <c r="Q6" s="352"/>
      <c r="R6" s="352"/>
      <c r="S6" s="352"/>
    </row>
    <row r="7" spans="1:19" x14ac:dyDescent="0.2">
      <c r="A7" s="7" t="s">
        <v>0</v>
      </c>
      <c r="B7" s="7" t="s">
        <v>1</v>
      </c>
      <c r="C7" s="7" t="s">
        <v>2</v>
      </c>
      <c r="D7" s="357"/>
      <c r="E7" s="359"/>
      <c r="F7" s="359"/>
      <c r="G7" s="6" t="s">
        <v>77</v>
      </c>
      <c r="H7" s="6" t="s">
        <v>37</v>
      </c>
      <c r="I7" s="6" t="s">
        <v>38</v>
      </c>
      <c r="J7" s="6" t="s">
        <v>53</v>
      </c>
      <c r="K7" s="6" t="s">
        <v>7</v>
      </c>
      <c r="L7" s="6" t="s">
        <v>4</v>
      </c>
      <c r="M7" s="6" t="s">
        <v>5</v>
      </c>
      <c r="N7" s="6" t="s">
        <v>6</v>
      </c>
      <c r="O7" s="6" t="s">
        <v>7</v>
      </c>
      <c r="P7" s="6" t="s">
        <v>4</v>
      </c>
      <c r="Q7" s="6" t="s">
        <v>5</v>
      </c>
      <c r="R7" s="6" t="s">
        <v>6</v>
      </c>
      <c r="S7" s="6" t="s">
        <v>7</v>
      </c>
    </row>
    <row r="8" spans="1:19" ht="2.25" customHeight="1" x14ac:dyDescent="0.2">
      <c r="A8" s="16"/>
      <c r="B8" s="8"/>
      <c r="C8" s="8"/>
      <c r="D8" s="8"/>
      <c r="E8" s="8"/>
      <c r="F8" s="8"/>
      <c r="G8" s="8"/>
      <c r="H8" s="8"/>
      <c r="I8" s="8"/>
      <c r="J8" s="8"/>
      <c r="K8" s="8"/>
      <c r="L8" s="8"/>
      <c r="M8" s="8"/>
      <c r="N8" s="9"/>
      <c r="O8" s="9"/>
      <c r="P8" s="8"/>
      <c r="Q8" s="8"/>
      <c r="R8" s="9"/>
      <c r="S8" s="9"/>
    </row>
    <row r="9" spans="1:19" x14ac:dyDescent="0.2">
      <c r="A9" s="10" t="str">
        <f>IF(COUNTRY_INFO!A9=0," ",COUNTRY_INFO!A9)</f>
        <v>Ethiopia</v>
      </c>
      <c r="B9" s="10" t="str">
        <f>IF(COUNTRY_INFO!B9=0," ",COUNTRY_INFO!B9)</f>
        <v>Addis AbabaAddis Ababa</v>
      </c>
      <c r="C9" s="10" t="str">
        <f>IF(COUNTRY_INFO!C9=0," ",COUNTRY_INFO!C9)</f>
        <v>Addis Ketema Subcity</v>
      </c>
      <c r="D9" s="11" t="str">
        <f>IF(OR(COUNTRY_INFO!$T$9:$T$1000="T1 (PZQ+ALB/MBD)",COUNTRY_INFO!$U$9:$U$1000="T1 (PZQ+ALB/MBD)"), "T1 (PZQ+ALB/MBD)", " ")</f>
        <v xml:space="preserve"> </v>
      </c>
      <c r="E9" s="289"/>
      <c r="F9" s="109"/>
      <c r="G9" s="56"/>
      <c r="H9" s="288"/>
      <c r="I9" s="288"/>
      <c r="J9" s="56"/>
      <c r="K9" s="11">
        <f>MAX(H9:I9)+G9+J9</f>
        <v>0</v>
      </c>
      <c r="L9" s="56"/>
      <c r="M9" s="18"/>
      <c r="N9" s="59"/>
      <c r="O9" s="14">
        <f>SUM(L9:N9)</f>
        <v>0</v>
      </c>
      <c r="P9" s="275" t="str">
        <f>IF(G9&lt;&gt;0, IF(L9/G9*100=0, "-", L9/G9*100), " ")</f>
        <v xml:space="preserve"> </v>
      </c>
      <c r="Q9" s="230" t="str">
        <f>IF(OR(I9&lt;&gt;0,H9&lt;&gt;0), IF(M9/MAX(H9,I9)*100=0, "-", M9/MAX(H9,I9)*100), " ")</f>
        <v xml:space="preserve"> </v>
      </c>
      <c r="R9" s="275" t="str">
        <f>IF(J9&lt;&gt;0, IF(N9/J9*100=0, "-", N9/J9*100), " ")</f>
        <v xml:space="preserve"> </v>
      </c>
      <c r="S9" s="230" t="str">
        <f>IF(K9&lt;&gt;0, IF(O9/K9*100=0, "-", O9/K9*100), " ")</f>
        <v xml:space="preserve"> </v>
      </c>
    </row>
    <row r="10" spans="1:19" x14ac:dyDescent="0.2">
      <c r="A10" s="10" t="str">
        <f>IF(COUNTRY_INFO!A10=0," ",COUNTRY_INFO!A10)</f>
        <v>Ethiopia</v>
      </c>
      <c r="B10" s="10" t="str">
        <f>IF(COUNTRY_INFO!B10=0," ",COUNTRY_INFO!B10)</f>
        <v>Addis AbabaAddis Ababa</v>
      </c>
      <c r="C10" s="10" t="str">
        <f>IF(COUNTRY_INFO!C10=0," ",COUNTRY_INFO!C10)</f>
        <v>Akaki Kaliti Subcity</v>
      </c>
      <c r="D10" s="11" t="str">
        <f>IF(OR(COUNTRY_INFO!$T$9:$T$1000="T1 (PZQ+ALB/MBD)",COUNTRY_INFO!$U$9:$U$1000="T1 (PZQ+ALB/MBD)"), "T1 (PZQ+ALB/MBD)", " ")</f>
        <v xml:space="preserve"> </v>
      </c>
      <c r="E10" s="289"/>
      <c r="F10" s="109"/>
      <c r="G10" s="56"/>
      <c r="H10" s="288"/>
      <c r="I10" s="288"/>
      <c r="J10" s="56"/>
      <c r="K10" s="11">
        <f t="shared" ref="K10:K73" si="1">MAX(H10:I10)+G10+J10</f>
        <v>0</v>
      </c>
      <c r="L10" s="56"/>
      <c r="M10" s="18"/>
      <c r="N10" s="59"/>
      <c r="O10" s="14">
        <f t="shared" ref="O10:O73" si="2">SUM(L10:N10)</f>
        <v>0</v>
      </c>
      <c r="P10" s="275" t="str">
        <f t="shared" ref="P10:P73" si="3">IF(G10&lt;&gt;0, IF(L10/G10*100=0, "-", L10/G10*100), " ")</f>
        <v xml:space="preserve"> </v>
      </c>
      <c r="Q10" s="230" t="str">
        <f t="shared" ref="Q10:Q73" si="4">IF(OR(I10&lt;&gt;0,H10&lt;&gt;0), IF(M10/MAX(H10,I10)*100=0, "-", M10/MAX(H10,I10)*100), " ")</f>
        <v xml:space="preserve"> </v>
      </c>
      <c r="R10" s="275" t="str">
        <f t="shared" ref="R10:R73" si="5">IF(J10&lt;&gt;0, IF(N10/J10*100=0, "-", N10/J10*100), " ")</f>
        <v xml:space="preserve"> </v>
      </c>
      <c r="S10" s="230" t="str">
        <f t="shared" ref="S10:S73" si="6">IF(K10&lt;&gt;0, IF(O10/K10*100=0, "-", O10/K10*100), " ")</f>
        <v xml:space="preserve"> </v>
      </c>
    </row>
    <row r="11" spans="1:19" x14ac:dyDescent="0.2">
      <c r="A11" s="10" t="str">
        <f>IF(COUNTRY_INFO!A11=0," ",COUNTRY_INFO!A11)</f>
        <v>Ethiopia</v>
      </c>
      <c r="B11" s="10" t="str">
        <f>IF(COUNTRY_INFO!B11=0," ",COUNTRY_INFO!B11)</f>
        <v>Addis AbabaAddis Ababa</v>
      </c>
      <c r="C11" s="10" t="str">
        <f>IF(COUNTRY_INFO!C11=0," ",COUNTRY_INFO!C11)</f>
        <v>Arada Subcity</v>
      </c>
      <c r="D11" s="11" t="str">
        <f>IF(OR(COUNTRY_INFO!$T$9:$T$1000="T1 (PZQ+ALB/MBD)",COUNTRY_INFO!$U$9:$U$1000="T1 (PZQ+ALB/MBD)"), "T1 (PZQ+ALB/MBD)", " ")</f>
        <v xml:space="preserve"> </v>
      </c>
      <c r="E11" s="289"/>
      <c r="F11" s="109"/>
      <c r="G11" s="56"/>
      <c r="H11" s="288"/>
      <c r="I11" s="288"/>
      <c r="J11" s="56"/>
      <c r="K11" s="11">
        <f t="shared" si="1"/>
        <v>0</v>
      </c>
      <c r="L11" s="56"/>
      <c r="M11" s="18"/>
      <c r="N11" s="59"/>
      <c r="O11" s="14">
        <f t="shared" si="2"/>
        <v>0</v>
      </c>
      <c r="P11" s="275" t="str">
        <f t="shared" si="3"/>
        <v xml:space="preserve"> </v>
      </c>
      <c r="Q11" s="230" t="str">
        <f t="shared" si="4"/>
        <v xml:space="preserve"> </v>
      </c>
      <c r="R11" s="275" t="str">
        <f t="shared" si="5"/>
        <v xml:space="preserve"> </v>
      </c>
      <c r="S11" s="230" t="str">
        <f t="shared" si="6"/>
        <v xml:space="preserve"> </v>
      </c>
    </row>
    <row r="12" spans="1:19" x14ac:dyDescent="0.2">
      <c r="A12" s="10" t="str">
        <f>IF(COUNTRY_INFO!A12=0," ",COUNTRY_INFO!A12)</f>
        <v>Ethiopia</v>
      </c>
      <c r="B12" s="10" t="str">
        <f>IF(COUNTRY_INFO!B12=0," ",COUNTRY_INFO!B12)</f>
        <v>Addis AbabaAddis Ababa</v>
      </c>
      <c r="C12" s="10" t="str">
        <f>IF(COUNTRY_INFO!C12=0," ",COUNTRY_INFO!C12)</f>
        <v>Bolle Subcity</v>
      </c>
      <c r="D12" s="11" t="str">
        <f>IF(OR(COUNTRY_INFO!$T$9:$T$1000="T1 (PZQ+ALB/MBD)",COUNTRY_INFO!$U$9:$U$1000="T1 (PZQ+ALB/MBD)"), "T1 (PZQ+ALB/MBD)", " ")</f>
        <v xml:space="preserve"> </v>
      </c>
      <c r="E12" s="289"/>
      <c r="F12" s="109"/>
      <c r="G12" s="56"/>
      <c r="H12" s="288"/>
      <c r="I12" s="288"/>
      <c r="J12" s="56"/>
      <c r="K12" s="11">
        <f t="shared" si="1"/>
        <v>0</v>
      </c>
      <c r="L12" s="56"/>
      <c r="M12" s="18"/>
      <c r="N12" s="59"/>
      <c r="O12" s="14">
        <f t="shared" si="2"/>
        <v>0</v>
      </c>
      <c r="P12" s="275" t="str">
        <f t="shared" si="3"/>
        <v xml:space="preserve"> </v>
      </c>
      <c r="Q12" s="230" t="str">
        <f t="shared" si="4"/>
        <v xml:space="preserve"> </v>
      </c>
      <c r="R12" s="275" t="str">
        <f t="shared" si="5"/>
        <v xml:space="preserve"> </v>
      </c>
      <c r="S12" s="230" t="str">
        <f t="shared" si="6"/>
        <v xml:space="preserve"> </v>
      </c>
    </row>
    <row r="13" spans="1:19" x14ac:dyDescent="0.2">
      <c r="A13" s="10" t="str">
        <f>IF(COUNTRY_INFO!A13=0," ",COUNTRY_INFO!A13)</f>
        <v>Ethiopia</v>
      </c>
      <c r="B13" s="10" t="str">
        <f>IF(COUNTRY_INFO!B13=0," ",COUNTRY_INFO!B13)</f>
        <v>Addis AbabaAddis Ababa</v>
      </c>
      <c r="C13" s="10" t="str">
        <f>IF(COUNTRY_INFO!C13=0," ",COUNTRY_INFO!C13)</f>
        <v>Gulelie Subcity</v>
      </c>
      <c r="D13" s="11" t="str">
        <f>IF(OR(COUNTRY_INFO!$T$9:$T$1000="T1 (PZQ+ALB/MBD)",COUNTRY_INFO!$U$9:$U$1000="T1 (PZQ+ALB/MBD)"), "T1 (PZQ+ALB/MBD)", " ")</f>
        <v xml:space="preserve"> </v>
      </c>
      <c r="E13" s="289"/>
      <c r="F13" s="109"/>
      <c r="G13" s="56"/>
      <c r="H13" s="288"/>
      <c r="I13" s="288"/>
      <c r="J13" s="56"/>
      <c r="K13" s="11">
        <f t="shared" si="1"/>
        <v>0</v>
      </c>
      <c r="L13" s="56"/>
      <c r="M13" s="18"/>
      <c r="N13" s="59"/>
      <c r="O13" s="14">
        <f t="shared" si="2"/>
        <v>0</v>
      </c>
      <c r="P13" s="275" t="str">
        <f t="shared" si="3"/>
        <v xml:space="preserve"> </v>
      </c>
      <c r="Q13" s="230" t="str">
        <f t="shared" si="4"/>
        <v xml:space="preserve"> </v>
      </c>
      <c r="R13" s="275" t="str">
        <f t="shared" si="5"/>
        <v xml:space="preserve"> </v>
      </c>
      <c r="S13" s="230" t="str">
        <f t="shared" si="6"/>
        <v xml:space="preserve"> </v>
      </c>
    </row>
    <row r="14" spans="1:19" x14ac:dyDescent="0.2">
      <c r="A14" s="10" t="str">
        <f>IF(COUNTRY_INFO!A14=0," ",COUNTRY_INFO!A14)</f>
        <v>Ethiopia</v>
      </c>
      <c r="B14" s="10" t="str">
        <f>IF(COUNTRY_INFO!B14=0," ",COUNTRY_INFO!B14)</f>
        <v>Addis AbabaAddis Ababa</v>
      </c>
      <c r="C14" s="10" t="str">
        <f>IF(COUNTRY_INFO!C14=0," ",COUNTRY_INFO!C14)</f>
        <v>Kirkose Subcity</v>
      </c>
      <c r="D14" s="11" t="str">
        <f>IF(OR(COUNTRY_INFO!$T$9:$T$1000="T1 (PZQ+ALB/MBD)",COUNTRY_INFO!$U$9:$U$1000="T1 (PZQ+ALB/MBD)"), "T1 (PZQ+ALB/MBD)", " ")</f>
        <v xml:space="preserve"> </v>
      </c>
      <c r="E14" s="289"/>
      <c r="F14" s="109"/>
      <c r="G14" s="56"/>
      <c r="H14" s="288"/>
      <c r="I14" s="288"/>
      <c r="J14" s="56"/>
      <c r="K14" s="11">
        <f t="shared" si="1"/>
        <v>0</v>
      </c>
      <c r="L14" s="56"/>
      <c r="M14" s="18"/>
      <c r="N14" s="59"/>
      <c r="O14" s="14">
        <f t="shared" si="2"/>
        <v>0</v>
      </c>
      <c r="P14" s="275" t="str">
        <f t="shared" si="3"/>
        <v xml:space="preserve"> </v>
      </c>
      <c r="Q14" s="230" t="str">
        <f t="shared" si="4"/>
        <v xml:space="preserve"> </v>
      </c>
      <c r="R14" s="275" t="str">
        <f t="shared" si="5"/>
        <v xml:space="preserve"> </v>
      </c>
      <c r="S14" s="230" t="str">
        <f t="shared" si="6"/>
        <v xml:space="preserve"> </v>
      </c>
    </row>
    <row r="15" spans="1:19" x14ac:dyDescent="0.2">
      <c r="A15" s="10" t="str">
        <f>IF(COUNTRY_INFO!A15=0," ",COUNTRY_INFO!A15)</f>
        <v>Ethiopia</v>
      </c>
      <c r="B15" s="10" t="str">
        <f>IF(COUNTRY_INFO!B15=0," ",COUNTRY_INFO!B15)</f>
        <v>Addis AbabaAddis Ababa</v>
      </c>
      <c r="C15" s="10" t="str">
        <f>IF(COUNTRY_INFO!C15=0," ",COUNTRY_INFO!C15)</f>
        <v>Kolfie Keranio Subcity</v>
      </c>
      <c r="D15" s="11" t="str">
        <f>IF(OR(COUNTRY_INFO!$T$9:$T$1000="T1 (PZQ+ALB/MBD)",COUNTRY_INFO!$U$9:$U$1000="T1 (PZQ+ALB/MBD)"), "T1 (PZQ+ALB/MBD)", " ")</f>
        <v xml:space="preserve"> </v>
      </c>
      <c r="E15" s="289"/>
      <c r="F15" s="109"/>
      <c r="G15" s="56"/>
      <c r="H15" s="288"/>
      <c r="I15" s="288"/>
      <c r="J15" s="56"/>
      <c r="K15" s="11">
        <f t="shared" si="1"/>
        <v>0</v>
      </c>
      <c r="L15" s="56"/>
      <c r="M15" s="18"/>
      <c r="N15" s="59"/>
      <c r="O15" s="14">
        <f t="shared" si="2"/>
        <v>0</v>
      </c>
      <c r="P15" s="275" t="str">
        <f t="shared" si="3"/>
        <v xml:space="preserve"> </v>
      </c>
      <c r="Q15" s="230" t="str">
        <f t="shared" si="4"/>
        <v xml:space="preserve"> </v>
      </c>
      <c r="R15" s="275" t="str">
        <f t="shared" si="5"/>
        <v xml:space="preserve"> </v>
      </c>
      <c r="S15" s="230" t="str">
        <f t="shared" si="6"/>
        <v xml:space="preserve"> </v>
      </c>
    </row>
    <row r="16" spans="1:19" x14ac:dyDescent="0.2">
      <c r="A16" s="10" t="str">
        <f>IF(COUNTRY_INFO!A16=0," ",COUNTRY_INFO!A16)</f>
        <v>Ethiopia</v>
      </c>
      <c r="B16" s="10" t="str">
        <f>IF(COUNTRY_INFO!B16=0," ",COUNTRY_INFO!B16)</f>
        <v>Addis AbabaAddis Ababa</v>
      </c>
      <c r="C16" s="10" t="str">
        <f>IF(COUNTRY_INFO!C16=0," ",COUNTRY_INFO!C16)</f>
        <v>Lideta Subcity</v>
      </c>
      <c r="D16" s="11" t="str">
        <f>IF(OR(COUNTRY_INFO!$T$9:$T$1000="T1 (PZQ+ALB/MBD)",COUNTRY_INFO!$U$9:$U$1000="T1 (PZQ+ALB/MBD)"), "T1 (PZQ+ALB/MBD)", " ")</f>
        <v xml:space="preserve"> </v>
      </c>
      <c r="E16" s="289"/>
      <c r="F16" s="109"/>
      <c r="G16" s="56"/>
      <c r="H16" s="288"/>
      <c r="I16" s="288"/>
      <c r="J16" s="56"/>
      <c r="K16" s="11">
        <f t="shared" si="1"/>
        <v>0</v>
      </c>
      <c r="L16" s="56"/>
      <c r="M16" s="18"/>
      <c r="N16" s="59"/>
      <c r="O16" s="14">
        <f t="shared" si="2"/>
        <v>0</v>
      </c>
      <c r="P16" s="275" t="str">
        <f t="shared" si="3"/>
        <v xml:space="preserve"> </v>
      </c>
      <c r="Q16" s="230" t="str">
        <f t="shared" si="4"/>
        <v xml:space="preserve"> </v>
      </c>
      <c r="R16" s="275" t="str">
        <f t="shared" si="5"/>
        <v xml:space="preserve"> </v>
      </c>
      <c r="S16" s="230" t="str">
        <f t="shared" si="6"/>
        <v xml:space="preserve"> </v>
      </c>
    </row>
    <row r="17" spans="1:19" x14ac:dyDescent="0.2">
      <c r="A17" s="10" t="str">
        <f>IF(COUNTRY_INFO!A17=0," ",COUNTRY_INFO!A17)</f>
        <v>Ethiopia</v>
      </c>
      <c r="B17" s="10" t="str">
        <f>IF(COUNTRY_INFO!B17=0," ",COUNTRY_INFO!B17)</f>
        <v>Addis AbabaAddis Ababa</v>
      </c>
      <c r="C17" s="10" t="str">
        <f>IF(COUNTRY_INFO!C17=0," ",COUNTRY_INFO!C17)</f>
        <v>Nifase Silk Lafto Subcity</v>
      </c>
      <c r="D17" s="11" t="str">
        <f>IF(OR(COUNTRY_INFO!$T$9:$T$1000="T1 (PZQ+ALB/MBD)",COUNTRY_INFO!$U$9:$U$1000="T1 (PZQ+ALB/MBD)"), "T1 (PZQ+ALB/MBD)", " ")</f>
        <v xml:space="preserve"> </v>
      </c>
      <c r="E17" s="289"/>
      <c r="F17" s="109"/>
      <c r="G17" s="56"/>
      <c r="H17" s="288"/>
      <c r="I17" s="288"/>
      <c r="J17" s="56"/>
      <c r="K17" s="11">
        <f t="shared" si="1"/>
        <v>0</v>
      </c>
      <c r="L17" s="56"/>
      <c r="M17" s="18"/>
      <c r="N17" s="59"/>
      <c r="O17" s="14">
        <f t="shared" si="2"/>
        <v>0</v>
      </c>
      <c r="P17" s="275" t="str">
        <f t="shared" si="3"/>
        <v xml:space="preserve"> </v>
      </c>
      <c r="Q17" s="230" t="str">
        <f t="shared" si="4"/>
        <v xml:space="preserve"> </v>
      </c>
      <c r="R17" s="275" t="str">
        <f t="shared" si="5"/>
        <v xml:space="preserve"> </v>
      </c>
      <c r="S17" s="230" t="str">
        <f t="shared" si="6"/>
        <v xml:space="preserve"> </v>
      </c>
    </row>
    <row r="18" spans="1:19" x14ac:dyDescent="0.2">
      <c r="A18" s="10" t="str">
        <f>IF(COUNTRY_INFO!A18=0," ",COUNTRY_INFO!A18)</f>
        <v>Ethiopia</v>
      </c>
      <c r="B18" s="10" t="str">
        <f>IF(COUNTRY_INFO!B18=0," ",COUNTRY_INFO!B18)</f>
        <v>Addis AbabaAddis Ababa</v>
      </c>
      <c r="C18" s="10" t="str">
        <f>IF(COUNTRY_INFO!C18=0," ",COUNTRY_INFO!C18)</f>
        <v>Yeka Subcity</v>
      </c>
      <c r="D18" s="11" t="str">
        <f>IF(OR(COUNTRY_INFO!$T$9:$T$1000="T1 (PZQ+ALB/MBD)",COUNTRY_INFO!$U$9:$U$1000="T1 (PZQ+ALB/MBD)"), "T1 (PZQ+ALB/MBD)", " ")</f>
        <v xml:space="preserve"> </v>
      </c>
      <c r="E18" s="289"/>
      <c r="F18" s="109"/>
      <c r="G18" s="56"/>
      <c r="H18" s="288"/>
      <c r="I18" s="288"/>
      <c r="J18" s="56"/>
      <c r="K18" s="11">
        <f t="shared" si="1"/>
        <v>0</v>
      </c>
      <c r="L18" s="56"/>
      <c r="M18" s="18"/>
      <c r="N18" s="59"/>
      <c r="O18" s="14">
        <f t="shared" si="2"/>
        <v>0</v>
      </c>
      <c r="P18" s="275" t="str">
        <f t="shared" si="3"/>
        <v xml:space="preserve"> </v>
      </c>
      <c r="Q18" s="230" t="str">
        <f t="shared" si="4"/>
        <v xml:space="preserve"> </v>
      </c>
      <c r="R18" s="275" t="str">
        <f t="shared" si="5"/>
        <v xml:space="preserve"> </v>
      </c>
      <c r="S18" s="230" t="str">
        <f t="shared" si="6"/>
        <v xml:space="preserve"> </v>
      </c>
    </row>
    <row r="19" spans="1:19" x14ac:dyDescent="0.2">
      <c r="A19" s="10" t="str">
        <f>IF(COUNTRY_INFO!A19=0," ",COUNTRY_INFO!A19)</f>
        <v>Ethiopia</v>
      </c>
      <c r="B19" s="10" t="str">
        <f>IF(COUNTRY_INFO!B19=0," ",COUNTRY_INFO!B19)</f>
        <v>AfarAwsa</v>
      </c>
      <c r="C19" s="10" t="str">
        <f>IF(COUNTRY_INFO!C19=0," ",COUNTRY_INFO!C19)</f>
        <v>Abala</v>
      </c>
      <c r="D19" s="11" t="str">
        <f>IF(OR(COUNTRY_INFO!$T$9:$T$1000="T1 (PZQ+ALB/MBD)",COUNTRY_INFO!$U$9:$U$1000="T1 (PZQ+ALB/MBD)"), "T1 (PZQ+ALB/MBD)", " ")</f>
        <v xml:space="preserve"> </v>
      </c>
      <c r="E19" s="289"/>
      <c r="F19" s="109"/>
      <c r="G19" s="56"/>
      <c r="H19" s="288"/>
      <c r="I19" s="288"/>
      <c r="J19" s="56"/>
      <c r="K19" s="11">
        <f t="shared" si="1"/>
        <v>0</v>
      </c>
      <c r="L19" s="56"/>
      <c r="M19" s="18"/>
      <c r="N19" s="59"/>
      <c r="O19" s="14">
        <f t="shared" si="2"/>
        <v>0</v>
      </c>
      <c r="P19" s="275" t="str">
        <f t="shared" si="3"/>
        <v xml:space="preserve"> </v>
      </c>
      <c r="Q19" s="230" t="str">
        <f t="shared" si="4"/>
        <v xml:space="preserve"> </v>
      </c>
      <c r="R19" s="275" t="str">
        <f t="shared" si="5"/>
        <v xml:space="preserve"> </v>
      </c>
      <c r="S19" s="230" t="str">
        <f t="shared" si="6"/>
        <v xml:space="preserve"> </v>
      </c>
    </row>
    <row r="20" spans="1:19" x14ac:dyDescent="0.2">
      <c r="A20" s="10" t="str">
        <f>IF(COUNTRY_INFO!A20=0," ",COUNTRY_INFO!A20)</f>
        <v>Ethiopia</v>
      </c>
      <c r="B20" s="10" t="str">
        <f>IF(COUNTRY_INFO!B20=0," ",COUNTRY_INFO!B20)</f>
        <v>AfarAwsa</v>
      </c>
      <c r="C20" s="10" t="str">
        <f>IF(COUNTRY_INFO!C20=0," ",COUNTRY_INFO!C20)</f>
        <v>Adar</v>
      </c>
      <c r="D20" s="11" t="str">
        <f>IF(OR(COUNTRY_INFO!$T$9:$T$1000="T1 (PZQ+ALB/MBD)",COUNTRY_INFO!$U$9:$U$1000="T1 (PZQ+ALB/MBD)"), "T1 (PZQ+ALB/MBD)", " ")</f>
        <v xml:space="preserve"> </v>
      </c>
      <c r="E20" s="289"/>
      <c r="F20" s="109"/>
      <c r="G20" s="56"/>
      <c r="H20" s="288"/>
      <c r="I20" s="288"/>
      <c r="J20" s="56"/>
      <c r="K20" s="11">
        <f t="shared" si="1"/>
        <v>0</v>
      </c>
      <c r="L20" s="56"/>
      <c r="M20" s="18"/>
      <c r="N20" s="59"/>
      <c r="O20" s="14">
        <f t="shared" si="2"/>
        <v>0</v>
      </c>
      <c r="P20" s="275" t="str">
        <f t="shared" si="3"/>
        <v xml:space="preserve"> </v>
      </c>
      <c r="Q20" s="230" t="str">
        <f t="shared" si="4"/>
        <v xml:space="preserve"> </v>
      </c>
      <c r="R20" s="275" t="str">
        <f t="shared" si="5"/>
        <v xml:space="preserve"> </v>
      </c>
      <c r="S20" s="230" t="str">
        <f t="shared" si="6"/>
        <v xml:space="preserve"> </v>
      </c>
    </row>
    <row r="21" spans="1:19" x14ac:dyDescent="0.2">
      <c r="A21" s="10" t="str">
        <f>IF(COUNTRY_INFO!A21=0," ",COUNTRY_INFO!A21)</f>
        <v>Ethiopia</v>
      </c>
      <c r="B21" s="10" t="str">
        <f>IF(COUNTRY_INFO!B21=0," ",COUNTRY_INFO!B21)</f>
        <v>AfarAwsa</v>
      </c>
      <c r="C21" s="10" t="str">
        <f>IF(COUNTRY_INFO!C21=0," ",COUNTRY_INFO!C21)</f>
        <v>Afambo</v>
      </c>
      <c r="D21" s="11" t="str">
        <f>IF(OR(COUNTRY_INFO!$T$9:$T$1000="T1 (PZQ+ALB/MBD)",COUNTRY_INFO!$U$9:$U$1000="T1 (PZQ+ALB/MBD)"), "T1 (PZQ+ALB/MBD)", " ")</f>
        <v xml:space="preserve"> </v>
      </c>
      <c r="E21" s="289"/>
      <c r="F21" s="109"/>
      <c r="G21" s="56"/>
      <c r="H21" s="288"/>
      <c r="I21" s="288"/>
      <c r="J21" s="56"/>
      <c r="K21" s="11">
        <f t="shared" si="1"/>
        <v>0</v>
      </c>
      <c r="L21" s="56"/>
      <c r="M21" s="18"/>
      <c r="N21" s="59"/>
      <c r="O21" s="14">
        <f t="shared" si="2"/>
        <v>0</v>
      </c>
      <c r="P21" s="275" t="str">
        <f t="shared" si="3"/>
        <v xml:space="preserve"> </v>
      </c>
      <c r="Q21" s="230" t="str">
        <f t="shared" si="4"/>
        <v xml:space="preserve"> </v>
      </c>
      <c r="R21" s="275" t="str">
        <f t="shared" si="5"/>
        <v xml:space="preserve"> </v>
      </c>
      <c r="S21" s="230" t="str">
        <f t="shared" si="6"/>
        <v xml:space="preserve"> </v>
      </c>
    </row>
    <row r="22" spans="1:19" x14ac:dyDescent="0.2">
      <c r="A22" s="10" t="str">
        <f>IF(COUNTRY_INFO!A22=0," ",COUNTRY_INFO!A22)</f>
        <v>Ethiopia</v>
      </c>
      <c r="B22" s="10" t="str">
        <f>IF(COUNTRY_INFO!B22=0," ",COUNTRY_INFO!B22)</f>
        <v>AfarAwsa</v>
      </c>
      <c r="C22" s="10" t="str">
        <f>IF(COUNTRY_INFO!C22=0," ",COUNTRY_INFO!C22)</f>
        <v>Afdera</v>
      </c>
      <c r="D22" s="11" t="str">
        <f>IF(OR(COUNTRY_INFO!$T$9:$T$1000="T1 (PZQ+ALB/MBD)",COUNTRY_INFO!$U$9:$U$1000="T1 (PZQ+ALB/MBD)"), "T1 (PZQ+ALB/MBD)", " ")</f>
        <v xml:space="preserve"> </v>
      </c>
      <c r="E22" s="289"/>
      <c r="F22" s="109"/>
      <c r="G22" s="56"/>
      <c r="H22" s="288"/>
      <c r="I22" s="288"/>
      <c r="J22" s="56"/>
      <c r="K22" s="11">
        <f t="shared" si="1"/>
        <v>0</v>
      </c>
      <c r="L22" s="56"/>
      <c r="M22" s="18"/>
      <c r="N22" s="59"/>
      <c r="O22" s="14">
        <f t="shared" si="2"/>
        <v>0</v>
      </c>
      <c r="P22" s="275" t="str">
        <f t="shared" si="3"/>
        <v xml:space="preserve"> </v>
      </c>
      <c r="Q22" s="230" t="str">
        <f t="shared" si="4"/>
        <v xml:space="preserve"> </v>
      </c>
      <c r="R22" s="275" t="str">
        <f t="shared" si="5"/>
        <v xml:space="preserve"> </v>
      </c>
      <c r="S22" s="230" t="str">
        <f t="shared" si="6"/>
        <v xml:space="preserve"> </v>
      </c>
    </row>
    <row r="23" spans="1:19" x14ac:dyDescent="0.2">
      <c r="A23" s="10" t="str">
        <f>IF(COUNTRY_INFO!A23=0," ",COUNTRY_INFO!A23)</f>
        <v>Ethiopia</v>
      </c>
      <c r="B23" s="10" t="str">
        <f>IF(COUNTRY_INFO!B23=0," ",COUNTRY_INFO!B23)</f>
        <v>AfarAwsa</v>
      </c>
      <c r="C23" s="10" t="str">
        <f>IF(COUNTRY_INFO!C23=0," ",COUNTRY_INFO!C23)</f>
        <v>Amibara</v>
      </c>
      <c r="D23" s="11" t="str">
        <f>IF(OR(COUNTRY_INFO!$T$9:$T$1000="T1 (PZQ+ALB/MBD)",COUNTRY_INFO!$U$9:$U$1000="T1 (PZQ+ALB/MBD)"), "T1 (PZQ+ALB/MBD)", " ")</f>
        <v xml:space="preserve"> </v>
      </c>
      <c r="E23" s="289"/>
      <c r="F23" s="109"/>
      <c r="G23" s="56"/>
      <c r="H23" s="288"/>
      <c r="I23" s="288"/>
      <c r="J23" s="56"/>
      <c r="K23" s="11">
        <f t="shared" si="1"/>
        <v>0</v>
      </c>
      <c r="L23" s="56"/>
      <c r="M23" s="18"/>
      <c r="N23" s="59"/>
      <c r="O23" s="14">
        <f t="shared" si="2"/>
        <v>0</v>
      </c>
      <c r="P23" s="275" t="str">
        <f t="shared" si="3"/>
        <v xml:space="preserve"> </v>
      </c>
      <c r="Q23" s="230" t="str">
        <f t="shared" si="4"/>
        <v xml:space="preserve"> </v>
      </c>
      <c r="R23" s="275" t="str">
        <f t="shared" si="5"/>
        <v xml:space="preserve"> </v>
      </c>
      <c r="S23" s="230" t="str">
        <f t="shared" si="6"/>
        <v xml:space="preserve"> </v>
      </c>
    </row>
    <row r="24" spans="1:19" x14ac:dyDescent="0.2">
      <c r="A24" s="10" t="str">
        <f>IF(COUNTRY_INFO!A24=0," ",COUNTRY_INFO!A24)</f>
        <v>Ethiopia</v>
      </c>
      <c r="B24" s="10" t="str">
        <f>IF(COUNTRY_INFO!B24=0," ",COUNTRY_INFO!B24)</f>
        <v>AfarAwsa</v>
      </c>
      <c r="C24" s="10" t="str">
        <f>IF(COUNTRY_INFO!C24=0," ",COUNTRY_INFO!C24)</f>
        <v>Aregoba</v>
      </c>
      <c r="D24" s="11" t="str">
        <f>IF(OR(COUNTRY_INFO!$T$9:$T$1000="T1 (PZQ+ALB/MBD)",COUNTRY_INFO!$U$9:$U$1000="T1 (PZQ+ALB/MBD)"), "T1 (PZQ+ALB/MBD)", " ")</f>
        <v xml:space="preserve"> </v>
      </c>
      <c r="E24" s="289"/>
      <c r="F24" s="109"/>
      <c r="G24" s="56"/>
      <c r="H24" s="288"/>
      <c r="I24" s="288"/>
      <c r="J24" s="56"/>
      <c r="K24" s="11">
        <f t="shared" si="1"/>
        <v>0</v>
      </c>
      <c r="L24" s="56"/>
      <c r="M24" s="18"/>
      <c r="N24" s="59"/>
      <c r="O24" s="14">
        <f t="shared" si="2"/>
        <v>0</v>
      </c>
      <c r="P24" s="275" t="str">
        <f t="shared" si="3"/>
        <v xml:space="preserve"> </v>
      </c>
      <c r="Q24" s="230" t="str">
        <f t="shared" si="4"/>
        <v xml:space="preserve"> </v>
      </c>
      <c r="R24" s="275" t="str">
        <f t="shared" si="5"/>
        <v xml:space="preserve"> </v>
      </c>
      <c r="S24" s="230" t="str">
        <f t="shared" si="6"/>
        <v xml:space="preserve"> </v>
      </c>
    </row>
    <row r="25" spans="1:19" x14ac:dyDescent="0.2">
      <c r="A25" s="10" t="str">
        <f>IF(COUNTRY_INFO!A25=0," ",COUNTRY_INFO!A25)</f>
        <v>Ethiopia</v>
      </c>
      <c r="B25" s="10" t="str">
        <f>IF(COUNTRY_INFO!B25=0," ",COUNTRY_INFO!B25)</f>
        <v>AfarAwsa</v>
      </c>
      <c r="C25" s="10" t="str">
        <f>IF(COUNTRY_INFO!C25=0," ",COUNTRY_INFO!C25)</f>
        <v>Awash fentale</v>
      </c>
      <c r="D25" s="11" t="str">
        <f>IF(OR(COUNTRY_INFO!$T$9:$T$1000="T1 (PZQ+ALB/MBD)",COUNTRY_INFO!$U$9:$U$1000="T1 (PZQ+ALB/MBD)"), "T1 (PZQ+ALB/MBD)", " ")</f>
        <v xml:space="preserve"> </v>
      </c>
      <c r="E25" s="289"/>
      <c r="F25" s="109"/>
      <c r="G25" s="56"/>
      <c r="H25" s="288"/>
      <c r="I25" s="288"/>
      <c r="J25" s="56"/>
      <c r="K25" s="11">
        <f t="shared" si="1"/>
        <v>0</v>
      </c>
      <c r="L25" s="56"/>
      <c r="M25" s="18"/>
      <c r="N25" s="59"/>
      <c r="O25" s="14">
        <f t="shared" si="2"/>
        <v>0</v>
      </c>
      <c r="P25" s="275" t="str">
        <f t="shared" si="3"/>
        <v xml:space="preserve"> </v>
      </c>
      <c r="Q25" s="230" t="str">
        <f t="shared" si="4"/>
        <v xml:space="preserve"> </v>
      </c>
      <c r="R25" s="275" t="str">
        <f t="shared" si="5"/>
        <v xml:space="preserve"> </v>
      </c>
      <c r="S25" s="230" t="str">
        <f t="shared" si="6"/>
        <v xml:space="preserve"> </v>
      </c>
    </row>
    <row r="26" spans="1:19" x14ac:dyDescent="0.2">
      <c r="A26" s="10" t="str">
        <f>IF(COUNTRY_INFO!A26=0," ",COUNTRY_INFO!A26)</f>
        <v>Ethiopia</v>
      </c>
      <c r="B26" s="10" t="str">
        <f>IF(COUNTRY_INFO!B26=0," ",COUNTRY_INFO!B26)</f>
        <v>AfarAwsa</v>
      </c>
      <c r="C26" s="10" t="str">
        <f>IF(COUNTRY_INFO!C26=0," ",COUNTRY_INFO!C26)</f>
        <v>Awash Town</v>
      </c>
      <c r="D26" s="11" t="str">
        <f>IF(OR(COUNTRY_INFO!$T$9:$T$1000="T1 (PZQ+ALB/MBD)",COUNTRY_INFO!$U$9:$U$1000="T1 (PZQ+ALB/MBD)"), "T1 (PZQ+ALB/MBD)", " ")</f>
        <v xml:space="preserve"> </v>
      </c>
      <c r="E26" s="289"/>
      <c r="F26" s="109"/>
      <c r="G26" s="56"/>
      <c r="H26" s="288"/>
      <c r="I26" s="288"/>
      <c r="J26" s="56"/>
      <c r="K26" s="11">
        <f t="shared" si="1"/>
        <v>0</v>
      </c>
      <c r="L26" s="56"/>
      <c r="M26" s="18"/>
      <c r="N26" s="59"/>
      <c r="O26" s="14">
        <f t="shared" si="2"/>
        <v>0</v>
      </c>
      <c r="P26" s="275" t="str">
        <f t="shared" si="3"/>
        <v xml:space="preserve"> </v>
      </c>
      <c r="Q26" s="230" t="str">
        <f t="shared" si="4"/>
        <v xml:space="preserve"> </v>
      </c>
      <c r="R26" s="275" t="str">
        <f t="shared" si="5"/>
        <v xml:space="preserve"> </v>
      </c>
      <c r="S26" s="230" t="str">
        <f t="shared" si="6"/>
        <v xml:space="preserve"> </v>
      </c>
    </row>
    <row r="27" spans="1:19" x14ac:dyDescent="0.2">
      <c r="A27" s="10" t="str">
        <f>IF(COUNTRY_INFO!A27=0," ",COUNTRY_INFO!A27)</f>
        <v>Ethiopia</v>
      </c>
      <c r="B27" s="10" t="str">
        <f>IF(COUNTRY_INFO!B27=0," ",COUNTRY_INFO!B27)</f>
        <v>AfarAwsa</v>
      </c>
      <c r="C27" s="10" t="str">
        <f>IF(COUNTRY_INFO!C27=0," ",COUNTRY_INFO!C27)</f>
        <v>Awra</v>
      </c>
      <c r="D27" s="11" t="str">
        <f>IF(OR(COUNTRY_INFO!$T$9:$T$1000="T1 (PZQ+ALB/MBD)",COUNTRY_INFO!$U$9:$U$1000="T1 (PZQ+ALB/MBD)"), "T1 (PZQ+ALB/MBD)", " ")</f>
        <v xml:space="preserve"> </v>
      </c>
      <c r="E27" s="289"/>
      <c r="F27" s="109"/>
      <c r="G27" s="56"/>
      <c r="H27" s="288"/>
      <c r="I27" s="288"/>
      <c r="J27" s="56"/>
      <c r="K27" s="11">
        <f t="shared" si="1"/>
        <v>0</v>
      </c>
      <c r="L27" s="56"/>
      <c r="M27" s="18"/>
      <c r="N27" s="59"/>
      <c r="O27" s="14">
        <f t="shared" si="2"/>
        <v>0</v>
      </c>
      <c r="P27" s="275" t="str">
        <f t="shared" si="3"/>
        <v xml:space="preserve"> </v>
      </c>
      <c r="Q27" s="230" t="str">
        <f t="shared" si="4"/>
        <v xml:space="preserve"> </v>
      </c>
      <c r="R27" s="275" t="str">
        <f t="shared" si="5"/>
        <v xml:space="preserve"> </v>
      </c>
      <c r="S27" s="230" t="str">
        <f t="shared" si="6"/>
        <v xml:space="preserve"> </v>
      </c>
    </row>
    <row r="28" spans="1:19" x14ac:dyDescent="0.2">
      <c r="A28" s="10" t="str">
        <f>IF(COUNTRY_INFO!A28=0," ",COUNTRY_INFO!A28)</f>
        <v>Ethiopia</v>
      </c>
      <c r="B28" s="10" t="str">
        <f>IF(COUNTRY_INFO!B28=0," ",COUNTRY_INFO!B28)</f>
        <v>AfarAwsa</v>
      </c>
      <c r="C28" s="10" t="str">
        <f>IF(COUNTRY_INFO!C28=0," ",COUNTRY_INFO!C28)</f>
        <v>Aysaeta</v>
      </c>
      <c r="D28" s="11" t="str">
        <f>IF(OR(COUNTRY_INFO!$T$9:$T$1000="T1 (PZQ+ALB/MBD)",COUNTRY_INFO!$U$9:$U$1000="T1 (PZQ+ALB/MBD)"), "T1 (PZQ+ALB/MBD)", " ")</f>
        <v xml:space="preserve"> </v>
      </c>
      <c r="E28" s="289"/>
      <c r="F28" s="109"/>
      <c r="G28" s="56"/>
      <c r="H28" s="288"/>
      <c r="I28" s="288"/>
      <c r="J28" s="56"/>
      <c r="K28" s="11">
        <f t="shared" si="1"/>
        <v>0</v>
      </c>
      <c r="L28" s="56"/>
      <c r="M28" s="18"/>
      <c r="N28" s="59"/>
      <c r="O28" s="14">
        <f t="shared" si="2"/>
        <v>0</v>
      </c>
      <c r="P28" s="275" t="str">
        <f t="shared" si="3"/>
        <v xml:space="preserve"> </v>
      </c>
      <c r="Q28" s="230" t="str">
        <f t="shared" si="4"/>
        <v xml:space="preserve"> </v>
      </c>
      <c r="R28" s="275" t="str">
        <f t="shared" si="5"/>
        <v xml:space="preserve"> </v>
      </c>
      <c r="S28" s="230" t="str">
        <f t="shared" si="6"/>
        <v xml:space="preserve"> </v>
      </c>
    </row>
    <row r="29" spans="1:19" x14ac:dyDescent="0.2">
      <c r="A29" s="10" t="str">
        <f>IF(COUNTRY_INFO!A29=0," ",COUNTRY_INFO!A29)</f>
        <v>Ethiopia</v>
      </c>
      <c r="B29" s="10" t="str">
        <f>IF(COUNTRY_INFO!B29=0," ",COUNTRY_INFO!B29)</f>
        <v>AfarAwsa</v>
      </c>
      <c r="C29" s="10" t="str">
        <f>IF(COUNTRY_INFO!C29=0," ",COUNTRY_INFO!C29)</f>
        <v>Chifra</v>
      </c>
      <c r="D29" s="11" t="str">
        <f>IF(OR(COUNTRY_INFO!$T$9:$T$1000="T1 (PZQ+ALB/MBD)",COUNTRY_INFO!$U$9:$U$1000="T1 (PZQ+ALB/MBD)"), "T1 (PZQ+ALB/MBD)", " ")</f>
        <v xml:space="preserve"> </v>
      </c>
      <c r="E29" s="289"/>
      <c r="F29" s="109"/>
      <c r="G29" s="56"/>
      <c r="H29" s="288"/>
      <c r="I29" s="288"/>
      <c r="J29" s="56"/>
      <c r="K29" s="11">
        <f t="shared" si="1"/>
        <v>0</v>
      </c>
      <c r="L29" s="56"/>
      <c r="M29" s="18"/>
      <c r="N29" s="59"/>
      <c r="O29" s="14">
        <f t="shared" si="2"/>
        <v>0</v>
      </c>
      <c r="P29" s="275" t="str">
        <f t="shared" si="3"/>
        <v xml:space="preserve"> </v>
      </c>
      <c r="Q29" s="230" t="str">
        <f t="shared" si="4"/>
        <v xml:space="preserve"> </v>
      </c>
      <c r="R29" s="275" t="str">
        <f t="shared" si="5"/>
        <v xml:space="preserve"> </v>
      </c>
      <c r="S29" s="230" t="str">
        <f t="shared" si="6"/>
        <v xml:space="preserve"> </v>
      </c>
    </row>
    <row r="30" spans="1:19" x14ac:dyDescent="0.2">
      <c r="A30" s="10" t="str">
        <f>IF(COUNTRY_INFO!A30=0," ",COUNTRY_INFO!A30)</f>
        <v>Ethiopia</v>
      </c>
      <c r="B30" s="10" t="str">
        <f>IF(COUNTRY_INFO!B30=0," ",COUNTRY_INFO!B30)</f>
        <v>AfarAwsa</v>
      </c>
      <c r="C30" s="10" t="str">
        <f>IF(COUNTRY_INFO!C30=0," ",COUNTRY_INFO!C30)</f>
        <v>Dubti</v>
      </c>
      <c r="D30" s="11" t="str">
        <f>IF(OR(COUNTRY_INFO!$T$9:$T$1000="T1 (PZQ+ALB/MBD)",COUNTRY_INFO!$U$9:$U$1000="T1 (PZQ+ALB/MBD)"), "T1 (PZQ+ALB/MBD)", " ")</f>
        <v xml:space="preserve"> </v>
      </c>
      <c r="E30" s="289"/>
      <c r="F30" s="109"/>
      <c r="G30" s="56"/>
      <c r="H30" s="288"/>
      <c r="I30" s="288"/>
      <c r="J30" s="56"/>
      <c r="K30" s="11">
        <f t="shared" si="1"/>
        <v>0</v>
      </c>
      <c r="L30" s="56"/>
      <c r="M30" s="18"/>
      <c r="N30" s="59"/>
      <c r="O30" s="14">
        <f t="shared" si="2"/>
        <v>0</v>
      </c>
      <c r="P30" s="275" t="str">
        <f t="shared" si="3"/>
        <v xml:space="preserve"> </v>
      </c>
      <c r="Q30" s="230" t="str">
        <f t="shared" si="4"/>
        <v xml:space="preserve"> </v>
      </c>
      <c r="R30" s="275" t="str">
        <f t="shared" si="5"/>
        <v xml:space="preserve"> </v>
      </c>
      <c r="S30" s="230" t="str">
        <f t="shared" si="6"/>
        <v xml:space="preserve"> </v>
      </c>
    </row>
    <row r="31" spans="1:19" x14ac:dyDescent="0.2">
      <c r="A31" s="10" t="str">
        <f>IF(COUNTRY_INFO!A31=0," ",COUNTRY_INFO!A31)</f>
        <v>Ethiopia</v>
      </c>
      <c r="B31" s="10" t="str">
        <f>IF(COUNTRY_INFO!B31=0," ",COUNTRY_INFO!B31)</f>
        <v>AfarAwsa</v>
      </c>
      <c r="C31" s="10" t="str">
        <f>IF(COUNTRY_INFO!C31=0," ",COUNTRY_INFO!C31)</f>
        <v>Elidar</v>
      </c>
      <c r="D31" s="11" t="str">
        <f>IF(OR(COUNTRY_INFO!$T$9:$T$1000="T1 (PZQ+ALB/MBD)",COUNTRY_INFO!$U$9:$U$1000="T1 (PZQ+ALB/MBD)"), "T1 (PZQ+ALB/MBD)", " ")</f>
        <v xml:space="preserve"> </v>
      </c>
      <c r="E31" s="289"/>
      <c r="F31" s="109"/>
      <c r="G31" s="56"/>
      <c r="H31" s="288"/>
      <c r="I31" s="288"/>
      <c r="J31" s="56"/>
      <c r="K31" s="11">
        <f t="shared" si="1"/>
        <v>0</v>
      </c>
      <c r="L31" s="56"/>
      <c r="M31" s="18"/>
      <c r="N31" s="59"/>
      <c r="O31" s="14">
        <f t="shared" si="2"/>
        <v>0</v>
      </c>
      <c r="P31" s="275" t="str">
        <f t="shared" si="3"/>
        <v xml:space="preserve"> </v>
      </c>
      <c r="Q31" s="230" t="str">
        <f t="shared" si="4"/>
        <v xml:space="preserve"> </v>
      </c>
      <c r="R31" s="275" t="str">
        <f t="shared" si="5"/>
        <v xml:space="preserve"> </v>
      </c>
      <c r="S31" s="230" t="str">
        <f t="shared" si="6"/>
        <v xml:space="preserve"> </v>
      </c>
    </row>
    <row r="32" spans="1:19" x14ac:dyDescent="0.2">
      <c r="A32" s="10" t="str">
        <f>IF(COUNTRY_INFO!A32=0," ",COUNTRY_INFO!A32)</f>
        <v>Ethiopia</v>
      </c>
      <c r="B32" s="10" t="str">
        <f>IF(COUNTRY_INFO!B32=0," ",COUNTRY_INFO!B32)</f>
        <v>AfarAwsa</v>
      </c>
      <c r="C32" s="10" t="str">
        <f>IF(COUNTRY_INFO!C32=0," ",COUNTRY_INFO!C32)</f>
        <v>Kori</v>
      </c>
      <c r="D32" s="11" t="str">
        <f>IF(OR(COUNTRY_INFO!$T$9:$T$1000="T1 (PZQ+ALB/MBD)",COUNTRY_INFO!$U$9:$U$1000="T1 (PZQ+ALB/MBD)"), "T1 (PZQ+ALB/MBD)", " ")</f>
        <v xml:space="preserve"> </v>
      </c>
      <c r="E32" s="289"/>
      <c r="F32" s="109"/>
      <c r="G32" s="56"/>
      <c r="H32" s="288"/>
      <c r="I32" s="288"/>
      <c r="J32" s="56"/>
      <c r="K32" s="11">
        <f t="shared" si="1"/>
        <v>0</v>
      </c>
      <c r="L32" s="56"/>
      <c r="M32" s="18"/>
      <c r="N32" s="59"/>
      <c r="O32" s="14">
        <f t="shared" si="2"/>
        <v>0</v>
      </c>
      <c r="P32" s="275" t="str">
        <f t="shared" si="3"/>
        <v xml:space="preserve"> </v>
      </c>
      <c r="Q32" s="230" t="str">
        <f t="shared" si="4"/>
        <v xml:space="preserve"> </v>
      </c>
      <c r="R32" s="275" t="str">
        <f t="shared" si="5"/>
        <v xml:space="preserve"> </v>
      </c>
      <c r="S32" s="230" t="str">
        <f t="shared" si="6"/>
        <v xml:space="preserve"> </v>
      </c>
    </row>
    <row r="33" spans="1:19" x14ac:dyDescent="0.2">
      <c r="A33" s="10" t="str">
        <f>IF(COUNTRY_INFO!A33=0," ",COUNTRY_INFO!A33)</f>
        <v>Ethiopia</v>
      </c>
      <c r="B33" s="10" t="str">
        <f>IF(COUNTRY_INFO!B33=0," ",COUNTRY_INFO!B33)</f>
        <v>AfarAwsa</v>
      </c>
      <c r="C33" s="10" t="str">
        <f>IF(COUNTRY_INFO!C33=0," ",COUNTRY_INFO!C33)</f>
        <v>Mile</v>
      </c>
      <c r="D33" s="11" t="str">
        <f>IF(OR(COUNTRY_INFO!$T$9:$T$1000="T1 (PZQ+ALB/MBD)",COUNTRY_INFO!$U$9:$U$1000="T1 (PZQ+ALB/MBD)"), "T1 (PZQ+ALB/MBD)", " ")</f>
        <v xml:space="preserve"> </v>
      </c>
      <c r="E33" s="289"/>
      <c r="F33" s="109"/>
      <c r="G33" s="56"/>
      <c r="H33" s="288"/>
      <c r="I33" s="288"/>
      <c r="J33" s="56"/>
      <c r="K33" s="11">
        <f t="shared" si="1"/>
        <v>0</v>
      </c>
      <c r="L33" s="56"/>
      <c r="M33" s="18"/>
      <c r="N33" s="59"/>
      <c r="O33" s="14">
        <f t="shared" si="2"/>
        <v>0</v>
      </c>
      <c r="P33" s="275" t="str">
        <f t="shared" si="3"/>
        <v xml:space="preserve"> </v>
      </c>
      <c r="Q33" s="230" t="str">
        <f t="shared" si="4"/>
        <v xml:space="preserve"> </v>
      </c>
      <c r="R33" s="275" t="str">
        <f t="shared" si="5"/>
        <v xml:space="preserve"> </v>
      </c>
      <c r="S33" s="230" t="str">
        <f t="shared" si="6"/>
        <v xml:space="preserve"> </v>
      </c>
    </row>
    <row r="34" spans="1:19" x14ac:dyDescent="0.2">
      <c r="A34" s="10" t="str">
        <f>IF(COUNTRY_INFO!A34=0," ",COUNTRY_INFO!A34)</f>
        <v>Ethiopia</v>
      </c>
      <c r="B34" s="10" t="str">
        <f>IF(COUNTRY_INFO!B34=0," ",COUNTRY_INFO!B34)</f>
        <v>AfarAwsa</v>
      </c>
      <c r="C34" s="10" t="str">
        <f>IF(COUNTRY_INFO!C34=0," ",COUNTRY_INFO!C34)</f>
        <v>Semra Logya Town</v>
      </c>
      <c r="D34" s="11" t="str">
        <f>IF(OR(COUNTRY_INFO!$T$9:$T$1000="T1 (PZQ+ALB/MBD)",COUNTRY_INFO!$U$9:$U$1000="T1 (PZQ+ALB/MBD)"), "T1 (PZQ+ALB/MBD)", " ")</f>
        <v xml:space="preserve"> </v>
      </c>
      <c r="E34" s="289"/>
      <c r="F34" s="109"/>
      <c r="G34" s="56"/>
      <c r="H34" s="288"/>
      <c r="I34" s="288"/>
      <c r="J34" s="56"/>
      <c r="K34" s="11">
        <f t="shared" si="1"/>
        <v>0</v>
      </c>
      <c r="L34" s="56"/>
      <c r="M34" s="18"/>
      <c r="N34" s="59"/>
      <c r="O34" s="14">
        <f t="shared" si="2"/>
        <v>0</v>
      </c>
      <c r="P34" s="275" t="str">
        <f t="shared" si="3"/>
        <v xml:space="preserve"> </v>
      </c>
      <c r="Q34" s="230" t="str">
        <f t="shared" si="4"/>
        <v xml:space="preserve"> </v>
      </c>
      <c r="R34" s="275" t="str">
        <f t="shared" si="5"/>
        <v xml:space="preserve"> </v>
      </c>
      <c r="S34" s="230" t="str">
        <f t="shared" si="6"/>
        <v xml:space="preserve"> </v>
      </c>
    </row>
    <row r="35" spans="1:19" x14ac:dyDescent="0.2">
      <c r="A35" s="10" t="str">
        <f>IF(COUNTRY_INFO!A35=0," ",COUNTRY_INFO!A35)</f>
        <v>Ethiopia</v>
      </c>
      <c r="B35" s="10" t="str">
        <f>IF(COUNTRY_INFO!B35=0," ",COUNTRY_INFO!B35)</f>
        <v>AfarFanti</v>
      </c>
      <c r="C35" s="10" t="str">
        <f>IF(COUNTRY_INFO!C35=0," ",COUNTRY_INFO!C35)</f>
        <v>Bedu</v>
      </c>
      <c r="D35" s="11" t="str">
        <f>IF(OR(COUNTRY_INFO!$T$9:$T$1000="T1 (PZQ+ALB/MBD)",COUNTRY_INFO!$U$9:$U$1000="T1 (PZQ+ALB/MBD)"), "T1 (PZQ+ALB/MBD)", " ")</f>
        <v xml:space="preserve"> </v>
      </c>
      <c r="E35" s="289"/>
      <c r="F35" s="109"/>
      <c r="G35" s="56"/>
      <c r="H35" s="288"/>
      <c r="I35" s="288"/>
      <c r="J35" s="56"/>
      <c r="K35" s="11">
        <f t="shared" si="1"/>
        <v>0</v>
      </c>
      <c r="L35" s="56"/>
      <c r="M35" s="18"/>
      <c r="N35" s="59"/>
      <c r="O35" s="14">
        <f t="shared" si="2"/>
        <v>0</v>
      </c>
      <c r="P35" s="275" t="str">
        <f t="shared" si="3"/>
        <v xml:space="preserve"> </v>
      </c>
      <c r="Q35" s="230" t="str">
        <f t="shared" si="4"/>
        <v xml:space="preserve"> </v>
      </c>
      <c r="R35" s="275" t="str">
        <f t="shared" si="5"/>
        <v xml:space="preserve"> </v>
      </c>
      <c r="S35" s="230" t="str">
        <f t="shared" si="6"/>
        <v xml:space="preserve"> </v>
      </c>
    </row>
    <row r="36" spans="1:19" x14ac:dyDescent="0.2">
      <c r="A36" s="10" t="str">
        <f>IF(COUNTRY_INFO!A36=0," ",COUNTRY_INFO!A36)</f>
        <v>Ethiopia</v>
      </c>
      <c r="B36" s="10" t="str">
        <f>IF(COUNTRY_INFO!B36=0," ",COUNTRY_INFO!B36)</f>
        <v>AfarFanti</v>
      </c>
      <c r="C36" s="10" t="str">
        <f>IF(COUNTRY_INFO!C36=0," ",COUNTRY_INFO!C36)</f>
        <v>Berahle</v>
      </c>
      <c r="D36" s="11" t="str">
        <f>IF(OR(COUNTRY_INFO!$T$9:$T$1000="T1 (PZQ+ALB/MBD)",COUNTRY_INFO!$U$9:$U$1000="T1 (PZQ+ALB/MBD)"), "T1 (PZQ+ALB/MBD)", " ")</f>
        <v xml:space="preserve"> </v>
      </c>
      <c r="E36" s="289"/>
      <c r="F36" s="109"/>
      <c r="G36" s="56"/>
      <c r="H36" s="288"/>
      <c r="I36" s="288"/>
      <c r="J36" s="56"/>
      <c r="K36" s="11">
        <f t="shared" si="1"/>
        <v>0</v>
      </c>
      <c r="L36" s="56"/>
      <c r="M36" s="18"/>
      <c r="N36" s="59"/>
      <c r="O36" s="14">
        <f t="shared" si="2"/>
        <v>0</v>
      </c>
      <c r="P36" s="275" t="str">
        <f t="shared" si="3"/>
        <v xml:space="preserve"> </v>
      </c>
      <c r="Q36" s="230" t="str">
        <f t="shared" si="4"/>
        <v xml:space="preserve"> </v>
      </c>
      <c r="R36" s="275" t="str">
        <f t="shared" si="5"/>
        <v xml:space="preserve"> </v>
      </c>
      <c r="S36" s="230" t="str">
        <f t="shared" si="6"/>
        <v xml:space="preserve"> </v>
      </c>
    </row>
    <row r="37" spans="1:19" x14ac:dyDescent="0.2">
      <c r="A37" s="10" t="str">
        <f>IF(COUNTRY_INFO!A37=0," ",COUNTRY_INFO!A37)</f>
        <v>Ethiopia</v>
      </c>
      <c r="B37" s="10" t="str">
        <f>IF(COUNTRY_INFO!B37=0," ",COUNTRY_INFO!B37)</f>
        <v>AfarFanti</v>
      </c>
      <c r="C37" s="10" t="str">
        <f>IF(COUNTRY_INFO!C37=0," ",COUNTRY_INFO!C37)</f>
        <v>Buremodaytu</v>
      </c>
      <c r="D37" s="11" t="str">
        <f>IF(OR(COUNTRY_INFO!$T$9:$T$1000="T1 (PZQ+ALB/MBD)",COUNTRY_INFO!$U$9:$U$1000="T1 (PZQ+ALB/MBD)"), "T1 (PZQ+ALB/MBD)", " ")</f>
        <v xml:space="preserve"> </v>
      </c>
      <c r="E37" s="289"/>
      <c r="F37" s="109"/>
      <c r="G37" s="56"/>
      <c r="H37" s="288"/>
      <c r="I37" s="288"/>
      <c r="J37" s="56"/>
      <c r="K37" s="11">
        <f t="shared" si="1"/>
        <v>0</v>
      </c>
      <c r="L37" s="56"/>
      <c r="M37" s="18"/>
      <c r="N37" s="59"/>
      <c r="O37" s="14">
        <f t="shared" si="2"/>
        <v>0</v>
      </c>
      <c r="P37" s="275" t="str">
        <f t="shared" si="3"/>
        <v xml:space="preserve"> </v>
      </c>
      <c r="Q37" s="230" t="str">
        <f t="shared" si="4"/>
        <v xml:space="preserve"> </v>
      </c>
      <c r="R37" s="275" t="str">
        <f t="shared" si="5"/>
        <v xml:space="preserve"> </v>
      </c>
      <c r="S37" s="230" t="str">
        <f t="shared" si="6"/>
        <v xml:space="preserve"> </v>
      </c>
    </row>
    <row r="38" spans="1:19" x14ac:dyDescent="0.2">
      <c r="A38" s="10" t="str">
        <f>IF(COUNTRY_INFO!A38=0," ",COUNTRY_INFO!A38)</f>
        <v>Ethiopia</v>
      </c>
      <c r="B38" s="10" t="str">
        <f>IF(COUNTRY_INFO!B38=0," ",COUNTRY_INFO!B38)</f>
        <v>AfarGabi</v>
      </c>
      <c r="C38" s="10" t="str">
        <f>IF(COUNTRY_INFO!C38=0," ",COUNTRY_INFO!C38)</f>
        <v>Dalifage</v>
      </c>
      <c r="D38" s="11" t="str">
        <f>IF(OR(COUNTRY_INFO!$T$9:$T$1000="T1 (PZQ+ALB/MBD)",COUNTRY_INFO!$U$9:$U$1000="T1 (PZQ+ALB/MBD)"), "T1 (PZQ+ALB/MBD)", " ")</f>
        <v xml:space="preserve"> </v>
      </c>
      <c r="E38" s="289"/>
      <c r="F38" s="109"/>
      <c r="G38" s="56"/>
      <c r="H38" s="288"/>
      <c r="I38" s="288"/>
      <c r="J38" s="56"/>
      <c r="K38" s="11">
        <f t="shared" si="1"/>
        <v>0</v>
      </c>
      <c r="L38" s="56"/>
      <c r="M38" s="18"/>
      <c r="N38" s="59"/>
      <c r="O38" s="14">
        <f t="shared" si="2"/>
        <v>0</v>
      </c>
      <c r="P38" s="275" t="str">
        <f t="shared" si="3"/>
        <v xml:space="preserve"> </v>
      </c>
      <c r="Q38" s="230" t="str">
        <f t="shared" si="4"/>
        <v xml:space="preserve"> </v>
      </c>
      <c r="R38" s="275" t="str">
        <f t="shared" si="5"/>
        <v xml:space="preserve"> </v>
      </c>
      <c r="S38" s="230" t="str">
        <f t="shared" si="6"/>
        <v xml:space="preserve"> </v>
      </c>
    </row>
    <row r="39" spans="1:19" x14ac:dyDescent="0.2">
      <c r="A39" s="10" t="str">
        <f>IF(COUNTRY_INFO!A39=0," ",COUNTRY_INFO!A39)</f>
        <v>Ethiopia</v>
      </c>
      <c r="B39" s="10" t="str">
        <f>IF(COUNTRY_INFO!B39=0," ",COUNTRY_INFO!B39)</f>
        <v>AfarGabi</v>
      </c>
      <c r="C39" s="10" t="str">
        <f>IF(COUNTRY_INFO!C39=0," ",COUNTRY_INFO!C39)</f>
        <v>Dalul</v>
      </c>
      <c r="D39" s="11" t="str">
        <f>IF(OR(COUNTRY_INFO!$T$9:$T$1000="T1 (PZQ+ALB/MBD)",COUNTRY_INFO!$U$9:$U$1000="T1 (PZQ+ALB/MBD)"), "T1 (PZQ+ALB/MBD)", " ")</f>
        <v xml:space="preserve"> </v>
      </c>
      <c r="E39" s="289"/>
      <c r="F39" s="109"/>
      <c r="G39" s="56"/>
      <c r="H39" s="288"/>
      <c r="I39" s="288"/>
      <c r="J39" s="56"/>
      <c r="K39" s="11">
        <f t="shared" si="1"/>
        <v>0</v>
      </c>
      <c r="L39" s="56"/>
      <c r="M39" s="18"/>
      <c r="N39" s="59"/>
      <c r="O39" s="14">
        <f t="shared" si="2"/>
        <v>0</v>
      </c>
      <c r="P39" s="275" t="str">
        <f t="shared" si="3"/>
        <v xml:space="preserve"> </v>
      </c>
      <c r="Q39" s="230" t="str">
        <f t="shared" si="4"/>
        <v xml:space="preserve"> </v>
      </c>
      <c r="R39" s="275" t="str">
        <f t="shared" si="5"/>
        <v xml:space="preserve"> </v>
      </c>
      <c r="S39" s="230" t="str">
        <f t="shared" si="6"/>
        <v xml:space="preserve"> </v>
      </c>
    </row>
    <row r="40" spans="1:19" x14ac:dyDescent="0.2">
      <c r="A40" s="10" t="str">
        <f>IF(COUNTRY_INFO!A40=0," ",COUNTRY_INFO!A40)</f>
        <v>Ethiopia</v>
      </c>
      <c r="B40" s="10" t="str">
        <f>IF(COUNTRY_INFO!B40=0," ",COUNTRY_INFO!B40)</f>
        <v>AfarGabi</v>
      </c>
      <c r="C40" s="10" t="str">
        <f>IF(COUNTRY_INFO!C40=0," ",COUNTRY_INFO!C40)</f>
        <v>Dewe</v>
      </c>
      <c r="D40" s="11" t="str">
        <f>IF(OR(COUNTRY_INFO!$T$9:$T$1000="T1 (PZQ+ALB/MBD)",COUNTRY_INFO!$U$9:$U$1000="T1 (PZQ+ALB/MBD)"), "T1 (PZQ+ALB/MBD)", " ")</f>
        <v xml:space="preserve"> </v>
      </c>
      <c r="E40" s="289"/>
      <c r="F40" s="109"/>
      <c r="G40" s="56"/>
      <c r="H40" s="288"/>
      <c r="I40" s="288"/>
      <c r="J40" s="56"/>
      <c r="K40" s="11">
        <f t="shared" si="1"/>
        <v>0</v>
      </c>
      <c r="L40" s="56"/>
      <c r="M40" s="18"/>
      <c r="N40" s="59"/>
      <c r="O40" s="14">
        <f t="shared" si="2"/>
        <v>0</v>
      </c>
      <c r="P40" s="275" t="str">
        <f t="shared" si="3"/>
        <v xml:space="preserve"> </v>
      </c>
      <c r="Q40" s="230" t="str">
        <f t="shared" si="4"/>
        <v xml:space="preserve"> </v>
      </c>
      <c r="R40" s="275" t="str">
        <f t="shared" si="5"/>
        <v xml:space="preserve"> </v>
      </c>
      <c r="S40" s="230" t="str">
        <f t="shared" si="6"/>
        <v xml:space="preserve"> </v>
      </c>
    </row>
    <row r="41" spans="1:19" x14ac:dyDescent="0.2">
      <c r="A41" s="10" t="str">
        <f>IF(COUNTRY_INFO!A41=0," ",COUNTRY_INFO!A41)</f>
        <v>Ethiopia</v>
      </c>
      <c r="B41" s="10" t="str">
        <f>IF(COUNTRY_INFO!B41=0," ",COUNTRY_INFO!B41)</f>
        <v>AfarGabi</v>
      </c>
      <c r="C41" s="10" t="str">
        <f>IF(COUNTRY_INFO!C41=0," ",COUNTRY_INFO!C41)</f>
        <v>Dulech</v>
      </c>
      <c r="D41" s="11" t="str">
        <f>IF(OR(COUNTRY_INFO!$T$9:$T$1000="T1 (PZQ+ALB/MBD)",COUNTRY_INFO!$U$9:$U$1000="T1 (PZQ+ALB/MBD)"), "T1 (PZQ+ALB/MBD)", " ")</f>
        <v xml:space="preserve"> </v>
      </c>
      <c r="E41" s="289"/>
      <c r="F41" s="109"/>
      <c r="G41" s="56"/>
      <c r="H41" s="288"/>
      <c r="I41" s="288"/>
      <c r="J41" s="56"/>
      <c r="K41" s="11">
        <f t="shared" si="1"/>
        <v>0</v>
      </c>
      <c r="L41" s="56"/>
      <c r="M41" s="18"/>
      <c r="N41" s="59"/>
      <c r="O41" s="14">
        <f t="shared" si="2"/>
        <v>0</v>
      </c>
      <c r="P41" s="275" t="str">
        <f t="shared" si="3"/>
        <v xml:space="preserve"> </v>
      </c>
      <c r="Q41" s="230" t="str">
        <f t="shared" si="4"/>
        <v xml:space="preserve"> </v>
      </c>
      <c r="R41" s="275" t="str">
        <f t="shared" si="5"/>
        <v xml:space="preserve"> </v>
      </c>
      <c r="S41" s="230" t="str">
        <f t="shared" si="6"/>
        <v xml:space="preserve"> </v>
      </c>
    </row>
    <row r="42" spans="1:19" x14ac:dyDescent="0.2">
      <c r="A42" s="10" t="str">
        <f>IF(COUNTRY_INFO!A42=0," ",COUNTRY_INFO!A42)</f>
        <v>Ethiopia</v>
      </c>
      <c r="B42" s="10" t="str">
        <f>IF(COUNTRY_INFO!B42=0," ",COUNTRY_INFO!B42)</f>
        <v>AfarHarri</v>
      </c>
      <c r="C42" s="10" t="str">
        <f>IF(COUNTRY_INFO!C42=0," ",COUNTRY_INFO!C42)</f>
        <v>Erebti</v>
      </c>
      <c r="D42" s="11" t="str">
        <f>IF(OR(COUNTRY_INFO!$T$9:$T$1000="T1 (PZQ+ALB/MBD)",COUNTRY_INFO!$U$9:$U$1000="T1 (PZQ+ALB/MBD)"), "T1 (PZQ+ALB/MBD)", " ")</f>
        <v xml:space="preserve"> </v>
      </c>
      <c r="E42" s="289"/>
      <c r="F42" s="109"/>
      <c r="G42" s="56"/>
      <c r="H42" s="288"/>
      <c r="I42" s="288"/>
      <c r="J42" s="56"/>
      <c r="K42" s="11">
        <f t="shared" si="1"/>
        <v>0</v>
      </c>
      <c r="L42" s="56"/>
      <c r="M42" s="18"/>
      <c r="N42" s="59"/>
      <c r="O42" s="14">
        <f t="shared" si="2"/>
        <v>0</v>
      </c>
      <c r="P42" s="275" t="str">
        <f t="shared" si="3"/>
        <v xml:space="preserve"> </v>
      </c>
      <c r="Q42" s="230" t="str">
        <f t="shared" si="4"/>
        <v xml:space="preserve"> </v>
      </c>
      <c r="R42" s="275" t="str">
        <f t="shared" si="5"/>
        <v xml:space="preserve"> </v>
      </c>
      <c r="S42" s="230" t="str">
        <f t="shared" si="6"/>
        <v xml:space="preserve"> </v>
      </c>
    </row>
    <row r="43" spans="1:19" x14ac:dyDescent="0.2">
      <c r="A43" s="10" t="str">
        <f>IF(COUNTRY_INFO!A43=0," ",COUNTRY_INFO!A43)</f>
        <v>Ethiopia</v>
      </c>
      <c r="B43" s="10" t="str">
        <f>IF(COUNTRY_INFO!B43=0," ",COUNTRY_INFO!B43)</f>
        <v>AfarHarri</v>
      </c>
      <c r="C43" s="10" t="str">
        <f>IF(COUNTRY_INFO!C43=0," ",COUNTRY_INFO!C43)</f>
        <v>Ewa</v>
      </c>
      <c r="D43" s="11" t="str">
        <f>IF(OR(COUNTRY_INFO!$T$9:$T$1000="T1 (PZQ+ALB/MBD)",COUNTRY_INFO!$U$9:$U$1000="T1 (PZQ+ALB/MBD)"), "T1 (PZQ+ALB/MBD)", " ")</f>
        <v xml:space="preserve"> </v>
      </c>
      <c r="E43" s="289"/>
      <c r="F43" s="109"/>
      <c r="G43" s="56"/>
      <c r="H43" s="288"/>
      <c r="I43" s="288"/>
      <c r="J43" s="56"/>
      <c r="K43" s="11">
        <f t="shared" si="1"/>
        <v>0</v>
      </c>
      <c r="L43" s="56"/>
      <c r="M43" s="18"/>
      <c r="N43" s="59"/>
      <c r="O43" s="14">
        <f t="shared" si="2"/>
        <v>0</v>
      </c>
      <c r="P43" s="275" t="str">
        <f t="shared" si="3"/>
        <v xml:space="preserve"> </v>
      </c>
      <c r="Q43" s="230" t="str">
        <f t="shared" si="4"/>
        <v xml:space="preserve"> </v>
      </c>
      <c r="R43" s="275" t="str">
        <f t="shared" si="5"/>
        <v xml:space="preserve"> </v>
      </c>
      <c r="S43" s="230" t="str">
        <f t="shared" si="6"/>
        <v xml:space="preserve"> </v>
      </c>
    </row>
    <row r="44" spans="1:19" x14ac:dyDescent="0.2">
      <c r="A44" s="10" t="str">
        <f>IF(COUNTRY_INFO!A44=0," ",COUNTRY_INFO!A44)</f>
        <v>Ethiopia</v>
      </c>
      <c r="B44" s="10" t="str">
        <f>IF(COUNTRY_INFO!B44=0," ",COUNTRY_INFO!B44)</f>
        <v>AfarHarri</v>
      </c>
      <c r="C44" s="10" t="str">
        <f>IF(COUNTRY_INFO!C44=0," ",COUNTRY_INFO!C44)</f>
        <v>Gewane</v>
      </c>
      <c r="D44" s="11" t="str">
        <f>IF(OR(COUNTRY_INFO!$T$9:$T$1000="T1 (PZQ+ALB/MBD)",COUNTRY_INFO!$U$9:$U$1000="T1 (PZQ+ALB/MBD)"), "T1 (PZQ+ALB/MBD)", " ")</f>
        <v xml:space="preserve"> </v>
      </c>
      <c r="E44" s="289"/>
      <c r="F44" s="109"/>
      <c r="G44" s="56"/>
      <c r="H44" s="288"/>
      <c r="I44" s="288"/>
      <c r="J44" s="56"/>
      <c r="K44" s="11">
        <f t="shared" si="1"/>
        <v>0</v>
      </c>
      <c r="L44" s="56"/>
      <c r="M44" s="18"/>
      <c r="N44" s="59"/>
      <c r="O44" s="14">
        <f t="shared" si="2"/>
        <v>0</v>
      </c>
      <c r="P44" s="275" t="str">
        <f t="shared" si="3"/>
        <v xml:space="preserve"> </v>
      </c>
      <c r="Q44" s="230" t="str">
        <f t="shared" si="4"/>
        <v xml:space="preserve"> </v>
      </c>
      <c r="R44" s="275" t="str">
        <f t="shared" si="5"/>
        <v xml:space="preserve"> </v>
      </c>
      <c r="S44" s="230" t="str">
        <f t="shared" si="6"/>
        <v xml:space="preserve"> </v>
      </c>
    </row>
    <row r="45" spans="1:19" x14ac:dyDescent="0.2">
      <c r="A45" s="10" t="str">
        <f>IF(COUNTRY_INFO!A45=0," ",COUNTRY_INFO!A45)</f>
        <v>Ethiopia</v>
      </c>
      <c r="B45" s="10" t="str">
        <f>IF(COUNTRY_INFO!B45=0," ",COUNTRY_INFO!B45)</f>
        <v>AfarHarri</v>
      </c>
      <c r="C45" s="10" t="str">
        <f>IF(COUNTRY_INFO!C45=0," ",COUNTRY_INFO!C45)</f>
        <v>Gulina</v>
      </c>
      <c r="D45" s="11" t="str">
        <f>IF(OR(COUNTRY_INFO!$T$9:$T$1000="T1 (PZQ+ALB/MBD)",COUNTRY_INFO!$U$9:$U$1000="T1 (PZQ+ALB/MBD)"), "T1 (PZQ+ALB/MBD)", " ")</f>
        <v xml:space="preserve"> </v>
      </c>
      <c r="E45" s="289"/>
      <c r="F45" s="109"/>
      <c r="G45" s="56"/>
      <c r="H45" s="288"/>
      <c r="I45" s="288"/>
      <c r="J45" s="56"/>
      <c r="K45" s="11">
        <f t="shared" si="1"/>
        <v>0</v>
      </c>
      <c r="L45" s="56"/>
      <c r="M45" s="18"/>
      <c r="N45" s="59"/>
      <c r="O45" s="14">
        <f t="shared" si="2"/>
        <v>0</v>
      </c>
      <c r="P45" s="275" t="str">
        <f t="shared" si="3"/>
        <v xml:space="preserve"> </v>
      </c>
      <c r="Q45" s="230" t="str">
        <f t="shared" si="4"/>
        <v xml:space="preserve"> </v>
      </c>
      <c r="R45" s="275" t="str">
        <f t="shared" si="5"/>
        <v xml:space="preserve"> </v>
      </c>
      <c r="S45" s="230" t="str">
        <f t="shared" si="6"/>
        <v xml:space="preserve"> </v>
      </c>
    </row>
    <row r="46" spans="1:19" x14ac:dyDescent="0.2">
      <c r="A46" s="10" t="str">
        <f>IF(COUNTRY_INFO!A46=0," ",COUNTRY_INFO!A46)</f>
        <v>Ethiopia</v>
      </c>
      <c r="B46" s="10" t="str">
        <f>IF(COUNTRY_INFO!B46=0," ",COUNTRY_INFO!B46)</f>
        <v>AfarHarri</v>
      </c>
      <c r="C46" s="10" t="str">
        <f>IF(COUNTRY_INFO!C46=0," ",COUNTRY_INFO!C46)</f>
        <v>Hadaleelila</v>
      </c>
      <c r="D46" s="11" t="str">
        <f>IF(OR(COUNTRY_INFO!$T$9:$T$1000="T1 (PZQ+ALB/MBD)",COUNTRY_INFO!$U$9:$U$1000="T1 (PZQ+ALB/MBD)"), "T1 (PZQ+ALB/MBD)", " ")</f>
        <v xml:space="preserve"> </v>
      </c>
      <c r="E46" s="289"/>
      <c r="F46" s="109"/>
      <c r="G46" s="56"/>
      <c r="H46" s="288"/>
      <c r="I46" s="288"/>
      <c r="J46" s="56"/>
      <c r="K46" s="11">
        <f t="shared" si="1"/>
        <v>0</v>
      </c>
      <c r="L46" s="56"/>
      <c r="M46" s="18"/>
      <c r="N46" s="59"/>
      <c r="O46" s="14">
        <f t="shared" si="2"/>
        <v>0</v>
      </c>
      <c r="P46" s="275" t="str">
        <f t="shared" si="3"/>
        <v xml:space="preserve"> </v>
      </c>
      <c r="Q46" s="230" t="str">
        <f t="shared" si="4"/>
        <v xml:space="preserve"> </v>
      </c>
      <c r="R46" s="275" t="str">
        <f t="shared" si="5"/>
        <v xml:space="preserve"> </v>
      </c>
      <c r="S46" s="230" t="str">
        <f t="shared" si="6"/>
        <v xml:space="preserve"> </v>
      </c>
    </row>
    <row r="47" spans="1:19" x14ac:dyDescent="0.2">
      <c r="A47" s="10" t="str">
        <f>IF(COUNTRY_INFO!A47=0," ",COUNTRY_INFO!A47)</f>
        <v>Ethiopia</v>
      </c>
      <c r="B47" s="10" t="str">
        <f>IF(COUNTRY_INFO!B47=0," ",COUNTRY_INFO!B47)</f>
        <v>AfarHarri</v>
      </c>
      <c r="C47" s="10" t="str">
        <f>IF(COUNTRY_INFO!C47=0," ",COUNTRY_INFO!C47)</f>
        <v>Koneba</v>
      </c>
      <c r="D47" s="11" t="str">
        <f>IF(OR(COUNTRY_INFO!$T$9:$T$1000="T1 (PZQ+ALB/MBD)",COUNTRY_INFO!$U$9:$U$1000="T1 (PZQ+ALB/MBD)"), "T1 (PZQ+ALB/MBD)", " ")</f>
        <v xml:space="preserve"> </v>
      </c>
      <c r="E47" s="289"/>
      <c r="F47" s="109"/>
      <c r="G47" s="56"/>
      <c r="H47" s="288"/>
      <c r="I47" s="288"/>
      <c r="J47" s="56"/>
      <c r="K47" s="11">
        <f t="shared" si="1"/>
        <v>0</v>
      </c>
      <c r="L47" s="56"/>
      <c r="M47" s="18"/>
      <c r="N47" s="59"/>
      <c r="O47" s="14">
        <f t="shared" si="2"/>
        <v>0</v>
      </c>
      <c r="P47" s="275" t="str">
        <f t="shared" si="3"/>
        <v xml:space="preserve"> </v>
      </c>
      <c r="Q47" s="230" t="str">
        <f t="shared" si="4"/>
        <v xml:space="preserve"> </v>
      </c>
      <c r="R47" s="275" t="str">
        <f t="shared" si="5"/>
        <v xml:space="preserve"> </v>
      </c>
      <c r="S47" s="230" t="str">
        <f t="shared" si="6"/>
        <v xml:space="preserve"> </v>
      </c>
    </row>
    <row r="48" spans="1:19" x14ac:dyDescent="0.2">
      <c r="A48" s="10" t="str">
        <f>IF(COUNTRY_INFO!A48=0," ",COUNTRY_INFO!A48)</f>
        <v>Ethiopia</v>
      </c>
      <c r="B48" s="10" t="str">
        <f>IF(COUNTRY_INFO!B48=0," ",COUNTRY_INFO!B48)</f>
        <v>AfarKilbat</v>
      </c>
      <c r="C48" s="10" t="str">
        <f>IF(COUNTRY_INFO!C48=0," ",COUNTRY_INFO!C48)</f>
        <v>Megalle</v>
      </c>
      <c r="D48" s="11" t="str">
        <f>IF(OR(COUNTRY_INFO!$T$9:$T$1000="T1 (PZQ+ALB/MBD)",COUNTRY_INFO!$U$9:$U$1000="T1 (PZQ+ALB/MBD)"), "T1 (PZQ+ALB/MBD)", " ")</f>
        <v xml:space="preserve"> </v>
      </c>
      <c r="E48" s="289"/>
      <c r="F48" s="109"/>
      <c r="G48" s="56"/>
      <c r="H48" s="288"/>
      <c r="I48" s="288"/>
      <c r="J48" s="56"/>
      <c r="K48" s="11">
        <f t="shared" si="1"/>
        <v>0</v>
      </c>
      <c r="L48" s="56"/>
      <c r="M48" s="18"/>
      <c r="N48" s="59"/>
      <c r="O48" s="14">
        <f t="shared" si="2"/>
        <v>0</v>
      </c>
      <c r="P48" s="275" t="str">
        <f t="shared" si="3"/>
        <v xml:space="preserve"> </v>
      </c>
      <c r="Q48" s="230" t="str">
        <f t="shared" si="4"/>
        <v xml:space="preserve"> </v>
      </c>
      <c r="R48" s="275" t="str">
        <f t="shared" si="5"/>
        <v xml:space="preserve"> </v>
      </c>
      <c r="S48" s="230" t="str">
        <f t="shared" si="6"/>
        <v xml:space="preserve"> </v>
      </c>
    </row>
    <row r="49" spans="1:19" x14ac:dyDescent="0.2">
      <c r="A49" s="10" t="str">
        <f>IF(COUNTRY_INFO!A49=0," ",COUNTRY_INFO!A49)</f>
        <v>Ethiopia</v>
      </c>
      <c r="B49" s="10" t="str">
        <f>IF(COUNTRY_INFO!B49=0," ",COUNTRY_INFO!B49)</f>
        <v>AfarKilbat</v>
      </c>
      <c r="C49" s="10" t="str">
        <f>IF(COUNTRY_INFO!C49=0," ",COUNTRY_INFO!C49)</f>
        <v>Samorobigelalu</v>
      </c>
      <c r="D49" s="11" t="str">
        <f>IF(OR(COUNTRY_INFO!$T$9:$T$1000="T1 (PZQ+ALB/MBD)",COUNTRY_INFO!$U$9:$U$1000="T1 (PZQ+ALB/MBD)"), "T1 (PZQ+ALB/MBD)", " ")</f>
        <v xml:space="preserve"> </v>
      </c>
      <c r="E49" s="289"/>
      <c r="F49" s="109"/>
      <c r="G49" s="56"/>
      <c r="H49" s="288"/>
      <c r="I49" s="288"/>
      <c r="J49" s="56"/>
      <c r="K49" s="11">
        <f t="shared" si="1"/>
        <v>0</v>
      </c>
      <c r="L49" s="56"/>
      <c r="M49" s="18"/>
      <c r="N49" s="59"/>
      <c r="O49" s="14">
        <f t="shared" si="2"/>
        <v>0</v>
      </c>
      <c r="P49" s="275" t="str">
        <f t="shared" si="3"/>
        <v xml:space="preserve"> </v>
      </c>
      <c r="Q49" s="230" t="str">
        <f t="shared" si="4"/>
        <v xml:space="preserve"> </v>
      </c>
      <c r="R49" s="275" t="str">
        <f t="shared" si="5"/>
        <v xml:space="preserve"> </v>
      </c>
      <c r="S49" s="230" t="str">
        <f t="shared" si="6"/>
        <v xml:space="preserve"> </v>
      </c>
    </row>
    <row r="50" spans="1:19" x14ac:dyDescent="0.2">
      <c r="A50" s="10" t="str">
        <f>IF(COUNTRY_INFO!A50=0," ",COUNTRY_INFO!A50)</f>
        <v>Ethiopia</v>
      </c>
      <c r="B50" s="10" t="str">
        <f>IF(COUNTRY_INFO!B50=0," ",COUNTRY_INFO!B50)</f>
        <v>AfarKilbat</v>
      </c>
      <c r="C50" s="10" t="str">
        <f>IF(COUNTRY_INFO!C50=0," ",COUNTRY_INFO!C50)</f>
        <v>Telalak</v>
      </c>
      <c r="D50" s="11" t="str">
        <f>IF(OR(COUNTRY_INFO!$T$9:$T$1000="T1 (PZQ+ALB/MBD)",COUNTRY_INFO!$U$9:$U$1000="T1 (PZQ+ALB/MBD)"), "T1 (PZQ+ALB/MBD)", " ")</f>
        <v xml:space="preserve"> </v>
      </c>
      <c r="E50" s="289"/>
      <c r="F50" s="109"/>
      <c r="G50" s="56"/>
      <c r="H50" s="288"/>
      <c r="I50" s="288"/>
      <c r="J50" s="56"/>
      <c r="K50" s="11">
        <f t="shared" si="1"/>
        <v>0</v>
      </c>
      <c r="L50" s="56"/>
      <c r="M50" s="18"/>
      <c r="N50" s="59"/>
      <c r="O50" s="14">
        <f t="shared" si="2"/>
        <v>0</v>
      </c>
      <c r="P50" s="275" t="str">
        <f t="shared" si="3"/>
        <v xml:space="preserve"> </v>
      </c>
      <c r="Q50" s="230" t="str">
        <f t="shared" si="4"/>
        <v xml:space="preserve"> </v>
      </c>
      <c r="R50" s="275" t="str">
        <f t="shared" si="5"/>
        <v xml:space="preserve"> </v>
      </c>
      <c r="S50" s="230" t="str">
        <f t="shared" si="6"/>
        <v xml:space="preserve"> </v>
      </c>
    </row>
    <row r="51" spans="1:19" x14ac:dyDescent="0.2">
      <c r="A51" s="10" t="str">
        <f>IF(COUNTRY_INFO!A51=0," ",COUNTRY_INFO!A51)</f>
        <v>Ethiopia</v>
      </c>
      <c r="B51" s="10" t="str">
        <f>IF(COUNTRY_INFO!B51=0," ",COUNTRY_INFO!B51)</f>
        <v>AfarKilbat</v>
      </c>
      <c r="C51" s="10" t="str">
        <f>IF(COUNTRY_INFO!C51=0," ",COUNTRY_INFO!C51)</f>
        <v>Teru</v>
      </c>
      <c r="D51" s="11" t="str">
        <f>IF(OR(COUNTRY_INFO!$T$9:$T$1000="T1 (PZQ+ALB/MBD)",COUNTRY_INFO!$U$9:$U$1000="T1 (PZQ+ALB/MBD)"), "T1 (PZQ+ALB/MBD)", " ")</f>
        <v xml:space="preserve"> </v>
      </c>
      <c r="E51" s="289"/>
      <c r="F51" s="109"/>
      <c r="G51" s="56"/>
      <c r="H51" s="288"/>
      <c r="I51" s="288"/>
      <c r="J51" s="56"/>
      <c r="K51" s="11">
        <f t="shared" si="1"/>
        <v>0</v>
      </c>
      <c r="L51" s="56"/>
      <c r="M51" s="18"/>
      <c r="N51" s="59"/>
      <c r="O51" s="14">
        <f t="shared" si="2"/>
        <v>0</v>
      </c>
      <c r="P51" s="275" t="str">
        <f t="shared" si="3"/>
        <v xml:space="preserve"> </v>
      </c>
      <c r="Q51" s="230" t="str">
        <f t="shared" si="4"/>
        <v xml:space="preserve"> </v>
      </c>
      <c r="R51" s="275" t="str">
        <f t="shared" si="5"/>
        <v xml:space="preserve"> </v>
      </c>
      <c r="S51" s="230" t="str">
        <f t="shared" si="6"/>
        <v xml:space="preserve"> </v>
      </c>
    </row>
    <row r="52" spans="1:19" x14ac:dyDescent="0.2">
      <c r="A52" s="10" t="str">
        <f>IF(COUNTRY_INFO!A52=0," ",COUNTRY_INFO!A52)</f>
        <v>Ethiopia</v>
      </c>
      <c r="B52" s="10" t="str">
        <f>IF(COUNTRY_INFO!B52=0," ",COUNTRY_INFO!B52)</f>
        <v>AfarKilbat</v>
      </c>
      <c r="C52" s="10" t="str">
        <f>IF(COUNTRY_INFO!C52=0," ",COUNTRY_INFO!C52)</f>
        <v>Yalo</v>
      </c>
      <c r="D52" s="11" t="str">
        <f>IF(OR(COUNTRY_INFO!$T$9:$T$1000="T1 (PZQ+ALB/MBD)",COUNTRY_INFO!$U$9:$U$1000="T1 (PZQ+ALB/MBD)"), "T1 (PZQ+ALB/MBD)", " ")</f>
        <v xml:space="preserve"> </v>
      </c>
      <c r="E52" s="289"/>
      <c r="F52" s="109"/>
      <c r="G52" s="56"/>
      <c r="H52" s="288"/>
      <c r="I52" s="288"/>
      <c r="J52" s="56"/>
      <c r="K52" s="11">
        <f t="shared" si="1"/>
        <v>0</v>
      </c>
      <c r="L52" s="56"/>
      <c r="M52" s="18"/>
      <c r="N52" s="59"/>
      <c r="O52" s="14">
        <f t="shared" si="2"/>
        <v>0</v>
      </c>
      <c r="P52" s="275" t="str">
        <f t="shared" si="3"/>
        <v xml:space="preserve"> </v>
      </c>
      <c r="Q52" s="230" t="str">
        <f t="shared" si="4"/>
        <v xml:space="preserve"> </v>
      </c>
      <c r="R52" s="275" t="str">
        <f t="shared" si="5"/>
        <v xml:space="preserve"> </v>
      </c>
      <c r="S52" s="230" t="str">
        <f t="shared" si="6"/>
        <v xml:space="preserve"> </v>
      </c>
    </row>
    <row r="53" spans="1:19" x14ac:dyDescent="0.2">
      <c r="A53" s="10" t="str">
        <f>IF(COUNTRY_INFO!A53=0," ",COUNTRY_INFO!A53)</f>
        <v>Ethiopia</v>
      </c>
      <c r="B53" s="10" t="str">
        <f>IF(COUNTRY_INFO!B53=0," ",COUNTRY_INFO!B53)</f>
        <v>AmharaAwi</v>
      </c>
      <c r="C53" s="10" t="str">
        <f>IF(COUNTRY_INFO!C53=0," ",COUNTRY_INFO!C53)</f>
        <v>Ankesha</v>
      </c>
      <c r="D53" s="11" t="str">
        <f>IF(OR(COUNTRY_INFO!$T$9:$T$1000="T1 (PZQ+ALB/MBD)",COUNTRY_INFO!$U$9:$U$1000="T1 (PZQ+ALB/MBD)"), "T1 (PZQ+ALB/MBD)", " ")</f>
        <v xml:space="preserve"> </v>
      </c>
      <c r="E53" s="289"/>
      <c r="F53" s="109"/>
      <c r="G53" s="56"/>
      <c r="H53" s="288"/>
      <c r="I53" s="288"/>
      <c r="J53" s="56"/>
      <c r="K53" s="11">
        <f t="shared" si="1"/>
        <v>0</v>
      </c>
      <c r="L53" s="56"/>
      <c r="M53" s="18"/>
      <c r="N53" s="59"/>
      <c r="O53" s="14">
        <f t="shared" si="2"/>
        <v>0</v>
      </c>
      <c r="P53" s="275" t="str">
        <f t="shared" si="3"/>
        <v xml:space="preserve"> </v>
      </c>
      <c r="Q53" s="230" t="str">
        <f t="shared" si="4"/>
        <v xml:space="preserve"> </v>
      </c>
      <c r="R53" s="275" t="str">
        <f t="shared" si="5"/>
        <v xml:space="preserve"> </v>
      </c>
      <c r="S53" s="230" t="str">
        <f t="shared" si="6"/>
        <v xml:space="preserve"> </v>
      </c>
    </row>
    <row r="54" spans="1:19" x14ac:dyDescent="0.2">
      <c r="A54" s="10" t="str">
        <f>IF(COUNTRY_INFO!A54=0," ",COUNTRY_INFO!A54)</f>
        <v>Ethiopia</v>
      </c>
      <c r="B54" s="10" t="str">
        <f>IF(COUNTRY_INFO!B54=0," ",COUNTRY_INFO!B54)</f>
        <v>AmharaAwi</v>
      </c>
      <c r="C54" s="10" t="str">
        <f>IF(COUNTRY_INFO!C54=0," ",COUNTRY_INFO!C54)</f>
        <v>Ayehu</v>
      </c>
      <c r="D54" s="11" t="str">
        <f>IF(OR(COUNTRY_INFO!$T$9:$T$1000="T1 (PZQ+ALB/MBD)",COUNTRY_INFO!$U$9:$U$1000="T1 (PZQ+ALB/MBD)"), "T1 (PZQ+ALB/MBD)", " ")</f>
        <v xml:space="preserve"> </v>
      </c>
      <c r="E54" s="289"/>
      <c r="F54" s="109"/>
      <c r="G54" s="56"/>
      <c r="H54" s="288"/>
      <c r="I54" s="288"/>
      <c r="J54" s="56"/>
      <c r="K54" s="11">
        <f t="shared" si="1"/>
        <v>0</v>
      </c>
      <c r="L54" s="56"/>
      <c r="M54" s="18"/>
      <c r="N54" s="59"/>
      <c r="O54" s="14">
        <f t="shared" si="2"/>
        <v>0</v>
      </c>
      <c r="P54" s="275" t="str">
        <f t="shared" si="3"/>
        <v xml:space="preserve"> </v>
      </c>
      <c r="Q54" s="230" t="str">
        <f t="shared" si="4"/>
        <v xml:space="preserve"> </v>
      </c>
      <c r="R54" s="275" t="str">
        <f t="shared" si="5"/>
        <v xml:space="preserve"> </v>
      </c>
      <c r="S54" s="230" t="str">
        <f t="shared" si="6"/>
        <v xml:space="preserve"> </v>
      </c>
    </row>
    <row r="55" spans="1:19" x14ac:dyDescent="0.2">
      <c r="A55" s="10" t="str">
        <f>IF(COUNTRY_INFO!A55=0," ",COUNTRY_INFO!A55)</f>
        <v>Ethiopia</v>
      </c>
      <c r="B55" s="10" t="str">
        <f>IF(COUNTRY_INFO!B55=0," ",COUNTRY_INFO!B55)</f>
        <v>AmharaAwi</v>
      </c>
      <c r="C55" s="10" t="str">
        <f>IF(COUNTRY_INFO!C55=0," ",COUNTRY_INFO!C55)</f>
        <v>Banja Shikudad</v>
      </c>
      <c r="D55" s="11" t="str">
        <f>IF(OR(COUNTRY_INFO!$T$9:$T$1000="T1 (PZQ+ALB/MBD)",COUNTRY_INFO!$U$9:$U$1000="T1 (PZQ+ALB/MBD)"), "T1 (PZQ+ALB/MBD)", " ")</f>
        <v xml:space="preserve"> </v>
      </c>
      <c r="E55" s="289"/>
      <c r="F55" s="109"/>
      <c r="G55" s="56"/>
      <c r="H55" s="288"/>
      <c r="I55" s="288"/>
      <c r="J55" s="56"/>
      <c r="K55" s="11">
        <f t="shared" si="1"/>
        <v>0</v>
      </c>
      <c r="L55" s="56"/>
      <c r="M55" s="18"/>
      <c r="N55" s="59"/>
      <c r="O55" s="14">
        <f t="shared" si="2"/>
        <v>0</v>
      </c>
      <c r="P55" s="275" t="str">
        <f t="shared" si="3"/>
        <v xml:space="preserve"> </v>
      </c>
      <c r="Q55" s="230" t="str">
        <f t="shared" si="4"/>
        <v xml:space="preserve"> </v>
      </c>
      <c r="R55" s="275" t="str">
        <f t="shared" si="5"/>
        <v xml:space="preserve"> </v>
      </c>
      <c r="S55" s="230" t="str">
        <f t="shared" si="6"/>
        <v xml:space="preserve"> </v>
      </c>
    </row>
    <row r="56" spans="1:19" x14ac:dyDescent="0.2">
      <c r="A56" s="10" t="str">
        <f>IF(COUNTRY_INFO!A56=0," ",COUNTRY_INFO!A56)</f>
        <v>Ethiopia</v>
      </c>
      <c r="B56" s="10" t="str">
        <f>IF(COUNTRY_INFO!B56=0," ",COUNTRY_INFO!B56)</f>
        <v>AmharaAwi</v>
      </c>
      <c r="C56" s="10" t="str">
        <f>IF(COUNTRY_INFO!C56=0," ",COUNTRY_INFO!C56)</f>
        <v>Chagni Town</v>
      </c>
      <c r="D56" s="11" t="str">
        <f>IF(OR(COUNTRY_INFO!$T$9:$T$1000="T1 (PZQ+ALB/MBD)",COUNTRY_INFO!$U$9:$U$1000="T1 (PZQ+ALB/MBD)"), "T1 (PZQ+ALB/MBD)", " ")</f>
        <v xml:space="preserve"> </v>
      </c>
      <c r="E56" s="289"/>
      <c r="F56" s="109"/>
      <c r="G56" s="56"/>
      <c r="H56" s="288"/>
      <c r="I56" s="288"/>
      <c r="J56" s="56"/>
      <c r="K56" s="11">
        <f t="shared" si="1"/>
        <v>0</v>
      </c>
      <c r="L56" s="56"/>
      <c r="M56" s="18"/>
      <c r="N56" s="59"/>
      <c r="O56" s="14">
        <f t="shared" si="2"/>
        <v>0</v>
      </c>
      <c r="P56" s="275" t="str">
        <f t="shared" si="3"/>
        <v xml:space="preserve"> </v>
      </c>
      <c r="Q56" s="230" t="str">
        <f t="shared" si="4"/>
        <v xml:space="preserve"> </v>
      </c>
      <c r="R56" s="275" t="str">
        <f t="shared" si="5"/>
        <v xml:space="preserve"> </v>
      </c>
      <c r="S56" s="230" t="str">
        <f t="shared" si="6"/>
        <v xml:space="preserve"> </v>
      </c>
    </row>
    <row r="57" spans="1:19" x14ac:dyDescent="0.2">
      <c r="A57" s="10" t="str">
        <f>IF(COUNTRY_INFO!A57=0," ",COUNTRY_INFO!A57)</f>
        <v>Ethiopia</v>
      </c>
      <c r="B57" s="10" t="str">
        <f>IF(COUNTRY_INFO!B57=0," ",COUNTRY_INFO!B57)</f>
        <v>AmharaAwi</v>
      </c>
      <c r="C57" s="10" t="str">
        <f>IF(COUNTRY_INFO!C57=0," ",COUNTRY_INFO!C57)</f>
        <v>Dangila</v>
      </c>
      <c r="D57" s="11" t="str">
        <f>IF(OR(COUNTRY_INFO!$T$9:$T$1000="T1 (PZQ+ALB/MBD)",COUNTRY_INFO!$U$9:$U$1000="T1 (PZQ+ALB/MBD)"), "T1 (PZQ+ALB/MBD)", " ")</f>
        <v xml:space="preserve"> </v>
      </c>
      <c r="E57" s="289"/>
      <c r="F57" s="109"/>
      <c r="G57" s="56"/>
      <c r="H57" s="288"/>
      <c r="I57" s="288"/>
      <c r="J57" s="56"/>
      <c r="K57" s="11">
        <f t="shared" si="1"/>
        <v>0</v>
      </c>
      <c r="L57" s="56"/>
      <c r="M57" s="18"/>
      <c r="N57" s="59"/>
      <c r="O57" s="14">
        <f t="shared" si="2"/>
        <v>0</v>
      </c>
      <c r="P57" s="275" t="str">
        <f t="shared" si="3"/>
        <v xml:space="preserve"> </v>
      </c>
      <c r="Q57" s="230" t="str">
        <f t="shared" si="4"/>
        <v xml:space="preserve"> </v>
      </c>
      <c r="R57" s="275" t="str">
        <f t="shared" si="5"/>
        <v xml:space="preserve"> </v>
      </c>
      <c r="S57" s="230" t="str">
        <f t="shared" si="6"/>
        <v xml:space="preserve"> </v>
      </c>
    </row>
    <row r="58" spans="1:19" x14ac:dyDescent="0.2">
      <c r="A58" s="10" t="str">
        <f>IF(COUNTRY_INFO!A58=0," ",COUNTRY_INFO!A58)</f>
        <v>Ethiopia</v>
      </c>
      <c r="B58" s="10" t="str">
        <f>IF(COUNTRY_INFO!B58=0," ",COUNTRY_INFO!B58)</f>
        <v>AmharaAwi</v>
      </c>
      <c r="C58" s="10" t="str">
        <f>IF(COUNTRY_INFO!C58=0," ",COUNTRY_INFO!C58)</f>
        <v>Dangla Town</v>
      </c>
      <c r="D58" s="11" t="str">
        <f>IF(OR(COUNTRY_INFO!$T$9:$T$1000="T1 (PZQ+ALB/MBD)",COUNTRY_INFO!$U$9:$U$1000="T1 (PZQ+ALB/MBD)"), "T1 (PZQ+ALB/MBD)", " ")</f>
        <v xml:space="preserve"> </v>
      </c>
      <c r="E58" s="289"/>
      <c r="F58" s="109"/>
      <c r="G58" s="56"/>
      <c r="H58" s="288"/>
      <c r="I58" s="288"/>
      <c r="J58" s="56"/>
      <c r="K58" s="11">
        <f t="shared" si="1"/>
        <v>0</v>
      </c>
      <c r="L58" s="56"/>
      <c r="M58" s="18"/>
      <c r="N58" s="59"/>
      <c r="O58" s="14">
        <f t="shared" si="2"/>
        <v>0</v>
      </c>
      <c r="P58" s="275" t="str">
        <f t="shared" si="3"/>
        <v xml:space="preserve"> </v>
      </c>
      <c r="Q58" s="230" t="str">
        <f t="shared" si="4"/>
        <v xml:space="preserve"> </v>
      </c>
      <c r="R58" s="275" t="str">
        <f t="shared" si="5"/>
        <v xml:space="preserve"> </v>
      </c>
      <c r="S58" s="230" t="str">
        <f t="shared" si="6"/>
        <v xml:space="preserve"> </v>
      </c>
    </row>
    <row r="59" spans="1:19" x14ac:dyDescent="0.2">
      <c r="A59" s="10" t="str">
        <f>IF(COUNTRY_INFO!A59=0," ",COUNTRY_INFO!A59)</f>
        <v>Ethiopia</v>
      </c>
      <c r="B59" s="10" t="str">
        <f>IF(COUNTRY_INFO!B59=0," ",COUNTRY_INFO!B59)</f>
        <v>AmharaAwi</v>
      </c>
      <c r="C59" s="10" t="str">
        <f>IF(COUNTRY_INFO!C59=0," ",COUNTRY_INFO!C59)</f>
        <v>Fagita Lekoma</v>
      </c>
      <c r="D59" s="11" t="str">
        <f>IF(OR(COUNTRY_INFO!$T$9:$T$1000="T1 (PZQ+ALB/MBD)",COUNTRY_INFO!$U$9:$U$1000="T1 (PZQ+ALB/MBD)"), "T1 (PZQ+ALB/MBD)", " ")</f>
        <v xml:space="preserve"> </v>
      </c>
      <c r="E59" s="289"/>
      <c r="F59" s="109"/>
      <c r="G59" s="56"/>
      <c r="H59" s="288"/>
      <c r="I59" s="288"/>
      <c r="J59" s="56"/>
      <c r="K59" s="11">
        <f t="shared" si="1"/>
        <v>0</v>
      </c>
      <c r="L59" s="56"/>
      <c r="M59" s="18"/>
      <c r="N59" s="59"/>
      <c r="O59" s="14">
        <f t="shared" si="2"/>
        <v>0</v>
      </c>
      <c r="P59" s="275" t="str">
        <f t="shared" si="3"/>
        <v xml:space="preserve"> </v>
      </c>
      <c r="Q59" s="230" t="str">
        <f t="shared" si="4"/>
        <v xml:space="preserve"> </v>
      </c>
      <c r="R59" s="275" t="str">
        <f t="shared" si="5"/>
        <v xml:space="preserve"> </v>
      </c>
      <c r="S59" s="230" t="str">
        <f t="shared" si="6"/>
        <v xml:space="preserve"> </v>
      </c>
    </row>
    <row r="60" spans="1:19" x14ac:dyDescent="0.2">
      <c r="A60" s="10" t="str">
        <f>IF(COUNTRY_INFO!A60=0," ",COUNTRY_INFO!A60)</f>
        <v>Ethiopia</v>
      </c>
      <c r="B60" s="10" t="str">
        <f>IF(COUNTRY_INFO!B60=0," ",COUNTRY_INFO!B60)</f>
        <v>AmharaAwi</v>
      </c>
      <c r="C60" s="10" t="str">
        <f>IF(COUNTRY_INFO!C60=0," ",COUNTRY_INFO!C60)</f>
        <v>Guagusa Shikudad</v>
      </c>
      <c r="D60" s="11" t="str">
        <f>IF(OR(COUNTRY_INFO!$T$9:$T$1000="T1 (PZQ+ALB/MBD)",COUNTRY_INFO!$U$9:$U$1000="T1 (PZQ+ALB/MBD)"), "T1 (PZQ+ALB/MBD)", " ")</f>
        <v xml:space="preserve"> </v>
      </c>
      <c r="E60" s="289"/>
      <c r="F60" s="109"/>
      <c r="G60" s="56"/>
      <c r="H60" s="288"/>
      <c r="I60" s="288"/>
      <c r="J60" s="56"/>
      <c r="K60" s="11">
        <f t="shared" si="1"/>
        <v>0</v>
      </c>
      <c r="L60" s="56"/>
      <c r="M60" s="18"/>
      <c r="N60" s="59"/>
      <c r="O60" s="14">
        <f t="shared" si="2"/>
        <v>0</v>
      </c>
      <c r="P60" s="275" t="str">
        <f t="shared" si="3"/>
        <v xml:space="preserve"> </v>
      </c>
      <c r="Q60" s="230" t="str">
        <f t="shared" si="4"/>
        <v xml:space="preserve"> </v>
      </c>
      <c r="R60" s="275" t="str">
        <f t="shared" si="5"/>
        <v xml:space="preserve"> </v>
      </c>
      <c r="S60" s="230" t="str">
        <f t="shared" si="6"/>
        <v xml:space="preserve"> </v>
      </c>
    </row>
    <row r="61" spans="1:19" x14ac:dyDescent="0.2">
      <c r="A61" s="10" t="str">
        <f>IF(COUNTRY_INFO!A61=0," ",COUNTRY_INFO!A61)</f>
        <v>Ethiopia</v>
      </c>
      <c r="B61" s="10" t="str">
        <f>IF(COUNTRY_INFO!B61=0," ",COUNTRY_INFO!B61)</f>
        <v>AmharaAwi</v>
      </c>
      <c r="C61" s="10" t="str">
        <f>IF(COUNTRY_INFO!C61=0," ",COUNTRY_INFO!C61)</f>
        <v>Guangua</v>
      </c>
      <c r="D61" s="11" t="str">
        <f>IF(OR(COUNTRY_INFO!$T$9:$T$1000="T1 (PZQ+ALB/MBD)",COUNTRY_INFO!$U$9:$U$1000="T1 (PZQ+ALB/MBD)"), "T1 (PZQ+ALB/MBD)", " ")</f>
        <v xml:space="preserve"> </v>
      </c>
      <c r="E61" s="289"/>
      <c r="F61" s="109"/>
      <c r="G61" s="56"/>
      <c r="H61" s="288"/>
      <c r="I61" s="288"/>
      <c r="J61" s="56"/>
      <c r="K61" s="11">
        <f t="shared" si="1"/>
        <v>0</v>
      </c>
      <c r="L61" s="56"/>
      <c r="M61" s="18"/>
      <c r="N61" s="59"/>
      <c r="O61" s="14">
        <f t="shared" si="2"/>
        <v>0</v>
      </c>
      <c r="P61" s="275" t="str">
        <f t="shared" si="3"/>
        <v xml:space="preserve"> </v>
      </c>
      <c r="Q61" s="230" t="str">
        <f t="shared" si="4"/>
        <v xml:space="preserve"> </v>
      </c>
      <c r="R61" s="275" t="str">
        <f t="shared" si="5"/>
        <v xml:space="preserve"> </v>
      </c>
      <c r="S61" s="230" t="str">
        <f t="shared" si="6"/>
        <v xml:space="preserve"> </v>
      </c>
    </row>
    <row r="62" spans="1:19" x14ac:dyDescent="0.2">
      <c r="A62" s="10" t="str">
        <f>IF(COUNTRY_INFO!A62=0," ",COUNTRY_INFO!A62)</f>
        <v>Ethiopia</v>
      </c>
      <c r="B62" s="10" t="str">
        <f>IF(COUNTRY_INFO!B62=0," ",COUNTRY_INFO!B62)</f>
        <v>AmharaAwi</v>
      </c>
      <c r="C62" s="10" t="str">
        <f>IF(COUNTRY_INFO!C62=0," ",COUNTRY_INFO!C62)</f>
        <v>Injibara Town</v>
      </c>
      <c r="D62" s="11" t="str">
        <f>IF(OR(COUNTRY_INFO!$T$9:$T$1000="T1 (PZQ+ALB/MBD)",COUNTRY_INFO!$U$9:$U$1000="T1 (PZQ+ALB/MBD)"), "T1 (PZQ+ALB/MBD)", " ")</f>
        <v xml:space="preserve"> </v>
      </c>
      <c r="E62" s="289"/>
      <c r="F62" s="109"/>
      <c r="G62" s="56"/>
      <c r="H62" s="288"/>
      <c r="I62" s="288"/>
      <c r="J62" s="56"/>
      <c r="K62" s="11">
        <f t="shared" si="1"/>
        <v>0</v>
      </c>
      <c r="L62" s="56"/>
      <c r="M62" s="18"/>
      <c r="N62" s="59"/>
      <c r="O62" s="14">
        <f t="shared" si="2"/>
        <v>0</v>
      </c>
      <c r="P62" s="275" t="str">
        <f t="shared" si="3"/>
        <v xml:space="preserve"> </v>
      </c>
      <c r="Q62" s="230" t="str">
        <f t="shared" si="4"/>
        <v xml:space="preserve"> </v>
      </c>
      <c r="R62" s="275" t="str">
        <f t="shared" si="5"/>
        <v xml:space="preserve"> </v>
      </c>
      <c r="S62" s="230" t="str">
        <f t="shared" si="6"/>
        <v xml:space="preserve"> </v>
      </c>
    </row>
    <row r="63" spans="1:19" x14ac:dyDescent="0.2">
      <c r="A63" s="10" t="str">
        <f>IF(COUNTRY_INFO!A63=0," ",COUNTRY_INFO!A63)</f>
        <v>Ethiopia</v>
      </c>
      <c r="B63" s="10" t="str">
        <f>IF(COUNTRY_INFO!B63=0," ",COUNTRY_INFO!B63)</f>
        <v>AmharaAwi</v>
      </c>
      <c r="C63" s="10" t="str">
        <f>IF(COUNTRY_INFO!C63=0," ",COUNTRY_INFO!C63)</f>
        <v>Jawi</v>
      </c>
      <c r="D63" s="11" t="str">
        <f>IF(OR(COUNTRY_INFO!$T$9:$T$1000="T1 (PZQ+ALB/MBD)",COUNTRY_INFO!$U$9:$U$1000="T1 (PZQ+ALB/MBD)"), "T1 (PZQ+ALB/MBD)", " ")</f>
        <v>T1 (PZQ+ALB/MBD)</v>
      </c>
      <c r="E63" s="289" t="s">
        <v>1192</v>
      </c>
      <c r="F63" s="300">
        <f>'T2'!E63</f>
        <v>0</v>
      </c>
      <c r="G63" s="56"/>
      <c r="H63" s="288">
        <v>41089</v>
      </c>
      <c r="I63" s="288">
        <v>41089</v>
      </c>
      <c r="J63" s="56"/>
      <c r="K63" s="11">
        <f t="shared" si="1"/>
        <v>41089</v>
      </c>
      <c r="L63" s="56"/>
      <c r="M63" s="18">
        <v>40588</v>
      </c>
      <c r="N63" s="59">
        <v>78244</v>
      </c>
      <c r="O63" s="14">
        <f t="shared" si="2"/>
        <v>118832</v>
      </c>
      <c r="P63" s="275" t="str">
        <f t="shared" si="3"/>
        <v xml:space="preserve"> </v>
      </c>
      <c r="Q63" s="293">
        <f t="shared" si="4"/>
        <v>98.780695563289441</v>
      </c>
      <c r="R63" s="293" t="str">
        <f t="shared" si="5"/>
        <v xml:space="preserve"> </v>
      </c>
      <c r="S63" s="293">
        <f t="shared" si="6"/>
        <v>289.20635693251234</v>
      </c>
    </row>
    <row r="64" spans="1:19" x14ac:dyDescent="0.2">
      <c r="A64" s="10" t="str">
        <f>IF(COUNTRY_INFO!A64=0," ",COUNTRY_INFO!A64)</f>
        <v>Ethiopia</v>
      </c>
      <c r="B64" s="10" t="str">
        <f>IF(COUNTRY_INFO!B64=0," ",COUNTRY_INFO!B64)</f>
        <v>AmharaAwi</v>
      </c>
      <c r="C64" s="10" t="str">
        <f>IF(COUNTRY_INFO!C64=0," ",COUNTRY_INFO!C64)</f>
        <v>Zigem</v>
      </c>
      <c r="D64" s="11" t="str">
        <f>IF(OR(COUNTRY_INFO!$T$9:$T$1000="T1 (PZQ+ALB/MBD)",COUNTRY_INFO!$U$9:$U$1000="T1 (PZQ+ALB/MBD)"), "T1 (PZQ+ALB/MBD)", " ")</f>
        <v xml:space="preserve"> </v>
      </c>
      <c r="E64" s="289"/>
      <c r="F64" s="109"/>
      <c r="G64" s="56"/>
      <c r="H64" s="288"/>
      <c r="I64" s="288"/>
      <c r="J64" s="56"/>
      <c r="K64" s="11">
        <f t="shared" si="1"/>
        <v>0</v>
      </c>
      <c r="L64" s="56"/>
      <c r="M64" s="18"/>
      <c r="N64" s="59"/>
      <c r="O64" s="14">
        <f t="shared" si="2"/>
        <v>0</v>
      </c>
      <c r="P64" s="275" t="str">
        <f t="shared" si="3"/>
        <v xml:space="preserve"> </v>
      </c>
      <c r="Q64" s="230" t="str">
        <f t="shared" si="4"/>
        <v xml:space="preserve"> </v>
      </c>
      <c r="R64" s="275" t="str">
        <f t="shared" si="5"/>
        <v xml:space="preserve"> </v>
      </c>
      <c r="S64" s="230" t="str">
        <f t="shared" si="6"/>
        <v xml:space="preserve"> </v>
      </c>
    </row>
    <row r="65" spans="1:19" x14ac:dyDescent="0.2">
      <c r="A65" s="10" t="str">
        <f>IF(COUNTRY_INFO!A65=0," ",COUNTRY_INFO!A65)</f>
        <v>Ethiopia</v>
      </c>
      <c r="B65" s="10" t="str">
        <f>IF(COUNTRY_INFO!B65=0," ",COUNTRY_INFO!B65)</f>
        <v>AmharaEast Gojam</v>
      </c>
      <c r="C65" s="10" t="str">
        <f>IF(COUNTRY_INFO!C65=0," ",COUNTRY_INFO!C65)</f>
        <v>Aneded</v>
      </c>
      <c r="D65" s="11" t="str">
        <f>IF(OR(COUNTRY_INFO!$T$9:$T$1000="T1 (PZQ+ALB/MBD)",COUNTRY_INFO!$U$9:$U$1000="T1 (PZQ+ALB/MBD)"), "T1 (PZQ+ALB/MBD)", " ")</f>
        <v xml:space="preserve"> </v>
      </c>
      <c r="E65" s="289"/>
      <c r="F65" s="109"/>
      <c r="G65" s="56"/>
      <c r="H65" s="288"/>
      <c r="I65" s="288"/>
      <c r="J65" s="56"/>
      <c r="K65" s="11">
        <f t="shared" si="1"/>
        <v>0</v>
      </c>
      <c r="L65" s="56"/>
      <c r="M65" s="18"/>
      <c r="N65" s="59"/>
      <c r="O65" s="14">
        <f t="shared" si="2"/>
        <v>0</v>
      </c>
      <c r="P65" s="275" t="str">
        <f t="shared" si="3"/>
        <v xml:space="preserve"> </v>
      </c>
      <c r="Q65" s="230" t="str">
        <f t="shared" si="4"/>
        <v xml:space="preserve"> </v>
      </c>
      <c r="R65" s="275" t="str">
        <f t="shared" si="5"/>
        <v xml:space="preserve"> </v>
      </c>
      <c r="S65" s="230" t="str">
        <f t="shared" si="6"/>
        <v xml:space="preserve"> </v>
      </c>
    </row>
    <row r="66" spans="1:19" x14ac:dyDescent="0.2">
      <c r="A66" s="10" t="str">
        <f>IF(COUNTRY_INFO!A66=0," ",COUNTRY_INFO!A66)</f>
        <v>Ethiopia</v>
      </c>
      <c r="B66" s="10" t="str">
        <f>IF(COUNTRY_INFO!B66=0," ",COUNTRY_INFO!B66)</f>
        <v>AmharaEast Gojam</v>
      </c>
      <c r="C66" s="10" t="str">
        <f>IF(COUNTRY_INFO!C66=0," ",COUNTRY_INFO!C66)</f>
        <v>Awabel</v>
      </c>
      <c r="D66" s="11" t="str">
        <f>IF(OR(COUNTRY_INFO!$T$9:$T$1000="T1 (PZQ+ALB/MBD)",COUNTRY_INFO!$U$9:$U$1000="T1 (PZQ+ALB/MBD)"), "T1 (PZQ+ALB/MBD)", " ")</f>
        <v xml:space="preserve"> </v>
      </c>
      <c r="E66" s="289"/>
      <c r="F66" s="109"/>
      <c r="G66" s="56"/>
      <c r="H66" s="288"/>
      <c r="I66" s="288"/>
      <c r="J66" s="56"/>
      <c r="K66" s="11">
        <f t="shared" si="1"/>
        <v>0</v>
      </c>
      <c r="L66" s="56"/>
      <c r="M66" s="18"/>
      <c r="N66" s="59"/>
      <c r="O66" s="14">
        <f t="shared" si="2"/>
        <v>0</v>
      </c>
      <c r="P66" s="275" t="str">
        <f t="shared" si="3"/>
        <v xml:space="preserve"> </v>
      </c>
      <c r="Q66" s="230" t="str">
        <f t="shared" si="4"/>
        <v xml:space="preserve"> </v>
      </c>
      <c r="R66" s="275" t="str">
        <f t="shared" si="5"/>
        <v xml:space="preserve"> </v>
      </c>
      <c r="S66" s="230" t="str">
        <f t="shared" si="6"/>
        <v xml:space="preserve"> </v>
      </c>
    </row>
    <row r="67" spans="1:19" x14ac:dyDescent="0.2">
      <c r="A67" s="10" t="str">
        <f>IF(COUNTRY_INFO!A67=0," ",COUNTRY_INFO!A67)</f>
        <v>Ethiopia</v>
      </c>
      <c r="B67" s="10" t="str">
        <f>IF(COUNTRY_INFO!B67=0," ",COUNTRY_INFO!B67)</f>
        <v>AmharaEast Gojam</v>
      </c>
      <c r="C67" s="10" t="str">
        <f>IF(COUNTRY_INFO!C67=0," ",COUNTRY_INFO!C67)</f>
        <v>Basoliben</v>
      </c>
      <c r="D67" s="11" t="str">
        <f>IF(OR(COUNTRY_INFO!$T$9:$T$1000="T1 (PZQ+ALB/MBD)",COUNTRY_INFO!$U$9:$U$1000="T1 (PZQ+ALB/MBD)"), "T1 (PZQ+ALB/MBD)", " ")</f>
        <v xml:space="preserve"> </v>
      </c>
      <c r="E67" s="289"/>
      <c r="F67" s="109"/>
      <c r="G67" s="56"/>
      <c r="H67" s="288"/>
      <c r="I67" s="288"/>
      <c r="J67" s="56"/>
      <c r="K67" s="11">
        <f t="shared" si="1"/>
        <v>0</v>
      </c>
      <c r="L67" s="56"/>
      <c r="M67" s="18"/>
      <c r="N67" s="59"/>
      <c r="O67" s="14">
        <f t="shared" si="2"/>
        <v>0</v>
      </c>
      <c r="P67" s="275" t="str">
        <f t="shared" si="3"/>
        <v xml:space="preserve"> </v>
      </c>
      <c r="Q67" s="230" t="str">
        <f t="shared" si="4"/>
        <v xml:space="preserve"> </v>
      </c>
      <c r="R67" s="275" t="str">
        <f t="shared" si="5"/>
        <v xml:space="preserve"> </v>
      </c>
      <c r="S67" s="230" t="str">
        <f t="shared" si="6"/>
        <v xml:space="preserve"> </v>
      </c>
    </row>
    <row r="68" spans="1:19" x14ac:dyDescent="0.2">
      <c r="A68" s="10" t="str">
        <f>IF(COUNTRY_INFO!A68=0," ",COUNTRY_INFO!A68)</f>
        <v>Ethiopia</v>
      </c>
      <c r="B68" s="10" t="str">
        <f>IF(COUNTRY_INFO!B68=0," ",COUNTRY_INFO!B68)</f>
        <v>AmharaEast Gojam</v>
      </c>
      <c r="C68" s="10" t="str">
        <f>IF(COUNTRY_INFO!C68=0," ",COUNTRY_INFO!C68)</f>
        <v>Bibugn</v>
      </c>
      <c r="D68" s="11" t="str">
        <f>IF(OR(COUNTRY_INFO!$T$9:$T$1000="T1 (PZQ+ALB/MBD)",COUNTRY_INFO!$U$9:$U$1000="T1 (PZQ+ALB/MBD)"), "T1 (PZQ+ALB/MBD)", " ")</f>
        <v>T1 (PZQ+ALB/MBD)</v>
      </c>
      <c r="E68" s="289" t="s">
        <v>1192</v>
      </c>
      <c r="F68" s="300">
        <f>'T2'!E68</f>
        <v>0</v>
      </c>
      <c r="G68" s="56"/>
      <c r="H68" s="288">
        <v>27946</v>
      </c>
      <c r="I68" s="288">
        <v>27946</v>
      </c>
      <c r="J68" s="56"/>
      <c r="K68" s="11">
        <f t="shared" si="1"/>
        <v>27946</v>
      </c>
      <c r="L68" s="56"/>
      <c r="M68" s="18">
        <v>25851</v>
      </c>
      <c r="N68" s="59"/>
      <c r="O68" s="14">
        <f t="shared" si="2"/>
        <v>25851</v>
      </c>
      <c r="P68" s="275" t="str">
        <f t="shared" si="3"/>
        <v xml:space="preserve"> </v>
      </c>
      <c r="Q68" s="293">
        <f t="shared" si="4"/>
        <v>92.503399413153943</v>
      </c>
      <c r="R68" s="275" t="str">
        <f t="shared" si="5"/>
        <v xml:space="preserve"> </v>
      </c>
      <c r="S68" s="293">
        <f t="shared" si="6"/>
        <v>92.503399413153943</v>
      </c>
    </row>
    <row r="69" spans="1:19" x14ac:dyDescent="0.2">
      <c r="A69" s="10" t="str">
        <f>IF(COUNTRY_INFO!A69=0," ",COUNTRY_INFO!A69)</f>
        <v>Ethiopia</v>
      </c>
      <c r="B69" s="10" t="str">
        <f>IF(COUNTRY_INFO!B69=0," ",COUNTRY_INFO!B69)</f>
        <v>AmharaEast Gojam</v>
      </c>
      <c r="C69" s="10" t="str">
        <f>IF(COUNTRY_INFO!C69=0," ",COUNTRY_INFO!C69)</f>
        <v>Debay Tilatgen</v>
      </c>
      <c r="D69" s="11" t="str">
        <f>IF(OR(COUNTRY_INFO!$T$9:$T$1000="T1 (PZQ+ALB/MBD)",COUNTRY_INFO!$U$9:$U$1000="T1 (PZQ+ALB/MBD)"), "T1 (PZQ+ALB/MBD)", " ")</f>
        <v xml:space="preserve"> </v>
      </c>
      <c r="E69" s="289"/>
      <c r="F69" s="109"/>
      <c r="G69" s="56"/>
      <c r="H69" s="288"/>
      <c r="I69" s="288"/>
      <c r="J69" s="56"/>
      <c r="K69" s="11">
        <f t="shared" si="1"/>
        <v>0</v>
      </c>
      <c r="L69" s="56"/>
      <c r="M69" s="18"/>
      <c r="N69" s="59"/>
      <c r="O69" s="14">
        <f t="shared" si="2"/>
        <v>0</v>
      </c>
      <c r="P69" s="275" t="str">
        <f t="shared" si="3"/>
        <v xml:space="preserve"> </v>
      </c>
      <c r="Q69" s="230" t="str">
        <f t="shared" si="4"/>
        <v xml:space="preserve"> </v>
      </c>
      <c r="R69" s="275" t="str">
        <f t="shared" si="5"/>
        <v xml:space="preserve"> </v>
      </c>
      <c r="S69" s="230" t="str">
        <f t="shared" si="6"/>
        <v xml:space="preserve"> </v>
      </c>
    </row>
    <row r="70" spans="1:19" x14ac:dyDescent="0.2">
      <c r="A70" s="10" t="str">
        <f>IF(COUNTRY_INFO!A70=0," ",COUNTRY_INFO!A70)</f>
        <v>Ethiopia</v>
      </c>
      <c r="B70" s="10" t="str">
        <f>IF(COUNTRY_INFO!B70=0," ",COUNTRY_INFO!B70)</f>
        <v>AmharaEast Gojam</v>
      </c>
      <c r="C70" s="10" t="str">
        <f>IF(COUNTRY_INFO!C70=0," ",COUNTRY_INFO!C70)</f>
        <v>Debre Elias</v>
      </c>
      <c r="D70" s="11" t="str">
        <f>IF(OR(COUNTRY_INFO!$T$9:$T$1000="T1 (PZQ+ALB/MBD)",COUNTRY_INFO!$U$9:$U$1000="T1 (PZQ+ALB/MBD)"), "T1 (PZQ+ALB/MBD)", " ")</f>
        <v xml:space="preserve"> </v>
      </c>
      <c r="E70" s="289"/>
      <c r="F70" s="109"/>
      <c r="G70" s="56"/>
      <c r="H70" s="288"/>
      <c r="I70" s="288"/>
      <c r="J70" s="56"/>
      <c r="K70" s="11">
        <f t="shared" si="1"/>
        <v>0</v>
      </c>
      <c r="L70" s="56"/>
      <c r="M70" s="18"/>
      <c r="N70" s="59"/>
      <c r="O70" s="14">
        <f t="shared" si="2"/>
        <v>0</v>
      </c>
      <c r="P70" s="275" t="str">
        <f t="shared" si="3"/>
        <v xml:space="preserve"> </v>
      </c>
      <c r="Q70" s="230" t="str">
        <f t="shared" si="4"/>
        <v xml:space="preserve"> </v>
      </c>
      <c r="R70" s="275" t="str">
        <f t="shared" si="5"/>
        <v xml:space="preserve"> </v>
      </c>
      <c r="S70" s="230" t="str">
        <f t="shared" si="6"/>
        <v xml:space="preserve"> </v>
      </c>
    </row>
    <row r="71" spans="1:19" x14ac:dyDescent="0.2">
      <c r="A71" s="10" t="str">
        <f>IF(COUNTRY_INFO!A71=0," ",COUNTRY_INFO!A71)</f>
        <v>Ethiopia</v>
      </c>
      <c r="B71" s="10" t="str">
        <f>IF(COUNTRY_INFO!B71=0," ",COUNTRY_INFO!B71)</f>
        <v>AmharaEast Gojam</v>
      </c>
      <c r="C71" s="10" t="str">
        <f>IF(COUNTRY_INFO!C71=0," ",COUNTRY_INFO!C71)</f>
        <v>Debre Markos Town</v>
      </c>
      <c r="D71" s="11" t="str">
        <f>IF(OR(COUNTRY_INFO!$T$9:$T$1000="T1 (PZQ+ALB/MBD)",COUNTRY_INFO!$U$9:$U$1000="T1 (PZQ+ALB/MBD)"), "T1 (PZQ+ALB/MBD)", " ")</f>
        <v xml:space="preserve"> </v>
      </c>
      <c r="E71" s="289"/>
      <c r="F71" s="109"/>
      <c r="G71" s="56"/>
      <c r="H71" s="288"/>
      <c r="I71" s="288"/>
      <c r="J71" s="56"/>
      <c r="K71" s="11">
        <f t="shared" si="1"/>
        <v>0</v>
      </c>
      <c r="L71" s="56"/>
      <c r="M71" s="18"/>
      <c r="N71" s="59"/>
      <c r="O71" s="14">
        <f t="shared" si="2"/>
        <v>0</v>
      </c>
      <c r="P71" s="275" t="str">
        <f t="shared" si="3"/>
        <v xml:space="preserve"> </v>
      </c>
      <c r="Q71" s="230" t="str">
        <f t="shared" si="4"/>
        <v xml:space="preserve"> </v>
      </c>
      <c r="R71" s="275" t="str">
        <f t="shared" si="5"/>
        <v xml:space="preserve"> </v>
      </c>
      <c r="S71" s="230" t="str">
        <f t="shared" si="6"/>
        <v xml:space="preserve"> </v>
      </c>
    </row>
    <row r="72" spans="1:19" x14ac:dyDescent="0.2">
      <c r="A72" s="10" t="str">
        <f>IF(COUNTRY_INFO!A72=0," ",COUNTRY_INFO!A72)</f>
        <v>Ethiopia</v>
      </c>
      <c r="B72" s="10" t="str">
        <f>IF(COUNTRY_INFO!B72=0," ",COUNTRY_INFO!B72)</f>
        <v>AmharaEast Gojam</v>
      </c>
      <c r="C72" s="10" t="str">
        <f>IF(COUNTRY_INFO!C72=0," ",COUNTRY_INFO!C72)</f>
        <v>Dejen</v>
      </c>
      <c r="D72" s="11" t="str">
        <f>IF(OR(COUNTRY_INFO!$T$9:$T$1000="T1 (PZQ+ALB/MBD)",COUNTRY_INFO!$U$9:$U$1000="T1 (PZQ+ALB/MBD)"), "T1 (PZQ+ALB/MBD)", " ")</f>
        <v>T1 (PZQ+ALB/MBD)</v>
      </c>
      <c r="E72" s="289" t="s">
        <v>1192</v>
      </c>
      <c r="F72" s="300">
        <f>'T2'!E72</f>
        <v>0</v>
      </c>
      <c r="G72" s="56"/>
      <c r="H72" s="288">
        <v>36007</v>
      </c>
      <c r="I72" s="288">
        <v>36007</v>
      </c>
      <c r="J72" s="56"/>
      <c r="K72" s="11">
        <f t="shared" si="1"/>
        <v>36007</v>
      </c>
      <c r="L72" s="56"/>
      <c r="M72" s="18">
        <v>32896</v>
      </c>
      <c r="N72" s="59">
        <v>65234</v>
      </c>
      <c r="O72" s="14">
        <f t="shared" si="2"/>
        <v>98130</v>
      </c>
      <c r="P72" s="275" t="str">
        <f t="shared" si="3"/>
        <v xml:space="preserve"> </v>
      </c>
      <c r="Q72" s="230">
        <f t="shared" si="4"/>
        <v>91.360013330741239</v>
      </c>
      <c r="R72" s="293" t="str">
        <f t="shared" si="5"/>
        <v xml:space="preserve"> </v>
      </c>
      <c r="S72" s="293">
        <f t="shared" si="6"/>
        <v>272.53034132252066</v>
      </c>
    </row>
    <row r="73" spans="1:19" x14ac:dyDescent="0.2">
      <c r="A73" s="10" t="str">
        <f>IF(COUNTRY_INFO!A73=0," ",COUNTRY_INFO!A73)</f>
        <v>Ethiopia</v>
      </c>
      <c r="B73" s="10" t="str">
        <f>IF(COUNTRY_INFO!B73=0," ",COUNTRY_INFO!B73)</f>
        <v>AmharaEast Gojam</v>
      </c>
      <c r="C73" s="10" t="str">
        <f>IF(COUNTRY_INFO!C73=0," ",COUNTRY_INFO!C73)</f>
        <v>Enarje Enawuga</v>
      </c>
      <c r="D73" s="11" t="str">
        <f>IF(OR(COUNTRY_INFO!$T$9:$T$1000="T1 (PZQ+ALB/MBD)",COUNTRY_INFO!$U$9:$U$1000="T1 (PZQ+ALB/MBD)"), "T1 (PZQ+ALB/MBD)", " ")</f>
        <v xml:space="preserve"> </v>
      </c>
      <c r="E73" s="289"/>
      <c r="F73" s="109"/>
      <c r="G73" s="56"/>
      <c r="H73" s="288"/>
      <c r="I73" s="288"/>
      <c r="J73" s="56"/>
      <c r="K73" s="11">
        <f t="shared" si="1"/>
        <v>0</v>
      </c>
      <c r="L73" s="56"/>
      <c r="M73" s="18"/>
      <c r="N73" s="59"/>
      <c r="O73" s="14">
        <f t="shared" si="2"/>
        <v>0</v>
      </c>
      <c r="P73" s="275" t="str">
        <f t="shared" si="3"/>
        <v xml:space="preserve"> </v>
      </c>
      <c r="Q73" s="230" t="str">
        <f t="shared" si="4"/>
        <v xml:space="preserve"> </v>
      </c>
      <c r="R73" s="275" t="str">
        <f t="shared" si="5"/>
        <v xml:space="preserve"> </v>
      </c>
      <c r="S73" s="230" t="str">
        <f t="shared" si="6"/>
        <v xml:space="preserve"> </v>
      </c>
    </row>
    <row r="74" spans="1:19" x14ac:dyDescent="0.2">
      <c r="A74" s="10" t="str">
        <f>IF(COUNTRY_INFO!A74=0," ",COUNTRY_INFO!A74)</f>
        <v>Ethiopia</v>
      </c>
      <c r="B74" s="10" t="str">
        <f>IF(COUNTRY_INFO!B74=0," ",COUNTRY_INFO!B74)</f>
        <v>AmharaEast Gojam</v>
      </c>
      <c r="C74" s="10" t="str">
        <f>IF(COUNTRY_INFO!C74=0," ",COUNTRY_INFO!C74)</f>
        <v>Enebsie Sarmeder</v>
      </c>
      <c r="D74" s="11" t="str">
        <f>IF(OR(COUNTRY_INFO!$T$9:$T$1000="T1 (PZQ+ALB/MBD)",COUNTRY_INFO!$U$9:$U$1000="T1 (PZQ+ALB/MBD)"), "T1 (PZQ+ALB/MBD)", " ")</f>
        <v xml:space="preserve"> </v>
      </c>
      <c r="E74" s="289"/>
      <c r="F74" s="109"/>
      <c r="G74" s="56"/>
      <c r="H74" s="288"/>
      <c r="I74" s="288"/>
      <c r="J74" s="56"/>
      <c r="K74" s="11">
        <f t="shared" ref="K74:K137" si="7">MAX(H74:I74)+G74+J74</f>
        <v>0</v>
      </c>
      <c r="L74" s="56"/>
      <c r="M74" s="18"/>
      <c r="N74" s="59"/>
      <c r="O74" s="14">
        <f t="shared" ref="O74:O137" si="8">SUM(L74:N74)</f>
        <v>0</v>
      </c>
      <c r="P74" s="275" t="str">
        <f t="shared" ref="P74:P137" si="9">IF(G74&lt;&gt;0, IF(L74/G74*100=0, "-", L74/G74*100), " ")</f>
        <v xml:space="preserve"> </v>
      </c>
      <c r="Q74" s="230" t="str">
        <f t="shared" ref="Q74:Q137" si="10">IF(OR(I74&lt;&gt;0,H74&lt;&gt;0), IF(M74/MAX(H74,I74)*100=0, "-", M74/MAX(H74,I74)*100), " ")</f>
        <v xml:space="preserve"> </v>
      </c>
      <c r="R74" s="275" t="str">
        <f t="shared" ref="R74:R137" si="11">IF(J74&lt;&gt;0, IF(N74/J74*100=0, "-", N74/J74*100), " ")</f>
        <v xml:space="preserve"> </v>
      </c>
      <c r="S74" s="230" t="str">
        <f t="shared" ref="S74:S137" si="12">IF(K74&lt;&gt;0, IF(O74/K74*100=0, "-", O74/K74*100), " ")</f>
        <v xml:space="preserve"> </v>
      </c>
    </row>
    <row r="75" spans="1:19" x14ac:dyDescent="0.2">
      <c r="A75" s="10" t="str">
        <f>IF(COUNTRY_INFO!A75=0," ",COUNTRY_INFO!A75)</f>
        <v>Ethiopia</v>
      </c>
      <c r="B75" s="10" t="str">
        <f>IF(COUNTRY_INFO!B75=0," ",COUNTRY_INFO!B75)</f>
        <v>AmharaEast Gojam</v>
      </c>
      <c r="C75" s="10" t="str">
        <f>IF(COUNTRY_INFO!C75=0," ",COUNTRY_INFO!C75)</f>
        <v>Enemay</v>
      </c>
      <c r="D75" s="11" t="str">
        <f>IF(OR(COUNTRY_INFO!$T$9:$T$1000="T1 (PZQ+ALB/MBD)",COUNTRY_INFO!$U$9:$U$1000="T1 (PZQ+ALB/MBD)"), "T1 (PZQ+ALB/MBD)", " ")</f>
        <v xml:space="preserve"> </v>
      </c>
      <c r="E75" s="289"/>
      <c r="F75" s="109"/>
      <c r="G75" s="56"/>
      <c r="H75" s="288"/>
      <c r="I75" s="288"/>
      <c r="J75" s="56"/>
      <c r="K75" s="11">
        <f t="shared" si="7"/>
        <v>0</v>
      </c>
      <c r="L75" s="56"/>
      <c r="M75" s="18"/>
      <c r="N75" s="59"/>
      <c r="O75" s="14">
        <f t="shared" si="8"/>
        <v>0</v>
      </c>
      <c r="P75" s="275" t="str">
        <f t="shared" si="9"/>
        <v xml:space="preserve"> </v>
      </c>
      <c r="Q75" s="230" t="str">
        <f t="shared" si="10"/>
        <v xml:space="preserve"> </v>
      </c>
      <c r="R75" s="275" t="str">
        <f t="shared" si="11"/>
        <v xml:space="preserve"> </v>
      </c>
      <c r="S75" s="230" t="str">
        <f t="shared" si="12"/>
        <v xml:space="preserve"> </v>
      </c>
    </row>
    <row r="76" spans="1:19" x14ac:dyDescent="0.2">
      <c r="A76" s="10" t="str">
        <f>IF(COUNTRY_INFO!A76=0," ",COUNTRY_INFO!A76)</f>
        <v>Ethiopia</v>
      </c>
      <c r="B76" s="10" t="str">
        <f>IF(COUNTRY_INFO!B76=0," ",COUNTRY_INFO!B76)</f>
        <v>AmharaEast Gojam</v>
      </c>
      <c r="C76" s="10" t="str">
        <f>IF(COUNTRY_INFO!C76=0," ",COUNTRY_INFO!C76)</f>
        <v>Gonchasieso enesie</v>
      </c>
      <c r="D76" s="11" t="str">
        <f>IF(OR(COUNTRY_INFO!$T$9:$T$1000="T1 (PZQ+ALB/MBD)",COUNTRY_INFO!$U$9:$U$1000="T1 (PZQ+ALB/MBD)"), "T1 (PZQ+ALB/MBD)", " ")</f>
        <v xml:space="preserve"> </v>
      </c>
      <c r="E76" s="289"/>
      <c r="F76" s="109"/>
      <c r="G76" s="56"/>
      <c r="H76" s="288"/>
      <c r="I76" s="288"/>
      <c r="J76" s="56"/>
      <c r="K76" s="11">
        <f t="shared" si="7"/>
        <v>0</v>
      </c>
      <c r="L76" s="56"/>
      <c r="M76" s="18"/>
      <c r="N76" s="59"/>
      <c r="O76" s="14">
        <f t="shared" si="8"/>
        <v>0</v>
      </c>
      <c r="P76" s="275" t="str">
        <f t="shared" si="9"/>
        <v xml:space="preserve"> </v>
      </c>
      <c r="Q76" s="230" t="str">
        <f t="shared" si="10"/>
        <v xml:space="preserve"> </v>
      </c>
      <c r="R76" s="275" t="str">
        <f t="shared" si="11"/>
        <v xml:space="preserve"> </v>
      </c>
      <c r="S76" s="230" t="str">
        <f t="shared" si="12"/>
        <v xml:space="preserve"> </v>
      </c>
    </row>
    <row r="77" spans="1:19" x14ac:dyDescent="0.2">
      <c r="A77" s="10" t="str">
        <f>IF(COUNTRY_INFO!A77=0," ",COUNTRY_INFO!A77)</f>
        <v>Ethiopia</v>
      </c>
      <c r="B77" s="10" t="str">
        <f>IF(COUNTRY_INFO!B77=0," ",COUNTRY_INFO!B77)</f>
        <v>AmharaEast Gojam</v>
      </c>
      <c r="C77" s="10" t="str">
        <f>IF(COUNTRY_INFO!C77=0," ",COUNTRY_INFO!C77)</f>
        <v>Gozamen</v>
      </c>
      <c r="D77" s="11" t="str">
        <f>IF(OR(COUNTRY_INFO!$T$9:$T$1000="T1 (PZQ+ALB/MBD)",COUNTRY_INFO!$U$9:$U$1000="T1 (PZQ+ALB/MBD)"), "T1 (PZQ+ALB/MBD)", " ")</f>
        <v xml:space="preserve"> </v>
      </c>
      <c r="E77" s="289"/>
      <c r="F77" s="109"/>
      <c r="G77" s="56"/>
      <c r="H77" s="288"/>
      <c r="I77" s="288"/>
      <c r="J77" s="56"/>
      <c r="K77" s="11">
        <f t="shared" si="7"/>
        <v>0</v>
      </c>
      <c r="L77" s="56"/>
      <c r="M77" s="18"/>
      <c r="N77" s="59"/>
      <c r="O77" s="14">
        <f t="shared" si="8"/>
        <v>0</v>
      </c>
      <c r="P77" s="275" t="str">
        <f t="shared" si="9"/>
        <v xml:space="preserve"> </v>
      </c>
      <c r="Q77" s="230" t="str">
        <f t="shared" si="10"/>
        <v xml:space="preserve"> </v>
      </c>
      <c r="R77" s="275" t="str">
        <f t="shared" si="11"/>
        <v xml:space="preserve"> </v>
      </c>
      <c r="S77" s="230" t="str">
        <f t="shared" si="12"/>
        <v xml:space="preserve"> </v>
      </c>
    </row>
    <row r="78" spans="1:19" x14ac:dyDescent="0.2">
      <c r="A78" s="10" t="str">
        <f>IF(COUNTRY_INFO!A78=0," ",COUNTRY_INFO!A78)</f>
        <v>Ethiopia</v>
      </c>
      <c r="B78" s="10" t="str">
        <f>IF(COUNTRY_INFO!B78=0," ",COUNTRY_INFO!B78)</f>
        <v>AmharaEast Gojam</v>
      </c>
      <c r="C78" s="10" t="str">
        <f>IF(COUNTRY_INFO!C78=0," ",COUNTRY_INFO!C78)</f>
        <v>Hult Eju</v>
      </c>
      <c r="D78" s="11" t="str">
        <f>IF(OR(COUNTRY_INFO!$T$9:$T$1000="T1 (PZQ+ALB/MBD)",COUNTRY_INFO!$U$9:$U$1000="T1 (PZQ+ALB/MBD)"), "T1 (PZQ+ALB/MBD)", " ")</f>
        <v>T1 (PZQ+ALB/MBD)</v>
      </c>
      <c r="E78" s="289" t="s">
        <v>1192</v>
      </c>
      <c r="F78" s="300">
        <f>'T2'!E78</f>
        <v>0</v>
      </c>
      <c r="G78" s="56"/>
      <c r="H78" s="288">
        <v>45910</v>
      </c>
      <c r="I78" s="288">
        <v>45910</v>
      </c>
      <c r="J78" s="56"/>
      <c r="K78" s="11">
        <f t="shared" si="7"/>
        <v>45910</v>
      </c>
      <c r="L78" s="56"/>
      <c r="M78" s="18">
        <v>43168</v>
      </c>
      <c r="N78" s="59"/>
      <c r="O78" s="14">
        <f t="shared" si="8"/>
        <v>43168</v>
      </c>
      <c r="P78" s="275" t="str">
        <f t="shared" si="9"/>
        <v xml:space="preserve"> </v>
      </c>
      <c r="Q78" s="293">
        <f t="shared" si="10"/>
        <v>94.027445001089077</v>
      </c>
      <c r="R78" s="275" t="str">
        <f t="shared" si="11"/>
        <v xml:space="preserve"> </v>
      </c>
      <c r="S78" s="293">
        <f t="shared" si="12"/>
        <v>94.027445001089077</v>
      </c>
    </row>
    <row r="79" spans="1:19" x14ac:dyDescent="0.2">
      <c r="A79" s="10" t="str">
        <f>IF(COUNTRY_INFO!A79=0," ",COUNTRY_INFO!A79)</f>
        <v>Ethiopia</v>
      </c>
      <c r="B79" s="10" t="str">
        <f>IF(COUNTRY_INFO!B79=0," ",COUNTRY_INFO!B79)</f>
        <v>AmharaEast Gojam</v>
      </c>
      <c r="C79" s="10" t="str">
        <f>IF(COUNTRY_INFO!C79=0," ",COUNTRY_INFO!C79)</f>
        <v>Machakel</v>
      </c>
      <c r="D79" s="11" t="str">
        <f>IF(OR(COUNTRY_INFO!$T$9:$T$1000="T1 (PZQ+ALB/MBD)",COUNTRY_INFO!$U$9:$U$1000="T1 (PZQ+ALB/MBD)"), "T1 (PZQ+ALB/MBD)", " ")</f>
        <v xml:space="preserve"> </v>
      </c>
      <c r="E79" s="289"/>
      <c r="F79" s="109"/>
      <c r="G79" s="56"/>
      <c r="H79" s="288"/>
      <c r="I79" s="288"/>
      <c r="J79" s="56"/>
      <c r="K79" s="11">
        <f t="shared" si="7"/>
        <v>0</v>
      </c>
      <c r="L79" s="56"/>
      <c r="M79" s="18"/>
      <c r="N79" s="59"/>
      <c r="O79" s="14">
        <f t="shared" si="8"/>
        <v>0</v>
      </c>
      <c r="P79" s="275" t="str">
        <f t="shared" si="9"/>
        <v xml:space="preserve"> </v>
      </c>
      <c r="Q79" s="230" t="str">
        <f t="shared" si="10"/>
        <v xml:space="preserve"> </v>
      </c>
      <c r="R79" s="275" t="str">
        <f t="shared" si="11"/>
        <v xml:space="preserve"> </v>
      </c>
      <c r="S79" s="230" t="str">
        <f t="shared" si="12"/>
        <v xml:space="preserve"> </v>
      </c>
    </row>
    <row r="80" spans="1:19" x14ac:dyDescent="0.2">
      <c r="A80" s="10" t="str">
        <f>IF(COUNTRY_INFO!A80=0," ",COUNTRY_INFO!A80)</f>
        <v>Ethiopia</v>
      </c>
      <c r="B80" s="10" t="str">
        <f>IF(COUNTRY_INFO!B80=0," ",COUNTRY_INFO!B80)</f>
        <v>AmharaEast Gojam</v>
      </c>
      <c r="C80" s="10" t="str">
        <f>IF(COUNTRY_INFO!C80=0," ",COUNTRY_INFO!C80)</f>
        <v>Motta town</v>
      </c>
      <c r="D80" s="11" t="str">
        <f>IF(OR(COUNTRY_INFO!$T$9:$T$1000="T1 (PZQ+ALB/MBD)",COUNTRY_INFO!$U$9:$U$1000="T1 (PZQ+ALB/MBD)"), "T1 (PZQ+ALB/MBD)", " ")</f>
        <v>T1 (PZQ+ALB/MBD)</v>
      </c>
      <c r="E80" s="289" t="s">
        <v>1192</v>
      </c>
      <c r="F80" s="300">
        <f>'T2'!E80</f>
        <v>0</v>
      </c>
      <c r="G80" s="56"/>
      <c r="H80" s="288">
        <v>11711</v>
      </c>
      <c r="I80" s="288">
        <v>11711</v>
      </c>
      <c r="J80" s="56"/>
      <c r="K80" s="11">
        <f t="shared" si="7"/>
        <v>11711</v>
      </c>
      <c r="L80" s="56"/>
      <c r="M80" s="18">
        <v>10650</v>
      </c>
      <c r="N80" s="59"/>
      <c r="O80" s="14">
        <f t="shared" si="8"/>
        <v>10650</v>
      </c>
      <c r="P80" s="275" t="str">
        <f t="shared" si="9"/>
        <v xml:space="preserve"> </v>
      </c>
      <c r="Q80" s="293">
        <f t="shared" si="10"/>
        <v>90.940141747075401</v>
      </c>
      <c r="R80" s="275" t="str">
        <f t="shared" si="11"/>
        <v xml:space="preserve"> </v>
      </c>
      <c r="S80" s="293">
        <f t="shared" si="12"/>
        <v>90.940141747075401</v>
      </c>
    </row>
    <row r="81" spans="1:19" x14ac:dyDescent="0.2">
      <c r="A81" s="10" t="str">
        <f>IF(COUNTRY_INFO!A81=0," ",COUNTRY_INFO!A81)</f>
        <v>Ethiopia</v>
      </c>
      <c r="B81" s="10" t="str">
        <f>IF(COUNTRY_INFO!B81=0," ",COUNTRY_INFO!B81)</f>
        <v>AmharaEast Gojam</v>
      </c>
      <c r="C81" s="10" t="str">
        <f>IF(COUNTRY_INFO!C81=0," ",COUNTRY_INFO!C81)</f>
        <v>Sedie</v>
      </c>
      <c r="D81" s="11" t="str">
        <f>IF(OR(COUNTRY_INFO!$T$9:$T$1000="T1 (PZQ+ALB/MBD)",COUNTRY_INFO!$U$9:$U$1000="T1 (PZQ+ALB/MBD)"), "T1 (PZQ+ALB/MBD)", " ")</f>
        <v xml:space="preserve"> </v>
      </c>
      <c r="E81" s="289"/>
      <c r="F81" s="109"/>
      <c r="G81" s="56"/>
      <c r="H81" s="288"/>
      <c r="I81" s="288"/>
      <c r="J81" s="56"/>
      <c r="K81" s="11">
        <f t="shared" si="7"/>
        <v>0</v>
      </c>
      <c r="L81" s="56"/>
      <c r="M81" s="18"/>
      <c r="N81" s="59"/>
      <c r="O81" s="14">
        <f t="shared" si="8"/>
        <v>0</v>
      </c>
      <c r="P81" s="275" t="str">
        <f t="shared" si="9"/>
        <v xml:space="preserve"> </v>
      </c>
      <c r="Q81" s="230" t="str">
        <f t="shared" si="10"/>
        <v xml:space="preserve"> </v>
      </c>
      <c r="R81" s="275" t="str">
        <f t="shared" si="11"/>
        <v xml:space="preserve"> </v>
      </c>
      <c r="S81" s="230" t="str">
        <f t="shared" si="12"/>
        <v xml:space="preserve"> </v>
      </c>
    </row>
    <row r="82" spans="1:19" x14ac:dyDescent="0.2">
      <c r="A82" s="10" t="str">
        <f>IF(COUNTRY_INFO!A82=0," ",COUNTRY_INFO!A82)</f>
        <v>Ethiopia</v>
      </c>
      <c r="B82" s="10" t="str">
        <f>IF(COUNTRY_INFO!B82=0," ",COUNTRY_INFO!B82)</f>
        <v>AmharaEast Gojam</v>
      </c>
      <c r="C82" s="10" t="str">
        <f>IF(COUNTRY_INFO!C82=0," ",COUNTRY_INFO!C82)</f>
        <v>Shebel berenta</v>
      </c>
      <c r="D82" s="11" t="str">
        <f>IF(OR(COUNTRY_INFO!$T$9:$T$1000="T1 (PZQ+ALB/MBD)",COUNTRY_INFO!$U$9:$U$1000="T1 (PZQ+ALB/MBD)"), "T1 (PZQ+ALB/MBD)", " ")</f>
        <v>T1 (PZQ+ALB/MBD)</v>
      </c>
      <c r="E82" s="289" t="s">
        <v>1192</v>
      </c>
      <c r="F82" s="300">
        <f>'T2'!E82</f>
        <v>0</v>
      </c>
      <c r="G82" s="56"/>
      <c r="H82" s="288">
        <v>38496</v>
      </c>
      <c r="I82" s="288">
        <v>38496</v>
      </c>
      <c r="J82" s="56"/>
      <c r="K82" s="11">
        <f t="shared" si="7"/>
        <v>38496</v>
      </c>
      <c r="L82" s="56"/>
      <c r="M82" s="18">
        <v>34709</v>
      </c>
      <c r="N82" s="59"/>
      <c r="O82" s="14">
        <f t="shared" si="8"/>
        <v>34709</v>
      </c>
      <c r="P82" s="275" t="str">
        <f t="shared" si="9"/>
        <v xml:space="preserve"> </v>
      </c>
      <c r="Q82" s="293">
        <f t="shared" si="10"/>
        <v>90.162614297589357</v>
      </c>
      <c r="R82" s="275" t="str">
        <f t="shared" si="11"/>
        <v xml:space="preserve"> </v>
      </c>
      <c r="S82" s="293">
        <f t="shared" si="12"/>
        <v>90.162614297589357</v>
      </c>
    </row>
    <row r="83" spans="1:19" x14ac:dyDescent="0.2">
      <c r="A83" s="10" t="str">
        <f>IF(COUNTRY_INFO!A83=0," ",COUNTRY_INFO!A83)</f>
        <v>Ethiopia</v>
      </c>
      <c r="B83" s="10" t="str">
        <f>IF(COUNTRY_INFO!B83=0," ",COUNTRY_INFO!B83)</f>
        <v>AmharaEast Gojam</v>
      </c>
      <c r="C83" s="10" t="str">
        <f>IF(COUNTRY_INFO!C83=0," ",COUNTRY_INFO!C83)</f>
        <v>Sinan</v>
      </c>
      <c r="D83" s="11" t="str">
        <f>IF(OR(COUNTRY_INFO!$T$9:$T$1000="T1 (PZQ+ALB/MBD)",COUNTRY_INFO!$U$9:$U$1000="T1 (PZQ+ALB/MBD)"), "T1 (PZQ+ALB/MBD)", " ")</f>
        <v xml:space="preserve"> </v>
      </c>
      <c r="E83" s="289"/>
      <c r="F83" s="109"/>
      <c r="G83" s="56"/>
      <c r="H83" s="288"/>
      <c r="I83" s="288"/>
      <c r="J83" s="56"/>
      <c r="K83" s="11">
        <f t="shared" si="7"/>
        <v>0</v>
      </c>
      <c r="L83" s="56"/>
      <c r="M83" s="18"/>
      <c r="N83" s="59"/>
      <c r="O83" s="14">
        <f t="shared" si="8"/>
        <v>0</v>
      </c>
      <c r="P83" s="275" t="str">
        <f t="shared" si="9"/>
        <v xml:space="preserve"> </v>
      </c>
      <c r="Q83" s="230" t="str">
        <f t="shared" si="10"/>
        <v xml:space="preserve"> </v>
      </c>
      <c r="R83" s="275" t="str">
        <f t="shared" si="11"/>
        <v xml:space="preserve"> </v>
      </c>
      <c r="S83" s="230" t="str">
        <f t="shared" si="12"/>
        <v xml:space="preserve"> </v>
      </c>
    </row>
    <row r="84" spans="1:19" x14ac:dyDescent="0.2">
      <c r="A84" s="10" t="str">
        <f>IF(COUNTRY_INFO!A84=0," ",COUNTRY_INFO!A84)</f>
        <v>Ethiopia</v>
      </c>
      <c r="B84" s="10" t="str">
        <f>IF(COUNTRY_INFO!B84=0," ",COUNTRY_INFO!B84)</f>
        <v>AmharaNorth Gondar</v>
      </c>
      <c r="C84" s="10" t="str">
        <f>IF(COUNTRY_INFO!C84=0," ",COUNTRY_INFO!C84)</f>
        <v>Adi Arkay</v>
      </c>
      <c r="D84" s="11" t="str">
        <f>IF(OR(COUNTRY_INFO!$T$9:$T$1000="T1 (PZQ+ALB/MBD)",COUNTRY_INFO!$U$9:$U$1000="T1 (PZQ+ALB/MBD)"), "T1 (PZQ+ALB/MBD)", " ")</f>
        <v xml:space="preserve"> </v>
      </c>
      <c r="E84" s="289"/>
      <c r="F84" s="109"/>
      <c r="G84" s="56"/>
      <c r="H84" s="288"/>
      <c r="I84" s="288"/>
      <c r="J84" s="56"/>
      <c r="K84" s="11">
        <f t="shared" si="7"/>
        <v>0</v>
      </c>
      <c r="L84" s="56"/>
      <c r="M84" s="18"/>
      <c r="N84" s="59"/>
      <c r="O84" s="14">
        <f t="shared" si="8"/>
        <v>0</v>
      </c>
      <c r="P84" s="275" t="str">
        <f t="shared" si="9"/>
        <v xml:space="preserve"> </v>
      </c>
      <c r="Q84" s="230" t="str">
        <f t="shared" si="10"/>
        <v xml:space="preserve"> </v>
      </c>
      <c r="R84" s="275" t="str">
        <f t="shared" si="11"/>
        <v xml:space="preserve"> </v>
      </c>
      <c r="S84" s="230" t="str">
        <f t="shared" si="12"/>
        <v xml:space="preserve"> </v>
      </c>
    </row>
    <row r="85" spans="1:19" x14ac:dyDescent="0.2">
      <c r="A85" s="10" t="str">
        <f>IF(COUNTRY_INFO!A85=0," ",COUNTRY_INFO!A85)</f>
        <v>Ethiopia</v>
      </c>
      <c r="B85" s="10" t="str">
        <f>IF(COUNTRY_INFO!B85=0," ",COUNTRY_INFO!B85)</f>
        <v>AmharaNorth Gondar</v>
      </c>
      <c r="C85" s="10" t="str">
        <f>IF(COUNTRY_INFO!C85=0," ",COUNTRY_INFO!C85)</f>
        <v>Alefa</v>
      </c>
      <c r="D85" s="11" t="str">
        <f>IF(OR(COUNTRY_INFO!$T$9:$T$1000="T1 (PZQ+ALB/MBD)",COUNTRY_INFO!$U$9:$U$1000="T1 (PZQ+ALB/MBD)"), "T1 (PZQ+ALB/MBD)", " ")</f>
        <v xml:space="preserve"> </v>
      </c>
      <c r="E85" s="289"/>
      <c r="F85" s="109"/>
      <c r="G85" s="56"/>
      <c r="H85" s="288"/>
      <c r="I85" s="288"/>
      <c r="J85" s="56"/>
      <c r="K85" s="11">
        <f t="shared" si="7"/>
        <v>0</v>
      </c>
      <c r="L85" s="56"/>
      <c r="M85" s="18"/>
      <c r="N85" s="59"/>
      <c r="O85" s="14">
        <f t="shared" si="8"/>
        <v>0</v>
      </c>
      <c r="P85" s="275" t="str">
        <f t="shared" si="9"/>
        <v xml:space="preserve"> </v>
      </c>
      <c r="Q85" s="230" t="str">
        <f t="shared" si="10"/>
        <v xml:space="preserve"> </v>
      </c>
      <c r="R85" s="275" t="str">
        <f t="shared" si="11"/>
        <v xml:space="preserve"> </v>
      </c>
      <c r="S85" s="230" t="str">
        <f t="shared" si="12"/>
        <v xml:space="preserve"> </v>
      </c>
    </row>
    <row r="86" spans="1:19" x14ac:dyDescent="0.2">
      <c r="A86" s="10" t="str">
        <f>IF(COUNTRY_INFO!A86=0," ",COUNTRY_INFO!A86)</f>
        <v>Ethiopia</v>
      </c>
      <c r="B86" s="10" t="str">
        <f>IF(COUNTRY_INFO!B86=0," ",COUNTRY_INFO!B86)</f>
        <v>AmharaNorth Gondar</v>
      </c>
      <c r="C86" s="10" t="str">
        <f>IF(COUNTRY_INFO!C86=0," ",COUNTRY_INFO!C86)</f>
        <v>Beyeda</v>
      </c>
      <c r="D86" s="11" t="str">
        <f>IF(OR(COUNTRY_INFO!$T$9:$T$1000="T1 (PZQ+ALB/MBD)",COUNTRY_INFO!$U$9:$U$1000="T1 (PZQ+ALB/MBD)"), "T1 (PZQ+ALB/MBD)", " ")</f>
        <v>T1 (PZQ+ALB/MBD)</v>
      </c>
      <c r="E86" s="289" t="s">
        <v>1192</v>
      </c>
      <c r="F86" s="300">
        <f>'T2'!E86</f>
        <v>0</v>
      </c>
      <c r="G86" s="56"/>
      <c r="H86" s="288">
        <v>26409</v>
      </c>
      <c r="I86" s="302">
        <v>26409</v>
      </c>
      <c r="J86" s="56"/>
      <c r="K86" s="11">
        <f t="shared" si="7"/>
        <v>26409</v>
      </c>
      <c r="L86" s="56"/>
      <c r="M86" s="18">
        <v>23009</v>
      </c>
      <c r="N86" s="59">
        <v>63333</v>
      </c>
      <c r="O86" s="14">
        <f t="shared" si="8"/>
        <v>86342</v>
      </c>
      <c r="P86" s="275" t="str">
        <f t="shared" si="9"/>
        <v xml:space="preserve"> </v>
      </c>
      <c r="Q86" s="293">
        <f t="shared" si="10"/>
        <v>87.125601120830027</v>
      </c>
      <c r="R86" s="293" t="str">
        <f t="shared" si="11"/>
        <v xml:space="preserve"> </v>
      </c>
      <c r="S86" s="293">
        <f t="shared" si="12"/>
        <v>326.941572948616</v>
      </c>
    </row>
    <row r="87" spans="1:19" x14ac:dyDescent="0.2">
      <c r="A87" s="10" t="str">
        <f>IF(COUNTRY_INFO!A87=0," ",COUNTRY_INFO!A87)</f>
        <v>Ethiopia</v>
      </c>
      <c r="B87" s="10" t="str">
        <f>IF(COUNTRY_INFO!B87=0," ",COUNTRY_INFO!B87)</f>
        <v>AmharaNorth Gondar</v>
      </c>
      <c r="C87" s="10" t="str">
        <f>IF(COUNTRY_INFO!C87=0," ",COUNTRY_INFO!C87)</f>
        <v>Chilga</v>
      </c>
      <c r="D87" s="11" t="str">
        <f>IF(OR(COUNTRY_INFO!$T$9:$T$1000="T1 (PZQ+ALB/MBD)",COUNTRY_INFO!$U$9:$U$1000="T1 (PZQ+ALB/MBD)"), "T1 (PZQ+ALB/MBD)", " ")</f>
        <v>T1 (PZQ+ALB/MBD)</v>
      </c>
      <c r="E87" s="289" t="s">
        <v>1192</v>
      </c>
      <c r="F87" s="300">
        <f>'T2'!E87</f>
        <v>0</v>
      </c>
      <c r="G87" s="56"/>
      <c r="H87" s="295"/>
      <c r="I87" s="288"/>
      <c r="J87" s="56"/>
      <c r="K87" s="11">
        <f t="shared" si="7"/>
        <v>0</v>
      </c>
      <c r="L87" s="56"/>
      <c r="M87" s="18"/>
      <c r="N87" s="59"/>
      <c r="O87" s="14"/>
      <c r="P87" s="275" t="str">
        <f t="shared" si="9"/>
        <v xml:space="preserve"> </v>
      </c>
      <c r="Q87" s="230" t="str">
        <f t="shared" si="10"/>
        <v xml:space="preserve"> </v>
      </c>
      <c r="R87" s="275" t="str">
        <f t="shared" si="11"/>
        <v xml:space="preserve"> </v>
      </c>
      <c r="S87" s="230" t="str">
        <f t="shared" si="12"/>
        <v xml:space="preserve"> </v>
      </c>
    </row>
    <row r="88" spans="1:19" x14ac:dyDescent="0.2">
      <c r="A88" s="10" t="str">
        <f>IF(COUNTRY_INFO!A88=0," ",COUNTRY_INFO!A88)</f>
        <v>Ethiopia</v>
      </c>
      <c r="B88" s="10" t="str">
        <f>IF(COUNTRY_INFO!B88=0," ",COUNTRY_INFO!B88)</f>
        <v>AmharaNorth Gondar</v>
      </c>
      <c r="C88" s="10" t="str">
        <f>IF(COUNTRY_INFO!C88=0," ",COUNTRY_INFO!C88)</f>
        <v>Dabat</v>
      </c>
      <c r="D88" s="11" t="str">
        <f>IF(OR(COUNTRY_INFO!$T$9:$T$1000="T1 (PZQ+ALB/MBD)",COUNTRY_INFO!$U$9:$U$1000="T1 (PZQ+ALB/MBD)"), "T1 (PZQ+ALB/MBD)", " ")</f>
        <v xml:space="preserve"> </v>
      </c>
      <c r="E88" s="289"/>
      <c r="F88" s="109"/>
      <c r="G88" s="56"/>
      <c r="H88" s="288"/>
      <c r="I88" s="288"/>
      <c r="J88" s="56"/>
      <c r="K88" s="11">
        <f t="shared" si="7"/>
        <v>0</v>
      </c>
      <c r="L88" s="56"/>
      <c r="M88" s="18"/>
      <c r="N88" s="59"/>
      <c r="O88" s="14">
        <f t="shared" si="8"/>
        <v>0</v>
      </c>
      <c r="P88" s="275" t="str">
        <f t="shared" si="9"/>
        <v xml:space="preserve"> </v>
      </c>
      <c r="Q88" s="230" t="str">
        <f t="shared" si="10"/>
        <v xml:space="preserve"> </v>
      </c>
      <c r="R88" s="275" t="str">
        <f t="shared" si="11"/>
        <v xml:space="preserve"> </v>
      </c>
      <c r="S88" s="230" t="str">
        <f t="shared" si="12"/>
        <v xml:space="preserve"> </v>
      </c>
    </row>
    <row r="89" spans="1:19" x14ac:dyDescent="0.2">
      <c r="A89" s="10" t="str">
        <f>IF(COUNTRY_INFO!A89=0," ",COUNTRY_INFO!A89)</f>
        <v>Ethiopia</v>
      </c>
      <c r="B89" s="10" t="str">
        <f>IF(COUNTRY_INFO!B89=0," ",COUNTRY_INFO!B89)</f>
        <v>AmharaNorth Gondar</v>
      </c>
      <c r="C89" s="10" t="str">
        <f>IF(COUNTRY_INFO!C89=0," ",COUNTRY_INFO!C89)</f>
        <v>Debark</v>
      </c>
      <c r="D89" s="11" t="str">
        <f>IF(OR(COUNTRY_INFO!$T$9:$T$1000="T1 (PZQ+ALB/MBD)",COUNTRY_INFO!$U$9:$U$1000="T1 (PZQ+ALB/MBD)"), "T1 (PZQ+ALB/MBD)", " ")</f>
        <v xml:space="preserve"> </v>
      </c>
      <c r="E89" s="289"/>
      <c r="F89" s="109"/>
      <c r="G89" s="56"/>
      <c r="H89" s="288"/>
      <c r="I89" s="288"/>
      <c r="J89" s="56"/>
      <c r="K89" s="11">
        <f t="shared" si="7"/>
        <v>0</v>
      </c>
      <c r="L89" s="56"/>
      <c r="M89" s="18"/>
      <c r="N89" s="59"/>
      <c r="O89" s="14">
        <f t="shared" si="8"/>
        <v>0</v>
      </c>
      <c r="P89" s="275" t="str">
        <f t="shared" si="9"/>
        <v xml:space="preserve"> </v>
      </c>
      <c r="Q89" s="230" t="str">
        <f t="shared" si="10"/>
        <v xml:space="preserve"> </v>
      </c>
      <c r="R89" s="275" t="str">
        <f t="shared" si="11"/>
        <v xml:space="preserve"> </v>
      </c>
      <c r="S89" s="230" t="str">
        <f t="shared" si="12"/>
        <v xml:space="preserve"> </v>
      </c>
    </row>
    <row r="90" spans="1:19" x14ac:dyDescent="0.2">
      <c r="A90" s="10" t="str">
        <f>IF(COUNTRY_INFO!A90=0," ",COUNTRY_INFO!A90)</f>
        <v>Ethiopia</v>
      </c>
      <c r="B90" s="10" t="str">
        <f>IF(COUNTRY_INFO!B90=0," ",COUNTRY_INFO!B90)</f>
        <v>AmharaNorth Gondar</v>
      </c>
      <c r="C90" s="10" t="str">
        <f>IF(COUNTRY_INFO!C90=0," ",COUNTRY_INFO!C90)</f>
        <v>Debark town</v>
      </c>
      <c r="D90" s="11" t="str">
        <f>IF(OR(COUNTRY_INFO!$T$9:$T$1000="T1 (PZQ+ALB/MBD)",COUNTRY_INFO!$U$9:$U$1000="T1 (PZQ+ALB/MBD)"), "T1 (PZQ+ALB/MBD)", " ")</f>
        <v xml:space="preserve"> </v>
      </c>
      <c r="E90" s="289"/>
      <c r="F90" s="109"/>
      <c r="G90" s="56"/>
      <c r="H90" s="288"/>
      <c r="I90" s="288"/>
      <c r="J90" s="56"/>
      <c r="K90" s="11">
        <f t="shared" si="7"/>
        <v>0</v>
      </c>
      <c r="L90" s="56"/>
      <c r="M90" s="18"/>
      <c r="N90" s="59"/>
      <c r="O90" s="14">
        <f t="shared" si="8"/>
        <v>0</v>
      </c>
      <c r="P90" s="275" t="str">
        <f t="shared" si="9"/>
        <v xml:space="preserve"> </v>
      </c>
      <c r="Q90" s="230" t="str">
        <f t="shared" si="10"/>
        <v xml:space="preserve"> </v>
      </c>
      <c r="R90" s="275" t="str">
        <f t="shared" si="11"/>
        <v xml:space="preserve"> </v>
      </c>
      <c r="S90" s="230" t="str">
        <f t="shared" si="12"/>
        <v xml:space="preserve"> </v>
      </c>
    </row>
    <row r="91" spans="1:19" x14ac:dyDescent="0.2">
      <c r="A91" s="10" t="str">
        <f>IF(COUNTRY_INFO!A91=0," ",COUNTRY_INFO!A91)</f>
        <v>Ethiopia</v>
      </c>
      <c r="B91" s="10" t="str">
        <f>IF(COUNTRY_INFO!B91=0," ",COUNTRY_INFO!B91)</f>
        <v>AmharaNorth Gondar</v>
      </c>
      <c r="C91" s="10" t="str">
        <f>IF(COUNTRY_INFO!C91=0," ",COUNTRY_INFO!C91)</f>
        <v>East Belesa</v>
      </c>
      <c r="D91" s="11" t="str">
        <f>IF(OR(COUNTRY_INFO!$T$9:$T$1000="T1 (PZQ+ALB/MBD)",COUNTRY_INFO!$U$9:$U$1000="T1 (PZQ+ALB/MBD)"), "T1 (PZQ+ALB/MBD)", " ")</f>
        <v xml:space="preserve"> </v>
      </c>
      <c r="E91" s="289"/>
      <c r="F91" s="109"/>
      <c r="G91" s="56"/>
      <c r="H91" s="288"/>
      <c r="I91" s="288"/>
      <c r="J91" s="56"/>
      <c r="K91" s="11">
        <f t="shared" si="7"/>
        <v>0</v>
      </c>
      <c r="L91" s="56"/>
      <c r="M91" s="18"/>
      <c r="N91" s="59"/>
      <c r="O91" s="14">
        <f t="shared" si="8"/>
        <v>0</v>
      </c>
      <c r="P91" s="275" t="str">
        <f t="shared" si="9"/>
        <v xml:space="preserve"> </v>
      </c>
      <c r="Q91" s="230" t="str">
        <f t="shared" si="10"/>
        <v xml:space="preserve"> </v>
      </c>
      <c r="R91" s="275" t="str">
        <f t="shared" si="11"/>
        <v xml:space="preserve"> </v>
      </c>
      <c r="S91" s="230" t="str">
        <f t="shared" si="12"/>
        <v xml:space="preserve"> </v>
      </c>
    </row>
    <row r="92" spans="1:19" x14ac:dyDescent="0.2">
      <c r="A92" s="10" t="str">
        <f>IF(COUNTRY_INFO!A92=0," ",COUNTRY_INFO!A92)</f>
        <v>Ethiopia</v>
      </c>
      <c r="B92" s="10" t="str">
        <f>IF(COUNTRY_INFO!B92=0," ",COUNTRY_INFO!B92)</f>
        <v>AmharaNorth Gondar</v>
      </c>
      <c r="C92" s="10" t="str">
        <f>IF(COUNTRY_INFO!C92=0," ",COUNTRY_INFO!C92)</f>
        <v>East Dembia</v>
      </c>
      <c r="D92" s="11" t="str">
        <f>IF(OR(COUNTRY_INFO!$T$9:$T$1000="T1 (PZQ+ALB/MBD)",COUNTRY_INFO!$U$9:$U$1000="T1 (PZQ+ALB/MBD)"), "T1 (PZQ+ALB/MBD)", " ")</f>
        <v xml:space="preserve"> </v>
      </c>
      <c r="E92" s="289"/>
      <c r="F92" s="109"/>
      <c r="G92" s="56"/>
      <c r="H92" s="288"/>
      <c r="I92" s="288"/>
      <c r="J92" s="56"/>
      <c r="K92" s="11">
        <f t="shared" si="7"/>
        <v>0</v>
      </c>
      <c r="L92" s="56"/>
      <c r="M92" s="18"/>
      <c r="N92" s="59"/>
      <c r="O92" s="14">
        <f t="shared" si="8"/>
        <v>0</v>
      </c>
      <c r="P92" s="275" t="str">
        <f t="shared" si="9"/>
        <v xml:space="preserve"> </v>
      </c>
      <c r="Q92" s="230" t="str">
        <f t="shared" si="10"/>
        <v xml:space="preserve"> </v>
      </c>
      <c r="R92" s="275" t="str">
        <f t="shared" si="11"/>
        <v xml:space="preserve"> </v>
      </c>
      <c r="S92" s="230" t="str">
        <f t="shared" si="12"/>
        <v xml:space="preserve"> </v>
      </c>
    </row>
    <row r="93" spans="1:19" x14ac:dyDescent="0.2">
      <c r="A93" s="10" t="str">
        <f>IF(COUNTRY_INFO!A93=0," ",COUNTRY_INFO!A93)</f>
        <v>Ethiopia</v>
      </c>
      <c r="B93" s="10" t="str">
        <f>IF(COUNTRY_INFO!B93=0," ",COUNTRY_INFO!B93)</f>
        <v>AmharaNorth Gondar</v>
      </c>
      <c r="C93" s="10" t="str">
        <f>IF(COUNTRY_INFO!C93=0," ",COUNTRY_INFO!C93)</f>
        <v>Gendawuha</v>
      </c>
      <c r="D93" s="11" t="str">
        <f>IF(OR(COUNTRY_INFO!$T$9:$T$1000="T1 (PZQ+ALB/MBD)",COUNTRY_INFO!$U$9:$U$1000="T1 (PZQ+ALB/MBD)"), "T1 (PZQ+ALB/MBD)", " ")</f>
        <v xml:space="preserve"> </v>
      </c>
      <c r="E93" s="289"/>
      <c r="F93" s="109"/>
      <c r="G93" s="56"/>
      <c r="H93" s="288"/>
      <c r="I93" s="288"/>
      <c r="J93" s="56"/>
      <c r="K93" s="11">
        <f t="shared" si="7"/>
        <v>0</v>
      </c>
      <c r="L93" s="56"/>
      <c r="M93" s="18"/>
      <c r="N93" s="59"/>
      <c r="O93" s="14">
        <f t="shared" si="8"/>
        <v>0</v>
      </c>
      <c r="P93" s="275" t="str">
        <f t="shared" si="9"/>
        <v xml:space="preserve"> </v>
      </c>
      <c r="Q93" s="230" t="str">
        <f t="shared" si="10"/>
        <v xml:space="preserve"> </v>
      </c>
      <c r="R93" s="275" t="str">
        <f t="shared" si="11"/>
        <v xml:space="preserve"> </v>
      </c>
      <c r="S93" s="230" t="str">
        <f t="shared" si="12"/>
        <v xml:space="preserve"> </v>
      </c>
    </row>
    <row r="94" spans="1:19" x14ac:dyDescent="0.2">
      <c r="A94" s="10" t="str">
        <f>IF(COUNTRY_INFO!A94=0," ",COUNTRY_INFO!A94)</f>
        <v>Ethiopia</v>
      </c>
      <c r="B94" s="10" t="str">
        <f>IF(COUNTRY_INFO!B94=0," ",COUNTRY_INFO!B94)</f>
        <v>AmharaNorth Gondar</v>
      </c>
      <c r="C94" s="10" t="str">
        <f>IF(COUNTRY_INFO!C94=0," ",COUNTRY_INFO!C94)</f>
        <v>Gondar town</v>
      </c>
      <c r="D94" s="11" t="str">
        <f>IF(OR(COUNTRY_INFO!$T$9:$T$1000="T1 (PZQ+ALB/MBD)",COUNTRY_INFO!$U$9:$U$1000="T1 (PZQ+ALB/MBD)"), "T1 (PZQ+ALB/MBD)", " ")</f>
        <v>T1 (PZQ+ALB/MBD)</v>
      </c>
      <c r="E94" s="289" t="s">
        <v>1192</v>
      </c>
      <c r="F94" s="300">
        <f>'T2'!E94</f>
        <v>0</v>
      </c>
      <c r="G94" s="56"/>
      <c r="H94" s="295"/>
      <c r="I94" s="288"/>
      <c r="J94" s="56"/>
      <c r="K94" s="11">
        <f t="shared" si="7"/>
        <v>0</v>
      </c>
      <c r="L94" s="56"/>
      <c r="M94" s="18"/>
      <c r="N94" s="59"/>
      <c r="O94" s="14"/>
      <c r="P94" s="275" t="str">
        <f t="shared" si="9"/>
        <v xml:space="preserve"> </v>
      </c>
      <c r="Q94" s="230" t="str">
        <f t="shared" si="10"/>
        <v xml:space="preserve"> </v>
      </c>
      <c r="R94" s="275" t="str">
        <f t="shared" si="11"/>
        <v xml:space="preserve"> </v>
      </c>
      <c r="S94" s="230" t="str">
        <f t="shared" si="12"/>
        <v xml:space="preserve"> </v>
      </c>
    </row>
    <row r="95" spans="1:19" x14ac:dyDescent="0.2">
      <c r="A95" s="10" t="str">
        <f>IF(COUNTRY_INFO!A95=0," ",COUNTRY_INFO!A95)</f>
        <v>Ethiopia</v>
      </c>
      <c r="B95" s="10" t="str">
        <f>IF(COUNTRY_INFO!B95=0," ",COUNTRY_INFO!B95)</f>
        <v>AmharaNorth Gondar</v>
      </c>
      <c r="C95" s="10" t="str">
        <f>IF(COUNTRY_INFO!C95=0," ",COUNTRY_INFO!C95)</f>
        <v>Gondar Zuriya</v>
      </c>
      <c r="D95" s="11" t="str">
        <f>IF(OR(COUNTRY_INFO!$T$9:$T$1000="T1 (PZQ+ALB/MBD)",COUNTRY_INFO!$U$9:$U$1000="T1 (PZQ+ALB/MBD)"), "T1 (PZQ+ALB/MBD)", " ")</f>
        <v xml:space="preserve"> </v>
      </c>
      <c r="E95" s="289"/>
      <c r="F95" s="109"/>
      <c r="G95" s="56"/>
      <c r="H95" s="288"/>
      <c r="I95" s="288"/>
      <c r="J95" s="56"/>
      <c r="K95" s="11">
        <f t="shared" si="7"/>
        <v>0</v>
      </c>
      <c r="L95" s="56"/>
      <c r="M95" s="18"/>
      <c r="N95" s="59"/>
      <c r="O95" s="14">
        <f t="shared" si="8"/>
        <v>0</v>
      </c>
      <c r="P95" s="275" t="str">
        <f t="shared" si="9"/>
        <v xml:space="preserve"> </v>
      </c>
      <c r="Q95" s="230" t="str">
        <f t="shared" si="10"/>
        <v xml:space="preserve"> </v>
      </c>
      <c r="R95" s="275" t="str">
        <f t="shared" si="11"/>
        <v xml:space="preserve"> </v>
      </c>
      <c r="S95" s="230" t="str">
        <f t="shared" si="12"/>
        <v xml:space="preserve"> </v>
      </c>
    </row>
    <row r="96" spans="1:19" x14ac:dyDescent="0.2">
      <c r="A96" s="10" t="str">
        <f>IF(COUNTRY_INFO!A96=0," ",COUNTRY_INFO!A96)</f>
        <v>Ethiopia</v>
      </c>
      <c r="B96" s="10" t="str">
        <f>IF(COUNTRY_INFO!B96=0," ",COUNTRY_INFO!B96)</f>
        <v>AmharaNorth Gondar</v>
      </c>
      <c r="C96" s="10" t="str">
        <f>IF(COUNTRY_INFO!C96=0," ",COUNTRY_INFO!C96)</f>
        <v>Janamora</v>
      </c>
      <c r="D96" s="11" t="str">
        <f>IF(OR(COUNTRY_INFO!$T$9:$T$1000="T1 (PZQ+ALB/MBD)",COUNTRY_INFO!$U$9:$U$1000="T1 (PZQ+ALB/MBD)"), "T1 (PZQ+ALB/MBD)", " ")</f>
        <v xml:space="preserve"> </v>
      </c>
      <c r="E96" s="289"/>
      <c r="F96" s="109"/>
      <c r="G96" s="56"/>
      <c r="H96" s="288"/>
      <c r="I96" s="288"/>
      <c r="J96" s="56"/>
      <c r="K96" s="11">
        <f t="shared" si="7"/>
        <v>0</v>
      </c>
      <c r="L96" s="56"/>
      <c r="M96" s="18"/>
      <c r="N96" s="59"/>
      <c r="O96" s="14">
        <f t="shared" si="8"/>
        <v>0</v>
      </c>
      <c r="P96" s="275" t="str">
        <f t="shared" si="9"/>
        <v xml:space="preserve"> </v>
      </c>
      <c r="Q96" s="230" t="str">
        <f t="shared" si="10"/>
        <v xml:space="preserve"> </v>
      </c>
      <c r="R96" s="275" t="str">
        <f t="shared" si="11"/>
        <v xml:space="preserve"> </v>
      </c>
      <c r="S96" s="230" t="str">
        <f t="shared" si="12"/>
        <v xml:space="preserve"> </v>
      </c>
    </row>
    <row r="97" spans="1:19" x14ac:dyDescent="0.2">
      <c r="A97" s="10" t="str">
        <f>IF(COUNTRY_INFO!A97=0," ",COUNTRY_INFO!A97)</f>
        <v>Ethiopia</v>
      </c>
      <c r="B97" s="10" t="str">
        <f>IF(COUNTRY_INFO!B97=0," ",COUNTRY_INFO!B97)</f>
        <v>AmharaNorth Gondar</v>
      </c>
      <c r="C97" s="10" t="str">
        <f>IF(COUNTRY_INFO!C97=0," ",COUNTRY_INFO!C97)</f>
        <v>Kinfazbegela</v>
      </c>
      <c r="D97" s="11" t="str">
        <f>IF(OR(COUNTRY_INFO!$T$9:$T$1000="T1 (PZQ+ALB/MBD)",COUNTRY_INFO!$U$9:$U$1000="T1 (PZQ+ALB/MBD)"), "T1 (PZQ+ALB/MBD)", " ")</f>
        <v xml:space="preserve"> </v>
      </c>
      <c r="E97" s="289"/>
      <c r="F97" s="109"/>
      <c r="G97" s="56"/>
      <c r="H97" s="288"/>
      <c r="I97" s="288"/>
      <c r="J97" s="56"/>
      <c r="K97" s="11">
        <f t="shared" si="7"/>
        <v>0</v>
      </c>
      <c r="L97" s="56"/>
      <c r="M97" s="18"/>
      <c r="N97" s="59"/>
      <c r="O97" s="14">
        <f t="shared" si="8"/>
        <v>0</v>
      </c>
      <c r="P97" s="275" t="str">
        <f t="shared" si="9"/>
        <v xml:space="preserve"> </v>
      </c>
      <c r="Q97" s="230" t="str">
        <f t="shared" si="10"/>
        <v xml:space="preserve"> </v>
      </c>
      <c r="R97" s="275" t="str">
        <f t="shared" si="11"/>
        <v xml:space="preserve"> </v>
      </c>
      <c r="S97" s="230" t="str">
        <f t="shared" si="12"/>
        <v xml:space="preserve"> </v>
      </c>
    </row>
    <row r="98" spans="1:19" x14ac:dyDescent="0.2">
      <c r="A98" s="10" t="str">
        <f>IF(COUNTRY_INFO!A98=0," ",COUNTRY_INFO!A98)</f>
        <v>Ethiopia</v>
      </c>
      <c r="B98" s="10" t="str">
        <f>IF(COUNTRY_INFO!B98=0," ",COUNTRY_INFO!B98)</f>
        <v>AmharaNorth Gondar</v>
      </c>
      <c r="C98" s="10" t="str">
        <f>IF(COUNTRY_INFO!C98=0," ",COUNTRY_INFO!C98)</f>
        <v>Lay Armachiho</v>
      </c>
      <c r="D98" s="11" t="str">
        <f>IF(OR(COUNTRY_INFO!$T$9:$T$1000="T1 (PZQ+ALB/MBD)",COUNTRY_INFO!$U$9:$U$1000="T1 (PZQ+ALB/MBD)"), "T1 (PZQ+ALB/MBD)", " ")</f>
        <v xml:space="preserve"> </v>
      </c>
      <c r="E98" s="289"/>
      <c r="F98" s="109"/>
      <c r="G98" s="56"/>
      <c r="H98" s="288"/>
      <c r="I98" s="288"/>
      <c r="J98" s="56"/>
      <c r="K98" s="11">
        <f t="shared" si="7"/>
        <v>0</v>
      </c>
      <c r="L98" s="56"/>
      <c r="M98" s="18"/>
      <c r="N98" s="59"/>
      <c r="O98" s="14">
        <f t="shared" si="8"/>
        <v>0</v>
      </c>
      <c r="P98" s="275" t="str">
        <f t="shared" si="9"/>
        <v xml:space="preserve"> </v>
      </c>
      <c r="Q98" s="230" t="str">
        <f t="shared" si="10"/>
        <v xml:space="preserve"> </v>
      </c>
      <c r="R98" s="275" t="str">
        <f t="shared" si="11"/>
        <v xml:space="preserve"> </v>
      </c>
      <c r="S98" s="230" t="str">
        <f t="shared" si="12"/>
        <v xml:space="preserve"> </v>
      </c>
    </row>
    <row r="99" spans="1:19" x14ac:dyDescent="0.2">
      <c r="A99" s="10" t="str">
        <f>IF(COUNTRY_INFO!A99=0," ",COUNTRY_INFO!A99)</f>
        <v>Ethiopia</v>
      </c>
      <c r="B99" s="10" t="str">
        <f>IF(COUNTRY_INFO!B99=0," ",COUNTRY_INFO!B99)</f>
        <v>AmharaNorth Gondar</v>
      </c>
      <c r="C99" s="10" t="str">
        <f>IF(COUNTRY_INFO!C99=0," ",COUNTRY_INFO!C99)</f>
        <v>Metema</v>
      </c>
      <c r="D99" s="11" t="str">
        <f>IF(OR(COUNTRY_INFO!$T$9:$T$1000="T1 (PZQ+ALB/MBD)",COUNTRY_INFO!$U$9:$U$1000="T1 (PZQ+ALB/MBD)"), "T1 (PZQ+ALB/MBD)", " ")</f>
        <v>T1 (PZQ+ALB/MBD)</v>
      </c>
      <c r="E99" s="289" t="s">
        <v>1192</v>
      </c>
      <c r="F99" s="300">
        <f>'T2'!E99</f>
        <v>0</v>
      </c>
      <c r="G99" s="56"/>
      <c r="H99" s="288">
        <v>43516</v>
      </c>
      <c r="I99" s="302">
        <v>43516</v>
      </c>
      <c r="J99" s="56"/>
      <c r="K99" s="11">
        <f t="shared" si="7"/>
        <v>43516</v>
      </c>
      <c r="L99" s="56"/>
      <c r="M99" s="18">
        <v>39634</v>
      </c>
      <c r="N99" s="59">
        <v>73211</v>
      </c>
      <c r="O99" s="14">
        <f t="shared" si="8"/>
        <v>112845</v>
      </c>
      <c r="P99" s="275" t="str">
        <f t="shared" si="9"/>
        <v xml:space="preserve"> </v>
      </c>
      <c r="Q99" s="293">
        <f t="shared" si="10"/>
        <v>91.079143303612469</v>
      </c>
      <c r="R99" s="293" t="str">
        <f t="shared" si="11"/>
        <v xml:space="preserve"> </v>
      </c>
      <c r="S99" s="293">
        <f t="shared" si="12"/>
        <v>259.31841161871495</v>
      </c>
    </row>
    <row r="100" spans="1:19" x14ac:dyDescent="0.2">
      <c r="A100" s="10" t="str">
        <f>IF(COUNTRY_INFO!A100=0," ",COUNTRY_INFO!A100)</f>
        <v>Ethiopia</v>
      </c>
      <c r="B100" s="10" t="str">
        <f>IF(COUNTRY_INFO!B100=0," ",COUNTRY_INFO!B100)</f>
        <v>AmharaNorth Gondar</v>
      </c>
      <c r="C100" s="10" t="str">
        <f>IF(COUNTRY_INFO!C100=0," ",COUNTRY_INFO!C100)</f>
        <v>Mirab Belesa</v>
      </c>
      <c r="D100" s="11" t="str">
        <f>IF(OR(COUNTRY_INFO!$T$9:$T$1000="T1 (PZQ+ALB/MBD)",COUNTRY_INFO!$U$9:$U$1000="T1 (PZQ+ALB/MBD)"), "T1 (PZQ+ALB/MBD)", " ")</f>
        <v>T1 (PZQ+ALB/MBD)</v>
      </c>
      <c r="E100" s="289" t="s">
        <v>1192</v>
      </c>
      <c r="F100" s="300">
        <f>'T2'!E100</f>
        <v>0</v>
      </c>
      <c r="G100" s="56"/>
      <c r="H100" s="295"/>
      <c r="I100" s="288"/>
      <c r="J100" s="56"/>
      <c r="K100" s="11">
        <f t="shared" si="7"/>
        <v>0</v>
      </c>
      <c r="L100" s="56"/>
      <c r="M100" s="18"/>
      <c r="N100" s="59"/>
      <c r="O100" s="14"/>
      <c r="P100" s="275" t="str">
        <f t="shared" si="9"/>
        <v xml:space="preserve"> </v>
      </c>
      <c r="Q100" s="230" t="str">
        <f t="shared" si="10"/>
        <v xml:space="preserve"> </v>
      </c>
      <c r="R100" s="275" t="str">
        <f t="shared" si="11"/>
        <v xml:space="preserve"> </v>
      </c>
      <c r="S100" s="230" t="str">
        <f t="shared" si="12"/>
        <v xml:space="preserve"> </v>
      </c>
    </row>
    <row r="101" spans="1:19" x14ac:dyDescent="0.2">
      <c r="A101" s="10" t="str">
        <f>IF(COUNTRY_INFO!A101=0," ",COUNTRY_INFO!A101)</f>
        <v>Ethiopia</v>
      </c>
      <c r="B101" s="10" t="str">
        <f>IF(COUNTRY_INFO!B101=0," ",COUNTRY_INFO!B101)</f>
        <v>AmharaNorth Gondar</v>
      </c>
      <c r="C101" s="10" t="str">
        <f>IF(COUNTRY_INFO!C101=0," ",COUNTRY_INFO!C101)</f>
        <v>Quara</v>
      </c>
      <c r="D101" s="11" t="str">
        <f>IF(OR(COUNTRY_INFO!$T$9:$T$1000="T1 (PZQ+ALB/MBD)",COUNTRY_INFO!$U$9:$U$1000="T1 (PZQ+ALB/MBD)"), "T1 (PZQ+ALB/MBD)", " ")</f>
        <v>T1 (PZQ+ALB/MBD)</v>
      </c>
      <c r="E101" s="289" t="s">
        <v>1192</v>
      </c>
      <c r="F101" s="300">
        <f>'T2'!E101</f>
        <v>0</v>
      </c>
      <c r="G101" s="56"/>
      <c r="H101" s="295"/>
      <c r="I101" s="288"/>
      <c r="J101" s="56"/>
      <c r="K101" s="11">
        <f t="shared" si="7"/>
        <v>0</v>
      </c>
      <c r="L101" s="56"/>
      <c r="M101" s="18"/>
      <c r="N101" s="59"/>
      <c r="O101" s="14"/>
      <c r="P101" s="275" t="str">
        <f t="shared" si="9"/>
        <v xml:space="preserve"> </v>
      </c>
      <c r="Q101" s="230" t="str">
        <f t="shared" si="10"/>
        <v xml:space="preserve"> </v>
      </c>
      <c r="R101" s="275" t="str">
        <f t="shared" si="11"/>
        <v xml:space="preserve"> </v>
      </c>
      <c r="S101" s="230" t="str">
        <f t="shared" si="12"/>
        <v xml:space="preserve"> </v>
      </c>
    </row>
    <row r="102" spans="1:19" x14ac:dyDescent="0.2">
      <c r="A102" s="10" t="str">
        <f>IF(COUNTRY_INFO!A102=0," ",COUNTRY_INFO!A102)</f>
        <v>Ethiopia</v>
      </c>
      <c r="B102" s="10" t="str">
        <f>IF(COUNTRY_INFO!B102=0," ",COUNTRY_INFO!B102)</f>
        <v>AmharaNorth Gondar</v>
      </c>
      <c r="C102" s="10" t="str">
        <f>IF(COUNTRY_INFO!C102=0," ",COUNTRY_INFO!C102)</f>
        <v>Tach Armachiho</v>
      </c>
      <c r="D102" s="11" t="str">
        <f>IF(OR(COUNTRY_INFO!$T$9:$T$1000="T1 (PZQ+ALB/MBD)",COUNTRY_INFO!$U$9:$U$1000="T1 (PZQ+ALB/MBD)"), "T1 (PZQ+ALB/MBD)", " ")</f>
        <v>T1 (PZQ+ALB/MBD)</v>
      </c>
      <c r="E102" s="289" t="s">
        <v>1192</v>
      </c>
      <c r="F102" s="300">
        <f>'T2'!E102</f>
        <v>0</v>
      </c>
      <c r="G102" s="56"/>
      <c r="H102" s="288">
        <v>46414</v>
      </c>
      <c r="I102" s="302">
        <v>46414</v>
      </c>
      <c r="J102" s="56"/>
      <c r="K102" s="11">
        <f t="shared" si="7"/>
        <v>46414</v>
      </c>
      <c r="L102" s="56"/>
      <c r="M102" s="18">
        <v>42032</v>
      </c>
      <c r="N102" s="59">
        <v>64321</v>
      </c>
      <c r="O102" s="14">
        <f t="shared" si="8"/>
        <v>106353</v>
      </c>
      <c r="P102" s="275" t="str">
        <f t="shared" si="9"/>
        <v xml:space="preserve"> </v>
      </c>
      <c r="Q102" s="293">
        <f t="shared" si="10"/>
        <v>90.558883095617702</v>
      </c>
      <c r="R102" s="293" t="str">
        <f t="shared" si="11"/>
        <v xml:space="preserve"> </v>
      </c>
      <c r="S102" s="293">
        <f t="shared" si="12"/>
        <v>229.13991468091527</v>
      </c>
    </row>
    <row r="103" spans="1:19" x14ac:dyDescent="0.2">
      <c r="A103" s="10" t="str">
        <f>IF(COUNTRY_INFO!A103=0," ",COUNTRY_INFO!A103)</f>
        <v>Ethiopia</v>
      </c>
      <c r="B103" s="10" t="str">
        <f>IF(COUNTRY_INFO!B103=0," ",COUNTRY_INFO!B103)</f>
        <v>AmharaNorth Gondar</v>
      </c>
      <c r="C103" s="10" t="str">
        <f>IF(COUNTRY_INFO!C103=0," ",COUNTRY_INFO!C103)</f>
        <v>Takusa</v>
      </c>
      <c r="D103" s="11" t="str">
        <f>IF(OR(COUNTRY_INFO!$T$9:$T$1000="T1 (PZQ+ALB/MBD)",COUNTRY_INFO!$U$9:$U$1000="T1 (PZQ+ALB/MBD)"), "T1 (PZQ+ALB/MBD)", " ")</f>
        <v>T1 (PZQ+ALB/MBD)</v>
      </c>
      <c r="E103" s="289" t="s">
        <v>1192</v>
      </c>
      <c r="F103" s="300">
        <f>'T2'!E103</f>
        <v>0</v>
      </c>
      <c r="G103" s="56"/>
      <c r="H103" s="288">
        <v>51052</v>
      </c>
      <c r="I103" s="302">
        <v>51052</v>
      </c>
      <c r="J103" s="56"/>
      <c r="K103" s="11">
        <f t="shared" si="7"/>
        <v>51052</v>
      </c>
      <c r="L103" s="56"/>
      <c r="M103" s="18">
        <v>47485</v>
      </c>
      <c r="N103" s="59">
        <v>83271</v>
      </c>
      <c r="O103" s="14">
        <f t="shared" si="8"/>
        <v>130756</v>
      </c>
      <c r="P103" s="275" t="str">
        <f t="shared" si="9"/>
        <v xml:space="preserve"> </v>
      </c>
      <c r="Q103" s="293">
        <f t="shared" si="10"/>
        <v>93.013006346470263</v>
      </c>
      <c r="R103" s="293" t="str">
        <f t="shared" si="11"/>
        <v xml:space="preserve"> </v>
      </c>
      <c r="S103" s="293">
        <f t="shared" si="12"/>
        <v>256.12316853404371</v>
      </c>
    </row>
    <row r="104" spans="1:19" x14ac:dyDescent="0.2">
      <c r="A104" s="10" t="str">
        <f>IF(COUNTRY_INFO!A104=0," ",COUNTRY_INFO!A104)</f>
        <v>Ethiopia</v>
      </c>
      <c r="B104" s="10" t="str">
        <f>IF(COUNTRY_INFO!B104=0," ",COUNTRY_INFO!B104)</f>
        <v>AmharaNorth Gondar</v>
      </c>
      <c r="C104" s="10" t="str">
        <f>IF(COUNTRY_INFO!C104=0," ",COUNTRY_INFO!C104)</f>
        <v>Tegedie</v>
      </c>
      <c r="D104" s="11" t="str">
        <f>IF(OR(COUNTRY_INFO!$T$9:$T$1000="T1 (PZQ+ALB/MBD)",COUNTRY_INFO!$U$9:$U$1000="T1 (PZQ+ALB/MBD)"), "T1 (PZQ+ALB/MBD)", " ")</f>
        <v>T1 (PZQ+ALB/MBD)</v>
      </c>
      <c r="E104" s="289" t="s">
        <v>1192</v>
      </c>
      <c r="F104" s="300">
        <f>'T2'!E104</f>
        <v>0</v>
      </c>
      <c r="G104" s="56"/>
      <c r="H104" s="288">
        <v>27248</v>
      </c>
      <c r="I104" s="302">
        <v>27248</v>
      </c>
      <c r="J104" s="56"/>
      <c r="K104" s="11">
        <f t="shared" si="7"/>
        <v>27248</v>
      </c>
      <c r="L104" s="56"/>
      <c r="M104" s="18">
        <v>24451</v>
      </c>
      <c r="N104" s="59">
        <v>48323</v>
      </c>
      <c r="O104" s="14">
        <f t="shared" si="8"/>
        <v>72774</v>
      </c>
      <c r="P104" s="275" t="str">
        <f t="shared" si="9"/>
        <v xml:space="preserve"> </v>
      </c>
      <c r="Q104" s="293">
        <f t="shared" si="10"/>
        <v>89.73502642395772</v>
      </c>
      <c r="R104" s="293" t="str">
        <f t="shared" si="11"/>
        <v xml:space="preserve"> </v>
      </c>
      <c r="S104" s="293">
        <f t="shared" si="12"/>
        <v>267.08015267175568</v>
      </c>
    </row>
    <row r="105" spans="1:19" x14ac:dyDescent="0.2">
      <c r="A105" s="10" t="str">
        <f>IF(COUNTRY_INFO!A105=0," ",COUNTRY_INFO!A105)</f>
        <v>Ethiopia</v>
      </c>
      <c r="B105" s="10" t="str">
        <f>IF(COUNTRY_INFO!B105=0," ",COUNTRY_INFO!B105)</f>
        <v>AmharaNorth Gondar</v>
      </c>
      <c r="C105" s="10" t="str">
        <f>IF(COUNTRY_INFO!C105=0," ",COUNTRY_INFO!C105)</f>
        <v>Telemt</v>
      </c>
      <c r="D105" s="11" t="str">
        <f>IF(OR(COUNTRY_INFO!$T$9:$T$1000="T1 (PZQ+ALB/MBD)",COUNTRY_INFO!$U$9:$U$1000="T1 (PZQ+ALB/MBD)"), "T1 (PZQ+ALB/MBD)", " ")</f>
        <v>T1 (PZQ+ALB/MBD)</v>
      </c>
      <c r="E105" s="289" t="s">
        <v>1192</v>
      </c>
      <c r="F105" s="300">
        <f>'T2'!E105</f>
        <v>0</v>
      </c>
      <c r="G105" s="56"/>
      <c r="H105" s="288">
        <v>28066</v>
      </c>
      <c r="I105" s="302">
        <v>28066</v>
      </c>
      <c r="J105" s="56"/>
      <c r="K105" s="11">
        <f t="shared" si="7"/>
        <v>28066</v>
      </c>
      <c r="L105" s="56"/>
      <c r="M105" s="18">
        <v>25698</v>
      </c>
      <c r="N105" s="59">
        <v>42345</v>
      </c>
      <c r="O105" s="14">
        <f t="shared" si="8"/>
        <v>68043</v>
      </c>
      <c r="P105" s="275" t="str">
        <f t="shared" si="9"/>
        <v xml:space="preserve"> </v>
      </c>
      <c r="Q105" s="293">
        <f t="shared" si="10"/>
        <v>91.56274495831255</v>
      </c>
      <c r="R105" s="293" t="str">
        <f t="shared" si="11"/>
        <v xml:space="preserve"> </v>
      </c>
      <c r="S105" s="293">
        <f t="shared" si="12"/>
        <v>242.43925033848782</v>
      </c>
    </row>
    <row r="106" spans="1:19" x14ac:dyDescent="0.2">
      <c r="A106" s="10" t="str">
        <f>IF(COUNTRY_INFO!A106=0," ",COUNTRY_INFO!A106)</f>
        <v>Ethiopia</v>
      </c>
      <c r="B106" s="10" t="str">
        <f>IF(COUNTRY_INFO!B106=0," ",COUNTRY_INFO!B106)</f>
        <v>AmharaNorth Gondar</v>
      </c>
      <c r="C106" s="10" t="str">
        <f>IF(COUNTRY_INFO!C106=0," ",COUNTRY_INFO!C106)</f>
        <v>West Armachoho</v>
      </c>
      <c r="D106" s="11" t="str">
        <f>IF(OR(COUNTRY_INFO!$T$9:$T$1000="T1 (PZQ+ALB/MBD)",COUNTRY_INFO!$U$9:$U$1000="T1 (PZQ+ALB/MBD)"), "T1 (PZQ+ALB/MBD)", " ")</f>
        <v>T1 (PZQ+ALB/MBD)</v>
      </c>
      <c r="E106" s="289" t="s">
        <v>1192</v>
      </c>
      <c r="F106" s="300">
        <f>'T2'!E106</f>
        <v>0</v>
      </c>
      <c r="G106" s="56"/>
      <c r="H106" s="288">
        <v>15135</v>
      </c>
      <c r="I106" s="302">
        <v>15135</v>
      </c>
      <c r="J106" s="56"/>
      <c r="K106" s="11">
        <f t="shared" si="7"/>
        <v>15135</v>
      </c>
      <c r="L106" s="56"/>
      <c r="M106" s="18">
        <v>11028</v>
      </c>
      <c r="N106" s="59">
        <v>19230</v>
      </c>
      <c r="O106" s="14">
        <f t="shared" si="8"/>
        <v>30258</v>
      </c>
      <c r="P106" s="275" t="str">
        <f t="shared" si="9"/>
        <v xml:space="preserve"> </v>
      </c>
      <c r="Q106" s="230">
        <f t="shared" si="10"/>
        <v>72.864222001982156</v>
      </c>
      <c r="R106" s="275" t="str">
        <f t="shared" si="11"/>
        <v xml:space="preserve"> </v>
      </c>
      <c r="S106" s="230">
        <f t="shared" si="12"/>
        <v>199.9207135777998</v>
      </c>
    </row>
    <row r="107" spans="1:19" x14ac:dyDescent="0.2">
      <c r="A107" s="10" t="str">
        <f>IF(COUNTRY_INFO!A107=0," ",COUNTRY_INFO!A107)</f>
        <v>Ethiopia</v>
      </c>
      <c r="B107" s="10" t="str">
        <f>IF(COUNTRY_INFO!B107=0," ",COUNTRY_INFO!B107)</f>
        <v>AmharaNorth Gondar</v>
      </c>
      <c r="C107" s="10" t="str">
        <f>IF(COUNTRY_INFO!C107=0," ",COUNTRY_INFO!C107)</f>
        <v>West Dembia</v>
      </c>
      <c r="D107" s="11" t="str">
        <f>IF(OR(COUNTRY_INFO!$T$9:$T$1000="T1 (PZQ+ALB/MBD)",COUNTRY_INFO!$U$9:$U$1000="T1 (PZQ+ALB/MBD)"), "T1 (PZQ+ALB/MBD)", " ")</f>
        <v xml:space="preserve"> </v>
      </c>
      <c r="E107" s="289"/>
      <c r="F107" s="109"/>
      <c r="G107" s="56"/>
      <c r="H107" s="288"/>
      <c r="I107" s="288"/>
      <c r="J107" s="56"/>
      <c r="K107" s="11">
        <f t="shared" si="7"/>
        <v>0</v>
      </c>
      <c r="L107" s="56"/>
      <c r="M107" s="18"/>
      <c r="N107" s="59"/>
      <c r="O107" s="14">
        <f t="shared" si="8"/>
        <v>0</v>
      </c>
      <c r="P107" s="275" t="str">
        <f t="shared" si="9"/>
        <v xml:space="preserve"> </v>
      </c>
      <c r="Q107" s="230" t="str">
        <f t="shared" si="10"/>
        <v xml:space="preserve"> </v>
      </c>
      <c r="R107" s="275" t="str">
        <f t="shared" si="11"/>
        <v xml:space="preserve"> </v>
      </c>
      <c r="S107" s="230" t="str">
        <f t="shared" si="12"/>
        <v xml:space="preserve"> </v>
      </c>
    </row>
    <row r="108" spans="1:19" x14ac:dyDescent="0.2">
      <c r="A108" s="10" t="str">
        <f>IF(COUNTRY_INFO!A108=0," ",COUNTRY_INFO!A108)</f>
        <v>Ethiopia</v>
      </c>
      <c r="B108" s="10" t="str">
        <f>IF(COUNTRY_INFO!B108=0," ",COUNTRY_INFO!B108)</f>
        <v>AmharaNorth Gondar</v>
      </c>
      <c r="C108" s="10" t="str">
        <f>IF(COUNTRY_INFO!C108=0," ",COUNTRY_INFO!C108)</f>
        <v>Wogera</v>
      </c>
      <c r="D108" s="11" t="str">
        <f>IF(OR(COUNTRY_INFO!$T$9:$T$1000="T1 (PZQ+ALB/MBD)",COUNTRY_INFO!$U$9:$U$1000="T1 (PZQ+ALB/MBD)"), "T1 (PZQ+ALB/MBD)", " ")</f>
        <v>T1 (PZQ+ALB/MBD)</v>
      </c>
      <c r="E108" s="289" t="s">
        <v>1192</v>
      </c>
      <c r="F108" s="300">
        <f>'T2'!E108</f>
        <v>0</v>
      </c>
      <c r="G108" s="56"/>
      <c r="H108" s="295"/>
      <c r="I108" s="288"/>
      <c r="J108" s="56"/>
      <c r="K108" s="11">
        <f t="shared" si="7"/>
        <v>0</v>
      </c>
      <c r="L108" s="56"/>
      <c r="M108" s="18"/>
      <c r="N108" s="59"/>
      <c r="O108" s="14"/>
      <c r="P108" s="275" t="str">
        <f t="shared" si="9"/>
        <v xml:space="preserve"> </v>
      </c>
      <c r="Q108" s="230" t="str">
        <f t="shared" si="10"/>
        <v xml:space="preserve"> </v>
      </c>
      <c r="R108" s="275" t="str">
        <f t="shared" si="11"/>
        <v xml:space="preserve"> </v>
      </c>
      <c r="S108" s="230" t="str">
        <f t="shared" si="12"/>
        <v xml:space="preserve"> </v>
      </c>
    </row>
    <row r="109" spans="1:19" x14ac:dyDescent="0.2">
      <c r="A109" s="10" t="str">
        <f>IF(COUNTRY_INFO!A109=0," ",COUNTRY_INFO!A109)</f>
        <v>Ethiopia</v>
      </c>
      <c r="B109" s="10" t="str">
        <f>IF(COUNTRY_INFO!B109=0," ",COUNTRY_INFO!B109)</f>
        <v>AmharaNorth Shoa</v>
      </c>
      <c r="C109" s="10" t="str">
        <f>IF(COUNTRY_INFO!C109=0," ",COUNTRY_INFO!C109)</f>
        <v>Angolelna tera</v>
      </c>
      <c r="D109" s="11" t="str">
        <f>IF(OR(COUNTRY_INFO!$T$9:$T$1000="T1 (PZQ+ALB/MBD)",COUNTRY_INFO!$U$9:$U$1000="T1 (PZQ+ALB/MBD)"), "T1 (PZQ+ALB/MBD)", " ")</f>
        <v xml:space="preserve"> </v>
      </c>
      <c r="E109" s="289"/>
      <c r="F109" s="109"/>
      <c r="G109" s="56"/>
      <c r="H109" s="288"/>
      <c r="I109" s="288"/>
      <c r="J109" s="56"/>
      <c r="K109" s="11">
        <f t="shared" si="7"/>
        <v>0</v>
      </c>
      <c r="L109" s="56"/>
      <c r="M109" s="18"/>
      <c r="N109" s="59"/>
      <c r="O109" s="14">
        <f t="shared" si="8"/>
        <v>0</v>
      </c>
      <c r="P109" s="275" t="str">
        <f t="shared" si="9"/>
        <v xml:space="preserve"> </v>
      </c>
      <c r="Q109" s="230" t="str">
        <f t="shared" si="10"/>
        <v xml:space="preserve"> </v>
      </c>
      <c r="R109" s="275" t="str">
        <f t="shared" si="11"/>
        <v xml:space="preserve"> </v>
      </c>
      <c r="S109" s="230" t="str">
        <f t="shared" si="12"/>
        <v xml:space="preserve"> </v>
      </c>
    </row>
    <row r="110" spans="1:19" x14ac:dyDescent="0.2">
      <c r="A110" s="10" t="str">
        <f>IF(COUNTRY_INFO!A110=0," ",COUNTRY_INFO!A110)</f>
        <v>Ethiopia</v>
      </c>
      <c r="B110" s="10" t="str">
        <f>IF(COUNTRY_INFO!B110=0," ",COUNTRY_INFO!B110)</f>
        <v>AmharaNorth Shoa</v>
      </c>
      <c r="C110" s="10" t="str">
        <f>IF(COUNTRY_INFO!C110=0," ",COUNTRY_INFO!C110)</f>
        <v>Ankober</v>
      </c>
      <c r="D110" s="11" t="str">
        <f>IF(OR(COUNTRY_INFO!$T$9:$T$1000="T1 (PZQ+ALB/MBD)",COUNTRY_INFO!$U$9:$U$1000="T1 (PZQ+ALB/MBD)"), "T1 (PZQ+ALB/MBD)", " ")</f>
        <v xml:space="preserve"> </v>
      </c>
      <c r="E110" s="289"/>
      <c r="F110" s="109"/>
      <c r="G110" s="56"/>
      <c r="H110" s="288"/>
      <c r="I110" s="288"/>
      <c r="J110" s="56"/>
      <c r="K110" s="11">
        <f t="shared" si="7"/>
        <v>0</v>
      </c>
      <c r="L110" s="56"/>
      <c r="M110" s="18"/>
      <c r="N110" s="59"/>
      <c r="O110" s="14">
        <f t="shared" si="8"/>
        <v>0</v>
      </c>
      <c r="P110" s="275" t="str">
        <f t="shared" si="9"/>
        <v xml:space="preserve"> </v>
      </c>
      <c r="Q110" s="230" t="str">
        <f t="shared" si="10"/>
        <v xml:space="preserve"> </v>
      </c>
      <c r="R110" s="275" t="str">
        <f t="shared" si="11"/>
        <v xml:space="preserve"> </v>
      </c>
      <c r="S110" s="230" t="str">
        <f t="shared" si="12"/>
        <v xml:space="preserve"> </v>
      </c>
    </row>
    <row r="111" spans="1:19" x14ac:dyDescent="0.2">
      <c r="A111" s="10" t="str">
        <f>IF(COUNTRY_INFO!A111=0," ",COUNTRY_INFO!A111)</f>
        <v>Ethiopia</v>
      </c>
      <c r="B111" s="10" t="str">
        <f>IF(COUNTRY_INFO!B111=0," ",COUNTRY_INFO!B111)</f>
        <v>AmharaNorth Shoa</v>
      </c>
      <c r="C111" s="10" t="str">
        <f>IF(COUNTRY_INFO!C111=0," ",COUNTRY_INFO!C111)</f>
        <v>Antsokiagemza</v>
      </c>
      <c r="D111" s="11" t="str">
        <f>IF(OR(COUNTRY_INFO!$T$9:$T$1000="T1 (PZQ+ALB/MBD)",COUNTRY_INFO!$U$9:$U$1000="T1 (PZQ+ALB/MBD)"), "T1 (PZQ+ALB/MBD)", " ")</f>
        <v xml:space="preserve"> </v>
      </c>
      <c r="E111" s="289"/>
      <c r="F111" s="109"/>
      <c r="G111" s="56"/>
      <c r="H111" s="288"/>
      <c r="I111" s="288"/>
      <c r="J111" s="56"/>
      <c r="K111" s="11">
        <f t="shared" si="7"/>
        <v>0</v>
      </c>
      <c r="L111" s="56"/>
      <c r="M111" s="18"/>
      <c r="N111" s="59"/>
      <c r="O111" s="14">
        <f t="shared" si="8"/>
        <v>0</v>
      </c>
      <c r="P111" s="275" t="str">
        <f t="shared" si="9"/>
        <v xml:space="preserve"> </v>
      </c>
      <c r="Q111" s="230" t="str">
        <f t="shared" si="10"/>
        <v xml:space="preserve"> </v>
      </c>
      <c r="R111" s="275" t="str">
        <f t="shared" si="11"/>
        <v xml:space="preserve"> </v>
      </c>
      <c r="S111" s="230" t="str">
        <f t="shared" si="12"/>
        <v xml:space="preserve"> </v>
      </c>
    </row>
    <row r="112" spans="1:19" x14ac:dyDescent="0.2">
      <c r="A112" s="10" t="str">
        <f>IF(COUNTRY_INFO!A112=0," ",COUNTRY_INFO!A112)</f>
        <v>Ethiopia</v>
      </c>
      <c r="B112" s="10" t="str">
        <f>IF(COUNTRY_INFO!B112=0," ",COUNTRY_INFO!B112)</f>
        <v>AmharaNorth Shoa</v>
      </c>
      <c r="C112" s="10" t="str">
        <f>IF(COUNTRY_INFO!C112=0," ",COUNTRY_INFO!C112)</f>
        <v>Assagirt</v>
      </c>
      <c r="D112" s="11" t="str">
        <f>IF(OR(COUNTRY_INFO!$T$9:$T$1000="T1 (PZQ+ALB/MBD)",COUNTRY_INFO!$U$9:$U$1000="T1 (PZQ+ALB/MBD)"), "T1 (PZQ+ALB/MBD)", " ")</f>
        <v xml:space="preserve"> </v>
      </c>
      <c r="E112" s="289"/>
      <c r="F112" s="109"/>
      <c r="G112" s="56"/>
      <c r="H112" s="288"/>
      <c r="I112" s="288"/>
      <c r="J112" s="56"/>
      <c r="K112" s="11">
        <f t="shared" si="7"/>
        <v>0</v>
      </c>
      <c r="L112" s="56"/>
      <c r="M112" s="18"/>
      <c r="N112" s="59"/>
      <c r="O112" s="14">
        <f t="shared" si="8"/>
        <v>0</v>
      </c>
      <c r="P112" s="275" t="str">
        <f t="shared" si="9"/>
        <v xml:space="preserve"> </v>
      </c>
      <c r="Q112" s="230" t="str">
        <f t="shared" si="10"/>
        <v xml:space="preserve"> </v>
      </c>
      <c r="R112" s="275" t="str">
        <f t="shared" si="11"/>
        <v xml:space="preserve"> </v>
      </c>
      <c r="S112" s="230" t="str">
        <f t="shared" si="12"/>
        <v xml:space="preserve"> </v>
      </c>
    </row>
    <row r="113" spans="1:19" x14ac:dyDescent="0.2">
      <c r="A113" s="10" t="str">
        <f>IF(COUNTRY_INFO!A113=0," ",COUNTRY_INFO!A113)</f>
        <v>Ethiopia</v>
      </c>
      <c r="B113" s="10" t="str">
        <f>IF(COUNTRY_INFO!B113=0," ",COUNTRY_INFO!B113)</f>
        <v>AmharaNorth Shoa</v>
      </c>
      <c r="C113" s="10" t="str">
        <f>IF(COUNTRY_INFO!C113=0," ",COUNTRY_INFO!C113)</f>
        <v>Baso Naworana</v>
      </c>
      <c r="D113" s="11" t="str">
        <f>IF(OR(COUNTRY_INFO!$T$9:$T$1000="T1 (PZQ+ALB/MBD)",COUNTRY_INFO!$U$9:$U$1000="T1 (PZQ+ALB/MBD)"), "T1 (PZQ+ALB/MBD)", " ")</f>
        <v xml:space="preserve"> </v>
      </c>
      <c r="E113" s="289"/>
      <c r="F113" s="109"/>
      <c r="G113" s="56"/>
      <c r="H113" s="288"/>
      <c r="I113" s="288"/>
      <c r="J113" s="56"/>
      <c r="K113" s="11">
        <f t="shared" si="7"/>
        <v>0</v>
      </c>
      <c r="L113" s="56"/>
      <c r="M113" s="18"/>
      <c r="N113" s="59"/>
      <c r="O113" s="14">
        <f t="shared" si="8"/>
        <v>0</v>
      </c>
      <c r="P113" s="275" t="str">
        <f t="shared" si="9"/>
        <v xml:space="preserve"> </v>
      </c>
      <c r="Q113" s="230" t="str">
        <f t="shared" si="10"/>
        <v xml:space="preserve"> </v>
      </c>
      <c r="R113" s="275" t="str">
        <f t="shared" si="11"/>
        <v xml:space="preserve"> </v>
      </c>
      <c r="S113" s="230" t="str">
        <f t="shared" si="12"/>
        <v xml:space="preserve"> </v>
      </c>
    </row>
    <row r="114" spans="1:19" x14ac:dyDescent="0.2">
      <c r="A114" s="10" t="str">
        <f>IF(COUNTRY_INFO!A114=0," ",COUNTRY_INFO!A114)</f>
        <v>Ethiopia</v>
      </c>
      <c r="B114" s="10" t="str">
        <f>IF(COUNTRY_INFO!B114=0," ",COUNTRY_INFO!B114)</f>
        <v>AmharaNorth Shoa</v>
      </c>
      <c r="C114" s="10" t="str">
        <f>IF(COUNTRY_INFO!C114=0," ",COUNTRY_INFO!C114)</f>
        <v>Berehet</v>
      </c>
      <c r="D114" s="11" t="str">
        <f>IF(OR(COUNTRY_INFO!$T$9:$T$1000="T1 (PZQ+ALB/MBD)",COUNTRY_INFO!$U$9:$U$1000="T1 (PZQ+ALB/MBD)"), "T1 (PZQ+ALB/MBD)", " ")</f>
        <v xml:space="preserve"> </v>
      </c>
      <c r="E114" s="289"/>
      <c r="F114" s="109"/>
      <c r="G114" s="56"/>
      <c r="H114" s="288"/>
      <c r="I114" s="288"/>
      <c r="J114" s="56"/>
      <c r="K114" s="11">
        <f t="shared" si="7"/>
        <v>0</v>
      </c>
      <c r="L114" s="56"/>
      <c r="M114" s="18"/>
      <c r="N114" s="59"/>
      <c r="O114" s="14">
        <f t="shared" si="8"/>
        <v>0</v>
      </c>
      <c r="P114" s="275" t="str">
        <f t="shared" si="9"/>
        <v xml:space="preserve"> </v>
      </c>
      <c r="Q114" s="230" t="str">
        <f t="shared" si="10"/>
        <v xml:space="preserve"> </v>
      </c>
      <c r="R114" s="275" t="str">
        <f t="shared" si="11"/>
        <v xml:space="preserve"> </v>
      </c>
      <c r="S114" s="230" t="str">
        <f t="shared" si="12"/>
        <v xml:space="preserve"> </v>
      </c>
    </row>
    <row r="115" spans="1:19" x14ac:dyDescent="0.2">
      <c r="A115" s="10" t="str">
        <f>IF(COUNTRY_INFO!A115=0," ",COUNTRY_INFO!A115)</f>
        <v>Ethiopia</v>
      </c>
      <c r="B115" s="10" t="str">
        <f>IF(COUNTRY_INFO!B115=0," ",COUNTRY_INFO!B115)</f>
        <v>AmharaNorth Shoa</v>
      </c>
      <c r="C115" s="10" t="str">
        <f>IF(COUNTRY_INFO!C115=0," ",COUNTRY_INFO!C115)</f>
        <v>Debirebirhan Town</v>
      </c>
      <c r="D115" s="11" t="str">
        <f>IF(OR(COUNTRY_INFO!$T$9:$T$1000="T1 (PZQ+ALB/MBD)",COUNTRY_INFO!$U$9:$U$1000="T1 (PZQ+ALB/MBD)"), "T1 (PZQ+ALB/MBD)", " ")</f>
        <v xml:space="preserve"> </v>
      </c>
      <c r="E115" s="289"/>
      <c r="F115" s="109"/>
      <c r="G115" s="56"/>
      <c r="H115" s="288"/>
      <c r="I115" s="288"/>
      <c r="J115" s="56"/>
      <c r="K115" s="11">
        <f t="shared" si="7"/>
        <v>0</v>
      </c>
      <c r="L115" s="56"/>
      <c r="M115" s="18"/>
      <c r="N115" s="59"/>
      <c r="O115" s="14">
        <f t="shared" si="8"/>
        <v>0</v>
      </c>
      <c r="P115" s="275" t="str">
        <f t="shared" si="9"/>
        <v xml:space="preserve"> </v>
      </c>
      <c r="Q115" s="230" t="str">
        <f t="shared" si="10"/>
        <v xml:space="preserve"> </v>
      </c>
      <c r="R115" s="275" t="str">
        <f t="shared" si="11"/>
        <v xml:space="preserve"> </v>
      </c>
      <c r="S115" s="230" t="str">
        <f t="shared" si="12"/>
        <v xml:space="preserve"> </v>
      </c>
    </row>
    <row r="116" spans="1:19" x14ac:dyDescent="0.2">
      <c r="A116" s="10" t="str">
        <f>IF(COUNTRY_INFO!A116=0," ",COUNTRY_INFO!A116)</f>
        <v>Ethiopia</v>
      </c>
      <c r="B116" s="10" t="str">
        <f>IF(COUNTRY_INFO!B116=0," ",COUNTRY_INFO!B116)</f>
        <v>AmharaNorth Shoa</v>
      </c>
      <c r="C116" s="10" t="str">
        <f>IF(COUNTRY_INFO!C116=0," ",COUNTRY_INFO!C116)</f>
        <v>Efratanagidem</v>
      </c>
      <c r="D116" s="11" t="str">
        <f>IF(OR(COUNTRY_INFO!$T$9:$T$1000="T1 (PZQ+ALB/MBD)",COUNTRY_INFO!$U$9:$U$1000="T1 (PZQ+ALB/MBD)"), "T1 (PZQ+ALB/MBD)", " ")</f>
        <v xml:space="preserve"> </v>
      </c>
      <c r="E116" s="289"/>
      <c r="F116" s="109"/>
      <c r="G116" s="56"/>
      <c r="H116" s="288"/>
      <c r="I116" s="288"/>
      <c r="J116" s="56"/>
      <c r="K116" s="11">
        <f t="shared" si="7"/>
        <v>0</v>
      </c>
      <c r="L116" s="56"/>
      <c r="M116" s="18"/>
      <c r="N116" s="59"/>
      <c r="O116" s="14">
        <f t="shared" si="8"/>
        <v>0</v>
      </c>
      <c r="P116" s="275" t="str">
        <f t="shared" si="9"/>
        <v xml:space="preserve"> </v>
      </c>
      <c r="Q116" s="230" t="str">
        <f t="shared" si="10"/>
        <v xml:space="preserve"> </v>
      </c>
      <c r="R116" s="275" t="str">
        <f t="shared" si="11"/>
        <v xml:space="preserve"> </v>
      </c>
      <c r="S116" s="230" t="str">
        <f t="shared" si="12"/>
        <v xml:space="preserve"> </v>
      </c>
    </row>
    <row r="117" spans="1:19" x14ac:dyDescent="0.2">
      <c r="A117" s="10" t="str">
        <f>IF(COUNTRY_INFO!A117=0," ",COUNTRY_INFO!A117)</f>
        <v>Ethiopia</v>
      </c>
      <c r="B117" s="10" t="str">
        <f>IF(COUNTRY_INFO!B117=0," ",COUNTRY_INFO!B117)</f>
        <v>AmharaNorth Shoa</v>
      </c>
      <c r="C117" s="10" t="str">
        <f>IF(COUNTRY_INFO!C117=0," ",COUNTRY_INFO!C117)</f>
        <v>Ensaro</v>
      </c>
      <c r="D117" s="11" t="str">
        <f>IF(OR(COUNTRY_INFO!$T$9:$T$1000="T1 (PZQ+ALB/MBD)",COUNTRY_INFO!$U$9:$U$1000="T1 (PZQ+ALB/MBD)"), "T1 (PZQ+ALB/MBD)", " ")</f>
        <v xml:space="preserve"> </v>
      </c>
      <c r="E117" s="289"/>
      <c r="F117" s="109"/>
      <c r="G117" s="56"/>
      <c r="H117" s="288"/>
      <c r="I117" s="288"/>
      <c r="J117" s="56"/>
      <c r="K117" s="11">
        <f t="shared" si="7"/>
        <v>0</v>
      </c>
      <c r="L117" s="56"/>
      <c r="M117" s="18"/>
      <c r="N117" s="59"/>
      <c r="O117" s="14">
        <f t="shared" si="8"/>
        <v>0</v>
      </c>
      <c r="P117" s="275" t="str">
        <f t="shared" si="9"/>
        <v xml:space="preserve"> </v>
      </c>
      <c r="Q117" s="230" t="str">
        <f t="shared" si="10"/>
        <v xml:space="preserve"> </v>
      </c>
      <c r="R117" s="275" t="str">
        <f t="shared" si="11"/>
        <v xml:space="preserve"> </v>
      </c>
      <c r="S117" s="230" t="str">
        <f t="shared" si="12"/>
        <v xml:space="preserve"> </v>
      </c>
    </row>
    <row r="118" spans="1:19" x14ac:dyDescent="0.2">
      <c r="A118" s="10" t="str">
        <f>IF(COUNTRY_INFO!A118=0," ",COUNTRY_INFO!A118)</f>
        <v>Ethiopia</v>
      </c>
      <c r="B118" s="10" t="str">
        <f>IF(COUNTRY_INFO!B118=0," ",COUNTRY_INFO!B118)</f>
        <v>AmharaNorth Shoa</v>
      </c>
      <c r="C118" s="10" t="str">
        <f>IF(COUNTRY_INFO!C118=0," ",COUNTRY_INFO!C118)</f>
        <v>Geshe</v>
      </c>
      <c r="D118" s="11" t="str">
        <f>IF(OR(COUNTRY_INFO!$T$9:$T$1000="T1 (PZQ+ALB/MBD)",COUNTRY_INFO!$U$9:$U$1000="T1 (PZQ+ALB/MBD)"), "T1 (PZQ+ALB/MBD)", " ")</f>
        <v xml:space="preserve"> </v>
      </c>
      <c r="E118" s="289"/>
      <c r="F118" s="109"/>
      <c r="G118" s="56"/>
      <c r="H118" s="288"/>
      <c r="I118" s="288"/>
      <c r="J118" s="56"/>
      <c r="K118" s="11">
        <f t="shared" si="7"/>
        <v>0</v>
      </c>
      <c r="L118" s="56"/>
      <c r="M118" s="18"/>
      <c r="N118" s="59"/>
      <c r="O118" s="14">
        <f t="shared" si="8"/>
        <v>0</v>
      </c>
      <c r="P118" s="275" t="str">
        <f t="shared" si="9"/>
        <v xml:space="preserve"> </v>
      </c>
      <c r="Q118" s="230" t="str">
        <f t="shared" si="10"/>
        <v xml:space="preserve"> </v>
      </c>
      <c r="R118" s="275" t="str">
        <f t="shared" si="11"/>
        <v xml:space="preserve"> </v>
      </c>
      <c r="S118" s="230" t="str">
        <f t="shared" si="12"/>
        <v xml:space="preserve"> </v>
      </c>
    </row>
    <row r="119" spans="1:19" x14ac:dyDescent="0.2">
      <c r="A119" s="10" t="str">
        <f>IF(COUNTRY_INFO!A119=0," ",COUNTRY_INFO!A119)</f>
        <v>Ethiopia</v>
      </c>
      <c r="B119" s="10" t="str">
        <f>IF(COUNTRY_INFO!B119=0," ",COUNTRY_INFO!B119)</f>
        <v>AmharaNorth Shoa</v>
      </c>
      <c r="C119" s="10" t="str">
        <f>IF(COUNTRY_INFO!C119=0," ",COUNTRY_INFO!C119)</f>
        <v>Hageremariam</v>
      </c>
      <c r="D119" s="11" t="str">
        <f>IF(OR(COUNTRY_INFO!$T$9:$T$1000="T1 (PZQ+ALB/MBD)",COUNTRY_INFO!$U$9:$U$1000="T1 (PZQ+ALB/MBD)"), "T1 (PZQ+ALB/MBD)", " ")</f>
        <v xml:space="preserve"> </v>
      </c>
      <c r="E119" s="289"/>
      <c r="F119" s="109"/>
      <c r="G119" s="56"/>
      <c r="H119" s="288"/>
      <c r="I119" s="288"/>
      <c r="J119" s="56"/>
      <c r="K119" s="11">
        <f t="shared" si="7"/>
        <v>0</v>
      </c>
      <c r="L119" s="56"/>
      <c r="M119" s="18"/>
      <c r="N119" s="59"/>
      <c r="O119" s="14">
        <f t="shared" si="8"/>
        <v>0</v>
      </c>
      <c r="P119" s="275" t="str">
        <f t="shared" si="9"/>
        <v xml:space="preserve"> </v>
      </c>
      <c r="Q119" s="230" t="str">
        <f t="shared" si="10"/>
        <v xml:space="preserve"> </v>
      </c>
      <c r="R119" s="275" t="str">
        <f t="shared" si="11"/>
        <v xml:space="preserve"> </v>
      </c>
      <c r="S119" s="230" t="str">
        <f t="shared" si="12"/>
        <v xml:space="preserve"> </v>
      </c>
    </row>
    <row r="120" spans="1:19" x14ac:dyDescent="0.2">
      <c r="A120" s="10" t="str">
        <f>IF(COUNTRY_INFO!A120=0," ",COUNTRY_INFO!A120)</f>
        <v>Ethiopia</v>
      </c>
      <c r="B120" s="10" t="str">
        <f>IF(COUNTRY_INFO!B120=0," ",COUNTRY_INFO!B120)</f>
        <v>AmharaNorth Shoa</v>
      </c>
      <c r="C120" s="10" t="str">
        <f>IF(COUNTRY_INFO!C120=0," ",COUNTRY_INFO!C120)</f>
        <v>Kewot</v>
      </c>
      <c r="D120" s="11" t="str">
        <f>IF(OR(COUNTRY_INFO!$T$9:$T$1000="T1 (PZQ+ALB/MBD)",COUNTRY_INFO!$U$9:$U$1000="T1 (PZQ+ALB/MBD)"), "T1 (PZQ+ALB/MBD)", " ")</f>
        <v xml:space="preserve"> </v>
      </c>
      <c r="E120" s="289"/>
      <c r="F120" s="109"/>
      <c r="G120" s="56"/>
      <c r="H120" s="288"/>
      <c r="I120" s="288"/>
      <c r="J120" s="56"/>
      <c r="K120" s="11">
        <f t="shared" si="7"/>
        <v>0</v>
      </c>
      <c r="L120" s="56"/>
      <c r="M120" s="18"/>
      <c r="N120" s="59"/>
      <c r="O120" s="14">
        <f t="shared" si="8"/>
        <v>0</v>
      </c>
      <c r="P120" s="275" t="str">
        <f t="shared" si="9"/>
        <v xml:space="preserve"> </v>
      </c>
      <c r="Q120" s="230" t="str">
        <f t="shared" si="10"/>
        <v xml:space="preserve"> </v>
      </c>
      <c r="R120" s="275" t="str">
        <f t="shared" si="11"/>
        <v xml:space="preserve"> </v>
      </c>
      <c r="S120" s="230" t="str">
        <f t="shared" si="12"/>
        <v xml:space="preserve"> </v>
      </c>
    </row>
    <row r="121" spans="1:19" x14ac:dyDescent="0.2">
      <c r="A121" s="10" t="str">
        <f>IF(COUNTRY_INFO!A121=0," ",COUNTRY_INFO!A121)</f>
        <v>Ethiopia</v>
      </c>
      <c r="B121" s="10" t="str">
        <f>IF(COUNTRY_INFO!B121=0," ",COUNTRY_INFO!B121)</f>
        <v>AmharaNorth Shoa</v>
      </c>
      <c r="C121" s="10" t="str">
        <f>IF(COUNTRY_INFO!C121=0," ",COUNTRY_INFO!C121)</f>
        <v>Menzgera</v>
      </c>
      <c r="D121" s="11" t="str">
        <f>IF(OR(COUNTRY_INFO!$T$9:$T$1000="T1 (PZQ+ALB/MBD)",COUNTRY_INFO!$U$9:$U$1000="T1 (PZQ+ALB/MBD)"), "T1 (PZQ+ALB/MBD)", " ")</f>
        <v xml:space="preserve"> </v>
      </c>
      <c r="E121" s="289"/>
      <c r="F121" s="109"/>
      <c r="G121" s="56"/>
      <c r="H121" s="288"/>
      <c r="I121" s="288"/>
      <c r="J121" s="56"/>
      <c r="K121" s="11">
        <f t="shared" si="7"/>
        <v>0</v>
      </c>
      <c r="L121" s="56"/>
      <c r="M121" s="18"/>
      <c r="N121" s="59"/>
      <c r="O121" s="14">
        <f t="shared" si="8"/>
        <v>0</v>
      </c>
      <c r="P121" s="275" t="str">
        <f t="shared" si="9"/>
        <v xml:space="preserve"> </v>
      </c>
      <c r="Q121" s="230" t="str">
        <f t="shared" si="10"/>
        <v xml:space="preserve"> </v>
      </c>
      <c r="R121" s="275" t="str">
        <f t="shared" si="11"/>
        <v xml:space="preserve"> </v>
      </c>
      <c r="S121" s="230" t="str">
        <f t="shared" si="12"/>
        <v xml:space="preserve"> </v>
      </c>
    </row>
    <row r="122" spans="1:19" x14ac:dyDescent="0.2">
      <c r="A122" s="10" t="str">
        <f>IF(COUNTRY_INFO!A122=0," ",COUNTRY_INFO!A122)</f>
        <v>Ethiopia</v>
      </c>
      <c r="B122" s="10" t="str">
        <f>IF(COUNTRY_INFO!B122=0," ",COUNTRY_INFO!B122)</f>
        <v>AmharaNorth Shoa</v>
      </c>
      <c r="C122" s="10" t="str">
        <f>IF(COUNTRY_INFO!C122=0," ",COUNTRY_INFO!C122)</f>
        <v>Menzkeya</v>
      </c>
      <c r="D122" s="11" t="str">
        <f>IF(OR(COUNTRY_INFO!$T$9:$T$1000="T1 (PZQ+ALB/MBD)",COUNTRY_INFO!$U$9:$U$1000="T1 (PZQ+ALB/MBD)"), "T1 (PZQ+ALB/MBD)", " ")</f>
        <v xml:space="preserve"> </v>
      </c>
      <c r="E122" s="289"/>
      <c r="F122" s="109"/>
      <c r="G122" s="56"/>
      <c r="H122" s="288"/>
      <c r="I122" s="288"/>
      <c r="J122" s="56"/>
      <c r="K122" s="11">
        <f t="shared" si="7"/>
        <v>0</v>
      </c>
      <c r="L122" s="56"/>
      <c r="M122" s="18"/>
      <c r="N122" s="59"/>
      <c r="O122" s="14">
        <f t="shared" si="8"/>
        <v>0</v>
      </c>
      <c r="P122" s="275" t="str">
        <f t="shared" si="9"/>
        <v xml:space="preserve"> </v>
      </c>
      <c r="Q122" s="230" t="str">
        <f t="shared" si="10"/>
        <v xml:space="preserve"> </v>
      </c>
      <c r="R122" s="275" t="str">
        <f t="shared" si="11"/>
        <v xml:space="preserve"> </v>
      </c>
      <c r="S122" s="230" t="str">
        <f t="shared" si="12"/>
        <v xml:space="preserve"> </v>
      </c>
    </row>
    <row r="123" spans="1:19" x14ac:dyDescent="0.2">
      <c r="A123" s="10" t="str">
        <f>IF(COUNTRY_INFO!A123=0," ",COUNTRY_INFO!A123)</f>
        <v>Ethiopia</v>
      </c>
      <c r="B123" s="10" t="str">
        <f>IF(COUNTRY_INFO!B123=0," ",COUNTRY_INFO!B123)</f>
        <v>AmharaNorth Shoa</v>
      </c>
      <c r="C123" s="10" t="str">
        <f>IF(COUNTRY_INFO!C123=0," ",COUNTRY_INFO!C123)</f>
        <v>Menzlallo</v>
      </c>
      <c r="D123" s="11" t="str">
        <f>IF(OR(COUNTRY_INFO!$T$9:$T$1000="T1 (PZQ+ALB/MBD)",COUNTRY_INFO!$U$9:$U$1000="T1 (PZQ+ALB/MBD)"), "T1 (PZQ+ALB/MBD)", " ")</f>
        <v xml:space="preserve"> </v>
      </c>
      <c r="E123" s="289"/>
      <c r="F123" s="109"/>
      <c r="G123" s="56"/>
      <c r="H123" s="288"/>
      <c r="I123" s="288"/>
      <c r="J123" s="56"/>
      <c r="K123" s="11">
        <f t="shared" si="7"/>
        <v>0</v>
      </c>
      <c r="L123" s="56"/>
      <c r="M123" s="18"/>
      <c r="N123" s="59"/>
      <c r="O123" s="14">
        <f t="shared" si="8"/>
        <v>0</v>
      </c>
      <c r="P123" s="275" t="str">
        <f t="shared" si="9"/>
        <v xml:space="preserve"> </v>
      </c>
      <c r="Q123" s="230" t="str">
        <f t="shared" si="10"/>
        <v xml:space="preserve"> </v>
      </c>
      <c r="R123" s="275" t="str">
        <f t="shared" si="11"/>
        <v xml:space="preserve"> </v>
      </c>
      <c r="S123" s="230" t="str">
        <f t="shared" si="12"/>
        <v xml:space="preserve"> </v>
      </c>
    </row>
    <row r="124" spans="1:19" x14ac:dyDescent="0.2">
      <c r="A124" s="10" t="str">
        <f>IF(COUNTRY_INFO!A124=0," ",COUNTRY_INFO!A124)</f>
        <v>Ethiopia</v>
      </c>
      <c r="B124" s="10" t="str">
        <f>IF(COUNTRY_INFO!B124=0," ",COUNTRY_INFO!B124)</f>
        <v>AmharaNorth Shoa</v>
      </c>
      <c r="C124" s="10" t="str">
        <f>IF(COUNTRY_INFO!C124=0," ",COUNTRY_INFO!C124)</f>
        <v>Menzmamma</v>
      </c>
      <c r="D124" s="11" t="str">
        <f>IF(OR(COUNTRY_INFO!$T$9:$T$1000="T1 (PZQ+ALB/MBD)",COUNTRY_INFO!$U$9:$U$1000="T1 (PZQ+ALB/MBD)"), "T1 (PZQ+ALB/MBD)", " ")</f>
        <v xml:space="preserve"> </v>
      </c>
      <c r="E124" s="289"/>
      <c r="F124" s="109"/>
      <c r="G124" s="56"/>
      <c r="H124" s="288"/>
      <c r="I124" s="288"/>
      <c r="J124" s="56"/>
      <c r="K124" s="11">
        <f t="shared" si="7"/>
        <v>0</v>
      </c>
      <c r="L124" s="56"/>
      <c r="M124" s="18"/>
      <c r="N124" s="59"/>
      <c r="O124" s="14">
        <f t="shared" si="8"/>
        <v>0</v>
      </c>
      <c r="P124" s="275" t="str">
        <f t="shared" si="9"/>
        <v xml:space="preserve"> </v>
      </c>
      <c r="Q124" s="230" t="str">
        <f t="shared" si="10"/>
        <v xml:space="preserve"> </v>
      </c>
      <c r="R124" s="275" t="str">
        <f t="shared" si="11"/>
        <v xml:space="preserve"> </v>
      </c>
      <c r="S124" s="230" t="str">
        <f t="shared" si="12"/>
        <v xml:space="preserve"> </v>
      </c>
    </row>
    <row r="125" spans="1:19" x14ac:dyDescent="0.2">
      <c r="A125" s="10" t="str">
        <f>IF(COUNTRY_INFO!A125=0," ",COUNTRY_INFO!A125)</f>
        <v>Ethiopia</v>
      </c>
      <c r="B125" s="10" t="str">
        <f>IF(COUNTRY_INFO!B125=0," ",COUNTRY_INFO!B125)</f>
        <v>AmharaNorth Shoa</v>
      </c>
      <c r="C125" s="10" t="str">
        <f>IF(COUNTRY_INFO!C125=0," ",COUNTRY_INFO!C125)</f>
        <v>Merhabete</v>
      </c>
      <c r="D125" s="11" t="str">
        <f>IF(OR(COUNTRY_INFO!$T$9:$T$1000="T1 (PZQ+ALB/MBD)",COUNTRY_INFO!$U$9:$U$1000="T1 (PZQ+ALB/MBD)"), "T1 (PZQ+ALB/MBD)", " ")</f>
        <v xml:space="preserve"> </v>
      </c>
      <c r="E125" s="289"/>
      <c r="F125" s="109"/>
      <c r="G125" s="56"/>
      <c r="H125" s="288"/>
      <c r="I125" s="288"/>
      <c r="J125" s="56"/>
      <c r="K125" s="11">
        <f t="shared" si="7"/>
        <v>0</v>
      </c>
      <c r="L125" s="56"/>
      <c r="M125" s="18"/>
      <c r="N125" s="59"/>
      <c r="O125" s="14">
        <f t="shared" si="8"/>
        <v>0</v>
      </c>
      <c r="P125" s="275" t="str">
        <f t="shared" si="9"/>
        <v xml:space="preserve"> </v>
      </c>
      <c r="Q125" s="230" t="str">
        <f t="shared" si="10"/>
        <v xml:space="preserve"> </v>
      </c>
      <c r="R125" s="275" t="str">
        <f t="shared" si="11"/>
        <v xml:space="preserve"> </v>
      </c>
      <c r="S125" s="230" t="str">
        <f t="shared" si="12"/>
        <v xml:space="preserve"> </v>
      </c>
    </row>
    <row r="126" spans="1:19" x14ac:dyDescent="0.2">
      <c r="A126" s="10" t="str">
        <f>IF(COUNTRY_INFO!A126=0," ",COUNTRY_INFO!A126)</f>
        <v>Ethiopia</v>
      </c>
      <c r="B126" s="10" t="str">
        <f>IF(COUNTRY_INFO!B126=0," ",COUNTRY_INFO!B126)</f>
        <v>AmharaNorth Shoa</v>
      </c>
      <c r="C126" s="10" t="str">
        <f>IF(COUNTRY_INFO!C126=0," ",COUNTRY_INFO!C126)</f>
        <v>Midana Worem</v>
      </c>
      <c r="D126" s="11" t="str">
        <f>IF(OR(COUNTRY_INFO!$T$9:$T$1000="T1 (PZQ+ALB/MBD)",COUNTRY_INFO!$U$9:$U$1000="T1 (PZQ+ALB/MBD)"), "T1 (PZQ+ALB/MBD)", " ")</f>
        <v xml:space="preserve"> </v>
      </c>
      <c r="E126" s="289"/>
      <c r="F126" s="109"/>
      <c r="G126" s="56"/>
      <c r="H126" s="288"/>
      <c r="I126" s="288"/>
      <c r="J126" s="56"/>
      <c r="K126" s="11">
        <f t="shared" si="7"/>
        <v>0</v>
      </c>
      <c r="L126" s="56"/>
      <c r="M126" s="18"/>
      <c r="N126" s="59"/>
      <c r="O126" s="14">
        <f t="shared" si="8"/>
        <v>0</v>
      </c>
      <c r="P126" s="275" t="str">
        <f t="shared" si="9"/>
        <v xml:space="preserve"> </v>
      </c>
      <c r="Q126" s="230" t="str">
        <f t="shared" si="10"/>
        <v xml:space="preserve"> </v>
      </c>
      <c r="R126" s="275" t="str">
        <f t="shared" si="11"/>
        <v xml:space="preserve"> </v>
      </c>
      <c r="S126" s="230" t="str">
        <f t="shared" si="12"/>
        <v xml:space="preserve"> </v>
      </c>
    </row>
    <row r="127" spans="1:19" x14ac:dyDescent="0.2">
      <c r="A127" s="10" t="str">
        <f>IF(COUNTRY_INFO!A127=0," ",COUNTRY_INFO!A127)</f>
        <v>Ethiopia</v>
      </c>
      <c r="B127" s="10" t="str">
        <f>IF(COUNTRY_INFO!B127=0," ",COUNTRY_INFO!B127)</f>
        <v>AmharaNorth Shoa</v>
      </c>
      <c r="C127" s="10" t="str">
        <f>IF(COUNTRY_INFO!C127=0," ",COUNTRY_INFO!C127)</f>
        <v>Minjarshenkora</v>
      </c>
      <c r="D127" s="11" t="str">
        <f>IF(OR(COUNTRY_INFO!$T$9:$T$1000="T1 (PZQ+ALB/MBD)",COUNTRY_INFO!$U$9:$U$1000="T1 (PZQ+ALB/MBD)"), "T1 (PZQ+ALB/MBD)", " ")</f>
        <v xml:space="preserve"> </v>
      </c>
      <c r="E127" s="289"/>
      <c r="F127" s="109"/>
      <c r="G127" s="56"/>
      <c r="H127" s="288"/>
      <c r="I127" s="288"/>
      <c r="J127" s="56"/>
      <c r="K127" s="11">
        <f t="shared" si="7"/>
        <v>0</v>
      </c>
      <c r="L127" s="56"/>
      <c r="M127" s="18"/>
      <c r="N127" s="59"/>
      <c r="O127" s="14">
        <f t="shared" si="8"/>
        <v>0</v>
      </c>
      <c r="P127" s="275" t="str">
        <f t="shared" si="9"/>
        <v xml:space="preserve"> </v>
      </c>
      <c r="Q127" s="230" t="str">
        <f t="shared" si="10"/>
        <v xml:space="preserve"> </v>
      </c>
      <c r="R127" s="275" t="str">
        <f t="shared" si="11"/>
        <v xml:space="preserve"> </v>
      </c>
      <c r="S127" s="230" t="str">
        <f t="shared" si="12"/>
        <v xml:space="preserve"> </v>
      </c>
    </row>
    <row r="128" spans="1:19" x14ac:dyDescent="0.2">
      <c r="A128" s="10" t="str">
        <f>IF(COUNTRY_INFO!A128=0," ",COUNTRY_INFO!A128)</f>
        <v>Ethiopia</v>
      </c>
      <c r="B128" s="10" t="str">
        <f>IF(COUNTRY_INFO!B128=0," ",COUNTRY_INFO!B128)</f>
        <v>AmharaNorth Shoa</v>
      </c>
      <c r="C128" s="10" t="str">
        <f>IF(COUNTRY_INFO!C128=0," ",COUNTRY_INFO!C128)</f>
        <v>Mojanawodera</v>
      </c>
      <c r="D128" s="11" t="str">
        <f>IF(OR(COUNTRY_INFO!$T$9:$T$1000="T1 (PZQ+ALB/MBD)",COUNTRY_INFO!$U$9:$U$1000="T1 (PZQ+ALB/MBD)"), "T1 (PZQ+ALB/MBD)", " ")</f>
        <v xml:space="preserve"> </v>
      </c>
      <c r="E128" s="289"/>
      <c r="F128" s="109"/>
      <c r="G128" s="56"/>
      <c r="H128" s="288"/>
      <c r="I128" s="288"/>
      <c r="J128" s="56"/>
      <c r="K128" s="11">
        <f t="shared" si="7"/>
        <v>0</v>
      </c>
      <c r="L128" s="56"/>
      <c r="M128" s="18"/>
      <c r="N128" s="59"/>
      <c r="O128" s="14">
        <f t="shared" si="8"/>
        <v>0</v>
      </c>
      <c r="P128" s="275" t="str">
        <f t="shared" si="9"/>
        <v xml:space="preserve"> </v>
      </c>
      <c r="Q128" s="230" t="str">
        <f t="shared" si="10"/>
        <v xml:space="preserve"> </v>
      </c>
      <c r="R128" s="275" t="str">
        <f t="shared" si="11"/>
        <v xml:space="preserve"> </v>
      </c>
      <c r="S128" s="230" t="str">
        <f t="shared" si="12"/>
        <v xml:space="preserve"> </v>
      </c>
    </row>
    <row r="129" spans="1:19" x14ac:dyDescent="0.2">
      <c r="A129" s="10" t="str">
        <f>IF(COUNTRY_INFO!A129=0," ",COUNTRY_INFO!A129)</f>
        <v>Ethiopia</v>
      </c>
      <c r="B129" s="10" t="str">
        <f>IF(COUNTRY_INFO!B129=0," ",COUNTRY_INFO!B129)</f>
        <v>AmharaNorth Shoa</v>
      </c>
      <c r="C129" s="10" t="str">
        <f>IF(COUNTRY_INFO!C129=0," ",COUNTRY_INFO!C129)</f>
        <v>Moretnajiru</v>
      </c>
      <c r="D129" s="11" t="str">
        <f>IF(OR(COUNTRY_INFO!$T$9:$T$1000="T1 (PZQ+ALB/MBD)",COUNTRY_INFO!$U$9:$U$1000="T1 (PZQ+ALB/MBD)"), "T1 (PZQ+ALB/MBD)", " ")</f>
        <v xml:space="preserve"> </v>
      </c>
      <c r="E129" s="289"/>
      <c r="F129" s="109"/>
      <c r="G129" s="56"/>
      <c r="H129" s="288"/>
      <c r="I129" s="288"/>
      <c r="J129" s="56"/>
      <c r="K129" s="11">
        <f t="shared" si="7"/>
        <v>0</v>
      </c>
      <c r="L129" s="56"/>
      <c r="M129" s="18"/>
      <c r="N129" s="59"/>
      <c r="O129" s="14">
        <f t="shared" si="8"/>
        <v>0</v>
      </c>
      <c r="P129" s="275" t="str">
        <f t="shared" si="9"/>
        <v xml:space="preserve"> </v>
      </c>
      <c r="Q129" s="230" t="str">
        <f t="shared" si="10"/>
        <v xml:space="preserve"> </v>
      </c>
      <c r="R129" s="275" t="str">
        <f t="shared" si="11"/>
        <v xml:space="preserve"> </v>
      </c>
      <c r="S129" s="230" t="str">
        <f t="shared" si="12"/>
        <v xml:space="preserve"> </v>
      </c>
    </row>
    <row r="130" spans="1:19" x14ac:dyDescent="0.2">
      <c r="A130" s="10" t="str">
        <f>IF(COUNTRY_INFO!A130=0," ",COUNTRY_INFO!A130)</f>
        <v>Ethiopia</v>
      </c>
      <c r="B130" s="10" t="str">
        <f>IF(COUNTRY_INFO!B130=0," ",COUNTRY_INFO!B130)</f>
        <v>AmharaNorth Shoa</v>
      </c>
      <c r="C130" s="10" t="str">
        <f>IF(COUNTRY_INFO!C130=0," ",COUNTRY_INFO!C130)</f>
        <v>Shewarobit Town</v>
      </c>
      <c r="D130" s="11" t="str">
        <f>IF(OR(COUNTRY_INFO!$T$9:$T$1000="T1 (PZQ+ALB/MBD)",COUNTRY_INFO!$U$9:$U$1000="T1 (PZQ+ALB/MBD)"), "T1 (PZQ+ALB/MBD)", " ")</f>
        <v xml:space="preserve"> </v>
      </c>
      <c r="E130" s="289"/>
      <c r="F130" s="109"/>
      <c r="G130" s="56"/>
      <c r="H130" s="288"/>
      <c r="I130" s="288"/>
      <c r="J130" s="56"/>
      <c r="K130" s="11">
        <f t="shared" si="7"/>
        <v>0</v>
      </c>
      <c r="L130" s="56"/>
      <c r="M130" s="18"/>
      <c r="N130" s="59"/>
      <c r="O130" s="14">
        <f t="shared" si="8"/>
        <v>0</v>
      </c>
      <c r="P130" s="275" t="str">
        <f t="shared" si="9"/>
        <v xml:space="preserve"> </v>
      </c>
      <c r="Q130" s="230" t="str">
        <f t="shared" si="10"/>
        <v xml:space="preserve"> </v>
      </c>
      <c r="R130" s="275" t="str">
        <f t="shared" si="11"/>
        <v xml:space="preserve"> </v>
      </c>
      <c r="S130" s="230" t="str">
        <f t="shared" si="12"/>
        <v xml:space="preserve"> </v>
      </c>
    </row>
    <row r="131" spans="1:19" x14ac:dyDescent="0.2">
      <c r="A131" s="10" t="str">
        <f>IF(COUNTRY_INFO!A131=0," ",COUNTRY_INFO!A131)</f>
        <v>Ethiopia</v>
      </c>
      <c r="B131" s="10" t="str">
        <f>IF(COUNTRY_INFO!B131=0," ",COUNTRY_INFO!B131)</f>
        <v>AmharaNorth Shoa</v>
      </c>
      <c r="C131" s="10" t="str">
        <f>IF(COUNTRY_INFO!C131=0," ",COUNTRY_INFO!C131)</f>
        <v>Siyadebirnawayu</v>
      </c>
      <c r="D131" s="11" t="str">
        <f>IF(OR(COUNTRY_INFO!$T$9:$T$1000="T1 (PZQ+ALB/MBD)",COUNTRY_INFO!$U$9:$U$1000="T1 (PZQ+ALB/MBD)"), "T1 (PZQ+ALB/MBD)", " ")</f>
        <v xml:space="preserve"> </v>
      </c>
      <c r="E131" s="289"/>
      <c r="F131" s="109"/>
      <c r="G131" s="56"/>
      <c r="H131" s="288"/>
      <c r="I131" s="288"/>
      <c r="J131" s="56"/>
      <c r="K131" s="11">
        <f t="shared" si="7"/>
        <v>0</v>
      </c>
      <c r="L131" s="56"/>
      <c r="M131" s="18"/>
      <c r="N131" s="59"/>
      <c r="O131" s="14">
        <f t="shared" si="8"/>
        <v>0</v>
      </c>
      <c r="P131" s="275" t="str">
        <f t="shared" si="9"/>
        <v xml:space="preserve"> </v>
      </c>
      <c r="Q131" s="230" t="str">
        <f t="shared" si="10"/>
        <v xml:space="preserve"> </v>
      </c>
      <c r="R131" s="275" t="str">
        <f t="shared" si="11"/>
        <v xml:space="preserve"> </v>
      </c>
      <c r="S131" s="230" t="str">
        <f t="shared" si="12"/>
        <v xml:space="preserve"> </v>
      </c>
    </row>
    <row r="132" spans="1:19" x14ac:dyDescent="0.2">
      <c r="A132" s="10" t="str">
        <f>IF(COUNTRY_INFO!A132=0," ",COUNTRY_INFO!A132)</f>
        <v>Ethiopia</v>
      </c>
      <c r="B132" s="10" t="str">
        <f>IF(COUNTRY_INFO!B132=0," ",COUNTRY_INFO!B132)</f>
        <v>AmharaNorth Shoa</v>
      </c>
      <c r="C132" s="10" t="str">
        <f>IF(COUNTRY_INFO!C132=0," ",COUNTRY_INFO!C132)</f>
        <v>Tarmaber</v>
      </c>
      <c r="D132" s="11" t="str">
        <f>IF(OR(COUNTRY_INFO!$T$9:$T$1000="T1 (PZQ+ALB/MBD)",COUNTRY_INFO!$U$9:$U$1000="T1 (PZQ+ALB/MBD)"), "T1 (PZQ+ALB/MBD)", " ")</f>
        <v xml:space="preserve"> </v>
      </c>
      <c r="E132" s="289"/>
      <c r="F132" s="109"/>
      <c r="G132" s="56"/>
      <c r="H132" s="288"/>
      <c r="I132" s="288"/>
      <c r="J132" s="56"/>
      <c r="K132" s="11">
        <f t="shared" si="7"/>
        <v>0</v>
      </c>
      <c r="L132" s="56"/>
      <c r="M132" s="18"/>
      <c r="N132" s="59"/>
      <c r="O132" s="14">
        <f t="shared" si="8"/>
        <v>0</v>
      </c>
      <c r="P132" s="275" t="str">
        <f t="shared" si="9"/>
        <v xml:space="preserve"> </v>
      </c>
      <c r="Q132" s="230" t="str">
        <f t="shared" si="10"/>
        <v xml:space="preserve"> </v>
      </c>
      <c r="R132" s="275" t="str">
        <f t="shared" si="11"/>
        <v xml:space="preserve"> </v>
      </c>
      <c r="S132" s="230" t="str">
        <f t="shared" si="12"/>
        <v xml:space="preserve"> </v>
      </c>
    </row>
    <row r="133" spans="1:19" x14ac:dyDescent="0.2">
      <c r="A133" s="10" t="str">
        <f>IF(COUNTRY_INFO!A133=0," ",COUNTRY_INFO!A133)</f>
        <v>Ethiopia</v>
      </c>
      <c r="B133" s="10" t="str">
        <f>IF(COUNTRY_INFO!B133=0," ",COUNTRY_INFO!B133)</f>
        <v>AmharaNorth Wello</v>
      </c>
      <c r="C133" s="10" t="str">
        <f>IF(COUNTRY_INFO!C133=0," ",COUNTRY_INFO!C133)</f>
        <v>Angot</v>
      </c>
      <c r="D133" s="11" t="str">
        <f>IF(OR(COUNTRY_INFO!$T$9:$T$1000="T1 (PZQ+ALB/MBD)",COUNTRY_INFO!$U$9:$U$1000="T1 (PZQ+ALB/MBD)"), "T1 (PZQ+ALB/MBD)", " ")</f>
        <v xml:space="preserve"> </v>
      </c>
      <c r="E133" s="289"/>
      <c r="F133" s="109"/>
      <c r="G133" s="56"/>
      <c r="H133" s="288"/>
      <c r="I133" s="288"/>
      <c r="J133" s="56"/>
      <c r="K133" s="11">
        <f t="shared" si="7"/>
        <v>0</v>
      </c>
      <c r="L133" s="56"/>
      <c r="M133" s="18"/>
      <c r="N133" s="59"/>
      <c r="O133" s="14">
        <f t="shared" si="8"/>
        <v>0</v>
      </c>
      <c r="P133" s="275" t="str">
        <f t="shared" si="9"/>
        <v xml:space="preserve"> </v>
      </c>
      <c r="Q133" s="230" t="str">
        <f t="shared" si="10"/>
        <v xml:space="preserve"> </v>
      </c>
      <c r="R133" s="275" t="str">
        <f t="shared" si="11"/>
        <v xml:space="preserve"> </v>
      </c>
      <c r="S133" s="230" t="str">
        <f t="shared" si="12"/>
        <v xml:space="preserve"> </v>
      </c>
    </row>
    <row r="134" spans="1:19" x14ac:dyDescent="0.2">
      <c r="A134" s="10" t="str">
        <f>IF(COUNTRY_INFO!A134=0," ",COUNTRY_INFO!A134)</f>
        <v>Ethiopia</v>
      </c>
      <c r="B134" s="10" t="str">
        <f>IF(COUNTRY_INFO!B134=0," ",COUNTRY_INFO!B134)</f>
        <v>AmharaNorth Wello</v>
      </c>
      <c r="C134" s="10" t="str">
        <f>IF(COUNTRY_INFO!C134=0," ",COUNTRY_INFO!C134)</f>
        <v>Bugna</v>
      </c>
      <c r="D134" s="11" t="str">
        <f>IF(OR(COUNTRY_INFO!$T$9:$T$1000="T1 (PZQ+ALB/MBD)",COUNTRY_INFO!$U$9:$U$1000="T1 (PZQ+ALB/MBD)"), "T1 (PZQ+ALB/MBD)", " ")</f>
        <v xml:space="preserve"> </v>
      </c>
      <c r="E134" s="289"/>
      <c r="F134" s="109"/>
      <c r="G134" s="56"/>
      <c r="H134" s="288"/>
      <c r="I134" s="288"/>
      <c r="J134" s="56"/>
      <c r="K134" s="11">
        <f t="shared" si="7"/>
        <v>0</v>
      </c>
      <c r="L134" s="56"/>
      <c r="M134" s="18"/>
      <c r="N134" s="59"/>
      <c r="O134" s="14">
        <f t="shared" si="8"/>
        <v>0</v>
      </c>
      <c r="P134" s="275" t="str">
        <f t="shared" si="9"/>
        <v xml:space="preserve"> </v>
      </c>
      <c r="Q134" s="230" t="str">
        <f t="shared" si="10"/>
        <v xml:space="preserve"> </v>
      </c>
      <c r="R134" s="275" t="str">
        <f t="shared" si="11"/>
        <v xml:space="preserve"> </v>
      </c>
      <c r="S134" s="230" t="str">
        <f t="shared" si="12"/>
        <v xml:space="preserve"> </v>
      </c>
    </row>
    <row r="135" spans="1:19" x14ac:dyDescent="0.2">
      <c r="A135" s="10" t="str">
        <f>IF(COUNTRY_INFO!A135=0," ",COUNTRY_INFO!A135)</f>
        <v>Ethiopia</v>
      </c>
      <c r="B135" s="10" t="str">
        <f>IF(COUNTRY_INFO!B135=0," ",COUNTRY_INFO!B135)</f>
        <v>AmharaNorth Wello</v>
      </c>
      <c r="C135" s="10" t="str">
        <f>IF(COUNTRY_INFO!C135=0," ",COUNTRY_INFO!C135)</f>
        <v>Dawunt</v>
      </c>
      <c r="D135" s="11" t="str">
        <f>IF(OR(COUNTRY_INFO!$T$9:$T$1000="T1 (PZQ+ALB/MBD)",COUNTRY_INFO!$U$9:$U$1000="T1 (PZQ+ALB/MBD)"), "T1 (PZQ+ALB/MBD)", " ")</f>
        <v xml:space="preserve"> </v>
      </c>
      <c r="E135" s="289"/>
      <c r="F135" s="109"/>
      <c r="G135" s="56"/>
      <c r="H135" s="288"/>
      <c r="I135" s="288"/>
      <c r="J135" s="56"/>
      <c r="K135" s="11">
        <f t="shared" si="7"/>
        <v>0</v>
      </c>
      <c r="L135" s="56"/>
      <c r="M135" s="18"/>
      <c r="N135" s="59"/>
      <c r="O135" s="14">
        <f t="shared" si="8"/>
        <v>0</v>
      </c>
      <c r="P135" s="275" t="str">
        <f t="shared" si="9"/>
        <v xml:space="preserve"> </v>
      </c>
      <c r="Q135" s="230" t="str">
        <f t="shared" si="10"/>
        <v xml:space="preserve"> </v>
      </c>
      <c r="R135" s="275" t="str">
        <f t="shared" si="11"/>
        <v xml:space="preserve"> </v>
      </c>
      <c r="S135" s="230" t="str">
        <f t="shared" si="12"/>
        <v xml:space="preserve"> </v>
      </c>
    </row>
    <row r="136" spans="1:19" x14ac:dyDescent="0.2">
      <c r="A136" s="10" t="str">
        <f>IF(COUNTRY_INFO!A136=0," ",COUNTRY_INFO!A136)</f>
        <v>Ethiopia</v>
      </c>
      <c r="B136" s="10" t="str">
        <f>IF(COUNTRY_INFO!B136=0," ",COUNTRY_INFO!B136)</f>
        <v>AmharaNorth Wello</v>
      </c>
      <c r="C136" s="10" t="str">
        <f>IF(COUNTRY_INFO!C136=0," ",COUNTRY_INFO!C136)</f>
        <v>Gazo</v>
      </c>
      <c r="D136" s="11" t="str">
        <f>IF(OR(COUNTRY_INFO!$T$9:$T$1000="T1 (PZQ+ALB/MBD)",COUNTRY_INFO!$U$9:$U$1000="T1 (PZQ+ALB/MBD)"), "T1 (PZQ+ALB/MBD)", " ")</f>
        <v xml:space="preserve"> </v>
      </c>
      <c r="E136" s="289"/>
      <c r="F136" s="109"/>
      <c r="G136" s="56"/>
      <c r="H136" s="288"/>
      <c r="I136" s="288"/>
      <c r="J136" s="56"/>
      <c r="K136" s="11">
        <f t="shared" si="7"/>
        <v>0</v>
      </c>
      <c r="L136" s="56"/>
      <c r="M136" s="18"/>
      <c r="N136" s="59"/>
      <c r="O136" s="14">
        <f t="shared" si="8"/>
        <v>0</v>
      </c>
      <c r="P136" s="275" t="str">
        <f t="shared" si="9"/>
        <v xml:space="preserve"> </v>
      </c>
      <c r="Q136" s="230" t="str">
        <f t="shared" si="10"/>
        <v xml:space="preserve"> </v>
      </c>
      <c r="R136" s="275" t="str">
        <f t="shared" si="11"/>
        <v xml:space="preserve"> </v>
      </c>
      <c r="S136" s="230" t="str">
        <f t="shared" si="12"/>
        <v xml:space="preserve"> </v>
      </c>
    </row>
    <row r="137" spans="1:19" x14ac:dyDescent="0.2">
      <c r="A137" s="10" t="str">
        <f>IF(COUNTRY_INFO!A137=0," ",COUNTRY_INFO!A137)</f>
        <v>Ethiopia</v>
      </c>
      <c r="B137" s="10" t="str">
        <f>IF(COUNTRY_INFO!B137=0," ",COUNTRY_INFO!B137)</f>
        <v>AmharaNorth Wello</v>
      </c>
      <c r="C137" s="10" t="str">
        <f>IF(COUNTRY_INFO!C137=0," ",COUNTRY_INFO!C137)</f>
        <v>Gidan</v>
      </c>
      <c r="D137" s="11" t="str">
        <f>IF(OR(COUNTRY_INFO!$T$9:$T$1000="T1 (PZQ+ALB/MBD)",COUNTRY_INFO!$U$9:$U$1000="T1 (PZQ+ALB/MBD)"), "T1 (PZQ+ALB/MBD)", " ")</f>
        <v xml:space="preserve"> </v>
      </c>
      <c r="E137" s="289"/>
      <c r="F137" s="109"/>
      <c r="G137" s="56"/>
      <c r="H137" s="288"/>
      <c r="I137" s="288"/>
      <c r="J137" s="56"/>
      <c r="K137" s="11">
        <f t="shared" si="7"/>
        <v>0</v>
      </c>
      <c r="L137" s="56"/>
      <c r="M137" s="18"/>
      <c r="N137" s="59"/>
      <c r="O137" s="14">
        <f t="shared" si="8"/>
        <v>0</v>
      </c>
      <c r="P137" s="275" t="str">
        <f t="shared" si="9"/>
        <v xml:space="preserve"> </v>
      </c>
      <c r="Q137" s="230" t="str">
        <f t="shared" si="10"/>
        <v xml:space="preserve"> </v>
      </c>
      <c r="R137" s="275" t="str">
        <f t="shared" si="11"/>
        <v xml:space="preserve"> </v>
      </c>
      <c r="S137" s="230" t="str">
        <f t="shared" si="12"/>
        <v xml:space="preserve"> </v>
      </c>
    </row>
    <row r="138" spans="1:19" x14ac:dyDescent="0.2">
      <c r="A138" s="10" t="str">
        <f>IF(COUNTRY_INFO!A138=0," ",COUNTRY_INFO!A138)</f>
        <v>Ethiopia</v>
      </c>
      <c r="B138" s="10" t="str">
        <f>IF(COUNTRY_INFO!B138=0," ",COUNTRY_INFO!B138)</f>
        <v>AmharaNorth Wello</v>
      </c>
      <c r="C138" s="10" t="str">
        <f>IF(COUNTRY_INFO!C138=0," ",COUNTRY_INFO!C138)</f>
        <v>Gubalafto</v>
      </c>
      <c r="D138" s="11" t="str">
        <f>IF(OR(COUNTRY_INFO!$T$9:$T$1000="T1 (PZQ+ALB/MBD)",COUNTRY_INFO!$U$9:$U$1000="T1 (PZQ+ALB/MBD)"), "T1 (PZQ+ALB/MBD)", " ")</f>
        <v xml:space="preserve"> </v>
      </c>
      <c r="E138" s="289"/>
      <c r="F138" s="109"/>
      <c r="G138" s="56"/>
      <c r="H138" s="288"/>
      <c r="I138" s="288"/>
      <c r="J138" s="56"/>
      <c r="K138" s="11">
        <f t="shared" ref="K138:K201" si="13">MAX(H138:I138)+G138+J138</f>
        <v>0</v>
      </c>
      <c r="L138" s="56"/>
      <c r="M138" s="18"/>
      <c r="N138" s="59"/>
      <c r="O138" s="14">
        <f t="shared" ref="O138:O201" si="14">SUM(L138:N138)</f>
        <v>0</v>
      </c>
      <c r="P138" s="275" t="str">
        <f t="shared" ref="P138:P201" si="15">IF(G138&lt;&gt;0, IF(L138/G138*100=0, "-", L138/G138*100), " ")</f>
        <v xml:space="preserve"> </v>
      </c>
      <c r="Q138" s="230" t="str">
        <f t="shared" ref="Q138:Q201" si="16">IF(OR(I138&lt;&gt;0,H138&lt;&gt;0), IF(M138/MAX(H138,I138)*100=0, "-", M138/MAX(H138,I138)*100), " ")</f>
        <v xml:space="preserve"> </v>
      </c>
      <c r="R138" s="275" t="str">
        <f t="shared" ref="R138:R201" si="17">IF(J138&lt;&gt;0, IF(N138/J138*100=0, "-", N138/J138*100), " ")</f>
        <v xml:space="preserve"> </v>
      </c>
      <c r="S138" s="230" t="str">
        <f t="shared" ref="S138:S201" si="18">IF(K138&lt;&gt;0, IF(O138/K138*100=0, "-", O138/K138*100), " ")</f>
        <v xml:space="preserve"> </v>
      </c>
    </row>
    <row r="139" spans="1:19" x14ac:dyDescent="0.2">
      <c r="A139" s="10" t="str">
        <f>IF(COUNTRY_INFO!A139=0," ",COUNTRY_INFO!A139)</f>
        <v>Ethiopia</v>
      </c>
      <c r="B139" s="10" t="str">
        <f>IF(COUNTRY_INFO!B139=0," ",COUNTRY_INFO!B139)</f>
        <v>AmharaNorth Wello</v>
      </c>
      <c r="C139" s="10" t="str">
        <f>IF(COUNTRY_INFO!C139=0," ",COUNTRY_INFO!C139)</f>
        <v>Habru</v>
      </c>
      <c r="D139" s="11" t="str">
        <f>IF(OR(COUNTRY_INFO!$T$9:$T$1000="T1 (PZQ+ALB/MBD)",COUNTRY_INFO!$U$9:$U$1000="T1 (PZQ+ALB/MBD)"), "T1 (PZQ+ALB/MBD)", " ")</f>
        <v xml:space="preserve"> </v>
      </c>
      <c r="E139" s="289"/>
      <c r="F139" s="109"/>
      <c r="G139" s="56"/>
      <c r="H139" s="288"/>
      <c r="I139" s="288"/>
      <c r="J139" s="56"/>
      <c r="K139" s="11">
        <f t="shared" si="13"/>
        <v>0</v>
      </c>
      <c r="L139" s="56"/>
      <c r="M139" s="18"/>
      <c r="N139" s="59"/>
      <c r="O139" s="14">
        <f t="shared" si="14"/>
        <v>0</v>
      </c>
      <c r="P139" s="275" t="str">
        <f t="shared" si="15"/>
        <v xml:space="preserve"> </v>
      </c>
      <c r="Q139" s="230" t="str">
        <f t="shared" si="16"/>
        <v xml:space="preserve"> </v>
      </c>
      <c r="R139" s="275" t="str">
        <f t="shared" si="17"/>
        <v xml:space="preserve"> </v>
      </c>
      <c r="S139" s="230" t="str">
        <f t="shared" si="18"/>
        <v xml:space="preserve"> </v>
      </c>
    </row>
    <row r="140" spans="1:19" x14ac:dyDescent="0.2">
      <c r="A140" s="10" t="str">
        <f>IF(COUNTRY_INFO!A140=0," ",COUNTRY_INFO!A140)</f>
        <v>Ethiopia</v>
      </c>
      <c r="B140" s="10" t="str">
        <f>IF(COUNTRY_INFO!B140=0," ",COUNTRY_INFO!B140)</f>
        <v>AmharaNorth Wello</v>
      </c>
      <c r="C140" s="10" t="str">
        <f>IF(COUNTRY_INFO!C140=0," ",COUNTRY_INFO!C140)</f>
        <v>Kobo Town</v>
      </c>
      <c r="D140" s="11" t="str">
        <f>IF(OR(COUNTRY_INFO!$T$9:$T$1000="T1 (PZQ+ALB/MBD)",COUNTRY_INFO!$U$9:$U$1000="T1 (PZQ+ALB/MBD)"), "T1 (PZQ+ALB/MBD)", " ")</f>
        <v>T1 (PZQ+ALB/MBD)</v>
      </c>
      <c r="E140" s="289" t="s">
        <v>1192</v>
      </c>
      <c r="F140" s="109"/>
      <c r="G140" s="56"/>
      <c r="H140" s="288">
        <v>12438</v>
      </c>
      <c r="I140" s="288">
        <v>12438</v>
      </c>
      <c r="J140" s="56"/>
      <c r="K140" s="11">
        <f t="shared" si="13"/>
        <v>12438</v>
      </c>
      <c r="L140" s="56"/>
      <c r="M140" s="18">
        <v>9211</v>
      </c>
      <c r="N140" s="59"/>
      <c r="O140" s="14">
        <f t="shared" si="14"/>
        <v>9211</v>
      </c>
      <c r="P140" s="275" t="str">
        <f t="shared" si="15"/>
        <v xml:space="preserve"> </v>
      </c>
      <c r="Q140" s="230">
        <f t="shared" si="16"/>
        <v>74.05531435922174</v>
      </c>
      <c r="R140" s="275" t="str">
        <f t="shared" si="17"/>
        <v xml:space="preserve"> </v>
      </c>
      <c r="S140" s="230">
        <f t="shared" si="18"/>
        <v>74.05531435922174</v>
      </c>
    </row>
    <row r="141" spans="1:19" x14ac:dyDescent="0.2">
      <c r="A141" s="10" t="str">
        <f>IF(COUNTRY_INFO!A141=0," ",COUNTRY_INFO!A141)</f>
        <v>Ethiopia</v>
      </c>
      <c r="B141" s="10" t="str">
        <f>IF(COUNTRY_INFO!B141=0," ",COUNTRY_INFO!B141)</f>
        <v>AmharaNorth Wello</v>
      </c>
      <c r="C141" s="10" t="str">
        <f>IF(COUNTRY_INFO!C141=0," ",COUNTRY_INFO!C141)</f>
        <v>Lalibella Town</v>
      </c>
      <c r="D141" s="11" t="str">
        <f>IF(OR(COUNTRY_INFO!$T$9:$T$1000="T1 (PZQ+ALB/MBD)",COUNTRY_INFO!$U$9:$U$1000="T1 (PZQ+ALB/MBD)"), "T1 (PZQ+ALB/MBD)", " ")</f>
        <v xml:space="preserve"> </v>
      </c>
      <c r="E141" s="289"/>
      <c r="F141" s="109"/>
      <c r="G141" s="56"/>
      <c r="H141" s="288"/>
      <c r="I141" s="288"/>
      <c r="J141" s="56"/>
      <c r="K141" s="11">
        <f t="shared" si="13"/>
        <v>0</v>
      </c>
      <c r="L141" s="56"/>
      <c r="M141" s="18"/>
      <c r="N141" s="59"/>
      <c r="O141" s="14">
        <f t="shared" si="14"/>
        <v>0</v>
      </c>
      <c r="P141" s="275" t="str">
        <f t="shared" si="15"/>
        <v xml:space="preserve"> </v>
      </c>
      <c r="Q141" s="230" t="str">
        <f t="shared" si="16"/>
        <v xml:space="preserve"> </v>
      </c>
      <c r="R141" s="275" t="str">
        <f t="shared" si="17"/>
        <v xml:space="preserve"> </v>
      </c>
      <c r="S141" s="230" t="str">
        <f t="shared" si="18"/>
        <v xml:space="preserve"> </v>
      </c>
    </row>
    <row r="142" spans="1:19" x14ac:dyDescent="0.2">
      <c r="A142" s="10" t="str">
        <f>IF(COUNTRY_INFO!A142=0," ",COUNTRY_INFO!A142)</f>
        <v>Ethiopia</v>
      </c>
      <c r="B142" s="10" t="str">
        <f>IF(COUNTRY_INFO!B142=0," ",COUNTRY_INFO!B142)</f>
        <v>AmharaNorth Wello</v>
      </c>
      <c r="C142" s="10" t="str">
        <f>IF(COUNTRY_INFO!C142=0," ",COUNTRY_INFO!C142)</f>
        <v>Lasta</v>
      </c>
      <c r="D142" s="11" t="str">
        <f>IF(OR(COUNTRY_INFO!$T$9:$T$1000="T1 (PZQ+ALB/MBD)",COUNTRY_INFO!$U$9:$U$1000="T1 (PZQ+ALB/MBD)"), "T1 (PZQ+ALB/MBD)", " ")</f>
        <v xml:space="preserve"> </v>
      </c>
      <c r="E142" s="289"/>
      <c r="F142" s="109"/>
      <c r="G142" s="56"/>
      <c r="H142" s="288"/>
      <c r="I142" s="288"/>
      <c r="J142" s="56"/>
      <c r="K142" s="11">
        <f t="shared" si="13"/>
        <v>0</v>
      </c>
      <c r="L142" s="56"/>
      <c r="M142" s="18"/>
      <c r="N142" s="59"/>
      <c r="O142" s="14">
        <f t="shared" si="14"/>
        <v>0</v>
      </c>
      <c r="P142" s="275" t="str">
        <f t="shared" si="15"/>
        <v xml:space="preserve"> </v>
      </c>
      <c r="Q142" s="230" t="str">
        <f t="shared" si="16"/>
        <v xml:space="preserve"> </v>
      </c>
      <c r="R142" s="275" t="str">
        <f t="shared" si="17"/>
        <v xml:space="preserve"> </v>
      </c>
      <c r="S142" s="230" t="str">
        <f t="shared" si="18"/>
        <v xml:space="preserve"> </v>
      </c>
    </row>
    <row r="143" spans="1:19" x14ac:dyDescent="0.2">
      <c r="A143" s="10" t="str">
        <f>IF(COUNTRY_INFO!A143=0," ",COUNTRY_INFO!A143)</f>
        <v>Ethiopia</v>
      </c>
      <c r="B143" s="10" t="str">
        <f>IF(COUNTRY_INFO!B143=0," ",COUNTRY_INFO!B143)</f>
        <v>AmharaNorth Wello</v>
      </c>
      <c r="C143" s="10" t="str">
        <f>IF(COUNTRY_INFO!C143=0," ",COUNTRY_INFO!C143)</f>
        <v>Meket</v>
      </c>
      <c r="D143" s="11" t="str">
        <f>IF(OR(COUNTRY_INFO!$T$9:$T$1000="T1 (PZQ+ALB/MBD)",COUNTRY_INFO!$U$9:$U$1000="T1 (PZQ+ALB/MBD)"), "T1 (PZQ+ALB/MBD)", " ")</f>
        <v xml:space="preserve"> </v>
      </c>
      <c r="E143" s="289"/>
      <c r="F143" s="109"/>
      <c r="G143" s="56"/>
      <c r="H143" s="288"/>
      <c r="I143" s="288"/>
      <c r="J143" s="56"/>
      <c r="K143" s="11">
        <f t="shared" si="13"/>
        <v>0</v>
      </c>
      <c r="L143" s="56"/>
      <c r="M143" s="18"/>
      <c r="N143" s="59"/>
      <c r="O143" s="14">
        <f t="shared" si="14"/>
        <v>0</v>
      </c>
      <c r="P143" s="275" t="str">
        <f t="shared" si="15"/>
        <v xml:space="preserve"> </v>
      </c>
      <c r="Q143" s="230" t="str">
        <f t="shared" si="16"/>
        <v xml:space="preserve"> </v>
      </c>
      <c r="R143" s="275" t="str">
        <f t="shared" si="17"/>
        <v xml:space="preserve"> </v>
      </c>
      <c r="S143" s="230" t="str">
        <f t="shared" si="18"/>
        <v xml:space="preserve"> </v>
      </c>
    </row>
    <row r="144" spans="1:19" x14ac:dyDescent="0.2">
      <c r="A144" s="10" t="str">
        <f>IF(COUNTRY_INFO!A144=0," ",COUNTRY_INFO!A144)</f>
        <v>Ethiopia</v>
      </c>
      <c r="B144" s="10" t="str">
        <f>IF(COUNTRY_INFO!B144=0," ",COUNTRY_INFO!B144)</f>
        <v>AmharaNorth Wello</v>
      </c>
      <c r="C144" s="10" t="str">
        <f>IF(COUNTRY_INFO!C144=0," ",COUNTRY_INFO!C144)</f>
        <v>Raya Kobo</v>
      </c>
      <c r="D144" s="11" t="str">
        <f>IF(OR(COUNTRY_INFO!$T$9:$T$1000="T1 (PZQ+ALB/MBD)",COUNTRY_INFO!$U$9:$U$1000="T1 (PZQ+ALB/MBD)"), "T1 (PZQ+ALB/MBD)", " ")</f>
        <v xml:space="preserve"> </v>
      </c>
      <c r="E144" s="289"/>
      <c r="F144" s="109"/>
      <c r="G144" s="56"/>
      <c r="H144" s="288"/>
      <c r="I144" s="288"/>
      <c r="J144" s="56"/>
      <c r="K144" s="11">
        <f t="shared" si="13"/>
        <v>0</v>
      </c>
      <c r="L144" s="56"/>
      <c r="M144" s="18"/>
      <c r="N144" s="59"/>
      <c r="O144" s="14">
        <f t="shared" si="14"/>
        <v>0</v>
      </c>
      <c r="P144" s="275" t="str">
        <f t="shared" si="15"/>
        <v xml:space="preserve"> </v>
      </c>
      <c r="Q144" s="230" t="str">
        <f t="shared" si="16"/>
        <v xml:space="preserve"> </v>
      </c>
      <c r="R144" s="275" t="str">
        <f t="shared" si="17"/>
        <v xml:space="preserve"> </v>
      </c>
      <c r="S144" s="230" t="str">
        <f t="shared" si="18"/>
        <v xml:space="preserve"> </v>
      </c>
    </row>
    <row r="145" spans="1:19" x14ac:dyDescent="0.2">
      <c r="A145" s="10" t="str">
        <f>IF(COUNTRY_INFO!A145=0," ",COUNTRY_INFO!A145)</f>
        <v>Ethiopia</v>
      </c>
      <c r="B145" s="10" t="str">
        <f>IF(COUNTRY_INFO!B145=0," ",COUNTRY_INFO!B145)</f>
        <v>AmharaNorth Wello</v>
      </c>
      <c r="C145" s="10" t="str">
        <f>IF(COUNTRY_INFO!C145=0," ",COUNTRY_INFO!C145)</f>
        <v>Wadlla</v>
      </c>
      <c r="D145" s="11" t="str">
        <f>IF(OR(COUNTRY_INFO!$T$9:$T$1000="T1 (PZQ+ALB/MBD)",COUNTRY_INFO!$U$9:$U$1000="T1 (PZQ+ALB/MBD)"), "T1 (PZQ+ALB/MBD)", " ")</f>
        <v xml:space="preserve"> </v>
      </c>
      <c r="E145" s="289"/>
      <c r="F145" s="109"/>
      <c r="G145" s="56"/>
      <c r="H145" s="288"/>
      <c r="I145" s="288"/>
      <c r="J145" s="56"/>
      <c r="K145" s="11">
        <f t="shared" si="13"/>
        <v>0</v>
      </c>
      <c r="L145" s="56"/>
      <c r="M145" s="18"/>
      <c r="N145" s="59"/>
      <c r="O145" s="14"/>
      <c r="P145" s="275" t="str">
        <f t="shared" si="15"/>
        <v xml:space="preserve"> </v>
      </c>
      <c r="Q145" s="230" t="str">
        <f t="shared" si="16"/>
        <v xml:space="preserve"> </v>
      </c>
      <c r="R145" s="275" t="str">
        <f t="shared" si="17"/>
        <v xml:space="preserve"> </v>
      </c>
      <c r="S145" s="230" t="str">
        <f t="shared" si="18"/>
        <v xml:space="preserve"> </v>
      </c>
    </row>
    <row r="146" spans="1:19" x14ac:dyDescent="0.2">
      <c r="A146" s="10" t="str">
        <f>IF(COUNTRY_INFO!A146=0," ",COUNTRY_INFO!A146)</f>
        <v>Ethiopia</v>
      </c>
      <c r="B146" s="10" t="str">
        <f>IF(COUNTRY_INFO!B146=0," ",COUNTRY_INFO!B146)</f>
        <v>AmharaNorth Wello</v>
      </c>
      <c r="C146" s="10" t="str">
        <f>IF(COUNTRY_INFO!C146=0," ",COUNTRY_INFO!C146)</f>
        <v>Woldia Town</v>
      </c>
      <c r="D146" s="11" t="str">
        <f>IF(OR(COUNTRY_INFO!$T$9:$T$1000="T1 (PZQ+ALB/MBD)",COUNTRY_INFO!$U$9:$U$1000="T1 (PZQ+ALB/MBD)"), "T1 (PZQ+ALB/MBD)", " ")</f>
        <v xml:space="preserve"> </v>
      </c>
      <c r="E146" s="289"/>
      <c r="F146" s="109"/>
      <c r="G146" s="56"/>
      <c r="H146" s="288"/>
      <c r="I146" s="288"/>
      <c r="J146" s="56"/>
      <c r="K146" s="11">
        <f t="shared" si="13"/>
        <v>0</v>
      </c>
      <c r="L146" s="56"/>
      <c r="M146" s="18"/>
      <c r="N146" s="59"/>
      <c r="O146" s="14">
        <f t="shared" si="14"/>
        <v>0</v>
      </c>
      <c r="P146" s="275" t="str">
        <f t="shared" si="15"/>
        <v xml:space="preserve"> </v>
      </c>
      <c r="Q146" s="230" t="str">
        <f t="shared" si="16"/>
        <v xml:space="preserve"> </v>
      </c>
      <c r="R146" s="275" t="str">
        <f t="shared" si="17"/>
        <v xml:space="preserve"> </v>
      </c>
      <c r="S146" s="230" t="str">
        <f t="shared" si="18"/>
        <v xml:space="preserve"> </v>
      </c>
    </row>
    <row r="147" spans="1:19" x14ac:dyDescent="0.2">
      <c r="A147" s="10" t="str">
        <f>IF(COUNTRY_INFO!A147=0," ",COUNTRY_INFO!A147)</f>
        <v>Ethiopia</v>
      </c>
      <c r="B147" s="10" t="str">
        <f>IF(COUNTRY_INFO!B147=0," ",COUNTRY_INFO!B147)</f>
        <v>AmharaOromiya</v>
      </c>
      <c r="C147" s="10" t="str">
        <f>IF(COUNTRY_INFO!C147=0," ",COUNTRY_INFO!C147)</f>
        <v>Artuma Fursi</v>
      </c>
      <c r="D147" s="11" t="str">
        <f>IF(OR(COUNTRY_INFO!$T$9:$T$1000="T1 (PZQ+ALB/MBD)",COUNTRY_INFO!$U$9:$U$1000="T1 (PZQ+ALB/MBD)"), "T1 (PZQ+ALB/MBD)", " ")</f>
        <v>T1 (PZQ+ALB/MBD)</v>
      </c>
      <c r="E147" s="289" t="s">
        <v>1192</v>
      </c>
      <c r="F147" s="300">
        <f>'T2'!E147</f>
        <v>0</v>
      </c>
      <c r="G147" s="56"/>
      <c r="H147" s="288">
        <v>29617</v>
      </c>
      <c r="I147" s="288">
        <v>29617</v>
      </c>
      <c r="J147" s="56"/>
      <c r="K147" s="11">
        <f t="shared" si="13"/>
        <v>29617</v>
      </c>
      <c r="L147" s="56"/>
      <c r="M147" s="18">
        <v>27847</v>
      </c>
      <c r="N147" s="59">
        <v>51342</v>
      </c>
      <c r="O147" s="14">
        <f t="shared" si="14"/>
        <v>79189</v>
      </c>
      <c r="P147" s="275" t="str">
        <f t="shared" si="15"/>
        <v xml:space="preserve"> </v>
      </c>
      <c r="Q147" s="230">
        <f t="shared" si="16"/>
        <v>94.023702603234625</v>
      </c>
      <c r="R147" s="293" t="str">
        <f t="shared" si="17"/>
        <v xml:space="preserve"> </v>
      </c>
      <c r="S147" s="293">
        <f t="shared" si="18"/>
        <v>267.37684437991692</v>
      </c>
    </row>
    <row r="148" spans="1:19" x14ac:dyDescent="0.2">
      <c r="A148" s="10" t="str">
        <f>IF(COUNTRY_INFO!A148=0," ",COUNTRY_INFO!A148)</f>
        <v>Ethiopia</v>
      </c>
      <c r="B148" s="10" t="str">
        <f>IF(COUNTRY_INFO!B148=0," ",COUNTRY_INFO!B148)</f>
        <v>AmharaOromiya</v>
      </c>
      <c r="C148" s="10" t="str">
        <f>IF(COUNTRY_INFO!C148=0," ",COUNTRY_INFO!C148)</f>
        <v>Bati</v>
      </c>
      <c r="D148" s="11" t="str">
        <f>IF(OR(COUNTRY_INFO!$T$9:$T$1000="T1 (PZQ+ALB/MBD)",COUNTRY_INFO!$U$9:$U$1000="T1 (PZQ+ALB/MBD)"), "T1 (PZQ+ALB/MBD)", " ")</f>
        <v xml:space="preserve"> </v>
      </c>
      <c r="E148" s="289"/>
      <c r="F148" s="109"/>
      <c r="G148" s="56"/>
      <c r="H148" s="288"/>
      <c r="I148" s="288"/>
      <c r="J148" s="56"/>
      <c r="K148" s="11">
        <f t="shared" si="13"/>
        <v>0</v>
      </c>
      <c r="L148" s="56"/>
      <c r="M148" s="18"/>
      <c r="N148" s="59"/>
      <c r="O148" s="14">
        <f t="shared" si="14"/>
        <v>0</v>
      </c>
      <c r="P148" s="275" t="str">
        <f t="shared" si="15"/>
        <v xml:space="preserve"> </v>
      </c>
      <c r="Q148" s="230" t="str">
        <f t="shared" si="16"/>
        <v xml:space="preserve"> </v>
      </c>
      <c r="R148" s="275" t="str">
        <f t="shared" si="17"/>
        <v xml:space="preserve"> </v>
      </c>
      <c r="S148" s="230" t="str">
        <f t="shared" si="18"/>
        <v xml:space="preserve"> </v>
      </c>
    </row>
    <row r="149" spans="1:19" x14ac:dyDescent="0.2">
      <c r="A149" s="10" t="str">
        <f>IF(COUNTRY_INFO!A149=0," ",COUNTRY_INFO!A149)</f>
        <v>Ethiopia</v>
      </c>
      <c r="B149" s="10" t="str">
        <f>IF(COUNTRY_INFO!B149=0," ",COUNTRY_INFO!B149)</f>
        <v>AmharaOromiya</v>
      </c>
      <c r="C149" s="10" t="str">
        <f>IF(COUNTRY_INFO!C149=0," ",COUNTRY_INFO!C149)</f>
        <v>Bati Town</v>
      </c>
      <c r="D149" s="11" t="str">
        <f>IF(OR(COUNTRY_INFO!$T$9:$T$1000="T1 (PZQ+ALB/MBD)",COUNTRY_INFO!$U$9:$U$1000="T1 (PZQ+ALB/MBD)"), "T1 (PZQ+ALB/MBD)", " ")</f>
        <v xml:space="preserve"> </v>
      </c>
      <c r="E149" s="289"/>
      <c r="F149" s="109"/>
      <c r="G149" s="56"/>
      <c r="H149" s="288"/>
      <c r="I149" s="288"/>
      <c r="J149" s="56"/>
      <c r="K149" s="11">
        <f t="shared" si="13"/>
        <v>0</v>
      </c>
      <c r="L149" s="56"/>
      <c r="M149" s="18"/>
      <c r="N149" s="59"/>
      <c r="O149" s="14">
        <f t="shared" si="14"/>
        <v>0</v>
      </c>
      <c r="P149" s="275" t="str">
        <f t="shared" si="15"/>
        <v xml:space="preserve"> </v>
      </c>
      <c r="Q149" s="230" t="str">
        <f t="shared" si="16"/>
        <v xml:space="preserve"> </v>
      </c>
      <c r="R149" s="275" t="str">
        <f t="shared" si="17"/>
        <v xml:space="preserve"> </v>
      </c>
      <c r="S149" s="230" t="str">
        <f t="shared" si="18"/>
        <v xml:space="preserve"> </v>
      </c>
    </row>
    <row r="150" spans="1:19" x14ac:dyDescent="0.2">
      <c r="A150" s="10" t="str">
        <f>IF(COUNTRY_INFO!A150=0," ",COUNTRY_INFO!A150)</f>
        <v>Ethiopia</v>
      </c>
      <c r="B150" s="10" t="str">
        <f>IF(COUNTRY_INFO!B150=0," ",COUNTRY_INFO!B150)</f>
        <v>AmharaOromiya</v>
      </c>
      <c r="C150" s="10" t="str">
        <f>IF(COUNTRY_INFO!C150=0," ",COUNTRY_INFO!C150)</f>
        <v>Dawa chefa</v>
      </c>
      <c r="D150" s="11" t="str">
        <f>IF(OR(COUNTRY_INFO!$T$9:$T$1000="T1 (PZQ+ALB/MBD)",COUNTRY_INFO!$U$9:$U$1000="T1 (PZQ+ALB/MBD)"), "T1 (PZQ+ALB/MBD)", " ")</f>
        <v>T1 (PZQ+ALB/MBD)</v>
      </c>
      <c r="E150" s="289" t="s">
        <v>1192</v>
      </c>
      <c r="F150" s="300">
        <f>'T2'!E150</f>
        <v>0</v>
      </c>
      <c r="G150" s="56"/>
      <c r="H150" s="288">
        <v>44087</v>
      </c>
      <c r="I150" s="288">
        <v>44087</v>
      </c>
      <c r="J150" s="56"/>
      <c r="K150" s="11">
        <f t="shared" si="13"/>
        <v>44087</v>
      </c>
      <c r="L150" s="56"/>
      <c r="M150" s="18">
        <v>39072</v>
      </c>
      <c r="N150" s="59">
        <v>82234</v>
      </c>
      <c r="O150" s="14">
        <f t="shared" si="14"/>
        <v>121306</v>
      </c>
      <c r="P150" s="275" t="str">
        <f t="shared" si="15"/>
        <v xml:space="preserve"> </v>
      </c>
      <c r="Q150" s="230">
        <f t="shared" si="16"/>
        <v>88.624764669857328</v>
      </c>
      <c r="R150" s="293" t="str">
        <f t="shared" si="17"/>
        <v xml:space="preserve"> </v>
      </c>
      <c r="S150" s="293">
        <f t="shared" si="18"/>
        <v>275.151405176129</v>
      </c>
    </row>
    <row r="151" spans="1:19" x14ac:dyDescent="0.2">
      <c r="A151" s="10" t="str">
        <f>IF(COUNTRY_INFO!A151=0," ",COUNTRY_INFO!A151)</f>
        <v>Ethiopia</v>
      </c>
      <c r="B151" s="10" t="str">
        <f>IF(COUNTRY_INFO!B151=0," ",COUNTRY_INFO!B151)</f>
        <v>AmharaOromiya</v>
      </c>
      <c r="C151" s="10" t="str">
        <f>IF(COUNTRY_INFO!C151=0," ",COUNTRY_INFO!C151)</f>
        <v>Dawe Harwa</v>
      </c>
      <c r="D151" s="11" t="str">
        <f>IF(OR(COUNTRY_INFO!$T$9:$T$1000="T1 (PZQ+ALB/MBD)",COUNTRY_INFO!$U$9:$U$1000="T1 (PZQ+ALB/MBD)"), "T1 (PZQ+ALB/MBD)", " ")</f>
        <v xml:space="preserve"> </v>
      </c>
      <c r="E151" s="289"/>
      <c r="F151" s="109"/>
      <c r="G151" s="56"/>
      <c r="H151" s="288"/>
      <c r="I151" s="288"/>
      <c r="J151" s="56"/>
      <c r="K151" s="11">
        <f t="shared" si="13"/>
        <v>0</v>
      </c>
      <c r="L151" s="56"/>
      <c r="M151" s="18"/>
      <c r="N151" s="59"/>
      <c r="O151" s="14">
        <f t="shared" si="14"/>
        <v>0</v>
      </c>
      <c r="P151" s="275" t="str">
        <f t="shared" si="15"/>
        <v xml:space="preserve"> </v>
      </c>
      <c r="Q151" s="230" t="str">
        <f t="shared" si="16"/>
        <v xml:space="preserve"> </v>
      </c>
      <c r="R151" s="275" t="str">
        <f t="shared" si="17"/>
        <v xml:space="preserve"> </v>
      </c>
      <c r="S151" s="230" t="str">
        <f t="shared" si="18"/>
        <v xml:space="preserve"> </v>
      </c>
    </row>
    <row r="152" spans="1:19" x14ac:dyDescent="0.2">
      <c r="A152" s="10" t="str">
        <f>IF(COUNTRY_INFO!A152=0," ",COUNTRY_INFO!A152)</f>
        <v>Ethiopia</v>
      </c>
      <c r="B152" s="10" t="str">
        <f>IF(COUNTRY_INFO!B152=0," ",COUNTRY_INFO!B152)</f>
        <v>AmharaOromiya</v>
      </c>
      <c r="C152" s="10" t="str">
        <f>IF(COUNTRY_INFO!C152=0," ",COUNTRY_INFO!C152)</f>
        <v>Jille Timuga</v>
      </c>
      <c r="D152" s="11" t="str">
        <f>IF(OR(COUNTRY_INFO!$T$9:$T$1000="T1 (PZQ+ALB/MBD)",COUNTRY_INFO!$U$9:$U$1000="T1 (PZQ+ALB/MBD)"), "T1 (PZQ+ALB/MBD)", " ")</f>
        <v xml:space="preserve"> </v>
      </c>
      <c r="E152" s="289"/>
      <c r="F152" s="109"/>
      <c r="G152" s="56"/>
      <c r="H152" s="288"/>
      <c r="I152" s="288"/>
      <c r="J152" s="56"/>
      <c r="K152" s="11">
        <f t="shared" si="13"/>
        <v>0</v>
      </c>
      <c r="L152" s="56"/>
      <c r="M152" s="18"/>
      <c r="N152" s="59"/>
      <c r="O152" s="14">
        <f t="shared" si="14"/>
        <v>0</v>
      </c>
      <c r="P152" s="275" t="str">
        <f t="shared" si="15"/>
        <v xml:space="preserve"> </v>
      </c>
      <c r="Q152" s="230" t="str">
        <f t="shared" si="16"/>
        <v xml:space="preserve"> </v>
      </c>
      <c r="R152" s="275" t="str">
        <f t="shared" si="17"/>
        <v xml:space="preserve"> </v>
      </c>
      <c r="S152" s="230" t="str">
        <f t="shared" si="18"/>
        <v xml:space="preserve"> </v>
      </c>
    </row>
    <row r="153" spans="1:19" x14ac:dyDescent="0.2">
      <c r="A153" s="10" t="str">
        <f>IF(COUNTRY_INFO!A153=0," ",COUNTRY_INFO!A153)</f>
        <v>Ethiopia</v>
      </c>
      <c r="B153" s="10" t="str">
        <f>IF(COUNTRY_INFO!B153=0," ",COUNTRY_INFO!B153)</f>
        <v>AmharaOromiya</v>
      </c>
      <c r="C153" s="10" t="str">
        <f>IF(COUNTRY_INFO!C153=0," ",COUNTRY_INFO!C153)</f>
        <v>Kemissie</v>
      </c>
      <c r="D153" s="11" t="str">
        <f>IF(OR(COUNTRY_INFO!$T$9:$T$1000="T1 (PZQ+ALB/MBD)",COUNTRY_INFO!$U$9:$U$1000="T1 (PZQ+ALB/MBD)"), "T1 (PZQ+ALB/MBD)", " ")</f>
        <v xml:space="preserve"> </v>
      </c>
      <c r="E153" s="289"/>
      <c r="F153" s="109"/>
      <c r="G153" s="56"/>
      <c r="H153" s="288"/>
      <c r="I153" s="288"/>
      <c r="J153" s="56"/>
      <c r="K153" s="11">
        <f t="shared" si="13"/>
        <v>0</v>
      </c>
      <c r="L153" s="56"/>
      <c r="M153" s="18"/>
      <c r="N153" s="59"/>
      <c r="O153" s="14">
        <f t="shared" si="14"/>
        <v>0</v>
      </c>
      <c r="P153" s="275" t="str">
        <f t="shared" si="15"/>
        <v xml:space="preserve"> </v>
      </c>
      <c r="Q153" s="230" t="str">
        <f t="shared" si="16"/>
        <v xml:space="preserve"> </v>
      </c>
      <c r="R153" s="275" t="str">
        <f t="shared" si="17"/>
        <v xml:space="preserve"> </v>
      </c>
      <c r="S153" s="230" t="str">
        <f t="shared" si="18"/>
        <v xml:space="preserve"> </v>
      </c>
    </row>
    <row r="154" spans="1:19" x14ac:dyDescent="0.2">
      <c r="A154" s="10" t="str">
        <f>IF(COUNTRY_INFO!A154=0," ",COUNTRY_INFO!A154)</f>
        <v>Ethiopia</v>
      </c>
      <c r="B154" s="10" t="str">
        <f>IF(COUNTRY_INFO!B154=0," ",COUNTRY_INFO!B154)</f>
        <v>AmharaSouth Gondar</v>
      </c>
      <c r="C154" s="10" t="str">
        <f>IF(COUNTRY_INFO!C154=0," ",COUNTRY_INFO!C154)</f>
        <v>Andabet (West Estie)</v>
      </c>
      <c r="D154" s="11" t="str">
        <f>IF(OR(COUNTRY_INFO!$T$9:$T$1000="T1 (PZQ+ALB/MBD)",COUNTRY_INFO!$U$9:$U$1000="T1 (PZQ+ALB/MBD)"), "T1 (PZQ+ALB/MBD)", " ")</f>
        <v>T1 (PZQ+ALB/MBD)</v>
      </c>
      <c r="E154" s="289" t="s">
        <v>1192</v>
      </c>
      <c r="F154" s="300">
        <f>'T2'!E154</f>
        <v>0</v>
      </c>
      <c r="G154" s="56"/>
      <c r="H154" s="288">
        <v>45335</v>
      </c>
      <c r="I154" s="288">
        <v>45335</v>
      </c>
      <c r="J154" s="56"/>
      <c r="K154" s="11">
        <f t="shared" si="13"/>
        <v>45335</v>
      </c>
      <c r="L154" s="56"/>
      <c r="M154" s="18">
        <v>38357</v>
      </c>
      <c r="N154" s="59"/>
      <c r="O154" s="14">
        <f t="shared" si="14"/>
        <v>38357</v>
      </c>
      <c r="P154" s="275" t="str">
        <f t="shared" si="15"/>
        <v xml:space="preserve"> </v>
      </c>
      <c r="Q154" s="293">
        <f t="shared" si="16"/>
        <v>84.607918826513725</v>
      </c>
      <c r="R154" s="275" t="str">
        <f t="shared" si="17"/>
        <v xml:space="preserve"> </v>
      </c>
      <c r="S154" s="293">
        <f t="shared" si="18"/>
        <v>84.607918826513725</v>
      </c>
    </row>
    <row r="155" spans="1:19" x14ac:dyDescent="0.2">
      <c r="A155" s="10" t="str">
        <f>IF(COUNTRY_INFO!A155=0," ",COUNTRY_INFO!A155)</f>
        <v>Ethiopia</v>
      </c>
      <c r="B155" s="10" t="str">
        <f>IF(COUNTRY_INFO!B155=0," ",COUNTRY_INFO!B155)</f>
        <v>AmharaSouth Gondar</v>
      </c>
      <c r="C155" s="10" t="str">
        <f>IF(COUNTRY_INFO!C155=0," ",COUNTRY_INFO!C155)</f>
        <v>Debre Tabor Town</v>
      </c>
      <c r="D155" s="11" t="str">
        <f>IF(OR(COUNTRY_INFO!$T$9:$T$1000="T1 (PZQ+ALB/MBD)",COUNTRY_INFO!$U$9:$U$1000="T1 (PZQ+ALB/MBD)"), "T1 (PZQ+ALB/MBD)", " ")</f>
        <v xml:space="preserve"> </v>
      </c>
      <c r="E155" s="289"/>
      <c r="F155" s="109"/>
      <c r="G155" s="56"/>
      <c r="H155" s="288"/>
      <c r="I155" s="288"/>
      <c r="J155" s="56"/>
      <c r="K155" s="11">
        <f t="shared" si="13"/>
        <v>0</v>
      </c>
      <c r="L155" s="56"/>
      <c r="M155" s="18"/>
      <c r="N155" s="59"/>
      <c r="O155" s="14">
        <f t="shared" si="14"/>
        <v>0</v>
      </c>
      <c r="P155" s="275" t="str">
        <f t="shared" si="15"/>
        <v xml:space="preserve"> </v>
      </c>
      <c r="Q155" s="230" t="str">
        <f t="shared" si="16"/>
        <v xml:space="preserve"> </v>
      </c>
      <c r="R155" s="275" t="str">
        <f t="shared" si="17"/>
        <v xml:space="preserve"> </v>
      </c>
      <c r="S155" s="230" t="str">
        <f t="shared" si="18"/>
        <v xml:space="preserve"> </v>
      </c>
    </row>
    <row r="156" spans="1:19" x14ac:dyDescent="0.2">
      <c r="A156" s="10" t="str">
        <f>IF(COUNTRY_INFO!A156=0," ",COUNTRY_INFO!A156)</f>
        <v>Ethiopia</v>
      </c>
      <c r="B156" s="10" t="str">
        <f>IF(COUNTRY_INFO!B156=0," ",COUNTRY_INFO!B156)</f>
        <v>AmharaSouth Gondar</v>
      </c>
      <c r="C156" s="10" t="str">
        <f>IF(COUNTRY_INFO!C156=0," ",COUNTRY_INFO!C156)</f>
        <v>Dera</v>
      </c>
      <c r="D156" s="11" t="str">
        <f>IF(OR(COUNTRY_INFO!$T$9:$T$1000="T1 (PZQ+ALB/MBD)",COUNTRY_INFO!$U$9:$U$1000="T1 (PZQ+ALB/MBD)"), "T1 (PZQ+ALB/MBD)", " ")</f>
        <v>T1 (PZQ+ALB/MBD)</v>
      </c>
      <c r="E156" s="289" t="s">
        <v>1192</v>
      </c>
      <c r="F156" s="300">
        <f>'T2'!E156</f>
        <v>0</v>
      </c>
      <c r="G156" s="56"/>
      <c r="H156" s="288">
        <v>85086</v>
      </c>
      <c r="I156" s="288">
        <v>85086</v>
      </c>
      <c r="J156" s="56"/>
      <c r="K156" s="11">
        <f t="shared" si="13"/>
        <v>85086</v>
      </c>
      <c r="L156" s="56"/>
      <c r="M156" s="18">
        <v>81565</v>
      </c>
      <c r="N156" s="59"/>
      <c r="O156" s="14">
        <f t="shared" si="14"/>
        <v>81565</v>
      </c>
      <c r="P156" s="275" t="str">
        <f t="shared" si="15"/>
        <v xml:space="preserve"> </v>
      </c>
      <c r="Q156" s="293">
        <f t="shared" si="16"/>
        <v>95.861833909221261</v>
      </c>
      <c r="R156" s="275" t="str">
        <f t="shared" si="17"/>
        <v xml:space="preserve"> </v>
      </c>
      <c r="S156" s="293">
        <f t="shared" si="18"/>
        <v>95.861833909221261</v>
      </c>
    </row>
    <row r="157" spans="1:19" x14ac:dyDescent="0.2">
      <c r="A157" s="10" t="str">
        <f>IF(COUNTRY_INFO!A157=0," ",COUNTRY_INFO!A157)</f>
        <v>Ethiopia</v>
      </c>
      <c r="B157" s="10" t="str">
        <f>IF(COUNTRY_INFO!B157=0," ",COUNTRY_INFO!B157)</f>
        <v>AmharaSouth Gondar</v>
      </c>
      <c r="C157" s="10" t="str">
        <f>IF(COUNTRY_INFO!C157=0," ",COUNTRY_INFO!C157)</f>
        <v>Ebinat</v>
      </c>
      <c r="D157" s="11" t="str">
        <f>IF(OR(COUNTRY_INFO!$T$9:$T$1000="T1 (PZQ+ALB/MBD)",COUNTRY_INFO!$U$9:$U$1000="T1 (PZQ+ALB/MBD)"), "T1 (PZQ+ALB/MBD)", " ")</f>
        <v xml:space="preserve"> </v>
      </c>
      <c r="E157" s="289"/>
      <c r="F157" s="109"/>
      <c r="G157" s="56"/>
      <c r="H157" s="288"/>
      <c r="I157" s="288"/>
      <c r="J157" s="56"/>
      <c r="K157" s="11">
        <f t="shared" si="13"/>
        <v>0</v>
      </c>
      <c r="L157" s="56"/>
      <c r="M157" s="18"/>
      <c r="N157" s="59"/>
      <c r="O157" s="14">
        <f t="shared" si="14"/>
        <v>0</v>
      </c>
      <c r="P157" s="275" t="str">
        <f t="shared" si="15"/>
        <v xml:space="preserve"> </v>
      </c>
      <c r="Q157" s="230" t="str">
        <f t="shared" si="16"/>
        <v xml:space="preserve"> </v>
      </c>
      <c r="R157" s="275" t="str">
        <f t="shared" si="17"/>
        <v xml:space="preserve"> </v>
      </c>
      <c r="S157" s="230" t="str">
        <f t="shared" si="18"/>
        <v xml:space="preserve"> </v>
      </c>
    </row>
    <row r="158" spans="1:19" x14ac:dyDescent="0.2">
      <c r="A158" s="10" t="str">
        <f>IF(COUNTRY_INFO!A158=0," ",COUNTRY_INFO!A158)</f>
        <v>Ethiopia</v>
      </c>
      <c r="B158" s="10" t="str">
        <f>IF(COUNTRY_INFO!B158=0," ",COUNTRY_INFO!B158)</f>
        <v>AmharaSouth Gondar</v>
      </c>
      <c r="C158" s="10" t="str">
        <f>IF(COUNTRY_INFO!C158=0," ",COUNTRY_INFO!C158)</f>
        <v>Estie (East Estie)</v>
      </c>
      <c r="D158" s="11" t="str">
        <f>IF(OR(COUNTRY_INFO!$T$9:$T$1000="T1 (PZQ+ALB/MBD)",COUNTRY_INFO!$U$9:$U$1000="T1 (PZQ+ALB/MBD)"), "T1 (PZQ+ALB/MBD)", " ")</f>
        <v xml:space="preserve"> </v>
      </c>
      <c r="E158" s="289"/>
      <c r="F158" s="109"/>
      <c r="G158" s="56"/>
      <c r="H158" s="288"/>
      <c r="I158" s="288"/>
      <c r="J158" s="56"/>
      <c r="K158" s="11">
        <f t="shared" si="13"/>
        <v>0</v>
      </c>
      <c r="L158" s="56"/>
      <c r="M158" s="18"/>
      <c r="N158" s="59"/>
      <c r="O158" s="14">
        <f t="shared" si="14"/>
        <v>0</v>
      </c>
      <c r="P158" s="275" t="str">
        <f t="shared" si="15"/>
        <v xml:space="preserve"> </v>
      </c>
      <c r="Q158" s="230" t="str">
        <f t="shared" si="16"/>
        <v xml:space="preserve"> </v>
      </c>
      <c r="R158" s="275" t="str">
        <f t="shared" si="17"/>
        <v xml:space="preserve"> </v>
      </c>
      <c r="S158" s="230" t="str">
        <f t="shared" si="18"/>
        <v xml:space="preserve"> </v>
      </c>
    </row>
    <row r="159" spans="1:19" x14ac:dyDescent="0.2">
      <c r="A159" s="10" t="str">
        <f>IF(COUNTRY_INFO!A159=0," ",COUNTRY_INFO!A159)</f>
        <v>Ethiopia</v>
      </c>
      <c r="B159" s="10" t="str">
        <f>IF(COUNTRY_INFO!B159=0," ",COUNTRY_INFO!B159)</f>
        <v>AmharaSouth Gondar</v>
      </c>
      <c r="C159" s="10" t="str">
        <f>IF(COUNTRY_INFO!C159=0," ",COUNTRY_INFO!C159)</f>
        <v>Farta</v>
      </c>
      <c r="D159" s="11" t="str">
        <f>IF(OR(COUNTRY_INFO!$T$9:$T$1000="T1 (PZQ+ALB/MBD)",COUNTRY_INFO!$U$9:$U$1000="T1 (PZQ+ALB/MBD)"), "T1 (PZQ+ALB/MBD)", " ")</f>
        <v xml:space="preserve"> </v>
      </c>
      <c r="E159" s="289"/>
      <c r="F159" s="109"/>
      <c r="G159" s="56"/>
      <c r="H159" s="288"/>
      <c r="I159" s="288"/>
      <c r="J159" s="56"/>
      <c r="K159" s="11">
        <f t="shared" si="13"/>
        <v>0</v>
      </c>
      <c r="L159" s="56"/>
      <c r="M159" s="18"/>
      <c r="N159" s="59"/>
      <c r="O159" s="14">
        <f t="shared" si="14"/>
        <v>0</v>
      </c>
      <c r="P159" s="275" t="str">
        <f t="shared" si="15"/>
        <v xml:space="preserve"> </v>
      </c>
      <c r="Q159" s="230" t="str">
        <f t="shared" si="16"/>
        <v xml:space="preserve"> </v>
      </c>
      <c r="R159" s="275" t="str">
        <f t="shared" si="17"/>
        <v xml:space="preserve"> </v>
      </c>
      <c r="S159" s="230" t="str">
        <f t="shared" si="18"/>
        <v xml:space="preserve"> </v>
      </c>
    </row>
    <row r="160" spans="1:19" x14ac:dyDescent="0.2">
      <c r="A160" s="10" t="str">
        <f>IF(COUNTRY_INFO!A160=0," ",COUNTRY_INFO!A160)</f>
        <v>Ethiopia</v>
      </c>
      <c r="B160" s="10" t="str">
        <f>IF(COUNTRY_INFO!B160=0," ",COUNTRY_INFO!B160)</f>
        <v>AmharaSouth Gondar</v>
      </c>
      <c r="C160" s="10" t="str">
        <f>IF(COUNTRY_INFO!C160=0," ",COUNTRY_INFO!C160)</f>
        <v>Fogera</v>
      </c>
      <c r="D160" s="11" t="str">
        <f>IF(OR(COUNTRY_INFO!$T$9:$T$1000="T1 (PZQ+ALB/MBD)",COUNTRY_INFO!$U$9:$U$1000="T1 (PZQ+ALB/MBD)"), "T1 (PZQ+ALB/MBD)", " ")</f>
        <v>T1 (PZQ+ALB/MBD)</v>
      </c>
      <c r="E160" s="289" t="s">
        <v>1192</v>
      </c>
      <c r="F160" s="109"/>
      <c r="G160" s="56"/>
      <c r="H160" s="288">
        <v>75933</v>
      </c>
      <c r="I160" s="288">
        <v>75933</v>
      </c>
      <c r="J160" s="56"/>
      <c r="K160" s="11">
        <f t="shared" si="13"/>
        <v>75933</v>
      </c>
      <c r="L160" s="56"/>
      <c r="M160" s="18">
        <v>71747</v>
      </c>
      <c r="N160" s="59"/>
      <c r="O160" s="14">
        <f t="shared" si="14"/>
        <v>71747</v>
      </c>
      <c r="P160" s="275" t="str">
        <f t="shared" si="15"/>
        <v xml:space="preserve"> </v>
      </c>
      <c r="Q160" s="293">
        <f t="shared" si="16"/>
        <v>94.487245334702962</v>
      </c>
      <c r="R160" s="275" t="str">
        <f t="shared" si="17"/>
        <v xml:space="preserve"> </v>
      </c>
      <c r="S160" s="293">
        <f t="shared" si="18"/>
        <v>94.487245334702962</v>
      </c>
    </row>
    <row r="161" spans="1:19" x14ac:dyDescent="0.2">
      <c r="A161" s="10" t="str">
        <f>IF(COUNTRY_INFO!A161=0," ",COUNTRY_INFO!A161)</f>
        <v>Ethiopia</v>
      </c>
      <c r="B161" s="10" t="str">
        <f>IF(COUNTRY_INFO!B161=0," ",COUNTRY_INFO!B161)</f>
        <v>AmharaSouth Gondar</v>
      </c>
      <c r="C161" s="10" t="str">
        <f>IF(COUNTRY_INFO!C161=0," ",COUNTRY_INFO!C161)</f>
        <v>Gunabegemidir</v>
      </c>
      <c r="D161" s="11" t="str">
        <f>IF(OR(COUNTRY_INFO!$T$9:$T$1000="T1 (PZQ+ALB/MBD)",COUNTRY_INFO!$U$9:$U$1000="T1 (PZQ+ALB/MBD)"), "T1 (PZQ+ALB/MBD)", " ")</f>
        <v xml:space="preserve"> </v>
      </c>
      <c r="E161" s="289"/>
      <c r="F161" s="109"/>
      <c r="G161" s="56"/>
      <c r="H161" s="288"/>
      <c r="I161" s="288"/>
      <c r="J161" s="56"/>
      <c r="K161" s="11">
        <f t="shared" si="13"/>
        <v>0</v>
      </c>
      <c r="L161" s="56"/>
      <c r="M161" s="18"/>
      <c r="N161" s="59"/>
      <c r="O161" s="14">
        <f t="shared" si="14"/>
        <v>0</v>
      </c>
      <c r="P161" s="275" t="str">
        <f t="shared" si="15"/>
        <v xml:space="preserve"> </v>
      </c>
      <c r="Q161" s="230" t="str">
        <f t="shared" si="16"/>
        <v xml:space="preserve"> </v>
      </c>
      <c r="R161" s="275" t="str">
        <f t="shared" si="17"/>
        <v xml:space="preserve"> </v>
      </c>
      <c r="S161" s="230" t="str">
        <f t="shared" si="18"/>
        <v xml:space="preserve"> </v>
      </c>
    </row>
    <row r="162" spans="1:19" x14ac:dyDescent="0.2">
      <c r="A162" s="10" t="str">
        <f>IF(COUNTRY_INFO!A162=0," ",COUNTRY_INFO!A162)</f>
        <v>Ethiopia</v>
      </c>
      <c r="B162" s="10" t="str">
        <f>IF(COUNTRY_INFO!B162=0," ",COUNTRY_INFO!B162)</f>
        <v>AmharaSouth Gondar</v>
      </c>
      <c r="C162" s="10" t="str">
        <f>IF(COUNTRY_INFO!C162=0," ",COUNTRY_INFO!C162)</f>
        <v>Lay Gaint</v>
      </c>
      <c r="D162" s="11" t="str">
        <f>IF(OR(COUNTRY_INFO!$T$9:$T$1000="T1 (PZQ+ALB/MBD)",COUNTRY_INFO!$U$9:$U$1000="T1 (PZQ+ALB/MBD)"), "T1 (PZQ+ALB/MBD)", " ")</f>
        <v xml:space="preserve"> </v>
      </c>
      <c r="E162" s="289"/>
      <c r="F162" s="109"/>
      <c r="G162" s="56"/>
      <c r="H162" s="288"/>
      <c r="I162" s="288"/>
      <c r="J162" s="56"/>
      <c r="K162" s="11">
        <f t="shared" si="13"/>
        <v>0</v>
      </c>
      <c r="L162" s="56"/>
      <c r="M162" s="18"/>
      <c r="N162" s="59"/>
      <c r="O162" s="14">
        <f t="shared" si="14"/>
        <v>0</v>
      </c>
      <c r="P162" s="275" t="str">
        <f t="shared" si="15"/>
        <v xml:space="preserve"> </v>
      </c>
      <c r="Q162" s="230" t="str">
        <f t="shared" si="16"/>
        <v xml:space="preserve"> </v>
      </c>
      <c r="R162" s="275" t="str">
        <f t="shared" si="17"/>
        <v xml:space="preserve"> </v>
      </c>
      <c r="S162" s="230" t="str">
        <f t="shared" si="18"/>
        <v xml:space="preserve"> </v>
      </c>
    </row>
    <row r="163" spans="1:19" x14ac:dyDescent="0.2">
      <c r="A163" s="10" t="str">
        <f>IF(COUNTRY_INFO!A163=0," ",COUNTRY_INFO!A163)</f>
        <v>Ethiopia</v>
      </c>
      <c r="B163" s="10" t="str">
        <f>IF(COUNTRY_INFO!B163=0," ",COUNTRY_INFO!B163)</f>
        <v>AmharaSouth Gondar</v>
      </c>
      <c r="C163" s="10" t="str">
        <f>IF(COUNTRY_INFO!C163=0," ",COUNTRY_INFO!C163)</f>
        <v>Libo Kemkem</v>
      </c>
      <c r="D163" s="11" t="str">
        <f>IF(OR(COUNTRY_INFO!$T$9:$T$1000="T1 (PZQ+ALB/MBD)",COUNTRY_INFO!$U$9:$U$1000="T1 (PZQ+ALB/MBD)"), "T1 (PZQ+ALB/MBD)", " ")</f>
        <v xml:space="preserve"> </v>
      </c>
      <c r="E163" s="289"/>
      <c r="F163" s="109"/>
      <c r="G163" s="56"/>
      <c r="H163" s="288"/>
      <c r="I163" s="288"/>
      <c r="J163" s="56"/>
      <c r="K163" s="11">
        <f t="shared" si="13"/>
        <v>0</v>
      </c>
      <c r="L163" s="56"/>
      <c r="M163" s="18"/>
      <c r="N163" s="59"/>
      <c r="O163" s="14">
        <f t="shared" si="14"/>
        <v>0</v>
      </c>
      <c r="P163" s="275" t="str">
        <f t="shared" si="15"/>
        <v xml:space="preserve"> </v>
      </c>
      <c r="Q163" s="230" t="str">
        <f t="shared" si="16"/>
        <v xml:space="preserve"> </v>
      </c>
      <c r="R163" s="275" t="str">
        <f t="shared" si="17"/>
        <v xml:space="preserve"> </v>
      </c>
      <c r="S163" s="230" t="str">
        <f t="shared" si="18"/>
        <v xml:space="preserve"> </v>
      </c>
    </row>
    <row r="164" spans="1:19" x14ac:dyDescent="0.2">
      <c r="A164" s="10" t="str">
        <f>IF(COUNTRY_INFO!A164=0," ",COUNTRY_INFO!A164)</f>
        <v>Ethiopia</v>
      </c>
      <c r="B164" s="10" t="str">
        <f>IF(COUNTRY_INFO!B164=0," ",COUNTRY_INFO!B164)</f>
        <v>AmharaSouth Gondar</v>
      </c>
      <c r="C164" s="10" t="str">
        <f>IF(COUNTRY_INFO!C164=0," ",COUNTRY_INFO!C164)</f>
        <v>Meketewa</v>
      </c>
      <c r="D164" s="11" t="str">
        <f>IF(OR(COUNTRY_INFO!$T$9:$T$1000="T1 (PZQ+ALB/MBD)",COUNTRY_INFO!$U$9:$U$1000="T1 (PZQ+ALB/MBD)"), "T1 (PZQ+ALB/MBD)", " ")</f>
        <v xml:space="preserve"> </v>
      </c>
      <c r="E164" s="289"/>
      <c r="F164" s="109"/>
      <c r="G164" s="56"/>
      <c r="H164" s="288"/>
      <c r="I164" s="288"/>
      <c r="J164" s="56"/>
      <c r="K164" s="11">
        <f t="shared" si="13"/>
        <v>0</v>
      </c>
      <c r="L164" s="56"/>
      <c r="M164" s="18"/>
      <c r="N164" s="59"/>
      <c r="O164" s="14">
        <f t="shared" si="14"/>
        <v>0</v>
      </c>
      <c r="P164" s="275" t="str">
        <f t="shared" si="15"/>
        <v xml:space="preserve"> </v>
      </c>
      <c r="Q164" s="230" t="str">
        <f t="shared" si="16"/>
        <v xml:space="preserve"> </v>
      </c>
      <c r="R164" s="275" t="str">
        <f t="shared" si="17"/>
        <v xml:space="preserve"> </v>
      </c>
      <c r="S164" s="230" t="str">
        <f t="shared" si="18"/>
        <v xml:space="preserve"> </v>
      </c>
    </row>
    <row r="165" spans="1:19" x14ac:dyDescent="0.2">
      <c r="A165" s="10" t="str">
        <f>IF(COUNTRY_INFO!A165=0," ",COUNTRY_INFO!A165)</f>
        <v>Ethiopia</v>
      </c>
      <c r="B165" s="10" t="str">
        <f>IF(COUNTRY_INFO!B165=0," ",COUNTRY_INFO!B165)</f>
        <v>AmharaSouth Gondar</v>
      </c>
      <c r="C165" s="10" t="str">
        <f>IF(COUNTRY_INFO!C165=0," ",COUNTRY_INFO!C165)</f>
        <v>Sediemuja</v>
      </c>
      <c r="D165" s="11" t="str">
        <f>IF(OR(COUNTRY_INFO!$T$9:$T$1000="T1 (PZQ+ALB/MBD)",COUNTRY_INFO!$U$9:$U$1000="T1 (PZQ+ALB/MBD)"), "T1 (PZQ+ALB/MBD)", " ")</f>
        <v xml:space="preserve"> </v>
      </c>
      <c r="E165" s="289"/>
      <c r="F165" s="109"/>
      <c r="G165" s="56"/>
      <c r="H165" s="288"/>
      <c r="I165" s="288"/>
      <c r="J165" s="56"/>
      <c r="K165" s="11">
        <f t="shared" si="13"/>
        <v>0</v>
      </c>
      <c r="L165" s="56"/>
      <c r="M165" s="18"/>
      <c r="N165" s="59"/>
      <c r="O165" s="14">
        <f t="shared" si="14"/>
        <v>0</v>
      </c>
      <c r="P165" s="275" t="str">
        <f t="shared" si="15"/>
        <v xml:space="preserve"> </v>
      </c>
      <c r="Q165" s="230" t="str">
        <f t="shared" si="16"/>
        <v xml:space="preserve"> </v>
      </c>
      <c r="R165" s="275" t="str">
        <f t="shared" si="17"/>
        <v xml:space="preserve"> </v>
      </c>
      <c r="S165" s="230" t="str">
        <f t="shared" si="18"/>
        <v xml:space="preserve"> </v>
      </c>
    </row>
    <row r="166" spans="1:19" x14ac:dyDescent="0.2">
      <c r="A166" s="10" t="str">
        <f>IF(COUNTRY_INFO!A166=0," ",COUNTRY_INFO!A166)</f>
        <v>Ethiopia</v>
      </c>
      <c r="B166" s="10" t="str">
        <f>IF(COUNTRY_INFO!B166=0," ",COUNTRY_INFO!B166)</f>
        <v>AmharaSouth Gondar</v>
      </c>
      <c r="C166" s="10" t="str">
        <f>IF(COUNTRY_INFO!C166=0," ",COUNTRY_INFO!C166)</f>
        <v>Simada</v>
      </c>
      <c r="D166" s="11" t="str">
        <f>IF(OR(COUNTRY_INFO!$T$9:$T$1000="T1 (PZQ+ALB/MBD)",COUNTRY_INFO!$U$9:$U$1000="T1 (PZQ+ALB/MBD)"), "T1 (PZQ+ALB/MBD)", " ")</f>
        <v xml:space="preserve"> </v>
      </c>
      <c r="E166" s="289"/>
      <c r="F166" s="109"/>
      <c r="G166" s="56"/>
      <c r="H166" s="288"/>
      <c r="I166" s="288"/>
      <c r="J166" s="56"/>
      <c r="K166" s="11">
        <f t="shared" si="13"/>
        <v>0</v>
      </c>
      <c r="L166" s="56"/>
      <c r="M166" s="18"/>
      <c r="N166" s="59"/>
      <c r="O166" s="14">
        <f t="shared" si="14"/>
        <v>0</v>
      </c>
      <c r="P166" s="275" t="str">
        <f t="shared" si="15"/>
        <v xml:space="preserve"> </v>
      </c>
      <c r="Q166" s="230" t="str">
        <f t="shared" si="16"/>
        <v xml:space="preserve"> </v>
      </c>
      <c r="R166" s="275" t="str">
        <f t="shared" si="17"/>
        <v xml:space="preserve"> </v>
      </c>
      <c r="S166" s="230" t="str">
        <f t="shared" si="18"/>
        <v xml:space="preserve"> </v>
      </c>
    </row>
    <row r="167" spans="1:19" x14ac:dyDescent="0.2">
      <c r="A167" s="10" t="str">
        <f>IF(COUNTRY_INFO!A167=0," ",COUNTRY_INFO!A167)</f>
        <v>Ethiopia</v>
      </c>
      <c r="B167" s="10" t="str">
        <f>IF(COUNTRY_INFO!B167=0," ",COUNTRY_INFO!B167)</f>
        <v>AmharaSouth Gondar</v>
      </c>
      <c r="C167" s="10" t="str">
        <f>IF(COUNTRY_INFO!C167=0," ",COUNTRY_INFO!C167)</f>
        <v>Tach Gaint</v>
      </c>
      <c r="D167" s="11" t="str">
        <f>IF(OR(COUNTRY_INFO!$T$9:$T$1000="T1 (PZQ+ALB/MBD)",COUNTRY_INFO!$U$9:$U$1000="T1 (PZQ+ALB/MBD)"), "T1 (PZQ+ALB/MBD)", " ")</f>
        <v xml:space="preserve"> </v>
      </c>
      <c r="E167" s="289"/>
      <c r="F167" s="109"/>
      <c r="G167" s="56"/>
      <c r="H167" s="288"/>
      <c r="I167" s="288"/>
      <c r="J167" s="56"/>
      <c r="K167" s="11">
        <f t="shared" si="13"/>
        <v>0</v>
      </c>
      <c r="L167" s="56"/>
      <c r="M167" s="18"/>
      <c r="N167" s="59"/>
      <c r="O167" s="14">
        <f t="shared" si="14"/>
        <v>0</v>
      </c>
      <c r="P167" s="275" t="str">
        <f t="shared" si="15"/>
        <v xml:space="preserve"> </v>
      </c>
      <c r="Q167" s="230" t="str">
        <f t="shared" si="16"/>
        <v xml:space="preserve"> </v>
      </c>
      <c r="R167" s="275" t="str">
        <f t="shared" si="17"/>
        <v xml:space="preserve"> </v>
      </c>
      <c r="S167" s="230" t="str">
        <f t="shared" si="18"/>
        <v xml:space="preserve"> </v>
      </c>
    </row>
    <row r="168" spans="1:19" x14ac:dyDescent="0.2">
      <c r="A168" s="10" t="str">
        <f>IF(COUNTRY_INFO!A168=0," ",COUNTRY_INFO!A168)</f>
        <v>Ethiopia</v>
      </c>
      <c r="B168" s="10" t="str">
        <f>IF(COUNTRY_INFO!B168=0," ",COUNTRY_INFO!B168)</f>
        <v>AmharaSouth Gondar</v>
      </c>
      <c r="C168" s="10" t="str">
        <f>IF(COUNTRY_INFO!C168=0," ",COUNTRY_INFO!C168)</f>
        <v>Woreta Town</v>
      </c>
      <c r="D168" s="11" t="str">
        <f>IF(OR(COUNTRY_INFO!$T$9:$T$1000="T1 (PZQ+ALB/MBD)",COUNTRY_INFO!$U$9:$U$1000="T1 (PZQ+ALB/MBD)"), "T1 (PZQ+ALB/MBD)", " ")</f>
        <v xml:space="preserve"> </v>
      </c>
      <c r="E168" s="289"/>
      <c r="F168" s="109"/>
      <c r="G168" s="56"/>
      <c r="H168" s="288"/>
      <c r="I168" s="288"/>
      <c r="J168" s="56"/>
      <c r="K168" s="11">
        <f t="shared" si="13"/>
        <v>0</v>
      </c>
      <c r="L168" s="56"/>
      <c r="M168" s="18"/>
      <c r="N168" s="59"/>
      <c r="O168" s="14">
        <f t="shared" si="14"/>
        <v>0</v>
      </c>
      <c r="P168" s="275" t="str">
        <f t="shared" si="15"/>
        <v xml:space="preserve"> </v>
      </c>
      <c r="Q168" s="230" t="str">
        <f t="shared" si="16"/>
        <v xml:space="preserve"> </v>
      </c>
      <c r="R168" s="275" t="str">
        <f t="shared" si="17"/>
        <v xml:space="preserve"> </v>
      </c>
      <c r="S168" s="230" t="str">
        <f t="shared" si="18"/>
        <v xml:space="preserve"> </v>
      </c>
    </row>
    <row r="169" spans="1:19" x14ac:dyDescent="0.2">
      <c r="A169" s="10" t="str">
        <f>IF(COUNTRY_INFO!A169=0," ",COUNTRY_INFO!A169)</f>
        <v>Ethiopia</v>
      </c>
      <c r="B169" s="10" t="str">
        <f>IF(COUNTRY_INFO!B169=0," ",COUNTRY_INFO!B169)</f>
        <v>AmharaSouth Wello</v>
      </c>
      <c r="C169" s="10" t="str">
        <f>IF(COUNTRY_INFO!C169=0," ",COUNTRY_INFO!C169)</f>
        <v>Albuko</v>
      </c>
      <c r="D169" s="11" t="str">
        <f>IF(OR(COUNTRY_INFO!$T$9:$T$1000="T1 (PZQ+ALB/MBD)",COUNTRY_INFO!$U$9:$U$1000="T1 (PZQ+ALB/MBD)"), "T1 (PZQ+ALB/MBD)", " ")</f>
        <v xml:space="preserve"> </v>
      </c>
      <c r="E169" s="289"/>
      <c r="F169" s="109"/>
      <c r="G169" s="56"/>
      <c r="H169" s="288"/>
      <c r="I169" s="288"/>
      <c r="J169" s="56"/>
      <c r="K169" s="11">
        <f t="shared" si="13"/>
        <v>0</v>
      </c>
      <c r="L169" s="56"/>
      <c r="M169" s="18"/>
      <c r="N169" s="59"/>
      <c r="O169" s="14">
        <f t="shared" si="14"/>
        <v>0</v>
      </c>
      <c r="P169" s="275" t="str">
        <f t="shared" si="15"/>
        <v xml:space="preserve"> </v>
      </c>
      <c r="Q169" s="230" t="str">
        <f t="shared" si="16"/>
        <v xml:space="preserve"> </v>
      </c>
      <c r="R169" s="275" t="str">
        <f t="shared" si="17"/>
        <v xml:space="preserve"> </v>
      </c>
      <c r="S169" s="230" t="str">
        <f t="shared" si="18"/>
        <v xml:space="preserve"> </v>
      </c>
    </row>
    <row r="170" spans="1:19" x14ac:dyDescent="0.2">
      <c r="A170" s="10" t="str">
        <f>IF(COUNTRY_INFO!A170=0," ",COUNTRY_INFO!A170)</f>
        <v>Ethiopia</v>
      </c>
      <c r="B170" s="10" t="str">
        <f>IF(COUNTRY_INFO!B170=0," ",COUNTRY_INFO!B170)</f>
        <v>AmharaSouth Wello</v>
      </c>
      <c r="C170" s="10" t="str">
        <f>IF(COUNTRY_INFO!C170=0," ",COUNTRY_INFO!C170)</f>
        <v>Ambasel</v>
      </c>
      <c r="D170" s="11" t="str">
        <f>IF(OR(COUNTRY_INFO!$T$9:$T$1000="T1 (PZQ+ALB/MBD)",COUNTRY_INFO!$U$9:$U$1000="T1 (PZQ+ALB/MBD)"), "T1 (PZQ+ALB/MBD)", " ")</f>
        <v xml:space="preserve"> </v>
      </c>
      <c r="E170" s="289"/>
      <c r="F170" s="109"/>
      <c r="G170" s="56"/>
      <c r="H170" s="288"/>
      <c r="I170" s="288"/>
      <c r="J170" s="56"/>
      <c r="K170" s="11">
        <f t="shared" si="13"/>
        <v>0</v>
      </c>
      <c r="L170" s="56"/>
      <c r="M170" s="18"/>
      <c r="N170" s="59"/>
      <c r="O170" s="14">
        <f t="shared" si="14"/>
        <v>0</v>
      </c>
      <c r="P170" s="275" t="str">
        <f t="shared" si="15"/>
        <v xml:space="preserve"> </v>
      </c>
      <c r="Q170" s="230" t="str">
        <f t="shared" si="16"/>
        <v xml:space="preserve"> </v>
      </c>
      <c r="R170" s="275" t="str">
        <f t="shared" si="17"/>
        <v xml:space="preserve"> </v>
      </c>
      <c r="S170" s="230" t="str">
        <f t="shared" si="18"/>
        <v xml:space="preserve"> </v>
      </c>
    </row>
    <row r="171" spans="1:19" x14ac:dyDescent="0.2">
      <c r="A171" s="10" t="str">
        <f>IF(COUNTRY_INFO!A171=0," ",COUNTRY_INFO!A171)</f>
        <v>Ethiopia</v>
      </c>
      <c r="B171" s="10" t="str">
        <f>IF(COUNTRY_INFO!B171=0," ",COUNTRY_INFO!B171)</f>
        <v>AmharaSouth Wello</v>
      </c>
      <c r="C171" s="10" t="str">
        <f>IF(COUNTRY_INFO!C171=0," ",COUNTRY_INFO!C171)</f>
        <v>Argoba</v>
      </c>
      <c r="D171" s="11" t="str">
        <f>IF(OR(COUNTRY_INFO!$T$9:$T$1000="T1 (PZQ+ALB/MBD)",COUNTRY_INFO!$U$9:$U$1000="T1 (PZQ+ALB/MBD)"), "T1 (PZQ+ALB/MBD)", " ")</f>
        <v xml:space="preserve"> </v>
      </c>
      <c r="E171" s="289"/>
      <c r="F171" s="109"/>
      <c r="G171" s="56"/>
      <c r="H171" s="288"/>
      <c r="I171" s="288"/>
      <c r="J171" s="56"/>
      <c r="K171" s="11">
        <f t="shared" si="13"/>
        <v>0</v>
      </c>
      <c r="L171" s="56"/>
      <c r="M171" s="18"/>
      <c r="N171" s="59"/>
      <c r="O171" s="14">
        <f t="shared" si="14"/>
        <v>0</v>
      </c>
      <c r="P171" s="275" t="str">
        <f t="shared" si="15"/>
        <v xml:space="preserve"> </v>
      </c>
      <c r="Q171" s="230" t="str">
        <f t="shared" si="16"/>
        <v xml:space="preserve"> </v>
      </c>
      <c r="R171" s="275" t="str">
        <f t="shared" si="17"/>
        <v xml:space="preserve"> </v>
      </c>
      <c r="S171" s="230" t="str">
        <f t="shared" si="18"/>
        <v xml:space="preserve"> </v>
      </c>
    </row>
    <row r="172" spans="1:19" x14ac:dyDescent="0.2">
      <c r="A172" s="10" t="str">
        <f>IF(COUNTRY_INFO!A172=0," ",COUNTRY_INFO!A172)</f>
        <v>Ethiopia</v>
      </c>
      <c r="B172" s="10" t="str">
        <f>IF(COUNTRY_INFO!B172=0," ",COUNTRY_INFO!B172)</f>
        <v>AmharaSouth Wello</v>
      </c>
      <c r="C172" s="10" t="str">
        <f>IF(COUNTRY_INFO!C172=0," ",COUNTRY_INFO!C172)</f>
        <v>Borena</v>
      </c>
      <c r="D172" s="11" t="str">
        <f>IF(OR(COUNTRY_INFO!$T$9:$T$1000="T1 (PZQ+ALB/MBD)",COUNTRY_INFO!$U$9:$U$1000="T1 (PZQ+ALB/MBD)"), "T1 (PZQ+ALB/MBD)", " ")</f>
        <v xml:space="preserve"> </v>
      </c>
      <c r="E172" s="289"/>
      <c r="F172" s="109"/>
      <c r="G172" s="56"/>
      <c r="H172" s="288"/>
      <c r="I172" s="288"/>
      <c r="J172" s="56"/>
      <c r="K172" s="11">
        <f t="shared" si="13"/>
        <v>0</v>
      </c>
      <c r="L172" s="56"/>
      <c r="M172" s="18"/>
      <c r="N172" s="59"/>
      <c r="O172" s="14">
        <f t="shared" si="14"/>
        <v>0</v>
      </c>
      <c r="P172" s="275" t="str">
        <f t="shared" si="15"/>
        <v xml:space="preserve"> </v>
      </c>
      <c r="Q172" s="230" t="str">
        <f t="shared" si="16"/>
        <v xml:space="preserve"> </v>
      </c>
      <c r="R172" s="275" t="str">
        <f t="shared" si="17"/>
        <v xml:space="preserve"> </v>
      </c>
      <c r="S172" s="230" t="str">
        <f t="shared" si="18"/>
        <v xml:space="preserve"> </v>
      </c>
    </row>
    <row r="173" spans="1:19" x14ac:dyDescent="0.2">
      <c r="A173" s="10" t="str">
        <f>IF(COUNTRY_INFO!A173=0," ",COUNTRY_INFO!A173)</f>
        <v>Ethiopia</v>
      </c>
      <c r="B173" s="10" t="str">
        <f>IF(COUNTRY_INFO!B173=0," ",COUNTRY_INFO!B173)</f>
        <v>AmharaSouth Wello</v>
      </c>
      <c r="C173" s="10" t="str">
        <f>IF(COUNTRY_INFO!C173=0," ",COUNTRY_INFO!C173)</f>
        <v>Dalanta</v>
      </c>
      <c r="D173" s="11" t="str">
        <f>IF(OR(COUNTRY_INFO!$T$9:$T$1000="T1 (PZQ+ALB/MBD)",COUNTRY_INFO!$U$9:$U$1000="T1 (PZQ+ALB/MBD)"), "T1 (PZQ+ALB/MBD)", " ")</f>
        <v xml:space="preserve"> </v>
      </c>
      <c r="E173" s="289"/>
      <c r="F173" s="109"/>
      <c r="G173" s="56"/>
      <c r="H173" s="288"/>
      <c r="I173" s="288"/>
      <c r="J173" s="56"/>
      <c r="K173" s="11">
        <f t="shared" si="13"/>
        <v>0</v>
      </c>
      <c r="L173" s="56"/>
      <c r="M173" s="18"/>
      <c r="N173" s="59"/>
      <c r="O173" s="14">
        <f t="shared" si="14"/>
        <v>0</v>
      </c>
      <c r="P173" s="275" t="str">
        <f t="shared" si="15"/>
        <v xml:space="preserve"> </v>
      </c>
      <c r="Q173" s="230" t="str">
        <f t="shared" si="16"/>
        <v xml:space="preserve"> </v>
      </c>
      <c r="R173" s="275" t="str">
        <f t="shared" si="17"/>
        <v xml:space="preserve"> </v>
      </c>
      <c r="S173" s="230" t="str">
        <f t="shared" si="18"/>
        <v xml:space="preserve"> </v>
      </c>
    </row>
    <row r="174" spans="1:19" x14ac:dyDescent="0.2">
      <c r="A174" s="10" t="str">
        <f>IF(COUNTRY_INFO!A174=0," ",COUNTRY_INFO!A174)</f>
        <v>Ethiopia</v>
      </c>
      <c r="B174" s="10" t="str">
        <f>IF(COUNTRY_INFO!B174=0," ",COUNTRY_INFO!B174)</f>
        <v>AmharaSouth Wello</v>
      </c>
      <c r="C174" s="10" t="str">
        <f>IF(COUNTRY_INFO!C174=0," ",COUNTRY_INFO!C174)</f>
        <v>Dessie Town</v>
      </c>
      <c r="D174" s="11" t="str">
        <f>IF(OR(COUNTRY_INFO!$T$9:$T$1000="T1 (PZQ+ALB/MBD)",COUNTRY_INFO!$U$9:$U$1000="T1 (PZQ+ALB/MBD)"), "T1 (PZQ+ALB/MBD)", " ")</f>
        <v xml:space="preserve"> </v>
      </c>
      <c r="E174" s="289"/>
      <c r="F174" s="109"/>
      <c r="G174" s="56"/>
      <c r="H174" s="288"/>
      <c r="I174" s="288"/>
      <c r="J174" s="56"/>
      <c r="K174" s="11">
        <f t="shared" si="13"/>
        <v>0</v>
      </c>
      <c r="L174" s="56"/>
      <c r="M174" s="18"/>
      <c r="N174" s="59"/>
      <c r="O174" s="14">
        <f t="shared" si="14"/>
        <v>0</v>
      </c>
      <c r="P174" s="275" t="str">
        <f t="shared" si="15"/>
        <v xml:space="preserve"> </v>
      </c>
      <c r="Q174" s="230" t="str">
        <f t="shared" si="16"/>
        <v xml:space="preserve"> </v>
      </c>
      <c r="R174" s="275" t="str">
        <f t="shared" si="17"/>
        <v xml:space="preserve"> </v>
      </c>
      <c r="S174" s="230" t="str">
        <f t="shared" si="18"/>
        <v xml:space="preserve"> </v>
      </c>
    </row>
    <row r="175" spans="1:19" x14ac:dyDescent="0.2">
      <c r="A175" s="10" t="str">
        <f>IF(COUNTRY_INFO!A175=0," ",COUNTRY_INFO!A175)</f>
        <v>Ethiopia</v>
      </c>
      <c r="B175" s="10" t="str">
        <f>IF(COUNTRY_INFO!B175=0," ",COUNTRY_INFO!B175)</f>
        <v>AmharaSouth Wello</v>
      </c>
      <c r="C175" s="10" t="str">
        <f>IF(COUNTRY_INFO!C175=0," ",COUNTRY_INFO!C175)</f>
        <v>Dessie zuria</v>
      </c>
      <c r="D175" s="11" t="str">
        <f>IF(OR(COUNTRY_INFO!$T$9:$T$1000="T1 (PZQ+ALB/MBD)",COUNTRY_INFO!$U$9:$U$1000="T1 (PZQ+ALB/MBD)"), "T1 (PZQ+ALB/MBD)", " ")</f>
        <v xml:space="preserve"> </v>
      </c>
      <c r="E175" s="289"/>
      <c r="F175" s="109"/>
      <c r="G175" s="56"/>
      <c r="H175" s="288"/>
      <c r="I175" s="288"/>
      <c r="J175" s="56"/>
      <c r="K175" s="11">
        <f t="shared" si="13"/>
        <v>0</v>
      </c>
      <c r="L175" s="56"/>
      <c r="M175" s="18"/>
      <c r="N175" s="59"/>
      <c r="O175" s="14">
        <f t="shared" si="14"/>
        <v>0</v>
      </c>
      <c r="P175" s="275" t="str">
        <f t="shared" si="15"/>
        <v xml:space="preserve"> </v>
      </c>
      <c r="Q175" s="230" t="str">
        <f t="shared" si="16"/>
        <v xml:space="preserve"> </v>
      </c>
      <c r="R175" s="275" t="str">
        <f t="shared" si="17"/>
        <v xml:space="preserve"> </v>
      </c>
      <c r="S175" s="230" t="str">
        <f t="shared" si="18"/>
        <v xml:space="preserve"> </v>
      </c>
    </row>
    <row r="176" spans="1:19" x14ac:dyDescent="0.2">
      <c r="A176" s="10" t="str">
        <f>IF(COUNTRY_INFO!A176=0," ",COUNTRY_INFO!A176)</f>
        <v>Ethiopia</v>
      </c>
      <c r="B176" s="10" t="str">
        <f>IF(COUNTRY_INFO!B176=0," ",COUNTRY_INFO!B176)</f>
        <v>AmharaSouth Wello</v>
      </c>
      <c r="C176" s="10" t="str">
        <f>IF(COUNTRY_INFO!C176=0," ",COUNTRY_INFO!C176)</f>
        <v>Jama</v>
      </c>
      <c r="D176" s="11" t="str">
        <f>IF(OR(COUNTRY_INFO!$T$9:$T$1000="T1 (PZQ+ALB/MBD)",COUNTRY_INFO!$U$9:$U$1000="T1 (PZQ+ALB/MBD)"), "T1 (PZQ+ALB/MBD)", " ")</f>
        <v xml:space="preserve"> </v>
      </c>
      <c r="E176" s="289"/>
      <c r="F176" s="109"/>
      <c r="G176" s="56"/>
      <c r="H176" s="288"/>
      <c r="I176" s="288"/>
      <c r="J176" s="56"/>
      <c r="K176" s="11">
        <f t="shared" si="13"/>
        <v>0</v>
      </c>
      <c r="L176" s="56"/>
      <c r="M176" s="18"/>
      <c r="N176" s="59"/>
      <c r="O176" s="14">
        <f t="shared" si="14"/>
        <v>0</v>
      </c>
      <c r="P176" s="275" t="str">
        <f t="shared" si="15"/>
        <v xml:space="preserve"> </v>
      </c>
      <c r="Q176" s="230" t="str">
        <f t="shared" si="16"/>
        <v xml:space="preserve"> </v>
      </c>
      <c r="R176" s="275" t="str">
        <f t="shared" si="17"/>
        <v xml:space="preserve"> </v>
      </c>
      <c r="S176" s="230" t="str">
        <f t="shared" si="18"/>
        <v xml:space="preserve"> </v>
      </c>
    </row>
    <row r="177" spans="1:19" x14ac:dyDescent="0.2">
      <c r="A177" s="10" t="str">
        <f>IF(COUNTRY_INFO!A177=0," ",COUNTRY_INFO!A177)</f>
        <v>Ethiopia</v>
      </c>
      <c r="B177" s="10" t="str">
        <f>IF(COUNTRY_INFO!B177=0," ",COUNTRY_INFO!B177)</f>
        <v>AmharaSouth Wello</v>
      </c>
      <c r="C177" s="10" t="str">
        <f>IF(COUNTRY_INFO!C177=0," ",COUNTRY_INFO!C177)</f>
        <v>Kallu</v>
      </c>
      <c r="D177" s="11" t="str">
        <f>IF(OR(COUNTRY_INFO!$T$9:$T$1000="T1 (PZQ+ALB/MBD)",COUNTRY_INFO!$U$9:$U$1000="T1 (PZQ+ALB/MBD)"), "T1 (PZQ+ALB/MBD)", " ")</f>
        <v xml:space="preserve"> </v>
      </c>
      <c r="E177" s="289"/>
      <c r="F177" s="109"/>
      <c r="G177" s="56"/>
      <c r="H177" s="288"/>
      <c r="I177" s="288"/>
      <c r="J177" s="56"/>
      <c r="K177" s="11">
        <f t="shared" si="13"/>
        <v>0</v>
      </c>
      <c r="L177" s="56"/>
      <c r="M177" s="18"/>
      <c r="N177" s="59"/>
      <c r="O177" s="14">
        <f t="shared" si="14"/>
        <v>0</v>
      </c>
      <c r="P177" s="275" t="str">
        <f t="shared" si="15"/>
        <v xml:space="preserve"> </v>
      </c>
      <c r="Q177" s="230" t="str">
        <f t="shared" si="16"/>
        <v xml:space="preserve"> </v>
      </c>
      <c r="R177" s="275" t="str">
        <f t="shared" si="17"/>
        <v xml:space="preserve"> </v>
      </c>
      <c r="S177" s="230" t="str">
        <f t="shared" si="18"/>
        <v xml:space="preserve"> </v>
      </c>
    </row>
    <row r="178" spans="1:19" x14ac:dyDescent="0.2">
      <c r="A178" s="10" t="str">
        <f>IF(COUNTRY_INFO!A178=0," ",COUNTRY_INFO!A178)</f>
        <v>Ethiopia</v>
      </c>
      <c r="B178" s="10" t="str">
        <f>IF(COUNTRY_INFO!B178=0," ",COUNTRY_INFO!B178)</f>
        <v>AmharaSouth Wello</v>
      </c>
      <c r="C178" s="10" t="str">
        <f>IF(COUNTRY_INFO!C178=0," ",COUNTRY_INFO!C178)</f>
        <v>Kelala</v>
      </c>
      <c r="D178" s="11" t="str">
        <f>IF(OR(COUNTRY_INFO!$T$9:$T$1000="T1 (PZQ+ALB/MBD)",COUNTRY_INFO!$U$9:$U$1000="T1 (PZQ+ALB/MBD)"), "T1 (PZQ+ALB/MBD)", " ")</f>
        <v xml:space="preserve"> </v>
      </c>
      <c r="E178" s="289"/>
      <c r="F178" s="109"/>
      <c r="G178" s="56"/>
      <c r="H178" s="288"/>
      <c r="I178" s="288"/>
      <c r="J178" s="56"/>
      <c r="K178" s="11">
        <f t="shared" si="13"/>
        <v>0</v>
      </c>
      <c r="L178" s="56"/>
      <c r="M178" s="18"/>
      <c r="N178" s="59"/>
      <c r="O178" s="14">
        <f t="shared" si="14"/>
        <v>0</v>
      </c>
      <c r="P178" s="275" t="str">
        <f t="shared" si="15"/>
        <v xml:space="preserve"> </v>
      </c>
      <c r="Q178" s="230" t="str">
        <f t="shared" si="16"/>
        <v xml:space="preserve"> </v>
      </c>
      <c r="R178" s="275" t="str">
        <f t="shared" si="17"/>
        <v xml:space="preserve"> </v>
      </c>
      <c r="S178" s="230" t="str">
        <f t="shared" si="18"/>
        <v xml:space="preserve"> </v>
      </c>
    </row>
    <row r="179" spans="1:19" x14ac:dyDescent="0.2">
      <c r="A179" s="10" t="str">
        <f>IF(COUNTRY_INFO!A179=0," ",COUNTRY_INFO!A179)</f>
        <v>Ethiopia</v>
      </c>
      <c r="B179" s="10" t="str">
        <f>IF(COUNTRY_INFO!B179=0," ",COUNTRY_INFO!B179)</f>
        <v>AmharaSouth Wello</v>
      </c>
      <c r="C179" s="10" t="str">
        <f>IF(COUNTRY_INFO!C179=0," ",COUNTRY_INFO!C179)</f>
        <v>Kombolcha</v>
      </c>
      <c r="D179" s="11" t="str">
        <f>IF(OR(COUNTRY_INFO!$T$9:$T$1000="T1 (PZQ+ALB/MBD)",COUNTRY_INFO!$U$9:$U$1000="T1 (PZQ+ALB/MBD)"), "T1 (PZQ+ALB/MBD)", " ")</f>
        <v xml:space="preserve"> </v>
      </c>
      <c r="E179" s="289"/>
      <c r="F179" s="109"/>
      <c r="G179" s="56"/>
      <c r="H179" s="288"/>
      <c r="I179" s="288"/>
      <c r="J179" s="56"/>
      <c r="K179" s="11">
        <f t="shared" si="13"/>
        <v>0</v>
      </c>
      <c r="L179" s="56"/>
      <c r="M179" s="18"/>
      <c r="N179" s="59"/>
      <c r="O179" s="14">
        <f t="shared" si="14"/>
        <v>0</v>
      </c>
      <c r="P179" s="275" t="str">
        <f t="shared" si="15"/>
        <v xml:space="preserve"> </v>
      </c>
      <c r="Q179" s="230" t="str">
        <f t="shared" si="16"/>
        <v xml:space="preserve"> </v>
      </c>
      <c r="R179" s="275" t="str">
        <f t="shared" si="17"/>
        <v xml:space="preserve"> </v>
      </c>
      <c r="S179" s="230" t="str">
        <f t="shared" si="18"/>
        <v xml:space="preserve"> </v>
      </c>
    </row>
    <row r="180" spans="1:19" x14ac:dyDescent="0.2">
      <c r="A180" s="10" t="str">
        <f>IF(COUNTRY_INFO!A180=0," ",COUNTRY_INFO!A180)</f>
        <v>Ethiopia</v>
      </c>
      <c r="B180" s="10" t="str">
        <f>IF(COUNTRY_INFO!B180=0," ",COUNTRY_INFO!B180)</f>
        <v>AmharaSouth Wello</v>
      </c>
      <c r="C180" s="10" t="str">
        <f>IF(COUNTRY_INFO!C180=0," ",COUNTRY_INFO!C180)</f>
        <v>Kutaber</v>
      </c>
      <c r="D180" s="11" t="str">
        <f>IF(OR(COUNTRY_INFO!$T$9:$T$1000="T1 (PZQ+ALB/MBD)",COUNTRY_INFO!$U$9:$U$1000="T1 (PZQ+ALB/MBD)"), "T1 (PZQ+ALB/MBD)", " ")</f>
        <v xml:space="preserve"> </v>
      </c>
      <c r="E180" s="289"/>
      <c r="F180" s="109"/>
      <c r="G180" s="56"/>
      <c r="H180" s="288"/>
      <c r="I180" s="288"/>
      <c r="J180" s="56"/>
      <c r="K180" s="11">
        <f t="shared" si="13"/>
        <v>0</v>
      </c>
      <c r="L180" s="56"/>
      <c r="M180" s="18"/>
      <c r="N180" s="59"/>
      <c r="O180" s="14">
        <f t="shared" si="14"/>
        <v>0</v>
      </c>
      <c r="P180" s="275" t="str">
        <f t="shared" si="15"/>
        <v xml:space="preserve"> </v>
      </c>
      <c r="Q180" s="230" t="str">
        <f t="shared" si="16"/>
        <v xml:space="preserve"> </v>
      </c>
      <c r="R180" s="275" t="str">
        <f t="shared" si="17"/>
        <v xml:space="preserve"> </v>
      </c>
      <c r="S180" s="230" t="str">
        <f t="shared" si="18"/>
        <v xml:space="preserve"> </v>
      </c>
    </row>
    <row r="181" spans="1:19" x14ac:dyDescent="0.2">
      <c r="A181" s="10" t="str">
        <f>IF(COUNTRY_INFO!A181=0," ",COUNTRY_INFO!A181)</f>
        <v>Ethiopia</v>
      </c>
      <c r="B181" s="10" t="str">
        <f>IF(COUNTRY_INFO!B181=0," ",COUNTRY_INFO!B181)</f>
        <v>AmharaSouth Wello</v>
      </c>
      <c r="C181" s="10" t="str">
        <f>IF(COUNTRY_INFO!C181=0," ",COUNTRY_INFO!C181)</f>
        <v>Lagambo</v>
      </c>
      <c r="D181" s="11" t="str">
        <f>IF(OR(COUNTRY_INFO!$T$9:$T$1000="T1 (PZQ+ALB/MBD)",COUNTRY_INFO!$U$9:$U$1000="T1 (PZQ+ALB/MBD)"), "T1 (PZQ+ALB/MBD)", " ")</f>
        <v xml:space="preserve"> </v>
      </c>
      <c r="E181" s="289"/>
      <c r="F181" s="109"/>
      <c r="G181" s="56"/>
      <c r="H181" s="288"/>
      <c r="I181" s="288"/>
      <c r="J181" s="56"/>
      <c r="K181" s="11">
        <f t="shared" si="13"/>
        <v>0</v>
      </c>
      <c r="L181" s="56"/>
      <c r="M181" s="18"/>
      <c r="N181" s="59"/>
      <c r="O181" s="14">
        <f t="shared" si="14"/>
        <v>0</v>
      </c>
      <c r="P181" s="275" t="str">
        <f t="shared" si="15"/>
        <v xml:space="preserve"> </v>
      </c>
      <c r="Q181" s="230" t="str">
        <f t="shared" si="16"/>
        <v xml:space="preserve"> </v>
      </c>
      <c r="R181" s="275" t="str">
        <f t="shared" si="17"/>
        <v xml:space="preserve"> </v>
      </c>
      <c r="S181" s="230" t="str">
        <f t="shared" si="18"/>
        <v xml:space="preserve"> </v>
      </c>
    </row>
    <row r="182" spans="1:19" x14ac:dyDescent="0.2">
      <c r="A182" s="10" t="str">
        <f>IF(COUNTRY_INFO!A182=0," ",COUNTRY_INFO!A182)</f>
        <v>Ethiopia</v>
      </c>
      <c r="B182" s="10" t="str">
        <f>IF(COUNTRY_INFO!B182=0," ",COUNTRY_INFO!B182)</f>
        <v>AmharaSouth Wello</v>
      </c>
      <c r="C182" s="10" t="str">
        <f>IF(COUNTRY_INFO!C182=0," ",COUNTRY_INFO!C182)</f>
        <v>Lege hida</v>
      </c>
      <c r="D182" s="11" t="str">
        <f>IF(OR(COUNTRY_INFO!$T$9:$T$1000="T1 (PZQ+ALB/MBD)",COUNTRY_INFO!$U$9:$U$1000="T1 (PZQ+ALB/MBD)"), "T1 (PZQ+ALB/MBD)", " ")</f>
        <v xml:space="preserve"> </v>
      </c>
      <c r="E182" s="289"/>
      <c r="F182" s="109"/>
      <c r="G182" s="56"/>
      <c r="H182" s="288"/>
      <c r="I182" s="288"/>
      <c r="J182" s="56"/>
      <c r="K182" s="11">
        <f t="shared" si="13"/>
        <v>0</v>
      </c>
      <c r="L182" s="56"/>
      <c r="M182" s="18"/>
      <c r="N182" s="59"/>
      <c r="O182" s="14">
        <f t="shared" si="14"/>
        <v>0</v>
      </c>
      <c r="P182" s="275" t="str">
        <f t="shared" si="15"/>
        <v xml:space="preserve"> </v>
      </c>
      <c r="Q182" s="230" t="str">
        <f t="shared" si="16"/>
        <v xml:space="preserve"> </v>
      </c>
      <c r="R182" s="275" t="str">
        <f t="shared" si="17"/>
        <v xml:space="preserve"> </v>
      </c>
      <c r="S182" s="230" t="str">
        <f t="shared" si="18"/>
        <v xml:space="preserve"> </v>
      </c>
    </row>
    <row r="183" spans="1:19" x14ac:dyDescent="0.2">
      <c r="A183" s="10" t="str">
        <f>IF(COUNTRY_INFO!A183=0," ",COUNTRY_INFO!A183)</f>
        <v>Ethiopia</v>
      </c>
      <c r="B183" s="10" t="str">
        <f>IF(COUNTRY_INFO!B183=0," ",COUNTRY_INFO!B183)</f>
        <v>AmharaSouth Wello</v>
      </c>
      <c r="C183" s="10" t="str">
        <f>IF(COUNTRY_INFO!C183=0," ",COUNTRY_INFO!C183)</f>
        <v>Mehal Sainet</v>
      </c>
      <c r="D183" s="11" t="str">
        <f>IF(OR(COUNTRY_INFO!$T$9:$T$1000="T1 (PZQ+ALB/MBD)",COUNTRY_INFO!$U$9:$U$1000="T1 (PZQ+ALB/MBD)"), "T1 (PZQ+ALB/MBD)", " ")</f>
        <v xml:space="preserve"> </v>
      </c>
      <c r="E183" s="289"/>
      <c r="F183" s="109"/>
      <c r="G183" s="56"/>
      <c r="H183" s="288"/>
      <c r="I183" s="288"/>
      <c r="J183" s="56"/>
      <c r="K183" s="11">
        <f t="shared" si="13"/>
        <v>0</v>
      </c>
      <c r="L183" s="56"/>
      <c r="M183" s="18"/>
      <c r="N183" s="59"/>
      <c r="O183" s="14">
        <f t="shared" si="14"/>
        <v>0</v>
      </c>
      <c r="P183" s="275" t="str">
        <f t="shared" si="15"/>
        <v xml:space="preserve"> </v>
      </c>
      <c r="Q183" s="230" t="str">
        <f t="shared" si="16"/>
        <v xml:space="preserve"> </v>
      </c>
      <c r="R183" s="275" t="str">
        <f t="shared" si="17"/>
        <v xml:space="preserve"> </v>
      </c>
      <c r="S183" s="230" t="str">
        <f t="shared" si="18"/>
        <v xml:space="preserve"> </v>
      </c>
    </row>
    <row r="184" spans="1:19" x14ac:dyDescent="0.2">
      <c r="A184" s="10" t="str">
        <f>IF(COUNTRY_INFO!A184=0," ",COUNTRY_INFO!A184)</f>
        <v>Ethiopia</v>
      </c>
      <c r="B184" s="10" t="str">
        <f>IF(COUNTRY_INFO!B184=0," ",COUNTRY_INFO!B184)</f>
        <v>AmharaSouth Wello</v>
      </c>
      <c r="C184" s="10" t="str">
        <f>IF(COUNTRY_INFO!C184=0," ",COUNTRY_INFO!C184)</f>
        <v>Mekdela</v>
      </c>
      <c r="D184" s="11" t="str">
        <f>IF(OR(COUNTRY_INFO!$T$9:$T$1000="T1 (PZQ+ALB/MBD)",COUNTRY_INFO!$U$9:$U$1000="T1 (PZQ+ALB/MBD)"), "T1 (PZQ+ALB/MBD)", " ")</f>
        <v xml:space="preserve"> </v>
      </c>
      <c r="E184" s="289"/>
      <c r="F184" s="109"/>
      <c r="G184" s="56"/>
      <c r="H184" s="288"/>
      <c r="I184" s="288"/>
      <c r="J184" s="56"/>
      <c r="K184" s="11">
        <f t="shared" si="13"/>
        <v>0</v>
      </c>
      <c r="L184" s="56"/>
      <c r="M184" s="18"/>
      <c r="N184" s="59"/>
      <c r="O184" s="14">
        <f t="shared" si="14"/>
        <v>0</v>
      </c>
      <c r="P184" s="275" t="str">
        <f t="shared" si="15"/>
        <v xml:space="preserve"> </v>
      </c>
      <c r="Q184" s="230" t="str">
        <f t="shared" si="16"/>
        <v xml:space="preserve"> </v>
      </c>
      <c r="R184" s="275" t="str">
        <f t="shared" si="17"/>
        <v xml:space="preserve"> </v>
      </c>
      <c r="S184" s="230" t="str">
        <f t="shared" si="18"/>
        <v xml:space="preserve"> </v>
      </c>
    </row>
    <row r="185" spans="1:19" x14ac:dyDescent="0.2">
      <c r="A185" s="10" t="str">
        <f>IF(COUNTRY_INFO!A185=0," ",COUNTRY_INFO!A185)</f>
        <v>Ethiopia</v>
      </c>
      <c r="B185" s="10" t="str">
        <f>IF(COUNTRY_INFO!B185=0," ",COUNTRY_INFO!B185)</f>
        <v>AmharaSouth Wello</v>
      </c>
      <c r="C185" s="10" t="str">
        <f>IF(COUNTRY_INFO!C185=0," ",COUNTRY_INFO!C185)</f>
        <v>Sainet</v>
      </c>
      <c r="D185" s="11" t="str">
        <f>IF(OR(COUNTRY_INFO!$T$9:$T$1000="T1 (PZQ+ALB/MBD)",COUNTRY_INFO!$U$9:$U$1000="T1 (PZQ+ALB/MBD)"), "T1 (PZQ+ALB/MBD)", " ")</f>
        <v xml:space="preserve"> </v>
      </c>
      <c r="E185" s="289"/>
      <c r="F185" s="109"/>
      <c r="G185" s="56"/>
      <c r="H185" s="288"/>
      <c r="I185" s="288"/>
      <c r="J185" s="56"/>
      <c r="K185" s="11">
        <f t="shared" si="13"/>
        <v>0</v>
      </c>
      <c r="L185" s="56"/>
      <c r="M185" s="18"/>
      <c r="N185" s="59"/>
      <c r="O185" s="14">
        <f t="shared" si="14"/>
        <v>0</v>
      </c>
      <c r="P185" s="275" t="str">
        <f t="shared" si="15"/>
        <v xml:space="preserve"> </v>
      </c>
      <c r="Q185" s="230" t="str">
        <f t="shared" si="16"/>
        <v xml:space="preserve"> </v>
      </c>
      <c r="R185" s="275" t="str">
        <f t="shared" si="17"/>
        <v xml:space="preserve"> </v>
      </c>
      <c r="S185" s="230" t="str">
        <f t="shared" si="18"/>
        <v xml:space="preserve"> </v>
      </c>
    </row>
    <row r="186" spans="1:19" x14ac:dyDescent="0.2">
      <c r="A186" s="10" t="str">
        <f>IF(COUNTRY_INFO!A186=0," ",COUNTRY_INFO!A186)</f>
        <v>Ethiopia</v>
      </c>
      <c r="B186" s="10" t="str">
        <f>IF(COUNTRY_INFO!B186=0," ",COUNTRY_INFO!B186)</f>
        <v>AmharaSouth Wello</v>
      </c>
      <c r="C186" s="10" t="str">
        <f>IF(COUNTRY_INFO!C186=0," ",COUNTRY_INFO!C186)</f>
        <v>Tehuledere</v>
      </c>
      <c r="D186" s="11" t="str">
        <f>IF(OR(COUNTRY_INFO!$T$9:$T$1000="T1 (PZQ+ALB/MBD)",COUNTRY_INFO!$U$9:$U$1000="T1 (PZQ+ALB/MBD)"), "T1 (PZQ+ALB/MBD)", " ")</f>
        <v xml:space="preserve"> </v>
      </c>
      <c r="E186" s="289"/>
      <c r="F186" s="109"/>
      <c r="G186" s="56"/>
      <c r="H186" s="288"/>
      <c r="I186" s="288"/>
      <c r="J186" s="56"/>
      <c r="K186" s="11">
        <f t="shared" si="13"/>
        <v>0</v>
      </c>
      <c r="L186" s="56"/>
      <c r="M186" s="18"/>
      <c r="N186" s="59"/>
      <c r="O186" s="14">
        <f t="shared" si="14"/>
        <v>0</v>
      </c>
      <c r="P186" s="275" t="str">
        <f t="shared" si="15"/>
        <v xml:space="preserve"> </v>
      </c>
      <c r="Q186" s="230" t="str">
        <f t="shared" si="16"/>
        <v xml:space="preserve"> </v>
      </c>
      <c r="R186" s="275" t="str">
        <f t="shared" si="17"/>
        <v xml:space="preserve"> </v>
      </c>
      <c r="S186" s="230" t="str">
        <f t="shared" si="18"/>
        <v xml:space="preserve"> </v>
      </c>
    </row>
    <row r="187" spans="1:19" x14ac:dyDescent="0.2">
      <c r="A187" s="10" t="str">
        <f>IF(COUNTRY_INFO!A187=0," ",COUNTRY_INFO!A187)</f>
        <v>Ethiopia</v>
      </c>
      <c r="B187" s="10" t="str">
        <f>IF(COUNTRY_INFO!B187=0," ",COUNTRY_INFO!B187)</f>
        <v>AmharaSouth Wello</v>
      </c>
      <c r="C187" s="10" t="str">
        <f>IF(COUNTRY_INFO!C187=0," ",COUNTRY_INFO!C187)</f>
        <v>Tenta</v>
      </c>
      <c r="D187" s="11" t="str">
        <f>IF(OR(COUNTRY_INFO!$T$9:$T$1000="T1 (PZQ+ALB/MBD)",COUNTRY_INFO!$U$9:$U$1000="T1 (PZQ+ALB/MBD)"), "T1 (PZQ+ALB/MBD)", " ")</f>
        <v xml:space="preserve"> </v>
      </c>
      <c r="E187" s="289"/>
      <c r="F187" s="109"/>
      <c r="G187" s="56"/>
      <c r="H187" s="288"/>
      <c r="I187" s="288"/>
      <c r="J187" s="56"/>
      <c r="K187" s="11">
        <f t="shared" si="13"/>
        <v>0</v>
      </c>
      <c r="L187" s="56"/>
      <c r="M187" s="18"/>
      <c r="N187" s="59"/>
      <c r="O187" s="14">
        <f t="shared" si="14"/>
        <v>0</v>
      </c>
      <c r="P187" s="275" t="str">
        <f t="shared" si="15"/>
        <v xml:space="preserve"> </v>
      </c>
      <c r="Q187" s="230" t="str">
        <f t="shared" si="16"/>
        <v xml:space="preserve"> </v>
      </c>
      <c r="R187" s="275" t="str">
        <f t="shared" si="17"/>
        <v xml:space="preserve"> </v>
      </c>
      <c r="S187" s="230" t="str">
        <f t="shared" si="18"/>
        <v xml:space="preserve"> </v>
      </c>
    </row>
    <row r="188" spans="1:19" x14ac:dyDescent="0.2">
      <c r="A188" s="10" t="str">
        <f>IF(COUNTRY_INFO!A188=0," ",COUNTRY_INFO!A188)</f>
        <v>Ethiopia</v>
      </c>
      <c r="B188" s="10" t="str">
        <f>IF(COUNTRY_INFO!B188=0," ",COUNTRY_INFO!B188)</f>
        <v>AmharaSouth Wello</v>
      </c>
      <c r="C188" s="10" t="str">
        <f>IF(COUNTRY_INFO!C188=0," ",COUNTRY_INFO!C188)</f>
        <v>Wegdy</v>
      </c>
      <c r="D188" s="11" t="str">
        <f>IF(OR(COUNTRY_INFO!$T$9:$T$1000="T1 (PZQ+ALB/MBD)",COUNTRY_INFO!$U$9:$U$1000="T1 (PZQ+ALB/MBD)"), "T1 (PZQ+ALB/MBD)", " ")</f>
        <v xml:space="preserve"> </v>
      </c>
      <c r="E188" s="289"/>
      <c r="F188" s="109"/>
      <c r="G188" s="56"/>
      <c r="H188" s="288"/>
      <c r="I188" s="288"/>
      <c r="J188" s="56"/>
      <c r="K188" s="11">
        <f t="shared" si="13"/>
        <v>0</v>
      </c>
      <c r="L188" s="56"/>
      <c r="M188" s="18"/>
      <c r="N188" s="59"/>
      <c r="O188" s="14">
        <f t="shared" si="14"/>
        <v>0</v>
      </c>
      <c r="P188" s="275" t="str">
        <f t="shared" si="15"/>
        <v xml:space="preserve"> </v>
      </c>
      <c r="Q188" s="230" t="str">
        <f t="shared" si="16"/>
        <v xml:space="preserve"> </v>
      </c>
      <c r="R188" s="275" t="str">
        <f t="shared" si="17"/>
        <v xml:space="preserve"> </v>
      </c>
      <c r="S188" s="230" t="str">
        <f t="shared" si="18"/>
        <v xml:space="preserve"> </v>
      </c>
    </row>
    <row r="189" spans="1:19" x14ac:dyDescent="0.2">
      <c r="A189" s="10" t="str">
        <f>IF(COUNTRY_INFO!A189=0," ",COUNTRY_INFO!A189)</f>
        <v>Ethiopia</v>
      </c>
      <c r="B189" s="10" t="str">
        <f>IF(COUNTRY_INFO!B189=0," ",COUNTRY_INFO!B189)</f>
        <v>AmharaSouth Wello</v>
      </c>
      <c r="C189" s="10" t="str">
        <f>IF(COUNTRY_INFO!C189=0," ",COUNTRY_INFO!C189)</f>
        <v>Wereilu</v>
      </c>
      <c r="D189" s="11" t="str">
        <f>IF(OR(COUNTRY_INFO!$T$9:$T$1000="T1 (PZQ+ALB/MBD)",COUNTRY_INFO!$U$9:$U$1000="T1 (PZQ+ALB/MBD)"), "T1 (PZQ+ALB/MBD)", " ")</f>
        <v xml:space="preserve"> </v>
      </c>
      <c r="E189" s="289"/>
      <c r="F189" s="109"/>
      <c r="G189" s="56"/>
      <c r="H189" s="288"/>
      <c r="I189" s="288"/>
      <c r="J189" s="56"/>
      <c r="K189" s="11">
        <f t="shared" si="13"/>
        <v>0</v>
      </c>
      <c r="L189" s="56"/>
      <c r="M189" s="18"/>
      <c r="N189" s="59"/>
      <c r="O189" s="14">
        <f t="shared" si="14"/>
        <v>0</v>
      </c>
      <c r="P189" s="275" t="str">
        <f t="shared" si="15"/>
        <v xml:space="preserve"> </v>
      </c>
      <c r="Q189" s="230" t="str">
        <f t="shared" si="16"/>
        <v xml:space="preserve"> </v>
      </c>
      <c r="R189" s="275" t="str">
        <f t="shared" si="17"/>
        <v xml:space="preserve"> </v>
      </c>
      <c r="S189" s="230" t="str">
        <f t="shared" si="18"/>
        <v xml:space="preserve"> </v>
      </c>
    </row>
    <row r="190" spans="1:19" x14ac:dyDescent="0.2">
      <c r="A190" s="10" t="str">
        <f>IF(COUNTRY_INFO!A190=0," ",COUNTRY_INFO!A190)</f>
        <v>Ethiopia</v>
      </c>
      <c r="B190" s="10" t="str">
        <f>IF(COUNTRY_INFO!B190=0," ",COUNTRY_INFO!B190)</f>
        <v>AmharaSouth Wello</v>
      </c>
      <c r="C190" s="10" t="str">
        <f>IF(COUNTRY_INFO!C190=0," ",COUNTRY_INFO!C190)</f>
        <v>Worebabo</v>
      </c>
      <c r="D190" s="11" t="str">
        <f>IF(OR(COUNTRY_INFO!$T$9:$T$1000="T1 (PZQ+ALB/MBD)",COUNTRY_INFO!$U$9:$U$1000="T1 (PZQ+ALB/MBD)"), "T1 (PZQ+ALB/MBD)", " ")</f>
        <v xml:space="preserve"> </v>
      </c>
      <c r="E190" s="289"/>
      <c r="F190" s="109"/>
      <c r="G190" s="56"/>
      <c r="H190" s="288"/>
      <c r="I190" s="288"/>
      <c r="J190" s="56"/>
      <c r="K190" s="11">
        <f t="shared" si="13"/>
        <v>0</v>
      </c>
      <c r="L190" s="56"/>
      <c r="M190" s="18"/>
      <c r="N190" s="59"/>
      <c r="O190" s="14">
        <f t="shared" si="14"/>
        <v>0</v>
      </c>
      <c r="P190" s="275" t="str">
        <f t="shared" si="15"/>
        <v xml:space="preserve"> </v>
      </c>
      <c r="Q190" s="230" t="str">
        <f t="shared" si="16"/>
        <v xml:space="preserve"> </v>
      </c>
      <c r="R190" s="275" t="str">
        <f t="shared" si="17"/>
        <v xml:space="preserve"> </v>
      </c>
      <c r="S190" s="230" t="str">
        <f t="shared" si="18"/>
        <v xml:space="preserve"> </v>
      </c>
    </row>
    <row r="191" spans="1:19" x14ac:dyDescent="0.2">
      <c r="A191" s="10" t="str">
        <f>IF(COUNTRY_INFO!A191=0," ",COUNTRY_INFO!A191)</f>
        <v>Ethiopia</v>
      </c>
      <c r="B191" s="10" t="str">
        <f>IF(COUNTRY_INFO!B191=0," ",COUNTRY_INFO!B191)</f>
        <v>AmharaWag Hemra</v>
      </c>
      <c r="C191" s="10" t="str">
        <f>IF(COUNTRY_INFO!C191=0," ",COUNTRY_INFO!C191)</f>
        <v>Abergele</v>
      </c>
      <c r="D191" s="11" t="str">
        <f>IF(OR(COUNTRY_INFO!$T$9:$T$1000="T1 (PZQ+ALB/MBD)",COUNTRY_INFO!$U$9:$U$1000="T1 (PZQ+ALB/MBD)"), "T1 (PZQ+ALB/MBD)", " ")</f>
        <v xml:space="preserve"> </v>
      </c>
      <c r="E191" s="289"/>
      <c r="F191" s="109"/>
      <c r="G191" s="56"/>
      <c r="H191" s="288"/>
      <c r="I191" s="288"/>
      <c r="J191" s="56"/>
      <c r="K191" s="11">
        <f t="shared" si="13"/>
        <v>0</v>
      </c>
      <c r="L191" s="56"/>
      <c r="M191" s="18"/>
      <c r="N191" s="59"/>
      <c r="O191" s="14">
        <f t="shared" si="14"/>
        <v>0</v>
      </c>
      <c r="P191" s="275" t="str">
        <f t="shared" si="15"/>
        <v xml:space="preserve"> </v>
      </c>
      <c r="Q191" s="230" t="str">
        <f t="shared" si="16"/>
        <v xml:space="preserve"> </v>
      </c>
      <c r="R191" s="275" t="str">
        <f t="shared" si="17"/>
        <v xml:space="preserve"> </v>
      </c>
      <c r="S191" s="230" t="str">
        <f t="shared" si="18"/>
        <v xml:space="preserve"> </v>
      </c>
    </row>
    <row r="192" spans="1:19" x14ac:dyDescent="0.2">
      <c r="A192" s="10" t="str">
        <f>IF(COUNTRY_INFO!A192=0," ",COUNTRY_INFO!A192)</f>
        <v>Ethiopia</v>
      </c>
      <c r="B192" s="10" t="str">
        <f>IF(COUNTRY_INFO!B192=0," ",COUNTRY_INFO!B192)</f>
        <v>AmharaWag Hemra</v>
      </c>
      <c r="C192" s="10" t="str">
        <f>IF(COUNTRY_INFO!C192=0," ",COUNTRY_INFO!C192)</f>
        <v>Dehana</v>
      </c>
      <c r="D192" s="11" t="str">
        <f>IF(OR(COUNTRY_INFO!$T$9:$T$1000="T1 (PZQ+ALB/MBD)",COUNTRY_INFO!$U$9:$U$1000="T1 (PZQ+ALB/MBD)"), "T1 (PZQ+ALB/MBD)", " ")</f>
        <v xml:space="preserve"> </v>
      </c>
      <c r="E192" s="289"/>
      <c r="F192" s="109"/>
      <c r="G192" s="56"/>
      <c r="H192" s="288"/>
      <c r="I192" s="288"/>
      <c r="J192" s="56"/>
      <c r="K192" s="11">
        <f t="shared" si="13"/>
        <v>0</v>
      </c>
      <c r="L192" s="56"/>
      <c r="M192" s="18"/>
      <c r="N192" s="59"/>
      <c r="O192" s="14">
        <f t="shared" si="14"/>
        <v>0</v>
      </c>
      <c r="P192" s="275" t="str">
        <f t="shared" si="15"/>
        <v xml:space="preserve"> </v>
      </c>
      <c r="Q192" s="230" t="str">
        <f t="shared" si="16"/>
        <v xml:space="preserve"> </v>
      </c>
      <c r="R192" s="275" t="str">
        <f t="shared" si="17"/>
        <v xml:space="preserve"> </v>
      </c>
      <c r="S192" s="230" t="str">
        <f t="shared" si="18"/>
        <v xml:space="preserve"> </v>
      </c>
    </row>
    <row r="193" spans="1:19" x14ac:dyDescent="0.2">
      <c r="A193" s="10" t="str">
        <f>IF(COUNTRY_INFO!A193=0," ",COUNTRY_INFO!A193)</f>
        <v>Ethiopia</v>
      </c>
      <c r="B193" s="10" t="str">
        <f>IF(COUNTRY_INFO!B193=0," ",COUNTRY_INFO!B193)</f>
        <v>AmharaWag Hemra</v>
      </c>
      <c r="C193" s="10" t="str">
        <f>IF(COUNTRY_INFO!C193=0," ",COUNTRY_INFO!C193)</f>
        <v>Gazgibla</v>
      </c>
      <c r="D193" s="11" t="str">
        <f>IF(OR(COUNTRY_INFO!$T$9:$T$1000="T1 (PZQ+ALB/MBD)",COUNTRY_INFO!$U$9:$U$1000="T1 (PZQ+ALB/MBD)"), "T1 (PZQ+ALB/MBD)", " ")</f>
        <v>T1 (PZQ+ALB/MBD)</v>
      </c>
      <c r="E193" s="289" t="s">
        <v>1192</v>
      </c>
      <c r="F193" s="109"/>
      <c r="G193" s="56"/>
      <c r="H193" s="288">
        <v>25154</v>
      </c>
      <c r="I193" s="288">
        <v>25154</v>
      </c>
      <c r="J193" s="56"/>
      <c r="K193" s="11">
        <f t="shared" si="13"/>
        <v>25154</v>
      </c>
      <c r="L193" s="56"/>
      <c r="M193" s="18">
        <v>22883</v>
      </c>
      <c r="N193" s="59"/>
      <c r="O193" s="14">
        <f t="shared" si="14"/>
        <v>22883</v>
      </c>
      <c r="P193" s="275" t="str">
        <f t="shared" si="15"/>
        <v xml:space="preserve"> </v>
      </c>
      <c r="Q193" s="293">
        <f t="shared" si="16"/>
        <v>90.971614852508537</v>
      </c>
      <c r="R193" s="275" t="str">
        <f t="shared" si="17"/>
        <v xml:space="preserve"> </v>
      </c>
      <c r="S193" s="293">
        <f t="shared" si="18"/>
        <v>90.971614852508537</v>
      </c>
    </row>
    <row r="194" spans="1:19" x14ac:dyDescent="0.2">
      <c r="A194" s="10" t="str">
        <f>IF(COUNTRY_INFO!A194=0," ",COUNTRY_INFO!A194)</f>
        <v>Ethiopia</v>
      </c>
      <c r="B194" s="10" t="str">
        <f>IF(COUNTRY_INFO!B194=0," ",COUNTRY_INFO!B194)</f>
        <v>AmharaWag Hemra</v>
      </c>
      <c r="C194" s="10" t="str">
        <f>IF(COUNTRY_INFO!C194=0," ",COUNTRY_INFO!C194)</f>
        <v>Sahala Seyemt</v>
      </c>
      <c r="D194" s="11" t="str">
        <f>IF(OR(COUNTRY_INFO!$T$9:$T$1000="T1 (PZQ+ALB/MBD)",COUNTRY_INFO!$U$9:$U$1000="T1 (PZQ+ALB/MBD)"), "T1 (PZQ+ALB/MBD)", " ")</f>
        <v xml:space="preserve"> </v>
      </c>
      <c r="E194" s="289"/>
      <c r="F194" s="109"/>
      <c r="G194" s="56"/>
      <c r="H194" s="288"/>
      <c r="I194" s="288"/>
      <c r="J194" s="56"/>
      <c r="K194" s="11">
        <f t="shared" si="13"/>
        <v>0</v>
      </c>
      <c r="L194" s="56"/>
      <c r="M194" s="18"/>
      <c r="N194" s="59"/>
      <c r="O194" s="14">
        <f t="shared" si="14"/>
        <v>0</v>
      </c>
      <c r="P194" s="275" t="str">
        <f t="shared" si="15"/>
        <v xml:space="preserve"> </v>
      </c>
      <c r="Q194" s="230" t="str">
        <f t="shared" si="16"/>
        <v xml:space="preserve"> </v>
      </c>
      <c r="R194" s="275" t="str">
        <f t="shared" si="17"/>
        <v xml:space="preserve"> </v>
      </c>
      <c r="S194" s="230" t="str">
        <f t="shared" si="18"/>
        <v xml:space="preserve"> </v>
      </c>
    </row>
    <row r="195" spans="1:19" x14ac:dyDescent="0.2">
      <c r="A195" s="10" t="str">
        <f>IF(COUNTRY_INFO!A195=0," ",COUNTRY_INFO!A195)</f>
        <v>Ethiopia</v>
      </c>
      <c r="B195" s="10" t="str">
        <f>IF(COUNTRY_INFO!B195=0," ",COUNTRY_INFO!B195)</f>
        <v>AmharaWag Hemra</v>
      </c>
      <c r="C195" s="10" t="str">
        <f>IF(COUNTRY_INFO!C195=0," ",COUNTRY_INFO!C195)</f>
        <v>Sekota town</v>
      </c>
      <c r="D195" s="11" t="str">
        <f>IF(OR(COUNTRY_INFO!$T$9:$T$1000="T1 (PZQ+ALB/MBD)",COUNTRY_INFO!$U$9:$U$1000="T1 (PZQ+ALB/MBD)"), "T1 (PZQ+ALB/MBD)", " ")</f>
        <v>T1 (PZQ+ALB/MBD)</v>
      </c>
      <c r="E195" s="289" t="s">
        <v>1192</v>
      </c>
      <c r="F195" s="300">
        <f>'T2'!E195</f>
        <v>0</v>
      </c>
      <c r="G195" s="56"/>
      <c r="H195" s="288">
        <v>9441</v>
      </c>
      <c r="I195" s="288">
        <v>9441</v>
      </c>
      <c r="J195" s="56"/>
      <c r="K195" s="11">
        <f t="shared" si="13"/>
        <v>9441</v>
      </c>
      <c r="L195" s="56"/>
      <c r="M195" s="18">
        <v>8597</v>
      </c>
      <c r="N195" s="59"/>
      <c r="O195" s="14">
        <f t="shared" si="14"/>
        <v>8597</v>
      </c>
      <c r="P195" s="275" t="str">
        <f t="shared" si="15"/>
        <v xml:space="preserve"> </v>
      </c>
      <c r="Q195" s="293">
        <f t="shared" si="16"/>
        <v>91.060269039296685</v>
      </c>
      <c r="R195" s="275" t="str">
        <f t="shared" si="17"/>
        <v xml:space="preserve"> </v>
      </c>
      <c r="S195" s="293">
        <f t="shared" si="18"/>
        <v>91.060269039296685</v>
      </c>
    </row>
    <row r="196" spans="1:19" x14ac:dyDescent="0.2">
      <c r="A196" s="10" t="str">
        <f>IF(COUNTRY_INFO!A196=0," ",COUNTRY_INFO!A196)</f>
        <v>Ethiopia</v>
      </c>
      <c r="B196" s="10" t="str">
        <f>IF(COUNTRY_INFO!B196=0," ",COUNTRY_INFO!B196)</f>
        <v>AmharaWag Hemra</v>
      </c>
      <c r="C196" s="10" t="str">
        <f>IF(COUNTRY_INFO!C196=0," ",COUNTRY_INFO!C196)</f>
        <v>Sekota Zuria</v>
      </c>
      <c r="D196" s="11" t="str">
        <f>IF(OR(COUNTRY_INFO!$T$9:$T$1000="T1 (PZQ+ALB/MBD)",COUNTRY_INFO!$U$9:$U$1000="T1 (PZQ+ALB/MBD)"), "T1 (PZQ+ALB/MBD)", " ")</f>
        <v>T1 (PZQ+ALB/MBD)</v>
      </c>
      <c r="E196" s="289" t="s">
        <v>1192</v>
      </c>
      <c r="F196" s="300">
        <f>'T2'!E196</f>
        <v>0</v>
      </c>
      <c r="G196" s="56"/>
      <c r="H196" s="288">
        <v>29634</v>
      </c>
      <c r="I196" s="288">
        <v>29634</v>
      </c>
      <c r="J196" s="56"/>
      <c r="K196" s="11">
        <f t="shared" si="13"/>
        <v>29634</v>
      </c>
      <c r="L196" s="56"/>
      <c r="M196" s="18">
        <v>26913</v>
      </c>
      <c r="N196" s="59"/>
      <c r="O196" s="14">
        <f t="shared" si="14"/>
        <v>26913</v>
      </c>
      <c r="P196" s="275" t="str">
        <f t="shared" si="15"/>
        <v xml:space="preserve"> </v>
      </c>
      <c r="Q196" s="293">
        <f t="shared" si="16"/>
        <v>90.817979348046165</v>
      </c>
      <c r="R196" s="275" t="str">
        <f t="shared" si="17"/>
        <v xml:space="preserve"> </v>
      </c>
      <c r="S196" s="293">
        <f t="shared" si="18"/>
        <v>90.817979348046165</v>
      </c>
    </row>
    <row r="197" spans="1:19" x14ac:dyDescent="0.2">
      <c r="A197" s="10" t="str">
        <f>IF(COUNTRY_INFO!A197=0," ",COUNTRY_INFO!A197)</f>
        <v>Ethiopia</v>
      </c>
      <c r="B197" s="10" t="str">
        <f>IF(COUNTRY_INFO!B197=0," ",COUNTRY_INFO!B197)</f>
        <v>AmharaWag Hemra</v>
      </c>
      <c r="C197" s="10" t="str">
        <f>IF(COUNTRY_INFO!C197=0," ",COUNTRY_INFO!C197)</f>
        <v>Tsagibji</v>
      </c>
      <c r="D197" s="11" t="str">
        <f>IF(OR(COUNTRY_INFO!$T$9:$T$1000="T1 (PZQ+ALB/MBD)",COUNTRY_INFO!$U$9:$U$1000="T1 (PZQ+ALB/MBD)"), "T1 (PZQ+ALB/MBD)", " ")</f>
        <v xml:space="preserve"> </v>
      </c>
      <c r="E197" s="289"/>
      <c r="F197" s="109"/>
      <c r="G197" s="56"/>
      <c r="H197" s="288"/>
      <c r="I197" s="288"/>
      <c r="J197" s="56"/>
      <c r="K197" s="11">
        <f t="shared" si="13"/>
        <v>0</v>
      </c>
      <c r="L197" s="56"/>
      <c r="M197" s="18"/>
      <c r="N197" s="59"/>
      <c r="O197" s="14">
        <f t="shared" si="14"/>
        <v>0</v>
      </c>
      <c r="P197" s="275" t="str">
        <f t="shared" si="15"/>
        <v xml:space="preserve"> </v>
      </c>
      <c r="Q197" s="230" t="str">
        <f t="shared" si="16"/>
        <v xml:space="preserve"> </v>
      </c>
      <c r="R197" s="275" t="str">
        <f t="shared" si="17"/>
        <v xml:space="preserve"> </v>
      </c>
      <c r="S197" s="230" t="str">
        <f t="shared" si="18"/>
        <v xml:space="preserve"> </v>
      </c>
    </row>
    <row r="198" spans="1:19" x14ac:dyDescent="0.2">
      <c r="A198" s="10" t="str">
        <f>IF(COUNTRY_INFO!A198=0," ",COUNTRY_INFO!A198)</f>
        <v>Ethiopia</v>
      </c>
      <c r="B198" s="10" t="str">
        <f>IF(COUNTRY_INFO!B198=0," ",COUNTRY_INFO!B198)</f>
        <v>AmharaWag Hemra</v>
      </c>
      <c r="C198" s="10" t="str">
        <f>IF(COUNTRY_INFO!C198=0," ",COUNTRY_INFO!C198)</f>
        <v>Ziquala</v>
      </c>
      <c r="D198" s="11" t="str">
        <f>IF(OR(COUNTRY_INFO!$T$9:$T$1000="T1 (PZQ+ALB/MBD)",COUNTRY_INFO!$U$9:$U$1000="T1 (PZQ+ALB/MBD)"), "T1 (PZQ+ALB/MBD)", " ")</f>
        <v xml:space="preserve"> </v>
      </c>
      <c r="E198" s="289"/>
      <c r="F198" s="109"/>
      <c r="G198" s="56"/>
      <c r="H198" s="288"/>
      <c r="I198" s="288"/>
      <c r="J198" s="56"/>
      <c r="K198" s="11">
        <f t="shared" si="13"/>
        <v>0</v>
      </c>
      <c r="L198" s="56"/>
      <c r="M198" s="18"/>
      <c r="N198" s="59"/>
      <c r="O198" s="14">
        <f t="shared" si="14"/>
        <v>0</v>
      </c>
      <c r="P198" s="275" t="str">
        <f t="shared" si="15"/>
        <v xml:space="preserve"> </v>
      </c>
      <c r="Q198" s="230" t="str">
        <f t="shared" si="16"/>
        <v xml:space="preserve"> </v>
      </c>
      <c r="R198" s="275" t="str">
        <f t="shared" si="17"/>
        <v xml:space="preserve"> </v>
      </c>
      <c r="S198" s="230" t="str">
        <f t="shared" si="18"/>
        <v xml:space="preserve"> </v>
      </c>
    </row>
    <row r="199" spans="1:19" x14ac:dyDescent="0.2">
      <c r="A199" s="10" t="str">
        <f>IF(COUNTRY_INFO!A199=0," ",COUNTRY_INFO!A199)</f>
        <v>Ethiopia</v>
      </c>
      <c r="B199" s="10" t="str">
        <f>IF(COUNTRY_INFO!B199=0," ",COUNTRY_INFO!B199)</f>
        <v>AmharaWest Gojam</v>
      </c>
      <c r="C199" s="10" t="str">
        <f>IF(COUNTRY_INFO!C199=0," ",COUNTRY_INFO!C199)</f>
        <v>Bahidar Zuria</v>
      </c>
      <c r="D199" s="11" t="str">
        <f>IF(OR(COUNTRY_INFO!$T$9:$T$1000="T1 (PZQ+ALB/MBD)",COUNTRY_INFO!$U$9:$U$1000="T1 (PZQ+ALB/MBD)"), "T1 (PZQ+ALB/MBD)", " ")</f>
        <v>T1 (PZQ+ALB/MBD)</v>
      </c>
      <c r="E199" s="289" t="s">
        <v>1192</v>
      </c>
      <c r="F199" s="300">
        <f>'T2'!E199</f>
        <v>0</v>
      </c>
      <c r="G199" s="56"/>
      <c r="H199" s="295"/>
      <c r="I199" s="288">
        <v>45000</v>
      </c>
      <c r="J199" s="56"/>
      <c r="K199" s="11">
        <f t="shared" si="13"/>
        <v>45000</v>
      </c>
      <c r="L199" s="56"/>
      <c r="M199" s="18">
        <v>41223</v>
      </c>
      <c r="N199" s="59"/>
      <c r="O199" s="14">
        <f t="shared" si="14"/>
        <v>41223</v>
      </c>
      <c r="P199" s="275" t="str">
        <f t="shared" si="15"/>
        <v xml:space="preserve"> </v>
      </c>
      <c r="Q199" s="230">
        <f t="shared" si="16"/>
        <v>91.606666666666669</v>
      </c>
      <c r="R199" s="275" t="str">
        <f t="shared" si="17"/>
        <v xml:space="preserve"> </v>
      </c>
      <c r="S199" s="230">
        <f t="shared" si="18"/>
        <v>91.606666666666669</v>
      </c>
    </row>
    <row r="200" spans="1:19" x14ac:dyDescent="0.2">
      <c r="A200" s="10" t="str">
        <f>IF(COUNTRY_INFO!A200=0," ",COUNTRY_INFO!A200)</f>
        <v>Ethiopia</v>
      </c>
      <c r="B200" s="10" t="str">
        <f>IF(COUNTRY_INFO!B200=0," ",COUNTRY_INFO!B200)</f>
        <v>AmharaWest Gojam</v>
      </c>
      <c r="C200" s="10" t="str">
        <f>IF(COUNTRY_INFO!C200=0," ",COUNTRY_INFO!C200)</f>
        <v>Bahirdar City</v>
      </c>
      <c r="D200" s="11" t="str">
        <f>IF(OR(COUNTRY_INFO!$T$9:$T$1000="T1 (PZQ+ALB/MBD)",COUNTRY_INFO!$U$9:$U$1000="T1 (PZQ+ALB/MBD)"), "T1 (PZQ+ALB/MBD)", " ")</f>
        <v xml:space="preserve"> </v>
      </c>
      <c r="E200" s="289"/>
      <c r="F200" s="109"/>
      <c r="G200" s="56"/>
      <c r="H200" s="288"/>
      <c r="I200" s="288"/>
      <c r="J200" s="56"/>
      <c r="K200" s="11">
        <f t="shared" si="13"/>
        <v>0</v>
      </c>
      <c r="L200" s="56"/>
      <c r="M200" s="18"/>
      <c r="N200" s="59"/>
      <c r="O200" s="14">
        <f t="shared" si="14"/>
        <v>0</v>
      </c>
      <c r="P200" s="275" t="str">
        <f t="shared" si="15"/>
        <v xml:space="preserve"> </v>
      </c>
      <c r="Q200" s="230" t="str">
        <f t="shared" si="16"/>
        <v xml:space="preserve"> </v>
      </c>
      <c r="R200" s="275" t="str">
        <f t="shared" si="17"/>
        <v xml:space="preserve"> </v>
      </c>
      <c r="S200" s="230" t="str">
        <f t="shared" si="18"/>
        <v xml:space="preserve"> </v>
      </c>
    </row>
    <row r="201" spans="1:19" x14ac:dyDescent="0.2">
      <c r="A201" s="10" t="str">
        <f>IF(COUNTRY_INFO!A201=0," ",COUNTRY_INFO!A201)</f>
        <v>Ethiopia</v>
      </c>
      <c r="B201" s="10" t="str">
        <f>IF(COUNTRY_INFO!B201=0," ",COUNTRY_INFO!B201)</f>
        <v>AmharaWest Gojam</v>
      </c>
      <c r="C201" s="10" t="str">
        <f>IF(COUNTRY_INFO!C201=0," ",COUNTRY_INFO!C201)</f>
        <v>Bure Town</v>
      </c>
      <c r="D201" s="11" t="str">
        <f>IF(OR(COUNTRY_INFO!$T$9:$T$1000="T1 (PZQ+ALB/MBD)",COUNTRY_INFO!$U$9:$U$1000="T1 (PZQ+ALB/MBD)"), "T1 (PZQ+ALB/MBD)", " ")</f>
        <v xml:space="preserve"> </v>
      </c>
      <c r="E201" s="289"/>
      <c r="F201" s="109"/>
      <c r="G201" s="56"/>
      <c r="H201" s="288"/>
      <c r="I201" s="288"/>
      <c r="J201" s="56"/>
      <c r="K201" s="11">
        <f t="shared" si="13"/>
        <v>0</v>
      </c>
      <c r="L201" s="56"/>
      <c r="M201" s="18"/>
      <c r="N201" s="59"/>
      <c r="O201" s="14">
        <f t="shared" si="14"/>
        <v>0</v>
      </c>
      <c r="P201" s="275" t="str">
        <f t="shared" si="15"/>
        <v xml:space="preserve"> </v>
      </c>
      <c r="Q201" s="230" t="str">
        <f t="shared" si="16"/>
        <v xml:space="preserve"> </v>
      </c>
      <c r="R201" s="275" t="str">
        <f t="shared" si="17"/>
        <v xml:space="preserve"> </v>
      </c>
      <c r="S201" s="230" t="str">
        <f t="shared" si="18"/>
        <v xml:space="preserve"> </v>
      </c>
    </row>
    <row r="202" spans="1:19" x14ac:dyDescent="0.2">
      <c r="A202" s="10" t="str">
        <f>IF(COUNTRY_INFO!A202=0," ",COUNTRY_INFO!A202)</f>
        <v>Ethiopia</v>
      </c>
      <c r="B202" s="10" t="str">
        <f>IF(COUNTRY_INFO!B202=0," ",COUNTRY_INFO!B202)</f>
        <v>AmharaWest Gojam</v>
      </c>
      <c r="C202" s="10" t="str">
        <f>IF(COUNTRY_INFO!C202=0," ",COUNTRY_INFO!C202)</f>
        <v>Bure Zuria</v>
      </c>
      <c r="D202" s="11" t="str">
        <f>IF(OR(COUNTRY_INFO!$T$9:$T$1000="T1 (PZQ+ALB/MBD)",COUNTRY_INFO!$U$9:$U$1000="T1 (PZQ+ALB/MBD)"), "T1 (PZQ+ALB/MBD)", " ")</f>
        <v xml:space="preserve"> </v>
      </c>
      <c r="E202" s="289"/>
      <c r="F202" s="109"/>
      <c r="G202" s="56"/>
      <c r="H202" s="288"/>
      <c r="I202" s="288"/>
      <c r="J202" s="56"/>
      <c r="K202" s="11">
        <f t="shared" ref="K202:K265" si="19">MAX(H202:I202)+G202+J202</f>
        <v>0</v>
      </c>
      <c r="L202" s="56"/>
      <c r="M202" s="18"/>
      <c r="N202" s="59"/>
      <c r="O202" s="14">
        <f t="shared" ref="O202:O265" si="20">SUM(L202:N202)</f>
        <v>0</v>
      </c>
      <c r="P202" s="275" t="str">
        <f t="shared" ref="P202:P265" si="21">IF(G202&lt;&gt;0, IF(L202/G202*100=0, "-", L202/G202*100), " ")</f>
        <v xml:space="preserve"> </v>
      </c>
      <c r="Q202" s="230" t="str">
        <f t="shared" ref="Q202:Q265" si="22">IF(OR(I202&lt;&gt;0,H202&lt;&gt;0), IF(M202/MAX(H202,I202)*100=0, "-", M202/MAX(H202,I202)*100), " ")</f>
        <v xml:space="preserve"> </v>
      </c>
      <c r="R202" s="275" t="str">
        <f t="shared" ref="R202:R265" si="23">IF(J202&lt;&gt;0, IF(N202/J202*100=0, "-", N202/J202*100), " ")</f>
        <v xml:space="preserve"> </v>
      </c>
      <c r="S202" s="230" t="str">
        <f t="shared" ref="S202:S265" si="24">IF(K202&lt;&gt;0, IF(O202/K202*100=0, "-", O202/K202*100), " ")</f>
        <v xml:space="preserve"> </v>
      </c>
    </row>
    <row r="203" spans="1:19" x14ac:dyDescent="0.2">
      <c r="A203" s="10" t="str">
        <f>IF(COUNTRY_INFO!A203=0," ",COUNTRY_INFO!A203)</f>
        <v>Ethiopia</v>
      </c>
      <c r="B203" s="10" t="str">
        <f>IF(COUNTRY_INFO!B203=0," ",COUNTRY_INFO!B203)</f>
        <v>AmharaWest Gojam</v>
      </c>
      <c r="C203" s="10" t="str">
        <f>IF(COUNTRY_INFO!C203=0," ",COUNTRY_INFO!C203)</f>
        <v>Dega Damot</v>
      </c>
      <c r="D203" s="11" t="str">
        <f>IF(OR(COUNTRY_INFO!$T$9:$T$1000="T1 (PZQ+ALB/MBD)",COUNTRY_INFO!$U$9:$U$1000="T1 (PZQ+ALB/MBD)"), "T1 (PZQ+ALB/MBD)", " ")</f>
        <v xml:space="preserve"> </v>
      </c>
      <c r="E203" s="289"/>
      <c r="F203" s="109"/>
      <c r="G203" s="56"/>
      <c r="H203" s="288"/>
      <c r="I203" s="288"/>
      <c r="J203" s="56"/>
      <c r="K203" s="11">
        <f t="shared" si="19"/>
        <v>0</v>
      </c>
      <c r="L203" s="56"/>
      <c r="M203" s="18"/>
      <c r="N203" s="59"/>
      <c r="O203" s="14">
        <f t="shared" si="20"/>
        <v>0</v>
      </c>
      <c r="P203" s="275" t="str">
        <f t="shared" si="21"/>
        <v xml:space="preserve"> </v>
      </c>
      <c r="Q203" s="230" t="str">
        <f t="shared" si="22"/>
        <v xml:space="preserve"> </v>
      </c>
      <c r="R203" s="275" t="str">
        <f t="shared" si="23"/>
        <v xml:space="preserve"> </v>
      </c>
      <c r="S203" s="230" t="str">
        <f t="shared" si="24"/>
        <v xml:space="preserve"> </v>
      </c>
    </row>
    <row r="204" spans="1:19" x14ac:dyDescent="0.2">
      <c r="A204" s="10" t="str">
        <f>IF(COUNTRY_INFO!A204=0," ",COUNTRY_INFO!A204)</f>
        <v>Ethiopia</v>
      </c>
      <c r="B204" s="10" t="str">
        <f>IF(COUNTRY_INFO!B204=0," ",COUNTRY_INFO!B204)</f>
        <v>AmharaWest Gojam</v>
      </c>
      <c r="C204" s="10" t="str">
        <f>IF(COUNTRY_INFO!C204=0," ",COUNTRY_INFO!C204)</f>
        <v>Demibecha</v>
      </c>
      <c r="D204" s="11" t="str">
        <f>IF(OR(COUNTRY_INFO!$T$9:$T$1000="T1 (PZQ+ALB/MBD)",COUNTRY_INFO!$U$9:$U$1000="T1 (PZQ+ALB/MBD)"), "T1 (PZQ+ALB/MBD)", " ")</f>
        <v xml:space="preserve"> </v>
      </c>
      <c r="E204" s="289"/>
      <c r="F204" s="109"/>
      <c r="G204" s="56"/>
      <c r="H204" s="288"/>
      <c r="I204" s="288"/>
      <c r="J204" s="56"/>
      <c r="K204" s="11">
        <f t="shared" si="19"/>
        <v>0</v>
      </c>
      <c r="L204" s="56"/>
      <c r="M204" s="18"/>
      <c r="N204" s="59"/>
      <c r="O204" s="14">
        <f t="shared" si="20"/>
        <v>0</v>
      </c>
      <c r="P204" s="275" t="str">
        <f t="shared" si="21"/>
        <v xml:space="preserve"> </v>
      </c>
      <c r="Q204" s="230" t="str">
        <f t="shared" si="22"/>
        <v xml:space="preserve"> </v>
      </c>
      <c r="R204" s="275" t="str">
        <f t="shared" si="23"/>
        <v xml:space="preserve"> </v>
      </c>
      <c r="S204" s="230" t="str">
        <f t="shared" si="24"/>
        <v xml:space="preserve"> </v>
      </c>
    </row>
    <row r="205" spans="1:19" x14ac:dyDescent="0.2">
      <c r="A205" s="10" t="str">
        <f>IF(COUNTRY_INFO!A205=0," ",COUNTRY_INFO!A205)</f>
        <v>Ethiopia</v>
      </c>
      <c r="B205" s="10" t="str">
        <f>IF(COUNTRY_INFO!B205=0," ",COUNTRY_INFO!B205)</f>
        <v>AmharaWest Gojam</v>
      </c>
      <c r="C205" s="10" t="str">
        <f>IF(COUNTRY_INFO!C205=0," ",COUNTRY_INFO!C205)</f>
        <v>Finote Selam Town</v>
      </c>
      <c r="D205" s="11" t="str">
        <f>IF(OR(COUNTRY_INFO!$T$9:$T$1000="T1 (PZQ+ALB/MBD)",COUNTRY_INFO!$U$9:$U$1000="T1 (PZQ+ALB/MBD)"), "T1 (PZQ+ALB/MBD)", " ")</f>
        <v>T1 (PZQ+ALB/MBD)</v>
      </c>
      <c r="E205" s="289" t="s">
        <v>1192</v>
      </c>
      <c r="F205" s="300">
        <f>'T2'!E205</f>
        <v>0</v>
      </c>
      <c r="G205" s="56"/>
      <c r="H205" s="295"/>
      <c r="I205" s="288">
        <v>34986</v>
      </c>
      <c r="J205" s="56"/>
      <c r="K205" s="11">
        <f t="shared" si="19"/>
        <v>34986</v>
      </c>
      <c r="L205" s="56"/>
      <c r="M205" s="18">
        <v>31925</v>
      </c>
      <c r="N205" s="59"/>
      <c r="O205" s="14">
        <f t="shared" si="20"/>
        <v>31925</v>
      </c>
      <c r="P205" s="275" t="str">
        <f t="shared" si="21"/>
        <v xml:space="preserve"> </v>
      </c>
      <c r="Q205" s="230">
        <f t="shared" si="22"/>
        <v>91.250786028697192</v>
      </c>
      <c r="R205" s="275" t="str">
        <f t="shared" si="23"/>
        <v xml:space="preserve"> </v>
      </c>
      <c r="S205" s="230">
        <f t="shared" si="24"/>
        <v>91.250786028697192</v>
      </c>
    </row>
    <row r="206" spans="1:19" x14ac:dyDescent="0.2">
      <c r="A206" s="10" t="str">
        <f>IF(COUNTRY_INFO!A206=0," ",COUNTRY_INFO!A206)</f>
        <v>Ethiopia</v>
      </c>
      <c r="B206" s="10" t="str">
        <f>IF(COUNTRY_INFO!B206=0," ",COUNTRY_INFO!B206)</f>
        <v>AmharaWest Gojam</v>
      </c>
      <c r="C206" s="10" t="str">
        <f>IF(COUNTRY_INFO!C206=0," ",COUNTRY_INFO!C206)</f>
        <v>Gonji Kolela</v>
      </c>
      <c r="D206" s="11" t="str">
        <f>IF(OR(COUNTRY_INFO!$T$9:$T$1000="T1 (PZQ+ALB/MBD)",COUNTRY_INFO!$U$9:$U$1000="T1 (PZQ+ALB/MBD)"), "T1 (PZQ+ALB/MBD)", " ")</f>
        <v xml:space="preserve"> </v>
      </c>
      <c r="E206" s="289"/>
      <c r="F206" s="109"/>
      <c r="G206" s="56"/>
      <c r="H206" s="288"/>
      <c r="I206" s="288"/>
      <c r="J206" s="56"/>
      <c r="K206" s="11">
        <f t="shared" si="19"/>
        <v>0</v>
      </c>
      <c r="L206" s="56"/>
      <c r="M206" s="18"/>
      <c r="N206" s="59"/>
      <c r="O206" s="14">
        <f t="shared" si="20"/>
        <v>0</v>
      </c>
      <c r="P206" s="275" t="str">
        <f t="shared" si="21"/>
        <v xml:space="preserve"> </v>
      </c>
      <c r="Q206" s="230" t="str">
        <f t="shared" si="22"/>
        <v xml:space="preserve"> </v>
      </c>
      <c r="R206" s="275" t="str">
        <f t="shared" si="23"/>
        <v xml:space="preserve"> </v>
      </c>
      <c r="S206" s="230" t="str">
        <f t="shared" si="24"/>
        <v xml:space="preserve"> </v>
      </c>
    </row>
    <row r="207" spans="1:19" x14ac:dyDescent="0.2">
      <c r="A207" s="10" t="str">
        <f>IF(COUNTRY_INFO!A207=0," ",COUNTRY_INFO!A207)</f>
        <v>Ethiopia</v>
      </c>
      <c r="B207" s="10" t="str">
        <f>IF(COUNTRY_INFO!B207=0," ",COUNTRY_INFO!B207)</f>
        <v>AmharaWest Gojam</v>
      </c>
      <c r="C207" s="10" t="str">
        <f>IF(COUNTRY_INFO!C207=0," ",COUNTRY_INFO!C207)</f>
        <v>Jabi Tehinan</v>
      </c>
      <c r="D207" s="11" t="str">
        <f>IF(OR(COUNTRY_INFO!$T$9:$T$1000="T1 (PZQ+ALB/MBD)",COUNTRY_INFO!$U$9:$U$1000="T1 (PZQ+ALB/MBD)"), "T1 (PZQ+ALB/MBD)", " ")</f>
        <v>T1 (PZQ+ALB/MBD)</v>
      </c>
      <c r="E207" s="289" t="s">
        <v>1192</v>
      </c>
      <c r="F207" s="300">
        <f>'T2'!E207</f>
        <v>0</v>
      </c>
      <c r="G207" s="56"/>
      <c r="H207" s="288">
        <v>64451</v>
      </c>
      <c r="I207" s="288">
        <v>64451</v>
      </c>
      <c r="J207" s="56"/>
      <c r="K207" s="11">
        <f t="shared" si="19"/>
        <v>64451</v>
      </c>
      <c r="L207" s="56"/>
      <c r="M207" s="18">
        <v>59184</v>
      </c>
      <c r="N207" s="59"/>
      <c r="O207" s="14">
        <f t="shared" si="20"/>
        <v>59184</v>
      </c>
      <c r="P207" s="275" t="str">
        <f t="shared" si="21"/>
        <v xml:space="preserve"> </v>
      </c>
      <c r="Q207" s="293">
        <f t="shared" si="22"/>
        <v>91.827900265317837</v>
      </c>
      <c r="R207" s="275" t="str">
        <f t="shared" si="23"/>
        <v xml:space="preserve"> </v>
      </c>
      <c r="S207" s="293">
        <f t="shared" si="24"/>
        <v>91.827900265317837</v>
      </c>
    </row>
    <row r="208" spans="1:19" x14ac:dyDescent="0.2">
      <c r="A208" s="10" t="str">
        <f>IF(COUNTRY_INFO!A208=0," ",COUNTRY_INFO!A208)</f>
        <v>Ethiopia</v>
      </c>
      <c r="B208" s="10" t="str">
        <f>IF(COUNTRY_INFO!B208=0," ",COUNTRY_INFO!B208)</f>
        <v>AmharaWest Gojam</v>
      </c>
      <c r="C208" s="10" t="str">
        <f>IF(COUNTRY_INFO!C208=0," ",COUNTRY_INFO!C208)</f>
        <v>North Achefer</v>
      </c>
      <c r="D208" s="11" t="str">
        <f>IF(OR(COUNTRY_INFO!$T$9:$T$1000="T1 (PZQ+ALB/MBD)",COUNTRY_INFO!$U$9:$U$1000="T1 (PZQ+ALB/MBD)"), "T1 (PZQ+ALB/MBD)", " ")</f>
        <v xml:space="preserve"> </v>
      </c>
      <c r="E208" s="289"/>
      <c r="F208" s="109"/>
      <c r="G208" s="56"/>
      <c r="H208" s="288"/>
      <c r="I208" s="288"/>
      <c r="J208" s="56"/>
      <c r="K208" s="11">
        <f t="shared" si="19"/>
        <v>0</v>
      </c>
      <c r="L208" s="56"/>
      <c r="M208" s="18"/>
      <c r="N208" s="59"/>
      <c r="O208" s="14">
        <f t="shared" si="20"/>
        <v>0</v>
      </c>
      <c r="P208" s="275" t="str">
        <f t="shared" si="21"/>
        <v xml:space="preserve"> </v>
      </c>
      <c r="Q208" s="230" t="str">
        <f t="shared" si="22"/>
        <v xml:space="preserve"> </v>
      </c>
      <c r="R208" s="275" t="str">
        <f t="shared" si="23"/>
        <v xml:space="preserve"> </v>
      </c>
      <c r="S208" s="230" t="str">
        <f t="shared" si="24"/>
        <v xml:space="preserve"> </v>
      </c>
    </row>
    <row r="209" spans="1:19" x14ac:dyDescent="0.2">
      <c r="A209" s="10" t="str">
        <f>IF(COUNTRY_INFO!A209=0," ",COUNTRY_INFO!A209)</f>
        <v>Ethiopia</v>
      </c>
      <c r="B209" s="10" t="str">
        <f>IF(COUNTRY_INFO!B209=0," ",COUNTRY_INFO!B209)</f>
        <v>AmharaWest Gojam</v>
      </c>
      <c r="C209" s="10" t="str">
        <f>IF(COUNTRY_INFO!C209=0," ",COUNTRY_INFO!C209)</f>
        <v>North Mecha</v>
      </c>
      <c r="D209" s="11" t="str">
        <f>IF(OR(COUNTRY_INFO!$T$9:$T$1000="T1 (PZQ+ALB/MBD)",COUNTRY_INFO!$U$9:$U$1000="T1 (PZQ+ALB/MBD)"), "T1 (PZQ+ALB/MBD)", " ")</f>
        <v xml:space="preserve"> </v>
      </c>
      <c r="E209" s="289"/>
      <c r="F209" s="109"/>
      <c r="G209" s="56"/>
      <c r="H209" s="288"/>
      <c r="I209" s="288"/>
      <c r="J209" s="56"/>
      <c r="K209" s="11">
        <f t="shared" si="19"/>
        <v>0</v>
      </c>
      <c r="L209" s="56"/>
      <c r="M209" s="18"/>
      <c r="N209" s="59"/>
      <c r="O209" s="14">
        <f t="shared" si="20"/>
        <v>0</v>
      </c>
      <c r="P209" s="275" t="str">
        <f t="shared" si="21"/>
        <v xml:space="preserve"> </v>
      </c>
      <c r="Q209" s="230" t="str">
        <f t="shared" si="22"/>
        <v xml:space="preserve"> </v>
      </c>
      <c r="R209" s="275" t="str">
        <f t="shared" si="23"/>
        <v xml:space="preserve"> </v>
      </c>
      <c r="S209" s="230" t="str">
        <f t="shared" si="24"/>
        <v xml:space="preserve"> </v>
      </c>
    </row>
    <row r="210" spans="1:19" x14ac:dyDescent="0.2">
      <c r="A210" s="10" t="str">
        <f>IF(COUNTRY_INFO!A210=0," ",COUNTRY_INFO!A210)</f>
        <v>Ethiopia</v>
      </c>
      <c r="B210" s="10" t="str">
        <f>IF(COUNTRY_INFO!B210=0," ",COUNTRY_INFO!B210)</f>
        <v>AmharaWest Gojam</v>
      </c>
      <c r="C210" s="10" t="str">
        <f>IF(COUNTRY_INFO!C210=0," ",COUNTRY_INFO!C210)</f>
        <v>Quarit</v>
      </c>
      <c r="D210" s="11" t="str">
        <f>IF(OR(COUNTRY_INFO!$T$9:$T$1000="T1 (PZQ+ALB/MBD)",COUNTRY_INFO!$U$9:$U$1000="T1 (PZQ+ALB/MBD)"), "T1 (PZQ+ALB/MBD)", " ")</f>
        <v xml:space="preserve"> </v>
      </c>
      <c r="E210" s="289"/>
      <c r="F210" s="109"/>
      <c r="G210" s="56"/>
      <c r="H210" s="288"/>
      <c r="I210" s="288"/>
      <c r="J210" s="56"/>
      <c r="K210" s="11">
        <f t="shared" si="19"/>
        <v>0</v>
      </c>
      <c r="L210" s="56"/>
      <c r="M210" s="18"/>
      <c r="N210" s="59"/>
      <c r="O210" s="14">
        <f t="shared" si="20"/>
        <v>0</v>
      </c>
      <c r="P210" s="275" t="str">
        <f t="shared" si="21"/>
        <v xml:space="preserve"> </v>
      </c>
      <c r="Q210" s="230" t="str">
        <f t="shared" si="22"/>
        <v xml:space="preserve"> </v>
      </c>
      <c r="R210" s="275" t="str">
        <f t="shared" si="23"/>
        <v xml:space="preserve"> </v>
      </c>
      <c r="S210" s="230" t="str">
        <f t="shared" si="24"/>
        <v xml:space="preserve"> </v>
      </c>
    </row>
    <row r="211" spans="1:19" x14ac:dyDescent="0.2">
      <c r="A211" s="10" t="str">
        <f>IF(COUNTRY_INFO!A211=0," ",COUNTRY_INFO!A211)</f>
        <v>Ethiopia</v>
      </c>
      <c r="B211" s="10" t="str">
        <f>IF(COUNTRY_INFO!B211=0," ",COUNTRY_INFO!B211)</f>
        <v>AmharaWest Gojam</v>
      </c>
      <c r="C211" s="10" t="str">
        <f>IF(COUNTRY_INFO!C211=0," ",COUNTRY_INFO!C211)</f>
        <v>Sekala</v>
      </c>
      <c r="D211" s="11" t="str">
        <f>IF(OR(COUNTRY_INFO!$T$9:$T$1000="T1 (PZQ+ALB/MBD)",COUNTRY_INFO!$U$9:$U$1000="T1 (PZQ+ALB/MBD)"), "T1 (PZQ+ALB/MBD)", " ")</f>
        <v xml:space="preserve"> </v>
      </c>
      <c r="E211" s="289"/>
      <c r="F211" s="109"/>
      <c r="G211" s="56"/>
      <c r="H211" s="288"/>
      <c r="I211" s="288"/>
      <c r="J211" s="56"/>
      <c r="K211" s="11">
        <f t="shared" si="19"/>
        <v>0</v>
      </c>
      <c r="L211" s="56"/>
      <c r="M211" s="18"/>
      <c r="N211" s="59"/>
      <c r="O211" s="14">
        <f t="shared" si="20"/>
        <v>0</v>
      </c>
      <c r="P211" s="275" t="str">
        <f t="shared" si="21"/>
        <v xml:space="preserve"> </v>
      </c>
      <c r="Q211" s="230" t="str">
        <f t="shared" si="22"/>
        <v xml:space="preserve"> </v>
      </c>
      <c r="R211" s="275" t="str">
        <f t="shared" si="23"/>
        <v xml:space="preserve"> </v>
      </c>
      <c r="S211" s="230" t="str">
        <f t="shared" si="24"/>
        <v xml:space="preserve"> </v>
      </c>
    </row>
    <row r="212" spans="1:19" x14ac:dyDescent="0.2">
      <c r="A212" s="10" t="str">
        <f>IF(COUNTRY_INFO!A212=0," ",COUNTRY_INFO!A212)</f>
        <v>Ethiopia</v>
      </c>
      <c r="B212" s="10" t="str">
        <f>IF(COUNTRY_INFO!B212=0," ",COUNTRY_INFO!B212)</f>
        <v>AmharaWest Gojam</v>
      </c>
      <c r="C212" s="10" t="str">
        <f>IF(COUNTRY_INFO!C212=0," ",COUNTRY_INFO!C212)</f>
        <v>South Achefer</v>
      </c>
      <c r="D212" s="11" t="str">
        <f>IF(OR(COUNTRY_INFO!$T$9:$T$1000="T1 (PZQ+ALB/MBD)",COUNTRY_INFO!$U$9:$U$1000="T1 (PZQ+ALB/MBD)"), "T1 (PZQ+ALB/MBD)", " ")</f>
        <v xml:space="preserve"> </v>
      </c>
      <c r="E212" s="289"/>
      <c r="F212" s="109"/>
      <c r="G212" s="56"/>
      <c r="H212" s="288"/>
      <c r="I212" s="288"/>
      <c r="J212" s="56"/>
      <c r="K212" s="11">
        <f t="shared" si="19"/>
        <v>0</v>
      </c>
      <c r="L212" s="56"/>
      <c r="M212" s="18"/>
      <c r="N212" s="59"/>
      <c r="O212" s="14">
        <f t="shared" si="20"/>
        <v>0</v>
      </c>
      <c r="P212" s="275" t="str">
        <f t="shared" si="21"/>
        <v xml:space="preserve"> </v>
      </c>
      <c r="Q212" s="230" t="str">
        <f t="shared" si="22"/>
        <v xml:space="preserve"> </v>
      </c>
      <c r="R212" s="275" t="str">
        <f t="shared" si="23"/>
        <v xml:space="preserve"> </v>
      </c>
      <c r="S212" s="230" t="str">
        <f t="shared" si="24"/>
        <v xml:space="preserve"> </v>
      </c>
    </row>
    <row r="213" spans="1:19" x14ac:dyDescent="0.2">
      <c r="A213" s="10" t="str">
        <f>IF(COUNTRY_INFO!A213=0," ",COUNTRY_INFO!A213)</f>
        <v>Ethiopia</v>
      </c>
      <c r="B213" s="10" t="str">
        <f>IF(COUNTRY_INFO!B213=0," ",COUNTRY_INFO!B213)</f>
        <v>AmharaWest Gojam</v>
      </c>
      <c r="C213" s="10" t="str">
        <f>IF(COUNTRY_INFO!C213=0," ",COUNTRY_INFO!C213)</f>
        <v>South Mecha</v>
      </c>
      <c r="D213" s="11" t="str">
        <f>IF(OR(COUNTRY_INFO!$T$9:$T$1000="T1 (PZQ+ALB/MBD)",COUNTRY_INFO!$U$9:$U$1000="T1 (PZQ+ALB/MBD)"), "T1 (PZQ+ALB/MBD)", " ")</f>
        <v xml:space="preserve"> </v>
      </c>
      <c r="E213" s="289"/>
      <c r="F213" s="109"/>
      <c r="G213" s="56"/>
      <c r="H213" s="288"/>
      <c r="I213" s="288"/>
      <c r="J213" s="56"/>
      <c r="K213" s="11">
        <f t="shared" si="19"/>
        <v>0</v>
      </c>
      <c r="L213" s="56"/>
      <c r="M213" s="18"/>
      <c r="N213" s="59"/>
      <c r="O213" s="14">
        <f t="shared" si="20"/>
        <v>0</v>
      </c>
      <c r="P213" s="275" t="str">
        <f t="shared" si="21"/>
        <v xml:space="preserve"> </v>
      </c>
      <c r="Q213" s="230" t="str">
        <f t="shared" si="22"/>
        <v xml:space="preserve"> </v>
      </c>
      <c r="R213" s="275" t="str">
        <f t="shared" si="23"/>
        <v xml:space="preserve"> </v>
      </c>
      <c r="S213" s="230" t="str">
        <f t="shared" si="24"/>
        <v xml:space="preserve"> </v>
      </c>
    </row>
    <row r="214" spans="1:19" x14ac:dyDescent="0.2">
      <c r="A214" s="10" t="str">
        <f>IF(COUNTRY_INFO!A214=0," ",COUNTRY_INFO!A214)</f>
        <v>Ethiopia</v>
      </c>
      <c r="B214" s="10" t="str">
        <f>IF(COUNTRY_INFO!B214=0," ",COUNTRY_INFO!B214)</f>
        <v>AmharaWest Gojam</v>
      </c>
      <c r="C214" s="10" t="str">
        <f>IF(COUNTRY_INFO!C214=0," ",COUNTRY_INFO!C214)</f>
        <v>Wonberma</v>
      </c>
      <c r="D214" s="11" t="str">
        <f>IF(OR(COUNTRY_INFO!$T$9:$T$1000="T1 (PZQ+ALB/MBD)",COUNTRY_INFO!$U$9:$U$1000="T1 (PZQ+ALB/MBD)"), "T1 (PZQ+ALB/MBD)", " ")</f>
        <v xml:space="preserve"> </v>
      </c>
      <c r="E214" s="289"/>
      <c r="F214" s="109"/>
      <c r="G214" s="56"/>
      <c r="H214" s="288"/>
      <c r="I214" s="288"/>
      <c r="J214" s="56"/>
      <c r="K214" s="11">
        <f t="shared" si="19"/>
        <v>0</v>
      </c>
      <c r="L214" s="56"/>
      <c r="M214" s="18"/>
      <c r="N214" s="59"/>
      <c r="O214" s="14">
        <f t="shared" si="20"/>
        <v>0</v>
      </c>
      <c r="P214" s="275" t="str">
        <f t="shared" si="21"/>
        <v xml:space="preserve"> </v>
      </c>
      <c r="Q214" s="230" t="str">
        <f t="shared" si="22"/>
        <v xml:space="preserve"> </v>
      </c>
      <c r="R214" s="275" t="str">
        <f t="shared" si="23"/>
        <v xml:space="preserve"> </v>
      </c>
      <c r="S214" s="230" t="str">
        <f t="shared" si="24"/>
        <v xml:space="preserve"> </v>
      </c>
    </row>
    <row r="215" spans="1:19" x14ac:dyDescent="0.2">
      <c r="A215" s="10" t="str">
        <f>IF(COUNTRY_INFO!A215=0," ",COUNTRY_INFO!A215)</f>
        <v>Ethiopia</v>
      </c>
      <c r="B215" s="10" t="str">
        <f>IF(COUNTRY_INFO!B215=0," ",COUNTRY_INFO!B215)</f>
        <v>AmharaWest Gojam</v>
      </c>
      <c r="C215" s="10" t="str">
        <f>IF(COUNTRY_INFO!C215=0," ",COUNTRY_INFO!C215)</f>
        <v>Yilemana Denesa</v>
      </c>
      <c r="D215" s="11" t="str">
        <f>IF(OR(COUNTRY_INFO!$T$9:$T$1000="T1 (PZQ+ALB/MBD)",COUNTRY_INFO!$U$9:$U$1000="T1 (PZQ+ALB/MBD)"), "T1 (PZQ+ALB/MBD)", " ")</f>
        <v xml:space="preserve"> </v>
      </c>
      <c r="E215" s="289"/>
      <c r="F215" s="109"/>
      <c r="G215" s="56"/>
      <c r="H215" s="288"/>
      <c r="I215" s="288"/>
      <c r="J215" s="56"/>
      <c r="K215" s="11">
        <f t="shared" si="19"/>
        <v>0</v>
      </c>
      <c r="L215" s="56"/>
      <c r="M215" s="18"/>
      <c r="N215" s="59"/>
      <c r="O215" s="14">
        <f t="shared" si="20"/>
        <v>0</v>
      </c>
      <c r="P215" s="275" t="str">
        <f t="shared" si="21"/>
        <v xml:space="preserve"> </v>
      </c>
      <c r="Q215" s="230" t="str">
        <f t="shared" si="22"/>
        <v xml:space="preserve"> </v>
      </c>
      <c r="R215" s="275" t="str">
        <f t="shared" si="23"/>
        <v xml:space="preserve"> </v>
      </c>
      <c r="S215" s="230" t="str">
        <f t="shared" si="24"/>
        <v xml:space="preserve"> </v>
      </c>
    </row>
    <row r="216" spans="1:19" x14ac:dyDescent="0.2">
      <c r="A216" s="10" t="str">
        <f>IF(COUNTRY_INFO!A216=0," ",COUNTRY_INFO!A216)</f>
        <v>Ethiopia</v>
      </c>
      <c r="B216" s="10" t="str">
        <f>IF(COUNTRY_INFO!B216=0," ",COUNTRY_INFO!B216)</f>
        <v>Beneshangul GumuzAsosa</v>
      </c>
      <c r="C216" s="10" t="str">
        <f>IF(COUNTRY_INFO!C216=0," ",COUNTRY_INFO!C216)</f>
        <v>Asossa</v>
      </c>
      <c r="D216" s="11" t="str">
        <f>IF(OR(COUNTRY_INFO!$T$9:$T$1000="T1 (PZQ+ALB/MBD)",COUNTRY_INFO!$U$9:$U$1000="T1 (PZQ+ALB/MBD)"), "T1 (PZQ+ALB/MBD)", " ")</f>
        <v xml:space="preserve"> </v>
      </c>
      <c r="E216" s="289"/>
      <c r="F216" s="109"/>
      <c r="G216" s="56"/>
      <c r="H216" s="288"/>
      <c r="I216" s="288"/>
      <c r="J216" s="56"/>
      <c r="K216" s="11">
        <f t="shared" si="19"/>
        <v>0</v>
      </c>
      <c r="L216" s="56"/>
      <c r="M216" s="18"/>
      <c r="N216" s="59"/>
      <c r="O216" s="14">
        <f t="shared" si="20"/>
        <v>0</v>
      </c>
      <c r="P216" s="275" t="str">
        <f t="shared" si="21"/>
        <v xml:space="preserve"> </v>
      </c>
      <c r="Q216" s="230" t="str">
        <f t="shared" si="22"/>
        <v xml:space="preserve"> </v>
      </c>
      <c r="R216" s="275" t="str">
        <f t="shared" si="23"/>
        <v xml:space="preserve"> </v>
      </c>
      <c r="S216" s="230" t="str">
        <f t="shared" si="24"/>
        <v xml:space="preserve"> </v>
      </c>
    </row>
    <row r="217" spans="1:19" x14ac:dyDescent="0.2">
      <c r="A217" s="10" t="str">
        <f>IF(COUNTRY_INFO!A217=0," ",COUNTRY_INFO!A217)</f>
        <v>Ethiopia</v>
      </c>
      <c r="B217" s="10" t="str">
        <f>IF(COUNTRY_INFO!B217=0," ",COUNTRY_INFO!B217)</f>
        <v>Beneshangul GumuzAsosa</v>
      </c>
      <c r="C217" s="10" t="str">
        <f>IF(COUNTRY_INFO!C217=0," ",COUNTRY_INFO!C217)</f>
        <v>Assosa Town</v>
      </c>
      <c r="D217" s="11" t="str">
        <f>IF(OR(COUNTRY_INFO!$T$9:$T$1000="T1 (PZQ+ALB/MBD)",COUNTRY_INFO!$U$9:$U$1000="T1 (PZQ+ALB/MBD)"), "T1 (PZQ+ALB/MBD)", " ")</f>
        <v xml:space="preserve"> </v>
      </c>
      <c r="E217" s="289"/>
      <c r="F217" s="109"/>
      <c r="G217" s="56"/>
      <c r="H217" s="288"/>
      <c r="I217" s="288"/>
      <c r="J217" s="56"/>
      <c r="K217" s="11">
        <f t="shared" si="19"/>
        <v>0</v>
      </c>
      <c r="L217" s="56"/>
      <c r="M217" s="18"/>
      <c r="N217" s="59"/>
      <c r="O217" s="14">
        <f t="shared" si="20"/>
        <v>0</v>
      </c>
      <c r="P217" s="275" t="str">
        <f t="shared" si="21"/>
        <v xml:space="preserve"> </v>
      </c>
      <c r="Q217" s="230" t="str">
        <f t="shared" si="22"/>
        <v xml:space="preserve"> </v>
      </c>
      <c r="R217" s="275" t="str">
        <f t="shared" si="23"/>
        <v xml:space="preserve"> </v>
      </c>
      <c r="S217" s="230" t="str">
        <f t="shared" si="24"/>
        <v xml:space="preserve"> </v>
      </c>
    </row>
    <row r="218" spans="1:19" x14ac:dyDescent="0.2">
      <c r="A218" s="10" t="str">
        <f>IF(COUNTRY_INFO!A218=0," ",COUNTRY_INFO!A218)</f>
        <v>Ethiopia</v>
      </c>
      <c r="B218" s="10" t="str">
        <f>IF(COUNTRY_INFO!B218=0," ",COUNTRY_INFO!B218)</f>
        <v>Beneshangul GumuzAsosa</v>
      </c>
      <c r="C218" s="10" t="str">
        <f>IF(COUNTRY_INFO!C218=0," ",COUNTRY_INFO!C218)</f>
        <v>Bambasi</v>
      </c>
      <c r="D218" s="11" t="str">
        <f>IF(OR(COUNTRY_INFO!$T$9:$T$1000="T1 (PZQ+ALB/MBD)",COUNTRY_INFO!$U$9:$U$1000="T1 (PZQ+ALB/MBD)"), "T1 (PZQ+ALB/MBD)", " ")</f>
        <v xml:space="preserve"> </v>
      </c>
      <c r="E218" s="289"/>
      <c r="F218" s="109"/>
      <c r="G218" s="56"/>
      <c r="H218" s="288"/>
      <c r="I218" s="288"/>
      <c r="J218" s="56"/>
      <c r="K218" s="11">
        <f t="shared" si="19"/>
        <v>0</v>
      </c>
      <c r="L218" s="56"/>
      <c r="M218" s="18"/>
      <c r="N218" s="59"/>
      <c r="O218" s="14">
        <f t="shared" si="20"/>
        <v>0</v>
      </c>
      <c r="P218" s="275" t="str">
        <f t="shared" si="21"/>
        <v xml:space="preserve"> </v>
      </c>
      <c r="Q218" s="230" t="str">
        <f t="shared" si="22"/>
        <v xml:space="preserve"> </v>
      </c>
      <c r="R218" s="275" t="str">
        <f t="shared" si="23"/>
        <v xml:space="preserve"> </v>
      </c>
      <c r="S218" s="230" t="str">
        <f t="shared" si="24"/>
        <v xml:space="preserve"> </v>
      </c>
    </row>
    <row r="219" spans="1:19" x14ac:dyDescent="0.2">
      <c r="A219" s="10" t="str">
        <f>IF(COUNTRY_INFO!A219=0," ",COUNTRY_INFO!A219)</f>
        <v>Ethiopia</v>
      </c>
      <c r="B219" s="10" t="str">
        <f>IF(COUNTRY_INFO!B219=0," ",COUNTRY_INFO!B219)</f>
        <v>Beneshangul GumuzAsosa</v>
      </c>
      <c r="C219" s="10" t="str">
        <f>IF(COUNTRY_INFO!C219=0," ",COUNTRY_INFO!C219)</f>
        <v>Homosha</v>
      </c>
      <c r="D219" s="11" t="str">
        <f>IF(OR(COUNTRY_INFO!$T$9:$T$1000="T1 (PZQ+ALB/MBD)",COUNTRY_INFO!$U$9:$U$1000="T1 (PZQ+ALB/MBD)"), "T1 (PZQ+ALB/MBD)", " ")</f>
        <v xml:space="preserve"> </v>
      </c>
      <c r="E219" s="289"/>
      <c r="F219" s="109"/>
      <c r="G219" s="56"/>
      <c r="H219" s="288"/>
      <c r="I219" s="288"/>
      <c r="J219" s="56"/>
      <c r="K219" s="11">
        <f t="shared" si="19"/>
        <v>0</v>
      </c>
      <c r="L219" s="56"/>
      <c r="M219" s="18"/>
      <c r="N219" s="59"/>
      <c r="O219" s="14">
        <f t="shared" si="20"/>
        <v>0</v>
      </c>
      <c r="P219" s="275" t="str">
        <f t="shared" si="21"/>
        <v xml:space="preserve"> </v>
      </c>
      <c r="Q219" s="230" t="str">
        <f t="shared" si="22"/>
        <v xml:space="preserve"> </v>
      </c>
      <c r="R219" s="275" t="str">
        <f t="shared" si="23"/>
        <v xml:space="preserve"> </v>
      </c>
      <c r="S219" s="230" t="str">
        <f t="shared" si="24"/>
        <v xml:space="preserve"> </v>
      </c>
    </row>
    <row r="220" spans="1:19" x14ac:dyDescent="0.2">
      <c r="A220" s="10" t="str">
        <f>IF(COUNTRY_INFO!A220=0," ",COUNTRY_INFO!A220)</f>
        <v>Ethiopia</v>
      </c>
      <c r="B220" s="10" t="str">
        <f>IF(COUNTRY_INFO!B220=0," ",COUNTRY_INFO!B220)</f>
        <v>Beneshangul GumuzAsosa</v>
      </c>
      <c r="C220" s="10" t="str">
        <f>IF(COUNTRY_INFO!C220=0," ",COUNTRY_INFO!C220)</f>
        <v>Kurmuke</v>
      </c>
      <c r="D220" s="11" t="str">
        <f>IF(OR(COUNTRY_INFO!$T$9:$T$1000="T1 (PZQ+ALB/MBD)",COUNTRY_INFO!$U$9:$U$1000="T1 (PZQ+ALB/MBD)"), "T1 (PZQ+ALB/MBD)", " ")</f>
        <v xml:space="preserve"> </v>
      </c>
      <c r="E220" s="289"/>
      <c r="F220" s="109"/>
      <c r="G220" s="56"/>
      <c r="H220" s="288"/>
      <c r="I220" s="288"/>
      <c r="J220" s="56"/>
      <c r="K220" s="11">
        <f t="shared" si="19"/>
        <v>0</v>
      </c>
      <c r="L220" s="56"/>
      <c r="M220" s="18"/>
      <c r="N220" s="59"/>
      <c r="O220" s="14">
        <f t="shared" si="20"/>
        <v>0</v>
      </c>
      <c r="P220" s="275" t="str">
        <f t="shared" si="21"/>
        <v xml:space="preserve"> </v>
      </c>
      <c r="Q220" s="230" t="str">
        <f t="shared" si="22"/>
        <v xml:space="preserve"> </v>
      </c>
      <c r="R220" s="275" t="str">
        <f t="shared" si="23"/>
        <v xml:space="preserve"> </v>
      </c>
      <c r="S220" s="230" t="str">
        <f t="shared" si="24"/>
        <v xml:space="preserve"> </v>
      </c>
    </row>
    <row r="221" spans="1:19" x14ac:dyDescent="0.2">
      <c r="A221" s="10" t="str">
        <f>IF(COUNTRY_INFO!A221=0," ",COUNTRY_INFO!A221)</f>
        <v>Ethiopia</v>
      </c>
      <c r="B221" s="10" t="str">
        <f>IF(COUNTRY_INFO!B221=0," ",COUNTRY_INFO!B221)</f>
        <v>Beneshangul GumuzAsosa</v>
      </c>
      <c r="C221" s="10" t="str">
        <f>IF(COUNTRY_INFO!C221=0," ",COUNTRY_INFO!C221)</f>
        <v>Menge</v>
      </c>
      <c r="D221" s="11" t="str">
        <f>IF(OR(COUNTRY_INFO!$T$9:$T$1000="T1 (PZQ+ALB/MBD)",COUNTRY_INFO!$U$9:$U$1000="T1 (PZQ+ALB/MBD)"), "T1 (PZQ+ALB/MBD)", " ")</f>
        <v xml:space="preserve"> </v>
      </c>
      <c r="E221" s="289"/>
      <c r="F221" s="109"/>
      <c r="G221" s="56"/>
      <c r="H221" s="288"/>
      <c r="I221" s="288"/>
      <c r="J221" s="56"/>
      <c r="K221" s="11">
        <f t="shared" si="19"/>
        <v>0</v>
      </c>
      <c r="L221" s="56"/>
      <c r="M221" s="18"/>
      <c r="N221" s="59"/>
      <c r="O221" s="14">
        <f t="shared" si="20"/>
        <v>0</v>
      </c>
      <c r="P221" s="275" t="str">
        <f t="shared" si="21"/>
        <v xml:space="preserve"> </v>
      </c>
      <c r="Q221" s="230" t="str">
        <f t="shared" si="22"/>
        <v xml:space="preserve"> </v>
      </c>
      <c r="R221" s="275" t="str">
        <f t="shared" si="23"/>
        <v xml:space="preserve"> </v>
      </c>
      <c r="S221" s="230" t="str">
        <f t="shared" si="24"/>
        <v xml:space="preserve"> </v>
      </c>
    </row>
    <row r="222" spans="1:19" x14ac:dyDescent="0.2">
      <c r="A222" s="10" t="str">
        <f>IF(COUNTRY_INFO!A222=0," ",COUNTRY_INFO!A222)</f>
        <v>Ethiopia</v>
      </c>
      <c r="B222" s="10" t="str">
        <f>IF(COUNTRY_INFO!B222=0," ",COUNTRY_INFO!B222)</f>
        <v>Beneshangul GumuzAsosa</v>
      </c>
      <c r="C222" s="10" t="str">
        <f>IF(COUNTRY_INFO!C222=0," ",COUNTRY_INFO!C222)</f>
        <v>Oda bildigilu</v>
      </c>
      <c r="D222" s="11" t="str">
        <f>IF(OR(COUNTRY_INFO!$T$9:$T$1000="T1 (PZQ+ALB/MBD)",COUNTRY_INFO!$U$9:$U$1000="T1 (PZQ+ALB/MBD)"), "T1 (PZQ+ALB/MBD)", " ")</f>
        <v xml:space="preserve"> </v>
      </c>
      <c r="E222" s="289"/>
      <c r="F222" s="109"/>
      <c r="G222" s="56"/>
      <c r="H222" s="288"/>
      <c r="I222" s="288"/>
      <c r="J222" s="56"/>
      <c r="K222" s="11">
        <f t="shared" si="19"/>
        <v>0</v>
      </c>
      <c r="L222" s="56"/>
      <c r="M222" s="18"/>
      <c r="N222" s="59"/>
      <c r="O222" s="14">
        <f t="shared" si="20"/>
        <v>0</v>
      </c>
      <c r="P222" s="275" t="str">
        <f t="shared" si="21"/>
        <v xml:space="preserve"> </v>
      </c>
      <c r="Q222" s="230" t="str">
        <f t="shared" si="22"/>
        <v xml:space="preserve"> </v>
      </c>
      <c r="R222" s="275" t="str">
        <f t="shared" si="23"/>
        <v xml:space="preserve"> </v>
      </c>
      <c r="S222" s="230" t="str">
        <f t="shared" si="24"/>
        <v xml:space="preserve"> </v>
      </c>
    </row>
    <row r="223" spans="1:19" x14ac:dyDescent="0.2">
      <c r="A223" s="10" t="str">
        <f>IF(COUNTRY_INFO!A223=0," ",COUNTRY_INFO!A223)</f>
        <v>Ethiopia</v>
      </c>
      <c r="B223" s="10" t="str">
        <f>IF(COUNTRY_INFO!B223=0," ",COUNTRY_INFO!B223)</f>
        <v>Beneshangul GumuzAsosa</v>
      </c>
      <c r="C223" s="10" t="str">
        <f>IF(COUNTRY_INFO!C223=0," ",COUNTRY_INFO!C223)</f>
        <v>Sherkole</v>
      </c>
      <c r="D223" s="11" t="str">
        <f>IF(OR(COUNTRY_INFO!$T$9:$T$1000="T1 (PZQ+ALB/MBD)",COUNTRY_INFO!$U$9:$U$1000="T1 (PZQ+ALB/MBD)"), "T1 (PZQ+ALB/MBD)", " ")</f>
        <v xml:space="preserve"> </v>
      </c>
      <c r="E223" s="289"/>
      <c r="F223" s="109"/>
      <c r="G223" s="56"/>
      <c r="H223" s="288"/>
      <c r="I223" s="288"/>
      <c r="J223" s="56"/>
      <c r="K223" s="11">
        <f t="shared" si="19"/>
        <v>0</v>
      </c>
      <c r="L223" s="56"/>
      <c r="M223" s="18"/>
      <c r="N223" s="59"/>
      <c r="O223" s="14">
        <f t="shared" si="20"/>
        <v>0</v>
      </c>
      <c r="P223" s="275" t="str">
        <f t="shared" si="21"/>
        <v xml:space="preserve"> </v>
      </c>
      <c r="Q223" s="230" t="str">
        <f t="shared" si="22"/>
        <v xml:space="preserve"> </v>
      </c>
      <c r="R223" s="275" t="str">
        <f t="shared" si="23"/>
        <v xml:space="preserve"> </v>
      </c>
      <c r="S223" s="230" t="str">
        <f t="shared" si="24"/>
        <v xml:space="preserve"> </v>
      </c>
    </row>
    <row r="224" spans="1:19" x14ac:dyDescent="0.2">
      <c r="A224" s="10" t="str">
        <f>IF(COUNTRY_INFO!A224=0," ",COUNTRY_INFO!A224)</f>
        <v>Ethiopia</v>
      </c>
      <c r="B224" s="10" t="str">
        <f>IF(COUNTRY_INFO!B224=0," ",COUNTRY_INFO!B224)</f>
        <v>Beneshangul GumuzKamashi</v>
      </c>
      <c r="C224" s="10" t="str">
        <f>IF(COUNTRY_INFO!C224=0," ",COUNTRY_INFO!C224)</f>
        <v>Agalometi</v>
      </c>
      <c r="D224" s="11" t="str">
        <f>IF(OR(COUNTRY_INFO!$T$9:$T$1000="T1 (PZQ+ALB/MBD)",COUNTRY_INFO!$U$9:$U$1000="T1 (PZQ+ALB/MBD)"), "T1 (PZQ+ALB/MBD)", " ")</f>
        <v xml:space="preserve"> </v>
      </c>
      <c r="E224" s="289"/>
      <c r="F224" s="109"/>
      <c r="G224" s="56"/>
      <c r="H224" s="288"/>
      <c r="I224" s="288"/>
      <c r="J224" s="56"/>
      <c r="K224" s="11">
        <f t="shared" si="19"/>
        <v>0</v>
      </c>
      <c r="L224" s="56"/>
      <c r="M224" s="18"/>
      <c r="N224" s="59"/>
      <c r="O224" s="14">
        <f t="shared" si="20"/>
        <v>0</v>
      </c>
      <c r="P224" s="275" t="str">
        <f t="shared" si="21"/>
        <v xml:space="preserve"> </v>
      </c>
      <c r="Q224" s="230" t="str">
        <f t="shared" si="22"/>
        <v xml:space="preserve"> </v>
      </c>
      <c r="R224" s="275" t="str">
        <f t="shared" si="23"/>
        <v xml:space="preserve"> </v>
      </c>
      <c r="S224" s="230" t="str">
        <f t="shared" si="24"/>
        <v xml:space="preserve"> </v>
      </c>
    </row>
    <row r="225" spans="1:19" x14ac:dyDescent="0.2">
      <c r="A225" s="10" t="str">
        <f>IF(COUNTRY_INFO!A225=0," ",COUNTRY_INFO!A225)</f>
        <v>Ethiopia</v>
      </c>
      <c r="B225" s="10" t="str">
        <f>IF(COUNTRY_INFO!B225=0," ",COUNTRY_INFO!B225)</f>
        <v>Beneshangul GumuzKamashi</v>
      </c>
      <c r="C225" s="10" t="str">
        <f>IF(COUNTRY_INFO!C225=0," ",COUNTRY_INFO!C225)</f>
        <v>Belo Jegonfoy</v>
      </c>
      <c r="D225" s="11" t="str">
        <f>IF(OR(COUNTRY_INFO!$T$9:$T$1000="T1 (PZQ+ALB/MBD)",COUNTRY_INFO!$U$9:$U$1000="T1 (PZQ+ALB/MBD)"), "T1 (PZQ+ALB/MBD)", " ")</f>
        <v xml:space="preserve"> </v>
      </c>
      <c r="E225" s="289"/>
      <c r="F225" s="109"/>
      <c r="G225" s="56"/>
      <c r="H225" s="288"/>
      <c r="I225" s="288"/>
      <c r="J225" s="56"/>
      <c r="K225" s="11">
        <f t="shared" si="19"/>
        <v>0</v>
      </c>
      <c r="L225" s="56"/>
      <c r="M225" s="18"/>
      <c r="N225" s="59"/>
      <c r="O225" s="14">
        <f t="shared" si="20"/>
        <v>0</v>
      </c>
      <c r="P225" s="275" t="str">
        <f t="shared" si="21"/>
        <v xml:space="preserve"> </v>
      </c>
      <c r="Q225" s="230" t="str">
        <f t="shared" si="22"/>
        <v xml:space="preserve"> </v>
      </c>
      <c r="R225" s="275" t="str">
        <f t="shared" si="23"/>
        <v xml:space="preserve"> </v>
      </c>
      <c r="S225" s="230" t="str">
        <f t="shared" si="24"/>
        <v xml:space="preserve"> </v>
      </c>
    </row>
    <row r="226" spans="1:19" x14ac:dyDescent="0.2">
      <c r="A226" s="10" t="str">
        <f>IF(COUNTRY_INFO!A226=0," ",COUNTRY_INFO!A226)</f>
        <v>Ethiopia</v>
      </c>
      <c r="B226" s="10" t="str">
        <f>IF(COUNTRY_INFO!B226=0," ",COUNTRY_INFO!B226)</f>
        <v>Beneshangul GumuzKamashi</v>
      </c>
      <c r="C226" s="10" t="str">
        <f>IF(COUNTRY_INFO!C226=0," ",COUNTRY_INFO!C226)</f>
        <v>Kamashi</v>
      </c>
      <c r="D226" s="11" t="str">
        <f>IF(OR(COUNTRY_INFO!$T$9:$T$1000="T1 (PZQ+ALB/MBD)",COUNTRY_INFO!$U$9:$U$1000="T1 (PZQ+ALB/MBD)"), "T1 (PZQ+ALB/MBD)", " ")</f>
        <v xml:space="preserve"> </v>
      </c>
      <c r="E226" s="289"/>
      <c r="F226" s="109"/>
      <c r="G226" s="56"/>
      <c r="H226" s="288"/>
      <c r="I226" s="288"/>
      <c r="J226" s="56"/>
      <c r="K226" s="11">
        <f t="shared" si="19"/>
        <v>0</v>
      </c>
      <c r="L226" s="56"/>
      <c r="M226" s="18"/>
      <c r="N226" s="59"/>
      <c r="O226" s="14">
        <f t="shared" si="20"/>
        <v>0</v>
      </c>
      <c r="P226" s="275" t="str">
        <f t="shared" si="21"/>
        <v xml:space="preserve"> </v>
      </c>
      <c r="Q226" s="230" t="str">
        <f t="shared" si="22"/>
        <v xml:space="preserve"> </v>
      </c>
      <c r="R226" s="275" t="str">
        <f t="shared" si="23"/>
        <v xml:space="preserve"> </v>
      </c>
      <c r="S226" s="230" t="str">
        <f t="shared" si="24"/>
        <v xml:space="preserve"> </v>
      </c>
    </row>
    <row r="227" spans="1:19" x14ac:dyDescent="0.2">
      <c r="A227" s="10" t="str">
        <f>IF(COUNTRY_INFO!A227=0," ",COUNTRY_INFO!A227)</f>
        <v>Ethiopia</v>
      </c>
      <c r="B227" s="10" t="str">
        <f>IF(COUNTRY_INFO!B227=0," ",COUNTRY_INFO!B227)</f>
        <v>Beneshangul GumuzKamashi</v>
      </c>
      <c r="C227" s="10" t="str">
        <f>IF(COUNTRY_INFO!C227=0," ",COUNTRY_INFO!C227)</f>
        <v>Sedal (Sirba Abay)</v>
      </c>
      <c r="D227" s="11" t="str">
        <f>IF(OR(COUNTRY_INFO!$T$9:$T$1000="T1 (PZQ+ALB/MBD)",COUNTRY_INFO!$U$9:$U$1000="T1 (PZQ+ALB/MBD)"), "T1 (PZQ+ALB/MBD)", " ")</f>
        <v xml:space="preserve"> </v>
      </c>
      <c r="E227" s="289"/>
      <c r="F227" s="109"/>
      <c r="G227" s="56"/>
      <c r="H227" s="288"/>
      <c r="I227" s="288"/>
      <c r="J227" s="56"/>
      <c r="K227" s="11">
        <f t="shared" si="19"/>
        <v>0</v>
      </c>
      <c r="L227" s="56"/>
      <c r="M227" s="18"/>
      <c r="N227" s="59"/>
      <c r="O227" s="14">
        <f t="shared" si="20"/>
        <v>0</v>
      </c>
      <c r="P227" s="275" t="str">
        <f t="shared" si="21"/>
        <v xml:space="preserve"> </v>
      </c>
      <c r="Q227" s="230" t="str">
        <f t="shared" si="22"/>
        <v xml:space="preserve"> </v>
      </c>
      <c r="R227" s="275" t="str">
        <f t="shared" si="23"/>
        <v xml:space="preserve"> </v>
      </c>
      <c r="S227" s="230" t="str">
        <f t="shared" si="24"/>
        <v xml:space="preserve"> </v>
      </c>
    </row>
    <row r="228" spans="1:19" x14ac:dyDescent="0.2">
      <c r="A228" s="10" t="str">
        <f>IF(COUNTRY_INFO!A228=0," ",COUNTRY_INFO!A228)</f>
        <v>Ethiopia</v>
      </c>
      <c r="B228" s="10" t="str">
        <f>IF(COUNTRY_INFO!B228=0," ",COUNTRY_INFO!B228)</f>
        <v>Beneshangul GumuzKamashi</v>
      </c>
      <c r="C228" s="10" t="str">
        <f>IF(COUNTRY_INFO!C228=0," ",COUNTRY_INFO!C228)</f>
        <v>Yasso</v>
      </c>
      <c r="D228" s="11" t="str">
        <f>IF(OR(COUNTRY_INFO!$T$9:$T$1000="T1 (PZQ+ALB/MBD)",COUNTRY_INFO!$U$9:$U$1000="T1 (PZQ+ALB/MBD)"), "T1 (PZQ+ALB/MBD)", " ")</f>
        <v xml:space="preserve"> </v>
      </c>
      <c r="E228" s="289"/>
      <c r="F228" s="109"/>
      <c r="G228" s="56"/>
      <c r="H228" s="288"/>
      <c r="I228" s="288"/>
      <c r="J228" s="56"/>
      <c r="K228" s="11">
        <f t="shared" si="19"/>
        <v>0</v>
      </c>
      <c r="L228" s="56"/>
      <c r="M228" s="18"/>
      <c r="N228" s="59"/>
      <c r="O228" s="14">
        <f t="shared" si="20"/>
        <v>0</v>
      </c>
      <c r="P228" s="275" t="str">
        <f t="shared" si="21"/>
        <v xml:space="preserve"> </v>
      </c>
      <c r="Q228" s="230" t="str">
        <f t="shared" si="22"/>
        <v xml:space="preserve"> </v>
      </c>
      <c r="R228" s="275" t="str">
        <f t="shared" si="23"/>
        <v xml:space="preserve"> </v>
      </c>
      <c r="S228" s="230" t="str">
        <f t="shared" si="24"/>
        <v xml:space="preserve"> </v>
      </c>
    </row>
    <row r="229" spans="1:19" x14ac:dyDescent="0.2">
      <c r="A229" s="10" t="str">
        <f>IF(COUNTRY_INFO!A229=0," ",COUNTRY_INFO!A229)</f>
        <v>Ethiopia</v>
      </c>
      <c r="B229" s="10" t="str">
        <f>IF(COUNTRY_INFO!B229=0," ",COUNTRY_INFO!B229)</f>
        <v>Beneshangul GumuzMetekel</v>
      </c>
      <c r="C229" s="10" t="str">
        <f>IF(COUNTRY_INFO!C229=0," ",COUNTRY_INFO!C229)</f>
        <v>Bullen</v>
      </c>
      <c r="D229" s="11" t="str">
        <f>IF(OR(COUNTRY_INFO!$T$9:$T$1000="T1 (PZQ+ALB/MBD)",COUNTRY_INFO!$U$9:$U$1000="T1 (PZQ+ALB/MBD)"), "T1 (PZQ+ALB/MBD)", " ")</f>
        <v>T1 (PZQ+ALB/MBD)</v>
      </c>
      <c r="E229" s="289" t="s">
        <v>1192</v>
      </c>
      <c r="F229" s="300">
        <f>'T2'!E229</f>
        <v>0</v>
      </c>
      <c r="G229" s="56"/>
      <c r="H229" s="288">
        <v>18070</v>
      </c>
      <c r="I229" s="288">
        <v>18070</v>
      </c>
      <c r="J229" s="56"/>
      <c r="K229" s="11">
        <f t="shared" si="19"/>
        <v>18070</v>
      </c>
      <c r="L229" s="56"/>
      <c r="M229" s="18">
        <v>17021</v>
      </c>
      <c r="N229" s="59"/>
      <c r="O229" s="14">
        <f t="shared" si="20"/>
        <v>17021</v>
      </c>
      <c r="P229" s="275" t="str">
        <f t="shared" si="21"/>
        <v xml:space="preserve"> </v>
      </c>
      <c r="Q229" s="293">
        <f t="shared" si="22"/>
        <v>94.19479800774765</v>
      </c>
      <c r="R229" s="275" t="str">
        <f t="shared" si="23"/>
        <v xml:space="preserve"> </v>
      </c>
      <c r="S229" s="293">
        <f t="shared" si="24"/>
        <v>94.19479800774765</v>
      </c>
    </row>
    <row r="230" spans="1:19" x14ac:dyDescent="0.2">
      <c r="A230" s="10" t="str">
        <f>IF(COUNTRY_INFO!A230=0," ",COUNTRY_INFO!A230)</f>
        <v>Ethiopia</v>
      </c>
      <c r="B230" s="10" t="str">
        <f>IF(COUNTRY_INFO!B230=0," ",COUNTRY_INFO!B230)</f>
        <v>Beneshangul GumuzMetekel</v>
      </c>
      <c r="C230" s="10" t="str">
        <f>IF(COUNTRY_INFO!C230=0," ",COUNTRY_INFO!C230)</f>
        <v>Dangure</v>
      </c>
      <c r="D230" s="11" t="str">
        <f>IF(OR(COUNTRY_INFO!$T$9:$T$1000="T1 (PZQ+ALB/MBD)",COUNTRY_INFO!$U$9:$U$1000="T1 (PZQ+ALB/MBD)"), "T1 (PZQ+ALB/MBD)", " ")</f>
        <v xml:space="preserve"> </v>
      </c>
      <c r="E230" s="289"/>
      <c r="F230" s="109"/>
      <c r="G230" s="56"/>
      <c r="H230" s="288"/>
      <c r="I230" s="288"/>
      <c r="J230" s="56"/>
      <c r="K230" s="11">
        <f t="shared" si="19"/>
        <v>0</v>
      </c>
      <c r="L230" s="56"/>
      <c r="M230" s="18"/>
      <c r="N230" s="59"/>
      <c r="O230" s="14">
        <f t="shared" si="20"/>
        <v>0</v>
      </c>
      <c r="P230" s="275" t="str">
        <f t="shared" si="21"/>
        <v xml:space="preserve"> </v>
      </c>
      <c r="Q230" s="230" t="str">
        <f t="shared" si="22"/>
        <v xml:space="preserve"> </v>
      </c>
      <c r="R230" s="275" t="str">
        <f t="shared" si="23"/>
        <v xml:space="preserve"> </v>
      </c>
      <c r="S230" s="230" t="str">
        <f t="shared" si="24"/>
        <v xml:space="preserve"> </v>
      </c>
    </row>
    <row r="231" spans="1:19" x14ac:dyDescent="0.2">
      <c r="A231" s="10" t="str">
        <f>IF(COUNTRY_INFO!A231=0," ",COUNTRY_INFO!A231)</f>
        <v>Ethiopia</v>
      </c>
      <c r="B231" s="10" t="str">
        <f>IF(COUNTRY_INFO!B231=0," ",COUNTRY_INFO!B231)</f>
        <v>Beneshangul GumuzMetekel</v>
      </c>
      <c r="C231" s="10" t="str">
        <f>IF(COUNTRY_INFO!C231=0," ",COUNTRY_INFO!C231)</f>
        <v>Dibate</v>
      </c>
      <c r="D231" s="11" t="str">
        <f>IF(OR(COUNTRY_INFO!$T$9:$T$1000="T1 (PZQ+ALB/MBD)",COUNTRY_INFO!$U$9:$U$1000="T1 (PZQ+ALB/MBD)"), "T1 (PZQ+ALB/MBD)", " ")</f>
        <v xml:space="preserve"> </v>
      </c>
      <c r="E231" s="289"/>
      <c r="F231" s="109"/>
      <c r="G231" s="56"/>
      <c r="H231" s="288"/>
      <c r="I231" s="288"/>
      <c r="J231" s="56"/>
      <c r="K231" s="11">
        <f t="shared" si="19"/>
        <v>0</v>
      </c>
      <c r="L231" s="56"/>
      <c r="M231" s="18"/>
      <c r="N231" s="59"/>
      <c r="O231" s="14">
        <f t="shared" si="20"/>
        <v>0</v>
      </c>
      <c r="P231" s="275" t="str">
        <f t="shared" si="21"/>
        <v xml:space="preserve"> </v>
      </c>
      <c r="Q231" s="230" t="str">
        <f t="shared" si="22"/>
        <v xml:space="preserve"> </v>
      </c>
      <c r="R231" s="275" t="str">
        <f t="shared" si="23"/>
        <v xml:space="preserve"> </v>
      </c>
      <c r="S231" s="230" t="str">
        <f t="shared" si="24"/>
        <v xml:space="preserve"> </v>
      </c>
    </row>
    <row r="232" spans="1:19" x14ac:dyDescent="0.2">
      <c r="A232" s="10" t="str">
        <f>IF(COUNTRY_INFO!A232=0," ",COUNTRY_INFO!A232)</f>
        <v>Ethiopia</v>
      </c>
      <c r="B232" s="10" t="str">
        <f>IF(COUNTRY_INFO!B232=0," ",COUNTRY_INFO!B232)</f>
        <v>Beneshangul GumuzMetekel</v>
      </c>
      <c r="C232" s="10" t="str">
        <f>IF(COUNTRY_INFO!C232=0," ",COUNTRY_INFO!C232)</f>
        <v>Guba</v>
      </c>
      <c r="D232" s="11" t="str">
        <f>IF(OR(COUNTRY_INFO!$T$9:$T$1000="T1 (PZQ+ALB/MBD)",COUNTRY_INFO!$U$9:$U$1000="T1 (PZQ+ALB/MBD)"), "T1 (PZQ+ALB/MBD)", " ")</f>
        <v xml:space="preserve"> </v>
      </c>
      <c r="E232" s="289"/>
      <c r="F232" s="109"/>
      <c r="G232" s="56"/>
      <c r="H232" s="288"/>
      <c r="I232" s="288"/>
      <c r="J232" s="56"/>
      <c r="K232" s="11">
        <f t="shared" si="19"/>
        <v>0</v>
      </c>
      <c r="L232" s="56"/>
      <c r="M232" s="18"/>
      <c r="N232" s="59"/>
      <c r="O232" s="14">
        <f t="shared" si="20"/>
        <v>0</v>
      </c>
      <c r="P232" s="275" t="str">
        <f t="shared" si="21"/>
        <v xml:space="preserve"> </v>
      </c>
      <c r="Q232" s="230" t="str">
        <f t="shared" si="22"/>
        <v xml:space="preserve"> </v>
      </c>
      <c r="R232" s="275" t="str">
        <f t="shared" si="23"/>
        <v xml:space="preserve"> </v>
      </c>
      <c r="S232" s="230" t="str">
        <f t="shared" si="24"/>
        <v xml:space="preserve"> </v>
      </c>
    </row>
    <row r="233" spans="1:19" x14ac:dyDescent="0.2">
      <c r="A233" s="10" t="str">
        <f>IF(COUNTRY_INFO!A233=0," ",COUNTRY_INFO!A233)</f>
        <v>Ethiopia</v>
      </c>
      <c r="B233" s="10" t="str">
        <f>IF(COUNTRY_INFO!B233=0," ",COUNTRY_INFO!B233)</f>
        <v>Beneshangul GumuzMetekel</v>
      </c>
      <c r="C233" s="10" t="str">
        <f>IF(COUNTRY_INFO!C233=0," ",COUNTRY_INFO!C233)</f>
        <v>Mandura</v>
      </c>
      <c r="D233" s="11" t="str">
        <f>IF(OR(COUNTRY_INFO!$T$9:$T$1000="T1 (PZQ+ALB/MBD)",COUNTRY_INFO!$U$9:$U$1000="T1 (PZQ+ALB/MBD)"), "T1 (PZQ+ALB/MBD)", " ")</f>
        <v xml:space="preserve"> </v>
      </c>
      <c r="E233" s="289"/>
      <c r="F233" s="109"/>
      <c r="G233" s="56"/>
      <c r="H233" s="288"/>
      <c r="I233" s="288"/>
      <c r="J233" s="56"/>
      <c r="K233" s="11">
        <f t="shared" si="19"/>
        <v>0</v>
      </c>
      <c r="L233" s="56"/>
      <c r="M233" s="18"/>
      <c r="N233" s="59"/>
      <c r="O233" s="14">
        <f t="shared" si="20"/>
        <v>0</v>
      </c>
      <c r="P233" s="275" t="str">
        <f t="shared" si="21"/>
        <v xml:space="preserve"> </v>
      </c>
      <c r="Q233" s="230" t="str">
        <f t="shared" si="22"/>
        <v xml:space="preserve"> </v>
      </c>
      <c r="R233" s="275" t="str">
        <f t="shared" si="23"/>
        <v xml:space="preserve"> </v>
      </c>
      <c r="S233" s="230" t="str">
        <f t="shared" si="24"/>
        <v xml:space="preserve"> </v>
      </c>
    </row>
    <row r="234" spans="1:19" x14ac:dyDescent="0.2">
      <c r="A234" s="10" t="str">
        <f>IF(COUNTRY_INFO!A234=0," ",COUNTRY_INFO!A234)</f>
        <v>Ethiopia</v>
      </c>
      <c r="B234" s="10" t="str">
        <f>IF(COUNTRY_INFO!B234=0," ",COUNTRY_INFO!B234)</f>
        <v>Beneshangul GumuzMetekel</v>
      </c>
      <c r="C234" s="10" t="str">
        <f>IF(COUNTRY_INFO!C234=0," ",COUNTRY_INFO!C234)</f>
        <v>Pawe</v>
      </c>
      <c r="D234" s="11" t="str">
        <f>IF(OR(COUNTRY_INFO!$T$9:$T$1000="T1 (PZQ+ALB/MBD)",COUNTRY_INFO!$U$9:$U$1000="T1 (PZQ+ALB/MBD)"), "T1 (PZQ+ALB/MBD)", " ")</f>
        <v xml:space="preserve"> </v>
      </c>
      <c r="E234" s="289"/>
      <c r="F234" s="109"/>
      <c r="G234" s="56"/>
      <c r="H234" s="288"/>
      <c r="I234" s="288"/>
      <c r="J234" s="56"/>
      <c r="K234" s="11">
        <f t="shared" si="19"/>
        <v>0</v>
      </c>
      <c r="L234" s="56"/>
      <c r="M234" s="18"/>
      <c r="N234" s="59"/>
      <c r="O234" s="14">
        <f t="shared" si="20"/>
        <v>0</v>
      </c>
      <c r="P234" s="275" t="str">
        <f t="shared" si="21"/>
        <v xml:space="preserve"> </v>
      </c>
      <c r="Q234" s="230" t="str">
        <f t="shared" si="22"/>
        <v xml:space="preserve"> </v>
      </c>
      <c r="R234" s="275" t="str">
        <f t="shared" si="23"/>
        <v xml:space="preserve"> </v>
      </c>
      <c r="S234" s="230" t="str">
        <f t="shared" si="24"/>
        <v xml:space="preserve"> </v>
      </c>
    </row>
    <row r="235" spans="1:19" x14ac:dyDescent="0.2">
      <c r="A235" s="10" t="str">
        <f>IF(COUNTRY_INFO!A235=0," ",COUNTRY_INFO!A235)</f>
        <v>Ethiopia</v>
      </c>
      <c r="B235" s="10" t="str">
        <f>IF(COUNTRY_INFO!B235=0," ",COUNTRY_INFO!B235)</f>
        <v>Beneshangul GumuzMetekel</v>
      </c>
      <c r="C235" s="10" t="str">
        <f>IF(COUNTRY_INFO!C235=0," ",COUNTRY_INFO!C235)</f>
        <v>Wombera</v>
      </c>
      <c r="D235" s="11" t="str">
        <f>IF(OR(COUNTRY_INFO!$T$9:$T$1000="T1 (PZQ+ALB/MBD)",COUNTRY_INFO!$U$9:$U$1000="T1 (PZQ+ALB/MBD)"), "T1 (PZQ+ALB/MBD)", " ")</f>
        <v xml:space="preserve"> </v>
      </c>
      <c r="E235" s="289"/>
      <c r="F235" s="109"/>
      <c r="G235" s="56"/>
      <c r="H235" s="288"/>
      <c r="I235" s="288"/>
      <c r="J235" s="56"/>
      <c r="K235" s="11">
        <f t="shared" si="19"/>
        <v>0</v>
      </c>
      <c r="L235" s="56"/>
      <c r="M235" s="18"/>
      <c r="N235" s="59"/>
      <c r="O235" s="14">
        <f t="shared" si="20"/>
        <v>0</v>
      </c>
      <c r="P235" s="275" t="str">
        <f t="shared" si="21"/>
        <v xml:space="preserve"> </v>
      </c>
      <c r="Q235" s="230" t="str">
        <f t="shared" si="22"/>
        <v xml:space="preserve"> </v>
      </c>
      <c r="R235" s="275" t="str">
        <f t="shared" si="23"/>
        <v xml:space="preserve"> </v>
      </c>
      <c r="S235" s="230" t="str">
        <f t="shared" si="24"/>
        <v xml:space="preserve"> </v>
      </c>
    </row>
    <row r="236" spans="1:19" x14ac:dyDescent="0.2">
      <c r="A236" s="10" t="str">
        <f>IF(COUNTRY_INFO!A236=0," ",COUNTRY_INFO!A236)</f>
        <v>Ethiopia</v>
      </c>
      <c r="B236" s="10" t="str">
        <f>IF(COUNTRY_INFO!B236=0," ",COUNTRY_INFO!B236)</f>
        <v>Beneshangul GumuzTongo</v>
      </c>
      <c r="C236" s="10" t="str">
        <f>IF(COUNTRY_INFO!C236=0," ",COUNTRY_INFO!C236)</f>
        <v>MaoKomo</v>
      </c>
      <c r="D236" s="11" t="str">
        <f>IF(OR(COUNTRY_INFO!$T$9:$T$1000="T1 (PZQ+ALB/MBD)",COUNTRY_INFO!$U$9:$U$1000="T1 (PZQ+ALB/MBD)"), "T1 (PZQ+ALB/MBD)", " ")</f>
        <v xml:space="preserve"> </v>
      </c>
      <c r="E236" s="289"/>
      <c r="F236" s="109"/>
      <c r="G236" s="56"/>
      <c r="H236" s="288"/>
      <c r="I236" s="288"/>
      <c r="J236" s="56"/>
      <c r="K236" s="11">
        <f t="shared" si="19"/>
        <v>0</v>
      </c>
      <c r="L236" s="56"/>
      <c r="M236" s="18"/>
      <c r="N236" s="59"/>
      <c r="O236" s="14">
        <f t="shared" si="20"/>
        <v>0</v>
      </c>
      <c r="P236" s="275" t="str">
        <f t="shared" si="21"/>
        <v xml:space="preserve"> </v>
      </c>
      <c r="Q236" s="230" t="str">
        <f t="shared" si="22"/>
        <v xml:space="preserve"> </v>
      </c>
      <c r="R236" s="275" t="str">
        <f t="shared" si="23"/>
        <v xml:space="preserve"> </v>
      </c>
      <c r="S236" s="230" t="str">
        <f t="shared" si="24"/>
        <v xml:space="preserve"> </v>
      </c>
    </row>
    <row r="237" spans="1:19" x14ac:dyDescent="0.2">
      <c r="A237" s="10" t="str">
        <f>IF(COUNTRY_INFO!A237=0," ",COUNTRY_INFO!A237)</f>
        <v>Ethiopia</v>
      </c>
      <c r="B237" s="10" t="str">
        <f>IF(COUNTRY_INFO!B237=0," ",COUNTRY_INFO!B237)</f>
        <v>Dire DawaAddis ketema</v>
      </c>
      <c r="C237" s="10" t="str">
        <f>IF(COUNTRY_INFO!C237=0," ",COUNTRY_INFO!C237)</f>
        <v>Addis Ketema</v>
      </c>
      <c r="D237" s="11" t="str">
        <f>IF(OR(COUNTRY_INFO!$T$9:$T$1000="T1 (PZQ+ALB/MBD)",COUNTRY_INFO!$U$9:$U$1000="T1 (PZQ+ALB/MBD)"), "T1 (PZQ+ALB/MBD)", " ")</f>
        <v xml:space="preserve"> </v>
      </c>
      <c r="E237" s="289"/>
      <c r="F237" s="109"/>
      <c r="G237" s="56"/>
      <c r="H237" s="288"/>
      <c r="I237" s="288"/>
      <c r="J237" s="56"/>
      <c r="K237" s="11">
        <f t="shared" si="19"/>
        <v>0</v>
      </c>
      <c r="L237" s="56"/>
      <c r="M237" s="18"/>
      <c r="N237" s="59"/>
      <c r="O237" s="14">
        <f t="shared" si="20"/>
        <v>0</v>
      </c>
      <c r="P237" s="275" t="str">
        <f t="shared" si="21"/>
        <v xml:space="preserve"> </v>
      </c>
      <c r="Q237" s="230" t="str">
        <f t="shared" si="22"/>
        <v xml:space="preserve"> </v>
      </c>
      <c r="R237" s="275" t="str">
        <f t="shared" si="23"/>
        <v xml:space="preserve"> </v>
      </c>
      <c r="S237" s="230" t="str">
        <f t="shared" si="24"/>
        <v xml:space="preserve"> </v>
      </c>
    </row>
    <row r="238" spans="1:19" x14ac:dyDescent="0.2">
      <c r="A238" s="10" t="str">
        <f>IF(COUNTRY_INFO!A238=0," ",COUNTRY_INFO!A238)</f>
        <v>Ethiopia</v>
      </c>
      <c r="B238" s="10" t="str">
        <f>IF(COUNTRY_INFO!B238=0," ",COUNTRY_INFO!B238)</f>
        <v>Dire DawaBiyo Awale</v>
      </c>
      <c r="C238" s="10" t="str">
        <f>IF(COUNTRY_INFO!C238=0," ",COUNTRY_INFO!C238)</f>
        <v>Biyo Awale</v>
      </c>
      <c r="D238" s="11" t="str">
        <f>IF(OR(COUNTRY_INFO!$T$9:$T$1000="T1 (PZQ+ALB/MBD)",COUNTRY_INFO!$U$9:$U$1000="T1 (PZQ+ALB/MBD)"), "T1 (PZQ+ALB/MBD)", " ")</f>
        <v xml:space="preserve"> </v>
      </c>
      <c r="E238" s="289"/>
      <c r="F238" s="109"/>
      <c r="G238" s="56"/>
      <c r="H238" s="288"/>
      <c r="I238" s="288"/>
      <c r="J238" s="56"/>
      <c r="K238" s="11">
        <f t="shared" si="19"/>
        <v>0</v>
      </c>
      <c r="L238" s="56"/>
      <c r="M238" s="18"/>
      <c r="N238" s="59"/>
      <c r="O238" s="14">
        <f t="shared" si="20"/>
        <v>0</v>
      </c>
      <c r="P238" s="275" t="str">
        <f t="shared" si="21"/>
        <v xml:space="preserve"> </v>
      </c>
      <c r="Q238" s="230" t="str">
        <f t="shared" si="22"/>
        <v xml:space="preserve"> </v>
      </c>
      <c r="R238" s="275" t="str">
        <f t="shared" si="23"/>
        <v xml:space="preserve"> </v>
      </c>
      <c r="S238" s="230" t="str">
        <f t="shared" si="24"/>
        <v xml:space="preserve"> </v>
      </c>
    </row>
    <row r="239" spans="1:19" x14ac:dyDescent="0.2">
      <c r="A239" s="10" t="str">
        <f>IF(COUNTRY_INFO!A239=0," ",COUNTRY_INFO!A239)</f>
        <v>Ethiopia</v>
      </c>
      <c r="B239" s="10" t="str">
        <f>IF(COUNTRY_INFO!B239=0," ",COUNTRY_INFO!B239)</f>
        <v>Dire DawaDire Dawa</v>
      </c>
      <c r="C239" s="10" t="str">
        <f>IF(COUNTRY_INFO!C239=0," ",COUNTRY_INFO!C239)</f>
        <v>Dire Dawa</v>
      </c>
      <c r="D239" s="11" t="str">
        <f>IF(OR(COUNTRY_INFO!$T$9:$T$1000="T1 (PZQ+ALB/MBD)",COUNTRY_INFO!$U$9:$U$1000="T1 (PZQ+ALB/MBD)"), "T1 (PZQ+ALB/MBD)", " ")</f>
        <v xml:space="preserve"> </v>
      </c>
      <c r="E239" s="289"/>
      <c r="F239" s="109"/>
      <c r="G239" s="56"/>
      <c r="H239" s="288"/>
      <c r="I239" s="288"/>
      <c r="J239" s="56"/>
      <c r="K239" s="11">
        <f t="shared" si="19"/>
        <v>0</v>
      </c>
      <c r="L239" s="56"/>
      <c r="M239" s="18"/>
      <c r="N239" s="59"/>
      <c r="O239" s="14">
        <f t="shared" si="20"/>
        <v>0</v>
      </c>
      <c r="P239" s="275" t="str">
        <f t="shared" si="21"/>
        <v xml:space="preserve"> </v>
      </c>
      <c r="Q239" s="230" t="str">
        <f t="shared" si="22"/>
        <v xml:space="preserve"> </v>
      </c>
      <c r="R239" s="275" t="str">
        <f t="shared" si="23"/>
        <v xml:space="preserve"> </v>
      </c>
      <c r="S239" s="230" t="str">
        <f t="shared" si="24"/>
        <v xml:space="preserve"> </v>
      </c>
    </row>
    <row r="240" spans="1:19" x14ac:dyDescent="0.2">
      <c r="A240" s="10" t="str">
        <f>IF(COUNTRY_INFO!A240=0," ",COUNTRY_INFO!A240)</f>
        <v>Ethiopia</v>
      </c>
      <c r="B240" s="10" t="str">
        <f>IF(COUNTRY_INFO!B240=0," ",COUNTRY_INFO!B240)</f>
        <v>Dire DawaGendo Kore</v>
      </c>
      <c r="C240" s="10" t="str">
        <f>IF(COUNTRY_INFO!C240=0," ",COUNTRY_INFO!C240)</f>
        <v>Gendo Kore</v>
      </c>
      <c r="D240" s="11" t="str">
        <f>IF(OR(COUNTRY_INFO!$T$9:$T$1000="T1 (PZQ+ALB/MBD)",COUNTRY_INFO!$U$9:$U$1000="T1 (PZQ+ALB/MBD)"), "T1 (PZQ+ALB/MBD)", " ")</f>
        <v xml:space="preserve"> </v>
      </c>
      <c r="E240" s="289"/>
      <c r="F240" s="109"/>
      <c r="G240" s="56"/>
      <c r="H240" s="288"/>
      <c r="I240" s="288"/>
      <c r="J240" s="56"/>
      <c r="K240" s="11">
        <f t="shared" si="19"/>
        <v>0</v>
      </c>
      <c r="L240" s="56"/>
      <c r="M240" s="18"/>
      <c r="N240" s="59"/>
      <c r="O240" s="14">
        <f t="shared" si="20"/>
        <v>0</v>
      </c>
      <c r="P240" s="275" t="str">
        <f t="shared" si="21"/>
        <v xml:space="preserve"> </v>
      </c>
      <c r="Q240" s="230" t="str">
        <f t="shared" si="22"/>
        <v xml:space="preserve"> </v>
      </c>
      <c r="R240" s="275" t="str">
        <f t="shared" si="23"/>
        <v xml:space="preserve"> </v>
      </c>
      <c r="S240" s="230" t="str">
        <f t="shared" si="24"/>
        <v xml:space="preserve"> </v>
      </c>
    </row>
    <row r="241" spans="1:19" x14ac:dyDescent="0.2">
      <c r="A241" s="10" t="str">
        <f>IF(COUNTRY_INFO!A241=0," ",COUNTRY_INFO!A241)</f>
        <v>Ethiopia</v>
      </c>
      <c r="B241" s="10" t="str">
        <f>IF(COUNTRY_INFO!B241=0," ",COUNTRY_INFO!B241)</f>
        <v>Dire DawaJeldesa</v>
      </c>
      <c r="C241" s="10" t="str">
        <f>IF(COUNTRY_INFO!C241=0," ",COUNTRY_INFO!C241)</f>
        <v>Jeldesa</v>
      </c>
      <c r="D241" s="11" t="str">
        <f>IF(OR(COUNTRY_INFO!$T$9:$T$1000="T1 (PZQ+ALB/MBD)",COUNTRY_INFO!$U$9:$U$1000="T1 (PZQ+ALB/MBD)"), "T1 (PZQ+ALB/MBD)", " ")</f>
        <v xml:space="preserve"> </v>
      </c>
      <c r="E241" s="289"/>
      <c r="F241" s="109"/>
      <c r="G241" s="56"/>
      <c r="H241" s="288"/>
      <c r="I241" s="288"/>
      <c r="J241" s="56"/>
      <c r="K241" s="11">
        <f t="shared" si="19"/>
        <v>0</v>
      </c>
      <c r="L241" s="56"/>
      <c r="M241" s="18"/>
      <c r="N241" s="59"/>
      <c r="O241" s="14">
        <f t="shared" si="20"/>
        <v>0</v>
      </c>
      <c r="P241" s="275" t="str">
        <f t="shared" si="21"/>
        <v xml:space="preserve"> </v>
      </c>
      <c r="Q241" s="230" t="str">
        <f t="shared" si="22"/>
        <v xml:space="preserve"> </v>
      </c>
      <c r="R241" s="275" t="str">
        <f t="shared" si="23"/>
        <v xml:space="preserve"> </v>
      </c>
      <c r="S241" s="230" t="str">
        <f t="shared" si="24"/>
        <v xml:space="preserve"> </v>
      </c>
    </row>
    <row r="242" spans="1:19" x14ac:dyDescent="0.2">
      <c r="A242" s="10" t="str">
        <f>IF(COUNTRY_INFO!A242=0," ",COUNTRY_INFO!A242)</f>
        <v>Ethiopia</v>
      </c>
      <c r="B242" s="10" t="str">
        <f>IF(COUNTRY_INFO!B242=0," ",COUNTRY_INFO!B242)</f>
        <v>Dire DawaLegehare</v>
      </c>
      <c r="C242" s="10" t="str">
        <f>IF(COUNTRY_INFO!C242=0," ",COUNTRY_INFO!C242)</f>
        <v>Legehare</v>
      </c>
      <c r="D242" s="11" t="str">
        <f>IF(OR(COUNTRY_INFO!$T$9:$T$1000="T1 (PZQ+ALB/MBD)",COUNTRY_INFO!$U$9:$U$1000="T1 (PZQ+ALB/MBD)"), "T1 (PZQ+ALB/MBD)", " ")</f>
        <v xml:space="preserve"> </v>
      </c>
      <c r="E242" s="289"/>
      <c r="F242" s="109"/>
      <c r="G242" s="56"/>
      <c r="H242" s="288"/>
      <c r="I242" s="288"/>
      <c r="J242" s="56"/>
      <c r="K242" s="11">
        <f t="shared" si="19"/>
        <v>0</v>
      </c>
      <c r="L242" s="56"/>
      <c r="M242" s="18"/>
      <c r="N242" s="59"/>
      <c r="O242" s="14">
        <f t="shared" si="20"/>
        <v>0</v>
      </c>
      <c r="P242" s="275" t="str">
        <f t="shared" si="21"/>
        <v xml:space="preserve"> </v>
      </c>
      <c r="Q242" s="230" t="str">
        <f t="shared" si="22"/>
        <v xml:space="preserve"> </v>
      </c>
      <c r="R242" s="275" t="str">
        <f t="shared" si="23"/>
        <v xml:space="preserve"> </v>
      </c>
      <c r="S242" s="230" t="str">
        <f t="shared" si="24"/>
        <v xml:space="preserve"> </v>
      </c>
    </row>
    <row r="243" spans="1:19" x14ac:dyDescent="0.2">
      <c r="A243" s="10" t="str">
        <f>IF(COUNTRY_INFO!A243=0," ",COUNTRY_INFO!A243)</f>
        <v>Ethiopia</v>
      </c>
      <c r="B243" s="10" t="str">
        <f>IF(COUNTRY_INFO!B243=0," ",COUNTRY_INFO!B243)</f>
        <v>Dire DawaMelka Jebdu</v>
      </c>
      <c r="C243" s="10" t="str">
        <f>IF(COUNTRY_INFO!C243=0," ",COUNTRY_INFO!C243)</f>
        <v>Melka Jebdu</v>
      </c>
      <c r="D243" s="11" t="str">
        <f>IF(OR(COUNTRY_INFO!$T$9:$T$1000="T1 (PZQ+ALB/MBD)",COUNTRY_INFO!$U$9:$U$1000="T1 (PZQ+ALB/MBD)"), "T1 (PZQ+ALB/MBD)", " ")</f>
        <v xml:space="preserve"> </v>
      </c>
      <c r="E243" s="289"/>
      <c r="F243" s="109"/>
      <c r="G243" s="56"/>
      <c r="H243" s="288"/>
      <c r="I243" s="288"/>
      <c r="J243" s="56"/>
      <c r="K243" s="11">
        <f t="shared" si="19"/>
        <v>0</v>
      </c>
      <c r="L243" s="56"/>
      <c r="M243" s="18"/>
      <c r="N243" s="59"/>
      <c r="O243" s="14">
        <f t="shared" si="20"/>
        <v>0</v>
      </c>
      <c r="P243" s="275" t="str">
        <f t="shared" si="21"/>
        <v xml:space="preserve"> </v>
      </c>
      <c r="Q243" s="230" t="str">
        <f t="shared" si="22"/>
        <v xml:space="preserve"> </v>
      </c>
      <c r="R243" s="275" t="str">
        <f t="shared" si="23"/>
        <v xml:space="preserve"> </v>
      </c>
      <c r="S243" s="230" t="str">
        <f t="shared" si="24"/>
        <v xml:space="preserve"> </v>
      </c>
    </row>
    <row r="244" spans="1:19" x14ac:dyDescent="0.2">
      <c r="A244" s="10" t="str">
        <f>IF(COUNTRY_INFO!A244=0," ",COUNTRY_INFO!A244)</f>
        <v>Ethiopia</v>
      </c>
      <c r="B244" s="10" t="str">
        <f>IF(COUNTRY_INFO!B244=0," ",COUNTRY_INFO!B244)</f>
        <v>Dire DawaSabian</v>
      </c>
      <c r="C244" s="10" t="str">
        <f>IF(COUNTRY_INFO!C244=0," ",COUNTRY_INFO!C244)</f>
        <v>Sabian</v>
      </c>
      <c r="D244" s="11" t="str">
        <f>IF(OR(COUNTRY_INFO!$T$9:$T$1000="T1 (PZQ+ALB/MBD)",COUNTRY_INFO!$U$9:$U$1000="T1 (PZQ+ALB/MBD)"), "T1 (PZQ+ALB/MBD)", " ")</f>
        <v xml:space="preserve"> </v>
      </c>
      <c r="E244" s="289"/>
      <c r="F244" s="109"/>
      <c r="G244" s="56"/>
      <c r="H244" s="288"/>
      <c r="I244" s="288"/>
      <c r="J244" s="56"/>
      <c r="K244" s="11">
        <f t="shared" si="19"/>
        <v>0</v>
      </c>
      <c r="L244" s="56"/>
      <c r="M244" s="18"/>
      <c r="N244" s="59"/>
      <c r="O244" s="14">
        <f t="shared" si="20"/>
        <v>0</v>
      </c>
      <c r="P244" s="275" t="str">
        <f t="shared" si="21"/>
        <v xml:space="preserve"> </v>
      </c>
      <c r="Q244" s="230" t="str">
        <f t="shared" si="22"/>
        <v xml:space="preserve"> </v>
      </c>
      <c r="R244" s="275" t="str">
        <f t="shared" si="23"/>
        <v xml:space="preserve"> </v>
      </c>
      <c r="S244" s="230" t="str">
        <f t="shared" si="24"/>
        <v xml:space="preserve"> </v>
      </c>
    </row>
    <row r="245" spans="1:19" x14ac:dyDescent="0.2">
      <c r="A245" s="10" t="str">
        <f>IF(COUNTRY_INFO!A245=0," ",COUNTRY_INFO!A245)</f>
        <v>Ethiopia</v>
      </c>
      <c r="B245" s="10" t="str">
        <f>IF(COUNTRY_INFO!B245=0," ",COUNTRY_INFO!B245)</f>
        <v>Dire DawaWahil</v>
      </c>
      <c r="C245" s="10" t="str">
        <f>IF(COUNTRY_INFO!C245=0," ",COUNTRY_INFO!C245)</f>
        <v>Wahil</v>
      </c>
      <c r="D245" s="11" t="str">
        <f>IF(OR(COUNTRY_INFO!$T$9:$T$1000="T1 (PZQ+ALB/MBD)",COUNTRY_INFO!$U$9:$U$1000="T1 (PZQ+ALB/MBD)"), "T1 (PZQ+ALB/MBD)", " ")</f>
        <v xml:space="preserve"> </v>
      </c>
      <c r="E245" s="289"/>
      <c r="F245" s="109"/>
      <c r="G245" s="56"/>
      <c r="H245" s="288"/>
      <c r="I245" s="288"/>
      <c r="J245" s="56"/>
      <c r="K245" s="11">
        <f t="shared" si="19"/>
        <v>0</v>
      </c>
      <c r="L245" s="56"/>
      <c r="M245" s="18"/>
      <c r="N245" s="59"/>
      <c r="O245" s="14">
        <f t="shared" si="20"/>
        <v>0</v>
      </c>
      <c r="P245" s="275" t="str">
        <f t="shared" si="21"/>
        <v xml:space="preserve"> </v>
      </c>
      <c r="Q245" s="230" t="str">
        <f t="shared" si="22"/>
        <v xml:space="preserve"> </v>
      </c>
      <c r="R245" s="275" t="str">
        <f t="shared" si="23"/>
        <v xml:space="preserve"> </v>
      </c>
      <c r="S245" s="230" t="str">
        <f t="shared" si="24"/>
        <v xml:space="preserve"> </v>
      </c>
    </row>
    <row r="246" spans="1:19" x14ac:dyDescent="0.2">
      <c r="A246" s="10" t="str">
        <f>IF(COUNTRY_INFO!A246=0," ",COUNTRY_INFO!A246)</f>
        <v>Ethiopia</v>
      </c>
      <c r="B246" s="10" t="str">
        <f>IF(COUNTRY_INFO!B246=0," ",COUNTRY_INFO!B246)</f>
        <v>GambellaAgnua II</v>
      </c>
      <c r="C246" s="10" t="str">
        <f>IF(COUNTRY_INFO!C246=0," ",COUNTRY_INFO!C246)</f>
        <v>Abobo</v>
      </c>
      <c r="D246" s="11" t="str">
        <f>IF(OR(COUNTRY_INFO!$T$9:$T$1000="T1 (PZQ+ALB/MBD)",COUNTRY_INFO!$U$9:$U$1000="T1 (PZQ+ALB/MBD)"), "T1 (PZQ+ALB/MBD)", " ")</f>
        <v>T1 (PZQ+ALB/MBD)</v>
      </c>
      <c r="E246" s="289" t="s">
        <v>1192</v>
      </c>
      <c r="F246" s="300">
        <f>'T2'!E246</f>
        <v>0</v>
      </c>
      <c r="G246" s="56"/>
      <c r="H246" s="288">
        <v>6667</v>
      </c>
      <c r="I246" s="288">
        <v>6667</v>
      </c>
      <c r="J246" s="56"/>
      <c r="K246" s="11">
        <f t="shared" si="19"/>
        <v>6667</v>
      </c>
      <c r="L246" s="56"/>
      <c r="M246" s="18">
        <v>5240</v>
      </c>
      <c r="N246" s="59"/>
      <c r="O246" s="14">
        <f t="shared" si="20"/>
        <v>5240</v>
      </c>
      <c r="P246" s="275" t="str">
        <f t="shared" si="21"/>
        <v xml:space="preserve"> </v>
      </c>
      <c r="Q246" s="293">
        <f t="shared" si="22"/>
        <v>78.596070196490174</v>
      </c>
      <c r="R246" s="275" t="str">
        <f t="shared" si="23"/>
        <v xml:space="preserve"> </v>
      </c>
      <c r="S246" s="293">
        <f t="shared" si="24"/>
        <v>78.596070196490174</v>
      </c>
    </row>
    <row r="247" spans="1:19" x14ac:dyDescent="0.2">
      <c r="A247" s="10" t="str">
        <f>IF(COUNTRY_INFO!A247=0," ",COUNTRY_INFO!A247)</f>
        <v>Ethiopia</v>
      </c>
      <c r="B247" s="10" t="str">
        <f>IF(COUNTRY_INFO!B247=0," ",COUNTRY_INFO!B247)</f>
        <v>GambellaAgnua II</v>
      </c>
      <c r="C247" s="10" t="str">
        <f>IF(COUNTRY_INFO!C247=0," ",COUNTRY_INFO!C247)</f>
        <v>Dimma</v>
      </c>
      <c r="D247" s="11" t="str">
        <f>IF(OR(COUNTRY_INFO!$T$9:$T$1000="T1 (PZQ+ALB/MBD)",COUNTRY_INFO!$U$9:$U$1000="T1 (PZQ+ALB/MBD)"), "T1 (PZQ+ALB/MBD)", " ")</f>
        <v xml:space="preserve"> </v>
      </c>
      <c r="E247" s="289"/>
      <c r="F247" s="109"/>
      <c r="G247" s="56"/>
      <c r="H247" s="288"/>
      <c r="I247" s="288"/>
      <c r="J247" s="56"/>
      <c r="K247" s="11">
        <f t="shared" si="19"/>
        <v>0</v>
      </c>
      <c r="L247" s="56"/>
      <c r="M247" s="18"/>
      <c r="N247" s="59"/>
      <c r="O247" s="14">
        <f t="shared" si="20"/>
        <v>0</v>
      </c>
      <c r="P247" s="275" t="str">
        <f t="shared" si="21"/>
        <v xml:space="preserve"> </v>
      </c>
      <c r="Q247" s="230" t="str">
        <f t="shared" si="22"/>
        <v xml:space="preserve"> </v>
      </c>
      <c r="R247" s="275" t="str">
        <f t="shared" si="23"/>
        <v xml:space="preserve"> </v>
      </c>
      <c r="S247" s="230" t="str">
        <f t="shared" si="24"/>
        <v xml:space="preserve"> </v>
      </c>
    </row>
    <row r="248" spans="1:19" x14ac:dyDescent="0.2">
      <c r="A248" s="10" t="str">
        <f>IF(COUNTRY_INFO!A248=0," ",COUNTRY_INFO!A248)</f>
        <v>Ethiopia</v>
      </c>
      <c r="B248" s="10" t="str">
        <f>IF(COUNTRY_INFO!B248=0," ",COUNTRY_INFO!B248)</f>
        <v>GambellaAgnua II</v>
      </c>
      <c r="C248" s="10" t="str">
        <f>IF(COUNTRY_INFO!C248=0," ",COUNTRY_INFO!C248)</f>
        <v>Gambella</v>
      </c>
      <c r="D248" s="11" t="str">
        <f>IF(OR(COUNTRY_INFO!$T$9:$T$1000="T1 (PZQ+ALB/MBD)",COUNTRY_INFO!$U$9:$U$1000="T1 (PZQ+ALB/MBD)"), "T1 (PZQ+ALB/MBD)", " ")</f>
        <v xml:space="preserve"> </v>
      </c>
      <c r="E248" s="289"/>
      <c r="F248" s="109"/>
      <c r="G248" s="56"/>
      <c r="H248" s="288"/>
      <c r="I248" s="288"/>
      <c r="J248" s="56"/>
      <c r="K248" s="11">
        <f t="shared" si="19"/>
        <v>0</v>
      </c>
      <c r="L248" s="56"/>
      <c r="M248" s="18"/>
      <c r="N248" s="59"/>
      <c r="O248" s="14">
        <f t="shared" si="20"/>
        <v>0</v>
      </c>
      <c r="P248" s="275" t="str">
        <f t="shared" si="21"/>
        <v xml:space="preserve"> </v>
      </c>
      <c r="Q248" s="230" t="str">
        <f t="shared" si="22"/>
        <v xml:space="preserve"> </v>
      </c>
      <c r="R248" s="275" t="str">
        <f t="shared" si="23"/>
        <v xml:space="preserve"> </v>
      </c>
      <c r="S248" s="230" t="str">
        <f t="shared" si="24"/>
        <v xml:space="preserve"> </v>
      </c>
    </row>
    <row r="249" spans="1:19" x14ac:dyDescent="0.2">
      <c r="A249" s="10" t="str">
        <f>IF(COUNTRY_INFO!A249=0," ",COUNTRY_INFO!A249)</f>
        <v>Ethiopia</v>
      </c>
      <c r="B249" s="10" t="str">
        <f>IF(COUNTRY_INFO!B249=0," ",COUNTRY_INFO!B249)</f>
        <v>GambellaAgnua II</v>
      </c>
      <c r="C249" s="10" t="str">
        <f>IF(COUNTRY_INFO!C249=0," ",COUNTRY_INFO!C249)</f>
        <v>Gog</v>
      </c>
      <c r="D249" s="11" t="str">
        <f>IF(OR(COUNTRY_INFO!$T$9:$T$1000="T1 (PZQ+ALB/MBD)",COUNTRY_INFO!$U$9:$U$1000="T1 (PZQ+ALB/MBD)"), "T1 (PZQ+ALB/MBD)", " ")</f>
        <v>T1 (PZQ+ALB/MBD)</v>
      </c>
      <c r="E249" s="289" t="s">
        <v>1192</v>
      </c>
      <c r="F249" s="300">
        <f>'T2'!E249</f>
        <v>0</v>
      </c>
      <c r="G249" s="56"/>
      <c r="H249" s="288">
        <v>6770</v>
      </c>
      <c r="I249" s="288">
        <v>6770</v>
      </c>
      <c r="J249" s="56"/>
      <c r="K249" s="11">
        <f t="shared" si="19"/>
        <v>6770</v>
      </c>
      <c r="L249" s="56"/>
      <c r="M249" s="18">
        <v>4989</v>
      </c>
      <c r="N249" s="59"/>
      <c r="O249" s="14">
        <f t="shared" si="20"/>
        <v>4989</v>
      </c>
      <c r="P249" s="275" t="str">
        <f t="shared" si="21"/>
        <v xml:space="preserve"> </v>
      </c>
      <c r="Q249" s="230">
        <f t="shared" si="22"/>
        <v>73.692762186115218</v>
      </c>
      <c r="R249" s="275" t="str">
        <f t="shared" si="23"/>
        <v xml:space="preserve"> </v>
      </c>
      <c r="S249" s="230">
        <f t="shared" si="24"/>
        <v>73.692762186115218</v>
      </c>
    </row>
    <row r="250" spans="1:19" x14ac:dyDescent="0.2">
      <c r="A250" s="10" t="str">
        <f>IF(COUNTRY_INFO!A250=0," ",COUNTRY_INFO!A250)</f>
        <v>Ethiopia</v>
      </c>
      <c r="B250" s="10" t="str">
        <f>IF(COUNTRY_INFO!B250=0," ",COUNTRY_INFO!B250)</f>
        <v>GambellaAgnua II</v>
      </c>
      <c r="C250" s="10" t="str">
        <f>IF(COUNTRY_INFO!C250=0," ",COUNTRY_INFO!C250)</f>
        <v>Jor</v>
      </c>
      <c r="D250" s="11" t="str">
        <f>IF(OR(COUNTRY_INFO!$T$9:$T$1000="T1 (PZQ+ALB/MBD)",COUNTRY_INFO!$U$9:$U$1000="T1 (PZQ+ALB/MBD)"), "T1 (PZQ+ALB/MBD)", " ")</f>
        <v>T1 (PZQ+ALB/MBD)</v>
      </c>
      <c r="E250" s="289" t="s">
        <v>1192</v>
      </c>
      <c r="F250" s="300">
        <f>'T2'!E250</f>
        <v>0</v>
      </c>
      <c r="G250" s="56"/>
      <c r="H250" s="288">
        <v>3566</v>
      </c>
      <c r="I250" s="288">
        <v>3566</v>
      </c>
      <c r="J250" s="56"/>
      <c r="K250" s="11">
        <f t="shared" si="19"/>
        <v>3566</v>
      </c>
      <c r="L250" s="56"/>
      <c r="M250" s="18">
        <v>2741</v>
      </c>
      <c r="N250" s="59"/>
      <c r="O250" s="14">
        <f t="shared" si="20"/>
        <v>2741</v>
      </c>
      <c r="P250" s="275" t="str">
        <f t="shared" si="21"/>
        <v xml:space="preserve"> </v>
      </c>
      <c r="Q250" s="293">
        <f t="shared" si="22"/>
        <v>76.864834548513741</v>
      </c>
      <c r="R250" s="275" t="str">
        <f t="shared" si="23"/>
        <v xml:space="preserve"> </v>
      </c>
      <c r="S250" s="293">
        <f t="shared" si="24"/>
        <v>76.864834548513741</v>
      </c>
    </row>
    <row r="251" spans="1:19" x14ac:dyDescent="0.2">
      <c r="A251" s="10" t="str">
        <f>IF(COUNTRY_INFO!A251=0," ",COUNTRY_INFO!A251)</f>
        <v>Ethiopia</v>
      </c>
      <c r="B251" s="10" t="str">
        <f>IF(COUNTRY_INFO!B251=0," ",COUNTRY_INFO!B251)</f>
        <v>GambellaGambella</v>
      </c>
      <c r="C251" s="10" t="str">
        <f>IF(COUNTRY_INFO!C251=0," ",COUNTRY_INFO!C251)</f>
        <v>Gambella Town</v>
      </c>
      <c r="D251" s="11" t="str">
        <f>IF(OR(COUNTRY_INFO!$T$9:$T$1000="T1 (PZQ+ALB/MBD)",COUNTRY_INFO!$U$9:$U$1000="T1 (PZQ+ALB/MBD)"), "T1 (PZQ+ALB/MBD)", " ")</f>
        <v xml:space="preserve"> </v>
      </c>
      <c r="E251" s="289"/>
      <c r="F251" s="109"/>
      <c r="G251" s="56"/>
      <c r="H251" s="288"/>
      <c r="I251" s="288"/>
      <c r="J251" s="56"/>
      <c r="K251" s="11">
        <f t="shared" si="19"/>
        <v>0</v>
      </c>
      <c r="L251" s="56"/>
      <c r="M251" s="18"/>
      <c r="N251" s="59"/>
      <c r="O251" s="14">
        <f t="shared" si="20"/>
        <v>0</v>
      </c>
      <c r="P251" s="275" t="str">
        <f t="shared" si="21"/>
        <v xml:space="preserve"> </v>
      </c>
      <c r="Q251" s="230" t="str">
        <f t="shared" si="22"/>
        <v xml:space="preserve"> </v>
      </c>
      <c r="R251" s="275" t="str">
        <f t="shared" si="23"/>
        <v xml:space="preserve"> </v>
      </c>
      <c r="S251" s="230" t="str">
        <f t="shared" si="24"/>
        <v xml:space="preserve"> </v>
      </c>
    </row>
    <row r="252" spans="1:19" x14ac:dyDescent="0.2">
      <c r="A252" s="10" t="str">
        <f>IF(COUNTRY_INFO!A252=0," ",COUNTRY_INFO!A252)</f>
        <v>Ethiopia</v>
      </c>
      <c r="B252" s="10" t="str">
        <f>IF(COUNTRY_INFO!B252=0," ",COUNTRY_INFO!B252)</f>
        <v>GambellaItang</v>
      </c>
      <c r="C252" s="10" t="str">
        <f>IF(COUNTRY_INFO!C252=0," ",COUNTRY_INFO!C252)</f>
        <v>Itang Special</v>
      </c>
      <c r="D252" s="11" t="str">
        <f>IF(OR(COUNTRY_INFO!$T$9:$T$1000="T1 (PZQ+ALB/MBD)",COUNTRY_INFO!$U$9:$U$1000="T1 (PZQ+ALB/MBD)"), "T1 (PZQ+ALB/MBD)", " ")</f>
        <v xml:space="preserve"> </v>
      </c>
      <c r="E252" s="289"/>
      <c r="F252" s="109"/>
      <c r="G252" s="56"/>
      <c r="H252" s="288"/>
      <c r="I252" s="288"/>
      <c r="J252" s="56"/>
      <c r="K252" s="11">
        <f t="shared" si="19"/>
        <v>0</v>
      </c>
      <c r="L252" s="56"/>
      <c r="M252" s="18"/>
      <c r="N252" s="59"/>
      <c r="O252" s="14">
        <f t="shared" si="20"/>
        <v>0</v>
      </c>
      <c r="P252" s="275" t="str">
        <f t="shared" si="21"/>
        <v xml:space="preserve"> </v>
      </c>
      <c r="Q252" s="230" t="str">
        <f t="shared" si="22"/>
        <v xml:space="preserve"> </v>
      </c>
      <c r="R252" s="275" t="str">
        <f t="shared" si="23"/>
        <v xml:space="preserve"> </v>
      </c>
      <c r="S252" s="230" t="str">
        <f t="shared" si="24"/>
        <v xml:space="preserve"> </v>
      </c>
    </row>
    <row r="253" spans="1:19" x14ac:dyDescent="0.2">
      <c r="A253" s="10" t="str">
        <f>IF(COUNTRY_INFO!A253=0," ",COUNTRY_INFO!A253)</f>
        <v>Ethiopia</v>
      </c>
      <c r="B253" s="10" t="str">
        <f>IF(COUNTRY_INFO!B253=0," ",COUNTRY_INFO!B253)</f>
        <v>GambellaMejang</v>
      </c>
      <c r="C253" s="10" t="str">
        <f>IF(COUNTRY_INFO!C253=0," ",COUNTRY_INFO!C253)</f>
        <v>Godere</v>
      </c>
      <c r="D253" s="11" t="str">
        <f>IF(OR(COUNTRY_INFO!$T$9:$T$1000="T1 (PZQ+ALB/MBD)",COUNTRY_INFO!$U$9:$U$1000="T1 (PZQ+ALB/MBD)"), "T1 (PZQ+ALB/MBD)", " ")</f>
        <v xml:space="preserve"> </v>
      </c>
      <c r="E253" s="289"/>
      <c r="F253" s="109"/>
      <c r="G253" s="56"/>
      <c r="H253" s="288"/>
      <c r="I253" s="288"/>
      <c r="J253" s="56"/>
      <c r="K253" s="11">
        <f t="shared" si="19"/>
        <v>0</v>
      </c>
      <c r="L253" s="56"/>
      <c r="M253" s="18"/>
      <c r="N253" s="59"/>
      <c r="O253" s="14">
        <f t="shared" si="20"/>
        <v>0</v>
      </c>
      <c r="P253" s="275" t="str">
        <f t="shared" si="21"/>
        <v xml:space="preserve"> </v>
      </c>
      <c r="Q253" s="230" t="str">
        <f t="shared" si="22"/>
        <v xml:space="preserve"> </v>
      </c>
      <c r="R253" s="275" t="str">
        <f t="shared" si="23"/>
        <v xml:space="preserve"> </v>
      </c>
      <c r="S253" s="230" t="str">
        <f t="shared" si="24"/>
        <v xml:space="preserve"> </v>
      </c>
    </row>
    <row r="254" spans="1:19" x14ac:dyDescent="0.2">
      <c r="A254" s="10" t="str">
        <f>IF(COUNTRY_INFO!A254=0," ",COUNTRY_INFO!A254)</f>
        <v>Ethiopia</v>
      </c>
      <c r="B254" s="10" t="str">
        <f>IF(COUNTRY_INFO!B254=0," ",COUNTRY_INFO!B254)</f>
        <v>GambellaMejang</v>
      </c>
      <c r="C254" s="10" t="str">
        <f>IF(COUNTRY_INFO!C254=0," ",COUNTRY_INFO!C254)</f>
        <v>Mengeshi</v>
      </c>
      <c r="D254" s="11" t="str">
        <f>IF(OR(COUNTRY_INFO!$T$9:$T$1000="T1 (PZQ+ALB/MBD)",COUNTRY_INFO!$U$9:$U$1000="T1 (PZQ+ALB/MBD)"), "T1 (PZQ+ALB/MBD)", " ")</f>
        <v xml:space="preserve"> </v>
      </c>
      <c r="E254" s="289"/>
      <c r="F254" s="109"/>
      <c r="G254" s="56"/>
      <c r="H254" s="288"/>
      <c r="I254" s="288"/>
      <c r="J254" s="56"/>
      <c r="K254" s="11">
        <f t="shared" si="19"/>
        <v>0</v>
      </c>
      <c r="L254" s="56"/>
      <c r="M254" s="18"/>
      <c r="N254" s="59"/>
      <c r="O254" s="14">
        <f t="shared" si="20"/>
        <v>0</v>
      </c>
      <c r="P254" s="275" t="str">
        <f t="shared" si="21"/>
        <v xml:space="preserve"> </v>
      </c>
      <c r="Q254" s="230" t="str">
        <f t="shared" si="22"/>
        <v xml:space="preserve"> </v>
      </c>
      <c r="R254" s="275" t="str">
        <f t="shared" si="23"/>
        <v xml:space="preserve"> </v>
      </c>
      <c r="S254" s="230" t="str">
        <f t="shared" si="24"/>
        <v xml:space="preserve"> </v>
      </c>
    </row>
    <row r="255" spans="1:19" x14ac:dyDescent="0.2">
      <c r="A255" s="10" t="str">
        <f>IF(COUNTRY_INFO!A255=0," ",COUNTRY_INFO!A255)</f>
        <v>Ethiopia</v>
      </c>
      <c r="B255" s="10" t="str">
        <f>IF(COUNTRY_INFO!B255=0," ",COUNTRY_INFO!B255)</f>
        <v>GambellaNuer II</v>
      </c>
      <c r="C255" s="10" t="str">
        <f>IF(COUNTRY_INFO!C255=0," ",COUNTRY_INFO!C255)</f>
        <v>Akobo</v>
      </c>
      <c r="D255" s="11" t="str">
        <f>IF(OR(COUNTRY_INFO!$T$9:$T$1000="T1 (PZQ+ALB/MBD)",COUNTRY_INFO!$U$9:$U$1000="T1 (PZQ+ALB/MBD)"), "T1 (PZQ+ALB/MBD)", " ")</f>
        <v>T1 (PZQ+ALB/MBD)</v>
      </c>
      <c r="E255" s="289" t="s">
        <v>1192</v>
      </c>
      <c r="F255" s="300">
        <f>'T2'!E255</f>
        <v>0</v>
      </c>
      <c r="G255" s="56"/>
      <c r="H255" s="288">
        <v>9928</v>
      </c>
      <c r="I255" s="288">
        <v>9928</v>
      </c>
      <c r="J255" s="56"/>
      <c r="K255" s="11">
        <f t="shared" si="19"/>
        <v>9928</v>
      </c>
      <c r="L255" s="56"/>
      <c r="M255" s="18">
        <v>9082</v>
      </c>
      <c r="N255" s="59"/>
      <c r="O255" s="14">
        <f t="shared" si="20"/>
        <v>9082</v>
      </c>
      <c r="P255" s="275" t="str">
        <f t="shared" si="21"/>
        <v xml:space="preserve"> </v>
      </c>
      <c r="Q255" s="293">
        <f t="shared" si="22"/>
        <v>91.478646253021751</v>
      </c>
      <c r="R255" s="275" t="str">
        <f t="shared" si="23"/>
        <v xml:space="preserve"> </v>
      </c>
      <c r="S255" s="293">
        <f t="shared" si="24"/>
        <v>91.478646253021751</v>
      </c>
    </row>
    <row r="256" spans="1:19" x14ac:dyDescent="0.2">
      <c r="A256" s="10" t="str">
        <f>IF(COUNTRY_INFO!A256=0," ",COUNTRY_INFO!A256)</f>
        <v>Ethiopia</v>
      </c>
      <c r="B256" s="10" t="str">
        <f>IF(COUNTRY_INFO!B256=0," ",COUNTRY_INFO!B256)</f>
        <v>GambellaNuer II</v>
      </c>
      <c r="C256" s="10" t="str">
        <f>IF(COUNTRY_INFO!C256=0," ",COUNTRY_INFO!C256)</f>
        <v>Jikow</v>
      </c>
      <c r="D256" s="11" t="str">
        <f>IF(OR(COUNTRY_INFO!$T$9:$T$1000="T1 (PZQ+ALB/MBD)",COUNTRY_INFO!$U$9:$U$1000="T1 (PZQ+ALB/MBD)"), "T1 (PZQ+ALB/MBD)", " ")</f>
        <v>T1 (PZQ+ALB/MBD)</v>
      </c>
      <c r="E256" s="289" t="s">
        <v>1192</v>
      </c>
      <c r="F256" s="300">
        <f>'T2'!E256</f>
        <v>0</v>
      </c>
      <c r="G256" s="56"/>
      <c r="H256" s="288">
        <v>7534</v>
      </c>
      <c r="I256" s="288">
        <v>7534</v>
      </c>
      <c r="J256" s="56"/>
      <c r="K256" s="11">
        <f t="shared" si="19"/>
        <v>7534</v>
      </c>
      <c r="L256" s="56"/>
      <c r="M256" s="18">
        <v>6469</v>
      </c>
      <c r="N256" s="59"/>
      <c r="O256" s="14">
        <f t="shared" si="20"/>
        <v>6469</v>
      </c>
      <c r="P256" s="275" t="str">
        <f t="shared" si="21"/>
        <v xml:space="preserve"> </v>
      </c>
      <c r="Q256" s="293">
        <f t="shared" si="22"/>
        <v>85.864082824528793</v>
      </c>
      <c r="R256" s="275" t="str">
        <f t="shared" si="23"/>
        <v xml:space="preserve"> </v>
      </c>
      <c r="S256" s="293">
        <f t="shared" si="24"/>
        <v>85.864082824528793</v>
      </c>
    </row>
    <row r="257" spans="1:19" x14ac:dyDescent="0.2">
      <c r="A257" s="10" t="str">
        <f>IF(COUNTRY_INFO!A257=0," ",COUNTRY_INFO!A257)</f>
        <v>Ethiopia</v>
      </c>
      <c r="B257" s="10" t="str">
        <f>IF(COUNTRY_INFO!B257=0," ",COUNTRY_INFO!B257)</f>
        <v>GambellaNuer II</v>
      </c>
      <c r="C257" s="10" t="str">
        <f>IF(COUNTRY_INFO!C257=0," ",COUNTRY_INFO!C257)</f>
        <v>Lare</v>
      </c>
      <c r="D257" s="11" t="str">
        <f>IF(OR(COUNTRY_INFO!$T$9:$T$1000="T1 (PZQ+ALB/MBD)",COUNTRY_INFO!$U$9:$U$1000="T1 (PZQ+ALB/MBD)"), "T1 (PZQ+ALB/MBD)", " ")</f>
        <v>T1 (PZQ+ALB/MBD)</v>
      </c>
      <c r="E257" s="289" t="s">
        <v>1192</v>
      </c>
      <c r="F257" s="300">
        <f>'T2'!E257</f>
        <v>0</v>
      </c>
      <c r="G257" s="56"/>
      <c r="H257" s="288">
        <v>12974</v>
      </c>
      <c r="I257" s="288">
        <v>12974</v>
      </c>
      <c r="J257" s="56"/>
      <c r="K257" s="11">
        <f t="shared" si="19"/>
        <v>12974</v>
      </c>
      <c r="L257" s="56"/>
      <c r="M257" s="18">
        <v>10403</v>
      </c>
      <c r="N257" s="59"/>
      <c r="O257" s="14">
        <f t="shared" si="20"/>
        <v>10403</v>
      </c>
      <c r="P257" s="275" t="str">
        <f t="shared" si="21"/>
        <v xml:space="preserve"> </v>
      </c>
      <c r="Q257" s="293">
        <f t="shared" si="22"/>
        <v>80.183443810698321</v>
      </c>
      <c r="R257" s="275" t="str">
        <f t="shared" si="23"/>
        <v xml:space="preserve"> </v>
      </c>
      <c r="S257" s="293">
        <f t="shared" si="24"/>
        <v>80.183443810698321</v>
      </c>
    </row>
    <row r="258" spans="1:19" x14ac:dyDescent="0.2">
      <c r="A258" s="10" t="str">
        <f>IF(COUNTRY_INFO!A258=0," ",COUNTRY_INFO!A258)</f>
        <v>Ethiopia</v>
      </c>
      <c r="B258" s="10" t="str">
        <f>IF(COUNTRY_INFO!B258=0," ",COUNTRY_INFO!B258)</f>
        <v>GambellaNuer II</v>
      </c>
      <c r="C258" s="10" t="str">
        <f>IF(COUNTRY_INFO!C258=0," ",COUNTRY_INFO!C258)</f>
        <v>Makuey</v>
      </c>
      <c r="D258" s="11" t="str">
        <f>IF(OR(COUNTRY_INFO!$T$9:$T$1000="T1 (PZQ+ALB/MBD)",COUNTRY_INFO!$U$9:$U$1000="T1 (PZQ+ALB/MBD)"), "T1 (PZQ+ALB/MBD)", " ")</f>
        <v>T1 (PZQ+ALB/MBD)</v>
      </c>
      <c r="E258" s="289" t="s">
        <v>1192</v>
      </c>
      <c r="F258" s="300">
        <f>'T2'!E258</f>
        <v>0</v>
      </c>
      <c r="G258" s="56"/>
      <c r="H258" s="288">
        <v>6418</v>
      </c>
      <c r="I258" s="288">
        <v>6418</v>
      </c>
      <c r="J258" s="56"/>
      <c r="K258" s="11">
        <f t="shared" si="19"/>
        <v>6418</v>
      </c>
      <c r="L258" s="56"/>
      <c r="M258" s="18">
        <v>5825</v>
      </c>
      <c r="N258" s="59"/>
      <c r="O258" s="14">
        <f t="shared" si="20"/>
        <v>5825</v>
      </c>
      <c r="P258" s="275" t="str">
        <f t="shared" si="21"/>
        <v xml:space="preserve"> </v>
      </c>
      <c r="Q258" s="293">
        <f t="shared" si="22"/>
        <v>90.76036148332814</v>
      </c>
      <c r="R258" s="275" t="str">
        <f t="shared" si="23"/>
        <v xml:space="preserve"> </v>
      </c>
      <c r="S258" s="293">
        <f t="shared" si="24"/>
        <v>90.76036148332814</v>
      </c>
    </row>
    <row r="259" spans="1:19" x14ac:dyDescent="0.2">
      <c r="A259" s="10" t="str">
        <f>IF(COUNTRY_INFO!A259=0," ",COUNTRY_INFO!A259)</f>
        <v>Ethiopia</v>
      </c>
      <c r="B259" s="10" t="str">
        <f>IF(COUNTRY_INFO!B259=0," ",COUNTRY_INFO!B259)</f>
        <v>GambellaNuer II</v>
      </c>
      <c r="C259" s="10" t="str">
        <f>IF(COUNTRY_INFO!C259=0," ",COUNTRY_INFO!C259)</f>
        <v>Wantuwa</v>
      </c>
      <c r="D259" s="11" t="str">
        <f>IF(OR(COUNTRY_INFO!$T$9:$T$1000="T1 (PZQ+ALB/MBD)",COUNTRY_INFO!$U$9:$U$1000="T1 (PZQ+ALB/MBD)"), "T1 (PZQ+ALB/MBD)", " ")</f>
        <v>T1 (PZQ+ALB/MBD)</v>
      </c>
      <c r="E259" s="289" t="s">
        <v>1192</v>
      </c>
      <c r="F259" s="300">
        <f>'T2'!E259</f>
        <v>0</v>
      </c>
      <c r="G259" s="56"/>
      <c r="H259" s="288">
        <v>8438</v>
      </c>
      <c r="I259" s="288">
        <v>8438</v>
      </c>
      <c r="J259" s="56"/>
      <c r="K259" s="11">
        <f t="shared" si="19"/>
        <v>8438</v>
      </c>
      <c r="L259" s="56"/>
      <c r="M259" s="18">
        <v>7309</v>
      </c>
      <c r="N259" s="59"/>
      <c r="O259" s="14">
        <f t="shared" si="20"/>
        <v>7309</v>
      </c>
      <c r="P259" s="275" t="str">
        <f t="shared" si="21"/>
        <v xml:space="preserve"> </v>
      </c>
      <c r="Q259" s="293">
        <f t="shared" si="22"/>
        <v>86.620052145058068</v>
      </c>
      <c r="R259" s="275" t="str">
        <f t="shared" si="23"/>
        <v xml:space="preserve"> </v>
      </c>
      <c r="S259" s="293">
        <f t="shared" si="24"/>
        <v>86.620052145058068</v>
      </c>
    </row>
    <row r="260" spans="1:19" x14ac:dyDescent="0.2">
      <c r="A260" s="10" t="str">
        <f>IF(COUNTRY_INFO!A260=0," ",COUNTRY_INFO!A260)</f>
        <v>Ethiopia</v>
      </c>
      <c r="B260" s="10" t="str">
        <f>IF(COUNTRY_INFO!B260=0," ",COUNTRY_INFO!B260)</f>
        <v>HarareHarare</v>
      </c>
      <c r="C260" s="10" t="str">
        <f>IF(COUNTRY_INFO!C260=0," ",COUNTRY_INFO!C260)</f>
        <v>Abadir</v>
      </c>
      <c r="D260" s="11" t="str">
        <f>IF(OR(COUNTRY_INFO!$T$9:$T$1000="T1 (PZQ+ALB/MBD)",COUNTRY_INFO!$U$9:$U$1000="T1 (PZQ+ALB/MBD)"), "T1 (PZQ+ALB/MBD)", " ")</f>
        <v xml:space="preserve"> </v>
      </c>
      <c r="E260" s="289"/>
      <c r="F260" s="109"/>
      <c r="G260" s="56"/>
      <c r="H260" s="288"/>
      <c r="I260" s="288"/>
      <c r="J260" s="56"/>
      <c r="K260" s="11">
        <f t="shared" si="19"/>
        <v>0</v>
      </c>
      <c r="L260" s="56"/>
      <c r="M260" s="18"/>
      <c r="N260" s="59"/>
      <c r="O260" s="14">
        <f t="shared" si="20"/>
        <v>0</v>
      </c>
      <c r="P260" s="275" t="str">
        <f t="shared" si="21"/>
        <v xml:space="preserve"> </v>
      </c>
      <c r="Q260" s="230" t="str">
        <f t="shared" si="22"/>
        <v xml:space="preserve"> </v>
      </c>
      <c r="R260" s="275" t="str">
        <f t="shared" si="23"/>
        <v xml:space="preserve"> </v>
      </c>
      <c r="S260" s="230" t="str">
        <f t="shared" si="24"/>
        <v xml:space="preserve"> </v>
      </c>
    </row>
    <row r="261" spans="1:19" x14ac:dyDescent="0.2">
      <c r="A261" s="10" t="str">
        <f>IF(COUNTRY_INFO!A261=0," ",COUNTRY_INFO!A261)</f>
        <v>Ethiopia</v>
      </c>
      <c r="B261" s="10" t="str">
        <f>IF(COUNTRY_INFO!B261=0," ",COUNTRY_INFO!B261)</f>
        <v>HarareHarare</v>
      </c>
      <c r="C261" s="10" t="str">
        <f>IF(COUNTRY_INFO!C261=0," ",COUNTRY_INFO!C261)</f>
        <v>Aboker</v>
      </c>
      <c r="D261" s="11" t="str">
        <f>IF(OR(COUNTRY_INFO!$T$9:$T$1000="T1 (PZQ+ALB/MBD)",COUNTRY_INFO!$U$9:$U$1000="T1 (PZQ+ALB/MBD)"), "T1 (PZQ+ALB/MBD)", " ")</f>
        <v xml:space="preserve"> </v>
      </c>
      <c r="E261" s="289"/>
      <c r="F261" s="109"/>
      <c r="G261" s="56"/>
      <c r="H261" s="288"/>
      <c r="I261" s="288"/>
      <c r="J261" s="56"/>
      <c r="K261" s="11">
        <f t="shared" si="19"/>
        <v>0</v>
      </c>
      <c r="L261" s="56"/>
      <c r="M261" s="18"/>
      <c r="N261" s="59"/>
      <c r="O261" s="14">
        <f t="shared" si="20"/>
        <v>0</v>
      </c>
      <c r="P261" s="275" t="str">
        <f t="shared" si="21"/>
        <v xml:space="preserve"> </v>
      </c>
      <c r="Q261" s="230" t="str">
        <f t="shared" si="22"/>
        <v xml:space="preserve"> </v>
      </c>
      <c r="R261" s="275" t="str">
        <f t="shared" si="23"/>
        <v xml:space="preserve"> </v>
      </c>
      <c r="S261" s="230" t="str">
        <f t="shared" si="24"/>
        <v xml:space="preserve"> </v>
      </c>
    </row>
    <row r="262" spans="1:19" x14ac:dyDescent="0.2">
      <c r="A262" s="10" t="str">
        <f>IF(COUNTRY_INFO!A262=0," ",COUNTRY_INFO!A262)</f>
        <v>Ethiopia</v>
      </c>
      <c r="B262" s="10" t="str">
        <f>IF(COUNTRY_INFO!B262=0," ",COUNTRY_INFO!B262)</f>
        <v>HarareHarare</v>
      </c>
      <c r="C262" s="10" t="str">
        <f>IF(COUNTRY_INFO!C262=0," ",COUNTRY_INFO!C262)</f>
        <v>Amir Nur</v>
      </c>
      <c r="D262" s="11" t="str">
        <f>IF(OR(COUNTRY_INFO!$T$9:$T$1000="T1 (PZQ+ALB/MBD)",COUNTRY_INFO!$U$9:$U$1000="T1 (PZQ+ALB/MBD)"), "T1 (PZQ+ALB/MBD)", " ")</f>
        <v xml:space="preserve"> </v>
      </c>
      <c r="E262" s="289"/>
      <c r="F262" s="109"/>
      <c r="G262" s="56"/>
      <c r="H262" s="288"/>
      <c r="I262" s="288"/>
      <c r="J262" s="56"/>
      <c r="K262" s="11">
        <f t="shared" si="19"/>
        <v>0</v>
      </c>
      <c r="L262" s="56"/>
      <c r="M262" s="18"/>
      <c r="N262" s="59"/>
      <c r="O262" s="14">
        <f t="shared" si="20"/>
        <v>0</v>
      </c>
      <c r="P262" s="275" t="str">
        <f t="shared" si="21"/>
        <v xml:space="preserve"> </v>
      </c>
      <c r="Q262" s="230" t="str">
        <f t="shared" si="22"/>
        <v xml:space="preserve"> </v>
      </c>
      <c r="R262" s="275" t="str">
        <f t="shared" si="23"/>
        <v xml:space="preserve"> </v>
      </c>
      <c r="S262" s="230" t="str">
        <f t="shared" si="24"/>
        <v xml:space="preserve"> </v>
      </c>
    </row>
    <row r="263" spans="1:19" x14ac:dyDescent="0.2">
      <c r="A263" s="10" t="str">
        <f>IF(COUNTRY_INFO!A263=0," ",COUNTRY_INFO!A263)</f>
        <v>Ethiopia</v>
      </c>
      <c r="B263" s="10" t="str">
        <f>IF(COUNTRY_INFO!B263=0," ",COUNTRY_INFO!B263)</f>
        <v>HarareHarare</v>
      </c>
      <c r="C263" s="10" t="str">
        <f>IF(COUNTRY_INFO!C263=0," ",COUNTRY_INFO!C263)</f>
        <v>Dire Teyara</v>
      </c>
      <c r="D263" s="11" t="str">
        <f>IF(OR(COUNTRY_INFO!$T$9:$T$1000="T1 (PZQ+ALB/MBD)",COUNTRY_INFO!$U$9:$U$1000="T1 (PZQ+ALB/MBD)"), "T1 (PZQ+ALB/MBD)", " ")</f>
        <v xml:space="preserve"> </v>
      </c>
      <c r="E263" s="289"/>
      <c r="F263" s="109"/>
      <c r="G263" s="56"/>
      <c r="H263" s="288"/>
      <c r="I263" s="288"/>
      <c r="J263" s="56"/>
      <c r="K263" s="11">
        <f t="shared" si="19"/>
        <v>0</v>
      </c>
      <c r="L263" s="56"/>
      <c r="M263" s="18"/>
      <c r="N263" s="59"/>
      <c r="O263" s="14">
        <f t="shared" si="20"/>
        <v>0</v>
      </c>
      <c r="P263" s="275" t="str">
        <f t="shared" si="21"/>
        <v xml:space="preserve"> </v>
      </c>
      <c r="Q263" s="230" t="str">
        <f t="shared" si="22"/>
        <v xml:space="preserve"> </v>
      </c>
      <c r="R263" s="275" t="str">
        <f t="shared" si="23"/>
        <v xml:space="preserve"> </v>
      </c>
      <c r="S263" s="230" t="str">
        <f t="shared" si="24"/>
        <v xml:space="preserve"> </v>
      </c>
    </row>
    <row r="264" spans="1:19" x14ac:dyDescent="0.2">
      <c r="A264" s="10" t="str">
        <f>IF(COUNTRY_INFO!A264=0," ",COUNTRY_INFO!A264)</f>
        <v>Ethiopia</v>
      </c>
      <c r="B264" s="10" t="str">
        <f>IF(COUNTRY_INFO!B264=0," ",COUNTRY_INFO!B264)</f>
        <v>HarareHarare</v>
      </c>
      <c r="C264" s="10" t="str">
        <f>IF(COUNTRY_INFO!C264=0," ",COUNTRY_INFO!C264)</f>
        <v>Erer</v>
      </c>
      <c r="D264" s="11" t="str">
        <f>IF(OR(COUNTRY_INFO!$T$9:$T$1000="T1 (PZQ+ALB/MBD)",COUNTRY_INFO!$U$9:$U$1000="T1 (PZQ+ALB/MBD)"), "T1 (PZQ+ALB/MBD)", " ")</f>
        <v>T1 (PZQ+ALB/MBD)</v>
      </c>
      <c r="E264" s="289" t="s">
        <v>1192</v>
      </c>
      <c r="F264" s="300">
        <f>'T2'!E264</f>
        <v>0</v>
      </c>
      <c r="G264" s="56"/>
      <c r="H264" s="288">
        <v>5385</v>
      </c>
      <c r="I264" s="288">
        <v>5385</v>
      </c>
      <c r="J264" s="56"/>
      <c r="K264" s="11">
        <f t="shared" si="19"/>
        <v>5385</v>
      </c>
      <c r="L264" s="56"/>
      <c r="M264" s="18">
        <v>5146</v>
      </c>
      <c r="N264" s="59"/>
      <c r="O264" s="14">
        <f t="shared" si="20"/>
        <v>5146</v>
      </c>
      <c r="P264" s="275" t="str">
        <f t="shared" si="21"/>
        <v xml:space="preserve"> </v>
      </c>
      <c r="Q264" s="293">
        <f t="shared" si="22"/>
        <v>95.561745589600747</v>
      </c>
      <c r="R264" s="275" t="str">
        <f t="shared" si="23"/>
        <v xml:space="preserve"> </v>
      </c>
      <c r="S264" s="293">
        <f t="shared" si="24"/>
        <v>95.561745589600747</v>
      </c>
    </row>
    <row r="265" spans="1:19" x14ac:dyDescent="0.2">
      <c r="A265" s="10" t="str">
        <f>IF(COUNTRY_INFO!A265=0," ",COUNTRY_INFO!A265)</f>
        <v>Ethiopia</v>
      </c>
      <c r="B265" s="10" t="str">
        <f>IF(COUNTRY_INFO!B265=0," ",COUNTRY_INFO!B265)</f>
        <v>HarareHarare</v>
      </c>
      <c r="C265" s="10" t="str">
        <f>IF(COUNTRY_INFO!C265=0," ",COUNTRY_INFO!C265)</f>
        <v>Hakim</v>
      </c>
      <c r="D265" s="11" t="str">
        <f>IF(OR(COUNTRY_INFO!$T$9:$T$1000="T1 (PZQ+ALB/MBD)",COUNTRY_INFO!$U$9:$U$1000="T1 (PZQ+ALB/MBD)"), "T1 (PZQ+ALB/MBD)", " ")</f>
        <v xml:space="preserve"> </v>
      </c>
      <c r="E265" s="289"/>
      <c r="F265" s="109"/>
      <c r="G265" s="56"/>
      <c r="H265" s="288"/>
      <c r="I265" s="288"/>
      <c r="J265" s="56"/>
      <c r="K265" s="11">
        <f t="shared" si="19"/>
        <v>0</v>
      </c>
      <c r="L265" s="56"/>
      <c r="M265" s="18"/>
      <c r="N265" s="59"/>
      <c r="O265" s="14">
        <f t="shared" si="20"/>
        <v>0</v>
      </c>
      <c r="P265" s="275" t="str">
        <f t="shared" si="21"/>
        <v xml:space="preserve"> </v>
      </c>
      <c r="Q265" s="230" t="str">
        <f t="shared" si="22"/>
        <v xml:space="preserve"> </v>
      </c>
      <c r="R265" s="275" t="str">
        <f t="shared" si="23"/>
        <v xml:space="preserve"> </v>
      </c>
      <c r="S265" s="230" t="str">
        <f t="shared" si="24"/>
        <v xml:space="preserve"> </v>
      </c>
    </row>
    <row r="266" spans="1:19" x14ac:dyDescent="0.2">
      <c r="A266" s="10" t="str">
        <f>IF(COUNTRY_INFO!A266=0," ",COUNTRY_INFO!A266)</f>
        <v>Ethiopia</v>
      </c>
      <c r="B266" s="10" t="str">
        <f>IF(COUNTRY_INFO!B266=0," ",COUNTRY_INFO!B266)</f>
        <v>HarareHarare</v>
      </c>
      <c r="C266" s="10" t="str">
        <f>IF(COUNTRY_INFO!C266=0," ",COUNTRY_INFO!C266)</f>
        <v>Jenela</v>
      </c>
      <c r="D266" s="11" t="str">
        <f>IF(OR(COUNTRY_INFO!$T$9:$T$1000="T1 (PZQ+ALB/MBD)",COUNTRY_INFO!$U$9:$U$1000="T1 (PZQ+ALB/MBD)"), "T1 (PZQ+ALB/MBD)", " ")</f>
        <v xml:space="preserve"> </v>
      </c>
      <c r="E266" s="289"/>
      <c r="F266" s="109"/>
      <c r="G266" s="56"/>
      <c r="H266" s="288"/>
      <c r="I266" s="288"/>
      <c r="J266" s="56"/>
      <c r="K266" s="11">
        <f t="shared" ref="K266:K329" si="25">MAX(H266:I266)+G266+J266</f>
        <v>0</v>
      </c>
      <c r="L266" s="56"/>
      <c r="M266" s="18"/>
      <c r="N266" s="59"/>
      <c r="O266" s="14">
        <f t="shared" ref="O266:O329" si="26">SUM(L266:N266)</f>
        <v>0</v>
      </c>
      <c r="P266" s="275" t="str">
        <f t="shared" ref="P266:P329" si="27">IF(G266&lt;&gt;0, IF(L266/G266*100=0, "-", L266/G266*100), " ")</f>
        <v xml:space="preserve"> </v>
      </c>
      <c r="Q266" s="230" t="str">
        <f t="shared" ref="Q266:Q329" si="28">IF(OR(I266&lt;&gt;0,H266&lt;&gt;0), IF(M266/MAX(H266,I266)*100=0, "-", M266/MAX(H266,I266)*100), " ")</f>
        <v xml:space="preserve"> </v>
      </c>
      <c r="R266" s="275" t="str">
        <f t="shared" ref="R266:R329" si="29">IF(J266&lt;&gt;0, IF(N266/J266*100=0, "-", N266/J266*100), " ")</f>
        <v xml:space="preserve"> </v>
      </c>
      <c r="S266" s="230" t="str">
        <f t="shared" ref="S266:S329" si="30">IF(K266&lt;&gt;0, IF(O266/K266*100=0, "-", O266/K266*100), " ")</f>
        <v xml:space="preserve"> </v>
      </c>
    </row>
    <row r="267" spans="1:19" x14ac:dyDescent="0.2">
      <c r="A267" s="10" t="str">
        <f>IF(COUNTRY_INFO!A267=0," ",COUNTRY_INFO!A267)</f>
        <v>Ethiopia</v>
      </c>
      <c r="B267" s="10" t="str">
        <f>IF(COUNTRY_INFO!B267=0," ",COUNTRY_INFO!B267)</f>
        <v>HarareHarare</v>
      </c>
      <c r="C267" s="10" t="str">
        <f>IF(COUNTRY_INFO!C267=0," ",COUNTRY_INFO!C267)</f>
        <v>Shenkor</v>
      </c>
      <c r="D267" s="11" t="str">
        <f>IF(OR(COUNTRY_INFO!$T$9:$T$1000="T1 (PZQ+ALB/MBD)",COUNTRY_INFO!$U$9:$U$1000="T1 (PZQ+ALB/MBD)"), "T1 (PZQ+ALB/MBD)", " ")</f>
        <v xml:space="preserve"> </v>
      </c>
      <c r="E267" s="289"/>
      <c r="F267" s="109"/>
      <c r="G267" s="56"/>
      <c r="H267" s="288"/>
      <c r="I267" s="288"/>
      <c r="J267" s="56"/>
      <c r="K267" s="11">
        <f t="shared" si="25"/>
        <v>0</v>
      </c>
      <c r="L267" s="56"/>
      <c r="M267" s="18"/>
      <c r="N267" s="59"/>
      <c r="O267" s="14">
        <f t="shared" si="26"/>
        <v>0</v>
      </c>
      <c r="P267" s="275" t="str">
        <f t="shared" si="27"/>
        <v xml:space="preserve"> </v>
      </c>
      <c r="Q267" s="230" t="str">
        <f t="shared" si="28"/>
        <v xml:space="preserve"> </v>
      </c>
      <c r="R267" s="275" t="str">
        <f t="shared" si="29"/>
        <v xml:space="preserve"> </v>
      </c>
      <c r="S267" s="230" t="str">
        <f t="shared" si="30"/>
        <v xml:space="preserve"> </v>
      </c>
    </row>
    <row r="268" spans="1:19" x14ac:dyDescent="0.2">
      <c r="A268" s="10" t="str">
        <f>IF(COUNTRY_INFO!A268=0," ",COUNTRY_INFO!A268)</f>
        <v>Ethiopia</v>
      </c>
      <c r="B268" s="10" t="str">
        <f>IF(COUNTRY_INFO!B268=0," ",COUNTRY_INFO!B268)</f>
        <v>HarareHarare</v>
      </c>
      <c r="C268" s="10" t="str">
        <f>IF(COUNTRY_INFO!C268=0," ",COUNTRY_INFO!C268)</f>
        <v>Sofi</v>
      </c>
      <c r="D268" s="11" t="str">
        <f>IF(OR(COUNTRY_INFO!$T$9:$T$1000="T1 (PZQ+ALB/MBD)",COUNTRY_INFO!$U$9:$U$1000="T1 (PZQ+ALB/MBD)"), "T1 (PZQ+ALB/MBD)", " ")</f>
        <v xml:space="preserve"> </v>
      </c>
      <c r="E268" s="289"/>
      <c r="F268" s="109"/>
      <c r="G268" s="56"/>
      <c r="H268" s="288"/>
      <c r="I268" s="288"/>
      <c r="J268" s="56"/>
      <c r="K268" s="11">
        <f t="shared" si="25"/>
        <v>0</v>
      </c>
      <c r="L268" s="56"/>
      <c r="M268" s="18"/>
      <c r="N268" s="59"/>
      <c r="O268" s="14">
        <f t="shared" si="26"/>
        <v>0</v>
      </c>
      <c r="P268" s="275" t="str">
        <f t="shared" si="27"/>
        <v xml:space="preserve"> </v>
      </c>
      <c r="Q268" s="230" t="str">
        <f t="shared" si="28"/>
        <v xml:space="preserve"> </v>
      </c>
      <c r="R268" s="275" t="str">
        <f t="shared" si="29"/>
        <v xml:space="preserve"> </v>
      </c>
      <c r="S268" s="230" t="str">
        <f t="shared" si="30"/>
        <v xml:space="preserve"> </v>
      </c>
    </row>
    <row r="269" spans="1:19" x14ac:dyDescent="0.2">
      <c r="A269" s="10" t="str">
        <f>IF(COUNTRY_INFO!A269=0," ",COUNTRY_INFO!A269)</f>
        <v>Ethiopia</v>
      </c>
      <c r="B269" s="10" t="str">
        <f>IF(COUNTRY_INFO!B269=0," ",COUNTRY_INFO!B269)</f>
        <v>Oromia Arsi</v>
      </c>
      <c r="C269" s="10" t="str">
        <f>IF(COUNTRY_INFO!C269=0," ",COUNTRY_INFO!C269)</f>
        <v>Amigna</v>
      </c>
      <c r="D269" s="11" t="str">
        <f>IF(OR(COUNTRY_INFO!$T$9:$T$1000="T1 (PZQ+ALB/MBD)",COUNTRY_INFO!$U$9:$U$1000="T1 (PZQ+ALB/MBD)"), "T1 (PZQ+ALB/MBD)", " ")</f>
        <v xml:space="preserve"> </v>
      </c>
      <c r="E269" s="289"/>
      <c r="F269" s="109"/>
      <c r="G269" s="56"/>
      <c r="H269" s="288"/>
      <c r="I269" s="288"/>
      <c r="J269" s="56"/>
      <c r="K269" s="11">
        <f t="shared" si="25"/>
        <v>0</v>
      </c>
      <c r="L269" s="56"/>
      <c r="M269" s="18"/>
      <c r="N269" s="59"/>
      <c r="O269" s="14">
        <f t="shared" si="26"/>
        <v>0</v>
      </c>
      <c r="P269" s="275" t="str">
        <f t="shared" si="27"/>
        <v xml:space="preserve"> </v>
      </c>
      <c r="Q269" s="230" t="str">
        <f t="shared" si="28"/>
        <v xml:space="preserve"> </v>
      </c>
      <c r="R269" s="275" t="str">
        <f t="shared" si="29"/>
        <v xml:space="preserve"> </v>
      </c>
      <c r="S269" s="230" t="str">
        <f t="shared" si="30"/>
        <v xml:space="preserve"> </v>
      </c>
    </row>
    <row r="270" spans="1:19" x14ac:dyDescent="0.2">
      <c r="A270" s="10" t="str">
        <f>IF(COUNTRY_INFO!A270=0," ",COUNTRY_INFO!A270)</f>
        <v>Ethiopia</v>
      </c>
      <c r="B270" s="10" t="str">
        <f>IF(COUNTRY_INFO!B270=0," ",COUNTRY_INFO!B270)</f>
        <v>Oromia Arsi</v>
      </c>
      <c r="C270" s="10" t="str">
        <f>IF(COUNTRY_INFO!C270=0," ",COUNTRY_INFO!C270)</f>
        <v>Aseko</v>
      </c>
      <c r="D270" s="11" t="str">
        <f>IF(OR(COUNTRY_INFO!$T$9:$T$1000="T1 (PZQ+ALB/MBD)",COUNTRY_INFO!$U$9:$U$1000="T1 (PZQ+ALB/MBD)"), "T1 (PZQ+ALB/MBD)", " ")</f>
        <v xml:space="preserve"> </v>
      </c>
      <c r="E270" s="289"/>
      <c r="F270" s="109"/>
      <c r="G270" s="56"/>
      <c r="H270" s="288"/>
      <c r="I270" s="288"/>
      <c r="J270" s="56"/>
      <c r="K270" s="11">
        <f t="shared" si="25"/>
        <v>0</v>
      </c>
      <c r="L270" s="56"/>
      <c r="M270" s="18"/>
      <c r="N270" s="59"/>
      <c r="O270" s="14">
        <f t="shared" si="26"/>
        <v>0</v>
      </c>
      <c r="P270" s="275" t="str">
        <f t="shared" si="27"/>
        <v xml:space="preserve"> </v>
      </c>
      <c r="Q270" s="230" t="str">
        <f t="shared" si="28"/>
        <v xml:space="preserve"> </v>
      </c>
      <c r="R270" s="275" t="str">
        <f t="shared" si="29"/>
        <v xml:space="preserve"> </v>
      </c>
      <c r="S270" s="230" t="str">
        <f t="shared" si="30"/>
        <v xml:space="preserve"> </v>
      </c>
    </row>
    <row r="271" spans="1:19" x14ac:dyDescent="0.2">
      <c r="A271" s="10" t="str">
        <f>IF(COUNTRY_INFO!A271=0," ",COUNTRY_INFO!A271)</f>
        <v>Ethiopia</v>
      </c>
      <c r="B271" s="10" t="str">
        <f>IF(COUNTRY_INFO!B271=0," ",COUNTRY_INFO!B271)</f>
        <v>Oromia Arsi</v>
      </c>
      <c r="C271" s="10" t="str">
        <f>IF(COUNTRY_INFO!C271=0," ",COUNTRY_INFO!C271)</f>
        <v>Assela Town</v>
      </c>
      <c r="D271" s="11" t="str">
        <f>IF(OR(COUNTRY_INFO!$T$9:$T$1000="T1 (PZQ+ALB/MBD)",COUNTRY_INFO!$U$9:$U$1000="T1 (PZQ+ALB/MBD)"), "T1 (PZQ+ALB/MBD)", " ")</f>
        <v xml:space="preserve"> </v>
      </c>
      <c r="E271" s="289"/>
      <c r="F271" s="109"/>
      <c r="G271" s="56"/>
      <c r="H271" s="288"/>
      <c r="I271" s="288"/>
      <c r="J271" s="56"/>
      <c r="K271" s="11">
        <f t="shared" si="25"/>
        <v>0</v>
      </c>
      <c r="L271" s="56"/>
      <c r="M271" s="18"/>
      <c r="N271" s="59"/>
      <c r="O271" s="14">
        <f t="shared" si="26"/>
        <v>0</v>
      </c>
      <c r="P271" s="275" t="str">
        <f t="shared" si="27"/>
        <v xml:space="preserve"> </v>
      </c>
      <c r="Q271" s="230" t="str">
        <f t="shared" si="28"/>
        <v xml:space="preserve"> </v>
      </c>
      <c r="R271" s="275" t="str">
        <f t="shared" si="29"/>
        <v xml:space="preserve"> </v>
      </c>
      <c r="S271" s="230" t="str">
        <f t="shared" si="30"/>
        <v xml:space="preserve"> </v>
      </c>
    </row>
    <row r="272" spans="1:19" x14ac:dyDescent="0.2">
      <c r="A272" s="10" t="str">
        <f>IF(COUNTRY_INFO!A272=0," ",COUNTRY_INFO!A272)</f>
        <v>Ethiopia</v>
      </c>
      <c r="B272" s="10" t="str">
        <f>IF(COUNTRY_INFO!B272=0," ",COUNTRY_INFO!B272)</f>
        <v>Oromia Arsi</v>
      </c>
      <c r="C272" s="10" t="str">
        <f>IF(COUNTRY_INFO!C272=0," ",COUNTRY_INFO!C272)</f>
        <v>Bale</v>
      </c>
      <c r="D272" s="11" t="str">
        <f>IF(OR(COUNTRY_INFO!$T$9:$T$1000="T1 (PZQ+ALB/MBD)",COUNTRY_INFO!$U$9:$U$1000="T1 (PZQ+ALB/MBD)"), "T1 (PZQ+ALB/MBD)", " ")</f>
        <v xml:space="preserve"> </v>
      </c>
      <c r="E272" s="289"/>
      <c r="F272" s="109"/>
      <c r="G272" s="56"/>
      <c r="H272" s="288"/>
      <c r="I272" s="288"/>
      <c r="J272" s="56"/>
      <c r="K272" s="11">
        <f t="shared" si="25"/>
        <v>0</v>
      </c>
      <c r="L272" s="56"/>
      <c r="M272" s="18"/>
      <c r="N272" s="59"/>
      <c r="O272" s="14">
        <f t="shared" si="26"/>
        <v>0</v>
      </c>
      <c r="P272" s="275" t="str">
        <f t="shared" si="27"/>
        <v xml:space="preserve"> </v>
      </c>
      <c r="Q272" s="230" t="str">
        <f t="shared" si="28"/>
        <v xml:space="preserve"> </v>
      </c>
      <c r="R272" s="275" t="str">
        <f t="shared" si="29"/>
        <v xml:space="preserve"> </v>
      </c>
      <c r="S272" s="230" t="str">
        <f t="shared" si="30"/>
        <v xml:space="preserve"> </v>
      </c>
    </row>
    <row r="273" spans="1:19" x14ac:dyDescent="0.2">
      <c r="A273" s="10" t="str">
        <f>IF(COUNTRY_INFO!A273=0," ",COUNTRY_INFO!A273)</f>
        <v>Ethiopia</v>
      </c>
      <c r="B273" s="10" t="str">
        <f>IF(COUNTRY_INFO!B273=0," ",COUNTRY_INFO!B273)</f>
        <v>Oromia Arsi</v>
      </c>
      <c r="C273" s="10" t="str">
        <f>IF(COUNTRY_INFO!C273=0," ",COUNTRY_INFO!C273)</f>
        <v>Bekoji Town</v>
      </c>
      <c r="D273" s="11" t="str">
        <f>IF(OR(COUNTRY_INFO!$T$9:$T$1000="T1 (PZQ+ALB/MBD)",COUNTRY_INFO!$U$9:$U$1000="T1 (PZQ+ALB/MBD)"), "T1 (PZQ+ALB/MBD)", " ")</f>
        <v xml:space="preserve"> </v>
      </c>
      <c r="E273" s="289"/>
      <c r="F273" s="109"/>
      <c r="G273" s="56"/>
      <c r="H273" s="288"/>
      <c r="I273" s="288"/>
      <c r="J273" s="56"/>
      <c r="K273" s="11">
        <f t="shared" si="25"/>
        <v>0</v>
      </c>
      <c r="L273" s="56"/>
      <c r="M273" s="18"/>
      <c r="N273" s="59"/>
      <c r="O273" s="14">
        <f t="shared" si="26"/>
        <v>0</v>
      </c>
      <c r="P273" s="275" t="str">
        <f t="shared" si="27"/>
        <v xml:space="preserve"> </v>
      </c>
      <c r="Q273" s="230" t="str">
        <f t="shared" si="28"/>
        <v xml:space="preserve"> </v>
      </c>
      <c r="R273" s="275" t="str">
        <f t="shared" si="29"/>
        <v xml:space="preserve"> </v>
      </c>
      <c r="S273" s="230" t="str">
        <f t="shared" si="30"/>
        <v xml:space="preserve"> </v>
      </c>
    </row>
    <row r="274" spans="1:19" x14ac:dyDescent="0.2">
      <c r="A274" s="10" t="str">
        <f>IF(COUNTRY_INFO!A274=0," ",COUNTRY_INFO!A274)</f>
        <v>Ethiopia</v>
      </c>
      <c r="B274" s="10" t="str">
        <f>IF(COUNTRY_INFO!B274=0," ",COUNTRY_INFO!B274)</f>
        <v>Oromia Arsi</v>
      </c>
      <c r="C274" s="10" t="str">
        <f>IF(COUNTRY_INFO!C274=0," ",COUNTRY_INFO!C274)</f>
        <v>Chole</v>
      </c>
      <c r="D274" s="11" t="str">
        <f>IF(OR(COUNTRY_INFO!$T$9:$T$1000="T1 (PZQ+ALB/MBD)",COUNTRY_INFO!$U$9:$U$1000="T1 (PZQ+ALB/MBD)"), "T1 (PZQ+ALB/MBD)", " ")</f>
        <v xml:space="preserve"> </v>
      </c>
      <c r="E274" s="289"/>
      <c r="F274" s="109"/>
      <c r="G274" s="56"/>
      <c r="H274" s="288"/>
      <c r="I274" s="288"/>
      <c r="J274" s="56"/>
      <c r="K274" s="11">
        <f t="shared" si="25"/>
        <v>0</v>
      </c>
      <c r="L274" s="56"/>
      <c r="M274" s="18"/>
      <c r="N274" s="59"/>
      <c r="O274" s="14">
        <f t="shared" si="26"/>
        <v>0</v>
      </c>
      <c r="P274" s="275" t="str">
        <f t="shared" si="27"/>
        <v xml:space="preserve"> </v>
      </c>
      <c r="Q274" s="230" t="str">
        <f t="shared" si="28"/>
        <v xml:space="preserve"> </v>
      </c>
      <c r="R274" s="275" t="str">
        <f t="shared" si="29"/>
        <v xml:space="preserve"> </v>
      </c>
      <c r="S274" s="230" t="str">
        <f t="shared" si="30"/>
        <v xml:space="preserve"> </v>
      </c>
    </row>
    <row r="275" spans="1:19" x14ac:dyDescent="0.2">
      <c r="A275" s="10" t="str">
        <f>IF(COUNTRY_INFO!A275=0," ",COUNTRY_INFO!A275)</f>
        <v>Ethiopia</v>
      </c>
      <c r="B275" s="10" t="str">
        <f>IF(COUNTRY_INFO!B275=0," ",COUNTRY_INFO!B275)</f>
        <v>Oromia Arsi</v>
      </c>
      <c r="C275" s="10" t="str">
        <f>IF(COUNTRY_INFO!C275=0," ",COUNTRY_INFO!C275)</f>
        <v>Digeluna Tijo</v>
      </c>
      <c r="D275" s="11" t="str">
        <f>IF(OR(COUNTRY_INFO!$T$9:$T$1000="T1 (PZQ+ALB/MBD)",COUNTRY_INFO!$U$9:$U$1000="T1 (PZQ+ALB/MBD)"), "T1 (PZQ+ALB/MBD)", " ")</f>
        <v xml:space="preserve"> </v>
      </c>
      <c r="E275" s="289"/>
      <c r="F275" s="109"/>
      <c r="G275" s="56"/>
      <c r="H275" s="288"/>
      <c r="I275" s="288"/>
      <c r="J275" s="56"/>
      <c r="K275" s="11">
        <f t="shared" si="25"/>
        <v>0</v>
      </c>
      <c r="L275" s="56"/>
      <c r="M275" s="18"/>
      <c r="N275" s="59"/>
      <c r="O275" s="14">
        <f t="shared" si="26"/>
        <v>0</v>
      </c>
      <c r="P275" s="275" t="str">
        <f t="shared" si="27"/>
        <v xml:space="preserve"> </v>
      </c>
      <c r="Q275" s="230" t="str">
        <f t="shared" si="28"/>
        <v xml:space="preserve"> </v>
      </c>
      <c r="R275" s="275" t="str">
        <f t="shared" si="29"/>
        <v xml:space="preserve"> </v>
      </c>
      <c r="S275" s="230" t="str">
        <f t="shared" si="30"/>
        <v xml:space="preserve"> </v>
      </c>
    </row>
    <row r="276" spans="1:19" x14ac:dyDescent="0.2">
      <c r="A276" s="10" t="str">
        <f>IF(COUNTRY_INFO!A276=0," ",COUNTRY_INFO!A276)</f>
        <v>Ethiopia</v>
      </c>
      <c r="B276" s="10" t="str">
        <f>IF(COUNTRY_INFO!B276=0," ",COUNTRY_INFO!B276)</f>
        <v>Oromia Arsi</v>
      </c>
      <c r="C276" s="10" t="str">
        <f>IF(COUNTRY_INFO!C276=0," ",COUNTRY_INFO!C276)</f>
        <v>Diksis</v>
      </c>
      <c r="D276" s="11" t="str">
        <f>IF(OR(COUNTRY_INFO!$T$9:$T$1000="T1 (PZQ+ALB/MBD)",COUNTRY_INFO!$U$9:$U$1000="T1 (PZQ+ALB/MBD)"), "T1 (PZQ+ALB/MBD)", " ")</f>
        <v xml:space="preserve"> </v>
      </c>
      <c r="E276" s="289"/>
      <c r="F276" s="109"/>
      <c r="G276" s="56"/>
      <c r="H276" s="288"/>
      <c r="I276" s="288"/>
      <c r="J276" s="56"/>
      <c r="K276" s="11">
        <f t="shared" si="25"/>
        <v>0</v>
      </c>
      <c r="L276" s="56"/>
      <c r="M276" s="18"/>
      <c r="N276" s="59"/>
      <c r="O276" s="14">
        <f t="shared" si="26"/>
        <v>0</v>
      </c>
      <c r="P276" s="275" t="str">
        <f t="shared" si="27"/>
        <v xml:space="preserve"> </v>
      </c>
      <c r="Q276" s="230" t="str">
        <f t="shared" si="28"/>
        <v xml:space="preserve"> </v>
      </c>
      <c r="R276" s="275" t="str">
        <f t="shared" si="29"/>
        <v xml:space="preserve"> </v>
      </c>
      <c r="S276" s="230" t="str">
        <f t="shared" si="30"/>
        <v xml:space="preserve"> </v>
      </c>
    </row>
    <row r="277" spans="1:19" x14ac:dyDescent="0.2">
      <c r="A277" s="10" t="str">
        <f>IF(COUNTRY_INFO!A277=0," ",COUNTRY_INFO!A277)</f>
        <v>Ethiopia</v>
      </c>
      <c r="B277" s="10" t="str">
        <f>IF(COUNTRY_INFO!B277=0," ",COUNTRY_INFO!B277)</f>
        <v>Oromia Arsi</v>
      </c>
      <c r="C277" s="10" t="str">
        <f>IF(COUNTRY_INFO!C277=0," ",COUNTRY_INFO!C277)</f>
        <v>Dodota</v>
      </c>
      <c r="D277" s="11" t="str">
        <f>IF(OR(COUNTRY_INFO!$T$9:$T$1000="T1 (PZQ+ALB/MBD)",COUNTRY_INFO!$U$9:$U$1000="T1 (PZQ+ALB/MBD)"), "T1 (PZQ+ALB/MBD)", " ")</f>
        <v xml:space="preserve"> </v>
      </c>
      <c r="E277" s="289"/>
      <c r="F277" s="109"/>
      <c r="G277" s="56"/>
      <c r="H277" s="288"/>
      <c r="I277" s="288"/>
      <c r="J277" s="56"/>
      <c r="K277" s="11">
        <f t="shared" si="25"/>
        <v>0</v>
      </c>
      <c r="L277" s="56"/>
      <c r="M277" s="18"/>
      <c r="N277" s="59"/>
      <c r="O277" s="14">
        <f t="shared" si="26"/>
        <v>0</v>
      </c>
      <c r="P277" s="275" t="str">
        <f t="shared" si="27"/>
        <v xml:space="preserve"> </v>
      </c>
      <c r="Q277" s="230" t="str">
        <f t="shared" si="28"/>
        <v xml:space="preserve"> </v>
      </c>
      <c r="R277" s="275" t="str">
        <f t="shared" si="29"/>
        <v xml:space="preserve"> </v>
      </c>
      <c r="S277" s="230" t="str">
        <f t="shared" si="30"/>
        <v xml:space="preserve"> </v>
      </c>
    </row>
    <row r="278" spans="1:19" x14ac:dyDescent="0.2">
      <c r="A278" s="10" t="str">
        <f>IF(COUNTRY_INFO!A278=0," ",COUNTRY_INFO!A278)</f>
        <v>Ethiopia</v>
      </c>
      <c r="B278" s="10" t="str">
        <f>IF(COUNTRY_INFO!B278=0," ",COUNTRY_INFO!B278)</f>
        <v>Oromia Arsi</v>
      </c>
      <c r="C278" s="10" t="str">
        <f>IF(COUNTRY_INFO!C278=0," ",COUNTRY_INFO!C278)</f>
        <v>Enkelo Wabe</v>
      </c>
      <c r="D278" s="11" t="str">
        <f>IF(OR(COUNTRY_INFO!$T$9:$T$1000="T1 (PZQ+ALB/MBD)",COUNTRY_INFO!$U$9:$U$1000="T1 (PZQ+ALB/MBD)"), "T1 (PZQ+ALB/MBD)", " ")</f>
        <v xml:space="preserve"> </v>
      </c>
      <c r="E278" s="289"/>
      <c r="F278" s="109"/>
      <c r="G278" s="56"/>
      <c r="H278" s="288"/>
      <c r="I278" s="288"/>
      <c r="J278" s="56"/>
      <c r="K278" s="11">
        <f t="shared" si="25"/>
        <v>0</v>
      </c>
      <c r="L278" s="56"/>
      <c r="M278" s="18"/>
      <c r="N278" s="59"/>
      <c r="O278" s="14">
        <f t="shared" si="26"/>
        <v>0</v>
      </c>
      <c r="P278" s="275" t="str">
        <f t="shared" si="27"/>
        <v xml:space="preserve"> </v>
      </c>
      <c r="Q278" s="230" t="str">
        <f t="shared" si="28"/>
        <v xml:space="preserve"> </v>
      </c>
      <c r="R278" s="275" t="str">
        <f t="shared" si="29"/>
        <v xml:space="preserve"> </v>
      </c>
      <c r="S278" s="230" t="str">
        <f t="shared" si="30"/>
        <v xml:space="preserve"> </v>
      </c>
    </row>
    <row r="279" spans="1:19" x14ac:dyDescent="0.2">
      <c r="A279" s="10" t="str">
        <f>IF(COUNTRY_INFO!A279=0," ",COUNTRY_INFO!A279)</f>
        <v>Ethiopia</v>
      </c>
      <c r="B279" s="10" t="str">
        <f>IF(COUNTRY_INFO!B279=0," ",COUNTRY_INFO!B279)</f>
        <v>Oromia Arsi</v>
      </c>
      <c r="C279" s="10" t="str">
        <f>IF(COUNTRY_INFO!C279=0," ",COUNTRY_INFO!C279)</f>
        <v>Gololcha</v>
      </c>
      <c r="D279" s="11" t="str">
        <f>IF(OR(COUNTRY_INFO!$T$9:$T$1000="T1 (PZQ+ALB/MBD)",COUNTRY_INFO!$U$9:$U$1000="T1 (PZQ+ALB/MBD)"), "T1 (PZQ+ALB/MBD)", " ")</f>
        <v>T1 (PZQ+ALB/MBD)</v>
      </c>
      <c r="E279" s="289" t="s">
        <v>1192</v>
      </c>
      <c r="F279" s="109"/>
      <c r="G279" s="56"/>
      <c r="H279" s="295">
        <v>71475</v>
      </c>
      <c r="I279" s="288">
        <v>71475</v>
      </c>
      <c r="J279" s="56"/>
      <c r="K279" s="11">
        <f t="shared" si="25"/>
        <v>71475</v>
      </c>
      <c r="L279" s="56"/>
      <c r="M279" s="18">
        <v>69929</v>
      </c>
      <c r="N279" s="59"/>
      <c r="O279" s="14">
        <f t="shared" si="26"/>
        <v>69929</v>
      </c>
      <c r="P279" s="275" t="str">
        <f t="shared" si="27"/>
        <v xml:space="preserve"> </v>
      </c>
      <c r="Q279" s="293">
        <f t="shared" si="28"/>
        <v>97.837005946135008</v>
      </c>
      <c r="R279" s="275" t="str">
        <f t="shared" si="29"/>
        <v xml:space="preserve"> </v>
      </c>
      <c r="S279" s="293">
        <f t="shared" si="30"/>
        <v>97.837005946135008</v>
      </c>
    </row>
    <row r="280" spans="1:19" x14ac:dyDescent="0.2">
      <c r="A280" s="10" t="str">
        <f>IF(COUNTRY_INFO!A280=0," ",COUNTRY_INFO!A280)</f>
        <v>Ethiopia</v>
      </c>
      <c r="B280" s="10" t="str">
        <f>IF(COUNTRY_INFO!B280=0," ",COUNTRY_INFO!B280)</f>
        <v>Oromia Arsi</v>
      </c>
      <c r="C280" s="10" t="str">
        <f>IF(COUNTRY_INFO!C280=0," ",COUNTRY_INFO!C280)</f>
        <v>Guna</v>
      </c>
      <c r="D280" s="11" t="str">
        <f>IF(OR(COUNTRY_INFO!$T$9:$T$1000="T1 (PZQ+ALB/MBD)",COUNTRY_INFO!$U$9:$U$1000="T1 (PZQ+ALB/MBD)"), "T1 (PZQ+ALB/MBD)", " ")</f>
        <v xml:space="preserve"> </v>
      </c>
      <c r="E280" s="289"/>
      <c r="F280" s="109"/>
      <c r="G280" s="56"/>
      <c r="H280" s="288"/>
      <c r="I280" s="288"/>
      <c r="J280" s="56"/>
      <c r="K280" s="11">
        <f t="shared" si="25"/>
        <v>0</v>
      </c>
      <c r="L280" s="56"/>
      <c r="M280" s="18"/>
      <c r="N280" s="59"/>
      <c r="O280" s="14">
        <f t="shared" si="26"/>
        <v>0</v>
      </c>
      <c r="P280" s="275" t="str">
        <f t="shared" si="27"/>
        <v xml:space="preserve"> </v>
      </c>
      <c r="Q280" s="230" t="str">
        <f t="shared" si="28"/>
        <v xml:space="preserve"> </v>
      </c>
      <c r="R280" s="275" t="str">
        <f t="shared" si="29"/>
        <v xml:space="preserve"> </v>
      </c>
      <c r="S280" s="230" t="str">
        <f t="shared" si="30"/>
        <v xml:space="preserve"> </v>
      </c>
    </row>
    <row r="281" spans="1:19" x14ac:dyDescent="0.2">
      <c r="A281" s="10" t="str">
        <f>IF(COUNTRY_INFO!A281=0," ",COUNTRY_INFO!A281)</f>
        <v>Ethiopia</v>
      </c>
      <c r="B281" s="10" t="str">
        <f>IF(COUNTRY_INFO!B281=0," ",COUNTRY_INFO!B281)</f>
        <v>Oromia Arsi</v>
      </c>
      <c r="C281" s="10" t="str">
        <f>IF(COUNTRY_INFO!C281=0," ",COUNTRY_INFO!C281)</f>
        <v>Hetosa</v>
      </c>
      <c r="D281" s="11" t="str">
        <f>IF(OR(COUNTRY_INFO!$T$9:$T$1000="T1 (PZQ+ALB/MBD)",COUNTRY_INFO!$U$9:$U$1000="T1 (PZQ+ALB/MBD)"), "T1 (PZQ+ALB/MBD)", " ")</f>
        <v xml:space="preserve"> </v>
      </c>
      <c r="E281" s="289"/>
      <c r="F281" s="109"/>
      <c r="G281" s="56"/>
      <c r="H281" s="288"/>
      <c r="I281" s="288"/>
      <c r="J281" s="56"/>
      <c r="K281" s="11">
        <f t="shared" si="25"/>
        <v>0</v>
      </c>
      <c r="L281" s="56"/>
      <c r="M281" s="18"/>
      <c r="N281" s="59"/>
      <c r="O281" s="14">
        <f t="shared" si="26"/>
        <v>0</v>
      </c>
      <c r="P281" s="275" t="str">
        <f t="shared" si="27"/>
        <v xml:space="preserve"> </v>
      </c>
      <c r="Q281" s="230" t="str">
        <f t="shared" si="28"/>
        <v xml:space="preserve"> </v>
      </c>
      <c r="R281" s="275" t="str">
        <f t="shared" si="29"/>
        <v xml:space="preserve"> </v>
      </c>
      <c r="S281" s="230" t="str">
        <f t="shared" si="30"/>
        <v xml:space="preserve"> </v>
      </c>
    </row>
    <row r="282" spans="1:19" x14ac:dyDescent="0.2">
      <c r="A282" s="10" t="str">
        <f>IF(COUNTRY_INFO!A282=0," ",COUNTRY_INFO!A282)</f>
        <v>Ethiopia</v>
      </c>
      <c r="B282" s="10" t="str">
        <f>IF(COUNTRY_INFO!B282=0," ",COUNTRY_INFO!B282)</f>
        <v>Oromia Arsi</v>
      </c>
      <c r="C282" s="10" t="str">
        <f>IF(COUNTRY_INFO!C282=0," ",COUNTRY_INFO!C282)</f>
        <v>Jeju</v>
      </c>
      <c r="D282" s="11" t="str">
        <f>IF(OR(COUNTRY_INFO!$T$9:$T$1000="T1 (PZQ+ALB/MBD)",COUNTRY_INFO!$U$9:$U$1000="T1 (PZQ+ALB/MBD)"), "T1 (PZQ+ALB/MBD)", " ")</f>
        <v xml:space="preserve"> </v>
      </c>
      <c r="E282" s="289"/>
      <c r="F282" s="109"/>
      <c r="G282" s="56"/>
      <c r="H282" s="288"/>
      <c r="I282" s="288"/>
      <c r="J282" s="56"/>
      <c r="K282" s="11">
        <f t="shared" si="25"/>
        <v>0</v>
      </c>
      <c r="L282" s="56"/>
      <c r="M282" s="18"/>
      <c r="N282" s="59"/>
      <c r="O282" s="14">
        <f t="shared" si="26"/>
        <v>0</v>
      </c>
      <c r="P282" s="275" t="str">
        <f t="shared" si="27"/>
        <v xml:space="preserve"> </v>
      </c>
      <c r="Q282" s="230" t="str">
        <f t="shared" si="28"/>
        <v xml:space="preserve"> </v>
      </c>
      <c r="R282" s="275" t="str">
        <f t="shared" si="29"/>
        <v xml:space="preserve"> </v>
      </c>
      <c r="S282" s="230" t="str">
        <f t="shared" si="30"/>
        <v xml:space="preserve"> </v>
      </c>
    </row>
    <row r="283" spans="1:19" x14ac:dyDescent="0.2">
      <c r="A283" s="10" t="str">
        <f>IF(COUNTRY_INFO!A283=0," ",COUNTRY_INFO!A283)</f>
        <v>Ethiopia</v>
      </c>
      <c r="B283" s="10" t="str">
        <f>IF(COUNTRY_INFO!B283=0," ",COUNTRY_INFO!B283)</f>
        <v>Oromia Arsi</v>
      </c>
      <c r="C283" s="10" t="str">
        <f>IF(COUNTRY_INFO!C283=0," ",COUNTRY_INFO!C283)</f>
        <v>Limuna bilbilo</v>
      </c>
      <c r="D283" s="11" t="str">
        <f>IF(OR(COUNTRY_INFO!$T$9:$T$1000="T1 (PZQ+ALB/MBD)",COUNTRY_INFO!$U$9:$U$1000="T1 (PZQ+ALB/MBD)"), "T1 (PZQ+ALB/MBD)", " ")</f>
        <v xml:space="preserve"> </v>
      </c>
      <c r="E283" s="289"/>
      <c r="F283" s="109"/>
      <c r="G283" s="56"/>
      <c r="H283" s="288"/>
      <c r="I283" s="288"/>
      <c r="J283" s="56"/>
      <c r="K283" s="11">
        <f t="shared" si="25"/>
        <v>0</v>
      </c>
      <c r="L283" s="56"/>
      <c r="M283" s="18"/>
      <c r="N283" s="59"/>
      <c r="O283" s="14">
        <f t="shared" si="26"/>
        <v>0</v>
      </c>
      <c r="P283" s="275" t="str">
        <f t="shared" si="27"/>
        <v xml:space="preserve"> </v>
      </c>
      <c r="Q283" s="230" t="str">
        <f t="shared" si="28"/>
        <v xml:space="preserve"> </v>
      </c>
      <c r="R283" s="275" t="str">
        <f t="shared" si="29"/>
        <v xml:space="preserve"> </v>
      </c>
      <c r="S283" s="230" t="str">
        <f t="shared" si="30"/>
        <v xml:space="preserve"> </v>
      </c>
    </row>
    <row r="284" spans="1:19" x14ac:dyDescent="0.2">
      <c r="A284" s="10" t="str">
        <f>IF(COUNTRY_INFO!A284=0," ",COUNTRY_INFO!A284)</f>
        <v>Ethiopia</v>
      </c>
      <c r="B284" s="10" t="str">
        <f>IF(COUNTRY_INFO!B284=0," ",COUNTRY_INFO!B284)</f>
        <v>Oromia Arsi</v>
      </c>
      <c r="C284" s="10" t="str">
        <f>IF(COUNTRY_INFO!C284=0," ",COUNTRY_INFO!C284)</f>
        <v>Lode hetosa</v>
      </c>
      <c r="D284" s="11" t="str">
        <f>IF(OR(COUNTRY_INFO!$T$9:$T$1000="T1 (PZQ+ALB/MBD)",COUNTRY_INFO!$U$9:$U$1000="T1 (PZQ+ALB/MBD)"), "T1 (PZQ+ALB/MBD)", " ")</f>
        <v xml:space="preserve"> </v>
      </c>
      <c r="E284" s="289"/>
      <c r="F284" s="109"/>
      <c r="G284" s="56"/>
      <c r="H284" s="288"/>
      <c r="I284" s="288"/>
      <c r="J284" s="56"/>
      <c r="K284" s="11">
        <f t="shared" si="25"/>
        <v>0</v>
      </c>
      <c r="L284" s="56"/>
      <c r="M284" s="18"/>
      <c r="N284" s="59"/>
      <c r="O284" s="14">
        <f t="shared" si="26"/>
        <v>0</v>
      </c>
      <c r="P284" s="275" t="str">
        <f t="shared" si="27"/>
        <v xml:space="preserve"> </v>
      </c>
      <c r="Q284" s="230" t="str">
        <f t="shared" si="28"/>
        <v xml:space="preserve"> </v>
      </c>
      <c r="R284" s="275" t="str">
        <f t="shared" si="29"/>
        <v xml:space="preserve"> </v>
      </c>
      <c r="S284" s="230" t="str">
        <f t="shared" si="30"/>
        <v xml:space="preserve"> </v>
      </c>
    </row>
    <row r="285" spans="1:19" x14ac:dyDescent="0.2">
      <c r="A285" s="10" t="str">
        <f>IF(COUNTRY_INFO!A285=0," ",COUNTRY_INFO!A285)</f>
        <v>Ethiopia</v>
      </c>
      <c r="B285" s="10" t="str">
        <f>IF(COUNTRY_INFO!B285=0," ",COUNTRY_INFO!B285)</f>
        <v>Oromia Arsi</v>
      </c>
      <c r="C285" s="10" t="str">
        <f>IF(COUNTRY_INFO!C285=0," ",COUNTRY_INFO!C285)</f>
        <v>Merti</v>
      </c>
      <c r="D285" s="11" t="str">
        <f>IF(OR(COUNTRY_INFO!$T$9:$T$1000="T1 (PZQ+ALB/MBD)",COUNTRY_INFO!$U$9:$U$1000="T1 (PZQ+ALB/MBD)"), "T1 (PZQ+ALB/MBD)", " ")</f>
        <v xml:space="preserve"> </v>
      </c>
      <c r="E285" s="289"/>
      <c r="F285" s="109"/>
      <c r="G285" s="56"/>
      <c r="H285" s="288"/>
      <c r="I285" s="288"/>
      <c r="J285" s="56"/>
      <c r="K285" s="11">
        <f t="shared" si="25"/>
        <v>0</v>
      </c>
      <c r="L285" s="56"/>
      <c r="M285" s="18"/>
      <c r="N285" s="59"/>
      <c r="O285" s="14">
        <f t="shared" si="26"/>
        <v>0</v>
      </c>
      <c r="P285" s="275" t="str">
        <f t="shared" si="27"/>
        <v xml:space="preserve"> </v>
      </c>
      <c r="Q285" s="230" t="str">
        <f t="shared" si="28"/>
        <v xml:space="preserve"> </v>
      </c>
      <c r="R285" s="275" t="str">
        <f t="shared" si="29"/>
        <v xml:space="preserve"> </v>
      </c>
      <c r="S285" s="230" t="str">
        <f t="shared" si="30"/>
        <v xml:space="preserve"> </v>
      </c>
    </row>
    <row r="286" spans="1:19" x14ac:dyDescent="0.2">
      <c r="A286" s="10" t="str">
        <f>IF(COUNTRY_INFO!A286=0," ",COUNTRY_INFO!A286)</f>
        <v>Ethiopia</v>
      </c>
      <c r="B286" s="10" t="str">
        <f>IF(COUNTRY_INFO!B286=0," ",COUNTRY_INFO!B286)</f>
        <v>Oromia Arsi</v>
      </c>
      <c r="C286" s="10" t="str">
        <f>IF(COUNTRY_INFO!C286=0," ",COUNTRY_INFO!C286)</f>
        <v>Munesa</v>
      </c>
      <c r="D286" s="11" t="str">
        <f>IF(OR(COUNTRY_INFO!$T$9:$T$1000="T1 (PZQ+ALB/MBD)",COUNTRY_INFO!$U$9:$U$1000="T1 (PZQ+ALB/MBD)"), "T1 (PZQ+ALB/MBD)", " ")</f>
        <v xml:space="preserve"> </v>
      </c>
      <c r="E286" s="289"/>
      <c r="F286" s="109"/>
      <c r="G286" s="56"/>
      <c r="H286" s="288"/>
      <c r="I286" s="288"/>
      <c r="J286" s="56"/>
      <c r="K286" s="11">
        <f t="shared" si="25"/>
        <v>0</v>
      </c>
      <c r="L286" s="56"/>
      <c r="M286" s="18"/>
      <c r="N286" s="59"/>
      <c r="O286" s="14">
        <f t="shared" si="26"/>
        <v>0</v>
      </c>
      <c r="P286" s="275" t="str">
        <f t="shared" si="27"/>
        <v xml:space="preserve"> </v>
      </c>
      <c r="Q286" s="230" t="str">
        <f t="shared" si="28"/>
        <v xml:space="preserve"> </v>
      </c>
      <c r="R286" s="275" t="str">
        <f t="shared" si="29"/>
        <v xml:space="preserve"> </v>
      </c>
      <c r="S286" s="230" t="str">
        <f t="shared" si="30"/>
        <v xml:space="preserve"> </v>
      </c>
    </row>
    <row r="287" spans="1:19" x14ac:dyDescent="0.2">
      <c r="A287" s="10" t="str">
        <f>IF(COUNTRY_INFO!A287=0," ",COUNTRY_INFO!A287)</f>
        <v>Ethiopia</v>
      </c>
      <c r="B287" s="10" t="str">
        <f>IF(COUNTRY_INFO!B287=0," ",COUNTRY_INFO!B287)</f>
        <v>Oromia Arsi</v>
      </c>
      <c r="C287" s="10" t="str">
        <f>IF(COUNTRY_INFO!C287=0," ",COUNTRY_INFO!C287)</f>
        <v>Robe</v>
      </c>
      <c r="D287" s="11" t="str">
        <f>IF(OR(COUNTRY_INFO!$T$9:$T$1000="T1 (PZQ+ALB/MBD)",COUNTRY_INFO!$U$9:$U$1000="T1 (PZQ+ALB/MBD)"), "T1 (PZQ+ALB/MBD)", " ")</f>
        <v xml:space="preserve"> </v>
      </c>
      <c r="E287" s="289"/>
      <c r="F287" s="109"/>
      <c r="G287" s="56"/>
      <c r="H287" s="288"/>
      <c r="I287" s="288"/>
      <c r="J287" s="56"/>
      <c r="K287" s="11">
        <f t="shared" si="25"/>
        <v>0</v>
      </c>
      <c r="L287" s="56"/>
      <c r="M287" s="18"/>
      <c r="N287" s="59"/>
      <c r="O287" s="14">
        <f t="shared" si="26"/>
        <v>0</v>
      </c>
      <c r="P287" s="275" t="str">
        <f t="shared" si="27"/>
        <v xml:space="preserve"> </v>
      </c>
      <c r="Q287" s="230" t="str">
        <f t="shared" si="28"/>
        <v xml:space="preserve"> </v>
      </c>
      <c r="R287" s="275" t="str">
        <f t="shared" si="29"/>
        <v xml:space="preserve"> </v>
      </c>
      <c r="S287" s="230" t="str">
        <f t="shared" si="30"/>
        <v xml:space="preserve"> </v>
      </c>
    </row>
    <row r="288" spans="1:19" x14ac:dyDescent="0.2">
      <c r="A288" s="10" t="str">
        <f>IF(COUNTRY_INFO!A288=0," ",COUNTRY_INFO!A288)</f>
        <v>Ethiopia</v>
      </c>
      <c r="B288" s="10" t="str">
        <f>IF(COUNTRY_INFO!B288=0," ",COUNTRY_INFO!B288)</f>
        <v>Oromia Arsi</v>
      </c>
      <c r="C288" s="10" t="str">
        <f>IF(COUNTRY_INFO!C288=0," ",COUNTRY_INFO!C288)</f>
        <v>Seru</v>
      </c>
      <c r="D288" s="11" t="str">
        <f>IF(OR(COUNTRY_INFO!$T$9:$T$1000="T1 (PZQ+ALB/MBD)",COUNTRY_INFO!$U$9:$U$1000="T1 (PZQ+ALB/MBD)"), "T1 (PZQ+ALB/MBD)", " ")</f>
        <v>T1 (PZQ+ALB/MBD)</v>
      </c>
      <c r="E288" s="289" t="s">
        <v>1192</v>
      </c>
      <c r="F288" s="109"/>
      <c r="G288" s="56"/>
      <c r="H288" s="295">
        <v>20014</v>
      </c>
      <c r="I288" s="288">
        <v>20014</v>
      </c>
      <c r="J288" s="56"/>
      <c r="K288" s="11">
        <f t="shared" si="25"/>
        <v>20014</v>
      </c>
      <c r="L288" s="56"/>
      <c r="M288" s="18">
        <v>16098</v>
      </c>
      <c r="N288" s="59"/>
      <c r="O288" s="14">
        <f t="shared" si="26"/>
        <v>16098</v>
      </c>
      <c r="P288" s="275" t="str">
        <f t="shared" si="27"/>
        <v xml:space="preserve"> </v>
      </c>
      <c r="Q288" s="293">
        <f t="shared" si="28"/>
        <v>80.433696412511253</v>
      </c>
      <c r="R288" s="275" t="str">
        <f t="shared" si="29"/>
        <v xml:space="preserve"> </v>
      </c>
      <c r="S288" s="293">
        <f t="shared" si="30"/>
        <v>80.433696412511253</v>
      </c>
    </row>
    <row r="289" spans="1:19" x14ac:dyDescent="0.2">
      <c r="A289" s="10" t="str">
        <f>IF(COUNTRY_INFO!A289=0," ",COUNTRY_INFO!A289)</f>
        <v>Ethiopia</v>
      </c>
      <c r="B289" s="10" t="str">
        <f>IF(COUNTRY_INFO!B289=0," ",COUNTRY_INFO!B289)</f>
        <v>Oromia Arsi</v>
      </c>
      <c r="C289" s="10" t="str">
        <f>IF(COUNTRY_INFO!C289=0," ",COUNTRY_INFO!C289)</f>
        <v>Shanan Kolu</v>
      </c>
      <c r="D289" s="11" t="str">
        <f>IF(OR(COUNTRY_INFO!$T$9:$T$1000="T1 (PZQ+ALB/MBD)",COUNTRY_INFO!$U$9:$U$1000="T1 (PZQ+ALB/MBD)"), "T1 (PZQ+ALB/MBD)", " ")</f>
        <v xml:space="preserve"> </v>
      </c>
      <c r="E289" s="289"/>
      <c r="F289" s="109"/>
      <c r="G289" s="56"/>
      <c r="H289" s="288"/>
      <c r="I289" s="288"/>
      <c r="J289" s="56"/>
      <c r="K289" s="11">
        <f t="shared" si="25"/>
        <v>0</v>
      </c>
      <c r="L289" s="56"/>
      <c r="M289" s="18"/>
      <c r="N289" s="59"/>
      <c r="O289" s="14">
        <f t="shared" si="26"/>
        <v>0</v>
      </c>
      <c r="P289" s="275" t="str">
        <f t="shared" si="27"/>
        <v xml:space="preserve"> </v>
      </c>
      <c r="Q289" s="230" t="str">
        <f t="shared" si="28"/>
        <v xml:space="preserve"> </v>
      </c>
      <c r="R289" s="275" t="str">
        <f t="shared" si="29"/>
        <v xml:space="preserve"> </v>
      </c>
      <c r="S289" s="230" t="str">
        <f t="shared" si="30"/>
        <v xml:space="preserve"> </v>
      </c>
    </row>
    <row r="290" spans="1:19" x14ac:dyDescent="0.2">
      <c r="A290" s="10" t="str">
        <f>IF(COUNTRY_INFO!A290=0," ",COUNTRY_INFO!A290)</f>
        <v>Ethiopia</v>
      </c>
      <c r="B290" s="10" t="str">
        <f>IF(COUNTRY_INFO!B290=0," ",COUNTRY_INFO!B290)</f>
        <v>Oromia Arsi</v>
      </c>
      <c r="C290" s="10" t="str">
        <f>IF(COUNTRY_INFO!C290=0," ",COUNTRY_INFO!C290)</f>
        <v>Shirka</v>
      </c>
      <c r="D290" s="11" t="str">
        <f>IF(OR(COUNTRY_INFO!$T$9:$T$1000="T1 (PZQ+ALB/MBD)",COUNTRY_INFO!$U$9:$U$1000="T1 (PZQ+ALB/MBD)"), "T1 (PZQ+ALB/MBD)", " ")</f>
        <v xml:space="preserve"> </v>
      </c>
      <c r="E290" s="289"/>
      <c r="F290" s="109"/>
      <c r="G290" s="56"/>
      <c r="H290" s="288"/>
      <c r="I290" s="288"/>
      <c r="J290" s="56"/>
      <c r="K290" s="11">
        <f t="shared" si="25"/>
        <v>0</v>
      </c>
      <c r="L290" s="56"/>
      <c r="M290" s="18"/>
      <c r="N290" s="59"/>
      <c r="O290" s="14">
        <f t="shared" si="26"/>
        <v>0</v>
      </c>
      <c r="P290" s="275" t="str">
        <f t="shared" si="27"/>
        <v xml:space="preserve"> </v>
      </c>
      <c r="Q290" s="230" t="str">
        <f t="shared" si="28"/>
        <v xml:space="preserve"> </v>
      </c>
      <c r="R290" s="275" t="str">
        <f t="shared" si="29"/>
        <v xml:space="preserve"> </v>
      </c>
      <c r="S290" s="230" t="str">
        <f t="shared" si="30"/>
        <v xml:space="preserve"> </v>
      </c>
    </row>
    <row r="291" spans="1:19" x14ac:dyDescent="0.2">
      <c r="A291" s="10" t="str">
        <f>IF(COUNTRY_INFO!A291=0," ",COUNTRY_INFO!A291)</f>
        <v>Ethiopia</v>
      </c>
      <c r="B291" s="10" t="str">
        <f>IF(COUNTRY_INFO!B291=0," ",COUNTRY_INFO!B291)</f>
        <v>Oromia Arsi</v>
      </c>
      <c r="C291" s="10" t="str">
        <f>IF(COUNTRY_INFO!C291=0," ",COUNTRY_INFO!C291)</f>
        <v>Sire</v>
      </c>
      <c r="D291" s="11" t="str">
        <f>IF(OR(COUNTRY_INFO!$T$9:$T$1000="T1 (PZQ+ALB/MBD)",COUNTRY_INFO!$U$9:$U$1000="T1 (PZQ+ALB/MBD)"), "T1 (PZQ+ALB/MBD)", " ")</f>
        <v xml:space="preserve"> </v>
      </c>
      <c r="E291" s="289"/>
      <c r="F291" s="109"/>
      <c r="G291" s="56"/>
      <c r="H291" s="288"/>
      <c r="I291" s="288"/>
      <c r="J291" s="56"/>
      <c r="K291" s="11">
        <f t="shared" si="25"/>
        <v>0</v>
      </c>
      <c r="L291" s="56"/>
      <c r="M291" s="18"/>
      <c r="N291" s="59"/>
      <c r="O291" s="14">
        <f t="shared" si="26"/>
        <v>0</v>
      </c>
      <c r="P291" s="275" t="str">
        <f t="shared" si="27"/>
        <v xml:space="preserve"> </v>
      </c>
      <c r="Q291" s="230" t="str">
        <f t="shared" si="28"/>
        <v xml:space="preserve"> </v>
      </c>
      <c r="R291" s="275" t="str">
        <f t="shared" si="29"/>
        <v xml:space="preserve"> </v>
      </c>
      <c r="S291" s="230" t="str">
        <f t="shared" si="30"/>
        <v xml:space="preserve"> </v>
      </c>
    </row>
    <row r="292" spans="1:19" x14ac:dyDescent="0.2">
      <c r="A292" s="10" t="str">
        <f>IF(COUNTRY_INFO!A292=0," ",COUNTRY_INFO!A292)</f>
        <v>Ethiopia</v>
      </c>
      <c r="B292" s="10" t="str">
        <f>IF(COUNTRY_INFO!B292=0," ",COUNTRY_INFO!B292)</f>
        <v>Oromia Arsi</v>
      </c>
      <c r="C292" s="10" t="str">
        <f>IF(COUNTRY_INFO!C292=0," ",COUNTRY_INFO!C292)</f>
        <v>Sude</v>
      </c>
      <c r="D292" s="11" t="str">
        <f>IF(OR(COUNTRY_INFO!$T$9:$T$1000="T1 (PZQ+ALB/MBD)",COUNTRY_INFO!$U$9:$U$1000="T1 (PZQ+ALB/MBD)"), "T1 (PZQ+ALB/MBD)", " ")</f>
        <v xml:space="preserve"> </v>
      </c>
      <c r="E292" s="289"/>
      <c r="F292" s="109"/>
      <c r="G292" s="56"/>
      <c r="H292" s="288"/>
      <c r="I292" s="288"/>
      <c r="J292" s="56"/>
      <c r="K292" s="11">
        <f t="shared" si="25"/>
        <v>0</v>
      </c>
      <c r="L292" s="56"/>
      <c r="M292" s="18"/>
      <c r="N292" s="59"/>
      <c r="O292" s="14">
        <f t="shared" si="26"/>
        <v>0</v>
      </c>
      <c r="P292" s="275" t="str">
        <f t="shared" si="27"/>
        <v xml:space="preserve"> </v>
      </c>
      <c r="Q292" s="230" t="str">
        <f t="shared" si="28"/>
        <v xml:space="preserve"> </v>
      </c>
      <c r="R292" s="275" t="str">
        <f t="shared" si="29"/>
        <v xml:space="preserve"> </v>
      </c>
      <c r="S292" s="230" t="str">
        <f t="shared" si="30"/>
        <v xml:space="preserve"> </v>
      </c>
    </row>
    <row r="293" spans="1:19" x14ac:dyDescent="0.2">
      <c r="A293" s="10" t="str">
        <f>IF(COUNTRY_INFO!A293=0," ",COUNTRY_INFO!A293)</f>
        <v>Ethiopia</v>
      </c>
      <c r="B293" s="10" t="str">
        <f>IF(COUNTRY_INFO!B293=0," ",COUNTRY_INFO!B293)</f>
        <v>Oromia Arsi</v>
      </c>
      <c r="C293" s="10" t="str">
        <f>IF(COUNTRY_INFO!C293=0," ",COUNTRY_INFO!C293)</f>
        <v>Tena</v>
      </c>
      <c r="D293" s="11" t="str">
        <f>IF(OR(COUNTRY_INFO!$T$9:$T$1000="T1 (PZQ+ALB/MBD)",COUNTRY_INFO!$U$9:$U$1000="T1 (PZQ+ALB/MBD)"), "T1 (PZQ+ALB/MBD)", " ")</f>
        <v xml:space="preserve"> </v>
      </c>
      <c r="E293" s="289"/>
      <c r="F293" s="109"/>
      <c r="G293" s="56"/>
      <c r="H293" s="288"/>
      <c r="I293" s="288"/>
      <c r="J293" s="56"/>
      <c r="K293" s="11">
        <f t="shared" si="25"/>
        <v>0</v>
      </c>
      <c r="L293" s="56"/>
      <c r="M293" s="18"/>
      <c r="N293" s="59"/>
      <c r="O293" s="14">
        <f t="shared" si="26"/>
        <v>0</v>
      </c>
      <c r="P293" s="275" t="str">
        <f t="shared" si="27"/>
        <v xml:space="preserve"> </v>
      </c>
      <c r="Q293" s="230" t="str">
        <f t="shared" si="28"/>
        <v xml:space="preserve"> </v>
      </c>
      <c r="R293" s="275" t="str">
        <f t="shared" si="29"/>
        <v xml:space="preserve"> </v>
      </c>
      <c r="S293" s="230" t="str">
        <f t="shared" si="30"/>
        <v xml:space="preserve"> </v>
      </c>
    </row>
    <row r="294" spans="1:19" x14ac:dyDescent="0.2">
      <c r="A294" s="10" t="str">
        <f>IF(COUNTRY_INFO!A294=0," ",COUNTRY_INFO!A294)</f>
        <v>Ethiopia</v>
      </c>
      <c r="B294" s="10" t="str">
        <f>IF(COUNTRY_INFO!B294=0," ",COUNTRY_INFO!B294)</f>
        <v>Oromia Arsi</v>
      </c>
      <c r="C294" s="10" t="str">
        <f>IF(COUNTRY_INFO!C294=0," ",COUNTRY_INFO!C294)</f>
        <v>Tiyo</v>
      </c>
      <c r="D294" s="11" t="str">
        <f>IF(OR(COUNTRY_INFO!$T$9:$T$1000="T1 (PZQ+ALB/MBD)",COUNTRY_INFO!$U$9:$U$1000="T1 (PZQ+ALB/MBD)"), "T1 (PZQ+ALB/MBD)", " ")</f>
        <v xml:space="preserve"> </v>
      </c>
      <c r="E294" s="289"/>
      <c r="F294" s="109"/>
      <c r="G294" s="56"/>
      <c r="H294" s="288"/>
      <c r="I294" s="288"/>
      <c r="J294" s="56"/>
      <c r="K294" s="11">
        <f t="shared" si="25"/>
        <v>0</v>
      </c>
      <c r="L294" s="56"/>
      <c r="M294" s="18"/>
      <c r="N294" s="59"/>
      <c r="O294" s="14">
        <f t="shared" si="26"/>
        <v>0</v>
      </c>
      <c r="P294" s="275" t="str">
        <f t="shared" si="27"/>
        <v xml:space="preserve"> </v>
      </c>
      <c r="Q294" s="230" t="str">
        <f t="shared" si="28"/>
        <v xml:space="preserve"> </v>
      </c>
      <c r="R294" s="275" t="str">
        <f t="shared" si="29"/>
        <v xml:space="preserve"> </v>
      </c>
      <c r="S294" s="230" t="str">
        <f t="shared" si="30"/>
        <v xml:space="preserve"> </v>
      </c>
    </row>
    <row r="295" spans="1:19" x14ac:dyDescent="0.2">
      <c r="A295" s="10" t="str">
        <f>IF(COUNTRY_INFO!A295=0," ",COUNTRY_INFO!A295)</f>
        <v>Ethiopia</v>
      </c>
      <c r="B295" s="10" t="str">
        <f>IF(COUNTRY_INFO!B295=0," ",COUNTRY_INFO!B295)</f>
        <v>Oromia Arsi</v>
      </c>
      <c r="C295" s="10" t="str">
        <f>IF(COUNTRY_INFO!C295=0," ",COUNTRY_INFO!C295)</f>
        <v>Zeway dugda</v>
      </c>
      <c r="D295" s="11" t="str">
        <f>IF(OR(COUNTRY_INFO!$T$9:$T$1000="T1 (PZQ+ALB/MBD)",COUNTRY_INFO!$U$9:$U$1000="T1 (PZQ+ALB/MBD)"), "T1 (PZQ+ALB/MBD)", " ")</f>
        <v xml:space="preserve"> </v>
      </c>
      <c r="E295" s="289"/>
      <c r="F295" s="109"/>
      <c r="G295" s="56"/>
      <c r="H295" s="288"/>
      <c r="I295" s="288"/>
      <c r="J295" s="56"/>
      <c r="K295" s="11">
        <f t="shared" si="25"/>
        <v>0</v>
      </c>
      <c r="L295" s="56"/>
      <c r="M295" s="18"/>
      <c r="N295" s="59"/>
      <c r="O295" s="14">
        <f t="shared" si="26"/>
        <v>0</v>
      </c>
      <c r="P295" s="275" t="str">
        <f t="shared" si="27"/>
        <v xml:space="preserve"> </v>
      </c>
      <c r="Q295" s="230" t="str">
        <f t="shared" si="28"/>
        <v xml:space="preserve"> </v>
      </c>
      <c r="R295" s="275" t="str">
        <f t="shared" si="29"/>
        <v xml:space="preserve"> </v>
      </c>
      <c r="S295" s="230" t="str">
        <f t="shared" si="30"/>
        <v xml:space="preserve"> </v>
      </c>
    </row>
    <row r="296" spans="1:19" x14ac:dyDescent="0.2">
      <c r="A296" s="10" t="str">
        <f>IF(COUNTRY_INFO!A296=0," ",COUNTRY_INFO!A296)</f>
        <v>Ethiopia</v>
      </c>
      <c r="B296" s="10" t="str">
        <f>IF(COUNTRY_INFO!B296=0," ",COUNTRY_INFO!B296)</f>
        <v>Oromia Bale</v>
      </c>
      <c r="C296" s="10" t="str">
        <f>IF(COUNTRY_INFO!C296=0," ",COUNTRY_INFO!C296)</f>
        <v>Agarfa</v>
      </c>
      <c r="D296" s="11" t="str">
        <f>IF(OR(COUNTRY_INFO!$T$9:$T$1000="T1 (PZQ+ALB/MBD)",COUNTRY_INFO!$U$9:$U$1000="T1 (PZQ+ALB/MBD)"), "T1 (PZQ+ALB/MBD)", " ")</f>
        <v>T1 (PZQ+ALB/MBD)</v>
      </c>
      <c r="E296" s="289" t="s">
        <v>1192</v>
      </c>
      <c r="F296" s="300">
        <f>'T2'!E296</f>
        <v>0</v>
      </c>
      <c r="G296" s="56"/>
      <c r="H296" s="288">
        <v>41058</v>
      </c>
      <c r="I296" s="288">
        <v>41058</v>
      </c>
      <c r="J296" s="56"/>
      <c r="K296" s="11">
        <f t="shared" si="25"/>
        <v>41058</v>
      </c>
      <c r="L296" s="56"/>
      <c r="M296" s="18">
        <v>38087</v>
      </c>
      <c r="N296" s="59"/>
      <c r="O296" s="14">
        <f t="shared" si="26"/>
        <v>38087</v>
      </c>
      <c r="P296" s="275" t="str">
        <f t="shared" si="27"/>
        <v xml:space="preserve"> </v>
      </c>
      <c r="Q296" s="293">
        <f t="shared" si="28"/>
        <v>92.76389497783623</v>
      </c>
      <c r="R296" s="275" t="str">
        <f t="shared" si="29"/>
        <v xml:space="preserve"> </v>
      </c>
      <c r="S296" s="293">
        <f t="shared" si="30"/>
        <v>92.76389497783623</v>
      </c>
    </row>
    <row r="297" spans="1:19" x14ac:dyDescent="0.2">
      <c r="A297" s="10" t="str">
        <f>IF(COUNTRY_INFO!A297=0," ",COUNTRY_INFO!A297)</f>
        <v>Ethiopia</v>
      </c>
      <c r="B297" s="10" t="str">
        <f>IF(COUNTRY_INFO!B297=0," ",COUNTRY_INFO!B297)</f>
        <v>Oromia Bale</v>
      </c>
      <c r="C297" s="10" t="str">
        <f>IF(COUNTRY_INFO!C297=0," ",COUNTRY_INFO!C297)</f>
        <v>Barbare</v>
      </c>
      <c r="D297" s="11" t="str">
        <f>IF(OR(COUNTRY_INFO!$T$9:$T$1000="T1 (PZQ+ALB/MBD)",COUNTRY_INFO!$U$9:$U$1000="T1 (PZQ+ALB/MBD)"), "T1 (PZQ+ALB/MBD)", " ")</f>
        <v xml:space="preserve"> </v>
      </c>
      <c r="E297" s="289"/>
      <c r="F297" s="109"/>
      <c r="G297" s="56"/>
      <c r="H297" s="288"/>
      <c r="I297" s="288"/>
      <c r="J297" s="56"/>
      <c r="K297" s="11">
        <f t="shared" si="25"/>
        <v>0</v>
      </c>
      <c r="L297" s="56"/>
      <c r="M297" s="18"/>
      <c r="N297" s="59"/>
      <c r="O297" s="14">
        <f t="shared" si="26"/>
        <v>0</v>
      </c>
      <c r="P297" s="275" t="str">
        <f t="shared" si="27"/>
        <v xml:space="preserve"> </v>
      </c>
      <c r="Q297" s="230" t="str">
        <f t="shared" si="28"/>
        <v xml:space="preserve"> </v>
      </c>
      <c r="R297" s="275" t="str">
        <f t="shared" si="29"/>
        <v xml:space="preserve"> </v>
      </c>
      <c r="S297" s="230" t="str">
        <f t="shared" si="30"/>
        <v xml:space="preserve"> </v>
      </c>
    </row>
    <row r="298" spans="1:19" x14ac:dyDescent="0.2">
      <c r="A298" s="10" t="str">
        <f>IF(COUNTRY_INFO!A298=0," ",COUNTRY_INFO!A298)</f>
        <v>Ethiopia</v>
      </c>
      <c r="B298" s="10" t="str">
        <f>IF(COUNTRY_INFO!B298=0," ",COUNTRY_INFO!B298)</f>
        <v>Oromia Bale</v>
      </c>
      <c r="C298" s="10" t="str">
        <f>IF(COUNTRY_INFO!C298=0," ",COUNTRY_INFO!C298)</f>
        <v>Dawe Kachen</v>
      </c>
      <c r="D298" s="11" t="str">
        <f>IF(OR(COUNTRY_INFO!$T$9:$T$1000="T1 (PZQ+ALB/MBD)",COUNTRY_INFO!$U$9:$U$1000="T1 (PZQ+ALB/MBD)"), "T1 (PZQ+ALB/MBD)", " ")</f>
        <v xml:space="preserve"> </v>
      </c>
      <c r="E298" s="289"/>
      <c r="F298" s="109"/>
      <c r="G298" s="56"/>
      <c r="H298" s="288"/>
      <c r="I298" s="288"/>
      <c r="J298" s="56"/>
      <c r="K298" s="11">
        <f t="shared" si="25"/>
        <v>0</v>
      </c>
      <c r="L298" s="56"/>
      <c r="M298" s="18"/>
      <c r="N298" s="59"/>
      <c r="O298" s="14">
        <f t="shared" si="26"/>
        <v>0</v>
      </c>
      <c r="P298" s="275" t="str">
        <f t="shared" si="27"/>
        <v xml:space="preserve"> </v>
      </c>
      <c r="Q298" s="230" t="str">
        <f t="shared" si="28"/>
        <v xml:space="preserve"> </v>
      </c>
      <c r="R298" s="275" t="str">
        <f t="shared" si="29"/>
        <v xml:space="preserve"> </v>
      </c>
      <c r="S298" s="230" t="str">
        <f t="shared" si="30"/>
        <v xml:space="preserve"> </v>
      </c>
    </row>
    <row r="299" spans="1:19" x14ac:dyDescent="0.2">
      <c r="A299" s="10" t="str">
        <f>IF(COUNTRY_INFO!A299=0," ",COUNTRY_INFO!A299)</f>
        <v>Ethiopia</v>
      </c>
      <c r="B299" s="10" t="str">
        <f>IF(COUNTRY_INFO!B299=0," ",COUNTRY_INFO!B299)</f>
        <v>Oromia Bale</v>
      </c>
      <c r="C299" s="10" t="str">
        <f>IF(COUNTRY_INFO!C299=0," ",COUNTRY_INFO!C299)</f>
        <v>Dawe sarar</v>
      </c>
      <c r="D299" s="11" t="str">
        <f>IF(OR(COUNTRY_INFO!$T$9:$T$1000="T1 (PZQ+ALB/MBD)",COUNTRY_INFO!$U$9:$U$1000="T1 (PZQ+ALB/MBD)"), "T1 (PZQ+ALB/MBD)", " ")</f>
        <v xml:space="preserve"> </v>
      </c>
      <c r="E299" s="289"/>
      <c r="F299" s="109"/>
      <c r="G299" s="56"/>
      <c r="H299" s="288"/>
      <c r="I299" s="288"/>
      <c r="J299" s="56"/>
      <c r="K299" s="11">
        <f t="shared" si="25"/>
        <v>0</v>
      </c>
      <c r="L299" s="56"/>
      <c r="M299" s="18"/>
      <c r="N299" s="59"/>
      <c r="O299" s="14">
        <f t="shared" si="26"/>
        <v>0</v>
      </c>
      <c r="P299" s="275" t="str">
        <f t="shared" si="27"/>
        <v xml:space="preserve"> </v>
      </c>
      <c r="Q299" s="230" t="str">
        <f t="shared" si="28"/>
        <v xml:space="preserve"> </v>
      </c>
      <c r="R299" s="275" t="str">
        <f t="shared" si="29"/>
        <v xml:space="preserve"> </v>
      </c>
      <c r="S299" s="230" t="str">
        <f t="shared" si="30"/>
        <v xml:space="preserve"> </v>
      </c>
    </row>
    <row r="300" spans="1:19" x14ac:dyDescent="0.2">
      <c r="A300" s="10" t="str">
        <f>IF(COUNTRY_INFO!A300=0," ",COUNTRY_INFO!A300)</f>
        <v>Ethiopia</v>
      </c>
      <c r="B300" s="10" t="str">
        <f>IF(COUNTRY_INFO!B300=0," ",COUNTRY_INFO!B300)</f>
        <v>Oromia Bale</v>
      </c>
      <c r="C300" s="10" t="str">
        <f>IF(COUNTRY_INFO!C300=0," ",COUNTRY_INFO!C300)</f>
        <v>Dinsho</v>
      </c>
      <c r="D300" s="11" t="str">
        <f>IF(OR(COUNTRY_INFO!$T$9:$T$1000="T1 (PZQ+ALB/MBD)",COUNTRY_INFO!$U$9:$U$1000="T1 (PZQ+ALB/MBD)"), "T1 (PZQ+ALB/MBD)", " ")</f>
        <v xml:space="preserve"> </v>
      </c>
      <c r="E300" s="289"/>
      <c r="F300" s="109"/>
      <c r="G300" s="56"/>
      <c r="H300" s="288"/>
      <c r="I300" s="288"/>
      <c r="J300" s="56"/>
      <c r="K300" s="11">
        <f t="shared" si="25"/>
        <v>0</v>
      </c>
      <c r="L300" s="56"/>
      <c r="M300" s="18"/>
      <c r="N300" s="59"/>
      <c r="O300" s="14">
        <f t="shared" si="26"/>
        <v>0</v>
      </c>
      <c r="P300" s="275" t="str">
        <f t="shared" si="27"/>
        <v xml:space="preserve"> </v>
      </c>
      <c r="Q300" s="230" t="str">
        <f t="shared" si="28"/>
        <v xml:space="preserve"> </v>
      </c>
      <c r="R300" s="275" t="str">
        <f t="shared" si="29"/>
        <v xml:space="preserve"> </v>
      </c>
      <c r="S300" s="230" t="str">
        <f t="shared" si="30"/>
        <v xml:space="preserve"> </v>
      </c>
    </row>
    <row r="301" spans="1:19" x14ac:dyDescent="0.2">
      <c r="A301" s="10" t="str">
        <f>IF(COUNTRY_INFO!A301=0," ",COUNTRY_INFO!A301)</f>
        <v>Ethiopia</v>
      </c>
      <c r="B301" s="10" t="str">
        <f>IF(COUNTRY_INFO!B301=0," ",COUNTRY_INFO!B301)</f>
        <v>Oromia Bale</v>
      </c>
      <c r="C301" s="10" t="str">
        <f>IF(COUNTRY_INFO!C301=0," ",COUNTRY_INFO!C301)</f>
        <v>Dollo Mena</v>
      </c>
      <c r="D301" s="11" t="str">
        <f>IF(OR(COUNTRY_INFO!$T$9:$T$1000="T1 (PZQ+ALB/MBD)",COUNTRY_INFO!$U$9:$U$1000="T1 (PZQ+ALB/MBD)"), "T1 (PZQ+ALB/MBD)", " ")</f>
        <v xml:space="preserve"> </v>
      </c>
      <c r="E301" s="289"/>
      <c r="F301" s="109"/>
      <c r="G301" s="56"/>
      <c r="H301" s="288"/>
      <c r="I301" s="288"/>
      <c r="J301" s="56"/>
      <c r="K301" s="11">
        <f t="shared" si="25"/>
        <v>0</v>
      </c>
      <c r="L301" s="56"/>
      <c r="M301" s="18"/>
      <c r="N301" s="59"/>
      <c r="O301" s="14">
        <f t="shared" si="26"/>
        <v>0</v>
      </c>
      <c r="P301" s="275" t="str">
        <f t="shared" si="27"/>
        <v xml:space="preserve"> </v>
      </c>
      <c r="Q301" s="230" t="str">
        <f t="shared" si="28"/>
        <v xml:space="preserve"> </v>
      </c>
      <c r="R301" s="275" t="str">
        <f t="shared" si="29"/>
        <v xml:space="preserve"> </v>
      </c>
      <c r="S301" s="230" t="str">
        <f t="shared" si="30"/>
        <v xml:space="preserve"> </v>
      </c>
    </row>
    <row r="302" spans="1:19" x14ac:dyDescent="0.2">
      <c r="A302" s="10" t="str">
        <f>IF(COUNTRY_INFO!A302=0," ",COUNTRY_INFO!A302)</f>
        <v>Ethiopia</v>
      </c>
      <c r="B302" s="10" t="str">
        <f>IF(COUNTRY_INFO!B302=0," ",COUNTRY_INFO!B302)</f>
        <v>Oromia Bale</v>
      </c>
      <c r="C302" s="10" t="str">
        <f>IF(COUNTRY_INFO!C302=0," ",COUNTRY_INFO!C302)</f>
        <v>Gasara</v>
      </c>
      <c r="D302" s="11" t="str">
        <f>IF(OR(COUNTRY_INFO!$T$9:$T$1000="T1 (PZQ+ALB/MBD)",COUNTRY_INFO!$U$9:$U$1000="T1 (PZQ+ALB/MBD)"), "T1 (PZQ+ALB/MBD)", " ")</f>
        <v xml:space="preserve"> </v>
      </c>
      <c r="E302" s="289"/>
      <c r="F302" s="109"/>
      <c r="G302" s="56"/>
      <c r="H302" s="288"/>
      <c r="I302" s="288"/>
      <c r="J302" s="56"/>
      <c r="K302" s="11">
        <f t="shared" si="25"/>
        <v>0</v>
      </c>
      <c r="L302" s="56"/>
      <c r="M302" s="18"/>
      <c r="N302" s="59"/>
      <c r="O302" s="14">
        <f t="shared" si="26"/>
        <v>0</v>
      </c>
      <c r="P302" s="275" t="str">
        <f t="shared" si="27"/>
        <v xml:space="preserve"> </v>
      </c>
      <c r="Q302" s="230" t="str">
        <f t="shared" si="28"/>
        <v xml:space="preserve"> </v>
      </c>
      <c r="R302" s="275" t="str">
        <f t="shared" si="29"/>
        <v xml:space="preserve"> </v>
      </c>
      <c r="S302" s="230" t="str">
        <f t="shared" si="30"/>
        <v xml:space="preserve"> </v>
      </c>
    </row>
    <row r="303" spans="1:19" x14ac:dyDescent="0.2">
      <c r="A303" s="10" t="str">
        <f>IF(COUNTRY_INFO!A303=0," ",COUNTRY_INFO!A303)</f>
        <v>Ethiopia</v>
      </c>
      <c r="B303" s="10" t="str">
        <f>IF(COUNTRY_INFO!B303=0," ",COUNTRY_INFO!B303)</f>
        <v>Oromia Bale</v>
      </c>
      <c r="C303" s="10" t="str">
        <f>IF(COUNTRY_INFO!C303=0," ",COUNTRY_INFO!C303)</f>
        <v>Ginnir</v>
      </c>
      <c r="D303" s="11" t="str">
        <f>IF(OR(COUNTRY_INFO!$T$9:$T$1000="T1 (PZQ+ALB/MBD)",COUNTRY_INFO!$U$9:$U$1000="T1 (PZQ+ALB/MBD)"), "T1 (PZQ+ALB/MBD)", " ")</f>
        <v xml:space="preserve"> </v>
      </c>
      <c r="E303" s="289"/>
      <c r="F303" s="109"/>
      <c r="G303" s="56"/>
      <c r="H303" s="288"/>
      <c r="I303" s="288"/>
      <c r="J303" s="56"/>
      <c r="K303" s="11">
        <f t="shared" si="25"/>
        <v>0</v>
      </c>
      <c r="L303" s="56"/>
      <c r="M303" s="18"/>
      <c r="N303" s="59"/>
      <c r="O303" s="14">
        <f t="shared" si="26"/>
        <v>0</v>
      </c>
      <c r="P303" s="275" t="str">
        <f t="shared" si="27"/>
        <v xml:space="preserve"> </v>
      </c>
      <c r="Q303" s="230" t="str">
        <f t="shared" si="28"/>
        <v xml:space="preserve"> </v>
      </c>
      <c r="R303" s="275" t="str">
        <f t="shared" si="29"/>
        <v xml:space="preserve"> </v>
      </c>
      <c r="S303" s="230" t="str">
        <f t="shared" si="30"/>
        <v xml:space="preserve"> </v>
      </c>
    </row>
    <row r="304" spans="1:19" x14ac:dyDescent="0.2">
      <c r="A304" s="10" t="str">
        <f>IF(COUNTRY_INFO!A304=0," ",COUNTRY_INFO!A304)</f>
        <v>Ethiopia</v>
      </c>
      <c r="B304" s="10" t="str">
        <f>IF(COUNTRY_INFO!B304=0," ",COUNTRY_INFO!B304)</f>
        <v>Oromia Bale</v>
      </c>
      <c r="C304" s="10" t="str">
        <f>IF(COUNTRY_INFO!C304=0," ",COUNTRY_INFO!C304)</f>
        <v>Ginnir Town</v>
      </c>
      <c r="D304" s="11" t="str">
        <f>IF(OR(COUNTRY_INFO!$T$9:$T$1000="T1 (PZQ+ALB/MBD)",COUNTRY_INFO!$U$9:$U$1000="T1 (PZQ+ALB/MBD)"), "T1 (PZQ+ALB/MBD)", " ")</f>
        <v xml:space="preserve"> </v>
      </c>
      <c r="E304" s="289"/>
      <c r="F304" s="109"/>
      <c r="G304" s="56"/>
      <c r="H304" s="288"/>
      <c r="I304" s="288"/>
      <c r="J304" s="56"/>
      <c r="K304" s="11">
        <f t="shared" si="25"/>
        <v>0</v>
      </c>
      <c r="L304" s="56"/>
      <c r="M304" s="18"/>
      <c r="N304" s="59"/>
      <c r="O304" s="14">
        <f t="shared" si="26"/>
        <v>0</v>
      </c>
      <c r="P304" s="275" t="str">
        <f t="shared" si="27"/>
        <v xml:space="preserve"> </v>
      </c>
      <c r="Q304" s="230" t="str">
        <f t="shared" si="28"/>
        <v xml:space="preserve"> </v>
      </c>
      <c r="R304" s="275" t="str">
        <f t="shared" si="29"/>
        <v xml:space="preserve"> </v>
      </c>
      <c r="S304" s="230" t="str">
        <f t="shared" si="30"/>
        <v xml:space="preserve"> </v>
      </c>
    </row>
    <row r="305" spans="1:19" x14ac:dyDescent="0.2">
      <c r="A305" s="10" t="str">
        <f>IF(COUNTRY_INFO!A305=0," ",COUNTRY_INFO!A305)</f>
        <v>Ethiopia</v>
      </c>
      <c r="B305" s="10" t="str">
        <f>IF(COUNTRY_INFO!B305=0," ",COUNTRY_INFO!B305)</f>
        <v>Oromia Bale</v>
      </c>
      <c r="C305" s="10" t="str">
        <f>IF(COUNTRY_INFO!C305=0," ",COUNTRY_INFO!C305)</f>
        <v>Goba</v>
      </c>
      <c r="D305" s="11" t="str">
        <f>IF(OR(COUNTRY_INFO!$T$9:$T$1000="T1 (PZQ+ALB/MBD)",COUNTRY_INFO!$U$9:$U$1000="T1 (PZQ+ALB/MBD)"), "T1 (PZQ+ALB/MBD)", " ")</f>
        <v xml:space="preserve"> </v>
      </c>
      <c r="E305" s="289"/>
      <c r="F305" s="109"/>
      <c r="G305" s="56"/>
      <c r="H305" s="288"/>
      <c r="I305" s="288"/>
      <c r="J305" s="56"/>
      <c r="K305" s="11">
        <f t="shared" si="25"/>
        <v>0</v>
      </c>
      <c r="L305" s="56"/>
      <c r="M305" s="18"/>
      <c r="N305" s="59"/>
      <c r="O305" s="14">
        <f t="shared" si="26"/>
        <v>0</v>
      </c>
      <c r="P305" s="275" t="str">
        <f t="shared" si="27"/>
        <v xml:space="preserve"> </v>
      </c>
      <c r="Q305" s="230" t="str">
        <f t="shared" si="28"/>
        <v xml:space="preserve"> </v>
      </c>
      <c r="R305" s="275" t="str">
        <f t="shared" si="29"/>
        <v xml:space="preserve"> </v>
      </c>
      <c r="S305" s="230" t="str">
        <f t="shared" si="30"/>
        <v xml:space="preserve"> </v>
      </c>
    </row>
    <row r="306" spans="1:19" x14ac:dyDescent="0.2">
      <c r="A306" s="10" t="str">
        <f>IF(COUNTRY_INFO!A306=0," ",COUNTRY_INFO!A306)</f>
        <v>Ethiopia</v>
      </c>
      <c r="B306" s="10" t="str">
        <f>IF(COUNTRY_INFO!B306=0," ",COUNTRY_INFO!B306)</f>
        <v>Oromia Bale</v>
      </c>
      <c r="C306" s="10" t="str">
        <f>IF(COUNTRY_INFO!C306=0," ",COUNTRY_INFO!C306)</f>
        <v>Goba Town</v>
      </c>
      <c r="D306" s="11" t="str">
        <f>IF(OR(COUNTRY_INFO!$T$9:$T$1000="T1 (PZQ+ALB/MBD)",COUNTRY_INFO!$U$9:$U$1000="T1 (PZQ+ALB/MBD)"), "T1 (PZQ+ALB/MBD)", " ")</f>
        <v xml:space="preserve"> </v>
      </c>
      <c r="E306" s="289"/>
      <c r="F306" s="109"/>
      <c r="G306" s="56"/>
      <c r="H306" s="288"/>
      <c r="I306" s="288"/>
      <c r="J306" s="56"/>
      <c r="K306" s="11">
        <f t="shared" si="25"/>
        <v>0</v>
      </c>
      <c r="L306" s="56"/>
      <c r="M306" s="18"/>
      <c r="N306" s="59"/>
      <c r="O306" s="14">
        <f t="shared" si="26"/>
        <v>0</v>
      </c>
      <c r="P306" s="275" t="str">
        <f t="shared" si="27"/>
        <v xml:space="preserve"> </v>
      </c>
      <c r="Q306" s="230" t="str">
        <f t="shared" si="28"/>
        <v xml:space="preserve"> </v>
      </c>
      <c r="R306" s="275" t="str">
        <f t="shared" si="29"/>
        <v xml:space="preserve"> </v>
      </c>
      <c r="S306" s="230" t="str">
        <f t="shared" si="30"/>
        <v xml:space="preserve"> </v>
      </c>
    </row>
    <row r="307" spans="1:19" x14ac:dyDescent="0.2">
      <c r="A307" s="10" t="str">
        <f>IF(COUNTRY_INFO!A307=0," ",COUNTRY_INFO!A307)</f>
        <v>Ethiopia</v>
      </c>
      <c r="B307" s="10" t="str">
        <f>IF(COUNTRY_INFO!B307=0," ",COUNTRY_INFO!B307)</f>
        <v>Oromia Bale</v>
      </c>
      <c r="C307" s="10" t="str">
        <f>IF(COUNTRY_INFO!C307=0," ",COUNTRY_INFO!C307)</f>
        <v>Gololcha</v>
      </c>
      <c r="D307" s="11" t="str">
        <f>IF(OR(COUNTRY_INFO!$T$9:$T$1000="T1 (PZQ+ALB/MBD)",COUNTRY_INFO!$U$9:$U$1000="T1 (PZQ+ALB/MBD)"), "T1 (PZQ+ALB/MBD)", " ")</f>
        <v xml:space="preserve"> </v>
      </c>
      <c r="E307" s="289"/>
      <c r="F307" s="109"/>
      <c r="G307" s="56"/>
      <c r="H307" s="288"/>
      <c r="I307" s="288"/>
      <c r="J307" s="56"/>
      <c r="K307" s="11">
        <f t="shared" si="25"/>
        <v>0</v>
      </c>
      <c r="L307" s="56"/>
      <c r="M307" s="18"/>
      <c r="N307" s="59"/>
      <c r="O307" s="14">
        <f t="shared" si="26"/>
        <v>0</v>
      </c>
      <c r="P307" s="275" t="str">
        <f t="shared" si="27"/>
        <v xml:space="preserve"> </v>
      </c>
      <c r="Q307" s="230" t="str">
        <f t="shared" si="28"/>
        <v xml:space="preserve"> </v>
      </c>
      <c r="R307" s="275" t="str">
        <f t="shared" si="29"/>
        <v xml:space="preserve"> </v>
      </c>
      <c r="S307" s="230" t="str">
        <f t="shared" si="30"/>
        <v xml:space="preserve"> </v>
      </c>
    </row>
    <row r="308" spans="1:19" x14ac:dyDescent="0.2">
      <c r="A308" s="10" t="str">
        <f>IF(COUNTRY_INFO!A308=0," ",COUNTRY_INFO!A308)</f>
        <v>Ethiopia</v>
      </c>
      <c r="B308" s="10" t="str">
        <f>IF(COUNTRY_INFO!B308=0," ",COUNTRY_INFO!B308)</f>
        <v>Oromia Bale</v>
      </c>
      <c r="C308" s="10" t="str">
        <f>IF(COUNTRY_INFO!C308=0," ",COUNTRY_INFO!C308)</f>
        <v>Goro</v>
      </c>
      <c r="D308" s="11" t="str">
        <f>IF(OR(COUNTRY_INFO!$T$9:$T$1000="T1 (PZQ+ALB/MBD)",COUNTRY_INFO!$U$9:$U$1000="T1 (PZQ+ALB/MBD)"), "T1 (PZQ+ALB/MBD)", " ")</f>
        <v xml:space="preserve"> </v>
      </c>
      <c r="E308" s="289"/>
      <c r="F308" s="109"/>
      <c r="G308" s="56"/>
      <c r="H308" s="288"/>
      <c r="I308" s="288"/>
      <c r="J308" s="56"/>
      <c r="K308" s="11">
        <f t="shared" si="25"/>
        <v>0</v>
      </c>
      <c r="L308" s="56"/>
      <c r="M308" s="18"/>
      <c r="N308" s="59"/>
      <c r="O308" s="14">
        <f t="shared" si="26"/>
        <v>0</v>
      </c>
      <c r="P308" s="275" t="str">
        <f t="shared" si="27"/>
        <v xml:space="preserve"> </v>
      </c>
      <c r="Q308" s="230" t="str">
        <f t="shared" si="28"/>
        <v xml:space="preserve"> </v>
      </c>
      <c r="R308" s="275" t="str">
        <f t="shared" si="29"/>
        <v xml:space="preserve"> </v>
      </c>
      <c r="S308" s="230" t="str">
        <f t="shared" si="30"/>
        <v xml:space="preserve"> </v>
      </c>
    </row>
    <row r="309" spans="1:19" x14ac:dyDescent="0.2">
      <c r="A309" s="10" t="str">
        <f>IF(COUNTRY_INFO!A309=0," ",COUNTRY_INFO!A309)</f>
        <v>Ethiopia</v>
      </c>
      <c r="B309" s="10" t="str">
        <f>IF(COUNTRY_INFO!B309=0," ",COUNTRY_INFO!B309)</f>
        <v>Oromia Bale</v>
      </c>
      <c r="C309" s="10" t="str">
        <f>IF(COUNTRY_INFO!C309=0," ",COUNTRY_INFO!C309)</f>
        <v>Gura Dhamole</v>
      </c>
      <c r="D309" s="11" t="str">
        <f>IF(OR(COUNTRY_INFO!$T$9:$T$1000="T1 (PZQ+ALB/MBD)",COUNTRY_INFO!$U$9:$U$1000="T1 (PZQ+ALB/MBD)"), "T1 (PZQ+ALB/MBD)", " ")</f>
        <v xml:space="preserve"> </v>
      </c>
      <c r="E309" s="289"/>
      <c r="F309" s="109"/>
      <c r="G309" s="56"/>
      <c r="H309" s="288"/>
      <c r="I309" s="288"/>
      <c r="J309" s="56"/>
      <c r="K309" s="11">
        <f t="shared" si="25"/>
        <v>0</v>
      </c>
      <c r="L309" s="56"/>
      <c r="M309" s="18"/>
      <c r="N309" s="59"/>
      <c r="O309" s="14">
        <f t="shared" si="26"/>
        <v>0</v>
      </c>
      <c r="P309" s="275" t="str">
        <f t="shared" si="27"/>
        <v xml:space="preserve"> </v>
      </c>
      <c r="Q309" s="230" t="str">
        <f t="shared" si="28"/>
        <v xml:space="preserve"> </v>
      </c>
      <c r="R309" s="275" t="str">
        <f t="shared" si="29"/>
        <v xml:space="preserve"> </v>
      </c>
      <c r="S309" s="230" t="str">
        <f t="shared" si="30"/>
        <v xml:space="preserve"> </v>
      </c>
    </row>
    <row r="310" spans="1:19" x14ac:dyDescent="0.2">
      <c r="A310" s="10" t="str">
        <f>IF(COUNTRY_INFO!A310=0," ",COUNTRY_INFO!A310)</f>
        <v>Ethiopia</v>
      </c>
      <c r="B310" s="10" t="str">
        <f>IF(COUNTRY_INFO!B310=0," ",COUNTRY_INFO!B310)</f>
        <v>Oromia Bale</v>
      </c>
      <c r="C310" s="10" t="str">
        <f>IF(COUNTRY_INFO!C310=0," ",COUNTRY_INFO!C310)</f>
        <v>Harana Buluk</v>
      </c>
      <c r="D310" s="11" t="str">
        <f>IF(OR(COUNTRY_INFO!$T$9:$T$1000="T1 (PZQ+ALB/MBD)",COUNTRY_INFO!$U$9:$U$1000="T1 (PZQ+ALB/MBD)"), "T1 (PZQ+ALB/MBD)", " ")</f>
        <v xml:space="preserve"> </v>
      </c>
      <c r="E310" s="289"/>
      <c r="F310" s="109"/>
      <c r="G310" s="56"/>
      <c r="H310" s="288"/>
      <c r="I310" s="288"/>
      <c r="J310" s="56"/>
      <c r="K310" s="11">
        <f t="shared" si="25"/>
        <v>0</v>
      </c>
      <c r="L310" s="56"/>
      <c r="M310" s="18"/>
      <c r="N310" s="59"/>
      <c r="O310" s="14">
        <f t="shared" si="26"/>
        <v>0</v>
      </c>
      <c r="P310" s="275" t="str">
        <f t="shared" si="27"/>
        <v xml:space="preserve"> </v>
      </c>
      <c r="Q310" s="230" t="str">
        <f t="shared" si="28"/>
        <v xml:space="preserve"> </v>
      </c>
      <c r="R310" s="275" t="str">
        <f t="shared" si="29"/>
        <v xml:space="preserve"> </v>
      </c>
      <c r="S310" s="230" t="str">
        <f t="shared" si="30"/>
        <v xml:space="preserve"> </v>
      </c>
    </row>
    <row r="311" spans="1:19" x14ac:dyDescent="0.2">
      <c r="A311" s="10" t="str">
        <f>IF(COUNTRY_INFO!A311=0," ",COUNTRY_INFO!A311)</f>
        <v>Ethiopia</v>
      </c>
      <c r="B311" s="10" t="str">
        <f>IF(COUNTRY_INFO!B311=0," ",COUNTRY_INFO!B311)</f>
        <v>Oromia Bale</v>
      </c>
      <c r="C311" s="10" t="str">
        <f>IF(COUNTRY_INFO!C311=0," ",COUNTRY_INFO!C311)</f>
        <v>Lega Hidha</v>
      </c>
      <c r="D311" s="11" t="str">
        <f>IF(OR(COUNTRY_INFO!$T$9:$T$1000="T1 (PZQ+ALB/MBD)",COUNTRY_INFO!$U$9:$U$1000="T1 (PZQ+ALB/MBD)"), "T1 (PZQ+ALB/MBD)", " ")</f>
        <v>T1 (PZQ+ALB/MBD)</v>
      </c>
      <c r="E311" s="289" t="s">
        <v>1192</v>
      </c>
      <c r="F311" s="300">
        <f>'T2'!E311</f>
        <v>0</v>
      </c>
      <c r="G311" s="56"/>
      <c r="H311" s="288">
        <v>24839</v>
      </c>
      <c r="I311" s="288">
        <v>24839</v>
      </c>
      <c r="J311" s="56"/>
      <c r="K311" s="11">
        <f t="shared" si="25"/>
        <v>24839</v>
      </c>
      <c r="L311" s="56"/>
      <c r="M311" s="18">
        <v>23740</v>
      </c>
      <c r="N311" s="59"/>
      <c r="O311" s="14">
        <f t="shared" si="26"/>
        <v>23740</v>
      </c>
      <c r="P311" s="275" t="str">
        <f t="shared" si="27"/>
        <v xml:space="preserve"> </v>
      </c>
      <c r="Q311" s="293">
        <f t="shared" si="28"/>
        <v>95.57550626031643</v>
      </c>
      <c r="R311" s="275" t="str">
        <f t="shared" si="29"/>
        <v xml:space="preserve"> </v>
      </c>
      <c r="S311" s="293">
        <f t="shared" si="30"/>
        <v>95.57550626031643</v>
      </c>
    </row>
    <row r="312" spans="1:19" x14ac:dyDescent="0.2">
      <c r="A312" s="10" t="str">
        <f>IF(COUNTRY_INFO!A312=0," ",COUNTRY_INFO!A312)</f>
        <v>Ethiopia</v>
      </c>
      <c r="B312" s="10" t="str">
        <f>IF(COUNTRY_INFO!B312=0," ",COUNTRY_INFO!B312)</f>
        <v>Oromia Bale</v>
      </c>
      <c r="C312" s="10" t="str">
        <f>IF(COUNTRY_INFO!C312=0," ",COUNTRY_INFO!C312)</f>
        <v>Medda Walabu</v>
      </c>
      <c r="D312" s="11" t="str">
        <f>IF(OR(COUNTRY_INFO!$T$9:$T$1000="T1 (PZQ+ALB/MBD)",COUNTRY_INFO!$U$9:$U$1000="T1 (PZQ+ALB/MBD)"), "T1 (PZQ+ALB/MBD)", " ")</f>
        <v>T1 (PZQ+ALB/MBD)</v>
      </c>
      <c r="E312" s="289" t="s">
        <v>1192</v>
      </c>
      <c r="F312" s="300">
        <f>'T2'!E312</f>
        <v>0</v>
      </c>
      <c r="G312" s="56"/>
      <c r="H312" s="288">
        <v>38741</v>
      </c>
      <c r="I312" s="288">
        <v>38741</v>
      </c>
      <c r="J312" s="56"/>
      <c r="K312" s="11">
        <f t="shared" si="25"/>
        <v>38741</v>
      </c>
      <c r="L312" s="56"/>
      <c r="M312" s="18">
        <v>37684</v>
      </c>
      <c r="N312" s="59"/>
      <c r="O312" s="14">
        <f t="shared" si="26"/>
        <v>37684</v>
      </c>
      <c r="P312" s="275" t="str">
        <f t="shared" si="27"/>
        <v xml:space="preserve"> </v>
      </c>
      <c r="Q312" s="293">
        <f t="shared" si="28"/>
        <v>97.271624377274719</v>
      </c>
      <c r="R312" s="275" t="str">
        <f t="shared" si="29"/>
        <v xml:space="preserve"> </v>
      </c>
      <c r="S312" s="293">
        <f t="shared" si="30"/>
        <v>97.271624377274719</v>
      </c>
    </row>
    <row r="313" spans="1:19" x14ac:dyDescent="0.2">
      <c r="A313" s="10" t="str">
        <f>IF(COUNTRY_INFO!A313=0," ",COUNTRY_INFO!A313)</f>
        <v>Ethiopia</v>
      </c>
      <c r="B313" s="10" t="str">
        <f>IF(COUNTRY_INFO!B313=0," ",COUNTRY_INFO!B313)</f>
        <v>Oromia Bale</v>
      </c>
      <c r="C313" s="10" t="str">
        <f>IF(COUNTRY_INFO!C313=0," ",COUNTRY_INFO!C313)</f>
        <v>Rayitu</v>
      </c>
      <c r="D313" s="11" t="str">
        <f>IF(OR(COUNTRY_INFO!$T$9:$T$1000="T1 (PZQ+ALB/MBD)",COUNTRY_INFO!$U$9:$U$1000="T1 (PZQ+ALB/MBD)"), "T1 (PZQ+ALB/MBD)", " ")</f>
        <v xml:space="preserve"> </v>
      </c>
      <c r="E313" s="289"/>
      <c r="F313" s="109"/>
      <c r="G313" s="56"/>
      <c r="H313" s="288"/>
      <c r="I313" s="288"/>
      <c r="J313" s="56"/>
      <c r="K313" s="11">
        <f t="shared" si="25"/>
        <v>0</v>
      </c>
      <c r="L313" s="56"/>
      <c r="M313" s="18"/>
      <c r="N313" s="59"/>
      <c r="O313" s="14">
        <f t="shared" si="26"/>
        <v>0</v>
      </c>
      <c r="P313" s="275" t="str">
        <f t="shared" si="27"/>
        <v xml:space="preserve"> </v>
      </c>
      <c r="Q313" s="230" t="str">
        <f t="shared" si="28"/>
        <v xml:space="preserve"> </v>
      </c>
      <c r="R313" s="275" t="str">
        <f t="shared" si="29"/>
        <v xml:space="preserve"> </v>
      </c>
      <c r="S313" s="230" t="str">
        <f t="shared" si="30"/>
        <v xml:space="preserve"> </v>
      </c>
    </row>
    <row r="314" spans="1:19" x14ac:dyDescent="0.2">
      <c r="A314" s="10" t="str">
        <f>IF(COUNTRY_INFO!A314=0," ",COUNTRY_INFO!A314)</f>
        <v>Ethiopia</v>
      </c>
      <c r="B314" s="10" t="str">
        <f>IF(COUNTRY_INFO!B314=0," ",COUNTRY_INFO!B314)</f>
        <v>Oromia Bale</v>
      </c>
      <c r="C314" s="10" t="str">
        <f>IF(COUNTRY_INFO!C314=0," ",COUNTRY_INFO!C314)</f>
        <v>Robe Town</v>
      </c>
      <c r="D314" s="11" t="str">
        <f>IF(OR(COUNTRY_INFO!$T$9:$T$1000="T1 (PZQ+ALB/MBD)",COUNTRY_INFO!$U$9:$U$1000="T1 (PZQ+ALB/MBD)"), "T1 (PZQ+ALB/MBD)", " ")</f>
        <v xml:space="preserve"> </v>
      </c>
      <c r="E314" s="289"/>
      <c r="F314" s="109"/>
      <c r="G314" s="56"/>
      <c r="H314" s="288"/>
      <c r="I314" s="288"/>
      <c r="J314" s="56"/>
      <c r="K314" s="11">
        <f t="shared" si="25"/>
        <v>0</v>
      </c>
      <c r="L314" s="56"/>
      <c r="M314" s="18"/>
      <c r="N314" s="59"/>
      <c r="O314" s="14">
        <f t="shared" si="26"/>
        <v>0</v>
      </c>
      <c r="P314" s="275" t="str">
        <f t="shared" si="27"/>
        <v xml:space="preserve"> </v>
      </c>
      <c r="Q314" s="230" t="str">
        <f t="shared" si="28"/>
        <v xml:space="preserve"> </v>
      </c>
      <c r="R314" s="275" t="str">
        <f t="shared" si="29"/>
        <v xml:space="preserve"> </v>
      </c>
      <c r="S314" s="230" t="str">
        <f t="shared" si="30"/>
        <v xml:space="preserve"> </v>
      </c>
    </row>
    <row r="315" spans="1:19" x14ac:dyDescent="0.2">
      <c r="A315" s="10" t="str">
        <f>IF(COUNTRY_INFO!A315=0," ",COUNTRY_INFO!A315)</f>
        <v>Ethiopia</v>
      </c>
      <c r="B315" s="10" t="str">
        <f>IF(COUNTRY_INFO!B315=0," ",COUNTRY_INFO!B315)</f>
        <v>Oromia Bale</v>
      </c>
      <c r="C315" s="10" t="str">
        <f>IF(COUNTRY_INFO!C315=0," ",COUNTRY_INFO!C315)</f>
        <v>Sawena</v>
      </c>
      <c r="D315" s="11" t="str">
        <f>IF(OR(COUNTRY_INFO!$T$9:$T$1000="T1 (PZQ+ALB/MBD)",COUNTRY_INFO!$U$9:$U$1000="T1 (PZQ+ALB/MBD)"), "T1 (PZQ+ALB/MBD)", " ")</f>
        <v xml:space="preserve"> </v>
      </c>
      <c r="E315" s="289"/>
      <c r="F315" s="109"/>
      <c r="G315" s="56"/>
      <c r="H315" s="288"/>
      <c r="I315" s="288"/>
      <c r="J315" s="56"/>
      <c r="K315" s="11">
        <f t="shared" si="25"/>
        <v>0</v>
      </c>
      <c r="L315" s="56"/>
      <c r="M315" s="18"/>
      <c r="N315" s="59"/>
      <c r="O315" s="14">
        <f t="shared" si="26"/>
        <v>0</v>
      </c>
      <c r="P315" s="275" t="str">
        <f t="shared" si="27"/>
        <v xml:space="preserve"> </v>
      </c>
      <c r="Q315" s="230" t="str">
        <f t="shared" si="28"/>
        <v xml:space="preserve"> </v>
      </c>
      <c r="R315" s="275" t="str">
        <f t="shared" si="29"/>
        <v xml:space="preserve"> </v>
      </c>
      <c r="S315" s="230" t="str">
        <f t="shared" si="30"/>
        <v xml:space="preserve"> </v>
      </c>
    </row>
    <row r="316" spans="1:19" x14ac:dyDescent="0.2">
      <c r="A316" s="10" t="str">
        <f>IF(COUNTRY_INFO!A316=0," ",COUNTRY_INFO!A316)</f>
        <v>Ethiopia</v>
      </c>
      <c r="B316" s="10" t="str">
        <f>IF(COUNTRY_INFO!B316=0," ",COUNTRY_INFO!B316)</f>
        <v>Oromia Bale</v>
      </c>
      <c r="C316" s="10" t="str">
        <f>IF(COUNTRY_INFO!C316=0," ",COUNTRY_INFO!C316)</f>
        <v>Sinana</v>
      </c>
      <c r="D316" s="11" t="str">
        <f>IF(OR(COUNTRY_INFO!$T$9:$T$1000="T1 (PZQ+ALB/MBD)",COUNTRY_INFO!$U$9:$U$1000="T1 (PZQ+ALB/MBD)"), "T1 (PZQ+ALB/MBD)", " ")</f>
        <v xml:space="preserve"> </v>
      </c>
      <c r="E316" s="289"/>
      <c r="F316" s="109"/>
      <c r="G316" s="56"/>
      <c r="H316" s="288"/>
      <c r="I316" s="288"/>
      <c r="J316" s="56"/>
      <c r="K316" s="11">
        <f t="shared" si="25"/>
        <v>0</v>
      </c>
      <c r="L316" s="56"/>
      <c r="M316" s="18"/>
      <c r="N316" s="59"/>
      <c r="O316" s="14">
        <f t="shared" si="26"/>
        <v>0</v>
      </c>
      <c r="P316" s="275" t="str">
        <f t="shared" si="27"/>
        <v xml:space="preserve"> </v>
      </c>
      <c r="Q316" s="230" t="str">
        <f t="shared" si="28"/>
        <v xml:space="preserve"> </v>
      </c>
      <c r="R316" s="275" t="str">
        <f t="shared" si="29"/>
        <v xml:space="preserve"> </v>
      </c>
      <c r="S316" s="230" t="str">
        <f t="shared" si="30"/>
        <v xml:space="preserve"> </v>
      </c>
    </row>
    <row r="317" spans="1:19" x14ac:dyDescent="0.2">
      <c r="A317" s="10" t="str">
        <f>IF(COUNTRY_INFO!A317=0," ",COUNTRY_INFO!A317)</f>
        <v>Ethiopia</v>
      </c>
      <c r="B317" s="10" t="str">
        <f>IF(COUNTRY_INFO!B317=0," ",COUNTRY_INFO!B317)</f>
        <v>Oromia Borena</v>
      </c>
      <c r="C317" s="10" t="str">
        <f>IF(COUNTRY_INFO!C317=0," ",COUNTRY_INFO!C317)</f>
        <v>Arero</v>
      </c>
      <c r="D317" s="11" t="str">
        <f>IF(OR(COUNTRY_INFO!$T$9:$T$1000="T1 (PZQ+ALB/MBD)",COUNTRY_INFO!$U$9:$U$1000="T1 (PZQ+ALB/MBD)"), "T1 (PZQ+ALB/MBD)", " ")</f>
        <v xml:space="preserve"> </v>
      </c>
      <c r="E317" s="289"/>
      <c r="F317" s="109"/>
      <c r="G317" s="56"/>
      <c r="H317" s="288"/>
      <c r="I317" s="288"/>
      <c r="J317" s="56"/>
      <c r="K317" s="11">
        <f t="shared" si="25"/>
        <v>0</v>
      </c>
      <c r="L317" s="56"/>
      <c r="M317" s="18"/>
      <c r="N317" s="59"/>
      <c r="O317" s="14">
        <f t="shared" si="26"/>
        <v>0</v>
      </c>
      <c r="P317" s="275" t="str">
        <f t="shared" si="27"/>
        <v xml:space="preserve"> </v>
      </c>
      <c r="Q317" s="230" t="str">
        <f t="shared" si="28"/>
        <v xml:space="preserve"> </v>
      </c>
      <c r="R317" s="275" t="str">
        <f t="shared" si="29"/>
        <v xml:space="preserve"> </v>
      </c>
      <c r="S317" s="230" t="str">
        <f t="shared" si="30"/>
        <v xml:space="preserve"> </v>
      </c>
    </row>
    <row r="318" spans="1:19" x14ac:dyDescent="0.2">
      <c r="A318" s="10" t="str">
        <f>IF(COUNTRY_INFO!A318=0," ",COUNTRY_INFO!A318)</f>
        <v>Ethiopia</v>
      </c>
      <c r="B318" s="10" t="str">
        <f>IF(COUNTRY_INFO!B318=0," ",COUNTRY_INFO!B318)</f>
        <v>Oromia Borena</v>
      </c>
      <c r="C318" s="10" t="str">
        <f>IF(COUNTRY_INFO!C318=0," ",COUNTRY_INFO!C318)</f>
        <v>Dhas</v>
      </c>
      <c r="D318" s="11" t="str">
        <f>IF(OR(COUNTRY_INFO!$T$9:$T$1000="T1 (PZQ+ALB/MBD)",COUNTRY_INFO!$U$9:$U$1000="T1 (PZQ+ALB/MBD)"), "T1 (PZQ+ALB/MBD)", " ")</f>
        <v xml:space="preserve"> </v>
      </c>
      <c r="E318" s="289"/>
      <c r="F318" s="109"/>
      <c r="G318" s="56"/>
      <c r="H318" s="288"/>
      <c r="I318" s="288"/>
      <c r="J318" s="56"/>
      <c r="K318" s="11">
        <f t="shared" si="25"/>
        <v>0</v>
      </c>
      <c r="L318" s="56"/>
      <c r="M318" s="18"/>
      <c r="N318" s="59"/>
      <c r="O318" s="14">
        <f t="shared" si="26"/>
        <v>0</v>
      </c>
      <c r="P318" s="275" t="str">
        <f t="shared" si="27"/>
        <v xml:space="preserve"> </v>
      </c>
      <c r="Q318" s="230" t="str">
        <f t="shared" si="28"/>
        <v xml:space="preserve"> </v>
      </c>
      <c r="R318" s="275" t="str">
        <f t="shared" si="29"/>
        <v xml:space="preserve"> </v>
      </c>
      <c r="S318" s="230" t="str">
        <f t="shared" si="30"/>
        <v xml:space="preserve"> </v>
      </c>
    </row>
    <row r="319" spans="1:19" x14ac:dyDescent="0.2">
      <c r="A319" s="10" t="str">
        <f>IF(COUNTRY_INFO!A319=0," ",COUNTRY_INFO!A319)</f>
        <v>Ethiopia</v>
      </c>
      <c r="B319" s="10" t="str">
        <f>IF(COUNTRY_INFO!B319=0," ",COUNTRY_INFO!B319)</f>
        <v>Oromia Borena</v>
      </c>
      <c r="C319" s="10" t="str">
        <f>IF(COUNTRY_INFO!C319=0," ",COUNTRY_INFO!C319)</f>
        <v>Dillo</v>
      </c>
      <c r="D319" s="11" t="str">
        <f>IF(OR(COUNTRY_INFO!$T$9:$T$1000="T1 (PZQ+ALB/MBD)",COUNTRY_INFO!$U$9:$U$1000="T1 (PZQ+ALB/MBD)"), "T1 (PZQ+ALB/MBD)", " ")</f>
        <v xml:space="preserve"> </v>
      </c>
      <c r="E319" s="289"/>
      <c r="F319" s="109"/>
      <c r="G319" s="56"/>
      <c r="H319" s="288"/>
      <c r="I319" s="288"/>
      <c r="J319" s="56"/>
      <c r="K319" s="11">
        <f t="shared" si="25"/>
        <v>0</v>
      </c>
      <c r="L319" s="56"/>
      <c r="M319" s="18"/>
      <c r="N319" s="59"/>
      <c r="O319" s="14">
        <f t="shared" si="26"/>
        <v>0</v>
      </c>
      <c r="P319" s="275" t="str">
        <f t="shared" si="27"/>
        <v xml:space="preserve"> </v>
      </c>
      <c r="Q319" s="230" t="str">
        <f t="shared" si="28"/>
        <v xml:space="preserve"> </v>
      </c>
      <c r="R319" s="275" t="str">
        <f t="shared" si="29"/>
        <v xml:space="preserve"> </v>
      </c>
      <c r="S319" s="230" t="str">
        <f t="shared" si="30"/>
        <v xml:space="preserve"> </v>
      </c>
    </row>
    <row r="320" spans="1:19" x14ac:dyDescent="0.2">
      <c r="A320" s="10" t="str">
        <f>IF(COUNTRY_INFO!A320=0," ",COUNTRY_INFO!A320)</f>
        <v>Ethiopia</v>
      </c>
      <c r="B320" s="10" t="str">
        <f>IF(COUNTRY_INFO!B320=0," ",COUNTRY_INFO!B320)</f>
        <v>Oromia Borena</v>
      </c>
      <c r="C320" s="10" t="str">
        <f>IF(COUNTRY_INFO!C320=0," ",COUNTRY_INFO!C320)</f>
        <v>Dire</v>
      </c>
      <c r="D320" s="11" t="str">
        <f>IF(OR(COUNTRY_INFO!$T$9:$T$1000="T1 (PZQ+ALB/MBD)",COUNTRY_INFO!$U$9:$U$1000="T1 (PZQ+ALB/MBD)"), "T1 (PZQ+ALB/MBD)", " ")</f>
        <v xml:space="preserve"> </v>
      </c>
      <c r="E320" s="289"/>
      <c r="F320" s="109"/>
      <c r="G320" s="56"/>
      <c r="H320" s="288"/>
      <c r="I320" s="288"/>
      <c r="J320" s="56"/>
      <c r="K320" s="11">
        <f t="shared" si="25"/>
        <v>0</v>
      </c>
      <c r="L320" s="56"/>
      <c r="M320" s="18"/>
      <c r="N320" s="59"/>
      <c r="O320" s="14">
        <f t="shared" si="26"/>
        <v>0</v>
      </c>
      <c r="P320" s="275" t="str">
        <f t="shared" si="27"/>
        <v xml:space="preserve"> </v>
      </c>
      <c r="Q320" s="230" t="str">
        <f t="shared" si="28"/>
        <v xml:space="preserve"> </v>
      </c>
      <c r="R320" s="275" t="str">
        <f t="shared" si="29"/>
        <v xml:space="preserve"> </v>
      </c>
      <c r="S320" s="230" t="str">
        <f t="shared" si="30"/>
        <v xml:space="preserve"> </v>
      </c>
    </row>
    <row r="321" spans="1:19" x14ac:dyDescent="0.2">
      <c r="A321" s="10" t="str">
        <f>IF(COUNTRY_INFO!A321=0," ",COUNTRY_INFO!A321)</f>
        <v>Ethiopia</v>
      </c>
      <c r="B321" s="10" t="str">
        <f>IF(COUNTRY_INFO!B321=0," ",COUNTRY_INFO!B321)</f>
        <v>Oromia Borena</v>
      </c>
      <c r="C321" s="10" t="str">
        <f>IF(COUNTRY_INFO!C321=0," ",COUNTRY_INFO!C321)</f>
        <v>Dubluk</v>
      </c>
      <c r="D321" s="11" t="str">
        <f>IF(OR(COUNTRY_INFO!$T$9:$T$1000="T1 (PZQ+ALB/MBD)",COUNTRY_INFO!$U$9:$U$1000="T1 (PZQ+ALB/MBD)"), "T1 (PZQ+ALB/MBD)", " ")</f>
        <v xml:space="preserve"> </v>
      </c>
      <c r="E321" s="289"/>
      <c r="F321" s="109"/>
      <c r="G321" s="56"/>
      <c r="H321" s="288"/>
      <c r="I321" s="288"/>
      <c r="J321" s="56"/>
      <c r="K321" s="11">
        <f t="shared" si="25"/>
        <v>0</v>
      </c>
      <c r="L321" s="56"/>
      <c r="M321" s="18"/>
      <c r="N321" s="59"/>
      <c r="O321" s="14">
        <f t="shared" si="26"/>
        <v>0</v>
      </c>
      <c r="P321" s="275" t="str">
        <f t="shared" si="27"/>
        <v xml:space="preserve"> </v>
      </c>
      <c r="Q321" s="230" t="str">
        <f t="shared" si="28"/>
        <v xml:space="preserve"> </v>
      </c>
      <c r="R321" s="275" t="str">
        <f t="shared" si="29"/>
        <v xml:space="preserve"> </v>
      </c>
      <c r="S321" s="230" t="str">
        <f t="shared" si="30"/>
        <v xml:space="preserve"> </v>
      </c>
    </row>
    <row r="322" spans="1:19" x14ac:dyDescent="0.2">
      <c r="A322" s="10" t="str">
        <f>IF(COUNTRY_INFO!A322=0," ",COUNTRY_INFO!A322)</f>
        <v>Ethiopia</v>
      </c>
      <c r="B322" s="10" t="str">
        <f>IF(COUNTRY_INFO!B322=0," ",COUNTRY_INFO!B322)</f>
        <v>Oromia Borena</v>
      </c>
      <c r="C322" s="10" t="str">
        <f>IF(COUNTRY_INFO!C322=0," ",COUNTRY_INFO!C322)</f>
        <v>Eliwaye</v>
      </c>
      <c r="D322" s="11" t="str">
        <f>IF(OR(COUNTRY_INFO!$T$9:$T$1000="T1 (PZQ+ALB/MBD)",COUNTRY_INFO!$U$9:$U$1000="T1 (PZQ+ALB/MBD)"), "T1 (PZQ+ALB/MBD)", " ")</f>
        <v xml:space="preserve"> </v>
      </c>
      <c r="E322" s="289"/>
      <c r="F322" s="109"/>
      <c r="G322" s="56"/>
      <c r="H322" s="288"/>
      <c r="I322" s="288"/>
      <c r="J322" s="56"/>
      <c r="K322" s="11">
        <f t="shared" si="25"/>
        <v>0</v>
      </c>
      <c r="L322" s="56"/>
      <c r="M322" s="18"/>
      <c r="N322" s="59"/>
      <c r="O322" s="14">
        <f t="shared" si="26"/>
        <v>0</v>
      </c>
      <c r="P322" s="275" t="str">
        <f t="shared" si="27"/>
        <v xml:space="preserve"> </v>
      </c>
      <c r="Q322" s="230" t="str">
        <f t="shared" si="28"/>
        <v xml:space="preserve"> </v>
      </c>
      <c r="R322" s="275" t="str">
        <f t="shared" si="29"/>
        <v xml:space="preserve"> </v>
      </c>
      <c r="S322" s="230" t="str">
        <f t="shared" si="30"/>
        <v xml:space="preserve"> </v>
      </c>
    </row>
    <row r="323" spans="1:19" x14ac:dyDescent="0.2">
      <c r="A323" s="10" t="str">
        <f>IF(COUNTRY_INFO!A323=0," ",COUNTRY_INFO!A323)</f>
        <v>Ethiopia</v>
      </c>
      <c r="B323" s="10" t="str">
        <f>IF(COUNTRY_INFO!B323=0," ",COUNTRY_INFO!B323)</f>
        <v>Oromia Borena</v>
      </c>
      <c r="C323" s="10" t="str">
        <f>IF(COUNTRY_INFO!C323=0," ",COUNTRY_INFO!C323)</f>
        <v>Gomole</v>
      </c>
      <c r="D323" s="11" t="str">
        <f>IF(OR(COUNTRY_INFO!$T$9:$T$1000="T1 (PZQ+ALB/MBD)",COUNTRY_INFO!$U$9:$U$1000="T1 (PZQ+ALB/MBD)"), "T1 (PZQ+ALB/MBD)", " ")</f>
        <v xml:space="preserve"> </v>
      </c>
      <c r="E323" s="289"/>
      <c r="F323" s="109"/>
      <c r="G323" s="56"/>
      <c r="H323" s="288"/>
      <c r="I323" s="288"/>
      <c r="J323" s="56"/>
      <c r="K323" s="11">
        <f t="shared" si="25"/>
        <v>0</v>
      </c>
      <c r="L323" s="56"/>
      <c r="M323" s="18"/>
      <c r="N323" s="59"/>
      <c r="O323" s="14">
        <f t="shared" si="26"/>
        <v>0</v>
      </c>
      <c r="P323" s="275" t="str">
        <f t="shared" si="27"/>
        <v xml:space="preserve"> </v>
      </c>
      <c r="Q323" s="230" t="str">
        <f t="shared" si="28"/>
        <v xml:space="preserve"> </v>
      </c>
      <c r="R323" s="275" t="str">
        <f t="shared" si="29"/>
        <v xml:space="preserve"> </v>
      </c>
      <c r="S323" s="230" t="str">
        <f t="shared" si="30"/>
        <v xml:space="preserve"> </v>
      </c>
    </row>
    <row r="324" spans="1:19" x14ac:dyDescent="0.2">
      <c r="A324" s="10" t="str">
        <f>IF(COUNTRY_INFO!A324=0," ",COUNTRY_INFO!A324)</f>
        <v>Ethiopia</v>
      </c>
      <c r="B324" s="10" t="str">
        <f>IF(COUNTRY_INFO!B324=0," ",COUNTRY_INFO!B324)</f>
        <v>Oromia Borena</v>
      </c>
      <c r="C324" s="10" t="str">
        <f>IF(COUNTRY_INFO!C324=0," ",COUNTRY_INFO!C324)</f>
        <v>Guchi</v>
      </c>
      <c r="D324" s="11" t="str">
        <f>IF(OR(COUNTRY_INFO!$T$9:$T$1000="T1 (PZQ+ALB/MBD)",COUNTRY_INFO!$U$9:$U$1000="T1 (PZQ+ALB/MBD)"), "T1 (PZQ+ALB/MBD)", " ")</f>
        <v xml:space="preserve"> </v>
      </c>
      <c r="E324" s="289"/>
      <c r="F324" s="109"/>
      <c r="G324" s="56"/>
      <c r="H324" s="288"/>
      <c r="I324" s="288"/>
      <c r="J324" s="56"/>
      <c r="K324" s="11">
        <f t="shared" si="25"/>
        <v>0</v>
      </c>
      <c r="L324" s="56"/>
      <c r="M324" s="18"/>
      <c r="N324" s="59"/>
      <c r="O324" s="14">
        <f t="shared" si="26"/>
        <v>0</v>
      </c>
      <c r="P324" s="275" t="str">
        <f t="shared" si="27"/>
        <v xml:space="preserve"> </v>
      </c>
      <c r="Q324" s="230" t="str">
        <f t="shared" si="28"/>
        <v xml:space="preserve"> </v>
      </c>
      <c r="R324" s="275" t="str">
        <f t="shared" si="29"/>
        <v xml:space="preserve"> </v>
      </c>
      <c r="S324" s="230" t="str">
        <f t="shared" si="30"/>
        <v xml:space="preserve"> </v>
      </c>
    </row>
    <row r="325" spans="1:19" x14ac:dyDescent="0.2">
      <c r="A325" s="10" t="str">
        <f>IF(COUNTRY_INFO!A325=0," ",COUNTRY_INFO!A325)</f>
        <v>Ethiopia</v>
      </c>
      <c r="B325" s="10" t="str">
        <f>IF(COUNTRY_INFO!B325=0," ",COUNTRY_INFO!B325)</f>
        <v>Oromia Borena</v>
      </c>
      <c r="C325" s="10" t="str">
        <f>IF(COUNTRY_INFO!C325=0," ",COUNTRY_INFO!C325)</f>
        <v>Miyo</v>
      </c>
      <c r="D325" s="11" t="str">
        <f>IF(OR(COUNTRY_INFO!$T$9:$T$1000="T1 (PZQ+ALB/MBD)",COUNTRY_INFO!$U$9:$U$1000="T1 (PZQ+ALB/MBD)"), "T1 (PZQ+ALB/MBD)", " ")</f>
        <v xml:space="preserve"> </v>
      </c>
      <c r="E325" s="289"/>
      <c r="F325" s="109"/>
      <c r="G325" s="56"/>
      <c r="H325" s="288"/>
      <c r="I325" s="288"/>
      <c r="J325" s="56"/>
      <c r="K325" s="11">
        <f t="shared" si="25"/>
        <v>0</v>
      </c>
      <c r="L325" s="56"/>
      <c r="M325" s="18"/>
      <c r="N325" s="59"/>
      <c r="O325" s="14">
        <f t="shared" si="26"/>
        <v>0</v>
      </c>
      <c r="P325" s="275" t="str">
        <f t="shared" si="27"/>
        <v xml:space="preserve"> </v>
      </c>
      <c r="Q325" s="230" t="str">
        <f t="shared" si="28"/>
        <v xml:space="preserve"> </v>
      </c>
      <c r="R325" s="275" t="str">
        <f t="shared" si="29"/>
        <v xml:space="preserve"> </v>
      </c>
      <c r="S325" s="230" t="str">
        <f t="shared" si="30"/>
        <v xml:space="preserve"> </v>
      </c>
    </row>
    <row r="326" spans="1:19" x14ac:dyDescent="0.2">
      <c r="A326" s="10" t="str">
        <f>IF(COUNTRY_INFO!A326=0," ",COUNTRY_INFO!A326)</f>
        <v>Ethiopia</v>
      </c>
      <c r="B326" s="10" t="str">
        <f>IF(COUNTRY_INFO!B326=0," ",COUNTRY_INFO!B326)</f>
        <v>Oromia Borena</v>
      </c>
      <c r="C326" s="10" t="str">
        <f>IF(COUNTRY_INFO!C326=0," ",COUNTRY_INFO!C326)</f>
        <v>Moyale</v>
      </c>
      <c r="D326" s="11" t="str">
        <f>IF(OR(COUNTRY_INFO!$T$9:$T$1000="T1 (PZQ+ALB/MBD)",COUNTRY_INFO!$U$9:$U$1000="T1 (PZQ+ALB/MBD)"), "T1 (PZQ+ALB/MBD)", " ")</f>
        <v xml:space="preserve"> </v>
      </c>
      <c r="E326" s="289"/>
      <c r="F326" s="109"/>
      <c r="G326" s="56"/>
      <c r="H326" s="288"/>
      <c r="I326" s="288"/>
      <c r="J326" s="56"/>
      <c r="K326" s="11">
        <f t="shared" si="25"/>
        <v>0</v>
      </c>
      <c r="L326" s="56"/>
      <c r="M326" s="18"/>
      <c r="N326" s="59"/>
      <c r="O326" s="14">
        <f t="shared" si="26"/>
        <v>0</v>
      </c>
      <c r="P326" s="275" t="str">
        <f t="shared" si="27"/>
        <v xml:space="preserve"> </v>
      </c>
      <c r="Q326" s="230" t="str">
        <f t="shared" si="28"/>
        <v xml:space="preserve"> </v>
      </c>
      <c r="R326" s="275" t="str">
        <f t="shared" si="29"/>
        <v xml:space="preserve"> </v>
      </c>
      <c r="S326" s="230" t="str">
        <f t="shared" si="30"/>
        <v xml:space="preserve"> </v>
      </c>
    </row>
    <row r="327" spans="1:19" x14ac:dyDescent="0.2">
      <c r="A327" s="10" t="str">
        <f>IF(COUNTRY_INFO!A327=0," ",COUNTRY_INFO!A327)</f>
        <v>Ethiopia</v>
      </c>
      <c r="B327" s="10" t="str">
        <f>IF(COUNTRY_INFO!B327=0," ",COUNTRY_INFO!B327)</f>
        <v>Oromia Borena</v>
      </c>
      <c r="C327" s="10" t="str">
        <f>IF(COUNTRY_INFO!C327=0," ",COUNTRY_INFO!C327)</f>
        <v>Teltele</v>
      </c>
      <c r="D327" s="11" t="str">
        <f>IF(OR(COUNTRY_INFO!$T$9:$T$1000="T1 (PZQ+ALB/MBD)",COUNTRY_INFO!$U$9:$U$1000="T1 (PZQ+ALB/MBD)"), "T1 (PZQ+ALB/MBD)", " ")</f>
        <v xml:space="preserve"> </v>
      </c>
      <c r="E327" s="289"/>
      <c r="F327" s="109"/>
      <c r="G327" s="56"/>
      <c r="H327" s="288"/>
      <c r="I327" s="288"/>
      <c r="J327" s="56"/>
      <c r="K327" s="11">
        <f t="shared" si="25"/>
        <v>0</v>
      </c>
      <c r="L327" s="56"/>
      <c r="M327" s="18"/>
      <c r="N327" s="59"/>
      <c r="O327" s="14">
        <f t="shared" si="26"/>
        <v>0</v>
      </c>
      <c r="P327" s="275" t="str">
        <f t="shared" si="27"/>
        <v xml:space="preserve"> </v>
      </c>
      <c r="Q327" s="230" t="str">
        <f t="shared" si="28"/>
        <v xml:space="preserve"> </v>
      </c>
      <c r="R327" s="275" t="str">
        <f t="shared" si="29"/>
        <v xml:space="preserve"> </v>
      </c>
      <c r="S327" s="230" t="str">
        <f t="shared" si="30"/>
        <v xml:space="preserve"> </v>
      </c>
    </row>
    <row r="328" spans="1:19" x14ac:dyDescent="0.2">
      <c r="A328" s="10" t="str">
        <f>IF(COUNTRY_INFO!A328=0," ",COUNTRY_INFO!A328)</f>
        <v>Ethiopia</v>
      </c>
      <c r="B328" s="10" t="str">
        <f>IF(COUNTRY_INFO!B328=0," ",COUNTRY_INFO!B328)</f>
        <v>Oromia Borena</v>
      </c>
      <c r="C328" s="10" t="str">
        <f>IF(COUNTRY_INFO!C328=0," ",COUNTRY_INFO!C328)</f>
        <v>Wachile</v>
      </c>
      <c r="D328" s="11" t="str">
        <f>IF(OR(COUNTRY_INFO!$T$9:$T$1000="T1 (PZQ+ALB/MBD)",COUNTRY_INFO!$U$9:$U$1000="T1 (PZQ+ALB/MBD)"), "T1 (PZQ+ALB/MBD)", " ")</f>
        <v xml:space="preserve"> </v>
      </c>
      <c r="E328" s="289"/>
      <c r="F328" s="109"/>
      <c r="G328" s="56"/>
      <c r="H328" s="288"/>
      <c r="I328" s="288"/>
      <c r="J328" s="56"/>
      <c r="K328" s="11">
        <f t="shared" si="25"/>
        <v>0</v>
      </c>
      <c r="L328" s="56"/>
      <c r="M328" s="18"/>
      <c r="N328" s="59"/>
      <c r="O328" s="14">
        <f t="shared" si="26"/>
        <v>0</v>
      </c>
      <c r="P328" s="275" t="str">
        <f t="shared" si="27"/>
        <v xml:space="preserve"> </v>
      </c>
      <c r="Q328" s="230" t="str">
        <f t="shared" si="28"/>
        <v xml:space="preserve"> </v>
      </c>
      <c r="R328" s="275" t="str">
        <f t="shared" si="29"/>
        <v xml:space="preserve"> </v>
      </c>
      <c r="S328" s="230" t="str">
        <f t="shared" si="30"/>
        <v xml:space="preserve"> </v>
      </c>
    </row>
    <row r="329" spans="1:19" x14ac:dyDescent="0.2">
      <c r="A329" s="10" t="str">
        <f>IF(COUNTRY_INFO!A329=0," ",COUNTRY_INFO!A329)</f>
        <v>Ethiopia</v>
      </c>
      <c r="B329" s="10" t="str">
        <f>IF(COUNTRY_INFO!B329=0," ",COUNTRY_INFO!B329)</f>
        <v>Oromia Borena</v>
      </c>
      <c r="C329" s="10" t="str">
        <f>IF(COUNTRY_INFO!C329=0," ",COUNTRY_INFO!C329)</f>
        <v>Yabello</v>
      </c>
      <c r="D329" s="11" t="str">
        <f>IF(OR(COUNTRY_INFO!$T$9:$T$1000="T1 (PZQ+ALB/MBD)",COUNTRY_INFO!$U$9:$U$1000="T1 (PZQ+ALB/MBD)"), "T1 (PZQ+ALB/MBD)", " ")</f>
        <v xml:space="preserve"> </v>
      </c>
      <c r="E329" s="289"/>
      <c r="F329" s="109"/>
      <c r="G329" s="56"/>
      <c r="H329" s="288"/>
      <c r="I329" s="288"/>
      <c r="J329" s="56"/>
      <c r="K329" s="11">
        <f t="shared" si="25"/>
        <v>0</v>
      </c>
      <c r="L329" s="56"/>
      <c r="M329" s="18"/>
      <c r="N329" s="59"/>
      <c r="O329" s="14">
        <f t="shared" si="26"/>
        <v>0</v>
      </c>
      <c r="P329" s="275" t="str">
        <f t="shared" si="27"/>
        <v xml:space="preserve"> </v>
      </c>
      <c r="Q329" s="230" t="str">
        <f t="shared" si="28"/>
        <v xml:space="preserve"> </v>
      </c>
      <c r="R329" s="275" t="str">
        <f t="shared" si="29"/>
        <v xml:space="preserve"> </v>
      </c>
      <c r="S329" s="230" t="str">
        <f t="shared" si="30"/>
        <v xml:space="preserve"> </v>
      </c>
    </row>
    <row r="330" spans="1:19" x14ac:dyDescent="0.2">
      <c r="A330" s="10" t="str">
        <f>IF(COUNTRY_INFO!A330=0," ",COUNTRY_INFO!A330)</f>
        <v>Ethiopia</v>
      </c>
      <c r="B330" s="10" t="str">
        <f>IF(COUNTRY_INFO!B330=0," ",COUNTRY_INFO!B330)</f>
        <v>Oromia Borena</v>
      </c>
      <c r="C330" s="10" t="str">
        <f>IF(COUNTRY_INFO!C330=0," ",COUNTRY_INFO!C330)</f>
        <v>Yabello Town</v>
      </c>
      <c r="D330" s="11" t="str">
        <f>IF(OR(COUNTRY_INFO!$T$9:$T$1000="T1 (PZQ+ALB/MBD)",COUNTRY_INFO!$U$9:$U$1000="T1 (PZQ+ALB/MBD)"), "T1 (PZQ+ALB/MBD)", " ")</f>
        <v xml:space="preserve"> </v>
      </c>
      <c r="E330" s="289"/>
      <c r="F330" s="109"/>
      <c r="G330" s="56"/>
      <c r="H330" s="288"/>
      <c r="I330" s="288"/>
      <c r="J330" s="56"/>
      <c r="K330" s="11">
        <f t="shared" ref="K330:K393" si="31">MAX(H330:I330)+G330+J330</f>
        <v>0</v>
      </c>
      <c r="L330" s="56"/>
      <c r="M330" s="18"/>
      <c r="N330" s="59"/>
      <c r="O330" s="14">
        <f t="shared" ref="O330:O393" si="32">SUM(L330:N330)</f>
        <v>0</v>
      </c>
      <c r="P330" s="275" t="str">
        <f t="shared" ref="P330:P393" si="33">IF(G330&lt;&gt;0, IF(L330/G330*100=0, "-", L330/G330*100), " ")</f>
        <v xml:space="preserve"> </v>
      </c>
      <c r="Q330" s="230" t="str">
        <f t="shared" ref="Q330:Q393" si="34">IF(OR(I330&lt;&gt;0,H330&lt;&gt;0), IF(M330/MAX(H330,I330)*100=0, "-", M330/MAX(H330,I330)*100), " ")</f>
        <v xml:space="preserve"> </v>
      </c>
      <c r="R330" s="275" t="str">
        <f t="shared" ref="R330:R393" si="35">IF(J330&lt;&gt;0, IF(N330/J330*100=0, "-", N330/J330*100), " ")</f>
        <v xml:space="preserve"> </v>
      </c>
      <c r="S330" s="230" t="str">
        <f t="shared" ref="S330:S393" si="36">IF(K330&lt;&gt;0, IF(O330/K330*100=0, "-", O330/K330*100), " ")</f>
        <v xml:space="preserve"> </v>
      </c>
    </row>
    <row r="331" spans="1:19" x14ac:dyDescent="0.2">
      <c r="A331" s="10" t="str">
        <f>IF(COUNTRY_INFO!A331=0," ",COUNTRY_INFO!A331)</f>
        <v>Ethiopia</v>
      </c>
      <c r="B331" s="10" t="str">
        <f>IF(COUNTRY_INFO!B331=0," ",COUNTRY_INFO!B331)</f>
        <v>Oromia Buno Bedele</v>
      </c>
      <c r="C331" s="10" t="str">
        <f>IF(COUNTRY_INFO!C331=0," ",COUNTRY_INFO!C331)</f>
        <v>Bedele Town</v>
      </c>
      <c r="D331" s="11" t="str">
        <f>IF(OR(COUNTRY_INFO!$T$9:$T$1000="T1 (PZQ+ALB/MBD)",COUNTRY_INFO!$U$9:$U$1000="T1 (PZQ+ALB/MBD)"), "T1 (PZQ+ALB/MBD)", " ")</f>
        <v xml:space="preserve"> </v>
      </c>
      <c r="E331" s="289"/>
      <c r="F331" s="109"/>
      <c r="G331" s="56"/>
      <c r="H331" s="288"/>
      <c r="I331" s="288"/>
      <c r="J331" s="56"/>
      <c r="K331" s="11">
        <f t="shared" si="31"/>
        <v>0</v>
      </c>
      <c r="L331" s="56"/>
      <c r="M331" s="18"/>
      <c r="N331" s="59"/>
      <c r="O331" s="14">
        <f t="shared" si="32"/>
        <v>0</v>
      </c>
      <c r="P331" s="275" t="str">
        <f t="shared" si="33"/>
        <v xml:space="preserve"> </v>
      </c>
      <c r="Q331" s="230" t="str">
        <f t="shared" si="34"/>
        <v xml:space="preserve"> </v>
      </c>
      <c r="R331" s="275" t="str">
        <f t="shared" si="35"/>
        <v xml:space="preserve"> </v>
      </c>
      <c r="S331" s="230" t="str">
        <f t="shared" si="36"/>
        <v xml:space="preserve"> </v>
      </c>
    </row>
    <row r="332" spans="1:19" x14ac:dyDescent="0.2">
      <c r="A332" s="10" t="str">
        <f>IF(COUNTRY_INFO!A332=0," ",COUNTRY_INFO!A332)</f>
        <v>Ethiopia</v>
      </c>
      <c r="B332" s="10" t="str">
        <f>IF(COUNTRY_INFO!B332=0," ",COUNTRY_INFO!B332)</f>
        <v>Oromia Buno Bedele</v>
      </c>
      <c r="C332" s="10" t="str">
        <f>IF(COUNTRY_INFO!C332=0," ",COUNTRY_INFO!C332)</f>
        <v>Bedele Zuria</v>
      </c>
      <c r="D332" s="11" t="str">
        <f>IF(OR(COUNTRY_INFO!$T$9:$T$1000="T1 (PZQ+ALB/MBD)",COUNTRY_INFO!$U$9:$U$1000="T1 (PZQ+ALB/MBD)"), "T1 (PZQ+ALB/MBD)", " ")</f>
        <v xml:space="preserve"> </v>
      </c>
      <c r="E332" s="289"/>
      <c r="F332" s="109"/>
      <c r="G332" s="56"/>
      <c r="H332" s="288"/>
      <c r="I332" s="288"/>
      <c r="J332" s="56"/>
      <c r="K332" s="11">
        <f t="shared" si="31"/>
        <v>0</v>
      </c>
      <c r="L332" s="56"/>
      <c r="M332" s="18"/>
      <c r="N332" s="59"/>
      <c r="O332" s="14">
        <f t="shared" si="32"/>
        <v>0</v>
      </c>
      <c r="P332" s="275" t="str">
        <f t="shared" si="33"/>
        <v xml:space="preserve"> </v>
      </c>
      <c r="Q332" s="230" t="str">
        <f t="shared" si="34"/>
        <v xml:space="preserve"> </v>
      </c>
      <c r="R332" s="275" t="str">
        <f t="shared" si="35"/>
        <v xml:space="preserve"> </v>
      </c>
      <c r="S332" s="230" t="str">
        <f t="shared" si="36"/>
        <v xml:space="preserve"> </v>
      </c>
    </row>
    <row r="333" spans="1:19" x14ac:dyDescent="0.2">
      <c r="A333" s="10" t="str">
        <f>IF(COUNTRY_INFO!A333=0," ",COUNTRY_INFO!A333)</f>
        <v>Ethiopia</v>
      </c>
      <c r="B333" s="10" t="str">
        <f>IF(COUNTRY_INFO!B333=0," ",COUNTRY_INFO!B333)</f>
        <v>Oromia Buno Bedele</v>
      </c>
      <c r="C333" s="10" t="str">
        <f>IF(COUNTRY_INFO!C333=0," ",COUNTRY_INFO!C333)</f>
        <v>Borecha</v>
      </c>
      <c r="D333" s="11" t="str">
        <f>IF(OR(COUNTRY_INFO!$T$9:$T$1000="T1 (PZQ+ALB/MBD)",COUNTRY_INFO!$U$9:$U$1000="T1 (PZQ+ALB/MBD)"), "T1 (PZQ+ALB/MBD)", " ")</f>
        <v>T1 (PZQ+ALB/MBD)</v>
      </c>
      <c r="E333" s="289" t="s">
        <v>1192</v>
      </c>
      <c r="F333" s="300">
        <f>'T2'!E333</f>
        <v>0</v>
      </c>
      <c r="G333" s="56"/>
      <c r="H333" s="288">
        <v>29301</v>
      </c>
      <c r="I333" s="288">
        <v>29301</v>
      </c>
      <c r="J333" s="56"/>
      <c r="K333" s="11">
        <f t="shared" si="31"/>
        <v>29301</v>
      </c>
      <c r="L333" s="56"/>
      <c r="M333" s="18">
        <v>27442</v>
      </c>
      <c r="N333" s="59"/>
      <c r="O333" s="14">
        <f t="shared" si="32"/>
        <v>27442</v>
      </c>
      <c r="P333" s="275" t="str">
        <f t="shared" si="33"/>
        <v xml:space="preserve"> </v>
      </c>
      <c r="Q333" s="230">
        <f t="shared" si="34"/>
        <v>93.655506637998698</v>
      </c>
      <c r="R333" s="275" t="str">
        <f t="shared" si="35"/>
        <v xml:space="preserve"> </v>
      </c>
      <c r="S333" s="230">
        <f t="shared" si="36"/>
        <v>93.655506637998698</v>
      </c>
    </row>
    <row r="334" spans="1:19" x14ac:dyDescent="0.2">
      <c r="A334" s="10" t="str">
        <f>IF(COUNTRY_INFO!A334=0," ",COUNTRY_INFO!A334)</f>
        <v>Ethiopia</v>
      </c>
      <c r="B334" s="10" t="str">
        <f>IF(COUNTRY_INFO!B334=0," ",COUNTRY_INFO!B334)</f>
        <v>Oromia Buno Bedele</v>
      </c>
      <c r="C334" s="10" t="str">
        <f>IF(COUNTRY_INFO!C334=0," ",COUNTRY_INFO!C334)</f>
        <v>Chewaka</v>
      </c>
      <c r="D334" s="11" t="str">
        <f>IF(OR(COUNTRY_INFO!$T$9:$T$1000="T1 (PZQ+ALB/MBD)",COUNTRY_INFO!$U$9:$U$1000="T1 (PZQ+ALB/MBD)"), "T1 (PZQ+ALB/MBD)", " ")</f>
        <v>T1 (PZQ+ALB/MBD)</v>
      </c>
      <c r="E334" s="289" t="s">
        <v>1192</v>
      </c>
      <c r="F334" s="300">
        <f>'T2'!E334</f>
        <v>0</v>
      </c>
      <c r="G334" s="56"/>
      <c r="H334" s="288">
        <v>22252</v>
      </c>
      <c r="I334" s="288">
        <v>22252</v>
      </c>
      <c r="J334" s="56"/>
      <c r="K334" s="11">
        <f t="shared" si="31"/>
        <v>22252</v>
      </c>
      <c r="L334" s="56"/>
      <c r="M334" s="18">
        <v>22103</v>
      </c>
      <c r="N334" s="59"/>
      <c r="O334" s="14">
        <f t="shared" si="32"/>
        <v>22103</v>
      </c>
      <c r="P334" s="275" t="str">
        <f t="shared" si="33"/>
        <v xml:space="preserve"> </v>
      </c>
      <c r="Q334" s="293">
        <f t="shared" si="34"/>
        <v>99.330397267661326</v>
      </c>
      <c r="R334" s="275" t="str">
        <f t="shared" si="35"/>
        <v xml:space="preserve"> </v>
      </c>
      <c r="S334" s="293">
        <f t="shared" si="36"/>
        <v>99.330397267661326</v>
      </c>
    </row>
    <row r="335" spans="1:19" x14ac:dyDescent="0.2">
      <c r="A335" s="10" t="str">
        <f>IF(COUNTRY_INFO!A335=0," ",COUNTRY_INFO!A335)</f>
        <v>Ethiopia</v>
      </c>
      <c r="B335" s="10" t="str">
        <f>IF(COUNTRY_INFO!B335=0," ",COUNTRY_INFO!B335)</f>
        <v>Oromia Buno Bedele</v>
      </c>
      <c r="C335" s="10" t="str">
        <f>IF(COUNTRY_INFO!C335=0," ",COUNTRY_INFO!C335)</f>
        <v>Chora</v>
      </c>
      <c r="D335" s="11" t="str">
        <f>IF(OR(COUNTRY_INFO!$T$9:$T$1000="T1 (PZQ+ALB/MBD)",COUNTRY_INFO!$U$9:$U$1000="T1 (PZQ+ALB/MBD)"), "T1 (PZQ+ALB/MBD)", " ")</f>
        <v xml:space="preserve"> </v>
      </c>
      <c r="E335" s="289"/>
      <c r="F335" s="109"/>
      <c r="G335" s="56"/>
      <c r="H335" s="288"/>
      <c r="I335" s="288"/>
      <c r="J335" s="56"/>
      <c r="K335" s="11">
        <f t="shared" si="31"/>
        <v>0</v>
      </c>
      <c r="L335" s="56"/>
      <c r="M335" s="18"/>
      <c r="N335" s="59"/>
      <c r="O335" s="14">
        <f t="shared" si="32"/>
        <v>0</v>
      </c>
      <c r="P335" s="275" t="str">
        <f t="shared" si="33"/>
        <v xml:space="preserve"> </v>
      </c>
      <c r="Q335" s="230" t="str">
        <f t="shared" si="34"/>
        <v xml:space="preserve"> </v>
      </c>
      <c r="R335" s="275" t="str">
        <f t="shared" si="35"/>
        <v xml:space="preserve"> </v>
      </c>
      <c r="S335" s="230" t="str">
        <f t="shared" si="36"/>
        <v xml:space="preserve"> </v>
      </c>
    </row>
    <row r="336" spans="1:19" x14ac:dyDescent="0.2">
      <c r="A336" s="10" t="str">
        <f>IF(COUNTRY_INFO!A336=0," ",COUNTRY_INFO!A336)</f>
        <v>Ethiopia</v>
      </c>
      <c r="B336" s="10" t="str">
        <f>IF(COUNTRY_INFO!B336=0," ",COUNTRY_INFO!B336)</f>
        <v>Oromia Buno Bedele</v>
      </c>
      <c r="C336" s="10" t="str">
        <f>IF(COUNTRY_INFO!C336=0," ",COUNTRY_INFO!C336)</f>
        <v>Dabo Hanna</v>
      </c>
      <c r="D336" s="11" t="str">
        <f>IF(OR(COUNTRY_INFO!$T$9:$T$1000="T1 (PZQ+ALB/MBD)",COUNTRY_INFO!$U$9:$U$1000="T1 (PZQ+ALB/MBD)"), "T1 (PZQ+ALB/MBD)", " ")</f>
        <v xml:space="preserve"> </v>
      </c>
      <c r="E336" s="289"/>
      <c r="F336" s="109"/>
      <c r="G336" s="56"/>
      <c r="H336" s="288"/>
      <c r="I336" s="288"/>
      <c r="J336" s="56"/>
      <c r="K336" s="11">
        <f t="shared" si="31"/>
        <v>0</v>
      </c>
      <c r="L336" s="56"/>
      <c r="M336" s="18"/>
      <c r="N336" s="59"/>
      <c r="O336" s="14">
        <f t="shared" si="32"/>
        <v>0</v>
      </c>
      <c r="P336" s="275" t="str">
        <f t="shared" si="33"/>
        <v xml:space="preserve"> </v>
      </c>
      <c r="Q336" s="230" t="str">
        <f t="shared" si="34"/>
        <v xml:space="preserve"> </v>
      </c>
      <c r="R336" s="275" t="str">
        <f t="shared" si="35"/>
        <v xml:space="preserve"> </v>
      </c>
      <c r="S336" s="230" t="str">
        <f t="shared" si="36"/>
        <v xml:space="preserve"> </v>
      </c>
    </row>
    <row r="337" spans="1:19" x14ac:dyDescent="0.2">
      <c r="A337" s="10" t="str">
        <f>IF(COUNTRY_INFO!A337=0," ",COUNTRY_INFO!A337)</f>
        <v>Ethiopia</v>
      </c>
      <c r="B337" s="10" t="str">
        <f>IF(COUNTRY_INFO!B337=0," ",COUNTRY_INFO!B337)</f>
        <v>Oromia Buno Bedele</v>
      </c>
      <c r="C337" s="10" t="str">
        <f>IF(COUNTRY_INFO!C337=0," ",COUNTRY_INFO!C337)</f>
        <v>Diediesa</v>
      </c>
      <c r="D337" s="11" t="str">
        <f>IF(OR(COUNTRY_INFO!$T$9:$T$1000="T1 (PZQ+ALB/MBD)",COUNTRY_INFO!$U$9:$U$1000="T1 (PZQ+ALB/MBD)"), "T1 (PZQ+ALB/MBD)", " ")</f>
        <v xml:space="preserve"> </v>
      </c>
      <c r="E337" s="289"/>
      <c r="F337" s="109"/>
      <c r="G337" s="56"/>
      <c r="H337" s="288"/>
      <c r="I337" s="288"/>
      <c r="J337" s="56"/>
      <c r="K337" s="11">
        <f t="shared" si="31"/>
        <v>0</v>
      </c>
      <c r="L337" s="56"/>
      <c r="M337" s="18"/>
      <c r="N337" s="59"/>
      <c r="O337" s="14">
        <f t="shared" si="32"/>
        <v>0</v>
      </c>
      <c r="P337" s="275" t="str">
        <f t="shared" si="33"/>
        <v xml:space="preserve"> </v>
      </c>
      <c r="Q337" s="230" t="str">
        <f t="shared" si="34"/>
        <v xml:space="preserve"> </v>
      </c>
      <c r="R337" s="275" t="str">
        <f t="shared" si="35"/>
        <v xml:space="preserve"> </v>
      </c>
      <c r="S337" s="230" t="str">
        <f t="shared" si="36"/>
        <v xml:space="preserve"> </v>
      </c>
    </row>
    <row r="338" spans="1:19" x14ac:dyDescent="0.2">
      <c r="A338" s="10" t="str">
        <f>IF(COUNTRY_INFO!A338=0," ",COUNTRY_INFO!A338)</f>
        <v>Ethiopia</v>
      </c>
      <c r="B338" s="10" t="str">
        <f>IF(COUNTRY_INFO!B338=0," ",COUNTRY_INFO!B338)</f>
        <v>Oromia Buno Bedele</v>
      </c>
      <c r="C338" s="10" t="str">
        <f>IF(COUNTRY_INFO!C338=0," ",COUNTRY_INFO!C338)</f>
        <v>Diga</v>
      </c>
      <c r="D338" s="11" t="str">
        <f>IF(OR(COUNTRY_INFO!$T$9:$T$1000="T1 (PZQ+ALB/MBD)",COUNTRY_INFO!$U$9:$U$1000="T1 (PZQ+ALB/MBD)"), "T1 (PZQ+ALB/MBD)", " ")</f>
        <v xml:space="preserve"> </v>
      </c>
      <c r="E338" s="289"/>
      <c r="F338" s="109"/>
      <c r="G338" s="56"/>
      <c r="H338" s="288"/>
      <c r="I338" s="288"/>
      <c r="J338" s="56"/>
      <c r="K338" s="11">
        <f t="shared" si="31"/>
        <v>0</v>
      </c>
      <c r="L338" s="56"/>
      <c r="M338" s="18"/>
      <c r="N338" s="59"/>
      <c r="O338" s="14">
        <f t="shared" si="32"/>
        <v>0</v>
      </c>
      <c r="P338" s="275" t="str">
        <f t="shared" si="33"/>
        <v xml:space="preserve"> </v>
      </c>
      <c r="Q338" s="230" t="str">
        <f t="shared" si="34"/>
        <v xml:space="preserve"> </v>
      </c>
      <c r="R338" s="275" t="str">
        <f t="shared" si="35"/>
        <v xml:space="preserve"> </v>
      </c>
      <c r="S338" s="230" t="str">
        <f t="shared" si="36"/>
        <v xml:space="preserve"> </v>
      </c>
    </row>
    <row r="339" spans="1:19" x14ac:dyDescent="0.2">
      <c r="A339" s="10" t="str">
        <f>IF(COUNTRY_INFO!A339=0," ",COUNTRY_INFO!A339)</f>
        <v>Ethiopia</v>
      </c>
      <c r="B339" s="10" t="str">
        <f>IF(COUNTRY_INFO!B339=0," ",COUNTRY_INFO!B339)</f>
        <v>Oromia Buno Bedele</v>
      </c>
      <c r="C339" s="10" t="str">
        <f>IF(COUNTRY_INFO!C339=0," ",COUNTRY_INFO!C339)</f>
        <v>Gechi</v>
      </c>
      <c r="D339" s="11" t="str">
        <f>IF(OR(COUNTRY_INFO!$T$9:$T$1000="T1 (PZQ+ALB/MBD)",COUNTRY_INFO!$U$9:$U$1000="T1 (PZQ+ALB/MBD)"), "T1 (PZQ+ALB/MBD)", " ")</f>
        <v xml:space="preserve"> </v>
      </c>
      <c r="E339" s="289"/>
      <c r="F339" s="109"/>
      <c r="G339" s="56"/>
      <c r="H339" s="288"/>
      <c r="I339" s="288"/>
      <c r="J339" s="56"/>
      <c r="K339" s="11">
        <f t="shared" si="31"/>
        <v>0</v>
      </c>
      <c r="L339" s="56"/>
      <c r="M339" s="18"/>
      <c r="N339" s="59"/>
      <c r="O339" s="14">
        <f t="shared" si="32"/>
        <v>0</v>
      </c>
      <c r="P339" s="275" t="str">
        <f t="shared" si="33"/>
        <v xml:space="preserve"> </v>
      </c>
      <c r="Q339" s="230" t="str">
        <f t="shared" si="34"/>
        <v xml:space="preserve"> </v>
      </c>
      <c r="R339" s="275" t="str">
        <f t="shared" si="35"/>
        <v xml:space="preserve"> </v>
      </c>
      <c r="S339" s="230" t="str">
        <f t="shared" si="36"/>
        <v xml:space="preserve"> </v>
      </c>
    </row>
    <row r="340" spans="1:19" x14ac:dyDescent="0.2">
      <c r="A340" s="10" t="str">
        <f>IF(COUNTRY_INFO!A340=0," ",COUNTRY_INFO!A340)</f>
        <v>Ethiopia</v>
      </c>
      <c r="B340" s="10" t="str">
        <f>IF(COUNTRY_INFO!B340=0," ",COUNTRY_INFO!B340)</f>
        <v>Oromia Buno Bedele</v>
      </c>
      <c r="C340" s="10" t="str">
        <f>IF(COUNTRY_INFO!C340=0," ",COUNTRY_INFO!C340)</f>
        <v>Meko</v>
      </c>
      <c r="D340" s="11" t="str">
        <f>IF(OR(COUNTRY_INFO!$T$9:$T$1000="T1 (PZQ+ALB/MBD)",COUNTRY_INFO!$U$9:$U$1000="T1 (PZQ+ALB/MBD)"), "T1 (PZQ+ALB/MBD)", " ")</f>
        <v xml:space="preserve"> </v>
      </c>
      <c r="E340" s="289"/>
      <c r="F340" s="109"/>
      <c r="G340" s="56"/>
      <c r="H340" s="288"/>
      <c r="I340" s="288"/>
      <c r="J340" s="56"/>
      <c r="K340" s="11">
        <f t="shared" si="31"/>
        <v>0</v>
      </c>
      <c r="L340" s="56"/>
      <c r="M340" s="18"/>
      <c r="N340" s="59"/>
      <c r="O340" s="14">
        <f t="shared" si="32"/>
        <v>0</v>
      </c>
      <c r="P340" s="275" t="str">
        <f t="shared" si="33"/>
        <v xml:space="preserve"> </v>
      </c>
      <c r="Q340" s="230" t="str">
        <f t="shared" si="34"/>
        <v xml:space="preserve"> </v>
      </c>
      <c r="R340" s="275" t="str">
        <f t="shared" si="35"/>
        <v xml:space="preserve"> </v>
      </c>
      <c r="S340" s="230" t="str">
        <f t="shared" si="36"/>
        <v xml:space="preserve"> </v>
      </c>
    </row>
    <row r="341" spans="1:19" x14ac:dyDescent="0.2">
      <c r="A341" s="10" t="str">
        <f>IF(COUNTRY_INFO!A341=0," ",COUNTRY_INFO!A341)</f>
        <v>Ethiopia</v>
      </c>
      <c r="B341" s="10" t="str">
        <f>IF(COUNTRY_INFO!B341=0," ",COUNTRY_INFO!B341)</f>
        <v>Oromia East Harerge</v>
      </c>
      <c r="C341" s="10" t="str">
        <f>IF(COUNTRY_INFO!C341=0," ",COUNTRY_INFO!C341)</f>
        <v>Awaday Town</v>
      </c>
      <c r="D341" s="11" t="str">
        <f>IF(OR(COUNTRY_INFO!$T$9:$T$1000="T1 (PZQ+ALB/MBD)",COUNTRY_INFO!$U$9:$U$1000="T1 (PZQ+ALB/MBD)"), "T1 (PZQ+ALB/MBD)", " ")</f>
        <v xml:space="preserve"> </v>
      </c>
      <c r="E341" s="289"/>
      <c r="F341" s="109"/>
      <c r="G341" s="56"/>
      <c r="H341" s="288"/>
      <c r="I341" s="288"/>
      <c r="J341" s="56"/>
      <c r="K341" s="11">
        <f t="shared" si="31"/>
        <v>0</v>
      </c>
      <c r="L341" s="56"/>
      <c r="M341" s="18"/>
      <c r="N341" s="59"/>
      <c r="O341" s="14">
        <f t="shared" si="32"/>
        <v>0</v>
      </c>
      <c r="P341" s="275" t="str">
        <f t="shared" si="33"/>
        <v xml:space="preserve"> </v>
      </c>
      <c r="Q341" s="230" t="str">
        <f t="shared" si="34"/>
        <v xml:space="preserve"> </v>
      </c>
      <c r="R341" s="275" t="str">
        <f t="shared" si="35"/>
        <v xml:space="preserve"> </v>
      </c>
      <c r="S341" s="230" t="str">
        <f t="shared" si="36"/>
        <v xml:space="preserve"> </v>
      </c>
    </row>
    <row r="342" spans="1:19" x14ac:dyDescent="0.2">
      <c r="A342" s="10" t="str">
        <f>IF(COUNTRY_INFO!A342=0," ",COUNTRY_INFO!A342)</f>
        <v>Ethiopia</v>
      </c>
      <c r="B342" s="10" t="str">
        <f>IF(COUNTRY_INFO!B342=0," ",COUNTRY_INFO!B342)</f>
        <v>Oromia East Harerge</v>
      </c>
      <c r="C342" s="10" t="str">
        <f>IF(COUNTRY_INFO!C342=0," ",COUNTRY_INFO!C342)</f>
        <v>Babile</v>
      </c>
      <c r="D342" s="11" t="str">
        <f>IF(OR(COUNTRY_INFO!$T$9:$T$1000="T1 (PZQ+ALB/MBD)",COUNTRY_INFO!$U$9:$U$1000="T1 (PZQ+ALB/MBD)"), "T1 (PZQ+ALB/MBD)", " ")</f>
        <v xml:space="preserve"> </v>
      </c>
      <c r="E342" s="289"/>
      <c r="F342" s="109"/>
      <c r="G342" s="56"/>
      <c r="H342" s="288"/>
      <c r="I342" s="288"/>
      <c r="J342" s="56"/>
      <c r="K342" s="11">
        <f t="shared" si="31"/>
        <v>0</v>
      </c>
      <c r="L342" s="56"/>
      <c r="M342" s="18"/>
      <c r="N342" s="59"/>
      <c r="O342" s="14">
        <f t="shared" si="32"/>
        <v>0</v>
      </c>
      <c r="P342" s="275" t="str">
        <f t="shared" si="33"/>
        <v xml:space="preserve"> </v>
      </c>
      <c r="Q342" s="230" t="str">
        <f t="shared" si="34"/>
        <v xml:space="preserve"> </v>
      </c>
      <c r="R342" s="275" t="str">
        <f t="shared" si="35"/>
        <v xml:space="preserve"> </v>
      </c>
      <c r="S342" s="230" t="str">
        <f t="shared" si="36"/>
        <v xml:space="preserve"> </v>
      </c>
    </row>
    <row r="343" spans="1:19" x14ac:dyDescent="0.2">
      <c r="A343" s="10" t="str">
        <f>IF(COUNTRY_INFO!A343=0," ",COUNTRY_INFO!A343)</f>
        <v>Ethiopia</v>
      </c>
      <c r="B343" s="10" t="str">
        <f>IF(COUNTRY_INFO!B343=0," ",COUNTRY_INFO!B343)</f>
        <v>Oromia East Harerge</v>
      </c>
      <c r="C343" s="10" t="str">
        <f>IF(COUNTRY_INFO!C343=0," ",COUNTRY_INFO!C343)</f>
        <v>Babile Town</v>
      </c>
      <c r="D343" s="11" t="str">
        <f>IF(OR(COUNTRY_INFO!$T$9:$T$1000="T1 (PZQ+ALB/MBD)",COUNTRY_INFO!$U$9:$U$1000="T1 (PZQ+ALB/MBD)"), "T1 (PZQ+ALB/MBD)", " ")</f>
        <v xml:space="preserve"> </v>
      </c>
      <c r="E343" s="289"/>
      <c r="F343" s="109"/>
      <c r="G343" s="56"/>
      <c r="H343" s="288"/>
      <c r="I343" s="288"/>
      <c r="J343" s="56"/>
      <c r="K343" s="11">
        <f t="shared" si="31"/>
        <v>0</v>
      </c>
      <c r="L343" s="56"/>
      <c r="M343" s="18"/>
      <c r="N343" s="59"/>
      <c r="O343" s="14">
        <f t="shared" si="32"/>
        <v>0</v>
      </c>
      <c r="P343" s="275" t="str">
        <f t="shared" si="33"/>
        <v xml:space="preserve"> </v>
      </c>
      <c r="Q343" s="230" t="str">
        <f t="shared" si="34"/>
        <v xml:space="preserve"> </v>
      </c>
      <c r="R343" s="275" t="str">
        <f t="shared" si="35"/>
        <v xml:space="preserve"> </v>
      </c>
      <c r="S343" s="230" t="str">
        <f t="shared" si="36"/>
        <v xml:space="preserve"> </v>
      </c>
    </row>
    <row r="344" spans="1:19" x14ac:dyDescent="0.2">
      <c r="A344" s="10" t="str">
        <f>IF(COUNTRY_INFO!A344=0," ",COUNTRY_INFO!A344)</f>
        <v>Ethiopia</v>
      </c>
      <c r="B344" s="10" t="str">
        <f>IF(COUNTRY_INFO!B344=0," ",COUNTRY_INFO!B344)</f>
        <v>Oromia East Harerge</v>
      </c>
      <c r="C344" s="10" t="str">
        <f>IF(COUNTRY_INFO!C344=0," ",COUNTRY_INFO!C344)</f>
        <v>Bedeno</v>
      </c>
      <c r="D344" s="11" t="str">
        <f>IF(OR(COUNTRY_INFO!$T$9:$T$1000="T1 (PZQ+ALB/MBD)",COUNTRY_INFO!$U$9:$U$1000="T1 (PZQ+ALB/MBD)"), "T1 (PZQ+ALB/MBD)", " ")</f>
        <v>T1 (PZQ+ALB/MBD)</v>
      </c>
      <c r="E344" s="289" t="s">
        <v>1192</v>
      </c>
      <c r="F344" s="300">
        <f>'T2'!E344</f>
        <v>0</v>
      </c>
      <c r="G344" s="56"/>
      <c r="H344" s="288">
        <v>95011</v>
      </c>
      <c r="I344" s="288">
        <v>95011</v>
      </c>
      <c r="J344" s="56"/>
      <c r="K344" s="11">
        <f t="shared" si="31"/>
        <v>95011</v>
      </c>
      <c r="L344" s="56"/>
      <c r="M344" s="18">
        <v>91236</v>
      </c>
      <c r="N344" s="59"/>
      <c r="O344" s="14">
        <f t="shared" si="32"/>
        <v>91236</v>
      </c>
      <c r="P344" s="275" t="str">
        <f t="shared" si="33"/>
        <v xml:space="preserve"> </v>
      </c>
      <c r="Q344" s="293">
        <f t="shared" si="34"/>
        <v>96.026775847007187</v>
      </c>
      <c r="R344" s="275" t="str">
        <f t="shared" si="35"/>
        <v xml:space="preserve"> </v>
      </c>
      <c r="S344" s="293">
        <f t="shared" si="36"/>
        <v>96.026775847007187</v>
      </c>
    </row>
    <row r="345" spans="1:19" x14ac:dyDescent="0.2">
      <c r="A345" s="10" t="str">
        <f>IF(COUNTRY_INFO!A345=0," ",COUNTRY_INFO!A345)</f>
        <v>Ethiopia</v>
      </c>
      <c r="B345" s="10" t="str">
        <f>IF(COUNTRY_INFO!B345=0," ",COUNTRY_INFO!B345)</f>
        <v>Oromia East Harerge</v>
      </c>
      <c r="C345" s="10" t="str">
        <f>IF(COUNTRY_INFO!C345=0," ",COUNTRY_INFO!C345)</f>
        <v>Chenaksan</v>
      </c>
      <c r="D345" s="11" t="str">
        <f>IF(OR(COUNTRY_INFO!$T$9:$T$1000="T1 (PZQ+ALB/MBD)",COUNTRY_INFO!$U$9:$U$1000="T1 (PZQ+ALB/MBD)"), "T1 (PZQ+ALB/MBD)", " ")</f>
        <v xml:space="preserve"> </v>
      </c>
      <c r="E345" s="289"/>
      <c r="F345" s="109"/>
      <c r="G345" s="56"/>
      <c r="H345" s="288"/>
      <c r="I345" s="288"/>
      <c r="J345" s="56"/>
      <c r="K345" s="11">
        <f t="shared" si="31"/>
        <v>0</v>
      </c>
      <c r="L345" s="56"/>
      <c r="M345" s="18"/>
      <c r="N345" s="59"/>
      <c r="O345" s="14">
        <f t="shared" si="32"/>
        <v>0</v>
      </c>
      <c r="P345" s="275" t="str">
        <f t="shared" si="33"/>
        <v xml:space="preserve"> </v>
      </c>
      <c r="Q345" s="230" t="str">
        <f t="shared" si="34"/>
        <v xml:space="preserve"> </v>
      </c>
      <c r="R345" s="275" t="str">
        <f t="shared" si="35"/>
        <v xml:space="preserve"> </v>
      </c>
      <c r="S345" s="230" t="str">
        <f t="shared" si="36"/>
        <v xml:space="preserve"> </v>
      </c>
    </row>
    <row r="346" spans="1:19" x14ac:dyDescent="0.2">
      <c r="A346" s="10" t="str">
        <f>IF(COUNTRY_INFO!A346=0," ",COUNTRY_INFO!A346)</f>
        <v>Ethiopia</v>
      </c>
      <c r="B346" s="10" t="str">
        <f>IF(COUNTRY_INFO!B346=0," ",COUNTRY_INFO!B346)</f>
        <v>Oromia East Harerge</v>
      </c>
      <c r="C346" s="10" t="str">
        <f>IF(COUNTRY_INFO!C346=0," ",COUNTRY_INFO!C346)</f>
        <v>Deder</v>
      </c>
      <c r="D346" s="11" t="str">
        <f>IF(OR(COUNTRY_INFO!$T$9:$T$1000="T1 (PZQ+ALB/MBD)",COUNTRY_INFO!$U$9:$U$1000="T1 (PZQ+ALB/MBD)"), "T1 (PZQ+ALB/MBD)", " ")</f>
        <v xml:space="preserve"> </v>
      </c>
      <c r="E346" s="289"/>
      <c r="F346" s="109"/>
      <c r="G346" s="56"/>
      <c r="H346" s="288"/>
      <c r="I346" s="288"/>
      <c r="J346" s="56"/>
      <c r="K346" s="11">
        <f t="shared" si="31"/>
        <v>0</v>
      </c>
      <c r="L346" s="56"/>
      <c r="M346" s="18"/>
      <c r="N346" s="59"/>
      <c r="O346" s="14">
        <f t="shared" si="32"/>
        <v>0</v>
      </c>
      <c r="P346" s="275" t="str">
        <f t="shared" si="33"/>
        <v xml:space="preserve"> </v>
      </c>
      <c r="Q346" s="230" t="str">
        <f t="shared" si="34"/>
        <v xml:space="preserve"> </v>
      </c>
      <c r="R346" s="275" t="str">
        <f t="shared" si="35"/>
        <v xml:space="preserve"> </v>
      </c>
      <c r="S346" s="230" t="str">
        <f t="shared" si="36"/>
        <v xml:space="preserve"> </v>
      </c>
    </row>
    <row r="347" spans="1:19" x14ac:dyDescent="0.2">
      <c r="A347" s="10" t="str">
        <f>IF(COUNTRY_INFO!A347=0," ",COUNTRY_INFO!A347)</f>
        <v>Ethiopia</v>
      </c>
      <c r="B347" s="10" t="str">
        <f>IF(COUNTRY_INFO!B347=0," ",COUNTRY_INFO!B347)</f>
        <v>Oromia East Harerge</v>
      </c>
      <c r="C347" s="10" t="str">
        <f>IF(COUNTRY_INFO!C347=0," ",COUNTRY_INFO!C347)</f>
        <v>Deder Town</v>
      </c>
      <c r="D347" s="11" t="str">
        <f>IF(OR(COUNTRY_INFO!$T$9:$T$1000="T1 (PZQ+ALB/MBD)",COUNTRY_INFO!$U$9:$U$1000="T1 (PZQ+ALB/MBD)"), "T1 (PZQ+ALB/MBD)", " ")</f>
        <v xml:space="preserve"> </v>
      </c>
      <c r="E347" s="289"/>
      <c r="F347" s="109"/>
      <c r="G347" s="56"/>
      <c r="H347" s="288"/>
      <c r="I347" s="288"/>
      <c r="J347" s="56"/>
      <c r="K347" s="11">
        <f t="shared" si="31"/>
        <v>0</v>
      </c>
      <c r="L347" s="56"/>
      <c r="M347" s="18"/>
      <c r="N347" s="59"/>
      <c r="O347" s="14">
        <f t="shared" si="32"/>
        <v>0</v>
      </c>
      <c r="P347" s="275" t="str">
        <f t="shared" si="33"/>
        <v xml:space="preserve"> </v>
      </c>
      <c r="Q347" s="230" t="str">
        <f t="shared" si="34"/>
        <v xml:space="preserve"> </v>
      </c>
      <c r="R347" s="275" t="str">
        <f t="shared" si="35"/>
        <v xml:space="preserve"> </v>
      </c>
      <c r="S347" s="230" t="str">
        <f t="shared" si="36"/>
        <v xml:space="preserve"> </v>
      </c>
    </row>
    <row r="348" spans="1:19" x14ac:dyDescent="0.2">
      <c r="A348" s="10" t="str">
        <f>IF(COUNTRY_INFO!A348=0," ",COUNTRY_INFO!A348)</f>
        <v>Ethiopia</v>
      </c>
      <c r="B348" s="10" t="str">
        <f>IF(COUNTRY_INFO!B348=0," ",COUNTRY_INFO!B348)</f>
        <v>Oromia East Harerge</v>
      </c>
      <c r="C348" s="10" t="str">
        <f>IF(COUNTRY_INFO!C348=0," ",COUNTRY_INFO!C348)</f>
        <v>Fedis</v>
      </c>
      <c r="D348" s="11" t="str">
        <f>IF(OR(COUNTRY_INFO!$T$9:$T$1000="T1 (PZQ+ALB/MBD)",COUNTRY_INFO!$U$9:$U$1000="T1 (PZQ+ALB/MBD)"), "T1 (PZQ+ALB/MBD)", " ")</f>
        <v xml:space="preserve"> </v>
      </c>
      <c r="E348" s="289"/>
      <c r="F348" s="109"/>
      <c r="G348" s="56"/>
      <c r="H348" s="288"/>
      <c r="I348" s="288"/>
      <c r="J348" s="56"/>
      <c r="K348" s="11">
        <f t="shared" si="31"/>
        <v>0</v>
      </c>
      <c r="L348" s="56"/>
      <c r="M348" s="18"/>
      <c r="N348" s="59"/>
      <c r="O348" s="14">
        <f t="shared" si="32"/>
        <v>0</v>
      </c>
      <c r="P348" s="275" t="str">
        <f t="shared" si="33"/>
        <v xml:space="preserve"> </v>
      </c>
      <c r="Q348" s="230" t="str">
        <f t="shared" si="34"/>
        <v xml:space="preserve"> </v>
      </c>
      <c r="R348" s="275" t="str">
        <f t="shared" si="35"/>
        <v xml:space="preserve"> </v>
      </c>
      <c r="S348" s="230" t="str">
        <f t="shared" si="36"/>
        <v xml:space="preserve"> </v>
      </c>
    </row>
    <row r="349" spans="1:19" x14ac:dyDescent="0.2">
      <c r="A349" s="10" t="str">
        <f>IF(COUNTRY_INFO!A349=0," ",COUNTRY_INFO!A349)</f>
        <v>Ethiopia</v>
      </c>
      <c r="B349" s="10" t="str">
        <f>IF(COUNTRY_INFO!B349=0," ",COUNTRY_INFO!B349)</f>
        <v>Oromia East Harerge</v>
      </c>
      <c r="C349" s="10" t="str">
        <f>IF(COUNTRY_INFO!C349=0," ",COUNTRY_INFO!C349)</f>
        <v>Goloada</v>
      </c>
      <c r="D349" s="11" t="str">
        <f>IF(OR(COUNTRY_INFO!$T$9:$T$1000="T1 (PZQ+ALB/MBD)",COUNTRY_INFO!$U$9:$U$1000="T1 (PZQ+ALB/MBD)"), "T1 (PZQ+ALB/MBD)", " ")</f>
        <v>T1 (PZQ+ALB/MBD)</v>
      </c>
      <c r="E349" s="289" t="s">
        <v>1192</v>
      </c>
      <c r="F349" s="300">
        <f>'T2'!E349</f>
        <v>0</v>
      </c>
      <c r="G349" s="56"/>
      <c r="H349" s="288">
        <v>32665</v>
      </c>
      <c r="I349" s="288">
        <v>32665</v>
      </c>
      <c r="J349" s="56"/>
      <c r="K349" s="11">
        <f t="shared" si="31"/>
        <v>32665</v>
      </c>
      <c r="L349" s="56"/>
      <c r="M349" s="18">
        <v>24783</v>
      </c>
      <c r="N349" s="59"/>
      <c r="O349" s="14">
        <f t="shared" si="32"/>
        <v>24783</v>
      </c>
      <c r="P349" s="275" t="str">
        <f t="shared" si="33"/>
        <v xml:space="preserve"> </v>
      </c>
      <c r="Q349" s="293">
        <f t="shared" si="34"/>
        <v>75.87019745905404</v>
      </c>
      <c r="R349" s="275" t="str">
        <f t="shared" si="35"/>
        <v xml:space="preserve"> </v>
      </c>
      <c r="S349" s="293">
        <f t="shared" si="36"/>
        <v>75.87019745905404</v>
      </c>
    </row>
    <row r="350" spans="1:19" x14ac:dyDescent="0.2">
      <c r="A350" s="10" t="str">
        <f>IF(COUNTRY_INFO!A350=0," ",COUNTRY_INFO!A350)</f>
        <v>Ethiopia</v>
      </c>
      <c r="B350" s="10" t="str">
        <f>IF(COUNTRY_INFO!B350=0," ",COUNTRY_INFO!B350)</f>
        <v>Oromia East Harerge</v>
      </c>
      <c r="C350" s="10" t="str">
        <f>IF(COUNTRY_INFO!C350=0," ",COUNTRY_INFO!C350)</f>
        <v>Goro Muti</v>
      </c>
      <c r="D350" s="11" t="str">
        <f>IF(OR(COUNTRY_INFO!$T$9:$T$1000="T1 (PZQ+ALB/MBD)",COUNTRY_INFO!$U$9:$U$1000="T1 (PZQ+ALB/MBD)"), "T1 (PZQ+ALB/MBD)", " ")</f>
        <v xml:space="preserve"> </v>
      </c>
      <c r="E350" s="289"/>
      <c r="F350" s="109"/>
      <c r="G350" s="56"/>
      <c r="H350" s="288"/>
      <c r="I350" s="288"/>
      <c r="J350" s="56"/>
      <c r="K350" s="11">
        <f t="shared" si="31"/>
        <v>0</v>
      </c>
      <c r="L350" s="56"/>
      <c r="M350" s="18"/>
      <c r="N350" s="59"/>
      <c r="O350" s="14">
        <f t="shared" si="32"/>
        <v>0</v>
      </c>
      <c r="P350" s="275" t="str">
        <f t="shared" si="33"/>
        <v xml:space="preserve"> </v>
      </c>
      <c r="Q350" s="230" t="str">
        <f t="shared" si="34"/>
        <v xml:space="preserve"> </v>
      </c>
      <c r="R350" s="275" t="str">
        <f t="shared" si="35"/>
        <v xml:space="preserve"> </v>
      </c>
      <c r="S350" s="230" t="str">
        <f t="shared" si="36"/>
        <v xml:space="preserve"> </v>
      </c>
    </row>
    <row r="351" spans="1:19" x14ac:dyDescent="0.2">
      <c r="A351" s="10" t="str">
        <f>IF(COUNTRY_INFO!A351=0," ",COUNTRY_INFO!A351)</f>
        <v>Ethiopia</v>
      </c>
      <c r="B351" s="10" t="str">
        <f>IF(COUNTRY_INFO!B351=0," ",COUNTRY_INFO!B351)</f>
        <v>Oromia East Harerge</v>
      </c>
      <c r="C351" s="10" t="str">
        <f>IF(COUNTRY_INFO!C351=0," ",COUNTRY_INFO!C351)</f>
        <v>Gorogutu</v>
      </c>
      <c r="D351" s="11" t="str">
        <f>IF(OR(COUNTRY_INFO!$T$9:$T$1000="T1 (PZQ+ALB/MBD)",COUNTRY_INFO!$U$9:$U$1000="T1 (PZQ+ALB/MBD)"), "T1 (PZQ+ALB/MBD)", " ")</f>
        <v xml:space="preserve"> </v>
      </c>
      <c r="E351" s="289"/>
      <c r="F351" s="109"/>
      <c r="G351" s="56"/>
      <c r="H351" s="288"/>
      <c r="I351" s="288"/>
      <c r="J351" s="56"/>
      <c r="K351" s="11">
        <f t="shared" si="31"/>
        <v>0</v>
      </c>
      <c r="L351" s="56"/>
      <c r="M351" s="18"/>
      <c r="N351" s="59"/>
      <c r="O351" s="14">
        <f t="shared" si="32"/>
        <v>0</v>
      </c>
      <c r="P351" s="275" t="str">
        <f t="shared" si="33"/>
        <v xml:space="preserve"> </v>
      </c>
      <c r="Q351" s="230" t="str">
        <f t="shared" si="34"/>
        <v xml:space="preserve"> </v>
      </c>
      <c r="R351" s="275" t="str">
        <f t="shared" si="35"/>
        <v xml:space="preserve"> </v>
      </c>
      <c r="S351" s="230" t="str">
        <f t="shared" si="36"/>
        <v xml:space="preserve"> </v>
      </c>
    </row>
    <row r="352" spans="1:19" x14ac:dyDescent="0.2">
      <c r="A352" s="10" t="str">
        <f>IF(COUNTRY_INFO!A352=0," ",COUNTRY_INFO!A352)</f>
        <v>Ethiopia</v>
      </c>
      <c r="B352" s="10" t="str">
        <f>IF(COUNTRY_INFO!B352=0," ",COUNTRY_INFO!B352)</f>
        <v>Oromia East Harerge</v>
      </c>
      <c r="C352" s="10" t="str">
        <f>IF(COUNTRY_INFO!C352=0," ",COUNTRY_INFO!C352)</f>
        <v>Gurawa</v>
      </c>
      <c r="D352" s="11" t="str">
        <f>IF(OR(COUNTRY_INFO!$T$9:$T$1000="T1 (PZQ+ALB/MBD)",COUNTRY_INFO!$U$9:$U$1000="T1 (PZQ+ALB/MBD)"), "T1 (PZQ+ALB/MBD)", " ")</f>
        <v>T1 (PZQ+ALB/MBD)</v>
      </c>
      <c r="E352" s="289" t="s">
        <v>1192</v>
      </c>
      <c r="F352" s="300">
        <f>'T2'!E352</f>
        <v>0</v>
      </c>
      <c r="G352" s="56"/>
      <c r="H352" s="288">
        <v>95324</v>
      </c>
      <c r="I352" s="288">
        <v>95324</v>
      </c>
      <c r="J352" s="56"/>
      <c r="K352" s="11">
        <f t="shared" si="31"/>
        <v>95324</v>
      </c>
      <c r="L352" s="56"/>
      <c r="M352" s="18">
        <v>93406</v>
      </c>
      <c r="N352" s="59"/>
      <c r="O352" s="14">
        <f t="shared" si="32"/>
        <v>93406</v>
      </c>
      <c r="P352" s="275" t="str">
        <f t="shared" si="33"/>
        <v xml:space="preserve"> </v>
      </c>
      <c r="Q352" s="293">
        <f t="shared" si="34"/>
        <v>97.987914900759506</v>
      </c>
      <c r="R352" s="275" t="str">
        <f t="shared" si="35"/>
        <v xml:space="preserve"> </v>
      </c>
      <c r="S352" s="293">
        <f t="shared" si="36"/>
        <v>97.987914900759506</v>
      </c>
    </row>
    <row r="353" spans="1:19" x14ac:dyDescent="0.2">
      <c r="A353" s="10" t="str">
        <f>IF(COUNTRY_INFO!A353=0," ",COUNTRY_INFO!A353)</f>
        <v>Ethiopia</v>
      </c>
      <c r="B353" s="10" t="str">
        <f>IF(COUNTRY_INFO!B353=0," ",COUNTRY_INFO!B353)</f>
        <v>Oromia East Harerge</v>
      </c>
      <c r="C353" s="10" t="str">
        <f>IF(COUNTRY_INFO!C353=0," ",COUNTRY_INFO!C353)</f>
        <v>Gursum</v>
      </c>
      <c r="D353" s="11" t="str">
        <f>IF(OR(COUNTRY_INFO!$T$9:$T$1000="T1 (PZQ+ALB/MBD)",COUNTRY_INFO!$U$9:$U$1000="T1 (PZQ+ALB/MBD)"), "T1 (PZQ+ALB/MBD)", " ")</f>
        <v xml:space="preserve"> </v>
      </c>
      <c r="E353" s="289"/>
      <c r="F353" s="109"/>
      <c r="G353" s="56"/>
      <c r="H353" s="288"/>
      <c r="I353" s="288"/>
      <c r="J353" s="56"/>
      <c r="K353" s="11">
        <f t="shared" si="31"/>
        <v>0</v>
      </c>
      <c r="L353" s="56"/>
      <c r="M353" s="18"/>
      <c r="N353" s="59"/>
      <c r="O353" s="14">
        <f t="shared" si="32"/>
        <v>0</v>
      </c>
      <c r="P353" s="275" t="str">
        <f t="shared" si="33"/>
        <v xml:space="preserve"> </v>
      </c>
      <c r="Q353" s="230" t="str">
        <f t="shared" si="34"/>
        <v xml:space="preserve"> </v>
      </c>
      <c r="R353" s="275" t="str">
        <f t="shared" si="35"/>
        <v xml:space="preserve"> </v>
      </c>
      <c r="S353" s="230" t="str">
        <f t="shared" si="36"/>
        <v xml:space="preserve"> </v>
      </c>
    </row>
    <row r="354" spans="1:19" x14ac:dyDescent="0.2">
      <c r="A354" s="10" t="str">
        <f>IF(COUNTRY_INFO!A354=0," ",COUNTRY_INFO!A354)</f>
        <v>Ethiopia</v>
      </c>
      <c r="B354" s="10" t="str">
        <f>IF(COUNTRY_INFO!B354=0," ",COUNTRY_INFO!B354)</f>
        <v>Oromia East Harerge</v>
      </c>
      <c r="C354" s="10" t="str">
        <f>IF(COUNTRY_INFO!C354=0," ",COUNTRY_INFO!C354)</f>
        <v>Haromaya</v>
      </c>
      <c r="D354" s="11" t="str">
        <f>IF(OR(COUNTRY_INFO!$T$9:$T$1000="T1 (PZQ+ALB/MBD)",COUNTRY_INFO!$U$9:$U$1000="T1 (PZQ+ALB/MBD)"), "T1 (PZQ+ALB/MBD)", " ")</f>
        <v xml:space="preserve"> </v>
      </c>
      <c r="E354" s="289"/>
      <c r="F354" s="109"/>
      <c r="G354" s="56"/>
      <c r="H354" s="288"/>
      <c r="I354" s="288"/>
      <c r="J354" s="56"/>
      <c r="K354" s="11">
        <f t="shared" si="31"/>
        <v>0</v>
      </c>
      <c r="L354" s="56"/>
      <c r="M354" s="18"/>
      <c r="N354" s="59"/>
      <c r="O354" s="14">
        <f t="shared" si="32"/>
        <v>0</v>
      </c>
      <c r="P354" s="275" t="str">
        <f t="shared" si="33"/>
        <v xml:space="preserve"> </v>
      </c>
      <c r="Q354" s="230" t="str">
        <f t="shared" si="34"/>
        <v xml:space="preserve"> </v>
      </c>
      <c r="R354" s="275" t="str">
        <f t="shared" si="35"/>
        <v xml:space="preserve"> </v>
      </c>
      <c r="S354" s="230" t="str">
        <f t="shared" si="36"/>
        <v xml:space="preserve"> </v>
      </c>
    </row>
    <row r="355" spans="1:19" x14ac:dyDescent="0.2">
      <c r="A355" s="10" t="str">
        <f>IF(COUNTRY_INFO!A355=0," ",COUNTRY_INFO!A355)</f>
        <v>Ethiopia</v>
      </c>
      <c r="B355" s="10" t="str">
        <f>IF(COUNTRY_INFO!B355=0," ",COUNTRY_INFO!B355)</f>
        <v>Oromia East Harerge</v>
      </c>
      <c r="C355" s="10" t="str">
        <f>IF(COUNTRY_INFO!C355=0," ",COUNTRY_INFO!C355)</f>
        <v>Haromaya Town</v>
      </c>
      <c r="D355" s="11" t="str">
        <f>IF(OR(COUNTRY_INFO!$T$9:$T$1000="T1 (PZQ+ALB/MBD)",COUNTRY_INFO!$U$9:$U$1000="T1 (PZQ+ALB/MBD)"), "T1 (PZQ+ALB/MBD)", " ")</f>
        <v xml:space="preserve"> </v>
      </c>
      <c r="E355" s="289"/>
      <c r="F355" s="109"/>
      <c r="G355" s="56"/>
      <c r="H355" s="288"/>
      <c r="I355" s="288"/>
      <c r="J355" s="56"/>
      <c r="K355" s="11">
        <f t="shared" si="31"/>
        <v>0</v>
      </c>
      <c r="L355" s="56"/>
      <c r="M355" s="18"/>
      <c r="N355" s="59"/>
      <c r="O355" s="14">
        <f t="shared" si="32"/>
        <v>0</v>
      </c>
      <c r="P355" s="275" t="str">
        <f t="shared" si="33"/>
        <v xml:space="preserve"> </v>
      </c>
      <c r="Q355" s="230" t="str">
        <f t="shared" si="34"/>
        <v xml:space="preserve"> </v>
      </c>
      <c r="R355" s="275" t="str">
        <f t="shared" si="35"/>
        <v xml:space="preserve"> </v>
      </c>
      <c r="S355" s="230" t="str">
        <f t="shared" si="36"/>
        <v xml:space="preserve"> </v>
      </c>
    </row>
    <row r="356" spans="1:19" x14ac:dyDescent="0.2">
      <c r="A356" s="10" t="str">
        <f>IF(COUNTRY_INFO!A356=0," ",COUNTRY_INFO!A356)</f>
        <v>Ethiopia</v>
      </c>
      <c r="B356" s="10" t="str">
        <f>IF(COUNTRY_INFO!B356=0," ",COUNTRY_INFO!B356)</f>
        <v>Oromia East Harerge</v>
      </c>
      <c r="C356" s="10" t="str">
        <f>IF(COUNTRY_INFO!C356=0," ",COUNTRY_INFO!C356)</f>
        <v>Jarso</v>
      </c>
      <c r="D356" s="11" t="str">
        <f>IF(OR(COUNTRY_INFO!$T$9:$T$1000="T1 (PZQ+ALB/MBD)",COUNTRY_INFO!$U$9:$U$1000="T1 (PZQ+ALB/MBD)"), "T1 (PZQ+ALB/MBD)", " ")</f>
        <v xml:space="preserve"> </v>
      </c>
      <c r="E356" s="289"/>
      <c r="F356" s="109"/>
      <c r="G356" s="56"/>
      <c r="H356" s="288"/>
      <c r="I356" s="288"/>
      <c r="J356" s="56"/>
      <c r="K356" s="11">
        <f t="shared" si="31"/>
        <v>0</v>
      </c>
      <c r="L356" s="56"/>
      <c r="M356" s="18"/>
      <c r="N356" s="59"/>
      <c r="O356" s="14">
        <f t="shared" si="32"/>
        <v>0</v>
      </c>
      <c r="P356" s="275" t="str">
        <f t="shared" si="33"/>
        <v xml:space="preserve"> </v>
      </c>
      <c r="Q356" s="230" t="str">
        <f t="shared" si="34"/>
        <v xml:space="preserve"> </v>
      </c>
      <c r="R356" s="275" t="str">
        <f t="shared" si="35"/>
        <v xml:space="preserve"> </v>
      </c>
      <c r="S356" s="230" t="str">
        <f t="shared" si="36"/>
        <v xml:space="preserve"> </v>
      </c>
    </row>
    <row r="357" spans="1:19" x14ac:dyDescent="0.2">
      <c r="A357" s="10" t="str">
        <f>IF(COUNTRY_INFO!A357=0," ",COUNTRY_INFO!A357)</f>
        <v>Ethiopia</v>
      </c>
      <c r="B357" s="10" t="str">
        <f>IF(COUNTRY_INFO!B357=0," ",COUNTRY_INFO!B357)</f>
        <v>Oromia East Harerge</v>
      </c>
      <c r="C357" s="10" t="str">
        <f>IF(COUNTRY_INFO!C357=0," ",COUNTRY_INFO!C357)</f>
        <v>Kersa</v>
      </c>
      <c r="D357" s="11" t="str">
        <f>IF(OR(COUNTRY_INFO!$T$9:$T$1000="T1 (PZQ+ALB/MBD)",COUNTRY_INFO!$U$9:$U$1000="T1 (PZQ+ALB/MBD)"), "T1 (PZQ+ALB/MBD)", " ")</f>
        <v xml:space="preserve"> </v>
      </c>
      <c r="E357" s="289"/>
      <c r="F357" s="109"/>
      <c r="G357" s="56"/>
      <c r="H357" s="288"/>
      <c r="I357" s="288"/>
      <c r="J357" s="56"/>
      <c r="K357" s="11">
        <f t="shared" si="31"/>
        <v>0</v>
      </c>
      <c r="L357" s="56"/>
      <c r="M357" s="18"/>
      <c r="N357" s="59"/>
      <c r="O357" s="14">
        <f t="shared" si="32"/>
        <v>0</v>
      </c>
      <c r="P357" s="275" t="str">
        <f t="shared" si="33"/>
        <v xml:space="preserve"> </v>
      </c>
      <c r="Q357" s="230" t="str">
        <f t="shared" si="34"/>
        <v xml:space="preserve"> </v>
      </c>
      <c r="R357" s="275" t="str">
        <f t="shared" si="35"/>
        <v xml:space="preserve"> </v>
      </c>
      <c r="S357" s="230" t="str">
        <f t="shared" si="36"/>
        <v xml:space="preserve"> </v>
      </c>
    </row>
    <row r="358" spans="1:19" x14ac:dyDescent="0.2">
      <c r="A358" s="10" t="str">
        <f>IF(COUNTRY_INFO!A358=0," ",COUNTRY_INFO!A358)</f>
        <v>Ethiopia</v>
      </c>
      <c r="B358" s="10" t="str">
        <f>IF(COUNTRY_INFO!B358=0," ",COUNTRY_INFO!B358)</f>
        <v>Oromia East Harerge</v>
      </c>
      <c r="C358" s="10" t="str">
        <f>IF(COUNTRY_INFO!C358=0," ",COUNTRY_INFO!C358)</f>
        <v>Kombolcha</v>
      </c>
      <c r="D358" s="11" t="str">
        <f>IF(OR(COUNTRY_INFO!$T$9:$T$1000="T1 (PZQ+ALB/MBD)",COUNTRY_INFO!$U$9:$U$1000="T1 (PZQ+ALB/MBD)"), "T1 (PZQ+ALB/MBD)", " ")</f>
        <v xml:space="preserve"> </v>
      </c>
      <c r="E358" s="289"/>
      <c r="F358" s="109"/>
      <c r="G358" s="56"/>
      <c r="H358" s="288"/>
      <c r="I358" s="288"/>
      <c r="J358" s="56"/>
      <c r="K358" s="11">
        <f t="shared" si="31"/>
        <v>0</v>
      </c>
      <c r="L358" s="56"/>
      <c r="M358" s="18"/>
      <c r="N358" s="59"/>
      <c r="O358" s="14">
        <f t="shared" si="32"/>
        <v>0</v>
      </c>
      <c r="P358" s="275" t="str">
        <f t="shared" si="33"/>
        <v xml:space="preserve"> </v>
      </c>
      <c r="Q358" s="230" t="str">
        <f t="shared" si="34"/>
        <v xml:space="preserve"> </v>
      </c>
      <c r="R358" s="275" t="str">
        <f t="shared" si="35"/>
        <v xml:space="preserve"> </v>
      </c>
      <c r="S358" s="230" t="str">
        <f t="shared" si="36"/>
        <v xml:space="preserve"> </v>
      </c>
    </row>
    <row r="359" spans="1:19" x14ac:dyDescent="0.2">
      <c r="A359" s="10" t="str">
        <f>IF(COUNTRY_INFO!A359=0," ",COUNTRY_INFO!A359)</f>
        <v>Ethiopia</v>
      </c>
      <c r="B359" s="10" t="str">
        <f>IF(COUNTRY_INFO!B359=0," ",COUNTRY_INFO!B359)</f>
        <v>Oromia East Harerge</v>
      </c>
      <c r="C359" s="10" t="str">
        <f>IF(COUNTRY_INFO!C359=0," ",COUNTRY_INFO!C359)</f>
        <v>Kurfachala</v>
      </c>
      <c r="D359" s="11" t="str">
        <f>IF(OR(COUNTRY_INFO!$T$9:$T$1000="T1 (PZQ+ALB/MBD)",COUNTRY_INFO!$U$9:$U$1000="T1 (PZQ+ALB/MBD)"), "T1 (PZQ+ALB/MBD)", " ")</f>
        <v xml:space="preserve"> </v>
      </c>
      <c r="E359" s="289"/>
      <c r="F359" s="109"/>
      <c r="G359" s="56"/>
      <c r="H359" s="288"/>
      <c r="I359" s="288"/>
      <c r="J359" s="56"/>
      <c r="K359" s="11">
        <f t="shared" si="31"/>
        <v>0</v>
      </c>
      <c r="L359" s="56"/>
      <c r="M359" s="18"/>
      <c r="N359" s="59"/>
      <c r="O359" s="14">
        <f t="shared" si="32"/>
        <v>0</v>
      </c>
      <c r="P359" s="275" t="str">
        <f t="shared" si="33"/>
        <v xml:space="preserve"> </v>
      </c>
      <c r="Q359" s="230" t="str">
        <f t="shared" si="34"/>
        <v xml:space="preserve"> </v>
      </c>
      <c r="R359" s="275" t="str">
        <f t="shared" si="35"/>
        <v xml:space="preserve"> </v>
      </c>
      <c r="S359" s="230" t="str">
        <f t="shared" si="36"/>
        <v xml:space="preserve"> </v>
      </c>
    </row>
    <row r="360" spans="1:19" x14ac:dyDescent="0.2">
      <c r="A360" s="10" t="str">
        <f>IF(COUNTRY_INFO!A360=0," ",COUNTRY_INFO!A360)</f>
        <v>Ethiopia</v>
      </c>
      <c r="B360" s="10" t="str">
        <f>IF(COUNTRY_INFO!B360=0," ",COUNTRY_INFO!B360)</f>
        <v>Oromia East Harerge</v>
      </c>
      <c r="C360" s="10" t="str">
        <f>IF(COUNTRY_INFO!C360=0," ",COUNTRY_INFO!C360)</f>
        <v>Medaga Tola</v>
      </c>
      <c r="D360" s="11" t="str">
        <f>IF(OR(COUNTRY_INFO!$T$9:$T$1000="T1 (PZQ+ALB/MBD)",COUNTRY_INFO!$U$9:$U$1000="T1 (PZQ+ALB/MBD)"), "T1 (PZQ+ALB/MBD)", " ")</f>
        <v xml:space="preserve"> </v>
      </c>
      <c r="E360" s="289"/>
      <c r="F360" s="109"/>
      <c r="G360" s="56"/>
      <c r="H360" s="288"/>
      <c r="I360" s="288"/>
      <c r="J360" s="56"/>
      <c r="K360" s="11">
        <f t="shared" si="31"/>
        <v>0</v>
      </c>
      <c r="L360" s="56"/>
      <c r="M360" s="18"/>
      <c r="N360" s="59"/>
      <c r="O360" s="14">
        <f t="shared" si="32"/>
        <v>0</v>
      </c>
      <c r="P360" s="275" t="str">
        <f t="shared" si="33"/>
        <v xml:space="preserve"> </v>
      </c>
      <c r="Q360" s="230" t="str">
        <f t="shared" si="34"/>
        <v xml:space="preserve"> </v>
      </c>
      <c r="R360" s="275" t="str">
        <f t="shared" si="35"/>
        <v xml:space="preserve"> </v>
      </c>
      <c r="S360" s="230" t="str">
        <f t="shared" si="36"/>
        <v xml:space="preserve"> </v>
      </c>
    </row>
    <row r="361" spans="1:19" x14ac:dyDescent="0.2">
      <c r="A361" s="10" t="str">
        <f>IF(COUNTRY_INFO!A361=0," ",COUNTRY_INFO!A361)</f>
        <v>Ethiopia</v>
      </c>
      <c r="B361" s="10" t="str">
        <f>IF(COUNTRY_INFO!B361=0," ",COUNTRY_INFO!B361)</f>
        <v>Oromia East Harerge</v>
      </c>
      <c r="C361" s="10" t="str">
        <f>IF(COUNTRY_INFO!C361=0," ",COUNTRY_INFO!C361)</f>
        <v>Melka balo</v>
      </c>
      <c r="D361" s="11" t="str">
        <f>IF(OR(COUNTRY_INFO!$T$9:$T$1000="T1 (PZQ+ALB/MBD)",COUNTRY_INFO!$U$9:$U$1000="T1 (PZQ+ALB/MBD)"), "T1 (PZQ+ALB/MBD)", " ")</f>
        <v>T1 (PZQ+ALB/MBD)</v>
      </c>
      <c r="E361" s="289" t="s">
        <v>1192</v>
      </c>
      <c r="F361" s="300" t="str">
        <f>'T2'!E361</f>
        <v>15 November</v>
      </c>
      <c r="G361" s="56"/>
      <c r="H361" s="288">
        <v>70670</v>
      </c>
      <c r="I361" s="288">
        <v>70670</v>
      </c>
      <c r="J361" s="56"/>
      <c r="K361" s="11">
        <f t="shared" si="31"/>
        <v>70670</v>
      </c>
      <c r="L361" s="56"/>
      <c r="M361" s="18">
        <v>68326</v>
      </c>
      <c r="N361" s="59"/>
      <c r="O361" s="14">
        <f t="shared" si="32"/>
        <v>68326</v>
      </c>
      <c r="P361" s="275" t="str">
        <f t="shared" si="33"/>
        <v xml:space="preserve"> </v>
      </c>
      <c r="Q361" s="293">
        <f t="shared" si="34"/>
        <v>96.683175321918782</v>
      </c>
      <c r="R361" s="275" t="str">
        <f t="shared" si="35"/>
        <v xml:space="preserve"> </v>
      </c>
      <c r="S361" s="293">
        <f t="shared" si="36"/>
        <v>96.683175321918782</v>
      </c>
    </row>
    <row r="362" spans="1:19" x14ac:dyDescent="0.2">
      <c r="A362" s="10" t="str">
        <f>IF(COUNTRY_INFO!A362=0," ",COUNTRY_INFO!A362)</f>
        <v>Ethiopia</v>
      </c>
      <c r="B362" s="10" t="str">
        <f>IF(COUNTRY_INFO!B362=0," ",COUNTRY_INFO!B362)</f>
        <v>Oromia East Harerge</v>
      </c>
      <c r="C362" s="10" t="str">
        <f>IF(COUNTRY_INFO!C362=0," ",COUNTRY_INFO!C362)</f>
        <v>Meta</v>
      </c>
      <c r="D362" s="11" t="str">
        <f>IF(OR(COUNTRY_INFO!$T$9:$T$1000="T1 (PZQ+ALB/MBD)",COUNTRY_INFO!$U$9:$U$1000="T1 (PZQ+ALB/MBD)"), "T1 (PZQ+ALB/MBD)", " ")</f>
        <v>T1 (PZQ+ALB/MBD)</v>
      </c>
      <c r="E362" s="289" t="s">
        <v>1192</v>
      </c>
      <c r="F362" s="300" t="str">
        <f>'T2'!E362</f>
        <v>15 November</v>
      </c>
      <c r="G362" s="56"/>
      <c r="H362" s="288">
        <v>70857</v>
      </c>
      <c r="I362" s="288">
        <v>70857</v>
      </c>
      <c r="J362" s="56"/>
      <c r="K362" s="11">
        <f t="shared" si="31"/>
        <v>70857</v>
      </c>
      <c r="L362" s="56"/>
      <c r="M362" s="18">
        <v>67690</v>
      </c>
      <c r="N362" s="59"/>
      <c r="O362" s="14">
        <f t="shared" si="32"/>
        <v>67690</v>
      </c>
      <c r="P362" s="275" t="str">
        <f t="shared" si="33"/>
        <v xml:space="preserve"> </v>
      </c>
      <c r="Q362" s="293">
        <f t="shared" si="34"/>
        <v>95.530434537166414</v>
      </c>
      <c r="R362" s="275" t="str">
        <f t="shared" si="35"/>
        <v xml:space="preserve"> </v>
      </c>
      <c r="S362" s="293">
        <f t="shared" si="36"/>
        <v>95.530434537166414</v>
      </c>
    </row>
    <row r="363" spans="1:19" x14ac:dyDescent="0.2">
      <c r="A363" s="10" t="str">
        <f>IF(COUNTRY_INFO!A363=0," ",COUNTRY_INFO!A363)</f>
        <v>Ethiopia</v>
      </c>
      <c r="B363" s="10" t="str">
        <f>IF(COUNTRY_INFO!B363=0," ",COUNTRY_INFO!B363)</f>
        <v>Oromia East Harerge</v>
      </c>
      <c r="C363" s="10" t="str">
        <f>IF(COUNTRY_INFO!C363=0," ",COUNTRY_INFO!C363)</f>
        <v>Meyu</v>
      </c>
      <c r="D363" s="11" t="str">
        <f>IF(OR(COUNTRY_INFO!$T$9:$T$1000="T1 (PZQ+ALB/MBD)",COUNTRY_INFO!$U$9:$U$1000="T1 (PZQ+ALB/MBD)"), "T1 (PZQ+ALB/MBD)", " ")</f>
        <v xml:space="preserve"> </v>
      </c>
      <c r="E363" s="289"/>
      <c r="F363" s="109"/>
      <c r="G363" s="56"/>
      <c r="H363" s="288"/>
      <c r="I363" s="288"/>
      <c r="J363" s="56"/>
      <c r="K363" s="11">
        <f t="shared" si="31"/>
        <v>0</v>
      </c>
      <c r="L363" s="56"/>
      <c r="M363" s="18"/>
      <c r="N363" s="59"/>
      <c r="O363" s="14">
        <f t="shared" si="32"/>
        <v>0</v>
      </c>
      <c r="P363" s="275" t="str">
        <f t="shared" si="33"/>
        <v xml:space="preserve"> </v>
      </c>
      <c r="Q363" s="230" t="str">
        <f t="shared" si="34"/>
        <v xml:space="preserve"> </v>
      </c>
      <c r="R363" s="275" t="str">
        <f t="shared" si="35"/>
        <v xml:space="preserve"> </v>
      </c>
      <c r="S363" s="230" t="str">
        <f t="shared" si="36"/>
        <v xml:space="preserve"> </v>
      </c>
    </row>
    <row r="364" spans="1:19" x14ac:dyDescent="0.2">
      <c r="A364" s="10" t="str">
        <f>IF(COUNTRY_INFO!A364=0," ",COUNTRY_INFO!A364)</f>
        <v>Ethiopia</v>
      </c>
      <c r="B364" s="10" t="str">
        <f>IF(COUNTRY_INFO!B364=0," ",COUNTRY_INFO!B364)</f>
        <v>Oromia East Harerge</v>
      </c>
      <c r="C364" s="10" t="str">
        <f>IF(COUNTRY_INFO!C364=0," ",COUNTRY_INFO!C364)</f>
        <v>Qumbi</v>
      </c>
      <c r="D364" s="11" t="str">
        <f>IF(OR(COUNTRY_INFO!$T$9:$T$1000="T1 (PZQ+ALB/MBD)",COUNTRY_INFO!$U$9:$U$1000="T1 (PZQ+ALB/MBD)"), "T1 (PZQ+ALB/MBD)", " ")</f>
        <v xml:space="preserve"> </v>
      </c>
      <c r="E364" s="289"/>
      <c r="F364" s="109"/>
      <c r="G364" s="56"/>
      <c r="H364" s="288"/>
      <c r="I364" s="288"/>
      <c r="J364" s="56"/>
      <c r="K364" s="11">
        <f t="shared" si="31"/>
        <v>0</v>
      </c>
      <c r="L364" s="56"/>
      <c r="M364" s="18"/>
      <c r="N364" s="59"/>
      <c r="O364" s="14">
        <f t="shared" si="32"/>
        <v>0</v>
      </c>
      <c r="P364" s="275" t="str">
        <f t="shared" si="33"/>
        <v xml:space="preserve"> </v>
      </c>
      <c r="Q364" s="230" t="str">
        <f t="shared" si="34"/>
        <v xml:space="preserve"> </v>
      </c>
      <c r="R364" s="275" t="str">
        <f t="shared" si="35"/>
        <v xml:space="preserve"> </v>
      </c>
      <c r="S364" s="230" t="str">
        <f t="shared" si="36"/>
        <v xml:space="preserve"> </v>
      </c>
    </row>
    <row r="365" spans="1:19" x14ac:dyDescent="0.2">
      <c r="A365" s="10" t="str">
        <f>IF(COUNTRY_INFO!A365=0," ",COUNTRY_INFO!A365)</f>
        <v>Ethiopia</v>
      </c>
      <c r="B365" s="10" t="str">
        <f>IF(COUNTRY_INFO!B365=0," ",COUNTRY_INFO!B365)</f>
        <v>Oromia East Shewa</v>
      </c>
      <c r="C365" s="10" t="str">
        <f>IF(COUNTRY_INFO!C365=0," ",COUNTRY_INFO!C365)</f>
        <v>Adama</v>
      </c>
      <c r="D365" s="11" t="str">
        <f>IF(OR(COUNTRY_INFO!$T$9:$T$1000="T1 (PZQ+ALB/MBD)",COUNTRY_INFO!$U$9:$U$1000="T1 (PZQ+ALB/MBD)"), "T1 (PZQ+ALB/MBD)", " ")</f>
        <v xml:space="preserve"> </v>
      </c>
      <c r="E365" s="289"/>
      <c r="F365" s="109"/>
      <c r="G365" s="56"/>
      <c r="H365" s="288"/>
      <c r="I365" s="288"/>
      <c r="J365" s="56"/>
      <c r="K365" s="11">
        <f t="shared" si="31"/>
        <v>0</v>
      </c>
      <c r="L365" s="56"/>
      <c r="M365" s="18"/>
      <c r="N365" s="59"/>
      <c r="O365" s="14">
        <f t="shared" si="32"/>
        <v>0</v>
      </c>
      <c r="P365" s="275" t="str">
        <f t="shared" si="33"/>
        <v xml:space="preserve"> </v>
      </c>
      <c r="Q365" s="230" t="str">
        <f t="shared" si="34"/>
        <v xml:space="preserve"> </v>
      </c>
      <c r="R365" s="275" t="str">
        <f t="shared" si="35"/>
        <v xml:space="preserve"> </v>
      </c>
      <c r="S365" s="230" t="str">
        <f t="shared" si="36"/>
        <v xml:space="preserve"> </v>
      </c>
    </row>
    <row r="366" spans="1:19" x14ac:dyDescent="0.2">
      <c r="A366" s="10" t="str">
        <f>IF(COUNTRY_INFO!A366=0," ",COUNTRY_INFO!A366)</f>
        <v>Ethiopia</v>
      </c>
      <c r="B366" s="10" t="str">
        <f>IF(COUNTRY_INFO!B366=0," ",COUNTRY_INFO!B366)</f>
        <v>Oromia East Shewa</v>
      </c>
      <c r="C366" s="10" t="str">
        <f>IF(COUNTRY_INFO!C366=0," ",COUNTRY_INFO!C366)</f>
        <v>Adama Town</v>
      </c>
      <c r="D366" s="11" t="str">
        <f>IF(OR(COUNTRY_INFO!$T$9:$T$1000="T1 (PZQ+ALB/MBD)",COUNTRY_INFO!$U$9:$U$1000="T1 (PZQ+ALB/MBD)"), "T1 (PZQ+ALB/MBD)", " ")</f>
        <v xml:space="preserve"> </v>
      </c>
      <c r="E366" s="289"/>
      <c r="F366" s="109"/>
      <c r="G366" s="56"/>
      <c r="H366" s="288"/>
      <c r="I366" s="288"/>
      <c r="J366" s="56"/>
      <c r="K366" s="11">
        <f t="shared" si="31"/>
        <v>0</v>
      </c>
      <c r="L366" s="56"/>
      <c r="M366" s="18"/>
      <c r="N366" s="59"/>
      <c r="O366" s="14">
        <f t="shared" si="32"/>
        <v>0</v>
      </c>
      <c r="P366" s="275" t="str">
        <f t="shared" si="33"/>
        <v xml:space="preserve"> </v>
      </c>
      <c r="Q366" s="230" t="str">
        <f t="shared" si="34"/>
        <v xml:space="preserve"> </v>
      </c>
      <c r="R366" s="275" t="str">
        <f t="shared" si="35"/>
        <v xml:space="preserve"> </v>
      </c>
      <c r="S366" s="230" t="str">
        <f t="shared" si="36"/>
        <v xml:space="preserve"> </v>
      </c>
    </row>
    <row r="367" spans="1:19" x14ac:dyDescent="0.2">
      <c r="A367" s="10" t="str">
        <f>IF(COUNTRY_INFO!A367=0," ",COUNTRY_INFO!A367)</f>
        <v>Ethiopia</v>
      </c>
      <c r="B367" s="10" t="str">
        <f>IF(COUNTRY_INFO!B367=0," ",COUNTRY_INFO!B367)</f>
        <v>Oromia East Shewa</v>
      </c>
      <c r="C367" s="10" t="str">
        <f>IF(COUNTRY_INFO!C367=0," ",COUNTRY_INFO!C367)</f>
        <v>Adami Tulu Jido Kombolacha</v>
      </c>
      <c r="D367" s="11" t="str">
        <f>IF(OR(COUNTRY_INFO!$T$9:$T$1000="T1 (PZQ+ALB/MBD)",COUNTRY_INFO!$U$9:$U$1000="T1 (PZQ+ALB/MBD)"), "T1 (PZQ+ALB/MBD)", " ")</f>
        <v xml:space="preserve"> </v>
      </c>
      <c r="E367" s="289"/>
      <c r="F367" s="109"/>
      <c r="G367" s="56"/>
      <c r="H367" s="288"/>
      <c r="I367" s="288"/>
      <c r="J367" s="56"/>
      <c r="K367" s="11">
        <f t="shared" si="31"/>
        <v>0</v>
      </c>
      <c r="L367" s="56"/>
      <c r="M367" s="18"/>
      <c r="N367" s="59"/>
      <c r="O367" s="14">
        <f t="shared" si="32"/>
        <v>0</v>
      </c>
      <c r="P367" s="275" t="str">
        <f t="shared" si="33"/>
        <v xml:space="preserve"> </v>
      </c>
      <c r="Q367" s="230" t="str">
        <f t="shared" si="34"/>
        <v xml:space="preserve"> </v>
      </c>
      <c r="R367" s="275" t="str">
        <f t="shared" si="35"/>
        <v xml:space="preserve"> </v>
      </c>
      <c r="S367" s="230" t="str">
        <f t="shared" si="36"/>
        <v xml:space="preserve"> </v>
      </c>
    </row>
    <row r="368" spans="1:19" x14ac:dyDescent="0.2">
      <c r="A368" s="10" t="str">
        <f>IF(COUNTRY_INFO!A368=0," ",COUNTRY_INFO!A368)</f>
        <v>Ethiopia</v>
      </c>
      <c r="B368" s="10" t="str">
        <f>IF(COUNTRY_INFO!B368=0," ",COUNTRY_INFO!B368)</f>
        <v>Oromia East Shewa</v>
      </c>
      <c r="C368" s="10" t="str">
        <f>IF(COUNTRY_INFO!C368=0," ",COUNTRY_INFO!C368)</f>
        <v>Adea</v>
      </c>
      <c r="D368" s="11" t="str">
        <f>IF(OR(COUNTRY_INFO!$T$9:$T$1000="T1 (PZQ+ALB/MBD)",COUNTRY_INFO!$U$9:$U$1000="T1 (PZQ+ALB/MBD)"), "T1 (PZQ+ALB/MBD)", " ")</f>
        <v xml:space="preserve"> </v>
      </c>
      <c r="E368" s="289"/>
      <c r="F368" s="109"/>
      <c r="G368" s="56"/>
      <c r="H368" s="288"/>
      <c r="I368" s="288"/>
      <c r="J368" s="56"/>
      <c r="K368" s="11">
        <f t="shared" si="31"/>
        <v>0</v>
      </c>
      <c r="L368" s="56"/>
      <c r="M368" s="18"/>
      <c r="N368" s="59"/>
      <c r="O368" s="14">
        <f t="shared" si="32"/>
        <v>0</v>
      </c>
      <c r="P368" s="275" t="str">
        <f t="shared" si="33"/>
        <v xml:space="preserve"> </v>
      </c>
      <c r="Q368" s="230" t="str">
        <f t="shared" si="34"/>
        <v xml:space="preserve"> </v>
      </c>
      <c r="R368" s="275" t="str">
        <f t="shared" si="35"/>
        <v xml:space="preserve"> </v>
      </c>
      <c r="S368" s="230" t="str">
        <f t="shared" si="36"/>
        <v xml:space="preserve"> </v>
      </c>
    </row>
    <row r="369" spans="1:19" x14ac:dyDescent="0.2">
      <c r="A369" s="10" t="str">
        <f>IF(COUNTRY_INFO!A369=0," ",COUNTRY_INFO!A369)</f>
        <v>Ethiopia</v>
      </c>
      <c r="B369" s="10" t="str">
        <f>IF(COUNTRY_INFO!B369=0," ",COUNTRY_INFO!B369)</f>
        <v>Oromia East Shewa</v>
      </c>
      <c r="C369" s="10" t="str">
        <f>IF(COUNTRY_INFO!C369=0," ",COUNTRY_INFO!C369)</f>
        <v>Batu Town</v>
      </c>
      <c r="D369" s="11" t="str">
        <f>IF(OR(COUNTRY_INFO!$T$9:$T$1000="T1 (PZQ+ALB/MBD)",COUNTRY_INFO!$U$9:$U$1000="T1 (PZQ+ALB/MBD)"), "T1 (PZQ+ALB/MBD)", " ")</f>
        <v xml:space="preserve"> </v>
      </c>
      <c r="E369" s="289"/>
      <c r="F369" s="109"/>
      <c r="G369" s="56"/>
      <c r="H369" s="288"/>
      <c r="I369" s="288"/>
      <c r="J369" s="56"/>
      <c r="K369" s="11">
        <f t="shared" si="31"/>
        <v>0</v>
      </c>
      <c r="L369" s="56"/>
      <c r="M369" s="18"/>
      <c r="N369" s="59"/>
      <c r="O369" s="14">
        <f t="shared" si="32"/>
        <v>0</v>
      </c>
      <c r="P369" s="275" t="str">
        <f t="shared" si="33"/>
        <v xml:space="preserve"> </v>
      </c>
      <c r="Q369" s="230" t="str">
        <f t="shared" si="34"/>
        <v xml:space="preserve"> </v>
      </c>
      <c r="R369" s="275" t="str">
        <f t="shared" si="35"/>
        <v xml:space="preserve"> </v>
      </c>
      <c r="S369" s="230" t="str">
        <f t="shared" si="36"/>
        <v xml:space="preserve"> </v>
      </c>
    </row>
    <row r="370" spans="1:19" x14ac:dyDescent="0.2">
      <c r="A370" s="10" t="str">
        <f>IF(COUNTRY_INFO!A370=0," ",COUNTRY_INFO!A370)</f>
        <v>Ethiopia</v>
      </c>
      <c r="B370" s="10" t="str">
        <f>IF(COUNTRY_INFO!B370=0," ",COUNTRY_INFO!B370)</f>
        <v>Oromia East Shewa</v>
      </c>
      <c r="C370" s="10" t="str">
        <f>IF(COUNTRY_INFO!C370=0," ",COUNTRY_INFO!C370)</f>
        <v>Bishoftu Town</v>
      </c>
      <c r="D370" s="11" t="str">
        <f>IF(OR(COUNTRY_INFO!$T$9:$T$1000="T1 (PZQ+ALB/MBD)",COUNTRY_INFO!$U$9:$U$1000="T1 (PZQ+ALB/MBD)"), "T1 (PZQ+ALB/MBD)", " ")</f>
        <v xml:space="preserve"> </v>
      </c>
      <c r="E370" s="289"/>
      <c r="F370" s="109"/>
      <c r="G370" s="56"/>
      <c r="H370" s="288"/>
      <c r="I370" s="288"/>
      <c r="J370" s="56"/>
      <c r="K370" s="11">
        <f t="shared" si="31"/>
        <v>0</v>
      </c>
      <c r="L370" s="56"/>
      <c r="M370" s="18"/>
      <c r="N370" s="59"/>
      <c r="O370" s="14">
        <f t="shared" si="32"/>
        <v>0</v>
      </c>
      <c r="P370" s="275" t="str">
        <f t="shared" si="33"/>
        <v xml:space="preserve"> </v>
      </c>
      <c r="Q370" s="230" t="str">
        <f t="shared" si="34"/>
        <v xml:space="preserve"> </v>
      </c>
      <c r="R370" s="275" t="str">
        <f t="shared" si="35"/>
        <v xml:space="preserve"> </v>
      </c>
      <c r="S370" s="230" t="str">
        <f t="shared" si="36"/>
        <v xml:space="preserve"> </v>
      </c>
    </row>
    <row r="371" spans="1:19" x14ac:dyDescent="0.2">
      <c r="A371" s="10" t="str">
        <f>IF(COUNTRY_INFO!A371=0," ",COUNTRY_INFO!A371)</f>
        <v>Ethiopia</v>
      </c>
      <c r="B371" s="10" t="str">
        <f>IF(COUNTRY_INFO!B371=0," ",COUNTRY_INFO!B371)</f>
        <v>Oromia East Shewa</v>
      </c>
      <c r="C371" s="10" t="str">
        <f>IF(COUNTRY_INFO!C371=0," ",COUNTRY_INFO!C371)</f>
        <v>Bora</v>
      </c>
      <c r="D371" s="11" t="str">
        <f>IF(OR(COUNTRY_INFO!$T$9:$T$1000="T1 (PZQ+ALB/MBD)",COUNTRY_INFO!$U$9:$U$1000="T1 (PZQ+ALB/MBD)"), "T1 (PZQ+ALB/MBD)", " ")</f>
        <v xml:space="preserve"> </v>
      </c>
      <c r="E371" s="289"/>
      <c r="F371" s="109"/>
      <c r="G371" s="56"/>
      <c r="H371" s="288"/>
      <c r="I371" s="288"/>
      <c r="J371" s="56"/>
      <c r="K371" s="11">
        <f t="shared" si="31"/>
        <v>0</v>
      </c>
      <c r="L371" s="56"/>
      <c r="M371" s="18"/>
      <c r="N371" s="59"/>
      <c r="O371" s="14">
        <f t="shared" si="32"/>
        <v>0</v>
      </c>
      <c r="P371" s="275" t="str">
        <f t="shared" si="33"/>
        <v xml:space="preserve"> </v>
      </c>
      <c r="Q371" s="230" t="str">
        <f t="shared" si="34"/>
        <v xml:space="preserve"> </v>
      </c>
      <c r="R371" s="275" t="str">
        <f t="shared" si="35"/>
        <v xml:space="preserve"> </v>
      </c>
      <c r="S371" s="230" t="str">
        <f t="shared" si="36"/>
        <v xml:space="preserve"> </v>
      </c>
    </row>
    <row r="372" spans="1:19" x14ac:dyDescent="0.2">
      <c r="A372" s="10" t="str">
        <f>IF(COUNTRY_INFO!A372=0," ",COUNTRY_INFO!A372)</f>
        <v>Ethiopia</v>
      </c>
      <c r="B372" s="10" t="str">
        <f>IF(COUNTRY_INFO!B372=0," ",COUNTRY_INFO!B372)</f>
        <v>Oromia East Shewa</v>
      </c>
      <c r="C372" s="10" t="str">
        <f>IF(COUNTRY_INFO!C372=0," ",COUNTRY_INFO!C372)</f>
        <v>Boset</v>
      </c>
      <c r="D372" s="11" t="str">
        <f>IF(OR(COUNTRY_INFO!$T$9:$T$1000="T1 (PZQ+ALB/MBD)",COUNTRY_INFO!$U$9:$U$1000="T1 (PZQ+ALB/MBD)"), "T1 (PZQ+ALB/MBD)", " ")</f>
        <v xml:space="preserve"> </v>
      </c>
      <c r="E372" s="289"/>
      <c r="F372" s="109"/>
      <c r="G372" s="56"/>
      <c r="H372" s="288"/>
      <c r="I372" s="288"/>
      <c r="J372" s="56"/>
      <c r="K372" s="11">
        <f t="shared" si="31"/>
        <v>0</v>
      </c>
      <c r="L372" s="56"/>
      <c r="M372" s="18"/>
      <c r="N372" s="59"/>
      <c r="O372" s="14">
        <f t="shared" si="32"/>
        <v>0</v>
      </c>
      <c r="P372" s="275" t="str">
        <f t="shared" si="33"/>
        <v xml:space="preserve"> </v>
      </c>
      <c r="Q372" s="230" t="str">
        <f t="shared" si="34"/>
        <v xml:space="preserve"> </v>
      </c>
      <c r="R372" s="275" t="str">
        <f t="shared" si="35"/>
        <v xml:space="preserve"> </v>
      </c>
      <c r="S372" s="230" t="str">
        <f t="shared" si="36"/>
        <v xml:space="preserve"> </v>
      </c>
    </row>
    <row r="373" spans="1:19" x14ac:dyDescent="0.2">
      <c r="A373" s="10" t="str">
        <f>IF(COUNTRY_INFO!A373=0," ",COUNTRY_INFO!A373)</f>
        <v>Ethiopia</v>
      </c>
      <c r="B373" s="10" t="str">
        <f>IF(COUNTRY_INFO!B373=0," ",COUNTRY_INFO!B373)</f>
        <v>Oromia East Shewa</v>
      </c>
      <c r="C373" s="10" t="str">
        <f>IF(COUNTRY_INFO!C373=0," ",COUNTRY_INFO!C373)</f>
        <v>Dugda</v>
      </c>
      <c r="D373" s="11" t="str">
        <f>IF(OR(COUNTRY_INFO!$T$9:$T$1000="T1 (PZQ+ALB/MBD)",COUNTRY_INFO!$U$9:$U$1000="T1 (PZQ+ALB/MBD)"), "T1 (PZQ+ALB/MBD)", " ")</f>
        <v>T1 (PZQ+ALB/MBD)</v>
      </c>
      <c r="E373" s="289" t="s">
        <v>1192</v>
      </c>
      <c r="F373" s="300">
        <f>'T2'!E373</f>
        <v>0</v>
      </c>
      <c r="G373" s="56"/>
      <c r="H373" s="288">
        <v>59183</v>
      </c>
      <c r="I373" s="288">
        <v>59183</v>
      </c>
      <c r="J373" s="56"/>
      <c r="K373" s="11">
        <f t="shared" si="31"/>
        <v>59183</v>
      </c>
      <c r="L373" s="56"/>
      <c r="M373" s="18">
        <v>56347</v>
      </c>
      <c r="N373" s="59"/>
      <c r="O373" s="14">
        <f t="shared" si="32"/>
        <v>56347</v>
      </c>
      <c r="P373" s="275" t="str">
        <f t="shared" si="33"/>
        <v xml:space="preserve"> </v>
      </c>
      <c r="Q373" s="293">
        <f t="shared" si="34"/>
        <v>95.20808340232837</v>
      </c>
      <c r="R373" s="275" t="str">
        <f t="shared" si="35"/>
        <v xml:space="preserve"> </v>
      </c>
      <c r="S373" s="293">
        <f t="shared" si="36"/>
        <v>95.20808340232837</v>
      </c>
    </row>
    <row r="374" spans="1:19" x14ac:dyDescent="0.2">
      <c r="A374" s="10" t="str">
        <f>IF(COUNTRY_INFO!A374=0," ",COUNTRY_INFO!A374)</f>
        <v>Ethiopia</v>
      </c>
      <c r="B374" s="10" t="str">
        <f>IF(COUNTRY_INFO!B374=0," ",COUNTRY_INFO!B374)</f>
        <v>Oromia East Shewa</v>
      </c>
      <c r="C374" s="10" t="str">
        <f>IF(COUNTRY_INFO!C374=0," ",COUNTRY_INFO!C374)</f>
        <v>Fentale</v>
      </c>
      <c r="D374" s="11" t="str">
        <f>IF(OR(COUNTRY_INFO!$T$9:$T$1000="T1 (PZQ+ALB/MBD)",COUNTRY_INFO!$U$9:$U$1000="T1 (PZQ+ALB/MBD)"), "T1 (PZQ+ALB/MBD)", " ")</f>
        <v xml:space="preserve"> </v>
      </c>
      <c r="E374" s="289"/>
      <c r="F374" s="109"/>
      <c r="G374" s="56"/>
      <c r="H374" s="288"/>
      <c r="I374" s="288"/>
      <c r="J374" s="56"/>
      <c r="K374" s="11">
        <f t="shared" si="31"/>
        <v>0</v>
      </c>
      <c r="L374" s="56"/>
      <c r="M374" s="18"/>
      <c r="N374" s="59"/>
      <c r="O374" s="14">
        <f t="shared" si="32"/>
        <v>0</v>
      </c>
      <c r="P374" s="275" t="str">
        <f t="shared" si="33"/>
        <v xml:space="preserve"> </v>
      </c>
      <c r="Q374" s="230" t="str">
        <f t="shared" si="34"/>
        <v xml:space="preserve"> </v>
      </c>
      <c r="R374" s="275" t="str">
        <f t="shared" si="35"/>
        <v xml:space="preserve"> </v>
      </c>
      <c r="S374" s="230" t="str">
        <f t="shared" si="36"/>
        <v xml:space="preserve"> </v>
      </c>
    </row>
    <row r="375" spans="1:19" x14ac:dyDescent="0.2">
      <c r="A375" s="10" t="str">
        <f>IF(COUNTRY_INFO!A375=0," ",COUNTRY_INFO!A375)</f>
        <v>Ethiopia</v>
      </c>
      <c r="B375" s="10" t="str">
        <f>IF(COUNTRY_INFO!B375=0," ",COUNTRY_INFO!B375)</f>
        <v>Oromia East Shewa</v>
      </c>
      <c r="C375" s="10" t="str">
        <f>IF(COUNTRY_INFO!C375=0," ",COUNTRY_INFO!C375)</f>
        <v>Gimbichu</v>
      </c>
      <c r="D375" s="11" t="str">
        <f>IF(OR(COUNTRY_INFO!$T$9:$T$1000="T1 (PZQ+ALB/MBD)",COUNTRY_INFO!$U$9:$U$1000="T1 (PZQ+ALB/MBD)"), "T1 (PZQ+ALB/MBD)", " ")</f>
        <v xml:space="preserve"> </v>
      </c>
      <c r="E375" s="289"/>
      <c r="F375" s="109"/>
      <c r="G375" s="56"/>
      <c r="H375" s="288"/>
      <c r="I375" s="288"/>
      <c r="J375" s="56"/>
      <c r="K375" s="11">
        <f t="shared" si="31"/>
        <v>0</v>
      </c>
      <c r="L375" s="56"/>
      <c r="M375" s="18"/>
      <c r="N375" s="59"/>
      <c r="O375" s="14">
        <f t="shared" si="32"/>
        <v>0</v>
      </c>
      <c r="P375" s="275" t="str">
        <f t="shared" si="33"/>
        <v xml:space="preserve"> </v>
      </c>
      <c r="Q375" s="230" t="str">
        <f t="shared" si="34"/>
        <v xml:space="preserve"> </v>
      </c>
      <c r="R375" s="275" t="str">
        <f t="shared" si="35"/>
        <v xml:space="preserve"> </v>
      </c>
      <c r="S375" s="230" t="str">
        <f t="shared" si="36"/>
        <v xml:space="preserve"> </v>
      </c>
    </row>
    <row r="376" spans="1:19" x14ac:dyDescent="0.2">
      <c r="A376" s="10" t="str">
        <f>IF(COUNTRY_INFO!A376=0," ",COUNTRY_INFO!A376)</f>
        <v>Ethiopia</v>
      </c>
      <c r="B376" s="10" t="str">
        <f>IF(COUNTRY_INFO!B376=0," ",COUNTRY_INFO!B376)</f>
        <v>Oromia East Shewa</v>
      </c>
      <c r="C376" s="10" t="str">
        <f>IF(COUNTRY_INFO!C376=0," ",COUNTRY_INFO!C376)</f>
        <v>Liben</v>
      </c>
      <c r="D376" s="11" t="str">
        <f>IF(OR(COUNTRY_INFO!$T$9:$T$1000="T1 (PZQ+ALB/MBD)",COUNTRY_INFO!$U$9:$U$1000="T1 (PZQ+ALB/MBD)"), "T1 (PZQ+ALB/MBD)", " ")</f>
        <v xml:space="preserve"> </v>
      </c>
      <c r="E376" s="289"/>
      <c r="F376" s="109"/>
      <c r="G376" s="56"/>
      <c r="H376" s="288"/>
      <c r="I376" s="288"/>
      <c r="J376" s="56"/>
      <c r="K376" s="11">
        <f t="shared" si="31"/>
        <v>0</v>
      </c>
      <c r="L376" s="56"/>
      <c r="M376" s="18"/>
      <c r="N376" s="59"/>
      <c r="O376" s="14">
        <f t="shared" si="32"/>
        <v>0</v>
      </c>
      <c r="P376" s="275" t="str">
        <f t="shared" si="33"/>
        <v xml:space="preserve"> </v>
      </c>
      <c r="Q376" s="230" t="str">
        <f t="shared" si="34"/>
        <v xml:space="preserve"> </v>
      </c>
      <c r="R376" s="275" t="str">
        <f t="shared" si="35"/>
        <v xml:space="preserve"> </v>
      </c>
      <c r="S376" s="230" t="str">
        <f t="shared" si="36"/>
        <v xml:space="preserve"> </v>
      </c>
    </row>
    <row r="377" spans="1:19" x14ac:dyDescent="0.2">
      <c r="A377" s="10" t="str">
        <f>IF(COUNTRY_INFO!A377=0," ",COUNTRY_INFO!A377)</f>
        <v>Ethiopia</v>
      </c>
      <c r="B377" s="10" t="str">
        <f>IF(COUNTRY_INFO!B377=0," ",COUNTRY_INFO!B377)</f>
        <v>Oromia East Shewa</v>
      </c>
      <c r="C377" s="10" t="str">
        <f>IF(COUNTRY_INFO!C377=0," ",COUNTRY_INFO!C377)</f>
        <v>Lume</v>
      </c>
      <c r="D377" s="11" t="str">
        <f>IF(OR(COUNTRY_INFO!$T$9:$T$1000="T1 (PZQ+ALB/MBD)",COUNTRY_INFO!$U$9:$U$1000="T1 (PZQ+ALB/MBD)"), "T1 (PZQ+ALB/MBD)", " ")</f>
        <v xml:space="preserve"> </v>
      </c>
      <c r="E377" s="289"/>
      <c r="F377" s="109"/>
      <c r="G377" s="56"/>
      <c r="H377" s="288"/>
      <c r="I377" s="288"/>
      <c r="J377" s="56"/>
      <c r="K377" s="11">
        <f t="shared" si="31"/>
        <v>0</v>
      </c>
      <c r="L377" s="56"/>
      <c r="M377" s="18"/>
      <c r="N377" s="59"/>
      <c r="O377" s="14">
        <f t="shared" si="32"/>
        <v>0</v>
      </c>
      <c r="P377" s="275" t="str">
        <f t="shared" si="33"/>
        <v xml:space="preserve"> </v>
      </c>
      <c r="Q377" s="230" t="str">
        <f t="shared" si="34"/>
        <v xml:space="preserve"> </v>
      </c>
      <c r="R377" s="275" t="str">
        <f t="shared" si="35"/>
        <v xml:space="preserve"> </v>
      </c>
      <c r="S377" s="230" t="str">
        <f t="shared" si="36"/>
        <v xml:space="preserve"> </v>
      </c>
    </row>
    <row r="378" spans="1:19" x14ac:dyDescent="0.2">
      <c r="A378" s="10" t="str">
        <f>IF(COUNTRY_INFO!A378=0," ",COUNTRY_INFO!A378)</f>
        <v>Ethiopia</v>
      </c>
      <c r="B378" s="10" t="str">
        <f>IF(COUNTRY_INFO!B378=0," ",COUNTRY_INFO!B378)</f>
        <v>Oromia East Shewa</v>
      </c>
      <c r="C378" s="10" t="str">
        <f>IF(COUNTRY_INFO!C378=0," ",COUNTRY_INFO!C378)</f>
        <v>Metehara Town</v>
      </c>
      <c r="D378" s="11" t="str">
        <f>IF(OR(COUNTRY_INFO!$T$9:$T$1000="T1 (PZQ+ALB/MBD)",COUNTRY_INFO!$U$9:$U$1000="T1 (PZQ+ALB/MBD)"), "T1 (PZQ+ALB/MBD)", " ")</f>
        <v xml:space="preserve"> </v>
      </c>
      <c r="E378" s="289"/>
      <c r="F378" s="109"/>
      <c r="G378" s="56"/>
      <c r="H378" s="288"/>
      <c r="I378" s="288"/>
      <c r="J378" s="56"/>
      <c r="K378" s="11">
        <f t="shared" si="31"/>
        <v>0</v>
      </c>
      <c r="L378" s="56"/>
      <c r="M378" s="18"/>
      <c r="N378" s="59"/>
      <c r="O378" s="14">
        <f t="shared" si="32"/>
        <v>0</v>
      </c>
      <c r="P378" s="275" t="str">
        <f t="shared" si="33"/>
        <v xml:space="preserve"> </v>
      </c>
      <c r="Q378" s="230" t="str">
        <f t="shared" si="34"/>
        <v xml:space="preserve"> </v>
      </c>
      <c r="R378" s="275" t="str">
        <f t="shared" si="35"/>
        <v xml:space="preserve"> </v>
      </c>
      <c r="S378" s="230" t="str">
        <f t="shared" si="36"/>
        <v xml:space="preserve"> </v>
      </c>
    </row>
    <row r="379" spans="1:19" x14ac:dyDescent="0.2">
      <c r="A379" s="10" t="str">
        <f>IF(COUNTRY_INFO!A379=0," ",COUNTRY_INFO!A379)</f>
        <v>Ethiopia</v>
      </c>
      <c r="B379" s="10" t="str">
        <f>IF(COUNTRY_INFO!B379=0," ",COUNTRY_INFO!B379)</f>
        <v>Oromia East Shewa</v>
      </c>
      <c r="C379" s="10" t="str">
        <f>IF(COUNTRY_INFO!C379=0," ",COUNTRY_INFO!C379)</f>
        <v>Mojo Town</v>
      </c>
      <c r="D379" s="11" t="str">
        <f>IF(OR(COUNTRY_INFO!$T$9:$T$1000="T1 (PZQ+ALB/MBD)",COUNTRY_INFO!$U$9:$U$1000="T1 (PZQ+ALB/MBD)"), "T1 (PZQ+ALB/MBD)", " ")</f>
        <v xml:space="preserve"> </v>
      </c>
      <c r="E379" s="289"/>
      <c r="F379" s="109"/>
      <c r="G379" s="56"/>
      <c r="H379" s="288"/>
      <c r="I379" s="288"/>
      <c r="J379" s="56"/>
      <c r="K379" s="11">
        <f t="shared" si="31"/>
        <v>0</v>
      </c>
      <c r="L379" s="56"/>
      <c r="M379" s="18"/>
      <c r="N379" s="59"/>
      <c r="O379" s="14">
        <f t="shared" si="32"/>
        <v>0</v>
      </c>
      <c r="P379" s="275" t="str">
        <f t="shared" si="33"/>
        <v xml:space="preserve"> </v>
      </c>
      <c r="Q379" s="230" t="str">
        <f t="shared" si="34"/>
        <v xml:space="preserve"> </v>
      </c>
      <c r="R379" s="275" t="str">
        <f t="shared" si="35"/>
        <v xml:space="preserve"> </v>
      </c>
      <c r="S379" s="230" t="str">
        <f t="shared" si="36"/>
        <v xml:space="preserve"> </v>
      </c>
    </row>
    <row r="380" spans="1:19" x14ac:dyDescent="0.2">
      <c r="A380" s="10" t="str">
        <f>IF(COUNTRY_INFO!A380=0," ",COUNTRY_INFO!A380)</f>
        <v>Ethiopia</v>
      </c>
      <c r="B380" s="10" t="str">
        <f>IF(COUNTRY_INFO!B380=0," ",COUNTRY_INFO!B380)</f>
        <v>Oromia East Wellega</v>
      </c>
      <c r="C380" s="10" t="str">
        <f>IF(COUNTRY_INFO!C380=0," ",COUNTRY_INFO!C380)</f>
        <v>Boneya Bushe</v>
      </c>
      <c r="D380" s="11" t="str">
        <f>IF(OR(COUNTRY_INFO!$T$9:$T$1000="T1 (PZQ+ALB/MBD)",COUNTRY_INFO!$U$9:$U$1000="T1 (PZQ+ALB/MBD)"), "T1 (PZQ+ALB/MBD)", " ")</f>
        <v xml:space="preserve"> </v>
      </c>
      <c r="E380" s="289"/>
      <c r="F380" s="109"/>
      <c r="G380" s="56"/>
      <c r="H380" s="288"/>
      <c r="I380" s="288"/>
      <c r="J380" s="56"/>
      <c r="K380" s="11">
        <f t="shared" si="31"/>
        <v>0</v>
      </c>
      <c r="L380" s="56"/>
      <c r="M380" s="18"/>
      <c r="N380" s="59"/>
      <c r="O380" s="14">
        <f t="shared" si="32"/>
        <v>0</v>
      </c>
      <c r="P380" s="275" t="str">
        <f t="shared" si="33"/>
        <v xml:space="preserve"> </v>
      </c>
      <c r="Q380" s="230" t="str">
        <f t="shared" si="34"/>
        <v xml:space="preserve"> </v>
      </c>
      <c r="R380" s="275" t="str">
        <f t="shared" si="35"/>
        <v xml:space="preserve"> </v>
      </c>
      <c r="S380" s="230" t="str">
        <f t="shared" si="36"/>
        <v xml:space="preserve"> </v>
      </c>
    </row>
    <row r="381" spans="1:19" x14ac:dyDescent="0.2">
      <c r="A381" s="10" t="str">
        <f>IF(COUNTRY_INFO!A381=0," ",COUNTRY_INFO!A381)</f>
        <v>Ethiopia</v>
      </c>
      <c r="B381" s="10" t="str">
        <f>IF(COUNTRY_INFO!B381=0," ",COUNTRY_INFO!B381)</f>
        <v>Oromia East Wellega</v>
      </c>
      <c r="C381" s="10" t="str">
        <f>IF(COUNTRY_INFO!C381=0," ",COUNTRY_INFO!C381)</f>
        <v>Diggaa</v>
      </c>
      <c r="D381" s="11" t="str">
        <f>IF(OR(COUNTRY_INFO!$T$9:$T$1000="T1 (PZQ+ALB/MBD)",COUNTRY_INFO!$U$9:$U$1000="T1 (PZQ+ALB/MBD)"), "T1 (PZQ+ALB/MBD)", " ")</f>
        <v xml:space="preserve"> </v>
      </c>
      <c r="E381" s="289"/>
      <c r="F381" s="109"/>
      <c r="G381" s="56"/>
      <c r="H381" s="288"/>
      <c r="I381" s="288"/>
      <c r="J381" s="56"/>
      <c r="K381" s="11">
        <f t="shared" si="31"/>
        <v>0</v>
      </c>
      <c r="L381" s="56"/>
      <c r="M381" s="18"/>
      <c r="N381" s="59"/>
      <c r="O381" s="14">
        <f t="shared" si="32"/>
        <v>0</v>
      </c>
      <c r="P381" s="275" t="str">
        <f t="shared" si="33"/>
        <v xml:space="preserve"> </v>
      </c>
      <c r="Q381" s="230" t="str">
        <f t="shared" si="34"/>
        <v xml:space="preserve"> </v>
      </c>
      <c r="R381" s="275" t="str">
        <f t="shared" si="35"/>
        <v xml:space="preserve"> </v>
      </c>
      <c r="S381" s="230" t="str">
        <f t="shared" si="36"/>
        <v xml:space="preserve"> </v>
      </c>
    </row>
    <row r="382" spans="1:19" x14ac:dyDescent="0.2">
      <c r="A382" s="10" t="str">
        <f>IF(COUNTRY_INFO!A382=0," ",COUNTRY_INFO!A382)</f>
        <v>Ethiopia</v>
      </c>
      <c r="B382" s="10" t="str">
        <f>IF(COUNTRY_INFO!B382=0," ",COUNTRY_INFO!B382)</f>
        <v>Oromia East Wellega</v>
      </c>
      <c r="C382" s="10" t="str">
        <f>IF(COUNTRY_INFO!C382=0," ",COUNTRY_INFO!C382)</f>
        <v>Ebantu</v>
      </c>
      <c r="D382" s="11" t="str">
        <f>IF(OR(COUNTRY_INFO!$T$9:$T$1000="T1 (PZQ+ALB/MBD)",COUNTRY_INFO!$U$9:$U$1000="T1 (PZQ+ALB/MBD)"), "T1 (PZQ+ALB/MBD)", " ")</f>
        <v xml:space="preserve"> </v>
      </c>
      <c r="E382" s="289"/>
      <c r="F382" s="109"/>
      <c r="G382" s="56"/>
      <c r="H382" s="288"/>
      <c r="I382" s="288"/>
      <c r="J382" s="56"/>
      <c r="K382" s="11">
        <f t="shared" si="31"/>
        <v>0</v>
      </c>
      <c r="L382" s="56"/>
      <c r="M382" s="18"/>
      <c r="N382" s="59"/>
      <c r="O382" s="14">
        <f t="shared" si="32"/>
        <v>0</v>
      </c>
      <c r="P382" s="275" t="str">
        <f t="shared" si="33"/>
        <v xml:space="preserve"> </v>
      </c>
      <c r="Q382" s="230" t="str">
        <f t="shared" si="34"/>
        <v xml:space="preserve"> </v>
      </c>
      <c r="R382" s="275" t="str">
        <f t="shared" si="35"/>
        <v xml:space="preserve"> </v>
      </c>
      <c r="S382" s="230" t="str">
        <f t="shared" si="36"/>
        <v xml:space="preserve"> </v>
      </c>
    </row>
    <row r="383" spans="1:19" x14ac:dyDescent="0.2">
      <c r="A383" s="10" t="str">
        <f>IF(COUNTRY_INFO!A383=0," ",COUNTRY_INFO!A383)</f>
        <v>Ethiopia</v>
      </c>
      <c r="B383" s="10" t="str">
        <f>IF(COUNTRY_INFO!B383=0," ",COUNTRY_INFO!B383)</f>
        <v>Oromia East Wellega</v>
      </c>
      <c r="C383" s="10" t="str">
        <f>IF(COUNTRY_INFO!C383=0," ",COUNTRY_INFO!C383)</f>
        <v>Gida Ayana</v>
      </c>
      <c r="D383" s="11" t="str">
        <f>IF(OR(COUNTRY_INFO!$T$9:$T$1000="T1 (PZQ+ALB/MBD)",COUNTRY_INFO!$U$9:$U$1000="T1 (PZQ+ALB/MBD)"), "T1 (PZQ+ALB/MBD)", " ")</f>
        <v xml:space="preserve"> </v>
      </c>
      <c r="E383" s="289"/>
      <c r="F383" s="109"/>
      <c r="G383" s="56"/>
      <c r="H383" s="288"/>
      <c r="I383" s="288"/>
      <c r="J383" s="56"/>
      <c r="K383" s="11">
        <f t="shared" si="31"/>
        <v>0</v>
      </c>
      <c r="L383" s="56"/>
      <c r="M383" s="18"/>
      <c r="N383" s="59"/>
      <c r="O383" s="14">
        <f t="shared" si="32"/>
        <v>0</v>
      </c>
      <c r="P383" s="275" t="str">
        <f t="shared" si="33"/>
        <v xml:space="preserve"> </v>
      </c>
      <c r="Q383" s="230" t="str">
        <f t="shared" si="34"/>
        <v xml:space="preserve"> </v>
      </c>
      <c r="R383" s="275" t="str">
        <f t="shared" si="35"/>
        <v xml:space="preserve"> </v>
      </c>
      <c r="S383" s="230" t="str">
        <f t="shared" si="36"/>
        <v xml:space="preserve"> </v>
      </c>
    </row>
    <row r="384" spans="1:19" x14ac:dyDescent="0.2">
      <c r="A384" s="10" t="str">
        <f>IF(COUNTRY_INFO!A384=0," ",COUNTRY_INFO!A384)</f>
        <v>Ethiopia</v>
      </c>
      <c r="B384" s="10" t="str">
        <f>IF(COUNTRY_INFO!B384=0," ",COUNTRY_INFO!B384)</f>
        <v>Oromia East Wellega</v>
      </c>
      <c r="C384" s="10" t="str">
        <f>IF(COUNTRY_INFO!C384=0," ",COUNTRY_INFO!C384)</f>
        <v>Gobu Sayo</v>
      </c>
      <c r="D384" s="11" t="str">
        <f>IF(OR(COUNTRY_INFO!$T$9:$T$1000="T1 (PZQ+ALB/MBD)",COUNTRY_INFO!$U$9:$U$1000="T1 (PZQ+ALB/MBD)"), "T1 (PZQ+ALB/MBD)", " ")</f>
        <v xml:space="preserve"> </v>
      </c>
      <c r="E384" s="289"/>
      <c r="F384" s="109"/>
      <c r="G384" s="56"/>
      <c r="H384" s="288"/>
      <c r="I384" s="288"/>
      <c r="J384" s="56"/>
      <c r="K384" s="11">
        <f t="shared" si="31"/>
        <v>0</v>
      </c>
      <c r="L384" s="56"/>
      <c r="M384" s="18"/>
      <c r="N384" s="59"/>
      <c r="O384" s="14">
        <f t="shared" si="32"/>
        <v>0</v>
      </c>
      <c r="P384" s="275" t="str">
        <f t="shared" si="33"/>
        <v xml:space="preserve"> </v>
      </c>
      <c r="Q384" s="230" t="str">
        <f t="shared" si="34"/>
        <v xml:space="preserve"> </v>
      </c>
      <c r="R384" s="275" t="str">
        <f t="shared" si="35"/>
        <v xml:space="preserve"> </v>
      </c>
      <c r="S384" s="230" t="str">
        <f t="shared" si="36"/>
        <v xml:space="preserve"> </v>
      </c>
    </row>
    <row r="385" spans="1:19" x14ac:dyDescent="0.2">
      <c r="A385" s="10" t="str">
        <f>IF(COUNTRY_INFO!A385=0," ",COUNTRY_INFO!A385)</f>
        <v>Ethiopia</v>
      </c>
      <c r="B385" s="10" t="str">
        <f>IF(COUNTRY_INFO!B385=0," ",COUNTRY_INFO!B385)</f>
        <v>Oromia East Wellega</v>
      </c>
      <c r="C385" s="10" t="str">
        <f>IF(COUNTRY_INFO!C385=0," ",COUNTRY_INFO!C385)</f>
        <v>Gudeya Bila</v>
      </c>
      <c r="D385" s="11" t="str">
        <f>IF(OR(COUNTRY_INFO!$T$9:$T$1000="T1 (PZQ+ALB/MBD)",COUNTRY_INFO!$U$9:$U$1000="T1 (PZQ+ALB/MBD)"), "T1 (PZQ+ALB/MBD)", " ")</f>
        <v xml:space="preserve"> </v>
      </c>
      <c r="E385" s="289"/>
      <c r="F385" s="109"/>
      <c r="G385" s="56"/>
      <c r="H385" s="288"/>
      <c r="I385" s="288"/>
      <c r="J385" s="56"/>
      <c r="K385" s="11">
        <f t="shared" si="31"/>
        <v>0</v>
      </c>
      <c r="L385" s="56"/>
      <c r="M385" s="18"/>
      <c r="N385" s="59"/>
      <c r="O385" s="14">
        <f t="shared" si="32"/>
        <v>0</v>
      </c>
      <c r="P385" s="275" t="str">
        <f t="shared" si="33"/>
        <v xml:space="preserve"> </v>
      </c>
      <c r="Q385" s="230" t="str">
        <f t="shared" si="34"/>
        <v xml:space="preserve"> </v>
      </c>
      <c r="R385" s="275" t="str">
        <f t="shared" si="35"/>
        <v xml:space="preserve"> </v>
      </c>
      <c r="S385" s="230" t="str">
        <f t="shared" si="36"/>
        <v xml:space="preserve"> </v>
      </c>
    </row>
    <row r="386" spans="1:19" x14ac:dyDescent="0.2">
      <c r="A386" s="10" t="str">
        <f>IF(COUNTRY_INFO!A386=0," ",COUNTRY_INFO!A386)</f>
        <v>Ethiopia</v>
      </c>
      <c r="B386" s="10" t="str">
        <f>IF(COUNTRY_INFO!B386=0," ",COUNTRY_INFO!B386)</f>
        <v>Oromia East Wellega</v>
      </c>
      <c r="C386" s="10" t="str">
        <f>IF(COUNTRY_INFO!C386=0," ",COUNTRY_INFO!C386)</f>
        <v>Guto Gida</v>
      </c>
      <c r="D386" s="11" t="str">
        <f>IF(OR(COUNTRY_INFO!$T$9:$T$1000="T1 (PZQ+ALB/MBD)",COUNTRY_INFO!$U$9:$U$1000="T1 (PZQ+ALB/MBD)"), "T1 (PZQ+ALB/MBD)", " ")</f>
        <v xml:space="preserve"> </v>
      </c>
      <c r="E386" s="289"/>
      <c r="F386" s="109"/>
      <c r="G386" s="56"/>
      <c r="H386" s="288"/>
      <c r="I386" s="288"/>
      <c r="J386" s="56"/>
      <c r="K386" s="11">
        <f t="shared" si="31"/>
        <v>0</v>
      </c>
      <c r="L386" s="56"/>
      <c r="M386" s="18"/>
      <c r="N386" s="59"/>
      <c r="O386" s="14">
        <f t="shared" si="32"/>
        <v>0</v>
      </c>
      <c r="P386" s="275" t="str">
        <f t="shared" si="33"/>
        <v xml:space="preserve"> </v>
      </c>
      <c r="Q386" s="230" t="str">
        <f t="shared" si="34"/>
        <v xml:space="preserve"> </v>
      </c>
      <c r="R386" s="275" t="str">
        <f t="shared" si="35"/>
        <v xml:space="preserve"> </v>
      </c>
      <c r="S386" s="230" t="str">
        <f t="shared" si="36"/>
        <v xml:space="preserve"> </v>
      </c>
    </row>
    <row r="387" spans="1:19" x14ac:dyDescent="0.2">
      <c r="A387" s="10" t="str">
        <f>IF(COUNTRY_INFO!A387=0," ",COUNTRY_INFO!A387)</f>
        <v>Ethiopia</v>
      </c>
      <c r="B387" s="10" t="str">
        <f>IF(COUNTRY_INFO!B387=0," ",COUNTRY_INFO!B387)</f>
        <v>Oromia East Wellega</v>
      </c>
      <c r="C387" s="10" t="str">
        <f>IF(COUNTRY_INFO!C387=0," ",COUNTRY_INFO!C387)</f>
        <v>Haro Limu</v>
      </c>
      <c r="D387" s="11" t="str">
        <f>IF(OR(COUNTRY_INFO!$T$9:$T$1000="T1 (PZQ+ALB/MBD)",COUNTRY_INFO!$U$9:$U$1000="T1 (PZQ+ALB/MBD)"), "T1 (PZQ+ALB/MBD)", " ")</f>
        <v xml:space="preserve"> </v>
      </c>
      <c r="E387" s="289"/>
      <c r="F387" s="109"/>
      <c r="G387" s="56"/>
      <c r="H387" s="288"/>
      <c r="I387" s="288"/>
      <c r="J387" s="56"/>
      <c r="K387" s="11">
        <f t="shared" si="31"/>
        <v>0</v>
      </c>
      <c r="L387" s="56"/>
      <c r="M387" s="18"/>
      <c r="N387" s="59"/>
      <c r="O387" s="14">
        <f t="shared" si="32"/>
        <v>0</v>
      </c>
      <c r="P387" s="275" t="str">
        <f t="shared" si="33"/>
        <v xml:space="preserve"> </v>
      </c>
      <c r="Q387" s="230" t="str">
        <f t="shared" si="34"/>
        <v xml:space="preserve"> </v>
      </c>
      <c r="R387" s="275" t="str">
        <f t="shared" si="35"/>
        <v xml:space="preserve"> </v>
      </c>
      <c r="S387" s="230" t="str">
        <f t="shared" si="36"/>
        <v xml:space="preserve"> </v>
      </c>
    </row>
    <row r="388" spans="1:19" x14ac:dyDescent="0.2">
      <c r="A388" s="10" t="str">
        <f>IF(COUNTRY_INFO!A388=0," ",COUNTRY_INFO!A388)</f>
        <v>Ethiopia</v>
      </c>
      <c r="B388" s="10" t="str">
        <f>IF(COUNTRY_INFO!B388=0," ",COUNTRY_INFO!B388)</f>
        <v>Oromia East Wellega</v>
      </c>
      <c r="C388" s="10" t="str">
        <f>IF(COUNTRY_INFO!C388=0," ",COUNTRY_INFO!C388)</f>
        <v>Jimma Arsjo</v>
      </c>
      <c r="D388" s="11" t="str">
        <f>IF(OR(COUNTRY_INFO!$T$9:$T$1000="T1 (PZQ+ALB/MBD)",COUNTRY_INFO!$U$9:$U$1000="T1 (PZQ+ALB/MBD)"), "T1 (PZQ+ALB/MBD)", " ")</f>
        <v xml:space="preserve"> </v>
      </c>
      <c r="E388" s="289"/>
      <c r="F388" s="109"/>
      <c r="G388" s="56"/>
      <c r="H388" s="288"/>
      <c r="I388" s="288"/>
      <c r="J388" s="56"/>
      <c r="K388" s="11">
        <f t="shared" si="31"/>
        <v>0</v>
      </c>
      <c r="L388" s="56"/>
      <c r="M388" s="18"/>
      <c r="N388" s="59"/>
      <c r="O388" s="14">
        <f t="shared" si="32"/>
        <v>0</v>
      </c>
      <c r="P388" s="275" t="str">
        <f t="shared" si="33"/>
        <v xml:space="preserve"> </v>
      </c>
      <c r="Q388" s="230" t="str">
        <f t="shared" si="34"/>
        <v xml:space="preserve"> </v>
      </c>
      <c r="R388" s="275" t="str">
        <f t="shared" si="35"/>
        <v xml:space="preserve"> </v>
      </c>
      <c r="S388" s="230" t="str">
        <f t="shared" si="36"/>
        <v xml:space="preserve"> </v>
      </c>
    </row>
    <row r="389" spans="1:19" x14ac:dyDescent="0.2">
      <c r="A389" s="10" t="str">
        <f>IF(COUNTRY_INFO!A389=0," ",COUNTRY_INFO!A389)</f>
        <v>Ethiopia</v>
      </c>
      <c r="B389" s="10" t="str">
        <f>IF(COUNTRY_INFO!B389=0," ",COUNTRY_INFO!B389)</f>
        <v>Oromia East Wellega</v>
      </c>
      <c r="C389" s="10" t="str">
        <f>IF(COUNTRY_INFO!C389=0," ",COUNTRY_INFO!C389)</f>
        <v>Kiremu</v>
      </c>
      <c r="D389" s="11" t="str">
        <f>IF(OR(COUNTRY_INFO!$T$9:$T$1000="T1 (PZQ+ALB/MBD)",COUNTRY_INFO!$U$9:$U$1000="T1 (PZQ+ALB/MBD)"), "T1 (PZQ+ALB/MBD)", " ")</f>
        <v xml:space="preserve"> </v>
      </c>
      <c r="E389" s="289"/>
      <c r="F389" s="109"/>
      <c r="G389" s="56"/>
      <c r="H389" s="288"/>
      <c r="I389" s="288"/>
      <c r="J389" s="56"/>
      <c r="K389" s="11">
        <f t="shared" si="31"/>
        <v>0</v>
      </c>
      <c r="L389" s="56"/>
      <c r="M389" s="18"/>
      <c r="N389" s="59"/>
      <c r="O389" s="14">
        <f t="shared" si="32"/>
        <v>0</v>
      </c>
      <c r="P389" s="275" t="str">
        <f t="shared" si="33"/>
        <v xml:space="preserve"> </v>
      </c>
      <c r="Q389" s="230" t="str">
        <f t="shared" si="34"/>
        <v xml:space="preserve"> </v>
      </c>
      <c r="R389" s="275" t="str">
        <f t="shared" si="35"/>
        <v xml:space="preserve"> </v>
      </c>
      <c r="S389" s="230" t="str">
        <f t="shared" si="36"/>
        <v xml:space="preserve"> </v>
      </c>
    </row>
    <row r="390" spans="1:19" x14ac:dyDescent="0.2">
      <c r="A390" s="10" t="str">
        <f>IF(COUNTRY_INFO!A390=0," ",COUNTRY_INFO!A390)</f>
        <v>Ethiopia</v>
      </c>
      <c r="B390" s="10" t="str">
        <f>IF(COUNTRY_INFO!B390=0," ",COUNTRY_INFO!B390)</f>
        <v>Oromia East Wellega</v>
      </c>
      <c r="C390" s="10" t="str">
        <f>IF(COUNTRY_INFO!C390=0," ",COUNTRY_INFO!C390)</f>
        <v>Leka Dulecha</v>
      </c>
      <c r="D390" s="11" t="str">
        <f>IF(OR(COUNTRY_INFO!$T$9:$T$1000="T1 (PZQ+ALB/MBD)",COUNTRY_INFO!$U$9:$U$1000="T1 (PZQ+ALB/MBD)"), "T1 (PZQ+ALB/MBD)", " ")</f>
        <v xml:space="preserve"> </v>
      </c>
      <c r="E390" s="289"/>
      <c r="F390" s="109"/>
      <c r="G390" s="56"/>
      <c r="H390" s="288"/>
      <c r="I390" s="288"/>
      <c r="J390" s="56"/>
      <c r="K390" s="11">
        <f t="shared" si="31"/>
        <v>0</v>
      </c>
      <c r="L390" s="56"/>
      <c r="M390" s="18"/>
      <c r="N390" s="59"/>
      <c r="O390" s="14">
        <f t="shared" si="32"/>
        <v>0</v>
      </c>
      <c r="P390" s="275" t="str">
        <f t="shared" si="33"/>
        <v xml:space="preserve"> </v>
      </c>
      <c r="Q390" s="230" t="str">
        <f t="shared" si="34"/>
        <v xml:space="preserve"> </v>
      </c>
      <c r="R390" s="275" t="str">
        <f t="shared" si="35"/>
        <v xml:space="preserve"> </v>
      </c>
      <c r="S390" s="230" t="str">
        <f t="shared" si="36"/>
        <v xml:space="preserve"> </v>
      </c>
    </row>
    <row r="391" spans="1:19" x14ac:dyDescent="0.2">
      <c r="A391" s="10" t="str">
        <f>IF(COUNTRY_INFO!A391=0," ",COUNTRY_INFO!A391)</f>
        <v>Ethiopia</v>
      </c>
      <c r="B391" s="10" t="str">
        <f>IF(COUNTRY_INFO!B391=0," ",COUNTRY_INFO!B391)</f>
        <v>Oromia East Wellega</v>
      </c>
      <c r="C391" s="10" t="str">
        <f>IF(COUNTRY_INFO!C391=0," ",COUNTRY_INFO!C391)</f>
        <v>Limu</v>
      </c>
      <c r="D391" s="11" t="str">
        <f>IF(OR(COUNTRY_INFO!$T$9:$T$1000="T1 (PZQ+ALB/MBD)",COUNTRY_INFO!$U$9:$U$1000="T1 (PZQ+ALB/MBD)"), "T1 (PZQ+ALB/MBD)", " ")</f>
        <v xml:space="preserve"> </v>
      </c>
      <c r="E391" s="289"/>
      <c r="F391" s="109"/>
      <c r="G391" s="56"/>
      <c r="H391" s="288"/>
      <c r="I391" s="288"/>
      <c r="J391" s="56"/>
      <c r="K391" s="11">
        <f t="shared" si="31"/>
        <v>0</v>
      </c>
      <c r="L391" s="56"/>
      <c r="M391" s="18"/>
      <c r="N391" s="59"/>
      <c r="O391" s="14">
        <f t="shared" si="32"/>
        <v>0</v>
      </c>
      <c r="P391" s="275" t="str">
        <f t="shared" si="33"/>
        <v xml:space="preserve"> </v>
      </c>
      <c r="Q391" s="230" t="str">
        <f t="shared" si="34"/>
        <v xml:space="preserve"> </v>
      </c>
      <c r="R391" s="275" t="str">
        <f t="shared" si="35"/>
        <v xml:space="preserve"> </v>
      </c>
      <c r="S391" s="230" t="str">
        <f t="shared" si="36"/>
        <v xml:space="preserve"> </v>
      </c>
    </row>
    <row r="392" spans="1:19" x14ac:dyDescent="0.2">
      <c r="A392" s="10" t="str">
        <f>IF(COUNTRY_INFO!A392=0," ",COUNTRY_INFO!A392)</f>
        <v>Ethiopia</v>
      </c>
      <c r="B392" s="10" t="str">
        <f>IF(COUNTRY_INFO!B392=0," ",COUNTRY_INFO!B392)</f>
        <v>Oromia East Wellega</v>
      </c>
      <c r="C392" s="10" t="str">
        <f>IF(COUNTRY_INFO!C392=0," ",COUNTRY_INFO!C392)</f>
        <v>Nekemte Town</v>
      </c>
      <c r="D392" s="11" t="str">
        <f>IF(OR(COUNTRY_INFO!$T$9:$T$1000="T1 (PZQ+ALB/MBD)",COUNTRY_INFO!$U$9:$U$1000="T1 (PZQ+ALB/MBD)"), "T1 (PZQ+ALB/MBD)", " ")</f>
        <v xml:space="preserve"> </v>
      </c>
      <c r="E392" s="289"/>
      <c r="F392" s="109"/>
      <c r="G392" s="56"/>
      <c r="H392" s="288"/>
      <c r="I392" s="288"/>
      <c r="J392" s="56"/>
      <c r="K392" s="11">
        <f t="shared" si="31"/>
        <v>0</v>
      </c>
      <c r="L392" s="56"/>
      <c r="M392" s="18"/>
      <c r="N392" s="59"/>
      <c r="O392" s="14">
        <f t="shared" si="32"/>
        <v>0</v>
      </c>
      <c r="P392" s="275" t="str">
        <f t="shared" si="33"/>
        <v xml:space="preserve"> </v>
      </c>
      <c r="Q392" s="230" t="str">
        <f t="shared" si="34"/>
        <v xml:space="preserve"> </v>
      </c>
      <c r="R392" s="275" t="str">
        <f t="shared" si="35"/>
        <v xml:space="preserve"> </v>
      </c>
      <c r="S392" s="230" t="str">
        <f t="shared" si="36"/>
        <v xml:space="preserve"> </v>
      </c>
    </row>
    <row r="393" spans="1:19" x14ac:dyDescent="0.2">
      <c r="A393" s="10" t="str">
        <f>IF(COUNTRY_INFO!A393=0," ",COUNTRY_INFO!A393)</f>
        <v>Ethiopia</v>
      </c>
      <c r="B393" s="10" t="str">
        <f>IF(COUNTRY_INFO!B393=0," ",COUNTRY_INFO!B393)</f>
        <v>Oromia East Wellega</v>
      </c>
      <c r="C393" s="10" t="str">
        <f>IF(COUNTRY_INFO!C393=0," ",COUNTRY_INFO!C393)</f>
        <v>Nunu Kumba</v>
      </c>
      <c r="D393" s="11" t="str">
        <f>IF(OR(COUNTRY_INFO!$T$9:$T$1000="T1 (PZQ+ALB/MBD)",COUNTRY_INFO!$U$9:$U$1000="T1 (PZQ+ALB/MBD)"), "T1 (PZQ+ALB/MBD)", " ")</f>
        <v xml:space="preserve"> </v>
      </c>
      <c r="E393" s="289"/>
      <c r="F393" s="109"/>
      <c r="G393" s="56"/>
      <c r="H393" s="288"/>
      <c r="I393" s="288"/>
      <c r="J393" s="56"/>
      <c r="K393" s="11">
        <f t="shared" si="31"/>
        <v>0</v>
      </c>
      <c r="L393" s="56"/>
      <c r="M393" s="18"/>
      <c r="N393" s="59"/>
      <c r="O393" s="14">
        <f t="shared" si="32"/>
        <v>0</v>
      </c>
      <c r="P393" s="275" t="str">
        <f t="shared" si="33"/>
        <v xml:space="preserve"> </v>
      </c>
      <c r="Q393" s="230" t="str">
        <f t="shared" si="34"/>
        <v xml:space="preserve"> </v>
      </c>
      <c r="R393" s="275" t="str">
        <f t="shared" si="35"/>
        <v xml:space="preserve"> </v>
      </c>
      <c r="S393" s="230" t="str">
        <f t="shared" si="36"/>
        <v xml:space="preserve"> </v>
      </c>
    </row>
    <row r="394" spans="1:19" x14ac:dyDescent="0.2">
      <c r="A394" s="10" t="str">
        <f>IF(COUNTRY_INFO!A394=0," ",COUNTRY_INFO!A394)</f>
        <v>Ethiopia</v>
      </c>
      <c r="B394" s="10" t="str">
        <f>IF(COUNTRY_INFO!B394=0," ",COUNTRY_INFO!B394)</f>
        <v>Oromia East Wellega</v>
      </c>
      <c r="C394" s="10" t="str">
        <f>IF(COUNTRY_INFO!C394=0," ",COUNTRY_INFO!C394)</f>
        <v>Sasiga</v>
      </c>
      <c r="D394" s="11" t="str">
        <f>IF(OR(COUNTRY_INFO!$T$9:$T$1000="T1 (PZQ+ALB/MBD)",COUNTRY_INFO!$U$9:$U$1000="T1 (PZQ+ALB/MBD)"), "T1 (PZQ+ALB/MBD)", " ")</f>
        <v>T1 (PZQ+ALB/MBD)</v>
      </c>
      <c r="E394" s="289" t="s">
        <v>1192</v>
      </c>
      <c r="F394" s="109"/>
      <c r="G394" s="56"/>
      <c r="H394" s="295">
        <v>33599</v>
      </c>
      <c r="I394" s="288">
        <v>33599</v>
      </c>
      <c r="J394" s="56"/>
      <c r="K394" s="11">
        <f t="shared" ref="K394:K457" si="37">MAX(H394:I394)+G394+J394</f>
        <v>33599</v>
      </c>
      <c r="L394" s="56"/>
      <c r="M394" s="18">
        <v>29333</v>
      </c>
      <c r="N394" s="59"/>
      <c r="O394" s="14">
        <f t="shared" ref="O394:O457" si="38">SUM(L394:N394)</f>
        <v>29333</v>
      </c>
      <c r="P394" s="275" t="str">
        <f t="shared" ref="P394:P457" si="39">IF(G394&lt;&gt;0, IF(L394/G394*100=0, "-", L394/G394*100), " ")</f>
        <v xml:space="preserve"> </v>
      </c>
      <c r="Q394" s="293">
        <f t="shared" ref="Q394:Q457" si="40">IF(OR(I394&lt;&gt;0,H394&lt;&gt;0), IF(M394/MAX(H394,I394)*100=0, "-", M394/MAX(H394,I394)*100), " ")</f>
        <v>87.303193547427</v>
      </c>
      <c r="R394" s="275" t="str">
        <f t="shared" ref="R394:R457" si="41">IF(J394&lt;&gt;0, IF(N394/J394*100=0, "-", N394/J394*100), " ")</f>
        <v xml:space="preserve"> </v>
      </c>
      <c r="S394" s="293">
        <f t="shared" ref="S394:S457" si="42">IF(K394&lt;&gt;0, IF(O394/K394*100=0, "-", O394/K394*100), " ")</f>
        <v>87.303193547427</v>
      </c>
    </row>
    <row r="395" spans="1:19" x14ac:dyDescent="0.2">
      <c r="A395" s="10" t="str">
        <f>IF(COUNTRY_INFO!A395=0," ",COUNTRY_INFO!A395)</f>
        <v>Ethiopia</v>
      </c>
      <c r="B395" s="10" t="str">
        <f>IF(COUNTRY_INFO!B395=0," ",COUNTRY_INFO!B395)</f>
        <v>Oromia East Wellega</v>
      </c>
      <c r="C395" s="10" t="str">
        <f>IF(COUNTRY_INFO!C395=0," ",COUNTRY_INFO!C395)</f>
        <v>Sibu Sire</v>
      </c>
      <c r="D395" s="11" t="str">
        <f>IF(OR(COUNTRY_INFO!$T$9:$T$1000="T1 (PZQ+ALB/MBD)",COUNTRY_INFO!$U$9:$U$1000="T1 (PZQ+ALB/MBD)"), "T1 (PZQ+ALB/MBD)", " ")</f>
        <v xml:space="preserve"> </v>
      </c>
      <c r="E395" s="289"/>
      <c r="F395" s="109"/>
      <c r="G395" s="56"/>
      <c r="H395" s="288"/>
      <c r="I395" s="288"/>
      <c r="J395" s="56"/>
      <c r="K395" s="11">
        <f t="shared" si="37"/>
        <v>0</v>
      </c>
      <c r="L395" s="56"/>
      <c r="M395" s="18"/>
      <c r="N395" s="59"/>
      <c r="O395" s="14">
        <f t="shared" si="38"/>
        <v>0</v>
      </c>
      <c r="P395" s="275" t="str">
        <f t="shared" si="39"/>
        <v xml:space="preserve"> </v>
      </c>
      <c r="Q395" s="230" t="str">
        <f t="shared" si="40"/>
        <v xml:space="preserve"> </v>
      </c>
      <c r="R395" s="275" t="str">
        <f t="shared" si="41"/>
        <v xml:space="preserve"> </v>
      </c>
      <c r="S395" s="230" t="str">
        <f t="shared" si="42"/>
        <v xml:space="preserve"> </v>
      </c>
    </row>
    <row r="396" spans="1:19" x14ac:dyDescent="0.2">
      <c r="A396" s="10" t="str">
        <f>IF(COUNTRY_INFO!A396=0," ",COUNTRY_INFO!A396)</f>
        <v>Ethiopia</v>
      </c>
      <c r="B396" s="10" t="str">
        <f>IF(COUNTRY_INFO!B396=0," ",COUNTRY_INFO!B396)</f>
        <v>Oromia East Wellega</v>
      </c>
      <c r="C396" s="10" t="str">
        <f>IF(COUNTRY_INFO!C396=0," ",COUNTRY_INFO!C396)</f>
        <v>Wama Hagalo</v>
      </c>
      <c r="D396" s="11" t="str">
        <f>IF(OR(COUNTRY_INFO!$T$9:$T$1000="T1 (PZQ+ALB/MBD)",COUNTRY_INFO!$U$9:$U$1000="T1 (PZQ+ALB/MBD)"), "T1 (PZQ+ALB/MBD)", " ")</f>
        <v xml:space="preserve"> </v>
      </c>
      <c r="E396" s="289"/>
      <c r="F396" s="109"/>
      <c r="G396" s="56"/>
      <c r="H396" s="288"/>
      <c r="I396" s="288"/>
      <c r="J396" s="56"/>
      <c r="K396" s="11">
        <f t="shared" si="37"/>
        <v>0</v>
      </c>
      <c r="L396" s="56"/>
      <c r="M396" s="18"/>
      <c r="N396" s="59"/>
      <c r="O396" s="14">
        <f t="shared" si="38"/>
        <v>0</v>
      </c>
      <c r="P396" s="275" t="str">
        <f t="shared" si="39"/>
        <v xml:space="preserve"> </v>
      </c>
      <c r="Q396" s="230" t="str">
        <f t="shared" si="40"/>
        <v xml:space="preserve"> </v>
      </c>
      <c r="R396" s="275" t="str">
        <f t="shared" si="41"/>
        <v xml:space="preserve"> </v>
      </c>
      <c r="S396" s="230" t="str">
        <f t="shared" si="42"/>
        <v xml:space="preserve"> </v>
      </c>
    </row>
    <row r="397" spans="1:19" x14ac:dyDescent="0.2">
      <c r="A397" s="10" t="str">
        <f>IF(COUNTRY_INFO!A397=0," ",COUNTRY_INFO!A397)</f>
        <v>Ethiopia</v>
      </c>
      <c r="B397" s="10" t="str">
        <f>IF(COUNTRY_INFO!B397=0," ",COUNTRY_INFO!B397)</f>
        <v>Oromia East Wellega</v>
      </c>
      <c r="C397" s="10" t="str">
        <f>IF(COUNTRY_INFO!C397=0," ",COUNTRY_INFO!C397)</f>
        <v>Wayu Tuka</v>
      </c>
      <c r="D397" s="11" t="str">
        <f>IF(OR(COUNTRY_INFO!$T$9:$T$1000="T1 (PZQ+ALB/MBD)",COUNTRY_INFO!$U$9:$U$1000="T1 (PZQ+ALB/MBD)"), "T1 (PZQ+ALB/MBD)", " ")</f>
        <v xml:space="preserve"> </v>
      </c>
      <c r="E397" s="289"/>
      <c r="F397" s="109"/>
      <c r="G397" s="56"/>
      <c r="H397" s="288"/>
      <c r="I397" s="288"/>
      <c r="J397" s="56"/>
      <c r="K397" s="11">
        <f t="shared" si="37"/>
        <v>0</v>
      </c>
      <c r="L397" s="56"/>
      <c r="M397" s="18"/>
      <c r="N397" s="59"/>
      <c r="O397" s="14">
        <f t="shared" si="38"/>
        <v>0</v>
      </c>
      <c r="P397" s="275" t="str">
        <f t="shared" si="39"/>
        <v xml:space="preserve"> </v>
      </c>
      <c r="Q397" s="230" t="str">
        <f t="shared" si="40"/>
        <v xml:space="preserve"> </v>
      </c>
      <c r="R397" s="275" t="str">
        <f t="shared" si="41"/>
        <v xml:space="preserve"> </v>
      </c>
      <c r="S397" s="230" t="str">
        <f t="shared" si="42"/>
        <v xml:space="preserve"> </v>
      </c>
    </row>
    <row r="398" spans="1:19" x14ac:dyDescent="0.2">
      <c r="A398" s="10" t="str">
        <f>IF(COUNTRY_INFO!A398=0," ",COUNTRY_INFO!A398)</f>
        <v>Ethiopia</v>
      </c>
      <c r="B398" s="10" t="str">
        <f>IF(COUNTRY_INFO!B398=0," ",COUNTRY_INFO!B398)</f>
        <v>Oromia Finfine Zuriya</v>
      </c>
      <c r="C398" s="10" t="str">
        <f>IF(COUNTRY_INFO!C398=0," ",COUNTRY_INFO!C398)</f>
        <v>Akaki</v>
      </c>
      <c r="D398" s="11" t="str">
        <f>IF(OR(COUNTRY_INFO!$T$9:$T$1000="T1 (PZQ+ALB/MBD)",COUNTRY_INFO!$U$9:$U$1000="T1 (PZQ+ALB/MBD)"), "T1 (PZQ+ALB/MBD)", " ")</f>
        <v xml:space="preserve"> </v>
      </c>
      <c r="E398" s="289"/>
      <c r="F398" s="109"/>
      <c r="G398" s="56"/>
      <c r="H398" s="288"/>
      <c r="I398" s="288"/>
      <c r="J398" s="56"/>
      <c r="K398" s="11">
        <f t="shared" si="37"/>
        <v>0</v>
      </c>
      <c r="L398" s="56"/>
      <c r="M398" s="18"/>
      <c r="N398" s="59"/>
      <c r="O398" s="14">
        <f t="shared" si="38"/>
        <v>0</v>
      </c>
      <c r="P398" s="275" t="str">
        <f t="shared" si="39"/>
        <v xml:space="preserve"> </v>
      </c>
      <c r="Q398" s="230" t="str">
        <f t="shared" si="40"/>
        <v xml:space="preserve"> </v>
      </c>
      <c r="R398" s="275" t="str">
        <f t="shared" si="41"/>
        <v xml:space="preserve"> </v>
      </c>
      <c r="S398" s="230" t="str">
        <f t="shared" si="42"/>
        <v xml:space="preserve"> </v>
      </c>
    </row>
    <row r="399" spans="1:19" x14ac:dyDescent="0.2">
      <c r="A399" s="10" t="str">
        <f>IF(COUNTRY_INFO!A399=0," ",COUNTRY_INFO!A399)</f>
        <v>Ethiopia</v>
      </c>
      <c r="B399" s="10" t="str">
        <f>IF(COUNTRY_INFO!B399=0," ",COUNTRY_INFO!B399)</f>
        <v>Oromia Finfine Zuriya</v>
      </c>
      <c r="C399" s="10" t="str">
        <f>IF(COUNTRY_INFO!C399=0," ",COUNTRY_INFO!C399)</f>
        <v>Barak</v>
      </c>
      <c r="D399" s="11" t="str">
        <f>IF(OR(COUNTRY_INFO!$T$9:$T$1000="T1 (PZQ+ALB/MBD)",COUNTRY_INFO!$U$9:$U$1000="T1 (PZQ+ALB/MBD)"), "T1 (PZQ+ALB/MBD)", " ")</f>
        <v xml:space="preserve"> </v>
      </c>
      <c r="E399" s="289"/>
      <c r="F399" s="109"/>
      <c r="G399" s="56"/>
      <c r="H399" s="288"/>
      <c r="I399" s="288"/>
      <c r="J399" s="56"/>
      <c r="K399" s="11">
        <f t="shared" si="37"/>
        <v>0</v>
      </c>
      <c r="L399" s="56"/>
      <c r="M399" s="18"/>
      <c r="N399" s="59"/>
      <c r="O399" s="14">
        <f t="shared" si="38"/>
        <v>0</v>
      </c>
      <c r="P399" s="275" t="str">
        <f t="shared" si="39"/>
        <v xml:space="preserve"> </v>
      </c>
      <c r="Q399" s="230" t="str">
        <f t="shared" si="40"/>
        <v xml:space="preserve"> </v>
      </c>
      <c r="R399" s="275" t="str">
        <f t="shared" si="41"/>
        <v xml:space="preserve"> </v>
      </c>
      <c r="S399" s="230" t="str">
        <f t="shared" si="42"/>
        <v xml:space="preserve"> </v>
      </c>
    </row>
    <row r="400" spans="1:19" x14ac:dyDescent="0.2">
      <c r="A400" s="10" t="str">
        <f>IF(COUNTRY_INFO!A400=0," ",COUNTRY_INFO!A400)</f>
        <v>Ethiopia</v>
      </c>
      <c r="B400" s="10" t="str">
        <f>IF(COUNTRY_INFO!B400=0," ",COUNTRY_INFO!B400)</f>
        <v>Oromia Finfine Zuriya</v>
      </c>
      <c r="C400" s="10" t="str">
        <f>IF(COUNTRY_INFO!C400=0," ",COUNTRY_INFO!C400)</f>
        <v>Burayu Town</v>
      </c>
      <c r="D400" s="11" t="str">
        <f>IF(OR(COUNTRY_INFO!$T$9:$T$1000="T1 (PZQ+ALB/MBD)",COUNTRY_INFO!$U$9:$U$1000="T1 (PZQ+ALB/MBD)"), "T1 (PZQ+ALB/MBD)", " ")</f>
        <v xml:space="preserve"> </v>
      </c>
      <c r="E400" s="289"/>
      <c r="F400" s="109"/>
      <c r="G400" s="56"/>
      <c r="H400" s="288"/>
      <c r="I400" s="288"/>
      <c r="J400" s="56"/>
      <c r="K400" s="11">
        <f t="shared" si="37"/>
        <v>0</v>
      </c>
      <c r="L400" s="56"/>
      <c r="M400" s="18"/>
      <c r="N400" s="59"/>
      <c r="O400" s="14">
        <f t="shared" si="38"/>
        <v>0</v>
      </c>
      <c r="P400" s="275" t="str">
        <f t="shared" si="39"/>
        <v xml:space="preserve"> </v>
      </c>
      <c r="Q400" s="230" t="str">
        <f t="shared" si="40"/>
        <v xml:space="preserve"> </v>
      </c>
      <c r="R400" s="275" t="str">
        <f t="shared" si="41"/>
        <v xml:space="preserve"> </v>
      </c>
      <c r="S400" s="230" t="str">
        <f t="shared" si="42"/>
        <v xml:space="preserve"> </v>
      </c>
    </row>
    <row r="401" spans="1:19" x14ac:dyDescent="0.2">
      <c r="A401" s="10" t="str">
        <f>IF(COUNTRY_INFO!A401=0," ",COUNTRY_INFO!A401)</f>
        <v>Ethiopia</v>
      </c>
      <c r="B401" s="10" t="str">
        <f>IF(COUNTRY_INFO!B401=0," ",COUNTRY_INFO!B401)</f>
        <v>Oromia Finfine Zuriya</v>
      </c>
      <c r="C401" s="10" t="str">
        <f>IF(COUNTRY_INFO!C401=0," ",COUNTRY_INFO!C401)</f>
        <v>Dukem Town</v>
      </c>
      <c r="D401" s="11" t="str">
        <f>IF(OR(COUNTRY_INFO!$T$9:$T$1000="T1 (PZQ+ALB/MBD)",COUNTRY_INFO!$U$9:$U$1000="T1 (PZQ+ALB/MBD)"), "T1 (PZQ+ALB/MBD)", " ")</f>
        <v xml:space="preserve"> </v>
      </c>
      <c r="E401" s="289"/>
      <c r="F401" s="109"/>
      <c r="G401" s="56"/>
      <c r="H401" s="288"/>
      <c r="I401" s="288"/>
      <c r="J401" s="56"/>
      <c r="K401" s="11">
        <f t="shared" si="37"/>
        <v>0</v>
      </c>
      <c r="L401" s="56"/>
      <c r="M401" s="18"/>
      <c r="N401" s="59"/>
      <c r="O401" s="14">
        <f t="shared" si="38"/>
        <v>0</v>
      </c>
      <c r="P401" s="275" t="str">
        <f t="shared" si="39"/>
        <v xml:space="preserve"> </v>
      </c>
      <c r="Q401" s="230" t="str">
        <f t="shared" si="40"/>
        <v xml:space="preserve"> </v>
      </c>
      <c r="R401" s="275" t="str">
        <f t="shared" si="41"/>
        <v xml:space="preserve"> </v>
      </c>
      <c r="S401" s="230" t="str">
        <f t="shared" si="42"/>
        <v xml:space="preserve"> </v>
      </c>
    </row>
    <row r="402" spans="1:19" x14ac:dyDescent="0.2">
      <c r="A402" s="10" t="str">
        <f>IF(COUNTRY_INFO!A402=0," ",COUNTRY_INFO!A402)</f>
        <v>Ethiopia</v>
      </c>
      <c r="B402" s="10" t="str">
        <f>IF(COUNTRY_INFO!B402=0," ",COUNTRY_INFO!B402)</f>
        <v>Oromia Finfine Zuriya</v>
      </c>
      <c r="C402" s="10" t="str">
        <f>IF(COUNTRY_INFO!C402=0," ",COUNTRY_INFO!C402)</f>
        <v>Gelan Town</v>
      </c>
      <c r="D402" s="11" t="str">
        <f>IF(OR(COUNTRY_INFO!$T$9:$T$1000="T1 (PZQ+ALB/MBD)",COUNTRY_INFO!$U$9:$U$1000="T1 (PZQ+ALB/MBD)"), "T1 (PZQ+ALB/MBD)", " ")</f>
        <v xml:space="preserve"> </v>
      </c>
      <c r="E402" s="289"/>
      <c r="F402" s="109"/>
      <c r="G402" s="56"/>
      <c r="H402" s="288"/>
      <c r="I402" s="288"/>
      <c r="J402" s="56"/>
      <c r="K402" s="11">
        <f t="shared" si="37"/>
        <v>0</v>
      </c>
      <c r="L402" s="56"/>
      <c r="M402" s="18"/>
      <c r="N402" s="59"/>
      <c r="O402" s="14">
        <f t="shared" si="38"/>
        <v>0</v>
      </c>
      <c r="P402" s="275" t="str">
        <f t="shared" si="39"/>
        <v xml:space="preserve"> </v>
      </c>
      <c r="Q402" s="230" t="str">
        <f t="shared" si="40"/>
        <v xml:space="preserve"> </v>
      </c>
      <c r="R402" s="275" t="str">
        <f t="shared" si="41"/>
        <v xml:space="preserve"> </v>
      </c>
      <c r="S402" s="230" t="str">
        <f t="shared" si="42"/>
        <v xml:space="preserve"> </v>
      </c>
    </row>
    <row r="403" spans="1:19" x14ac:dyDescent="0.2">
      <c r="A403" s="10" t="str">
        <f>IF(COUNTRY_INFO!A403=0," ",COUNTRY_INFO!A403)</f>
        <v>Ethiopia</v>
      </c>
      <c r="B403" s="10" t="str">
        <f>IF(COUNTRY_INFO!B403=0," ",COUNTRY_INFO!B403)</f>
        <v>Oromia Finfine Zuriya</v>
      </c>
      <c r="C403" s="10" t="str">
        <f>IF(COUNTRY_INFO!C403=0," ",COUNTRY_INFO!C403)</f>
        <v>Holota</v>
      </c>
      <c r="D403" s="11" t="str">
        <f>IF(OR(COUNTRY_INFO!$T$9:$T$1000="T1 (PZQ+ALB/MBD)",COUNTRY_INFO!$U$9:$U$1000="T1 (PZQ+ALB/MBD)"), "T1 (PZQ+ALB/MBD)", " ")</f>
        <v xml:space="preserve"> </v>
      </c>
      <c r="E403" s="289"/>
      <c r="F403" s="109"/>
      <c r="G403" s="56"/>
      <c r="H403" s="288"/>
      <c r="I403" s="288"/>
      <c r="J403" s="56"/>
      <c r="K403" s="11">
        <f t="shared" si="37"/>
        <v>0</v>
      </c>
      <c r="L403" s="56"/>
      <c r="M403" s="18"/>
      <c r="N403" s="59"/>
      <c r="O403" s="14">
        <f t="shared" si="38"/>
        <v>0</v>
      </c>
      <c r="P403" s="275" t="str">
        <f t="shared" si="39"/>
        <v xml:space="preserve"> </v>
      </c>
      <c r="Q403" s="230" t="str">
        <f t="shared" si="40"/>
        <v xml:space="preserve"> </v>
      </c>
      <c r="R403" s="275" t="str">
        <f t="shared" si="41"/>
        <v xml:space="preserve"> </v>
      </c>
      <c r="S403" s="230" t="str">
        <f t="shared" si="42"/>
        <v xml:space="preserve"> </v>
      </c>
    </row>
    <row r="404" spans="1:19" x14ac:dyDescent="0.2">
      <c r="A404" s="10" t="str">
        <f>IF(COUNTRY_INFO!A404=0," ",COUNTRY_INFO!A404)</f>
        <v>Ethiopia</v>
      </c>
      <c r="B404" s="10" t="str">
        <f>IF(COUNTRY_INFO!B404=0," ",COUNTRY_INFO!B404)</f>
        <v>Oromia Finfine Zuriya</v>
      </c>
      <c r="C404" s="10" t="str">
        <f>IF(COUNTRY_INFO!C404=0," ",COUNTRY_INFO!C404)</f>
        <v>Legetafo Town</v>
      </c>
      <c r="D404" s="11" t="str">
        <f>IF(OR(COUNTRY_INFO!$T$9:$T$1000="T1 (PZQ+ALB/MBD)",COUNTRY_INFO!$U$9:$U$1000="T1 (PZQ+ALB/MBD)"), "T1 (PZQ+ALB/MBD)", " ")</f>
        <v xml:space="preserve"> </v>
      </c>
      <c r="E404" s="289"/>
      <c r="F404" s="109"/>
      <c r="G404" s="56"/>
      <c r="H404" s="288"/>
      <c r="I404" s="288"/>
      <c r="J404" s="56"/>
      <c r="K404" s="11">
        <f t="shared" si="37"/>
        <v>0</v>
      </c>
      <c r="L404" s="56"/>
      <c r="M404" s="18"/>
      <c r="N404" s="59"/>
      <c r="O404" s="14">
        <f t="shared" si="38"/>
        <v>0</v>
      </c>
      <c r="P404" s="275" t="str">
        <f t="shared" si="39"/>
        <v xml:space="preserve"> </v>
      </c>
      <c r="Q404" s="230" t="str">
        <f t="shared" si="40"/>
        <v xml:space="preserve"> </v>
      </c>
      <c r="R404" s="275" t="str">
        <f t="shared" si="41"/>
        <v xml:space="preserve"> </v>
      </c>
      <c r="S404" s="230" t="str">
        <f t="shared" si="42"/>
        <v xml:space="preserve"> </v>
      </c>
    </row>
    <row r="405" spans="1:19" x14ac:dyDescent="0.2">
      <c r="A405" s="10" t="str">
        <f>IF(COUNTRY_INFO!A405=0," ",COUNTRY_INFO!A405)</f>
        <v>Ethiopia</v>
      </c>
      <c r="B405" s="10" t="str">
        <f>IF(COUNTRY_INFO!B405=0," ",COUNTRY_INFO!B405)</f>
        <v>Oromia Finfine Zuriya</v>
      </c>
      <c r="C405" s="10" t="str">
        <f>IF(COUNTRY_INFO!C405=0," ",COUNTRY_INFO!C405)</f>
        <v>Mulo</v>
      </c>
      <c r="D405" s="11" t="str">
        <f>IF(OR(COUNTRY_INFO!$T$9:$T$1000="T1 (PZQ+ALB/MBD)",COUNTRY_INFO!$U$9:$U$1000="T1 (PZQ+ALB/MBD)"), "T1 (PZQ+ALB/MBD)", " ")</f>
        <v xml:space="preserve"> </v>
      </c>
      <c r="E405" s="289"/>
      <c r="F405" s="109"/>
      <c r="G405" s="56"/>
      <c r="H405" s="288"/>
      <c r="I405" s="288"/>
      <c r="J405" s="56"/>
      <c r="K405" s="11">
        <f t="shared" si="37"/>
        <v>0</v>
      </c>
      <c r="L405" s="56"/>
      <c r="M405" s="18"/>
      <c r="N405" s="59"/>
      <c r="O405" s="14">
        <f t="shared" si="38"/>
        <v>0</v>
      </c>
      <c r="P405" s="275" t="str">
        <f t="shared" si="39"/>
        <v xml:space="preserve"> </v>
      </c>
      <c r="Q405" s="230" t="str">
        <f t="shared" si="40"/>
        <v xml:space="preserve"> </v>
      </c>
      <c r="R405" s="275" t="str">
        <f t="shared" si="41"/>
        <v xml:space="preserve"> </v>
      </c>
      <c r="S405" s="230" t="str">
        <f t="shared" si="42"/>
        <v xml:space="preserve"> </v>
      </c>
    </row>
    <row r="406" spans="1:19" x14ac:dyDescent="0.2">
      <c r="A406" s="10" t="str">
        <f>IF(COUNTRY_INFO!A406=0," ",COUNTRY_INFO!A406)</f>
        <v>Ethiopia</v>
      </c>
      <c r="B406" s="10" t="str">
        <f>IF(COUNTRY_INFO!B406=0," ",COUNTRY_INFO!B406)</f>
        <v>Oromia Finfine Zuriya</v>
      </c>
      <c r="C406" s="10" t="str">
        <f>IF(COUNTRY_INFO!C406=0," ",COUNTRY_INFO!C406)</f>
        <v>Sebeta Awas</v>
      </c>
      <c r="D406" s="11" t="str">
        <f>IF(OR(COUNTRY_INFO!$T$9:$T$1000="T1 (PZQ+ALB/MBD)",COUNTRY_INFO!$U$9:$U$1000="T1 (PZQ+ALB/MBD)"), "T1 (PZQ+ALB/MBD)", " ")</f>
        <v xml:space="preserve"> </v>
      </c>
      <c r="E406" s="289"/>
      <c r="F406" s="109"/>
      <c r="G406" s="56"/>
      <c r="H406" s="288"/>
      <c r="I406" s="288"/>
      <c r="J406" s="56"/>
      <c r="K406" s="11">
        <f t="shared" si="37"/>
        <v>0</v>
      </c>
      <c r="L406" s="56"/>
      <c r="M406" s="18"/>
      <c r="N406" s="59"/>
      <c r="O406" s="14">
        <f t="shared" si="38"/>
        <v>0</v>
      </c>
      <c r="P406" s="275" t="str">
        <f t="shared" si="39"/>
        <v xml:space="preserve"> </v>
      </c>
      <c r="Q406" s="230" t="str">
        <f t="shared" si="40"/>
        <v xml:space="preserve"> </v>
      </c>
      <c r="R406" s="275" t="str">
        <f t="shared" si="41"/>
        <v xml:space="preserve"> </v>
      </c>
      <c r="S406" s="230" t="str">
        <f t="shared" si="42"/>
        <v xml:space="preserve"> </v>
      </c>
    </row>
    <row r="407" spans="1:19" x14ac:dyDescent="0.2">
      <c r="A407" s="10" t="str">
        <f>IF(COUNTRY_INFO!A407=0," ",COUNTRY_INFO!A407)</f>
        <v>Ethiopia</v>
      </c>
      <c r="B407" s="10" t="str">
        <f>IF(COUNTRY_INFO!B407=0," ",COUNTRY_INFO!B407)</f>
        <v>Oromia Finfine Zuriya</v>
      </c>
      <c r="C407" s="10" t="str">
        <f>IF(COUNTRY_INFO!C407=0," ",COUNTRY_INFO!C407)</f>
        <v>Sebeta Town</v>
      </c>
      <c r="D407" s="11" t="str">
        <f>IF(OR(COUNTRY_INFO!$T$9:$T$1000="T1 (PZQ+ALB/MBD)",COUNTRY_INFO!$U$9:$U$1000="T1 (PZQ+ALB/MBD)"), "T1 (PZQ+ALB/MBD)", " ")</f>
        <v xml:space="preserve"> </v>
      </c>
      <c r="E407" s="289"/>
      <c r="F407" s="109"/>
      <c r="G407" s="56"/>
      <c r="H407" s="288"/>
      <c r="I407" s="288"/>
      <c r="J407" s="56"/>
      <c r="K407" s="11">
        <f t="shared" si="37"/>
        <v>0</v>
      </c>
      <c r="L407" s="56"/>
      <c r="M407" s="18"/>
      <c r="N407" s="59"/>
      <c r="O407" s="14">
        <f t="shared" si="38"/>
        <v>0</v>
      </c>
      <c r="P407" s="275" t="str">
        <f t="shared" si="39"/>
        <v xml:space="preserve"> </v>
      </c>
      <c r="Q407" s="230" t="str">
        <f t="shared" si="40"/>
        <v xml:space="preserve"> </v>
      </c>
      <c r="R407" s="275" t="str">
        <f t="shared" si="41"/>
        <v xml:space="preserve"> </v>
      </c>
      <c r="S407" s="230" t="str">
        <f t="shared" si="42"/>
        <v xml:space="preserve"> </v>
      </c>
    </row>
    <row r="408" spans="1:19" x14ac:dyDescent="0.2">
      <c r="A408" s="10" t="str">
        <f>IF(COUNTRY_INFO!A408=0," ",COUNTRY_INFO!A408)</f>
        <v>Ethiopia</v>
      </c>
      <c r="B408" s="10" t="str">
        <f>IF(COUNTRY_INFO!B408=0," ",COUNTRY_INFO!B408)</f>
        <v>Oromia Finfine Zuriya</v>
      </c>
      <c r="C408" s="10" t="str">
        <f>IF(COUNTRY_INFO!C408=0," ",COUNTRY_INFO!C408)</f>
        <v>Sendafa</v>
      </c>
      <c r="D408" s="11" t="str">
        <f>IF(OR(COUNTRY_INFO!$T$9:$T$1000="T1 (PZQ+ALB/MBD)",COUNTRY_INFO!$U$9:$U$1000="T1 (PZQ+ALB/MBD)"), "T1 (PZQ+ALB/MBD)", " ")</f>
        <v xml:space="preserve"> </v>
      </c>
      <c r="E408" s="289"/>
      <c r="F408" s="109"/>
      <c r="G408" s="56"/>
      <c r="H408" s="288"/>
      <c r="I408" s="288"/>
      <c r="J408" s="56"/>
      <c r="K408" s="11">
        <f t="shared" si="37"/>
        <v>0</v>
      </c>
      <c r="L408" s="56"/>
      <c r="M408" s="18"/>
      <c r="N408" s="59"/>
      <c r="O408" s="14">
        <f t="shared" si="38"/>
        <v>0</v>
      </c>
      <c r="P408" s="275" t="str">
        <f t="shared" si="39"/>
        <v xml:space="preserve"> </v>
      </c>
      <c r="Q408" s="230" t="str">
        <f t="shared" si="40"/>
        <v xml:space="preserve"> </v>
      </c>
      <c r="R408" s="275" t="str">
        <f t="shared" si="41"/>
        <v xml:space="preserve"> </v>
      </c>
      <c r="S408" s="230" t="str">
        <f t="shared" si="42"/>
        <v xml:space="preserve"> </v>
      </c>
    </row>
    <row r="409" spans="1:19" x14ac:dyDescent="0.2">
      <c r="A409" s="10" t="str">
        <f>IF(COUNTRY_INFO!A409=0," ",COUNTRY_INFO!A409)</f>
        <v>Ethiopia</v>
      </c>
      <c r="B409" s="10" t="str">
        <f>IF(COUNTRY_INFO!B409=0," ",COUNTRY_INFO!B409)</f>
        <v>Oromia Finfine Zuriya</v>
      </c>
      <c r="C409" s="10" t="str">
        <f>IF(COUNTRY_INFO!C409=0," ",COUNTRY_INFO!C409)</f>
        <v>Sululta</v>
      </c>
      <c r="D409" s="11" t="str">
        <f>IF(OR(COUNTRY_INFO!$T$9:$T$1000="T1 (PZQ+ALB/MBD)",COUNTRY_INFO!$U$9:$U$1000="T1 (PZQ+ALB/MBD)"), "T1 (PZQ+ALB/MBD)", " ")</f>
        <v xml:space="preserve"> </v>
      </c>
      <c r="E409" s="289"/>
      <c r="F409" s="109"/>
      <c r="G409" s="56"/>
      <c r="H409" s="288"/>
      <c r="I409" s="288"/>
      <c r="J409" s="56"/>
      <c r="K409" s="11">
        <f t="shared" si="37"/>
        <v>0</v>
      </c>
      <c r="L409" s="56"/>
      <c r="M409" s="18"/>
      <c r="N409" s="59"/>
      <c r="O409" s="14">
        <f t="shared" si="38"/>
        <v>0</v>
      </c>
      <c r="P409" s="275" t="str">
        <f t="shared" si="39"/>
        <v xml:space="preserve"> </v>
      </c>
      <c r="Q409" s="230" t="str">
        <f t="shared" si="40"/>
        <v xml:space="preserve"> </v>
      </c>
      <c r="R409" s="275" t="str">
        <f t="shared" si="41"/>
        <v xml:space="preserve"> </v>
      </c>
      <c r="S409" s="230" t="str">
        <f t="shared" si="42"/>
        <v xml:space="preserve"> </v>
      </c>
    </row>
    <row r="410" spans="1:19" x14ac:dyDescent="0.2">
      <c r="A410" s="10" t="str">
        <f>IF(COUNTRY_INFO!A410=0," ",COUNTRY_INFO!A410)</f>
        <v>Ethiopia</v>
      </c>
      <c r="B410" s="10" t="str">
        <f>IF(COUNTRY_INFO!B410=0," ",COUNTRY_INFO!B410)</f>
        <v>Oromia Finfine Zuriya</v>
      </c>
      <c r="C410" s="10" t="str">
        <f>IF(COUNTRY_INFO!C410=0," ",COUNTRY_INFO!C410)</f>
        <v>Sululta Town</v>
      </c>
      <c r="D410" s="11" t="str">
        <f>IF(OR(COUNTRY_INFO!$T$9:$T$1000="T1 (PZQ+ALB/MBD)",COUNTRY_INFO!$U$9:$U$1000="T1 (PZQ+ALB/MBD)"), "T1 (PZQ+ALB/MBD)", " ")</f>
        <v xml:space="preserve"> </v>
      </c>
      <c r="E410" s="289"/>
      <c r="F410" s="109"/>
      <c r="G410" s="56"/>
      <c r="H410" s="288"/>
      <c r="I410" s="288"/>
      <c r="J410" s="56"/>
      <c r="K410" s="11">
        <f t="shared" si="37"/>
        <v>0</v>
      </c>
      <c r="L410" s="56"/>
      <c r="M410" s="18"/>
      <c r="N410" s="59"/>
      <c r="O410" s="14">
        <f t="shared" si="38"/>
        <v>0</v>
      </c>
      <c r="P410" s="275" t="str">
        <f t="shared" si="39"/>
        <v xml:space="preserve"> </v>
      </c>
      <c r="Q410" s="230" t="str">
        <f t="shared" si="40"/>
        <v xml:space="preserve"> </v>
      </c>
      <c r="R410" s="275" t="str">
        <f t="shared" si="41"/>
        <v xml:space="preserve"> </v>
      </c>
      <c r="S410" s="230" t="str">
        <f t="shared" si="42"/>
        <v xml:space="preserve"> </v>
      </c>
    </row>
    <row r="411" spans="1:19" x14ac:dyDescent="0.2">
      <c r="A411" s="10" t="str">
        <f>IF(COUNTRY_INFO!A411=0," ",COUNTRY_INFO!A411)</f>
        <v>Ethiopia</v>
      </c>
      <c r="B411" s="10" t="str">
        <f>IF(COUNTRY_INFO!B411=0," ",COUNTRY_INFO!B411)</f>
        <v>Oromia Finfine Zuriya</v>
      </c>
      <c r="C411" s="10" t="str">
        <f>IF(COUNTRY_INFO!C411=0," ",COUNTRY_INFO!C411)</f>
        <v>Walmera</v>
      </c>
      <c r="D411" s="11" t="str">
        <f>IF(OR(COUNTRY_INFO!$T$9:$T$1000="T1 (PZQ+ALB/MBD)",COUNTRY_INFO!$U$9:$U$1000="T1 (PZQ+ALB/MBD)"), "T1 (PZQ+ALB/MBD)", " ")</f>
        <v xml:space="preserve"> </v>
      </c>
      <c r="E411" s="289"/>
      <c r="F411" s="109"/>
      <c r="G411" s="56"/>
      <c r="H411" s="288"/>
      <c r="I411" s="288"/>
      <c r="J411" s="56"/>
      <c r="K411" s="11">
        <f t="shared" si="37"/>
        <v>0</v>
      </c>
      <c r="L411" s="56"/>
      <c r="M411" s="18"/>
      <c r="N411" s="59"/>
      <c r="O411" s="14">
        <f t="shared" si="38"/>
        <v>0</v>
      </c>
      <c r="P411" s="275" t="str">
        <f t="shared" si="39"/>
        <v xml:space="preserve"> </v>
      </c>
      <c r="Q411" s="230" t="str">
        <f t="shared" si="40"/>
        <v xml:space="preserve"> </v>
      </c>
      <c r="R411" s="275" t="str">
        <f t="shared" si="41"/>
        <v xml:space="preserve"> </v>
      </c>
      <c r="S411" s="230" t="str">
        <f t="shared" si="42"/>
        <v xml:space="preserve"> </v>
      </c>
    </row>
    <row r="412" spans="1:19" x14ac:dyDescent="0.2">
      <c r="A412" s="10" t="str">
        <f>IF(COUNTRY_INFO!A412=0," ",COUNTRY_INFO!A412)</f>
        <v>Ethiopia</v>
      </c>
      <c r="B412" s="10" t="str">
        <f>IF(COUNTRY_INFO!B412=0," ",COUNTRY_INFO!B412)</f>
        <v>Oromia Guji</v>
      </c>
      <c r="C412" s="10" t="str">
        <f>IF(COUNTRY_INFO!C412=0," ",COUNTRY_INFO!C412)</f>
        <v>Adola Rede</v>
      </c>
      <c r="D412" s="11" t="str">
        <f>IF(OR(COUNTRY_INFO!$T$9:$T$1000="T1 (PZQ+ALB/MBD)",COUNTRY_INFO!$U$9:$U$1000="T1 (PZQ+ALB/MBD)"), "T1 (PZQ+ALB/MBD)", " ")</f>
        <v>T1 (PZQ+ALB/MBD)</v>
      </c>
      <c r="E412" s="289" t="s">
        <v>1192</v>
      </c>
      <c r="F412" s="300">
        <f>'T2'!E412</f>
        <v>0</v>
      </c>
      <c r="G412" s="56"/>
      <c r="H412" s="288">
        <v>47911</v>
      </c>
      <c r="I412" s="288">
        <v>47911</v>
      </c>
      <c r="J412" s="56"/>
      <c r="K412" s="11">
        <f t="shared" si="37"/>
        <v>47911</v>
      </c>
      <c r="L412" s="56"/>
      <c r="M412" s="18">
        <v>44140</v>
      </c>
      <c r="N412" s="59"/>
      <c r="O412" s="14">
        <f t="shared" si="38"/>
        <v>44140</v>
      </c>
      <c r="P412" s="275" t="str">
        <f t="shared" si="39"/>
        <v xml:space="preserve"> </v>
      </c>
      <c r="Q412" s="293">
        <f t="shared" si="40"/>
        <v>92.129156143683076</v>
      </c>
      <c r="R412" s="275" t="str">
        <f t="shared" si="41"/>
        <v xml:space="preserve"> </v>
      </c>
      <c r="S412" s="293">
        <f t="shared" si="42"/>
        <v>92.129156143683076</v>
      </c>
    </row>
    <row r="413" spans="1:19" x14ac:dyDescent="0.2">
      <c r="A413" s="10" t="str">
        <f>IF(COUNTRY_INFO!A413=0," ",COUNTRY_INFO!A413)</f>
        <v>Ethiopia</v>
      </c>
      <c r="B413" s="10" t="str">
        <f>IF(COUNTRY_INFO!B413=0," ",COUNTRY_INFO!B413)</f>
        <v>Oromia Guji</v>
      </c>
      <c r="C413" s="10" t="str">
        <f>IF(COUNTRY_INFO!C413=0," ",COUNTRY_INFO!C413)</f>
        <v>Adola Town</v>
      </c>
      <c r="D413" s="11" t="str">
        <f>IF(OR(COUNTRY_INFO!$T$9:$T$1000="T1 (PZQ+ALB/MBD)",COUNTRY_INFO!$U$9:$U$1000="T1 (PZQ+ALB/MBD)"), "T1 (PZQ+ALB/MBD)", " ")</f>
        <v>T1 (PZQ+ALB/MBD)</v>
      </c>
      <c r="E413" s="289" t="s">
        <v>1192</v>
      </c>
      <c r="F413" s="109"/>
      <c r="G413" s="56"/>
      <c r="H413" s="295"/>
      <c r="I413" s="288">
        <v>48234</v>
      </c>
      <c r="J413" s="56"/>
      <c r="K413" s="11">
        <f t="shared" si="37"/>
        <v>48234</v>
      </c>
      <c r="L413" s="56"/>
      <c r="M413" s="18">
        <v>45222</v>
      </c>
      <c r="N413" s="59"/>
      <c r="O413" s="14">
        <f t="shared" si="38"/>
        <v>45222</v>
      </c>
      <c r="P413" s="275" t="str">
        <f t="shared" si="39"/>
        <v xml:space="preserve"> </v>
      </c>
      <c r="Q413" s="230">
        <f t="shared" si="40"/>
        <v>93.755442219181489</v>
      </c>
      <c r="R413" s="275" t="str">
        <f t="shared" si="41"/>
        <v xml:space="preserve"> </v>
      </c>
      <c r="S413" s="230">
        <f t="shared" si="42"/>
        <v>93.755442219181489</v>
      </c>
    </row>
    <row r="414" spans="1:19" x14ac:dyDescent="0.2">
      <c r="A414" s="10" t="str">
        <f>IF(COUNTRY_INFO!A414=0," ",COUNTRY_INFO!A414)</f>
        <v>Ethiopia</v>
      </c>
      <c r="B414" s="10" t="str">
        <f>IF(COUNTRY_INFO!B414=0," ",COUNTRY_INFO!B414)</f>
        <v>Oromia Guji</v>
      </c>
      <c r="C414" s="10" t="str">
        <f>IF(COUNTRY_INFO!C414=0," ",COUNTRY_INFO!C414)</f>
        <v>Aga Wayu</v>
      </c>
      <c r="D414" s="11" t="str">
        <f>IF(OR(COUNTRY_INFO!$T$9:$T$1000="T1 (PZQ+ALB/MBD)",COUNTRY_INFO!$U$9:$U$1000="T1 (PZQ+ALB/MBD)"), "T1 (PZQ+ALB/MBD)", " ")</f>
        <v>T1 (PZQ+ALB/MBD)</v>
      </c>
      <c r="E414" s="289" t="s">
        <v>1192</v>
      </c>
      <c r="F414" s="109"/>
      <c r="G414" s="56"/>
      <c r="H414" s="288"/>
      <c r="I414" s="288"/>
      <c r="J414" s="56"/>
      <c r="K414" s="11">
        <f t="shared" si="37"/>
        <v>0</v>
      </c>
      <c r="L414" s="56"/>
      <c r="M414" s="18"/>
      <c r="N414" s="59"/>
      <c r="O414" s="14">
        <f t="shared" si="38"/>
        <v>0</v>
      </c>
      <c r="P414" s="275" t="str">
        <f t="shared" si="39"/>
        <v xml:space="preserve"> </v>
      </c>
      <c r="Q414" s="293" t="str">
        <f t="shared" si="40"/>
        <v xml:space="preserve"> </v>
      </c>
      <c r="R414" s="275" t="str">
        <f t="shared" si="41"/>
        <v xml:space="preserve"> </v>
      </c>
      <c r="S414" s="293" t="str">
        <f t="shared" si="42"/>
        <v xml:space="preserve"> </v>
      </c>
    </row>
    <row r="415" spans="1:19" x14ac:dyDescent="0.2">
      <c r="A415" s="10" t="str">
        <f>IF(COUNTRY_INFO!A415=0," ",COUNTRY_INFO!A415)</f>
        <v>Ethiopia</v>
      </c>
      <c r="B415" s="10" t="str">
        <f>IF(COUNTRY_INFO!B415=0," ",COUNTRY_INFO!B415)</f>
        <v>Oromia Guji</v>
      </c>
      <c r="C415" s="10" t="str">
        <f>IF(COUNTRY_INFO!C415=0," ",COUNTRY_INFO!C415)</f>
        <v>Ana Sora</v>
      </c>
      <c r="D415" s="11" t="str">
        <f>IF(OR(COUNTRY_INFO!$T$9:$T$1000="T1 (PZQ+ALB/MBD)",COUNTRY_INFO!$U$9:$U$1000="T1 (PZQ+ALB/MBD)"), "T1 (PZQ+ALB/MBD)", " ")</f>
        <v xml:space="preserve"> </v>
      </c>
      <c r="E415" s="289"/>
      <c r="F415" s="109"/>
      <c r="G415" s="56"/>
      <c r="H415" s="288"/>
      <c r="I415" s="288"/>
      <c r="J415" s="56"/>
      <c r="K415" s="11">
        <f t="shared" si="37"/>
        <v>0</v>
      </c>
      <c r="L415" s="56"/>
      <c r="M415" s="18"/>
      <c r="N415" s="59"/>
      <c r="O415" s="14">
        <f t="shared" si="38"/>
        <v>0</v>
      </c>
      <c r="P415" s="275" t="str">
        <f t="shared" si="39"/>
        <v xml:space="preserve"> </v>
      </c>
      <c r="Q415" s="230" t="str">
        <f t="shared" si="40"/>
        <v xml:space="preserve"> </v>
      </c>
      <c r="R415" s="275" t="str">
        <f t="shared" si="41"/>
        <v xml:space="preserve"> </v>
      </c>
      <c r="S415" s="230" t="str">
        <f t="shared" si="42"/>
        <v xml:space="preserve"> </v>
      </c>
    </row>
    <row r="416" spans="1:19" x14ac:dyDescent="0.2">
      <c r="A416" s="10" t="str">
        <f>IF(COUNTRY_INFO!A416=0," ",COUNTRY_INFO!A416)</f>
        <v>Ethiopia</v>
      </c>
      <c r="B416" s="10" t="str">
        <f>IF(COUNTRY_INFO!B416=0," ",COUNTRY_INFO!B416)</f>
        <v>Oromia Guji</v>
      </c>
      <c r="C416" s="10" t="str">
        <f>IF(COUNTRY_INFO!C416=0," ",COUNTRY_INFO!C416)</f>
        <v>Bore</v>
      </c>
      <c r="D416" s="11" t="str">
        <f>IF(OR(COUNTRY_INFO!$T$9:$T$1000="T1 (PZQ+ALB/MBD)",COUNTRY_INFO!$U$9:$U$1000="T1 (PZQ+ALB/MBD)"), "T1 (PZQ+ALB/MBD)", " ")</f>
        <v xml:space="preserve"> </v>
      </c>
      <c r="E416" s="289"/>
      <c r="F416" s="109"/>
      <c r="G416" s="56"/>
      <c r="H416" s="288"/>
      <c r="I416" s="288"/>
      <c r="J416" s="56"/>
      <c r="K416" s="11">
        <f t="shared" si="37"/>
        <v>0</v>
      </c>
      <c r="L416" s="56"/>
      <c r="M416" s="18"/>
      <c r="N416" s="59"/>
      <c r="O416" s="14">
        <f t="shared" si="38"/>
        <v>0</v>
      </c>
      <c r="P416" s="275" t="str">
        <f t="shared" si="39"/>
        <v xml:space="preserve"> </v>
      </c>
      <c r="Q416" s="230" t="str">
        <f t="shared" si="40"/>
        <v xml:space="preserve"> </v>
      </c>
      <c r="R416" s="275" t="str">
        <f t="shared" si="41"/>
        <v xml:space="preserve"> </v>
      </c>
      <c r="S416" s="230" t="str">
        <f t="shared" si="42"/>
        <v xml:space="preserve"> </v>
      </c>
    </row>
    <row r="417" spans="1:19" x14ac:dyDescent="0.2">
      <c r="A417" s="10" t="str">
        <f>IF(COUNTRY_INFO!A417=0," ",COUNTRY_INFO!A417)</f>
        <v>Ethiopia</v>
      </c>
      <c r="B417" s="10" t="str">
        <f>IF(COUNTRY_INFO!B417=0," ",COUNTRY_INFO!B417)</f>
        <v>Oromia Guji</v>
      </c>
      <c r="C417" s="10" t="str">
        <f>IF(COUNTRY_INFO!C417=0," ",COUNTRY_INFO!C417)</f>
        <v>Dama</v>
      </c>
      <c r="D417" s="11" t="str">
        <f>IF(OR(COUNTRY_INFO!$T$9:$T$1000="T1 (PZQ+ALB/MBD)",COUNTRY_INFO!$U$9:$U$1000="T1 (PZQ+ALB/MBD)"), "T1 (PZQ+ALB/MBD)", " ")</f>
        <v xml:space="preserve"> </v>
      </c>
      <c r="E417" s="289"/>
      <c r="F417" s="109"/>
      <c r="G417" s="56"/>
      <c r="H417" s="288"/>
      <c r="I417" s="288"/>
      <c r="J417" s="56"/>
      <c r="K417" s="11">
        <f t="shared" si="37"/>
        <v>0</v>
      </c>
      <c r="L417" s="56"/>
      <c r="M417" s="18"/>
      <c r="N417" s="59"/>
      <c r="O417" s="14">
        <f t="shared" si="38"/>
        <v>0</v>
      </c>
      <c r="P417" s="275" t="str">
        <f t="shared" si="39"/>
        <v xml:space="preserve"> </v>
      </c>
      <c r="Q417" s="230" t="str">
        <f t="shared" si="40"/>
        <v xml:space="preserve"> </v>
      </c>
      <c r="R417" s="275" t="str">
        <f t="shared" si="41"/>
        <v xml:space="preserve"> </v>
      </c>
      <c r="S417" s="230" t="str">
        <f t="shared" si="42"/>
        <v xml:space="preserve"> </v>
      </c>
    </row>
    <row r="418" spans="1:19" x14ac:dyDescent="0.2">
      <c r="A418" s="10" t="str">
        <f>IF(COUNTRY_INFO!A418=0," ",COUNTRY_INFO!A418)</f>
        <v>Ethiopia</v>
      </c>
      <c r="B418" s="10" t="str">
        <f>IF(COUNTRY_INFO!B418=0," ",COUNTRY_INFO!B418)</f>
        <v>Oromia Guji</v>
      </c>
      <c r="C418" s="10" t="str">
        <f>IF(COUNTRY_INFO!C418=0," ",COUNTRY_INFO!C418)</f>
        <v>Girja</v>
      </c>
      <c r="D418" s="11" t="str">
        <f>IF(OR(COUNTRY_INFO!$T$9:$T$1000="T1 (PZQ+ALB/MBD)",COUNTRY_INFO!$U$9:$U$1000="T1 (PZQ+ALB/MBD)"), "T1 (PZQ+ALB/MBD)", " ")</f>
        <v>T1 (PZQ+ALB/MBD)</v>
      </c>
      <c r="E418" s="289" t="s">
        <v>1192</v>
      </c>
      <c r="F418" s="300">
        <f>'T2'!E418</f>
        <v>0</v>
      </c>
      <c r="G418" s="56"/>
      <c r="H418" s="288">
        <v>24946</v>
      </c>
      <c r="I418" s="288">
        <v>24946</v>
      </c>
      <c r="J418" s="56"/>
      <c r="K418" s="11">
        <f t="shared" si="37"/>
        <v>24946</v>
      </c>
      <c r="L418" s="56"/>
      <c r="M418" s="18">
        <v>19156</v>
      </c>
      <c r="N418" s="59"/>
      <c r="O418" s="14">
        <f t="shared" si="38"/>
        <v>19156</v>
      </c>
      <c r="P418" s="275" t="str">
        <f t="shared" si="39"/>
        <v xml:space="preserve"> </v>
      </c>
      <c r="Q418" s="230">
        <f t="shared" si="40"/>
        <v>76.789866110799338</v>
      </c>
      <c r="R418" s="275" t="str">
        <f t="shared" si="41"/>
        <v xml:space="preserve"> </v>
      </c>
      <c r="S418" s="230">
        <f t="shared" si="42"/>
        <v>76.789866110799338</v>
      </c>
    </row>
    <row r="419" spans="1:19" x14ac:dyDescent="0.2">
      <c r="A419" s="10" t="str">
        <f>IF(COUNTRY_INFO!A419=0," ",COUNTRY_INFO!A419)</f>
        <v>Ethiopia</v>
      </c>
      <c r="B419" s="10" t="str">
        <f>IF(COUNTRY_INFO!B419=0," ",COUNTRY_INFO!B419)</f>
        <v>Oromia Guji</v>
      </c>
      <c r="C419" s="10" t="str">
        <f>IF(COUNTRY_INFO!C419=0," ",COUNTRY_INFO!C419)</f>
        <v>Goro Dola</v>
      </c>
      <c r="D419" s="11" t="str">
        <f>IF(OR(COUNTRY_INFO!$T$9:$T$1000="T1 (PZQ+ALB/MBD)",COUNTRY_INFO!$U$9:$U$1000="T1 (PZQ+ALB/MBD)"), "T1 (PZQ+ALB/MBD)", " ")</f>
        <v xml:space="preserve"> </v>
      </c>
      <c r="E419" s="289"/>
      <c r="F419" s="109"/>
      <c r="G419" s="56"/>
      <c r="H419" s="288"/>
      <c r="I419" s="288"/>
      <c r="J419" s="56"/>
      <c r="K419" s="11">
        <f t="shared" si="37"/>
        <v>0</v>
      </c>
      <c r="L419" s="56"/>
      <c r="M419" s="18"/>
      <c r="N419" s="59"/>
      <c r="O419" s="14">
        <f t="shared" si="38"/>
        <v>0</v>
      </c>
      <c r="P419" s="275" t="str">
        <f t="shared" si="39"/>
        <v xml:space="preserve"> </v>
      </c>
      <c r="Q419" s="230" t="str">
        <f t="shared" si="40"/>
        <v xml:space="preserve"> </v>
      </c>
      <c r="R419" s="275" t="str">
        <f t="shared" si="41"/>
        <v xml:space="preserve"> </v>
      </c>
      <c r="S419" s="230" t="str">
        <f t="shared" si="42"/>
        <v xml:space="preserve"> </v>
      </c>
    </row>
    <row r="420" spans="1:19" x14ac:dyDescent="0.2">
      <c r="A420" s="10" t="str">
        <f>IF(COUNTRY_INFO!A420=0," ",COUNTRY_INFO!A420)</f>
        <v>Ethiopia</v>
      </c>
      <c r="B420" s="10" t="str">
        <f>IF(COUNTRY_INFO!B420=0," ",COUNTRY_INFO!B420)</f>
        <v>Oromia Guji</v>
      </c>
      <c r="C420" s="10" t="str">
        <f>IF(COUNTRY_INFO!C420=0," ",COUNTRY_INFO!C420)</f>
        <v>Gumi Eldalo</v>
      </c>
      <c r="D420" s="11" t="str">
        <f>IF(OR(COUNTRY_INFO!$T$9:$T$1000="T1 (PZQ+ALB/MBD)",COUNTRY_INFO!$U$9:$U$1000="T1 (PZQ+ALB/MBD)"), "T1 (PZQ+ALB/MBD)", " ")</f>
        <v xml:space="preserve"> </v>
      </c>
      <c r="E420" s="289"/>
      <c r="F420" s="109"/>
      <c r="G420" s="56"/>
      <c r="H420" s="288"/>
      <c r="I420" s="288"/>
      <c r="J420" s="56"/>
      <c r="K420" s="11">
        <f t="shared" si="37"/>
        <v>0</v>
      </c>
      <c r="L420" s="56"/>
      <c r="M420" s="18"/>
      <c r="N420" s="59"/>
      <c r="O420" s="14">
        <f t="shared" si="38"/>
        <v>0</v>
      </c>
      <c r="P420" s="275" t="str">
        <f t="shared" si="39"/>
        <v xml:space="preserve"> </v>
      </c>
      <c r="Q420" s="230" t="str">
        <f t="shared" si="40"/>
        <v xml:space="preserve"> </v>
      </c>
      <c r="R420" s="275" t="str">
        <f t="shared" si="41"/>
        <v xml:space="preserve"> </v>
      </c>
      <c r="S420" s="230" t="str">
        <f t="shared" si="42"/>
        <v xml:space="preserve"> </v>
      </c>
    </row>
    <row r="421" spans="1:19" x14ac:dyDescent="0.2">
      <c r="A421" s="10" t="str">
        <f>IF(COUNTRY_INFO!A421=0," ",COUNTRY_INFO!A421)</f>
        <v>Ethiopia</v>
      </c>
      <c r="B421" s="10" t="str">
        <f>IF(COUNTRY_INFO!B421=0," ",COUNTRY_INFO!B421)</f>
        <v>Oromia Guji</v>
      </c>
      <c r="C421" s="10" t="str">
        <f>IF(COUNTRY_INFO!C421=0," ",COUNTRY_INFO!C421)</f>
        <v xml:space="preserve">Haro Wolabu </v>
      </c>
      <c r="D421" s="11" t="str">
        <f>IF(OR(COUNTRY_INFO!$T$9:$T$1000="T1 (PZQ+ALB/MBD)",COUNTRY_INFO!$U$9:$U$1000="T1 (PZQ+ALB/MBD)"), "T1 (PZQ+ALB/MBD)", " ")</f>
        <v xml:space="preserve"> </v>
      </c>
      <c r="E421" s="289"/>
      <c r="F421" s="109"/>
      <c r="G421" s="56"/>
      <c r="H421" s="288"/>
      <c r="I421" s="288"/>
      <c r="J421" s="56"/>
      <c r="K421" s="11">
        <f t="shared" si="37"/>
        <v>0</v>
      </c>
      <c r="L421" s="56"/>
      <c r="M421" s="18"/>
      <c r="N421" s="59"/>
      <c r="O421" s="14">
        <f t="shared" si="38"/>
        <v>0</v>
      </c>
      <c r="P421" s="275" t="str">
        <f t="shared" si="39"/>
        <v xml:space="preserve"> </v>
      </c>
      <c r="Q421" s="230" t="str">
        <f t="shared" si="40"/>
        <v xml:space="preserve"> </v>
      </c>
      <c r="R421" s="275" t="str">
        <f t="shared" si="41"/>
        <v xml:space="preserve"> </v>
      </c>
      <c r="S421" s="230" t="str">
        <f t="shared" si="42"/>
        <v xml:space="preserve"> </v>
      </c>
    </row>
    <row r="422" spans="1:19" x14ac:dyDescent="0.2">
      <c r="A422" s="10" t="str">
        <f>IF(COUNTRY_INFO!A422=0," ",COUNTRY_INFO!A422)</f>
        <v>Ethiopia</v>
      </c>
      <c r="B422" s="10" t="str">
        <f>IF(COUNTRY_INFO!B422=0," ",COUNTRY_INFO!B422)</f>
        <v>Oromia Guji</v>
      </c>
      <c r="C422" s="10" t="str">
        <f>IF(COUNTRY_INFO!C422=0," ",COUNTRY_INFO!C422)</f>
        <v>Liben</v>
      </c>
      <c r="D422" s="11" t="str">
        <f>IF(OR(COUNTRY_INFO!$T$9:$T$1000="T1 (PZQ+ALB/MBD)",COUNTRY_INFO!$U$9:$U$1000="T1 (PZQ+ALB/MBD)"), "T1 (PZQ+ALB/MBD)", " ")</f>
        <v xml:space="preserve"> </v>
      </c>
      <c r="E422" s="289"/>
      <c r="F422" s="109"/>
      <c r="G422" s="56"/>
      <c r="H422" s="288"/>
      <c r="I422" s="288"/>
      <c r="J422" s="56"/>
      <c r="K422" s="11">
        <f t="shared" si="37"/>
        <v>0</v>
      </c>
      <c r="L422" s="56"/>
      <c r="M422" s="18"/>
      <c r="N422" s="59"/>
      <c r="O422" s="14">
        <f t="shared" si="38"/>
        <v>0</v>
      </c>
      <c r="P422" s="275" t="str">
        <f t="shared" si="39"/>
        <v xml:space="preserve"> </v>
      </c>
      <c r="Q422" s="230" t="str">
        <f t="shared" si="40"/>
        <v xml:space="preserve"> </v>
      </c>
      <c r="R422" s="275" t="str">
        <f t="shared" si="41"/>
        <v xml:space="preserve"> </v>
      </c>
      <c r="S422" s="230" t="str">
        <f t="shared" si="42"/>
        <v xml:space="preserve"> </v>
      </c>
    </row>
    <row r="423" spans="1:19" x14ac:dyDescent="0.2">
      <c r="A423" s="10" t="str">
        <f>IF(COUNTRY_INFO!A423=0," ",COUNTRY_INFO!A423)</f>
        <v>Ethiopia</v>
      </c>
      <c r="B423" s="10" t="str">
        <f>IF(COUNTRY_INFO!B423=0," ",COUNTRY_INFO!B423)</f>
        <v>Oromia Guji</v>
      </c>
      <c r="C423" s="10" t="str">
        <f>IF(COUNTRY_INFO!C423=0," ",COUNTRY_INFO!C423)</f>
        <v>Negele town</v>
      </c>
      <c r="D423" s="11" t="str">
        <f>IF(OR(COUNTRY_INFO!$T$9:$T$1000="T1 (PZQ+ALB/MBD)",COUNTRY_INFO!$U$9:$U$1000="T1 (PZQ+ALB/MBD)"), "T1 (PZQ+ALB/MBD)", " ")</f>
        <v xml:space="preserve"> </v>
      </c>
      <c r="E423" s="289"/>
      <c r="F423" s="109"/>
      <c r="G423" s="56"/>
      <c r="H423" s="288"/>
      <c r="I423" s="288"/>
      <c r="J423" s="56"/>
      <c r="K423" s="11">
        <f t="shared" si="37"/>
        <v>0</v>
      </c>
      <c r="L423" s="56"/>
      <c r="M423" s="18"/>
      <c r="N423" s="59"/>
      <c r="O423" s="14">
        <f t="shared" si="38"/>
        <v>0</v>
      </c>
      <c r="P423" s="275" t="str">
        <f t="shared" si="39"/>
        <v xml:space="preserve"> </v>
      </c>
      <c r="Q423" s="230" t="str">
        <f t="shared" si="40"/>
        <v xml:space="preserve"> </v>
      </c>
      <c r="R423" s="275" t="str">
        <f t="shared" si="41"/>
        <v xml:space="preserve"> </v>
      </c>
      <c r="S423" s="230" t="str">
        <f t="shared" si="42"/>
        <v xml:space="preserve"> </v>
      </c>
    </row>
    <row r="424" spans="1:19" x14ac:dyDescent="0.2">
      <c r="A424" s="10" t="str">
        <f>IF(COUNTRY_INFO!A424=0," ",COUNTRY_INFO!A424)</f>
        <v>Ethiopia</v>
      </c>
      <c r="B424" s="10" t="str">
        <f>IF(COUNTRY_INFO!B424=0," ",COUNTRY_INFO!B424)</f>
        <v>Oromia Guji</v>
      </c>
      <c r="C424" s="10" t="str">
        <f>IF(COUNTRY_INFO!C424=0," ",COUNTRY_INFO!C424)</f>
        <v>Odo Shakiso</v>
      </c>
      <c r="D424" s="11" t="str">
        <f>IF(OR(COUNTRY_INFO!$T$9:$T$1000="T1 (PZQ+ALB/MBD)",COUNTRY_INFO!$U$9:$U$1000="T1 (PZQ+ALB/MBD)"), "T1 (PZQ+ALB/MBD)", " ")</f>
        <v xml:space="preserve"> </v>
      </c>
      <c r="E424" s="289"/>
      <c r="F424" s="109"/>
      <c r="G424" s="56"/>
      <c r="H424" s="288"/>
      <c r="I424" s="288"/>
      <c r="J424" s="56"/>
      <c r="K424" s="11">
        <f t="shared" si="37"/>
        <v>0</v>
      </c>
      <c r="L424" s="56"/>
      <c r="M424" s="18"/>
      <c r="N424" s="59"/>
      <c r="O424" s="14">
        <f t="shared" si="38"/>
        <v>0</v>
      </c>
      <c r="P424" s="275" t="str">
        <f t="shared" si="39"/>
        <v xml:space="preserve"> </v>
      </c>
      <c r="Q424" s="230" t="str">
        <f t="shared" si="40"/>
        <v xml:space="preserve"> </v>
      </c>
      <c r="R424" s="275" t="str">
        <f t="shared" si="41"/>
        <v xml:space="preserve"> </v>
      </c>
      <c r="S424" s="230" t="str">
        <f t="shared" si="42"/>
        <v xml:space="preserve"> </v>
      </c>
    </row>
    <row r="425" spans="1:19" x14ac:dyDescent="0.2">
      <c r="A425" s="10" t="str">
        <f>IF(COUNTRY_INFO!A425=0," ",COUNTRY_INFO!A425)</f>
        <v>Ethiopia</v>
      </c>
      <c r="B425" s="10" t="str">
        <f>IF(COUNTRY_INFO!B425=0," ",COUNTRY_INFO!B425)</f>
        <v>Oromia Guji</v>
      </c>
      <c r="C425" s="10" t="str">
        <f>IF(COUNTRY_INFO!C425=0," ",COUNTRY_INFO!C425)</f>
        <v>Saba boru</v>
      </c>
      <c r="D425" s="11" t="str">
        <f>IF(OR(COUNTRY_INFO!$T$9:$T$1000="T1 (PZQ+ALB/MBD)",COUNTRY_INFO!$U$9:$U$1000="T1 (PZQ+ALB/MBD)"), "T1 (PZQ+ALB/MBD)", " ")</f>
        <v xml:space="preserve"> </v>
      </c>
      <c r="E425" s="289"/>
      <c r="F425" s="109"/>
      <c r="G425" s="56"/>
      <c r="H425" s="288"/>
      <c r="I425" s="288"/>
      <c r="J425" s="56"/>
      <c r="K425" s="11">
        <f t="shared" si="37"/>
        <v>0</v>
      </c>
      <c r="L425" s="56"/>
      <c r="M425" s="18"/>
      <c r="N425" s="59"/>
      <c r="O425" s="14">
        <f t="shared" si="38"/>
        <v>0</v>
      </c>
      <c r="P425" s="275" t="str">
        <f t="shared" si="39"/>
        <v xml:space="preserve"> </v>
      </c>
      <c r="Q425" s="230" t="str">
        <f t="shared" si="40"/>
        <v xml:space="preserve"> </v>
      </c>
      <c r="R425" s="275" t="str">
        <f t="shared" si="41"/>
        <v xml:space="preserve"> </v>
      </c>
      <c r="S425" s="230" t="str">
        <f t="shared" si="42"/>
        <v xml:space="preserve"> </v>
      </c>
    </row>
    <row r="426" spans="1:19" x14ac:dyDescent="0.2">
      <c r="A426" s="10" t="str">
        <f>IF(COUNTRY_INFO!A426=0," ",COUNTRY_INFO!A426)</f>
        <v>Ethiopia</v>
      </c>
      <c r="B426" s="10" t="str">
        <f>IF(COUNTRY_INFO!B426=0," ",COUNTRY_INFO!B426)</f>
        <v>Oromia Guji</v>
      </c>
      <c r="C426" s="10" t="str">
        <f>IF(COUNTRY_INFO!C426=0," ",COUNTRY_INFO!C426)</f>
        <v>Shakiso Town</v>
      </c>
      <c r="D426" s="11" t="str">
        <f>IF(OR(COUNTRY_INFO!$T$9:$T$1000="T1 (PZQ+ALB/MBD)",COUNTRY_INFO!$U$9:$U$1000="T1 (PZQ+ALB/MBD)"), "T1 (PZQ+ALB/MBD)", " ")</f>
        <v xml:space="preserve"> </v>
      </c>
      <c r="E426" s="289"/>
      <c r="F426" s="109"/>
      <c r="G426" s="56"/>
      <c r="H426" s="288"/>
      <c r="I426" s="288"/>
      <c r="J426" s="56"/>
      <c r="K426" s="11">
        <f t="shared" si="37"/>
        <v>0</v>
      </c>
      <c r="L426" s="56"/>
      <c r="M426" s="18"/>
      <c r="N426" s="59"/>
      <c r="O426" s="14">
        <f t="shared" si="38"/>
        <v>0</v>
      </c>
      <c r="P426" s="275" t="str">
        <f t="shared" si="39"/>
        <v xml:space="preserve"> </v>
      </c>
      <c r="Q426" s="230" t="str">
        <f t="shared" si="40"/>
        <v xml:space="preserve"> </v>
      </c>
      <c r="R426" s="275" t="str">
        <f t="shared" si="41"/>
        <v xml:space="preserve"> </v>
      </c>
      <c r="S426" s="230" t="str">
        <f t="shared" si="42"/>
        <v xml:space="preserve"> </v>
      </c>
    </row>
    <row r="427" spans="1:19" x14ac:dyDescent="0.2">
      <c r="A427" s="10" t="str">
        <f>IF(COUNTRY_INFO!A427=0," ",COUNTRY_INFO!A427)</f>
        <v>Ethiopia</v>
      </c>
      <c r="B427" s="10" t="str">
        <f>IF(COUNTRY_INFO!B427=0," ",COUNTRY_INFO!B427)</f>
        <v>Oromia Guji</v>
      </c>
      <c r="C427" s="10" t="str">
        <f>IF(COUNTRY_INFO!C427=0," ",COUNTRY_INFO!C427)</f>
        <v>Uraga</v>
      </c>
      <c r="D427" s="11" t="str">
        <f>IF(OR(COUNTRY_INFO!$T$9:$T$1000="T1 (PZQ+ALB/MBD)",COUNTRY_INFO!$U$9:$U$1000="T1 (PZQ+ALB/MBD)"), "T1 (PZQ+ALB/MBD)", " ")</f>
        <v xml:space="preserve"> </v>
      </c>
      <c r="E427" s="289"/>
      <c r="F427" s="109"/>
      <c r="G427" s="56"/>
      <c r="H427" s="288"/>
      <c r="I427" s="288"/>
      <c r="J427" s="56"/>
      <c r="K427" s="11">
        <f t="shared" si="37"/>
        <v>0</v>
      </c>
      <c r="L427" s="56"/>
      <c r="M427" s="18"/>
      <c r="N427" s="59"/>
      <c r="O427" s="14">
        <f t="shared" si="38"/>
        <v>0</v>
      </c>
      <c r="P427" s="275" t="str">
        <f t="shared" si="39"/>
        <v xml:space="preserve"> </v>
      </c>
      <c r="Q427" s="230" t="str">
        <f t="shared" si="40"/>
        <v xml:space="preserve"> </v>
      </c>
      <c r="R427" s="275" t="str">
        <f t="shared" si="41"/>
        <v xml:space="preserve"> </v>
      </c>
      <c r="S427" s="230" t="str">
        <f t="shared" si="42"/>
        <v xml:space="preserve"> </v>
      </c>
    </row>
    <row r="428" spans="1:19" x14ac:dyDescent="0.2">
      <c r="A428" s="10" t="str">
        <f>IF(COUNTRY_INFO!A428=0," ",COUNTRY_INFO!A428)</f>
        <v>Ethiopia</v>
      </c>
      <c r="B428" s="10" t="str">
        <f>IF(COUNTRY_INFO!B428=0," ",COUNTRY_INFO!B428)</f>
        <v>Oromia Guji</v>
      </c>
      <c r="C428" s="10" t="str">
        <f>IF(COUNTRY_INFO!C428=0," ",COUNTRY_INFO!C428)</f>
        <v>Wadera</v>
      </c>
      <c r="D428" s="11" t="str">
        <f>IF(OR(COUNTRY_INFO!$T$9:$T$1000="T1 (PZQ+ALB/MBD)",COUNTRY_INFO!$U$9:$U$1000="T1 (PZQ+ALB/MBD)"), "T1 (PZQ+ALB/MBD)", " ")</f>
        <v>T1 (PZQ+ALB/MBD)</v>
      </c>
      <c r="E428" s="289" t="s">
        <v>1192</v>
      </c>
      <c r="F428" s="300">
        <f>'T2'!E428</f>
        <v>0</v>
      </c>
      <c r="G428" s="56"/>
      <c r="H428" s="288">
        <v>22747</v>
      </c>
      <c r="I428" s="288">
        <v>22747</v>
      </c>
      <c r="J428" s="56"/>
      <c r="K428" s="11">
        <f t="shared" si="37"/>
        <v>22747</v>
      </c>
      <c r="L428" s="56"/>
      <c r="M428" s="18">
        <v>20850</v>
      </c>
      <c r="N428" s="59"/>
      <c r="O428" s="14">
        <f t="shared" si="38"/>
        <v>20850</v>
      </c>
      <c r="P428" s="275" t="str">
        <f t="shared" si="39"/>
        <v xml:space="preserve"> </v>
      </c>
      <c r="Q428" s="293">
        <f t="shared" si="40"/>
        <v>91.660438739174396</v>
      </c>
      <c r="R428" s="275" t="str">
        <f t="shared" si="41"/>
        <v xml:space="preserve"> </v>
      </c>
      <c r="S428" s="293">
        <f t="shared" si="42"/>
        <v>91.660438739174396</v>
      </c>
    </row>
    <row r="429" spans="1:19" x14ac:dyDescent="0.2">
      <c r="A429" s="10" t="str">
        <f>IF(COUNTRY_INFO!A429=0," ",COUNTRY_INFO!A429)</f>
        <v>Ethiopia</v>
      </c>
      <c r="B429" s="10" t="str">
        <f>IF(COUNTRY_INFO!B429=0," ",COUNTRY_INFO!B429)</f>
        <v>Oromia Horo Guduru</v>
      </c>
      <c r="C429" s="10" t="str">
        <f>IF(COUNTRY_INFO!C429=0," ",COUNTRY_INFO!C429)</f>
        <v>Abay Chommen</v>
      </c>
      <c r="D429" s="11" t="str">
        <f>IF(OR(COUNTRY_INFO!$T$9:$T$1000="T1 (PZQ+ALB/MBD)",COUNTRY_INFO!$U$9:$U$1000="T1 (PZQ+ALB/MBD)"), "T1 (PZQ+ALB/MBD)", " ")</f>
        <v>T1 (PZQ+ALB/MBD)</v>
      </c>
      <c r="E429" s="289" t="s">
        <v>1192</v>
      </c>
      <c r="F429" s="109"/>
      <c r="G429" s="56"/>
      <c r="H429" s="295">
        <v>20510</v>
      </c>
      <c r="I429" s="288">
        <v>20510</v>
      </c>
      <c r="J429" s="56"/>
      <c r="K429" s="11">
        <f t="shared" si="37"/>
        <v>20510</v>
      </c>
      <c r="L429" s="56"/>
      <c r="M429" s="18">
        <v>16277</v>
      </c>
      <c r="N429" s="59"/>
      <c r="O429" s="14">
        <f t="shared" si="38"/>
        <v>16277</v>
      </c>
      <c r="P429" s="275" t="str">
        <f t="shared" si="39"/>
        <v xml:space="preserve"> </v>
      </c>
      <c r="Q429" s="293">
        <f t="shared" si="40"/>
        <v>79.361287176986835</v>
      </c>
      <c r="R429" s="275" t="str">
        <f t="shared" si="41"/>
        <v xml:space="preserve"> </v>
      </c>
      <c r="S429" s="293">
        <f t="shared" si="42"/>
        <v>79.361287176986835</v>
      </c>
    </row>
    <row r="430" spans="1:19" x14ac:dyDescent="0.2">
      <c r="A430" s="10" t="str">
        <f>IF(COUNTRY_INFO!A430=0," ",COUNTRY_INFO!A430)</f>
        <v>Ethiopia</v>
      </c>
      <c r="B430" s="10" t="str">
        <f>IF(COUNTRY_INFO!B430=0," ",COUNTRY_INFO!B430)</f>
        <v>Oromia Horo Guduru</v>
      </c>
      <c r="C430" s="10" t="str">
        <f>IF(COUNTRY_INFO!C430=0," ",COUNTRY_INFO!C430)</f>
        <v>Abe Dongoro</v>
      </c>
      <c r="D430" s="11" t="str">
        <f>IF(OR(COUNTRY_INFO!$T$9:$T$1000="T1 (PZQ+ALB/MBD)",COUNTRY_INFO!$U$9:$U$1000="T1 (PZQ+ALB/MBD)"), "T1 (PZQ+ALB/MBD)", " ")</f>
        <v>T1 (PZQ+ALB/MBD)</v>
      </c>
      <c r="E430" s="289" t="s">
        <v>1192</v>
      </c>
      <c r="F430" s="109"/>
      <c r="G430" s="56"/>
      <c r="H430" s="295">
        <v>27883</v>
      </c>
      <c r="I430" s="288">
        <v>27883</v>
      </c>
      <c r="J430" s="56"/>
      <c r="K430" s="11">
        <f t="shared" si="37"/>
        <v>27883</v>
      </c>
      <c r="L430" s="56"/>
      <c r="M430" s="18">
        <v>23112</v>
      </c>
      <c r="N430" s="59"/>
      <c r="O430" s="14">
        <f t="shared" si="38"/>
        <v>23112</v>
      </c>
      <c r="P430" s="275" t="str">
        <f t="shared" si="39"/>
        <v xml:space="preserve"> </v>
      </c>
      <c r="Q430" s="293">
        <f t="shared" si="40"/>
        <v>82.889215651113574</v>
      </c>
      <c r="R430" s="275" t="str">
        <f t="shared" si="41"/>
        <v xml:space="preserve"> </v>
      </c>
      <c r="S430" s="293">
        <f t="shared" si="42"/>
        <v>82.889215651113574</v>
      </c>
    </row>
    <row r="431" spans="1:19" x14ac:dyDescent="0.2">
      <c r="A431" s="10" t="str">
        <f>IF(COUNTRY_INFO!A431=0," ",COUNTRY_INFO!A431)</f>
        <v>Ethiopia</v>
      </c>
      <c r="B431" s="10" t="str">
        <f>IF(COUNTRY_INFO!B431=0," ",COUNTRY_INFO!B431)</f>
        <v>Oromia Horo Guduru</v>
      </c>
      <c r="C431" s="10" t="str">
        <f>IF(COUNTRY_INFO!C431=0," ",COUNTRY_INFO!C431)</f>
        <v>Amuru</v>
      </c>
      <c r="D431" s="11" t="str">
        <f>IF(OR(COUNTRY_INFO!$T$9:$T$1000="T1 (PZQ+ALB/MBD)",COUNTRY_INFO!$U$9:$U$1000="T1 (PZQ+ALB/MBD)"), "T1 (PZQ+ALB/MBD)", " ")</f>
        <v xml:space="preserve"> </v>
      </c>
      <c r="E431" s="289"/>
      <c r="F431" s="109"/>
      <c r="G431" s="56"/>
      <c r="H431" s="288"/>
      <c r="I431" s="288"/>
      <c r="J431" s="56"/>
      <c r="K431" s="11">
        <f t="shared" si="37"/>
        <v>0</v>
      </c>
      <c r="L431" s="56"/>
      <c r="M431" s="18"/>
      <c r="N431" s="59"/>
      <c r="O431" s="14">
        <f t="shared" si="38"/>
        <v>0</v>
      </c>
      <c r="P431" s="275" t="str">
        <f t="shared" si="39"/>
        <v xml:space="preserve"> </v>
      </c>
      <c r="Q431" s="230" t="str">
        <f t="shared" si="40"/>
        <v xml:space="preserve"> </v>
      </c>
      <c r="R431" s="275" t="str">
        <f t="shared" si="41"/>
        <v xml:space="preserve"> </v>
      </c>
      <c r="S431" s="230" t="str">
        <f t="shared" si="42"/>
        <v xml:space="preserve"> </v>
      </c>
    </row>
    <row r="432" spans="1:19" x14ac:dyDescent="0.2">
      <c r="A432" s="10" t="str">
        <f>IF(COUNTRY_INFO!A432=0," ",COUNTRY_INFO!A432)</f>
        <v>Ethiopia</v>
      </c>
      <c r="B432" s="10" t="str">
        <f>IF(COUNTRY_INFO!B432=0," ",COUNTRY_INFO!B432)</f>
        <v>Oromia Horo Guduru</v>
      </c>
      <c r="C432" s="10" t="str">
        <f>IF(COUNTRY_INFO!C432=0," ",COUNTRY_INFO!C432)</f>
        <v>Chomen Guduru</v>
      </c>
      <c r="D432" s="11" t="str">
        <f>IF(OR(COUNTRY_INFO!$T$9:$T$1000="T1 (PZQ+ALB/MBD)",COUNTRY_INFO!$U$9:$U$1000="T1 (PZQ+ALB/MBD)"), "T1 (PZQ+ALB/MBD)", " ")</f>
        <v xml:space="preserve"> </v>
      </c>
      <c r="E432" s="289"/>
      <c r="F432" s="109"/>
      <c r="G432" s="56"/>
      <c r="H432" s="288"/>
      <c r="I432" s="288"/>
      <c r="J432" s="56"/>
      <c r="K432" s="11">
        <f t="shared" si="37"/>
        <v>0</v>
      </c>
      <c r="L432" s="56"/>
      <c r="M432" s="18"/>
      <c r="N432" s="59"/>
      <c r="O432" s="14">
        <f t="shared" si="38"/>
        <v>0</v>
      </c>
      <c r="P432" s="275" t="str">
        <f t="shared" si="39"/>
        <v xml:space="preserve"> </v>
      </c>
      <c r="Q432" s="230" t="str">
        <f t="shared" si="40"/>
        <v xml:space="preserve"> </v>
      </c>
      <c r="R432" s="275" t="str">
        <f t="shared" si="41"/>
        <v xml:space="preserve"> </v>
      </c>
      <c r="S432" s="230" t="str">
        <f t="shared" si="42"/>
        <v xml:space="preserve"> </v>
      </c>
    </row>
    <row r="433" spans="1:19" x14ac:dyDescent="0.2">
      <c r="A433" s="10" t="str">
        <f>IF(COUNTRY_INFO!A433=0," ",COUNTRY_INFO!A433)</f>
        <v>Ethiopia</v>
      </c>
      <c r="B433" s="10" t="str">
        <f>IF(COUNTRY_INFO!B433=0," ",COUNTRY_INFO!B433)</f>
        <v>Oromia Horo Guduru</v>
      </c>
      <c r="C433" s="10" t="str">
        <f>IF(COUNTRY_INFO!C433=0," ",COUNTRY_INFO!C433)</f>
        <v>Guduru</v>
      </c>
      <c r="D433" s="11" t="str">
        <f>IF(OR(COUNTRY_INFO!$T$9:$T$1000="T1 (PZQ+ALB/MBD)",COUNTRY_INFO!$U$9:$U$1000="T1 (PZQ+ALB/MBD)"), "T1 (PZQ+ALB/MBD)", " ")</f>
        <v xml:space="preserve"> </v>
      </c>
      <c r="E433" s="289"/>
      <c r="F433" s="109"/>
      <c r="G433" s="56"/>
      <c r="H433" s="288"/>
      <c r="I433" s="288"/>
      <c r="J433" s="56"/>
      <c r="K433" s="11">
        <f t="shared" si="37"/>
        <v>0</v>
      </c>
      <c r="L433" s="56"/>
      <c r="M433" s="18"/>
      <c r="N433" s="59"/>
      <c r="O433" s="14">
        <f t="shared" si="38"/>
        <v>0</v>
      </c>
      <c r="P433" s="275" t="str">
        <f t="shared" si="39"/>
        <v xml:space="preserve"> </v>
      </c>
      <c r="Q433" s="230" t="str">
        <f t="shared" si="40"/>
        <v xml:space="preserve"> </v>
      </c>
      <c r="R433" s="275" t="str">
        <f t="shared" si="41"/>
        <v xml:space="preserve"> </v>
      </c>
      <c r="S433" s="230" t="str">
        <f t="shared" si="42"/>
        <v xml:space="preserve"> </v>
      </c>
    </row>
    <row r="434" spans="1:19" x14ac:dyDescent="0.2">
      <c r="A434" s="10" t="str">
        <f>IF(COUNTRY_INFO!A434=0," ",COUNTRY_INFO!A434)</f>
        <v>Ethiopia</v>
      </c>
      <c r="B434" s="10" t="str">
        <f>IF(COUNTRY_INFO!B434=0," ",COUNTRY_INFO!B434)</f>
        <v>Oromia Horo Guduru</v>
      </c>
      <c r="C434" s="10" t="str">
        <f>IF(COUNTRY_INFO!C434=0," ",COUNTRY_INFO!C434)</f>
        <v>Hababo Guduru</v>
      </c>
      <c r="D434" s="11" t="str">
        <f>IF(OR(COUNTRY_INFO!$T$9:$T$1000="T1 (PZQ+ALB/MBD)",COUNTRY_INFO!$U$9:$U$1000="T1 (PZQ+ALB/MBD)"), "T1 (PZQ+ALB/MBD)", " ")</f>
        <v xml:space="preserve"> </v>
      </c>
      <c r="E434" s="289"/>
      <c r="F434" s="109"/>
      <c r="G434" s="56"/>
      <c r="H434" s="288"/>
      <c r="I434" s="288"/>
      <c r="J434" s="56"/>
      <c r="K434" s="11">
        <f t="shared" si="37"/>
        <v>0</v>
      </c>
      <c r="L434" s="56"/>
      <c r="M434" s="18"/>
      <c r="N434" s="59"/>
      <c r="O434" s="14">
        <f t="shared" si="38"/>
        <v>0</v>
      </c>
      <c r="P434" s="275" t="str">
        <f t="shared" si="39"/>
        <v xml:space="preserve"> </v>
      </c>
      <c r="Q434" s="230" t="str">
        <f t="shared" si="40"/>
        <v xml:space="preserve"> </v>
      </c>
      <c r="R434" s="275" t="str">
        <f t="shared" si="41"/>
        <v xml:space="preserve"> </v>
      </c>
      <c r="S434" s="230" t="str">
        <f t="shared" si="42"/>
        <v xml:space="preserve"> </v>
      </c>
    </row>
    <row r="435" spans="1:19" x14ac:dyDescent="0.2">
      <c r="A435" s="10" t="str">
        <f>IF(COUNTRY_INFO!A435=0," ",COUNTRY_INFO!A435)</f>
        <v>Ethiopia</v>
      </c>
      <c r="B435" s="10" t="str">
        <f>IF(COUNTRY_INFO!B435=0," ",COUNTRY_INFO!B435)</f>
        <v>Oromia Horo Guduru</v>
      </c>
      <c r="C435" s="10" t="str">
        <f>IF(COUNTRY_INFO!C435=0," ",COUNTRY_INFO!C435)</f>
        <v>Horo</v>
      </c>
      <c r="D435" s="11" t="str">
        <f>IF(OR(COUNTRY_INFO!$T$9:$T$1000="T1 (PZQ+ALB/MBD)",COUNTRY_INFO!$U$9:$U$1000="T1 (PZQ+ALB/MBD)"), "T1 (PZQ+ALB/MBD)", " ")</f>
        <v xml:space="preserve"> </v>
      </c>
      <c r="E435" s="289"/>
      <c r="F435" s="109"/>
      <c r="G435" s="56"/>
      <c r="H435" s="288"/>
      <c r="I435" s="288"/>
      <c r="J435" s="56"/>
      <c r="K435" s="11">
        <f t="shared" si="37"/>
        <v>0</v>
      </c>
      <c r="L435" s="56"/>
      <c r="M435" s="18"/>
      <c r="N435" s="59"/>
      <c r="O435" s="14">
        <f t="shared" si="38"/>
        <v>0</v>
      </c>
      <c r="P435" s="275" t="str">
        <f t="shared" si="39"/>
        <v xml:space="preserve"> </v>
      </c>
      <c r="Q435" s="230" t="str">
        <f t="shared" si="40"/>
        <v xml:space="preserve"> </v>
      </c>
      <c r="R435" s="275" t="str">
        <f t="shared" si="41"/>
        <v xml:space="preserve"> </v>
      </c>
      <c r="S435" s="230" t="str">
        <f t="shared" si="42"/>
        <v xml:space="preserve"> </v>
      </c>
    </row>
    <row r="436" spans="1:19" x14ac:dyDescent="0.2">
      <c r="A436" s="10" t="str">
        <f>IF(COUNTRY_INFO!A436=0," ",COUNTRY_INFO!A436)</f>
        <v>Ethiopia</v>
      </c>
      <c r="B436" s="10" t="str">
        <f>IF(COUNTRY_INFO!B436=0," ",COUNTRY_INFO!B436)</f>
        <v>Oromia Horo Guduru</v>
      </c>
      <c r="C436" s="10" t="str">
        <f>IF(COUNTRY_INFO!C436=0," ",COUNTRY_INFO!C436)</f>
        <v>Horo Buluk</v>
      </c>
      <c r="D436" s="11" t="str">
        <f>IF(OR(COUNTRY_INFO!$T$9:$T$1000="T1 (PZQ+ALB/MBD)",COUNTRY_INFO!$U$9:$U$1000="T1 (PZQ+ALB/MBD)"), "T1 (PZQ+ALB/MBD)", " ")</f>
        <v xml:space="preserve"> </v>
      </c>
      <c r="E436" s="289"/>
      <c r="F436" s="109"/>
      <c r="G436" s="56"/>
      <c r="H436" s="288"/>
      <c r="I436" s="288"/>
      <c r="J436" s="56"/>
      <c r="K436" s="11">
        <f t="shared" si="37"/>
        <v>0</v>
      </c>
      <c r="L436" s="56"/>
      <c r="M436" s="18"/>
      <c r="N436" s="59"/>
      <c r="O436" s="14">
        <f t="shared" si="38"/>
        <v>0</v>
      </c>
      <c r="P436" s="275" t="str">
        <f t="shared" si="39"/>
        <v xml:space="preserve"> </v>
      </c>
      <c r="Q436" s="230" t="str">
        <f t="shared" si="40"/>
        <v xml:space="preserve"> </v>
      </c>
      <c r="R436" s="275" t="str">
        <f t="shared" si="41"/>
        <v xml:space="preserve"> </v>
      </c>
      <c r="S436" s="230" t="str">
        <f t="shared" si="42"/>
        <v xml:space="preserve"> </v>
      </c>
    </row>
    <row r="437" spans="1:19" x14ac:dyDescent="0.2">
      <c r="A437" s="10" t="str">
        <f>IF(COUNTRY_INFO!A437=0," ",COUNTRY_INFO!A437)</f>
        <v>Ethiopia</v>
      </c>
      <c r="B437" s="10" t="str">
        <f>IF(COUNTRY_INFO!B437=0," ",COUNTRY_INFO!B437)</f>
        <v>Oromia Horo Guduru</v>
      </c>
      <c r="C437" s="10" t="str">
        <f>IF(COUNTRY_INFO!C437=0," ",COUNTRY_INFO!C437)</f>
        <v>Jardega jarte</v>
      </c>
      <c r="D437" s="11" t="str">
        <f>IF(OR(COUNTRY_INFO!$T$9:$T$1000="T1 (PZQ+ALB/MBD)",COUNTRY_INFO!$U$9:$U$1000="T1 (PZQ+ALB/MBD)"), "T1 (PZQ+ALB/MBD)", " ")</f>
        <v xml:space="preserve"> </v>
      </c>
      <c r="E437" s="289"/>
      <c r="F437" s="109"/>
      <c r="G437" s="56"/>
      <c r="H437" s="288"/>
      <c r="I437" s="288"/>
      <c r="J437" s="56"/>
      <c r="K437" s="11">
        <f t="shared" si="37"/>
        <v>0</v>
      </c>
      <c r="L437" s="56"/>
      <c r="M437" s="18"/>
      <c r="N437" s="59"/>
      <c r="O437" s="14">
        <f t="shared" si="38"/>
        <v>0</v>
      </c>
      <c r="P437" s="275" t="str">
        <f t="shared" si="39"/>
        <v xml:space="preserve"> </v>
      </c>
      <c r="Q437" s="230" t="str">
        <f t="shared" si="40"/>
        <v xml:space="preserve"> </v>
      </c>
      <c r="R437" s="275" t="str">
        <f t="shared" si="41"/>
        <v xml:space="preserve"> </v>
      </c>
      <c r="S437" s="230" t="str">
        <f t="shared" si="42"/>
        <v xml:space="preserve"> </v>
      </c>
    </row>
    <row r="438" spans="1:19" x14ac:dyDescent="0.2">
      <c r="A438" s="10" t="str">
        <f>IF(COUNTRY_INFO!A438=0," ",COUNTRY_INFO!A438)</f>
        <v>Ethiopia</v>
      </c>
      <c r="B438" s="10" t="str">
        <f>IF(COUNTRY_INFO!B438=0," ",COUNTRY_INFO!B438)</f>
        <v>Oromia Horo Guduru</v>
      </c>
      <c r="C438" s="10" t="str">
        <f>IF(COUNTRY_INFO!C438=0," ",COUNTRY_INFO!C438)</f>
        <v>Jimma Gannati</v>
      </c>
      <c r="D438" s="11" t="str">
        <f>IF(OR(COUNTRY_INFO!$T$9:$T$1000="T1 (PZQ+ALB/MBD)",COUNTRY_INFO!$U$9:$U$1000="T1 (PZQ+ALB/MBD)"), "T1 (PZQ+ALB/MBD)", " ")</f>
        <v xml:space="preserve"> </v>
      </c>
      <c r="E438" s="289"/>
      <c r="F438" s="109"/>
      <c r="G438" s="56"/>
      <c r="H438" s="288"/>
      <c r="I438" s="288"/>
      <c r="J438" s="56"/>
      <c r="K438" s="11">
        <f t="shared" si="37"/>
        <v>0</v>
      </c>
      <c r="L438" s="56"/>
      <c r="M438" s="18"/>
      <c r="N438" s="59"/>
      <c r="O438" s="14">
        <f t="shared" si="38"/>
        <v>0</v>
      </c>
      <c r="P438" s="275" t="str">
        <f t="shared" si="39"/>
        <v xml:space="preserve"> </v>
      </c>
      <c r="Q438" s="230" t="str">
        <f t="shared" si="40"/>
        <v xml:space="preserve"> </v>
      </c>
      <c r="R438" s="275" t="str">
        <f t="shared" si="41"/>
        <v xml:space="preserve"> </v>
      </c>
      <c r="S438" s="230" t="str">
        <f t="shared" si="42"/>
        <v xml:space="preserve"> </v>
      </c>
    </row>
    <row r="439" spans="1:19" x14ac:dyDescent="0.2">
      <c r="A439" s="10" t="str">
        <f>IF(COUNTRY_INFO!A439=0," ",COUNTRY_INFO!A439)</f>
        <v>Ethiopia</v>
      </c>
      <c r="B439" s="10" t="str">
        <f>IF(COUNTRY_INFO!B439=0," ",COUNTRY_INFO!B439)</f>
        <v>Oromia Horo Guduru</v>
      </c>
      <c r="C439" s="10" t="str">
        <f>IF(COUNTRY_INFO!C439=0," ",COUNTRY_INFO!C439)</f>
        <v>Jimma Rare</v>
      </c>
      <c r="D439" s="11" t="str">
        <f>IF(OR(COUNTRY_INFO!$T$9:$T$1000="T1 (PZQ+ALB/MBD)",COUNTRY_INFO!$U$9:$U$1000="T1 (PZQ+ALB/MBD)"), "T1 (PZQ+ALB/MBD)", " ")</f>
        <v xml:space="preserve"> </v>
      </c>
      <c r="E439" s="289"/>
      <c r="F439" s="109"/>
      <c r="G439" s="56"/>
      <c r="H439" s="288"/>
      <c r="I439" s="288"/>
      <c r="J439" s="56"/>
      <c r="K439" s="11">
        <f t="shared" si="37"/>
        <v>0</v>
      </c>
      <c r="L439" s="56"/>
      <c r="M439" s="18"/>
      <c r="N439" s="59"/>
      <c r="O439" s="14">
        <f t="shared" si="38"/>
        <v>0</v>
      </c>
      <c r="P439" s="275" t="str">
        <f t="shared" si="39"/>
        <v xml:space="preserve"> </v>
      </c>
      <c r="Q439" s="230" t="str">
        <f t="shared" si="40"/>
        <v xml:space="preserve"> </v>
      </c>
      <c r="R439" s="275" t="str">
        <f t="shared" si="41"/>
        <v xml:space="preserve"> </v>
      </c>
      <c r="S439" s="230" t="str">
        <f t="shared" si="42"/>
        <v xml:space="preserve"> </v>
      </c>
    </row>
    <row r="440" spans="1:19" x14ac:dyDescent="0.2">
      <c r="A440" s="10" t="str">
        <f>IF(COUNTRY_INFO!A440=0," ",COUNTRY_INFO!A440)</f>
        <v>Ethiopia</v>
      </c>
      <c r="B440" s="10" t="str">
        <f>IF(COUNTRY_INFO!B440=0," ",COUNTRY_INFO!B440)</f>
        <v>Oromia Horo Guduru</v>
      </c>
      <c r="C440" s="10" t="str">
        <f>IF(COUNTRY_INFO!C440=0," ",COUNTRY_INFO!C440)</f>
        <v>Shambu Town</v>
      </c>
      <c r="D440" s="11" t="str">
        <f>IF(OR(COUNTRY_INFO!$T$9:$T$1000="T1 (PZQ+ALB/MBD)",COUNTRY_INFO!$U$9:$U$1000="T1 (PZQ+ALB/MBD)"), "T1 (PZQ+ALB/MBD)", " ")</f>
        <v xml:space="preserve"> </v>
      </c>
      <c r="E440" s="289"/>
      <c r="F440" s="109"/>
      <c r="G440" s="56"/>
      <c r="H440" s="288"/>
      <c r="I440" s="288"/>
      <c r="J440" s="56"/>
      <c r="K440" s="11">
        <f t="shared" si="37"/>
        <v>0</v>
      </c>
      <c r="L440" s="56"/>
      <c r="M440" s="18"/>
      <c r="N440" s="59"/>
      <c r="O440" s="14">
        <f t="shared" si="38"/>
        <v>0</v>
      </c>
      <c r="P440" s="275" t="str">
        <f t="shared" si="39"/>
        <v xml:space="preserve"> </v>
      </c>
      <c r="Q440" s="230" t="str">
        <f t="shared" si="40"/>
        <v xml:space="preserve"> </v>
      </c>
      <c r="R440" s="275" t="str">
        <f t="shared" si="41"/>
        <v xml:space="preserve"> </v>
      </c>
      <c r="S440" s="230" t="str">
        <f t="shared" si="42"/>
        <v xml:space="preserve"> </v>
      </c>
    </row>
    <row r="441" spans="1:19" x14ac:dyDescent="0.2">
      <c r="A441" s="10" t="str">
        <f>IF(COUNTRY_INFO!A441=0," ",COUNTRY_INFO!A441)</f>
        <v>Ethiopia</v>
      </c>
      <c r="B441" s="10" t="str">
        <f>IF(COUNTRY_INFO!B441=0," ",COUNTRY_INFO!B441)</f>
        <v>Oromia Illu Aba bora</v>
      </c>
      <c r="C441" s="10" t="str">
        <f>IF(COUNTRY_INFO!C441=0," ",COUNTRY_INFO!C441)</f>
        <v>Ale</v>
      </c>
      <c r="D441" s="11" t="str">
        <f>IF(OR(COUNTRY_INFO!$T$9:$T$1000="T1 (PZQ+ALB/MBD)",COUNTRY_INFO!$U$9:$U$1000="T1 (PZQ+ALB/MBD)"), "T1 (PZQ+ALB/MBD)", " ")</f>
        <v xml:space="preserve"> </v>
      </c>
      <c r="E441" s="289"/>
      <c r="F441" s="109"/>
      <c r="G441" s="56"/>
      <c r="H441" s="288"/>
      <c r="I441" s="288"/>
      <c r="J441" s="56"/>
      <c r="K441" s="11">
        <f t="shared" si="37"/>
        <v>0</v>
      </c>
      <c r="L441" s="56"/>
      <c r="M441" s="18"/>
      <c r="N441" s="59"/>
      <c r="O441" s="14">
        <f t="shared" si="38"/>
        <v>0</v>
      </c>
      <c r="P441" s="275" t="str">
        <f t="shared" si="39"/>
        <v xml:space="preserve"> </v>
      </c>
      <c r="Q441" s="230" t="str">
        <f t="shared" si="40"/>
        <v xml:space="preserve"> </v>
      </c>
      <c r="R441" s="275" t="str">
        <f t="shared" si="41"/>
        <v xml:space="preserve"> </v>
      </c>
      <c r="S441" s="230" t="str">
        <f t="shared" si="42"/>
        <v xml:space="preserve"> </v>
      </c>
    </row>
    <row r="442" spans="1:19" x14ac:dyDescent="0.2">
      <c r="A442" s="10" t="str">
        <f>IF(COUNTRY_INFO!A442=0," ",COUNTRY_INFO!A442)</f>
        <v>Ethiopia</v>
      </c>
      <c r="B442" s="10" t="str">
        <f>IF(COUNTRY_INFO!B442=0," ",COUNTRY_INFO!B442)</f>
        <v>Oromia Illu Aba bora</v>
      </c>
      <c r="C442" s="10" t="str">
        <f>IF(COUNTRY_INFO!C442=0," ",COUNTRY_INFO!C442)</f>
        <v>Alge Sachi</v>
      </c>
      <c r="D442" s="11" t="str">
        <f>IF(OR(COUNTRY_INFO!$T$9:$T$1000="T1 (PZQ+ALB/MBD)",COUNTRY_INFO!$U$9:$U$1000="T1 (PZQ+ALB/MBD)"), "T1 (PZQ+ALB/MBD)", " ")</f>
        <v xml:space="preserve"> </v>
      </c>
      <c r="E442" s="289"/>
      <c r="F442" s="109"/>
      <c r="G442" s="56"/>
      <c r="H442" s="288"/>
      <c r="I442" s="288"/>
      <c r="J442" s="56"/>
      <c r="K442" s="11">
        <f t="shared" si="37"/>
        <v>0</v>
      </c>
      <c r="L442" s="56"/>
      <c r="M442" s="18"/>
      <c r="N442" s="59"/>
      <c r="O442" s="14">
        <f t="shared" si="38"/>
        <v>0</v>
      </c>
      <c r="P442" s="275" t="str">
        <f t="shared" si="39"/>
        <v xml:space="preserve"> </v>
      </c>
      <c r="Q442" s="230" t="str">
        <f t="shared" si="40"/>
        <v xml:space="preserve"> </v>
      </c>
      <c r="R442" s="275" t="str">
        <f t="shared" si="41"/>
        <v xml:space="preserve"> </v>
      </c>
      <c r="S442" s="230" t="str">
        <f t="shared" si="42"/>
        <v xml:space="preserve"> </v>
      </c>
    </row>
    <row r="443" spans="1:19" x14ac:dyDescent="0.2">
      <c r="A443" s="10" t="str">
        <f>IF(COUNTRY_INFO!A443=0," ",COUNTRY_INFO!A443)</f>
        <v>Ethiopia</v>
      </c>
      <c r="B443" s="10" t="str">
        <f>IF(COUNTRY_INFO!B443=0," ",COUNTRY_INFO!B443)</f>
        <v>Oromia Illu Aba bora</v>
      </c>
      <c r="C443" s="10" t="str">
        <f>IF(COUNTRY_INFO!C443=0," ",COUNTRY_INFO!C443)</f>
        <v>Becho</v>
      </c>
      <c r="D443" s="11" t="str">
        <f>IF(OR(COUNTRY_INFO!$T$9:$T$1000="T1 (PZQ+ALB/MBD)",COUNTRY_INFO!$U$9:$U$1000="T1 (PZQ+ALB/MBD)"), "T1 (PZQ+ALB/MBD)", " ")</f>
        <v xml:space="preserve"> </v>
      </c>
      <c r="E443" s="289"/>
      <c r="F443" s="109"/>
      <c r="G443" s="56"/>
      <c r="H443" s="288"/>
      <c r="I443" s="288"/>
      <c r="J443" s="56"/>
      <c r="K443" s="11">
        <f t="shared" si="37"/>
        <v>0</v>
      </c>
      <c r="L443" s="56"/>
      <c r="M443" s="18"/>
      <c r="N443" s="59"/>
      <c r="O443" s="14">
        <f t="shared" si="38"/>
        <v>0</v>
      </c>
      <c r="P443" s="275" t="str">
        <f t="shared" si="39"/>
        <v xml:space="preserve"> </v>
      </c>
      <c r="Q443" s="230" t="str">
        <f t="shared" si="40"/>
        <v xml:space="preserve"> </v>
      </c>
      <c r="R443" s="275" t="str">
        <f t="shared" si="41"/>
        <v xml:space="preserve"> </v>
      </c>
      <c r="S443" s="230" t="str">
        <f t="shared" si="42"/>
        <v xml:space="preserve"> </v>
      </c>
    </row>
    <row r="444" spans="1:19" x14ac:dyDescent="0.2">
      <c r="A444" s="10" t="str">
        <f>IF(COUNTRY_INFO!A444=0," ",COUNTRY_INFO!A444)</f>
        <v>Ethiopia</v>
      </c>
      <c r="B444" s="10" t="str">
        <f>IF(COUNTRY_INFO!B444=0," ",COUNTRY_INFO!B444)</f>
        <v>Oromia Illu Aba bora</v>
      </c>
      <c r="C444" s="10" t="str">
        <f>IF(COUNTRY_INFO!C444=0," ",COUNTRY_INFO!C444)</f>
        <v>Bilo Nopha</v>
      </c>
      <c r="D444" s="11" t="str">
        <f>IF(OR(COUNTRY_INFO!$T$9:$T$1000="T1 (PZQ+ALB/MBD)",COUNTRY_INFO!$U$9:$U$1000="T1 (PZQ+ALB/MBD)"), "T1 (PZQ+ALB/MBD)", " ")</f>
        <v xml:space="preserve"> </v>
      </c>
      <c r="E444" s="289"/>
      <c r="F444" s="109"/>
      <c r="G444" s="56"/>
      <c r="H444" s="288"/>
      <c r="I444" s="288"/>
      <c r="J444" s="56"/>
      <c r="K444" s="11">
        <f t="shared" si="37"/>
        <v>0</v>
      </c>
      <c r="L444" s="56"/>
      <c r="M444" s="18"/>
      <c r="N444" s="59"/>
      <c r="O444" s="14">
        <f t="shared" si="38"/>
        <v>0</v>
      </c>
      <c r="P444" s="275" t="str">
        <f t="shared" si="39"/>
        <v xml:space="preserve"> </v>
      </c>
      <c r="Q444" s="230" t="str">
        <f t="shared" si="40"/>
        <v xml:space="preserve"> </v>
      </c>
      <c r="R444" s="275" t="str">
        <f t="shared" si="41"/>
        <v xml:space="preserve"> </v>
      </c>
      <c r="S444" s="230" t="str">
        <f t="shared" si="42"/>
        <v xml:space="preserve"> </v>
      </c>
    </row>
    <row r="445" spans="1:19" x14ac:dyDescent="0.2">
      <c r="A445" s="10" t="str">
        <f>IF(COUNTRY_INFO!A445=0," ",COUNTRY_INFO!A445)</f>
        <v>Ethiopia</v>
      </c>
      <c r="B445" s="10" t="str">
        <f>IF(COUNTRY_INFO!B445=0," ",COUNTRY_INFO!B445)</f>
        <v>Oromia Illu Aba bora</v>
      </c>
      <c r="C445" s="10" t="str">
        <f>IF(COUNTRY_INFO!C445=0," ",COUNTRY_INFO!C445)</f>
        <v>Bure</v>
      </c>
      <c r="D445" s="11" t="str">
        <f>IF(OR(COUNTRY_INFO!$T$9:$T$1000="T1 (PZQ+ALB/MBD)",COUNTRY_INFO!$U$9:$U$1000="T1 (PZQ+ALB/MBD)"), "T1 (PZQ+ALB/MBD)", " ")</f>
        <v xml:space="preserve"> </v>
      </c>
      <c r="E445" s="289"/>
      <c r="F445" s="109"/>
      <c r="G445" s="56"/>
      <c r="H445" s="288"/>
      <c r="I445" s="288"/>
      <c r="J445" s="56"/>
      <c r="K445" s="11">
        <f t="shared" si="37"/>
        <v>0</v>
      </c>
      <c r="L445" s="56"/>
      <c r="M445" s="18"/>
      <c r="N445" s="59"/>
      <c r="O445" s="14">
        <f t="shared" si="38"/>
        <v>0</v>
      </c>
      <c r="P445" s="275" t="str">
        <f t="shared" si="39"/>
        <v xml:space="preserve"> </v>
      </c>
      <c r="Q445" s="230" t="str">
        <f t="shared" si="40"/>
        <v xml:space="preserve"> </v>
      </c>
      <c r="R445" s="275" t="str">
        <f t="shared" si="41"/>
        <v xml:space="preserve"> </v>
      </c>
      <c r="S445" s="230" t="str">
        <f t="shared" si="42"/>
        <v xml:space="preserve"> </v>
      </c>
    </row>
    <row r="446" spans="1:19" x14ac:dyDescent="0.2">
      <c r="A446" s="10" t="str">
        <f>IF(COUNTRY_INFO!A446=0," ",COUNTRY_INFO!A446)</f>
        <v>Ethiopia</v>
      </c>
      <c r="B446" s="10" t="str">
        <f>IF(COUNTRY_INFO!B446=0," ",COUNTRY_INFO!B446)</f>
        <v>Oromia Illu Aba bora</v>
      </c>
      <c r="C446" s="10" t="str">
        <f>IF(COUNTRY_INFO!C446=0," ",COUNTRY_INFO!C446)</f>
        <v>Darimu</v>
      </c>
      <c r="D446" s="11" t="str">
        <f>IF(OR(COUNTRY_INFO!$T$9:$T$1000="T1 (PZQ+ALB/MBD)",COUNTRY_INFO!$U$9:$U$1000="T1 (PZQ+ALB/MBD)"), "T1 (PZQ+ALB/MBD)", " ")</f>
        <v xml:space="preserve"> </v>
      </c>
      <c r="E446" s="289"/>
      <c r="F446" s="109"/>
      <c r="G446" s="56"/>
      <c r="H446" s="288"/>
      <c r="I446" s="288"/>
      <c r="J446" s="56"/>
      <c r="K446" s="11">
        <f t="shared" si="37"/>
        <v>0</v>
      </c>
      <c r="L446" s="56"/>
      <c r="M446" s="18"/>
      <c r="N446" s="59"/>
      <c r="O446" s="14">
        <f t="shared" si="38"/>
        <v>0</v>
      </c>
      <c r="P446" s="275" t="str">
        <f t="shared" si="39"/>
        <v xml:space="preserve"> </v>
      </c>
      <c r="Q446" s="230" t="str">
        <f t="shared" si="40"/>
        <v xml:space="preserve"> </v>
      </c>
      <c r="R446" s="275" t="str">
        <f t="shared" si="41"/>
        <v xml:space="preserve"> </v>
      </c>
      <c r="S446" s="230" t="str">
        <f t="shared" si="42"/>
        <v xml:space="preserve"> </v>
      </c>
    </row>
    <row r="447" spans="1:19" x14ac:dyDescent="0.2">
      <c r="A447" s="10" t="str">
        <f>IF(COUNTRY_INFO!A447=0," ",COUNTRY_INFO!A447)</f>
        <v>Ethiopia</v>
      </c>
      <c r="B447" s="10" t="str">
        <f>IF(COUNTRY_INFO!B447=0," ",COUNTRY_INFO!B447)</f>
        <v>Oromia Illu Aba bora</v>
      </c>
      <c r="C447" s="10" t="str">
        <f>IF(COUNTRY_INFO!C447=0," ",COUNTRY_INFO!C447)</f>
        <v>Didu</v>
      </c>
      <c r="D447" s="11" t="str">
        <f>IF(OR(COUNTRY_INFO!$T$9:$T$1000="T1 (PZQ+ALB/MBD)",COUNTRY_INFO!$U$9:$U$1000="T1 (PZQ+ALB/MBD)"), "T1 (PZQ+ALB/MBD)", " ")</f>
        <v xml:space="preserve"> </v>
      </c>
      <c r="E447" s="289"/>
      <c r="F447" s="109"/>
      <c r="G447" s="56"/>
      <c r="H447" s="288"/>
      <c r="I447" s="288"/>
      <c r="J447" s="56"/>
      <c r="K447" s="11">
        <f t="shared" si="37"/>
        <v>0</v>
      </c>
      <c r="L447" s="56"/>
      <c r="M447" s="18"/>
      <c r="N447" s="59"/>
      <c r="O447" s="14">
        <f t="shared" si="38"/>
        <v>0</v>
      </c>
      <c r="P447" s="275" t="str">
        <f t="shared" si="39"/>
        <v xml:space="preserve"> </v>
      </c>
      <c r="Q447" s="230" t="str">
        <f t="shared" si="40"/>
        <v xml:space="preserve"> </v>
      </c>
      <c r="R447" s="275" t="str">
        <f t="shared" si="41"/>
        <v xml:space="preserve"> </v>
      </c>
      <c r="S447" s="230" t="str">
        <f t="shared" si="42"/>
        <v xml:space="preserve"> </v>
      </c>
    </row>
    <row r="448" spans="1:19" x14ac:dyDescent="0.2">
      <c r="A448" s="10" t="str">
        <f>IF(COUNTRY_INFO!A448=0," ",COUNTRY_INFO!A448)</f>
        <v>Ethiopia</v>
      </c>
      <c r="B448" s="10" t="str">
        <f>IF(COUNTRY_INFO!B448=0," ",COUNTRY_INFO!B448)</f>
        <v>Oromia Illu Aba bora</v>
      </c>
      <c r="C448" s="10" t="str">
        <f>IF(COUNTRY_INFO!C448=0," ",COUNTRY_INFO!C448)</f>
        <v>Doranii</v>
      </c>
      <c r="D448" s="11" t="str">
        <f>IF(OR(COUNTRY_INFO!$T$9:$T$1000="T1 (PZQ+ALB/MBD)",COUNTRY_INFO!$U$9:$U$1000="T1 (PZQ+ALB/MBD)"), "T1 (PZQ+ALB/MBD)", " ")</f>
        <v xml:space="preserve"> </v>
      </c>
      <c r="E448" s="289"/>
      <c r="F448" s="109"/>
      <c r="G448" s="56"/>
      <c r="H448" s="288"/>
      <c r="I448" s="288"/>
      <c r="J448" s="56"/>
      <c r="K448" s="11">
        <f t="shared" si="37"/>
        <v>0</v>
      </c>
      <c r="L448" s="56"/>
      <c r="M448" s="18"/>
      <c r="N448" s="59"/>
      <c r="O448" s="14">
        <f t="shared" si="38"/>
        <v>0</v>
      </c>
      <c r="P448" s="275" t="str">
        <f t="shared" si="39"/>
        <v xml:space="preserve"> </v>
      </c>
      <c r="Q448" s="230" t="str">
        <f t="shared" si="40"/>
        <v xml:space="preserve"> </v>
      </c>
      <c r="R448" s="275" t="str">
        <f t="shared" si="41"/>
        <v xml:space="preserve"> </v>
      </c>
      <c r="S448" s="230" t="str">
        <f t="shared" si="42"/>
        <v xml:space="preserve"> </v>
      </c>
    </row>
    <row r="449" spans="1:19" x14ac:dyDescent="0.2">
      <c r="A449" s="10" t="str">
        <f>IF(COUNTRY_INFO!A449=0," ",COUNTRY_INFO!A449)</f>
        <v>Ethiopia</v>
      </c>
      <c r="B449" s="10" t="str">
        <f>IF(COUNTRY_INFO!B449=0," ",COUNTRY_INFO!B449)</f>
        <v>Oromia Illu Aba bora</v>
      </c>
      <c r="C449" s="10" t="str">
        <f>IF(COUNTRY_INFO!C449=0," ",COUNTRY_INFO!C449)</f>
        <v>Halu</v>
      </c>
      <c r="D449" s="11" t="str">
        <f>IF(OR(COUNTRY_INFO!$T$9:$T$1000="T1 (PZQ+ALB/MBD)",COUNTRY_INFO!$U$9:$U$1000="T1 (PZQ+ALB/MBD)"), "T1 (PZQ+ALB/MBD)", " ")</f>
        <v xml:space="preserve"> </v>
      </c>
      <c r="E449" s="289"/>
      <c r="F449" s="109"/>
      <c r="G449" s="56"/>
      <c r="H449" s="288"/>
      <c r="I449" s="288"/>
      <c r="J449" s="56"/>
      <c r="K449" s="11">
        <f t="shared" si="37"/>
        <v>0</v>
      </c>
      <c r="L449" s="56"/>
      <c r="M449" s="18"/>
      <c r="N449" s="59"/>
      <c r="O449" s="14">
        <f t="shared" si="38"/>
        <v>0</v>
      </c>
      <c r="P449" s="275" t="str">
        <f t="shared" si="39"/>
        <v xml:space="preserve"> </v>
      </c>
      <c r="Q449" s="230" t="str">
        <f t="shared" si="40"/>
        <v xml:space="preserve"> </v>
      </c>
      <c r="R449" s="275" t="str">
        <f t="shared" si="41"/>
        <v xml:space="preserve"> </v>
      </c>
      <c r="S449" s="230" t="str">
        <f t="shared" si="42"/>
        <v xml:space="preserve"> </v>
      </c>
    </row>
    <row r="450" spans="1:19" x14ac:dyDescent="0.2">
      <c r="A450" s="10" t="str">
        <f>IF(COUNTRY_INFO!A450=0," ",COUNTRY_INFO!A450)</f>
        <v>Ethiopia</v>
      </c>
      <c r="B450" s="10" t="str">
        <f>IF(COUNTRY_INFO!B450=0," ",COUNTRY_INFO!B450)</f>
        <v>Oromia Illu Aba bora</v>
      </c>
      <c r="C450" s="10" t="str">
        <f>IF(COUNTRY_INFO!C450=0," ",COUNTRY_INFO!C450)</f>
        <v>Hurumu</v>
      </c>
      <c r="D450" s="11" t="str">
        <f>IF(OR(COUNTRY_INFO!$T$9:$T$1000="T1 (PZQ+ALB/MBD)",COUNTRY_INFO!$U$9:$U$1000="T1 (PZQ+ALB/MBD)"), "T1 (PZQ+ALB/MBD)", " ")</f>
        <v xml:space="preserve"> </v>
      </c>
      <c r="E450" s="289"/>
      <c r="F450" s="109"/>
      <c r="G450" s="56"/>
      <c r="H450" s="288"/>
      <c r="I450" s="288"/>
      <c r="J450" s="56"/>
      <c r="K450" s="11">
        <f t="shared" si="37"/>
        <v>0</v>
      </c>
      <c r="L450" s="56"/>
      <c r="M450" s="18"/>
      <c r="N450" s="59"/>
      <c r="O450" s="14">
        <f t="shared" si="38"/>
        <v>0</v>
      </c>
      <c r="P450" s="275" t="str">
        <f t="shared" si="39"/>
        <v xml:space="preserve"> </v>
      </c>
      <c r="Q450" s="230" t="str">
        <f t="shared" si="40"/>
        <v xml:space="preserve"> </v>
      </c>
      <c r="R450" s="275" t="str">
        <f t="shared" si="41"/>
        <v xml:space="preserve"> </v>
      </c>
      <c r="S450" s="230" t="str">
        <f t="shared" si="42"/>
        <v xml:space="preserve"> </v>
      </c>
    </row>
    <row r="451" spans="1:19" x14ac:dyDescent="0.2">
      <c r="A451" s="10" t="str">
        <f>IF(COUNTRY_INFO!A451=0," ",COUNTRY_INFO!A451)</f>
        <v>Ethiopia</v>
      </c>
      <c r="B451" s="10" t="str">
        <f>IF(COUNTRY_INFO!B451=0," ",COUNTRY_INFO!B451)</f>
        <v>Oromia Illu Aba bora</v>
      </c>
      <c r="C451" s="10" t="str">
        <f>IF(COUNTRY_INFO!C451=0," ",COUNTRY_INFO!C451)</f>
        <v>Metu</v>
      </c>
      <c r="D451" s="11" t="str">
        <f>IF(OR(COUNTRY_INFO!$T$9:$T$1000="T1 (PZQ+ALB/MBD)",COUNTRY_INFO!$U$9:$U$1000="T1 (PZQ+ALB/MBD)"), "T1 (PZQ+ALB/MBD)", " ")</f>
        <v xml:space="preserve"> </v>
      </c>
      <c r="E451" s="289"/>
      <c r="F451" s="109"/>
      <c r="G451" s="56"/>
      <c r="H451" s="288"/>
      <c r="I451" s="288"/>
      <c r="J451" s="56"/>
      <c r="K451" s="11">
        <f t="shared" si="37"/>
        <v>0</v>
      </c>
      <c r="L451" s="56"/>
      <c r="M451" s="18"/>
      <c r="N451" s="59"/>
      <c r="O451" s="14">
        <f t="shared" si="38"/>
        <v>0</v>
      </c>
      <c r="P451" s="275" t="str">
        <f t="shared" si="39"/>
        <v xml:space="preserve"> </v>
      </c>
      <c r="Q451" s="230" t="str">
        <f t="shared" si="40"/>
        <v xml:space="preserve"> </v>
      </c>
      <c r="R451" s="275" t="str">
        <f t="shared" si="41"/>
        <v xml:space="preserve"> </v>
      </c>
      <c r="S451" s="230" t="str">
        <f t="shared" si="42"/>
        <v xml:space="preserve"> </v>
      </c>
    </row>
    <row r="452" spans="1:19" x14ac:dyDescent="0.2">
      <c r="A452" s="10" t="str">
        <f>IF(COUNTRY_INFO!A452=0," ",COUNTRY_INFO!A452)</f>
        <v>Ethiopia</v>
      </c>
      <c r="B452" s="10" t="str">
        <f>IF(COUNTRY_INFO!B452=0," ",COUNTRY_INFO!B452)</f>
        <v>Oromia Illu Aba bora</v>
      </c>
      <c r="C452" s="10" t="str">
        <f>IF(COUNTRY_INFO!C452=0," ",COUNTRY_INFO!C452)</f>
        <v>Metu Town</v>
      </c>
      <c r="D452" s="11" t="str">
        <f>IF(OR(COUNTRY_INFO!$T$9:$T$1000="T1 (PZQ+ALB/MBD)",COUNTRY_INFO!$U$9:$U$1000="T1 (PZQ+ALB/MBD)"), "T1 (PZQ+ALB/MBD)", " ")</f>
        <v xml:space="preserve"> </v>
      </c>
      <c r="E452" s="289"/>
      <c r="F452" s="109"/>
      <c r="G452" s="56"/>
      <c r="H452" s="288"/>
      <c r="I452" s="288"/>
      <c r="J452" s="56"/>
      <c r="K452" s="11">
        <f t="shared" si="37"/>
        <v>0</v>
      </c>
      <c r="L452" s="56"/>
      <c r="M452" s="18"/>
      <c r="N452" s="59"/>
      <c r="O452" s="14">
        <f t="shared" si="38"/>
        <v>0</v>
      </c>
      <c r="P452" s="275" t="str">
        <f t="shared" si="39"/>
        <v xml:space="preserve"> </v>
      </c>
      <c r="Q452" s="230" t="str">
        <f t="shared" si="40"/>
        <v xml:space="preserve"> </v>
      </c>
      <c r="R452" s="275" t="str">
        <f t="shared" si="41"/>
        <v xml:space="preserve"> </v>
      </c>
      <c r="S452" s="230" t="str">
        <f t="shared" si="42"/>
        <v xml:space="preserve"> </v>
      </c>
    </row>
    <row r="453" spans="1:19" x14ac:dyDescent="0.2">
      <c r="A453" s="10" t="str">
        <f>IF(COUNTRY_INFO!A453=0," ",COUNTRY_INFO!A453)</f>
        <v>Ethiopia</v>
      </c>
      <c r="B453" s="10" t="str">
        <f>IF(COUNTRY_INFO!B453=0," ",COUNTRY_INFO!B453)</f>
        <v>Oromia Illu Aba bora</v>
      </c>
      <c r="C453" s="10" t="str">
        <f>IF(COUNTRY_INFO!C453=0," ",COUNTRY_INFO!C453)</f>
        <v>Nonno  sale</v>
      </c>
      <c r="D453" s="11" t="str">
        <f>IF(OR(COUNTRY_INFO!$T$9:$T$1000="T1 (PZQ+ALB/MBD)",COUNTRY_INFO!$U$9:$U$1000="T1 (PZQ+ALB/MBD)"), "T1 (PZQ+ALB/MBD)", " ")</f>
        <v xml:space="preserve"> </v>
      </c>
      <c r="E453" s="289"/>
      <c r="F453" s="109"/>
      <c r="G453" s="56"/>
      <c r="H453" s="288"/>
      <c r="I453" s="288"/>
      <c r="J453" s="56"/>
      <c r="K453" s="11">
        <f t="shared" si="37"/>
        <v>0</v>
      </c>
      <c r="L453" s="56"/>
      <c r="M453" s="18"/>
      <c r="N453" s="59"/>
      <c r="O453" s="14">
        <f t="shared" si="38"/>
        <v>0</v>
      </c>
      <c r="P453" s="275" t="str">
        <f t="shared" si="39"/>
        <v xml:space="preserve"> </v>
      </c>
      <c r="Q453" s="230" t="str">
        <f t="shared" si="40"/>
        <v xml:space="preserve"> </v>
      </c>
      <c r="R453" s="275" t="str">
        <f t="shared" si="41"/>
        <v xml:space="preserve"> </v>
      </c>
      <c r="S453" s="230" t="str">
        <f t="shared" si="42"/>
        <v xml:space="preserve"> </v>
      </c>
    </row>
    <row r="454" spans="1:19" x14ac:dyDescent="0.2">
      <c r="A454" s="10" t="str">
        <f>IF(COUNTRY_INFO!A454=0," ",COUNTRY_INFO!A454)</f>
        <v>Ethiopia</v>
      </c>
      <c r="B454" s="10" t="str">
        <f>IF(COUNTRY_INFO!B454=0," ",COUNTRY_INFO!B454)</f>
        <v>Oromia Illu Aba bora</v>
      </c>
      <c r="C454" s="10" t="str">
        <f>IF(COUNTRY_INFO!C454=0," ",COUNTRY_INFO!C454)</f>
        <v>Yayo</v>
      </c>
      <c r="D454" s="11" t="str">
        <f>IF(OR(COUNTRY_INFO!$T$9:$T$1000="T1 (PZQ+ALB/MBD)",COUNTRY_INFO!$U$9:$U$1000="T1 (PZQ+ALB/MBD)"), "T1 (PZQ+ALB/MBD)", " ")</f>
        <v xml:space="preserve"> </v>
      </c>
      <c r="E454" s="289"/>
      <c r="F454" s="109"/>
      <c r="G454" s="56"/>
      <c r="H454" s="288"/>
      <c r="I454" s="288"/>
      <c r="J454" s="56"/>
      <c r="K454" s="11">
        <f t="shared" si="37"/>
        <v>0</v>
      </c>
      <c r="L454" s="56"/>
      <c r="M454" s="18"/>
      <c r="N454" s="59"/>
      <c r="O454" s="14">
        <f t="shared" si="38"/>
        <v>0</v>
      </c>
      <c r="P454" s="275" t="str">
        <f t="shared" si="39"/>
        <v xml:space="preserve"> </v>
      </c>
      <c r="Q454" s="230" t="str">
        <f t="shared" si="40"/>
        <v xml:space="preserve"> </v>
      </c>
      <c r="R454" s="275" t="str">
        <f t="shared" si="41"/>
        <v xml:space="preserve"> </v>
      </c>
      <c r="S454" s="230" t="str">
        <f t="shared" si="42"/>
        <v xml:space="preserve"> </v>
      </c>
    </row>
    <row r="455" spans="1:19" x14ac:dyDescent="0.2">
      <c r="A455" s="10" t="str">
        <f>IF(COUNTRY_INFO!A455=0," ",COUNTRY_INFO!A455)</f>
        <v>Ethiopia</v>
      </c>
      <c r="B455" s="10" t="str">
        <f>IF(COUNTRY_INFO!B455=0," ",COUNTRY_INFO!B455)</f>
        <v>Oromia Jimma</v>
      </c>
      <c r="C455" s="10" t="str">
        <f>IF(COUNTRY_INFO!C455=0," ",COUNTRY_INFO!C455)</f>
        <v>Agaro Town</v>
      </c>
      <c r="D455" s="11" t="str">
        <f>IF(OR(COUNTRY_INFO!$T$9:$T$1000="T1 (PZQ+ALB/MBD)",COUNTRY_INFO!$U$9:$U$1000="T1 (PZQ+ALB/MBD)"), "T1 (PZQ+ALB/MBD)", " ")</f>
        <v xml:space="preserve"> </v>
      </c>
      <c r="E455" s="289"/>
      <c r="F455" s="109"/>
      <c r="G455" s="56"/>
      <c r="H455" s="288"/>
      <c r="I455" s="288"/>
      <c r="J455" s="56"/>
      <c r="K455" s="11">
        <f t="shared" si="37"/>
        <v>0</v>
      </c>
      <c r="L455" s="56"/>
      <c r="M455" s="18"/>
      <c r="N455" s="59"/>
      <c r="O455" s="14">
        <f t="shared" si="38"/>
        <v>0</v>
      </c>
      <c r="P455" s="275" t="str">
        <f t="shared" si="39"/>
        <v xml:space="preserve"> </v>
      </c>
      <c r="Q455" s="230" t="str">
        <f t="shared" si="40"/>
        <v xml:space="preserve"> </v>
      </c>
      <c r="R455" s="275" t="str">
        <f t="shared" si="41"/>
        <v xml:space="preserve"> </v>
      </c>
      <c r="S455" s="230" t="str">
        <f t="shared" si="42"/>
        <v xml:space="preserve"> </v>
      </c>
    </row>
    <row r="456" spans="1:19" x14ac:dyDescent="0.2">
      <c r="A456" s="10" t="str">
        <f>IF(COUNTRY_INFO!A456=0," ",COUNTRY_INFO!A456)</f>
        <v>Ethiopia</v>
      </c>
      <c r="B456" s="10" t="str">
        <f>IF(COUNTRY_INFO!B456=0," ",COUNTRY_INFO!B456)</f>
        <v>Oromia Jimma</v>
      </c>
      <c r="C456" s="10" t="str">
        <f>IF(COUNTRY_INFO!C456=0," ",COUNTRY_INFO!C456)</f>
        <v xml:space="preserve">Boter Tolay </v>
      </c>
      <c r="D456" s="11" t="str">
        <f>IF(OR(COUNTRY_INFO!$T$9:$T$1000="T1 (PZQ+ALB/MBD)",COUNTRY_INFO!$U$9:$U$1000="T1 (PZQ+ALB/MBD)"), "T1 (PZQ+ALB/MBD)", " ")</f>
        <v xml:space="preserve"> </v>
      </c>
      <c r="E456" s="289"/>
      <c r="F456" s="109"/>
      <c r="G456" s="56"/>
      <c r="H456" s="288"/>
      <c r="I456" s="288"/>
      <c r="J456" s="56"/>
      <c r="K456" s="11">
        <f t="shared" si="37"/>
        <v>0</v>
      </c>
      <c r="L456" s="56"/>
      <c r="M456" s="18"/>
      <c r="N456" s="59"/>
      <c r="O456" s="14">
        <f t="shared" si="38"/>
        <v>0</v>
      </c>
      <c r="P456" s="275" t="str">
        <f t="shared" si="39"/>
        <v xml:space="preserve"> </v>
      </c>
      <c r="Q456" s="230" t="str">
        <f t="shared" si="40"/>
        <v xml:space="preserve"> </v>
      </c>
      <c r="R456" s="275" t="str">
        <f t="shared" si="41"/>
        <v xml:space="preserve"> </v>
      </c>
      <c r="S456" s="230" t="str">
        <f t="shared" si="42"/>
        <v xml:space="preserve"> </v>
      </c>
    </row>
    <row r="457" spans="1:19" x14ac:dyDescent="0.2">
      <c r="A457" s="10" t="str">
        <f>IF(COUNTRY_INFO!A457=0," ",COUNTRY_INFO!A457)</f>
        <v>Ethiopia</v>
      </c>
      <c r="B457" s="10" t="str">
        <f>IF(COUNTRY_INFO!B457=0," ",COUNTRY_INFO!B457)</f>
        <v>Oromia Jimma</v>
      </c>
      <c r="C457" s="10" t="str">
        <f>IF(COUNTRY_INFO!C457=0," ",COUNTRY_INFO!C457)</f>
        <v>Chora Boter</v>
      </c>
      <c r="D457" s="11" t="str">
        <f>IF(OR(COUNTRY_INFO!$T$9:$T$1000="T1 (PZQ+ALB/MBD)",COUNTRY_INFO!$U$9:$U$1000="T1 (PZQ+ALB/MBD)"), "T1 (PZQ+ALB/MBD)", " ")</f>
        <v xml:space="preserve"> </v>
      </c>
      <c r="E457" s="289"/>
      <c r="F457" s="109"/>
      <c r="G457" s="56"/>
      <c r="H457" s="288"/>
      <c r="I457" s="288"/>
      <c r="J457" s="56"/>
      <c r="K457" s="11">
        <f t="shared" si="37"/>
        <v>0</v>
      </c>
      <c r="L457" s="56"/>
      <c r="M457" s="18"/>
      <c r="N457" s="59"/>
      <c r="O457" s="14">
        <f t="shared" si="38"/>
        <v>0</v>
      </c>
      <c r="P457" s="275" t="str">
        <f t="shared" si="39"/>
        <v xml:space="preserve"> </v>
      </c>
      <c r="Q457" s="230" t="str">
        <f t="shared" si="40"/>
        <v xml:space="preserve"> </v>
      </c>
      <c r="R457" s="275" t="str">
        <f t="shared" si="41"/>
        <v xml:space="preserve"> </v>
      </c>
      <c r="S457" s="230" t="str">
        <f t="shared" si="42"/>
        <v xml:space="preserve"> </v>
      </c>
    </row>
    <row r="458" spans="1:19" x14ac:dyDescent="0.2">
      <c r="A458" s="10" t="str">
        <f>IF(COUNTRY_INFO!A458=0," ",COUNTRY_INFO!A458)</f>
        <v>Ethiopia</v>
      </c>
      <c r="B458" s="10" t="str">
        <f>IF(COUNTRY_INFO!B458=0," ",COUNTRY_INFO!B458)</f>
        <v>Oromia Jimma</v>
      </c>
      <c r="C458" s="10" t="str">
        <f>IF(COUNTRY_INFO!C458=0," ",COUNTRY_INFO!C458)</f>
        <v>Dedo</v>
      </c>
      <c r="D458" s="11" t="str">
        <f>IF(OR(COUNTRY_INFO!$T$9:$T$1000="T1 (PZQ+ALB/MBD)",COUNTRY_INFO!$U$9:$U$1000="T1 (PZQ+ALB/MBD)"), "T1 (PZQ+ALB/MBD)", " ")</f>
        <v xml:space="preserve"> </v>
      </c>
      <c r="E458" s="289"/>
      <c r="F458" s="109"/>
      <c r="G458" s="56"/>
      <c r="H458" s="288"/>
      <c r="I458" s="288"/>
      <c r="J458" s="56"/>
      <c r="K458" s="11">
        <f t="shared" ref="K458:K521" si="43">MAX(H458:I458)+G458+J458</f>
        <v>0</v>
      </c>
      <c r="L458" s="56"/>
      <c r="M458" s="18"/>
      <c r="N458" s="59"/>
      <c r="O458" s="14">
        <f t="shared" ref="O458:O521" si="44">SUM(L458:N458)</f>
        <v>0</v>
      </c>
      <c r="P458" s="275" t="str">
        <f t="shared" ref="P458:P521" si="45">IF(G458&lt;&gt;0, IF(L458/G458*100=0, "-", L458/G458*100), " ")</f>
        <v xml:space="preserve"> </v>
      </c>
      <c r="Q458" s="230" t="str">
        <f t="shared" ref="Q458:Q521" si="46">IF(OR(I458&lt;&gt;0,H458&lt;&gt;0), IF(M458/MAX(H458,I458)*100=0, "-", M458/MAX(H458,I458)*100), " ")</f>
        <v xml:space="preserve"> </v>
      </c>
      <c r="R458" s="275" t="str">
        <f t="shared" ref="R458:R521" si="47">IF(J458&lt;&gt;0, IF(N458/J458*100=0, "-", N458/J458*100), " ")</f>
        <v xml:space="preserve"> </v>
      </c>
      <c r="S458" s="230" t="str">
        <f t="shared" ref="S458:S521" si="48">IF(K458&lt;&gt;0, IF(O458/K458*100=0, "-", O458/K458*100), " ")</f>
        <v xml:space="preserve"> </v>
      </c>
    </row>
    <row r="459" spans="1:19" x14ac:dyDescent="0.2">
      <c r="A459" s="10" t="str">
        <f>IF(COUNTRY_INFO!A459=0," ",COUNTRY_INFO!A459)</f>
        <v>Ethiopia</v>
      </c>
      <c r="B459" s="10" t="str">
        <f>IF(COUNTRY_INFO!B459=0," ",COUNTRY_INFO!B459)</f>
        <v>Oromia Jimma</v>
      </c>
      <c r="C459" s="10" t="str">
        <f>IF(COUNTRY_INFO!C459=0," ",COUNTRY_INFO!C459)</f>
        <v>Gera</v>
      </c>
      <c r="D459" s="11" t="str">
        <f>IF(OR(COUNTRY_INFO!$T$9:$T$1000="T1 (PZQ+ALB/MBD)",COUNTRY_INFO!$U$9:$U$1000="T1 (PZQ+ALB/MBD)"), "T1 (PZQ+ALB/MBD)", " ")</f>
        <v xml:space="preserve"> </v>
      </c>
      <c r="E459" s="289"/>
      <c r="F459" s="109"/>
      <c r="G459" s="56"/>
      <c r="H459" s="288"/>
      <c r="I459" s="288"/>
      <c r="J459" s="56"/>
      <c r="K459" s="11">
        <f t="shared" si="43"/>
        <v>0</v>
      </c>
      <c r="L459" s="56"/>
      <c r="M459" s="18"/>
      <c r="N459" s="59"/>
      <c r="O459" s="14">
        <f t="shared" si="44"/>
        <v>0</v>
      </c>
      <c r="P459" s="275" t="str">
        <f t="shared" si="45"/>
        <v xml:space="preserve"> </v>
      </c>
      <c r="Q459" s="230" t="str">
        <f t="shared" si="46"/>
        <v xml:space="preserve"> </v>
      </c>
      <c r="R459" s="275" t="str">
        <f t="shared" si="47"/>
        <v xml:space="preserve"> </v>
      </c>
      <c r="S459" s="230" t="str">
        <f t="shared" si="48"/>
        <v xml:space="preserve"> </v>
      </c>
    </row>
    <row r="460" spans="1:19" x14ac:dyDescent="0.2">
      <c r="A460" s="10" t="str">
        <f>IF(COUNTRY_INFO!A460=0," ",COUNTRY_INFO!A460)</f>
        <v>Ethiopia</v>
      </c>
      <c r="B460" s="10" t="str">
        <f>IF(COUNTRY_INFO!B460=0," ",COUNTRY_INFO!B460)</f>
        <v>Oromia Jimma</v>
      </c>
      <c r="C460" s="10" t="str">
        <f>IF(COUNTRY_INFO!C460=0," ",COUNTRY_INFO!C460)</f>
        <v>Gomma</v>
      </c>
      <c r="D460" s="11" t="str">
        <f>IF(OR(COUNTRY_INFO!$T$9:$T$1000="T1 (PZQ+ALB/MBD)",COUNTRY_INFO!$U$9:$U$1000="T1 (PZQ+ALB/MBD)"), "T1 (PZQ+ALB/MBD)", " ")</f>
        <v>T1 (PZQ+ALB/MBD)</v>
      </c>
      <c r="E460" s="289" t="s">
        <v>1192</v>
      </c>
      <c r="F460" s="300">
        <f>'T2'!E460</f>
        <v>0</v>
      </c>
      <c r="G460" s="56"/>
      <c r="H460" s="288">
        <v>84933</v>
      </c>
      <c r="I460" s="288">
        <v>84933</v>
      </c>
      <c r="J460" s="56"/>
      <c r="K460" s="11">
        <f t="shared" si="43"/>
        <v>84933</v>
      </c>
      <c r="L460" s="56"/>
      <c r="M460" s="18">
        <v>79877</v>
      </c>
      <c r="N460" s="59"/>
      <c r="O460" s="14">
        <f t="shared" si="44"/>
        <v>79877</v>
      </c>
      <c r="P460" s="275" t="str">
        <f t="shared" si="45"/>
        <v xml:space="preserve"> </v>
      </c>
      <c r="Q460" s="293">
        <f t="shared" si="46"/>
        <v>94.04707239824333</v>
      </c>
      <c r="R460" s="275" t="str">
        <f t="shared" si="47"/>
        <v xml:space="preserve"> </v>
      </c>
      <c r="S460" s="293">
        <f t="shared" si="48"/>
        <v>94.04707239824333</v>
      </c>
    </row>
    <row r="461" spans="1:19" x14ac:dyDescent="0.2">
      <c r="A461" s="10" t="str">
        <f>IF(COUNTRY_INFO!A461=0," ",COUNTRY_INFO!A461)</f>
        <v>Ethiopia</v>
      </c>
      <c r="B461" s="10" t="str">
        <f>IF(COUNTRY_INFO!B461=0," ",COUNTRY_INFO!B461)</f>
        <v>Oromia Jimma</v>
      </c>
      <c r="C461" s="10" t="str">
        <f>IF(COUNTRY_INFO!C461=0," ",COUNTRY_INFO!C461)</f>
        <v>Gumay</v>
      </c>
      <c r="D461" s="11" t="str">
        <f>IF(OR(COUNTRY_INFO!$T$9:$T$1000="T1 (PZQ+ALB/MBD)",COUNTRY_INFO!$U$9:$U$1000="T1 (PZQ+ALB/MBD)"), "T1 (PZQ+ALB/MBD)", " ")</f>
        <v xml:space="preserve"> </v>
      </c>
      <c r="E461" s="289"/>
      <c r="F461" s="109"/>
      <c r="G461" s="56"/>
      <c r="H461" s="288"/>
      <c r="I461" s="288"/>
      <c r="J461" s="56"/>
      <c r="K461" s="11">
        <f t="shared" si="43"/>
        <v>0</v>
      </c>
      <c r="L461" s="56"/>
      <c r="M461" s="18"/>
      <c r="N461" s="59"/>
      <c r="O461" s="14">
        <f t="shared" si="44"/>
        <v>0</v>
      </c>
      <c r="P461" s="275" t="str">
        <f t="shared" si="45"/>
        <v xml:space="preserve"> </v>
      </c>
      <c r="Q461" s="230" t="str">
        <f t="shared" si="46"/>
        <v xml:space="preserve"> </v>
      </c>
      <c r="R461" s="275" t="str">
        <f t="shared" si="47"/>
        <v xml:space="preserve"> </v>
      </c>
      <c r="S461" s="230" t="str">
        <f t="shared" si="48"/>
        <v xml:space="preserve"> </v>
      </c>
    </row>
    <row r="462" spans="1:19" x14ac:dyDescent="0.2">
      <c r="A462" s="10" t="str">
        <f>IF(COUNTRY_INFO!A462=0," ",COUNTRY_INFO!A462)</f>
        <v>Ethiopia</v>
      </c>
      <c r="B462" s="10" t="str">
        <f>IF(COUNTRY_INFO!B462=0," ",COUNTRY_INFO!B462)</f>
        <v>Oromia Jimma</v>
      </c>
      <c r="C462" s="10" t="str">
        <f>IF(COUNTRY_INFO!C462=0," ",COUNTRY_INFO!C462)</f>
        <v>Jimma Town</v>
      </c>
      <c r="D462" s="11" t="str">
        <f>IF(OR(COUNTRY_INFO!$T$9:$T$1000="T1 (PZQ+ALB/MBD)",COUNTRY_INFO!$U$9:$U$1000="T1 (PZQ+ALB/MBD)"), "T1 (PZQ+ALB/MBD)", " ")</f>
        <v>T1 (PZQ+ALB/MBD)</v>
      </c>
      <c r="E462" s="289" t="s">
        <v>1192</v>
      </c>
      <c r="F462" s="300">
        <f>'T2'!E462</f>
        <v>0</v>
      </c>
      <c r="G462" s="56"/>
      <c r="H462" s="288">
        <v>54032</v>
      </c>
      <c r="I462" s="288">
        <v>54032</v>
      </c>
      <c r="J462" s="56"/>
      <c r="K462" s="11">
        <f t="shared" si="43"/>
        <v>54032</v>
      </c>
      <c r="L462" s="56"/>
      <c r="M462" s="18">
        <v>51443</v>
      </c>
      <c r="N462" s="59"/>
      <c r="O462" s="14">
        <f t="shared" si="44"/>
        <v>51443</v>
      </c>
      <c r="P462" s="275" t="str">
        <f t="shared" si="45"/>
        <v xml:space="preserve"> </v>
      </c>
      <c r="Q462" s="293">
        <f t="shared" si="46"/>
        <v>95.208395025170262</v>
      </c>
      <c r="R462" s="275" t="str">
        <f t="shared" si="47"/>
        <v xml:space="preserve"> </v>
      </c>
      <c r="S462" s="293">
        <f t="shared" si="48"/>
        <v>95.208395025170262</v>
      </c>
    </row>
    <row r="463" spans="1:19" x14ac:dyDescent="0.2">
      <c r="A463" s="10" t="str">
        <f>IF(COUNTRY_INFO!A463=0," ",COUNTRY_INFO!A463)</f>
        <v>Ethiopia</v>
      </c>
      <c r="B463" s="10" t="str">
        <f>IF(COUNTRY_INFO!B463=0," ",COUNTRY_INFO!B463)</f>
        <v>Oromia Jimma</v>
      </c>
      <c r="C463" s="10" t="str">
        <f>IF(COUNTRY_INFO!C463=0," ",COUNTRY_INFO!C463)</f>
        <v>Kersa</v>
      </c>
      <c r="D463" s="11" t="str">
        <f>IF(OR(COUNTRY_INFO!$T$9:$T$1000="T1 (PZQ+ALB/MBD)",COUNTRY_INFO!$U$9:$U$1000="T1 (PZQ+ALB/MBD)"), "T1 (PZQ+ALB/MBD)", " ")</f>
        <v>T1 (PZQ+ALB/MBD)</v>
      </c>
      <c r="E463" s="289" t="s">
        <v>1192</v>
      </c>
      <c r="F463" s="300">
        <f>'T2'!E463</f>
        <v>0</v>
      </c>
      <c r="G463" s="56"/>
      <c r="H463" s="288">
        <v>65713</v>
      </c>
      <c r="I463" s="288">
        <v>65713</v>
      </c>
      <c r="J463" s="56"/>
      <c r="K463" s="11">
        <f t="shared" si="43"/>
        <v>65713</v>
      </c>
      <c r="L463" s="56"/>
      <c r="M463" s="18">
        <v>61315</v>
      </c>
      <c r="N463" s="59"/>
      <c r="O463" s="14">
        <f t="shared" si="44"/>
        <v>61315</v>
      </c>
      <c r="P463" s="275" t="str">
        <f t="shared" si="45"/>
        <v xml:space="preserve"> </v>
      </c>
      <c r="Q463" s="293">
        <f t="shared" si="46"/>
        <v>93.307260359441813</v>
      </c>
      <c r="R463" s="275" t="str">
        <f t="shared" si="47"/>
        <v xml:space="preserve"> </v>
      </c>
      <c r="S463" s="293">
        <f t="shared" si="48"/>
        <v>93.307260359441813</v>
      </c>
    </row>
    <row r="464" spans="1:19" x14ac:dyDescent="0.2">
      <c r="A464" s="10" t="str">
        <f>IF(COUNTRY_INFO!A464=0," ",COUNTRY_INFO!A464)</f>
        <v>Ethiopia</v>
      </c>
      <c r="B464" s="10" t="str">
        <f>IF(COUNTRY_INFO!B464=0," ",COUNTRY_INFO!B464)</f>
        <v>Oromia Jimma</v>
      </c>
      <c r="C464" s="10" t="str">
        <f>IF(COUNTRY_INFO!C464=0," ",COUNTRY_INFO!C464)</f>
        <v>Limu Kossa</v>
      </c>
      <c r="D464" s="11" t="str">
        <f>IF(OR(COUNTRY_INFO!$T$9:$T$1000="T1 (PZQ+ALB/MBD)",COUNTRY_INFO!$U$9:$U$1000="T1 (PZQ+ALB/MBD)"), "T1 (PZQ+ALB/MBD)", " ")</f>
        <v xml:space="preserve"> </v>
      </c>
      <c r="E464" s="289"/>
      <c r="F464" s="109"/>
      <c r="G464" s="56"/>
      <c r="H464" s="288"/>
      <c r="I464" s="288"/>
      <c r="J464" s="56"/>
      <c r="K464" s="11">
        <f t="shared" si="43"/>
        <v>0</v>
      </c>
      <c r="L464" s="56"/>
      <c r="M464" s="18"/>
      <c r="N464" s="59"/>
      <c r="O464" s="14">
        <f t="shared" si="44"/>
        <v>0</v>
      </c>
      <c r="P464" s="275" t="str">
        <f t="shared" si="45"/>
        <v xml:space="preserve"> </v>
      </c>
      <c r="Q464" s="230" t="str">
        <f t="shared" si="46"/>
        <v xml:space="preserve"> </v>
      </c>
      <c r="R464" s="275" t="str">
        <f t="shared" si="47"/>
        <v xml:space="preserve"> </v>
      </c>
      <c r="S464" s="230" t="str">
        <f t="shared" si="48"/>
        <v xml:space="preserve"> </v>
      </c>
    </row>
    <row r="465" spans="1:19" x14ac:dyDescent="0.2">
      <c r="A465" s="10" t="str">
        <f>IF(COUNTRY_INFO!A465=0," ",COUNTRY_INFO!A465)</f>
        <v>Ethiopia</v>
      </c>
      <c r="B465" s="10" t="str">
        <f>IF(COUNTRY_INFO!B465=0," ",COUNTRY_INFO!B465)</f>
        <v>Oromia Jimma</v>
      </c>
      <c r="C465" s="10" t="str">
        <f>IF(COUNTRY_INFO!C465=0," ",COUNTRY_INFO!C465)</f>
        <v>Limu Seka</v>
      </c>
      <c r="D465" s="11" t="str">
        <f>IF(OR(COUNTRY_INFO!$T$9:$T$1000="T1 (PZQ+ALB/MBD)",COUNTRY_INFO!$U$9:$U$1000="T1 (PZQ+ALB/MBD)"), "T1 (PZQ+ALB/MBD)", " ")</f>
        <v xml:space="preserve"> </v>
      </c>
      <c r="E465" s="289"/>
      <c r="F465" s="109"/>
      <c r="G465" s="56"/>
      <c r="H465" s="288"/>
      <c r="I465" s="288"/>
      <c r="J465" s="56"/>
      <c r="K465" s="11">
        <f t="shared" si="43"/>
        <v>0</v>
      </c>
      <c r="L465" s="56"/>
      <c r="M465" s="18"/>
      <c r="N465" s="59"/>
      <c r="O465" s="14">
        <f t="shared" si="44"/>
        <v>0</v>
      </c>
      <c r="P465" s="275" t="str">
        <f t="shared" si="45"/>
        <v xml:space="preserve"> </v>
      </c>
      <c r="Q465" s="230" t="str">
        <f t="shared" si="46"/>
        <v xml:space="preserve"> </v>
      </c>
      <c r="R465" s="275" t="str">
        <f t="shared" si="47"/>
        <v xml:space="preserve"> </v>
      </c>
      <c r="S465" s="230" t="str">
        <f t="shared" si="48"/>
        <v xml:space="preserve"> </v>
      </c>
    </row>
    <row r="466" spans="1:19" x14ac:dyDescent="0.2">
      <c r="A466" s="10" t="str">
        <f>IF(COUNTRY_INFO!A466=0," ",COUNTRY_INFO!A466)</f>
        <v>Ethiopia</v>
      </c>
      <c r="B466" s="10" t="str">
        <f>IF(COUNTRY_INFO!B466=0," ",COUNTRY_INFO!B466)</f>
        <v>Oromia Jimma</v>
      </c>
      <c r="C466" s="10" t="str">
        <f>IF(COUNTRY_INFO!C466=0," ",COUNTRY_INFO!C466)</f>
        <v>Mancho</v>
      </c>
      <c r="D466" s="11" t="str">
        <f>IF(OR(COUNTRY_INFO!$T$9:$T$1000="T1 (PZQ+ALB/MBD)",COUNTRY_INFO!$U$9:$U$1000="T1 (PZQ+ALB/MBD)"), "T1 (PZQ+ALB/MBD)", " ")</f>
        <v xml:space="preserve"> </v>
      </c>
      <c r="E466" s="289"/>
      <c r="F466" s="109"/>
      <c r="G466" s="56"/>
      <c r="H466" s="288"/>
      <c r="I466" s="288"/>
      <c r="J466" s="56"/>
      <c r="K466" s="11">
        <f t="shared" si="43"/>
        <v>0</v>
      </c>
      <c r="L466" s="56"/>
      <c r="M466" s="18"/>
      <c r="N466" s="59"/>
      <c r="O466" s="14">
        <f t="shared" si="44"/>
        <v>0</v>
      </c>
      <c r="P466" s="275" t="str">
        <f t="shared" si="45"/>
        <v xml:space="preserve"> </v>
      </c>
      <c r="Q466" s="230" t="str">
        <f t="shared" si="46"/>
        <v xml:space="preserve"> </v>
      </c>
      <c r="R466" s="275" t="str">
        <f t="shared" si="47"/>
        <v xml:space="preserve"> </v>
      </c>
      <c r="S466" s="230" t="str">
        <f t="shared" si="48"/>
        <v xml:space="preserve"> </v>
      </c>
    </row>
    <row r="467" spans="1:19" x14ac:dyDescent="0.2">
      <c r="A467" s="10" t="str">
        <f>IF(COUNTRY_INFO!A467=0," ",COUNTRY_INFO!A467)</f>
        <v>Ethiopia</v>
      </c>
      <c r="B467" s="10" t="str">
        <f>IF(COUNTRY_INFO!B467=0," ",COUNTRY_INFO!B467)</f>
        <v>Oromia Jimma</v>
      </c>
      <c r="C467" s="10" t="str">
        <f>IF(COUNTRY_INFO!C467=0," ",COUNTRY_INFO!C467)</f>
        <v>Manna</v>
      </c>
      <c r="D467" s="11" t="str">
        <f>IF(OR(COUNTRY_INFO!$T$9:$T$1000="T1 (PZQ+ALB/MBD)",COUNTRY_INFO!$U$9:$U$1000="T1 (PZQ+ALB/MBD)"), "T1 (PZQ+ALB/MBD)", " ")</f>
        <v xml:space="preserve"> </v>
      </c>
      <c r="E467" s="289"/>
      <c r="F467" s="109"/>
      <c r="G467" s="56"/>
      <c r="H467" s="288"/>
      <c r="I467" s="288"/>
      <c r="J467" s="56"/>
      <c r="K467" s="11">
        <f t="shared" si="43"/>
        <v>0</v>
      </c>
      <c r="L467" s="56"/>
      <c r="M467" s="18"/>
      <c r="N467" s="59"/>
      <c r="O467" s="14">
        <f t="shared" si="44"/>
        <v>0</v>
      </c>
      <c r="P467" s="275" t="str">
        <f t="shared" si="45"/>
        <v xml:space="preserve"> </v>
      </c>
      <c r="Q467" s="230" t="str">
        <f t="shared" si="46"/>
        <v xml:space="preserve"> </v>
      </c>
      <c r="R467" s="275" t="str">
        <f t="shared" si="47"/>
        <v xml:space="preserve"> </v>
      </c>
      <c r="S467" s="230" t="str">
        <f t="shared" si="48"/>
        <v xml:space="preserve"> </v>
      </c>
    </row>
    <row r="468" spans="1:19" x14ac:dyDescent="0.2">
      <c r="A468" s="10" t="str">
        <f>IF(COUNTRY_INFO!A468=0," ",COUNTRY_INFO!A468)</f>
        <v>Ethiopia</v>
      </c>
      <c r="B468" s="10" t="str">
        <f>IF(COUNTRY_INFO!B468=0," ",COUNTRY_INFO!B468)</f>
        <v>Oromia Jimma</v>
      </c>
      <c r="C468" s="10" t="str">
        <f>IF(COUNTRY_INFO!C468=0," ",COUNTRY_INFO!C468)</f>
        <v>Nono Benja</v>
      </c>
      <c r="D468" s="11" t="str">
        <f>IF(OR(COUNTRY_INFO!$T$9:$T$1000="T1 (PZQ+ALB/MBD)",COUNTRY_INFO!$U$9:$U$1000="T1 (PZQ+ALB/MBD)"), "T1 (PZQ+ALB/MBD)", " ")</f>
        <v xml:space="preserve"> </v>
      </c>
      <c r="E468" s="289"/>
      <c r="F468" s="109"/>
      <c r="G468" s="56"/>
      <c r="H468" s="288"/>
      <c r="I468" s="288"/>
      <c r="J468" s="56"/>
      <c r="K468" s="11">
        <f t="shared" si="43"/>
        <v>0</v>
      </c>
      <c r="L468" s="56"/>
      <c r="M468" s="18"/>
      <c r="N468" s="59"/>
      <c r="O468" s="14">
        <f t="shared" si="44"/>
        <v>0</v>
      </c>
      <c r="P468" s="275" t="str">
        <f t="shared" si="45"/>
        <v xml:space="preserve"> </v>
      </c>
      <c r="Q468" s="230" t="str">
        <f t="shared" si="46"/>
        <v xml:space="preserve"> </v>
      </c>
      <c r="R468" s="275" t="str">
        <f t="shared" si="47"/>
        <v xml:space="preserve"> </v>
      </c>
      <c r="S468" s="230" t="str">
        <f t="shared" si="48"/>
        <v xml:space="preserve"> </v>
      </c>
    </row>
    <row r="469" spans="1:19" x14ac:dyDescent="0.2">
      <c r="A469" s="10" t="str">
        <f>IF(COUNTRY_INFO!A469=0," ",COUNTRY_INFO!A469)</f>
        <v>Ethiopia</v>
      </c>
      <c r="B469" s="10" t="str">
        <f>IF(COUNTRY_INFO!B469=0," ",COUNTRY_INFO!B469)</f>
        <v>Oromia Jimma</v>
      </c>
      <c r="C469" s="10" t="str">
        <f>IF(COUNTRY_INFO!C469=0," ",COUNTRY_INFO!C469)</f>
        <v xml:space="preserve">Omo Beyam </v>
      </c>
      <c r="D469" s="11" t="str">
        <f>IF(OR(COUNTRY_INFO!$T$9:$T$1000="T1 (PZQ+ALB/MBD)",COUNTRY_INFO!$U$9:$U$1000="T1 (PZQ+ALB/MBD)"), "T1 (PZQ+ALB/MBD)", " ")</f>
        <v xml:space="preserve"> </v>
      </c>
      <c r="E469" s="289"/>
      <c r="F469" s="109"/>
      <c r="G469" s="56"/>
      <c r="H469" s="288"/>
      <c r="I469" s="288"/>
      <c r="J469" s="56"/>
      <c r="K469" s="11">
        <f t="shared" si="43"/>
        <v>0</v>
      </c>
      <c r="L469" s="56"/>
      <c r="M469" s="18"/>
      <c r="N469" s="59"/>
      <c r="O469" s="14">
        <f t="shared" si="44"/>
        <v>0</v>
      </c>
      <c r="P469" s="275" t="str">
        <f t="shared" si="45"/>
        <v xml:space="preserve"> </v>
      </c>
      <c r="Q469" s="230" t="str">
        <f t="shared" si="46"/>
        <v xml:space="preserve"> </v>
      </c>
      <c r="R469" s="275" t="str">
        <f t="shared" si="47"/>
        <v xml:space="preserve"> </v>
      </c>
      <c r="S469" s="230" t="str">
        <f t="shared" si="48"/>
        <v xml:space="preserve"> </v>
      </c>
    </row>
    <row r="470" spans="1:19" x14ac:dyDescent="0.2">
      <c r="A470" s="10" t="str">
        <f>IF(COUNTRY_INFO!A470=0," ",COUNTRY_INFO!A470)</f>
        <v>Ethiopia</v>
      </c>
      <c r="B470" s="10" t="str">
        <f>IF(COUNTRY_INFO!B470=0," ",COUNTRY_INFO!B470)</f>
        <v>Oromia Jimma</v>
      </c>
      <c r="C470" s="10" t="str">
        <f>IF(COUNTRY_INFO!C470=0," ",COUNTRY_INFO!C470)</f>
        <v>Omo Nada</v>
      </c>
      <c r="D470" s="11" t="str">
        <f>IF(OR(COUNTRY_INFO!$T$9:$T$1000="T1 (PZQ+ALB/MBD)",COUNTRY_INFO!$U$9:$U$1000="T1 (PZQ+ALB/MBD)"), "T1 (PZQ+ALB/MBD)", " ")</f>
        <v>T1 (PZQ+ALB/MBD)</v>
      </c>
      <c r="E470" s="289" t="s">
        <v>1192</v>
      </c>
      <c r="F470" s="300">
        <f>'T2'!E470</f>
        <v>0</v>
      </c>
      <c r="G470" s="56"/>
      <c r="H470" s="288">
        <v>63675</v>
      </c>
      <c r="I470" s="288">
        <v>63675</v>
      </c>
      <c r="J470" s="56"/>
      <c r="K470" s="11">
        <f t="shared" si="43"/>
        <v>63675</v>
      </c>
      <c r="L470" s="56"/>
      <c r="M470" s="18">
        <v>57476</v>
      </c>
      <c r="N470" s="59"/>
      <c r="O470" s="14">
        <f t="shared" si="44"/>
        <v>57476</v>
      </c>
      <c r="P470" s="275" t="str">
        <f t="shared" si="45"/>
        <v xml:space="preserve"> </v>
      </c>
      <c r="Q470" s="293">
        <f t="shared" si="46"/>
        <v>90.264625049077338</v>
      </c>
      <c r="R470" s="275" t="str">
        <f t="shared" si="47"/>
        <v xml:space="preserve"> </v>
      </c>
      <c r="S470" s="293">
        <f t="shared" si="48"/>
        <v>90.264625049077338</v>
      </c>
    </row>
    <row r="471" spans="1:19" x14ac:dyDescent="0.2">
      <c r="A471" s="10" t="str">
        <f>IF(COUNTRY_INFO!A471=0," ",COUNTRY_INFO!A471)</f>
        <v>Ethiopia</v>
      </c>
      <c r="B471" s="10" t="str">
        <f>IF(COUNTRY_INFO!B471=0," ",COUNTRY_INFO!B471)</f>
        <v>Oromia Jimma</v>
      </c>
      <c r="C471" s="10" t="str">
        <f>IF(COUNTRY_INFO!C471=0," ",COUNTRY_INFO!C471)</f>
        <v>Seka Chokorsa</v>
      </c>
      <c r="D471" s="11" t="str">
        <f>IF(OR(COUNTRY_INFO!$T$9:$T$1000="T1 (PZQ+ALB/MBD)",COUNTRY_INFO!$U$9:$U$1000="T1 (PZQ+ALB/MBD)"), "T1 (PZQ+ALB/MBD)", " ")</f>
        <v>T1 (PZQ+ALB/MBD)</v>
      </c>
      <c r="E471" s="289" t="s">
        <v>1192</v>
      </c>
      <c r="F471" s="300">
        <f>'T2'!E471</f>
        <v>0</v>
      </c>
      <c r="G471" s="56"/>
      <c r="H471" s="288">
        <v>82691</v>
      </c>
      <c r="I471" s="288">
        <v>82691</v>
      </c>
      <c r="J471" s="56"/>
      <c r="K471" s="11">
        <f t="shared" si="43"/>
        <v>82691</v>
      </c>
      <c r="L471" s="56"/>
      <c r="M471" s="18">
        <v>76181</v>
      </c>
      <c r="N471" s="59"/>
      <c r="O471" s="14">
        <f t="shared" si="44"/>
        <v>76181</v>
      </c>
      <c r="P471" s="275" t="str">
        <f t="shared" si="45"/>
        <v xml:space="preserve"> </v>
      </c>
      <c r="Q471" s="293">
        <f t="shared" si="46"/>
        <v>92.127317362228055</v>
      </c>
      <c r="R471" s="275" t="str">
        <f t="shared" si="47"/>
        <v xml:space="preserve"> </v>
      </c>
      <c r="S471" s="293">
        <f t="shared" si="48"/>
        <v>92.127317362228055</v>
      </c>
    </row>
    <row r="472" spans="1:19" x14ac:dyDescent="0.2">
      <c r="A472" s="10" t="str">
        <f>IF(COUNTRY_INFO!A472=0," ",COUNTRY_INFO!A472)</f>
        <v>Ethiopia</v>
      </c>
      <c r="B472" s="10" t="str">
        <f>IF(COUNTRY_INFO!B472=0," ",COUNTRY_INFO!B472)</f>
        <v>Oromia Jimma</v>
      </c>
      <c r="C472" s="10" t="str">
        <f>IF(COUNTRY_INFO!C472=0," ",COUNTRY_INFO!C472)</f>
        <v>Setema</v>
      </c>
      <c r="D472" s="11" t="str">
        <f>IF(OR(COUNTRY_INFO!$T$9:$T$1000="T1 (PZQ+ALB/MBD)",COUNTRY_INFO!$U$9:$U$1000="T1 (PZQ+ALB/MBD)"), "T1 (PZQ+ALB/MBD)", " ")</f>
        <v xml:space="preserve"> </v>
      </c>
      <c r="E472" s="289"/>
      <c r="F472" s="109"/>
      <c r="G472" s="56"/>
      <c r="H472" s="288"/>
      <c r="I472" s="288"/>
      <c r="J472" s="56"/>
      <c r="K472" s="11">
        <f t="shared" si="43"/>
        <v>0</v>
      </c>
      <c r="L472" s="56"/>
      <c r="M472" s="18"/>
      <c r="N472" s="59"/>
      <c r="O472" s="14">
        <f t="shared" si="44"/>
        <v>0</v>
      </c>
      <c r="P472" s="275" t="str">
        <f t="shared" si="45"/>
        <v xml:space="preserve"> </v>
      </c>
      <c r="Q472" s="230" t="str">
        <f t="shared" si="46"/>
        <v xml:space="preserve"> </v>
      </c>
      <c r="R472" s="275" t="str">
        <f t="shared" si="47"/>
        <v xml:space="preserve"> </v>
      </c>
      <c r="S472" s="230" t="str">
        <f t="shared" si="48"/>
        <v xml:space="preserve"> </v>
      </c>
    </row>
    <row r="473" spans="1:19" x14ac:dyDescent="0.2">
      <c r="A473" s="10" t="str">
        <f>IF(COUNTRY_INFO!A473=0," ",COUNTRY_INFO!A473)</f>
        <v>Ethiopia</v>
      </c>
      <c r="B473" s="10" t="str">
        <f>IF(COUNTRY_INFO!B473=0," ",COUNTRY_INFO!B473)</f>
        <v>Oromia Jimma</v>
      </c>
      <c r="C473" s="10" t="str">
        <f>IF(COUNTRY_INFO!C473=0," ",COUNTRY_INFO!C473)</f>
        <v>Shabe Sombo</v>
      </c>
      <c r="D473" s="11" t="str">
        <f>IF(OR(COUNTRY_INFO!$T$9:$T$1000="T1 (PZQ+ALB/MBD)",COUNTRY_INFO!$U$9:$U$1000="T1 (PZQ+ALB/MBD)"), "T1 (PZQ+ALB/MBD)", " ")</f>
        <v xml:space="preserve"> </v>
      </c>
      <c r="E473" s="289"/>
      <c r="F473" s="109"/>
      <c r="G473" s="56"/>
      <c r="H473" s="288"/>
      <c r="I473" s="288"/>
      <c r="J473" s="56"/>
      <c r="K473" s="11">
        <f t="shared" si="43"/>
        <v>0</v>
      </c>
      <c r="L473" s="56"/>
      <c r="M473" s="18"/>
      <c r="N473" s="59"/>
      <c r="O473" s="14">
        <f t="shared" si="44"/>
        <v>0</v>
      </c>
      <c r="P473" s="275" t="str">
        <f t="shared" si="45"/>
        <v xml:space="preserve"> </v>
      </c>
      <c r="Q473" s="230" t="str">
        <f t="shared" si="46"/>
        <v xml:space="preserve"> </v>
      </c>
      <c r="R473" s="275" t="str">
        <f t="shared" si="47"/>
        <v xml:space="preserve"> </v>
      </c>
      <c r="S473" s="230" t="str">
        <f t="shared" si="48"/>
        <v xml:space="preserve"> </v>
      </c>
    </row>
    <row r="474" spans="1:19" x14ac:dyDescent="0.2">
      <c r="A474" s="10" t="str">
        <f>IF(COUNTRY_INFO!A474=0," ",COUNTRY_INFO!A474)</f>
        <v>Ethiopia</v>
      </c>
      <c r="B474" s="10" t="str">
        <f>IF(COUNTRY_INFO!B474=0," ",COUNTRY_INFO!B474)</f>
        <v>Oromia Jimma</v>
      </c>
      <c r="C474" s="10" t="str">
        <f>IF(COUNTRY_INFO!C474=0," ",COUNTRY_INFO!C474)</f>
        <v>Sigimo</v>
      </c>
      <c r="D474" s="11" t="str">
        <f>IF(OR(COUNTRY_INFO!$T$9:$T$1000="T1 (PZQ+ALB/MBD)",COUNTRY_INFO!$U$9:$U$1000="T1 (PZQ+ALB/MBD)"), "T1 (PZQ+ALB/MBD)", " ")</f>
        <v xml:space="preserve"> </v>
      </c>
      <c r="E474" s="289"/>
      <c r="F474" s="109"/>
      <c r="G474" s="56"/>
      <c r="H474" s="288"/>
      <c r="I474" s="288"/>
      <c r="J474" s="56"/>
      <c r="K474" s="11">
        <f t="shared" si="43"/>
        <v>0</v>
      </c>
      <c r="L474" s="56"/>
      <c r="M474" s="18"/>
      <c r="N474" s="59"/>
      <c r="O474" s="14">
        <f t="shared" si="44"/>
        <v>0</v>
      </c>
      <c r="P474" s="275" t="str">
        <f t="shared" si="45"/>
        <v xml:space="preserve"> </v>
      </c>
      <c r="Q474" s="230" t="str">
        <f t="shared" si="46"/>
        <v xml:space="preserve"> </v>
      </c>
      <c r="R474" s="275" t="str">
        <f t="shared" si="47"/>
        <v xml:space="preserve"> </v>
      </c>
      <c r="S474" s="230" t="str">
        <f t="shared" si="48"/>
        <v xml:space="preserve"> </v>
      </c>
    </row>
    <row r="475" spans="1:19" x14ac:dyDescent="0.2">
      <c r="A475" s="10" t="str">
        <f>IF(COUNTRY_INFO!A475=0," ",COUNTRY_INFO!A475)</f>
        <v>Ethiopia</v>
      </c>
      <c r="B475" s="10" t="str">
        <f>IF(COUNTRY_INFO!B475=0," ",COUNTRY_INFO!B475)</f>
        <v>Oromia Jimma</v>
      </c>
      <c r="C475" s="10" t="str">
        <f>IF(COUNTRY_INFO!C475=0," ",COUNTRY_INFO!C475)</f>
        <v>Sokoru</v>
      </c>
      <c r="D475" s="11" t="str">
        <f>IF(OR(COUNTRY_INFO!$T$9:$T$1000="T1 (PZQ+ALB/MBD)",COUNTRY_INFO!$U$9:$U$1000="T1 (PZQ+ALB/MBD)"), "T1 (PZQ+ALB/MBD)", " ")</f>
        <v xml:space="preserve"> </v>
      </c>
      <c r="E475" s="289"/>
      <c r="F475" s="109"/>
      <c r="G475" s="56"/>
      <c r="H475" s="288"/>
      <c r="I475" s="288"/>
      <c r="J475" s="56"/>
      <c r="K475" s="11">
        <f t="shared" si="43"/>
        <v>0</v>
      </c>
      <c r="L475" s="56"/>
      <c r="M475" s="18"/>
      <c r="N475" s="59"/>
      <c r="O475" s="14">
        <f t="shared" si="44"/>
        <v>0</v>
      </c>
      <c r="P475" s="275" t="str">
        <f t="shared" si="45"/>
        <v xml:space="preserve"> </v>
      </c>
      <c r="Q475" s="230" t="str">
        <f t="shared" si="46"/>
        <v xml:space="preserve"> </v>
      </c>
      <c r="R475" s="275" t="str">
        <f t="shared" si="47"/>
        <v xml:space="preserve"> </v>
      </c>
      <c r="S475" s="230" t="str">
        <f t="shared" si="48"/>
        <v xml:space="preserve"> </v>
      </c>
    </row>
    <row r="476" spans="1:19" x14ac:dyDescent="0.2">
      <c r="A476" s="10" t="str">
        <f>IF(COUNTRY_INFO!A476=0," ",COUNTRY_INFO!A476)</f>
        <v>Ethiopia</v>
      </c>
      <c r="B476" s="10" t="str">
        <f>IF(COUNTRY_INFO!B476=0," ",COUNTRY_INFO!B476)</f>
        <v>Oromia Jimma</v>
      </c>
      <c r="C476" s="10" t="str">
        <f>IF(COUNTRY_INFO!C476=0," ",COUNTRY_INFO!C476)</f>
        <v>Tiro Afeta</v>
      </c>
      <c r="D476" s="11" t="str">
        <f>IF(OR(COUNTRY_INFO!$T$9:$T$1000="T1 (PZQ+ALB/MBD)",COUNTRY_INFO!$U$9:$U$1000="T1 (PZQ+ALB/MBD)"), "T1 (PZQ+ALB/MBD)", " ")</f>
        <v>T1 (PZQ+ALB/MBD)</v>
      </c>
      <c r="E476" s="289" t="s">
        <v>1192</v>
      </c>
      <c r="F476" s="300">
        <f>'T2'!E476</f>
        <v>0</v>
      </c>
      <c r="G476" s="56"/>
      <c r="H476" s="288">
        <v>52312</v>
      </c>
      <c r="I476" s="288">
        <v>52312</v>
      </c>
      <c r="J476" s="56"/>
      <c r="K476" s="11">
        <f t="shared" si="43"/>
        <v>52312</v>
      </c>
      <c r="L476" s="56"/>
      <c r="M476" s="18">
        <v>47900</v>
      </c>
      <c r="N476" s="59"/>
      <c r="O476" s="14">
        <f t="shared" si="44"/>
        <v>47900</v>
      </c>
      <c r="P476" s="275" t="str">
        <f t="shared" si="45"/>
        <v xml:space="preserve"> </v>
      </c>
      <c r="Q476" s="230">
        <f t="shared" si="46"/>
        <v>91.5659886832849</v>
      </c>
      <c r="R476" s="275" t="str">
        <f t="shared" si="47"/>
        <v xml:space="preserve"> </v>
      </c>
      <c r="S476" s="230">
        <f t="shared" si="48"/>
        <v>91.5659886832849</v>
      </c>
    </row>
    <row r="477" spans="1:19" x14ac:dyDescent="0.2">
      <c r="A477" s="10" t="str">
        <f>IF(COUNTRY_INFO!A477=0," ",COUNTRY_INFO!A477)</f>
        <v>Ethiopia</v>
      </c>
      <c r="B477" s="10" t="str">
        <f>IF(COUNTRY_INFO!B477=0," ",COUNTRY_INFO!B477)</f>
        <v>Oromia Kelem Wellega</v>
      </c>
      <c r="C477" s="10" t="str">
        <f>IF(COUNTRY_INFO!C477=0," ",COUNTRY_INFO!C477)</f>
        <v>Anfilo</v>
      </c>
      <c r="D477" s="11" t="str">
        <f>IF(OR(COUNTRY_INFO!$T$9:$T$1000="T1 (PZQ+ALB/MBD)",COUNTRY_INFO!$U$9:$U$1000="T1 (PZQ+ALB/MBD)"), "T1 (PZQ+ALB/MBD)", " ")</f>
        <v xml:space="preserve"> </v>
      </c>
      <c r="E477" s="289"/>
      <c r="F477" s="109"/>
      <c r="G477" s="56"/>
      <c r="H477" s="288"/>
      <c r="I477" s="288"/>
      <c r="J477" s="56"/>
      <c r="K477" s="11">
        <f t="shared" si="43"/>
        <v>0</v>
      </c>
      <c r="L477" s="56"/>
      <c r="M477" s="18"/>
      <c r="N477" s="59"/>
      <c r="O477" s="14">
        <f t="shared" si="44"/>
        <v>0</v>
      </c>
      <c r="P477" s="275" t="str">
        <f t="shared" si="45"/>
        <v xml:space="preserve"> </v>
      </c>
      <c r="Q477" s="230" t="str">
        <f t="shared" si="46"/>
        <v xml:space="preserve"> </v>
      </c>
      <c r="R477" s="275" t="str">
        <f t="shared" si="47"/>
        <v xml:space="preserve"> </v>
      </c>
      <c r="S477" s="230" t="str">
        <f t="shared" si="48"/>
        <v xml:space="preserve"> </v>
      </c>
    </row>
    <row r="478" spans="1:19" x14ac:dyDescent="0.2">
      <c r="A478" s="10" t="str">
        <f>IF(COUNTRY_INFO!A478=0," ",COUNTRY_INFO!A478)</f>
        <v>Ethiopia</v>
      </c>
      <c r="B478" s="10" t="str">
        <f>IF(COUNTRY_INFO!B478=0," ",COUNTRY_INFO!B478)</f>
        <v>Oromia Kelem Wellega</v>
      </c>
      <c r="C478" s="10" t="str">
        <f>IF(COUNTRY_INFO!C478=0," ",COUNTRY_INFO!C478)</f>
        <v>Dale sedi</v>
      </c>
      <c r="D478" s="11" t="str">
        <f>IF(OR(COUNTRY_INFO!$T$9:$T$1000="T1 (PZQ+ALB/MBD)",COUNTRY_INFO!$U$9:$U$1000="T1 (PZQ+ALB/MBD)"), "T1 (PZQ+ALB/MBD)", " ")</f>
        <v xml:space="preserve"> </v>
      </c>
      <c r="E478" s="289"/>
      <c r="F478" s="109"/>
      <c r="G478" s="56"/>
      <c r="H478" s="288"/>
      <c r="I478" s="288"/>
      <c r="J478" s="56"/>
      <c r="K478" s="11">
        <f t="shared" si="43"/>
        <v>0</v>
      </c>
      <c r="L478" s="56"/>
      <c r="M478" s="18"/>
      <c r="N478" s="59"/>
      <c r="O478" s="14">
        <f t="shared" si="44"/>
        <v>0</v>
      </c>
      <c r="P478" s="275" t="str">
        <f t="shared" si="45"/>
        <v xml:space="preserve"> </v>
      </c>
      <c r="Q478" s="230" t="str">
        <f t="shared" si="46"/>
        <v xml:space="preserve"> </v>
      </c>
      <c r="R478" s="275" t="str">
        <f t="shared" si="47"/>
        <v xml:space="preserve"> </v>
      </c>
      <c r="S478" s="230" t="str">
        <f t="shared" si="48"/>
        <v xml:space="preserve"> </v>
      </c>
    </row>
    <row r="479" spans="1:19" x14ac:dyDescent="0.2">
      <c r="A479" s="10" t="str">
        <f>IF(COUNTRY_INFO!A479=0," ",COUNTRY_INFO!A479)</f>
        <v>Ethiopia</v>
      </c>
      <c r="B479" s="10" t="str">
        <f>IF(COUNTRY_INFO!B479=0," ",COUNTRY_INFO!B479)</f>
        <v>Oromia Kelem Wellega</v>
      </c>
      <c r="C479" s="10" t="str">
        <f>IF(COUNTRY_INFO!C479=0," ",COUNTRY_INFO!C479)</f>
        <v>Dale Wabara</v>
      </c>
      <c r="D479" s="11" t="str">
        <f>IF(OR(COUNTRY_INFO!$T$9:$T$1000="T1 (PZQ+ALB/MBD)",COUNTRY_INFO!$U$9:$U$1000="T1 (PZQ+ALB/MBD)"), "T1 (PZQ+ALB/MBD)", " ")</f>
        <v xml:space="preserve"> </v>
      </c>
      <c r="E479" s="289"/>
      <c r="F479" s="109"/>
      <c r="G479" s="56"/>
      <c r="H479" s="288"/>
      <c r="I479" s="288"/>
      <c r="J479" s="56"/>
      <c r="K479" s="11">
        <f t="shared" si="43"/>
        <v>0</v>
      </c>
      <c r="L479" s="56"/>
      <c r="M479" s="18"/>
      <c r="N479" s="59"/>
      <c r="O479" s="14">
        <f t="shared" si="44"/>
        <v>0</v>
      </c>
      <c r="P479" s="275" t="str">
        <f t="shared" si="45"/>
        <v xml:space="preserve"> </v>
      </c>
      <c r="Q479" s="230" t="str">
        <f t="shared" si="46"/>
        <v xml:space="preserve"> </v>
      </c>
      <c r="R479" s="275" t="str">
        <f t="shared" si="47"/>
        <v xml:space="preserve"> </v>
      </c>
      <c r="S479" s="230" t="str">
        <f t="shared" si="48"/>
        <v xml:space="preserve"> </v>
      </c>
    </row>
    <row r="480" spans="1:19" x14ac:dyDescent="0.2">
      <c r="A480" s="10" t="str">
        <f>IF(COUNTRY_INFO!A480=0," ",COUNTRY_INFO!A480)</f>
        <v>Ethiopia</v>
      </c>
      <c r="B480" s="10" t="str">
        <f>IF(COUNTRY_INFO!B480=0," ",COUNTRY_INFO!B480)</f>
        <v>Oromia Kelem Wellega</v>
      </c>
      <c r="C480" s="10" t="str">
        <f>IF(COUNTRY_INFO!C480=0," ",COUNTRY_INFO!C480)</f>
        <v>Dembi Dollo Town</v>
      </c>
      <c r="D480" s="11" t="str">
        <f>IF(OR(COUNTRY_INFO!$T$9:$T$1000="T1 (PZQ+ALB/MBD)",COUNTRY_INFO!$U$9:$U$1000="T1 (PZQ+ALB/MBD)"), "T1 (PZQ+ALB/MBD)", " ")</f>
        <v xml:space="preserve"> </v>
      </c>
      <c r="E480" s="289"/>
      <c r="F480" s="109"/>
      <c r="G480" s="56"/>
      <c r="H480" s="288"/>
      <c r="I480" s="288"/>
      <c r="J480" s="56"/>
      <c r="K480" s="11">
        <f t="shared" si="43"/>
        <v>0</v>
      </c>
      <c r="L480" s="56"/>
      <c r="M480" s="18"/>
      <c r="N480" s="59"/>
      <c r="O480" s="14">
        <f t="shared" si="44"/>
        <v>0</v>
      </c>
      <c r="P480" s="275" t="str">
        <f t="shared" si="45"/>
        <v xml:space="preserve"> </v>
      </c>
      <c r="Q480" s="230" t="str">
        <f t="shared" si="46"/>
        <v xml:space="preserve"> </v>
      </c>
      <c r="R480" s="275" t="str">
        <f t="shared" si="47"/>
        <v xml:space="preserve"> </v>
      </c>
      <c r="S480" s="230" t="str">
        <f t="shared" si="48"/>
        <v xml:space="preserve"> </v>
      </c>
    </row>
    <row r="481" spans="1:19" x14ac:dyDescent="0.2">
      <c r="A481" s="10" t="str">
        <f>IF(COUNTRY_INFO!A481=0," ",COUNTRY_INFO!A481)</f>
        <v>Ethiopia</v>
      </c>
      <c r="B481" s="10" t="str">
        <f>IF(COUNTRY_INFO!B481=0," ",COUNTRY_INFO!B481)</f>
        <v>Oromia Kelem Wellega</v>
      </c>
      <c r="C481" s="10" t="str">
        <f>IF(COUNTRY_INFO!C481=0," ",COUNTRY_INFO!C481)</f>
        <v>Gawo Kebe</v>
      </c>
      <c r="D481" s="11" t="str">
        <f>IF(OR(COUNTRY_INFO!$T$9:$T$1000="T1 (PZQ+ALB/MBD)",COUNTRY_INFO!$U$9:$U$1000="T1 (PZQ+ALB/MBD)"), "T1 (PZQ+ALB/MBD)", " ")</f>
        <v xml:space="preserve"> </v>
      </c>
      <c r="E481" s="289"/>
      <c r="F481" s="109"/>
      <c r="G481" s="56"/>
      <c r="H481" s="288"/>
      <c r="I481" s="288"/>
      <c r="J481" s="56"/>
      <c r="K481" s="11">
        <f t="shared" si="43"/>
        <v>0</v>
      </c>
      <c r="L481" s="56"/>
      <c r="M481" s="18"/>
      <c r="N481" s="59"/>
      <c r="O481" s="14">
        <f t="shared" si="44"/>
        <v>0</v>
      </c>
      <c r="P481" s="275" t="str">
        <f t="shared" si="45"/>
        <v xml:space="preserve"> </v>
      </c>
      <c r="Q481" s="230" t="str">
        <f t="shared" si="46"/>
        <v xml:space="preserve"> </v>
      </c>
      <c r="R481" s="275" t="str">
        <f t="shared" si="47"/>
        <v xml:space="preserve"> </v>
      </c>
      <c r="S481" s="230" t="str">
        <f t="shared" si="48"/>
        <v xml:space="preserve"> </v>
      </c>
    </row>
    <row r="482" spans="1:19" x14ac:dyDescent="0.2">
      <c r="A482" s="10" t="str">
        <f>IF(COUNTRY_INFO!A482=0," ",COUNTRY_INFO!A482)</f>
        <v>Ethiopia</v>
      </c>
      <c r="B482" s="10" t="str">
        <f>IF(COUNTRY_INFO!B482=0," ",COUNTRY_INFO!B482)</f>
        <v>Oromia Kelem Wellega</v>
      </c>
      <c r="C482" s="10" t="str">
        <f>IF(COUNTRY_INFO!C482=0," ",COUNTRY_INFO!C482)</f>
        <v>Gidami</v>
      </c>
      <c r="D482" s="11" t="str">
        <f>IF(OR(COUNTRY_INFO!$T$9:$T$1000="T1 (PZQ+ALB/MBD)",COUNTRY_INFO!$U$9:$U$1000="T1 (PZQ+ALB/MBD)"), "T1 (PZQ+ALB/MBD)", " ")</f>
        <v xml:space="preserve"> </v>
      </c>
      <c r="E482" s="289"/>
      <c r="F482" s="109"/>
      <c r="G482" s="56"/>
      <c r="H482" s="288"/>
      <c r="I482" s="288"/>
      <c r="J482" s="56"/>
      <c r="K482" s="11">
        <f t="shared" si="43"/>
        <v>0</v>
      </c>
      <c r="L482" s="56"/>
      <c r="M482" s="18"/>
      <c r="N482" s="59"/>
      <c r="O482" s="14">
        <f t="shared" si="44"/>
        <v>0</v>
      </c>
      <c r="P482" s="275" t="str">
        <f t="shared" si="45"/>
        <v xml:space="preserve"> </v>
      </c>
      <c r="Q482" s="230" t="str">
        <f t="shared" si="46"/>
        <v xml:space="preserve"> </v>
      </c>
      <c r="R482" s="275" t="str">
        <f t="shared" si="47"/>
        <v xml:space="preserve"> </v>
      </c>
      <c r="S482" s="230" t="str">
        <f t="shared" si="48"/>
        <v xml:space="preserve"> </v>
      </c>
    </row>
    <row r="483" spans="1:19" x14ac:dyDescent="0.2">
      <c r="A483" s="10" t="str">
        <f>IF(COUNTRY_INFO!A483=0," ",COUNTRY_INFO!A483)</f>
        <v>Ethiopia</v>
      </c>
      <c r="B483" s="10" t="str">
        <f>IF(COUNTRY_INFO!B483=0," ",COUNTRY_INFO!B483)</f>
        <v>Oromia Kelem Wellega</v>
      </c>
      <c r="C483" s="10" t="str">
        <f>IF(COUNTRY_INFO!C483=0," ",COUNTRY_INFO!C483)</f>
        <v>Hawa Gelan</v>
      </c>
      <c r="D483" s="11" t="str">
        <f>IF(OR(COUNTRY_INFO!$T$9:$T$1000="T1 (PZQ+ALB/MBD)",COUNTRY_INFO!$U$9:$U$1000="T1 (PZQ+ALB/MBD)"), "T1 (PZQ+ALB/MBD)", " ")</f>
        <v>T1 (PZQ+ALB/MBD)</v>
      </c>
      <c r="E483" s="289" t="s">
        <v>1192</v>
      </c>
      <c r="F483" s="300">
        <f>'T2'!E483</f>
        <v>0</v>
      </c>
      <c r="G483" s="56"/>
      <c r="H483" s="288">
        <v>38256</v>
      </c>
      <c r="I483" s="288">
        <v>38256</v>
      </c>
      <c r="J483" s="56"/>
      <c r="K483" s="11">
        <f t="shared" si="43"/>
        <v>38256</v>
      </c>
      <c r="L483" s="56"/>
      <c r="M483" s="18">
        <v>35206</v>
      </c>
      <c r="N483" s="59"/>
      <c r="O483" s="14">
        <f t="shared" si="44"/>
        <v>35206</v>
      </c>
      <c r="P483" s="275" t="str">
        <f t="shared" si="45"/>
        <v xml:space="preserve"> </v>
      </c>
      <c r="Q483" s="230">
        <f t="shared" si="46"/>
        <v>92.027394395650347</v>
      </c>
      <c r="R483" s="275" t="str">
        <f t="shared" si="47"/>
        <v xml:space="preserve"> </v>
      </c>
      <c r="S483" s="230">
        <f t="shared" si="48"/>
        <v>92.027394395650347</v>
      </c>
    </row>
    <row r="484" spans="1:19" x14ac:dyDescent="0.2">
      <c r="A484" s="10" t="str">
        <f>IF(COUNTRY_INFO!A484=0," ",COUNTRY_INFO!A484)</f>
        <v>Ethiopia</v>
      </c>
      <c r="B484" s="10" t="str">
        <f>IF(COUNTRY_INFO!B484=0," ",COUNTRY_INFO!B484)</f>
        <v>Oromia Kelem Wellega</v>
      </c>
      <c r="C484" s="10" t="str">
        <f>IF(COUNTRY_INFO!C484=0," ",COUNTRY_INFO!C484)</f>
        <v>Jimma Horo</v>
      </c>
      <c r="D484" s="11" t="str">
        <f>IF(OR(COUNTRY_INFO!$T$9:$T$1000="T1 (PZQ+ALB/MBD)",COUNTRY_INFO!$U$9:$U$1000="T1 (PZQ+ALB/MBD)"), "T1 (PZQ+ALB/MBD)", " ")</f>
        <v xml:space="preserve"> </v>
      </c>
      <c r="E484" s="289"/>
      <c r="F484" s="109"/>
      <c r="G484" s="56"/>
      <c r="H484" s="288"/>
      <c r="I484" s="61"/>
      <c r="J484" s="56"/>
      <c r="K484" s="11">
        <f t="shared" si="43"/>
        <v>0</v>
      </c>
      <c r="L484" s="56"/>
      <c r="M484" s="18"/>
      <c r="N484" s="59"/>
      <c r="O484" s="14">
        <f t="shared" si="44"/>
        <v>0</v>
      </c>
      <c r="P484" s="275" t="str">
        <f t="shared" si="45"/>
        <v xml:space="preserve"> </v>
      </c>
      <c r="Q484" s="230" t="str">
        <f t="shared" si="46"/>
        <v xml:space="preserve"> </v>
      </c>
      <c r="R484" s="275" t="str">
        <f t="shared" si="47"/>
        <v xml:space="preserve"> </v>
      </c>
      <c r="S484" s="230" t="str">
        <f t="shared" si="48"/>
        <v xml:space="preserve"> </v>
      </c>
    </row>
    <row r="485" spans="1:19" x14ac:dyDescent="0.2">
      <c r="A485" s="10" t="str">
        <f>IF(COUNTRY_INFO!A485=0," ",COUNTRY_INFO!A485)</f>
        <v>Ethiopia</v>
      </c>
      <c r="B485" s="10" t="str">
        <f>IF(COUNTRY_INFO!B485=0," ",COUNTRY_INFO!B485)</f>
        <v>Oromia Kelem Wellega</v>
      </c>
      <c r="C485" s="10" t="str">
        <f>IF(COUNTRY_INFO!C485=0," ",COUNTRY_INFO!C485)</f>
        <v>Lalo Kile</v>
      </c>
      <c r="D485" s="11" t="str">
        <f>IF(OR(COUNTRY_INFO!$T$9:$T$1000="T1 (PZQ+ALB/MBD)",COUNTRY_INFO!$U$9:$U$1000="T1 (PZQ+ALB/MBD)"), "T1 (PZQ+ALB/MBD)", " ")</f>
        <v xml:space="preserve"> </v>
      </c>
      <c r="E485" s="289"/>
      <c r="F485" s="109"/>
      <c r="G485" s="56"/>
      <c r="H485" s="288"/>
      <c r="I485" s="61"/>
      <c r="J485" s="56"/>
      <c r="K485" s="11">
        <f t="shared" si="43"/>
        <v>0</v>
      </c>
      <c r="L485" s="56"/>
      <c r="M485" s="18"/>
      <c r="N485" s="59"/>
      <c r="O485" s="14">
        <f t="shared" si="44"/>
        <v>0</v>
      </c>
      <c r="P485" s="275" t="str">
        <f t="shared" si="45"/>
        <v xml:space="preserve"> </v>
      </c>
      <c r="Q485" s="230" t="str">
        <f t="shared" si="46"/>
        <v xml:space="preserve"> </v>
      </c>
      <c r="R485" s="275" t="str">
        <f t="shared" si="47"/>
        <v xml:space="preserve"> </v>
      </c>
      <c r="S485" s="230" t="str">
        <f t="shared" si="48"/>
        <v xml:space="preserve"> </v>
      </c>
    </row>
    <row r="486" spans="1:19" x14ac:dyDescent="0.2">
      <c r="A486" s="10" t="str">
        <f>IF(COUNTRY_INFO!A486=0," ",COUNTRY_INFO!A486)</f>
        <v>Ethiopia</v>
      </c>
      <c r="B486" s="10" t="str">
        <f>IF(COUNTRY_INFO!B486=0," ",COUNTRY_INFO!B486)</f>
        <v>Oromia Kelem Wellega</v>
      </c>
      <c r="C486" s="10" t="str">
        <f>IF(COUNTRY_INFO!C486=0," ",COUNTRY_INFO!C486)</f>
        <v>Seden Chanka</v>
      </c>
      <c r="D486" s="11" t="str">
        <f>IF(OR(COUNTRY_INFO!$T$9:$T$1000="T1 (PZQ+ALB/MBD)",COUNTRY_INFO!$U$9:$U$1000="T1 (PZQ+ALB/MBD)"), "T1 (PZQ+ALB/MBD)", " ")</f>
        <v xml:space="preserve"> </v>
      </c>
      <c r="E486" s="289"/>
      <c r="F486" s="109"/>
      <c r="G486" s="56"/>
      <c r="H486" s="288"/>
      <c r="I486" s="61"/>
      <c r="J486" s="56"/>
      <c r="K486" s="11">
        <f t="shared" si="43"/>
        <v>0</v>
      </c>
      <c r="L486" s="56"/>
      <c r="M486" s="18"/>
      <c r="N486" s="59"/>
      <c r="O486" s="14">
        <f t="shared" si="44"/>
        <v>0</v>
      </c>
      <c r="P486" s="275" t="str">
        <f t="shared" si="45"/>
        <v xml:space="preserve"> </v>
      </c>
      <c r="Q486" s="230" t="str">
        <f t="shared" si="46"/>
        <v xml:space="preserve"> </v>
      </c>
      <c r="R486" s="275" t="str">
        <f t="shared" si="47"/>
        <v xml:space="preserve"> </v>
      </c>
      <c r="S486" s="230" t="str">
        <f t="shared" si="48"/>
        <v xml:space="preserve"> </v>
      </c>
    </row>
    <row r="487" spans="1:19" x14ac:dyDescent="0.2">
      <c r="A487" s="10" t="str">
        <f>IF(COUNTRY_INFO!A487=0," ",COUNTRY_INFO!A487)</f>
        <v>Ethiopia</v>
      </c>
      <c r="B487" s="10" t="str">
        <f>IF(COUNTRY_INFO!B487=0," ",COUNTRY_INFO!B487)</f>
        <v>Oromia Kelem Wellega</v>
      </c>
      <c r="C487" s="10" t="str">
        <f>IF(COUNTRY_INFO!C487=0," ",COUNTRY_INFO!C487)</f>
        <v>Seyo</v>
      </c>
      <c r="D487" s="11" t="str">
        <f>IF(OR(COUNTRY_INFO!$T$9:$T$1000="T1 (PZQ+ALB/MBD)",COUNTRY_INFO!$U$9:$U$1000="T1 (PZQ+ALB/MBD)"), "T1 (PZQ+ALB/MBD)", " ")</f>
        <v xml:space="preserve"> </v>
      </c>
      <c r="E487" s="289"/>
      <c r="F487" s="109"/>
      <c r="G487" s="56"/>
      <c r="H487" s="288"/>
      <c r="I487" s="61"/>
      <c r="J487" s="56"/>
      <c r="K487" s="11">
        <f t="shared" si="43"/>
        <v>0</v>
      </c>
      <c r="L487" s="56"/>
      <c r="M487" s="18"/>
      <c r="N487" s="59"/>
      <c r="O487" s="14">
        <f t="shared" si="44"/>
        <v>0</v>
      </c>
      <c r="P487" s="275" t="str">
        <f t="shared" si="45"/>
        <v xml:space="preserve"> </v>
      </c>
      <c r="Q487" s="230" t="str">
        <f t="shared" si="46"/>
        <v xml:space="preserve"> </v>
      </c>
      <c r="R487" s="275" t="str">
        <f t="shared" si="47"/>
        <v xml:space="preserve"> </v>
      </c>
      <c r="S487" s="230" t="str">
        <f t="shared" si="48"/>
        <v xml:space="preserve"> </v>
      </c>
    </row>
    <row r="488" spans="1:19" x14ac:dyDescent="0.2">
      <c r="A488" s="10" t="str">
        <f>IF(COUNTRY_INFO!A488=0," ",COUNTRY_INFO!A488)</f>
        <v>Ethiopia</v>
      </c>
      <c r="B488" s="10" t="str">
        <f>IF(COUNTRY_INFO!B488=0," ",COUNTRY_INFO!B488)</f>
        <v>Oromia Kelem Wellega</v>
      </c>
      <c r="C488" s="10" t="str">
        <f>IF(COUNTRY_INFO!C488=0," ",COUNTRY_INFO!C488)</f>
        <v>Yamelogi Walal</v>
      </c>
      <c r="D488" s="11" t="str">
        <f>IF(OR(COUNTRY_INFO!$T$9:$T$1000="T1 (PZQ+ALB/MBD)",COUNTRY_INFO!$U$9:$U$1000="T1 (PZQ+ALB/MBD)"), "T1 (PZQ+ALB/MBD)", " ")</f>
        <v xml:space="preserve"> </v>
      </c>
      <c r="E488" s="289"/>
      <c r="F488" s="109"/>
      <c r="G488" s="56"/>
      <c r="H488" s="288"/>
      <c r="I488" s="61"/>
      <c r="J488" s="56"/>
      <c r="K488" s="11">
        <f t="shared" si="43"/>
        <v>0</v>
      </c>
      <c r="L488" s="56"/>
      <c r="M488" s="18"/>
      <c r="N488" s="59"/>
      <c r="O488" s="14">
        <f t="shared" si="44"/>
        <v>0</v>
      </c>
      <c r="P488" s="275" t="str">
        <f t="shared" si="45"/>
        <v xml:space="preserve"> </v>
      </c>
      <c r="Q488" s="230" t="str">
        <f t="shared" si="46"/>
        <v xml:space="preserve"> </v>
      </c>
      <c r="R488" s="275" t="str">
        <f t="shared" si="47"/>
        <v xml:space="preserve"> </v>
      </c>
      <c r="S488" s="230" t="str">
        <f t="shared" si="48"/>
        <v xml:space="preserve"> </v>
      </c>
    </row>
    <row r="489" spans="1:19" x14ac:dyDescent="0.2">
      <c r="A489" s="10" t="str">
        <f>IF(COUNTRY_INFO!A489=0," ",COUNTRY_INFO!A489)</f>
        <v>Ethiopia</v>
      </c>
      <c r="B489" s="10" t="str">
        <f>IF(COUNTRY_INFO!B489=0," ",COUNTRY_INFO!B489)</f>
        <v>Oromia North Shoa Zone</v>
      </c>
      <c r="C489" s="10" t="str">
        <f>IF(COUNTRY_INFO!C489=0," ",COUNTRY_INFO!C489)</f>
        <v>Abichugna</v>
      </c>
      <c r="D489" s="11" t="str">
        <f>IF(OR(COUNTRY_INFO!$T$9:$T$1000="T1 (PZQ+ALB/MBD)",COUNTRY_INFO!$U$9:$U$1000="T1 (PZQ+ALB/MBD)"), "T1 (PZQ+ALB/MBD)", " ")</f>
        <v xml:space="preserve"> </v>
      </c>
      <c r="E489" s="289"/>
      <c r="F489" s="109"/>
      <c r="G489" s="56"/>
      <c r="H489" s="288"/>
      <c r="I489" s="61"/>
      <c r="J489" s="56"/>
      <c r="K489" s="11">
        <f t="shared" si="43"/>
        <v>0</v>
      </c>
      <c r="L489" s="56"/>
      <c r="M489" s="18"/>
      <c r="N489" s="59"/>
      <c r="O489" s="14">
        <f t="shared" si="44"/>
        <v>0</v>
      </c>
      <c r="P489" s="275" t="str">
        <f t="shared" si="45"/>
        <v xml:space="preserve"> </v>
      </c>
      <c r="Q489" s="230" t="str">
        <f t="shared" si="46"/>
        <v xml:space="preserve"> </v>
      </c>
      <c r="R489" s="275" t="str">
        <f t="shared" si="47"/>
        <v xml:space="preserve"> </v>
      </c>
      <c r="S489" s="230" t="str">
        <f t="shared" si="48"/>
        <v xml:space="preserve"> </v>
      </c>
    </row>
    <row r="490" spans="1:19" x14ac:dyDescent="0.2">
      <c r="A490" s="10" t="str">
        <f>IF(COUNTRY_INFO!A490=0," ",COUNTRY_INFO!A490)</f>
        <v>Ethiopia</v>
      </c>
      <c r="B490" s="10" t="str">
        <f>IF(COUNTRY_INFO!B490=0," ",COUNTRY_INFO!B490)</f>
        <v>Oromia North Shoa Zone</v>
      </c>
      <c r="C490" s="10" t="str">
        <f>IF(COUNTRY_INFO!C490=0," ",COUNTRY_INFO!C490)</f>
        <v>Aleltu</v>
      </c>
      <c r="D490" s="11" t="str">
        <f>IF(OR(COUNTRY_INFO!$T$9:$T$1000="T1 (PZQ+ALB/MBD)",COUNTRY_INFO!$U$9:$U$1000="T1 (PZQ+ALB/MBD)"), "T1 (PZQ+ALB/MBD)", " ")</f>
        <v xml:space="preserve"> </v>
      </c>
      <c r="E490" s="289"/>
      <c r="F490" s="109"/>
      <c r="G490" s="56"/>
      <c r="H490" s="288"/>
      <c r="I490" s="61"/>
      <c r="J490" s="56"/>
      <c r="K490" s="11">
        <f t="shared" si="43"/>
        <v>0</v>
      </c>
      <c r="L490" s="56"/>
      <c r="M490" s="18"/>
      <c r="N490" s="59"/>
      <c r="O490" s="14">
        <f t="shared" si="44"/>
        <v>0</v>
      </c>
      <c r="P490" s="275" t="str">
        <f t="shared" si="45"/>
        <v xml:space="preserve"> </v>
      </c>
      <c r="Q490" s="230" t="str">
        <f t="shared" si="46"/>
        <v xml:space="preserve"> </v>
      </c>
      <c r="R490" s="275" t="str">
        <f t="shared" si="47"/>
        <v xml:space="preserve"> </v>
      </c>
      <c r="S490" s="230" t="str">
        <f t="shared" si="48"/>
        <v xml:space="preserve"> </v>
      </c>
    </row>
    <row r="491" spans="1:19" x14ac:dyDescent="0.2">
      <c r="A491" s="10" t="str">
        <f>IF(COUNTRY_INFO!A491=0," ",COUNTRY_INFO!A491)</f>
        <v>Ethiopia</v>
      </c>
      <c r="B491" s="10" t="str">
        <f>IF(COUNTRY_INFO!B491=0," ",COUNTRY_INFO!B491)</f>
        <v>Oromia North Shoa Zone</v>
      </c>
      <c r="C491" s="10" t="str">
        <f>IF(COUNTRY_INFO!C491=0," ",COUNTRY_INFO!C491)</f>
        <v>Debre Libanos</v>
      </c>
      <c r="D491" s="11" t="str">
        <f>IF(OR(COUNTRY_INFO!$T$9:$T$1000="T1 (PZQ+ALB/MBD)",COUNTRY_INFO!$U$9:$U$1000="T1 (PZQ+ALB/MBD)"), "T1 (PZQ+ALB/MBD)", " ")</f>
        <v xml:space="preserve"> </v>
      </c>
      <c r="E491" s="289"/>
      <c r="F491" s="109"/>
      <c r="G491" s="56"/>
      <c r="H491" s="288"/>
      <c r="I491" s="61"/>
      <c r="J491" s="56"/>
      <c r="K491" s="11">
        <f t="shared" si="43"/>
        <v>0</v>
      </c>
      <c r="L491" s="56"/>
      <c r="M491" s="18"/>
      <c r="N491" s="59"/>
      <c r="O491" s="14">
        <f t="shared" si="44"/>
        <v>0</v>
      </c>
      <c r="P491" s="275" t="str">
        <f t="shared" si="45"/>
        <v xml:space="preserve"> </v>
      </c>
      <c r="Q491" s="230" t="str">
        <f t="shared" si="46"/>
        <v xml:space="preserve"> </v>
      </c>
      <c r="R491" s="275" t="str">
        <f t="shared" si="47"/>
        <v xml:space="preserve"> </v>
      </c>
      <c r="S491" s="230" t="str">
        <f t="shared" si="48"/>
        <v xml:space="preserve"> </v>
      </c>
    </row>
    <row r="492" spans="1:19" x14ac:dyDescent="0.2">
      <c r="A492" s="10" t="str">
        <f>IF(COUNTRY_INFO!A492=0," ",COUNTRY_INFO!A492)</f>
        <v>Ethiopia</v>
      </c>
      <c r="B492" s="10" t="str">
        <f>IF(COUNTRY_INFO!B492=0," ",COUNTRY_INFO!B492)</f>
        <v>Oromia North Shoa Zone</v>
      </c>
      <c r="C492" s="10" t="str">
        <f>IF(COUNTRY_INFO!C492=0," ",COUNTRY_INFO!C492)</f>
        <v>Degem</v>
      </c>
      <c r="D492" s="11" t="str">
        <f>IF(OR(COUNTRY_INFO!$T$9:$T$1000="T1 (PZQ+ALB/MBD)",COUNTRY_INFO!$U$9:$U$1000="T1 (PZQ+ALB/MBD)"), "T1 (PZQ+ALB/MBD)", " ")</f>
        <v xml:space="preserve"> </v>
      </c>
      <c r="E492" s="289"/>
      <c r="F492" s="109"/>
      <c r="G492" s="56"/>
      <c r="H492" s="288"/>
      <c r="I492" s="61"/>
      <c r="J492" s="56"/>
      <c r="K492" s="11">
        <f t="shared" si="43"/>
        <v>0</v>
      </c>
      <c r="L492" s="56"/>
      <c r="M492" s="18"/>
      <c r="N492" s="59"/>
      <c r="O492" s="14">
        <f t="shared" si="44"/>
        <v>0</v>
      </c>
      <c r="P492" s="275" t="str">
        <f t="shared" si="45"/>
        <v xml:space="preserve"> </v>
      </c>
      <c r="Q492" s="230" t="str">
        <f t="shared" si="46"/>
        <v xml:space="preserve"> </v>
      </c>
      <c r="R492" s="275" t="str">
        <f t="shared" si="47"/>
        <v xml:space="preserve"> </v>
      </c>
      <c r="S492" s="230" t="str">
        <f t="shared" si="48"/>
        <v xml:space="preserve"> </v>
      </c>
    </row>
    <row r="493" spans="1:19" x14ac:dyDescent="0.2">
      <c r="A493" s="10" t="str">
        <f>IF(COUNTRY_INFO!A493=0," ",COUNTRY_INFO!A493)</f>
        <v>Ethiopia</v>
      </c>
      <c r="B493" s="10" t="str">
        <f>IF(COUNTRY_INFO!B493=0," ",COUNTRY_INFO!B493)</f>
        <v>Oromia North Shoa Zone</v>
      </c>
      <c r="C493" s="10" t="str">
        <f>IF(COUNTRY_INFO!C493=0," ",COUNTRY_INFO!C493)</f>
        <v>Dera</v>
      </c>
      <c r="D493" s="11" t="str">
        <f>IF(OR(COUNTRY_INFO!$T$9:$T$1000="T1 (PZQ+ALB/MBD)",COUNTRY_INFO!$U$9:$U$1000="T1 (PZQ+ALB/MBD)"), "T1 (PZQ+ALB/MBD)", " ")</f>
        <v xml:space="preserve"> </v>
      </c>
      <c r="E493" s="289"/>
      <c r="F493" s="109"/>
      <c r="G493" s="56"/>
      <c r="H493" s="288"/>
      <c r="I493" s="61"/>
      <c r="J493" s="56"/>
      <c r="K493" s="11">
        <f t="shared" si="43"/>
        <v>0</v>
      </c>
      <c r="L493" s="56"/>
      <c r="M493" s="18"/>
      <c r="N493" s="59"/>
      <c r="O493" s="14">
        <f t="shared" si="44"/>
        <v>0</v>
      </c>
      <c r="P493" s="275" t="str">
        <f t="shared" si="45"/>
        <v xml:space="preserve"> </v>
      </c>
      <c r="Q493" s="230" t="str">
        <f t="shared" si="46"/>
        <v xml:space="preserve"> </v>
      </c>
      <c r="R493" s="275" t="str">
        <f t="shared" si="47"/>
        <v xml:space="preserve"> </v>
      </c>
      <c r="S493" s="230" t="str">
        <f t="shared" si="48"/>
        <v xml:space="preserve"> </v>
      </c>
    </row>
    <row r="494" spans="1:19" x14ac:dyDescent="0.2">
      <c r="A494" s="10" t="str">
        <f>IF(COUNTRY_INFO!A494=0," ",COUNTRY_INFO!A494)</f>
        <v>Ethiopia</v>
      </c>
      <c r="B494" s="10" t="str">
        <f>IF(COUNTRY_INFO!B494=0," ",COUNTRY_INFO!B494)</f>
        <v>Oromia North Shoa Zone</v>
      </c>
      <c r="C494" s="10" t="str">
        <f>IF(COUNTRY_INFO!C494=0," ",COUNTRY_INFO!C494)</f>
        <v>Fiche Town</v>
      </c>
      <c r="D494" s="11" t="str">
        <f>IF(OR(COUNTRY_INFO!$T$9:$T$1000="T1 (PZQ+ALB/MBD)",COUNTRY_INFO!$U$9:$U$1000="T1 (PZQ+ALB/MBD)"), "T1 (PZQ+ALB/MBD)", " ")</f>
        <v xml:space="preserve"> </v>
      </c>
      <c r="E494" s="289"/>
      <c r="F494" s="109"/>
      <c r="G494" s="56"/>
      <c r="H494" s="288"/>
      <c r="I494" s="61"/>
      <c r="J494" s="56"/>
      <c r="K494" s="11">
        <f t="shared" si="43"/>
        <v>0</v>
      </c>
      <c r="L494" s="56"/>
      <c r="M494" s="18"/>
      <c r="N494" s="59"/>
      <c r="O494" s="14">
        <f t="shared" si="44"/>
        <v>0</v>
      </c>
      <c r="P494" s="275" t="str">
        <f t="shared" si="45"/>
        <v xml:space="preserve"> </v>
      </c>
      <c r="Q494" s="230" t="str">
        <f t="shared" si="46"/>
        <v xml:space="preserve"> </v>
      </c>
      <c r="R494" s="275" t="str">
        <f t="shared" si="47"/>
        <v xml:space="preserve"> </v>
      </c>
      <c r="S494" s="230" t="str">
        <f t="shared" si="48"/>
        <v xml:space="preserve"> </v>
      </c>
    </row>
    <row r="495" spans="1:19" x14ac:dyDescent="0.2">
      <c r="A495" s="10" t="str">
        <f>IF(COUNTRY_INFO!A495=0," ",COUNTRY_INFO!A495)</f>
        <v>Ethiopia</v>
      </c>
      <c r="B495" s="10" t="str">
        <f>IF(COUNTRY_INFO!B495=0," ",COUNTRY_INFO!B495)</f>
        <v>Oromia North Shoa Zone</v>
      </c>
      <c r="C495" s="10" t="str">
        <f>IF(COUNTRY_INFO!C495=0," ",COUNTRY_INFO!C495)</f>
        <v>Girar Jarso</v>
      </c>
      <c r="D495" s="11" t="str">
        <f>IF(OR(COUNTRY_INFO!$T$9:$T$1000="T1 (PZQ+ALB/MBD)",COUNTRY_INFO!$U$9:$U$1000="T1 (PZQ+ALB/MBD)"), "T1 (PZQ+ALB/MBD)", " ")</f>
        <v xml:space="preserve"> </v>
      </c>
      <c r="E495" s="289"/>
      <c r="F495" s="109"/>
      <c r="G495" s="56"/>
      <c r="H495" s="288"/>
      <c r="I495" s="61"/>
      <c r="J495" s="56"/>
      <c r="K495" s="11">
        <f t="shared" si="43"/>
        <v>0</v>
      </c>
      <c r="L495" s="56"/>
      <c r="M495" s="18"/>
      <c r="N495" s="59"/>
      <c r="O495" s="14">
        <f t="shared" si="44"/>
        <v>0</v>
      </c>
      <c r="P495" s="275" t="str">
        <f t="shared" si="45"/>
        <v xml:space="preserve"> </v>
      </c>
      <c r="Q495" s="230" t="str">
        <f t="shared" si="46"/>
        <v xml:space="preserve"> </v>
      </c>
      <c r="R495" s="275" t="str">
        <f t="shared" si="47"/>
        <v xml:space="preserve"> </v>
      </c>
      <c r="S495" s="230" t="str">
        <f t="shared" si="48"/>
        <v xml:space="preserve"> </v>
      </c>
    </row>
    <row r="496" spans="1:19" x14ac:dyDescent="0.2">
      <c r="A496" s="10" t="str">
        <f>IF(COUNTRY_INFO!A496=0," ",COUNTRY_INFO!A496)</f>
        <v>Ethiopia</v>
      </c>
      <c r="B496" s="10" t="str">
        <f>IF(COUNTRY_INFO!B496=0," ",COUNTRY_INFO!B496)</f>
        <v>Oromia North Shoa Zone</v>
      </c>
      <c r="C496" s="10" t="str">
        <f>IF(COUNTRY_INFO!C496=0," ",COUNTRY_INFO!C496)</f>
        <v>Hidhabu Abote</v>
      </c>
      <c r="D496" s="11" t="str">
        <f>IF(OR(COUNTRY_INFO!$T$9:$T$1000="T1 (PZQ+ALB/MBD)",COUNTRY_INFO!$U$9:$U$1000="T1 (PZQ+ALB/MBD)"), "T1 (PZQ+ALB/MBD)", " ")</f>
        <v xml:space="preserve"> </v>
      </c>
      <c r="E496" s="289"/>
      <c r="F496" s="109"/>
      <c r="G496" s="56"/>
      <c r="H496" s="288"/>
      <c r="I496" s="61"/>
      <c r="J496" s="56"/>
      <c r="K496" s="11">
        <f t="shared" si="43"/>
        <v>0</v>
      </c>
      <c r="L496" s="56"/>
      <c r="M496" s="18"/>
      <c r="N496" s="59"/>
      <c r="O496" s="14">
        <f t="shared" si="44"/>
        <v>0</v>
      </c>
      <c r="P496" s="275" t="str">
        <f t="shared" si="45"/>
        <v xml:space="preserve"> </v>
      </c>
      <c r="Q496" s="230" t="str">
        <f t="shared" si="46"/>
        <v xml:space="preserve"> </v>
      </c>
      <c r="R496" s="275" t="str">
        <f t="shared" si="47"/>
        <v xml:space="preserve"> </v>
      </c>
      <c r="S496" s="230" t="str">
        <f t="shared" si="48"/>
        <v xml:space="preserve"> </v>
      </c>
    </row>
    <row r="497" spans="1:19" x14ac:dyDescent="0.2">
      <c r="A497" s="10" t="str">
        <f>IF(COUNTRY_INFO!A497=0," ",COUNTRY_INFO!A497)</f>
        <v>Ethiopia</v>
      </c>
      <c r="B497" s="10" t="str">
        <f>IF(COUNTRY_INFO!B497=0," ",COUNTRY_INFO!B497)</f>
        <v>Oromia North Shoa Zone</v>
      </c>
      <c r="C497" s="10" t="str">
        <f>IF(COUNTRY_INFO!C497=0," ",COUNTRY_INFO!C497)</f>
        <v>Jida</v>
      </c>
      <c r="D497" s="11" t="str">
        <f>IF(OR(COUNTRY_INFO!$T$9:$T$1000="T1 (PZQ+ALB/MBD)",COUNTRY_INFO!$U$9:$U$1000="T1 (PZQ+ALB/MBD)"), "T1 (PZQ+ALB/MBD)", " ")</f>
        <v xml:space="preserve"> </v>
      </c>
      <c r="E497" s="289"/>
      <c r="F497" s="109"/>
      <c r="G497" s="56"/>
      <c r="H497" s="288"/>
      <c r="I497" s="61"/>
      <c r="J497" s="56"/>
      <c r="K497" s="11">
        <f t="shared" si="43"/>
        <v>0</v>
      </c>
      <c r="L497" s="56"/>
      <c r="M497" s="18"/>
      <c r="N497" s="59"/>
      <c r="O497" s="14">
        <f t="shared" si="44"/>
        <v>0</v>
      </c>
      <c r="P497" s="275" t="str">
        <f t="shared" si="45"/>
        <v xml:space="preserve"> </v>
      </c>
      <c r="Q497" s="230" t="str">
        <f t="shared" si="46"/>
        <v xml:space="preserve"> </v>
      </c>
      <c r="R497" s="275" t="str">
        <f t="shared" si="47"/>
        <v xml:space="preserve"> </v>
      </c>
      <c r="S497" s="230" t="str">
        <f t="shared" si="48"/>
        <v xml:space="preserve"> </v>
      </c>
    </row>
    <row r="498" spans="1:19" x14ac:dyDescent="0.2">
      <c r="A498" s="10" t="str">
        <f>IF(COUNTRY_INFO!A498=0," ",COUNTRY_INFO!A498)</f>
        <v>Ethiopia</v>
      </c>
      <c r="B498" s="10" t="str">
        <f>IF(COUNTRY_INFO!B498=0," ",COUNTRY_INFO!B498)</f>
        <v>Oromia North Shoa Zone</v>
      </c>
      <c r="C498" s="10" t="str">
        <f>IF(COUNTRY_INFO!C498=0," ",COUNTRY_INFO!C498)</f>
        <v>Kimbibit</v>
      </c>
      <c r="D498" s="11" t="str">
        <f>IF(OR(COUNTRY_INFO!$T$9:$T$1000="T1 (PZQ+ALB/MBD)",COUNTRY_INFO!$U$9:$U$1000="T1 (PZQ+ALB/MBD)"), "T1 (PZQ+ALB/MBD)", " ")</f>
        <v xml:space="preserve"> </v>
      </c>
      <c r="E498" s="289"/>
      <c r="F498" s="109"/>
      <c r="G498" s="56"/>
      <c r="H498" s="288"/>
      <c r="I498" s="61"/>
      <c r="J498" s="56"/>
      <c r="K498" s="11">
        <f t="shared" si="43"/>
        <v>0</v>
      </c>
      <c r="L498" s="56"/>
      <c r="M498" s="18"/>
      <c r="N498" s="59"/>
      <c r="O498" s="14">
        <f t="shared" si="44"/>
        <v>0</v>
      </c>
      <c r="P498" s="275" t="str">
        <f t="shared" si="45"/>
        <v xml:space="preserve"> </v>
      </c>
      <c r="Q498" s="230" t="str">
        <f t="shared" si="46"/>
        <v xml:space="preserve"> </v>
      </c>
      <c r="R498" s="275" t="str">
        <f t="shared" si="47"/>
        <v xml:space="preserve"> </v>
      </c>
      <c r="S498" s="230" t="str">
        <f t="shared" si="48"/>
        <v xml:space="preserve"> </v>
      </c>
    </row>
    <row r="499" spans="1:19" x14ac:dyDescent="0.2">
      <c r="A499" s="10" t="str">
        <f>IF(COUNTRY_INFO!A499=0," ",COUNTRY_INFO!A499)</f>
        <v>Ethiopia</v>
      </c>
      <c r="B499" s="10" t="str">
        <f>IF(COUNTRY_INFO!B499=0," ",COUNTRY_INFO!B499)</f>
        <v>Oromia North Shoa Zone</v>
      </c>
      <c r="C499" s="10" t="str">
        <f>IF(COUNTRY_INFO!C499=0," ",COUNTRY_INFO!C499)</f>
        <v>Kuyu</v>
      </c>
      <c r="D499" s="11" t="str">
        <f>IF(OR(COUNTRY_INFO!$T$9:$T$1000="T1 (PZQ+ALB/MBD)",COUNTRY_INFO!$U$9:$U$1000="T1 (PZQ+ALB/MBD)"), "T1 (PZQ+ALB/MBD)", " ")</f>
        <v xml:space="preserve"> </v>
      </c>
      <c r="E499" s="289"/>
      <c r="F499" s="109"/>
      <c r="G499" s="56"/>
      <c r="H499" s="288"/>
      <c r="I499" s="61"/>
      <c r="J499" s="56"/>
      <c r="K499" s="11">
        <f t="shared" si="43"/>
        <v>0</v>
      </c>
      <c r="L499" s="56"/>
      <c r="M499" s="18"/>
      <c r="N499" s="59"/>
      <c r="O499" s="14">
        <f t="shared" si="44"/>
        <v>0</v>
      </c>
      <c r="P499" s="275" t="str">
        <f t="shared" si="45"/>
        <v xml:space="preserve"> </v>
      </c>
      <c r="Q499" s="230" t="str">
        <f t="shared" si="46"/>
        <v xml:space="preserve"> </v>
      </c>
      <c r="R499" s="275" t="str">
        <f t="shared" si="47"/>
        <v xml:space="preserve"> </v>
      </c>
      <c r="S499" s="230" t="str">
        <f t="shared" si="48"/>
        <v xml:space="preserve"> </v>
      </c>
    </row>
    <row r="500" spans="1:19" x14ac:dyDescent="0.2">
      <c r="A500" s="10" t="str">
        <f>IF(COUNTRY_INFO!A500=0," ",COUNTRY_INFO!A500)</f>
        <v>Ethiopia</v>
      </c>
      <c r="B500" s="10" t="str">
        <f>IF(COUNTRY_INFO!B500=0," ",COUNTRY_INFO!B500)</f>
        <v>Oromia North Shoa Zone</v>
      </c>
      <c r="C500" s="10" t="str">
        <f>IF(COUNTRY_INFO!C500=0," ",COUNTRY_INFO!C500)</f>
        <v>Were Jarso</v>
      </c>
      <c r="D500" s="11" t="str">
        <f>IF(OR(COUNTRY_INFO!$T$9:$T$1000="T1 (PZQ+ALB/MBD)",COUNTRY_INFO!$U$9:$U$1000="T1 (PZQ+ALB/MBD)"), "T1 (PZQ+ALB/MBD)", " ")</f>
        <v xml:space="preserve"> </v>
      </c>
      <c r="E500" s="289"/>
      <c r="F500" s="109"/>
      <c r="G500" s="56"/>
      <c r="H500" s="288"/>
      <c r="I500" s="61"/>
      <c r="J500" s="56"/>
      <c r="K500" s="11">
        <f t="shared" si="43"/>
        <v>0</v>
      </c>
      <c r="L500" s="56"/>
      <c r="M500" s="18"/>
      <c r="N500" s="59"/>
      <c r="O500" s="14">
        <f t="shared" si="44"/>
        <v>0</v>
      </c>
      <c r="P500" s="275" t="str">
        <f t="shared" si="45"/>
        <v xml:space="preserve"> </v>
      </c>
      <c r="Q500" s="230" t="str">
        <f t="shared" si="46"/>
        <v xml:space="preserve"> </v>
      </c>
      <c r="R500" s="275" t="str">
        <f t="shared" si="47"/>
        <v xml:space="preserve"> </v>
      </c>
      <c r="S500" s="230" t="str">
        <f t="shared" si="48"/>
        <v xml:space="preserve"> </v>
      </c>
    </row>
    <row r="501" spans="1:19" x14ac:dyDescent="0.2">
      <c r="A501" s="10" t="str">
        <f>IF(COUNTRY_INFO!A501=0," ",COUNTRY_INFO!A501)</f>
        <v>Ethiopia</v>
      </c>
      <c r="B501" s="10" t="str">
        <f>IF(COUNTRY_INFO!B501=0," ",COUNTRY_INFO!B501)</f>
        <v>Oromia North Shoa Zone</v>
      </c>
      <c r="C501" s="10" t="str">
        <f>IF(COUNTRY_INFO!C501=0," ",COUNTRY_INFO!C501)</f>
        <v>Wuchale</v>
      </c>
      <c r="D501" s="11" t="str">
        <f>IF(OR(COUNTRY_INFO!$T$9:$T$1000="T1 (PZQ+ALB/MBD)",COUNTRY_INFO!$U$9:$U$1000="T1 (PZQ+ALB/MBD)"), "T1 (PZQ+ALB/MBD)", " ")</f>
        <v xml:space="preserve"> </v>
      </c>
      <c r="E501" s="289"/>
      <c r="F501" s="109"/>
      <c r="G501" s="56"/>
      <c r="H501" s="288"/>
      <c r="I501" s="61"/>
      <c r="J501" s="56"/>
      <c r="K501" s="11">
        <f t="shared" si="43"/>
        <v>0</v>
      </c>
      <c r="L501" s="56"/>
      <c r="M501" s="18"/>
      <c r="N501" s="59"/>
      <c r="O501" s="14">
        <f t="shared" si="44"/>
        <v>0</v>
      </c>
      <c r="P501" s="275" t="str">
        <f t="shared" si="45"/>
        <v xml:space="preserve"> </v>
      </c>
      <c r="Q501" s="230" t="str">
        <f t="shared" si="46"/>
        <v xml:space="preserve"> </v>
      </c>
      <c r="R501" s="275" t="str">
        <f t="shared" si="47"/>
        <v xml:space="preserve"> </v>
      </c>
      <c r="S501" s="230" t="str">
        <f t="shared" si="48"/>
        <v xml:space="preserve"> </v>
      </c>
    </row>
    <row r="502" spans="1:19"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IF(OR(COUNTRY_INFO!$T$9:$T$1000="T1 (PZQ+ALB/MBD)",COUNTRY_INFO!$U$9:$U$1000="T1 (PZQ+ALB/MBD)"), "T1 (PZQ+ALB/MBD)", " ")</f>
        <v xml:space="preserve"> </v>
      </c>
      <c r="E502" s="289"/>
      <c r="F502" s="109"/>
      <c r="G502" s="56"/>
      <c r="H502" s="288"/>
      <c r="I502" s="61"/>
      <c r="J502" s="56"/>
      <c r="K502" s="11">
        <f t="shared" si="43"/>
        <v>0</v>
      </c>
      <c r="L502" s="56"/>
      <c r="M502" s="18"/>
      <c r="N502" s="59"/>
      <c r="O502" s="14">
        <f t="shared" si="44"/>
        <v>0</v>
      </c>
      <c r="P502" s="275" t="str">
        <f t="shared" si="45"/>
        <v xml:space="preserve"> </v>
      </c>
      <c r="Q502" s="230" t="str">
        <f t="shared" si="46"/>
        <v xml:space="preserve"> </v>
      </c>
      <c r="R502" s="275" t="str">
        <f t="shared" si="47"/>
        <v xml:space="preserve"> </v>
      </c>
      <c r="S502" s="230" t="str">
        <f t="shared" si="48"/>
        <v xml:space="preserve"> </v>
      </c>
    </row>
    <row r="503" spans="1:19" x14ac:dyDescent="0.2">
      <c r="A503" s="10" t="str">
        <f>IF(COUNTRY_INFO!A503=0," ",COUNTRY_INFO!A503)</f>
        <v>Ethiopia</v>
      </c>
      <c r="B503" s="10" t="str">
        <f>IF(COUNTRY_INFO!B503=0," ",COUNTRY_INFO!B503)</f>
        <v>Oromia Southwest Shewa</v>
      </c>
      <c r="C503" s="10" t="str">
        <f>IF(COUNTRY_INFO!C503=0," ",COUNTRY_INFO!C503)</f>
        <v>Amayyaa</v>
      </c>
      <c r="D503" s="11" t="str">
        <f>IF(OR(COUNTRY_INFO!$T$9:$T$1000="T1 (PZQ+ALB/MBD)",COUNTRY_INFO!$U$9:$U$1000="T1 (PZQ+ALB/MBD)"), "T1 (PZQ+ALB/MBD)", " ")</f>
        <v xml:space="preserve"> </v>
      </c>
      <c r="E503" s="289"/>
      <c r="F503" s="109"/>
      <c r="G503" s="56"/>
      <c r="H503" s="288"/>
      <c r="I503" s="61"/>
      <c r="J503" s="56"/>
      <c r="K503" s="11">
        <f t="shared" si="43"/>
        <v>0</v>
      </c>
      <c r="L503" s="56"/>
      <c r="M503" s="18"/>
      <c r="N503" s="59"/>
      <c r="O503" s="14">
        <f t="shared" si="44"/>
        <v>0</v>
      </c>
      <c r="P503" s="275" t="str">
        <f t="shared" si="45"/>
        <v xml:space="preserve"> </v>
      </c>
      <c r="Q503" s="230" t="str">
        <f t="shared" si="46"/>
        <v xml:space="preserve"> </v>
      </c>
      <c r="R503" s="275" t="str">
        <f t="shared" si="47"/>
        <v xml:space="preserve"> </v>
      </c>
      <c r="S503" s="230" t="str">
        <f t="shared" si="48"/>
        <v xml:space="preserve"> </v>
      </c>
    </row>
    <row r="504" spans="1:19" x14ac:dyDescent="0.2">
      <c r="A504" s="10" t="str">
        <f>IF(COUNTRY_INFO!A504=0," ",COUNTRY_INFO!A504)</f>
        <v>Ethiopia</v>
      </c>
      <c r="B504" s="10" t="str">
        <f>IF(COUNTRY_INFO!B504=0," ",COUNTRY_INFO!B504)</f>
        <v>Oromia Southwest Shewa</v>
      </c>
      <c r="C504" s="10" t="str">
        <f>IF(COUNTRY_INFO!C504=0," ",COUNTRY_INFO!C504)</f>
        <v>Bachoo</v>
      </c>
      <c r="D504" s="11" t="str">
        <f>IF(OR(COUNTRY_INFO!$T$9:$T$1000="T1 (PZQ+ALB/MBD)",COUNTRY_INFO!$U$9:$U$1000="T1 (PZQ+ALB/MBD)"), "T1 (PZQ+ALB/MBD)", " ")</f>
        <v xml:space="preserve"> </v>
      </c>
      <c r="E504" s="289"/>
      <c r="F504" s="109"/>
      <c r="G504" s="56"/>
      <c r="H504" s="288"/>
      <c r="I504" s="61"/>
      <c r="J504" s="56"/>
      <c r="K504" s="11">
        <f t="shared" si="43"/>
        <v>0</v>
      </c>
      <c r="L504" s="56"/>
      <c r="M504" s="18"/>
      <c r="N504" s="59"/>
      <c r="O504" s="14">
        <f t="shared" si="44"/>
        <v>0</v>
      </c>
      <c r="P504" s="275" t="str">
        <f t="shared" si="45"/>
        <v xml:space="preserve"> </v>
      </c>
      <c r="Q504" s="230" t="str">
        <f t="shared" si="46"/>
        <v xml:space="preserve"> </v>
      </c>
      <c r="R504" s="275" t="str">
        <f t="shared" si="47"/>
        <v xml:space="preserve"> </v>
      </c>
      <c r="S504" s="230" t="str">
        <f t="shared" si="48"/>
        <v xml:space="preserve"> </v>
      </c>
    </row>
    <row r="505" spans="1:19" x14ac:dyDescent="0.2">
      <c r="A505" s="10" t="str">
        <f>IF(COUNTRY_INFO!A505=0," ",COUNTRY_INFO!A505)</f>
        <v>Ethiopia</v>
      </c>
      <c r="B505" s="10" t="str">
        <f>IF(COUNTRY_INFO!B505=0," ",COUNTRY_INFO!B505)</f>
        <v>Oromia Southwest Shewa</v>
      </c>
      <c r="C505" s="10" t="str">
        <f>IF(COUNTRY_INFO!C505=0," ",COUNTRY_INFO!C505)</f>
        <v>Daawoo</v>
      </c>
      <c r="D505" s="11" t="str">
        <f>IF(OR(COUNTRY_INFO!$T$9:$T$1000="T1 (PZQ+ALB/MBD)",COUNTRY_INFO!$U$9:$U$1000="T1 (PZQ+ALB/MBD)"), "T1 (PZQ+ALB/MBD)", " ")</f>
        <v xml:space="preserve"> </v>
      </c>
      <c r="E505" s="289"/>
      <c r="F505" s="109"/>
      <c r="G505" s="56"/>
      <c r="H505" s="288"/>
      <c r="I505" s="61"/>
      <c r="J505" s="56"/>
      <c r="K505" s="11">
        <f t="shared" si="43"/>
        <v>0</v>
      </c>
      <c r="L505" s="56"/>
      <c r="M505" s="18"/>
      <c r="N505" s="59"/>
      <c r="O505" s="14">
        <f t="shared" si="44"/>
        <v>0</v>
      </c>
      <c r="P505" s="275" t="str">
        <f t="shared" si="45"/>
        <v xml:space="preserve"> </v>
      </c>
      <c r="Q505" s="230" t="str">
        <f t="shared" si="46"/>
        <v xml:space="preserve"> </v>
      </c>
      <c r="R505" s="275" t="str">
        <f t="shared" si="47"/>
        <v xml:space="preserve"> </v>
      </c>
      <c r="S505" s="230" t="str">
        <f t="shared" si="48"/>
        <v xml:space="preserve"> </v>
      </c>
    </row>
    <row r="506" spans="1:19" x14ac:dyDescent="0.2">
      <c r="A506" s="10" t="str">
        <f>IF(COUNTRY_INFO!A506=0," ",COUNTRY_INFO!A506)</f>
        <v>Ethiopia</v>
      </c>
      <c r="B506" s="10" t="str">
        <f>IF(COUNTRY_INFO!B506=0," ",COUNTRY_INFO!B506)</f>
        <v>Oromia Southwest Shewa</v>
      </c>
      <c r="C506" s="10" t="str">
        <f>IF(COUNTRY_INFO!C506=0," ",COUNTRY_INFO!C506)</f>
        <v>Goro</v>
      </c>
      <c r="D506" s="11" t="str">
        <f>IF(OR(COUNTRY_INFO!$T$9:$T$1000="T1 (PZQ+ALB/MBD)",COUNTRY_INFO!$U$9:$U$1000="T1 (PZQ+ALB/MBD)"), "T1 (PZQ+ALB/MBD)", " ")</f>
        <v xml:space="preserve"> </v>
      </c>
      <c r="E506" s="289"/>
      <c r="F506" s="109"/>
      <c r="G506" s="56"/>
      <c r="H506" s="288"/>
      <c r="I506" s="61"/>
      <c r="J506" s="56"/>
      <c r="K506" s="11">
        <f t="shared" si="43"/>
        <v>0</v>
      </c>
      <c r="L506" s="56"/>
      <c r="M506" s="18"/>
      <c r="N506" s="59"/>
      <c r="O506" s="14">
        <f t="shared" si="44"/>
        <v>0</v>
      </c>
      <c r="P506" s="275" t="str">
        <f t="shared" si="45"/>
        <v xml:space="preserve"> </v>
      </c>
      <c r="Q506" s="230" t="str">
        <f t="shared" si="46"/>
        <v xml:space="preserve"> </v>
      </c>
      <c r="R506" s="275" t="str">
        <f t="shared" si="47"/>
        <v xml:space="preserve"> </v>
      </c>
      <c r="S506" s="230" t="str">
        <f t="shared" si="48"/>
        <v xml:space="preserve"> </v>
      </c>
    </row>
    <row r="507" spans="1:19" x14ac:dyDescent="0.2">
      <c r="A507" s="10" t="str">
        <f>IF(COUNTRY_INFO!A507=0," ",COUNTRY_INFO!A507)</f>
        <v>Ethiopia</v>
      </c>
      <c r="B507" s="10" t="str">
        <f>IF(COUNTRY_INFO!B507=0," ",COUNTRY_INFO!B507)</f>
        <v>Oromia Southwest Shewa</v>
      </c>
      <c r="C507" s="10" t="str">
        <f>IF(COUNTRY_INFO!C507=0," ",COUNTRY_INFO!C507)</f>
        <v>Iluu</v>
      </c>
      <c r="D507" s="11" t="str">
        <f>IF(OR(COUNTRY_INFO!$T$9:$T$1000="T1 (PZQ+ALB/MBD)",COUNTRY_INFO!$U$9:$U$1000="T1 (PZQ+ALB/MBD)"), "T1 (PZQ+ALB/MBD)", " ")</f>
        <v xml:space="preserve"> </v>
      </c>
      <c r="E507" s="289"/>
      <c r="F507" s="109"/>
      <c r="G507" s="56"/>
      <c r="H507" s="288"/>
      <c r="I507" s="61"/>
      <c r="J507" s="56"/>
      <c r="K507" s="11">
        <f t="shared" si="43"/>
        <v>0</v>
      </c>
      <c r="L507" s="56"/>
      <c r="M507" s="18"/>
      <c r="N507" s="59"/>
      <c r="O507" s="14">
        <f t="shared" si="44"/>
        <v>0</v>
      </c>
      <c r="P507" s="275" t="str">
        <f t="shared" si="45"/>
        <v xml:space="preserve"> </v>
      </c>
      <c r="Q507" s="230" t="str">
        <f t="shared" si="46"/>
        <v xml:space="preserve"> </v>
      </c>
      <c r="R507" s="275" t="str">
        <f t="shared" si="47"/>
        <v xml:space="preserve"> </v>
      </c>
      <c r="S507" s="230" t="str">
        <f t="shared" si="48"/>
        <v xml:space="preserve"> </v>
      </c>
    </row>
    <row r="508" spans="1:19" x14ac:dyDescent="0.2">
      <c r="A508" s="10" t="str">
        <f>IF(COUNTRY_INFO!A508=0," ",COUNTRY_INFO!A508)</f>
        <v>Ethiopia</v>
      </c>
      <c r="B508" s="10" t="str">
        <f>IF(COUNTRY_INFO!B508=0," ",COUNTRY_INFO!B508)</f>
        <v>Oromia Southwest Shewa</v>
      </c>
      <c r="C508" s="10" t="str">
        <f>IF(COUNTRY_INFO!C508=0," ",COUNTRY_INFO!C508)</f>
        <v>Kersa Malima</v>
      </c>
      <c r="D508" s="11" t="str">
        <f>IF(OR(COUNTRY_INFO!$T$9:$T$1000="T1 (PZQ+ALB/MBD)",COUNTRY_INFO!$U$9:$U$1000="T1 (PZQ+ALB/MBD)"), "T1 (PZQ+ALB/MBD)", " ")</f>
        <v xml:space="preserve"> </v>
      </c>
      <c r="E508" s="289"/>
      <c r="F508" s="109"/>
      <c r="G508" s="56"/>
      <c r="H508" s="288"/>
      <c r="I508" s="61"/>
      <c r="J508" s="56"/>
      <c r="K508" s="11">
        <f t="shared" si="43"/>
        <v>0</v>
      </c>
      <c r="L508" s="56"/>
      <c r="M508" s="18"/>
      <c r="N508" s="59"/>
      <c r="O508" s="14">
        <f t="shared" si="44"/>
        <v>0</v>
      </c>
      <c r="P508" s="275" t="str">
        <f t="shared" si="45"/>
        <v xml:space="preserve"> </v>
      </c>
      <c r="Q508" s="230" t="str">
        <f t="shared" si="46"/>
        <v xml:space="preserve"> </v>
      </c>
      <c r="R508" s="275" t="str">
        <f t="shared" si="47"/>
        <v xml:space="preserve"> </v>
      </c>
      <c r="S508" s="230" t="str">
        <f t="shared" si="48"/>
        <v xml:space="preserve"> </v>
      </c>
    </row>
    <row r="509" spans="1:19" x14ac:dyDescent="0.2">
      <c r="A509" s="10" t="str">
        <f>IF(COUNTRY_INFO!A509=0," ",COUNTRY_INFO!A509)</f>
        <v>Ethiopia</v>
      </c>
      <c r="B509" s="10" t="str">
        <f>IF(COUNTRY_INFO!B509=0," ",COUNTRY_INFO!B509)</f>
        <v>Oromia Southwest Shewa</v>
      </c>
      <c r="C509" s="10" t="str">
        <f>IF(COUNTRY_INFO!C509=0," ",COUNTRY_INFO!C509)</f>
        <v>Saden Sodo</v>
      </c>
      <c r="D509" s="11" t="str">
        <f>IF(OR(COUNTRY_INFO!$T$9:$T$1000="T1 (PZQ+ALB/MBD)",COUNTRY_INFO!$U$9:$U$1000="T1 (PZQ+ALB/MBD)"), "T1 (PZQ+ALB/MBD)", " ")</f>
        <v xml:space="preserve"> </v>
      </c>
      <c r="E509" s="289"/>
      <c r="F509" s="109"/>
      <c r="G509" s="56"/>
      <c r="H509" s="288"/>
      <c r="I509" s="61"/>
      <c r="J509" s="56"/>
      <c r="K509" s="11">
        <f t="shared" si="43"/>
        <v>0</v>
      </c>
      <c r="L509" s="56"/>
      <c r="M509" s="18"/>
      <c r="N509" s="59"/>
      <c r="O509" s="14">
        <f t="shared" si="44"/>
        <v>0</v>
      </c>
      <c r="P509" s="275" t="str">
        <f t="shared" si="45"/>
        <v xml:space="preserve"> </v>
      </c>
      <c r="Q509" s="230" t="str">
        <f t="shared" si="46"/>
        <v xml:space="preserve"> </v>
      </c>
      <c r="R509" s="275" t="str">
        <f t="shared" si="47"/>
        <v xml:space="preserve"> </v>
      </c>
      <c r="S509" s="230" t="str">
        <f t="shared" si="48"/>
        <v xml:space="preserve"> </v>
      </c>
    </row>
    <row r="510" spans="1:19" x14ac:dyDescent="0.2">
      <c r="A510" s="10" t="str">
        <f>IF(COUNTRY_INFO!A510=0," ",COUNTRY_INFO!A510)</f>
        <v>Ethiopia</v>
      </c>
      <c r="B510" s="10" t="str">
        <f>IF(COUNTRY_INFO!B510=0," ",COUNTRY_INFO!B510)</f>
        <v>Oromia Southwest Shewa</v>
      </c>
      <c r="C510" s="10" t="str">
        <f>IF(COUNTRY_INFO!C510=0," ",COUNTRY_INFO!C510)</f>
        <v>Sodo Dachi</v>
      </c>
      <c r="D510" s="11" t="str">
        <f>IF(OR(COUNTRY_INFO!$T$9:$T$1000="T1 (PZQ+ALB/MBD)",COUNTRY_INFO!$U$9:$U$1000="T1 (PZQ+ALB/MBD)"), "T1 (PZQ+ALB/MBD)", " ")</f>
        <v xml:space="preserve"> </v>
      </c>
      <c r="E510" s="289"/>
      <c r="F510" s="109"/>
      <c r="G510" s="56"/>
      <c r="H510" s="288"/>
      <c r="I510" s="61"/>
      <c r="J510" s="56"/>
      <c r="K510" s="11">
        <f t="shared" si="43"/>
        <v>0</v>
      </c>
      <c r="L510" s="56"/>
      <c r="M510" s="18"/>
      <c r="N510" s="59"/>
      <c r="O510" s="14">
        <f t="shared" si="44"/>
        <v>0</v>
      </c>
      <c r="P510" s="275" t="str">
        <f t="shared" si="45"/>
        <v xml:space="preserve"> </v>
      </c>
      <c r="Q510" s="230" t="str">
        <f t="shared" si="46"/>
        <v xml:space="preserve"> </v>
      </c>
      <c r="R510" s="275" t="str">
        <f t="shared" si="47"/>
        <v xml:space="preserve"> </v>
      </c>
      <c r="S510" s="230" t="str">
        <f t="shared" si="48"/>
        <v xml:space="preserve"> </v>
      </c>
    </row>
    <row r="511" spans="1:19" x14ac:dyDescent="0.2">
      <c r="A511" s="10" t="str">
        <f>IF(COUNTRY_INFO!A511=0," ",COUNTRY_INFO!A511)</f>
        <v>Ethiopia</v>
      </c>
      <c r="B511" s="10" t="str">
        <f>IF(COUNTRY_INFO!B511=0," ",COUNTRY_INFO!B511)</f>
        <v>Oromia Southwest Shewa</v>
      </c>
      <c r="C511" s="10" t="str">
        <f>IF(COUNTRY_INFO!C511=0," ",COUNTRY_INFO!C511)</f>
        <v>Tole</v>
      </c>
      <c r="D511" s="11" t="str">
        <f>IF(OR(COUNTRY_INFO!$T$9:$T$1000="T1 (PZQ+ALB/MBD)",COUNTRY_INFO!$U$9:$U$1000="T1 (PZQ+ALB/MBD)"), "T1 (PZQ+ALB/MBD)", " ")</f>
        <v xml:space="preserve"> </v>
      </c>
      <c r="E511" s="289"/>
      <c r="F511" s="109"/>
      <c r="G511" s="56"/>
      <c r="H511" s="288"/>
      <c r="I511" s="61"/>
      <c r="J511" s="56"/>
      <c r="K511" s="11">
        <f t="shared" si="43"/>
        <v>0</v>
      </c>
      <c r="L511" s="56"/>
      <c r="M511" s="18"/>
      <c r="N511" s="59"/>
      <c r="O511" s="14">
        <f t="shared" si="44"/>
        <v>0</v>
      </c>
      <c r="P511" s="275" t="str">
        <f t="shared" si="45"/>
        <v xml:space="preserve"> </v>
      </c>
      <c r="Q511" s="230" t="str">
        <f t="shared" si="46"/>
        <v xml:space="preserve"> </v>
      </c>
      <c r="R511" s="275" t="str">
        <f t="shared" si="47"/>
        <v xml:space="preserve"> </v>
      </c>
      <c r="S511" s="230" t="str">
        <f t="shared" si="48"/>
        <v xml:space="preserve"> </v>
      </c>
    </row>
    <row r="512" spans="1:19" x14ac:dyDescent="0.2">
      <c r="A512" s="10" t="str">
        <f>IF(COUNTRY_INFO!A512=0," ",COUNTRY_INFO!A512)</f>
        <v>Ethiopia</v>
      </c>
      <c r="B512" s="10" t="str">
        <f>IF(COUNTRY_INFO!B512=0," ",COUNTRY_INFO!B512)</f>
        <v>Oromia Southwest Shewa</v>
      </c>
      <c r="C512" s="10" t="str">
        <f>IF(COUNTRY_INFO!C512=0," ",COUNTRY_INFO!C512)</f>
        <v xml:space="preserve">Waliso </v>
      </c>
      <c r="D512" s="11" t="str">
        <f>IF(OR(COUNTRY_INFO!$T$9:$T$1000="T1 (PZQ+ALB/MBD)",COUNTRY_INFO!$U$9:$U$1000="T1 (PZQ+ALB/MBD)"), "T1 (PZQ+ALB/MBD)", " ")</f>
        <v xml:space="preserve"> </v>
      </c>
      <c r="E512" s="289"/>
      <c r="F512" s="109"/>
      <c r="G512" s="56"/>
      <c r="H512" s="288"/>
      <c r="I512" s="61"/>
      <c r="J512" s="56"/>
      <c r="K512" s="11">
        <f t="shared" si="43"/>
        <v>0</v>
      </c>
      <c r="L512" s="56"/>
      <c r="M512" s="18"/>
      <c r="N512" s="59"/>
      <c r="O512" s="14">
        <f t="shared" si="44"/>
        <v>0</v>
      </c>
      <c r="P512" s="275" t="str">
        <f t="shared" si="45"/>
        <v xml:space="preserve"> </v>
      </c>
      <c r="Q512" s="230" t="str">
        <f t="shared" si="46"/>
        <v xml:space="preserve"> </v>
      </c>
      <c r="R512" s="275" t="str">
        <f t="shared" si="47"/>
        <v xml:space="preserve"> </v>
      </c>
      <c r="S512" s="230" t="str">
        <f t="shared" si="48"/>
        <v xml:space="preserve"> </v>
      </c>
    </row>
    <row r="513" spans="1:19" x14ac:dyDescent="0.2">
      <c r="A513" s="10" t="str">
        <f>IF(COUNTRY_INFO!A513=0," ",COUNTRY_INFO!A513)</f>
        <v>Ethiopia</v>
      </c>
      <c r="B513" s="10" t="str">
        <f>IF(COUNTRY_INFO!B513=0," ",COUNTRY_INFO!B513)</f>
        <v>Oromia Southwest Shewa</v>
      </c>
      <c r="C513" s="10" t="str">
        <f>IF(COUNTRY_INFO!C513=0," ",COUNTRY_INFO!C513)</f>
        <v>Waliso Town</v>
      </c>
      <c r="D513" s="11" t="str">
        <f>IF(OR(COUNTRY_INFO!$T$9:$T$1000="T1 (PZQ+ALB/MBD)",COUNTRY_INFO!$U$9:$U$1000="T1 (PZQ+ALB/MBD)"), "T1 (PZQ+ALB/MBD)", " ")</f>
        <v xml:space="preserve"> </v>
      </c>
      <c r="E513" s="289"/>
      <c r="F513" s="109"/>
      <c r="G513" s="56"/>
      <c r="H513" s="288"/>
      <c r="I513" s="61"/>
      <c r="J513" s="56"/>
      <c r="K513" s="11">
        <f t="shared" si="43"/>
        <v>0</v>
      </c>
      <c r="L513" s="56"/>
      <c r="M513" s="18"/>
      <c r="N513" s="59"/>
      <c r="O513" s="14">
        <f t="shared" si="44"/>
        <v>0</v>
      </c>
      <c r="P513" s="275" t="str">
        <f t="shared" si="45"/>
        <v xml:space="preserve"> </v>
      </c>
      <c r="Q513" s="230" t="str">
        <f t="shared" si="46"/>
        <v xml:space="preserve"> </v>
      </c>
      <c r="R513" s="275" t="str">
        <f t="shared" si="47"/>
        <v xml:space="preserve"> </v>
      </c>
      <c r="S513" s="230" t="str">
        <f t="shared" si="48"/>
        <v xml:space="preserve"> </v>
      </c>
    </row>
    <row r="514" spans="1:19" x14ac:dyDescent="0.2">
      <c r="A514" s="10" t="str">
        <f>IF(COUNTRY_INFO!A514=0," ",COUNTRY_INFO!A514)</f>
        <v>Ethiopia</v>
      </c>
      <c r="B514" s="10" t="str">
        <f>IF(COUNTRY_INFO!B514=0," ",COUNTRY_INFO!B514)</f>
        <v>Oromia Southwest Shewa</v>
      </c>
      <c r="C514" s="10" t="str">
        <f>IF(COUNTRY_INFO!C514=0," ",COUNTRY_INFO!C514)</f>
        <v>Wonchi</v>
      </c>
      <c r="D514" s="11" t="str">
        <f>IF(OR(COUNTRY_INFO!$T$9:$T$1000="T1 (PZQ+ALB/MBD)",COUNTRY_INFO!$U$9:$U$1000="T1 (PZQ+ALB/MBD)"), "T1 (PZQ+ALB/MBD)", " ")</f>
        <v xml:space="preserve"> </v>
      </c>
      <c r="E514" s="289"/>
      <c r="F514" s="109"/>
      <c r="G514" s="56"/>
      <c r="H514" s="288"/>
      <c r="I514" s="61"/>
      <c r="J514" s="56"/>
      <c r="K514" s="11">
        <f t="shared" si="43"/>
        <v>0</v>
      </c>
      <c r="L514" s="56"/>
      <c r="M514" s="18"/>
      <c r="N514" s="59"/>
      <c r="O514" s="14">
        <f t="shared" si="44"/>
        <v>0</v>
      </c>
      <c r="P514" s="275" t="str">
        <f t="shared" si="45"/>
        <v xml:space="preserve"> </v>
      </c>
      <c r="Q514" s="230" t="str">
        <f t="shared" si="46"/>
        <v xml:space="preserve"> </v>
      </c>
      <c r="R514" s="275" t="str">
        <f t="shared" si="47"/>
        <v xml:space="preserve"> </v>
      </c>
      <c r="S514" s="230" t="str">
        <f t="shared" si="48"/>
        <v xml:space="preserve"> </v>
      </c>
    </row>
    <row r="515" spans="1:19" x14ac:dyDescent="0.2">
      <c r="A515" s="10" t="str">
        <f>IF(COUNTRY_INFO!A515=0," ",COUNTRY_INFO!A515)</f>
        <v>Ethiopia</v>
      </c>
      <c r="B515" s="10" t="str">
        <f>IF(COUNTRY_INFO!B515=0," ",COUNTRY_INFO!B515)</f>
        <v>Oromia West Arsi</v>
      </c>
      <c r="C515" s="10" t="str">
        <f>IF(COUNTRY_INFO!C515=0," ",COUNTRY_INFO!C515)</f>
        <v>Adaba</v>
      </c>
      <c r="D515" s="11" t="str">
        <f>IF(OR(COUNTRY_INFO!$T$9:$T$1000="T1 (PZQ+ALB/MBD)",COUNTRY_INFO!$U$9:$U$1000="T1 (PZQ+ALB/MBD)"), "T1 (PZQ+ALB/MBD)", " ")</f>
        <v xml:space="preserve"> </v>
      </c>
      <c r="E515" s="289"/>
      <c r="F515" s="109"/>
      <c r="G515" s="56"/>
      <c r="H515" s="288"/>
      <c r="I515" s="61"/>
      <c r="J515" s="56"/>
      <c r="K515" s="11">
        <f t="shared" si="43"/>
        <v>0</v>
      </c>
      <c r="L515" s="56"/>
      <c r="M515" s="18"/>
      <c r="N515" s="59"/>
      <c r="O515" s="14">
        <f t="shared" si="44"/>
        <v>0</v>
      </c>
      <c r="P515" s="275" t="str">
        <f t="shared" si="45"/>
        <v xml:space="preserve"> </v>
      </c>
      <c r="Q515" s="230" t="str">
        <f t="shared" si="46"/>
        <v xml:space="preserve"> </v>
      </c>
      <c r="R515" s="275" t="str">
        <f t="shared" si="47"/>
        <v xml:space="preserve"> </v>
      </c>
      <c r="S515" s="230" t="str">
        <f t="shared" si="48"/>
        <v xml:space="preserve"> </v>
      </c>
    </row>
    <row r="516" spans="1:19" x14ac:dyDescent="0.2">
      <c r="A516" s="10" t="str">
        <f>IF(COUNTRY_INFO!A516=0," ",COUNTRY_INFO!A516)</f>
        <v>Ethiopia</v>
      </c>
      <c r="B516" s="10" t="str">
        <f>IF(COUNTRY_INFO!B516=0," ",COUNTRY_INFO!B516)</f>
        <v>Oromia West Arsi</v>
      </c>
      <c r="C516" s="10" t="str">
        <f>IF(COUNTRY_INFO!C516=0," ",COUNTRY_INFO!C516)</f>
        <v>Arsi Negele</v>
      </c>
      <c r="D516" s="11" t="str">
        <f>IF(OR(COUNTRY_INFO!$T$9:$T$1000="T1 (PZQ+ALB/MBD)",COUNTRY_INFO!$U$9:$U$1000="T1 (PZQ+ALB/MBD)"), "T1 (PZQ+ALB/MBD)", " ")</f>
        <v xml:space="preserve"> </v>
      </c>
      <c r="E516" s="289"/>
      <c r="F516" s="109"/>
      <c r="G516" s="56"/>
      <c r="H516" s="288"/>
      <c r="I516" s="61"/>
      <c r="J516" s="56"/>
      <c r="K516" s="11">
        <f t="shared" si="43"/>
        <v>0</v>
      </c>
      <c r="L516" s="56"/>
      <c r="M516" s="18"/>
      <c r="N516" s="59"/>
      <c r="O516" s="14">
        <f t="shared" si="44"/>
        <v>0</v>
      </c>
      <c r="P516" s="275" t="str">
        <f t="shared" si="45"/>
        <v xml:space="preserve"> </v>
      </c>
      <c r="Q516" s="230" t="str">
        <f t="shared" si="46"/>
        <v xml:space="preserve"> </v>
      </c>
      <c r="R516" s="275" t="str">
        <f t="shared" si="47"/>
        <v xml:space="preserve"> </v>
      </c>
      <c r="S516" s="230" t="str">
        <f t="shared" si="48"/>
        <v xml:space="preserve"> </v>
      </c>
    </row>
    <row r="517" spans="1:19" x14ac:dyDescent="0.2">
      <c r="A517" s="10" t="str">
        <f>IF(COUNTRY_INFO!A517=0," ",COUNTRY_INFO!A517)</f>
        <v>Ethiopia</v>
      </c>
      <c r="B517" s="10" t="str">
        <f>IF(COUNTRY_INFO!B517=0," ",COUNTRY_INFO!B517)</f>
        <v>Oromia West Arsi</v>
      </c>
      <c r="C517" s="10" t="str">
        <f>IF(COUNTRY_INFO!C517=0," ",COUNTRY_INFO!C517)</f>
        <v>Arsi Negele Town</v>
      </c>
      <c r="D517" s="11" t="str">
        <f>IF(OR(COUNTRY_INFO!$T$9:$T$1000="T1 (PZQ+ALB/MBD)",COUNTRY_INFO!$U$9:$U$1000="T1 (PZQ+ALB/MBD)"), "T1 (PZQ+ALB/MBD)", " ")</f>
        <v xml:space="preserve"> </v>
      </c>
      <c r="E517" s="289"/>
      <c r="F517" s="109"/>
      <c r="G517" s="56"/>
      <c r="H517" s="288"/>
      <c r="I517" s="61"/>
      <c r="J517" s="56"/>
      <c r="K517" s="11">
        <f t="shared" si="43"/>
        <v>0</v>
      </c>
      <c r="L517" s="56"/>
      <c r="M517" s="18"/>
      <c r="N517" s="59"/>
      <c r="O517" s="14">
        <f t="shared" si="44"/>
        <v>0</v>
      </c>
      <c r="P517" s="275" t="str">
        <f t="shared" si="45"/>
        <v xml:space="preserve"> </v>
      </c>
      <c r="Q517" s="230" t="str">
        <f t="shared" si="46"/>
        <v xml:space="preserve"> </v>
      </c>
      <c r="R517" s="275" t="str">
        <f t="shared" si="47"/>
        <v xml:space="preserve"> </v>
      </c>
      <c r="S517" s="230" t="str">
        <f t="shared" si="48"/>
        <v xml:space="preserve"> </v>
      </c>
    </row>
    <row r="518" spans="1:19" x14ac:dyDescent="0.2">
      <c r="A518" s="10" t="str">
        <f>IF(COUNTRY_INFO!A518=0," ",COUNTRY_INFO!A518)</f>
        <v>Ethiopia</v>
      </c>
      <c r="B518" s="10" t="str">
        <f>IF(COUNTRY_INFO!B518=0," ",COUNTRY_INFO!B518)</f>
        <v>Oromia West Arsi</v>
      </c>
      <c r="C518" s="10" t="str">
        <f>IF(COUNTRY_INFO!C518=0," ",COUNTRY_INFO!C518)</f>
        <v>Bishan Guracha Town</v>
      </c>
      <c r="D518" s="11" t="str">
        <f>IF(OR(COUNTRY_INFO!$T$9:$T$1000="T1 (PZQ+ALB/MBD)",COUNTRY_INFO!$U$9:$U$1000="T1 (PZQ+ALB/MBD)"), "T1 (PZQ+ALB/MBD)", " ")</f>
        <v xml:space="preserve"> </v>
      </c>
      <c r="E518" s="289"/>
      <c r="F518" s="109"/>
      <c r="G518" s="56"/>
      <c r="H518" s="288"/>
      <c r="I518" s="61"/>
      <c r="J518" s="56"/>
      <c r="K518" s="11">
        <f t="shared" si="43"/>
        <v>0</v>
      </c>
      <c r="L518" s="56"/>
      <c r="M518" s="18"/>
      <c r="N518" s="59"/>
      <c r="O518" s="14">
        <f t="shared" si="44"/>
        <v>0</v>
      </c>
      <c r="P518" s="275" t="str">
        <f t="shared" si="45"/>
        <v xml:space="preserve"> </v>
      </c>
      <c r="Q518" s="230" t="str">
        <f t="shared" si="46"/>
        <v xml:space="preserve"> </v>
      </c>
      <c r="R518" s="275" t="str">
        <f t="shared" si="47"/>
        <v xml:space="preserve"> </v>
      </c>
      <c r="S518" s="230" t="str">
        <f t="shared" si="48"/>
        <v xml:space="preserve"> </v>
      </c>
    </row>
    <row r="519" spans="1:19" x14ac:dyDescent="0.2">
      <c r="A519" s="10" t="str">
        <f>IF(COUNTRY_INFO!A519=0," ",COUNTRY_INFO!A519)</f>
        <v>Ethiopia</v>
      </c>
      <c r="B519" s="10" t="str">
        <f>IF(COUNTRY_INFO!B519=0," ",COUNTRY_INFO!B519)</f>
        <v>Oromia West Arsi</v>
      </c>
      <c r="C519" s="10" t="str">
        <f>IF(COUNTRY_INFO!C519=0," ",COUNTRY_INFO!C519)</f>
        <v>Dodola</v>
      </c>
      <c r="D519" s="11" t="str">
        <f>IF(OR(COUNTRY_INFO!$T$9:$T$1000="T1 (PZQ+ALB/MBD)",COUNTRY_INFO!$U$9:$U$1000="T1 (PZQ+ALB/MBD)"), "T1 (PZQ+ALB/MBD)", " ")</f>
        <v xml:space="preserve"> </v>
      </c>
      <c r="E519" s="289"/>
      <c r="F519" s="109"/>
      <c r="G519" s="56"/>
      <c r="H519" s="288"/>
      <c r="I519" s="61"/>
      <c r="J519" s="56"/>
      <c r="K519" s="11">
        <f t="shared" si="43"/>
        <v>0</v>
      </c>
      <c r="L519" s="56"/>
      <c r="M519" s="18"/>
      <c r="N519" s="59"/>
      <c r="O519" s="14">
        <f t="shared" si="44"/>
        <v>0</v>
      </c>
      <c r="P519" s="275" t="str">
        <f t="shared" si="45"/>
        <v xml:space="preserve"> </v>
      </c>
      <c r="Q519" s="230" t="str">
        <f t="shared" si="46"/>
        <v xml:space="preserve"> </v>
      </c>
      <c r="R519" s="275" t="str">
        <f t="shared" si="47"/>
        <v xml:space="preserve"> </v>
      </c>
      <c r="S519" s="230" t="str">
        <f t="shared" si="48"/>
        <v xml:space="preserve"> </v>
      </c>
    </row>
    <row r="520" spans="1:19" x14ac:dyDescent="0.2">
      <c r="A520" s="10" t="str">
        <f>IF(COUNTRY_INFO!A520=0," ",COUNTRY_INFO!A520)</f>
        <v>Ethiopia</v>
      </c>
      <c r="B520" s="10" t="str">
        <f>IF(COUNTRY_INFO!B520=0," ",COUNTRY_INFO!B520)</f>
        <v>Oromia West Arsi</v>
      </c>
      <c r="C520" s="10" t="str">
        <f>IF(COUNTRY_INFO!C520=0," ",COUNTRY_INFO!C520)</f>
        <v>Dodola Town</v>
      </c>
      <c r="D520" s="11" t="str">
        <f>IF(OR(COUNTRY_INFO!$T$9:$T$1000="T1 (PZQ+ALB/MBD)",COUNTRY_INFO!$U$9:$U$1000="T1 (PZQ+ALB/MBD)"), "T1 (PZQ+ALB/MBD)", " ")</f>
        <v xml:space="preserve"> </v>
      </c>
      <c r="E520" s="289"/>
      <c r="F520" s="109"/>
      <c r="G520" s="56"/>
      <c r="H520" s="288"/>
      <c r="I520" s="61"/>
      <c r="J520" s="56"/>
      <c r="K520" s="11">
        <f t="shared" si="43"/>
        <v>0</v>
      </c>
      <c r="L520" s="56"/>
      <c r="M520" s="18"/>
      <c r="N520" s="59"/>
      <c r="O520" s="14">
        <f t="shared" si="44"/>
        <v>0</v>
      </c>
      <c r="P520" s="275" t="str">
        <f t="shared" si="45"/>
        <v xml:space="preserve"> </v>
      </c>
      <c r="Q520" s="230" t="str">
        <f t="shared" si="46"/>
        <v xml:space="preserve"> </v>
      </c>
      <c r="R520" s="275" t="str">
        <f t="shared" si="47"/>
        <v xml:space="preserve"> </v>
      </c>
      <c r="S520" s="230" t="str">
        <f t="shared" si="48"/>
        <v xml:space="preserve"> </v>
      </c>
    </row>
    <row r="521" spans="1:19" x14ac:dyDescent="0.2">
      <c r="A521" s="10" t="str">
        <f>IF(COUNTRY_INFO!A521=0," ",COUNTRY_INFO!A521)</f>
        <v>Ethiopia</v>
      </c>
      <c r="B521" s="10" t="str">
        <f>IF(COUNTRY_INFO!B521=0," ",COUNTRY_INFO!B521)</f>
        <v>Oromia West Arsi</v>
      </c>
      <c r="C521" s="10" t="str">
        <f>IF(COUNTRY_INFO!C521=0," ",COUNTRY_INFO!C521)</f>
        <v>Gedeb Asasa</v>
      </c>
      <c r="D521" s="11" t="str">
        <f>IF(OR(COUNTRY_INFO!$T$9:$T$1000="T1 (PZQ+ALB/MBD)",COUNTRY_INFO!$U$9:$U$1000="T1 (PZQ+ALB/MBD)"), "T1 (PZQ+ALB/MBD)", " ")</f>
        <v xml:space="preserve"> </v>
      </c>
      <c r="E521" s="289"/>
      <c r="F521" s="109"/>
      <c r="G521" s="56"/>
      <c r="H521" s="288"/>
      <c r="I521" s="61"/>
      <c r="J521" s="56"/>
      <c r="K521" s="11">
        <f t="shared" si="43"/>
        <v>0</v>
      </c>
      <c r="L521" s="56"/>
      <c r="M521" s="18"/>
      <c r="N521" s="59"/>
      <c r="O521" s="14">
        <f t="shared" si="44"/>
        <v>0</v>
      </c>
      <c r="P521" s="275" t="str">
        <f t="shared" si="45"/>
        <v xml:space="preserve"> </v>
      </c>
      <c r="Q521" s="230" t="str">
        <f t="shared" si="46"/>
        <v xml:space="preserve"> </v>
      </c>
      <c r="R521" s="275" t="str">
        <f t="shared" si="47"/>
        <v xml:space="preserve"> </v>
      </c>
      <c r="S521" s="230" t="str">
        <f t="shared" si="48"/>
        <v xml:space="preserve"> </v>
      </c>
    </row>
    <row r="522" spans="1:19" x14ac:dyDescent="0.2">
      <c r="A522" s="10" t="str">
        <f>IF(COUNTRY_INFO!A522=0," ",COUNTRY_INFO!A522)</f>
        <v>Ethiopia</v>
      </c>
      <c r="B522" s="10" t="str">
        <f>IF(COUNTRY_INFO!B522=0," ",COUNTRY_INFO!B522)</f>
        <v>Oromia West Arsi</v>
      </c>
      <c r="C522" s="10" t="str">
        <f>IF(COUNTRY_INFO!C522=0," ",COUNTRY_INFO!C522)</f>
        <v xml:space="preserve">Heben Arsi </v>
      </c>
      <c r="D522" s="11" t="str">
        <f>IF(OR(COUNTRY_INFO!$T$9:$T$1000="T1 (PZQ+ALB/MBD)",COUNTRY_INFO!$U$9:$U$1000="T1 (PZQ+ALB/MBD)"), "T1 (PZQ+ALB/MBD)", " ")</f>
        <v xml:space="preserve"> </v>
      </c>
      <c r="E522" s="289"/>
      <c r="F522" s="109"/>
      <c r="G522" s="56"/>
      <c r="H522" s="288"/>
      <c r="I522" s="61"/>
      <c r="J522" s="56"/>
      <c r="K522" s="11">
        <f t="shared" ref="K522:K585" si="49">MAX(H522:I522)+G522+J522</f>
        <v>0</v>
      </c>
      <c r="L522" s="56"/>
      <c r="M522" s="18"/>
      <c r="N522" s="59"/>
      <c r="O522" s="14">
        <f t="shared" ref="O522:O585" si="50">SUM(L522:N522)</f>
        <v>0</v>
      </c>
      <c r="P522" s="275" t="str">
        <f t="shared" ref="P522:P585" si="51">IF(G522&lt;&gt;0, IF(L522/G522*100=0, "-", L522/G522*100), " ")</f>
        <v xml:space="preserve"> </v>
      </c>
      <c r="Q522" s="230" t="str">
        <f t="shared" ref="Q522:Q585" si="52">IF(OR(I522&lt;&gt;0,H522&lt;&gt;0), IF(M522/MAX(H522,I522)*100=0, "-", M522/MAX(H522,I522)*100), " ")</f>
        <v xml:space="preserve"> </v>
      </c>
      <c r="R522" s="275" t="str">
        <f t="shared" ref="R522:R585" si="53">IF(J522&lt;&gt;0, IF(N522/J522*100=0, "-", N522/J522*100), " ")</f>
        <v xml:space="preserve"> </v>
      </c>
      <c r="S522" s="230" t="str">
        <f t="shared" ref="S522:S585" si="54">IF(K522&lt;&gt;0, IF(O522/K522*100=0, "-", O522/K522*100), " ")</f>
        <v xml:space="preserve"> </v>
      </c>
    </row>
    <row r="523" spans="1:19" x14ac:dyDescent="0.2">
      <c r="A523" s="10" t="str">
        <f>IF(COUNTRY_INFO!A523=0," ",COUNTRY_INFO!A523)</f>
        <v>Ethiopia</v>
      </c>
      <c r="B523" s="10" t="str">
        <f>IF(COUNTRY_INFO!B523=0," ",COUNTRY_INFO!B523)</f>
        <v>Oromia West Arsi</v>
      </c>
      <c r="C523" s="10" t="str">
        <f>IF(COUNTRY_INFO!C523=0," ",COUNTRY_INFO!C523)</f>
        <v>Kofele</v>
      </c>
      <c r="D523" s="11" t="str">
        <f>IF(OR(COUNTRY_INFO!$T$9:$T$1000="T1 (PZQ+ALB/MBD)",COUNTRY_INFO!$U$9:$U$1000="T1 (PZQ+ALB/MBD)"), "T1 (PZQ+ALB/MBD)", " ")</f>
        <v xml:space="preserve"> </v>
      </c>
      <c r="E523" s="289"/>
      <c r="F523" s="109"/>
      <c r="G523" s="56"/>
      <c r="H523" s="288"/>
      <c r="I523" s="61"/>
      <c r="J523" s="56"/>
      <c r="K523" s="11">
        <f t="shared" si="49"/>
        <v>0</v>
      </c>
      <c r="L523" s="56"/>
      <c r="M523" s="18"/>
      <c r="N523" s="59"/>
      <c r="O523" s="14">
        <f t="shared" si="50"/>
        <v>0</v>
      </c>
      <c r="P523" s="275" t="str">
        <f t="shared" si="51"/>
        <v xml:space="preserve"> </v>
      </c>
      <c r="Q523" s="230" t="str">
        <f t="shared" si="52"/>
        <v xml:space="preserve"> </v>
      </c>
      <c r="R523" s="275" t="str">
        <f t="shared" si="53"/>
        <v xml:space="preserve"> </v>
      </c>
      <c r="S523" s="230" t="str">
        <f t="shared" si="54"/>
        <v xml:space="preserve"> </v>
      </c>
    </row>
    <row r="524" spans="1:19" x14ac:dyDescent="0.2">
      <c r="A524" s="10" t="str">
        <f>IF(COUNTRY_INFO!A524=0," ",COUNTRY_INFO!A524)</f>
        <v>Ethiopia</v>
      </c>
      <c r="B524" s="10" t="str">
        <f>IF(COUNTRY_INFO!B524=0," ",COUNTRY_INFO!B524)</f>
        <v>Oromia West Arsi</v>
      </c>
      <c r="C524" s="10" t="str">
        <f>IF(COUNTRY_INFO!C524=0," ",COUNTRY_INFO!C524)</f>
        <v>Kokosa</v>
      </c>
      <c r="D524" s="11" t="str">
        <f>IF(OR(COUNTRY_INFO!$T$9:$T$1000="T1 (PZQ+ALB/MBD)",COUNTRY_INFO!$U$9:$U$1000="T1 (PZQ+ALB/MBD)"), "T1 (PZQ+ALB/MBD)", " ")</f>
        <v xml:space="preserve"> </v>
      </c>
      <c r="E524" s="289"/>
      <c r="F524" s="109"/>
      <c r="G524" s="56"/>
      <c r="H524" s="288"/>
      <c r="I524" s="61"/>
      <c r="J524" s="56"/>
      <c r="K524" s="11">
        <f t="shared" si="49"/>
        <v>0</v>
      </c>
      <c r="L524" s="56"/>
      <c r="M524" s="18"/>
      <c r="N524" s="59"/>
      <c r="O524" s="14">
        <f t="shared" si="50"/>
        <v>0</v>
      </c>
      <c r="P524" s="275" t="str">
        <f t="shared" si="51"/>
        <v xml:space="preserve"> </v>
      </c>
      <c r="Q524" s="230" t="str">
        <f t="shared" si="52"/>
        <v xml:space="preserve"> </v>
      </c>
      <c r="R524" s="275" t="str">
        <f t="shared" si="53"/>
        <v xml:space="preserve"> </v>
      </c>
      <c r="S524" s="230" t="str">
        <f t="shared" si="54"/>
        <v xml:space="preserve"> </v>
      </c>
    </row>
    <row r="525" spans="1:19" x14ac:dyDescent="0.2">
      <c r="A525" s="10" t="str">
        <f>IF(COUNTRY_INFO!A525=0," ",COUNTRY_INFO!A525)</f>
        <v>Ethiopia</v>
      </c>
      <c r="B525" s="10" t="str">
        <f>IF(COUNTRY_INFO!B525=0," ",COUNTRY_INFO!B525)</f>
        <v>Oromia West Arsi</v>
      </c>
      <c r="C525" s="10" t="str">
        <f>IF(COUNTRY_INFO!C525=0," ",COUNTRY_INFO!C525)</f>
        <v>Kore</v>
      </c>
      <c r="D525" s="11" t="str">
        <f>IF(OR(COUNTRY_INFO!$T$9:$T$1000="T1 (PZQ+ALB/MBD)",COUNTRY_INFO!$U$9:$U$1000="T1 (PZQ+ALB/MBD)"), "T1 (PZQ+ALB/MBD)", " ")</f>
        <v xml:space="preserve"> </v>
      </c>
      <c r="E525" s="289"/>
      <c r="F525" s="109"/>
      <c r="G525" s="56"/>
      <c r="H525" s="288"/>
      <c r="I525" s="61"/>
      <c r="J525" s="56"/>
      <c r="K525" s="11">
        <f t="shared" si="49"/>
        <v>0</v>
      </c>
      <c r="L525" s="56"/>
      <c r="M525" s="18"/>
      <c r="N525" s="59"/>
      <c r="O525" s="14">
        <f t="shared" si="50"/>
        <v>0</v>
      </c>
      <c r="P525" s="275" t="str">
        <f t="shared" si="51"/>
        <v xml:space="preserve"> </v>
      </c>
      <c r="Q525" s="230" t="str">
        <f t="shared" si="52"/>
        <v xml:space="preserve"> </v>
      </c>
      <c r="R525" s="275" t="str">
        <f t="shared" si="53"/>
        <v xml:space="preserve"> </v>
      </c>
      <c r="S525" s="230" t="str">
        <f t="shared" si="54"/>
        <v xml:space="preserve"> </v>
      </c>
    </row>
    <row r="526" spans="1:19" x14ac:dyDescent="0.2">
      <c r="A526" s="10" t="str">
        <f>IF(COUNTRY_INFO!A526=0," ",COUNTRY_INFO!A526)</f>
        <v>Ethiopia</v>
      </c>
      <c r="B526" s="10" t="str">
        <f>IF(COUNTRY_INFO!B526=0," ",COUNTRY_INFO!B526)</f>
        <v>Oromia West Arsi</v>
      </c>
      <c r="C526" s="10" t="str">
        <f>IF(COUNTRY_INFO!C526=0," ",COUNTRY_INFO!C526)</f>
        <v>Nansebo</v>
      </c>
      <c r="D526" s="11" t="str">
        <f>IF(OR(COUNTRY_INFO!$T$9:$T$1000="T1 (PZQ+ALB/MBD)",COUNTRY_INFO!$U$9:$U$1000="T1 (PZQ+ALB/MBD)"), "T1 (PZQ+ALB/MBD)", " ")</f>
        <v xml:space="preserve"> </v>
      </c>
      <c r="E526" s="289"/>
      <c r="F526" s="109"/>
      <c r="G526" s="56"/>
      <c r="H526" s="288"/>
      <c r="I526" s="61"/>
      <c r="J526" s="56"/>
      <c r="K526" s="11">
        <f t="shared" si="49"/>
        <v>0</v>
      </c>
      <c r="L526" s="56"/>
      <c r="M526" s="18"/>
      <c r="N526" s="59"/>
      <c r="O526" s="14">
        <f t="shared" si="50"/>
        <v>0</v>
      </c>
      <c r="P526" s="275" t="str">
        <f t="shared" si="51"/>
        <v xml:space="preserve"> </v>
      </c>
      <c r="Q526" s="230" t="str">
        <f t="shared" si="52"/>
        <v xml:space="preserve"> </v>
      </c>
      <c r="R526" s="275" t="str">
        <f t="shared" si="53"/>
        <v xml:space="preserve"> </v>
      </c>
      <c r="S526" s="230" t="str">
        <f t="shared" si="54"/>
        <v xml:space="preserve"> </v>
      </c>
    </row>
    <row r="527" spans="1:19" x14ac:dyDescent="0.2">
      <c r="A527" s="10" t="str">
        <f>IF(COUNTRY_INFO!A527=0," ",COUNTRY_INFO!A527)</f>
        <v>Ethiopia</v>
      </c>
      <c r="B527" s="10" t="str">
        <f>IF(COUNTRY_INFO!B527=0," ",COUNTRY_INFO!B527)</f>
        <v>Oromia West Arsi</v>
      </c>
      <c r="C527" s="10" t="str">
        <f>IF(COUNTRY_INFO!C527=0," ",COUNTRY_INFO!C527)</f>
        <v>Shala</v>
      </c>
      <c r="D527" s="11" t="str">
        <f>IF(OR(COUNTRY_INFO!$T$9:$T$1000="T1 (PZQ+ALB/MBD)",COUNTRY_INFO!$U$9:$U$1000="T1 (PZQ+ALB/MBD)"), "T1 (PZQ+ALB/MBD)", " ")</f>
        <v xml:space="preserve"> </v>
      </c>
      <c r="E527" s="289"/>
      <c r="F527" s="109"/>
      <c r="G527" s="56"/>
      <c r="H527" s="288"/>
      <c r="I527" s="61"/>
      <c r="J527" s="56"/>
      <c r="K527" s="11">
        <f t="shared" si="49"/>
        <v>0</v>
      </c>
      <c r="L527" s="56"/>
      <c r="M527" s="18"/>
      <c r="N527" s="59"/>
      <c r="O527" s="14">
        <f t="shared" si="50"/>
        <v>0</v>
      </c>
      <c r="P527" s="275" t="str">
        <f t="shared" si="51"/>
        <v xml:space="preserve"> </v>
      </c>
      <c r="Q527" s="230" t="str">
        <f t="shared" si="52"/>
        <v xml:space="preserve"> </v>
      </c>
      <c r="R527" s="275" t="str">
        <f t="shared" si="53"/>
        <v xml:space="preserve"> </v>
      </c>
      <c r="S527" s="230" t="str">
        <f t="shared" si="54"/>
        <v xml:space="preserve"> </v>
      </c>
    </row>
    <row r="528" spans="1:19" x14ac:dyDescent="0.2">
      <c r="A528" s="10" t="str">
        <f>IF(COUNTRY_INFO!A528=0," ",COUNTRY_INFO!A528)</f>
        <v>Ethiopia</v>
      </c>
      <c r="B528" s="10" t="str">
        <f>IF(COUNTRY_INFO!B528=0," ",COUNTRY_INFO!B528)</f>
        <v>Oromia West Arsi</v>
      </c>
      <c r="C528" s="10" t="str">
        <f>IF(COUNTRY_INFO!C528=0," ",COUNTRY_INFO!C528)</f>
        <v>Shashemene</v>
      </c>
      <c r="D528" s="11" t="str">
        <f>IF(OR(COUNTRY_INFO!$T$9:$T$1000="T1 (PZQ+ALB/MBD)",COUNTRY_INFO!$U$9:$U$1000="T1 (PZQ+ALB/MBD)"), "T1 (PZQ+ALB/MBD)", " ")</f>
        <v xml:space="preserve"> </v>
      </c>
      <c r="E528" s="289"/>
      <c r="F528" s="109"/>
      <c r="G528" s="56"/>
      <c r="H528" s="288"/>
      <c r="I528" s="61"/>
      <c r="J528" s="56"/>
      <c r="K528" s="11">
        <f t="shared" si="49"/>
        <v>0</v>
      </c>
      <c r="L528" s="56"/>
      <c r="M528" s="18"/>
      <c r="N528" s="59"/>
      <c r="O528" s="14">
        <f t="shared" si="50"/>
        <v>0</v>
      </c>
      <c r="P528" s="275" t="str">
        <f t="shared" si="51"/>
        <v xml:space="preserve"> </v>
      </c>
      <c r="Q528" s="230" t="str">
        <f t="shared" si="52"/>
        <v xml:space="preserve"> </v>
      </c>
      <c r="R528" s="275" t="str">
        <f t="shared" si="53"/>
        <v xml:space="preserve"> </v>
      </c>
      <c r="S528" s="230" t="str">
        <f t="shared" si="54"/>
        <v xml:space="preserve"> </v>
      </c>
    </row>
    <row r="529" spans="1:19" x14ac:dyDescent="0.2">
      <c r="A529" s="10" t="str">
        <f>IF(COUNTRY_INFO!A529=0," ",COUNTRY_INFO!A529)</f>
        <v>Ethiopia</v>
      </c>
      <c r="B529" s="10" t="str">
        <f>IF(COUNTRY_INFO!B529=0," ",COUNTRY_INFO!B529)</f>
        <v>Oromia West Arsi</v>
      </c>
      <c r="C529" s="10" t="str">
        <f>IF(COUNTRY_INFO!C529=0," ",COUNTRY_INFO!C529)</f>
        <v>Shashemene Town</v>
      </c>
      <c r="D529" s="11" t="str">
        <f>IF(OR(COUNTRY_INFO!$T$9:$T$1000="T1 (PZQ+ALB/MBD)",COUNTRY_INFO!$U$9:$U$1000="T1 (PZQ+ALB/MBD)"), "T1 (PZQ+ALB/MBD)", " ")</f>
        <v xml:space="preserve"> </v>
      </c>
      <c r="E529" s="289"/>
      <c r="F529" s="109"/>
      <c r="G529" s="56"/>
      <c r="H529" s="288"/>
      <c r="I529" s="61"/>
      <c r="J529" s="56"/>
      <c r="K529" s="11">
        <f t="shared" si="49"/>
        <v>0</v>
      </c>
      <c r="L529" s="56"/>
      <c r="M529" s="18"/>
      <c r="N529" s="59"/>
      <c r="O529" s="14">
        <f t="shared" si="50"/>
        <v>0</v>
      </c>
      <c r="P529" s="275" t="str">
        <f t="shared" si="51"/>
        <v xml:space="preserve"> </v>
      </c>
      <c r="Q529" s="230" t="str">
        <f t="shared" si="52"/>
        <v xml:space="preserve"> </v>
      </c>
      <c r="R529" s="275" t="str">
        <f t="shared" si="53"/>
        <v xml:space="preserve"> </v>
      </c>
      <c r="S529" s="230" t="str">
        <f t="shared" si="54"/>
        <v xml:space="preserve"> </v>
      </c>
    </row>
    <row r="530" spans="1:19" x14ac:dyDescent="0.2">
      <c r="A530" s="10" t="str">
        <f>IF(COUNTRY_INFO!A530=0," ",COUNTRY_INFO!A530)</f>
        <v>Ethiopia</v>
      </c>
      <c r="B530" s="10" t="str">
        <f>IF(COUNTRY_INFO!B530=0," ",COUNTRY_INFO!B530)</f>
        <v>Oromia West Arsi</v>
      </c>
      <c r="C530" s="10" t="str">
        <f>IF(COUNTRY_INFO!C530=0," ",COUNTRY_INFO!C530)</f>
        <v>Siraro</v>
      </c>
      <c r="D530" s="11" t="str">
        <f>IF(OR(COUNTRY_INFO!$T$9:$T$1000="T1 (PZQ+ALB/MBD)",COUNTRY_INFO!$U$9:$U$1000="T1 (PZQ+ALB/MBD)"), "T1 (PZQ+ALB/MBD)", " ")</f>
        <v xml:space="preserve"> </v>
      </c>
      <c r="E530" s="289"/>
      <c r="F530" s="109"/>
      <c r="G530" s="56"/>
      <c r="H530" s="288"/>
      <c r="I530" s="61"/>
      <c r="J530" s="56"/>
      <c r="K530" s="11">
        <f t="shared" si="49"/>
        <v>0</v>
      </c>
      <c r="L530" s="56"/>
      <c r="M530" s="18"/>
      <c r="N530" s="59"/>
      <c r="O530" s="14">
        <f t="shared" si="50"/>
        <v>0</v>
      </c>
      <c r="P530" s="275" t="str">
        <f t="shared" si="51"/>
        <v xml:space="preserve"> </v>
      </c>
      <c r="Q530" s="230" t="str">
        <f t="shared" si="52"/>
        <v xml:space="preserve"> </v>
      </c>
      <c r="R530" s="275" t="str">
        <f t="shared" si="53"/>
        <v xml:space="preserve"> </v>
      </c>
      <c r="S530" s="230" t="str">
        <f t="shared" si="54"/>
        <v xml:space="preserve"> </v>
      </c>
    </row>
    <row r="531" spans="1:19" x14ac:dyDescent="0.2">
      <c r="A531" s="10" t="str">
        <f>IF(COUNTRY_INFO!A531=0," ",COUNTRY_INFO!A531)</f>
        <v>Ethiopia</v>
      </c>
      <c r="B531" s="10" t="str">
        <f>IF(COUNTRY_INFO!B531=0," ",COUNTRY_INFO!B531)</f>
        <v>Oromia West Arsi</v>
      </c>
      <c r="C531" s="10" t="str">
        <f>IF(COUNTRY_INFO!C531=0," ",COUNTRY_INFO!C531)</f>
        <v>Wondo</v>
      </c>
      <c r="D531" s="11" t="str">
        <f>IF(OR(COUNTRY_INFO!$T$9:$T$1000="T1 (PZQ+ALB/MBD)",COUNTRY_INFO!$U$9:$U$1000="T1 (PZQ+ALB/MBD)"), "T1 (PZQ+ALB/MBD)", " ")</f>
        <v>T1 (PZQ+ALB/MBD)</v>
      </c>
      <c r="E531" s="289" t="s">
        <v>1192</v>
      </c>
      <c r="F531" s="300">
        <f>'T2'!E531</f>
        <v>0</v>
      </c>
      <c r="G531" s="56"/>
      <c r="H531" s="288">
        <v>34069</v>
      </c>
      <c r="I531" s="288">
        <v>34069</v>
      </c>
      <c r="J531" s="56"/>
      <c r="K531" s="11">
        <f t="shared" si="49"/>
        <v>34069</v>
      </c>
      <c r="L531" s="56"/>
      <c r="M531" s="18">
        <v>31894</v>
      </c>
      <c r="N531" s="59"/>
      <c r="O531" s="14">
        <f t="shared" si="50"/>
        <v>31894</v>
      </c>
      <c r="P531" s="275" t="str">
        <f t="shared" si="51"/>
        <v xml:space="preserve"> </v>
      </c>
      <c r="Q531" s="293">
        <f t="shared" si="52"/>
        <v>93.61589714990167</v>
      </c>
      <c r="R531" s="275" t="str">
        <f t="shared" si="53"/>
        <v xml:space="preserve"> </v>
      </c>
      <c r="S531" s="293">
        <f t="shared" si="54"/>
        <v>93.61589714990167</v>
      </c>
    </row>
    <row r="532" spans="1:19" x14ac:dyDescent="0.2">
      <c r="A532" s="10" t="str">
        <f>IF(COUNTRY_INFO!A532=0," ",COUNTRY_INFO!A532)</f>
        <v>Ethiopia</v>
      </c>
      <c r="B532" s="10" t="str">
        <f>IF(COUNTRY_INFO!B532=0," ",COUNTRY_INFO!B532)</f>
        <v>Oromia West Guji</v>
      </c>
      <c r="C532" s="10" t="str">
        <f>IF(COUNTRY_INFO!C532=0," ",COUNTRY_INFO!C532)</f>
        <v>Abaya</v>
      </c>
      <c r="D532" s="11" t="str">
        <f>IF(OR(COUNTRY_INFO!$T$9:$T$1000="T1 (PZQ+ALB/MBD)",COUNTRY_INFO!$U$9:$U$1000="T1 (PZQ+ALB/MBD)"), "T1 (PZQ+ALB/MBD)", " ")</f>
        <v xml:space="preserve"> </v>
      </c>
      <c r="E532" s="289"/>
      <c r="F532" s="109"/>
      <c r="G532" s="56"/>
      <c r="H532" s="288"/>
      <c r="I532" s="288"/>
      <c r="J532" s="56"/>
      <c r="K532" s="11">
        <f t="shared" si="49"/>
        <v>0</v>
      </c>
      <c r="L532" s="56"/>
      <c r="M532" s="18"/>
      <c r="N532" s="59"/>
      <c r="O532" s="14">
        <f t="shared" si="50"/>
        <v>0</v>
      </c>
      <c r="P532" s="275" t="str">
        <f t="shared" si="51"/>
        <v xml:space="preserve"> </v>
      </c>
      <c r="Q532" s="230" t="str">
        <f t="shared" si="52"/>
        <v xml:space="preserve"> </v>
      </c>
      <c r="R532" s="275" t="str">
        <f t="shared" si="53"/>
        <v xml:space="preserve"> </v>
      </c>
      <c r="S532" s="230" t="str">
        <f t="shared" si="54"/>
        <v xml:space="preserve"> </v>
      </c>
    </row>
    <row r="533" spans="1:19" x14ac:dyDescent="0.2">
      <c r="A533" s="10" t="str">
        <f>IF(COUNTRY_INFO!A533=0," ",COUNTRY_INFO!A533)</f>
        <v>Ethiopia</v>
      </c>
      <c r="B533" s="10" t="str">
        <f>IF(COUNTRY_INFO!B533=0," ",COUNTRY_INFO!B533)</f>
        <v>Oromia West Guji</v>
      </c>
      <c r="C533" s="10" t="str">
        <f>IF(COUNTRY_INFO!C533=0," ",COUNTRY_INFO!C533)</f>
        <v>Birbirsa Kojowa</v>
      </c>
      <c r="D533" s="11" t="str">
        <f>IF(OR(COUNTRY_INFO!$T$9:$T$1000="T1 (PZQ+ALB/MBD)",COUNTRY_INFO!$U$9:$U$1000="T1 (PZQ+ALB/MBD)"), "T1 (PZQ+ALB/MBD)", " ")</f>
        <v xml:space="preserve"> </v>
      </c>
      <c r="E533" s="289"/>
      <c r="F533" s="109"/>
      <c r="G533" s="56"/>
      <c r="H533" s="288"/>
      <c r="I533" s="288"/>
      <c r="J533" s="56"/>
      <c r="K533" s="11">
        <f t="shared" si="49"/>
        <v>0</v>
      </c>
      <c r="L533" s="56"/>
      <c r="M533" s="18"/>
      <c r="N533" s="59"/>
      <c r="O533" s="14">
        <f t="shared" si="50"/>
        <v>0</v>
      </c>
      <c r="P533" s="275" t="str">
        <f t="shared" si="51"/>
        <v xml:space="preserve"> </v>
      </c>
      <c r="Q533" s="230" t="str">
        <f t="shared" si="52"/>
        <v xml:space="preserve"> </v>
      </c>
      <c r="R533" s="275" t="str">
        <f t="shared" si="53"/>
        <v xml:space="preserve"> </v>
      </c>
      <c r="S533" s="230" t="str">
        <f t="shared" si="54"/>
        <v xml:space="preserve"> </v>
      </c>
    </row>
    <row r="534" spans="1:19" x14ac:dyDescent="0.2">
      <c r="A534" s="10" t="str">
        <f>IF(COUNTRY_INFO!A534=0," ",COUNTRY_INFO!A534)</f>
        <v>Ethiopia</v>
      </c>
      <c r="B534" s="10" t="str">
        <f>IF(COUNTRY_INFO!B534=0," ",COUNTRY_INFO!B534)</f>
        <v>Oromia West Guji</v>
      </c>
      <c r="C534" s="10" t="str">
        <f>IF(COUNTRY_INFO!C534=0," ",COUNTRY_INFO!C534)</f>
        <v>Bule Hora</v>
      </c>
      <c r="D534" s="11" t="str">
        <f>IF(OR(COUNTRY_INFO!$T$9:$T$1000="T1 (PZQ+ALB/MBD)",COUNTRY_INFO!$U$9:$U$1000="T1 (PZQ+ALB/MBD)"), "T1 (PZQ+ALB/MBD)", " ")</f>
        <v xml:space="preserve"> </v>
      </c>
      <c r="E534" s="289"/>
      <c r="F534" s="109"/>
      <c r="G534" s="56"/>
      <c r="H534" s="288"/>
      <c r="I534" s="288"/>
      <c r="J534" s="56"/>
      <c r="K534" s="11">
        <f t="shared" si="49"/>
        <v>0</v>
      </c>
      <c r="L534" s="56"/>
      <c r="M534" s="18"/>
      <c r="N534" s="59"/>
      <c r="O534" s="14">
        <f t="shared" si="50"/>
        <v>0</v>
      </c>
      <c r="P534" s="275" t="str">
        <f t="shared" si="51"/>
        <v xml:space="preserve"> </v>
      </c>
      <c r="Q534" s="230" t="str">
        <f t="shared" si="52"/>
        <v xml:space="preserve"> </v>
      </c>
      <c r="R534" s="275" t="str">
        <f t="shared" si="53"/>
        <v xml:space="preserve"> </v>
      </c>
      <c r="S534" s="230" t="str">
        <f t="shared" si="54"/>
        <v xml:space="preserve"> </v>
      </c>
    </row>
    <row r="535" spans="1:19" x14ac:dyDescent="0.2">
      <c r="A535" s="10" t="str">
        <f>IF(COUNTRY_INFO!A535=0," ",COUNTRY_INFO!A535)</f>
        <v>Ethiopia</v>
      </c>
      <c r="B535" s="10" t="str">
        <f>IF(COUNTRY_INFO!B535=0," ",COUNTRY_INFO!B535)</f>
        <v>Oromia West Guji</v>
      </c>
      <c r="C535" s="10" t="str">
        <f>IF(COUNTRY_INFO!C535=0," ",COUNTRY_INFO!C535)</f>
        <v>Bule Hora Town</v>
      </c>
      <c r="D535" s="11" t="str">
        <f>IF(OR(COUNTRY_INFO!$T$9:$T$1000="T1 (PZQ+ALB/MBD)",COUNTRY_INFO!$U$9:$U$1000="T1 (PZQ+ALB/MBD)"), "T1 (PZQ+ALB/MBD)", " ")</f>
        <v xml:space="preserve"> </v>
      </c>
      <c r="E535" s="289"/>
      <c r="F535" s="109"/>
      <c r="G535" s="56"/>
      <c r="H535" s="288"/>
      <c r="I535" s="288"/>
      <c r="J535" s="56"/>
      <c r="K535" s="11">
        <f t="shared" si="49"/>
        <v>0</v>
      </c>
      <c r="L535" s="56"/>
      <c r="M535" s="18"/>
      <c r="N535" s="59"/>
      <c r="O535" s="14">
        <f t="shared" si="50"/>
        <v>0</v>
      </c>
      <c r="P535" s="275" t="str">
        <f t="shared" si="51"/>
        <v xml:space="preserve"> </v>
      </c>
      <c r="Q535" s="230" t="str">
        <f t="shared" si="52"/>
        <v xml:space="preserve"> </v>
      </c>
      <c r="R535" s="275" t="str">
        <f t="shared" si="53"/>
        <v xml:space="preserve"> </v>
      </c>
      <c r="S535" s="230" t="str">
        <f t="shared" si="54"/>
        <v xml:space="preserve"> </v>
      </c>
    </row>
    <row r="536" spans="1:19" x14ac:dyDescent="0.2">
      <c r="A536" s="10" t="str">
        <f>IF(COUNTRY_INFO!A536=0," ",COUNTRY_INFO!A536)</f>
        <v>Ethiopia</v>
      </c>
      <c r="B536" s="10" t="str">
        <f>IF(COUNTRY_INFO!B536=0," ",COUNTRY_INFO!B536)</f>
        <v>Oromia West Guji</v>
      </c>
      <c r="C536" s="10" t="str">
        <f>IF(COUNTRY_INFO!C536=0," ",COUNTRY_INFO!C536)</f>
        <v>Dugda Dawa</v>
      </c>
      <c r="D536" s="11" t="str">
        <f>IF(OR(COUNTRY_INFO!$T$9:$T$1000="T1 (PZQ+ALB/MBD)",COUNTRY_INFO!$U$9:$U$1000="T1 (PZQ+ALB/MBD)"), "T1 (PZQ+ALB/MBD)", " ")</f>
        <v xml:space="preserve"> </v>
      </c>
      <c r="E536" s="289"/>
      <c r="F536" s="109"/>
      <c r="G536" s="56"/>
      <c r="H536" s="288"/>
      <c r="I536" s="288"/>
      <c r="J536" s="56"/>
      <c r="K536" s="11">
        <f t="shared" si="49"/>
        <v>0</v>
      </c>
      <c r="L536" s="56"/>
      <c r="M536" s="18"/>
      <c r="N536" s="59"/>
      <c r="O536" s="14">
        <f t="shared" si="50"/>
        <v>0</v>
      </c>
      <c r="P536" s="275" t="str">
        <f t="shared" si="51"/>
        <v xml:space="preserve"> </v>
      </c>
      <c r="Q536" s="230" t="str">
        <f t="shared" si="52"/>
        <v xml:space="preserve"> </v>
      </c>
      <c r="R536" s="275" t="str">
        <f t="shared" si="53"/>
        <v xml:space="preserve"> </v>
      </c>
      <c r="S536" s="230" t="str">
        <f t="shared" si="54"/>
        <v xml:space="preserve"> </v>
      </c>
    </row>
    <row r="537" spans="1:19" x14ac:dyDescent="0.2">
      <c r="A537" s="10" t="str">
        <f>IF(COUNTRY_INFO!A537=0," ",COUNTRY_INFO!A537)</f>
        <v>Ethiopia</v>
      </c>
      <c r="B537" s="10" t="str">
        <f>IF(COUNTRY_INFO!B537=0," ",COUNTRY_INFO!B537)</f>
        <v>Oromia West Guji</v>
      </c>
      <c r="C537" s="10" t="str">
        <f>IF(COUNTRY_INFO!C537=0," ",COUNTRY_INFO!C537)</f>
        <v>Gelana</v>
      </c>
      <c r="D537" s="11" t="str">
        <f>IF(OR(COUNTRY_INFO!$T$9:$T$1000="T1 (PZQ+ALB/MBD)",COUNTRY_INFO!$U$9:$U$1000="T1 (PZQ+ALB/MBD)"), "T1 (PZQ+ALB/MBD)", " ")</f>
        <v xml:space="preserve"> </v>
      </c>
      <c r="E537" s="289"/>
      <c r="F537" s="109"/>
      <c r="G537" s="56"/>
      <c r="H537" s="288"/>
      <c r="I537" s="288"/>
      <c r="J537" s="56"/>
      <c r="K537" s="11">
        <f t="shared" si="49"/>
        <v>0</v>
      </c>
      <c r="L537" s="56"/>
      <c r="M537" s="18"/>
      <c r="N537" s="59"/>
      <c r="O537" s="14">
        <f t="shared" si="50"/>
        <v>0</v>
      </c>
      <c r="P537" s="275" t="str">
        <f t="shared" si="51"/>
        <v xml:space="preserve"> </v>
      </c>
      <c r="Q537" s="230" t="str">
        <f t="shared" si="52"/>
        <v xml:space="preserve"> </v>
      </c>
      <c r="R537" s="275" t="str">
        <f t="shared" si="53"/>
        <v xml:space="preserve"> </v>
      </c>
      <c r="S537" s="230" t="str">
        <f t="shared" si="54"/>
        <v xml:space="preserve"> </v>
      </c>
    </row>
    <row r="538" spans="1:19" x14ac:dyDescent="0.2">
      <c r="A538" s="10" t="str">
        <f>IF(COUNTRY_INFO!A538=0," ",COUNTRY_INFO!A538)</f>
        <v>Ethiopia</v>
      </c>
      <c r="B538" s="10" t="str">
        <f>IF(COUNTRY_INFO!B538=0," ",COUNTRY_INFO!B538)</f>
        <v>Oromia West Guji</v>
      </c>
      <c r="C538" s="10" t="str">
        <f>IF(COUNTRY_INFO!C538=0," ",COUNTRY_INFO!C538)</f>
        <v xml:space="preserve">Hambela Wamena </v>
      </c>
      <c r="D538" s="11" t="str">
        <f>IF(OR(COUNTRY_INFO!$T$9:$T$1000="T1 (PZQ+ALB/MBD)",COUNTRY_INFO!$U$9:$U$1000="T1 (PZQ+ALB/MBD)"), "T1 (PZQ+ALB/MBD)", " ")</f>
        <v>T1 (PZQ+ALB/MBD)</v>
      </c>
      <c r="E538" s="289" t="s">
        <v>1192</v>
      </c>
      <c r="F538" s="109"/>
      <c r="G538" s="56"/>
      <c r="H538" s="288">
        <v>46170</v>
      </c>
      <c r="I538" s="61">
        <v>46170</v>
      </c>
      <c r="J538" s="56"/>
      <c r="K538" s="11">
        <f t="shared" si="49"/>
        <v>46170</v>
      </c>
      <c r="L538" s="56"/>
      <c r="M538" s="18">
        <v>41111</v>
      </c>
      <c r="N538" s="59"/>
      <c r="O538" s="14">
        <f t="shared" si="50"/>
        <v>41111</v>
      </c>
      <c r="P538" s="275" t="str">
        <f t="shared" si="51"/>
        <v xml:space="preserve"> </v>
      </c>
      <c r="Q538" s="293">
        <f t="shared" si="52"/>
        <v>89.042668399393548</v>
      </c>
      <c r="R538" s="275" t="str">
        <f t="shared" si="53"/>
        <v xml:space="preserve"> </v>
      </c>
      <c r="S538" s="293">
        <f t="shared" si="54"/>
        <v>89.042668399393548</v>
      </c>
    </row>
    <row r="539" spans="1:19" x14ac:dyDescent="0.2">
      <c r="A539" s="10" t="str">
        <f>IF(COUNTRY_INFO!A539=0," ",COUNTRY_INFO!A539)</f>
        <v>Ethiopia</v>
      </c>
      <c r="B539" s="10" t="str">
        <f>IF(COUNTRY_INFO!B539=0," ",COUNTRY_INFO!B539)</f>
        <v>Oromia West Guji</v>
      </c>
      <c r="C539" s="10" t="str">
        <f>IF(COUNTRY_INFO!C539=0," ",COUNTRY_INFO!C539)</f>
        <v>Kercha</v>
      </c>
      <c r="D539" s="11" t="str">
        <f>IF(OR(COUNTRY_INFO!$T$9:$T$1000="T1 (PZQ+ALB/MBD)",COUNTRY_INFO!$U$9:$U$1000="T1 (PZQ+ALB/MBD)"), "T1 (PZQ+ALB/MBD)", " ")</f>
        <v xml:space="preserve"> </v>
      </c>
      <c r="E539" s="289"/>
      <c r="F539" s="109"/>
      <c r="G539" s="56"/>
      <c r="H539" s="288"/>
      <c r="I539" s="288"/>
      <c r="J539" s="56"/>
      <c r="K539" s="11">
        <f t="shared" si="49"/>
        <v>0</v>
      </c>
      <c r="L539" s="56"/>
      <c r="M539" s="18"/>
      <c r="N539" s="59"/>
      <c r="O539" s="14">
        <f t="shared" si="50"/>
        <v>0</v>
      </c>
      <c r="P539" s="275" t="str">
        <f t="shared" si="51"/>
        <v xml:space="preserve"> </v>
      </c>
      <c r="Q539" s="230" t="str">
        <f t="shared" si="52"/>
        <v xml:space="preserve"> </v>
      </c>
      <c r="R539" s="275" t="str">
        <f t="shared" si="53"/>
        <v xml:space="preserve"> </v>
      </c>
      <c r="S539" s="230" t="str">
        <f t="shared" si="54"/>
        <v xml:space="preserve"> </v>
      </c>
    </row>
    <row r="540" spans="1:19" x14ac:dyDescent="0.2">
      <c r="A540" s="10" t="str">
        <f>IF(COUNTRY_INFO!A540=0," ",COUNTRY_INFO!A540)</f>
        <v>Ethiopia</v>
      </c>
      <c r="B540" s="10" t="str">
        <f>IF(COUNTRY_INFO!B540=0," ",COUNTRY_INFO!B540)</f>
        <v>Oromia West Guji</v>
      </c>
      <c r="C540" s="10" t="str">
        <f>IF(COUNTRY_INFO!C540=0," ",COUNTRY_INFO!C540)</f>
        <v>Kercha Town</v>
      </c>
      <c r="D540" s="11" t="str">
        <f>IF(OR(COUNTRY_INFO!$T$9:$T$1000="T1 (PZQ+ALB/MBD)",COUNTRY_INFO!$U$9:$U$1000="T1 (PZQ+ALB/MBD)"), "T1 (PZQ+ALB/MBD)", " ")</f>
        <v xml:space="preserve"> </v>
      </c>
      <c r="E540" s="289"/>
      <c r="F540" s="109"/>
      <c r="G540" s="56"/>
      <c r="H540" s="288"/>
      <c r="I540" s="288"/>
      <c r="J540" s="56"/>
      <c r="K540" s="11">
        <f t="shared" si="49"/>
        <v>0</v>
      </c>
      <c r="L540" s="56"/>
      <c r="M540" s="18"/>
      <c r="N540" s="59"/>
      <c r="O540" s="14">
        <f t="shared" si="50"/>
        <v>0</v>
      </c>
      <c r="P540" s="275" t="str">
        <f t="shared" si="51"/>
        <v xml:space="preserve"> </v>
      </c>
      <c r="Q540" s="230" t="str">
        <f t="shared" si="52"/>
        <v xml:space="preserve"> </v>
      </c>
      <c r="R540" s="275" t="str">
        <f t="shared" si="53"/>
        <v xml:space="preserve"> </v>
      </c>
      <c r="S540" s="230" t="str">
        <f t="shared" si="54"/>
        <v xml:space="preserve"> </v>
      </c>
    </row>
    <row r="541" spans="1:19" x14ac:dyDescent="0.2">
      <c r="A541" s="10" t="str">
        <f>IF(COUNTRY_INFO!A541=0," ",COUNTRY_INFO!A541)</f>
        <v>Ethiopia</v>
      </c>
      <c r="B541" s="10" t="str">
        <f>IF(COUNTRY_INFO!B541=0," ",COUNTRY_INFO!B541)</f>
        <v>Oromia West Guji</v>
      </c>
      <c r="C541" s="10" t="str">
        <f>IF(COUNTRY_INFO!C541=0," ",COUNTRY_INFO!C541)</f>
        <v>Melka Soda</v>
      </c>
      <c r="D541" s="11" t="str">
        <f>IF(OR(COUNTRY_INFO!$T$9:$T$1000="T1 (PZQ+ALB/MBD)",COUNTRY_INFO!$U$9:$U$1000="T1 (PZQ+ALB/MBD)"), "T1 (PZQ+ALB/MBD)", " ")</f>
        <v xml:space="preserve"> </v>
      </c>
      <c r="E541" s="289"/>
      <c r="F541" s="109"/>
      <c r="G541" s="56"/>
      <c r="H541" s="288"/>
      <c r="I541" s="288"/>
      <c r="J541" s="56"/>
      <c r="K541" s="11">
        <f t="shared" si="49"/>
        <v>0</v>
      </c>
      <c r="L541" s="56"/>
      <c r="M541" s="18"/>
      <c r="N541" s="59"/>
      <c r="O541" s="14">
        <f t="shared" si="50"/>
        <v>0</v>
      </c>
      <c r="P541" s="275" t="str">
        <f t="shared" si="51"/>
        <v xml:space="preserve"> </v>
      </c>
      <c r="Q541" s="230" t="str">
        <f t="shared" si="52"/>
        <v xml:space="preserve"> </v>
      </c>
      <c r="R541" s="275" t="str">
        <f t="shared" si="53"/>
        <v xml:space="preserve"> </v>
      </c>
      <c r="S541" s="230" t="str">
        <f t="shared" si="54"/>
        <v xml:space="preserve"> </v>
      </c>
    </row>
    <row r="542" spans="1:19" x14ac:dyDescent="0.2">
      <c r="A542" s="10" t="str">
        <f>IF(COUNTRY_INFO!A542=0," ",COUNTRY_INFO!A542)</f>
        <v>Ethiopia</v>
      </c>
      <c r="B542" s="10" t="str">
        <f>IF(COUNTRY_INFO!B542=0," ",COUNTRY_INFO!B542)</f>
        <v>Oromia West Guji</v>
      </c>
      <c r="C542" s="10" t="str">
        <f>IF(COUNTRY_INFO!C542=0," ",COUNTRY_INFO!C542)</f>
        <v>Suro Barguda</v>
      </c>
      <c r="D542" s="11" t="str">
        <f>IF(OR(COUNTRY_INFO!$T$9:$T$1000="T1 (PZQ+ALB/MBD)",COUNTRY_INFO!$U$9:$U$1000="T1 (PZQ+ALB/MBD)"), "T1 (PZQ+ALB/MBD)", " ")</f>
        <v xml:space="preserve"> </v>
      </c>
      <c r="E542" s="289"/>
      <c r="F542" s="109"/>
      <c r="G542" s="56"/>
      <c r="H542" s="288"/>
      <c r="I542" s="288"/>
      <c r="J542" s="56"/>
      <c r="K542" s="11">
        <f t="shared" si="49"/>
        <v>0</v>
      </c>
      <c r="L542" s="56"/>
      <c r="M542" s="18"/>
      <c r="N542" s="59"/>
      <c r="O542" s="14">
        <f t="shared" si="50"/>
        <v>0</v>
      </c>
      <c r="P542" s="275" t="str">
        <f t="shared" si="51"/>
        <v xml:space="preserve"> </v>
      </c>
      <c r="Q542" s="230" t="str">
        <f t="shared" si="52"/>
        <v xml:space="preserve"> </v>
      </c>
      <c r="R542" s="275" t="str">
        <f t="shared" si="53"/>
        <v xml:space="preserve"> </v>
      </c>
      <c r="S542" s="230" t="str">
        <f t="shared" si="54"/>
        <v xml:space="preserve"> </v>
      </c>
    </row>
    <row r="543" spans="1:19" x14ac:dyDescent="0.2">
      <c r="A543" s="10" t="str">
        <f>IF(COUNTRY_INFO!A543=0," ",COUNTRY_INFO!A543)</f>
        <v>Ethiopia</v>
      </c>
      <c r="B543" s="10" t="str">
        <f>IF(COUNTRY_INFO!B543=0," ",COUNTRY_INFO!B543)</f>
        <v>Oromia West Harerge</v>
      </c>
      <c r="C543" s="10" t="str">
        <f>IF(COUNTRY_INFO!C543=0," ",COUNTRY_INFO!C543)</f>
        <v>Anchar</v>
      </c>
      <c r="D543" s="11" t="str">
        <f>IF(OR(COUNTRY_INFO!$T$9:$T$1000="T1 (PZQ+ALB/MBD)",COUNTRY_INFO!$U$9:$U$1000="T1 (PZQ+ALB/MBD)"), "T1 (PZQ+ALB/MBD)", " ")</f>
        <v>T1 (PZQ+ALB/MBD)</v>
      </c>
      <c r="E543" s="289" t="s">
        <v>1192</v>
      </c>
      <c r="F543" s="109"/>
      <c r="G543" s="56"/>
      <c r="H543" s="288">
        <v>34153</v>
      </c>
      <c r="I543" s="288">
        <v>34153</v>
      </c>
      <c r="J543" s="56"/>
      <c r="K543" s="11">
        <f t="shared" si="49"/>
        <v>34153</v>
      </c>
      <c r="L543" s="56"/>
      <c r="M543" s="18">
        <v>29098</v>
      </c>
      <c r="N543" s="59"/>
      <c r="O543" s="14">
        <f t="shared" si="50"/>
        <v>29098</v>
      </c>
      <c r="P543" s="275" t="str">
        <f t="shared" si="51"/>
        <v xml:space="preserve"> </v>
      </c>
      <c r="Q543" s="293">
        <f t="shared" si="52"/>
        <v>85.19895763183321</v>
      </c>
      <c r="R543" s="275" t="str">
        <f t="shared" si="53"/>
        <v xml:space="preserve"> </v>
      </c>
      <c r="S543" s="293">
        <f t="shared" si="54"/>
        <v>85.19895763183321</v>
      </c>
    </row>
    <row r="544" spans="1:19" x14ac:dyDescent="0.2">
      <c r="A544" s="10" t="str">
        <f>IF(COUNTRY_INFO!A544=0," ",COUNTRY_INFO!A544)</f>
        <v>Ethiopia</v>
      </c>
      <c r="B544" s="10" t="str">
        <f>IF(COUNTRY_INFO!B544=0," ",COUNTRY_INFO!B544)</f>
        <v>Oromia West Harerge</v>
      </c>
      <c r="C544" s="10" t="str">
        <f>IF(COUNTRY_INFO!C544=0," ",COUNTRY_INFO!C544)</f>
        <v>Badesa Town</v>
      </c>
      <c r="D544" s="11" t="str">
        <f>IF(OR(COUNTRY_INFO!$T$9:$T$1000="T1 (PZQ+ALB/MBD)",COUNTRY_INFO!$U$9:$U$1000="T1 (PZQ+ALB/MBD)"), "T1 (PZQ+ALB/MBD)", " ")</f>
        <v xml:space="preserve"> </v>
      </c>
      <c r="E544" s="289"/>
      <c r="F544" s="109"/>
      <c r="G544" s="56"/>
      <c r="H544" s="288"/>
      <c r="I544" s="288"/>
      <c r="J544" s="56"/>
      <c r="K544" s="11">
        <f t="shared" si="49"/>
        <v>0</v>
      </c>
      <c r="L544" s="56"/>
      <c r="M544" s="18"/>
      <c r="N544" s="59"/>
      <c r="O544" s="14">
        <f t="shared" si="50"/>
        <v>0</v>
      </c>
      <c r="P544" s="275" t="str">
        <f t="shared" si="51"/>
        <v xml:space="preserve"> </v>
      </c>
      <c r="Q544" s="230" t="str">
        <f t="shared" si="52"/>
        <v xml:space="preserve"> </v>
      </c>
      <c r="R544" s="275" t="str">
        <f t="shared" si="53"/>
        <v xml:space="preserve"> </v>
      </c>
      <c r="S544" s="230" t="str">
        <f t="shared" si="54"/>
        <v xml:space="preserve"> </v>
      </c>
    </row>
    <row r="545" spans="1:19" x14ac:dyDescent="0.2">
      <c r="A545" s="10" t="str">
        <f>IF(COUNTRY_INFO!A545=0," ",COUNTRY_INFO!A545)</f>
        <v>Ethiopia</v>
      </c>
      <c r="B545" s="10" t="str">
        <f>IF(COUNTRY_INFO!B545=0," ",COUNTRY_INFO!B545)</f>
        <v>Oromia West Harerge</v>
      </c>
      <c r="C545" s="10" t="str">
        <f>IF(COUNTRY_INFO!C545=0," ",COUNTRY_INFO!C545)</f>
        <v>Boke</v>
      </c>
      <c r="D545" s="11" t="str">
        <f>IF(OR(COUNTRY_INFO!$T$9:$T$1000="T1 (PZQ+ALB/MBD)",COUNTRY_INFO!$U$9:$U$1000="T1 (PZQ+ALB/MBD)"), "T1 (PZQ+ALB/MBD)", " ")</f>
        <v>T1 (PZQ+ALB/MBD)</v>
      </c>
      <c r="E545" s="289" t="s">
        <v>1192</v>
      </c>
      <c r="F545" s="109"/>
      <c r="G545" s="56"/>
      <c r="H545" s="295">
        <v>45028</v>
      </c>
      <c r="I545" s="288">
        <v>45028</v>
      </c>
      <c r="J545" s="56"/>
      <c r="K545" s="11">
        <f t="shared" si="49"/>
        <v>45028</v>
      </c>
      <c r="L545" s="56"/>
      <c r="M545" s="18">
        <v>42884</v>
      </c>
      <c r="N545" s="59"/>
      <c r="O545" s="14">
        <f t="shared" si="50"/>
        <v>42884</v>
      </c>
      <c r="P545" s="275" t="str">
        <f t="shared" si="51"/>
        <v xml:space="preserve"> </v>
      </c>
      <c r="Q545" s="293">
        <f t="shared" si="52"/>
        <v>95.23851825530781</v>
      </c>
      <c r="R545" s="275" t="str">
        <f t="shared" si="53"/>
        <v xml:space="preserve"> </v>
      </c>
      <c r="S545" s="293">
        <f t="shared" si="54"/>
        <v>95.23851825530781</v>
      </c>
    </row>
    <row r="546" spans="1:19" x14ac:dyDescent="0.2">
      <c r="A546" s="10" t="str">
        <f>IF(COUNTRY_INFO!A546=0," ",COUNTRY_INFO!A546)</f>
        <v>Ethiopia</v>
      </c>
      <c r="B546" s="10" t="str">
        <f>IF(COUNTRY_INFO!B546=0," ",COUNTRY_INFO!B546)</f>
        <v>Oromia West Harerge</v>
      </c>
      <c r="C546" s="10" t="str">
        <f>IF(COUNTRY_INFO!C546=0," ",COUNTRY_INFO!C546)</f>
        <v>Burka Dimtu</v>
      </c>
      <c r="D546" s="11" t="str">
        <f>IF(OR(COUNTRY_INFO!$T$9:$T$1000="T1 (PZQ+ALB/MBD)",COUNTRY_INFO!$U$9:$U$1000="T1 (PZQ+ALB/MBD)"), "T1 (PZQ+ALB/MBD)", " ")</f>
        <v>T1 (PZQ+ALB/MBD)</v>
      </c>
      <c r="E546" s="289" t="s">
        <v>1192</v>
      </c>
      <c r="F546" s="109"/>
      <c r="G546" s="56"/>
      <c r="H546" s="288">
        <v>17916</v>
      </c>
      <c r="I546" s="288">
        <v>17916</v>
      </c>
      <c r="J546" s="56"/>
      <c r="K546" s="11">
        <f t="shared" si="49"/>
        <v>17916</v>
      </c>
      <c r="L546" s="56"/>
      <c r="M546" s="18">
        <v>15666</v>
      </c>
      <c r="N546" s="59"/>
      <c r="O546" s="14">
        <f t="shared" si="50"/>
        <v>15666</v>
      </c>
      <c r="P546" s="275" t="str">
        <f t="shared" si="51"/>
        <v xml:space="preserve"> </v>
      </c>
      <c r="Q546" s="293">
        <f t="shared" si="52"/>
        <v>87.441393168117884</v>
      </c>
      <c r="R546" s="275" t="str">
        <f t="shared" si="53"/>
        <v xml:space="preserve"> </v>
      </c>
      <c r="S546" s="293">
        <f t="shared" si="54"/>
        <v>87.441393168117884</v>
      </c>
    </row>
    <row r="547" spans="1:19" x14ac:dyDescent="0.2">
      <c r="A547" s="10" t="str">
        <f>IF(COUNTRY_INFO!A547=0," ",COUNTRY_INFO!A547)</f>
        <v>Ethiopia</v>
      </c>
      <c r="B547" s="10" t="str">
        <f>IF(COUNTRY_INFO!B547=0," ",COUNTRY_INFO!B547)</f>
        <v>Oromia West Harerge</v>
      </c>
      <c r="C547" s="10" t="str">
        <f>IF(COUNTRY_INFO!C547=0," ",COUNTRY_INFO!C547)</f>
        <v>Chiro</v>
      </c>
      <c r="D547" s="11" t="str">
        <f>IF(OR(COUNTRY_INFO!$T$9:$T$1000="T1 (PZQ+ALB/MBD)",COUNTRY_INFO!$U$9:$U$1000="T1 (PZQ+ALB/MBD)"), "T1 (PZQ+ALB/MBD)", " ")</f>
        <v xml:space="preserve"> </v>
      </c>
      <c r="E547" s="289"/>
      <c r="F547" s="109"/>
      <c r="G547" s="56"/>
      <c r="H547" s="288"/>
      <c r="I547" s="288"/>
      <c r="J547" s="56"/>
      <c r="K547" s="11">
        <f t="shared" si="49"/>
        <v>0</v>
      </c>
      <c r="L547" s="56"/>
      <c r="M547" s="18"/>
      <c r="N547" s="59"/>
      <c r="O547" s="14">
        <f t="shared" si="50"/>
        <v>0</v>
      </c>
      <c r="P547" s="275" t="str">
        <f t="shared" si="51"/>
        <v xml:space="preserve"> </v>
      </c>
      <c r="Q547" s="230" t="str">
        <f t="shared" si="52"/>
        <v xml:space="preserve"> </v>
      </c>
      <c r="R547" s="275" t="str">
        <f t="shared" si="53"/>
        <v xml:space="preserve"> </v>
      </c>
      <c r="S547" s="230" t="str">
        <f t="shared" si="54"/>
        <v xml:space="preserve"> </v>
      </c>
    </row>
    <row r="548" spans="1:19" x14ac:dyDescent="0.2">
      <c r="A548" s="10" t="str">
        <f>IF(COUNTRY_INFO!A548=0," ",COUNTRY_INFO!A548)</f>
        <v>Ethiopia</v>
      </c>
      <c r="B548" s="10" t="str">
        <f>IF(COUNTRY_INFO!B548=0," ",COUNTRY_INFO!B548)</f>
        <v>Oromia West Harerge</v>
      </c>
      <c r="C548" s="10" t="str">
        <f>IF(COUNTRY_INFO!C548=0," ",COUNTRY_INFO!C548)</f>
        <v>Chiro Town</v>
      </c>
      <c r="D548" s="11" t="str">
        <f>IF(OR(COUNTRY_INFO!$T$9:$T$1000="T1 (PZQ+ALB/MBD)",COUNTRY_INFO!$U$9:$U$1000="T1 (PZQ+ALB/MBD)"), "T1 (PZQ+ALB/MBD)", " ")</f>
        <v xml:space="preserve"> </v>
      </c>
      <c r="E548" s="289"/>
      <c r="F548" s="109"/>
      <c r="G548" s="56"/>
      <c r="H548" s="288"/>
      <c r="I548" s="288"/>
      <c r="J548" s="56"/>
      <c r="K548" s="11">
        <f t="shared" si="49"/>
        <v>0</v>
      </c>
      <c r="L548" s="56"/>
      <c r="M548" s="18"/>
      <c r="N548" s="59"/>
      <c r="O548" s="14">
        <f t="shared" si="50"/>
        <v>0</v>
      </c>
      <c r="P548" s="275" t="str">
        <f t="shared" si="51"/>
        <v xml:space="preserve"> </v>
      </c>
      <c r="Q548" s="230" t="str">
        <f t="shared" si="52"/>
        <v xml:space="preserve"> </v>
      </c>
      <c r="R548" s="275" t="str">
        <f t="shared" si="53"/>
        <v xml:space="preserve"> </v>
      </c>
      <c r="S548" s="230" t="str">
        <f t="shared" si="54"/>
        <v xml:space="preserve"> </v>
      </c>
    </row>
    <row r="549" spans="1:19" x14ac:dyDescent="0.2">
      <c r="A549" s="10" t="str">
        <f>IF(COUNTRY_INFO!A549=0," ",COUNTRY_INFO!A549)</f>
        <v>Ethiopia</v>
      </c>
      <c r="B549" s="10" t="str">
        <f>IF(COUNTRY_INFO!B549=0," ",COUNTRY_INFO!B549)</f>
        <v>Oromia West Harerge</v>
      </c>
      <c r="C549" s="10" t="str">
        <f>IF(COUNTRY_INFO!C549=0," ",COUNTRY_INFO!C549)</f>
        <v>Daro Lebu</v>
      </c>
      <c r="D549" s="11" t="str">
        <f>IF(OR(COUNTRY_INFO!$T$9:$T$1000="T1 (PZQ+ALB/MBD)",COUNTRY_INFO!$U$9:$U$1000="T1 (PZQ+ALB/MBD)"), "T1 (PZQ+ALB/MBD)", " ")</f>
        <v xml:space="preserve"> </v>
      </c>
      <c r="E549" s="289"/>
      <c r="F549" s="109"/>
      <c r="G549" s="56"/>
      <c r="H549" s="288"/>
      <c r="I549" s="288"/>
      <c r="J549" s="56"/>
      <c r="K549" s="11">
        <f t="shared" si="49"/>
        <v>0</v>
      </c>
      <c r="L549" s="56"/>
      <c r="M549" s="18"/>
      <c r="N549" s="59"/>
      <c r="O549" s="14">
        <f t="shared" si="50"/>
        <v>0</v>
      </c>
      <c r="P549" s="275" t="str">
        <f t="shared" si="51"/>
        <v xml:space="preserve"> </v>
      </c>
      <c r="Q549" s="230" t="str">
        <f t="shared" si="52"/>
        <v xml:space="preserve"> </v>
      </c>
      <c r="R549" s="275" t="str">
        <f t="shared" si="53"/>
        <v xml:space="preserve"> </v>
      </c>
      <c r="S549" s="230" t="str">
        <f t="shared" si="54"/>
        <v xml:space="preserve"> </v>
      </c>
    </row>
    <row r="550" spans="1:19" x14ac:dyDescent="0.2">
      <c r="A550" s="10" t="str">
        <f>IF(COUNTRY_INFO!A550=0," ",COUNTRY_INFO!A550)</f>
        <v>Ethiopia</v>
      </c>
      <c r="B550" s="10" t="str">
        <f>IF(COUNTRY_INFO!B550=0," ",COUNTRY_INFO!B550)</f>
        <v>Oromia West Harerge</v>
      </c>
      <c r="C550" s="10" t="str">
        <f>IF(COUNTRY_INFO!C550=0," ",COUNTRY_INFO!C550)</f>
        <v>Doba</v>
      </c>
      <c r="D550" s="11" t="str">
        <f>IF(OR(COUNTRY_INFO!$T$9:$T$1000="T1 (PZQ+ALB/MBD)",COUNTRY_INFO!$U$9:$U$1000="T1 (PZQ+ALB/MBD)"), "T1 (PZQ+ALB/MBD)", " ")</f>
        <v xml:space="preserve"> </v>
      </c>
      <c r="E550" s="289"/>
      <c r="F550" s="109"/>
      <c r="G550" s="56"/>
      <c r="H550" s="288"/>
      <c r="I550" s="288"/>
      <c r="J550" s="56"/>
      <c r="K550" s="11">
        <f t="shared" si="49"/>
        <v>0</v>
      </c>
      <c r="L550" s="56"/>
      <c r="M550" s="18"/>
      <c r="N550" s="59"/>
      <c r="O550" s="14">
        <f t="shared" si="50"/>
        <v>0</v>
      </c>
      <c r="P550" s="275" t="str">
        <f t="shared" si="51"/>
        <v xml:space="preserve"> </v>
      </c>
      <c r="Q550" s="230" t="str">
        <f t="shared" si="52"/>
        <v xml:space="preserve"> </v>
      </c>
      <c r="R550" s="275" t="str">
        <f t="shared" si="53"/>
        <v xml:space="preserve"> </v>
      </c>
      <c r="S550" s="230" t="str">
        <f t="shared" si="54"/>
        <v xml:space="preserve"> </v>
      </c>
    </row>
    <row r="551" spans="1:19" x14ac:dyDescent="0.2">
      <c r="A551" s="10" t="str">
        <f>IF(COUNTRY_INFO!A551=0," ",COUNTRY_INFO!A551)</f>
        <v>Ethiopia</v>
      </c>
      <c r="B551" s="10" t="str">
        <f>IF(COUNTRY_INFO!B551=0," ",COUNTRY_INFO!B551)</f>
        <v>Oromia West Harerge</v>
      </c>
      <c r="C551" s="10" t="str">
        <f>IF(COUNTRY_INFO!C551=0," ",COUNTRY_INFO!C551)</f>
        <v>Gemechis</v>
      </c>
      <c r="D551" s="11" t="str">
        <f>IF(OR(COUNTRY_INFO!$T$9:$T$1000="T1 (PZQ+ALB/MBD)",COUNTRY_INFO!$U$9:$U$1000="T1 (PZQ+ALB/MBD)"), "T1 (PZQ+ALB/MBD)", " ")</f>
        <v xml:space="preserve"> </v>
      </c>
      <c r="E551" s="289"/>
      <c r="F551" s="109"/>
      <c r="G551" s="56"/>
      <c r="H551" s="288"/>
      <c r="I551" s="288"/>
      <c r="J551" s="56"/>
      <c r="K551" s="11">
        <f t="shared" si="49"/>
        <v>0</v>
      </c>
      <c r="L551" s="56"/>
      <c r="M551" s="18"/>
      <c r="N551" s="59"/>
      <c r="O551" s="14">
        <f t="shared" si="50"/>
        <v>0</v>
      </c>
      <c r="P551" s="275" t="str">
        <f t="shared" si="51"/>
        <v xml:space="preserve"> </v>
      </c>
      <c r="Q551" s="230" t="str">
        <f t="shared" si="52"/>
        <v xml:space="preserve"> </v>
      </c>
      <c r="R551" s="275" t="str">
        <f t="shared" si="53"/>
        <v xml:space="preserve"> </v>
      </c>
      <c r="S551" s="230" t="str">
        <f t="shared" si="54"/>
        <v xml:space="preserve"> </v>
      </c>
    </row>
    <row r="552" spans="1:19" x14ac:dyDescent="0.2">
      <c r="A552" s="10" t="str">
        <f>IF(COUNTRY_INFO!A552=0," ",COUNTRY_INFO!A552)</f>
        <v>Ethiopia</v>
      </c>
      <c r="B552" s="10" t="str">
        <f>IF(COUNTRY_INFO!B552=0," ",COUNTRY_INFO!B552)</f>
        <v>Oromia West Harerge</v>
      </c>
      <c r="C552" s="10" t="str">
        <f>IF(COUNTRY_INFO!C552=0," ",COUNTRY_INFO!C552)</f>
        <v>Guba Koricha</v>
      </c>
      <c r="D552" s="11" t="str">
        <f>IF(OR(COUNTRY_INFO!$T$9:$T$1000="T1 (PZQ+ALB/MBD)",COUNTRY_INFO!$U$9:$U$1000="T1 (PZQ+ALB/MBD)"), "T1 (PZQ+ALB/MBD)", " ")</f>
        <v xml:space="preserve"> </v>
      </c>
      <c r="E552" s="289"/>
      <c r="F552" s="109"/>
      <c r="G552" s="56"/>
      <c r="H552" s="288"/>
      <c r="I552" s="288"/>
      <c r="J552" s="56"/>
      <c r="K552" s="11">
        <f t="shared" si="49"/>
        <v>0</v>
      </c>
      <c r="L552" s="56"/>
      <c r="M552" s="18"/>
      <c r="N552" s="59"/>
      <c r="O552" s="14">
        <f t="shared" si="50"/>
        <v>0</v>
      </c>
      <c r="P552" s="275" t="str">
        <f t="shared" si="51"/>
        <v xml:space="preserve"> </v>
      </c>
      <c r="Q552" s="230" t="str">
        <f t="shared" si="52"/>
        <v xml:space="preserve"> </v>
      </c>
      <c r="R552" s="275" t="str">
        <f t="shared" si="53"/>
        <v xml:space="preserve"> </v>
      </c>
      <c r="S552" s="230" t="str">
        <f t="shared" si="54"/>
        <v xml:space="preserve"> </v>
      </c>
    </row>
    <row r="553" spans="1:19" x14ac:dyDescent="0.2">
      <c r="A553" s="10" t="str">
        <f>IF(COUNTRY_INFO!A553=0," ",COUNTRY_INFO!A553)</f>
        <v>Ethiopia</v>
      </c>
      <c r="B553" s="10" t="str">
        <f>IF(COUNTRY_INFO!B553=0," ",COUNTRY_INFO!B553)</f>
        <v>Oromia West Harerge</v>
      </c>
      <c r="C553" s="10" t="str">
        <f>IF(COUNTRY_INFO!C553=0," ",COUNTRY_INFO!C553)</f>
        <v>Gumbi Bordede</v>
      </c>
      <c r="D553" s="11" t="str">
        <f>IF(OR(COUNTRY_INFO!$T$9:$T$1000="T1 (PZQ+ALB/MBD)",COUNTRY_INFO!$U$9:$U$1000="T1 (PZQ+ALB/MBD)"), "T1 (PZQ+ALB/MBD)", " ")</f>
        <v xml:space="preserve"> </v>
      </c>
      <c r="E553" s="289"/>
      <c r="F553" s="109"/>
      <c r="G553" s="56"/>
      <c r="H553" s="288"/>
      <c r="I553" s="288"/>
      <c r="J553" s="56"/>
      <c r="K553" s="11">
        <f t="shared" si="49"/>
        <v>0</v>
      </c>
      <c r="L553" s="56"/>
      <c r="M553" s="18"/>
      <c r="N553" s="59"/>
      <c r="O553" s="14">
        <f t="shared" si="50"/>
        <v>0</v>
      </c>
      <c r="P553" s="275" t="str">
        <f t="shared" si="51"/>
        <v xml:space="preserve"> </v>
      </c>
      <c r="Q553" s="230" t="str">
        <f t="shared" si="52"/>
        <v xml:space="preserve"> </v>
      </c>
      <c r="R553" s="275" t="str">
        <f t="shared" si="53"/>
        <v xml:space="preserve"> </v>
      </c>
      <c r="S553" s="230" t="str">
        <f t="shared" si="54"/>
        <v xml:space="preserve"> </v>
      </c>
    </row>
    <row r="554" spans="1:19" x14ac:dyDescent="0.2">
      <c r="A554" s="10" t="str">
        <f>IF(COUNTRY_INFO!A554=0," ",COUNTRY_INFO!A554)</f>
        <v>Ethiopia</v>
      </c>
      <c r="B554" s="10" t="str">
        <f>IF(COUNTRY_INFO!B554=0," ",COUNTRY_INFO!B554)</f>
        <v>Oromia West Harerge</v>
      </c>
      <c r="C554" s="10" t="str">
        <f>IF(COUNTRY_INFO!C554=0," ",COUNTRY_INFO!C554)</f>
        <v>Habro</v>
      </c>
      <c r="D554" s="11" t="str">
        <f>IF(OR(COUNTRY_INFO!$T$9:$T$1000="T1 (PZQ+ALB/MBD)",COUNTRY_INFO!$U$9:$U$1000="T1 (PZQ+ALB/MBD)"), "T1 (PZQ+ALB/MBD)", " ")</f>
        <v xml:space="preserve"> </v>
      </c>
      <c r="E554" s="289"/>
      <c r="F554" s="109"/>
      <c r="G554" s="56"/>
      <c r="H554" s="288"/>
      <c r="I554" s="288"/>
      <c r="J554" s="56"/>
      <c r="K554" s="11">
        <f t="shared" si="49"/>
        <v>0</v>
      </c>
      <c r="L554" s="56"/>
      <c r="M554" s="18"/>
      <c r="N554" s="59"/>
      <c r="O554" s="14">
        <f t="shared" si="50"/>
        <v>0</v>
      </c>
      <c r="P554" s="275" t="str">
        <f t="shared" si="51"/>
        <v xml:space="preserve"> </v>
      </c>
      <c r="Q554" s="230" t="str">
        <f t="shared" si="52"/>
        <v xml:space="preserve"> </v>
      </c>
      <c r="R554" s="275" t="str">
        <f t="shared" si="53"/>
        <v xml:space="preserve"> </v>
      </c>
      <c r="S554" s="230" t="str">
        <f t="shared" si="54"/>
        <v xml:space="preserve"> </v>
      </c>
    </row>
    <row r="555" spans="1:19" x14ac:dyDescent="0.2">
      <c r="A555" s="10" t="str">
        <f>IF(COUNTRY_INFO!A555=0," ",COUNTRY_INFO!A555)</f>
        <v>Ethiopia</v>
      </c>
      <c r="B555" s="10" t="str">
        <f>IF(COUNTRY_INFO!B555=0," ",COUNTRY_INFO!B555)</f>
        <v>Oromia West Harerge</v>
      </c>
      <c r="C555" s="10" t="str">
        <f>IF(COUNTRY_INFO!C555=0," ",COUNTRY_INFO!C555)</f>
        <v>Hawi Gudina</v>
      </c>
      <c r="D555" s="11" t="str">
        <f>IF(OR(COUNTRY_INFO!$T$9:$T$1000="T1 (PZQ+ALB/MBD)",COUNTRY_INFO!$U$9:$U$1000="T1 (PZQ+ALB/MBD)"), "T1 (PZQ+ALB/MBD)", " ")</f>
        <v xml:space="preserve"> </v>
      </c>
      <c r="E555" s="289"/>
      <c r="F555" s="109"/>
      <c r="G555" s="56"/>
      <c r="H555" s="288"/>
      <c r="I555" s="288"/>
      <c r="J555" s="56"/>
      <c r="K555" s="11">
        <f t="shared" si="49"/>
        <v>0</v>
      </c>
      <c r="L555" s="56"/>
      <c r="M555" s="18"/>
      <c r="N555" s="59"/>
      <c r="O555" s="14">
        <f t="shared" si="50"/>
        <v>0</v>
      </c>
      <c r="P555" s="275" t="str">
        <f t="shared" si="51"/>
        <v xml:space="preserve"> </v>
      </c>
      <c r="Q555" s="230" t="str">
        <f t="shared" si="52"/>
        <v xml:space="preserve"> </v>
      </c>
      <c r="R555" s="275" t="str">
        <f t="shared" si="53"/>
        <v xml:space="preserve"> </v>
      </c>
      <c r="S555" s="230" t="str">
        <f t="shared" si="54"/>
        <v xml:space="preserve"> </v>
      </c>
    </row>
    <row r="556" spans="1:19" x14ac:dyDescent="0.2">
      <c r="A556" s="10" t="str">
        <f>IF(COUNTRY_INFO!A556=0," ",COUNTRY_INFO!A556)</f>
        <v>Ethiopia</v>
      </c>
      <c r="B556" s="10" t="str">
        <f>IF(COUNTRY_INFO!B556=0," ",COUNTRY_INFO!B556)</f>
        <v>Oromia West Harerge</v>
      </c>
      <c r="C556" s="10" t="str">
        <f>IF(COUNTRY_INFO!C556=0," ",COUNTRY_INFO!C556)</f>
        <v>Mesela</v>
      </c>
      <c r="D556" s="11" t="str">
        <f>IF(OR(COUNTRY_INFO!$T$9:$T$1000="T1 (PZQ+ALB/MBD)",COUNTRY_INFO!$U$9:$U$1000="T1 (PZQ+ALB/MBD)"), "T1 (PZQ+ALB/MBD)", " ")</f>
        <v xml:space="preserve"> </v>
      </c>
      <c r="E556" s="289"/>
      <c r="F556" s="109"/>
      <c r="G556" s="56"/>
      <c r="H556" s="288"/>
      <c r="I556" s="288"/>
      <c r="J556" s="56"/>
      <c r="K556" s="11">
        <f t="shared" si="49"/>
        <v>0</v>
      </c>
      <c r="L556" s="56"/>
      <c r="M556" s="18"/>
      <c r="N556" s="59"/>
      <c r="O556" s="14">
        <f t="shared" si="50"/>
        <v>0</v>
      </c>
      <c r="P556" s="275" t="str">
        <f t="shared" si="51"/>
        <v xml:space="preserve"> </v>
      </c>
      <c r="Q556" s="230" t="str">
        <f t="shared" si="52"/>
        <v xml:space="preserve"> </v>
      </c>
      <c r="R556" s="275" t="str">
        <f t="shared" si="53"/>
        <v xml:space="preserve"> </v>
      </c>
      <c r="S556" s="230" t="str">
        <f t="shared" si="54"/>
        <v xml:space="preserve"> </v>
      </c>
    </row>
    <row r="557" spans="1:19" x14ac:dyDescent="0.2">
      <c r="A557" s="10" t="str">
        <f>IF(COUNTRY_INFO!A557=0," ",COUNTRY_INFO!A557)</f>
        <v>Ethiopia</v>
      </c>
      <c r="B557" s="10" t="str">
        <f>IF(COUNTRY_INFO!B557=0," ",COUNTRY_INFO!B557)</f>
        <v>Oromia West Harerge</v>
      </c>
      <c r="C557" s="10" t="str">
        <f>IF(COUNTRY_INFO!C557=0," ",COUNTRY_INFO!C557)</f>
        <v>Mi'eso</v>
      </c>
      <c r="D557" s="11" t="str">
        <f>IF(OR(COUNTRY_INFO!$T$9:$T$1000="T1 (PZQ+ALB/MBD)",COUNTRY_INFO!$U$9:$U$1000="T1 (PZQ+ALB/MBD)"), "T1 (PZQ+ALB/MBD)", " ")</f>
        <v xml:space="preserve"> </v>
      </c>
      <c r="E557" s="289"/>
      <c r="F557" s="109"/>
      <c r="G557" s="56"/>
      <c r="H557" s="288"/>
      <c r="I557" s="288"/>
      <c r="J557" s="56"/>
      <c r="K557" s="11">
        <f t="shared" si="49"/>
        <v>0</v>
      </c>
      <c r="L557" s="56"/>
      <c r="M557" s="18"/>
      <c r="N557" s="59"/>
      <c r="O557" s="14">
        <f t="shared" si="50"/>
        <v>0</v>
      </c>
      <c r="P557" s="275" t="str">
        <f t="shared" si="51"/>
        <v xml:space="preserve"> </v>
      </c>
      <c r="Q557" s="230" t="str">
        <f t="shared" si="52"/>
        <v xml:space="preserve"> </v>
      </c>
      <c r="R557" s="275" t="str">
        <f t="shared" si="53"/>
        <v xml:space="preserve"> </v>
      </c>
      <c r="S557" s="230" t="str">
        <f t="shared" si="54"/>
        <v xml:space="preserve"> </v>
      </c>
    </row>
    <row r="558" spans="1:19" x14ac:dyDescent="0.2">
      <c r="A558" s="10" t="str">
        <f>IF(COUNTRY_INFO!A558=0," ",COUNTRY_INFO!A558)</f>
        <v>Ethiopia</v>
      </c>
      <c r="B558" s="10" t="str">
        <f>IF(COUNTRY_INFO!B558=0," ",COUNTRY_INFO!B558)</f>
        <v>Oromia West Harerge</v>
      </c>
      <c r="C558" s="10" t="str">
        <f>IF(COUNTRY_INFO!C558=0," ",COUNTRY_INFO!C558)</f>
        <v>Oda Bultum</v>
      </c>
      <c r="D558" s="11" t="str">
        <f>IF(OR(COUNTRY_INFO!$T$9:$T$1000="T1 (PZQ+ALB/MBD)",COUNTRY_INFO!$U$9:$U$1000="T1 (PZQ+ALB/MBD)"), "T1 (PZQ+ALB/MBD)", " ")</f>
        <v xml:space="preserve"> </v>
      </c>
      <c r="E558" s="289"/>
      <c r="F558" s="109"/>
      <c r="G558" s="56"/>
      <c r="H558" s="288"/>
      <c r="I558" s="288"/>
      <c r="J558" s="56"/>
      <c r="K558" s="11">
        <f t="shared" si="49"/>
        <v>0</v>
      </c>
      <c r="L558" s="56"/>
      <c r="M558" s="18"/>
      <c r="N558" s="59"/>
      <c r="O558" s="14">
        <f t="shared" si="50"/>
        <v>0</v>
      </c>
      <c r="P558" s="275" t="str">
        <f t="shared" si="51"/>
        <v xml:space="preserve"> </v>
      </c>
      <c r="Q558" s="230" t="str">
        <f t="shared" si="52"/>
        <v xml:space="preserve"> </v>
      </c>
      <c r="R558" s="275" t="str">
        <f t="shared" si="53"/>
        <v xml:space="preserve"> </v>
      </c>
      <c r="S558" s="230" t="str">
        <f t="shared" si="54"/>
        <v xml:space="preserve"> </v>
      </c>
    </row>
    <row r="559" spans="1:19" x14ac:dyDescent="0.2">
      <c r="A559" s="10" t="str">
        <f>IF(COUNTRY_INFO!A559=0," ",COUNTRY_INFO!A559)</f>
        <v>Ethiopia</v>
      </c>
      <c r="B559" s="10" t="str">
        <f>IF(COUNTRY_INFO!B559=0," ",COUNTRY_INFO!B559)</f>
        <v>Oromia West Harerge</v>
      </c>
      <c r="C559" s="10" t="str">
        <f>IF(COUNTRY_INFO!C559=0," ",COUNTRY_INFO!C559)</f>
        <v>Tullo</v>
      </c>
      <c r="D559" s="11" t="str">
        <f>IF(OR(COUNTRY_INFO!$T$9:$T$1000="T1 (PZQ+ALB/MBD)",COUNTRY_INFO!$U$9:$U$1000="T1 (PZQ+ALB/MBD)"), "T1 (PZQ+ALB/MBD)", " ")</f>
        <v xml:space="preserve"> </v>
      </c>
      <c r="E559" s="289"/>
      <c r="F559" s="109"/>
      <c r="G559" s="56"/>
      <c r="H559" s="288"/>
      <c r="I559" s="288"/>
      <c r="J559" s="56"/>
      <c r="K559" s="11">
        <f t="shared" si="49"/>
        <v>0</v>
      </c>
      <c r="L559" s="56"/>
      <c r="M559" s="18"/>
      <c r="N559" s="59"/>
      <c r="O559" s="14">
        <f t="shared" si="50"/>
        <v>0</v>
      </c>
      <c r="P559" s="275" t="str">
        <f t="shared" si="51"/>
        <v xml:space="preserve"> </v>
      </c>
      <c r="Q559" s="230" t="str">
        <f t="shared" si="52"/>
        <v xml:space="preserve"> </v>
      </c>
      <c r="R559" s="275" t="str">
        <f t="shared" si="53"/>
        <v xml:space="preserve"> </v>
      </c>
      <c r="S559" s="230" t="str">
        <f t="shared" si="54"/>
        <v xml:space="preserve"> </v>
      </c>
    </row>
    <row r="560" spans="1:19" x14ac:dyDescent="0.2">
      <c r="A560" s="10" t="str">
        <f>IF(COUNTRY_INFO!A560=0," ",COUNTRY_INFO!A560)</f>
        <v>Ethiopia</v>
      </c>
      <c r="B560" s="10" t="str">
        <f>IF(COUNTRY_INFO!B560=0," ",COUNTRY_INFO!B560)</f>
        <v>Oromia West Shewa</v>
      </c>
      <c r="C560" s="10" t="str">
        <f>IF(COUNTRY_INFO!C560=0," ",COUNTRY_INFO!C560)</f>
        <v>Abuna Gindeberet</v>
      </c>
      <c r="D560" s="11" t="str">
        <f>IF(OR(COUNTRY_INFO!$T$9:$T$1000="T1 (PZQ+ALB/MBD)",COUNTRY_INFO!$U$9:$U$1000="T1 (PZQ+ALB/MBD)"), "T1 (PZQ+ALB/MBD)", " ")</f>
        <v xml:space="preserve"> </v>
      </c>
      <c r="E560" s="289"/>
      <c r="F560" s="109"/>
      <c r="G560" s="56"/>
      <c r="H560" s="288"/>
      <c r="I560" s="288"/>
      <c r="J560" s="56"/>
      <c r="K560" s="11">
        <f t="shared" si="49"/>
        <v>0</v>
      </c>
      <c r="L560" s="56"/>
      <c r="M560" s="18"/>
      <c r="N560" s="59"/>
      <c r="O560" s="14">
        <f t="shared" si="50"/>
        <v>0</v>
      </c>
      <c r="P560" s="275" t="str">
        <f t="shared" si="51"/>
        <v xml:space="preserve"> </v>
      </c>
      <c r="Q560" s="230" t="str">
        <f t="shared" si="52"/>
        <v xml:space="preserve"> </v>
      </c>
      <c r="R560" s="275" t="str">
        <f t="shared" si="53"/>
        <v xml:space="preserve"> </v>
      </c>
      <c r="S560" s="230" t="str">
        <f t="shared" si="54"/>
        <v xml:space="preserve"> </v>
      </c>
    </row>
    <row r="561" spans="1:19" x14ac:dyDescent="0.2">
      <c r="A561" s="10" t="str">
        <f>IF(COUNTRY_INFO!A561=0," ",COUNTRY_INFO!A561)</f>
        <v>Ethiopia</v>
      </c>
      <c r="B561" s="10" t="str">
        <f>IF(COUNTRY_INFO!B561=0," ",COUNTRY_INFO!B561)</f>
        <v>Oromia West Shewa</v>
      </c>
      <c r="C561" s="10" t="str">
        <f>IF(COUNTRY_INFO!C561=0," ",COUNTRY_INFO!C561)</f>
        <v>Adea Berga</v>
      </c>
      <c r="D561" s="11" t="str">
        <f>IF(OR(COUNTRY_INFO!$T$9:$T$1000="T1 (PZQ+ALB/MBD)",COUNTRY_INFO!$U$9:$U$1000="T1 (PZQ+ALB/MBD)"), "T1 (PZQ+ALB/MBD)", " ")</f>
        <v xml:space="preserve"> </v>
      </c>
      <c r="E561" s="289"/>
      <c r="F561" s="109"/>
      <c r="G561" s="56"/>
      <c r="H561" s="288"/>
      <c r="I561" s="288"/>
      <c r="J561" s="56"/>
      <c r="K561" s="11">
        <f t="shared" si="49"/>
        <v>0</v>
      </c>
      <c r="L561" s="56"/>
      <c r="M561" s="18"/>
      <c r="N561" s="59"/>
      <c r="O561" s="14">
        <f t="shared" si="50"/>
        <v>0</v>
      </c>
      <c r="P561" s="275" t="str">
        <f t="shared" si="51"/>
        <v xml:space="preserve"> </v>
      </c>
      <c r="Q561" s="230" t="str">
        <f t="shared" si="52"/>
        <v xml:space="preserve"> </v>
      </c>
      <c r="R561" s="275" t="str">
        <f t="shared" si="53"/>
        <v xml:space="preserve"> </v>
      </c>
      <c r="S561" s="230" t="str">
        <f t="shared" si="54"/>
        <v xml:space="preserve"> </v>
      </c>
    </row>
    <row r="562" spans="1:19" x14ac:dyDescent="0.2">
      <c r="A562" s="10" t="str">
        <f>IF(COUNTRY_INFO!A562=0," ",COUNTRY_INFO!A562)</f>
        <v>Ethiopia</v>
      </c>
      <c r="B562" s="10" t="str">
        <f>IF(COUNTRY_INFO!B562=0," ",COUNTRY_INFO!B562)</f>
        <v>Oromia West Shewa</v>
      </c>
      <c r="C562" s="10" t="str">
        <f>IF(COUNTRY_INFO!C562=0," ",COUNTRY_INFO!C562)</f>
        <v xml:space="preserve">Ambo </v>
      </c>
      <c r="D562" s="11" t="str">
        <f>IF(OR(COUNTRY_INFO!$T$9:$T$1000="T1 (PZQ+ALB/MBD)",COUNTRY_INFO!$U$9:$U$1000="T1 (PZQ+ALB/MBD)"), "T1 (PZQ+ALB/MBD)", " ")</f>
        <v xml:space="preserve"> </v>
      </c>
      <c r="E562" s="289"/>
      <c r="F562" s="109"/>
      <c r="G562" s="56"/>
      <c r="H562" s="288"/>
      <c r="I562" s="288"/>
      <c r="J562" s="56"/>
      <c r="K562" s="11">
        <f t="shared" si="49"/>
        <v>0</v>
      </c>
      <c r="L562" s="56"/>
      <c r="M562" s="18"/>
      <c r="N562" s="59"/>
      <c r="O562" s="14">
        <f t="shared" si="50"/>
        <v>0</v>
      </c>
      <c r="P562" s="275" t="str">
        <f t="shared" si="51"/>
        <v xml:space="preserve"> </v>
      </c>
      <c r="Q562" s="230" t="str">
        <f t="shared" si="52"/>
        <v xml:space="preserve"> </v>
      </c>
      <c r="R562" s="275" t="str">
        <f t="shared" si="53"/>
        <v xml:space="preserve"> </v>
      </c>
      <c r="S562" s="230" t="str">
        <f t="shared" si="54"/>
        <v xml:space="preserve"> </v>
      </c>
    </row>
    <row r="563" spans="1:19" x14ac:dyDescent="0.2">
      <c r="A563" s="10" t="str">
        <f>IF(COUNTRY_INFO!A563=0," ",COUNTRY_INFO!A563)</f>
        <v>Ethiopia</v>
      </c>
      <c r="B563" s="10" t="str">
        <f>IF(COUNTRY_INFO!B563=0," ",COUNTRY_INFO!B563)</f>
        <v>Oromia West Shewa</v>
      </c>
      <c r="C563" s="10" t="str">
        <f>IF(COUNTRY_INFO!C563=0," ",COUNTRY_INFO!C563)</f>
        <v>Ambo Town</v>
      </c>
      <c r="D563" s="11" t="str">
        <f>IF(OR(COUNTRY_INFO!$T$9:$T$1000="T1 (PZQ+ALB/MBD)",COUNTRY_INFO!$U$9:$U$1000="T1 (PZQ+ALB/MBD)"), "T1 (PZQ+ALB/MBD)", " ")</f>
        <v xml:space="preserve"> </v>
      </c>
      <c r="E563" s="289"/>
      <c r="F563" s="109"/>
      <c r="G563" s="56"/>
      <c r="H563" s="288"/>
      <c r="I563" s="288"/>
      <c r="J563" s="56"/>
      <c r="K563" s="11">
        <f t="shared" si="49"/>
        <v>0</v>
      </c>
      <c r="L563" s="56"/>
      <c r="M563" s="18"/>
      <c r="N563" s="59"/>
      <c r="O563" s="14">
        <f t="shared" si="50"/>
        <v>0</v>
      </c>
      <c r="P563" s="275" t="str">
        <f t="shared" si="51"/>
        <v xml:space="preserve"> </v>
      </c>
      <c r="Q563" s="230" t="str">
        <f t="shared" si="52"/>
        <v xml:space="preserve"> </v>
      </c>
      <c r="R563" s="275" t="str">
        <f t="shared" si="53"/>
        <v xml:space="preserve"> </v>
      </c>
      <c r="S563" s="230" t="str">
        <f t="shared" si="54"/>
        <v xml:space="preserve"> </v>
      </c>
    </row>
    <row r="564" spans="1:19" x14ac:dyDescent="0.2">
      <c r="A564" s="10" t="str">
        <f>IF(COUNTRY_INFO!A564=0," ",COUNTRY_INFO!A564)</f>
        <v>Ethiopia</v>
      </c>
      <c r="B564" s="10" t="str">
        <f>IF(COUNTRY_INFO!B564=0," ",COUNTRY_INFO!B564)</f>
        <v>Oromia West Shewa</v>
      </c>
      <c r="C564" s="10" t="str">
        <f>IF(COUNTRY_INFO!C564=0," ",COUNTRY_INFO!C564)</f>
        <v>Bako Tibe</v>
      </c>
      <c r="D564" s="11" t="str">
        <f>IF(OR(COUNTRY_INFO!$T$9:$T$1000="T1 (PZQ+ALB/MBD)",COUNTRY_INFO!$U$9:$U$1000="T1 (PZQ+ALB/MBD)"), "T1 (PZQ+ALB/MBD)", " ")</f>
        <v xml:space="preserve"> </v>
      </c>
      <c r="E564" s="289"/>
      <c r="F564" s="109"/>
      <c r="G564" s="56"/>
      <c r="H564" s="288"/>
      <c r="I564" s="288"/>
      <c r="J564" s="56"/>
      <c r="K564" s="11">
        <f t="shared" si="49"/>
        <v>0</v>
      </c>
      <c r="L564" s="56"/>
      <c r="M564" s="18"/>
      <c r="N564" s="59"/>
      <c r="O564" s="14">
        <f t="shared" si="50"/>
        <v>0</v>
      </c>
      <c r="P564" s="275" t="str">
        <f t="shared" si="51"/>
        <v xml:space="preserve"> </v>
      </c>
      <c r="Q564" s="230" t="str">
        <f t="shared" si="52"/>
        <v xml:space="preserve"> </v>
      </c>
      <c r="R564" s="275" t="str">
        <f t="shared" si="53"/>
        <v xml:space="preserve"> </v>
      </c>
      <c r="S564" s="230" t="str">
        <f t="shared" si="54"/>
        <v xml:space="preserve"> </v>
      </c>
    </row>
    <row r="565" spans="1:19" x14ac:dyDescent="0.2">
      <c r="A565" s="10" t="str">
        <f>IF(COUNTRY_INFO!A565=0," ",COUNTRY_INFO!A565)</f>
        <v>Ethiopia</v>
      </c>
      <c r="B565" s="10" t="str">
        <f>IF(COUNTRY_INFO!B565=0," ",COUNTRY_INFO!B565)</f>
        <v>Oromia West Shewa</v>
      </c>
      <c r="C565" s="10" t="str">
        <f>IF(COUNTRY_INFO!C565=0," ",COUNTRY_INFO!C565)</f>
        <v>Chelia</v>
      </c>
      <c r="D565" s="11" t="str">
        <f>IF(OR(COUNTRY_INFO!$T$9:$T$1000="T1 (PZQ+ALB/MBD)",COUNTRY_INFO!$U$9:$U$1000="T1 (PZQ+ALB/MBD)"), "T1 (PZQ+ALB/MBD)", " ")</f>
        <v xml:space="preserve"> </v>
      </c>
      <c r="E565" s="289"/>
      <c r="F565" s="109"/>
      <c r="G565" s="56"/>
      <c r="H565" s="288"/>
      <c r="I565" s="288"/>
      <c r="J565" s="56"/>
      <c r="K565" s="11">
        <f t="shared" si="49"/>
        <v>0</v>
      </c>
      <c r="L565" s="56"/>
      <c r="M565" s="18"/>
      <c r="N565" s="59"/>
      <c r="O565" s="14">
        <f t="shared" si="50"/>
        <v>0</v>
      </c>
      <c r="P565" s="275" t="str">
        <f t="shared" si="51"/>
        <v xml:space="preserve"> </v>
      </c>
      <c r="Q565" s="230" t="str">
        <f t="shared" si="52"/>
        <v xml:space="preserve"> </v>
      </c>
      <c r="R565" s="275" t="str">
        <f t="shared" si="53"/>
        <v xml:space="preserve"> </v>
      </c>
      <c r="S565" s="230" t="str">
        <f t="shared" si="54"/>
        <v xml:space="preserve"> </v>
      </c>
    </row>
    <row r="566" spans="1:19" x14ac:dyDescent="0.2">
      <c r="A566" s="10" t="str">
        <f>IF(COUNTRY_INFO!A566=0," ",COUNTRY_INFO!A566)</f>
        <v>Ethiopia</v>
      </c>
      <c r="B566" s="10" t="str">
        <f>IF(COUNTRY_INFO!B566=0," ",COUNTRY_INFO!B566)</f>
        <v>Oromia West Shewa</v>
      </c>
      <c r="C566" s="10" t="str">
        <f>IF(COUNTRY_INFO!C566=0," ",COUNTRY_INFO!C566)</f>
        <v xml:space="preserve">Chobi </v>
      </c>
      <c r="D566" s="11" t="str">
        <f>IF(OR(COUNTRY_INFO!$T$9:$T$1000="T1 (PZQ+ALB/MBD)",COUNTRY_INFO!$U$9:$U$1000="T1 (PZQ+ALB/MBD)"), "T1 (PZQ+ALB/MBD)", " ")</f>
        <v xml:space="preserve"> </v>
      </c>
      <c r="E566" s="289"/>
      <c r="F566" s="109"/>
      <c r="G566" s="56"/>
      <c r="H566" s="288"/>
      <c r="I566" s="288"/>
      <c r="J566" s="56"/>
      <c r="K566" s="11">
        <f t="shared" si="49"/>
        <v>0</v>
      </c>
      <c r="L566" s="56"/>
      <c r="M566" s="18"/>
      <c r="N566" s="59"/>
      <c r="O566" s="14">
        <f t="shared" si="50"/>
        <v>0</v>
      </c>
      <c r="P566" s="275" t="str">
        <f t="shared" si="51"/>
        <v xml:space="preserve"> </v>
      </c>
      <c r="Q566" s="230" t="str">
        <f t="shared" si="52"/>
        <v xml:space="preserve"> </v>
      </c>
      <c r="R566" s="275" t="str">
        <f t="shared" si="53"/>
        <v xml:space="preserve"> </v>
      </c>
      <c r="S566" s="230" t="str">
        <f t="shared" si="54"/>
        <v xml:space="preserve"> </v>
      </c>
    </row>
    <row r="567" spans="1:19" x14ac:dyDescent="0.2">
      <c r="A567" s="10" t="str">
        <f>IF(COUNTRY_INFO!A567=0," ",COUNTRY_INFO!A567)</f>
        <v>Ethiopia</v>
      </c>
      <c r="B567" s="10" t="str">
        <f>IF(COUNTRY_INFO!B567=0," ",COUNTRY_INFO!B567)</f>
        <v>Oromia West Shewa</v>
      </c>
      <c r="C567" s="10" t="str">
        <f>IF(COUNTRY_INFO!C567=0," ",COUNTRY_INFO!C567)</f>
        <v>Dano</v>
      </c>
      <c r="D567" s="11" t="str">
        <f>IF(OR(COUNTRY_INFO!$T$9:$T$1000="T1 (PZQ+ALB/MBD)",COUNTRY_INFO!$U$9:$U$1000="T1 (PZQ+ALB/MBD)"), "T1 (PZQ+ALB/MBD)", " ")</f>
        <v xml:space="preserve"> </v>
      </c>
      <c r="E567" s="289"/>
      <c r="F567" s="109"/>
      <c r="G567" s="56"/>
      <c r="H567" s="288"/>
      <c r="I567" s="288"/>
      <c r="J567" s="56"/>
      <c r="K567" s="11">
        <f t="shared" si="49"/>
        <v>0</v>
      </c>
      <c r="L567" s="56"/>
      <c r="M567" s="18"/>
      <c r="N567" s="59"/>
      <c r="O567" s="14">
        <f t="shared" si="50"/>
        <v>0</v>
      </c>
      <c r="P567" s="275" t="str">
        <f t="shared" si="51"/>
        <v xml:space="preserve"> </v>
      </c>
      <c r="Q567" s="230" t="str">
        <f t="shared" si="52"/>
        <v xml:space="preserve"> </v>
      </c>
      <c r="R567" s="275" t="str">
        <f t="shared" si="53"/>
        <v xml:space="preserve"> </v>
      </c>
      <c r="S567" s="230" t="str">
        <f t="shared" si="54"/>
        <v xml:space="preserve"> </v>
      </c>
    </row>
    <row r="568" spans="1:19" x14ac:dyDescent="0.2">
      <c r="A568" s="10" t="str">
        <f>IF(COUNTRY_INFO!A568=0," ",COUNTRY_INFO!A568)</f>
        <v>Ethiopia</v>
      </c>
      <c r="B568" s="10" t="str">
        <f>IF(COUNTRY_INFO!B568=0," ",COUNTRY_INFO!B568)</f>
        <v>Oromia West Shewa</v>
      </c>
      <c r="C568" s="10" t="str">
        <f>IF(COUNTRY_INFO!C568=0," ",COUNTRY_INFO!C568)</f>
        <v>Dendi</v>
      </c>
      <c r="D568" s="11" t="str">
        <f>IF(OR(COUNTRY_INFO!$T$9:$T$1000="T1 (PZQ+ALB/MBD)",COUNTRY_INFO!$U$9:$U$1000="T1 (PZQ+ALB/MBD)"), "T1 (PZQ+ALB/MBD)", " ")</f>
        <v xml:space="preserve"> </v>
      </c>
      <c r="E568" s="289"/>
      <c r="F568" s="109"/>
      <c r="G568" s="56"/>
      <c r="H568" s="288"/>
      <c r="I568" s="288"/>
      <c r="J568" s="56"/>
      <c r="K568" s="11">
        <f t="shared" si="49"/>
        <v>0</v>
      </c>
      <c r="L568" s="56"/>
      <c r="M568" s="18"/>
      <c r="N568" s="59"/>
      <c r="O568" s="14">
        <f t="shared" si="50"/>
        <v>0</v>
      </c>
      <c r="P568" s="275" t="str">
        <f t="shared" si="51"/>
        <v xml:space="preserve"> </v>
      </c>
      <c r="Q568" s="230" t="str">
        <f t="shared" si="52"/>
        <v xml:space="preserve"> </v>
      </c>
      <c r="R568" s="275" t="str">
        <f t="shared" si="53"/>
        <v xml:space="preserve"> </v>
      </c>
      <c r="S568" s="230" t="str">
        <f t="shared" si="54"/>
        <v xml:space="preserve"> </v>
      </c>
    </row>
    <row r="569" spans="1:19"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IF(OR(COUNTRY_INFO!$T$9:$T$1000="T1 (PZQ+ALB/MBD)",COUNTRY_INFO!$U$9:$U$1000="T1 (PZQ+ALB/MBD)"), "T1 (PZQ+ALB/MBD)", " ")</f>
        <v xml:space="preserve"> </v>
      </c>
      <c r="E569" s="289"/>
      <c r="F569" s="109"/>
      <c r="G569" s="56"/>
      <c r="H569" s="288"/>
      <c r="I569" s="288"/>
      <c r="J569" s="56"/>
      <c r="K569" s="11">
        <f t="shared" si="49"/>
        <v>0</v>
      </c>
      <c r="L569" s="56"/>
      <c r="M569" s="18"/>
      <c r="N569" s="59"/>
      <c r="O569" s="14">
        <f t="shared" si="50"/>
        <v>0</v>
      </c>
      <c r="P569" s="275" t="str">
        <f t="shared" si="51"/>
        <v xml:space="preserve"> </v>
      </c>
      <c r="Q569" s="230" t="str">
        <f t="shared" si="52"/>
        <v xml:space="preserve"> </v>
      </c>
      <c r="R569" s="275" t="str">
        <f t="shared" si="53"/>
        <v xml:space="preserve"> </v>
      </c>
      <c r="S569" s="230" t="str">
        <f t="shared" si="54"/>
        <v xml:space="preserve"> </v>
      </c>
    </row>
    <row r="570" spans="1:19" x14ac:dyDescent="0.2">
      <c r="A570" s="10" t="str">
        <f>IF(COUNTRY_INFO!A570=0," ",COUNTRY_INFO!A570)</f>
        <v>Ethiopia</v>
      </c>
      <c r="B570" s="10" t="str">
        <f>IF(COUNTRY_INFO!B570=0," ",COUNTRY_INFO!B570)</f>
        <v>Oromia West Shewa</v>
      </c>
      <c r="C570" s="10" t="str">
        <f>IF(COUNTRY_INFO!C570=0," ",COUNTRY_INFO!C570)</f>
        <v>Ejere</v>
      </c>
      <c r="D570" s="11" t="str">
        <f>IF(OR(COUNTRY_INFO!$T$9:$T$1000="T1 (PZQ+ALB/MBD)",COUNTRY_INFO!$U$9:$U$1000="T1 (PZQ+ALB/MBD)"), "T1 (PZQ+ALB/MBD)", " ")</f>
        <v xml:space="preserve"> </v>
      </c>
      <c r="E570" s="289"/>
      <c r="F570" s="109"/>
      <c r="G570" s="56"/>
      <c r="H570" s="288"/>
      <c r="I570" s="288"/>
      <c r="J570" s="56"/>
      <c r="K570" s="11">
        <f t="shared" si="49"/>
        <v>0</v>
      </c>
      <c r="L570" s="56"/>
      <c r="M570" s="18"/>
      <c r="N570" s="59"/>
      <c r="O570" s="14">
        <f t="shared" si="50"/>
        <v>0</v>
      </c>
      <c r="P570" s="275" t="str">
        <f t="shared" si="51"/>
        <v xml:space="preserve"> </v>
      </c>
      <c r="Q570" s="230" t="str">
        <f t="shared" si="52"/>
        <v xml:space="preserve"> </v>
      </c>
      <c r="R570" s="275" t="str">
        <f t="shared" si="53"/>
        <v xml:space="preserve"> </v>
      </c>
      <c r="S570" s="230" t="str">
        <f t="shared" si="54"/>
        <v xml:space="preserve"> </v>
      </c>
    </row>
    <row r="571" spans="1:19" x14ac:dyDescent="0.2">
      <c r="A571" s="10" t="str">
        <f>IF(COUNTRY_INFO!A571=0," ",COUNTRY_INFO!A571)</f>
        <v>Ethiopia</v>
      </c>
      <c r="B571" s="10" t="str">
        <f>IF(COUNTRY_INFO!B571=0," ",COUNTRY_INFO!B571)</f>
        <v>Oromia West Shewa</v>
      </c>
      <c r="C571" s="10" t="str">
        <f>IF(COUNTRY_INFO!C571=0," ",COUNTRY_INFO!C571)</f>
        <v xml:space="preserve">Ejersa Lafo </v>
      </c>
      <c r="D571" s="11" t="str">
        <f>IF(OR(COUNTRY_INFO!$T$9:$T$1000="T1 (PZQ+ALB/MBD)",COUNTRY_INFO!$U$9:$U$1000="T1 (PZQ+ALB/MBD)"), "T1 (PZQ+ALB/MBD)", " ")</f>
        <v xml:space="preserve"> </v>
      </c>
      <c r="E571" s="289"/>
      <c r="F571" s="109"/>
      <c r="G571" s="56"/>
      <c r="H571" s="288"/>
      <c r="I571" s="288"/>
      <c r="J571" s="56"/>
      <c r="K571" s="11">
        <f t="shared" si="49"/>
        <v>0</v>
      </c>
      <c r="L571" s="56"/>
      <c r="M571" s="18"/>
      <c r="N571" s="59"/>
      <c r="O571" s="14">
        <f t="shared" si="50"/>
        <v>0</v>
      </c>
      <c r="P571" s="275" t="str">
        <f t="shared" si="51"/>
        <v xml:space="preserve"> </v>
      </c>
      <c r="Q571" s="230" t="str">
        <f t="shared" si="52"/>
        <v xml:space="preserve"> </v>
      </c>
      <c r="R571" s="275" t="str">
        <f t="shared" si="53"/>
        <v xml:space="preserve"> </v>
      </c>
      <c r="S571" s="230" t="str">
        <f t="shared" si="54"/>
        <v xml:space="preserve"> </v>
      </c>
    </row>
    <row r="572" spans="1:19" x14ac:dyDescent="0.2">
      <c r="A572" s="10" t="str">
        <f>IF(COUNTRY_INFO!A572=0," ",COUNTRY_INFO!A572)</f>
        <v>Ethiopia</v>
      </c>
      <c r="B572" s="10" t="str">
        <f>IF(COUNTRY_INFO!B572=0," ",COUNTRY_INFO!B572)</f>
        <v>Oromia West Shewa</v>
      </c>
      <c r="C572" s="10" t="str">
        <f>IF(COUNTRY_INFO!C572=0," ",COUNTRY_INFO!C572)</f>
        <v>Elu Gelan</v>
      </c>
      <c r="D572" s="11" t="str">
        <f>IF(OR(COUNTRY_INFO!$T$9:$T$1000="T1 (PZQ+ALB/MBD)",COUNTRY_INFO!$U$9:$U$1000="T1 (PZQ+ALB/MBD)"), "T1 (PZQ+ALB/MBD)", " ")</f>
        <v xml:space="preserve"> </v>
      </c>
      <c r="E572" s="289"/>
      <c r="F572" s="109"/>
      <c r="G572" s="56"/>
      <c r="H572" s="288"/>
      <c r="I572" s="288"/>
      <c r="J572" s="56"/>
      <c r="K572" s="11">
        <f t="shared" si="49"/>
        <v>0</v>
      </c>
      <c r="L572" s="56"/>
      <c r="M572" s="18"/>
      <c r="N572" s="59"/>
      <c r="O572" s="14">
        <f t="shared" si="50"/>
        <v>0</v>
      </c>
      <c r="P572" s="275" t="str">
        <f t="shared" si="51"/>
        <v xml:space="preserve"> </v>
      </c>
      <c r="Q572" s="230" t="str">
        <f t="shared" si="52"/>
        <v xml:space="preserve"> </v>
      </c>
      <c r="R572" s="275" t="str">
        <f t="shared" si="53"/>
        <v xml:space="preserve"> </v>
      </c>
      <c r="S572" s="230" t="str">
        <f t="shared" si="54"/>
        <v xml:space="preserve"> </v>
      </c>
    </row>
    <row r="573" spans="1:19" x14ac:dyDescent="0.2">
      <c r="A573" s="10" t="str">
        <f>IF(COUNTRY_INFO!A573=0," ",COUNTRY_INFO!A573)</f>
        <v>Ethiopia</v>
      </c>
      <c r="B573" s="10" t="str">
        <f>IF(COUNTRY_INFO!B573=0," ",COUNTRY_INFO!B573)</f>
        <v>Oromia West Shewa</v>
      </c>
      <c r="C573" s="10" t="str">
        <f>IF(COUNTRY_INFO!C573=0," ",COUNTRY_INFO!C573)</f>
        <v>Gindeberet</v>
      </c>
      <c r="D573" s="11" t="str">
        <f>IF(OR(COUNTRY_INFO!$T$9:$T$1000="T1 (PZQ+ALB/MBD)",COUNTRY_INFO!$U$9:$U$1000="T1 (PZQ+ALB/MBD)"), "T1 (PZQ+ALB/MBD)", " ")</f>
        <v xml:space="preserve"> </v>
      </c>
      <c r="E573" s="289"/>
      <c r="F573" s="109"/>
      <c r="G573" s="56"/>
      <c r="H573" s="288"/>
      <c r="I573" s="288"/>
      <c r="J573" s="56"/>
      <c r="K573" s="11">
        <f t="shared" si="49"/>
        <v>0</v>
      </c>
      <c r="L573" s="56"/>
      <c r="M573" s="18"/>
      <c r="N573" s="59"/>
      <c r="O573" s="14">
        <f t="shared" si="50"/>
        <v>0</v>
      </c>
      <c r="P573" s="275" t="str">
        <f t="shared" si="51"/>
        <v xml:space="preserve"> </v>
      </c>
      <c r="Q573" s="230" t="str">
        <f t="shared" si="52"/>
        <v xml:space="preserve"> </v>
      </c>
      <c r="R573" s="275" t="str">
        <f t="shared" si="53"/>
        <v xml:space="preserve"> </v>
      </c>
      <c r="S573" s="230" t="str">
        <f t="shared" si="54"/>
        <v xml:space="preserve"> </v>
      </c>
    </row>
    <row r="574" spans="1:19" x14ac:dyDescent="0.2">
      <c r="A574" s="10" t="str">
        <f>IF(COUNTRY_INFO!A574=0," ",COUNTRY_INFO!A574)</f>
        <v>Ethiopia</v>
      </c>
      <c r="B574" s="10" t="str">
        <f>IF(COUNTRY_INFO!B574=0," ",COUNTRY_INFO!B574)</f>
        <v>Oromia West Shewa</v>
      </c>
      <c r="C574" s="10" t="str">
        <f>IF(COUNTRY_INFO!C574=0," ",COUNTRY_INFO!C574)</f>
        <v>Ilfata</v>
      </c>
      <c r="D574" s="11" t="str">
        <f>IF(OR(COUNTRY_INFO!$T$9:$T$1000="T1 (PZQ+ALB/MBD)",COUNTRY_INFO!$U$9:$U$1000="T1 (PZQ+ALB/MBD)"), "T1 (PZQ+ALB/MBD)", " ")</f>
        <v xml:space="preserve"> </v>
      </c>
      <c r="E574" s="289"/>
      <c r="F574" s="109"/>
      <c r="G574" s="56"/>
      <c r="H574" s="288"/>
      <c r="I574" s="288"/>
      <c r="J574" s="56"/>
      <c r="K574" s="11">
        <f t="shared" si="49"/>
        <v>0</v>
      </c>
      <c r="L574" s="56"/>
      <c r="M574" s="18"/>
      <c r="N574" s="59"/>
      <c r="O574" s="14">
        <f t="shared" si="50"/>
        <v>0</v>
      </c>
      <c r="P574" s="275" t="str">
        <f t="shared" si="51"/>
        <v xml:space="preserve"> </v>
      </c>
      <c r="Q574" s="230" t="str">
        <f t="shared" si="52"/>
        <v xml:space="preserve"> </v>
      </c>
      <c r="R574" s="275" t="str">
        <f t="shared" si="53"/>
        <v xml:space="preserve"> </v>
      </c>
      <c r="S574" s="230" t="str">
        <f t="shared" si="54"/>
        <v xml:space="preserve"> </v>
      </c>
    </row>
    <row r="575" spans="1:19" x14ac:dyDescent="0.2">
      <c r="A575" s="10" t="str">
        <f>IF(COUNTRY_INFO!A575=0," ",COUNTRY_INFO!A575)</f>
        <v>Ethiopia</v>
      </c>
      <c r="B575" s="10" t="str">
        <f>IF(COUNTRY_INFO!B575=0," ",COUNTRY_INFO!B575)</f>
        <v>Oromia West Shewa</v>
      </c>
      <c r="C575" s="10" t="str">
        <f>IF(COUNTRY_INFO!C575=0," ",COUNTRY_INFO!C575)</f>
        <v>Jeldu</v>
      </c>
      <c r="D575" s="11" t="str">
        <f>IF(OR(COUNTRY_INFO!$T$9:$T$1000="T1 (PZQ+ALB/MBD)",COUNTRY_INFO!$U$9:$U$1000="T1 (PZQ+ALB/MBD)"), "T1 (PZQ+ALB/MBD)", " ")</f>
        <v xml:space="preserve"> </v>
      </c>
      <c r="E575" s="289"/>
      <c r="F575" s="109"/>
      <c r="G575" s="56"/>
      <c r="H575" s="288"/>
      <c r="I575" s="288"/>
      <c r="J575" s="56"/>
      <c r="K575" s="11">
        <f t="shared" si="49"/>
        <v>0</v>
      </c>
      <c r="L575" s="56"/>
      <c r="M575" s="18"/>
      <c r="N575" s="59"/>
      <c r="O575" s="14">
        <f t="shared" si="50"/>
        <v>0</v>
      </c>
      <c r="P575" s="275" t="str">
        <f t="shared" si="51"/>
        <v xml:space="preserve"> </v>
      </c>
      <c r="Q575" s="230" t="str">
        <f t="shared" si="52"/>
        <v xml:space="preserve"> </v>
      </c>
      <c r="R575" s="275" t="str">
        <f t="shared" si="53"/>
        <v xml:space="preserve"> </v>
      </c>
      <c r="S575" s="230" t="str">
        <f t="shared" si="54"/>
        <v xml:space="preserve"> </v>
      </c>
    </row>
    <row r="576" spans="1:19" x14ac:dyDescent="0.2">
      <c r="A576" s="10" t="str">
        <f>IF(COUNTRY_INFO!A576=0," ",COUNTRY_INFO!A576)</f>
        <v>Ethiopia</v>
      </c>
      <c r="B576" s="10" t="str">
        <f>IF(COUNTRY_INFO!B576=0," ",COUNTRY_INFO!B576)</f>
        <v>Oromia West Shewa</v>
      </c>
      <c r="C576" s="10" t="str">
        <f>IF(COUNTRY_INFO!C576=0," ",COUNTRY_INFO!C576)</f>
        <v>Jibat</v>
      </c>
      <c r="D576" s="11" t="str">
        <f>IF(OR(COUNTRY_INFO!$T$9:$T$1000="T1 (PZQ+ALB/MBD)",COUNTRY_INFO!$U$9:$U$1000="T1 (PZQ+ALB/MBD)"), "T1 (PZQ+ALB/MBD)", " ")</f>
        <v xml:space="preserve"> </v>
      </c>
      <c r="E576" s="289"/>
      <c r="F576" s="109"/>
      <c r="G576" s="56"/>
      <c r="H576" s="288"/>
      <c r="I576" s="288"/>
      <c r="J576" s="56"/>
      <c r="K576" s="11">
        <f t="shared" si="49"/>
        <v>0</v>
      </c>
      <c r="L576" s="56"/>
      <c r="M576" s="18"/>
      <c r="N576" s="59"/>
      <c r="O576" s="14">
        <f t="shared" si="50"/>
        <v>0</v>
      </c>
      <c r="P576" s="275" t="str">
        <f t="shared" si="51"/>
        <v xml:space="preserve"> </v>
      </c>
      <c r="Q576" s="230" t="str">
        <f t="shared" si="52"/>
        <v xml:space="preserve"> </v>
      </c>
      <c r="R576" s="275" t="str">
        <f t="shared" si="53"/>
        <v xml:space="preserve"> </v>
      </c>
      <c r="S576" s="230" t="str">
        <f t="shared" si="54"/>
        <v xml:space="preserve"> </v>
      </c>
    </row>
    <row r="577" spans="1:19" x14ac:dyDescent="0.2">
      <c r="A577" s="10" t="str">
        <f>IF(COUNTRY_INFO!A577=0," ",COUNTRY_INFO!A577)</f>
        <v>Ethiopia</v>
      </c>
      <c r="B577" s="10" t="str">
        <f>IF(COUNTRY_INFO!B577=0," ",COUNTRY_INFO!B577)</f>
        <v>Oromia West Shewa</v>
      </c>
      <c r="C577" s="10" t="str">
        <f>IF(COUNTRY_INFO!C577=0," ",COUNTRY_INFO!C577)</f>
        <v>Liben Jawi</v>
      </c>
      <c r="D577" s="11" t="str">
        <f>IF(OR(COUNTRY_INFO!$T$9:$T$1000="T1 (PZQ+ALB/MBD)",COUNTRY_INFO!$U$9:$U$1000="T1 (PZQ+ALB/MBD)"), "T1 (PZQ+ALB/MBD)", " ")</f>
        <v xml:space="preserve"> </v>
      </c>
      <c r="E577" s="289"/>
      <c r="F577" s="109"/>
      <c r="G577" s="56"/>
      <c r="H577" s="288"/>
      <c r="I577" s="288"/>
      <c r="J577" s="56"/>
      <c r="K577" s="11">
        <f t="shared" si="49"/>
        <v>0</v>
      </c>
      <c r="L577" s="56"/>
      <c r="M577" s="18"/>
      <c r="N577" s="59"/>
      <c r="O577" s="14">
        <f t="shared" si="50"/>
        <v>0</v>
      </c>
      <c r="P577" s="275" t="str">
        <f t="shared" si="51"/>
        <v xml:space="preserve"> </v>
      </c>
      <c r="Q577" s="230" t="str">
        <f t="shared" si="52"/>
        <v xml:space="preserve"> </v>
      </c>
      <c r="R577" s="275" t="str">
        <f t="shared" si="53"/>
        <v xml:space="preserve"> </v>
      </c>
      <c r="S577" s="230" t="str">
        <f t="shared" si="54"/>
        <v xml:space="preserve"> </v>
      </c>
    </row>
    <row r="578" spans="1:19" x14ac:dyDescent="0.2">
      <c r="A578" s="10" t="str">
        <f>IF(COUNTRY_INFO!A578=0," ",COUNTRY_INFO!A578)</f>
        <v>Ethiopia</v>
      </c>
      <c r="B578" s="10" t="str">
        <f>IF(COUNTRY_INFO!B578=0," ",COUNTRY_INFO!B578)</f>
        <v>Oromia West Shewa</v>
      </c>
      <c r="C578" s="10" t="str">
        <f>IF(COUNTRY_INFO!C578=0," ",COUNTRY_INFO!C578)</f>
        <v>Meta Robi</v>
      </c>
      <c r="D578" s="11" t="str">
        <f>IF(OR(COUNTRY_INFO!$T$9:$T$1000="T1 (PZQ+ALB/MBD)",COUNTRY_INFO!$U$9:$U$1000="T1 (PZQ+ALB/MBD)"), "T1 (PZQ+ALB/MBD)", " ")</f>
        <v xml:space="preserve"> </v>
      </c>
      <c r="E578" s="289"/>
      <c r="F578" s="109"/>
      <c r="G578" s="56"/>
      <c r="H578" s="288"/>
      <c r="I578" s="288"/>
      <c r="J578" s="56"/>
      <c r="K578" s="11">
        <f t="shared" si="49"/>
        <v>0</v>
      </c>
      <c r="L578" s="56"/>
      <c r="M578" s="18"/>
      <c r="N578" s="59"/>
      <c r="O578" s="14">
        <f t="shared" si="50"/>
        <v>0</v>
      </c>
      <c r="P578" s="275" t="str">
        <f t="shared" si="51"/>
        <v xml:space="preserve"> </v>
      </c>
      <c r="Q578" s="230" t="str">
        <f t="shared" si="52"/>
        <v xml:space="preserve"> </v>
      </c>
      <c r="R578" s="275" t="str">
        <f t="shared" si="53"/>
        <v xml:space="preserve"> </v>
      </c>
      <c r="S578" s="230" t="str">
        <f t="shared" si="54"/>
        <v xml:space="preserve"> </v>
      </c>
    </row>
    <row r="579" spans="1:19" x14ac:dyDescent="0.2">
      <c r="A579" s="10" t="str">
        <f>IF(COUNTRY_INFO!A579=0," ",COUNTRY_INFO!A579)</f>
        <v>Ethiopia</v>
      </c>
      <c r="B579" s="10" t="str">
        <f>IF(COUNTRY_INFO!B579=0," ",COUNTRY_INFO!B579)</f>
        <v>Oromia West Shewa</v>
      </c>
      <c r="C579" s="10" t="str">
        <f>IF(COUNTRY_INFO!C579=0," ",COUNTRY_INFO!C579)</f>
        <v xml:space="preserve">Meta Wolkite </v>
      </c>
      <c r="D579" s="11" t="str">
        <f>IF(OR(COUNTRY_INFO!$T$9:$T$1000="T1 (PZQ+ALB/MBD)",COUNTRY_INFO!$U$9:$U$1000="T1 (PZQ+ALB/MBD)"), "T1 (PZQ+ALB/MBD)", " ")</f>
        <v xml:space="preserve"> </v>
      </c>
      <c r="E579" s="289"/>
      <c r="F579" s="109"/>
      <c r="G579" s="56"/>
      <c r="H579" s="288"/>
      <c r="I579" s="288"/>
      <c r="J579" s="56"/>
      <c r="K579" s="11">
        <f t="shared" si="49"/>
        <v>0</v>
      </c>
      <c r="L579" s="56"/>
      <c r="M579" s="18"/>
      <c r="N579" s="59"/>
      <c r="O579" s="14">
        <f t="shared" si="50"/>
        <v>0</v>
      </c>
      <c r="P579" s="275" t="str">
        <f t="shared" si="51"/>
        <v xml:space="preserve"> </v>
      </c>
      <c r="Q579" s="230" t="str">
        <f t="shared" si="52"/>
        <v xml:space="preserve"> </v>
      </c>
      <c r="R579" s="275" t="str">
        <f t="shared" si="53"/>
        <v xml:space="preserve"> </v>
      </c>
      <c r="S579" s="230" t="str">
        <f t="shared" si="54"/>
        <v xml:space="preserve"> </v>
      </c>
    </row>
    <row r="580" spans="1:19" x14ac:dyDescent="0.2">
      <c r="A580" s="10" t="str">
        <f>IF(COUNTRY_INFO!A580=0," ",COUNTRY_INFO!A580)</f>
        <v>Ethiopia</v>
      </c>
      <c r="B580" s="10" t="str">
        <f>IF(COUNTRY_INFO!B580=0," ",COUNTRY_INFO!B580)</f>
        <v>Oromia West Shewa</v>
      </c>
      <c r="C580" s="10" t="str">
        <f>IF(COUNTRY_INFO!C580=0," ",COUNTRY_INFO!C580)</f>
        <v>Mida Kegn</v>
      </c>
      <c r="D580" s="11" t="str">
        <f>IF(OR(COUNTRY_INFO!$T$9:$T$1000="T1 (PZQ+ALB/MBD)",COUNTRY_INFO!$U$9:$U$1000="T1 (PZQ+ALB/MBD)"), "T1 (PZQ+ALB/MBD)", " ")</f>
        <v xml:space="preserve"> </v>
      </c>
      <c r="E580" s="289"/>
      <c r="F580" s="109"/>
      <c r="G580" s="56"/>
      <c r="H580" s="288"/>
      <c r="I580" s="288"/>
      <c r="J580" s="56"/>
      <c r="K580" s="11">
        <f t="shared" si="49"/>
        <v>0</v>
      </c>
      <c r="L580" s="56"/>
      <c r="M580" s="18"/>
      <c r="N580" s="59"/>
      <c r="O580" s="14">
        <f t="shared" si="50"/>
        <v>0</v>
      </c>
      <c r="P580" s="275" t="str">
        <f t="shared" si="51"/>
        <v xml:space="preserve"> </v>
      </c>
      <c r="Q580" s="230" t="str">
        <f t="shared" si="52"/>
        <v xml:space="preserve"> </v>
      </c>
      <c r="R580" s="275" t="str">
        <f t="shared" si="53"/>
        <v xml:space="preserve"> </v>
      </c>
      <c r="S580" s="230" t="str">
        <f t="shared" si="54"/>
        <v xml:space="preserve"> </v>
      </c>
    </row>
    <row r="581" spans="1:19" x14ac:dyDescent="0.2">
      <c r="A581" s="10" t="str">
        <f>IF(COUNTRY_INFO!A581=0," ",COUNTRY_INFO!A581)</f>
        <v>Ethiopia</v>
      </c>
      <c r="B581" s="10" t="str">
        <f>IF(COUNTRY_INFO!B581=0," ",COUNTRY_INFO!B581)</f>
        <v>Oromia West Shewa</v>
      </c>
      <c r="C581" s="10" t="str">
        <f>IF(COUNTRY_INFO!C581=0," ",COUNTRY_INFO!C581)</f>
        <v>Nono</v>
      </c>
      <c r="D581" s="11" t="str">
        <f>IF(OR(COUNTRY_INFO!$T$9:$T$1000="T1 (PZQ+ALB/MBD)",COUNTRY_INFO!$U$9:$U$1000="T1 (PZQ+ALB/MBD)"), "T1 (PZQ+ALB/MBD)", " ")</f>
        <v xml:space="preserve"> </v>
      </c>
      <c r="E581" s="289"/>
      <c r="F581" s="109"/>
      <c r="G581" s="56"/>
      <c r="H581" s="288"/>
      <c r="I581" s="288"/>
      <c r="J581" s="56"/>
      <c r="K581" s="11">
        <f t="shared" si="49"/>
        <v>0</v>
      </c>
      <c r="L581" s="56"/>
      <c r="M581" s="18"/>
      <c r="N581" s="59"/>
      <c r="O581" s="14">
        <f t="shared" si="50"/>
        <v>0</v>
      </c>
      <c r="P581" s="275" t="str">
        <f t="shared" si="51"/>
        <v xml:space="preserve"> </v>
      </c>
      <c r="Q581" s="230" t="str">
        <f t="shared" si="52"/>
        <v xml:space="preserve"> </v>
      </c>
      <c r="R581" s="275" t="str">
        <f t="shared" si="53"/>
        <v xml:space="preserve"> </v>
      </c>
      <c r="S581" s="230" t="str">
        <f t="shared" si="54"/>
        <v xml:space="preserve"> </v>
      </c>
    </row>
    <row r="582" spans="1:19" x14ac:dyDescent="0.2">
      <c r="A582" s="10" t="str">
        <f>IF(COUNTRY_INFO!A582=0," ",COUNTRY_INFO!A582)</f>
        <v>Ethiopia</v>
      </c>
      <c r="B582" s="10" t="str">
        <f>IF(COUNTRY_INFO!B582=0," ",COUNTRY_INFO!B582)</f>
        <v>Oromia West Shewa</v>
      </c>
      <c r="C582" s="10" t="str">
        <f>IF(COUNTRY_INFO!C582=0," ",COUNTRY_INFO!C582)</f>
        <v>Toke Kutaye</v>
      </c>
      <c r="D582" s="11" t="str">
        <f>IF(OR(COUNTRY_INFO!$T$9:$T$1000="T1 (PZQ+ALB/MBD)",COUNTRY_INFO!$U$9:$U$1000="T1 (PZQ+ALB/MBD)"), "T1 (PZQ+ALB/MBD)", " ")</f>
        <v xml:space="preserve"> </v>
      </c>
      <c r="E582" s="289"/>
      <c r="F582" s="109"/>
      <c r="G582" s="56"/>
      <c r="H582" s="288"/>
      <c r="I582" s="288"/>
      <c r="J582" s="56"/>
      <c r="K582" s="11">
        <f t="shared" si="49"/>
        <v>0</v>
      </c>
      <c r="L582" s="56"/>
      <c r="M582" s="18"/>
      <c r="N582" s="59"/>
      <c r="O582" s="14">
        <f t="shared" si="50"/>
        <v>0</v>
      </c>
      <c r="P582" s="275" t="str">
        <f t="shared" si="51"/>
        <v xml:space="preserve"> </v>
      </c>
      <c r="Q582" s="230" t="str">
        <f t="shared" si="52"/>
        <v xml:space="preserve"> </v>
      </c>
      <c r="R582" s="275" t="str">
        <f t="shared" si="53"/>
        <v xml:space="preserve"> </v>
      </c>
      <c r="S582" s="230" t="str">
        <f t="shared" si="54"/>
        <v xml:space="preserve"> </v>
      </c>
    </row>
    <row r="583" spans="1:19" x14ac:dyDescent="0.2">
      <c r="A583" s="10" t="str">
        <f>IF(COUNTRY_INFO!A583=0," ",COUNTRY_INFO!A583)</f>
        <v>Ethiopia</v>
      </c>
      <c r="B583" s="10" t="str">
        <f>IF(COUNTRY_INFO!B583=0," ",COUNTRY_INFO!B583)</f>
        <v>Oromia West Wellega</v>
      </c>
      <c r="C583" s="10" t="str">
        <f>IF(COUNTRY_INFO!C583=0," ",COUNTRY_INFO!C583)</f>
        <v>Aira</v>
      </c>
      <c r="D583" s="11" t="str">
        <f>IF(OR(COUNTRY_INFO!$T$9:$T$1000="T1 (PZQ+ALB/MBD)",COUNTRY_INFO!$U$9:$U$1000="T1 (PZQ+ALB/MBD)"), "T1 (PZQ+ALB/MBD)", " ")</f>
        <v xml:space="preserve"> </v>
      </c>
      <c r="E583" s="289"/>
      <c r="F583" s="109"/>
      <c r="G583" s="56"/>
      <c r="H583" s="288"/>
      <c r="I583" s="288"/>
      <c r="J583" s="56"/>
      <c r="K583" s="11">
        <f t="shared" si="49"/>
        <v>0</v>
      </c>
      <c r="L583" s="56"/>
      <c r="M583" s="18"/>
      <c r="N583" s="59"/>
      <c r="O583" s="14">
        <f t="shared" si="50"/>
        <v>0</v>
      </c>
      <c r="P583" s="275" t="str">
        <f t="shared" si="51"/>
        <v xml:space="preserve"> </v>
      </c>
      <c r="Q583" s="230" t="str">
        <f t="shared" si="52"/>
        <v xml:space="preserve"> </v>
      </c>
      <c r="R583" s="275" t="str">
        <f t="shared" si="53"/>
        <v xml:space="preserve"> </v>
      </c>
      <c r="S583" s="230" t="str">
        <f t="shared" si="54"/>
        <v xml:space="preserve"> </v>
      </c>
    </row>
    <row r="584" spans="1:19" x14ac:dyDescent="0.2">
      <c r="A584" s="10" t="str">
        <f>IF(COUNTRY_INFO!A584=0," ",COUNTRY_INFO!A584)</f>
        <v>Ethiopia</v>
      </c>
      <c r="B584" s="10" t="str">
        <f>IF(COUNTRY_INFO!B584=0," ",COUNTRY_INFO!B584)</f>
        <v>Oromia West Wellega</v>
      </c>
      <c r="C584" s="10" t="str">
        <f>IF(COUNTRY_INFO!C584=0," ",COUNTRY_INFO!C584)</f>
        <v>Babo Gambel</v>
      </c>
      <c r="D584" s="11" t="str">
        <f>IF(OR(COUNTRY_INFO!$T$9:$T$1000="T1 (PZQ+ALB/MBD)",COUNTRY_INFO!$U$9:$U$1000="T1 (PZQ+ALB/MBD)"), "T1 (PZQ+ALB/MBD)", " ")</f>
        <v xml:space="preserve"> </v>
      </c>
      <c r="E584" s="289"/>
      <c r="F584" s="109"/>
      <c r="G584" s="56"/>
      <c r="H584" s="288"/>
      <c r="I584" s="288"/>
      <c r="J584" s="56"/>
      <c r="K584" s="11">
        <f t="shared" si="49"/>
        <v>0</v>
      </c>
      <c r="L584" s="56"/>
      <c r="M584" s="18"/>
      <c r="N584" s="59"/>
      <c r="O584" s="14">
        <f t="shared" si="50"/>
        <v>0</v>
      </c>
      <c r="P584" s="275" t="str">
        <f t="shared" si="51"/>
        <v xml:space="preserve"> </v>
      </c>
      <c r="Q584" s="230" t="str">
        <f t="shared" si="52"/>
        <v xml:space="preserve"> </v>
      </c>
      <c r="R584" s="275" t="str">
        <f t="shared" si="53"/>
        <v xml:space="preserve"> </v>
      </c>
      <c r="S584" s="230" t="str">
        <f t="shared" si="54"/>
        <v xml:space="preserve"> </v>
      </c>
    </row>
    <row r="585" spans="1:19" x14ac:dyDescent="0.2">
      <c r="A585" s="10" t="str">
        <f>IF(COUNTRY_INFO!A585=0," ",COUNTRY_INFO!A585)</f>
        <v>Ethiopia</v>
      </c>
      <c r="B585" s="10" t="str">
        <f>IF(COUNTRY_INFO!B585=0," ",COUNTRY_INFO!B585)</f>
        <v>Oromia West Wellega</v>
      </c>
      <c r="C585" s="10" t="str">
        <f>IF(COUNTRY_INFO!C585=0," ",COUNTRY_INFO!C585)</f>
        <v>Begi</v>
      </c>
      <c r="D585" s="11" t="str">
        <f>IF(OR(COUNTRY_INFO!$T$9:$T$1000="T1 (PZQ+ALB/MBD)",COUNTRY_INFO!$U$9:$U$1000="T1 (PZQ+ALB/MBD)"), "T1 (PZQ+ALB/MBD)", " ")</f>
        <v xml:space="preserve"> </v>
      </c>
      <c r="E585" s="289"/>
      <c r="F585" s="109"/>
      <c r="G585" s="56"/>
      <c r="H585" s="288"/>
      <c r="I585" s="288"/>
      <c r="J585" s="56"/>
      <c r="K585" s="11">
        <f t="shared" si="49"/>
        <v>0</v>
      </c>
      <c r="L585" s="56"/>
      <c r="M585" s="18"/>
      <c r="N585" s="59"/>
      <c r="O585" s="14">
        <f t="shared" si="50"/>
        <v>0</v>
      </c>
      <c r="P585" s="275" t="str">
        <f t="shared" si="51"/>
        <v xml:space="preserve"> </v>
      </c>
      <c r="Q585" s="230" t="str">
        <f t="shared" si="52"/>
        <v xml:space="preserve"> </v>
      </c>
      <c r="R585" s="275" t="str">
        <f t="shared" si="53"/>
        <v xml:space="preserve"> </v>
      </c>
      <c r="S585" s="230" t="str">
        <f t="shared" si="54"/>
        <v xml:space="preserve"> </v>
      </c>
    </row>
    <row r="586" spans="1:19" x14ac:dyDescent="0.2">
      <c r="A586" s="10" t="str">
        <f>IF(COUNTRY_INFO!A586=0," ",COUNTRY_INFO!A586)</f>
        <v>Ethiopia</v>
      </c>
      <c r="B586" s="10" t="str">
        <f>IF(COUNTRY_INFO!B586=0," ",COUNTRY_INFO!B586)</f>
        <v>Oromia West Wellega</v>
      </c>
      <c r="C586" s="10" t="str">
        <f>IF(COUNTRY_INFO!C586=0," ",COUNTRY_INFO!C586)</f>
        <v>Bodji Chokorsa</v>
      </c>
      <c r="D586" s="11" t="str">
        <f>IF(OR(COUNTRY_INFO!$T$9:$T$1000="T1 (PZQ+ALB/MBD)",COUNTRY_INFO!$U$9:$U$1000="T1 (PZQ+ALB/MBD)"), "T1 (PZQ+ALB/MBD)", " ")</f>
        <v xml:space="preserve"> </v>
      </c>
      <c r="E586" s="289"/>
      <c r="F586" s="109"/>
      <c r="G586" s="56"/>
      <c r="H586" s="288"/>
      <c r="I586" s="288"/>
      <c r="J586" s="56"/>
      <c r="K586" s="11">
        <f t="shared" ref="K586:K649" si="55">MAX(H586:I586)+G586+J586</f>
        <v>0</v>
      </c>
      <c r="L586" s="56"/>
      <c r="M586" s="18"/>
      <c r="N586" s="59"/>
      <c r="O586" s="14">
        <f t="shared" ref="O586:O649" si="56">SUM(L586:N586)</f>
        <v>0</v>
      </c>
      <c r="P586" s="275" t="str">
        <f t="shared" ref="P586:P649" si="57">IF(G586&lt;&gt;0, IF(L586/G586*100=0, "-", L586/G586*100), " ")</f>
        <v xml:space="preserve"> </v>
      </c>
      <c r="Q586" s="230" t="str">
        <f t="shared" ref="Q586:Q649" si="58">IF(OR(I586&lt;&gt;0,H586&lt;&gt;0), IF(M586/MAX(H586,I586)*100=0, "-", M586/MAX(H586,I586)*100), " ")</f>
        <v xml:space="preserve"> </v>
      </c>
      <c r="R586" s="275" t="str">
        <f t="shared" ref="R586:R649" si="59">IF(J586&lt;&gt;0, IF(N586/J586*100=0, "-", N586/J586*100), " ")</f>
        <v xml:space="preserve"> </v>
      </c>
      <c r="S586" s="230" t="str">
        <f t="shared" ref="S586:S649" si="60">IF(K586&lt;&gt;0, IF(O586/K586*100=0, "-", O586/K586*100), " ")</f>
        <v xml:space="preserve"> </v>
      </c>
    </row>
    <row r="587" spans="1:19" x14ac:dyDescent="0.2">
      <c r="A587" s="10" t="str">
        <f>IF(COUNTRY_INFO!A587=0," ",COUNTRY_INFO!A587)</f>
        <v>Ethiopia</v>
      </c>
      <c r="B587" s="10" t="str">
        <f>IF(COUNTRY_INFO!B587=0," ",COUNTRY_INFO!B587)</f>
        <v>Oromia West Wellega</v>
      </c>
      <c r="C587" s="10" t="str">
        <f>IF(COUNTRY_INFO!C587=0," ",COUNTRY_INFO!C587)</f>
        <v xml:space="preserve">Bodji Dirmaji </v>
      </c>
      <c r="D587" s="11" t="str">
        <f>IF(OR(COUNTRY_INFO!$T$9:$T$1000="T1 (PZQ+ALB/MBD)",COUNTRY_INFO!$U$9:$U$1000="T1 (PZQ+ALB/MBD)"), "T1 (PZQ+ALB/MBD)", " ")</f>
        <v xml:space="preserve"> </v>
      </c>
      <c r="E587" s="289"/>
      <c r="F587" s="109"/>
      <c r="G587" s="56"/>
      <c r="H587" s="288"/>
      <c r="I587" s="288"/>
      <c r="J587" s="56"/>
      <c r="K587" s="11">
        <f t="shared" si="55"/>
        <v>0</v>
      </c>
      <c r="L587" s="56"/>
      <c r="M587" s="18"/>
      <c r="N587" s="59"/>
      <c r="O587" s="14">
        <f t="shared" si="56"/>
        <v>0</v>
      </c>
      <c r="P587" s="275" t="str">
        <f t="shared" si="57"/>
        <v xml:space="preserve"> </v>
      </c>
      <c r="Q587" s="230" t="str">
        <f t="shared" si="58"/>
        <v xml:space="preserve"> </v>
      </c>
      <c r="R587" s="275" t="str">
        <f t="shared" si="59"/>
        <v xml:space="preserve"> </v>
      </c>
      <c r="S587" s="230" t="str">
        <f t="shared" si="60"/>
        <v xml:space="preserve"> </v>
      </c>
    </row>
    <row r="588" spans="1:19" x14ac:dyDescent="0.2">
      <c r="A588" s="10" t="str">
        <f>IF(COUNTRY_INFO!A588=0," ",COUNTRY_INFO!A588)</f>
        <v>Ethiopia</v>
      </c>
      <c r="B588" s="10" t="str">
        <f>IF(COUNTRY_INFO!B588=0," ",COUNTRY_INFO!B588)</f>
        <v>Oromia West Wellega</v>
      </c>
      <c r="C588" s="10" t="str">
        <f>IF(COUNTRY_INFO!C588=0," ",COUNTRY_INFO!C588)</f>
        <v>Genji</v>
      </c>
      <c r="D588" s="11" t="str">
        <f>IF(OR(COUNTRY_INFO!$T$9:$T$1000="T1 (PZQ+ALB/MBD)",COUNTRY_INFO!$U$9:$U$1000="T1 (PZQ+ALB/MBD)"), "T1 (PZQ+ALB/MBD)", " ")</f>
        <v xml:space="preserve"> </v>
      </c>
      <c r="E588" s="289"/>
      <c r="F588" s="109"/>
      <c r="G588" s="56"/>
      <c r="H588" s="288"/>
      <c r="I588" s="288"/>
      <c r="J588" s="56"/>
      <c r="K588" s="11">
        <f t="shared" si="55"/>
        <v>0</v>
      </c>
      <c r="L588" s="56"/>
      <c r="M588" s="18"/>
      <c r="N588" s="59"/>
      <c r="O588" s="14">
        <f t="shared" si="56"/>
        <v>0</v>
      </c>
      <c r="P588" s="275" t="str">
        <f t="shared" si="57"/>
        <v xml:space="preserve"> </v>
      </c>
      <c r="Q588" s="230" t="str">
        <f t="shared" si="58"/>
        <v xml:space="preserve"> </v>
      </c>
      <c r="R588" s="275" t="str">
        <f t="shared" si="59"/>
        <v xml:space="preserve"> </v>
      </c>
      <c r="S588" s="230" t="str">
        <f t="shared" si="60"/>
        <v xml:space="preserve"> </v>
      </c>
    </row>
    <row r="589" spans="1:19" x14ac:dyDescent="0.2">
      <c r="A589" s="10" t="str">
        <f>IF(COUNTRY_INFO!A589=0," ",COUNTRY_INFO!A589)</f>
        <v>Ethiopia</v>
      </c>
      <c r="B589" s="10" t="str">
        <f>IF(COUNTRY_INFO!B589=0," ",COUNTRY_INFO!B589)</f>
        <v>Oromia West Wellega</v>
      </c>
      <c r="C589" s="10" t="str">
        <f>IF(COUNTRY_INFO!C589=0," ",COUNTRY_INFO!C589)</f>
        <v>Gimbi Rural</v>
      </c>
      <c r="D589" s="11" t="str">
        <f>IF(OR(COUNTRY_INFO!$T$9:$T$1000="T1 (PZQ+ALB/MBD)",COUNTRY_INFO!$U$9:$U$1000="T1 (PZQ+ALB/MBD)"), "T1 (PZQ+ALB/MBD)", " ")</f>
        <v xml:space="preserve"> </v>
      </c>
      <c r="E589" s="289"/>
      <c r="F589" s="109"/>
      <c r="G589" s="56"/>
      <c r="H589" s="288"/>
      <c r="I589" s="288"/>
      <c r="J589" s="56"/>
      <c r="K589" s="11">
        <f t="shared" si="55"/>
        <v>0</v>
      </c>
      <c r="L589" s="56"/>
      <c r="M589" s="18"/>
      <c r="N589" s="59"/>
      <c r="O589" s="14">
        <f t="shared" si="56"/>
        <v>0</v>
      </c>
      <c r="P589" s="275" t="str">
        <f t="shared" si="57"/>
        <v xml:space="preserve"> </v>
      </c>
      <c r="Q589" s="230" t="str">
        <f t="shared" si="58"/>
        <v xml:space="preserve"> </v>
      </c>
      <c r="R589" s="275" t="str">
        <f t="shared" si="59"/>
        <v xml:space="preserve"> </v>
      </c>
      <c r="S589" s="230" t="str">
        <f t="shared" si="60"/>
        <v xml:space="preserve"> </v>
      </c>
    </row>
    <row r="590" spans="1:19" x14ac:dyDescent="0.2">
      <c r="A590" s="10" t="str">
        <f>IF(COUNTRY_INFO!A590=0," ",COUNTRY_INFO!A590)</f>
        <v>Ethiopia</v>
      </c>
      <c r="B590" s="10" t="str">
        <f>IF(COUNTRY_INFO!B590=0," ",COUNTRY_INFO!B590)</f>
        <v>Oromia West Wellega</v>
      </c>
      <c r="C590" s="10" t="str">
        <f>IF(COUNTRY_INFO!C590=0," ",COUNTRY_INFO!C590)</f>
        <v>Gimbi Town</v>
      </c>
      <c r="D590" s="11" t="str">
        <f>IF(OR(COUNTRY_INFO!$T$9:$T$1000="T1 (PZQ+ALB/MBD)",COUNTRY_INFO!$U$9:$U$1000="T1 (PZQ+ALB/MBD)"), "T1 (PZQ+ALB/MBD)", " ")</f>
        <v xml:space="preserve"> </v>
      </c>
      <c r="E590" s="289"/>
      <c r="F590" s="109"/>
      <c r="G590" s="56"/>
      <c r="H590" s="288"/>
      <c r="I590" s="288"/>
      <c r="J590" s="56"/>
      <c r="K590" s="11">
        <f t="shared" si="55"/>
        <v>0</v>
      </c>
      <c r="L590" s="56"/>
      <c r="M590" s="18"/>
      <c r="N590" s="59"/>
      <c r="O590" s="14">
        <f t="shared" si="56"/>
        <v>0</v>
      </c>
      <c r="P590" s="275" t="str">
        <f t="shared" si="57"/>
        <v xml:space="preserve"> </v>
      </c>
      <c r="Q590" s="230" t="str">
        <f t="shared" si="58"/>
        <v xml:space="preserve"> </v>
      </c>
      <c r="R590" s="275" t="str">
        <f t="shared" si="59"/>
        <v xml:space="preserve"> </v>
      </c>
      <c r="S590" s="230" t="str">
        <f t="shared" si="60"/>
        <v xml:space="preserve"> </v>
      </c>
    </row>
    <row r="591" spans="1:19" x14ac:dyDescent="0.2">
      <c r="A591" s="10" t="str">
        <f>IF(COUNTRY_INFO!A591=0," ",COUNTRY_INFO!A591)</f>
        <v>Ethiopia</v>
      </c>
      <c r="B591" s="10" t="str">
        <f>IF(COUNTRY_INFO!B591=0," ",COUNTRY_INFO!B591)</f>
        <v>Oromia West Wellega</v>
      </c>
      <c r="C591" s="10" t="str">
        <f>IF(COUNTRY_INFO!C591=0," ",COUNTRY_INFO!C591)</f>
        <v>Guliso</v>
      </c>
      <c r="D591" s="11" t="str">
        <f>IF(OR(COUNTRY_INFO!$T$9:$T$1000="T1 (PZQ+ALB/MBD)",COUNTRY_INFO!$U$9:$U$1000="T1 (PZQ+ALB/MBD)"), "T1 (PZQ+ALB/MBD)", " ")</f>
        <v xml:space="preserve"> </v>
      </c>
      <c r="E591" s="289"/>
      <c r="F591" s="109"/>
      <c r="G591" s="56"/>
      <c r="H591" s="288"/>
      <c r="I591" s="288"/>
      <c r="J591" s="56"/>
      <c r="K591" s="11">
        <f t="shared" si="55"/>
        <v>0</v>
      </c>
      <c r="L591" s="56"/>
      <c r="M591" s="18"/>
      <c r="N591" s="59"/>
      <c r="O591" s="14">
        <f t="shared" si="56"/>
        <v>0</v>
      </c>
      <c r="P591" s="275" t="str">
        <f t="shared" si="57"/>
        <v xml:space="preserve"> </v>
      </c>
      <c r="Q591" s="230" t="str">
        <f t="shared" si="58"/>
        <v xml:space="preserve"> </v>
      </c>
      <c r="R591" s="275" t="str">
        <f t="shared" si="59"/>
        <v xml:space="preserve"> </v>
      </c>
      <c r="S591" s="230" t="str">
        <f t="shared" si="60"/>
        <v xml:space="preserve"> </v>
      </c>
    </row>
    <row r="592" spans="1:19" x14ac:dyDescent="0.2">
      <c r="A592" s="10" t="str">
        <f>IF(COUNTRY_INFO!A592=0," ",COUNTRY_INFO!A592)</f>
        <v>Ethiopia</v>
      </c>
      <c r="B592" s="10" t="str">
        <f>IF(COUNTRY_INFO!B592=0," ",COUNTRY_INFO!B592)</f>
        <v>Oromia West Wellega</v>
      </c>
      <c r="C592" s="10" t="str">
        <f>IF(COUNTRY_INFO!C592=0," ",COUNTRY_INFO!C592)</f>
        <v>Haru</v>
      </c>
      <c r="D592" s="11" t="str">
        <f>IF(OR(COUNTRY_INFO!$T$9:$T$1000="T1 (PZQ+ALB/MBD)",COUNTRY_INFO!$U$9:$U$1000="T1 (PZQ+ALB/MBD)"), "T1 (PZQ+ALB/MBD)", " ")</f>
        <v xml:space="preserve"> </v>
      </c>
      <c r="E592" s="289"/>
      <c r="F592" s="109"/>
      <c r="G592" s="56"/>
      <c r="H592" s="288"/>
      <c r="I592" s="288"/>
      <c r="J592" s="56"/>
      <c r="K592" s="11">
        <f t="shared" si="55"/>
        <v>0</v>
      </c>
      <c r="L592" s="56"/>
      <c r="M592" s="18"/>
      <c r="N592" s="59"/>
      <c r="O592" s="14">
        <f t="shared" si="56"/>
        <v>0</v>
      </c>
      <c r="P592" s="275" t="str">
        <f t="shared" si="57"/>
        <v xml:space="preserve"> </v>
      </c>
      <c r="Q592" s="230" t="str">
        <f t="shared" si="58"/>
        <v xml:space="preserve"> </v>
      </c>
      <c r="R592" s="275" t="str">
        <f t="shared" si="59"/>
        <v xml:space="preserve"> </v>
      </c>
      <c r="S592" s="230" t="str">
        <f t="shared" si="60"/>
        <v xml:space="preserve"> </v>
      </c>
    </row>
    <row r="593" spans="1:19" x14ac:dyDescent="0.2">
      <c r="A593" s="10" t="str">
        <f>IF(COUNTRY_INFO!A593=0," ",COUNTRY_INFO!A593)</f>
        <v>Ethiopia</v>
      </c>
      <c r="B593" s="10" t="str">
        <f>IF(COUNTRY_INFO!B593=0," ",COUNTRY_INFO!B593)</f>
        <v>Oromia West Wellega</v>
      </c>
      <c r="C593" s="10" t="str">
        <f>IF(COUNTRY_INFO!C593=0," ",COUNTRY_INFO!C593)</f>
        <v>Homa</v>
      </c>
      <c r="D593" s="11" t="str">
        <f>IF(OR(COUNTRY_INFO!$T$9:$T$1000="T1 (PZQ+ALB/MBD)",COUNTRY_INFO!$U$9:$U$1000="T1 (PZQ+ALB/MBD)"), "T1 (PZQ+ALB/MBD)", " ")</f>
        <v xml:space="preserve"> </v>
      </c>
      <c r="E593" s="289"/>
      <c r="F593" s="109"/>
      <c r="G593" s="56"/>
      <c r="H593" s="288"/>
      <c r="I593" s="288"/>
      <c r="J593" s="56"/>
      <c r="K593" s="11">
        <f t="shared" si="55"/>
        <v>0</v>
      </c>
      <c r="L593" s="56"/>
      <c r="M593" s="18"/>
      <c r="N593" s="59"/>
      <c r="O593" s="14">
        <f t="shared" si="56"/>
        <v>0</v>
      </c>
      <c r="P593" s="275" t="str">
        <f t="shared" si="57"/>
        <v xml:space="preserve"> </v>
      </c>
      <c r="Q593" s="230" t="str">
        <f t="shared" si="58"/>
        <v xml:space="preserve"> </v>
      </c>
      <c r="R593" s="275" t="str">
        <f t="shared" si="59"/>
        <v xml:space="preserve"> </v>
      </c>
      <c r="S593" s="230" t="str">
        <f t="shared" si="60"/>
        <v xml:space="preserve"> </v>
      </c>
    </row>
    <row r="594" spans="1:19" x14ac:dyDescent="0.2">
      <c r="A594" s="10" t="str">
        <f>IF(COUNTRY_INFO!A594=0," ",COUNTRY_INFO!A594)</f>
        <v>Ethiopia</v>
      </c>
      <c r="B594" s="10" t="str">
        <f>IF(COUNTRY_INFO!B594=0," ",COUNTRY_INFO!B594)</f>
        <v>Oromia West Wellega</v>
      </c>
      <c r="C594" s="10" t="str">
        <f>IF(COUNTRY_INFO!C594=0," ",COUNTRY_INFO!C594)</f>
        <v>Jarso</v>
      </c>
      <c r="D594" s="11" t="str">
        <f>IF(OR(COUNTRY_INFO!$T$9:$T$1000="T1 (PZQ+ALB/MBD)",COUNTRY_INFO!$U$9:$U$1000="T1 (PZQ+ALB/MBD)"), "T1 (PZQ+ALB/MBD)", " ")</f>
        <v xml:space="preserve"> </v>
      </c>
      <c r="E594" s="289"/>
      <c r="F594" s="109"/>
      <c r="G594" s="56"/>
      <c r="H594" s="288"/>
      <c r="I594" s="288"/>
      <c r="J594" s="56"/>
      <c r="K594" s="11">
        <f t="shared" si="55"/>
        <v>0</v>
      </c>
      <c r="L594" s="56"/>
      <c r="M594" s="18"/>
      <c r="N594" s="59"/>
      <c r="O594" s="14">
        <f t="shared" si="56"/>
        <v>0</v>
      </c>
      <c r="P594" s="275" t="str">
        <f t="shared" si="57"/>
        <v xml:space="preserve"> </v>
      </c>
      <c r="Q594" s="230" t="str">
        <f t="shared" si="58"/>
        <v xml:space="preserve"> </v>
      </c>
      <c r="R594" s="275" t="str">
        <f t="shared" si="59"/>
        <v xml:space="preserve"> </v>
      </c>
      <c r="S594" s="230" t="str">
        <f t="shared" si="60"/>
        <v xml:space="preserve"> </v>
      </c>
    </row>
    <row r="595" spans="1:19" x14ac:dyDescent="0.2">
      <c r="A595" s="10" t="str">
        <f>IF(COUNTRY_INFO!A595=0," ",COUNTRY_INFO!A595)</f>
        <v>Ethiopia</v>
      </c>
      <c r="B595" s="10" t="str">
        <f>IF(COUNTRY_INFO!B595=0," ",COUNTRY_INFO!B595)</f>
        <v>Oromia West Wellega</v>
      </c>
      <c r="C595" s="10" t="str">
        <f>IF(COUNTRY_INFO!C595=0," ",COUNTRY_INFO!C595)</f>
        <v>Kiltu Karra</v>
      </c>
      <c r="D595" s="11" t="str">
        <f>IF(OR(COUNTRY_INFO!$T$9:$T$1000="T1 (PZQ+ALB/MBD)",COUNTRY_INFO!$U$9:$U$1000="T1 (PZQ+ALB/MBD)"), "T1 (PZQ+ALB/MBD)", " ")</f>
        <v xml:space="preserve"> </v>
      </c>
      <c r="E595" s="289"/>
      <c r="F595" s="109"/>
      <c r="G595" s="56"/>
      <c r="H595" s="288"/>
      <c r="I595" s="288"/>
      <c r="J595" s="56"/>
      <c r="K595" s="11">
        <f t="shared" si="55"/>
        <v>0</v>
      </c>
      <c r="L595" s="56"/>
      <c r="M595" s="18"/>
      <c r="N595" s="59"/>
      <c r="O595" s="14">
        <f t="shared" si="56"/>
        <v>0</v>
      </c>
      <c r="P595" s="275" t="str">
        <f t="shared" si="57"/>
        <v xml:space="preserve"> </v>
      </c>
      <c r="Q595" s="230" t="str">
        <f t="shared" si="58"/>
        <v xml:space="preserve"> </v>
      </c>
      <c r="R595" s="275" t="str">
        <f t="shared" si="59"/>
        <v xml:space="preserve"> </v>
      </c>
      <c r="S595" s="230" t="str">
        <f t="shared" si="60"/>
        <v xml:space="preserve"> </v>
      </c>
    </row>
    <row r="596" spans="1:19" x14ac:dyDescent="0.2">
      <c r="A596" s="10" t="str">
        <f>IF(COUNTRY_INFO!A596=0," ",COUNTRY_INFO!A596)</f>
        <v>Ethiopia</v>
      </c>
      <c r="B596" s="10" t="str">
        <f>IF(COUNTRY_INFO!B596=0," ",COUNTRY_INFO!B596)</f>
        <v>Oromia West Wellega</v>
      </c>
      <c r="C596" s="10" t="str">
        <f>IF(COUNTRY_INFO!C596=0," ",COUNTRY_INFO!C596)</f>
        <v>Kondala</v>
      </c>
      <c r="D596" s="11" t="str">
        <f>IF(OR(COUNTRY_INFO!$T$9:$T$1000="T1 (PZQ+ALB/MBD)",COUNTRY_INFO!$U$9:$U$1000="T1 (PZQ+ALB/MBD)"), "T1 (PZQ+ALB/MBD)", " ")</f>
        <v xml:space="preserve"> </v>
      </c>
      <c r="E596" s="289"/>
      <c r="F596" s="109"/>
      <c r="G596" s="56"/>
      <c r="H596" s="288"/>
      <c r="I596" s="288"/>
      <c r="J596" s="56"/>
      <c r="K596" s="11">
        <f t="shared" si="55"/>
        <v>0</v>
      </c>
      <c r="L596" s="56"/>
      <c r="M596" s="18"/>
      <c r="N596" s="59"/>
      <c r="O596" s="14">
        <f t="shared" si="56"/>
        <v>0</v>
      </c>
      <c r="P596" s="275" t="str">
        <f t="shared" si="57"/>
        <v xml:space="preserve"> </v>
      </c>
      <c r="Q596" s="230" t="str">
        <f t="shared" si="58"/>
        <v xml:space="preserve"> </v>
      </c>
      <c r="R596" s="275" t="str">
        <f t="shared" si="59"/>
        <v xml:space="preserve"> </v>
      </c>
      <c r="S596" s="230" t="str">
        <f t="shared" si="60"/>
        <v xml:space="preserve"> </v>
      </c>
    </row>
    <row r="597" spans="1:19" x14ac:dyDescent="0.2">
      <c r="A597" s="10" t="str">
        <f>IF(COUNTRY_INFO!A597=0," ",COUNTRY_INFO!A597)</f>
        <v>Ethiopia</v>
      </c>
      <c r="B597" s="10" t="str">
        <f>IF(COUNTRY_INFO!B597=0," ",COUNTRY_INFO!B597)</f>
        <v>Oromia West Wellega</v>
      </c>
      <c r="C597" s="10" t="str">
        <f>IF(COUNTRY_INFO!C597=0," ",COUNTRY_INFO!C597)</f>
        <v xml:space="preserve">Lalo Assabi </v>
      </c>
      <c r="D597" s="11" t="str">
        <f>IF(OR(COUNTRY_INFO!$T$9:$T$1000="T1 (PZQ+ALB/MBD)",COUNTRY_INFO!$U$9:$U$1000="T1 (PZQ+ALB/MBD)"), "T1 (PZQ+ALB/MBD)", " ")</f>
        <v xml:space="preserve"> </v>
      </c>
      <c r="E597" s="289"/>
      <c r="F597" s="109"/>
      <c r="G597" s="56"/>
      <c r="H597" s="288"/>
      <c r="I597" s="288"/>
      <c r="J597" s="56"/>
      <c r="K597" s="11">
        <f t="shared" si="55"/>
        <v>0</v>
      </c>
      <c r="L597" s="56"/>
      <c r="M597" s="18"/>
      <c r="N597" s="59"/>
      <c r="O597" s="14">
        <f t="shared" si="56"/>
        <v>0</v>
      </c>
      <c r="P597" s="275" t="str">
        <f t="shared" si="57"/>
        <v xml:space="preserve"> </v>
      </c>
      <c r="Q597" s="230" t="str">
        <f t="shared" si="58"/>
        <v xml:space="preserve"> </v>
      </c>
      <c r="R597" s="275" t="str">
        <f t="shared" si="59"/>
        <v xml:space="preserve"> </v>
      </c>
      <c r="S597" s="230" t="str">
        <f t="shared" si="60"/>
        <v xml:space="preserve"> </v>
      </c>
    </row>
    <row r="598" spans="1:19" x14ac:dyDescent="0.2">
      <c r="A598" s="10" t="str">
        <f>IF(COUNTRY_INFO!A598=0," ",COUNTRY_INFO!A598)</f>
        <v>Ethiopia</v>
      </c>
      <c r="B598" s="10" t="str">
        <f>IF(COUNTRY_INFO!B598=0," ",COUNTRY_INFO!B598)</f>
        <v>Oromia West Wellega</v>
      </c>
      <c r="C598" s="10" t="str">
        <f>IF(COUNTRY_INFO!C598=0," ",COUNTRY_INFO!C598)</f>
        <v>Leta Sibu</v>
      </c>
      <c r="D598" s="11" t="str">
        <f>IF(OR(COUNTRY_INFO!$T$9:$T$1000="T1 (PZQ+ALB/MBD)",COUNTRY_INFO!$U$9:$U$1000="T1 (PZQ+ALB/MBD)"), "T1 (PZQ+ALB/MBD)", " ")</f>
        <v xml:space="preserve"> </v>
      </c>
      <c r="E598" s="289"/>
      <c r="F598" s="109"/>
      <c r="G598" s="56"/>
      <c r="H598" s="288"/>
      <c r="I598" s="288"/>
      <c r="J598" s="56"/>
      <c r="K598" s="11">
        <f t="shared" si="55"/>
        <v>0</v>
      </c>
      <c r="L598" s="56"/>
      <c r="M598" s="18"/>
      <c r="N598" s="59"/>
      <c r="O598" s="14">
        <f t="shared" si="56"/>
        <v>0</v>
      </c>
      <c r="P598" s="275" t="str">
        <f t="shared" si="57"/>
        <v xml:space="preserve"> </v>
      </c>
      <c r="Q598" s="230" t="str">
        <f t="shared" si="58"/>
        <v xml:space="preserve"> </v>
      </c>
      <c r="R598" s="275" t="str">
        <f t="shared" si="59"/>
        <v xml:space="preserve"> </v>
      </c>
      <c r="S598" s="230" t="str">
        <f t="shared" si="60"/>
        <v xml:space="preserve"> </v>
      </c>
    </row>
    <row r="599" spans="1:19" x14ac:dyDescent="0.2">
      <c r="A599" s="10" t="str">
        <f>IF(COUNTRY_INFO!A599=0," ",COUNTRY_INFO!A599)</f>
        <v>Ethiopia</v>
      </c>
      <c r="B599" s="10" t="str">
        <f>IF(COUNTRY_INFO!B599=0," ",COUNTRY_INFO!B599)</f>
        <v>Oromia West Wellega</v>
      </c>
      <c r="C599" s="10" t="str">
        <f>IF(COUNTRY_INFO!C599=0," ",COUNTRY_INFO!C599)</f>
        <v xml:space="preserve">Mana Sibu </v>
      </c>
      <c r="D599" s="11" t="str">
        <f>IF(OR(COUNTRY_INFO!$T$9:$T$1000="T1 (PZQ+ALB/MBD)",COUNTRY_INFO!$U$9:$U$1000="T1 (PZQ+ALB/MBD)"), "T1 (PZQ+ALB/MBD)", " ")</f>
        <v xml:space="preserve"> </v>
      </c>
      <c r="E599" s="289"/>
      <c r="F599" s="109"/>
      <c r="G599" s="56"/>
      <c r="H599" s="288"/>
      <c r="I599" s="288"/>
      <c r="J599" s="56"/>
      <c r="K599" s="11">
        <f t="shared" si="55"/>
        <v>0</v>
      </c>
      <c r="L599" s="56"/>
      <c r="M599" s="18"/>
      <c r="N599" s="59"/>
      <c r="O599" s="14">
        <f t="shared" si="56"/>
        <v>0</v>
      </c>
      <c r="P599" s="275" t="str">
        <f t="shared" si="57"/>
        <v xml:space="preserve"> </v>
      </c>
      <c r="Q599" s="230" t="str">
        <f t="shared" si="58"/>
        <v xml:space="preserve"> </v>
      </c>
      <c r="R599" s="275" t="str">
        <f t="shared" si="59"/>
        <v xml:space="preserve"> </v>
      </c>
      <c r="S599" s="230" t="str">
        <f t="shared" si="60"/>
        <v xml:space="preserve"> </v>
      </c>
    </row>
    <row r="600" spans="1:19" x14ac:dyDescent="0.2">
      <c r="A600" s="10" t="str">
        <f>IF(COUNTRY_INFO!A600=0," ",COUNTRY_INFO!A600)</f>
        <v>Ethiopia</v>
      </c>
      <c r="B600" s="10" t="str">
        <f>IF(COUNTRY_INFO!B600=0," ",COUNTRY_INFO!B600)</f>
        <v>Oromia West Wellega</v>
      </c>
      <c r="C600" s="10" t="str">
        <f>IF(COUNTRY_INFO!C600=0," ",COUNTRY_INFO!C600)</f>
        <v>Mendi Town</v>
      </c>
      <c r="D600" s="11" t="str">
        <f>IF(OR(COUNTRY_INFO!$T$9:$T$1000="T1 (PZQ+ALB/MBD)",COUNTRY_INFO!$U$9:$U$1000="T1 (PZQ+ALB/MBD)"), "T1 (PZQ+ALB/MBD)", " ")</f>
        <v>T1 (PZQ+ALB/MBD)</v>
      </c>
      <c r="E600" s="289" t="s">
        <v>1192</v>
      </c>
      <c r="F600" s="109"/>
      <c r="G600" s="56"/>
      <c r="H600" s="295">
        <v>6636</v>
      </c>
      <c r="I600" s="288">
        <v>6636</v>
      </c>
      <c r="J600" s="56"/>
      <c r="K600" s="11">
        <f t="shared" si="55"/>
        <v>6636</v>
      </c>
      <c r="L600" s="56"/>
      <c r="M600" s="18">
        <v>5883</v>
      </c>
      <c r="N600" s="59"/>
      <c r="O600" s="14">
        <f t="shared" si="56"/>
        <v>5883</v>
      </c>
      <c r="P600" s="275" t="str">
        <f t="shared" si="57"/>
        <v xml:space="preserve"> </v>
      </c>
      <c r="Q600" s="293">
        <f t="shared" si="58"/>
        <v>88.652802893309229</v>
      </c>
      <c r="R600" s="275" t="str">
        <f t="shared" si="59"/>
        <v xml:space="preserve"> </v>
      </c>
      <c r="S600" s="293">
        <f t="shared" si="60"/>
        <v>88.652802893309229</v>
      </c>
    </row>
    <row r="601" spans="1:19" x14ac:dyDescent="0.2">
      <c r="A601" s="10" t="str">
        <f>IF(COUNTRY_INFO!A601=0," ",COUNTRY_INFO!A601)</f>
        <v>Ethiopia</v>
      </c>
      <c r="B601" s="10" t="str">
        <f>IF(COUNTRY_INFO!B601=0," ",COUNTRY_INFO!B601)</f>
        <v>Oromia West Wellega</v>
      </c>
      <c r="C601" s="10" t="str">
        <f>IF(COUNTRY_INFO!C601=0," ",COUNTRY_INFO!C601)</f>
        <v>Nedjo Rural</v>
      </c>
      <c r="D601" s="11" t="str">
        <f>IF(OR(COUNTRY_INFO!$T$9:$T$1000="T1 (PZQ+ALB/MBD)",COUNTRY_INFO!$U$9:$U$1000="T1 (PZQ+ALB/MBD)"), "T1 (PZQ+ALB/MBD)", " ")</f>
        <v xml:space="preserve"> </v>
      </c>
      <c r="E601" s="289"/>
      <c r="F601" s="109"/>
      <c r="G601" s="56"/>
      <c r="H601" s="288"/>
      <c r="I601" s="288"/>
      <c r="J601" s="56"/>
      <c r="K601" s="11">
        <f t="shared" si="55"/>
        <v>0</v>
      </c>
      <c r="L601" s="56"/>
      <c r="M601" s="18"/>
      <c r="N601" s="59"/>
      <c r="O601" s="14">
        <f t="shared" si="56"/>
        <v>0</v>
      </c>
      <c r="P601" s="275" t="str">
        <f t="shared" si="57"/>
        <v xml:space="preserve"> </v>
      </c>
      <c r="Q601" s="230" t="str">
        <f t="shared" si="58"/>
        <v xml:space="preserve"> </v>
      </c>
      <c r="R601" s="275" t="str">
        <f t="shared" si="59"/>
        <v xml:space="preserve"> </v>
      </c>
      <c r="S601" s="230" t="str">
        <f t="shared" si="60"/>
        <v xml:space="preserve"> </v>
      </c>
    </row>
    <row r="602" spans="1:19" x14ac:dyDescent="0.2">
      <c r="A602" s="10" t="str">
        <f>IF(COUNTRY_INFO!A602=0," ",COUNTRY_INFO!A602)</f>
        <v>Ethiopia</v>
      </c>
      <c r="B602" s="10" t="str">
        <f>IF(COUNTRY_INFO!B602=0," ",COUNTRY_INFO!B602)</f>
        <v>Oromia West Wellega</v>
      </c>
      <c r="C602" s="10" t="str">
        <f>IF(COUNTRY_INFO!C602=0," ",COUNTRY_INFO!C602)</f>
        <v>Nedjo Town</v>
      </c>
      <c r="D602" s="11" t="str">
        <f>IF(OR(COUNTRY_INFO!$T$9:$T$1000="T1 (PZQ+ALB/MBD)",COUNTRY_INFO!$U$9:$U$1000="T1 (PZQ+ALB/MBD)"), "T1 (PZQ+ALB/MBD)", " ")</f>
        <v xml:space="preserve"> </v>
      </c>
      <c r="E602" s="289"/>
      <c r="F602" s="109"/>
      <c r="G602" s="56"/>
      <c r="H602" s="288"/>
      <c r="I602" s="288"/>
      <c r="J602" s="56"/>
      <c r="K602" s="11">
        <f t="shared" si="55"/>
        <v>0</v>
      </c>
      <c r="L602" s="56"/>
      <c r="M602" s="18"/>
      <c r="N602" s="59"/>
      <c r="O602" s="14">
        <f t="shared" si="56"/>
        <v>0</v>
      </c>
      <c r="P602" s="275" t="str">
        <f t="shared" si="57"/>
        <v xml:space="preserve"> </v>
      </c>
      <c r="Q602" s="230" t="str">
        <f t="shared" si="58"/>
        <v xml:space="preserve"> </v>
      </c>
      <c r="R602" s="275" t="str">
        <f t="shared" si="59"/>
        <v xml:space="preserve"> </v>
      </c>
      <c r="S602" s="230" t="str">
        <f t="shared" si="60"/>
        <v xml:space="preserve"> </v>
      </c>
    </row>
    <row r="603" spans="1:19" x14ac:dyDescent="0.2">
      <c r="A603" s="10" t="str">
        <f>IF(COUNTRY_INFO!A603=0," ",COUNTRY_INFO!A603)</f>
        <v>Ethiopia</v>
      </c>
      <c r="B603" s="10" t="str">
        <f>IF(COUNTRY_INFO!B603=0," ",COUNTRY_INFO!B603)</f>
        <v>Oromia West Wellega</v>
      </c>
      <c r="C603" s="10" t="str">
        <f>IF(COUNTRY_INFO!C603=0," ",COUNTRY_INFO!C603)</f>
        <v>Nole Kaba</v>
      </c>
      <c r="D603" s="11" t="str">
        <f>IF(OR(COUNTRY_INFO!$T$9:$T$1000="T1 (PZQ+ALB/MBD)",COUNTRY_INFO!$U$9:$U$1000="T1 (PZQ+ALB/MBD)"), "T1 (PZQ+ALB/MBD)", " ")</f>
        <v xml:space="preserve"> </v>
      </c>
      <c r="E603" s="289"/>
      <c r="F603" s="109"/>
      <c r="G603" s="56"/>
      <c r="H603" s="288"/>
      <c r="I603" s="288"/>
      <c r="J603" s="56"/>
      <c r="K603" s="11">
        <f t="shared" si="55"/>
        <v>0</v>
      </c>
      <c r="L603" s="56"/>
      <c r="M603" s="18"/>
      <c r="N603" s="59"/>
      <c r="O603" s="14">
        <f t="shared" si="56"/>
        <v>0</v>
      </c>
      <c r="P603" s="275" t="str">
        <f t="shared" si="57"/>
        <v xml:space="preserve"> </v>
      </c>
      <c r="Q603" s="230" t="str">
        <f t="shared" si="58"/>
        <v xml:space="preserve"> </v>
      </c>
      <c r="R603" s="275" t="str">
        <f t="shared" si="59"/>
        <v xml:space="preserve"> </v>
      </c>
      <c r="S603" s="230" t="str">
        <f t="shared" si="60"/>
        <v xml:space="preserve"> </v>
      </c>
    </row>
    <row r="604" spans="1:19" x14ac:dyDescent="0.2">
      <c r="A604" s="10" t="str">
        <f>IF(COUNTRY_INFO!A604=0," ",COUNTRY_INFO!A604)</f>
        <v>Ethiopia</v>
      </c>
      <c r="B604" s="10" t="str">
        <f>IF(COUNTRY_INFO!B604=0," ",COUNTRY_INFO!B604)</f>
        <v>Oromia West Wellega</v>
      </c>
      <c r="C604" s="10" t="str">
        <f>IF(COUNTRY_INFO!C604=0," ",COUNTRY_INFO!C604)</f>
        <v>Seyo Nole</v>
      </c>
      <c r="D604" s="11" t="str">
        <f>IF(OR(COUNTRY_INFO!$T$9:$T$1000="T1 (PZQ+ALB/MBD)",COUNTRY_INFO!$U$9:$U$1000="T1 (PZQ+ALB/MBD)"), "T1 (PZQ+ALB/MBD)", " ")</f>
        <v xml:space="preserve"> </v>
      </c>
      <c r="E604" s="289"/>
      <c r="F604" s="109"/>
      <c r="G604" s="56"/>
      <c r="H604" s="288"/>
      <c r="I604" s="288"/>
      <c r="J604" s="56"/>
      <c r="K604" s="11">
        <f t="shared" si="55"/>
        <v>0</v>
      </c>
      <c r="L604" s="56"/>
      <c r="M604" s="18"/>
      <c r="N604" s="59"/>
      <c r="O604" s="14">
        <f t="shared" si="56"/>
        <v>0</v>
      </c>
      <c r="P604" s="275" t="str">
        <f t="shared" si="57"/>
        <v xml:space="preserve"> </v>
      </c>
      <c r="Q604" s="230" t="str">
        <f t="shared" si="58"/>
        <v xml:space="preserve"> </v>
      </c>
      <c r="R604" s="275" t="str">
        <f t="shared" si="59"/>
        <v xml:space="preserve"> </v>
      </c>
      <c r="S604" s="230" t="str">
        <f t="shared" si="60"/>
        <v xml:space="preserve"> </v>
      </c>
    </row>
    <row r="605" spans="1:19" x14ac:dyDescent="0.2">
      <c r="A605" s="10" t="str">
        <f>IF(COUNTRY_INFO!A605=0," ",COUNTRY_INFO!A605)</f>
        <v>Ethiopia</v>
      </c>
      <c r="B605" s="10" t="str">
        <f>IF(COUNTRY_INFO!B605=0," ",COUNTRY_INFO!B605)</f>
        <v>Oromia West Wellega</v>
      </c>
      <c r="C605" s="10" t="str">
        <f>IF(COUNTRY_INFO!C605=0," ",COUNTRY_INFO!C605)</f>
        <v>Yubdo</v>
      </c>
      <c r="D605" s="11" t="str">
        <f>IF(OR(COUNTRY_INFO!$T$9:$T$1000="T1 (PZQ+ALB/MBD)",COUNTRY_INFO!$U$9:$U$1000="T1 (PZQ+ALB/MBD)"), "T1 (PZQ+ALB/MBD)", " ")</f>
        <v xml:space="preserve"> </v>
      </c>
      <c r="E605" s="289"/>
      <c r="F605" s="109"/>
      <c r="G605" s="56"/>
      <c r="H605" s="288"/>
      <c r="I605" s="288"/>
      <c r="J605" s="56"/>
      <c r="K605" s="11">
        <f t="shared" si="55"/>
        <v>0</v>
      </c>
      <c r="L605" s="56"/>
      <c r="M605" s="18"/>
      <c r="N605" s="59"/>
      <c r="O605" s="14">
        <f t="shared" si="56"/>
        <v>0</v>
      </c>
      <c r="P605" s="275" t="str">
        <f t="shared" si="57"/>
        <v xml:space="preserve"> </v>
      </c>
      <c r="Q605" s="230" t="str">
        <f t="shared" si="58"/>
        <v xml:space="preserve"> </v>
      </c>
      <c r="R605" s="275" t="str">
        <f t="shared" si="59"/>
        <v xml:space="preserve"> </v>
      </c>
      <c r="S605" s="230" t="str">
        <f t="shared" si="60"/>
        <v xml:space="preserve"> </v>
      </c>
    </row>
    <row r="606" spans="1:19" x14ac:dyDescent="0.2">
      <c r="A606" s="10" t="str">
        <f>IF(COUNTRY_INFO!A606=0," ",COUNTRY_INFO!A606)</f>
        <v>Ethiopia</v>
      </c>
      <c r="B606" s="10" t="str">
        <f>IF(COUNTRY_INFO!B606=0," ",COUNTRY_INFO!B606)</f>
        <v>SNNPR Basketo Special Woreda</v>
      </c>
      <c r="C606" s="10" t="str">
        <f>IF(COUNTRY_INFO!C606=0," ",COUNTRY_INFO!C606)</f>
        <v>Basketo</v>
      </c>
      <c r="D606" s="11" t="str">
        <f>IF(OR(COUNTRY_INFO!$T$9:$T$1000="T1 (PZQ+ALB/MBD)",COUNTRY_INFO!$U$9:$U$1000="T1 (PZQ+ALB/MBD)"), "T1 (PZQ+ALB/MBD)", " ")</f>
        <v>T1 (PZQ+ALB/MBD)</v>
      </c>
      <c r="E606" s="289" t="s">
        <v>1192</v>
      </c>
      <c r="F606" s="300">
        <f>'T2'!E606</f>
        <v>0</v>
      </c>
      <c r="G606" s="56"/>
      <c r="H606" s="288">
        <v>23304</v>
      </c>
      <c r="I606" s="288">
        <v>23304</v>
      </c>
      <c r="J606" s="56"/>
      <c r="K606" s="11">
        <f t="shared" si="55"/>
        <v>23304</v>
      </c>
      <c r="L606" s="56"/>
      <c r="M606" s="18">
        <v>18191</v>
      </c>
      <c r="N606" s="59"/>
      <c r="O606" s="14">
        <f t="shared" si="56"/>
        <v>18191</v>
      </c>
      <c r="P606" s="275" t="str">
        <f t="shared" si="57"/>
        <v xml:space="preserve"> </v>
      </c>
      <c r="Q606" s="293">
        <f t="shared" si="58"/>
        <v>78.059560590456584</v>
      </c>
      <c r="R606" s="275" t="str">
        <f t="shared" si="59"/>
        <v xml:space="preserve"> </v>
      </c>
      <c r="S606" s="293">
        <f t="shared" si="60"/>
        <v>78.059560590456584</v>
      </c>
    </row>
    <row r="607" spans="1:19" x14ac:dyDescent="0.2">
      <c r="A607" s="10" t="str">
        <f>IF(COUNTRY_INFO!A607=0," ",COUNTRY_INFO!A607)</f>
        <v>Ethiopia</v>
      </c>
      <c r="B607" s="10" t="str">
        <f>IF(COUNTRY_INFO!B607=0," ",COUNTRY_INFO!B607)</f>
        <v>SNNPR Bench Maji</v>
      </c>
      <c r="C607" s="10" t="str">
        <f>IF(COUNTRY_INFO!C607=0," ",COUNTRY_INFO!C607)</f>
        <v>Bero</v>
      </c>
      <c r="D607" s="11" t="str">
        <f>IF(OR(COUNTRY_INFO!$T$9:$T$1000="T1 (PZQ+ALB/MBD)",COUNTRY_INFO!$U$9:$U$1000="T1 (PZQ+ALB/MBD)"), "T1 (PZQ+ALB/MBD)", " ")</f>
        <v>T1 (PZQ+ALB/MBD)</v>
      </c>
      <c r="E607" s="289" t="s">
        <v>1192</v>
      </c>
      <c r="F607" s="300">
        <f>'T2'!E607</f>
        <v>0</v>
      </c>
      <c r="G607" s="56"/>
      <c r="H607" s="288">
        <v>5126</v>
      </c>
      <c r="I607" s="288">
        <v>5126</v>
      </c>
      <c r="J607" s="56"/>
      <c r="K607" s="11">
        <f t="shared" si="55"/>
        <v>5126</v>
      </c>
      <c r="L607" s="56"/>
      <c r="M607" s="18">
        <v>4835</v>
      </c>
      <c r="N607" s="59"/>
      <c r="O607" s="14">
        <f t="shared" si="56"/>
        <v>4835</v>
      </c>
      <c r="P607" s="275" t="str">
        <f t="shared" si="57"/>
        <v xml:space="preserve"> </v>
      </c>
      <c r="Q607" s="293">
        <f t="shared" si="58"/>
        <v>94.32305891533359</v>
      </c>
      <c r="R607" s="275" t="str">
        <f t="shared" si="59"/>
        <v xml:space="preserve"> </v>
      </c>
      <c r="S607" s="293">
        <f t="shared" si="60"/>
        <v>94.32305891533359</v>
      </c>
    </row>
    <row r="608" spans="1:19" x14ac:dyDescent="0.2">
      <c r="A608" s="10" t="str">
        <f>IF(COUNTRY_INFO!A608=0," ",COUNTRY_INFO!A608)</f>
        <v>Ethiopia</v>
      </c>
      <c r="B608" s="10" t="str">
        <f>IF(COUNTRY_INFO!B608=0," ",COUNTRY_INFO!B608)</f>
        <v>SNNPR Bench Maji</v>
      </c>
      <c r="C608" s="10" t="str">
        <f>IF(COUNTRY_INFO!C608=0," ",COUNTRY_INFO!C608)</f>
        <v>Debub Bench</v>
      </c>
      <c r="D608" s="11" t="str">
        <f>IF(OR(COUNTRY_INFO!$T$9:$T$1000="T1 (PZQ+ALB/MBD)",COUNTRY_INFO!$U$9:$U$1000="T1 (PZQ+ALB/MBD)"), "T1 (PZQ+ALB/MBD)", " ")</f>
        <v>T1 (PZQ+ALB/MBD)</v>
      </c>
      <c r="E608" s="289" t="s">
        <v>1192</v>
      </c>
      <c r="F608" s="300">
        <f>'T2'!E608</f>
        <v>0</v>
      </c>
      <c r="G608" s="56"/>
      <c r="H608" s="288">
        <v>44772</v>
      </c>
      <c r="I608" s="288">
        <v>44772</v>
      </c>
      <c r="J608" s="56"/>
      <c r="K608" s="11">
        <f t="shared" si="55"/>
        <v>44772</v>
      </c>
      <c r="L608" s="56"/>
      <c r="M608" s="18">
        <v>42438</v>
      </c>
      <c r="N608" s="59"/>
      <c r="O608" s="14">
        <f t="shared" si="56"/>
        <v>42438</v>
      </c>
      <c r="P608" s="275" t="str">
        <f t="shared" si="57"/>
        <v xml:space="preserve"> </v>
      </c>
      <c r="Q608" s="293">
        <f t="shared" si="58"/>
        <v>94.786920396676493</v>
      </c>
      <c r="R608" s="275" t="str">
        <f t="shared" si="59"/>
        <v xml:space="preserve"> </v>
      </c>
      <c r="S608" s="293">
        <f t="shared" si="60"/>
        <v>94.786920396676493</v>
      </c>
    </row>
    <row r="609" spans="1:19" x14ac:dyDescent="0.2">
      <c r="A609" s="10" t="str">
        <f>IF(COUNTRY_INFO!A609=0," ",COUNTRY_INFO!A609)</f>
        <v>Ethiopia</v>
      </c>
      <c r="B609" s="10" t="str">
        <f>IF(COUNTRY_INFO!B609=0," ",COUNTRY_INFO!B609)</f>
        <v>SNNPR Bench Maji</v>
      </c>
      <c r="C609" s="10" t="str">
        <f>IF(COUNTRY_INFO!C609=0," ",COUNTRY_INFO!C609)</f>
        <v>Gura ferda</v>
      </c>
      <c r="D609" s="11" t="str">
        <f>IF(OR(COUNTRY_INFO!$T$9:$T$1000="T1 (PZQ+ALB/MBD)",COUNTRY_INFO!$U$9:$U$1000="T1 (PZQ+ALB/MBD)"), "T1 (PZQ+ALB/MBD)", " ")</f>
        <v xml:space="preserve"> </v>
      </c>
      <c r="E609" s="289"/>
      <c r="F609" s="109"/>
      <c r="G609" s="56"/>
      <c r="H609" s="288"/>
      <c r="I609" s="288"/>
      <c r="J609" s="56"/>
      <c r="K609" s="11">
        <f t="shared" si="55"/>
        <v>0</v>
      </c>
      <c r="L609" s="56"/>
      <c r="M609" s="18"/>
      <c r="N609" s="59"/>
      <c r="O609" s="14">
        <f t="shared" si="56"/>
        <v>0</v>
      </c>
      <c r="P609" s="275" t="str">
        <f t="shared" si="57"/>
        <v xml:space="preserve"> </v>
      </c>
      <c r="Q609" s="230" t="str">
        <f t="shared" si="58"/>
        <v xml:space="preserve"> </v>
      </c>
      <c r="R609" s="275" t="str">
        <f t="shared" si="59"/>
        <v xml:space="preserve"> </v>
      </c>
      <c r="S609" s="230" t="str">
        <f t="shared" si="60"/>
        <v xml:space="preserve"> </v>
      </c>
    </row>
    <row r="610" spans="1:19" x14ac:dyDescent="0.2">
      <c r="A610" s="10" t="str">
        <f>IF(COUNTRY_INFO!A610=0," ",COUNTRY_INFO!A610)</f>
        <v>Ethiopia</v>
      </c>
      <c r="B610" s="10" t="str">
        <f>IF(COUNTRY_INFO!B610=0," ",COUNTRY_INFO!B610)</f>
        <v>SNNPR Bench Maji</v>
      </c>
      <c r="C610" s="10" t="str">
        <f>IF(COUNTRY_INFO!C610=0," ",COUNTRY_INFO!C610)</f>
        <v>Maji</v>
      </c>
      <c r="D610" s="11" t="str">
        <f>IF(OR(COUNTRY_INFO!$T$9:$T$1000="T1 (PZQ+ALB/MBD)",COUNTRY_INFO!$U$9:$U$1000="T1 (PZQ+ALB/MBD)"), "T1 (PZQ+ALB/MBD)", " ")</f>
        <v>T1 (PZQ+ALB/MBD)</v>
      </c>
      <c r="E610" s="289" t="s">
        <v>1192</v>
      </c>
      <c r="F610" s="300">
        <f>'T2'!E610</f>
        <v>0</v>
      </c>
      <c r="G610" s="56"/>
      <c r="H610" s="288">
        <v>13012</v>
      </c>
      <c r="I610" s="288">
        <v>13012</v>
      </c>
      <c r="J610" s="56"/>
      <c r="K610" s="11">
        <f t="shared" si="55"/>
        <v>13012</v>
      </c>
      <c r="L610" s="56"/>
      <c r="M610" s="18">
        <v>11639</v>
      </c>
      <c r="N610" s="59"/>
      <c r="O610" s="14">
        <f t="shared" si="56"/>
        <v>11639</v>
      </c>
      <c r="P610" s="275" t="str">
        <f t="shared" si="57"/>
        <v xml:space="preserve"> </v>
      </c>
      <c r="Q610" s="293">
        <f t="shared" si="58"/>
        <v>89.448201660006148</v>
      </c>
      <c r="R610" s="275" t="str">
        <f t="shared" si="59"/>
        <v xml:space="preserve"> </v>
      </c>
      <c r="S610" s="293">
        <f t="shared" si="60"/>
        <v>89.448201660006148</v>
      </c>
    </row>
    <row r="611" spans="1:19" x14ac:dyDescent="0.2">
      <c r="A611" s="10" t="str">
        <f>IF(COUNTRY_INFO!A611=0," ",COUNTRY_INFO!A611)</f>
        <v>Ethiopia</v>
      </c>
      <c r="B611" s="10" t="str">
        <f>IF(COUNTRY_INFO!B611=0," ",COUNTRY_INFO!B611)</f>
        <v>SNNPR Bench Maji</v>
      </c>
      <c r="C611" s="10" t="str">
        <f>IF(COUNTRY_INFO!C611=0," ",COUNTRY_INFO!C611)</f>
        <v>Meint Goldia</v>
      </c>
      <c r="D611" s="11" t="str">
        <f>IF(OR(COUNTRY_INFO!$T$9:$T$1000="T1 (PZQ+ALB/MBD)",COUNTRY_INFO!$U$9:$U$1000="T1 (PZQ+ALB/MBD)"), "T1 (PZQ+ALB/MBD)", " ")</f>
        <v xml:space="preserve"> </v>
      </c>
      <c r="E611" s="289"/>
      <c r="F611" s="109"/>
      <c r="G611" s="56"/>
      <c r="H611" s="288"/>
      <c r="I611" s="288"/>
      <c r="J611" s="56"/>
      <c r="K611" s="11">
        <f t="shared" si="55"/>
        <v>0</v>
      </c>
      <c r="L611" s="56"/>
      <c r="M611" s="18"/>
      <c r="N611" s="59"/>
      <c r="O611" s="14">
        <f t="shared" si="56"/>
        <v>0</v>
      </c>
      <c r="P611" s="275" t="str">
        <f t="shared" si="57"/>
        <v xml:space="preserve"> </v>
      </c>
      <c r="Q611" s="230" t="str">
        <f t="shared" si="58"/>
        <v xml:space="preserve"> </v>
      </c>
      <c r="R611" s="275" t="str">
        <f t="shared" si="59"/>
        <v xml:space="preserve"> </v>
      </c>
      <c r="S611" s="230" t="str">
        <f t="shared" si="60"/>
        <v xml:space="preserve"> </v>
      </c>
    </row>
    <row r="612" spans="1:19" x14ac:dyDescent="0.2">
      <c r="A612" s="10" t="str">
        <f>IF(COUNTRY_INFO!A612=0," ",COUNTRY_INFO!A612)</f>
        <v>Ethiopia</v>
      </c>
      <c r="B612" s="10" t="str">
        <f>IF(COUNTRY_INFO!B612=0," ",COUNTRY_INFO!B612)</f>
        <v>SNNPR Bench Maji</v>
      </c>
      <c r="C612" s="10" t="str">
        <f>IF(COUNTRY_INFO!C612=0," ",COUNTRY_INFO!C612)</f>
        <v>Meint Shasha</v>
      </c>
      <c r="D612" s="11" t="str">
        <f>IF(OR(COUNTRY_INFO!$T$9:$T$1000="T1 (PZQ+ALB/MBD)",COUNTRY_INFO!$U$9:$U$1000="T1 (PZQ+ALB/MBD)"), "T1 (PZQ+ALB/MBD)", " ")</f>
        <v>T1 (PZQ+ALB/MBD)</v>
      </c>
      <c r="E612" s="289" t="s">
        <v>1192</v>
      </c>
      <c r="F612" s="109"/>
      <c r="G612" s="56"/>
      <c r="H612" s="288">
        <v>17653</v>
      </c>
      <c r="I612" s="288">
        <v>17653</v>
      </c>
      <c r="J612" s="56"/>
      <c r="K612" s="11">
        <f t="shared" si="55"/>
        <v>17653</v>
      </c>
      <c r="L612" s="56"/>
      <c r="M612" s="18">
        <v>14999</v>
      </c>
      <c r="N612" s="59"/>
      <c r="O612" s="14">
        <f t="shared" si="56"/>
        <v>14999</v>
      </c>
      <c r="P612" s="275" t="str">
        <f t="shared" si="57"/>
        <v xml:space="preserve"> </v>
      </c>
      <c r="Q612" s="293">
        <f t="shared" si="58"/>
        <v>84.965728204837703</v>
      </c>
      <c r="R612" s="275" t="str">
        <f t="shared" si="59"/>
        <v xml:space="preserve"> </v>
      </c>
      <c r="S612" s="293">
        <f t="shared" si="60"/>
        <v>84.965728204837703</v>
      </c>
    </row>
    <row r="613" spans="1:19" x14ac:dyDescent="0.2">
      <c r="A613" s="10" t="str">
        <f>IF(COUNTRY_INFO!A613=0," ",COUNTRY_INFO!A613)</f>
        <v>Ethiopia</v>
      </c>
      <c r="B613" s="10" t="str">
        <f>IF(COUNTRY_INFO!B613=0," ",COUNTRY_INFO!B613)</f>
        <v>SNNPR Bench Maji</v>
      </c>
      <c r="C613" s="10" t="str">
        <f>IF(COUNTRY_INFO!C613=0," ",COUNTRY_INFO!C613)</f>
        <v>Mizan Aman Town</v>
      </c>
      <c r="D613" s="11" t="str">
        <f>IF(OR(COUNTRY_INFO!$T$9:$T$1000="T1 (PZQ+ALB/MBD)",COUNTRY_INFO!$U$9:$U$1000="T1 (PZQ+ALB/MBD)"), "T1 (PZQ+ALB/MBD)", " ")</f>
        <v>T1 (PZQ+ALB/MBD)</v>
      </c>
      <c r="E613" s="289" t="s">
        <v>1192</v>
      </c>
      <c r="F613" s="109"/>
      <c r="G613" s="56"/>
      <c r="H613" s="288">
        <v>16036</v>
      </c>
      <c r="I613" s="288">
        <v>16036</v>
      </c>
      <c r="J613" s="56"/>
      <c r="K613" s="11">
        <f t="shared" si="55"/>
        <v>16036</v>
      </c>
      <c r="L613" s="56"/>
      <c r="M613" s="18">
        <v>14776</v>
      </c>
      <c r="N613" s="59"/>
      <c r="O613" s="14">
        <f t="shared" si="56"/>
        <v>14776</v>
      </c>
      <c r="P613" s="275" t="str">
        <f t="shared" si="57"/>
        <v xml:space="preserve"> </v>
      </c>
      <c r="Q613" s="293">
        <f t="shared" si="58"/>
        <v>92.142678972312297</v>
      </c>
      <c r="R613" s="275" t="str">
        <f t="shared" si="59"/>
        <v xml:space="preserve"> </v>
      </c>
      <c r="S613" s="293">
        <f t="shared" si="60"/>
        <v>92.142678972312297</v>
      </c>
    </row>
    <row r="614" spans="1:19" x14ac:dyDescent="0.2">
      <c r="A614" s="10" t="str">
        <f>IF(COUNTRY_INFO!A614=0," ",COUNTRY_INFO!A614)</f>
        <v>Ethiopia</v>
      </c>
      <c r="B614" s="10" t="str">
        <f>IF(COUNTRY_INFO!B614=0," ",COUNTRY_INFO!B614)</f>
        <v>SNNPR Bench Maji</v>
      </c>
      <c r="C614" s="10" t="str">
        <f>IF(COUNTRY_INFO!C614=0," ",COUNTRY_INFO!C614)</f>
        <v>Semen Bench</v>
      </c>
      <c r="D614" s="11" t="str">
        <f>IF(OR(COUNTRY_INFO!$T$9:$T$1000="T1 (PZQ+ALB/MBD)",COUNTRY_INFO!$U$9:$U$1000="T1 (PZQ+ALB/MBD)"), "T1 (PZQ+ALB/MBD)", " ")</f>
        <v xml:space="preserve"> </v>
      </c>
      <c r="E614" s="289"/>
      <c r="F614" s="109"/>
      <c r="G614" s="56"/>
      <c r="H614" s="288"/>
      <c r="I614" s="288"/>
      <c r="J614" s="56"/>
      <c r="K614" s="11">
        <f t="shared" si="55"/>
        <v>0</v>
      </c>
      <c r="L614" s="56"/>
      <c r="M614" s="18"/>
      <c r="N614" s="59"/>
      <c r="O614" s="14">
        <f t="shared" si="56"/>
        <v>0</v>
      </c>
      <c r="P614" s="275" t="str">
        <f t="shared" si="57"/>
        <v xml:space="preserve"> </v>
      </c>
      <c r="Q614" s="230" t="str">
        <f t="shared" si="58"/>
        <v xml:space="preserve"> </v>
      </c>
      <c r="R614" s="275" t="str">
        <f t="shared" si="59"/>
        <v xml:space="preserve"> </v>
      </c>
      <c r="S614" s="230" t="str">
        <f t="shared" si="60"/>
        <v xml:space="preserve"> </v>
      </c>
    </row>
    <row r="615" spans="1:19" x14ac:dyDescent="0.2">
      <c r="A615" s="10" t="str">
        <f>IF(COUNTRY_INFO!A615=0," ",COUNTRY_INFO!A615)</f>
        <v>Ethiopia</v>
      </c>
      <c r="B615" s="10" t="str">
        <f>IF(COUNTRY_INFO!B615=0," ",COUNTRY_INFO!B615)</f>
        <v>SNNPR Bench Maji</v>
      </c>
      <c r="C615" s="10" t="str">
        <f>IF(COUNTRY_INFO!C615=0," ",COUNTRY_INFO!C615)</f>
        <v>Sheko</v>
      </c>
      <c r="D615" s="11" t="str">
        <f>IF(OR(COUNTRY_INFO!$T$9:$T$1000="T1 (PZQ+ALB/MBD)",COUNTRY_INFO!$U$9:$U$1000="T1 (PZQ+ALB/MBD)"), "T1 (PZQ+ALB/MBD)", " ")</f>
        <v>T1 (PZQ+ALB/MBD)</v>
      </c>
      <c r="E615" s="289" t="s">
        <v>1192</v>
      </c>
      <c r="F615" s="300">
        <f>'T2'!E615</f>
        <v>0</v>
      </c>
      <c r="G615" s="56"/>
      <c r="H615" s="288"/>
      <c r="I615" s="288">
        <v>20726</v>
      </c>
      <c r="J615" s="56"/>
      <c r="K615" s="11">
        <f t="shared" si="55"/>
        <v>20726</v>
      </c>
      <c r="L615" s="56"/>
      <c r="M615" s="18">
        <v>19818</v>
      </c>
      <c r="N615" s="59"/>
      <c r="O615" s="14">
        <f t="shared" si="56"/>
        <v>19818</v>
      </c>
      <c r="P615" s="275" t="str">
        <f t="shared" si="57"/>
        <v xml:space="preserve"> </v>
      </c>
      <c r="Q615" s="293">
        <f t="shared" si="58"/>
        <v>95.619029238637467</v>
      </c>
      <c r="R615" s="275" t="str">
        <f t="shared" si="59"/>
        <v xml:space="preserve"> </v>
      </c>
      <c r="S615" s="293">
        <f t="shared" si="60"/>
        <v>95.619029238637467</v>
      </c>
    </row>
    <row r="616" spans="1:19" x14ac:dyDescent="0.2">
      <c r="A616" s="10" t="str">
        <f>IF(COUNTRY_INFO!A616=0," ",COUNTRY_INFO!A616)</f>
        <v>Ethiopia</v>
      </c>
      <c r="B616" s="10" t="str">
        <f>IF(COUNTRY_INFO!B616=0," ",COUNTRY_INFO!B616)</f>
        <v>SNNPR Bench Maji</v>
      </c>
      <c r="C616" s="10" t="str">
        <f>IF(COUNTRY_INFO!C616=0," ",COUNTRY_INFO!C616)</f>
        <v>Shey Bench</v>
      </c>
      <c r="D616" s="11" t="str">
        <f>IF(OR(COUNTRY_INFO!$T$9:$T$1000="T1 (PZQ+ALB/MBD)",COUNTRY_INFO!$U$9:$U$1000="T1 (PZQ+ALB/MBD)"), "T1 (PZQ+ALB/MBD)", " ")</f>
        <v>T1 (PZQ+ALB/MBD)</v>
      </c>
      <c r="E616" s="289" t="s">
        <v>1192</v>
      </c>
      <c r="F616" s="109"/>
      <c r="G616" s="56"/>
      <c r="H616" s="288">
        <v>48002</v>
      </c>
      <c r="I616" s="288">
        <v>48002</v>
      </c>
      <c r="J616" s="56"/>
      <c r="K616" s="11">
        <f t="shared" si="55"/>
        <v>48002</v>
      </c>
      <c r="L616" s="56"/>
      <c r="M616" s="18">
        <v>45776</v>
      </c>
      <c r="N616" s="59"/>
      <c r="O616" s="14">
        <f t="shared" si="56"/>
        <v>45776</v>
      </c>
      <c r="P616" s="275" t="str">
        <f t="shared" si="57"/>
        <v xml:space="preserve"> </v>
      </c>
      <c r="Q616" s="293">
        <f t="shared" si="58"/>
        <v>95.362693221115791</v>
      </c>
      <c r="R616" s="275" t="str">
        <f t="shared" si="59"/>
        <v xml:space="preserve"> </v>
      </c>
      <c r="S616" s="293">
        <f t="shared" si="60"/>
        <v>95.362693221115791</v>
      </c>
    </row>
    <row r="617" spans="1:19" x14ac:dyDescent="0.2">
      <c r="A617" s="10" t="str">
        <f>IF(COUNTRY_INFO!A617=0," ",COUNTRY_INFO!A617)</f>
        <v>Ethiopia</v>
      </c>
      <c r="B617" s="10" t="str">
        <f>IF(COUNTRY_INFO!B617=0," ",COUNTRY_INFO!B617)</f>
        <v>SNNPR Bench Maji</v>
      </c>
      <c r="C617" s="10" t="str">
        <f>IF(COUNTRY_INFO!C617=0," ",COUNTRY_INFO!C617)</f>
        <v>Surma</v>
      </c>
      <c r="D617" s="11" t="str">
        <f>IF(OR(COUNTRY_INFO!$T$9:$T$1000="T1 (PZQ+ALB/MBD)",COUNTRY_INFO!$U$9:$U$1000="T1 (PZQ+ALB/MBD)"), "T1 (PZQ+ALB/MBD)", " ")</f>
        <v xml:space="preserve"> </v>
      </c>
      <c r="E617" s="289"/>
      <c r="F617" s="109"/>
      <c r="G617" s="56"/>
      <c r="H617" s="288"/>
      <c r="I617" s="288"/>
      <c r="J617" s="56"/>
      <c r="K617" s="11">
        <f t="shared" si="55"/>
        <v>0</v>
      </c>
      <c r="L617" s="56"/>
      <c r="M617" s="18"/>
      <c r="N617" s="59"/>
      <c r="O617" s="14">
        <f t="shared" si="56"/>
        <v>0</v>
      </c>
      <c r="P617" s="275" t="str">
        <f t="shared" si="57"/>
        <v xml:space="preserve"> </v>
      </c>
      <c r="Q617" s="230" t="str">
        <f t="shared" si="58"/>
        <v xml:space="preserve"> </v>
      </c>
      <c r="R617" s="275" t="str">
        <f t="shared" si="59"/>
        <v xml:space="preserve"> </v>
      </c>
      <c r="S617" s="230" t="str">
        <f t="shared" si="60"/>
        <v xml:space="preserve"> </v>
      </c>
    </row>
    <row r="618" spans="1:19" x14ac:dyDescent="0.2">
      <c r="A618" s="10" t="str">
        <f>IF(COUNTRY_INFO!A618=0," ",COUNTRY_INFO!A618)</f>
        <v>Ethiopia</v>
      </c>
      <c r="B618" s="10" t="str">
        <f>IF(COUNTRY_INFO!B618=0," ",COUNTRY_INFO!B618)</f>
        <v>SNNPR Dawro</v>
      </c>
      <c r="C618" s="10" t="str">
        <f>IF(COUNTRY_INFO!C618=0," ",COUNTRY_INFO!C618)</f>
        <v>Gena-Bossa</v>
      </c>
      <c r="D618" s="11" t="str">
        <f>IF(OR(COUNTRY_INFO!$T$9:$T$1000="T1 (PZQ+ALB/MBD)",COUNTRY_INFO!$U$9:$U$1000="T1 (PZQ+ALB/MBD)"), "T1 (PZQ+ALB/MBD)", " ")</f>
        <v>T1 (PZQ+ALB/MBD)</v>
      </c>
      <c r="E618" s="289" t="s">
        <v>1192</v>
      </c>
      <c r="F618" s="109"/>
      <c r="G618" s="56"/>
      <c r="H618" s="288">
        <v>9982</v>
      </c>
      <c r="I618" s="288">
        <v>9982</v>
      </c>
      <c r="J618" s="56"/>
      <c r="K618" s="11">
        <f t="shared" si="55"/>
        <v>9982</v>
      </c>
      <c r="L618" s="56"/>
      <c r="M618" s="18">
        <v>8111</v>
      </c>
      <c r="N618" s="59"/>
      <c r="O618" s="14">
        <f t="shared" si="56"/>
        <v>8111</v>
      </c>
      <c r="P618" s="275" t="str">
        <f t="shared" si="57"/>
        <v xml:space="preserve"> </v>
      </c>
      <c r="Q618" s="293">
        <f t="shared" si="58"/>
        <v>81.256261270286515</v>
      </c>
      <c r="R618" s="275" t="str">
        <f t="shared" si="59"/>
        <v xml:space="preserve"> </v>
      </c>
      <c r="S618" s="293">
        <f t="shared" si="60"/>
        <v>81.256261270286515</v>
      </c>
    </row>
    <row r="619" spans="1:19" x14ac:dyDescent="0.2">
      <c r="A619" s="10" t="str">
        <f>IF(COUNTRY_INFO!A619=0," ",COUNTRY_INFO!A619)</f>
        <v>Ethiopia</v>
      </c>
      <c r="B619" s="10" t="str">
        <f>IF(COUNTRY_INFO!B619=0," ",COUNTRY_INFO!B619)</f>
        <v>SNNPR Dawro</v>
      </c>
      <c r="C619" s="10" t="str">
        <f>IF(COUNTRY_INFO!C619=0," ",COUNTRY_INFO!C619)</f>
        <v>Isara</v>
      </c>
      <c r="D619" s="11" t="str">
        <f>IF(OR(COUNTRY_INFO!$T$9:$T$1000="T1 (PZQ+ALB/MBD)",COUNTRY_INFO!$U$9:$U$1000="T1 (PZQ+ALB/MBD)"), "T1 (PZQ+ALB/MBD)", " ")</f>
        <v xml:space="preserve"> </v>
      </c>
      <c r="E619" s="289"/>
      <c r="F619" s="109"/>
      <c r="G619" s="56"/>
      <c r="H619" s="288"/>
      <c r="I619" s="288"/>
      <c r="J619" s="56"/>
      <c r="K619" s="11">
        <f t="shared" si="55"/>
        <v>0</v>
      </c>
      <c r="L619" s="56"/>
      <c r="M619" s="18"/>
      <c r="N619" s="59"/>
      <c r="O619" s="14">
        <f t="shared" si="56"/>
        <v>0</v>
      </c>
      <c r="P619" s="275" t="str">
        <f t="shared" si="57"/>
        <v xml:space="preserve"> </v>
      </c>
      <c r="Q619" s="230" t="str">
        <f t="shared" si="58"/>
        <v xml:space="preserve"> </v>
      </c>
      <c r="R619" s="275" t="str">
        <f t="shared" si="59"/>
        <v xml:space="preserve"> </v>
      </c>
      <c r="S619" s="230" t="str">
        <f t="shared" si="60"/>
        <v xml:space="preserve"> </v>
      </c>
    </row>
    <row r="620" spans="1:19" x14ac:dyDescent="0.2">
      <c r="A620" s="10" t="str">
        <f>IF(COUNTRY_INFO!A620=0," ",COUNTRY_INFO!A620)</f>
        <v>Ethiopia</v>
      </c>
      <c r="B620" s="10" t="str">
        <f>IF(COUNTRY_INFO!B620=0," ",COUNTRY_INFO!B620)</f>
        <v>SNNPR Dawro</v>
      </c>
      <c r="C620" s="10" t="str">
        <f>IF(COUNTRY_INFO!C620=0," ",COUNTRY_INFO!C620)</f>
        <v>Loma</v>
      </c>
      <c r="D620" s="11" t="str">
        <f>IF(OR(COUNTRY_INFO!$T$9:$T$1000="T1 (PZQ+ALB/MBD)",COUNTRY_INFO!$U$9:$U$1000="T1 (PZQ+ALB/MBD)"), "T1 (PZQ+ALB/MBD)", " ")</f>
        <v xml:space="preserve"> </v>
      </c>
      <c r="E620" s="289"/>
      <c r="F620" s="109"/>
      <c r="G620" s="56"/>
      <c r="H620" s="288"/>
      <c r="I620" s="288"/>
      <c r="J620" s="56"/>
      <c r="K620" s="11">
        <f t="shared" si="55"/>
        <v>0</v>
      </c>
      <c r="L620" s="56"/>
      <c r="M620" s="18"/>
      <c r="N620" s="59"/>
      <c r="O620" s="14">
        <f t="shared" si="56"/>
        <v>0</v>
      </c>
      <c r="P620" s="275" t="str">
        <f t="shared" si="57"/>
        <v xml:space="preserve"> </v>
      </c>
      <c r="Q620" s="230" t="str">
        <f t="shared" si="58"/>
        <v xml:space="preserve"> </v>
      </c>
      <c r="R620" s="275" t="str">
        <f t="shared" si="59"/>
        <v xml:space="preserve"> </v>
      </c>
      <c r="S620" s="230" t="str">
        <f t="shared" si="60"/>
        <v xml:space="preserve"> </v>
      </c>
    </row>
    <row r="621" spans="1:19" x14ac:dyDescent="0.2">
      <c r="A621" s="10" t="str">
        <f>IF(COUNTRY_INFO!A621=0," ",COUNTRY_INFO!A621)</f>
        <v>Ethiopia</v>
      </c>
      <c r="B621" s="10" t="str">
        <f>IF(COUNTRY_INFO!B621=0," ",COUNTRY_INFO!B621)</f>
        <v>SNNPR Dawro</v>
      </c>
      <c r="C621" s="10" t="str">
        <f>IF(COUNTRY_INFO!C621=0," ",COUNTRY_INFO!C621)</f>
        <v>Mareka</v>
      </c>
      <c r="D621" s="11" t="str">
        <f>IF(OR(COUNTRY_INFO!$T$9:$T$1000="T1 (PZQ+ALB/MBD)",COUNTRY_INFO!$U$9:$U$1000="T1 (PZQ+ALB/MBD)"), "T1 (PZQ+ALB/MBD)", " ")</f>
        <v xml:space="preserve"> </v>
      </c>
      <c r="E621" s="289"/>
      <c r="F621" s="109"/>
      <c r="G621" s="56"/>
      <c r="H621" s="288"/>
      <c r="I621" s="288"/>
      <c r="J621" s="56"/>
      <c r="K621" s="11">
        <f t="shared" si="55"/>
        <v>0</v>
      </c>
      <c r="L621" s="56"/>
      <c r="M621" s="18"/>
      <c r="N621" s="59"/>
      <c r="O621" s="14">
        <f t="shared" si="56"/>
        <v>0</v>
      </c>
      <c r="P621" s="275" t="str">
        <f t="shared" si="57"/>
        <v xml:space="preserve"> </v>
      </c>
      <c r="Q621" s="230" t="str">
        <f t="shared" si="58"/>
        <v xml:space="preserve"> </v>
      </c>
      <c r="R621" s="275" t="str">
        <f t="shared" si="59"/>
        <v xml:space="preserve"> </v>
      </c>
      <c r="S621" s="230" t="str">
        <f t="shared" si="60"/>
        <v xml:space="preserve"> </v>
      </c>
    </row>
    <row r="622" spans="1:19" x14ac:dyDescent="0.2">
      <c r="A622" s="10" t="str">
        <f>IF(COUNTRY_INFO!A622=0," ",COUNTRY_INFO!A622)</f>
        <v>Ethiopia</v>
      </c>
      <c r="B622" s="10" t="str">
        <f>IF(COUNTRY_INFO!B622=0," ",COUNTRY_INFO!B622)</f>
        <v>SNNPR Dawro</v>
      </c>
      <c r="C622" s="10" t="str">
        <f>IF(COUNTRY_INFO!C622=0," ",COUNTRY_INFO!C622)</f>
        <v>Terch Town</v>
      </c>
      <c r="D622" s="11" t="str">
        <f>IF(OR(COUNTRY_INFO!$T$9:$T$1000="T1 (PZQ+ALB/MBD)",COUNTRY_INFO!$U$9:$U$1000="T1 (PZQ+ALB/MBD)"), "T1 (PZQ+ALB/MBD)", " ")</f>
        <v>T1 (PZQ+ALB/MBD)</v>
      </c>
      <c r="E622" s="289" t="s">
        <v>1192</v>
      </c>
      <c r="F622" s="300">
        <f>'T2'!E622</f>
        <v>0</v>
      </c>
      <c r="G622" s="56"/>
      <c r="H622" s="288">
        <v>4322</v>
      </c>
      <c r="I622" s="288">
        <v>4322</v>
      </c>
      <c r="J622" s="56"/>
      <c r="K622" s="11">
        <f t="shared" si="55"/>
        <v>4322</v>
      </c>
      <c r="L622" s="56"/>
      <c r="M622" s="18">
        <v>3523</v>
      </c>
      <c r="N622" s="59"/>
      <c r="O622" s="14">
        <f t="shared" si="56"/>
        <v>3523</v>
      </c>
      <c r="P622" s="275" t="str">
        <f t="shared" si="57"/>
        <v xml:space="preserve"> </v>
      </c>
      <c r="Q622" s="293">
        <f t="shared" si="58"/>
        <v>81.513188338732064</v>
      </c>
      <c r="R622" s="275" t="str">
        <f t="shared" si="59"/>
        <v xml:space="preserve"> </v>
      </c>
      <c r="S622" s="293">
        <f t="shared" si="60"/>
        <v>81.513188338732064</v>
      </c>
    </row>
    <row r="623" spans="1:19" x14ac:dyDescent="0.2">
      <c r="A623" s="10" t="str">
        <f>IF(COUNTRY_INFO!A623=0," ",COUNTRY_INFO!A623)</f>
        <v>Ethiopia</v>
      </c>
      <c r="B623" s="10" t="str">
        <f>IF(COUNTRY_INFO!B623=0," ",COUNTRY_INFO!B623)</f>
        <v>SNNPR Dawro</v>
      </c>
      <c r="C623" s="10" t="str">
        <f>IF(COUNTRY_INFO!C623=0," ",COUNTRY_INFO!C623)</f>
        <v>Tocha</v>
      </c>
      <c r="D623" s="11" t="str">
        <f>IF(OR(COUNTRY_INFO!$T$9:$T$1000="T1 (PZQ+ALB/MBD)",COUNTRY_INFO!$U$9:$U$1000="T1 (PZQ+ALB/MBD)"), "T1 (PZQ+ALB/MBD)", " ")</f>
        <v xml:space="preserve"> </v>
      </c>
      <c r="E623" s="289"/>
      <c r="F623" s="109"/>
      <c r="G623" s="56"/>
      <c r="H623" s="288"/>
      <c r="I623" s="288"/>
      <c r="J623" s="56"/>
      <c r="K623" s="11">
        <f t="shared" si="55"/>
        <v>0</v>
      </c>
      <c r="L623" s="56"/>
      <c r="M623" s="18"/>
      <c r="N623" s="59"/>
      <c r="O623" s="14">
        <f t="shared" si="56"/>
        <v>0</v>
      </c>
      <c r="P623" s="275" t="str">
        <f t="shared" si="57"/>
        <v xml:space="preserve"> </v>
      </c>
      <c r="Q623" s="230" t="str">
        <f t="shared" si="58"/>
        <v xml:space="preserve"> </v>
      </c>
      <c r="R623" s="275" t="str">
        <f t="shared" si="59"/>
        <v xml:space="preserve"> </v>
      </c>
      <c r="S623" s="230" t="str">
        <f t="shared" si="60"/>
        <v xml:space="preserve"> </v>
      </c>
    </row>
    <row r="624" spans="1:19" x14ac:dyDescent="0.2">
      <c r="A624" s="10" t="str">
        <f>IF(COUNTRY_INFO!A624=0," ",COUNTRY_INFO!A624)</f>
        <v>Ethiopia</v>
      </c>
      <c r="B624" s="10" t="str">
        <f>IF(COUNTRY_INFO!B624=0," ",COUNTRY_INFO!B624)</f>
        <v>SNNPR East Gurage</v>
      </c>
      <c r="C624" s="10" t="str">
        <f>IF(COUNTRY_INFO!C624=0," ",COUNTRY_INFO!C624)</f>
        <v>Mareko</v>
      </c>
      <c r="D624" s="11" t="str">
        <f>IF(OR(COUNTRY_INFO!$T$9:$T$1000="T1 (PZQ+ALB/MBD)",COUNTRY_INFO!$U$9:$U$1000="T1 (PZQ+ALB/MBD)"), "T1 (PZQ+ALB/MBD)", " ")</f>
        <v xml:space="preserve"> </v>
      </c>
      <c r="E624" s="289"/>
      <c r="F624" s="109"/>
      <c r="G624" s="56"/>
      <c r="H624" s="288"/>
      <c r="I624" s="288"/>
      <c r="J624" s="56"/>
      <c r="K624" s="11">
        <f t="shared" si="55"/>
        <v>0</v>
      </c>
      <c r="L624" s="56"/>
      <c r="M624" s="18"/>
      <c r="N624" s="59"/>
      <c r="O624" s="14">
        <f t="shared" si="56"/>
        <v>0</v>
      </c>
      <c r="P624" s="275" t="str">
        <f t="shared" si="57"/>
        <v xml:space="preserve"> </v>
      </c>
      <c r="Q624" s="230" t="str">
        <f t="shared" si="58"/>
        <v xml:space="preserve"> </v>
      </c>
      <c r="R624" s="275" t="str">
        <f t="shared" si="59"/>
        <v xml:space="preserve"> </v>
      </c>
      <c r="S624" s="230" t="str">
        <f t="shared" si="60"/>
        <v xml:space="preserve"> </v>
      </c>
    </row>
    <row r="625" spans="1:19" x14ac:dyDescent="0.2">
      <c r="A625" s="10" t="str">
        <f>IF(COUNTRY_INFO!A625=0," ",COUNTRY_INFO!A625)</f>
        <v>Ethiopia</v>
      </c>
      <c r="B625" s="10" t="str">
        <f>IF(COUNTRY_INFO!B625=0," ",COUNTRY_INFO!B625)</f>
        <v>SNNPR East Gurage</v>
      </c>
      <c r="C625" s="10" t="str">
        <f>IF(COUNTRY_INFO!C625=0," ",COUNTRY_INFO!C625)</f>
        <v>Meskan</v>
      </c>
      <c r="D625" s="11" t="str">
        <f>IF(OR(COUNTRY_INFO!$T$9:$T$1000="T1 (PZQ+ALB/MBD)",COUNTRY_INFO!$U$9:$U$1000="T1 (PZQ+ALB/MBD)"), "T1 (PZQ+ALB/MBD)", " ")</f>
        <v xml:space="preserve"> </v>
      </c>
      <c r="E625" s="289"/>
      <c r="F625" s="109"/>
      <c r="G625" s="56"/>
      <c r="H625" s="288"/>
      <c r="I625" s="288"/>
      <c r="J625" s="56"/>
      <c r="K625" s="11">
        <f t="shared" si="55"/>
        <v>0</v>
      </c>
      <c r="L625" s="56"/>
      <c r="M625" s="18"/>
      <c r="N625" s="59"/>
      <c r="O625" s="14">
        <f t="shared" si="56"/>
        <v>0</v>
      </c>
      <c r="P625" s="275" t="str">
        <f t="shared" si="57"/>
        <v xml:space="preserve"> </v>
      </c>
      <c r="Q625" s="230" t="str">
        <f t="shared" si="58"/>
        <v xml:space="preserve"> </v>
      </c>
      <c r="R625" s="275" t="str">
        <f t="shared" si="59"/>
        <v xml:space="preserve"> </v>
      </c>
      <c r="S625" s="230" t="str">
        <f t="shared" si="60"/>
        <v xml:space="preserve"> </v>
      </c>
    </row>
    <row r="626" spans="1:19" x14ac:dyDescent="0.2">
      <c r="A626" s="10" t="str">
        <f>IF(COUNTRY_INFO!A626=0," ",COUNTRY_INFO!A626)</f>
        <v>Ethiopia</v>
      </c>
      <c r="B626" s="10" t="str">
        <f>IF(COUNTRY_INFO!B626=0," ",COUNTRY_INFO!B626)</f>
        <v>SNNPR East Gurage</v>
      </c>
      <c r="C626" s="10" t="str">
        <f>IF(COUNTRY_INFO!C626=0," ",COUNTRY_INFO!C626)</f>
        <v>Sodo</v>
      </c>
      <c r="D626" s="11" t="str">
        <f>IF(OR(COUNTRY_INFO!$T$9:$T$1000="T1 (PZQ+ALB/MBD)",COUNTRY_INFO!$U$9:$U$1000="T1 (PZQ+ALB/MBD)"), "T1 (PZQ+ALB/MBD)", " ")</f>
        <v xml:space="preserve"> </v>
      </c>
      <c r="E626" s="289"/>
      <c r="F626" s="109"/>
      <c r="G626" s="56"/>
      <c r="H626" s="288"/>
      <c r="I626" s="288"/>
      <c r="J626" s="56"/>
      <c r="K626" s="11">
        <f t="shared" si="55"/>
        <v>0</v>
      </c>
      <c r="L626" s="56"/>
      <c r="M626" s="18"/>
      <c r="N626" s="59"/>
      <c r="O626" s="14">
        <f t="shared" si="56"/>
        <v>0</v>
      </c>
      <c r="P626" s="275" t="str">
        <f t="shared" si="57"/>
        <v xml:space="preserve"> </v>
      </c>
      <c r="Q626" s="230" t="str">
        <f t="shared" si="58"/>
        <v xml:space="preserve"> </v>
      </c>
      <c r="R626" s="275" t="str">
        <f t="shared" si="59"/>
        <v xml:space="preserve"> </v>
      </c>
      <c r="S626" s="230" t="str">
        <f t="shared" si="60"/>
        <v xml:space="preserve"> </v>
      </c>
    </row>
    <row r="627" spans="1:19" x14ac:dyDescent="0.2">
      <c r="A627" s="10" t="str">
        <f>IF(COUNTRY_INFO!A627=0," ",COUNTRY_INFO!A627)</f>
        <v>Ethiopia</v>
      </c>
      <c r="B627" s="10" t="str">
        <f>IF(COUNTRY_INFO!B627=0," ",COUNTRY_INFO!B627)</f>
        <v>SNNPR Gamo Gofa</v>
      </c>
      <c r="C627" s="10" t="str">
        <f>IF(COUNTRY_INFO!C627=0," ",COUNTRY_INFO!C627)</f>
        <v>Arbaminch Town</v>
      </c>
      <c r="D627" s="11" t="str">
        <f>IF(OR(COUNTRY_INFO!$T$9:$T$1000="T1 (PZQ+ALB/MBD)",COUNTRY_INFO!$U$9:$U$1000="T1 (PZQ+ALB/MBD)"), "T1 (PZQ+ALB/MBD)", " ")</f>
        <v xml:space="preserve"> </v>
      </c>
      <c r="E627" s="289"/>
      <c r="F627" s="109"/>
      <c r="G627" s="56"/>
      <c r="H627" s="288"/>
      <c r="I627" s="288"/>
      <c r="J627" s="56"/>
      <c r="K627" s="11">
        <f t="shared" si="55"/>
        <v>0</v>
      </c>
      <c r="L627" s="56"/>
      <c r="M627" s="18"/>
      <c r="N627" s="59"/>
      <c r="O627" s="14">
        <f t="shared" si="56"/>
        <v>0</v>
      </c>
      <c r="P627" s="275" t="str">
        <f t="shared" si="57"/>
        <v xml:space="preserve"> </v>
      </c>
      <c r="Q627" s="230" t="str">
        <f t="shared" si="58"/>
        <v xml:space="preserve"> </v>
      </c>
      <c r="R627" s="275" t="str">
        <f t="shared" si="59"/>
        <v xml:space="preserve"> </v>
      </c>
      <c r="S627" s="230" t="str">
        <f t="shared" si="60"/>
        <v xml:space="preserve"> </v>
      </c>
    </row>
    <row r="628" spans="1:19" x14ac:dyDescent="0.2">
      <c r="A628" s="10" t="str">
        <f>IF(COUNTRY_INFO!A628=0," ",COUNTRY_INFO!A628)</f>
        <v>Ethiopia</v>
      </c>
      <c r="B628" s="10" t="str">
        <f>IF(COUNTRY_INFO!B628=0," ",COUNTRY_INFO!B628)</f>
        <v>SNNPR Gamo Gofa</v>
      </c>
      <c r="C628" s="10" t="str">
        <f>IF(COUNTRY_INFO!C628=0," ",COUNTRY_INFO!C628)</f>
        <v>Arbaminch zuria</v>
      </c>
      <c r="D628" s="11" t="str">
        <f>IF(OR(COUNTRY_INFO!$T$9:$T$1000="T1 (PZQ+ALB/MBD)",COUNTRY_INFO!$U$9:$U$1000="T1 (PZQ+ALB/MBD)"), "T1 (PZQ+ALB/MBD)", " ")</f>
        <v xml:space="preserve"> </v>
      </c>
      <c r="E628" s="289"/>
      <c r="F628" s="109"/>
      <c r="G628" s="56"/>
      <c r="H628" s="288"/>
      <c r="I628" s="288"/>
      <c r="J628" s="56"/>
      <c r="K628" s="11">
        <f t="shared" si="55"/>
        <v>0</v>
      </c>
      <c r="L628" s="56"/>
      <c r="M628" s="18"/>
      <c r="N628" s="59"/>
      <c r="O628" s="14">
        <f t="shared" si="56"/>
        <v>0</v>
      </c>
      <c r="P628" s="275" t="str">
        <f t="shared" si="57"/>
        <v xml:space="preserve"> </v>
      </c>
      <c r="Q628" s="230" t="str">
        <f t="shared" si="58"/>
        <v xml:space="preserve"> </v>
      </c>
      <c r="R628" s="275" t="str">
        <f t="shared" si="59"/>
        <v xml:space="preserve"> </v>
      </c>
      <c r="S628" s="230" t="str">
        <f t="shared" si="60"/>
        <v xml:space="preserve"> </v>
      </c>
    </row>
    <row r="629" spans="1:19" x14ac:dyDescent="0.2">
      <c r="A629" s="10" t="str">
        <f>IF(COUNTRY_INFO!A629=0," ",COUNTRY_INFO!A629)</f>
        <v>Ethiopia</v>
      </c>
      <c r="B629" s="10" t="str">
        <f>IF(COUNTRY_INFO!B629=0," ",COUNTRY_INFO!B629)</f>
        <v>SNNPR Gamo Gofa</v>
      </c>
      <c r="C629" s="10" t="str">
        <f>IF(COUNTRY_INFO!C629=0," ",COUNTRY_INFO!C629)</f>
        <v>Bonkie</v>
      </c>
      <c r="D629" s="11" t="str">
        <f>IF(OR(COUNTRY_INFO!$T$9:$T$1000="T1 (PZQ+ALB/MBD)",COUNTRY_INFO!$U$9:$U$1000="T1 (PZQ+ALB/MBD)"), "T1 (PZQ+ALB/MBD)", " ")</f>
        <v xml:space="preserve"> </v>
      </c>
      <c r="E629" s="289"/>
      <c r="F629" s="109"/>
      <c r="G629" s="56"/>
      <c r="H629" s="288"/>
      <c r="I629" s="288"/>
      <c r="J629" s="56"/>
      <c r="K629" s="11">
        <f t="shared" si="55"/>
        <v>0</v>
      </c>
      <c r="L629" s="56"/>
      <c r="M629" s="18"/>
      <c r="N629" s="59"/>
      <c r="O629" s="14">
        <f t="shared" si="56"/>
        <v>0</v>
      </c>
      <c r="P629" s="275" t="str">
        <f t="shared" si="57"/>
        <v xml:space="preserve"> </v>
      </c>
      <c r="Q629" s="230" t="str">
        <f t="shared" si="58"/>
        <v xml:space="preserve"> </v>
      </c>
      <c r="R629" s="275" t="str">
        <f t="shared" si="59"/>
        <v xml:space="preserve"> </v>
      </c>
      <c r="S629" s="230" t="str">
        <f t="shared" si="60"/>
        <v xml:space="preserve"> </v>
      </c>
    </row>
    <row r="630" spans="1:19" x14ac:dyDescent="0.2">
      <c r="A630" s="10" t="str">
        <f>IF(COUNTRY_INFO!A630=0," ",COUNTRY_INFO!A630)</f>
        <v>Ethiopia</v>
      </c>
      <c r="B630" s="10" t="str">
        <f>IF(COUNTRY_INFO!B630=0," ",COUNTRY_INFO!B630)</f>
        <v>SNNPR Gamo Gofa</v>
      </c>
      <c r="C630" s="10" t="str">
        <f>IF(COUNTRY_INFO!C630=0," ",COUNTRY_INFO!C630)</f>
        <v>Boreda</v>
      </c>
      <c r="D630" s="11" t="str">
        <f>IF(OR(COUNTRY_INFO!$T$9:$T$1000="T1 (PZQ+ALB/MBD)",COUNTRY_INFO!$U$9:$U$1000="T1 (PZQ+ALB/MBD)"), "T1 (PZQ+ALB/MBD)", " ")</f>
        <v xml:space="preserve"> </v>
      </c>
      <c r="E630" s="289"/>
      <c r="F630" s="109"/>
      <c r="G630" s="56"/>
      <c r="H630" s="288"/>
      <c r="I630" s="288"/>
      <c r="J630" s="56"/>
      <c r="K630" s="11">
        <f t="shared" si="55"/>
        <v>0</v>
      </c>
      <c r="L630" s="56"/>
      <c r="M630" s="18"/>
      <c r="N630" s="59"/>
      <c r="O630" s="14">
        <f t="shared" si="56"/>
        <v>0</v>
      </c>
      <c r="P630" s="275" t="str">
        <f t="shared" si="57"/>
        <v xml:space="preserve"> </v>
      </c>
      <c r="Q630" s="230" t="str">
        <f t="shared" si="58"/>
        <v xml:space="preserve"> </v>
      </c>
      <c r="R630" s="275" t="str">
        <f t="shared" si="59"/>
        <v xml:space="preserve"> </v>
      </c>
      <c r="S630" s="230" t="str">
        <f t="shared" si="60"/>
        <v xml:space="preserve"> </v>
      </c>
    </row>
    <row r="631" spans="1:19" x14ac:dyDescent="0.2">
      <c r="A631" s="10" t="str">
        <f>IF(COUNTRY_INFO!A631=0," ",COUNTRY_INFO!A631)</f>
        <v>Ethiopia</v>
      </c>
      <c r="B631" s="10" t="str">
        <f>IF(COUNTRY_INFO!B631=0," ",COUNTRY_INFO!B631)</f>
        <v>SNNPR Gamo Gofa</v>
      </c>
      <c r="C631" s="10" t="str">
        <f>IF(COUNTRY_INFO!C631=0," ",COUNTRY_INFO!C631)</f>
        <v>Chencha</v>
      </c>
      <c r="D631" s="11" t="str">
        <f>IF(OR(COUNTRY_INFO!$T$9:$T$1000="T1 (PZQ+ALB/MBD)",COUNTRY_INFO!$U$9:$U$1000="T1 (PZQ+ALB/MBD)"), "T1 (PZQ+ALB/MBD)", " ")</f>
        <v xml:space="preserve"> </v>
      </c>
      <c r="E631" s="289"/>
      <c r="F631" s="109"/>
      <c r="G631" s="56"/>
      <c r="H631" s="288"/>
      <c r="I631" s="288"/>
      <c r="J631" s="56"/>
      <c r="K631" s="11">
        <f t="shared" si="55"/>
        <v>0</v>
      </c>
      <c r="L631" s="56"/>
      <c r="M631" s="18"/>
      <c r="N631" s="59"/>
      <c r="O631" s="14">
        <f t="shared" si="56"/>
        <v>0</v>
      </c>
      <c r="P631" s="275" t="str">
        <f t="shared" si="57"/>
        <v xml:space="preserve"> </v>
      </c>
      <c r="Q631" s="230" t="str">
        <f t="shared" si="58"/>
        <v xml:space="preserve"> </v>
      </c>
      <c r="R631" s="275" t="str">
        <f t="shared" si="59"/>
        <v xml:space="preserve"> </v>
      </c>
      <c r="S631" s="230" t="str">
        <f t="shared" si="60"/>
        <v xml:space="preserve"> </v>
      </c>
    </row>
    <row r="632" spans="1:19" x14ac:dyDescent="0.2">
      <c r="A632" s="10" t="str">
        <f>IF(COUNTRY_INFO!A632=0," ",COUNTRY_INFO!A632)</f>
        <v>Ethiopia</v>
      </c>
      <c r="B632" s="10" t="str">
        <f>IF(COUNTRY_INFO!B632=0," ",COUNTRY_INFO!B632)</f>
        <v>SNNPR Gamo Gofa</v>
      </c>
      <c r="C632" s="10" t="str">
        <f>IF(COUNTRY_INFO!C632=0," ",COUNTRY_INFO!C632)</f>
        <v>Daramalo</v>
      </c>
      <c r="D632" s="11" t="str">
        <f>IF(OR(COUNTRY_INFO!$T$9:$T$1000="T1 (PZQ+ALB/MBD)",COUNTRY_INFO!$U$9:$U$1000="T1 (PZQ+ALB/MBD)"), "T1 (PZQ+ALB/MBD)", " ")</f>
        <v xml:space="preserve"> </v>
      </c>
      <c r="E632" s="289"/>
      <c r="F632" s="109"/>
      <c r="G632" s="56"/>
      <c r="H632" s="288"/>
      <c r="I632" s="288"/>
      <c r="J632" s="56"/>
      <c r="K632" s="11">
        <f t="shared" si="55"/>
        <v>0</v>
      </c>
      <c r="L632" s="56"/>
      <c r="M632" s="18"/>
      <c r="N632" s="59"/>
      <c r="O632" s="14">
        <f t="shared" si="56"/>
        <v>0</v>
      </c>
      <c r="P632" s="275" t="str">
        <f t="shared" si="57"/>
        <v xml:space="preserve"> </v>
      </c>
      <c r="Q632" s="230" t="str">
        <f t="shared" si="58"/>
        <v xml:space="preserve"> </v>
      </c>
      <c r="R632" s="275" t="str">
        <f t="shared" si="59"/>
        <v xml:space="preserve"> </v>
      </c>
      <c r="S632" s="230" t="str">
        <f t="shared" si="60"/>
        <v xml:space="preserve"> </v>
      </c>
    </row>
    <row r="633" spans="1:19" x14ac:dyDescent="0.2">
      <c r="A633" s="10" t="str">
        <f>IF(COUNTRY_INFO!A633=0," ",COUNTRY_INFO!A633)</f>
        <v>Ethiopia</v>
      </c>
      <c r="B633" s="10" t="str">
        <f>IF(COUNTRY_INFO!B633=0," ",COUNTRY_INFO!B633)</f>
        <v>SNNPR Gamo Gofa</v>
      </c>
      <c r="C633" s="10" t="str">
        <f>IF(COUNTRY_INFO!C633=0," ",COUNTRY_INFO!C633)</f>
        <v>Demba Gofa</v>
      </c>
      <c r="D633" s="11" t="str">
        <f>IF(OR(COUNTRY_INFO!$T$9:$T$1000="T1 (PZQ+ALB/MBD)",COUNTRY_INFO!$U$9:$U$1000="T1 (PZQ+ALB/MBD)"), "T1 (PZQ+ALB/MBD)", " ")</f>
        <v xml:space="preserve"> </v>
      </c>
      <c r="E633" s="289"/>
      <c r="F633" s="109"/>
      <c r="G633" s="56"/>
      <c r="H633" s="288"/>
      <c r="I633" s="288"/>
      <c r="J633" s="56"/>
      <c r="K633" s="11">
        <f t="shared" si="55"/>
        <v>0</v>
      </c>
      <c r="L633" s="56"/>
      <c r="M633" s="18"/>
      <c r="N633" s="59"/>
      <c r="O633" s="14">
        <f t="shared" si="56"/>
        <v>0</v>
      </c>
      <c r="P633" s="275" t="str">
        <f t="shared" si="57"/>
        <v xml:space="preserve"> </v>
      </c>
      <c r="Q633" s="230" t="str">
        <f t="shared" si="58"/>
        <v xml:space="preserve"> </v>
      </c>
      <c r="R633" s="275" t="str">
        <f t="shared" si="59"/>
        <v xml:space="preserve"> </v>
      </c>
      <c r="S633" s="230" t="str">
        <f t="shared" si="60"/>
        <v xml:space="preserve"> </v>
      </c>
    </row>
    <row r="634" spans="1:19" x14ac:dyDescent="0.2">
      <c r="A634" s="10" t="str">
        <f>IF(COUNTRY_INFO!A634=0," ",COUNTRY_INFO!A634)</f>
        <v>Ethiopia</v>
      </c>
      <c r="B634" s="10" t="str">
        <f>IF(COUNTRY_INFO!B634=0," ",COUNTRY_INFO!B634)</f>
        <v>SNNPR Gamo Gofa</v>
      </c>
      <c r="C634" s="10" t="str">
        <f>IF(COUNTRY_INFO!C634=0," ",COUNTRY_INFO!C634)</f>
        <v>Dita</v>
      </c>
      <c r="D634" s="11" t="str">
        <f>IF(OR(COUNTRY_INFO!$T$9:$T$1000="T1 (PZQ+ALB/MBD)",COUNTRY_INFO!$U$9:$U$1000="T1 (PZQ+ALB/MBD)"), "T1 (PZQ+ALB/MBD)", " ")</f>
        <v xml:space="preserve"> </v>
      </c>
      <c r="E634" s="289"/>
      <c r="F634" s="109"/>
      <c r="G634" s="56"/>
      <c r="H634" s="288"/>
      <c r="I634" s="288"/>
      <c r="J634" s="56"/>
      <c r="K634" s="11">
        <f t="shared" si="55"/>
        <v>0</v>
      </c>
      <c r="L634" s="56"/>
      <c r="M634" s="18"/>
      <c r="N634" s="59"/>
      <c r="O634" s="14">
        <f t="shared" si="56"/>
        <v>0</v>
      </c>
      <c r="P634" s="275" t="str">
        <f t="shared" si="57"/>
        <v xml:space="preserve"> </v>
      </c>
      <c r="Q634" s="230" t="str">
        <f t="shared" si="58"/>
        <v xml:space="preserve"> </v>
      </c>
      <c r="R634" s="275" t="str">
        <f t="shared" si="59"/>
        <v xml:space="preserve"> </v>
      </c>
      <c r="S634" s="230" t="str">
        <f t="shared" si="60"/>
        <v xml:space="preserve"> </v>
      </c>
    </row>
    <row r="635" spans="1:19" x14ac:dyDescent="0.2">
      <c r="A635" s="10" t="str">
        <f>IF(COUNTRY_INFO!A635=0," ",COUNTRY_INFO!A635)</f>
        <v>Ethiopia</v>
      </c>
      <c r="B635" s="10" t="str">
        <f>IF(COUNTRY_INFO!B635=0," ",COUNTRY_INFO!B635)</f>
        <v>SNNPR Gamo Gofa</v>
      </c>
      <c r="C635" s="10" t="str">
        <f>IF(COUNTRY_INFO!C635=0," ",COUNTRY_INFO!C635)</f>
        <v>Gezie Gofa</v>
      </c>
      <c r="D635" s="11" t="str">
        <f>IF(OR(COUNTRY_INFO!$T$9:$T$1000="T1 (PZQ+ALB/MBD)",COUNTRY_INFO!$U$9:$U$1000="T1 (PZQ+ALB/MBD)"), "T1 (PZQ+ALB/MBD)", " ")</f>
        <v xml:space="preserve"> </v>
      </c>
      <c r="E635" s="289"/>
      <c r="F635" s="109"/>
      <c r="G635" s="56"/>
      <c r="H635" s="288"/>
      <c r="I635" s="288"/>
      <c r="J635" s="56"/>
      <c r="K635" s="11">
        <f t="shared" si="55"/>
        <v>0</v>
      </c>
      <c r="L635" s="56"/>
      <c r="M635" s="18"/>
      <c r="N635" s="59"/>
      <c r="O635" s="14">
        <f t="shared" si="56"/>
        <v>0</v>
      </c>
      <c r="P635" s="275" t="str">
        <f t="shared" si="57"/>
        <v xml:space="preserve"> </v>
      </c>
      <c r="Q635" s="230" t="str">
        <f t="shared" si="58"/>
        <v xml:space="preserve"> </v>
      </c>
      <c r="R635" s="275" t="str">
        <f t="shared" si="59"/>
        <v xml:space="preserve"> </v>
      </c>
      <c r="S635" s="230" t="str">
        <f t="shared" si="60"/>
        <v xml:space="preserve"> </v>
      </c>
    </row>
    <row r="636" spans="1:19" x14ac:dyDescent="0.2">
      <c r="A636" s="10" t="str">
        <f>IF(COUNTRY_INFO!A636=0," ",COUNTRY_INFO!A636)</f>
        <v>Ethiopia</v>
      </c>
      <c r="B636" s="10" t="str">
        <f>IF(COUNTRY_INFO!B636=0," ",COUNTRY_INFO!B636)</f>
        <v>SNNPR Gamo Gofa</v>
      </c>
      <c r="C636" s="10" t="str">
        <f>IF(COUNTRY_INFO!C636=0," ",COUNTRY_INFO!C636)</f>
        <v>Kemba</v>
      </c>
      <c r="D636" s="11" t="str">
        <f>IF(OR(COUNTRY_INFO!$T$9:$T$1000="T1 (PZQ+ALB/MBD)",COUNTRY_INFO!$U$9:$U$1000="T1 (PZQ+ALB/MBD)"), "T1 (PZQ+ALB/MBD)", " ")</f>
        <v xml:space="preserve"> </v>
      </c>
      <c r="E636" s="289"/>
      <c r="F636" s="109"/>
      <c r="G636" s="56"/>
      <c r="H636" s="288"/>
      <c r="I636" s="288"/>
      <c r="J636" s="56"/>
      <c r="K636" s="11">
        <f t="shared" si="55"/>
        <v>0</v>
      </c>
      <c r="L636" s="56"/>
      <c r="M636" s="18"/>
      <c r="N636" s="59"/>
      <c r="O636" s="14">
        <f t="shared" si="56"/>
        <v>0</v>
      </c>
      <c r="P636" s="275" t="str">
        <f t="shared" si="57"/>
        <v xml:space="preserve"> </v>
      </c>
      <c r="Q636" s="230" t="str">
        <f t="shared" si="58"/>
        <v xml:space="preserve"> </v>
      </c>
      <c r="R636" s="275" t="str">
        <f t="shared" si="59"/>
        <v xml:space="preserve"> </v>
      </c>
      <c r="S636" s="230" t="str">
        <f t="shared" si="60"/>
        <v xml:space="preserve"> </v>
      </c>
    </row>
    <row r="637" spans="1:19" x14ac:dyDescent="0.2">
      <c r="A637" s="10" t="str">
        <f>IF(COUNTRY_INFO!A637=0," ",COUNTRY_INFO!A637)</f>
        <v>Ethiopia</v>
      </c>
      <c r="B637" s="10" t="str">
        <f>IF(COUNTRY_INFO!B637=0," ",COUNTRY_INFO!B637)</f>
        <v>SNNPR Gamo Gofa</v>
      </c>
      <c r="C637" s="10" t="str">
        <f>IF(COUNTRY_INFO!C637=0," ",COUNTRY_INFO!C637)</f>
        <v>Kucha</v>
      </c>
      <c r="D637" s="11" t="str">
        <f>IF(OR(COUNTRY_INFO!$T$9:$T$1000="T1 (PZQ+ALB/MBD)",COUNTRY_INFO!$U$9:$U$1000="T1 (PZQ+ALB/MBD)"), "T1 (PZQ+ALB/MBD)", " ")</f>
        <v xml:space="preserve"> </v>
      </c>
      <c r="E637" s="289"/>
      <c r="F637" s="109"/>
      <c r="G637" s="56"/>
      <c r="H637" s="288"/>
      <c r="I637" s="288"/>
      <c r="J637" s="56"/>
      <c r="K637" s="11">
        <f t="shared" si="55"/>
        <v>0</v>
      </c>
      <c r="L637" s="56"/>
      <c r="M637" s="18"/>
      <c r="N637" s="59"/>
      <c r="O637" s="14">
        <f t="shared" si="56"/>
        <v>0</v>
      </c>
      <c r="P637" s="275" t="str">
        <f t="shared" si="57"/>
        <v xml:space="preserve"> </v>
      </c>
      <c r="Q637" s="230" t="str">
        <f t="shared" si="58"/>
        <v xml:space="preserve"> </v>
      </c>
      <c r="R637" s="275" t="str">
        <f t="shared" si="59"/>
        <v xml:space="preserve"> </v>
      </c>
      <c r="S637" s="230" t="str">
        <f t="shared" si="60"/>
        <v xml:space="preserve"> </v>
      </c>
    </row>
    <row r="638" spans="1:19" x14ac:dyDescent="0.2">
      <c r="A638" s="10" t="str">
        <f>IF(COUNTRY_INFO!A638=0," ",COUNTRY_INFO!A638)</f>
        <v>Ethiopia</v>
      </c>
      <c r="B638" s="10" t="str">
        <f>IF(COUNTRY_INFO!B638=0," ",COUNTRY_INFO!B638)</f>
        <v>SNNPR Gamo Gofa</v>
      </c>
      <c r="C638" s="10" t="str">
        <f>IF(COUNTRY_INFO!C638=0," ",COUNTRY_INFO!C638)</f>
        <v>Melokoza</v>
      </c>
      <c r="D638" s="11" t="str">
        <f>IF(OR(COUNTRY_INFO!$T$9:$T$1000="T1 (PZQ+ALB/MBD)",COUNTRY_INFO!$U$9:$U$1000="T1 (PZQ+ALB/MBD)"), "T1 (PZQ+ALB/MBD)", " ")</f>
        <v xml:space="preserve"> </v>
      </c>
      <c r="E638" s="289"/>
      <c r="F638" s="109"/>
      <c r="G638" s="56"/>
      <c r="H638" s="288"/>
      <c r="I638" s="288"/>
      <c r="J638" s="56"/>
      <c r="K638" s="11">
        <f t="shared" si="55"/>
        <v>0</v>
      </c>
      <c r="L638" s="56"/>
      <c r="M638" s="18"/>
      <c r="N638" s="59"/>
      <c r="O638" s="14">
        <f t="shared" si="56"/>
        <v>0</v>
      </c>
      <c r="P638" s="275" t="str">
        <f t="shared" si="57"/>
        <v xml:space="preserve"> </v>
      </c>
      <c r="Q638" s="230" t="str">
        <f t="shared" si="58"/>
        <v xml:space="preserve"> </v>
      </c>
      <c r="R638" s="275" t="str">
        <f t="shared" si="59"/>
        <v xml:space="preserve"> </v>
      </c>
      <c r="S638" s="230" t="str">
        <f t="shared" si="60"/>
        <v xml:space="preserve"> </v>
      </c>
    </row>
    <row r="639" spans="1:19" x14ac:dyDescent="0.2">
      <c r="A639" s="10" t="str">
        <f>IF(COUNTRY_INFO!A639=0," ",COUNTRY_INFO!A639)</f>
        <v>Ethiopia</v>
      </c>
      <c r="B639" s="10" t="str">
        <f>IF(COUNTRY_INFO!B639=0," ",COUNTRY_INFO!B639)</f>
        <v>SNNPR Gamo Gofa</v>
      </c>
      <c r="C639" s="10" t="str">
        <f>IF(COUNTRY_INFO!C639=0," ",COUNTRY_INFO!C639)</f>
        <v>Mirab Abaya</v>
      </c>
      <c r="D639" s="11" t="str">
        <f>IF(OR(COUNTRY_INFO!$T$9:$T$1000="T1 (PZQ+ALB/MBD)",COUNTRY_INFO!$U$9:$U$1000="T1 (PZQ+ALB/MBD)"), "T1 (PZQ+ALB/MBD)", " ")</f>
        <v xml:space="preserve"> </v>
      </c>
      <c r="E639" s="289"/>
      <c r="F639" s="109"/>
      <c r="G639" s="56"/>
      <c r="H639" s="288"/>
      <c r="I639" s="288"/>
      <c r="J639" s="56"/>
      <c r="K639" s="11">
        <f t="shared" si="55"/>
        <v>0</v>
      </c>
      <c r="L639" s="56"/>
      <c r="M639" s="18"/>
      <c r="N639" s="59"/>
      <c r="O639" s="14">
        <f t="shared" si="56"/>
        <v>0</v>
      </c>
      <c r="P639" s="275" t="str">
        <f t="shared" si="57"/>
        <v xml:space="preserve"> </v>
      </c>
      <c r="Q639" s="230" t="str">
        <f t="shared" si="58"/>
        <v xml:space="preserve"> </v>
      </c>
      <c r="R639" s="275" t="str">
        <f t="shared" si="59"/>
        <v xml:space="preserve"> </v>
      </c>
      <c r="S639" s="230" t="str">
        <f t="shared" si="60"/>
        <v xml:space="preserve"> </v>
      </c>
    </row>
    <row r="640" spans="1:19" x14ac:dyDescent="0.2">
      <c r="A640" s="10" t="str">
        <f>IF(COUNTRY_INFO!A640=0," ",COUNTRY_INFO!A640)</f>
        <v>Ethiopia</v>
      </c>
      <c r="B640" s="10" t="str">
        <f>IF(COUNTRY_INFO!B640=0," ",COUNTRY_INFO!B640)</f>
        <v>SNNPR Gamo Gofa</v>
      </c>
      <c r="C640" s="10" t="str">
        <f>IF(COUNTRY_INFO!C640=0," ",COUNTRY_INFO!C640)</f>
        <v>O'yida</v>
      </c>
      <c r="D640" s="11" t="str">
        <f>IF(OR(COUNTRY_INFO!$T$9:$T$1000="T1 (PZQ+ALB/MBD)",COUNTRY_INFO!$U$9:$U$1000="T1 (PZQ+ALB/MBD)"), "T1 (PZQ+ALB/MBD)", " ")</f>
        <v xml:space="preserve"> </v>
      </c>
      <c r="E640" s="289"/>
      <c r="F640" s="109"/>
      <c r="G640" s="56"/>
      <c r="H640" s="288"/>
      <c r="I640" s="288"/>
      <c r="J640" s="56"/>
      <c r="K640" s="11">
        <f t="shared" si="55"/>
        <v>0</v>
      </c>
      <c r="L640" s="56"/>
      <c r="M640" s="18"/>
      <c r="N640" s="59"/>
      <c r="O640" s="14">
        <f t="shared" si="56"/>
        <v>0</v>
      </c>
      <c r="P640" s="275" t="str">
        <f t="shared" si="57"/>
        <v xml:space="preserve"> </v>
      </c>
      <c r="Q640" s="230" t="str">
        <f t="shared" si="58"/>
        <v xml:space="preserve"> </v>
      </c>
      <c r="R640" s="275" t="str">
        <f t="shared" si="59"/>
        <v xml:space="preserve"> </v>
      </c>
      <c r="S640" s="230" t="str">
        <f t="shared" si="60"/>
        <v xml:space="preserve"> </v>
      </c>
    </row>
    <row r="641" spans="1:19" x14ac:dyDescent="0.2">
      <c r="A641" s="10" t="str">
        <f>IF(COUNTRY_INFO!A641=0," ",COUNTRY_INFO!A641)</f>
        <v>Ethiopia</v>
      </c>
      <c r="B641" s="10" t="str">
        <f>IF(COUNTRY_INFO!B641=0," ",COUNTRY_INFO!B641)</f>
        <v>SNNPR Gamo Gofa</v>
      </c>
      <c r="C641" s="10" t="str">
        <f>IF(COUNTRY_INFO!C641=0," ",COUNTRY_INFO!C641)</f>
        <v>Sawla Town</v>
      </c>
      <c r="D641" s="11" t="str">
        <f>IF(OR(COUNTRY_INFO!$T$9:$T$1000="T1 (PZQ+ALB/MBD)",COUNTRY_INFO!$U$9:$U$1000="T1 (PZQ+ALB/MBD)"), "T1 (PZQ+ALB/MBD)", " ")</f>
        <v xml:space="preserve"> </v>
      </c>
      <c r="E641" s="289"/>
      <c r="F641" s="109"/>
      <c r="G641" s="56"/>
      <c r="H641" s="288"/>
      <c r="I641" s="288"/>
      <c r="J641" s="56"/>
      <c r="K641" s="11">
        <f t="shared" si="55"/>
        <v>0</v>
      </c>
      <c r="L641" s="56"/>
      <c r="M641" s="18"/>
      <c r="N641" s="59"/>
      <c r="O641" s="14">
        <f t="shared" si="56"/>
        <v>0</v>
      </c>
      <c r="P641" s="275" t="str">
        <f t="shared" si="57"/>
        <v xml:space="preserve"> </v>
      </c>
      <c r="Q641" s="230" t="str">
        <f t="shared" si="58"/>
        <v xml:space="preserve"> </v>
      </c>
      <c r="R641" s="275" t="str">
        <f t="shared" si="59"/>
        <v xml:space="preserve"> </v>
      </c>
      <c r="S641" s="230" t="str">
        <f t="shared" si="60"/>
        <v xml:space="preserve"> </v>
      </c>
    </row>
    <row r="642" spans="1:19" x14ac:dyDescent="0.2">
      <c r="A642" s="10" t="str">
        <f>IF(COUNTRY_INFO!A642=0," ",COUNTRY_INFO!A642)</f>
        <v>Ethiopia</v>
      </c>
      <c r="B642" s="10" t="str">
        <f>IF(COUNTRY_INFO!B642=0," ",COUNTRY_INFO!B642)</f>
        <v>SNNPR Gamo Gofa</v>
      </c>
      <c r="C642" s="10" t="str">
        <f>IF(COUNTRY_INFO!C642=0," ",COUNTRY_INFO!C642)</f>
        <v>Uba Debretsehay</v>
      </c>
      <c r="D642" s="11" t="str">
        <f>IF(OR(COUNTRY_INFO!$T$9:$T$1000="T1 (PZQ+ALB/MBD)",COUNTRY_INFO!$U$9:$U$1000="T1 (PZQ+ALB/MBD)"), "T1 (PZQ+ALB/MBD)", " ")</f>
        <v xml:space="preserve"> </v>
      </c>
      <c r="E642" s="289"/>
      <c r="F642" s="109"/>
      <c r="G642" s="56"/>
      <c r="H642" s="288"/>
      <c r="I642" s="288"/>
      <c r="J642" s="56"/>
      <c r="K642" s="11">
        <f t="shared" si="55"/>
        <v>0</v>
      </c>
      <c r="L642" s="56"/>
      <c r="M642" s="18"/>
      <c r="N642" s="59"/>
      <c r="O642" s="14">
        <f t="shared" si="56"/>
        <v>0</v>
      </c>
      <c r="P642" s="275" t="str">
        <f t="shared" si="57"/>
        <v xml:space="preserve"> </v>
      </c>
      <c r="Q642" s="230" t="str">
        <f t="shared" si="58"/>
        <v xml:space="preserve"> </v>
      </c>
      <c r="R642" s="275" t="str">
        <f t="shared" si="59"/>
        <v xml:space="preserve"> </v>
      </c>
      <c r="S642" s="230" t="str">
        <f t="shared" si="60"/>
        <v xml:space="preserve"> </v>
      </c>
    </row>
    <row r="643" spans="1:19" x14ac:dyDescent="0.2">
      <c r="A643" s="10" t="str">
        <f>IF(COUNTRY_INFO!A643=0," ",COUNTRY_INFO!A643)</f>
        <v>Ethiopia</v>
      </c>
      <c r="B643" s="10" t="str">
        <f>IF(COUNTRY_INFO!B643=0," ",COUNTRY_INFO!B643)</f>
        <v>SNNPR Gamo Gofa</v>
      </c>
      <c r="C643" s="10" t="str">
        <f>IF(COUNTRY_INFO!C643=0," ",COUNTRY_INFO!C643)</f>
        <v>Zala</v>
      </c>
      <c r="D643" s="11" t="str">
        <f>IF(OR(COUNTRY_INFO!$T$9:$T$1000="T1 (PZQ+ALB/MBD)",COUNTRY_INFO!$U$9:$U$1000="T1 (PZQ+ALB/MBD)"), "T1 (PZQ+ALB/MBD)", " ")</f>
        <v xml:space="preserve"> </v>
      </c>
      <c r="E643" s="289"/>
      <c r="F643" s="109"/>
      <c r="G643" s="56"/>
      <c r="H643" s="288"/>
      <c r="I643" s="288"/>
      <c r="J643" s="56"/>
      <c r="K643" s="11">
        <f t="shared" si="55"/>
        <v>0</v>
      </c>
      <c r="L643" s="56"/>
      <c r="M643" s="18"/>
      <c r="N643" s="59"/>
      <c r="O643" s="14">
        <f t="shared" si="56"/>
        <v>0</v>
      </c>
      <c r="P643" s="275" t="str">
        <f t="shared" si="57"/>
        <v xml:space="preserve"> </v>
      </c>
      <c r="Q643" s="230" t="str">
        <f t="shared" si="58"/>
        <v xml:space="preserve"> </v>
      </c>
      <c r="R643" s="275" t="str">
        <f t="shared" si="59"/>
        <v xml:space="preserve"> </v>
      </c>
      <c r="S643" s="230" t="str">
        <f t="shared" si="60"/>
        <v xml:space="preserve"> </v>
      </c>
    </row>
    <row r="644" spans="1:19" x14ac:dyDescent="0.2">
      <c r="A644" s="10" t="str">
        <f>IF(COUNTRY_INFO!A644=0," ",COUNTRY_INFO!A644)</f>
        <v>Ethiopia</v>
      </c>
      <c r="B644" s="10" t="str">
        <f>IF(COUNTRY_INFO!B644=0," ",COUNTRY_INFO!B644)</f>
        <v>SNNPR Gedio</v>
      </c>
      <c r="C644" s="10" t="str">
        <f>IF(COUNTRY_INFO!C644=0," ",COUNTRY_INFO!C644)</f>
        <v>Bule</v>
      </c>
      <c r="D644" s="11" t="str">
        <f>IF(OR(COUNTRY_INFO!$T$9:$T$1000="T1 (PZQ+ALB/MBD)",COUNTRY_INFO!$U$9:$U$1000="T1 (PZQ+ALB/MBD)"), "T1 (PZQ+ALB/MBD)", " ")</f>
        <v xml:space="preserve"> </v>
      </c>
      <c r="E644" s="289"/>
      <c r="F644" s="109"/>
      <c r="G644" s="56"/>
      <c r="H644" s="288"/>
      <c r="I644" s="288"/>
      <c r="J644" s="56"/>
      <c r="K644" s="11">
        <f t="shared" si="55"/>
        <v>0</v>
      </c>
      <c r="L644" s="56"/>
      <c r="M644" s="18"/>
      <c r="N644" s="59"/>
      <c r="O644" s="14">
        <f t="shared" si="56"/>
        <v>0</v>
      </c>
      <c r="P644" s="275" t="str">
        <f t="shared" si="57"/>
        <v xml:space="preserve"> </v>
      </c>
      <c r="Q644" s="230" t="str">
        <f t="shared" si="58"/>
        <v xml:space="preserve"> </v>
      </c>
      <c r="R644" s="275" t="str">
        <f t="shared" si="59"/>
        <v xml:space="preserve"> </v>
      </c>
      <c r="S644" s="230" t="str">
        <f t="shared" si="60"/>
        <v xml:space="preserve"> </v>
      </c>
    </row>
    <row r="645" spans="1:19" x14ac:dyDescent="0.2">
      <c r="A645" s="10" t="str">
        <f>IF(COUNTRY_INFO!A645=0," ",COUNTRY_INFO!A645)</f>
        <v>Ethiopia</v>
      </c>
      <c r="B645" s="10" t="str">
        <f>IF(COUNTRY_INFO!B645=0," ",COUNTRY_INFO!B645)</f>
        <v>SNNPR Gedio</v>
      </c>
      <c r="C645" s="10" t="str">
        <f>IF(COUNTRY_INFO!C645=0," ",COUNTRY_INFO!C645)</f>
        <v>Dilla Town</v>
      </c>
      <c r="D645" s="11" t="str">
        <f>IF(OR(COUNTRY_INFO!$T$9:$T$1000="T1 (PZQ+ALB/MBD)",COUNTRY_INFO!$U$9:$U$1000="T1 (PZQ+ALB/MBD)"), "T1 (PZQ+ALB/MBD)", " ")</f>
        <v xml:space="preserve"> </v>
      </c>
      <c r="E645" s="289"/>
      <c r="F645" s="109"/>
      <c r="G645" s="56"/>
      <c r="H645" s="288"/>
      <c r="I645" s="288"/>
      <c r="J645" s="56"/>
      <c r="K645" s="11">
        <f t="shared" si="55"/>
        <v>0</v>
      </c>
      <c r="L645" s="56"/>
      <c r="M645" s="18"/>
      <c r="N645" s="59"/>
      <c r="O645" s="14">
        <f t="shared" si="56"/>
        <v>0</v>
      </c>
      <c r="P645" s="275" t="str">
        <f t="shared" si="57"/>
        <v xml:space="preserve"> </v>
      </c>
      <c r="Q645" s="230" t="str">
        <f t="shared" si="58"/>
        <v xml:space="preserve"> </v>
      </c>
      <c r="R645" s="275" t="str">
        <f t="shared" si="59"/>
        <v xml:space="preserve"> </v>
      </c>
      <c r="S645" s="230" t="str">
        <f t="shared" si="60"/>
        <v xml:space="preserve"> </v>
      </c>
    </row>
    <row r="646" spans="1:19" x14ac:dyDescent="0.2">
      <c r="A646" s="10" t="str">
        <f>IF(COUNTRY_INFO!A646=0," ",COUNTRY_INFO!A646)</f>
        <v>Ethiopia</v>
      </c>
      <c r="B646" s="10" t="str">
        <f>IF(COUNTRY_INFO!B646=0," ",COUNTRY_INFO!B646)</f>
        <v>SNNPR Gedio</v>
      </c>
      <c r="C646" s="10" t="str">
        <f>IF(COUNTRY_INFO!C646=0," ",COUNTRY_INFO!C646)</f>
        <v>Dilla Zurya</v>
      </c>
      <c r="D646" s="11" t="str">
        <f>IF(OR(COUNTRY_INFO!$T$9:$T$1000="T1 (PZQ+ALB/MBD)",COUNTRY_INFO!$U$9:$U$1000="T1 (PZQ+ALB/MBD)"), "T1 (PZQ+ALB/MBD)", " ")</f>
        <v xml:space="preserve"> </v>
      </c>
      <c r="E646" s="289"/>
      <c r="F646" s="109"/>
      <c r="G646" s="56"/>
      <c r="H646" s="288"/>
      <c r="I646" s="288"/>
      <c r="J646" s="56"/>
      <c r="K646" s="11">
        <f t="shared" si="55"/>
        <v>0</v>
      </c>
      <c r="L646" s="56"/>
      <c r="M646" s="18"/>
      <c r="N646" s="59"/>
      <c r="O646" s="14">
        <f t="shared" si="56"/>
        <v>0</v>
      </c>
      <c r="P646" s="275" t="str">
        <f t="shared" si="57"/>
        <v xml:space="preserve"> </v>
      </c>
      <c r="Q646" s="230" t="str">
        <f t="shared" si="58"/>
        <v xml:space="preserve"> </v>
      </c>
      <c r="R646" s="275" t="str">
        <f t="shared" si="59"/>
        <v xml:space="preserve"> </v>
      </c>
      <c r="S646" s="230" t="str">
        <f t="shared" si="60"/>
        <v xml:space="preserve"> </v>
      </c>
    </row>
    <row r="647" spans="1:19" x14ac:dyDescent="0.2">
      <c r="A647" s="10" t="str">
        <f>IF(COUNTRY_INFO!A647=0," ",COUNTRY_INFO!A647)</f>
        <v>Ethiopia</v>
      </c>
      <c r="B647" s="10" t="str">
        <f>IF(COUNTRY_INFO!B647=0," ",COUNTRY_INFO!B647)</f>
        <v>SNNPR Gedio</v>
      </c>
      <c r="C647" s="10" t="str">
        <f>IF(COUNTRY_INFO!C647=0," ",COUNTRY_INFO!C647)</f>
        <v>Gedeb</v>
      </c>
      <c r="D647" s="11" t="str">
        <f>IF(OR(COUNTRY_INFO!$T$9:$T$1000="T1 (PZQ+ALB/MBD)",COUNTRY_INFO!$U$9:$U$1000="T1 (PZQ+ALB/MBD)"), "T1 (PZQ+ALB/MBD)", " ")</f>
        <v xml:space="preserve"> </v>
      </c>
      <c r="E647" s="289"/>
      <c r="F647" s="109"/>
      <c r="G647" s="56"/>
      <c r="H647" s="288"/>
      <c r="I647" s="288"/>
      <c r="J647" s="56"/>
      <c r="K647" s="11">
        <f t="shared" si="55"/>
        <v>0</v>
      </c>
      <c r="L647" s="56"/>
      <c r="M647" s="18"/>
      <c r="N647" s="59"/>
      <c r="O647" s="14">
        <f t="shared" si="56"/>
        <v>0</v>
      </c>
      <c r="P647" s="275" t="str">
        <f t="shared" si="57"/>
        <v xml:space="preserve"> </v>
      </c>
      <c r="Q647" s="230" t="str">
        <f t="shared" si="58"/>
        <v xml:space="preserve"> </v>
      </c>
      <c r="R647" s="275" t="str">
        <f t="shared" si="59"/>
        <v xml:space="preserve"> </v>
      </c>
      <c r="S647" s="230" t="str">
        <f t="shared" si="60"/>
        <v xml:space="preserve"> </v>
      </c>
    </row>
    <row r="648" spans="1:19" x14ac:dyDescent="0.2">
      <c r="A648" s="10" t="str">
        <f>IF(COUNTRY_INFO!A648=0," ",COUNTRY_INFO!A648)</f>
        <v>Ethiopia</v>
      </c>
      <c r="B648" s="10" t="str">
        <f>IF(COUNTRY_INFO!B648=0," ",COUNTRY_INFO!B648)</f>
        <v>SNNPR Gedio</v>
      </c>
      <c r="C648" s="10" t="str">
        <f>IF(COUNTRY_INFO!C648=0," ",COUNTRY_INFO!C648)</f>
        <v>Kochere</v>
      </c>
      <c r="D648" s="11" t="str">
        <f>IF(OR(COUNTRY_INFO!$T$9:$T$1000="T1 (PZQ+ALB/MBD)",COUNTRY_INFO!$U$9:$U$1000="T1 (PZQ+ALB/MBD)"), "T1 (PZQ+ALB/MBD)", " ")</f>
        <v xml:space="preserve"> </v>
      </c>
      <c r="E648" s="289"/>
      <c r="F648" s="109"/>
      <c r="G648" s="56"/>
      <c r="H648" s="288"/>
      <c r="I648" s="288"/>
      <c r="J648" s="56"/>
      <c r="K648" s="11">
        <f t="shared" si="55"/>
        <v>0</v>
      </c>
      <c r="L648" s="56"/>
      <c r="M648" s="18"/>
      <c r="N648" s="59"/>
      <c r="O648" s="14">
        <f t="shared" si="56"/>
        <v>0</v>
      </c>
      <c r="P648" s="275" t="str">
        <f t="shared" si="57"/>
        <v xml:space="preserve"> </v>
      </c>
      <c r="Q648" s="230" t="str">
        <f t="shared" si="58"/>
        <v xml:space="preserve"> </v>
      </c>
      <c r="R648" s="275" t="str">
        <f t="shared" si="59"/>
        <v xml:space="preserve"> </v>
      </c>
      <c r="S648" s="230" t="str">
        <f t="shared" si="60"/>
        <v xml:space="preserve"> </v>
      </c>
    </row>
    <row r="649" spans="1:19" x14ac:dyDescent="0.2">
      <c r="A649" s="10" t="str">
        <f>IF(COUNTRY_INFO!A649=0," ",COUNTRY_INFO!A649)</f>
        <v>Ethiopia</v>
      </c>
      <c r="B649" s="10" t="str">
        <f>IF(COUNTRY_INFO!B649=0," ",COUNTRY_INFO!B649)</f>
        <v>SNNPR Gedio</v>
      </c>
      <c r="C649" s="10" t="str">
        <f>IF(COUNTRY_INFO!C649=0," ",COUNTRY_INFO!C649)</f>
        <v>Wenago</v>
      </c>
      <c r="D649" s="11" t="str">
        <f>IF(OR(COUNTRY_INFO!$T$9:$T$1000="T1 (PZQ+ALB/MBD)",COUNTRY_INFO!$U$9:$U$1000="T1 (PZQ+ALB/MBD)"), "T1 (PZQ+ALB/MBD)", " ")</f>
        <v xml:space="preserve"> </v>
      </c>
      <c r="E649" s="289"/>
      <c r="F649" s="109"/>
      <c r="G649" s="56"/>
      <c r="H649" s="288"/>
      <c r="I649" s="288"/>
      <c r="J649" s="56"/>
      <c r="K649" s="11">
        <f t="shared" si="55"/>
        <v>0</v>
      </c>
      <c r="L649" s="56"/>
      <c r="M649" s="18"/>
      <c r="N649" s="59"/>
      <c r="O649" s="14">
        <f t="shared" si="56"/>
        <v>0</v>
      </c>
      <c r="P649" s="275" t="str">
        <f t="shared" si="57"/>
        <v xml:space="preserve"> </v>
      </c>
      <c r="Q649" s="230" t="str">
        <f t="shared" si="58"/>
        <v xml:space="preserve"> </v>
      </c>
      <c r="R649" s="275" t="str">
        <f t="shared" si="59"/>
        <v xml:space="preserve"> </v>
      </c>
      <c r="S649" s="230" t="str">
        <f t="shared" si="60"/>
        <v xml:space="preserve"> </v>
      </c>
    </row>
    <row r="650" spans="1:19" x14ac:dyDescent="0.2">
      <c r="A650" s="10" t="str">
        <f>IF(COUNTRY_INFO!A650=0," ",COUNTRY_INFO!A650)</f>
        <v>Ethiopia</v>
      </c>
      <c r="B650" s="10" t="str">
        <f>IF(COUNTRY_INFO!B650=0," ",COUNTRY_INFO!B650)</f>
        <v>SNNPR Gedio</v>
      </c>
      <c r="C650" s="10" t="str">
        <f>IF(COUNTRY_INFO!C650=0," ",COUNTRY_INFO!C650)</f>
        <v>Yirgachefe</v>
      </c>
      <c r="D650" s="11" t="str">
        <f>IF(OR(COUNTRY_INFO!$T$9:$T$1000="T1 (PZQ+ALB/MBD)",COUNTRY_INFO!$U$9:$U$1000="T1 (PZQ+ALB/MBD)"), "T1 (PZQ+ALB/MBD)", " ")</f>
        <v xml:space="preserve"> </v>
      </c>
      <c r="E650" s="289"/>
      <c r="F650" s="109"/>
      <c r="G650" s="56"/>
      <c r="H650" s="288"/>
      <c r="I650" s="288"/>
      <c r="J650" s="56"/>
      <c r="K650" s="11">
        <f t="shared" ref="K650:K713" si="61">MAX(H650:I650)+G650+J650</f>
        <v>0</v>
      </c>
      <c r="L650" s="56"/>
      <c r="M650" s="18"/>
      <c r="N650" s="59"/>
      <c r="O650" s="14">
        <f t="shared" ref="O650:O713" si="62">SUM(L650:N650)</f>
        <v>0</v>
      </c>
      <c r="P650" s="275" t="str">
        <f t="shared" ref="P650:P713" si="63">IF(G650&lt;&gt;0, IF(L650/G650*100=0, "-", L650/G650*100), " ")</f>
        <v xml:space="preserve"> </v>
      </c>
      <c r="Q650" s="230" t="str">
        <f t="shared" ref="Q650:Q713" si="64">IF(OR(I650&lt;&gt;0,H650&lt;&gt;0), IF(M650/MAX(H650,I650)*100=0, "-", M650/MAX(H650,I650)*100), " ")</f>
        <v xml:space="preserve"> </v>
      </c>
      <c r="R650" s="275" t="str">
        <f t="shared" ref="R650:R713" si="65">IF(J650&lt;&gt;0, IF(N650/J650*100=0, "-", N650/J650*100), " ")</f>
        <v xml:space="preserve"> </v>
      </c>
      <c r="S650" s="230" t="str">
        <f t="shared" ref="S650:S713" si="66">IF(K650&lt;&gt;0, IF(O650/K650*100=0, "-", O650/K650*100), " ")</f>
        <v xml:space="preserve"> </v>
      </c>
    </row>
    <row r="651" spans="1:19" x14ac:dyDescent="0.2">
      <c r="A651" s="10" t="str">
        <f>IF(COUNTRY_INFO!A651=0," ",COUNTRY_INFO!A651)</f>
        <v>Ethiopia</v>
      </c>
      <c r="B651" s="10" t="str">
        <f>IF(COUNTRY_INFO!B651=0," ",COUNTRY_INFO!B651)</f>
        <v>SNNPR Gedio</v>
      </c>
      <c r="C651" s="10" t="str">
        <f>IF(COUNTRY_INFO!C651=0," ",COUNTRY_INFO!C651)</f>
        <v>Yirgachefe Town</v>
      </c>
      <c r="D651" s="11" t="str">
        <f>IF(OR(COUNTRY_INFO!$T$9:$T$1000="T1 (PZQ+ALB/MBD)",COUNTRY_INFO!$U$9:$U$1000="T1 (PZQ+ALB/MBD)"), "T1 (PZQ+ALB/MBD)", " ")</f>
        <v>T1 (PZQ+ALB/MBD)</v>
      </c>
      <c r="E651" s="289" t="s">
        <v>1192</v>
      </c>
      <c r="F651" s="109"/>
      <c r="G651" s="56"/>
      <c r="H651" s="288"/>
      <c r="I651" s="288">
        <v>7114</v>
      </c>
      <c r="J651" s="56"/>
      <c r="K651" s="11">
        <f t="shared" si="61"/>
        <v>7114</v>
      </c>
      <c r="L651" s="56"/>
      <c r="M651" s="18">
        <v>6343</v>
      </c>
      <c r="N651" s="59"/>
      <c r="O651" s="14">
        <f t="shared" si="62"/>
        <v>6343</v>
      </c>
      <c r="P651" s="275" t="str">
        <f t="shared" si="63"/>
        <v xml:space="preserve"> </v>
      </c>
      <c r="Q651" s="293">
        <f t="shared" si="64"/>
        <v>89.162215350014051</v>
      </c>
      <c r="R651" s="275" t="str">
        <f t="shared" si="65"/>
        <v xml:space="preserve"> </v>
      </c>
      <c r="S651" s="293">
        <f t="shared" si="66"/>
        <v>89.162215350014051</v>
      </c>
    </row>
    <row r="652" spans="1:19" x14ac:dyDescent="0.2">
      <c r="A652" s="10" t="str">
        <f>IF(COUNTRY_INFO!A652=0," ",COUNTRY_INFO!A652)</f>
        <v>Ethiopia</v>
      </c>
      <c r="B652" s="10" t="str">
        <f>IF(COUNTRY_INFO!B652=0," ",COUNTRY_INFO!B652)</f>
        <v>SNNPR Gurage</v>
      </c>
      <c r="C652" s="10" t="str">
        <f>IF(COUNTRY_INFO!C652=0," ",COUNTRY_INFO!C652)</f>
        <v>Abeshge</v>
      </c>
      <c r="D652" s="11" t="str">
        <f>IF(OR(COUNTRY_INFO!$T$9:$T$1000="T1 (PZQ+ALB/MBD)",COUNTRY_INFO!$U$9:$U$1000="T1 (PZQ+ALB/MBD)"), "T1 (PZQ+ALB/MBD)", " ")</f>
        <v xml:space="preserve"> </v>
      </c>
      <c r="E652" s="289"/>
      <c r="F652" s="109"/>
      <c r="G652" s="56"/>
      <c r="H652" s="288"/>
      <c r="I652" s="288"/>
      <c r="J652" s="56"/>
      <c r="K652" s="11">
        <f t="shared" si="61"/>
        <v>0</v>
      </c>
      <c r="L652" s="56"/>
      <c r="M652" s="18"/>
      <c r="N652" s="59"/>
      <c r="O652" s="14">
        <f t="shared" si="62"/>
        <v>0</v>
      </c>
      <c r="P652" s="275" t="str">
        <f t="shared" si="63"/>
        <v xml:space="preserve"> </v>
      </c>
      <c r="Q652" s="230" t="str">
        <f t="shared" si="64"/>
        <v xml:space="preserve"> </v>
      </c>
      <c r="R652" s="275" t="str">
        <f t="shared" si="65"/>
        <v xml:space="preserve"> </v>
      </c>
      <c r="S652" s="230" t="str">
        <f t="shared" si="66"/>
        <v xml:space="preserve"> </v>
      </c>
    </row>
    <row r="653" spans="1:19" x14ac:dyDescent="0.2">
      <c r="A653" s="10" t="str">
        <f>IF(COUNTRY_INFO!A653=0," ",COUNTRY_INFO!A653)</f>
        <v>Ethiopia</v>
      </c>
      <c r="B653" s="10" t="str">
        <f>IF(COUNTRY_INFO!B653=0," ",COUNTRY_INFO!B653)</f>
        <v>SNNPR Gurage</v>
      </c>
      <c r="C653" s="10" t="str">
        <f>IF(COUNTRY_INFO!C653=0," ",COUNTRY_INFO!C653)</f>
        <v>Butajira Town</v>
      </c>
      <c r="D653" s="11" t="str">
        <f>IF(OR(COUNTRY_INFO!$T$9:$T$1000="T1 (PZQ+ALB/MBD)",COUNTRY_INFO!$U$9:$U$1000="T1 (PZQ+ALB/MBD)"), "T1 (PZQ+ALB/MBD)", " ")</f>
        <v xml:space="preserve"> </v>
      </c>
      <c r="E653" s="289"/>
      <c r="F653" s="109"/>
      <c r="G653" s="56"/>
      <c r="H653" s="288"/>
      <c r="I653" s="288"/>
      <c r="J653" s="56"/>
      <c r="K653" s="11">
        <f t="shared" si="61"/>
        <v>0</v>
      </c>
      <c r="L653" s="56"/>
      <c r="M653" s="18"/>
      <c r="N653" s="59"/>
      <c r="O653" s="14">
        <f t="shared" si="62"/>
        <v>0</v>
      </c>
      <c r="P653" s="275" t="str">
        <f t="shared" si="63"/>
        <v xml:space="preserve"> </v>
      </c>
      <c r="Q653" s="230" t="str">
        <f t="shared" si="64"/>
        <v xml:space="preserve"> </v>
      </c>
      <c r="R653" s="275" t="str">
        <f t="shared" si="65"/>
        <v xml:space="preserve"> </v>
      </c>
      <c r="S653" s="230" t="str">
        <f t="shared" si="66"/>
        <v xml:space="preserve"> </v>
      </c>
    </row>
    <row r="654" spans="1:19" x14ac:dyDescent="0.2">
      <c r="A654" s="10" t="str">
        <f>IF(COUNTRY_INFO!A654=0," ",COUNTRY_INFO!A654)</f>
        <v>Ethiopia</v>
      </c>
      <c r="B654" s="10" t="str">
        <f>IF(COUNTRY_INFO!B654=0," ",COUNTRY_INFO!B654)</f>
        <v>SNNPR Gurage</v>
      </c>
      <c r="C654" s="10" t="str">
        <f>IF(COUNTRY_INFO!C654=0," ",COUNTRY_INFO!C654)</f>
        <v>Cheha</v>
      </c>
      <c r="D654" s="11" t="str">
        <f>IF(OR(COUNTRY_INFO!$T$9:$T$1000="T1 (PZQ+ALB/MBD)",COUNTRY_INFO!$U$9:$U$1000="T1 (PZQ+ALB/MBD)"), "T1 (PZQ+ALB/MBD)", " ")</f>
        <v xml:space="preserve"> </v>
      </c>
      <c r="E654" s="289"/>
      <c r="F654" s="109"/>
      <c r="G654" s="56"/>
      <c r="H654" s="288"/>
      <c r="I654" s="288"/>
      <c r="J654" s="56"/>
      <c r="K654" s="11">
        <f t="shared" si="61"/>
        <v>0</v>
      </c>
      <c r="L654" s="56"/>
      <c r="M654" s="18"/>
      <c r="N654" s="59"/>
      <c r="O654" s="14">
        <f t="shared" si="62"/>
        <v>0</v>
      </c>
      <c r="P654" s="275" t="str">
        <f t="shared" si="63"/>
        <v xml:space="preserve"> </v>
      </c>
      <c r="Q654" s="230" t="str">
        <f t="shared" si="64"/>
        <v xml:space="preserve"> </v>
      </c>
      <c r="R654" s="275" t="str">
        <f t="shared" si="65"/>
        <v xml:space="preserve"> </v>
      </c>
      <c r="S654" s="230" t="str">
        <f t="shared" si="66"/>
        <v xml:space="preserve"> </v>
      </c>
    </row>
    <row r="655" spans="1:19" x14ac:dyDescent="0.2">
      <c r="A655" s="10" t="str">
        <f>IF(COUNTRY_INFO!A655=0," ",COUNTRY_INFO!A655)</f>
        <v>Ethiopia</v>
      </c>
      <c r="B655" s="10" t="str">
        <f>IF(COUNTRY_INFO!B655=0," ",COUNTRY_INFO!B655)</f>
        <v>SNNPR Gurage</v>
      </c>
      <c r="C655" s="10" t="str">
        <f>IF(COUNTRY_INFO!C655=0," ",COUNTRY_INFO!C655)</f>
        <v>Enemorna Ener</v>
      </c>
      <c r="D655" s="11" t="str">
        <f>IF(OR(COUNTRY_INFO!$T$9:$T$1000="T1 (PZQ+ALB/MBD)",COUNTRY_INFO!$U$9:$U$1000="T1 (PZQ+ALB/MBD)"), "T1 (PZQ+ALB/MBD)", " ")</f>
        <v xml:space="preserve"> </v>
      </c>
      <c r="E655" s="289"/>
      <c r="F655" s="109"/>
      <c r="G655" s="56"/>
      <c r="H655" s="288"/>
      <c r="I655" s="288"/>
      <c r="J655" s="56"/>
      <c r="K655" s="11">
        <f t="shared" si="61"/>
        <v>0</v>
      </c>
      <c r="L655" s="56"/>
      <c r="M655" s="18"/>
      <c r="N655" s="59"/>
      <c r="O655" s="14">
        <f t="shared" si="62"/>
        <v>0</v>
      </c>
      <c r="P655" s="275" t="str">
        <f t="shared" si="63"/>
        <v xml:space="preserve"> </v>
      </c>
      <c r="Q655" s="230" t="str">
        <f t="shared" si="64"/>
        <v xml:space="preserve"> </v>
      </c>
      <c r="R655" s="275" t="str">
        <f t="shared" si="65"/>
        <v xml:space="preserve"> </v>
      </c>
      <c r="S655" s="230" t="str">
        <f t="shared" si="66"/>
        <v xml:space="preserve"> </v>
      </c>
    </row>
    <row r="656" spans="1:19" x14ac:dyDescent="0.2">
      <c r="A656" s="10" t="str">
        <f>IF(COUNTRY_INFO!A656=0," ",COUNTRY_INFO!A656)</f>
        <v>Ethiopia</v>
      </c>
      <c r="B656" s="10" t="str">
        <f>IF(COUNTRY_INFO!B656=0," ",COUNTRY_INFO!B656)</f>
        <v>SNNPR Gurage</v>
      </c>
      <c r="C656" s="10" t="str">
        <f>IF(COUNTRY_INFO!C656=0," ",COUNTRY_INFO!C656)</f>
        <v>Ezha</v>
      </c>
      <c r="D656" s="11" t="str">
        <f>IF(OR(COUNTRY_INFO!$T$9:$T$1000="T1 (PZQ+ALB/MBD)",COUNTRY_INFO!$U$9:$U$1000="T1 (PZQ+ALB/MBD)"), "T1 (PZQ+ALB/MBD)", " ")</f>
        <v xml:space="preserve"> </v>
      </c>
      <c r="E656" s="289"/>
      <c r="F656" s="109"/>
      <c r="G656" s="56"/>
      <c r="H656" s="288"/>
      <c r="I656" s="288"/>
      <c r="J656" s="56"/>
      <c r="K656" s="11">
        <f t="shared" si="61"/>
        <v>0</v>
      </c>
      <c r="L656" s="56"/>
      <c r="M656" s="18"/>
      <c r="N656" s="59"/>
      <c r="O656" s="14">
        <f t="shared" si="62"/>
        <v>0</v>
      </c>
      <c r="P656" s="275" t="str">
        <f t="shared" si="63"/>
        <v xml:space="preserve"> </v>
      </c>
      <c r="Q656" s="230" t="str">
        <f t="shared" si="64"/>
        <v xml:space="preserve"> </v>
      </c>
      <c r="R656" s="275" t="str">
        <f t="shared" si="65"/>
        <v xml:space="preserve"> </v>
      </c>
      <c r="S656" s="230" t="str">
        <f t="shared" si="66"/>
        <v xml:space="preserve"> </v>
      </c>
    </row>
    <row r="657" spans="1:19" x14ac:dyDescent="0.2">
      <c r="A657" s="10" t="str">
        <f>IF(COUNTRY_INFO!A657=0," ",COUNTRY_INFO!A657)</f>
        <v>Ethiopia</v>
      </c>
      <c r="B657" s="10" t="str">
        <f>IF(COUNTRY_INFO!B657=0," ",COUNTRY_INFO!B657)</f>
        <v>SNNPR Gurage</v>
      </c>
      <c r="C657" s="10" t="str">
        <f>IF(COUNTRY_INFO!C657=0," ",COUNTRY_INFO!C657)</f>
        <v>Gedebano Gutazer Wolene (Kokir)</v>
      </c>
      <c r="D657" s="11" t="str">
        <f>IF(OR(COUNTRY_INFO!$T$9:$T$1000="T1 (PZQ+ALB/MBD)",COUNTRY_INFO!$U$9:$U$1000="T1 (PZQ+ALB/MBD)"), "T1 (PZQ+ALB/MBD)", " ")</f>
        <v xml:space="preserve"> </v>
      </c>
      <c r="E657" s="289"/>
      <c r="F657" s="109"/>
      <c r="G657" s="56"/>
      <c r="H657" s="288"/>
      <c r="I657" s="288"/>
      <c r="J657" s="56"/>
      <c r="K657" s="11">
        <f t="shared" si="61"/>
        <v>0</v>
      </c>
      <c r="L657" s="56"/>
      <c r="M657" s="18"/>
      <c r="N657" s="59"/>
      <c r="O657" s="14">
        <f t="shared" si="62"/>
        <v>0</v>
      </c>
      <c r="P657" s="275" t="str">
        <f t="shared" si="63"/>
        <v xml:space="preserve"> </v>
      </c>
      <c r="Q657" s="230" t="str">
        <f t="shared" si="64"/>
        <v xml:space="preserve"> </v>
      </c>
      <c r="R657" s="275" t="str">
        <f t="shared" si="65"/>
        <v xml:space="preserve"> </v>
      </c>
      <c r="S657" s="230" t="str">
        <f t="shared" si="66"/>
        <v xml:space="preserve"> </v>
      </c>
    </row>
    <row r="658" spans="1:19" x14ac:dyDescent="0.2">
      <c r="A658" s="10" t="str">
        <f>IF(COUNTRY_INFO!A658=0," ",COUNTRY_INFO!A658)</f>
        <v>Ethiopia</v>
      </c>
      <c r="B658" s="10" t="str">
        <f>IF(COUNTRY_INFO!B658=0," ",COUNTRY_INFO!B658)</f>
        <v>SNNPR Gurage</v>
      </c>
      <c r="C658" s="10" t="str">
        <f>IF(COUNTRY_INFO!C658=0," ",COUNTRY_INFO!C658)</f>
        <v>Geta</v>
      </c>
      <c r="D658" s="11" t="str">
        <f>IF(OR(COUNTRY_INFO!$T$9:$T$1000="T1 (PZQ+ALB/MBD)",COUNTRY_INFO!$U$9:$U$1000="T1 (PZQ+ALB/MBD)"), "T1 (PZQ+ALB/MBD)", " ")</f>
        <v xml:space="preserve"> </v>
      </c>
      <c r="E658" s="289"/>
      <c r="F658" s="109"/>
      <c r="G658" s="56"/>
      <c r="H658" s="288"/>
      <c r="I658" s="288"/>
      <c r="J658" s="56"/>
      <c r="K658" s="11">
        <f t="shared" si="61"/>
        <v>0</v>
      </c>
      <c r="L658" s="56"/>
      <c r="M658" s="18"/>
      <c r="N658" s="59"/>
      <c r="O658" s="14">
        <f t="shared" si="62"/>
        <v>0</v>
      </c>
      <c r="P658" s="275" t="str">
        <f t="shared" si="63"/>
        <v xml:space="preserve"> </v>
      </c>
      <c r="Q658" s="230" t="str">
        <f t="shared" si="64"/>
        <v xml:space="preserve"> </v>
      </c>
      <c r="R658" s="275" t="str">
        <f t="shared" si="65"/>
        <v xml:space="preserve"> </v>
      </c>
      <c r="S658" s="230" t="str">
        <f t="shared" si="66"/>
        <v xml:space="preserve"> </v>
      </c>
    </row>
    <row r="659" spans="1:19" x14ac:dyDescent="0.2">
      <c r="A659" s="10" t="str">
        <f>IF(COUNTRY_INFO!A659=0," ",COUNTRY_INFO!A659)</f>
        <v>Ethiopia</v>
      </c>
      <c r="B659" s="10" t="str">
        <f>IF(COUNTRY_INFO!B659=0," ",COUNTRY_INFO!B659)</f>
        <v>SNNPR Gurage</v>
      </c>
      <c r="C659" s="10" t="str">
        <f>IF(COUNTRY_INFO!C659=0," ",COUNTRY_INFO!C659)</f>
        <v>Gumer</v>
      </c>
      <c r="D659" s="11" t="str">
        <f>IF(OR(COUNTRY_INFO!$T$9:$T$1000="T1 (PZQ+ALB/MBD)",COUNTRY_INFO!$U$9:$U$1000="T1 (PZQ+ALB/MBD)"), "T1 (PZQ+ALB/MBD)", " ")</f>
        <v xml:space="preserve"> </v>
      </c>
      <c r="E659" s="289"/>
      <c r="F659" s="109"/>
      <c r="G659" s="56"/>
      <c r="H659" s="288"/>
      <c r="I659" s="288"/>
      <c r="J659" s="56"/>
      <c r="K659" s="11">
        <f t="shared" si="61"/>
        <v>0</v>
      </c>
      <c r="L659" s="56"/>
      <c r="M659" s="18"/>
      <c r="N659" s="59"/>
      <c r="O659" s="14">
        <f t="shared" si="62"/>
        <v>0</v>
      </c>
      <c r="P659" s="275" t="str">
        <f t="shared" si="63"/>
        <v xml:space="preserve"> </v>
      </c>
      <c r="Q659" s="230" t="str">
        <f t="shared" si="64"/>
        <v xml:space="preserve"> </v>
      </c>
      <c r="R659" s="275" t="str">
        <f t="shared" si="65"/>
        <v xml:space="preserve"> </v>
      </c>
      <c r="S659" s="230" t="str">
        <f t="shared" si="66"/>
        <v xml:space="preserve"> </v>
      </c>
    </row>
    <row r="660" spans="1:19" x14ac:dyDescent="0.2">
      <c r="A660" s="10" t="str">
        <f>IF(COUNTRY_INFO!A660=0," ",COUNTRY_INFO!A660)</f>
        <v>Ethiopia</v>
      </c>
      <c r="B660" s="10" t="str">
        <f>IF(COUNTRY_INFO!B660=0," ",COUNTRY_INFO!B660)</f>
        <v>SNNPR Gurage</v>
      </c>
      <c r="C660" s="10" t="str">
        <f>IF(COUNTRY_INFO!C660=0," ",COUNTRY_INFO!C660)</f>
        <v>Kebena</v>
      </c>
      <c r="D660" s="11" t="str">
        <f>IF(OR(COUNTRY_INFO!$T$9:$T$1000="T1 (PZQ+ALB/MBD)",COUNTRY_INFO!$U$9:$U$1000="T1 (PZQ+ALB/MBD)"), "T1 (PZQ+ALB/MBD)", " ")</f>
        <v xml:space="preserve"> </v>
      </c>
      <c r="E660" s="289"/>
      <c r="F660" s="109"/>
      <c r="G660" s="56"/>
      <c r="H660" s="288"/>
      <c r="I660" s="288"/>
      <c r="J660" s="56"/>
      <c r="K660" s="11">
        <f t="shared" si="61"/>
        <v>0</v>
      </c>
      <c r="L660" s="56"/>
      <c r="M660" s="18"/>
      <c r="N660" s="59"/>
      <c r="O660" s="14">
        <f t="shared" si="62"/>
        <v>0</v>
      </c>
      <c r="P660" s="275" t="str">
        <f t="shared" si="63"/>
        <v xml:space="preserve"> </v>
      </c>
      <c r="Q660" s="230" t="str">
        <f t="shared" si="64"/>
        <v xml:space="preserve"> </v>
      </c>
      <c r="R660" s="275" t="str">
        <f t="shared" si="65"/>
        <v xml:space="preserve"> </v>
      </c>
      <c r="S660" s="230" t="str">
        <f t="shared" si="66"/>
        <v xml:space="preserve"> </v>
      </c>
    </row>
    <row r="661" spans="1:19" x14ac:dyDescent="0.2">
      <c r="A661" s="10" t="str">
        <f>IF(COUNTRY_INFO!A661=0," ",COUNTRY_INFO!A661)</f>
        <v>Ethiopia</v>
      </c>
      <c r="B661" s="10" t="str">
        <f>IF(COUNTRY_INFO!B661=0," ",COUNTRY_INFO!B661)</f>
        <v>SNNPR Gurage</v>
      </c>
      <c r="C661" s="10" t="str">
        <f>IF(COUNTRY_INFO!C661=0," ",COUNTRY_INFO!C661)</f>
        <v>Muhur Aklil</v>
      </c>
      <c r="D661" s="11" t="str">
        <f>IF(OR(COUNTRY_INFO!$T$9:$T$1000="T1 (PZQ+ALB/MBD)",COUNTRY_INFO!$U$9:$U$1000="T1 (PZQ+ALB/MBD)"), "T1 (PZQ+ALB/MBD)", " ")</f>
        <v xml:space="preserve"> </v>
      </c>
      <c r="E661" s="289"/>
      <c r="F661" s="109"/>
      <c r="G661" s="56"/>
      <c r="H661" s="288"/>
      <c r="I661" s="288"/>
      <c r="J661" s="56"/>
      <c r="K661" s="11">
        <f t="shared" si="61"/>
        <v>0</v>
      </c>
      <c r="L661" s="56"/>
      <c r="M661" s="18"/>
      <c r="N661" s="59"/>
      <c r="O661" s="14">
        <f t="shared" si="62"/>
        <v>0</v>
      </c>
      <c r="P661" s="275" t="str">
        <f t="shared" si="63"/>
        <v xml:space="preserve"> </v>
      </c>
      <c r="Q661" s="230" t="str">
        <f t="shared" si="64"/>
        <v xml:space="preserve"> </v>
      </c>
      <c r="R661" s="275" t="str">
        <f t="shared" si="65"/>
        <v xml:space="preserve"> </v>
      </c>
      <c r="S661" s="230" t="str">
        <f t="shared" si="66"/>
        <v xml:space="preserve"> </v>
      </c>
    </row>
    <row r="662" spans="1:19" x14ac:dyDescent="0.2">
      <c r="A662" s="10" t="str">
        <f>IF(COUNTRY_INFO!A662=0," ",COUNTRY_INFO!A662)</f>
        <v>Ethiopia</v>
      </c>
      <c r="B662" s="10" t="str">
        <f>IF(COUNTRY_INFO!B662=0," ",COUNTRY_INFO!B662)</f>
        <v>SNNPR Gurage</v>
      </c>
      <c r="C662" s="10" t="str">
        <f>IF(COUNTRY_INFO!C662=0," ",COUNTRY_INFO!C662)</f>
        <v>Welkite Town</v>
      </c>
      <c r="D662" s="11" t="str">
        <f>IF(OR(COUNTRY_INFO!$T$9:$T$1000="T1 (PZQ+ALB/MBD)",COUNTRY_INFO!$U$9:$U$1000="T1 (PZQ+ALB/MBD)"), "T1 (PZQ+ALB/MBD)", " ")</f>
        <v xml:space="preserve"> </v>
      </c>
      <c r="E662" s="289"/>
      <c r="F662" s="109"/>
      <c r="G662" s="56"/>
      <c r="H662" s="288"/>
      <c r="I662" s="288"/>
      <c r="J662" s="56"/>
      <c r="K662" s="11">
        <f t="shared" si="61"/>
        <v>0</v>
      </c>
      <c r="L662" s="56"/>
      <c r="M662" s="18"/>
      <c r="N662" s="59"/>
      <c r="O662" s="14">
        <f t="shared" si="62"/>
        <v>0</v>
      </c>
      <c r="P662" s="275" t="str">
        <f t="shared" si="63"/>
        <v xml:space="preserve"> </v>
      </c>
      <c r="Q662" s="230" t="str">
        <f t="shared" si="64"/>
        <v xml:space="preserve"> </v>
      </c>
      <c r="R662" s="275" t="str">
        <f t="shared" si="65"/>
        <v xml:space="preserve"> </v>
      </c>
      <c r="S662" s="230" t="str">
        <f t="shared" si="66"/>
        <v xml:space="preserve"> </v>
      </c>
    </row>
    <row r="663" spans="1:19" x14ac:dyDescent="0.2">
      <c r="A663" s="10" t="str">
        <f>IF(COUNTRY_INFO!A663=0," ",COUNTRY_INFO!A663)</f>
        <v>Ethiopia</v>
      </c>
      <c r="B663" s="10" t="str">
        <f>IF(COUNTRY_INFO!B663=0," ",COUNTRY_INFO!B663)</f>
        <v>SNNPR Hadiya</v>
      </c>
      <c r="C663" s="10" t="str">
        <f>IF(COUNTRY_INFO!C663=0," ",COUNTRY_INFO!C663)</f>
        <v>Annalemo</v>
      </c>
      <c r="D663" s="11" t="str">
        <f>IF(OR(COUNTRY_INFO!$T$9:$T$1000="T1 (PZQ+ALB/MBD)",COUNTRY_INFO!$U$9:$U$1000="T1 (PZQ+ALB/MBD)"), "T1 (PZQ+ALB/MBD)", " ")</f>
        <v xml:space="preserve"> </v>
      </c>
      <c r="E663" s="289"/>
      <c r="F663" s="109"/>
      <c r="G663" s="56"/>
      <c r="H663" s="288"/>
      <c r="I663" s="288"/>
      <c r="J663" s="56"/>
      <c r="K663" s="11">
        <f t="shared" si="61"/>
        <v>0</v>
      </c>
      <c r="L663" s="56"/>
      <c r="M663" s="18"/>
      <c r="N663" s="59"/>
      <c r="O663" s="14">
        <f t="shared" si="62"/>
        <v>0</v>
      </c>
      <c r="P663" s="275" t="str">
        <f t="shared" si="63"/>
        <v xml:space="preserve"> </v>
      </c>
      <c r="Q663" s="230" t="str">
        <f t="shared" si="64"/>
        <v xml:space="preserve"> </v>
      </c>
      <c r="R663" s="275" t="str">
        <f t="shared" si="65"/>
        <v xml:space="preserve"> </v>
      </c>
      <c r="S663" s="230" t="str">
        <f t="shared" si="66"/>
        <v xml:space="preserve"> </v>
      </c>
    </row>
    <row r="664" spans="1:19" x14ac:dyDescent="0.2">
      <c r="A664" s="10" t="str">
        <f>IF(COUNTRY_INFO!A664=0," ",COUNTRY_INFO!A664)</f>
        <v>Ethiopia</v>
      </c>
      <c r="B664" s="10" t="str">
        <f>IF(COUNTRY_INFO!B664=0," ",COUNTRY_INFO!B664)</f>
        <v>SNNPR Hadiya</v>
      </c>
      <c r="C664" s="10" t="str">
        <f>IF(COUNTRY_INFO!C664=0," ",COUNTRY_INFO!C664)</f>
        <v>Duna</v>
      </c>
      <c r="D664" s="11" t="str">
        <f>IF(OR(COUNTRY_INFO!$T$9:$T$1000="T1 (PZQ+ALB/MBD)",COUNTRY_INFO!$U$9:$U$1000="T1 (PZQ+ALB/MBD)"), "T1 (PZQ+ALB/MBD)", " ")</f>
        <v xml:space="preserve"> </v>
      </c>
      <c r="E664" s="289"/>
      <c r="F664" s="109"/>
      <c r="G664" s="56"/>
      <c r="H664" s="288"/>
      <c r="I664" s="288"/>
      <c r="J664" s="56"/>
      <c r="K664" s="11">
        <f t="shared" si="61"/>
        <v>0</v>
      </c>
      <c r="L664" s="56"/>
      <c r="M664" s="18"/>
      <c r="N664" s="59"/>
      <c r="O664" s="14">
        <f t="shared" si="62"/>
        <v>0</v>
      </c>
      <c r="P664" s="275" t="str">
        <f t="shared" si="63"/>
        <v xml:space="preserve"> </v>
      </c>
      <c r="Q664" s="230" t="str">
        <f t="shared" si="64"/>
        <v xml:space="preserve"> </v>
      </c>
      <c r="R664" s="275" t="str">
        <f t="shared" si="65"/>
        <v xml:space="preserve"> </v>
      </c>
      <c r="S664" s="230" t="str">
        <f t="shared" si="66"/>
        <v xml:space="preserve"> </v>
      </c>
    </row>
    <row r="665" spans="1:19" x14ac:dyDescent="0.2">
      <c r="A665" s="10" t="str">
        <f>IF(COUNTRY_INFO!A665=0," ",COUNTRY_INFO!A665)</f>
        <v>Ethiopia</v>
      </c>
      <c r="B665" s="10" t="str">
        <f>IF(COUNTRY_INFO!B665=0," ",COUNTRY_INFO!B665)</f>
        <v>SNNPR Hadiya</v>
      </c>
      <c r="C665" s="10" t="str">
        <f>IF(COUNTRY_INFO!C665=0," ",COUNTRY_INFO!C665)</f>
        <v>Gibe</v>
      </c>
      <c r="D665" s="11" t="str">
        <f>IF(OR(COUNTRY_INFO!$T$9:$T$1000="T1 (PZQ+ALB/MBD)",COUNTRY_INFO!$U$9:$U$1000="T1 (PZQ+ALB/MBD)"), "T1 (PZQ+ALB/MBD)", " ")</f>
        <v xml:space="preserve"> </v>
      </c>
      <c r="E665" s="289"/>
      <c r="F665" s="109"/>
      <c r="G665" s="56"/>
      <c r="H665" s="288"/>
      <c r="I665" s="288"/>
      <c r="J665" s="56"/>
      <c r="K665" s="11">
        <f t="shared" si="61"/>
        <v>0</v>
      </c>
      <c r="L665" s="56"/>
      <c r="M665" s="18"/>
      <c r="N665" s="59"/>
      <c r="O665" s="14">
        <f t="shared" si="62"/>
        <v>0</v>
      </c>
      <c r="P665" s="275" t="str">
        <f t="shared" si="63"/>
        <v xml:space="preserve"> </v>
      </c>
      <c r="Q665" s="230" t="str">
        <f t="shared" si="64"/>
        <v xml:space="preserve"> </v>
      </c>
      <c r="R665" s="275" t="str">
        <f t="shared" si="65"/>
        <v xml:space="preserve"> </v>
      </c>
      <c r="S665" s="230" t="str">
        <f t="shared" si="66"/>
        <v xml:space="preserve"> </v>
      </c>
    </row>
    <row r="666" spans="1:19" x14ac:dyDescent="0.2">
      <c r="A666" s="10" t="str">
        <f>IF(COUNTRY_INFO!A666=0," ",COUNTRY_INFO!A666)</f>
        <v>Ethiopia</v>
      </c>
      <c r="B666" s="10" t="str">
        <f>IF(COUNTRY_INFO!B666=0," ",COUNTRY_INFO!B666)</f>
        <v>SNNPR Hadiya</v>
      </c>
      <c r="C666" s="10" t="str">
        <f>IF(COUNTRY_INFO!C666=0," ",COUNTRY_INFO!C666)</f>
        <v>Gobmora</v>
      </c>
      <c r="D666" s="11" t="str">
        <f>IF(OR(COUNTRY_INFO!$T$9:$T$1000="T1 (PZQ+ALB/MBD)",COUNTRY_INFO!$U$9:$U$1000="T1 (PZQ+ALB/MBD)"), "T1 (PZQ+ALB/MBD)", " ")</f>
        <v xml:space="preserve"> </v>
      </c>
      <c r="E666" s="289"/>
      <c r="F666" s="109"/>
      <c r="G666" s="56"/>
      <c r="H666" s="288"/>
      <c r="I666" s="288"/>
      <c r="J666" s="56"/>
      <c r="K666" s="11">
        <f t="shared" si="61"/>
        <v>0</v>
      </c>
      <c r="L666" s="56"/>
      <c r="M666" s="18"/>
      <c r="N666" s="59"/>
      <c r="O666" s="14">
        <f t="shared" si="62"/>
        <v>0</v>
      </c>
      <c r="P666" s="275" t="str">
        <f t="shared" si="63"/>
        <v xml:space="preserve"> </v>
      </c>
      <c r="Q666" s="230" t="str">
        <f t="shared" si="64"/>
        <v xml:space="preserve"> </v>
      </c>
      <c r="R666" s="275" t="str">
        <f t="shared" si="65"/>
        <v xml:space="preserve"> </v>
      </c>
      <c r="S666" s="230" t="str">
        <f t="shared" si="66"/>
        <v xml:space="preserve"> </v>
      </c>
    </row>
    <row r="667" spans="1:19" x14ac:dyDescent="0.2">
      <c r="A667" s="10" t="str">
        <f>IF(COUNTRY_INFO!A667=0," ",COUNTRY_INFO!A667)</f>
        <v>Ethiopia</v>
      </c>
      <c r="B667" s="10" t="str">
        <f>IF(COUNTRY_INFO!B667=0," ",COUNTRY_INFO!B667)</f>
        <v>SNNPR Hadiya</v>
      </c>
      <c r="C667" s="10" t="str">
        <f>IF(COUNTRY_INFO!C667=0," ",COUNTRY_INFO!C667)</f>
        <v>Hosana Town</v>
      </c>
      <c r="D667" s="11" t="str">
        <f>IF(OR(COUNTRY_INFO!$T$9:$T$1000="T1 (PZQ+ALB/MBD)",COUNTRY_INFO!$U$9:$U$1000="T1 (PZQ+ALB/MBD)"), "T1 (PZQ+ALB/MBD)", " ")</f>
        <v xml:space="preserve"> </v>
      </c>
      <c r="E667" s="289"/>
      <c r="F667" s="109"/>
      <c r="G667" s="56"/>
      <c r="H667" s="288"/>
      <c r="I667" s="288"/>
      <c r="J667" s="56"/>
      <c r="K667" s="11">
        <f t="shared" si="61"/>
        <v>0</v>
      </c>
      <c r="L667" s="56"/>
      <c r="M667" s="18"/>
      <c r="N667" s="59"/>
      <c r="O667" s="14">
        <f t="shared" si="62"/>
        <v>0</v>
      </c>
      <c r="P667" s="275" t="str">
        <f t="shared" si="63"/>
        <v xml:space="preserve"> </v>
      </c>
      <c r="Q667" s="230" t="str">
        <f t="shared" si="64"/>
        <v xml:space="preserve"> </v>
      </c>
      <c r="R667" s="275" t="str">
        <f t="shared" si="65"/>
        <v xml:space="preserve"> </v>
      </c>
      <c r="S667" s="230" t="str">
        <f t="shared" si="66"/>
        <v xml:space="preserve"> </v>
      </c>
    </row>
    <row r="668" spans="1:19" x14ac:dyDescent="0.2">
      <c r="A668" s="10" t="str">
        <f>IF(COUNTRY_INFO!A668=0," ",COUNTRY_INFO!A668)</f>
        <v>Ethiopia</v>
      </c>
      <c r="B668" s="10" t="str">
        <f>IF(COUNTRY_INFO!B668=0," ",COUNTRY_INFO!B668)</f>
        <v>SNNPR Hadiya</v>
      </c>
      <c r="C668" s="10" t="str">
        <f>IF(COUNTRY_INFO!C668=0," ",COUNTRY_INFO!C668)</f>
        <v>Lemo</v>
      </c>
      <c r="D668" s="11" t="str">
        <f>IF(OR(COUNTRY_INFO!$T$9:$T$1000="T1 (PZQ+ALB/MBD)",COUNTRY_INFO!$U$9:$U$1000="T1 (PZQ+ALB/MBD)"), "T1 (PZQ+ALB/MBD)", " ")</f>
        <v xml:space="preserve"> </v>
      </c>
      <c r="E668" s="289"/>
      <c r="F668" s="109"/>
      <c r="G668" s="56"/>
      <c r="H668" s="288"/>
      <c r="I668" s="288"/>
      <c r="J668" s="56"/>
      <c r="K668" s="11">
        <f t="shared" si="61"/>
        <v>0</v>
      </c>
      <c r="L668" s="56"/>
      <c r="M668" s="18"/>
      <c r="N668" s="59"/>
      <c r="O668" s="14">
        <f t="shared" si="62"/>
        <v>0</v>
      </c>
      <c r="P668" s="275" t="str">
        <f t="shared" si="63"/>
        <v xml:space="preserve"> </v>
      </c>
      <c r="Q668" s="230" t="str">
        <f t="shared" si="64"/>
        <v xml:space="preserve"> </v>
      </c>
      <c r="R668" s="275" t="str">
        <f t="shared" si="65"/>
        <v xml:space="preserve"> </v>
      </c>
      <c r="S668" s="230" t="str">
        <f t="shared" si="66"/>
        <v xml:space="preserve"> </v>
      </c>
    </row>
    <row r="669" spans="1:19" x14ac:dyDescent="0.2">
      <c r="A669" s="10" t="str">
        <f>IF(COUNTRY_INFO!A669=0," ",COUNTRY_INFO!A669)</f>
        <v>Ethiopia</v>
      </c>
      <c r="B669" s="10" t="str">
        <f>IF(COUNTRY_INFO!B669=0," ",COUNTRY_INFO!B669)</f>
        <v>SNNPR Hadiya</v>
      </c>
      <c r="C669" s="10" t="str">
        <f>IF(COUNTRY_INFO!C669=0," ",COUNTRY_INFO!C669)</f>
        <v>Mirab Badawacho</v>
      </c>
      <c r="D669" s="11" t="str">
        <f>IF(OR(COUNTRY_INFO!$T$9:$T$1000="T1 (PZQ+ALB/MBD)",COUNTRY_INFO!$U$9:$U$1000="T1 (PZQ+ALB/MBD)"), "T1 (PZQ+ALB/MBD)", " ")</f>
        <v>T1 (PZQ+ALB/MBD)</v>
      </c>
      <c r="E669" s="289" t="s">
        <v>1192</v>
      </c>
      <c r="F669" s="300">
        <f>'T2'!E669</f>
        <v>0</v>
      </c>
      <c r="G669" s="56"/>
      <c r="H669" s="288">
        <v>29606</v>
      </c>
      <c r="I669" s="288">
        <v>29606</v>
      </c>
      <c r="J669" s="56"/>
      <c r="K669" s="11">
        <f t="shared" si="61"/>
        <v>29606</v>
      </c>
      <c r="L669" s="56"/>
      <c r="M669" s="18">
        <v>26448</v>
      </c>
      <c r="N669" s="59"/>
      <c r="O669" s="14">
        <f t="shared" si="62"/>
        <v>26448</v>
      </c>
      <c r="P669" s="275" t="str">
        <f t="shared" si="63"/>
        <v xml:space="preserve"> </v>
      </c>
      <c r="Q669" s="293">
        <f t="shared" si="64"/>
        <v>89.333243261501053</v>
      </c>
      <c r="R669" s="275" t="str">
        <f t="shared" si="65"/>
        <v xml:space="preserve"> </v>
      </c>
      <c r="S669" s="293">
        <f t="shared" si="66"/>
        <v>89.333243261501053</v>
      </c>
    </row>
    <row r="670" spans="1:19" x14ac:dyDescent="0.2">
      <c r="A670" s="10" t="str">
        <f>IF(COUNTRY_INFO!A670=0," ",COUNTRY_INFO!A670)</f>
        <v>Ethiopia</v>
      </c>
      <c r="B670" s="10" t="str">
        <f>IF(COUNTRY_INFO!B670=0," ",COUNTRY_INFO!B670)</f>
        <v>SNNPR Hadiya</v>
      </c>
      <c r="C670" s="10" t="str">
        <f>IF(COUNTRY_INFO!C670=0," ",COUNTRY_INFO!C670)</f>
        <v>Misha</v>
      </c>
      <c r="D670" s="11" t="str">
        <f>IF(OR(COUNTRY_INFO!$T$9:$T$1000="T1 (PZQ+ALB/MBD)",COUNTRY_INFO!$U$9:$U$1000="T1 (PZQ+ALB/MBD)"), "T1 (PZQ+ALB/MBD)", " ")</f>
        <v xml:space="preserve"> </v>
      </c>
      <c r="E670" s="289"/>
      <c r="F670" s="109"/>
      <c r="G670" s="56"/>
      <c r="H670" s="288"/>
      <c r="I670" s="288"/>
      <c r="J670" s="56"/>
      <c r="K670" s="11">
        <f t="shared" si="61"/>
        <v>0</v>
      </c>
      <c r="L670" s="56"/>
      <c r="M670" s="18"/>
      <c r="N670" s="59"/>
      <c r="O670" s="14">
        <f t="shared" si="62"/>
        <v>0</v>
      </c>
      <c r="P670" s="275" t="str">
        <f t="shared" si="63"/>
        <v xml:space="preserve"> </v>
      </c>
      <c r="Q670" s="230" t="str">
        <f t="shared" si="64"/>
        <v xml:space="preserve"> </v>
      </c>
      <c r="R670" s="275" t="str">
        <f t="shared" si="65"/>
        <v xml:space="preserve"> </v>
      </c>
      <c r="S670" s="230" t="str">
        <f t="shared" si="66"/>
        <v xml:space="preserve"> </v>
      </c>
    </row>
    <row r="671" spans="1:19" x14ac:dyDescent="0.2">
      <c r="A671" s="10" t="str">
        <f>IF(COUNTRY_INFO!A671=0," ",COUNTRY_INFO!A671)</f>
        <v>Ethiopia</v>
      </c>
      <c r="B671" s="10" t="str">
        <f>IF(COUNTRY_INFO!B671=0," ",COUNTRY_INFO!B671)</f>
        <v>SNNPR Hadiya</v>
      </c>
      <c r="C671" s="10" t="str">
        <f>IF(COUNTRY_INFO!C671=0," ",COUNTRY_INFO!C671)</f>
        <v>Misrak Badawacho</v>
      </c>
      <c r="D671" s="11" t="str">
        <f>IF(OR(COUNTRY_INFO!$T$9:$T$1000="T1 (PZQ+ALB/MBD)",COUNTRY_INFO!$U$9:$U$1000="T1 (PZQ+ALB/MBD)"), "T1 (PZQ+ALB/MBD)", " ")</f>
        <v xml:space="preserve"> </v>
      </c>
      <c r="E671" s="289"/>
      <c r="F671" s="109"/>
      <c r="G671" s="56"/>
      <c r="H671" s="288"/>
      <c r="I671" s="288"/>
      <c r="J671" s="56"/>
      <c r="K671" s="11">
        <f t="shared" si="61"/>
        <v>0</v>
      </c>
      <c r="L671" s="56"/>
      <c r="M671" s="18"/>
      <c r="N671" s="59"/>
      <c r="O671" s="14">
        <f t="shared" si="62"/>
        <v>0</v>
      </c>
      <c r="P671" s="275" t="str">
        <f t="shared" si="63"/>
        <v xml:space="preserve"> </v>
      </c>
      <c r="Q671" s="230" t="str">
        <f t="shared" si="64"/>
        <v xml:space="preserve"> </v>
      </c>
      <c r="R671" s="275" t="str">
        <f t="shared" si="65"/>
        <v xml:space="preserve"> </v>
      </c>
      <c r="S671" s="230" t="str">
        <f t="shared" si="66"/>
        <v xml:space="preserve"> </v>
      </c>
    </row>
    <row r="672" spans="1:19" x14ac:dyDescent="0.2">
      <c r="A672" s="10" t="str">
        <f>IF(COUNTRY_INFO!A672=0," ",COUNTRY_INFO!A672)</f>
        <v>Ethiopia</v>
      </c>
      <c r="B672" s="10" t="str">
        <f>IF(COUNTRY_INFO!B672=0," ",COUNTRY_INFO!B672)</f>
        <v>SNNPR Hadiya</v>
      </c>
      <c r="C672" s="10" t="str">
        <f>IF(COUNTRY_INFO!C672=0," ",COUNTRY_INFO!C672)</f>
        <v>Shashego</v>
      </c>
      <c r="D672" s="11" t="str">
        <f>IF(OR(COUNTRY_INFO!$T$9:$T$1000="T1 (PZQ+ALB/MBD)",COUNTRY_INFO!$U$9:$U$1000="T1 (PZQ+ALB/MBD)"), "T1 (PZQ+ALB/MBD)", " ")</f>
        <v xml:space="preserve"> </v>
      </c>
      <c r="E672" s="289"/>
      <c r="F672" s="109"/>
      <c r="G672" s="56"/>
      <c r="H672" s="288"/>
      <c r="I672" s="288"/>
      <c r="J672" s="56"/>
      <c r="K672" s="11">
        <f t="shared" si="61"/>
        <v>0</v>
      </c>
      <c r="L672" s="56"/>
      <c r="M672" s="18"/>
      <c r="N672" s="59"/>
      <c r="O672" s="14">
        <f t="shared" si="62"/>
        <v>0</v>
      </c>
      <c r="P672" s="275" t="str">
        <f t="shared" si="63"/>
        <v xml:space="preserve"> </v>
      </c>
      <c r="Q672" s="230" t="str">
        <f t="shared" si="64"/>
        <v xml:space="preserve"> </v>
      </c>
      <c r="R672" s="275" t="str">
        <f t="shared" si="65"/>
        <v xml:space="preserve"> </v>
      </c>
      <c r="S672" s="230" t="str">
        <f t="shared" si="66"/>
        <v xml:space="preserve"> </v>
      </c>
    </row>
    <row r="673" spans="1:19" x14ac:dyDescent="0.2">
      <c r="A673" s="10" t="str">
        <f>IF(COUNTRY_INFO!A673=0," ",COUNTRY_INFO!A673)</f>
        <v>Ethiopia</v>
      </c>
      <c r="B673" s="10" t="str">
        <f>IF(COUNTRY_INFO!B673=0," ",COUNTRY_INFO!B673)</f>
        <v>SNNPR Hadiya</v>
      </c>
      <c r="C673" s="10" t="str">
        <f>IF(COUNTRY_INFO!C673=0," ",COUNTRY_INFO!C673)</f>
        <v>Soro</v>
      </c>
      <c r="D673" s="11" t="str">
        <f>IF(OR(COUNTRY_INFO!$T$9:$T$1000="T1 (PZQ+ALB/MBD)",COUNTRY_INFO!$U$9:$U$1000="T1 (PZQ+ALB/MBD)"), "T1 (PZQ+ALB/MBD)", " ")</f>
        <v xml:space="preserve"> </v>
      </c>
      <c r="E673" s="289"/>
      <c r="F673" s="109"/>
      <c r="G673" s="56"/>
      <c r="H673" s="288"/>
      <c r="I673" s="288"/>
      <c r="J673" s="56"/>
      <c r="K673" s="11">
        <f t="shared" si="61"/>
        <v>0</v>
      </c>
      <c r="L673" s="56"/>
      <c r="M673" s="18"/>
      <c r="N673" s="59"/>
      <c r="O673" s="14">
        <f t="shared" si="62"/>
        <v>0</v>
      </c>
      <c r="P673" s="275" t="str">
        <f t="shared" si="63"/>
        <v xml:space="preserve"> </v>
      </c>
      <c r="Q673" s="230" t="str">
        <f t="shared" si="64"/>
        <v xml:space="preserve"> </v>
      </c>
      <c r="R673" s="275" t="str">
        <f t="shared" si="65"/>
        <v xml:space="preserve"> </v>
      </c>
      <c r="S673" s="230" t="str">
        <f t="shared" si="66"/>
        <v xml:space="preserve"> </v>
      </c>
    </row>
    <row r="674" spans="1:19" x14ac:dyDescent="0.2">
      <c r="A674" s="10" t="str">
        <f>IF(COUNTRY_INFO!A674=0," ",COUNTRY_INFO!A674)</f>
        <v>Ethiopia</v>
      </c>
      <c r="B674" s="10" t="str">
        <f>IF(COUNTRY_INFO!B674=0," ",COUNTRY_INFO!B674)</f>
        <v>SNNPR Halaba Special Woreda</v>
      </c>
      <c r="C674" s="10" t="str">
        <f>IF(COUNTRY_INFO!C674=0," ",COUNTRY_INFO!C674)</f>
        <v>Halaba Rural</v>
      </c>
      <c r="D674" s="11" t="str">
        <f>IF(OR(COUNTRY_INFO!$T$9:$T$1000="T1 (PZQ+ALB/MBD)",COUNTRY_INFO!$U$9:$U$1000="T1 (PZQ+ALB/MBD)"), "T1 (PZQ+ALB/MBD)", " ")</f>
        <v xml:space="preserve"> </v>
      </c>
      <c r="E674" s="289"/>
      <c r="F674" s="109"/>
      <c r="G674" s="56"/>
      <c r="H674" s="288"/>
      <c r="I674" s="288"/>
      <c r="J674" s="56"/>
      <c r="K674" s="11">
        <f t="shared" si="61"/>
        <v>0</v>
      </c>
      <c r="L674" s="56"/>
      <c r="M674" s="18"/>
      <c r="N674" s="59"/>
      <c r="O674" s="14">
        <f t="shared" si="62"/>
        <v>0</v>
      </c>
      <c r="P674" s="275" t="str">
        <f t="shared" si="63"/>
        <v xml:space="preserve"> </v>
      </c>
      <c r="Q674" s="230" t="str">
        <f t="shared" si="64"/>
        <v xml:space="preserve"> </v>
      </c>
      <c r="R674" s="275" t="str">
        <f t="shared" si="65"/>
        <v xml:space="preserve"> </v>
      </c>
      <c r="S674" s="230" t="str">
        <f t="shared" si="66"/>
        <v xml:space="preserve"> </v>
      </c>
    </row>
    <row r="675" spans="1:19" x14ac:dyDescent="0.2">
      <c r="A675" s="10" t="str">
        <f>IF(COUNTRY_INFO!A675=0," ",COUNTRY_INFO!A675)</f>
        <v>Ethiopia</v>
      </c>
      <c r="B675" s="10" t="str">
        <f>IF(COUNTRY_INFO!B675=0," ",COUNTRY_INFO!B675)</f>
        <v>SNNPR Kafa</v>
      </c>
      <c r="C675" s="10" t="str">
        <f>IF(COUNTRY_INFO!C675=0," ",COUNTRY_INFO!C675)</f>
        <v>Adiyio</v>
      </c>
      <c r="D675" s="11" t="str">
        <f>IF(OR(COUNTRY_INFO!$T$9:$T$1000="T1 (PZQ+ALB/MBD)",COUNTRY_INFO!$U$9:$U$1000="T1 (PZQ+ALB/MBD)"), "T1 (PZQ+ALB/MBD)", " ")</f>
        <v xml:space="preserve"> </v>
      </c>
      <c r="E675" s="289"/>
      <c r="F675" s="109"/>
      <c r="G675" s="56"/>
      <c r="H675" s="288"/>
      <c r="I675" s="288"/>
      <c r="J675" s="56"/>
      <c r="K675" s="11">
        <f t="shared" si="61"/>
        <v>0</v>
      </c>
      <c r="L675" s="56"/>
      <c r="M675" s="18"/>
      <c r="N675" s="59"/>
      <c r="O675" s="14">
        <f t="shared" si="62"/>
        <v>0</v>
      </c>
      <c r="P675" s="275" t="str">
        <f t="shared" si="63"/>
        <v xml:space="preserve"> </v>
      </c>
      <c r="Q675" s="230" t="str">
        <f t="shared" si="64"/>
        <v xml:space="preserve"> </v>
      </c>
      <c r="R675" s="275" t="str">
        <f t="shared" si="65"/>
        <v xml:space="preserve"> </v>
      </c>
      <c r="S675" s="230" t="str">
        <f t="shared" si="66"/>
        <v xml:space="preserve"> </v>
      </c>
    </row>
    <row r="676" spans="1:19" x14ac:dyDescent="0.2">
      <c r="A676" s="10" t="str">
        <f>IF(COUNTRY_INFO!A676=0," ",COUNTRY_INFO!A676)</f>
        <v>Ethiopia</v>
      </c>
      <c r="B676" s="10" t="str">
        <f>IF(COUNTRY_INFO!B676=0," ",COUNTRY_INFO!B676)</f>
        <v>SNNPR Kafa</v>
      </c>
      <c r="C676" s="10" t="str">
        <f>IF(COUNTRY_INFO!C676=0," ",COUNTRY_INFO!C676)</f>
        <v>Bita</v>
      </c>
      <c r="D676" s="11" t="str">
        <f>IF(OR(COUNTRY_INFO!$T$9:$T$1000="T1 (PZQ+ALB/MBD)",COUNTRY_INFO!$U$9:$U$1000="T1 (PZQ+ALB/MBD)"), "T1 (PZQ+ALB/MBD)", " ")</f>
        <v xml:space="preserve"> </v>
      </c>
      <c r="E676" s="289"/>
      <c r="F676" s="109"/>
      <c r="G676" s="56"/>
      <c r="H676" s="288"/>
      <c r="I676" s="288"/>
      <c r="J676" s="56"/>
      <c r="K676" s="11">
        <f t="shared" si="61"/>
        <v>0</v>
      </c>
      <c r="L676" s="56"/>
      <c r="M676" s="18"/>
      <c r="N676" s="59"/>
      <c r="O676" s="14">
        <f t="shared" si="62"/>
        <v>0</v>
      </c>
      <c r="P676" s="275" t="str">
        <f t="shared" si="63"/>
        <v xml:space="preserve"> </v>
      </c>
      <c r="Q676" s="230" t="str">
        <f t="shared" si="64"/>
        <v xml:space="preserve"> </v>
      </c>
      <c r="R676" s="275" t="str">
        <f t="shared" si="65"/>
        <v xml:space="preserve"> </v>
      </c>
      <c r="S676" s="230" t="str">
        <f t="shared" si="66"/>
        <v xml:space="preserve"> </v>
      </c>
    </row>
    <row r="677" spans="1:19" x14ac:dyDescent="0.2">
      <c r="A677" s="10" t="str">
        <f>IF(COUNTRY_INFO!A677=0," ",COUNTRY_INFO!A677)</f>
        <v>Ethiopia</v>
      </c>
      <c r="B677" s="10" t="str">
        <f>IF(COUNTRY_INFO!B677=0," ",COUNTRY_INFO!B677)</f>
        <v>SNNPR Kafa</v>
      </c>
      <c r="C677" s="10" t="str">
        <f>IF(COUNTRY_INFO!C677=0," ",COUNTRY_INFO!C677)</f>
        <v>Bonga Town</v>
      </c>
      <c r="D677" s="11" t="str">
        <f>IF(OR(COUNTRY_INFO!$T$9:$T$1000="T1 (PZQ+ALB/MBD)",COUNTRY_INFO!$U$9:$U$1000="T1 (PZQ+ALB/MBD)"), "T1 (PZQ+ALB/MBD)", " ")</f>
        <v xml:space="preserve"> </v>
      </c>
      <c r="E677" s="289"/>
      <c r="F677" s="109"/>
      <c r="G677" s="56"/>
      <c r="H677" s="288"/>
      <c r="I677" s="288"/>
      <c r="J677" s="56"/>
      <c r="K677" s="11">
        <f t="shared" si="61"/>
        <v>0</v>
      </c>
      <c r="L677" s="56"/>
      <c r="M677" s="18"/>
      <c r="N677" s="59"/>
      <c r="O677" s="14">
        <f t="shared" si="62"/>
        <v>0</v>
      </c>
      <c r="P677" s="275" t="str">
        <f t="shared" si="63"/>
        <v xml:space="preserve"> </v>
      </c>
      <c r="Q677" s="230" t="str">
        <f t="shared" si="64"/>
        <v xml:space="preserve"> </v>
      </c>
      <c r="R677" s="275" t="str">
        <f t="shared" si="65"/>
        <v xml:space="preserve"> </v>
      </c>
      <c r="S677" s="230" t="str">
        <f t="shared" si="66"/>
        <v xml:space="preserve"> </v>
      </c>
    </row>
    <row r="678" spans="1:19" x14ac:dyDescent="0.2">
      <c r="A678" s="10" t="str">
        <f>IF(COUNTRY_INFO!A678=0," ",COUNTRY_INFO!A678)</f>
        <v>Ethiopia</v>
      </c>
      <c r="B678" s="10" t="str">
        <f>IF(COUNTRY_INFO!B678=0," ",COUNTRY_INFO!B678)</f>
        <v>SNNPR Kafa</v>
      </c>
      <c r="C678" s="10" t="str">
        <f>IF(COUNTRY_INFO!C678=0," ",COUNTRY_INFO!C678)</f>
        <v>Chena</v>
      </c>
      <c r="D678" s="11" t="str">
        <f>IF(OR(COUNTRY_INFO!$T$9:$T$1000="T1 (PZQ+ALB/MBD)",COUNTRY_INFO!$U$9:$U$1000="T1 (PZQ+ALB/MBD)"), "T1 (PZQ+ALB/MBD)", " ")</f>
        <v xml:space="preserve"> </v>
      </c>
      <c r="E678" s="289"/>
      <c r="F678" s="109"/>
      <c r="G678" s="56"/>
      <c r="H678" s="288"/>
      <c r="I678" s="288"/>
      <c r="J678" s="56"/>
      <c r="K678" s="11">
        <f t="shared" si="61"/>
        <v>0</v>
      </c>
      <c r="L678" s="56"/>
      <c r="M678" s="18"/>
      <c r="N678" s="59"/>
      <c r="O678" s="14">
        <f t="shared" si="62"/>
        <v>0</v>
      </c>
      <c r="P678" s="275" t="str">
        <f t="shared" si="63"/>
        <v xml:space="preserve"> </v>
      </c>
      <c r="Q678" s="230" t="str">
        <f t="shared" si="64"/>
        <v xml:space="preserve"> </v>
      </c>
      <c r="R678" s="275" t="str">
        <f t="shared" si="65"/>
        <v xml:space="preserve"> </v>
      </c>
      <c r="S678" s="230" t="str">
        <f t="shared" si="66"/>
        <v xml:space="preserve"> </v>
      </c>
    </row>
    <row r="679" spans="1:19" x14ac:dyDescent="0.2">
      <c r="A679" s="10" t="str">
        <f>IF(COUNTRY_INFO!A679=0," ",COUNTRY_INFO!A679)</f>
        <v>Ethiopia</v>
      </c>
      <c r="B679" s="10" t="str">
        <f>IF(COUNTRY_INFO!B679=0," ",COUNTRY_INFO!B679)</f>
        <v>SNNPR Kafa</v>
      </c>
      <c r="C679" s="10" t="str">
        <f>IF(COUNTRY_INFO!C679=0," ",COUNTRY_INFO!C679)</f>
        <v>Cheta</v>
      </c>
      <c r="D679" s="11" t="str">
        <f>IF(OR(COUNTRY_INFO!$T$9:$T$1000="T1 (PZQ+ALB/MBD)",COUNTRY_INFO!$U$9:$U$1000="T1 (PZQ+ALB/MBD)"), "T1 (PZQ+ALB/MBD)", " ")</f>
        <v xml:space="preserve"> </v>
      </c>
      <c r="E679" s="289"/>
      <c r="F679" s="109"/>
      <c r="G679" s="56"/>
      <c r="H679" s="288"/>
      <c r="I679" s="288"/>
      <c r="J679" s="56"/>
      <c r="K679" s="11">
        <f t="shared" si="61"/>
        <v>0</v>
      </c>
      <c r="L679" s="56"/>
      <c r="M679" s="18"/>
      <c r="N679" s="59"/>
      <c r="O679" s="14">
        <f t="shared" si="62"/>
        <v>0</v>
      </c>
      <c r="P679" s="275" t="str">
        <f t="shared" si="63"/>
        <v xml:space="preserve"> </v>
      </c>
      <c r="Q679" s="230" t="str">
        <f t="shared" si="64"/>
        <v xml:space="preserve"> </v>
      </c>
      <c r="R679" s="275" t="str">
        <f t="shared" si="65"/>
        <v xml:space="preserve"> </v>
      </c>
      <c r="S679" s="230" t="str">
        <f t="shared" si="66"/>
        <v xml:space="preserve"> </v>
      </c>
    </row>
    <row r="680" spans="1:19" x14ac:dyDescent="0.2">
      <c r="A680" s="10" t="str">
        <f>IF(COUNTRY_INFO!A680=0," ",COUNTRY_INFO!A680)</f>
        <v>Ethiopia</v>
      </c>
      <c r="B680" s="10" t="str">
        <f>IF(COUNTRY_INFO!B680=0," ",COUNTRY_INFO!B680)</f>
        <v>SNNPR Kafa</v>
      </c>
      <c r="C680" s="10" t="str">
        <f>IF(COUNTRY_INFO!C680=0," ",COUNTRY_INFO!C680)</f>
        <v>Decha</v>
      </c>
      <c r="D680" s="11" t="str">
        <f>IF(OR(COUNTRY_INFO!$T$9:$T$1000="T1 (PZQ+ALB/MBD)",COUNTRY_INFO!$U$9:$U$1000="T1 (PZQ+ALB/MBD)"), "T1 (PZQ+ALB/MBD)", " ")</f>
        <v xml:space="preserve"> </v>
      </c>
      <c r="E680" s="289"/>
      <c r="F680" s="109"/>
      <c r="G680" s="56"/>
      <c r="H680" s="288"/>
      <c r="I680" s="288"/>
      <c r="J680" s="56"/>
      <c r="K680" s="11">
        <f t="shared" si="61"/>
        <v>0</v>
      </c>
      <c r="L680" s="56"/>
      <c r="M680" s="18"/>
      <c r="N680" s="59"/>
      <c r="O680" s="14">
        <f t="shared" si="62"/>
        <v>0</v>
      </c>
      <c r="P680" s="275" t="str">
        <f t="shared" si="63"/>
        <v xml:space="preserve"> </v>
      </c>
      <c r="Q680" s="230" t="str">
        <f t="shared" si="64"/>
        <v xml:space="preserve"> </v>
      </c>
      <c r="R680" s="275" t="str">
        <f t="shared" si="65"/>
        <v xml:space="preserve"> </v>
      </c>
      <c r="S680" s="230" t="str">
        <f t="shared" si="66"/>
        <v xml:space="preserve"> </v>
      </c>
    </row>
    <row r="681" spans="1:19" x14ac:dyDescent="0.2">
      <c r="A681" s="10" t="str">
        <f>IF(COUNTRY_INFO!A681=0," ",COUNTRY_INFO!A681)</f>
        <v>Ethiopia</v>
      </c>
      <c r="B681" s="10" t="str">
        <f>IF(COUNTRY_INFO!B681=0," ",COUNTRY_INFO!B681)</f>
        <v>SNNPR Kafa</v>
      </c>
      <c r="C681" s="10" t="str">
        <f>IF(COUNTRY_INFO!C681=0," ",COUNTRY_INFO!C681)</f>
        <v>Gesha</v>
      </c>
      <c r="D681" s="11" t="str">
        <f>IF(OR(COUNTRY_INFO!$T$9:$T$1000="T1 (PZQ+ALB/MBD)",COUNTRY_INFO!$U$9:$U$1000="T1 (PZQ+ALB/MBD)"), "T1 (PZQ+ALB/MBD)", " ")</f>
        <v xml:space="preserve"> </v>
      </c>
      <c r="E681" s="289"/>
      <c r="F681" s="109"/>
      <c r="G681" s="56"/>
      <c r="H681" s="288"/>
      <c r="I681" s="288"/>
      <c r="J681" s="56"/>
      <c r="K681" s="11">
        <f t="shared" si="61"/>
        <v>0</v>
      </c>
      <c r="L681" s="56"/>
      <c r="M681" s="18"/>
      <c r="N681" s="59"/>
      <c r="O681" s="14">
        <f t="shared" si="62"/>
        <v>0</v>
      </c>
      <c r="P681" s="275" t="str">
        <f t="shared" si="63"/>
        <v xml:space="preserve"> </v>
      </c>
      <c r="Q681" s="230" t="str">
        <f t="shared" si="64"/>
        <v xml:space="preserve"> </v>
      </c>
      <c r="R681" s="275" t="str">
        <f t="shared" si="65"/>
        <v xml:space="preserve"> </v>
      </c>
      <c r="S681" s="230" t="str">
        <f t="shared" si="66"/>
        <v xml:space="preserve"> </v>
      </c>
    </row>
    <row r="682" spans="1:19" x14ac:dyDescent="0.2">
      <c r="A682" s="10" t="str">
        <f>IF(COUNTRY_INFO!A682=0," ",COUNTRY_INFO!A682)</f>
        <v>Ethiopia</v>
      </c>
      <c r="B682" s="10" t="str">
        <f>IF(COUNTRY_INFO!B682=0," ",COUNTRY_INFO!B682)</f>
        <v>SNNPR Kafa</v>
      </c>
      <c r="C682" s="10" t="str">
        <f>IF(COUNTRY_INFO!C682=0," ",COUNTRY_INFO!C682)</f>
        <v>Gewata</v>
      </c>
      <c r="D682" s="11" t="str">
        <f>IF(OR(COUNTRY_INFO!$T$9:$T$1000="T1 (PZQ+ALB/MBD)",COUNTRY_INFO!$U$9:$U$1000="T1 (PZQ+ALB/MBD)"), "T1 (PZQ+ALB/MBD)", " ")</f>
        <v xml:space="preserve"> </v>
      </c>
      <c r="E682" s="289"/>
      <c r="F682" s="109"/>
      <c r="G682" s="56"/>
      <c r="H682" s="288"/>
      <c r="I682" s="288"/>
      <c r="J682" s="56"/>
      <c r="K682" s="11">
        <f t="shared" si="61"/>
        <v>0</v>
      </c>
      <c r="L682" s="56"/>
      <c r="M682" s="18"/>
      <c r="N682" s="59"/>
      <c r="O682" s="14">
        <f t="shared" si="62"/>
        <v>0</v>
      </c>
      <c r="P682" s="275" t="str">
        <f t="shared" si="63"/>
        <v xml:space="preserve"> </v>
      </c>
      <c r="Q682" s="230" t="str">
        <f t="shared" si="64"/>
        <v xml:space="preserve"> </v>
      </c>
      <c r="R682" s="275" t="str">
        <f t="shared" si="65"/>
        <v xml:space="preserve"> </v>
      </c>
      <c r="S682" s="230" t="str">
        <f t="shared" si="66"/>
        <v xml:space="preserve"> </v>
      </c>
    </row>
    <row r="683" spans="1:19" x14ac:dyDescent="0.2">
      <c r="A683" s="10" t="str">
        <f>IF(COUNTRY_INFO!A683=0," ",COUNTRY_INFO!A683)</f>
        <v>Ethiopia</v>
      </c>
      <c r="B683" s="10" t="str">
        <f>IF(COUNTRY_INFO!B683=0," ",COUNTRY_INFO!B683)</f>
        <v>SNNPR Kafa</v>
      </c>
      <c r="C683" s="10" t="str">
        <f>IF(COUNTRY_INFO!C683=0," ",COUNTRY_INFO!C683)</f>
        <v>Gimbo</v>
      </c>
      <c r="D683" s="11" t="str">
        <f>IF(OR(COUNTRY_INFO!$T$9:$T$1000="T1 (PZQ+ALB/MBD)",COUNTRY_INFO!$U$9:$U$1000="T1 (PZQ+ALB/MBD)"), "T1 (PZQ+ALB/MBD)", " ")</f>
        <v xml:space="preserve"> </v>
      </c>
      <c r="E683" s="289"/>
      <c r="F683" s="109"/>
      <c r="G683" s="56"/>
      <c r="H683" s="288"/>
      <c r="I683" s="288"/>
      <c r="J683" s="56"/>
      <c r="K683" s="11">
        <f t="shared" si="61"/>
        <v>0</v>
      </c>
      <c r="L683" s="56"/>
      <c r="M683" s="18"/>
      <c r="N683" s="59"/>
      <c r="O683" s="14">
        <f t="shared" si="62"/>
        <v>0</v>
      </c>
      <c r="P683" s="275" t="str">
        <f t="shared" si="63"/>
        <v xml:space="preserve"> </v>
      </c>
      <c r="Q683" s="230" t="str">
        <f t="shared" si="64"/>
        <v xml:space="preserve"> </v>
      </c>
      <c r="R683" s="275" t="str">
        <f t="shared" si="65"/>
        <v xml:space="preserve"> </v>
      </c>
      <c r="S683" s="230" t="str">
        <f t="shared" si="66"/>
        <v xml:space="preserve"> </v>
      </c>
    </row>
    <row r="684" spans="1:19" x14ac:dyDescent="0.2">
      <c r="A684" s="10" t="str">
        <f>IF(COUNTRY_INFO!A684=0," ",COUNTRY_INFO!A684)</f>
        <v>Ethiopia</v>
      </c>
      <c r="B684" s="10" t="str">
        <f>IF(COUNTRY_INFO!B684=0," ",COUNTRY_INFO!B684)</f>
        <v>SNNPR Kafa</v>
      </c>
      <c r="C684" s="10" t="str">
        <f>IF(COUNTRY_INFO!C684=0," ",COUNTRY_INFO!C684)</f>
        <v>Saylem</v>
      </c>
      <c r="D684" s="11" t="str">
        <f>IF(OR(COUNTRY_INFO!$T$9:$T$1000="T1 (PZQ+ALB/MBD)",COUNTRY_INFO!$U$9:$U$1000="T1 (PZQ+ALB/MBD)"), "T1 (PZQ+ALB/MBD)", " ")</f>
        <v xml:space="preserve"> </v>
      </c>
      <c r="E684" s="289"/>
      <c r="F684" s="109"/>
      <c r="G684" s="56"/>
      <c r="H684" s="288"/>
      <c r="I684" s="288"/>
      <c r="J684" s="56"/>
      <c r="K684" s="11">
        <f t="shared" si="61"/>
        <v>0</v>
      </c>
      <c r="L684" s="56"/>
      <c r="M684" s="18"/>
      <c r="N684" s="59"/>
      <c r="O684" s="14">
        <f t="shared" si="62"/>
        <v>0</v>
      </c>
      <c r="P684" s="275" t="str">
        <f t="shared" si="63"/>
        <v xml:space="preserve"> </v>
      </c>
      <c r="Q684" s="230" t="str">
        <f t="shared" si="64"/>
        <v xml:space="preserve"> </v>
      </c>
      <c r="R684" s="275" t="str">
        <f t="shared" si="65"/>
        <v xml:space="preserve"> </v>
      </c>
      <c r="S684" s="230" t="str">
        <f t="shared" si="66"/>
        <v xml:space="preserve"> </v>
      </c>
    </row>
    <row r="685" spans="1:19" x14ac:dyDescent="0.2">
      <c r="A685" s="10" t="str">
        <f>IF(COUNTRY_INFO!A685=0," ",COUNTRY_INFO!A685)</f>
        <v>Ethiopia</v>
      </c>
      <c r="B685" s="10" t="str">
        <f>IF(COUNTRY_INFO!B685=0," ",COUNTRY_INFO!B685)</f>
        <v>SNNPR Kafa</v>
      </c>
      <c r="C685" s="10" t="str">
        <f>IF(COUNTRY_INFO!C685=0," ",COUNTRY_INFO!C685)</f>
        <v>Tello</v>
      </c>
      <c r="D685" s="11" t="str">
        <f>IF(OR(COUNTRY_INFO!$T$9:$T$1000="T1 (PZQ+ALB/MBD)",COUNTRY_INFO!$U$9:$U$1000="T1 (PZQ+ALB/MBD)"), "T1 (PZQ+ALB/MBD)", " ")</f>
        <v xml:space="preserve"> </v>
      </c>
      <c r="E685" s="289"/>
      <c r="F685" s="109"/>
      <c r="G685" s="56"/>
      <c r="H685" s="288"/>
      <c r="I685" s="288"/>
      <c r="J685" s="56"/>
      <c r="K685" s="11">
        <f t="shared" si="61"/>
        <v>0</v>
      </c>
      <c r="L685" s="56"/>
      <c r="M685" s="18"/>
      <c r="N685" s="59"/>
      <c r="O685" s="14">
        <f t="shared" si="62"/>
        <v>0</v>
      </c>
      <c r="P685" s="275" t="str">
        <f t="shared" si="63"/>
        <v xml:space="preserve"> </v>
      </c>
      <c r="Q685" s="230" t="str">
        <f t="shared" si="64"/>
        <v xml:space="preserve"> </v>
      </c>
      <c r="R685" s="275" t="str">
        <f t="shared" si="65"/>
        <v xml:space="preserve"> </v>
      </c>
      <c r="S685" s="230" t="str">
        <f t="shared" si="66"/>
        <v xml:space="preserve"> </v>
      </c>
    </row>
    <row r="686" spans="1:19" x14ac:dyDescent="0.2">
      <c r="A686" s="10" t="str">
        <f>IF(COUNTRY_INFO!A686=0," ",COUNTRY_INFO!A686)</f>
        <v>Ethiopia</v>
      </c>
      <c r="B686" s="10" t="str">
        <f>IF(COUNTRY_INFO!B686=0," ",COUNTRY_INFO!B686)</f>
        <v>SNNPR Kembata Tembaro</v>
      </c>
      <c r="C686" s="10" t="str">
        <f>IF(COUNTRY_INFO!C686=0," ",COUNTRY_INFO!C686)</f>
        <v>Angacha</v>
      </c>
      <c r="D686" s="11" t="str">
        <f>IF(OR(COUNTRY_INFO!$T$9:$T$1000="T1 (PZQ+ALB/MBD)",COUNTRY_INFO!$U$9:$U$1000="T1 (PZQ+ALB/MBD)"), "T1 (PZQ+ALB/MBD)", " ")</f>
        <v xml:space="preserve"> </v>
      </c>
      <c r="E686" s="289"/>
      <c r="F686" s="109"/>
      <c r="G686" s="56"/>
      <c r="H686" s="288"/>
      <c r="I686" s="288"/>
      <c r="J686" s="56"/>
      <c r="K686" s="11">
        <f t="shared" si="61"/>
        <v>0</v>
      </c>
      <c r="L686" s="56"/>
      <c r="M686" s="18"/>
      <c r="N686" s="59"/>
      <c r="O686" s="14">
        <f t="shared" si="62"/>
        <v>0</v>
      </c>
      <c r="P686" s="275" t="str">
        <f t="shared" si="63"/>
        <v xml:space="preserve"> </v>
      </c>
      <c r="Q686" s="230" t="str">
        <f t="shared" si="64"/>
        <v xml:space="preserve"> </v>
      </c>
      <c r="R686" s="275" t="str">
        <f t="shared" si="65"/>
        <v xml:space="preserve"> </v>
      </c>
      <c r="S686" s="230" t="str">
        <f t="shared" si="66"/>
        <v xml:space="preserve"> </v>
      </c>
    </row>
    <row r="687" spans="1:19" x14ac:dyDescent="0.2">
      <c r="A687" s="10" t="str">
        <f>IF(COUNTRY_INFO!A687=0," ",COUNTRY_INFO!A687)</f>
        <v>Ethiopia</v>
      </c>
      <c r="B687" s="10" t="str">
        <f>IF(COUNTRY_INFO!B687=0," ",COUNTRY_INFO!B687)</f>
        <v>SNNPR Kembata Tembaro</v>
      </c>
      <c r="C687" s="10" t="str">
        <f>IF(COUNTRY_INFO!C687=0," ",COUNTRY_INFO!C687)</f>
        <v>Danboya</v>
      </c>
      <c r="D687" s="11" t="str">
        <f>IF(OR(COUNTRY_INFO!$T$9:$T$1000="T1 (PZQ+ALB/MBD)",COUNTRY_INFO!$U$9:$U$1000="T1 (PZQ+ALB/MBD)"), "T1 (PZQ+ALB/MBD)", " ")</f>
        <v xml:space="preserve"> </v>
      </c>
      <c r="E687" s="289"/>
      <c r="F687" s="109"/>
      <c r="G687" s="56"/>
      <c r="H687" s="288"/>
      <c r="I687" s="288"/>
      <c r="J687" s="56"/>
      <c r="K687" s="11">
        <f t="shared" si="61"/>
        <v>0</v>
      </c>
      <c r="L687" s="56"/>
      <c r="M687" s="18"/>
      <c r="N687" s="59"/>
      <c r="O687" s="14">
        <f t="shared" si="62"/>
        <v>0</v>
      </c>
      <c r="P687" s="275" t="str">
        <f t="shared" si="63"/>
        <v xml:space="preserve"> </v>
      </c>
      <c r="Q687" s="230" t="str">
        <f t="shared" si="64"/>
        <v xml:space="preserve"> </v>
      </c>
      <c r="R687" s="275" t="str">
        <f t="shared" si="65"/>
        <v xml:space="preserve"> </v>
      </c>
      <c r="S687" s="230" t="str">
        <f t="shared" si="66"/>
        <v xml:space="preserve"> </v>
      </c>
    </row>
    <row r="688" spans="1:19" x14ac:dyDescent="0.2">
      <c r="A688" s="10" t="str">
        <f>IF(COUNTRY_INFO!A688=0," ",COUNTRY_INFO!A688)</f>
        <v>Ethiopia</v>
      </c>
      <c r="B688" s="10" t="str">
        <f>IF(COUNTRY_INFO!B688=0," ",COUNTRY_INFO!B688)</f>
        <v>SNNPR Kembata Tembaro</v>
      </c>
      <c r="C688" s="10" t="str">
        <f>IF(COUNTRY_INFO!C688=0," ",COUNTRY_INFO!C688)</f>
        <v>Doyogena</v>
      </c>
      <c r="D688" s="11" t="str">
        <f>IF(OR(COUNTRY_INFO!$T$9:$T$1000="T1 (PZQ+ALB/MBD)",COUNTRY_INFO!$U$9:$U$1000="T1 (PZQ+ALB/MBD)"), "T1 (PZQ+ALB/MBD)", " ")</f>
        <v xml:space="preserve"> </v>
      </c>
      <c r="E688" s="289"/>
      <c r="F688" s="109"/>
      <c r="G688" s="56"/>
      <c r="H688" s="288"/>
      <c r="I688" s="288"/>
      <c r="J688" s="56"/>
      <c r="K688" s="11">
        <f t="shared" si="61"/>
        <v>0</v>
      </c>
      <c r="L688" s="56"/>
      <c r="M688" s="18"/>
      <c r="N688" s="59"/>
      <c r="O688" s="14">
        <f t="shared" si="62"/>
        <v>0</v>
      </c>
      <c r="P688" s="275" t="str">
        <f t="shared" si="63"/>
        <v xml:space="preserve"> </v>
      </c>
      <c r="Q688" s="230" t="str">
        <f t="shared" si="64"/>
        <v xml:space="preserve"> </v>
      </c>
      <c r="R688" s="275" t="str">
        <f t="shared" si="65"/>
        <v xml:space="preserve"> </v>
      </c>
      <c r="S688" s="230" t="str">
        <f t="shared" si="66"/>
        <v xml:space="preserve"> </v>
      </c>
    </row>
    <row r="689" spans="1:19" x14ac:dyDescent="0.2">
      <c r="A689" s="10" t="str">
        <f>IF(COUNTRY_INFO!A689=0," ",COUNTRY_INFO!A689)</f>
        <v>Ethiopia</v>
      </c>
      <c r="B689" s="10" t="str">
        <f>IF(COUNTRY_INFO!B689=0," ",COUNTRY_INFO!B689)</f>
        <v>SNNPR Kembata Tembaro</v>
      </c>
      <c r="C689" s="10" t="str">
        <f>IF(COUNTRY_INFO!C689=0," ",COUNTRY_INFO!C689)</f>
        <v>Durame Town</v>
      </c>
      <c r="D689" s="11" t="str">
        <f>IF(OR(COUNTRY_INFO!$T$9:$T$1000="T1 (PZQ+ALB/MBD)",COUNTRY_INFO!$U$9:$U$1000="T1 (PZQ+ALB/MBD)"), "T1 (PZQ+ALB/MBD)", " ")</f>
        <v xml:space="preserve"> </v>
      </c>
      <c r="E689" s="289"/>
      <c r="F689" s="109"/>
      <c r="G689" s="56"/>
      <c r="H689" s="288"/>
      <c r="I689" s="288"/>
      <c r="J689" s="56"/>
      <c r="K689" s="11">
        <f t="shared" si="61"/>
        <v>0</v>
      </c>
      <c r="L689" s="56"/>
      <c r="M689" s="18"/>
      <c r="N689" s="59"/>
      <c r="O689" s="14">
        <f t="shared" si="62"/>
        <v>0</v>
      </c>
      <c r="P689" s="275" t="str">
        <f t="shared" si="63"/>
        <v xml:space="preserve"> </v>
      </c>
      <c r="Q689" s="230" t="str">
        <f t="shared" si="64"/>
        <v xml:space="preserve"> </v>
      </c>
      <c r="R689" s="275" t="str">
        <f t="shared" si="65"/>
        <v xml:space="preserve"> </v>
      </c>
      <c r="S689" s="230" t="str">
        <f t="shared" si="66"/>
        <v xml:space="preserve"> </v>
      </c>
    </row>
    <row r="690" spans="1:19" x14ac:dyDescent="0.2">
      <c r="A690" s="10" t="str">
        <f>IF(COUNTRY_INFO!A690=0," ",COUNTRY_INFO!A690)</f>
        <v>Ethiopia</v>
      </c>
      <c r="B690" s="10" t="str">
        <f>IF(COUNTRY_INFO!B690=0," ",COUNTRY_INFO!B690)</f>
        <v>SNNPR Kembata Tembaro</v>
      </c>
      <c r="C690" s="10" t="str">
        <f>IF(COUNTRY_INFO!C690=0," ",COUNTRY_INFO!C690)</f>
        <v>Hadero Tunto Zuria</v>
      </c>
      <c r="D690" s="11" t="str">
        <f>IF(OR(COUNTRY_INFO!$T$9:$T$1000="T1 (PZQ+ALB/MBD)",COUNTRY_INFO!$U$9:$U$1000="T1 (PZQ+ALB/MBD)"), "T1 (PZQ+ALB/MBD)", " ")</f>
        <v xml:space="preserve"> </v>
      </c>
      <c r="E690" s="289"/>
      <c r="F690" s="109"/>
      <c r="G690" s="56"/>
      <c r="H690" s="288"/>
      <c r="I690" s="288"/>
      <c r="J690" s="56"/>
      <c r="K690" s="11">
        <f t="shared" si="61"/>
        <v>0</v>
      </c>
      <c r="L690" s="56"/>
      <c r="M690" s="18"/>
      <c r="N690" s="59"/>
      <c r="O690" s="14">
        <f t="shared" si="62"/>
        <v>0</v>
      </c>
      <c r="P690" s="275" t="str">
        <f t="shared" si="63"/>
        <v xml:space="preserve"> </v>
      </c>
      <c r="Q690" s="230" t="str">
        <f t="shared" si="64"/>
        <v xml:space="preserve"> </v>
      </c>
      <c r="R690" s="275" t="str">
        <f t="shared" si="65"/>
        <v xml:space="preserve"> </v>
      </c>
      <c r="S690" s="230" t="str">
        <f t="shared" si="66"/>
        <v xml:space="preserve"> </v>
      </c>
    </row>
    <row r="691" spans="1:19" x14ac:dyDescent="0.2">
      <c r="A691" s="10" t="str">
        <f>IF(COUNTRY_INFO!A691=0," ",COUNTRY_INFO!A691)</f>
        <v>Ethiopia</v>
      </c>
      <c r="B691" s="10" t="str">
        <f>IF(COUNTRY_INFO!B691=0," ",COUNTRY_INFO!B691)</f>
        <v>SNNPR Kembata Tembaro</v>
      </c>
      <c r="C691" s="10" t="str">
        <f>IF(COUNTRY_INFO!C691=0," ",COUNTRY_INFO!C691)</f>
        <v>Kacha Birra</v>
      </c>
      <c r="D691" s="11" t="str">
        <f>IF(OR(COUNTRY_INFO!$T$9:$T$1000="T1 (PZQ+ALB/MBD)",COUNTRY_INFO!$U$9:$U$1000="T1 (PZQ+ALB/MBD)"), "T1 (PZQ+ALB/MBD)", " ")</f>
        <v xml:space="preserve"> </v>
      </c>
      <c r="E691" s="289"/>
      <c r="F691" s="109"/>
      <c r="G691" s="56"/>
      <c r="H691" s="288"/>
      <c r="I691" s="288"/>
      <c r="J691" s="56"/>
      <c r="K691" s="11">
        <f t="shared" si="61"/>
        <v>0</v>
      </c>
      <c r="L691" s="56"/>
      <c r="M691" s="18"/>
      <c r="N691" s="59"/>
      <c r="O691" s="14">
        <f t="shared" si="62"/>
        <v>0</v>
      </c>
      <c r="P691" s="275" t="str">
        <f t="shared" si="63"/>
        <v xml:space="preserve"> </v>
      </c>
      <c r="Q691" s="230" t="str">
        <f t="shared" si="64"/>
        <v xml:space="preserve"> </v>
      </c>
      <c r="R691" s="275" t="str">
        <f t="shared" si="65"/>
        <v xml:space="preserve"> </v>
      </c>
      <c r="S691" s="230" t="str">
        <f t="shared" si="66"/>
        <v xml:space="preserve"> </v>
      </c>
    </row>
    <row r="692" spans="1:19" x14ac:dyDescent="0.2">
      <c r="A692" s="10" t="str">
        <f>IF(COUNTRY_INFO!A692=0," ",COUNTRY_INFO!A692)</f>
        <v>Ethiopia</v>
      </c>
      <c r="B692" s="10" t="str">
        <f>IF(COUNTRY_INFO!B692=0," ",COUNTRY_INFO!B692)</f>
        <v>SNNPR Kembata Tembaro</v>
      </c>
      <c r="C692" s="10" t="str">
        <f>IF(COUNTRY_INFO!C692=0," ",COUNTRY_INFO!C692)</f>
        <v>Kedida Gamela</v>
      </c>
      <c r="D692" s="11" t="str">
        <f>IF(OR(COUNTRY_INFO!$T$9:$T$1000="T1 (PZQ+ALB/MBD)",COUNTRY_INFO!$U$9:$U$1000="T1 (PZQ+ALB/MBD)"), "T1 (PZQ+ALB/MBD)", " ")</f>
        <v xml:space="preserve"> </v>
      </c>
      <c r="E692" s="289"/>
      <c r="F692" s="109"/>
      <c r="G692" s="56"/>
      <c r="H692" s="288"/>
      <c r="I692" s="288"/>
      <c r="J692" s="56"/>
      <c r="K692" s="11">
        <f t="shared" si="61"/>
        <v>0</v>
      </c>
      <c r="L692" s="56"/>
      <c r="M692" s="18"/>
      <c r="N692" s="59"/>
      <c r="O692" s="14">
        <f t="shared" si="62"/>
        <v>0</v>
      </c>
      <c r="P692" s="275" t="str">
        <f t="shared" si="63"/>
        <v xml:space="preserve"> </v>
      </c>
      <c r="Q692" s="230" t="str">
        <f t="shared" si="64"/>
        <v xml:space="preserve"> </v>
      </c>
      <c r="R692" s="275" t="str">
        <f t="shared" si="65"/>
        <v xml:space="preserve"> </v>
      </c>
      <c r="S692" s="230" t="str">
        <f t="shared" si="66"/>
        <v xml:space="preserve"> </v>
      </c>
    </row>
    <row r="693" spans="1:19" x14ac:dyDescent="0.2">
      <c r="A693" s="10" t="str">
        <f>IF(COUNTRY_INFO!A693=0," ",COUNTRY_INFO!A693)</f>
        <v>Ethiopia</v>
      </c>
      <c r="B693" s="10" t="str">
        <f>IF(COUNTRY_INFO!B693=0," ",COUNTRY_INFO!B693)</f>
        <v>SNNPR Kembata Tembaro</v>
      </c>
      <c r="C693" s="10" t="str">
        <f>IF(COUNTRY_INFO!C693=0," ",COUNTRY_INFO!C693)</f>
        <v>Tembaro</v>
      </c>
      <c r="D693" s="11" t="str">
        <f>IF(OR(COUNTRY_INFO!$T$9:$T$1000="T1 (PZQ+ALB/MBD)",COUNTRY_INFO!$U$9:$U$1000="T1 (PZQ+ALB/MBD)"), "T1 (PZQ+ALB/MBD)", " ")</f>
        <v xml:space="preserve"> </v>
      </c>
      <c r="E693" s="289"/>
      <c r="F693" s="109"/>
      <c r="G693" s="56"/>
      <c r="H693" s="288"/>
      <c r="I693" s="288"/>
      <c r="J693" s="56"/>
      <c r="K693" s="11">
        <f t="shared" si="61"/>
        <v>0</v>
      </c>
      <c r="L693" s="56"/>
      <c r="M693" s="18"/>
      <c r="N693" s="59"/>
      <c r="O693" s="14">
        <f t="shared" si="62"/>
        <v>0</v>
      </c>
      <c r="P693" s="275" t="str">
        <f t="shared" si="63"/>
        <v xml:space="preserve"> </v>
      </c>
      <c r="Q693" s="230" t="str">
        <f t="shared" si="64"/>
        <v xml:space="preserve"> </v>
      </c>
      <c r="R693" s="275" t="str">
        <f t="shared" si="65"/>
        <v xml:space="preserve"> </v>
      </c>
      <c r="S693" s="230" t="str">
        <f t="shared" si="66"/>
        <v xml:space="preserve"> </v>
      </c>
    </row>
    <row r="694" spans="1:19" x14ac:dyDescent="0.2">
      <c r="A694" s="10" t="str">
        <f>IF(COUNTRY_INFO!A694=0," ",COUNTRY_INFO!A694)</f>
        <v>Ethiopia</v>
      </c>
      <c r="B694" s="10" t="str">
        <f>IF(COUNTRY_INFO!B694=0," ",COUNTRY_INFO!B694)</f>
        <v>SNNPR Konta Special Woreda</v>
      </c>
      <c r="C694" s="10" t="str">
        <f>IF(COUNTRY_INFO!C694=0," ",COUNTRY_INFO!C694)</f>
        <v>Konta</v>
      </c>
      <c r="D694" s="11" t="str">
        <f>IF(OR(COUNTRY_INFO!$T$9:$T$1000="T1 (PZQ+ALB/MBD)",COUNTRY_INFO!$U$9:$U$1000="T1 (PZQ+ALB/MBD)"), "T1 (PZQ+ALB/MBD)", " ")</f>
        <v xml:space="preserve"> </v>
      </c>
      <c r="E694" s="289"/>
      <c r="F694" s="109"/>
      <c r="G694" s="56"/>
      <c r="H694" s="288"/>
      <c r="I694" s="288"/>
      <c r="J694" s="56"/>
      <c r="K694" s="11">
        <f t="shared" si="61"/>
        <v>0</v>
      </c>
      <c r="L694" s="56"/>
      <c r="M694" s="18"/>
      <c r="N694" s="59"/>
      <c r="O694" s="14">
        <f t="shared" si="62"/>
        <v>0</v>
      </c>
      <c r="P694" s="275" t="str">
        <f t="shared" si="63"/>
        <v xml:space="preserve"> </v>
      </c>
      <c r="Q694" s="230" t="str">
        <f t="shared" si="64"/>
        <v xml:space="preserve"> </v>
      </c>
      <c r="R694" s="275" t="str">
        <f t="shared" si="65"/>
        <v xml:space="preserve"> </v>
      </c>
      <c r="S694" s="230" t="str">
        <f t="shared" si="66"/>
        <v xml:space="preserve"> </v>
      </c>
    </row>
    <row r="695" spans="1:19" x14ac:dyDescent="0.2">
      <c r="A695" s="10" t="str">
        <f>IF(COUNTRY_INFO!A695=0," ",COUNTRY_INFO!A695)</f>
        <v>Ethiopia</v>
      </c>
      <c r="B695" s="10" t="str">
        <f>IF(COUNTRY_INFO!B695=0," ",COUNTRY_INFO!B695)</f>
        <v>SNNPR Segen</v>
      </c>
      <c r="C695" s="10" t="str">
        <f>IF(COUNTRY_INFO!C695=0," ",COUNTRY_INFO!C695)</f>
        <v>Alle</v>
      </c>
      <c r="D695" s="11" t="str">
        <f>IF(OR(COUNTRY_INFO!$T$9:$T$1000="T1 (PZQ+ALB/MBD)",COUNTRY_INFO!$U$9:$U$1000="T1 (PZQ+ALB/MBD)"), "T1 (PZQ+ALB/MBD)", " ")</f>
        <v xml:space="preserve"> </v>
      </c>
      <c r="E695" s="289"/>
      <c r="F695" s="109"/>
      <c r="G695" s="56"/>
      <c r="H695" s="288"/>
      <c r="I695" s="288"/>
      <c r="J695" s="56"/>
      <c r="K695" s="11">
        <f t="shared" si="61"/>
        <v>0</v>
      </c>
      <c r="L695" s="56"/>
      <c r="M695" s="18"/>
      <c r="N695" s="59"/>
      <c r="O695" s="14">
        <f t="shared" si="62"/>
        <v>0</v>
      </c>
      <c r="P695" s="275" t="str">
        <f t="shared" si="63"/>
        <v xml:space="preserve"> </v>
      </c>
      <c r="Q695" s="230" t="str">
        <f t="shared" si="64"/>
        <v xml:space="preserve"> </v>
      </c>
      <c r="R695" s="275" t="str">
        <f t="shared" si="65"/>
        <v xml:space="preserve"> </v>
      </c>
      <c r="S695" s="230" t="str">
        <f t="shared" si="66"/>
        <v xml:space="preserve"> </v>
      </c>
    </row>
    <row r="696" spans="1:19" x14ac:dyDescent="0.2">
      <c r="A696" s="10" t="str">
        <f>IF(COUNTRY_INFO!A696=0," ",COUNTRY_INFO!A696)</f>
        <v>Ethiopia</v>
      </c>
      <c r="B696" s="10" t="str">
        <f>IF(COUNTRY_INFO!B696=0," ",COUNTRY_INFO!B696)</f>
        <v>SNNPR Segen</v>
      </c>
      <c r="C696" s="10" t="str">
        <f>IF(COUNTRY_INFO!C696=0," ",COUNTRY_INFO!C696)</f>
        <v>Amaro</v>
      </c>
      <c r="D696" s="11" t="str">
        <f>IF(OR(COUNTRY_INFO!$T$9:$T$1000="T1 (PZQ+ALB/MBD)",COUNTRY_INFO!$U$9:$U$1000="T1 (PZQ+ALB/MBD)"), "T1 (PZQ+ALB/MBD)", " ")</f>
        <v xml:space="preserve"> </v>
      </c>
      <c r="E696" s="289"/>
      <c r="F696" s="109"/>
      <c r="G696" s="56"/>
      <c r="H696" s="288"/>
      <c r="I696" s="288"/>
      <c r="J696" s="56"/>
      <c r="K696" s="11">
        <f t="shared" si="61"/>
        <v>0</v>
      </c>
      <c r="L696" s="56"/>
      <c r="M696" s="18"/>
      <c r="N696" s="59"/>
      <c r="O696" s="14">
        <f t="shared" si="62"/>
        <v>0</v>
      </c>
      <c r="P696" s="275" t="str">
        <f t="shared" si="63"/>
        <v xml:space="preserve"> </v>
      </c>
      <c r="Q696" s="230" t="str">
        <f t="shared" si="64"/>
        <v xml:space="preserve"> </v>
      </c>
      <c r="R696" s="275" t="str">
        <f t="shared" si="65"/>
        <v xml:space="preserve"> </v>
      </c>
      <c r="S696" s="230" t="str">
        <f t="shared" si="66"/>
        <v xml:space="preserve"> </v>
      </c>
    </row>
    <row r="697" spans="1:19" x14ac:dyDescent="0.2">
      <c r="A697" s="10" t="str">
        <f>IF(COUNTRY_INFO!A697=0," ",COUNTRY_INFO!A697)</f>
        <v>Ethiopia</v>
      </c>
      <c r="B697" s="10" t="str">
        <f>IF(COUNTRY_INFO!B697=0," ",COUNTRY_INFO!B697)</f>
        <v>SNNPR Segen</v>
      </c>
      <c r="C697" s="10" t="str">
        <f>IF(COUNTRY_INFO!C697=0," ",COUNTRY_INFO!C697)</f>
        <v>Burji</v>
      </c>
      <c r="D697" s="11" t="str">
        <f>IF(OR(COUNTRY_INFO!$T$9:$T$1000="T1 (PZQ+ALB/MBD)",COUNTRY_INFO!$U$9:$U$1000="T1 (PZQ+ALB/MBD)"), "T1 (PZQ+ALB/MBD)", " ")</f>
        <v xml:space="preserve"> </v>
      </c>
      <c r="E697" s="289"/>
      <c r="F697" s="109"/>
      <c r="G697" s="56"/>
      <c r="H697" s="288"/>
      <c r="I697" s="288"/>
      <c r="J697" s="56"/>
      <c r="K697" s="11">
        <f t="shared" si="61"/>
        <v>0</v>
      </c>
      <c r="L697" s="56"/>
      <c r="M697" s="18"/>
      <c r="N697" s="59"/>
      <c r="O697" s="14">
        <f t="shared" si="62"/>
        <v>0</v>
      </c>
      <c r="P697" s="275" t="str">
        <f t="shared" si="63"/>
        <v xml:space="preserve"> </v>
      </c>
      <c r="Q697" s="230" t="str">
        <f t="shared" si="64"/>
        <v xml:space="preserve"> </v>
      </c>
      <c r="R697" s="275" t="str">
        <f t="shared" si="65"/>
        <v xml:space="preserve"> </v>
      </c>
      <c r="S697" s="230" t="str">
        <f t="shared" si="66"/>
        <v xml:space="preserve"> </v>
      </c>
    </row>
    <row r="698" spans="1:19" x14ac:dyDescent="0.2">
      <c r="A698" s="10" t="str">
        <f>IF(COUNTRY_INFO!A698=0," ",COUNTRY_INFO!A698)</f>
        <v>Ethiopia</v>
      </c>
      <c r="B698" s="10" t="str">
        <f>IF(COUNTRY_INFO!B698=0," ",COUNTRY_INFO!B698)</f>
        <v>SNNPR Segen</v>
      </c>
      <c r="C698" s="10" t="str">
        <f>IF(COUNTRY_INFO!C698=0," ",COUNTRY_INFO!C698)</f>
        <v>Derashe</v>
      </c>
      <c r="D698" s="11" t="str">
        <f>IF(OR(COUNTRY_INFO!$T$9:$T$1000="T1 (PZQ+ALB/MBD)",COUNTRY_INFO!$U$9:$U$1000="T1 (PZQ+ALB/MBD)"), "T1 (PZQ+ALB/MBD)", " ")</f>
        <v xml:space="preserve"> </v>
      </c>
      <c r="E698" s="289"/>
      <c r="F698" s="109"/>
      <c r="G698" s="56"/>
      <c r="H698" s="288"/>
      <c r="I698" s="288"/>
      <c r="J698" s="56"/>
      <c r="K698" s="11">
        <f t="shared" si="61"/>
        <v>0</v>
      </c>
      <c r="L698" s="56"/>
      <c r="M698" s="18"/>
      <c r="N698" s="59"/>
      <c r="O698" s="14">
        <f t="shared" si="62"/>
        <v>0</v>
      </c>
      <c r="P698" s="275" t="str">
        <f t="shared" si="63"/>
        <v xml:space="preserve"> </v>
      </c>
      <c r="Q698" s="230" t="str">
        <f t="shared" si="64"/>
        <v xml:space="preserve"> </v>
      </c>
      <c r="R698" s="275" t="str">
        <f t="shared" si="65"/>
        <v xml:space="preserve"> </v>
      </c>
      <c r="S698" s="230" t="str">
        <f t="shared" si="66"/>
        <v xml:space="preserve"> </v>
      </c>
    </row>
    <row r="699" spans="1:19" x14ac:dyDescent="0.2">
      <c r="A699" s="10" t="str">
        <f>IF(COUNTRY_INFO!A699=0," ",COUNTRY_INFO!A699)</f>
        <v>Ethiopia</v>
      </c>
      <c r="B699" s="10" t="str">
        <f>IF(COUNTRY_INFO!B699=0," ",COUNTRY_INFO!B699)</f>
        <v>SNNPR Segen</v>
      </c>
      <c r="C699" s="10" t="str">
        <f>IF(COUNTRY_INFO!C699=0," ",COUNTRY_INFO!C699)</f>
        <v>Konso</v>
      </c>
      <c r="D699" s="11" t="str">
        <f>IF(OR(COUNTRY_INFO!$T$9:$T$1000="T1 (PZQ+ALB/MBD)",COUNTRY_INFO!$U$9:$U$1000="T1 (PZQ+ALB/MBD)"), "T1 (PZQ+ALB/MBD)", " ")</f>
        <v xml:space="preserve"> </v>
      </c>
      <c r="E699" s="289"/>
      <c r="F699" s="109"/>
      <c r="G699" s="56"/>
      <c r="H699" s="288"/>
      <c r="I699" s="288"/>
      <c r="J699" s="56"/>
      <c r="K699" s="11">
        <f t="shared" si="61"/>
        <v>0</v>
      </c>
      <c r="L699" s="56"/>
      <c r="M699" s="18"/>
      <c r="N699" s="59"/>
      <c r="O699" s="14">
        <f t="shared" si="62"/>
        <v>0</v>
      </c>
      <c r="P699" s="275" t="str">
        <f t="shared" si="63"/>
        <v xml:space="preserve"> </v>
      </c>
      <c r="Q699" s="230" t="str">
        <f t="shared" si="64"/>
        <v xml:space="preserve"> </v>
      </c>
      <c r="R699" s="275" t="str">
        <f t="shared" si="65"/>
        <v xml:space="preserve"> </v>
      </c>
      <c r="S699" s="230" t="str">
        <f t="shared" si="66"/>
        <v xml:space="preserve"> </v>
      </c>
    </row>
    <row r="700" spans="1:19" x14ac:dyDescent="0.2">
      <c r="A700" s="10" t="str">
        <f>IF(COUNTRY_INFO!A700=0," ",COUNTRY_INFO!A700)</f>
        <v>Ethiopia</v>
      </c>
      <c r="B700" s="10" t="str">
        <f>IF(COUNTRY_INFO!B700=0," ",COUNTRY_INFO!B700)</f>
        <v>SNNPR Sheka</v>
      </c>
      <c r="C700" s="10" t="str">
        <f>IF(COUNTRY_INFO!C700=0," ",COUNTRY_INFO!C700)</f>
        <v>Andracha</v>
      </c>
      <c r="D700" s="11" t="str">
        <f>IF(OR(COUNTRY_INFO!$T$9:$T$1000="T1 (PZQ+ALB/MBD)",COUNTRY_INFO!$U$9:$U$1000="T1 (PZQ+ALB/MBD)"), "T1 (PZQ+ALB/MBD)", " ")</f>
        <v>T1 (PZQ+ALB/MBD)</v>
      </c>
      <c r="E700" s="289" t="s">
        <v>1192</v>
      </c>
      <c r="F700" s="300">
        <f>'T2'!E700</f>
        <v>0</v>
      </c>
      <c r="G700" s="56"/>
      <c r="H700" s="288">
        <v>9963</v>
      </c>
      <c r="I700" s="288">
        <v>9963</v>
      </c>
      <c r="J700" s="56"/>
      <c r="K700" s="11">
        <f t="shared" si="61"/>
        <v>9963</v>
      </c>
      <c r="L700" s="56"/>
      <c r="M700" s="18">
        <v>7666</v>
      </c>
      <c r="N700" s="59"/>
      <c r="O700" s="14">
        <f t="shared" si="62"/>
        <v>7666</v>
      </c>
      <c r="P700" s="275" t="str">
        <f t="shared" si="63"/>
        <v xml:space="preserve"> </v>
      </c>
      <c r="Q700" s="293">
        <f t="shared" si="64"/>
        <v>76.94469537287965</v>
      </c>
      <c r="R700" s="275" t="str">
        <f t="shared" si="65"/>
        <v xml:space="preserve"> </v>
      </c>
      <c r="S700" s="293">
        <f t="shared" si="66"/>
        <v>76.94469537287965</v>
      </c>
    </row>
    <row r="701" spans="1:19" x14ac:dyDescent="0.2">
      <c r="A701" s="10" t="str">
        <f>IF(COUNTRY_INFO!A701=0," ",COUNTRY_INFO!A701)</f>
        <v>Ethiopia</v>
      </c>
      <c r="B701" s="10" t="str">
        <f>IF(COUNTRY_INFO!B701=0," ",COUNTRY_INFO!B701)</f>
        <v>SNNPR Sheka</v>
      </c>
      <c r="C701" s="10" t="str">
        <f>IF(COUNTRY_INFO!C701=0," ",COUNTRY_INFO!C701)</f>
        <v>Masha</v>
      </c>
      <c r="D701" s="11" t="str">
        <f>IF(OR(COUNTRY_INFO!$T$9:$T$1000="T1 (PZQ+ALB/MBD)",COUNTRY_INFO!$U$9:$U$1000="T1 (PZQ+ALB/MBD)"), "T1 (PZQ+ALB/MBD)", " ")</f>
        <v xml:space="preserve"> </v>
      </c>
      <c r="E701" s="289"/>
      <c r="F701" s="109"/>
      <c r="G701" s="56"/>
      <c r="H701" s="288"/>
      <c r="I701" s="288"/>
      <c r="J701" s="56"/>
      <c r="K701" s="11">
        <f t="shared" si="61"/>
        <v>0</v>
      </c>
      <c r="L701" s="56"/>
      <c r="M701" s="18"/>
      <c r="N701" s="59"/>
      <c r="O701" s="14">
        <f t="shared" si="62"/>
        <v>0</v>
      </c>
      <c r="P701" s="275" t="str">
        <f t="shared" si="63"/>
        <v xml:space="preserve"> </v>
      </c>
      <c r="Q701" s="230" t="str">
        <f t="shared" si="64"/>
        <v xml:space="preserve"> </v>
      </c>
      <c r="R701" s="275" t="str">
        <f t="shared" si="65"/>
        <v xml:space="preserve"> </v>
      </c>
      <c r="S701" s="230" t="str">
        <f t="shared" si="66"/>
        <v xml:space="preserve"> </v>
      </c>
    </row>
    <row r="702" spans="1:19" x14ac:dyDescent="0.2">
      <c r="A702" s="10" t="str">
        <f>IF(COUNTRY_INFO!A702=0," ",COUNTRY_INFO!A702)</f>
        <v>Ethiopia</v>
      </c>
      <c r="B702" s="10" t="str">
        <f>IF(COUNTRY_INFO!B702=0," ",COUNTRY_INFO!B702)</f>
        <v>SNNPR Sheka</v>
      </c>
      <c r="C702" s="10" t="str">
        <f>IF(COUNTRY_INFO!C702=0," ",COUNTRY_INFO!C702)</f>
        <v>Masha Town</v>
      </c>
      <c r="D702" s="11" t="str">
        <f>IF(OR(COUNTRY_INFO!$T$9:$T$1000="T1 (PZQ+ALB/MBD)",COUNTRY_INFO!$U$9:$U$1000="T1 (PZQ+ALB/MBD)"), "T1 (PZQ+ALB/MBD)", " ")</f>
        <v>T1 (PZQ+ALB/MBD)</v>
      </c>
      <c r="E702" s="289" t="s">
        <v>1192</v>
      </c>
      <c r="F702" s="300">
        <f>'T2'!E702</f>
        <v>0</v>
      </c>
      <c r="G702" s="56"/>
      <c r="H702" s="288">
        <v>3231</v>
      </c>
      <c r="I702" s="288">
        <v>3231</v>
      </c>
      <c r="J702" s="56"/>
      <c r="K702" s="11">
        <f t="shared" si="61"/>
        <v>3231</v>
      </c>
      <c r="L702" s="56"/>
      <c r="M702" s="18">
        <v>2095</v>
      </c>
      <c r="N702" s="59"/>
      <c r="O702" s="14">
        <f t="shared" si="62"/>
        <v>2095</v>
      </c>
      <c r="P702" s="275" t="str">
        <f t="shared" si="63"/>
        <v xml:space="preserve"> </v>
      </c>
      <c r="Q702" s="230">
        <f t="shared" si="64"/>
        <v>64.840606623336427</v>
      </c>
      <c r="R702" s="275" t="str">
        <f t="shared" si="65"/>
        <v xml:space="preserve"> </v>
      </c>
      <c r="S702" s="230">
        <f t="shared" si="66"/>
        <v>64.840606623336427</v>
      </c>
    </row>
    <row r="703" spans="1:19" x14ac:dyDescent="0.2">
      <c r="A703" s="10" t="str">
        <f>IF(COUNTRY_INFO!A703=0," ",COUNTRY_INFO!A703)</f>
        <v>Ethiopia</v>
      </c>
      <c r="B703" s="10" t="str">
        <f>IF(COUNTRY_INFO!B703=0," ",COUNTRY_INFO!B703)</f>
        <v>SNNPR Sheka</v>
      </c>
      <c r="C703" s="10" t="str">
        <f>IF(COUNTRY_INFO!C703=0," ",COUNTRY_INFO!C703)</f>
        <v>Tepi Town</v>
      </c>
      <c r="D703" s="11" t="str">
        <f>IF(OR(COUNTRY_INFO!$T$9:$T$1000="T1 (PZQ+ALB/MBD)",COUNTRY_INFO!$U$9:$U$1000="T1 (PZQ+ALB/MBD)"), "T1 (PZQ+ALB/MBD)", " ")</f>
        <v>T1 (PZQ+ALB/MBD)</v>
      </c>
      <c r="E703" s="289" t="s">
        <v>1192</v>
      </c>
      <c r="F703" s="300">
        <f>'T2'!E703</f>
        <v>0</v>
      </c>
      <c r="G703" s="56"/>
      <c r="H703" s="288">
        <v>11818</v>
      </c>
      <c r="I703" s="288">
        <v>11818</v>
      </c>
      <c r="J703" s="56"/>
      <c r="K703" s="11">
        <f t="shared" si="61"/>
        <v>11818</v>
      </c>
      <c r="L703" s="56"/>
      <c r="M703" s="18">
        <v>6926</v>
      </c>
      <c r="N703" s="59"/>
      <c r="O703" s="14">
        <f t="shared" si="62"/>
        <v>6926</v>
      </c>
      <c r="P703" s="275" t="str">
        <f t="shared" si="63"/>
        <v xml:space="preserve"> </v>
      </c>
      <c r="Q703" s="230">
        <f t="shared" si="64"/>
        <v>58.605517007953964</v>
      </c>
      <c r="R703" s="275" t="str">
        <f t="shared" si="65"/>
        <v xml:space="preserve"> </v>
      </c>
      <c r="S703" s="230">
        <f t="shared" si="66"/>
        <v>58.605517007953964</v>
      </c>
    </row>
    <row r="704" spans="1:19" x14ac:dyDescent="0.2">
      <c r="A704" s="10" t="str">
        <f>IF(COUNTRY_INFO!A704=0," ",COUNTRY_INFO!A704)</f>
        <v>Ethiopia</v>
      </c>
      <c r="B704" s="10" t="str">
        <f>IF(COUNTRY_INFO!B704=0," ",COUNTRY_INFO!B704)</f>
        <v>SNNPR Sheka</v>
      </c>
      <c r="C704" s="10" t="str">
        <f>IF(COUNTRY_INFO!C704=0," ",COUNTRY_INFO!C704)</f>
        <v>Yeki</v>
      </c>
      <c r="D704" s="11" t="str">
        <f>IF(OR(COUNTRY_INFO!$T$9:$T$1000="T1 (PZQ+ALB/MBD)",COUNTRY_INFO!$U$9:$U$1000="T1 (PZQ+ALB/MBD)"), "T1 (PZQ+ALB/MBD)", " ")</f>
        <v xml:space="preserve"> </v>
      </c>
      <c r="E704" s="289"/>
      <c r="F704" s="109"/>
      <c r="G704" s="56"/>
      <c r="H704" s="288"/>
      <c r="I704" s="288"/>
      <c r="J704" s="56"/>
      <c r="K704" s="11">
        <f t="shared" si="61"/>
        <v>0</v>
      </c>
      <c r="L704" s="56"/>
      <c r="M704" s="18"/>
      <c r="N704" s="59"/>
      <c r="O704" s="14">
        <f t="shared" si="62"/>
        <v>0</v>
      </c>
      <c r="P704" s="275" t="str">
        <f t="shared" si="63"/>
        <v xml:space="preserve"> </v>
      </c>
      <c r="Q704" s="230" t="str">
        <f t="shared" si="64"/>
        <v xml:space="preserve"> </v>
      </c>
      <c r="R704" s="275" t="str">
        <f t="shared" si="65"/>
        <v xml:space="preserve"> </v>
      </c>
      <c r="S704" s="230" t="str">
        <f t="shared" si="66"/>
        <v xml:space="preserve"> </v>
      </c>
    </row>
    <row r="705" spans="1:19" x14ac:dyDescent="0.2">
      <c r="A705" s="10" t="str">
        <f>IF(COUNTRY_INFO!A705=0," ",COUNTRY_INFO!A705)</f>
        <v>Ethiopia</v>
      </c>
      <c r="B705" s="10" t="str">
        <f>IF(COUNTRY_INFO!B705=0," ",COUNTRY_INFO!B705)</f>
        <v>SNNPR Sidama</v>
      </c>
      <c r="C705" s="10" t="str">
        <f>IF(COUNTRY_INFO!C705=0," ",COUNTRY_INFO!C705)</f>
        <v>Aleta Chiko (Chiko)</v>
      </c>
      <c r="D705" s="11" t="str">
        <f>IF(OR(COUNTRY_INFO!$T$9:$T$1000="T1 (PZQ+ALB/MBD)",COUNTRY_INFO!$U$9:$U$1000="T1 (PZQ+ALB/MBD)"), "T1 (PZQ+ALB/MBD)", " ")</f>
        <v xml:space="preserve"> </v>
      </c>
      <c r="E705" s="289"/>
      <c r="F705" s="109"/>
      <c r="G705" s="56"/>
      <c r="H705" s="288"/>
      <c r="I705" s="288"/>
      <c r="J705" s="56"/>
      <c r="K705" s="11">
        <f t="shared" si="61"/>
        <v>0</v>
      </c>
      <c r="L705" s="56"/>
      <c r="M705" s="18"/>
      <c r="N705" s="59"/>
      <c r="O705" s="14">
        <f t="shared" si="62"/>
        <v>0</v>
      </c>
      <c r="P705" s="275" t="str">
        <f t="shared" si="63"/>
        <v xml:space="preserve"> </v>
      </c>
      <c r="Q705" s="230" t="str">
        <f t="shared" si="64"/>
        <v xml:space="preserve"> </v>
      </c>
      <c r="R705" s="275" t="str">
        <f t="shared" si="65"/>
        <v xml:space="preserve"> </v>
      </c>
      <c r="S705" s="230" t="str">
        <f t="shared" si="66"/>
        <v xml:space="preserve"> </v>
      </c>
    </row>
    <row r="706" spans="1:19" x14ac:dyDescent="0.2">
      <c r="A706" s="10" t="str">
        <f>IF(COUNTRY_INFO!A706=0," ",COUNTRY_INFO!A706)</f>
        <v>Ethiopia</v>
      </c>
      <c r="B706" s="10" t="str">
        <f>IF(COUNTRY_INFO!B706=0," ",COUNTRY_INFO!B706)</f>
        <v>SNNPR Sidama</v>
      </c>
      <c r="C706" s="10" t="str">
        <f>IF(COUNTRY_INFO!C706=0," ",COUNTRY_INFO!C706)</f>
        <v>Aleta Wondo</v>
      </c>
      <c r="D706" s="11" t="str">
        <f>IF(OR(COUNTRY_INFO!$T$9:$T$1000="T1 (PZQ+ALB/MBD)",COUNTRY_INFO!$U$9:$U$1000="T1 (PZQ+ALB/MBD)"), "T1 (PZQ+ALB/MBD)", " ")</f>
        <v xml:space="preserve"> </v>
      </c>
      <c r="E706" s="289"/>
      <c r="F706" s="109"/>
      <c r="G706" s="56"/>
      <c r="H706" s="288"/>
      <c r="I706" s="288"/>
      <c r="J706" s="56"/>
      <c r="K706" s="11">
        <f t="shared" si="61"/>
        <v>0</v>
      </c>
      <c r="L706" s="56"/>
      <c r="M706" s="18"/>
      <c r="N706" s="59"/>
      <c r="O706" s="14">
        <f t="shared" si="62"/>
        <v>0</v>
      </c>
      <c r="P706" s="275" t="str">
        <f t="shared" si="63"/>
        <v xml:space="preserve"> </v>
      </c>
      <c r="Q706" s="230" t="str">
        <f t="shared" si="64"/>
        <v xml:space="preserve"> </v>
      </c>
      <c r="R706" s="275" t="str">
        <f t="shared" si="65"/>
        <v xml:space="preserve"> </v>
      </c>
      <c r="S706" s="230" t="str">
        <f t="shared" si="66"/>
        <v xml:space="preserve"> </v>
      </c>
    </row>
    <row r="707" spans="1:19" x14ac:dyDescent="0.2">
      <c r="A707" s="10" t="str">
        <f>IF(COUNTRY_INFO!A707=0," ",COUNTRY_INFO!A707)</f>
        <v>Ethiopia</v>
      </c>
      <c r="B707" s="10" t="str">
        <f>IF(COUNTRY_INFO!B707=0," ",COUNTRY_INFO!B707)</f>
        <v>SNNPR Sidama</v>
      </c>
      <c r="C707" s="10" t="str">
        <f>IF(COUNTRY_INFO!C707=0," ",COUNTRY_INFO!C707)</f>
        <v>Aleta Wondo Town</v>
      </c>
      <c r="D707" s="11" t="str">
        <f>IF(OR(COUNTRY_INFO!$T$9:$T$1000="T1 (PZQ+ALB/MBD)",COUNTRY_INFO!$U$9:$U$1000="T1 (PZQ+ALB/MBD)"), "T1 (PZQ+ALB/MBD)", " ")</f>
        <v xml:space="preserve"> </v>
      </c>
      <c r="E707" s="289"/>
      <c r="F707" s="109"/>
      <c r="G707" s="56"/>
      <c r="H707" s="288"/>
      <c r="I707" s="288"/>
      <c r="J707" s="56"/>
      <c r="K707" s="11">
        <f t="shared" si="61"/>
        <v>0</v>
      </c>
      <c r="L707" s="56"/>
      <c r="M707" s="18"/>
      <c r="N707" s="59"/>
      <c r="O707" s="14">
        <f t="shared" si="62"/>
        <v>0</v>
      </c>
      <c r="P707" s="275" t="str">
        <f t="shared" si="63"/>
        <v xml:space="preserve"> </v>
      </c>
      <c r="Q707" s="230" t="str">
        <f t="shared" si="64"/>
        <v xml:space="preserve"> </v>
      </c>
      <c r="R707" s="275" t="str">
        <f t="shared" si="65"/>
        <v xml:space="preserve"> </v>
      </c>
      <c r="S707" s="230" t="str">
        <f t="shared" si="66"/>
        <v xml:space="preserve"> </v>
      </c>
    </row>
    <row r="708" spans="1:19" x14ac:dyDescent="0.2">
      <c r="A708" s="10" t="str">
        <f>IF(COUNTRY_INFO!A708=0," ",COUNTRY_INFO!A708)</f>
        <v>Ethiopia</v>
      </c>
      <c r="B708" s="10" t="str">
        <f>IF(COUNTRY_INFO!B708=0," ",COUNTRY_INFO!B708)</f>
        <v>SNNPR Sidama</v>
      </c>
      <c r="C708" s="10" t="str">
        <f>IF(COUNTRY_INFO!C708=0," ",COUNTRY_INFO!C708)</f>
        <v>Arbegona</v>
      </c>
      <c r="D708" s="11" t="str">
        <f>IF(OR(COUNTRY_INFO!$T$9:$T$1000="T1 (PZQ+ALB/MBD)",COUNTRY_INFO!$U$9:$U$1000="T1 (PZQ+ALB/MBD)"), "T1 (PZQ+ALB/MBD)", " ")</f>
        <v xml:space="preserve"> </v>
      </c>
      <c r="E708" s="289"/>
      <c r="F708" s="109"/>
      <c r="G708" s="56"/>
      <c r="H708" s="288"/>
      <c r="I708" s="288"/>
      <c r="J708" s="56"/>
      <c r="K708" s="11">
        <f t="shared" si="61"/>
        <v>0</v>
      </c>
      <c r="L708" s="56"/>
      <c r="M708" s="18"/>
      <c r="N708" s="59"/>
      <c r="O708" s="14">
        <f t="shared" si="62"/>
        <v>0</v>
      </c>
      <c r="P708" s="275" t="str">
        <f t="shared" si="63"/>
        <v xml:space="preserve"> </v>
      </c>
      <c r="Q708" s="230" t="str">
        <f t="shared" si="64"/>
        <v xml:space="preserve"> </v>
      </c>
      <c r="R708" s="275" t="str">
        <f t="shared" si="65"/>
        <v xml:space="preserve"> </v>
      </c>
      <c r="S708" s="230" t="str">
        <f t="shared" si="66"/>
        <v xml:space="preserve"> </v>
      </c>
    </row>
    <row r="709" spans="1:19" x14ac:dyDescent="0.2">
      <c r="A709" s="10" t="str">
        <f>IF(COUNTRY_INFO!A709=0," ",COUNTRY_INFO!A709)</f>
        <v>Ethiopia</v>
      </c>
      <c r="B709" s="10" t="str">
        <f>IF(COUNTRY_INFO!B709=0," ",COUNTRY_INFO!B709)</f>
        <v>SNNPR Sidama</v>
      </c>
      <c r="C709" s="10" t="str">
        <f>IF(COUNTRY_INFO!C709=0," ",COUNTRY_INFO!C709)</f>
        <v>Aroresa</v>
      </c>
      <c r="D709" s="11" t="str">
        <f>IF(OR(COUNTRY_INFO!$T$9:$T$1000="T1 (PZQ+ALB/MBD)",COUNTRY_INFO!$U$9:$U$1000="T1 (PZQ+ALB/MBD)"), "T1 (PZQ+ALB/MBD)", " ")</f>
        <v xml:space="preserve"> </v>
      </c>
      <c r="E709" s="289"/>
      <c r="F709" s="109"/>
      <c r="G709" s="56"/>
      <c r="H709" s="288"/>
      <c r="I709" s="288"/>
      <c r="J709" s="56"/>
      <c r="K709" s="11">
        <f t="shared" si="61"/>
        <v>0</v>
      </c>
      <c r="L709" s="56"/>
      <c r="M709" s="18"/>
      <c r="N709" s="59"/>
      <c r="O709" s="14">
        <f t="shared" si="62"/>
        <v>0</v>
      </c>
      <c r="P709" s="275" t="str">
        <f t="shared" si="63"/>
        <v xml:space="preserve"> </v>
      </c>
      <c r="Q709" s="230" t="str">
        <f t="shared" si="64"/>
        <v xml:space="preserve"> </v>
      </c>
      <c r="R709" s="275" t="str">
        <f t="shared" si="65"/>
        <v xml:space="preserve"> </v>
      </c>
      <c r="S709" s="230" t="str">
        <f t="shared" si="66"/>
        <v xml:space="preserve"> </v>
      </c>
    </row>
    <row r="710" spans="1:19" x14ac:dyDescent="0.2">
      <c r="A710" s="10" t="str">
        <f>IF(COUNTRY_INFO!A710=0," ",COUNTRY_INFO!A710)</f>
        <v>Ethiopia</v>
      </c>
      <c r="B710" s="10" t="str">
        <f>IF(COUNTRY_INFO!B710=0," ",COUNTRY_INFO!B710)</f>
        <v>SNNPR Sidama</v>
      </c>
      <c r="C710" s="10" t="str">
        <f>IF(COUNTRY_INFO!C710=0," ",COUNTRY_INFO!C710)</f>
        <v>Bensa</v>
      </c>
      <c r="D710" s="11" t="str">
        <f>IF(OR(COUNTRY_INFO!$T$9:$T$1000="T1 (PZQ+ALB/MBD)",COUNTRY_INFO!$U$9:$U$1000="T1 (PZQ+ALB/MBD)"), "T1 (PZQ+ALB/MBD)", " ")</f>
        <v xml:space="preserve"> </v>
      </c>
      <c r="E710" s="289"/>
      <c r="F710" s="109"/>
      <c r="G710" s="56"/>
      <c r="H710" s="288"/>
      <c r="I710" s="288"/>
      <c r="J710" s="56"/>
      <c r="K710" s="11">
        <f t="shared" si="61"/>
        <v>0</v>
      </c>
      <c r="L710" s="56"/>
      <c r="M710" s="18"/>
      <c r="N710" s="59"/>
      <c r="O710" s="14">
        <f t="shared" si="62"/>
        <v>0</v>
      </c>
      <c r="P710" s="275" t="str">
        <f t="shared" si="63"/>
        <v xml:space="preserve"> </v>
      </c>
      <c r="Q710" s="230" t="str">
        <f t="shared" si="64"/>
        <v xml:space="preserve"> </v>
      </c>
      <c r="R710" s="275" t="str">
        <f t="shared" si="65"/>
        <v xml:space="preserve"> </v>
      </c>
      <c r="S710" s="230" t="str">
        <f t="shared" si="66"/>
        <v xml:space="preserve"> </v>
      </c>
    </row>
    <row r="711" spans="1:19" x14ac:dyDescent="0.2">
      <c r="A711" s="10" t="str">
        <f>IF(COUNTRY_INFO!A711=0," ",COUNTRY_INFO!A711)</f>
        <v>Ethiopia</v>
      </c>
      <c r="B711" s="10" t="str">
        <f>IF(COUNTRY_INFO!B711=0," ",COUNTRY_INFO!B711)</f>
        <v>SNNPR Sidama</v>
      </c>
      <c r="C711" s="10" t="str">
        <f>IF(COUNTRY_INFO!C711=0," ",COUNTRY_INFO!C711)</f>
        <v>Bona Zuria</v>
      </c>
      <c r="D711" s="11" t="str">
        <f>IF(OR(COUNTRY_INFO!$T$9:$T$1000="T1 (PZQ+ALB/MBD)",COUNTRY_INFO!$U$9:$U$1000="T1 (PZQ+ALB/MBD)"), "T1 (PZQ+ALB/MBD)", " ")</f>
        <v xml:space="preserve"> </v>
      </c>
      <c r="E711" s="289"/>
      <c r="F711" s="109"/>
      <c r="G711" s="56"/>
      <c r="H711" s="288"/>
      <c r="I711" s="288"/>
      <c r="J711" s="56"/>
      <c r="K711" s="11">
        <f t="shared" si="61"/>
        <v>0</v>
      </c>
      <c r="L711" s="56"/>
      <c r="M711" s="18"/>
      <c r="N711" s="59"/>
      <c r="O711" s="14">
        <f t="shared" si="62"/>
        <v>0</v>
      </c>
      <c r="P711" s="275" t="str">
        <f t="shared" si="63"/>
        <v xml:space="preserve"> </v>
      </c>
      <c r="Q711" s="230" t="str">
        <f t="shared" si="64"/>
        <v xml:space="preserve"> </v>
      </c>
      <c r="R711" s="275" t="str">
        <f t="shared" si="65"/>
        <v xml:space="preserve"> </v>
      </c>
      <c r="S711" s="230" t="str">
        <f t="shared" si="66"/>
        <v xml:space="preserve"> </v>
      </c>
    </row>
    <row r="712" spans="1:19" x14ac:dyDescent="0.2">
      <c r="A712" s="10" t="str">
        <f>IF(COUNTRY_INFO!A712=0," ",COUNTRY_INFO!A712)</f>
        <v>Ethiopia</v>
      </c>
      <c r="B712" s="10" t="str">
        <f>IF(COUNTRY_INFO!B712=0," ",COUNTRY_INFO!B712)</f>
        <v>SNNPR Sidama</v>
      </c>
      <c r="C712" s="10" t="str">
        <f>IF(COUNTRY_INFO!C712=0," ",COUNTRY_INFO!C712)</f>
        <v>Boricha</v>
      </c>
      <c r="D712" s="11" t="str">
        <f>IF(OR(COUNTRY_INFO!$T$9:$T$1000="T1 (PZQ+ALB/MBD)",COUNTRY_INFO!$U$9:$U$1000="T1 (PZQ+ALB/MBD)"), "T1 (PZQ+ALB/MBD)", " ")</f>
        <v xml:space="preserve"> </v>
      </c>
      <c r="E712" s="289"/>
      <c r="F712" s="109"/>
      <c r="G712" s="56"/>
      <c r="H712" s="288"/>
      <c r="I712" s="288"/>
      <c r="J712" s="56"/>
      <c r="K712" s="11">
        <f t="shared" si="61"/>
        <v>0</v>
      </c>
      <c r="L712" s="56"/>
      <c r="M712" s="18"/>
      <c r="N712" s="59"/>
      <c r="O712" s="14">
        <f t="shared" si="62"/>
        <v>0</v>
      </c>
      <c r="P712" s="275" t="str">
        <f t="shared" si="63"/>
        <v xml:space="preserve"> </v>
      </c>
      <c r="Q712" s="230" t="str">
        <f t="shared" si="64"/>
        <v xml:space="preserve"> </v>
      </c>
      <c r="R712" s="275" t="str">
        <f t="shared" si="65"/>
        <v xml:space="preserve"> </v>
      </c>
      <c r="S712" s="230" t="str">
        <f t="shared" si="66"/>
        <v xml:space="preserve"> </v>
      </c>
    </row>
    <row r="713" spans="1:19" x14ac:dyDescent="0.2">
      <c r="A713" s="10" t="str">
        <f>IF(COUNTRY_INFO!A713=0," ",COUNTRY_INFO!A713)</f>
        <v>Ethiopia</v>
      </c>
      <c r="B713" s="10" t="str">
        <f>IF(COUNTRY_INFO!B713=0," ",COUNTRY_INFO!B713)</f>
        <v>SNNPR Sidama</v>
      </c>
      <c r="C713" s="10" t="str">
        <f>IF(COUNTRY_INFO!C713=0," ",COUNTRY_INFO!C713)</f>
        <v>Bursa</v>
      </c>
      <c r="D713" s="11" t="str">
        <f>IF(OR(COUNTRY_INFO!$T$9:$T$1000="T1 (PZQ+ALB/MBD)",COUNTRY_INFO!$U$9:$U$1000="T1 (PZQ+ALB/MBD)"), "T1 (PZQ+ALB/MBD)", " ")</f>
        <v xml:space="preserve"> </v>
      </c>
      <c r="E713" s="289"/>
      <c r="F713" s="109"/>
      <c r="G713" s="56"/>
      <c r="H713" s="288"/>
      <c r="I713" s="288"/>
      <c r="J713" s="56"/>
      <c r="K713" s="11">
        <f t="shared" si="61"/>
        <v>0</v>
      </c>
      <c r="L713" s="56"/>
      <c r="M713" s="18"/>
      <c r="N713" s="59"/>
      <c r="O713" s="14">
        <f t="shared" si="62"/>
        <v>0</v>
      </c>
      <c r="P713" s="275" t="str">
        <f t="shared" si="63"/>
        <v xml:space="preserve"> </v>
      </c>
      <c r="Q713" s="230" t="str">
        <f t="shared" si="64"/>
        <v xml:space="preserve"> </v>
      </c>
      <c r="R713" s="275" t="str">
        <f t="shared" si="65"/>
        <v xml:space="preserve"> </v>
      </c>
      <c r="S713" s="230" t="str">
        <f t="shared" si="66"/>
        <v xml:space="preserve"> </v>
      </c>
    </row>
    <row r="714" spans="1:19" x14ac:dyDescent="0.2">
      <c r="A714" s="10" t="str">
        <f>IF(COUNTRY_INFO!A714=0," ",COUNTRY_INFO!A714)</f>
        <v>Ethiopia</v>
      </c>
      <c r="B714" s="10" t="str">
        <f>IF(COUNTRY_INFO!B714=0," ",COUNTRY_INFO!B714)</f>
        <v>SNNPR Sidama</v>
      </c>
      <c r="C714" s="10" t="str">
        <f>IF(COUNTRY_INFO!C714=0," ",COUNTRY_INFO!C714)</f>
        <v>Chire</v>
      </c>
      <c r="D714" s="11" t="str">
        <f>IF(OR(COUNTRY_INFO!$T$9:$T$1000="T1 (PZQ+ALB/MBD)",COUNTRY_INFO!$U$9:$U$1000="T1 (PZQ+ALB/MBD)"), "T1 (PZQ+ALB/MBD)", " ")</f>
        <v xml:space="preserve"> </v>
      </c>
      <c r="E714" s="289"/>
      <c r="F714" s="109"/>
      <c r="G714" s="56"/>
      <c r="H714" s="288"/>
      <c r="I714" s="288"/>
      <c r="J714" s="56"/>
      <c r="K714" s="11">
        <f t="shared" ref="K714:K777" si="67">MAX(H714:I714)+G714+J714</f>
        <v>0</v>
      </c>
      <c r="L714" s="56"/>
      <c r="M714" s="18"/>
      <c r="N714" s="59"/>
      <c r="O714" s="14">
        <f t="shared" ref="O714:O777" si="68">SUM(L714:N714)</f>
        <v>0</v>
      </c>
      <c r="P714" s="275" t="str">
        <f t="shared" ref="P714:P777" si="69">IF(G714&lt;&gt;0, IF(L714/G714*100=0, "-", L714/G714*100), " ")</f>
        <v xml:space="preserve"> </v>
      </c>
      <c r="Q714" s="230" t="str">
        <f t="shared" ref="Q714:Q777" si="70">IF(OR(I714&lt;&gt;0,H714&lt;&gt;0), IF(M714/MAX(H714,I714)*100=0, "-", M714/MAX(H714,I714)*100), " ")</f>
        <v xml:space="preserve"> </v>
      </c>
      <c r="R714" s="275" t="str">
        <f t="shared" ref="R714:R777" si="71">IF(J714&lt;&gt;0, IF(N714/J714*100=0, "-", N714/J714*100), " ")</f>
        <v xml:space="preserve"> </v>
      </c>
      <c r="S714" s="230" t="str">
        <f t="shared" ref="S714:S777" si="72">IF(K714&lt;&gt;0, IF(O714/K714*100=0, "-", O714/K714*100), " ")</f>
        <v xml:space="preserve"> </v>
      </c>
    </row>
    <row r="715" spans="1:19" x14ac:dyDescent="0.2">
      <c r="A715" s="10" t="str">
        <f>IF(COUNTRY_INFO!A715=0," ",COUNTRY_INFO!A715)</f>
        <v>Ethiopia</v>
      </c>
      <c r="B715" s="10" t="str">
        <f>IF(COUNTRY_INFO!B715=0," ",COUNTRY_INFO!B715)</f>
        <v>SNNPR Sidama</v>
      </c>
      <c r="C715" s="10" t="str">
        <f>IF(COUNTRY_INFO!C715=0," ",COUNTRY_INFO!C715)</f>
        <v>Dale</v>
      </c>
      <c r="D715" s="11" t="str">
        <f>IF(OR(COUNTRY_INFO!$T$9:$T$1000="T1 (PZQ+ALB/MBD)",COUNTRY_INFO!$U$9:$U$1000="T1 (PZQ+ALB/MBD)"), "T1 (PZQ+ALB/MBD)", " ")</f>
        <v xml:space="preserve"> </v>
      </c>
      <c r="E715" s="289"/>
      <c r="F715" s="109"/>
      <c r="G715" s="56"/>
      <c r="H715" s="288"/>
      <c r="I715" s="288"/>
      <c r="J715" s="56"/>
      <c r="K715" s="11">
        <f t="shared" si="67"/>
        <v>0</v>
      </c>
      <c r="L715" s="56"/>
      <c r="M715" s="18"/>
      <c r="N715" s="59"/>
      <c r="O715" s="14">
        <f t="shared" si="68"/>
        <v>0</v>
      </c>
      <c r="P715" s="275" t="str">
        <f t="shared" si="69"/>
        <v xml:space="preserve"> </v>
      </c>
      <c r="Q715" s="230" t="str">
        <f t="shared" si="70"/>
        <v xml:space="preserve"> </v>
      </c>
      <c r="R715" s="275" t="str">
        <f t="shared" si="71"/>
        <v xml:space="preserve"> </v>
      </c>
      <c r="S715" s="230" t="str">
        <f t="shared" si="72"/>
        <v xml:space="preserve"> </v>
      </c>
    </row>
    <row r="716" spans="1:19" x14ac:dyDescent="0.2">
      <c r="A716" s="10" t="str">
        <f>IF(COUNTRY_INFO!A716=0," ",COUNTRY_INFO!A716)</f>
        <v>Ethiopia</v>
      </c>
      <c r="B716" s="10" t="str">
        <f>IF(COUNTRY_INFO!B716=0," ",COUNTRY_INFO!B716)</f>
        <v>SNNPR Sidama</v>
      </c>
      <c r="C716" s="10" t="str">
        <f>IF(COUNTRY_INFO!C716=0," ",COUNTRY_INFO!C716)</f>
        <v>Dara</v>
      </c>
      <c r="D716" s="11" t="str">
        <f>IF(OR(COUNTRY_INFO!$T$9:$T$1000="T1 (PZQ+ALB/MBD)",COUNTRY_INFO!$U$9:$U$1000="T1 (PZQ+ALB/MBD)"), "T1 (PZQ+ALB/MBD)", " ")</f>
        <v xml:space="preserve"> </v>
      </c>
      <c r="E716" s="289"/>
      <c r="F716" s="109"/>
      <c r="G716" s="56"/>
      <c r="H716" s="288"/>
      <c r="I716" s="288"/>
      <c r="J716" s="56"/>
      <c r="K716" s="11">
        <f t="shared" si="67"/>
        <v>0</v>
      </c>
      <c r="L716" s="56"/>
      <c r="M716" s="18"/>
      <c r="N716" s="59"/>
      <c r="O716" s="14">
        <f t="shared" si="68"/>
        <v>0</v>
      </c>
      <c r="P716" s="275" t="str">
        <f t="shared" si="69"/>
        <v xml:space="preserve"> </v>
      </c>
      <c r="Q716" s="230" t="str">
        <f t="shared" si="70"/>
        <v xml:space="preserve"> </v>
      </c>
      <c r="R716" s="275" t="str">
        <f t="shared" si="71"/>
        <v xml:space="preserve"> </v>
      </c>
      <c r="S716" s="230" t="str">
        <f t="shared" si="72"/>
        <v xml:space="preserve"> </v>
      </c>
    </row>
    <row r="717" spans="1:19" x14ac:dyDescent="0.2">
      <c r="A717" s="10" t="str">
        <f>IF(COUNTRY_INFO!A717=0," ",COUNTRY_INFO!A717)</f>
        <v>Ethiopia</v>
      </c>
      <c r="B717" s="10" t="str">
        <f>IF(COUNTRY_INFO!B717=0," ",COUNTRY_INFO!B717)</f>
        <v>SNNPR Sidama</v>
      </c>
      <c r="C717" s="10" t="str">
        <f>IF(COUNTRY_INFO!C717=0," ",COUNTRY_INFO!C717)</f>
        <v>Gorchie</v>
      </c>
      <c r="D717" s="11" t="str">
        <f>IF(OR(COUNTRY_INFO!$T$9:$T$1000="T1 (PZQ+ALB/MBD)",COUNTRY_INFO!$U$9:$U$1000="T1 (PZQ+ALB/MBD)"), "T1 (PZQ+ALB/MBD)", " ")</f>
        <v xml:space="preserve"> </v>
      </c>
      <c r="E717" s="289"/>
      <c r="F717" s="109"/>
      <c r="G717" s="56"/>
      <c r="H717" s="288"/>
      <c r="I717" s="288"/>
      <c r="J717" s="56"/>
      <c r="K717" s="11">
        <f t="shared" si="67"/>
        <v>0</v>
      </c>
      <c r="L717" s="56"/>
      <c r="M717" s="18"/>
      <c r="N717" s="59"/>
      <c r="O717" s="14">
        <f t="shared" si="68"/>
        <v>0</v>
      </c>
      <c r="P717" s="275" t="str">
        <f t="shared" si="69"/>
        <v xml:space="preserve"> </v>
      </c>
      <c r="Q717" s="230" t="str">
        <f t="shared" si="70"/>
        <v xml:space="preserve"> </v>
      </c>
      <c r="R717" s="275" t="str">
        <f t="shared" si="71"/>
        <v xml:space="preserve"> </v>
      </c>
      <c r="S717" s="230" t="str">
        <f t="shared" si="72"/>
        <v xml:space="preserve"> </v>
      </c>
    </row>
    <row r="718" spans="1:19" x14ac:dyDescent="0.2">
      <c r="A718" s="10" t="str">
        <f>IF(COUNTRY_INFO!A718=0," ",COUNTRY_INFO!A718)</f>
        <v>Ethiopia</v>
      </c>
      <c r="B718" s="10" t="str">
        <f>IF(COUNTRY_INFO!B718=0," ",COUNTRY_INFO!B718)</f>
        <v>SNNPR Sidama</v>
      </c>
      <c r="C718" s="10" t="str">
        <f>IF(COUNTRY_INFO!C718=0," ",COUNTRY_INFO!C718)</f>
        <v>Hawasa Zuria</v>
      </c>
      <c r="D718" s="11" t="str">
        <f>IF(OR(COUNTRY_INFO!$T$9:$T$1000="T1 (PZQ+ALB/MBD)",COUNTRY_INFO!$U$9:$U$1000="T1 (PZQ+ALB/MBD)"), "T1 (PZQ+ALB/MBD)", " ")</f>
        <v xml:space="preserve"> </v>
      </c>
      <c r="E718" s="289"/>
      <c r="F718" s="109"/>
      <c r="G718" s="56"/>
      <c r="H718" s="288"/>
      <c r="I718" s="288"/>
      <c r="J718" s="56"/>
      <c r="K718" s="11">
        <f t="shared" si="67"/>
        <v>0</v>
      </c>
      <c r="L718" s="56"/>
      <c r="M718" s="18"/>
      <c r="N718" s="59"/>
      <c r="O718" s="14">
        <f t="shared" si="68"/>
        <v>0</v>
      </c>
      <c r="P718" s="275" t="str">
        <f t="shared" si="69"/>
        <v xml:space="preserve"> </v>
      </c>
      <c r="Q718" s="230" t="str">
        <f t="shared" si="70"/>
        <v xml:space="preserve"> </v>
      </c>
      <c r="R718" s="275" t="str">
        <f t="shared" si="71"/>
        <v xml:space="preserve"> </v>
      </c>
      <c r="S718" s="230" t="str">
        <f t="shared" si="72"/>
        <v xml:space="preserve"> </v>
      </c>
    </row>
    <row r="719" spans="1:19" x14ac:dyDescent="0.2">
      <c r="A719" s="10" t="str">
        <f>IF(COUNTRY_INFO!A719=0," ",COUNTRY_INFO!A719)</f>
        <v>Ethiopia</v>
      </c>
      <c r="B719" s="10" t="str">
        <f>IF(COUNTRY_INFO!B719=0," ",COUNTRY_INFO!B719)</f>
        <v>SNNPR Sidama</v>
      </c>
      <c r="C719" s="10" t="str">
        <f>IF(COUNTRY_INFO!C719=0," ",COUNTRY_INFO!C719)</f>
        <v xml:space="preserve">Hawassa City </v>
      </c>
      <c r="D719" s="11" t="str">
        <f>IF(OR(COUNTRY_INFO!$T$9:$T$1000="T1 (PZQ+ALB/MBD)",COUNTRY_INFO!$U$9:$U$1000="T1 (PZQ+ALB/MBD)"), "T1 (PZQ+ALB/MBD)", " ")</f>
        <v xml:space="preserve"> </v>
      </c>
      <c r="E719" s="289"/>
      <c r="F719" s="109"/>
      <c r="G719" s="56"/>
      <c r="H719" s="288"/>
      <c r="I719" s="288"/>
      <c r="J719" s="56"/>
      <c r="K719" s="11">
        <f t="shared" si="67"/>
        <v>0</v>
      </c>
      <c r="L719" s="56"/>
      <c r="M719" s="18"/>
      <c r="N719" s="59"/>
      <c r="O719" s="14">
        <f t="shared" si="68"/>
        <v>0</v>
      </c>
      <c r="P719" s="275" t="str">
        <f t="shared" si="69"/>
        <v xml:space="preserve"> </v>
      </c>
      <c r="Q719" s="230" t="str">
        <f t="shared" si="70"/>
        <v xml:space="preserve"> </v>
      </c>
      <c r="R719" s="275" t="str">
        <f t="shared" si="71"/>
        <v xml:space="preserve"> </v>
      </c>
      <c r="S719" s="230" t="str">
        <f t="shared" si="72"/>
        <v xml:space="preserve"> </v>
      </c>
    </row>
    <row r="720" spans="1:19" x14ac:dyDescent="0.2">
      <c r="A720" s="10" t="str">
        <f>IF(COUNTRY_INFO!A720=0," ",COUNTRY_INFO!A720)</f>
        <v>Ethiopia</v>
      </c>
      <c r="B720" s="10" t="str">
        <f>IF(COUNTRY_INFO!B720=0," ",COUNTRY_INFO!B720)</f>
        <v>SNNPR Sidama</v>
      </c>
      <c r="C720" s="10" t="str">
        <f>IF(COUNTRY_INFO!C720=0," ",COUNTRY_INFO!C720)</f>
        <v>Hawela Tula</v>
      </c>
      <c r="D720" s="11" t="str">
        <f>IF(OR(COUNTRY_INFO!$T$9:$T$1000="T1 (PZQ+ALB/MBD)",COUNTRY_INFO!$U$9:$U$1000="T1 (PZQ+ALB/MBD)"), "T1 (PZQ+ALB/MBD)", " ")</f>
        <v>T1 (PZQ+ALB/MBD)</v>
      </c>
      <c r="E720" s="289" t="s">
        <v>1192</v>
      </c>
      <c r="F720" s="109"/>
      <c r="G720" s="56"/>
      <c r="H720" s="288">
        <v>42444</v>
      </c>
      <c r="I720" s="288">
        <v>42444</v>
      </c>
      <c r="J720" s="56"/>
      <c r="K720" s="11">
        <f t="shared" si="67"/>
        <v>42444</v>
      </c>
      <c r="L720" s="56"/>
      <c r="M720" s="18">
        <v>39662</v>
      </c>
      <c r="N720" s="59"/>
      <c r="O720" s="14">
        <f t="shared" si="68"/>
        <v>39662</v>
      </c>
      <c r="P720" s="275" t="str">
        <f t="shared" si="69"/>
        <v xml:space="preserve"> </v>
      </c>
      <c r="Q720" s="293">
        <f t="shared" si="70"/>
        <v>93.445481104514187</v>
      </c>
      <c r="R720" s="275" t="str">
        <f t="shared" si="71"/>
        <v xml:space="preserve"> </v>
      </c>
      <c r="S720" s="293">
        <f t="shared" si="72"/>
        <v>93.445481104514187</v>
      </c>
    </row>
    <row r="721" spans="1:19" x14ac:dyDescent="0.2">
      <c r="A721" s="10" t="str">
        <f>IF(COUNTRY_INFO!A721=0," ",COUNTRY_INFO!A721)</f>
        <v>Ethiopia</v>
      </c>
      <c r="B721" s="10" t="str">
        <f>IF(COUNTRY_INFO!B721=0," ",COUNTRY_INFO!B721)</f>
        <v>SNNPR Sidama</v>
      </c>
      <c r="C721" s="10" t="str">
        <f>IF(COUNTRY_INFO!C721=0," ",COUNTRY_INFO!C721)</f>
        <v>Hula</v>
      </c>
      <c r="D721" s="11" t="str">
        <f>IF(OR(COUNTRY_INFO!$T$9:$T$1000="T1 (PZQ+ALB/MBD)",COUNTRY_INFO!$U$9:$U$1000="T1 (PZQ+ALB/MBD)"), "T1 (PZQ+ALB/MBD)", " ")</f>
        <v xml:space="preserve"> </v>
      </c>
      <c r="E721" s="289"/>
      <c r="F721" s="109"/>
      <c r="G721" s="56"/>
      <c r="H721" s="288"/>
      <c r="I721" s="288"/>
      <c r="J721" s="56"/>
      <c r="K721" s="11">
        <f t="shared" si="67"/>
        <v>0</v>
      </c>
      <c r="L721" s="56"/>
      <c r="M721" s="18"/>
      <c r="N721" s="59"/>
      <c r="O721" s="14">
        <f t="shared" si="68"/>
        <v>0</v>
      </c>
      <c r="P721" s="275" t="str">
        <f t="shared" si="69"/>
        <v xml:space="preserve"> </v>
      </c>
      <c r="Q721" s="230" t="str">
        <f t="shared" si="70"/>
        <v xml:space="preserve"> </v>
      </c>
      <c r="R721" s="275" t="str">
        <f t="shared" si="71"/>
        <v xml:space="preserve"> </v>
      </c>
      <c r="S721" s="230" t="str">
        <f t="shared" si="72"/>
        <v xml:space="preserve"> </v>
      </c>
    </row>
    <row r="722" spans="1:19" x14ac:dyDescent="0.2">
      <c r="A722" s="10" t="str">
        <f>IF(COUNTRY_INFO!A722=0," ",COUNTRY_INFO!A722)</f>
        <v>Ethiopia</v>
      </c>
      <c r="B722" s="10" t="str">
        <f>IF(COUNTRY_INFO!B722=0," ",COUNTRY_INFO!B722)</f>
        <v>SNNPR Sidama</v>
      </c>
      <c r="C722" s="10" t="str">
        <f>IF(COUNTRY_INFO!C722=0," ",COUNTRY_INFO!C722)</f>
        <v>Loka Abaya</v>
      </c>
      <c r="D722" s="11" t="str">
        <f>IF(OR(COUNTRY_INFO!$T$9:$T$1000="T1 (PZQ+ALB/MBD)",COUNTRY_INFO!$U$9:$U$1000="T1 (PZQ+ALB/MBD)"), "T1 (PZQ+ALB/MBD)", " ")</f>
        <v>T1 (PZQ+ALB/MBD)</v>
      </c>
      <c r="E722" s="289" t="s">
        <v>1192</v>
      </c>
      <c r="F722" s="300">
        <f>'T2'!E722</f>
        <v>0</v>
      </c>
      <c r="G722" s="56"/>
      <c r="H722" s="288">
        <v>41784</v>
      </c>
      <c r="I722" s="288">
        <v>41784</v>
      </c>
      <c r="J722" s="56"/>
      <c r="K722" s="11">
        <f t="shared" si="67"/>
        <v>41784</v>
      </c>
      <c r="L722" s="56"/>
      <c r="M722" s="18">
        <v>39301</v>
      </c>
      <c r="N722" s="59"/>
      <c r="O722" s="14">
        <f t="shared" si="68"/>
        <v>39301</v>
      </c>
      <c r="P722" s="275" t="str">
        <f t="shared" si="69"/>
        <v xml:space="preserve"> </v>
      </c>
      <c r="Q722" s="293">
        <f t="shared" si="70"/>
        <v>94.057533984300207</v>
      </c>
      <c r="R722" s="275" t="str">
        <f t="shared" si="71"/>
        <v xml:space="preserve"> </v>
      </c>
      <c r="S722" s="293">
        <f t="shared" si="72"/>
        <v>94.057533984300207</v>
      </c>
    </row>
    <row r="723" spans="1:19" x14ac:dyDescent="0.2">
      <c r="A723" s="10" t="str">
        <f>IF(COUNTRY_INFO!A723=0," ",COUNTRY_INFO!A723)</f>
        <v>Ethiopia</v>
      </c>
      <c r="B723" s="10" t="str">
        <f>IF(COUNTRY_INFO!B723=0," ",COUNTRY_INFO!B723)</f>
        <v>SNNPR Sidama</v>
      </c>
      <c r="C723" s="10" t="str">
        <f>IF(COUNTRY_INFO!C723=0," ",COUNTRY_INFO!C723)</f>
        <v>Malga</v>
      </c>
      <c r="D723" s="11" t="str">
        <f>IF(OR(COUNTRY_INFO!$T$9:$T$1000="T1 (PZQ+ALB/MBD)",COUNTRY_INFO!$U$9:$U$1000="T1 (PZQ+ALB/MBD)"), "T1 (PZQ+ALB/MBD)", " ")</f>
        <v xml:space="preserve"> </v>
      </c>
      <c r="E723" s="289"/>
      <c r="F723" s="109"/>
      <c r="G723" s="56"/>
      <c r="H723" s="288"/>
      <c r="I723" s="288"/>
      <c r="J723" s="56"/>
      <c r="K723" s="11">
        <f t="shared" si="67"/>
        <v>0</v>
      </c>
      <c r="L723" s="56"/>
      <c r="M723" s="18"/>
      <c r="N723" s="59"/>
      <c r="O723" s="14">
        <f t="shared" si="68"/>
        <v>0</v>
      </c>
      <c r="P723" s="275" t="str">
        <f t="shared" si="69"/>
        <v xml:space="preserve"> </v>
      </c>
      <c r="Q723" s="230" t="str">
        <f t="shared" si="70"/>
        <v xml:space="preserve"> </v>
      </c>
      <c r="R723" s="275" t="str">
        <f t="shared" si="71"/>
        <v xml:space="preserve"> </v>
      </c>
      <c r="S723" s="230" t="str">
        <f t="shared" si="72"/>
        <v xml:space="preserve"> </v>
      </c>
    </row>
    <row r="724" spans="1:19" x14ac:dyDescent="0.2">
      <c r="A724" s="10" t="str">
        <f>IF(COUNTRY_INFO!A724=0," ",COUNTRY_INFO!A724)</f>
        <v>Ethiopia</v>
      </c>
      <c r="B724" s="10" t="str">
        <f>IF(COUNTRY_INFO!B724=0," ",COUNTRY_INFO!B724)</f>
        <v>SNNPR Sidama</v>
      </c>
      <c r="C724" s="10" t="str">
        <f>IF(COUNTRY_INFO!C724=0," ",COUNTRY_INFO!C724)</f>
        <v>Shebedino</v>
      </c>
      <c r="D724" s="11" t="str">
        <f>IF(OR(COUNTRY_INFO!$T$9:$T$1000="T1 (PZQ+ALB/MBD)",COUNTRY_INFO!$U$9:$U$1000="T1 (PZQ+ALB/MBD)"), "T1 (PZQ+ALB/MBD)", " ")</f>
        <v xml:space="preserve"> </v>
      </c>
      <c r="E724" s="289"/>
      <c r="F724" s="109"/>
      <c r="G724" s="56"/>
      <c r="H724" s="288"/>
      <c r="I724" s="288"/>
      <c r="J724" s="56"/>
      <c r="K724" s="11">
        <f t="shared" si="67"/>
        <v>0</v>
      </c>
      <c r="L724" s="56"/>
      <c r="M724" s="18"/>
      <c r="N724" s="59"/>
      <c r="O724" s="14">
        <f t="shared" si="68"/>
        <v>0</v>
      </c>
      <c r="P724" s="275" t="str">
        <f t="shared" si="69"/>
        <v xml:space="preserve"> </v>
      </c>
      <c r="Q724" s="230" t="str">
        <f t="shared" si="70"/>
        <v xml:space="preserve"> </v>
      </c>
      <c r="R724" s="275" t="str">
        <f t="shared" si="71"/>
        <v xml:space="preserve"> </v>
      </c>
      <c r="S724" s="230" t="str">
        <f t="shared" si="72"/>
        <v xml:space="preserve"> </v>
      </c>
    </row>
    <row r="725" spans="1:19" x14ac:dyDescent="0.2">
      <c r="A725" s="10" t="str">
        <f>IF(COUNTRY_INFO!A725=0," ",COUNTRY_INFO!A725)</f>
        <v>Ethiopia</v>
      </c>
      <c r="B725" s="10" t="str">
        <f>IF(COUNTRY_INFO!B725=0," ",COUNTRY_INFO!B725)</f>
        <v>SNNPR Sidama</v>
      </c>
      <c r="C725" s="10" t="str">
        <f>IF(COUNTRY_INFO!C725=0," ",COUNTRY_INFO!C725)</f>
        <v>Wondo Genet</v>
      </c>
      <c r="D725" s="11" t="str">
        <f>IF(OR(COUNTRY_INFO!$T$9:$T$1000="T1 (PZQ+ALB/MBD)",COUNTRY_INFO!$U$9:$U$1000="T1 (PZQ+ALB/MBD)"), "T1 (PZQ+ALB/MBD)", " ")</f>
        <v>T1 (PZQ+ALB/MBD)</v>
      </c>
      <c r="E725" s="289" t="s">
        <v>1192</v>
      </c>
      <c r="F725" s="300">
        <f>'T2'!E725</f>
        <v>0</v>
      </c>
      <c r="G725" s="56"/>
      <c r="H725" s="288">
        <v>48478</v>
      </c>
      <c r="I725" s="288">
        <v>48478</v>
      </c>
      <c r="J725" s="56"/>
      <c r="K725" s="11">
        <f t="shared" si="67"/>
        <v>48478</v>
      </c>
      <c r="L725" s="56"/>
      <c r="M725" s="18">
        <v>47980</v>
      </c>
      <c r="N725" s="59"/>
      <c r="O725" s="14">
        <f t="shared" si="68"/>
        <v>47980</v>
      </c>
      <c r="P725" s="275" t="str">
        <f t="shared" si="69"/>
        <v xml:space="preserve"> </v>
      </c>
      <c r="Q725" s="293">
        <f t="shared" si="70"/>
        <v>98.972729898098109</v>
      </c>
      <c r="R725" s="275" t="str">
        <f t="shared" si="71"/>
        <v xml:space="preserve"> </v>
      </c>
      <c r="S725" s="293">
        <f t="shared" si="72"/>
        <v>98.972729898098109</v>
      </c>
    </row>
    <row r="726" spans="1:19" x14ac:dyDescent="0.2">
      <c r="A726" s="10" t="str">
        <f>IF(COUNTRY_INFO!A726=0," ",COUNTRY_INFO!A726)</f>
        <v>Ethiopia</v>
      </c>
      <c r="B726" s="10" t="str">
        <f>IF(COUNTRY_INFO!B726=0," ",COUNTRY_INFO!B726)</f>
        <v>SNNPR Sidama</v>
      </c>
      <c r="C726" s="10" t="str">
        <f>IF(COUNTRY_INFO!C726=0," ",COUNTRY_INFO!C726)</f>
        <v>Wonsho</v>
      </c>
      <c r="D726" s="11" t="str">
        <f>IF(OR(COUNTRY_INFO!$T$9:$T$1000="T1 (PZQ+ALB/MBD)",COUNTRY_INFO!$U$9:$U$1000="T1 (PZQ+ALB/MBD)"), "T1 (PZQ+ALB/MBD)", " ")</f>
        <v xml:space="preserve"> </v>
      </c>
      <c r="E726" s="289"/>
      <c r="F726" s="109"/>
      <c r="G726" s="56"/>
      <c r="H726" s="288"/>
      <c r="I726" s="288"/>
      <c r="J726" s="56"/>
      <c r="K726" s="11">
        <f t="shared" si="67"/>
        <v>0</v>
      </c>
      <c r="L726" s="56"/>
      <c r="M726" s="18"/>
      <c r="N726" s="59"/>
      <c r="O726" s="14">
        <f t="shared" si="68"/>
        <v>0</v>
      </c>
      <c r="P726" s="275" t="str">
        <f t="shared" si="69"/>
        <v xml:space="preserve"> </v>
      </c>
      <c r="Q726" s="230" t="str">
        <f t="shared" si="70"/>
        <v xml:space="preserve"> </v>
      </c>
      <c r="R726" s="275" t="str">
        <f t="shared" si="71"/>
        <v xml:space="preserve"> </v>
      </c>
      <c r="S726" s="230" t="str">
        <f t="shared" si="72"/>
        <v xml:space="preserve"> </v>
      </c>
    </row>
    <row r="727" spans="1:19" x14ac:dyDescent="0.2">
      <c r="A727" s="10" t="str">
        <f>IF(COUNTRY_INFO!A727=0," ",COUNTRY_INFO!A727)</f>
        <v>Ethiopia</v>
      </c>
      <c r="B727" s="10" t="str">
        <f>IF(COUNTRY_INFO!B727=0," ",COUNTRY_INFO!B727)</f>
        <v>SNNPR Sidama</v>
      </c>
      <c r="C727" s="10" t="str">
        <f>IF(COUNTRY_INFO!C727=0," ",COUNTRY_INFO!C727)</f>
        <v>Yirgalem town</v>
      </c>
      <c r="D727" s="11" t="str">
        <f>IF(OR(COUNTRY_INFO!$T$9:$T$1000="T1 (PZQ+ALB/MBD)",COUNTRY_INFO!$U$9:$U$1000="T1 (PZQ+ALB/MBD)"), "T1 (PZQ+ALB/MBD)", " ")</f>
        <v xml:space="preserve"> </v>
      </c>
      <c r="E727" s="289"/>
      <c r="F727" s="109"/>
      <c r="G727" s="56"/>
      <c r="H727" s="288"/>
      <c r="I727" s="288"/>
      <c r="J727" s="56"/>
      <c r="K727" s="11">
        <f t="shared" si="67"/>
        <v>0</v>
      </c>
      <c r="L727" s="56"/>
      <c r="M727" s="18"/>
      <c r="N727" s="59"/>
      <c r="O727" s="14">
        <f t="shared" si="68"/>
        <v>0</v>
      </c>
      <c r="P727" s="275" t="str">
        <f t="shared" si="69"/>
        <v xml:space="preserve"> </v>
      </c>
      <c r="Q727" s="230" t="str">
        <f t="shared" si="70"/>
        <v xml:space="preserve"> </v>
      </c>
      <c r="R727" s="275" t="str">
        <f t="shared" si="71"/>
        <v xml:space="preserve"> </v>
      </c>
      <c r="S727" s="230" t="str">
        <f t="shared" si="72"/>
        <v xml:space="preserve"> </v>
      </c>
    </row>
    <row r="728" spans="1:19" x14ac:dyDescent="0.2">
      <c r="A728" s="10" t="str">
        <f>IF(COUNTRY_INFO!A728=0," ",COUNTRY_INFO!A728)</f>
        <v>Ethiopia</v>
      </c>
      <c r="B728" s="10" t="str">
        <f>IF(COUNTRY_INFO!B728=0," ",COUNTRY_INFO!B728)</f>
        <v>SNNPR Silti</v>
      </c>
      <c r="C728" s="10" t="str">
        <f>IF(COUNTRY_INFO!C728=0," ",COUNTRY_INFO!C728)</f>
        <v>Alicho wuriro</v>
      </c>
      <c r="D728" s="11" t="str">
        <f>IF(OR(COUNTRY_INFO!$T$9:$T$1000="T1 (PZQ+ALB/MBD)",COUNTRY_INFO!$U$9:$U$1000="T1 (PZQ+ALB/MBD)"), "T1 (PZQ+ALB/MBD)", " ")</f>
        <v xml:space="preserve"> </v>
      </c>
      <c r="E728" s="289"/>
      <c r="F728" s="109"/>
      <c r="G728" s="56"/>
      <c r="H728" s="288"/>
      <c r="I728" s="288"/>
      <c r="J728" s="56"/>
      <c r="K728" s="11">
        <f t="shared" si="67"/>
        <v>0</v>
      </c>
      <c r="L728" s="56"/>
      <c r="M728" s="18"/>
      <c r="N728" s="59"/>
      <c r="O728" s="14">
        <f t="shared" si="68"/>
        <v>0</v>
      </c>
      <c r="P728" s="275" t="str">
        <f t="shared" si="69"/>
        <v xml:space="preserve"> </v>
      </c>
      <c r="Q728" s="230" t="str">
        <f t="shared" si="70"/>
        <v xml:space="preserve"> </v>
      </c>
      <c r="R728" s="275" t="str">
        <f t="shared" si="71"/>
        <v xml:space="preserve"> </v>
      </c>
      <c r="S728" s="230" t="str">
        <f t="shared" si="72"/>
        <v xml:space="preserve"> </v>
      </c>
    </row>
    <row r="729" spans="1:19" x14ac:dyDescent="0.2">
      <c r="A729" s="10" t="str">
        <f>IF(COUNTRY_INFO!A729=0," ",COUNTRY_INFO!A729)</f>
        <v>Ethiopia</v>
      </c>
      <c r="B729" s="10" t="str">
        <f>IF(COUNTRY_INFO!B729=0," ",COUNTRY_INFO!B729)</f>
        <v>SNNPR Silti</v>
      </c>
      <c r="C729" s="10" t="str">
        <f>IF(COUNTRY_INFO!C729=0," ",COUNTRY_INFO!C729)</f>
        <v>Dalocha</v>
      </c>
      <c r="D729" s="11" t="str">
        <f>IF(OR(COUNTRY_INFO!$T$9:$T$1000="T1 (PZQ+ALB/MBD)",COUNTRY_INFO!$U$9:$U$1000="T1 (PZQ+ALB/MBD)"), "T1 (PZQ+ALB/MBD)", " ")</f>
        <v xml:space="preserve"> </v>
      </c>
      <c r="E729" s="289"/>
      <c r="F729" s="109"/>
      <c r="G729" s="56"/>
      <c r="H729" s="288"/>
      <c r="I729" s="288"/>
      <c r="J729" s="56"/>
      <c r="K729" s="11">
        <f t="shared" si="67"/>
        <v>0</v>
      </c>
      <c r="L729" s="56"/>
      <c r="M729" s="18"/>
      <c r="N729" s="59"/>
      <c r="O729" s="14">
        <f t="shared" si="68"/>
        <v>0</v>
      </c>
      <c r="P729" s="275" t="str">
        <f t="shared" si="69"/>
        <v xml:space="preserve"> </v>
      </c>
      <c r="Q729" s="230" t="str">
        <f t="shared" si="70"/>
        <v xml:space="preserve"> </v>
      </c>
      <c r="R729" s="275" t="str">
        <f t="shared" si="71"/>
        <v xml:space="preserve"> </v>
      </c>
      <c r="S729" s="230" t="str">
        <f t="shared" si="72"/>
        <v xml:space="preserve"> </v>
      </c>
    </row>
    <row r="730" spans="1:19" x14ac:dyDescent="0.2">
      <c r="A730" s="10" t="str">
        <f>IF(COUNTRY_INFO!A730=0," ",COUNTRY_INFO!A730)</f>
        <v>Ethiopia</v>
      </c>
      <c r="B730" s="10" t="str">
        <f>IF(COUNTRY_INFO!B730=0," ",COUNTRY_INFO!B730)</f>
        <v>SNNPR Silti</v>
      </c>
      <c r="C730" s="10" t="str">
        <f>IF(COUNTRY_INFO!C730=0," ",COUNTRY_INFO!C730)</f>
        <v>Hulbarg</v>
      </c>
      <c r="D730" s="11" t="str">
        <f>IF(OR(COUNTRY_INFO!$T$9:$T$1000="T1 (PZQ+ALB/MBD)",COUNTRY_INFO!$U$9:$U$1000="T1 (PZQ+ALB/MBD)"), "T1 (PZQ+ALB/MBD)", " ")</f>
        <v xml:space="preserve"> </v>
      </c>
      <c r="E730" s="289"/>
      <c r="F730" s="109"/>
      <c r="G730" s="56"/>
      <c r="H730" s="288"/>
      <c r="I730" s="288"/>
      <c r="J730" s="56"/>
      <c r="K730" s="11">
        <f t="shared" si="67"/>
        <v>0</v>
      </c>
      <c r="L730" s="56"/>
      <c r="M730" s="18"/>
      <c r="N730" s="59"/>
      <c r="O730" s="14">
        <f t="shared" si="68"/>
        <v>0</v>
      </c>
      <c r="P730" s="275" t="str">
        <f t="shared" si="69"/>
        <v xml:space="preserve"> </v>
      </c>
      <c r="Q730" s="230" t="str">
        <f t="shared" si="70"/>
        <v xml:space="preserve"> </v>
      </c>
      <c r="R730" s="275" t="str">
        <f t="shared" si="71"/>
        <v xml:space="preserve"> </v>
      </c>
      <c r="S730" s="230" t="str">
        <f t="shared" si="72"/>
        <v xml:space="preserve"> </v>
      </c>
    </row>
    <row r="731" spans="1:19" x14ac:dyDescent="0.2">
      <c r="A731" s="10" t="str">
        <f>IF(COUNTRY_INFO!A731=0," ",COUNTRY_INFO!A731)</f>
        <v>Ethiopia</v>
      </c>
      <c r="B731" s="10" t="str">
        <f>IF(COUNTRY_INFO!B731=0," ",COUNTRY_INFO!B731)</f>
        <v>SNNPR Silti</v>
      </c>
      <c r="C731" s="10" t="str">
        <f>IF(COUNTRY_INFO!C731=0," ",COUNTRY_INFO!C731)</f>
        <v>Lanforo</v>
      </c>
      <c r="D731" s="11" t="str">
        <f>IF(OR(COUNTRY_INFO!$T$9:$T$1000="T1 (PZQ+ALB/MBD)",COUNTRY_INFO!$U$9:$U$1000="T1 (PZQ+ALB/MBD)"), "T1 (PZQ+ALB/MBD)", " ")</f>
        <v xml:space="preserve"> </v>
      </c>
      <c r="E731" s="289"/>
      <c r="F731" s="109"/>
      <c r="G731" s="56"/>
      <c r="H731" s="288"/>
      <c r="I731" s="288"/>
      <c r="J731" s="56"/>
      <c r="K731" s="11">
        <f t="shared" si="67"/>
        <v>0</v>
      </c>
      <c r="L731" s="56"/>
      <c r="M731" s="18"/>
      <c r="N731" s="59"/>
      <c r="O731" s="14">
        <f t="shared" si="68"/>
        <v>0</v>
      </c>
      <c r="P731" s="275" t="str">
        <f t="shared" si="69"/>
        <v xml:space="preserve"> </v>
      </c>
      <c r="Q731" s="230" t="str">
        <f t="shared" si="70"/>
        <v xml:space="preserve"> </v>
      </c>
      <c r="R731" s="275" t="str">
        <f t="shared" si="71"/>
        <v xml:space="preserve"> </v>
      </c>
      <c r="S731" s="230" t="str">
        <f t="shared" si="72"/>
        <v xml:space="preserve"> </v>
      </c>
    </row>
    <row r="732" spans="1:19" x14ac:dyDescent="0.2">
      <c r="A732" s="10" t="str">
        <f>IF(COUNTRY_INFO!A732=0," ",COUNTRY_INFO!A732)</f>
        <v>Ethiopia</v>
      </c>
      <c r="B732" s="10" t="str">
        <f>IF(COUNTRY_INFO!B732=0," ",COUNTRY_INFO!B732)</f>
        <v>SNNPR Silti</v>
      </c>
      <c r="C732" s="10" t="str">
        <f>IF(COUNTRY_INFO!C732=0," ",COUNTRY_INFO!C732)</f>
        <v>Mirab Azernet Berbere</v>
      </c>
      <c r="D732" s="11" t="str">
        <f>IF(OR(COUNTRY_INFO!$T$9:$T$1000="T1 (PZQ+ALB/MBD)",COUNTRY_INFO!$U$9:$U$1000="T1 (PZQ+ALB/MBD)"), "T1 (PZQ+ALB/MBD)", " ")</f>
        <v xml:space="preserve"> </v>
      </c>
      <c r="E732" s="289"/>
      <c r="F732" s="109"/>
      <c r="G732" s="56"/>
      <c r="H732" s="288"/>
      <c r="I732" s="288"/>
      <c r="J732" s="56"/>
      <c r="K732" s="11">
        <f t="shared" si="67"/>
        <v>0</v>
      </c>
      <c r="L732" s="56"/>
      <c r="M732" s="18"/>
      <c r="N732" s="59"/>
      <c r="O732" s="14">
        <f t="shared" si="68"/>
        <v>0</v>
      </c>
      <c r="P732" s="275" t="str">
        <f t="shared" si="69"/>
        <v xml:space="preserve"> </v>
      </c>
      <c r="Q732" s="230" t="str">
        <f t="shared" si="70"/>
        <v xml:space="preserve"> </v>
      </c>
      <c r="R732" s="275" t="str">
        <f t="shared" si="71"/>
        <v xml:space="preserve"> </v>
      </c>
      <c r="S732" s="230" t="str">
        <f t="shared" si="72"/>
        <v xml:space="preserve"> </v>
      </c>
    </row>
    <row r="733" spans="1:19" x14ac:dyDescent="0.2">
      <c r="A733" s="10" t="str">
        <f>IF(COUNTRY_INFO!A733=0," ",COUNTRY_INFO!A733)</f>
        <v>Ethiopia</v>
      </c>
      <c r="B733" s="10" t="str">
        <f>IF(COUNTRY_INFO!B733=0," ",COUNTRY_INFO!B733)</f>
        <v>SNNPR Silti</v>
      </c>
      <c r="C733" s="10" t="str">
        <f>IF(COUNTRY_INFO!C733=0," ",COUNTRY_INFO!C733)</f>
        <v>Misirak Azernet Berbere</v>
      </c>
      <c r="D733" s="11" t="str">
        <f>IF(OR(COUNTRY_INFO!$T$9:$T$1000="T1 (PZQ+ALB/MBD)",COUNTRY_INFO!$U$9:$U$1000="T1 (PZQ+ALB/MBD)"), "T1 (PZQ+ALB/MBD)", " ")</f>
        <v xml:space="preserve"> </v>
      </c>
      <c r="E733" s="289"/>
      <c r="F733" s="109"/>
      <c r="G733" s="56"/>
      <c r="H733" s="288"/>
      <c r="I733" s="288"/>
      <c r="J733" s="56"/>
      <c r="K733" s="11">
        <f t="shared" si="67"/>
        <v>0</v>
      </c>
      <c r="L733" s="56"/>
      <c r="M733" s="18"/>
      <c r="N733" s="59"/>
      <c r="O733" s="14">
        <f t="shared" si="68"/>
        <v>0</v>
      </c>
      <c r="P733" s="275" t="str">
        <f t="shared" si="69"/>
        <v xml:space="preserve"> </v>
      </c>
      <c r="Q733" s="230" t="str">
        <f t="shared" si="70"/>
        <v xml:space="preserve"> </v>
      </c>
      <c r="R733" s="275" t="str">
        <f t="shared" si="71"/>
        <v xml:space="preserve"> </v>
      </c>
      <c r="S733" s="230" t="str">
        <f t="shared" si="72"/>
        <v xml:space="preserve"> </v>
      </c>
    </row>
    <row r="734" spans="1:19" x14ac:dyDescent="0.2">
      <c r="A734" s="10" t="str">
        <f>IF(COUNTRY_INFO!A734=0," ",COUNTRY_INFO!A734)</f>
        <v>Ethiopia</v>
      </c>
      <c r="B734" s="10" t="str">
        <f>IF(COUNTRY_INFO!B734=0," ",COUNTRY_INFO!B734)</f>
        <v>SNNPR Silti</v>
      </c>
      <c r="C734" s="10" t="str">
        <f>IF(COUNTRY_INFO!C734=0," ",COUNTRY_INFO!C734)</f>
        <v>Sankura</v>
      </c>
      <c r="D734" s="11" t="str">
        <f>IF(OR(COUNTRY_INFO!$T$9:$T$1000="T1 (PZQ+ALB/MBD)",COUNTRY_INFO!$U$9:$U$1000="T1 (PZQ+ALB/MBD)"), "T1 (PZQ+ALB/MBD)", " ")</f>
        <v xml:space="preserve"> </v>
      </c>
      <c r="E734" s="289"/>
      <c r="F734" s="109"/>
      <c r="G734" s="56"/>
      <c r="H734" s="288"/>
      <c r="I734" s="288"/>
      <c r="J734" s="56"/>
      <c r="K734" s="11">
        <f t="shared" si="67"/>
        <v>0</v>
      </c>
      <c r="L734" s="56"/>
      <c r="M734" s="18"/>
      <c r="N734" s="59"/>
      <c r="O734" s="14">
        <f t="shared" si="68"/>
        <v>0</v>
      </c>
      <c r="P734" s="275" t="str">
        <f t="shared" si="69"/>
        <v xml:space="preserve"> </v>
      </c>
      <c r="Q734" s="230" t="str">
        <f t="shared" si="70"/>
        <v xml:space="preserve"> </v>
      </c>
      <c r="R734" s="275" t="str">
        <f t="shared" si="71"/>
        <v xml:space="preserve"> </v>
      </c>
      <c r="S734" s="230" t="str">
        <f t="shared" si="72"/>
        <v xml:space="preserve"> </v>
      </c>
    </row>
    <row r="735" spans="1:19" x14ac:dyDescent="0.2">
      <c r="A735" s="10" t="str">
        <f>IF(COUNTRY_INFO!A735=0," ",COUNTRY_INFO!A735)</f>
        <v>Ethiopia</v>
      </c>
      <c r="B735" s="10" t="str">
        <f>IF(COUNTRY_INFO!B735=0," ",COUNTRY_INFO!B735)</f>
        <v>SNNPR Silti</v>
      </c>
      <c r="C735" s="10" t="str">
        <f>IF(COUNTRY_INFO!C735=0," ",COUNTRY_INFO!C735)</f>
        <v>Silti</v>
      </c>
      <c r="D735" s="11" t="str">
        <f>IF(OR(COUNTRY_INFO!$T$9:$T$1000="T1 (PZQ+ALB/MBD)",COUNTRY_INFO!$U$9:$U$1000="T1 (PZQ+ALB/MBD)"), "T1 (PZQ+ALB/MBD)", " ")</f>
        <v xml:space="preserve"> </v>
      </c>
      <c r="E735" s="289"/>
      <c r="F735" s="109"/>
      <c r="G735" s="56"/>
      <c r="H735" s="288"/>
      <c r="I735" s="288"/>
      <c r="J735" s="56"/>
      <c r="K735" s="11">
        <f t="shared" si="67"/>
        <v>0</v>
      </c>
      <c r="L735" s="56"/>
      <c r="M735" s="18"/>
      <c r="N735" s="59"/>
      <c r="O735" s="14">
        <f t="shared" si="68"/>
        <v>0</v>
      </c>
      <c r="P735" s="275" t="str">
        <f t="shared" si="69"/>
        <v xml:space="preserve"> </v>
      </c>
      <c r="Q735" s="230" t="str">
        <f t="shared" si="70"/>
        <v xml:space="preserve"> </v>
      </c>
      <c r="R735" s="275" t="str">
        <f t="shared" si="71"/>
        <v xml:space="preserve"> </v>
      </c>
      <c r="S735" s="230" t="str">
        <f t="shared" si="72"/>
        <v xml:space="preserve"> </v>
      </c>
    </row>
    <row r="736" spans="1:19" x14ac:dyDescent="0.2">
      <c r="A736" s="10" t="str">
        <f>IF(COUNTRY_INFO!A736=0," ",COUNTRY_INFO!A736)</f>
        <v>Ethiopia</v>
      </c>
      <c r="B736" s="10" t="str">
        <f>IF(COUNTRY_INFO!B736=0," ",COUNTRY_INFO!B736)</f>
        <v>SNNPR Silti</v>
      </c>
      <c r="C736" s="10" t="str">
        <f>IF(COUNTRY_INFO!C736=0," ",COUNTRY_INFO!C736)</f>
        <v>Worabie</v>
      </c>
      <c r="D736" s="11" t="str">
        <f>IF(OR(COUNTRY_INFO!$T$9:$T$1000="T1 (PZQ+ALB/MBD)",COUNTRY_INFO!$U$9:$U$1000="T1 (PZQ+ALB/MBD)"), "T1 (PZQ+ALB/MBD)", " ")</f>
        <v xml:space="preserve"> </v>
      </c>
      <c r="E736" s="289"/>
      <c r="F736" s="109"/>
      <c r="G736" s="56"/>
      <c r="H736" s="288"/>
      <c r="I736" s="288"/>
      <c r="J736" s="56"/>
      <c r="K736" s="11">
        <f t="shared" si="67"/>
        <v>0</v>
      </c>
      <c r="L736" s="56"/>
      <c r="M736" s="18"/>
      <c r="N736" s="59"/>
      <c r="O736" s="14">
        <f t="shared" si="68"/>
        <v>0</v>
      </c>
      <c r="P736" s="275" t="str">
        <f t="shared" si="69"/>
        <v xml:space="preserve"> </v>
      </c>
      <c r="Q736" s="230" t="str">
        <f t="shared" si="70"/>
        <v xml:space="preserve"> </v>
      </c>
      <c r="R736" s="275" t="str">
        <f t="shared" si="71"/>
        <v xml:space="preserve"> </v>
      </c>
      <c r="S736" s="230" t="str">
        <f t="shared" si="72"/>
        <v xml:space="preserve"> </v>
      </c>
    </row>
    <row r="737" spans="1:19" x14ac:dyDescent="0.2">
      <c r="A737" s="10" t="str">
        <f>IF(COUNTRY_INFO!A737=0," ",COUNTRY_INFO!A737)</f>
        <v>Ethiopia</v>
      </c>
      <c r="B737" s="10" t="str">
        <f>IF(COUNTRY_INFO!B737=0," ",COUNTRY_INFO!B737)</f>
        <v>SNNPR South Omo</v>
      </c>
      <c r="C737" s="10" t="str">
        <f>IF(COUNTRY_INFO!C737=0," ",COUNTRY_INFO!C737)</f>
        <v>BenaTsemay</v>
      </c>
      <c r="D737" s="11" t="str">
        <f>IF(OR(COUNTRY_INFO!$T$9:$T$1000="T1 (PZQ+ALB/MBD)",COUNTRY_INFO!$U$9:$U$1000="T1 (PZQ+ALB/MBD)"), "T1 (PZQ+ALB/MBD)", " ")</f>
        <v xml:space="preserve"> </v>
      </c>
      <c r="E737" s="289"/>
      <c r="F737" s="109"/>
      <c r="G737" s="56"/>
      <c r="H737" s="288"/>
      <c r="I737" s="288"/>
      <c r="J737" s="56"/>
      <c r="K737" s="11">
        <f t="shared" si="67"/>
        <v>0</v>
      </c>
      <c r="L737" s="56"/>
      <c r="M737" s="18"/>
      <c r="N737" s="59"/>
      <c r="O737" s="14">
        <f t="shared" si="68"/>
        <v>0</v>
      </c>
      <c r="P737" s="275" t="str">
        <f t="shared" si="69"/>
        <v xml:space="preserve"> </v>
      </c>
      <c r="Q737" s="230" t="str">
        <f t="shared" si="70"/>
        <v xml:space="preserve"> </v>
      </c>
      <c r="R737" s="275" t="str">
        <f t="shared" si="71"/>
        <v xml:space="preserve"> </v>
      </c>
      <c r="S737" s="230" t="str">
        <f t="shared" si="72"/>
        <v xml:space="preserve"> </v>
      </c>
    </row>
    <row r="738" spans="1:19" x14ac:dyDescent="0.2">
      <c r="A738" s="10" t="str">
        <f>IF(COUNTRY_INFO!A738=0," ",COUNTRY_INFO!A738)</f>
        <v>Ethiopia</v>
      </c>
      <c r="B738" s="10" t="str">
        <f>IF(COUNTRY_INFO!B738=0," ",COUNTRY_INFO!B738)</f>
        <v>SNNPR South Omo</v>
      </c>
      <c r="C738" s="10" t="str">
        <f>IF(COUNTRY_INFO!C738=0," ",COUNTRY_INFO!C738)</f>
        <v>Dassenech</v>
      </c>
      <c r="D738" s="11" t="str">
        <f>IF(OR(COUNTRY_INFO!$T$9:$T$1000="T1 (PZQ+ALB/MBD)",COUNTRY_INFO!$U$9:$U$1000="T1 (PZQ+ALB/MBD)"), "T1 (PZQ+ALB/MBD)", " ")</f>
        <v xml:space="preserve"> </v>
      </c>
      <c r="E738" s="289"/>
      <c r="F738" s="109"/>
      <c r="G738" s="56"/>
      <c r="H738" s="288"/>
      <c r="I738" s="288"/>
      <c r="J738" s="56"/>
      <c r="K738" s="11">
        <f t="shared" si="67"/>
        <v>0</v>
      </c>
      <c r="L738" s="56"/>
      <c r="M738" s="18"/>
      <c r="N738" s="59"/>
      <c r="O738" s="14">
        <f t="shared" si="68"/>
        <v>0</v>
      </c>
      <c r="P738" s="275" t="str">
        <f t="shared" si="69"/>
        <v xml:space="preserve"> </v>
      </c>
      <c r="Q738" s="230" t="str">
        <f t="shared" si="70"/>
        <v xml:space="preserve"> </v>
      </c>
      <c r="R738" s="275" t="str">
        <f t="shared" si="71"/>
        <v xml:space="preserve"> </v>
      </c>
      <c r="S738" s="230" t="str">
        <f t="shared" si="72"/>
        <v xml:space="preserve"> </v>
      </c>
    </row>
    <row r="739" spans="1:19" x14ac:dyDescent="0.2">
      <c r="A739" s="10" t="str">
        <f>IF(COUNTRY_INFO!A739=0," ",COUNTRY_INFO!A739)</f>
        <v>Ethiopia</v>
      </c>
      <c r="B739" s="10" t="str">
        <f>IF(COUNTRY_INFO!B739=0," ",COUNTRY_INFO!B739)</f>
        <v>SNNPR South Omo</v>
      </c>
      <c r="C739" s="10" t="str">
        <f>IF(COUNTRY_INFO!C739=0," ",COUNTRY_INFO!C739)</f>
        <v>Debub Ari</v>
      </c>
      <c r="D739" s="11" t="str">
        <f>IF(OR(COUNTRY_INFO!$T$9:$T$1000="T1 (PZQ+ALB/MBD)",COUNTRY_INFO!$U$9:$U$1000="T1 (PZQ+ALB/MBD)"), "T1 (PZQ+ALB/MBD)", " ")</f>
        <v xml:space="preserve"> </v>
      </c>
      <c r="E739" s="289"/>
      <c r="F739" s="109"/>
      <c r="G739" s="56"/>
      <c r="H739" s="288"/>
      <c r="I739" s="288"/>
      <c r="J739" s="56"/>
      <c r="K739" s="11">
        <f t="shared" si="67"/>
        <v>0</v>
      </c>
      <c r="L739" s="56"/>
      <c r="M739" s="18"/>
      <c r="N739" s="59"/>
      <c r="O739" s="14">
        <f t="shared" si="68"/>
        <v>0</v>
      </c>
      <c r="P739" s="275" t="str">
        <f t="shared" si="69"/>
        <v xml:space="preserve"> </v>
      </c>
      <c r="Q739" s="230" t="str">
        <f t="shared" si="70"/>
        <v xml:space="preserve"> </v>
      </c>
      <c r="R739" s="275" t="str">
        <f t="shared" si="71"/>
        <v xml:space="preserve"> </v>
      </c>
      <c r="S739" s="230" t="str">
        <f t="shared" si="72"/>
        <v xml:space="preserve"> </v>
      </c>
    </row>
    <row r="740" spans="1:19" x14ac:dyDescent="0.2">
      <c r="A740" s="10" t="str">
        <f>IF(COUNTRY_INFO!A740=0," ",COUNTRY_INFO!A740)</f>
        <v>Ethiopia</v>
      </c>
      <c r="B740" s="10" t="str">
        <f>IF(COUNTRY_INFO!B740=0," ",COUNTRY_INFO!B740)</f>
        <v>SNNPR South Omo</v>
      </c>
      <c r="C740" s="10" t="str">
        <f>IF(COUNTRY_INFO!C740=0," ",COUNTRY_INFO!C740)</f>
        <v>Hamer</v>
      </c>
      <c r="D740" s="11" t="str">
        <f>IF(OR(COUNTRY_INFO!$T$9:$T$1000="T1 (PZQ+ALB/MBD)",COUNTRY_INFO!$U$9:$U$1000="T1 (PZQ+ALB/MBD)"), "T1 (PZQ+ALB/MBD)", " ")</f>
        <v xml:space="preserve"> </v>
      </c>
      <c r="E740" s="289"/>
      <c r="F740" s="109"/>
      <c r="G740" s="56"/>
      <c r="H740" s="288"/>
      <c r="I740" s="288"/>
      <c r="J740" s="56"/>
      <c r="K740" s="11">
        <f t="shared" si="67"/>
        <v>0</v>
      </c>
      <c r="L740" s="56"/>
      <c r="M740" s="18"/>
      <c r="N740" s="59"/>
      <c r="O740" s="14">
        <f t="shared" si="68"/>
        <v>0</v>
      </c>
      <c r="P740" s="275" t="str">
        <f t="shared" si="69"/>
        <v xml:space="preserve"> </v>
      </c>
      <c r="Q740" s="230" t="str">
        <f t="shared" si="70"/>
        <v xml:space="preserve"> </v>
      </c>
      <c r="R740" s="275" t="str">
        <f t="shared" si="71"/>
        <v xml:space="preserve"> </v>
      </c>
      <c r="S740" s="230" t="str">
        <f t="shared" si="72"/>
        <v xml:space="preserve"> </v>
      </c>
    </row>
    <row r="741" spans="1:19" x14ac:dyDescent="0.2">
      <c r="A741" s="10" t="str">
        <f>IF(COUNTRY_INFO!A741=0," ",COUNTRY_INFO!A741)</f>
        <v>Ethiopia</v>
      </c>
      <c r="B741" s="10" t="str">
        <f>IF(COUNTRY_INFO!B741=0," ",COUNTRY_INFO!B741)</f>
        <v>SNNPR South Omo</v>
      </c>
      <c r="C741" s="10" t="str">
        <f>IF(COUNTRY_INFO!C741=0," ",COUNTRY_INFO!C741)</f>
        <v>Jinka Town</v>
      </c>
      <c r="D741" s="11" t="str">
        <f>IF(OR(COUNTRY_INFO!$T$9:$T$1000="T1 (PZQ+ALB/MBD)",COUNTRY_INFO!$U$9:$U$1000="T1 (PZQ+ALB/MBD)"), "T1 (PZQ+ALB/MBD)", " ")</f>
        <v xml:space="preserve"> </v>
      </c>
      <c r="E741" s="289"/>
      <c r="F741" s="109"/>
      <c r="G741" s="56"/>
      <c r="H741" s="288"/>
      <c r="I741" s="288"/>
      <c r="J741" s="56"/>
      <c r="K741" s="11">
        <f t="shared" si="67"/>
        <v>0</v>
      </c>
      <c r="L741" s="56"/>
      <c r="M741" s="18"/>
      <c r="N741" s="59"/>
      <c r="O741" s="14">
        <f t="shared" si="68"/>
        <v>0</v>
      </c>
      <c r="P741" s="275" t="str">
        <f t="shared" si="69"/>
        <v xml:space="preserve"> </v>
      </c>
      <c r="Q741" s="230" t="str">
        <f t="shared" si="70"/>
        <v xml:space="preserve"> </v>
      </c>
      <c r="R741" s="275" t="str">
        <f t="shared" si="71"/>
        <v xml:space="preserve"> </v>
      </c>
      <c r="S741" s="230" t="str">
        <f t="shared" si="72"/>
        <v xml:space="preserve"> </v>
      </c>
    </row>
    <row r="742" spans="1:19" x14ac:dyDescent="0.2">
      <c r="A742" s="10" t="str">
        <f>IF(COUNTRY_INFO!A742=0," ",COUNTRY_INFO!A742)</f>
        <v>Ethiopia</v>
      </c>
      <c r="B742" s="10" t="str">
        <f>IF(COUNTRY_INFO!B742=0," ",COUNTRY_INFO!B742)</f>
        <v>SNNPR South Omo</v>
      </c>
      <c r="C742" s="10" t="str">
        <f>IF(COUNTRY_INFO!C742=0," ",COUNTRY_INFO!C742)</f>
        <v>Malie</v>
      </c>
      <c r="D742" s="11" t="str">
        <f>IF(OR(COUNTRY_INFO!$T$9:$T$1000="T1 (PZQ+ALB/MBD)",COUNTRY_INFO!$U$9:$U$1000="T1 (PZQ+ALB/MBD)"), "T1 (PZQ+ALB/MBD)", " ")</f>
        <v xml:space="preserve"> </v>
      </c>
      <c r="E742" s="289"/>
      <c r="F742" s="109"/>
      <c r="G742" s="56"/>
      <c r="H742" s="288"/>
      <c r="I742" s="288"/>
      <c r="J742" s="56"/>
      <c r="K742" s="11">
        <f t="shared" si="67"/>
        <v>0</v>
      </c>
      <c r="L742" s="56"/>
      <c r="M742" s="18"/>
      <c r="N742" s="59"/>
      <c r="O742" s="14">
        <f t="shared" si="68"/>
        <v>0</v>
      </c>
      <c r="P742" s="275" t="str">
        <f t="shared" si="69"/>
        <v xml:space="preserve"> </v>
      </c>
      <c r="Q742" s="230" t="str">
        <f t="shared" si="70"/>
        <v xml:space="preserve"> </v>
      </c>
      <c r="R742" s="275" t="str">
        <f t="shared" si="71"/>
        <v xml:space="preserve"> </v>
      </c>
      <c r="S742" s="230" t="str">
        <f t="shared" si="72"/>
        <v xml:space="preserve"> </v>
      </c>
    </row>
    <row r="743" spans="1:19" x14ac:dyDescent="0.2">
      <c r="A743" s="10" t="str">
        <f>IF(COUNTRY_INFO!A743=0," ",COUNTRY_INFO!A743)</f>
        <v>Ethiopia</v>
      </c>
      <c r="B743" s="10" t="str">
        <f>IF(COUNTRY_INFO!B743=0," ",COUNTRY_INFO!B743)</f>
        <v>SNNPR South Omo</v>
      </c>
      <c r="C743" s="10" t="str">
        <f>IF(COUNTRY_INFO!C743=0," ",COUNTRY_INFO!C743)</f>
        <v>Nyngatom</v>
      </c>
      <c r="D743" s="11" t="str">
        <f>IF(OR(COUNTRY_INFO!$T$9:$T$1000="T1 (PZQ+ALB/MBD)",COUNTRY_INFO!$U$9:$U$1000="T1 (PZQ+ALB/MBD)"), "T1 (PZQ+ALB/MBD)", " ")</f>
        <v xml:space="preserve"> </v>
      </c>
      <c r="E743" s="289"/>
      <c r="F743" s="109"/>
      <c r="G743" s="56"/>
      <c r="H743" s="288"/>
      <c r="I743" s="288"/>
      <c r="J743" s="56"/>
      <c r="K743" s="11">
        <f t="shared" si="67"/>
        <v>0</v>
      </c>
      <c r="L743" s="56"/>
      <c r="M743" s="18"/>
      <c r="N743" s="59"/>
      <c r="O743" s="14">
        <f t="shared" si="68"/>
        <v>0</v>
      </c>
      <c r="P743" s="275" t="str">
        <f t="shared" si="69"/>
        <v xml:space="preserve"> </v>
      </c>
      <c r="Q743" s="230" t="str">
        <f t="shared" si="70"/>
        <v xml:space="preserve"> </v>
      </c>
      <c r="R743" s="275" t="str">
        <f t="shared" si="71"/>
        <v xml:space="preserve"> </v>
      </c>
      <c r="S743" s="230" t="str">
        <f t="shared" si="72"/>
        <v xml:space="preserve"> </v>
      </c>
    </row>
    <row r="744" spans="1:19" x14ac:dyDescent="0.2">
      <c r="A744" s="10" t="str">
        <f>IF(COUNTRY_INFO!A744=0," ",COUNTRY_INFO!A744)</f>
        <v>Ethiopia</v>
      </c>
      <c r="B744" s="10" t="str">
        <f>IF(COUNTRY_INFO!B744=0," ",COUNTRY_INFO!B744)</f>
        <v>SNNPR South Omo</v>
      </c>
      <c r="C744" s="10" t="str">
        <f>IF(COUNTRY_INFO!C744=0," ",COUNTRY_INFO!C744)</f>
        <v>Salamago</v>
      </c>
      <c r="D744" s="11" t="str">
        <f>IF(OR(COUNTRY_INFO!$T$9:$T$1000="T1 (PZQ+ALB/MBD)",COUNTRY_INFO!$U$9:$U$1000="T1 (PZQ+ALB/MBD)"), "T1 (PZQ+ALB/MBD)", " ")</f>
        <v xml:space="preserve"> </v>
      </c>
      <c r="E744" s="289"/>
      <c r="F744" s="109"/>
      <c r="G744" s="56"/>
      <c r="H744" s="288"/>
      <c r="I744" s="288"/>
      <c r="J744" s="56"/>
      <c r="K744" s="11">
        <f t="shared" si="67"/>
        <v>0</v>
      </c>
      <c r="L744" s="56"/>
      <c r="M744" s="18"/>
      <c r="N744" s="59"/>
      <c r="O744" s="14">
        <f t="shared" si="68"/>
        <v>0</v>
      </c>
      <c r="P744" s="275" t="str">
        <f t="shared" si="69"/>
        <v xml:space="preserve"> </v>
      </c>
      <c r="Q744" s="230" t="str">
        <f t="shared" si="70"/>
        <v xml:space="preserve"> </v>
      </c>
      <c r="R744" s="275" t="str">
        <f t="shared" si="71"/>
        <v xml:space="preserve"> </v>
      </c>
      <c r="S744" s="230" t="str">
        <f t="shared" si="72"/>
        <v xml:space="preserve"> </v>
      </c>
    </row>
    <row r="745" spans="1:19" x14ac:dyDescent="0.2">
      <c r="A745" s="10" t="str">
        <f>IF(COUNTRY_INFO!A745=0," ",COUNTRY_INFO!A745)</f>
        <v>Ethiopia</v>
      </c>
      <c r="B745" s="10" t="str">
        <f>IF(COUNTRY_INFO!B745=0," ",COUNTRY_INFO!B745)</f>
        <v>SNNPR South Omo</v>
      </c>
      <c r="C745" s="10" t="str">
        <f>IF(COUNTRY_INFO!C745=0," ",COUNTRY_INFO!C745)</f>
        <v>Semen Ari</v>
      </c>
      <c r="D745" s="11" t="str">
        <f>IF(OR(COUNTRY_INFO!$T$9:$T$1000="T1 (PZQ+ALB/MBD)",COUNTRY_INFO!$U$9:$U$1000="T1 (PZQ+ALB/MBD)"), "T1 (PZQ+ALB/MBD)", " ")</f>
        <v>T1 (PZQ+ALB/MBD)</v>
      </c>
      <c r="E745" s="289" t="s">
        <v>1192</v>
      </c>
      <c r="F745" s="300">
        <f>'T2'!E745</f>
        <v>0</v>
      </c>
      <c r="G745" s="56"/>
      <c r="H745" s="288">
        <v>28700</v>
      </c>
      <c r="I745" s="288">
        <v>28700</v>
      </c>
      <c r="J745" s="56"/>
      <c r="K745" s="11">
        <f t="shared" si="67"/>
        <v>28700</v>
      </c>
      <c r="L745" s="56"/>
      <c r="M745" s="18">
        <v>26263</v>
      </c>
      <c r="N745" s="59"/>
      <c r="O745" s="14">
        <f t="shared" si="68"/>
        <v>26263</v>
      </c>
      <c r="P745" s="275" t="str">
        <f t="shared" si="69"/>
        <v xml:space="preserve"> </v>
      </c>
      <c r="Q745" s="230">
        <f t="shared" si="70"/>
        <v>91.508710801393732</v>
      </c>
      <c r="R745" s="275" t="str">
        <f t="shared" si="71"/>
        <v xml:space="preserve"> </v>
      </c>
      <c r="S745" s="230">
        <f t="shared" si="72"/>
        <v>91.508710801393732</v>
      </c>
    </row>
    <row r="746" spans="1:19" x14ac:dyDescent="0.2">
      <c r="A746" s="10" t="str">
        <f>IF(COUNTRY_INFO!A746=0," ",COUNTRY_INFO!A746)</f>
        <v>Ethiopia</v>
      </c>
      <c r="B746" s="10" t="str">
        <f>IF(COUNTRY_INFO!B746=0," ",COUNTRY_INFO!B746)</f>
        <v>SNNPR West Gurage</v>
      </c>
      <c r="C746" s="10" t="str">
        <f>IF(COUNTRY_INFO!C746=0," ",COUNTRY_INFO!C746)</f>
        <v>Entegagne</v>
      </c>
      <c r="D746" s="11" t="str">
        <f>IF(OR(COUNTRY_INFO!$T$9:$T$1000="T1 (PZQ+ALB/MBD)",COUNTRY_INFO!$U$9:$U$1000="T1 (PZQ+ALB/MBD)"), "T1 (PZQ+ALB/MBD)", " ")</f>
        <v xml:space="preserve"> </v>
      </c>
      <c r="E746" s="289"/>
      <c r="F746" s="109"/>
      <c r="G746" s="56"/>
      <c r="H746" s="288"/>
      <c r="I746" s="288"/>
      <c r="J746" s="56"/>
      <c r="K746" s="11">
        <f t="shared" si="67"/>
        <v>0</v>
      </c>
      <c r="L746" s="56"/>
      <c r="M746" s="18"/>
      <c r="N746" s="59"/>
      <c r="O746" s="14">
        <f t="shared" si="68"/>
        <v>0</v>
      </c>
      <c r="P746" s="275" t="str">
        <f t="shared" si="69"/>
        <v xml:space="preserve"> </v>
      </c>
      <c r="Q746" s="230" t="str">
        <f t="shared" si="70"/>
        <v xml:space="preserve"> </v>
      </c>
      <c r="R746" s="275" t="str">
        <f t="shared" si="71"/>
        <v xml:space="preserve"> </v>
      </c>
      <c r="S746" s="230" t="str">
        <f t="shared" si="72"/>
        <v xml:space="preserve"> </v>
      </c>
    </row>
    <row r="747" spans="1:19" x14ac:dyDescent="0.2">
      <c r="A747" s="10" t="str">
        <f>IF(COUNTRY_INFO!A747=0," ",COUNTRY_INFO!A747)</f>
        <v>Ethiopia</v>
      </c>
      <c r="B747" s="10" t="str">
        <f>IF(COUNTRY_INFO!B747=0," ",COUNTRY_INFO!B747)</f>
        <v>SNNPR Wolayita</v>
      </c>
      <c r="C747" s="10" t="str">
        <f>IF(COUNTRY_INFO!C747=0," ",COUNTRY_INFO!C747)</f>
        <v>Areka Town</v>
      </c>
      <c r="D747" s="11" t="str">
        <f>IF(OR(COUNTRY_INFO!$T$9:$T$1000="T1 (PZQ+ALB/MBD)",COUNTRY_INFO!$U$9:$U$1000="T1 (PZQ+ALB/MBD)"), "T1 (PZQ+ALB/MBD)", " ")</f>
        <v>T1 (PZQ+ALB/MBD)</v>
      </c>
      <c r="E747" s="289" t="s">
        <v>1192</v>
      </c>
      <c r="F747" s="109"/>
      <c r="G747" s="56"/>
      <c r="H747" s="288">
        <v>14779</v>
      </c>
      <c r="I747" s="288">
        <v>14779</v>
      </c>
      <c r="J747" s="56"/>
      <c r="K747" s="11">
        <f t="shared" si="67"/>
        <v>14779</v>
      </c>
      <c r="L747" s="56"/>
      <c r="M747" s="18">
        <v>11900</v>
      </c>
      <c r="N747" s="59"/>
      <c r="O747" s="14">
        <f t="shared" si="68"/>
        <v>11900</v>
      </c>
      <c r="P747" s="275" t="str">
        <f t="shared" si="69"/>
        <v xml:space="preserve"> </v>
      </c>
      <c r="Q747" s="293">
        <f t="shared" si="70"/>
        <v>80.519656269030378</v>
      </c>
      <c r="R747" s="275" t="str">
        <f t="shared" si="71"/>
        <v xml:space="preserve"> </v>
      </c>
      <c r="S747" s="293">
        <f t="shared" si="72"/>
        <v>80.519656269030378</v>
      </c>
    </row>
    <row r="748" spans="1:19" x14ac:dyDescent="0.2">
      <c r="A748" s="10" t="str">
        <f>IF(COUNTRY_INFO!A748=0," ",COUNTRY_INFO!A748)</f>
        <v>Ethiopia</v>
      </c>
      <c r="B748" s="10" t="str">
        <f>IF(COUNTRY_INFO!B748=0," ",COUNTRY_INFO!B748)</f>
        <v>SNNPR Wolayita</v>
      </c>
      <c r="C748" s="10" t="str">
        <f>IF(COUNTRY_INFO!C748=0," ",COUNTRY_INFO!C748)</f>
        <v>Boditi Town</v>
      </c>
      <c r="D748" s="11" t="str">
        <f>IF(OR(COUNTRY_INFO!$T$9:$T$1000="T1 (PZQ+ALB/MBD)",COUNTRY_INFO!$U$9:$U$1000="T1 (PZQ+ALB/MBD)"), "T1 (PZQ+ALB/MBD)", " ")</f>
        <v xml:space="preserve"> </v>
      </c>
      <c r="E748" s="289"/>
      <c r="F748" s="109"/>
      <c r="G748" s="56"/>
      <c r="H748" s="288"/>
      <c r="I748" s="288"/>
      <c r="J748" s="56"/>
      <c r="K748" s="11">
        <f t="shared" si="67"/>
        <v>0</v>
      </c>
      <c r="L748" s="56"/>
      <c r="M748" s="18"/>
      <c r="N748" s="59"/>
      <c r="O748" s="14">
        <f t="shared" si="68"/>
        <v>0</v>
      </c>
      <c r="P748" s="275" t="str">
        <f t="shared" si="69"/>
        <v xml:space="preserve"> </v>
      </c>
      <c r="Q748" s="230" t="str">
        <f t="shared" si="70"/>
        <v xml:space="preserve"> </v>
      </c>
      <c r="R748" s="275" t="str">
        <f t="shared" si="71"/>
        <v xml:space="preserve"> </v>
      </c>
      <c r="S748" s="230" t="str">
        <f t="shared" si="72"/>
        <v xml:space="preserve"> </v>
      </c>
    </row>
    <row r="749" spans="1:19" x14ac:dyDescent="0.2">
      <c r="A749" s="10" t="str">
        <f>IF(COUNTRY_INFO!A749=0," ",COUNTRY_INFO!A749)</f>
        <v>Ethiopia</v>
      </c>
      <c r="B749" s="10" t="str">
        <f>IF(COUNTRY_INFO!B749=0," ",COUNTRY_INFO!B749)</f>
        <v>SNNPR Wolayita</v>
      </c>
      <c r="C749" s="10" t="str">
        <f>IF(COUNTRY_INFO!C749=0," ",COUNTRY_INFO!C749)</f>
        <v>Boloso Bombe</v>
      </c>
      <c r="D749" s="11" t="str">
        <f>IF(OR(COUNTRY_INFO!$T$9:$T$1000="T1 (PZQ+ALB/MBD)",COUNTRY_INFO!$U$9:$U$1000="T1 (PZQ+ALB/MBD)"), "T1 (PZQ+ALB/MBD)", " ")</f>
        <v>T1 (PZQ+ALB/MBD)</v>
      </c>
      <c r="E749" s="289" t="s">
        <v>1192</v>
      </c>
      <c r="F749" s="109"/>
      <c r="G749" s="56"/>
      <c r="H749" s="288">
        <v>35545</v>
      </c>
      <c r="I749" s="288">
        <v>35545</v>
      </c>
      <c r="J749" s="56"/>
      <c r="K749" s="11">
        <f t="shared" si="67"/>
        <v>35545</v>
      </c>
      <c r="L749" s="56"/>
      <c r="M749" s="18">
        <v>28773</v>
      </c>
      <c r="N749" s="59"/>
      <c r="O749" s="14">
        <f t="shared" si="68"/>
        <v>28773</v>
      </c>
      <c r="P749" s="275" t="str">
        <f t="shared" si="69"/>
        <v xml:space="preserve"> </v>
      </c>
      <c r="Q749" s="293">
        <f t="shared" si="70"/>
        <v>80.948093965395969</v>
      </c>
      <c r="R749" s="275" t="str">
        <f t="shared" si="71"/>
        <v xml:space="preserve"> </v>
      </c>
      <c r="S749" s="293">
        <f t="shared" si="72"/>
        <v>80.948093965395969</v>
      </c>
    </row>
    <row r="750" spans="1:19" x14ac:dyDescent="0.2">
      <c r="A750" s="10" t="str">
        <f>IF(COUNTRY_INFO!A750=0," ",COUNTRY_INFO!A750)</f>
        <v>Ethiopia</v>
      </c>
      <c r="B750" s="10" t="str">
        <f>IF(COUNTRY_INFO!B750=0," ",COUNTRY_INFO!B750)</f>
        <v>SNNPR Wolayita</v>
      </c>
      <c r="C750" s="10" t="str">
        <f>IF(COUNTRY_INFO!C750=0," ",COUNTRY_INFO!C750)</f>
        <v>Boloso Sore</v>
      </c>
      <c r="D750" s="11" t="str">
        <f>IF(OR(COUNTRY_INFO!$T$9:$T$1000="T1 (PZQ+ALB/MBD)",COUNTRY_INFO!$U$9:$U$1000="T1 (PZQ+ALB/MBD)"), "T1 (PZQ+ALB/MBD)", " ")</f>
        <v xml:space="preserve"> </v>
      </c>
      <c r="E750" s="289"/>
      <c r="F750" s="109"/>
      <c r="G750" s="56"/>
      <c r="H750" s="288"/>
      <c r="I750" s="288"/>
      <c r="J750" s="56"/>
      <c r="K750" s="11">
        <f t="shared" si="67"/>
        <v>0</v>
      </c>
      <c r="L750" s="56"/>
      <c r="M750" s="18"/>
      <c r="N750" s="59"/>
      <c r="O750" s="14">
        <f t="shared" si="68"/>
        <v>0</v>
      </c>
      <c r="P750" s="275" t="str">
        <f t="shared" si="69"/>
        <v xml:space="preserve"> </v>
      </c>
      <c r="Q750" s="230" t="str">
        <f t="shared" si="70"/>
        <v xml:space="preserve"> </v>
      </c>
      <c r="R750" s="275" t="str">
        <f t="shared" si="71"/>
        <v xml:space="preserve"> </v>
      </c>
      <c r="S750" s="230" t="str">
        <f t="shared" si="72"/>
        <v xml:space="preserve"> </v>
      </c>
    </row>
    <row r="751" spans="1:19" x14ac:dyDescent="0.2">
      <c r="A751" s="10" t="str">
        <f>IF(COUNTRY_INFO!A751=0," ",COUNTRY_INFO!A751)</f>
        <v>Ethiopia</v>
      </c>
      <c r="B751" s="10" t="str">
        <f>IF(COUNTRY_INFO!B751=0," ",COUNTRY_INFO!B751)</f>
        <v>SNNPR Wolayita</v>
      </c>
      <c r="C751" s="10" t="str">
        <f>IF(COUNTRY_INFO!C751=0," ",COUNTRY_INFO!C751)</f>
        <v>Damot Gale</v>
      </c>
      <c r="D751" s="11" t="str">
        <f>IF(OR(COUNTRY_INFO!$T$9:$T$1000="T1 (PZQ+ALB/MBD)",COUNTRY_INFO!$U$9:$U$1000="T1 (PZQ+ALB/MBD)"), "T1 (PZQ+ALB/MBD)", " ")</f>
        <v>T1 (PZQ+ALB/MBD)</v>
      </c>
      <c r="E751" s="289" t="s">
        <v>1192</v>
      </c>
      <c r="F751" s="109"/>
      <c r="G751" s="56"/>
      <c r="H751" s="288">
        <v>33869</v>
      </c>
      <c r="I751" s="288">
        <v>33869</v>
      </c>
      <c r="J751" s="56"/>
      <c r="K751" s="11">
        <f t="shared" si="67"/>
        <v>33869</v>
      </c>
      <c r="L751" s="56"/>
      <c r="M751" s="18">
        <v>31733</v>
      </c>
      <c r="N751" s="59"/>
      <c r="O751" s="14">
        <f t="shared" si="68"/>
        <v>31733</v>
      </c>
      <c r="P751" s="275" t="str">
        <f t="shared" si="69"/>
        <v xml:space="preserve"> </v>
      </c>
      <c r="Q751" s="293">
        <f t="shared" si="70"/>
        <v>93.69334789925891</v>
      </c>
      <c r="R751" s="275" t="str">
        <f t="shared" si="71"/>
        <v xml:space="preserve"> </v>
      </c>
      <c r="S751" s="293">
        <f t="shared" si="72"/>
        <v>93.69334789925891</v>
      </c>
    </row>
    <row r="752" spans="1:19" x14ac:dyDescent="0.2">
      <c r="A752" s="10" t="str">
        <f>IF(COUNTRY_INFO!A752=0," ",COUNTRY_INFO!A752)</f>
        <v>Ethiopia</v>
      </c>
      <c r="B752" s="10" t="str">
        <f>IF(COUNTRY_INFO!B752=0," ",COUNTRY_INFO!B752)</f>
        <v>SNNPR Wolayita</v>
      </c>
      <c r="C752" s="10" t="str">
        <f>IF(COUNTRY_INFO!C752=0," ",COUNTRY_INFO!C752)</f>
        <v>Damot Pullasa</v>
      </c>
      <c r="D752" s="11" t="str">
        <f>IF(OR(COUNTRY_INFO!$T$9:$T$1000="T1 (PZQ+ALB/MBD)",COUNTRY_INFO!$U$9:$U$1000="T1 (PZQ+ALB/MBD)"), "T1 (PZQ+ALB/MBD)", " ")</f>
        <v>T1 (PZQ+ALB/MBD)</v>
      </c>
      <c r="E752" s="289" t="s">
        <v>1192</v>
      </c>
      <c r="F752" s="109"/>
      <c r="G752" s="56"/>
      <c r="H752" s="288">
        <v>41019</v>
      </c>
      <c r="I752" s="288">
        <v>41019</v>
      </c>
      <c r="J752" s="56"/>
      <c r="K752" s="11">
        <f t="shared" si="67"/>
        <v>41019</v>
      </c>
      <c r="L752" s="56"/>
      <c r="M752" s="18">
        <v>37448</v>
      </c>
      <c r="N752" s="59"/>
      <c r="O752" s="14">
        <f t="shared" si="68"/>
        <v>37448</v>
      </c>
      <c r="P752" s="275" t="str">
        <f t="shared" si="69"/>
        <v xml:space="preserve"> </v>
      </c>
      <c r="Q752" s="293">
        <f t="shared" si="70"/>
        <v>91.294278261293556</v>
      </c>
      <c r="R752" s="275" t="str">
        <f t="shared" si="71"/>
        <v xml:space="preserve"> </v>
      </c>
      <c r="S752" s="293">
        <f t="shared" si="72"/>
        <v>91.294278261293556</v>
      </c>
    </row>
    <row r="753" spans="1:19" x14ac:dyDescent="0.2">
      <c r="A753" s="10" t="str">
        <f>IF(COUNTRY_INFO!A753=0," ",COUNTRY_INFO!A753)</f>
        <v>Ethiopia</v>
      </c>
      <c r="B753" s="10" t="str">
        <f>IF(COUNTRY_INFO!B753=0," ",COUNTRY_INFO!B753)</f>
        <v>SNNPR Wolayita</v>
      </c>
      <c r="C753" s="10" t="str">
        <f>IF(COUNTRY_INFO!C753=0," ",COUNTRY_INFO!C753)</f>
        <v>Damot Sore</v>
      </c>
      <c r="D753" s="11" t="str">
        <f>IF(OR(COUNTRY_INFO!$T$9:$T$1000="T1 (PZQ+ALB/MBD)",COUNTRY_INFO!$U$9:$U$1000="T1 (PZQ+ALB/MBD)"), "T1 (PZQ+ALB/MBD)", " ")</f>
        <v xml:space="preserve"> </v>
      </c>
      <c r="E753" s="289"/>
      <c r="F753" s="109"/>
      <c r="G753" s="56"/>
      <c r="H753" s="288"/>
      <c r="I753" s="288"/>
      <c r="J753" s="56"/>
      <c r="K753" s="11">
        <f t="shared" si="67"/>
        <v>0</v>
      </c>
      <c r="L753" s="56"/>
      <c r="M753" s="18"/>
      <c r="N753" s="59"/>
      <c r="O753" s="14">
        <f t="shared" si="68"/>
        <v>0</v>
      </c>
      <c r="P753" s="275" t="str">
        <f t="shared" si="69"/>
        <v xml:space="preserve"> </v>
      </c>
      <c r="Q753" s="230" t="str">
        <f t="shared" si="70"/>
        <v xml:space="preserve"> </v>
      </c>
      <c r="R753" s="275" t="str">
        <f t="shared" si="71"/>
        <v xml:space="preserve"> </v>
      </c>
      <c r="S753" s="230" t="str">
        <f t="shared" si="72"/>
        <v xml:space="preserve"> </v>
      </c>
    </row>
    <row r="754" spans="1:19" x14ac:dyDescent="0.2">
      <c r="A754" s="10" t="str">
        <f>IF(COUNTRY_INFO!A754=0," ",COUNTRY_INFO!A754)</f>
        <v>Ethiopia</v>
      </c>
      <c r="B754" s="10" t="str">
        <f>IF(COUNTRY_INFO!B754=0," ",COUNTRY_INFO!B754)</f>
        <v>SNNPR Wolayita</v>
      </c>
      <c r="C754" s="10" t="str">
        <f>IF(COUNTRY_INFO!C754=0," ",COUNTRY_INFO!C754)</f>
        <v>Damot Woide</v>
      </c>
      <c r="D754" s="11" t="str">
        <f>IF(OR(COUNTRY_INFO!$T$9:$T$1000="T1 (PZQ+ALB/MBD)",COUNTRY_INFO!$U$9:$U$1000="T1 (PZQ+ALB/MBD)"), "T1 (PZQ+ALB/MBD)", " ")</f>
        <v>T1 (PZQ+ALB/MBD)</v>
      </c>
      <c r="E754" s="289" t="s">
        <v>1192</v>
      </c>
      <c r="F754" s="109"/>
      <c r="G754" s="56"/>
      <c r="H754" s="295">
        <v>42771</v>
      </c>
      <c r="I754" s="288">
        <v>42771</v>
      </c>
      <c r="J754" s="56"/>
      <c r="K754" s="11">
        <f t="shared" si="67"/>
        <v>42771</v>
      </c>
      <c r="L754" s="56"/>
      <c r="M754" s="18">
        <v>34998</v>
      </c>
      <c r="N754" s="59"/>
      <c r="O754" s="14">
        <f t="shared" si="68"/>
        <v>34998</v>
      </c>
      <c r="P754" s="275" t="str">
        <f t="shared" si="69"/>
        <v xml:space="preserve"> </v>
      </c>
      <c r="Q754" s="293">
        <f t="shared" si="70"/>
        <v>81.826471207126332</v>
      </c>
      <c r="R754" s="275" t="str">
        <f t="shared" si="71"/>
        <v xml:space="preserve"> </v>
      </c>
      <c r="S754" s="293">
        <f t="shared" si="72"/>
        <v>81.826471207126332</v>
      </c>
    </row>
    <row r="755" spans="1:19" x14ac:dyDescent="0.2">
      <c r="A755" s="10" t="str">
        <f>IF(COUNTRY_INFO!A755=0," ",COUNTRY_INFO!A755)</f>
        <v>Ethiopia</v>
      </c>
      <c r="B755" s="10" t="str">
        <f>IF(COUNTRY_INFO!B755=0," ",COUNTRY_INFO!B755)</f>
        <v>SNNPR Wolayita</v>
      </c>
      <c r="C755" s="10" t="str">
        <f>IF(COUNTRY_INFO!C755=0," ",COUNTRY_INFO!C755)</f>
        <v>Duguna Fango</v>
      </c>
      <c r="D755" s="11" t="str">
        <f>IF(OR(COUNTRY_INFO!$T$9:$T$1000="T1 (PZQ+ALB/MBD)",COUNTRY_INFO!$U$9:$U$1000="T1 (PZQ+ALB/MBD)"), "T1 (PZQ+ALB/MBD)", " ")</f>
        <v xml:space="preserve"> </v>
      </c>
      <c r="E755" s="289"/>
      <c r="F755" s="109"/>
      <c r="G755" s="56"/>
      <c r="H755" s="288"/>
      <c r="I755" s="288"/>
      <c r="J755" s="56"/>
      <c r="K755" s="11">
        <f t="shared" si="67"/>
        <v>0</v>
      </c>
      <c r="L755" s="56"/>
      <c r="M755" s="18"/>
      <c r="N755" s="59"/>
      <c r="O755" s="14">
        <f t="shared" si="68"/>
        <v>0</v>
      </c>
      <c r="P755" s="275" t="str">
        <f t="shared" si="69"/>
        <v xml:space="preserve"> </v>
      </c>
      <c r="Q755" s="230" t="str">
        <f t="shared" si="70"/>
        <v xml:space="preserve"> </v>
      </c>
      <c r="R755" s="275" t="str">
        <f t="shared" si="71"/>
        <v xml:space="preserve"> </v>
      </c>
      <c r="S755" s="230" t="str">
        <f t="shared" si="72"/>
        <v xml:space="preserve"> </v>
      </c>
    </row>
    <row r="756" spans="1:19" x14ac:dyDescent="0.2">
      <c r="A756" s="10" t="str">
        <f>IF(COUNTRY_INFO!A756=0," ",COUNTRY_INFO!A756)</f>
        <v>Ethiopia</v>
      </c>
      <c r="B756" s="10" t="str">
        <f>IF(COUNTRY_INFO!B756=0," ",COUNTRY_INFO!B756)</f>
        <v>SNNPR Wolayita</v>
      </c>
      <c r="C756" s="10" t="str">
        <f>IF(COUNTRY_INFO!C756=0," ",COUNTRY_INFO!C756)</f>
        <v>Humbo</v>
      </c>
      <c r="D756" s="11" t="str">
        <f>IF(OR(COUNTRY_INFO!$T$9:$T$1000="T1 (PZQ+ALB/MBD)",COUNTRY_INFO!$U$9:$U$1000="T1 (PZQ+ALB/MBD)"), "T1 (PZQ+ALB/MBD)", " ")</f>
        <v xml:space="preserve"> </v>
      </c>
      <c r="E756" s="289"/>
      <c r="F756" s="109"/>
      <c r="G756" s="56"/>
      <c r="H756" s="288"/>
      <c r="I756" s="288"/>
      <c r="J756" s="56"/>
      <c r="K756" s="11">
        <f t="shared" si="67"/>
        <v>0</v>
      </c>
      <c r="L756" s="56"/>
      <c r="M756" s="18"/>
      <c r="N756" s="59"/>
      <c r="O756" s="14">
        <f t="shared" si="68"/>
        <v>0</v>
      </c>
      <c r="P756" s="275" t="str">
        <f t="shared" si="69"/>
        <v xml:space="preserve"> </v>
      </c>
      <c r="Q756" s="230" t="str">
        <f t="shared" si="70"/>
        <v xml:space="preserve"> </v>
      </c>
      <c r="R756" s="275" t="str">
        <f t="shared" si="71"/>
        <v xml:space="preserve"> </v>
      </c>
      <c r="S756" s="230" t="str">
        <f t="shared" si="72"/>
        <v xml:space="preserve"> </v>
      </c>
    </row>
    <row r="757" spans="1:19" x14ac:dyDescent="0.2">
      <c r="A757" s="10" t="str">
        <f>IF(COUNTRY_INFO!A757=0," ",COUNTRY_INFO!A757)</f>
        <v>Ethiopia</v>
      </c>
      <c r="B757" s="10" t="str">
        <f>IF(COUNTRY_INFO!B757=0," ",COUNTRY_INFO!B757)</f>
        <v>SNNPR Wolayita</v>
      </c>
      <c r="C757" s="10" t="str">
        <f>IF(COUNTRY_INFO!C757=0," ",COUNTRY_INFO!C757)</f>
        <v>Kindo Daddaye</v>
      </c>
      <c r="D757" s="11" t="str">
        <f>IF(OR(COUNTRY_INFO!$T$9:$T$1000="T1 (PZQ+ALB/MBD)",COUNTRY_INFO!$U$9:$U$1000="T1 (PZQ+ALB/MBD)"), "T1 (PZQ+ALB/MBD)", " ")</f>
        <v xml:space="preserve"> </v>
      </c>
      <c r="E757" s="289"/>
      <c r="F757" s="109"/>
      <c r="G757" s="56"/>
      <c r="H757" s="288"/>
      <c r="I757" s="288"/>
      <c r="J757" s="56"/>
      <c r="K757" s="11">
        <f t="shared" si="67"/>
        <v>0</v>
      </c>
      <c r="L757" s="56"/>
      <c r="M757" s="18"/>
      <c r="N757" s="59"/>
      <c r="O757" s="14">
        <f t="shared" si="68"/>
        <v>0</v>
      </c>
      <c r="P757" s="275" t="str">
        <f t="shared" si="69"/>
        <v xml:space="preserve"> </v>
      </c>
      <c r="Q757" s="230" t="str">
        <f t="shared" si="70"/>
        <v xml:space="preserve"> </v>
      </c>
      <c r="R757" s="275" t="str">
        <f t="shared" si="71"/>
        <v xml:space="preserve"> </v>
      </c>
      <c r="S757" s="230" t="str">
        <f t="shared" si="72"/>
        <v xml:space="preserve"> </v>
      </c>
    </row>
    <row r="758" spans="1:19" x14ac:dyDescent="0.2">
      <c r="A758" s="10" t="str">
        <f>IF(COUNTRY_INFO!A758=0," ",COUNTRY_INFO!A758)</f>
        <v>Ethiopia</v>
      </c>
      <c r="B758" s="10" t="str">
        <f>IF(COUNTRY_INFO!B758=0," ",COUNTRY_INFO!B758)</f>
        <v>SNNPR Wolayita</v>
      </c>
      <c r="C758" s="10" t="str">
        <f>IF(COUNTRY_INFO!C758=0," ",COUNTRY_INFO!C758)</f>
        <v>Kindo Koisha</v>
      </c>
      <c r="D758" s="11" t="str">
        <f>IF(OR(COUNTRY_INFO!$T$9:$T$1000="T1 (PZQ+ALB/MBD)",COUNTRY_INFO!$U$9:$U$1000="T1 (PZQ+ALB/MBD)"), "T1 (PZQ+ALB/MBD)", " ")</f>
        <v xml:space="preserve"> </v>
      </c>
      <c r="E758" s="289"/>
      <c r="F758" s="109"/>
      <c r="G758" s="56"/>
      <c r="H758" s="288"/>
      <c r="I758" s="288"/>
      <c r="J758" s="56"/>
      <c r="K758" s="11">
        <f t="shared" si="67"/>
        <v>0</v>
      </c>
      <c r="L758" s="56"/>
      <c r="M758" s="18"/>
      <c r="N758" s="59"/>
      <c r="O758" s="14">
        <f t="shared" si="68"/>
        <v>0</v>
      </c>
      <c r="P758" s="275" t="str">
        <f t="shared" si="69"/>
        <v xml:space="preserve"> </v>
      </c>
      <c r="Q758" s="230" t="str">
        <f t="shared" si="70"/>
        <v xml:space="preserve"> </v>
      </c>
      <c r="R758" s="275" t="str">
        <f t="shared" si="71"/>
        <v xml:space="preserve"> </v>
      </c>
      <c r="S758" s="230" t="str">
        <f t="shared" si="72"/>
        <v xml:space="preserve"> </v>
      </c>
    </row>
    <row r="759" spans="1:19" x14ac:dyDescent="0.2">
      <c r="A759" s="10" t="str">
        <f>IF(COUNTRY_INFO!A759=0," ",COUNTRY_INFO!A759)</f>
        <v>Ethiopia</v>
      </c>
      <c r="B759" s="10" t="str">
        <f>IF(COUNTRY_INFO!B759=0," ",COUNTRY_INFO!B759)</f>
        <v>SNNPR Wolayita</v>
      </c>
      <c r="C759" s="10" t="str">
        <f>IF(COUNTRY_INFO!C759=0," ",COUNTRY_INFO!C759)</f>
        <v>Ofa</v>
      </c>
      <c r="D759" s="11" t="str">
        <f>IF(OR(COUNTRY_INFO!$T$9:$T$1000="T1 (PZQ+ALB/MBD)",COUNTRY_INFO!$U$9:$U$1000="T1 (PZQ+ALB/MBD)"), "T1 (PZQ+ALB/MBD)", " ")</f>
        <v xml:space="preserve"> </v>
      </c>
      <c r="E759" s="289"/>
      <c r="F759" s="109"/>
      <c r="G759" s="56"/>
      <c r="H759" s="288"/>
      <c r="I759" s="288"/>
      <c r="J759" s="56"/>
      <c r="K759" s="11">
        <f t="shared" si="67"/>
        <v>0</v>
      </c>
      <c r="L759" s="56"/>
      <c r="M759" s="18"/>
      <c r="N759" s="59"/>
      <c r="O759" s="14">
        <f t="shared" si="68"/>
        <v>0</v>
      </c>
      <c r="P759" s="275" t="str">
        <f t="shared" si="69"/>
        <v xml:space="preserve"> </v>
      </c>
      <c r="Q759" s="230" t="str">
        <f t="shared" si="70"/>
        <v xml:space="preserve"> </v>
      </c>
      <c r="R759" s="275" t="str">
        <f t="shared" si="71"/>
        <v xml:space="preserve"> </v>
      </c>
      <c r="S759" s="230" t="str">
        <f t="shared" si="72"/>
        <v xml:space="preserve"> </v>
      </c>
    </row>
    <row r="760" spans="1:19" x14ac:dyDescent="0.2">
      <c r="A760" s="10" t="str">
        <f>IF(COUNTRY_INFO!A760=0," ",COUNTRY_INFO!A760)</f>
        <v>Ethiopia</v>
      </c>
      <c r="B760" s="10" t="str">
        <f>IF(COUNTRY_INFO!B760=0," ",COUNTRY_INFO!B760)</f>
        <v>SNNPR Wolayita</v>
      </c>
      <c r="C760" s="10" t="str">
        <f>IF(COUNTRY_INFO!C760=0," ",COUNTRY_INFO!C760)</f>
        <v>Sodo Town</v>
      </c>
      <c r="D760" s="11" t="str">
        <f>IF(OR(COUNTRY_INFO!$T$9:$T$1000="T1 (PZQ+ALB/MBD)",COUNTRY_INFO!$U$9:$U$1000="T1 (PZQ+ALB/MBD)"), "T1 (PZQ+ALB/MBD)", " ")</f>
        <v xml:space="preserve"> </v>
      </c>
      <c r="E760" s="289"/>
      <c r="F760" s="109"/>
      <c r="G760" s="56"/>
      <c r="H760" s="288"/>
      <c r="I760" s="288"/>
      <c r="J760" s="56"/>
      <c r="K760" s="11">
        <f t="shared" si="67"/>
        <v>0</v>
      </c>
      <c r="L760" s="56"/>
      <c r="M760" s="18"/>
      <c r="N760" s="59"/>
      <c r="O760" s="14">
        <f t="shared" si="68"/>
        <v>0</v>
      </c>
      <c r="P760" s="275" t="str">
        <f t="shared" si="69"/>
        <v xml:space="preserve"> </v>
      </c>
      <c r="Q760" s="230" t="str">
        <f t="shared" si="70"/>
        <v xml:space="preserve"> </v>
      </c>
      <c r="R760" s="275" t="str">
        <f t="shared" si="71"/>
        <v xml:space="preserve"> </v>
      </c>
      <c r="S760" s="230" t="str">
        <f t="shared" si="72"/>
        <v xml:space="preserve"> </v>
      </c>
    </row>
    <row r="761" spans="1:19" x14ac:dyDescent="0.2">
      <c r="A761" s="10" t="str">
        <f>IF(COUNTRY_INFO!A761=0," ",COUNTRY_INFO!A761)</f>
        <v>Ethiopia</v>
      </c>
      <c r="B761" s="10" t="str">
        <f>IF(COUNTRY_INFO!B761=0," ",COUNTRY_INFO!B761)</f>
        <v>SNNPR Wolayita</v>
      </c>
      <c r="C761" s="10" t="str">
        <f>IF(COUNTRY_INFO!C761=0," ",COUNTRY_INFO!C761)</f>
        <v>Sodo Zuria</v>
      </c>
      <c r="D761" s="11" t="str">
        <f>IF(OR(COUNTRY_INFO!$T$9:$T$1000="T1 (PZQ+ALB/MBD)",COUNTRY_INFO!$U$9:$U$1000="T1 (PZQ+ALB/MBD)"), "T1 (PZQ+ALB/MBD)", " ")</f>
        <v xml:space="preserve"> </v>
      </c>
      <c r="E761" s="289"/>
      <c r="F761" s="109"/>
      <c r="G761" s="56"/>
      <c r="H761" s="288"/>
      <c r="I761" s="288"/>
      <c r="J761" s="56"/>
      <c r="K761" s="11">
        <f t="shared" si="67"/>
        <v>0</v>
      </c>
      <c r="L761" s="56"/>
      <c r="M761" s="18"/>
      <c r="N761" s="59"/>
      <c r="O761" s="14">
        <f t="shared" si="68"/>
        <v>0</v>
      </c>
      <c r="P761" s="275" t="str">
        <f t="shared" si="69"/>
        <v xml:space="preserve"> </v>
      </c>
      <c r="Q761" s="230" t="str">
        <f t="shared" si="70"/>
        <v xml:space="preserve"> </v>
      </c>
      <c r="R761" s="275" t="str">
        <f t="shared" si="71"/>
        <v xml:space="preserve"> </v>
      </c>
      <c r="S761" s="230" t="str">
        <f t="shared" si="72"/>
        <v xml:space="preserve"> </v>
      </c>
    </row>
    <row r="762" spans="1:19" x14ac:dyDescent="0.2">
      <c r="A762" s="10" t="str">
        <f>IF(COUNTRY_INFO!A762=0," ",COUNTRY_INFO!A762)</f>
        <v>Ethiopia</v>
      </c>
      <c r="B762" s="10" t="str">
        <f>IF(COUNTRY_INFO!B762=0," ",COUNTRY_INFO!B762)</f>
        <v>SNNPR Yem Special Woreda</v>
      </c>
      <c r="C762" s="10" t="str">
        <f>IF(COUNTRY_INFO!C762=0," ",COUNTRY_INFO!C762)</f>
        <v>Yem</v>
      </c>
      <c r="D762" s="11" t="str">
        <f>IF(OR(COUNTRY_INFO!$T$9:$T$1000="T1 (PZQ+ALB/MBD)",COUNTRY_INFO!$U$9:$U$1000="T1 (PZQ+ALB/MBD)"), "T1 (PZQ+ALB/MBD)", " ")</f>
        <v xml:space="preserve"> </v>
      </c>
      <c r="E762" s="289"/>
      <c r="F762" s="109"/>
      <c r="G762" s="56"/>
      <c r="H762" s="288"/>
      <c r="I762" s="288"/>
      <c r="J762" s="56"/>
      <c r="K762" s="11">
        <f t="shared" si="67"/>
        <v>0</v>
      </c>
      <c r="L762" s="56"/>
      <c r="M762" s="18"/>
      <c r="N762" s="59"/>
      <c r="O762" s="14">
        <f t="shared" si="68"/>
        <v>0</v>
      </c>
      <c r="P762" s="275" t="str">
        <f t="shared" si="69"/>
        <v xml:space="preserve"> </v>
      </c>
      <c r="Q762" s="230" t="str">
        <f t="shared" si="70"/>
        <v xml:space="preserve"> </v>
      </c>
      <c r="R762" s="275" t="str">
        <f t="shared" si="71"/>
        <v xml:space="preserve"> </v>
      </c>
      <c r="S762" s="230" t="str">
        <f t="shared" si="72"/>
        <v xml:space="preserve"> </v>
      </c>
    </row>
    <row r="763" spans="1:19" x14ac:dyDescent="0.2">
      <c r="A763" s="10" t="str">
        <f>IF(COUNTRY_INFO!A763=0," ",COUNTRY_INFO!A763)</f>
        <v>Ethiopia</v>
      </c>
      <c r="B763" s="10" t="str">
        <f>IF(COUNTRY_INFO!B763=0," ",COUNTRY_INFO!B763)</f>
        <v>SomaliAfder</v>
      </c>
      <c r="C763" s="10" t="str">
        <f>IF(COUNTRY_INFO!C763=0," ",COUNTRY_INFO!C763)</f>
        <v>Bare</v>
      </c>
      <c r="D763" s="11" t="str">
        <f>IF(OR(COUNTRY_INFO!$T$9:$T$1000="T1 (PZQ+ALB/MBD)",COUNTRY_INFO!$U$9:$U$1000="T1 (PZQ+ALB/MBD)"), "T1 (PZQ+ALB/MBD)", " ")</f>
        <v xml:space="preserve"> </v>
      </c>
      <c r="E763" s="289"/>
      <c r="F763" s="109"/>
      <c r="G763" s="56"/>
      <c r="H763" s="288"/>
      <c r="I763" s="288"/>
      <c r="J763" s="56"/>
      <c r="K763" s="11">
        <f t="shared" si="67"/>
        <v>0</v>
      </c>
      <c r="L763" s="56"/>
      <c r="M763" s="18"/>
      <c r="N763" s="59"/>
      <c r="O763" s="14">
        <f t="shared" si="68"/>
        <v>0</v>
      </c>
      <c r="P763" s="275" t="str">
        <f t="shared" si="69"/>
        <v xml:space="preserve"> </v>
      </c>
      <c r="Q763" s="230" t="str">
        <f t="shared" si="70"/>
        <v xml:space="preserve"> </v>
      </c>
      <c r="R763" s="275" t="str">
        <f t="shared" si="71"/>
        <v xml:space="preserve"> </v>
      </c>
      <c r="S763" s="230" t="str">
        <f t="shared" si="72"/>
        <v xml:space="preserve"> </v>
      </c>
    </row>
    <row r="764" spans="1:19" x14ac:dyDescent="0.2">
      <c r="A764" s="10" t="str">
        <f>IF(COUNTRY_INFO!A764=0," ",COUNTRY_INFO!A764)</f>
        <v>Ethiopia</v>
      </c>
      <c r="B764" s="10" t="str">
        <f>IF(COUNTRY_INFO!B764=0," ",COUNTRY_INFO!B764)</f>
        <v>SomaliAfder</v>
      </c>
      <c r="C764" s="10" t="str">
        <f>IF(COUNTRY_INFO!C764=0," ",COUNTRY_INFO!C764)</f>
        <v>Chereti</v>
      </c>
      <c r="D764" s="11" t="str">
        <f>IF(OR(COUNTRY_INFO!$T$9:$T$1000="T1 (PZQ+ALB/MBD)",COUNTRY_INFO!$U$9:$U$1000="T1 (PZQ+ALB/MBD)"), "T1 (PZQ+ALB/MBD)", " ")</f>
        <v>T1 (PZQ+ALB/MBD)</v>
      </c>
      <c r="E764" s="289" t="s">
        <v>1192</v>
      </c>
      <c r="F764" s="300">
        <f>'T2'!E764</f>
        <v>0</v>
      </c>
      <c r="G764" s="56"/>
      <c r="H764" s="288">
        <v>39727</v>
      </c>
      <c r="I764" s="288">
        <v>39727</v>
      </c>
      <c r="J764" s="56"/>
      <c r="K764" s="11">
        <f t="shared" si="67"/>
        <v>39727</v>
      </c>
      <c r="L764" s="56"/>
      <c r="M764" s="18">
        <v>35597</v>
      </c>
      <c r="N764" s="59"/>
      <c r="O764" s="14">
        <f t="shared" si="68"/>
        <v>35597</v>
      </c>
      <c r="P764" s="275" t="str">
        <f t="shared" si="69"/>
        <v xml:space="preserve"> </v>
      </c>
      <c r="Q764" s="293">
        <f t="shared" si="70"/>
        <v>89.604047625040906</v>
      </c>
      <c r="R764" s="275" t="str">
        <f t="shared" si="71"/>
        <v xml:space="preserve"> </v>
      </c>
      <c r="S764" s="293">
        <f t="shared" si="72"/>
        <v>89.604047625040906</v>
      </c>
    </row>
    <row r="765" spans="1:19" x14ac:dyDescent="0.2">
      <c r="A765" s="10" t="str">
        <f>IF(COUNTRY_INFO!A765=0," ",COUNTRY_INFO!A765)</f>
        <v>Ethiopia</v>
      </c>
      <c r="B765" s="10" t="str">
        <f>IF(COUNTRY_INFO!B765=0," ",COUNTRY_INFO!B765)</f>
        <v>SomaliAfder</v>
      </c>
      <c r="C765" s="10" t="str">
        <f>IF(COUNTRY_INFO!C765=0," ",COUNTRY_INFO!C765)</f>
        <v>Dolobay</v>
      </c>
      <c r="D765" s="11" t="str">
        <f>IF(OR(COUNTRY_INFO!$T$9:$T$1000="T1 (PZQ+ALB/MBD)",COUNTRY_INFO!$U$9:$U$1000="T1 (PZQ+ALB/MBD)"), "T1 (PZQ+ALB/MBD)", " ")</f>
        <v xml:space="preserve"> </v>
      </c>
      <c r="E765" s="289"/>
      <c r="F765" s="109"/>
      <c r="G765" s="56"/>
      <c r="H765" s="288"/>
      <c r="I765" s="288"/>
      <c r="J765" s="56"/>
      <c r="K765" s="11">
        <f t="shared" si="67"/>
        <v>0</v>
      </c>
      <c r="L765" s="56"/>
      <c r="M765" s="18"/>
      <c r="N765" s="59"/>
      <c r="O765" s="14">
        <f t="shared" si="68"/>
        <v>0</v>
      </c>
      <c r="P765" s="275" t="str">
        <f t="shared" si="69"/>
        <v xml:space="preserve"> </v>
      </c>
      <c r="Q765" s="230" t="str">
        <f t="shared" si="70"/>
        <v xml:space="preserve"> </v>
      </c>
      <c r="R765" s="275" t="str">
        <f t="shared" si="71"/>
        <v xml:space="preserve"> </v>
      </c>
      <c r="S765" s="230" t="str">
        <f t="shared" si="72"/>
        <v xml:space="preserve"> </v>
      </c>
    </row>
    <row r="766" spans="1:19" x14ac:dyDescent="0.2">
      <c r="A766" s="10" t="str">
        <f>IF(COUNTRY_INFO!A766=0," ",COUNTRY_INFO!A766)</f>
        <v>Ethiopia</v>
      </c>
      <c r="B766" s="10" t="str">
        <f>IF(COUNTRY_INFO!B766=0," ",COUNTRY_INFO!B766)</f>
        <v>SomaliAfder</v>
      </c>
      <c r="C766" s="10" t="str">
        <f>IF(COUNTRY_INFO!C766=0," ",COUNTRY_INFO!C766)</f>
        <v>Elkere</v>
      </c>
      <c r="D766" s="11" t="str">
        <f>IF(OR(COUNTRY_INFO!$T$9:$T$1000="T1 (PZQ+ALB/MBD)",COUNTRY_INFO!$U$9:$U$1000="T1 (PZQ+ALB/MBD)"), "T1 (PZQ+ALB/MBD)", " ")</f>
        <v xml:space="preserve"> </v>
      </c>
      <c r="E766" s="289"/>
      <c r="F766" s="109"/>
      <c r="G766" s="56"/>
      <c r="H766" s="288"/>
      <c r="I766" s="288"/>
      <c r="J766" s="56"/>
      <c r="K766" s="11">
        <f t="shared" si="67"/>
        <v>0</v>
      </c>
      <c r="L766" s="56"/>
      <c r="M766" s="18"/>
      <c r="N766" s="59"/>
      <c r="O766" s="14">
        <f t="shared" si="68"/>
        <v>0</v>
      </c>
      <c r="P766" s="275" t="str">
        <f t="shared" si="69"/>
        <v xml:space="preserve"> </v>
      </c>
      <c r="Q766" s="230" t="str">
        <f t="shared" si="70"/>
        <v xml:space="preserve"> </v>
      </c>
      <c r="R766" s="275" t="str">
        <f t="shared" si="71"/>
        <v xml:space="preserve"> </v>
      </c>
      <c r="S766" s="230" t="str">
        <f t="shared" si="72"/>
        <v xml:space="preserve"> </v>
      </c>
    </row>
    <row r="767" spans="1:19" x14ac:dyDescent="0.2">
      <c r="A767" s="10" t="str">
        <f>IF(COUNTRY_INFO!A767=0," ",COUNTRY_INFO!A767)</f>
        <v>Ethiopia</v>
      </c>
      <c r="B767" s="10" t="str">
        <f>IF(COUNTRY_INFO!B767=0," ",COUNTRY_INFO!B767)</f>
        <v>SomaliAfder</v>
      </c>
      <c r="C767" s="10" t="str">
        <f>IF(COUNTRY_INFO!C767=0," ",COUNTRY_INFO!C767)</f>
        <v>God-god</v>
      </c>
      <c r="D767" s="11" t="str">
        <f>IF(OR(COUNTRY_INFO!$T$9:$T$1000="T1 (PZQ+ALB/MBD)",COUNTRY_INFO!$U$9:$U$1000="T1 (PZQ+ALB/MBD)"), "T1 (PZQ+ALB/MBD)", " ")</f>
        <v xml:space="preserve"> </v>
      </c>
      <c r="E767" s="289"/>
      <c r="F767" s="109"/>
      <c r="G767" s="56"/>
      <c r="H767" s="288"/>
      <c r="I767" s="288"/>
      <c r="J767" s="56"/>
      <c r="K767" s="11">
        <f t="shared" si="67"/>
        <v>0</v>
      </c>
      <c r="L767" s="56"/>
      <c r="M767" s="18"/>
      <c r="N767" s="59"/>
      <c r="O767" s="14">
        <f t="shared" si="68"/>
        <v>0</v>
      </c>
      <c r="P767" s="275" t="str">
        <f t="shared" si="69"/>
        <v xml:space="preserve"> </v>
      </c>
      <c r="Q767" s="230" t="str">
        <f t="shared" si="70"/>
        <v xml:space="preserve"> </v>
      </c>
      <c r="R767" s="275" t="str">
        <f t="shared" si="71"/>
        <v xml:space="preserve"> </v>
      </c>
      <c r="S767" s="230" t="str">
        <f t="shared" si="72"/>
        <v xml:space="preserve"> </v>
      </c>
    </row>
    <row r="768" spans="1:19" x14ac:dyDescent="0.2">
      <c r="A768" s="10" t="str">
        <f>IF(COUNTRY_INFO!A768=0," ",COUNTRY_INFO!A768)</f>
        <v>Ethiopia</v>
      </c>
      <c r="B768" s="10" t="str">
        <f>IF(COUNTRY_INFO!B768=0," ",COUNTRY_INFO!B768)</f>
        <v>SomaliAfder</v>
      </c>
      <c r="C768" s="10" t="str">
        <f>IF(COUNTRY_INFO!C768=0," ",COUNTRY_INFO!C768)</f>
        <v>Goraboqaksa</v>
      </c>
      <c r="D768" s="11" t="str">
        <f>IF(OR(COUNTRY_INFO!$T$9:$T$1000="T1 (PZQ+ALB/MBD)",COUNTRY_INFO!$U$9:$U$1000="T1 (PZQ+ALB/MBD)"), "T1 (PZQ+ALB/MBD)", " ")</f>
        <v xml:space="preserve"> </v>
      </c>
      <c r="E768" s="289"/>
      <c r="F768" s="109"/>
      <c r="G768" s="56"/>
      <c r="H768" s="288"/>
      <c r="I768" s="288"/>
      <c r="J768" s="56"/>
      <c r="K768" s="11">
        <f t="shared" si="67"/>
        <v>0</v>
      </c>
      <c r="L768" s="56"/>
      <c r="M768" s="18"/>
      <c r="N768" s="59"/>
      <c r="O768" s="14">
        <f t="shared" si="68"/>
        <v>0</v>
      </c>
      <c r="P768" s="275" t="str">
        <f t="shared" si="69"/>
        <v xml:space="preserve"> </v>
      </c>
      <c r="Q768" s="230" t="str">
        <f t="shared" si="70"/>
        <v xml:space="preserve"> </v>
      </c>
      <c r="R768" s="275" t="str">
        <f t="shared" si="71"/>
        <v xml:space="preserve"> </v>
      </c>
      <c r="S768" s="230" t="str">
        <f t="shared" si="72"/>
        <v xml:space="preserve"> </v>
      </c>
    </row>
    <row r="769" spans="1:19" x14ac:dyDescent="0.2">
      <c r="A769" s="10" t="str">
        <f>IF(COUNTRY_INFO!A769=0," ",COUNTRY_INFO!A769)</f>
        <v>Ethiopia</v>
      </c>
      <c r="B769" s="10" t="str">
        <f>IF(COUNTRY_INFO!B769=0," ",COUNTRY_INFO!B769)</f>
        <v>SomaliAfder</v>
      </c>
      <c r="C769" s="10" t="str">
        <f>IF(COUNTRY_INFO!C769=0," ",COUNTRY_INFO!C769)</f>
        <v>Guradamole</v>
      </c>
      <c r="D769" s="11" t="str">
        <f>IF(OR(COUNTRY_INFO!$T$9:$T$1000="T1 (PZQ+ALB/MBD)",COUNTRY_INFO!$U$9:$U$1000="T1 (PZQ+ALB/MBD)"), "T1 (PZQ+ALB/MBD)", " ")</f>
        <v xml:space="preserve"> </v>
      </c>
      <c r="E769" s="289"/>
      <c r="F769" s="109"/>
      <c r="G769" s="56"/>
      <c r="H769" s="288"/>
      <c r="I769" s="288"/>
      <c r="J769" s="56"/>
      <c r="K769" s="11">
        <f t="shared" si="67"/>
        <v>0</v>
      </c>
      <c r="L769" s="56"/>
      <c r="M769" s="18"/>
      <c r="N769" s="59"/>
      <c r="O769" s="14">
        <f t="shared" si="68"/>
        <v>0</v>
      </c>
      <c r="P769" s="275" t="str">
        <f t="shared" si="69"/>
        <v xml:space="preserve"> </v>
      </c>
      <c r="Q769" s="230" t="str">
        <f t="shared" si="70"/>
        <v xml:space="preserve"> </v>
      </c>
      <c r="R769" s="275" t="str">
        <f t="shared" si="71"/>
        <v xml:space="preserve"> </v>
      </c>
      <c r="S769" s="230" t="str">
        <f t="shared" si="72"/>
        <v xml:space="preserve"> </v>
      </c>
    </row>
    <row r="770" spans="1:19" x14ac:dyDescent="0.2">
      <c r="A770" s="10" t="str">
        <f>IF(COUNTRY_INFO!A770=0," ",COUNTRY_INFO!A770)</f>
        <v>Ethiopia</v>
      </c>
      <c r="B770" s="10" t="str">
        <f>IF(COUNTRY_INFO!B770=0," ",COUNTRY_INFO!B770)</f>
        <v>SomaliAfder</v>
      </c>
      <c r="C770" s="10" t="str">
        <f>IF(COUNTRY_INFO!C770=0," ",COUNTRY_INFO!C770)</f>
        <v>Hargele</v>
      </c>
      <c r="D770" s="11" t="str">
        <f>IF(OR(COUNTRY_INFO!$T$9:$T$1000="T1 (PZQ+ALB/MBD)",COUNTRY_INFO!$U$9:$U$1000="T1 (PZQ+ALB/MBD)"), "T1 (PZQ+ALB/MBD)", " ")</f>
        <v>T1 (PZQ+ALB/MBD)</v>
      </c>
      <c r="E770" s="289" t="s">
        <v>1192</v>
      </c>
      <c r="F770" s="300">
        <f>'T2'!E770</f>
        <v>0</v>
      </c>
      <c r="G770" s="56"/>
      <c r="H770" s="288">
        <v>36071</v>
      </c>
      <c r="I770" s="288">
        <v>36071</v>
      </c>
      <c r="J770" s="56"/>
      <c r="K770" s="11">
        <f t="shared" si="67"/>
        <v>36071</v>
      </c>
      <c r="L770" s="56"/>
      <c r="M770" s="18">
        <v>33474</v>
      </c>
      <c r="N770" s="59"/>
      <c r="O770" s="14">
        <f t="shared" si="68"/>
        <v>33474</v>
      </c>
      <c r="P770" s="275" t="str">
        <f t="shared" si="69"/>
        <v xml:space="preserve"> </v>
      </c>
      <c r="Q770" s="293">
        <f t="shared" si="70"/>
        <v>92.800310498738597</v>
      </c>
      <c r="R770" s="275" t="str">
        <f t="shared" si="71"/>
        <v xml:space="preserve"> </v>
      </c>
      <c r="S770" s="293">
        <f t="shared" si="72"/>
        <v>92.800310498738597</v>
      </c>
    </row>
    <row r="771" spans="1:19" x14ac:dyDescent="0.2">
      <c r="A771" s="10" t="str">
        <f>IF(COUNTRY_INFO!A771=0," ",COUNTRY_INFO!A771)</f>
        <v>Ethiopia</v>
      </c>
      <c r="B771" s="10" t="str">
        <f>IF(COUNTRY_INFO!B771=0," ",COUNTRY_INFO!B771)</f>
        <v>SomaliAfder</v>
      </c>
      <c r="C771" s="10" t="str">
        <f>IF(COUNTRY_INFO!C771=0," ",COUNTRY_INFO!C771)</f>
        <v>Qarsadula</v>
      </c>
      <c r="D771" s="11" t="str">
        <f>IF(OR(COUNTRY_INFO!$T$9:$T$1000="T1 (PZQ+ALB/MBD)",COUNTRY_INFO!$U$9:$U$1000="T1 (PZQ+ALB/MBD)"), "T1 (PZQ+ALB/MBD)", " ")</f>
        <v xml:space="preserve"> </v>
      </c>
      <c r="E771" s="289"/>
      <c r="F771" s="109"/>
      <c r="G771" s="56"/>
      <c r="H771" s="288"/>
      <c r="I771" s="288"/>
      <c r="J771" s="56"/>
      <c r="K771" s="11">
        <f t="shared" si="67"/>
        <v>0</v>
      </c>
      <c r="L771" s="56"/>
      <c r="M771" s="18"/>
      <c r="N771" s="59"/>
      <c r="O771" s="14">
        <f t="shared" si="68"/>
        <v>0</v>
      </c>
      <c r="P771" s="275" t="str">
        <f t="shared" si="69"/>
        <v xml:space="preserve"> </v>
      </c>
      <c r="Q771" s="230" t="str">
        <f t="shared" si="70"/>
        <v xml:space="preserve"> </v>
      </c>
      <c r="R771" s="275" t="str">
        <f t="shared" si="71"/>
        <v xml:space="preserve"> </v>
      </c>
      <c r="S771" s="230" t="str">
        <f t="shared" si="72"/>
        <v xml:space="preserve"> </v>
      </c>
    </row>
    <row r="772" spans="1:19" x14ac:dyDescent="0.2">
      <c r="A772" s="10" t="str">
        <f>IF(COUNTRY_INFO!A772=0," ",COUNTRY_INFO!A772)</f>
        <v>Ethiopia</v>
      </c>
      <c r="B772" s="10" t="str">
        <f>IF(COUNTRY_INFO!B772=0," ",COUNTRY_INFO!B772)</f>
        <v>SomaliAfder</v>
      </c>
      <c r="C772" s="10" t="str">
        <f>IF(COUNTRY_INFO!C772=0," ",COUNTRY_INFO!C772)</f>
        <v>Qooxle</v>
      </c>
      <c r="D772" s="11" t="str">
        <f>IF(OR(COUNTRY_INFO!$T$9:$T$1000="T1 (PZQ+ALB/MBD)",COUNTRY_INFO!$U$9:$U$1000="T1 (PZQ+ALB/MBD)"), "T1 (PZQ+ALB/MBD)", " ")</f>
        <v xml:space="preserve"> </v>
      </c>
      <c r="E772" s="289"/>
      <c r="F772" s="109"/>
      <c r="G772" s="56"/>
      <c r="H772" s="288"/>
      <c r="I772" s="288"/>
      <c r="J772" s="56"/>
      <c r="K772" s="11">
        <f t="shared" si="67"/>
        <v>0</v>
      </c>
      <c r="L772" s="56"/>
      <c r="M772" s="18"/>
      <c r="N772" s="59"/>
      <c r="O772" s="14">
        <f t="shared" si="68"/>
        <v>0</v>
      </c>
      <c r="P772" s="275" t="str">
        <f t="shared" si="69"/>
        <v xml:space="preserve"> </v>
      </c>
      <c r="Q772" s="230" t="str">
        <f t="shared" si="70"/>
        <v xml:space="preserve"> </v>
      </c>
      <c r="R772" s="275" t="str">
        <f t="shared" si="71"/>
        <v xml:space="preserve"> </v>
      </c>
      <c r="S772" s="230" t="str">
        <f t="shared" si="72"/>
        <v xml:space="preserve"> </v>
      </c>
    </row>
    <row r="773" spans="1:19" x14ac:dyDescent="0.2">
      <c r="A773" s="10" t="str">
        <f>IF(COUNTRY_INFO!A773=0," ",COUNTRY_INFO!A773)</f>
        <v>Ethiopia</v>
      </c>
      <c r="B773" s="10" t="str">
        <f>IF(COUNTRY_INFO!B773=0," ",COUNTRY_INFO!B773)</f>
        <v>SomaliAfder</v>
      </c>
      <c r="C773" s="10" t="str">
        <f>IF(COUNTRY_INFO!C773=0," ",COUNTRY_INFO!C773)</f>
        <v>Rarso</v>
      </c>
      <c r="D773" s="11" t="str">
        <f>IF(OR(COUNTRY_INFO!$T$9:$T$1000="T1 (PZQ+ALB/MBD)",COUNTRY_INFO!$U$9:$U$1000="T1 (PZQ+ALB/MBD)"), "T1 (PZQ+ALB/MBD)", " ")</f>
        <v xml:space="preserve"> </v>
      </c>
      <c r="E773" s="289"/>
      <c r="F773" s="109"/>
      <c r="G773" s="56"/>
      <c r="H773" s="288"/>
      <c r="I773" s="288"/>
      <c r="J773" s="56"/>
      <c r="K773" s="11">
        <f t="shared" si="67"/>
        <v>0</v>
      </c>
      <c r="L773" s="56"/>
      <c r="M773" s="18"/>
      <c r="N773" s="59"/>
      <c r="O773" s="14">
        <f t="shared" si="68"/>
        <v>0</v>
      </c>
      <c r="P773" s="275" t="str">
        <f t="shared" si="69"/>
        <v xml:space="preserve"> </v>
      </c>
      <c r="Q773" s="230" t="str">
        <f t="shared" si="70"/>
        <v xml:space="preserve"> </v>
      </c>
      <c r="R773" s="275" t="str">
        <f t="shared" si="71"/>
        <v xml:space="preserve"> </v>
      </c>
      <c r="S773" s="230" t="str">
        <f t="shared" si="72"/>
        <v xml:space="preserve"> </v>
      </c>
    </row>
    <row r="774" spans="1:19" x14ac:dyDescent="0.2">
      <c r="A774" s="10" t="str">
        <f>IF(COUNTRY_INFO!A774=0," ",COUNTRY_INFO!A774)</f>
        <v>Ethiopia</v>
      </c>
      <c r="B774" s="10" t="str">
        <f>IF(COUNTRY_INFO!B774=0," ",COUNTRY_INFO!B774)</f>
        <v>SomaliAfder</v>
      </c>
      <c r="C774" s="10" t="str">
        <f>IF(COUNTRY_INFO!C774=0," ",COUNTRY_INFO!C774)</f>
        <v>West Emay</v>
      </c>
      <c r="D774" s="11" t="str">
        <f>IF(OR(COUNTRY_INFO!$T$9:$T$1000="T1 (PZQ+ALB/MBD)",COUNTRY_INFO!$U$9:$U$1000="T1 (PZQ+ALB/MBD)"), "T1 (PZQ+ALB/MBD)", " ")</f>
        <v xml:space="preserve"> </v>
      </c>
      <c r="E774" s="289"/>
      <c r="F774" s="109"/>
      <c r="G774" s="56"/>
      <c r="H774" s="288"/>
      <c r="I774" s="288"/>
      <c r="J774" s="56"/>
      <c r="K774" s="11">
        <f t="shared" si="67"/>
        <v>0</v>
      </c>
      <c r="L774" s="56"/>
      <c r="M774" s="18"/>
      <c r="N774" s="59"/>
      <c r="O774" s="14">
        <f t="shared" si="68"/>
        <v>0</v>
      </c>
      <c r="P774" s="275" t="str">
        <f t="shared" si="69"/>
        <v xml:space="preserve"> </v>
      </c>
      <c r="Q774" s="230" t="str">
        <f t="shared" si="70"/>
        <v xml:space="preserve"> </v>
      </c>
      <c r="R774" s="275" t="str">
        <f t="shared" si="71"/>
        <v xml:space="preserve"> </v>
      </c>
      <c r="S774" s="230" t="str">
        <f t="shared" si="72"/>
        <v xml:space="preserve"> </v>
      </c>
    </row>
    <row r="775" spans="1:19" x14ac:dyDescent="0.2">
      <c r="A775" s="10" t="str">
        <f>IF(COUNTRY_INFO!A775=0," ",COUNTRY_INFO!A775)</f>
        <v>Ethiopia</v>
      </c>
      <c r="B775" s="10" t="str">
        <f>IF(COUNTRY_INFO!B775=0," ",COUNTRY_INFO!B775)</f>
        <v>SomaliCity</v>
      </c>
      <c r="C775" s="10" t="str">
        <f>IF(COUNTRY_INFO!C775=0," ",COUNTRY_INFO!C775)</f>
        <v>Afdem</v>
      </c>
      <c r="D775" s="11" t="str">
        <f>IF(OR(COUNTRY_INFO!$T$9:$T$1000="T1 (PZQ+ALB/MBD)",COUNTRY_INFO!$U$9:$U$1000="T1 (PZQ+ALB/MBD)"), "T1 (PZQ+ALB/MBD)", " ")</f>
        <v xml:space="preserve"> </v>
      </c>
      <c r="E775" s="289"/>
      <c r="F775" s="109"/>
      <c r="G775" s="56"/>
      <c r="H775" s="288"/>
      <c r="I775" s="288"/>
      <c r="J775" s="56"/>
      <c r="K775" s="11">
        <f t="shared" si="67"/>
        <v>0</v>
      </c>
      <c r="L775" s="56"/>
      <c r="M775" s="18"/>
      <c r="N775" s="59"/>
      <c r="O775" s="14">
        <f t="shared" si="68"/>
        <v>0</v>
      </c>
      <c r="P775" s="275" t="str">
        <f t="shared" si="69"/>
        <v xml:space="preserve"> </v>
      </c>
      <c r="Q775" s="230" t="str">
        <f t="shared" si="70"/>
        <v xml:space="preserve"> </v>
      </c>
      <c r="R775" s="275" t="str">
        <f t="shared" si="71"/>
        <v xml:space="preserve"> </v>
      </c>
      <c r="S775" s="230" t="str">
        <f t="shared" si="72"/>
        <v xml:space="preserve"> </v>
      </c>
    </row>
    <row r="776" spans="1:19" x14ac:dyDescent="0.2">
      <c r="A776" s="10" t="str">
        <f>IF(COUNTRY_INFO!A776=0," ",COUNTRY_INFO!A776)</f>
        <v>Ethiopia</v>
      </c>
      <c r="B776" s="10" t="str">
        <f>IF(COUNTRY_INFO!B776=0," ",COUNTRY_INFO!B776)</f>
        <v>SomaliCity</v>
      </c>
      <c r="C776" s="10" t="str">
        <f>IF(COUNTRY_INFO!C776=0," ",COUNTRY_INFO!C776)</f>
        <v>Ayshia</v>
      </c>
      <c r="D776" s="11" t="str">
        <f>IF(OR(COUNTRY_INFO!$T$9:$T$1000="T1 (PZQ+ALB/MBD)",COUNTRY_INFO!$U$9:$U$1000="T1 (PZQ+ALB/MBD)"), "T1 (PZQ+ALB/MBD)", " ")</f>
        <v xml:space="preserve"> </v>
      </c>
      <c r="E776" s="289"/>
      <c r="F776" s="109"/>
      <c r="G776" s="56"/>
      <c r="H776" s="288"/>
      <c r="I776" s="288"/>
      <c r="J776" s="56"/>
      <c r="K776" s="11">
        <f t="shared" si="67"/>
        <v>0</v>
      </c>
      <c r="L776" s="56"/>
      <c r="M776" s="18"/>
      <c r="N776" s="59"/>
      <c r="O776" s="14">
        <f t="shared" si="68"/>
        <v>0</v>
      </c>
      <c r="P776" s="275" t="str">
        <f t="shared" si="69"/>
        <v xml:space="preserve"> </v>
      </c>
      <c r="Q776" s="230" t="str">
        <f t="shared" si="70"/>
        <v xml:space="preserve"> </v>
      </c>
      <c r="R776" s="275" t="str">
        <f t="shared" si="71"/>
        <v xml:space="preserve"> </v>
      </c>
      <c r="S776" s="230" t="str">
        <f t="shared" si="72"/>
        <v xml:space="preserve"> </v>
      </c>
    </row>
    <row r="777" spans="1:19" x14ac:dyDescent="0.2">
      <c r="A777" s="10" t="str">
        <f>IF(COUNTRY_INFO!A777=0," ",COUNTRY_INFO!A777)</f>
        <v>Ethiopia</v>
      </c>
      <c r="B777" s="10" t="str">
        <f>IF(COUNTRY_INFO!B777=0," ",COUNTRY_INFO!B777)</f>
        <v>SomaliCity</v>
      </c>
      <c r="C777" s="10" t="str">
        <f>IF(COUNTRY_INFO!C777=0," ",COUNTRY_INFO!C777)</f>
        <v>Dambal</v>
      </c>
      <c r="D777" s="11" t="str">
        <f>IF(OR(COUNTRY_INFO!$T$9:$T$1000="T1 (PZQ+ALB/MBD)",COUNTRY_INFO!$U$9:$U$1000="T1 (PZQ+ALB/MBD)"), "T1 (PZQ+ALB/MBD)", " ")</f>
        <v xml:space="preserve"> </v>
      </c>
      <c r="E777" s="289"/>
      <c r="F777" s="109"/>
      <c r="G777" s="56"/>
      <c r="H777" s="288"/>
      <c r="I777" s="288"/>
      <c r="J777" s="56"/>
      <c r="K777" s="11">
        <f t="shared" si="67"/>
        <v>0</v>
      </c>
      <c r="L777" s="56"/>
      <c r="M777" s="18"/>
      <c r="N777" s="59"/>
      <c r="O777" s="14">
        <f t="shared" si="68"/>
        <v>0</v>
      </c>
      <c r="P777" s="275" t="str">
        <f t="shared" si="69"/>
        <v xml:space="preserve"> </v>
      </c>
      <c r="Q777" s="230" t="str">
        <f t="shared" si="70"/>
        <v xml:space="preserve"> </v>
      </c>
      <c r="R777" s="275" t="str">
        <f t="shared" si="71"/>
        <v xml:space="preserve"> </v>
      </c>
      <c r="S777" s="230" t="str">
        <f t="shared" si="72"/>
        <v xml:space="preserve"> </v>
      </c>
    </row>
    <row r="778" spans="1:19" x14ac:dyDescent="0.2">
      <c r="A778" s="10" t="str">
        <f>IF(COUNTRY_INFO!A778=0," ",COUNTRY_INFO!A778)</f>
        <v>Ethiopia</v>
      </c>
      <c r="B778" s="10" t="str">
        <f>IF(COUNTRY_INFO!B778=0," ",COUNTRY_INFO!B778)</f>
        <v>SomaliCity</v>
      </c>
      <c r="C778" s="10" t="str">
        <f>IF(COUNTRY_INFO!C778=0," ",COUNTRY_INFO!C778)</f>
        <v>Erer</v>
      </c>
      <c r="D778" s="11" t="str">
        <f>IF(OR(COUNTRY_INFO!$T$9:$T$1000="T1 (PZQ+ALB/MBD)",COUNTRY_INFO!$U$9:$U$1000="T1 (PZQ+ALB/MBD)"), "T1 (PZQ+ALB/MBD)", " ")</f>
        <v>T1 (PZQ+ALB/MBD)</v>
      </c>
      <c r="E778" s="289" t="s">
        <v>1192</v>
      </c>
      <c r="F778" s="300">
        <f>'T2'!E778</f>
        <v>0</v>
      </c>
      <c r="G778" s="56"/>
      <c r="H778" s="288">
        <v>33679</v>
      </c>
      <c r="I778" s="288">
        <v>33679</v>
      </c>
      <c r="J778" s="56"/>
      <c r="K778" s="11">
        <f t="shared" ref="K778:K841" si="73">MAX(H778:I778)+G778+J778</f>
        <v>33679</v>
      </c>
      <c r="L778" s="56"/>
      <c r="M778" s="18">
        <v>28947</v>
      </c>
      <c r="N778" s="59"/>
      <c r="O778" s="14">
        <f t="shared" ref="O778:O841" si="74">SUM(L778:N778)</f>
        <v>28947</v>
      </c>
      <c r="P778" s="275" t="str">
        <f t="shared" ref="P778:P841" si="75">IF(G778&lt;&gt;0, IF(L778/G778*100=0, "-", L778/G778*100), " ")</f>
        <v xml:space="preserve"> </v>
      </c>
      <c r="Q778" s="230">
        <f t="shared" ref="Q778:Q841" si="76">IF(OR(I778&lt;&gt;0,H778&lt;&gt;0), IF(M778/MAX(H778,I778)*100=0, "-", M778/MAX(H778,I778)*100), " ")</f>
        <v>85.949701594465395</v>
      </c>
      <c r="R778" s="275" t="str">
        <f t="shared" ref="R778:R841" si="77">IF(J778&lt;&gt;0, IF(N778/J778*100=0, "-", N778/J778*100), " ")</f>
        <v xml:space="preserve"> </v>
      </c>
      <c r="S778" s="230">
        <f t="shared" ref="S778:S841" si="78">IF(K778&lt;&gt;0, IF(O778/K778*100=0, "-", O778/K778*100), " ")</f>
        <v>85.949701594465395</v>
      </c>
    </row>
    <row r="779" spans="1:19" x14ac:dyDescent="0.2">
      <c r="A779" s="10" t="str">
        <f>IF(COUNTRY_INFO!A779=0," ",COUNTRY_INFO!A779)</f>
        <v>Ethiopia</v>
      </c>
      <c r="B779" s="10" t="str">
        <f>IF(COUNTRY_INFO!B779=0," ",COUNTRY_INFO!B779)</f>
        <v>SomaliCity</v>
      </c>
      <c r="C779" s="10" t="str">
        <f>IF(COUNTRY_INFO!C779=0," ",COUNTRY_INFO!C779)</f>
        <v>Gablalu</v>
      </c>
      <c r="D779" s="11" t="str">
        <f>IF(OR(COUNTRY_INFO!$T$9:$T$1000="T1 (PZQ+ALB/MBD)",COUNTRY_INFO!$U$9:$U$1000="T1 (PZQ+ALB/MBD)"), "T1 (PZQ+ALB/MBD)", " ")</f>
        <v xml:space="preserve"> </v>
      </c>
      <c r="E779" s="289"/>
      <c r="F779" s="109"/>
      <c r="G779" s="56"/>
      <c r="H779" s="288"/>
      <c r="I779" s="288"/>
      <c r="J779" s="56"/>
      <c r="K779" s="11">
        <f t="shared" si="73"/>
        <v>0</v>
      </c>
      <c r="L779" s="56"/>
      <c r="M779" s="18"/>
      <c r="N779" s="59"/>
      <c r="O779" s="14">
        <f t="shared" si="74"/>
        <v>0</v>
      </c>
      <c r="P779" s="275" t="str">
        <f t="shared" si="75"/>
        <v xml:space="preserve"> </v>
      </c>
      <c r="Q779" s="230" t="str">
        <f t="shared" si="76"/>
        <v xml:space="preserve"> </v>
      </c>
      <c r="R779" s="275" t="str">
        <f t="shared" si="77"/>
        <v xml:space="preserve"> </v>
      </c>
      <c r="S779" s="230" t="str">
        <f t="shared" si="78"/>
        <v xml:space="preserve"> </v>
      </c>
    </row>
    <row r="780" spans="1:19" x14ac:dyDescent="0.2">
      <c r="A780" s="10" t="str">
        <f>IF(COUNTRY_INFO!A780=0," ",COUNTRY_INFO!A780)</f>
        <v>Ethiopia</v>
      </c>
      <c r="B780" s="10" t="str">
        <f>IF(COUNTRY_INFO!B780=0," ",COUNTRY_INFO!B780)</f>
        <v>SomaliCity</v>
      </c>
      <c r="C780" s="10" t="str">
        <f>IF(COUNTRY_INFO!C780=0," ",COUNTRY_INFO!C780)</f>
        <v>Hadhagala</v>
      </c>
      <c r="D780" s="11" t="str">
        <f>IF(OR(COUNTRY_INFO!$T$9:$T$1000="T1 (PZQ+ALB/MBD)",COUNTRY_INFO!$U$9:$U$1000="T1 (PZQ+ALB/MBD)"), "T1 (PZQ+ALB/MBD)", " ")</f>
        <v xml:space="preserve"> </v>
      </c>
      <c r="E780" s="289"/>
      <c r="F780" s="109"/>
      <c r="G780" s="56"/>
      <c r="H780" s="288"/>
      <c r="I780" s="288"/>
      <c r="J780" s="56"/>
      <c r="K780" s="11">
        <f t="shared" si="73"/>
        <v>0</v>
      </c>
      <c r="L780" s="56"/>
      <c r="M780" s="18"/>
      <c r="N780" s="59"/>
      <c r="O780" s="14">
        <f t="shared" si="74"/>
        <v>0</v>
      </c>
      <c r="P780" s="275" t="str">
        <f t="shared" si="75"/>
        <v xml:space="preserve"> </v>
      </c>
      <c r="Q780" s="230" t="str">
        <f t="shared" si="76"/>
        <v xml:space="preserve"> </v>
      </c>
      <c r="R780" s="275" t="str">
        <f t="shared" si="77"/>
        <v xml:space="preserve"> </v>
      </c>
      <c r="S780" s="230" t="str">
        <f t="shared" si="78"/>
        <v xml:space="preserve"> </v>
      </c>
    </row>
    <row r="781" spans="1:19" x14ac:dyDescent="0.2">
      <c r="A781" s="10" t="str">
        <f>IF(COUNTRY_INFO!A781=0," ",COUNTRY_INFO!A781)</f>
        <v>Ethiopia</v>
      </c>
      <c r="B781" s="10" t="str">
        <f>IF(COUNTRY_INFO!B781=0," ",COUNTRY_INFO!B781)</f>
        <v>SomaliCity</v>
      </c>
      <c r="C781" s="10" t="str">
        <f>IF(COUNTRY_INFO!C781=0," ",COUNTRY_INFO!C781)</f>
        <v>Meiso</v>
      </c>
      <c r="D781" s="11" t="str">
        <f>IF(OR(COUNTRY_INFO!$T$9:$T$1000="T1 (PZQ+ALB/MBD)",COUNTRY_INFO!$U$9:$U$1000="T1 (PZQ+ALB/MBD)"), "T1 (PZQ+ALB/MBD)", " ")</f>
        <v xml:space="preserve"> </v>
      </c>
      <c r="E781" s="289"/>
      <c r="F781" s="109"/>
      <c r="G781" s="56"/>
      <c r="H781" s="288"/>
      <c r="I781" s="288"/>
      <c r="J781" s="56"/>
      <c r="K781" s="11">
        <f t="shared" si="73"/>
        <v>0</v>
      </c>
      <c r="L781" s="56"/>
      <c r="M781" s="18"/>
      <c r="N781" s="59"/>
      <c r="O781" s="14">
        <f t="shared" si="74"/>
        <v>0</v>
      </c>
      <c r="P781" s="275" t="str">
        <f t="shared" si="75"/>
        <v xml:space="preserve"> </v>
      </c>
      <c r="Q781" s="230" t="str">
        <f t="shared" si="76"/>
        <v xml:space="preserve"> </v>
      </c>
      <c r="R781" s="275" t="str">
        <f t="shared" si="77"/>
        <v xml:space="preserve"> </v>
      </c>
      <c r="S781" s="230" t="str">
        <f t="shared" si="78"/>
        <v xml:space="preserve"> </v>
      </c>
    </row>
    <row r="782" spans="1:19" x14ac:dyDescent="0.2">
      <c r="A782" s="10" t="str">
        <f>IF(COUNTRY_INFO!A782=0," ",COUNTRY_INFO!A782)</f>
        <v>Ethiopia</v>
      </c>
      <c r="B782" s="10" t="str">
        <f>IF(COUNTRY_INFO!B782=0," ",COUNTRY_INFO!B782)</f>
        <v>SomaliCity</v>
      </c>
      <c r="C782" s="10" t="str">
        <f>IF(COUNTRY_INFO!C782=0," ",COUNTRY_INFO!C782)</f>
        <v>Shinile</v>
      </c>
      <c r="D782" s="11" t="str">
        <f>IF(OR(COUNTRY_INFO!$T$9:$T$1000="T1 (PZQ+ALB/MBD)",COUNTRY_INFO!$U$9:$U$1000="T1 (PZQ+ALB/MBD)"), "T1 (PZQ+ALB/MBD)", " ")</f>
        <v xml:space="preserve"> </v>
      </c>
      <c r="E782" s="289"/>
      <c r="F782" s="109"/>
      <c r="G782" s="56"/>
      <c r="H782" s="288"/>
      <c r="I782" s="288"/>
      <c r="J782" s="56"/>
      <c r="K782" s="11">
        <f t="shared" si="73"/>
        <v>0</v>
      </c>
      <c r="L782" s="56"/>
      <c r="M782" s="18"/>
      <c r="N782" s="59"/>
      <c r="O782" s="14">
        <f t="shared" si="74"/>
        <v>0</v>
      </c>
      <c r="P782" s="275" t="str">
        <f t="shared" si="75"/>
        <v xml:space="preserve"> </v>
      </c>
      <c r="Q782" s="230" t="str">
        <f t="shared" si="76"/>
        <v xml:space="preserve"> </v>
      </c>
      <c r="R782" s="275" t="str">
        <f t="shared" si="77"/>
        <v xml:space="preserve"> </v>
      </c>
      <c r="S782" s="230" t="str">
        <f t="shared" si="78"/>
        <v xml:space="preserve"> </v>
      </c>
    </row>
    <row r="783" spans="1:19" x14ac:dyDescent="0.2">
      <c r="A783" s="10" t="str">
        <f>IF(COUNTRY_INFO!A783=0," ",COUNTRY_INFO!A783)</f>
        <v>Ethiopia</v>
      </c>
      <c r="B783" s="10" t="str">
        <f>IF(COUNTRY_INFO!B783=0," ",COUNTRY_INFO!B783)</f>
        <v>SomaliDolo</v>
      </c>
      <c r="C783" s="10" t="str">
        <f>IF(COUNTRY_INFO!C783=0," ",COUNTRY_INFO!C783)</f>
        <v>Bokh</v>
      </c>
      <c r="D783" s="11" t="str">
        <f>IF(OR(COUNTRY_INFO!$T$9:$T$1000="T1 (PZQ+ALB/MBD)",COUNTRY_INFO!$U$9:$U$1000="T1 (PZQ+ALB/MBD)"), "T1 (PZQ+ALB/MBD)", " ")</f>
        <v xml:space="preserve"> </v>
      </c>
      <c r="E783" s="289"/>
      <c r="F783" s="109"/>
      <c r="G783" s="56"/>
      <c r="H783" s="288"/>
      <c r="I783" s="288"/>
      <c r="J783" s="56"/>
      <c r="K783" s="11">
        <f t="shared" si="73"/>
        <v>0</v>
      </c>
      <c r="L783" s="56"/>
      <c r="M783" s="18"/>
      <c r="N783" s="59"/>
      <c r="O783" s="14">
        <f t="shared" si="74"/>
        <v>0</v>
      </c>
      <c r="P783" s="275" t="str">
        <f t="shared" si="75"/>
        <v xml:space="preserve"> </v>
      </c>
      <c r="Q783" s="230" t="str">
        <f t="shared" si="76"/>
        <v xml:space="preserve"> </v>
      </c>
      <c r="R783" s="275" t="str">
        <f t="shared" si="77"/>
        <v xml:space="preserve"> </v>
      </c>
      <c r="S783" s="230" t="str">
        <f t="shared" si="78"/>
        <v xml:space="preserve"> </v>
      </c>
    </row>
    <row r="784" spans="1:19" x14ac:dyDescent="0.2">
      <c r="A784" s="10" t="str">
        <f>IF(COUNTRY_INFO!A784=0," ",COUNTRY_INFO!A784)</f>
        <v>Ethiopia</v>
      </c>
      <c r="B784" s="10" t="str">
        <f>IF(COUNTRY_INFO!B784=0," ",COUNTRY_INFO!B784)</f>
        <v>SomaliDolo</v>
      </c>
      <c r="C784" s="10" t="str">
        <f>IF(COUNTRY_INFO!C784=0," ",COUNTRY_INFO!C784)</f>
        <v>Danod</v>
      </c>
      <c r="D784" s="11" t="str">
        <f>IF(OR(COUNTRY_INFO!$T$9:$T$1000="T1 (PZQ+ALB/MBD)",COUNTRY_INFO!$U$9:$U$1000="T1 (PZQ+ALB/MBD)"), "T1 (PZQ+ALB/MBD)", " ")</f>
        <v xml:space="preserve"> </v>
      </c>
      <c r="E784" s="289"/>
      <c r="F784" s="109"/>
      <c r="G784" s="56"/>
      <c r="H784" s="288"/>
      <c r="I784" s="288"/>
      <c r="J784" s="56"/>
      <c r="K784" s="11">
        <f t="shared" si="73"/>
        <v>0</v>
      </c>
      <c r="L784" s="56"/>
      <c r="M784" s="18"/>
      <c r="N784" s="59"/>
      <c r="O784" s="14">
        <f t="shared" si="74"/>
        <v>0</v>
      </c>
      <c r="P784" s="275" t="str">
        <f t="shared" si="75"/>
        <v xml:space="preserve"> </v>
      </c>
      <c r="Q784" s="230" t="str">
        <f t="shared" si="76"/>
        <v xml:space="preserve"> </v>
      </c>
      <c r="R784" s="275" t="str">
        <f t="shared" si="77"/>
        <v xml:space="preserve"> </v>
      </c>
      <c r="S784" s="230" t="str">
        <f t="shared" si="78"/>
        <v xml:space="preserve"> </v>
      </c>
    </row>
    <row r="785" spans="1:19" x14ac:dyDescent="0.2">
      <c r="A785" s="10" t="str">
        <f>IF(COUNTRY_INFO!A785=0," ",COUNTRY_INFO!A785)</f>
        <v>Ethiopia</v>
      </c>
      <c r="B785" s="10" t="str">
        <f>IF(COUNTRY_INFO!B785=0," ",COUNTRY_INFO!B785)</f>
        <v>SomaliDolo</v>
      </c>
      <c r="C785" s="10" t="str">
        <f>IF(COUNTRY_INFO!C785=0," ",COUNTRY_INFO!C785)</f>
        <v>Daratole</v>
      </c>
      <c r="D785" s="11" t="str">
        <f>IF(OR(COUNTRY_INFO!$T$9:$T$1000="T1 (PZQ+ALB/MBD)",COUNTRY_INFO!$U$9:$U$1000="T1 (PZQ+ALB/MBD)"), "T1 (PZQ+ALB/MBD)", " ")</f>
        <v xml:space="preserve"> </v>
      </c>
      <c r="E785" s="289"/>
      <c r="F785" s="109"/>
      <c r="G785" s="56"/>
      <c r="H785" s="288"/>
      <c r="I785" s="288"/>
      <c r="J785" s="56"/>
      <c r="K785" s="11">
        <f t="shared" si="73"/>
        <v>0</v>
      </c>
      <c r="L785" s="56"/>
      <c r="M785" s="18"/>
      <c r="N785" s="59"/>
      <c r="O785" s="14">
        <f t="shared" si="74"/>
        <v>0</v>
      </c>
      <c r="P785" s="275" t="str">
        <f t="shared" si="75"/>
        <v xml:space="preserve"> </v>
      </c>
      <c r="Q785" s="230" t="str">
        <f t="shared" si="76"/>
        <v xml:space="preserve"> </v>
      </c>
      <c r="R785" s="275" t="str">
        <f t="shared" si="77"/>
        <v xml:space="preserve"> </v>
      </c>
      <c r="S785" s="230" t="str">
        <f t="shared" si="78"/>
        <v xml:space="preserve"> </v>
      </c>
    </row>
    <row r="786" spans="1:19" x14ac:dyDescent="0.2">
      <c r="A786" s="10" t="str">
        <f>IF(COUNTRY_INFO!A786=0," ",COUNTRY_INFO!A786)</f>
        <v>Ethiopia</v>
      </c>
      <c r="B786" s="10" t="str">
        <f>IF(COUNTRY_INFO!B786=0," ",COUNTRY_INFO!B786)</f>
        <v>SomaliDolo</v>
      </c>
      <c r="C786" s="10" t="str">
        <f>IF(COUNTRY_INFO!C786=0," ",COUNTRY_INFO!C786)</f>
        <v>Galadin</v>
      </c>
      <c r="D786" s="11" t="str">
        <f>IF(OR(COUNTRY_INFO!$T$9:$T$1000="T1 (PZQ+ALB/MBD)",COUNTRY_INFO!$U$9:$U$1000="T1 (PZQ+ALB/MBD)"), "T1 (PZQ+ALB/MBD)", " ")</f>
        <v xml:space="preserve"> </v>
      </c>
      <c r="E786" s="289"/>
      <c r="F786" s="109"/>
      <c r="G786" s="56"/>
      <c r="H786" s="288"/>
      <c r="I786" s="288"/>
      <c r="J786" s="56"/>
      <c r="K786" s="11">
        <f t="shared" si="73"/>
        <v>0</v>
      </c>
      <c r="L786" s="56"/>
      <c r="M786" s="18"/>
      <c r="N786" s="59"/>
      <c r="O786" s="14">
        <f t="shared" si="74"/>
        <v>0</v>
      </c>
      <c r="P786" s="275" t="str">
        <f t="shared" si="75"/>
        <v xml:space="preserve"> </v>
      </c>
      <c r="Q786" s="230" t="str">
        <f t="shared" si="76"/>
        <v xml:space="preserve"> </v>
      </c>
      <c r="R786" s="275" t="str">
        <f t="shared" si="77"/>
        <v xml:space="preserve"> </v>
      </c>
      <c r="S786" s="230" t="str">
        <f t="shared" si="78"/>
        <v xml:space="preserve"> </v>
      </c>
    </row>
    <row r="787" spans="1:19" x14ac:dyDescent="0.2">
      <c r="A787" s="10" t="str">
        <f>IF(COUNTRY_INFO!A787=0," ",COUNTRY_INFO!A787)</f>
        <v>Ethiopia</v>
      </c>
      <c r="B787" s="10" t="str">
        <f>IF(COUNTRY_INFO!B787=0," ",COUNTRY_INFO!B787)</f>
        <v>SomaliDolo</v>
      </c>
      <c r="C787" s="10" t="str">
        <f>IF(COUNTRY_INFO!C787=0," ",COUNTRY_INFO!C787)</f>
        <v>Lahelaw-Yeob</v>
      </c>
      <c r="D787" s="11" t="str">
        <f>IF(OR(COUNTRY_INFO!$T$9:$T$1000="T1 (PZQ+ALB/MBD)",COUNTRY_INFO!$U$9:$U$1000="T1 (PZQ+ALB/MBD)"), "T1 (PZQ+ALB/MBD)", " ")</f>
        <v xml:space="preserve"> </v>
      </c>
      <c r="E787" s="289"/>
      <c r="F787" s="109"/>
      <c r="G787" s="56"/>
      <c r="H787" s="288"/>
      <c r="I787" s="288"/>
      <c r="J787" s="56"/>
      <c r="K787" s="11">
        <f t="shared" si="73"/>
        <v>0</v>
      </c>
      <c r="L787" s="56"/>
      <c r="M787" s="18"/>
      <c r="N787" s="59"/>
      <c r="O787" s="14">
        <f t="shared" si="74"/>
        <v>0</v>
      </c>
      <c r="P787" s="275" t="str">
        <f t="shared" si="75"/>
        <v xml:space="preserve"> </v>
      </c>
      <c r="Q787" s="230" t="str">
        <f t="shared" si="76"/>
        <v xml:space="preserve"> </v>
      </c>
      <c r="R787" s="275" t="str">
        <f t="shared" si="77"/>
        <v xml:space="preserve"> </v>
      </c>
      <c r="S787" s="230" t="str">
        <f t="shared" si="78"/>
        <v xml:space="preserve"> </v>
      </c>
    </row>
    <row r="788" spans="1:19" x14ac:dyDescent="0.2">
      <c r="A788" s="10" t="str">
        <f>IF(COUNTRY_INFO!A788=0," ",COUNTRY_INFO!A788)</f>
        <v>Ethiopia</v>
      </c>
      <c r="B788" s="10" t="str">
        <f>IF(COUNTRY_INFO!B788=0," ",COUNTRY_INFO!B788)</f>
        <v>SomaliDolo</v>
      </c>
      <c r="C788" s="10" t="str">
        <f>IF(COUNTRY_INFO!C788=0," ",COUNTRY_INFO!C788)</f>
        <v>Warder</v>
      </c>
      <c r="D788" s="11" t="str">
        <f>IF(OR(COUNTRY_INFO!$T$9:$T$1000="T1 (PZQ+ALB/MBD)",COUNTRY_INFO!$U$9:$U$1000="T1 (PZQ+ALB/MBD)"), "T1 (PZQ+ALB/MBD)", " ")</f>
        <v xml:space="preserve"> </v>
      </c>
      <c r="E788" s="289"/>
      <c r="F788" s="109"/>
      <c r="G788" s="56"/>
      <c r="H788" s="288"/>
      <c r="I788" s="288"/>
      <c r="J788" s="56"/>
      <c r="K788" s="11">
        <f t="shared" si="73"/>
        <v>0</v>
      </c>
      <c r="L788" s="56"/>
      <c r="M788" s="18"/>
      <c r="N788" s="59"/>
      <c r="O788" s="14">
        <f t="shared" si="74"/>
        <v>0</v>
      </c>
      <c r="P788" s="275" t="str">
        <f t="shared" si="75"/>
        <v xml:space="preserve"> </v>
      </c>
      <c r="Q788" s="230" t="str">
        <f t="shared" si="76"/>
        <v xml:space="preserve"> </v>
      </c>
      <c r="R788" s="275" t="str">
        <f t="shared" si="77"/>
        <v xml:space="preserve"> </v>
      </c>
      <c r="S788" s="230" t="str">
        <f t="shared" si="78"/>
        <v xml:space="preserve"> </v>
      </c>
    </row>
    <row r="789" spans="1:19" x14ac:dyDescent="0.2">
      <c r="A789" s="10" t="str">
        <f>IF(COUNTRY_INFO!A789=0," ",COUNTRY_INFO!A789)</f>
        <v>Ethiopia</v>
      </c>
      <c r="B789" s="10" t="str">
        <f>IF(COUNTRY_INFO!B789=0," ",COUNTRY_INFO!B789)</f>
        <v>SomaliErer</v>
      </c>
      <c r="C789" s="10" t="str">
        <f>IF(COUNTRY_INFO!C789=0," ",COUNTRY_INFO!C789)</f>
        <v>Fik</v>
      </c>
      <c r="D789" s="11" t="str">
        <f>IF(OR(COUNTRY_INFO!$T$9:$T$1000="T1 (PZQ+ALB/MBD)",COUNTRY_INFO!$U$9:$U$1000="T1 (PZQ+ALB/MBD)"), "T1 (PZQ+ALB/MBD)", " ")</f>
        <v xml:space="preserve"> </v>
      </c>
      <c r="E789" s="289"/>
      <c r="F789" s="109"/>
      <c r="G789" s="56"/>
      <c r="H789" s="288"/>
      <c r="I789" s="288"/>
      <c r="J789" s="56"/>
      <c r="K789" s="11">
        <f t="shared" si="73"/>
        <v>0</v>
      </c>
      <c r="L789" s="56"/>
      <c r="M789" s="18"/>
      <c r="N789" s="59"/>
      <c r="O789" s="14">
        <f t="shared" si="74"/>
        <v>0</v>
      </c>
      <c r="P789" s="275" t="str">
        <f t="shared" si="75"/>
        <v xml:space="preserve"> </v>
      </c>
      <c r="Q789" s="230" t="str">
        <f t="shared" si="76"/>
        <v xml:space="preserve"> </v>
      </c>
      <c r="R789" s="275" t="str">
        <f t="shared" si="77"/>
        <v xml:space="preserve"> </v>
      </c>
      <c r="S789" s="230" t="str">
        <f t="shared" si="78"/>
        <v xml:space="preserve"> </v>
      </c>
    </row>
    <row r="790" spans="1:19" x14ac:dyDescent="0.2">
      <c r="A790" s="10" t="str">
        <f>IF(COUNTRY_INFO!A790=0," ",COUNTRY_INFO!A790)</f>
        <v>Ethiopia</v>
      </c>
      <c r="B790" s="10" t="str">
        <f>IF(COUNTRY_INFO!B790=0," ",COUNTRY_INFO!B790)</f>
        <v>SomaliErer</v>
      </c>
      <c r="C790" s="10" t="str">
        <f>IF(COUNTRY_INFO!C790=0," ",COUNTRY_INFO!C790)</f>
        <v>Mayamulku</v>
      </c>
      <c r="D790" s="11" t="str">
        <f>IF(OR(COUNTRY_INFO!$T$9:$T$1000="T1 (PZQ+ALB/MBD)",COUNTRY_INFO!$U$9:$U$1000="T1 (PZQ+ALB/MBD)"), "T1 (PZQ+ALB/MBD)", " ")</f>
        <v xml:space="preserve"> </v>
      </c>
      <c r="E790" s="289"/>
      <c r="F790" s="109"/>
      <c r="G790" s="56"/>
      <c r="H790" s="288"/>
      <c r="I790" s="288"/>
      <c r="J790" s="56"/>
      <c r="K790" s="11">
        <f t="shared" si="73"/>
        <v>0</v>
      </c>
      <c r="L790" s="56"/>
      <c r="M790" s="18"/>
      <c r="N790" s="59"/>
      <c r="O790" s="14">
        <f t="shared" si="74"/>
        <v>0</v>
      </c>
      <c r="P790" s="275" t="str">
        <f t="shared" si="75"/>
        <v xml:space="preserve"> </v>
      </c>
      <c r="Q790" s="230" t="str">
        <f t="shared" si="76"/>
        <v xml:space="preserve"> </v>
      </c>
      <c r="R790" s="275" t="str">
        <f t="shared" si="77"/>
        <v xml:space="preserve"> </v>
      </c>
      <c r="S790" s="230" t="str">
        <f t="shared" si="78"/>
        <v xml:space="preserve"> </v>
      </c>
    </row>
    <row r="791" spans="1:19" x14ac:dyDescent="0.2">
      <c r="A791" s="10" t="str">
        <f>IF(COUNTRY_INFO!A791=0," ",COUNTRY_INFO!A791)</f>
        <v>Ethiopia</v>
      </c>
      <c r="B791" s="10" t="str">
        <f>IF(COUNTRY_INFO!B791=0," ",COUNTRY_INFO!B791)</f>
        <v>SomaliErer</v>
      </c>
      <c r="C791" s="10" t="str">
        <f>IF(COUNTRY_INFO!C791=0," ",COUNTRY_INFO!C791)</f>
        <v>Qubi</v>
      </c>
      <c r="D791" s="11" t="str">
        <f>IF(OR(COUNTRY_INFO!$T$9:$T$1000="T1 (PZQ+ALB/MBD)",COUNTRY_INFO!$U$9:$U$1000="T1 (PZQ+ALB/MBD)"), "T1 (PZQ+ALB/MBD)", " ")</f>
        <v xml:space="preserve"> </v>
      </c>
      <c r="E791" s="289"/>
      <c r="F791" s="109"/>
      <c r="G791" s="56"/>
      <c r="H791" s="288"/>
      <c r="I791" s="288"/>
      <c r="J791" s="56"/>
      <c r="K791" s="11">
        <f t="shared" si="73"/>
        <v>0</v>
      </c>
      <c r="L791" s="56"/>
      <c r="M791" s="18"/>
      <c r="N791" s="59"/>
      <c r="O791" s="14">
        <f t="shared" si="74"/>
        <v>0</v>
      </c>
      <c r="P791" s="275" t="str">
        <f t="shared" si="75"/>
        <v xml:space="preserve"> </v>
      </c>
      <c r="Q791" s="230" t="str">
        <f t="shared" si="76"/>
        <v xml:space="preserve"> </v>
      </c>
      <c r="R791" s="275" t="str">
        <f t="shared" si="77"/>
        <v xml:space="preserve"> </v>
      </c>
      <c r="S791" s="230" t="str">
        <f t="shared" si="78"/>
        <v xml:space="preserve"> </v>
      </c>
    </row>
    <row r="792" spans="1:19" x14ac:dyDescent="0.2">
      <c r="A792" s="10" t="str">
        <f>IF(COUNTRY_INFO!A792=0," ",COUNTRY_INFO!A792)</f>
        <v>Ethiopia</v>
      </c>
      <c r="B792" s="10" t="str">
        <f>IF(COUNTRY_INFO!B792=0," ",COUNTRY_INFO!B792)</f>
        <v>SomaliErer</v>
      </c>
      <c r="C792" s="10" t="str">
        <f>IF(COUNTRY_INFO!C792=0," ",COUNTRY_INFO!C792)</f>
        <v xml:space="preserve">Wangay </v>
      </c>
      <c r="D792" s="11" t="str">
        <f>IF(OR(COUNTRY_INFO!$T$9:$T$1000="T1 (PZQ+ALB/MBD)",COUNTRY_INFO!$U$9:$U$1000="T1 (PZQ+ALB/MBD)"), "T1 (PZQ+ALB/MBD)", " ")</f>
        <v xml:space="preserve"> </v>
      </c>
      <c r="E792" s="289"/>
      <c r="F792" s="109"/>
      <c r="G792" s="56"/>
      <c r="H792" s="288"/>
      <c r="I792" s="288"/>
      <c r="J792" s="56"/>
      <c r="K792" s="11">
        <f t="shared" si="73"/>
        <v>0</v>
      </c>
      <c r="L792" s="56"/>
      <c r="M792" s="18"/>
      <c r="N792" s="59"/>
      <c r="O792" s="14">
        <f t="shared" si="74"/>
        <v>0</v>
      </c>
      <c r="P792" s="275" t="str">
        <f t="shared" si="75"/>
        <v xml:space="preserve"> </v>
      </c>
      <c r="Q792" s="230" t="str">
        <f t="shared" si="76"/>
        <v xml:space="preserve"> </v>
      </c>
      <c r="R792" s="275" t="str">
        <f t="shared" si="77"/>
        <v xml:space="preserve"> </v>
      </c>
      <c r="S792" s="230" t="str">
        <f t="shared" si="78"/>
        <v xml:space="preserve"> </v>
      </c>
    </row>
    <row r="793" spans="1:19" x14ac:dyDescent="0.2">
      <c r="A793" s="10" t="str">
        <f>IF(COUNTRY_INFO!A793=0," ",COUNTRY_INFO!A793)</f>
        <v>Ethiopia</v>
      </c>
      <c r="B793" s="10" t="str">
        <f>IF(COUNTRY_INFO!B793=0," ",COUNTRY_INFO!B793)</f>
        <v>SomaliErer</v>
      </c>
      <c r="C793" s="10" t="str">
        <f>IF(COUNTRY_INFO!C793=0," ",COUNTRY_INFO!C793)</f>
        <v xml:space="preserve">Yaxoob </v>
      </c>
      <c r="D793" s="11" t="str">
        <f>IF(OR(COUNTRY_INFO!$T$9:$T$1000="T1 (PZQ+ALB/MBD)",COUNTRY_INFO!$U$9:$U$1000="T1 (PZQ+ALB/MBD)"), "T1 (PZQ+ALB/MBD)", " ")</f>
        <v xml:space="preserve"> </v>
      </c>
      <c r="E793" s="289"/>
      <c r="F793" s="109"/>
      <c r="G793" s="56"/>
      <c r="H793" s="288"/>
      <c r="I793" s="288"/>
      <c r="J793" s="56"/>
      <c r="K793" s="11">
        <f t="shared" si="73"/>
        <v>0</v>
      </c>
      <c r="L793" s="56"/>
      <c r="M793" s="18"/>
      <c r="N793" s="59"/>
      <c r="O793" s="14">
        <f t="shared" si="74"/>
        <v>0</v>
      </c>
      <c r="P793" s="275" t="str">
        <f t="shared" si="75"/>
        <v xml:space="preserve"> </v>
      </c>
      <c r="Q793" s="230" t="str">
        <f t="shared" si="76"/>
        <v xml:space="preserve"> </v>
      </c>
      <c r="R793" s="275" t="str">
        <f t="shared" si="77"/>
        <v xml:space="preserve"> </v>
      </c>
      <c r="S793" s="230" t="str">
        <f t="shared" si="78"/>
        <v xml:space="preserve"> </v>
      </c>
    </row>
    <row r="794" spans="1:19" x14ac:dyDescent="0.2">
      <c r="A794" s="10" t="str">
        <f>IF(COUNTRY_INFO!A794=0," ",COUNTRY_INFO!A794)</f>
        <v>Ethiopia</v>
      </c>
      <c r="B794" s="10" t="str">
        <f>IF(COUNTRY_INFO!B794=0," ",COUNTRY_INFO!B794)</f>
        <v>SomaliFaafan</v>
      </c>
      <c r="C794" s="10" t="str">
        <f>IF(COUNTRY_INFO!C794=0," ",COUNTRY_INFO!C794)</f>
        <v>Awbare</v>
      </c>
      <c r="D794" s="11" t="str">
        <f>IF(OR(COUNTRY_INFO!$T$9:$T$1000="T1 (PZQ+ALB/MBD)",COUNTRY_INFO!$U$9:$U$1000="T1 (PZQ+ALB/MBD)"), "T1 (PZQ+ALB/MBD)", " ")</f>
        <v xml:space="preserve"> </v>
      </c>
      <c r="E794" s="289"/>
      <c r="F794" s="109"/>
      <c r="G794" s="56"/>
      <c r="H794" s="288"/>
      <c r="I794" s="288"/>
      <c r="J794" s="56"/>
      <c r="K794" s="11">
        <f t="shared" si="73"/>
        <v>0</v>
      </c>
      <c r="L794" s="56"/>
      <c r="M794" s="18"/>
      <c r="N794" s="59"/>
      <c r="O794" s="14">
        <f t="shared" si="74"/>
        <v>0</v>
      </c>
      <c r="P794" s="275" t="str">
        <f t="shared" si="75"/>
        <v xml:space="preserve"> </v>
      </c>
      <c r="Q794" s="230" t="str">
        <f t="shared" si="76"/>
        <v xml:space="preserve"> </v>
      </c>
      <c r="R794" s="275" t="str">
        <f t="shared" si="77"/>
        <v xml:space="preserve"> </v>
      </c>
      <c r="S794" s="230" t="str">
        <f t="shared" si="78"/>
        <v xml:space="preserve"> </v>
      </c>
    </row>
    <row r="795" spans="1:19" x14ac:dyDescent="0.2">
      <c r="A795" s="10" t="str">
        <f>IF(COUNTRY_INFO!A795=0," ",COUNTRY_INFO!A795)</f>
        <v>Ethiopia</v>
      </c>
      <c r="B795" s="10" t="str">
        <f>IF(COUNTRY_INFO!B795=0," ",COUNTRY_INFO!B795)</f>
        <v>SomaliFaafan</v>
      </c>
      <c r="C795" s="10" t="str">
        <f>IF(COUNTRY_INFO!C795=0," ",COUNTRY_INFO!C795)</f>
        <v>Babile</v>
      </c>
      <c r="D795" s="11" t="str">
        <f>IF(OR(COUNTRY_INFO!$T$9:$T$1000="T1 (PZQ+ALB/MBD)",COUNTRY_INFO!$U$9:$U$1000="T1 (PZQ+ALB/MBD)"), "T1 (PZQ+ALB/MBD)", " ")</f>
        <v xml:space="preserve"> </v>
      </c>
      <c r="E795" s="289"/>
      <c r="F795" s="109"/>
      <c r="G795" s="56"/>
      <c r="H795" s="288"/>
      <c r="I795" s="288"/>
      <c r="J795" s="56"/>
      <c r="K795" s="11">
        <f t="shared" si="73"/>
        <v>0</v>
      </c>
      <c r="L795" s="56"/>
      <c r="M795" s="18"/>
      <c r="N795" s="59"/>
      <c r="O795" s="14">
        <f t="shared" si="74"/>
        <v>0</v>
      </c>
      <c r="P795" s="275" t="str">
        <f t="shared" si="75"/>
        <v xml:space="preserve"> </v>
      </c>
      <c r="Q795" s="230" t="str">
        <f t="shared" si="76"/>
        <v xml:space="preserve"> </v>
      </c>
      <c r="R795" s="275" t="str">
        <f t="shared" si="77"/>
        <v xml:space="preserve"> </v>
      </c>
      <c r="S795" s="230" t="str">
        <f t="shared" si="78"/>
        <v xml:space="preserve"> </v>
      </c>
    </row>
    <row r="796" spans="1:19" x14ac:dyDescent="0.2">
      <c r="A796" s="10" t="str">
        <f>IF(COUNTRY_INFO!A796=0," ",COUNTRY_INFO!A796)</f>
        <v>Ethiopia</v>
      </c>
      <c r="B796" s="10" t="str">
        <f>IF(COUNTRY_INFO!B796=0," ",COUNTRY_INFO!B796)</f>
        <v>SomaliFaafan</v>
      </c>
      <c r="C796" s="10" t="str">
        <f>IF(COUNTRY_INFO!C796=0," ",COUNTRY_INFO!C796)</f>
        <v>Goljano</v>
      </c>
      <c r="D796" s="11" t="str">
        <f>IF(OR(COUNTRY_INFO!$T$9:$T$1000="T1 (PZQ+ALB/MBD)",COUNTRY_INFO!$U$9:$U$1000="T1 (PZQ+ALB/MBD)"), "T1 (PZQ+ALB/MBD)", " ")</f>
        <v xml:space="preserve"> </v>
      </c>
      <c r="E796" s="289"/>
      <c r="F796" s="109"/>
      <c r="G796" s="56"/>
      <c r="H796" s="288"/>
      <c r="I796" s="288"/>
      <c r="J796" s="56"/>
      <c r="K796" s="11">
        <f t="shared" si="73"/>
        <v>0</v>
      </c>
      <c r="L796" s="56"/>
      <c r="M796" s="18"/>
      <c r="N796" s="59"/>
      <c r="O796" s="14">
        <f t="shared" si="74"/>
        <v>0</v>
      </c>
      <c r="P796" s="275" t="str">
        <f t="shared" si="75"/>
        <v xml:space="preserve"> </v>
      </c>
      <c r="Q796" s="230" t="str">
        <f t="shared" si="76"/>
        <v xml:space="preserve"> </v>
      </c>
      <c r="R796" s="275" t="str">
        <f t="shared" si="77"/>
        <v xml:space="preserve"> </v>
      </c>
      <c r="S796" s="230" t="str">
        <f t="shared" si="78"/>
        <v xml:space="preserve"> </v>
      </c>
    </row>
    <row r="797" spans="1:19" x14ac:dyDescent="0.2">
      <c r="A797" s="10" t="str">
        <f>IF(COUNTRY_INFO!A797=0," ",COUNTRY_INFO!A797)</f>
        <v>Ethiopia</v>
      </c>
      <c r="B797" s="10" t="str">
        <f>IF(COUNTRY_INFO!B797=0," ",COUNTRY_INFO!B797)</f>
        <v>SomaliFaafan</v>
      </c>
      <c r="C797" s="10" t="str">
        <f>IF(COUNTRY_INFO!C797=0," ",COUNTRY_INFO!C797)</f>
        <v>Gursum</v>
      </c>
      <c r="D797" s="11" t="str">
        <f>IF(OR(COUNTRY_INFO!$T$9:$T$1000="T1 (PZQ+ALB/MBD)",COUNTRY_INFO!$U$9:$U$1000="T1 (PZQ+ALB/MBD)"), "T1 (PZQ+ALB/MBD)", " ")</f>
        <v xml:space="preserve"> </v>
      </c>
      <c r="E797" s="289"/>
      <c r="F797" s="109"/>
      <c r="G797" s="56"/>
      <c r="H797" s="288"/>
      <c r="I797" s="288"/>
      <c r="J797" s="56"/>
      <c r="K797" s="11">
        <f t="shared" si="73"/>
        <v>0</v>
      </c>
      <c r="L797" s="56"/>
      <c r="M797" s="18"/>
      <c r="N797" s="59"/>
      <c r="O797" s="14">
        <f t="shared" si="74"/>
        <v>0</v>
      </c>
      <c r="P797" s="275" t="str">
        <f t="shared" si="75"/>
        <v xml:space="preserve"> </v>
      </c>
      <c r="Q797" s="230" t="str">
        <f t="shared" si="76"/>
        <v xml:space="preserve"> </v>
      </c>
      <c r="R797" s="275" t="str">
        <f t="shared" si="77"/>
        <v xml:space="preserve"> </v>
      </c>
      <c r="S797" s="230" t="str">
        <f t="shared" si="78"/>
        <v xml:space="preserve"> </v>
      </c>
    </row>
    <row r="798" spans="1:19" x14ac:dyDescent="0.2">
      <c r="A798" s="10" t="str">
        <f>IF(COUNTRY_INFO!A798=0," ",COUNTRY_INFO!A798)</f>
        <v>Ethiopia</v>
      </c>
      <c r="B798" s="10" t="str">
        <f>IF(COUNTRY_INFO!B798=0," ",COUNTRY_INFO!B798)</f>
        <v>SomaliFaafan</v>
      </c>
      <c r="C798" s="10" t="str">
        <f>IF(COUNTRY_INFO!C798=0," ",COUNTRY_INFO!C798)</f>
        <v>Harawa</v>
      </c>
      <c r="D798" s="11" t="str">
        <f>IF(OR(COUNTRY_INFO!$T$9:$T$1000="T1 (PZQ+ALB/MBD)",COUNTRY_INFO!$U$9:$U$1000="T1 (PZQ+ALB/MBD)"), "T1 (PZQ+ALB/MBD)", " ")</f>
        <v xml:space="preserve"> </v>
      </c>
      <c r="E798" s="289"/>
      <c r="F798" s="109"/>
      <c r="G798" s="56"/>
      <c r="H798" s="288"/>
      <c r="I798" s="288"/>
      <c r="J798" s="56"/>
      <c r="K798" s="11">
        <f t="shared" si="73"/>
        <v>0</v>
      </c>
      <c r="L798" s="56"/>
      <c r="M798" s="18"/>
      <c r="N798" s="59"/>
      <c r="O798" s="14">
        <f t="shared" si="74"/>
        <v>0</v>
      </c>
      <c r="P798" s="275" t="str">
        <f t="shared" si="75"/>
        <v xml:space="preserve"> </v>
      </c>
      <c r="Q798" s="230" t="str">
        <f t="shared" si="76"/>
        <v xml:space="preserve"> </v>
      </c>
      <c r="R798" s="275" t="str">
        <f t="shared" si="77"/>
        <v xml:space="preserve"> </v>
      </c>
      <c r="S798" s="230" t="str">
        <f t="shared" si="78"/>
        <v xml:space="preserve"> </v>
      </c>
    </row>
    <row r="799" spans="1:19" x14ac:dyDescent="0.2">
      <c r="A799" s="10" t="str">
        <f>IF(COUNTRY_INFO!A799=0," ",COUNTRY_INFO!A799)</f>
        <v>Ethiopia</v>
      </c>
      <c r="B799" s="10" t="str">
        <f>IF(COUNTRY_INFO!B799=0," ",COUNTRY_INFO!B799)</f>
        <v>SomaliFaafan</v>
      </c>
      <c r="C799" s="10" t="str">
        <f>IF(COUNTRY_INFO!C799=0," ",COUNTRY_INFO!C799)</f>
        <v>Harorays</v>
      </c>
      <c r="D799" s="11" t="str">
        <f>IF(OR(COUNTRY_INFO!$T$9:$T$1000="T1 (PZQ+ALB/MBD)",COUNTRY_INFO!$U$9:$U$1000="T1 (PZQ+ALB/MBD)"), "T1 (PZQ+ALB/MBD)", " ")</f>
        <v xml:space="preserve"> </v>
      </c>
      <c r="E799" s="289"/>
      <c r="F799" s="109"/>
      <c r="G799" s="56"/>
      <c r="H799" s="288"/>
      <c r="I799" s="288"/>
      <c r="J799" s="56"/>
      <c r="K799" s="11">
        <f t="shared" si="73"/>
        <v>0</v>
      </c>
      <c r="L799" s="56"/>
      <c r="M799" s="18"/>
      <c r="N799" s="59"/>
      <c r="O799" s="14">
        <f t="shared" si="74"/>
        <v>0</v>
      </c>
      <c r="P799" s="275" t="str">
        <f t="shared" si="75"/>
        <v xml:space="preserve"> </v>
      </c>
      <c r="Q799" s="230" t="str">
        <f t="shared" si="76"/>
        <v xml:space="preserve"> </v>
      </c>
      <c r="R799" s="275" t="str">
        <f t="shared" si="77"/>
        <v xml:space="preserve"> </v>
      </c>
      <c r="S799" s="230" t="str">
        <f t="shared" si="78"/>
        <v xml:space="preserve"> </v>
      </c>
    </row>
    <row r="800" spans="1:19" x14ac:dyDescent="0.2">
      <c r="A800" s="10" t="str">
        <f>IF(COUNTRY_INFO!A800=0," ",COUNTRY_INFO!A800)</f>
        <v>Ethiopia</v>
      </c>
      <c r="B800" s="10" t="str">
        <f>IF(COUNTRY_INFO!B800=0," ",COUNTRY_INFO!B800)</f>
        <v>SomaliFaafan</v>
      </c>
      <c r="C800" s="10" t="str">
        <f>IF(COUNTRY_INFO!C800=0," ",COUNTRY_INFO!C800)</f>
        <v>Harshim</v>
      </c>
      <c r="D800" s="11" t="str">
        <f>IF(OR(COUNTRY_INFO!$T$9:$T$1000="T1 (PZQ+ALB/MBD)",COUNTRY_INFO!$U$9:$U$1000="T1 (PZQ+ALB/MBD)"), "T1 (PZQ+ALB/MBD)", " ")</f>
        <v xml:space="preserve"> </v>
      </c>
      <c r="E800" s="289"/>
      <c r="F800" s="109"/>
      <c r="G800" s="56"/>
      <c r="H800" s="288"/>
      <c r="I800" s="288"/>
      <c r="J800" s="56"/>
      <c r="K800" s="11">
        <f t="shared" si="73"/>
        <v>0</v>
      </c>
      <c r="L800" s="56"/>
      <c r="M800" s="18"/>
      <c r="N800" s="59"/>
      <c r="O800" s="14">
        <f t="shared" si="74"/>
        <v>0</v>
      </c>
      <c r="P800" s="275" t="str">
        <f t="shared" si="75"/>
        <v xml:space="preserve"> </v>
      </c>
      <c r="Q800" s="230" t="str">
        <f t="shared" si="76"/>
        <v xml:space="preserve"> </v>
      </c>
      <c r="R800" s="275" t="str">
        <f t="shared" si="77"/>
        <v xml:space="preserve"> </v>
      </c>
      <c r="S800" s="230" t="str">
        <f t="shared" si="78"/>
        <v xml:space="preserve"> </v>
      </c>
    </row>
    <row r="801" spans="1:19" x14ac:dyDescent="0.2">
      <c r="A801" s="10" t="str">
        <f>IF(COUNTRY_INFO!A801=0," ",COUNTRY_INFO!A801)</f>
        <v>Ethiopia</v>
      </c>
      <c r="B801" s="10" t="str">
        <f>IF(COUNTRY_INFO!B801=0," ",COUNTRY_INFO!B801)</f>
        <v>SomaliFaafan</v>
      </c>
      <c r="C801" s="10" t="str">
        <f>IF(COUNTRY_INFO!C801=0," ",COUNTRY_INFO!C801)</f>
        <v xml:space="preserve">Jigjiga City </v>
      </c>
      <c r="D801" s="11" t="str">
        <f>IF(OR(COUNTRY_INFO!$T$9:$T$1000="T1 (PZQ+ALB/MBD)",COUNTRY_INFO!$U$9:$U$1000="T1 (PZQ+ALB/MBD)"), "T1 (PZQ+ALB/MBD)", " ")</f>
        <v xml:space="preserve"> </v>
      </c>
      <c r="E801" s="289"/>
      <c r="F801" s="109"/>
      <c r="G801" s="56"/>
      <c r="H801" s="288"/>
      <c r="I801" s="288"/>
      <c r="J801" s="56"/>
      <c r="K801" s="11">
        <f t="shared" si="73"/>
        <v>0</v>
      </c>
      <c r="L801" s="56"/>
      <c r="M801" s="18"/>
      <c r="N801" s="59"/>
      <c r="O801" s="14">
        <f t="shared" si="74"/>
        <v>0</v>
      </c>
      <c r="P801" s="275" t="str">
        <f t="shared" si="75"/>
        <v xml:space="preserve"> </v>
      </c>
      <c r="Q801" s="230" t="str">
        <f t="shared" si="76"/>
        <v xml:space="preserve"> </v>
      </c>
      <c r="R801" s="275" t="str">
        <f t="shared" si="77"/>
        <v xml:space="preserve"> </v>
      </c>
      <c r="S801" s="230" t="str">
        <f t="shared" si="78"/>
        <v xml:space="preserve"> </v>
      </c>
    </row>
    <row r="802" spans="1:19" x14ac:dyDescent="0.2">
      <c r="A802" s="10" t="str">
        <f>IF(COUNTRY_INFO!A802=0," ",COUNTRY_INFO!A802)</f>
        <v>Ethiopia</v>
      </c>
      <c r="B802" s="10" t="str">
        <f>IF(COUNTRY_INFO!B802=0," ",COUNTRY_INFO!B802)</f>
        <v>SomaliFaafan</v>
      </c>
      <c r="C802" s="10" t="str">
        <f>IF(COUNTRY_INFO!C802=0," ",COUNTRY_INFO!C802)</f>
        <v>Kebribeyah</v>
      </c>
      <c r="D802" s="11" t="str">
        <f>IF(OR(COUNTRY_INFO!$T$9:$T$1000="T1 (PZQ+ALB/MBD)",COUNTRY_INFO!$U$9:$U$1000="T1 (PZQ+ALB/MBD)"), "T1 (PZQ+ALB/MBD)", " ")</f>
        <v xml:space="preserve"> </v>
      </c>
      <c r="E802" s="289"/>
      <c r="F802" s="109"/>
      <c r="G802" s="56"/>
      <c r="H802" s="288"/>
      <c r="I802" s="288"/>
      <c r="J802" s="56"/>
      <c r="K802" s="11">
        <f t="shared" si="73"/>
        <v>0</v>
      </c>
      <c r="L802" s="56"/>
      <c r="M802" s="18"/>
      <c r="N802" s="59"/>
      <c r="O802" s="14">
        <f t="shared" si="74"/>
        <v>0</v>
      </c>
      <c r="P802" s="275" t="str">
        <f t="shared" si="75"/>
        <v xml:space="preserve"> </v>
      </c>
      <c r="Q802" s="230" t="str">
        <f t="shared" si="76"/>
        <v xml:space="preserve"> </v>
      </c>
      <c r="R802" s="275" t="str">
        <f t="shared" si="77"/>
        <v xml:space="preserve"> </v>
      </c>
      <c r="S802" s="230" t="str">
        <f t="shared" si="78"/>
        <v xml:space="preserve"> </v>
      </c>
    </row>
    <row r="803" spans="1:19" x14ac:dyDescent="0.2">
      <c r="A803" s="10" t="str">
        <f>IF(COUNTRY_INFO!A803=0," ",COUNTRY_INFO!A803)</f>
        <v>Ethiopia</v>
      </c>
      <c r="B803" s="10" t="str">
        <f>IF(COUNTRY_INFO!B803=0," ",COUNTRY_INFO!B803)</f>
        <v>SomaliFaafan</v>
      </c>
      <c r="C803" s="10" t="str">
        <f>IF(COUNTRY_INFO!C803=0," ",COUNTRY_INFO!C803)</f>
        <v>Kebribeyah Town</v>
      </c>
      <c r="D803" s="11" t="str">
        <f>IF(OR(COUNTRY_INFO!$T$9:$T$1000="T1 (PZQ+ALB/MBD)",COUNTRY_INFO!$U$9:$U$1000="T1 (PZQ+ALB/MBD)"), "T1 (PZQ+ALB/MBD)", " ")</f>
        <v xml:space="preserve"> </v>
      </c>
      <c r="E803" s="289"/>
      <c r="F803" s="109"/>
      <c r="G803" s="56"/>
      <c r="H803" s="288"/>
      <c r="I803" s="288"/>
      <c r="J803" s="56"/>
      <c r="K803" s="11">
        <f t="shared" si="73"/>
        <v>0</v>
      </c>
      <c r="L803" s="56"/>
      <c r="M803" s="18"/>
      <c r="N803" s="59"/>
      <c r="O803" s="14">
        <f t="shared" si="74"/>
        <v>0</v>
      </c>
      <c r="P803" s="275" t="str">
        <f t="shared" si="75"/>
        <v xml:space="preserve"> </v>
      </c>
      <c r="Q803" s="230" t="str">
        <f t="shared" si="76"/>
        <v xml:space="preserve"> </v>
      </c>
      <c r="R803" s="275" t="str">
        <f t="shared" si="77"/>
        <v xml:space="preserve"> </v>
      </c>
      <c r="S803" s="230" t="str">
        <f t="shared" si="78"/>
        <v xml:space="preserve"> </v>
      </c>
    </row>
    <row r="804" spans="1:19" x14ac:dyDescent="0.2">
      <c r="A804" s="10" t="str">
        <f>IF(COUNTRY_INFO!A804=0," ",COUNTRY_INFO!A804)</f>
        <v>Ethiopia</v>
      </c>
      <c r="B804" s="10" t="str">
        <f>IF(COUNTRY_INFO!B804=0," ",COUNTRY_INFO!B804)</f>
        <v>SomaliFaafan</v>
      </c>
      <c r="C804" s="10" t="str">
        <f>IF(COUNTRY_INFO!C804=0," ",COUNTRY_INFO!C804)</f>
        <v>Qoran-Mulla</v>
      </c>
      <c r="D804" s="11" t="str">
        <f>IF(OR(COUNTRY_INFO!$T$9:$T$1000="T1 (PZQ+ALB/MBD)",COUNTRY_INFO!$U$9:$U$1000="T1 (PZQ+ALB/MBD)"), "T1 (PZQ+ALB/MBD)", " ")</f>
        <v xml:space="preserve"> </v>
      </c>
      <c r="E804" s="289"/>
      <c r="F804" s="109"/>
      <c r="G804" s="56"/>
      <c r="H804" s="288"/>
      <c r="I804" s="288"/>
      <c r="J804" s="56"/>
      <c r="K804" s="11">
        <f t="shared" si="73"/>
        <v>0</v>
      </c>
      <c r="L804" s="56"/>
      <c r="M804" s="18"/>
      <c r="N804" s="59"/>
      <c r="O804" s="14">
        <f t="shared" si="74"/>
        <v>0</v>
      </c>
      <c r="P804" s="275" t="str">
        <f t="shared" si="75"/>
        <v xml:space="preserve"> </v>
      </c>
      <c r="Q804" s="230" t="str">
        <f t="shared" si="76"/>
        <v xml:space="preserve"> </v>
      </c>
      <c r="R804" s="275" t="str">
        <f t="shared" si="77"/>
        <v xml:space="preserve"> </v>
      </c>
      <c r="S804" s="230" t="str">
        <f t="shared" si="78"/>
        <v xml:space="preserve"> </v>
      </c>
    </row>
    <row r="805" spans="1:19" x14ac:dyDescent="0.2">
      <c r="A805" s="10" t="str">
        <f>IF(COUNTRY_INFO!A805=0," ",COUNTRY_INFO!A805)</f>
        <v>Ethiopia</v>
      </c>
      <c r="B805" s="10" t="str">
        <f>IF(COUNTRY_INFO!B805=0," ",COUNTRY_INFO!B805)</f>
        <v>SomaliFaafan</v>
      </c>
      <c r="C805" s="10" t="str">
        <f>IF(COUNTRY_INFO!C805=0," ",COUNTRY_INFO!C805)</f>
        <v>Shabeley</v>
      </c>
      <c r="D805" s="11" t="str">
        <f>IF(OR(COUNTRY_INFO!$T$9:$T$1000="T1 (PZQ+ALB/MBD)",COUNTRY_INFO!$U$9:$U$1000="T1 (PZQ+ALB/MBD)"), "T1 (PZQ+ALB/MBD)", " ")</f>
        <v xml:space="preserve"> </v>
      </c>
      <c r="E805" s="289"/>
      <c r="F805" s="109"/>
      <c r="G805" s="56"/>
      <c r="H805" s="288"/>
      <c r="I805" s="288"/>
      <c r="J805" s="56"/>
      <c r="K805" s="11">
        <f t="shared" si="73"/>
        <v>0</v>
      </c>
      <c r="L805" s="56"/>
      <c r="M805" s="18"/>
      <c r="N805" s="59"/>
      <c r="O805" s="14">
        <f t="shared" si="74"/>
        <v>0</v>
      </c>
      <c r="P805" s="275" t="str">
        <f t="shared" si="75"/>
        <v xml:space="preserve"> </v>
      </c>
      <c r="Q805" s="230" t="str">
        <f t="shared" si="76"/>
        <v xml:space="preserve"> </v>
      </c>
      <c r="R805" s="275" t="str">
        <f t="shared" si="77"/>
        <v xml:space="preserve"> </v>
      </c>
      <c r="S805" s="230" t="str">
        <f t="shared" si="78"/>
        <v xml:space="preserve"> </v>
      </c>
    </row>
    <row r="806" spans="1:19" x14ac:dyDescent="0.2">
      <c r="A806" s="10" t="str">
        <f>IF(COUNTRY_INFO!A806=0," ",COUNTRY_INFO!A806)</f>
        <v>Ethiopia</v>
      </c>
      <c r="B806" s="10" t="str">
        <f>IF(COUNTRY_INFO!B806=0," ",COUNTRY_INFO!B806)</f>
        <v>SomaliFaafan</v>
      </c>
      <c r="C806" s="10" t="str">
        <f>IF(COUNTRY_INFO!C806=0," ",COUNTRY_INFO!C806)</f>
        <v>Togo Wajjale</v>
      </c>
      <c r="D806" s="11" t="str">
        <f>IF(OR(COUNTRY_INFO!$T$9:$T$1000="T1 (PZQ+ALB/MBD)",COUNTRY_INFO!$U$9:$U$1000="T1 (PZQ+ALB/MBD)"), "T1 (PZQ+ALB/MBD)", " ")</f>
        <v xml:space="preserve"> </v>
      </c>
      <c r="E806" s="289"/>
      <c r="F806" s="109"/>
      <c r="G806" s="56"/>
      <c r="H806" s="288"/>
      <c r="I806" s="288"/>
      <c r="J806" s="56"/>
      <c r="K806" s="11">
        <f t="shared" si="73"/>
        <v>0</v>
      </c>
      <c r="L806" s="56"/>
      <c r="M806" s="18"/>
      <c r="N806" s="59"/>
      <c r="O806" s="14">
        <f t="shared" si="74"/>
        <v>0</v>
      </c>
      <c r="P806" s="275" t="str">
        <f t="shared" si="75"/>
        <v xml:space="preserve"> </v>
      </c>
      <c r="Q806" s="230" t="str">
        <f t="shared" si="76"/>
        <v xml:space="preserve"> </v>
      </c>
      <c r="R806" s="275" t="str">
        <f t="shared" si="77"/>
        <v xml:space="preserve"> </v>
      </c>
      <c r="S806" s="230" t="str">
        <f t="shared" si="78"/>
        <v xml:space="preserve"> </v>
      </c>
    </row>
    <row r="807" spans="1:19" x14ac:dyDescent="0.2">
      <c r="A807" s="10" t="str">
        <f>IF(COUNTRY_INFO!A807=0," ",COUNTRY_INFO!A807)</f>
        <v>Ethiopia</v>
      </c>
      <c r="B807" s="10" t="str">
        <f>IF(COUNTRY_INFO!B807=0," ",COUNTRY_INFO!B807)</f>
        <v>SomaliFaafan</v>
      </c>
      <c r="C807" s="10" t="str">
        <f>IF(COUNTRY_INFO!C807=0," ",COUNTRY_INFO!C807)</f>
        <v>Tuliguled</v>
      </c>
      <c r="D807" s="11" t="str">
        <f>IF(OR(COUNTRY_INFO!$T$9:$T$1000="T1 (PZQ+ALB/MBD)",COUNTRY_INFO!$U$9:$U$1000="T1 (PZQ+ALB/MBD)"), "T1 (PZQ+ALB/MBD)", " ")</f>
        <v xml:space="preserve"> </v>
      </c>
      <c r="E807" s="289"/>
      <c r="F807" s="109"/>
      <c r="G807" s="56"/>
      <c r="H807" s="288"/>
      <c r="I807" s="288"/>
      <c r="J807" s="56"/>
      <c r="K807" s="11">
        <f t="shared" si="73"/>
        <v>0</v>
      </c>
      <c r="L807" s="56"/>
      <c r="M807" s="18"/>
      <c r="N807" s="59"/>
      <c r="O807" s="14">
        <f t="shared" si="74"/>
        <v>0</v>
      </c>
      <c r="P807" s="275" t="str">
        <f t="shared" si="75"/>
        <v xml:space="preserve"> </v>
      </c>
      <c r="Q807" s="230" t="str">
        <f t="shared" si="76"/>
        <v xml:space="preserve"> </v>
      </c>
      <c r="R807" s="275" t="str">
        <f t="shared" si="77"/>
        <v xml:space="preserve"> </v>
      </c>
      <c r="S807" s="230" t="str">
        <f t="shared" si="78"/>
        <v xml:space="preserve"> </v>
      </c>
    </row>
    <row r="808" spans="1:19" x14ac:dyDescent="0.2">
      <c r="A808" s="10" t="str">
        <f>IF(COUNTRY_INFO!A808=0," ",COUNTRY_INFO!A808)</f>
        <v>Ethiopia</v>
      </c>
      <c r="B808" s="10" t="str">
        <f>IF(COUNTRY_INFO!B808=0," ",COUNTRY_INFO!B808)</f>
        <v>SomaliJarar</v>
      </c>
      <c r="C808" s="10" t="str">
        <f>IF(COUNTRY_INFO!C808=0," ",COUNTRY_INFO!C808)</f>
        <v>Ararso</v>
      </c>
      <c r="D808" s="11" t="str">
        <f>IF(OR(COUNTRY_INFO!$T$9:$T$1000="T1 (PZQ+ALB/MBD)",COUNTRY_INFO!$U$9:$U$1000="T1 (PZQ+ALB/MBD)"), "T1 (PZQ+ALB/MBD)", " ")</f>
        <v xml:space="preserve"> </v>
      </c>
      <c r="E808" s="289"/>
      <c r="F808" s="109"/>
      <c r="G808" s="56"/>
      <c r="H808" s="288"/>
      <c r="I808" s="288"/>
      <c r="J808" s="56"/>
      <c r="K808" s="11">
        <f t="shared" si="73"/>
        <v>0</v>
      </c>
      <c r="L808" s="56"/>
      <c r="M808" s="18"/>
      <c r="N808" s="59"/>
      <c r="O808" s="14">
        <f t="shared" si="74"/>
        <v>0</v>
      </c>
      <c r="P808" s="275" t="str">
        <f t="shared" si="75"/>
        <v xml:space="preserve"> </v>
      </c>
      <c r="Q808" s="230" t="str">
        <f t="shared" si="76"/>
        <v xml:space="preserve"> </v>
      </c>
      <c r="R808" s="275" t="str">
        <f t="shared" si="77"/>
        <v xml:space="preserve"> </v>
      </c>
      <c r="S808" s="230" t="str">
        <f t="shared" si="78"/>
        <v xml:space="preserve"> </v>
      </c>
    </row>
    <row r="809" spans="1:19" x14ac:dyDescent="0.2">
      <c r="A809" s="10" t="str">
        <f>IF(COUNTRY_INFO!A809=0," ",COUNTRY_INFO!A809)</f>
        <v>Ethiopia</v>
      </c>
      <c r="B809" s="10" t="str">
        <f>IF(COUNTRY_INFO!B809=0," ",COUNTRY_INFO!B809)</f>
        <v>SomaliJarar</v>
      </c>
      <c r="C809" s="10" t="str">
        <f>IF(COUNTRY_INFO!C809=0," ",COUNTRY_INFO!C809)</f>
        <v>Aware</v>
      </c>
      <c r="D809" s="11" t="str">
        <f>IF(OR(COUNTRY_INFO!$T$9:$T$1000="T1 (PZQ+ALB/MBD)",COUNTRY_INFO!$U$9:$U$1000="T1 (PZQ+ALB/MBD)"), "T1 (PZQ+ALB/MBD)", " ")</f>
        <v xml:space="preserve"> </v>
      </c>
      <c r="E809" s="289"/>
      <c r="F809" s="109"/>
      <c r="G809" s="56"/>
      <c r="H809" s="288"/>
      <c r="I809" s="288"/>
      <c r="J809" s="56"/>
      <c r="K809" s="11">
        <f t="shared" si="73"/>
        <v>0</v>
      </c>
      <c r="L809" s="56"/>
      <c r="M809" s="18"/>
      <c r="N809" s="59"/>
      <c r="O809" s="14">
        <f t="shared" si="74"/>
        <v>0</v>
      </c>
      <c r="P809" s="275" t="str">
        <f t="shared" si="75"/>
        <v xml:space="preserve"> </v>
      </c>
      <c r="Q809" s="230" t="str">
        <f t="shared" si="76"/>
        <v xml:space="preserve"> </v>
      </c>
      <c r="R809" s="275" t="str">
        <f t="shared" si="77"/>
        <v xml:space="preserve"> </v>
      </c>
      <c r="S809" s="230" t="str">
        <f t="shared" si="78"/>
        <v xml:space="preserve"> </v>
      </c>
    </row>
    <row r="810" spans="1:19" x14ac:dyDescent="0.2">
      <c r="A810" s="10" t="str">
        <f>IF(COUNTRY_INFO!A810=0," ",COUNTRY_INFO!A810)</f>
        <v>Ethiopia</v>
      </c>
      <c r="B810" s="10" t="str">
        <f>IF(COUNTRY_INFO!B810=0," ",COUNTRY_INFO!B810)</f>
        <v>SomaliJarar</v>
      </c>
      <c r="C810" s="10" t="str">
        <f>IF(COUNTRY_INFO!C810=0," ",COUNTRY_INFO!C810)</f>
        <v>Birqod</v>
      </c>
      <c r="D810" s="11" t="str">
        <f>IF(OR(COUNTRY_INFO!$T$9:$T$1000="T1 (PZQ+ALB/MBD)",COUNTRY_INFO!$U$9:$U$1000="T1 (PZQ+ALB/MBD)"), "T1 (PZQ+ALB/MBD)", " ")</f>
        <v xml:space="preserve"> </v>
      </c>
      <c r="E810" s="289"/>
      <c r="F810" s="109"/>
      <c r="G810" s="56"/>
      <c r="H810" s="288"/>
      <c r="I810" s="288"/>
      <c r="J810" s="56"/>
      <c r="K810" s="11">
        <f t="shared" si="73"/>
        <v>0</v>
      </c>
      <c r="L810" s="56"/>
      <c r="M810" s="18"/>
      <c r="N810" s="59"/>
      <c r="O810" s="14">
        <f t="shared" si="74"/>
        <v>0</v>
      </c>
      <c r="P810" s="275" t="str">
        <f t="shared" si="75"/>
        <v xml:space="preserve"> </v>
      </c>
      <c r="Q810" s="230" t="str">
        <f t="shared" si="76"/>
        <v xml:space="preserve"> </v>
      </c>
      <c r="R810" s="275" t="str">
        <f t="shared" si="77"/>
        <v xml:space="preserve"> </v>
      </c>
      <c r="S810" s="230" t="str">
        <f t="shared" si="78"/>
        <v xml:space="preserve"> </v>
      </c>
    </row>
    <row r="811" spans="1:19" x14ac:dyDescent="0.2">
      <c r="A811" s="10" t="str">
        <f>IF(COUNTRY_INFO!A811=0," ",COUNTRY_INFO!A811)</f>
        <v>Ethiopia</v>
      </c>
      <c r="B811" s="10" t="str">
        <f>IF(COUNTRY_INFO!B811=0," ",COUNTRY_INFO!B811)</f>
        <v>SomaliJarar</v>
      </c>
      <c r="C811" s="10" t="str">
        <f>IF(COUNTRY_INFO!C811=0," ",COUNTRY_INFO!C811)</f>
        <v>Daror</v>
      </c>
      <c r="D811" s="11" t="str">
        <f>IF(OR(COUNTRY_INFO!$T$9:$T$1000="T1 (PZQ+ALB/MBD)",COUNTRY_INFO!$U$9:$U$1000="T1 (PZQ+ALB/MBD)"), "T1 (PZQ+ALB/MBD)", " ")</f>
        <v xml:space="preserve"> </v>
      </c>
      <c r="E811" s="289"/>
      <c r="F811" s="109"/>
      <c r="G811" s="56"/>
      <c r="H811" s="288"/>
      <c r="I811" s="288"/>
      <c r="J811" s="56"/>
      <c r="K811" s="11">
        <f t="shared" si="73"/>
        <v>0</v>
      </c>
      <c r="L811" s="56"/>
      <c r="M811" s="18"/>
      <c r="N811" s="59"/>
      <c r="O811" s="14">
        <f t="shared" si="74"/>
        <v>0</v>
      </c>
      <c r="P811" s="275" t="str">
        <f t="shared" si="75"/>
        <v xml:space="preserve"> </v>
      </c>
      <c r="Q811" s="230" t="str">
        <f t="shared" si="76"/>
        <v xml:space="preserve"> </v>
      </c>
      <c r="R811" s="275" t="str">
        <f t="shared" si="77"/>
        <v xml:space="preserve"> </v>
      </c>
      <c r="S811" s="230" t="str">
        <f t="shared" si="78"/>
        <v xml:space="preserve"> </v>
      </c>
    </row>
    <row r="812" spans="1:19" x14ac:dyDescent="0.2">
      <c r="A812" s="10" t="str">
        <f>IF(COUNTRY_INFO!A812=0," ",COUNTRY_INFO!A812)</f>
        <v>Ethiopia</v>
      </c>
      <c r="B812" s="10" t="str">
        <f>IF(COUNTRY_INFO!B812=0," ",COUNTRY_INFO!B812)</f>
        <v>SomaliJarar</v>
      </c>
      <c r="C812" s="10" t="str">
        <f>IF(COUNTRY_INFO!C812=0," ",COUNTRY_INFO!C812)</f>
        <v>Degahabure</v>
      </c>
      <c r="D812" s="11" t="str">
        <f>IF(OR(COUNTRY_INFO!$T$9:$T$1000="T1 (PZQ+ALB/MBD)",COUNTRY_INFO!$U$9:$U$1000="T1 (PZQ+ALB/MBD)"), "T1 (PZQ+ALB/MBD)", " ")</f>
        <v xml:space="preserve"> </v>
      </c>
      <c r="E812" s="289"/>
      <c r="F812" s="109"/>
      <c r="G812" s="56"/>
      <c r="H812" s="288"/>
      <c r="I812" s="288"/>
      <c r="J812" s="56"/>
      <c r="K812" s="11">
        <f t="shared" si="73"/>
        <v>0</v>
      </c>
      <c r="L812" s="56"/>
      <c r="M812" s="18"/>
      <c r="N812" s="59"/>
      <c r="O812" s="14">
        <f t="shared" si="74"/>
        <v>0</v>
      </c>
      <c r="P812" s="275" t="str">
        <f t="shared" si="75"/>
        <v xml:space="preserve"> </v>
      </c>
      <c r="Q812" s="230" t="str">
        <f t="shared" si="76"/>
        <v xml:space="preserve"> </v>
      </c>
      <c r="R812" s="275" t="str">
        <f t="shared" si="77"/>
        <v xml:space="preserve"> </v>
      </c>
      <c r="S812" s="230" t="str">
        <f t="shared" si="78"/>
        <v xml:space="preserve"> </v>
      </c>
    </row>
    <row r="813" spans="1:19" x14ac:dyDescent="0.2">
      <c r="A813" s="10" t="str">
        <f>IF(COUNTRY_INFO!A813=0," ",COUNTRY_INFO!A813)</f>
        <v>Ethiopia</v>
      </c>
      <c r="B813" s="10" t="str">
        <f>IF(COUNTRY_INFO!B813=0," ",COUNTRY_INFO!B813)</f>
        <v>SomaliJarar</v>
      </c>
      <c r="C813" s="10" t="str">
        <f>IF(COUNTRY_INFO!C813=0," ",COUNTRY_INFO!C813)</f>
        <v>Degahmadow</v>
      </c>
      <c r="D813" s="11" t="str">
        <f>IF(OR(COUNTRY_INFO!$T$9:$T$1000="T1 (PZQ+ALB/MBD)",COUNTRY_INFO!$U$9:$U$1000="T1 (PZQ+ALB/MBD)"), "T1 (PZQ+ALB/MBD)", " ")</f>
        <v xml:space="preserve"> </v>
      </c>
      <c r="E813" s="289"/>
      <c r="F813" s="109"/>
      <c r="G813" s="56"/>
      <c r="H813" s="288"/>
      <c r="I813" s="288"/>
      <c r="J813" s="56"/>
      <c r="K813" s="11">
        <f t="shared" si="73"/>
        <v>0</v>
      </c>
      <c r="L813" s="56"/>
      <c r="M813" s="18"/>
      <c r="N813" s="59"/>
      <c r="O813" s="14">
        <f t="shared" si="74"/>
        <v>0</v>
      </c>
      <c r="P813" s="275" t="str">
        <f t="shared" si="75"/>
        <v xml:space="preserve"> </v>
      </c>
      <c r="Q813" s="230" t="str">
        <f t="shared" si="76"/>
        <v xml:space="preserve"> </v>
      </c>
      <c r="R813" s="275" t="str">
        <f t="shared" si="77"/>
        <v xml:space="preserve"> </v>
      </c>
      <c r="S813" s="230" t="str">
        <f t="shared" si="78"/>
        <v xml:space="preserve"> </v>
      </c>
    </row>
    <row r="814" spans="1:19" x14ac:dyDescent="0.2">
      <c r="A814" s="10" t="str">
        <f>IF(COUNTRY_INFO!A814=0," ",COUNTRY_INFO!A814)</f>
        <v>Ethiopia</v>
      </c>
      <c r="B814" s="10" t="str">
        <f>IF(COUNTRY_INFO!B814=0," ",COUNTRY_INFO!B814)</f>
        <v>SomaliJarar</v>
      </c>
      <c r="C814" s="10" t="str">
        <f>IF(COUNTRY_INFO!C814=0," ",COUNTRY_INFO!C814)</f>
        <v>Dehabur Town</v>
      </c>
      <c r="D814" s="11" t="str">
        <f>IF(OR(COUNTRY_INFO!$T$9:$T$1000="T1 (PZQ+ALB/MBD)",COUNTRY_INFO!$U$9:$U$1000="T1 (PZQ+ALB/MBD)"), "T1 (PZQ+ALB/MBD)", " ")</f>
        <v xml:space="preserve"> </v>
      </c>
      <c r="E814" s="289"/>
      <c r="F814" s="109"/>
      <c r="G814" s="56"/>
      <c r="H814" s="288"/>
      <c r="I814" s="288"/>
      <c r="J814" s="56"/>
      <c r="K814" s="11">
        <f t="shared" si="73"/>
        <v>0</v>
      </c>
      <c r="L814" s="56"/>
      <c r="M814" s="18"/>
      <c r="N814" s="59"/>
      <c r="O814" s="14">
        <f t="shared" si="74"/>
        <v>0</v>
      </c>
      <c r="P814" s="275" t="str">
        <f t="shared" si="75"/>
        <v xml:space="preserve"> </v>
      </c>
      <c r="Q814" s="230" t="str">
        <f t="shared" si="76"/>
        <v xml:space="preserve"> </v>
      </c>
      <c r="R814" s="275" t="str">
        <f t="shared" si="77"/>
        <v xml:space="preserve"> </v>
      </c>
      <c r="S814" s="230" t="str">
        <f t="shared" si="78"/>
        <v xml:space="preserve"> </v>
      </c>
    </row>
    <row r="815" spans="1:19" x14ac:dyDescent="0.2">
      <c r="A815" s="10" t="str">
        <f>IF(COUNTRY_INFO!A815=0," ",COUNTRY_INFO!A815)</f>
        <v>Ethiopia</v>
      </c>
      <c r="B815" s="10" t="str">
        <f>IF(COUNTRY_INFO!B815=0," ",COUNTRY_INFO!B815)</f>
        <v>SomaliJarar</v>
      </c>
      <c r="C815" s="10" t="str">
        <f>IF(COUNTRY_INFO!C815=0," ",COUNTRY_INFO!C815)</f>
        <v>Gashamo</v>
      </c>
      <c r="D815" s="11" t="str">
        <f>IF(OR(COUNTRY_INFO!$T$9:$T$1000="T1 (PZQ+ALB/MBD)",COUNTRY_INFO!$U$9:$U$1000="T1 (PZQ+ALB/MBD)"), "T1 (PZQ+ALB/MBD)", " ")</f>
        <v xml:space="preserve"> </v>
      </c>
      <c r="E815" s="289"/>
      <c r="F815" s="109"/>
      <c r="G815" s="56"/>
      <c r="H815" s="288"/>
      <c r="I815" s="288"/>
      <c r="J815" s="56"/>
      <c r="K815" s="11">
        <f t="shared" si="73"/>
        <v>0</v>
      </c>
      <c r="L815" s="56"/>
      <c r="M815" s="18"/>
      <c r="N815" s="59"/>
      <c r="O815" s="14">
        <f t="shared" si="74"/>
        <v>0</v>
      </c>
      <c r="P815" s="275" t="str">
        <f t="shared" si="75"/>
        <v xml:space="preserve"> </v>
      </c>
      <c r="Q815" s="230" t="str">
        <f t="shared" si="76"/>
        <v xml:space="preserve"> </v>
      </c>
      <c r="R815" s="275" t="str">
        <f t="shared" si="77"/>
        <v xml:space="preserve"> </v>
      </c>
      <c r="S815" s="230" t="str">
        <f t="shared" si="78"/>
        <v xml:space="preserve"> </v>
      </c>
    </row>
    <row r="816" spans="1:19" x14ac:dyDescent="0.2">
      <c r="A816" s="10" t="str">
        <f>IF(COUNTRY_INFO!A816=0," ",COUNTRY_INFO!A816)</f>
        <v>Ethiopia</v>
      </c>
      <c r="B816" s="10" t="str">
        <f>IF(COUNTRY_INFO!B816=0," ",COUNTRY_INFO!B816)</f>
        <v>SomaliJarar</v>
      </c>
      <c r="C816" s="10" t="str">
        <f>IF(COUNTRY_INFO!C816=0," ",COUNTRY_INFO!C816)</f>
        <v>Gunagado</v>
      </c>
      <c r="D816" s="11" t="str">
        <f>IF(OR(COUNTRY_INFO!$T$9:$T$1000="T1 (PZQ+ALB/MBD)",COUNTRY_INFO!$U$9:$U$1000="T1 (PZQ+ALB/MBD)"), "T1 (PZQ+ALB/MBD)", " ")</f>
        <v xml:space="preserve"> </v>
      </c>
      <c r="E816" s="289"/>
      <c r="F816" s="109"/>
      <c r="G816" s="56"/>
      <c r="H816" s="288"/>
      <c r="I816" s="288"/>
      <c r="J816" s="56"/>
      <c r="K816" s="11">
        <f t="shared" si="73"/>
        <v>0</v>
      </c>
      <c r="L816" s="56"/>
      <c r="M816" s="18"/>
      <c r="N816" s="59"/>
      <c r="O816" s="14">
        <f t="shared" si="74"/>
        <v>0</v>
      </c>
      <c r="P816" s="275" t="str">
        <f t="shared" si="75"/>
        <v xml:space="preserve"> </v>
      </c>
      <c r="Q816" s="230" t="str">
        <f t="shared" si="76"/>
        <v xml:space="preserve"> </v>
      </c>
      <c r="R816" s="275" t="str">
        <f t="shared" si="77"/>
        <v xml:space="preserve"> </v>
      </c>
      <c r="S816" s="230" t="str">
        <f t="shared" si="78"/>
        <v xml:space="preserve"> </v>
      </c>
    </row>
    <row r="817" spans="1:19" x14ac:dyDescent="0.2">
      <c r="A817" s="10" t="str">
        <f>IF(COUNTRY_INFO!A817=0," ",COUNTRY_INFO!A817)</f>
        <v>Ethiopia</v>
      </c>
      <c r="B817" s="10" t="str">
        <f>IF(COUNTRY_INFO!B817=0," ",COUNTRY_INFO!B817)</f>
        <v>SomaliJarar</v>
      </c>
      <c r="C817" s="10" t="str">
        <f>IF(COUNTRY_INFO!C817=0," ",COUNTRY_INFO!C817)</f>
        <v>Yocale</v>
      </c>
      <c r="D817" s="11" t="str">
        <f>IF(OR(COUNTRY_INFO!$T$9:$T$1000="T1 (PZQ+ALB/MBD)",COUNTRY_INFO!$U$9:$U$1000="T1 (PZQ+ALB/MBD)"), "T1 (PZQ+ALB/MBD)", " ")</f>
        <v xml:space="preserve"> </v>
      </c>
      <c r="E817" s="289"/>
      <c r="F817" s="109"/>
      <c r="G817" s="56"/>
      <c r="H817" s="288"/>
      <c r="I817" s="288"/>
      <c r="J817" s="56"/>
      <c r="K817" s="11">
        <f t="shared" si="73"/>
        <v>0</v>
      </c>
      <c r="L817" s="56"/>
      <c r="M817" s="18"/>
      <c r="N817" s="59"/>
      <c r="O817" s="14">
        <f t="shared" si="74"/>
        <v>0</v>
      </c>
      <c r="P817" s="275" t="str">
        <f t="shared" si="75"/>
        <v xml:space="preserve"> </v>
      </c>
      <c r="Q817" s="230" t="str">
        <f t="shared" si="76"/>
        <v xml:space="preserve"> </v>
      </c>
      <c r="R817" s="275" t="str">
        <f t="shared" si="77"/>
        <v xml:space="preserve"> </v>
      </c>
      <c r="S817" s="230" t="str">
        <f t="shared" si="78"/>
        <v xml:space="preserve"> </v>
      </c>
    </row>
    <row r="818" spans="1:19" x14ac:dyDescent="0.2">
      <c r="A818" s="10" t="str">
        <f>IF(COUNTRY_INFO!A818=0," ",COUNTRY_INFO!A818)</f>
        <v>Ethiopia</v>
      </c>
      <c r="B818" s="10" t="str">
        <f>IF(COUNTRY_INFO!B818=0," ",COUNTRY_INFO!B818)</f>
        <v>SomaliLiban</v>
      </c>
      <c r="C818" s="10" t="str">
        <f>IF(COUNTRY_INFO!C818=0," ",COUNTRY_INFO!C818)</f>
        <v>Deka suftu</v>
      </c>
      <c r="D818" s="11" t="str">
        <f>IF(OR(COUNTRY_INFO!$T$9:$T$1000="T1 (PZQ+ALB/MBD)",COUNTRY_INFO!$U$9:$U$1000="T1 (PZQ+ALB/MBD)"), "T1 (PZQ+ALB/MBD)", " ")</f>
        <v xml:space="preserve"> </v>
      </c>
      <c r="E818" s="289"/>
      <c r="F818" s="109"/>
      <c r="G818" s="56"/>
      <c r="H818" s="288"/>
      <c r="I818" s="288"/>
      <c r="J818" s="56"/>
      <c r="K818" s="11">
        <f t="shared" si="73"/>
        <v>0</v>
      </c>
      <c r="L818" s="56"/>
      <c r="M818" s="18"/>
      <c r="N818" s="59"/>
      <c r="O818" s="14">
        <f t="shared" si="74"/>
        <v>0</v>
      </c>
      <c r="P818" s="275" t="str">
        <f t="shared" si="75"/>
        <v xml:space="preserve"> </v>
      </c>
      <c r="Q818" s="230" t="str">
        <f t="shared" si="76"/>
        <v xml:space="preserve"> </v>
      </c>
      <c r="R818" s="275" t="str">
        <f t="shared" si="77"/>
        <v xml:space="preserve"> </v>
      </c>
      <c r="S818" s="230" t="str">
        <f t="shared" si="78"/>
        <v xml:space="preserve"> </v>
      </c>
    </row>
    <row r="819" spans="1:19" x14ac:dyDescent="0.2">
      <c r="A819" s="10" t="str">
        <f>IF(COUNTRY_INFO!A819=0," ",COUNTRY_INFO!A819)</f>
        <v>Ethiopia</v>
      </c>
      <c r="B819" s="10" t="str">
        <f>IF(COUNTRY_INFO!B819=0," ",COUNTRY_INFO!B819)</f>
        <v>SomaliLiban</v>
      </c>
      <c r="C819" s="10" t="str">
        <f>IF(COUNTRY_INFO!C819=0," ",COUNTRY_INFO!C819)</f>
        <v>Doloado</v>
      </c>
      <c r="D819" s="11" t="str">
        <f>IF(OR(COUNTRY_INFO!$T$9:$T$1000="T1 (PZQ+ALB/MBD)",COUNTRY_INFO!$U$9:$U$1000="T1 (PZQ+ALB/MBD)"), "T1 (PZQ+ALB/MBD)", " ")</f>
        <v xml:space="preserve"> </v>
      </c>
      <c r="E819" s="289"/>
      <c r="F819" s="109"/>
      <c r="G819" s="56"/>
      <c r="H819" s="288"/>
      <c r="I819" s="288"/>
      <c r="J819" s="56"/>
      <c r="K819" s="11">
        <f t="shared" si="73"/>
        <v>0</v>
      </c>
      <c r="L819" s="56"/>
      <c r="M819" s="18"/>
      <c r="N819" s="59"/>
      <c r="O819" s="14">
        <f t="shared" si="74"/>
        <v>0</v>
      </c>
      <c r="P819" s="275" t="str">
        <f t="shared" si="75"/>
        <v xml:space="preserve"> </v>
      </c>
      <c r="Q819" s="230" t="str">
        <f t="shared" si="76"/>
        <v xml:space="preserve"> </v>
      </c>
      <c r="R819" s="275" t="str">
        <f t="shared" si="77"/>
        <v xml:space="preserve"> </v>
      </c>
      <c r="S819" s="230" t="str">
        <f t="shared" si="78"/>
        <v xml:space="preserve"> </v>
      </c>
    </row>
    <row r="820" spans="1:19" x14ac:dyDescent="0.2">
      <c r="A820" s="10" t="str">
        <f>IF(COUNTRY_INFO!A820=0," ",COUNTRY_INFO!A820)</f>
        <v>Ethiopia</v>
      </c>
      <c r="B820" s="10" t="str">
        <f>IF(COUNTRY_INFO!B820=0," ",COUNTRY_INFO!B820)</f>
        <v>SomaliLiban</v>
      </c>
      <c r="C820" s="10" t="str">
        <f>IF(COUNTRY_INFO!C820=0," ",COUNTRY_INFO!C820)</f>
        <v>Filtu</v>
      </c>
      <c r="D820" s="11" t="str">
        <f>IF(OR(COUNTRY_INFO!$T$9:$T$1000="T1 (PZQ+ALB/MBD)",COUNTRY_INFO!$U$9:$U$1000="T1 (PZQ+ALB/MBD)"), "T1 (PZQ+ALB/MBD)", " ")</f>
        <v xml:space="preserve"> </v>
      </c>
      <c r="E820" s="289"/>
      <c r="F820" s="109"/>
      <c r="G820" s="56"/>
      <c r="H820" s="288"/>
      <c r="I820" s="288"/>
      <c r="J820" s="56"/>
      <c r="K820" s="11">
        <f t="shared" si="73"/>
        <v>0</v>
      </c>
      <c r="L820" s="56"/>
      <c r="M820" s="18"/>
      <c r="N820" s="59"/>
      <c r="O820" s="14">
        <f t="shared" si="74"/>
        <v>0</v>
      </c>
      <c r="P820" s="275" t="str">
        <f t="shared" si="75"/>
        <v xml:space="preserve"> </v>
      </c>
      <c r="Q820" s="230" t="str">
        <f t="shared" si="76"/>
        <v xml:space="preserve"> </v>
      </c>
      <c r="R820" s="275" t="str">
        <f t="shared" si="77"/>
        <v xml:space="preserve"> </v>
      </c>
      <c r="S820" s="230" t="str">
        <f t="shared" si="78"/>
        <v xml:space="preserve"> </v>
      </c>
    </row>
    <row r="821" spans="1:19" x14ac:dyDescent="0.2">
      <c r="A821" s="10" t="str">
        <f>IF(COUNTRY_INFO!A821=0," ",COUNTRY_INFO!A821)</f>
        <v>Ethiopia</v>
      </c>
      <c r="B821" s="10" t="str">
        <f>IF(COUNTRY_INFO!B821=0," ",COUNTRY_INFO!B821)</f>
        <v>SomaliLiban</v>
      </c>
      <c r="C821" s="10" t="str">
        <f>IF(COUNTRY_INFO!C821=0," ",COUNTRY_INFO!C821)</f>
        <v>Hudet</v>
      </c>
      <c r="D821" s="11" t="str">
        <f>IF(OR(COUNTRY_INFO!$T$9:$T$1000="T1 (PZQ+ALB/MBD)",COUNTRY_INFO!$U$9:$U$1000="T1 (PZQ+ALB/MBD)"), "T1 (PZQ+ALB/MBD)", " ")</f>
        <v xml:space="preserve"> </v>
      </c>
      <c r="E821" s="289"/>
      <c r="F821" s="109"/>
      <c r="G821" s="56"/>
      <c r="H821" s="288"/>
      <c r="I821" s="288"/>
      <c r="J821" s="56"/>
      <c r="K821" s="11">
        <f t="shared" si="73"/>
        <v>0</v>
      </c>
      <c r="L821" s="56"/>
      <c r="M821" s="18"/>
      <c r="N821" s="59"/>
      <c r="O821" s="14">
        <f t="shared" si="74"/>
        <v>0</v>
      </c>
      <c r="P821" s="275" t="str">
        <f t="shared" si="75"/>
        <v xml:space="preserve"> </v>
      </c>
      <c r="Q821" s="230" t="str">
        <f t="shared" si="76"/>
        <v xml:space="preserve"> </v>
      </c>
      <c r="R821" s="275" t="str">
        <f t="shared" si="77"/>
        <v xml:space="preserve"> </v>
      </c>
      <c r="S821" s="230" t="str">
        <f t="shared" si="78"/>
        <v xml:space="preserve"> </v>
      </c>
    </row>
    <row r="822" spans="1:19" x14ac:dyDescent="0.2">
      <c r="A822" s="10" t="str">
        <f>IF(COUNTRY_INFO!A822=0," ",COUNTRY_INFO!A822)</f>
        <v>Ethiopia</v>
      </c>
      <c r="B822" s="10" t="str">
        <f>IF(COUNTRY_INFO!B822=0," ",COUNTRY_INFO!B822)</f>
        <v>SomaliLiban</v>
      </c>
      <c r="C822" s="10" t="str">
        <f>IF(COUNTRY_INFO!C822=0," ",COUNTRY_INFO!C822)</f>
        <v>Moyale</v>
      </c>
      <c r="D822" s="11" t="str">
        <f>IF(OR(COUNTRY_INFO!$T$9:$T$1000="T1 (PZQ+ALB/MBD)",COUNTRY_INFO!$U$9:$U$1000="T1 (PZQ+ALB/MBD)"), "T1 (PZQ+ALB/MBD)", " ")</f>
        <v xml:space="preserve"> </v>
      </c>
      <c r="E822" s="289"/>
      <c r="F822" s="109"/>
      <c r="G822" s="56"/>
      <c r="H822" s="288"/>
      <c r="I822" s="288"/>
      <c r="J822" s="56"/>
      <c r="K822" s="11">
        <f t="shared" si="73"/>
        <v>0</v>
      </c>
      <c r="L822" s="56"/>
      <c r="M822" s="18"/>
      <c r="N822" s="59"/>
      <c r="O822" s="14">
        <f t="shared" si="74"/>
        <v>0</v>
      </c>
      <c r="P822" s="275" t="str">
        <f t="shared" si="75"/>
        <v xml:space="preserve"> </v>
      </c>
      <c r="Q822" s="230" t="str">
        <f t="shared" si="76"/>
        <v xml:space="preserve"> </v>
      </c>
      <c r="R822" s="275" t="str">
        <f t="shared" si="77"/>
        <v xml:space="preserve"> </v>
      </c>
      <c r="S822" s="230" t="str">
        <f t="shared" si="78"/>
        <v xml:space="preserve"> </v>
      </c>
    </row>
    <row r="823" spans="1:19" x14ac:dyDescent="0.2">
      <c r="A823" s="10" t="str">
        <f>IF(COUNTRY_INFO!A823=0," ",COUNTRY_INFO!A823)</f>
        <v>Ethiopia</v>
      </c>
      <c r="B823" s="10" t="str">
        <f>IF(COUNTRY_INFO!B823=0," ",COUNTRY_INFO!B823)</f>
        <v>SomaliLiban</v>
      </c>
      <c r="C823" s="10" t="str">
        <f>IF(COUNTRY_INFO!C823=0," ",COUNTRY_INFO!C823)</f>
        <v>Mubarek</v>
      </c>
      <c r="D823" s="11" t="str">
        <f>IF(OR(COUNTRY_INFO!$T$9:$T$1000="T1 (PZQ+ALB/MBD)",COUNTRY_INFO!$U$9:$U$1000="T1 (PZQ+ALB/MBD)"), "T1 (PZQ+ALB/MBD)", " ")</f>
        <v xml:space="preserve"> </v>
      </c>
      <c r="E823" s="289"/>
      <c r="F823" s="109"/>
      <c r="G823" s="56"/>
      <c r="H823" s="288"/>
      <c r="I823" s="288"/>
      <c r="J823" s="56"/>
      <c r="K823" s="11">
        <f t="shared" si="73"/>
        <v>0</v>
      </c>
      <c r="L823" s="56"/>
      <c r="M823" s="18"/>
      <c r="N823" s="59"/>
      <c r="O823" s="14">
        <f t="shared" si="74"/>
        <v>0</v>
      </c>
      <c r="P823" s="275" t="str">
        <f t="shared" si="75"/>
        <v xml:space="preserve"> </v>
      </c>
      <c r="Q823" s="230" t="str">
        <f t="shared" si="76"/>
        <v xml:space="preserve"> </v>
      </c>
      <c r="R823" s="275" t="str">
        <f t="shared" si="77"/>
        <v xml:space="preserve"> </v>
      </c>
      <c r="S823" s="230" t="str">
        <f t="shared" si="78"/>
        <v xml:space="preserve"> </v>
      </c>
    </row>
    <row r="824" spans="1:19" x14ac:dyDescent="0.2">
      <c r="A824" s="10" t="str">
        <f>IF(COUNTRY_INFO!A824=0," ",COUNTRY_INFO!A824)</f>
        <v>Ethiopia</v>
      </c>
      <c r="B824" s="10" t="str">
        <f>IF(COUNTRY_INFO!B824=0," ",COUNTRY_INFO!B824)</f>
        <v>SomaliLiban</v>
      </c>
      <c r="C824" s="10" t="str">
        <f>IF(COUNTRY_INFO!C824=0," ",COUNTRY_INFO!C824)</f>
        <v>Qadaadumo</v>
      </c>
      <c r="D824" s="11" t="str">
        <f>IF(OR(COUNTRY_INFO!$T$9:$T$1000="T1 (PZQ+ALB/MBD)",COUNTRY_INFO!$U$9:$U$1000="T1 (PZQ+ALB/MBD)"), "T1 (PZQ+ALB/MBD)", " ")</f>
        <v xml:space="preserve"> </v>
      </c>
      <c r="E824" s="289"/>
      <c r="F824" s="109"/>
      <c r="G824" s="56"/>
      <c r="H824" s="288"/>
      <c r="I824" s="288"/>
      <c r="J824" s="56"/>
      <c r="K824" s="11">
        <f t="shared" si="73"/>
        <v>0</v>
      </c>
      <c r="L824" s="56"/>
      <c r="M824" s="18"/>
      <c r="N824" s="59"/>
      <c r="O824" s="14">
        <f t="shared" si="74"/>
        <v>0</v>
      </c>
      <c r="P824" s="275" t="str">
        <f t="shared" si="75"/>
        <v xml:space="preserve"> </v>
      </c>
      <c r="Q824" s="230" t="str">
        <f t="shared" si="76"/>
        <v xml:space="preserve"> </v>
      </c>
      <c r="R824" s="275" t="str">
        <f t="shared" si="77"/>
        <v xml:space="preserve"> </v>
      </c>
      <c r="S824" s="230" t="str">
        <f t="shared" si="78"/>
        <v xml:space="preserve"> </v>
      </c>
    </row>
    <row r="825" spans="1:19" x14ac:dyDescent="0.2">
      <c r="A825" s="10" t="str">
        <f>IF(COUNTRY_INFO!A825=0," ",COUNTRY_INFO!A825)</f>
        <v>Ethiopia</v>
      </c>
      <c r="B825" s="10" t="str">
        <f>IF(COUNTRY_INFO!B825=0," ",COUNTRY_INFO!B825)</f>
        <v>SomaliNogob</v>
      </c>
      <c r="C825" s="10" t="str">
        <f>IF(COUNTRY_INFO!C825=0," ",COUNTRY_INFO!C825)</f>
        <v xml:space="preserve">Cayuun </v>
      </c>
      <c r="D825" s="11" t="str">
        <f>IF(OR(COUNTRY_INFO!$T$9:$T$1000="T1 (PZQ+ALB/MBD)",COUNTRY_INFO!$U$9:$U$1000="T1 (PZQ+ALB/MBD)"), "T1 (PZQ+ALB/MBD)", " ")</f>
        <v xml:space="preserve"> </v>
      </c>
      <c r="E825" s="289"/>
      <c r="F825" s="109"/>
      <c r="G825" s="56"/>
      <c r="H825" s="288"/>
      <c r="I825" s="288"/>
      <c r="J825" s="56"/>
      <c r="K825" s="11">
        <f t="shared" si="73"/>
        <v>0</v>
      </c>
      <c r="L825" s="56"/>
      <c r="M825" s="18"/>
      <c r="N825" s="59"/>
      <c r="O825" s="14">
        <f t="shared" si="74"/>
        <v>0</v>
      </c>
      <c r="P825" s="275" t="str">
        <f t="shared" si="75"/>
        <v xml:space="preserve"> </v>
      </c>
      <c r="Q825" s="230" t="str">
        <f t="shared" si="76"/>
        <v xml:space="preserve"> </v>
      </c>
      <c r="R825" s="275" t="str">
        <f t="shared" si="77"/>
        <v xml:space="preserve"> </v>
      </c>
      <c r="S825" s="230" t="str">
        <f t="shared" si="78"/>
        <v xml:space="preserve"> </v>
      </c>
    </row>
    <row r="826" spans="1:19" x14ac:dyDescent="0.2">
      <c r="A826" s="10" t="str">
        <f>IF(COUNTRY_INFO!A826=0," ",COUNTRY_INFO!A826)</f>
        <v>Ethiopia</v>
      </c>
      <c r="B826" s="10" t="str">
        <f>IF(COUNTRY_INFO!B826=0," ",COUNTRY_INFO!B826)</f>
        <v>SomaliNogob</v>
      </c>
      <c r="C826" s="10" t="str">
        <f>IF(COUNTRY_INFO!C826=0," ",COUNTRY_INFO!C826)</f>
        <v>Duhun</v>
      </c>
      <c r="D826" s="11" t="str">
        <f>IF(OR(COUNTRY_INFO!$T$9:$T$1000="T1 (PZQ+ALB/MBD)",COUNTRY_INFO!$U$9:$U$1000="T1 (PZQ+ALB/MBD)"), "T1 (PZQ+ALB/MBD)", " ")</f>
        <v xml:space="preserve"> </v>
      </c>
      <c r="E826" s="289"/>
      <c r="F826" s="109"/>
      <c r="G826" s="56"/>
      <c r="H826" s="288"/>
      <c r="I826" s="288"/>
      <c r="J826" s="56"/>
      <c r="K826" s="11">
        <f t="shared" si="73"/>
        <v>0</v>
      </c>
      <c r="L826" s="56"/>
      <c r="M826" s="18"/>
      <c r="N826" s="59"/>
      <c r="O826" s="14">
        <f t="shared" si="74"/>
        <v>0</v>
      </c>
      <c r="P826" s="275" t="str">
        <f t="shared" si="75"/>
        <v xml:space="preserve"> </v>
      </c>
      <c r="Q826" s="230" t="str">
        <f t="shared" si="76"/>
        <v xml:space="preserve"> </v>
      </c>
      <c r="R826" s="275" t="str">
        <f t="shared" si="77"/>
        <v xml:space="preserve"> </v>
      </c>
      <c r="S826" s="230" t="str">
        <f t="shared" si="78"/>
        <v xml:space="preserve"> </v>
      </c>
    </row>
    <row r="827" spans="1:19" x14ac:dyDescent="0.2">
      <c r="A827" s="10" t="str">
        <f>IF(COUNTRY_INFO!A827=0," ",COUNTRY_INFO!A827)</f>
        <v>Ethiopia</v>
      </c>
      <c r="B827" s="10" t="str">
        <f>IF(COUNTRY_INFO!B827=0," ",COUNTRY_INFO!B827)</f>
        <v>SomaliNogob</v>
      </c>
      <c r="C827" s="10" t="str">
        <f>IF(COUNTRY_INFO!C827=0," ",COUNTRY_INFO!C827)</f>
        <v>Garbo</v>
      </c>
      <c r="D827" s="11" t="str">
        <f>IF(OR(COUNTRY_INFO!$T$9:$T$1000="T1 (PZQ+ALB/MBD)",COUNTRY_INFO!$U$9:$U$1000="T1 (PZQ+ALB/MBD)"), "T1 (PZQ+ALB/MBD)", " ")</f>
        <v xml:space="preserve"> </v>
      </c>
      <c r="E827" s="289"/>
      <c r="F827" s="109"/>
      <c r="G827" s="56"/>
      <c r="H827" s="288"/>
      <c r="I827" s="288"/>
      <c r="J827" s="56"/>
      <c r="K827" s="11">
        <f t="shared" si="73"/>
        <v>0</v>
      </c>
      <c r="L827" s="56"/>
      <c r="M827" s="18"/>
      <c r="N827" s="59"/>
      <c r="O827" s="14">
        <f t="shared" si="74"/>
        <v>0</v>
      </c>
      <c r="P827" s="275" t="str">
        <f t="shared" si="75"/>
        <v xml:space="preserve"> </v>
      </c>
      <c r="Q827" s="230" t="str">
        <f t="shared" si="76"/>
        <v xml:space="preserve"> </v>
      </c>
      <c r="R827" s="275" t="str">
        <f t="shared" si="77"/>
        <v xml:space="preserve"> </v>
      </c>
      <c r="S827" s="230" t="str">
        <f t="shared" si="78"/>
        <v xml:space="preserve"> </v>
      </c>
    </row>
    <row r="828" spans="1:19" x14ac:dyDescent="0.2">
      <c r="A828" s="10" t="str">
        <f>IF(COUNTRY_INFO!A828=0," ",COUNTRY_INFO!A828)</f>
        <v>Ethiopia</v>
      </c>
      <c r="B828" s="10" t="str">
        <f>IF(COUNTRY_INFO!B828=0," ",COUNTRY_INFO!B828)</f>
        <v>SomaliNogob</v>
      </c>
      <c r="C828" s="10" t="str">
        <f>IF(COUNTRY_INFO!C828=0," ",COUNTRY_INFO!C828)</f>
        <v>Hamaro</v>
      </c>
      <c r="D828" s="11" t="str">
        <f>IF(OR(COUNTRY_INFO!$T$9:$T$1000="T1 (PZQ+ALB/MBD)",COUNTRY_INFO!$U$9:$U$1000="T1 (PZQ+ALB/MBD)"), "T1 (PZQ+ALB/MBD)", " ")</f>
        <v xml:space="preserve"> </v>
      </c>
      <c r="E828" s="289"/>
      <c r="F828" s="109"/>
      <c r="G828" s="56"/>
      <c r="H828" s="288"/>
      <c r="I828" s="288"/>
      <c r="J828" s="56"/>
      <c r="K828" s="11">
        <f t="shared" si="73"/>
        <v>0</v>
      </c>
      <c r="L828" s="56"/>
      <c r="M828" s="18"/>
      <c r="N828" s="59"/>
      <c r="O828" s="14">
        <f t="shared" si="74"/>
        <v>0</v>
      </c>
      <c r="P828" s="275" t="str">
        <f t="shared" si="75"/>
        <v xml:space="preserve"> </v>
      </c>
      <c r="Q828" s="230" t="str">
        <f t="shared" si="76"/>
        <v xml:space="preserve"> </v>
      </c>
      <c r="R828" s="275" t="str">
        <f t="shared" si="77"/>
        <v xml:space="preserve"> </v>
      </c>
      <c r="S828" s="230" t="str">
        <f t="shared" si="78"/>
        <v xml:space="preserve"> </v>
      </c>
    </row>
    <row r="829" spans="1:19" x14ac:dyDescent="0.2">
      <c r="A829" s="10" t="str">
        <f>IF(COUNTRY_INFO!A829=0," ",COUNTRY_INFO!A829)</f>
        <v>Ethiopia</v>
      </c>
      <c r="B829" s="10" t="str">
        <f>IF(COUNTRY_INFO!B829=0," ",COUNTRY_INFO!B829)</f>
        <v>SomaliNogob</v>
      </c>
      <c r="C829" s="10" t="str">
        <f>IF(COUNTRY_INFO!C829=0," ",COUNTRY_INFO!C829)</f>
        <v xml:space="preserve">Hor shagah </v>
      </c>
      <c r="D829" s="11" t="str">
        <f>IF(OR(COUNTRY_INFO!$T$9:$T$1000="T1 (PZQ+ALB/MBD)",COUNTRY_INFO!$U$9:$U$1000="T1 (PZQ+ALB/MBD)"), "T1 (PZQ+ALB/MBD)", " ")</f>
        <v xml:space="preserve"> </v>
      </c>
      <c r="E829" s="289"/>
      <c r="F829" s="109"/>
      <c r="G829" s="56"/>
      <c r="H829" s="288"/>
      <c r="I829" s="288"/>
      <c r="J829" s="56"/>
      <c r="K829" s="11">
        <f t="shared" si="73"/>
        <v>0</v>
      </c>
      <c r="L829" s="56"/>
      <c r="M829" s="18"/>
      <c r="N829" s="59"/>
      <c r="O829" s="14">
        <f t="shared" si="74"/>
        <v>0</v>
      </c>
      <c r="P829" s="275" t="str">
        <f t="shared" si="75"/>
        <v xml:space="preserve"> </v>
      </c>
      <c r="Q829" s="230" t="str">
        <f t="shared" si="76"/>
        <v xml:space="preserve"> </v>
      </c>
      <c r="R829" s="275" t="str">
        <f t="shared" si="77"/>
        <v xml:space="preserve"> </v>
      </c>
      <c r="S829" s="230" t="str">
        <f t="shared" si="78"/>
        <v xml:space="preserve"> </v>
      </c>
    </row>
    <row r="830" spans="1:19" x14ac:dyDescent="0.2">
      <c r="A830" s="10" t="str">
        <f>IF(COUNTRY_INFO!A830=0," ",COUNTRY_INFO!A830)</f>
        <v>Ethiopia</v>
      </c>
      <c r="B830" s="10" t="str">
        <f>IF(COUNTRY_INFO!B830=0," ",COUNTRY_INFO!B830)</f>
        <v>SomaliNogob</v>
      </c>
      <c r="C830" s="10" t="str">
        <f>IF(COUNTRY_INFO!C830=0," ",COUNTRY_INFO!C830)</f>
        <v>Lagahida</v>
      </c>
      <c r="D830" s="11" t="str">
        <f>IF(OR(COUNTRY_INFO!$T$9:$T$1000="T1 (PZQ+ALB/MBD)",COUNTRY_INFO!$U$9:$U$1000="T1 (PZQ+ALB/MBD)"), "T1 (PZQ+ALB/MBD)", " ")</f>
        <v xml:space="preserve"> </v>
      </c>
      <c r="E830" s="289"/>
      <c r="F830" s="109"/>
      <c r="G830" s="56"/>
      <c r="H830" s="288"/>
      <c r="I830" s="288"/>
      <c r="J830" s="56"/>
      <c r="K830" s="11">
        <f t="shared" si="73"/>
        <v>0</v>
      </c>
      <c r="L830" s="56"/>
      <c r="M830" s="18"/>
      <c r="N830" s="59"/>
      <c r="O830" s="14">
        <f t="shared" si="74"/>
        <v>0</v>
      </c>
      <c r="P830" s="275" t="str">
        <f t="shared" si="75"/>
        <v xml:space="preserve"> </v>
      </c>
      <c r="Q830" s="230" t="str">
        <f t="shared" si="76"/>
        <v xml:space="preserve"> </v>
      </c>
      <c r="R830" s="275" t="str">
        <f t="shared" si="77"/>
        <v xml:space="preserve"> </v>
      </c>
      <c r="S830" s="230" t="str">
        <f t="shared" si="78"/>
        <v xml:space="preserve"> </v>
      </c>
    </row>
    <row r="831" spans="1:19" x14ac:dyDescent="0.2">
      <c r="A831" s="10" t="str">
        <f>IF(COUNTRY_INFO!A831=0," ",COUNTRY_INFO!A831)</f>
        <v>Ethiopia</v>
      </c>
      <c r="B831" s="10" t="str">
        <f>IF(COUNTRY_INFO!B831=0," ",COUNTRY_INFO!B831)</f>
        <v>SomaliNogob</v>
      </c>
      <c r="C831" s="10" t="str">
        <f>IF(COUNTRY_INFO!C831=0," ",COUNTRY_INFO!C831)</f>
        <v>Sagag</v>
      </c>
      <c r="D831" s="11" t="str">
        <f>IF(OR(COUNTRY_INFO!$T$9:$T$1000="T1 (PZQ+ALB/MBD)",COUNTRY_INFO!$U$9:$U$1000="T1 (PZQ+ALB/MBD)"), "T1 (PZQ+ALB/MBD)", " ")</f>
        <v xml:space="preserve"> </v>
      </c>
      <c r="E831" s="289"/>
      <c r="F831" s="109"/>
      <c r="G831" s="56"/>
      <c r="H831" s="288"/>
      <c r="I831" s="288"/>
      <c r="J831" s="56"/>
      <c r="K831" s="11">
        <f t="shared" si="73"/>
        <v>0</v>
      </c>
      <c r="L831" s="56"/>
      <c r="M831" s="18"/>
      <c r="N831" s="59"/>
      <c r="O831" s="14">
        <f t="shared" si="74"/>
        <v>0</v>
      </c>
      <c r="P831" s="275" t="str">
        <f t="shared" si="75"/>
        <v xml:space="preserve"> </v>
      </c>
      <c r="Q831" s="230" t="str">
        <f t="shared" si="76"/>
        <v xml:space="preserve"> </v>
      </c>
      <c r="R831" s="275" t="str">
        <f t="shared" si="77"/>
        <v xml:space="preserve"> </v>
      </c>
      <c r="S831" s="230" t="str">
        <f t="shared" si="78"/>
        <v xml:space="preserve"> </v>
      </c>
    </row>
    <row r="832" spans="1:19" x14ac:dyDescent="0.2">
      <c r="A832" s="10" t="str">
        <f>IF(COUNTRY_INFO!A832=0," ",COUNTRY_INFO!A832)</f>
        <v>Ethiopia</v>
      </c>
      <c r="B832" s="10" t="str">
        <f>IF(COUNTRY_INFO!B832=0," ",COUNTRY_INFO!B832)</f>
        <v>SomaliNogob</v>
      </c>
      <c r="C832" s="10" t="str">
        <f>IF(COUNTRY_INFO!C832=0," ",COUNTRY_INFO!C832)</f>
        <v>Salahad</v>
      </c>
      <c r="D832" s="11" t="str">
        <f>IF(OR(COUNTRY_INFO!$T$9:$T$1000="T1 (PZQ+ALB/MBD)",COUNTRY_INFO!$U$9:$U$1000="T1 (PZQ+ALB/MBD)"), "T1 (PZQ+ALB/MBD)", " ")</f>
        <v xml:space="preserve"> </v>
      </c>
      <c r="E832" s="289"/>
      <c r="F832" s="109"/>
      <c r="G832" s="56"/>
      <c r="H832" s="288"/>
      <c r="I832" s="288"/>
      <c r="J832" s="56"/>
      <c r="K832" s="11">
        <f t="shared" si="73"/>
        <v>0</v>
      </c>
      <c r="L832" s="56"/>
      <c r="M832" s="18"/>
      <c r="N832" s="59"/>
      <c r="O832" s="14">
        <f t="shared" si="74"/>
        <v>0</v>
      </c>
      <c r="P832" s="275" t="str">
        <f t="shared" si="75"/>
        <v xml:space="preserve"> </v>
      </c>
      <c r="Q832" s="230" t="str">
        <f t="shared" si="76"/>
        <v xml:space="preserve"> </v>
      </c>
      <c r="R832" s="275" t="str">
        <f t="shared" si="77"/>
        <v xml:space="preserve"> </v>
      </c>
      <c r="S832" s="230" t="str">
        <f t="shared" si="78"/>
        <v xml:space="preserve"> </v>
      </c>
    </row>
    <row r="833" spans="1:19" x14ac:dyDescent="0.2">
      <c r="A833" s="10" t="str">
        <f>IF(COUNTRY_INFO!A833=0," ",COUNTRY_INFO!A833)</f>
        <v>Ethiopia</v>
      </c>
      <c r="B833" s="10" t="str">
        <f>IF(COUNTRY_INFO!B833=0," ",COUNTRY_INFO!B833)</f>
        <v>SomaliNogob</v>
      </c>
      <c r="C833" s="10" t="str">
        <f>IF(COUNTRY_INFO!C833=0," ",COUNTRY_INFO!C833)</f>
        <v>Xararay</v>
      </c>
      <c r="D833" s="11" t="str">
        <f>IF(OR(COUNTRY_INFO!$T$9:$T$1000="T1 (PZQ+ALB/MBD)",COUNTRY_INFO!$U$9:$U$1000="T1 (PZQ+ALB/MBD)"), "T1 (PZQ+ALB/MBD)", " ")</f>
        <v xml:space="preserve"> </v>
      </c>
      <c r="E833" s="289"/>
      <c r="F833" s="109"/>
      <c r="G833" s="56"/>
      <c r="H833" s="288"/>
      <c r="I833" s="288"/>
      <c r="J833" s="56"/>
      <c r="K833" s="11">
        <f t="shared" si="73"/>
        <v>0</v>
      </c>
      <c r="L833" s="56"/>
      <c r="M833" s="18"/>
      <c r="N833" s="59"/>
      <c r="O833" s="14">
        <f t="shared" si="74"/>
        <v>0</v>
      </c>
      <c r="P833" s="275" t="str">
        <f t="shared" si="75"/>
        <v xml:space="preserve"> </v>
      </c>
      <c r="Q833" s="230" t="str">
        <f t="shared" si="76"/>
        <v xml:space="preserve"> </v>
      </c>
      <c r="R833" s="275" t="str">
        <f t="shared" si="77"/>
        <v xml:space="preserve"> </v>
      </c>
      <c r="S833" s="230" t="str">
        <f t="shared" si="78"/>
        <v xml:space="preserve"> </v>
      </c>
    </row>
    <row r="834" spans="1:19" x14ac:dyDescent="0.2">
      <c r="A834" s="10" t="str">
        <f>IF(COUNTRY_INFO!A834=0," ",COUNTRY_INFO!A834)</f>
        <v>Ethiopia</v>
      </c>
      <c r="B834" s="10" t="str">
        <f>IF(COUNTRY_INFO!B834=0," ",COUNTRY_INFO!B834)</f>
        <v>SomaliQorahey</v>
      </c>
      <c r="C834" s="10" t="str">
        <f>IF(COUNTRY_INFO!C834=0," ",COUNTRY_INFO!C834)</f>
        <v xml:space="preserve">Boodaly </v>
      </c>
      <c r="D834" s="11" t="str">
        <f>IF(OR(COUNTRY_INFO!$T$9:$T$1000="T1 (PZQ+ALB/MBD)",COUNTRY_INFO!$U$9:$U$1000="T1 (PZQ+ALB/MBD)"), "T1 (PZQ+ALB/MBD)", " ")</f>
        <v xml:space="preserve"> </v>
      </c>
      <c r="E834" s="289"/>
      <c r="F834" s="109"/>
      <c r="G834" s="56"/>
      <c r="H834" s="288"/>
      <c r="I834" s="288"/>
      <c r="J834" s="56"/>
      <c r="K834" s="11">
        <f t="shared" si="73"/>
        <v>0</v>
      </c>
      <c r="L834" s="56"/>
      <c r="M834" s="18"/>
      <c r="N834" s="59"/>
      <c r="O834" s="14">
        <f t="shared" si="74"/>
        <v>0</v>
      </c>
      <c r="P834" s="275" t="str">
        <f t="shared" si="75"/>
        <v xml:space="preserve"> </v>
      </c>
      <c r="Q834" s="230" t="str">
        <f t="shared" si="76"/>
        <v xml:space="preserve"> </v>
      </c>
      <c r="R834" s="275" t="str">
        <f t="shared" si="77"/>
        <v xml:space="preserve"> </v>
      </c>
      <c r="S834" s="230" t="str">
        <f t="shared" si="78"/>
        <v xml:space="preserve"> </v>
      </c>
    </row>
    <row r="835" spans="1:19" x14ac:dyDescent="0.2">
      <c r="A835" s="10" t="str">
        <f>IF(COUNTRY_INFO!A835=0," ",COUNTRY_INFO!A835)</f>
        <v>Ethiopia</v>
      </c>
      <c r="B835" s="10" t="str">
        <f>IF(COUNTRY_INFO!B835=0," ",COUNTRY_INFO!B835)</f>
        <v>SomaliQorahey</v>
      </c>
      <c r="C835" s="10" t="str">
        <f>IF(COUNTRY_INFO!C835=0," ",COUNTRY_INFO!C835)</f>
        <v xml:space="preserve">Ceel ogaden </v>
      </c>
      <c r="D835" s="11" t="str">
        <f>IF(OR(COUNTRY_INFO!$T$9:$T$1000="T1 (PZQ+ALB/MBD)",COUNTRY_INFO!$U$9:$U$1000="T1 (PZQ+ALB/MBD)"), "T1 (PZQ+ALB/MBD)", " ")</f>
        <v xml:space="preserve"> </v>
      </c>
      <c r="E835" s="289"/>
      <c r="F835" s="109"/>
      <c r="G835" s="56"/>
      <c r="H835" s="288"/>
      <c r="I835" s="288"/>
      <c r="J835" s="56"/>
      <c r="K835" s="11">
        <f t="shared" si="73"/>
        <v>0</v>
      </c>
      <c r="L835" s="56"/>
      <c r="M835" s="18"/>
      <c r="N835" s="59"/>
      <c r="O835" s="14">
        <f t="shared" si="74"/>
        <v>0</v>
      </c>
      <c r="P835" s="275" t="str">
        <f t="shared" si="75"/>
        <v xml:space="preserve"> </v>
      </c>
      <c r="Q835" s="230" t="str">
        <f t="shared" si="76"/>
        <v xml:space="preserve"> </v>
      </c>
      <c r="R835" s="275" t="str">
        <f t="shared" si="77"/>
        <v xml:space="preserve"> </v>
      </c>
      <c r="S835" s="230" t="str">
        <f t="shared" si="78"/>
        <v xml:space="preserve"> </v>
      </c>
    </row>
    <row r="836" spans="1:19" x14ac:dyDescent="0.2">
      <c r="A836" s="10" t="str">
        <f>IF(COUNTRY_INFO!A836=0," ",COUNTRY_INFO!A836)</f>
        <v>Ethiopia</v>
      </c>
      <c r="B836" s="10" t="str">
        <f>IF(COUNTRY_INFO!B836=0," ",COUNTRY_INFO!B836)</f>
        <v>SomaliQorahey</v>
      </c>
      <c r="C836" s="10" t="str">
        <f>IF(COUNTRY_INFO!C836=0," ",COUNTRY_INFO!C836)</f>
        <v>Dobowayn</v>
      </c>
      <c r="D836" s="11" t="str">
        <f>IF(OR(COUNTRY_INFO!$T$9:$T$1000="T1 (PZQ+ALB/MBD)",COUNTRY_INFO!$U$9:$U$1000="T1 (PZQ+ALB/MBD)"), "T1 (PZQ+ALB/MBD)", " ")</f>
        <v xml:space="preserve"> </v>
      </c>
      <c r="E836" s="289"/>
      <c r="F836" s="109"/>
      <c r="G836" s="56"/>
      <c r="H836" s="288"/>
      <c r="I836" s="288"/>
      <c r="J836" s="56"/>
      <c r="K836" s="11">
        <f t="shared" si="73"/>
        <v>0</v>
      </c>
      <c r="L836" s="56"/>
      <c r="M836" s="18"/>
      <c r="N836" s="59"/>
      <c r="O836" s="14">
        <f t="shared" si="74"/>
        <v>0</v>
      </c>
      <c r="P836" s="275" t="str">
        <f t="shared" si="75"/>
        <v xml:space="preserve"> </v>
      </c>
      <c r="Q836" s="230" t="str">
        <f t="shared" si="76"/>
        <v xml:space="preserve"> </v>
      </c>
      <c r="R836" s="275" t="str">
        <f t="shared" si="77"/>
        <v xml:space="preserve"> </v>
      </c>
      <c r="S836" s="230" t="str">
        <f t="shared" si="78"/>
        <v xml:space="preserve"> </v>
      </c>
    </row>
    <row r="837" spans="1:19" x14ac:dyDescent="0.2">
      <c r="A837" s="10" t="str">
        <f>IF(COUNTRY_INFO!A837=0," ",COUNTRY_INFO!A837)</f>
        <v>Ethiopia</v>
      </c>
      <c r="B837" s="10" t="str">
        <f>IF(COUNTRY_INFO!B837=0," ",COUNTRY_INFO!B837)</f>
        <v>SomaliQorahey</v>
      </c>
      <c r="C837" s="10" t="str">
        <f>IF(COUNTRY_INFO!C837=0," ",COUNTRY_INFO!C837)</f>
        <v xml:space="preserve">Gogle/Kudunbur </v>
      </c>
      <c r="D837" s="11" t="str">
        <f>IF(OR(COUNTRY_INFO!$T$9:$T$1000="T1 (PZQ+ALB/MBD)",COUNTRY_INFO!$U$9:$U$1000="T1 (PZQ+ALB/MBD)"), "T1 (PZQ+ALB/MBD)", " ")</f>
        <v xml:space="preserve"> </v>
      </c>
      <c r="E837" s="289"/>
      <c r="F837" s="109"/>
      <c r="G837" s="56"/>
      <c r="H837" s="288"/>
      <c r="I837" s="288"/>
      <c r="J837" s="56"/>
      <c r="K837" s="11">
        <f t="shared" si="73"/>
        <v>0</v>
      </c>
      <c r="L837" s="56"/>
      <c r="M837" s="18"/>
      <c r="N837" s="59"/>
      <c r="O837" s="14">
        <f t="shared" si="74"/>
        <v>0</v>
      </c>
      <c r="P837" s="275" t="str">
        <f t="shared" si="75"/>
        <v xml:space="preserve"> </v>
      </c>
      <c r="Q837" s="230" t="str">
        <f t="shared" si="76"/>
        <v xml:space="preserve"> </v>
      </c>
      <c r="R837" s="275" t="str">
        <f t="shared" si="77"/>
        <v xml:space="preserve"> </v>
      </c>
      <c r="S837" s="230" t="str">
        <f t="shared" si="78"/>
        <v xml:space="preserve"> </v>
      </c>
    </row>
    <row r="838" spans="1:19" x14ac:dyDescent="0.2">
      <c r="A838" s="10" t="str">
        <f>IF(COUNTRY_INFO!A838=0," ",COUNTRY_INFO!A838)</f>
        <v>Ethiopia</v>
      </c>
      <c r="B838" s="10" t="str">
        <f>IF(COUNTRY_INFO!B838=0," ",COUNTRY_INFO!B838)</f>
        <v>SomaliQorahey</v>
      </c>
      <c r="C838" s="10" t="str">
        <f>IF(COUNTRY_INFO!C838=0," ",COUNTRY_INFO!C838)</f>
        <v xml:space="preserve">Hig loley </v>
      </c>
      <c r="D838" s="11" t="str">
        <f>IF(OR(COUNTRY_INFO!$T$9:$T$1000="T1 (PZQ+ALB/MBD)",COUNTRY_INFO!$U$9:$U$1000="T1 (PZQ+ALB/MBD)"), "T1 (PZQ+ALB/MBD)", " ")</f>
        <v xml:space="preserve"> </v>
      </c>
      <c r="E838" s="289"/>
      <c r="F838" s="109"/>
      <c r="G838" s="56"/>
      <c r="H838" s="288"/>
      <c r="I838" s="288"/>
      <c r="J838" s="56"/>
      <c r="K838" s="11">
        <f t="shared" si="73"/>
        <v>0</v>
      </c>
      <c r="L838" s="56"/>
      <c r="M838" s="18"/>
      <c r="N838" s="59"/>
      <c r="O838" s="14">
        <f t="shared" si="74"/>
        <v>0</v>
      </c>
      <c r="P838" s="275" t="str">
        <f t="shared" si="75"/>
        <v xml:space="preserve"> </v>
      </c>
      <c r="Q838" s="230" t="str">
        <f t="shared" si="76"/>
        <v xml:space="preserve"> </v>
      </c>
      <c r="R838" s="275" t="str">
        <f t="shared" si="77"/>
        <v xml:space="preserve"> </v>
      </c>
      <c r="S838" s="230" t="str">
        <f t="shared" si="78"/>
        <v xml:space="preserve"> </v>
      </c>
    </row>
    <row r="839" spans="1:19" x14ac:dyDescent="0.2">
      <c r="A839" s="10" t="str">
        <f>IF(COUNTRY_INFO!A839=0," ",COUNTRY_INFO!A839)</f>
        <v>Ethiopia</v>
      </c>
      <c r="B839" s="10" t="str">
        <f>IF(COUNTRY_INFO!B839=0," ",COUNTRY_INFO!B839)</f>
        <v>SomaliQorahey</v>
      </c>
      <c r="C839" s="10" t="str">
        <f>IF(COUNTRY_INFO!C839=0," ",COUNTRY_INFO!C839)</f>
        <v>Kebridahar</v>
      </c>
      <c r="D839" s="11" t="str">
        <f>IF(OR(COUNTRY_INFO!$T$9:$T$1000="T1 (PZQ+ALB/MBD)",COUNTRY_INFO!$U$9:$U$1000="T1 (PZQ+ALB/MBD)"), "T1 (PZQ+ALB/MBD)", " ")</f>
        <v xml:space="preserve"> </v>
      </c>
      <c r="E839" s="289"/>
      <c r="F839" s="109"/>
      <c r="G839" s="56"/>
      <c r="H839" s="288"/>
      <c r="I839" s="288"/>
      <c r="J839" s="56"/>
      <c r="K839" s="11">
        <f t="shared" si="73"/>
        <v>0</v>
      </c>
      <c r="L839" s="56"/>
      <c r="M839" s="18"/>
      <c r="N839" s="59"/>
      <c r="O839" s="14">
        <f t="shared" si="74"/>
        <v>0</v>
      </c>
      <c r="P839" s="275" t="str">
        <f t="shared" si="75"/>
        <v xml:space="preserve"> </v>
      </c>
      <c r="Q839" s="230" t="str">
        <f t="shared" si="76"/>
        <v xml:space="preserve"> </v>
      </c>
      <c r="R839" s="275" t="str">
        <f t="shared" si="77"/>
        <v xml:space="preserve"> </v>
      </c>
      <c r="S839" s="230" t="str">
        <f t="shared" si="78"/>
        <v xml:space="preserve"> </v>
      </c>
    </row>
    <row r="840" spans="1:19" x14ac:dyDescent="0.2">
      <c r="A840" s="10" t="str">
        <f>IF(COUNTRY_INFO!A840=0," ",COUNTRY_INFO!A840)</f>
        <v>Ethiopia</v>
      </c>
      <c r="B840" s="10" t="str">
        <f>IF(COUNTRY_INFO!B840=0," ",COUNTRY_INFO!B840)</f>
        <v>SomaliQorahey</v>
      </c>
      <c r="C840" s="10" t="str">
        <f>IF(COUNTRY_INFO!C840=0," ",COUNTRY_INFO!C840)</f>
        <v>Kebridehar Town</v>
      </c>
      <c r="D840" s="11" t="str">
        <f>IF(OR(COUNTRY_INFO!$T$9:$T$1000="T1 (PZQ+ALB/MBD)",COUNTRY_INFO!$U$9:$U$1000="T1 (PZQ+ALB/MBD)"), "T1 (PZQ+ALB/MBD)", " ")</f>
        <v xml:space="preserve"> </v>
      </c>
      <c r="E840" s="289"/>
      <c r="F840" s="109"/>
      <c r="G840" s="56"/>
      <c r="H840" s="288"/>
      <c r="I840" s="288"/>
      <c r="J840" s="56"/>
      <c r="K840" s="11">
        <f t="shared" si="73"/>
        <v>0</v>
      </c>
      <c r="L840" s="56"/>
      <c r="M840" s="18"/>
      <c r="N840" s="59"/>
      <c r="O840" s="14">
        <f t="shared" si="74"/>
        <v>0</v>
      </c>
      <c r="P840" s="275" t="str">
        <f t="shared" si="75"/>
        <v xml:space="preserve"> </v>
      </c>
      <c r="Q840" s="230" t="str">
        <f t="shared" si="76"/>
        <v xml:space="preserve"> </v>
      </c>
      <c r="R840" s="275" t="str">
        <f t="shared" si="77"/>
        <v xml:space="preserve"> </v>
      </c>
      <c r="S840" s="230" t="str">
        <f t="shared" si="78"/>
        <v xml:space="preserve"> </v>
      </c>
    </row>
    <row r="841" spans="1:19" x14ac:dyDescent="0.2">
      <c r="A841" s="10" t="str">
        <f>IF(COUNTRY_INFO!A841=0," ",COUNTRY_INFO!A841)</f>
        <v>Ethiopia</v>
      </c>
      <c r="B841" s="10" t="str">
        <f>IF(COUNTRY_INFO!B841=0," ",COUNTRY_INFO!B841)</f>
        <v>SomaliQorahey</v>
      </c>
      <c r="C841" s="10" t="str">
        <f>IF(COUNTRY_INFO!C841=0," ",COUNTRY_INFO!C841)</f>
        <v xml:space="preserve">lasdhankeere </v>
      </c>
      <c r="D841" s="11" t="str">
        <f>IF(OR(COUNTRY_INFO!$T$9:$T$1000="T1 (PZQ+ALB/MBD)",COUNTRY_INFO!$U$9:$U$1000="T1 (PZQ+ALB/MBD)"), "T1 (PZQ+ALB/MBD)", " ")</f>
        <v xml:space="preserve"> </v>
      </c>
      <c r="E841" s="289"/>
      <c r="F841" s="109"/>
      <c r="G841" s="56"/>
      <c r="H841" s="288"/>
      <c r="I841" s="288"/>
      <c r="J841" s="56"/>
      <c r="K841" s="11">
        <f t="shared" si="73"/>
        <v>0</v>
      </c>
      <c r="L841" s="56"/>
      <c r="M841" s="18"/>
      <c r="N841" s="59"/>
      <c r="O841" s="14">
        <f t="shared" si="74"/>
        <v>0</v>
      </c>
      <c r="P841" s="275" t="str">
        <f t="shared" si="75"/>
        <v xml:space="preserve"> </v>
      </c>
      <c r="Q841" s="230" t="str">
        <f t="shared" si="76"/>
        <v xml:space="preserve"> </v>
      </c>
      <c r="R841" s="275" t="str">
        <f t="shared" si="77"/>
        <v xml:space="preserve"> </v>
      </c>
      <c r="S841" s="230" t="str">
        <f t="shared" si="78"/>
        <v xml:space="preserve"> </v>
      </c>
    </row>
    <row r="842" spans="1:19" x14ac:dyDescent="0.2">
      <c r="A842" s="10" t="str">
        <f>IF(COUNTRY_INFO!A842=0," ",COUNTRY_INFO!A842)</f>
        <v>Ethiopia</v>
      </c>
      <c r="B842" s="10" t="str">
        <f>IF(COUNTRY_INFO!B842=0," ",COUNTRY_INFO!B842)</f>
        <v>SomaliQorahey</v>
      </c>
      <c r="C842" s="10" t="str">
        <f>IF(COUNTRY_INFO!C842=0," ",COUNTRY_INFO!C842)</f>
        <v>Marsin</v>
      </c>
      <c r="D842" s="11" t="str">
        <f>IF(OR(COUNTRY_INFO!$T$9:$T$1000="T1 (PZQ+ALB/MBD)",COUNTRY_INFO!$U$9:$U$1000="T1 (PZQ+ALB/MBD)"), "T1 (PZQ+ALB/MBD)", " ")</f>
        <v xml:space="preserve"> </v>
      </c>
      <c r="E842" s="289"/>
      <c r="F842" s="109"/>
      <c r="G842" s="56"/>
      <c r="H842" s="288"/>
      <c r="I842" s="288"/>
      <c r="J842" s="56"/>
      <c r="K842" s="11">
        <f t="shared" ref="K842:K905" si="79">MAX(H842:I842)+G842+J842</f>
        <v>0</v>
      </c>
      <c r="L842" s="56"/>
      <c r="M842" s="18"/>
      <c r="N842" s="59"/>
      <c r="O842" s="14">
        <f t="shared" ref="O842:O905" si="80">SUM(L842:N842)</f>
        <v>0</v>
      </c>
      <c r="P842" s="275" t="str">
        <f t="shared" ref="P842:P905" si="81">IF(G842&lt;&gt;0, IF(L842/G842*100=0, "-", L842/G842*100), " ")</f>
        <v xml:space="preserve"> </v>
      </c>
      <c r="Q842" s="230" t="str">
        <f t="shared" ref="Q842:Q905" si="82">IF(OR(I842&lt;&gt;0,H842&lt;&gt;0), IF(M842/MAX(H842,I842)*100=0, "-", M842/MAX(H842,I842)*100), " ")</f>
        <v xml:space="preserve"> </v>
      </c>
      <c r="R842" s="275" t="str">
        <f t="shared" ref="R842:R905" si="83">IF(J842&lt;&gt;0, IF(N842/J842*100=0, "-", N842/J842*100), " ")</f>
        <v xml:space="preserve"> </v>
      </c>
      <c r="S842" s="230" t="str">
        <f t="shared" ref="S842:S905" si="84">IF(K842&lt;&gt;0, IF(O842/K842*100=0, "-", O842/K842*100), " ")</f>
        <v xml:space="preserve"> </v>
      </c>
    </row>
    <row r="843" spans="1:19" x14ac:dyDescent="0.2">
      <c r="A843" s="10" t="str">
        <f>IF(COUNTRY_INFO!A843=0," ",COUNTRY_INFO!A843)</f>
        <v>Ethiopia</v>
      </c>
      <c r="B843" s="10" t="str">
        <f>IF(COUNTRY_INFO!B843=0," ",COUNTRY_INFO!B843)</f>
        <v>SomaliQorahey</v>
      </c>
      <c r="C843" s="10" t="str">
        <f>IF(COUNTRY_INFO!C843=0," ",COUNTRY_INFO!C843)</f>
        <v>Shaygosh</v>
      </c>
      <c r="D843" s="11" t="str">
        <f>IF(OR(COUNTRY_INFO!$T$9:$T$1000="T1 (PZQ+ALB/MBD)",COUNTRY_INFO!$U$9:$U$1000="T1 (PZQ+ALB/MBD)"), "T1 (PZQ+ALB/MBD)", " ")</f>
        <v xml:space="preserve"> </v>
      </c>
      <c r="E843" s="289"/>
      <c r="F843" s="109"/>
      <c r="G843" s="56"/>
      <c r="H843" s="288"/>
      <c r="I843" s="288"/>
      <c r="J843" s="56"/>
      <c r="K843" s="11">
        <f t="shared" si="79"/>
        <v>0</v>
      </c>
      <c r="L843" s="56"/>
      <c r="M843" s="18"/>
      <c r="N843" s="59"/>
      <c r="O843" s="14">
        <f t="shared" si="80"/>
        <v>0</v>
      </c>
      <c r="P843" s="275" t="str">
        <f t="shared" si="81"/>
        <v xml:space="preserve"> </v>
      </c>
      <c r="Q843" s="230" t="str">
        <f t="shared" si="82"/>
        <v xml:space="preserve"> </v>
      </c>
      <c r="R843" s="275" t="str">
        <f t="shared" si="83"/>
        <v xml:space="preserve"> </v>
      </c>
      <c r="S843" s="230" t="str">
        <f t="shared" si="84"/>
        <v xml:space="preserve"> </v>
      </c>
    </row>
    <row r="844" spans="1:19" x14ac:dyDescent="0.2">
      <c r="A844" s="10" t="str">
        <f>IF(COUNTRY_INFO!A844=0," ",COUNTRY_INFO!A844)</f>
        <v>Ethiopia</v>
      </c>
      <c r="B844" s="10" t="str">
        <f>IF(COUNTRY_INFO!B844=0," ",COUNTRY_INFO!B844)</f>
        <v>SomaliQorahey</v>
      </c>
      <c r="C844" s="10" t="str">
        <f>IF(COUNTRY_INFO!C844=0," ",COUNTRY_INFO!C844)</f>
        <v>Shilabo</v>
      </c>
      <c r="D844" s="11" t="str">
        <f>IF(OR(COUNTRY_INFO!$T$9:$T$1000="T1 (PZQ+ALB/MBD)",COUNTRY_INFO!$U$9:$U$1000="T1 (PZQ+ALB/MBD)"), "T1 (PZQ+ALB/MBD)", " ")</f>
        <v xml:space="preserve"> </v>
      </c>
      <c r="E844" s="289"/>
      <c r="F844" s="109"/>
      <c r="G844" s="56"/>
      <c r="H844" s="288"/>
      <c r="I844" s="288"/>
      <c r="J844" s="56"/>
      <c r="K844" s="11">
        <f t="shared" si="79"/>
        <v>0</v>
      </c>
      <c r="L844" s="56"/>
      <c r="M844" s="18"/>
      <c r="N844" s="59"/>
      <c r="O844" s="14">
        <f t="shared" si="80"/>
        <v>0</v>
      </c>
      <c r="P844" s="275" t="str">
        <f t="shared" si="81"/>
        <v xml:space="preserve"> </v>
      </c>
      <c r="Q844" s="230" t="str">
        <f t="shared" si="82"/>
        <v xml:space="preserve"> </v>
      </c>
      <c r="R844" s="275" t="str">
        <f t="shared" si="83"/>
        <v xml:space="preserve"> </v>
      </c>
      <c r="S844" s="230" t="str">
        <f t="shared" si="84"/>
        <v xml:space="preserve"> </v>
      </c>
    </row>
    <row r="845" spans="1:19" x14ac:dyDescent="0.2">
      <c r="A845" s="10" t="str">
        <f>IF(COUNTRY_INFO!A845=0," ",COUNTRY_INFO!A845)</f>
        <v>Ethiopia</v>
      </c>
      <c r="B845" s="10" t="str">
        <f>IF(COUNTRY_INFO!B845=0," ",COUNTRY_INFO!B845)</f>
        <v>SomaliShabele</v>
      </c>
      <c r="C845" s="10" t="str">
        <f>IF(COUNTRY_INFO!C845=0," ",COUNTRY_INFO!C845)</f>
        <v>Adadle</v>
      </c>
      <c r="D845" s="11" t="str">
        <f>IF(OR(COUNTRY_INFO!$T$9:$T$1000="T1 (PZQ+ALB/MBD)",COUNTRY_INFO!$U$9:$U$1000="T1 (PZQ+ALB/MBD)"), "T1 (PZQ+ALB/MBD)", " ")</f>
        <v>T1 (PZQ+ALB/MBD)</v>
      </c>
      <c r="E845" s="289" t="s">
        <v>1192</v>
      </c>
      <c r="F845" s="300">
        <f>'T2'!E845</f>
        <v>0</v>
      </c>
      <c r="G845" s="56"/>
      <c r="H845" s="288">
        <v>24971</v>
      </c>
      <c r="I845" s="288">
        <v>24971</v>
      </c>
      <c r="J845" s="56"/>
      <c r="K845" s="11">
        <f t="shared" si="79"/>
        <v>24971</v>
      </c>
      <c r="L845" s="56"/>
      <c r="M845" s="18">
        <v>23634</v>
      </c>
      <c r="N845" s="59"/>
      <c r="O845" s="14">
        <f t="shared" si="80"/>
        <v>23634</v>
      </c>
      <c r="P845" s="275" t="str">
        <f t="shared" si="81"/>
        <v xml:space="preserve"> </v>
      </c>
      <c r="Q845" s="293">
        <f t="shared" si="82"/>
        <v>94.64578911537383</v>
      </c>
      <c r="R845" s="275" t="str">
        <f t="shared" si="83"/>
        <v xml:space="preserve"> </v>
      </c>
      <c r="S845" s="293">
        <f t="shared" si="84"/>
        <v>94.64578911537383</v>
      </c>
    </row>
    <row r="846" spans="1:19" x14ac:dyDescent="0.2">
      <c r="A846" s="10" t="str">
        <f>IF(COUNTRY_INFO!A846=0," ",COUNTRY_INFO!A846)</f>
        <v>Ethiopia</v>
      </c>
      <c r="B846" s="10" t="str">
        <f>IF(COUNTRY_INFO!B846=0," ",COUNTRY_INFO!B846)</f>
        <v>SomaliShabele</v>
      </c>
      <c r="C846" s="10" t="str">
        <f>IF(COUNTRY_INFO!C846=0," ",COUNTRY_INFO!C846)</f>
        <v>Beraano</v>
      </c>
      <c r="D846" s="11" t="str">
        <f>IF(OR(COUNTRY_INFO!$T$9:$T$1000="T1 (PZQ+ALB/MBD)",COUNTRY_INFO!$U$9:$U$1000="T1 (PZQ+ALB/MBD)"), "T1 (PZQ+ALB/MBD)", " ")</f>
        <v xml:space="preserve"> </v>
      </c>
      <c r="E846" s="289"/>
      <c r="F846" s="109"/>
      <c r="G846" s="56"/>
      <c r="H846" s="288"/>
      <c r="I846" s="288"/>
      <c r="J846" s="56"/>
      <c r="K846" s="11">
        <f t="shared" si="79"/>
        <v>0</v>
      </c>
      <c r="L846" s="56"/>
      <c r="M846" s="18"/>
      <c r="N846" s="59"/>
      <c r="O846" s="14">
        <f t="shared" si="80"/>
        <v>0</v>
      </c>
      <c r="P846" s="275" t="str">
        <f t="shared" si="81"/>
        <v xml:space="preserve"> </v>
      </c>
      <c r="Q846" s="230" t="str">
        <f t="shared" si="82"/>
        <v xml:space="preserve"> </v>
      </c>
      <c r="R846" s="275" t="str">
        <f t="shared" si="83"/>
        <v xml:space="preserve"> </v>
      </c>
      <c r="S846" s="230" t="str">
        <f t="shared" si="84"/>
        <v xml:space="preserve"> </v>
      </c>
    </row>
    <row r="847" spans="1:19" x14ac:dyDescent="0.2">
      <c r="A847" s="10" t="str">
        <f>IF(COUNTRY_INFO!A847=0," ",COUNTRY_INFO!A847)</f>
        <v>Ethiopia</v>
      </c>
      <c r="B847" s="10" t="str">
        <f>IF(COUNTRY_INFO!B847=0," ",COUNTRY_INFO!B847)</f>
        <v>SomaliShabele</v>
      </c>
      <c r="C847" s="10" t="str">
        <f>IF(COUNTRY_INFO!C847=0," ",COUNTRY_INFO!C847)</f>
        <v>Ceelwyane</v>
      </c>
      <c r="D847" s="11" t="str">
        <f>IF(OR(COUNTRY_INFO!$T$9:$T$1000="T1 (PZQ+ALB/MBD)",COUNTRY_INFO!$U$9:$U$1000="T1 (PZQ+ALB/MBD)"), "T1 (PZQ+ALB/MBD)", " ")</f>
        <v xml:space="preserve"> </v>
      </c>
      <c r="E847" s="289"/>
      <c r="F847" s="109"/>
      <c r="G847" s="56"/>
      <c r="H847" s="288"/>
      <c r="I847" s="288"/>
      <c r="J847" s="56"/>
      <c r="K847" s="11">
        <f t="shared" si="79"/>
        <v>0</v>
      </c>
      <c r="L847" s="56"/>
      <c r="M847" s="18"/>
      <c r="N847" s="59"/>
      <c r="O847" s="14">
        <f t="shared" si="80"/>
        <v>0</v>
      </c>
      <c r="P847" s="275" t="str">
        <f t="shared" si="81"/>
        <v xml:space="preserve"> </v>
      </c>
      <c r="Q847" s="230" t="str">
        <f t="shared" si="82"/>
        <v xml:space="preserve"> </v>
      </c>
      <c r="R847" s="275" t="str">
        <f t="shared" si="83"/>
        <v xml:space="preserve"> </v>
      </c>
      <c r="S847" s="230" t="str">
        <f t="shared" si="84"/>
        <v xml:space="preserve"> </v>
      </c>
    </row>
    <row r="848" spans="1:19" x14ac:dyDescent="0.2">
      <c r="A848" s="10" t="str">
        <f>IF(COUNTRY_INFO!A848=0," ",COUNTRY_INFO!A848)</f>
        <v>Ethiopia</v>
      </c>
      <c r="B848" s="10" t="str">
        <f>IF(COUNTRY_INFO!B848=0," ",COUNTRY_INFO!B848)</f>
        <v>SomaliShabele</v>
      </c>
      <c r="C848" s="10" t="str">
        <f>IF(COUNTRY_INFO!C848=0," ",COUNTRY_INFO!C848)</f>
        <v>Dhanan</v>
      </c>
      <c r="D848" s="11" t="str">
        <f>IF(OR(COUNTRY_INFO!$T$9:$T$1000="T1 (PZQ+ALB/MBD)",COUNTRY_INFO!$U$9:$U$1000="T1 (PZQ+ALB/MBD)"), "T1 (PZQ+ALB/MBD)", " ")</f>
        <v xml:space="preserve"> </v>
      </c>
      <c r="E848" s="289"/>
      <c r="F848" s="109"/>
      <c r="G848" s="56"/>
      <c r="H848" s="288"/>
      <c r="I848" s="288"/>
      <c r="J848" s="56"/>
      <c r="K848" s="11">
        <f t="shared" si="79"/>
        <v>0</v>
      </c>
      <c r="L848" s="56"/>
      <c r="M848" s="18"/>
      <c r="N848" s="59"/>
      <c r="O848" s="14">
        <f t="shared" si="80"/>
        <v>0</v>
      </c>
      <c r="P848" s="275" t="str">
        <f t="shared" si="81"/>
        <v xml:space="preserve"> </v>
      </c>
      <c r="Q848" s="230" t="str">
        <f t="shared" si="82"/>
        <v xml:space="preserve"> </v>
      </c>
      <c r="R848" s="275" t="str">
        <f t="shared" si="83"/>
        <v xml:space="preserve"> </v>
      </c>
      <c r="S848" s="230" t="str">
        <f t="shared" si="84"/>
        <v xml:space="preserve"> </v>
      </c>
    </row>
    <row r="849" spans="1:19" x14ac:dyDescent="0.2">
      <c r="A849" s="10" t="str">
        <f>IF(COUNTRY_INFO!A849=0," ",COUNTRY_INFO!A849)</f>
        <v>Ethiopia</v>
      </c>
      <c r="B849" s="10" t="str">
        <f>IF(COUNTRY_INFO!B849=0," ",COUNTRY_INFO!B849)</f>
        <v>SomaliShabele</v>
      </c>
      <c r="C849" s="10" t="str">
        <f>IF(COUNTRY_INFO!C849=0," ",COUNTRY_INFO!C849)</f>
        <v>East Emi</v>
      </c>
      <c r="D849" s="11" t="str">
        <f>IF(OR(COUNTRY_INFO!$T$9:$T$1000="T1 (PZQ+ALB/MBD)",COUNTRY_INFO!$U$9:$U$1000="T1 (PZQ+ALB/MBD)"), "T1 (PZQ+ALB/MBD)", " ")</f>
        <v xml:space="preserve"> </v>
      </c>
      <c r="E849" s="289"/>
      <c r="F849" s="109"/>
      <c r="G849" s="56"/>
      <c r="H849" s="288"/>
      <c r="I849" s="288"/>
      <c r="J849" s="56"/>
      <c r="K849" s="11">
        <f t="shared" si="79"/>
        <v>0</v>
      </c>
      <c r="L849" s="56"/>
      <c r="M849" s="18"/>
      <c r="N849" s="59"/>
      <c r="O849" s="14">
        <f t="shared" si="80"/>
        <v>0</v>
      </c>
      <c r="P849" s="275" t="str">
        <f t="shared" si="81"/>
        <v xml:space="preserve"> </v>
      </c>
      <c r="Q849" s="230" t="str">
        <f t="shared" si="82"/>
        <v xml:space="preserve"> </v>
      </c>
      <c r="R849" s="275" t="str">
        <f t="shared" si="83"/>
        <v xml:space="preserve"> </v>
      </c>
      <c r="S849" s="230" t="str">
        <f t="shared" si="84"/>
        <v xml:space="preserve"> </v>
      </c>
    </row>
    <row r="850" spans="1:19" x14ac:dyDescent="0.2">
      <c r="A850" s="10" t="str">
        <f>IF(COUNTRY_INFO!A850=0," ",COUNTRY_INFO!A850)</f>
        <v>Ethiopia</v>
      </c>
      <c r="B850" s="10" t="str">
        <f>IF(COUNTRY_INFO!B850=0," ",COUNTRY_INFO!B850)</f>
        <v>SomaliShabele</v>
      </c>
      <c r="C850" s="10" t="str">
        <f>IF(COUNTRY_INFO!C850=0," ",COUNTRY_INFO!C850)</f>
        <v>Ferfer</v>
      </c>
      <c r="D850" s="11" t="str">
        <f>IF(OR(COUNTRY_INFO!$T$9:$T$1000="T1 (PZQ+ALB/MBD)",COUNTRY_INFO!$U$9:$U$1000="T1 (PZQ+ALB/MBD)"), "T1 (PZQ+ALB/MBD)", " ")</f>
        <v xml:space="preserve"> </v>
      </c>
      <c r="E850" s="289"/>
      <c r="F850" s="109"/>
      <c r="G850" s="56"/>
      <c r="H850" s="288"/>
      <c r="I850" s="288"/>
      <c r="J850" s="56"/>
      <c r="K850" s="11">
        <f t="shared" si="79"/>
        <v>0</v>
      </c>
      <c r="L850" s="56"/>
      <c r="M850" s="18"/>
      <c r="N850" s="59"/>
      <c r="O850" s="14">
        <f t="shared" si="80"/>
        <v>0</v>
      </c>
      <c r="P850" s="275" t="str">
        <f t="shared" si="81"/>
        <v xml:space="preserve"> </v>
      </c>
      <c r="Q850" s="230" t="str">
        <f t="shared" si="82"/>
        <v xml:space="preserve"> </v>
      </c>
      <c r="R850" s="275" t="str">
        <f t="shared" si="83"/>
        <v xml:space="preserve"> </v>
      </c>
      <c r="S850" s="230" t="str">
        <f t="shared" si="84"/>
        <v xml:space="preserve"> </v>
      </c>
    </row>
    <row r="851" spans="1:19" x14ac:dyDescent="0.2">
      <c r="A851" s="10" t="str">
        <f>IF(COUNTRY_INFO!A851=0," ",COUNTRY_INFO!A851)</f>
        <v>Ethiopia</v>
      </c>
      <c r="B851" s="10" t="str">
        <f>IF(COUNTRY_INFO!B851=0," ",COUNTRY_INFO!B851)</f>
        <v>SomaliShabele</v>
      </c>
      <c r="C851" s="10" t="str">
        <f>IF(COUNTRY_INFO!C851=0," ",COUNTRY_INFO!C851)</f>
        <v>Gode</v>
      </c>
      <c r="D851" s="11" t="str">
        <f>IF(OR(COUNTRY_INFO!$T$9:$T$1000="T1 (PZQ+ALB/MBD)",COUNTRY_INFO!$U$9:$U$1000="T1 (PZQ+ALB/MBD)"), "T1 (PZQ+ALB/MBD)", " ")</f>
        <v xml:space="preserve"> </v>
      </c>
      <c r="E851" s="289"/>
      <c r="F851" s="109"/>
      <c r="G851" s="56"/>
      <c r="H851" s="288"/>
      <c r="I851" s="288"/>
      <c r="J851" s="56"/>
      <c r="K851" s="11">
        <f t="shared" si="79"/>
        <v>0</v>
      </c>
      <c r="L851" s="56"/>
      <c r="M851" s="18"/>
      <c r="N851" s="59"/>
      <c r="O851" s="14">
        <f t="shared" si="80"/>
        <v>0</v>
      </c>
      <c r="P851" s="275" t="str">
        <f t="shared" si="81"/>
        <v xml:space="preserve"> </v>
      </c>
      <c r="Q851" s="230" t="str">
        <f t="shared" si="82"/>
        <v xml:space="preserve"> </v>
      </c>
      <c r="R851" s="275" t="str">
        <f t="shared" si="83"/>
        <v xml:space="preserve"> </v>
      </c>
      <c r="S851" s="230" t="str">
        <f t="shared" si="84"/>
        <v xml:space="preserve"> </v>
      </c>
    </row>
    <row r="852" spans="1:19" x14ac:dyDescent="0.2">
      <c r="A852" s="10" t="str">
        <f>IF(COUNTRY_INFO!A852=0," ",COUNTRY_INFO!A852)</f>
        <v>Ethiopia</v>
      </c>
      <c r="B852" s="10" t="str">
        <f>IF(COUNTRY_INFO!B852=0," ",COUNTRY_INFO!B852)</f>
        <v>SomaliShabele</v>
      </c>
      <c r="C852" s="10" t="str">
        <f>IF(COUNTRY_INFO!C852=0," ",COUNTRY_INFO!C852)</f>
        <v>Gode Town</v>
      </c>
      <c r="D852" s="11" t="str">
        <f>IF(OR(COUNTRY_INFO!$T$9:$T$1000="T1 (PZQ+ALB/MBD)",COUNTRY_INFO!$U$9:$U$1000="T1 (PZQ+ALB/MBD)"), "T1 (PZQ+ALB/MBD)", " ")</f>
        <v xml:space="preserve"> </v>
      </c>
      <c r="E852" s="289"/>
      <c r="F852" s="109"/>
      <c r="G852" s="56"/>
      <c r="H852" s="288"/>
      <c r="I852" s="288"/>
      <c r="J852" s="56"/>
      <c r="K852" s="11">
        <f t="shared" si="79"/>
        <v>0</v>
      </c>
      <c r="L852" s="56"/>
      <c r="M852" s="18"/>
      <c r="N852" s="59"/>
      <c r="O852" s="14">
        <f t="shared" si="80"/>
        <v>0</v>
      </c>
      <c r="P852" s="275" t="str">
        <f t="shared" si="81"/>
        <v xml:space="preserve"> </v>
      </c>
      <c r="Q852" s="230" t="str">
        <f t="shared" si="82"/>
        <v xml:space="preserve"> </v>
      </c>
      <c r="R852" s="275" t="str">
        <f t="shared" si="83"/>
        <v xml:space="preserve"> </v>
      </c>
      <c r="S852" s="230" t="str">
        <f t="shared" si="84"/>
        <v xml:space="preserve"> </v>
      </c>
    </row>
    <row r="853" spans="1:19" x14ac:dyDescent="0.2">
      <c r="A853" s="10" t="str">
        <f>IF(COUNTRY_INFO!A853=0," ",COUNTRY_INFO!A853)</f>
        <v>Ethiopia</v>
      </c>
      <c r="B853" s="10" t="str">
        <f>IF(COUNTRY_INFO!B853=0," ",COUNTRY_INFO!B853)</f>
        <v>SomaliShabele</v>
      </c>
      <c r="C853" s="10" t="str">
        <f>IF(COUNTRY_INFO!C853=0," ",COUNTRY_INFO!C853)</f>
        <v>Kelafo</v>
      </c>
      <c r="D853" s="11" t="str">
        <f>IF(OR(COUNTRY_INFO!$T$9:$T$1000="T1 (PZQ+ALB/MBD)",COUNTRY_INFO!$U$9:$U$1000="T1 (PZQ+ALB/MBD)"), "T1 (PZQ+ALB/MBD)", " ")</f>
        <v>T1 (PZQ+ALB/MBD)</v>
      </c>
      <c r="E853" s="289" t="s">
        <v>1192</v>
      </c>
      <c r="F853" s="300">
        <f>'T2'!E853</f>
        <v>0</v>
      </c>
      <c r="G853" s="56"/>
      <c r="H853" s="288">
        <v>37506</v>
      </c>
      <c r="I853" s="288">
        <v>37506</v>
      </c>
      <c r="J853" s="56"/>
      <c r="K853" s="11">
        <f t="shared" si="79"/>
        <v>37506</v>
      </c>
      <c r="L853" s="56"/>
      <c r="M853" s="18">
        <v>31710</v>
      </c>
      <c r="N853" s="59"/>
      <c r="O853" s="14">
        <f t="shared" si="80"/>
        <v>31710</v>
      </c>
      <c r="P853" s="275" t="str">
        <f t="shared" si="81"/>
        <v xml:space="preserve"> </v>
      </c>
      <c r="Q853" s="230">
        <f t="shared" si="82"/>
        <v>84.546472564389703</v>
      </c>
      <c r="R853" s="275" t="str">
        <f t="shared" si="83"/>
        <v xml:space="preserve"> </v>
      </c>
      <c r="S853" s="230">
        <f t="shared" si="84"/>
        <v>84.546472564389703</v>
      </c>
    </row>
    <row r="854" spans="1:19" x14ac:dyDescent="0.2">
      <c r="A854" s="10" t="str">
        <f>IF(COUNTRY_INFO!A854=0," ",COUNTRY_INFO!A854)</f>
        <v>Ethiopia</v>
      </c>
      <c r="B854" s="10" t="str">
        <f>IF(COUNTRY_INFO!B854=0," ",COUNTRY_INFO!B854)</f>
        <v>SomaliShabele</v>
      </c>
      <c r="C854" s="10" t="str">
        <f>IF(COUNTRY_INFO!C854=0," ",COUNTRY_INFO!C854)</f>
        <v>Mustehil</v>
      </c>
      <c r="D854" s="11" t="str">
        <f>IF(OR(COUNTRY_INFO!$T$9:$T$1000="T1 (PZQ+ALB/MBD)",COUNTRY_INFO!$U$9:$U$1000="T1 (PZQ+ALB/MBD)"), "T1 (PZQ+ALB/MBD)", " ")</f>
        <v>T1 (PZQ+ALB/MBD)</v>
      </c>
      <c r="E854" s="289" t="s">
        <v>1192</v>
      </c>
      <c r="F854" s="300">
        <f>'T2'!E854</f>
        <v>0</v>
      </c>
      <c r="G854" s="56"/>
      <c r="H854" s="288">
        <v>19626</v>
      </c>
      <c r="I854" s="288">
        <v>19626</v>
      </c>
      <c r="J854" s="56"/>
      <c r="K854" s="11">
        <f t="shared" si="79"/>
        <v>19626</v>
      </c>
      <c r="L854" s="56"/>
      <c r="M854" s="18">
        <v>17003</v>
      </c>
      <c r="N854" s="59"/>
      <c r="O854" s="14">
        <f t="shared" si="80"/>
        <v>17003</v>
      </c>
      <c r="P854" s="275" t="str">
        <f t="shared" si="81"/>
        <v xml:space="preserve"> </v>
      </c>
      <c r="Q854" s="293">
        <f t="shared" si="82"/>
        <v>86.635075919698352</v>
      </c>
      <c r="R854" s="275" t="str">
        <f t="shared" si="83"/>
        <v xml:space="preserve"> </v>
      </c>
      <c r="S854" s="293">
        <f t="shared" si="84"/>
        <v>86.635075919698352</v>
      </c>
    </row>
    <row r="855" spans="1:19" x14ac:dyDescent="0.2">
      <c r="A855" s="10" t="str">
        <f>IF(COUNTRY_INFO!A855=0," ",COUNTRY_INFO!A855)</f>
        <v>Ethiopia</v>
      </c>
      <c r="B855" s="10" t="str">
        <f>IF(COUNTRY_INFO!B855=0," ",COUNTRY_INFO!B855)</f>
        <v>TigrayCentral Tigray</v>
      </c>
      <c r="C855" s="10" t="str">
        <f>IF(COUNTRY_INFO!C855=0," ",COUNTRY_INFO!C855)</f>
        <v>Abi Adi Town</v>
      </c>
      <c r="D855" s="11" t="str">
        <f>IF(OR(COUNTRY_INFO!$T$9:$T$1000="T1 (PZQ+ALB/MBD)",COUNTRY_INFO!$U$9:$U$1000="T1 (PZQ+ALB/MBD)"), "T1 (PZQ+ALB/MBD)", " ")</f>
        <v xml:space="preserve"> </v>
      </c>
      <c r="E855" s="289"/>
      <c r="F855" s="109"/>
      <c r="G855" s="56"/>
      <c r="H855" s="288"/>
      <c r="I855" s="288"/>
      <c r="J855" s="56"/>
      <c r="K855" s="11">
        <f t="shared" si="79"/>
        <v>0</v>
      </c>
      <c r="L855" s="56"/>
      <c r="M855" s="18"/>
      <c r="N855" s="59"/>
      <c r="O855" s="14">
        <f t="shared" si="80"/>
        <v>0</v>
      </c>
      <c r="P855" s="275" t="str">
        <f t="shared" si="81"/>
        <v xml:space="preserve"> </v>
      </c>
      <c r="Q855" s="230" t="str">
        <f t="shared" si="82"/>
        <v xml:space="preserve"> </v>
      </c>
      <c r="R855" s="275" t="str">
        <f t="shared" si="83"/>
        <v xml:space="preserve"> </v>
      </c>
      <c r="S855" s="230" t="str">
        <f t="shared" si="84"/>
        <v xml:space="preserve"> </v>
      </c>
    </row>
    <row r="856" spans="1:19" x14ac:dyDescent="0.2">
      <c r="A856" s="10" t="str">
        <f>IF(COUNTRY_INFO!A856=0," ",COUNTRY_INFO!A856)</f>
        <v>Ethiopia</v>
      </c>
      <c r="B856" s="10" t="str">
        <f>IF(COUNTRY_INFO!B856=0," ",COUNTRY_INFO!B856)</f>
        <v>TigrayCentral Tigray</v>
      </c>
      <c r="C856" s="10" t="str">
        <f>IF(COUNTRY_INFO!C856=0," ",COUNTRY_INFO!C856)</f>
        <v>Adwa Town</v>
      </c>
      <c r="D856" s="11" t="str">
        <f>IF(OR(COUNTRY_INFO!$T$9:$T$1000="T1 (PZQ+ALB/MBD)",COUNTRY_INFO!$U$9:$U$1000="T1 (PZQ+ALB/MBD)"), "T1 (PZQ+ALB/MBD)", " ")</f>
        <v xml:space="preserve"> </v>
      </c>
      <c r="E856" s="289"/>
      <c r="F856" s="109"/>
      <c r="G856" s="56"/>
      <c r="H856" s="288"/>
      <c r="I856" s="288"/>
      <c r="J856" s="56"/>
      <c r="K856" s="11">
        <f t="shared" si="79"/>
        <v>0</v>
      </c>
      <c r="L856" s="56"/>
      <c r="M856" s="18"/>
      <c r="N856" s="59"/>
      <c r="O856" s="14">
        <f t="shared" si="80"/>
        <v>0</v>
      </c>
      <c r="P856" s="275" t="str">
        <f t="shared" si="81"/>
        <v xml:space="preserve"> </v>
      </c>
      <c r="Q856" s="230" t="str">
        <f t="shared" si="82"/>
        <v xml:space="preserve"> </v>
      </c>
      <c r="R856" s="275" t="str">
        <f t="shared" si="83"/>
        <v xml:space="preserve"> </v>
      </c>
      <c r="S856" s="230" t="str">
        <f t="shared" si="84"/>
        <v xml:space="preserve"> </v>
      </c>
    </row>
    <row r="857" spans="1:19" x14ac:dyDescent="0.2">
      <c r="A857" s="10" t="str">
        <f>IF(COUNTRY_INFO!A857=0," ",COUNTRY_INFO!A857)</f>
        <v>Ethiopia</v>
      </c>
      <c r="B857" s="10" t="str">
        <f>IF(COUNTRY_INFO!B857=0," ",COUNTRY_INFO!B857)</f>
        <v>TigrayCentral Tigray</v>
      </c>
      <c r="C857" s="10" t="str">
        <f>IF(COUNTRY_INFO!C857=0," ",COUNTRY_INFO!C857)</f>
        <v>Ahferom</v>
      </c>
      <c r="D857" s="11" t="str">
        <f>IF(OR(COUNTRY_INFO!$T$9:$T$1000="T1 (PZQ+ALB/MBD)",COUNTRY_INFO!$U$9:$U$1000="T1 (PZQ+ALB/MBD)"), "T1 (PZQ+ALB/MBD)", " ")</f>
        <v xml:space="preserve"> </v>
      </c>
      <c r="E857" s="289"/>
      <c r="F857" s="109"/>
      <c r="G857" s="56"/>
      <c r="H857" s="288"/>
      <c r="I857" s="288"/>
      <c r="J857" s="56"/>
      <c r="K857" s="11">
        <f t="shared" si="79"/>
        <v>0</v>
      </c>
      <c r="L857" s="56"/>
      <c r="M857" s="18"/>
      <c r="N857" s="59"/>
      <c r="O857" s="14">
        <f t="shared" si="80"/>
        <v>0</v>
      </c>
      <c r="P857" s="275" t="str">
        <f t="shared" si="81"/>
        <v xml:space="preserve"> </v>
      </c>
      <c r="Q857" s="230" t="str">
        <f t="shared" si="82"/>
        <v xml:space="preserve"> </v>
      </c>
      <c r="R857" s="275" t="str">
        <f t="shared" si="83"/>
        <v xml:space="preserve"> </v>
      </c>
      <c r="S857" s="230" t="str">
        <f t="shared" si="84"/>
        <v xml:space="preserve"> </v>
      </c>
    </row>
    <row r="858" spans="1:19" x14ac:dyDescent="0.2">
      <c r="A858" s="10" t="str">
        <f>IF(COUNTRY_INFO!A858=0," ",COUNTRY_INFO!A858)</f>
        <v>Ethiopia</v>
      </c>
      <c r="B858" s="10" t="str">
        <f>IF(COUNTRY_INFO!B858=0," ",COUNTRY_INFO!B858)</f>
        <v>TigrayCentral Tigray</v>
      </c>
      <c r="C858" s="10" t="str">
        <f>IF(COUNTRY_INFO!C858=0," ",COUNTRY_INFO!C858)</f>
        <v>Axum Town</v>
      </c>
      <c r="D858" s="11" t="str">
        <f>IF(OR(COUNTRY_INFO!$T$9:$T$1000="T1 (PZQ+ALB/MBD)",COUNTRY_INFO!$U$9:$U$1000="T1 (PZQ+ALB/MBD)"), "T1 (PZQ+ALB/MBD)", " ")</f>
        <v xml:space="preserve"> </v>
      </c>
      <c r="E858" s="289"/>
      <c r="F858" s="109"/>
      <c r="G858" s="56"/>
      <c r="H858" s="288"/>
      <c r="I858" s="288"/>
      <c r="J858" s="56"/>
      <c r="K858" s="11">
        <f t="shared" si="79"/>
        <v>0</v>
      </c>
      <c r="L858" s="56"/>
      <c r="M858" s="18"/>
      <c r="N858" s="59"/>
      <c r="O858" s="14">
        <f t="shared" si="80"/>
        <v>0</v>
      </c>
      <c r="P858" s="275" t="str">
        <f t="shared" si="81"/>
        <v xml:space="preserve"> </v>
      </c>
      <c r="Q858" s="230" t="str">
        <f t="shared" si="82"/>
        <v xml:space="preserve"> </v>
      </c>
      <c r="R858" s="275" t="str">
        <f t="shared" si="83"/>
        <v xml:space="preserve"> </v>
      </c>
      <c r="S858" s="230" t="str">
        <f t="shared" si="84"/>
        <v xml:space="preserve"> </v>
      </c>
    </row>
    <row r="859" spans="1:19" x14ac:dyDescent="0.2">
      <c r="A859" s="10" t="str">
        <f>IF(COUNTRY_INFO!A859=0," ",COUNTRY_INFO!A859)</f>
        <v>Ethiopia</v>
      </c>
      <c r="B859" s="10" t="str">
        <f>IF(COUNTRY_INFO!B859=0," ",COUNTRY_INFO!B859)</f>
        <v>TigrayCentral Tigray</v>
      </c>
      <c r="C859" s="10" t="str">
        <f>IF(COUNTRY_INFO!C859=0," ",COUNTRY_INFO!C859)</f>
        <v>Geter Adwa</v>
      </c>
      <c r="D859" s="11" t="str">
        <f>IF(OR(COUNTRY_INFO!$T$9:$T$1000="T1 (PZQ+ALB/MBD)",COUNTRY_INFO!$U$9:$U$1000="T1 (PZQ+ALB/MBD)"), "T1 (PZQ+ALB/MBD)", " ")</f>
        <v xml:space="preserve"> </v>
      </c>
      <c r="E859" s="289"/>
      <c r="F859" s="109"/>
      <c r="G859" s="56"/>
      <c r="H859" s="288"/>
      <c r="I859" s="288"/>
      <c r="J859" s="56"/>
      <c r="K859" s="11">
        <f t="shared" si="79"/>
        <v>0</v>
      </c>
      <c r="L859" s="56"/>
      <c r="M859" s="18"/>
      <c r="N859" s="59"/>
      <c r="O859" s="14">
        <f t="shared" si="80"/>
        <v>0</v>
      </c>
      <c r="P859" s="275" t="str">
        <f t="shared" si="81"/>
        <v xml:space="preserve"> </v>
      </c>
      <c r="Q859" s="230" t="str">
        <f t="shared" si="82"/>
        <v xml:space="preserve"> </v>
      </c>
      <c r="R859" s="275" t="str">
        <f t="shared" si="83"/>
        <v xml:space="preserve"> </v>
      </c>
      <c r="S859" s="230" t="str">
        <f t="shared" si="84"/>
        <v xml:space="preserve"> </v>
      </c>
    </row>
    <row r="860" spans="1:19" x14ac:dyDescent="0.2">
      <c r="A860" s="10" t="str">
        <f>IF(COUNTRY_INFO!A860=0," ",COUNTRY_INFO!A860)</f>
        <v>Ethiopia</v>
      </c>
      <c r="B860" s="10" t="str">
        <f>IF(COUNTRY_INFO!B860=0," ",COUNTRY_INFO!B860)</f>
        <v>TigrayCentral Tigray</v>
      </c>
      <c r="C860" s="10" t="str">
        <f>IF(COUNTRY_INFO!C860=0," ",COUNTRY_INFO!C860)</f>
        <v>Kolla Temben</v>
      </c>
      <c r="D860" s="11" t="str">
        <f>IF(OR(COUNTRY_INFO!$T$9:$T$1000="T1 (PZQ+ALB/MBD)",COUNTRY_INFO!$U$9:$U$1000="T1 (PZQ+ALB/MBD)"), "T1 (PZQ+ALB/MBD)", " ")</f>
        <v>T1 (PZQ+ALB/MBD)</v>
      </c>
      <c r="E860" s="289" t="s">
        <v>1192</v>
      </c>
      <c r="F860" s="300">
        <f>'T2'!E860</f>
        <v>0</v>
      </c>
      <c r="G860" s="56"/>
      <c r="H860" s="288">
        <v>49001</v>
      </c>
      <c r="I860" s="288">
        <v>49001</v>
      </c>
      <c r="J860" s="56"/>
      <c r="K860" s="11">
        <f t="shared" si="79"/>
        <v>49001</v>
      </c>
      <c r="L860" s="56"/>
      <c r="M860" s="18">
        <v>46015</v>
      </c>
      <c r="N860" s="59"/>
      <c r="O860" s="14">
        <f t="shared" si="80"/>
        <v>46015</v>
      </c>
      <c r="P860" s="275" t="str">
        <f t="shared" si="81"/>
        <v xml:space="preserve"> </v>
      </c>
      <c r="Q860" s="293">
        <f t="shared" si="82"/>
        <v>93.906246811289563</v>
      </c>
      <c r="R860" s="275" t="str">
        <f t="shared" si="83"/>
        <v xml:space="preserve"> </v>
      </c>
      <c r="S860" s="293">
        <f t="shared" si="84"/>
        <v>93.906246811289563</v>
      </c>
    </row>
    <row r="861" spans="1:19" x14ac:dyDescent="0.2">
      <c r="A861" s="10" t="str">
        <f>IF(COUNTRY_INFO!A861=0," ",COUNTRY_INFO!A861)</f>
        <v>Ethiopia</v>
      </c>
      <c r="B861" s="10" t="str">
        <f>IF(COUNTRY_INFO!B861=0," ",COUNTRY_INFO!B861)</f>
        <v>TigrayCentral Tigray</v>
      </c>
      <c r="C861" s="10" t="str">
        <f>IF(COUNTRY_INFO!C861=0," ",COUNTRY_INFO!C861)</f>
        <v>Laelay Maichew</v>
      </c>
      <c r="D861" s="11" t="str">
        <f>IF(OR(COUNTRY_INFO!$T$9:$T$1000="T1 (PZQ+ALB/MBD)",COUNTRY_INFO!$U$9:$U$1000="T1 (PZQ+ALB/MBD)"), "T1 (PZQ+ALB/MBD)", " ")</f>
        <v xml:space="preserve"> </v>
      </c>
      <c r="E861" s="289"/>
      <c r="F861" s="109"/>
      <c r="G861" s="56"/>
      <c r="H861" s="288"/>
      <c r="I861" s="288"/>
      <c r="J861" s="56"/>
      <c r="K861" s="11">
        <f t="shared" si="79"/>
        <v>0</v>
      </c>
      <c r="L861" s="56"/>
      <c r="M861" s="18"/>
      <c r="N861" s="59"/>
      <c r="O861" s="14">
        <f t="shared" si="80"/>
        <v>0</v>
      </c>
      <c r="P861" s="275" t="str">
        <f t="shared" si="81"/>
        <v xml:space="preserve"> </v>
      </c>
      <c r="Q861" s="230" t="str">
        <f t="shared" si="82"/>
        <v xml:space="preserve"> </v>
      </c>
      <c r="R861" s="275" t="str">
        <f t="shared" si="83"/>
        <v xml:space="preserve"> </v>
      </c>
      <c r="S861" s="230" t="str">
        <f t="shared" si="84"/>
        <v xml:space="preserve"> </v>
      </c>
    </row>
    <row r="862" spans="1:19" x14ac:dyDescent="0.2">
      <c r="A862" s="10" t="str">
        <f>IF(COUNTRY_INFO!A862=0," ",COUNTRY_INFO!A862)</f>
        <v>Ethiopia</v>
      </c>
      <c r="B862" s="10" t="str">
        <f>IF(COUNTRY_INFO!B862=0," ",COUNTRY_INFO!B862)</f>
        <v>TigrayCentral Tigray</v>
      </c>
      <c r="C862" s="10" t="str">
        <f>IF(COUNTRY_INFO!C862=0," ",COUNTRY_INFO!C862)</f>
        <v>Mereb Lekhe</v>
      </c>
      <c r="D862" s="11" t="str">
        <f>IF(OR(COUNTRY_INFO!$T$9:$T$1000="T1 (PZQ+ALB/MBD)",COUNTRY_INFO!$U$9:$U$1000="T1 (PZQ+ALB/MBD)"), "T1 (PZQ+ALB/MBD)", " ")</f>
        <v xml:space="preserve"> </v>
      </c>
      <c r="E862" s="289"/>
      <c r="F862" s="109"/>
      <c r="G862" s="56"/>
      <c r="H862" s="288"/>
      <c r="I862" s="288"/>
      <c r="J862" s="56"/>
      <c r="K862" s="11">
        <f t="shared" si="79"/>
        <v>0</v>
      </c>
      <c r="L862" s="56"/>
      <c r="M862" s="18"/>
      <c r="N862" s="59"/>
      <c r="O862" s="14">
        <f t="shared" si="80"/>
        <v>0</v>
      </c>
      <c r="P862" s="275" t="str">
        <f t="shared" si="81"/>
        <v xml:space="preserve"> </v>
      </c>
      <c r="Q862" s="230" t="str">
        <f t="shared" si="82"/>
        <v xml:space="preserve"> </v>
      </c>
      <c r="R862" s="275" t="str">
        <f t="shared" si="83"/>
        <v xml:space="preserve"> </v>
      </c>
      <c r="S862" s="230" t="str">
        <f t="shared" si="84"/>
        <v xml:space="preserve"> </v>
      </c>
    </row>
    <row r="863" spans="1:19" x14ac:dyDescent="0.2">
      <c r="A863" s="10" t="str">
        <f>IF(COUNTRY_INFO!A863=0," ",COUNTRY_INFO!A863)</f>
        <v>Ethiopia</v>
      </c>
      <c r="B863" s="10" t="str">
        <f>IF(COUNTRY_INFO!B863=0," ",COUNTRY_INFO!B863)</f>
        <v>TigrayCentral Tigray</v>
      </c>
      <c r="C863" s="10" t="str">
        <f>IF(COUNTRY_INFO!C863=0," ",COUNTRY_INFO!C863)</f>
        <v>Naeder Adet</v>
      </c>
      <c r="D863" s="11" t="str">
        <f>IF(OR(COUNTRY_INFO!$T$9:$T$1000="T1 (PZQ+ALB/MBD)",COUNTRY_INFO!$U$9:$U$1000="T1 (PZQ+ALB/MBD)"), "T1 (PZQ+ALB/MBD)", " ")</f>
        <v>T1 (PZQ+ALB/MBD)</v>
      </c>
      <c r="E863" s="289" t="s">
        <v>1192</v>
      </c>
      <c r="F863" s="300">
        <f>'T2'!E863</f>
        <v>0</v>
      </c>
      <c r="G863" s="56"/>
      <c r="H863" s="288">
        <v>38140</v>
      </c>
      <c r="I863" s="288">
        <v>38140</v>
      </c>
      <c r="J863" s="56"/>
      <c r="K863" s="11">
        <f t="shared" si="79"/>
        <v>38140</v>
      </c>
      <c r="L863" s="56"/>
      <c r="M863" s="18">
        <v>33882</v>
      </c>
      <c r="N863" s="59"/>
      <c r="O863" s="14">
        <f t="shared" si="80"/>
        <v>33882</v>
      </c>
      <c r="P863" s="275" t="str">
        <f t="shared" si="81"/>
        <v xml:space="preserve"> </v>
      </c>
      <c r="Q863" s="293">
        <f t="shared" si="82"/>
        <v>88.835867855270052</v>
      </c>
      <c r="R863" s="275" t="str">
        <f t="shared" si="83"/>
        <v xml:space="preserve"> </v>
      </c>
      <c r="S863" s="293">
        <f t="shared" si="84"/>
        <v>88.835867855270052</v>
      </c>
    </row>
    <row r="864" spans="1:19" x14ac:dyDescent="0.2">
      <c r="A864" s="10" t="str">
        <f>IF(COUNTRY_INFO!A864=0," ",COUNTRY_INFO!A864)</f>
        <v>Ethiopia</v>
      </c>
      <c r="B864" s="10" t="str">
        <f>IF(COUNTRY_INFO!B864=0," ",COUNTRY_INFO!B864)</f>
        <v>TigrayCentral Tigray</v>
      </c>
      <c r="C864" s="10" t="str">
        <f>IF(COUNTRY_INFO!C864=0," ",COUNTRY_INFO!C864)</f>
        <v>Tahtay Maichew</v>
      </c>
      <c r="D864" s="11" t="str">
        <f>IF(OR(COUNTRY_INFO!$T$9:$T$1000="T1 (PZQ+ALB/MBD)",COUNTRY_INFO!$U$9:$U$1000="T1 (PZQ+ALB/MBD)"), "T1 (PZQ+ALB/MBD)", " ")</f>
        <v>T1 (PZQ+ALB/MBD)</v>
      </c>
      <c r="E864" s="289" t="s">
        <v>1192</v>
      </c>
      <c r="F864" s="300">
        <f>'T2'!E864</f>
        <v>0</v>
      </c>
      <c r="G864" s="56"/>
      <c r="H864" s="288">
        <v>32310</v>
      </c>
      <c r="I864" s="288">
        <v>32310</v>
      </c>
      <c r="J864" s="56"/>
      <c r="K864" s="11">
        <f t="shared" si="79"/>
        <v>32310</v>
      </c>
      <c r="L864" s="56"/>
      <c r="M864" s="18">
        <v>29424</v>
      </c>
      <c r="N864" s="59"/>
      <c r="O864" s="14">
        <f t="shared" si="80"/>
        <v>29424</v>
      </c>
      <c r="P864" s="275" t="str">
        <f t="shared" si="81"/>
        <v xml:space="preserve"> </v>
      </c>
      <c r="Q864" s="293">
        <f t="shared" si="82"/>
        <v>91.067780872794799</v>
      </c>
      <c r="R864" s="275" t="str">
        <f t="shared" si="83"/>
        <v xml:space="preserve"> </v>
      </c>
      <c r="S864" s="293">
        <f t="shared" si="84"/>
        <v>91.067780872794799</v>
      </c>
    </row>
    <row r="865" spans="1:19" x14ac:dyDescent="0.2">
      <c r="A865" s="10" t="str">
        <f>IF(COUNTRY_INFO!A865=0," ",COUNTRY_INFO!A865)</f>
        <v>Ethiopia</v>
      </c>
      <c r="B865" s="10" t="str">
        <f>IF(COUNTRY_INFO!B865=0," ",COUNTRY_INFO!B865)</f>
        <v>TigrayCentral Tigray</v>
      </c>
      <c r="C865" s="10" t="str">
        <f>IF(COUNTRY_INFO!C865=0," ",COUNTRY_INFO!C865)</f>
        <v>Tanqua Abergele</v>
      </c>
      <c r="D865" s="11" t="str">
        <f>IF(OR(COUNTRY_INFO!$T$9:$T$1000="T1 (PZQ+ALB/MBD)",COUNTRY_INFO!$U$9:$U$1000="T1 (PZQ+ALB/MBD)"), "T1 (PZQ+ALB/MBD)", " ")</f>
        <v xml:space="preserve"> </v>
      </c>
      <c r="E865" s="289"/>
      <c r="F865" s="109"/>
      <c r="G865" s="56"/>
      <c r="H865" s="288"/>
      <c r="I865" s="288"/>
      <c r="J865" s="56"/>
      <c r="K865" s="11">
        <f t="shared" si="79"/>
        <v>0</v>
      </c>
      <c r="L865" s="56"/>
      <c r="M865" s="18"/>
      <c r="N865" s="59"/>
      <c r="O865" s="14">
        <f t="shared" si="80"/>
        <v>0</v>
      </c>
      <c r="P865" s="275" t="str">
        <f t="shared" si="81"/>
        <v xml:space="preserve"> </v>
      </c>
      <c r="Q865" s="230" t="str">
        <f t="shared" si="82"/>
        <v xml:space="preserve"> </v>
      </c>
      <c r="R865" s="275" t="str">
        <f t="shared" si="83"/>
        <v xml:space="preserve"> </v>
      </c>
      <c r="S865" s="230" t="str">
        <f t="shared" si="84"/>
        <v xml:space="preserve"> </v>
      </c>
    </row>
    <row r="866" spans="1:19" x14ac:dyDescent="0.2">
      <c r="A866" s="10" t="str">
        <f>IF(COUNTRY_INFO!A866=0," ",COUNTRY_INFO!A866)</f>
        <v>Ethiopia</v>
      </c>
      <c r="B866" s="10" t="str">
        <f>IF(COUNTRY_INFO!B866=0," ",COUNTRY_INFO!B866)</f>
        <v>TigrayCentral Tigray</v>
      </c>
      <c r="C866" s="10" t="str">
        <f>IF(COUNTRY_INFO!C866=0," ",COUNTRY_INFO!C866)</f>
        <v>Werei Lekhe</v>
      </c>
      <c r="D866" s="11" t="str">
        <f>IF(OR(COUNTRY_INFO!$T$9:$T$1000="T1 (PZQ+ALB/MBD)",COUNTRY_INFO!$U$9:$U$1000="T1 (PZQ+ALB/MBD)"), "T1 (PZQ+ALB/MBD)", " ")</f>
        <v xml:space="preserve"> </v>
      </c>
      <c r="E866" s="289"/>
      <c r="F866" s="109"/>
      <c r="G866" s="56"/>
      <c r="H866" s="288"/>
      <c r="I866" s="288"/>
      <c r="J866" s="56"/>
      <c r="K866" s="11">
        <f t="shared" si="79"/>
        <v>0</v>
      </c>
      <c r="L866" s="56"/>
      <c r="M866" s="18"/>
      <c r="N866" s="59"/>
      <c r="O866" s="14">
        <f t="shared" si="80"/>
        <v>0</v>
      </c>
      <c r="P866" s="275" t="str">
        <f t="shared" si="81"/>
        <v xml:space="preserve"> </v>
      </c>
      <c r="Q866" s="230" t="str">
        <f t="shared" si="82"/>
        <v xml:space="preserve"> </v>
      </c>
      <c r="R866" s="275" t="str">
        <f t="shared" si="83"/>
        <v xml:space="preserve"> </v>
      </c>
      <c r="S866" s="230" t="str">
        <f t="shared" si="84"/>
        <v xml:space="preserve"> </v>
      </c>
    </row>
    <row r="867" spans="1:19" x14ac:dyDescent="0.2">
      <c r="A867" s="10" t="str">
        <f>IF(COUNTRY_INFO!A867=0," ",COUNTRY_INFO!A867)</f>
        <v>Ethiopia</v>
      </c>
      <c r="B867" s="10" t="str">
        <f>IF(COUNTRY_INFO!B867=0," ",COUNTRY_INFO!B867)</f>
        <v>TigrayEastern Tigray</v>
      </c>
      <c r="C867" s="10" t="str">
        <f>IF(COUNTRY_INFO!C867=0," ",COUNTRY_INFO!C867)</f>
        <v>Adigrat town</v>
      </c>
      <c r="D867" s="11" t="str">
        <f>IF(OR(COUNTRY_INFO!$T$9:$T$1000="T1 (PZQ+ALB/MBD)",COUNTRY_INFO!$U$9:$U$1000="T1 (PZQ+ALB/MBD)"), "T1 (PZQ+ALB/MBD)", " ")</f>
        <v xml:space="preserve"> </v>
      </c>
      <c r="E867" s="289"/>
      <c r="F867" s="109"/>
      <c r="G867" s="56"/>
      <c r="H867" s="288"/>
      <c r="I867" s="288"/>
      <c r="J867" s="56"/>
      <c r="K867" s="11">
        <f t="shared" si="79"/>
        <v>0</v>
      </c>
      <c r="L867" s="56"/>
      <c r="M867" s="18"/>
      <c r="N867" s="59"/>
      <c r="O867" s="14">
        <f t="shared" si="80"/>
        <v>0</v>
      </c>
      <c r="P867" s="275" t="str">
        <f t="shared" si="81"/>
        <v xml:space="preserve"> </v>
      </c>
      <c r="Q867" s="230" t="str">
        <f t="shared" si="82"/>
        <v xml:space="preserve"> </v>
      </c>
      <c r="R867" s="275" t="str">
        <f t="shared" si="83"/>
        <v xml:space="preserve"> </v>
      </c>
      <c r="S867" s="230" t="str">
        <f t="shared" si="84"/>
        <v xml:space="preserve"> </v>
      </c>
    </row>
    <row r="868" spans="1:19" x14ac:dyDescent="0.2">
      <c r="A868" s="10" t="str">
        <f>IF(COUNTRY_INFO!A868=0," ",COUNTRY_INFO!A868)</f>
        <v>Ethiopia</v>
      </c>
      <c r="B868" s="10" t="str">
        <f>IF(COUNTRY_INFO!B868=0," ",COUNTRY_INFO!B868)</f>
        <v>TigrayEastern Tigray</v>
      </c>
      <c r="C868" s="10" t="str">
        <f>IF(COUNTRY_INFO!C868=0," ",COUNTRY_INFO!C868)</f>
        <v>Atsibi Wonberta</v>
      </c>
      <c r="D868" s="11" t="str">
        <f>IF(OR(COUNTRY_INFO!$T$9:$T$1000="T1 (PZQ+ALB/MBD)",COUNTRY_INFO!$U$9:$U$1000="T1 (PZQ+ALB/MBD)"), "T1 (PZQ+ALB/MBD)", " ")</f>
        <v xml:space="preserve"> </v>
      </c>
      <c r="E868" s="289"/>
      <c r="F868" s="109"/>
      <c r="G868" s="56"/>
      <c r="H868" s="288"/>
      <c r="I868" s="288"/>
      <c r="J868" s="56"/>
      <c r="K868" s="11">
        <f t="shared" si="79"/>
        <v>0</v>
      </c>
      <c r="L868" s="56"/>
      <c r="M868" s="18"/>
      <c r="N868" s="59"/>
      <c r="O868" s="14">
        <f t="shared" si="80"/>
        <v>0</v>
      </c>
      <c r="P868" s="275" t="str">
        <f t="shared" si="81"/>
        <v xml:space="preserve"> </v>
      </c>
      <c r="Q868" s="230" t="str">
        <f t="shared" si="82"/>
        <v xml:space="preserve"> </v>
      </c>
      <c r="R868" s="275" t="str">
        <f t="shared" si="83"/>
        <v xml:space="preserve"> </v>
      </c>
      <c r="S868" s="230" t="str">
        <f t="shared" si="84"/>
        <v xml:space="preserve"> </v>
      </c>
    </row>
    <row r="869" spans="1:19" x14ac:dyDescent="0.2">
      <c r="A869" s="10" t="str">
        <f>IF(COUNTRY_INFO!A869=0," ",COUNTRY_INFO!A869)</f>
        <v>Ethiopia</v>
      </c>
      <c r="B869" s="10" t="str">
        <f>IF(COUNTRY_INFO!B869=0," ",COUNTRY_INFO!B869)</f>
        <v>TigrayEastern Tigray</v>
      </c>
      <c r="C869" s="10" t="str">
        <f>IF(COUNTRY_INFO!C869=0," ",COUNTRY_INFO!C869)</f>
        <v>Erob</v>
      </c>
      <c r="D869" s="11" t="str">
        <f>IF(OR(COUNTRY_INFO!$T$9:$T$1000="T1 (PZQ+ALB/MBD)",COUNTRY_INFO!$U$9:$U$1000="T1 (PZQ+ALB/MBD)"), "T1 (PZQ+ALB/MBD)", " ")</f>
        <v xml:space="preserve"> </v>
      </c>
      <c r="E869" s="289"/>
      <c r="F869" s="109"/>
      <c r="G869" s="56"/>
      <c r="H869" s="288"/>
      <c r="I869" s="288"/>
      <c r="J869" s="56"/>
      <c r="K869" s="11">
        <f t="shared" si="79"/>
        <v>0</v>
      </c>
      <c r="L869" s="56"/>
      <c r="M869" s="18"/>
      <c r="N869" s="59"/>
      <c r="O869" s="14">
        <f t="shared" si="80"/>
        <v>0</v>
      </c>
      <c r="P869" s="275" t="str">
        <f t="shared" si="81"/>
        <v xml:space="preserve"> </v>
      </c>
      <c r="Q869" s="230" t="str">
        <f t="shared" si="82"/>
        <v xml:space="preserve"> </v>
      </c>
      <c r="R869" s="275" t="str">
        <f t="shared" si="83"/>
        <v xml:space="preserve"> </v>
      </c>
      <c r="S869" s="230" t="str">
        <f t="shared" si="84"/>
        <v xml:space="preserve"> </v>
      </c>
    </row>
    <row r="870" spans="1:19" x14ac:dyDescent="0.2">
      <c r="A870" s="10" t="str">
        <f>IF(COUNTRY_INFO!A870=0," ",COUNTRY_INFO!A870)</f>
        <v>Ethiopia</v>
      </c>
      <c r="B870" s="10" t="str">
        <f>IF(COUNTRY_INFO!B870=0," ",COUNTRY_INFO!B870)</f>
        <v>TigrayEastern Tigray</v>
      </c>
      <c r="C870" s="10" t="str">
        <f>IF(COUNTRY_INFO!C870=0," ",COUNTRY_INFO!C870)</f>
        <v>Ganta Afeshum</v>
      </c>
      <c r="D870" s="11" t="str">
        <f>IF(OR(COUNTRY_INFO!$T$9:$T$1000="T1 (PZQ+ALB/MBD)",COUNTRY_INFO!$U$9:$U$1000="T1 (PZQ+ALB/MBD)"), "T1 (PZQ+ALB/MBD)", " ")</f>
        <v xml:space="preserve"> </v>
      </c>
      <c r="E870" s="289"/>
      <c r="F870" s="109"/>
      <c r="G870" s="56"/>
      <c r="H870" s="288"/>
      <c r="I870" s="288"/>
      <c r="J870" s="56"/>
      <c r="K870" s="11">
        <f t="shared" si="79"/>
        <v>0</v>
      </c>
      <c r="L870" s="56"/>
      <c r="M870" s="18"/>
      <c r="N870" s="59"/>
      <c r="O870" s="14">
        <f t="shared" si="80"/>
        <v>0</v>
      </c>
      <c r="P870" s="275" t="str">
        <f t="shared" si="81"/>
        <v xml:space="preserve"> </v>
      </c>
      <c r="Q870" s="230" t="str">
        <f t="shared" si="82"/>
        <v xml:space="preserve"> </v>
      </c>
      <c r="R870" s="275" t="str">
        <f t="shared" si="83"/>
        <v xml:space="preserve"> </v>
      </c>
      <c r="S870" s="230" t="str">
        <f t="shared" si="84"/>
        <v xml:space="preserve"> </v>
      </c>
    </row>
    <row r="871" spans="1:19" x14ac:dyDescent="0.2">
      <c r="A871" s="10" t="str">
        <f>IF(COUNTRY_INFO!A871=0," ",COUNTRY_INFO!A871)</f>
        <v>Ethiopia</v>
      </c>
      <c r="B871" s="10" t="str">
        <f>IF(COUNTRY_INFO!B871=0," ",COUNTRY_INFO!B871)</f>
        <v>TigrayEastern Tigray</v>
      </c>
      <c r="C871" s="10" t="str">
        <f>IF(COUNTRY_INFO!C871=0," ",COUNTRY_INFO!C871)</f>
        <v>Glomekeda</v>
      </c>
      <c r="D871" s="11" t="str">
        <f>IF(OR(COUNTRY_INFO!$T$9:$T$1000="T1 (PZQ+ALB/MBD)",COUNTRY_INFO!$U$9:$U$1000="T1 (PZQ+ALB/MBD)"), "T1 (PZQ+ALB/MBD)", " ")</f>
        <v xml:space="preserve"> </v>
      </c>
      <c r="E871" s="289"/>
      <c r="F871" s="109"/>
      <c r="G871" s="56"/>
      <c r="H871" s="288"/>
      <c r="I871" s="288"/>
      <c r="J871" s="56"/>
      <c r="K871" s="11">
        <f t="shared" si="79"/>
        <v>0</v>
      </c>
      <c r="L871" s="56"/>
      <c r="M871" s="18"/>
      <c r="N871" s="59"/>
      <c r="O871" s="14">
        <f t="shared" si="80"/>
        <v>0</v>
      </c>
      <c r="P871" s="275" t="str">
        <f t="shared" si="81"/>
        <v xml:space="preserve"> </v>
      </c>
      <c r="Q871" s="230" t="str">
        <f t="shared" si="82"/>
        <v xml:space="preserve"> </v>
      </c>
      <c r="R871" s="275" t="str">
        <f t="shared" si="83"/>
        <v xml:space="preserve"> </v>
      </c>
      <c r="S871" s="230" t="str">
        <f t="shared" si="84"/>
        <v xml:space="preserve"> </v>
      </c>
    </row>
    <row r="872" spans="1:19" x14ac:dyDescent="0.2">
      <c r="A872" s="10" t="str">
        <f>IF(COUNTRY_INFO!A872=0," ",COUNTRY_INFO!A872)</f>
        <v>Ethiopia</v>
      </c>
      <c r="B872" s="10" t="str">
        <f>IF(COUNTRY_INFO!B872=0," ",COUNTRY_INFO!B872)</f>
        <v>TigrayEastern Tigray</v>
      </c>
      <c r="C872" s="10" t="str">
        <f>IF(COUNTRY_INFO!C872=0," ",COUNTRY_INFO!C872)</f>
        <v>Hawzien</v>
      </c>
      <c r="D872" s="11" t="str">
        <f>IF(OR(COUNTRY_INFO!$T$9:$T$1000="T1 (PZQ+ALB/MBD)",COUNTRY_INFO!$U$9:$U$1000="T1 (PZQ+ALB/MBD)"), "T1 (PZQ+ALB/MBD)", " ")</f>
        <v xml:space="preserve"> </v>
      </c>
      <c r="E872" s="289"/>
      <c r="F872" s="109"/>
      <c r="G872" s="56"/>
      <c r="H872" s="288"/>
      <c r="I872" s="288"/>
      <c r="J872" s="56"/>
      <c r="K872" s="11">
        <f t="shared" si="79"/>
        <v>0</v>
      </c>
      <c r="L872" s="56"/>
      <c r="M872" s="18"/>
      <c r="N872" s="59"/>
      <c r="O872" s="14">
        <f t="shared" si="80"/>
        <v>0</v>
      </c>
      <c r="P872" s="275" t="str">
        <f t="shared" si="81"/>
        <v xml:space="preserve"> </v>
      </c>
      <c r="Q872" s="230" t="str">
        <f t="shared" si="82"/>
        <v xml:space="preserve"> </v>
      </c>
      <c r="R872" s="275" t="str">
        <f t="shared" si="83"/>
        <v xml:space="preserve"> </v>
      </c>
      <c r="S872" s="230" t="str">
        <f t="shared" si="84"/>
        <v xml:space="preserve"> </v>
      </c>
    </row>
    <row r="873" spans="1:19" x14ac:dyDescent="0.2">
      <c r="A873" s="10" t="str">
        <f>IF(COUNTRY_INFO!A873=0," ",COUNTRY_INFO!A873)</f>
        <v>Ethiopia</v>
      </c>
      <c r="B873" s="10" t="str">
        <f>IF(COUNTRY_INFO!B873=0," ",COUNTRY_INFO!B873)</f>
        <v>TigrayEastern Tigray</v>
      </c>
      <c r="C873" s="10" t="str">
        <f>IF(COUNTRY_INFO!C873=0," ",COUNTRY_INFO!C873)</f>
        <v>Kilite Awlalo</v>
      </c>
      <c r="D873" s="11" t="str">
        <f>IF(OR(COUNTRY_INFO!$T$9:$T$1000="T1 (PZQ+ALB/MBD)",COUNTRY_INFO!$U$9:$U$1000="T1 (PZQ+ALB/MBD)"), "T1 (PZQ+ALB/MBD)", " ")</f>
        <v xml:space="preserve"> </v>
      </c>
      <c r="E873" s="289"/>
      <c r="F873" s="109"/>
      <c r="G873" s="56"/>
      <c r="H873" s="288"/>
      <c r="I873" s="288"/>
      <c r="J873" s="56"/>
      <c r="K873" s="11">
        <f t="shared" si="79"/>
        <v>0</v>
      </c>
      <c r="L873" s="56"/>
      <c r="M873" s="18"/>
      <c r="N873" s="59"/>
      <c r="O873" s="14">
        <f t="shared" si="80"/>
        <v>0</v>
      </c>
      <c r="P873" s="275" t="str">
        <f t="shared" si="81"/>
        <v xml:space="preserve"> </v>
      </c>
      <c r="Q873" s="230" t="str">
        <f t="shared" si="82"/>
        <v xml:space="preserve"> </v>
      </c>
      <c r="R873" s="275" t="str">
        <f t="shared" si="83"/>
        <v xml:space="preserve"> </v>
      </c>
      <c r="S873" s="230" t="str">
        <f t="shared" si="84"/>
        <v xml:space="preserve"> </v>
      </c>
    </row>
    <row r="874" spans="1:19" x14ac:dyDescent="0.2">
      <c r="A874" s="10" t="str">
        <f>IF(COUNTRY_INFO!A874=0," ",COUNTRY_INFO!A874)</f>
        <v>Ethiopia</v>
      </c>
      <c r="B874" s="10" t="str">
        <f>IF(COUNTRY_INFO!B874=0," ",COUNTRY_INFO!B874)</f>
        <v>TigrayEastern Tigray</v>
      </c>
      <c r="C874" s="10" t="str">
        <f>IF(COUNTRY_INFO!C874=0," ",COUNTRY_INFO!C874)</f>
        <v>Saesi Tsaeda Amba</v>
      </c>
      <c r="D874" s="11" t="str">
        <f>IF(OR(COUNTRY_INFO!$T$9:$T$1000="T1 (PZQ+ALB/MBD)",COUNTRY_INFO!$U$9:$U$1000="T1 (PZQ+ALB/MBD)"), "T1 (PZQ+ALB/MBD)", " ")</f>
        <v xml:space="preserve"> </v>
      </c>
      <c r="E874" s="289"/>
      <c r="F874" s="109"/>
      <c r="G874" s="56"/>
      <c r="H874" s="288"/>
      <c r="I874" s="288"/>
      <c r="J874" s="56"/>
      <c r="K874" s="11">
        <f t="shared" si="79"/>
        <v>0</v>
      </c>
      <c r="L874" s="56"/>
      <c r="M874" s="18"/>
      <c r="N874" s="59"/>
      <c r="O874" s="14">
        <f t="shared" si="80"/>
        <v>0</v>
      </c>
      <c r="P874" s="275" t="str">
        <f t="shared" si="81"/>
        <v xml:space="preserve"> </v>
      </c>
      <c r="Q874" s="230" t="str">
        <f t="shared" si="82"/>
        <v xml:space="preserve"> </v>
      </c>
      <c r="R874" s="275" t="str">
        <f t="shared" si="83"/>
        <v xml:space="preserve"> </v>
      </c>
      <c r="S874" s="230" t="str">
        <f t="shared" si="84"/>
        <v xml:space="preserve"> </v>
      </c>
    </row>
    <row r="875" spans="1:19" x14ac:dyDescent="0.2">
      <c r="A875" s="10" t="str">
        <f>IF(COUNTRY_INFO!A875=0," ",COUNTRY_INFO!A875)</f>
        <v>Ethiopia</v>
      </c>
      <c r="B875" s="10" t="str">
        <f>IF(COUNTRY_INFO!B875=0," ",COUNTRY_INFO!B875)</f>
        <v>TigrayEastern Tigray</v>
      </c>
      <c r="C875" s="10" t="str">
        <f>IF(COUNTRY_INFO!C875=0," ",COUNTRY_INFO!C875)</f>
        <v>Wukro Town</v>
      </c>
      <c r="D875" s="11" t="str">
        <f>IF(OR(COUNTRY_INFO!$T$9:$T$1000="T1 (PZQ+ALB/MBD)",COUNTRY_INFO!$U$9:$U$1000="T1 (PZQ+ALB/MBD)"), "T1 (PZQ+ALB/MBD)", " ")</f>
        <v xml:space="preserve"> </v>
      </c>
      <c r="E875" s="289"/>
      <c r="F875" s="109"/>
      <c r="G875" s="56"/>
      <c r="H875" s="288"/>
      <c r="I875" s="288"/>
      <c r="J875" s="56"/>
      <c r="K875" s="11">
        <f t="shared" si="79"/>
        <v>0</v>
      </c>
      <c r="L875" s="56"/>
      <c r="M875" s="18"/>
      <c r="N875" s="59"/>
      <c r="O875" s="14">
        <f t="shared" si="80"/>
        <v>0</v>
      </c>
      <c r="P875" s="275" t="str">
        <f t="shared" si="81"/>
        <v xml:space="preserve"> </v>
      </c>
      <c r="Q875" s="230" t="str">
        <f t="shared" si="82"/>
        <v xml:space="preserve"> </v>
      </c>
      <c r="R875" s="275" t="str">
        <f t="shared" si="83"/>
        <v xml:space="preserve"> </v>
      </c>
      <c r="S875" s="230" t="str">
        <f t="shared" si="84"/>
        <v xml:space="preserve"> </v>
      </c>
    </row>
    <row r="876" spans="1:19" x14ac:dyDescent="0.2">
      <c r="A876" s="10" t="str">
        <f>IF(COUNTRY_INFO!A876=0," ",COUNTRY_INFO!A876)</f>
        <v>Ethiopia</v>
      </c>
      <c r="B876" s="10" t="str">
        <f>IF(COUNTRY_INFO!B876=0," ",COUNTRY_INFO!B876)</f>
        <v>TigrayMekele</v>
      </c>
      <c r="C876" s="10" t="str">
        <f>IF(COUNTRY_INFO!C876=0," ",COUNTRY_INFO!C876)</f>
        <v>Adihaki</v>
      </c>
      <c r="D876" s="11" t="str">
        <f>IF(OR(COUNTRY_INFO!$T$9:$T$1000="T1 (PZQ+ALB/MBD)",COUNTRY_INFO!$U$9:$U$1000="T1 (PZQ+ALB/MBD)"), "T1 (PZQ+ALB/MBD)", " ")</f>
        <v xml:space="preserve"> </v>
      </c>
      <c r="E876" s="289"/>
      <c r="F876" s="109"/>
      <c r="G876" s="56"/>
      <c r="H876" s="288"/>
      <c r="I876" s="288"/>
      <c r="J876" s="56"/>
      <c r="K876" s="11">
        <f t="shared" si="79"/>
        <v>0</v>
      </c>
      <c r="L876" s="56"/>
      <c r="M876" s="18"/>
      <c r="N876" s="59"/>
      <c r="O876" s="14">
        <f t="shared" si="80"/>
        <v>0</v>
      </c>
      <c r="P876" s="275" t="str">
        <f t="shared" si="81"/>
        <v xml:space="preserve"> </v>
      </c>
      <c r="Q876" s="230" t="str">
        <f t="shared" si="82"/>
        <v xml:space="preserve"> </v>
      </c>
      <c r="R876" s="275" t="str">
        <f t="shared" si="83"/>
        <v xml:space="preserve"> </v>
      </c>
      <c r="S876" s="230" t="str">
        <f t="shared" si="84"/>
        <v xml:space="preserve"> </v>
      </c>
    </row>
    <row r="877" spans="1:19" x14ac:dyDescent="0.2">
      <c r="A877" s="10" t="str">
        <f>IF(COUNTRY_INFO!A877=0," ",COUNTRY_INFO!A877)</f>
        <v>Ethiopia</v>
      </c>
      <c r="B877" s="10" t="str">
        <f>IF(COUNTRY_INFO!B877=0," ",COUNTRY_INFO!B877)</f>
        <v>TigrayMekele</v>
      </c>
      <c r="C877" s="10" t="str">
        <f>IF(COUNTRY_INFO!C877=0," ",COUNTRY_INFO!C877)</f>
        <v>Ayder</v>
      </c>
      <c r="D877" s="11" t="str">
        <f>IF(OR(COUNTRY_INFO!$T$9:$T$1000="T1 (PZQ+ALB/MBD)",COUNTRY_INFO!$U$9:$U$1000="T1 (PZQ+ALB/MBD)"), "T1 (PZQ+ALB/MBD)", " ")</f>
        <v xml:space="preserve"> </v>
      </c>
      <c r="E877" s="289"/>
      <c r="F877" s="109"/>
      <c r="G877" s="56"/>
      <c r="H877" s="288"/>
      <c r="I877" s="288"/>
      <c r="J877" s="56"/>
      <c r="K877" s="11">
        <f t="shared" si="79"/>
        <v>0</v>
      </c>
      <c r="L877" s="56"/>
      <c r="M877" s="18"/>
      <c r="N877" s="59"/>
      <c r="O877" s="14">
        <f t="shared" si="80"/>
        <v>0</v>
      </c>
      <c r="P877" s="275" t="str">
        <f t="shared" si="81"/>
        <v xml:space="preserve"> </v>
      </c>
      <c r="Q877" s="230" t="str">
        <f t="shared" si="82"/>
        <v xml:space="preserve"> </v>
      </c>
      <c r="R877" s="275" t="str">
        <f t="shared" si="83"/>
        <v xml:space="preserve"> </v>
      </c>
      <c r="S877" s="230" t="str">
        <f t="shared" si="84"/>
        <v xml:space="preserve"> </v>
      </c>
    </row>
    <row r="878" spans="1:19" x14ac:dyDescent="0.2">
      <c r="A878" s="10" t="str">
        <f>IF(COUNTRY_INFO!A878=0," ",COUNTRY_INFO!A878)</f>
        <v>Ethiopia</v>
      </c>
      <c r="B878" s="10" t="str">
        <f>IF(COUNTRY_INFO!B878=0," ",COUNTRY_INFO!B878)</f>
        <v>TigrayMekele</v>
      </c>
      <c r="C878" s="10" t="str">
        <f>IF(COUNTRY_INFO!C878=0," ",COUNTRY_INFO!C878)</f>
        <v>Hadnet</v>
      </c>
      <c r="D878" s="11" t="str">
        <f>IF(OR(COUNTRY_INFO!$T$9:$T$1000="T1 (PZQ+ALB/MBD)",COUNTRY_INFO!$U$9:$U$1000="T1 (PZQ+ALB/MBD)"), "T1 (PZQ+ALB/MBD)", " ")</f>
        <v xml:space="preserve"> </v>
      </c>
      <c r="E878" s="289"/>
      <c r="F878" s="109"/>
      <c r="G878" s="56"/>
      <c r="H878" s="288"/>
      <c r="I878" s="288"/>
      <c r="J878" s="56"/>
      <c r="K878" s="11">
        <f t="shared" si="79"/>
        <v>0</v>
      </c>
      <c r="L878" s="56"/>
      <c r="M878" s="18"/>
      <c r="N878" s="59"/>
      <c r="O878" s="14">
        <f t="shared" si="80"/>
        <v>0</v>
      </c>
      <c r="P878" s="275" t="str">
        <f t="shared" si="81"/>
        <v xml:space="preserve"> </v>
      </c>
      <c r="Q878" s="230" t="str">
        <f t="shared" si="82"/>
        <v xml:space="preserve"> </v>
      </c>
      <c r="R878" s="275" t="str">
        <f t="shared" si="83"/>
        <v xml:space="preserve"> </v>
      </c>
      <c r="S878" s="230" t="str">
        <f t="shared" si="84"/>
        <v xml:space="preserve"> </v>
      </c>
    </row>
    <row r="879" spans="1:19" x14ac:dyDescent="0.2">
      <c r="A879" s="10" t="str">
        <f>IF(COUNTRY_INFO!A879=0," ",COUNTRY_INFO!A879)</f>
        <v>Ethiopia</v>
      </c>
      <c r="B879" s="10" t="str">
        <f>IF(COUNTRY_INFO!B879=0," ",COUNTRY_INFO!B879)</f>
        <v>TigrayMekele</v>
      </c>
      <c r="C879" s="10" t="str">
        <f>IF(COUNTRY_INFO!C879=0," ",COUNTRY_INFO!C879)</f>
        <v>Hawelti</v>
      </c>
      <c r="D879" s="11" t="str">
        <f>IF(OR(COUNTRY_INFO!$T$9:$T$1000="T1 (PZQ+ALB/MBD)",COUNTRY_INFO!$U$9:$U$1000="T1 (PZQ+ALB/MBD)"), "T1 (PZQ+ALB/MBD)", " ")</f>
        <v xml:space="preserve"> </v>
      </c>
      <c r="E879" s="289"/>
      <c r="F879" s="109"/>
      <c r="G879" s="56"/>
      <c r="H879" s="288"/>
      <c r="I879" s="288"/>
      <c r="J879" s="56"/>
      <c r="K879" s="11">
        <f t="shared" si="79"/>
        <v>0</v>
      </c>
      <c r="L879" s="56"/>
      <c r="M879" s="18"/>
      <c r="N879" s="59"/>
      <c r="O879" s="14">
        <f t="shared" si="80"/>
        <v>0</v>
      </c>
      <c r="P879" s="275" t="str">
        <f t="shared" si="81"/>
        <v xml:space="preserve"> </v>
      </c>
      <c r="Q879" s="230" t="str">
        <f t="shared" si="82"/>
        <v xml:space="preserve"> </v>
      </c>
      <c r="R879" s="275" t="str">
        <f t="shared" si="83"/>
        <v xml:space="preserve"> </v>
      </c>
      <c r="S879" s="230" t="str">
        <f t="shared" si="84"/>
        <v xml:space="preserve"> </v>
      </c>
    </row>
    <row r="880" spans="1:19" x14ac:dyDescent="0.2">
      <c r="A880" s="10" t="str">
        <f>IF(COUNTRY_INFO!A880=0," ",COUNTRY_INFO!A880)</f>
        <v>Ethiopia</v>
      </c>
      <c r="B880" s="10" t="str">
        <f>IF(COUNTRY_INFO!B880=0," ",COUNTRY_INFO!B880)</f>
        <v>TigrayMekele</v>
      </c>
      <c r="C880" s="10" t="str">
        <f>IF(COUNTRY_INFO!C880=0," ",COUNTRY_INFO!C880)</f>
        <v>kedamay Woyane</v>
      </c>
      <c r="D880" s="11" t="str">
        <f>IF(OR(COUNTRY_INFO!$T$9:$T$1000="T1 (PZQ+ALB/MBD)",COUNTRY_INFO!$U$9:$U$1000="T1 (PZQ+ALB/MBD)"), "T1 (PZQ+ALB/MBD)", " ")</f>
        <v xml:space="preserve"> </v>
      </c>
      <c r="E880" s="289"/>
      <c r="F880" s="109"/>
      <c r="G880" s="56"/>
      <c r="H880" s="288"/>
      <c r="I880" s="288"/>
      <c r="J880" s="56"/>
      <c r="K880" s="11">
        <f t="shared" si="79"/>
        <v>0</v>
      </c>
      <c r="L880" s="56"/>
      <c r="M880" s="18"/>
      <c r="N880" s="59"/>
      <c r="O880" s="14">
        <f t="shared" si="80"/>
        <v>0</v>
      </c>
      <c r="P880" s="275" t="str">
        <f t="shared" si="81"/>
        <v xml:space="preserve"> </v>
      </c>
      <c r="Q880" s="230" t="str">
        <f t="shared" si="82"/>
        <v xml:space="preserve"> </v>
      </c>
      <c r="R880" s="275" t="str">
        <f t="shared" si="83"/>
        <v xml:space="preserve"> </v>
      </c>
      <c r="S880" s="230" t="str">
        <f t="shared" si="84"/>
        <v xml:space="preserve"> </v>
      </c>
    </row>
    <row r="881" spans="1:19" x14ac:dyDescent="0.2">
      <c r="A881" s="10" t="str">
        <f>IF(COUNTRY_INFO!A881=0," ",COUNTRY_INFO!A881)</f>
        <v>Ethiopia</v>
      </c>
      <c r="B881" s="10" t="str">
        <f>IF(COUNTRY_INFO!B881=0," ",COUNTRY_INFO!B881)</f>
        <v>TigrayMekele</v>
      </c>
      <c r="C881" s="10" t="str">
        <f>IF(COUNTRY_INFO!C881=0," ",COUNTRY_INFO!C881)</f>
        <v>Quiha</v>
      </c>
      <c r="D881" s="11" t="str">
        <f>IF(OR(COUNTRY_INFO!$T$9:$T$1000="T1 (PZQ+ALB/MBD)",COUNTRY_INFO!$U$9:$U$1000="T1 (PZQ+ALB/MBD)"), "T1 (PZQ+ALB/MBD)", " ")</f>
        <v xml:space="preserve"> </v>
      </c>
      <c r="E881" s="289"/>
      <c r="F881" s="109"/>
      <c r="G881" s="56"/>
      <c r="H881" s="288"/>
      <c r="I881" s="288"/>
      <c r="J881" s="56"/>
      <c r="K881" s="11">
        <f t="shared" si="79"/>
        <v>0</v>
      </c>
      <c r="L881" s="56"/>
      <c r="M881" s="18"/>
      <c r="N881" s="59"/>
      <c r="O881" s="14">
        <f t="shared" si="80"/>
        <v>0</v>
      </c>
      <c r="P881" s="275" t="str">
        <f t="shared" si="81"/>
        <v xml:space="preserve"> </v>
      </c>
      <c r="Q881" s="230" t="str">
        <f t="shared" si="82"/>
        <v xml:space="preserve"> </v>
      </c>
      <c r="R881" s="275" t="str">
        <f t="shared" si="83"/>
        <v xml:space="preserve"> </v>
      </c>
      <c r="S881" s="230" t="str">
        <f t="shared" si="84"/>
        <v xml:space="preserve"> </v>
      </c>
    </row>
    <row r="882" spans="1:19" x14ac:dyDescent="0.2">
      <c r="A882" s="10" t="str">
        <f>IF(COUNTRY_INFO!A882=0," ",COUNTRY_INFO!A882)</f>
        <v>Ethiopia</v>
      </c>
      <c r="B882" s="10" t="str">
        <f>IF(COUNTRY_INFO!B882=0," ",COUNTRY_INFO!B882)</f>
        <v>TigrayMekele</v>
      </c>
      <c r="C882" s="10" t="str">
        <f>IF(COUNTRY_INFO!C882=0," ",COUNTRY_INFO!C882)</f>
        <v>Semen</v>
      </c>
      <c r="D882" s="11" t="str">
        <f>IF(OR(COUNTRY_INFO!$T$9:$T$1000="T1 (PZQ+ALB/MBD)",COUNTRY_INFO!$U$9:$U$1000="T1 (PZQ+ALB/MBD)"), "T1 (PZQ+ALB/MBD)", " ")</f>
        <v xml:space="preserve"> </v>
      </c>
      <c r="E882" s="289"/>
      <c r="F882" s="109"/>
      <c r="G882" s="56"/>
      <c r="H882" s="288"/>
      <c r="I882" s="288"/>
      <c r="J882" s="56"/>
      <c r="K882" s="11">
        <f t="shared" si="79"/>
        <v>0</v>
      </c>
      <c r="L882" s="56"/>
      <c r="M882" s="18"/>
      <c r="N882" s="59"/>
      <c r="O882" s="14">
        <f t="shared" si="80"/>
        <v>0</v>
      </c>
      <c r="P882" s="275" t="str">
        <f t="shared" si="81"/>
        <v xml:space="preserve"> </v>
      </c>
      <c r="Q882" s="230" t="str">
        <f t="shared" si="82"/>
        <v xml:space="preserve"> </v>
      </c>
      <c r="R882" s="275" t="str">
        <f t="shared" si="83"/>
        <v xml:space="preserve"> </v>
      </c>
      <c r="S882" s="230" t="str">
        <f t="shared" si="84"/>
        <v xml:space="preserve"> </v>
      </c>
    </row>
    <row r="883" spans="1:19" x14ac:dyDescent="0.2">
      <c r="A883" s="10" t="str">
        <f>IF(COUNTRY_INFO!A883=0," ",COUNTRY_INFO!A883)</f>
        <v>Ethiopia</v>
      </c>
      <c r="B883" s="10" t="str">
        <f>IF(COUNTRY_INFO!B883=0," ",COUNTRY_INFO!B883)</f>
        <v>TigrayNorth West Tigray</v>
      </c>
      <c r="C883" s="10" t="str">
        <f>IF(COUNTRY_INFO!C883=0," ",COUNTRY_INFO!C883)</f>
        <v>Asgede Tsimbla</v>
      </c>
      <c r="D883" s="11" t="str">
        <f>IF(OR(COUNTRY_INFO!$T$9:$T$1000="T1 (PZQ+ALB/MBD)",COUNTRY_INFO!$U$9:$U$1000="T1 (PZQ+ALB/MBD)"), "T1 (PZQ+ALB/MBD)", " ")</f>
        <v>T1 (PZQ+ALB/MBD)</v>
      </c>
      <c r="E883" s="289" t="s">
        <v>1192</v>
      </c>
      <c r="F883" s="300">
        <f>'T2'!E883</f>
        <v>0</v>
      </c>
      <c r="G883" s="56"/>
      <c r="H883" s="288">
        <v>49457</v>
      </c>
      <c r="I883" s="288">
        <v>49457</v>
      </c>
      <c r="J883" s="56"/>
      <c r="K883" s="11">
        <f t="shared" si="79"/>
        <v>49457</v>
      </c>
      <c r="L883" s="56"/>
      <c r="M883" s="18">
        <v>41480</v>
      </c>
      <c r="N883" s="59"/>
      <c r="O883" s="14">
        <f t="shared" si="80"/>
        <v>41480</v>
      </c>
      <c r="P883" s="275" t="str">
        <f t="shared" si="81"/>
        <v xml:space="preserve"> </v>
      </c>
      <c r="Q883" s="230">
        <f t="shared" si="82"/>
        <v>83.870837293001998</v>
      </c>
      <c r="R883" s="275" t="str">
        <f t="shared" si="83"/>
        <v xml:space="preserve"> </v>
      </c>
      <c r="S883" s="230">
        <f t="shared" si="84"/>
        <v>83.870837293001998</v>
      </c>
    </row>
    <row r="884" spans="1:19" x14ac:dyDescent="0.2">
      <c r="A884" s="10" t="str">
        <f>IF(COUNTRY_INFO!A884=0," ",COUNTRY_INFO!A884)</f>
        <v>Ethiopia</v>
      </c>
      <c r="B884" s="10" t="str">
        <f>IF(COUNTRY_INFO!B884=0," ",COUNTRY_INFO!B884)</f>
        <v>TigrayNorth West Tigray</v>
      </c>
      <c r="C884" s="10" t="str">
        <f>IF(COUNTRY_INFO!C884=0," ",COUNTRY_INFO!C884)</f>
        <v>Laelay Adiabo</v>
      </c>
      <c r="D884" s="11" t="str">
        <f>IF(OR(COUNTRY_INFO!$T$9:$T$1000="T1 (PZQ+ALB/MBD)",COUNTRY_INFO!$U$9:$U$1000="T1 (PZQ+ALB/MBD)"), "T1 (PZQ+ALB/MBD)", " ")</f>
        <v xml:space="preserve"> </v>
      </c>
      <c r="E884" s="289"/>
      <c r="F884" s="109"/>
      <c r="G884" s="56"/>
      <c r="H884" s="288"/>
      <c r="I884" s="288"/>
      <c r="J884" s="56"/>
      <c r="K884" s="11">
        <f t="shared" si="79"/>
        <v>0</v>
      </c>
      <c r="L884" s="56"/>
      <c r="M884" s="18"/>
      <c r="N884" s="59"/>
      <c r="O884" s="14">
        <f t="shared" si="80"/>
        <v>0</v>
      </c>
      <c r="P884" s="275" t="str">
        <f t="shared" si="81"/>
        <v xml:space="preserve"> </v>
      </c>
      <c r="Q884" s="230" t="str">
        <f t="shared" si="82"/>
        <v xml:space="preserve"> </v>
      </c>
      <c r="R884" s="275" t="str">
        <f t="shared" si="83"/>
        <v xml:space="preserve"> </v>
      </c>
      <c r="S884" s="230" t="str">
        <f t="shared" si="84"/>
        <v xml:space="preserve"> </v>
      </c>
    </row>
    <row r="885" spans="1:19" x14ac:dyDescent="0.2">
      <c r="A885" s="10" t="str">
        <f>IF(COUNTRY_INFO!A885=0," ",COUNTRY_INFO!A885)</f>
        <v>Ethiopia</v>
      </c>
      <c r="B885" s="10" t="str">
        <f>IF(COUNTRY_INFO!B885=0," ",COUNTRY_INFO!B885)</f>
        <v>TigrayNorth West Tigray</v>
      </c>
      <c r="C885" s="10" t="str">
        <f>IF(COUNTRY_INFO!C885=0," ",COUNTRY_INFO!C885)</f>
        <v>Medebay Zana</v>
      </c>
      <c r="D885" s="11" t="str">
        <f>IF(OR(COUNTRY_INFO!$T$9:$T$1000="T1 (PZQ+ALB/MBD)",COUNTRY_INFO!$U$9:$U$1000="T1 (PZQ+ALB/MBD)"), "T1 (PZQ+ALB/MBD)", " ")</f>
        <v>T1 (PZQ+ALB/MBD)</v>
      </c>
      <c r="E885" s="289" t="s">
        <v>1192</v>
      </c>
      <c r="F885" s="300">
        <f>'T2'!E885</f>
        <v>0</v>
      </c>
      <c r="G885" s="56"/>
      <c r="H885" s="288">
        <v>45970</v>
      </c>
      <c r="I885" s="288">
        <v>45970</v>
      </c>
      <c r="J885" s="56"/>
      <c r="K885" s="11">
        <f t="shared" si="79"/>
        <v>45970</v>
      </c>
      <c r="L885" s="56"/>
      <c r="M885" s="18">
        <v>38026</v>
      </c>
      <c r="N885" s="56">
        <v>40631</v>
      </c>
      <c r="O885" s="14">
        <f t="shared" si="80"/>
        <v>78657</v>
      </c>
      <c r="P885" s="275" t="str">
        <f t="shared" si="81"/>
        <v xml:space="preserve"> </v>
      </c>
      <c r="Q885" s="230">
        <f t="shared" si="82"/>
        <v>82.719164672612578</v>
      </c>
      <c r="R885" s="294" t="str">
        <f t="shared" si="83"/>
        <v xml:space="preserve"> </v>
      </c>
      <c r="S885" s="294">
        <f t="shared" si="84"/>
        <v>171.10506852294975</v>
      </c>
    </row>
    <row r="886" spans="1:19" x14ac:dyDescent="0.2">
      <c r="A886" s="10" t="str">
        <f>IF(COUNTRY_INFO!A886=0," ",COUNTRY_INFO!A886)</f>
        <v>Ethiopia</v>
      </c>
      <c r="B886" s="10" t="str">
        <f>IF(COUNTRY_INFO!B886=0," ",COUNTRY_INFO!B886)</f>
        <v>TigrayNorth West Tigray</v>
      </c>
      <c r="C886" s="10" t="str">
        <f>IF(COUNTRY_INFO!C886=0," ",COUNTRY_INFO!C886)</f>
        <v>Sheraro Town</v>
      </c>
      <c r="D886" s="11" t="str">
        <f>IF(OR(COUNTRY_INFO!$T$9:$T$1000="T1 (PZQ+ALB/MBD)",COUNTRY_INFO!$U$9:$U$1000="T1 (PZQ+ALB/MBD)"), "T1 (PZQ+ALB/MBD)", " ")</f>
        <v xml:space="preserve"> </v>
      </c>
      <c r="E886" s="289"/>
      <c r="F886" s="109"/>
      <c r="G886" s="56"/>
      <c r="H886" s="288"/>
      <c r="I886" s="288"/>
      <c r="J886" s="56"/>
      <c r="K886" s="11">
        <f t="shared" si="79"/>
        <v>0</v>
      </c>
      <c r="L886" s="56"/>
      <c r="M886" s="18"/>
      <c r="N886" s="59"/>
      <c r="O886" s="14">
        <f t="shared" si="80"/>
        <v>0</v>
      </c>
      <c r="P886" s="275" t="str">
        <f t="shared" si="81"/>
        <v xml:space="preserve"> </v>
      </c>
      <c r="Q886" s="230" t="str">
        <f t="shared" si="82"/>
        <v xml:space="preserve"> </v>
      </c>
      <c r="R886" s="275" t="str">
        <f t="shared" si="83"/>
        <v xml:space="preserve"> </v>
      </c>
      <c r="S886" s="230" t="str">
        <f t="shared" si="84"/>
        <v xml:space="preserve"> </v>
      </c>
    </row>
    <row r="887" spans="1:19" x14ac:dyDescent="0.2">
      <c r="A887" s="10" t="str">
        <f>IF(COUNTRY_INFO!A887=0," ",COUNTRY_INFO!A887)</f>
        <v>Ethiopia</v>
      </c>
      <c r="B887" s="10" t="str">
        <f>IF(COUNTRY_INFO!B887=0," ",COUNTRY_INFO!B887)</f>
        <v>TigrayNorth West Tigray</v>
      </c>
      <c r="C887" s="10" t="str">
        <f>IF(COUNTRY_INFO!C887=0," ",COUNTRY_INFO!C887)</f>
        <v>Shire Endaselassie Town</v>
      </c>
      <c r="D887" s="11" t="str">
        <f>IF(OR(COUNTRY_INFO!$T$9:$T$1000="T1 (PZQ+ALB/MBD)",COUNTRY_INFO!$U$9:$U$1000="T1 (PZQ+ALB/MBD)"), "T1 (PZQ+ALB/MBD)", " ")</f>
        <v xml:space="preserve"> </v>
      </c>
      <c r="E887" s="289"/>
      <c r="F887" s="109"/>
      <c r="G887" s="56"/>
      <c r="H887" s="288"/>
      <c r="I887" s="288"/>
      <c r="J887" s="56"/>
      <c r="K887" s="11">
        <f t="shared" si="79"/>
        <v>0</v>
      </c>
      <c r="L887" s="56"/>
      <c r="M887" s="18"/>
      <c r="N887" s="59"/>
      <c r="O887" s="14">
        <f t="shared" si="80"/>
        <v>0</v>
      </c>
      <c r="P887" s="275" t="str">
        <f t="shared" si="81"/>
        <v xml:space="preserve"> </v>
      </c>
      <c r="Q887" s="230" t="str">
        <f t="shared" si="82"/>
        <v xml:space="preserve"> </v>
      </c>
      <c r="R887" s="275" t="str">
        <f t="shared" si="83"/>
        <v xml:space="preserve"> </v>
      </c>
      <c r="S887" s="230" t="str">
        <f t="shared" si="84"/>
        <v xml:space="preserve"> </v>
      </c>
    </row>
    <row r="888" spans="1:19" x14ac:dyDescent="0.2">
      <c r="A888" s="10" t="str">
        <f>IF(COUNTRY_INFO!A888=0," ",COUNTRY_INFO!A888)</f>
        <v>Ethiopia</v>
      </c>
      <c r="B888" s="10" t="str">
        <f>IF(COUNTRY_INFO!B888=0," ",COUNTRY_INFO!B888)</f>
        <v>TigrayNorth West Tigray</v>
      </c>
      <c r="C888" s="10" t="str">
        <f>IF(COUNTRY_INFO!C888=0," ",COUNTRY_INFO!C888)</f>
        <v>Tahtay Adyabo</v>
      </c>
      <c r="D888" s="11" t="str">
        <f>IF(OR(COUNTRY_INFO!$T$9:$T$1000="T1 (PZQ+ALB/MBD)",COUNTRY_INFO!$U$9:$U$1000="T1 (PZQ+ALB/MBD)"), "T1 (PZQ+ALB/MBD)", " ")</f>
        <v xml:space="preserve"> </v>
      </c>
      <c r="E888" s="289"/>
      <c r="F888" s="109"/>
      <c r="G888" s="56"/>
      <c r="H888" s="288"/>
      <c r="I888" s="288"/>
      <c r="J888" s="56"/>
      <c r="K888" s="11">
        <f t="shared" si="79"/>
        <v>0</v>
      </c>
      <c r="L888" s="56"/>
      <c r="M888" s="18"/>
      <c r="N888" s="59"/>
      <c r="O888" s="14">
        <f t="shared" si="80"/>
        <v>0</v>
      </c>
      <c r="P888" s="275" t="str">
        <f t="shared" si="81"/>
        <v xml:space="preserve"> </v>
      </c>
      <c r="Q888" s="230" t="str">
        <f t="shared" si="82"/>
        <v xml:space="preserve"> </v>
      </c>
      <c r="R888" s="275" t="str">
        <f t="shared" si="83"/>
        <v xml:space="preserve"> </v>
      </c>
      <c r="S888" s="230" t="str">
        <f t="shared" si="84"/>
        <v xml:space="preserve"> </v>
      </c>
    </row>
    <row r="889" spans="1:19" x14ac:dyDescent="0.2">
      <c r="A889" s="10" t="str">
        <f>IF(COUNTRY_INFO!A889=0," ",COUNTRY_INFO!A889)</f>
        <v>Ethiopia</v>
      </c>
      <c r="B889" s="10" t="str">
        <f>IF(COUNTRY_INFO!B889=0," ",COUNTRY_INFO!B889)</f>
        <v>TigrayNorth West Tigray</v>
      </c>
      <c r="C889" s="10" t="str">
        <f>IF(COUNTRY_INFO!C889=0," ",COUNTRY_INFO!C889)</f>
        <v>Tahtay Koraro</v>
      </c>
      <c r="D889" s="11" t="str">
        <f>IF(OR(COUNTRY_INFO!$T$9:$T$1000="T1 (PZQ+ALB/MBD)",COUNTRY_INFO!$U$9:$U$1000="T1 (PZQ+ALB/MBD)"), "T1 (PZQ+ALB/MBD)", " ")</f>
        <v>T1 (PZQ+ALB/MBD)</v>
      </c>
      <c r="E889" s="289" t="s">
        <v>1192</v>
      </c>
      <c r="F889" s="300">
        <f>'T2'!E889</f>
        <v>0</v>
      </c>
      <c r="G889" s="56"/>
      <c r="H889" s="288">
        <v>25009</v>
      </c>
      <c r="I889" s="288">
        <v>25009</v>
      </c>
      <c r="J889" s="56"/>
      <c r="K889" s="11">
        <f t="shared" si="79"/>
        <v>25009</v>
      </c>
      <c r="L889" s="56"/>
      <c r="M889" s="18">
        <v>20738</v>
      </c>
      <c r="N889" s="56">
        <v>538</v>
      </c>
      <c r="O889" s="14">
        <f t="shared" si="80"/>
        <v>21276</v>
      </c>
      <c r="P889" s="275" t="str">
        <f t="shared" si="81"/>
        <v xml:space="preserve"> </v>
      </c>
      <c r="Q889" s="293">
        <f t="shared" si="82"/>
        <v>82.922148026710389</v>
      </c>
      <c r="R889" s="296" t="str">
        <f t="shared" si="83"/>
        <v xml:space="preserve"> </v>
      </c>
      <c r="S889" s="230">
        <f t="shared" si="84"/>
        <v>85.073373585509216</v>
      </c>
    </row>
    <row r="890" spans="1:19" x14ac:dyDescent="0.2">
      <c r="A890" s="10" t="str">
        <f>IF(COUNTRY_INFO!A890=0," ",COUNTRY_INFO!A890)</f>
        <v>Ethiopia</v>
      </c>
      <c r="B890" s="10" t="str">
        <f>IF(COUNTRY_INFO!B890=0," ",COUNTRY_INFO!B890)</f>
        <v>TigrayNorth West Tigray</v>
      </c>
      <c r="C890" s="10" t="str">
        <f>IF(COUNTRY_INFO!C890=0," ",COUNTRY_INFO!C890)</f>
        <v>Tselemti</v>
      </c>
      <c r="D890" s="11" t="str">
        <f>IF(OR(COUNTRY_INFO!$T$9:$T$1000="T1 (PZQ+ALB/MBD)",COUNTRY_INFO!$U$9:$U$1000="T1 (PZQ+ALB/MBD)"), "T1 (PZQ+ALB/MBD)", " ")</f>
        <v>T1 (PZQ+ALB/MBD)</v>
      </c>
      <c r="E890" s="289" t="s">
        <v>1192</v>
      </c>
      <c r="F890" s="300">
        <f>'T2'!E890</f>
        <v>0</v>
      </c>
      <c r="G890" s="56"/>
      <c r="H890" s="288">
        <v>50649</v>
      </c>
      <c r="I890" s="288">
        <v>50649</v>
      </c>
      <c r="J890" s="56"/>
      <c r="K890" s="11">
        <f t="shared" si="79"/>
        <v>50649</v>
      </c>
      <c r="L890" s="56"/>
      <c r="M890" s="18">
        <v>38891</v>
      </c>
      <c r="N890" s="56">
        <v>12501</v>
      </c>
      <c r="O890" s="14">
        <f t="shared" si="80"/>
        <v>51392</v>
      </c>
      <c r="P890" s="275" t="str">
        <f t="shared" si="81"/>
        <v xml:space="preserve"> </v>
      </c>
      <c r="Q890" s="293">
        <f t="shared" si="82"/>
        <v>76.785326462516537</v>
      </c>
      <c r="R890" s="296" t="str">
        <f t="shared" si="83"/>
        <v xml:space="preserve"> </v>
      </c>
      <c r="S890" s="230">
        <f t="shared" si="84"/>
        <v>101.46695887381784</v>
      </c>
    </row>
    <row r="891" spans="1:19" x14ac:dyDescent="0.2">
      <c r="A891" s="10" t="str">
        <f>IF(COUNTRY_INFO!A891=0," ",COUNTRY_INFO!A891)</f>
        <v>Ethiopia</v>
      </c>
      <c r="B891" s="10" t="str">
        <f>IF(COUNTRY_INFO!B891=0," ",COUNTRY_INFO!B891)</f>
        <v>TigraySouth East Tigray</v>
      </c>
      <c r="C891" s="10" t="str">
        <f>IF(COUNTRY_INFO!C891=0," ",COUNTRY_INFO!C891)</f>
        <v>Degua Temben</v>
      </c>
      <c r="D891" s="11" t="str">
        <f>IF(OR(COUNTRY_INFO!$T$9:$T$1000="T1 (PZQ+ALB/MBD)",COUNTRY_INFO!$U$9:$U$1000="T1 (PZQ+ALB/MBD)"), "T1 (PZQ+ALB/MBD)", " ")</f>
        <v xml:space="preserve"> </v>
      </c>
      <c r="E891" s="289"/>
      <c r="F891" s="109"/>
      <c r="G891" s="56"/>
      <c r="H891" s="288"/>
      <c r="I891" s="288"/>
      <c r="J891" s="56"/>
      <c r="K891" s="11">
        <f t="shared" si="79"/>
        <v>0</v>
      </c>
      <c r="L891" s="56"/>
      <c r="M891" s="18"/>
      <c r="N891" s="59"/>
      <c r="O891" s="14">
        <f t="shared" si="80"/>
        <v>0</v>
      </c>
      <c r="P891" s="275" t="str">
        <f t="shared" si="81"/>
        <v xml:space="preserve"> </v>
      </c>
      <c r="Q891" s="230" t="str">
        <f t="shared" si="82"/>
        <v xml:space="preserve"> </v>
      </c>
      <c r="R891" s="275" t="str">
        <f t="shared" si="83"/>
        <v xml:space="preserve"> </v>
      </c>
      <c r="S891" s="230" t="str">
        <f t="shared" si="84"/>
        <v xml:space="preserve"> </v>
      </c>
    </row>
    <row r="892" spans="1:19" x14ac:dyDescent="0.2">
      <c r="A892" s="10" t="str">
        <f>IF(COUNTRY_INFO!A892=0," ",COUNTRY_INFO!A892)</f>
        <v>Ethiopia</v>
      </c>
      <c r="B892" s="10" t="str">
        <f>IF(COUNTRY_INFO!B892=0," ",COUNTRY_INFO!B892)</f>
        <v>TigraySouth East Tigray</v>
      </c>
      <c r="C892" s="10" t="str">
        <f>IF(COUNTRY_INFO!C892=0," ",COUNTRY_INFO!C892)</f>
        <v>Enderta</v>
      </c>
      <c r="D892" s="11" t="str">
        <f>IF(OR(COUNTRY_INFO!$T$9:$T$1000="T1 (PZQ+ALB/MBD)",COUNTRY_INFO!$U$9:$U$1000="T1 (PZQ+ALB/MBD)"), "T1 (PZQ+ALB/MBD)", " ")</f>
        <v xml:space="preserve"> </v>
      </c>
      <c r="E892" s="289"/>
      <c r="F892" s="109"/>
      <c r="G892" s="56"/>
      <c r="H892" s="288"/>
      <c r="I892" s="288"/>
      <c r="J892" s="56"/>
      <c r="K892" s="11">
        <f t="shared" si="79"/>
        <v>0</v>
      </c>
      <c r="L892" s="56"/>
      <c r="M892" s="18"/>
      <c r="N892" s="59"/>
      <c r="O892" s="14">
        <f t="shared" si="80"/>
        <v>0</v>
      </c>
      <c r="P892" s="275" t="str">
        <f t="shared" si="81"/>
        <v xml:space="preserve"> </v>
      </c>
      <c r="Q892" s="230" t="str">
        <f t="shared" si="82"/>
        <v xml:space="preserve"> </v>
      </c>
      <c r="R892" s="275" t="str">
        <f t="shared" si="83"/>
        <v xml:space="preserve"> </v>
      </c>
      <c r="S892" s="230" t="str">
        <f t="shared" si="84"/>
        <v xml:space="preserve"> </v>
      </c>
    </row>
    <row r="893" spans="1:19" x14ac:dyDescent="0.2">
      <c r="A893" s="10" t="str">
        <f>IF(COUNTRY_INFO!A893=0," ",COUNTRY_INFO!A893)</f>
        <v>Ethiopia</v>
      </c>
      <c r="B893" s="10" t="str">
        <f>IF(COUNTRY_INFO!B893=0," ",COUNTRY_INFO!B893)</f>
        <v>TigraySouth East Tigray</v>
      </c>
      <c r="C893" s="10" t="str">
        <f>IF(COUNTRY_INFO!C893=0," ",COUNTRY_INFO!C893)</f>
        <v>Hintalo Wajirat</v>
      </c>
      <c r="D893" s="11" t="str">
        <f>IF(OR(COUNTRY_INFO!$T$9:$T$1000="T1 (PZQ+ALB/MBD)",COUNTRY_INFO!$U$9:$U$1000="T1 (PZQ+ALB/MBD)"), "T1 (PZQ+ALB/MBD)", " ")</f>
        <v xml:space="preserve"> </v>
      </c>
      <c r="E893" s="289"/>
      <c r="F893" s="109"/>
      <c r="G893" s="56"/>
      <c r="H893" s="288"/>
      <c r="I893" s="288"/>
      <c r="J893" s="56"/>
      <c r="K893" s="11">
        <f t="shared" si="79"/>
        <v>0</v>
      </c>
      <c r="L893" s="56"/>
      <c r="M893" s="18"/>
      <c r="N893" s="59"/>
      <c r="O893" s="14">
        <f t="shared" si="80"/>
        <v>0</v>
      </c>
      <c r="P893" s="275" t="str">
        <f t="shared" si="81"/>
        <v xml:space="preserve"> </v>
      </c>
      <c r="Q893" s="230" t="str">
        <f t="shared" si="82"/>
        <v xml:space="preserve"> </v>
      </c>
      <c r="R893" s="275" t="str">
        <f t="shared" si="83"/>
        <v xml:space="preserve"> </v>
      </c>
      <c r="S893" s="230" t="str">
        <f t="shared" si="84"/>
        <v xml:space="preserve"> </v>
      </c>
    </row>
    <row r="894" spans="1:19" x14ac:dyDescent="0.2">
      <c r="A894" s="10" t="str">
        <f>IF(COUNTRY_INFO!A894=0," ",COUNTRY_INFO!A894)</f>
        <v>Ethiopia</v>
      </c>
      <c r="B894" s="10" t="str">
        <f>IF(COUNTRY_INFO!B894=0," ",COUNTRY_INFO!B894)</f>
        <v>TigraySouth East Tigray</v>
      </c>
      <c r="C894" s="10" t="str">
        <f>IF(COUNTRY_INFO!C894=0," ",COUNTRY_INFO!C894)</f>
        <v>Saharti  Samre</v>
      </c>
      <c r="D894" s="11" t="str">
        <f>IF(OR(COUNTRY_INFO!$T$9:$T$1000="T1 (PZQ+ALB/MBD)",COUNTRY_INFO!$U$9:$U$1000="T1 (PZQ+ALB/MBD)"), "T1 (PZQ+ALB/MBD)", " ")</f>
        <v xml:space="preserve"> </v>
      </c>
      <c r="E894" s="289"/>
      <c r="F894" s="109"/>
      <c r="G894" s="56"/>
      <c r="H894" s="288"/>
      <c r="I894" s="288"/>
      <c r="J894" s="56"/>
      <c r="K894" s="11">
        <f t="shared" si="79"/>
        <v>0</v>
      </c>
      <c r="L894" s="56"/>
      <c r="M894" s="18"/>
      <c r="N894" s="59"/>
      <c r="O894" s="14">
        <f t="shared" si="80"/>
        <v>0</v>
      </c>
      <c r="P894" s="275" t="str">
        <f t="shared" si="81"/>
        <v xml:space="preserve"> </v>
      </c>
      <c r="Q894" s="230" t="str">
        <f t="shared" si="82"/>
        <v xml:space="preserve"> </v>
      </c>
      <c r="R894" s="275" t="str">
        <f t="shared" si="83"/>
        <v xml:space="preserve"> </v>
      </c>
      <c r="S894" s="230" t="str">
        <f t="shared" si="84"/>
        <v xml:space="preserve"> </v>
      </c>
    </row>
    <row r="895" spans="1:19" x14ac:dyDescent="0.2">
      <c r="A895" s="10" t="str">
        <f>IF(COUNTRY_INFO!A895=0," ",COUNTRY_INFO!A895)</f>
        <v>Ethiopia</v>
      </c>
      <c r="B895" s="10" t="str">
        <f>IF(COUNTRY_INFO!B895=0," ",COUNTRY_INFO!B895)</f>
        <v>TigraySouth Tigray</v>
      </c>
      <c r="C895" s="10" t="str">
        <f>IF(COUNTRY_INFO!C895=0," ",COUNTRY_INFO!C895)</f>
        <v>Alaje</v>
      </c>
      <c r="D895" s="11" t="str">
        <f>IF(OR(COUNTRY_INFO!$T$9:$T$1000="T1 (PZQ+ALB/MBD)",COUNTRY_INFO!$U$9:$U$1000="T1 (PZQ+ALB/MBD)"), "T1 (PZQ+ALB/MBD)", " ")</f>
        <v xml:space="preserve"> </v>
      </c>
      <c r="E895" s="289"/>
      <c r="F895" s="109"/>
      <c r="G895" s="56"/>
      <c r="H895" s="288"/>
      <c r="I895" s="288"/>
      <c r="J895" s="56"/>
      <c r="K895" s="11">
        <f t="shared" si="79"/>
        <v>0</v>
      </c>
      <c r="L895" s="56"/>
      <c r="M895" s="18"/>
      <c r="N895" s="59"/>
      <c r="O895" s="14">
        <f t="shared" si="80"/>
        <v>0</v>
      </c>
      <c r="P895" s="275" t="str">
        <f t="shared" si="81"/>
        <v xml:space="preserve"> </v>
      </c>
      <c r="Q895" s="230" t="str">
        <f t="shared" si="82"/>
        <v xml:space="preserve"> </v>
      </c>
      <c r="R895" s="275" t="str">
        <f t="shared" si="83"/>
        <v xml:space="preserve"> </v>
      </c>
      <c r="S895" s="230" t="str">
        <f t="shared" si="84"/>
        <v xml:space="preserve"> </v>
      </c>
    </row>
    <row r="896" spans="1:19" x14ac:dyDescent="0.2">
      <c r="A896" s="10" t="str">
        <f>IF(COUNTRY_INFO!A896=0," ",COUNTRY_INFO!A896)</f>
        <v>Ethiopia</v>
      </c>
      <c r="B896" s="10" t="str">
        <f>IF(COUNTRY_INFO!B896=0," ",COUNTRY_INFO!B896)</f>
        <v>TigraySouth Tigray</v>
      </c>
      <c r="C896" s="10" t="str">
        <f>IF(COUNTRY_INFO!C896=0," ",COUNTRY_INFO!C896)</f>
        <v>Alamata Town</v>
      </c>
      <c r="D896" s="11" t="str">
        <f>IF(OR(COUNTRY_INFO!$T$9:$T$1000="T1 (PZQ+ALB/MBD)",COUNTRY_INFO!$U$9:$U$1000="T1 (PZQ+ALB/MBD)"), "T1 (PZQ+ALB/MBD)", " ")</f>
        <v xml:space="preserve"> </v>
      </c>
      <c r="E896" s="289"/>
      <c r="F896" s="109"/>
      <c r="G896" s="56"/>
      <c r="H896" s="288"/>
      <c r="I896" s="288"/>
      <c r="J896" s="56"/>
      <c r="K896" s="11">
        <f t="shared" si="79"/>
        <v>0</v>
      </c>
      <c r="L896" s="56"/>
      <c r="M896" s="18"/>
      <c r="N896" s="59"/>
      <c r="O896" s="14">
        <f t="shared" si="80"/>
        <v>0</v>
      </c>
      <c r="P896" s="275" t="str">
        <f t="shared" si="81"/>
        <v xml:space="preserve"> </v>
      </c>
      <c r="Q896" s="230" t="str">
        <f t="shared" si="82"/>
        <v xml:space="preserve"> </v>
      </c>
      <c r="R896" s="275" t="str">
        <f t="shared" si="83"/>
        <v xml:space="preserve"> </v>
      </c>
      <c r="S896" s="230" t="str">
        <f t="shared" si="84"/>
        <v xml:space="preserve"> </v>
      </c>
    </row>
    <row r="897" spans="1:19" x14ac:dyDescent="0.2">
      <c r="A897" s="10" t="str">
        <f>IF(COUNTRY_INFO!A897=0," ",COUNTRY_INFO!A897)</f>
        <v>Ethiopia</v>
      </c>
      <c r="B897" s="10" t="str">
        <f>IF(COUNTRY_INFO!B897=0," ",COUNTRY_INFO!B897)</f>
        <v>TigraySouth Tigray</v>
      </c>
      <c r="C897" s="10" t="str">
        <f>IF(COUNTRY_INFO!C897=0," ",COUNTRY_INFO!C897)</f>
        <v>Endamehoni</v>
      </c>
      <c r="D897" s="11" t="str">
        <f>IF(OR(COUNTRY_INFO!$T$9:$T$1000="T1 (PZQ+ALB/MBD)",COUNTRY_INFO!$U$9:$U$1000="T1 (PZQ+ALB/MBD)"), "T1 (PZQ+ALB/MBD)", " ")</f>
        <v xml:space="preserve"> </v>
      </c>
      <c r="E897" s="289"/>
      <c r="F897" s="109"/>
      <c r="G897" s="56"/>
      <c r="H897" s="288"/>
      <c r="I897" s="288"/>
      <c r="J897" s="56"/>
      <c r="K897" s="11">
        <f t="shared" si="79"/>
        <v>0</v>
      </c>
      <c r="L897" s="56"/>
      <c r="M897" s="18"/>
      <c r="N897" s="59"/>
      <c r="O897" s="14">
        <f t="shared" si="80"/>
        <v>0</v>
      </c>
      <c r="P897" s="275" t="str">
        <f t="shared" si="81"/>
        <v xml:space="preserve"> </v>
      </c>
      <c r="Q897" s="230" t="str">
        <f t="shared" si="82"/>
        <v xml:space="preserve"> </v>
      </c>
      <c r="R897" s="275" t="str">
        <f t="shared" si="83"/>
        <v xml:space="preserve"> </v>
      </c>
      <c r="S897" s="230" t="str">
        <f t="shared" si="84"/>
        <v xml:space="preserve"> </v>
      </c>
    </row>
    <row r="898" spans="1:19" x14ac:dyDescent="0.2">
      <c r="A898" s="10" t="str">
        <f>IF(COUNTRY_INFO!A898=0," ",COUNTRY_INFO!A898)</f>
        <v>Ethiopia</v>
      </c>
      <c r="B898" s="10" t="str">
        <f>IF(COUNTRY_INFO!B898=0," ",COUNTRY_INFO!B898)</f>
        <v>TigraySouth Tigray</v>
      </c>
      <c r="C898" s="10" t="str">
        <f>IF(COUNTRY_INFO!C898=0," ",COUNTRY_INFO!C898)</f>
        <v>Korem Town</v>
      </c>
      <c r="D898" s="11" t="str">
        <f>IF(OR(COUNTRY_INFO!$T$9:$T$1000="T1 (PZQ+ALB/MBD)",COUNTRY_INFO!$U$9:$U$1000="T1 (PZQ+ALB/MBD)"), "T1 (PZQ+ALB/MBD)", " ")</f>
        <v xml:space="preserve"> </v>
      </c>
      <c r="E898" s="289"/>
      <c r="F898" s="109"/>
      <c r="G898" s="56"/>
      <c r="H898" s="288"/>
      <c r="I898" s="288"/>
      <c r="J898" s="56"/>
      <c r="K898" s="11">
        <f t="shared" si="79"/>
        <v>0</v>
      </c>
      <c r="L898" s="56"/>
      <c r="M898" s="18"/>
      <c r="N898" s="59"/>
      <c r="O898" s="14">
        <f t="shared" si="80"/>
        <v>0</v>
      </c>
      <c r="P898" s="275" t="str">
        <f t="shared" si="81"/>
        <v xml:space="preserve"> </v>
      </c>
      <c r="Q898" s="230" t="str">
        <f t="shared" si="82"/>
        <v xml:space="preserve"> </v>
      </c>
      <c r="R898" s="275" t="str">
        <f t="shared" si="83"/>
        <v xml:space="preserve"> </v>
      </c>
      <c r="S898" s="230" t="str">
        <f t="shared" si="84"/>
        <v xml:space="preserve"> </v>
      </c>
    </row>
    <row r="899" spans="1:19" x14ac:dyDescent="0.2">
      <c r="A899" s="10" t="str">
        <f>IF(COUNTRY_INFO!A899=0," ",COUNTRY_INFO!A899)</f>
        <v>Ethiopia</v>
      </c>
      <c r="B899" s="10" t="str">
        <f>IF(COUNTRY_INFO!B899=0," ",COUNTRY_INFO!B899)</f>
        <v>TigraySouth Tigray</v>
      </c>
      <c r="C899" s="10" t="str">
        <f>IF(COUNTRY_INFO!C899=0," ",COUNTRY_INFO!C899)</f>
        <v>Maichew Town</v>
      </c>
      <c r="D899" s="11" t="str">
        <f>IF(OR(COUNTRY_INFO!$T$9:$T$1000="T1 (PZQ+ALB/MBD)",COUNTRY_INFO!$U$9:$U$1000="T1 (PZQ+ALB/MBD)"), "T1 (PZQ+ALB/MBD)", " ")</f>
        <v xml:space="preserve"> </v>
      </c>
      <c r="E899" s="289"/>
      <c r="F899" s="109"/>
      <c r="G899" s="56"/>
      <c r="H899" s="288"/>
      <c r="I899" s="288"/>
      <c r="J899" s="56"/>
      <c r="K899" s="11">
        <f t="shared" si="79"/>
        <v>0</v>
      </c>
      <c r="L899" s="56"/>
      <c r="M899" s="18"/>
      <c r="N899" s="59"/>
      <c r="O899" s="14">
        <f t="shared" si="80"/>
        <v>0</v>
      </c>
      <c r="P899" s="275" t="str">
        <f t="shared" si="81"/>
        <v xml:space="preserve"> </v>
      </c>
      <c r="Q899" s="230" t="str">
        <f t="shared" si="82"/>
        <v xml:space="preserve"> </v>
      </c>
      <c r="R899" s="275" t="str">
        <f t="shared" si="83"/>
        <v xml:space="preserve"> </v>
      </c>
      <c r="S899" s="230" t="str">
        <f t="shared" si="84"/>
        <v xml:space="preserve"> </v>
      </c>
    </row>
    <row r="900" spans="1:19" x14ac:dyDescent="0.2">
      <c r="A900" s="10" t="str">
        <f>IF(COUNTRY_INFO!A900=0," ",COUNTRY_INFO!A900)</f>
        <v>Ethiopia</v>
      </c>
      <c r="B900" s="10" t="str">
        <f>IF(COUNTRY_INFO!B900=0," ",COUNTRY_INFO!B900)</f>
        <v>TigraySouth Tigray</v>
      </c>
      <c r="C900" s="10" t="str">
        <f>IF(COUNTRY_INFO!C900=0," ",COUNTRY_INFO!C900)</f>
        <v>Ofla</v>
      </c>
      <c r="D900" s="11" t="str">
        <f>IF(OR(COUNTRY_INFO!$T$9:$T$1000="T1 (PZQ+ALB/MBD)",COUNTRY_INFO!$U$9:$U$1000="T1 (PZQ+ALB/MBD)"), "T1 (PZQ+ALB/MBD)", " ")</f>
        <v xml:space="preserve"> </v>
      </c>
      <c r="E900" s="289"/>
      <c r="F900" s="109"/>
      <c r="G900" s="56"/>
      <c r="H900" s="288"/>
      <c r="I900" s="288"/>
      <c r="J900" s="56"/>
      <c r="K900" s="11">
        <f t="shared" si="79"/>
        <v>0</v>
      </c>
      <c r="L900" s="56"/>
      <c r="M900" s="18"/>
      <c r="N900" s="59"/>
      <c r="O900" s="14">
        <f t="shared" si="80"/>
        <v>0</v>
      </c>
      <c r="P900" s="275" t="str">
        <f t="shared" si="81"/>
        <v xml:space="preserve"> </v>
      </c>
      <c r="Q900" s="230" t="str">
        <f t="shared" si="82"/>
        <v xml:space="preserve"> </v>
      </c>
      <c r="R900" s="275" t="str">
        <f t="shared" si="83"/>
        <v xml:space="preserve"> </v>
      </c>
      <c r="S900" s="230" t="str">
        <f t="shared" si="84"/>
        <v xml:space="preserve"> </v>
      </c>
    </row>
    <row r="901" spans="1:19" x14ac:dyDescent="0.2">
      <c r="A901" s="10" t="str">
        <f>IF(COUNTRY_INFO!A901=0," ",COUNTRY_INFO!A901)</f>
        <v>Ethiopia</v>
      </c>
      <c r="B901" s="10" t="str">
        <f>IF(COUNTRY_INFO!B901=0," ",COUNTRY_INFO!B901)</f>
        <v>TigraySouth Tigray</v>
      </c>
      <c r="C901" s="10" t="str">
        <f>IF(COUNTRY_INFO!C901=0," ",COUNTRY_INFO!C901)</f>
        <v>Raya Alamata</v>
      </c>
      <c r="D901" s="11" t="str">
        <f>IF(OR(COUNTRY_INFO!$T$9:$T$1000="T1 (PZQ+ALB/MBD)",COUNTRY_INFO!$U$9:$U$1000="T1 (PZQ+ALB/MBD)"), "T1 (PZQ+ALB/MBD)", " ")</f>
        <v xml:space="preserve"> </v>
      </c>
      <c r="E901" s="289"/>
      <c r="F901" s="109"/>
      <c r="G901" s="56"/>
      <c r="H901" s="288"/>
      <c r="I901" s="288"/>
      <c r="J901" s="56"/>
      <c r="K901" s="11">
        <f t="shared" si="79"/>
        <v>0</v>
      </c>
      <c r="L901" s="56"/>
      <c r="M901" s="18"/>
      <c r="N901" s="59"/>
      <c r="O901" s="14">
        <f t="shared" si="80"/>
        <v>0</v>
      </c>
      <c r="P901" s="275" t="str">
        <f t="shared" si="81"/>
        <v xml:space="preserve"> </v>
      </c>
      <c r="Q901" s="230" t="str">
        <f t="shared" si="82"/>
        <v xml:space="preserve"> </v>
      </c>
      <c r="R901" s="275" t="str">
        <f t="shared" si="83"/>
        <v xml:space="preserve"> </v>
      </c>
      <c r="S901" s="230" t="str">
        <f t="shared" si="84"/>
        <v xml:space="preserve"> </v>
      </c>
    </row>
    <row r="902" spans="1:19" x14ac:dyDescent="0.2">
      <c r="A902" s="10" t="str">
        <f>IF(COUNTRY_INFO!A902=0," ",COUNTRY_INFO!A902)</f>
        <v>Ethiopia</v>
      </c>
      <c r="B902" s="10" t="str">
        <f>IF(COUNTRY_INFO!B902=0," ",COUNTRY_INFO!B902)</f>
        <v>TigraySouth Tigray</v>
      </c>
      <c r="C902" s="10" t="str">
        <f>IF(COUNTRY_INFO!C902=0," ",COUNTRY_INFO!C902)</f>
        <v>Raya Azebo</v>
      </c>
      <c r="D902" s="11" t="str">
        <f>IF(OR(COUNTRY_INFO!$T$9:$T$1000="T1 (PZQ+ALB/MBD)",COUNTRY_INFO!$U$9:$U$1000="T1 (PZQ+ALB/MBD)"), "T1 (PZQ+ALB/MBD)", " ")</f>
        <v xml:space="preserve"> </v>
      </c>
      <c r="E902" s="289"/>
      <c r="F902" s="109"/>
      <c r="G902" s="56"/>
      <c r="H902" s="288"/>
      <c r="I902" s="288"/>
      <c r="J902" s="56"/>
      <c r="K902" s="11">
        <f t="shared" si="79"/>
        <v>0</v>
      </c>
      <c r="L902" s="56"/>
      <c r="M902" s="18"/>
      <c r="N902" s="59"/>
      <c r="O902" s="14">
        <f t="shared" si="80"/>
        <v>0</v>
      </c>
      <c r="P902" s="275" t="str">
        <f t="shared" si="81"/>
        <v xml:space="preserve"> </v>
      </c>
      <c r="Q902" s="230" t="str">
        <f t="shared" si="82"/>
        <v xml:space="preserve"> </v>
      </c>
      <c r="R902" s="275" t="str">
        <f t="shared" si="83"/>
        <v xml:space="preserve"> </v>
      </c>
      <c r="S902" s="230" t="str">
        <f t="shared" si="84"/>
        <v xml:space="preserve"> </v>
      </c>
    </row>
    <row r="903" spans="1:19" x14ac:dyDescent="0.2">
      <c r="A903" s="10" t="str">
        <f>IF(COUNTRY_INFO!A903=0," ",COUNTRY_INFO!A903)</f>
        <v>Ethiopia</v>
      </c>
      <c r="B903" s="10" t="str">
        <f>IF(COUNTRY_INFO!B903=0," ",COUNTRY_INFO!B903)</f>
        <v>TigrayWest Tigray</v>
      </c>
      <c r="C903" s="10" t="str">
        <f>IF(COUNTRY_INFO!C903=0," ",COUNTRY_INFO!C903)</f>
        <v>Kafta Humera</v>
      </c>
      <c r="D903" s="11" t="str">
        <f>IF(OR(COUNTRY_INFO!$T$9:$T$1000="T1 (PZQ+ALB/MBD)",COUNTRY_INFO!$U$9:$U$1000="T1 (PZQ+ALB/MBD)"), "T1 (PZQ+ALB/MBD)", " ")</f>
        <v xml:space="preserve"> </v>
      </c>
      <c r="E903" s="289"/>
      <c r="F903" s="109"/>
      <c r="G903" s="56"/>
      <c r="H903" s="288"/>
      <c r="I903" s="288"/>
      <c r="J903" s="56"/>
      <c r="K903" s="11">
        <f t="shared" si="79"/>
        <v>0</v>
      </c>
      <c r="L903" s="56"/>
      <c r="M903" s="18"/>
      <c r="N903" s="59"/>
      <c r="O903" s="14">
        <f t="shared" si="80"/>
        <v>0</v>
      </c>
      <c r="P903" s="275" t="str">
        <f t="shared" si="81"/>
        <v xml:space="preserve"> </v>
      </c>
      <c r="Q903" s="230" t="str">
        <f t="shared" si="82"/>
        <v xml:space="preserve"> </v>
      </c>
      <c r="R903" s="275" t="str">
        <f t="shared" si="83"/>
        <v xml:space="preserve"> </v>
      </c>
      <c r="S903" s="230" t="str">
        <f t="shared" si="84"/>
        <v xml:space="preserve"> </v>
      </c>
    </row>
    <row r="904" spans="1:19" x14ac:dyDescent="0.2">
      <c r="A904" s="10" t="str">
        <f>IF(COUNTRY_INFO!A904=0," ",COUNTRY_INFO!A904)</f>
        <v>Ethiopia</v>
      </c>
      <c r="B904" s="10" t="str">
        <f>IF(COUNTRY_INFO!B904=0," ",COUNTRY_INFO!B904)</f>
        <v>TigrayWest Tigray</v>
      </c>
      <c r="C904" s="10" t="str">
        <f>IF(COUNTRY_INFO!C904=0," ",COUNTRY_INFO!C904)</f>
        <v>Setit Humera Town</v>
      </c>
      <c r="D904" s="11" t="str">
        <f>IF(OR(COUNTRY_INFO!$T$9:$T$1000="T1 (PZQ+ALB/MBD)",COUNTRY_INFO!$U$9:$U$1000="T1 (PZQ+ALB/MBD)"), "T1 (PZQ+ALB/MBD)", " ")</f>
        <v xml:space="preserve"> </v>
      </c>
      <c r="E904" s="289"/>
      <c r="F904" s="109"/>
      <c r="G904" s="56"/>
      <c r="H904" s="288"/>
      <c r="I904" s="288"/>
      <c r="J904" s="56"/>
      <c r="K904" s="11">
        <f t="shared" si="79"/>
        <v>0</v>
      </c>
      <c r="L904" s="56"/>
      <c r="M904" s="18"/>
      <c r="N904" s="59"/>
      <c r="O904" s="14">
        <f t="shared" si="80"/>
        <v>0</v>
      </c>
      <c r="P904" s="275" t="str">
        <f t="shared" si="81"/>
        <v xml:space="preserve"> </v>
      </c>
      <c r="Q904" s="230" t="str">
        <f t="shared" si="82"/>
        <v xml:space="preserve"> </v>
      </c>
      <c r="R904" s="275" t="str">
        <f t="shared" si="83"/>
        <v xml:space="preserve"> </v>
      </c>
      <c r="S904" s="230" t="str">
        <f t="shared" si="84"/>
        <v xml:space="preserve"> </v>
      </c>
    </row>
    <row r="905" spans="1:19" x14ac:dyDescent="0.2">
      <c r="A905" s="10" t="str">
        <f>IF(COUNTRY_INFO!A905=0," ",COUNTRY_INFO!A905)</f>
        <v>Ethiopia</v>
      </c>
      <c r="B905" s="10" t="str">
        <f>IF(COUNTRY_INFO!B905=0," ",COUNTRY_INFO!B905)</f>
        <v>TigrayWest Tigray</v>
      </c>
      <c r="C905" s="10" t="str">
        <f>IF(COUNTRY_INFO!C905=0," ",COUNTRY_INFO!C905)</f>
        <v>Tsegede</v>
      </c>
      <c r="D905" s="11" t="str">
        <f>IF(OR(COUNTRY_INFO!$T$9:$T$1000="T1 (PZQ+ALB/MBD)",COUNTRY_INFO!$U$9:$U$1000="T1 (PZQ+ALB/MBD)"), "T1 (PZQ+ALB/MBD)", " ")</f>
        <v xml:space="preserve"> </v>
      </c>
      <c r="E905" s="289"/>
      <c r="F905" s="109"/>
      <c r="G905" s="56"/>
      <c r="H905" s="288"/>
      <c r="I905" s="288"/>
      <c r="J905" s="56"/>
      <c r="K905" s="11">
        <f t="shared" si="79"/>
        <v>0</v>
      </c>
      <c r="L905" s="56"/>
      <c r="M905" s="18"/>
      <c r="N905" s="59"/>
      <c r="O905" s="14">
        <f t="shared" si="80"/>
        <v>0</v>
      </c>
      <c r="P905" s="275" t="str">
        <f t="shared" si="81"/>
        <v xml:space="preserve"> </v>
      </c>
      <c r="Q905" s="230" t="str">
        <f t="shared" si="82"/>
        <v xml:space="preserve"> </v>
      </c>
      <c r="R905" s="275" t="str">
        <f t="shared" si="83"/>
        <v xml:space="preserve"> </v>
      </c>
      <c r="S905" s="230" t="str">
        <f t="shared" si="84"/>
        <v xml:space="preserve"> </v>
      </c>
    </row>
    <row r="906" spans="1:19" x14ac:dyDescent="0.2">
      <c r="A906" s="10" t="str">
        <f>IF(COUNTRY_INFO!A906=0," ",COUNTRY_INFO!A906)</f>
        <v>Ethiopia</v>
      </c>
      <c r="B906" s="10" t="str">
        <f>IF(COUNTRY_INFO!B906=0," ",COUNTRY_INFO!B906)</f>
        <v>TigrayWest Tigray</v>
      </c>
      <c r="C906" s="10" t="str">
        <f>IF(COUNTRY_INFO!C906=0," ",COUNTRY_INFO!C906)</f>
        <v>Welkait</v>
      </c>
      <c r="D906" s="11" t="str">
        <f>IF(OR(COUNTRY_INFO!$T$9:$T$1000="T1 (PZQ+ALB/MBD)",COUNTRY_INFO!$U$9:$U$1000="T1 (PZQ+ALB/MBD)"), "T1 (PZQ+ALB/MBD)", " ")</f>
        <v xml:space="preserve"> </v>
      </c>
      <c r="E906" s="289"/>
      <c r="F906" s="109"/>
      <c r="G906" s="56"/>
      <c r="H906" s="288"/>
      <c r="I906" s="288"/>
      <c r="J906" s="56"/>
      <c r="K906" s="11">
        <f>MAX(H906:I906)+G906+J906</f>
        <v>0</v>
      </c>
      <c r="L906" s="56"/>
      <c r="M906" s="18"/>
      <c r="N906" s="59"/>
      <c r="O906" s="14">
        <f>SUM(L906:N906)</f>
        <v>0</v>
      </c>
      <c r="P906" s="275" t="str">
        <f>IF(G906&lt;&gt;0, IF(L906/G906*100=0, "-", L906/G906*100), " ")</f>
        <v xml:space="preserve"> </v>
      </c>
      <c r="Q906" s="230" t="str">
        <f>IF(OR(I906&lt;&gt;0,H906&lt;&gt;0), IF(M906/MAX(H906,I906)*100=0, "-", M906/MAX(H906,I906)*100), " ")</f>
        <v xml:space="preserve"> </v>
      </c>
      <c r="R906" s="275" t="str">
        <f>IF(J906&lt;&gt;0, IF(N906/J906*100=0, "-", N906/J906*100), " ")</f>
        <v xml:space="preserve"> </v>
      </c>
      <c r="S906" s="230" t="str">
        <f>IF(K906&lt;&gt;0, IF(O906/K906*100=0, "-", O906/K906*100), " ")</f>
        <v xml:space="preserve"> </v>
      </c>
    </row>
    <row r="907" spans="1:19" x14ac:dyDescent="0.2">
      <c r="A907"/>
      <c r="B907"/>
      <c r="C907"/>
      <c r="D907"/>
      <c r="E907"/>
      <c r="F907"/>
      <c r="G907"/>
      <c r="H907"/>
      <c r="I907"/>
      <c r="J907"/>
      <c r="K907"/>
      <c r="L907"/>
      <c r="M907"/>
      <c r="N907"/>
      <c r="O907"/>
      <c r="P907"/>
      <c r="Q907"/>
      <c r="R907"/>
      <c r="S907"/>
    </row>
    <row r="908" spans="1:19" x14ac:dyDescent="0.2">
      <c r="A908"/>
      <c r="B908"/>
      <c r="C908"/>
      <c r="D908"/>
      <c r="E908"/>
      <c r="F908"/>
      <c r="G908"/>
      <c r="H908"/>
      <c r="I908"/>
      <c r="J908"/>
      <c r="K908"/>
      <c r="L908"/>
      <c r="M908"/>
      <c r="N908"/>
      <c r="O908"/>
      <c r="P908"/>
      <c r="Q908"/>
      <c r="R908"/>
      <c r="S908"/>
    </row>
    <row r="909" spans="1:19" x14ac:dyDescent="0.2">
      <c r="A909"/>
      <c r="B909"/>
      <c r="C909"/>
      <c r="D909"/>
      <c r="E909"/>
      <c r="F909"/>
      <c r="G909"/>
      <c r="H909"/>
      <c r="I909"/>
      <c r="J909"/>
      <c r="K909"/>
      <c r="L909"/>
      <c r="M909"/>
      <c r="N909"/>
      <c r="O909"/>
      <c r="P909"/>
      <c r="Q909"/>
      <c r="R909"/>
      <c r="S909"/>
    </row>
    <row r="910" spans="1:19" x14ac:dyDescent="0.2">
      <c r="A910"/>
      <c r="B910"/>
      <c r="C910"/>
      <c r="D910"/>
      <c r="E910"/>
      <c r="F910"/>
      <c r="G910"/>
      <c r="H910"/>
      <c r="I910"/>
      <c r="J910"/>
      <c r="K910"/>
      <c r="L910"/>
      <c r="M910"/>
      <c r="N910"/>
      <c r="O910"/>
      <c r="P910"/>
      <c r="Q910"/>
      <c r="R910"/>
      <c r="S910"/>
    </row>
    <row r="911" spans="1:19" x14ac:dyDescent="0.2">
      <c r="A911"/>
      <c r="B911"/>
      <c r="C911"/>
      <c r="D911"/>
      <c r="E911"/>
      <c r="F911"/>
      <c r="G911"/>
      <c r="H911"/>
      <c r="I911"/>
      <c r="J911"/>
      <c r="K911"/>
      <c r="L911"/>
      <c r="M911"/>
      <c r="N911"/>
      <c r="O911"/>
      <c r="P911"/>
      <c r="Q911"/>
      <c r="R911"/>
      <c r="S911"/>
    </row>
    <row r="912" spans="1:19" x14ac:dyDescent="0.2">
      <c r="A912"/>
      <c r="B912"/>
      <c r="C912"/>
      <c r="D912"/>
      <c r="E912"/>
      <c r="F912"/>
      <c r="G912"/>
      <c r="H912"/>
      <c r="I912"/>
      <c r="J912"/>
      <c r="K912"/>
      <c r="L912"/>
      <c r="M912"/>
      <c r="N912"/>
      <c r="O912"/>
      <c r="P912"/>
      <c r="Q912"/>
      <c r="R912"/>
      <c r="S912"/>
    </row>
    <row r="913" spans="1:19" x14ac:dyDescent="0.2">
      <c r="A913"/>
      <c r="B913"/>
      <c r="C913"/>
      <c r="D913"/>
      <c r="E913"/>
      <c r="F913"/>
      <c r="G913"/>
      <c r="H913"/>
      <c r="I913"/>
      <c r="J913"/>
      <c r="K913"/>
      <c r="L913"/>
      <c r="M913"/>
      <c r="N913"/>
      <c r="O913"/>
      <c r="P913"/>
      <c r="Q913"/>
      <c r="R913"/>
      <c r="S913"/>
    </row>
    <row r="914" spans="1:19" x14ac:dyDescent="0.2">
      <c r="A914"/>
      <c r="B914"/>
      <c r="C914"/>
      <c r="D914"/>
      <c r="E914"/>
      <c r="F914"/>
      <c r="G914"/>
      <c r="H914"/>
      <c r="I914"/>
      <c r="J914"/>
      <c r="K914"/>
      <c r="L914"/>
      <c r="M914"/>
      <c r="N914"/>
      <c r="O914"/>
      <c r="P914"/>
      <c r="Q914"/>
      <c r="R914"/>
      <c r="S914"/>
    </row>
    <row r="915" spans="1:19" x14ac:dyDescent="0.2">
      <c r="A915"/>
      <c r="B915"/>
      <c r="C915"/>
      <c r="D915"/>
      <c r="E915"/>
      <c r="F915"/>
      <c r="G915"/>
      <c r="H915"/>
      <c r="I915"/>
      <c r="J915"/>
      <c r="K915"/>
      <c r="L915"/>
      <c r="M915"/>
      <c r="N915"/>
      <c r="O915"/>
      <c r="P915"/>
      <c r="Q915"/>
      <c r="R915"/>
      <c r="S915"/>
    </row>
    <row r="916" spans="1:19" x14ac:dyDescent="0.2">
      <c r="A916"/>
      <c r="B916"/>
      <c r="C916"/>
      <c r="D916"/>
      <c r="E916"/>
      <c r="F916"/>
      <c r="G916"/>
      <c r="H916"/>
      <c r="I916"/>
      <c r="J916"/>
      <c r="K916"/>
      <c r="L916"/>
      <c r="M916"/>
      <c r="N916"/>
      <c r="O916"/>
      <c r="P916"/>
      <c r="Q916"/>
      <c r="R916"/>
      <c r="S916"/>
    </row>
    <row r="917" spans="1:19" x14ac:dyDescent="0.2">
      <c r="A917"/>
      <c r="B917"/>
      <c r="C917"/>
      <c r="D917"/>
      <c r="E917"/>
      <c r="F917"/>
      <c r="G917"/>
      <c r="H917"/>
      <c r="I917"/>
      <c r="J917"/>
      <c r="K917"/>
      <c r="L917"/>
      <c r="M917"/>
      <c r="N917"/>
      <c r="O917"/>
      <c r="P917"/>
      <c r="Q917"/>
      <c r="R917"/>
      <c r="S917"/>
    </row>
    <row r="918" spans="1:19" x14ac:dyDescent="0.2">
      <c r="A918"/>
      <c r="B918"/>
      <c r="C918"/>
      <c r="D918"/>
      <c r="E918"/>
      <c r="F918"/>
      <c r="G918"/>
      <c r="H918"/>
      <c r="I918"/>
      <c r="J918"/>
      <c r="K918"/>
      <c r="L918"/>
      <c r="M918"/>
      <c r="N918"/>
      <c r="O918"/>
      <c r="P918"/>
      <c r="Q918"/>
      <c r="R918"/>
      <c r="S918"/>
    </row>
    <row r="919" spans="1:19" x14ac:dyDescent="0.2">
      <c r="A919"/>
      <c r="B919"/>
      <c r="C919"/>
      <c r="D919"/>
      <c r="E919"/>
      <c r="F919"/>
      <c r="G919"/>
      <c r="H919"/>
      <c r="I919"/>
      <c r="J919"/>
      <c r="K919"/>
      <c r="L919"/>
      <c r="M919"/>
      <c r="N919"/>
      <c r="O919"/>
      <c r="P919"/>
      <c r="Q919"/>
      <c r="R919"/>
      <c r="S919"/>
    </row>
    <row r="920" spans="1:19" x14ac:dyDescent="0.2">
      <c r="A920"/>
      <c r="B920"/>
      <c r="C920"/>
      <c r="D920"/>
      <c r="E920"/>
      <c r="F920"/>
      <c r="G920"/>
      <c r="H920"/>
      <c r="I920"/>
      <c r="J920"/>
      <c r="K920"/>
      <c r="L920"/>
      <c r="M920"/>
      <c r="N920"/>
      <c r="O920"/>
      <c r="P920"/>
      <c r="Q920"/>
      <c r="R920"/>
      <c r="S920"/>
    </row>
    <row r="921" spans="1:19" x14ac:dyDescent="0.2">
      <c r="A921"/>
      <c r="B921"/>
      <c r="C921"/>
      <c r="D921"/>
      <c r="E921"/>
      <c r="F921"/>
      <c r="G921"/>
      <c r="H921"/>
      <c r="I921"/>
      <c r="J921"/>
      <c r="K921"/>
      <c r="L921"/>
      <c r="M921"/>
      <c r="N921"/>
      <c r="O921"/>
      <c r="P921"/>
      <c r="Q921"/>
      <c r="R921"/>
      <c r="S921"/>
    </row>
    <row r="922" spans="1:19" x14ac:dyDescent="0.2">
      <c r="A922"/>
      <c r="B922"/>
      <c r="C922"/>
      <c r="D922"/>
      <c r="E922"/>
      <c r="F922"/>
      <c r="G922"/>
      <c r="H922"/>
      <c r="I922"/>
      <c r="J922"/>
      <c r="K922"/>
      <c r="L922"/>
      <c r="M922"/>
      <c r="N922"/>
      <c r="O922"/>
      <c r="P922"/>
      <c r="Q922"/>
      <c r="R922"/>
      <c r="S922"/>
    </row>
    <row r="923" spans="1:19" x14ac:dyDescent="0.2">
      <c r="A923"/>
      <c r="B923"/>
      <c r="C923"/>
      <c r="D923"/>
      <c r="E923"/>
      <c r="F923"/>
      <c r="G923"/>
      <c r="H923"/>
      <c r="I923"/>
      <c r="J923"/>
      <c r="K923"/>
      <c r="L923"/>
      <c r="M923"/>
      <c r="N923"/>
      <c r="O923"/>
      <c r="P923"/>
      <c r="Q923"/>
      <c r="R923"/>
      <c r="S923"/>
    </row>
    <row r="924" spans="1:19" x14ac:dyDescent="0.2">
      <c r="A924"/>
      <c r="B924"/>
      <c r="C924"/>
      <c r="D924"/>
      <c r="E924"/>
      <c r="F924"/>
      <c r="G924"/>
      <c r="H924"/>
      <c r="I924"/>
      <c r="J924"/>
      <c r="K924"/>
      <c r="L924"/>
      <c r="M924"/>
      <c r="N924"/>
      <c r="O924"/>
      <c r="P924"/>
      <c r="Q924"/>
      <c r="R924"/>
      <c r="S924"/>
    </row>
    <row r="925" spans="1:19" x14ac:dyDescent="0.2">
      <c r="A925"/>
      <c r="B925"/>
      <c r="C925"/>
      <c r="D925"/>
      <c r="E925"/>
      <c r="F925"/>
      <c r="G925"/>
      <c r="H925"/>
      <c r="I925"/>
      <c r="J925"/>
      <c r="K925"/>
      <c r="L925"/>
      <c r="M925"/>
      <c r="N925"/>
      <c r="O925"/>
      <c r="P925"/>
      <c r="Q925"/>
      <c r="R925"/>
      <c r="S925"/>
    </row>
    <row r="926" spans="1:19" x14ac:dyDescent="0.2">
      <c r="A926"/>
      <c r="B926"/>
      <c r="C926"/>
      <c r="D926"/>
      <c r="E926"/>
      <c r="F926"/>
      <c r="G926"/>
      <c r="H926"/>
      <c r="I926"/>
      <c r="J926"/>
      <c r="K926"/>
      <c r="L926"/>
      <c r="M926"/>
      <c r="N926"/>
      <c r="O926"/>
      <c r="P926"/>
      <c r="Q926"/>
      <c r="R926"/>
      <c r="S926"/>
    </row>
    <row r="927" spans="1:19" x14ac:dyDescent="0.2">
      <c r="A927"/>
      <c r="B927"/>
      <c r="C927"/>
      <c r="D927"/>
      <c r="E927"/>
      <c r="F927"/>
      <c r="G927"/>
      <c r="H927"/>
      <c r="I927"/>
      <c r="J927"/>
      <c r="K927"/>
      <c r="L927"/>
      <c r="M927"/>
      <c r="N927"/>
      <c r="O927"/>
      <c r="P927"/>
      <c r="Q927"/>
      <c r="R927"/>
      <c r="S927"/>
    </row>
    <row r="928" spans="1:19" x14ac:dyDescent="0.2">
      <c r="A928"/>
      <c r="B928"/>
      <c r="C928"/>
      <c r="D928"/>
      <c r="E928"/>
      <c r="F928"/>
      <c r="G928"/>
      <c r="H928"/>
      <c r="I928"/>
      <c r="J928"/>
      <c r="K928"/>
      <c r="L928"/>
      <c r="M928"/>
      <c r="N928"/>
      <c r="O928"/>
      <c r="P928"/>
      <c r="Q928"/>
      <c r="R928"/>
      <c r="S928"/>
    </row>
    <row r="929" spans="1:19" x14ac:dyDescent="0.2">
      <c r="A929"/>
      <c r="B929"/>
      <c r="C929"/>
      <c r="D929"/>
      <c r="E929"/>
      <c r="F929"/>
      <c r="G929"/>
      <c r="H929"/>
      <c r="I929"/>
      <c r="J929"/>
      <c r="K929"/>
      <c r="L929"/>
      <c r="M929"/>
      <c r="N929"/>
      <c r="O929"/>
      <c r="P929"/>
      <c r="Q929"/>
      <c r="R929"/>
      <c r="S929"/>
    </row>
    <row r="930" spans="1:19" x14ac:dyDescent="0.2">
      <c r="A930"/>
      <c r="B930"/>
      <c r="C930"/>
      <c r="D930"/>
      <c r="E930"/>
      <c r="F930"/>
      <c r="G930"/>
      <c r="H930"/>
      <c r="I930"/>
      <c r="J930"/>
      <c r="K930"/>
      <c r="L930"/>
      <c r="M930"/>
      <c r="N930"/>
      <c r="O930"/>
      <c r="P930"/>
      <c r="Q930"/>
      <c r="R930"/>
      <c r="S930"/>
    </row>
    <row r="931" spans="1:19" x14ac:dyDescent="0.2">
      <c r="A931"/>
      <c r="B931"/>
      <c r="C931"/>
      <c r="D931"/>
      <c r="E931"/>
      <c r="F931"/>
      <c r="G931"/>
      <c r="H931"/>
      <c r="I931"/>
      <c r="J931"/>
      <c r="K931"/>
      <c r="L931"/>
      <c r="M931"/>
      <c r="N931"/>
      <c r="O931"/>
      <c r="P931"/>
      <c r="Q931"/>
      <c r="R931"/>
      <c r="S931"/>
    </row>
    <row r="932" spans="1:19" x14ac:dyDescent="0.2">
      <c r="A932"/>
      <c r="B932"/>
      <c r="C932"/>
      <c r="D932"/>
      <c r="E932"/>
      <c r="F932"/>
      <c r="G932"/>
      <c r="H932"/>
      <c r="I932"/>
      <c r="J932"/>
      <c r="K932"/>
      <c r="L932"/>
      <c r="M932"/>
      <c r="N932"/>
      <c r="O932"/>
      <c r="P932"/>
      <c r="Q932"/>
      <c r="R932"/>
      <c r="S932"/>
    </row>
    <row r="933" spans="1:19" x14ac:dyDescent="0.2">
      <c r="A933"/>
      <c r="B933"/>
      <c r="C933"/>
      <c r="D933"/>
      <c r="E933"/>
      <c r="F933"/>
      <c r="G933"/>
      <c r="H933"/>
      <c r="I933"/>
      <c r="J933"/>
      <c r="K933"/>
      <c r="L933"/>
      <c r="M933"/>
      <c r="N933"/>
      <c r="O933"/>
      <c r="P933"/>
      <c r="Q933"/>
      <c r="R933"/>
      <c r="S933"/>
    </row>
    <row r="934" spans="1:19" x14ac:dyDescent="0.2">
      <c r="A934"/>
      <c r="B934"/>
      <c r="C934"/>
      <c r="D934"/>
      <c r="E934"/>
      <c r="F934"/>
      <c r="G934"/>
      <c r="H934"/>
      <c r="I934"/>
      <c r="J934"/>
      <c r="K934"/>
      <c r="L934"/>
      <c r="M934"/>
      <c r="N934"/>
      <c r="O934"/>
      <c r="P934"/>
      <c r="Q934"/>
      <c r="R934"/>
      <c r="S934"/>
    </row>
    <row r="935" spans="1:19" x14ac:dyDescent="0.2">
      <c r="A935"/>
      <c r="B935"/>
      <c r="C935"/>
      <c r="D935"/>
      <c r="E935"/>
      <c r="F935"/>
      <c r="G935"/>
      <c r="H935"/>
      <c r="I935"/>
      <c r="J935"/>
      <c r="K935"/>
      <c r="L935"/>
      <c r="M935"/>
      <c r="N935"/>
      <c r="O935"/>
      <c r="P935"/>
      <c r="Q935"/>
      <c r="R935"/>
      <c r="S935"/>
    </row>
    <row r="936" spans="1:19" x14ac:dyDescent="0.2">
      <c r="A936"/>
      <c r="B936"/>
      <c r="C936"/>
      <c r="D936"/>
      <c r="E936"/>
      <c r="F936"/>
      <c r="G936"/>
      <c r="H936"/>
      <c r="I936"/>
      <c r="J936"/>
      <c r="K936"/>
      <c r="L936"/>
      <c r="M936"/>
      <c r="N936"/>
      <c r="O936"/>
      <c r="P936"/>
      <c r="Q936"/>
      <c r="R936"/>
      <c r="S936"/>
    </row>
    <row r="937" spans="1:19" x14ac:dyDescent="0.2">
      <c r="A937"/>
      <c r="B937"/>
      <c r="C937"/>
      <c r="D937"/>
      <c r="E937"/>
      <c r="F937"/>
      <c r="G937"/>
      <c r="H937"/>
      <c r="I937"/>
      <c r="J937"/>
      <c r="K937"/>
      <c r="L937"/>
      <c r="M937"/>
      <c r="N937"/>
      <c r="O937"/>
      <c r="P937"/>
      <c r="Q937"/>
      <c r="R937"/>
      <c r="S937"/>
    </row>
    <row r="938" spans="1:19" x14ac:dyDescent="0.2">
      <c r="A938"/>
      <c r="B938"/>
      <c r="C938"/>
      <c r="D938"/>
      <c r="E938"/>
      <c r="F938"/>
      <c r="G938"/>
      <c r="H938"/>
      <c r="I938"/>
      <c r="J938"/>
      <c r="K938"/>
      <c r="L938"/>
      <c r="M938"/>
      <c r="N938"/>
      <c r="O938"/>
      <c r="P938"/>
      <c r="Q938"/>
      <c r="R938"/>
      <c r="S938"/>
    </row>
    <row r="939" spans="1:19" x14ac:dyDescent="0.2">
      <c r="A939"/>
      <c r="B939"/>
      <c r="C939"/>
      <c r="D939"/>
      <c r="E939"/>
      <c r="F939"/>
      <c r="G939"/>
      <c r="H939"/>
      <c r="I939"/>
      <c r="J939"/>
      <c r="K939"/>
      <c r="L939"/>
      <c r="M939"/>
      <c r="N939"/>
      <c r="O939"/>
      <c r="P939"/>
      <c r="Q939"/>
      <c r="R939"/>
      <c r="S939"/>
    </row>
    <row r="940" spans="1:19" x14ac:dyDescent="0.2">
      <c r="A940"/>
      <c r="B940"/>
      <c r="C940"/>
      <c r="D940"/>
      <c r="E940"/>
      <c r="F940"/>
      <c r="G940"/>
      <c r="H940"/>
      <c r="I940"/>
      <c r="J940"/>
      <c r="K940"/>
      <c r="L940"/>
      <c r="M940"/>
      <c r="N940"/>
      <c r="O940"/>
      <c r="P940"/>
      <c r="Q940"/>
      <c r="R940"/>
      <c r="S940"/>
    </row>
    <row r="941" spans="1:19" x14ac:dyDescent="0.2">
      <c r="A941"/>
      <c r="B941"/>
      <c r="C941"/>
      <c r="D941"/>
      <c r="E941"/>
      <c r="F941"/>
      <c r="G941"/>
      <c r="H941"/>
      <c r="I941"/>
      <c r="J941"/>
      <c r="K941"/>
      <c r="L941"/>
      <c r="M941"/>
      <c r="N941"/>
      <c r="O941"/>
      <c r="P941"/>
      <c r="Q941"/>
      <c r="R941"/>
      <c r="S941"/>
    </row>
    <row r="942" spans="1:19" x14ac:dyDescent="0.2">
      <c r="A942"/>
      <c r="B942"/>
      <c r="C942"/>
      <c r="D942"/>
      <c r="E942"/>
      <c r="F942"/>
      <c r="G942"/>
      <c r="H942"/>
      <c r="I942"/>
      <c r="J942"/>
      <c r="K942"/>
      <c r="L942"/>
      <c r="M942"/>
      <c r="N942"/>
      <c r="O942"/>
      <c r="P942"/>
      <c r="Q942"/>
      <c r="R942"/>
      <c r="S942"/>
    </row>
    <row r="943" spans="1:19" x14ac:dyDescent="0.2">
      <c r="A943"/>
      <c r="B943"/>
      <c r="C943"/>
      <c r="D943"/>
      <c r="E943"/>
      <c r="F943"/>
      <c r="G943"/>
      <c r="H943"/>
      <c r="I943"/>
      <c r="J943"/>
      <c r="K943"/>
      <c r="L943"/>
      <c r="M943"/>
      <c r="N943"/>
      <c r="O943"/>
      <c r="P943"/>
      <c r="Q943"/>
      <c r="R943"/>
      <c r="S943"/>
    </row>
    <row r="944" spans="1:19" x14ac:dyDescent="0.2">
      <c r="A944"/>
      <c r="B944"/>
      <c r="C944"/>
      <c r="D944"/>
      <c r="E944"/>
      <c r="F944"/>
      <c r="G944"/>
      <c r="H944"/>
      <c r="I944"/>
      <c r="J944"/>
      <c r="K944"/>
      <c r="L944"/>
      <c r="M944"/>
      <c r="N944"/>
      <c r="O944"/>
      <c r="P944"/>
      <c r="Q944"/>
      <c r="R944"/>
      <c r="S944"/>
    </row>
    <row r="945" spans="1:19" x14ac:dyDescent="0.2">
      <c r="A945"/>
      <c r="B945"/>
      <c r="C945"/>
      <c r="D945"/>
      <c r="E945"/>
      <c r="F945"/>
      <c r="G945"/>
      <c r="H945"/>
      <c r="I945"/>
      <c r="J945"/>
      <c r="K945"/>
      <c r="L945"/>
      <c r="M945"/>
      <c r="N945"/>
      <c r="O945"/>
      <c r="P945"/>
      <c r="Q945"/>
      <c r="R945"/>
      <c r="S945"/>
    </row>
    <row r="946" spans="1:19" x14ac:dyDescent="0.2">
      <c r="A946"/>
      <c r="B946"/>
      <c r="C946"/>
      <c r="D946"/>
      <c r="E946"/>
      <c r="F946"/>
      <c r="G946"/>
      <c r="H946"/>
      <c r="I946"/>
      <c r="J946"/>
      <c r="K946"/>
      <c r="L946"/>
      <c r="M946"/>
      <c r="N946"/>
      <c r="O946"/>
      <c r="P946"/>
      <c r="Q946"/>
      <c r="R946"/>
      <c r="S946"/>
    </row>
    <row r="947" spans="1:19" x14ac:dyDescent="0.2">
      <c r="A947"/>
      <c r="B947"/>
      <c r="C947"/>
      <c r="D947"/>
      <c r="E947"/>
      <c r="F947"/>
      <c r="G947"/>
      <c r="H947"/>
      <c r="I947"/>
      <c r="J947"/>
      <c r="K947"/>
      <c r="L947"/>
      <c r="M947"/>
      <c r="N947"/>
      <c r="O947"/>
      <c r="P947"/>
      <c r="Q947"/>
      <c r="R947"/>
      <c r="S947"/>
    </row>
    <row r="948" spans="1:19" x14ac:dyDescent="0.2">
      <c r="A948"/>
      <c r="B948"/>
      <c r="C948"/>
      <c r="D948"/>
      <c r="E948"/>
      <c r="F948"/>
      <c r="G948"/>
      <c r="H948"/>
      <c r="I948"/>
      <c r="J948"/>
      <c r="K948"/>
      <c r="L948"/>
      <c r="M948"/>
      <c r="N948"/>
      <c r="O948"/>
      <c r="P948"/>
      <c r="Q948"/>
      <c r="R948"/>
      <c r="S948"/>
    </row>
    <row r="949" spans="1:19" x14ac:dyDescent="0.2">
      <c r="A949"/>
      <c r="B949"/>
      <c r="C949"/>
      <c r="D949"/>
      <c r="E949"/>
      <c r="F949"/>
      <c r="G949"/>
      <c r="H949"/>
      <c r="I949"/>
      <c r="J949"/>
      <c r="K949"/>
      <c r="L949"/>
      <c r="M949"/>
      <c r="N949"/>
      <c r="O949"/>
      <c r="P949"/>
      <c r="Q949"/>
      <c r="R949"/>
      <c r="S949"/>
    </row>
    <row r="950" spans="1:19" x14ac:dyDescent="0.2">
      <c r="A950"/>
      <c r="B950"/>
      <c r="C950"/>
      <c r="D950"/>
      <c r="E950"/>
      <c r="F950"/>
      <c r="G950"/>
      <c r="H950"/>
      <c r="I950"/>
      <c r="J950"/>
      <c r="K950"/>
      <c r="L950"/>
      <c r="M950"/>
      <c r="N950"/>
      <c r="O950"/>
      <c r="P950"/>
      <c r="Q950"/>
      <c r="R950"/>
      <c r="S950"/>
    </row>
    <row r="951" spans="1:19" x14ac:dyDescent="0.2">
      <c r="A951"/>
      <c r="B951"/>
      <c r="C951"/>
      <c r="D951"/>
      <c r="E951"/>
      <c r="F951"/>
      <c r="G951"/>
      <c r="H951"/>
      <c r="I951"/>
      <c r="J951"/>
      <c r="K951"/>
      <c r="L951"/>
      <c r="M951"/>
      <c r="N951"/>
      <c r="O951"/>
      <c r="P951"/>
      <c r="Q951"/>
      <c r="R951"/>
      <c r="S951"/>
    </row>
    <row r="952" spans="1:19" x14ac:dyDescent="0.2">
      <c r="A952"/>
      <c r="B952"/>
      <c r="C952"/>
      <c r="D952"/>
      <c r="E952"/>
      <c r="F952"/>
      <c r="G952"/>
      <c r="H952"/>
      <c r="I952"/>
      <c r="J952"/>
      <c r="K952"/>
      <c r="L952"/>
      <c r="M952"/>
      <c r="N952"/>
      <c r="O952"/>
      <c r="P952"/>
      <c r="Q952"/>
      <c r="R952"/>
      <c r="S952"/>
    </row>
    <row r="953" spans="1:19" x14ac:dyDescent="0.2">
      <c r="A953"/>
      <c r="B953"/>
      <c r="C953"/>
      <c r="D953"/>
      <c r="E953"/>
      <c r="F953"/>
      <c r="G953"/>
      <c r="H953"/>
      <c r="I953"/>
      <c r="J953"/>
      <c r="K953"/>
      <c r="L953"/>
      <c r="M953"/>
      <c r="N953"/>
      <c r="O953"/>
      <c r="P953"/>
      <c r="Q953"/>
      <c r="R953"/>
      <c r="S953"/>
    </row>
    <row r="954" spans="1:19" x14ac:dyDescent="0.2">
      <c r="A954"/>
      <c r="B954"/>
      <c r="C954"/>
      <c r="D954"/>
      <c r="E954"/>
      <c r="F954"/>
      <c r="G954"/>
      <c r="H954"/>
      <c r="I954"/>
      <c r="J954"/>
      <c r="K954"/>
      <c r="L954"/>
      <c r="M954"/>
      <c r="N954"/>
      <c r="O954"/>
      <c r="P954"/>
      <c r="Q954"/>
      <c r="R954"/>
      <c r="S954"/>
    </row>
    <row r="955" spans="1:19" x14ac:dyDescent="0.2">
      <c r="A955"/>
      <c r="B955"/>
      <c r="C955"/>
      <c r="D955"/>
      <c r="E955"/>
      <c r="F955"/>
      <c r="G955"/>
      <c r="H955"/>
      <c r="I955"/>
      <c r="J955"/>
      <c r="K955"/>
      <c r="L955"/>
      <c r="M955"/>
      <c r="N955"/>
      <c r="O955"/>
      <c r="P955"/>
      <c r="Q955"/>
      <c r="R955"/>
      <c r="S955"/>
    </row>
    <row r="956" spans="1:19" x14ac:dyDescent="0.2">
      <c r="A956"/>
      <c r="B956"/>
      <c r="C956"/>
      <c r="D956"/>
      <c r="E956"/>
      <c r="F956"/>
      <c r="G956"/>
      <c r="H956"/>
      <c r="I956"/>
      <c r="J956"/>
      <c r="K956"/>
      <c r="L956"/>
      <c r="M956"/>
      <c r="N956"/>
      <c r="O956"/>
      <c r="P956"/>
      <c r="Q956"/>
      <c r="R956"/>
      <c r="S956"/>
    </row>
    <row r="957" spans="1:19" x14ac:dyDescent="0.2">
      <c r="A957"/>
      <c r="B957"/>
      <c r="C957"/>
      <c r="D957"/>
      <c r="E957"/>
      <c r="F957"/>
      <c r="G957"/>
      <c r="H957"/>
      <c r="I957"/>
      <c r="J957"/>
      <c r="K957"/>
      <c r="L957"/>
      <c r="M957"/>
      <c r="N957"/>
      <c r="O957"/>
      <c r="P957"/>
      <c r="Q957"/>
      <c r="R957"/>
      <c r="S957"/>
    </row>
    <row r="958" spans="1:19" x14ac:dyDescent="0.2">
      <c r="A958"/>
      <c r="B958"/>
      <c r="C958"/>
      <c r="D958"/>
      <c r="E958"/>
      <c r="F958"/>
      <c r="G958"/>
      <c r="H958"/>
      <c r="I958"/>
      <c r="J958"/>
      <c r="K958"/>
      <c r="L958"/>
      <c r="M958"/>
      <c r="N958"/>
      <c r="O958"/>
      <c r="P958"/>
      <c r="Q958"/>
      <c r="R958"/>
      <c r="S958"/>
    </row>
    <row r="959" spans="1:19" x14ac:dyDescent="0.2">
      <c r="A959"/>
      <c r="B959"/>
      <c r="C959"/>
      <c r="D959"/>
      <c r="E959"/>
      <c r="F959"/>
      <c r="G959"/>
      <c r="H959"/>
      <c r="I959"/>
      <c r="J959"/>
      <c r="K959"/>
      <c r="L959"/>
      <c r="M959"/>
      <c r="N959"/>
      <c r="O959"/>
      <c r="P959"/>
      <c r="Q959"/>
      <c r="R959"/>
      <c r="S959"/>
    </row>
    <row r="960" spans="1:19" x14ac:dyDescent="0.2">
      <c r="A960"/>
      <c r="B960"/>
      <c r="C960"/>
      <c r="D960"/>
      <c r="E960"/>
      <c r="F960"/>
      <c r="G960"/>
      <c r="H960"/>
      <c r="I960"/>
      <c r="J960"/>
      <c r="K960"/>
      <c r="L960"/>
      <c r="M960"/>
      <c r="N960"/>
      <c r="O960"/>
      <c r="P960"/>
      <c r="Q960"/>
      <c r="R960"/>
      <c r="S960"/>
    </row>
    <row r="961" spans="1:19" x14ac:dyDescent="0.2">
      <c r="A961"/>
      <c r="B961"/>
      <c r="C961"/>
      <c r="D961"/>
      <c r="E961"/>
      <c r="F961"/>
      <c r="G961"/>
      <c r="H961"/>
      <c r="I961"/>
      <c r="J961"/>
      <c r="K961"/>
      <c r="L961"/>
      <c r="M961"/>
      <c r="N961"/>
      <c r="O961"/>
      <c r="P961"/>
      <c r="Q961"/>
      <c r="R961"/>
      <c r="S961"/>
    </row>
    <row r="962" spans="1:19" x14ac:dyDescent="0.2">
      <c r="A962"/>
      <c r="B962"/>
      <c r="C962"/>
      <c r="D962"/>
      <c r="E962"/>
      <c r="F962"/>
      <c r="G962"/>
      <c r="H962"/>
      <c r="I962"/>
      <c r="J962"/>
      <c r="K962"/>
      <c r="L962"/>
      <c r="M962"/>
      <c r="N962"/>
      <c r="O962"/>
      <c r="P962"/>
      <c r="Q962"/>
      <c r="R962"/>
      <c r="S962"/>
    </row>
    <row r="963" spans="1:19" x14ac:dyDescent="0.2">
      <c r="A963"/>
      <c r="B963"/>
      <c r="C963"/>
      <c r="D963"/>
      <c r="E963"/>
      <c r="F963"/>
      <c r="G963"/>
      <c r="H963"/>
      <c r="I963"/>
      <c r="J963"/>
      <c r="K963"/>
      <c r="L963"/>
      <c r="M963"/>
      <c r="N963"/>
      <c r="O963"/>
      <c r="P963"/>
      <c r="Q963"/>
      <c r="R963"/>
      <c r="S963"/>
    </row>
    <row r="964" spans="1:19" x14ac:dyDescent="0.2">
      <c r="A964"/>
      <c r="B964"/>
      <c r="C964"/>
      <c r="D964"/>
      <c r="E964"/>
      <c r="F964"/>
      <c r="G964"/>
      <c r="H964"/>
      <c r="I964"/>
      <c r="J964"/>
      <c r="K964"/>
      <c r="L964"/>
      <c r="M964"/>
      <c r="N964"/>
      <c r="O964"/>
      <c r="P964"/>
      <c r="Q964"/>
      <c r="R964"/>
      <c r="S964"/>
    </row>
    <row r="965" spans="1:19" x14ac:dyDescent="0.2">
      <c r="A965"/>
      <c r="B965"/>
      <c r="C965"/>
      <c r="D965"/>
      <c r="E965"/>
      <c r="F965"/>
      <c r="G965"/>
      <c r="H965"/>
      <c r="I965"/>
      <c r="J965"/>
      <c r="K965"/>
      <c r="L965"/>
      <c r="M965"/>
      <c r="N965"/>
      <c r="O965"/>
      <c r="P965"/>
      <c r="Q965"/>
      <c r="R965"/>
      <c r="S965"/>
    </row>
    <row r="966" spans="1:19" x14ac:dyDescent="0.2">
      <c r="A966"/>
      <c r="B966"/>
      <c r="C966"/>
      <c r="D966"/>
      <c r="E966"/>
      <c r="F966"/>
      <c r="G966"/>
      <c r="H966"/>
      <c r="I966"/>
      <c r="J966"/>
      <c r="K966"/>
      <c r="L966"/>
      <c r="M966"/>
      <c r="N966"/>
      <c r="O966"/>
      <c r="P966"/>
      <c r="Q966"/>
      <c r="R966"/>
      <c r="S966"/>
    </row>
    <row r="967" spans="1:19" x14ac:dyDescent="0.2">
      <c r="A967"/>
      <c r="B967"/>
      <c r="C967"/>
      <c r="D967"/>
      <c r="E967"/>
      <c r="F967"/>
      <c r="G967"/>
      <c r="H967"/>
      <c r="I967"/>
      <c r="J967"/>
      <c r="K967"/>
      <c r="L967"/>
      <c r="M967"/>
      <c r="N967"/>
      <c r="O967"/>
      <c r="P967"/>
      <c r="Q967"/>
      <c r="R967"/>
      <c r="S967"/>
    </row>
    <row r="968" spans="1:19" x14ac:dyDescent="0.2">
      <c r="A968"/>
      <c r="B968"/>
      <c r="C968"/>
      <c r="D968"/>
      <c r="E968"/>
      <c r="F968"/>
      <c r="G968"/>
      <c r="H968"/>
      <c r="I968"/>
      <c r="J968"/>
      <c r="K968"/>
      <c r="L968"/>
      <c r="M968"/>
      <c r="N968"/>
      <c r="O968"/>
      <c r="P968"/>
      <c r="Q968"/>
      <c r="R968"/>
      <c r="S968"/>
    </row>
    <row r="969" spans="1:19" x14ac:dyDescent="0.2">
      <c r="A969"/>
      <c r="B969"/>
      <c r="C969"/>
      <c r="D969"/>
      <c r="E969"/>
      <c r="F969"/>
      <c r="G969"/>
      <c r="H969"/>
      <c r="I969"/>
      <c r="J969"/>
      <c r="K969"/>
      <c r="L969"/>
      <c r="M969"/>
      <c r="N969"/>
      <c r="O969"/>
      <c r="P969"/>
      <c r="Q969"/>
      <c r="R969"/>
      <c r="S969"/>
    </row>
    <row r="970" spans="1:19" x14ac:dyDescent="0.2">
      <c r="A970"/>
      <c r="B970"/>
      <c r="C970"/>
      <c r="D970"/>
      <c r="E970"/>
      <c r="F970"/>
      <c r="G970"/>
      <c r="H970"/>
      <c r="I970"/>
      <c r="J970"/>
      <c r="K970"/>
      <c r="L970"/>
      <c r="M970"/>
      <c r="N970"/>
      <c r="O970"/>
      <c r="P970"/>
      <c r="Q970"/>
      <c r="R970"/>
      <c r="S970"/>
    </row>
    <row r="971" spans="1:19" x14ac:dyDescent="0.2">
      <c r="A971"/>
      <c r="B971"/>
      <c r="C971"/>
      <c r="D971"/>
      <c r="E971"/>
      <c r="F971"/>
      <c r="G971"/>
      <c r="H971"/>
      <c r="I971"/>
      <c r="J971"/>
      <c r="K971"/>
      <c r="L971"/>
      <c r="M971"/>
      <c r="N971"/>
      <c r="O971"/>
      <c r="P971"/>
      <c r="Q971"/>
      <c r="R971"/>
      <c r="S971"/>
    </row>
    <row r="972" spans="1:19" x14ac:dyDescent="0.2">
      <c r="A972"/>
      <c r="B972"/>
      <c r="C972"/>
      <c r="D972"/>
      <c r="E972"/>
      <c r="F972"/>
      <c r="G972"/>
      <c r="H972"/>
      <c r="I972"/>
      <c r="J972"/>
      <c r="K972"/>
      <c r="L972"/>
      <c r="M972"/>
      <c r="N972"/>
      <c r="O972"/>
      <c r="P972"/>
      <c r="Q972"/>
      <c r="R972"/>
      <c r="S972"/>
    </row>
    <row r="973" spans="1:19" x14ac:dyDescent="0.2">
      <c r="A973"/>
      <c r="B973"/>
      <c r="C973"/>
      <c r="D973"/>
      <c r="E973"/>
      <c r="F973"/>
      <c r="G973"/>
      <c r="H973"/>
      <c r="I973"/>
      <c r="J973"/>
      <c r="K973"/>
      <c r="L973"/>
      <c r="M973"/>
      <c r="N973"/>
      <c r="O973"/>
      <c r="P973"/>
      <c r="Q973"/>
      <c r="R973"/>
      <c r="S973"/>
    </row>
    <row r="974" spans="1:19" x14ac:dyDescent="0.2">
      <c r="A974"/>
      <c r="B974"/>
      <c r="C974"/>
      <c r="D974"/>
      <c r="E974"/>
      <c r="F974"/>
      <c r="G974"/>
      <c r="H974"/>
      <c r="I974"/>
      <c r="J974"/>
      <c r="K974"/>
      <c r="L974"/>
      <c r="M974"/>
      <c r="N974"/>
      <c r="O974"/>
      <c r="P974"/>
      <c r="Q974"/>
      <c r="R974"/>
      <c r="S974"/>
    </row>
    <row r="975" spans="1:19" x14ac:dyDescent="0.2">
      <c r="A975"/>
      <c r="B975"/>
      <c r="C975"/>
      <c r="D975"/>
      <c r="E975"/>
      <c r="F975"/>
      <c r="G975"/>
      <c r="H975"/>
      <c r="I975"/>
      <c r="J975"/>
      <c r="K975"/>
      <c r="L975"/>
      <c r="M975"/>
      <c r="N975"/>
      <c r="O975"/>
      <c r="P975"/>
      <c r="Q975"/>
      <c r="R975"/>
      <c r="S975"/>
    </row>
    <row r="976" spans="1:19" x14ac:dyDescent="0.2">
      <c r="A976"/>
      <c r="B976"/>
      <c r="C976"/>
      <c r="D976"/>
      <c r="E976"/>
      <c r="F976"/>
      <c r="G976"/>
      <c r="H976"/>
      <c r="I976"/>
      <c r="J976"/>
      <c r="K976"/>
      <c r="L976"/>
      <c r="M976"/>
      <c r="N976"/>
      <c r="O976"/>
      <c r="P976"/>
      <c r="Q976"/>
      <c r="R976"/>
      <c r="S976"/>
    </row>
    <row r="977" spans="1:19" x14ac:dyDescent="0.2">
      <c r="A977"/>
      <c r="B977"/>
      <c r="C977"/>
      <c r="D977"/>
      <c r="E977"/>
      <c r="F977"/>
      <c r="G977"/>
      <c r="H977"/>
      <c r="I977"/>
      <c r="J977"/>
      <c r="K977"/>
      <c r="L977"/>
      <c r="M977"/>
      <c r="N977"/>
      <c r="O977"/>
      <c r="P977"/>
      <c r="Q977"/>
      <c r="R977"/>
      <c r="S977"/>
    </row>
    <row r="978" spans="1:19" x14ac:dyDescent="0.2">
      <c r="A978"/>
      <c r="B978"/>
      <c r="C978"/>
      <c r="D978"/>
      <c r="E978"/>
      <c r="F978"/>
      <c r="G978"/>
      <c r="H978"/>
      <c r="I978"/>
      <c r="J978"/>
      <c r="K978"/>
      <c r="L978"/>
      <c r="M978"/>
      <c r="N978"/>
      <c r="O978"/>
      <c r="P978"/>
      <c r="Q978"/>
      <c r="R978"/>
      <c r="S978"/>
    </row>
    <row r="979" spans="1:19" x14ac:dyDescent="0.2">
      <c r="A979"/>
      <c r="B979"/>
      <c r="C979"/>
      <c r="D979"/>
      <c r="E979"/>
      <c r="F979"/>
      <c r="G979"/>
      <c r="H979"/>
      <c r="I979"/>
      <c r="J979"/>
      <c r="K979"/>
      <c r="L979"/>
      <c r="M979"/>
      <c r="N979"/>
      <c r="O979"/>
      <c r="P979"/>
      <c r="Q979"/>
      <c r="R979"/>
      <c r="S979"/>
    </row>
    <row r="980" spans="1:19" x14ac:dyDescent="0.2">
      <c r="A980"/>
      <c r="B980"/>
      <c r="C980"/>
      <c r="D980"/>
      <c r="E980"/>
      <c r="F980"/>
      <c r="G980"/>
      <c r="H980"/>
      <c r="I980"/>
      <c r="J980"/>
      <c r="K980"/>
      <c r="L980"/>
      <c r="M980"/>
      <c r="N980"/>
      <c r="O980"/>
      <c r="P980"/>
      <c r="Q980"/>
      <c r="R980"/>
      <c r="S980"/>
    </row>
    <row r="981" spans="1:19" x14ac:dyDescent="0.2">
      <c r="A981"/>
      <c r="B981"/>
      <c r="C981"/>
      <c r="D981"/>
      <c r="E981"/>
      <c r="F981"/>
      <c r="G981"/>
      <c r="H981"/>
      <c r="I981"/>
      <c r="J981"/>
      <c r="K981"/>
      <c r="L981"/>
      <c r="M981"/>
      <c r="N981"/>
      <c r="O981"/>
      <c r="P981"/>
      <c r="Q981"/>
      <c r="R981"/>
      <c r="S981"/>
    </row>
    <row r="982" spans="1:19" x14ac:dyDescent="0.2">
      <c r="A982"/>
      <c r="B982"/>
      <c r="C982"/>
      <c r="D982"/>
      <c r="E982"/>
      <c r="F982"/>
      <c r="G982"/>
      <c r="H982"/>
      <c r="I982"/>
      <c r="J982"/>
      <c r="K982"/>
      <c r="L982"/>
      <c r="M982"/>
      <c r="N982"/>
      <c r="O982"/>
      <c r="P982"/>
      <c r="Q982"/>
      <c r="R982"/>
      <c r="S982"/>
    </row>
    <row r="983" spans="1:19" x14ac:dyDescent="0.2">
      <c r="A983"/>
      <c r="B983"/>
      <c r="C983"/>
      <c r="D983"/>
      <c r="E983"/>
      <c r="F983"/>
      <c r="G983"/>
      <c r="H983"/>
      <c r="I983"/>
      <c r="J983"/>
      <c r="K983"/>
      <c r="L983"/>
      <c r="M983"/>
      <c r="N983"/>
      <c r="O983"/>
      <c r="P983"/>
      <c r="Q983"/>
      <c r="R983"/>
      <c r="S983"/>
    </row>
    <row r="984" spans="1:19" x14ac:dyDescent="0.2">
      <c r="A984"/>
      <c r="B984"/>
      <c r="C984"/>
      <c r="D984"/>
      <c r="E984"/>
      <c r="F984"/>
      <c r="G984"/>
      <c r="H984"/>
      <c r="I984"/>
      <c r="J984"/>
      <c r="K984"/>
      <c r="L984"/>
      <c r="M984"/>
      <c r="N984"/>
      <c r="O984"/>
      <c r="P984"/>
      <c r="Q984"/>
      <c r="R984"/>
      <c r="S984"/>
    </row>
    <row r="985" spans="1:19" x14ac:dyDescent="0.2">
      <c r="A985"/>
      <c r="B985"/>
      <c r="C985"/>
      <c r="D985"/>
      <c r="E985"/>
      <c r="F985"/>
      <c r="G985"/>
      <c r="H985"/>
      <c r="I985"/>
      <c r="J985"/>
      <c r="K985"/>
      <c r="L985"/>
      <c r="M985"/>
      <c r="N985"/>
      <c r="O985"/>
      <c r="P985"/>
      <c r="Q985"/>
      <c r="R985"/>
      <c r="S985"/>
    </row>
    <row r="986" spans="1:19" x14ac:dyDescent="0.2">
      <c r="A986"/>
      <c r="B986"/>
      <c r="C986"/>
      <c r="D986"/>
      <c r="E986"/>
      <c r="F986"/>
      <c r="G986"/>
      <c r="H986"/>
      <c r="I986"/>
      <c r="J986"/>
      <c r="K986"/>
      <c r="L986"/>
      <c r="M986"/>
      <c r="N986"/>
      <c r="O986"/>
      <c r="P986"/>
      <c r="Q986"/>
      <c r="R986"/>
      <c r="S986"/>
    </row>
    <row r="987" spans="1:19" x14ac:dyDescent="0.2">
      <c r="A987"/>
      <c r="B987"/>
      <c r="C987"/>
      <c r="D987"/>
      <c r="E987"/>
      <c r="F987"/>
      <c r="G987"/>
      <c r="H987"/>
      <c r="I987"/>
      <c r="J987"/>
      <c r="K987"/>
      <c r="L987"/>
      <c r="M987"/>
      <c r="N987"/>
      <c r="O987"/>
      <c r="P987"/>
      <c r="Q987"/>
      <c r="R987"/>
      <c r="S987"/>
    </row>
    <row r="988" spans="1:19" x14ac:dyDescent="0.2">
      <c r="A988"/>
      <c r="B988"/>
      <c r="C988"/>
      <c r="D988"/>
      <c r="E988"/>
      <c r="F988"/>
      <c r="G988"/>
      <c r="H988"/>
      <c r="I988"/>
      <c r="J988"/>
      <c r="K988"/>
      <c r="L988"/>
      <c r="M988"/>
      <c r="N988"/>
      <c r="O988"/>
      <c r="P988"/>
      <c r="Q988"/>
      <c r="R988"/>
      <c r="S988"/>
    </row>
    <row r="989" spans="1:19" x14ac:dyDescent="0.2">
      <c r="A989"/>
      <c r="B989"/>
      <c r="C989"/>
      <c r="D989"/>
      <c r="E989"/>
      <c r="F989"/>
      <c r="G989"/>
      <c r="H989"/>
      <c r="I989"/>
      <c r="J989"/>
      <c r="K989"/>
      <c r="L989"/>
      <c r="M989"/>
      <c r="N989"/>
      <c r="O989"/>
      <c r="P989"/>
      <c r="Q989"/>
      <c r="R989"/>
      <c r="S989"/>
    </row>
    <row r="990" spans="1:19" x14ac:dyDescent="0.2">
      <c r="A990"/>
      <c r="B990"/>
      <c r="C990"/>
      <c r="D990"/>
      <c r="E990"/>
      <c r="F990"/>
      <c r="G990"/>
      <c r="H990"/>
      <c r="I990"/>
      <c r="J990"/>
      <c r="K990"/>
      <c r="L990"/>
      <c r="M990"/>
      <c r="N990"/>
      <c r="O990"/>
      <c r="P990"/>
      <c r="Q990"/>
      <c r="R990"/>
      <c r="S990"/>
    </row>
    <row r="991" spans="1:19" x14ac:dyDescent="0.2">
      <c r="A991"/>
      <c r="B991"/>
      <c r="C991"/>
      <c r="D991"/>
      <c r="E991"/>
      <c r="F991"/>
      <c r="G991"/>
      <c r="H991"/>
      <c r="I991"/>
      <c r="J991"/>
      <c r="K991"/>
      <c r="L991"/>
      <c r="M991"/>
      <c r="N991"/>
      <c r="O991"/>
      <c r="P991"/>
      <c r="Q991"/>
      <c r="R991"/>
      <c r="S991"/>
    </row>
    <row r="992" spans="1:19" x14ac:dyDescent="0.2">
      <c r="A992"/>
      <c r="B992"/>
      <c r="C992"/>
      <c r="D992"/>
      <c r="E992"/>
      <c r="F992"/>
      <c r="G992"/>
      <c r="H992"/>
      <c r="I992"/>
      <c r="J992"/>
      <c r="K992"/>
      <c r="L992"/>
      <c r="M992"/>
      <c r="N992"/>
      <c r="O992"/>
      <c r="P992"/>
      <c r="Q992"/>
      <c r="R992"/>
      <c r="S992"/>
    </row>
    <row r="993" spans="1:19" x14ac:dyDescent="0.2">
      <c r="A993"/>
      <c r="B993"/>
      <c r="C993"/>
      <c r="D993"/>
      <c r="E993"/>
      <c r="F993"/>
      <c r="G993"/>
      <c r="H993"/>
      <c r="I993"/>
      <c r="J993"/>
      <c r="K993"/>
      <c r="L993"/>
      <c r="M993"/>
      <c r="N993"/>
      <c r="O993"/>
      <c r="P993"/>
      <c r="Q993"/>
      <c r="R993"/>
      <c r="S993"/>
    </row>
    <row r="994" spans="1:19" x14ac:dyDescent="0.2">
      <c r="A994"/>
      <c r="B994"/>
      <c r="C994"/>
      <c r="D994"/>
      <c r="E994"/>
      <c r="F994"/>
      <c r="G994"/>
      <c r="H994"/>
      <c r="I994"/>
      <c r="J994"/>
      <c r="K994"/>
      <c r="L994"/>
      <c r="M994"/>
      <c r="N994"/>
      <c r="O994"/>
      <c r="P994"/>
      <c r="Q994"/>
      <c r="R994"/>
      <c r="S994"/>
    </row>
    <row r="995" spans="1:19" x14ac:dyDescent="0.2">
      <c r="A995"/>
      <c r="B995"/>
      <c r="C995"/>
      <c r="D995"/>
      <c r="E995"/>
      <c r="F995"/>
      <c r="G995"/>
      <c r="H995"/>
      <c r="I995"/>
      <c r="J995"/>
      <c r="K995"/>
      <c r="L995"/>
      <c r="M995"/>
      <c r="N995"/>
      <c r="O995"/>
      <c r="P995"/>
      <c r="Q995"/>
      <c r="R995"/>
      <c r="S995"/>
    </row>
    <row r="996" spans="1:19" x14ac:dyDescent="0.2">
      <c r="A996"/>
      <c r="B996"/>
      <c r="C996"/>
      <c r="D996"/>
      <c r="E996"/>
      <c r="F996"/>
      <c r="G996"/>
      <c r="H996"/>
      <c r="I996"/>
      <c r="J996"/>
      <c r="K996"/>
      <c r="L996"/>
      <c r="M996"/>
      <c r="N996"/>
      <c r="O996"/>
      <c r="P996"/>
      <c r="Q996"/>
      <c r="R996"/>
      <c r="S996"/>
    </row>
    <row r="997" spans="1:19" x14ac:dyDescent="0.2">
      <c r="A997"/>
      <c r="B997"/>
      <c r="C997"/>
      <c r="D997"/>
      <c r="E997"/>
      <c r="F997"/>
      <c r="G997"/>
      <c r="H997"/>
      <c r="I997"/>
      <c r="J997"/>
      <c r="K997"/>
      <c r="L997"/>
      <c r="M997"/>
      <c r="N997"/>
      <c r="O997"/>
      <c r="P997"/>
      <c r="Q997"/>
      <c r="R997"/>
      <c r="S997"/>
    </row>
    <row r="998" spans="1:19" x14ac:dyDescent="0.2">
      <c r="A998"/>
      <c r="B998"/>
      <c r="C998"/>
      <c r="D998"/>
      <c r="E998"/>
      <c r="F998"/>
      <c r="G998"/>
      <c r="H998"/>
      <c r="I998"/>
      <c r="J998"/>
      <c r="K998"/>
      <c r="L998"/>
      <c r="M998"/>
      <c r="N998"/>
      <c r="O998"/>
      <c r="P998"/>
      <c r="Q998"/>
      <c r="R998"/>
      <c r="S998"/>
    </row>
    <row r="999" spans="1:19" x14ac:dyDescent="0.2">
      <c r="A999"/>
      <c r="B999"/>
      <c r="C999"/>
      <c r="D999"/>
      <c r="E999"/>
      <c r="F999"/>
      <c r="G999"/>
      <c r="H999"/>
      <c r="I999"/>
      <c r="J999"/>
      <c r="K999"/>
      <c r="L999"/>
      <c r="M999"/>
      <c r="N999"/>
      <c r="O999"/>
      <c r="P999"/>
      <c r="Q999"/>
      <c r="R999"/>
      <c r="S999"/>
    </row>
    <row r="1000" spans="1:19" x14ac:dyDescent="0.2">
      <c r="A1000"/>
      <c r="B1000"/>
      <c r="C1000"/>
      <c r="D1000"/>
      <c r="E1000"/>
      <c r="F1000"/>
      <c r="G1000"/>
      <c r="H1000"/>
      <c r="I1000"/>
      <c r="J1000"/>
      <c r="K1000"/>
      <c r="L1000"/>
      <c r="M1000"/>
      <c r="N1000"/>
      <c r="O1000"/>
      <c r="P1000"/>
      <c r="Q1000"/>
      <c r="R1000"/>
      <c r="S1000"/>
    </row>
  </sheetData>
  <sheetProtection sheet="1" objects="1" scenarios="1"/>
  <autoFilter ref="A9:U906"/>
  <mergeCells count="8">
    <mergeCell ref="G6:K6"/>
    <mergeCell ref="L6:O6"/>
    <mergeCell ref="P6:S6"/>
    <mergeCell ref="A4:C4"/>
    <mergeCell ref="A6:C6"/>
    <mergeCell ref="D6:D7"/>
    <mergeCell ref="F6:F7"/>
    <mergeCell ref="E6:E7"/>
  </mergeCells>
  <phoneticPr fontId="5" type="noConversion"/>
  <dataValidations count="1">
    <dataValidation type="list" allowBlank="1" showInputMessage="1" showErrorMessage="1" sqref="E9:E906">
      <formula1>"PZQ+ALB,PZQ+MBD"</formula1>
    </dataValidation>
  </dataValidations>
  <pageMargins left="0.24" right="0.22" top="0.52" bottom="0.55000000000000004" header="0.5" footer="0.5"/>
  <pageSetup paperSize="9"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2.T1">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Sheet12.VALIDATION_T1">
                <anchor moveWithCells="1" sizeWithCells="1">
                  <from>
                    <xdr:col>16</xdr:col>
                    <xdr:colOff>0</xdr:colOff>
                    <xdr:row>1</xdr:row>
                    <xdr:rowOff>9525</xdr:rowOff>
                  </from>
                  <to>
                    <xdr:col>17</xdr:col>
                    <xdr:colOff>419100</xdr:colOff>
                    <xdr:row>2</xdr:row>
                    <xdr:rowOff>19050</xdr:rowOff>
                  </to>
                </anchor>
              </controlPr>
            </control>
          </mc:Choice>
        </mc:AlternateContent>
        <mc:AlternateContent xmlns:mc="http://schemas.openxmlformats.org/markup-compatibility/2006">
          <mc:Choice Requires="x14">
            <control shapeId="13315" r:id="rId6" name="Button 3">
              <controlPr defaultSize="0" print="0" autoFill="0" autoPict="0" macro="[0]!Sheet12.REST_COL_T1">
                <anchor moveWithCells="1" sizeWithCells="1">
                  <from>
                    <xdr:col>17</xdr:col>
                    <xdr:colOff>476250</xdr:colOff>
                    <xdr:row>1</xdr:row>
                    <xdr:rowOff>9525</xdr:rowOff>
                  </from>
                  <to>
                    <xdr:col>18</xdr:col>
                    <xdr:colOff>476250</xdr:colOff>
                    <xdr:row>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1000"/>
  <sheetViews>
    <sheetView showZeros="0" zoomScaleNormal="100" workbookViewId="0">
      <pane xSplit="4" ySplit="8" topLeftCell="E254" activePane="bottomRight" state="frozen"/>
      <selection pane="topRight" activeCell="E1" sqref="E1"/>
      <selection pane="bottomLeft" activeCell="A9" sqref="A9"/>
      <selection pane="bottomRight" activeCell="G414" sqref="G414"/>
    </sheetView>
  </sheetViews>
  <sheetFormatPr defaultColWidth="9.140625" defaultRowHeight="12.75" x14ac:dyDescent="0.2"/>
  <cols>
    <col min="1" max="1" width="9.140625" style="1"/>
    <col min="2" max="3" width="25.7109375" style="1" customWidth="1"/>
    <col min="4" max="4" width="18.7109375" style="1" customWidth="1"/>
    <col min="5" max="5" width="12.42578125" style="1" customWidth="1"/>
    <col min="6" max="13" width="10.7109375" style="1" customWidth="1"/>
    <col min="14" max="17" width="7.28515625" style="1" customWidth="1"/>
    <col min="18" max="16384" width="9.140625" style="1"/>
  </cols>
  <sheetData>
    <row r="1" spans="1:17" ht="23.25" x14ac:dyDescent="0.35">
      <c r="A1" s="3" t="s">
        <v>32</v>
      </c>
      <c r="B1" s="4"/>
      <c r="C1" s="4"/>
      <c r="D1" s="4"/>
      <c r="E1" s="4"/>
      <c r="F1" s="4"/>
      <c r="G1" s="4"/>
      <c r="H1" s="4"/>
      <c r="I1" s="4"/>
      <c r="J1" s="4"/>
      <c r="K1" s="4"/>
      <c r="L1" s="4"/>
      <c r="M1" s="4"/>
      <c r="N1" s="4"/>
      <c r="O1" s="4"/>
      <c r="P1" s="4"/>
      <c r="Q1" s="4"/>
    </row>
    <row r="2" spans="1:17" x14ac:dyDescent="0.2">
      <c r="A2" s="4" t="s">
        <v>30</v>
      </c>
      <c r="B2" s="4"/>
      <c r="C2" s="4"/>
      <c r="D2" s="4"/>
      <c r="E2" s="4"/>
      <c r="F2" s="4"/>
      <c r="G2" s="4"/>
      <c r="H2" s="4"/>
      <c r="I2" s="4"/>
      <c r="J2" s="4"/>
      <c r="K2" s="4"/>
      <c r="L2" s="4"/>
      <c r="M2" s="4"/>
      <c r="N2" s="4"/>
      <c r="O2" s="4"/>
      <c r="P2" s="4"/>
      <c r="Q2" s="4"/>
    </row>
    <row r="3" spans="1:17" x14ac:dyDescent="0.2">
      <c r="A3" s="4"/>
      <c r="B3" s="4"/>
      <c r="C3" s="4"/>
      <c r="D3" s="4"/>
      <c r="E3" s="4"/>
      <c r="F3" s="4"/>
      <c r="G3" s="4"/>
      <c r="H3" s="4"/>
      <c r="I3" s="4"/>
      <c r="J3" s="4"/>
      <c r="K3" s="4"/>
      <c r="L3" s="4"/>
      <c r="M3" s="4"/>
      <c r="N3" s="4"/>
      <c r="O3" s="4"/>
      <c r="P3" s="4"/>
      <c r="Q3" s="4"/>
    </row>
    <row r="4" spans="1:17" x14ac:dyDescent="0.2">
      <c r="A4" s="353" t="s">
        <v>16</v>
      </c>
      <c r="B4" s="353"/>
      <c r="C4" s="353"/>
      <c r="D4" s="15"/>
      <c r="E4" s="15"/>
      <c r="F4" s="58">
        <f t="shared" ref="F4:M4" si="0">SUM(F$9:F$1000)</f>
        <v>0</v>
      </c>
      <c r="G4" s="5">
        <f t="shared" si="0"/>
        <v>2449033</v>
      </c>
      <c r="H4" s="5">
        <f t="shared" si="0"/>
        <v>0</v>
      </c>
      <c r="I4" s="5">
        <f t="shared" si="0"/>
        <v>2449033</v>
      </c>
      <c r="J4" s="58">
        <f t="shared" si="0"/>
        <v>0</v>
      </c>
      <c r="K4" s="5">
        <f t="shared" si="0"/>
        <v>2179273</v>
      </c>
      <c r="L4" s="5">
        <f t="shared" si="0"/>
        <v>0</v>
      </c>
      <c r="M4" s="5">
        <f t="shared" si="0"/>
        <v>2179273</v>
      </c>
      <c r="N4" s="90" t="str">
        <f>IF(F4&lt;&gt;0, IF(J4/F4*100=0, "-", J4/F4*100), " ")</f>
        <v xml:space="preserve"> </v>
      </c>
      <c r="O4" s="60">
        <f>IF(G4&lt;&gt;0, IF(K4/G4*100=0, "-", K4/G4*100), " ")</f>
        <v>88.985040217914573</v>
      </c>
      <c r="P4" s="60" t="str">
        <f>IF(H4&lt;&gt;0, IF(L4/H4*100=0, "-", L4/H4*100), " ")</f>
        <v xml:space="preserve"> </v>
      </c>
      <c r="Q4" s="60">
        <f>IF(I4&lt;&gt;0, IF(M4/I4*100=0, "-", M4/I4*100), " ")</f>
        <v>88.985040217914573</v>
      </c>
    </row>
    <row r="5" spans="1:17" ht="2.25" customHeight="1" x14ac:dyDescent="0.2">
      <c r="A5" s="4"/>
      <c r="B5" s="4"/>
      <c r="C5" s="4"/>
      <c r="D5" s="4"/>
      <c r="E5" s="4"/>
      <c r="F5" s="4"/>
      <c r="G5" s="4"/>
      <c r="H5" s="4"/>
      <c r="I5" s="4"/>
      <c r="J5" s="4"/>
      <c r="K5" s="4"/>
      <c r="L5" s="4"/>
      <c r="M5" s="4"/>
      <c r="N5" s="4"/>
      <c r="O5" s="4"/>
      <c r="P5" s="4"/>
      <c r="Q5" s="4"/>
    </row>
    <row r="6" spans="1:17" x14ac:dyDescent="0.2">
      <c r="A6" s="354"/>
      <c r="B6" s="354"/>
      <c r="C6" s="354"/>
      <c r="D6" s="356" t="s">
        <v>22</v>
      </c>
      <c r="E6" s="358" t="s">
        <v>24</v>
      </c>
      <c r="F6" s="355" t="s">
        <v>75</v>
      </c>
      <c r="G6" s="355"/>
      <c r="H6" s="355"/>
      <c r="I6" s="355"/>
      <c r="J6" s="352" t="s">
        <v>23</v>
      </c>
      <c r="K6" s="352"/>
      <c r="L6" s="352"/>
      <c r="M6" s="352"/>
      <c r="N6" s="352" t="s">
        <v>71</v>
      </c>
      <c r="O6" s="352"/>
      <c r="P6" s="352"/>
      <c r="Q6" s="352"/>
    </row>
    <row r="7" spans="1:17" x14ac:dyDescent="0.2">
      <c r="A7" s="7" t="s">
        <v>0</v>
      </c>
      <c r="B7" s="7" t="s">
        <v>1</v>
      </c>
      <c r="C7" s="7" t="s">
        <v>2</v>
      </c>
      <c r="D7" s="357"/>
      <c r="E7" s="359"/>
      <c r="F7" s="6" t="s">
        <v>4</v>
      </c>
      <c r="G7" s="6" t="s">
        <v>5</v>
      </c>
      <c r="H7" s="6" t="s">
        <v>6</v>
      </c>
      <c r="I7" s="6" t="s">
        <v>7</v>
      </c>
      <c r="J7" s="6" t="s">
        <v>4</v>
      </c>
      <c r="K7" s="6" t="s">
        <v>5</v>
      </c>
      <c r="L7" s="6" t="s">
        <v>6</v>
      </c>
      <c r="M7" s="6" t="s">
        <v>7</v>
      </c>
      <c r="N7" s="6" t="s">
        <v>4</v>
      </c>
      <c r="O7" s="6" t="s">
        <v>5</v>
      </c>
      <c r="P7" s="6" t="s">
        <v>6</v>
      </c>
      <c r="Q7" s="6" t="s">
        <v>7</v>
      </c>
    </row>
    <row r="8" spans="1:17" ht="2.25" customHeight="1" x14ac:dyDescent="0.2">
      <c r="A8" s="16"/>
      <c r="B8" s="8"/>
      <c r="C8" s="8"/>
      <c r="D8" s="8"/>
      <c r="E8" s="8"/>
      <c r="F8" s="8"/>
      <c r="G8" s="290"/>
      <c r="H8" s="290"/>
      <c r="I8" s="8"/>
      <c r="J8" s="8"/>
      <c r="K8" s="8"/>
      <c r="L8" s="9"/>
      <c r="M8" s="9"/>
      <c r="N8" s="291"/>
      <c r="O8" s="281"/>
      <c r="P8" s="282"/>
      <c r="Q8" s="282"/>
    </row>
    <row r="9" spans="1:17" x14ac:dyDescent="0.2">
      <c r="A9" s="10" t="str">
        <f>IF(COUNTRY_INFO!A9=0," ",COUNTRY_INFO!A9)</f>
        <v>Ethiopia</v>
      </c>
      <c r="B9" s="10" t="str">
        <f>IF(COUNTRY_INFO!B9=0," ",COUNTRY_INFO!B9)</f>
        <v>Addis AbabaAddis Ababa</v>
      </c>
      <c r="C9" s="10" t="str">
        <f>IF(COUNTRY_INFO!C9=0," ",COUNTRY_INFO!C9)</f>
        <v>Addis Ketema Subcity</v>
      </c>
      <c r="D9" s="11" t="str">
        <f>IF(OR(COUNTRY_INFO!$T$9:$T$1000="T2 (PZQ)",COUNTRY_INFO!$U$9:$U$1000="T2 (PZQ)"), "T2 (PZQ)", " ")</f>
        <v xml:space="preserve"> </v>
      </c>
      <c r="E9" s="109"/>
      <c r="F9" s="56"/>
      <c r="G9" s="288"/>
      <c r="H9" s="288"/>
      <c r="I9" s="11">
        <f>SUM(F9:H9)</f>
        <v>0</v>
      </c>
      <c r="J9" s="56"/>
      <c r="K9" s="18"/>
      <c r="L9" s="18"/>
      <c r="M9" s="14">
        <f>SUM(J9:L9)</f>
        <v>0</v>
      </c>
      <c r="N9" s="275" t="str">
        <f>IF(F9&lt;&gt;0, IF(J9/F9*100=0, "-", J9/F9*100), " ")</f>
        <v xml:space="preserve"> </v>
      </c>
      <c r="O9" s="230" t="str">
        <f>IF(G9&lt;&gt;0, IF(K9/G9*100=0, "-", K9/G9*100), " ")</f>
        <v xml:space="preserve"> </v>
      </c>
      <c r="P9" s="230" t="str">
        <f>IF(H9&lt;&gt;0, IF(L9/H9*100=0, "-", L9/H9*100), " ")</f>
        <v xml:space="preserve"> </v>
      </c>
      <c r="Q9" s="230" t="str">
        <f>IF(I9&lt;&gt;0, IF(M9/I9*100=0, "-", M9/I9*100), " ")</f>
        <v xml:space="preserve"> </v>
      </c>
    </row>
    <row r="10" spans="1:17" x14ac:dyDescent="0.2">
      <c r="A10" s="10" t="str">
        <f>IF(COUNTRY_INFO!A10=0," ",COUNTRY_INFO!A10)</f>
        <v>Ethiopia</v>
      </c>
      <c r="B10" s="10" t="str">
        <f>IF(COUNTRY_INFO!B10=0," ",COUNTRY_INFO!B10)</f>
        <v>Addis AbabaAddis Ababa</v>
      </c>
      <c r="C10" s="10" t="str">
        <f>IF(COUNTRY_INFO!C10=0," ",COUNTRY_INFO!C10)</f>
        <v>Akaki Kaliti Subcity</v>
      </c>
      <c r="D10" s="11" t="str">
        <f>IF(OR(COUNTRY_INFO!$T$9:$T$1000="T2 (PZQ)",COUNTRY_INFO!$U$9:$U$1000="T2 (PZQ)"), "T2 (PZQ)", " ")</f>
        <v xml:space="preserve"> </v>
      </c>
      <c r="E10" s="109"/>
      <c r="F10" s="56"/>
      <c r="G10" s="288"/>
      <c r="H10" s="288"/>
      <c r="I10" s="11">
        <f t="shared" ref="I10:I73" si="1">SUM(F10:H10)</f>
        <v>0</v>
      </c>
      <c r="J10" s="56"/>
      <c r="K10" s="18"/>
      <c r="L10" s="18"/>
      <c r="M10" s="14">
        <f t="shared" ref="M10:M73" si="2">SUM(J10:L10)</f>
        <v>0</v>
      </c>
      <c r="N10" s="275" t="str">
        <f t="shared" ref="N10:N73" si="3">IF(F10&lt;&gt;0, IF(J10/F10*100=0, "-", J10/F10*100), " ")</f>
        <v xml:space="preserve"> </v>
      </c>
      <c r="O10" s="230" t="str">
        <f t="shared" ref="O10:O73" si="4">IF(G10&lt;&gt;0, IF(K10/G10*100=0, "-", K10/G10*100), " ")</f>
        <v xml:space="preserve"> </v>
      </c>
      <c r="P10" s="230" t="str">
        <f t="shared" ref="P10:P73" si="5">IF(H10&lt;&gt;0, IF(L10/H10*100=0, "-", L10/H10*100), " ")</f>
        <v xml:space="preserve"> </v>
      </c>
      <c r="Q10" s="230" t="str">
        <f t="shared" ref="Q10:Q73" si="6">IF(I10&lt;&gt;0, IF(M10/I10*100=0, "-", M10/I10*100), " ")</f>
        <v xml:space="preserve"> </v>
      </c>
    </row>
    <row r="11" spans="1:17" x14ac:dyDescent="0.2">
      <c r="A11" s="10" t="str">
        <f>IF(COUNTRY_INFO!A11=0," ",COUNTRY_INFO!A11)</f>
        <v>Ethiopia</v>
      </c>
      <c r="B11" s="10" t="str">
        <f>IF(COUNTRY_INFO!B11=0," ",COUNTRY_INFO!B11)</f>
        <v>Addis AbabaAddis Ababa</v>
      </c>
      <c r="C11" s="10" t="str">
        <f>IF(COUNTRY_INFO!C11=0," ",COUNTRY_INFO!C11)</f>
        <v>Arada Subcity</v>
      </c>
      <c r="D11" s="11" t="str">
        <f>IF(OR(COUNTRY_INFO!$T$9:$T$1000="T2 (PZQ)",COUNTRY_INFO!$U$9:$U$1000="T2 (PZQ)"), "T2 (PZQ)", " ")</f>
        <v xml:space="preserve"> </v>
      </c>
      <c r="E11" s="109"/>
      <c r="F11" s="56"/>
      <c r="G11" s="288"/>
      <c r="H11" s="288"/>
      <c r="I11" s="11">
        <f t="shared" si="1"/>
        <v>0</v>
      </c>
      <c r="J11" s="56"/>
      <c r="K11" s="18"/>
      <c r="L11" s="18"/>
      <c r="M11" s="14">
        <f t="shared" si="2"/>
        <v>0</v>
      </c>
      <c r="N11" s="275" t="str">
        <f t="shared" si="3"/>
        <v xml:space="preserve"> </v>
      </c>
      <c r="O11" s="230" t="str">
        <f t="shared" si="4"/>
        <v xml:space="preserve"> </v>
      </c>
      <c r="P11" s="230" t="str">
        <f t="shared" si="5"/>
        <v xml:space="preserve"> </v>
      </c>
      <c r="Q11" s="230" t="str">
        <f t="shared" si="6"/>
        <v xml:space="preserve"> </v>
      </c>
    </row>
    <row r="12" spans="1:17" x14ac:dyDescent="0.2">
      <c r="A12" s="10" t="str">
        <f>IF(COUNTRY_INFO!A12=0," ",COUNTRY_INFO!A12)</f>
        <v>Ethiopia</v>
      </c>
      <c r="B12" s="10" t="str">
        <f>IF(COUNTRY_INFO!B12=0," ",COUNTRY_INFO!B12)</f>
        <v>Addis AbabaAddis Ababa</v>
      </c>
      <c r="C12" s="10" t="str">
        <f>IF(COUNTRY_INFO!C12=0," ",COUNTRY_INFO!C12)</f>
        <v>Bolle Subcity</v>
      </c>
      <c r="D12" s="11" t="str">
        <f>IF(OR(COUNTRY_INFO!$T$9:$T$1000="T2 (PZQ)",COUNTRY_INFO!$U$9:$U$1000="T2 (PZQ)"), "T2 (PZQ)", " ")</f>
        <v xml:space="preserve"> </v>
      </c>
      <c r="E12" s="109"/>
      <c r="F12" s="56"/>
      <c r="G12" s="288"/>
      <c r="H12" s="288"/>
      <c r="I12" s="11">
        <f t="shared" si="1"/>
        <v>0</v>
      </c>
      <c r="J12" s="56"/>
      <c r="K12" s="18"/>
      <c r="L12" s="18"/>
      <c r="M12" s="14">
        <f t="shared" si="2"/>
        <v>0</v>
      </c>
      <c r="N12" s="275" t="str">
        <f t="shared" si="3"/>
        <v xml:space="preserve"> </v>
      </c>
      <c r="O12" s="230" t="str">
        <f t="shared" si="4"/>
        <v xml:space="preserve"> </v>
      </c>
      <c r="P12" s="230" t="str">
        <f t="shared" si="5"/>
        <v xml:space="preserve"> </v>
      </c>
      <c r="Q12" s="230" t="str">
        <f t="shared" si="6"/>
        <v xml:space="preserve"> </v>
      </c>
    </row>
    <row r="13" spans="1:17" x14ac:dyDescent="0.2">
      <c r="A13" s="10" t="str">
        <f>IF(COUNTRY_INFO!A13=0," ",COUNTRY_INFO!A13)</f>
        <v>Ethiopia</v>
      </c>
      <c r="B13" s="10" t="str">
        <f>IF(COUNTRY_INFO!B13=0," ",COUNTRY_INFO!B13)</f>
        <v>Addis AbabaAddis Ababa</v>
      </c>
      <c r="C13" s="10" t="str">
        <f>IF(COUNTRY_INFO!C13=0," ",COUNTRY_INFO!C13)</f>
        <v>Gulelie Subcity</v>
      </c>
      <c r="D13" s="11" t="str">
        <f>IF(OR(COUNTRY_INFO!$T$9:$T$1000="T2 (PZQ)",COUNTRY_INFO!$U$9:$U$1000="T2 (PZQ)"), "T2 (PZQ)", " ")</f>
        <v xml:space="preserve"> </v>
      </c>
      <c r="E13" s="109"/>
      <c r="F13" s="56"/>
      <c r="G13" s="288"/>
      <c r="H13" s="288"/>
      <c r="I13" s="11">
        <f t="shared" si="1"/>
        <v>0</v>
      </c>
      <c r="J13" s="56"/>
      <c r="K13" s="18"/>
      <c r="L13" s="18"/>
      <c r="M13" s="14">
        <f t="shared" si="2"/>
        <v>0</v>
      </c>
      <c r="N13" s="275" t="str">
        <f t="shared" si="3"/>
        <v xml:space="preserve"> </v>
      </c>
      <c r="O13" s="230" t="str">
        <f t="shared" si="4"/>
        <v xml:space="preserve"> </v>
      </c>
      <c r="P13" s="230" t="str">
        <f t="shared" si="5"/>
        <v xml:space="preserve"> </v>
      </c>
      <c r="Q13" s="230" t="str">
        <f t="shared" si="6"/>
        <v xml:space="preserve"> </v>
      </c>
    </row>
    <row r="14" spans="1:17" x14ac:dyDescent="0.2">
      <c r="A14" s="10" t="str">
        <f>IF(COUNTRY_INFO!A14=0," ",COUNTRY_INFO!A14)</f>
        <v>Ethiopia</v>
      </c>
      <c r="B14" s="10" t="str">
        <f>IF(COUNTRY_INFO!B14=0," ",COUNTRY_INFO!B14)</f>
        <v>Addis AbabaAddis Ababa</v>
      </c>
      <c r="C14" s="10" t="str">
        <f>IF(COUNTRY_INFO!C14=0," ",COUNTRY_INFO!C14)</f>
        <v>Kirkose Subcity</v>
      </c>
      <c r="D14" s="11" t="str">
        <f>IF(OR(COUNTRY_INFO!$T$9:$T$1000="T2 (PZQ)",COUNTRY_INFO!$U$9:$U$1000="T2 (PZQ)"), "T2 (PZQ)", " ")</f>
        <v xml:space="preserve"> </v>
      </c>
      <c r="E14" s="109"/>
      <c r="F14" s="56"/>
      <c r="G14" s="288"/>
      <c r="H14" s="288"/>
      <c r="I14" s="11">
        <f t="shared" si="1"/>
        <v>0</v>
      </c>
      <c r="J14" s="56"/>
      <c r="K14" s="18"/>
      <c r="L14" s="18"/>
      <c r="M14" s="14">
        <f t="shared" si="2"/>
        <v>0</v>
      </c>
      <c r="N14" s="275" t="str">
        <f t="shared" si="3"/>
        <v xml:space="preserve"> </v>
      </c>
      <c r="O14" s="230" t="str">
        <f t="shared" si="4"/>
        <v xml:space="preserve"> </v>
      </c>
      <c r="P14" s="230" t="str">
        <f t="shared" si="5"/>
        <v xml:space="preserve"> </v>
      </c>
      <c r="Q14" s="230" t="str">
        <f t="shared" si="6"/>
        <v xml:space="preserve"> </v>
      </c>
    </row>
    <row r="15" spans="1:17" x14ac:dyDescent="0.2">
      <c r="A15" s="10" t="str">
        <f>IF(COUNTRY_INFO!A15=0," ",COUNTRY_INFO!A15)</f>
        <v>Ethiopia</v>
      </c>
      <c r="B15" s="10" t="str">
        <f>IF(COUNTRY_INFO!B15=0," ",COUNTRY_INFO!B15)</f>
        <v>Addis AbabaAddis Ababa</v>
      </c>
      <c r="C15" s="10" t="str">
        <f>IF(COUNTRY_INFO!C15=0," ",COUNTRY_INFO!C15)</f>
        <v>Kolfie Keranio Subcity</v>
      </c>
      <c r="D15" s="11" t="str">
        <f>IF(OR(COUNTRY_INFO!$T$9:$T$1000="T2 (PZQ)",COUNTRY_INFO!$U$9:$U$1000="T2 (PZQ)"), "T2 (PZQ)", " ")</f>
        <v xml:space="preserve"> </v>
      </c>
      <c r="E15" s="109"/>
      <c r="F15" s="56"/>
      <c r="G15" s="288"/>
      <c r="H15" s="288"/>
      <c r="I15" s="11">
        <f t="shared" si="1"/>
        <v>0</v>
      </c>
      <c r="J15" s="56"/>
      <c r="K15" s="18"/>
      <c r="L15" s="18"/>
      <c r="M15" s="14">
        <f t="shared" si="2"/>
        <v>0</v>
      </c>
      <c r="N15" s="275" t="str">
        <f t="shared" si="3"/>
        <v xml:space="preserve"> </v>
      </c>
      <c r="O15" s="230" t="str">
        <f t="shared" si="4"/>
        <v xml:space="preserve"> </v>
      </c>
      <c r="P15" s="230" t="str">
        <f t="shared" si="5"/>
        <v xml:space="preserve"> </v>
      </c>
      <c r="Q15" s="230" t="str">
        <f t="shared" si="6"/>
        <v xml:space="preserve"> </v>
      </c>
    </row>
    <row r="16" spans="1:17" x14ac:dyDescent="0.2">
      <c r="A16" s="10" t="str">
        <f>IF(COUNTRY_INFO!A16=0," ",COUNTRY_INFO!A16)</f>
        <v>Ethiopia</v>
      </c>
      <c r="B16" s="10" t="str">
        <f>IF(COUNTRY_INFO!B16=0," ",COUNTRY_INFO!B16)</f>
        <v>Addis AbabaAddis Ababa</v>
      </c>
      <c r="C16" s="10" t="str">
        <f>IF(COUNTRY_INFO!C16=0," ",COUNTRY_INFO!C16)</f>
        <v>Lideta Subcity</v>
      </c>
      <c r="D16" s="11" t="str">
        <f>IF(OR(COUNTRY_INFO!$T$9:$T$1000="T2 (PZQ)",COUNTRY_INFO!$U$9:$U$1000="T2 (PZQ)"), "T2 (PZQ)", " ")</f>
        <v xml:space="preserve"> </v>
      </c>
      <c r="E16" s="109"/>
      <c r="F16" s="56"/>
      <c r="G16" s="288"/>
      <c r="H16" s="288"/>
      <c r="I16" s="11">
        <f t="shared" si="1"/>
        <v>0</v>
      </c>
      <c r="J16" s="56"/>
      <c r="K16" s="18"/>
      <c r="L16" s="18"/>
      <c r="M16" s="14">
        <f t="shared" si="2"/>
        <v>0</v>
      </c>
      <c r="N16" s="275" t="str">
        <f t="shared" si="3"/>
        <v xml:space="preserve"> </v>
      </c>
      <c r="O16" s="230" t="str">
        <f t="shared" si="4"/>
        <v xml:space="preserve"> </v>
      </c>
      <c r="P16" s="230" t="str">
        <f t="shared" si="5"/>
        <v xml:space="preserve"> </v>
      </c>
      <c r="Q16" s="230" t="str">
        <f t="shared" si="6"/>
        <v xml:space="preserve"> </v>
      </c>
    </row>
    <row r="17" spans="1:17" x14ac:dyDescent="0.2">
      <c r="A17" s="10" t="str">
        <f>IF(COUNTRY_INFO!A17=0," ",COUNTRY_INFO!A17)</f>
        <v>Ethiopia</v>
      </c>
      <c r="B17" s="10" t="str">
        <f>IF(COUNTRY_INFO!B17=0," ",COUNTRY_INFO!B17)</f>
        <v>Addis AbabaAddis Ababa</v>
      </c>
      <c r="C17" s="10" t="str">
        <f>IF(COUNTRY_INFO!C17=0," ",COUNTRY_INFO!C17)</f>
        <v>Nifase Silk Lafto Subcity</v>
      </c>
      <c r="D17" s="11" t="str">
        <f>IF(OR(COUNTRY_INFO!$T$9:$T$1000="T2 (PZQ)",COUNTRY_INFO!$U$9:$U$1000="T2 (PZQ)"), "T2 (PZQ)", " ")</f>
        <v xml:space="preserve"> </v>
      </c>
      <c r="E17" s="109"/>
      <c r="F17" s="56"/>
      <c r="G17" s="288"/>
      <c r="H17" s="288"/>
      <c r="I17" s="11">
        <f t="shared" si="1"/>
        <v>0</v>
      </c>
      <c r="J17" s="56"/>
      <c r="K17" s="18"/>
      <c r="L17" s="18"/>
      <c r="M17" s="14">
        <f t="shared" si="2"/>
        <v>0</v>
      </c>
      <c r="N17" s="275" t="str">
        <f t="shared" si="3"/>
        <v xml:space="preserve"> </v>
      </c>
      <c r="O17" s="230" t="str">
        <f t="shared" si="4"/>
        <v xml:space="preserve"> </v>
      </c>
      <c r="P17" s="230" t="str">
        <f t="shared" si="5"/>
        <v xml:space="preserve"> </v>
      </c>
      <c r="Q17" s="230" t="str">
        <f t="shared" si="6"/>
        <v xml:space="preserve"> </v>
      </c>
    </row>
    <row r="18" spans="1:17" x14ac:dyDescent="0.2">
      <c r="A18" s="10" t="str">
        <f>IF(COUNTRY_INFO!A18=0," ",COUNTRY_INFO!A18)</f>
        <v>Ethiopia</v>
      </c>
      <c r="B18" s="10" t="str">
        <f>IF(COUNTRY_INFO!B18=0," ",COUNTRY_INFO!B18)</f>
        <v>Addis AbabaAddis Ababa</v>
      </c>
      <c r="C18" s="10" t="str">
        <f>IF(COUNTRY_INFO!C18=0," ",COUNTRY_INFO!C18)</f>
        <v>Yeka Subcity</v>
      </c>
      <c r="D18" s="11" t="str">
        <f>IF(OR(COUNTRY_INFO!$T$9:$T$1000="T2 (PZQ)",COUNTRY_INFO!$U$9:$U$1000="T2 (PZQ)"), "T2 (PZQ)", " ")</f>
        <v xml:space="preserve"> </v>
      </c>
      <c r="E18" s="109"/>
      <c r="F18" s="56"/>
      <c r="G18" s="288"/>
      <c r="H18" s="288"/>
      <c r="I18" s="11">
        <f t="shared" si="1"/>
        <v>0</v>
      </c>
      <c r="J18" s="56"/>
      <c r="K18" s="18"/>
      <c r="L18" s="18"/>
      <c r="M18" s="14">
        <f t="shared" si="2"/>
        <v>0</v>
      </c>
      <c r="N18" s="275" t="str">
        <f t="shared" si="3"/>
        <v xml:space="preserve"> </v>
      </c>
      <c r="O18" s="230" t="str">
        <f t="shared" si="4"/>
        <v xml:space="preserve"> </v>
      </c>
      <c r="P18" s="230" t="str">
        <f t="shared" si="5"/>
        <v xml:space="preserve"> </v>
      </c>
      <c r="Q18" s="230" t="str">
        <f t="shared" si="6"/>
        <v xml:space="preserve"> </v>
      </c>
    </row>
    <row r="19" spans="1:17" x14ac:dyDescent="0.2">
      <c r="A19" s="10" t="str">
        <f>IF(COUNTRY_INFO!A19=0," ",COUNTRY_INFO!A19)</f>
        <v>Ethiopia</v>
      </c>
      <c r="B19" s="10" t="str">
        <f>IF(COUNTRY_INFO!B19=0," ",COUNTRY_INFO!B19)</f>
        <v>AfarAwsa</v>
      </c>
      <c r="C19" s="10" t="str">
        <f>IF(COUNTRY_INFO!C19=0," ",COUNTRY_INFO!C19)</f>
        <v>Abala</v>
      </c>
      <c r="D19" s="11" t="str">
        <f>IF(OR(COUNTRY_INFO!$T$9:$T$1000="T2 (PZQ)",COUNTRY_INFO!$U$9:$U$1000="T2 (PZQ)"), "T2 (PZQ)", " ")</f>
        <v xml:space="preserve"> </v>
      </c>
      <c r="E19" s="109"/>
      <c r="F19" s="56"/>
      <c r="G19" s="288"/>
      <c r="H19" s="288"/>
      <c r="I19" s="11">
        <f t="shared" si="1"/>
        <v>0</v>
      </c>
      <c r="J19" s="56"/>
      <c r="K19" s="18"/>
      <c r="L19" s="18"/>
      <c r="M19" s="14">
        <f t="shared" si="2"/>
        <v>0</v>
      </c>
      <c r="N19" s="275" t="str">
        <f t="shared" si="3"/>
        <v xml:space="preserve"> </v>
      </c>
      <c r="O19" s="230" t="str">
        <f t="shared" si="4"/>
        <v xml:space="preserve"> </v>
      </c>
      <c r="P19" s="230" t="str">
        <f t="shared" si="5"/>
        <v xml:space="preserve"> </v>
      </c>
      <c r="Q19" s="230" t="str">
        <f t="shared" si="6"/>
        <v xml:space="preserve"> </v>
      </c>
    </row>
    <row r="20" spans="1:17" x14ac:dyDescent="0.2">
      <c r="A20" s="10" t="str">
        <f>IF(COUNTRY_INFO!A20=0," ",COUNTRY_INFO!A20)</f>
        <v>Ethiopia</v>
      </c>
      <c r="B20" s="10" t="str">
        <f>IF(COUNTRY_INFO!B20=0," ",COUNTRY_INFO!B20)</f>
        <v>AfarAwsa</v>
      </c>
      <c r="C20" s="10" t="str">
        <f>IF(COUNTRY_INFO!C20=0," ",COUNTRY_INFO!C20)</f>
        <v>Adar</v>
      </c>
      <c r="D20" s="11" t="str">
        <f>IF(OR(COUNTRY_INFO!$T$9:$T$1000="T2 (PZQ)",COUNTRY_INFO!$U$9:$U$1000="T2 (PZQ)"), "T2 (PZQ)", " ")</f>
        <v xml:space="preserve"> </v>
      </c>
      <c r="E20" s="109"/>
      <c r="F20" s="56"/>
      <c r="G20" s="288"/>
      <c r="H20" s="288"/>
      <c r="I20" s="11">
        <f t="shared" si="1"/>
        <v>0</v>
      </c>
      <c r="J20" s="56"/>
      <c r="K20" s="18"/>
      <c r="L20" s="18"/>
      <c r="M20" s="14">
        <f t="shared" si="2"/>
        <v>0</v>
      </c>
      <c r="N20" s="275" t="str">
        <f t="shared" si="3"/>
        <v xml:space="preserve"> </v>
      </c>
      <c r="O20" s="230" t="str">
        <f t="shared" si="4"/>
        <v xml:space="preserve"> </v>
      </c>
      <c r="P20" s="230" t="str">
        <f t="shared" si="5"/>
        <v xml:space="preserve"> </v>
      </c>
      <c r="Q20" s="230" t="str">
        <f t="shared" si="6"/>
        <v xml:space="preserve"> </v>
      </c>
    </row>
    <row r="21" spans="1:17" x14ac:dyDescent="0.2">
      <c r="A21" s="10" t="str">
        <f>IF(COUNTRY_INFO!A21=0," ",COUNTRY_INFO!A21)</f>
        <v>Ethiopia</v>
      </c>
      <c r="B21" s="10" t="str">
        <f>IF(COUNTRY_INFO!B21=0," ",COUNTRY_INFO!B21)</f>
        <v>AfarAwsa</v>
      </c>
      <c r="C21" s="10" t="str">
        <f>IF(COUNTRY_INFO!C21=0," ",COUNTRY_INFO!C21)</f>
        <v>Afambo</v>
      </c>
      <c r="D21" s="11" t="str">
        <f>IF(OR(COUNTRY_INFO!$T$9:$T$1000="T2 (PZQ)",COUNTRY_INFO!$U$9:$U$1000="T2 (PZQ)"), "T2 (PZQ)", " ")</f>
        <v xml:space="preserve"> </v>
      </c>
      <c r="E21" s="109"/>
      <c r="F21" s="56"/>
      <c r="G21" s="288"/>
      <c r="H21" s="288"/>
      <c r="I21" s="11">
        <f t="shared" si="1"/>
        <v>0</v>
      </c>
      <c r="J21" s="56"/>
      <c r="K21" s="18"/>
      <c r="L21" s="18"/>
      <c r="M21" s="14">
        <f t="shared" si="2"/>
        <v>0</v>
      </c>
      <c r="N21" s="275" t="str">
        <f t="shared" si="3"/>
        <v xml:space="preserve"> </v>
      </c>
      <c r="O21" s="230" t="str">
        <f t="shared" si="4"/>
        <v xml:space="preserve"> </v>
      </c>
      <c r="P21" s="230" t="str">
        <f t="shared" si="5"/>
        <v xml:space="preserve"> </v>
      </c>
      <c r="Q21" s="230" t="str">
        <f t="shared" si="6"/>
        <v xml:space="preserve"> </v>
      </c>
    </row>
    <row r="22" spans="1:17" x14ac:dyDescent="0.2">
      <c r="A22" s="10" t="str">
        <f>IF(COUNTRY_INFO!A22=0," ",COUNTRY_INFO!A22)</f>
        <v>Ethiopia</v>
      </c>
      <c r="B22" s="10" t="str">
        <f>IF(COUNTRY_INFO!B22=0," ",COUNTRY_INFO!B22)</f>
        <v>AfarAwsa</v>
      </c>
      <c r="C22" s="10" t="str">
        <f>IF(COUNTRY_INFO!C22=0," ",COUNTRY_INFO!C22)</f>
        <v>Afdera</v>
      </c>
      <c r="D22" s="11" t="str">
        <f>IF(OR(COUNTRY_INFO!$T$9:$T$1000="T2 (PZQ)",COUNTRY_INFO!$U$9:$U$1000="T2 (PZQ)"), "T2 (PZQ)", " ")</f>
        <v xml:space="preserve"> </v>
      </c>
      <c r="E22" s="109"/>
      <c r="F22" s="56"/>
      <c r="G22" s="288"/>
      <c r="H22" s="288"/>
      <c r="I22" s="11">
        <f t="shared" si="1"/>
        <v>0</v>
      </c>
      <c r="J22" s="56"/>
      <c r="K22" s="18"/>
      <c r="L22" s="18"/>
      <c r="M22" s="14">
        <f t="shared" si="2"/>
        <v>0</v>
      </c>
      <c r="N22" s="275" t="str">
        <f t="shared" si="3"/>
        <v xml:space="preserve"> </v>
      </c>
      <c r="O22" s="230" t="str">
        <f t="shared" si="4"/>
        <v xml:space="preserve"> </v>
      </c>
      <c r="P22" s="230" t="str">
        <f t="shared" si="5"/>
        <v xml:space="preserve"> </v>
      </c>
      <c r="Q22" s="230" t="str">
        <f t="shared" si="6"/>
        <v xml:space="preserve"> </v>
      </c>
    </row>
    <row r="23" spans="1:17" x14ac:dyDescent="0.2">
      <c r="A23" s="10" t="str">
        <f>IF(COUNTRY_INFO!A23=0," ",COUNTRY_INFO!A23)</f>
        <v>Ethiopia</v>
      </c>
      <c r="B23" s="10" t="str">
        <f>IF(COUNTRY_INFO!B23=0," ",COUNTRY_INFO!B23)</f>
        <v>AfarAwsa</v>
      </c>
      <c r="C23" s="10" t="str">
        <f>IF(COUNTRY_INFO!C23=0," ",COUNTRY_INFO!C23)</f>
        <v>Amibara</v>
      </c>
      <c r="D23" s="11" t="str">
        <f>IF(OR(COUNTRY_INFO!$T$9:$T$1000="T2 (PZQ)",COUNTRY_INFO!$U$9:$U$1000="T2 (PZQ)"), "T2 (PZQ)", " ")</f>
        <v xml:space="preserve"> </v>
      </c>
      <c r="E23" s="109"/>
      <c r="F23" s="56"/>
      <c r="G23" s="288"/>
      <c r="H23" s="288"/>
      <c r="I23" s="11">
        <f t="shared" si="1"/>
        <v>0</v>
      </c>
      <c r="J23" s="56"/>
      <c r="K23" s="18"/>
      <c r="L23" s="18"/>
      <c r="M23" s="14">
        <f t="shared" si="2"/>
        <v>0</v>
      </c>
      <c r="N23" s="275" t="str">
        <f t="shared" si="3"/>
        <v xml:space="preserve"> </v>
      </c>
      <c r="O23" s="230" t="str">
        <f t="shared" si="4"/>
        <v xml:space="preserve"> </v>
      </c>
      <c r="P23" s="230" t="str">
        <f t="shared" si="5"/>
        <v xml:space="preserve"> </v>
      </c>
      <c r="Q23" s="230" t="str">
        <f t="shared" si="6"/>
        <v xml:space="preserve"> </v>
      </c>
    </row>
    <row r="24" spans="1:17" x14ac:dyDescent="0.2">
      <c r="A24" s="10" t="str">
        <f>IF(COUNTRY_INFO!A24=0," ",COUNTRY_INFO!A24)</f>
        <v>Ethiopia</v>
      </c>
      <c r="B24" s="10" t="str">
        <f>IF(COUNTRY_INFO!B24=0," ",COUNTRY_INFO!B24)</f>
        <v>AfarAwsa</v>
      </c>
      <c r="C24" s="10" t="str">
        <f>IF(COUNTRY_INFO!C24=0," ",COUNTRY_INFO!C24)</f>
        <v>Aregoba</v>
      </c>
      <c r="D24" s="11" t="str">
        <f>IF(OR(COUNTRY_INFO!$T$9:$T$1000="T2 (PZQ)",COUNTRY_INFO!$U$9:$U$1000="T2 (PZQ)"), "T2 (PZQ)", " ")</f>
        <v xml:space="preserve"> </v>
      </c>
      <c r="E24" s="109"/>
      <c r="F24" s="56"/>
      <c r="G24" s="288"/>
      <c r="H24" s="288"/>
      <c r="I24" s="11">
        <f t="shared" si="1"/>
        <v>0</v>
      </c>
      <c r="J24" s="56"/>
      <c r="K24" s="18"/>
      <c r="L24" s="18"/>
      <c r="M24" s="14">
        <f t="shared" si="2"/>
        <v>0</v>
      </c>
      <c r="N24" s="275" t="str">
        <f t="shared" si="3"/>
        <v xml:space="preserve"> </v>
      </c>
      <c r="O24" s="230" t="str">
        <f t="shared" si="4"/>
        <v xml:space="preserve"> </v>
      </c>
      <c r="P24" s="230" t="str">
        <f t="shared" si="5"/>
        <v xml:space="preserve"> </v>
      </c>
      <c r="Q24" s="230" t="str">
        <f t="shared" si="6"/>
        <v xml:space="preserve"> </v>
      </c>
    </row>
    <row r="25" spans="1:17" x14ac:dyDescent="0.2">
      <c r="A25" s="10" t="str">
        <f>IF(COUNTRY_INFO!A25=0," ",COUNTRY_INFO!A25)</f>
        <v>Ethiopia</v>
      </c>
      <c r="B25" s="10" t="str">
        <f>IF(COUNTRY_INFO!B25=0," ",COUNTRY_INFO!B25)</f>
        <v>AfarAwsa</v>
      </c>
      <c r="C25" s="10" t="str">
        <f>IF(COUNTRY_INFO!C25=0," ",COUNTRY_INFO!C25)</f>
        <v>Awash fentale</v>
      </c>
      <c r="D25" s="11" t="str">
        <f>IF(OR(COUNTRY_INFO!$T$9:$T$1000="T2 (PZQ)",COUNTRY_INFO!$U$9:$U$1000="T2 (PZQ)"), "T2 (PZQ)", " ")</f>
        <v xml:space="preserve"> </v>
      </c>
      <c r="E25" s="109"/>
      <c r="F25" s="56"/>
      <c r="G25" s="288"/>
      <c r="H25" s="288"/>
      <c r="I25" s="11">
        <f t="shared" si="1"/>
        <v>0</v>
      </c>
      <c r="J25" s="56"/>
      <c r="K25" s="18"/>
      <c r="L25" s="18"/>
      <c r="M25" s="14">
        <f t="shared" si="2"/>
        <v>0</v>
      </c>
      <c r="N25" s="275" t="str">
        <f t="shared" si="3"/>
        <v xml:space="preserve"> </v>
      </c>
      <c r="O25" s="230" t="str">
        <f t="shared" si="4"/>
        <v xml:space="preserve"> </v>
      </c>
      <c r="P25" s="230" t="str">
        <f t="shared" si="5"/>
        <v xml:space="preserve"> </v>
      </c>
      <c r="Q25" s="230" t="str">
        <f t="shared" si="6"/>
        <v xml:space="preserve"> </v>
      </c>
    </row>
    <row r="26" spans="1:17" x14ac:dyDescent="0.2">
      <c r="A26" s="10" t="str">
        <f>IF(COUNTRY_INFO!A26=0," ",COUNTRY_INFO!A26)</f>
        <v>Ethiopia</v>
      </c>
      <c r="B26" s="10" t="str">
        <f>IF(COUNTRY_INFO!B26=0," ",COUNTRY_INFO!B26)</f>
        <v>AfarAwsa</v>
      </c>
      <c r="C26" s="10" t="str">
        <f>IF(COUNTRY_INFO!C26=0," ",COUNTRY_INFO!C26)</f>
        <v>Awash Town</v>
      </c>
      <c r="D26" s="11" t="str">
        <f>IF(OR(COUNTRY_INFO!$T$9:$T$1000="T2 (PZQ)",COUNTRY_INFO!$U$9:$U$1000="T2 (PZQ)"), "T2 (PZQ)", " ")</f>
        <v xml:space="preserve"> </v>
      </c>
      <c r="E26" s="109"/>
      <c r="F26" s="56"/>
      <c r="G26" s="288"/>
      <c r="H26" s="288"/>
      <c r="I26" s="11">
        <f t="shared" si="1"/>
        <v>0</v>
      </c>
      <c r="J26" s="56"/>
      <c r="K26" s="18"/>
      <c r="L26" s="18"/>
      <c r="M26" s="14">
        <f t="shared" si="2"/>
        <v>0</v>
      </c>
      <c r="N26" s="275" t="str">
        <f t="shared" si="3"/>
        <v xml:space="preserve"> </v>
      </c>
      <c r="O26" s="230" t="str">
        <f t="shared" si="4"/>
        <v xml:space="preserve"> </v>
      </c>
      <c r="P26" s="230" t="str">
        <f t="shared" si="5"/>
        <v xml:space="preserve"> </v>
      </c>
      <c r="Q26" s="230" t="str">
        <f t="shared" si="6"/>
        <v xml:space="preserve"> </v>
      </c>
    </row>
    <row r="27" spans="1:17" x14ac:dyDescent="0.2">
      <c r="A27" s="10" t="str">
        <f>IF(COUNTRY_INFO!A27=0," ",COUNTRY_INFO!A27)</f>
        <v>Ethiopia</v>
      </c>
      <c r="B27" s="10" t="str">
        <f>IF(COUNTRY_INFO!B27=0," ",COUNTRY_INFO!B27)</f>
        <v>AfarAwsa</v>
      </c>
      <c r="C27" s="10" t="str">
        <f>IF(COUNTRY_INFO!C27=0," ",COUNTRY_INFO!C27)</f>
        <v>Awra</v>
      </c>
      <c r="D27" s="11" t="str">
        <f>IF(OR(COUNTRY_INFO!$T$9:$T$1000="T2 (PZQ)",COUNTRY_INFO!$U$9:$U$1000="T2 (PZQ)"), "T2 (PZQ)", " ")</f>
        <v xml:space="preserve"> </v>
      </c>
      <c r="E27" s="109"/>
      <c r="F27" s="56"/>
      <c r="G27" s="288"/>
      <c r="H27" s="288"/>
      <c r="I27" s="11">
        <f t="shared" si="1"/>
        <v>0</v>
      </c>
      <c r="J27" s="56"/>
      <c r="K27" s="18"/>
      <c r="L27" s="18"/>
      <c r="M27" s="14">
        <f t="shared" si="2"/>
        <v>0</v>
      </c>
      <c r="N27" s="275" t="str">
        <f t="shared" si="3"/>
        <v xml:space="preserve"> </v>
      </c>
      <c r="O27" s="230" t="str">
        <f t="shared" si="4"/>
        <v xml:space="preserve"> </v>
      </c>
      <c r="P27" s="230" t="str">
        <f t="shared" si="5"/>
        <v xml:space="preserve"> </v>
      </c>
      <c r="Q27" s="230" t="str">
        <f t="shared" si="6"/>
        <v xml:space="preserve"> </v>
      </c>
    </row>
    <row r="28" spans="1:17" x14ac:dyDescent="0.2">
      <c r="A28" s="10" t="str">
        <f>IF(COUNTRY_INFO!A28=0," ",COUNTRY_INFO!A28)</f>
        <v>Ethiopia</v>
      </c>
      <c r="B28" s="10" t="str">
        <f>IF(COUNTRY_INFO!B28=0," ",COUNTRY_INFO!B28)</f>
        <v>AfarAwsa</v>
      </c>
      <c r="C28" s="10" t="str">
        <f>IF(COUNTRY_INFO!C28=0," ",COUNTRY_INFO!C28)</f>
        <v>Aysaeta</v>
      </c>
      <c r="D28" s="11" t="str">
        <f>IF(OR(COUNTRY_INFO!$T$9:$T$1000="T2 (PZQ)",COUNTRY_INFO!$U$9:$U$1000="T2 (PZQ)"), "T2 (PZQ)", " ")</f>
        <v xml:space="preserve"> </v>
      </c>
      <c r="E28" s="109"/>
      <c r="F28" s="56"/>
      <c r="G28" s="288"/>
      <c r="H28" s="288"/>
      <c r="I28" s="11">
        <f t="shared" si="1"/>
        <v>0</v>
      </c>
      <c r="J28" s="56"/>
      <c r="K28" s="18"/>
      <c r="L28" s="18"/>
      <c r="M28" s="14">
        <f t="shared" si="2"/>
        <v>0</v>
      </c>
      <c r="N28" s="275" t="str">
        <f t="shared" si="3"/>
        <v xml:space="preserve"> </v>
      </c>
      <c r="O28" s="230" t="str">
        <f t="shared" si="4"/>
        <v xml:space="preserve"> </v>
      </c>
      <c r="P28" s="230" t="str">
        <f t="shared" si="5"/>
        <v xml:space="preserve"> </v>
      </c>
      <c r="Q28" s="230" t="str">
        <f t="shared" si="6"/>
        <v xml:space="preserve"> </v>
      </c>
    </row>
    <row r="29" spans="1:17" x14ac:dyDescent="0.2">
      <c r="A29" s="10" t="str">
        <f>IF(COUNTRY_INFO!A29=0," ",COUNTRY_INFO!A29)</f>
        <v>Ethiopia</v>
      </c>
      <c r="B29" s="10" t="str">
        <f>IF(COUNTRY_INFO!B29=0," ",COUNTRY_INFO!B29)</f>
        <v>AfarAwsa</v>
      </c>
      <c r="C29" s="10" t="str">
        <f>IF(COUNTRY_INFO!C29=0," ",COUNTRY_INFO!C29)</f>
        <v>Chifra</v>
      </c>
      <c r="D29" s="11" t="str">
        <f>IF(OR(COUNTRY_INFO!$T$9:$T$1000="T2 (PZQ)",COUNTRY_INFO!$U$9:$U$1000="T2 (PZQ)"), "T2 (PZQ)", " ")</f>
        <v xml:space="preserve"> </v>
      </c>
      <c r="E29" s="109"/>
      <c r="F29" s="56"/>
      <c r="G29" s="288"/>
      <c r="H29" s="288"/>
      <c r="I29" s="11">
        <f t="shared" si="1"/>
        <v>0</v>
      </c>
      <c r="J29" s="56"/>
      <c r="K29" s="18"/>
      <c r="L29" s="18"/>
      <c r="M29" s="14">
        <f t="shared" si="2"/>
        <v>0</v>
      </c>
      <c r="N29" s="275" t="str">
        <f t="shared" si="3"/>
        <v xml:space="preserve"> </v>
      </c>
      <c r="O29" s="230" t="str">
        <f t="shared" si="4"/>
        <v xml:space="preserve"> </v>
      </c>
      <c r="P29" s="230" t="str">
        <f t="shared" si="5"/>
        <v xml:space="preserve"> </v>
      </c>
      <c r="Q29" s="230" t="str">
        <f t="shared" si="6"/>
        <v xml:space="preserve"> </v>
      </c>
    </row>
    <row r="30" spans="1:17" x14ac:dyDescent="0.2">
      <c r="A30" s="10" t="str">
        <f>IF(COUNTRY_INFO!A30=0," ",COUNTRY_INFO!A30)</f>
        <v>Ethiopia</v>
      </c>
      <c r="B30" s="10" t="str">
        <f>IF(COUNTRY_INFO!B30=0," ",COUNTRY_INFO!B30)</f>
        <v>AfarAwsa</v>
      </c>
      <c r="C30" s="10" t="str">
        <f>IF(COUNTRY_INFO!C30=0," ",COUNTRY_INFO!C30)</f>
        <v>Dubti</v>
      </c>
      <c r="D30" s="11" t="str">
        <f>IF(OR(COUNTRY_INFO!$T$9:$T$1000="T2 (PZQ)",COUNTRY_INFO!$U$9:$U$1000="T2 (PZQ)"), "T2 (PZQ)", " ")</f>
        <v xml:space="preserve"> </v>
      </c>
      <c r="E30" s="109"/>
      <c r="F30" s="56"/>
      <c r="G30" s="288"/>
      <c r="H30" s="288"/>
      <c r="I30" s="11">
        <f t="shared" si="1"/>
        <v>0</v>
      </c>
      <c r="J30" s="56"/>
      <c r="K30" s="18"/>
      <c r="L30" s="18"/>
      <c r="M30" s="14">
        <f t="shared" si="2"/>
        <v>0</v>
      </c>
      <c r="N30" s="275" t="str">
        <f t="shared" si="3"/>
        <v xml:space="preserve"> </v>
      </c>
      <c r="O30" s="230" t="str">
        <f t="shared" si="4"/>
        <v xml:space="preserve"> </v>
      </c>
      <c r="P30" s="230" t="str">
        <f t="shared" si="5"/>
        <v xml:space="preserve"> </v>
      </c>
      <c r="Q30" s="230" t="str">
        <f t="shared" si="6"/>
        <v xml:space="preserve"> </v>
      </c>
    </row>
    <row r="31" spans="1:17" x14ac:dyDescent="0.2">
      <c r="A31" s="10" t="str">
        <f>IF(COUNTRY_INFO!A31=0," ",COUNTRY_INFO!A31)</f>
        <v>Ethiopia</v>
      </c>
      <c r="B31" s="10" t="str">
        <f>IF(COUNTRY_INFO!B31=0," ",COUNTRY_INFO!B31)</f>
        <v>AfarAwsa</v>
      </c>
      <c r="C31" s="10" t="str">
        <f>IF(COUNTRY_INFO!C31=0," ",COUNTRY_INFO!C31)</f>
        <v>Elidar</v>
      </c>
      <c r="D31" s="11" t="str">
        <f>IF(OR(COUNTRY_INFO!$T$9:$T$1000="T2 (PZQ)",COUNTRY_INFO!$U$9:$U$1000="T2 (PZQ)"), "T2 (PZQ)", " ")</f>
        <v xml:space="preserve"> </v>
      </c>
      <c r="E31" s="109"/>
      <c r="F31" s="56"/>
      <c r="G31" s="288"/>
      <c r="H31" s="288"/>
      <c r="I31" s="11">
        <f t="shared" si="1"/>
        <v>0</v>
      </c>
      <c r="J31" s="56"/>
      <c r="K31" s="18"/>
      <c r="L31" s="18"/>
      <c r="M31" s="14">
        <f t="shared" si="2"/>
        <v>0</v>
      </c>
      <c r="N31" s="275" t="str">
        <f t="shared" si="3"/>
        <v xml:space="preserve"> </v>
      </c>
      <c r="O31" s="230" t="str">
        <f t="shared" si="4"/>
        <v xml:space="preserve"> </v>
      </c>
      <c r="P31" s="230" t="str">
        <f t="shared" si="5"/>
        <v xml:space="preserve"> </v>
      </c>
      <c r="Q31" s="230" t="str">
        <f t="shared" si="6"/>
        <v xml:space="preserve"> </v>
      </c>
    </row>
    <row r="32" spans="1:17" x14ac:dyDescent="0.2">
      <c r="A32" s="10" t="str">
        <f>IF(COUNTRY_INFO!A32=0," ",COUNTRY_INFO!A32)</f>
        <v>Ethiopia</v>
      </c>
      <c r="B32" s="10" t="str">
        <f>IF(COUNTRY_INFO!B32=0," ",COUNTRY_INFO!B32)</f>
        <v>AfarAwsa</v>
      </c>
      <c r="C32" s="10" t="str">
        <f>IF(COUNTRY_INFO!C32=0," ",COUNTRY_INFO!C32)</f>
        <v>Kori</v>
      </c>
      <c r="D32" s="11" t="str">
        <f>IF(OR(COUNTRY_INFO!$T$9:$T$1000="T2 (PZQ)",COUNTRY_INFO!$U$9:$U$1000="T2 (PZQ)"), "T2 (PZQ)", " ")</f>
        <v xml:space="preserve"> </v>
      </c>
      <c r="E32" s="109"/>
      <c r="F32" s="56"/>
      <c r="G32" s="288"/>
      <c r="H32" s="288"/>
      <c r="I32" s="11">
        <f t="shared" si="1"/>
        <v>0</v>
      </c>
      <c r="J32" s="56"/>
      <c r="K32" s="18"/>
      <c r="L32" s="18"/>
      <c r="M32" s="14">
        <f t="shared" si="2"/>
        <v>0</v>
      </c>
      <c r="N32" s="275" t="str">
        <f t="shared" si="3"/>
        <v xml:space="preserve"> </v>
      </c>
      <c r="O32" s="230" t="str">
        <f t="shared" si="4"/>
        <v xml:space="preserve"> </v>
      </c>
      <c r="P32" s="230" t="str">
        <f t="shared" si="5"/>
        <v xml:space="preserve"> </v>
      </c>
      <c r="Q32" s="230" t="str">
        <f t="shared" si="6"/>
        <v xml:space="preserve"> </v>
      </c>
    </row>
    <row r="33" spans="1:17" x14ac:dyDescent="0.2">
      <c r="A33" s="10" t="str">
        <f>IF(COUNTRY_INFO!A33=0," ",COUNTRY_INFO!A33)</f>
        <v>Ethiopia</v>
      </c>
      <c r="B33" s="10" t="str">
        <f>IF(COUNTRY_INFO!B33=0," ",COUNTRY_INFO!B33)</f>
        <v>AfarAwsa</v>
      </c>
      <c r="C33" s="10" t="str">
        <f>IF(COUNTRY_INFO!C33=0," ",COUNTRY_INFO!C33)</f>
        <v>Mile</v>
      </c>
      <c r="D33" s="11" t="str">
        <f>IF(OR(COUNTRY_INFO!$T$9:$T$1000="T2 (PZQ)",COUNTRY_INFO!$U$9:$U$1000="T2 (PZQ)"), "T2 (PZQ)", " ")</f>
        <v xml:space="preserve"> </v>
      </c>
      <c r="E33" s="109"/>
      <c r="F33" s="56"/>
      <c r="G33" s="288"/>
      <c r="H33" s="288"/>
      <c r="I33" s="11">
        <f t="shared" si="1"/>
        <v>0</v>
      </c>
      <c r="J33" s="56"/>
      <c r="K33" s="18"/>
      <c r="L33" s="18"/>
      <c r="M33" s="14">
        <f t="shared" si="2"/>
        <v>0</v>
      </c>
      <c r="N33" s="275" t="str">
        <f t="shared" si="3"/>
        <v xml:space="preserve"> </v>
      </c>
      <c r="O33" s="230" t="str">
        <f t="shared" si="4"/>
        <v xml:space="preserve"> </v>
      </c>
      <c r="P33" s="230" t="str">
        <f t="shared" si="5"/>
        <v xml:space="preserve"> </v>
      </c>
      <c r="Q33" s="230" t="str">
        <f t="shared" si="6"/>
        <v xml:space="preserve"> </v>
      </c>
    </row>
    <row r="34" spans="1:17" x14ac:dyDescent="0.2">
      <c r="A34" s="10" t="str">
        <f>IF(COUNTRY_INFO!A34=0," ",COUNTRY_INFO!A34)</f>
        <v>Ethiopia</v>
      </c>
      <c r="B34" s="10" t="str">
        <f>IF(COUNTRY_INFO!B34=0," ",COUNTRY_INFO!B34)</f>
        <v>AfarAwsa</v>
      </c>
      <c r="C34" s="10" t="str">
        <f>IF(COUNTRY_INFO!C34=0," ",COUNTRY_INFO!C34)</f>
        <v>Semra Logya Town</v>
      </c>
      <c r="D34" s="11" t="str">
        <f>IF(OR(COUNTRY_INFO!$T$9:$T$1000="T2 (PZQ)",COUNTRY_INFO!$U$9:$U$1000="T2 (PZQ)"), "T2 (PZQ)", " ")</f>
        <v xml:space="preserve"> </v>
      </c>
      <c r="E34" s="109"/>
      <c r="F34" s="56"/>
      <c r="G34" s="288"/>
      <c r="H34" s="288"/>
      <c r="I34" s="11">
        <f t="shared" si="1"/>
        <v>0</v>
      </c>
      <c r="J34" s="56"/>
      <c r="K34" s="18"/>
      <c r="L34" s="18"/>
      <c r="M34" s="14">
        <f t="shared" si="2"/>
        <v>0</v>
      </c>
      <c r="N34" s="275" t="str">
        <f t="shared" si="3"/>
        <v xml:space="preserve"> </v>
      </c>
      <c r="O34" s="230" t="str">
        <f t="shared" si="4"/>
        <v xml:space="preserve"> </v>
      </c>
      <c r="P34" s="230" t="str">
        <f t="shared" si="5"/>
        <v xml:space="preserve"> </v>
      </c>
      <c r="Q34" s="230" t="str">
        <f t="shared" si="6"/>
        <v xml:space="preserve"> </v>
      </c>
    </row>
    <row r="35" spans="1:17" x14ac:dyDescent="0.2">
      <c r="A35" s="10" t="str">
        <f>IF(COUNTRY_INFO!A35=0," ",COUNTRY_INFO!A35)</f>
        <v>Ethiopia</v>
      </c>
      <c r="B35" s="10" t="str">
        <f>IF(COUNTRY_INFO!B35=0," ",COUNTRY_INFO!B35)</f>
        <v>AfarFanti</v>
      </c>
      <c r="C35" s="10" t="str">
        <f>IF(COUNTRY_INFO!C35=0," ",COUNTRY_INFO!C35)</f>
        <v>Bedu</v>
      </c>
      <c r="D35" s="11" t="str">
        <f>IF(OR(COUNTRY_INFO!$T$9:$T$1000="T2 (PZQ)",COUNTRY_INFO!$U$9:$U$1000="T2 (PZQ)"), "T2 (PZQ)", " ")</f>
        <v xml:space="preserve"> </v>
      </c>
      <c r="E35" s="109"/>
      <c r="F35" s="56"/>
      <c r="G35" s="288"/>
      <c r="H35" s="288"/>
      <c r="I35" s="11">
        <f t="shared" si="1"/>
        <v>0</v>
      </c>
      <c r="J35" s="56"/>
      <c r="K35" s="18"/>
      <c r="L35" s="18"/>
      <c r="M35" s="14">
        <f t="shared" si="2"/>
        <v>0</v>
      </c>
      <c r="N35" s="275" t="str">
        <f t="shared" si="3"/>
        <v xml:space="preserve"> </v>
      </c>
      <c r="O35" s="230" t="str">
        <f t="shared" si="4"/>
        <v xml:space="preserve"> </v>
      </c>
      <c r="P35" s="230" t="str">
        <f t="shared" si="5"/>
        <v xml:space="preserve"> </v>
      </c>
      <c r="Q35" s="230" t="str">
        <f t="shared" si="6"/>
        <v xml:space="preserve"> </v>
      </c>
    </row>
    <row r="36" spans="1:17" x14ac:dyDescent="0.2">
      <c r="A36" s="10" t="str">
        <f>IF(COUNTRY_INFO!A36=0," ",COUNTRY_INFO!A36)</f>
        <v>Ethiopia</v>
      </c>
      <c r="B36" s="10" t="str">
        <f>IF(COUNTRY_INFO!B36=0," ",COUNTRY_INFO!B36)</f>
        <v>AfarFanti</v>
      </c>
      <c r="C36" s="10" t="str">
        <f>IF(COUNTRY_INFO!C36=0," ",COUNTRY_INFO!C36)</f>
        <v>Berahle</v>
      </c>
      <c r="D36" s="11" t="str">
        <f>IF(OR(COUNTRY_INFO!$T$9:$T$1000="T2 (PZQ)",COUNTRY_INFO!$U$9:$U$1000="T2 (PZQ)"), "T2 (PZQ)", " ")</f>
        <v xml:space="preserve"> </v>
      </c>
      <c r="E36" s="109"/>
      <c r="F36" s="56"/>
      <c r="G36" s="288"/>
      <c r="H36" s="288"/>
      <c r="I36" s="11">
        <f t="shared" si="1"/>
        <v>0</v>
      </c>
      <c r="J36" s="56"/>
      <c r="K36" s="18"/>
      <c r="L36" s="18"/>
      <c r="M36" s="14">
        <f t="shared" si="2"/>
        <v>0</v>
      </c>
      <c r="N36" s="275" t="str">
        <f t="shared" si="3"/>
        <v xml:space="preserve"> </v>
      </c>
      <c r="O36" s="230" t="str">
        <f t="shared" si="4"/>
        <v xml:space="preserve"> </v>
      </c>
      <c r="P36" s="230" t="str">
        <f t="shared" si="5"/>
        <v xml:space="preserve"> </v>
      </c>
      <c r="Q36" s="230" t="str">
        <f t="shared" si="6"/>
        <v xml:space="preserve"> </v>
      </c>
    </row>
    <row r="37" spans="1:17" x14ac:dyDescent="0.2">
      <c r="A37" s="10" t="str">
        <f>IF(COUNTRY_INFO!A37=0," ",COUNTRY_INFO!A37)</f>
        <v>Ethiopia</v>
      </c>
      <c r="B37" s="10" t="str">
        <f>IF(COUNTRY_INFO!B37=0," ",COUNTRY_INFO!B37)</f>
        <v>AfarFanti</v>
      </c>
      <c r="C37" s="10" t="str">
        <f>IF(COUNTRY_INFO!C37=0," ",COUNTRY_INFO!C37)</f>
        <v>Buremodaytu</v>
      </c>
      <c r="D37" s="11" t="str">
        <f>IF(OR(COUNTRY_INFO!$T$9:$T$1000="T2 (PZQ)",COUNTRY_INFO!$U$9:$U$1000="T2 (PZQ)"), "T2 (PZQ)", " ")</f>
        <v xml:space="preserve"> </v>
      </c>
      <c r="E37" s="109"/>
      <c r="F37" s="56"/>
      <c r="G37" s="288"/>
      <c r="H37" s="288"/>
      <c r="I37" s="11">
        <f t="shared" si="1"/>
        <v>0</v>
      </c>
      <c r="J37" s="56"/>
      <c r="K37" s="18"/>
      <c r="L37" s="18"/>
      <c r="M37" s="14">
        <f t="shared" si="2"/>
        <v>0</v>
      </c>
      <c r="N37" s="275" t="str">
        <f t="shared" si="3"/>
        <v xml:space="preserve"> </v>
      </c>
      <c r="O37" s="230" t="str">
        <f t="shared" si="4"/>
        <v xml:space="preserve"> </v>
      </c>
      <c r="P37" s="230" t="str">
        <f t="shared" si="5"/>
        <v xml:space="preserve"> </v>
      </c>
      <c r="Q37" s="230" t="str">
        <f t="shared" si="6"/>
        <v xml:space="preserve"> </v>
      </c>
    </row>
    <row r="38" spans="1:17" x14ac:dyDescent="0.2">
      <c r="A38" s="10" t="str">
        <f>IF(COUNTRY_INFO!A38=0," ",COUNTRY_INFO!A38)</f>
        <v>Ethiopia</v>
      </c>
      <c r="B38" s="10" t="str">
        <f>IF(COUNTRY_INFO!B38=0," ",COUNTRY_INFO!B38)</f>
        <v>AfarGabi</v>
      </c>
      <c r="C38" s="10" t="str">
        <f>IF(COUNTRY_INFO!C38=0," ",COUNTRY_INFO!C38)</f>
        <v>Dalifage</v>
      </c>
      <c r="D38" s="11" t="str">
        <f>IF(OR(COUNTRY_INFO!$T$9:$T$1000="T2 (PZQ)",COUNTRY_INFO!$U$9:$U$1000="T2 (PZQ)"), "T2 (PZQ)", " ")</f>
        <v xml:space="preserve"> </v>
      </c>
      <c r="E38" s="109"/>
      <c r="F38" s="56"/>
      <c r="G38" s="288"/>
      <c r="H38" s="288"/>
      <c r="I38" s="11">
        <f t="shared" si="1"/>
        <v>0</v>
      </c>
      <c r="J38" s="56"/>
      <c r="K38" s="18"/>
      <c r="L38" s="18"/>
      <c r="M38" s="14">
        <f t="shared" si="2"/>
        <v>0</v>
      </c>
      <c r="N38" s="275" t="str">
        <f t="shared" si="3"/>
        <v xml:space="preserve"> </v>
      </c>
      <c r="O38" s="230" t="str">
        <f t="shared" si="4"/>
        <v xml:space="preserve"> </v>
      </c>
      <c r="P38" s="230" t="str">
        <f t="shared" si="5"/>
        <v xml:space="preserve"> </v>
      </c>
      <c r="Q38" s="230" t="str">
        <f t="shared" si="6"/>
        <v xml:space="preserve"> </v>
      </c>
    </row>
    <row r="39" spans="1:17" x14ac:dyDescent="0.2">
      <c r="A39" s="10" t="str">
        <f>IF(COUNTRY_INFO!A39=0," ",COUNTRY_INFO!A39)</f>
        <v>Ethiopia</v>
      </c>
      <c r="B39" s="10" t="str">
        <f>IF(COUNTRY_INFO!B39=0," ",COUNTRY_INFO!B39)</f>
        <v>AfarGabi</v>
      </c>
      <c r="C39" s="10" t="str">
        <f>IF(COUNTRY_INFO!C39=0," ",COUNTRY_INFO!C39)</f>
        <v>Dalul</v>
      </c>
      <c r="D39" s="11" t="str">
        <f>IF(OR(COUNTRY_INFO!$T$9:$T$1000="T2 (PZQ)",COUNTRY_INFO!$U$9:$U$1000="T2 (PZQ)"), "T2 (PZQ)", " ")</f>
        <v xml:space="preserve"> </v>
      </c>
      <c r="E39" s="109"/>
      <c r="F39" s="56"/>
      <c r="G39" s="288"/>
      <c r="H39" s="288"/>
      <c r="I39" s="11">
        <f t="shared" si="1"/>
        <v>0</v>
      </c>
      <c r="J39" s="56"/>
      <c r="K39" s="18"/>
      <c r="L39" s="18"/>
      <c r="M39" s="14">
        <f t="shared" si="2"/>
        <v>0</v>
      </c>
      <c r="N39" s="275" t="str">
        <f t="shared" si="3"/>
        <v xml:space="preserve"> </v>
      </c>
      <c r="O39" s="230" t="str">
        <f t="shared" si="4"/>
        <v xml:space="preserve"> </v>
      </c>
      <c r="P39" s="230" t="str">
        <f t="shared" si="5"/>
        <v xml:space="preserve"> </v>
      </c>
      <c r="Q39" s="230" t="str">
        <f t="shared" si="6"/>
        <v xml:space="preserve"> </v>
      </c>
    </row>
    <row r="40" spans="1:17" x14ac:dyDescent="0.2">
      <c r="A40" s="10" t="str">
        <f>IF(COUNTRY_INFO!A40=0," ",COUNTRY_INFO!A40)</f>
        <v>Ethiopia</v>
      </c>
      <c r="B40" s="10" t="str">
        <f>IF(COUNTRY_INFO!B40=0," ",COUNTRY_INFO!B40)</f>
        <v>AfarGabi</v>
      </c>
      <c r="C40" s="10" t="str">
        <f>IF(COUNTRY_INFO!C40=0," ",COUNTRY_INFO!C40)</f>
        <v>Dewe</v>
      </c>
      <c r="D40" s="11" t="str">
        <f>IF(OR(COUNTRY_INFO!$T$9:$T$1000="T2 (PZQ)",COUNTRY_INFO!$U$9:$U$1000="T2 (PZQ)"), "T2 (PZQ)", " ")</f>
        <v>T2 (PZQ)</v>
      </c>
      <c r="E40" s="253" t="s">
        <v>1187</v>
      </c>
      <c r="F40" s="56"/>
      <c r="G40" s="288">
        <v>18339</v>
      </c>
      <c r="H40" s="295"/>
      <c r="I40" s="11">
        <f t="shared" si="1"/>
        <v>18339</v>
      </c>
      <c r="J40" s="56"/>
      <c r="K40" s="18">
        <v>15286</v>
      </c>
      <c r="L40" s="18"/>
      <c r="M40" s="14">
        <f t="shared" si="2"/>
        <v>15286</v>
      </c>
      <c r="N40" s="275" t="str">
        <f t="shared" si="3"/>
        <v xml:space="preserve"> </v>
      </c>
      <c r="O40" s="293">
        <f t="shared" si="4"/>
        <v>83.352418343421121</v>
      </c>
      <c r="P40" s="230" t="str">
        <f t="shared" si="5"/>
        <v xml:space="preserve"> </v>
      </c>
      <c r="Q40" s="293">
        <f t="shared" si="6"/>
        <v>83.352418343421121</v>
      </c>
    </row>
    <row r="41" spans="1:17" x14ac:dyDescent="0.2">
      <c r="A41" s="10" t="str">
        <f>IF(COUNTRY_INFO!A41=0," ",COUNTRY_INFO!A41)</f>
        <v>Ethiopia</v>
      </c>
      <c r="B41" s="10" t="str">
        <f>IF(COUNTRY_INFO!B41=0," ",COUNTRY_INFO!B41)</f>
        <v>AfarGabi</v>
      </c>
      <c r="C41" s="10" t="str">
        <f>IF(COUNTRY_INFO!C41=0," ",COUNTRY_INFO!C41)</f>
        <v>Dulech</v>
      </c>
      <c r="D41" s="11" t="str">
        <f>IF(OR(COUNTRY_INFO!$T$9:$T$1000="T2 (PZQ)",COUNTRY_INFO!$U$9:$U$1000="T2 (PZQ)"), "T2 (PZQ)", " ")</f>
        <v xml:space="preserve"> </v>
      </c>
      <c r="E41" s="109"/>
      <c r="F41" s="56"/>
      <c r="G41" s="288"/>
      <c r="H41" s="288"/>
      <c r="I41" s="11">
        <f t="shared" si="1"/>
        <v>0</v>
      </c>
      <c r="J41" s="56"/>
      <c r="K41" s="18"/>
      <c r="L41" s="18"/>
      <c r="M41" s="14">
        <f t="shared" si="2"/>
        <v>0</v>
      </c>
      <c r="N41" s="275" t="str">
        <f t="shared" si="3"/>
        <v xml:space="preserve"> </v>
      </c>
      <c r="O41" s="230" t="str">
        <f t="shared" si="4"/>
        <v xml:space="preserve"> </v>
      </c>
      <c r="P41" s="230" t="str">
        <f t="shared" si="5"/>
        <v xml:space="preserve"> </v>
      </c>
      <c r="Q41" s="230" t="str">
        <f t="shared" si="6"/>
        <v xml:space="preserve"> </v>
      </c>
    </row>
    <row r="42" spans="1:17" x14ac:dyDescent="0.2">
      <c r="A42" s="10" t="str">
        <f>IF(COUNTRY_INFO!A42=0," ",COUNTRY_INFO!A42)</f>
        <v>Ethiopia</v>
      </c>
      <c r="B42" s="10" t="str">
        <f>IF(COUNTRY_INFO!B42=0," ",COUNTRY_INFO!B42)</f>
        <v>AfarHarri</v>
      </c>
      <c r="C42" s="10" t="str">
        <f>IF(COUNTRY_INFO!C42=0," ",COUNTRY_INFO!C42)</f>
        <v>Erebti</v>
      </c>
      <c r="D42" s="11" t="str">
        <f>IF(OR(COUNTRY_INFO!$T$9:$T$1000="T2 (PZQ)",COUNTRY_INFO!$U$9:$U$1000="T2 (PZQ)"), "T2 (PZQ)", " ")</f>
        <v xml:space="preserve"> </v>
      </c>
      <c r="E42" s="109"/>
      <c r="F42" s="56"/>
      <c r="G42" s="288"/>
      <c r="H42" s="288"/>
      <c r="I42" s="11">
        <f t="shared" si="1"/>
        <v>0</v>
      </c>
      <c r="J42" s="56"/>
      <c r="K42" s="18"/>
      <c r="L42" s="18"/>
      <c r="M42" s="14">
        <f t="shared" si="2"/>
        <v>0</v>
      </c>
      <c r="N42" s="275" t="str">
        <f t="shared" si="3"/>
        <v xml:space="preserve"> </v>
      </c>
      <c r="O42" s="230" t="str">
        <f t="shared" si="4"/>
        <v xml:space="preserve"> </v>
      </c>
      <c r="P42" s="230" t="str">
        <f t="shared" si="5"/>
        <v xml:space="preserve"> </v>
      </c>
      <c r="Q42" s="230" t="str">
        <f t="shared" si="6"/>
        <v xml:space="preserve"> </v>
      </c>
    </row>
    <row r="43" spans="1:17" x14ac:dyDescent="0.2">
      <c r="A43" s="10" t="str">
        <f>IF(COUNTRY_INFO!A43=0," ",COUNTRY_INFO!A43)</f>
        <v>Ethiopia</v>
      </c>
      <c r="B43" s="10" t="str">
        <f>IF(COUNTRY_INFO!B43=0," ",COUNTRY_INFO!B43)</f>
        <v>AfarHarri</v>
      </c>
      <c r="C43" s="10" t="str">
        <f>IF(COUNTRY_INFO!C43=0," ",COUNTRY_INFO!C43)</f>
        <v>Ewa</v>
      </c>
      <c r="D43" s="11" t="str">
        <f>IF(OR(COUNTRY_INFO!$T$9:$T$1000="T2 (PZQ)",COUNTRY_INFO!$U$9:$U$1000="T2 (PZQ)"), "T2 (PZQ)", " ")</f>
        <v xml:space="preserve"> </v>
      </c>
      <c r="E43" s="109"/>
      <c r="F43" s="56"/>
      <c r="G43" s="288"/>
      <c r="H43" s="288"/>
      <c r="I43" s="11">
        <f t="shared" si="1"/>
        <v>0</v>
      </c>
      <c r="J43" s="56"/>
      <c r="K43" s="18"/>
      <c r="L43" s="18"/>
      <c r="M43" s="14">
        <f t="shared" si="2"/>
        <v>0</v>
      </c>
      <c r="N43" s="275" t="str">
        <f t="shared" si="3"/>
        <v xml:space="preserve"> </v>
      </c>
      <c r="O43" s="230" t="str">
        <f t="shared" si="4"/>
        <v xml:space="preserve"> </v>
      </c>
      <c r="P43" s="230" t="str">
        <f t="shared" si="5"/>
        <v xml:space="preserve"> </v>
      </c>
      <c r="Q43" s="230" t="str">
        <f t="shared" si="6"/>
        <v xml:space="preserve"> </v>
      </c>
    </row>
    <row r="44" spans="1:17" x14ac:dyDescent="0.2">
      <c r="A44" s="10" t="str">
        <f>IF(COUNTRY_INFO!A44=0," ",COUNTRY_INFO!A44)</f>
        <v>Ethiopia</v>
      </c>
      <c r="B44" s="10" t="str">
        <f>IF(COUNTRY_INFO!B44=0," ",COUNTRY_INFO!B44)</f>
        <v>AfarHarri</v>
      </c>
      <c r="C44" s="10" t="str">
        <f>IF(COUNTRY_INFO!C44=0," ",COUNTRY_INFO!C44)</f>
        <v>Gewane</v>
      </c>
      <c r="D44" s="11" t="str">
        <f>IF(OR(COUNTRY_INFO!$T$9:$T$1000="T2 (PZQ)",COUNTRY_INFO!$U$9:$U$1000="T2 (PZQ)"), "T2 (PZQ)", " ")</f>
        <v xml:space="preserve"> </v>
      </c>
      <c r="E44" s="109"/>
      <c r="F44" s="56"/>
      <c r="G44" s="288"/>
      <c r="H44" s="288"/>
      <c r="I44" s="11">
        <f t="shared" si="1"/>
        <v>0</v>
      </c>
      <c r="J44" s="56"/>
      <c r="K44" s="18"/>
      <c r="L44" s="18"/>
      <c r="M44" s="14">
        <f t="shared" si="2"/>
        <v>0</v>
      </c>
      <c r="N44" s="275" t="str">
        <f t="shared" si="3"/>
        <v xml:space="preserve"> </v>
      </c>
      <c r="O44" s="230" t="str">
        <f t="shared" si="4"/>
        <v xml:space="preserve"> </v>
      </c>
      <c r="P44" s="230" t="str">
        <f t="shared" si="5"/>
        <v xml:space="preserve"> </v>
      </c>
      <c r="Q44" s="230" t="str">
        <f t="shared" si="6"/>
        <v xml:space="preserve"> </v>
      </c>
    </row>
    <row r="45" spans="1:17" x14ac:dyDescent="0.2">
      <c r="A45" s="10" t="str">
        <f>IF(COUNTRY_INFO!A45=0," ",COUNTRY_INFO!A45)</f>
        <v>Ethiopia</v>
      </c>
      <c r="B45" s="10" t="str">
        <f>IF(COUNTRY_INFO!B45=0," ",COUNTRY_INFO!B45)</f>
        <v>AfarHarri</v>
      </c>
      <c r="C45" s="10" t="str">
        <f>IF(COUNTRY_INFO!C45=0," ",COUNTRY_INFO!C45)</f>
        <v>Gulina</v>
      </c>
      <c r="D45" s="11" t="str">
        <f>IF(OR(COUNTRY_INFO!$T$9:$T$1000="T2 (PZQ)",COUNTRY_INFO!$U$9:$U$1000="T2 (PZQ)"), "T2 (PZQ)", " ")</f>
        <v xml:space="preserve"> </v>
      </c>
      <c r="E45" s="109"/>
      <c r="F45" s="56"/>
      <c r="G45" s="288"/>
      <c r="H45" s="288"/>
      <c r="I45" s="11">
        <f t="shared" si="1"/>
        <v>0</v>
      </c>
      <c r="J45" s="56"/>
      <c r="K45" s="18"/>
      <c r="L45" s="18"/>
      <c r="M45" s="14">
        <f t="shared" si="2"/>
        <v>0</v>
      </c>
      <c r="N45" s="275" t="str">
        <f t="shared" si="3"/>
        <v xml:space="preserve"> </v>
      </c>
      <c r="O45" s="230" t="str">
        <f t="shared" si="4"/>
        <v xml:space="preserve"> </v>
      </c>
      <c r="P45" s="230" t="str">
        <f t="shared" si="5"/>
        <v xml:space="preserve"> </v>
      </c>
      <c r="Q45" s="230" t="str">
        <f t="shared" si="6"/>
        <v xml:space="preserve"> </v>
      </c>
    </row>
    <row r="46" spans="1:17" x14ac:dyDescent="0.2">
      <c r="A46" s="10" t="str">
        <f>IF(COUNTRY_INFO!A46=0," ",COUNTRY_INFO!A46)</f>
        <v>Ethiopia</v>
      </c>
      <c r="B46" s="10" t="str">
        <f>IF(COUNTRY_INFO!B46=0," ",COUNTRY_INFO!B46)</f>
        <v>AfarHarri</v>
      </c>
      <c r="C46" s="10" t="str">
        <f>IF(COUNTRY_INFO!C46=0," ",COUNTRY_INFO!C46)</f>
        <v>Hadaleelila</v>
      </c>
      <c r="D46" s="11" t="str">
        <f>IF(OR(COUNTRY_INFO!$T$9:$T$1000="T2 (PZQ)",COUNTRY_INFO!$U$9:$U$1000="T2 (PZQ)"), "T2 (PZQ)", " ")</f>
        <v xml:space="preserve"> </v>
      </c>
      <c r="E46" s="109"/>
      <c r="F46" s="56"/>
      <c r="G46" s="288"/>
      <c r="H46" s="288"/>
      <c r="I46" s="11">
        <f t="shared" si="1"/>
        <v>0</v>
      </c>
      <c r="J46" s="56"/>
      <c r="K46" s="18"/>
      <c r="L46" s="18"/>
      <c r="M46" s="14">
        <f t="shared" si="2"/>
        <v>0</v>
      </c>
      <c r="N46" s="275" t="str">
        <f t="shared" si="3"/>
        <v xml:space="preserve"> </v>
      </c>
      <c r="O46" s="230" t="str">
        <f t="shared" si="4"/>
        <v xml:space="preserve"> </v>
      </c>
      <c r="P46" s="230" t="str">
        <f t="shared" si="5"/>
        <v xml:space="preserve"> </v>
      </c>
      <c r="Q46" s="230" t="str">
        <f t="shared" si="6"/>
        <v xml:space="preserve"> </v>
      </c>
    </row>
    <row r="47" spans="1:17" x14ac:dyDescent="0.2">
      <c r="A47" s="10" t="str">
        <f>IF(COUNTRY_INFO!A47=0," ",COUNTRY_INFO!A47)</f>
        <v>Ethiopia</v>
      </c>
      <c r="B47" s="10" t="str">
        <f>IF(COUNTRY_INFO!B47=0," ",COUNTRY_INFO!B47)</f>
        <v>AfarHarri</v>
      </c>
      <c r="C47" s="10" t="str">
        <f>IF(COUNTRY_INFO!C47=0," ",COUNTRY_INFO!C47)</f>
        <v>Koneba</v>
      </c>
      <c r="D47" s="11" t="str">
        <f>IF(OR(COUNTRY_INFO!$T$9:$T$1000="T2 (PZQ)",COUNTRY_INFO!$U$9:$U$1000="T2 (PZQ)"), "T2 (PZQ)", " ")</f>
        <v xml:space="preserve"> </v>
      </c>
      <c r="E47" s="109"/>
      <c r="F47" s="56"/>
      <c r="G47" s="288"/>
      <c r="H47" s="288"/>
      <c r="I47" s="11">
        <f t="shared" si="1"/>
        <v>0</v>
      </c>
      <c r="J47" s="56"/>
      <c r="K47" s="18"/>
      <c r="L47" s="18"/>
      <c r="M47" s="14">
        <f t="shared" si="2"/>
        <v>0</v>
      </c>
      <c r="N47" s="275" t="str">
        <f t="shared" si="3"/>
        <v xml:space="preserve"> </v>
      </c>
      <c r="O47" s="230" t="str">
        <f t="shared" si="4"/>
        <v xml:space="preserve"> </v>
      </c>
      <c r="P47" s="230" t="str">
        <f t="shared" si="5"/>
        <v xml:space="preserve"> </v>
      </c>
      <c r="Q47" s="230" t="str">
        <f t="shared" si="6"/>
        <v xml:space="preserve"> </v>
      </c>
    </row>
    <row r="48" spans="1:17" x14ac:dyDescent="0.2">
      <c r="A48" s="10" t="str">
        <f>IF(COUNTRY_INFO!A48=0," ",COUNTRY_INFO!A48)</f>
        <v>Ethiopia</v>
      </c>
      <c r="B48" s="10" t="str">
        <f>IF(COUNTRY_INFO!B48=0," ",COUNTRY_INFO!B48)</f>
        <v>AfarKilbat</v>
      </c>
      <c r="C48" s="10" t="str">
        <f>IF(COUNTRY_INFO!C48=0," ",COUNTRY_INFO!C48)</f>
        <v>Megalle</v>
      </c>
      <c r="D48" s="11" t="str">
        <f>IF(OR(COUNTRY_INFO!$T$9:$T$1000="T2 (PZQ)",COUNTRY_INFO!$U$9:$U$1000="T2 (PZQ)"), "T2 (PZQ)", " ")</f>
        <v xml:space="preserve"> </v>
      </c>
      <c r="E48" s="109"/>
      <c r="F48" s="56"/>
      <c r="G48" s="288"/>
      <c r="H48" s="288"/>
      <c r="I48" s="11">
        <f t="shared" si="1"/>
        <v>0</v>
      </c>
      <c r="J48" s="56"/>
      <c r="K48" s="18"/>
      <c r="L48" s="18"/>
      <c r="M48" s="14">
        <f t="shared" si="2"/>
        <v>0</v>
      </c>
      <c r="N48" s="275" t="str">
        <f t="shared" si="3"/>
        <v xml:space="preserve"> </v>
      </c>
      <c r="O48" s="230" t="str">
        <f t="shared" si="4"/>
        <v xml:space="preserve"> </v>
      </c>
      <c r="P48" s="230" t="str">
        <f t="shared" si="5"/>
        <v xml:space="preserve"> </v>
      </c>
      <c r="Q48" s="230" t="str">
        <f t="shared" si="6"/>
        <v xml:space="preserve"> </v>
      </c>
    </row>
    <row r="49" spans="1:17" x14ac:dyDescent="0.2">
      <c r="A49" s="10" t="str">
        <f>IF(COUNTRY_INFO!A49=0," ",COUNTRY_INFO!A49)</f>
        <v>Ethiopia</v>
      </c>
      <c r="B49" s="10" t="str">
        <f>IF(COUNTRY_INFO!B49=0," ",COUNTRY_INFO!B49)</f>
        <v>AfarKilbat</v>
      </c>
      <c r="C49" s="10" t="str">
        <f>IF(COUNTRY_INFO!C49=0," ",COUNTRY_INFO!C49)</f>
        <v>Samorobigelalu</v>
      </c>
      <c r="D49" s="11" t="str">
        <f>IF(OR(COUNTRY_INFO!$T$9:$T$1000="T2 (PZQ)",COUNTRY_INFO!$U$9:$U$1000="T2 (PZQ)"), "T2 (PZQ)", " ")</f>
        <v xml:space="preserve"> </v>
      </c>
      <c r="E49" s="109"/>
      <c r="F49" s="56"/>
      <c r="G49" s="288"/>
      <c r="H49" s="288"/>
      <c r="I49" s="11">
        <f t="shared" si="1"/>
        <v>0</v>
      </c>
      <c r="J49" s="56"/>
      <c r="K49" s="18"/>
      <c r="L49" s="18"/>
      <c r="M49" s="14">
        <f t="shared" si="2"/>
        <v>0</v>
      </c>
      <c r="N49" s="275" t="str">
        <f t="shared" si="3"/>
        <v xml:space="preserve"> </v>
      </c>
      <c r="O49" s="230" t="str">
        <f t="shared" si="4"/>
        <v xml:space="preserve"> </v>
      </c>
      <c r="P49" s="230" t="str">
        <f t="shared" si="5"/>
        <v xml:space="preserve"> </v>
      </c>
      <c r="Q49" s="230" t="str">
        <f t="shared" si="6"/>
        <v xml:space="preserve"> </v>
      </c>
    </row>
    <row r="50" spans="1:17" x14ac:dyDescent="0.2">
      <c r="A50" s="10" t="str">
        <f>IF(COUNTRY_INFO!A50=0," ",COUNTRY_INFO!A50)</f>
        <v>Ethiopia</v>
      </c>
      <c r="B50" s="10" t="str">
        <f>IF(COUNTRY_INFO!B50=0," ",COUNTRY_INFO!B50)</f>
        <v>AfarKilbat</v>
      </c>
      <c r="C50" s="10" t="str">
        <f>IF(COUNTRY_INFO!C50=0," ",COUNTRY_INFO!C50)</f>
        <v>Telalak</v>
      </c>
      <c r="D50" s="11" t="str">
        <f>IF(OR(COUNTRY_INFO!$T$9:$T$1000="T2 (PZQ)",COUNTRY_INFO!$U$9:$U$1000="T2 (PZQ)"), "T2 (PZQ)", " ")</f>
        <v xml:space="preserve"> </v>
      </c>
      <c r="E50" s="109"/>
      <c r="F50" s="56"/>
      <c r="G50" s="288"/>
      <c r="H50" s="288"/>
      <c r="I50" s="11">
        <f t="shared" si="1"/>
        <v>0</v>
      </c>
      <c r="J50" s="56"/>
      <c r="K50" s="18"/>
      <c r="L50" s="18"/>
      <c r="M50" s="14">
        <f t="shared" si="2"/>
        <v>0</v>
      </c>
      <c r="N50" s="275" t="str">
        <f t="shared" si="3"/>
        <v xml:space="preserve"> </v>
      </c>
      <c r="O50" s="230" t="str">
        <f t="shared" si="4"/>
        <v xml:space="preserve"> </v>
      </c>
      <c r="P50" s="230" t="str">
        <f t="shared" si="5"/>
        <v xml:space="preserve"> </v>
      </c>
      <c r="Q50" s="230" t="str">
        <f t="shared" si="6"/>
        <v xml:space="preserve"> </v>
      </c>
    </row>
    <row r="51" spans="1:17" x14ac:dyDescent="0.2">
      <c r="A51" s="10" t="str">
        <f>IF(COUNTRY_INFO!A51=0," ",COUNTRY_INFO!A51)</f>
        <v>Ethiopia</v>
      </c>
      <c r="B51" s="10" t="str">
        <f>IF(COUNTRY_INFO!B51=0," ",COUNTRY_INFO!B51)</f>
        <v>AfarKilbat</v>
      </c>
      <c r="C51" s="10" t="str">
        <f>IF(COUNTRY_INFO!C51=0," ",COUNTRY_INFO!C51)</f>
        <v>Teru</v>
      </c>
      <c r="D51" s="11" t="str">
        <f>IF(OR(COUNTRY_INFO!$T$9:$T$1000="T2 (PZQ)",COUNTRY_INFO!$U$9:$U$1000="T2 (PZQ)"), "T2 (PZQ)", " ")</f>
        <v xml:space="preserve"> </v>
      </c>
      <c r="E51" s="109"/>
      <c r="F51" s="56"/>
      <c r="G51" s="288"/>
      <c r="H51" s="288"/>
      <c r="I51" s="11">
        <f t="shared" si="1"/>
        <v>0</v>
      </c>
      <c r="J51" s="56"/>
      <c r="K51" s="18"/>
      <c r="L51" s="18"/>
      <c r="M51" s="14">
        <f t="shared" si="2"/>
        <v>0</v>
      </c>
      <c r="N51" s="275" t="str">
        <f t="shared" si="3"/>
        <v xml:space="preserve"> </v>
      </c>
      <c r="O51" s="230" t="str">
        <f t="shared" si="4"/>
        <v xml:space="preserve"> </v>
      </c>
      <c r="P51" s="230" t="str">
        <f t="shared" si="5"/>
        <v xml:space="preserve"> </v>
      </c>
      <c r="Q51" s="230" t="str">
        <f t="shared" si="6"/>
        <v xml:space="preserve"> </v>
      </c>
    </row>
    <row r="52" spans="1:17" x14ac:dyDescent="0.2">
      <c r="A52" s="10" t="str">
        <f>IF(COUNTRY_INFO!A52=0," ",COUNTRY_INFO!A52)</f>
        <v>Ethiopia</v>
      </c>
      <c r="B52" s="10" t="str">
        <f>IF(COUNTRY_INFO!B52=0," ",COUNTRY_INFO!B52)</f>
        <v>AfarKilbat</v>
      </c>
      <c r="C52" s="10" t="str">
        <f>IF(COUNTRY_INFO!C52=0," ",COUNTRY_INFO!C52)</f>
        <v>Yalo</v>
      </c>
      <c r="D52" s="11" t="str">
        <f>IF(OR(COUNTRY_INFO!$T$9:$T$1000="T2 (PZQ)",COUNTRY_INFO!$U$9:$U$1000="T2 (PZQ)"), "T2 (PZQ)", " ")</f>
        <v xml:space="preserve"> </v>
      </c>
      <c r="E52" s="109"/>
      <c r="F52" s="56"/>
      <c r="G52" s="288"/>
      <c r="H52" s="288"/>
      <c r="I52" s="11">
        <f t="shared" si="1"/>
        <v>0</v>
      </c>
      <c r="J52" s="56"/>
      <c r="K52" s="18"/>
      <c r="L52" s="18"/>
      <c r="M52" s="14">
        <f t="shared" si="2"/>
        <v>0</v>
      </c>
      <c r="N52" s="275" t="str">
        <f t="shared" si="3"/>
        <v xml:space="preserve"> </v>
      </c>
      <c r="O52" s="230" t="str">
        <f t="shared" si="4"/>
        <v xml:space="preserve"> </v>
      </c>
      <c r="P52" s="230" t="str">
        <f t="shared" si="5"/>
        <v xml:space="preserve"> </v>
      </c>
      <c r="Q52" s="230" t="str">
        <f t="shared" si="6"/>
        <v xml:space="preserve"> </v>
      </c>
    </row>
    <row r="53" spans="1:17" x14ac:dyDescent="0.2">
      <c r="A53" s="10" t="str">
        <f>IF(COUNTRY_INFO!A53=0," ",COUNTRY_INFO!A53)</f>
        <v>Ethiopia</v>
      </c>
      <c r="B53" s="10" t="str">
        <f>IF(COUNTRY_INFO!B53=0," ",COUNTRY_INFO!B53)</f>
        <v>AmharaAwi</v>
      </c>
      <c r="C53" s="10" t="str">
        <f>IF(COUNTRY_INFO!C53=0," ",COUNTRY_INFO!C53)</f>
        <v>Ankesha</v>
      </c>
      <c r="D53" s="11" t="str">
        <f>IF(OR(COUNTRY_INFO!$T$9:$T$1000="T2 (PZQ)",COUNTRY_INFO!$U$9:$U$1000="T2 (PZQ)"), "T2 (PZQ)", " ")</f>
        <v xml:space="preserve"> </v>
      </c>
      <c r="E53" s="109"/>
      <c r="F53" s="56"/>
      <c r="G53" s="288"/>
      <c r="H53" s="288"/>
      <c r="I53" s="11">
        <f t="shared" si="1"/>
        <v>0</v>
      </c>
      <c r="J53" s="56"/>
      <c r="K53" s="18"/>
      <c r="L53" s="18"/>
      <c r="M53" s="14">
        <f t="shared" si="2"/>
        <v>0</v>
      </c>
      <c r="N53" s="275" t="str">
        <f t="shared" si="3"/>
        <v xml:space="preserve"> </v>
      </c>
      <c r="O53" s="230" t="str">
        <f t="shared" si="4"/>
        <v xml:space="preserve"> </v>
      </c>
      <c r="P53" s="230" t="str">
        <f t="shared" si="5"/>
        <v xml:space="preserve"> </v>
      </c>
      <c r="Q53" s="230" t="str">
        <f t="shared" si="6"/>
        <v xml:space="preserve"> </v>
      </c>
    </row>
    <row r="54" spans="1:17" x14ac:dyDescent="0.2">
      <c r="A54" s="10" t="str">
        <f>IF(COUNTRY_INFO!A54=0," ",COUNTRY_INFO!A54)</f>
        <v>Ethiopia</v>
      </c>
      <c r="B54" s="10" t="str">
        <f>IF(COUNTRY_INFO!B54=0," ",COUNTRY_INFO!B54)</f>
        <v>AmharaAwi</v>
      </c>
      <c r="C54" s="10" t="str">
        <f>IF(COUNTRY_INFO!C54=0," ",COUNTRY_INFO!C54)</f>
        <v>Ayehu</v>
      </c>
      <c r="D54" s="11" t="str">
        <f>IF(OR(COUNTRY_INFO!$T$9:$T$1000="T2 (PZQ)",COUNTRY_INFO!$U$9:$U$1000="T2 (PZQ)"), "T2 (PZQ)", " ")</f>
        <v xml:space="preserve"> </v>
      </c>
      <c r="E54" s="109"/>
      <c r="F54" s="56"/>
      <c r="G54" s="288"/>
      <c r="H54" s="288"/>
      <c r="I54" s="11">
        <f t="shared" si="1"/>
        <v>0</v>
      </c>
      <c r="J54" s="56"/>
      <c r="K54" s="18"/>
      <c r="L54" s="18"/>
      <c r="M54" s="14">
        <f t="shared" si="2"/>
        <v>0</v>
      </c>
      <c r="N54" s="275" t="str">
        <f t="shared" si="3"/>
        <v xml:space="preserve"> </v>
      </c>
      <c r="O54" s="230" t="str">
        <f t="shared" si="4"/>
        <v xml:space="preserve"> </v>
      </c>
      <c r="P54" s="230" t="str">
        <f t="shared" si="5"/>
        <v xml:space="preserve"> </v>
      </c>
      <c r="Q54" s="230" t="str">
        <f t="shared" si="6"/>
        <v xml:space="preserve"> </v>
      </c>
    </row>
    <row r="55" spans="1:17" x14ac:dyDescent="0.2">
      <c r="A55" s="10" t="str">
        <f>IF(COUNTRY_INFO!A55=0," ",COUNTRY_INFO!A55)</f>
        <v>Ethiopia</v>
      </c>
      <c r="B55" s="10" t="str">
        <f>IF(COUNTRY_INFO!B55=0," ",COUNTRY_INFO!B55)</f>
        <v>AmharaAwi</v>
      </c>
      <c r="C55" s="10" t="str">
        <f>IF(COUNTRY_INFO!C55=0," ",COUNTRY_INFO!C55)</f>
        <v>Banja Shikudad</v>
      </c>
      <c r="D55" s="11" t="str">
        <f>IF(OR(COUNTRY_INFO!$T$9:$T$1000="T2 (PZQ)",COUNTRY_INFO!$U$9:$U$1000="T2 (PZQ)"), "T2 (PZQ)", " ")</f>
        <v xml:space="preserve"> </v>
      </c>
      <c r="E55" s="109"/>
      <c r="F55" s="56"/>
      <c r="G55" s="288"/>
      <c r="H55" s="288"/>
      <c r="I55" s="11">
        <f t="shared" si="1"/>
        <v>0</v>
      </c>
      <c r="J55" s="56"/>
      <c r="K55" s="18"/>
      <c r="L55" s="18"/>
      <c r="M55" s="14">
        <f t="shared" si="2"/>
        <v>0</v>
      </c>
      <c r="N55" s="275" t="str">
        <f t="shared" si="3"/>
        <v xml:space="preserve"> </v>
      </c>
      <c r="O55" s="230" t="str">
        <f t="shared" si="4"/>
        <v xml:space="preserve"> </v>
      </c>
      <c r="P55" s="230" t="str">
        <f t="shared" si="5"/>
        <v xml:space="preserve"> </v>
      </c>
      <c r="Q55" s="230" t="str">
        <f t="shared" si="6"/>
        <v xml:space="preserve"> </v>
      </c>
    </row>
    <row r="56" spans="1:17" x14ac:dyDescent="0.2">
      <c r="A56" s="10" t="str">
        <f>IF(COUNTRY_INFO!A56=0," ",COUNTRY_INFO!A56)</f>
        <v>Ethiopia</v>
      </c>
      <c r="B56" s="10" t="str">
        <f>IF(COUNTRY_INFO!B56=0," ",COUNTRY_INFO!B56)</f>
        <v>AmharaAwi</v>
      </c>
      <c r="C56" s="10" t="str">
        <f>IF(COUNTRY_INFO!C56=0," ",COUNTRY_INFO!C56)</f>
        <v>Chagni Town</v>
      </c>
      <c r="D56" s="11" t="str">
        <f>IF(OR(COUNTRY_INFO!$T$9:$T$1000="T2 (PZQ)",COUNTRY_INFO!$U$9:$U$1000="T2 (PZQ)"), "T2 (PZQ)", " ")</f>
        <v xml:space="preserve"> </v>
      </c>
      <c r="E56" s="109"/>
      <c r="F56" s="56"/>
      <c r="G56" s="288"/>
      <c r="H56" s="288"/>
      <c r="I56" s="11">
        <f t="shared" si="1"/>
        <v>0</v>
      </c>
      <c r="J56" s="56"/>
      <c r="K56" s="18"/>
      <c r="L56" s="18"/>
      <c r="M56" s="14">
        <f t="shared" si="2"/>
        <v>0</v>
      </c>
      <c r="N56" s="275" t="str">
        <f t="shared" si="3"/>
        <v xml:space="preserve"> </v>
      </c>
      <c r="O56" s="230" t="str">
        <f t="shared" si="4"/>
        <v xml:space="preserve"> </v>
      </c>
      <c r="P56" s="230" t="str">
        <f t="shared" si="5"/>
        <v xml:space="preserve"> </v>
      </c>
      <c r="Q56" s="230" t="str">
        <f t="shared" si="6"/>
        <v xml:space="preserve"> </v>
      </c>
    </row>
    <row r="57" spans="1:17" x14ac:dyDescent="0.2">
      <c r="A57" s="10" t="str">
        <f>IF(COUNTRY_INFO!A57=0," ",COUNTRY_INFO!A57)</f>
        <v>Ethiopia</v>
      </c>
      <c r="B57" s="10" t="str">
        <f>IF(COUNTRY_INFO!B57=0," ",COUNTRY_INFO!B57)</f>
        <v>AmharaAwi</v>
      </c>
      <c r="C57" s="10" t="str">
        <f>IF(COUNTRY_INFO!C57=0," ",COUNTRY_INFO!C57)</f>
        <v>Dangila</v>
      </c>
      <c r="D57" s="11" t="str">
        <f>IF(OR(COUNTRY_INFO!$T$9:$T$1000="T2 (PZQ)",COUNTRY_INFO!$U$9:$U$1000="T2 (PZQ)"), "T2 (PZQ)", " ")</f>
        <v xml:space="preserve"> </v>
      </c>
      <c r="E57" s="109"/>
      <c r="F57" s="56"/>
      <c r="G57" s="288"/>
      <c r="H57" s="288"/>
      <c r="I57" s="11">
        <f t="shared" si="1"/>
        <v>0</v>
      </c>
      <c r="J57" s="56"/>
      <c r="K57" s="18"/>
      <c r="L57" s="18"/>
      <c r="M57" s="14">
        <f t="shared" si="2"/>
        <v>0</v>
      </c>
      <c r="N57" s="275" t="str">
        <f t="shared" si="3"/>
        <v xml:space="preserve"> </v>
      </c>
      <c r="O57" s="230" t="str">
        <f t="shared" si="4"/>
        <v xml:space="preserve"> </v>
      </c>
      <c r="P57" s="230" t="str">
        <f t="shared" si="5"/>
        <v xml:space="preserve"> </v>
      </c>
      <c r="Q57" s="230" t="str">
        <f t="shared" si="6"/>
        <v xml:space="preserve"> </v>
      </c>
    </row>
    <row r="58" spans="1:17" x14ac:dyDescent="0.2">
      <c r="A58" s="10" t="str">
        <f>IF(COUNTRY_INFO!A58=0," ",COUNTRY_INFO!A58)</f>
        <v>Ethiopia</v>
      </c>
      <c r="B58" s="10" t="str">
        <f>IF(COUNTRY_INFO!B58=0," ",COUNTRY_INFO!B58)</f>
        <v>AmharaAwi</v>
      </c>
      <c r="C58" s="10" t="str">
        <f>IF(COUNTRY_INFO!C58=0," ",COUNTRY_INFO!C58)</f>
        <v>Dangla Town</v>
      </c>
      <c r="D58" s="11" t="str">
        <f>IF(OR(COUNTRY_INFO!$T$9:$T$1000="T2 (PZQ)",COUNTRY_INFO!$U$9:$U$1000="T2 (PZQ)"), "T2 (PZQ)", " ")</f>
        <v xml:space="preserve"> </v>
      </c>
      <c r="E58" s="109"/>
      <c r="F58" s="56"/>
      <c r="G58" s="288"/>
      <c r="H58" s="288"/>
      <c r="I58" s="11">
        <f t="shared" si="1"/>
        <v>0</v>
      </c>
      <c r="J58" s="56"/>
      <c r="K58" s="18"/>
      <c r="L58" s="18"/>
      <c r="M58" s="14">
        <f t="shared" si="2"/>
        <v>0</v>
      </c>
      <c r="N58" s="275" t="str">
        <f t="shared" si="3"/>
        <v xml:space="preserve"> </v>
      </c>
      <c r="O58" s="230" t="str">
        <f t="shared" si="4"/>
        <v xml:space="preserve"> </v>
      </c>
      <c r="P58" s="230" t="str">
        <f t="shared" si="5"/>
        <v xml:space="preserve"> </v>
      </c>
      <c r="Q58" s="230" t="str">
        <f t="shared" si="6"/>
        <v xml:space="preserve"> </v>
      </c>
    </row>
    <row r="59" spans="1:17" x14ac:dyDescent="0.2">
      <c r="A59" s="10" t="str">
        <f>IF(COUNTRY_INFO!A59=0," ",COUNTRY_INFO!A59)</f>
        <v>Ethiopia</v>
      </c>
      <c r="B59" s="10" t="str">
        <f>IF(COUNTRY_INFO!B59=0," ",COUNTRY_INFO!B59)</f>
        <v>AmharaAwi</v>
      </c>
      <c r="C59" s="10" t="str">
        <f>IF(COUNTRY_INFO!C59=0," ",COUNTRY_INFO!C59)</f>
        <v>Fagita Lekoma</v>
      </c>
      <c r="D59" s="11" t="str">
        <f>IF(OR(COUNTRY_INFO!$T$9:$T$1000="T2 (PZQ)",COUNTRY_INFO!$U$9:$U$1000="T2 (PZQ)"), "T2 (PZQ)", " ")</f>
        <v xml:space="preserve"> </v>
      </c>
      <c r="E59" s="109"/>
      <c r="F59" s="56"/>
      <c r="G59" s="288"/>
      <c r="H59" s="288"/>
      <c r="I59" s="11">
        <f t="shared" si="1"/>
        <v>0</v>
      </c>
      <c r="J59" s="56"/>
      <c r="K59" s="18"/>
      <c r="L59" s="18"/>
      <c r="M59" s="14">
        <f t="shared" si="2"/>
        <v>0</v>
      </c>
      <c r="N59" s="275" t="str">
        <f t="shared" si="3"/>
        <v xml:space="preserve"> </v>
      </c>
      <c r="O59" s="230" t="str">
        <f t="shared" si="4"/>
        <v xml:space="preserve"> </v>
      </c>
      <c r="P59" s="230" t="str">
        <f t="shared" si="5"/>
        <v xml:space="preserve"> </v>
      </c>
      <c r="Q59" s="230" t="str">
        <f t="shared" si="6"/>
        <v xml:space="preserve"> </v>
      </c>
    </row>
    <row r="60" spans="1:17" x14ac:dyDescent="0.2">
      <c r="A60" s="10" t="str">
        <f>IF(COUNTRY_INFO!A60=0," ",COUNTRY_INFO!A60)</f>
        <v>Ethiopia</v>
      </c>
      <c r="B60" s="10" t="str">
        <f>IF(COUNTRY_INFO!B60=0," ",COUNTRY_INFO!B60)</f>
        <v>AmharaAwi</v>
      </c>
      <c r="C60" s="10" t="str">
        <f>IF(COUNTRY_INFO!C60=0," ",COUNTRY_INFO!C60)</f>
        <v>Guagusa Shikudad</v>
      </c>
      <c r="D60" s="11" t="str">
        <f>IF(OR(COUNTRY_INFO!$T$9:$T$1000="T2 (PZQ)",COUNTRY_INFO!$U$9:$U$1000="T2 (PZQ)"), "T2 (PZQ)", " ")</f>
        <v xml:space="preserve"> </v>
      </c>
      <c r="E60" s="109"/>
      <c r="F60" s="56"/>
      <c r="G60" s="288"/>
      <c r="H60" s="288"/>
      <c r="I60" s="11">
        <f t="shared" si="1"/>
        <v>0</v>
      </c>
      <c r="J60" s="56"/>
      <c r="K60" s="18"/>
      <c r="L60" s="18"/>
      <c r="M60" s="14">
        <f t="shared" si="2"/>
        <v>0</v>
      </c>
      <c r="N60" s="275" t="str">
        <f t="shared" si="3"/>
        <v xml:space="preserve"> </v>
      </c>
      <c r="O60" s="230" t="str">
        <f t="shared" si="4"/>
        <v xml:space="preserve"> </v>
      </c>
      <c r="P60" s="230" t="str">
        <f t="shared" si="5"/>
        <v xml:space="preserve"> </v>
      </c>
      <c r="Q60" s="230" t="str">
        <f t="shared" si="6"/>
        <v xml:space="preserve"> </v>
      </c>
    </row>
    <row r="61" spans="1:17" x14ac:dyDescent="0.2">
      <c r="A61" s="10" t="str">
        <f>IF(COUNTRY_INFO!A61=0," ",COUNTRY_INFO!A61)</f>
        <v>Ethiopia</v>
      </c>
      <c r="B61" s="10" t="str">
        <f>IF(COUNTRY_INFO!B61=0," ",COUNTRY_INFO!B61)</f>
        <v>AmharaAwi</v>
      </c>
      <c r="C61" s="10" t="str">
        <f>IF(COUNTRY_INFO!C61=0," ",COUNTRY_INFO!C61)</f>
        <v>Guangua</v>
      </c>
      <c r="D61" s="11" t="str">
        <f>IF(OR(COUNTRY_INFO!$T$9:$T$1000="T2 (PZQ)",COUNTRY_INFO!$U$9:$U$1000="T2 (PZQ)"), "T2 (PZQ)", " ")</f>
        <v xml:space="preserve"> </v>
      </c>
      <c r="E61" s="109"/>
      <c r="F61" s="56"/>
      <c r="G61" s="288"/>
      <c r="H61" s="288"/>
      <c r="I61" s="11">
        <f t="shared" si="1"/>
        <v>0</v>
      </c>
      <c r="J61" s="56"/>
      <c r="K61" s="18"/>
      <c r="L61" s="18"/>
      <c r="M61" s="14">
        <f t="shared" si="2"/>
        <v>0</v>
      </c>
      <c r="N61" s="275" t="str">
        <f t="shared" si="3"/>
        <v xml:space="preserve"> </v>
      </c>
      <c r="O61" s="230" t="str">
        <f t="shared" si="4"/>
        <v xml:space="preserve"> </v>
      </c>
      <c r="P61" s="230" t="str">
        <f t="shared" si="5"/>
        <v xml:space="preserve"> </v>
      </c>
      <c r="Q61" s="230" t="str">
        <f t="shared" si="6"/>
        <v xml:space="preserve"> </v>
      </c>
    </row>
    <row r="62" spans="1:17" x14ac:dyDescent="0.2">
      <c r="A62" s="10" t="str">
        <f>IF(COUNTRY_INFO!A62=0," ",COUNTRY_INFO!A62)</f>
        <v>Ethiopia</v>
      </c>
      <c r="B62" s="10" t="str">
        <f>IF(COUNTRY_INFO!B62=0," ",COUNTRY_INFO!B62)</f>
        <v>AmharaAwi</v>
      </c>
      <c r="C62" s="10" t="str">
        <f>IF(COUNTRY_INFO!C62=0," ",COUNTRY_INFO!C62)</f>
        <v>Injibara Town</v>
      </c>
      <c r="D62" s="11" t="str">
        <f>IF(OR(COUNTRY_INFO!$T$9:$T$1000="T2 (PZQ)",COUNTRY_INFO!$U$9:$U$1000="T2 (PZQ)"), "T2 (PZQ)", " ")</f>
        <v xml:space="preserve"> </v>
      </c>
      <c r="E62" s="109"/>
      <c r="F62" s="56"/>
      <c r="G62" s="288"/>
      <c r="H62" s="288"/>
      <c r="I62" s="11">
        <f t="shared" si="1"/>
        <v>0</v>
      </c>
      <c r="J62" s="56"/>
      <c r="K62" s="18"/>
      <c r="L62" s="18"/>
      <c r="M62" s="14">
        <f t="shared" si="2"/>
        <v>0</v>
      </c>
      <c r="N62" s="275" t="str">
        <f t="shared" si="3"/>
        <v xml:space="preserve"> </v>
      </c>
      <c r="O62" s="230" t="str">
        <f t="shared" si="4"/>
        <v xml:space="preserve"> </v>
      </c>
      <c r="P62" s="230" t="str">
        <f t="shared" si="5"/>
        <v xml:space="preserve"> </v>
      </c>
      <c r="Q62" s="230" t="str">
        <f t="shared" si="6"/>
        <v xml:space="preserve"> </v>
      </c>
    </row>
    <row r="63" spans="1:17" x14ac:dyDescent="0.2">
      <c r="A63" s="10" t="str">
        <f>IF(COUNTRY_INFO!A63=0," ",COUNTRY_INFO!A63)</f>
        <v>Ethiopia</v>
      </c>
      <c r="B63" s="10" t="str">
        <f>IF(COUNTRY_INFO!B63=0," ",COUNTRY_INFO!B63)</f>
        <v>AmharaAwi</v>
      </c>
      <c r="C63" s="10" t="str">
        <f>IF(COUNTRY_INFO!C63=0," ",COUNTRY_INFO!C63)</f>
        <v>Jawi</v>
      </c>
      <c r="D63" s="11" t="str">
        <f>IF(OR(COUNTRY_INFO!$T$9:$T$1000="T2 (PZQ)",COUNTRY_INFO!$U$9:$U$1000="T2 (PZQ)"), "T2 (PZQ)", " ")</f>
        <v xml:space="preserve"> </v>
      </c>
      <c r="E63" s="253"/>
      <c r="F63" s="56"/>
      <c r="G63" s="288"/>
      <c r="H63" s="288"/>
      <c r="I63" s="11">
        <f t="shared" si="1"/>
        <v>0</v>
      </c>
      <c r="J63" s="56"/>
      <c r="K63" s="18"/>
      <c r="L63" s="18"/>
      <c r="M63" s="14">
        <f t="shared" si="2"/>
        <v>0</v>
      </c>
      <c r="N63" s="275" t="str">
        <f t="shared" si="3"/>
        <v xml:space="preserve"> </v>
      </c>
      <c r="O63" s="230" t="str">
        <f t="shared" si="4"/>
        <v xml:space="preserve"> </v>
      </c>
      <c r="P63" s="230" t="str">
        <f t="shared" si="5"/>
        <v xml:space="preserve"> </v>
      </c>
      <c r="Q63" s="230" t="str">
        <f t="shared" si="6"/>
        <v xml:space="preserve"> </v>
      </c>
    </row>
    <row r="64" spans="1:17" x14ac:dyDescent="0.2">
      <c r="A64" s="10" t="str">
        <f>IF(COUNTRY_INFO!A64=0," ",COUNTRY_INFO!A64)</f>
        <v>Ethiopia</v>
      </c>
      <c r="B64" s="10" t="str">
        <f>IF(COUNTRY_INFO!B64=0," ",COUNTRY_INFO!B64)</f>
        <v>AmharaAwi</v>
      </c>
      <c r="C64" s="10" t="str">
        <f>IF(COUNTRY_INFO!C64=0," ",COUNTRY_INFO!C64)</f>
        <v>Zigem</v>
      </c>
      <c r="D64" s="11" t="str">
        <f>IF(OR(COUNTRY_INFO!$T$9:$T$1000="T2 (PZQ)",COUNTRY_INFO!$U$9:$U$1000="T2 (PZQ)"), "T2 (PZQ)", " ")</f>
        <v xml:space="preserve"> </v>
      </c>
      <c r="E64" s="109"/>
      <c r="F64" s="56"/>
      <c r="G64" s="288"/>
      <c r="H64" s="288"/>
      <c r="I64" s="11">
        <f t="shared" si="1"/>
        <v>0</v>
      </c>
      <c r="J64" s="56"/>
      <c r="K64" s="18"/>
      <c r="L64" s="18"/>
      <c r="M64" s="14">
        <f t="shared" si="2"/>
        <v>0</v>
      </c>
      <c r="N64" s="275" t="str">
        <f t="shared" si="3"/>
        <v xml:space="preserve"> </v>
      </c>
      <c r="O64" s="230" t="str">
        <f t="shared" si="4"/>
        <v xml:space="preserve"> </v>
      </c>
      <c r="P64" s="230" t="str">
        <f t="shared" si="5"/>
        <v xml:space="preserve"> </v>
      </c>
      <c r="Q64" s="230" t="str">
        <f t="shared" si="6"/>
        <v xml:space="preserve"> </v>
      </c>
    </row>
    <row r="65" spans="1:17" x14ac:dyDescent="0.2">
      <c r="A65" s="10" t="str">
        <f>IF(COUNTRY_INFO!A65=0," ",COUNTRY_INFO!A65)</f>
        <v>Ethiopia</v>
      </c>
      <c r="B65" s="10" t="str">
        <f>IF(COUNTRY_INFO!B65=0," ",COUNTRY_INFO!B65)</f>
        <v>AmharaEast Gojam</v>
      </c>
      <c r="C65" s="10" t="str">
        <f>IF(COUNTRY_INFO!C65=0," ",COUNTRY_INFO!C65)</f>
        <v>Aneded</v>
      </c>
      <c r="D65" s="11" t="str">
        <f>IF(OR(COUNTRY_INFO!$T$9:$T$1000="T2 (PZQ)",COUNTRY_INFO!$U$9:$U$1000="T2 (PZQ)"), "T2 (PZQ)", " ")</f>
        <v xml:space="preserve"> </v>
      </c>
      <c r="E65" s="109"/>
      <c r="F65" s="56"/>
      <c r="G65" s="288"/>
      <c r="H65" s="288"/>
      <c r="I65" s="11">
        <f t="shared" si="1"/>
        <v>0</v>
      </c>
      <c r="J65" s="56"/>
      <c r="K65" s="18"/>
      <c r="L65" s="18"/>
      <c r="M65" s="14">
        <f t="shared" si="2"/>
        <v>0</v>
      </c>
      <c r="N65" s="275" t="str">
        <f t="shared" si="3"/>
        <v xml:space="preserve"> </v>
      </c>
      <c r="O65" s="230" t="str">
        <f t="shared" si="4"/>
        <v xml:space="preserve"> </v>
      </c>
      <c r="P65" s="230" t="str">
        <f t="shared" si="5"/>
        <v xml:space="preserve"> </v>
      </c>
      <c r="Q65" s="230" t="str">
        <f t="shared" si="6"/>
        <v xml:space="preserve"> </v>
      </c>
    </row>
    <row r="66" spans="1:17" x14ac:dyDescent="0.2">
      <c r="A66" s="10" t="str">
        <f>IF(COUNTRY_INFO!A66=0," ",COUNTRY_INFO!A66)</f>
        <v>Ethiopia</v>
      </c>
      <c r="B66" s="10" t="str">
        <f>IF(COUNTRY_INFO!B66=0," ",COUNTRY_INFO!B66)</f>
        <v>AmharaEast Gojam</v>
      </c>
      <c r="C66" s="10" t="str">
        <f>IF(COUNTRY_INFO!C66=0," ",COUNTRY_INFO!C66)</f>
        <v>Awabel</v>
      </c>
      <c r="D66" s="11" t="str">
        <f>IF(OR(COUNTRY_INFO!$T$9:$T$1000="T2 (PZQ)",COUNTRY_INFO!$U$9:$U$1000="T2 (PZQ)"), "T2 (PZQ)", " ")</f>
        <v xml:space="preserve"> </v>
      </c>
      <c r="E66" s="109"/>
      <c r="F66" s="56"/>
      <c r="G66" s="288"/>
      <c r="H66" s="288"/>
      <c r="I66" s="11">
        <f t="shared" si="1"/>
        <v>0</v>
      </c>
      <c r="J66" s="56"/>
      <c r="K66" s="18"/>
      <c r="L66" s="18"/>
      <c r="M66" s="14">
        <f t="shared" si="2"/>
        <v>0</v>
      </c>
      <c r="N66" s="275" t="str">
        <f t="shared" si="3"/>
        <v xml:space="preserve"> </v>
      </c>
      <c r="O66" s="230" t="str">
        <f t="shared" si="4"/>
        <v xml:space="preserve"> </v>
      </c>
      <c r="P66" s="230" t="str">
        <f t="shared" si="5"/>
        <v xml:space="preserve"> </v>
      </c>
      <c r="Q66" s="230" t="str">
        <f t="shared" si="6"/>
        <v xml:space="preserve"> </v>
      </c>
    </row>
    <row r="67" spans="1:17" x14ac:dyDescent="0.2">
      <c r="A67" s="10" t="str">
        <f>IF(COUNTRY_INFO!A67=0," ",COUNTRY_INFO!A67)</f>
        <v>Ethiopia</v>
      </c>
      <c r="B67" s="10" t="str">
        <f>IF(COUNTRY_INFO!B67=0," ",COUNTRY_INFO!B67)</f>
        <v>AmharaEast Gojam</v>
      </c>
      <c r="C67" s="10" t="str">
        <f>IF(COUNTRY_INFO!C67=0," ",COUNTRY_INFO!C67)</f>
        <v>Basoliben</v>
      </c>
      <c r="D67" s="11" t="str">
        <f>IF(OR(COUNTRY_INFO!$T$9:$T$1000="T2 (PZQ)",COUNTRY_INFO!$U$9:$U$1000="T2 (PZQ)"), "T2 (PZQ)", " ")</f>
        <v xml:space="preserve"> </v>
      </c>
      <c r="E67" s="109"/>
      <c r="F67" s="56"/>
      <c r="G67" s="288"/>
      <c r="H67" s="288"/>
      <c r="I67" s="11">
        <f t="shared" si="1"/>
        <v>0</v>
      </c>
      <c r="J67" s="56"/>
      <c r="K67" s="18"/>
      <c r="L67" s="18"/>
      <c r="M67" s="14">
        <f t="shared" si="2"/>
        <v>0</v>
      </c>
      <c r="N67" s="275" t="str">
        <f t="shared" si="3"/>
        <v xml:space="preserve"> </v>
      </c>
      <c r="O67" s="230" t="str">
        <f t="shared" si="4"/>
        <v xml:space="preserve"> </v>
      </c>
      <c r="P67" s="230" t="str">
        <f t="shared" si="5"/>
        <v xml:space="preserve"> </v>
      </c>
      <c r="Q67" s="230" t="str">
        <f t="shared" si="6"/>
        <v xml:space="preserve"> </v>
      </c>
    </row>
    <row r="68" spans="1:17" x14ac:dyDescent="0.2">
      <c r="A68" s="10" t="str">
        <f>IF(COUNTRY_INFO!A68=0," ",COUNTRY_INFO!A68)</f>
        <v>Ethiopia</v>
      </c>
      <c r="B68" s="10" t="str">
        <f>IF(COUNTRY_INFO!B68=0," ",COUNTRY_INFO!B68)</f>
        <v>AmharaEast Gojam</v>
      </c>
      <c r="C68" s="10" t="str">
        <f>IF(COUNTRY_INFO!C68=0," ",COUNTRY_INFO!C68)</f>
        <v>Bibugn</v>
      </c>
      <c r="D68" s="11" t="str">
        <f>IF(OR(COUNTRY_INFO!$T$9:$T$1000="T2 (PZQ)",COUNTRY_INFO!$U$9:$U$1000="T2 (PZQ)"), "T2 (PZQ)", " ")</f>
        <v xml:space="preserve"> </v>
      </c>
      <c r="E68" s="253"/>
      <c r="F68" s="56"/>
      <c r="G68" s="288"/>
      <c r="H68" s="288"/>
      <c r="I68" s="11">
        <f t="shared" si="1"/>
        <v>0</v>
      </c>
      <c r="J68" s="56"/>
      <c r="K68" s="18"/>
      <c r="L68" s="18"/>
      <c r="M68" s="14">
        <f t="shared" si="2"/>
        <v>0</v>
      </c>
      <c r="N68" s="275" t="str">
        <f t="shared" si="3"/>
        <v xml:space="preserve"> </v>
      </c>
      <c r="O68" s="230" t="str">
        <f t="shared" si="4"/>
        <v xml:space="preserve"> </v>
      </c>
      <c r="P68" s="230" t="str">
        <f t="shared" si="5"/>
        <v xml:space="preserve"> </v>
      </c>
      <c r="Q68" s="230" t="str">
        <f t="shared" si="6"/>
        <v xml:space="preserve"> </v>
      </c>
    </row>
    <row r="69" spans="1:17" x14ac:dyDescent="0.2">
      <c r="A69" s="10" t="str">
        <f>IF(COUNTRY_INFO!A69=0," ",COUNTRY_INFO!A69)</f>
        <v>Ethiopia</v>
      </c>
      <c r="B69" s="10" t="str">
        <f>IF(COUNTRY_INFO!B69=0," ",COUNTRY_INFO!B69)</f>
        <v>AmharaEast Gojam</v>
      </c>
      <c r="C69" s="10" t="str">
        <f>IF(COUNTRY_INFO!C69=0," ",COUNTRY_INFO!C69)</f>
        <v>Debay Tilatgen</v>
      </c>
      <c r="D69" s="11" t="str">
        <f>IF(OR(COUNTRY_INFO!$T$9:$T$1000="T2 (PZQ)",COUNTRY_INFO!$U$9:$U$1000="T2 (PZQ)"), "T2 (PZQ)", " ")</f>
        <v>T2 (PZQ)</v>
      </c>
      <c r="E69" s="109"/>
      <c r="F69" s="56"/>
      <c r="G69" s="295">
        <v>43864</v>
      </c>
      <c r="H69" s="295"/>
      <c r="I69" s="11">
        <f t="shared" si="1"/>
        <v>43864</v>
      </c>
      <c r="J69" s="56"/>
      <c r="K69" s="18">
        <v>37112</v>
      </c>
      <c r="L69" s="18"/>
      <c r="M69" s="14">
        <f t="shared" si="2"/>
        <v>37112</v>
      </c>
      <c r="N69" s="275" t="str">
        <f t="shared" si="3"/>
        <v xml:space="preserve"> </v>
      </c>
      <c r="O69" s="293">
        <f t="shared" si="4"/>
        <v>84.606966988874703</v>
      </c>
      <c r="P69" s="230" t="str">
        <f t="shared" si="5"/>
        <v xml:space="preserve"> </v>
      </c>
      <c r="Q69" s="293">
        <f t="shared" si="6"/>
        <v>84.606966988874703</v>
      </c>
    </row>
    <row r="70" spans="1:17" x14ac:dyDescent="0.2">
      <c r="A70" s="10" t="str">
        <f>IF(COUNTRY_INFO!A70=0," ",COUNTRY_INFO!A70)</f>
        <v>Ethiopia</v>
      </c>
      <c r="B70" s="10" t="str">
        <f>IF(COUNTRY_INFO!B70=0," ",COUNTRY_INFO!B70)</f>
        <v>AmharaEast Gojam</v>
      </c>
      <c r="C70" s="10" t="str">
        <f>IF(COUNTRY_INFO!C70=0," ",COUNTRY_INFO!C70)</f>
        <v>Debre Elias</v>
      </c>
      <c r="D70" s="11" t="str">
        <f>IF(OR(COUNTRY_INFO!$T$9:$T$1000="T2 (PZQ)",COUNTRY_INFO!$U$9:$U$1000="T2 (PZQ)"), "T2 (PZQ)", " ")</f>
        <v xml:space="preserve"> </v>
      </c>
      <c r="E70" s="109"/>
      <c r="F70" s="56"/>
      <c r="G70" s="288"/>
      <c r="H70" s="288"/>
      <c r="I70" s="11">
        <f t="shared" si="1"/>
        <v>0</v>
      </c>
      <c r="J70" s="56"/>
      <c r="K70" s="18"/>
      <c r="L70" s="18"/>
      <c r="M70" s="14">
        <f t="shared" si="2"/>
        <v>0</v>
      </c>
      <c r="N70" s="275" t="str">
        <f t="shared" si="3"/>
        <v xml:space="preserve"> </v>
      </c>
      <c r="O70" s="230" t="str">
        <f t="shared" si="4"/>
        <v xml:space="preserve"> </v>
      </c>
      <c r="P70" s="230" t="str">
        <f t="shared" si="5"/>
        <v xml:space="preserve"> </v>
      </c>
      <c r="Q70" s="230" t="str">
        <f t="shared" si="6"/>
        <v xml:space="preserve"> </v>
      </c>
    </row>
    <row r="71" spans="1:17" x14ac:dyDescent="0.2">
      <c r="A71" s="10" t="str">
        <f>IF(COUNTRY_INFO!A71=0," ",COUNTRY_INFO!A71)</f>
        <v>Ethiopia</v>
      </c>
      <c r="B71" s="10" t="str">
        <f>IF(COUNTRY_INFO!B71=0," ",COUNTRY_INFO!B71)</f>
        <v>AmharaEast Gojam</v>
      </c>
      <c r="C71" s="10" t="str">
        <f>IF(COUNTRY_INFO!C71=0," ",COUNTRY_INFO!C71)</f>
        <v>Debre Markos Town</v>
      </c>
      <c r="D71" s="11" t="str">
        <f>IF(OR(COUNTRY_INFO!$T$9:$T$1000="T2 (PZQ)",COUNTRY_INFO!$U$9:$U$1000="T2 (PZQ)"), "T2 (PZQ)", " ")</f>
        <v xml:space="preserve"> </v>
      </c>
      <c r="E71" s="109"/>
      <c r="F71" s="56"/>
      <c r="G71" s="288"/>
      <c r="H71" s="288"/>
      <c r="I71" s="11">
        <f t="shared" si="1"/>
        <v>0</v>
      </c>
      <c r="J71" s="56"/>
      <c r="K71" s="18"/>
      <c r="L71" s="18"/>
      <c r="M71" s="14">
        <f t="shared" si="2"/>
        <v>0</v>
      </c>
      <c r="N71" s="275" t="str">
        <f t="shared" si="3"/>
        <v xml:space="preserve"> </v>
      </c>
      <c r="O71" s="230" t="str">
        <f t="shared" si="4"/>
        <v xml:space="preserve"> </v>
      </c>
      <c r="P71" s="230" t="str">
        <f t="shared" si="5"/>
        <v xml:space="preserve"> </v>
      </c>
      <c r="Q71" s="230" t="str">
        <f t="shared" si="6"/>
        <v xml:space="preserve"> </v>
      </c>
    </row>
    <row r="72" spans="1:17" x14ac:dyDescent="0.2">
      <c r="A72" s="10" t="str">
        <f>IF(COUNTRY_INFO!A72=0," ",COUNTRY_INFO!A72)</f>
        <v>Ethiopia</v>
      </c>
      <c r="B72" s="10" t="str">
        <f>IF(COUNTRY_INFO!B72=0," ",COUNTRY_INFO!B72)</f>
        <v>AmharaEast Gojam</v>
      </c>
      <c r="C72" s="10" t="str">
        <f>IF(COUNTRY_INFO!C72=0," ",COUNTRY_INFO!C72)</f>
        <v>Dejen</v>
      </c>
      <c r="D72" s="11" t="str">
        <f>IF(OR(COUNTRY_INFO!$T$9:$T$1000="T2 (PZQ)",COUNTRY_INFO!$U$9:$U$1000="T2 (PZQ)"), "T2 (PZQ)", " ")</f>
        <v xml:space="preserve"> </v>
      </c>
      <c r="E72" s="253"/>
      <c r="F72" s="56"/>
      <c r="G72" s="288"/>
      <c r="H72" s="288"/>
      <c r="I72" s="11">
        <f t="shared" si="1"/>
        <v>0</v>
      </c>
      <c r="J72" s="56"/>
      <c r="K72" s="18"/>
      <c r="L72" s="18"/>
      <c r="M72" s="14">
        <f t="shared" si="2"/>
        <v>0</v>
      </c>
      <c r="N72" s="275" t="str">
        <f t="shared" si="3"/>
        <v xml:space="preserve"> </v>
      </c>
      <c r="O72" s="230" t="str">
        <f t="shared" si="4"/>
        <v xml:space="preserve"> </v>
      </c>
      <c r="P72" s="230" t="str">
        <f t="shared" si="5"/>
        <v xml:space="preserve"> </v>
      </c>
      <c r="Q72" s="230" t="str">
        <f t="shared" si="6"/>
        <v xml:space="preserve"> </v>
      </c>
    </row>
    <row r="73" spans="1:17" x14ac:dyDescent="0.2">
      <c r="A73" s="10" t="str">
        <f>IF(COUNTRY_INFO!A73=0," ",COUNTRY_INFO!A73)</f>
        <v>Ethiopia</v>
      </c>
      <c r="B73" s="10" t="str">
        <f>IF(COUNTRY_INFO!B73=0," ",COUNTRY_INFO!B73)</f>
        <v>AmharaEast Gojam</v>
      </c>
      <c r="C73" s="10" t="str">
        <f>IF(COUNTRY_INFO!C73=0," ",COUNTRY_INFO!C73)</f>
        <v>Enarje Enawuga</v>
      </c>
      <c r="D73" s="11" t="str">
        <f>IF(OR(COUNTRY_INFO!$T$9:$T$1000="T2 (PZQ)",COUNTRY_INFO!$U$9:$U$1000="T2 (PZQ)"), "T2 (PZQ)", " ")</f>
        <v xml:space="preserve"> </v>
      </c>
      <c r="E73" s="109"/>
      <c r="F73" s="56"/>
      <c r="G73" s="288"/>
      <c r="H73" s="288"/>
      <c r="I73" s="11">
        <f t="shared" si="1"/>
        <v>0</v>
      </c>
      <c r="J73" s="56"/>
      <c r="K73" s="18"/>
      <c r="L73" s="18"/>
      <c r="M73" s="14">
        <f t="shared" si="2"/>
        <v>0</v>
      </c>
      <c r="N73" s="275" t="str">
        <f t="shared" si="3"/>
        <v xml:space="preserve"> </v>
      </c>
      <c r="O73" s="230" t="str">
        <f t="shared" si="4"/>
        <v xml:space="preserve"> </v>
      </c>
      <c r="P73" s="230" t="str">
        <f t="shared" si="5"/>
        <v xml:space="preserve"> </v>
      </c>
      <c r="Q73" s="230" t="str">
        <f t="shared" si="6"/>
        <v xml:space="preserve"> </v>
      </c>
    </row>
    <row r="74" spans="1:17" x14ac:dyDescent="0.2">
      <c r="A74" s="10" t="str">
        <f>IF(COUNTRY_INFO!A74=0," ",COUNTRY_INFO!A74)</f>
        <v>Ethiopia</v>
      </c>
      <c r="B74" s="10" t="str">
        <f>IF(COUNTRY_INFO!B74=0," ",COUNTRY_INFO!B74)</f>
        <v>AmharaEast Gojam</v>
      </c>
      <c r="C74" s="10" t="str">
        <f>IF(COUNTRY_INFO!C74=0," ",COUNTRY_INFO!C74)</f>
        <v>Enebsie Sarmeder</v>
      </c>
      <c r="D74" s="11" t="str">
        <f>IF(OR(COUNTRY_INFO!$T$9:$T$1000="T2 (PZQ)",COUNTRY_INFO!$U$9:$U$1000="T2 (PZQ)"), "T2 (PZQ)", " ")</f>
        <v xml:space="preserve"> </v>
      </c>
      <c r="E74" s="109"/>
      <c r="F74" s="56"/>
      <c r="G74" s="288"/>
      <c r="H74" s="288"/>
      <c r="I74" s="11">
        <f t="shared" ref="I74:I137" si="7">SUM(F74:H74)</f>
        <v>0</v>
      </c>
      <c r="J74" s="56"/>
      <c r="K74" s="18"/>
      <c r="L74" s="18"/>
      <c r="M74" s="14">
        <f t="shared" ref="M74:M137" si="8">SUM(J74:L74)</f>
        <v>0</v>
      </c>
      <c r="N74" s="275" t="str">
        <f t="shared" ref="N74:N137" si="9">IF(F74&lt;&gt;0, IF(J74/F74*100=0, "-", J74/F74*100), " ")</f>
        <v xml:space="preserve"> </v>
      </c>
      <c r="O74" s="230" t="str">
        <f t="shared" ref="O74:O137" si="10">IF(G74&lt;&gt;0, IF(K74/G74*100=0, "-", K74/G74*100), " ")</f>
        <v xml:space="preserve"> </v>
      </c>
      <c r="P74" s="230" t="str">
        <f t="shared" ref="P74:P137" si="11">IF(H74&lt;&gt;0, IF(L74/H74*100=0, "-", L74/H74*100), " ")</f>
        <v xml:space="preserve"> </v>
      </c>
      <c r="Q74" s="230" t="str">
        <f t="shared" ref="Q74:Q137" si="12">IF(I74&lt;&gt;0, IF(M74/I74*100=0, "-", M74/I74*100), " ")</f>
        <v xml:space="preserve"> </v>
      </c>
    </row>
    <row r="75" spans="1:17" x14ac:dyDescent="0.2">
      <c r="A75" s="10" t="str">
        <f>IF(COUNTRY_INFO!A75=0," ",COUNTRY_INFO!A75)</f>
        <v>Ethiopia</v>
      </c>
      <c r="B75" s="10" t="str">
        <f>IF(COUNTRY_INFO!B75=0," ",COUNTRY_INFO!B75)</f>
        <v>AmharaEast Gojam</v>
      </c>
      <c r="C75" s="10" t="str">
        <f>IF(COUNTRY_INFO!C75=0," ",COUNTRY_INFO!C75)</f>
        <v>Enemay</v>
      </c>
      <c r="D75" s="11" t="str">
        <f>IF(OR(COUNTRY_INFO!$T$9:$T$1000="T2 (PZQ)",COUNTRY_INFO!$U$9:$U$1000="T2 (PZQ)"), "T2 (PZQ)", " ")</f>
        <v xml:space="preserve"> </v>
      </c>
      <c r="E75" s="109"/>
      <c r="F75" s="56"/>
      <c r="G75" s="288"/>
      <c r="H75" s="288"/>
      <c r="I75" s="11">
        <f t="shared" si="7"/>
        <v>0</v>
      </c>
      <c r="J75" s="56"/>
      <c r="K75" s="18"/>
      <c r="L75" s="18"/>
      <c r="M75" s="14">
        <f t="shared" si="8"/>
        <v>0</v>
      </c>
      <c r="N75" s="275" t="str">
        <f t="shared" si="9"/>
        <v xml:space="preserve"> </v>
      </c>
      <c r="O75" s="230" t="str">
        <f t="shared" si="10"/>
        <v xml:space="preserve"> </v>
      </c>
      <c r="P75" s="230" t="str">
        <f t="shared" si="11"/>
        <v xml:space="preserve"> </v>
      </c>
      <c r="Q75" s="230" t="str">
        <f t="shared" si="12"/>
        <v xml:space="preserve"> </v>
      </c>
    </row>
    <row r="76" spans="1:17" x14ac:dyDescent="0.2">
      <c r="A76" s="10" t="str">
        <f>IF(COUNTRY_INFO!A76=0," ",COUNTRY_INFO!A76)</f>
        <v>Ethiopia</v>
      </c>
      <c r="B76" s="10" t="str">
        <f>IF(COUNTRY_INFO!B76=0," ",COUNTRY_INFO!B76)</f>
        <v>AmharaEast Gojam</v>
      </c>
      <c r="C76" s="10" t="str">
        <f>IF(COUNTRY_INFO!C76=0," ",COUNTRY_INFO!C76)</f>
        <v>Gonchasieso enesie</v>
      </c>
      <c r="D76" s="11" t="str">
        <f>IF(OR(COUNTRY_INFO!$T$9:$T$1000="T2 (PZQ)",COUNTRY_INFO!$U$9:$U$1000="T2 (PZQ)"), "T2 (PZQ)", " ")</f>
        <v xml:space="preserve"> </v>
      </c>
      <c r="E76" s="109"/>
      <c r="F76" s="56"/>
      <c r="G76" s="288"/>
      <c r="H76" s="288"/>
      <c r="I76" s="11">
        <f t="shared" si="7"/>
        <v>0</v>
      </c>
      <c r="J76" s="56"/>
      <c r="K76" s="18"/>
      <c r="L76" s="18"/>
      <c r="M76" s="14">
        <f t="shared" si="8"/>
        <v>0</v>
      </c>
      <c r="N76" s="275" t="str">
        <f t="shared" si="9"/>
        <v xml:space="preserve"> </v>
      </c>
      <c r="O76" s="230" t="str">
        <f t="shared" si="10"/>
        <v xml:space="preserve"> </v>
      </c>
      <c r="P76" s="230" t="str">
        <f t="shared" si="11"/>
        <v xml:space="preserve"> </v>
      </c>
      <c r="Q76" s="230" t="str">
        <f t="shared" si="12"/>
        <v xml:space="preserve"> </v>
      </c>
    </row>
    <row r="77" spans="1:17" x14ac:dyDescent="0.2">
      <c r="A77" s="10" t="str">
        <f>IF(COUNTRY_INFO!A77=0," ",COUNTRY_INFO!A77)</f>
        <v>Ethiopia</v>
      </c>
      <c r="B77" s="10" t="str">
        <f>IF(COUNTRY_INFO!B77=0," ",COUNTRY_INFO!B77)</f>
        <v>AmharaEast Gojam</v>
      </c>
      <c r="C77" s="10" t="str">
        <f>IF(COUNTRY_INFO!C77=0," ",COUNTRY_INFO!C77)</f>
        <v>Gozamen</v>
      </c>
      <c r="D77" s="11" t="str">
        <f>IF(OR(COUNTRY_INFO!$T$9:$T$1000="T2 (PZQ)",COUNTRY_INFO!$U$9:$U$1000="T2 (PZQ)"), "T2 (PZQ)", " ")</f>
        <v xml:space="preserve"> </v>
      </c>
      <c r="E77" s="109"/>
      <c r="F77" s="56"/>
      <c r="G77" s="288"/>
      <c r="H77" s="288"/>
      <c r="I77" s="11">
        <f t="shared" si="7"/>
        <v>0</v>
      </c>
      <c r="J77" s="56"/>
      <c r="K77" s="18"/>
      <c r="L77" s="18"/>
      <c r="M77" s="14">
        <f t="shared" si="8"/>
        <v>0</v>
      </c>
      <c r="N77" s="275" t="str">
        <f t="shared" si="9"/>
        <v xml:space="preserve"> </v>
      </c>
      <c r="O77" s="230" t="str">
        <f t="shared" si="10"/>
        <v xml:space="preserve"> </v>
      </c>
      <c r="P77" s="230" t="str">
        <f t="shared" si="11"/>
        <v xml:space="preserve"> </v>
      </c>
      <c r="Q77" s="230" t="str">
        <f t="shared" si="12"/>
        <v xml:space="preserve"> </v>
      </c>
    </row>
    <row r="78" spans="1:17" x14ac:dyDescent="0.2">
      <c r="A78" s="10" t="str">
        <f>IF(COUNTRY_INFO!A78=0," ",COUNTRY_INFO!A78)</f>
        <v>Ethiopia</v>
      </c>
      <c r="B78" s="10" t="str">
        <f>IF(COUNTRY_INFO!B78=0," ",COUNTRY_INFO!B78)</f>
        <v>AmharaEast Gojam</v>
      </c>
      <c r="C78" s="10" t="str">
        <f>IF(COUNTRY_INFO!C78=0," ",COUNTRY_INFO!C78)</f>
        <v>Hult Eju</v>
      </c>
      <c r="D78" s="11" t="str">
        <f>IF(OR(COUNTRY_INFO!$T$9:$T$1000="T2 (PZQ)",COUNTRY_INFO!$U$9:$U$1000="T2 (PZQ)"), "T2 (PZQ)", " ")</f>
        <v xml:space="preserve"> </v>
      </c>
      <c r="E78" s="253"/>
      <c r="F78" s="56"/>
      <c r="G78" s="288"/>
      <c r="H78" s="288"/>
      <c r="I78" s="11">
        <f t="shared" si="7"/>
        <v>0</v>
      </c>
      <c r="J78" s="56"/>
      <c r="K78" s="18"/>
      <c r="L78" s="18"/>
      <c r="M78" s="14">
        <f t="shared" si="8"/>
        <v>0</v>
      </c>
      <c r="N78" s="275" t="str">
        <f t="shared" si="9"/>
        <v xml:space="preserve"> </v>
      </c>
      <c r="O78" s="230" t="str">
        <f t="shared" si="10"/>
        <v xml:space="preserve"> </v>
      </c>
      <c r="P78" s="230" t="str">
        <f t="shared" si="11"/>
        <v xml:space="preserve"> </v>
      </c>
      <c r="Q78" s="230" t="str">
        <f t="shared" si="12"/>
        <v xml:space="preserve"> </v>
      </c>
    </row>
    <row r="79" spans="1:17" x14ac:dyDescent="0.2">
      <c r="A79" s="10" t="str">
        <f>IF(COUNTRY_INFO!A79=0," ",COUNTRY_INFO!A79)</f>
        <v>Ethiopia</v>
      </c>
      <c r="B79" s="10" t="str">
        <f>IF(COUNTRY_INFO!B79=0," ",COUNTRY_INFO!B79)</f>
        <v>AmharaEast Gojam</v>
      </c>
      <c r="C79" s="10" t="str">
        <f>IF(COUNTRY_INFO!C79=0," ",COUNTRY_INFO!C79)</f>
        <v>Machakel</v>
      </c>
      <c r="D79" s="11" t="str">
        <f>IF(OR(COUNTRY_INFO!$T$9:$T$1000="T2 (PZQ)",COUNTRY_INFO!$U$9:$U$1000="T2 (PZQ)"), "T2 (PZQ)", " ")</f>
        <v xml:space="preserve"> </v>
      </c>
      <c r="E79" s="109"/>
      <c r="F79" s="56"/>
      <c r="G79" s="288"/>
      <c r="H79" s="288"/>
      <c r="I79" s="11">
        <f t="shared" si="7"/>
        <v>0</v>
      </c>
      <c r="J79" s="56"/>
      <c r="K79" s="18"/>
      <c r="L79" s="18"/>
      <c r="M79" s="14">
        <f t="shared" si="8"/>
        <v>0</v>
      </c>
      <c r="N79" s="275" t="str">
        <f t="shared" si="9"/>
        <v xml:space="preserve"> </v>
      </c>
      <c r="O79" s="230" t="str">
        <f t="shared" si="10"/>
        <v xml:space="preserve"> </v>
      </c>
      <c r="P79" s="230" t="str">
        <f t="shared" si="11"/>
        <v xml:space="preserve"> </v>
      </c>
      <c r="Q79" s="230" t="str">
        <f t="shared" si="12"/>
        <v xml:space="preserve"> </v>
      </c>
    </row>
    <row r="80" spans="1:17" x14ac:dyDescent="0.2">
      <c r="A80" s="10" t="str">
        <f>IF(COUNTRY_INFO!A80=0," ",COUNTRY_INFO!A80)</f>
        <v>Ethiopia</v>
      </c>
      <c r="B80" s="10" t="str">
        <f>IF(COUNTRY_INFO!B80=0," ",COUNTRY_INFO!B80)</f>
        <v>AmharaEast Gojam</v>
      </c>
      <c r="C80" s="10" t="str">
        <f>IF(COUNTRY_INFO!C80=0," ",COUNTRY_INFO!C80)</f>
        <v>Motta town</v>
      </c>
      <c r="D80" s="11" t="str">
        <f>IF(OR(COUNTRY_INFO!$T$9:$T$1000="T2 (PZQ)",COUNTRY_INFO!$U$9:$U$1000="T2 (PZQ)"), "T2 (PZQ)", " ")</f>
        <v xml:space="preserve"> </v>
      </c>
      <c r="E80" s="253"/>
      <c r="F80" s="56"/>
      <c r="G80" s="288"/>
      <c r="H80" s="288"/>
      <c r="I80" s="11">
        <f t="shared" si="7"/>
        <v>0</v>
      </c>
      <c r="J80" s="56"/>
      <c r="K80" s="18"/>
      <c r="L80" s="18"/>
      <c r="M80" s="14">
        <f t="shared" si="8"/>
        <v>0</v>
      </c>
      <c r="N80" s="275" t="str">
        <f t="shared" si="9"/>
        <v xml:space="preserve"> </v>
      </c>
      <c r="O80" s="230" t="str">
        <f t="shared" si="10"/>
        <v xml:space="preserve"> </v>
      </c>
      <c r="P80" s="230" t="str">
        <f t="shared" si="11"/>
        <v xml:space="preserve"> </v>
      </c>
      <c r="Q80" s="230" t="str">
        <f t="shared" si="12"/>
        <v xml:space="preserve"> </v>
      </c>
    </row>
    <row r="81" spans="1:17" x14ac:dyDescent="0.2">
      <c r="A81" s="10" t="str">
        <f>IF(COUNTRY_INFO!A81=0," ",COUNTRY_INFO!A81)</f>
        <v>Ethiopia</v>
      </c>
      <c r="B81" s="10" t="str">
        <f>IF(COUNTRY_INFO!B81=0," ",COUNTRY_INFO!B81)</f>
        <v>AmharaEast Gojam</v>
      </c>
      <c r="C81" s="10" t="str">
        <f>IF(COUNTRY_INFO!C81=0," ",COUNTRY_INFO!C81)</f>
        <v>Sedie</v>
      </c>
      <c r="D81" s="11" t="str">
        <f>IF(OR(COUNTRY_INFO!$T$9:$T$1000="T2 (PZQ)",COUNTRY_INFO!$U$9:$U$1000="T2 (PZQ)"), "T2 (PZQ)", " ")</f>
        <v xml:space="preserve"> </v>
      </c>
      <c r="E81" s="109"/>
      <c r="F81" s="56"/>
      <c r="G81" s="288"/>
      <c r="H81" s="288"/>
      <c r="I81" s="11">
        <f t="shared" si="7"/>
        <v>0</v>
      </c>
      <c r="J81" s="56"/>
      <c r="K81" s="18"/>
      <c r="L81" s="18"/>
      <c r="M81" s="14">
        <f t="shared" si="8"/>
        <v>0</v>
      </c>
      <c r="N81" s="275" t="str">
        <f t="shared" si="9"/>
        <v xml:space="preserve"> </v>
      </c>
      <c r="O81" s="230" t="str">
        <f t="shared" si="10"/>
        <v xml:space="preserve"> </v>
      </c>
      <c r="P81" s="230" t="str">
        <f t="shared" si="11"/>
        <v xml:space="preserve"> </v>
      </c>
      <c r="Q81" s="230" t="str">
        <f t="shared" si="12"/>
        <v xml:space="preserve"> </v>
      </c>
    </row>
    <row r="82" spans="1:17" x14ac:dyDescent="0.2">
      <c r="A82" s="10" t="str">
        <f>IF(COUNTRY_INFO!A82=0," ",COUNTRY_INFO!A82)</f>
        <v>Ethiopia</v>
      </c>
      <c r="B82" s="10" t="str">
        <f>IF(COUNTRY_INFO!B82=0," ",COUNTRY_INFO!B82)</f>
        <v>AmharaEast Gojam</v>
      </c>
      <c r="C82" s="10" t="str">
        <f>IF(COUNTRY_INFO!C82=0," ",COUNTRY_INFO!C82)</f>
        <v>Shebel berenta</v>
      </c>
      <c r="D82" s="11" t="str">
        <f>IF(OR(COUNTRY_INFO!$T$9:$T$1000="T2 (PZQ)",COUNTRY_INFO!$U$9:$U$1000="T2 (PZQ)"), "T2 (PZQ)", " ")</f>
        <v xml:space="preserve"> </v>
      </c>
      <c r="E82" s="253"/>
      <c r="F82" s="56"/>
      <c r="G82" s="288"/>
      <c r="H82" s="288"/>
      <c r="I82" s="11">
        <f t="shared" si="7"/>
        <v>0</v>
      </c>
      <c r="J82" s="56"/>
      <c r="K82" s="18"/>
      <c r="L82" s="18"/>
      <c r="M82" s="14">
        <f t="shared" si="8"/>
        <v>0</v>
      </c>
      <c r="N82" s="275" t="str">
        <f t="shared" si="9"/>
        <v xml:space="preserve"> </v>
      </c>
      <c r="O82" s="230" t="str">
        <f t="shared" si="10"/>
        <v xml:space="preserve"> </v>
      </c>
      <c r="P82" s="230" t="str">
        <f t="shared" si="11"/>
        <v xml:space="preserve"> </v>
      </c>
      <c r="Q82" s="230" t="str">
        <f t="shared" si="12"/>
        <v xml:space="preserve"> </v>
      </c>
    </row>
    <row r="83" spans="1:17" x14ac:dyDescent="0.2">
      <c r="A83" s="10" t="str">
        <f>IF(COUNTRY_INFO!A83=0," ",COUNTRY_INFO!A83)</f>
        <v>Ethiopia</v>
      </c>
      <c r="B83" s="10" t="str">
        <f>IF(COUNTRY_INFO!B83=0," ",COUNTRY_INFO!B83)</f>
        <v>AmharaEast Gojam</v>
      </c>
      <c r="C83" s="10" t="str">
        <f>IF(COUNTRY_INFO!C83=0," ",COUNTRY_INFO!C83)</f>
        <v>Sinan</v>
      </c>
      <c r="D83" s="11" t="str">
        <f>IF(OR(COUNTRY_INFO!$T$9:$T$1000="T2 (PZQ)",COUNTRY_INFO!$U$9:$U$1000="T2 (PZQ)"), "T2 (PZQ)", " ")</f>
        <v xml:space="preserve"> </v>
      </c>
      <c r="E83" s="109"/>
      <c r="F83" s="56"/>
      <c r="G83" s="288"/>
      <c r="H83" s="288"/>
      <c r="I83" s="11">
        <f t="shared" si="7"/>
        <v>0</v>
      </c>
      <c r="J83" s="56"/>
      <c r="K83" s="18"/>
      <c r="L83" s="18"/>
      <c r="M83" s="14">
        <f t="shared" si="8"/>
        <v>0</v>
      </c>
      <c r="N83" s="275" t="str">
        <f t="shared" si="9"/>
        <v xml:space="preserve"> </v>
      </c>
      <c r="O83" s="230" t="str">
        <f t="shared" si="10"/>
        <v xml:space="preserve"> </v>
      </c>
      <c r="P83" s="230" t="str">
        <f t="shared" si="11"/>
        <v xml:space="preserve"> </v>
      </c>
      <c r="Q83" s="230" t="str">
        <f t="shared" si="12"/>
        <v xml:space="preserve"> </v>
      </c>
    </row>
    <row r="84" spans="1:17" x14ac:dyDescent="0.2">
      <c r="A84" s="10" t="str">
        <f>IF(COUNTRY_INFO!A84=0," ",COUNTRY_INFO!A84)</f>
        <v>Ethiopia</v>
      </c>
      <c r="B84" s="10" t="str">
        <f>IF(COUNTRY_INFO!B84=0," ",COUNTRY_INFO!B84)</f>
        <v>AmharaNorth Gondar</v>
      </c>
      <c r="C84" s="10" t="str">
        <f>IF(COUNTRY_INFO!C84=0," ",COUNTRY_INFO!C84)</f>
        <v>Adi Arkay</v>
      </c>
      <c r="D84" s="11" t="str">
        <f>IF(OR(COUNTRY_INFO!$T$9:$T$1000="T2 (PZQ)",COUNTRY_INFO!$U$9:$U$1000="T2 (PZQ)"), "T2 (PZQ)", " ")</f>
        <v xml:space="preserve"> </v>
      </c>
      <c r="E84" s="109"/>
      <c r="F84" s="56"/>
      <c r="G84" s="288"/>
      <c r="H84" s="288"/>
      <c r="I84" s="11">
        <f t="shared" si="7"/>
        <v>0</v>
      </c>
      <c r="J84" s="56"/>
      <c r="K84" s="18"/>
      <c r="L84" s="18"/>
      <c r="M84" s="14">
        <f t="shared" si="8"/>
        <v>0</v>
      </c>
      <c r="N84" s="275" t="str">
        <f t="shared" si="9"/>
        <v xml:space="preserve"> </v>
      </c>
      <c r="O84" s="230" t="str">
        <f t="shared" si="10"/>
        <v xml:space="preserve"> </v>
      </c>
      <c r="P84" s="230" t="str">
        <f t="shared" si="11"/>
        <v xml:space="preserve"> </v>
      </c>
      <c r="Q84" s="230" t="str">
        <f t="shared" si="12"/>
        <v xml:space="preserve"> </v>
      </c>
    </row>
    <row r="85" spans="1:17" x14ac:dyDescent="0.2">
      <c r="A85" s="10" t="str">
        <f>IF(COUNTRY_INFO!A85=0," ",COUNTRY_INFO!A85)</f>
        <v>Ethiopia</v>
      </c>
      <c r="B85" s="10" t="str">
        <f>IF(COUNTRY_INFO!B85=0," ",COUNTRY_INFO!B85)</f>
        <v>AmharaNorth Gondar</v>
      </c>
      <c r="C85" s="10" t="str">
        <f>IF(COUNTRY_INFO!C85=0," ",COUNTRY_INFO!C85)</f>
        <v>Alefa</v>
      </c>
      <c r="D85" s="11" t="str">
        <f>IF(OR(COUNTRY_INFO!$T$9:$T$1000="T2 (PZQ)",COUNTRY_INFO!$U$9:$U$1000="T2 (PZQ)"), "T2 (PZQ)", " ")</f>
        <v xml:space="preserve"> </v>
      </c>
      <c r="E85" s="109"/>
      <c r="F85" s="56"/>
      <c r="G85" s="288"/>
      <c r="H85" s="288"/>
      <c r="I85" s="11">
        <f t="shared" si="7"/>
        <v>0</v>
      </c>
      <c r="J85" s="56"/>
      <c r="K85" s="18"/>
      <c r="L85" s="18"/>
      <c r="M85" s="14">
        <f t="shared" si="8"/>
        <v>0</v>
      </c>
      <c r="N85" s="275" t="str">
        <f t="shared" si="9"/>
        <v xml:space="preserve"> </v>
      </c>
      <c r="O85" s="230" t="str">
        <f t="shared" si="10"/>
        <v xml:space="preserve"> </v>
      </c>
      <c r="P85" s="230" t="str">
        <f t="shared" si="11"/>
        <v xml:space="preserve"> </v>
      </c>
      <c r="Q85" s="230" t="str">
        <f t="shared" si="12"/>
        <v xml:space="preserve"> </v>
      </c>
    </row>
    <row r="86" spans="1:17" x14ac:dyDescent="0.2">
      <c r="A86" s="10" t="str">
        <f>IF(COUNTRY_INFO!A86=0," ",COUNTRY_INFO!A86)</f>
        <v>Ethiopia</v>
      </c>
      <c r="B86" s="10" t="str">
        <f>IF(COUNTRY_INFO!B86=0," ",COUNTRY_INFO!B86)</f>
        <v>AmharaNorth Gondar</v>
      </c>
      <c r="C86" s="10" t="str">
        <f>IF(COUNTRY_INFO!C86=0," ",COUNTRY_INFO!C86)</f>
        <v>Beyeda</v>
      </c>
      <c r="D86" s="11" t="str">
        <f>IF(OR(COUNTRY_INFO!$T$9:$T$1000="T2 (PZQ)",COUNTRY_INFO!$U$9:$U$1000="T2 (PZQ)"), "T2 (PZQ)", " ")</f>
        <v xml:space="preserve"> </v>
      </c>
      <c r="E86" s="253"/>
      <c r="F86" s="56"/>
      <c r="G86" s="288"/>
      <c r="H86" s="288"/>
      <c r="I86" s="11">
        <f t="shared" si="7"/>
        <v>0</v>
      </c>
      <c r="J86" s="56"/>
      <c r="K86" s="18"/>
      <c r="L86" s="18"/>
      <c r="M86" s="14">
        <f t="shared" si="8"/>
        <v>0</v>
      </c>
      <c r="N86" s="275" t="str">
        <f t="shared" si="9"/>
        <v xml:space="preserve"> </v>
      </c>
      <c r="O86" s="230" t="str">
        <f t="shared" si="10"/>
        <v xml:space="preserve"> </v>
      </c>
      <c r="P86" s="230" t="str">
        <f t="shared" si="11"/>
        <v xml:space="preserve"> </v>
      </c>
      <c r="Q86" s="230" t="str">
        <f t="shared" si="12"/>
        <v xml:space="preserve"> </v>
      </c>
    </row>
    <row r="87" spans="1:17" x14ac:dyDescent="0.2">
      <c r="A87" s="10" t="str">
        <f>IF(COUNTRY_INFO!A87=0," ",COUNTRY_INFO!A87)</f>
        <v>Ethiopia</v>
      </c>
      <c r="B87" s="10" t="str">
        <f>IF(COUNTRY_INFO!B87=0," ",COUNTRY_INFO!B87)</f>
        <v>AmharaNorth Gondar</v>
      </c>
      <c r="C87" s="10" t="str">
        <f>IF(COUNTRY_INFO!C87=0," ",COUNTRY_INFO!C87)</f>
        <v>Chilga</v>
      </c>
      <c r="D87" s="11" t="str">
        <f>IF(OR(COUNTRY_INFO!$T$9:$T$1000="T2 (PZQ)",COUNTRY_INFO!$U$9:$U$1000="T2 (PZQ)"), "T2 (PZQ)", " ")</f>
        <v xml:space="preserve"> </v>
      </c>
      <c r="E87" s="253"/>
      <c r="F87" s="56"/>
      <c r="G87" s="288"/>
      <c r="H87" s="288"/>
      <c r="I87" s="11">
        <f t="shared" si="7"/>
        <v>0</v>
      </c>
      <c r="J87" s="56"/>
      <c r="K87" s="18"/>
      <c r="L87" s="18"/>
      <c r="M87" s="14">
        <f t="shared" si="8"/>
        <v>0</v>
      </c>
      <c r="N87" s="275" t="str">
        <f t="shared" si="9"/>
        <v xml:space="preserve"> </v>
      </c>
      <c r="O87" s="230" t="str">
        <f t="shared" si="10"/>
        <v xml:space="preserve"> </v>
      </c>
      <c r="P87" s="230" t="str">
        <f t="shared" si="11"/>
        <v xml:space="preserve"> </v>
      </c>
      <c r="Q87" s="230" t="str">
        <f t="shared" si="12"/>
        <v xml:space="preserve"> </v>
      </c>
    </row>
    <row r="88" spans="1:17" x14ac:dyDescent="0.2">
      <c r="A88" s="10" t="str">
        <f>IF(COUNTRY_INFO!A88=0," ",COUNTRY_INFO!A88)</f>
        <v>Ethiopia</v>
      </c>
      <c r="B88" s="10" t="str">
        <f>IF(COUNTRY_INFO!B88=0," ",COUNTRY_INFO!B88)</f>
        <v>AmharaNorth Gondar</v>
      </c>
      <c r="C88" s="10" t="str">
        <f>IF(COUNTRY_INFO!C88=0," ",COUNTRY_INFO!C88)</f>
        <v>Dabat</v>
      </c>
      <c r="D88" s="11" t="str">
        <f>IF(OR(COUNTRY_INFO!$T$9:$T$1000="T2 (PZQ)",COUNTRY_INFO!$U$9:$U$1000="T2 (PZQ)"), "T2 (PZQ)", " ")</f>
        <v xml:space="preserve"> </v>
      </c>
      <c r="E88" s="109"/>
      <c r="F88" s="56"/>
      <c r="G88" s="288"/>
      <c r="H88" s="288"/>
      <c r="I88" s="11">
        <f t="shared" si="7"/>
        <v>0</v>
      </c>
      <c r="J88" s="56"/>
      <c r="K88" s="18"/>
      <c r="L88" s="18"/>
      <c r="M88" s="14">
        <f t="shared" si="8"/>
        <v>0</v>
      </c>
      <c r="N88" s="275" t="str">
        <f t="shared" si="9"/>
        <v xml:space="preserve"> </v>
      </c>
      <c r="O88" s="230" t="str">
        <f t="shared" si="10"/>
        <v xml:space="preserve"> </v>
      </c>
      <c r="P88" s="230" t="str">
        <f t="shared" si="11"/>
        <v xml:space="preserve"> </v>
      </c>
      <c r="Q88" s="230" t="str">
        <f t="shared" si="12"/>
        <v xml:space="preserve"> </v>
      </c>
    </row>
    <row r="89" spans="1:17" x14ac:dyDescent="0.2">
      <c r="A89" s="10" t="str">
        <f>IF(COUNTRY_INFO!A89=0," ",COUNTRY_INFO!A89)</f>
        <v>Ethiopia</v>
      </c>
      <c r="B89" s="10" t="str">
        <f>IF(COUNTRY_INFO!B89=0," ",COUNTRY_INFO!B89)</f>
        <v>AmharaNorth Gondar</v>
      </c>
      <c r="C89" s="10" t="str">
        <f>IF(COUNTRY_INFO!C89=0," ",COUNTRY_INFO!C89)</f>
        <v>Debark</v>
      </c>
      <c r="D89" s="11" t="str">
        <f>IF(OR(COUNTRY_INFO!$T$9:$T$1000="T2 (PZQ)",COUNTRY_INFO!$U$9:$U$1000="T2 (PZQ)"), "T2 (PZQ)", " ")</f>
        <v xml:space="preserve"> </v>
      </c>
      <c r="E89" s="109"/>
      <c r="F89" s="56"/>
      <c r="G89" s="288"/>
      <c r="H89" s="288"/>
      <c r="I89" s="11">
        <f t="shared" si="7"/>
        <v>0</v>
      </c>
      <c r="J89" s="56"/>
      <c r="K89" s="18"/>
      <c r="L89" s="18"/>
      <c r="M89" s="14">
        <f t="shared" si="8"/>
        <v>0</v>
      </c>
      <c r="N89" s="275" t="str">
        <f t="shared" si="9"/>
        <v xml:space="preserve"> </v>
      </c>
      <c r="O89" s="230" t="str">
        <f t="shared" si="10"/>
        <v xml:space="preserve"> </v>
      </c>
      <c r="P89" s="230" t="str">
        <f t="shared" si="11"/>
        <v xml:space="preserve"> </v>
      </c>
      <c r="Q89" s="230" t="str">
        <f t="shared" si="12"/>
        <v xml:space="preserve"> </v>
      </c>
    </row>
    <row r="90" spans="1:17" x14ac:dyDescent="0.2">
      <c r="A90" s="10" t="str">
        <f>IF(COUNTRY_INFO!A90=0," ",COUNTRY_INFO!A90)</f>
        <v>Ethiopia</v>
      </c>
      <c r="B90" s="10" t="str">
        <f>IF(COUNTRY_INFO!B90=0," ",COUNTRY_INFO!B90)</f>
        <v>AmharaNorth Gondar</v>
      </c>
      <c r="C90" s="10" t="str">
        <f>IF(COUNTRY_INFO!C90=0," ",COUNTRY_INFO!C90)</f>
        <v>Debark town</v>
      </c>
      <c r="D90" s="11" t="str">
        <f>IF(OR(COUNTRY_INFO!$T$9:$T$1000="T2 (PZQ)",COUNTRY_INFO!$U$9:$U$1000="T2 (PZQ)"), "T2 (PZQ)", " ")</f>
        <v xml:space="preserve"> </v>
      </c>
      <c r="E90" s="109"/>
      <c r="F90" s="56"/>
      <c r="G90" s="288"/>
      <c r="H90" s="288"/>
      <c r="I90" s="11">
        <f t="shared" si="7"/>
        <v>0</v>
      </c>
      <c r="J90" s="56"/>
      <c r="K90" s="18"/>
      <c r="L90" s="18"/>
      <c r="M90" s="14">
        <f t="shared" si="8"/>
        <v>0</v>
      </c>
      <c r="N90" s="275" t="str">
        <f t="shared" si="9"/>
        <v xml:space="preserve"> </v>
      </c>
      <c r="O90" s="230" t="str">
        <f t="shared" si="10"/>
        <v xml:space="preserve"> </v>
      </c>
      <c r="P90" s="230" t="str">
        <f t="shared" si="11"/>
        <v xml:space="preserve"> </v>
      </c>
      <c r="Q90" s="230" t="str">
        <f t="shared" si="12"/>
        <v xml:space="preserve"> </v>
      </c>
    </row>
    <row r="91" spans="1:17" x14ac:dyDescent="0.2">
      <c r="A91" s="10" t="str">
        <f>IF(COUNTRY_INFO!A91=0," ",COUNTRY_INFO!A91)</f>
        <v>Ethiopia</v>
      </c>
      <c r="B91" s="10" t="str">
        <f>IF(COUNTRY_INFO!B91=0," ",COUNTRY_INFO!B91)</f>
        <v>AmharaNorth Gondar</v>
      </c>
      <c r="C91" s="10" t="str">
        <f>IF(COUNTRY_INFO!C91=0," ",COUNTRY_INFO!C91)</f>
        <v>East Belesa</v>
      </c>
      <c r="D91" s="11" t="str">
        <f>IF(OR(COUNTRY_INFO!$T$9:$T$1000="T2 (PZQ)",COUNTRY_INFO!$U$9:$U$1000="T2 (PZQ)"), "T2 (PZQ)", " ")</f>
        <v xml:space="preserve"> </v>
      </c>
      <c r="E91" s="109"/>
      <c r="F91" s="56"/>
      <c r="G91" s="288">
        <v>51234</v>
      </c>
      <c r="H91" s="288"/>
      <c r="I91" s="11">
        <f t="shared" si="7"/>
        <v>51234</v>
      </c>
      <c r="J91" s="56"/>
      <c r="K91" s="18">
        <v>45722</v>
      </c>
      <c r="L91" s="18"/>
      <c r="M91" s="14">
        <v>45722</v>
      </c>
      <c r="N91" s="275" t="str">
        <f t="shared" si="9"/>
        <v xml:space="preserve"> </v>
      </c>
      <c r="O91" s="230">
        <f t="shared" si="10"/>
        <v>89.241519303587452</v>
      </c>
      <c r="P91" s="230" t="str">
        <f t="shared" si="11"/>
        <v xml:space="preserve"> </v>
      </c>
      <c r="Q91" s="230">
        <f t="shared" si="12"/>
        <v>89.241519303587452</v>
      </c>
    </row>
    <row r="92" spans="1:17" x14ac:dyDescent="0.2">
      <c r="A92" s="10" t="str">
        <f>IF(COUNTRY_INFO!A92=0," ",COUNTRY_INFO!A92)</f>
        <v>Ethiopia</v>
      </c>
      <c r="B92" s="10" t="str">
        <f>IF(COUNTRY_INFO!B92=0," ",COUNTRY_INFO!B92)</f>
        <v>AmharaNorth Gondar</v>
      </c>
      <c r="C92" s="10" t="str">
        <f>IF(COUNTRY_INFO!C92=0," ",COUNTRY_INFO!C92)</f>
        <v>East Dembia</v>
      </c>
      <c r="D92" s="11" t="str">
        <f>IF(OR(COUNTRY_INFO!$T$9:$T$1000="T2 (PZQ)",COUNTRY_INFO!$U$9:$U$1000="T2 (PZQ)"), "T2 (PZQ)", " ")</f>
        <v xml:space="preserve"> </v>
      </c>
      <c r="E92" s="109"/>
      <c r="F92" s="56"/>
      <c r="G92" s="288"/>
      <c r="H92" s="288"/>
      <c r="I92" s="11">
        <f t="shared" si="7"/>
        <v>0</v>
      </c>
      <c r="J92" s="56"/>
      <c r="K92" s="18"/>
      <c r="L92" s="18"/>
      <c r="M92" s="14">
        <f t="shared" si="8"/>
        <v>0</v>
      </c>
      <c r="N92" s="275" t="str">
        <f t="shared" si="9"/>
        <v xml:space="preserve"> </v>
      </c>
      <c r="O92" s="230" t="str">
        <f t="shared" si="10"/>
        <v xml:space="preserve"> </v>
      </c>
      <c r="P92" s="230" t="str">
        <f t="shared" si="11"/>
        <v xml:space="preserve"> </v>
      </c>
      <c r="Q92" s="230" t="str">
        <f t="shared" si="12"/>
        <v xml:space="preserve"> </v>
      </c>
    </row>
    <row r="93" spans="1:17" x14ac:dyDescent="0.2">
      <c r="A93" s="10" t="str">
        <f>IF(COUNTRY_INFO!A93=0," ",COUNTRY_INFO!A93)</f>
        <v>Ethiopia</v>
      </c>
      <c r="B93" s="10" t="str">
        <f>IF(COUNTRY_INFO!B93=0," ",COUNTRY_INFO!B93)</f>
        <v>AmharaNorth Gondar</v>
      </c>
      <c r="C93" s="10" t="str">
        <f>IF(COUNTRY_INFO!C93=0," ",COUNTRY_INFO!C93)</f>
        <v>Gendawuha</v>
      </c>
      <c r="D93" s="11" t="str">
        <f>IF(OR(COUNTRY_INFO!$T$9:$T$1000="T2 (PZQ)",COUNTRY_INFO!$U$9:$U$1000="T2 (PZQ)"), "T2 (PZQ)", " ")</f>
        <v xml:space="preserve"> </v>
      </c>
      <c r="E93" s="109"/>
      <c r="F93" s="56"/>
      <c r="G93" s="288"/>
      <c r="H93" s="288"/>
      <c r="I93" s="11">
        <f t="shared" si="7"/>
        <v>0</v>
      </c>
      <c r="J93" s="56"/>
      <c r="K93" s="18"/>
      <c r="L93" s="18"/>
      <c r="M93" s="14">
        <f t="shared" si="8"/>
        <v>0</v>
      </c>
      <c r="N93" s="275" t="str">
        <f t="shared" si="9"/>
        <v xml:space="preserve"> </v>
      </c>
      <c r="O93" s="230" t="str">
        <f t="shared" si="10"/>
        <v xml:space="preserve"> </v>
      </c>
      <c r="P93" s="230" t="str">
        <f t="shared" si="11"/>
        <v xml:space="preserve"> </v>
      </c>
      <c r="Q93" s="230" t="str">
        <f t="shared" si="12"/>
        <v xml:space="preserve"> </v>
      </c>
    </row>
    <row r="94" spans="1:17" x14ac:dyDescent="0.2">
      <c r="A94" s="10" t="str">
        <f>IF(COUNTRY_INFO!A94=0," ",COUNTRY_INFO!A94)</f>
        <v>Ethiopia</v>
      </c>
      <c r="B94" s="10" t="str">
        <f>IF(COUNTRY_INFO!B94=0," ",COUNTRY_INFO!B94)</f>
        <v>AmharaNorth Gondar</v>
      </c>
      <c r="C94" s="10" t="str">
        <f>IF(COUNTRY_INFO!C94=0," ",COUNTRY_INFO!C94)</f>
        <v>Gondar town</v>
      </c>
      <c r="D94" s="11" t="str">
        <f>IF(OR(COUNTRY_INFO!$T$9:$T$1000="T2 (PZQ)",COUNTRY_INFO!$U$9:$U$1000="T2 (PZQ)"), "T2 (PZQ)", " ")</f>
        <v xml:space="preserve"> </v>
      </c>
      <c r="E94" s="253"/>
      <c r="F94" s="56"/>
      <c r="G94" s="288"/>
      <c r="H94" s="288"/>
      <c r="I94" s="11">
        <f t="shared" si="7"/>
        <v>0</v>
      </c>
      <c r="J94" s="56"/>
      <c r="K94" s="18"/>
      <c r="L94" s="18"/>
      <c r="M94" s="14">
        <f t="shared" si="8"/>
        <v>0</v>
      </c>
      <c r="N94" s="275" t="str">
        <f t="shared" si="9"/>
        <v xml:space="preserve"> </v>
      </c>
      <c r="O94" s="230" t="str">
        <f t="shared" si="10"/>
        <v xml:space="preserve"> </v>
      </c>
      <c r="P94" s="230" t="str">
        <f t="shared" si="11"/>
        <v xml:space="preserve"> </v>
      </c>
      <c r="Q94" s="230" t="str">
        <f t="shared" si="12"/>
        <v xml:space="preserve"> </v>
      </c>
    </row>
    <row r="95" spans="1:17" x14ac:dyDescent="0.2">
      <c r="A95" s="10" t="str">
        <f>IF(COUNTRY_INFO!A95=0," ",COUNTRY_INFO!A95)</f>
        <v>Ethiopia</v>
      </c>
      <c r="B95" s="10" t="str">
        <f>IF(COUNTRY_INFO!B95=0," ",COUNTRY_INFO!B95)</f>
        <v>AmharaNorth Gondar</v>
      </c>
      <c r="C95" s="10" t="str">
        <f>IF(COUNTRY_INFO!C95=0," ",COUNTRY_INFO!C95)</f>
        <v>Gondar Zuriya</v>
      </c>
      <c r="D95" s="11" t="str">
        <f>IF(OR(COUNTRY_INFO!$T$9:$T$1000="T2 (PZQ)",COUNTRY_INFO!$U$9:$U$1000="T2 (PZQ)"), "T2 (PZQ)", " ")</f>
        <v xml:space="preserve"> </v>
      </c>
      <c r="E95" s="109"/>
      <c r="F95" s="56"/>
      <c r="G95" s="288"/>
      <c r="H95" s="288"/>
      <c r="I95" s="11">
        <f t="shared" si="7"/>
        <v>0</v>
      </c>
      <c r="J95" s="56"/>
      <c r="K95" s="18"/>
      <c r="L95" s="18"/>
      <c r="M95" s="14">
        <f t="shared" si="8"/>
        <v>0</v>
      </c>
      <c r="N95" s="275" t="str">
        <f t="shared" si="9"/>
        <v xml:space="preserve"> </v>
      </c>
      <c r="O95" s="230" t="str">
        <f t="shared" si="10"/>
        <v xml:space="preserve"> </v>
      </c>
      <c r="P95" s="230" t="str">
        <f t="shared" si="11"/>
        <v xml:space="preserve"> </v>
      </c>
      <c r="Q95" s="230" t="str">
        <f t="shared" si="12"/>
        <v xml:space="preserve"> </v>
      </c>
    </row>
    <row r="96" spans="1:17" x14ac:dyDescent="0.2">
      <c r="A96" s="10" t="str">
        <f>IF(COUNTRY_INFO!A96=0," ",COUNTRY_INFO!A96)</f>
        <v>Ethiopia</v>
      </c>
      <c r="B96" s="10" t="str">
        <f>IF(COUNTRY_INFO!B96=0," ",COUNTRY_INFO!B96)</f>
        <v>AmharaNorth Gondar</v>
      </c>
      <c r="C96" s="10" t="str">
        <f>IF(COUNTRY_INFO!C96=0," ",COUNTRY_INFO!C96)</f>
        <v>Janamora</v>
      </c>
      <c r="D96" s="11" t="str">
        <f>IF(OR(COUNTRY_INFO!$T$9:$T$1000="T2 (PZQ)",COUNTRY_INFO!$U$9:$U$1000="T2 (PZQ)"), "T2 (PZQ)", " ")</f>
        <v xml:space="preserve"> </v>
      </c>
      <c r="E96" s="109"/>
      <c r="F96" s="56"/>
      <c r="G96" s="288"/>
      <c r="H96" s="288"/>
      <c r="I96" s="11">
        <f t="shared" si="7"/>
        <v>0</v>
      </c>
      <c r="J96" s="56"/>
      <c r="K96" s="18"/>
      <c r="L96" s="18"/>
      <c r="M96" s="14">
        <f t="shared" si="8"/>
        <v>0</v>
      </c>
      <c r="N96" s="275" t="str">
        <f t="shared" si="9"/>
        <v xml:space="preserve"> </v>
      </c>
      <c r="O96" s="230" t="str">
        <f t="shared" si="10"/>
        <v xml:space="preserve"> </v>
      </c>
      <c r="P96" s="230" t="str">
        <f t="shared" si="11"/>
        <v xml:space="preserve"> </v>
      </c>
      <c r="Q96" s="230" t="str">
        <f t="shared" si="12"/>
        <v xml:space="preserve"> </v>
      </c>
    </row>
    <row r="97" spans="1:17" x14ac:dyDescent="0.2">
      <c r="A97" s="10" t="str">
        <f>IF(COUNTRY_INFO!A97=0," ",COUNTRY_INFO!A97)</f>
        <v>Ethiopia</v>
      </c>
      <c r="B97" s="10" t="str">
        <f>IF(COUNTRY_INFO!B97=0," ",COUNTRY_INFO!B97)</f>
        <v>AmharaNorth Gondar</v>
      </c>
      <c r="C97" s="10" t="str">
        <f>IF(COUNTRY_INFO!C97=0," ",COUNTRY_INFO!C97)</f>
        <v>Kinfazbegela</v>
      </c>
      <c r="D97" s="11" t="str">
        <f>IF(OR(COUNTRY_INFO!$T$9:$T$1000="T2 (PZQ)",COUNTRY_INFO!$U$9:$U$1000="T2 (PZQ)"), "T2 (PZQ)", " ")</f>
        <v xml:space="preserve"> </v>
      </c>
      <c r="E97" s="109"/>
      <c r="F97" s="56"/>
      <c r="G97" s="288"/>
      <c r="H97" s="288"/>
      <c r="I97" s="11">
        <f t="shared" si="7"/>
        <v>0</v>
      </c>
      <c r="J97" s="56"/>
      <c r="K97" s="18"/>
      <c r="L97" s="18"/>
      <c r="M97" s="14">
        <f t="shared" si="8"/>
        <v>0</v>
      </c>
      <c r="N97" s="275" t="str">
        <f t="shared" si="9"/>
        <v xml:space="preserve"> </v>
      </c>
      <c r="O97" s="230" t="str">
        <f t="shared" si="10"/>
        <v xml:space="preserve"> </v>
      </c>
      <c r="P97" s="230" t="str">
        <f t="shared" si="11"/>
        <v xml:space="preserve"> </v>
      </c>
      <c r="Q97" s="230" t="str">
        <f t="shared" si="12"/>
        <v xml:space="preserve"> </v>
      </c>
    </row>
    <row r="98" spans="1:17" x14ac:dyDescent="0.2">
      <c r="A98" s="10" t="str">
        <f>IF(COUNTRY_INFO!A98=0," ",COUNTRY_INFO!A98)</f>
        <v>Ethiopia</v>
      </c>
      <c r="B98" s="10" t="str">
        <f>IF(COUNTRY_INFO!B98=0," ",COUNTRY_INFO!B98)</f>
        <v>AmharaNorth Gondar</v>
      </c>
      <c r="C98" s="10" t="str">
        <f>IF(COUNTRY_INFO!C98=0," ",COUNTRY_INFO!C98)</f>
        <v>Lay Armachiho</v>
      </c>
      <c r="D98" s="11" t="str">
        <f>IF(OR(COUNTRY_INFO!$T$9:$T$1000="T2 (PZQ)",COUNTRY_INFO!$U$9:$U$1000="T2 (PZQ)"), "T2 (PZQ)", " ")</f>
        <v xml:space="preserve"> </v>
      </c>
      <c r="E98" s="109"/>
      <c r="F98" s="56"/>
      <c r="G98" s="288"/>
      <c r="H98" s="288"/>
      <c r="I98" s="11">
        <f t="shared" si="7"/>
        <v>0</v>
      </c>
      <c r="J98" s="56"/>
      <c r="K98" s="18"/>
      <c r="L98" s="18"/>
      <c r="M98" s="14">
        <f t="shared" si="8"/>
        <v>0</v>
      </c>
      <c r="N98" s="275" t="str">
        <f t="shared" si="9"/>
        <v xml:space="preserve"> </v>
      </c>
      <c r="O98" s="230" t="str">
        <f t="shared" si="10"/>
        <v xml:space="preserve"> </v>
      </c>
      <c r="P98" s="230" t="str">
        <f t="shared" si="11"/>
        <v xml:space="preserve"> </v>
      </c>
      <c r="Q98" s="230" t="str">
        <f t="shared" si="12"/>
        <v xml:space="preserve"> </v>
      </c>
    </row>
    <row r="99" spans="1:17" x14ac:dyDescent="0.2">
      <c r="A99" s="10" t="str">
        <f>IF(COUNTRY_INFO!A99=0," ",COUNTRY_INFO!A99)</f>
        <v>Ethiopia</v>
      </c>
      <c r="B99" s="10" t="str">
        <f>IF(COUNTRY_INFO!B99=0," ",COUNTRY_INFO!B99)</f>
        <v>AmharaNorth Gondar</v>
      </c>
      <c r="C99" s="10" t="str">
        <f>IF(COUNTRY_INFO!C99=0," ",COUNTRY_INFO!C99)</f>
        <v>Metema</v>
      </c>
      <c r="D99" s="11" t="str">
        <f>IF(OR(COUNTRY_INFO!$T$9:$T$1000="T2 (PZQ)",COUNTRY_INFO!$U$9:$U$1000="T2 (PZQ)"), "T2 (PZQ)", " ")</f>
        <v xml:space="preserve"> </v>
      </c>
      <c r="E99" s="253"/>
      <c r="F99" s="56"/>
      <c r="G99" s="288"/>
      <c r="H99" s="288"/>
      <c r="I99" s="11">
        <f t="shared" si="7"/>
        <v>0</v>
      </c>
      <c r="J99" s="56"/>
      <c r="K99" s="18"/>
      <c r="L99" s="18"/>
      <c r="M99" s="14">
        <f t="shared" si="8"/>
        <v>0</v>
      </c>
      <c r="N99" s="275" t="str">
        <f t="shared" si="9"/>
        <v xml:space="preserve"> </v>
      </c>
      <c r="O99" s="230" t="str">
        <f t="shared" si="10"/>
        <v xml:space="preserve"> </v>
      </c>
      <c r="P99" s="230" t="str">
        <f t="shared" si="11"/>
        <v xml:space="preserve"> </v>
      </c>
      <c r="Q99" s="230" t="str">
        <f t="shared" si="12"/>
        <v xml:space="preserve"> </v>
      </c>
    </row>
    <row r="100" spans="1:17" x14ac:dyDescent="0.2">
      <c r="A100" s="10" t="str">
        <f>IF(COUNTRY_INFO!A100=0," ",COUNTRY_INFO!A100)</f>
        <v>Ethiopia</v>
      </c>
      <c r="B100" s="10" t="str">
        <f>IF(COUNTRY_INFO!B100=0," ",COUNTRY_INFO!B100)</f>
        <v>AmharaNorth Gondar</v>
      </c>
      <c r="C100" s="10" t="str">
        <f>IF(COUNTRY_INFO!C100=0," ",COUNTRY_INFO!C100)</f>
        <v>Mirab Belesa</v>
      </c>
      <c r="D100" s="11" t="str">
        <f>IF(OR(COUNTRY_INFO!$T$9:$T$1000="T2 (PZQ)",COUNTRY_INFO!$U$9:$U$1000="T2 (PZQ)"), "T2 (PZQ)", " ")</f>
        <v xml:space="preserve"> </v>
      </c>
      <c r="E100" s="253"/>
      <c r="F100" s="56"/>
      <c r="G100" s="288"/>
      <c r="H100" s="288"/>
      <c r="I100" s="11">
        <f t="shared" si="7"/>
        <v>0</v>
      </c>
      <c r="J100" s="56"/>
      <c r="K100" s="18"/>
      <c r="L100" s="18"/>
      <c r="M100" s="14">
        <f t="shared" si="8"/>
        <v>0</v>
      </c>
      <c r="N100" s="275" t="str">
        <f t="shared" si="9"/>
        <v xml:space="preserve"> </v>
      </c>
      <c r="O100" s="230" t="str">
        <f t="shared" si="10"/>
        <v xml:space="preserve"> </v>
      </c>
      <c r="P100" s="230" t="str">
        <f t="shared" si="11"/>
        <v xml:space="preserve"> </v>
      </c>
      <c r="Q100" s="230" t="str">
        <f t="shared" si="12"/>
        <v xml:space="preserve"> </v>
      </c>
    </row>
    <row r="101" spans="1:17" x14ac:dyDescent="0.2">
      <c r="A101" s="10" t="str">
        <f>IF(COUNTRY_INFO!A101=0," ",COUNTRY_INFO!A101)</f>
        <v>Ethiopia</v>
      </c>
      <c r="B101" s="10" t="str">
        <f>IF(COUNTRY_INFO!B101=0," ",COUNTRY_INFO!B101)</f>
        <v>AmharaNorth Gondar</v>
      </c>
      <c r="C101" s="10" t="str">
        <f>IF(COUNTRY_INFO!C101=0," ",COUNTRY_INFO!C101)</f>
        <v>Quara</v>
      </c>
      <c r="D101" s="11" t="str">
        <f>IF(OR(COUNTRY_INFO!$T$9:$T$1000="T2 (PZQ)",COUNTRY_INFO!$U$9:$U$1000="T2 (PZQ)"), "T2 (PZQ)", " ")</f>
        <v xml:space="preserve"> </v>
      </c>
      <c r="E101" s="253"/>
      <c r="F101" s="56"/>
      <c r="G101" s="288"/>
      <c r="H101" s="288"/>
      <c r="I101" s="11">
        <f t="shared" si="7"/>
        <v>0</v>
      </c>
      <c r="J101" s="56"/>
      <c r="K101" s="18"/>
      <c r="L101" s="18"/>
      <c r="M101" s="14">
        <f t="shared" si="8"/>
        <v>0</v>
      </c>
      <c r="N101" s="275" t="str">
        <f t="shared" si="9"/>
        <v xml:space="preserve"> </v>
      </c>
      <c r="O101" s="230" t="str">
        <f t="shared" si="10"/>
        <v xml:space="preserve"> </v>
      </c>
      <c r="P101" s="230" t="str">
        <f t="shared" si="11"/>
        <v xml:space="preserve"> </v>
      </c>
      <c r="Q101" s="230" t="str">
        <f t="shared" si="12"/>
        <v xml:space="preserve"> </v>
      </c>
    </row>
    <row r="102" spans="1:17" x14ac:dyDescent="0.2">
      <c r="A102" s="10" t="str">
        <f>IF(COUNTRY_INFO!A102=0," ",COUNTRY_INFO!A102)</f>
        <v>Ethiopia</v>
      </c>
      <c r="B102" s="10" t="str">
        <f>IF(COUNTRY_INFO!B102=0," ",COUNTRY_INFO!B102)</f>
        <v>AmharaNorth Gondar</v>
      </c>
      <c r="C102" s="10" t="str">
        <f>IF(COUNTRY_INFO!C102=0," ",COUNTRY_INFO!C102)</f>
        <v>Tach Armachiho</v>
      </c>
      <c r="D102" s="11" t="str">
        <f>IF(OR(COUNTRY_INFO!$T$9:$T$1000="T2 (PZQ)",COUNTRY_INFO!$U$9:$U$1000="T2 (PZQ)"), "T2 (PZQ)", " ")</f>
        <v xml:space="preserve"> </v>
      </c>
      <c r="E102" s="253"/>
      <c r="F102" s="56"/>
      <c r="G102" s="288"/>
      <c r="H102" s="288"/>
      <c r="I102" s="11">
        <f t="shared" si="7"/>
        <v>0</v>
      </c>
      <c r="J102" s="56"/>
      <c r="K102" s="18"/>
      <c r="L102" s="18"/>
      <c r="M102" s="14">
        <f t="shared" si="8"/>
        <v>0</v>
      </c>
      <c r="N102" s="275" t="str">
        <f t="shared" si="9"/>
        <v xml:space="preserve"> </v>
      </c>
      <c r="O102" s="230" t="str">
        <f t="shared" si="10"/>
        <v xml:space="preserve"> </v>
      </c>
      <c r="P102" s="230" t="str">
        <f t="shared" si="11"/>
        <v xml:space="preserve"> </v>
      </c>
      <c r="Q102" s="230" t="str">
        <f t="shared" si="12"/>
        <v xml:space="preserve"> </v>
      </c>
    </row>
    <row r="103" spans="1:17" x14ac:dyDescent="0.2">
      <c r="A103" s="10" t="str">
        <f>IF(COUNTRY_INFO!A103=0," ",COUNTRY_INFO!A103)</f>
        <v>Ethiopia</v>
      </c>
      <c r="B103" s="10" t="str">
        <f>IF(COUNTRY_INFO!B103=0," ",COUNTRY_INFO!B103)</f>
        <v>AmharaNorth Gondar</v>
      </c>
      <c r="C103" s="10" t="str">
        <f>IF(COUNTRY_INFO!C103=0," ",COUNTRY_INFO!C103)</f>
        <v>Takusa</v>
      </c>
      <c r="D103" s="11" t="str">
        <f>IF(OR(COUNTRY_INFO!$T$9:$T$1000="T2 (PZQ)",COUNTRY_INFO!$U$9:$U$1000="T2 (PZQ)"), "T2 (PZQ)", " ")</f>
        <v xml:space="preserve"> </v>
      </c>
      <c r="E103" s="253"/>
      <c r="F103" s="56"/>
      <c r="G103" s="288"/>
      <c r="H103" s="288"/>
      <c r="I103" s="11">
        <f t="shared" si="7"/>
        <v>0</v>
      </c>
      <c r="J103" s="56"/>
      <c r="K103" s="18"/>
      <c r="L103" s="18"/>
      <c r="M103" s="14">
        <f t="shared" si="8"/>
        <v>0</v>
      </c>
      <c r="N103" s="275" t="str">
        <f t="shared" si="9"/>
        <v xml:space="preserve"> </v>
      </c>
      <c r="O103" s="230" t="str">
        <f t="shared" si="10"/>
        <v xml:space="preserve"> </v>
      </c>
      <c r="P103" s="230" t="str">
        <f t="shared" si="11"/>
        <v xml:space="preserve"> </v>
      </c>
      <c r="Q103" s="230" t="str">
        <f t="shared" si="12"/>
        <v xml:space="preserve"> </v>
      </c>
    </row>
    <row r="104" spans="1:17" x14ac:dyDescent="0.2">
      <c r="A104" s="10" t="str">
        <f>IF(COUNTRY_INFO!A104=0," ",COUNTRY_INFO!A104)</f>
        <v>Ethiopia</v>
      </c>
      <c r="B104" s="10" t="str">
        <f>IF(COUNTRY_INFO!B104=0," ",COUNTRY_INFO!B104)</f>
        <v>AmharaNorth Gondar</v>
      </c>
      <c r="C104" s="10" t="str">
        <f>IF(COUNTRY_INFO!C104=0," ",COUNTRY_INFO!C104)</f>
        <v>Tegedie</v>
      </c>
      <c r="D104" s="11" t="str">
        <f>IF(OR(COUNTRY_INFO!$T$9:$T$1000="T2 (PZQ)",COUNTRY_INFO!$U$9:$U$1000="T2 (PZQ)"), "T2 (PZQ)", " ")</f>
        <v xml:space="preserve"> </v>
      </c>
      <c r="E104" s="253"/>
      <c r="F104" s="56"/>
      <c r="G104" s="288"/>
      <c r="H104" s="288"/>
      <c r="I104" s="11">
        <f t="shared" si="7"/>
        <v>0</v>
      </c>
      <c r="J104" s="56"/>
      <c r="K104" s="18"/>
      <c r="L104" s="18"/>
      <c r="M104" s="14">
        <f t="shared" si="8"/>
        <v>0</v>
      </c>
      <c r="N104" s="275" t="str">
        <f t="shared" si="9"/>
        <v xml:space="preserve"> </v>
      </c>
      <c r="O104" s="230" t="str">
        <f t="shared" si="10"/>
        <v xml:space="preserve"> </v>
      </c>
      <c r="P104" s="230" t="str">
        <f t="shared" si="11"/>
        <v xml:space="preserve"> </v>
      </c>
      <c r="Q104" s="230" t="str">
        <f t="shared" si="12"/>
        <v xml:space="preserve"> </v>
      </c>
    </row>
    <row r="105" spans="1:17" x14ac:dyDescent="0.2">
      <c r="A105" s="10" t="str">
        <f>IF(COUNTRY_INFO!A105=0," ",COUNTRY_INFO!A105)</f>
        <v>Ethiopia</v>
      </c>
      <c r="B105" s="10" t="str">
        <f>IF(COUNTRY_INFO!B105=0," ",COUNTRY_INFO!B105)</f>
        <v>AmharaNorth Gondar</v>
      </c>
      <c r="C105" s="10" t="str">
        <f>IF(COUNTRY_INFO!C105=0," ",COUNTRY_INFO!C105)</f>
        <v>Telemt</v>
      </c>
      <c r="D105" s="11" t="str">
        <f>IF(OR(COUNTRY_INFO!$T$9:$T$1000="T2 (PZQ)",COUNTRY_INFO!$U$9:$U$1000="T2 (PZQ)"), "T2 (PZQ)", " ")</f>
        <v xml:space="preserve"> </v>
      </c>
      <c r="E105" s="253"/>
      <c r="F105" s="56"/>
      <c r="G105" s="288"/>
      <c r="H105" s="288"/>
      <c r="I105" s="11">
        <f t="shared" si="7"/>
        <v>0</v>
      </c>
      <c r="J105" s="56"/>
      <c r="K105" s="18"/>
      <c r="L105" s="18"/>
      <c r="M105" s="14">
        <f t="shared" si="8"/>
        <v>0</v>
      </c>
      <c r="N105" s="275" t="str">
        <f t="shared" si="9"/>
        <v xml:space="preserve"> </v>
      </c>
      <c r="O105" s="230" t="str">
        <f t="shared" si="10"/>
        <v xml:space="preserve"> </v>
      </c>
      <c r="P105" s="230" t="str">
        <f t="shared" si="11"/>
        <v xml:space="preserve"> </v>
      </c>
      <c r="Q105" s="230" t="str">
        <f t="shared" si="12"/>
        <v xml:space="preserve"> </v>
      </c>
    </row>
    <row r="106" spans="1:17" x14ac:dyDescent="0.2">
      <c r="A106" s="10" t="str">
        <f>IF(COUNTRY_INFO!A106=0," ",COUNTRY_INFO!A106)</f>
        <v>Ethiopia</v>
      </c>
      <c r="B106" s="10" t="str">
        <f>IF(COUNTRY_INFO!B106=0," ",COUNTRY_INFO!B106)</f>
        <v>AmharaNorth Gondar</v>
      </c>
      <c r="C106" s="10" t="str">
        <f>IF(COUNTRY_INFO!C106=0," ",COUNTRY_INFO!C106)</f>
        <v>West Armachoho</v>
      </c>
      <c r="D106" s="11" t="str">
        <f>IF(OR(COUNTRY_INFO!$T$9:$T$1000="T2 (PZQ)",COUNTRY_INFO!$U$9:$U$1000="T2 (PZQ)"), "T2 (PZQ)", " ")</f>
        <v xml:space="preserve"> </v>
      </c>
      <c r="E106" s="253"/>
      <c r="F106" s="56"/>
      <c r="G106" s="288"/>
      <c r="H106" s="288"/>
      <c r="I106" s="11">
        <f t="shared" si="7"/>
        <v>0</v>
      </c>
      <c r="J106" s="56"/>
      <c r="K106" s="18"/>
      <c r="L106" s="18"/>
      <c r="M106" s="14">
        <f t="shared" si="8"/>
        <v>0</v>
      </c>
      <c r="N106" s="275" t="str">
        <f t="shared" si="9"/>
        <v xml:space="preserve"> </v>
      </c>
      <c r="O106" s="230" t="str">
        <f t="shared" si="10"/>
        <v xml:space="preserve"> </v>
      </c>
      <c r="P106" s="230" t="str">
        <f t="shared" si="11"/>
        <v xml:space="preserve"> </v>
      </c>
      <c r="Q106" s="230" t="str">
        <f t="shared" si="12"/>
        <v xml:space="preserve"> </v>
      </c>
    </row>
    <row r="107" spans="1:17" x14ac:dyDescent="0.2">
      <c r="A107" s="10" t="str">
        <f>IF(COUNTRY_INFO!A107=0," ",COUNTRY_INFO!A107)</f>
        <v>Ethiopia</v>
      </c>
      <c r="B107" s="10" t="str">
        <f>IF(COUNTRY_INFO!B107=0," ",COUNTRY_INFO!B107)</f>
        <v>AmharaNorth Gondar</v>
      </c>
      <c r="C107" s="10" t="str">
        <f>IF(COUNTRY_INFO!C107=0," ",COUNTRY_INFO!C107)</f>
        <v>West Dembia</v>
      </c>
      <c r="D107" s="11" t="str">
        <f>IF(OR(COUNTRY_INFO!$T$9:$T$1000="T2 (PZQ)",COUNTRY_INFO!$U$9:$U$1000="T2 (PZQ)"), "T2 (PZQ)", " ")</f>
        <v xml:space="preserve"> </v>
      </c>
      <c r="E107" s="109"/>
      <c r="F107" s="56"/>
      <c r="G107" s="288"/>
      <c r="H107" s="288"/>
      <c r="I107" s="11">
        <f t="shared" si="7"/>
        <v>0</v>
      </c>
      <c r="J107" s="56"/>
      <c r="K107" s="18"/>
      <c r="L107" s="18"/>
      <c r="M107" s="14">
        <f t="shared" si="8"/>
        <v>0</v>
      </c>
      <c r="N107" s="275" t="str">
        <f t="shared" si="9"/>
        <v xml:space="preserve"> </v>
      </c>
      <c r="O107" s="230" t="str">
        <f t="shared" si="10"/>
        <v xml:space="preserve"> </v>
      </c>
      <c r="P107" s="230" t="str">
        <f t="shared" si="11"/>
        <v xml:space="preserve"> </v>
      </c>
      <c r="Q107" s="230" t="str">
        <f t="shared" si="12"/>
        <v xml:space="preserve"> </v>
      </c>
    </row>
    <row r="108" spans="1:17" x14ac:dyDescent="0.2">
      <c r="A108" s="10" t="str">
        <f>IF(COUNTRY_INFO!A108=0," ",COUNTRY_INFO!A108)</f>
        <v>Ethiopia</v>
      </c>
      <c r="B108" s="10" t="str">
        <f>IF(COUNTRY_INFO!B108=0," ",COUNTRY_INFO!B108)</f>
        <v>AmharaNorth Gondar</v>
      </c>
      <c r="C108" s="10" t="str">
        <f>IF(COUNTRY_INFO!C108=0," ",COUNTRY_INFO!C108)</f>
        <v>Wogera</v>
      </c>
      <c r="D108" s="11" t="str">
        <f>IF(OR(COUNTRY_INFO!$T$9:$T$1000="T2 (PZQ)",COUNTRY_INFO!$U$9:$U$1000="T2 (PZQ)"), "T2 (PZQ)", " ")</f>
        <v xml:space="preserve"> </v>
      </c>
      <c r="E108" s="253"/>
      <c r="F108" s="56"/>
      <c r="G108" s="288"/>
      <c r="H108" s="288"/>
      <c r="I108" s="11">
        <f t="shared" si="7"/>
        <v>0</v>
      </c>
      <c r="J108" s="56"/>
      <c r="K108" s="18"/>
      <c r="L108" s="18"/>
      <c r="M108" s="14">
        <f t="shared" si="8"/>
        <v>0</v>
      </c>
      <c r="N108" s="275" t="str">
        <f t="shared" si="9"/>
        <v xml:space="preserve"> </v>
      </c>
      <c r="O108" s="230" t="str">
        <f t="shared" si="10"/>
        <v xml:space="preserve"> </v>
      </c>
      <c r="P108" s="230" t="str">
        <f t="shared" si="11"/>
        <v xml:space="preserve"> </v>
      </c>
      <c r="Q108" s="230" t="str">
        <f t="shared" si="12"/>
        <v xml:space="preserve"> </v>
      </c>
    </row>
    <row r="109" spans="1:17" x14ac:dyDescent="0.2">
      <c r="A109" s="10" t="str">
        <f>IF(COUNTRY_INFO!A109=0," ",COUNTRY_INFO!A109)</f>
        <v>Ethiopia</v>
      </c>
      <c r="B109" s="10" t="str">
        <f>IF(COUNTRY_INFO!B109=0," ",COUNTRY_INFO!B109)</f>
        <v>AmharaNorth Shoa</v>
      </c>
      <c r="C109" s="10" t="str">
        <f>IF(COUNTRY_INFO!C109=0," ",COUNTRY_INFO!C109)</f>
        <v>Angolelna tera</v>
      </c>
      <c r="D109" s="11" t="str">
        <f>IF(OR(COUNTRY_INFO!$T$9:$T$1000="T2 (PZQ)",COUNTRY_INFO!$U$9:$U$1000="T2 (PZQ)"), "T2 (PZQ)", " ")</f>
        <v xml:space="preserve"> </v>
      </c>
      <c r="E109" s="109"/>
      <c r="F109" s="56"/>
      <c r="G109" s="288"/>
      <c r="H109" s="288"/>
      <c r="I109" s="11">
        <f t="shared" si="7"/>
        <v>0</v>
      </c>
      <c r="J109" s="56"/>
      <c r="K109" s="18"/>
      <c r="L109" s="18"/>
      <c r="M109" s="14">
        <f t="shared" si="8"/>
        <v>0</v>
      </c>
      <c r="N109" s="275" t="str">
        <f t="shared" si="9"/>
        <v xml:space="preserve"> </v>
      </c>
      <c r="O109" s="230" t="str">
        <f t="shared" si="10"/>
        <v xml:space="preserve"> </v>
      </c>
      <c r="P109" s="230" t="str">
        <f t="shared" si="11"/>
        <v xml:space="preserve"> </v>
      </c>
      <c r="Q109" s="230" t="str">
        <f t="shared" si="12"/>
        <v xml:space="preserve"> </v>
      </c>
    </row>
    <row r="110" spans="1:17" x14ac:dyDescent="0.2">
      <c r="A110" s="10" t="str">
        <f>IF(COUNTRY_INFO!A110=0," ",COUNTRY_INFO!A110)</f>
        <v>Ethiopia</v>
      </c>
      <c r="B110" s="10" t="str">
        <f>IF(COUNTRY_INFO!B110=0," ",COUNTRY_INFO!B110)</f>
        <v>AmharaNorth Shoa</v>
      </c>
      <c r="C110" s="10" t="str">
        <f>IF(COUNTRY_INFO!C110=0," ",COUNTRY_INFO!C110)</f>
        <v>Ankober</v>
      </c>
      <c r="D110" s="11" t="str">
        <f>IF(OR(COUNTRY_INFO!$T$9:$T$1000="T2 (PZQ)",COUNTRY_INFO!$U$9:$U$1000="T2 (PZQ)"), "T2 (PZQ)", " ")</f>
        <v xml:space="preserve"> </v>
      </c>
      <c r="E110" s="109"/>
      <c r="F110" s="56"/>
      <c r="G110" s="288"/>
      <c r="H110" s="288"/>
      <c r="I110" s="11">
        <f t="shared" si="7"/>
        <v>0</v>
      </c>
      <c r="J110" s="56"/>
      <c r="K110" s="18"/>
      <c r="L110" s="18"/>
      <c r="M110" s="14">
        <f t="shared" si="8"/>
        <v>0</v>
      </c>
      <c r="N110" s="275" t="str">
        <f t="shared" si="9"/>
        <v xml:space="preserve"> </v>
      </c>
      <c r="O110" s="230" t="str">
        <f t="shared" si="10"/>
        <v xml:space="preserve"> </v>
      </c>
      <c r="P110" s="230" t="str">
        <f t="shared" si="11"/>
        <v xml:space="preserve"> </v>
      </c>
      <c r="Q110" s="230" t="str">
        <f t="shared" si="12"/>
        <v xml:space="preserve"> </v>
      </c>
    </row>
    <row r="111" spans="1:17" x14ac:dyDescent="0.2">
      <c r="A111" s="10" t="str">
        <f>IF(COUNTRY_INFO!A111=0," ",COUNTRY_INFO!A111)</f>
        <v>Ethiopia</v>
      </c>
      <c r="B111" s="10" t="str">
        <f>IF(COUNTRY_INFO!B111=0," ",COUNTRY_INFO!B111)</f>
        <v>AmharaNorth Shoa</v>
      </c>
      <c r="C111" s="10" t="str">
        <f>IF(COUNTRY_INFO!C111=0," ",COUNTRY_INFO!C111)</f>
        <v>Antsokiagemza</v>
      </c>
      <c r="D111" s="11" t="str">
        <f>IF(OR(COUNTRY_INFO!$T$9:$T$1000="T2 (PZQ)",COUNTRY_INFO!$U$9:$U$1000="T2 (PZQ)"), "T2 (PZQ)", " ")</f>
        <v xml:space="preserve"> </v>
      </c>
      <c r="E111" s="109"/>
      <c r="F111" s="56"/>
      <c r="G111" s="288"/>
      <c r="H111" s="288"/>
      <c r="I111" s="11">
        <f t="shared" si="7"/>
        <v>0</v>
      </c>
      <c r="J111" s="56"/>
      <c r="K111" s="18"/>
      <c r="L111" s="18"/>
      <c r="M111" s="14">
        <f t="shared" si="8"/>
        <v>0</v>
      </c>
      <c r="N111" s="275" t="str">
        <f t="shared" si="9"/>
        <v xml:space="preserve"> </v>
      </c>
      <c r="O111" s="230" t="str">
        <f t="shared" si="10"/>
        <v xml:space="preserve"> </v>
      </c>
      <c r="P111" s="230" t="str">
        <f t="shared" si="11"/>
        <v xml:space="preserve"> </v>
      </c>
      <c r="Q111" s="230" t="str">
        <f t="shared" si="12"/>
        <v xml:space="preserve"> </v>
      </c>
    </row>
    <row r="112" spans="1:17" x14ac:dyDescent="0.2">
      <c r="A112" s="10" t="str">
        <f>IF(COUNTRY_INFO!A112=0," ",COUNTRY_INFO!A112)</f>
        <v>Ethiopia</v>
      </c>
      <c r="B112" s="10" t="str">
        <f>IF(COUNTRY_INFO!B112=0," ",COUNTRY_INFO!B112)</f>
        <v>AmharaNorth Shoa</v>
      </c>
      <c r="C112" s="10" t="str">
        <f>IF(COUNTRY_INFO!C112=0," ",COUNTRY_INFO!C112)</f>
        <v>Assagirt</v>
      </c>
      <c r="D112" s="11" t="str">
        <f>IF(OR(COUNTRY_INFO!$T$9:$T$1000="T2 (PZQ)",COUNTRY_INFO!$U$9:$U$1000="T2 (PZQ)"), "T2 (PZQ)", " ")</f>
        <v xml:space="preserve"> </v>
      </c>
      <c r="E112" s="109"/>
      <c r="F112" s="56"/>
      <c r="G112" s="288"/>
      <c r="H112" s="288"/>
      <c r="I112" s="11">
        <f t="shared" si="7"/>
        <v>0</v>
      </c>
      <c r="J112" s="56"/>
      <c r="K112" s="18"/>
      <c r="L112" s="18"/>
      <c r="M112" s="14">
        <f t="shared" si="8"/>
        <v>0</v>
      </c>
      <c r="N112" s="275" t="str">
        <f t="shared" si="9"/>
        <v xml:space="preserve"> </v>
      </c>
      <c r="O112" s="230" t="str">
        <f t="shared" si="10"/>
        <v xml:space="preserve"> </v>
      </c>
      <c r="P112" s="230" t="str">
        <f t="shared" si="11"/>
        <v xml:space="preserve"> </v>
      </c>
      <c r="Q112" s="230" t="str">
        <f t="shared" si="12"/>
        <v xml:space="preserve"> </v>
      </c>
    </row>
    <row r="113" spans="1:17" x14ac:dyDescent="0.2">
      <c r="A113" s="10" t="str">
        <f>IF(COUNTRY_INFO!A113=0," ",COUNTRY_INFO!A113)</f>
        <v>Ethiopia</v>
      </c>
      <c r="B113" s="10" t="str">
        <f>IF(COUNTRY_INFO!B113=0," ",COUNTRY_INFO!B113)</f>
        <v>AmharaNorth Shoa</v>
      </c>
      <c r="C113" s="10" t="str">
        <f>IF(COUNTRY_INFO!C113=0," ",COUNTRY_INFO!C113)</f>
        <v>Baso Naworana</v>
      </c>
      <c r="D113" s="11" t="str">
        <f>IF(OR(COUNTRY_INFO!$T$9:$T$1000="T2 (PZQ)",COUNTRY_INFO!$U$9:$U$1000="T2 (PZQ)"), "T2 (PZQ)", " ")</f>
        <v xml:space="preserve"> </v>
      </c>
      <c r="E113" s="109"/>
      <c r="F113" s="56"/>
      <c r="G113" s="288"/>
      <c r="H113" s="288"/>
      <c r="I113" s="11">
        <f t="shared" si="7"/>
        <v>0</v>
      </c>
      <c r="J113" s="56"/>
      <c r="K113" s="18"/>
      <c r="L113" s="18"/>
      <c r="M113" s="14">
        <f t="shared" si="8"/>
        <v>0</v>
      </c>
      <c r="N113" s="275" t="str">
        <f t="shared" si="9"/>
        <v xml:space="preserve"> </v>
      </c>
      <c r="O113" s="230" t="str">
        <f t="shared" si="10"/>
        <v xml:space="preserve"> </v>
      </c>
      <c r="P113" s="230" t="str">
        <f t="shared" si="11"/>
        <v xml:space="preserve"> </v>
      </c>
      <c r="Q113" s="230" t="str">
        <f t="shared" si="12"/>
        <v xml:space="preserve"> </v>
      </c>
    </row>
    <row r="114" spans="1:17" x14ac:dyDescent="0.2">
      <c r="A114" s="10" t="str">
        <f>IF(COUNTRY_INFO!A114=0," ",COUNTRY_INFO!A114)</f>
        <v>Ethiopia</v>
      </c>
      <c r="B114" s="10" t="str">
        <f>IF(COUNTRY_INFO!B114=0," ",COUNTRY_INFO!B114)</f>
        <v>AmharaNorth Shoa</v>
      </c>
      <c r="C114" s="10" t="str">
        <f>IF(COUNTRY_INFO!C114=0," ",COUNTRY_INFO!C114)</f>
        <v>Berehet</v>
      </c>
      <c r="D114" s="11" t="str">
        <f>IF(OR(COUNTRY_INFO!$T$9:$T$1000="T2 (PZQ)",COUNTRY_INFO!$U$9:$U$1000="T2 (PZQ)"), "T2 (PZQ)", " ")</f>
        <v>T2 (PZQ)</v>
      </c>
      <c r="E114" s="253" t="s">
        <v>1187</v>
      </c>
      <c r="F114" s="56"/>
      <c r="G114" s="288">
        <v>12372</v>
      </c>
      <c r="H114" s="295"/>
      <c r="I114" s="11">
        <f t="shared" si="7"/>
        <v>12372</v>
      </c>
      <c r="J114" s="56"/>
      <c r="K114" s="18">
        <v>8015</v>
      </c>
      <c r="L114" s="18"/>
      <c r="M114" s="14">
        <f t="shared" si="8"/>
        <v>8015</v>
      </c>
      <c r="N114" s="275" t="str">
        <f t="shared" si="9"/>
        <v xml:space="preserve"> </v>
      </c>
      <c r="O114" s="230">
        <f t="shared" si="10"/>
        <v>64.783381829938563</v>
      </c>
      <c r="P114" s="230" t="str">
        <f t="shared" si="11"/>
        <v xml:space="preserve"> </v>
      </c>
      <c r="Q114" s="230">
        <f t="shared" si="12"/>
        <v>64.783381829938563</v>
      </c>
    </row>
    <row r="115" spans="1:17" x14ac:dyDescent="0.2">
      <c r="A115" s="10" t="str">
        <f>IF(COUNTRY_INFO!A115=0," ",COUNTRY_INFO!A115)</f>
        <v>Ethiopia</v>
      </c>
      <c r="B115" s="10" t="str">
        <f>IF(COUNTRY_INFO!B115=0," ",COUNTRY_INFO!B115)</f>
        <v>AmharaNorth Shoa</v>
      </c>
      <c r="C115" s="10" t="str">
        <f>IF(COUNTRY_INFO!C115=0," ",COUNTRY_INFO!C115)</f>
        <v>Debirebirhan Town</v>
      </c>
      <c r="D115" s="11" t="str">
        <f>IF(OR(COUNTRY_INFO!$T$9:$T$1000="T2 (PZQ)",COUNTRY_INFO!$U$9:$U$1000="T2 (PZQ)"), "T2 (PZQ)", " ")</f>
        <v xml:space="preserve"> </v>
      </c>
      <c r="E115" s="109"/>
      <c r="F115" s="56"/>
      <c r="G115" s="288"/>
      <c r="H115" s="288"/>
      <c r="I115" s="11">
        <f t="shared" si="7"/>
        <v>0</v>
      </c>
      <c r="J115" s="56"/>
      <c r="K115" s="18"/>
      <c r="L115" s="18"/>
      <c r="M115" s="14">
        <f t="shared" si="8"/>
        <v>0</v>
      </c>
      <c r="N115" s="275" t="str">
        <f t="shared" si="9"/>
        <v xml:space="preserve"> </v>
      </c>
      <c r="O115" s="230" t="str">
        <f t="shared" si="10"/>
        <v xml:space="preserve"> </v>
      </c>
      <c r="P115" s="230" t="str">
        <f t="shared" si="11"/>
        <v xml:space="preserve"> </v>
      </c>
      <c r="Q115" s="230" t="str">
        <f t="shared" si="12"/>
        <v xml:space="preserve"> </v>
      </c>
    </row>
    <row r="116" spans="1:17" x14ac:dyDescent="0.2">
      <c r="A116" s="10" t="str">
        <f>IF(COUNTRY_INFO!A116=0," ",COUNTRY_INFO!A116)</f>
        <v>Ethiopia</v>
      </c>
      <c r="B116" s="10" t="str">
        <f>IF(COUNTRY_INFO!B116=0," ",COUNTRY_INFO!B116)</f>
        <v>AmharaNorth Shoa</v>
      </c>
      <c r="C116" s="10" t="str">
        <f>IF(COUNTRY_INFO!C116=0," ",COUNTRY_INFO!C116)</f>
        <v>Efratanagidem</v>
      </c>
      <c r="D116" s="11" t="str">
        <f>IF(OR(COUNTRY_INFO!$T$9:$T$1000="T2 (PZQ)",COUNTRY_INFO!$U$9:$U$1000="T2 (PZQ)"), "T2 (PZQ)", " ")</f>
        <v xml:space="preserve"> </v>
      </c>
      <c r="E116" s="109"/>
      <c r="F116" s="56"/>
      <c r="G116" s="288"/>
      <c r="H116" s="288"/>
      <c r="I116" s="11">
        <f t="shared" si="7"/>
        <v>0</v>
      </c>
      <c r="J116" s="56"/>
      <c r="K116" s="18"/>
      <c r="L116" s="18"/>
      <c r="M116" s="14">
        <f t="shared" si="8"/>
        <v>0</v>
      </c>
      <c r="N116" s="275" t="str">
        <f t="shared" si="9"/>
        <v xml:space="preserve"> </v>
      </c>
      <c r="O116" s="230" t="str">
        <f t="shared" si="10"/>
        <v xml:space="preserve"> </v>
      </c>
      <c r="P116" s="230" t="str">
        <f t="shared" si="11"/>
        <v xml:space="preserve"> </v>
      </c>
      <c r="Q116" s="230" t="str">
        <f t="shared" si="12"/>
        <v xml:space="preserve"> </v>
      </c>
    </row>
    <row r="117" spans="1:17" x14ac:dyDescent="0.2">
      <c r="A117" s="10" t="str">
        <f>IF(COUNTRY_INFO!A117=0," ",COUNTRY_INFO!A117)</f>
        <v>Ethiopia</v>
      </c>
      <c r="B117" s="10" t="str">
        <f>IF(COUNTRY_INFO!B117=0," ",COUNTRY_INFO!B117)</f>
        <v>AmharaNorth Shoa</v>
      </c>
      <c r="C117" s="10" t="str">
        <f>IF(COUNTRY_INFO!C117=0," ",COUNTRY_INFO!C117)</f>
        <v>Ensaro</v>
      </c>
      <c r="D117" s="11" t="str">
        <f>IF(OR(COUNTRY_INFO!$T$9:$T$1000="T2 (PZQ)",COUNTRY_INFO!$U$9:$U$1000="T2 (PZQ)"), "T2 (PZQ)", " ")</f>
        <v xml:space="preserve"> </v>
      </c>
      <c r="E117" s="109"/>
      <c r="F117" s="56"/>
      <c r="G117" s="288"/>
      <c r="H117" s="288"/>
      <c r="I117" s="11">
        <f t="shared" si="7"/>
        <v>0</v>
      </c>
      <c r="J117" s="56"/>
      <c r="K117" s="18"/>
      <c r="L117" s="18"/>
      <c r="M117" s="14">
        <f t="shared" si="8"/>
        <v>0</v>
      </c>
      <c r="N117" s="275" t="str">
        <f t="shared" si="9"/>
        <v xml:space="preserve"> </v>
      </c>
      <c r="O117" s="230" t="str">
        <f t="shared" si="10"/>
        <v xml:space="preserve"> </v>
      </c>
      <c r="P117" s="230" t="str">
        <f t="shared" si="11"/>
        <v xml:space="preserve"> </v>
      </c>
      <c r="Q117" s="230" t="str">
        <f t="shared" si="12"/>
        <v xml:space="preserve"> </v>
      </c>
    </row>
    <row r="118" spans="1:17" x14ac:dyDescent="0.2">
      <c r="A118" s="10" t="str">
        <f>IF(COUNTRY_INFO!A118=0," ",COUNTRY_INFO!A118)</f>
        <v>Ethiopia</v>
      </c>
      <c r="B118" s="10" t="str">
        <f>IF(COUNTRY_INFO!B118=0," ",COUNTRY_INFO!B118)</f>
        <v>AmharaNorth Shoa</v>
      </c>
      <c r="C118" s="10" t="str">
        <f>IF(COUNTRY_INFO!C118=0," ",COUNTRY_INFO!C118)</f>
        <v>Geshe</v>
      </c>
      <c r="D118" s="11" t="str">
        <f>IF(OR(COUNTRY_INFO!$T$9:$T$1000="T2 (PZQ)",COUNTRY_INFO!$U$9:$U$1000="T2 (PZQ)"), "T2 (PZQ)", " ")</f>
        <v xml:space="preserve"> </v>
      </c>
      <c r="E118" s="109"/>
      <c r="F118" s="56"/>
      <c r="G118" s="288"/>
      <c r="H118" s="288"/>
      <c r="I118" s="11">
        <f t="shared" si="7"/>
        <v>0</v>
      </c>
      <c r="J118" s="56"/>
      <c r="K118" s="18"/>
      <c r="L118" s="18"/>
      <c r="M118" s="14">
        <f t="shared" si="8"/>
        <v>0</v>
      </c>
      <c r="N118" s="275" t="str">
        <f t="shared" si="9"/>
        <v xml:space="preserve"> </v>
      </c>
      <c r="O118" s="230" t="str">
        <f t="shared" si="10"/>
        <v xml:space="preserve"> </v>
      </c>
      <c r="P118" s="230" t="str">
        <f t="shared" si="11"/>
        <v xml:space="preserve"> </v>
      </c>
      <c r="Q118" s="230" t="str">
        <f t="shared" si="12"/>
        <v xml:space="preserve"> </v>
      </c>
    </row>
    <row r="119" spans="1:17" x14ac:dyDescent="0.2">
      <c r="A119" s="10" t="str">
        <f>IF(COUNTRY_INFO!A119=0," ",COUNTRY_INFO!A119)</f>
        <v>Ethiopia</v>
      </c>
      <c r="B119" s="10" t="str">
        <f>IF(COUNTRY_INFO!B119=0," ",COUNTRY_INFO!B119)</f>
        <v>AmharaNorth Shoa</v>
      </c>
      <c r="C119" s="10" t="str">
        <f>IF(COUNTRY_INFO!C119=0," ",COUNTRY_INFO!C119)</f>
        <v>Hageremariam</v>
      </c>
      <c r="D119" s="11" t="str">
        <f>IF(OR(COUNTRY_INFO!$T$9:$T$1000="T2 (PZQ)",COUNTRY_INFO!$U$9:$U$1000="T2 (PZQ)"), "T2 (PZQ)", " ")</f>
        <v xml:space="preserve"> </v>
      </c>
      <c r="E119" s="109"/>
      <c r="F119" s="56"/>
      <c r="G119" s="288"/>
      <c r="H119" s="288"/>
      <c r="I119" s="11">
        <f t="shared" si="7"/>
        <v>0</v>
      </c>
      <c r="J119" s="56"/>
      <c r="K119" s="18"/>
      <c r="L119" s="18"/>
      <c r="M119" s="14">
        <f t="shared" si="8"/>
        <v>0</v>
      </c>
      <c r="N119" s="275" t="str">
        <f t="shared" si="9"/>
        <v xml:space="preserve"> </v>
      </c>
      <c r="O119" s="230" t="str">
        <f t="shared" si="10"/>
        <v xml:space="preserve"> </v>
      </c>
      <c r="P119" s="230" t="str">
        <f t="shared" si="11"/>
        <v xml:space="preserve"> </v>
      </c>
      <c r="Q119" s="230" t="str">
        <f t="shared" si="12"/>
        <v xml:space="preserve"> </v>
      </c>
    </row>
    <row r="120" spans="1:17" x14ac:dyDescent="0.2">
      <c r="A120" s="10" t="str">
        <f>IF(COUNTRY_INFO!A120=0," ",COUNTRY_INFO!A120)</f>
        <v>Ethiopia</v>
      </c>
      <c r="B120" s="10" t="str">
        <f>IF(COUNTRY_INFO!B120=0," ",COUNTRY_INFO!B120)</f>
        <v>AmharaNorth Shoa</v>
      </c>
      <c r="C120" s="10" t="str">
        <f>IF(COUNTRY_INFO!C120=0," ",COUNTRY_INFO!C120)</f>
        <v>Kewot</v>
      </c>
      <c r="D120" s="11" t="str">
        <f>IF(OR(COUNTRY_INFO!$T$9:$T$1000="T2 (PZQ)",COUNTRY_INFO!$U$9:$U$1000="T2 (PZQ)"), "T2 (PZQ)", " ")</f>
        <v>T2 (PZQ)</v>
      </c>
      <c r="E120" s="253" t="s">
        <v>1187</v>
      </c>
      <c r="F120" s="56"/>
      <c r="G120" s="288">
        <v>26357</v>
      </c>
      <c r="H120" s="295"/>
      <c r="I120" s="11">
        <f t="shared" si="7"/>
        <v>26357</v>
      </c>
      <c r="J120" s="56"/>
      <c r="K120" s="18">
        <v>22427</v>
      </c>
      <c r="L120" s="18"/>
      <c r="M120" s="14">
        <f t="shared" si="8"/>
        <v>22427</v>
      </c>
      <c r="N120" s="275" t="str">
        <f t="shared" si="9"/>
        <v xml:space="preserve"> </v>
      </c>
      <c r="O120" s="293">
        <f t="shared" si="10"/>
        <v>85.089350077778207</v>
      </c>
      <c r="P120" s="230" t="str">
        <f t="shared" si="11"/>
        <v xml:space="preserve"> </v>
      </c>
      <c r="Q120" s="293">
        <f t="shared" si="12"/>
        <v>85.089350077778207</v>
      </c>
    </row>
    <row r="121" spans="1:17" x14ac:dyDescent="0.2">
      <c r="A121" s="10" t="str">
        <f>IF(COUNTRY_INFO!A121=0," ",COUNTRY_INFO!A121)</f>
        <v>Ethiopia</v>
      </c>
      <c r="B121" s="10" t="str">
        <f>IF(COUNTRY_INFO!B121=0," ",COUNTRY_INFO!B121)</f>
        <v>AmharaNorth Shoa</v>
      </c>
      <c r="C121" s="10" t="str">
        <f>IF(COUNTRY_INFO!C121=0," ",COUNTRY_INFO!C121)</f>
        <v>Menzgera</v>
      </c>
      <c r="D121" s="11" t="str">
        <f>IF(OR(COUNTRY_INFO!$T$9:$T$1000="T2 (PZQ)",COUNTRY_INFO!$U$9:$U$1000="T2 (PZQ)"), "T2 (PZQ)", " ")</f>
        <v>T2 (PZQ)</v>
      </c>
      <c r="E121" s="109"/>
      <c r="F121" s="56"/>
      <c r="G121" s="295">
        <v>36394</v>
      </c>
      <c r="H121" s="295"/>
      <c r="I121" s="11">
        <f t="shared" si="7"/>
        <v>36394</v>
      </c>
      <c r="J121" s="56"/>
      <c r="K121" s="18">
        <v>31029</v>
      </c>
      <c r="L121" s="18"/>
      <c r="M121" s="14">
        <f t="shared" si="8"/>
        <v>31029</v>
      </c>
      <c r="N121" s="275" t="str">
        <f t="shared" si="9"/>
        <v xml:space="preserve"> </v>
      </c>
      <c r="O121" s="293">
        <f t="shared" si="10"/>
        <v>85.258559103148869</v>
      </c>
      <c r="P121" s="230" t="str">
        <f t="shared" si="11"/>
        <v xml:space="preserve"> </v>
      </c>
      <c r="Q121" s="293">
        <f t="shared" si="12"/>
        <v>85.258559103148869</v>
      </c>
    </row>
    <row r="122" spans="1:17" x14ac:dyDescent="0.2">
      <c r="A122" s="10" t="str">
        <f>IF(COUNTRY_INFO!A122=0," ",COUNTRY_INFO!A122)</f>
        <v>Ethiopia</v>
      </c>
      <c r="B122" s="10" t="str">
        <f>IF(COUNTRY_INFO!B122=0," ",COUNTRY_INFO!B122)</f>
        <v>AmharaNorth Shoa</v>
      </c>
      <c r="C122" s="10" t="str">
        <f>IF(COUNTRY_INFO!C122=0," ",COUNTRY_INFO!C122)</f>
        <v>Menzkeya</v>
      </c>
      <c r="D122" s="11" t="str">
        <f>IF(OR(COUNTRY_INFO!$T$9:$T$1000="T2 (PZQ)",COUNTRY_INFO!$U$9:$U$1000="T2 (PZQ)"), "T2 (PZQ)", " ")</f>
        <v>T2 (PZQ)</v>
      </c>
      <c r="E122" s="109"/>
      <c r="F122" s="56"/>
      <c r="G122" s="295">
        <v>17063</v>
      </c>
      <c r="H122" s="295"/>
      <c r="I122" s="11">
        <f t="shared" si="7"/>
        <v>17063</v>
      </c>
      <c r="J122" s="56"/>
      <c r="K122" s="18">
        <v>13221</v>
      </c>
      <c r="L122" s="18"/>
      <c r="M122" s="14">
        <f t="shared" si="8"/>
        <v>13221</v>
      </c>
      <c r="N122" s="275" t="str">
        <f t="shared" si="9"/>
        <v xml:space="preserve"> </v>
      </c>
      <c r="O122" s="293">
        <f t="shared" si="10"/>
        <v>77.483443708609272</v>
      </c>
      <c r="P122" s="230" t="str">
        <f t="shared" si="11"/>
        <v xml:space="preserve"> </v>
      </c>
      <c r="Q122" s="293">
        <f t="shared" si="12"/>
        <v>77.483443708609272</v>
      </c>
    </row>
    <row r="123" spans="1:17" x14ac:dyDescent="0.2">
      <c r="A123" s="10" t="str">
        <f>IF(COUNTRY_INFO!A123=0," ",COUNTRY_INFO!A123)</f>
        <v>Ethiopia</v>
      </c>
      <c r="B123" s="10" t="str">
        <f>IF(COUNTRY_INFO!B123=0," ",COUNTRY_INFO!B123)</f>
        <v>AmharaNorth Shoa</v>
      </c>
      <c r="C123" s="10" t="str">
        <f>IF(COUNTRY_INFO!C123=0," ",COUNTRY_INFO!C123)</f>
        <v>Menzlallo</v>
      </c>
      <c r="D123" s="11" t="str">
        <f>IF(OR(COUNTRY_INFO!$T$9:$T$1000="T2 (PZQ)",COUNTRY_INFO!$U$9:$U$1000="T2 (PZQ)"), "T2 (PZQ)", " ")</f>
        <v xml:space="preserve"> </v>
      </c>
      <c r="E123" s="109"/>
      <c r="F123" s="56"/>
      <c r="G123" s="288"/>
      <c r="H123" s="288"/>
      <c r="I123" s="11">
        <f t="shared" si="7"/>
        <v>0</v>
      </c>
      <c r="J123" s="56"/>
      <c r="K123" s="18"/>
      <c r="L123" s="18"/>
      <c r="M123" s="14">
        <f t="shared" si="8"/>
        <v>0</v>
      </c>
      <c r="N123" s="275" t="str">
        <f t="shared" si="9"/>
        <v xml:space="preserve"> </v>
      </c>
      <c r="O123" s="230" t="str">
        <f t="shared" si="10"/>
        <v xml:space="preserve"> </v>
      </c>
      <c r="P123" s="230" t="str">
        <f t="shared" si="11"/>
        <v xml:space="preserve"> </v>
      </c>
      <c r="Q123" s="230" t="str">
        <f t="shared" si="12"/>
        <v xml:space="preserve"> </v>
      </c>
    </row>
    <row r="124" spans="1:17" x14ac:dyDescent="0.2">
      <c r="A124" s="10" t="str">
        <f>IF(COUNTRY_INFO!A124=0," ",COUNTRY_INFO!A124)</f>
        <v>Ethiopia</v>
      </c>
      <c r="B124" s="10" t="str">
        <f>IF(COUNTRY_INFO!B124=0," ",COUNTRY_INFO!B124)</f>
        <v>AmharaNorth Shoa</v>
      </c>
      <c r="C124" s="10" t="str">
        <f>IF(COUNTRY_INFO!C124=0," ",COUNTRY_INFO!C124)</f>
        <v>Menzmamma</v>
      </c>
      <c r="D124" s="11" t="str">
        <f>IF(OR(COUNTRY_INFO!$T$9:$T$1000="T2 (PZQ)",COUNTRY_INFO!$U$9:$U$1000="T2 (PZQ)"), "T2 (PZQ)", " ")</f>
        <v xml:space="preserve"> </v>
      </c>
      <c r="E124" s="109"/>
      <c r="F124" s="56"/>
      <c r="G124" s="288"/>
      <c r="H124" s="288"/>
      <c r="I124" s="11">
        <f t="shared" si="7"/>
        <v>0</v>
      </c>
      <c r="J124" s="56"/>
      <c r="K124" s="18"/>
      <c r="L124" s="18"/>
      <c r="M124" s="14">
        <f t="shared" si="8"/>
        <v>0</v>
      </c>
      <c r="N124" s="275" t="str">
        <f t="shared" si="9"/>
        <v xml:space="preserve"> </v>
      </c>
      <c r="O124" s="230" t="str">
        <f t="shared" si="10"/>
        <v xml:space="preserve"> </v>
      </c>
      <c r="P124" s="230" t="str">
        <f t="shared" si="11"/>
        <v xml:space="preserve"> </v>
      </c>
      <c r="Q124" s="230" t="str">
        <f t="shared" si="12"/>
        <v xml:space="preserve"> </v>
      </c>
    </row>
    <row r="125" spans="1:17" x14ac:dyDescent="0.2">
      <c r="A125" s="10" t="str">
        <f>IF(COUNTRY_INFO!A125=0," ",COUNTRY_INFO!A125)</f>
        <v>Ethiopia</v>
      </c>
      <c r="B125" s="10" t="str">
        <f>IF(COUNTRY_INFO!B125=0," ",COUNTRY_INFO!B125)</f>
        <v>AmharaNorth Shoa</v>
      </c>
      <c r="C125" s="10" t="str">
        <f>IF(COUNTRY_INFO!C125=0," ",COUNTRY_INFO!C125)</f>
        <v>Merhabete</v>
      </c>
      <c r="D125" s="11" t="str">
        <f>IF(OR(COUNTRY_INFO!$T$9:$T$1000="T2 (PZQ)",COUNTRY_INFO!$U$9:$U$1000="T2 (PZQ)"), "T2 (PZQ)", " ")</f>
        <v xml:space="preserve"> </v>
      </c>
      <c r="E125" s="109"/>
      <c r="F125" s="56"/>
      <c r="G125" s="288"/>
      <c r="H125" s="288"/>
      <c r="I125" s="11">
        <f t="shared" si="7"/>
        <v>0</v>
      </c>
      <c r="J125" s="56"/>
      <c r="K125" s="18"/>
      <c r="L125" s="18"/>
      <c r="M125" s="14">
        <f t="shared" si="8"/>
        <v>0</v>
      </c>
      <c r="N125" s="275" t="str">
        <f t="shared" si="9"/>
        <v xml:space="preserve"> </v>
      </c>
      <c r="O125" s="230" t="str">
        <f t="shared" si="10"/>
        <v xml:space="preserve"> </v>
      </c>
      <c r="P125" s="230" t="str">
        <f t="shared" si="11"/>
        <v xml:space="preserve"> </v>
      </c>
      <c r="Q125" s="230" t="str">
        <f t="shared" si="12"/>
        <v xml:space="preserve"> </v>
      </c>
    </row>
    <row r="126" spans="1:17" x14ac:dyDescent="0.2">
      <c r="A126" s="10" t="str">
        <f>IF(COUNTRY_INFO!A126=0," ",COUNTRY_INFO!A126)</f>
        <v>Ethiopia</v>
      </c>
      <c r="B126" s="10" t="str">
        <f>IF(COUNTRY_INFO!B126=0," ",COUNTRY_INFO!B126)</f>
        <v>AmharaNorth Shoa</v>
      </c>
      <c r="C126" s="10" t="str">
        <f>IF(COUNTRY_INFO!C126=0," ",COUNTRY_INFO!C126)</f>
        <v>Midana Worem</v>
      </c>
      <c r="D126" s="11" t="str">
        <f>IF(OR(COUNTRY_INFO!$T$9:$T$1000="T2 (PZQ)",COUNTRY_INFO!$U$9:$U$1000="T2 (PZQ)"), "T2 (PZQ)", " ")</f>
        <v xml:space="preserve"> </v>
      </c>
      <c r="E126" s="109"/>
      <c r="F126" s="56"/>
      <c r="G126" s="288"/>
      <c r="H126" s="288"/>
      <c r="I126" s="11">
        <f t="shared" si="7"/>
        <v>0</v>
      </c>
      <c r="J126" s="56"/>
      <c r="K126" s="18"/>
      <c r="L126" s="18"/>
      <c r="M126" s="14">
        <f t="shared" si="8"/>
        <v>0</v>
      </c>
      <c r="N126" s="275" t="str">
        <f t="shared" si="9"/>
        <v xml:space="preserve"> </v>
      </c>
      <c r="O126" s="230" t="str">
        <f t="shared" si="10"/>
        <v xml:space="preserve"> </v>
      </c>
      <c r="P126" s="230" t="str">
        <f t="shared" si="11"/>
        <v xml:space="preserve"> </v>
      </c>
      <c r="Q126" s="230" t="str">
        <f t="shared" si="12"/>
        <v xml:space="preserve"> </v>
      </c>
    </row>
    <row r="127" spans="1:17" x14ac:dyDescent="0.2">
      <c r="A127" s="10" t="str">
        <f>IF(COUNTRY_INFO!A127=0," ",COUNTRY_INFO!A127)</f>
        <v>Ethiopia</v>
      </c>
      <c r="B127" s="10" t="str">
        <f>IF(COUNTRY_INFO!B127=0," ",COUNTRY_INFO!B127)</f>
        <v>AmharaNorth Shoa</v>
      </c>
      <c r="C127" s="10" t="str">
        <f>IF(COUNTRY_INFO!C127=0," ",COUNTRY_INFO!C127)</f>
        <v>Minjarshenkora</v>
      </c>
      <c r="D127" s="11" t="str">
        <f>IF(OR(COUNTRY_INFO!$T$9:$T$1000="T2 (PZQ)",COUNTRY_INFO!$U$9:$U$1000="T2 (PZQ)"), "T2 (PZQ)", " ")</f>
        <v xml:space="preserve"> </v>
      </c>
      <c r="E127" s="109"/>
      <c r="F127" s="56"/>
      <c r="G127" s="288"/>
      <c r="H127" s="288"/>
      <c r="I127" s="11">
        <f t="shared" si="7"/>
        <v>0</v>
      </c>
      <c r="J127" s="56"/>
      <c r="K127" s="18"/>
      <c r="L127" s="18"/>
      <c r="M127" s="14">
        <f t="shared" si="8"/>
        <v>0</v>
      </c>
      <c r="N127" s="275" t="str">
        <f t="shared" si="9"/>
        <v xml:space="preserve"> </v>
      </c>
      <c r="O127" s="230" t="str">
        <f t="shared" si="10"/>
        <v xml:space="preserve"> </v>
      </c>
      <c r="P127" s="230" t="str">
        <f t="shared" si="11"/>
        <v xml:space="preserve"> </v>
      </c>
      <c r="Q127" s="230" t="str">
        <f t="shared" si="12"/>
        <v xml:space="preserve"> </v>
      </c>
    </row>
    <row r="128" spans="1:17" x14ac:dyDescent="0.2">
      <c r="A128" s="10" t="str">
        <f>IF(COUNTRY_INFO!A128=0," ",COUNTRY_INFO!A128)</f>
        <v>Ethiopia</v>
      </c>
      <c r="B128" s="10" t="str">
        <f>IF(COUNTRY_INFO!B128=0," ",COUNTRY_INFO!B128)</f>
        <v>AmharaNorth Shoa</v>
      </c>
      <c r="C128" s="10" t="str">
        <f>IF(COUNTRY_INFO!C128=0," ",COUNTRY_INFO!C128)</f>
        <v>Mojanawodera</v>
      </c>
      <c r="D128" s="11" t="str">
        <f>IF(OR(COUNTRY_INFO!$T$9:$T$1000="T2 (PZQ)",COUNTRY_INFO!$U$9:$U$1000="T2 (PZQ)"), "T2 (PZQ)", " ")</f>
        <v xml:space="preserve"> </v>
      </c>
      <c r="E128" s="109"/>
      <c r="F128" s="56"/>
      <c r="G128" s="288"/>
      <c r="H128" s="288"/>
      <c r="I128" s="11">
        <f t="shared" si="7"/>
        <v>0</v>
      </c>
      <c r="J128" s="56"/>
      <c r="K128" s="18"/>
      <c r="L128" s="18"/>
      <c r="M128" s="14">
        <f t="shared" si="8"/>
        <v>0</v>
      </c>
      <c r="N128" s="275" t="str">
        <f t="shared" si="9"/>
        <v xml:space="preserve"> </v>
      </c>
      <c r="O128" s="230" t="str">
        <f t="shared" si="10"/>
        <v xml:space="preserve"> </v>
      </c>
      <c r="P128" s="230" t="str">
        <f t="shared" si="11"/>
        <v xml:space="preserve"> </v>
      </c>
      <c r="Q128" s="230" t="str">
        <f t="shared" si="12"/>
        <v xml:space="preserve"> </v>
      </c>
    </row>
    <row r="129" spans="1:17" x14ac:dyDescent="0.2">
      <c r="A129" s="10" t="str">
        <f>IF(COUNTRY_INFO!A129=0," ",COUNTRY_INFO!A129)</f>
        <v>Ethiopia</v>
      </c>
      <c r="B129" s="10" t="str">
        <f>IF(COUNTRY_INFO!B129=0," ",COUNTRY_INFO!B129)</f>
        <v>AmharaNorth Shoa</v>
      </c>
      <c r="C129" s="10" t="str">
        <f>IF(COUNTRY_INFO!C129=0," ",COUNTRY_INFO!C129)</f>
        <v>Moretnajiru</v>
      </c>
      <c r="D129" s="11" t="str">
        <f>IF(OR(COUNTRY_INFO!$T$9:$T$1000="T2 (PZQ)",COUNTRY_INFO!$U$9:$U$1000="T2 (PZQ)"), "T2 (PZQ)", " ")</f>
        <v xml:space="preserve"> </v>
      </c>
      <c r="E129" s="109"/>
      <c r="F129" s="56"/>
      <c r="G129" s="288"/>
      <c r="H129" s="288"/>
      <c r="I129" s="11">
        <f t="shared" si="7"/>
        <v>0</v>
      </c>
      <c r="J129" s="56"/>
      <c r="K129" s="18"/>
      <c r="L129" s="18"/>
      <c r="M129" s="14">
        <f t="shared" si="8"/>
        <v>0</v>
      </c>
      <c r="N129" s="275" t="str">
        <f t="shared" si="9"/>
        <v xml:space="preserve"> </v>
      </c>
      <c r="O129" s="230" t="str">
        <f t="shared" si="10"/>
        <v xml:space="preserve"> </v>
      </c>
      <c r="P129" s="230" t="str">
        <f t="shared" si="11"/>
        <v xml:space="preserve"> </v>
      </c>
      <c r="Q129" s="230" t="str">
        <f t="shared" si="12"/>
        <v xml:space="preserve"> </v>
      </c>
    </row>
    <row r="130" spans="1:17" x14ac:dyDescent="0.2">
      <c r="A130" s="10" t="str">
        <f>IF(COUNTRY_INFO!A130=0," ",COUNTRY_INFO!A130)</f>
        <v>Ethiopia</v>
      </c>
      <c r="B130" s="10" t="str">
        <f>IF(COUNTRY_INFO!B130=0," ",COUNTRY_INFO!B130)</f>
        <v>AmharaNorth Shoa</v>
      </c>
      <c r="C130" s="10" t="str">
        <f>IF(COUNTRY_INFO!C130=0," ",COUNTRY_INFO!C130)</f>
        <v>Shewarobit Town</v>
      </c>
      <c r="D130" s="11" t="str">
        <f>IF(OR(COUNTRY_INFO!$T$9:$T$1000="T2 (PZQ)",COUNTRY_INFO!$U$9:$U$1000="T2 (PZQ)"), "T2 (PZQ)", " ")</f>
        <v>T2 (PZQ)</v>
      </c>
      <c r="E130" s="253" t="s">
        <v>1187</v>
      </c>
      <c r="F130" s="56"/>
      <c r="G130" s="288">
        <v>15786</v>
      </c>
      <c r="H130" s="295"/>
      <c r="I130" s="11">
        <f t="shared" si="7"/>
        <v>15786</v>
      </c>
      <c r="J130" s="56"/>
      <c r="K130" s="18">
        <v>11014</v>
      </c>
      <c r="L130" s="18"/>
      <c r="M130" s="14">
        <f t="shared" si="8"/>
        <v>11014</v>
      </c>
      <c r="N130" s="275" t="str">
        <f t="shared" si="9"/>
        <v xml:space="preserve"> </v>
      </c>
      <c r="O130" s="230">
        <f t="shared" si="10"/>
        <v>69.770682883567716</v>
      </c>
      <c r="P130" s="230" t="str">
        <f t="shared" si="11"/>
        <v xml:space="preserve"> </v>
      </c>
      <c r="Q130" s="230">
        <f t="shared" si="12"/>
        <v>69.770682883567716</v>
      </c>
    </row>
    <row r="131" spans="1:17" x14ac:dyDescent="0.2">
      <c r="A131" s="10" t="str">
        <f>IF(COUNTRY_INFO!A131=0," ",COUNTRY_INFO!A131)</f>
        <v>Ethiopia</v>
      </c>
      <c r="B131" s="10" t="str">
        <f>IF(COUNTRY_INFO!B131=0," ",COUNTRY_INFO!B131)</f>
        <v>AmharaNorth Shoa</v>
      </c>
      <c r="C131" s="10" t="str">
        <f>IF(COUNTRY_INFO!C131=0," ",COUNTRY_INFO!C131)</f>
        <v>Siyadebirnawayu</v>
      </c>
      <c r="D131" s="11" t="str">
        <f>IF(OR(COUNTRY_INFO!$T$9:$T$1000="T2 (PZQ)",COUNTRY_INFO!$U$9:$U$1000="T2 (PZQ)"), "T2 (PZQ)", " ")</f>
        <v>T2 (PZQ)</v>
      </c>
      <c r="E131" s="253" t="s">
        <v>1187</v>
      </c>
      <c r="F131" s="56"/>
      <c r="G131" s="288">
        <v>21087</v>
      </c>
      <c r="H131" s="295"/>
      <c r="I131" s="11">
        <f t="shared" si="7"/>
        <v>21087</v>
      </c>
      <c r="J131" s="56"/>
      <c r="K131" s="18">
        <v>17943</v>
      </c>
      <c r="L131" s="18"/>
      <c r="M131" s="14">
        <f t="shared" si="8"/>
        <v>17943</v>
      </c>
      <c r="N131" s="275" t="str">
        <f t="shared" si="9"/>
        <v xml:space="preserve"> </v>
      </c>
      <c r="O131" s="293">
        <f t="shared" si="10"/>
        <v>85.090340019917491</v>
      </c>
      <c r="P131" s="230" t="str">
        <f t="shared" si="11"/>
        <v xml:space="preserve"> </v>
      </c>
      <c r="Q131" s="293">
        <f t="shared" si="12"/>
        <v>85.090340019917491</v>
      </c>
    </row>
    <row r="132" spans="1:17" x14ac:dyDescent="0.2">
      <c r="A132" s="10" t="str">
        <f>IF(COUNTRY_INFO!A132=0," ",COUNTRY_INFO!A132)</f>
        <v>Ethiopia</v>
      </c>
      <c r="B132" s="10" t="str">
        <f>IF(COUNTRY_INFO!B132=0," ",COUNTRY_INFO!B132)</f>
        <v>AmharaNorth Shoa</v>
      </c>
      <c r="C132" s="10" t="str">
        <f>IF(COUNTRY_INFO!C132=0," ",COUNTRY_INFO!C132)</f>
        <v>Tarmaber</v>
      </c>
      <c r="D132" s="11" t="str">
        <f>IF(OR(COUNTRY_INFO!$T$9:$T$1000="T2 (PZQ)",COUNTRY_INFO!$U$9:$U$1000="T2 (PZQ)"), "T2 (PZQ)", " ")</f>
        <v xml:space="preserve"> </v>
      </c>
      <c r="E132" s="109"/>
      <c r="F132" s="56"/>
      <c r="G132" s="288"/>
      <c r="H132" s="288"/>
      <c r="I132" s="11">
        <f t="shared" si="7"/>
        <v>0</v>
      </c>
      <c r="J132" s="56"/>
      <c r="K132" s="18"/>
      <c r="L132" s="18"/>
      <c r="M132" s="14">
        <f t="shared" si="8"/>
        <v>0</v>
      </c>
      <c r="N132" s="275" t="str">
        <f t="shared" si="9"/>
        <v xml:space="preserve"> </v>
      </c>
      <c r="O132" s="230" t="str">
        <f t="shared" si="10"/>
        <v xml:space="preserve"> </v>
      </c>
      <c r="P132" s="230" t="str">
        <f t="shared" si="11"/>
        <v xml:space="preserve"> </v>
      </c>
      <c r="Q132" s="230" t="str">
        <f t="shared" si="12"/>
        <v xml:space="preserve"> </v>
      </c>
    </row>
    <row r="133" spans="1:17" x14ac:dyDescent="0.2">
      <c r="A133" s="10" t="str">
        <f>IF(COUNTRY_INFO!A133=0," ",COUNTRY_INFO!A133)</f>
        <v>Ethiopia</v>
      </c>
      <c r="B133" s="10" t="str">
        <f>IF(COUNTRY_INFO!B133=0," ",COUNTRY_INFO!B133)</f>
        <v>AmharaNorth Wello</v>
      </c>
      <c r="C133" s="10" t="str">
        <f>IF(COUNTRY_INFO!C133=0," ",COUNTRY_INFO!C133)</f>
        <v>Angot</v>
      </c>
      <c r="D133" s="11" t="str">
        <f>IF(OR(COUNTRY_INFO!$T$9:$T$1000="T2 (PZQ)",COUNTRY_INFO!$U$9:$U$1000="T2 (PZQ)"), "T2 (PZQ)", " ")</f>
        <v xml:space="preserve"> </v>
      </c>
      <c r="E133" s="109"/>
      <c r="F133" s="56"/>
      <c r="G133" s="288"/>
      <c r="H133" s="288"/>
      <c r="I133" s="11">
        <f t="shared" si="7"/>
        <v>0</v>
      </c>
      <c r="J133" s="56"/>
      <c r="K133" s="18"/>
      <c r="L133" s="18"/>
      <c r="M133" s="14">
        <f t="shared" si="8"/>
        <v>0</v>
      </c>
      <c r="N133" s="275" t="str">
        <f t="shared" si="9"/>
        <v xml:space="preserve"> </v>
      </c>
      <c r="O133" s="230" t="str">
        <f t="shared" si="10"/>
        <v xml:space="preserve"> </v>
      </c>
      <c r="P133" s="230" t="str">
        <f t="shared" si="11"/>
        <v xml:space="preserve"> </v>
      </c>
      <c r="Q133" s="230" t="str">
        <f t="shared" si="12"/>
        <v xml:space="preserve"> </v>
      </c>
    </row>
    <row r="134" spans="1:17" x14ac:dyDescent="0.2">
      <c r="A134" s="10" t="str">
        <f>IF(COUNTRY_INFO!A134=0," ",COUNTRY_INFO!A134)</f>
        <v>Ethiopia</v>
      </c>
      <c r="B134" s="10" t="str">
        <f>IF(COUNTRY_INFO!B134=0," ",COUNTRY_INFO!B134)</f>
        <v>AmharaNorth Wello</v>
      </c>
      <c r="C134" s="10" t="str">
        <f>IF(COUNTRY_INFO!C134=0," ",COUNTRY_INFO!C134)</f>
        <v>Bugna</v>
      </c>
      <c r="D134" s="11" t="str">
        <f>IF(OR(COUNTRY_INFO!$T$9:$T$1000="T2 (PZQ)",COUNTRY_INFO!$U$9:$U$1000="T2 (PZQ)"), "T2 (PZQ)", " ")</f>
        <v xml:space="preserve"> </v>
      </c>
      <c r="E134" s="109"/>
      <c r="F134" s="56"/>
      <c r="G134" s="288"/>
      <c r="H134" s="288"/>
      <c r="I134" s="11">
        <f t="shared" si="7"/>
        <v>0</v>
      </c>
      <c r="J134" s="56"/>
      <c r="K134" s="18"/>
      <c r="L134" s="18"/>
      <c r="M134" s="14">
        <f t="shared" si="8"/>
        <v>0</v>
      </c>
      <c r="N134" s="275" t="str">
        <f t="shared" si="9"/>
        <v xml:space="preserve"> </v>
      </c>
      <c r="O134" s="230" t="str">
        <f t="shared" si="10"/>
        <v xml:space="preserve"> </v>
      </c>
      <c r="P134" s="230" t="str">
        <f t="shared" si="11"/>
        <v xml:space="preserve"> </v>
      </c>
      <c r="Q134" s="230" t="str">
        <f t="shared" si="12"/>
        <v xml:space="preserve"> </v>
      </c>
    </row>
    <row r="135" spans="1:17" x14ac:dyDescent="0.2">
      <c r="A135" s="10" t="str">
        <f>IF(COUNTRY_INFO!A135=0," ",COUNTRY_INFO!A135)</f>
        <v>Ethiopia</v>
      </c>
      <c r="B135" s="10" t="str">
        <f>IF(COUNTRY_INFO!B135=0," ",COUNTRY_INFO!B135)</f>
        <v>AmharaNorth Wello</v>
      </c>
      <c r="C135" s="10" t="str">
        <f>IF(COUNTRY_INFO!C135=0," ",COUNTRY_INFO!C135)</f>
        <v>Dawunt</v>
      </c>
      <c r="D135" s="11" t="str">
        <f>IF(OR(COUNTRY_INFO!$T$9:$T$1000="T2 (PZQ)",COUNTRY_INFO!$U$9:$U$1000="T2 (PZQ)"), "T2 (PZQ)", " ")</f>
        <v xml:space="preserve"> </v>
      </c>
      <c r="E135" s="109"/>
      <c r="F135" s="56"/>
      <c r="G135" s="288"/>
      <c r="H135" s="288"/>
      <c r="I135" s="11">
        <f t="shared" si="7"/>
        <v>0</v>
      </c>
      <c r="J135" s="56"/>
      <c r="K135" s="18"/>
      <c r="L135" s="18"/>
      <c r="M135" s="14">
        <f t="shared" si="8"/>
        <v>0</v>
      </c>
      <c r="N135" s="275" t="str">
        <f t="shared" si="9"/>
        <v xml:space="preserve"> </v>
      </c>
      <c r="O135" s="230" t="str">
        <f t="shared" si="10"/>
        <v xml:space="preserve"> </v>
      </c>
      <c r="P135" s="230" t="str">
        <f t="shared" si="11"/>
        <v xml:space="preserve"> </v>
      </c>
      <c r="Q135" s="230" t="str">
        <f t="shared" si="12"/>
        <v xml:space="preserve"> </v>
      </c>
    </row>
    <row r="136" spans="1:17" x14ac:dyDescent="0.2">
      <c r="A136" s="10" t="str">
        <f>IF(COUNTRY_INFO!A136=0," ",COUNTRY_INFO!A136)</f>
        <v>Ethiopia</v>
      </c>
      <c r="B136" s="10" t="str">
        <f>IF(COUNTRY_INFO!B136=0," ",COUNTRY_INFO!B136)</f>
        <v>AmharaNorth Wello</v>
      </c>
      <c r="C136" s="10" t="str">
        <f>IF(COUNTRY_INFO!C136=0," ",COUNTRY_INFO!C136)</f>
        <v>Gazo</v>
      </c>
      <c r="D136" s="11" t="str">
        <f>IF(OR(COUNTRY_INFO!$T$9:$T$1000="T2 (PZQ)",COUNTRY_INFO!$U$9:$U$1000="T2 (PZQ)"), "T2 (PZQ)", " ")</f>
        <v xml:space="preserve"> </v>
      </c>
      <c r="E136" s="109"/>
      <c r="F136" s="56"/>
      <c r="G136" s="288"/>
      <c r="H136" s="288"/>
      <c r="I136" s="11">
        <f t="shared" si="7"/>
        <v>0</v>
      </c>
      <c r="J136" s="56"/>
      <c r="K136" s="18"/>
      <c r="L136" s="18"/>
      <c r="M136" s="14">
        <f t="shared" si="8"/>
        <v>0</v>
      </c>
      <c r="N136" s="275" t="str">
        <f t="shared" si="9"/>
        <v xml:space="preserve"> </v>
      </c>
      <c r="O136" s="230" t="str">
        <f t="shared" si="10"/>
        <v xml:space="preserve"> </v>
      </c>
      <c r="P136" s="230" t="str">
        <f t="shared" si="11"/>
        <v xml:space="preserve"> </v>
      </c>
      <c r="Q136" s="230" t="str">
        <f t="shared" si="12"/>
        <v xml:space="preserve"> </v>
      </c>
    </row>
    <row r="137" spans="1:17" x14ac:dyDescent="0.2">
      <c r="A137" s="10" t="str">
        <f>IF(COUNTRY_INFO!A137=0," ",COUNTRY_INFO!A137)</f>
        <v>Ethiopia</v>
      </c>
      <c r="B137" s="10" t="str">
        <f>IF(COUNTRY_INFO!B137=0," ",COUNTRY_INFO!B137)</f>
        <v>AmharaNorth Wello</v>
      </c>
      <c r="C137" s="10" t="str">
        <f>IF(COUNTRY_INFO!C137=0," ",COUNTRY_INFO!C137)</f>
        <v>Gidan</v>
      </c>
      <c r="D137" s="11" t="str">
        <f>IF(OR(COUNTRY_INFO!$T$9:$T$1000="T2 (PZQ)",COUNTRY_INFO!$U$9:$U$1000="T2 (PZQ)"), "T2 (PZQ)", " ")</f>
        <v xml:space="preserve"> </v>
      </c>
      <c r="E137" s="109"/>
      <c r="F137" s="56"/>
      <c r="G137" s="288"/>
      <c r="H137" s="288"/>
      <c r="I137" s="11">
        <f t="shared" si="7"/>
        <v>0</v>
      </c>
      <c r="J137" s="56"/>
      <c r="K137" s="18"/>
      <c r="L137" s="18"/>
      <c r="M137" s="14">
        <f t="shared" si="8"/>
        <v>0</v>
      </c>
      <c r="N137" s="275" t="str">
        <f t="shared" si="9"/>
        <v xml:space="preserve"> </v>
      </c>
      <c r="O137" s="230" t="str">
        <f t="shared" si="10"/>
        <v xml:space="preserve"> </v>
      </c>
      <c r="P137" s="230" t="str">
        <f t="shared" si="11"/>
        <v xml:space="preserve"> </v>
      </c>
      <c r="Q137" s="230" t="str">
        <f t="shared" si="12"/>
        <v xml:space="preserve"> </v>
      </c>
    </row>
    <row r="138" spans="1:17" x14ac:dyDescent="0.2">
      <c r="A138" s="10" t="str">
        <f>IF(COUNTRY_INFO!A138=0," ",COUNTRY_INFO!A138)</f>
        <v>Ethiopia</v>
      </c>
      <c r="B138" s="10" t="str">
        <f>IF(COUNTRY_INFO!B138=0," ",COUNTRY_INFO!B138)</f>
        <v>AmharaNorth Wello</v>
      </c>
      <c r="C138" s="10" t="str">
        <f>IF(COUNTRY_INFO!C138=0," ",COUNTRY_INFO!C138)</f>
        <v>Gubalafto</v>
      </c>
      <c r="D138" s="11" t="str">
        <f>IF(OR(COUNTRY_INFO!$T$9:$T$1000="T2 (PZQ)",COUNTRY_INFO!$U$9:$U$1000="T2 (PZQ)"), "T2 (PZQ)", " ")</f>
        <v xml:space="preserve"> </v>
      </c>
      <c r="E138" s="109"/>
      <c r="F138" s="56"/>
      <c r="G138" s="288"/>
      <c r="H138" s="288"/>
      <c r="I138" s="11">
        <f t="shared" ref="I138:I201" si="13">SUM(F138:H138)</f>
        <v>0</v>
      </c>
      <c r="J138" s="56"/>
      <c r="K138" s="18"/>
      <c r="L138" s="18"/>
      <c r="M138" s="14">
        <f t="shared" ref="M138:M201" si="14">SUM(J138:L138)</f>
        <v>0</v>
      </c>
      <c r="N138" s="275" t="str">
        <f t="shared" ref="N138:N201" si="15">IF(F138&lt;&gt;0, IF(J138/F138*100=0, "-", J138/F138*100), " ")</f>
        <v xml:space="preserve"> </v>
      </c>
      <c r="O138" s="230" t="str">
        <f t="shared" ref="O138:O201" si="16">IF(G138&lt;&gt;0, IF(K138/G138*100=0, "-", K138/G138*100), " ")</f>
        <v xml:space="preserve"> </v>
      </c>
      <c r="P138" s="230" t="str">
        <f t="shared" ref="P138:P201" si="17">IF(H138&lt;&gt;0, IF(L138/H138*100=0, "-", L138/H138*100), " ")</f>
        <v xml:space="preserve"> </v>
      </c>
      <c r="Q138" s="230" t="str">
        <f t="shared" ref="Q138:Q201" si="18">IF(I138&lt;&gt;0, IF(M138/I138*100=0, "-", M138/I138*100), " ")</f>
        <v xml:space="preserve"> </v>
      </c>
    </row>
    <row r="139" spans="1:17" x14ac:dyDescent="0.2">
      <c r="A139" s="10" t="str">
        <f>IF(COUNTRY_INFO!A139=0," ",COUNTRY_INFO!A139)</f>
        <v>Ethiopia</v>
      </c>
      <c r="B139" s="10" t="str">
        <f>IF(COUNTRY_INFO!B139=0," ",COUNTRY_INFO!B139)</f>
        <v>AmharaNorth Wello</v>
      </c>
      <c r="C139" s="10" t="str">
        <f>IF(COUNTRY_INFO!C139=0," ",COUNTRY_INFO!C139)</f>
        <v>Habru</v>
      </c>
      <c r="D139" s="11" t="str">
        <f>IF(OR(COUNTRY_INFO!$T$9:$T$1000="T2 (PZQ)",COUNTRY_INFO!$U$9:$U$1000="T2 (PZQ)"), "T2 (PZQ)", " ")</f>
        <v xml:space="preserve"> </v>
      </c>
      <c r="E139" s="109"/>
      <c r="F139" s="56"/>
      <c r="G139" s="288"/>
      <c r="H139" s="288"/>
      <c r="I139" s="11">
        <f t="shared" si="13"/>
        <v>0</v>
      </c>
      <c r="J139" s="56"/>
      <c r="K139" s="18"/>
      <c r="L139" s="18"/>
      <c r="M139" s="14">
        <f t="shared" si="14"/>
        <v>0</v>
      </c>
      <c r="N139" s="275" t="str">
        <f t="shared" si="15"/>
        <v xml:space="preserve"> </v>
      </c>
      <c r="O139" s="230" t="str">
        <f t="shared" si="16"/>
        <v xml:space="preserve"> </v>
      </c>
      <c r="P139" s="230" t="str">
        <f t="shared" si="17"/>
        <v xml:space="preserve"> </v>
      </c>
      <c r="Q139" s="230" t="str">
        <f t="shared" si="18"/>
        <v xml:space="preserve"> </v>
      </c>
    </row>
    <row r="140" spans="1:17" x14ac:dyDescent="0.2">
      <c r="A140" s="10" t="str">
        <f>IF(COUNTRY_INFO!A140=0," ",COUNTRY_INFO!A140)</f>
        <v>Ethiopia</v>
      </c>
      <c r="B140" s="10" t="str">
        <f>IF(COUNTRY_INFO!B140=0," ",COUNTRY_INFO!B140)</f>
        <v>AmharaNorth Wello</v>
      </c>
      <c r="C140" s="10" t="str">
        <f>IF(COUNTRY_INFO!C140=0," ",COUNTRY_INFO!C140)</f>
        <v>Kobo Town</v>
      </c>
      <c r="D140" s="11" t="str">
        <f>IF(OR(COUNTRY_INFO!$T$9:$T$1000="T2 (PZQ)",COUNTRY_INFO!$U$9:$U$1000="T2 (PZQ)"), "T2 (PZQ)", " ")</f>
        <v xml:space="preserve"> </v>
      </c>
      <c r="E140" s="109"/>
      <c r="F140" s="56"/>
      <c r="G140" s="288"/>
      <c r="H140" s="288"/>
      <c r="I140" s="11">
        <f t="shared" si="13"/>
        <v>0</v>
      </c>
      <c r="J140" s="56"/>
      <c r="K140" s="18"/>
      <c r="L140" s="18"/>
      <c r="M140" s="14">
        <f t="shared" si="14"/>
        <v>0</v>
      </c>
      <c r="N140" s="275" t="str">
        <f t="shared" si="15"/>
        <v xml:space="preserve"> </v>
      </c>
      <c r="O140" s="230" t="str">
        <f t="shared" si="16"/>
        <v xml:space="preserve"> </v>
      </c>
      <c r="P140" s="230" t="str">
        <f t="shared" si="17"/>
        <v xml:space="preserve"> </v>
      </c>
      <c r="Q140" s="230" t="str">
        <f t="shared" si="18"/>
        <v xml:space="preserve"> </v>
      </c>
    </row>
    <row r="141" spans="1:17" x14ac:dyDescent="0.2">
      <c r="A141" s="10" t="str">
        <f>IF(COUNTRY_INFO!A141=0," ",COUNTRY_INFO!A141)</f>
        <v>Ethiopia</v>
      </c>
      <c r="B141" s="10" t="str">
        <f>IF(COUNTRY_INFO!B141=0," ",COUNTRY_INFO!B141)</f>
        <v>AmharaNorth Wello</v>
      </c>
      <c r="C141" s="10" t="str">
        <f>IF(COUNTRY_INFO!C141=0," ",COUNTRY_INFO!C141)</f>
        <v>Lalibella Town</v>
      </c>
      <c r="D141" s="11" t="str">
        <f>IF(OR(COUNTRY_INFO!$T$9:$T$1000="T2 (PZQ)",COUNTRY_INFO!$U$9:$U$1000="T2 (PZQ)"), "T2 (PZQ)", " ")</f>
        <v xml:space="preserve"> </v>
      </c>
      <c r="E141" s="109"/>
      <c r="F141" s="56"/>
      <c r="G141" s="288"/>
      <c r="H141" s="288"/>
      <c r="I141" s="11">
        <f t="shared" si="13"/>
        <v>0</v>
      </c>
      <c r="J141" s="56"/>
      <c r="K141" s="18"/>
      <c r="L141" s="18"/>
      <c r="M141" s="14">
        <f t="shared" si="14"/>
        <v>0</v>
      </c>
      <c r="N141" s="275" t="str">
        <f t="shared" si="15"/>
        <v xml:space="preserve"> </v>
      </c>
      <c r="O141" s="230" t="str">
        <f t="shared" si="16"/>
        <v xml:space="preserve"> </v>
      </c>
      <c r="P141" s="230" t="str">
        <f t="shared" si="17"/>
        <v xml:space="preserve"> </v>
      </c>
      <c r="Q141" s="230" t="str">
        <f t="shared" si="18"/>
        <v xml:space="preserve"> </v>
      </c>
    </row>
    <row r="142" spans="1:17" x14ac:dyDescent="0.2">
      <c r="A142" s="10" t="str">
        <f>IF(COUNTRY_INFO!A142=0," ",COUNTRY_INFO!A142)</f>
        <v>Ethiopia</v>
      </c>
      <c r="B142" s="10" t="str">
        <f>IF(COUNTRY_INFO!B142=0," ",COUNTRY_INFO!B142)</f>
        <v>AmharaNorth Wello</v>
      </c>
      <c r="C142" s="10" t="str">
        <f>IF(COUNTRY_INFO!C142=0," ",COUNTRY_INFO!C142)</f>
        <v>Lasta</v>
      </c>
      <c r="D142" s="11" t="str">
        <f>IF(OR(COUNTRY_INFO!$T$9:$T$1000="T2 (PZQ)",COUNTRY_INFO!$U$9:$U$1000="T2 (PZQ)"), "T2 (PZQ)", " ")</f>
        <v xml:space="preserve"> </v>
      </c>
      <c r="E142" s="109"/>
      <c r="F142" s="56"/>
      <c r="G142" s="288"/>
      <c r="H142" s="288"/>
      <c r="I142" s="11">
        <f t="shared" si="13"/>
        <v>0</v>
      </c>
      <c r="J142" s="56"/>
      <c r="K142" s="18"/>
      <c r="L142" s="18"/>
      <c r="M142" s="14">
        <f t="shared" si="14"/>
        <v>0</v>
      </c>
      <c r="N142" s="275" t="str">
        <f t="shared" si="15"/>
        <v xml:space="preserve"> </v>
      </c>
      <c r="O142" s="230" t="str">
        <f t="shared" si="16"/>
        <v xml:space="preserve"> </v>
      </c>
      <c r="P142" s="230" t="str">
        <f t="shared" si="17"/>
        <v xml:space="preserve"> </v>
      </c>
      <c r="Q142" s="230" t="str">
        <f t="shared" si="18"/>
        <v xml:space="preserve"> </v>
      </c>
    </row>
    <row r="143" spans="1:17" x14ac:dyDescent="0.2">
      <c r="A143" s="10" t="str">
        <f>IF(COUNTRY_INFO!A143=0," ",COUNTRY_INFO!A143)</f>
        <v>Ethiopia</v>
      </c>
      <c r="B143" s="10" t="str">
        <f>IF(COUNTRY_INFO!B143=0," ",COUNTRY_INFO!B143)</f>
        <v>AmharaNorth Wello</v>
      </c>
      <c r="C143" s="10" t="str">
        <f>IF(COUNTRY_INFO!C143=0," ",COUNTRY_INFO!C143)</f>
        <v>Meket</v>
      </c>
      <c r="D143" s="11" t="str">
        <f>IF(OR(COUNTRY_INFO!$T$9:$T$1000="T2 (PZQ)",COUNTRY_INFO!$U$9:$U$1000="T2 (PZQ)"), "T2 (PZQ)", " ")</f>
        <v xml:space="preserve"> </v>
      </c>
      <c r="E143" s="109"/>
      <c r="F143" s="56"/>
      <c r="G143" s="288"/>
      <c r="H143" s="288"/>
      <c r="I143" s="11">
        <f t="shared" si="13"/>
        <v>0</v>
      </c>
      <c r="J143" s="56"/>
      <c r="K143" s="18"/>
      <c r="L143" s="18"/>
      <c r="M143" s="14">
        <f t="shared" si="14"/>
        <v>0</v>
      </c>
      <c r="N143" s="275" t="str">
        <f t="shared" si="15"/>
        <v xml:space="preserve"> </v>
      </c>
      <c r="O143" s="230" t="str">
        <f t="shared" si="16"/>
        <v xml:space="preserve"> </v>
      </c>
      <c r="P143" s="230" t="str">
        <f t="shared" si="17"/>
        <v xml:space="preserve"> </v>
      </c>
      <c r="Q143" s="230" t="str">
        <f t="shared" si="18"/>
        <v xml:space="preserve"> </v>
      </c>
    </row>
    <row r="144" spans="1:17" x14ac:dyDescent="0.2">
      <c r="A144" s="10" t="str">
        <f>IF(COUNTRY_INFO!A144=0," ",COUNTRY_INFO!A144)</f>
        <v>Ethiopia</v>
      </c>
      <c r="B144" s="10" t="str">
        <f>IF(COUNTRY_INFO!B144=0," ",COUNTRY_INFO!B144)</f>
        <v>AmharaNorth Wello</v>
      </c>
      <c r="C144" s="10" t="str">
        <f>IF(COUNTRY_INFO!C144=0," ",COUNTRY_INFO!C144)</f>
        <v>Raya Kobo</v>
      </c>
      <c r="D144" s="11" t="str">
        <f>IF(OR(COUNTRY_INFO!$T$9:$T$1000="T2 (PZQ)",COUNTRY_INFO!$U$9:$U$1000="T2 (PZQ)"), "T2 (PZQ)", " ")</f>
        <v xml:space="preserve"> </v>
      </c>
      <c r="E144" s="109"/>
      <c r="F144" s="56"/>
      <c r="G144" s="288"/>
      <c r="H144" s="288"/>
      <c r="I144" s="11">
        <f t="shared" si="13"/>
        <v>0</v>
      </c>
      <c r="J144" s="56"/>
      <c r="K144" s="18"/>
      <c r="L144" s="18"/>
      <c r="M144" s="14">
        <f t="shared" si="14"/>
        <v>0</v>
      </c>
      <c r="N144" s="275" t="str">
        <f t="shared" si="15"/>
        <v xml:space="preserve"> </v>
      </c>
      <c r="O144" s="230" t="str">
        <f t="shared" si="16"/>
        <v xml:space="preserve"> </v>
      </c>
      <c r="P144" s="230" t="str">
        <f t="shared" si="17"/>
        <v xml:space="preserve"> </v>
      </c>
      <c r="Q144" s="230" t="str">
        <f t="shared" si="18"/>
        <v xml:space="preserve"> </v>
      </c>
    </row>
    <row r="145" spans="1:17" x14ac:dyDescent="0.2">
      <c r="A145" s="10" t="str">
        <f>IF(COUNTRY_INFO!A145=0," ",COUNTRY_INFO!A145)</f>
        <v>Ethiopia</v>
      </c>
      <c r="B145" s="10" t="str">
        <f>IF(COUNTRY_INFO!B145=0," ",COUNTRY_INFO!B145)</f>
        <v>AmharaNorth Wello</v>
      </c>
      <c r="C145" s="10" t="str">
        <f>IF(COUNTRY_INFO!C145=0," ",COUNTRY_INFO!C145)</f>
        <v>Wadlla</v>
      </c>
      <c r="D145" s="11" t="str">
        <f>IF(OR(COUNTRY_INFO!$T$9:$T$1000="T2 (PZQ)",COUNTRY_INFO!$U$9:$U$1000="T2 (PZQ)"), "T2 (PZQ)", " ")</f>
        <v xml:space="preserve"> </v>
      </c>
      <c r="E145" s="109"/>
      <c r="F145" s="56"/>
      <c r="G145" s="288"/>
      <c r="H145" s="288"/>
      <c r="I145" s="11">
        <f t="shared" si="13"/>
        <v>0</v>
      </c>
      <c r="J145" s="56"/>
      <c r="K145" s="18"/>
      <c r="L145" s="18"/>
      <c r="M145" s="14">
        <f t="shared" si="14"/>
        <v>0</v>
      </c>
      <c r="N145" s="275" t="str">
        <f t="shared" si="15"/>
        <v xml:space="preserve"> </v>
      </c>
      <c r="O145" s="230" t="str">
        <f t="shared" si="16"/>
        <v xml:space="preserve"> </v>
      </c>
      <c r="P145" s="230" t="str">
        <f t="shared" si="17"/>
        <v xml:space="preserve"> </v>
      </c>
      <c r="Q145" s="230" t="str">
        <f t="shared" si="18"/>
        <v xml:space="preserve"> </v>
      </c>
    </row>
    <row r="146" spans="1:17" x14ac:dyDescent="0.2">
      <c r="A146" s="10" t="str">
        <f>IF(COUNTRY_INFO!A146=0," ",COUNTRY_INFO!A146)</f>
        <v>Ethiopia</v>
      </c>
      <c r="B146" s="10" t="str">
        <f>IF(COUNTRY_INFO!B146=0," ",COUNTRY_INFO!B146)</f>
        <v>AmharaNorth Wello</v>
      </c>
      <c r="C146" s="10" t="str">
        <f>IF(COUNTRY_INFO!C146=0," ",COUNTRY_INFO!C146)</f>
        <v>Woldia Town</v>
      </c>
      <c r="D146" s="11" t="str">
        <f>IF(OR(COUNTRY_INFO!$T$9:$T$1000="T2 (PZQ)",COUNTRY_INFO!$U$9:$U$1000="T2 (PZQ)"), "T2 (PZQ)", " ")</f>
        <v>T2 (PZQ)</v>
      </c>
      <c r="E146" s="109"/>
      <c r="F146" s="56"/>
      <c r="G146" s="295">
        <v>22945</v>
      </c>
      <c r="H146" s="295"/>
      <c r="I146" s="11">
        <f t="shared" si="13"/>
        <v>22945</v>
      </c>
      <c r="J146" s="56"/>
      <c r="K146" s="18">
        <v>17326</v>
      </c>
      <c r="L146" s="18"/>
      <c r="M146" s="14">
        <f t="shared" si="14"/>
        <v>17326</v>
      </c>
      <c r="N146" s="275" t="str">
        <f t="shared" si="15"/>
        <v xml:space="preserve"> </v>
      </c>
      <c r="O146" s="293">
        <f t="shared" si="16"/>
        <v>75.511004576160374</v>
      </c>
      <c r="P146" s="230" t="str">
        <f t="shared" si="17"/>
        <v xml:space="preserve"> </v>
      </c>
      <c r="Q146" s="293">
        <f t="shared" si="18"/>
        <v>75.511004576160374</v>
      </c>
    </row>
    <row r="147" spans="1:17" x14ac:dyDescent="0.2">
      <c r="A147" s="10" t="str">
        <f>IF(COUNTRY_INFO!A147=0," ",COUNTRY_INFO!A147)</f>
        <v>Ethiopia</v>
      </c>
      <c r="B147" s="10" t="str">
        <f>IF(COUNTRY_INFO!B147=0," ",COUNTRY_INFO!B147)</f>
        <v>AmharaOromiya</v>
      </c>
      <c r="C147" s="10" t="str">
        <f>IF(COUNTRY_INFO!C147=0," ",COUNTRY_INFO!C147)</f>
        <v>Artuma Fursi</v>
      </c>
      <c r="D147" s="11" t="str">
        <f>IF(OR(COUNTRY_INFO!$T$9:$T$1000="T2 (PZQ)",COUNTRY_INFO!$U$9:$U$1000="T2 (PZQ)"), "T2 (PZQ)", " ")</f>
        <v xml:space="preserve"> </v>
      </c>
      <c r="E147" s="253"/>
      <c r="F147" s="56"/>
      <c r="G147" s="288"/>
      <c r="H147" s="288"/>
      <c r="I147" s="11">
        <f t="shared" si="13"/>
        <v>0</v>
      </c>
      <c r="J147" s="56"/>
      <c r="K147" s="18"/>
      <c r="L147" s="18"/>
      <c r="M147" s="14">
        <f t="shared" si="14"/>
        <v>0</v>
      </c>
      <c r="N147" s="275" t="str">
        <f t="shared" si="15"/>
        <v xml:space="preserve"> </v>
      </c>
      <c r="O147" s="230" t="str">
        <f t="shared" si="16"/>
        <v xml:space="preserve"> </v>
      </c>
      <c r="P147" s="230" t="str">
        <f t="shared" si="17"/>
        <v xml:space="preserve"> </v>
      </c>
      <c r="Q147" s="230" t="str">
        <f t="shared" si="18"/>
        <v xml:space="preserve"> </v>
      </c>
    </row>
    <row r="148" spans="1:17" x14ac:dyDescent="0.2">
      <c r="A148" s="10" t="str">
        <f>IF(COUNTRY_INFO!A148=0," ",COUNTRY_INFO!A148)</f>
        <v>Ethiopia</v>
      </c>
      <c r="B148" s="10" t="str">
        <f>IF(COUNTRY_INFO!B148=0," ",COUNTRY_INFO!B148)</f>
        <v>AmharaOromiya</v>
      </c>
      <c r="C148" s="10" t="str">
        <f>IF(COUNTRY_INFO!C148=0," ",COUNTRY_INFO!C148)</f>
        <v>Bati</v>
      </c>
      <c r="D148" s="11" t="str">
        <f>IF(OR(COUNTRY_INFO!$T$9:$T$1000="T2 (PZQ)",COUNTRY_INFO!$U$9:$U$1000="T2 (PZQ)"), "T2 (PZQ)", " ")</f>
        <v>T2 (PZQ)</v>
      </c>
      <c r="E148" s="109"/>
      <c r="F148" s="56"/>
      <c r="G148" s="288">
        <v>25104</v>
      </c>
      <c r="H148" s="295"/>
      <c r="I148" s="11">
        <f t="shared" si="13"/>
        <v>25104</v>
      </c>
      <c r="J148" s="56"/>
      <c r="K148" s="18">
        <v>19287</v>
      </c>
      <c r="L148" s="18"/>
      <c r="M148" s="14">
        <f t="shared" si="14"/>
        <v>19287</v>
      </c>
      <c r="N148" s="275" t="str">
        <f t="shared" si="15"/>
        <v xml:space="preserve"> </v>
      </c>
      <c r="O148" s="293">
        <f t="shared" si="16"/>
        <v>76.828393881453152</v>
      </c>
      <c r="P148" s="230" t="str">
        <f t="shared" si="17"/>
        <v xml:space="preserve"> </v>
      </c>
      <c r="Q148" s="293">
        <f t="shared" si="18"/>
        <v>76.828393881453152</v>
      </c>
    </row>
    <row r="149" spans="1:17" x14ac:dyDescent="0.2">
      <c r="A149" s="10" t="str">
        <f>IF(COUNTRY_INFO!A149=0," ",COUNTRY_INFO!A149)</f>
        <v>Ethiopia</v>
      </c>
      <c r="B149" s="10" t="str">
        <f>IF(COUNTRY_INFO!B149=0," ",COUNTRY_INFO!B149)</f>
        <v>AmharaOromiya</v>
      </c>
      <c r="C149" s="10" t="str">
        <f>IF(COUNTRY_INFO!C149=0," ",COUNTRY_INFO!C149)</f>
        <v>Bati Town</v>
      </c>
      <c r="D149" s="11" t="str">
        <f>IF(OR(COUNTRY_INFO!$T$9:$T$1000="T2 (PZQ)",COUNTRY_INFO!$U$9:$U$1000="T2 (PZQ)"), "T2 (PZQ)", " ")</f>
        <v>T2 (PZQ)</v>
      </c>
      <c r="E149" s="253" t="s">
        <v>1187</v>
      </c>
      <c r="F149" s="56"/>
      <c r="G149" s="288">
        <v>10567</v>
      </c>
      <c r="H149" s="295"/>
      <c r="I149" s="11">
        <f t="shared" si="13"/>
        <v>10567</v>
      </c>
      <c r="J149" s="56"/>
      <c r="K149" s="18">
        <v>8709</v>
      </c>
      <c r="L149" s="18"/>
      <c r="M149" s="14">
        <f t="shared" si="14"/>
        <v>8709</v>
      </c>
      <c r="N149" s="275" t="str">
        <f t="shared" si="15"/>
        <v xml:space="preserve"> </v>
      </c>
      <c r="O149" s="293">
        <f t="shared" si="16"/>
        <v>82.416958455569215</v>
      </c>
      <c r="P149" s="230" t="str">
        <f t="shared" si="17"/>
        <v xml:space="preserve"> </v>
      </c>
      <c r="Q149" s="293">
        <f t="shared" si="18"/>
        <v>82.416958455569215</v>
      </c>
    </row>
    <row r="150" spans="1:17" x14ac:dyDescent="0.2">
      <c r="A150" s="10" t="str">
        <f>IF(COUNTRY_INFO!A150=0," ",COUNTRY_INFO!A150)</f>
        <v>Ethiopia</v>
      </c>
      <c r="B150" s="10" t="str">
        <f>IF(COUNTRY_INFO!B150=0," ",COUNTRY_INFO!B150)</f>
        <v>AmharaOromiya</v>
      </c>
      <c r="C150" s="10" t="str">
        <f>IF(COUNTRY_INFO!C150=0," ",COUNTRY_INFO!C150)</f>
        <v>Dawa chefa</v>
      </c>
      <c r="D150" s="11" t="str">
        <f>IF(OR(COUNTRY_INFO!$T$9:$T$1000="T2 (PZQ)",COUNTRY_INFO!$U$9:$U$1000="T2 (PZQ)"), "T2 (PZQ)", " ")</f>
        <v xml:space="preserve"> </v>
      </c>
      <c r="E150" s="253"/>
      <c r="F150" s="56"/>
      <c r="G150" s="288"/>
      <c r="H150" s="288"/>
      <c r="I150" s="11">
        <f t="shared" si="13"/>
        <v>0</v>
      </c>
      <c r="J150" s="56"/>
      <c r="K150" s="18"/>
      <c r="L150" s="18"/>
      <c r="M150" s="14">
        <f t="shared" si="14"/>
        <v>0</v>
      </c>
      <c r="N150" s="275" t="str">
        <f t="shared" si="15"/>
        <v xml:space="preserve"> </v>
      </c>
      <c r="O150" s="230" t="str">
        <f t="shared" si="16"/>
        <v xml:space="preserve"> </v>
      </c>
      <c r="P150" s="230" t="str">
        <f t="shared" si="17"/>
        <v xml:space="preserve"> </v>
      </c>
      <c r="Q150" s="230" t="str">
        <f t="shared" si="18"/>
        <v xml:space="preserve"> </v>
      </c>
    </row>
    <row r="151" spans="1:17" x14ac:dyDescent="0.2">
      <c r="A151" s="10" t="str">
        <f>IF(COUNTRY_INFO!A151=0," ",COUNTRY_INFO!A151)</f>
        <v>Ethiopia</v>
      </c>
      <c r="B151" s="10" t="str">
        <f>IF(COUNTRY_INFO!B151=0," ",COUNTRY_INFO!B151)</f>
        <v>AmharaOromiya</v>
      </c>
      <c r="C151" s="10" t="str">
        <f>IF(COUNTRY_INFO!C151=0," ",COUNTRY_INFO!C151)</f>
        <v>Dawe Harwa</v>
      </c>
      <c r="D151" s="11" t="str">
        <f>IF(OR(COUNTRY_INFO!$T$9:$T$1000="T2 (PZQ)",COUNTRY_INFO!$U$9:$U$1000="T2 (PZQ)"), "T2 (PZQ)", " ")</f>
        <v>T2 (PZQ)</v>
      </c>
      <c r="E151" s="253" t="s">
        <v>1187</v>
      </c>
      <c r="F151" s="56"/>
      <c r="G151" s="288">
        <v>14399</v>
      </c>
      <c r="H151" s="295"/>
      <c r="I151" s="11">
        <f t="shared" si="13"/>
        <v>14399</v>
      </c>
      <c r="J151" s="56"/>
      <c r="K151" s="18">
        <v>11779</v>
      </c>
      <c r="L151" s="18"/>
      <c r="M151" s="14">
        <f t="shared" si="14"/>
        <v>11779</v>
      </c>
      <c r="N151" s="275" t="str">
        <f t="shared" si="15"/>
        <v xml:space="preserve"> </v>
      </c>
      <c r="O151" s="293">
        <f t="shared" si="16"/>
        <v>81.804291964719781</v>
      </c>
      <c r="P151" s="230" t="str">
        <f t="shared" si="17"/>
        <v xml:space="preserve"> </v>
      </c>
      <c r="Q151" s="293">
        <f t="shared" si="18"/>
        <v>81.804291964719781</v>
      </c>
    </row>
    <row r="152" spans="1:17" x14ac:dyDescent="0.2">
      <c r="A152" s="10" t="str">
        <f>IF(COUNTRY_INFO!A152=0," ",COUNTRY_INFO!A152)</f>
        <v>Ethiopia</v>
      </c>
      <c r="B152" s="10" t="str">
        <f>IF(COUNTRY_INFO!B152=0," ",COUNTRY_INFO!B152)</f>
        <v>AmharaOromiya</v>
      </c>
      <c r="C152" s="10" t="str">
        <f>IF(COUNTRY_INFO!C152=0," ",COUNTRY_INFO!C152)</f>
        <v>Jille Timuga</v>
      </c>
      <c r="D152" s="11" t="str">
        <f>IF(OR(COUNTRY_INFO!$T$9:$T$1000="T2 (PZQ)",COUNTRY_INFO!$U$9:$U$1000="T2 (PZQ)"), "T2 (PZQ)", " ")</f>
        <v>T2 (PZQ)</v>
      </c>
      <c r="E152" s="253" t="s">
        <v>1187</v>
      </c>
      <c r="F152" s="56"/>
      <c r="G152" s="288">
        <v>25091</v>
      </c>
      <c r="H152" s="295"/>
      <c r="I152" s="11">
        <f t="shared" si="13"/>
        <v>25091</v>
      </c>
      <c r="J152" s="56"/>
      <c r="K152" s="18">
        <v>17921</v>
      </c>
      <c r="L152" s="18"/>
      <c r="M152" s="14">
        <f t="shared" si="14"/>
        <v>17921</v>
      </c>
      <c r="N152" s="275" t="str">
        <f t="shared" si="15"/>
        <v xml:space="preserve"> </v>
      </c>
      <c r="O152" s="230">
        <f t="shared" si="16"/>
        <v>71.424016579650072</v>
      </c>
      <c r="P152" s="230" t="str">
        <f t="shared" si="17"/>
        <v xml:space="preserve"> </v>
      </c>
      <c r="Q152" s="230">
        <f t="shared" si="18"/>
        <v>71.424016579650072</v>
      </c>
    </row>
    <row r="153" spans="1:17" x14ac:dyDescent="0.2">
      <c r="A153" s="10" t="str">
        <f>IF(COUNTRY_INFO!A153=0," ",COUNTRY_INFO!A153)</f>
        <v>Ethiopia</v>
      </c>
      <c r="B153" s="10" t="str">
        <f>IF(COUNTRY_INFO!B153=0," ",COUNTRY_INFO!B153)</f>
        <v>AmharaOromiya</v>
      </c>
      <c r="C153" s="10" t="str">
        <f>IF(COUNTRY_INFO!C153=0," ",COUNTRY_INFO!C153)</f>
        <v>Kemissie</v>
      </c>
      <c r="D153" s="11" t="str">
        <f>IF(OR(COUNTRY_INFO!$T$9:$T$1000="T2 (PZQ)",COUNTRY_INFO!$U$9:$U$1000="T2 (PZQ)"), "T2 (PZQ)", " ")</f>
        <v>T2 (PZQ)</v>
      </c>
      <c r="E153" s="253" t="s">
        <v>1187</v>
      </c>
      <c r="F153" s="56"/>
      <c r="G153" s="288">
        <v>11392</v>
      </c>
      <c r="H153" s="295"/>
      <c r="I153" s="11">
        <f t="shared" si="13"/>
        <v>11392</v>
      </c>
      <c r="J153" s="56"/>
      <c r="K153" s="18">
        <v>7673</v>
      </c>
      <c r="L153" s="18"/>
      <c r="M153" s="14">
        <f t="shared" si="14"/>
        <v>7673</v>
      </c>
      <c r="N153" s="275" t="str">
        <f t="shared" si="15"/>
        <v xml:space="preserve"> </v>
      </c>
      <c r="O153" s="230">
        <f t="shared" si="16"/>
        <v>67.354283707865164</v>
      </c>
      <c r="P153" s="230" t="str">
        <f t="shared" si="17"/>
        <v xml:space="preserve"> </v>
      </c>
      <c r="Q153" s="230">
        <f t="shared" si="18"/>
        <v>67.354283707865164</v>
      </c>
    </row>
    <row r="154" spans="1:17" x14ac:dyDescent="0.2">
      <c r="A154" s="10" t="str">
        <f>IF(COUNTRY_INFO!A154=0," ",COUNTRY_INFO!A154)</f>
        <v>Ethiopia</v>
      </c>
      <c r="B154" s="10" t="str">
        <f>IF(COUNTRY_INFO!B154=0," ",COUNTRY_INFO!B154)</f>
        <v>AmharaSouth Gondar</v>
      </c>
      <c r="C154" s="10" t="str">
        <f>IF(COUNTRY_INFO!C154=0," ",COUNTRY_INFO!C154)</f>
        <v>Andabet (West Estie)</v>
      </c>
      <c r="D154" s="11" t="str">
        <f>IF(OR(COUNTRY_INFO!$T$9:$T$1000="T2 (PZQ)",COUNTRY_INFO!$U$9:$U$1000="T2 (PZQ)"), "T2 (PZQ)", " ")</f>
        <v xml:space="preserve"> </v>
      </c>
      <c r="E154" s="253"/>
      <c r="F154" s="56"/>
      <c r="G154" s="288"/>
      <c r="H154" s="288"/>
      <c r="I154" s="11">
        <f t="shared" si="13"/>
        <v>0</v>
      </c>
      <c r="J154" s="56"/>
      <c r="K154" s="18"/>
      <c r="L154" s="18"/>
      <c r="M154" s="14">
        <f t="shared" si="14"/>
        <v>0</v>
      </c>
      <c r="N154" s="275" t="str">
        <f t="shared" si="15"/>
        <v xml:space="preserve"> </v>
      </c>
      <c r="O154" s="230" t="str">
        <f t="shared" si="16"/>
        <v xml:space="preserve"> </v>
      </c>
      <c r="P154" s="230" t="str">
        <f t="shared" si="17"/>
        <v xml:space="preserve"> </v>
      </c>
      <c r="Q154" s="230" t="str">
        <f t="shared" si="18"/>
        <v xml:space="preserve"> </v>
      </c>
    </row>
    <row r="155" spans="1:17" x14ac:dyDescent="0.2">
      <c r="A155" s="10" t="str">
        <f>IF(COUNTRY_INFO!A155=0," ",COUNTRY_INFO!A155)</f>
        <v>Ethiopia</v>
      </c>
      <c r="B155" s="10" t="str">
        <f>IF(COUNTRY_INFO!B155=0," ",COUNTRY_INFO!B155)</f>
        <v>AmharaSouth Gondar</v>
      </c>
      <c r="C155" s="10" t="str">
        <f>IF(COUNTRY_INFO!C155=0," ",COUNTRY_INFO!C155)</f>
        <v>Debre Tabor Town</v>
      </c>
      <c r="D155" s="11" t="str">
        <f>IF(OR(COUNTRY_INFO!$T$9:$T$1000="T2 (PZQ)",COUNTRY_INFO!$U$9:$U$1000="T2 (PZQ)"), "T2 (PZQ)", " ")</f>
        <v xml:space="preserve"> </v>
      </c>
      <c r="E155" s="109"/>
      <c r="F155" s="56"/>
      <c r="G155" s="288"/>
      <c r="H155" s="288"/>
      <c r="I155" s="11">
        <f t="shared" si="13"/>
        <v>0</v>
      </c>
      <c r="J155" s="56"/>
      <c r="K155" s="18"/>
      <c r="L155" s="18"/>
      <c r="M155" s="14">
        <f t="shared" si="14"/>
        <v>0</v>
      </c>
      <c r="N155" s="275" t="str">
        <f t="shared" si="15"/>
        <v xml:space="preserve"> </v>
      </c>
      <c r="O155" s="230" t="str">
        <f t="shared" si="16"/>
        <v xml:space="preserve"> </v>
      </c>
      <c r="P155" s="230" t="str">
        <f t="shared" si="17"/>
        <v xml:space="preserve"> </v>
      </c>
      <c r="Q155" s="230" t="str">
        <f t="shared" si="18"/>
        <v xml:space="preserve"> </v>
      </c>
    </row>
    <row r="156" spans="1:17" x14ac:dyDescent="0.2">
      <c r="A156" s="10" t="str">
        <f>IF(COUNTRY_INFO!A156=0," ",COUNTRY_INFO!A156)</f>
        <v>Ethiopia</v>
      </c>
      <c r="B156" s="10" t="str">
        <f>IF(COUNTRY_INFO!B156=0," ",COUNTRY_INFO!B156)</f>
        <v>AmharaSouth Gondar</v>
      </c>
      <c r="C156" s="10" t="str">
        <f>IF(COUNTRY_INFO!C156=0," ",COUNTRY_INFO!C156)</f>
        <v>Dera</v>
      </c>
      <c r="D156" s="11" t="str">
        <f>IF(OR(COUNTRY_INFO!$T$9:$T$1000="T2 (PZQ)",COUNTRY_INFO!$U$9:$U$1000="T2 (PZQ)"), "T2 (PZQ)", " ")</f>
        <v xml:space="preserve"> </v>
      </c>
      <c r="E156" s="253"/>
      <c r="F156" s="56"/>
      <c r="G156" s="288"/>
      <c r="H156" s="288"/>
      <c r="I156" s="11">
        <f t="shared" si="13"/>
        <v>0</v>
      </c>
      <c r="J156" s="56"/>
      <c r="K156" s="18"/>
      <c r="L156" s="18"/>
      <c r="M156" s="14">
        <f t="shared" si="14"/>
        <v>0</v>
      </c>
      <c r="N156" s="275" t="str">
        <f t="shared" si="15"/>
        <v xml:space="preserve"> </v>
      </c>
      <c r="O156" s="230" t="str">
        <f t="shared" si="16"/>
        <v xml:space="preserve"> </v>
      </c>
      <c r="P156" s="230" t="str">
        <f t="shared" si="17"/>
        <v xml:space="preserve"> </v>
      </c>
      <c r="Q156" s="230" t="str">
        <f t="shared" si="18"/>
        <v xml:space="preserve"> </v>
      </c>
    </row>
    <row r="157" spans="1:17" x14ac:dyDescent="0.2">
      <c r="A157" s="10" t="str">
        <f>IF(COUNTRY_INFO!A157=0," ",COUNTRY_INFO!A157)</f>
        <v>Ethiopia</v>
      </c>
      <c r="B157" s="10" t="str">
        <f>IF(COUNTRY_INFO!B157=0," ",COUNTRY_INFO!B157)</f>
        <v>AmharaSouth Gondar</v>
      </c>
      <c r="C157" s="10" t="str">
        <f>IF(COUNTRY_INFO!C157=0," ",COUNTRY_INFO!C157)</f>
        <v>Ebinat</v>
      </c>
      <c r="D157" s="11" t="str">
        <f>IF(OR(COUNTRY_INFO!$T$9:$T$1000="T2 (PZQ)",COUNTRY_INFO!$U$9:$U$1000="T2 (PZQ)"), "T2 (PZQ)", " ")</f>
        <v xml:space="preserve"> </v>
      </c>
      <c r="E157" s="109"/>
      <c r="F157" s="56"/>
      <c r="G157" s="288"/>
      <c r="H157" s="288"/>
      <c r="I157" s="11">
        <f t="shared" si="13"/>
        <v>0</v>
      </c>
      <c r="J157" s="56"/>
      <c r="K157" s="18"/>
      <c r="L157" s="18"/>
      <c r="M157" s="14">
        <f t="shared" si="14"/>
        <v>0</v>
      </c>
      <c r="N157" s="275" t="str">
        <f t="shared" si="15"/>
        <v xml:space="preserve"> </v>
      </c>
      <c r="O157" s="230" t="str">
        <f t="shared" si="16"/>
        <v xml:space="preserve"> </v>
      </c>
      <c r="P157" s="230" t="str">
        <f t="shared" si="17"/>
        <v xml:space="preserve"> </v>
      </c>
      <c r="Q157" s="230" t="str">
        <f t="shared" si="18"/>
        <v xml:space="preserve"> </v>
      </c>
    </row>
    <row r="158" spans="1:17" x14ac:dyDescent="0.2">
      <c r="A158" s="10" t="str">
        <f>IF(COUNTRY_INFO!A158=0," ",COUNTRY_INFO!A158)</f>
        <v>Ethiopia</v>
      </c>
      <c r="B158" s="10" t="str">
        <f>IF(COUNTRY_INFO!B158=0," ",COUNTRY_INFO!B158)</f>
        <v>AmharaSouth Gondar</v>
      </c>
      <c r="C158" s="10" t="str">
        <f>IF(COUNTRY_INFO!C158=0," ",COUNTRY_INFO!C158)</f>
        <v>Estie (East Estie)</v>
      </c>
      <c r="D158" s="11" t="str">
        <f>IF(OR(COUNTRY_INFO!$T$9:$T$1000="T2 (PZQ)",COUNTRY_INFO!$U$9:$U$1000="T2 (PZQ)"), "T2 (PZQ)", " ")</f>
        <v xml:space="preserve"> </v>
      </c>
      <c r="E158" s="109"/>
      <c r="F158" s="56"/>
      <c r="G158" s="288"/>
      <c r="H158" s="288"/>
      <c r="I158" s="11">
        <f t="shared" si="13"/>
        <v>0</v>
      </c>
      <c r="J158" s="56"/>
      <c r="K158" s="18"/>
      <c r="L158" s="18"/>
      <c r="M158" s="14">
        <f t="shared" si="14"/>
        <v>0</v>
      </c>
      <c r="N158" s="275" t="str">
        <f t="shared" si="15"/>
        <v xml:space="preserve"> </v>
      </c>
      <c r="O158" s="230" t="str">
        <f t="shared" si="16"/>
        <v xml:space="preserve"> </v>
      </c>
      <c r="P158" s="230" t="str">
        <f t="shared" si="17"/>
        <v xml:space="preserve"> </v>
      </c>
      <c r="Q158" s="230" t="str">
        <f t="shared" si="18"/>
        <v xml:space="preserve"> </v>
      </c>
    </row>
    <row r="159" spans="1:17" x14ac:dyDescent="0.2">
      <c r="A159" s="10" t="str">
        <f>IF(COUNTRY_INFO!A159=0," ",COUNTRY_INFO!A159)</f>
        <v>Ethiopia</v>
      </c>
      <c r="B159" s="10" t="str">
        <f>IF(COUNTRY_INFO!B159=0," ",COUNTRY_INFO!B159)</f>
        <v>AmharaSouth Gondar</v>
      </c>
      <c r="C159" s="10" t="str">
        <f>IF(COUNTRY_INFO!C159=0," ",COUNTRY_INFO!C159)</f>
        <v>Farta</v>
      </c>
      <c r="D159" s="11" t="str">
        <f>IF(OR(COUNTRY_INFO!$T$9:$T$1000="T2 (PZQ)",COUNTRY_INFO!$U$9:$U$1000="T2 (PZQ)"), "T2 (PZQ)", " ")</f>
        <v xml:space="preserve"> </v>
      </c>
      <c r="E159" s="109"/>
      <c r="F159" s="56"/>
      <c r="G159" s="288"/>
      <c r="H159" s="288"/>
      <c r="I159" s="11">
        <f t="shared" si="13"/>
        <v>0</v>
      </c>
      <c r="J159" s="56"/>
      <c r="K159" s="18"/>
      <c r="L159" s="18"/>
      <c r="M159" s="14">
        <f t="shared" si="14"/>
        <v>0</v>
      </c>
      <c r="N159" s="275" t="str">
        <f t="shared" si="15"/>
        <v xml:space="preserve"> </v>
      </c>
      <c r="O159" s="230" t="str">
        <f t="shared" si="16"/>
        <v xml:space="preserve"> </v>
      </c>
      <c r="P159" s="230" t="str">
        <f t="shared" si="17"/>
        <v xml:space="preserve"> </v>
      </c>
      <c r="Q159" s="230" t="str">
        <f t="shared" si="18"/>
        <v xml:space="preserve"> </v>
      </c>
    </row>
    <row r="160" spans="1:17" x14ac:dyDescent="0.2">
      <c r="A160" s="10" t="str">
        <f>IF(COUNTRY_INFO!A160=0," ",COUNTRY_INFO!A160)</f>
        <v>Ethiopia</v>
      </c>
      <c r="B160" s="10" t="str">
        <f>IF(COUNTRY_INFO!B160=0," ",COUNTRY_INFO!B160)</f>
        <v>AmharaSouth Gondar</v>
      </c>
      <c r="C160" s="10" t="str">
        <f>IF(COUNTRY_INFO!C160=0," ",COUNTRY_INFO!C160)</f>
        <v>Fogera</v>
      </c>
      <c r="D160" s="11" t="str">
        <f>IF(OR(COUNTRY_INFO!$T$9:$T$1000="T2 (PZQ)",COUNTRY_INFO!$U$9:$U$1000="T2 (PZQ)"), "T2 (PZQ)", " ")</f>
        <v xml:space="preserve"> </v>
      </c>
      <c r="E160" s="109"/>
      <c r="F160" s="56"/>
      <c r="G160" s="288"/>
      <c r="H160" s="288"/>
      <c r="I160" s="11">
        <f t="shared" si="13"/>
        <v>0</v>
      </c>
      <c r="J160" s="56"/>
      <c r="K160" s="18"/>
      <c r="L160" s="18"/>
      <c r="M160" s="14">
        <f t="shared" si="14"/>
        <v>0</v>
      </c>
      <c r="N160" s="275" t="str">
        <f t="shared" si="15"/>
        <v xml:space="preserve"> </v>
      </c>
      <c r="O160" s="230" t="str">
        <f t="shared" si="16"/>
        <v xml:space="preserve"> </v>
      </c>
      <c r="P160" s="230" t="str">
        <f t="shared" si="17"/>
        <v xml:space="preserve"> </v>
      </c>
      <c r="Q160" s="230" t="str">
        <f t="shared" si="18"/>
        <v xml:space="preserve"> </v>
      </c>
    </row>
    <row r="161" spans="1:17" x14ac:dyDescent="0.2">
      <c r="A161" s="10" t="str">
        <f>IF(COUNTRY_INFO!A161=0," ",COUNTRY_INFO!A161)</f>
        <v>Ethiopia</v>
      </c>
      <c r="B161" s="10" t="str">
        <f>IF(COUNTRY_INFO!B161=0," ",COUNTRY_INFO!B161)</f>
        <v>AmharaSouth Gondar</v>
      </c>
      <c r="C161" s="10" t="str">
        <f>IF(COUNTRY_INFO!C161=0," ",COUNTRY_INFO!C161)</f>
        <v>Gunabegemidir</v>
      </c>
      <c r="D161" s="11" t="str">
        <f>IF(OR(COUNTRY_INFO!$T$9:$T$1000="T2 (PZQ)",COUNTRY_INFO!$U$9:$U$1000="T2 (PZQ)"), "T2 (PZQ)", " ")</f>
        <v xml:space="preserve"> </v>
      </c>
      <c r="E161" s="109"/>
      <c r="F161" s="56"/>
      <c r="G161" s="288"/>
      <c r="H161" s="288"/>
      <c r="I161" s="11">
        <f t="shared" si="13"/>
        <v>0</v>
      </c>
      <c r="J161" s="56"/>
      <c r="K161" s="18"/>
      <c r="L161" s="18"/>
      <c r="M161" s="14">
        <f t="shared" si="14"/>
        <v>0</v>
      </c>
      <c r="N161" s="275" t="str">
        <f t="shared" si="15"/>
        <v xml:space="preserve"> </v>
      </c>
      <c r="O161" s="230" t="str">
        <f t="shared" si="16"/>
        <v xml:space="preserve"> </v>
      </c>
      <c r="P161" s="230" t="str">
        <f t="shared" si="17"/>
        <v xml:space="preserve"> </v>
      </c>
      <c r="Q161" s="230" t="str">
        <f t="shared" si="18"/>
        <v xml:space="preserve"> </v>
      </c>
    </row>
    <row r="162" spans="1:17" x14ac:dyDescent="0.2">
      <c r="A162" s="10" t="str">
        <f>IF(COUNTRY_INFO!A162=0," ",COUNTRY_INFO!A162)</f>
        <v>Ethiopia</v>
      </c>
      <c r="B162" s="10" t="str">
        <f>IF(COUNTRY_INFO!B162=0," ",COUNTRY_INFO!B162)</f>
        <v>AmharaSouth Gondar</v>
      </c>
      <c r="C162" s="10" t="str">
        <f>IF(COUNTRY_INFO!C162=0," ",COUNTRY_INFO!C162)</f>
        <v>Lay Gaint</v>
      </c>
      <c r="D162" s="11" t="str">
        <f>IF(OR(COUNTRY_INFO!$T$9:$T$1000="T2 (PZQ)",COUNTRY_INFO!$U$9:$U$1000="T2 (PZQ)"), "T2 (PZQ)", " ")</f>
        <v xml:space="preserve"> </v>
      </c>
      <c r="E162" s="109"/>
      <c r="F162" s="56"/>
      <c r="G162" s="288"/>
      <c r="H162" s="288"/>
      <c r="I162" s="11">
        <f t="shared" si="13"/>
        <v>0</v>
      </c>
      <c r="J162" s="56"/>
      <c r="K162" s="18"/>
      <c r="L162" s="18"/>
      <c r="M162" s="14">
        <f t="shared" si="14"/>
        <v>0</v>
      </c>
      <c r="N162" s="275" t="str">
        <f t="shared" si="15"/>
        <v xml:space="preserve"> </v>
      </c>
      <c r="O162" s="230" t="str">
        <f t="shared" si="16"/>
        <v xml:space="preserve"> </v>
      </c>
      <c r="P162" s="230" t="str">
        <f t="shared" si="17"/>
        <v xml:space="preserve"> </v>
      </c>
      <c r="Q162" s="230" t="str">
        <f t="shared" si="18"/>
        <v xml:space="preserve"> </v>
      </c>
    </row>
    <row r="163" spans="1:17" x14ac:dyDescent="0.2">
      <c r="A163" s="10" t="str">
        <f>IF(COUNTRY_INFO!A163=0," ",COUNTRY_INFO!A163)</f>
        <v>Ethiopia</v>
      </c>
      <c r="B163" s="10" t="str">
        <f>IF(COUNTRY_INFO!B163=0," ",COUNTRY_INFO!B163)</f>
        <v>AmharaSouth Gondar</v>
      </c>
      <c r="C163" s="10" t="str">
        <f>IF(COUNTRY_INFO!C163=0," ",COUNTRY_INFO!C163)</f>
        <v>Libo Kemkem</v>
      </c>
      <c r="D163" s="11" t="str">
        <f>IF(OR(COUNTRY_INFO!$T$9:$T$1000="T2 (PZQ)",COUNTRY_INFO!$U$9:$U$1000="T2 (PZQ)"), "T2 (PZQ)", " ")</f>
        <v xml:space="preserve"> </v>
      </c>
      <c r="E163" s="109"/>
      <c r="F163" s="56"/>
      <c r="G163" s="288"/>
      <c r="H163" s="288"/>
      <c r="I163" s="11">
        <f t="shared" si="13"/>
        <v>0</v>
      </c>
      <c r="J163" s="56"/>
      <c r="K163" s="18"/>
      <c r="L163" s="18"/>
      <c r="M163" s="14">
        <f t="shared" si="14"/>
        <v>0</v>
      </c>
      <c r="N163" s="275" t="str">
        <f t="shared" si="15"/>
        <v xml:space="preserve"> </v>
      </c>
      <c r="O163" s="230" t="str">
        <f t="shared" si="16"/>
        <v xml:space="preserve"> </v>
      </c>
      <c r="P163" s="230" t="str">
        <f t="shared" si="17"/>
        <v xml:space="preserve"> </v>
      </c>
      <c r="Q163" s="230" t="str">
        <f t="shared" si="18"/>
        <v xml:space="preserve"> </v>
      </c>
    </row>
    <row r="164" spans="1:17" x14ac:dyDescent="0.2">
      <c r="A164" s="10" t="str">
        <f>IF(COUNTRY_INFO!A164=0," ",COUNTRY_INFO!A164)</f>
        <v>Ethiopia</v>
      </c>
      <c r="B164" s="10" t="str">
        <f>IF(COUNTRY_INFO!B164=0," ",COUNTRY_INFO!B164)</f>
        <v>AmharaSouth Gondar</v>
      </c>
      <c r="C164" s="10" t="str">
        <f>IF(COUNTRY_INFO!C164=0," ",COUNTRY_INFO!C164)</f>
        <v>Meketewa</v>
      </c>
      <c r="D164" s="11" t="str">
        <f>IF(OR(COUNTRY_INFO!$T$9:$T$1000="T2 (PZQ)",COUNTRY_INFO!$U$9:$U$1000="T2 (PZQ)"), "T2 (PZQ)", " ")</f>
        <v xml:space="preserve"> </v>
      </c>
      <c r="E164" s="109"/>
      <c r="F164" s="56"/>
      <c r="G164" s="288"/>
      <c r="H164" s="288"/>
      <c r="I164" s="11">
        <f t="shared" si="13"/>
        <v>0</v>
      </c>
      <c r="J164" s="56"/>
      <c r="K164" s="18"/>
      <c r="L164" s="18"/>
      <c r="M164" s="14">
        <f t="shared" si="14"/>
        <v>0</v>
      </c>
      <c r="N164" s="275" t="str">
        <f t="shared" si="15"/>
        <v xml:space="preserve"> </v>
      </c>
      <c r="O164" s="230" t="str">
        <f t="shared" si="16"/>
        <v xml:space="preserve"> </v>
      </c>
      <c r="P164" s="230" t="str">
        <f t="shared" si="17"/>
        <v xml:space="preserve"> </v>
      </c>
      <c r="Q164" s="230" t="str">
        <f t="shared" si="18"/>
        <v xml:space="preserve"> </v>
      </c>
    </row>
    <row r="165" spans="1:17" x14ac:dyDescent="0.2">
      <c r="A165" s="10" t="str">
        <f>IF(COUNTRY_INFO!A165=0," ",COUNTRY_INFO!A165)</f>
        <v>Ethiopia</v>
      </c>
      <c r="B165" s="10" t="str">
        <f>IF(COUNTRY_INFO!B165=0," ",COUNTRY_INFO!B165)</f>
        <v>AmharaSouth Gondar</v>
      </c>
      <c r="C165" s="10" t="str">
        <f>IF(COUNTRY_INFO!C165=0," ",COUNTRY_INFO!C165)</f>
        <v>Sediemuja</v>
      </c>
      <c r="D165" s="11" t="str">
        <f>IF(OR(COUNTRY_INFO!$T$9:$T$1000="T2 (PZQ)",COUNTRY_INFO!$U$9:$U$1000="T2 (PZQ)"), "T2 (PZQ)", " ")</f>
        <v xml:space="preserve"> </v>
      </c>
      <c r="E165" s="109"/>
      <c r="F165" s="56"/>
      <c r="G165" s="288"/>
      <c r="H165" s="288"/>
      <c r="I165" s="11">
        <f t="shared" si="13"/>
        <v>0</v>
      </c>
      <c r="J165" s="56"/>
      <c r="K165" s="18"/>
      <c r="L165" s="18"/>
      <c r="M165" s="14">
        <f t="shared" si="14"/>
        <v>0</v>
      </c>
      <c r="N165" s="275" t="str">
        <f t="shared" si="15"/>
        <v xml:space="preserve"> </v>
      </c>
      <c r="O165" s="230" t="str">
        <f t="shared" si="16"/>
        <v xml:space="preserve"> </v>
      </c>
      <c r="P165" s="230" t="str">
        <f t="shared" si="17"/>
        <v xml:space="preserve"> </v>
      </c>
      <c r="Q165" s="230" t="str">
        <f t="shared" si="18"/>
        <v xml:space="preserve"> </v>
      </c>
    </row>
    <row r="166" spans="1:17" x14ac:dyDescent="0.2">
      <c r="A166" s="10" t="str">
        <f>IF(COUNTRY_INFO!A166=0," ",COUNTRY_INFO!A166)</f>
        <v>Ethiopia</v>
      </c>
      <c r="B166" s="10" t="str">
        <f>IF(COUNTRY_INFO!B166=0," ",COUNTRY_INFO!B166)</f>
        <v>AmharaSouth Gondar</v>
      </c>
      <c r="C166" s="10" t="str">
        <f>IF(COUNTRY_INFO!C166=0," ",COUNTRY_INFO!C166)</f>
        <v>Simada</v>
      </c>
      <c r="D166" s="11" t="str">
        <f>IF(OR(COUNTRY_INFO!$T$9:$T$1000="T2 (PZQ)",COUNTRY_INFO!$U$9:$U$1000="T2 (PZQ)"), "T2 (PZQ)", " ")</f>
        <v xml:space="preserve"> </v>
      </c>
      <c r="E166" s="109"/>
      <c r="F166" s="56"/>
      <c r="G166" s="288"/>
      <c r="H166" s="288"/>
      <c r="I166" s="11">
        <f t="shared" si="13"/>
        <v>0</v>
      </c>
      <c r="J166" s="56"/>
      <c r="K166" s="18"/>
      <c r="L166" s="18"/>
      <c r="M166" s="14">
        <f t="shared" si="14"/>
        <v>0</v>
      </c>
      <c r="N166" s="275" t="str">
        <f t="shared" si="15"/>
        <v xml:space="preserve"> </v>
      </c>
      <c r="O166" s="230" t="str">
        <f t="shared" si="16"/>
        <v xml:space="preserve"> </v>
      </c>
      <c r="P166" s="230" t="str">
        <f t="shared" si="17"/>
        <v xml:space="preserve"> </v>
      </c>
      <c r="Q166" s="230" t="str">
        <f t="shared" si="18"/>
        <v xml:space="preserve"> </v>
      </c>
    </row>
    <row r="167" spans="1:17" x14ac:dyDescent="0.2">
      <c r="A167" s="10" t="str">
        <f>IF(COUNTRY_INFO!A167=0," ",COUNTRY_INFO!A167)</f>
        <v>Ethiopia</v>
      </c>
      <c r="B167" s="10" t="str">
        <f>IF(COUNTRY_INFO!B167=0," ",COUNTRY_INFO!B167)</f>
        <v>AmharaSouth Gondar</v>
      </c>
      <c r="C167" s="10" t="str">
        <f>IF(COUNTRY_INFO!C167=0," ",COUNTRY_INFO!C167)</f>
        <v>Tach Gaint</v>
      </c>
      <c r="D167" s="11" t="str">
        <f>IF(OR(COUNTRY_INFO!$T$9:$T$1000="T2 (PZQ)",COUNTRY_INFO!$U$9:$U$1000="T2 (PZQ)"), "T2 (PZQ)", " ")</f>
        <v xml:space="preserve"> </v>
      </c>
      <c r="E167" s="109"/>
      <c r="F167" s="56"/>
      <c r="G167" s="288"/>
      <c r="H167" s="288"/>
      <c r="I167" s="11">
        <f t="shared" si="13"/>
        <v>0</v>
      </c>
      <c r="J167" s="56"/>
      <c r="K167" s="18"/>
      <c r="L167" s="18"/>
      <c r="M167" s="14">
        <f t="shared" si="14"/>
        <v>0</v>
      </c>
      <c r="N167" s="275" t="str">
        <f t="shared" si="15"/>
        <v xml:space="preserve"> </v>
      </c>
      <c r="O167" s="230" t="str">
        <f t="shared" si="16"/>
        <v xml:space="preserve"> </v>
      </c>
      <c r="P167" s="230" t="str">
        <f t="shared" si="17"/>
        <v xml:space="preserve"> </v>
      </c>
      <c r="Q167" s="230" t="str">
        <f t="shared" si="18"/>
        <v xml:space="preserve"> </v>
      </c>
    </row>
    <row r="168" spans="1:17" x14ac:dyDescent="0.2">
      <c r="A168" s="10" t="str">
        <f>IF(COUNTRY_INFO!A168=0," ",COUNTRY_INFO!A168)</f>
        <v>Ethiopia</v>
      </c>
      <c r="B168" s="10" t="str">
        <f>IF(COUNTRY_INFO!B168=0," ",COUNTRY_INFO!B168)</f>
        <v>AmharaSouth Gondar</v>
      </c>
      <c r="C168" s="10" t="str">
        <f>IF(COUNTRY_INFO!C168=0," ",COUNTRY_INFO!C168)</f>
        <v>Woreta Town</v>
      </c>
      <c r="D168" s="11" t="str">
        <f>IF(OR(COUNTRY_INFO!$T$9:$T$1000="T2 (PZQ)",COUNTRY_INFO!$U$9:$U$1000="T2 (PZQ)"), "T2 (PZQ)", " ")</f>
        <v xml:space="preserve"> </v>
      </c>
      <c r="E168" s="109"/>
      <c r="F168" s="56"/>
      <c r="G168" s="288"/>
      <c r="H168" s="288"/>
      <c r="I168" s="11">
        <f t="shared" si="13"/>
        <v>0</v>
      </c>
      <c r="J168" s="56"/>
      <c r="K168" s="18"/>
      <c r="L168" s="18"/>
      <c r="M168" s="14">
        <f t="shared" si="14"/>
        <v>0</v>
      </c>
      <c r="N168" s="275" t="str">
        <f t="shared" si="15"/>
        <v xml:space="preserve"> </v>
      </c>
      <c r="O168" s="230" t="str">
        <f t="shared" si="16"/>
        <v xml:space="preserve"> </v>
      </c>
      <c r="P168" s="230" t="str">
        <f t="shared" si="17"/>
        <v xml:space="preserve"> </v>
      </c>
      <c r="Q168" s="230" t="str">
        <f t="shared" si="18"/>
        <v xml:space="preserve"> </v>
      </c>
    </row>
    <row r="169" spans="1:17" x14ac:dyDescent="0.2">
      <c r="A169" s="10" t="str">
        <f>IF(COUNTRY_INFO!A169=0," ",COUNTRY_INFO!A169)</f>
        <v>Ethiopia</v>
      </c>
      <c r="B169" s="10" t="str">
        <f>IF(COUNTRY_INFO!B169=0," ",COUNTRY_INFO!B169)</f>
        <v>AmharaSouth Wello</v>
      </c>
      <c r="C169" s="10" t="str">
        <f>IF(COUNTRY_INFO!C169=0," ",COUNTRY_INFO!C169)</f>
        <v>Albuko</v>
      </c>
      <c r="D169" s="11" t="str">
        <f>IF(OR(COUNTRY_INFO!$T$9:$T$1000="T2 (PZQ)",COUNTRY_INFO!$U$9:$U$1000="T2 (PZQ)"), "T2 (PZQ)", " ")</f>
        <v xml:space="preserve"> </v>
      </c>
      <c r="E169" s="109"/>
      <c r="F169" s="56"/>
      <c r="G169" s="288"/>
      <c r="H169" s="288"/>
      <c r="I169" s="11">
        <f t="shared" si="13"/>
        <v>0</v>
      </c>
      <c r="J169" s="56"/>
      <c r="K169" s="18"/>
      <c r="L169" s="18"/>
      <c r="M169" s="14">
        <f t="shared" si="14"/>
        <v>0</v>
      </c>
      <c r="N169" s="275" t="str">
        <f t="shared" si="15"/>
        <v xml:space="preserve"> </v>
      </c>
      <c r="O169" s="230" t="str">
        <f t="shared" si="16"/>
        <v xml:space="preserve"> </v>
      </c>
      <c r="P169" s="230" t="str">
        <f t="shared" si="17"/>
        <v xml:space="preserve"> </v>
      </c>
      <c r="Q169" s="230" t="str">
        <f t="shared" si="18"/>
        <v xml:space="preserve"> </v>
      </c>
    </row>
    <row r="170" spans="1:17" x14ac:dyDescent="0.2">
      <c r="A170" s="10" t="str">
        <f>IF(COUNTRY_INFO!A170=0," ",COUNTRY_INFO!A170)</f>
        <v>Ethiopia</v>
      </c>
      <c r="B170" s="10" t="str">
        <f>IF(COUNTRY_INFO!B170=0," ",COUNTRY_INFO!B170)</f>
        <v>AmharaSouth Wello</v>
      </c>
      <c r="C170" s="10" t="str">
        <f>IF(COUNTRY_INFO!C170=0," ",COUNTRY_INFO!C170)</f>
        <v>Ambasel</v>
      </c>
      <c r="D170" s="11" t="str">
        <f>IF(OR(COUNTRY_INFO!$T$9:$T$1000="T2 (PZQ)",COUNTRY_INFO!$U$9:$U$1000="T2 (PZQ)"), "T2 (PZQ)", " ")</f>
        <v>T2 (PZQ)</v>
      </c>
      <c r="E170" s="253" t="s">
        <v>1187</v>
      </c>
      <c r="F170" s="56"/>
      <c r="G170" s="288">
        <v>41190</v>
      </c>
      <c r="H170" s="295"/>
      <c r="I170" s="11">
        <f t="shared" si="13"/>
        <v>41190</v>
      </c>
      <c r="J170" s="56"/>
      <c r="K170" s="18">
        <v>38104</v>
      </c>
      <c r="L170" s="18"/>
      <c r="M170" s="14">
        <f t="shared" si="14"/>
        <v>38104</v>
      </c>
      <c r="N170" s="275" t="str">
        <f t="shared" si="15"/>
        <v xml:space="preserve"> </v>
      </c>
      <c r="O170" s="293">
        <f t="shared" si="16"/>
        <v>92.507890264627335</v>
      </c>
      <c r="P170" s="230" t="str">
        <f t="shared" si="17"/>
        <v xml:space="preserve"> </v>
      </c>
      <c r="Q170" s="293">
        <f t="shared" si="18"/>
        <v>92.507890264627335</v>
      </c>
    </row>
    <row r="171" spans="1:17" x14ac:dyDescent="0.2">
      <c r="A171" s="10" t="str">
        <f>IF(COUNTRY_INFO!A171=0," ",COUNTRY_INFO!A171)</f>
        <v>Ethiopia</v>
      </c>
      <c r="B171" s="10" t="str">
        <f>IF(COUNTRY_INFO!B171=0," ",COUNTRY_INFO!B171)</f>
        <v>AmharaSouth Wello</v>
      </c>
      <c r="C171" s="10" t="str">
        <f>IF(COUNTRY_INFO!C171=0," ",COUNTRY_INFO!C171)</f>
        <v>Argoba</v>
      </c>
      <c r="D171" s="11" t="str">
        <f>IF(OR(COUNTRY_INFO!$T$9:$T$1000="T2 (PZQ)",COUNTRY_INFO!$U$9:$U$1000="T2 (PZQ)"), "T2 (PZQ)", " ")</f>
        <v xml:space="preserve"> </v>
      </c>
      <c r="E171" s="109"/>
      <c r="F171" s="56"/>
      <c r="G171" s="288"/>
      <c r="H171" s="288"/>
      <c r="I171" s="11">
        <f t="shared" si="13"/>
        <v>0</v>
      </c>
      <c r="J171" s="56"/>
      <c r="K171" s="18"/>
      <c r="L171" s="18"/>
      <c r="M171" s="14">
        <f t="shared" si="14"/>
        <v>0</v>
      </c>
      <c r="N171" s="275" t="str">
        <f t="shared" si="15"/>
        <v xml:space="preserve"> </v>
      </c>
      <c r="O171" s="230" t="str">
        <f t="shared" si="16"/>
        <v xml:space="preserve"> </v>
      </c>
      <c r="P171" s="230" t="str">
        <f t="shared" si="17"/>
        <v xml:space="preserve"> </v>
      </c>
      <c r="Q171" s="230" t="str">
        <f t="shared" si="18"/>
        <v xml:space="preserve"> </v>
      </c>
    </row>
    <row r="172" spans="1:17" x14ac:dyDescent="0.2">
      <c r="A172" s="10" t="str">
        <f>IF(COUNTRY_INFO!A172=0," ",COUNTRY_INFO!A172)</f>
        <v>Ethiopia</v>
      </c>
      <c r="B172" s="10" t="str">
        <f>IF(COUNTRY_INFO!B172=0," ",COUNTRY_INFO!B172)</f>
        <v>AmharaSouth Wello</v>
      </c>
      <c r="C172" s="10" t="str">
        <f>IF(COUNTRY_INFO!C172=0," ",COUNTRY_INFO!C172)</f>
        <v>Borena</v>
      </c>
      <c r="D172" s="11" t="str">
        <f>IF(OR(COUNTRY_INFO!$T$9:$T$1000="T2 (PZQ)",COUNTRY_INFO!$U$9:$U$1000="T2 (PZQ)"), "T2 (PZQ)", " ")</f>
        <v xml:space="preserve"> </v>
      </c>
      <c r="E172" s="109"/>
      <c r="F172" s="56"/>
      <c r="G172" s="288"/>
      <c r="H172" s="288"/>
      <c r="I172" s="11">
        <f t="shared" si="13"/>
        <v>0</v>
      </c>
      <c r="J172" s="56"/>
      <c r="K172" s="18"/>
      <c r="L172" s="18"/>
      <c r="M172" s="14">
        <f t="shared" si="14"/>
        <v>0</v>
      </c>
      <c r="N172" s="275" t="str">
        <f t="shared" si="15"/>
        <v xml:space="preserve"> </v>
      </c>
      <c r="O172" s="230" t="str">
        <f t="shared" si="16"/>
        <v xml:space="preserve"> </v>
      </c>
      <c r="P172" s="230" t="str">
        <f t="shared" si="17"/>
        <v xml:space="preserve"> </v>
      </c>
      <c r="Q172" s="230" t="str">
        <f t="shared" si="18"/>
        <v xml:space="preserve"> </v>
      </c>
    </row>
    <row r="173" spans="1:17" x14ac:dyDescent="0.2">
      <c r="A173" s="10" t="str">
        <f>IF(COUNTRY_INFO!A173=0," ",COUNTRY_INFO!A173)</f>
        <v>Ethiopia</v>
      </c>
      <c r="B173" s="10" t="str">
        <f>IF(COUNTRY_INFO!B173=0," ",COUNTRY_INFO!B173)</f>
        <v>AmharaSouth Wello</v>
      </c>
      <c r="C173" s="10" t="str">
        <f>IF(COUNTRY_INFO!C173=0," ",COUNTRY_INFO!C173)</f>
        <v>Dalanta</v>
      </c>
      <c r="D173" s="11" t="str">
        <f>IF(OR(COUNTRY_INFO!$T$9:$T$1000="T2 (PZQ)",COUNTRY_INFO!$U$9:$U$1000="T2 (PZQ)"), "T2 (PZQ)", " ")</f>
        <v xml:space="preserve"> </v>
      </c>
      <c r="E173" s="109"/>
      <c r="F173" s="56"/>
      <c r="G173" s="288"/>
      <c r="H173" s="288"/>
      <c r="I173" s="11">
        <f t="shared" si="13"/>
        <v>0</v>
      </c>
      <c r="J173" s="56"/>
      <c r="K173" s="18"/>
      <c r="L173" s="18"/>
      <c r="M173" s="14">
        <f t="shared" si="14"/>
        <v>0</v>
      </c>
      <c r="N173" s="275" t="str">
        <f t="shared" si="15"/>
        <v xml:space="preserve"> </v>
      </c>
      <c r="O173" s="230" t="str">
        <f t="shared" si="16"/>
        <v xml:space="preserve"> </v>
      </c>
      <c r="P173" s="230" t="str">
        <f t="shared" si="17"/>
        <v xml:space="preserve"> </v>
      </c>
      <c r="Q173" s="230" t="str">
        <f t="shared" si="18"/>
        <v xml:space="preserve"> </v>
      </c>
    </row>
    <row r="174" spans="1:17" x14ac:dyDescent="0.2">
      <c r="A174" s="10" t="str">
        <f>IF(COUNTRY_INFO!A174=0," ",COUNTRY_INFO!A174)</f>
        <v>Ethiopia</v>
      </c>
      <c r="B174" s="10" t="str">
        <f>IF(COUNTRY_INFO!B174=0," ",COUNTRY_INFO!B174)</f>
        <v>AmharaSouth Wello</v>
      </c>
      <c r="C174" s="10" t="str">
        <f>IF(COUNTRY_INFO!C174=0," ",COUNTRY_INFO!C174)</f>
        <v>Dessie Town</v>
      </c>
      <c r="D174" s="11" t="str">
        <f>IF(OR(COUNTRY_INFO!$T$9:$T$1000="T2 (PZQ)",COUNTRY_INFO!$U$9:$U$1000="T2 (PZQ)"), "T2 (PZQ)", " ")</f>
        <v xml:space="preserve"> </v>
      </c>
      <c r="E174" s="109"/>
      <c r="F174" s="56"/>
      <c r="G174" s="288"/>
      <c r="H174" s="288"/>
      <c r="I174" s="11">
        <f t="shared" si="13"/>
        <v>0</v>
      </c>
      <c r="J174" s="56"/>
      <c r="K174" s="18"/>
      <c r="L174" s="18"/>
      <c r="M174" s="14">
        <f t="shared" si="14"/>
        <v>0</v>
      </c>
      <c r="N174" s="275" t="str">
        <f t="shared" si="15"/>
        <v xml:space="preserve"> </v>
      </c>
      <c r="O174" s="230" t="str">
        <f t="shared" si="16"/>
        <v xml:space="preserve"> </v>
      </c>
      <c r="P174" s="230" t="str">
        <f t="shared" si="17"/>
        <v xml:space="preserve"> </v>
      </c>
      <c r="Q174" s="230" t="str">
        <f t="shared" si="18"/>
        <v xml:space="preserve"> </v>
      </c>
    </row>
    <row r="175" spans="1:17" x14ac:dyDescent="0.2">
      <c r="A175" s="10" t="str">
        <f>IF(COUNTRY_INFO!A175=0," ",COUNTRY_INFO!A175)</f>
        <v>Ethiopia</v>
      </c>
      <c r="B175" s="10" t="str">
        <f>IF(COUNTRY_INFO!B175=0," ",COUNTRY_INFO!B175)</f>
        <v>AmharaSouth Wello</v>
      </c>
      <c r="C175" s="10" t="str">
        <f>IF(COUNTRY_INFO!C175=0," ",COUNTRY_INFO!C175)</f>
        <v>Dessie zuria</v>
      </c>
      <c r="D175" s="11" t="str">
        <f>IF(OR(COUNTRY_INFO!$T$9:$T$1000="T2 (PZQ)",COUNTRY_INFO!$U$9:$U$1000="T2 (PZQ)"), "T2 (PZQ)", " ")</f>
        <v xml:space="preserve"> </v>
      </c>
      <c r="E175" s="109"/>
      <c r="F175" s="56"/>
      <c r="G175" s="288"/>
      <c r="H175" s="288"/>
      <c r="I175" s="11">
        <f t="shared" si="13"/>
        <v>0</v>
      </c>
      <c r="J175" s="56"/>
      <c r="K175" s="18"/>
      <c r="L175" s="18"/>
      <c r="M175" s="14">
        <f t="shared" si="14"/>
        <v>0</v>
      </c>
      <c r="N175" s="275" t="str">
        <f t="shared" si="15"/>
        <v xml:space="preserve"> </v>
      </c>
      <c r="O175" s="230" t="str">
        <f t="shared" si="16"/>
        <v xml:space="preserve"> </v>
      </c>
      <c r="P175" s="230" t="str">
        <f t="shared" si="17"/>
        <v xml:space="preserve"> </v>
      </c>
      <c r="Q175" s="230" t="str">
        <f t="shared" si="18"/>
        <v xml:space="preserve"> </v>
      </c>
    </row>
    <row r="176" spans="1:17" x14ac:dyDescent="0.2">
      <c r="A176" s="10" t="str">
        <f>IF(COUNTRY_INFO!A176=0," ",COUNTRY_INFO!A176)</f>
        <v>Ethiopia</v>
      </c>
      <c r="B176" s="10" t="str">
        <f>IF(COUNTRY_INFO!B176=0," ",COUNTRY_INFO!B176)</f>
        <v>AmharaSouth Wello</v>
      </c>
      <c r="C176" s="10" t="str">
        <f>IF(COUNTRY_INFO!C176=0," ",COUNTRY_INFO!C176)</f>
        <v>Jama</v>
      </c>
      <c r="D176" s="11" t="str">
        <f>IF(OR(COUNTRY_INFO!$T$9:$T$1000="T2 (PZQ)",COUNTRY_INFO!$U$9:$U$1000="T2 (PZQ)"), "T2 (PZQ)", " ")</f>
        <v xml:space="preserve"> </v>
      </c>
      <c r="E176" s="109"/>
      <c r="F176" s="56"/>
      <c r="G176" s="288"/>
      <c r="H176" s="288"/>
      <c r="I176" s="11">
        <f t="shared" si="13"/>
        <v>0</v>
      </c>
      <c r="J176" s="56"/>
      <c r="K176" s="18"/>
      <c r="L176" s="18"/>
      <c r="M176" s="14">
        <f t="shared" si="14"/>
        <v>0</v>
      </c>
      <c r="N176" s="275" t="str">
        <f t="shared" si="15"/>
        <v xml:space="preserve"> </v>
      </c>
      <c r="O176" s="230" t="str">
        <f t="shared" si="16"/>
        <v xml:space="preserve"> </v>
      </c>
      <c r="P176" s="230" t="str">
        <f t="shared" si="17"/>
        <v xml:space="preserve"> </v>
      </c>
      <c r="Q176" s="230" t="str">
        <f t="shared" si="18"/>
        <v xml:space="preserve"> </v>
      </c>
    </row>
    <row r="177" spans="1:17" x14ac:dyDescent="0.2">
      <c r="A177" s="10" t="str">
        <f>IF(COUNTRY_INFO!A177=0," ",COUNTRY_INFO!A177)</f>
        <v>Ethiopia</v>
      </c>
      <c r="B177" s="10" t="str">
        <f>IF(COUNTRY_INFO!B177=0," ",COUNTRY_INFO!B177)</f>
        <v>AmharaSouth Wello</v>
      </c>
      <c r="C177" s="10" t="str">
        <f>IF(COUNTRY_INFO!C177=0," ",COUNTRY_INFO!C177)</f>
        <v>Kallu</v>
      </c>
      <c r="D177" s="11" t="str">
        <f>IF(OR(COUNTRY_INFO!$T$9:$T$1000="T2 (PZQ)",COUNTRY_INFO!$U$9:$U$1000="T2 (PZQ)"), "T2 (PZQ)", " ")</f>
        <v xml:space="preserve"> </v>
      </c>
      <c r="E177" s="109"/>
      <c r="F177" s="56"/>
      <c r="G177" s="288"/>
      <c r="H177" s="288"/>
      <c r="I177" s="11">
        <f t="shared" si="13"/>
        <v>0</v>
      </c>
      <c r="J177" s="56"/>
      <c r="K177" s="18"/>
      <c r="L177" s="18"/>
      <c r="M177" s="14">
        <f t="shared" si="14"/>
        <v>0</v>
      </c>
      <c r="N177" s="275" t="str">
        <f t="shared" si="15"/>
        <v xml:space="preserve"> </v>
      </c>
      <c r="O177" s="230" t="str">
        <f t="shared" si="16"/>
        <v xml:space="preserve"> </v>
      </c>
      <c r="P177" s="230" t="str">
        <f t="shared" si="17"/>
        <v xml:space="preserve"> </v>
      </c>
      <c r="Q177" s="230" t="str">
        <f t="shared" si="18"/>
        <v xml:space="preserve"> </v>
      </c>
    </row>
    <row r="178" spans="1:17" x14ac:dyDescent="0.2">
      <c r="A178" s="10" t="str">
        <f>IF(COUNTRY_INFO!A178=0," ",COUNTRY_INFO!A178)</f>
        <v>Ethiopia</v>
      </c>
      <c r="B178" s="10" t="str">
        <f>IF(COUNTRY_INFO!B178=0," ",COUNTRY_INFO!B178)</f>
        <v>AmharaSouth Wello</v>
      </c>
      <c r="C178" s="10" t="str">
        <f>IF(COUNTRY_INFO!C178=0," ",COUNTRY_INFO!C178)</f>
        <v>Kelala</v>
      </c>
      <c r="D178" s="11" t="str">
        <f>IF(OR(COUNTRY_INFO!$T$9:$T$1000="T2 (PZQ)",COUNTRY_INFO!$U$9:$U$1000="T2 (PZQ)"), "T2 (PZQ)", " ")</f>
        <v>T2 (PZQ)</v>
      </c>
      <c r="E178" s="253" t="s">
        <v>1187</v>
      </c>
      <c r="F178" s="56"/>
      <c r="G178" s="288">
        <v>47141</v>
      </c>
      <c r="H178" s="295"/>
      <c r="I178" s="11">
        <f t="shared" si="13"/>
        <v>47141</v>
      </c>
      <c r="J178" s="56"/>
      <c r="K178" s="18">
        <v>43374</v>
      </c>
      <c r="L178" s="18"/>
      <c r="M178" s="14">
        <f t="shared" si="14"/>
        <v>43374</v>
      </c>
      <c r="N178" s="275" t="str">
        <f t="shared" si="15"/>
        <v xml:space="preserve"> </v>
      </c>
      <c r="O178" s="293">
        <f t="shared" si="16"/>
        <v>92.009079145542088</v>
      </c>
      <c r="P178" s="230" t="str">
        <f t="shared" si="17"/>
        <v xml:space="preserve"> </v>
      </c>
      <c r="Q178" s="293">
        <f t="shared" si="18"/>
        <v>92.009079145542088</v>
      </c>
    </row>
    <row r="179" spans="1:17" x14ac:dyDescent="0.2">
      <c r="A179" s="10" t="str">
        <f>IF(COUNTRY_INFO!A179=0," ",COUNTRY_INFO!A179)</f>
        <v>Ethiopia</v>
      </c>
      <c r="B179" s="10" t="str">
        <f>IF(COUNTRY_INFO!B179=0," ",COUNTRY_INFO!B179)</f>
        <v>AmharaSouth Wello</v>
      </c>
      <c r="C179" s="10" t="str">
        <f>IF(COUNTRY_INFO!C179=0," ",COUNTRY_INFO!C179)</f>
        <v>Kombolcha</v>
      </c>
      <c r="D179" s="11" t="str">
        <f>IF(OR(COUNTRY_INFO!$T$9:$T$1000="T2 (PZQ)",COUNTRY_INFO!$U$9:$U$1000="T2 (PZQ)"), "T2 (PZQ)", " ")</f>
        <v xml:space="preserve"> </v>
      </c>
      <c r="E179" s="109"/>
      <c r="F179" s="56"/>
      <c r="G179" s="288"/>
      <c r="H179" s="288"/>
      <c r="I179" s="11">
        <f t="shared" si="13"/>
        <v>0</v>
      </c>
      <c r="J179" s="56"/>
      <c r="K179" s="18"/>
      <c r="L179" s="18"/>
      <c r="M179" s="14">
        <f t="shared" si="14"/>
        <v>0</v>
      </c>
      <c r="N179" s="275" t="str">
        <f t="shared" si="15"/>
        <v xml:space="preserve"> </v>
      </c>
      <c r="O179" s="230" t="str">
        <f t="shared" si="16"/>
        <v xml:space="preserve"> </v>
      </c>
      <c r="P179" s="230" t="str">
        <f t="shared" si="17"/>
        <v xml:space="preserve"> </v>
      </c>
      <c r="Q179" s="230" t="str">
        <f t="shared" si="18"/>
        <v xml:space="preserve"> </v>
      </c>
    </row>
    <row r="180" spans="1:17" x14ac:dyDescent="0.2">
      <c r="A180" s="10" t="str">
        <f>IF(COUNTRY_INFO!A180=0," ",COUNTRY_INFO!A180)</f>
        <v>Ethiopia</v>
      </c>
      <c r="B180" s="10" t="str">
        <f>IF(COUNTRY_INFO!B180=0," ",COUNTRY_INFO!B180)</f>
        <v>AmharaSouth Wello</v>
      </c>
      <c r="C180" s="10" t="str">
        <f>IF(COUNTRY_INFO!C180=0," ",COUNTRY_INFO!C180)</f>
        <v>Kutaber</v>
      </c>
      <c r="D180" s="11" t="str">
        <f>IF(OR(COUNTRY_INFO!$T$9:$T$1000="T2 (PZQ)",COUNTRY_INFO!$U$9:$U$1000="T2 (PZQ)"), "T2 (PZQ)", " ")</f>
        <v xml:space="preserve"> </v>
      </c>
      <c r="E180" s="109"/>
      <c r="F180" s="56"/>
      <c r="G180" s="288"/>
      <c r="H180" s="288"/>
      <c r="I180" s="11">
        <f t="shared" si="13"/>
        <v>0</v>
      </c>
      <c r="J180" s="56"/>
      <c r="K180" s="18"/>
      <c r="L180" s="18"/>
      <c r="M180" s="14">
        <f t="shared" si="14"/>
        <v>0</v>
      </c>
      <c r="N180" s="275" t="str">
        <f t="shared" si="15"/>
        <v xml:space="preserve"> </v>
      </c>
      <c r="O180" s="230" t="str">
        <f t="shared" si="16"/>
        <v xml:space="preserve"> </v>
      </c>
      <c r="P180" s="230" t="str">
        <f t="shared" si="17"/>
        <v xml:space="preserve"> </v>
      </c>
      <c r="Q180" s="230" t="str">
        <f t="shared" si="18"/>
        <v xml:space="preserve"> </v>
      </c>
    </row>
    <row r="181" spans="1:17" x14ac:dyDescent="0.2">
      <c r="A181" s="10" t="str">
        <f>IF(COUNTRY_INFO!A181=0," ",COUNTRY_INFO!A181)</f>
        <v>Ethiopia</v>
      </c>
      <c r="B181" s="10" t="str">
        <f>IF(COUNTRY_INFO!B181=0," ",COUNTRY_INFO!B181)</f>
        <v>AmharaSouth Wello</v>
      </c>
      <c r="C181" s="10" t="str">
        <f>IF(COUNTRY_INFO!C181=0," ",COUNTRY_INFO!C181)</f>
        <v>Lagambo</v>
      </c>
      <c r="D181" s="11" t="str">
        <f>IF(OR(COUNTRY_INFO!$T$9:$T$1000="T2 (PZQ)",COUNTRY_INFO!$U$9:$U$1000="T2 (PZQ)"), "T2 (PZQ)", " ")</f>
        <v xml:space="preserve"> </v>
      </c>
      <c r="E181" s="109"/>
      <c r="F181" s="56"/>
      <c r="G181" s="288"/>
      <c r="H181" s="288"/>
      <c r="I181" s="11">
        <f t="shared" si="13"/>
        <v>0</v>
      </c>
      <c r="J181" s="56"/>
      <c r="K181" s="18"/>
      <c r="L181" s="18"/>
      <c r="M181" s="14">
        <f t="shared" si="14"/>
        <v>0</v>
      </c>
      <c r="N181" s="275" t="str">
        <f t="shared" si="15"/>
        <v xml:space="preserve"> </v>
      </c>
      <c r="O181" s="230" t="str">
        <f t="shared" si="16"/>
        <v xml:space="preserve"> </v>
      </c>
      <c r="P181" s="230" t="str">
        <f t="shared" si="17"/>
        <v xml:space="preserve"> </v>
      </c>
      <c r="Q181" s="230" t="str">
        <f t="shared" si="18"/>
        <v xml:space="preserve"> </v>
      </c>
    </row>
    <row r="182" spans="1:17" x14ac:dyDescent="0.2">
      <c r="A182" s="10" t="str">
        <f>IF(COUNTRY_INFO!A182=0," ",COUNTRY_INFO!A182)</f>
        <v>Ethiopia</v>
      </c>
      <c r="B182" s="10" t="str">
        <f>IF(COUNTRY_INFO!B182=0," ",COUNTRY_INFO!B182)</f>
        <v>AmharaSouth Wello</v>
      </c>
      <c r="C182" s="10" t="str">
        <f>IF(COUNTRY_INFO!C182=0," ",COUNTRY_INFO!C182)</f>
        <v>Lege hida</v>
      </c>
      <c r="D182" s="11" t="str">
        <f>IF(OR(COUNTRY_INFO!$T$9:$T$1000="T2 (PZQ)",COUNTRY_INFO!$U$9:$U$1000="T2 (PZQ)"), "T2 (PZQ)", " ")</f>
        <v xml:space="preserve"> </v>
      </c>
      <c r="E182" s="109"/>
      <c r="F182" s="56"/>
      <c r="G182" s="288"/>
      <c r="H182" s="288"/>
      <c r="I182" s="11">
        <f t="shared" si="13"/>
        <v>0</v>
      </c>
      <c r="J182" s="56"/>
      <c r="K182" s="18"/>
      <c r="L182" s="18"/>
      <c r="M182" s="14">
        <f t="shared" si="14"/>
        <v>0</v>
      </c>
      <c r="N182" s="275" t="str">
        <f t="shared" si="15"/>
        <v xml:space="preserve"> </v>
      </c>
      <c r="O182" s="230" t="str">
        <f t="shared" si="16"/>
        <v xml:space="preserve"> </v>
      </c>
      <c r="P182" s="230" t="str">
        <f t="shared" si="17"/>
        <v xml:space="preserve"> </v>
      </c>
      <c r="Q182" s="230" t="str">
        <f t="shared" si="18"/>
        <v xml:space="preserve"> </v>
      </c>
    </row>
    <row r="183" spans="1:17" x14ac:dyDescent="0.2">
      <c r="A183" s="10" t="str">
        <f>IF(COUNTRY_INFO!A183=0," ",COUNTRY_INFO!A183)</f>
        <v>Ethiopia</v>
      </c>
      <c r="B183" s="10" t="str">
        <f>IF(COUNTRY_INFO!B183=0," ",COUNTRY_INFO!B183)</f>
        <v>AmharaSouth Wello</v>
      </c>
      <c r="C183" s="10" t="str">
        <f>IF(COUNTRY_INFO!C183=0," ",COUNTRY_INFO!C183)</f>
        <v>Mehal Sainet</v>
      </c>
      <c r="D183" s="11" t="str">
        <f>IF(OR(COUNTRY_INFO!$T$9:$T$1000="T2 (PZQ)",COUNTRY_INFO!$U$9:$U$1000="T2 (PZQ)"), "T2 (PZQ)", " ")</f>
        <v xml:space="preserve"> </v>
      </c>
      <c r="E183" s="109"/>
      <c r="F183" s="56"/>
      <c r="G183" s="288"/>
      <c r="H183" s="288"/>
      <c r="I183" s="11">
        <f t="shared" si="13"/>
        <v>0</v>
      </c>
      <c r="J183" s="56"/>
      <c r="K183" s="18"/>
      <c r="L183" s="18"/>
      <c r="M183" s="14">
        <f t="shared" si="14"/>
        <v>0</v>
      </c>
      <c r="N183" s="275" t="str">
        <f t="shared" si="15"/>
        <v xml:space="preserve"> </v>
      </c>
      <c r="O183" s="230" t="str">
        <f t="shared" si="16"/>
        <v xml:space="preserve"> </v>
      </c>
      <c r="P183" s="230" t="str">
        <f t="shared" si="17"/>
        <v xml:space="preserve"> </v>
      </c>
      <c r="Q183" s="230" t="str">
        <f t="shared" si="18"/>
        <v xml:space="preserve"> </v>
      </c>
    </row>
    <row r="184" spans="1:17" x14ac:dyDescent="0.2">
      <c r="A184" s="10" t="str">
        <f>IF(COUNTRY_INFO!A184=0," ",COUNTRY_INFO!A184)</f>
        <v>Ethiopia</v>
      </c>
      <c r="B184" s="10" t="str">
        <f>IF(COUNTRY_INFO!B184=0," ",COUNTRY_INFO!B184)</f>
        <v>AmharaSouth Wello</v>
      </c>
      <c r="C184" s="10" t="str">
        <f>IF(COUNTRY_INFO!C184=0," ",COUNTRY_INFO!C184)</f>
        <v>Mekdela</v>
      </c>
      <c r="D184" s="11" t="str">
        <f>IF(OR(COUNTRY_INFO!$T$9:$T$1000="T2 (PZQ)",COUNTRY_INFO!$U$9:$U$1000="T2 (PZQ)"), "T2 (PZQ)", " ")</f>
        <v xml:space="preserve"> </v>
      </c>
      <c r="E184" s="109"/>
      <c r="F184" s="56"/>
      <c r="G184" s="288"/>
      <c r="H184" s="288"/>
      <c r="I184" s="11">
        <f t="shared" si="13"/>
        <v>0</v>
      </c>
      <c r="J184" s="56"/>
      <c r="K184" s="18"/>
      <c r="L184" s="18"/>
      <c r="M184" s="14">
        <f t="shared" si="14"/>
        <v>0</v>
      </c>
      <c r="N184" s="275" t="str">
        <f t="shared" si="15"/>
        <v xml:space="preserve"> </v>
      </c>
      <c r="O184" s="230" t="str">
        <f t="shared" si="16"/>
        <v xml:space="preserve"> </v>
      </c>
      <c r="P184" s="230" t="str">
        <f t="shared" si="17"/>
        <v xml:space="preserve"> </v>
      </c>
      <c r="Q184" s="230" t="str">
        <f t="shared" si="18"/>
        <v xml:space="preserve"> </v>
      </c>
    </row>
    <row r="185" spans="1:17" x14ac:dyDescent="0.2">
      <c r="A185" s="10" t="str">
        <f>IF(COUNTRY_INFO!A185=0," ",COUNTRY_INFO!A185)</f>
        <v>Ethiopia</v>
      </c>
      <c r="B185" s="10" t="str">
        <f>IF(COUNTRY_INFO!B185=0," ",COUNTRY_INFO!B185)</f>
        <v>AmharaSouth Wello</v>
      </c>
      <c r="C185" s="10" t="str">
        <f>IF(COUNTRY_INFO!C185=0," ",COUNTRY_INFO!C185)</f>
        <v>Sainet</v>
      </c>
      <c r="D185" s="11" t="str">
        <f>IF(OR(COUNTRY_INFO!$T$9:$T$1000="T2 (PZQ)",COUNTRY_INFO!$U$9:$U$1000="T2 (PZQ)"), "T2 (PZQ)", " ")</f>
        <v xml:space="preserve"> </v>
      </c>
      <c r="E185" s="109"/>
      <c r="F185" s="56"/>
      <c r="G185" s="288"/>
      <c r="H185" s="288"/>
      <c r="I185" s="11">
        <f t="shared" si="13"/>
        <v>0</v>
      </c>
      <c r="J185" s="56"/>
      <c r="K185" s="18"/>
      <c r="L185" s="18"/>
      <c r="M185" s="14">
        <f t="shared" si="14"/>
        <v>0</v>
      </c>
      <c r="N185" s="275" t="str">
        <f t="shared" si="15"/>
        <v xml:space="preserve"> </v>
      </c>
      <c r="O185" s="230" t="str">
        <f t="shared" si="16"/>
        <v xml:space="preserve"> </v>
      </c>
      <c r="P185" s="230" t="str">
        <f t="shared" si="17"/>
        <v xml:space="preserve"> </v>
      </c>
      <c r="Q185" s="230" t="str">
        <f t="shared" si="18"/>
        <v xml:space="preserve"> </v>
      </c>
    </row>
    <row r="186" spans="1:17" x14ac:dyDescent="0.2">
      <c r="A186" s="10" t="str">
        <f>IF(COUNTRY_INFO!A186=0," ",COUNTRY_INFO!A186)</f>
        <v>Ethiopia</v>
      </c>
      <c r="B186" s="10" t="str">
        <f>IF(COUNTRY_INFO!B186=0," ",COUNTRY_INFO!B186)</f>
        <v>AmharaSouth Wello</v>
      </c>
      <c r="C186" s="10" t="str">
        <f>IF(COUNTRY_INFO!C186=0," ",COUNTRY_INFO!C186)</f>
        <v>Tehuledere</v>
      </c>
      <c r="D186" s="11" t="str">
        <f>IF(OR(COUNTRY_INFO!$T$9:$T$1000="T2 (PZQ)",COUNTRY_INFO!$U$9:$U$1000="T2 (PZQ)"), "T2 (PZQ)", " ")</f>
        <v>T2 (PZQ)</v>
      </c>
      <c r="E186" s="253" t="s">
        <v>1187</v>
      </c>
      <c r="F186" s="56"/>
      <c r="G186" s="288">
        <v>41171</v>
      </c>
      <c r="H186" s="295"/>
      <c r="I186" s="11">
        <f t="shared" si="13"/>
        <v>41171</v>
      </c>
      <c r="J186" s="56"/>
      <c r="K186" s="18">
        <v>37869</v>
      </c>
      <c r="L186" s="18"/>
      <c r="M186" s="14">
        <f t="shared" si="14"/>
        <v>37869</v>
      </c>
      <c r="N186" s="275" t="str">
        <f t="shared" si="15"/>
        <v xml:space="preserve"> </v>
      </c>
      <c r="O186" s="293">
        <f t="shared" si="16"/>
        <v>91.979791600884113</v>
      </c>
      <c r="P186" s="230" t="str">
        <f t="shared" si="17"/>
        <v xml:space="preserve"> </v>
      </c>
      <c r="Q186" s="293">
        <f t="shared" si="18"/>
        <v>91.979791600884113</v>
      </c>
    </row>
    <row r="187" spans="1:17" x14ac:dyDescent="0.2">
      <c r="A187" s="10" t="str">
        <f>IF(COUNTRY_INFO!A187=0," ",COUNTRY_INFO!A187)</f>
        <v>Ethiopia</v>
      </c>
      <c r="B187" s="10" t="str">
        <f>IF(COUNTRY_INFO!B187=0," ",COUNTRY_INFO!B187)</f>
        <v>AmharaSouth Wello</v>
      </c>
      <c r="C187" s="10" t="str">
        <f>IF(COUNTRY_INFO!C187=0," ",COUNTRY_INFO!C187)</f>
        <v>Tenta</v>
      </c>
      <c r="D187" s="11" t="str">
        <f>IF(OR(COUNTRY_INFO!$T$9:$T$1000="T2 (PZQ)",COUNTRY_INFO!$U$9:$U$1000="T2 (PZQ)"), "T2 (PZQ)", " ")</f>
        <v xml:space="preserve"> </v>
      </c>
      <c r="E187" s="109"/>
      <c r="F187" s="56"/>
      <c r="G187" s="288"/>
      <c r="H187" s="288"/>
      <c r="I187" s="11">
        <f t="shared" si="13"/>
        <v>0</v>
      </c>
      <c r="J187" s="56"/>
      <c r="K187" s="18"/>
      <c r="L187" s="18"/>
      <c r="M187" s="14">
        <f t="shared" si="14"/>
        <v>0</v>
      </c>
      <c r="N187" s="275" t="str">
        <f t="shared" si="15"/>
        <v xml:space="preserve"> </v>
      </c>
      <c r="O187" s="230" t="str">
        <f t="shared" si="16"/>
        <v xml:space="preserve"> </v>
      </c>
      <c r="P187" s="230" t="str">
        <f t="shared" si="17"/>
        <v xml:space="preserve"> </v>
      </c>
      <c r="Q187" s="230" t="str">
        <f t="shared" si="18"/>
        <v xml:space="preserve"> </v>
      </c>
    </row>
    <row r="188" spans="1:17" x14ac:dyDescent="0.2">
      <c r="A188" s="10" t="str">
        <f>IF(COUNTRY_INFO!A188=0," ",COUNTRY_INFO!A188)</f>
        <v>Ethiopia</v>
      </c>
      <c r="B188" s="10" t="str">
        <f>IF(COUNTRY_INFO!B188=0," ",COUNTRY_INFO!B188)</f>
        <v>AmharaSouth Wello</v>
      </c>
      <c r="C188" s="10" t="str">
        <f>IF(COUNTRY_INFO!C188=0," ",COUNTRY_INFO!C188)</f>
        <v>Wegdy</v>
      </c>
      <c r="D188" s="11" t="str">
        <f>IF(OR(COUNTRY_INFO!$T$9:$T$1000="T2 (PZQ)",COUNTRY_INFO!$U$9:$U$1000="T2 (PZQ)"), "T2 (PZQ)", " ")</f>
        <v xml:space="preserve"> </v>
      </c>
      <c r="E188" s="109"/>
      <c r="F188" s="56"/>
      <c r="G188" s="288"/>
      <c r="H188" s="288"/>
      <c r="I188" s="11">
        <f t="shared" si="13"/>
        <v>0</v>
      </c>
      <c r="J188" s="56"/>
      <c r="K188" s="18"/>
      <c r="L188" s="18"/>
      <c r="M188" s="14">
        <f t="shared" si="14"/>
        <v>0</v>
      </c>
      <c r="N188" s="275" t="str">
        <f t="shared" si="15"/>
        <v xml:space="preserve"> </v>
      </c>
      <c r="O188" s="230" t="str">
        <f t="shared" si="16"/>
        <v xml:space="preserve"> </v>
      </c>
      <c r="P188" s="230" t="str">
        <f t="shared" si="17"/>
        <v xml:space="preserve"> </v>
      </c>
      <c r="Q188" s="230" t="str">
        <f t="shared" si="18"/>
        <v xml:space="preserve"> </v>
      </c>
    </row>
    <row r="189" spans="1:17" x14ac:dyDescent="0.2">
      <c r="A189" s="10" t="str">
        <f>IF(COUNTRY_INFO!A189=0," ",COUNTRY_INFO!A189)</f>
        <v>Ethiopia</v>
      </c>
      <c r="B189" s="10" t="str">
        <f>IF(COUNTRY_INFO!B189=0," ",COUNTRY_INFO!B189)</f>
        <v>AmharaSouth Wello</v>
      </c>
      <c r="C189" s="10" t="str">
        <f>IF(COUNTRY_INFO!C189=0," ",COUNTRY_INFO!C189)</f>
        <v>Wereilu</v>
      </c>
      <c r="D189" s="11" t="str">
        <f>IF(OR(COUNTRY_INFO!$T$9:$T$1000="T2 (PZQ)",COUNTRY_INFO!$U$9:$U$1000="T2 (PZQ)"), "T2 (PZQ)", " ")</f>
        <v xml:space="preserve"> </v>
      </c>
      <c r="E189" s="109"/>
      <c r="F189" s="56"/>
      <c r="G189" s="288"/>
      <c r="H189" s="288"/>
      <c r="I189" s="11">
        <f t="shared" si="13"/>
        <v>0</v>
      </c>
      <c r="J189" s="56"/>
      <c r="K189" s="18"/>
      <c r="L189" s="18"/>
      <c r="M189" s="14">
        <f t="shared" si="14"/>
        <v>0</v>
      </c>
      <c r="N189" s="275" t="str">
        <f t="shared" si="15"/>
        <v xml:space="preserve"> </v>
      </c>
      <c r="O189" s="230" t="str">
        <f t="shared" si="16"/>
        <v xml:space="preserve"> </v>
      </c>
      <c r="P189" s="230" t="str">
        <f t="shared" si="17"/>
        <v xml:space="preserve"> </v>
      </c>
      <c r="Q189" s="230" t="str">
        <f t="shared" si="18"/>
        <v xml:space="preserve"> </v>
      </c>
    </row>
    <row r="190" spans="1:17" x14ac:dyDescent="0.2">
      <c r="A190" s="10" t="str">
        <f>IF(COUNTRY_INFO!A190=0," ",COUNTRY_INFO!A190)</f>
        <v>Ethiopia</v>
      </c>
      <c r="B190" s="10" t="str">
        <f>IF(COUNTRY_INFO!B190=0," ",COUNTRY_INFO!B190)</f>
        <v>AmharaSouth Wello</v>
      </c>
      <c r="C190" s="10" t="str">
        <f>IF(COUNTRY_INFO!C190=0," ",COUNTRY_INFO!C190)</f>
        <v>Worebabo</v>
      </c>
      <c r="D190" s="11" t="str">
        <f>IF(OR(COUNTRY_INFO!$T$9:$T$1000="T2 (PZQ)",COUNTRY_INFO!$U$9:$U$1000="T2 (PZQ)"), "T2 (PZQ)", " ")</f>
        <v xml:space="preserve"> </v>
      </c>
      <c r="E190" s="109"/>
      <c r="F190" s="56"/>
      <c r="G190" s="288"/>
      <c r="H190" s="288"/>
      <c r="I190" s="11">
        <f t="shared" si="13"/>
        <v>0</v>
      </c>
      <c r="J190" s="56"/>
      <c r="K190" s="18"/>
      <c r="L190" s="18"/>
      <c r="M190" s="14">
        <f t="shared" si="14"/>
        <v>0</v>
      </c>
      <c r="N190" s="275" t="str">
        <f t="shared" si="15"/>
        <v xml:space="preserve"> </v>
      </c>
      <c r="O190" s="230" t="str">
        <f t="shared" si="16"/>
        <v xml:space="preserve"> </v>
      </c>
      <c r="P190" s="230" t="str">
        <f t="shared" si="17"/>
        <v xml:space="preserve"> </v>
      </c>
      <c r="Q190" s="230" t="str">
        <f t="shared" si="18"/>
        <v xml:space="preserve"> </v>
      </c>
    </row>
    <row r="191" spans="1:17" x14ac:dyDescent="0.2">
      <c r="A191" s="10" t="str">
        <f>IF(COUNTRY_INFO!A191=0," ",COUNTRY_INFO!A191)</f>
        <v>Ethiopia</v>
      </c>
      <c r="B191" s="10" t="str">
        <f>IF(COUNTRY_INFO!B191=0," ",COUNTRY_INFO!B191)</f>
        <v>AmharaWag Hemra</v>
      </c>
      <c r="C191" s="10" t="str">
        <f>IF(COUNTRY_INFO!C191=0," ",COUNTRY_INFO!C191)</f>
        <v>Abergele</v>
      </c>
      <c r="D191" s="11" t="str">
        <f>IF(OR(COUNTRY_INFO!$T$9:$T$1000="T2 (PZQ)",COUNTRY_INFO!$U$9:$U$1000="T2 (PZQ)"), "T2 (PZQ)", " ")</f>
        <v>T2 (PZQ)</v>
      </c>
      <c r="E191" s="253" t="s">
        <v>1187</v>
      </c>
      <c r="F191" s="56"/>
      <c r="G191" s="288">
        <v>16094</v>
      </c>
      <c r="H191" s="295"/>
      <c r="I191" s="11">
        <f t="shared" si="13"/>
        <v>16094</v>
      </c>
      <c r="J191" s="56"/>
      <c r="K191" s="18">
        <v>14991</v>
      </c>
      <c r="L191" s="18"/>
      <c r="M191" s="14">
        <f t="shared" si="14"/>
        <v>14991</v>
      </c>
      <c r="N191" s="275" t="str">
        <f t="shared" si="15"/>
        <v xml:space="preserve"> </v>
      </c>
      <c r="O191" s="293">
        <f t="shared" si="16"/>
        <v>93.14651422890519</v>
      </c>
      <c r="P191" s="230" t="str">
        <f t="shared" si="17"/>
        <v xml:space="preserve"> </v>
      </c>
      <c r="Q191" s="293">
        <f t="shared" si="18"/>
        <v>93.14651422890519</v>
      </c>
    </row>
    <row r="192" spans="1:17" x14ac:dyDescent="0.2">
      <c r="A192" s="10" t="str">
        <f>IF(COUNTRY_INFO!A192=0," ",COUNTRY_INFO!A192)</f>
        <v>Ethiopia</v>
      </c>
      <c r="B192" s="10" t="str">
        <f>IF(COUNTRY_INFO!B192=0," ",COUNTRY_INFO!B192)</f>
        <v>AmharaWag Hemra</v>
      </c>
      <c r="C192" s="10" t="str">
        <f>IF(COUNTRY_INFO!C192=0," ",COUNTRY_INFO!C192)</f>
        <v>Dehana</v>
      </c>
      <c r="D192" s="11" t="str">
        <f>IF(OR(COUNTRY_INFO!$T$9:$T$1000="T2 (PZQ)",COUNTRY_INFO!$U$9:$U$1000="T2 (PZQ)"), "T2 (PZQ)", " ")</f>
        <v xml:space="preserve"> </v>
      </c>
      <c r="E192" s="109"/>
      <c r="F192" s="56"/>
      <c r="G192" s="288"/>
      <c r="H192" s="288"/>
      <c r="I192" s="11">
        <f t="shared" si="13"/>
        <v>0</v>
      </c>
      <c r="J192" s="56"/>
      <c r="K192" s="18"/>
      <c r="L192" s="18"/>
      <c r="M192" s="14">
        <f t="shared" si="14"/>
        <v>0</v>
      </c>
      <c r="N192" s="275" t="str">
        <f t="shared" si="15"/>
        <v xml:space="preserve"> </v>
      </c>
      <c r="O192" s="230" t="str">
        <f t="shared" si="16"/>
        <v xml:space="preserve"> </v>
      </c>
      <c r="P192" s="230" t="str">
        <f t="shared" si="17"/>
        <v xml:space="preserve"> </v>
      </c>
      <c r="Q192" s="230" t="str">
        <f t="shared" si="18"/>
        <v xml:space="preserve"> </v>
      </c>
    </row>
    <row r="193" spans="1:17" x14ac:dyDescent="0.2">
      <c r="A193" s="10" t="str">
        <f>IF(COUNTRY_INFO!A193=0," ",COUNTRY_INFO!A193)</f>
        <v>Ethiopia</v>
      </c>
      <c r="B193" s="10" t="str">
        <f>IF(COUNTRY_INFO!B193=0," ",COUNTRY_INFO!B193)</f>
        <v>AmharaWag Hemra</v>
      </c>
      <c r="C193" s="10" t="str">
        <f>IF(COUNTRY_INFO!C193=0," ",COUNTRY_INFO!C193)</f>
        <v>Gazgibla</v>
      </c>
      <c r="D193" s="11" t="str">
        <f>IF(OR(COUNTRY_INFO!$T$9:$T$1000="T2 (PZQ)",COUNTRY_INFO!$U$9:$U$1000="T2 (PZQ)"), "T2 (PZQ)", " ")</f>
        <v xml:space="preserve"> </v>
      </c>
      <c r="E193" s="109"/>
      <c r="F193" s="56"/>
      <c r="G193" s="288"/>
      <c r="H193" s="288"/>
      <c r="I193" s="11">
        <f t="shared" si="13"/>
        <v>0</v>
      </c>
      <c r="J193" s="56"/>
      <c r="K193" s="18"/>
      <c r="L193" s="18"/>
      <c r="M193" s="14">
        <f t="shared" si="14"/>
        <v>0</v>
      </c>
      <c r="N193" s="275" t="str">
        <f t="shared" si="15"/>
        <v xml:space="preserve"> </v>
      </c>
      <c r="O193" s="230" t="str">
        <f t="shared" si="16"/>
        <v xml:space="preserve"> </v>
      </c>
      <c r="P193" s="230" t="str">
        <f t="shared" si="17"/>
        <v xml:space="preserve"> </v>
      </c>
      <c r="Q193" s="230" t="str">
        <f t="shared" si="18"/>
        <v xml:space="preserve"> </v>
      </c>
    </row>
    <row r="194" spans="1:17" x14ac:dyDescent="0.2">
      <c r="A194" s="10" t="str">
        <f>IF(COUNTRY_INFO!A194=0," ",COUNTRY_INFO!A194)</f>
        <v>Ethiopia</v>
      </c>
      <c r="B194" s="10" t="str">
        <f>IF(COUNTRY_INFO!B194=0," ",COUNTRY_INFO!B194)</f>
        <v>AmharaWag Hemra</v>
      </c>
      <c r="C194" s="10" t="str">
        <f>IF(COUNTRY_INFO!C194=0," ",COUNTRY_INFO!C194)</f>
        <v>Sahala Seyemt</v>
      </c>
      <c r="D194" s="11" t="str">
        <f>IF(OR(COUNTRY_INFO!$T$9:$T$1000="T2 (PZQ)",COUNTRY_INFO!$U$9:$U$1000="T2 (PZQ)"), "T2 (PZQ)", " ")</f>
        <v xml:space="preserve"> </v>
      </c>
      <c r="E194" s="109"/>
      <c r="F194" s="56"/>
      <c r="G194" s="288"/>
      <c r="H194" s="288"/>
      <c r="I194" s="11">
        <f t="shared" si="13"/>
        <v>0</v>
      </c>
      <c r="J194" s="56"/>
      <c r="K194" s="18"/>
      <c r="L194" s="18"/>
      <c r="M194" s="14">
        <f t="shared" si="14"/>
        <v>0</v>
      </c>
      <c r="N194" s="275" t="str">
        <f t="shared" si="15"/>
        <v xml:space="preserve"> </v>
      </c>
      <c r="O194" s="230" t="str">
        <f t="shared" si="16"/>
        <v xml:space="preserve"> </v>
      </c>
      <c r="P194" s="230" t="str">
        <f t="shared" si="17"/>
        <v xml:space="preserve"> </v>
      </c>
      <c r="Q194" s="230" t="str">
        <f t="shared" si="18"/>
        <v xml:space="preserve"> </v>
      </c>
    </row>
    <row r="195" spans="1:17" x14ac:dyDescent="0.2">
      <c r="A195" s="10" t="str">
        <f>IF(COUNTRY_INFO!A195=0," ",COUNTRY_INFO!A195)</f>
        <v>Ethiopia</v>
      </c>
      <c r="B195" s="10" t="str">
        <f>IF(COUNTRY_INFO!B195=0," ",COUNTRY_INFO!B195)</f>
        <v>AmharaWag Hemra</v>
      </c>
      <c r="C195" s="10" t="str">
        <f>IF(COUNTRY_INFO!C195=0," ",COUNTRY_INFO!C195)</f>
        <v>Sekota town</v>
      </c>
      <c r="D195" s="11" t="str">
        <f>IF(OR(COUNTRY_INFO!$T$9:$T$1000="T2 (PZQ)",COUNTRY_INFO!$U$9:$U$1000="T2 (PZQ)"), "T2 (PZQ)", " ")</f>
        <v xml:space="preserve"> </v>
      </c>
      <c r="E195" s="253"/>
      <c r="F195" s="56"/>
      <c r="G195" s="288"/>
      <c r="H195" s="288"/>
      <c r="I195" s="11">
        <f t="shared" si="13"/>
        <v>0</v>
      </c>
      <c r="J195" s="56"/>
      <c r="K195" s="18"/>
      <c r="L195" s="18"/>
      <c r="M195" s="14">
        <f t="shared" si="14"/>
        <v>0</v>
      </c>
      <c r="N195" s="275" t="str">
        <f t="shared" si="15"/>
        <v xml:space="preserve"> </v>
      </c>
      <c r="O195" s="230" t="str">
        <f t="shared" si="16"/>
        <v xml:space="preserve"> </v>
      </c>
      <c r="P195" s="230" t="str">
        <f t="shared" si="17"/>
        <v xml:space="preserve"> </v>
      </c>
      <c r="Q195" s="230" t="str">
        <f t="shared" si="18"/>
        <v xml:space="preserve"> </v>
      </c>
    </row>
    <row r="196" spans="1:17" x14ac:dyDescent="0.2">
      <c r="A196" s="10" t="str">
        <f>IF(COUNTRY_INFO!A196=0," ",COUNTRY_INFO!A196)</f>
        <v>Ethiopia</v>
      </c>
      <c r="B196" s="10" t="str">
        <f>IF(COUNTRY_INFO!B196=0," ",COUNTRY_INFO!B196)</f>
        <v>AmharaWag Hemra</v>
      </c>
      <c r="C196" s="10" t="str">
        <f>IF(COUNTRY_INFO!C196=0," ",COUNTRY_INFO!C196)</f>
        <v>Sekota Zuria</v>
      </c>
      <c r="D196" s="11" t="str">
        <f>IF(OR(COUNTRY_INFO!$T$9:$T$1000="T2 (PZQ)",COUNTRY_INFO!$U$9:$U$1000="T2 (PZQ)"), "T2 (PZQ)", " ")</f>
        <v xml:space="preserve"> </v>
      </c>
      <c r="E196" s="253"/>
      <c r="F196" s="56"/>
      <c r="G196" s="288"/>
      <c r="H196" s="288"/>
      <c r="I196" s="11">
        <f t="shared" si="13"/>
        <v>0</v>
      </c>
      <c r="J196" s="56"/>
      <c r="K196" s="18"/>
      <c r="L196" s="18"/>
      <c r="M196" s="14">
        <f t="shared" si="14"/>
        <v>0</v>
      </c>
      <c r="N196" s="275" t="str">
        <f t="shared" si="15"/>
        <v xml:space="preserve"> </v>
      </c>
      <c r="O196" s="230" t="str">
        <f t="shared" si="16"/>
        <v xml:space="preserve"> </v>
      </c>
      <c r="P196" s="230" t="str">
        <f t="shared" si="17"/>
        <v xml:space="preserve"> </v>
      </c>
      <c r="Q196" s="230" t="str">
        <f t="shared" si="18"/>
        <v xml:space="preserve"> </v>
      </c>
    </row>
    <row r="197" spans="1:17" x14ac:dyDescent="0.2">
      <c r="A197" s="10" t="str">
        <f>IF(COUNTRY_INFO!A197=0," ",COUNTRY_INFO!A197)</f>
        <v>Ethiopia</v>
      </c>
      <c r="B197" s="10" t="str">
        <f>IF(COUNTRY_INFO!B197=0," ",COUNTRY_INFO!B197)</f>
        <v>AmharaWag Hemra</v>
      </c>
      <c r="C197" s="10" t="str">
        <f>IF(COUNTRY_INFO!C197=0," ",COUNTRY_INFO!C197)</f>
        <v>Tsagibji</v>
      </c>
      <c r="D197" s="11" t="str">
        <f>IF(OR(COUNTRY_INFO!$T$9:$T$1000="T2 (PZQ)",COUNTRY_INFO!$U$9:$U$1000="T2 (PZQ)"), "T2 (PZQ)", " ")</f>
        <v xml:space="preserve"> </v>
      </c>
      <c r="E197" s="109"/>
      <c r="F197" s="56"/>
      <c r="G197" s="288"/>
      <c r="H197" s="288"/>
      <c r="I197" s="11">
        <f t="shared" si="13"/>
        <v>0</v>
      </c>
      <c r="J197" s="56"/>
      <c r="K197" s="18"/>
      <c r="L197" s="18"/>
      <c r="M197" s="14">
        <f t="shared" si="14"/>
        <v>0</v>
      </c>
      <c r="N197" s="275" t="str">
        <f t="shared" si="15"/>
        <v xml:space="preserve"> </v>
      </c>
      <c r="O197" s="230" t="str">
        <f t="shared" si="16"/>
        <v xml:space="preserve"> </v>
      </c>
      <c r="P197" s="230" t="str">
        <f t="shared" si="17"/>
        <v xml:space="preserve"> </v>
      </c>
      <c r="Q197" s="230" t="str">
        <f t="shared" si="18"/>
        <v xml:space="preserve"> </v>
      </c>
    </row>
    <row r="198" spans="1:17" x14ac:dyDescent="0.2">
      <c r="A198" s="10" t="str">
        <f>IF(COUNTRY_INFO!A198=0," ",COUNTRY_INFO!A198)</f>
        <v>Ethiopia</v>
      </c>
      <c r="B198" s="10" t="str">
        <f>IF(COUNTRY_INFO!B198=0," ",COUNTRY_INFO!B198)</f>
        <v>AmharaWag Hemra</v>
      </c>
      <c r="C198" s="10" t="str">
        <f>IF(COUNTRY_INFO!C198=0," ",COUNTRY_INFO!C198)</f>
        <v>Ziquala</v>
      </c>
      <c r="D198" s="11" t="str">
        <f>IF(OR(COUNTRY_INFO!$T$9:$T$1000="T2 (PZQ)",COUNTRY_INFO!$U$9:$U$1000="T2 (PZQ)"), "T2 (PZQ)", " ")</f>
        <v xml:space="preserve"> </v>
      </c>
      <c r="E198" s="109"/>
      <c r="F198" s="56"/>
      <c r="G198" s="288"/>
      <c r="H198" s="288"/>
      <c r="I198" s="11">
        <f t="shared" si="13"/>
        <v>0</v>
      </c>
      <c r="J198" s="56"/>
      <c r="K198" s="18"/>
      <c r="L198" s="18"/>
      <c r="M198" s="14">
        <f t="shared" si="14"/>
        <v>0</v>
      </c>
      <c r="N198" s="275" t="str">
        <f t="shared" si="15"/>
        <v xml:space="preserve"> </v>
      </c>
      <c r="O198" s="230" t="str">
        <f t="shared" si="16"/>
        <v xml:space="preserve"> </v>
      </c>
      <c r="P198" s="230" t="str">
        <f t="shared" si="17"/>
        <v xml:space="preserve"> </v>
      </c>
      <c r="Q198" s="230" t="str">
        <f t="shared" si="18"/>
        <v xml:space="preserve"> </v>
      </c>
    </row>
    <row r="199" spans="1:17" x14ac:dyDescent="0.2">
      <c r="A199" s="10" t="str">
        <f>IF(COUNTRY_INFO!A199=0," ",COUNTRY_INFO!A199)</f>
        <v>Ethiopia</v>
      </c>
      <c r="B199" s="10" t="str">
        <f>IF(COUNTRY_INFO!B199=0," ",COUNTRY_INFO!B199)</f>
        <v>AmharaWest Gojam</v>
      </c>
      <c r="C199" s="10" t="str">
        <f>IF(COUNTRY_INFO!C199=0," ",COUNTRY_INFO!C199)</f>
        <v>Bahidar Zuria</v>
      </c>
      <c r="D199" s="11" t="str">
        <f>IF(OR(COUNTRY_INFO!$T$9:$T$1000="T2 (PZQ)",COUNTRY_INFO!$U$9:$U$1000="T2 (PZQ)"), "T2 (PZQ)", " ")</f>
        <v xml:space="preserve"> </v>
      </c>
      <c r="E199" s="253"/>
      <c r="F199" s="56"/>
      <c r="G199" s="288"/>
      <c r="H199" s="288"/>
      <c r="I199" s="11">
        <f t="shared" si="13"/>
        <v>0</v>
      </c>
      <c r="J199" s="56"/>
      <c r="K199" s="18"/>
      <c r="L199" s="18"/>
      <c r="M199" s="14">
        <f t="shared" si="14"/>
        <v>0</v>
      </c>
      <c r="N199" s="275" t="str">
        <f t="shared" si="15"/>
        <v xml:space="preserve"> </v>
      </c>
      <c r="O199" s="230" t="str">
        <f t="shared" si="16"/>
        <v xml:space="preserve"> </v>
      </c>
      <c r="P199" s="230" t="str">
        <f t="shared" si="17"/>
        <v xml:space="preserve"> </v>
      </c>
      <c r="Q199" s="230" t="str">
        <f t="shared" si="18"/>
        <v xml:space="preserve"> </v>
      </c>
    </row>
    <row r="200" spans="1:17" x14ac:dyDescent="0.2">
      <c r="A200" s="10" t="str">
        <f>IF(COUNTRY_INFO!A200=0," ",COUNTRY_INFO!A200)</f>
        <v>Ethiopia</v>
      </c>
      <c r="B200" s="10" t="str">
        <f>IF(COUNTRY_INFO!B200=0," ",COUNTRY_INFO!B200)</f>
        <v>AmharaWest Gojam</v>
      </c>
      <c r="C200" s="10" t="str">
        <f>IF(COUNTRY_INFO!C200=0," ",COUNTRY_INFO!C200)</f>
        <v>Bahirdar City</v>
      </c>
      <c r="D200" s="11" t="str">
        <f>IF(OR(COUNTRY_INFO!$T$9:$T$1000="T2 (PZQ)",COUNTRY_INFO!$U$9:$U$1000="T2 (PZQ)"), "T2 (PZQ)", " ")</f>
        <v xml:space="preserve"> </v>
      </c>
      <c r="E200" s="109"/>
      <c r="F200" s="56"/>
      <c r="G200" s="288"/>
      <c r="H200" s="288"/>
      <c r="I200" s="11">
        <f t="shared" si="13"/>
        <v>0</v>
      </c>
      <c r="J200" s="56"/>
      <c r="K200" s="18"/>
      <c r="L200" s="18"/>
      <c r="M200" s="14">
        <f t="shared" si="14"/>
        <v>0</v>
      </c>
      <c r="N200" s="275" t="str">
        <f t="shared" si="15"/>
        <v xml:space="preserve"> </v>
      </c>
      <c r="O200" s="230" t="str">
        <f t="shared" si="16"/>
        <v xml:space="preserve"> </v>
      </c>
      <c r="P200" s="230" t="str">
        <f t="shared" si="17"/>
        <v xml:space="preserve"> </v>
      </c>
      <c r="Q200" s="230" t="str">
        <f t="shared" si="18"/>
        <v xml:space="preserve"> </v>
      </c>
    </row>
    <row r="201" spans="1:17" x14ac:dyDescent="0.2">
      <c r="A201" s="10" t="str">
        <f>IF(COUNTRY_INFO!A201=0," ",COUNTRY_INFO!A201)</f>
        <v>Ethiopia</v>
      </c>
      <c r="B201" s="10" t="str">
        <f>IF(COUNTRY_INFO!B201=0," ",COUNTRY_INFO!B201)</f>
        <v>AmharaWest Gojam</v>
      </c>
      <c r="C201" s="10" t="str">
        <f>IF(COUNTRY_INFO!C201=0," ",COUNTRY_INFO!C201)</f>
        <v>Bure Town</v>
      </c>
      <c r="D201" s="11" t="str">
        <f>IF(OR(COUNTRY_INFO!$T$9:$T$1000="T2 (PZQ)",COUNTRY_INFO!$U$9:$U$1000="T2 (PZQ)"), "T2 (PZQ)", " ")</f>
        <v xml:space="preserve"> </v>
      </c>
      <c r="E201" s="109"/>
      <c r="F201" s="56"/>
      <c r="G201" s="288"/>
      <c r="H201" s="288"/>
      <c r="I201" s="11">
        <f t="shared" si="13"/>
        <v>0</v>
      </c>
      <c r="J201" s="56"/>
      <c r="K201" s="18"/>
      <c r="L201" s="18"/>
      <c r="M201" s="14">
        <f t="shared" si="14"/>
        <v>0</v>
      </c>
      <c r="N201" s="275" t="str">
        <f t="shared" si="15"/>
        <v xml:space="preserve"> </v>
      </c>
      <c r="O201" s="230" t="str">
        <f t="shared" si="16"/>
        <v xml:space="preserve"> </v>
      </c>
      <c r="P201" s="230" t="str">
        <f t="shared" si="17"/>
        <v xml:space="preserve"> </v>
      </c>
      <c r="Q201" s="230" t="str">
        <f t="shared" si="18"/>
        <v xml:space="preserve"> </v>
      </c>
    </row>
    <row r="202" spans="1:17" x14ac:dyDescent="0.2">
      <c r="A202" s="10" t="str">
        <f>IF(COUNTRY_INFO!A202=0," ",COUNTRY_INFO!A202)</f>
        <v>Ethiopia</v>
      </c>
      <c r="B202" s="10" t="str">
        <f>IF(COUNTRY_INFO!B202=0," ",COUNTRY_INFO!B202)</f>
        <v>AmharaWest Gojam</v>
      </c>
      <c r="C202" s="10" t="str">
        <f>IF(COUNTRY_INFO!C202=0," ",COUNTRY_INFO!C202)</f>
        <v>Bure Zuria</v>
      </c>
      <c r="D202" s="11" t="str">
        <f>IF(OR(COUNTRY_INFO!$T$9:$T$1000="T2 (PZQ)",COUNTRY_INFO!$U$9:$U$1000="T2 (PZQ)"), "T2 (PZQ)", " ")</f>
        <v xml:space="preserve"> </v>
      </c>
      <c r="E202" s="109"/>
      <c r="F202" s="56"/>
      <c r="G202" s="288"/>
      <c r="H202" s="288"/>
      <c r="I202" s="11">
        <f t="shared" ref="I202:I265" si="19">SUM(F202:H202)</f>
        <v>0</v>
      </c>
      <c r="J202" s="56"/>
      <c r="K202" s="18"/>
      <c r="L202" s="18"/>
      <c r="M202" s="14">
        <f t="shared" ref="M202:M265" si="20">SUM(J202:L202)</f>
        <v>0</v>
      </c>
      <c r="N202" s="275" t="str">
        <f t="shared" ref="N202:N265" si="21">IF(F202&lt;&gt;0, IF(J202/F202*100=0, "-", J202/F202*100), " ")</f>
        <v xml:space="preserve"> </v>
      </c>
      <c r="O202" s="230" t="str">
        <f t="shared" ref="O202:O265" si="22">IF(G202&lt;&gt;0, IF(K202/G202*100=0, "-", K202/G202*100), " ")</f>
        <v xml:space="preserve"> </v>
      </c>
      <c r="P202" s="230" t="str">
        <f t="shared" ref="P202:P265" si="23">IF(H202&lt;&gt;0, IF(L202/H202*100=0, "-", L202/H202*100), " ")</f>
        <v xml:space="preserve"> </v>
      </c>
      <c r="Q202" s="230" t="str">
        <f t="shared" ref="Q202:Q265" si="24">IF(I202&lt;&gt;0, IF(M202/I202*100=0, "-", M202/I202*100), " ")</f>
        <v xml:space="preserve"> </v>
      </c>
    </row>
    <row r="203" spans="1:17" x14ac:dyDescent="0.2">
      <c r="A203" s="10" t="str">
        <f>IF(COUNTRY_INFO!A203=0," ",COUNTRY_INFO!A203)</f>
        <v>Ethiopia</v>
      </c>
      <c r="B203" s="10" t="str">
        <f>IF(COUNTRY_INFO!B203=0," ",COUNTRY_INFO!B203)</f>
        <v>AmharaWest Gojam</v>
      </c>
      <c r="C203" s="10" t="str">
        <f>IF(COUNTRY_INFO!C203=0," ",COUNTRY_INFO!C203)</f>
        <v>Dega Damot</v>
      </c>
      <c r="D203" s="11" t="str">
        <f>IF(OR(COUNTRY_INFO!$T$9:$T$1000="T2 (PZQ)",COUNTRY_INFO!$U$9:$U$1000="T2 (PZQ)"), "T2 (PZQ)", " ")</f>
        <v xml:space="preserve"> </v>
      </c>
      <c r="E203" s="109"/>
      <c r="F203" s="56"/>
      <c r="G203" s="288"/>
      <c r="H203" s="288"/>
      <c r="I203" s="11">
        <f t="shared" si="19"/>
        <v>0</v>
      </c>
      <c r="J203" s="56"/>
      <c r="K203" s="18"/>
      <c r="L203" s="18"/>
      <c r="M203" s="14">
        <f t="shared" si="20"/>
        <v>0</v>
      </c>
      <c r="N203" s="275" t="str">
        <f t="shared" si="21"/>
        <v xml:space="preserve"> </v>
      </c>
      <c r="O203" s="230" t="str">
        <f t="shared" si="22"/>
        <v xml:space="preserve"> </v>
      </c>
      <c r="P203" s="230" t="str">
        <f t="shared" si="23"/>
        <v xml:space="preserve"> </v>
      </c>
      <c r="Q203" s="230" t="str">
        <f t="shared" si="24"/>
        <v xml:space="preserve"> </v>
      </c>
    </row>
    <row r="204" spans="1:17" x14ac:dyDescent="0.2">
      <c r="A204" s="10" t="str">
        <f>IF(COUNTRY_INFO!A204=0," ",COUNTRY_INFO!A204)</f>
        <v>Ethiopia</v>
      </c>
      <c r="B204" s="10" t="str">
        <f>IF(COUNTRY_INFO!B204=0," ",COUNTRY_INFO!B204)</f>
        <v>AmharaWest Gojam</v>
      </c>
      <c r="C204" s="10" t="str">
        <f>IF(COUNTRY_INFO!C204=0," ",COUNTRY_INFO!C204)</f>
        <v>Demibecha</v>
      </c>
      <c r="D204" s="11" t="str">
        <f>IF(OR(COUNTRY_INFO!$T$9:$T$1000="T2 (PZQ)",COUNTRY_INFO!$U$9:$U$1000="T2 (PZQ)"), "T2 (PZQ)", " ")</f>
        <v xml:space="preserve"> </v>
      </c>
      <c r="E204" s="109"/>
      <c r="F204" s="56"/>
      <c r="G204" s="288"/>
      <c r="H204" s="288"/>
      <c r="I204" s="11">
        <f t="shared" si="19"/>
        <v>0</v>
      </c>
      <c r="J204" s="56"/>
      <c r="K204" s="18"/>
      <c r="L204" s="18"/>
      <c r="M204" s="14">
        <f t="shared" si="20"/>
        <v>0</v>
      </c>
      <c r="N204" s="275" t="str">
        <f t="shared" si="21"/>
        <v xml:space="preserve"> </v>
      </c>
      <c r="O204" s="230" t="str">
        <f t="shared" si="22"/>
        <v xml:space="preserve"> </v>
      </c>
      <c r="P204" s="230" t="str">
        <f t="shared" si="23"/>
        <v xml:space="preserve"> </v>
      </c>
      <c r="Q204" s="230" t="str">
        <f t="shared" si="24"/>
        <v xml:space="preserve"> </v>
      </c>
    </row>
    <row r="205" spans="1:17" x14ac:dyDescent="0.2">
      <c r="A205" s="10" t="str">
        <f>IF(COUNTRY_INFO!A205=0," ",COUNTRY_INFO!A205)</f>
        <v>Ethiopia</v>
      </c>
      <c r="B205" s="10" t="str">
        <f>IF(COUNTRY_INFO!B205=0," ",COUNTRY_INFO!B205)</f>
        <v>AmharaWest Gojam</v>
      </c>
      <c r="C205" s="10" t="str">
        <f>IF(COUNTRY_INFO!C205=0," ",COUNTRY_INFO!C205)</f>
        <v>Finote Selam Town</v>
      </c>
      <c r="D205" s="11" t="str">
        <f>IF(OR(COUNTRY_INFO!$T$9:$T$1000="T2 (PZQ)",COUNTRY_INFO!$U$9:$U$1000="T2 (PZQ)"), "T2 (PZQ)", " ")</f>
        <v xml:space="preserve"> </v>
      </c>
      <c r="E205" s="253"/>
      <c r="F205" s="56"/>
      <c r="G205" s="288"/>
      <c r="H205" s="288"/>
      <c r="I205" s="11">
        <f t="shared" si="19"/>
        <v>0</v>
      </c>
      <c r="J205" s="56"/>
      <c r="K205" s="18"/>
      <c r="L205" s="18"/>
      <c r="M205" s="14">
        <f t="shared" si="20"/>
        <v>0</v>
      </c>
      <c r="N205" s="275" t="str">
        <f t="shared" si="21"/>
        <v xml:space="preserve"> </v>
      </c>
      <c r="O205" s="230" t="str">
        <f t="shared" si="22"/>
        <v xml:space="preserve"> </v>
      </c>
      <c r="P205" s="230" t="str">
        <f t="shared" si="23"/>
        <v xml:space="preserve"> </v>
      </c>
      <c r="Q205" s="230" t="str">
        <f t="shared" si="24"/>
        <v xml:space="preserve"> </v>
      </c>
    </row>
    <row r="206" spans="1:17" x14ac:dyDescent="0.2">
      <c r="A206" s="10" t="str">
        <f>IF(COUNTRY_INFO!A206=0," ",COUNTRY_INFO!A206)</f>
        <v>Ethiopia</v>
      </c>
      <c r="B206" s="10" t="str">
        <f>IF(COUNTRY_INFO!B206=0," ",COUNTRY_INFO!B206)</f>
        <v>AmharaWest Gojam</v>
      </c>
      <c r="C206" s="10" t="str">
        <f>IF(COUNTRY_INFO!C206=0," ",COUNTRY_INFO!C206)</f>
        <v>Gonji Kolela</v>
      </c>
      <c r="D206" s="11" t="str">
        <f>IF(OR(COUNTRY_INFO!$T$9:$T$1000="T2 (PZQ)",COUNTRY_INFO!$U$9:$U$1000="T2 (PZQ)"), "T2 (PZQ)", " ")</f>
        <v xml:space="preserve"> </v>
      </c>
      <c r="E206" s="109"/>
      <c r="F206" s="56"/>
      <c r="G206" s="288"/>
      <c r="H206" s="288"/>
      <c r="I206" s="11">
        <f t="shared" si="19"/>
        <v>0</v>
      </c>
      <c r="J206" s="56"/>
      <c r="K206" s="18"/>
      <c r="L206" s="18"/>
      <c r="M206" s="14">
        <f t="shared" si="20"/>
        <v>0</v>
      </c>
      <c r="N206" s="275" t="str">
        <f t="shared" si="21"/>
        <v xml:space="preserve"> </v>
      </c>
      <c r="O206" s="230" t="str">
        <f t="shared" si="22"/>
        <v xml:space="preserve"> </v>
      </c>
      <c r="P206" s="230" t="str">
        <f t="shared" si="23"/>
        <v xml:space="preserve"> </v>
      </c>
      <c r="Q206" s="230" t="str">
        <f t="shared" si="24"/>
        <v xml:space="preserve"> </v>
      </c>
    </row>
    <row r="207" spans="1:17" x14ac:dyDescent="0.2">
      <c r="A207" s="10" t="str">
        <f>IF(COUNTRY_INFO!A207=0," ",COUNTRY_INFO!A207)</f>
        <v>Ethiopia</v>
      </c>
      <c r="B207" s="10" t="str">
        <f>IF(COUNTRY_INFO!B207=0," ",COUNTRY_INFO!B207)</f>
        <v>AmharaWest Gojam</v>
      </c>
      <c r="C207" s="10" t="str">
        <f>IF(COUNTRY_INFO!C207=0," ",COUNTRY_INFO!C207)</f>
        <v>Jabi Tehinan</v>
      </c>
      <c r="D207" s="11" t="str">
        <f>IF(OR(COUNTRY_INFO!$T$9:$T$1000="T2 (PZQ)",COUNTRY_INFO!$U$9:$U$1000="T2 (PZQ)"), "T2 (PZQ)", " ")</f>
        <v xml:space="preserve"> </v>
      </c>
      <c r="E207" s="253"/>
      <c r="F207" s="56"/>
      <c r="G207" s="288"/>
      <c r="H207" s="288"/>
      <c r="I207" s="11">
        <f t="shared" si="19"/>
        <v>0</v>
      </c>
      <c r="J207" s="56"/>
      <c r="K207" s="18"/>
      <c r="L207" s="18"/>
      <c r="M207" s="14">
        <f t="shared" si="20"/>
        <v>0</v>
      </c>
      <c r="N207" s="275" t="str">
        <f t="shared" si="21"/>
        <v xml:space="preserve"> </v>
      </c>
      <c r="O207" s="230" t="str">
        <f t="shared" si="22"/>
        <v xml:space="preserve"> </v>
      </c>
      <c r="P207" s="230" t="str">
        <f t="shared" si="23"/>
        <v xml:space="preserve"> </v>
      </c>
      <c r="Q207" s="230" t="str">
        <f t="shared" si="24"/>
        <v xml:space="preserve"> </v>
      </c>
    </row>
    <row r="208" spans="1:17" x14ac:dyDescent="0.2">
      <c r="A208" s="10" t="str">
        <f>IF(COUNTRY_INFO!A208=0," ",COUNTRY_INFO!A208)</f>
        <v>Ethiopia</v>
      </c>
      <c r="B208" s="10" t="str">
        <f>IF(COUNTRY_INFO!B208=0," ",COUNTRY_INFO!B208)</f>
        <v>AmharaWest Gojam</v>
      </c>
      <c r="C208" s="10" t="str">
        <f>IF(COUNTRY_INFO!C208=0," ",COUNTRY_INFO!C208)</f>
        <v>North Achefer</v>
      </c>
      <c r="D208" s="11" t="str">
        <f>IF(OR(COUNTRY_INFO!$T$9:$T$1000="T2 (PZQ)",COUNTRY_INFO!$U$9:$U$1000="T2 (PZQ)"), "T2 (PZQ)", " ")</f>
        <v xml:space="preserve"> </v>
      </c>
      <c r="E208" s="109"/>
      <c r="F208" s="56"/>
      <c r="G208" s="288"/>
      <c r="H208" s="288"/>
      <c r="I208" s="11">
        <f t="shared" si="19"/>
        <v>0</v>
      </c>
      <c r="J208" s="56"/>
      <c r="K208" s="18"/>
      <c r="L208" s="18"/>
      <c r="M208" s="14">
        <f t="shared" si="20"/>
        <v>0</v>
      </c>
      <c r="N208" s="275" t="str">
        <f t="shared" si="21"/>
        <v xml:space="preserve"> </v>
      </c>
      <c r="O208" s="230" t="str">
        <f t="shared" si="22"/>
        <v xml:space="preserve"> </v>
      </c>
      <c r="P208" s="230" t="str">
        <f t="shared" si="23"/>
        <v xml:space="preserve"> </v>
      </c>
      <c r="Q208" s="230" t="str">
        <f t="shared" si="24"/>
        <v xml:space="preserve"> </v>
      </c>
    </row>
    <row r="209" spans="1:17" x14ac:dyDescent="0.2">
      <c r="A209" s="10" t="str">
        <f>IF(COUNTRY_INFO!A209=0," ",COUNTRY_INFO!A209)</f>
        <v>Ethiopia</v>
      </c>
      <c r="B209" s="10" t="str">
        <f>IF(COUNTRY_INFO!B209=0," ",COUNTRY_INFO!B209)</f>
        <v>AmharaWest Gojam</v>
      </c>
      <c r="C209" s="10" t="str">
        <f>IF(COUNTRY_INFO!C209=0," ",COUNTRY_INFO!C209)</f>
        <v>North Mecha</v>
      </c>
      <c r="D209" s="11" t="str">
        <f>IF(OR(COUNTRY_INFO!$T$9:$T$1000="T2 (PZQ)",COUNTRY_INFO!$U$9:$U$1000="T2 (PZQ)"), "T2 (PZQ)", " ")</f>
        <v xml:space="preserve"> </v>
      </c>
      <c r="E209" s="109"/>
      <c r="F209" s="56"/>
      <c r="G209" s="288"/>
      <c r="H209" s="288"/>
      <c r="I209" s="11">
        <f t="shared" si="19"/>
        <v>0</v>
      </c>
      <c r="J209" s="56"/>
      <c r="K209" s="18"/>
      <c r="L209" s="18"/>
      <c r="M209" s="14">
        <f t="shared" si="20"/>
        <v>0</v>
      </c>
      <c r="N209" s="275" t="str">
        <f t="shared" si="21"/>
        <v xml:space="preserve"> </v>
      </c>
      <c r="O209" s="230" t="str">
        <f t="shared" si="22"/>
        <v xml:space="preserve"> </v>
      </c>
      <c r="P209" s="230" t="str">
        <f t="shared" si="23"/>
        <v xml:space="preserve"> </v>
      </c>
      <c r="Q209" s="230" t="str">
        <f t="shared" si="24"/>
        <v xml:space="preserve"> </v>
      </c>
    </row>
    <row r="210" spans="1:17" x14ac:dyDescent="0.2">
      <c r="A210" s="10" t="str">
        <f>IF(COUNTRY_INFO!A210=0," ",COUNTRY_INFO!A210)</f>
        <v>Ethiopia</v>
      </c>
      <c r="B210" s="10" t="str">
        <f>IF(COUNTRY_INFO!B210=0," ",COUNTRY_INFO!B210)</f>
        <v>AmharaWest Gojam</v>
      </c>
      <c r="C210" s="10" t="str">
        <f>IF(COUNTRY_INFO!C210=0," ",COUNTRY_INFO!C210)</f>
        <v>Quarit</v>
      </c>
      <c r="D210" s="11" t="str">
        <f>IF(OR(COUNTRY_INFO!$T$9:$T$1000="T2 (PZQ)",COUNTRY_INFO!$U$9:$U$1000="T2 (PZQ)"), "T2 (PZQ)", " ")</f>
        <v xml:space="preserve"> </v>
      </c>
      <c r="E210" s="109"/>
      <c r="F210" s="56"/>
      <c r="G210" s="288"/>
      <c r="H210" s="288"/>
      <c r="I210" s="11">
        <f t="shared" si="19"/>
        <v>0</v>
      </c>
      <c r="J210" s="56"/>
      <c r="K210" s="18"/>
      <c r="L210" s="18"/>
      <c r="M210" s="14">
        <f t="shared" si="20"/>
        <v>0</v>
      </c>
      <c r="N210" s="275" t="str">
        <f t="shared" si="21"/>
        <v xml:space="preserve"> </v>
      </c>
      <c r="O210" s="230" t="str">
        <f t="shared" si="22"/>
        <v xml:space="preserve"> </v>
      </c>
      <c r="P210" s="230" t="str">
        <f t="shared" si="23"/>
        <v xml:space="preserve"> </v>
      </c>
      <c r="Q210" s="230" t="str">
        <f t="shared" si="24"/>
        <v xml:space="preserve"> </v>
      </c>
    </row>
    <row r="211" spans="1:17" x14ac:dyDescent="0.2">
      <c r="A211" s="10" t="str">
        <f>IF(COUNTRY_INFO!A211=0," ",COUNTRY_INFO!A211)</f>
        <v>Ethiopia</v>
      </c>
      <c r="B211" s="10" t="str">
        <f>IF(COUNTRY_INFO!B211=0," ",COUNTRY_INFO!B211)</f>
        <v>AmharaWest Gojam</v>
      </c>
      <c r="C211" s="10" t="str">
        <f>IF(COUNTRY_INFO!C211=0," ",COUNTRY_INFO!C211)</f>
        <v>Sekala</v>
      </c>
      <c r="D211" s="11" t="str">
        <f>IF(OR(COUNTRY_INFO!$T$9:$T$1000="T2 (PZQ)",COUNTRY_INFO!$U$9:$U$1000="T2 (PZQ)"), "T2 (PZQ)", " ")</f>
        <v xml:space="preserve"> </v>
      </c>
      <c r="E211" s="109"/>
      <c r="F211" s="56"/>
      <c r="G211" s="288"/>
      <c r="H211" s="288"/>
      <c r="I211" s="11">
        <f t="shared" si="19"/>
        <v>0</v>
      </c>
      <c r="J211" s="56"/>
      <c r="K211" s="18"/>
      <c r="L211" s="18"/>
      <c r="M211" s="14">
        <f t="shared" si="20"/>
        <v>0</v>
      </c>
      <c r="N211" s="275" t="str">
        <f t="shared" si="21"/>
        <v xml:space="preserve"> </v>
      </c>
      <c r="O211" s="230" t="str">
        <f t="shared" si="22"/>
        <v xml:space="preserve"> </v>
      </c>
      <c r="P211" s="230" t="str">
        <f t="shared" si="23"/>
        <v xml:space="preserve"> </v>
      </c>
      <c r="Q211" s="230" t="str">
        <f t="shared" si="24"/>
        <v xml:space="preserve"> </v>
      </c>
    </row>
    <row r="212" spans="1:17" x14ac:dyDescent="0.2">
      <c r="A212" s="10" t="str">
        <f>IF(COUNTRY_INFO!A212=0," ",COUNTRY_INFO!A212)</f>
        <v>Ethiopia</v>
      </c>
      <c r="B212" s="10" t="str">
        <f>IF(COUNTRY_INFO!B212=0," ",COUNTRY_INFO!B212)</f>
        <v>AmharaWest Gojam</v>
      </c>
      <c r="C212" s="10" t="str">
        <f>IF(COUNTRY_INFO!C212=0," ",COUNTRY_INFO!C212)</f>
        <v>South Achefer</v>
      </c>
      <c r="D212" s="11" t="str">
        <f>IF(OR(COUNTRY_INFO!$T$9:$T$1000="T2 (PZQ)",COUNTRY_INFO!$U$9:$U$1000="T2 (PZQ)"), "T2 (PZQ)", " ")</f>
        <v xml:space="preserve"> </v>
      </c>
      <c r="E212" s="109"/>
      <c r="F212" s="56"/>
      <c r="G212" s="288"/>
      <c r="H212" s="288"/>
      <c r="I212" s="11">
        <f t="shared" si="19"/>
        <v>0</v>
      </c>
      <c r="J212" s="56"/>
      <c r="K212" s="18"/>
      <c r="L212" s="18"/>
      <c r="M212" s="14">
        <f t="shared" si="20"/>
        <v>0</v>
      </c>
      <c r="N212" s="275" t="str">
        <f t="shared" si="21"/>
        <v xml:space="preserve"> </v>
      </c>
      <c r="O212" s="230" t="str">
        <f t="shared" si="22"/>
        <v xml:space="preserve"> </v>
      </c>
      <c r="P212" s="230" t="str">
        <f t="shared" si="23"/>
        <v xml:space="preserve"> </v>
      </c>
      <c r="Q212" s="230" t="str">
        <f t="shared" si="24"/>
        <v xml:space="preserve"> </v>
      </c>
    </row>
    <row r="213" spans="1:17" x14ac:dyDescent="0.2">
      <c r="A213" s="10" t="str">
        <f>IF(COUNTRY_INFO!A213=0," ",COUNTRY_INFO!A213)</f>
        <v>Ethiopia</v>
      </c>
      <c r="B213" s="10" t="str">
        <f>IF(COUNTRY_INFO!B213=0," ",COUNTRY_INFO!B213)</f>
        <v>AmharaWest Gojam</v>
      </c>
      <c r="C213" s="10" t="str">
        <f>IF(COUNTRY_INFO!C213=0," ",COUNTRY_INFO!C213)</f>
        <v>South Mecha</v>
      </c>
      <c r="D213" s="11" t="str">
        <f>IF(OR(COUNTRY_INFO!$T$9:$T$1000="T2 (PZQ)",COUNTRY_INFO!$U$9:$U$1000="T2 (PZQ)"), "T2 (PZQ)", " ")</f>
        <v xml:space="preserve"> </v>
      </c>
      <c r="E213" s="109"/>
      <c r="F213" s="56"/>
      <c r="G213" s="288"/>
      <c r="H213" s="288"/>
      <c r="I213" s="11">
        <f t="shared" si="19"/>
        <v>0</v>
      </c>
      <c r="J213" s="56"/>
      <c r="K213" s="18"/>
      <c r="L213" s="18"/>
      <c r="M213" s="14">
        <f t="shared" si="20"/>
        <v>0</v>
      </c>
      <c r="N213" s="275" t="str">
        <f t="shared" si="21"/>
        <v xml:space="preserve"> </v>
      </c>
      <c r="O213" s="230" t="str">
        <f t="shared" si="22"/>
        <v xml:space="preserve"> </v>
      </c>
      <c r="P213" s="230" t="str">
        <f t="shared" si="23"/>
        <v xml:space="preserve"> </v>
      </c>
      <c r="Q213" s="230" t="str">
        <f t="shared" si="24"/>
        <v xml:space="preserve"> </v>
      </c>
    </row>
    <row r="214" spans="1:17" x14ac:dyDescent="0.2">
      <c r="A214" s="10" t="str">
        <f>IF(COUNTRY_INFO!A214=0," ",COUNTRY_INFO!A214)</f>
        <v>Ethiopia</v>
      </c>
      <c r="B214" s="10" t="str">
        <f>IF(COUNTRY_INFO!B214=0," ",COUNTRY_INFO!B214)</f>
        <v>AmharaWest Gojam</v>
      </c>
      <c r="C214" s="10" t="str">
        <f>IF(COUNTRY_INFO!C214=0," ",COUNTRY_INFO!C214)</f>
        <v>Wonberma</v>
      </c>
      <c r="D214" s="11" t="str">
        <f>IF(OR(COUNTRY_INFO!$T$9:$T$1000="T2 (PZQ)",COUNTRY_INFO!$U$9:$U$1000="T2 (PZQ)"), "T2 (PZQ)", " ")</f>
        <v xml:space="preserve"> </v>
      </c>
      <c r="E214" s="109"/>
      <c r="F214" s="56"/>
      <c r="G214" s="288"/>
      <c r="H214" s="288"/>
      <c r="I214" s="11">
        <f t="shared" si="19"/>
        <v>0</v>
      </c>
      <c r="J214" s="56"/>
      <c r="K214" s="18"/>
      <c r="L214" s="18"/>
      <c r="M214" s="14">
        <f t="shared" si="20"/>
        <v>0</v>
      </c>
      <c r="N214" s="275" t="str">
        <f t="shared" si="21"/>
        <v xml:space="preserve"> </v>
      </c>
      <c r="O214" s="230" t="str">
        <f t="shared" si="22"/>
        <v xml:space="preserve"> </v>
      </c>
      <c r="P214" s="230" t="str">
        <f t="shared" si="23"/>
        <v xml:space="preserve"> </v>
      </c>
      <c r="Q214" s="230" t="str">
        <f t="shared" si="24"/>
        <v xml:space="preserve"> </v>
      </c>
    </row>
    <row r="215" spans="1:17" x14ac:dyDescent="0.2">
      <c r="A215" s="10" t="str">
        <f>IF(COUNTRY_INFO!A215=0," ",COUNTRY_INFO!A215)</f>
        <v>Ethiopia</v>
      </c>
      <c r="B215" s="10" t="str">
        <f>IF(COUNTRY_INFO!B215=0," ",COUNTRY_INFO!B215)</f>
        <v>AmharaWest Gojam</v>
      </c>
      <c r="C215" s="10" t="str">
        <f>IF(COUNTRY_INFO!C215=0," ",COUNTRY_INFO!C215)</f>
        <v>Yilemana Denesa</v>
      </c>
      <c r="D215" s="11" t="str">
        <f>IF(OR(COUNTRY_INFO!$T$9:$T$1000="T2 (PZQ)",COUNTRY_INFO!$U$9:$U$1000="T2 (PZQ)"), "T2 (PZQ)", " ")</f>
        <v xml:space="preserve"> </v>
      </c>
      <c r="E215" s="109"/>
      <c r="F215" s="56"/>
      <c r="G215" s="288"/>
      <c r="H215" s="288"/>
      <c r="I215" s="11">
        <f t="shared" si="19"/>
        <v>0</v>
      </c>
      <c r="J215" s="56"/>
      <c r="K215" s="18"/>
      <c r="L215" s="18"/>
      <c r="M215" s="14">
        <f t="shared" si="20"/>
        <v>0</v>
      </c>
      <c r="N215" s="275" t="str">
        <f t="shared" si="21"/>
        <v xml:space="preserve"> </v>
      </c>
      <c r="O215" s="230" t="str">
        <f t="shared" si="22"/>
        <v xml:space="preserve"> </v>
      </c>
      <c r="P215" s="230" t="str">
        <f t="shared" si="23"/>
        <v xml:space="preserve"> </v>
      </c>
      <c r="Q215" s="230" t="str">
        <f t="shared" si="24"/>
        <v xml:space="preserve"> </v>
      </c>
    </row>
    <row r="216" spans="1:17" x14ac:dyDescent="0.2">
      <c r="A216" s="10" t="str">
        <f>IF(COUNTRY_INFO!A216=0," ",COUNTRY_INFO!A216)</f>
        <v>Ethiopia</v>
      </c>
      <c r="B216" s="10" t="str">
        <f>IF(COUNTRY_INFO!B216=0," ",COUNTRY_INFO!B216)</f>
        <v>Beneshangul GumuzAsosa</v>
      </c>
      <c r="C216" s="10" t="str">
        <f>IF(COUNTRY_INFO!C216=0," ",COUNTRY_INFO!C216)</f>
        <v>Asossa</v>
      </c>
      <c r="D216" s="11" t="str">
        <f>IF(OR(COUNTRY_INFO!$T$9:$T$1000="T2 (PZQ)",COUNTRY_INFO!$U$9:$U$1000="T2 (PZQ)"), "T2 (PZQ)", " ")</f>
        <v>T2 (PZQ)</v>
      </c>
      <c r="E216" s="253" t="s">
        <v>1187</v>
      </c>
      <c r="F216" s="56"/>
      <c r="G216" s="288">
        <v>31749</v>
      </c>
      <c r="H216" s="295"/>
      <c r="I216" s="11">
        <f t="shared" si="19"/>
        <v>31749</v>
      </c>
      <c r="J216" s="56"/>
      <c r="K216" s="18">
        <v>27102</v>
      </c>
      <c r="L216" s="18"/>
      <c r="M216" s="14">
        <f t="shared" si="20"/>
        <v>27102</v>
      </c>
      <c r="N216" s="275" t="str">
        <f t="shared" si="21"/>
        <v xml:space="preserve"> </v>
      </c>
      <c r="O216" s="293">
        <f t="shared" si="22"/>
        <v>85.363318529717475</v>
      </c>
      <c r="P216" s="230" t="str">
        <f t="shared" si="23"/>
        <v xml:space="preserve"> </v>
      </c>
      <c r="Q216" s="293">
        <f t="shared" si="24"/>
        <v>85.363318529717475</v>
      </c>
    </row>
    <row r="217" spans="1:17" x14ac:dyDescent="0.2">
      <c r="A217" s="10" t="str">
        <f>IF(COUNTRY_INFO!A217=0," ",COUNTRY_INFO!A217)</f>
        <v>Ethiopia</v>
      </c>
      <c r="B217" s="10" t="str">
        <f>IF(COUNTRY_INFO!B217=0," ",COUNTRY_INFO!B217)</f>
        <v>Beneshangul GumuzAsosa</v>
      </c>
      <c r="C217" s="10" t="str">
        <f>IF(COUNTRY_INFO!C217=0," ",COUNTRY_INFO!C217)</f>
        <v>Assosa Town</v>
      </c>
      <c r="D217" s="11" t="str">
        <f>IF(OR(COUNTRY_INFO!$T$9:$T$1000="T2 (PZQ)",COUNTRY_INFO!$U$9:$U$1000="T2 (PZQ)"), "T2 (PZQ)", " ")</f>
        <v xml:space="preserve"> </v>
      </c>
      <c r="E217" s="109"/>
      <c r="F217" s="56"/>
      <c r="G217" s="288"/>
      <c r="H217" s="288"/>
      <c r="I217" s="11">
        <f t="shared" si="19"/>
        <v>0</v>
      </c>
      <c r="J217" s="56"/>
      <c r="K217" s="18"/>
      <c r="L217" s="18"/>
      <c r="M217" s="14">
        <f t="shared" si="20"/>
        <v>0</v>
      </c>
      <c r="N217" s="275" t="str">
        <f t="shared" si="21"/>
        <v xml:space="preserve"> </v>
      </c>
      <c r="O217" s="230" t="str">
        <f t="shared" si="22"/>
        <v xml:space="preserve"> </v>
      </c>
      <c r="P217" s="230" t="str">
        <f t="shared" si="23"/>
        <v xml:space="preserve"> </v>
      </c>
      <c r="Q217" s="230" t="str">
        <f t="shared" si="24"/>
        <v xml:space="preserve"> </v>
      </c>
    </row>
    <row r="218" spans="1:17" x14ac:dyDescent="0.2">
      <c r="A218" s="10" t="str">
        <f>IF(COUNTRY_INFO!A218=0," ",COUNTRY_INFO!A218)</f>
        <v>Ethiopia</v>
      </c>
      <c r="B218" s="10" t="str">
        <f>IF(COUNTRY_INFO!B218=0," ",COUNTRY_INFO!B218)</f>
        <v>Beneshangul GumuzAsosa</v>
      </c>
      <c r="C218" s="10" t="str">
        <f>IF(COUNTRY_INFO!C218=0," ",COUNTRY_INFO!C218)</f>
        <v>Bambasi</v>
      </c>
      <c r="D218" s="11" t="str">
        <f>IF(OR(COUNTRY_INFO!$T$9:$T$1000="T2 (PZQ)",COUNTRY_INFO!$U$9:$U$1000="T2 (PZQ)"), "T2 (PZQ)", " ")</f>
        <v xml:space="preserve"> </v>
      </c>
      <c r="E218" s="109"/>
      <c r="F218" s="56"/>
      <c r="G218" s="288"/>
      <c r="H218" s="288"/>
      <c r="I218" s="11">
        <f t="shared" si="19"/>
        <v>0</v>
      </c>
      <c r="J218" s="56"/>
      <c r="K218" s="18"/>
      <c r="L218" s="18"/>
      <c r="M218" s="14">
        <f t="shared" si="20"/>
        <v>0</v>
      </c>
      <c r="N218" s="275" t="str">
        <f t="shared" si="21"/>
        <v xml:space="preserve"> </v>
      </c>
      <c r="O218" s="230" t="str">
        <f t="shared" si="22"/>
        <v xml:space="preserve"> </v>
      </c>
      <c r="P218" s="230" t="str">
        <f t="shared" si="23"/>
        <v xml:space="preserve"> </v>
      </c>
      <c r="Q218" s="230" t="str">
        <f t="shared" si="24"/>
        <v xml:space="preserve"> </v>
      </c>
    </row>
    <row r="219" spans="1:17" x14ac:dyDescent="0.2">
      <c r="A219" s="10" t="str">
        <f>IF(COUNTRY_INFO!A219=0," ",COUNTRY_INFO!A219)</f>
        <v>Ethiopia</v>
      </c>
      <c r="B219" s="10" t="str">
        <f>IF(COUNTRY_INFO!B219=0," ",COUNTRY_INFO!B219)</f>
        <v>Beneshangul GumuzAsosa</v>
      </c>
      <c r="C219" s="10" t="str">
        <f>IF(COUNTRY_INFO!C219=0," ",COUNTRY_INFO!C219)</f>
        <v>Homosha</v>
      </c>
      <c r="D219" s="11" t="str">
        <f>IF(OR(COUNTRY_INFO!$T$9:$T$1000="T2 (PZQ)",COUNTRY_INFO!$U$9:$U$1000="T2 (PZQ)"), "T2 (PZQ)", " ")</f>
        <v xml:space="preserve"> </v>
      </c>
      <c r="E219" s="109"/>
      <c r="F219" s="56"/>
      <c r="G219" s="288"/>
      <c r="H219" s="288"/>
      <c r="I219" s="11">
        <f t="shared" si="19"/>
        <v>0</v>
      </c>
      <c r="J219" s="56"/>
      <c r="K219" s="18"/>
      <c r="L219" s="18"/>
      <c r="M219" s="14">
        <f t="shared" si="20"/>
        <v>0</v>
      </c>
      <c r="N219" s="275" t="str">
        <f t="shared" si="21"/>
        <v xml:space="preserve"> </v>
      </c>
      <c r="O219" s="230" t="str">
        <f t="shared" si="22"/>
        <v xml:space="preserve"> </v>
      </c>
      <c r="P219" s="230" t="str">
        <f t="shared" si="23"/>
        <v xml:space="preserve"> </v>
      </c>
      <c r="Q219" s="230" t="str">
        <f t="shared" si="24"/>
        <v xml:space="preserve"> </v>
      </c>
    </row>
    <row r="220" spans="1:17" x14ac:dyDescent="0.2">
      <c r="A220" s="10" t="str">
        <f>IF(COUNTRY_INFO!A220=0," ",COUNTRY_INFO!A220)</f>
        <v>Ethiopia</v>
      </c>
      <c r="B220" s="10" t="str">
        <f>IF(COUNTRY_INFO!B220=0," ",COUNTRY_INFO!B220)</f>
        <v>Beneshangul GumuzAsosa</v>
      </c>
      <c r="C220" s="10" t="str">
        <f>IF(COUNTRY_INFO!C220=0," ",COUNTRY_INFO!C220)</f>
        <v>Kurmuke</v>
      </c>
      <c r="D220" s="11" t="str">
        <f>IF(OR(COUNTRY_INFO!$T$9:$T$1000="T2 (PZQ)",COUNTRY_INFO!$U$9:$U$1000="T2 (PZQ)"), "T2 (PZQ)", " ")</f>
        <v xml:space="preserve"> </v>
      </c>
      <c r="E220" s="109"/>
      <c r="F220" s="56"/>
      <c r="G220" s="288"/>
      <c r="H220" s="288"/>
      <c r="I220" s="11">
        <f t="shared" si="19"/>
        <v>0</v>
      </c>
      <c r="J220" s="56"/>
      <c r="K220" s="18"/>
      <c r="L220" s="18"/>
      <c r="M220" s="14">
        <f t="shared" si="20"/>
        <v>0</v>
      </c>
      <c r="N220" s="275" t="str">
        <f t="shared" si="21"/>
        <v xml:space="preserve"> </v>
      </c>
      <c r="O220" s="230" t="str">
        <f t="shared" si="22"/>
        <v xml:space="preserve"> </v>
      </c>
      <c r="P220" s="230" t="str">
        <f t="shared" si="23"/>
        <v xml:space="preserve"> </v>
      </c>
      <c r="Q220" s="230" t="str">
        <f t="shared" si="24"/>
        <v xml:space="preserve"> </v>
      </c>
    </row>
    <row r="221" spans="1:17" x14ac:dyDescent="0.2">
      <c r="A221" s="10" t="str">
        <f>IF(COUNTRY_INFO!A221=0," ",COUNTRY_INFO!A221)</f>
        <v>Ethiopia</v>
      </c>
      <c r="B221" s="10" t="str">
        <f>IF(COUNTRY_INFO!B221=0," ",COUNTRY_INFO!B221)</f>
        <v>Beneshangul GumuzAsosa</v>
      </c>
      <c r="C221" s="10" t="str">
        <f>IF(COUNTRY_INFO!C221=0," ",COUNTRY_INFO!C221)</f>
        <v>Menge</v>
      </c>
      <c r="D221" s="11" t="str">
        <f>IF(OR(COUNTRY_INFO!$T$9:$T$1000="T2 (PZQ)",COUNTRY_INFO!$U$9:$U$1000="T2 (PZQ)"), "T2 (PZQ)", " ")</f>
        <v>T2 (PZQ)</v>
      </c>
      <c r="E221" s="253" t="s">
        <v>1187</v>
      </c>
      <c r="F221" s="56"/>
      <c r="G221" s="288">
        <v>15973</v>
      </c>
      <c r="H221" s="295"/>
      <c r="I221" s="11">
        <f t="shared" si="19"/>
        <v>15973</v>
      </c>
      <c r="J221" s="56"/>
      <c r="K221" s="18">
        <v>16697</v>
      </c>
      <c r="L221" s="18"/>
      <c r="M221" s="14">
        <f t="shared" si="20"/>
        <v>16697</v>
      </c>
      <c r="N221" s="275" t="str">
        <f t="shared" si="21"/>
        <v xml:space="preserve"> </v>
      </c>
      <c r="O221" s="294">
        <f t="shared" si="22"/>
        <v>104.53264884492582</v>
      </c>
      <c r="P221" s="230" t="str">
        <f t="shared" si="23"/>
        <v xml:space="preserve"> </v>
      </c>
      <c r="Q221" s="294">
        <f t="shared" si="24"/>
        <v>104.53264884492582</v>
      </c>
    </row>
    <row r="222" spans="1:17" x14ac:dyDescent="0.2">
      <c r="A222" s="10" t="str">
        <f>IF(COUNTRY_INFO!A222=0," ",COUNTRY_INFO!A222)</f>
        <v>Ethiopia</v>
      </c>
      <c r="B222" s="10" t="str">
        <f>IF(COUNTRY_INFO!B222=0," ",COUNTRY_INFO!B222)</f>
        <v>Beneshangul GumuzAsosa</v>
      </c>
      <c r="C222" s="10" t="str">
        <f>IF(COUNTRY_INFO!C222=0," ",COUNTRY_INFO!C222)</f>
        <v>Oda bildigilu</v>
      </c>
      <c r="D222" s="11" t="str">
        <f>IF(OR(COUNTRY_INFO!$T$9:$T$1000="T2 (PZQ)",COUNTRY_INFO!$U$9:$U$1000="T2 (PZQ)"), "T2 (PZQ)", " ")</f>
        <v xml:space="preserve"> </v>
      </c>
      <c r="E222" s="109"/>
      <c r="F222" s="56"/>
      <c r="G222" s="288"/>
      <c r="H222" s="288"/>
      <c r="I222" s="11">
        <f t="shared" si="19"/>
        <v>0</v>
      </c>
      <c r="J222" s="56"/>
      <c r="K222" s="18"/>
      <c r="L222" s="18"/>
      <c r="M222" s="14">
        <f t="shared" si="20"/>
        <v>0</v>
      </c>
      <c r="N222" s="275" t="str">
        <f t="shared" si="21"/>
        <v xml:space="preserve"> </v>
      </c>
      <c r="O222" s="230" t="str">
        <f t="shared" si="22"/>
        <v xml:space="preserve"> </v>
      </c>
      <c r="P222" s="230" t="str">
        <f t="shared" si="23"/>
        <v xml:space="preserve"> </v>
      </c>
      <c r="Q222" s="230" t="str">
        <f t="shared" si="24"/>
        <v xml:space="preserve"> </v>
      </c>
    </row>
    <row r="223" spans="1:17" x14ac:dyDescent="0.2">
      <c r="A223" s="10" t="str">
        <f>IF(COUNTRY_INFO!A223=0," ",COUNTRY_INFO!A223)</f>
        <v>Ethiopia</v>
      </c>
      <c r="B223" s="10" t="str">
        <f>IF(COUNTRY_INFO!B223=0," ",COUNTRY_INFO!B223)</f>
        <v>Beneshangul GumuzAsosa</v>
      </c>
      <c r="C223" s="10" t="str">
        <f>IF(COUNTRY_INFO!C223=0," ",COUNTRY_INFO!C223)</f>
        <v>Sherkole</v>
      </c>
      <c r="D223" s="11" t="str">
        <f>IF(OR(COUNTRY_INFO!$T$9:$T$1000="T2 (PZQ)",COUNTRY_INFO!$U$9:$U$1000="T2 (PZQ)"), "T2 (PZQ)", " ")</f>
        <v xml:space="preserve"> </v>
      </c>
      <c r="E223" s="109"/>
      <c r="F223" s="56"/>
      <c r="G223" s="288"/>
      <c r="H223" s="288"/>
      <c r="I223" s="11">
        <f t="shared" si="19"/>
        <v>0</v>
      </c>
      <c r="J223" s="56"/>
      <c r="K223" s="18"/>
      <c r="L223" s="18"/>
      <c r="M223" s="14">
        <f t="shared" si="20"/>
        <v>0</v>
      </c>
      <c r="N223" s="275" t="str">
        <f t="shared" si="21"/>
        <v xml:space="preserve"> </v>
      </c>
      <c r="O223" s="230" t="str">
        <f t="shared" si="22"/>
        <v xml:space="preserve"> </v>
      </c>
      <c r="P223" s="230" t="str">
        <f t="shared" si="23"/>
        <v xml:space="preserve"> </v>
      </c>
      <c r="Q223" s="230" t="str">
        <f t="shared" si="24"/>
        <v xml:space="preserve"> </v>
      </c>
    </row>
    <row r="224" spans="1:17" x14ac:dyDescent="0.2">
      <c r="A224" s="10" t="str">
        <f>IF(COUNTRY_INFO!A224=0," ",COUNTRY_INFO!A224)</f>
        <v>Ethiopia</v>
      </c>
      <c r="B224" s="10" t="str">
        <f>IF(COUNTRY_INFO!B224=0," ",COUNTRY_INFO!B224)</f>
        <v>Beneshangul GumuzKamashi</v>
      </c>
      <c r="C224" s="10" t="str">
        <f>IF(COUNTRY_INFO!C224=0," ",COUNTRY_INFO!C224)</f>
        <v>Agalometi</v>
      </c>
      <c r="D224" s="11" t="str">
        <f>IF(OR(COUNTRY_INFO!$T$9:$T$1000="T2 (PZQ)",COUNTRY_INFO!$U$9:$U$1000="T2 (PZQ)"), "T2 (PZQ)", " ")</f>
        <v>T2 (PZQ)</v>
      </c>
      <c r="E224" s="253" t="s">
        <v>1187</v>
      </c>
      <c r="F224" s="56"/>
      <c r="G224" s="288">
        <v>9040</v>
      </c>
      <c r="H224" s="295"/>
      <c r="I224" s="11">
        <f t="shared" si="19"/>
        <v>9040</v>
      </c>
      <c r="J224" s="56"/>
      <c r="K224" s="18">
        <v>8474</v>
      </c>
      <c r="L224" s="18"/>
      <c r="M224" s="14">
        <f t="shared" si="20"/>
        <v>8474</v>
      </c>
      <c r="N224" s="275" t="str">
        <f t="shared" si="21"/>
        <v xml:space="preserve"> </v>
      </c>
      <c r="O224" s="293">
        <f t="shared" si="22"/>
        <v>93.738938053097343</v>
      </c>
      <c r="P224" s="230" t="str">
        <f t="shared" si="23"/>
        <v xml:space="preserve"> </v>
      </c>
      <c r="Q224" s="293">
        <f t="shared" si="24"/>
        <v>93.738938053097343</v>
      </c>
    </row>
    <row r="225" spans="1:17" x14ac:dyDescent="0.2">
      <c r="A225" s="10" t="str">
        <f>IF(COUNTRY_INFO!A225=0," ",COUNTRY_INFO!A225)</f>
        <v>Ethiopia</v>
      </c>
      <c r="B225" s="10" t="str">
        <f>IF(COUNTRY_INFO!B225=0," ",COUNTRY_INFO!B225)</f>
        <v>Beneshangul GumuzKamashi</v>
      </c>
      <c r="C225" s="10" t="str">
        <f>IF(COUNTRY_INFO!C225=0," ",COUNTRY_INFO!C225)</f>
        <v>Belo Jegonfoy</v>
      </c>
      <c r="D225" s="11" t="str">
        <f>IF(OR(COUNTRY_INFO!$T$9:$T$1000="T2 (PZQ)",COUNTRY_INFO!$U$9:$U$1000="T2 (PZQ)"), "T2 (PZQ)", " ")</f>
        <v xml:space="preserve"> </v>
      </c>
      <c r="E225" s="109"/>
      <c r="F225" s="56"/>
      <c r="G225" s="288"/>
      <c r="H225" s="288"/>
      <c r="I225" s="11">
        <f t="shared" si="19"/>
        <v>0</v>
      </c>
      <c r="J225" s="56"/>
      <c r="K225" s="18"/>
      <c r="L225" s="18"/>
      <c r="M225" s="14">
        <f t="shared" si="20"/>
        <v>0</v>
      </c>
      <c r="N225" s="275" t="str">
        <f t="shared" si="21"/>
        <v xml:space="preserve"> </v>
      </c>
      <c r="O225" s="230" t="str">
        <f t="shared" si="22"/>
        <v xml:space="preserve"> </v>
      </c>
      <c r="P225" s="230" t="str">
        <f t="shared" si="23"/>
        <v xml:space="preserve"> </v>
      </c>
      <c r="Q225" s="230" t="str">
        <f t="shared" si="24"/>
        <v xml:space="preserve"> </v>
      </c>
    </row>
    <row r="226" spans="1:17" x14ac:dyDescent="0.2">
      <c r="A226" s="10" t="str">
        <f>IF(COUNTRY_INFO!A226=0," ",COUNTRY_INFO!A226)</f>
        <v>Ethiopia</v>
      </c>
      <c r="B226" s="10" t="str">
        <f>IF(COUNTRY_INFO!B226=0," ",COUNTRY_INFO!B226)</f>
        <v>Beneshangul GumuzKamashi</v>
      </c>
      <c r="C226" s="10" t="str">
        <f>IF(COUNTRY_INFO!C226=0," ",COUNTRY_INFO!C226)</f>
        <v>Kamashi</v>
      </c>
      <c r="D226" s="11" t="str">
        <f>IF(OR(COUNTRY_INFO!$T$9:$T$1000="T2 (PZQ)",COUNTRY_INFO!$U$9:$U$1000="T2 (PZQ)"), "T2 (PZQ)", " ")</f>
        <v xml:space="preserve"> </v>
      </c>
      <c r="E226" s="109"/>
      <c r="F226" s="56"/>
      <c r="G226" s="288"/>
      <c r="H226" s="288"/>
      <c r="I226" s="11">
        <f t="shared" si="19"/>
        <v>0</v>
      </c>
      <c r="J226" s="56"/>
      <c r="K226" s="18"/>
      <c r="L226" s="18"/>
      <c r="M226" s="14">
        <f t="shared" si="20"/>
        <v>0</v>
      </c>
      <c r="N226" s="275" t="str">
        <f t="shared" si="21"/>
        <v xml:space="preserve"> </v>
      </c>
      <c r="O226" s="230" t="str">
        <f t="shared" si="22"/>
        <v xml:space="preserve"> </v>
      </c>
      <c r="P226" s="230" t="str">
        <f t="shared" si="23"/>
        <v xml:space="preserve"> </v>
      </c>
      <c r="Q226" s="230" t="str">
        <f t="shared" si="24"/>
        <v xml:space="preserve"> </v>
      </c>
    </row>
    <row r="227" spans="1:17" x14ac:dyDescent="0.2">
      <c r="A227" s="10" t="str">
        <f>IF(COUNTRY_INFO!A227=0," ",COUNTRY_INFO!A227)</f>
        <v>Ethiopia</v>
      </c>
      <c r="B227" s="10" t="str">
        <f>IF(COUNTRY_INFO!B227=0," ",COUNTRY_INFO!B227)</f>
        <v>Beneshangul GumuzKamashi</v>
      </c>
      <c r="C227" s="10" t="str">
        <f>IF(COUNTRY_INFO!C227=0," ",COUNTRY_INFO!C227)</f>
        <v>Sedal (Sirba Abay)</v>
      </c>
      <c r="D227" s="11" t="str">
        <f>IF(OR(COUNTRY_INFO!$T$9:$T$1000="T2 (PZQ)",COUNTRY_INFO!$U$9:$U$1000="T2 (PZQ)"), "T2 (PZQ)", " ")</f>
        <v>T2 (PZQ)</v>
      </c>
      <c r="E227" s="253" t="s">
        <v>1187</v>
      </c>
      <c r="F227" s="56"/>
      <c r="G227" s="288">
        <v>7143</v>
      </c>
      <c r="H227" s="295"/>
      <c r="I227" s="11">
        <f t="shared" si="19"/>
        <v>7143</v>
      </c>
      <c r="J227" s="56"/>
      <c r="K227" s="18">
        <v>6534</v>
      </c>
      <c r="L227" s="18"/>
      <c r="M227" s="14">
        <f t="shared" si="20"/>
        <v>6534</v>
      </c>
      <c r="N227" s="275" t="str">
        <f t="shared" si="21"/>
        <v xml:space="preserve"> </v>
      </c>
      <c r="O227" s="293">
        <f t="shared" si="22"/>
        <v>91.474170516589666</v>
      </c>
      <c r="P227" s="230" t="str">
        <f t="shared" si="23"/>
        <v xml:space="preserve"> </v>
      </c>
      <c r="Q227" s="293">
        <f t="shared" si="24"/>
        <v>91.474170516589666</v>
      </c>
    </row>
    <row r="228" spans="1:17" x14ac:dyDescent="0.2">
      <c r="A228" s="10" t="str">
        <f>IF(COUNTRY_INFO!A228=0," ",COUNTRY_INFO!A228)</f>
        <v>Ethiopia</v>
      </c>
      <c r="B228" s="10" t="str">
        <f>IF(COUNTRY_INFO!B228=0," ",COUNTRY_INFO!B228)</f>
        <v>Beneshangul GumuzKamashi</v>
      </c>
      <c r="C228" s="10" t="str">
        <f>IF(COUNTRY_INFO!C228=0," ",COUNTRY_INFO!C228)</f>
        <v>Yasso</v>
      </c>
      <c r="D228" s="11" t="str">
        <f>IF(OR(COUNTRY_INFO!$T$9:$T$1000="T2 (PZQ)",COUNTRY_INFO!$U$9:$U$1000="T2 (PZQ)"), "T2 (PZQ)", " ")</f>
        <v>T2 (PZQ)</v>
      </c>
      <c r="E228" s="253" t="s">
        <v>1187</v>
      </c>
      <c r="F228" s="56"/>
      <c r="G228" s="288">
        <v>5060</v>
      </c>
      <c r="H228" s="295"/>
      <c r="I228" s="11">
        <f t="shared" si="19"/>
        <v>5060</v>
      </c>
      <c r="J228" s="56"/>
      <c r="K228" s="18">
        <v>4619</v>
      </c>
      <c r="L228" s="18"/>
      <c r="M228" s="14">
        <f t="shared" si="20"/>
        <v>4619</v>
      </c>
      <c r="N228" s="275" t="str">
        <f t="shared" si="21"/>
        <v xml:space="preserve"> </v>
      </c>
      <c r="O228" s="293">
        <f t="shared" si="22"/>
        <v>91.284584980237156</v>
      </c>
      <c r="P228" s="230" t="str">
        <f t="shared" si="23"/>
        <v xml:space="preserve"> </v>
      </c>
      <c r="Q228" s="293">
        <f t="shared" si="24"/>
        <v>91.284584980237156</v>
      </c>
    </row>
    <row r="229" spans="1:17" x14ac:dyDescent="0.2">
      <c r="A229" s="10" t="str">
        <f>IF(COUNTRY_INFO!A229=0," ",COUNTRY_INFO!A229)</f>
        <v>Ethiopia</v>
      </c>
      <c r="B229" s="10" t="str">
        <f>IF(COUNTRY_INFO!B229=0," ",COUNTRY_INFO!B229)</f>
        <v>Beneshangul GumuzMetekel</v>
      </c>
      <c r="C229" s="10" t="str">
        <f>IF(COUNTRY_INFO!C229=0," ",COUNTRY_INFO!C229)</f>
        <v>Bullen</v>
      </c>
      <c r="D229" s="11" t="str">
        <f>IF(OR(COUNTRY_INFO!$T$9:$T$1000="T2 (PZQ)",COUNTRY_INFO!$U$9:$U$1000="T2 (PZQ)"), "T2 (PZQ)", " ")</f>
        <v xml:space="preserve"> </v>
      </c>
      <c r="E229" s="253"/>
      <c r="F229" s="56"/>
      <c r="G229" s="288"/>
      <c r="H229" s="288"/>
      <c r="I229" s="11">
        <f t="shared" si="19"/>
        <v>0</v>
      </c>
      <c r="J229" s="56"/>
      <c r="K229" s="18"/>
      <c r="L229" s="18"/>
      <c r="M229" s="14">
        <f t="shared" si="20"/>
        <v>0</v>
      </c>
      <c r="N229" s="275" t="str">
        <f t="shared" si="21"/>
        <v xml:space="preserve"> </v>
      </c>
      <c r="O229" s="230" t="str">
        <f t="shared" si="22"/>
        <v xml:space="preserve"> </v>
      </c>
      <c r="P229" s="230" t="str">
        <f t="shared" si="23"/>
        <v xml:space="preserve"> </v>
      </c>
      <c r="Q229" s="230" t="str">
        <f t="shared" si="24"/>
        <v xml:space="preserve"> </v>
      </c>
    </row>
    <row r="230" spans="1:17" x14ac:dyDescent="0.2">
      <c r="A230" s="10" t="str">
        <f>IF(COUNTRY_INFO!A230=0," ",COUNTRY_INFO!A230)</f>
        <v>Ethiopia</v>
      </c>
      <c r="B230" s="10" t="str">
        <f>IF(COUNTRY_INFO!B230=0," ",COUNTRY_INFO!B230)</f>
        <v>Beneshangul GumuzMetekel</v>
      </c>
      <c r="C230" s="10" t="str">
        <f>IF(COUNTRY_INFO!C230=0," ",COUNTRY_INFO!C230)</f>
        <v>Dangure</v>
      </c>
      <c r="D230" s="11" t="str">
        <f>IF(OR(COUNTRY_INFO!$T$9:$T$1000="T2 (PZQ)",COUNTRY_INFO!$U$9:$U$1000="T2 (PZQ)"), "T2 (PZQ)", " ")</f>
        <v xml:space="preserve"> </v>
      </c>
      <c r="E230" s="109"/>
      <c r="F230" s="56"/>
      <c r="G230" s="288"/>
      <c r="H230" s="288"/>
      <c r="I230" s="11">
        <f t="shared" si="19"/>
        <v>0</v>
      </c>
      <c r="J230" s="56"/>
      <c r="K230" s="18"/>
      <c r="L230" s="18"/>
      <c r="M230" s="14">
        <f t="shared" si="20"/>
        <v>0</v>
      </c>
      <c r="N230" s="275" t="str">
        <f t="shared" si="21"/>
        <v xml:space="preserve"> </v>
      </c>
      <c r="O230" s="230" t="str">
        <f t="shared" si="22"/>
        <v xml:space="preserve"> </v>
      </c>
      <c r="P230" s="230" t="str">
        <f t="shared" si="23"/>
        <v xml:space="preserve"> </v>
      </c>
      <c r="Q230" s="230" t="str">
        <f t="shared" si="24"/>
        <v xml:space="preserve"> </v>
      </c>
    </row>
    <row r="231" spans="1:17" x14ac:dyDescent="0.2">
      <c r="A231" s="10" t="str">
        <f>IF(COUNTRY_INFO!A231=0," ",COUNTRY_INFO!A231)</f>
        <v>Ethiopia</v>
      </c>
      <c r="B231" s="10" t="str">
        <f>IF(COUNTRY_INFO!B231=0," ",COUNTRY_INFO!B231)</f>
        <v>Beneshangul GumuzMetekel</v>
      </c>
      <c r="C231" s="10" t="str">
        <f>IF(COUNTRY_INFO!C231=0," ",COUNTRY_INFO!C231)</f>
        <v>Dibate</v>
      </c>
      <c r="D231" s="11" t="str">
        <f>IF(OR(COUNTRY_INFO!$T$9:$T$1000="T2 (PZQ)",COUNTRY_INFO!$U$9:$U$1000="T2 (PZQ)"), "T2 (PZQ)", " ")</f>
        <v xml:space="preserve"> </v>
      </c>
      <c r="E231" s="109"/>
      <c r="F231" s="56"/>
      <c r="G231" s="288"/>
      <c r="H231" s="288"/>
      <c r="I231" s="11">
        <f t="shared" si="19"/>
        <v>0</v>
      </c>
      <c r="J231" s="56"/>
      <c r="K231" s="18"/>
      <c r="L231" s="18"/>
      <c r="M231" s="14">
        <f t="shared" si="20"/>
        <v>0</v>
      </c>
      <c r="N231" s="275" t="str">
        <f t="shared" si="21"/>
        <v xml:space="preserve"> </v>
      </c>
      <c r="O231" s="230" t="str">
        <f t="shared" si="22"/>
        <v xml:space="preserve"> </v>
      </c>
      <c r="P231" s="230" t="str">
        <f t="shared" si="23"/>
        <v xml:space="preserve"> </v>
      </c>
      <c r="Q231" s="230" t="str">
        <f t="shared" si="24"/>
        <v xml:space="preserve"> </v>
      </c>
    </row>
    <row r="232" spans="1:17" x14ac:dyDescent="0.2">
      <c r="A232" s="10" t="str">
        <f>IF(COUNTRY_INFO!A232=0," ",COUNTRY_INFO!A232)</f>
        <v>Ethiopia</v>
      </c>
      <c r="B232" s="10" t="str">
        <f>IF(COUNTRY_INFO!B232=0," ",COUNTRY_INFO!B232)</f>
        <v>Beneshangul GumuzMetekel</v>
      </c>
      <c r="C232" s="10" t="str">
        <f>IF(COUNTRY_INFO!C232=0," ",COUNTRY_INFO!C232)</f>
        <v>Guba</v>
      </c>
      <c r="D232" s="11" t="str">
        <f>IF(OR(COUNTRY_INFO!$T$9:$T$1000="T2 (PZQ)",COUNTRY_INFO!$U$9:$U$1000="T2 (PZQ)"), "T2 (PZQ)", " ")</f>
        <v xml:space="preserve"> </v>
      </c>
      <c r="E232" s="109"/>
      <c r="F232" s="56"/>
      <c r="G232" s="288"/>
      <c r="H232" s="288"/>
      <c r="I232" s="11">
        <f t="shared" si="19"/>
        <v>0</v>
      </c>
      <c r="J232" s="56"/>
      <c r="K232" s="18"/>
      <c r="L232" s="18"/>
      <c r="M232" s="14">
        <f t="shared" si="20"/>
        <v>0</v>
      </c>
      <c r="N232" s="275" t="str">
        <f t="shared" si="21"/>
        <v xml:space="preserve"> </v>
      </c>
      <c r="O232" s="230" t="str">
        <f t="shared" si="22"/>
        <v xml:space="preserve"> </v>
      </c>
      <c r="P232" s="230" t="str">
        <f t="shared" si="23"/>
        <v xml:space="preserve"> </v>
      </c>
      <c r="Q232" s="230" t="str">
        <f t="shared" si="24"/>
        <v xml:space="preserve"> </v>
      </c>
    </row>
    <row r="233" spans="1:17" x14ac:dyDescent="0.2">
      <c r="A233" s="10" t="str">
        <f>IF(COUNTRY_INFO!A233=0," ",COUNTRY_INFO!A233)</f>
        <v>Ethiopia</v>
      </c>
      <c r="B233" s="10" t="str">
        <f>IF(COUNTRY_INFO!B233=0," ",COUNTRY_INFO!B233)</f>
        <v>Beneshangul GumuzMetekel</v>
      </c>
      <c r="C233" s="10" t="str">
        <f>IF(COUNTRY_INFO!C233=0," ",COUNTRY_INFO!C233)</f>
        <v>Mandura</v>
      </c>
      <c r="D233" s="11" t="str">
        <f>IF(OR(COUNTRY_INFO!$T$9:$T$1000="T2 (PZQ)",COUNTRY_INFO!$U$9:$U$1000="T2 (PZQ)"), "T2 (PZQ)", " ")</f>
        <v>T2 (PZQ)</v>
      </c>
      <c r="E233" s="253" t="s">
        <v>1187</v>
      </c>
      <c r="F233" s="56"/>
      <c r="G233" s="288">
        <v>16174</v>
      </c>
      <c r="H233" s="295"/>
      <c r="I233" s="11">
        <f t="shared" si="19"/>
        <v>16174</v>
      </c>
      <c r="J233" s="56"/>
      <c r="K233" s="18">
        <v>11758</v>
      </c>
      <c r="L233" s="18"/>
      <c r="M233" s="14">
        <f t="shared" si="20"/>
        <v>11758</v>
      </c>
      <c r="N233" s="275" t="str">
        <f t="shared" si="21"/>
        <v xml:space="preserve"> </v>
      </c>
      <c r="O233" s="230">
        <f t="shared" si="22"/>
        <v>72.696920984295787</v>
      </c>
      <c r="P233" s="230" t="str">
        <f t="shared" si="23"/>
        <v xml:space="preserve"> </v>
      </c>
      <c r="Q233" s="230">
        <f t="shared" si="24"/>
        <v>72.696920984295787</v>
      </c>
    </row>
    <row r="234" spans="1:17" x14ac:dyDescent="0.2">
      <c r="A234" s="10" t="str">
        <f>IF(COUNTRY_INFO!A234=0," ",COUNTRY_INFO!A234)</f>
        <v>Ethiopia</v>
      </c>
      <c r="B234" s="10" t="str">
        <f>IF(COUNTRY_INFO!B234=0," ",COUNTRY_INFO!B234)</f>
        <v>Beneshangul GumuzMetekel</v>
      </c>
      <c r="C234" s="10" t="str">
        <f>IF(COUNTRY_INFO!C234=0," ",COUNTRY_INFO!C234)</f>
        <v>Pawe</v>
      </c>
      <c r="D234" s="11" t="str">
        <f>IF(OR(COUNTRY_INFO!$T$9:$T$1000="T2 (PZQ)",COUNTRY_INFO!$U$9:$U$1000="T2 (PZQ)"), "T2 (PZQ)", " ")</f>
        <v>T2 (PZQ)</v>
      </c>
      <c r="E234" s="253" t="s">
        <v>1187</v>
      </c>
      <c r="F234" s="56"/>
      <c r="G234" s="288">
        <v>18081</v>
      </c>
      <c r="H234" s="295"/>
      <c r="I234" s="11">
        <f t="shared" si="19"/>
        <v>18081</v>
      </c>
      <c r="J234" s="56"/>
      <c r="K234" s="18">
        <v>13385</v>
      </c>
      <c r="L234" s="18"/>
      <c r="M234" s="14">
        <f t="shared" si="20"/>
        <v>13385</v>
      </c>
      <c r="N234" s="275" t="str">
        <f t="shared" si="21"/>
        <v xml:space="preserve"> </v>
      </c>
      <c r="O234" s="230">
        <f t="shared" si="22"/>
        <v>74.027985177810962</v>
      </c>
      <c r="P234" s="230" t="str">
        <f t="shared" si="23"/>
        <v xml:space="preserve"> </v>
      </c>
      <c r="Q234" s="230">
        <f t="shared" si="24"/>
        <v>74.027985177810962</v>
      </c>
    </row>
    <row r="235" spans="1:17" x14ac:dyDescent="0.2">
      <c r="A235" s="10" t="str">
        <f>IF(COUNTRY_INFO!A235=0," ",COUNTRY_INFO!A235)</f>
        <v>Ethiopia</v>
      </c>
      <c r="B235" s="10" t="str">
        <f>IF(COUNTRY_INFO!B235=0," ",COUNTRY_INFO!B235)</f>
        <v>Beneshangul GumuzMetekel</v>
      </c>
      <c r="C235" s="10" t="str">
        <f>IF(COUNTRY_INFO!C235=0," ",COUNTRY_INFO!C235)</f>
        <v>Wombera</v>
      </c>
      <c r="D235" s="11" t="str">
        <f>IF(OR(COUNTRY_INFO!$T$9:$T$1000="T2 (PZQ)",COUNTRY_INFO!$U$9:$U$1000="T2 (PZQ)"), "T2 (PZQ)", " ")</f>
        <v xml:space="preserve"> </v>
      </c>
      <c r="E235" s="109"/>
      <c r="F235" s="56"/>
      <c r="G235" s="288"/>
      <c r="H235" s="288"/>
      <c r="I235" s="11">
        <f t="shared" si="19"/>
        <v>0</v>
      </c>
      <c r="J235" s="56"/>
      <c r="K235" s="18"/>
      <c r="L235" s="18"/>
      <c r="M235" s="14">
        <f t="shared" si="20"/>
        <v>0</v>
      </c>
      <c r="N235" s="275" t="str">
        <f t="shared" si="21"/>
        <v xml:space="preserve"> </v>
      </c>
      <c r="O235" s="230" t="str">
        <f t="shared" si="22"/>
        <v xml:space="preserve"> </v>
      </c>
      <c r="P235" s="230" t="str">
        <f t="shared" si="23"/>
        <v xml:space="preserve"> </v>
      </c>
      <c r="Q235" s="230" t="str">
        <f t="shared" si="24"/>
        <v xml:space="preserve"> </v>
      </c>
    </row>
    <row r="236" spans="1:17" x14ac:dyDescent="0.2">
      <c r="A236" s="10" t="str">
        <f>IF(COUNTRY_INFO!A236=0," ",COUNTRY_INFO!A236)</f>
        <v>Ethiopia</v>
      </c>
      <c r="B236" s="10" t="str">
        <f>IF(COUNTRY_INFO!B236=0," ",COUNTRY_INFO!B236)</f>
        <v>Beneshangul GumuzTongo</v>
      </c>
      <c r="C236" s="10" t="str">
        <f>IF(COUNTRY_INFO!C236=0," ",COUNTRY_INFO!C236)</f>
        <v>MaoKomo</v>
      </c>
      <c r="D236" s="11" t="str">
        <f>IF(OR(COUNTRY_INFO!$T$9:$T$1000="T2 (PZQ)",COUNTRY_INFO!$U$9:$U$1000="T2 (PZQ)"), "T2 (PZQ)", " ")</f>
        <v xml:space="preserve"> </v>
      </c>
      <c r="E236" s="109"/>
      <c r="F236" s="56"/>
      <c r="G236" s="288"/>
      <c r="H236" s="288"/>
      <c r="I236" s="11">
        <f t="shared" si="19"/>
        <v>0</v>
      </c>
      <c r="J236" s="56"/>
      <c r="K236" s="18"/>
      <c r="L236" s="18"/>
      <c r="M236" s="14">
        <f t="shared" si="20"/>
        <v>0</v>
      </c>
      <c r="N236" s="275" t="str">
        <f t="shared" si="21"/>
        <v xml:space="preserve"> </v>
      </c>
      <c r="O236" s="230" t="str">
        <f t="shared" si="22"/>
        <v xml:space="preserve"> </v>
      </c>
      <c r="P236" s="230" t="str">
        <f t="shared" si="23"/>
        <v xml:space="preserve"> </v>
      </c>
      <c r="Q236" s="230" t="str">
        <f t="shared" si="24"/>
        <v xml:space="preserve"> </v>
      </c>
    </row>
    <row r="237" spans="1:17" x14ac:dyDescent="0.2">
      <c r="A237" s="10" t="str">
        <f>IF(COUNTRY_INFO!A237=0," ",COUNTRY_INFO!A237)</f>
        <v>Ethiopia</v>
      </c>
      <c r="B237" s="10" t="str">
        <f>IF(COUNTRY_INFO!B237=0," ",COUNTRY_INFO!B237)</f>
        <v>Dire DawaAddis ketema</v>
      </c>
      <c r="C237" s="10" t="str">
        <f>IF(COUNTRY_INFO!C237=0," ",COUNTRY_INFO!C237)</f>
        <v>Addis Ketema</v>
      </c>
      <c r="D237" s="11" t="str">
        <f>IF(OR(COUNTRY_INFO!$T$9:$T$1000="T2 (PZQ)",COUNTRY_INFO!$U$9:$U$1000="T2 (PZQ)"), "T2 (PZQ)", " ")</f>
        <v>T2 (PZQ)</v>
      </c>
      <c r="E237" s="253" t="s">
        <v>1187</v>
      </c>
      <c r="F237" s="56"/>
      <c r="G237" s="288">
        <v>12067</v>
      </c>
      <c r="H237" s="295"/>
      <c r="I237" s="11">
        <f t="shared" si="19"/>
        <v>12067</v>
      </c>
      <c r="J237" s="56"/>
      <c r="K237" s="18">
        <v>11514</v>
      </c>
      <c r="L237" s="18"/>
      <c r="M237" s="14">
        <f t="shared" si="20"/>
        <v>11514</v>
      </c>
      <c r="N237" s="275" t="str">
        <f t="shared" si="21"/>
        <v xml:space="preserve"> </v>
      </c>
      <c r="O237" s="293">
        <f t="shared" si="22"/>
        <v>95.417253667025776</v>
      </c>
      <c r="P237" s="230" t="str">
        <f t="shared" si="23"/>
        <v xml:space="preserve"> </v>
      </c>
      <c r="Q237" s="293">
        <f t="shared" si="24"/>
        <v>95.417253667025776</v>
      </c>
    </row>
    <row r="238" spans="1:17" x14ac:dyDescent="0.2">
      <c r="A238" s="10" t="str">
        <f>IF(COUNTRY_INFO!A238=0," ",COUNTRY_INFO!A238)</f>
        <v>Ethiopia</v>
      </c>
      <c r="B238" s="10" t="str">
        <f>IF(COUNTRY_INFO!B238=0," ",COUNTRY_INFO!B238)</f>
        <v>Dire DawaBiyo Awale</v>
      </c>
      <c r="C238" s="10" t="str">
        <f>IF(COUNTRY_INFO!C238=0," ",COUNTRY_INFO!C238)</f>
        <v>Biyo Awale</v>
      </c>
      <c r="D238" s="11" t="str">
        <f>IF(OR(COUNTRY_INFO!$T$9:$T$1000="T2 (PZQ)",COUNTRY_INFO!$U$9:$U$1000="T2 (PZQ)"), "T2 (PZQ)", " ")</f>
        <v>T2 (PZQ)</v>
      </c>
      <c r="E238" s="253" t="s">
        <v>1187</v>
      </c>
      <c r="F238" s="56"/>
      <c r="G238" s="288">
        <v>11610</v>
      </c>
      <c r="H238" s="295"/>
      <c r="I238" s="11">
        <f t="shared" si="19"/>
        <v>11610</v>
      </c>
      <c r="J238" s="56"/>
      <c r="K238" s="18">
        <v>10957</v>
      </c>
      <c r="L238" s="18"/>
      <c r="M238" s="14">
        <f t="shared" si="20"/>
        <v>10957</v>
      </c>
      <c r="N238" s="275" t="str">
        <f t="shared" si="21"/>
        <v xml:space="preserve"> </v>
      </c>
      <c r="O238" s="293">
        <f t="shared" si="22"/>
        <v>94.375538329026696</v>
      </c>
      <c r="P238" s="230" t="str">
        <f t="shared" si="23"/>
        <v xml:space="preserve"> </v>
      </c>
      <c r="Q238" s="293">
        <f t="shared" si="24"/>
        <v>94.375538329026696</v>
      </c>
    </row>
    <row r="239" spans="1:17" x14ac:dyDescent="0.2">
      <c r="A239" s="10" t="str">
        <f>IF(COUNTRY_INFO!A239=0," ",COUNTRY_INFO!A239)</f>
        <v>Ethiopia</v>
      </c>
      <c r="B239" s="10" t="str">
        <f>IF(COUNTRY_INFO!B239=0," ",COUNTRY_INFO!B239)</f>
        <v>Dire DawaDire Dawa</v>
      </c>
      <c r="C239" s="10" t="str">
        <f>IF(COUNTRY_INFO!C239=0," ",COUNTRY_INFO!C239)</f>
        <v>Dire Dawa</v>
      </c>
      <c r="D239" s="11" t="str">
        <f>IF(OR(COUNTRY_INFO!$T$9:$T$1000="T2 (PZQ)",COUNTRY_INFO!$U$9:$U$1000="T2 (PZQ)"), "T2 (PZQ)", " ")</f>
        <v>T2 (PZQ)</v>
      </c>
      <c r="E239" s="253" t="s">
        <v>1187</v>
      </c>
      <c r="F239" s="56"/>
      <c r="G239" s="288">
        <v>7161</v>
      </c>
      <c r="H239" s="295"/>
      <c r="I239" s="11">
        <f t="shared" si="19"/>
        <v>7161</v>
      </c>
      <c r="J239" s="56"/>
      <c r="K239" s="18">
        <v>6197</v>
      </c>
      <c r="L239" s="18"/>
      <c r="M239" s="14">
        <f t="shared" si="20"/>
        <v>6197</v>
      </c>
      <c r="N239" s="275" t="str">
        <f t="shared" si="21"/>
        <v xml:space="preserve"> </v>
      </c>
      <c r="O239" s="293">
        <f t="shared" si="22"/>
        <v>86.538192989805893</v>
      </c>
      <c r="P239" s="230" t="str">
        <f t="shared" si="23"/>
        <v xml:space="preserve"> </v>
      </c>
      <c r="Q239" s="293">
        <f t="shared" si="24"/>
        <v>86.538192989805893</v>
      </c>
    </row>
    <row r="240" spans="1:17" x14ac:dyDescent="0.2">
      <c r="A240" s="10" t="str">
        <f>IF(COUNTRY_INFO!A240=0," ",COUNTRY_INFO!A240)</f>
        <v>Ethiopia</v>
      </c>
      <c r="B240" s="10" t="str">
        <f>IF(COUNTRY_INFO!B240=0," ",COUNTRY_INFO!B240)</f>
        <v>Dire DawaGendo Kore</v>
      </c>
      <c r="C240" s="10" t="str">
        <f>IF(COUNTRY_INFO!C240=0," ",COUNTRY_INFO!C240)</f>
        <v>Gendo Kore</v>
      </c>
      <c r="D240" s="11" t="str">
        <f>IF(OR(COUNTRY_INFO!$T$9:$T$1000="T2 (PZQ)",COUNTRY_INFO!$U$9:$U$1000="T2 (PZQ)"), "T2 (PZQ)", " ")</f>
        <v>T2 (PZQ)</v>
      </c>
      <c r="E240" s="253" t="s">
        <v>1187</v>
      </c>
      <c r="F240" s="56"/>
      <c r="G240" s="288">
        <v>12216</v>
      </c>
      <c r="H240" s="295"/>
      <c r="I240" s="11">
        <f t="shared" si="19"/>
        <v>12216</v>
      </c>
      <c r="J240" s="56"/>
      <c r="K240" s="18">
        <v>10901</v>
      </c>
      <c r="L240" s="18"/>
      <c r="M240" s="14">
        <f t="shared" si="20"/>
        <v>10901</v>
      </c>
      <c r="N240" s="275" t="str">
        <f t="shared" si="21"/>
        <v xml:space="preserve"> </v>
      </c>
      <c r="O240" s="293">
        <f t="shared" si="22"/>
        <v>89.235428945645054</v>
      </c>
      <c r="P240" s="230" t="str">
        <f t="shared" si="23"/>
        <v xml:space="preserve"> </v>
      </c>
      <c r="Q240" s="293">
        <f t="shared" si="24"/>
        <v>89.235428945645054</v>
      </c>
    </row>
    <row r="241" spans="1:17" x14ac:dyDescent="0.2">
      <c r="A241" s="10" t="str">
        <f>IF(COUNTRY_INFO!A241=0," ",COUNTRY_INFO!A241)</f>
        <v>Ethiopia</v>
      </c>
      <c r="B241" s="10" t="str">
        <f>IF(COUNTRY_INFO!B241=0," ",COUNTRY_INFO!B241)</f>
        <v>Dire DawaJeldesa</v>
      </c>
      <c r="C241" s="10" t="str">
        <f>IF(COUNTRY_INFO!C241=0," ",COUNTRY_INFO!C241)</f>
        <v>Jeldesa</v>
      </c>
      <c r="D241" s="11" t="str">
        <f>IF(OR(COUNTRY_INFO!$T$9:$T$1000="T2 (PZQ)",COUNTRY_INFO!$U$9:$U$1000="T2 (PZQ)"), "T2 (PZQ)", " ")</f>
        <v>T2 (PZQ)</v>
      </c>
      <c r="E241" s="253" t="s">
        <v>1187</v>
      </c>
      <c r="F241" s="56"/>
      <c r="G241" s="288">
        <v>5759</v>
      </c>
      <c r="H241" s="295"/>
      <c r="I241" s="11">
        <f t="shared" si="19"/>
        <v>5759</v>
      </c>
      <c r="J241" s="56"/>
      <c r="K241" s="18">
        <v>4845</v>
      </c>
      <c r="L241" s="18"/>
      <c r="M241" s="14">
        <f t="shared" si="20"/>
        <v>4845</v>
      </c>
      <c r="N241" s="275" t="str">
        <f t="shared" si="21"/>
        <v xml:space="preserve"> </v>
      </c>
      <c r="O241" s="293">
        <f t="shared" si="22"/>
        <v>84.129189095329053</v>
      </c>
      <c r="P241" s="230" t="str">
        <f t="shared" si="23"/>
        <v xml:space="preserve"> </v>
      </c>
      <c r="Q241" s="293">
        <f t="shared" si="24"/>
        <v>84.129189095329053</v>
      </c>
    </row>
    <row r="242" spans="1:17" x14ac:dyDescent="0.2">
      <c r="A242" s="10" t="str">
        <f>IF(COUNTRY_INFO!A242=0," ",COUNTRY_INFO!A242)</f>
        <v>Ethiopia</v>
      </c>
      <c r="B242" s="10" t="str">
        <f>IF(COUNTRY_INFO!B242=0," ",COUNTRY_INFO!B242)</f>
        <v>Dire DawaLegehare</v>
      </c>
      <c r="C242" s="10" t="str">
        <f>IF(COUNTRY_INFO!C242=0," ",COUNTRY_INFO!C242)</f>
        <v>Legehare</v>
      </c>
      <c r="D242" s="11" t="str">
        <f>IF(OR(COUNTRY_INFO!$T$9:$T$1000="T2 (PZQ)",COUNTRY_INFO!$U$9:$U$1000="T2 (PZQ)"), "T2 (PZQ)", " ")</f>
        <v>T2 (PZQ)</v>
      </c>
      <c r="E242" s="253" t="s">
        <v>1187</v>
      </c>
      <c r="F242" s="56"/>
      <c r="G242" s="288">
        <v>31789</v>
      </c>
      <c r="H242" s="295"/>
      <c r="I242" s="11">
        <f t="shared" si="19"/>
        <v>31789</v>
      </c>
      <c r="J242" s="56"/>
      <c r="K242" s="18">
        <v>26711</v>
      </c>
      <c r="L242" s="18"/>
      <c r="M242" s="14">
        <f t="shared" si="20"/>
        <v>26711</v>
      </c>
      <c r="N242" s="275" t="str">
        <f t="shared" si="21"/>
        <v xml:space="preserve"> </v>
      </c>
      <c r="O242" s="293">
        <f t="shared" si="22"/>
        <v>84.025920916040135</v>
      </c>
      <c r="P242" s="230" t="str">
        <f t="shared" si="23"/>
        <v xml:space="preserve"> </v>
      </c>
      <c r="Q242" s="293">
        <f t="shared" si="24"/>
        <v>84.025920916040135</v>
      </c>
    </row>
    <row r="243" spans="1:17" x14ac:dyDescent="0.2">
      <c r="A243" s="10" t="str">
        <f>IF(COUNTRY_INFO!A243=0," ",COUNTRY_INFO!A243)</f>
        <v>Ethiopia</v>
      </c>
      <c r="B243" s="10" t="str">
        <f>IF(COUNTRY_INFO!B243=0," ",COUNTRY_INFO!B243)</f>
        <v>Dire DawaMelka Jebdu</v>
      </c>
      <c r="C243" s="10" t="str">
        <f>IF(COUNTRY_INFO!C243=0," ",COUNTRY_INFO!C243)</f>
        <v>Melka Jebdu</v>
      </c>
      <c r="D243" s="11" t="str">
        <f>IF(OR(COUNTRY_INFO!$T$9:$T$1000="T2 (PZQ)",COUNTRY_INFO!$U$9:$U$1000="T2 (PZQ)"), "T2 (PZQ)", " ")</f>
        <v>T2 (PZQ)</v>
      </c>
      <c r="E243" s="253" t="s">
        <v>1187</v>
      </c>
      <c r="F243" s="56"/>
      <c r="G243" s="288">
        <v>7280</v>
      </c>
      <c r="H243" s="295"/>
      <c r="I243" s="11">
        <f t="shared" si="19"/>
        <v>7280</v>
      </c>
      <c r="J243" s="56"/>
      <c r="K243" s="18">
        <v>6357</v>
      </c>
      <c r="L243" s="18"/>
      <c r="M243" s="14">
        <f t="shared" si="20"/>
        <v>6357</v>
      </c>
      <c r="N243" s="275" t="str">
        <f t="shared" si="21"/>
        <v xml:space="preserve"> </v>
      </c>
      <c r="O243" s="293">
        <f t="shared" si="22"/>
        <v>87.321428571428569</v>
      </c>
      <c r="P243" s="230" t="str">
        <f t="shared" si="23"/>
        <v xml:space="preserve"> </v>
      </c>
      <c r="Q243" s="293">
        <f t="shared" si="24"/>
        <v>87.321428571428569</v>
      </c>
    </row>
    <row r="244" spans="1:17" x14ac:dyDescent="0.2">
      <c r="A244" s="10" t="str">
        <f>IF(COUNTRY_INFO!A244=0," ",COUNTRY_INFO!A244)</f>
        <v>Ethiopia</v>
      </c>
      <c r="B244" s="10" t="str">
        <f>IF(COUNTRY_INFO!B244=0," ",COUNTRY_INFO!B244)</f>
        <v>Dire DawaSabian</v>
      </c>
      <c r="C244" s="10" t="str">
        <f>IF(COUNTRY_INFO!C244=0," ",COUNTRY_INFO!C244)</f>
        <v>Sabian</v>
      </c>
      <c r="D244" s="11" t="str">
        <f>IF(OR(COUNTRY_INFO!$T$9:$T$1000="T2 (PZQ)",COUNTRY_INFO!$U$9:$U$1000="T2 (PZQ)"), "T2 (PZQ)", " ")</f>
        <v>T2 (PZQ)</v>
      </c>
      <c r="E244" s="253" t="s">
        <v>1187</v>
      </c>
      <c r="F244" s="56"/>
      <c r="G244" s="288">
        <v>15824</v>
      </c>
      <c r="H244" s="295"/>
      <c r="I244" s="11">
        <f t="shared" si="19"/>
        <v>15824</v>
      </c>
      <c r="J244" s="56"/>
      <c r="K244" s="18">
        <v>14678</v>
      </c>
      <c r="L244" s="18"/>
      <c r="M244" s="14">
        <f t="shared" si="20"/>
        <v>14678</v>
      </c>
      <c r="N244" s="275" t="str">
        <f t="shared" si="21"/>
        <v xml:space="preserve"> </v>
      </c>
      <c r="O244" s="293">
        <f t="shared" si="22"/>
        <v>92.757836198179973</v>
      </c>
      <c r="P244" s="230" t="str">
        <f t="shared" si="23"/>
        <v xml:space="preserve"> </v>
      </c>
      <c r="Q244" s="293">
        <f t="shared" si="24"/>
        <v>92.757836198179973</v>
      </c>
    </row>
    <row r="245" spans="1:17" x14ac:dyDescent="0.2">
      <c r="A245" s="10" t="str">
        <f>IF(COUNTRY_INFO!A245=0," ",COUNTRY_INFO!A245)</f>
        <v>Ethiopia</v>
      </c>
      <c r="B245" s="10" t="str">
        <f>IF(COUNTRY_INFO!B245=0," ",COUNTRY_INFO!B245)</f>
        <v>Dire DawaWahil</v>
      </c>
      <c r="C245" s="10" t="str">
        <f>IF(COUNTRY_INFO!C245=0," ",COUNTRY_INFO!C245)</f>
        <v>Wahil</v>
      </c>
      <c r="D245" s="11" t="str">
        <f>IF(OR(COUNTRY_INFO!$T$9:$T$1000="T2 (PZQ)",COUNTRY_INFO!$U$9:$U$1000="T2 (PZQ)"), "T2 (PZQ)", " ")</f>
        <v>T2 (PZQ)</v>
      </c>
      <c r="E245" s="253" t="s">
        <v>1187</v>
      </c>
      <c r="F245" s="56"/>
      <c r="G245" s="288">
        <v>6538</v>
      </c>
      <c r="H245" s="295"/>
      <c r="I245" s="11">
        <f t="shared" si="19"/>
        <v>6538</v>
      </c>
      <c r="J245" s="56"/>
      <c r="K245" s="18">
        <v>6013</v>
      </c>
      <c r="L245" s="18"/>
      <c r="M245" s="14">
        <f t="shared" si="20"/>
        <v>6013</v>
      </c>
      <c r="N245" s="275" t="str">
        <f t="shared" si="21"/>
        <v xml:space="preserve"> </v>
      </c>
      <c r="O245" s="293">
        <f t="shared" si="22"/>
        <v>91.970021413276228</v>
      </c>
      <c r="P245" s="230" t="str">
        <f t="shared" si="23"/>
        <v xml:space="preserve"> </v>
      </c>
      <c r="Q245" s="293">
        <f t="shared" si="24"/>
        <v>91.970021413276228</v>
      </c>
    </row>
    <row r="246" spans="1:17" x14ac:dyDescent="0.2">
      <c r="A246" s="10" t="str">
        <f>IF(COUNTRY_INFO!A246=0," ",COUNTRY_INFO!A246)</f>
        <v>Ethiopia</v>
      </c>
      <c r="B246" s="10" t="str">
        <f>IF(COUNTRY_INFO!B246=0," ",COUNTRY_INFO!B246)</f>
        <v>GambellaAgnua II</v>
      </c>
      <c r="C246" s="10" t="str">
        <f>IF(COUNTRY_INFO!C246=0," ",COUNTRY_INFO!C246)</f>
        <v>Abobo</v>
      </c>
      <c r="D246" s="11" t="str">
        <f>IF(OR(COUNTRY_INFO!$T$9:$T$1000="T2 (PZQ)",COUNTRY_INFO!$U$9:$U$1000="T2 (PZQ)"), "T2 (PZQ)", " ")</f>
        <v xml:space="preserve"> </v>
      </c>
      <c r="E246" s="253"/>
      <c r="F246" s="56"/>
      <c r="G246" s="288"/>
      <c r="H246" s="288"/>
      <c r="I246" s="11">
        <f t="shared" si="19"/>
        <v>0</v>
      </c>
      <c r="J246" s="56"/>
      <c r="K246" s="18"/>
      <c r="L246" s="18"/>
      <c r="M246" s="14">
        <f t="shared" si="20"/>
        <v>0</v>
      </c>
      <c r="N246" s="275" t="str">
        <f t="shared" si="21"/>
        <v xml:space="preserve"> </v>
      </c>
      <c r="O246" s="230" t="str">
        <f t="shared" si="22"/>
        <v xml:space="preserve"> </v>
      </c>
      <c r="P246" s="230" t="str">
        <f t="shared" si="23"/>
        <v xml:space="preserve"> </v>
      </c>
      <c r="Q246" s="230" t="str">
        <f t="shared" si="24"/>
        <v xml:space="preserve"> </v>
      </c>
    </row>
    <row r="247" spans="1:17" x14ac:dyDescent="0.2">
      <c r="A247" s="10" t="str">
        <f>IF(COUNTRY_INFO!A247=0," ",COUNTRY_INFO!A247)</f>
        <v>Ethiopia</v>
      </c>
      <c r="B247" s="10" t="str">
        <f>IF(COUNTRY_INFO!B247=0," ",COUNTRY_INFO!B247)</f>
        <v>GambellaAgnua II</v>
      </c>
      <c r="C247" s="10" t="str">
        <f>IF(COUNTRY_INFO!C247=0," ",COUNTRY_INFO!C247)</f>
        <v>Dimma</v>
      </c>
      <c r="D247" s="11" t="str">
        <f>IF(OR(COUNTRY_INFO!$T$9:$T$1000="T2 (PZQ)",COUNTRY_INFO!$U$9:$U$1000="T2 (PZQ)"), "T2 (PZQ)", " ")</f>
        <v xml:space="preserve"> </v>
      </c>
      <c r="E247" s="109"/>
      <c r="F247" s="56"/>
      <c r="G247" s="288"/>
      <c r="H247" s="288"/>
      <c r="I247" s="11">
        <f t="shared" si="19"/>
        <v>0</v>
      </c>
      <c r="J247" s="56"/>
      <c r="K247" s="18"/>
      <c r="L247" s="18"/>
      <c r="M247" s="14">
        <f t="shared" si="20"/>
        <v>0</v>
      </c>
      <c r="N247" s="275" t="str">
        <f t="shared" si="21"/>
        <v xml:space="preserve"> </v>
      </c>
      <c r="O247" s="230" t="str">
        <f t="shared" si="22"/>
        <v xml:space="preserve"> </v>
      </c>
      <c r="P247" s="230" t="str">
        <f t="shared" si="23"/>
        <v xml:space="preserve"> </v>
      </c>
      <c r="Q247" s="230" t="str">
        <f t="shared" si="24"/>
        <v xml:space="preserve"> </v>
      </c>
    </row>
    <row r="248" spans="1:17" x14ac:dyDescent="0.2">
      <c r="A248" s="10" t="str">
        <f>IF(COUNTRY_INFO!A248=0," ",COUNTRY_INFO!A248)</f>
        <v>Ethiopia</v>
      </c>
      <c r="B248" s="10" t="str">
        <f>IF(COUNTRY_INFO!B248=0," ",COUNTRY_INFO!B248)</f>
        <v>GambellaAgnua II</v>
      </c>
      <c r="C248" s="10" t="str">
        <f>IF(COUNTRY_INFO!C248=0," ",COUNTRY_INFO!C248)</f>
        <v>Gambella</v>
      </c>
      <c r="D248" s="11" t="str">
        <f>IF(OR(COUNTRY_INFO!$T$9:$T$1000="T2 (PZQ)",COUNTRY_INFO!$U$9:$U$1000="T2 (PZQ)"), "T2 (PZQ)", " ")</f>
        <v xml:space="preserve"> </v>
      </c>
      <c r="E248" s="109"/>
      <c r="F248" s="56"/>
      <c r="G248" s="288"/>
      <c r="H248" s="288"/>
      <c r="I248" s="11">
        <f t="shared" si="19"/>
        <v>0</v>
      </c>
      <c r="J248" s="56"/>
      <c r="K248" s="18"/>
      <c r="L248" s="18"/>
      <c r="M248" s="14">
        <f t="shared" si="20"/>
        <v>0</v>
      </c>
      <c r="N248" s="275" t="str">
        <f t="shared" si="21"/>
        <v xml:space="preserve"> </v>
      </c>
      <c r="O248" s="230" t="str">
        <f t="shared" si="22"/>
        <v xml:space="preserve"> </v>
      </c>
      <c r="P248" s="230" t="str">
        <f t="shared" si="23"/>
        <v xml:space="preserve"> </v>
      </c>
      <c r="Q248" s="230" t="str">
        <f t="shared" si="24"/>
        <v xml:space="preserve"> </v>
      </c>
    </row>
    <row r="249" spans="1:17" x14ac:dyDescent="0.2">
      <c r="A249" s="10" t="str">
        <f>IF(COUNTRY_INFO!A249=0," ",COUNTRY_INFO!A249)</f>
        <v>Ethiopia</v>
      </c>
      <c r="B249" s="10" t="str">
        <f>IF(COUNTRY_INFO!B249=0," ",COUNTRY_INFO!B249)</f>
        <v>GambellaAgnua II</v>
      </c>
      <c r="C249" s="10" t="str">
        <f>IF(COUNTRY_INFO!C249=0," ",COUNTRY_INFO!C249)</f>
        <v>Gog</v>
      </c>
      <c r="D249" s="11" t="str">
        <f>IF(OR(COUNTRY_INFO!$T$9:$T$1000="T2 (PZQ)",COUNTRY_INFO!$U$9:$U$1000="T2 (PZQ)"), "T2 (PZQ)", " ")</f>
        <v xml:space="preserve"> </v>
      </c>
      <c r="E249" s="253"/>
      <c r="F249" s="56"/>
      <c r="G249" s="288"/>
      <c r="H249" s="288"/>
      <c r="I249" s="11">
        <f t="shared" si="19"/>
        <v>0</v>
      </c>
      <c r="J249" s="56"/>
      <c r="K249" s="18"/>
      <c r="L249" s="18"/>
      <c r="M249" s="14">
        <f t="shared" si="20"/>
        <v>0</v>
      </c>
      <c r="N249" s="275" t="str">
        <f t="shared" si="21"/>
        <v xml:space="preserve"> </v>
      </c>
      <c r="O249" s="230" t="str">
        <f t="shared" si="22"/>
        <v xml:space="preserve"> </v>
      </c>
      <c r="P249" s="230" t="str">
        <f t="shared" si="23"/>
        <v xml:space="preserve"> </v>
      </c>
      <c r="Q249" s="230" t="str">
        <f t="shared" si="24"/>
        <v xml:space="preserve"> </v>
      </c>
    </row>
    <row r="250" spans="1:17" x14ac:dyDescent="0.2">
      <c r="A250" s="10" t="str">
        <f>IF(COUNTRY_INFO!A250=0," ",COUNTRY_INFO!A250)</f>
        <v>Ethiopia</v>
      </c>
      <c r="B250" s="10" t="str">
        <f>IF(COUNTRY_INFO!B250=0," ",COUNTRY_INFO!B250)</f>
        <v>GambellaAgnua II</v>
      </c>
      <c r="C250" s="10" t="str">
        <f>IF(COUNTRY_INFO!C250=0," ",COUNTRY_INFO!C250)</f>
        <v>Jor</v>
      </c>
      <c r="D250" s="11" t="str">
        <f>IF(OR(COUNTRY_INFO!$T$9:$T$1000="T2 (PZQ)",COUNTRY_INFO!$U$9:$U$1000="T2 (PZQ)"), "T2 (PZQ)", " ")</f>
        <v xml:space="preserve"> </v>
      </c>
      <c r="E250" s="253"/>
      <c r="F250" s="56"/>
      <c r="G250" s="288"/>
      <c r="H250" s="288"/>
      <c r="I250" s="11">
        <f t="shared" si="19"/>
        <v>0</v>
      </c>
      <c r="J250" s="56"/>
      <c r="K250" s="18"/>
      <c r="L250" s="18"/>
      <c r="M250" s="14">
        <f t="shared" si="20"/>
        <v>0</v>
      </c>
      <c r="N250" s="275" t="str">
        <f t="shared" si="21"/>
        <v xml:space="preserve"> </v>
      </c>
      <c r="O250" s="230" t="str">
        <f t="shared" si="22"/>
        <v xml:space="preserve"> </v>
      </c>
      <c r="P250" s="230" t="str">
        <f t="shared" si="23"/>
        <v xml:space="preserve"> </v>
      </c>
      <c r="Q250" s="230" t="str">
        <f t="shared" si="24"/>
        <v xml:space="preserve"> </v>
      </c>
    </row>
    <row r="251" spans="1:17" x14ac:dyDescent="0.2">
      <c r="A251" s="10" t="str">
        <f>IF(COUNTRY_INFO!A251=0," ",COUNTRY_INFO!A251)</f>
        <v>Ethiopia</v>
      </c>
      <c r="B251" s="10" t="str">
        <f>IF(COUNTRY_INFO!B251=0," ",COUNTRY_INFO!B251)</f>
        <v>GambellaGambella</v>
      </c>
      <c r="C251" s="10" t="str">
        <f>IF(COUNTRY_INFO!C251=0," ",COUNTRY_INFO!C251)</f>
        <v>Gambella Town</v>
      </c>
      <c r="D251" s="11" t="str">
        <f>IF(OR(COUNTRY_INFO!$T$9:$T$1000="T2 (PZQ)",COUNTRY_INFO!$U$9:$U$1000="T2 (PZQ)"), "T2 (PZQ)", " ")</f>
        <v xml:space="preserve"> </v>
      </c>
      <c r="E251" s="109"/>
      <c r="F251" s="56"/>
      <c r="G251" s="288"/>
      <c r="H251" s="288"/>
      <c r="I251" s="11">
        <f t="shared" si="19"/>
        <v>0</v>
      </c>
      <c r="J251" s="56"/>
      <c r="K251" s="18"/>
      <c r="L251" s="18"/>
      <c r="M251" s="14">
        <f t="shared" si="20"/>
        <v>0</v>
      </c>
      <c r="N251" s="275" t="str">
        <f t="shared" si="21"/>
        <v xml:space="preserve"> </v>
      </c>
      <c r="O251" s="230" t="str">
        <f t="shared" si="22"/>
        <v xml:space="preserve"> </v>
      </c>
      <c r="P251" s="230" t="str">
        <f t="shared" si="23"/>
        <v xml:space="preserve"> </v>
      </c>
      <c r="Q251" s="230" t="str">
        <f t="shared" si="24"/>
        <v xml:space="preserve"> </v>
      </c>
    </row>
    <row r="252" spans="1:17" x14ac:dyDescent="0.2">
      <c r="A252" s="10" t="str">
        <f>IF(COUNTRY_INFO!A252=0," ",COUNTRY_INFO!A252)</f>
        <v>Ethiopia</v>
      </c>
      <c r="B252" s="10" t="str">
        <f>IF(COUNTRY_INFO!B252=0," ",COUNTRY_INFO!B252)</f>
        <v>GambellaItang</v>
      </c>
      <c r="C252" s="10" t="str">
        <f>IF(COUNTRY_INFO!C252=0," ",COUNTRY_INFO!C252)</f>
        <v>Itang Special</v>
      </c>
      <c r="D252" s="11" t="str">
        <f>IF(OR(COUNTRY_INFO!$T$9:$T$1000="T2 (PZQ)",COUNTRY_INFO!$U$9:$U$1000="T2 (PZQ)"), "T2 (PZQ)", " ")</f>
        <v xml:space="preserve"> </v>
      </c>
      <c r="E252" s="109"/>
      <c r="F252" s="56"/>
      <c r="G252" s="288"/>
      <c r="H252" s="288"/>
      <c r="I252" s="11">
        <f t="shared" si="19"/>
        <v>0</v>
      </c>
      <c r="J252" s="56"/>
      <c r="K252" s="18"/>
      <c r="L252" s="18"/>
      <c r="M252" s="14">
        <f t="shared" si="20"/>
        <v>0</v>
      </c>
      <c r="N252" s="275" t="str">
        <f t="shared" si="21"/>
        <v xml:space="preserve"> </v>
      </c>
      <c r="O252" s="230" t="str">
        <f t="shared" si="22"/>
        <v xml:space="preserve"> </v>
      </c>
      <c r="P252" s="230" t="str">
        <f t="shared" si="23"/>
        <v xml:space="preserve"> </v>
      </c>
      <c r="Q252" s="230" t="str">
        <f t="shared" si="24"/>
        <v xml:space="preserve"> </v>
      </c>
    </row>
    <row r="253" spans="1:17" x14ac:dyDescent="0.2">
      <c r="A253" s="10" t="str">
        <f>IF(COUNTRY_INFO!A253=0," ",COUNTRY_INFO!A253)</f>
        <v>Ethiopia</v>
      </c>
      <c r="B253" s="10" t="str">
        <f>IF(COUNTRY_INFO!B253=0," ",COUNTRY_INFO!B253)</f>
        <v>GambellaMejang</v>
      </c>
      <c r="C253" s="10" t="str">
        <f>IF(COUNTRY_INFO!C253=0," ",COUNTRY_INFO!C253)</f>
        <v>Godere</v>
      </c>
      <c r="D253" s="11" t="str">
        <f>IF(OR(COUNTRY_INFO!$T$9:$T$1000="T2 (PZQ)",COUNTRY_INFO!$U$9:$U$1000="T2 (PZQ)"), "T2 (PZQ)", " ")</f>
        <v xml:space="preserve"> </v>
      </c>
      <c r="E253" s="109"/>
      <c r="F253" s="56"/>
      <c r="G253" s="288"/>
      <c r="H253" s="288"/>
      <c r="I253" s="11">
        <f t="shared" si="19"/>
        <v>0</v>
      </c>
      <c r="J253" s="56"/>
      <c r="K253" s="18"/>
      <c r="L253" s="18"/>
      <c r="M253" s="14">
        <f t="shared" si="20"/>
        <v>0</v>
      </c>
      <c r="N253" s="275" t="str">
        <f t="shared" si="21"/>
        <v xml:space="preserve"> </v>
      </c>
      <c r="O253" s="230" t="str">
        <f t="shared" si="22"/>
        <v xml:space="preserve"> </v>
      </c>
      <c r="P253" s="230" t="str">
        <f t="shared" si="23"/>
        <v xml:space="preserve"> </v>
      </c>
      <c r="Q253" s="230" t="str">
        <f t="shared" si="24"/>
        <v xml:space="preserve"> </v>
      </c>
    </row>
    <row r="254" spans="1:17" x14ac:dyDescent="0.2">
      <c r="A254" s="10" t="str">
        <f>IF(COUNTRY_INFO!A254=0," ",COUNTRY_INFO!A254)</f>
        <v>Ethiopia</v>
      </c>
      <c r="B254" s="10" t="str">
        <f>IF(COUNTRY_INFO!B254=0," ",COUNTRY_INFO!B254)</f>
        <v>GambellaMejang</v>
      </c>
      <c r="C254" s="10" t="str">
        <f>IF(COUNTRY_INFO!C254=0," ",COUNTRY_INFO!C254)</f>
        <v>Mengeshi</v>
      </c>
      <c r="D254" s="11" t="str">
        <f>IF(OR(COUNTRY_INFO!$T$9:$T$1000="T2 (PZQ)",COUNTRY_INFO!$U$9:$U$1000="T2 (PZQ)"), "T2 (PZQ)", " ")</f>
        <v xml:space="preserve"> </v>
      </c>
      <c r="E254" s="109"/>
      <c r="F254" s="56"/>
      <c r="G254" s="288"/>
      <c r="H254" s="288"/>
      <c r="I254" s="11">
        <f t="shared" si="19"/>
        <v>0</v>
      </c>
      <c r="J254" s="56"/>
      <c r="K254" s="18"/>
      <c r="L254" s="18"/>
      <c r="M254" s="14">
        <f t="shared" si="20"/>
        <v>0</v>
      </c>
      <c r="N254" s="275" t="str">
        <f t="shared" si="21"/>
        <v xml:space="preserve"> </v>
      </c>
      <c r="O254" s="230" t="str">
        <f t="shared" si="22"/>
        <v xml:space="preserve"> </v>
      </c>
      <c r="P254" s="230" t="str">
        <f t="shared" si="23"/>
        <v xml:space="preserve"> </v>
      </c>
      <c r="Q254" s="230" t="str">
        <f t="shared" si="24"/>
        <v xml:space="preserve"> </v>
      </c>
    </row>
    <row r="255" spans="1:17" x14ac:dyDescent="0.2">
      <c r="A255" s="10" t="str">
        <f>IF(COUNTRY_INFO!A255=0," ",COUNTRY_INFO!A255)</f>
        <v>Ethiopia</v>
      </c>
      <c r="B255" s="10" t="str">
        <f>IF(COUNTRY_INFO!B255=0," ",COUNTRY_INFO!B255)</f>
        <v>GambellaNuer II</v>
      </c>
      <c r="C255" s="10" t="str">
        <f>IF(COUNTRY_INFO!C255=0," ",COUNTRY_INFO!C255)</f>
        <v>Akobo</v>
      </c>
      <c r="D255" s="11" t="str">
        <f>IF(OR(COUNTRY_INFO!$T$9:$T$1000="T2 (PZQ)",COUNTRY_INFO!$U$9:$U$1000="T2 (PZQ)"), "T2 (PZQ)", " ")</f>
        <v xml:space="preserve"> </v>
      </c>
      <c r="E255" s="253"/>
      <c r="F255" s="56"/>
      <c r="G255" s="288"/>
      <c r="H255" s="288"/>
      <c r="I255" s="11">
        <f t="shared" si="19"/>
        <v>0</v>
      </c>
      <c r="J255" s="56"/>
      <c r="K255" s="18"/>
      <c r="L255" s="18"/>
      <c r="M255" s="14">
        <f t="shared" si="20"/>
        <v>0</v>
      </c>
      <c r="N255" s="275" t="str">
        <f t="shared" si="21"/>
        <v xml:space="preserve"> </v>
      </c>
      <c r="O255" s="230" t="str">
        <f t="shared" si="22"/>
        <v xml:space="preserve"> </v>
      </c>
      <c r="P255" s="230" t="str">
        <f t="shared" si="23"/>
        <v xml:space="preserve"> </v>
      </c>
      <c r="Q255" s="230" t="str">
        <f t="shared" si="24"/>
        <v xml:space="preserve"> </v>
      </c>
    </row>
    <row r="256" spans="1:17" x14ac:dyDescent="0.2">
      <c r="A256" s="10" t="str">
        <f>IF(COUNTRY_INFO!A256=0," ",COUNTRY_INFO!A256)</f>
        <v>Ethiopia</v>
      </c>
      <c r="B256" s="10" t="str">
        <f>IF(COUNTRY_INFO!B256=0," ",COUNTRY_INFO!B256)</f>
        <v>GambellaNuer II</v>
      </c>
      <c r="C256" s="10" t="str">
        <f>IF(COUNTRY_INFO!C256=0," ",COUNTRY_INFO!C256)</f>
        <v>Jikow</v>
      </c>
      <c r="D256" s="11" t="str">
        <f>IF(OR(COUNTRY_INFO!$T$9:$T$1000="T2 (PZQ)",COUNTRY_INFO!$U$9:$U$1000="T2 (PZQ)"), "T2 (PZQ)", " ")</f>
        <v xml:space="preserve"> </v>
      </c>
      <c r="E256" s="253"/>
      <c r="F256" s="56"/>
      <c r="G256" s="288"/>
      <c r="H256" s="288"/>
      <c r="I256" s="11">
        <f t="shared" si="19"/>
        <v>0</v>
      </c>
      <c r="J256" s="56"/>
      <c r="K256" s="18"/>
      <c r="L256" s="18"/>
      <c r="M256" s="14">
        <f t="shared" si="20"/>
        <v>0</v>
      </c>
      <c r="N256" s="275" t="str">
        <f t="shared" si="21"/>
        <v xml:space="preserve"> </v>
      </c>
      <c r="O256" s="230" t="str">
        <f t="shared" si="22"/>
        <v xml:space="preserve"> </v>
      </c>
      <c r="P256" s="230" t="str">
        <f t="shared" si="23"/>
        <v xml:space="preserve"> </v>
      </c>
      <c r="Q256" s="230" t="str">
        <f t="shared" si="24"/>
        <v xml:space="preserve"> </v>
      </c>
    </row>
    <row r="257" spans="1:17" x14ac:dyDescent="0.2">
      <c r="A257" s="10" t="str">
        <f>IF(COUNTRY_INFO!A257=0," ",COUNTRY_INFO!A257)</f>
        <v>Ethiopia</v>
      </c>
      <c r="B257" s="10" t="str">
        <f>IF(COUNTRY_INFO!B257=0," ",COUNTRY_INFO!B257)</f>
        <v>GambellaNuer II</v>
      </c>
      <c r="C257" s="10" t="str">
        <f>IF(COUNTRY_INFO!C257=0," ",COUNTRY_INFO!C257)</f>
        <v>Lare</v>
      </c>
      <c r="D257" s="11" t="str">
        <f>IF(OR(COUNTRY_INFO!$T$9:$T$1000="T2 (PZQ)",COUNTRY_INFO!$U$9:$U$1000="T2 (PZQ)"), "T2 (PZQ)", " ")</f>
        <v xml:space="preserve"> </v>
      </c>
      <c r="E257" s="253"/>
      <c r="F257" s="56"/>
      <c r="G257" s="288"/>
      <c r="H257" s="288"/>
      <c r="I257" s="11">
        <f t="shared" si="19"/>
        <v>0</v>
      </c>
      <c r="J257" s="56"/>
      <c r="K257" s="18"/>
      <c r="L257" s="18"/>
      <c r="M257" s="14">
        <f t="shared" si="20"/>
        <v>0</v>
      </c>
      <c r="N257" s="275" t="str">
        <f t="shared" si="21"/>
        <v xml:space="preserve"> </v>
      </c>
      <c r="O257" s="230" t="str">
        <f t="shared" si="22"/>
        <v xml:space="preserve"> </v>
      </c>
      <c r="P257" s="230" t="str">
        <f t="shared" si="23"/>
        <v xml:space="preserve"> </v>
      </c>
      <c r="Q257" s="230" t="str">
        <f t="shared" si="24"/>
        <v xml:space="preserve"> </v>
      </c>
    </row>
    <row r="258" spans="1:17" x14ac:dyDescent="0.2">
      <c r="A258" s="10" t="str">
        <f>IF(COUNTRY_INFO!A258=0," ",COUNTRY_INFO!A258)</f>
        <v>Ethiopia</v>
      </c>
      <c r="B258" s="10" t="str">
        <f>IF(COUNTRY_INFO!B258=0," ",COUNTRY_INFO!B258)</f>
        <v>GambellaNuer II</v>
      </c>
      <c r="C258" s="10" t="str">
        <f>IF(COUNTRY_INFO!C258=0," ",COUNTRY_INFO!C258)</f>
        <v>Makuey</v>
      </c>
      <c r="D258" s="11" t="str">
        <f>IF(OR(COUNTRY_INFO!$T$9:$T$1000="T2 (PZQ)",COUNTRY_INFO!$U$9:$U$1000="T2 (PZQ)"), "T2 (PZQ)", " ")</f>
        <v xml:space="preserve"> </v>
      </c>
      <c r="E258" s="253"/>
      <c r="F258" s="56"/>
      <c r="G258" s="288"/>
      <c r="H258" s="288"/>
      <c r="I258" s="11">
        <f t="shared" si="19"/>
        <v>0</v>
      </c>
      <c r="J258" s="56"/>
      <c r="K258" s="18"/>
      <c r="L258" s="18"/>
      <c r="M258" s="14">
        <f t="shared" si="20"/>
        <v>0</v>
      </c>
      <c r="N258" s="275" t="str">
        <f t="shared" si="21"/>
        <v xml:space="preserve"> </v>
      </c>
      <c r="O258" s="230" t="str">
        <f t="shared" si="22"/>
        <v xml:space="preserve"> </v>
      </c>
      <c r="P258" s="230" t="str">
        <f t="shared" si="23"/>
        <v xml:space="preserve"> </v>
      </c>
      <c r="Q258" s="230" t="str">
        <f t="shared" si="24"/>
        <v xml:space="preserve"> </v>
      </c>
    </row>
    <row r="259" spans="1:17" x14ac:dyDescent="0.2">
      <c r="A259" s="10" t="str">
        <f>IF(COUNTRY_INFO!A259=0," ",COUNTRY_INFO!A259)</f>
        <v>Ethiopia</v>
      </c>
      <c r="B259" s="10" t="str">
        <f>IF(COUNTRY_INFO!B259=0," ",COUNTRY_INFO!B259)</f>
        <v>GambellaNuer II</v>
      </c>
      <c r="C259" s="10" t="str">
        <f>IF(COUNTRY_INFO!C259=0," ",COUNTRY_INFO!C259)</f>
        <v>Wantuwa</v>
      </c>
      <c r="D259" s="11" t="str">
        <f>IF(OR(COUNTRY_INFO!$T$9:$T$1000="T2 (PZQ)",COUNTRY_INFO!$U$9:$U$1000="T2 (PZQ)"), "T2 (PZQ)", " ")</f>
        <v xml:space="preserve"> </v>
      </c>
      <c r="E259" s="253"/>
      <c r="F259" s="56"/>
      <c r="G259" s="288"/>
      <c r="H259" s="288"/>
      <c r="I259" s="11">
        <f t="shared" si="19"/>
        <v>0</v>
      </c>
      <c r="J259" s="56"/>
      <c r="K259" s="18"/>
      <c r="L259" s="18"/>
      <c r="M259" s="14">
        <f t="shared" si="20"/>
        <v>0</v>
      </c>
      <c r="N259" s="275" t="str">
        <f t="shared" si="21"/>
        <v xml:space="preserve"> </v>
      </c>
      <c r="O259" s="230" t="str">
        <f t="shared" si="22"/>
        <v xml:space="preserve"> </v>
      </c>
      <c r="P259" s="230" t="str">
        <f t="shared" si="23"/>
        <v xml:space="preserve"> </v>
      </c>
      <c r="Q259" s="230" t="str">
        <f t="shared" si="24"/>
        <v xml:space="preserve"> </v>
      </c>
    </row>
    <row r="260" spans="1:17" x14ac:dyDescent="0.2">
      <c r="A260" s="10" t="str">
        <f>IF(COUNTRY_INFO!A260=0," ",COUNTRY_INFO!A260)</f>
        <v>Ethiopia</v>
      </c>
      <c r="B260" s="10" t="str">
        <f>IF(COUNTRY_INFO!B260=0," ",COUNTRY_INFO!B260)</f>
        <v>HarareHarare</v>
      </c>
      <c r="C260" s="10" t="str">
        <f>IF(COUNTRY_INFO!C260=0," ",COUNTRY_INFO!C260)</f>
        <v>Abadir</v>
      </c>
      <c r="D260" s="11" t="str">
        <f>IF(OR(COUNTRY_INFO!$T$9:$T$1000="T2 (PZQ)",COUNTRY_INFO!$U$9:$U$1000="T2 (PZQ)"), "T2 (PZQ)", " ")</f>
        <v xml:space="preserve"> </v>
      </c>
      <c r="E260" s="109"/>
      <c r="F260" s="56"/>
      <c r="G260" s="288"/>
      <c r="H260" s="288"/>
      <c r="I260" s="11">
        <f t="shared" si="19"/>
        <v>0</v>
      </c>
      <c r="J260" s="56"/>
      <c r="K260" s="18"/>
      <c r="L260" s="18"/>
      <c r="M260" s="14">
        <f t="shared" si="20"/>
        <v>0</v>
      </c>
      <c r="N260" s="275" t="str">
        <f t="shared" si="21"/>
        <v xml:space="preserve"> </v>
      </c>
      <c r="O260" s="230" t="str">
        <f t="shared" si="22"/>
        <v xml:space="preserve"> </v>
      </c>
      <c r="P260" s="230" t="str">
        <f t="shared" si="23"/>
        <v xml:space="preserve"> </v>
      </c>
      <c r="Q260" s="230" t="str">
        <f t="shared" si="24"/>
        <v xml:space="preserve"> </v>
      </c>
    </row>
    <row r="261" spans="1:17" x14ac:dyDescent="0.2">
      <c r="A261" s="10" t="str">
        <f>IF(COUNTRY_INFO!A261=0," ",COUNTRY_INFO!A261)</f>
        <v>Ethiopia</v>
      </c>
      <c r="B261" s="10" t="str">
        <f>IF(COUNTRY_INFO!B261=0," ",COUNTRY_INFO!B261)</f>
        <v>HarareHarare</v>
      </c>
      <c r="C261" s="10" t="str">
        <f>IF(COUNTRY_INFO!C261=0," ",COUNTRY_INFO!C261)</f>
        <v>Aboker</v>
      </c>
      <c r="D261" s="11" t="str">
        <f>IF(OR(COUNTRY_INFO!$T$9:$T$1000="T2 (PZQ)",COUNTRY_INFO!$U$9:$U$1000="T2 (PZQ)"), "T2 (PZQ)", " ")</f>
        <v>T2 (PZQ)</v>
      </c>
      <c r="E261" s="253" t="s">
        <v>1187</v>
      </c>
      <c r="F261" s="56"/>
      <c r="G261" s="288">
        <v>4791</v>
      </c>
      <c r="H261" s="295"/>
      <c r="I261" s="11">
        <f t="shared" si="19"/>
        <v>4791</v>
      </c>
      <c r="J261" s="56"/>
      <c r="K261" s="18">
        <v>3976</v>
      </c>
      <c r="L261" s="18"/>
      <c r="M261" s="14">
        <f t="shared" si="20"/>
        <v>3976</v>
      </c>
      <c r="N261" s="275" t="str">
        <f t="shared" si="21"/>
        <v xml:space="preserve"> </v>
      </c>
      <c r="O261" s="293">
        <f t="shared" si="22"/>
        <v>82.988937591317054</v>
      </c>
      <c r="P261" s="230" t="str">
        <f t="shared" si="23"/>
        <v xml:space="preserve"> </v>
      </c>
      <c r="Q261" s="293">
        <f t="shared" si="24"/>
        <v>82.988937591317054</v>
      </c>
    </row>
    <row r="262" spans="1:17" x14ac:dyDescent="0.2">
      <c r="A262" s="10" t="str">
        <f>IF(COUNTRY_INFO!A262=0," ",COUNTRY_INFO!A262)</f>
        <v>Ethiopia</v>
      </c>
      <c r="B262" s="10" t="str">
        <f>IF(COUNTRY_INFO!B262=0," ",COUNTRY_INFO!B262)</f>
        <v>HarareHarare</v>
      </c>
      <c r="C262" s="10" t="str">
        <f>IF(COUNTRY_INFO!C262=0," ",COUNTRY_INFO!C262)</f>
        <v>Amir Nur</v>
      </c>
      <c r="D262" s="11" t="str">
        <f>IF(OR(COUNTRY_INFO!$T$9:$T$1000="T2 (PZQ)",COUNTRY_INFO!$U$9:$U$1000="T2 (PZQ)"), "T2 (PZQ)", " ")</f>
        <v>T2 (PZQ)</v>
      </c>
      <c r="E262" s="253" t="s">
        <v>1187</v>
      </c>
      <c r="F262" s="56"/>
      <c r="G262" s="288">
        <v>6600</v>
      </c>
      <c r="H262" s="295"/>
      <c r="I262" s="11">
        <f t="shared" si="19"/>
        <v>6600</v>
      </c>
      <c r="J262" s="56"/>
      <c r="K262" s="18">
        <v>5875</v>
      </c>
      <c r="L262" s="18"/>
      <c r="M262" s="14">
        <f t="shared" si="20"/>
        <v>5875</v>
      </c>
      <c r="N262" s="275" t="str">
        <f t="shared" si="21"/>
        <v xml:space="preserve"> </v>
      </c>
      <c r="O262" s="293">
        <f t="shared" si="22"/>
        <v>89.015151515151516</v>
      </c>
      <c r="P262" s="230" t="str">
        <f t="shared" si="23"/>
        <v xml:space="preserve"> </v>
      </c>
      <c r="Q262" s="293">
        <f t="shared" si="24"/>
        <v>89.015151515151516</v>
      </c>
    </row>
    <row r="263" spans="1:17" x14ac:dyDescent="0.2">
      <c r="A263" s="10" t="str">
        <f>IF(COUNTRY_INFO!A263=0," ",COUNTRY_INFO!A263)</f>
        <v>Ethiopia</v>
      </c>
      <c r="B263" s="10" t="str">
        <f>IF(COUNTRY_INFO!B263=0," ",COUNTRY_INFO!B263)</f>
        <v>HarareHarare</v>
      </c>
      <c r="C263" s="10" t="str">
        <f>IF(COUNTRY_INFO!C263=0," ",COUNTRY_INFO!C263)</f>
        <v>Dire Teyara</v>
      </c>
      <c r="D263" s="11" t="str">
        <f>IF(OR(COUNTRY_INFO!$T$9:$T$1000="T2 (PZQ)",COUNTRY_INFO!$U$9:$U$1000="T2 (PZQ)"), "T2 (PZQ)", " ")</f>
        <v>T2 (PZQ)</v>
      </c>
      <c r="E263" s="253" t="s">
        <v>1187</v>
      </c>
      <c r="F263" s="56"/>
      <c r="G263" s="288">
        <v>9125</v>
      </c>
      <c r="H263" s="295"/>
      <c r="I263" s="11">
        <f t="shared" si="19"/>
        <v>9125</v>
      </c>
      <c r="J263" s="56"/>
      <c r="K263" s="18">
        <v>8066</v>
      </c>
      <c r="L263" s="18"/>
      <c r="M263" s="14">
        <f t="shared" si="20"/>
        <v>8066</v>
      </c>
      <c r="N263" s="275" t="str">
        <f t="shared" si="21"/>
        <v xml:space="preserve"> </v>
      </c>
      <c r="O263" s="293">
        <f t="shared" si="22"/>
        <v>88.394520547945206</v>
      </c>
      <c r="P263" s="230" t="str">
        <f t="shared" si="23"/>
        <v xml:space="preserve"> </v>
      </c>
      <c r="Q263" s="293">
        <f t="shared" si="24"/>
        <v>88.394520547945206</v>
      </c>
    </row>
    <row r="264" spans="1:17" x14ac:dyDescent="0.2">
      <c r="A264" s="10" t="str">
        <f>IF(COUNTRY_INFO!A264=0," ",COUNTRY_INFO!A264)</f>
        <v>Ethiopia</v>
      </c>
      <c r="B264" s="10" t="str">
        <f>IF(COUNTRY_INFO!B264=0," ",COUNTRY_INFO!B264)</f>
        <v>HarareHarare</v>
      </c>
      <c r="C264" s="10" t="str">
        <f>IF(COUNTRY_INFO!C264=0," ",COUNTRY_INFO!C264)</f>
        <v>Erer</v>
      </c>
      <c r="D264" s="11" t="str">
        <f>IF(OR(COUNTRY_INFO!$T$9:$T$1000="T2 (PZQ)",COUNTRY_INFO!$U$9:$U$1000="T2 (PZQ)"), "T2 (PZQ)", " ")</f>
        <v xml:space="preserve"> </v>
      </c>
      <c r="E264" s="253"/>
      <c r="F264" s="56"/>
      <c r="G264" s="288"/>
      <c r="H264" s="288"/>
      <c r="I264" s="11">
        <f t="shared" si="19"/>
        <v>0</v>
      </c>
      <c r="J264" s="56"/>
      <c r="K264" s="18"/>
      <c r="L264" s="18"/>
      <c r="M264" s="14">
        <f t="shared" si="20"/>
        <v>0</v>
      </c>
      <c r="N264" s="275" t="str">
        <f t="shared" si="21"/>
        <v xml:space="preserve"> </v>
      </c>
      <c r="O264" s="230" t="str">
        <f t="shared" si="22"/>
        <v xml:space="preserve"> </v>
      </c>
      <c r="P264" s="230" t="str">
        <f t="shared" si="23"/>
        <v xml:space="preserve"> </v>
      </c>
      <c r="Q264" s="230" t="str">
        <f t="shared" si="24"/>
        <v xml:space="preserve"> </v>
      </c>
    </row>
    <row r="265" spans="1:17" x14ac:dyDescent="0.2">
      <c r="A265" s="10" t="str">
        <f>IF(COUNTRY_INFO!A265=0," ",COUNTRY_INFO!A265)</f>
        <v>Ethiopia</v>
      </c>
      <c r="B265" s="10" t="str">
        <f>IF(COUNTRY_INFO!B265=0," ",COUNTRY_INFO!B265)</f>
        <v>HarareHarare</v>
      </c>
      <c r="C265" s="10" t="str">
        <f>IF(COUNTRY_INFO!C265=0," ",COUNTRY_INFO!C265)</f>
        <v>Hakim</v>
      </c>
      <c r="D265" s="11" t="str">
        <f>IF(OR(COUNTRY_INFO!$T$9:$T$1000="T2 (PZQ)",COUNTRY_INFO!$U$9:$U$1000="T2 (PZQ)"), "T2 (PZQ)", " ")</f>
        <v xml:space="preserve"> </v>
      </c>
      <c r="E265" s="109"/>
      <c r="F265" s="56"/>
      <c r="G265" s="288"/>
      <c r="H265" s="288"/>
      <c r="I265" s="11">
        <f t="shared" si="19"/>
        <v>0</v>
      </c>
      <c r="J265" s="56"/>
      <c r="K265" s="18"/>
      <c r="L265" s="18"/>
      <c r="M265" s="14">
        <f t="shared" si="20"/>
        <v>0</v>
      </c>
      <c r="N265" s="275" t="str">
        <f t="shared" si="21"/>
        <v xml:space="preserve"> </v>
      </c>
      <c r="O265" s="230" t="str">
        <f t="shared" si="22"/>
        <v xml:space="preserve"> </v>
      </c>
      <c r="P265" s="230" t="str">
        <f t="shared" si="23"/>
        <v xml:space="preserve"> </v>
      </c>
      <c r="Q265" s="230" t="str">
        <f t="shared" si="24"/>
        <v xml:space="preserve"> </v>
      </c>
    </row>
    <row r="266" spans="1:17" x14ac:dyDescent="0.2">
      <c r="A266" s="10" t="str">
        <f>IF(COUNTRY_INFO!A266=0," ",COUNTRY_INFO!A266)</f>
        <v>Ethiopia</v>
      </c>
      <c r="B266" s="10" t="str">
        <f>IF(COUNTRY_INFO!B266=0," ",COUNTRY_INFO!B266)</f>
        <v>HarareHarare</v>
      </c>
      <c r="C266" s="10" t="str">
        <f>IF(COUNTRY_INFO!C266=0," ",COUNTRY_INFO!C266)</f>
        <v>Jenela</v>
      </c>
      <c r="D266" s="11" t="str">
        <f>IF(OR(COUNTRY_INFO!$T$9:$T$1000="T2 (PZQ)",COUNTRY_INFO!$U$9:$U$1000="T2 (PZQ)"), "T2 (PZQ)", " ")</f>
        <v xml:space="preserve"> </v>
      </c>
      <c r="E266" s="109"/>
      <c r="F266" s="56"/>
      <c r="G266" s="288"/>
      <c r="H266" s="288"/>
      <c r="I266" s="11">
        <f t="shared" ref="I266:I329" si="25">SUM(F266:H266)</f>
        <v>0</v>
      </c>
      <c r="J266" s="56"/>
      <c r="K266" s="18"/>
      <c r="L266" s="18"/>
      <c r="M266" s="14">
        <f t="shared" ref="M266:M329" si="26">SUM(J266:L266)</f>
        <v>0</v>
      </c>
      <c r="N266" s="275" t="str">
        <f t="shared" ref="N266:N329" si="27">IF(F266&lt;&gt;0, IF(J266/F266*100=0, "-", J266/F266*100), " ")</f>
        <v xml:space="preserve"> </v>
      </c>
      <c r="O266" s="230" t="str">
        <f t="shared" ref="O266:O329" si="28">IF(G266&lt;&gt;0, IF(K266/G266*100=0, "-", K266/G266*100), " ")</f>
        <v xml:space="preserve"> </v>
      </c>
      <c r="P266" s="230" t="str">
        <f t="shared" ref="P266:P329" si="29">IF(H266&lt;&gt;0, IF(L266/H266*100=0, "-", L266/H266*100), " ")</f>
        <v xml:space="preserve"> </v>
      </c>
      <c r="Q266" s="230" t="str">
        <f t="shared" ref="Q266:Q329" si="30">IF(I266&lt;&gt;0, IF(M266/I266*100=0, "-", M266/I266*100), " ")</f>
        <v xml:space="preserve"> </v>
      </c>
    </row>
    <row r="267" spans="1:17" x14ac:dyDescent="0.2">
      <c r="A267" s="10" t="str">
        <f>IF(COUNTRY_INFO!A267=0," ",COUNTRY_INFO!A267)</f>
        <v>Ethiopia</v>
      </c>
      <c r="B267" s="10" t="str">
        <f>IF(COUNTRY_INFO!B267=0," ",COUNTRY_INFO!B267)</f>
        <v>HarareHarare</v>
      </c>
      <c r="C267" s="10" t="str">
        <f>IF(COUNTRY_INFO!C267=0," ",COUNTRY_INFO!C267)</f>
        <v>Shenkor</v>
      </c>
      <c r="D267" s="11" t="str">
        <f>IF(OR(COUNTRY_INFO!$T$9:$T$1000="T2 (PZQ)",COUNTRY_INFO!$U$9:$U$1000="T2 (PZQ)"), "T2 (PZQ)", " ")</f>
        <v xml:space="preserve"> </v>
      </c>
      <c r="E267" s="109"/>
      <c r="F267" s="56"/>
      <c r="G267" s="288"/>
      <c r="H267" s="288"/>
      <c r="I267" s="11">
        <f t="shared" si="25"/>
        <v>0</v>
      </c>
      <c r="J267" s="56"/>
      <c r="K267" s="18"/>
      <c r="L267" s="18"/>
      <c r="M267" s="14">
        <f t="shared" si="26"/>
        <v>0</v>
      </c>
      <c r="N267" s="275" t="str">
        <f t="shared" si="27"/>
        <v xml:space="preserve"> </v>
      </c>
      <c r="O267" s="230" t="str">
        <f t="shared" si="28"/>
        <v xml:space="preserve"> </v>
      </c>
      <c r="P267" s="230" t="str">
        <f t="shared" si="29"/>
        <v xml:space="preserve"> </v>
      </c>
      <c r="Q267" s="230" t="str">
        <f t="shared" si="30"/>
        <v xml:space="preserve"> </v>
      </c>
    </row>
    <row r="268" spans="1:17" x14ac:dyDescent="0.2">
      <c r="A268" s="10" t="str">
        <f>IF(COUNTRY_INFO!A268=0," ",COUNTRY_INFO!A268)</f>
        <v>Ethiopia</v>
      </c>
      <c r="B268" s="10" t="str">
        <f>IF(COUNTRY_INFO!B268=0," ",COUNTRY_INFO!B268)</f>
        <v>HarareHarare</v>
      </c>
      <c r="C268" s="10" t="str">
        <f>IF(COUNTRY_INFO!C268=0," ",COUNTRY_INFO!C268)</f>
        <v>Sofi</v>
      </c>
      <c r="D268" s="11" t="str">
        <f>IF(OR(COUNTRY_INFO!$T$9:$T$1000="T2 (PZQ)",COUNTRY_INFO!$U$9:$U$1000="T2 (PZQ)"), "T2 (PZQ)", " ")</f>
        <v>T2 (PZQ)</v>
      </c>
      <c r="E268" s="253" t="s">
        <v>1187</v>
      </c>
      <c r="F268" s="56"/>
      <c r="G268" s="288">
        <v>10862</v>
      </c>
      <c r="H268" s="295"/>
      <c r="I268" s="11">
        <f t="shared" si="25"/>
        <v>10862</v>
      </c>
      <c r="J268" s="56"/>
      <c r="K268" s="18">
        <v>10258</v>
      </c>
      <c r="L268" s="18"/>
      <c r="M268" s="14">
        <f t="shared" si="26"/>
        <v>10258</v>
      </c>
      <c r="N268" s="275" t="str">
        <f t="shared" si="27"/>
        <v xml:space="preserve"> </v>
      </c>
      <c r="O268" s="293">
        <f t="shared" si="28"/>
        <v>94.439329773522374</v>
      </c>
      <c r="P268" s="230" t="str">
        <f t="shared" si="29"/>
        <v xml:space="preserve"> </v>
      </c>
      <c r="Q268" s="293">
        <f t="shared" si="30"/>
        <v>94.439329773522374</v>
      </c>
    </row>
    <row r="269" spans="1:17" x14ac:dyDescent="0.2">
      <c r="A269" s="10" t="str">
        <f>IF(COUNTRY_INFO!A269=0," ",COUNTRY_INFO!A269)</f>
        <v>Ethiopia</v>
      </c>
      <c r="B269" s="10" t="str">
        <f>IF(COUNTRY_INFO!B269=0," ",COUNTRY_INFO!B269)</f>
        <v>Oromia Arsi</v>
      </c>
      <c r="C269" s="10" t="str">
        <f>IF(COUNTRY_INFO!C269=0," ",COUNTRY_INFO!C269)</f>
        <v>Amigna</v>
      </c>
      <c r="D269" s="11" t="str">
        <f>IF(OR(COUNTRY_INFO!$T$9:$T$1000="T2 (PZQ)",COUNTRY_INFO!$U$9:$U$1000="T2 (PZQ)"), "T2 (PZQ)", " ")</f>
        <v xml:space="preserve"> </v>
      </c>
      <c r="E269" s="109"/>
      <c r="F269" s="56"/>
      <c r="G269" s="288"/>
      <c r="H269" s="288"/>
      <c r="I269" s="11">
        <f t="shared" si="25"/>
        <v>0</v>
      </c>
      <c r="J269" s="56"/>
      <c r="K269" s="18"/>
      <c r="L269" s="18"/>
      <c r="M269" s="14">
        <f t="shared" si="26"/>
        <v>0</v>
      </c>
      <c r="N269" s="275" t="str">
        <f t="shared" si="27"/>
        <v xml:space="preserve"> </v>
      </c>
      <c r="O269" s="230" t="str">
        <f t="shared" si="28"/>
        <v xml:space="preserve"> </v>
      </c>
      <c r="P269" s="230" t="str">
        <f t="shared" si="29"/>
        <v xml:space="preserve"> </v>
      </c>
      <c r="Q269" s="230" t="str">
        <f t="shared" si="30"/>
        <v xml:space="preserve"> </v>
      </c>
    </row>
    <row r="270" spans="1:17" x14ac:dyDescent="0.2">
      <c r="A270" s="10" t="str">
        <f>IF(COUNTRY_INFO!A270=0," ",COUNTRY_INFO!A270)</f>
        <v>Ethiopia</v>
      </c>
      <c r="B270" s="10" t="str">
        <f>IF(COUNTRY_INFO!B270=0," ",COUNTRY_INFO!B270)</f>
        <v>Oromia Arsi</v>
      </c>
      <c r="C270" s="10" t="str">
        <f>IF(COUNTRY_INFO!C270=0," ",COUNTRY_INFO!C270)</f>
        <v>Aseko</v>
      </c>
      <c r="D270" s="11" t="str">
        <f>IF(OR(COUNTRY_INFO!$T$9:$T$1000="T2 (PZQ)",COUNTRY_INFO!$U$9:$U$1000="T2 (PZQ)"), "T2 (PZQ)", " ")</f>
        <v xml:space="preserve"> </v>
      </c>
      <c r="E270" s="109"/>
      <c r="F270" s="56"/>
      <c r="G270" s="288"/>
      <c r="H270" s="288"/>
      <c r="I270" s="11">
        <f t="shared" si="25"/>
        <v>0</v>
      </c>
      <c r="J270" s="56"/>
      <c r="K270" s="18"/>
      <c r="L270" s="18"/>
      <c r="M270" s="14">
        <f t="shared" si="26"/>
        <v>0</v>
      </c>
      <c r="N270" s="275" t="str">
        <f t="shared" si="27"/>
        <v xml:space="preserve"> </v>
      </c>
      <c r="O270" s="230" t="str">
        <f t="shared" si="28"/>
        <v xml:space="preserve"> </v>
      </c>
      <c r="P270" s="230" t="str">
        <f t="shared" si="29"/>
        <v xml:space="preserve"> </v>
      </c>
      <c r="Q270" s="230" t="str">
        <f t="shared" si="30"/>
        <v xml:space="preserve"> </v>
      </c>
    </row>
    <row r="271" spans="1:17" x14ac:dyDescent="0.2">
      <c r="A271" s="10" t="str">
        <f>IF(COUNTRY_INFO!A271=0," ",COUNTRY_INFO!A271)</f>
        <v>Ethiopia</v>
      </c>
      <c r="B271" s="10" t="str">
        <f>IF(COUNTRY_INFO!B271=0," ",COUNTRY_INFO!B271)</f>
        <v>Oromia Arsi</v>
      </c>
      <c r="C271" s="10" t="str">
        <f>IF(COUNTRY_INFO!C271=0," ",COUNTRY_INFO!C271)</f>
        <v>Assela Town</v>
      </c>
      <c r="D271" s="11" t="str">
        <f>IF(OR(COUNTRY_INFO!$T$9:$T$1000="T2 (PZQ)",COUNTRY_INFO!$U$9:$U$1000="T2 (PZQ)"), "T2 (PZQ)", " ")</f>
        <v xml:space="preserve"> </v>
      </c>
      <c r="E271" s="109"/>
      <c r="F271" s="56"/>
      <c r="G271" s="288"/>
      <c r="H271" s="288"/>
      <c r="I271" s="11">
        <f t="shared" si="25"/>
        <v>0</v>
      </c>
      <c r="J271" s="56"/>
      <c r="K271" s="18"/>
      <c r="L271" s="18"/>
      <c r="M271" s="14">
        <f t="shared" si="26"/>
        <v>0</v>
      </c>
      <c r="N271" s="275" t="str">
        <f t="shared" si="27"/>
        <v xml:space="preserve"> </v>
      </c>
      <c r="O271" s="230" t="str">
        <f t="shared" si="28"/>
        <v xml:space="preserve"> </v>
      </c>
      <c r="P271" s="230" t="str">
        <f t="shared" si="29"/>
        <v xml:space="preserve"> </v>
      </c>
      <c r="Q271" s="230" t="str">
        <f t="shared" si="30"/>
        <v xml:space="preserve"> </v>
      </c>
    </row>
    <row r="272" spans="1:17" x14ac:dyDescent="0.2">
      <c r="A272" s="10" t="str">
        <f>IF(COUNTRY_INFO!A272=0," ",COUNTRY_INFO!A272)</f>
        <v>Ethiopia</v>
      </c>
      <c r="B272" s="10" t="str">
        <f>IF(COUNTRY_INFO!B272=0," ",COUNTRY_INFO!B272)</f>
        <v>Oromia Arsi</v>
      </c>
      <c r="C272" s="10" t="str">
        <f>IF(COUNTRY_INFO!C272=0," ",COUNTRY_INFO!C272)</f>
        <v>Bale</v>
      </c>
      <c r="D272" s="11" t="str">
        <f>IF(OR(COUNTRY_INFO!$T$9:$T$1000="T2 (PZQ)",COUNTRY_INFO!$U$9:$U$1000="T2 (PZQ)"), "T2 (PZQ)", " ")</f>
        <v xml:space="preserve"> </v>
      </c>
      <c r="E272" s="109"/>
      <c r="F272" s="56"/>
      <c r="G272" s="288"/>
      <c r="H272" s="288"/>
      <c r="I272" s="11">
        <f t="shared" si="25"/>
        <v>0</v>
      </c>
      <c r="J272" s="56"/>
      <c r="K272" s="18"/>
      <c r="L272" s="18"/>
      <c r="M272" s="14">
        <f t="shared" si="26"/>
        <v>0</v>
      </c>
      <c r="N272" s="275" t="str">
        <f t="shared" si="27"/>
        <v xml:space="preserve"> </v>
      </c>
      <c r="O272" s="230" t="str">
        <f t="shared" si="28"/>
        <v xml:space="preserve"> </v>
      </c>
      <c r="P272" s="230" t="str">
        <f t="shared" si="29"/>
        <v xml:space="preserve"> </v>
      </c>
      <c r="Q272" s="230" t="str">
        <f t="shared" si="30"/>
        <v xml:space="preserve"> </v>
      </c>
    </row>
    <row r="273" spans="1:17" x14ac:dyDescent="0.2">
      <c r="A273" s="10" t="str">
        <f>IF(COUNTRY_INFO!A273=0," ",COUNTRY_INFO!A273)</f>
        <v>Ethiopia</v>
      </c>
      <c r="B273" s="10" t="str">
        <f>IF(COUNTRY_INFO!B273=0," ",COUNTRY_INFO!B273)</f>
        <v>Oromia Arsi</v>
      </c>
      <c r="C273" s="10" t="str">
        <f>IF(COUNTRY_INFO!C273=0," ",COUNTRY_INFO!C273)</f>
        <v>Bekoji Town</v>
      </c>
      <c r="D273" s="11" t="str">
        <f>IF(OR(COUNTRY_INFO!$T$9:$T$1000="T2 (PZQ)",COUNTRY_INFO!$U$9:$U$1000="T2 (PZQ)"), "T2 (PZQ)", " ")</f>
        <v xml:space="preserve"> </v>
      </c>
      <c r="E273" s="109"/>
      <c r="F273" s="56"/>
      <c r="G273" s="288"/>
      <c r="H273" s="288"/>
      <c r="I273" s="11">
        <f t="shared" si="25"/>
        <v>0</v>
      </c>
      <c r="J273" s="56"/>
      <c r="K273" s="18"/>
      <c r="L273" s="18"/>
      <c r="M273" s="14">
        <f t="shared" si="26"/>
        <v>0</v>
      </c>
      <c r="N273" s="275" t="str">
        <f t="shared" si="27"/>
        <v xml:space="preserve"> </v>
      </c>
      <c r="O273" s="230" t="str">
        <f t="shared" si="28"/>
        <v xml:space="preserve"> </v>
      </c>
      <c r="P273" s="230" t="str">
        <f t="shared" si="29"/>
        <v xml:space="preserve"> </v>
      </c>
      <c r="Q273" s="230" t="str">
        <f t="shared" si="30"/>
        <v xml:space="preserve"> </v>
      </c>
    </row>
    <row r="274" spans="1:17" x14ac:dyDescent="0.2">
      <c r="A274" s="10" t="str">
        <f>IF(COUNTRY_INFO!A274=0," ",COUNTRY_INFO!A274)</f>
        <v>Ethiopia</v>
      </c>
      <c r="B274" s="10" t="str">
        <f>IF(COUNTRY_INFO!B274=0," ",COUNTRY_INFO!B274)</f>
        <v>Oromia Arsi</v>
      </c>
      <c r="C274" s="10" t="str">
        <f>IF(COUNTRY_INFO!C274=0," ",COUNTRY_INFO!C274)</f>
        <v>Chole</v>
      </c>
      <c r="D274" s="11" t="str">
        <f>IF(OR(COUNTRY_INFO!$T$9:$T$1000="T2 (PZQ)",COUNTRY_INFO!$U$9:$U$1000="T2 (PZQ)"), "T2 (PZQ)", " ")</f>
        <v xml:space="preserve"> </v>
      </c>
      <c r="E274" s="109"/>
      <c r="F274" s="56"/>
      <c r="G274" s="288"/>
      <c r="H274" s="288"/>
      <c r="I274" s="11">
        <f t="shared" si="25"/>
        <v>0</v>
      </c>
      <c r="J274" s="56"/>
      <c r="K274" s="18"/>
      <c r="L274" s="18"/>
      <c r="M274" s="14">
        <f t="shared" si="26"/>
        <v>0</v>
      </c>
      <c r="N274" s="275" t="str">
        <f t="shared" si="27"/>
        <v xml:space="preserve"> </v>
      </c>
      <c r="O274" s="230" t="str">
        <f t="shared" si="28"/>
        <v xml:space="preserve"> </v>
      </c>
      <c r="P274" s="230" t="str">
        <f t="shared" si="29"/>
        <v xml:space="preserve"> </v>
      </c>
      <c r="Q274" s="230" t="str">
        <f t="shared" si="30"/>
        <v xml:space="preserve"> </v>
      </c>
    </row>
    <row r="275" spans="1:17" x14ac:dyDescent="0.2">
      <c r="A275" s="10" t="str">
        <f>IF(COUNTRY_INFO!A275=0," ",COUNTRY_INFO!A275)</f>
        <v>Ethiopia</v>
      </c>
      <c r="B275" s="10" t="str">
        <f>IF(COUNTRY_INFO!B275=0," ",COUNTRY_INFO!B275)</f>
        <v>Oromia Arsi</v>
      </c>
      <c r="C275" s="10" t="str">
        <f>IF(COUNTRY_INFO!C275=0," ",COUNTRY_INFO!C275)</f>
        <v>Digeluna Tijo</v>
      </c>
      <c r="D275" s="11" t="str">
        <f>IF(OR(COUNTRY_INFO!$T$9:$T$1000="T2 (PZQ)",COUNTRY_INFO!$U$9:$U$1000="T2 (PZQ)"), "T2 (PZQ)", " ")</f>
        <v xml:space="preserve"> </v>
      </c>
      <c r="E275" s="109"/>
      <c r="F275" s="56"/>
      <c r="G275" s="288"/>
      <c r="H275" s="288"/>
      <c r="I275" s="11">
        <f t="shared" si="25"/>
        <v>0</v>
      </c>
      <c r="J275" s="56"/>
      <c r="K275" s="18"/>
      <c r="L275" s="18"/>
      <c r="M275" s="14">
        <f t="shared" si="26"/>
        <v>0</v>
      </c>
      <c r="N275" s="275" t="str">
        <f t="shared" si="27"/>
        <v xml:space="preserve"> </v>
      </c>
      <c r="O275" s="230" t="str">
        <f t="shared" si="28"/>
        <v xml:space="preserve"> </v>
      </c>
      <c r="P275" s="230" t="str">
        <f t="shared" si="29"/>
        <v xml:space="preserve"> </v>
      </c>
      <c r="Q275" s="230" t="str">
        <f t="shared" si="30"/>
        <v xml:space="preserve"> </v>
      </c>
    </row>
    <row r="276" spans="1:17" x14ac:dyDescent="0.2">
      <c r="A276" s="10" t="str">
        <f>IF(COUNTRY_INFO!A276=0," ",COUNTRY_INFO!A276)</f>
        <v>Ethiopia</v>
      </c>
      <c r="B276" s="10" t="str">
        <f>IF(COUNTRY_INFO!B276=0," ",COUNTRY_INFO!B276)</f>
        <v>Oromia Arsi</v>
      </c>
      <c r="C276" s="10" t="str">
        <f>IF(COUNTRY_INFO!C276=0," ",COUNTRY_INFO!C276)</f>
        <v>Diksis</v>
      </c>
      <c r="D276" s="11" t="str">
        <f>IF(OR(COUNTRY_INFO!$T$9:$T$1000="T2 (PZQ)",COUNTRY_INFO!$U$9:$U$1000="T2 (PZQ)"), "T2 (PZQ)", " ")</f>
        <v xml:space="preserve"> </v>
      </c>
      <c r="E276" s="109"/>
      <c r="F276" s="56"/>
      <c r="G276" s="288"/>
      <c r="H276" s="288"/>
      <c r="I276" s="11">
        <f t="shared" si="25"/>
        <v>0</v>
      </c>
      <c r="J276" s="56"/>
      <c r="K276" s="18"/>
      <c r="L276" s="18"/>
      <c r="M276" s="14">
        <f t="shared" si="26"/>
        <v>0</v>
      </c>
      <c r="N276" s="275" t="str">
        <f t="shared" si="27"/>
        <v xml:space="preserve"> </v>
      </c>
      <c r="O276" s="230" t="str">
        <f t="shared" si="28"/>
        <v xml:space="preserve"> </v>
      </c>
      <c r="P276" s="230" t="str">
        <f t="shared" si="29"/>
        <v xml:space="preserve"> </v>
      </c>
      <c r="Q276" s="230" t="str">
        <f t="shared" si="30"/>
        <v xml:space="preserve"> </v>
      </c>
    </row>
    <row r="277" spans="1:17" x14ac:dyDescent="0.2">
      <c r="A277" s="10" t="str">
        <f>IF(COUNTRY_INFO!A277=0," ",COUNTRY_INFO!A277)</f>
        <v>Ethiopia</v>
      </c>
      <c r="B277" s="10" t="str">
        <f>IF(COUNTRY_INFO!B277=0," ",COUNTRY_INFO!B277)</f>
        <v>Oromia Arsi</v>
      </c>
      <c r="C277" s="10" t="str">
        <f>IF(COUNTRY_INFO!C277=0," ",COUNTRY_INFO!C277)</f>
        <v>Dodota</v>
      </c>
      <c r="D277" s="11" t="str">
        <f>IF(OR(COUNTRY_INFO!$T$9:$T$1000="T2 (PZQ)",COUNTRY_INFO!$U$9:$U$1000="T2 (PZQ)"), "T2 (PZQ)", " ")</f>
        <v xml:space="preserve"> </v>
      </c>
      <c r="E277" s="109"/>
      <c r="F277" s="56"/>
      <c r="G277" s="288"/>
      <c r="H277" s="288"/>
      <c r="I277" s="11">
        <f t="shared" si="25"/>
        <v>0</v>
      </c>
      <c r="J277" s="56"/>
      <c r="K277" s="18"/>
      <c r="L277" s="18"/>
      <c r="M277" s="14">
        <f t="shared" si="26"/>
        <v>0</v>
      </c>
      <c r="N277" s="275" t="str">
        <f t="shared" si="27"/>
        <v xml:space="preserve"> </v>
      </c>
      <c r="O277" s="230" t="str">
        <f t="shared" si="28"/>
        <v xml:space="preserve"> </v>
      </c>
      <c r="P277" s="230" t="str">
        <f t="shared" si="29"/>
        <v xml:space="preserve"> </v>
      </c>
      <c r="Q277" s="230" t="str">
        <f t="shared" si="30"/>
        <v xml:space="preserve"> </v>
      </c>
    </row>
    <row r="278" spans="1:17" x14ac:dyDescent="0.2">
      <c r="A278" s="10" t="str">
        <f>IF(COUNTRY_INFO!A278=0," ",COUNTRY_INFO!A278)</f>
        <v>Ethiopia</v>
      </c>
      <c r="B278" s="10" t="str">
        <f>IF(COUNTRY_INFO!B278=0," ",COUNTRY_INFO!B278)</f>
        <v>Oromia Arsi</v>
      </c>
      <c r="C278" s="10" t="str">
        <f>IF(COUNTRY_INFO!C278=0," ",COUNTRY_INFO!C278)</f>
        <v>Enkelo Wabe</v>
      </c>
      <c r="D278" s="11" t="str">
        <f>IF(OR(COUNTRY_INFO!$T$9:$T$1000="T2 (PZQ)",COUNTRY_INFO!$U$9:$U$1000="T2 (PZQ)"), "T2 (PZQ)", " ")</f>
        <v xml:space="preserve"> </v>
      </c>
      <c r="E278" s="109"/>
      <c r="F278" s="56"/>
      <c r="G278" s="288"/>
      <c r="H278" s="288"/>
      <c r="I278" s="11">
        <f t="shared" si="25"/>
        <v>0</v>
      </c>
      <c r="J278" s="56"/>
      <c r="K278" s="18"/>
      <c r="L278" s="18"/>
      <c r="M278" s="14">
        <f t="shared" si="26"/>
        <v>0</v>
      </c>
      <c r="N278" s="275" t="str">
        <f t="shared" si="27"/>
        <v xml:space="preserve"> </v>
      </c>
      <c r="O278" s="230" t="str">
        <f t="shared" si="28"/>
        <v xml:space="preserve"> </v>
      </c>
      <c r="P278" s="230" t="str">
        <f t="shared" si="29"/>
        <v xml:space="preserve"> </v>
      </c>
      <c r="Q278" s="230" t="str">
        <f t="shared" si="30"/>
        <v xml:space="preserve"> </v>
      </c>
    </row>
    <row r="279" spans="1:17" x14ac:dyDescent="0.2">
      <c r="A279" s="10" t="str">
        <f>IF(COUNTRY_INFO!A279=0," ",COUNTRY_INFO!A279)</f>
        <v>Ethiopia</v>
      </c>
      <c r="B279" s="10" t="str">
        <f>IF(COUNTRY_INFO!B279=0," ",COUNTRY_INFO!B279)</f>
        <v>Oromia Arsi</v>
      </c>
      <c r="C279" s="10" t="str">
        <f>IF(COUNTRY_INFO!C279=0," ",COUNTRY_INFO!C279)</f>
        <v>Gololcha</v>
      </c>
      <c r="D279" s="11" t="str">
        <f>IF(OR(COUNTRY_INFO!$T$9:$T$1000="T2 (PZQ)",COUNTRY_INFO!$U$9:$U$1000="T2 (PZQ)"), "T2 (PZQ)", " ")</f>
        <v xml:space="preserve"> </v>
      </c>
      <c r="E279" s="109"/>
      <c r="F279" s="56"/>
      <c r="G279" s="288"/>
      <c r="H279" s="288"/>
      <c r="I279" s="11">
        <f t="shared" si="25"/>
        <v>0</v>
      </c>
      <c r="J279" s="56"/>
      <c r="K279" s="18"/>
      <c r="L279" s="18"/>
      <c r="M279" s="14">
        <f t="shared" si="26"/>
        <v>0</v>
      </c>
      <c r="N279" s="275" t="str">
        <f t="shared" si="27"/>
        <v xml:space="preserve"> </v>
      </c>
      <c r="O279" s="230" t="str">
        <f t="shared" si="28"/>
        <v xml:space="preserve"> </v>
      </c>
      <c r="P279" s="230" t="str">
        <f t="shared" si="29"/>
        <v xml:space="preserve"> </v>
      </c>
      <c r="Q279" s="230" t="str">
        <f t="shared" si="30"/>
        <v xml:space="preserve"> </v>
      </c>
    </row>
    <row r="280" spans="1:17" x14ac:dyDescent="0.2">
      <c r="A280" s="10" t="str">
        <f>IF(COUNTRY_INFO!A280=0," ",COUNTRY_INFO!A280)</f>
        <v>Ethiopia</v>
      </c>
      <c r="B280" s="10" t="str">
        <f>IF(COUNTRY_INFO!B280=0," ",COUNTRY_INFO!B280)</f>
        <v>Oromia Arsi</v>
      </c>
      <c r="C280" s="10" t="str">
        <f>IF(COUNTRY_INFO!C280=0," ",COUNTRY_INFO!C280)</f>
        <v>Guna</v>
      </c>
      <c r="D280" s="11" t="str">
        <f>IF(OR(COUNTRY_INFO!$T$9:$T$1000="T2 (PZQ)",COUNTRY_INFO!$U$9:$U$1000="T2 (PZQ)"), "T2 (PZQ)", " ")</f>
        <v xml:space="preserve"> </v>
      </c>
      <c r="E280" s="109"/>
      <c r="F280" s="56"/>
      <c r="G280" s="288"/>
      <c r="H280" s="288"/>
      <c r="I280" s="11">
        <f t="shared" si="25"/>
        <v>0</v>
      </c>
      <c r="J280" s="56"/>
      <c r="K280" s="18"/>
      <c r="L280" s="18"/>
      <c r="M280" s="14">
        <f t="shared" si="26"/>
        <v>0</v>
      </c>
      <c r="N280" s="275" t="str">
        <f t="shared" si="27"/>
        <v xml:space="preserve"> </v>
      </c>
      <c r="O280" s="230" t="str">
        <f t="shared" si="28"/>
        <v xml:space="preserve"> </v>
      </c>
      <c r="P280" s="230" t="str">
        <f t="shared" si="29"/>
        <v xml:space="preserve"> </v>
      </c>
      <c r="Q280" s="230" t="str">
        <f t="shared" si="30"/>
        <v xml:space="preserve"> </v>
      </c>
    </row>
    <row r="281" spans="1:17" x14ac:dyDescent="0.2">
      <c r="A281" s="10" t="str">
        <f>IF(COUNTRY_INFO!A281=0," ",COUNTRY_INFO!A281)</f>
        <v>Ethiopia</v>
      </c>
      <c r="B281" s="10" t="str">
        <f>IF(COUNTRY_INFO!B281=0," ",COUNTRY_INFO!B281)</f>
        <v>Oromia Arsi</v>
      </c>
      <c r="C281" s="10" t="str">
        <f>IF(COUNTRY_INFO!C281=0," ",COUNTRY_INFO!C281)</f>
        <v>Hetosa</v>
      </c>
      <c r="D281" s="11" t="str">
        <f>IF(OR(COUNTRY_INFO!$T$9:$T$1000="T2 (PZQ)",COUNTRY_INFO!$U$9:$U$1000="T2 (PZQ)"), "T2 (PZQ)", " ")</f>
        <v xml:space="preserve"> </v>
      </c>
      <c r="E281" s="109"/>
      <c r="F281" s="56"/>
      <c r="G281" s="288"/>
      <c r="H281" s="288"/>
      <c r="I281" s="11">
        <f t="shared" si="25"/>
        <v>0</v>
      </c>
      <c r="J281" s="56"/>
      <c r="K281" s="18"/>
      <c r="L281" s="18"/>
      <c r="M281" s="14">
        <f t="shared" si="26"/>
        <v>0</v>
      </c>
      <c r="N281" s="275" t="str">
        <f t="shared" si="27"/>
        <v xml:space="preserve"> </v>
      </c>
      <c r="O281" s="230" t="str">
        <f t="shared" si="28"/>
        <v xml:space="preserve"> </v>
      </c>
      <c r="P281" s="230" t="str">
        <f t="shared" si="29"/>
        <v xml:space="preserve"> </v>
      </c>
      <c r="Q281" s="230" t="str">
        <f t="shared" si="30"/>
        <v xml:space="preserve"> </v>
      </c>
    </row>
    <row r="282" spans="1:17" x14ac:dyDescent="0.2">
      <c r="A282" s="10" t="str">
        <f>IF(COUNTRY_INFO!A282=0," ",COUNTRY_INFO!A282)</f>
        <v>Ethiopia</v>
      </c>
      <c r="B282" s="10" t="str">
        <f>IF(COUNTRY_INFO!B282=0," ",COUNTRY_INFO!B282)</f>
        <v>Oromia Arsi</v>
      </c>
      <c r="C282" s="10" t="str">
        <f>IF(COUNTRY_INFO!C282=0," ",COUNTRY_INFO!C282)</f>
        <v>Jeju</v>
      </c>
      <c r="D282" s="11" t="str">
        <f>IF(OR(COUNTRY_INFO!$T$9:$T$1000="T2 (PZQ)",COUNTRY_INFO!$U$9:$U$1000="T2 (PZQ)"), "T2 (PZQ)", " ")</f>
        <v xml:space="preserve"> </v>
      </c>
      <c r="E282" s="109"/>
      <c r="F282" s="56"/>
      <c r="G282" s="288"/>
      <c r="H282" s="288"/>
      <c r="I282" s="11">
        <f t="shared" si="25"/>
        <v>0</v>
      </c>
      <c r="J282" s="56"/>
      <c r="K282" s="18"/>
      <c r="L282" s="18"/>
      <c r="M282" s="14">
        <f t="shared" si="26"/>
        <v>0</v>
      </c>
      <c r="N282" s="275" t="str">
        <f t="shared" si="27"/>
        <v xml:space="preserve"> </v>
      </c>
      <c r="O282" s="230" t="str">
        <f t="shared" si="28"/>
        <v xml:space="preserve"> </v>
      </c>
      <c r="P282" s="230" t="str">
        <f t="shared" si="29"/>
        <v xml:space="preserve"> </v>
      </c>
      <c r="Q282" s="230" t="str">
        <f t="shared" si="30"/>
        <v xml:space="preserve"> </v>
      </c>
    </row>
    <row r="283" spans="1:17" x14ac:dyDescent="0.2">
      <c r="A283" s="10" t="str">
        <f>IF(COUNTRY_INFO!A283=0," ",COUNTRY_INFO!A283)</f>
        <v>Ethiopia</v>
      </c>
      <c r="B283" s="10" t="str">
        <f>IF(COUNTRY_INFO!B283=0," ",COUNTRY_INFO!B283)</f>
        <v>Oromia Arsi</v>
      </c>
      <c r="C283" s="10" t="str">
        <f>IF(COUNTRY_INFO!C283=0," ",COUNTRY_INFO!C283)</f>
        <v>Limuna bilbilo</v>
      </c>
      <c r="D283" s="11" t="str">
        <f>IF(OR(COUNTRY_INFO!$T$9:$T$1000="T2 (PZQ)",COUNTRY_INFO!$U$9:$U$1000="T2 (PZQ)"), "T2 (PZQ)", " ")</f>
        <v xml:space="preserve"> </v>
      </c>
      <c r="E283" s="109"/>
      <c r="F283" s="56"/>
      <c r="G283" s="288"/>
      <c r="H283" s="288"/>
      <c r="I283" s="11">
        <f t="shared" si="25"/>
        <v>0</v>
      </c>
      <c r="J283" s="56"/>
      <c r="K283" s="18"/>
      <c r="L283" s="18"/>
      <c r="M283" s="14">
        <f t="shared" si="26"/>
        <v>0</v>
      </c>
      <c r="N283" s="275" t="str">
        <f t="shared" si="27"/>
        <v xml:space="preserve"> </v>
      </c>
      <c r="O283" s="230" t="str">
        <f t="shared" si="28"/>
        <v xml:space="preserve"> </v>
      </c>
      <c r="P283" s="230" t="str">
        <f t="shared" si="29"/>
        <v xml:space="preserve"> </v>
      </c>
      <c r="Q283" s="230" t="str">
        <f t="shared" si="30"/>
        <v xml:space="preserve"> </v>
      </c>
    </row>
    <row r="284" spans="1:17" x14ac:dyDescent="0.2">
      <c r="A284" s="10" t="str">
        <f>IF(COUNTRY_INFO!A284=0," ",COUNTRY_INFO!A284)</f>
        <v>Ethiopia</v>
      </c>
      <c r="B284" s="10" t="str">
        <f>IF(COUNTRY_INFO!B284=0," ",COUNTRY_INFO!B284)</f>
        <v>Oromia Arsi</v>
      </c>
      <c r="C284" s="10" t="str">
        <f>IF(COUNTRY_INFO!C284=0," ",COUNTRY_INFO!C284)</f>
        <v>Lode hetosa</v>
      </c>
      <c r="D284" s="11" t="str">
        <f>IF(OR(COUNTRY_INFO!$T$9:$T$1000="T2 (PZQ)",COUNTRY_INFO!$U$9:$U$1000="T2 (PZQ)"), "T2 (PZQ)", " ")</f>
        <v xml:space="preserve"> </v>
      </c>
      <c r="E284" s="109"/>
      <c r="F284" s="56"/>
      <c r="G284" s="288"/>
      <c r="H284" s="288"/>
      <c r="I284" s="11">
        <f t="shared" si="25"/>
        <v>0</v>
      </c>
      <c r="J284" s="56"/>
      <c r="K284" s="18"/>
      <c r="L284" s="18"/>
      <c r="M284" s="14">
        <f t="shared" si="26"/>
        <v>0</v>
      </c>
      <c r="N284" s="275" t="str">
        <f t="shared" si="27"/>
        <v xml:space="preserve"> </v>
      </c>
      <c r="O284" s="230" t="str">
        <f t="shared" si="28"/>
        <v xml:space="preserve"> </v>
      </c>
      <c r="P284" s="230" t="str">
        <f t="shared" si="29"/>
        <v xml:space="preserve"> </v>
      </c>
      <c r="Q284" s="230" t="str">
        <f t="shared" si="30"/>
        <v xml:space="preserve"> </v>
      </c>
    </row>
    <row r="285" spans="1:17" x14ac:dyDescent="0.2">
      <c r="A285" s="10" t="str">
        <f>IF(COUNTRY_INFO!A285=0," ",COUNTRY_INFO!A285)</f>
        <v>Ethiopia</v>
      </c>
      <c r="B285" s="10" t="str">
        <f>IF(COUNTRY_INFO!B285=0," ",COUNTRY_INFO!B285)</f>
        <v>Oromia Arsi</v>
      </c>
      <c r="C285" s="10" t="str">
        <f>IF(COUNTRY_INFO!C285=0," ",COUNTRY_INFO!C285)</f>
        <v>Merti</v>
      </c>
      <c r="D285" s="11" t="str">
        <f>IF(OR(COUNTRY_INFO!$T$9:$T$1000="T2 (PZQ)",COUNTRY_INFO!$U$9:$U$1000="T2 (PZQ)"), "T2 (PZQ)", " ")</f>
        <v>T2 (PZQ)</v>
      </c>
      <c r="E285" s="109"/>
      <c r="F285" s="56"/>
      <c r="G285" s="295">
        <v>38217</v>
      </c>
      <c r="H285" s="295"/>
      <c r="I285" s="11">
        <f t="shared" si="25"/>
        <v>38217</v>
      </c>
      <c r="J285" s="56"/>
      <c r="K285" s="18">
        <v>36228</v>
      </c>
      <c r="L285" s="18"/>
      <c r="M285" s="14">
        <f t="shared" si="26"/>
        <v>36228</v>
      </c>
      <c r="N285" s="275" t="str">
        <f t="shared" si="27"/>
        <v xml:space="preserve"> </v>
      </c>
      <c r="O285" s="293">
        <f t="shared" si="28"/>
        <v>94.795509851636709</v>
      </c>
      <c r="P285" s="230" t="str">
        <f t="shared" si="29"/>
        <v xml:space="preserve"> </v>
      </c>
      <c r="Q285" s="293">
        <f t="shared" si="30"/>
        <v>94.795509851636709</v>
      </c>
    </row>
    <row r="286" spans="1:17" x14ac:dyDescent="0.2">
      <c r="A286" s="10" t="str">
        <f>IF(COUNTRY_INFO!A286=0," ",COUNTRY_INFO!A286)</f>
        <v>Ethiopia</v>
      </c>
      <c r="B286" s="10" t="str">
        <f>IF(COUNTRY_INFO!B286=0," ",COUNTRY_INFO!B286)</f>
        <v>Oromia Arsi</v>
      </c>
      <c r="C286" s="10" t="str">
        <f>IF(COUNTRY_INFO!C286=0," ",COUNTRY_INFO!C286)</f>
        <v>Munesa</v>
      </c>
      <c r="D286" s="11" t="str">
        <f>IF(OR(COUNTRY_INFO!$T$9:$T$1000="T2 (PZQ)",COUNTRY_INFO!$U$9:$U$1000="T2 (PZQ)"), "T2 (PZQ)", " ")</f>
        <v xml:space="preserve"> </v>
      </c>
      <c r="E286" s="109"/>
      <c r="F286" s="56"/>
      <c r="G286" s="288"/>
      <c r="H286" s="288"/>
      <c r="I286" s="11">
        <f t="shared" si="25"/>
        <v>0</v>
      </c>
      <c r="J286" s="56"/>
      <c r="K286" s="18"/>
      <c r="L286" s="18"/>
      <c r="M286" s="14">
        <f t="shared" si="26"/>
        <v>0</v>
      </c>
      <c r="N286" s="275" t="str">
        <f t="shared" si="27"/>
        <v xml:space="preserve"> </v>
      </c>
      <c r="O286" s="230" t="str">
        <f t="shared" si="28"/>
        <v xml:space="preserve"> </v>
      </c>
      <c r="P286" s="230" t="str">
        <f t="shared" si="29"/>
        <v xml:space="preserve"> </v>
      </c>
      <c r="Q286" s="230" t="str">
        <f t="shared" si="30"/>
        <v xml:space="preserve"> </v>
      </c>
    </row>
    <row r="287" spans="1:17" x14ac:dyDescent="0.2">
      <c r="A287" s="10" t="str">
        <f>IF(COUNTRY_INFO!A287=0," ",COUNTRY_INFO!A287)</f>
        <v>Ethiopia</v>
      </c>
      <c r="B287" s="10" t="str">
        <f>IF(COUNTRY_INFO!B287=0," ",COUNTRY_INFO!B287)</f>
        <v>Oromia Arsi</v>
      </c>
      <c r="C287" s="10" t="str">
        <f>IF(COUNTRY_INFO!C287=0," ",COUNTRY_INFO!C287)</f>
        <v>Robe</v>
      </c>
      <c r="D287" s="11" t="str">
        <f>IF(OR(COUNTRY_INFO!$T$9:$T$1000="T2 (PZQ)",COUNTRY_INFO!$U$9:$U$1000="T2 (PZQ)"), "T2 (PZQ)", " ")</f>
        <v xml:space="preserve"> </v>
      </c>
      <c r="E287" s="109"/>
      <c r="F287" s="56"/>
      <c r="G287" s="288"/>
      <c r="H287" s="288"/>
      <c r="I287" s="11">
        <f t="shared" si="25"/>
        <v>0</v>
      </c>
      <c r="J287" s="56"/>
      <c r="K287" s="18"/>
      <c r="L287" s="18"/>
      <c r="M287" s="14">
        <f t="shared" si="26"/>
        <v>0</v>
      </c>
      <c r="N287" s="275" t="str">
        <f t="shared" si="27"/>
        <v xml:space="preserve"> </v>
      </c>
      <c r="O287" s="230" t="str">
        <f t="shared" si="28"/>
        <v xml:space="preserve"> </v>
      </c>
      <c r="P287" s="230" t="str">
        <f t="shared" si="29"/>
        <v xml:space="preserve"> </v>
      </c>
      <c r="Q287" s="230" t="str">
        <f t="shared" si="30"/>
        <v xml:space="preserve"> </v>
      </c>
    </row>
    <row r="288" spans="1:17" x14ac:dyDescent="0.2">
      <c r="A288" s="10" t="str">
        <f>IF(COUNTRY_INFO!A288=0," ",COUNTRY_INFO!A288)</f>
        <v>Ethiopia</v>
      </c>
      <c r="B288" s="10" t="str">
        <f>IF(COUNTRY_INFO!B288=0," ",COUNTRY_INFO!B288)</f>
        <v>Oromia Arsi</v>
      </c>
      <c r="C288" s="10" t="str">
        <f>IF(COUNTRY_INFO!C288=0," ",COUNTRY_INFO!C288)</f>
        <v>Seru</v>
      </c>
      <c r="D288" s="11" t="str">
        <f>IF(OR(COUNTRY_INFO!$T$9:$T$1000="T2 (PZQ)",COUNTRY_INFO!$U$9:$U$1000="T2 (PZQ)"), "T2 (PZQ)", " ")</f>
        <v xml:space="preserve"> </v>
      </c>
      <c r="E288" s="109"/>
      <c r="F288" s="56"/>
      <c r="G288" s="288"/>
      <c r="H288" s="288"/>
      <c r="I288" s="11">
        <f t="shared" si="25"/>
        <v>0</v>
      </c>
      <c r="J288" s="56"/>
      <c r="K288" s="18"/>
      <c r="L288" s="18"/>
      <c r="M288" s="14">
        <f t="shared" si="26"/>
        <v>0</v>
      </c>
      <c r="N288" s="275" t="str">
        <f t="shared" si="27"/>
        <v xml:space="preserve"> </v>
      </c>
      <c r="O288" s="230" t="str">
        <f t="shared" si="28"/>
        <v xml:space="preserve"> </v>
      </c>
      <c r="P288" s="230" t="str">
        <f t="shared" si="29"/>
        <v xml:space="preserve"> </v>
      </c>
      <c r="Q288" s="230" t="str">
        <f t="shared" si="30"/>
        <v xml:space="preserve"> </v>
      </c>
    </row>
    <row r="289" spans="1:17" x14ac:dyDescent="0.2">
      <c r="A289" s="10" t="str">
        <f>IF(COUNTRY_INFO!A289=0," ",COUNTRY_INFO!A289)</f>
        <v>Ethiopia</v>
      </c>
      <c r="B289" s="10" t="str">
        <f>IF(COUNTRY_INFO!B289=0," ",COUNTRY_INFO!B289)</f>
        <v>Oromia Arsi</v>
      </c>
      <c r="C289" s="10" t="str">
        <f>IF(COUNTRY_INFO!C289=0," ",COUNTRY_INFO!C289)</f>
        <v>Shanan Kolu</v>
      </c>
      <c r="D289" s="11" t="str">
        <f>IF(OR(COUNTRY_INFO!$T$9:$T$1000="T2 (PZQ)",COUNTRY_INFO!$U$9:$U$1000="T2 (PZQ)"), "T2 (PZQ)", " ")</f>
        <v xml:space="preserve"> </v>
      </c>
      <c r="E289" s="109"/>
      <c r="F289" s="56"/>
      <c r="G289" s="288"/>
      <c r="H289" s="288"/>
      <c r="I289" s="11">
        <f t="shared" si="25"/>
        <v>0</v>
      </c>
      <c r="J289" s="56"/>
      <c r="K289" s="18"/>
      <c r="L289" s="18"/>
      <c r="M289" s="14">
        <f t="shared" si="26"/>
        <v>0</v>
      </c>
      <c r="N289" s="275" t="str">
        <f t="shared" si="27"/>
        <v xml:space="preserve"> </v>
      </c>
      <c r="O289" s="230" t="str">
        <f t="shared" si="28"/>
        <v xml:space="preserve"> </v>
      </c>
      <c r="P289" s="230" t="str">
        <f t="shared" si="29"/>
        <v xml:space="preserve"> </v>
      </c>
      <c r="Q289" s="230" t="str">
        <f t="shared" si="30"/>
        <v xml:space="preserve"> </v>
      </c>
    </row>
    <row r="290" spans="1:17" x14ac:dyDescent="0.2">
      <c r="A290" s="10" t="str">
        <f>IF(COUNTRY_INFO!A290=0," ",COUNTRY_INFO!A290)</f>
        <v>Ethiopia</v>
      </c>
      <c r="B290" s="10" t="str">
        <f>IF(COUNTRY_INFO!B290=0," ",COUNTRY_INFO!B290)</f>
        <v>Oromia Arsi</v>
      </c>
      <c r="C290" s="10" t="str">
        <f>IF(COUNTRY_INFO!C290=0," ",COUNTRY_INFO!C290)</f>
        <v>Shirka</v>
      </c>
      <c r="D290" s="11" t="str">
        <f>IF(OR(COUNTRY_INFO!$T$9:$T$1000="T2 (PZQ)",COUNTRY_INFO!$U$9:$U$1000="T2 (PZQ)"), "T2 (PZQ)", " ")</f>
        <v xml:space="preserve"> </v>
      </c>
      <c r="E290" s="109"/>
      <c r="F290" s="56"/>
      <c r="G290" s="288"/>
      <c r="H290" s="288"/>
      <c r="I290" s="11">
        <f t="shared" si="25"/>
        <v>0</v>
      </c>
      <c r="J290" s="56"/>
      <c r="K290" s="18"/>
      <c r="L290" s="18"/>
      <c r="M290" s="14">
        <f t="shared" si="26"/>
        <v>0</v>
      </c>
      <c r="N290" s="275" t="str">
        <f t="shared" si="27"/>
        <v xml:space="preserve"> </v>
      </c>
      <c r="O290" s="230" t="str">
        <f t="shared" si="28"/>
        <v xml:space="preserve"> </v>
      </c>
      <c r="P290" s="230" t="str">
        <f t="shared" si="29"/>
        <v xml:space="preserve"> </v>
      </c>
      <c r="Q290" s="230" t="str">
        <f t="shared" si="30"/>
        <v xml:space="preserve"> </v>
      </c>
    </row>
    <row r="291" spans="1:17" x14ac:dyDescent="0.2">
      <c r="A291" s="10" t="str">
        <f>IF(COUNTRY_INFO!A291=0," ",COUNTRY_INFO!A291)</f>
        <v>Ethiopia</v>
      </c>
      <c r="B291" s="10" t="str">
        <f>IF(COUNTRY_INFO!B291=0," ",COUNTRY_INFO!B291)</f>
        <v>Oromia Arsi</v>
      </c>
      <c r="C291" s="10" t="str">
        <f>IF(COUNTRY_INFO!C291=0," ",COUNTRY_INFO!C291)</f>
        <v>Sire</v>
      </c>
      <c r="D291" s="11" t="str">
        <f>IF(OR(COUNTRY_INFO!$T$9:$T$1000="T2 (PZQ)",COUNTRY_INFO!$U$9:$U$1000="T2 (PZQ)"), "T2 (PZQ)", " ")</f>
        <v xml:space="preserve"> </v>
      </c>
      <c r="E291" s="109"/>
      <c r="F291" s="56"/>
      <c r="G291" s="288"/>
      <c r="H291" s="288"/>
      <c r="I291" s="11">
        <f t="shared" si="25"/>
        <v>0</v>
      </c>
      <c r="J291" s="56"/>
      <c r="K291" s="18"/>
      <c r="L291" s="18"/>
      <c r="M291" s="14">
        <f t="shared" si="26"/>
        <v>0</v>
      </c>
      <c r="N291" s="275" t="str">
        <f t="shared" si="27"/>
        <v xml:space="preserve"> </v>
      </c>
      <c r="O291" s="230" t="str">
        <f t="shared" si="28"/>
        <v xml:space="preserve"> </v>
      </c>
      <c r="P291" s="230" t="str">
        <f t="shared" si="29"/>
        <v xml:space="preserve"> </v>
      </c>
      <c r="Q291" s="230" t="str">
        <f t="shared" si="30"/>
        <v xml:space="preserve"> </v>
      </c>
    </row>
    <row r="292" spans="1:17" x14ac:dyDescent="0.2">
      <c r="A292" s="10" t="str">
        <f>IF(COUNTRY_INFO!A292=0," ",COUNTRY_INFO!A292)</f>
        <v>Ethiopia</v>
      </c>
      <c r="B292" s="10" t="str">
        <f>IF(COUNTRY_INFO!B292=0," ",COUNTRY_INFO!B292)</f>
        <v>Oromia Arsi</v>
      </c>
      <c r="C292" s="10" t="str">
        <f>IF(COUNTRY_INFO!C292=0," ",COUNTRY_INFO!C292)</f>
        <v>Sude</v>
      </c>
      <c r="D292" s="11" t="str">
        <f>IF(OR(COUNTRY_INFO!$T$9:$T$1000="T2 (PZQ)",COUNTRY_INFO!$U$9:$U$1000="T2 (PZQ)"), "T2 (PZQ)", " ")</f>
        <v xml:space="preserve"> </v>
      </c>
      <c r="E292" s="109"/>
      <c r="F292" s="56"/>
      <c r="G292" s="288"/>
      <c r="H292" s="288"/>
      <c r="I292" s="11">
        <f t="shared" si="25"/>
        <v>0</v>
      </c>
      <c r="J292" s="56"/>
      <c r="K292" s="18"/>
      <c r="L292" s="18"/>
      <c r="M292" s="14">
        <f t="shared" si="26"/>
        <v>0</v>
      </c>
      <c r="N292" s="275" t="str">
        <f t="shared" si="27"/>
        <v xml:space="preserve"> </v>
      </c>
      <c r="O292" s="230" t="str">
        <f t="shared" si="28"/>
        <v xml:space="preserve"> </v>
      </c>
      <c r="P292" s="230" t="str">
        <f t="shared" si="29"/>
        <v xml:space="preserve"> </v>
      </c>
      <c r="Q292" s="230" t="str">
        <f t="shared" si="30"/>
        <v xml:space="preserve"> </v>
      </c>
    </row>
    <row r="293" spans="1:17" x14ac:dyDescent="0.2">
      <c r="A293" s="10" t="str">
        <f>IF(COUNTRY_INFO!A293=0," ",COUNTRY_INFO!A293)</f>
        <v>Ethiopia</v>
      </c>
      <c r="B293" s="10" t="str">
        <f>IF(COUNTRY_INFO!B293=0," ",COUNTRY_INFO!B293)</f>
        <v>Oromia Arsi</v>
      </c>
      <c r="C293" s="10" t="str">
        <f>IF(COUNTRY_INFO!C293=0," ",COUNTRY_INFO!C293)</f>
        <v>Tena</v>
      </c>
      <c r="D293" s="11" t="str">
        <f>IF(OR(COUNTRY_INFO!$T$9:$T$1000="T2 (PZQ)",COUNTRY_INFO!$U$9:$U$1000="T2 (PZQ)"), "T2 (PZQ)", " ")</f>
        <v xml:space="preserve"> </v>
      </c>
      <c r="E293" s="109"/>
      <c r="F293" s="56"/>
      <c r="G293" s="288"/>
      <c r="H293" s="288"/>
      <c r="I293" s="11">
        <f t="shared" si="25"/>
        <v>0</v>
      </c>
      <c r="J293" s="56"/>
      <c r="K293" s="18"/>
      <c r="L293" s="18"/>
      <c r="M293" s="14">
        <f t="shared" si="26"/>
        <v>0</v>
      </c>
      <c r="N293" s="275" t="str">
        <f t="shared" si="27"/>
        <v xml:space="preserve"> </v>
      </c>
      <c r="O293" s="230" t="str">
        <f t="shared" si="28"/>
        <v xml:space="preserve"> </v>
      </c>
      <c r="P293" s="230" t="str">
        <f t="shared" si="29"/>
        <v xml:space="preserve"> </v>
      </c>
      <c r="Q293" s="230" t="str">
        <f t="shared" si="30"/>
        <v xml:space="preserve"> </v>
      </c>
    </row>
    <row r="294" spans="1:17" x14ac:dyDescent="0.2">
      <c r="A294" s="10" t="str">
        <f>IF(COUNTRY_INFO!A294=0," ",COUNTRY_INFO!A294)</f>
        <v>Ethiopia</v>
      </c>
      <c r="B294" s="10" t="str">
        <f>IF(COUNTRY_INFO!B294=0," ",COUNTRY_INFO!B294)</f>
        <v>Oromia Arsi</v>
      </c>
      <c r="C294" s="10" t="str">
        <f>IF(COUNTRY_INFO!C294=0," ",COUNTRY_INFO!C294)</f>
        <v>Tiyo</v>
      </c>
      <c r="D294" s="11" t="str">
        <f>IF(OR(COUNTRY_INFO!$T$9:$T$1000="T2 (PZQ)",COUNTRY_INFO!$U$9:$U$1000="T2 (PZQ)"), "T2 (PZQ)", " ")</f>
        <v xml:space="preserve"> </v>
      </c>
      <c r="E294" s="109"/>
      <c r="F294" s="56"/>
      <c r="G294" s="288"/>
      <c r="H294" s="288"/>
      <c r="I294" s="11">
        <f t="shared" si="25"/>
        <v>0</v>
      </c>
      <c r="J294" s="56"/>
      <c r="K294" s="18"/>
      <c r="L294" s="18"/>
      <c r="M294" s="14">
        <f t="shared" si="26"/>
        <v>0</v>
      </c>
      <c r="N294" s="275" t="str">
        <f t="shared" si="27"/>
        <v xml:space="preserve"> </v>
      </c>
      <c r="O294" s="230" t="str">
        <f t="shared" si="28"/>
        <v xml:space="preserve"> </v>
      </c>
      <c r="P294" s="230" t="str">
        <f t="shared" si="29"/>
        <v xml:space="preserve"> </v>
      </c>
      <c r="Q294" s="230" t="str">
        <f t="shared" si="30"/>
        <v xml:space="preserve"> </v>
      </c>
    </row>
    <row r="295" spans="1:17" x14ac:dyDescent="0.2">
      <c r="A295" s="10" t="str">
        <f>IF(COUNTRY_INFO!A295=0," ",COUNTRY_INFO!A295)</f>
        <v>Ethiopia</v>
      </c>
      <c r="B295" s="10" t="str">
        <f>IF(COUNTRY_INFO!B295=0," ",COUNTRY_INFO!B295)</f>
        <v>Oromia Arsi</v>
      </c>
      <c r="C295" s="10" t="str">
        <f>IF(COUNTRY_INFO!C295=0," ",COUNTRY_INFO!C295)</f>
        <v>Zeway dugda</v>
      </c>
      <c r="D295" s="11" t="str">
        <f>IF(OR(COUNTRY_INFO!$T$9:$T$1000="T2 (PZQ)",COUNTRY_INFO!$U$9:$U$1000="T2 (PZQ)"), "T2 (PZQ)", " ")</f>
        <v>T2 (PZQ)</v>
      </c>
      <c r="E295" s="109"/>
      <c r="F295" s="56"/>
      <c r="G295" s="295">
        <v>43855</v>
      </c>
      <c r="H295" s="295"/>
      <c r="I295" s="11">
        <f t="shared" si="25"/>
        <v>43855</v>
      </c>
      <c r="J295" s="56"/>
      <c r="K295" s="18">
        <v>41277</v>
      </c>
      <c r="L295" s="18"/>
      <c r="M295" s="14">
        <f t="shared" si="26"/>
        <v>41277</v>
      </c>
      <c r="N295" s="275" t="str">
        <f t="shared" si="27"/>
        <v xml:space="preserve"> </v>
      </c>
      <c r="O295" s="293">
        <f t="shared" si="28"/>
        <v>94.121536882909581</v>
      </c>
      <c r="P295" s="230" t="str">
        <f t="shared" si="29"/>
        <v xml:space="preserve"> </v>
      </c>
      <c r="Q295" s="293">
        <f t="shared" si="30"/>
        <v>94.121536882909581</v>
      </c>
    </row>
    <row r="296" spans="1:17" x14ac:dyDescent="0.2">
      <c r="A296" s="10" t="str">
        <f>IF(COUNTRY_INFO!A296=0," ",COUNTRY_INFO!A296)</f>
        <v>Ethiopia</v>
      </c>
      <c r="B296" s="10" t="str">
        <f>IF(COUNTRY_INFO!B296=0," ",COUNTRY_INFO!B296)</f>
        <v>Oromia Bale</v>
      </c>
      <c r="C296" s="10" t="str">
        <f>IF(COUNTRY_INFO!C296=0," ",COUNTRY_INFO!C296)</f>
        <v>Agarfa</v>
      </c>
      <c r="D296" s="11" t="str">
        <f>IF(OR(COUNTRY_INFO!$T$9:$T$1000="T2 (PZQ)",COUNTRY_INFO!$U$9:$U$1000="T2 (PZQ)"), "T2 (PZQ)", " ")</f>
        <v xml:space="preserve"> </v>
      </c>
      <c r="E296" s="253"/>
      <c r="F296" s="56"/>
      <c r="G296" s="288"/>
      <c r="H296" s="288"/>
      <c r="I296" s="11">
        <f t="shared" si="25"/>
        <v>0</v>
      </c>
      <c r="J296" s="56"/>
      <c r="K296" s="18"/>
      <c r="L296" s="18"/>
      <c r="M296" s="14">
        <f t="shared" si="26"/>
        <v>0</v>
      </c>
      <c r="N296" s="275" t="str">
        <f t="shared" si="27"/>
        <v xml:space="preserve"> </v>
      </c>
      <c r="O296" s="230" t="str">
        <f t="shared" si="28"/>
        <v xml:space="preserve"> </v>
      </c>
      <c r="P296" s="230" t="str">
        <f t="shared" si="29"/>
        <v xml:space="preserve"> </v>
      </c>
      <c r="Q296" s="230" t="str">
        <f t="shared" si="30"/>
        <v xml:space="preserve"> </v>
      </c>
    </row>
    <row r="297" spans="1:17" x14ac:dyDescent="0.2">
      <c r="A297" s="10" t="str">
        <f>IF(COUNTRY_INFO!A297=0," ",COUNTRY_INFO!A297)</f>
        <v>Ethiopia</v>
      </c>
      <c r="B297" s="10" t="str">
        <f>IF(COUNTRY_INFO!B297=0," ",COUNTRY_INFO!B297)</f>
        <v>Oromia Bale</v>
      </c>
      <c r="C297" s="10" t="str">
        <f>IF(COUNTRY_INFO!C297=0," ",COUNTRY_INFO!C297)</f>
        <v>Barbare</v>
      </c>
      <c r="D297" s="11" t="str">
        <f>IF(OR(COUNTRY_INFO!$T$9:$T$1000="T2 (PZQ)",COUNTRY_INFO!$U$9:$U$1000="T2 (PZQ)"), "T2 (PZQ)", " ")</f>
        <v xml:space="preserve"> </v>
      </c>
      <c r="E297" s="109"/>
      <c r="F297" s="56"/>
      <c r="G297" s="288"/>
      <c r="H297" s="288"/>
      <c r="I297" s="11">
        <f t="shared" si="25"/>
        <v>0</v>
      </c>
      <c r="J297" s="56"/>
      <c r="K297" s="18"/>
      <c r="L297" s="18"/>
      <c r="M297" s="14">
        <f t="shared" si="26"/>
        <v>0</v>
      </c>
      <c r="N297" s="275" t="str">
        <f t="shared" si="27"/>
        <v xml:space="preserve"> </v>
      </c>
      <c r="O297" s="230" t="str">
        <f t="shared" si="28"/>
        <v xml:space="preserve"> </v>
      </c>
      <c r="P297" s="230" t="str">
        <f t="shared" si="29"/>
        <v xml:space="preserve"> </v>
      </c>
      <c r="Q297" s="230" t="str">
        <f t="shared" si="30"/>
        <v xml:space="preserve"> </v>
      </c>
    </row>
    <row r="298" spans="1:17" x14ac:dyDescent="0.2">
      <c r="A298" s="10" t="str">
        <f>IF(COUNTRY_INFO!A298=0," ",COUNTRY_INFO!A298)</f>
        <v>Ethiopia</v>
      </c>
      <c r="B298" s="10" t="str">
        <f>IF(COUNTRY_INFO!B298=0," ",COUNTRY_INFO!B298)</f>
        <v>Oromia Bale</v>
      </c>
      <c r="C298" s="10" t="str">
        <f>IF(COUNTRY_INFO!C298=0," ",COUNTRY_INFO!C298)</f>
        <v>Dawe Kachen</v>
      </c>
      <c r="D298" s="11" t="str">
        <f>IF(OR(COUNTRY_INFO!$T$9:$T$1000="T2 (PZQ)",COUNTRY_INFO!$U$9:$U$1000="T2 (PZQ)"), "T2 (PZQ)", " ")</f>
        <v xml:space="preserve"> </v>
      </c>
      <c r="E298" s="109"/>
      <c r="F298" s="56"/>
      <c r="G298" s="288"/>
      <c r="H298" s="288"/>
      <c r="I298" s="11">
        <f t="shared" si="25"/>
        <v>0</v>
      </c>
      <c r="J298" s="56"/>
      <c r="K298" s="18"/>
      <c r="L298" s="18"/>
      <c r="M298" s="14">
        <f t="shared" si="26"/>
        <v>0</v>
      </c>
      <c r="N298" s="275" t="str">
        <f t="shared" si="27"/>
        <v xml:space="preserve"> </v>
      </c>
      <c r="O298" s="230" t="str">
        <f t="shared" si="28"/>
        <v xml:space="preserve"> </v>
      </c>
      <c r="P298" s="230" t="str">
        <f t="shared" si="29"/>
        <v xml:space="preserve"> </v>
      </c>
      <c r="Q298" s="230" t="str">
        <f t="shared" si="30"/>
        <v xml:space="preserve"> </v>
      </c>
    </row>
    <row r="299" spans="1:17" x14ac:dyDescent="0.2">
      <c r="A299" s="10" t="str">
        <f>IF(COUNTRY_INFO!A299=0," ",COUNTRY_INFO!A299)</f>
        <v>Ethiopia</v>
      </c>
      <c r="B299" s="10" t="str">
        <f>IF(COUNTRY_INFO!B299=0," ",COUNTRY_INFO!B299)</f>
        <v>Oromia Bale</v>
      </c>
      <c r="C299" s="10" t="str">
        <f>IF(COUNTRY_INFO!C299=0," ",COUNTRY_INFO!C299)</f>
        <v>Dawe sarar</v>
      </c>
      <c r="D299" s="11" t="str">
        <f>IF(OR(COUNTRY_INFO!$T$9:$T$1000="T2 (PZQ)",COUNTRY_INFO!$U$9:$U$1000="T2 (PZQ)"), "T2 (PZQ)", " ")</f>
        <v xml:space="preserve"> </v>
      </c>
      <c r="E299" s="109"/>
      <c r="F299" s="56"/>
      <c r="G299" s="288"/>
      <c r="H299" s="288"/>
      <c r="I299" s="11">
        <f t="shared" si="25"/>
        <v>0</v>
      </c>
      <c r="J299" s="56"/>
      <c r="K299" s="18"/>
      <c r="L299" s="18"/>
      <c r="M299" s="14">
        <f t="shared" si="26"/>
        <v>0</v>
      </c>
      <c r="N299" s="275" t="str">
        <f t="shared" si="27"/>
        <v xml:space="preserve"> </v>
      </c>
      <c r="O299" s="230" t="str">
        <f t="shared" si="28"/>
        <v xml:space="preserve"> </v>
      </c>
      <c r="P299" s="230" t="str">
        <f t="shared" si="29"/>
        <v xml:space="preserve"> </v>
      </c>
      <c r="Q299" s="230" t="str">
        <f t="shared" si="30"/>
        <v xml:space="preserve"> </v>
      </c>
    </row>
    <row r="300" spans="1:17" x14ac:dyDescent="0.2">
      <c r="A300" s="10" t="str">
        <f>IF(COUNTRY_INFO!A300=0," ",COUNTRY_INFO!A300)</f>
        <v>Ethiopia</v>
      </c>
      <c r="B300" s="10" t="str">
        <f>IF(COUNTRY_INFO!B300=0," ",COUNTRY_INFO!B300)</f>
        <v>Oromia Bale</v>
      </c>
      <c r="C300" s="10" t="str">
        <f>IF(COUNTRY_INFO!C300=0," ",COUNTRY_INFO!C300)</f>
        <v>Dinsho</v>
      </c>
      <c r="D300" s="11" t="str">
        <f>IF(OR(COUNTRY_INFO!$T$9:$T$1000="T2 (PZQ)",COUNTRY_INFO!$U$9:$U$1000="T2 (PZQ)"), "T2 (PZQ)", " ")</f>
        <v xml:space="preserve"> </v>
      </c>
      <c r="E300" s="109"/>
      <c r="F300" s="56"/>
      <c r="G300" s="288"/>
      <c r="H300" s="288"/>
      <c r="I300" s="11">
        <f t="shared" si="25"/>
        <v>0</v>
      </c>
      <c r="J300" s="56"/>
      <c r="K300" s="18"/>
      <c r="L300" s="18"/>
      <c r="M300" s="14">
        <f t="shared" si="26"/>
        <v>0</v>
      </c>
      <c r="N300" s="275" t="str">
        <f t="shared" si="27"/>
        <v xml:space="preserve"> </v>
      </c>
      <c r="O300" s="230" t="str">
        <f t="shared" si="28"/>
        <v xml:space="preserve"> </v>
      </c>
      <c r="P300" s="230" t="str">
        <f t="shared" si="29"/>
        <v xml:space="preserve"> </v>
      </c>
      <c r="Q300" s="230" t="str">
        <f t="shared" si="30"/>
        <v xml:space="preserve"> </v>
      </c>
    </row>
    <row r="301" spans="1:17" x14ac:dyDescent="0.2">
      <c r="A301" s="10" t="str">
        <f>IF(COUNTRY_INFO!A301=0," ",COUNTRY_INFO!A301)</f>
        <v>Ethiopia</v>
      </c>
      <c r="B301" s="10" t="str">
        <f>IF(COUNTRY_INFO!B301=0," ",COUNTRY_INFO!B301)</f>
        <v>Oromia Bale</v>
      </c>
      <c r="C301" s="10" t="str">
        <f>IF(COUNTRY_INFO!C301=0," ",COUNTRY_INFO!C301)</f>
        <v>Dollo Mena</v>
      </c>
      <c r="D301" s="11" t="str">
        <f>IF(OR(COUNTRY_INFO!$T$9:$T$1000="T2 (PZQ)",COUNTRY_INFO!$U$9:$U$1000="T2 (PZQ)"), "T2 (PZQ)", " ")</f>
        <v xml:space="preserve"> </v>
      </c>
      <c r="E301" s="109"/>
      <c r="F301" s="56"/>
      <c r="G301" s="288"/>
      <c r="H301" s="288"/>
      <c r="I301" s="11">
        <f t="shared" si="25"/>
        <v>0</v>
      </c>
      <c r="J301" s="56"/>
      <c r="K301" s="18"/>
      <c r="L301" s="18"/>
      <c r="M301" s="14">
        <f t="shared" si="26"/>
        <v>0</v>
      </c>
      <c r="N301" s="275" t="str">
        <f t="shared" si="27"/>
        <v xml:space="preserve"> </v>
      </c>
      <c r="O301" s="230" t="str">
        <f t="shared" si="28"/>
        <v xml:space="preserve"> </v>
      </c>
      <c r="P301" s="230" t="str">
        <f t="shared" si="29"/>
        <v xml:space="preserve"> </v>
      </c>
      <c r="Q301" s="230" t="str">
        <f t="shared" si="30"/>
        <v xml:space="preserve"> </v>
      </c>
    </row>
    <row r="302" spans="1:17" x14ac:dyDescent="0.2">
      <c r="A302" s="10" t="str">
        <f>IF(COUNTRY_INFO!A302=0," ",COUNTRY_INFO!A302)</f>
        <v>Ethiopia</v>
      </c>
      <c r="B302" s="10" t="str">
        <f>IF(COUNTRY_INFO!B302=0," ",COUNTRY_INFO!B302)</f>
        <v>Oromia Bale</v>
      </c>
      <c r="C302" s="10" t="str">
        <f>IF(COUNTRY_INFO!C302=0," ",COUNTRY_INFO!C302)</f>
        <v>Gasara</v>
      </c>
      <c r="D302" s="11" t="str">
        <f>IF(OR(COUNTRY_INFO!$T$9:$T$1000="T2 (PZQ)",COUNTRY_INFO!$U$9:$U$1000="T2 (PZQ)"), "T2 (PZQ)", " ")</f>
        <v xml:space="preserve"> </v>
      </c>
      <c r="E302" s="109"/>
      <c r="F302" s="56"/>
      <c r="G302" s="288"/>
      <c r="H302" s="288"/>
      <c r="I302" s="11">
        <f t="shared" si="25"/>
        <v>0</v>
      </c>
      <c r="J302" s="56"/>
      <c r="K302" s="18"/>
      <c r="L302" s="18"/>
      <c r="M302" s="14">
        <f t="shared" si="26"/>
        <v>0</v>
      </c>
      <c r="N302" s="275" t="str">
        <f t="shared" si="27"/>
        <v xml:space="preserve"> </v>
      </c>
      <c r="O302" s="230" t="str">
        <f t="shared" si="28"/>
        <v xml:space="preserve"> </v>
      </c>
      <c r="P302" s="230" t="str">
        <f t="shared" si="29"/>
        <v xml:space="preserve"> </v>
      </c>
      <c r="Q302" s="230" t="str">
        <f t="shared" si="30"/>
        <v xml:space="preserve"> </v>
      </c>
    </row>
    <row r="303" spans="1:17" x14ac:dyDescent="0.2">
      <c r="A303" s="10" t="str">
        <f>IF(COUNTRY_INFO!A303=0," ",COUNTRY_INFO!A303)</f>
        <v>Ethiopia</v>
      </c>
      <c r="B303" s="10" t="str">
        <f>IF(COUNTRY_INFO!B303=0," ",COUNTRY_INFO!B303)</f>
        <v>Oromia Bale</v>
      </c>
      <c r="C303" s="10" t="str">
        <f>IF(COUNTRY_INFO!C303=0," ",COUNTRY_INFO!C303)</f>
        <v>Ginnir</v>
      </c>
      <c r="D303" s="11" t="str">
        <f>IF(OR(COUNTRY_INFO!$T$9:$T$1000="T2 (PZQ)",COUNTRY_INFO!$U$9:$U$1000="T2 (PZQ)"), "T2 (PZQ)", " ")</f>
        <v xml:space="preserve"> </v>
      </c>
      <c r="E303" s="109"/>
      <c r="F303" s="56"/>
      <c r="G303" s="288"/>
      <c r="H303" s="288"/>
      <c r="I303" s="11">
        <f t="shared" si="25"/>
        <v>0</v>
      </c>
      <c r="J303" s="56"/>
      <c r="K303" s="18"/>
      <c r="L303" s="18"/>
      <c r="M303" s="14">
        <f t="shared" si="26"/>
        <v>0</v>
      </c>
      <c r="N303" s="275" t="str">
        <f t="shared" si="27"/>
        <v xml:space="preserve"> </v>
      </c>
      <c r="O303" s="230" t="str">
        <f t="shared" si="28"/>
        <v xml:space="preserve"> </v>
      </c>
      <c r="P303" s="230" t="str">
        <f t="shared" si="29"/>
        <v xml:space="preserve"> </v>
      </c>
      <c r="Q303" s="230" t="str">
        <f t="shared" si="30"/>
        <v xml:space="preserve"> </v>
      </c>
    </row>
    <row r="304" spans="1:17" x14ac:dyDescent="0.2">
      <c r="A304" s="10" t="str">
        <f>IF(COUNTRY_INFO!A304=0," ",COUNTRY_INFO!A304)</f>
        <v>Ethiopia</v>
      </c>
      <c r="B304" s="10" t="str">
        <f>IF(COUNTRY_INFO!B304=0," ",COUNTRY_INFO!B304)</f>
        <v>Oromia Bale</v>
      </c>
      <c r="C304" s="10" t="str">
        <f>IF(COUNTRY_INFO!C304=0," ",COUNTRY_INFO!C304)</f>
        <v>Ginnir Town</v>
      </c>
      <c r="D304" s="11" t="str">
        <f>IF(OR(COUNTRY_INFO!$T$9:$T$1000="T2 (PZQ)",COUNTRY_INFO!$U$9:$U$1000="T2 (PZQ)"), "T2 (PZQ)", " ")</f>
        <v xml:space="preserve"> </v>
      </c>
      <c r="E304" s="109"/>
      <c r="F304" s="56"/>
      <c r="G304" s="288"/>
      <c r="H304" s="288"/>
      <c r="I304" s="11">
        <f t="shared" si="25"/>
        <v>0</v>
      </c>
      <c r="J304" s="56"/>
      <c r="K304" s="18"/>
      <c r="L304" s="18"/>
      <c r="M304" s="14">
        <f t="shared" si="26"/>
        <v>0</v>
      </c>
      <c r="N304" s="275" t="str">
        <f t="shared" si="27"/>
        <v xml:space="preserve"> </v>
      </c>
      <c r="O304" s="230" t="str">
        <f t="shared" si="28"/>
        <v xml:space="preserve"> </v>
      </c>
      <c r="P304" s="230" t="str">
        <f t="shared" si="29"/>
        <v xml:space="preserve"> </v>
      </c>
      <c r="Q304" s="230" t="str">
        <f t="shared" si="30"/>
        <v xml:space="preserve"> </v>
      </c>
    </row>
    <row r="305" spans="1:17" x14ac:dyDescent="0.2">
      <c r="A305" s="10" t="str">
        <f>IF(COUNTRY_INFO!A305=0," ",COUNTRY_INFO!A305)</f>
        <v>Ethiopia</v>
      </c>
      <c r="B305" s="10" t="str">
        <f>IF(COUNTRY_INFO!B305=0," ",COUNTRY_INFO!B305)</f>
        <v>Oromia Bale</v>
      </c>
      <c r="C305" s="10" t="str">
        <f>IF(COUNTRY_INFO!C305=0," ",COUNTRY_INFO!C305)</f>
        <v>Goba</v>
      </c>
      <c r="D305" s="11" t="str">
        <f>IF(OR(COUNTRY_INFO!$T$9:$T$1000="T2 (PZQ)",COUNTRY_INFO!$U$9:$U$1000="T2 (PZQ)"), "T2 (PZQ)", " ")</f>
        <v xml:space="preserve"> </v>
      </c>
      <c r="E305" s="109"/>
      <c r="F305" s="56"/>
      <c r="G305" s="288"/>
      <c r="H305" s="288"/>
      <c r="I305" s="11">
        <f t="shared" si="25"/>
        <v>0</v>
      </c>
      <c r="J305" s="56"/>
      <c r="K305" s="18"/>
      <c r="L305" s="18"/>
      <c r="M305" s="14">
        <f t="shared" si="26"/>
        <v>0</v>
      </c>
      <c r="N305" s="275" t="str">
        <f t="shared" si="27"/>
        <v xml:space="preserve"> </v>
      </c>
      <c r="O305" s="230" t="str">
        <f t="shared" si="28"/>
        <v xml:space="preserve"> </v>
      </c>
      <c r="P305" s="230" t="str">
        <f t="shared" si="29"/>
        <v xml:space="preserve"> </v>
      </c>
      <c r="Q305" s="230" t="str">
        <f t="shared" si="30"/>
        <v xml:space="preserve"> </v>
      </c>
    </row>
    <row r="306" spans="1:17" x14ac:dyDescent="0.2">
      <c r="A306" s="10" t="str">
        <f>IF(COUNTRY_INFO!A306=0," ",COUNTRY_INFO!A306)</f>
        <v>Ethiopia</v>
      </c>
      <c r="B306" s="10" t="str">
        <f>IF(COUNTRY_INFO!B306=0," ",COUNTRY_INFO!B306)</f>
        <v>Oromia Bale</v>
      </c>
      <c r="C306" s="10" t="str">
        <f>IF(COUNTRY_INFO!C306=0," ",COUNTRY_INFO!C306)</f>
        <v>Goba Town</v>
      </c>
      <c r="D306" s="11" t="str">
        <f>IF(OR(COUNTRY_INFO!$T$9:$T$1000="T2 (PZQ)",COUNTRY_INFO!$U$9:$U$1000="T2 (PZQ)"), "T2 (PZQ)", " ")</f>
        <v xml:space="preserve"> </v>
      </c>
      <c r="E306" s="109"/>
      <c r="F306" s="56"/>
      <c r="G306" s="288"/>
      <c r="H306" s="288"/>
      <c r="I306" s="11">
        <f t="shared" si="25"/>
        <v>0</v>
      </c>
      <c r="J306" s="56"/>
      <c r="K306" s="18"/>
      <c r="L306" s="18"/>
      <c r="M306" s="14">
        <f t="shared" si="26"/>
        <v>0</v>
      </c>
      <c r="N306" s="275" t="str">
        <f t="shared" si="27"/>
        <v xml:space="preserve"> </v>
      </c>
      <c r="O306" s="230" t="str">
        <f t="shared" si="28"/>
        <v xml:space="preserve"> </v>
      </c>
      <c r="P306" s="230" t="str">
        <f t="shared" si="29"/>
        <v xml:space="preserve"> </v>
      </c>
      <c r="Q306" s="230" t="str">
        <f t="shared" si="30"/>
        <v xml:space="preserve"> </v>
      </c>
    </row>
    <row r="307" spans="1:17" x14ac:dyDescent="0.2">
      <c r="A307" s="10" t="str">
        <f>IF(COUNTRY_INFO!A307=0," ",COUNTRY_INFO!A307)</f>
        <v>Ethiopia</v>
      </c>
      <c r="B307" s="10" t="str">
        <f>IF(COUNTRY_INFO!B307=0," ",COUNTRY_INFO!B307)</f>
        <v>Oromia Bale</v>
      </c>
      <c r="C307" s="10" t="str">
        <f>IF(COUNTRY_INFO!C307=0," ",COUNTRY_INFO!C307)</f>
        <v>Gololcha</v>
      </c>
      <c r="D307" s="11" t="str">
        <f>IF(OR(COUNTRY_INFO!$T$9:$T$1000="T2 (PZQ)",COUNTRY_INFO!$U$9:$U$1000="T2 (PZQ)"), "T2 (PZQ)", " ")</f>
        <v xml:space="preserve"> </v>
      </c>
      <c r="E307" s="109"/>
      <c r="F307" s="56"/>
      <c r="G307" s="288"/>
      <c r="H307" s="288"/>
      <c r="I307" s="11">
        <f t="shared" si="25"/>
        <v>0</v>
      </c>
      <c r="J307" s="56"/>
      <c r="K307" s="18"/>
      <c r="L307" s="18"/>
      <c r="M307" s="14">
        <f t="shared" si="26"/>
        <v>0</v>
      </c>
      <c r="N307" s="275" t="str">
        <f t="shared" si="27"/>
        <v xml:space="preserve"> </v>
      </c>
      <c r="O307" s="230" t="str">
        <f t="shared" si="28"/>
        <v xml:space="preserve"> </v>
      </c>
      <c r="P307" s="230" t="str">
        <f t="shared" si="29"/>
        <v xml:space="preserve"> </v>
      </c>
      <c r="Q307" s="230" t="str">
        <f t="shared" si="30"/>
        <v xml:space="preserve"> </v>
      </c>
    </row>
    <row r="308" spans="1:17" x14ac:dyDescent="0.2">
      <c r="A308" s="10" t="str">
        <f>IF(COUNTRY_INFO!A308=0," ",COUNTRY_INFO!A308)</f>
        <v>Ethiopia</v>
      </c>
      <c r="B308" s="10" t="str">
        <f>IF(COUNTRY_INFO!B308=0," ",COUNTRY_INFO!B308)</f>
        <v>Oromia Bale</v>
      </c>
      <c r="C308" s="10" t="str">
        <f>IF(COUNTRY_INFO!C308=0," ",COUNTRY_INFO!C308)</f>
        <v>Goro</v>
      </c>
      <c r="D308" s="11" t="str">
        <f>IF(OR(COUNTRY_INFO!$T$9:$T$1000="T2 (PZQ)",COUNTRY_INFO!$U$9:$U$1000="T2 (PZQ)"), "T2 (PZQ)", " ")</f>
        <v xml:space="preserve"> </v>
      </c>
      <c r="E308" s="109"/>
      <c r="F308" s="56"/>
      <c r="G308" s="288"/>
      <c r="H308" s="288"/>
      <c r="I308" s="11">
        <f t="shared" si="25"/>
        <v>0</v>
      </c>
      <c r="J308" s="56"/>
      <c r="K308" s="18"/>
      <c r="L308" s="18"/>
      <c r="M308" s="14">
        <f t="shared" si="26"/>
        <v>0</v>
      </c>
      <c r="N308" s="275" t="str">
        <f t="shared" si="27"/>
        <v xml:space="preserve"> </v>
      </c>
      <c r="O308" s="230" t="str">
        <f t="shared" si="28"/>
        <v xml:space="preserve"> </v>
      </c>
      <c r="P308" s="230" t="str">
        <f t="shared" si="29"/>
        <v xml:space="preserve"> </v>
      </c>
      <c r="Q308" s="230" t="str">
        <f t="shared" si="30"/>
        <v xml:space="preserve"> </v>
      </c>
    </row>
    <row r="309" spans="1:17" x14ac:dyDescent="0.2">
      <c r="A309" s="10" t="str">
        <f>IF(COUNTRY_INFO!A309=0," ",COUNTRY_INFO!A309)</f>
        <v>Ethiopia</v>
      </c>
      <c r="B309" s="10" t="str">
        <f>IF(COUNTRY_INFO!B309=0," ",COUNTRY_INFO!B309)</f>
        <v>Oromia Bale</v>
      </c>
      <c r="C309" s="10" t="str">
        <f>IF(COUNTRY_INFO!C309=0," ",COUNTRY_INFO!C309)</f>
        <v>Gura Dhamole</v>
      </c>
      <c r="D309" s="11" t="str">
        <f>IF(OR(COUNTRY_INFO!$T$9:$T$1000="T2 (PZQ)",COUNTRY_INFO!$U$9:$U$1000="T2 (PZQ)"), "T2 (PZQ)", " ")</f>
        <v xml:space="preserve"> </v>
      </c>
      <c r="E309" s="109"/>
      <c r="F309" s="56"/>
      <c r="G309" s="288"/>
      <c r="H309" s="288"/>
      <c r="I309" s="11">
        <f t="shared" si="25"/>
        <v>0</v>
      </c>
      <c r="J309" s="56"/>
      <c r="K309" s="18"/>
      <c r="L309" s="18"/>
      <c r="M309" s="14">
        <f t="shared" si="26"/>
        <v>0</v>
      </c>
      <c r="N309" s="275" t="str">
        <f t="shared" si="27"/>
        <v xml:space="preserve"> </v>
      </c>
      <c r="O309" s="230" t="str">
        <f t="shared" si="28"/>
        <v xml:space="preserve"> </v>
      </c>
      <c r="P309" s="230" t="str">
        <f t="shared" si="29"/>
        <v xml:space="preserve"> </v>
      </c>
      <c r="Q309" s="230" t="str">
        <f t="shared" si="30"/>
        <v xml:space="preserve"> </v>
      </c>
    </row>
    <row r="310" spans="1:17" x14ac:dyDescent="0.2">
      <c r="A310" s="10" t="str">
        <f>IF(COUNTRY_INFO!A310=0," ",COUNTRY_INFO!A310)</f>
        <v>Ethiopia</v>
      </c>
      <c r="B310" s="10" t="str">
        <f>IF(COUNTRY_INFO!B310=0," ",COUNTRY_INFO!B310)</f>
        <v>Oromia Bale</v>
      </c>
      <c r="C310" s="10" t="str">
        <f>IF(COUNTRY_INFO!C310=0," ",COUNTRY_INFO!C310)</f>
        <v>Harana Buluk</v>
      </c>
      <c r="D310" s="11" t="str">
        <f>IF(OR(COUNTRY_INFO!$T$9:$T$1000="T2 (PZQ)",COUNTRY_INFO!$U$9:$U$1000="T2 (PZQ)"), "T2 (PZQ)", " ")</f>
        <v xml:space="preserve"> </v>
      </c>
      <c r="E310" s="109"/>
      <c r="F310" s="56"/>
      <c r="G310" s="288"/>
      <c r="H310" s="288"/>
      <c r="I310" s="11">
        <f t="shared" si="25"/>
        <v>0</v>
      </c>
      <c r="J310" s="56"/>
      <c r="K310" s="18"/>
      <c r="L310" s="18"/>
      <c r="M310" s="14">
        <f t="shared" si="26"/>
        <v>0</v>
      </c>
      <c r="N310" s="275" t="str">
        <f t="shared" si="27"/>
        <v xml:space="preserve"> </v>
      </c>
      <c r="O310" s="230" t="str">
        <f t="shared" si="28"/>
        <v xml:space="preserve"> </v>
      </c>
      <c r="P310" s="230" t="str">
        <f t="shared" si="29"/>
        <v xml:space="preserve"> </v>
      </c>
      <c r="Q310" s="230" t="str">
        <f t="shared" si="30"/>
        <v xml:space="preserve"> </v>
      </c>
    </row>
    <row r="311" spans="1:17" x14ac:dyDescent="0.2">
      <c r="A311" s="10" t="str">
        <f>IF(COUNTRY_INFO!A311=0," ",COUNTRY_INFO!A311)</f>
        <v>Ethiopia</v>
      </c>
      <c r="B311" s="10" t="str">
        <f>IF(COUNTRY_INFO!B311=0," ",COUNTRY_INFO!B311)</f>
        <v>Oromia Bale</v>
      </c>
      <c r="C311" s="10" t="str">
        <f>IF(COUNTRY_INFO!C311=0," ",COUNTRY_INFO!C311)</f>
        <v>Lega Hidha</v>
      </c>
      <c r="D311" s="11" t="str">
        <f>IF(OR(COUNTRY_INFO!$T$9:$T$1000="T2 (PZQ)",COUNTRY_INFO!$U$9:$U$1000="T2 (PZQ)"), "T2 (PZQ)", " ")</f>
        <v xml:space="preserve"> </v>
      </c>
      <c r="E311" s="253"/>
      <c r="F311" s="56"/>
      <c r="G311" s="288"/>
      <c r="H311" s="288"/>
      <c r="I311" s="11">
        <f t="shared" si="25"/>
        <v>0</v>
      </c>
      <c r="J311" s="56"/>
      <c r="K311" s="18"/>
      <c r="L311" s="18"/>
      <c r="M311" s="14">
        <f t="shared" si="26"/>
        <v>0</v>
      </c>
      <c r="N311" s="275" t="str">
        <f t="shared" si="27"/>
        <v xml:space="preserve"> </v>
      </c>
      <c r="O311" s="230" t="str">
        <f t="shared" si="28"/>
        <v xml:space="preserve"> </v>
      </c>
      <c r="P311" s="230" t="str">
        <f t="shared" si="29"/>
        <v xml:space="preserve"> </v>
      </c>
      <c r="Q311" s="230" t="str">
        <f t="shared" si="30"/>
        <v xml:space="preserve"> </v>
      </c>
    </row>
    <row r="312" spans="1:17" x14ac:dyDescent="0.2">
      <c r="A312" s="10" t="str">
        <f>IF(COUNTRY_INFO!A312=0," ",COUNTRY_INFO!A312)</f>
        <v>Ethiopia</v>
      </c>
      <c r="B312" s="10" t="str">
        <f>IF(COUNTRY_INFO!B312=0," ",COUNTRY_INFO!B312)</f>
        <v>Oromia Bale</v>
      </c>
      <c r="C312" s="10" t="str">
        <f>IF(COUNTRY_INFO!C312=0," ",COUNTRY_INFO!C312)</f>
        <v>Medda Walabu</v>
      </c>
      <c r="D312" s="11" t="str">
        <f>IF(OR(COUNTRY_INFO!$T$9:$T$1000="T2 (PZQ)",COUNTRY_INFO!$U$9:$U$1000="T2 (PZQ)"), "T2 (PZQ)", " ")</f>
        <v xml:space="preserve"> </v>
      </c>
      <c r="E312" s="253"/>
      <c r="F312" s="56"/>
      <c r="G312" s="288"/>
      <c r="H312" s="288"/>
      <c r="I312" s="11">
        <f t="shared" si="25"/>
        <v>0</v>
      </c>
      <c r="J312" s="56"/>
      <c r="K312" s="18"/>
      <c r="L312" s="18"/>
      <c r="M312" s="14">
        <f t="shared" si="26"/>
        <v>0</v>
      </c>
      <c r="N312" s="275" t="str">
        <f t="shared" si="27"/>
        <v xml:space="preserve"> </v>
      </c>
      <c r="O312" s="230" t="str">
        <f t="shared" si="28"/>
        <v xml:space="preserve"> </v>
      </c>
      <c r="P312" s="230" t="str">
        <f t="shared" si="29"/>
        <v xml:space="preserve"> </v>
      </c>
      <c r="Q312" s="230" t="str">
        <f t="shared" si="30"/>
        <v xml:space="preserve"> </v>
      </c>
    </row>
    <row r="313" spans="1:17" x14ac:dyDescent="0.2">
      <c r="A313" s="10" t="str">
        <f>IF(COUNTRY_INFO!A313=0," ",COUNTRY_INFO!A313)</f>
        <v>Ethiopia</v>
      </c>
      <c r="B313" s="10" t="str">
        <f>IF(COUNTRY_INFO!B313=0," ",COUNTRY_INFO!B313)</f>
        <v>Oromia Bale</v>
      </c>
      <c r="C313" s="10" t="str">
        <f>IF(COUNTRY_INFO!C313=0," ",COUNTRY_INFO!C313)</f>
        <v>Rayitu</v>
      </c>
      <c r="D313" s="11" t="str">
        <f>IF(OR(COUNTRY_INFO!$T$9:$T$1000="T2 (PZQ)",COUNTRY_INFO!$U$9:$U$1000="T2 (PZQ)"), "T2 (PZQ)", " ")</f>
        <v xml:space="preserve"> </v>
      </c>
      <c r="E313" s="109"/>
      <c r="F313" s="56"/>
      <c r="G313" s="288"/>
      <c r="H313" s="288"/>
      <c r="I313" s="11">
        <f t="shared" si="25"/>
        <v>0</v>
      </c>
      <c r="J313" s="56"/>
      <c r="K313" s="18"/>
      <c r="L313" s="18"/>
      <c r="M313" s="14">
        <f t="shared" si="26"/>
        <v>0</v>
      </c>
      <c r="N313" s="275" t="str">
        <f t="shared" si="27"/>
        <v xml:space="preserve"> </v>
      </c>
      <c r="O313" s="230" t="str">
        <f t="shared" si="28"/>
        <v xml:space="preserve"> </v>
      </c>
      <c r="P313" s="230" t="str">
        <f t="shared" si="29"/>
        <v xml:space="preserve"> </v>
      </c>
      <c r="Q313" s="230" t="str">
        <f t="shared" si="30"/>
        <v xml:space="preserve"> </v>
      </c>
    </row>
    <row r="314" spans="1:17" x14ac:dyDescent="0.2">
      <c r="A314" s="10" t="str">
        <f>IF(COUNTRY_INFO!A314=0," ",COUNTRY_INFO!A314)</f>
        <v>Ethiopia</v>
      </c>
      <c r="B314" s="10" t="str">
        <f>IF(COUNTRY_INFO!B314=0," ",COUNTRY_INFO!B314)</f>
        <v>Oromia Bale</v>
      </c>
      <c r="C314" s="10" t="str">
        <f>IF(COUNTRY_INFO!C314=0," ",COUNTRY_INFO!C314)</f>
        <v>Robe Town</v>
      </c>
      <c r="D314" s="11" t="str">
        <f>IF(OR(COUNTRY_INFO!$T$9:$T$1000="T2 (PZQ)",COUNTRY_INFO!$U$9:$U$1000="T2 (PZQ)"), "T2 (PZQ)", " ")</f>
        <v xml:space="preserve"> </v>
      </c>
      <c r="E314" s="109"/>
      <c r="F314" s="56"/>
      <c r="G314" s="288"/>
      <c r="H314" s="288"/>
      <c r="I314" s="11">
        <f t="shared" si="25"/>
        <v>0</v>
      </c>
      <c r="J314" s="56"/>
      <c r="K314" s="18"/>
      <c r="L314" s="18"/>
      <c r="M314" s="14">
        <f t="shared" si="26"/>
        <v>0</v>
      </c>
      <c r="N314" s="275" t="str">
        <f t="shared" si="27"/>
        <v xml:space="preserve"> </v>
      </c>
      <c r="O314" s="230" t="str">
        <f t="shared" si="28"/>
        <v xml:space="preserve"> </v>
      </c>
      <c r="P314" s="230" t="str">
        <f t="shared" si="29"/>
        <v xml:space="preserve"> </v>
      </c>
      <c r="Q314" s="230" t="str">
        <f t="shared" si="30"/>
        <v xml:space="preserve"> </v>
      </c>
    </row>
    <row r="315" spans="1:17" x14ac:dyDescent="0.2">
      <c r="A315" s="10" t="str">
        <f>IF(COUNTRY_INFO!A315=0," ",COUNTRY_INFO!A315)</f>
        <v>Ethiopia</v>
      </c>
      <c r="B315" s="10" t="str">
        <f>IF(COUNTRY_INFO!B315=0," ",COUNTRY_INFO!B315)</f>
        <v>Oromia Bale</v>
      </c>
      <c r="C315" s="10" t="str">
        <f>IF(COUNTRY_INFO!C315=0," ",COUNTRY_INFO!C315)</f>
        <v>Sawena</v>
      </c>
      <c r="D315" s="11" t="str">
        <f>IF(OR(COUNTRY_INFO!$T$9:$T$1000="T2 (PZQ)",COUNTRY_INFO!$U$9:$U$1000="T2 (PZQ)"), "T2 (PZQ)", " ")</f>
        <v xml:space="preserve"> </v>
      </c>
      <c r="E315" s="109"/>
      <c r="F315" s="56"/>
      <c r="G315" s="288"/>
      <c r="H315" s="288"/>
      <c r="I315" s="11">
        <f t="shared" si="25"/>
        <v>0</v>
      </c>
      <c r="J315" s="56"/>
      <c r="K315" s="18"/>
      <c r="L315" s="18"/>
      <c r="M315" s="14">
        <f t="shared" si="26"/>
        <v>0</v>
      </c>
      <c r="N315" s="275" t="str">
        <f t="shared" si="27"/>
        <v xml:space="preserve"> </v>
      </c>
      <c r="O315" s="230" t="str">
        <f t="shared" si="28"/>
        <v xml:space="preserve"> </v>
      </c>
      <c r="P315" s="230" t="str">
        <f t="shared" si="29"/>
        <v xml:space="preserve"> </v>
      </c>
      <c r="Q315" s="230" t="str">
        <f t="shared" si="30"/>
        <v xml:space="preserve"> </v>
      </c>
    </row>
    <row r="316" spans="1:17" x14ac:dyDescent="0.2">
      <c r="A316" s="10" t="str">
        <f>IF(COUNTRY_INFO!A316=0," ",COUNTRY_INFO!A316)</f>
        <v>Ethiopia</v>
      </c>
      <c r="B316" s="10" t="str">
        <f>IF(COUNTRY_INFO!B316=0," ",COUNTRY_INFO!B316)</f>
        <v>Oromia Bale</v>
      </c>
      <c r="C316" s="10" t="str">
        <f>IF(COUNTRY_INFO!C316=0," ",COUNTRY_INFO!C316)</f>
        <v>Sinana</v>
      </c>
      <c r="D316" s="11" t="str">
        <f>IF(OR(COUNTRY_INFO!$T$9:$T$1000="T2 (PZQ)",COUNTRY_INFO!$U$9:$U$1000="T2 (PZQ)"), "T2 (PZQ)", " ")</f>
        <v xml:space="preserve"> </v>
      </c>
      <c r="E316" s="109"/>
      <c r="F316" s="56"/>
      <c r="G316" s="288"/>
      <c r="H316" s="288"/>
      <c r="I316" s="11">
        <f t="shared" si="25"/>
        <v>0</v>
      </c>
      <c r="J316" s="56"/>
      <c r="K316" s="18"/>
      <c r="L316" s="18"/>
      <c r="M316" s="14">
        <f t="shared" si="26"/>
        <v>0</v>
      </c>
      <c r="N316" s="275" t="str">
        <f t="shared" si="27"/>
        <v xml:space="preserve"> </v>
      </c>
      <c r="O316" s="230" t="str">
        <f t="shared" si="28"/>
        <v xml:space="preserve"> </v>
      </c>
      <c r="P316" s="230" t="str">
        <f t="shared" si="29"/>
        <v xml:space="preserve"> </v>
      </c>
      <c r="Q316" s="230" t="str">
        <f t="shared" si="30"/>
        <v xml:space="preserve"> </v>
      </c>
    </row>
    <row r="317" spans="1:17" x14ac:dyDescent="0.2">
      <c r="A317" s="10" t="str">
        <f>IF(COUNTRY_INFO!A317=0," ",COUNTRY_INFO!A317)</f>
        <v>Ethiopia</v>
      </c>
      <c r="B317" s="10" t="str">
        <f>IF(COUNTRY_INFO!B317=0," ",COUNTRY_INFO!B317)</f>
        <v>Oromia Borena</v>
      </c>
      <c r="C317" s="10" t="str">
        <f>IF(COUNTRY_INFO!C317=0," ",COUNTRY_INFO!C317)</f>
        <v>Arero</v>
      </c>
      <c r="D317" s="11" t="str">
        <f>IF(OR(COUNTRY_INFO!$T$9:$T$1000="T2 (PZQ)",COUNTRY_INFO!$U$9:$U$1000="T2 (PZQ)"), "T2 (PZQ)", " ")</f>
        <v xml:space="preserve"> </v>
      </c>
      <c r="E317" s="109"/>
      <c r="F317" s="56"/>
      <c r="G317" s="288"/>
      <c r="H317" s="288"/>
      <c r="I317" s="11">
        <f t="shared" si="25"/>
        <v>0</v>
      </c>
      <c r="J317" s="56"/>
      <c r="K317" s="18"/>
      <c r="L317" s="18"/>
      <c r="M317" s="14">
        <f t="shared" si="26"/>
        <v>0</v>
      </c>
      <c r="N317" s="275" t="str">
        <f t="shared" si="27"/>
        <v xml:space="preserve"> </v>
      </c>
      <c r="O317" s="230" t="str">
        <f t="shared" si="28"/>
        <v xml:space="preserve"> </v>
      </c>
      <c r="P317" s="230" t="str">
        <f t="shared" si="29"/>
        <v xml:space="preserve"> </v>
      </c>
      <c r="Q317" s="230" t="str">
        <f t="shared" si="30"/>
        <v xml:space="preserve"> </v>
      </c>
    </row>
    <row r="318" spans="1:17" x14ac:dyDescent="0.2">
      <c r="A318" s="10" t="str">
        <f>IF(COUNTRY_INFO!A318=0," ",COUNTRY_INFO!A318)</f>
        <v>Ethiopia</v>
      </c>
      <c r="B318" s="10" t="str">
        <f>IF(COUNTRY_INFO!B318=0," ",COUNTRY_INFO!B318)</f>
        <v>Oromia Borena</v>
      </c>
      <c r="C318" s="10" t="str">
        <f>IF(COUNTRY_INFO!C318=0," ",COUNTRY_INFO!C318)</f>
        <v>Dhas</v>
      </c>
      <c r="D318" s="11" t="str">
        <f>IF(OR(COUNTRY_INFO!$T$9:$T$1000="T2 (PZQ)",COUNTRY_INFO!$U$9:$U$1000="T2 (PZQ)"), "T2 (PZQ)", " ")</f>
        <v xml:space="preserve"> </v>
      </c>
      <c r="E318" s="109"/>
      <c r="F318" s="56"/>
      <c r="G318" s="288"/>
      <c r="H318" s="288"/>
      <c r="I318" s="11">
        <f t="shared" si="25"/>
        <v>0</v>
      </c>
      <c r="J318" s="56"/>
      <c r="K318" s="18"/>
      <c r="L318" s="18"/>
      <c r="M318" s="14">
        <f t="shared" si="26"/>
        <v>0</v>
      </c>
      <c r="N318" s="275" t="str">
        <f t="shared" si="27"/>
        <v xml:space="preserve"> </v>
      </c>
      <c r="O318" s="230" t="str">
        <f t="shared" si="28"/>
        <v xml:space="preserve"> </v>
      </c>
      <c r="P318" s="230" t="str">
        <f t="shared" si="29"/>
        <v xml:space="preserve"> </v>
      </c>
      <c r="Q318" s="230" t="str">
        <f t="shared" si="30"/>
        <v xml:space="preserve"> </v>
      </c>
    </row>
    <row r="319" spans="1:17" x14ac:dyDescent="0.2">
      <c r="A319" s="10" t="str">
        <f>IF(COUNTRY_INFO!A319=0," ",COUNTRY_INFO!A319)</f>
        <v>Ethiopia</v>
      </c>
      <c r="B319" s="10" t="str">
        <f>IF(COUNTRY_INFO!B319=0," ",COUNTRY_INFO!B319)</f>
        <v>Oromia Borena</v>
      </c>
      <c r="C319" s="10" t="str">
        <f>IF(COUNTRY_INFO!C319=0," ",COUNTRY_INFO!C319)</f>
        <v>Dillo</v>
      </c>
      <c r="D319" s="11" t="str">
        <f>IF(OR(COUNTRY_INFO!$T$9:$T$1000="T2 (PZQ)",COUNTRY_INFO!$U$9:$U$1000="T2 (PZQ)"), "T2 (PZQ)", " ")</f>
        <v xml:space="preserve"> </v>
      </c>
      <c r="E319" s="109"/>
      <c r="F319" s="56"/>
      <c r="G319" s="288"/>
      <c r="H319" s="288"/>
      <c r="I319" s="11">
        <f t="shared" si="25"/>
        <v>0</v>
      </c>
      <c r="J319" s="56"/>
      <c r="K319" s="18"/>
      <c r="L319" s="18"/>
      <c r="M319" s="14">
        <f t="shared" si="26"/>
        <v>0</v>
      </c>
      <c r="N319" s="275" t="str">
        <f t="shared" si="27"/>
        <v xml:space="preserve"> </v>
      </c>
      <c r="O319" s="230" t="str">
        <f t="shared" si="28"/>
        <v xml:space="preserve"> </v>
      </c>
      <c r="P319" s="230" t="str">
        <f t="shared" si="29"/>
        <v xml:space="preserve"> </v>
      </c>
      <c r="Q319" s="230" t="str">
        <f t="shared" si="30"/>
        <v xml:space="preserve"> </v>
      </c>
    </row>
    <row r="320" spans="1:17" x14ac:dyDescent="0.2">
      <c r="A320" s="10" t="str">
        <f>IF(COUNTRY_INFO!A320=0," ",COUNTRY_INFO!A320)</f>
        <v>Ethiopia</v>
      </c>
      <c r="B320" s="10" t="str">
        <f>IF(COUNTRY_INFO!B320=0," ",COUNTRY_INFO!B320)</f>
        <v>Oromia Borena</v>
      </c>
      <c r="C320" s="10" t="str">
        <f>IF(COUNTRY_INFO!C320=0," ",COUNTRY_INFO!C320)</f>
        <v>Dire</v>
      </c>
      <c r="D320" s="11" t="str">
        <f>IF(OR(COUNTRY_INFO!$T$9:$T$1000="T2 (PZQ)",COUNTRY_INFO!$U$9:$U$1000="T2 (PZQ)"), "T2 (PZQ)", " ")</f>
        <v xml:space="preserve"> </v>
      </c>
      <c r="E320" s="109"/>
      <c r="F320" s="56"/>
      <c r="G320" s="288"/>
      <c r="H320" s="288"/>
      <c r="I320" s="11">
        <f t="shared" si="25"/>
        <v>0</v>
      </c>
      <c r="J320" s="56"/>
      <c r="K320" s="18"/>
      <c r="L320" s="18"/>
      <c r="M320" s="14">
        <f t="shared" si="26"/>
        <v>0</v>
      </c>
      <c r="N320" s="275" t="str">
        <f t="shared" si="27"/>
        <v xml:space="preserve"> </v>
      </c>
      <c r="O320" s="230" t="str">
        <f t="shared" si="28"/>
        <v xml:space="preserve"> </v>
      </c>
      <c r="P320" s="230" t="str">
        <f t="shared" si="29"/>
        <v xml:space="preserve"> </v>
      </c>
      <c r="Q320" s="230" t="str">
        <f t="shared" si="30"/>
        <v xml:space="preserve"> </v>
      </c>
    </row>
    <row r="321" spans="1:17" x14ac:dyDescent="0.2">
      <c r="A321" s="10" t="str">
        <f>IF(COUNTRY_INFO!A321=0," ",COUNTRY_INFO!A321)</f>
        <v>Ethiopia</v>
      </c>
      <c r="B321" s="10" t="str">
        <f>IF(COUNTRY_INFO!B321=0," ",COUNTRY_INFO!B321)</f>
        <v>Oromia Borena</v>
      </c>
      <c r="C321" s="10" t="str">
        <f>IF(COUNTRY_INFO!C321=0," ",COUNTRY_INFO!C321)</f>
        <v>Dubluk</v>
      </c>
      <c r="D321" s="11" t="str">
        <f>IF(OR(COUNTRY_INFO!$T$9:$T$1000="T2 (PZQ)",COUNTRY_INFO!$U$9:$U$1000="T2 (PZQ)"), "T2 (PZQ)", " ")</f>
        <v xml:space="preserve"> </v>
      </c>
      <c r="E321" s="109"/>
      <c r="F321" s="56"/>
      <c r="G321" s="288"/>
      <c r="H321" s="288"/>
      <c r="I321" s="11">
        <f t="shared" si="25"/>
        <v>0</v>
      </c>
      <c r="J321" s="56"/>
      <c r="K321" s="18"/>
      <c r="L321" s="18"/>
      <c r="M321" s="14">
        <f t="shared" si="26"/>
        <v>0</v>
      </c>
      <c r="N321" s="275" t="str">
        <f t="shared" si="27"/>
        <v xml:space="preserve"> </v>
      </c>
      <c r="O321" s="230" t="str">
        <f t="shared" si="28"/>
        <v xml:space="preserve"> </v>
      </c>
      <c r="P321" s="230" t="str">
        <f t="shared" si="29"/>
        <v xml:space="preserve"> </v>
      </c>
      <c r="Q321" s="230" t="str">
        <f t="shared" si="30"/>
        <v xml:space="preserve"> </v>
      </c>
    </row>
    <row r="322" spans="1:17" x14ac:dyDescent="0.2">
      <c r="A322" s="10" t="str">
        <f>IF(COUNTRY_INFO!A322=0," ",COUNTRY_INFO!A322)</f>
        <v>Ethiopia</v>
      </c>
      <c r="B322" s="10" t="str">
        <f>IF(COUNTRY_INFO!B322=0," ",COUNTRY_INFO!B322)</f>
        <v>Oromia Borena</v>
      </c>
      <c r="C322" s="10" t="str">
        <f>IF(COUNTRY_INFO!C322=0," ",COUNTRY_INFO!C322)</f>
        <v>Eliwaye</v>
      </c>
      <c r="D322" s="11" t="str">
        <f>IF(OR(COUNTRY_INFO!$T$9:$T$1000="T2 (PZQ)",COUNTRY_INFO!$U$9:$U$1000="T2 (PZQ)"), "T2 (PZQ)", " ")</f>
        <v xml:space="preserve"> </v>
      </c>
      <c r="E322" s="109"/>
      <c r="F322" s="56"/>
      <c r="G322" s="288"/>
      <c r="H322" s="288"/>
      <c r="I322" s="11">
        <f t="shared" si="25"/>
        <v>0</v>
      </c>
      <c r="J322" s="56"/>
      <c r="K322" s="18"/>
      <c r="L322" s="18"/>
      <c r="M322" s="14">
        <f t="shared" si="26"/>
        <v>0</v>
      </c>
      <c r="N322" s="275" t="str">
        <f t="shared" si="27"/>
        <v xml:space="preserve"> </v>
      </c>
      <c r="O322" s="230" t="str">
        <f t="shared" si="28"/>
        <v xml:space="preserve"> </v>
      </c>
      <c r="P322" s="230" t="str">
        <f t="shared" si="29"/>
        <v xml:space="preserve"> </v>
      </c>
      <c r="Q322" s="230" t="str">
        <f t="shared" si="30"/>
        <v xml:space="preserve"> </v>
      </c>
    </row>
    <row r="323" spans="1:17" x14ac:dyDescent="0.2">
      <c r="A323" s="10" t="str">
        <f>IF(COUNTRY_INFO!A323=0," ",COUNTRY_INFO!A323)</f>
        <v>Ethiopia</v>
      </c>
      <c r="B323" s="10" t="str">
        <f>IF(COUNTRY_INFO!B323=0," ",COUNTRY_INFO!B323)</f>
        <v>Oromia Borena</v>
      </c>
      <c r="C323" s="10" t="str">
        <f>IF(COUNTRY_INFO!C323=0," ",COUNTRY_INFO!C323)</f>
        <v>Gomole</v>
      </c>
      <c r="D323" s="11" t="str">
        <f>IF(OR(COUNTRY_INFO!$T$9:$T$1000="T2 (PZQ)",COUNTRY_INFO!$U$9:$U$1000="T2 (PZQ)"), "T2 (PZQ)", " ")</f>
        <v xml:space="preserve"> </v>
      </c>
      <c r="E323" s="109"/>
      <c r="F323" s="56"/>
      <c r="G323" s="288"/>
      <c r="H323" s="288"/>
      <c r="I323" s="11">
        <f t="shared" si="25"/>
        <v>0</v>
      </c>
      <c r="J323" s="56"/>
      <c r="K323" s="18"/>
      <c r="L323" s="18"/>
      <c r="M323" s="14">
        <f t="shared" si="26"/>
        <v>0</v>
      </c>
      <c r="N323" s="275" t="str">
        <f t="shared" si="27"/>
        <v xml:space="preserve"> </v>
      </c>
      <c r="O323" s="230" t="str">
        <f t="shared" si="28"/>
        <v xml:space="preserve"> </v>
      </c>
      <c r="P323" s="230" t="str">
        <f t="shared" si="29"/>
        <v xml:space="preserve"> </v>
      </c>
      <c r="Q323" s="230" t="str">
        <f t="shared" si="30"/>
        <v xml:space="preserve"> </v>
      </c>
    </row>
    <row r="324" spans="1:17" x14ac:dyDescent="0.2">
      <c r="A324" s="10" t="str">
        <f>IF(COUNTRY_INFO!A324=0," ",COUNTRY_INFO!A324)</f>
        <v>Ethiopia</v>
      </c>
      <c r="B324" s="10" t="str">
        <f>IF(COUNTRY_INFO!B324=0," ",COUNTRY_INFO!B324)</f>
        <v>Oromia Borena</v>
      </c>
      <c r="C324" s="10" t="str">
        <f>IF(COUNTRY_INFO!C324=0," ",COUNTRY_INFO!C324)</f>
        <v>Guchi</v>
      </c>
      <c r="D324" s="11" t="str">
        <f>IF(OR(COUNTRY_INFO!$T$9:$T$1000="T2 (PZQ)",COUNTRY_INFO!$U$9:$U$1000="T2 (PZQ)"), "T2 (PZQ)", " ")</f>
        <v xml:space="preserve"> </v>
      </c>
      <c r="E324" s="109"/>
      <c r="F324" s="56"/>
      <c r="G324" s="288"/>
      <c r="H324" s="288"/>
      <c r="I324" s="11">
        <f t="shared" si="25"/>
        <v>0</v>
      </c>
      <c r="J324" s="56"/>
      <c r="K324" s="18"/>
      <c r="L324" s="18"/>
      <c r="M324" s="14">
        <f t="shared" si="26"/>
        <v>0</v>
      </c>
      <c r="N324" s="275" t="str">
        <f t="shared" si="27"/>
        <v xml:space="preserve"> </v>
      </c>
      <c r="O324" s="230" t="str">
        <f t="shared" si="28"/>
        <v xml:space="preserve"> </v>
      </c>
      <c r="P324" s="230" t="str">
        <f t="shared" si="29"/>
        <v xml:space="preserve"> </v>
      </c>
      <c r="Q324" s="230" t="str">
        <f t="shared" si="30"/>
        <v xml:space="preserve"> </v>
      </c>
    </row>
    <row r="325" spans="1:17" x14ac:dyDescent="0.2">
      <c r="A325" s="10" t="str">
        <f>IF(COUNTRY_INFO!A325=0," ",COUNTRY_INFO!A325)</f>
        <v>Ethiopia</v>
      </c>
      <c r="B325" s="10" t="str">
        <f>IF(COUNTRY_INFO!B325=0," ",COUNTRY_INFO!B325)</f>
        <v>Oromia Borena</v>
      </c>
      <c r="C325" s="10" t="str">
        <f>IF(COUNTRY_INFO!C325=0," ",COUNTRY_INFO!C325)</f>
        <v>Miyo</v>
      </c>
      <c r="D325" s="11" t="str">
        <f>IF(OR(COUNTRY_INFO!$T$9:$T$1000="T2 (PZQ)",COUNTRY_INFO!$U$9:$U$1000="T2 (PZQ)"), "T2 (PZQ)", " ")</f>
        <v xml:space="preserve"> </v>
      </c>
      <c r="E325" s="109"/>
      <c r="F325" s="56"/>
      <c r="G325" s="288"/>
      <c r="H325" s="288"/>
      <c r="I325" s="11">
        <f t="shared" si="25"/>
        <v>0</v>
      </c>
      <c r="J325" s="56"/>
      <c r="K325" s="18"/>
      <c r="L325" s="18"/>
      <c r="M325" s="14">
        <f t="shared" si="26"/>
        <v>0</v>
      </c>
      <c r="N325" s="275" t="str">
        <f t="shared" si="27"/>
        <v xml:space="preserve"> </v>
      </c>
      <c r="O325" s="230" t="str">
        <f t="shared" si="28"/>
        <v xml:space="preserve"> </v>
      </c>
      <c r="P325" s="230" t="str">
        <f t="shared" si="29"/>
        <v xml:space="preserve"> </v>
      </c>
      <c r="Q325" s="230" t="str">
        <f t="shared" si="30"/>
        <v xml:space="preserve"> </v>
      </c>
    </row>
    <row r="326" spans="1:17" x14ac:dyDescent="0.2">
      <c r="A326" s="10" t="str">
        <f>IF(COUNTRY_INFO!A326=0," ",COUNTRY_INFO!A326)</f>
        <v>Ethiopia</v>
      </c>
      <c r="B326" s="10" t="str">
        <f>IF(COUNTRY_INFO!B326=0," ",COUNTRY_INFO!B326)</f>
        <v>Oromia Borena</v>
      </c>
      <c r="C326" s="10" t="str">
        <f>IF(COUNTRY_INFO!C326=0," ",COUNTRY_INFO!C326)</f>
        <v>Moyale</v>
      </c>
      <c r="D326" s="11" t="str">
        <f>IF(OR(COUNTRY_INFO!$T$9:$T$1000="T2 (PZQ)",COUNTRY_INFO!$U$9:$U$1000="T2 (PZQ)"), "T2 (PZQ)", " ")</f>
        <v xml:space="preserve"> </v>
      </c>
      <c r="E326" s="109"/>
      <c r="F326" s="56"/>
      <c r="G326" s="288"/>
      <c r="H326" s="288"/>
      <c r="I326" s="11">
        <f t="shared" si="25"/>
        <v>0</v>
      </c>
      <c r="J326" s="56"/>
      <c r="K326" s="18"/>
      <c r="L326" s="18"/>
      <c r="M326" s="14">
        <f t="shared" si="26"/>
        <v>0</v>
      </c>
      <c r="N326" s="275" t="str">
        <f t="shared" si="27"/>
        <v xml:space="preserve"> </v>
      </c>
      <c r="O326" s="230" t="str">
        <f t="shared" si="28"/>
        <v xml:space="preserve"> </v>
      </c>
      <c r="P326" s="230" t="str">
        <f t="shared" si="29"/>
        <v xml:space="preserve"> </v>
      </c>
      <c r="Q326" s="230" t="str">
        <f t="shared" si="30"/>
        <v xml:space="preserve"> </v>
      </c>
    </row>
    <row r="327" spans="1:17" x14ac:dyDescent="0.2">
      <c r="A327" s="10" t="str">
        <f>IF(COUNTRY_INFO!A327=0," ",COUNTRY_INFO!A327)</f>
        <v>Ethiopia</v>
      </c>
      <c r="B327" s="10" t="str">
        <f>IF(COUNTRY_INFO!B327=0," ",COUNTRY_INFO!B327)</f>
        <v>Oromia Borena</v>
      </c>
      <c r="C327" s="10" t="str">
        <f>IF(COUNTRY_INFO!C327=0," ",COUNTRY_INFO!C327)</f>
        <v>Teltele</v>
      </c>
      <c r="D327" s="11" t="str">
        <f>IF(OR(COUNTRY_INFO!$T$9:$T$1000="T2 (PZQ)",COUNTRY_INFO!$U$9:$U$1000="T2 (PZQ)"), "T2 (PZQ)", " ")</f>
        <v xml:space="preserve"> </v>
      </c>
      <c r="E327" s="109"/>
      <c r="F327" s="56"/>
      <c r="G327" s="288"/>
      <c r="H327" s="288"/>
      <c r="I327" s="11">
        <f t="shared" si="25"/>
        <v>0</v>
      </c>
      <c r="J327" s="56"/>
      <c r="K327" s="18"/>
      <c r="L327" s="18"/>
      <c r="M327" s="14">
        <f t="shared" si="26"/>
        <v>0</v>
      </c>
      <c r="N327" s="275" t="str">
        <f t="shared" si="27"/>
        <v xml:space="preserve"> </v>
      </c>
      <c r="O327" s="230" t="str">
        <f t="shared" si="28"/>
        <v xml:space="preserve"> </v>
      </c>
      <c r="P327" s="230" t="str">
        <f t="shared" si="29"/>
        <v xml:space="preserve"> </v>
      </c>
      <c r="Q327" s="230" t="str">
        <f t="shared" si="30"/>
        <v xml:space="preserve"> </v>
      </c>
    </row>
    <row r="328" spans="1:17" x14ac:dyDescent="0.2">
      <c r="A328" s="10" t="str">
        <f>IF(COUNTRY_INFO!A328=0," ",COUNTRY_INFO!A328)</f>
        <v>Ethiopia</v>
      </c>
      <c r="B328" s="10" t="str">
        <f>IF(COUNTRY_INFO!B328=0," ",COUNTRY_INFO!B328)</f>
        <v>Oromia Borena</v>
      </c>
      <c r="C328" s="10" t="str">
        <f>IF(COUNTRY_INFO!C328=0," ",COUNTRY_INFO!C328)</f>
        <v>Wachile</v>
      </c>
      <c r="D328" s="11" t="str">
        <f>IF(OR(COUNTRY_INFO!$T$9:$T$1000="T2 (PZQ)",COUNTRY_INFO!$U$9:$U$1000="T2 (PZQ)"), "T2 (PZQ)", " ")</f>
        <v xml:space="preserve"> </v>
      </c>
      <c r="E328" s="109"/>
      <c r="F328" s="56"/>
      <c r="G328" s="288"/>
      <c r="H328" s="288"/>
      <c r="I328" s="11">
        <f t="shared" si="25"/>
        <v>0</v>
      </c>
      <c r="J328" s="56"/>
      <c r="K328" s="18"/>
      <c r="L328" s="18"/>
      <c r="M328" s="14">
        <f t="shared" si="26"/>
        <v>0</v>
      </c>
      <c r="N328" s="275" t="str">
        <f t="shared" si="27"/>
        <v xml:space="preserve"> </v>
      </c>
      <c r="O328" s="230" t="str">
        <f t="shared" si="28"/>
        <v xml:space="preserve"> </v>
      </c>
      <c r="P328" s="230" t="str">
        <f t="shared" si="29"/>
        <v xml:space="preserve"> </v>
      </c>
      <c r="Q328" s="230" t="str">
        <f t="shared" si="30"/>
        <v xml:space="preserve"> </v>
      </c>
    </row>
    <row r="329" spans="1:17" x14ac:dyDescent="0.2">
      <c r="A329" s="10" t="str">
        <f>IF(COUNTRY_INFO!A329=0," ",COUNTRY_INFO!A329)</f>
        <v>Ethiopia</v>
      </c>
      <c r="B329" s="10" t="str">
        <f>IF(COUNTRY_INFO!B329=0," ",COUNTRY_INFO!B329)</f>
        <v>Oromia Borena</v>
      </c>
      <c r="C329" s="10" t="str">
        <f>IF(COUNTRY_INFO!C329=0," ",COUNTRY_INFO!C329)</f>
        <v>Yabello</v>
      </c>
      <c r="D329" s="11" t="str">
        <f>IF(OR(COUNTRY_INFO!$T$9:$T$1000="T2 (PZQ)",COUNTRY_INFO!$U$9:$U$1000="T2 (PZQ)"), "T2 (PZQ)", " ")</f>
        <v xml:space="preserve"> </v>
      </c>
      <c r="E329" s="109"/>
      <c r="F329" s="56"/>
      <c r="G329" s="288"/>
      <c r="H329" s="288"/>
      <c r="I329" s="11">
        <f t="shared" si="25"/>
        <v>0</v>
      </c>
      <c r="J329" s="56"/>
      <c r="K329" s="18"/>
      <c r="L329" s="18"/>
      <c r="M329" s="14">
        <f t="shared" si="26"/>
        <v>0</v>
      </c>
      <c r="N329" s="275" t="str">
        <f t="shared" si="27"/>
        <v xml:space="preserve"> </v>
      </c>
      <c r="O329" s="230" t="str">
        <f t="shared" si="28"/>
        <v xml:space="preserve"> </v>
      </c>
      <c r="P329" s="230" t="str">
        <f t="shared" si="29"/>
        <v xml:space="preserve"> </v>
      </c>
      <c r="Q329" s="230" t="str">
        <f t="shared" si="30"/>
        <v xml:space="preserve"> </v>
      </c>
    </row>
    <row r="330" spans="1:17" x14ac:dyDescent="0.2">
      <c r="A330" s="10" t="str">
        <f>IF(COUNTRY_INFO!A330=0," ",COUNTRY_INFO!A330)</f>
        <v>Ethiopia</v>
      </c>
      <c r="B330" s="10" t="str">
        <f>IF(COUNTRY_INFO!B330=0," ",COUNTRY_INFO!B330)</f>
        <v>Oromia Borena</v>
      </c>
      <c r="C330" s="10" t="str">
        <f>IF(COUNTRY_INFO!C330=0," ",COUNTRY_INFO!C330)</f>
        <v>Yabello Town</v>
      </c>
      <c r="D330" s="11" t="str">
        <f>IF(OR(COUNTRY_INFO!$T$9:$T$1000="T2 (PZQ)",COUNTRY_INFO!$U$9:$U$1000="T2 (PZQ)"), "T2 (PZQ)", " ")</f>
        <v xml:space="preserve"> </v>
      </c>
      <c r="E330" s="109"/>
      <c r="F330" s="56"/>
      <c r="G330" s="288"/>
      <c r="H330" s="288"/>
      <c r="I330" s="11">
        <f t="shared" ref="I330:I393" si="31">SUM(F330:H330)</f>
        <v>0</v>
      </c>
      <c r="J330" s="56"/>
      <c r="K330" s="18"/>
      <c r="L330" s="18"/>
      <c r="M330" s="14">
        <f t="shared" ref="M330:M393" si="32">SUM(J330:L330)</f>
        <v>0</v>
      </c>
      <c r="N330" s="275" t="str">
        <f t="shared" ref="N330:N393" si="33">IF(F330&lt;&gt;0, IF(J330/F330*100=0, "-", J330/F330*100), " ")</f>
        <v xml:space="preserve"> </v>
      </c>
      <c r="O330" s="230" t="str">
        <f t="shared" ref="O330:O393" si="34">IF(G330&lt;&gt;0, IF(K330/G330*100=0, "-", K330/G330*100), " ")</f>
        <v xml:space="preserve"> </v>
      </c>
      <c r="P330" s="230" t="str">
        <f t="shared" ref="P330:P393" si="35">IF(H330&lt;&gt;0, IF(L330/H330*100=0, "-", L330/H330*100), " ")</f>
        <v xml:space="preserve"> </v>
      </c>
      <c r="Q330" s="230" t="str">
        <f t="shared" ref="Q330:Q393" si="36">IF(I330&lt;&gt;0, IF(M330/I330*100=0, "-", M330/I330*100), " ")</f>
        <v xml:space="preserve"> </v>
      </c>
    </row>
    <row r="331" spans="1:17" x14ac:dyDescent="0.2">
      <c r="A331" s="10" t="str">
        <f>IF(COUNTRY_INFO!A331=0," ",COUNTRY_INFO!A331)</f>
        <v>Ethiopia</v>
      </c>
      <c r="B331" s="10" t="str">
        <f>IF(COUNTRY_INFO!B331=0," ",COUNTRY_INFO!B331)</f>
        <v>Oromia Buno Bedele</v>
      </c>
      <c r="C331" s="10" t="str">
        <f>IF(COUNTRY_INFO!C331=0," ",COUNTRY_INFO!C331)</f>
        <v>Bedele Town</v>
      </c>
      <c r="D331" s="11" t="str">
        <f>IF(OR(COUNTRY_INFO!$T$9:$T$1000="T2 (PZQ)",COUNTRY_INFO!$U$9:$U$1000="T2 (PZQ)"), "T2 (PZQ)", " ")</f>
        <v xml:space="preserve"> </v>
      </c>
      <c r="E331" s="109"/>
      <c r="F331" s="56"/>
      <c r="G331" s="288"/>
      <c r="H331" s="288"/>
      <c r="I331" s="11">
        <f t="shared" si="31"/>
        <v>0</v>
      </c>
      <c r="J331" s="56"/>
      <c r="K331" s="18"/>
      <c r="L331" s="18"/>
      <c r="M331" s="14">
        <f t="shared" si="32"/>
        <v>0</v>
      </c>
      <c r="N331" s="275" t="str">
        <f t="shared" si="33"/>
        <v xml:space="preserve"> </v>
      </c>
      <c r="O331" s="230" t="str">
        <f t="shared" si="34"/>
        <v xml:space="preserve"> </v>
      </c>
      <c r="P331" s="230" t="str">
        <f t="shared" si="35"/>
        <v xml:space="preserve"> </v>
      </c>
      <c r="Q331" s="230" t="str">
        <f t="shared" si="36"/>
        <v xml:space="preserve"> </v>
      </c>
    </row>
    <row r="332" spans="1:17" x14ac:dyDescent="0.2">
      <c r="A332" s="10" t="str">
        <f>IF(COUNTRY_INFO!A332=0," ",COUNTRY_INFO!A332)</f>
        <v>Ethiopia</v>
      </c>
      <c r="B332" s="10" t="str">
        <f>IF(COUNTRY_INFO!B332=0," ",COUNTRY_INFO!B332)</f>
        <v>Oromia Buno Bedele</v>
      </c>
      <c r="C332" s="10" t="str">
        <f>IF(COUNTRY_INFO!C332=0," ",COUNTRY_INFO!C332)</f>
        <v>Bedele Zuria</v>
      </c>
      <c r="D332" s="11" t="str">
        <f>IF(OR(COUNTRY_INFO!$T$9:$T$1000="T2 (PZQ)",COUNTRY_INFO!$U$9:$U$1000="T2 (PZQ)"), "T2 (PZQ)", " ")</f>
        <v xml:space="preserve"> </v>
      </c>
      <c r="E332" s="109"/>
      <c r="F332" s="56"/>
      <c r="G332" s="288"/>
      <c r="H332" s="288"/>
      <c r="I332" s="11">
        <f t="shared" si="31"/>
        <v>0</v>
      </c>
      <c r="J332" s="56"/>
      <c r="K332" s="18"/>
      <c r="L332" s="18"/>
      <c r="M332" s="14">
        <f t="shared" si="32"/>
        <v>0</v>
      </c>
      <c r="N332" s="275" t="str">
        <f t="shared" si="33"/>
        <v xml:space="preserve"> </v>
      </c>
      <c r="O332" s="230" t="str">
        <f t="shared" si="34"/>
        <v xml:space="preserve"> </v>
      </c>
      <c r="P332" s="230" t="str">
        <f t="shared" si="35"/>
        <v xml:space="preserve"> </v>
      </c>
      <c r="Q332" s="230" t="str">
        <f t="shared" si="36"/>
        <v xml:space="preserve"> </v>
      </c>
    </row>
    <row r="333" spans="1:17" x14ac:dyDescent="0.2">
      <c r="A333" s="10" t="str">
        <f>IF(COUNTRY_INFO!A333=0," ",COUNTRY_INFO!A333)</f>
        <v>Ethiopia</v>
      </c>
      <c r="B333" s="10" t="str">
        <f>IF(COUNTRY_INFO!B333=0," ",COUNTRY_INFO!B333)</f>
        <v>Oromia Buno Bedele</v>
      </c>
      <c r="C333" s="10" t="str">
        <f>IF(COUNTRY_INFO!C333=0," ",COUNTRY_INFO!C333)</f>
        <v>Borecha</v>
      </c>
      <c r="D333" s="11" t="str">
        <f>IF(OR(COUNTRY_INFO!$T$9:$T$1000="T2 (PZQ)",COUNTRY_INFO!$U$9:$U$1000="T2 (PZQ)"), "T2 (PZQ)", " ")</f>
        <v xml:space="preserve"> </v>
      </c>
      <c r="E333" s="253"/>
      <c r="F333" s="56"/>
      <c r="G333" s="288"/>
      <c r="H333" s="288"/>
      <c r="I333" s="11">
        <f t="shared" si="31"/>
        <v>0</v>
      </c>
      <c r="J333" s="56"/>
      <c r="K333" s="18"/>
      <c r="L333" s="18"/>
      <c r="M333" s="14">
        <f t="shared" si="32"/>
        <v>0</v>
      </c>
      <c r="N333" s="275" t="str">
        <f t="shared" si="33"/>
        <v xml:space="preserve"> </v>
      </c>
      <c r="O333" s="230" t="str">
        <f t="shared" si="34"/>
        <v xml:space="preserve"> </v>
      </c>
      <c r="P333" s="230" t="str">
        <f t="shared" si="35"/>
        <v xml:space="preserve"> </v>
      </c>
      <c r="Q333" s="230" t="str">
        <f t="shared" si="36"/>
        <v xml:space="preserve"> </v>
      </c>
    </row>
    <row r="334" spans="1:17" x14ac:dyDescent="0.2">
      <c r="A334" s="10" t="str">
        <f>IF(COUNTRY_INFO!A334=0," ",COUNTRY_INFO!A334)</f>
        <v>Ethiopia</v>
      </c>
      <c r="B334" s="10" t="str">
        <f>IF(COUNTRY_INFO!B334=0," ",COUNTRY_INFO!B334)</f>
        <v>Oromia Buno Bedele</v>
      </c>
      <c r="C334" s="10" t="str">
        <f>IF(COUNTRY_INFO!C334=0," ",COUNTRY_INFO!C334)</f>
        <v>Chewaka</v>
      </c>
      <c r="D334" s="11" t="str">
        <f>IF(OR(COUNTRY_INFO!$T$9:$T$1000="T2 (PZQ)",COUNTRY_INFO!$U$9:$U$1000="T2 (PZQ)"), "T2 (PZQ)", " ")</f>
        <v xml:space="preserve"> </v>
      </c>
      <c r="E334" s="253"/>
      <c r="F334" s="56"/>
      <c r="G334" s="288"/>
      <c r="H334" s="288"/>
      <c r="I334" s="11">
        <f t="shared" si="31"/>
        <v>0</v>
      </c>
      <c r="J334" s="56"/>
      <c r="K334" s="18"/>
      <c r="L334" s="18"/>
      <c r="M334" s="14">
        <f t="shared" si="32"/>
        <v>0</v>
      </c>
      <c r="N334" s="275" t="str">
        <f t="shared" si="33"/>
        <v xml:space="preserve"> </v>
      </c>
      <c r="O334" s="230" t="str">
        <f t="shared" si="34"/>
        <v xml:space="preserve"> </v>
      </c>
      <c r="P334" s="230" t="str">
        <f t="shared" si="35"/>
        <v xml:space="preserve"> </v>
      </c>
      <c r="Q334" s="230" t="str">
        <f t="shared" si="36"/>
        <v xml:space="preserve"> </v>
      </c>
    </row>
    <row r="335" spans="1:17" x14ac:dyDescent="0.2">
      <c r="A335" s="10" t="str">
        <f>IF(COUNTRY_INFO!A335=0," ",COUNTRY_INFO!A335)</f>
        <v>Ethiopia</v>
      </c>
      <c r="B335" s="10" t="str">
        <f>IF(COUNTRY_INFO!B335=0," ",COUNTRY_INFO!B335)</f>
        <v>Oromia Buno Bedele</v>
      </c>
      <c r="C335" s="10" t="str">
        <f>IF(COUNTRY_INFO!C335=0," ",COUNTRY_INFO!C335)</f>
        <v>Chora</v>
      </c>
      <c r="D335" s="11" t="str">
        <f>IF(OR(COUNTRY_INFO!$T$9:$T$1000="T2 (PZQ)",COUNTRY_INFO!$U$9:$U$1000="T2 (PZQ)"), "T2 (PZQ)", " ")</f>
        <v xml:space="preserve"> </v>
      </c>
      <c r="E335" s="109"/>
      <c r="F335" s="56"/>
      <c r="G335" s="288"/>
      <c r="H335" s="288"/>
      <c r="I335" s="11">
        <f t="shared" si="31"/>
        <v>0</v>
      </c>
      <c r="J335" s="56"/>
      <c r="K335" s="18"/>
      <c r="L335" s="18"/>
      <c r="M335" s="14">
        <f t="shared" si="32"/>
        <v>0</v>
      </c>
      <c r="N335" s="275" t="str">
        <f t="shared" si="33"/>
        <v xml:space="preserve"> </v>
      </c>
      <c r="O335" s="230" t="str">
        <f t="shared" si="34"/>
        <v xml:space="preserve"> </v>
      </c>
      <c r="P335" s="230" t="str">
        <f t="shared" si="35"/>
        <v xml:space="preserve"> </v>
      </c>
      <c r="Q335" s="230" t="str">
        <f t="shared" si="36"/>
        <v xml:space="preserve"> </v>
      </c>
    </row>
    <row r="336" spans="1:17" x14ac:dyDescent="0.2">
      <c r="A336" s="10" t="str">
        <f>IF(COUNTRY_INFO!A336=0," ",COUNTRY_INFO!A336)</f>
        <v>Ethiopia</v>
      </c>
      <c r="B336" s="10" t="str">
        <f>IF(COUNTRY_INFO!B336=0," ",COUNTRY_INFO!B336)</f>
        <v>Oromia Buno Bedele</v>
      </c>
      <c r="C336" s="10" t="str">
        <f>IF(COUNTRY_INFO!C336=0," ",COUNTRY_INFO!C336)</f>
        <v>Dabo Hanna</v>
      </c>
      <c r="D336" s="11" t="str">
        <f>IF(OR(COUNTRY_INFO!$T$9:$T$1000="T2 (PZQ)",COUNTRY_INFO!$U$9:$U$1000="T2 (PZQ)"), "T2 (PZQ)", " ")</f>
        <v>T2 (PZQ)</v>
      </c>
      <c r="E336" s="253" t="s">
        <v>1187</v>
      </c>
      <c r="F336" s="56"/>
      <c r="G336" s="288">
        <v>16547</v>
      </c>
      <c r="H336" s="295"/>
      <c r="I336" s="11">
        <f t="shared" si="31"/>
        <v>16547</v>
      </c>
      <c r="J336" s="56"/>
      <c r="K336" s="18">
        <v>12451</v>
      </c>
      <c r="L336" s="18"/>
      <c r="M336" s="14">
        <f t="shared" si="32"/>
        <v>12451</v>
      </c>
      <c r="N336" s="275" t="str">
        <f t="shared" si="33"/>
        <v xml:space="preserve"> </v>
      </c>
      <c r="O336" s="293">
        <f t="shared" si="34"/>
        <v>75.246268205717044</v>
      </c>
      <c r="P336" s="230" t="str">
        <f t="shared" si="35"/>
        <v xml:space="preserve"> </v>
      </c>
      <c r="Q336" s="293">
        <f t="shared" si="36"/>
        <v>75.246268205717044</v>
      </c>
    </row>
    <row r="337" spans="1:17" x14ac:dyDescent="0.2">
      <c r="A337" s="10" t="str">
        <f>IF(COUNTRY_INFO!A337=0," ",COUNTRY_INFO!A337)</f>
        <v>Ethiopia</v>
      </c>
      <c r="B337" s="10" t="str">
        <f>IF(COUNTRY_INFO!B337=0," ",COUNTRY_INFO!B337)</f>
        <v>Oromia Buno Bedele</v>
      </c>
      <c r="C337" s="10" t="str">
        <f>IF(COUNTRY_INFO!C337=0," ",COUNTRY_INFO!C337)</f>
        <v>Diediesa</v>
      </c>
      <c r="D337" s="11" t="str">
        <f>IF(OR(COUNTRY_INFO!$T$9:$T$1000="T2 (PZQ)",COUNTRY_INFO!$U$9:$U$1000="T2 (PZQ)"), "T2 (PZQ)", " ")</f>
        <v xml:space="preserve"> </v>
      </c>
      <c r="E337" s="109"/>
      <c r="F337" s="56"/>
      <c r="G337" s="288"/>
      <c r="H337" s="288"/>
      <c r="I337" s="11">
        <f t="shared" si="31"/>
        <v>0</v>
      </c>
      <c r="J337" s="56"/>
      <c r="K337" s="18"/>
      <c r="L337" s="18"/>
      <c r="M337" s="14">
        <f t="shared" si="32"/>
        <v>0</v>
      </c>
      <c r="N337" s="275" t="str">
        <f t="shared" si="33"/>
        <v xml:space="preserve"> </v>
      </c>
      <c r="O337" s="230" t="str">
        <f t="shared" si="34"/>
        <v xml:space="preserve"> </v>
      </c>
      <c r="P337" s="230" t="str">
        <f t="shared" si="35"/>
        <v xml:space="preserve"> </v>
      </c>
      <c r="Q337" s="230" t="str">
        <f t="shared" si="36"/>
        <v xml:space="preserve"> </v>
      </c>
    </row>
    <row r="338" spans="1:17" x14ac:dyDescent="0.2">
      <c r="A338" s="10" t="str">
        <f>IF(COUNTRY_INFO!A338=0," ",COUNTRY_INFO!A338)</f>
        <v>Ethiopia</v>
      </c>
      <c r="B338" s="10" t="str">
        <f>IF(COUNTRY_INFO!B338=0," ",COUNTRY_INFO!B338)</f>
        <v>Oromia Buno Bedele</v>
      </c>
      <c r="C338" s="10" t="str">
        <f>IF(COUNTRY_INFO!C338=0," ",COUNTRY_INFO!C338)</f>
        <v>Diga</v>
      </c>
      <c r="D338" s="11" t="str">
        <f>IF(OR(COUNTRY_INFO!$T$9:$T$1000="T2 (PZQ)",COUNTRY_INFO!$U$9:$U$1000="T2 (PZQ)"), "T2 (PZQ)", " ")</f>
        <v xml:space="preserve"> </v>
      </c>
      <c r="E338" s="109"/>
      <c r="F338" s="56"/>
      <c r="G338" s="288"/>
      <c r="H338" s="288"/>
      <c r="I338" s="11">
        <f t="shared" si="31"/>
        <v>0</v>
      </c>
      <c r="J338" s="56"/>
      <c r="K338" s="18"/>
      <c r="L338" s="18"/>
      <c r="M338" s="14">
        <f t="shared" si="32"/>
        <v>0</v>
      </c>
      <c r="N338" s="275" t="str">
        <f t="shared" si="33"/>
        <v xml:space="preserve"> </v>
      </c>
      <c r="O338" s="230" t="str">
        <f t="shared" si="34"/>
        <v xml:space="preserve"> </v>
      </c>
      <c r="P338" s="230" t="str">
        <f t="shared" si="35"/>
        <v xml:space="preserve"> </v>
      </c>
      <c r="Q338" s="230" t="str">
        <f t="shared" si="36"/>
        <v xml:space="preserve"> </v>
      </c>
    </row>
    <row r="339" spans="1:17" x14ac:dyDescent="0.2">
      <c r="A339" s="10" t="str">
        <f>IF(COUNTRY_INFO!A339=0," ",COUNTRY_INFO!A339)</f>
        <v>Ethiopia</v>
      </c>
      <c r="B339" s="10" t="str">
        <f>IF(COUNTRY_INFO!B339=0," ",COUNTRY_INFO!B339)</f>
        <v>Oromia Buno Bedele</v>
      </c>
      <c r="C339" s="10" t="str">
        <f>IF(COUNTRY_INFO!C339=0," ",COUNTRY_INFO!C339)</f>
        <v>Gechi</v>
      </c>
      <c r="D339" s="11" t="str">
        <f>IF(OR(COUNTRY_INFO!$T$9:$T$1000="T2 (PZQ)",COUNTRY_INFO!$U$9:$U$1000="T2 (PZQ)"), "T2 (PZQ)", " ")</f>
        <v xml:space="preserve"> </v>
      </c>
      <c r="E339" s="109"/>
      <c r="F339" s="56"/>
      <c r="G339" s="288"/>
      <c r="H339" s="288"/>
      <c r="I339" s="11">
        <f t="shared" si="31"/>
        <v>0</v>
      </c>
      <c r="J339" s="56"/>
      <c r="K339" s="18"/>
      <c r="L339" s="18"/>
      <c r="M339" s="14">
        <f t="shared" si="32"/>
        <v>0</v>
      </c>
      <c r="N339" s="275" t="str">
        <f t="shared" si="33"/>
        <v xml:space="preserve"> </v>
      </c>
      <c r="O339" s="230" t="str">
        <f t="shared" si="34"/>
        <v xml:space="preserve"> </v>
      </c>
      <c r="P339" s="230" t="str">
        <f t="shared" si="35"/>
        <v xml:space="preserve"> </v>
      </c>
      <c r="Q339" s="230" t="str">
        <f t="shared" si="36"/>
        <v xml:space="preserve"> </v>
      </c>
    </row>
    <row r="340" spans="1:17" x14ac:dyDescent="0.2">
      <c r="A340" s="10" t="str">
        <f>IF(COUNTRY_INFO!A340=0," ",COUNTRY_INFO!A340)</f>
        <v>Ethiopia</v>
      </c>
      <c r="B340" s="10" t="str">
        <f>IF(COUNTRY_INFO!B340=0," ",COUNTRY_INFO!B340)</f>
        <v>Oromia Buno Bedele</v>
      </c>
      <c r="C340" s="10" t="str">
        <f>IF(COUNTRY_INFO!C340=0," ",COUNTRY_INFO!C340)</f>
        <v>Meko</v>
      </c>
      <c r="D340" s="11" t="str">
        <f>IF(OR(COUNTRY_INFO!$T$9:$T$1000="T2 (PZQ)",COUNTRY_INFO!$U$9:$U$1000="T2 (PZQ)"), "T2 (PZQ)", " ")</f>
        <v xml:space="preserve"> </v>
      </c>
      <c r="E340" s="109"/>
      <c r="F340" s="56"/>
      <c r="G340" s="288"/>
      <c r="H340" s="288"/>
      <c r="I340" s="11">
        <f t="shared" si="31"/>
        <v>0</v>
      </c>
      <c r="J340" s="56"/>
      <c r="K340" s="18"/>
      <c r="L340" s="18"/>
      <c r="M340" s="14">
        <f t="shared" si="32"/>
        <v>0</v>
      </c>
      <c r="N340" s="275" t="str">
        <f t="shared" si="33"/>
        <v xml:space="preserve"> </v>
      </c>
      <c r="O340" s="230" t="str">
        <f t="shared" si="34"/>
        <v xml:space="preserve"> </v>
      </c>
      <c r="P340" s="230" t="str">
        <f t="shared" si="35"/>
        <v xml:space="preserve"> </v>
      </c>
      <c r="Q340" s="230" t="str">
        <f t="shared" si="36"/>
        <v xml:space="preserve"> </v>
      </c>
    </row>
    <row r="341" spans="1:17" x14ac:dyDescent="0.2">
      <c r="A341" s="10" t="str">
        <f>IF(COUNTRY_INFO!A341=0," ",COUNTRY_INFO!A341)</f>
        <v>Ethiopia</v>
      </c>
      <c r="B341" s="10" t="str">
        <f>IF(COUNTRY_INFO!B341=0," ",COUNTRY_INFO!B341)</f>
        <v>Oromia East Harerge</v>
      </c>
      <c r="C341" s="10" t="str">
        <f>IF(COUNTRY_INFO!C341=0," ",COUNTRY_INFO!C341)</f>
        <v>Awaday Town</v>
      </c>
      <c r="D341" s="11" t="str">
        <f>IF(OR(COUNTRY_INFO!$T$9:$T$1000="T2 (PZQ)",COUNTRY_INFO!$U$9:$U$1000="T2 (PZQ)"), "T2 (PZQ)", " ")</f>
        <v xml:space="preserve"> </v>
      </c>
      <c r="E341" s="109"/>
      <c r="F341" s="56"/>
      <c r="G341" s="288"/>
      <c r="H341" s="288"/>
      <c r="I341" s="11">
        <f t="shared" si="31"/>
        <v>0</v>
      </c>
      <c r="J341" s="56"/>
      <c r="K341" s="18"/>
      <c r="L341" s="18"/>
      <c r="M341" s="14">
        <f t="shared" si="32"/>
        <v>0</v>
      </c>
      <c r="N341" s="275" t="str">
        <f t="shared" si="33"/>
        <v xml:space="preserve"> </v>
      </c>
      <c r="O341" s="230" t="str">
        <f t="shared" si="34"/>
        <v xml:space="preserve"> </v>
      </c>
      <c r="P341" s="230" t="str">
        <f t="shared" si="35"/>
        <v xml:space="preserve"> </v>
      </c>
      <c r="Q341" s="230" t="str">
        <f t="shared" si="36"/>
        <v xml:space="preserve"> </v>
      </c>
    </row>
    <row r="342" spans="1:17" x14ac:dyDescent="0.2">
      <c r="A342" s="10" t="str">
        <f>IF(COUNTRY_INFO!A342=0," ",COUNTRY_INFO!A342)</f>
        <v>Ethiopia</v>
      </c>
      <c r="B342" s="10" t="str">
        <f>IF(COUNTRY_INFO!B342=0," ",COUNTRY_INFO!B342)</f>
        <v>Oromia East Harerge</v>
      </c>
      <c r="C342" s="10" t="str">
        <f>IF(COUNTRY_INFO!C342=0," ",COUNTRY_INFO!C342)</f>
        <v>Babile</v>
      </c>
      <c r="D342" s="11" t="str">
        <f>IF(OR(COUNTRY_INFO!$T$9:$T$1000="T2 (PZQ)",COUNTRY_INFO!$U$9:$U$1000="T2 (PZQ)"), "T2 (PZQ)", " ")</f>
        <v xml:space="preserve"> </v>
      </c>
      <c r="E342" s="109"/>
      <c r="F342" s="56"/>
      <c r="G342" s="288"/>
      <c r="H342" s="288"/>
      <c r="I342" s="11">
        <f t="shared" si="31"/>
        <v>0</v>
      </c>
      <c r="J342" s="56"/>
      <c r="K342" s="18"/>
      <c r="L342" s="18"/>
      <c r="M342" s="14">
        <f t="shared" si="32"/>
        <v>0</v>
      </c>
      <c r="N342" s="275" t="str">
        <f t="shared" si="33"/>
        <v xml:space="preserve"> </v>
      </c>
      <c r="O342" s="230" t="str">
        <f t="shared" si="34"/>
        <v xml:space="preserve"> </v>
      </c>
      <c r="P342" s="230" t="str">
        <f t="shared" si="35"/>
        <v xml:space="preserve"> </v>
      </c>
      <c r="Q342" s="230" t="str">
        <f t="shared" si="36"/>
        <v xml:space="preserve"> </v>
      </c>
    </row>
    <row r="343" spans="1:17" x14ac:dyDescent="0.2">
      <c r="A343" s="10" t="str">
        <f>IF(COUNTRY_INFO!A343=0," ",COUNTRY_INFO!A343)</f>
        <v>Ethiopia</v>
      </c>
      <c r="B343" s="10" t="str">
        <f>IF(COUNTRY_INFO!B343=0," ",COUNTRY_INFO!B343)</f>
        <v>Oromia East Harerge</v>
      </c>
      <c r="C343" s="10" t="str">
        <f>IF(COUNTRY_INFO!C343=0," ",COUNTRY_INFO!C343)</f>
        <v>Babile Town</v>
      </c>
      <c r="D343" s="11" t="str">
        <f>IF(OR(COUNTRY_INFO!$T$9:$T$1000="T2 (PZQ)",COUNTRY_INFO!$U$9:$U$1000="T2 (PZQ)"), "T2 (PZQ)", " ")</f>
        <v xml:space="preserve"> </v>
      </c>
      <c r="E343" s="109"/>
      <c r="F343" s="56"/>
      <c r="G343" s="288"/>
      <c r="H343" s="288"/>
      <c r="I343" s="11">
        <f t="shared" si="31"/>
        <v>0</v>
      </c>
      <c r="J343" s="56"/>
      <c r="K343" s="18"/>
      <c r="L343" s="18"/>
      <c r="M343" s="14">
        <f t="shared" si="32"/>
        <v>0</v>
      </c>
      <c r="N343" s="275" t="str">
        <f t="shared" si="33"/>
        <v xml:space="preserve"> </v>
      </c>
      <c r="O343" s="230" t="str">
        <f t="shared" si="34"/>
        <v xml:space="preserve"> </v>
      </c>
      <c r="P343" s="230" t="str">
        <f t="shared" si="35"/>
        <v xml:space="preserve"> </v>
      </c>
      <c r="Q343" s="230" t="str">
        <f t="shared" si="36"/>
        <v xml:space="preserve"> </v>
      </c>
    </row>
    <row r="344" spans="1:17" x14ac:dyDescent="0.2">
      <c r="A344" s="10" t="str">
        <f>IF(COUNTRY_INFO!A344=0," ",COUNTRY_INFO!A344)</f>
        <v>Ethiopia</v>
      </c>
      <c r="B344" s="10" t="str">
        <f>IF(COUNTRY_INFO!B344=0," ",COUNTRY_INFO!B344)</f>
        <v>Oromia East Harerge</v>
      </c>
      <c r="C344" s="10" t="str">
        <f>IF(COUNTRY_INFO!C344=0," ",COUNTRY_INFO!C344)</f>
        <v>Bedeno</v>
      </c>
      <c r="D344" s="11" t="str">
        <f>IF(OR(COUNTRY_INFO!$T$9:$T$1000="T2 (PZQ)",COUNTRY_INFO!$U$9:$U$1000="T2 (PZQ)"), "T2 (PZQ)", " ")</f>
        <v xml:space="preserve"> </v>
      </c>
      <c r="E344" s="253"/>
      <c r="F344" s="56"/>
      <c r="G344" s="288"/>
      <c r="H344" s="288"/>
      <c r="I344" s="11">
        <f t="shared" si="31"/>
        <v>0</v>
      </c>
      <c r="J344" s="56"/>
      <c r="K344" s="18"/>
      <c r="L344" s="18"/>
      <c r="M344" s="14">
        <f t="shared" si="32"/>
        <v>0</v>
      </c>
      <c r="N344" s="275" t="str">
        <f t="shared" si="33"/>
        <v xml:space="preserve"> </v>
      </c>
      <c r="O344" s="230" t="str">
        <f t="shared" si="34"/>
        <v xml:space="preserve"> </v>
      </c>
      <c r="P344" s="230" t="str">
        <f t="shared" si="35"/>
        <v xml:space="preserve"> </v>
      </c>
      <c r="Q344" s="230" t="str">
        <f t="shared" si="36"/>
        <v xml:space="preserve"> </v>
      </c>
    </row>
    <row r="345" spans="1:17" x14ac:dyDescent="0.2">
      <c r="A345" s="10" t="str">
        <f>IF(COUNTRY_INFO!A345=0," ",COUNTRY_INFO!A345)</f>
        <v>Ethiopia</v>
      </c>
      <c r="B345" s="10" t="str">
        <f>IF(COUNTRY_INFO!B345=0," ",COUNTRY_INFO!B345)</f>
        <v>Oromia East Harerge</v>
      </c>
      <c r="C345" s="10" t="str">
        <f>IF(COUNTRY_INFO!C345=0," ",COUNTRY_INFO!C345)</f>
        <v>Chenaksan</v>
      </c>
      <c r="D345" s="11" t="str">
        <f>IF(OR(COUNTRY_INFO!$T$9:$T$1000="T2 (PZQ)",COUNTRY_INFO!$U$9:$U$1000="T2 (PZQ)"), "T2 (PZQ)", " ")</f>
        <v xml:space="preserve"> </v>
      </c>
      <c r="E345" s="109"/>
      <c r="F345" s="56"/>
      <c r="G345" s="288"/>
      <c r="H345" s="288"/>
      <c r="I345" s="11">
        <f t="shared" si="31"/>
        <v>0</v>
      </c>
      <c r="J345" s="56"/>
      <c r="K345" s="18"/>
      <c r="L345" s="18"/>
      <c r="M345" s="14">
        <f t="shared" si="32"/>
        <v>0</v>
      </c>
      <c r="N345" s="275" t="str">
        <f t="shared" si="33"/>
        <v xml:space="preserve"> </v>
      </c>
      <c r="O345" s="230" t="str">
        <f t="shared" si="34"/>
        <v xml:space="preserve"> </v>
      </c>
      <c r="P345" s="230" t="str">
        <f t="shared" si="35"/>
        <v xml:space="preserve"> </v>
      </c>
      <c r="Q345" s="230" t="str">
        <f t="shared" si="36"/>
        <v xml:space="preserve"> </v>
      </c>
    </row>
    <row r="346" spans="1:17" x14ac:dyDescent="0.2">
      <c r="A346" s="10" t="str">
        <f>IF(COUNTRY_INFO!A346=0," ",COUNTRY_INFO!A346)</f>
        <v>Ethiopia</v>
      </c>
      <c r="B346" s="10" t="str">
        <f>IF(COUNTRY_INFO!B346=0," ",COUNTRY_INFO!B346)</f>
        <v>Oromia East Harerge</v>
      </c>
      <c r="C346" s="10" t="str">
        <f>IF(COUNTRY_INFO!C346=0," ",COUNTRY_INFO!C346)</f>
        <v>Deder</v>
      </c>
      <c r="D346" s="11" t="str">
        <f>IF(OR(COUNTRY_INFO!$T$9:$T$1000="T2 (PZQ)",COUNTRY_INFO!$U$9:$U$1000="T2 (PZQ)"), "T2 (PZQ)", " ")</f>
        <v xml:space="preserve"> </v>
      </c>
      <c r="E346" s="109"/>
      <c r="F346" s="56"/>
      <c r="G346" s="288"/>
      <c r="H346" s="288"/>
      <c r="I346" s="11">
        <f t="shared" si="31"/>
        <v>0</v>
      </c>
      <c r="J346" s="56"/>
      <c r="K346" s="18"/>
      <c r="L346" s="18"/>
      <c r="M346" s="14">
        <f t="shared" si="32"/>
        <v>0</v>
      </c>
      <c r="N346" s="275" t="str">
        <f t="shared" si="33"/>
        <v xml:space="preserve"> </v>
      </c>
      <c r="O346" s="230" t="str">
        <f t="shared" si="34"/>
        <v xml:space="preserve"> </v>
      </c>
      <c r="P346" s="230" t="str">
        <f t="shared" si="35"/>
        <v xml:space="preserve"> </v>
      </c>
      <c r="Q346" s="230" t="str">
        <f t="shared" si="36"/>
        <v xml:space="preserve"> </v>
      </c>
    </row>
    <row r="347" spans="1:17" x14ac:dyDescent="0.2">
      <c r="A347" s="10" t="str">
        <f>IF(COUNTRY_INFO!A347=0," ",COUNTRY_INFO!A347)</f>
        <v>Ethiopia</v>
      </c>
      <c r="B347" s="10" t="str">
        <f>IF(COUNTRY_INFO!B347=0," ",COUNTRY_INFO!B347)</f>
        <v>Oromia East Harerge</v>
      </c>
      <c r="C347" s="10" t="str">
        <f>IF(COUNTRY_INFO!C347=0," ",COUNTRY_INFO!C347)</f>
        <v>Deder Town</v>
      </c>
      <c r="D347" s="11" t="str">
        <f>IF(OR(COUNTRY_INFO!$T$9:$T$1000="T2 (PZQ)",COUNTRY_INFO!$U$9:$U$1000="T2 (PZQ)"), "T2 (PZQ)", " ")</f>
        <v xml:space="preserve"> </v>
      </c>
      <c r="E347" s="109"/>
      <c r="F347" s="56"/>
      <c r="G347" s="288"/>
      <c r="H347" s="288"/>
      <c r="I347" s="11">
        <f t="shared" si="31"/>
        <v>0</v>
      </c>
      <c r="J347" s="56"/>
      <c r="K347" s="18"/>
      <c r="L347" s="18"/>
      <c r="M347" s="14">
        <f t="shared" si="32"/>
        <v>0</v>
      </c>
      <c r="N347" s="275" t="str">
        <f t="shared" si="33"/>
        <v xml:space="preserve"> </v>
      </c>
      <c r="O347" s="230" t="str">
        <f t="shared" si="34"/>
        <v xml:space="preserve"> </v>
      </c>
      <c r="P347" s="230" t="str">
        <f t="shared" si="35"/>
        <v xml:space="preserve"> </v>
      </c>
      <c r="Q347" s="230" t="str">
        <f t="shared" si="36"/>
        <v xml:space="preserve"> </v>
      </c>
    </row>
    <row r="348" spans="1:17" x14ac:dyDescent="0.2">
      <c r="A348" s="10" t="str">
        <f>IF(COUNTRY_INFO!A348=0," ",COUNTRY_INFO!A348)</f>
        <v>Ethiopia</v>
      </c>
      <c r="B348" s="10" t="str">
        <f>IF(COUNTRY_INFO!B348=0," ",COUNTRY_INFO!B348)</f>
        <v>Oromia East Harerge</v>
      </c>
      <c r="C348" s="10" t="str">
        <f>IF(COUNTRY_INFO!C348=0," ",COUNTRY_INFO!C348)</f>
        <v>Fedis</v>
      </c>
      <c r="D348" s="11" t="str">
        <f>IF(OR(COUNTRY_INFO!$T$9:$T$1000="T2 (PZQ)",COUNTRY_INFO!$U$9:$U$1000="T2 (PZQ)"), "T2 (PZQ)", " ")</f>
        <v xml:space="preserve"> </v>
      </c>
      <c r="E348" s="109"/>
      <c r="F348" s="56"/>
      <c r="G348" s="288"/>
      <c r="H348" s="288"/>
      <c r="I348" s="11">
        <f t="shared" si="31"/>
        <v>0</v>
      </c>
      <c r="J348" s="56"/>
      <c r="K348" s="18"/>
      <c r="L348" s="18"/>
      <c r="M348" s="14">
        <f t="shared" si="32"/>
        <v>0</v>
      </c>
      <c r="N348" s="275" t="str">
        <f t="shared" si="33"/>
        <v xml:space="preserve"> </v>
      </c>
      <c r="O348" s="230" t="str">
        <f t="shared" si="34"/>
        <v xml:space="preserve"> </v>
      </c>
      <c r="P348" s="230" t="str">
        <f t="shared" si="35"/>
        <v xml:space="preserve"> </v>
      </c>
      <c r="Q348" s="230" t="str">
        <f t="shared" si="36"/>
        <v xml:space="preserve"> </v>
      </c>
    </row>
    <row r="349" spans="1:17" x14ac:dyDescent="0.2">
      <c r="A349" s="10" t="str">
        <f>IF(COUNTRY_INFO!A349=0," ",COUNTRY_INFO!A349)</f>
        <v>Ethiopia</v>
      </c>
      <c r="B349" s="10" t="str">
        <f>IF(COUNTRY_INFO!B349=0," ",COUNTRY_INFO!B349)</f>
        <v>Oromia East Harerge</v>
      </c>
      <c r="C349" s="10" t="str">
        <f>IF(COUNTRY_INFO!C349=0," ",COUNTRY_INFO!C349)</f>
        <v>Goloada</v>
      </c>
      <c r="D349" s="11" t="str">
        <f>IF(OR(COUNTRY_INFO!$T$9:$T$1000="T2 (PZQ)",COUNTRY_INFO!$U$9:$U$1000="T2 (PZQ)"), "T2 (PZQ)", " ")</f>
        <v xml:space="preserve"> </v>
      </c>
      <c r="E349" s="253"/>
      <c r="F349" s="56"/>
      <c r="G349" s="288"/>
      <c r="H349" s="288"/>
      <c r="I349" s="11">
        <f t="shared" si="31"/>
        <v>0</v>
      </c>
      <c r="J349" s="56"/>
      <c r="K349" s="18"/>
      <c r="L349" s="18"/>
      <c r="M349" s="14">
        <f t="shared" si="32"/>
        <v>0</v>
      </c>
      <c r="N349" s="275" t="str">
        <f t="shared" si="33"/>
        <v xml:space="preserve"> </v>
      </c>
      <c r="O349" s="230" t="str">
        <f t="shared" si="34"/>
        <v xml:space="preserve"> </v>
      </c>
      <c r="P349" s="230" t="str">
        <f t="shared" si="35"/>
        <v xml:space="preserve"> </v>
      </c>
      <c r="Q349" s="230" t="str">
        <f t="shared" si="36"/>
        <v xml:space="preserve"> </v>
      </c>
    </row>
    <row r="350" spans="1:17" x14ac:dyDescent="0.2">
      <c r="A350" s="10" t="str">
        <f>IF(COUNTRY_INFO!A350=0," ",COUNTRY_INFO!A350)</f>
        <v>Ethiopia</v>
      </c>
      <c r="B350" s="10" t="str">
        <f>IF(COUNTRY_INFO!B350=0," ",COUNTRY_INFO!B350)</f>
        <v>Oromia East Harerge</v>
      </c>
      <c r="C350" s="10" t="str">
        <f>IF(COUNTRY_INFO!C350=0," ",COUNTRY_INFO!C350)</f>
        <v>Goro Muti</v>
      </c>
      <c r="D350" s="11" t="str">
        <f>IF(OR(COUNTRY_INFO!$T$9:$T$1000="T2 (PZQ)",COUNTRY_INFO!$U$9:$U$1000="T2 (PZQ)"), "T2 (PZQ)", " ")</f>
        <v xml:space="preserve"> </v>
      </c>
      <c r="E350" s="109"/>
      <c r="F350" s="56"/>
      <c r="G350" s="288"/>
      <c r="H350" s="288"/>
      <c r="I350" s="11">
        <f t="shared" si="31"/>
        <v>0</v>
      </c>
      <c r="J350" s="56"/>
      <c r="K350" s="18"/>
      <c r="L350" s="18"/>
      <c r="M350" s="14">
        <f t="shared" si="32"/>
        <v>0</v>
      </c>
      <c r="N350" s="275" t="str">
        <f t="shared" si="33"/>
        <v xml:space="preserve"> </v>
      </c>
      <c r="O350" s="230" t="str">
        <f t="shared" si="34"/>
        <v xml:space="preserve"> </v>
      </c>
      <c r="P350" s="230" t="str">
        <f t="shared" si="35"/>
        <v xml:space="preserve"> </v>
      </c>
      <c r="Q350" s="230" t="str">
        <f t="shared" si="36"/>
        <v xml:space="preserve"> </v>
      </c>
    </row>
    <row r="351" spans="1:17" x14ac:dyDescent="0.2">
      <c r="A351" s="10" t="str">
        <f>IF(COUNTRY_INFO!A351=0," ",COUNTRY_INFO!A351)</f>
        <v>Ethiopia</v>
      </c>
      <c r="B351" s="10" t="str">
        <f>IF(COUNTRY_INFO!B351=0," ",COUNTRY_INFO!B351)</f>
        <v>Oromia East Harerge</v>
      </c>
      <c r="C351" s="10" t="str">
        <f>IF(COUNTRY_INFO!C351=0," ",COUNTRY_INFO!C351)</f>
        <v>Gorogutu</v>
      </c>
      <c r="D351" s="11" t="str">
        <f>IF(OR(COUNTRY_INFO!$T$9:$T$1000="T2 (PZQ)",COUNTRY_INFO!$U$9:$U$1000="T2 (PZQ)"), "T2 (PZQ)", " ")</f>
        <v>T2 (PZQ)</v>
      </c>
      <c r="E351" s="253" t="s">
        <v>1187</v>
      </c>
      <c r="F351" s="56"/>
      <c r="G351" s="288">
        <v>31572</v>
      </c>
      <c r="H351" s="295"/>
      <c r="I351" s="11">
        <f t="shared" si="31"/>
        <v>31572</v>
      </c>
      <c r="J351" s="56"/>
      <c r="K351" s="18">
        <v>30390</v>
      </c>
      <c r="L351" s="18"/>
      <c r="M351" s="14">
        <f t="shared" si="32"/>
        <v>30390</v>
      </c>
      <c r="N351" s="275" t="str">
        <f t="shared" si="33"/>
        <v xml:space="preserve"> </v>
      </c>
      <c r="O351" s="293">
        <f t="shared" si="34"/>
        <v>96.256176358798939</v>
      </c>
      <c r="P351" s="230" t="str">
        <f t="shared" si="35"/>
        <v xml:space="preserve"> </v>
      </c>
      <c r="Q351" s="293">
        <f t="shared" si="36"/>
        <v>96.256176358798939</v>
      </c>
    </row>
    <row r="352" spans="1:17" x14ac:dyDescent="0.2">
      <c r="A352" s="10" t="str">
        <f>IF(COUNTRY_INFO!A352=0," ",COUNTRY_INFO!A352)</f>
        <v>Ethiopia</v>
      </c>
      <c r="B352" s="10" t="str">
        <f>IF(COUNTRY_INFO!B352=0," ",COUNTRY_INFO!B352)</f>
        <v>Oromia East Harerge</v>
      </c>
      <c r="C352" s="10" t="str">
        <f>IF(COUNTRY_INFO!C352=0," ",COUNTRY_INFO!C352)</f>
        <v>Gurawa</v>
      </c>
      <c r="D352" s="11" t="str">
        <f>IF(OR(COUNTRY_INFO!$T$9:$T$1000="T2 (PZQ)",COUNTRY_INFO!$U$9:$U$1000="T2 (PZQ)"), "T2 (PZQ)", " ")</f>
        <v xml:space="preserve"> </v>
      </c>
      <c r="E352" s="253"/>
      <c r="F352" s="56"/>
      <c r="G352" s="288"/>
      <c r="H352" s="288"/>
      <c r="I352" s="11">
        <f t="shared" si="31"/>
        <v>0</v>
      </c>
      <c r="J352" s="56"/>
      <c r="K352" s="18"/>
      <c r="L352" s="18"/>
      <c r="M352" s="14">
        <f t="shared" si="32"/>
        <v>0</v>
      </c>
      <c r="N352" s="275" t="str">
        <f t="shared" si="33"/>
        <v xml:space="preserve"> </v>
      </c>
      <c r="O352" s="230" t="str">
        <f t="shared" si="34"/>
        <v xml:space="preserve"> </v>
      </c>
      <c r="P352" s="230" t="str">
        <f t="shared" si="35"/>
        <v xml:space="preserve"> </v>
      </c>
      <c r="Q352" s="230" t="str">
        <f t="shared" si="36"/>
        <v xml:space="preserve"> </v>
      </c>
    </row>
    <row r="353" spans="1:17" x14ac:dyDescent="0.2">
      <c r="A353" s="10" t="str">
        <f>IF(COUNTRY_INFO!A353=0," ",COUNTRY_INFO!A353)</f>
        <v>Ethiopia</v>
      </c>
      <c r="B353" s="10" t="str">
        <f>IF(COUNTRY_INFO!B353=0," ",COUNTRY_INFO!B353)</f>
        <v>Oromia East Harerge</v>
      </c>
      <c r="C353" s="10" t="str">
        <f>IF(COUNTRY_INFO!C353=0," ",COUNTRY_INFO!C353)</f>
        <v>Gursum</v>
      </c>
      <c r="D353" s="11" t="str">
        <f>IF(OR(COUNTRY_INFO!$T$9:$T$1000="T2 (PZQ)",COUNTRY_INFO!$U$9:$U$1000="T2 (PZQ)"), "T2 (PZQ)", " ")</f>
        <v xml:space="preserve"> </v>
      </c>
      <c r="E353" s="109"/>
      <c r="F353" s="56"/>
      <c r="G353" s="288"/>
      <c r="H353" s="288"/>
      <c r="I353" s="11">
        <f t="shared" si="31"/>
        <v>0</v>
      </c>
      <c r="J353" s="56"/>
      <c r="K353" s="18"/>
      <c r="L353" s="18"/>
      <c r="M353" s="14">
        <f t="shared" si="32"/>
        <v>0</v>
      </c>
      <c r="N353" s="275" t="str">
        <f t="shared" si="33"/>
        <v xml:space="preserve"> </v>
      </c>
      <c r="O353" s="230" t="str">
        <f t="shared" si="34"/>
        <v xml:space="preserve"> </v>
      </c>
      <c r="P353" s="230" t="str">
        <f t="shared" si="35"/>
        <v xml:space="preserve"> </v>
      </c>
      <c r="Q353" s="230" t="str">
        <f t="shared" si="36"/>
        <v xml:space="preserve"> </v>
      </c>
    </row>
    <row r="354" spans="1:17" x14ac:dyDescent="0.2">
      <c r="A354" s="10" t="str">
        <f>IF(COUNTRY_INFO!A354=0," ",COUNTRY_INFO!A354)</f>
        <v>Ethiopia</v>
      </c>
      <c r="B354" s="10" t="str">
        <f>IF(COUNTRY_INFO!B354=0," ",COUNTRY_INFO!B354)</f>
        <v>Oromia East Harerge</v>
      </c>
      <c r="C354" s="10" t="str">
        <f>IF(COUNTRY_INFO!C354=0," ",COUNTRY_INFO!C354)</f>
        <v>Haromaya</v>
      </c>
      <c r="D354" s="11" t="str">
        <f>IF(OR(COUNTRY_INFO!$T$9:$T$1000="T2 (PZQ)",COUNTRY_INFO!$U$9:$U$1000="T2 (PZQ)"), "T2 (PZQ)", " ")</f>
        <v>T2 (PZQ)</v>
      </c>
      <c r="E354" s="253" t="s">
        <v>1187</v>
      </c>
      <c r="F354" s="56"/>
      <c r="G354" s="288">
        <v>92621</v>
      </c>
      <c r="H354" s="295"/>
      <c r="I354" s="11">
        <f t="shared" si="31"/>
        <v>92621</v>
      </c>
      <c r="J354" s="56"/>
      <c r="K354" s="18">
        <v>88689</v>
      </c>
      <c r="L354" s="18"/>
      <c r="M354" s="14">
        <f t="shared" si="32"/>
        <v>88689</v>
      </c>
      <c r="N354" s="275" t="str">
        <f t="shared" si="33"/>
        <v xml:space="preserve"> </v>
      </c>
      <c r="O354" s="293">
        <f t="shared" si="34"/>
        <v>95.754742445017868</v>
      </c>
      <c r="P354" s="230" t="str">
        <f t="shared" si="35"/>
        <v xml:space="preserve"> </v>
      </c>
      <c r="Q354" s="293">
        <f t="shared" si="36"/>
        <v>95.754742445017868</v>
      </c>
    </row>
    <row r="355" spans="1:17" x14ac:dyDescent="0.2">
      <c r="A355" s="10" t="str">
        <f>IF(COUNTRY_INFO!A355=0," ",COUNTRY_INFO!A355)</f>
        <v>Ethiopia</v>
      </c>
      <c r="B355" s="10" t="str">
        <f>IF(COUNTRY_INFO!B355=0," ",COUNTRY_INFO!B355)</f>
        <v>Oromia East Harerge</v>
      </c>
      <c r="C355" s="10" t="str">
        <f>IF(COUNTRY_INFO!C355=0," ",COUNTRY_INFO!C355)</f>
        <v>Haromaya Town</v>
      </c>
      <c r="D355" s="11" t="str">
        <f>IF(OR(COUNTRY_INFO!$T$9:$T$1000="T2 (PZQ)",COUNTRY_INFO!$U$9:$U$1000="T2 (PZQ)"), "T2 (PZQ)", " ")</f>
        <v>T2 (PZQ)</v>
      </c>
      <c r="E355" s="253" t="s">
        <v>1187</v>
      </c>
      <c r="F355" s="56"/>
      <c r="G355" s="288">
        <v>13726</v>
      </c>
      <c r="H355" s="295"/>
      <c r="I355" s="11">
        <f t="shared" si="31"/>
        <v>13726</v>
      </c>
      <c r="J355" s="56"/>
      <c r="K355" s="18">
        <v>12389</v>
      </c>
      <c r="L355" s="18"/>
      <c r="M355" s="14">
        <f t="shared" si="32"/>
        <v>12389</v>
      </c>
      <c r="N355" s="275" t="str">
        <f t="shared" si="33"/>
        <v xml:space="preserve"> </v>
      </c>
      <c r="O355" s="293">
        <f t="shared" si="34"/>
        <v>90.259361795133316</v>
      </c>
      <c r="P355" s="230" t="str">
        <f t="shared" si="35"/>
        <v xml:space="preserve"> </v>
      </c>
      <c r="Q355" s="293">
        <f t="shared" si="36"/>
        <v>90.259361795133316</v>
      </c>
    </row>
    <row r="356" spans="1:17" x14ac:dyDescent="0.2">
      <c r="A356" s="10" t="str">
        <f>IF(COUNTRY_INFO!A356=0," ",COUNTRY_INFO!A356)</f>
        <v>Ethiopia</v>
      </c>
      <c r="B356" s="10" t="str">
        <f>IF(COUNTRY_INFO!B356=0," ",COUNTRY_INFO!B356)</f>
        <v>Oromia East Harerge</v>
      </c>
      <c r="C356" s="10" t="str">
        <f>IF(COUNTRY_INFO!C356=0," ",COUNTRY_INFO!C356)</f>
        <v>Jarso</v>
      </c>
      <c r="D356" s="11" t="str">
        <f>IF(OR(COUNTRY_INFO!$T$9:$T$1000="T2 (PZQ)",COUNTRY_INFO!$U$9:$U$1000="T2 (PZQ)"), "T2 (PZQ)", " ")</f>
        <v>T2 (PZQ)</v>
      </c>
      <c r="E356" s="253" t="s">
        <v>1187</v>
      </c>
      <c r="F356" s="56"/>
      <c r="G356" s="288">
        <v>46348</v>
      </c>
      <c r="H356" s="295"/>
      <c r="I356" s="11">
        <f t="shared" si="31"/>
        <v>46348</v>
      </c>
      <c r="J356" s="56"/>
      <c r="K356" s="18">
        <v>42549</v>
      </c>
      <c r="L356" s="18"/>
      <c r="M356" s="14">
        <f t="shared" si="32"/>
        <v>42549</v>
      </c>
      <c r="N356" s="275" t="str">
        <f t="shared" si="33"/>
        <v xml:space="preserve"> </v>
      </c>
      <c r="O356" s="293">
        <f t="shared" si="34"/>
        <v>91.803314058859058</v>
      </c>
      <c r="P356" s="230" t="str">
        <f t="shared" si="35"/>
        <v xml:space="preserve"> </v>
      </c>
      <c r="Q356" s="293">
        <f t="shared" si="36"/>
        <v>91.803314058859058</v>
      </c>
    </row>
    <row r="357" spans="1:17" x14ac:dyDescent="0.2">
      <c r="A357" s="10" t="str">
        <f>IF(COUNTRY_INFO!A357=0," ",COUNTRY_INFO!A357)</f>
        <v>Ethiopia</v>
      </c>
      <c r="B357" s="10" t="str">
        <f>IF(COUNTRY_INFO!B357=0," ",COUNTRY_INFO!B357)</f>
        <v>Oromia East Harerge</v>
      </c>
      <c r="C357" s="10" t="str">
        <f>IF(COUNTRY_INFO!C357=0," ",COUNTRY_INFO!C357)</f>
        <v>Kersa</v>
      </c>
      <c r="D357" s="11" t="str">
        <f>IF(OR(COUNTRY_INFO!$T$9:$T$1000="T2 (PZQ)",COUNTRY_INFO!$U$9:$U$1000="T2 (PZQ)"), "T2 (PZQ)", " ")</f>
        <v>T2 (PZQ)</v>
      </c>
      <c r="E357" s="253" t="s">
        <v>1187</v>
      </c>
      <c r="F357" s="56"/>
      <c r="G357" s="288">
        <v>68164</v>
      </c>
      <c r="H357" s="295"/>
      <c r="I357" s="11">
        <f t="shared" si="31"/>
        <v>68164</v>
      </c>
      <c r="J357" s="56"/>
      <c r="K357" s="18">
        <v>63381</v>
      </c>
      <c r="L357" s="18"/>
      <c r="M357" s="14">
        <f t="shared" si="32"/>
        <v>63381</v>
      </c>
      <c r="N357" s="275" t="str">
        <f t="shared" si="33"/>
        <v xml:space="preserve"> </v>
      </c>
      <c r="O357" s="293">
        <f t="shared" si="34"/>
        <v>92.983099583357784</v>
      </c>
      <c r="P357" s="230" t="str">
        <f t="shared" si="35"/>
        <v xml:space="preserve"> </v>
      </c>
      <c r="Q357" s="293">
        <f t="shared" si="36"/>
        <v>92.983099583357784</v>
      </c>
    </row>
    <row r="358" spans="1:17" x14ac:dyDescent="0.2">
      <c r="A358" s="10" t="str">
        <f>IF(COUNTRY_INFO!A358=0," ",COUNTRY_INFO!A358)</f>
        <v>Ethiopia</v>
      </c>
      <c r="B358" s="10" t="str">
        <f>IF(COUNTRY_INFO!B358=0," ",COUNTRY_INFO!B358)</f>
        <v>Oromia East Harerge</v>
      </c>
      <c r="C358" s="10" t="str">
        <f>IF(COUNTRY_INFO!C358=0," ",COUNTRY_INFO!C358)</f>
        <v>Kombolcha</v>
      </c>
      <c r="D358" s="11" t="str">
        <f>IF(OR(COUNTRY_INFO!$T$9:$T$1000="T2 (PZQ)",COUNTRY_INFO!$U$9:$U$1000="T2 (PZQ)"), "T2 (PZQ)", " ")</f>
        <v>T2 (PZQ)</v>
      </c>
      <c r="E358" s="253" t="s">
        <v>1187</v>
      </c>
      <c r="F358" s="56"/>
      <c r="G358" s="288">
        <v>56066</v>
      </c>
      <c r="H358" s="295"/>
      <c r="I358" s="11">
        <f t="shared" si="31"/>
        <v>56066</v>
      </c>
      <c r="J358" s="56"/>
      <c r="K358" s="18">
        <v>51728</v>
      </c>
      <c r="L358" s="18"/>
      <c r="M358" s="14">
        <f t="shared" si="32"/>
        <v>51728</v>
      </c>
      <c r="N358" s="275" t="str">
        <f t="shared" si="33"/>
        <v xml:space="preserve"> </v>
      </c>
      <c r="O358" s="293">
        <f t="shared" si="34"/>
        <v>92.262690400599297</v>
      </c>
      <c r="P358" s="230" t="str">
        <f t="shared" si="35"/>
        <v xml:space="preserve"> </v>
      </c>
      <c r="Q358" s="293">
        <f t="shared" si="36"/>
        <v>92.262690400599297</v>
      </c>
    </row>
    <row r="359" spans="1:17" x14ac:dyDescent="0.2">
      <c r="A359" s="10" t="str">
        <f>IF(COUNTRY_INFO!A359=0," ",COUNTRY_INFO!A359)</f>
        <v>Ethiopia</v>
      </c>
      <c r="B359" s="10" t="str">
        <f>IF(COUNTRY_INFO!B359=0," ",COUNTRY_INFO!B359)</f>
        <v>Oromia East Harerge</v>
      </c>
      <c r="C359" s="10" t="str">
        <f>IF(COUNTRY_INFO!C359=0," ",COUNTRY_INFO!C359)</f>
        <v>Kurfachala</v>
      </c>
      <c r="D359" s="11" t="str">
        <f>IF(OR(COUNTRY_INFO!$T$9:$T$1000="T2 (PZQ)",COUNTRY_INFO!$U$9:$U$1000="T2 (PZQ)"), "T2 (PZQ)", " ")</f>
        <v>T2 (PZQ)</v>
      </c>
      <c r="E359" s="253" t="s">
        <v>1187</v>
      </c>
      <c r="F359" s="56"/>
      <c r="G359" s="288">
        <v>23519</v>
      </c>
      <c r="H359" s="295"/>
      <c r="I359" s="11">
        <f t="shared" si="31"/>
        <v>23519</v>
      </c>
      <c r="J359" s="56"/>
      <c r="K359" s="18">
        <v>21163</v>
      </c>
      <c r="L359" s="18"/>
      <c r="M359" s="14">
        <f t="shared" si="32"/>
        <v>21163</v>
      </c>
      <c r="N359" s="275" t="str">
        <f t="shared" si="33"/>
        <v xml:space="preserve"> </v>
      </c>
      <c r="O359" s="293">
        <f t="shared" si="34"/>
        <v>89.982567286024064</v>
      </c>
      <c r="P359" s="230" t="str">
        <f t="shared" si="35"/>
        <v xml:space="preserve"> </v>
      </c>
      <c r="Q359" s="293">
        <f t="shared" si="36"/>
        <v>89.982567286024064</v>
      </c>
    </row>
    <row r="360" spans="1:17" x14ac:dyDescent="0.2">
      <c r="A360" s="10" t="str">
        <f>IF(COUNTRY_INFO!A360=0," ",COUNTRY_INFO!A360)</f>
        <v>Ethiopia</v>
      </c>
      <c r="B360" s="10" t="str">
        <f>IF(COUNTRY_INFO!B360=0," ",COUNTRY_INFO!B360)</f>
        <v>Oromia East Harerge</v>
      </c>
      <c r="C360" s="10" t="str">
        <f>IF(COUNTRY_INFO!C360=0," ",COUNTRY_INFO!C360)</f>
        <v>Medaga Tola</v>
      </c>
      <c r="D360" s="11" t="str">
        <f>IF(OR(COUNTRY_INFO!$T$9:$T$1000="T2 (PZQ)",COUNTRY_INFO!$U$9:$U$1000="T2 (PZQ)"), "T2 (PZQ)", " ")</f>
        <v xml:space="preserve"> </v>
      </c>
      <c r="E360" s="253" t="s">
        <v>1194</v>
      </c>
      <c r="F360" s="56"/>
      <c r="G360" s="288"/>
      <c r="H360" s="288"/>
      <c r="I360" s="11">
        <f t="shared" si="31"/>
        <v>0</v>
      </c>
      <c r="J360" s="56"/>
      <c r="K360" s="18"/>
      <c r="L360" s="18"/>
      <c r="M360" s="14">
        <f t="shared" si="32"/>
        <v>0</v>
      </c>
      <c r="N360" s="275" t="str">
        <f t="shared" si="33"/>
        <v xml:space="preserve"> </v>
      </c>
      <c r="O360" s="230" t="str">
        <f t="shared" si="34"/>
        <v xml:space="preserve"> </v>
      </c>
      <c r="P360" s="230" t="str">
        <f t="shared" si="35"/>
        <v xml:space="preserve"> </v>
      </c>
      <c r="Q360" s="230" t="str">
        <f t="shared" si="36"/>
        <v xml:space="preserve"> </v>
      </c>
    </row>
    <row r="361" spans="1:17" x14ac:dyDescent="0.2">
      <c r="A361" s="10" t="str">
        <f>IF(COUNTRY_INFO!A361=0," ",COUNTRY_INFO!A361)</f>
        <v>Ethiopia</v>
      </c>
      <c r="B361" s="10" t="str">
        <f>IF(COUNTRY_INFO!B361=0," ",COUNTRY_INFO!B361)</f>
        <v>Oromia East Harerge</v>
      </c>
      <c r="C361" s="10" t="str">
        <f>IF(COUNTRY_INFO!C361=0," ",COUNTRY_INFO!C361)</f>
        <v>Melka balo</v>
      </c>
      <c r="D361" s="11" t="str">
        <f>IF(OR(COUNTRY_INFO!$T$9:$T$1000="T2 (PZQ)",COUNTRY_INFO!$U$9:$U$1000="T2 (PZQ)"), "T2 (PZQ)", " ")</f>
        <v xml:space="preserve"> </v>
      </c>
      <c r="E361" s="253" t="s">
        <v>1187</v>
      </c>
      <c r="F361" s="56"/>
      <c r="G361" s="288"/>
      <c r="H361" s="288"/>
      <c r="I361" s="11">
        <f t="shared" si="31"/>
        <v>0</v>
      </c>
      <c r="J361" s="56"/>
      <c r="K361" s="18"/>
      <c r="L361" s="18"/>
      <c r="M361" s="14">
        <f t="shared" si="32"/>
        <v>0</v>
      </c>
      <c r="N361" s="275" t="str">
        <f t="shared" si="33"/>
        <v xml:space="preserve"> </v>
      </c>
      <c r="O361" s="230" t="str">
        <f t="shared" si="34"/>
        <v xml:space="preserve"> </v>
      </c>
      <c r="P361" s="230" t="str">
        <f t="shared" si="35"/>
        <v xml:space="preserve"> </v>
      </c>
      <c r="Q361" s="230" t="str">
        <f t="shared" si="36"/>
        <v xml:space="preserve"> </v>
      </c>
    </row>
    <row r="362" spans="1:17" x14ac:dyDescent="0.2">
      <c r="A362" s="10" t="str">
        <f>IF(COUNTRY_INFO!A362=0," ",COUNTRY_INFO!A362)</f>
        <v>Ethiopia</v>
      </c>
      <c r="B362" s="10" t="str">
        <f>IF(COUNTRY_INFO!B362=0," ",COUNTRY_INFO!B362)</f>
        <v>Oromia East Harerge</v>
      </c>
      <c r="C362" s="10" t="str">
        <f>IF(COUNTRY_INFO!C362=0," ",COUNTRY_INFO!C362)</f>
        <v>Meta</v>
      </c>
      <c r="D362" s="11" t="str">
        <f>IF(OR(COUNTRY_INFO!$T$9:$T$1000="T2 (PZQ)",COUNTRY_INFO!$U$9:$U$1000="T2 (PZQ)"), "T2 (PZQ)", " ")</f>
        <v xml:space="preserve"> </v>
      </c>
      <c r="E362" s="253" t="s">
        <v>1187</v>
      </c>
      <c r="F362" s="56"/>
      <c r="G362" s="288"/>
      <c r="H362" s="288"/>
      <c r="I362" s="11">
        <f t="shared" si="31"/>
        <v>0</v>
      </c>
      <c r="J362" s="56"/>
      <c r="K362" s="18"/>
      <c r="L362" s="18"/>
      <c r="M362" s="14">
        <f t="shared" si="32"/>
        <v>0</v>
      </c>
      <c r="N362" s="275" t="str">
        <f t="shared" si="33"/>
        <v xml:space="preserve"> </v>
      </c>
      <c r="O362" s="230" t="str">
        <f t="shared" si="34"/>
        <v xml:space="preserve"> </v>
      </c>
      <c r="P362" s="230" t="str">
        <f t="shared" si="35"/>
        <v xml:space="preserve"> </v>
      </c>
      <c r="Q362" s="230" t="str">
        <f t="shared" si="36"/>
        <v xml:space="preserve"> </v>
      </c>
    </row>
    <row r="363" spans="1:17" x14ac:dyDescent="0.2">
      <c r="A363" s="10" t="str">
        <f>IF(COUNTRY_INFO!A363=0," ",COUNTRY_INFO!A363)</f>
        <v>Ethiopia</v>
      </c>
      <c r="B363" s="10" t="str">
        <f>IF(COUNTRY_INFO!B363=0," ",COUNTRY_INFO!B363)</f>
        <v>Oromia East Harerge</v>
      </c>
      <c r="C363" s="10" t="str">
        <f>IF(COUNTRY_INFO!C363=0," ",COUNTRY_INFO!C363)</f>
        <v>Meyu</v>
      </c>
      <c r="D363" s="11" t="str">
        <f>IF(OR(COUNTRY_INFO!$T$9:$T$1000="T2 (PZQ)",COUNTRY_INFO!$U$9:$U$1000="T2 (PZQ)"), "T2 (PZQ)", " ")</f>
        <v xml:space="preserve"> </v>
      </c>
      <c r="E363" s="109"/>
      <c r="F363" s="56"/>
      <c r="G363" s="288"/>
      <c r="H363" s="288"/>
      <c r="I363" s="11">
        <f t="shared" si="31"/>
        <v>0</v>
      </c>
      <c r="J363" s="56"/>
      <c r="K363" s="18"/>
      <c r="L363" s="18"/>
      <c r="M363" s="14">
        <f t="shared" si="32"/>
        <v>0</v>
      </c>
      <c r="N363" s="275" t="str">
        <f t="shared" si="33"/>
        <v xml:space="preserve"> </v>
      </c>
      <c r="O363" s="230" t="str">
        <f t="shared" si="34"/>
        <v xml:space="preserve"> </v>
      </c>
      <c r="P363" s="230" t="str">
        <f t="shared" si="35"/>
        <v xml:space="preserve"> </v>
      </c>
      <c r="Q363" s="230" t="str">
        <f t="shared" si="36"/>
        <v xml:space="preserve"> </v>
      </c>
    </row>
    <row r="364" spans="1:17" x14ac:dyDescent="0.2">
      <c r="A364" s="10" t="str">
        <f>IF(COUNTRY_INFO!A364=0," ",COUNTRY_INFO!A364)</f>
        <v>Ethiopia</v>
      </c>
      <c r="B364" s="10" t="str">
        <f>IF(COUNTRY_INFO!B364=0," ",COUNTRY_INFO!B364)</f>
        <v>Oromia East Harerge</v>
      </c>
      <c r="C364" s="10" t="str">
        <f>IF(COUNTRY_INFO!C364=0," ",COUNTRY_INFO!C364)</f>
        <v>Qumbi</v>
      </c>
      <c r="D364" s="11" t="str">
        <f>IF(OR(COUNTRY_INFO!$T$9:$T$1000="T2 (PZQ)",COUNTRY_INFO!$U$9:$U$1000="T2 (PZQ)"), "T2 (PZQ)", " ")</f>
        <v xml:space="preserve"> </v>
      </c>
      <c r="E364" s="109"/>
      <c r="F364" s="56"/>
      <c r="G364" s="288"/>
      <c r="H364" s="288"/>
      <c r="I364" s="11">
        <f t="shared" si="31"/>
        <v>0</v>
      </c>
      <c r="J364" s="56"/>
      <c r="K364" s="18"/>
      <c r="L364" s="18"/>
      <c r="M364" s="14">
        <f t="shared" si="32"/>
        <v>0</v>
      </c>
      <c r="N364" s="275" t="str">
        <f t="shared" si="33"/>
        <v xml:space="preserve"> </v>
      </c>
      <c r="O364" s="230" t="str">
        <f t="shared" si="34"/>
        <v xml:space="preserve"> </v>
      </c>
      <c r="P364" s="230" t="str">
        <f t="shared" si="35"/>
        <v xml:space="preserve"> </v>
      </c>
      <c r="Q364" s="230" t="str">
        <f t="shared" si="36"/>
        <v xml:space="preserve"> </v>
      </c>
    </row>
    <row r="365" spans="1:17" x14ac:dyDescent="0.2">
      <c r="A365" s="10" t="str">
        <f>IF(COUNTRY_INFO!A365=0," ",COUNTRY_INFO!A365)</f>
        <v>Ethiopia</v>
      </c>
      <c r="B365" s="10" t="str">
        <f>IF(COUNTRY_INFO!B365=0," ",COUNTRY_INFO!B365)</f>
        <v>Oromia East Shewa</v>
      </c>
      <c r="C365" s="10" t="str">
        <f>IF(COUNTRY_INFO!C365=0," ",COUNTRY_INFO!C365)</f>
        <v>Adama</v>
      </c>
      <c r="D365" s="11" t="str">
        <f>IF(OR(COUNTRY_INFO!$T$9:$T$1000="T2 (PZQ)",COUNTRY_INFO!$U$9:$U$1000="T2 (PZQ)"), "T2 (PZQ)", " ")</f>
        <v>T2 (PZQ)</v>
      </c>
      <c r="E365" s="253" t="s">
        <v>1187</v>
      </c>
      <c r="F365" s="56"/>
      <c r="G365" s="288">
        <v>57221</v>
      </c>
      <c r="H365" s="295"/>
      <c r="I365" s="11">
        <f t="shared" si="31"/>
        <v>57221</v>
      </c>
      <c r="J365" s="56"/>
      <c r="K365" s="18">
        <v>55937</v>
      </c>
      <c r="L365" s="18"/>
      <c r="M365" s="14">
        <f t="shared" si="32"/>
        <v>55937</v>
      </c>
      <c r="N365" s="275" t="str">
        <f t="shared" si="33"/>
        <v xml:space="preserve"> </v>
      </c>
      <c r="O365" s="293">
        <f t="shared" si="34"/>
        <v>97.75606857622202</v>
      </c>
      <c r="P365" s="230" t="str">
        <f t="shared" si="35"/>
        <v xml:space="preserve"> </v>
      </c>
      <c r="Q365" s="293">
        <f t="shared" si="36"/>
        <v>97.75606857622202</v>
      </c>
    </row>
    <row r="366" spans="1:17" x14ac:dyDescent="0.2">
      <c r="A366" s="10" t="str">
        <f>IF(COUNTRY_INFO!A366=0," ",COUNTRY_INFO!A366)</f>
        <v>Ethiopia</v>
      </c>
      <c r="B366" s="10" t="str">
        <f>IF(COUNTRY_INFO!B366=0," ",COUNTRY_INFO!B366)</f>
        <v>Oromia East Shewa</v>
      </c>
      <c r="C366" s="10" t="str">
        <f>IF(COUNTRY_INFO!C366=0," ",COUNTRY_INFO!C366)</f>
        <v>Adama Town</v>
      </c>
      <c r="D366" s="11" t="str">
        <f>IF(OR(COUNTRY_INFO!$T$9:$T$1000="T2 (PZQ)",COUNTRY_INFO!$U$9:$U$1000="T2 (PZQ)"), "T2 (PZQ)", " ")</f>
        <v>T2 (PZQ)</v>
      </c>
      <c r="E366" s="109"/>
      <c r="F366" s="56"/>
      <c r="G366" s="295">
        <v>108790</v>
      </c>
      <c r="H366" s="295"/>
      <c r="I366" s="11">
        <f t="shared" si="31"/>
        <v>108790</v>
      </c>
      <c r="J366" s="56"/>
      <c r="K366" s="18">
        <v>101771</v>
      </c>
      <c r="L366" s="18"/>
      <c r="M366" s="14">
        <f t="shared" si="32"/>
        <v>101771</v>
      </c>
      <c r="N366" s="275" t="str">
        <f t="shared" si="33"/>
        <v xml:space="preserve"> </v>
      </c>
      <c r="O366" s="293">
        <f t="shared" si="34"/>
        <v>93.548120231638947</v>
      </c>
      <c r="P366" s="230" t="str">
        <f t="shared" si="35"/>
        <v xml:space="preserve"> </v>
      </c>
      <c r="Q366" s="293">
        <f t="shared" si="36"/>
        <v>93.548120231638947</v>
      </c>
    </row>
    <row r="367" spans="1:17" x14ac:dyDescent="0.2">
      <c r="A367" s="10" t="str">
        <f>IF(COUNTRY_INFO!A367=0," ",COUNTRY_INFO!A367)</f>
        <v>Ethiopia</v>
      </c>
      <c r="B367" s="10" t="str">
        <f>IF(COUNTRY_INFO!B367=0," ",COUNTRY_INFO!B367)</f>
        <v>Oromia East Shewa</v>
      </c>
      <c r="C367" s="10" t="str">
        <f>IF(COUNTRY_INFO!C367=0," ",COUNTRY_INFO!C367)</f>
        <v>Adami Tulu Jido Kombolacha</v>
      </c>
      <c r="D367" s="11" t="str">
        <f>IF(OR(COUNTRY_INFO!$T$9:$T$1000="T2 (PZQ)",COUNTRY_INFO!$U$9:$U$1000="T2 (PZQ)"), "T2 (PZQ)", " ")</f>
        <v xml:space="preserve"> </v>
      </c>
      <c r="E367" s="109"/>
      <c r="F367" s="56"/>
      <c r="G367" s="288"/>
      <c r="H367" s="288"/>
      <c r="I367" s="11">
        <f t="shared" si="31"/>
        <v>0</v>
      </c>
      <c r="J367" s="56"/>
      <c r="K367" s="18"/>
      <c r="L367" s="18"/>
      <c r="M367" s="14">
        <f t="shared" si="32"/>
        <v>0</v>
      </c>
      <c r="N367" s="275" t="str">
        <f t="shared" si="33"/>
        <v xml:space="preserve"> </v>
      </c>
      <c r="O367" s="230" t="str">
        <f t="shared" si="34"/>
        <v xml:space="preserve"> </v>
      </c>
      <c r="P367" s="230" t="str">
        <f t="shared" si="35"/>
        <v xml:space="preserve"> </v>
      </c>
      <c r="Q367" s="230" t="str">
        <f t="shared" si="36"/>
        <v xml:space="preserve"> </v>
      </c>
    </row>
    <row r="368" spans="1:17" x14ac:dyDescent="0.2">
      <c r="A368" s="10" t="str">
        <f>IF(COUNTRY_INFO!A368=0," ",COUNTRY_INFO!A368)</f>
        <v>Ethiopia</v>
      </c>
      <c r="B368" s="10" t="str">
        <f>IF(COUNTRY_INFO!B368=0," ",COUNTRY_INFO!B368)</f>
        <v>Oromia East Shewa</v>
      </c>
      <c r="C368" s="10" t="str">
        <f>IF(COUNTRY_INFO!C368=0," ",COUNTRY_INFO!C368)</f>
        <v>Adea</v>
      </c>
      <c r="D368" s="11" t="str">
        <f>IF(OR(COUNTRY_INFO!$T$9:$T$1000="T2 (PZQ)",COUNTRY_INFO!$U$9:$U$1000="T2 (PZQ)"), "T2 (PZQ)", " ")</f>
        <v xml:space="preserve"> </v>
      </c>
      <c r="E368" s="109"/>
      <c r="F368" s="56"/>
      <c r="G368" s="288"/>
      <c r="H368" s="288"/>
      <c r="I368" s="11">
        <f t="shared" si="31"/>
        <v>0</v>
      </c>
      <c r="J368" s="56"/>
      <c r="K368" s="18"/>
      <c r="L368" s="18"/>
      <c r="M368" s="14">
        <f t="shared" si="32"/>
        <v>0</v>
      </c>
      <c r="N368" s="275" t="str">
        <f t="shared" si="33"/>
        <v xml:space="preserve"> </v>
      </c>
      <c r="O368" s="230" t="str">
        <f t="shared" si="34"/>
        <v xml:space="preserve"> </v>
      </c>
      <c r="P368" s="230" t="str">
        <f t="shared" si="35"/>
        <v xml:space="preserve"> </v>
      </c>
      <c r="Q368" s="230" t="str">
        <f t="shared" si="36"/>
        <v xml:space="preserve"> </v>
      </c>
    </row>
    <row r="369" spans="1:17" x14ac:dyDescent="0.2">
      <c r="A369" s="10" t="str">
        <f>IF(COUNTRY_INFO!A369=0," ",COUNTRY_INFO!A369)</f>
        <v>Ethiopia</v>
      </c>
      <c r="B369" s="10" t="str">
        <f>IF(COUNTRY_INFO!B369=0," ",COUNTRY_INFO!B369)</f>
        <v>Oromia East Shewa</v>
      </c>
      <c r="C369" s="10" t="str">
        <f>IF(COUNTRY_INFO!C369=0," ",COUNTRY_INFO!C369)</f>
        <v>Batu Town</v>
      </c>
      <c r="D369" s="11" t="str">
        <f>IF(OR(COUNTRY_INFO!$T$9:$T$1000="T2 (PZQ)",COUNTRY_INFO!$U$9:$U$1000="T2 (PZQ)"), "T2 (PZQ)", " ")</f>
        <v xml:space="preserve"> </v>
      </c>
      <c r="E369" s="109"/>
      <c r="F369" s="56"/>
      <c r="G369" s="288"/>
      <c r="H369" s="288"/>
      <c r="I369" s="11">
        <f t="shared" si="31"/>
        <v>0</v>
      </c>
      <c r="J369" s="56"/>
      <c r="K369" s="18"/>
      <c r="L369" s="18"/>
      <c r="M369" s="14">
        <f t="shared" si="32"/>
        <v>0</v>
      </c>
      <c r="N369" s="275" t="str">
        <f t="shared" si="33"/>
        <v xml:space="preserve"> </v>
      </c>
      <c r="O369" s="230" t="str">
        <f t="shared" si="34"/>
        <v xml:space="preserve"> </v>
      </c>
      <c r="P369" s="230" t="str">
        <f t="shared" si="35"/>
        <v xml:space="preserve"> </v>
      </c>
      <c r="Q369" s="230" t="str">
        <f t="shared" si="36"/>
        <v xml:space="preserve"> </v>
      </c>
    </row>
    <row r="370" spans="1:17" x14ac:dyDescent="0.2">
      <c r="A370" s="10" t="str">
        <f>IF(COUNTRY_INFO!A370=0," ",COUNTRY_INFO!A370)</f>
        <v>Ethiopia</v>
      </c>
      <c r="B370" s="10" t="str">
        <f>IF(COUNTRY_INFO!B370=0," ",COUNTRY_INFO!B370)</f>
        <v>Oromia East Shewa</v>
      </c>
      <c r="C370" s="10" t="str">
        <f>IF(COUNTRY_INFO!C370=0," ",COUNTRY_INFO!C370)</f>
        <v>Bishoftu Town</v>
      </c>
      <c r="D370" s="11" t="str">
        <f>IF(OR(COUNTRY_INFO!$T$9:$T$1000="T2 (PZQ)",COUNTRY_INFO!$U$9:$U$1000="T2 (PZQ)"), "T2 (PZQ)", " ")</f>
        <v xml:space="preserve"> </v>
      </c>
      <c r="E370" s="109"/>
      <c r="F370" s="56"/>
      <c r="G370" s="288"/>
      <c r="H370" s="288"/>
      <c r="I370" s="11">
        <f t="shared" si="31"/>
        <v>0</v>
      </c>
      <c r="J370" s="56"/>
      <c r="K370" s="18"/>
      <c r="L370" s="18"/>
      <c r="M370" s="14">
        <f t="shared" si="32"/>
        <v>0</v>
      </c>
      <c r="N370" s="275" t="str">
        <f t="shared" si="33"/>
        <v xml:space="preserve"> </v>
      </c>
      <c r="O370" s="230" t="str">
        <f t="shared" si="34"/>
        <v xml:space="preserve"> </v>
      </c>
      <c r="P370" s="230" t="str">
        <f t="shared" si="35"/>
        <v xml:space="preserve"> </v>
      </c>
      <c r="Q370" s="230" t="str">
        <f t="shared" si="36"/>
        <v xml:space="preserve"> </v>
      </c>
    </row>
    <row r="371" spans="1:17" x14ac:dyDescent="0.2">
      <c r="A371" s="10" t="str">
        <f>IF(COUNTRY_INFO!A371=0," ",COUNTRY_INFO!A371)</f>
        <v>Ethiopia</v>
      </c>
      <c r="B371" s="10" t="str">
        <f>IF(COUNTRY_INFO!B371=0," ",COUNTRY_INFO!B371)</f>
        <v>Oromia East Shewa</v>
      </c>
      <c r="C371" s="10" t="str">
        <f>IF(COUNTRY_INFO!C371=0," ",COUNTRY_INFO!C371)</f>
        <v>Bora</v>
      </c>
      <c r="D371" s="11" t="str">
        <f>IF(OR(COUNTRY_INFO!$T$9:$T$1000="T2 (PZQ)",COUNTRY_INFO!$U$9:$U$1000="T2 (PZQ)"), "T2 (PZQ)", " ")</f>
        <v xml:space="preserve"> </v>
      </c>
      <c r="E371" s="109"/>
      <c r="F371" s="56"/>
      <c r="G371" s="288"/>
      <c r="H371" s="288"/>
      <c r="I371" s="11">
        <f t="shared" si="31"/>
        <v>0</v>
      </c>
      <c r="J371" s="56"/>
      <c r="K371" s="18"/>
      <c r="L371" s="18"/>
      <c r="M371" s="14">
        <f t="shared" si="32"/>
        <v>0</v>
      </c>
      <c r="N371" s="275" t="str">
        <f t="shared" si="33"/>
        <v xml:space="preserve"> </v>
      </c>
      <c r="O371" s="230" t="str">
        <f t="shared" si="34"/>
        <v xml:space="preserve"> </v>
      </c>
      <c r="P371" s="230" t="str">
        <f t="shared" si="35"/>
        <v xml:space="preserve"> </v>
      </c>
      <c r="Q371" s="230" t="str">
        <f t="shared" si="36"/>
        <v xml:space="preserve"> </v>
      </c>
    </row>
    <row r="372" spans="1:17" x14ac:dyDescent="0.2">
      <c r="A372" s="10" t="str">
        <f>IF(COUNTRY_INFO!A372=0," ",COUNTRY_INFO!A372)</f>
        <v>Ethiopia</v>
      </c>
      <c r="B372" s="10" t="str">
        <f>IF(COUNTRY_INFO!B372=0," ",COUNTRY_INFO!B372)</f>
        <v>Oromia East Shewa</v>
      </c>
      <c r="C372" s="10" t="str">
        <f>IF(COUNTRY_INFO!C372=0," ",COUNTRY_INFO!C372)</f>
        <v>Boset</v>
      </c>
      <c r="D372" s="11" t="str">
        <f>IF(OR(COUNTRY_INFO!$T$9:$T$1000="T2 (PZQ)",COUNTRY_INFO!$U$9:$U$1000="T2 (PZQ)"), "T2 (PZQ)", " ")</f>
        <v xml:space="preserve"> </v>
      </c>
      <c r="E372" s="109"/>
      <c r="F372" s="56"/>
      <c r="G372" s="288"/>
      <c r="H372" s="288"/>
      <c r="I372" s="11">
        <f t="shared" si="31"/>
        <v>0</v>
      </c>
      <c r="J372" s="56"/>
      <c r="K372" s="18"/>
      <c r="L372" s="18"/>
      <c r="M372" s="14">
        <f t="shared" si="32"/>
        <v>0</v>
      </c>
      <c r="N372" s="275" t="str">
        <f t="shared" si="33"/>
        <v xml:space="preserve"> </v>
      </c>
      <c r="O372" s="230" t="str">
        <f t="shared" si="34"/>
        <v xml:space="preserve"> </v>
      </c>
      <c r="P372" s="230" t="str">
        <f t="shared" si="35"/>
        <v xml:space="preserve"> </v>
      </c>
      <c r="Q372" s="230" t="str">
        <f t="shared" si="36"/>
        <v xml:space="preserve"> </v>
      </c>
    </row>
    <row r="373" spans="1:17" x14ac:dyDescent="0.2">
      <c r="A373" s="10" t="str">
        <f>IF(COUNTRY_INFO!A373=0," ",COUNTRY_INFO!A373)</f>
        <v>Ethiopia</v>
      </c>
      <c r="B373" s="10" t="str">
        <f>IF(COUNTRY_INFO!B373=0," ",COUNTRY_INFO!B373)</f>
        <v>Oromia East Shewa</v>
      </c>
      <c r="C373" s="10" t="str">
        <f>IF(COUNTRY_INFO!C373=0," ",COUNTRY_INFO!C373)</f>
        <v>Dugda</v>
      </c>
      <c r="D373" s="11" t="str">
        <f>IF(OR(COUNTRY_INFO!$T$9:$T$1000="T2 (PZQ)",COUNTRY_INFO!$U$9:$U$1000="T2 (PZQ)"), "T2 (PZQ)", " ")</f>
        <v xml:space="preserve"> </v>
      </c>
      <c r="E373" s="253"/>
      <c r="F373" s="56"/>
      <c r="G373" s="288"/>
      <c r="H373" s="288"/>
      <c r="I373" s="11">
        <f t="shared" si="31"/>
        <v>0</v>
      </c>
      <c r="J373" s="56"/>
      <c r="K373" s="18"/>
      <c r="L373" s="18"/>
      <c r="M373" s="14">
        <f t="shared" si="32"/>
        <v>0</v>
      </c>
      <c r="N373" s="275" t="str">
        <f t="shared" si="33"/>
        <v xml:space="preserve"> </v>
      </c>
      <c r="O373" s="230" t="str">
        <f t="shared" si="34"/>
        <v xml:space="preserve"> </v>
      </c>
      <c r="P373" s="230" t="str">
        <f t="shared" si="35"/>
        <v xml:space="preserve"> </v>
      </c>
      <c r="Q373" s="230" t="str">
        <f t="shared" si="36"/>
        <v xml:space="preserve"> </v>
      </c>
    </row>
    <row r="374" spans="1:17" x14ac:dyDescent="0.2">
      <c r="A374" s="10" t="str">
        <f>IF(COUNTRY_INFO!A374=0," ",COUNTRY_INFO!A374)</f>
        <v>Ethiopia</v>
      </c>
      <c r="B374" s="10" t="str">
        <f>IF(COUNTRY_INFO!B374=0," ",COUNTRY_INFO!B374)</f>
        <v>Oromia East Shewa</v>
      </c>
      <c r="C374" s="10" t="str">
        <f>IF(COUNTRY_INFO!C374=0," ",COUNTRY_INFO!C374)</f>
        <v>Fentale</v>
      </c>
      <c r="D374" s="11" t="str">
        <f>IF(OR(COUNTRY_INFO!$T$9:$T$1000="T2 (PZQ)",COUNTRY_INFO!$U$9:$U$1000="T2 (PZQ)"), "T2 (PZQ)", " ")</f>
        <v xml:space="preserve"> </v>
      </c>
      <c r="E374" s="109"/>
      <c r="F374" s="56"/>
      <c r="G374" s="288"/>
      <c r="H374" s="288"/>
      <c r="I374" s="11">
        <f t="shared" si="31"/>
        <v>0</v>
      </c>
      <c r="J374" s="56"/>
      <c r="K374" s="18"/>
      <c r="L374" s="18"/>
      <c r="M374" s="14">
        <f t="shared" si="32"/>
        <v>0</v>
      </c>
      <c r="N374" s="275" t="str">
        <f t="shared" si="33"/>
        <v xml:space="preserve"> </v>
      </c>
      <c r="O374" s="230" t="str">
        <f t="shared" si="34"/>
        <v xml:space="preserve"> </v>
      </c>
      <c r="P374" s="230" t="str">
        <f t="shared" si="35"/>
        <v xml:space="preserve"> </v>
      </c>
      <c r="Q374" s="230" t="str">
        <f t="shared" si="36"/>
        <v xml:space="preserve"> </v>
      </c>
    </row>
    <row r="375" spans="1:17" x14ac:dyDescent="0.2">
      <c r="A375" s="10" t="str">
        <f>IF(COUNTRY_INFO!A375=0," ",COUNTRY_INFO!A375)</f>
        <v>Ethiopia</v>
      </c>
      <c r="B375" s="10" t="str">
        <f>IF(COUNTRY_INFO!B375=0," ",COUNTRY_INFO!B375)</f>
        <v>Oromia East Shewa</v>
      </c>
      <c r="C375" s="10" t="str">
        <f>IF(COUNTRY_INFO!C375=0," ",COUNTRY_INFO!C375)</f>
        <v>Gimbichu</v>
      </c>
      <c r="D375" s="11" t="str">
        <f>IF(OR(COUNTRY_INFO!$T$9:$T$1000="T2 (PZQ)",COUNTRY_INFO!$U$9:$U$1000="T2 (PZQ)"), "T2 (PZQ)", " ")</f>
        <v xml:space="preserve"> </v>
      </c>
      <c r="E375" s="109"/>
      <c r="F375" s="56"/>
      <c r="G375" s="288"/>
      <c r="H375" s="288"/>
      <c r="I375" s="11">
        <f t="shared" si="31"/>
        <v>0</v>
      </c>
      <c r="J375" s="56"/>
      <c r="K375" s="18"/>
      <c r="L375" s="18"/>
      <c r="M375" s="14">
        <f t="shared" si="32"/>
        <v>0</v>
      </c>
      <c r="N375" s="275" t="str">
        <f t="shared" si="33"/>
        <v xml:space="preserve"> </v>
      </c>
      <c r="O375" s="230" t="str">
        <f t="shared" si="34"/>
        <v xml:space="preserve"> </v>
      </c>
      <c r="P375" s="230" t="str">
        <f t="shared" si="35"/>
        <v xml:space="preserve"> </v>
      </c>
      <c r="Q375" s="230" t="str">
        <f t="shared" si="36"/>
        <v xml:space="preserve"> </v>
      </c>
    </row>
    <row r="376" spans="1:17" x14ac:dyDescent="0.2">
      <c r="A376" s="10" t="str">
        <f>IF(COUNTRY_INFO!A376=0," ",COUNTRY_INFO!A376)</f>
        <v>Ethiopia</v>
      </c>
      <c r="B376" s="10" t="str">
        <f>IF(COUNTRY_INFO!B376=0," ",COUNTRY_INFO!B376)</f>
        <v>Oromia East Shewa</v>
      </c>
      <c r="C376" s="10" t="str">
        <f>IF(COUNTRY_INFO!C376=0," ",COUNTRY_INFO!C376)</f>
        <v>Liben</v>
      </c>
      <c r="D376" s="11" t="str">
        <f>IF(OR(COUNTRY_INFO!$T$9:$T$1000="T2 (PZQ)",COUNTRY_INFO!$U$9:$U$1000="T2 (PZQ)"), "T2 (PZQ)", " ")</f>
        <v xml:space="preserve"> </v>
      </c>
      <c r="E376" s="109"/>
      <c r="F376" s="56"/>
      <c r="G376" s="288"/>
      <c r="H376" s="288"/>
      <c r="I376" s="11">
        <f t="shared" si="31"/>
        <v>0</v>
      </c>
      <c r="J376" s="56"/>
      <c r="K376" s="18"/>
      <c r="L376" s="18"/>
      <c r="M376" s="14">
        <f t="shared" si="32"/>
        <v>0</v>
      </c>
      <c r="N376" s="275" t="str">
        <f t="shared" si="33"/>
        <v xml:space="preserve"> </v>
      </c>
      <c r="O376" s="230" t="str">
        <f t="shared" si="34"/>
        <v xml:space="preserve"> </v>
      </c>
      <c r="P376" s="230" t="str">
        <f t="shared" si="35"/>
        <v xml:space="preserve"> </v>
      </c>
      <c r="Q376" s="230" t="str">
        <f t="shared" si="36"/>
        <v xml:space="preserve"> </v>
      </c>
    </row>
    <row r="377" spans="1:17" x14ac:dyDescent="0.2">
      <c r="A377" s="10" t="str">
        <f>IF(COUNTRY_INFO!A377=0," ",COUNTRY_INFO!A377)</f>
        <v>Ethiopia</v>
      </c>
      <c r="B377" s="10" t="str">
        <f>IF(COUNTRY_INFO!B377=0," ",COUNTRY_INFO!B377)</f>
        <v>Oromia East Shewa</v>
      </c>
      <c r="C377" s="10" t="str">
        <f>IF(COUNTRY_INFO!C377=0," ",COUNTRY_INFO!C377)</f>
        <v>Lume</v>
      </c>
      <c r="D377" s="11" t="str">
        <f>IF(OR(COUNTRY_INFO!$T$9:$T$1000="T2 (PZQ)",COUNTRY_INFO!$U$9:$U$1000="T2 (PZQ)"), "T2 (PZQ)", " ")</f>
        <v xml:space="preserve"> </v>
      </c>
      <c r="E377" s="109"/>
      <c r="F377" s="56"/>
      <c r="G377" s="288"/>
      <c r="H377" s="288"/>
      <c r="I377" s="11">
        <f t="shared" si="31"/>
        <v>0</v>
      </c>
      <c r="J377" s="56"/>
      <c r="K377" s="18"/>
      <c r="L377" s="18"/>
      <c r="M377" s="14">
        <f t="shared" si="32"/>
        <v>0</v>
      </c>
      <c r="N377" s="275" t="str">
        <f t="shared" si="33"/>
        <v xml:space="preserve"> </v>
      </c>
      <c r="O377" s="230" t="str">
        <f t="shared" si="34"/>
        <v xml:space="preserve"> </v>
      </c>
      <c r="P377" s="230" t="str">
        <f t="shared" si="35"/>
        <v xml:space="preserve"> </v>
      </c>
      <c r="Q377" s="230" t="str">
        <f t="shared" si="36"/>
        <v xml:space="preserve"> </v>
      </c>
    </row>
    <row r="378" spans="1:17" x14ac:dyDescent="0.2">
      <c r="A378" s="10" t="str">
        <f>IF(COUNTRY_INFO!A378=0," ",COUNTRY_INFO!A378)</f>
        <v>Ethiopia</v>
      </c>
      <c r="B378" s="10" t="str">
        <f>IF(COUNTRY_INFO!B378=0," ",COUNTRY_INFO!B378)</f>
        <v>Oromia East Shewa</v>
      </c>
      <c r="C378" s="10" t="str">
        <f>IF(COUNTRY_INFO!C378=0," ",COUNTRY_INFO!C378)</f>
        <v>Metehara Town</v>
      </c>
      <c r="D378" s="11" t="str">
        <f>IF(OR(COUNTRY_INFO!$T$9:$T$1000="T2 (PZQ)",COUNTRY_INFO!$U$9:$U$1000="T2 (PZQ)"), "T2 (PZQ)", " ")</f>
        <v xml:space="preserve"> </v>
      </c>
      <c r="E378" s="109"/>
      <c r="F378" s="56"/>
      <c r="G378" s="288"/>
      <c r="H378" s="288"/>
      <c r="I378" s="11">
        <f t="shared" si="31"/>
        <v>0</v>
      </c>
      <c r="J378" s="56"/>
      <c r="K378" s="18"/>
      <c r="L378" s="18"/>
      <c r="M378" s="14">
        <f t="shared" si="32"/>
        <v>0</v>
      </c>
      <c r="N378" s="275" t="str">
        <f t="shared" si="33"/>
        <v xml:space="preserve"> </v>
      </c>
      <c r="O378" s="230" t="str">
        <f t="shared" si="34"/>
        <v xml:space="preserve"> </v>
      </c>
      <c r="P378" s="230" t="str">
        <f t="shared" si="35"/>
        <v xml:space="preserve"> </v>
      </c>
      <c r="Q378" s="230" t="str">
        <f t="shared" si="36"/>
        <v xml:space="preserve"> </v>
      </c>
    </row>
    <row r="379" spans="1:17" x14ac:dyDescent="0.2">
      <c r="A379" s="10" t="str">
        <f>IF(COUNTRY_INFO!A379=0," ",COUNTRY_INFO!A379)</f>
        <v>Ethiopia</v>
      </c>
      <c r="B379" s="10" t="str">
        <f>IF(COUNTRY_INFO!B379=0," ",COUNTRY_INFO!B379)</f>
        <v>Oromia East Shewa</v>
      </c>
      <c r="C379" s="10" t="str">
        <f>IF(COUNTRY_INFO!C379=0," ",COUNTRY_INFO!C379)</f>
        <v>Mojo Town</v>
      </c>
      <c r="D379" s="11" t="str">
        <f>IF(OR(COUNTRY_INFO!$T$9:$T$1000="T2 (PZQ)",COUNTRY_INFO!$U$9:$U$1000="T2 (PZQ)"), "T2 (PZQ)", " ")</f>
        <v xml:space="preserve"> </v>
      </c>
      <c r="E379" s="109"/>
      <c r="F379" s="56"/>
      <c r="G379" s="288"/>
      <c r="H379" s="288"/>
      <c r="I379" s="11">
        <f t="shared" si="31"/>
        <v>0</v>
      </c>
      <c r="J379" s="56"/>
      <c r="K379" s="18"/>
      <c r="L379" s="18"/>
      <c r="M379" s="14">
        <f t="shared" si="32"/>
        <v>0</v>
      </c>
      <c r="N379" s="275" t="str">
        <f t="shared" si="33"/>
        <v xml:space="preserve"> </v>
      </c>
      <c r="O379" s="230" t="str">
        <f t="shared" si="34"/>
        <v xml:space="preserve"> </v>
      </c>
      <c r="P379" s="230" t="str">
        <f t="shared" si="35"/>
        <v xml:space="preserve"> </v>
      </c>
      <c r="Q379" s="230" t="str">
        <f t="shared" si="36"/>
        <v xml:space="preserve"> </v>
      </c>
    </row>
    <row r="380" spans="1:17" x14ac:dyDescent="0.2">
      <c r="A380" s="10" t="str">
        <f>IF(COUNTRY_INFO!A380=0," ",COUNTRY_INFO!A380)</f>
        <v>Ethiopia</v>
      </c>
      <c r="B380" s="10" t="str">
        <f>IF(COUNTRY_INFO!B380=0," ",COUNTRY_INFO!B380)</f>
        <v>Oromia East Wellega</v>
      </c>
      <c r="C380" s="10" t="str">
        <f>IF(COUNTRY_INFO!C380=0," ",COUNTRY_INFO!C380)</f>
        <v>Boneya Bushe</v>
      </c>
      <c r="D380" s="11" t="str">
        <f>IF(OR(COUNTRY_INFO!$T$9:$T$1000="T2 (PZQ)",COUNTRY_INFO!$U$9:$U$1000="T2 (PZQ)"), "T2 (PZQ)", " ")</f>
        <v xml:space="preserve"> </v>
      </c>
      <c r="E380" s="109"/>
      <c r="F380" s="56"/>
      <c r="G380" s="288"/>
      <c r="H380" s="288"/>
      <c r="I380" s="11">
        <f t="shared" si="31"/>
        <v>0</v>
      </c>
      <c r="J380" s="56"/>
      <c r="K380" s="18"/>
      <c r="L380" s="18"/>
      <c r="M380" s="14">
        <f t="shared" si="32"/>
        <v>0</v>
      </c>
      <c r="N380" s="275" t="str">
        <f t="shared" si="33"/>
        <v xml:space="preserve"> </v>
      </c>
      <c r="O380" s="230" t="str">
        <f t="shared" si="34"/>
        <v xml:space="preserve"> </v>
      </c>
      <c r="P380" s="230" t="str">
        <f t="shared" si="35"/>
        <v xml:space="preserve"> </v>
      </c>
      <c r="Q380" s="230" t="str">
        <f t="shared" si="36"/>
        <v xml:space="preserve"> </v>
      </c>
    </row>
    <row r="381" spans="1:17" x14ac:dyDescent="0.2">
      <c r="A381" s="10" t="str">
        <f>IF(COUNTRY_INFO!A381=0," ",COUNTRY_INFO!A381)</f>
        <v>Ethiopia</v>
      </c>
      <c r="B381" s="10" t="str">
        <f>IF(COUNTRY_INFO!B381=0," ",COUNTRY_INFO!B381)</f>
        <v>Oromia East Wellega</v>
      </c>
      <c r="C381" s="10" t="str">
        <f>IF(COUNTRY_INFO!C381=0," ",COUNTRY_INFO!C381)</f>
        <v>Diggaa</v>
      </c>
      <c r="D381" s="11" t="str">
        <f>IF(OR(COUNTRY_INFO!$T$9:$T$1000="T2 (PZQ)",COUNTRY_INFO!$U$9:$U$1000="T2 (PZQ)"), "T2 (PZQ)", " ")</f>
        <v xml:space="preserve"> </v>
      </c>
      <c r="E381" s="109"/>
      <c r="F381" s="56"/>
      <c r="G381" s="288"/>
      <c r="H381" s="288"/>
      <c r="I381" s="11">
        <f t="shared" si="31"/>
        <v>0</v>
      </c>
      <c r="J381" s="56"/>
      <c r="K381" s="18"/>
      <c r="L381" s="18"/>
      <c r="M381" s="14">
        <f t="shared" si="32"/>
        <v>0</v>
      </c>
      <c r="N381" s="275" t="str">
        <f t="shared" si="33"/>
        <v xml:space="preserve"> </v>
      </c>
      <c r="O381" s="230" t="str">
        <f t="shared" si="34"/>
        <v xml:space="preserve"> </v>
      </c>
      <c r="P381" s="230" t="str">
        <f t="shared" si="35"/>
        <v xml:space="preserve"> </v>
      </c>
      <c r="Q381" s="230" t="str">
        <f t="shared" si="36"/>
        <v xml:space="preserve"> </v>
      </c>
    </row>
    <row r="382" spans="1:17" x14ac:dyDescent="0.2">
      <c r="A382" s="10" t="str">
        <f>IF(COUNTRY_INFO!A382=0," ",COUNTRY_INFO!A382)</f>
        <v>Ethiopia</v>
      </c>
      <c r="B382" s="10" t="str">
        <f>IF(COUNTRY_INFO!B382=0," ",COUNTRY_INFO!B382)</f>
        <v>Oromia East Wellega</v>
      </c>
      <c r="C382" s="10" t="str">
        <f>IF(COUNTRY_INFO!C382=0," ",COUNTRY_INFO!C382)</f>
        <v>Ebantu</v>
      </c>
      <c r="D382" s="11" t="str">
        <f>IF(OR(COUNTRY_INFO!$T$9:$T$1000="T2 (PZQ)",COUNTRY_INFO!$U$9:$U$1000="T2 (PZQ)"), "T2 (PZQ)", " ")</f>
        <v xml:space="preserve"> </v>
      </c>
      <c r="E382" s="109"/>
      <c r="F382" s="56"/>
      <c r="G382" s="288"/>
      <c r="H382" s="288"/>
      <c r="I382" s="11">
        <f t="shared" si="31"/>
        <v>0</v>
      </c>
      <c r="J382" s="56"/>
      <c r="K382" s="18"/>
      <c r="L382" s="18"/>
      <c r="M382" s="14">
        <f t="shared" si="32"/>
        <v>0</v>
      </c>
      <c r="N382" s="275" t="str">
        <f t="shared" si="33"/>
        <v xml:space="preserve"> </v>
      </c>
      <c r="O382" s="230" t="str">
        <f t="shared" si="34"/>
        <v xml:space="preserve"> </v>
      </c>
      <c r="P382" s="230" t="str">
        <f t="shared" si="35"/>
        <v xml:space="preserve"> </v>
      </c>
      <c r="Q382" s="230" t="str">
        <f t="shared" si="36"/>
        <v xml:space="preserve"> </v>
      </c>
    </row>
    <row r="383" spans="1:17" x14ac:dyDescent="0.2">
      <c r="A383" s="10" t="str">
        <f>IF(COUNTRY_INFO!A383=0," ",COUNTRY_INFO!A383)</f>
        <v>Ethiopia</v>
      </c>
      <c r="B383" s="10" t="str">
        <f>IF(COUNTRY_INFO!B383=0," ",COUNTRY_INFO!B383)</f>
        <v>Oromia East Wellega</v>
      </c>
      <c r="C383" s="10" t="str">
        <f>IF(COUNTRY_INFO!C383=0," ",COUNTRY_INFO!C383)</f>
        <v>Gida Ayana</v>
      </c>
      <c r="D383" s="11" t="str">
        <f>IF(OR(COUNTRY_INFO!$T$9:$T$1000="T2 (PZQ)",COUNTRY_INFO!$U$9:$U$1000="T2 (PZQ)"), "T2 (PZQ)", " ")</f>
        <v xml:space="preserve"> </v>
      </c>
      <c r="E383" s="109"/>
      <c r="F383" s="56"/>
      <c r="G383" s="288"/>
      <c r="H383" s="288"/>
      <c r="I383" s="11">
        <f t="shared" si="31"/>
        <v>0</v>
      </c>
      <c r="J383" s="56"/>
      <c r="K383" s="18"/>
      <c r="L383" s="18"/>
      <c r="M383" s="14">
        <f t="shared" si="32"/>
        <v>0</v>
      </c>
      <c r="N383" s="275" t="str">
        <f t="shared" si="33"/>
        <v xml:space="preserve"> </v>
      </c>
      <c r="O383" s="230" t="str">
        <f t="shared" si="34"/>
        <v xml:space="preserve"> </v>
      </c>
      <c r="P383" s="230" t="str">
        <f t="shared" si="35"/>
        <v xml:space="preserve"> </v>
      </c>
      <c r="Q383" s="230" t="str">
        <f t="shared" si="36"/>
        <v xml:space="preserve"> </v>
      </c>
    </row>
    <row r="384" spans="1:17" x14ac:dyDescent="0.2">
      <c r="A384" s="10" t="str">
        <f>IF(COUNTRY_INFO!A384=0," ",COUNTRY_INFO!A384)</f>
        <v>Ethiopia</v>
      </c>
      <c r="B384" s="10" t="str">
        <f>IF(COUNTRY_INFO!B384=0," ",COUNTRY_INFO!B384)</f>
        <v>Oromia East Wellega</v>
      </c>
      <c r="C384" s="10" t="str">
        <f>IF(COUNTRY_INFO!C384=0," ",COUNTRY_INFO!C384)</f>
        <v>Gobu Sayo</v>
      </c>
      <c r="D384" s="11" t="str">
        <f>IF(OR(COUNTRY_INFO!$T$9:$T$1000="T2 (PZQ)",COUNTRY_INFO!$U$9:$U$1000="T2 (PZQ)"), "T2 (PZQ)", " ")</f>
        <v xml:space="preserve"> </v>
      </c>
      <c r="E384" s="109"/>
      <c r="F384" s="56"/>
      <c r="G384" s="288"/>
      <c r="H384" s="288"/>
      <c r="I384" s="11">
        <f t="shared" si="31"/>
        <v>0</v>
      </c>
      <c r="J384" s="56"/>
      <c r="K384" s="18"/>
      <c r="L384" s="18"/>
      <c r="M384" s="14">
        <f t="shared" si="32"/>
        <v>0</v>
      </c>
      <c r="N384" s="275" t="str">
        <f t="shared" si="33"/>
        <v xml:space="preserve"> </v>
      </c>
      <c r="O384" s="230" t="str">
        <f t="shared" si="34"/>
        <v xml:space="preserve"> </v>
      </c>
      <c r="P384" s="230" t="str">
        <f t="shared" si="35"/>
        <v xml:space="preserve"> </v>
      </c>
      <c r="Q384" s="230" t="str">
        <f t="shared" si="36"/>
        <v xml:space="preserve"> </v>
      </c>
    </row>
    <row r="385" spans="1:17" x14ac:dyDescent="0.2">
      <c r="A385" s="10" t="str">
        <f>IF(COUNTRY_INFO!A385=0," ",COUNTRY_INFO!A385)</f>
        <v>Ethiopia</v>
      </c>
      <c r="B385" s="10" t="str">
        <f>IF(COUNTRY_INFO!B385=0," ",COUNTRY_INFO!B385)</f>
        <v>Oromia East Wellega</v>
      </c>
      <c r="C385" s="10" t="str">
        <f>IF(COUNTRY_INFO!C385=0," ",COUNTRY_INFO!C385)</f>
        <v>Gudeya Bila</v>
      </c>
      <c r="D385" s="11" t="str">
        <f>IF(OR(COUNTRY_INFO!$T$9:$T$1000="T2 (PZQ)",COUNTRY_INFO!$U$9:$U$1000="T2 (PZQ)"), "T2 (PZQ)", " ")</f>
        <v xml:space="preserve"> </v>
      </c>
      <c r="E385" s="109"/>
      <c r="F385" s="56"/>
      <c r="G385" s="288"/>
      <c r="H385" s="288"/>
      <c r="I385" s="11">
        <f t="shared" si="31"/>
        <v>0</v>
      </c>
      <c r="J385" s="56"/>
      <c r="K385" s="18"/>
      <c r="L385" s="18"/>
      <c r="M385" s="14">
        <f t="shared" si="32"/>
        <v>0</v>
      </c>
      <c r="N385" s="275" t="str">
        <f t="shared" si="33"/>
        <v xml:space="preserve"> </v>
      </c>
      <c r="O385" s="230" t="str">
        <f t="shared" si="34"/>
        <v xml:space="preserve"> </v>
      </c>
      <c r="P385" s="230" t="str">
        <f t="shared" si="35"/>
        <v xml:space="preserve"> </v>
      </c>
      <c r="Q385" s="230" t="str">
        <f t="shared" si="36"/>
        <v xml:space="preserve"> </v>
      </c>
    </row>
    <row r="386" spans="1:17" x14ac:dyDescent="0.2">
      <c r="A386" s="10" t="str">
        <f>IF(COUNTRY_INFO!A386=0," ",COUNTRY_INFO!A386)</f>
        <v>Ethiopia</v>
      </c>
      <c r="B386" s="10" t="str">
        <f>IF(COUNTRY_INFO!B386=0," ",COUNTRY_INFO!B386)</f>
        <v>Oromia East Wellega</v>
      </c>
      <c r="C386" s="10" t="str">
        <f>IF(COUNTRY_INFO!C386=0," ",COUNTRY_INFO!C386)</f>
        <v>Guto Gida</v>
      </c>
      <c r="D386" s="11" t="str">
        <f>IF(OR(COUNTRY_INFO!$T$9:$T$1000="T2 (PZQ)",COUNTRY_INFO!$U$9:$U$1000="T2 (PZQ)"), "T2 (PZQ)", " ")</f>
        <v>T2 (PZQ)</v>
      </c>
      <c r="E386" s="109"/>
      <c r="F386" s="56"/>
      <c r="G386" s="295">
        <v>37226</v>
      </c>
      <c r="H386" s="295"/>
      <c r="I386" s="11">
        <f t="shared" si="31"/>
        <v>37226</v>
      </c>
      <c r="J386" s="56"/>
      <c r="K386" s="18">
        <v>35229</v>
      </c>
      <c r="L386" s="18"/>
      <c r="M386" s="14">
        <f t="shared" si="32"/>
        <v>35229</v>
      </c>
      <c r="N386" s="275" t="str">
        <f t="shared" si="33"/>
        <v xml:space="preserve"> </v>
      </c>
      <c r="O386" s="293">
        <f t="shared" si="34"/>
        <v>94.635469832912477</v>
      </c>
      <c r="P386" s="230" t="str">
        <f t="shared" si="35"/>
        <v xml:space="preserve"> </v>
      </c>
      <c r="Q386" s="293">
        <f t="shared" si="36"/>
        <v>94.635469832912477</v>
      </c>
    </row>
    <row r="387" spans="1:17" x14ac:dyDescent="0.2">
      <c r="A387" s="10" t="str">
        <f>IF(COUNTRY_INFO!A387=0," ",COUNTRY_INFO!A387)</f>
        <v>Ethiopia</v>
      </c>
      <c r="B387" s="10" t="str">
        <f>IF(COUNTRY_INFO!B387=0," ",COUNTRY_INFO!B387)</f>
        <v>Oromia East Wellega</v>
      </c>
      <c r="C387" s="10" t="str">
        <f>IF(COUNTRY_INFO!C387=0," ",COUNTRY_INFO!C387)</f>
        <v>Haro Limu</v>
      </c>
      <c r="D387" s="11" t="str">
        <f>IF(OR(COUNTRY_INFO!$T$9:$T$1000="T2 (PZQ)",COUNTRY_INFO!$U$9:$U$1000="T2 (PZQ)"), "T2 (PZQ)", " ")</f>
        <v xml:space="preserve"> </v>
      </c>
      <c r="E387" s="109"/>
      <c r="F387" s="56"/>
      <c r="G387" s="288"/>
      <c r="H387" s="288"/>
      <c r="I387" s="11">
        <f t="shared" si="31"/>
        <v>0</v>
      </c>
      <c r="J387" s="56"/>
      <c r="K387" s="18"/>
      <c r="L387" s="18"/>
      <c r="M387" s="14">
        <f t="shared" si="32"/>
        <v>0</v>
      </c>
      <c r="N387" s="275" t="str">
        <f t="shared" si="33"/>
        <v xml:space="preserve"> </v>
      </c>
      <c r="O387" s="230" t="str">
        <f t="shared" si="34"/>
        <v xml:space="preserve"> </v>
      </c>
      <c r="P387" s="230" t="str">
        <f t="shared" si="35"/>
        <v xml:space="preserve"> </v>
      </c>
      <c r="Q387" s="230" t="str">
        <f t="shared" si="36"/>
        <v xml:space="preserve"> </v>
      </c>
    </row>
    <row r="388" spans="1:17" x14ac:dyDescent="0.2">
      <c r="A388" s="10" t="str">
        <f>IF(COUNTRY_INFO!A388=0," ",COUNTRY_INFO!A388)</f>
        <v>Ethiopia</v>
      </c>
      <c r="B388" s="10" t="str">
        <f>IF(COUNTRY_INFO!B388=0," ",COUNTRY_INFO!B388)</f>
        <v>Oromia East Wellega</v>
      </c>
      <c r="C388" s="10" t="str">
        <f>IF(COUNTRY_INFO!C388=0," ",COUNTRY_INFO!C388)</f>
        <v>Jimma Arsjo</v>
      </c>
      <c r="D388" s="11" t="str">
        <f>IF(OR(COUNTRY_INFO!$T$9:$T$1000="T2 (PZQ)",COUNTRY_INFO!$U$9:$U$1000="T2 (PZQ)"), "T2 (PZQ)", " ")</f>
        <v xml:space="preserve"> </v>
      </c>
      <c r="E388" s="109"/>
      <c r="F388" s="56"/>
      <c r="G388" s="288"/>
      <c r="H388" s="288"/>
      <c r="I388" s="11">
        <f t="shared" si="31"/>
        <v>0</v>
      </c>
      <c r="J388" s="56"/>
      <c r="K388" s="18"/>
      <c r="L388" s="18"/>
      <c r="M388" s="14">
        <f t="shared" si="32"/>
        <v>0</v>
      </c>
      <c r="N388" s="275" t="str">
        <f t="shared" si="33"/>
        <v xml:space="preserve"> </v>
      </c>
      <c r="O388" s="230" t="str">
        <f t="shared" si="34"/>
        <v xml:space="preserve"> </v>
      </c>
      <c r="P388" s="230" t="str">
        <f t="shared" si="35"/>
        <v xml:space="preserve"> </v>
      </c>
      <c r="Q388" s="230" t="str">
        <f t="shared" si="36"/>
        <v xml:space="preserve"> </v>
      </c>
    </row>
    <row r="389" spans="1:17" x14ac:dyDescent="0.2">
      <c r="A389" s="10" t="str">
        <f>IF(COUNTRY_INFO!A389=0," ",COUNTRY_INFO!A389)</f>
        <v>Ethiopia</v>
      </c>
      <c r="B389" s="10" t="str">
        <f>IF(COUNTRY_INFO!B389=0," ",COUNTRY_INFO!B389)</f>
        <v>Oromia East Wellega</v>
      </c>
      <c r="C389" s="10" t="str">
        <f>IF(COUNTRY_INFO!C389=0," ",COUNTRY_INFO!C389)</f>
        <v>Kiremu</v>
      </c>
      <c r="D389" s="11" t="str">
        <f>IF(OR(COUNTRY_INFO!$T$9:$T$1000="T2 (PZQ)",COUNTRY_INFO!$U$9:$U$1000="T2 (PZQ)"), "T2 (PZQ)", " ")</f>
        <v xml:space="preserve"> </v>
      </c>
      <c r="E389" s="109"/>
      <c r="F389" s="56"/>
      <c r="G389" s="288"/>
      <c r="H389" s="288"/>
      <c r="I389" s="11">
        <f t="shared" si="31"/>
        <v>0</v>
      </c>
      <c r="J389" s="56"/>
      <c r="K389" s="18"/>
      <c r="L389" s="18"/>
      <c r="M389" s="14">
        <f t="shared" si="32"/>
        <v>0</v>
      </c>
      <c r="N389" s="275" t="str">
        <f t="shared" si="33"/>
        <v xml:space="preserve"> </v>
      </c>
      <c r="O389" s="230" t="str">
        <f t="shared" si="34"/>
        <v xml:space="preserve"> </v>
      </c>
      <c r="P389" s="230" t="str">
        <f t="shared" si="35"/>
        <v xml:space="preserve"> </v>
      </c>
      <c r="Q389" s="230" t="str">
        <f t="shared" si="36"/>
        <v xml:space="preserve"> </v>
      </c>
    </row>
    <row r="390" spans="1:17" x14ac:dyDescent="0.2">
      <c r="A390" s="10" t="str">
        <f>IF(COUNTRY_INFO!A390=0," ",COUNTRY_INFO!A390)</f>
        <v>Ethiopia</v>
      </c>
      <c r="B390" s="10" t="str">
        <f>IF(COUNTRY_INFO!B390=0," ",COUNTRY_INFO!B390)</f>
        <v>Oromia East Wellega</v>
      </c>
      <c r="C390" s="10" t="str">
        <f>IF(COUNTRY_INFO!C390=0," ",COUNTRY_INFO!C390)</f>
        <v>Leka Dulecha</v>
      </c>
      <c r="D390" s="11" t="str">
        <f>IF(OR(COUNTRY_INFO!$T$9:$T$1000="T2 (PZQ)",COUNTRY_INFO!$U$9:$U$1000="T2 (PZQ)"), "T2 (PZQ)", " ")</f>
        <v xml:space="preserve"> </v>
      </c>
      <c r="E390" s="109"/>
      <c r="F390" s="56"/>
      <c r="G390" s="288"/>
      <c r="H390" s="288"/>
      <c r="I390" s="11">
        <f t="shared" si="31"/>
        <v>0</v>
      </c>
      <c r="J390" s="56"/>
      <c r="K390" s="18"/>
      <c r="L390" s="18"/>
      <c r="M390" s="14">
        <f t="shared" si="32"/>
        <v>0</v>
      </c>
      <c r="N390" s="275" t="str">
        <f t="shared" si="33"/>
        <v xml:space="preserve"> </v>
      </c>
      <c r="O390" s="230" t="str">
        <f t="shared" si="34"/>
        <v xml:space="preserve"> </v>
      </c>
      <c r="P390" s="230" t="str">
        <f t="shared" si="35"/>
        <v xml:space="preserve"> </v>
      </c>
      <c r="Q390" s="230" t="str">
        <f t="shared" si="36"/>
        <v xml:space="preserve"> </v>
      </c>
    </row>
    <row r="391" spans="1:17" x14ac:dyDescent="0.2">
      <c r="A391" s="10" t="str">
        <f>IF(COUNTRY_INFO!A391=0," ",COUNTRY_INFO!A391)</f>
        <v>Ethiopia</v>
      </c>
      <c r="B391" s="10" t="str">
        <f>IF(COUNTRY_INFO!B391=0," ",COUNTRY_INFO!B391)</f>
        <v>Oromia East Wellega</v>
      </c>
      <c r="C391" s="10" t="str">
        <f>IF(COUNTRY_INFO!C391=0," ",COUNTRY_INFO!C391)</f>
        <v>Limu</v>
      </c>
      <c r="D391" s="11" t="str">
        <f>IF(OR(COUNTRY_INFO!$T$9:$T$1000="T2 (PZQ)",COUNTRY_INFO!$U$9:$U$1000="T2 (PZQ)"), "T2 (PZQ)", " ")</f>
        <v xml:space="preserve"> </v>
      </c>
      <c r="E391" s="109"/>
      <c r="F391" s="56"/>
      <c r="G391" s="288"/>
      <c r="H391" s="288"/>
      <c r="I391" s="11">
        <f t="shared" si="31"/>
        <v>0</v>
      </c>
      <c r="J391" s="56"/>
      <c r="K391" s="18"/>
      <c r="L391" s="18"/>
      <c r="M391" s="14">
        <f t="shared" si="32"/>
        <v>0</v>
      </c>
      <c r="N391" s="275" t="str">
        <f t="shared" si="33"/>
        <v xml:space="preserve"> </v>
      </c>
      <c r="O391" s="230" t="str">
        <f t="shared" si="34"/>
        <v xml:space="preserve"> </v>
      </c>
      <c r="P391" s="230" t="str">
        <f t="shared" si="35"/>
        <v xml:space="preserve"> </v>
      </c>
      <c r="Q391" s="230" t="str">
        <f t="shared" si="36"/>
        <v xml:space="preserve"> </v>
      </c>
    </row>
    <row r="392" spans="1:17" x14ac:dyDescent="0.2">
      <c r="A392" s="10" t="str">
        <f>IF(COUNTRY_INFO!A392=0," ",COUNTRY_INFO!A392)</f>
        <v>Ethiopia</v>
      </c>
      <c r="B392" s="10" t="str">
        <f>IF(COUNTRY_INFO!B392=0," ",COUNTRY_INFO!B392)</f>
        <v>Oromia East Wellega</v>
      </c>
      <c r="C392" s="10" t="str">
        <f>IF(COUNTRY_INFO!C392=0," ",COUNTRY_INFO!C392)</f>
        <v>Nekemte Town</v>
      </c>
      <c r="D392" s="11" t="str">
        <f>IF(OR(COUNTRY_INFO!$T$9:$T$1000="T2 (PZQ)",COUNTRY_INFO!$U$9:$U$1000="T2 (PZQ)"), "T2 (PZQ)", " ")</f>
        <v xml:space="preserve"> </v>
      </c>
      <c r="E392" s="109"/>
      <c r="F392" s="56"/>
      <c r="G392" s="288"/>
      <c r="H392" s="288"/>
      <c r="I392" s="11">
        <f t="shared" si="31"/>
        <v>0</v>
      </c>
      <c r="J392" s="56"/>
      <c r="K392" s="18"/>
      <c r="L392" s="18"/>
      <c r="M392" s="14">
        <f t="shared" si="32"/>
        <v>0</v>
      </c>
      <c r="N392" s="275" t="str">
        <f t="shared" si="33"/>
        <v xml:space="preserve"> </v>
      </c>
      <c r="O392" s="230" t="str">
        <f t="shared" si="34"/>
        <v xml:space="preserve"> </v>
      </c>
      <c r="P392" s="230" t="str">
        <f t="shared" si="35"/>
        <v xml:space="preserve"> </v>
      </c>
      <c r="Q392" s="230" t="str">
        <f t="shared" si="36"/>
        <v xml:space="preserve"> </v>
      </c>
    </row>
    <row r="393" spans="1:17" x14ac:dyDescent="0.2">
      <c r="A393" s="10" t="str">
        <f>IF(COUNTRY_INFO!A393=0," ",COUNTRY_INFO!A393)</f>
        <v>Ethiopia</v>
      </c>
      <c r="B393" s="10" t="str">
        <f>IF(COUNTRY_INFO!B393=0," ",COUNTRY_INFO!B393)</f>
        <v>Oromia East Wellega</v>
      </c>
      <c r="C393" s="10" t="str">
        <f>IF(COUNTRY_INFO!C393=0," ",COUNTRY_INFO!C393)</f>
        <v>Nunu Kumba</v>
      </c>
      <c r="D393" s="11" t="str">
        <f>IF(OR(COUNTRY_INFO!$T$9:$T$1000="T2 (PZQ)",COUNTRY_INFO!$U$9:$U$1000="T2 (PZQ)"), "T2 (PZQ)", " ")</f>
        <v xml:space="preserve"> </v>
      </c>
      <c r="E393" s="109"/>
      <c r="F393" s="56"/>
      <c r="G393" s="288"/>
      <c r="H393" s="288"/>
      <c r="I393" s="11">
        <f t="shared" si="31"/>
        <v>0</v>
      </c>
      <c r="J393" s="56"/>
      <c r="K393" s="18"/>
      <c r="L393" s="18"/>
      <c r="M393" s="14">
        <f t="shared" si="32"/>
        <v>0</v>
      </c>
      <c r="N393" s="275" t="str">
        <f t="shared" si="33"/>
        <v xml:space="preserve"> </v>
      </c>
      <c r="O393" s="230" t="str">
        <f t="shared" si="34"/>
        <v xml:space="preserve"> </v>
      </c>
      <c r="P393" s="230" t="str">
        <f t="shared" si="35"/>
        <v xml:space="preserve"> </v>
      </c>
      <c r="Q393" s="230" t="str">
        <f t="shared" si="36"/>
        <v xml:space="preserve"> </v>
      </c>
    </row>
    <row r="394" spans="1:17" x14ac:dyDescent="0.2">
      <c r="A394" s="10" t="str">
        <f>IF(COUNTRY_INFO!A394=0," ",COUNTRY_INFO!A394)</f>
        <v>Ethiopia</v>
      </c>
      <c r="B394" s="10" t="str">
        <f>IF(COUNTRY_INFO!B394=0," ",COUNTRY_INFO!B394)</f>
        <v>Oromia East Wellega</v>
      </c>
      <c r="C394" s="10" t="str">
        <f>IF(COUNTRY_INFO!C394=0," ",COUNTRY_INFO!C394)</f>
        <v>Sasiga</v>
      </c>
      <c r="D394" s="11" t="str">
        <f>IF(OR(COUNTRY_INFO!$T$9:$T$1000="T2 (PZQ)",COUNTRY_INFO!$U$9:$U$1000="T2 (PZQ)"), "T2 (PZQ)", " ")</f>
        <v xml:space="preserve"> </v>
      </c>
      <c r="E394" s="109"/>
      <c r="F394" s="56"/>
      <c r="G394" s="288"/>
      <c r="H394" s="288"/>
      <c r="I394" s="11">
        <f t="shared" ref="I394:I457" si="37">SUM(F394:H394)</f>
        <v>0</v>
      </c>
      <c r="J394" s="56"/>
      <c r="K394" s="18"/>
      <c r="L394" s="18"/>
      <c r="M394" s="14">
        <f t="shared" ref="M394:M457" si="38">SUM(J394:L394)</f>
        <v>0</v>
      </c>
      <c r="N394" s="275" t="str">
        <f t="shared" ref="N394:N457" si="39">IF(F394&lt;&gt;0, IF(J394/F394*100=0, "-", J394/F394*100), " ")</f>
        <v xml:space="preserve"> </v>
      </c>
      <c r="O394" s="230" t="str">
        <f t="shared" ref="O394:O457" si="40">IF(G394&lt;&gt;0, IF(K394/G394*100=0, "-", K394/G394*100), " ")</f>
        <v xml:space="preserve"> </v>
      </c>
      <c r="P394" s="230" t="str">
        <f t="shared" ref="P394:P457" si="41">IF(H394&lt;&gt;0, IF(L394/H394*100=0, "-", L394/H394*100), " ")</f>
        <v xml:space="preserve"> </v>
      </c>
      <c r="Q394" s="230" t="str">
        <f t="shared" ref="Q394:Q457" si="42">IF(I394&lt;&gt;0, IF(M394/I394*100=0, "-", M394/I394*100), " ")</f>
        <v xml:space="preserve"> </v>
      </c>
    </row>
    <row r="395" spans="1:17" x14ac:dyDescent="0.2">
      <c r="A395" s="10" t="str">
        <f>IF(COUNTRY_INFO!A395=0," ",COUNTRY_INFO!A395)</f>
        <v>Ethiopia</v>
      </c>
      <c r="B395" s="10" t="str">
        <f>IF(COUNTRY_INFO!B395=0," ",COUNTRY_INFO!B395)</f>
        <v>Oromia East Wellega</v>
      </c>
      <c r="C395" s="10" t="str">
        <f>IF(COUNTRY_INFO!C395=0," ",COUNTRY_INFO!C395)</f>
        <v>Sibu Sire</v>
      </c>
      <c r="D395" s="11" t="str">
        <f>IF(OR(COUNTRY_INFO!$T$9:$T$1000="T2 (PZQ)",COUNTRY_INFO!$U$9:$U$1000="T2 (PZQ)"), "T2 (PZQ)", " ")</f>
        <v xml:space="preserve"> </v>
      </c>
      <c r="E395" s="109"/>
      <c r="F395" s="56"/>
      <c r="G395" s="288"/>
      <c r="H395" s="288"/>
      <c r="I395" s="11">
        <f t="shared" si="37"/>
        <v>0</v>
      </c>
      <c r="J395" s="56"/>
      <c r="K395" s="18"/>
      <c r="L395" s="18"/>
      <c r="M395" s="14">
        <f t="shared" si="38"/>
        <v>0</v>
      </c>
      <c r="N395" s="275" t="str">
        <f t="shared" si="39"/>
        <v xml:space="preserve"> </v>
      </c>
      <c r="O395" s="230" t="str">
        <f t="shared" si="40"/>
        <v xml:space="preserve"> </v>
      </c>
      <c r="P395" s="230" t="str">
        <f t="shared" si="41"/>
        <v xml:space="preserve"> </v>
      </c>
      <c r="Q395" s="230" t="str">
        <f t="shared" si="42"/>
        <v xml:space="preserve"> </v>
      </c>
    </row>
    <row r="396" spans="1:17" x14ac:dyDescent="0.2">
      <c r="A396" s="10" t="str">
        <f>IF(COUNTRY_INFO!A396=0," ",COUNTRY_INFO!A396)</f>
        <v>Ethiopia</v>
      </c>
      <c r="B396" s="10" t="str">
        <f>IF(COUNTRY_INFO!B396=0," ",COUNTRY_INFO!B396)</f>
        <v>Oromia East Wellega</v>
      </c>
      <c r="C396" s="10" t="str">
        <f>IF(COUNTRY_INFO!C396=0," ",COUNTRY_INFO!C396)</f>
        <v>Wama Hagalo</v>
      </c>
      <c r="D396" s="11" t="str">
        <f>IF(OR(COUNTRY_INFO!$T$9:$T$1000="T2 (PZQ)",COUNTRY_INFO!$U$9:$U$1000="T2 (PZQ)"), "T2 (PZQ)", " ")</f>
        <v xml:space="preserve"> </v>
      </c>
      <c r="E396" s="109"/>
      <c r="F396" s="56"/>
      <c r="G396" s="288"/>
      <c r="H396" s="288"/>
      <c r="I396" s="11">
        <f t="shared" si="37"/>
        <v>0</v>
      </c>
      <c r="J396" s="56"/>
      <c r="K396" s="18"/>
      <c r="L396" s="18"/>
      <c r="M396" s="14">
        <f t="shared" si="38"/>
        <v>0</v>
      </c>
      <c r="N396" s="275" t="str">
        <f t="shared" si="39"/>
        <v xml:space="preserve"> </v>
      </c>
      <c r="O396" s="230" t="str">
        <f t="shared" si="40"/>
        <v xml:space="preserve"> </v>
      </c>
      <c r="P396" s="230" t="str">
        <f t="shared" si="41"/>
        <v xml:space="preserve"> </v>
      </c>
      <c r="Q396" s="230" t="str">
        <f t="shared" si="42"/>
        <v xml:space="preserve"> </v>
      </c>
    </row>
    <row r="397" spans="1:17" x14ac:dyDescent="0.2">
      <c r="A397" s="10" t="str">
        <f>IF(COUNTRY_INFO!A397=0," ",COUNTRY_INFO!A397)</f>
        <v>Ethiopia</v>
      </c>
      <c r="B397" s="10" t="str">
        <f>IF(COUNTRY_INFO!B397=0," ",COUNTRY_INFO!B397)</f>
        <v>Oromia East Wellega</v>
      </c>
      <c r="C397" s="10" t="str">
        <f>IF(COUNTRY_INFO!C397=0," ",COUNTRY_INFO!C397)</f>
        <v>Wayu Tuka</v>
      </c>
      <c r="D397" s="11" t="str">
        <f>IF(OR(COUNTRY_INFO!$T$9:$T$1000="T2 (PZQ)",COUNTRY_INFO!$U$9:$U$1000="T2 (PZQ)"), "T2 (PZQ)", " ")</f>
        <v xml:space="preserve"> </v>
      </c>
      <c r="E397" s="109"/>
      <c r="F397" s="56"/>
      <c r="G397" s="288"/>
      <c r="H397" s="288"/>
      <c r="I397" s="11">
        <f t="shared" si="37"/>
        <v>0</v>
      </c>
      <c r="J397" s="56"/>
      <c r="K397" s="18"/>
      <c r="L397" s="18"/>
      <c r="M397" s="14">
        <f t="shared" si="38"/>
        <v>0</v>
      </c>
      <c r="N397" s="275" t="str">
        <f t="shared" si="39"/>
        <v xml:space="preserve"> </v>
      </c>
      <c r="O397" s="230" t="str">
        <f t="shared" si="40"/>
        <v xml:space="preserve"> </v>
      </c>
      <c r="P397" s="230" t="str">
        <f t="shared" si="41"/>
        <v xml:space="preserve"> </v>
      </c>
      <c r="Q397" s="230" t="str">
        <f t="shared" si="42"/>
        <v xml:space="preserve"> </v>
      </c>
    </row>
    <row r="398" spans="1:17" x14ac:dyDescent="0.2">
      <c r="A398" s="10" t="str">
        <f>IF(COUNTRY_INFO!A398=0," ",COUNTRY_INFO!A398)</f>
        <v>Ethiopia</v>
      </c>
      <c r="B398" s="10" t="str">
        <f>IF(COUNTRY_INFO!B398=0," ",COUNTRY_INFO!B398)</f>
        <v>Oromia Finfine Zuriya</v>
      </c>
      <c r="C398" s="10" t="str">
        <f>IF(COUNTRY_INFO!C398=0," ",COUNTRY_INFO!C398)</f>
        <v>Akaki</v>
      </c>
      <c r="D398" s="11" t="str">
        <f>IF(OR(COUNTRY_INFO!$T$9:$T$1000="T2 (PZQ)",COUNTRY_INFO!$U$9:$U$1000="T2 (PZQ)"), "T2 (PZQ)", " ")</f>
        <v xml:space="preserve"> </v>
      </c>
      <c r="E398" s="109"/>
      <c r="F398" s="56"/>
      <c r="G398" s="288"/>
      <c r="H398" s="288"/>
      <c r="I398" s="11">
        <f t="shared" si="37"/>
        <v>0</v>
      </c>
      <c r="J398" s="56"/>
      <c r="K398" s="18"/>
      <c r="L398" s="18"/>
      <c r="M398" s="14">
        <f t="shared" si="38"/>
        <v>0</v>
      </c>
      <c r="N398" s="275" t="str">
        <f t="shared" si="39"/>
        <v xml:space="preserve"> </v>
      </c>
      <c r="O398" s="230" t="str">
        <f t="shared" si="40"/>
        <v xml:space="preserve"> </v>
      </c>
      <c r="P398" s="230" t="str">
        <f t="shared" si="41"/>
        <v xml:space="preserve"> </v>
      </c>
      <c r="Q398" s="230" t="str">
        <f t="shared" si="42"/>
        <v xml:space="preserve"> </v>
      </c>
    </row>
    <row r="399" spans="1:17" x14ac:dyDescent="0.2">
      <c r="A399" s="10" t="str">
        <f>IF(COUNTRY_INFO!A399=0," ",COUNTRY_INFO!A399)</f>
        <v>Ethiopia</v>
      </c>
      <c r="B399" s="10" t="str">
        <f>IF(COUNTRY_INFO!B399=0," ",COUNTRY_INFO!B399)</f>
        <v>Oromia Finfine Zuriya</v>
      </c>
      <c r="C399" s="10" t="str">
        <f>IF(COUNTRY_INFO!C399=0," ",COUNTRY_INFO!C399)</f>
        <v>Barak</v>
      </c>
      <c r="D399" s="11" t="str">
        <f>IF(OR(COUNTRY_INFO!$T$9:$T$1000="T2 (PZQ)",COUNTRY_INFO!$U$9:$U$1000="T2 (PZQ)"), "T2 (PZQ)", " ")</f>
        <v xml:space="preserve"> </v>
      </c>
      <c r="E399" s="109"/>
      <c r="F399" s="56"/>
      <c r="G399" s="288"/>
      <c r="H399" s="288"/>
      <c r="I399" s="11">
        <f t="shared" si="37"/>
        <v>0</v>
      </c>
      <c r="J399" s="56"/>
      <c r="K399" s="18"/>
      <c r="L399" s="18"/>
      <c r="M399" s="14">
        <f t="shared" si="38"/>
        <v>0</v>
      </c>
      <c r="N399" s="275" t="str">
        <f t="shared" si="39"/>
        <v xml:space="preserve"> </v>
      </c>
      <c r="O399" s="230" t="str">
        <f t="shared" si="40"/>
        <v xml:space="preserve"> </v>
      </c>
      <c r="P399" s="230" t="str">
        <f t="shared" si="41"/>
        <v xml:space="preserve"> </v>
      </c>
      <c r="Q399" s="230" t="str">
        <f t="shared" si="42"/>
        <v xml:space="preserve"> </v>
      </c>
    </row>
    <row r="400" spans="1:17" x14ac:dyDescent="0.2">
      <c r="A400" s="10" t="str">
        <f>IF(COUNTRY_INFO!A400=0," ",COUNTRY_INFO!A400)</f>
        <v>Ethiopia</v>
      </c>
      <c r="B400" s="10" t="str">
        <f>IF(COUNTRY_INFO!B400=0," ",COUNTRY_INFO!B400)</f>
        <v>Oromia Finfine Zuriya</v>
      </c>
      <c r="C400" s="10" t="str">
        <f>IF(COUNTRY_INFO!C400=0," ",COUNTRY_INFO!C400)</f>
        <v>Burayu Town</v>
      </c>
      <c r="D400" s="11" t="str">
        <f>IF(OR(COUNTRY_INFO!$T$9:$T$1000="T2 (PZQ)",COUNTRY_INFO!$U$9:$U$1000="T2 (PZQ)"), "T2 (PZQ)", " ")</f>
        <v xml:space="preserve"> </v>
      </c>
      <c r="E400" s="109"/>
      <c r="F400" s="56"/>
      <c r="G400" s="288"/>
      <c r="H400" s="288"/>
      <c r="I400" s="11">
        <f t="shared" si="37"/>
        <v>0</v>
      </c>
      <c r="J400" s="56"/>
      <c r="K400" s="18"/>
      <c r="L400" s="18"/>
      <c r="M400" s="14">
        <f t="shared" si="38"/>
        <v>0</v>
      </c>
      <c r="N400" s="275" t="str">
        <f t="shared" si="39"/>
        <v xml:space="preserve"> </v>
      </c>
      <c r="O400" s="230" t="str">
        <f t="shared" si="40"/>
        <v xml:space="preserve"> </v>
      </c>
      <c r="P400" s="230" t="str">
        <f t="shared" si="41"/>
        <v xml:space="preserve"> </v>
      </c>
      <c r="Q400" s="230" t="str">
        <f t="shared" si="42"/>
        <v xml:space="preserve"> </v>
      </c>
    </row>
    <row r="401" spans="1:17" x14ac:dyDescent="0.2">
      <c r="A401" s="10" t="str">
        <f>IF(COUNTRY_INFO!A401=0," ",COUNTRY_INFO!A401)</f>
        <v>Ethiopia</v>
      </c>
      <c r="B401" s="10" t="str">
        <f>IF(COUNTRY_INFO!B401=0," ",COUNTRY_INFO!B401)</f>
        <v>Oromia Finfine Zuriya</v>
      </c>
      <c r="C401" s="10" t="str">
        <f>IF(COUNTRY_INFO!C401=0," ",COUNTRY_INFO!C401)</f>
        <v>Dukem Town</v>
      </c>
      <c r="D401" s="11" t="str">
        <f>IF(OR(COUNTRY_INFO!$T$9:$T$1000="T2 (PZQ)",COUNTRY_INFO!$U$9:$U$1000="T2 (PZQ)"), "T2 (PZQ)", " ")</f>
        <v xml:space="preserve"> </v>
      </c>
      <c r="E401" s="109"/>
      <c r="F401" s="56"/>
      <c r="G401" s="288"/>
      <c r="H401" s="288"/>
      <c r="I401" s="11">
        <f t="shared" si="37"/>
        <v>0</v>
      </c>
      <c r="J401" s="56"/>
      <c r="K401" s="18"/>
      <c r="L401" s="18"/>
      <c r="M401" s="14">
        <f t="shared" si="38"/>
        <v>0</v>
      </c>
      <c r="N401" s="275" t="str">
        <f t="shared" si="39"/>
        <v xml:space="preserve"> </v>
      </c>
      <c r="O401" s="230" t="str">
        <f t="shared" si="40"/>
        <v xml:space="preserve"> </v>
      </c>
      <c r="P401" s="230" t="str">
        <f t="shared" si="41"/>
        <v xml:space="preserve"> </v>
      </c>
      <c r="Q401" s="230" t="str">
        <f t="shared" si="42"/>
        <v xml:space="preserve"> </v>
      </c>
    </row>
    <row r="402" spans="1:17" x14ac:dyDescent="0.2">
      <c r="A402" s="10" t="str">
        <f>IF(COUNTRY_INFO!A402=0," ",COUNTRY_INFO!A402)</f>
        <v>Ethiopia</v>
      </c>
      <c r="B402" s="10" t="str">
        <f>IF(COUNTRY_INFO!B402=0," ",COUNTRY_INFO!B402)</f>
        <v>Oromia Finfine Zuriya</v>
      </c>
      <c r="C402" s="10" t="str">
        <f>IF(COUNTRY_INFO!C402=0," ",COUNTRY_INFO!C402)</f>
        <v>Gelan Town</v>
      </c>
      <c r="D402" s="11" t="str">
        <f>IF(OR(COUNTRY_INFO!$T$9:$T$1000="T2 (PZQ)",COUNTRY_INFO!$U$9:$U$1000="T2 (PZQ)"), "T2 (PZQ)", " ")</f>
        <v xml:space="preserve"> </v>
      </c>
      <c r="E402" s="109"/>
      <c r="F402" s="56"/>
      <c r="G402" s="288"/>
      <c r="H402" s="288"/>
      <c r="I402" s="11">
        <f t="shared" si="37"/>
        <v>0</v>
      </c>
      <c r="J402" s="56"/>
      <c r="K402" s="18"/>
      <c r="L402" s="18"/>
      <c r="M402" s="14">
        <f t="shared" si="38"/>
        <v>0</v>
      </c>
      <c r="N402" s="275" t="str">
        <f t="shared" si="39"/>
        <v xml:space="preserve"> </v>
      </c>
      <c r="O402" s="230" t="str">
        <f t="shared" si="40"/>
        <v xml:space="preserve"> </v>
      </c>
      <c r="P402" s="230" t="str">
        <f t="shared" si="41"/>
        <v xml:space="preserve"> </v>
      </c>
      <c r="Q402" s="230" t="str">
        <f t="shared" si="42"/>
        <v xml:space="preserve"> </v>
      </c>
    </row>
    <row r="403" spans="1:17" x14ac:dyDescent="0.2">
      <c r="A403" s="10" t="str">
        <f>IF(COUNTRY_INFO!A403=0," ",COUNTRY_INFO!A403)</f>
        <v>Ethiopia</v>
      </c>
      <c r="B403" s="10" t="str">
        <f>IF(COUNTRY_INFO!B403=0," ",COUNTRY_INFO!B403)</f>
        <v>Oromia Finfine Zuriya</v>
      </c>
      <c r="C403" s="10" t="str">
        <f>IF(COUNTRY_INFO!C403=0," ",COUNTRY_INFO!C403)</f>
        <v>Holota</v>
      </c>
      <c r="D403" s="11" t="str">
        <f>IF(OR(COUNTRY_INFO!$T$9:$T$1000="T2 (PZQ)",COUNTRY_INFO!$U$9:$U$1000="T2 (PZQ)"), "T2 (PZQ)", " ")</f>
        <v xml:space="preserve"> </v>
      </c>
      <c r="E403" s="109"/>
      <c r="F403" s="56"/>
      <c r="G403" s="288"/>
      <c r="H403" s="288"/>
      <c r="I403" s="11">
        <f t="shared" si="37"/>
        <v>0</v>
      </c>
      <c r="J403" s="56"/>
      <c r="K403" s="18"/>
      <c r="L403" s="18"/>
      <c r="M403" s="14">
        <f t="shared" si="38"/>
        <v>0</v>
      </c>
      <c r="N403" s="275" t="str">
        <f t="shared" si="39"/>
        <v xml:space="preserve"> </v>
      </c>
      <c r="O403" s="230" t="str">
        <f t="shared" si="40"/>
        <v xml:space="preserve"> </v>
      </c>
      <c r="P403" s="230" t="str">
        <f t="shared" si="41"/>
        <v xml:space="preserve"> </v>
      </c>
      <c r="Q403" s="230" t="str">
        <f t="shared" si="42"/>
        <v xml:space="preserve"> </v>
      </c>
    </row>
    <row r="404" spans="1:17" x14ac:dyDescent="0.2">
      <c r="A404" s="10" t="str">
        <f>IF(COUNTRY_INFO!A404=0," ",COUNTRY_INFO!A404)</f>
        <v>Ethiopia</v>
      </c>
      <c r="B404" s="10" t="str">
        <f>IF(COUNTRY_INFO!B404=0," ",COUNTRY_INFO!B404)</f>
        <v>Oromia Finfine Zuriya</v>
      </c>
      <c r="C404" s="10" t="str">
        <f>IF(COUNTRY_INFO!C404=0," ",COUNTRY_INFO!C404)</f>
        <v>Legetafo Town</v>
      </c>
      <c r="D404" s="11" t="str">
        <f>IF(OR(COUNTRY_INFO!$T$9:$T$1000="T2 (PZQ)",COUNTRY_INFO!$U$9:$U$1000="T2 (PZQ)"), "T2 (PZQ)", " ")</f>
        <v xml:space="preserve"> </v>
      </c>
      <c r="E404" s="109"/>
      <c r="F404" s="56"/>
      <c r="G404" s="288"/>
      <c r="H404" s="288"/>
      <c r="I404" s="11">
        <f t="shared" si="37"/>
        <v>0</v>
      </c>
      <c r="J404" s="56"/>
      <c r="K404" s="18"/>
      <c r="L404" s="18"/>
      <c r="M404" s="14">
        <f t="shared" si="38"/>
        <v>0</v>
      </c>
      <c r="N404" s="275" t="str">
        <f t="shared" si="39"/>
        <v xml:space="preserve"> </v>
      </c>
      <c r="O404" s="230" t="str">
        <f t="shared" si="40"/>
        <v xml:space="preserve"> </v>
      </c>
      <c r="P404" s="230" t="str">
        <f t="shared" si="41"/>
        <v xml:space="preserve"> </v>
      </c>
      <c r="Q404" s="230" t="str">
        <f t="shared" si="42"/>
        <v xml:space="preserve"> </v>
      </c>
    </row>
    <row r="405" spans="1:17" x14ac:dyDescent="0.2">
      <c r="A405" s="10" t="str">
        <f>IF(COUNTRY_INFO!A405=0," ",COUNTRY_INFO!A405)</f>
        <v>Ethiopia</v>
      </c>
      <c r="B405" s="10" t="str">
        <f>IF(COUNTRY_INFO!B405=0," ",COUNTRY_INFO!B405)</f>
        <v>Oromia Finfine Zuriya</v>
      </c>
      <c r="C405" s="10" t="str">
        <f>IF(COUNTRY_INFO!C405=0," ",COUNTRY_INFO!C405)</f>
        <v>Mulo</v>
      </c>
      <c r="D405" s="11" t="str">
        <f>IF(OR(COUNTRY_INFO!$T$9:$T$1000="T2 (PZQ)",COUNTRY_INFO!$U$9:$U$1000="T2 (PZQ)"), "T2 (PZQ)", " ")</f>
        <v xml:space="preserve"> </v>
      </c>
      <c r="E405" s="109"/>
      <c r="F405" s="56"/>
      <c r="G405" s="288"/>
      <c r="H405" s="288"/>
      <c r="I405" s="11">
        <f t="shared" si="37"/>
        <v>0</v>
      </c>
      <c r="J405" s="56"/>
      <c r="K405" s="18"/>
      <c r="L405" s="18"/>
      <c r="M405" s="14">
        <f t="shared" si="38"/>
        <v>0</v>
      </c>
      <c r="N405" s="275" t="str">
        <f t="shared" si="39"/>
        <v xml:space="preserve"> </v>
      </c>
      <c r="O405" s="230" t="str">
        <f t="shared" si="40"/>
        <v xml:space="preserve"> </v>
      </c>
      <c r="P405" s="230" t="str">
        <f t="shared" si="41"/>
        <v xml:space="preserve"> </v>
      </c>
      <c r="Q405" s="230" t="str">
        <f t="shared" si="42"/>
        <v xml:space="preserve"> </v>
      </c>
    </row>
    <row r="406" spans="1:17" x14ac:dyDescent="0.2">
      <c r="A406" s="10" t="str">
        <f>IF(COUNTRY_INFO!A406=0," ",COUNTRY_INFO!A406)</f>
        <v>Ethiopia</v>
      </c>
      <c r="B406" s="10" t="str">
        <f>IF(COUNTRY_INFO!B406=0," ",COUNTRY_INFO!B406)</f>
        <v>Oromia Finfine Zuriya</v>
      </c>
      <c r="C406" s="10" t="str">
        <f>IF(COUNTRY_INFO!C406=0," ",COUNTRY_INFO!C406)</f>
        <v>Sebeta Awas</v>
      </c>
      <c r="D406" s="11" t="str">
        <f>IF(OR(COUNTRY_INFO!$T$9:$T$1000="T2 (PZQ)",COUNTRY_INFO!$U$9:$U$1000="T2 (PZQ)"), "T2 (PZQ)", " ")</f>
        <v xml:space="preserve"> </v>
      </c>
      <c r="E406" s="109"/>
      <c r="F406" s="56"/>
      <c r="G406" s="288"/>
      <c r="H406" s="288"/>
      <c r="I406" s="11">
        <f t="shared" si="37"/>
        <v>0</v>
      </c>
      <c r="J406" s="56"/>
      <c r="K406" s="18"/>
      <c r="L406" s="18"/>
      <c r="M406" s="14">
        <f t="shared" si="38"/>
        <v>0</v>
      </c>
      <c r="N406" s="275" t="str">
        <f t="shared" si="39"/>
        <v xml:space="preserve"> </v>
      </c>
      <c r="O406" s="230" t="str">
        <f t="shared" si="40"/>
        <v xml:space="preserve"> </v>
      </c>
      <c r="P406" s="230" t="str">
        <f t="shared" si="41"/>
        <v xml:space="preserve"> </v>
      </c>
      <c r="Q406" s="230" t="str">
        <f t="shared" si="42"/>
        <v xml:space="preserve"> </v>
      </c>
    </row>
    <row r="407" spans="1:17" x14ac:dyDescent="0.2">
      <c r="A407" s="10" t="str">
        <f>IF(COUNTRY_INFO!A407=0," ",COUNTRY_INFO!A407)</f>
        <v>Ethiopia</v>
      </c>
      <c r="B407" s="10" t="str">
        <f>IF(COUNTRY_INFO!B407=0," ",COUNTRY_INFO!B407)</f>
        <v>Oromia Finfine Zuriya</v>
      </c>
      <c r="C407" s="10" t="str">
        <f>IF(COUNTRY_INFO!C407=0," ",COUNTRY_INFO!C407)</f>
        <v>Sebeta Town</v>
      </c>
      <c r="D407" s="11" t="str">
        <f>IF(OR(COUNTRY_INFO!$T$9:$T$1000="T2 (PZQ)",COUNTRY_INFO!$U$9:$U$1000="T2 (PZQ)"), "T2 (PZQ)", " ")</f>
        <v xml:space="preserve"> </v>
      </c>
      <c r="E407" s="109"/>
      <c r="F407" s="56"/>
      <c r="G407" s="288"/>
      <c r="H407" s="288"/>
      <c r="I407" s="11">
        <f t="shared" si="37"/>
        <v>0</v>
      </c>
      <c r="J407" s="56"/>
      <c r="K407" s="18"/>
      <c r="L407" s="18"/>
      <c r="M407" s="14">
        <f t="shared" si="38"/>
        <v>0</v>
      </c>
      <c r="N407" s="275" t="str">
        <f t="shared" si="39"/>
        <v xml:space="preserve"> </v>
      </c>
      <c r="O407" s="230" t="str">
        <f t="shared" si="40"/>
        <v xml:space="preserve"> </v>
      </c>
      <c r="P407" s="230" t="str">
        <f t="shared" si="41"/>
        <v xml:space="preserve"> </v>
      </c>
      <c r="Q407" s="230" t="str">
        <f t="shared" si="42"/>
        <v xml:space="preserve"> </v>
      </c>
    </row>
    <row r="408" spans="1:17" x14ac:dyDescent="0.2">
      <c r="A408" s="10" t="str">
        <f>IF(COUNTRY_INFO!A408=0," ",COUNTRY_INFO!A408)</f>
        <v>Ethiopia</v>
      </c>
      <c r="B408" s="10" t="str">
        <f>IF(COUNTRY_INFO!B408=0," ",COUNTRY_INFO!B408)</f>
        <v>Oromia Finfine Zuriya</v>
      </c>
      <c r="C408" s="10" t="str">
        <f>IF(COUNTRY_INFO!C408=0," ",COUNTRY_INFO!C408)</f>
        <v>Sendafa</v>
      </c>
      <c r="D408" s="11" t="str">
        <f>IF(OR(COUNTRY_INFO!$T$9:$T$1000="T2 (PZQ)",COUNTRY_INFO!$U$9:$U$1000="T2 (PZQ)"), "T2 (PZQ)", " ")</f>
        <v xml:space="preserve"> </v>
      </c>
      <c r="E408" s="109"/>
      <c r="F408" s="56"/>
      <c r="G408" s="288"/>
      <c r="H408" s="288"/>
      <c r="I408" s="11">
        <f t="shared" si="37"/>
        <v>0</v>
      </c>
      <c r="J408" s="56"/>
      <c r="K408" s="18"/>
      <c r="L408" s="18"/>
      <c r="M408" s="14">
        <f t="shared" si="38"/>
        <v>0</v>
      </c>
      <c r="N408" s="275" t="str">
        <f t="shared" si="39"/>
        <v xml:space="preserve"> </v>
      </c>
      <c r="O408" s="230" t="str">
        <f t="shared" si="40"/>
        <v xml:space="preserve"> </v>
      </c>
      <c r="P408" s="230" t="str">
        <f t="shared" si="41"/>
        <v xml:space="preserve"> </v>
      </c>
      <c r="Q408" s="230" t="str">
        <f t="shared" si="42"/>
        <v xml:space="preserve"> </v>
      </c>
    </row>
    <row r="409" spans="1:17" x14ac:dyDescent="0.2">
      <c r="A409" s="10" t="str">
        <f>IF(COUNTRY_INFO!A409=0," ",COUNTRY_INFO!A409)</f>
        <v>Ethiopia</v>
      </c>
      <c r="B409" s="10" t="str">
        <f>IF(COUNTRY_INFO!B409=0," ",COUNTRY_INFO!B409)</f>
        <v>Oromia Finfine Zuriya</v>
      </c>
      <c r="C409" s="10" t="str">
        <f>IF(COUNTRY_INFO!C409=0," ",COUNTRY_INFO!C409)</f>
        <v>Sululta</v>
      </c>
      <c r="D409" s="11" t="str">
        <f>IF(OR(COUNTRY_INFO!$T$9:$T$1000="T2 (PZQ)",COUNTRY_INFO!$U$9:$U$1000="T2 (PZQ)"), "T2 (PZQ)", " ")</f>
        <v xml:space="preserve"> </v>
      </c>
      <c r="E409" s="109"/>
      <c r="F409" s="56"/>
      <c r="G409" s="288"/>
      <c r="H409" s="288"/>
      <c r="I409" s="11">
        <f t="shared" si="37"/>
        <v>0</v>
      </c>
      <c r="J409" s="56"/>
      <c r="K409" s="18"/>
      <c r="L409" s="18"/>
      <c r="M409" s="14">
        <f t="shared" si="38"/>
        <v>0</v>
      </c>
      <c r="N409" s="275" t="str">
        <f t="shared" si="39"/>
        <v xml:space="preserve"> </v>
      </c>
      <c r="O409" s="230" t="str">
        <f t="shared" si="40"/>
        <v xml:space="preserve"> </v>
      </c>
      <c r="P409" s="230" t="str">
        <f t="shared" si="41"/>
        <v xml:space="preserve"> </v>
      </c>
      <c r="Q409" s="230" t="str">
        <f t="shared" si="42"/>
        <v xml:space="preserve"> </v>
      </c>
    </row>
    <row r="410" spans="1:17" x14ac:dyDescent="0.2">
      <c r="A410" s="10" t="str">
        <f>IF(COUNTRY_INFO!A410=0," ",COUNTRY_INFO!A410)</f>
        <v>Ethiopia</v>
      </c>
      <c r="B410" s="10" t="str">
        <f>IF(COUNTRY_INFO!B410=0," ",COUNTRY_INFO!B410)</f>
        <v>Oromia Finfine Zuriya</v>
      </c>
      <c r="C410" s="10" t="str">
        <f>IF(COUNTRY_INFO!C410=0," ",COUNTRY_INFO!C410)</f>
        <v>Sululta Town</v>
      </c>
      <c r="D410" s="11" t="str">
        <f>IF(OR(COUNTRY_INFO!$T$9:$T$1000="T2 (PZQ)",COUNTRY_INFO!$U$9:$U$1000="T2 (PZQ)"), "T2 (PZQ)", " ")</f>
        <v xml:space="preserve"> </v>
      </c>
      <c r="E410" s="109"/>
      <c r="F410" s="56"/>
      <c r="G410" s="288"/>
      <c r="H410" s="288"/>
      <c r="I410" s="11">
        <f t="shared" si="37"/>
        <v>0</v>
      </c>
      <c r="J410" s="56"/>
      <c r="K410" s="18"/>
      <c r="L410" s="18"/>
      <c r="M410" s="14">
        <f t="shared" si="38"/>
        <v>0</v>
      </c>
      <c r="N410" s="275" t="str">
        <f t="shared" si="39"/>
        <v xml:space="preserve"> </v>
      </c>
      <c r="O410" s="230" t="str">
        <f t="shared" si="40"/>
        <v xml:space="preserve"> </v>
      </c>
      <c r="P410" s="230" t="str">
        <f t="shared" si="41"/>
        <v xml:space="preserve"> </v>
      </c>
      <c r="Q410" s="230" t="str">
        <f t="shared" si="42"/>
        <v xml:space="preserve"> </v>
      </c>
    </row>
    <row r="411" spans="1:17" x14ac:dyDescent="0.2">
      <c r="A411" s="10" t="str">
        <f>IF(COUNTRY_INFO!A411=0," ",COUNTRY_INFO!A411)</f>
        <v>Ethiopia</v>
      </c>
      <c r="B411" s="10" t="str">
        <f>IF(COUNTRY_INFO!B411=0," ",COUNTRY_INFO!B411)</f>
        <v>Oromia Finfine Zuriya</v>
      </c>
      <c r="C411" s="10" t="str">
        <f>IF(COUNTRY_INFO!C411=0," ",COUNTRY_INFO!C411)</f>
        <v>Walmera</v>
      </c>
      <c r="D411" s="11" t="str">
        <f>IF(OR(COUNTRY_INFO!$T$9:$T$1000="T2 (PZQ)",COUNTRY_INFO!$U$9:$U$1000="T2 (PZQ)"), "T2 (PZQ)", " ")</f>
        <v xml:space="preserve"> </v>
      </c>
      <c r="E411" s="109"/>
      <c r="F411" s="56"/>
      <c r="G411" s="288"/>
      <c r="H411" s="288"/>
      <c r="I411" s="11">
        <f t="shared" si="37"/>
        <v>0</v>
      </c>
      <c r="J411" s="56"/>
      <c r="K411" s="18"/>
      <c r="L411" s="18"/>
      <c r="M411" s="14">
        <f t="shared" si="38"/>
        <v>0</v>
      </c>
      <c r="N411" s="275" t="str">
        <f t="shared" si="39"/>
        <v xml:space="preserve"> </v>
      </c>
      <c r="O411" s="230" t="str">
        <f t="shared" si="40"/>
        <v xml:space="preserve"> </v>
      </c>
      <c r="P411" s="230" t="str">
        <f t="shared" si="41"/>
        <v xml:space="preserve"> </v>
      </c>
      <c r="Q411" s="230" t="str">
        <f t="shared" si="42"/>
        <v xml:space="preserve"> </v>
      </c>
    </row>
    <row r="412" spans="1:17" x14ac:dyDescent="0.2">
      <c r="A412" s="10" t="str">
        <f>IF(COUNTRY_INFO!A412=0," ",COUNTRY_INFO!A412)</f>
        <v>Ethiopia</v>
      </c>
      <c r="B412" s="10" t="str">
        <f>IF(COUNTRY_INFO!B412=0," ",COUNTRY_INFO!B412)</f>
        <v>Oromia Guji</v>
      </c>
      <c r="C412" s="10" t="str">
        <f>IF(COUNTRY_INFO!C412=0," ",COUNTRY_INFO!C412)</f>
        <v>Adola Rede</v>
      </c>
      <c r="D412" s="11" t="str">
        <f>IF(OR(COUNTRY_INFO!$T$9:$T$1000="T2 (PZQ)",COUNTRY_INFO!$U$9:$U$1000="T2 (PZQ)"), "T2 (PZQ)", " ")</f>
        <v xml:space="preserve"> </v>
      </c>
      <c r="E412" s="253"/>
      <c r="F412" s="56"/>
      <c r="G412" s="288"/>
      <c r="H412" s="288"/>
      <c r="I412" s="11">
        <f t="shared" si="37"/>
        <v>0</v>
      </c>
      <c r="J412" s="56"/>
      <c r="K412" s="18"/>
      <c r="L412" s="18"/>
      <c r="M412" s="14">
        <f t="shared" si="38"/>
        <v>0</v>
      </c>
      <c r="N412" s="275" t="str">
        <f t="shared" si="39"/>
        <v xml:space="preserve"> </v>
      </c>
      <c r="O412" s="230" t="str">
        <f t="shared" si="40"/>
        <v xml:space="preserve"> </v>
      </c>
      <c r="P412" s="230" t="str">
        <f t="shared" si="41"/>
        <v xml:space="preserve"> </v>
      </c>
      <c r="Q412" s="230" t="str">
        <f t="shared" si="42"/>
        <v xml:space="preserve"> </v>
      </c>
    </row>
    <row r="413" spans="1:17" x14ac:dyDescent="0.2">
      <c r="A413" s="10" t="str">
        <f>IF(COUNTRY_INFO!A413=0," ",COUNTRY_INFO!A413)</f>
        <v>Ethiopia</v>
      </c>
      <c r="B413" s="10" t="str">
        <f>IF(COUNTRY_INFO!B413=0," ",COUNTRY_INFO!B413)</f>
        <v>Oromia Guji</v>
      </c>
      <c r="C413" s="10" t="str">
        <f>IF(COUNTRY_INFO!C413=0," ",COUNTRY_INFO!C413)</f>
        <v>Adola Town</v>
      </c>
      <c r="D413" s="11" t="str">
        <f>IF(OR(COUNTRY_INFO!$T$9:$T$1000="T2 (PZQ)",COUNTRY_INFO!$U$9:$U$1000="T2 (PZQ)"), "T2 (PZQ)", " ")</f>
        <v xml:space="preserve"> </v>
      </c>
      <c r="E413" s="109"/>
      <c r="F413" s="56"/>
      <c r="G413" s="288"/>
      <c r="H413" s="288"/>
      <c r="I413" s="11">
        <f t="shared" si="37"/>
        <v>0</v>
      </c>
      <c r="J413" s="56"/>
      <c r="K413" s="18"/>
      <c r="L413" s="18"/>
      <c r="M413" s="14">
        <f t="shared" si="38"/>
        <v>0</v>
      </c>
      <c r="N413" s="275" t="str">
        <f t="shared" si="39"/>
        <v xml:space="preserve"> </v>
      </c>
      <c r="O413" s="230" t="str">
        <f t="shared" si="40"/>
        <v xml:space="preserve"> </v>
      </c>
      <c r="P413" s="230" t="str">
        <f t="shared" si="41"/>
        <v xml:space="preserve"> </v>
      </c>
      <c r="Q413" s="230" t="str">
        <f t="shared" si="42"/>
        <v xml:space="preserve"> </v>
      </c>
    </row>
    <row r="414" spans="1:17" x14ac:dyDescent="0.2">
      <c r="A414" s="10" t="str">
        <f>IF(COUNTRY_INFO!A414=0," ",COUNTRY_INFO!A414)</f>
        <v>Ethiopia</v>
      </c>
      <c r="B414" s="10" t="str">
        <f>IF(COUNTRY_INFO!B414=0," ",COUNTRY_INFO!B414)</f>
        <v>Oromia Guji</v>
      </c>
      <c r="C414" s="10" t="str">
        <f>IF(COUNTRY_INFO!C414=0," ",COUNTRY_INFO!C414)</f>
        <v>Aga Wayu</v>
      </c>
      <c r="D414" s="11" t="str">
        <f>IF(OR(COUNTRY_INFO!$T$9:$T$1000="T2 (PZQ)",COUNTRY_INFO!$U$9:$U$1000="T2 (PZQ)"), "T2 (PZQ)", " ")</f>
        <v xml:space="preserve"> </v>
      </c>
      <c r="E414" s="109"/>
      <c r="F414" s="56"/>
      <c r="G414" s="295">
        <v>42968</v>
      </c>
      <c r="H414" s="288"/>
      <c r="I414" s="11">
        <f t="shared" si="37"/>
        <v>42968</v>
      </c>
      <c r="J414" s="56"/>
      <c r="K414" s="18">
        <v>39228</v>
      </c>
      <c r="L414" s="18"/>
      <c r="M414" s="14">
        <f t="shared" si="38"/>
        <v>39228</v>
      </c>
      <c r="N414" s="275" t="str">
        <f t="shared" si="39"/>
        <v xml:space="preserve"> </v>
      </c>
      <c r="O414" s="293">
        <f t="shared" si="40"/>
        <v>91.295848072984541</v>
      </c>
      <c r="P414" s="230" t="str">
        <f t="shared" si="41"/>
        <v xml:space="preserve"> </v>
      </c>
      <c r="Q414" s="293">
        <f t="shared" si="42"/>
        <v>91.295848072984541</v>
      </c>
    </row>
    <row r="415" spans="1:17" x14ac:dyDescent="0.2">
      <c r="A415" s="10" t="str">
        <f>IF(COUNTRY_INFO!A415=0," ",COUNTRY_INFO!A415)</f>
        <v>Ethiopia</v>
      </c>
      <c r="B415" s="10" t="str">
        <f>IF(COUNTRY_INFO!B415=0," ",COUNTRY_INFO!B415)</f>
        <v>Oromia Guji</v>
      </c>
      <c r="C415" s="10" t="str">
        <f>IF(COUNTRY_INFO!C415=0," ",COUNTRY_INFO!C415)</f>
        <v>Ana Sora</v>
      </c>
      <c r="D415" s="11" t="str">
        <f>IF(OR(COUNTRY_INFO!$T$9:$T$1000="T2 (PZQ)",COUNTRY_INFO!$U$9:$U$1000="T2 (PZQ)"), "T2 (PZQ)", " ")</f>
        <v xml:space="preserve"> </v>
      </c>
      <c r="E415" s="109"/>
      <c r="F415" s="56"/>
      <c r="G415" s="288"/>
      <c r="H415" s="288"/>
      <c r="I415" s="11">
        <f t="shared" si="37"/>
        <v>0</v>
      </c>
      <c r="J415" s="56"/>
      <c r="K415" s="18"/>
      <c r="L415" s="18"/>
      <c r="M415" s="14">
        <f t="shared" si="38"/>
        <v>0</v>
      </c>
      <c r="N415" s="275" t="str">
        <f t="shared" si="39"/>
        <v xml:space="preserve"> </v>
      </c>
      <c r="O415" s="230" t="str">
        <f t="shared" si="40"/>
        <v xml:space="preserve"> </v>
      </c>
      <c r="P415" s="230" t="str">
        <f t="shared" si="41"/>
        <v xml:space="preserve"> </v>
      </c>
      <c r="Q415" s="230" t="str">
        <f t="shared" si="42"/>
        <v xml:space="preserve"> </v>
      </c>
    </row>
    <row r="416" spans="1:17" x14ac:dyDescent="0.2">
      <c r="A416" s="10" t="str">
        <f>IF(COUNTRY_INFO!A416=0," ",COUNTRY_INFO!A416)</f>
        <v>Ethiopia</v>
      </c>
      <c r="B416" s="10" t="str">
        <f>IF(COUNTRY_INFO!B416=0," ",COUNTRY_INFO!B416)</f>
        <v>Oromia Guji</v>
      </c>
      <c r="C416" s="10" t="str">
        <f>IF(COUNTRY_INFO!C416=0," ",COUNTRY_INFO!C416)</f>
        <v>Bore</v>
      </c>
      <c r="D416" s="11" t="str">
        <f>IF(OR(COUNTRY_INFO!$T$9:$T$1000="T2 (PZQ)",COUNTRY_INFO!$U$9:$U$1000="T2 (PZQ)"), "T2 (PZQ)", " ")</f>
        <v xml:space="preserve"> </v>
      </c>
      <c r="E416" s="109"/>
      <c r="F416" s="56"/>
      <c r="G416" s="288"/>
      <c r="H416" s="288"/>
      <c r="I416" s="11">
        <f t="shared" si="37"/>
        <v>0</v>
      </c>
      <c r="J416" s="56"/>
      <c r="K416" s="18"/>
      <c r="L416" s="18"/>
      <c r="M416" s="14">
        <f t="shared" si="38"/>
        <v>0</v>
      </c>
      <c r="N416" s="275" t="str">
        <f t="shared" si="39"/>
        <v xml:space="preserve"> </v>
      </c>
      <c r="O416" s="230" t="str">
        <f t="shared" si="40"/>
        <v xml:space="preserve"> </v>
      </c>
      <c r="P416" s="230" t="str">
        <f t="shared" si="41"/>
        <v xml:space="preserve"> </v>
      </c>
      <c r="Q416" s="230" t="str">
        <f t="shared" si="42"/>
        <v xml:space="preserve"> </v>
      </c>
    </row>
    <row r="417" spans="1:17" x14ac:dyDescent="0.2">
      <c r="A417" s="10" t="str">
        <f>IF(COUNTRY_INFO!A417=0," ",COUNTRY_INFO!A417)</f>
        <v>Ethiopia</v>
      </c>
      <c r="B417" s="10" t="str">
        <f>IF(COUNTRY_INFO!B417=0," ",COUNTRY_INFO!B417)</f>
        <v>Oromia Guji</v>
      </c>
      <c r="C417" s="10" t="str">
        <f>IF(COUNTRY_INFO!C417=0," ",COUNTRY_INFO!C417)</f>
        <v>Dama</v>
      </c>
      <c r="D417" s="11" t="str">
        <f>IF(OR(COUNTRY_INFO!$T$9:$T$1000="T2 (PZQ)",COUNTRY_INFO!$U$9:$U$1000="T2 (PZQ)"), "T2 (PZQ)", " ")</f>
        <v xml:space="preserve"> </v>
      </c>
      <c r="E417" s="109"/>
      <c r="F417" s="56"/>
      <c r="G417" s="288"/>
      <c r="H417" s="288"/>
      <c r="I417" s="11">
        <f t="shared" si="37"/>
        <v>0</v>
      </c>
      <c r="J417" s="56"/>
      <c r="K417" s="18"/>
      <c r="L417" s="18"/>
      <c r="M417" s="14">
        <f t="shared" si="38"/>
        <v>0</v>
      </c>
      <c r="N417" s="275" t="str">
        <f t="shared" si="39"/>
        <v xml:space="preserve"> </v>
      </c>
      <c r="O417" s="230" t="str">
        <f t="shared" si="40"/>
        <v xml:space="preserve"> </v>
      </c>
      <c r="P417" s="230" t="str">
        <f t="shared" si="41"/>
        <v xml:space="preserve"> </v>
      </c>
      <c r="Q417" s="230" t="str">
        <f t="shared" si="42"/>
        <v xml:space="preserve"> </v>
      </c>
    </row>
    <row r="418" spans="1:17" x14ac:dyDescent="0.2">
      <c r="A418" s="10" t="str">
        <f>IF(COUNTRY_INFO!A418=0," ",COUNTRY_INFO!A418)</f>
        <v>Ethiopia</v>
      </c>
      <c r="B418" s="10" t="str">
        <f>IF(COUNTRY_INFO!B418=0," ",COUNTRY_INFO!B418)</f>
        <v>Oromia Guji</v>
      </c>
      <c r="C418" s="10" t="str">
        <f>IF(COUNTRY_INFO!C418=0," ",COUNTRY_INFO!C418)</f>
        <v>Girja</v>
      </c>
      <c r="D418" s="11" t="str">
        <f>IF(OR(COUNTRY_INFO!$T$9:$T$1000="T2 (PZQ)",COUNTRY_INFO!$U$9:$U$1000="T2 (PZQ)"), "T2 (PZQ)", " ")</f>
        <v xml:space="preserve"> </v>
      </c>
      <c r="E418" s="253"/>
      <c r="F418" s="56"/>
      <c r="G418" s="288"/>
      <c r="H418" s="288"/>
      <c r="I418" s="11">
        <f t="shared" si="37"/>
        <v>0</v>
      </c>
      <c r="J418" s="56"/>
      <c r="K418" s="18"/>
      <c r="L418" s="18"/>
      <c r="M418" s="14">
        <f t="shared" si="38"/>
        <v>0</v>
      </c>
      <c r="N418" s="275" t="str">
        <f t="shared" si="39"/>
        <v xml:space="preserve"> </v>
      </c>
      <c r="O418" s="230" t="str">
        <f t="shared" si="40"/>
        <v xml:space="preserve"> </v>
      </c>
      <c r="P418" s="230" t="str">
        <f t="shared" si="41"/>
        <v xml:space="preserve"> </v>
      </c>
      <c r="Q418" s="230" t="str">
        <f t="shared" si="42"/>
        <v xml:space="preserve"> </v>
      </c>
    </row>
    <row r="419" spans="1:17" x14ac:dyDescent="0.2">
      <c r="A419" s="10" t="str">
        <f>IF(COUNTRY_INFO!A419=0," ",COUNTRY_INFO!A419)</f>
        <v>Ethiopia</v>
      </c>
      <c r="B419" s="10" t="str">
        <f>IF(COUNTRY_INFO!B419=0," ",COUNTRY_INFO!B419)</f>
        <v>Oromia Guji</v>
      </c>
      <c r="C419" s="10" t="str">
        <f>IF(COUNTRY_INFO!C419=0," ",COUNTRY_INFO!C419)</f>
        <v>Goro Dola</v>
      </c>
      <c r="D419" s="11" t="str">
        <f>IF(OR(COUNTRY_INFO!$T$9:$T$1000="T2 (PZQ)",COUNTRY_INFO!$U$9:$U$1000="T2 (PZQ)"), "T2 (PZQ)", " ")</f>
        <v xml:space="preserve"> </v>
      </c>
      <c r="E419" s="109"/>
      <c r="F419" s="56"/>
      <c r="G419" s="288"/>
      <c r="H419" s="288"/>
      <c r="I419" s="11">
        <f t="shared" si="37"/>
        <v>0</v>
      </c>
      <c r="J419" s="56"/>
      <c r="K419" s="18"/>
      <c r="L419" s="18"/>
      <c r="M419" s="14">
        <f t="shared" si="38"/>
        <v>0</v>
      </c>
      <c r="N419" s="275" t="str">
        <f t="shared" si="39"/>
        <v xml:space="preserve"> </v>
      </c>
      <c r="O419" s="230" t="str">
        <f t="shared" si="40"/>
        <v xml:space="preserve"> </v>
      </c>
      <c r="P419" s="230" t="str">
        <f t="shared" si="41"/>
        <v xml:space="preserve"> </v>
      </c>
      <c r="Q419" s="230" t="str">
        <f t="shared" si="42"/>
        <v xml:space="preserve"> </v>
      </c>
    </row>
    <row r="420" spans="1:17" x14ac:dyDescent="0.2">
      <c r="A420" s="10" t="str">
        <f>IF(COUNTRY_INFO!A420=0," ",COUNTRY_INFO!A420)</f>
        <v>Ethiopia</v>
      </c>
      <c r="B420" s="10" t="str">
        <f>IF(COUNTRY_INFO!B420=0," ",COUNTRY_INFO!B420)</f>
        <v>Oromia Guji</v>
      </c>
      <c r="C420" s="10" t="str">
        <f>IF(COUNTRY_INFO!C420=0," ",COUNTRY_INFO!C420)</f>
        <v>Gumi Eldalo</v>
      </c>
      <c r="D420" s="11" t="str">
        <f>IF(OR(COUNTRY_INFO!$T$9:$T$1000="T2 (PZQ)",COUNTRY_INFO!$U$9:$U$1000="T2 (PZQ)"), "T2 (PZQ)", " ")</f>
        <v xml:space="preserve"> </v>
      </c>
      <c r="E420" s="109"/>
      <c r="F420" s="56"/>
      <c r="G420" s="288"/>
      <c r="H420" s="288"/>
      <c r="I420" s="11">
        <f t="shared" si="37"/>
        <v>0</v>
      </c>
      <c r="J420" s="56"/>
      <c r="K420" s="18"/>
      <c r="L420" s="18"/>
      <c r="M420" s="14">
        <f t="shared" si="38"/>
        <v>0</v>
      </c>
      <c r="N420" s="275" t="str">
        <f t="shared" si="39"/>
        <v xml:space="preserve"> </v>
      </c>
      <c r="O420" s="230" t="str">
        <f t="shared" si="40"/>
        <v xml:space="preserve"> </v>
      </c>
      <c r="P420" s="230" t="str">
        <f t="shared" si="41"/>
        <v xml:space="preserve"> </v>
      </c>
      <c r="Q420" s="230" t="str">
        <f t="shared" si="42"/>
        <v xml:space="preserve"> </v>
      </c>
    </row>
    <row r="421" spans="1:17" x14ac:dyDescent="0.2">
      <c r="A421" s="10" t="str">
        <f>IF(COUNTRY_INFO!A421=0," ",COUNTRY_INFO!A421)</f>
        <v>Ethiopia</v>
      </c>
      <c r="B421" s="10" t="str">
        <f>IF(COUNTRY_INFO!B421=0," ",COUNTRY_INFO!B421)</f>
        <v>Oromia Guji</v>
      </c>
      <c r="C421" s="10" t="str">
        <f>IF(COUNTRY_INFO!C421=0," ",COUNTRY_INFO!C421)</f>
        <v xml:space="preserve">Haro Wolabu </v>
      </c>
      <c r="D421" s="11" t="str">
        <f>IF(OR(COUNTRY_INFO!$T$9:$T$1000="T2 (PZQ)",COUNTRY_INFO!$U$9:$U$1000="T2 (PZQ)"), "T2 (PZQ)", " ")</f>
        <v xml:space="preserve"> </v>
      </c>
      <c r="E421" s="109"/>
      <c r="F421" s="56"/>
      <c r="G421" s="288"/>
      <c r="H421" s="288"/>
      <c r="I421" s="11">
        <f t="shared" si="37"/>
        <v>0</v>
      </c>
      <c r="J421" s="56"/>
      <c r="K421" s="18"/>
      <c r="L421" s="18"/>
      <c r="M421" s="14">
        <f t="shared" si="38"/>
        <v>0</v>
      </c>
      <c r="N421" s="275" t="str">
        <f t="shared" si="39"/>
        <v xml:space="preserve"> </v>
      </c>
      <c r="O421" s="230" t="str">
        <f t="shared" si="40"/>
        <v xml:space="preserve"> </v>
      </c>
      <c r="P421" s="230" t="str">
        <f t="shared" si="41"/>
        <v xml:space="preserve"> </v>
      </c>
      <c r="Q421" s="230" t="str">
        <f t="shared" si="42"/>
        <v xml:space="preserve"> </v>
      </c>
    </row>
    <row r="422" spans="1:17" x14ac:dyDescent="0.2">
      <c r="A422" s="10" t="str">
        <f>IF(COUNTRY_INFO!A422=0," ",COUNTRY_INFO!A422)</f>
        <v>Ethiopia</v>
      </c>
      <c r="B422" s="10" t="str">
        <f>IF(COUNTRY_INFO!B422=0," ",COUNTRY_INFO!B422)</f>
        <v>Oromia Guji</v>
      </c>
      <c r="C422" s="10" t="str">
        <f>IF(COUNTRY_INFO!C422=0," ",COUNTRY_INFO!C422)</f>
        <v>Liben</v>
      </c>
      <c r="D422" s="11" t="str">
        <f>IF(OR(COUNTRY_INFO!$T$9:$T$1000="T2 (PZQ)",COUNTRY_INFO!$U$9:$U$1000="T2 (PZQ)"), "T2 (PZQ)", " ")</f>
        <v>T2 (PZQ)</v>
      </c>
      <c r="E422" s="253" t="s">
        <v>1187</v>
      </c>
      <c r="F422" s="56"/>
      <c r="G422" s="288">
        <v>25408</v>
      </c>
      <c r="H422" s="295"/>
      <c r="I422" s="11">
        <f t="shared" si="37"/>
        <v>25408</v>
      </c>
      <c r="J422" s="56"/>
      <c r="K422" s="18">
        <v>16748</v>
      </c>
      <c r="L422" s="18"/>
      <c r="M422" s="14">
        <f t="shared" si="38"/>
        <v>16748</v>
      </c>
      <c r="N422" s="275" t="str">
        <f t="shared" si="39"/>
        <v xml:space="preserve"> </v>
      </c>
      <c r="O422" s="230">
        <f t="shared" si="40"/>
        <v>65.916246851385381</v>
      </c>
      <c r="P422" s="230" t="str">
        <f t="shared" si="41"/>
        <v xml:space="preserve"> </v>
      </c>
      <c r="Q422" s="230">
        <f t="shared" si="42"/>
        <v>65.916246851385381</v>
      </c>
    </row>
    <row r="423" spans="1:17" x14ac:dyDescent="0.2">
      <c r="A423" s="10" t="str">
        <f>IF(COUNTRY_INFO!A423=0," ",COUNTRY_INFO!A423)</f>
        <v>Ethiopia</v>
      </c>
      <c r="B423" s="10" t="str">
        <f>IF(COUNTRY_INFO!B423=0," ",COUNTRY_INFO!B423)</f>
        <v>Oromia Guji</v>
      </c>
      <c r="C423" s="10" t="str">
        <f>IF(COUNTRY_INFO!C423=0," ",COUNTRY_INFO!C423)</f>
        <v>Negele town</v>
      </c>
      <c r="D423" s="11" t="str">
        <f>IF(OR(COUNTRY_INFO!$T$9:$T$1000="T2 (PZQ)",COUNTRY_INFO!$U$9:$U$1000="T2 (PZQ)"), "T2 (PZQ)", " ")</f>
        <v>T2 (PZQ)</v>
      </c>
      <c r="E423" s="253" t="s">
        <v>1187</v>
      </c>
      <c r="F423" s="56"/>
      <c r="G423" s="288">
        <v>16537</v>
      </c>
      <c r="H423" s="295"/>
      <c r="I423" s="11">
        <f t="shared" si="37"/>
        <v>16537</v>
      </c>
      <c r="J423" s="56"/>
      <c r="K423" s="18">
        <v>11718</v>
      </c>
      <c r="L423" s="18"/>
      <c r="M423" s="14">
        <f t="shared" si="38"/>
        <v>11718</v>
      </c>
      <c r="N423" s="275" t="str">
        <f t="shared" si="39"/>
        <v xml:space="preserve"> </v>
      </c>
      <c r="O423" s="230">
        <f t="shared" si="40"/>
        <v>70.85928523916067</v>
      </c>
      <c r="P423" s="230" t="str">
        <f t="shared" si="41"/>
        <v xml:space="preserve"> </v>
      </c>
      <c r="Q423" s="230">
        <f t="shared" si="42"/>
        <v>70.85928523916067</v>
      </c>
    </row>
    <row r="424" spans="1:17" x14ac:dyDescent="0.2">
      <c r="A424" s="10" t="str">
        <f>IF(COUNTRY_INFO!A424=0," ",COUNTRY_INFO!A424)</f>
        <v>Ethiopia</v>
      </c>
      <c r="B424" s="10" t="str">
        <f>IF(COUNTRY_INFO!B424=0," ",COUNTRY_INFO!B424)</f>
        <v>Oromia Guji</v>
      </c>
      <c r="C424" s="10" t="str">
        <f>IF(COUNTRY_INFO!C424=0," ",COUNTRY_INFO!C424)</f>
        <v>Odo Shakiso</v>
      </c>
      <c r="D424" s="11" t="str">
        <f>IF(OR(COUNTRY_INFO!$T$9:$T$1000="T2 (PZQ)",COUNTRY_INFO!$U$9:$U$1000="T2 (PZQ)"), "T2 (PZQ)", " ")</f>
        <v xml:space="preserve"> </v>
      </c>
      <c r="E424" s="109"/>
      <c r="F424" s="56"/>
      <c r="G424" s="288"/>
      <c r="H424" s="288"/>
      <c r="I424" s="11">
        <f t="shared" si="37"/>
        <v>0</v>
      </c>
      <c r="J424" s="56"/>
      <c r="K424" s="18"/>
      <c r="L424" s="18"/>
      <c r="M424" s="14">
        <f t="shared" si="38"/>
        <v>0</v>
      </c>
      <c r="N424" s="275" t="str">
        <f t="shared" si="39"/>
        <v xml:space="preserve"> </v>
      </c>
      <c r="O424" s="230" t="str">
        <f t="shared" si="40"/>
        <v xml:space="preserve"> </v>
      </c>
      <c r="P424" s="230" t="str">
        <f t="shared" si="41"/>
        <v xml:space="preserve"> </v>
      </c>
      <c r="Q424" s="230" t="str">
        <f t="shared" si="42"/>
        <v xml:space="preserve"> </v>
      </c>
    </row>
    <row r="425" spans="1:17" x14ac:dyDescent="0.2">
      <c r="A425" s="10" t="str">
        <f>IF(COUNTRY_INFO!A425=0," ",COUNTRY_INFO!A425)</f>
        <v>Ethiopia</v>
      </c>
      <c r="B425" s="10" t="str">
        <f>IF(COUNTRY_INFO!B425=0," ",COUNTRY_INFO!B425)</f>
        <v>Oromia Guji</v>
      </c>
      <c r="C425" s="10" t="str">
        <f>IF(COUNTRY_INFO!C425=0," ",COUNTRY_INFO!C425)</f>
        <v>Saba boru</v>
      </c>
      <c r="D425" s="11" t="str">
        <f>IF(OR(COUNTRY_INFO!$T$9:$T$1000="T2 (PZQ)",COUNTRY_INFO!$U$9:$U$1000="T2 (PZQ)"), "T2 (PZQ)", " ")</f>
        <v xml:space="preserve"> </v>
      </c>
      <c r="E425" s="109"/>
      <c r="F425" s="56"/>
      <c r="G425" s="288"/>
      <c r="H425" s="288"/>
      <c r="I425" s="11">
        <f t="shared" si="37"/>
        <v>0</v>
      </c>
      <c r="J425" s="56"/>
      <c r="K425" s="18"/>
      <c r="L425" s="18"/>
      <c r="M425" s="14">
        <f t="shared" si="38"/>
        <v>0</v>
      </c>
      <c r="N425" s="275" t="str">
        <f t="shared" si="39"/>
        <v xml:space="preserve"> </v>
      </c>
      <c r="O425" s="230" t="str">
        <f t="shared" si="40"/>
        <v xml:space="preserve"> </v>
      </c>
      <c r="P425" s="230" t="str">
        <f t="shared" si="41"/>
        <v xml:space="preserve"> </v>
      </c>
      <c r="Q425" s="230" t="str">
        <f t="shared" si="42"/>
        <v xml:space="preserve"> </v>
      </c>
    </row>
    <row r="426" spans="1:17" x14ac:dyDescent="0.2">
      <c r="A426" s="10" t="str">
        <f>IF(COUNTRY_INFO!A426=0," ",COUNTRY_INFO!A426)</f>
        <v>Ethiopia</v>
      </c>
      <c r="B426" s="10" t="str">
        <f>IF(COUNTRY_INFO!B426=0," ",COUNTRY_INFO!B426)</f>
        <v>Oromia Guji</v>
      </c>
      <c r="C426" s="10" t="str">
        <f>IF(COUNTRY_INFO!C426=0," ",COUNTRY_INFO!C426)</f>
        <v>Shakiso Town</v>
      </c>
      <c r="D426" s="11" t="str">
        <f>IF(OR(COUNTRY_INFO!$T$9:$T$1000="T2 (PZQ)",COUNTRY_INFO!$U$9:$U$1000="T2 (PZQ)"), "T2 (PZQ)", " ")</f>
        <v xml:space="preserve"> </v>
      </c>
      <c r="E426" s="109"/>
      <c r="F426" s="56"/>
      <c r="G426" s="288"/>
      <c r="H426" s="288"/>
      <c r="I426" s="11">
        <f t="shared" si="37"/>
        <v>0</v>
      </c>
      <c r="J426" s="56"/>
      <c r="K426" s="18"/>
      <c r="L426" s="18"/>
      <c r="M426" s="14">
        <f t="shared" si="38"/>
        <v>0</v>
      </c>
      <c r="N426" s="275" t="str">
        <f t="shared" si="39"/>
        <v xml:space="preserve"> </v>
      </c>
      <c r="O426" s="230" t="str">
        <f t="shared" si="40"/>
        <v xml:space="preserve"> </v>
      </c>
      <c r="P426" s="230" t="str">
        <f t="shared" si="41"/>
        <v xml:space="preserve"> </v>
      </c>
      <c r="Q426" s="230" t="str">
        <f t="shared" si="42"/>
        <v xml:space="preserve"> </v>
      </c>
    </row>
    <row r="427" spans="1:17" x14ac:dyDescent="0.2">
      <c r="A427" s="10" t="str">
        <f>IF(COUNTRY_INFO!A427=0," ",COUNTRY_INFO!A427)</f>
        <v>Ethiopia</v>
      </c>
      <c r="B427" s="10" t="str">
        <f>IF(COUNTRY_INFO!B427=0," ",COUNTRY_INFO!B427)</f>
        <v>Oromia Guji</v>
      </c>
      <c r="C427" s="10" t="str">
        <f>IF(COUNTRY_INFO!C427=0," ",COUNTRY_INFO!C427)</f>
        <v>Uraga</v>
      </c>
      <c r="D427" s="11" t="str">
        <f>IF(OR(COUNTRY_INFO!$T$9:$T$1000="T2 (PZQ)",COUNTRY_INFO!$U$9:$U$1000="T2 (PZQ)"), "T2 (PZQ)", " ")</f>
        <v xml:space="preserve"> </v>
      </c>
      <c r="E427" s="109"/>
      <c r="F427" s="56"/>
      <c r="G427" s="288"/>
      <c r="H427" s="288"/>
      <c r="I427" s="11">
        <f t="shared" si="37"/>
        <v>0</v>
      </c>
      <c r="J427" s="56"/>
      <c r="K427" s="18"/>
      <c r="L427" s="18"/>
      <c r="M427" s="14">
        <f t="shared" si="38"/>
        <v>0</v>
      </c>
      <c r="N427" s="275" t="str">
        <f t="shared" si="39"/>
        <v xml:space="preserve"> </v>
      </c>
      <c r="O427" s="230" t="str">
        <f t="shared" si="40"/>
        <v xml:space="preserve"> </v>
      </c>
      <c r="P427" s="230" t="str">
        <f t="shared" si="41"/>
        <v xml:space="preserve"> </v>
      </c>
      <c r="Q427" s="230" t="str">
        <f t="shared" si="42"/>
        <v xml:space="preserve"> </v>
      </c>
    </row>
    <row r="428" spans="1:17" x14ac:dyDescent="0.2">
      <c r="A428" s="10" t="str">
        <f>IF(COUNTRY_INFO!A428=0," ",COUNTRY_INFO!A428)</f>
        <v>Ethiopia</v>
      </c>
      <c r="B428" s="10" t="str">
        <f>IF(COUNTRY_INFO!B428=0," ",COUNTRY_INFO!B428)</f>
        <v>Oromia Guji</v>
      </c>
      <c r="C428" s="10" t="str">
        <f>IF(COUNTRY_INFO!C428=0," ",COUNTRY_INFO!C428)</f>
        <v>Wadera</v>
      </c>
      <c r="D428" s="11" t="str">
        <f>IF(OR(COUNTRY_INFO!$T$9:$T$1000="T2 (PZQ)",COUNTRY_INFO!$U$9:$U$1000="T2 (PZQ)"), "T2 (PZQ)", " ")</f>
        <v xml:space="preserve"> </v>
      </c>
      <c r="E428" s="253"/>
      <c r="F428" s="56"/>
      <c r="G428" s="288"/>
      <c r="H428" s="288"/>
      <c r="I428" s="11">
        <f t="shared" si="37"/>
        <v>0</v>
      </c>
      <c r="J428" s="56"/>
      <c r="K428" s="18"/>
      <c r="L428" s="18"/>
      <c r="M428" s="14">
        <f t="shared" si="38"/>
        <v>0</v>
      </c>
      <c r="N428" s="275" t="str">
        <f t="shared" si="39"/>
        <v xml:space="preserve"> </v>
      </c>
      <c r="O428" s="230" t="str">
        <f t="shared" si="40"/>
        <v xml:space="preserve"> </v>
      </c>
      <c r="P428" s="230" t="str">
        <f t="shared" si="41"/>
        <v xml:space="preserve"> </v>
      </c>
      <c r="Q428" s="230" t="str">
        <f t="shared" si="42"/>
        <v xml:space="preserve"> </v>
      </c>
    </row>
    <row r="429" spans="1:17" x14ac:dyDescent="0.2">
      <c r="A429" s="10" t="str">
        <f>IF(COUNTRY_INFO!A429=0," ",COUNTRY_INFO!A429)</f>
        <v>Ethiopia</v>
      </c>
      <c r="B429" s="10" t="str">
        <f>IF(COUNTRY_INFO!B429=0," ",COUNTRY_INFO!B429)</f>
        <v>Oromia Horo Guduru</v>
      </c>
      <c r="C429" s="10" t="str">
        <f>IF(COUNTRY_INFO!C429=0," ",COUNTRY_INFO!C429)</f>
        <v>Abay Chommen</v>
      </c>
      <c r="D429" s="11" t="str">
        <f>IF(OR(COUNTRY_INFO!$T$9:$T$1000="T2 (PZQ)",COUNTRY_INFO!$U$9:$U$1000="T2 (PZQ)"), "T2 (PZQ)", " ")</f>
        <v xml:space="preserve"> </v>
      </c>
      <c r="E429" s="109"/>
      <c r="F429" s="56"/>
      <c r="G429" s="288"/>
      <c r="H429" s="288"/>
      <c r="I429" s="11">
        <f t="shared" si="37"/>
        <v>0</v>
      </c>
      <c r="J429" s="56"/>
      <c r="K429" s="18"/>
      <c r="L429" s="18"/>
      <c r="M429" s="14">
        <f t="shared" si="38"/>
        <v>0</v>
      </c>
      <c r="N429" s="275" t="str">
        <f t="shared" si="39"/>
        <v xml:space="preserve"> </v>
      </c>
      <c r="O429" s="230" t="str">
        <f t="shared" si="40"/>
        <v xml:space="preserve"> </v>
      </c>
      <c r="P429" s="230" t="str">
        <f t="shared" si="41"/>
        <v xml:space="preserve"> </v>
      </c>
      <c r="Q429" s="230" t="str">
        <f t="shared" si="42"/>
        <v xml:space="preserve"> </v>
      </c>
    </row>
    <row r="430" spans="1:17" x14ac:dyDescent="0.2">
      <c r="A430" s="10" t="str">
        <f>IF(COUNTRY_INFO!A430=0," ",COUNTRY_INFO!A430)</f>
        <v>Ethiopia</v>
      </c>
      <c r="B430" s="10" t="str">
        <f>IF(COUNTRY_INFO!B430=0," ",COUNTRY_INFO!B430)</f>
        <v>Oromia Horo Guduru</v>
      </c>
      <c r="C430" s="10" t="str">
        <f>IF(COUNTRY_INFO!C430=0," ",COUNTRY_INFO!C430)</f>
        <v>Abe Dongoro</v>
      </c>
      <c r="D430" s="11" t="str">
        <f>IF(OR(COUNTRY_INFO!$T$9:$T$1000="T2 (PZQ)",COUNTRY_INFO!$U$9:$U$1000="T2 (PZQ)"), "T2 (PZQ)", " ")</f>
        <v xml:space="preserve"> </v>
      </c>
      <c r="E430" s="109"/>
      <c r="F430" s="56"/>
      <c r="G430" s="288"/>
      <c r="H430" s="288"/>
      <c r="I430" s="11">
        <f t="shared" si="37"/>
        <v>0</v>
      </c>
      <c r="J430" s="56"/>
      <c r="K430" s="18"/>
      <c r="L430" s="18"/>
      <c r="M430" s="14">
        <f t="shared" si="38"/>
        <v>0</v>
      </c>
      <c r="N430" s="275" t="str">
        <f t="shared" si="39"/>
        <v xml:space="preserve"> </v>
      </c>
      <c r="O430" s="230" t="str">
        <f t="shared" si="40"/>
        <v xml:space="preserve"> </v>
      </c>
      <c r="P430" s="230" t="str">
        <f t="shared" si="41"/>
        <v xml:space="preserve"> </v>
      </c>
      <c r="Q430" s="230" t="str">
        <f t="shared" si="42"/>
        <v xml:space="preserve"> </v>
      </c>
    </row>
    <row r="431" spans="1:17" x14ac:dyDescent="0.2">
      <c r="A431" s="10" t="str">
        <f>IF(COUNTRY_INFO!A431=0," ",COUNTRY_INFO!A431)</f>
        <v>Ethiopia</v>
      </c>
      <c r="B431" s="10" t="str">
        <f>IF(COUNTRY_INFO!B431=0," ",COUNTRY_INFO!B431)</f>
        <v>Oromia Horo Guduru</v>
      </c>
      <c r="C431" s="10" t="str">
        <f>IF(COUNTRY_INFO!C431=0," ",COUNTRY_INFO!C431)</f>
        <v>Amuru</v>
      </c>
      <c r="D431" s="11" t="str">
        <f>IF(OR(COUNTRY_INFO!$T$9:$T$1000="T2 (PZQ)",COUNTRY_INFO!$U$9:$U$1000="T2 (PZQ)"), "T2 (PZQ)", " ")</f>
        <v xml:space="preserve"> </v>
      </c>
      <c r="E431" s="109"/>
      <c r="F431" s="56"/>
      <c r="G431" s="288"/>
      <c r="H431" s="288"/>
      <c r="I431" s="11">
        <f t="shared" si="37"/>
        <v>0</v>
      </c>
      <c r="J431" s="56"/>
      <c r="K431" s="18"/>
      <c r="L431" s="18"/>
      <c r="M431" s="14">
        <f t="shared" si="38"/>
        <v>0</v>
      </c>
      <c r="N431" s="275" t="str">
        <f t="shared" si="39"/>
        <v xml:space="preserve"> </v>
      </c>
      <c r="O431" s="230" t="str">
        <f t="shared" si="40"/>
        <v xml:space="preserve"> </v>
      </c>
      <c r="P431" s="230" t="str">
        <f t="shared" si="41"/>
        <v xml:space="preserve"> </v>
      </c>
      <c r="Q431" s="230" t="str">
        <f t="shared" si="42"/>
        <v xml:space="preserve"> </v>
      </c>
    </row>
    <row r="432" spans="1:17" x14ac:dyDescent="0.2">
      <c r="A432" s="10" t="str">
        <f>IF(COUNTRY_INFO!A432=0," ",COUNTRY_INFO!A432)</f>
        <v>Ethiopia</v>
      </c>
      <c r="B432" s="10" t="str">
        <f>IF(COUNTRY_INFO!B432=0," ",COUNTRY_INFO!B432)</f>
        <v>Oromia Horo Guduru</v>
      </c>
      <c r="C432" s="10" t="str">
        <f>IF(COUNTRY_INFO!C432=0," ",COUNTRY_INFO!C432)</f>
        <v>Chomen Guduru</v>
      </c>
      <c r="D432" s="11" t="str">
        <f>IF(OR(COUNTRY_INFO!$T$9:$T$1000="T2 (PZQ)",COUNTRY_INFO!$U$9:$U$1000="T2 (PZQ)"), "T2 (PZQ)", " ")</f>
        <v xml:space="preserve"> </v>
      </c>
      <c r="E432" s="109"/>
      <c r="F432" s="56"/>
      <c r="G432" s="288"/>
      <c r="H432" s="288"/>
      <c r="I432" s="11">
        <f t="shared" si="37"/>
        <v>0</v>
      </c>
      <c r="J432" s="56"/>
      <c r="K432" s="18"/>
      <c r="L432" s="18"/>
      <c r="M432" s="14">
        <f t="shared" si="38"/>
        <v>0</v>
      </c>
      <c r="N432" s="275" t="str">
        <f t="shared" si="39"/>
        <v xml:space="preserve"> </v>
      </c>
      <c r="O432" s="230" t="str">
        <f t="shared" si="40"/>
        <v xml:space="preserve"> </v>
      </c>
      <c r="P432" s="230" t="str">
        <f t="shared" si="41"/>
        <v xml:space="preserve"> </v>
      </c>
      <c r="Q432" s="230" t="str">
        <f t="shared" si="42"/>
        <v xml:space="preserve"> </v>
      </c>
    </row>
    <row r="433" spans="1:17" x14ac:dyDescent="0.2">
      <c r="A433" s="10" t="str">
        <f>IF(COUNTRY_INFO!A433=0," ",COUNTRY_INFO!A433)</f>
        <v>Ethiopia</v>
      </c>
      <c r="B433" s="10" t="str">
        <f>IF(COUNTRY_INFO!B433=0," ",COUNTRY_INFO!B433)</f>
        <v>Oromia Horo Guduru</v>
      </c>
      <c r="C433" s="10" t="str">
        <f>IF(COUNTRY_INFO!C433=0," ",COUNTRY_INFO!C433)</f>
        <v>Guduru</v>
      </c>
      <c r="D433" s="11" t="str">
        <f>IF(OR(COUNTRY_INFO!$T$9:$T$1000="T2 (PZQ)",COUNTRY_INFO!$U$9:$U$1000="T2 (PZQ)"), "T2 (PZQ)", " ")</f>
        <v xml:space="preserve"> </v>
      </c>
      <c r="E433" s="109"/>
      <c r="F433" s="56"/>
      <c r="G433" s="288"/>
      <c r="H433" s="288"/>
      <c r="I433" s="11">
        <f t="shared" si="37"/>
        <v>0</v>
      </c>
      <c r="J433" s="56"/>
      <c r="K433" s="18"/>
      <c r="L433" s="18"/>
      <c r="M433" s="14">
        <f t="shared" si="38"/>
        <v>0</v>
      </c>
      <c r="N433" s="275" t="str">
        <f t="shared" si="39"/>
        <v xml:space="preserve"> </v>
      </c>
      <c r="O433" s="230" t="str">
        <f t="shared" si="40"/>
        <v xml:space="preserve"> </v>
      </c>
      <c r="P433" s="230" t="str">
        <f t="shared" si="41"/>
        <v xml:space="preserve"> </v>
      </c>
      <c r="Q433" s="230" t="str">
        <f t="shared" si="42"/>
        <v xml:space="preserve"> </v>
      </c>
    </row>
    <row r="434" spans="1:17" x14ac:dyDescent="0.2">
      <c r="A434" s="10" t="str">
        <f>IF(COUNTRY_INFO!A434=0," ",COUNTRY_INFO!A434)</f>
        <v>Ethiopia</v>
      </c>
      <c r="B434" s="10" t="str">
        <f>IF(COUNTRY_INFO!B434=0," ",COUNTRY_INFO!B434)</f>
        <v>Oromia Horo Guduru</v>
      </c>
      <c r="C434" s="10" t="str">
        <f>IF(COUNTRY_INFO!C434=0," ",COUNTRY_INFO!C434)</f>
        <v>Hababo Guduru</v>
      </c>
      <c r="D434" s="11" t="str">
        <f>IF(OR(COUNTRY_INFO!$T$9:$T$1000="T2 (PZQ)",COUNTRY_INFO!$U$9:$U$1000="T2 (PZQ)"), "T2 (PZQ)", " ")</f>
        <v xml:space="preserve"> </v>
      </c>
      <c r="E434" s="109"/>
      <c r="F434" s="56"/>
      <c r="G434" s="288"/>
      <c r="H434" s="288"/>
      <c r="I434" s="11">
        <f t="shared" si="37"/>
        <v>0</v>
      </c>
      <c r="J434" s="56"/>
      <c r="K434" s="18"/>
      <c r="L434" s="18"/>
      <c r="M434" s="14">
        <f t="shared" si="38"/>
        <v>0</v>
      </c>
      <c r="N434" s="275" t="str">
        <f t="shared" si="39"/>
        <v xml:space="preserve"> </v>
      </c>
      <c r="O434" s="230" t="str">
        <f t="shared" si="40"/>
        <v xml:space="preserve"> </v>
      </c>
      <c r="P434" s="230" t="str">
        <f t="shared" si="41"/>
        <v xml:space="preserve"> </v>
      </c>
      <c r="Q434" s="230" t="str">
        <f t="shared" si="42"/>
        <v xml:space="preserve"> </v>
      </c>
    </row>
    <row r="435" spans="1:17" x14ac:dyDescent="0.2">
      <c r="A435" s="10" t="str">
        <f>IF(COUNTRY_INFO!A435=0," ",COUNTRY_INFO!A435)</f>
        <v>Ethiopia</v>
      </c>
      <c r="B435" s="10" t="str">
        <f>IF(COUNTRY_INFO!B435=0," ",COUNTRY_INFO!B435)</f>
        <v>Oromia Horo Guduru</v>
      </c>
      <c r="C435" s="10" t="str">
        <f>IF(COUNTRY_INFO!C435=0," ",COUNTRY_INFO!C435)</f>
        <v>Horo</v>
      </c>
      <c r="D435" s="11" t="str">
        <f>IF(OR(COUNTRY_INFO!$T$9:$T$1000="T2 (PZQ)",COUNTRY_INFO!$U$9:$U$1000="T2 (PZQ)"), "T2 (PZQ)", " ")</f>
        <v xml:space="preserve"> </v>
      </c>
      <c r="E435" s="109"/>
      <c r="F435" s="56"/>
      <c r="G435" s="288"/>
      <c r="H435" s="288"/>
      <c r="I435" s="11">
        <f t="shared" si="37"/>
        <v>0</v>
      </c>
      <c r="J435" s="56"/>
      <c r="K435" s="18"/>
      <c r="L435" s="18"/>
      <c r="M435" s="14">
        <f t="shared" si="38"/>
        <v>0</v>
      </c>
      <c r="N435" s="275" t="str">
        <f t="shared" si="39"/>
        <v xml:space="preserve"> </v>
      </c>
      <c r="O435" s="230" t="str">
        <f t="shared" si="40"/>
        <v xml:space="preserve"> </v>
      </c>
      <c r="P435" s="230" t="str">
        <f t="shared" si="41"/>
        <v xml:space="preserve"> </v>
      </c>
      <c r="Q435" s="230" t="str">
        <f t="shared" si="42"/>
        <v xml:space="preserve"> </v>
      </c>
    </row>
    <row r="436" spans="1:17" x14ac:dyDescent="0.2">
      <c r="A436" s="10" t="str">
        <f>IF(COUNTRY_INFO!A436=0," ",COUNTRY_INFO!A436)</f>
        <v>Ethiopia</v>
      </c>
      <c r="B436" s="10" t="str">
        <f>IF(COUNTRY_INFO!B436=0," ",COUNTRY_INFO!B436)</f>
        <v>Oromia Horo Guduru</v>
      </c>
      <c r="C436" s="10" t="str">
        <f>IF(COUNTRY_INFO!C436=0," ",COUNTRY_INFO!C436)</f>
        <v>Horo Buluk</v>
      </c>
      <c r="D436" s="11" t="str">
        <f>IF(OR(COUNTRY_INFO!$T$9:$T$1000="T2 (PZQ)",COUNTRY_INFO!$U$9:$U$1000="T2 (PZQ)"), "T2 (PZQ)", " ")</f>
        <v xml:space="preserve"> </v>
      </c>
      <c r="E436" s="109"/>
      <c r="F436" s="56"/>
      <c r="G436" s="288"/>
      <c r="H436" s="288"/>
      <c r="I436" s="11">
        <f t="shared" si="37"/>
        <v>0</v>
      </c>
      <c r="J436" s="56"/>
      <c r="K436" s="18"/>
      <c r="L436" s="18"/>
      <c r="M436" s="14">
        <f t="shared" si="38"/>
        <v>0</v>
      </c>
      <c r="N436" s="275" t="str">
        <f t="shared" si="39"/>
        <v xml:space="preserve"> </v>
      </c>
      <c r="O436" s="230" t="str">
        <f t="shared" si="40"/>
        <v xml:space="preserve"> </v>
      </c>
      <c r="P436" s="230" t="str">
        <f t="shared" si="41"/>
        <v xml:space="preserve"> </v>
      </c>
      <c r="Q436" s="230" t="str">
        <f t="shared" si="42"/>
        <v xml:space="preserve"> </v>
      </c>
    </row>
    <row r="437" spans="1:17" x14ac:dyDescent="0.2">
      <c r="A437" s="10" t="str">
        <f>IF(COUNTRY_INFO!A437=0," ",COUNTRY_INFO!A437)</f>
        <v>Ethiopia</v>
      </c>
      <c r="B437" s="10" t="str">
        <f>IF(COUNTRY_INFO!B437=0," ",COUNTRY_INFO!B437)</f>
        <v>Oromia Horo Guduru</v>
      </c>
      <c r="C437" s="10" t="str">
        <f>IF(COUNTRY_INFO!C437=0," ",COUNTRY_INFO!C437)</f>
        <v>Jardega jarte</v>
      </c>
      <c r="D437" s="11" t="str">
        <f>IF(OR(COUNTRY_INFO!$T$9:$T$1000="T2 (PZQ)",COUNTRY_INFO!$U$9:$U$1000="T2 (PZQ)"), "T2 (PZQ)", " ")</f>
        <v xml:space="preserve"> </v>
      </c>
      <c r="E437" s="109"/>
      <c r="F437" s="56"/>
      <c r="G437" s="288"/>
      <c r="H437" s="288"/>
      <c r="I437" s="11">
        <f t="shared" si="37"/>
        <v>0</v>
      </c>
      <c r="J437" s="56"/>
      <c r="K437" s="18"/>
      <c r="L437" s="18"/>
      <c r="M437" s="14">
        <f t="shared" si="38"/>
        <v>0</v>
      </c>
      <c r="N437" s="275" t="str">
        <f t="shared" si="39"/>
        <v xml:space="preserve"> </v>
      </c>
      <c r="O437" s="230" t="str">
        <f t="shared" si="40"/>
        <v xml:space="preserve"> </v>
      </c>
      <c r="P437" s="230" t="str">
        <f t="shared" si="41"/>
        <v xml:space="preserve"> </v>
      </c>
      <c r="Q437" s="230" t="str">
        <f t="shared" si="42"/>
        <v xml:space="preserve"> </v>
      </c>
    </row>
    <row r="438" spans="1:17" x14ac:dyDescent="0.2">
      <c r="A438" s="10" t="str">
        <f>IF(COUNTRY_INFO!A438=0," ",COUNTRY_INFO!A438)</f>
        <v>Ethiopia</v>
      </c>
      <c r="B438" s="10" t="str">
        <f>IF(COUNTRY_INFO!B438=0," ",COUNTRY_INFO!B438)</f>
        <v>Oromia Horo Guduru</v>
      </c>
      <c r="C438" s="10" t="str">
        <f>IF(COUNTRY_INFO!C438=0," ",COUNTRY_INFO!C438)</f>
        <v>Jimma Gannati</v>
      </c>
      <c r="D438" s="11" t="str">
        <f>IF(OR(COUNTRY_INFO!$T$9:$T$1000="T2 (PZQ)",COUNTRY_INFO!$U$9:$U$1000="T2 (PZQ)"), "T2 (PZQ)", " ")</f>
        <v xml:space="preserve"> </v>
      </c>
      <c r="E438" s="109"/>
      <c r="F438" s="56"/>
      <c r="G438" s="288"/>
      <c r="H438" s="288"/>
      <c r="I438" s="11">
        <f t="shared" si="37"/>
        <v>0</v>
      </c>
      <c r="J438" s="56"/>
      <c r="K438" s="18"/>
      <c r="L438" s="18"/>
      <c r="M438" s="14">
        <f t="shared" si="38"/>
        <v>0</v>
      </c>
      <c r="N438" s="275" t="str">
        <f t="shared" si="39"/>
        <v xml:space="preserve"> </v>
      </c>
      <c r="O438" s="230" t="str">
        <f t="shared" si="40"/>
        <v xml:space="preserve"> </v>
      </c>
      <c r="P438" s="230" t="str">
        <f t="shared" si="41"/>
        <v xml:space="preserve"> </v>
      </c>
      <c r="Q438" s="230" t="str">
        <f t="shared" si="42"/>
        <v xml:space="preserve"> </v>
      </c>
    </row>
    <row r="439" spans="1:17" x14ac:dyDescent="0.2">
      <c r="A439" s="10" t="str">
        <f>IF(COUNTRY_INFO!A439=0," ",COUNTRY_INFO!A439)</f>
        <v>Ethiopia</v>
      </c>
      <c r="B439" s="10" t="str">
        <f>IF(COUNTRY_INFO!B439=0," ",COUNTRY_INFO!B439)</f>
        <v>Oromia Horo Guduru</v>
      </c>
      <c r="C439" s="10" t="str">
        <f>IF(COUNTRY_INFO!C439=0," ",COUNTRY_INFO!C439)</f>
        <v>Jimma Rare</v>
      </c>
      <c r="D439" s="11" t="str">
        <f>IF(OR(COUNTRY_INFO!$T$9:$T$1000="T2 (PZQ)",COUNTRY_INFO!$U$9:$U$1000="T2 (PZQ)"), "T2 (PZQ)", " ")</f>
        <v xml:space="preserve"> </v>
      </c>
      <c r="E439" s="109"/>
      <c r="F439" s="56"/>
      <c r="G439" s="288"/>
      <c r="H439" s="288"/>
      <c r="I439" s="11">
        <f t="shared" si="37"/>
        <v>0</v>
      </c>
      <c r="J439" s="56"/>
      <c r="K439" s="18"/>
      <c r="L439" s="18"/>
      <c r="M439" s="14">
        <f t="shared" si="38"/>
        <v>0</v>
      </c>
      <c r="N439" s="275" t="str">
        <f t="shared" si="39"/>
        <v xml:space="preserve"> </v>
      </c>
      <c r="O439" s="230" t="str">
        <f t="shared" si="40"/>
        <v xml:space="preserve"> </v>
      </c>
      <c r="P439" s="230" t="str">
        <f t="shared" si="41"/>
        <v xml:space="preserve"> </v>
      </c>
      <c r="Q439" s="230" t="str">
        <f t="shared" si="42"/>
        <v xml:space="preserve"> </v>
      </c>
    </row>
    <row r="440" spans="1:17" x14ac:dyDescent="0.2">
      <c r="A440" s="10" t="str">
        <f>IF(COUNTRY_INFO!A440=0," ",COUNTRY_INFO!A440)</f>
        <v>Ethiopia</v>
      </c>
      <c r="B440" s="10" t="str">
        <f>IF(COUNTRY_INFO!B440=0," ",COUNTRY_INFO!B440)</f>
        <v>Oromia Horo Guduru</v>
      </c>
      <c r="C440" s="10" t="str">
        <f>IF(COUNTRY_INFO!C440=0," ",COUNTRY_INFO!C440)</f>
        <v>Shambu Town</v>
      </c>
      <c r="D440" s="11" t="str">
        <f>IF(OR(COUNTRY_INFO!$T$9:$T$1000="T2 (PZQ)",COUNTRY_INFO!$U$9:$U$1000="T2 (PZQ)"), "T2 (PZQ)", " ")</f>
        <v xml:space="preserve"> </v>
      </c>
      <c r="E440" s="109"/>
      <c r="F440" s="56"/>
      <c r="G440" s="288"/>
      <c r="H440" s="288"/>
      <c r="I440" s="11">
        <f t="shared" si="37"/>
        <v>0</v>
      </c>
      <c r="J440" s="56"/>
      <c r="K440" s="18"/>
      <c r="L440" s="18"/>
      <c r="M440" s="14">
        <f t="shared" si="38"/>
        <v>0</v>
      </c>
      <c r="N440" s="275" t="str">
        <f t="shared" si="39"/>
        <v xml:space="preserve"> </v>
      </c>
      <c r="O440" s="230" t="str">
        <f t="shared" si="40"/>
        <v xml:space="preserve"> </v>
      </c>
      <c r="P440" s="230" t="str">
        <f t="shared" si="41"/>
        <v xml:space="preserve"> </v>
      </c>
      <c r="Q440" s="230" t="str">
        <f t="shared" si="42"/>
        <v xml:space="preserve"> </v>
      </c>
    </row>
    <row r="441" spans="1:17" x14ac:dyDescent="0.2">
      <c r="A441" s="10" t="str">
        <f>IF(COUNTRY_INFO!A441=0," ",COUNTRY_INFO!A441)</f>
        <v>Ethiopia</v>
      </c>
      <c r="B441" s="10" t="str">
        <f>IF(COUNTRY_INFO!B441=0," ",COUNTRY_INFO!B441)</f>
        <v>Oromia Illu Aba bora</v>
      </c>
      <c r="C441" s="10" t="str">
        <f>IF(COUNTRY_INFO!C441=0," ",COUNTRY_INFO!C441)</f>
        <v>Ale</v>
      </c>
      <c r="D441" s="11" t="str">
        <f>IF(OR(COUNTRY_INFO!$T$9:$T$1000="T2 (PZQ)",COUNTRY_INFO!$U$9:$U$1000="T2 (PZQ)"), "T2 (PZQ)", " ")</f>
        <v xml:space="preserve"> </v>
      </c>
      <c r="E441" s="109"/>
      <c r="F441" s="56"/>
      <c r="G441" s="288"/>
      <c r="H441" s="288"/>
      <c r="I441" s="11">
        <f t="shared" si="37"/>
        <v>0</v>
      </c>
      <c r="J441" s="56"/>
      <c r="K441" s="18"/>
      <c r="L441" s="18"/>
      <c r="M441" s="14">
        <f t="shared" si="38"/>
        <v>0</v>
      </c>
      <c r="N441" s="275" t="str">
        <f t="shared" si="39"/>
        <v xml:space="preserve"> </v>
      </c>
      <c r="O441" s="230" t="str">
        <f t="shared" si="40"/>
        <v xml:space="preserve"> </v>
      </c>
      <c r="P441" s="230" t="str">
        <f t="shared" si="41"/>
        <v xml:space="preserve"> </v>
      </c>
      <c r="Q441" s="230" t="str">
        <f t="shared" si="42"/>
        <v xml:space="preserve"> </v>
      </c>
    </row>
    <row r="442" spans="1:17" x14ac:dyDescent="0.2">
      <c r="A442" s="10" t="str">
        <f>IF(COUNTRY_INFO!A442=0," ",COUNTRY_INFO!A442)</f>
        <v>Ethiopia</v>
      </c>
      <c r="B442" s="10" t="str">
        <f>IF(COUNTRY_INFO!B442=0," ",COUNTRY_INFO!B442)</f>
        <v>Oromia Illu Aba bora</v>
      </c>
      <c r="C442" s="10" t="str">
        <f>IF(COUNTRY_INFO!C442=0," ",COUNTRY_INFO!C442)</f>
        <v>Alge Sachi</v>
      </c>
      <c r="D442" s="11" t="str">
        <f>IF(OR(COUNTRY_INFO!$T$9:$T$1000="T2 (PZQ)",COUNTRY_INFO!$U$9:$U$1000="T2 (PZQ)"), "T2 (PZQ)", " ")</f>
        <v xml:space="preserve"> </v>
      </c>
      <c r="E442" s="109"/>
      <c r="F442" s="56"/>
      <c r="G442" s="288"/>
      <c r="H442" s="288"/>
      <c r="I442" s="11">
        <f t="shared" si="37"/>
        <v>0</v>
      </c>
      <c r="J442" s="56"/>
      <c r="K442" s="18"/>
      <c r="L442" s="18"/>
      <c r="M442" s="14">
        <f t="shared" si="38"/>
        <v>0</v>
      </c>
      <c r="N442" s="275" t="str">
        <f t="shared" si="39"/>
        <v xml:space="preserve"> </v>
      </c>
      <c r="O442" s="230" t="str">
        <f t="shared" si="40"/>
        <v xml:space="preserve"> </v>
      </c>
      <c r="P442" s="230" t="str">
        <f t="shared" si="41"/>
        <v xml:space="preserve"> </v>
      </c>
      <c r="Q442" s="230" t="str">
        <f t="shared" si="42"/>
        <v xml:space="preserve"> </v>
      </c>
    </row>
    <row r="443" spans="1:17" x14ac:dyDescent="0.2">
      <c r="A443" s="10" t="str">
        <f>IF(COUNTRY_INFO!A443=0," ",COUNTRY_INFO!A443)</f>
        <v>Ethiopia</v>
      </c>
      <c r="B443" s="10" t="str">
        <f>IF(COUNTRY_INFO!B443=0," ",COUNTRY_INFO!B443)</f>
        <v>Oromia Illu Aba bora</v>
      </c>
      <c r="C443" s="10" t="str">
        <f>IF(COUNTRY_INFO!C443=0," ",COUNTRY_INFO!C443)</f>
        <v>Becho</v>
      </c>
      <c r="D443" s="11" t="str">
        <f>IF(OR(COUNTRY_INFO!$T$9:$T$1000="T2 (PZQ)",COUNTRY_INFO!$U$9:$U$1000="T2 (PZQ)"), "T2 (PZQ)", " ")</f>
        <v xml:space="preserve"> </v>
      </c>
      <c r="E443" s="109"/>
      <c r="F443" s="56"/>
      <c r="G443" s="288"/>
      <c r="H443" s="288"/>
      <c r="I443" s="11">
        <f t="shared" si="37"/>
        <v>0</v>
      </c>
      <c r="J443" s="56"/>
      <c r="K443" s="18"/>
      <c r="L443" s="18"/>
      <c r="M443" s="14">
        <f t="shared" si="38"/>
        <v>0</v>
      </c>
      <c r="N443" s="275" t="str">
        <f t="shared" si="39"/>
        <v xml:space="preserve"> </v>
      </c>
      <c r="O443" s="230" t="str">
        <f t="shared" si="40"/>
        <v xml:space="preserve"> </v>
      </c>
      <c r="P443" s="230" t="str">
        <f t="shared" si="41"/>
        <v xml:space="preserve"> </v>
      </c>
      <c r="Q443" s="230" t="str">
        <f t="shared" si="42"/>
        <v xml:space="preserve"> </v>
      </c>
    </row>
    <row r="444" spans="1:17" x14ac:dyDescent="0.2">
      <c r="A444" s="10" t="str">
        <f>IF(COUNTRY_INFO!A444=0," ",COUNTRY_INFO!A444)</f>
        <v>Ethiopia</v>
      </c>
      <c r="B444" s="10" t="str">
        <f>IF(COUNTRY_INFO!B444=0," ",COUNTRY_INFO!B444)</f>
        <v>Oromia Illu Aba bora</v>
      </c>
      <c r="C444" s="10" t="str">
        <f>IF(COUNTRY_INFO!C444=0," ",COUNTRY_INFO!C444)</f>
        <v>Bilo Nopha</v>
      </c>
      <c r="D444" s="11" t="str">
        <f>IF(OR(COUNTRY_INFO!$T$9:$T$1000="T2 (PZQ)",COUNTRY_INFO!$U$9:$U$1000="T2 (PZQ)"), "T2 (PZQ)", " ")</f>
        <v xml:space="preserve"> </v>
      </c>
      <c r="E444" s="109"/>
      <c r="F444" s="56"/>
      <c r="G444" s="288"/>
      <c r="H444" s="288"/>
      <c r="I444" s="11">
        <f t="shared" si="37"/>
        <v>0</v>
      </c>
      <c r="J444" s="56"/>
      <c r="K444" s="18"/>
      <c r="L444" s="18"/>
      <c r="M444" s="14">
        <f t="shared" si="38"/>
        <v>0</v>
      </c>
      <c r="N444" s="275" t="str">
        <f t="shared" si="39"/>
        <v xml:space="preserve"> </v>
      </c>
      <c r="O444" s="230" t="str">
        <f t="shared" si="40"/>
        <v xml:space="preserve"> </v>
      </c>
      <c r="P444" s="230" t="str">
        <f t="shared" si="41"/>
        <v xml:space="preserve"> </v>
      </c>
      <c r="Q444" s="230" t="str">
        <f t="shared" si="42"/>
        <v xml:space="preserve"> </v>
      </c>
    </row>
    <row r="445" spans="1:17" x14ac:dyDescent="0.2">
      <c r="A445" s="10" t="str">
        <f>IF(COUNTRY_INFO!A445=0," ",COUNTRY_INFO!A445)</f>
        <v>Ethiopia</v>
      </c>
      <c r="B445" s="10" t="str">
        <f>IF(COUNTRY_INFO!B445=0," ",COUNTRY_INFO!B445)</f>
        <v>Oromia Illu Aba bora</v>
      </c>
      <c r="C445" s="10" t="str">
        <f>IF(COUNTRY_INFO!C445=0," ",COUNTRY_INFO!C445)</f>
        <v>Bure</v>
      </c>
      <c r="D445" s="11" t="str">
        <f>IF(OR(COUNTRY_INFO!$T$9:$T$1000="T2 (PZQ)",COUNTRY_INFO!$U$9:$U$1000="T2 (PZQ)"), "T2 (PZQ)", " ")</f>
        <v xml:space="preserve"> </v>
      </c>
      <c r="E445" s="109"/>
      <c r="F445" s="56"/>
      <c r="G445" s="288"/>
      <c r="H445" s="288"/>
      <c r="I445" s="11">
        <f t="shared" si="37"/>
        <v>0</v>
      </c>
      <c r="J445" s="56"/>
      <c r="K445" s="18"/>
      <c r="L445" s="18"/>
      <c r="M445" s="14">
        <f t="shared" si="38"/>
        <v>0</v>
      </c>
      <c r="N445" s="275" t="str">
        <f t="shared" si="39"/>
        <v xml:space="preserve"> </v>
      </c>
      <c r="O445" s="230" t="str">
        <f t="shared" si="40"/>
        <v xml:space="preserve"> </v>
      </c>
      <c r="P445" s="230" t="str">
        <f t="shared" si="41"/>
        <v xml:space="preserve"> </v>
      </c>
      <c r="Q445" s="230" t="str">
        <f t="shared" si="42"/>
        <v xml:space="preserve"> </v>
      </c>
    </row>
    <row r="446" spans="1:17" x14ac:dyDescent="0.2">
      <c r="A446" s="10" t="str">
        <f>IF(COUNTRY_INFO!A446=0," ",COUNTRY_INFO!A446)</f>
        <v>Ethiopia</v>
      </c>
      <c r="B446" s="10" t="str">
        <f>IF(COUNTRY_INFO!B446=0," ",COUNTRY_INFO!B446)</f>
        <v>Oromia Illu Aba bora</v>
      </c>
      <c r="C446" s="10" t="str">
        <f>IF(COUNTRY_INFO!C446=0," ",COUNTRY_INFO!C446)</f>
        <v>Darimu</v>
      </c>
      <c r="D446" s="11" t="str">
        <f>IF(OR(COUNTRY_INFO!$T$9:$T$1000="T2 (PZQ)",COUNTRY_INFO!$U$9:$U$1000="T2 (PZQ)"), "T2 (PZQ)", " ")</f>
        <v xml:space="preserve"> </v>
      </c>
      <c r="E446" s="109"/>
      <c r="F446" s="56"/>
      <c r="G446" s="288"/>
      <c r="H446" s="288"/>
      <c r="I446" s="11">
        <f t="shared" si="37"/>
        <v>0</v>
      </c>
      <c r="J446" s="56"/>
      <c r="K446" s="18"/>
      <c r="L446" s="18"/>
      <c r="M446" s="14">
        <f t="shared" si="38"/>
        <v>0</v>
      </c>
      <c r="N446" s="275" t="str">
        <f t="shared" si="39"/>
        <v xml:space="preserve"> </v>
      </c>
      <c r="O446" s="230" t="str">
        <f t="shared" si="40"/>
        <v xml:space="preserve"> </v>
      </c>
      <c r="P446" s="230" t="str">
        <f t="shared" si="41"/>
        <v xml:space="preserve"> </v>
      </c>
      <c r="Q446" s="230" t="str">
        <f t="shared" si="42"/>
        <v xml:space="preserve"> </v>
      </c>
    </row>
    <row r="447" spans="1:17" x14ac:dyDescent="0.2">
      <c r="A447" s="10" t="str">
        <f>IF(COUNTRY_INFO!A447=0," ",COUNTRY_INFO!A447)</f>
        <v>Ethiopia</v>
      </c>
      <c r="B447" s="10" t="str">
        <f>IF(COUNTRY_INFO!B447=0," ",COUNTRY_INFO!B447)</f>
        <v>Oromia Illu Aba bora</v>
      </c>
      <c r="C447" s="10" t="str">
        <f>IF(COUNTRY_INFO!C447=0," ",COUNTRY_INFO!C447)</f>
        <v>Didu</v>
      </c>
      <c r="D447" s="11" t="str">
        <f>IF(OR(COUNTRY_INFO!$T$9:$T$1000="T2 (PZQ)",COUNTRY_INFO!$U$9:$U$1000="T2 (PZQ)"), "T2 (PZQ)", " ")</f>
        <v xml:space="preserve"> </v>
      </c>
      <c r="E447" s="109"/>
      <c r="F447" s="56"/>
      <c r="G447" s="288"/>
      <c r="H447" s="288"/>
      <c r="I447" s="11">
        <f t="shared" si="37"/>
        <v>0</v>
      </c>
      <c r="J447" s="56"/>
      <c r="K447" s="18"/>
      <c r="L447" s="18"/>
      <c r="M447" s="14">
        <f t="shared" si="38"/>
        <v>0</v>
      </c>
      <c r="N447" s="275" t="str">
        <f t="shared" si="39"/>
        <v xml:space="preserve"> </v>
      </c>
      <c r="O447" s="230" t="str">
        <f t="shared" si="40"/>
        <v xml:space="preserve"> </v>
      </c>
      <c r="P447" s="230" t="str">
        <f t="shared" si="41"/>
        <v xml:space="preserve"> </v>
      </c>
      <c r="Q447" s="230" t="str">
        <f t="shared" si="42"/>
        <v xml:space="preserve"> </v>
      </c>
    </row>
    <row r="448" spans="1:17" x14ac:dyDescent="0.2">
      <c r="A448" s="10" t="str">
        <f>IF(COUNTRY_INFO!A448=0," ",COUNTRY_INFO!A448)</f>
        <v>Ethiopia</v>
      </c>
      <c r="B448" s="10" t="str">
        <f>IF(COUNTRY_INFO!B448=0," ",COUNTRY_INFO!B448)</f>
        <v>Oromia Illu Aba bora</v>
      </c>
      <c r="C448" s="10" t="str">
        <f>IF(COUNTRY_INFO!C448=0," ",COUNTRY_INFO!C448)</f>
        <v>Doranii</v>
      </c>
      <c r="D448" s="11" t="str">
        <f>IF(OR(COUNTRY_INFO!$T$9:$T$1000="T2 (PZQ)",COUNTRY_INFO!$U$9:$U$1000="T2 (PZQ)"), "T2 (PZQ)", " ")</f>
        <v xml:space="preserve"> </v>
      </c>
      <c r="E448" s="109"/>
      <c r="F448" s="56"/>
      <c r="G448" s="288"/>
      <c r="H448" s="288"/>
      <c r="I448" s="11">
        <f t="shared" si="37"/>
        <v>0</v>
      </c>
      <c r="J448" s="56"/>
      <c r="K448" s="18"/>
      <c r="L448" s="18"/>
      <c r="M448" s="14">
        <f t="shared" si="38"/>
        <v>0</v>
      </c>
      <c r="N448" s="275" t="str">
        <f t="shared" si="39"/>
        <v xml:space="preserve"> </v>
      </c>
      <c r="O448" s="230" t="str">
        <f t="shared" si="40"/>
        <v xml:space="preserve"> </v>
      </c>
      <c r="P448" s="230" t="str">
        <f t="shared" si="41"/>
        <v xml:space="preserve"> </v>
      </c>
      <c r="Q448" s="230" t="str">
        <f t="shared" si="42"/>
        <v xml:space="preserve"> </v>
      </c>
    </row>
    <row r="449" spans="1:17" x14ac:dyDescent="0.2">
      <c r="A449" s="10" t="str">
        <f>IF(COUNTRY_INFO!A449=0," ",COUNTRY_INFO!A449)</f>
        <v>Ethiopia</v>
      </c>
      <c r="B449" s="10" t="str">
        <f>IF(COUNTRY_INFO!B449=0," ",COUNTRY_INFO!B449)</f>
        <v>Oromia Illu Aba bora</v>
      </c>
      <c r="C449" s="10" t="str">
        <f>IF(COUNTRY_INFO!C449=0," ",COUNTRY_INFO!C449)</f>
        <v>Halu</v>
      </c>
      <c r="D449" s="11" t="str">
        <f>IF(OR(COUNTRY_INFO!$T$9:$T$1000="T2 (PZQ)",COUNTRY_INFO!$U$9:$U$1000="T2 (PZQ)"), "T2 (PZQ)", " ")</f>
        <v xml:space="preserve"> </v>
      </c>
      <c r="E449" s="109"/>
      <c r="F449" s="56"/>
      <c r="G449" s="288"/>
      <c r="H449" s="288"/>
      <c r="I449" s="11">
        <f t="shared" si="37"/>
        <v>0</v>
      </c>
      <c r="J449" s="56"/>
      <c r="K449" s="18"/>
      <c r="L449" s="18"/>
      <c r="M449" s="14">
        <f t="shared" si="38"/>
        <v>0</v>
      </c>
      <c r="N449" s="275" t="str">
        <f t="shared" si="39"/>
        <v xml:space="preserve"> </v>
      </c>
      <c r="O449" s="230" t="str">
        <f t="shared" si="40"/>
        <v xml:space="preserve"> </v>
      </c>
      <c r="P449" s="230" t="str">
        <f t="shared" si="41"/>
        <v xml:space="preserve"> </v>
      </c>
      <c r="Q449" s="230" t="str">
        <f t="shared" si="42"/>
        <v xml:space="preserve"> </v>
      </c>
    </row>
    <row r="450" spans="1:17" x14ac:dyDescent="0.2">
      <c r="A450" s="10" t="str">
        <f>IF(COUNTRY_INFO!A450=0," ",COUNTRY_INFO!A450)</f>
        <v>Ethiopia</v>
      </c>
      <c r="B450" s="10" t="str">
        <f>IF(COUNTRY_INFO!B450=0," ",COUNTRY_INFO!B450)</f>
        <v>Oromia Illu Aba bora</v>
      </c>
      <c r="C450" s="10" t="str">
        <f>IF(COUNTRY_INFO!C450=0," ",COUNTRY_INFO!C450)</f>
        <v>Hurumu</v>
      </c>
      <c r="D450" s="11" t="str">
        <f>IF(OR(COUNTRY_INFO!$T$9:$T$1000="T2 (PZQ)",COUNTRY_INFO!$U$9:$U$1000="T2 (PZQ)"), "T2 (PZQ)", " ")</f>
        <v xml:space="preserve"> </v>
      </c>
      <c r="E450" s="109"/>
      <c r="F450" s="56"/>
      <c r="G450" s="288"/>
      <c r="H450" s="288"/>
      <c r="I450" s="11">
        <f t="shared" si="37"/>
        <v>0</v>
      </c>
      <c r="J450" s="56"/>
      <c r="K450" s="18"/>
      <c r="L450" s="18"/>
      <c r="M450" s="14">
        <f t="shared" si="38"/>
        <v>0</v>
      </c>
      <c r="N450" s="275" t="str">
        <f t="shared" si="39"/>
        <v xml:space="preserve"> </v>
      </c>
      <c r="O450" s="230" t="str">
        <f t="shared" si="40"/>
        <v xml:space="preserve"> </v>
      </c>
      <c r="P450" s="230" t="str">
        <f t="shared" si="41"/>
        <v xml:space="preserve"> </v>
      </c>
      <c r="Q450" s="230" t="str">
        <f t="shared" si="42"/>
        <v xml:space="preserve"> </v>
      </c>
    </row>
    <row r="451" spans="1:17" x14ac:dyDescent="0.2">
      <c r="A451" s="10" t="str">
        <f>IF(COUNTRY_INFO!A451=0," ",COUNTRY_INFO!A451)</f>
        <v>Ethiopia</v>
      </c>
      <c r="B451" s="10" t="str">
        <f>IF(COUNTRY_INFO!B451=0," ",COUNTRY_INFO!B451)</f>
        <v>Oromia Illu Aba bora</v>
      </c>
      <c r="C451" s="10" t="str">
        <f>IF(COUNTRY_INFO!C451=0," ",COUNTRY_INFO!C451)</f>
        <v>Metu</v>
      </c>
      <c r="D451" s="11" t="str">
        <f>IF(OR(COUNTRY_INFO!$T$9:$T$1000="T2 (PZQ)",COUNTRY_INFO!$U$9:$U$1000="T2 (PZQ)"), "T2 (PZQ)", " ")</f>
        <v xml:space="preserve"> </v>
      </c>
      <c r="E451" s="109"/>
      <c r="F451" s="56"/>
      <c r="G451" s="288"/>
      <c r="H451" s="288"/>
      <c r="I451" s="11">
        <f t="shared" si="37"/>
        <v>0</v>
      </c>
      <c r="J451" s="56"/>
      <c r="K451" s="18"/>
      <c r="L451" s="18"/>
      <c r="M451" s="14">
        <f t="shared" si="38"/>
        <v>0</v>
      </c>
      <c r="N451" s="275" t="str">
        <f t="shared" si="39"/>
        <v xml:space="preserve"> </v>
      </c>
      <c r="O451" s="230" t="str">
        <f t="shared" si="40"/>
        <v xml:space="preserve"> </v>
      </c>
      <c r="P451" s="230" t="str">
        <f t="shared" si="41"/>
        <v xml:space="preserve"> </v>
      </c>
      <c r="Q451" s="230" t="str">
        <f t="shared" si="42"/>
        <v xml:space="preserve"> </v>
      </c>
    </row>
    <row r="452" spans="1:17" x14ac:dyDescent="0.2">
      <c r="A452" s="10" t="str">
        <f>IF(COUNTRY_INFO!A452=0," ",COUNTRY_INFO!A452)</f>
        <v>Ethiopia</v>
      </c>
      <c r="B452" s="10" t="str">
        <f>IF(COUNTRY_INFO!B452=0," ",COUNTRY_INFO!B452)</f>
        <v>Oromia Illu Aba bora</v>
      </c>
      <c r="C452" s="10" t="str">
        <f>IF(COUNTRY_INFO!C452=0," ",COUNTRY_INFO!C452)</f>
        <v>Metu Town</v>
      </c>
      <c r="D452" s="11" t="str">
        <f>IF(OR(COUNTRY_INFO!$T$9:$T$1000="T2 (PZQ)",COUNTRY_INFO!$U$9:$U$1000="T2 (PZQ)"), "T2 (PZQ)", " ")</f>
        <v xml:space="preserve"> </v>
      </c>
      <c r="E452" s="109"/>
      <c r="F452" s="56"/>
      <c r="G452" s="288"/>
      <c r="H452" s="288"/>
      <c r="I452" s="11">
        <f t="shared" si="37"/>
        <v>0</v>
      </c>
      <c r="J452" s="56"/>
      <c r="K452" s="18"/>
      <c r="L452" s="18"/>
      <c r="M452" s="14">
        <f t="shared" si="38"/>
        <v>0</v>
      </c>
      <c r="N452" s="275" t="str">
        <f t="shared" si="39"/>
        <v xml:space="preserve"> </v>
      </c>
      <c r="O452" s="230" t="str">
        <f t="shared" si="40"/>
        <v xml:space="preserve"> </v>
      </c>
      <c r="P452" s="230" t="str">
        <f t="shared" si="41"/>
        <v xml:space="preserve"> </v>
      </c>
      <c r="Q452" s="230" t="str">
        <f t="shared" si="42"/>
        <v xml:space="preserve"> </v>
      </c>
    </row>
    <row r="453" spans="1:17" x14ac:dyDescent="0.2">
      <c r="A453" s="10" t="str">
        <f>IF(COUNTRY_INFO!A453=0," ",COUNTRY_INFO!A453)</f>
        <v>Ethiopia</v>
      </c>
      <c r="B453" s="10" t="str">
        <f>IF(COUNTRY_INFO!B453=0," ",COUNTRY_INFO!B453)</f>
        <v>Oromia Illu Aba bora</v>
      </c>
      <c r="C453" s="10" t="str">
        <f>IF(COUNTRY_INFO!C453=0," ",COUNTRY_INFO!C453)</f>
        <v>Nonno  sale</v>
      </c>
      <c r="D453" s="11" t="str">
        <f>IF(OR(COUNTRY_INFO!$T$9:$T$1000="T2 (PZQ)",COUNTRY_INFO!$U$9:$U$1000="T2 (PZQ)"), "T2 (PZQ)", " ")</f>
        <v xml:space="preserve"> </v>
      </c>
      <c r="E453" s="109"/>
      <c r="F453" s="56"/>
      <c r="G453" s="288"/>
      <c r="H453" s="288"/>
      <c r="I453" s="11">
        <f t="shared" si="37"/>
        <v>0</v>
      </c>
      <c r="J453" s="56"/>
      <c r="K453" s="18"/>
      <c r="L453" s="18"/>
      <c r="M453" s="14">
        <f t="shared" si="38"/>
        <v>0</v>
      </c>
      <c r="N453" s="275" t="str">
        <f t="shared" si="39"/>
        <v xml:space="preserve"> </v>
      </c>
      <c r="O453" s="230" t="str">
        <f t="shared" si="40"/>
        <v xml:space="preserve"> </v>
      </c>
      <c r="P453" s="230" t="str">
        <f t="shared" si="41"/>
        <v xml:space="preserve"> </v>
      </c>
      <c r="Q453" s="230" t="str">
        <f t="shared" si="42"/>
        <v xml:space="preserve"> </v>
      </c>
    </row>
    <row r="454" spans="1:17" x14ac:dyDescent="0.2">
      <c r="A454" s="10" t="str">
        <f>IF(COUNTRY_INFO!A454=0," ",COUNTRY_INFO!A454)</f>
        <v>Ethiopia</v>
      </c>
      <c r="B454" s="10" t="str">
        <f>IF(COUNTRY_INFO!B454=0," ",COUNTRY_INFO!B454)</f>
        <v>Oromia Illu Aba bora</v>
      </c>
      <c r="C454" s="10" t="str">
        <f>IF(COUNTRY_INFO!C454=0," ",COUNTRY_INFO!C454)</f>
        <v>Yayo</v>
      </c>
      <c r="D454" s="11" t="str">
        <f>IF(OR(COUNTRY_INFO!$T$9:$T$1000="T2 (PZQ)",COUNTRY_INFO!$U$9:$U$1000="T2 (PZQ)"), "T2 (PZQ)", " ")</f>
        <v xml:space="preserve"> </v>
      </c>
      <c r="E454" s="109"/>
      <c r="F454" s="56"/>
      <c r="G454" s="288"/>
      <c r="H454" s="288"/>
      <c r="I454" s="11">
        <f t="shared" si="37"/>
        <v>0</v>
      </c>
      <c r="J454" s="56"/>
      <c r="K454" s="18"/>
      <c r="L454" s="18"/>
      <c r="M454" s="14">
        <f t="shared" si="38"/>
        <v>0</v>
      </c>
      <c r="N454" s="275" t="str">
        <f t="shared" si="39"/>
        <v xml:space="preserve"> </v>
      </c>
      <c r="O454" s="230" t="str">
        <f t="shared" si="40"/>
        <v xml:space="preserve"> </v>
      </c>
      <c r="P454" s="230" t="str">
        <f t="shared" si="41"/>
        <v xml:space="preserve"> </v>
      </c>
      <c r="Q454" s="230" t="str">
        <f t="shared" si="42"/>
        <v xml:space="preserve"> </v>
      </c>
    </row>
    <row r="455" spans="1:17" x14ac:dyDescent="0.2">
      <c r="A455" s="10" t="str">
        <f>IF(COUNTRY_INFO!A455=0," ",COUNTRY_INFO!A455)</f>
        <v>Ethiopia</v>
      </c>
      <c r="B455" s="10" t="str">
        <f>IF(COUNTRY_INFO!B455=0," ",COUNTRY_INFO!B455)</f>
        <v>Oromia Jimma</v>
      </c>
      <c r="C455" s="10" t="str">
        <f>IF(COUNTRY_INFO!C455=0," ",COUNTRY_INFO!C455)</f>
        <v>Agaro Town</v>
      </c>
      <c r="D455" s="11" t="str">
        <f>IF(OR(COUNTRY_INFO!$T$9:$T$1000="T2 (PZQ)",COUNTRY_INFO!$U$9:$U$1000="T2 (PZQ)"), "T2 (PZQ)", " ")</f>
        <v xml:space="preserve"> </v>
      </c>
      <c r="E455" s="109"/>
      <c r="F455" s="56"/>
      <c r="G455" s="288"/>
      <c r="H455" s="288"/>
      <c r="I455" s="11">
        <f t="shared" si="37"/>
        <v>0</v>
      </c>
      <c r="J455" s="56"/>
      <c r="K455" s="18"/>
      <c r="L455" s="18"/>
      <c r="M455" s="14">
        <f t="shared" si="38"/>
        <v>0</v>
      </c>
      <c r="N455" s="275" t="str">
        <f t="shared" si="39"/>
        <v xml:space="preserve"> </v>
      </c>
      <c r="O455" s="230" t="str">
        <f t="shared" si="40"/>
        <v xml:space="preserve"> </v>
      </c>
      <c r="P455" s="230" t="str">
        <f t="shared" si="41"/>
        <v xml:space="preserve"> </v>
      </c>
      <c r="Q455" s="230" t="str">
        <f t="shared" si="42"/>
        <v xml:space="preserve"> </v>
      </c>
    </row>
    <row r="456" spans="1:17" x14ac:dyDescent="0.2">
      <c r="A456" s="10" t="str">
        <f>IF(COUNTRY_INFO!A456=0," ",COUNTRY_INFO!A456)</f>
        <v>Ethiopia</v>
      </c>
      <c r="B456" s="10" t="str">
        <f>IF(COUNTRY_INFO!B456=0," ",COUNTRY_INFO!B456)</f>
        <v>Oromia Jimma</v>
      </c>
      <c r="C456" s="10" t="str">
        <f>IF(COUNTRY_INFO!C456=0," ",COUNTRY_INFO!C456)</f>
        <v xml:space="preserve">Boter Tolay </v>
      </c>
      <c r="D456" s="11" t="str">
        <f>IF(OR(COUNTRY_INFO!$T$9:$T$1000="T2 (PZQ)",COUNTRY_INFO!$U$9:$U$1000="T2 (PZQ)"), "T2 (PZQ)", " ")</f>
        <v xml:space="preserve"> </v>
      </c>
      <c r="E456" s="109"/>
      <c r="F456" s="56"/>
      <c r="G456" s="288"/>
      <c r="H456" s="288"/>
      <c r="I456" s="11">
        <f t="shared" si="37"/>
        <v>0</v>
      </c>
      <c r="J456" s="56"/>
      <c r="K456" s="18"/>
      <c r="L456" s="18"/>
      <c r="M456" s="14">
        <f t="shared" si="38"/>
        <v>0</v>
      </c>
      <c r="N456" s="275" t="str">
        <f t="shared" si="39"/>
        <v xml:space="preserve"> </v>
      </c>
      <c r="O456" s="230" t="str">
        <f t="shared" si="40"/>
        <v xml:space="preserve"> </v>
      </c>
      <c r="P456" s="230" t="str">
        <f t="shared" si="41"/>
        <v xml:space="preserve"> </v>
      </c>
      <c r="Q456" s="230" t="str">
        <f t="shared" si="42"/>
        <v xml:space="preserve"> </v>
      </c>
    </row>
    <row r="457" spans="1:17" x14ac:dyDescent="0.2">
      <c r="A457" s="10" t="str">
        <f>IF(COUNTRY_INFO!A457=0," ",COUNTRY_INFO!A457)</f>
        <v>Ethiopia</v>
      </c>
      <c r="B457" s="10" t="str">
        <f>IF(COUNTRY_INFO!B457=0," ",COUNTRY_INFO!B457)</f>
        <v>Oromia Jimma</v>
      </c>
      <c r="C457" s="10" t="str">
        <f>IF(COUNTRY_INFO!C457=0," ",COUNTRY_INFO!C457)</f>
        <v>Chora Boter</v>
      </c>
      <c r="D457" s="11" t="str">
        <f>IF(OR(COUNTRY_INFO!$T$9:$T$1000="T2 (PZQ)",COUNTRY_INFO!$U$9:$U$1000="T2 (PZQ)"), "T2 (PZQ)", " ")</f>
        <v xml:space="preserve"> </v>
      </c>
      <c r="E457" s="109"/>
      <c r="F457" s="56"/>
      <c r="G457" s="288"/>
      <c r="H457" s="288"/>
      <c r="I457" s="11">
        <f t="shared" si="37"/>
        <v>0</v>
      </c>
      <c r="J457" s="56"/>
      <c r="K457" s="18"/>
      <c r="L457" s="18"/>
      <c r="M457" s="14">
        <f t="shared" si="38"/>
        <v>0</v>
      </c>
      <c r="N457" s="275" t="str">
        <f t="shared" si="39"/>
        <v xml:space="preserve"> </v>
      </c>
      <c r="O457" s="230" t="str">
        <f t="shared" si="40"/>
        <v xml:space="preserve"> </v>
      </c>
      <c r="P457" s="230" t="str">
        <f t="shared" si="41"/>
        <v xml:space="preserve"> </v>
      </c>
      <c r="Q457" s="230" t="str">
        <f t="shared" si="42"/>
        <v xml:space="preserve"> </v>
      </c>
    </row>
    <row r="458" spans="1:17" x14ac:dyDescent="0.2">
      <c r="A458" s="10" t="str">
        <f>IF(COUNTRY_INFO!A458=0," ",COUNTRY_INFO!A458)</f>
        <v>Ethiopia</v>
      </c>
      <c r="B458" s="10" t="str">
        <f>IF(COUNTRY_INFO!B458=0," ",COUNTRY_INFO!B458)</f>
        <v>Oromia Jimma</v>
      </c>
      <c r="C458" s="10" t="str">
        <f>IF(COUNTRY_INFO!C458=0," ",COUNTRY_INFO!C458)</f>
        <v>Dedo</v>
      </c>
      <c r="D458" s="11" t="str">
        <f>IF(OR(COUNTRY_INFO!$T$9:$T$1000="T2 (PZQ)",COUNTRY_INFO!$U$9:$U$1000="T2 (PZQ)"), "T2 (PZQ)", " ")</f>
        <v xml:space="preserve"> </v>
      </c>
      <c r="E458" s="109"/>
      <c r="F458" s="56"/>
      <c r="G458" s="288"/>
      <c r="H458" s="288"/>
      <c r="I458" s="11">
        <f t="shared" ref="I458:I521" si="43">SUM(F458:H458)</f>
        <v>0</v>
      </c>
      <c r="J458" s="56"/>
      <c r="K458" s="18"/>
      <c r="L458" s="18"/>
      <c r="M458" s="14">
        <f t="shared" ref="M458:M521" si="44">SUM(J458:L458)</f>
        <v>0</v>
      </c>
      <c r="N458" s="275" t="str">
        <f t="shared" ref="N458:N521" si="45">IF(F458&lt;&gt;0, IF(J458/F458*100=0, "-", J458/F458*100), " ")</f>
        <v xml:space="preserve"> </v>
      </c>
      <c r="O458" s="230" t="str">
        <f t="shared" ref="O458:O521" si="46">IF(G458&lt;&gt;0, IF(K458/G458*100=0, "-", K458/G458*100), " ")</f>
        <v xml:space="preserve"> </v>
      </c>
      <c r="P458" s="230" t="str">
        <f t="shared" ref="P458:P521" si="47">IF(H458&lt;&gt;0, IF(L458/H458*100=0, "-", L458/H458*100), " ")</f>
        <v xml:space="preserve"> </v>
      </c>
      <c r="Q458" s="230" t="str">
        <f t="shared" ref="Q458:Q521" si="48">IF(I458&lt;&gt;0, IF(M458/I458*100=0, "-", M458/I458*100), " ")</f>
        <v xml:space="preserve"> </v>
      </c>
    </row>
    <row r="459" spans="1:17" x14ac:dyDescent="0.2">
      <c r="A459" s="10" t="str">
        <f>IF(COUNTRY_INFO!A459=0," ",COUNTRY_INFO!A459)</f>
        <v>Ethiopia</v>
      </c>
      <c r="B459" s="10" t="str">
        <f>IF(COUNTRY_INFO!B459=0," ",COUNTRY_INFO!B459)</f>
        <v>Oromia Jimma</v>
      </c>
      <c r="C459" s="10" t="str">
        <f>IF(COUNTRY_INFO!C459=0," ",COUNTRY_INFO!C459)</f>
        <v>Gera</v>
      </c>
      <c r="D459" s="11" t="str">
        <f>IF(OR(COUNTRY_INFO!$T$9:$T$1000="T2 (PZQ)",COUNTRY_INFO!$U$9:$U$1000="T2 (PZQ)"), "T2 (PZQ)", " ")</f>
        <v xml:space="preserve"> </v>
      </c>
      <c r="E459" s="109"/>
      <c r="F459" s="56"/>
      <c r="G459" s="288"/>
      <c r="H459" s="288"/>
      <c r="I459" s="11">
        <f t="shared" si="43"/>
        <v>0</v>
      </c>
      <c r="J459" s="56"/>
      <c r="K459" s="18"/>
      <c r="L459" s="18"/>
      <c r="M459" s="14">
        <f t="shared" si="44"/>
        <v>0</v>
      </c>
      <c r="N459" s="275" t="str">
        <f t="shared" si="45"/>
        <v xml:space="preserve"> </v>
      </c>
      <c r="O459" s="230" t="str">
        <f t="shared" si="46"/>
        <v xml:space="preserve"> </v>
      </c>
      <c r="P459" s="230" t="str">
        <f t="shared" si="47"/>
        <v xml:space="preserve"> </v>
      </c>
      <c r="Q459" s="230" t="str">
        <f t="shared" si="48"/>
        <v xml:space="preserve"> </v>
      </c>
    </row>
    <row r="460" spans="1:17" x14ac:dyDescent="0.2">
      <c r="A460" s="10" t="str">
        <f>IF(COUNTRY_INFO!A460=0," ",COUNTRY_INFO!A460)</f>
        <v>Ethiopia</v>
      </c>
      <c r="B460" s="10" t="str">
        <f>IF(COUNTRY_INFO!B460=0," ",COUNTRY_INFO!B460)</f>
        <v>Oromia Jimma</v>
      </c>
      <c r="C460" s="10" t="str">
        <f>IF(COUNTRY_INFO!C460=0," ",COUNTRY_INFO!C460)</f>
        <v>Gomma</v>
      </c>
      <c r="D460" s="11" t="str">
        <f>IF(OR(COUNTRY_INFO!$T$9:$T$1000="T2 (PZQ)",COUNTRY_INFO!$U$9:$U$1000="T2 (PZQ)"), "T2 (PZQ)", " ")</f>
        <v xml:space="preserve"> </v>
      </c>
      <c r="E460" s="253"/>
      <c r="F460" s="56"/>
      <c r="G460" s="288"/>
      <c r="H460" s="288"/>
      <c r="I460" s="11">
        <f t="shared" si="43"/>
        <v>0</v>
      </c>
      <c r="J460" s="56"/>
      <c r="K460" s="18"/>
      <c r="L460" s="18"/>
      <c r="M460" s="14">
        <f t="shared" si="44"/>
        <v>0</v>
      </c>
      <c r="N460" s="275" t="str">
        <f t="shared" si="45"/>
        <v xml:space="preserve"> </v>
      </c>
      <c r="O460" s="230" t="str">
        <f t="shared" si="46"/>
        <v xml:space="preserve"> </v>
      </c>
      <c r="P460" s="230" t="str">
        <f t="shared" si="47"/>
        <v xml:space="preserve"> </v>
      </c>
      <c r="Q460" s="230" t="str">
        <f t="shared" si="48"/>
        <v xml:space="preserve"> </v>
      </c>
    </row>
    <row r="461" spans="1:17" x14ac:dyDescent="0.2">
      <c r="A461" s="10" t="str">
        <f>IF(COUNTRY_INFO!A461=0," ",COUNTRY_INFO!A461)</f>
        <v>Ethiopia</v>
      </c>
      <c r="B461" s="10" t="str">
        <f>IF(COUNTRY_INFO!B461=0," ",COUNTRY_INFO!B461)</f>
        <v>Oromia Jimma</v>
      </c>
      <c r="C461" s="10" t="str">
        <f>IF(COUNTRY_INFO!C461=0," ",COUNTRY_INFO!C461)</f>
        <v>Gumay</v>
      </c>
      <c r="D461" s="11" t="str">
        <f>IF(OR(COUNTRY_INFO!$T$9:$T$1000="T2 (PZQ)",COUNTRY_INFO!$U$9:$U$1000="T2 (PZQ)"), "T2 (PZQ)", " ")</f>
        <v xml:space="preserve"> </v>
      </c>
      <c r="E461" s="109"/>
      <c r="F461" s="56"/>
      <c r="G461" s="288"/>
      <c r="H461" s="288"/>
      <c r="I461" s="11">
        <f t="shared" si="43"/>
        <v>0</v>
      </c>
      <c r="J461" s="56"/>
      <c r="K461" s="18"/>
      <c r="L461" s="18"/>
      <c r="M461" s="14">
        <f t="shared" si="44"/>
        <v>0</v>
      </c>
      <c r="N461" s="275" t="str">
        <f t="shared" si="45"/>
        <v xml:space="preserve"> </v>
      </c>
      <c r="O461" s="230" t="str">
        <f t="shared" si="46"/>
        <v xml:space="preserve"> </v>
      </c>
      <c r="P461" s="230" t="str">
        <f t="shared" si="47"/>
        <v xml:space="preserve"> </v>
      </c>
      <c r="Q461" s="230" t="str">
        <f t="shared" si="48"/>
        <v xml:space="preserve"> </v>
      </c>
    </row>
    <row r="462" spans="1:17" x14ac:dyDescent="0.2">
      <c r="A462" s="10" t="str">
        <f>IF(COUNTRY_INFO!A462=0," ",COUNTRY_INFO!A462)</f>
        <v>Ethiopia</v>
      </c>
      <c r="B462" s="10" t="str">
        <f>IF(COUNTRY_INFO!B462=0," ",COUNTRY_INFO!B462)</f>
        <v>Oromia Jimma</v>
      </c>
      <c r="C462" s="10" t="str">
        <f>IF(COUNTRY_INFO!C462=0," ",COUNTRY_INFO!C462)</f>
        <v>Jimma Town</v>
      </c>
      <c r="D462" s="11" t="str">
        <f>IF(OR(COUNTRY_INFO!$T$9:$T$1000="T2 (PZQ)",COUNTRY_INFO!$U$9:$U$1000="T2 (PZQ)"), "T2 (PZQ)", " ")</f>
        <v xml:space="preserve"> </v>
      </c>
      <c r="E462" s="253"/>
      <c r="F462" s="56"/>
      <c r="G462" s="288"/>
      <c r="H462" s="288"/>
      <c r="I462" s="11">
        <f t="shared" si="43"/>
        <v>0</v>
      </c>
      <c r="J462" s="56"/>
      <c r="K462" s="18"/>
      <c r="L462" s="18"/>
      <c r="M462" s="14">
        <f t="shared" si="44"/>
        <v>0</v>
      </c>
      <c r="N462" s="275" t="str">
        <f t="shared" si="45"/>
        <v xml:space="preserve"> </v>
      </c>
      <c r="O462" s="230" t="str">
        <f t="shared" si="46"/>
        <v xml:space="preserve"> </v>
      </c>
      <c r="P462" s="230" t="str">
        <f t="shared" si="47"/>
        <v xml:space="preserve"> </v>
      </c>
      <c r="Q462" s="230" t="str">
        <f t="shared" si="48"/>
        <v xml:space="preserve"> </v>
      </c>
    </row>
    <row r="463" spans="1:17" x14ac:dyDescent="0.2">
      <c r="A463" s="10" t="str">
        <f>IF(COUNTRY_INFO!A463=0," ",COUNTRY_INFO!A463)</f>
        <v>Ethiopia</v>
      </c>
      <c r="B463" s="10" t="str">
        <f>IF(COUNTRY_INFO!B463=0," ",COUNTRY_INFO!B463)</f>
        <v>Oromia Jimma</v>
      </c>
      <c r="C463" s="10" t="str">
        <f>IF(COUNTRY_INFO!C463=0," ",COUNTRY_INFO!C463)</f>
        <v>Kersa</v>
      </c>
      <c r="D463" s="11" t="str">
        <f>IF(OR(COUNTRY_INFO!$T$9:$T$1000="T2 (PZQ)",COUNTRY_INFO!$U$9:$U$1000="T2 (PZQ)"), "T2 (PZQ)", " ")</f>
        <v xml:space="preserve"> </v>
      </c>
      <c r="E463" s="253"/>
      <c r="F463" s="56"/>
      <c r="G463" s="288"/>
      <c r="H463" s="288"/>
      <c r="I463" s="11">
        <f t="shared" si="43"/>
        <v>0</v>
      </c>
      <c r="J463" s="56"/>
      <c r="K463" s="18"/>
      <c r="L463" s="18"/>
      <c r="M463" s="14">
        <f t="shared" si="44"/>
        <v>0</v>
      </c>
      <c r="N463" s="275" t="str">
        <f t="shared" si="45"/>
        <v xml:space="preserve"> </v>
      </c>
      <c r="O463" s="230" t="str">
        <f t="shared" si="46"/>
        <v xml:space="preserve"> </v>
      </c>
      <c r="P463" s="230" t="str">
        <f t="shared" si="47"/>
        <v xml:space="preserve"> </v>
      </c>
      <c r="Q463" s="230" t="str">
        <f t="shared" si="48"/>
        <v xml:space="preserve"> </v>
      </c>
    </row>
    <row r="464" spans="1:17" x14ac:dyDescent="0.2">
      <c r="A464" s="10" t="str">
        <f>IF(COUNTRY_INFO!A464=0," ",COUNTRY_INFO!A464)</f>
        <v>Ethiopia</v>
      </c>
      <c r="B464" s="10" t="str">
        <f>IF(COUNTRY_INFO!B464=0," ",COUNTRY_INFO!B464)</f>
        <v>Oromia Jimma</v>
      </c>
      <c r="C464" s="10" t="str">
        <f>IF(COUNTRY_INFO!C464=0," ",COUNTRY_INFO!C464)</f>
        <v>Limu Kossa</v>
      </c>
      <c r="D464" s="11" t="str">
        <f>IF(OR(COUNTRY_INFO!$T$9:$T$1000="T2 (PZQ)",COUNTRY_INFO!$U$9:$U$1000="T2 (PZQ)"), "T2 (PZQ)", " ")</f>
        <v xml:space="preserve"> </v>
      </c>
      <c r="E464" s="109"/>
      <c r="F464" s="56"/>
      <c r="G464" s="288"/>
      <c r="H464" s="288"/>
      <c r="I464" s="11">
        <f t="shared" si="43"/>
        <v>0</v>
      </c>
      <c r="J464" s="56"/>
      <c r="K464" s="18"/>
      <c r="L464" s="18"/>
      <c r="M464" s="14">
        <f t="shared" si="44"/>
        <v>0</v>
      </c>
      <c r="N464" s="275" t="str">
        <f t="shared" si="45"/>
        <v xml:space="preserve"> </v>
      </c>
      <c r="O464" s="230" t="str">
        <f t="shared" si="46"/>
        <v xml:space="preserve"> </v>
      </c>
      <c r="P464" s="230" t="str">
        <f t="shared" si="47"/>
        <v xml:space="preserve"> </v>
      </c>
      <c r="Q464" s="230" t="str">
        <f t="shared" si="48"/>
        <v xml:space="preserve"> </v>
      </c>
    </row>
    <row r="465" spans="1:17" x14ac:dyDescent="0.2">
      <c r="A465" s="10" t="str">
        <f>IF(COUNTRY_INFO!A465=0," ",COUNTRY_INFO!A465)</f>
        <v>Ethiopia</v>
      </c>
      <c r="B465" s="10" t="str">
        <f>IF(COUNTRY_INFO!B465=0," ",COUNTRY_INFO!B465)</f>
        <v>Oromia Jimma</v>
      </c>
      <c r="C465" s="10" t="str">
        <f>IF(COUNTRY_INFO!C465=0," ",COUNTRY_INFO!C465)</f>
        <v>Limu Seka</v>
      </c>
      <c r="D465" s="11" t="str">
        <f>IF(OR(COUNTRY_INFO!$T$9:$T$1000="T2 (PZQ)",COUNTRY_INFO!$U$9:$U$1000="T2 (PZQ)"), "T2 (PZQ)", " ")</f>
        <v xml:space="preserve"> </v>
      </c>
      <c r="E465" s="109"/>
      <c r="F465" s="56"/>
      <c r="G465" s="288"/>
      <c r="H465" s="288"/>
      <c r="I465" s="11">
        <f t="shared" si="43"/>
        <v>0</v>
      </c>
      <c r="J465" s="56"/>
      <c r="K465" s="18"/>
      <c r="L465" s="18"/>
      <c r="M465" s="14">
        <f t="shared" si="44"/>
        <v>0</v>
      </c>
      <c r="N465" s="275" t="str">
        <f t="shared" si="45"/>
        <v xml:space="preserve"> </v>
      </c>
      <c r="O465" s="230" t="str">
        <f t="shared" si="46"/>
        <v xml:space="preserve"> </v>
      </c>
      <c r="P465" s="230" t="str">
        <f t="shared" si="47"/>
        <v xml:space="preserve"> </v>
      </c>
      <c r="Q465" s="230" t="str">
        <f t="shared" si="48"/>
        <v xml:space="preserve"> </v>
      </c>
    </row>
    <row r="466" spans="1:17" x14ac:dyDescent="0.2">
      <c r="A466" s="10" t="str">
        <f>IF(COUNTRY_INFO!A466=0," ",COUNTRY_INFO!A466)</f>
        <v>Ethiopia</v>
      </c>
      <c r="B466" s="10" t="str">
        <f>IF(COUNTRY_INFO!B466=0," ",COUNTRY_INFO!B466)</f>
        <v>Oromia Jimma</v>
      </c>
      <c r="C466" s="10" t="str">
        <f>IF(COUNTRY_INFO!C466=0," ",COUNTRY_INFO!C466)</f>
        <v>Mancho</v>
      </c>
      <c r="D466" s="11" t="str">
        <f>IF(OR(COUNTRY_INFO!$T$9:$T$1000="T2 (PZQ)",COUNTRY_INFO!$U$9:$U$1000="T2 (PZQ)"), "T2 (PZQ)", " ")</f>
        <v xml:space="preserve"> </v>
      </c>
      <c r="E466" s="109"/>
      <c r="F466" s="56"/>
      <c r="G466" s="288"/>
      <c r="H466" s="288"/>
      <c r="I466" s="11">
        <f t="shared" si="43"/>
        <v>0</v>
      </c>
      <c r="J466" s="56"/>
      <c r="K466" s="18"/>
      <c r="L466" s="18"/>
      <c r="M466" s="14">
        <f t="shared" si="44"/>
        <v>0</v>
      </c>
      <c r="N466" s="275" t="str">
        <f t="shared" si="45"/>
        <v xml:space="preserve"> </v>
      </c>
      <c r="O466" s="230" t="str">
        <f t="shared" si="46"/>
        <v xml:space="preserve"> </v>
      </c>
      <c r="P466" s="230" t="str">
        <f t="shared" si="47"/>
        <v xml:space="preserve"> </v>
      </c>
      <c r="Q466" s="230" t="str">
        <f t="shared" si="48"/>
        <v xml:space="preserve"> </v>
      </c>
    </row>
    <row r="467" spans="1:17" x14ac:dyDescent="0.2">
      <c r="A467" s="10" t="str">
        <f>IF(COUNTRY_INFO!A467=0," ",COUNTRY_INFO!A467)</f>
        <v>Ethiopia</v>
      </c>
      <c r="B467" s="10" t="str">
        <f>IF(COUNTRY_INFO!B467=0," ",COUNTRY_INFO!B467)</f>
        <v>Oromia Jimma</v>
      </c>
      <c r="C467" s="10" t="str">
        <f>IF(COUNTRY_INFO!C467=0," ",COUNTRY_INFO!C467)</f>
        <v>Manna</v>
      </c>
      <c r="D467" s="11" t="str">
        <f>IF(OR(COUNTRY_INFO!$T$9:$T$1000="T2 (PZQ)",COUNTRY_INFO!$U$9:$U$1000="T2 (PZQ)"), "T2 (PZQ)", " ")</f>
        <v xml:space="preserve"> </v>
      </c>
      <c r="E467" s="109"/>
      <c r="F467" s="56"/>
      <c r="G467" s="288"/>
      <c r="H467" s="288"/>
      <c r="I467" s="11">
        <f t="shared" si="43"/>
        <v>0</v>
      </c>
      <c r="J467" s="56"/>
      <c r="K467" s="18"/>
      <c r="L467" s="18"/>
      <c r="M467" s="14">
        <f t="shared" si="44"/>
        <v>0</v>
      </c>
      <c r="N467" s="275" t="str">
        <f t="shared" si="45"/>
        <v xml:space="preserve"> </v>
      </c>
      <c r="O467" s="230" t="str">
        <f t="shared" si="46"/>
        <v xml:space="preserve"> </v>
      </c>
      <c r="P467" s="230" t="str">
        <f t="shared" si="47"/>
        <v xml:space="preserve"> </v>
      </c>
      <c r="Q467" s="230" t="str">
        <f t="shared" si="48"/>
        <v xml:space="preserve"> </v>
      </c>
    </row>
    <row r="468" spans="1:17" x14ac:dyDescent="0.2">
      <c r="A468" s="10" t="str">
        <f>IF(COUNTRY_INFO!A468=0," ",COUNTRY_INFO!A468)</f>
        <v>Ethiopia</v>
      </c>
      <c r="B468" s="10" t="str">
        <f>IF(COUNTRY_INFO!B468=0," ",COUNTRY_INFO!B468)</f>
        <v>Oromia Jimma</v>
      </c>
      <c r="C468" s="10" t="str">
        <f>IF(COUNTRY_INFO!C468=0," ",COUNTRY_INFO!C468)</f>
        <v>Nono Benja</v>
      </c>
      <c r="D468" s="11" t="str">
        <f>IF(OR(COUNTRY_INFO!$T$9:$T$1000="T2 (PZQ)",COUNTRY_INFO!$U$9:$U$1000="T2 (PZQ)"), "T2 (PZQ)", " ")</f>
        <v xml:space="preserve"> </v>
      </c>
      <c r="E468" s="109"/>
      <c r="F468" s="56"/>
      <c r="G468" s="288"/>
      <c r="H468" s="288"/>
      <c r="I468" s="11">
        <f t="shared" si="43"/>
        <v>0</v>
      </c>
      <c r="J468" s="56"/>
      <c r="K468" s="18"/>
      <c r="L468" s="18"/>
      <c r="M468" s="14">
        <f t="shared" si="44"/>
        <v>0</v>
      </c>
      <c r="N468" s="275" t="str">
        <f t="shared" si="45"/>
        <v xml:space="preserve"> </v>
      </c>
      <c r="O468" s="230" t="str">
        <f t="shared" si="46"/>
        <v xml:space="preserve"> </v>
      </c>
      <c r="P468" s="230" t="str">
        <f t="shared" si="47"/>
        <v xml:space="preserve"> </v>
      </c>
      <c r="Q468" s="230" t="str">
        <f t="shared" si="48"/>
        <v xml:space="preserve"> </v>
      </c>
    </row>
    <row r="469" spans="1:17" x14ac:dyDescent="0.2">
      <c r="A469" s="10" t="str">
        <f>IF(COUNTRY_INFO!A469=0," ",COUNTRY_INFO!A469)</f>
        <v>Ethiopia</v>
      </c>
      <c r="B469" s="10" t="str">
        <f>IF(COUNTRY_INFO!B469=0," ",COUNTRY_INFO!B469)</f>
        <v>Oromia Jimma</v>
      </c>
      <c r="C469" s="10" t="str">
        <f>IF(COUNTRY_INFO!C469=0," ",COUNTRY_INFO!C469)</f>
        <v xml:space="preserve">Omo Beyam </v>
      </c>
      <c r="D469" s="11" t="str">
        <f>IF(OR(COUNTRY_INFO!$T$9:$T$1000="T2 (PZQ)",COUNTRY_INFO!$U$9:$U$1000="T2 (PZQ)"), "T2 (PZQ)", " ")</f>
        <v xml:space="preserve"> </v>
      </c>
      <c r="E469" s="109"/>
      <c r="F469" s="56"/>
      <c r="G469" s="288"/>
      <c r="H469" s="288"/>
      <c r="I469" s="11">
        <f t="shared" si="43"/>
        <v>0</v>
      </c>
      <c r="J469" s="56"/>
      <c r="K469" s="18"/>
      <c r="L469" s="18"/>
      <c r="M469" s="14">
        <f t="shared" si="44"/>
        <v>0</v>
      </c>
      <c r="N469" s="275" t="str">
        <f t="shared" si="45"/>
        <v xml:space="preserve"> </v>
      </c>
      <c r="O469" s="230" t="str">
        <f t="shared" si="46"/>
        <v xml:space="preserve"> </v>
      </c>
      <c r="P469" s="230" t="str">
        <f t="shared" si="47"/>
        <v xml:space="preserve"> </v>
      </c>
      <c r="Q469" s="230" t="str">
        <f t="shared" si="48"/>
        <v xml:space="preserve"> </v>
      </c>
    </row>
    <row r="470" spans="1:17" x14ac:dyDescent="0.2">
      <c r="A470" s="10" t="str">
        <f>IF(COUNTRY_INFO!A470=0," ",COUNTRY_INFO!A470)</f>
        <v>Ethiopia</v>
      </c>
      <c r="B470" s="10" t="str">
        <f>IF(COUNTRY_INFO!B470=0," ",COUNTRY_INFO!B470)</f>
        <v>Oromia Jimma</v>
      </c>
      <c r="C470" s="10" t="str">
        <f>IF(COUNTRY_INFO!C470=0," ",COUNTRY_INFO!C470)</f>
        <v>Omo Nada</v>
      </c>
      <c r="D470" s="11" t="str">
        <f>IF(OR(COUNTRY_INFO!$T$9:$T$1000="T2 (PZQ)",COUNTRY_INFO!$U$9:$U$1000="T2 (PZQ)"), "T2 (PZQ)", " ")</f>
        <v xml:space="preserve"> </v>
      </c>
      <c r="E470" s="253"/>
      <c r="F470" s="56"/>
      <c r="G470" s="288"/>
      <c r="H470" s="288"/>
      <c r="I470" s="11">
        <f t="shared" si="43"/>
        <v>0</v>
      </c>
      <c r="J470" s="56"/>
      <c r="K470" s="18"/>
      <c r="L470" s="18"/>
      <c r="M470" s="14">
        <f t="shared" si="44"/>
        <v>0</v>
      </c>
      <c r="N470" s="275" t="str">
        <f t="shared" si="45"/>
        <v xml:space="preserve"> </v>
      </c>
      <c r="O470" s="230" t="str">
        <f t="shared" si="46"/>
        <v xml:space="preserve"> </v>
      </c>
      <c r="P470" s="230" t="str">
        <f t="shared" si="47"/>
        <v xml:space="preserve"> </v>
      </c>
      <c r="Q470" s="230" t="str">
        <f t="shared" si="48"/>
        <v xml:space="preserve"> </v>
      </c>
    </row>
    <row r="471" spans="1:17" x14ac:dyDescent="0.2">
      <c r="A471" s="10" t="str">
        <f>IF(COUNTRY_INFO!A471=0," ",COUNTRY_INFO!A471)</f>
        <v>Ethiopia</v>
      </c>
      <c r="B471" s="10" t="str">
        <f>IF(COUNTRY_INFO!B471=0," ",COUNTRY_INFO!B471)</f>
        <v>Oromia Jimma</v>
      </c>
      <c r="C471" s="10" t="str">
        <f>IF(COUNTRY_INFO!C471=0," ",COUNTRY_INFO!C471)</f>
        <v>Seka Chokorsa</v>
      </c>
      <c r="D471" s="11" t="str">
        <f>IF(OR(COUNTRY_INFO!$T$9:$T$1000="T2 (PZQ)",COUNTRY_INFO!$U$9:$U$1000="T2 (PZQ)"), "T2 (PZQ)", " ")</f>
        <v xml:space="preserve"> </v>
      </c>
      <c r="E471" s="253"/>
      <c r="F471" s="56"/>
      <c r="G471" s="288"/>
      <c r="H471" s="288"/>
      <c r="I471" s="11">
        <f t="shared" si="43"/>
        <v>0</v>
      </c>
      <c r="J471" s="56"/>
      <c r="K471" s="18"/>
      <c r="L471" s="18"/>
      <c r="M471" s="14">
        <f t="shared" si="44"/>
        <v>0</v>
      </c>
      <c r="N471" s="275" t="str">
        <f t="shared" si="45"/>
        <v xml:space="preserve"> </v>
      </c>
      <c r="O471" s="230" t="str">
        <f t="shared" si="46"/>
        <v xml:space="preserve"> </v>
      </c>
      <c r="P471" s="230" t="str">
        <f t="shared" si="47"/>
        <v xml:space="preserve"> </v>
      </c>
      <c r="Q471" s="230" t="str">
        <f t="shared" si="48"/>
        <v xml:space="preserve"> </v>
      </c>
    </row>
    <row r="472" spans="1:17" x14ac:dyDescent="0.2">
      <c r="A472" s="10" t="str">
        <f>IF(COUNTRY_INFO!A472=0," ",COUNTRY_INFO!A472)</f>
        <v>Ethiopia</v>
      </c>
      <c r="B472" s="10" t="str">
        <f>IF(COUNTRY_INFO!B472=0," ",COUNTRY_INFO!B472)</f>
        <v>Oromia Jimma</v>
      </c>
      <c r="C472" s="10" t="str">
        <f>IF(COUNTRY_INFO!C472=0," ",COUNTRY_INFO!C472)</f>
        <v>Setema</v>
      </c>
      <c r="D472" s="11" t="str">
        <f>IF(OR(COUNTRY_INFO!$T$9:$T$1000="T2 (PZQ)",COUNTRY_INFO!$U$9:$U$1000="T2 (PZQ)"), "T2 (PZQ)", " ")</f>
        <v xml:space="preserve"> </v>
      </c>
      <c r="E472" s="109"/>
      <c r="F472" s="56"/>
      <c r="G472" s="288"/>
      <c r="H472" s="288"/>
      <c r="I472" s="11">
        <f t="shared" si="43"/>
        <v>0</v>
      </c>
      <c r="J472" s="56"/>
      <c r="K472" s="18"/>
      <c r="L472" s="18"/>
      <c r="M472" s="14">
        <f t="shared" si="44"/>
        <v>0</v>
      </c>
      <c r="N472" s="275" t="str">
        <f t="shared" si="45"/>
        <v xml:space="preserve"> </v>
      </c>
      <c r="O472" s="230" t="str">
        <f t="shared" si="46"/>
        <v xml:space="preserve"> </v>
      </c>
      <c r="P472" s="230" t="str">
        <f t="shared" si="47"/>
        <v xml:space="preserve"> </v>
      </c>
      <c r="Q472" s="230" t="str">
        <f t="shared" si="48"/>
        <v xml:space="preserve"> </v>
      </c>
    </row>
    <row r="473" spans="1:17" x14ac:dyDescent="0.2">
      <c r="A473" s="10" t="str">
        <f>IF(COUNTRY_INFO!A473=0," ",COUNTRY_INFO!A473)</f>
        <v>Ethiopia</v>
      </c>
      <c r="B473" s="10" t="str">
        <f>IF(COUNTRY_INFO!B473=0," ",COUNTRY_INFO!B473)</f>
        <v>Oromia Jimma</v>
      </c>
      <c r="C473" s="10" t="str">
        <f>IF(COUNTRY_INFO!C473=0," ",COUNTRY_INFO!C473)</f>
        <v>Shabe Sombo</v>
      </c>
      <c r="D473" s="11" t="str">
        <f>IF(OR(COUNTRY_INFO!$T$9:$T$1000="T2 (PZQ)",COUNTRY_INFO!$U$9:$U$1000="T2 (PZQ)"), "T2 (PZQ)", " ")</f>
        <v xml:space="preserve"> </v>
      </c>
      <c r="E473" s="109"/>
      <c r="F473" s="56"/>
      <c r="G473" s="288"/>
      <c r="H473" s="288"/>
      <c r="I473" s="11">
        <f t="shared" si="43"/>
        <v>0</v>
      </c>
      <c r="J473" s="56"/>
      <c r="K473" s="18"/>
      <c r="L473" s="18"/>
      <c r="M473" s="14">
        <f t="shared" si="44"/>
        <v>0</v>
      </c>
      <c r="N473" s="275" t="str">
        <f t="shared" si="45"/>
        <v xml:space="preserve"> </v>
      </c>
      <c r="O473" s="230" t="str">
        <f t="shared" si="46"/>
        <v xml:space="preserve"> </v>
      </c>
      <c r="P473" s="230" t="str">
        <f t="shared" si="47"/>
        <v xml:space="preserve"> </v>
      </c>
      <c r="Q473" s="230" t="str">
        <f t="shared" si="48"/>
        <v xml:space="preserve"> </v>
      </c>
    </row>
    <row r="474" spans="1:17" x14ac:dyDescent="0.2">
      <c r="A474" s="10" t="str">
        <f>IF(COUNTRY_INFO!A474=0," ",COUNTRY_INFO!A474)</f>
        <v>Ethiopia</v>
      </c>
      <c r="B474" s="10" t="str">
        <f>IF(COUNTRY_INFO!B474=0," ",COUNTRY_INFO!B474)</f>
        <v>Oromia Jimma</v>
      </c>
      <c r="C474" s="10" t="str">
        <f>IF(COUNTRY_INFO!C474=0," ",COUNTRY_INFO!C474)</f>
        <v>Sigimo</v>
      </c>
      <c r="D474" s="11" t="str">
        <f>IF(OR(COUNTRY_INFO!$T$9:$T$1000="T2 (PZQ)",COUNTRY_INFO!$U$9:$U$1000="T2 (PZQ)"), "T2 (PZQ)", " ")</f>
        <v xml:space="preserve"> </v>
      </c>
      <c r="E474" s="109"/>
      <c r="F474" s="56"/>
      <c r="G474" s="288"/>
      <c r="H474" s="288"/>
      <c r="I474" s="11">
        <f t="shared" si="43"/>
        <v>0</v>
      </c>
      <c r="J474" s="56"/>
      <c r="K474" s="18"/>
      <c r="L474" s="18"/>
      <c r="M474" s="14">
        <f t="shared" si="44"/>
        <v>0</v>
      </c>
      <c r="N474" s="275" t="str">
        <f t="shared" si="45"/>
        <v xml:space="preserve"> </v>
      </c>
      <c r="O474" s="230" t="str">
        <f t="shared" si="46"/>
        <v xml:space="preserve"> </v>
      </c>
      <c r="P474" s="230" t="str">
        <f t="shared" si="47"/>
        <v xml:space="preserve"> </v>
      </c>
      <c r="Q474" s="230" t="str">
        <f t="shared" si="48"/>
        <v xml:space="preserve"> </v>
      </c>
    </row>
    <row r="475" spans="1:17" x14ac:dyDescent="0.2">
      <c r="A475" s="10" t="str">
        <f>IF(COUNTRY_INFO!A475=0," ",COUNTRY_INFO!A475)</f>
        <v>Ethiopia</v>
      </c>
      <c r="B475" s="10" t="str">
        <f>IF(COUNTRY_INFO!B475=0," ",COUNTRY_INFO!B475)</f>
        <v>Oromia Jimma</v>
      </c>
      <c r="C475" s="10" t="str">
        <f>IF(COUNTRY_INFO!C475=0," ",COUNTRY_INFO!C475)</f>
        <v>Sokoru</v>
      </c>
      <c r="D475" s="11" t="str">
        <f>IF(OR(COUNTRY_INFO!$T$9:$T$1000="T2 (PZQ)",COUNTRY_INFO!$U$9:$U$1000="T2 (PZQ)"), "T2 (PZQ)", " ")</f>
        <v xml:space="preserve"> </v>
      </c>
      <c r="E475" s="109"/>
      <c r="F475" s="56"/>
      <c r="G475" s="288"/>
      <c r="H475" s="288"/>
      <c r="I475" s="11">
        <f t="shared" si="43"/>
        <v>0</v>
      </c>
      <c r="J475" s="56"/>
      <c r="K475" s="18"/>
      <c r="L475" s="18"/>
      <c r="M475" s="14">
        <f t="shared" si="44"/>
        <v>0</v>
      </c>
      <c r="N475" s="275" t="str">
        <f t="shared" si="45"/>
        <v xml:space="preserve"> </v>
      </c>
      <c r="O475" s="230" t="str">
        <f t="shared" si="46"/>
        <v xml:space="preserve"> </v>
      </c>
      <c r="P475" s="230" t="str">
        <f t="shared" si="47"/>
        <v xml:space="preserve"> </v>
      </c>
      <c r="Q475" s="230" t="str">
        <f t="shared" si="48"/>
        <v xml:space="preserve"> </v>
      </c>
    </row>
    <row r="476" spans="1:17" x14ac:dyDescent="0.2">
      <c r="A476" s="10" t="str">
        <f>IF(COUNTRY_INFO!A476=0," ",COUNTRY_INFO!A476)</f>
        <v>Ethiopia</v>
      </c>
      <c r="B476" s="10" t="str">
        <f>IF(COUNTRY_INFO!B476=0," ",COUNTRY_INFO!B476)</f>
        <v>Oromia Jimma</v>
      </c>
      <c r="C476" s="10" t="str">
        <f>IF(COUNTRY_INFO!C476=0," ",COUNTRY_INFO!C476)</f>
        <v>Tiro Afeta</v>
      </c>
      <c r="D476" s="11" t="str">
        <f>IF(OR(COUNTRY_INFO!$T$9:$T$1000="T2 (PZQ)",COUNTRY_INFO!$U$9:$U$1000="T2 (PZQ)"), "T2 (PZQ)", " ")</f>
        <v xml:space="preserve"> </v>
      </c>
      <c r="E476" s="253"/>
      <c r="F476" s="56"/>
      <c r="G476" s="288"/>
      <c r="H476" s="288"/>
      <c r="I476" s="11">
        <f t="shared" si="43"/>
        <v>0</v>
      </c>
      <c r="J476" s="56"/>
      <c r="K476" s="18"/>
      <c r="L476" s="18"/>
      <c r="M476" s="14">
        <f t="shared" si="44"/>
        <v>0</v>
      </c>
      <c r="N476" s="275" t="str">
        <f t="shared" si="45"/>
        <v xml:space="preserve"> </v>
      </c>
      <c r="O476" s="230" t="str">
        <f t="shared" si="46"/>
        <v xml:space="preserve"> </v>
      </c>
      <c r="P476" s="230" t="str">
        <f t="shared" si="47"/>
        <v xml:space="preserve"> </v>
      </c>
      <c r="Q476" s="230" t="str">
        <f t="shared" si="48"/>
        <v xml:space="preserve"> </v>
      </c>
    </row>
    <row r="477" spans="1:17" x14ac:dyDescent="0.2">
      <c r="A477" s="10" t="str">
        <f>IF(COUNTRY_INFO!A477=0," ",COUNTRY_INFO!A477)</f>
        <v>Ethiopia</v>
      </c>
      <c r="B477" s="10" t="str">
        <f>IF(COUNTRY_INFO!B477=0," ",COUNTRY_INFO!B477)</f>
        <v>Oromia Kelem Wellega</v>
      </c>
      <c r="C477" s="10" t="str">
        <f>IF(COUNTRY_INFO!C477=0," ",COUNTRY_INFO!C477)</f>
        <v>Anfilo</v>
      </c>
      <c r="D477" s="11" t="str">
        <f>IF(OR(COUNTRY_INFO!$T$9:$T$1000="T2 (PZQ)",COUNTRY_INFO!$U$9:$U$1000="T2 (PZQ)"), "T2 (PZQ)", " ")</f>
        <v xml:space="preserve"> </v>
      </c>
      <c r="E477" s="109"/>
      <c r="F477" s="56"/>
      <c r="G477" s="288"/>
      <c r="H477" s="288"/>
      <c r="I477" s="11">
        <f t="shared" si="43"/>
        <v>0</v>
      </c>
      <c r="J477" s="56"/>
      <c r="K477" s="18"/>
      <c r="L477" s="18"/>
      <c r="M477" s="14">
        <f t="shared" si="44"/>
        <v>0</v>
      </c>
      <c r="N477" s="275" t="str">
        <f t="shared" si="45"/>
        <v xml:space="preserve"> </v>
      </c>
      <c r="O477" s="230" t="str">
        <f t="shared" si="46"/>
        <v xml:space="preserve"> </v>
      </c>
      <c r="P477" s="230" t="str">
        <f t="shared" si="47"/>
        <v xml:space="preserve"> </v>
      </c>
      <c r="Q477" s="230" t="str">
        <f t="shared" si="48"/>
        <v xml:space="preserve"> </v>
      </c>
    </row>
    <row r="478" spans="1:17" x14ac:dyDescent="0.2">
      <c r="A478" s="10" t="str">
        <f>IF(COUNTRY_INFO!A478=0," ",COUNTRY_INFO!A478)</f>
        <v>Ethiopia</v>
      </c>
      <c r="B478" s="10" t="str">
        <f>IF(COUNTRY_INFO!B478=0," ",COUNTRY_INFO!B478)</f>
        <v>Oromia Kelem Wellega</v>
      </c>
      <c r="C478" s="10" t="str">
        <f>IF(COUNTRY_INFO!C478=0," ",COUNTRY_INFO!C478)</f>
        <v>Dale sedi</v>
      </c>
      <c r="D478" s="11" t="str">
        <f>IF(OR(COUNTRY_INFO!$T$9:$T$1000="T2 (PZQ)",COUNTRY_INFO!$U$9:$U$1000="T2 (PZQ)"), "T2 (PZQ)", " ")</f>
        <v xml:space="preserve"> </v>
      </c>
      <c r="E478" s="109"/>
      <c r="F478" s="56"/>
      <c r="G478" s="288"/>
      <c r="H478" s="288"/>
      <c r="I478" s="11">
        <f t="shared" si="43"/>
        <v>0</v>
      </c>
      <c r="J478" s="56"/>
      <c r="K478" s="18"/>
      <c r="L478" s="18"/>
      <c r="M478" s="14">
        <f t="shared" si="44"/>
        <v>0</v>
      </c>
      <c r="N478" s="275" t="str">
        <f t="shared" si="45"/>
        <v xml:space="preserve"> </v>
      </c>
      <c r="O478" s="230" t="str">
        <f t="shared" si="46"/>
        <v xml:space="preserve"> </v>
      </c>
      <c r="P478" s="230" t="str">
        <f t="shared" si="47"/>
        <v xml:space="preserve"> </v>
      </c>
      <c r="Q478" s="230" t="str">
        <f t="shared" si="48"/>
        <v xml:space="preserve"> </v>
      </c>
    </row>
    <row r="479" spans="1:17" x14ac:dyDescent="0.2">
      <c r="A479" s="10" t="str">
        <f>IF(COUNTRY_INFO!A479=0," ",COUNTRY_INFO!A479)</f>
        <v>Ethiopia</v>
      </c>
      <c r="B479" s="10" t="str">
        <f>IF(COUNTRY_INFO!B479=0," ",COUNTRY_INFO!B479)</f>
        <v>Oromia Kelem Wellega</v>
      </c>
      <c r="C479" s="10" t="str">
        <f>IF(COUNTRY_INFO!C479=0," ",COUNTRY_INFO!C479)</f>
        <v>Dale Wabara</v>
      </c>
      <c r="D479" s="11" t="str">
        <f>IF(OR(COUNTRY_INFO!$T$9:$T$1000="T2 (PZQ)",COUNTRY_INFO!$U$9:$U$1000="T2 (PZQ)"), "T2 (PZQ)", " ")</f>
        <v xml:space="preserve"> </v>
      </c>
      <c r="E479" s="109"/>
      <c r="F479" s="56"/>
      <c r="G479" s="288"/>
      <c r="H479" s="288"/>
      <c r="I479" s="11">
        <f t="shared" si="43"/>
        <v>0</v>
      </c>
      <c r="J479" s="56"/>
      <c r="K479" s="18"/>
      <c r="L479" s="18"/>
      <c r="M479" s="14">
        <f t="shared" si="44"/>
        <v>0</v>
      </c>
      <c r="N479" s="275" t="str">
        <f t="shared" si="45"/>
        <v xml:space="preserve"> </v>
      </c>
      <c r="O479" s="230" t="str">
        <f t="shared" si="46"/>
        <v xml:space="preserve"> </v>
      </c>
      <c r="P479" s="230" t="str">
        <f t="shared" si="47"/>
        <v xml:space="preserve"> </v>
      </c>
      <c r="Q479" s="230" t="str">
        <f t="shared" si="48"/>
        <v xml:space="preserve"> </v>
      </c>
    </row>
    <row r="480" spans="1:17" x14ac:dyDescent="0.2">
      <c r="A480" s="10" t="str">
        <f>IF(COUNTRY_INFO!A480=0," ",COUNTRY_INFO!A480)</f>
        <v>Ethiopia</v>
      </c>
      <c r="B480" s="10" t="str">
        <f>IF(COUNTRY_INFO!B480=0," ",COUNTRY_INFO!B480)</f>
        <v>Oromia Kelem Wellega</v>
      </c>
      <c r="C480" s="10" t="str">
        <f>IF(COUNTRY_INFO!C480=0," ",COUNTRY_INFO!C480)</f>
        <v>Dembi Dollo Town</v>
      </c>
      <c r="D480" s="11" t="str">
        <f>IF(OR(COUNTRY_INFO!$T$9:$T$1000="T2 (PZQ)",COUNTRY_INFO!$U$9:$U$1000="T2 (PZQ)"), "T2 (PZQ)", " ")</f>
        <v xml:space="preserve"> </v>
      </c>
      <c r="E480" s="109"/>
      <c r="F480" s="56"/>
      <c r="G480" s="288"/>
      <c r="H480" s="288"/>
      <c r="I480" s="11">
        <f t="shared" si="43"/>
        <v>0</v>
      </c>
      <c r="J480" s="56"/>
      <c r="K480" s="18"/>
      <c r="L480" s="18"/>
      <c r="M480" s="14">
        <f t="shared" si="44"/>
        <v>0</v>
      </c>
      <c r="N480" s="275" t="str">
        <f t="shared" si="45"/>
        <v xml:space="preserve"> </v>
      </c>
      <c r="O480" s="230" t="str">
        <f t="shared" si="46"/>
        <v xml:space="preserve"> </v>
      </c>
      <c r="P480" s="230" t="str">
        <f t="shared" si="47"/>
        <v xml:space="preserve"> </v>
      </c>
      <c r="Q480" s="230" t="str">
        <f t="shared" si="48"/>
        <v xml:space="preserve"> </v>
      </c>
    </row>
    <row r="481" spans="1:17" x14ac:dyDescent="0.2">
      <c r="A481" s="10" t="str">
        <f>IF(COUNTRY_INFO!A481=0," ",COUNTRY_INFO!A481)</f>
        <v>Ethiopia</v>
      </c>
      <c r="B481" s="10" t="str">
        <f>IF(COUNTRY_INFO!B481=0," ",COUNTRY_INFO!B481)</f>
        <v>Oromia Kelem Wellega</v>
      </c>
      <c r="C481" s="10" t="str">
        <f>IF(COUNTRY_INFO!C481=0," ",COUNTRY_INFO!C481)</f>
        <v>Gawo Kebe</v>
      </c>
      <c r="D481" s="11" t="str">
        <f>IF(OR(COUNTRY_INFO!$T$9:$T$1000="T2 (PZQ)",COUNTRY_INFO!$U$9:$U$1000="T2 (PZQ)"), "T2 (PZQ)", " ")</f>
        <v xml:space="preserve"> </v>
      </c>
      <c r="E481" s="109"/>
      <c r="F481" s="56"/>
      <c r="G481" s="288"/>
      <c r="H481" s="288"/>
      <c r="I481" s="11">
        <f t="shared" si="43"/>
        <v>0</v>
      </c>
      <c r="J481" s="56"/>
      <c r="K481" s="18"/>
      <c r="L481" s="18"/>
      <c r="M481" s="14">
        <f t="shared" si="44"/>
        <v>0</v>
      </c>
      <c r="N481" s="275" t="str">
        <f t="shared" si="45"/>
        <v xml:space="preserve"> </v>
      </c>
      <c r="O481" s="230" t="str">
        <f t="shared" si="46"/>
        <v xml:space="preserve"> </v>
      </c>
      <c r="P481" s="230" t="str">
        <f t="shared" si="47"/>
        <v xml:space="preserve"> </v>
      </c>
      <c r="Q481" s="230" t="str">
        <f t="shared" si="48"/>
        <v xml:space="preserve"> </v>
      </c>
    </row>
    <row r="482" spans="1:17" x14ac:dyDescent="0.2">
      <c r="A482" s="10" t="str">
        <f>IF(COUNTRY_INFO!A482=0," ",COUNTRY_INFO!A482)</f>
        <v>Ethiopia</v>
      </c>
      <c r="B482" s="10" t="str">
        <f>IF(COUNTRY_INFO!B482=0," ",COUNTRY_INFO!B482)</f>
        <v>Oromia Kelem Wellega</v>
      </c>
      <c r="C482" s="10" t="str">
        <f>IF(COUNTRY_INFO!C482=0," ",COUNTRY_INFO!C482)</f>
        <v>Gidami</v>
      </c>
      <c r="D482" s="11" t="str">
        <f>IF(OR(COUNTRY_INFO!$T$9:$T$1000="T2 (PZQ)",COUNTRY_INFO!$U$9:$U$1000="T2 (PZQ)"), "T2 (PZQ)", " ")</f>
        <v xml:space="preserve"> </v>
      </c>
      <c r="E482" s="109"/>
      <c r="F482" s="56"/>
      <c r="G482" s="288"/>
      <c r="H482" s="288"/>
      <c r="I482" s="11">
        <f t="shared" si="43"/>
        <v>0</v>
      </c>
      <c r="J482" s="56"/>
      <c r="K482" s="18"/>
      <c r="L482" s="18"/>
      <c r="M482" s="14">
        <f t="shared" si="44"/>
        <v>0</v>
      </c>
      <c r="N482" s="275" t="str">
        <f t="shared" si="45"/>
        <v xml:space="preserve"> </v>
      </c>
      <c r="O482" s="230" t="str">
        <f t="shared" si="46"/>
        <v xml:space="preserve"> </v>
      </c>
      <c r="P482" s="230" t="str">
        <f t="shared" si="47"/>
        <v xml:space="preserve"> </v>
      </c>
      <c r="Q482" s="230" t="str">
        <f t="shared" si="48"/>
        <v xml:space="preserve"> </v>
      </c>
    </row>
    <row r="483" spans="1:17" x14ac:dyDescent="0.2">
      <c r="A483" s="10" t="str">
        <f>IF(COUNTRY_INFO!A483=0," ",COUNTRY_INFO!A483)</f>
        <v>Ethiopia</v>
      </c>
      <c r="B483" s="10" t="str">
        <f>IF(COUNTRY_INFO!B483=0," ",COUNTRY_INFO!B483)</f>
        <v>Oromia Kelem Wellega</v>
      </c>
      <c r="C483" s="10" t="str">
        <f>IF(COUNTRY_INFO!C483=0," ",COUNTRY_INFO!C483)</f>
        <v>Hawa Gelan</v>
      </c>
      <c r="D483" s="11" t="str">
        <f>IF(OR(COUNTRY_INFO!$T$9:$T$1000="T2 (PZQ)",COUNTRY_INFO!$U$9:$U$1000="T2 (PZQ)"), "T2 (PZQ)", " ")</f>
        <v xml:space="preserve"> </v>
      </c>
      <c r="E483" s="253"/>
      <c r="F483" s="56"/>
      <c r="G483" s="288"/>
      <c r="H483" s="288"/>
      <c r="I483" s="11">
        <f t="shared" si="43"/>
        <v>0</v>
      </c>
      <c r="J483" s="56"/>
      <c r="K483" s="18"/>
      <c r="L483" s="18"/>
      <c r="M483" s="14">
        <f t="shared" si="44"/>
        <v>0</v>
      </c>
      <c r="N483" s="275" t="str">
        <f t="shared" si="45"/>
        <v xml:space="preserve"> </v>
      </c>
      <c r="O483" s="230" t="str">
        <f t="shared" si="46"/>
        <v xml:space="preserve"> </v>
      </c>
      <c r="P483" s="230" t="str">
        <f t="shared" si="47"/>
        <v xml:space="preserve"> </v>
      </c>
      <c r="Q483" s="230" t="str">
        <f t="shared" si="48"/>
        <v xml:space="preserve"> </v>
      </c>
    </row>
    <row r="484" spans="1:17" x14ac:dyDescent="0.2">
      <c r="A484" s="10" t="str">
        <f>IF(COUNTRY_INFO!A484=0," ",COUNTRY_INFO!A484)</f>
        <v>Ethiopia</v>
      </c>
      <c r="B484" s="10" t="str">
        <f>IF(COUNTRY_INFO!B484=0," ",COUNTRY_INFO!B484)</f>
        <v>Oromia Kelem Wellega</v>
      </c>
      <c r="C484" s="10" t="str">
        <f>IF(COUNTRY_INFO!C484=0," ",COUNTRY_INFO!C484)</f>
        <v>Jimma Horo</v>
      </c>
      <c r="D484" s="11" t="str">
        <f>IF(OR(COUNTRY_INFO!$T$9:$T$1000="T2 (PZQ)",COUNTRY_INFO!$U$9:$U$1000="T2 (PZQ)"), "T2 (PZQ)", " ")</f>
        <v xml:space="preserve"> </v>
      </c>
      <c r="E484" s="109"/>
      <c r="F484" s="56"/>
      <c r="G484" s="288"/>
      <c r="H484" s="288"/>
      <c r="I484" s="11">
        <f t="shared" si="43"/>
        <v>0</v>
      </c>
      <c r="J484" s="56"/>
      <c r="K484" s="18"/>
      <c r="L484" s="18"/>
      <c r="M484" s="14">
        <f t="shared" si="44"/>
        <v>0</v>
      </c>
      <c r="N484" s="275" t="str">
        <f t="shared" si="45"/>
        <v xml:space="preserve"> </v>
      </c>
      <c r="O484" s="230" t="str">
        <f t="shared" si="46"/>
        <v xml:space="preserve"> </v>
      </c>
      <c r="P484" s="230" t="str">
        <f t="shared" si="47"/>
        <v xml:space="preserve"> </v>
      </c>
      <c r="Q484" s="230" t="str">
        <f t="shared" si="48"/>
        <v xml:space="preserve"> </v>
      </c>
    </row>
    <row r="485" spans="1:17" x14ac:dyDescent="0.2">
      <c r="A485" s="10" t="str">
        <f>IF(COUNTRY_INFO!A485=0," ",COUNTRY_INFO!A485)</f>
        <v>Ethiopia</v>
      </c>
      <c r="B485" s="10" t="str">
        <f>IF(COUNTRY_INFO!B485=0," ",COUNTRY_INFO!B485)</f>
        <v>Oromia Kelem Wellega</v>
      </c>
      <c r="C485" s="10" t="str">
        <f>IF(COUNTRY_INFO!C485=0," ",COUNTRY_INFO!C485)</f>
        <v>Lalo Kile</v>
      </c>
      <c r="D485" s="11" t="str">
        <f>IF(OR(COUNTRY_INFO!$T$9:$T$1000="T2 (PZQ)",COUNTRY_INFO!$U$9:$U$1000="T2 (PZQ)"), "T2 (PZQ)", " ")</f>
        <v xml:space="preserve"> </v>
      </c>
      <c r="E485" s="109"/>
      <c r="F485" s="56"/>
      <c r="G485" s="288"/>
      <c r="H485" s="288"/>
      <c r="I485" s="11">
        <f t="shared" si="43"/>
        <v>0</v>
      </c>
      <c r="J485" s="56"/>
      <c r="K485" s="18"/>
      <c r="L485" s="18"/>
      <c r="M485" s="14">
        <f t="shared" si="44"/>
        <v>0</v>
      </c>
      <c r="N485" s="275" t="str">
        <f t="shared" si="45"/>
        <v xml:space="preserve"> </v>
      </c>
      <c r="O485" s="230" t="str">
        <f t="shared" si="46"/>
        <v xml:space="preserve"> </v>
      </c>
      <c r="P485" s="230" t="str">
        <f t="shared" si="47"/>
        <v xml:space="preserve"> </v>
      </c>
      <c r="Q485" s="230" t="str">
        <f t="shared" si="48"/>
        <v xml:space="preserve"> </v>
      </c>
    </row>
    <row r="486" spans="1:17" x14ac:dyDescent="0.2">
      <c r="A486" s="10" t="str">
        <f>IF(COUNTRY_INFO!A486=0," ",COUNTRY_INFO!A486)</f>
        <v>Ethiopia</v>
      </c>
      <c r="B486" s="10" t="str">
        <f>IF(COUNTRY_INFO!B486=0," ",COUNTRY_INFO!B486)</f>
        <v>Oromia Kelem Wellega</v>
      </c>
      <c r="C486" s="10" t="str">
        <f>IF(COUNTRY_INFO!C486=0," ",COUNTRY_INFO!C486)</f>
        <v>Seden Chanka</v>
      </c>
      <c r="D486" s="11" t="str">
        <f>IF(OR(COUNTRY_INFO!$T$9:$T$1000="T2 (PZQ)",COUNTRY_INFO!$U$9:$U$1000="T2 (PZQ)"), "T2 (PZQ)", " ")</f>
        <v xml:space="preserve"> </v>
      </c>
      <c r="E486" s="109"/>
      <c r="F486" s="56"/>
      <c r="G486" s="288"/>
      <c r="H486" s="288"/>
      <c r="I486" s="11">
        <f t="shared" si="43"/>
        <v>0</v>
      </c>
      <c r="J486" s="56"/>
      <c r="K486" s="18"/>
      <c r="L486" s="18"/>
      <c r="M486" s="14">
        <f t="shared" si="44"/>
        <v>0</v>
      </c>
      <c r="N486" s="275" t="str">
        <f t="shared" si="45"/>
        <v xml:space="preserve"> </v>
      </c>
      <c r="O486" s="230" t="str">
        <f t="shared" si="46"/>
        <v xml:space="preserve"> </v>
      </c>
      <c r="P486" s="230" t="str">
        <f t="shared" si="47"/>
        <v xml:space="preserve"> </v>
      </c>
      <c r="Q486" s="230" t="str">
        <f t="shared" si="48"/>
        <v xml:space="preserve"> </v>
      </c>
    </row>
    <row r="487" spans="1:17" x14ac:dyDescent="0.2">
      <c r="A487" s="10" t="str">
        <f>IF(COUNTRY_INFO!A487=0," ",COUNTRY_INFO!A487)</f>
        <v>Ethiopia</v>
      </c>
      <c r="B487" s="10" t="str">
        <f>IF(COUNTRY_INFO!B487=0," ",COUNTRY_INFO!B487)</f>
        <v>Oromia Kelem Wellega</v>
      </c>
      <c r="C487" s="10" t="str">
        <f>IF(COUNTRY_INFO!C487=0," ",COUNTRY_INFO!C487)</f>
        <v>Seyo</v>
      </c>
      <c r="D487" s="11" t="str">
        <f>IF(OR(COUNTRY_INFO!$T$9:$T$1000="T2 (PZQ)",COUNTRY_INFO!$U$9:$U$1000="T2 (PZQ)"), "T2 (PZQ)", " ")</f>
        <v xml:space="preserve"> </v>
      </c>
      <c r="E487" s="109"/>
      <c r="F487" s="56"/>
      <c r="G487" s="288"/>
      <c r="H487" s="288"/>
      <c r="I487" s="11">
        <f t="shared" si="43"/>
        <v>0</v>
      </c>
      <c r="J487" s="56"/>
      <c r="K487" s="18"/>
      <c r="L487" s="18"/>
      <c r="M487" s="14">
        <f t="shared" si="44"/>
        <v>0</v>
      </c>
      <c r="N487" s="275" t="str">
        <f t="shared" si="45"/>
        <v xml:space="preserve"> </v>
      </c>
      <c r="O487" s="230" t="str">
        <f t="shared" si="46"/>
        <v xml:space="preserve"> </v>
      </c>
      <c r="P487" s="230" t="str">
        <f t="shared" si="47"/>
        <v xml:space="preserve"> </v>
      </c>
      <c r="Q487" s="230" t="str">
        <f t="shared" si="48"/>
        <v xml:space="preserve"> </v>
      </c>
    </row>
    <row r="488" spans="1:17" x14ac:dyDescent="0.2">
      <c r="A488" s="10" t="str">
        <f>IF(COUNTRY_INFO!A488=0," ",COUNTRY_INFO!A488)</f>
        <v>Ethiopia</v>
      </c>
      <c r="B488" s="10" t="str">
        <f>IF(COUNTRY_INFO!B488=0," ",COUNTRY_INFO!B488)</f>
        <v>Oromia Kelem Wellega</v>
      </c>
      <c r="C488" s="10" t="str">
        <f>IF(COUNTRY_INFO!C488=0," ",COUNTRY_INFO!C488)</f>
        <v>Yamelogi Walal</v>
      </c>
      <c r="D488" s="11" t="str">
        <f>IF(OR(COUNTRY_INFO!$T$9:$T$1000="T2 (PZQ)",COUNTRY_INFO!$U$9:$U$1000="T2 (PZQ)"), "T2 (PZQ)", " ")</f>
        <v xml:space="preserve"> </v>
      </c>
      <c r="E488" s="109"/>
      <c r="F488" s="56"/>
      <c r="G488" s="288"/>
      <c r="H488" s="288"/>
      <c r="I488" s="11">
        <f t="shared" si="43"/>
        <v>0</v>
      </c>
      <c r="J488" s="56"/>
      <c r="K488" s="18"/>
      <c r="L488" s="18"/>
      <c r="M488" s="14">
        <f t="shared" si="44"/>
        <v>0</v>
      </c>
      <c r="N488" s="275" t="str">
        <f t="shared" si="45"/>
        <v xml:space="preserve"> </v>
      </c>
      <c r="O488" s="230" t="str">
        <f t="shared" si="46"/>
        <v xml:space="preserve"> </v>
      </c>
      <c r="P488" s="230" t="str">
        <f t="shared" si="47"/>
        <v xml:space="preserve"> </v>
      </c>
      <c r="Q488" s="230" t="str">
        <f t="shared" si="48"/>
        <v xml:space="preserve"> </v>
      </c>
    </row>
    <row r="489" spans="1:17" x14ac:dyDescent="0.2">
      <c r="A489" s="10" t="str">
        <f>IF(COUNTRY_INFO!A489=0," ",COUNTRY_INFO!A489)</f>
        <v>Ethiopia</v>
      </c>
      <c r="B489" s="10" t="str">
        <f>IF(COUNTRY_INFO!B489=0," ",COUNTRY_INFO!B489)</f>
        <v>Oromia North Shoa Zone</v>
      </c>
      <c r="C489" s="10" t="str">
        <f>IF(COUNTRY_INFO!C489=0," ",COUNTRY_INFO!C489)</f>
        <v>Abichugna</v>
      </c>
      <c r="D489" s="11" t="str">
        <f>IF(OR(COUNTRY_INFO!$T$9:$T$1000="T2 (PZQ)",COUNTRY_INFO!$U$9:$U$1000="T2 (PZQ)"), "T2 (PZQ)", " ")</f>
        <v xml:space="preserve"> </v>
      </c>
      <c r="E489" s="109"/>
      <c r="F489" s="56"/>
      <c r="G489" s="288"/>
      <c r="H489" s="288"/>
      <c r="I489" s="11">
        <f t="shared" si="43"/>
        <v>0</v>
      </c>
      <c r="J489" s="56"/>
      <c r="K489" s="18"/>
      <c r="L489" s="18"/>
      <c r="M489" s="14">
        <f t="shared" si="44"/>
        <v>0</v>
      </c>
      <c r="N489" s="275" t="str">
        <f t="shared" si="45"/>
        <v xml:space="preserve"> </v>
      </c>
      <c r="O489" s="230" t="str">
        <f t="shared" si="46"/>
        <v xml:space="preserve"> </v>
      </c>
      <c r="P489" s="230" t="str">
        <f t="shared" si="47"/>
        <v xml:space="preserve"> </v>
      </c>
      <c r="Q489" s="230" t="str">
        <f t="shared" si="48"/>
        <v xml:space="preserve"> </v>
      </c>
    </row>
    <row r="490" spans="1:17" x14ac:dyDescent="0.2">
      <c r="A490" s="10" t="str">
        <f>IF(COUNTRY_INFO!A490=0," ",COUNTRY_INFO!A490)</f>
        <v>Ethiopia</v>
      </c>
      <c r="B490" s="10" t="str">
        <f>IF(COUNTRY_INFO!B490=0," ",COUNTRY_INFO!B490)</f>
        <v>Oromia North Shoa Zone</v>
      </c>
      <c r="C490" s="10" t="str">
        <f>IF(COUNTRY_INFO!C490=0," ",COUNTRY_INFO!C490)</f>
        <v>Aleltu</v>
      </c>
      <c r="D490" s="11" t="str">
        <f>IF(OR(COUNTRY_INFO!$T$9:$T$1000="T2 (PZQ)",COUNTRY_INFO!$U$9:$U$1000="T2 (PZQ)"), "T2 (PZQ)", " ")</f>
        <v xml:space="preserve"> </v>
      </c>
      <c r="E490" s="109"/>
      <c r="F490" s="56"/>
      <c r="G490" s="288"/>
      <c r="H490" s="288"/>
      <c r="I490" s="11">
        <f t="shared" si="43"/>
        <v>0</v>
      </c>
      <c r="J490" s="56"/>
      <c r="K490" s="18"/>
      <c r="L490" s="18"/>
      <c r="M490" s="14">
        <f t="shared" si="44"/>
        <v>0</v>
      </c>
      <c r="N490" s="275" t="str">
        <f t="shared" si="45"/>
        <v xml:space="preserve"> </v>
      </c>
      <c r="O490" s="230" t="str">
        <f t="shared" si="46"/>
        <v xml:space="preserve"> </v>
      </c>
      <c r="P490" s="230" t="str">
        <f t="shared" si="47"/>
        <v xml:space="preserve"> </v>
      </c>
      <c r="Q490" s="230" t="str">
        <f t="shared" si="48"/>
        <v xml:space="preserve"> </v>
      </c>
    </row>
    <row r="491" spans="1:17" x14ac:dyDescent="0.2">
      <c r="A491" s="10" t="str">
        <f>IF(COUNTRY_INFO!A491=0," ",COUNTRY_INFO!A491)</f>
        <v>Ethiopia</v>
      </c>
      <c r="B491" s="10" t="str">
        <f>IF(COUNTRY_INFO!B491=0," ",COUNTRY_INFO!B491)</f>
        <v>Oromia North Shoa Zone</v>
      </c>
      <c r="C491" s="10" t="str">
        <f>IF(COUNTRY_INFO!C491=0," ",COUNTRY_INFO!C491)</f>
        <v>Debre Libanos</v>
      </c>
      <c r="D491" s="11" t="str">
        <f>IF(OR(COUNTRY_INFO!$T$9:$T$1000="T2 (PZQ)",COUNTRY_INFO!$U$9:$U$1000="T2 (PZQ)"), "T2 (PZQ)", " ")</f>
        <v xml:space="preserve"> </v>
      </c>
      <c r="E491" s="109"/>
      <c r="F491" s="56"/>
      <c r="G491" s="288"/>
      <c r="H491" s="288"/>
      <c r="I491" s="11">
        <f t="shared" si="43"/>
        <v>0</v>
      </c>
      <c r="J491" s="56"/>
      <c r="K491" s="18"/>
      <c r="L491" s="18"/>
      <c r="M491" s="14">
        <f t="shared" si="44"/>
        <v>0</v>
      </c>
      <c r="N491" s="275" t="str">
        <f t="shared" si="45"/>
        <v xml:space="preserve"> </v>
      </c>
      <c r="O491" s="230" t="str">
        <f t="shared" si="46"/>
        <v xml:space="preserve"> </v>
      </c>
      <c r="P491" s="230" t="str">
        <f t="shared" si="47"/>
        <v xml:space="preserve"> </v>
      </c>
      <c r="Q491" s="230" t="str">
        <f t="shared" si="48"/>
        <v xml:space="preserve"> </v>
      </c>
    </row>
    <row r="492" spans="1:17" x14ac:dyDescent="0.2">
      <c r="A492" s="10" t="str">
        <f>IF(COUNTRY_INFO!A492=0," ",COUNTRY_INFO!A492)</f>
        <v>Ethiopia</v>
      </c>
      <c r="B492" s="10" t="str">
        <f>IF(COUNTRY_INFO!B492=0," ",COUNTRY_INFO!B492)</f>
        <v>Oromia North Shoa Zone</v>
      </c>
      <c r="C492" s="10" t="str">
        <f>IF(COUNTRY_INFO!C492=0," ",COUNTRY_INFO!C492)</f>
        <v>Degem</v>
      </c>
      <c r="D492" s="11" t="str">
        <f>IF(OR(COUNTRY_INFO!$T$9:$T$1000="T2 (PZQ)",COUNTRY_INFO!$U$9:$U$1000="T2 (PZQ)"), "T2 (PZQ)", " ")</f>
        <v xml:space="preserve"> </v>
      </c>
      <c r="E492" s="109"/>
      <c r="F492" s="56"/>
      <c r="G492" s="288"/>
      <c r="H492" s="288"/>
      <c r="I492" s="11">
        <f t="shared" si="43"/>
        <v>0</v>
      </c>
      <c r="J492" s="56"/>
      <c r="K492" s="18"/>
      <c r="L492" s="18"/>
      <c r="M492" s="14">
        <f t="shared" si="44"/>
        <v>0</v>
      </c>
      <c r="N492" s="275" t="str">
        <f t="shared" si="45"/>
        <v xml:space="preserve"> </v>
      </c>
      <c r="O492" s="230" t="str">
        <f t="shared" si="46"/>
        <v xml:space="preserve"> </v>
      </c>
      <c r="P492" s="230" t="str">
        <f t="shared" si="47"/>
        <v xml:space="preserve"> </v>
      </c>
      <c r="Q492" s="230" t="str">
        <f t="shared" si="48"/>
        <v xml:space="preserve"> </v>
      </c>
    </row>
    <row r="493" spans="1:17" x14ac:dyDescent="0.2">
      <c r="A493" s="10" t="str">
        <f>IF(COUNTRY_INFO!A493=0," ",COUNTRY_INFO!A493)</f>
        <v>Ethiopia</v>
      </c>
      <c r="B493" s="10" t="str">
        <f>IF(COUNTRY_INFO!B493=0," ",COUNTRY_INFO!B493)</f>
        <v>Oromia North Shoa Zone</v>
      </c>
      <c r="C493" s="10" t="str">
        <f>IF(COUNTRY_INFO!C493=0," ",COUNTRY_INFO!C493)</f>
        <v>Dera</v>
      </c>
      <c r="D493" s="11" t="str">
        <f>IF(OR(COUNTRY_INFO!$T$9:$T$1000="T2 (PZQ)",COUNTRY_INFO!$U$9:$U$1000="T2 (PZQ)"), "T2 (PZQ)", " ")</f>
        <v xml:space="preserve"> </v>
      </c>
      <c r="E493" s="109"/>
      <c r="F493" s="56"/>
      <c r="G493" s="288"/>
      <c r="H493" s="288"/>
      <c r="I493" s="11">
        <f t="shared" si="43"/>
        <v>0</v>
      </c>
      <c r="J493" s="56"/>
      <c r="K493" s="18"/>
      <c r="L493" s="18"/>
      <c r="M493" s="14">
        <f t="shared" si="44"/>
        <v>0</v>
      </c>
      <c r="N493" s="275" t="str">
        <f t="shared" si="45"/>
        <v xml:space="preserve"> </v>
      </c>
      <c r="O493" s="230" t="str">
        <f t="shared" si="46"/>
        <v xml:space="preserve"> </v>
      </c>
      <c r="P493" s="230" t="str">
        <f t="shared" si="47"/>
        <v xml:space="preserve"> </v>
      </c>
      <c r="Q493" s="230" t="str">
        <f t="shared" si="48"/>
        <v xml:space="preserve"> </v>
      </c>
    </row>
    <row r="494" spans="1:17" x14ac:dyDescent="0.2">
      <c r="A494" s="10" t="str">
        <f>IF(COUNTRY_INFO!A494=0," ",COUNTRY_INFO!A494)</f>
        <v>Ethiopia</v>
      </c>
      <c r="B494" s="10" t="str">
        <f>IF(COUNTRY_INFO!B494=0," ",COUNTRY_INFO!B494)</f>
        <v>Oromia North Shoa Zone</v>
      </c>
      <c r="C494" s="10" t="str">
        <f>IF(COUNTRY_INFO!C494=0," ",COUNTRY_INFO!C494)</f>
        <v>Fiche Town</v>
      </c>
      <c r="D494" s="11" t="str">
        <f>IF(OR(COUNTRY_INFO!$T$9:$T$1000="T2 (PZQ)",COUNTRY_INFO!$U$9:$U$1000="T2 (PZQ)"), "T2 (PZQ)", " ")</f>
        <v xml:space="preserve"> </v>
      </c>
      <c r="E494" s="109"/>
      <c r="F494" s="56"/>
      <c r="G494" s="288"/>
      <c r="H494" s="288"/>
      <c r="I494" s="11">
        <f t="shared" si="43"/>
        <v>0</v>
      </c>
      <c r="J494" s="56"/>
      <c r="K494" s="18"/>
      <c r="L494" s="18"/>
      <c r="M494" s="14">
        <f t="shared" si="44"/>
        <v>0</v>
      </c>
      <c r="N494" s="275" t="str">
        <f t="shared" si="45"/>
        <v xml:space="preserve"> </v>
      </c>
      <c r="O494" s="230" t="str">
        <f t="shared" si="46"/>
        <v xml:space="preserve"> </v>
      </c>
      <c r="P494" s="230" t="str">
        <f t="shared" si="47"/>
        <v xml:space="preserve"> </v>
      </c>
      <c r="Q494" s="230" t="str">
        <f t="shared" si="48"/>
        <v xml:space="preserve"> </v>
      </c>
    </row>
    <row r="495" spans="1:17" x14ac:dyDescent="0.2">
      <c r="A495" s="10" t="str">
        <f>IF(COUNTRY_INFO!A495=0," ",COUNTRY_INFO!A495)</f>
        <v>Ethiopia</v>
      </c>
      <c r="B495" s="10" t="str">
        <f>IF(COUNTRY_INFO!B495=0," ",COUNTRY_INFO!B495)</f>
        <v>Oromia North Shoa Zone</v>
      </c>
      <c r="C495" s="10" t="str">
        <f>IF(COUNTRY_INFO!C495=0," ",COUNTRY_INFO!C495)</f>
        <v>Girar Jarso</v>
      </c>
      <c r="D495" s="11" t="str">
        <f>IF(OR(COUNTRY_INFO!$T$9:$T$1000="T2 (PZQ)",COUNTRY_INFO!$U$9:$U$1000="T2 (PZQ)"), "T2 (PZQ)", " ")</f>
        <v xml:space="preserve"> </v>
      </c>
      <c r="E495" s="109"/>
      <c r="F495" s="56"/>
      <c r="G495" s="288"/>
      <c r="H495" s="288"/>
      <c r="I495" s="11">
        <f t="shared" si="43"/>
        <v>0</v>
      </c>
      <c r="J495" s="56"/>
      <c r="K495" s="18"/>
      <c r="L495" s="18"/>
      <c r="M495" s="14">
        <f t="shared" si="44"/>
        <v>0</v>
      </c>
      <c r="N495" s="275" t="str">
        <f t="shared" si="45"/>
        <v xml:space="preserve"> </v>
      </c>
      <c r="O495" s="230" t="str">
        <f t="shared" si="46"/>
        <v xml:space="preserve"> </v>
      </c>
      <c r="P495" s="230" t="str">
        <f t="shared" si="47"/>
        <v xml:space="preserve"> </v>
      </c>
      <c r="Q495" s="230" t="str">
        <f t="shared" si="48"/>
        <v xml:space="preserve"> </v>
      </c>
    </row>
    <row r="496" spans="1:17" x14ac:dyDescent="0.2">
      <c r="A496" s="10" t="str">
        <f>IF(COUNTRY_INFO!A496=0," ",COUNTRY_INFO!A496)</f>
        <v>Ethiopia</v>
      </c>
      <c r="B496" s="10" t="str">
        <f>IF(COUNTRY_INFO!B496=0," ",COUNTRY_INFO!B496)</f>
        <v>Oromia North Shoa Zone</v>
      </c>
      <c r="C496" s="10" t="str">
        <f>IF(COUNTRY_INFO!C496=0," ",COUNTRY_INFO!C496)</f>
        <v>Hidhabu Abote</v>
      </c>
      <c r="D496" s="11" t="str">
        <f>IF(OR(COUNTRY_INFO!$T$9:$T$1000="T2 (PZQ)",COUNTRY_INFO!$U$9:$U$1000="T2 (PZQ)"), "T2 (PZQ)", " ")</f>
        <v xml:space="preserve"> </v>
      </c>
      <c r="E496" s="109"/>
      <c r="F496" s="56"/>
      <c r="G496" s="288"/>
      <c r="H496" s="288"/>
      <c r="I496" s="11">
        <f t="shared" si="43"/>
        <v>0</v>
      </c>
      <c r="J496" s="56"/>
      <c r="K496" s="18"/>
      <c r="L496" s="18"/>
      <c r="M496" s="14">
        <f t="shared" si="44"/>
        <v>0</v>
      </c>
      <c r="N496" s="275" t="str">
        <f t="shared" si="45"/>
        <v xml:space="preserve"> </v>
      </c>
      <c r="O496" s="230" t="str">
        <f t="shared" si="46"/>
        <v xml:space="preserve"> </v>
      </c>
      <c r="P496" s="230" t="str">
        <f t="shared" si="47"/>
        <v xml:space="preserve"> </v>
      </c>
      <c r="Q496" s="230" t="str">
        <f t="shared" si="48"/>
        <v xml:space="preserve"> </v>
      </c>
    </row>
    <row r="497" spans="1:17" x14ac:dyDescent="0.2">
      <c r="A497" s="10" t="str">
        <f>IF(COUNTRY_INFO!A497=0," ",COUNTRY_INFO!A497)</f>
        <v>Ethiopia</v>
      </c>
      <c r="B497" s="10" t="str">
        <f>IF(COUNTRY_INFO!B497=0," ",COUNTRY_INFO!B497)</f>
        <v>Oromia North Shoa Zone</v>
      </c>
      <c r="C497" s="10" t="str">
        <f>IF(COUNTRY_INFO!C497=0," ",COUNTRY_INFO!C497)</f>
        <v>Jida</v>
      </c>
      <c r="D497" s="11" t="str">
        <f>IF(OR(COUNTRY_INFO!$T$9:$T$1000="T2 (PZQ)",COUNTRY_INFO!$U$9:$U$1000="T2 (PZQ)"), "T2 (PZQ)", " ")</f>
        <v xml:space="preserve"> </v>
      </c>
      <c r="E497" s="109"/>
      <c r="F497" s="56"/>
      <c r="G497" s="288"/>
      <c r="H497" s="288"/>
      <c r="I497" s="11">
        <f t="shared" si="43"/>
        <v>0</v>
      </c>
      <c r="J497" s="56"/>
      <c r="K497" s="18"/>
      <c r="L497" s="18"/>
      <c r="M497" s="14">
        <f t="shared" si="44"/>
        <v>0</v>
      </c>
      <c r="N497" s="275" t="str">
        <f t="shared" si="45"/>
        <v xml:space="preserve"> </v>
      </c>
      <c r="O497" s="230" t="str">
        <f t="shared" si="46"/>
        <v xml:space="preserve"> </v>
      </c>
      <c r="P497" s="230" t="str">
        <f t="shared" si="47"/>
        <v xml:space="preserve"> </v>
      </c>
      <c r="Q497" s="230" t="str">
        <f t="shared" si="48"/>
        <v xml:space="preserve"> </v>
      </c>
    </row>
    <row r="498" spans="1:17" x14ac:dyDescent="0.2">
      <c r="A498" s="10" t="str">
        <f>IF(COUNTRY_INFO!A498=0," ",COUNTRY_INFO!A498)</f>
        <v>Ethiopia</v>
      </c>
      <c r="B498" s="10" t="str">
        <f>IF(COUNTRY_INFO!B498=0," ",COUNTRY_INFO!B498)</f>
        <v>Oromia North Shoa Zone</v>
      </c>
      <c r="C498" s="10" t="str">
        <f>IF(COUNTRY_INFO!C498=0," ",COUNTRY_INFO!C498)</f>
        <v>Kimbibit</v>
      </c>
      <c r="D498" s="11" t="str">
        <f>IF(OR(COUNTRY_INFO!$T$9:$T$1000="T2 (PZQ)",COUNTRY_INFO!$U$9:$U$1000="T2 (PZQ)"), "T2 (PZQ)", " ")</f>
        <v xml:space="preserve"> </v>
      </c>
      <c r="E498" s="109"/>
      <c r="F498" s="56"/>
      <c r="G498" s="288"/>
      <c r="H498" s="288"/>
      <c r="I498" s="11">
        <f t="shared" si="43"/>
        <v>0</v>
      </c>
      <c r="J498" s="56"/>
      <c r="K498" s="18"/>
      <c r="L498" s="18"/>
      <c r="M498" s="14">
        <f t="shared" si="44"/>
        <v>0</v>
      </c>
      <c r="N498" s="275" t="str">
        <f t="shared" si="45"/>
        <v xml:space="preserve"> </v>
      </c>
      <c r="O498" s="230" t="str">
        <f t="shared" si="46"/>
        <v xml:space="preserve"> </v>
      </c>
      <c r="P498" s="230" t="str">
        <f t="shared" si="47"/>
        <v xml:space="preserve"> </v>
      </c>
      <c r="Q498" s="230" t="str">
        <f t="shared" si="48"/>
        <v xml:space="preserve"> </v>
      </c>
    </row>
    <row r="499" spans="1:17" x14ac:dyDescent="0.2">
      <c r="A499" s="10" t="str">
        <f>IF(COUNTRY_INFO!A499=0," ",COUNTRY_INFO!A499)</f>
        <v>Ethiopia</v>
      </c>
      <c r="B499" s="10" t="str">
        <f>IF(COUNTRY_INFO!B499=0," ",COUNTRY_INFO!B499)</f>
        <v>Oromia North Shoa Zone</v>
      </c>
      <c r="C499" s="10" t="str">
        <f>IF(COUNTRY_INFO!C499=0," ",COUNTRY_INFO!C499)</f>
        <v>Kuyu</v>
      </c>
      <c r="D499" s="11" t="str">
        <f>IF(OR(COUNTRY_INFO!$T$9:$T$1000="T2 (PZQ)",COUNTRY_INFO!$U$9:$U$1000="T2 (PZQ)"), "T2 (PZQ)", " ")</f>
        <v xml:space="preserve"> </v>
      </c>
      <c r="E499" s="109"/>
      <c r="F499" s="56"/>
      <c r="G499" s="288"/>
      <c r="H499" s="288"/>
      <c r="I499" s="11">
        <f t="shared" si="43"/>
        <v>0</v>
      </c>
      <c r="J499" s="56"/>
      <c r="K499" s="18"/>
      <c r="L499" s="18"/>
      <c r="M499" s="14">
        <f t="shared" si="44"/>
        <v>0</v>
      </c>
      <c r="N499" s="275" t="str">
        <f t="shared" si="45"/>
        <v xml:space="preserve"> </v>
      </c>
      <c r="O499" s="230" t="str">
        <f t="shared" si="46"/>
        <v xml:space="preserve"> </v>
      </c>
      <c r="P499" s="230" t="str">
        <f t="shared" si="47"/>
        <v xml:space="preserve"> </v>
      </c>
      <c r="Q499" s="230" t="str">
        <f t="shared" si="48"/>
        <v xml:space="preserve"> </v>
      </c>
    </row>
    <row r="500" spans="1:17" x14ac:dyDescent="0.2">
      <c r="A500" s="10" t="str">
        <f>IF(COUNTRY_INFO!A500=0," ",COUNTRY_INFO!A500)</f>
        <v>Ethiopia</v>
      </c>
      <c r="B500" s="10" t="str">
        <f>IF(COUNTRY_INFO!B500=0," ",COUNTRY_INFO!B500)</f>
        <v>Oromia North Shoa Zone</v>
      </c>
      <c r="C500" s="10" t="str">
        <f>IF(COUNTRY_INFO!C500=0," ",COUNTRY_INFO!C500)</f>
        <v>Were Jarso</v>
      </c>
      <c r="D500" s="11" t="str">
        <f>IF(OR(COUNTRY_INFO!$T$9:$T$1000="T2 (PZQ)",COUNTRY_INFO!$U$9:$U$1000="T2 (PZQ)"), "T2 (PZQ)", " ")</f>
        <v xml:space="preserve"> </v>
      </c>
      <c r="E500" s="109"/>
      <c r="F500" s="56"/>
      <c r="G500" s="288"/>
      <c r="H500" s="288"/>
      <c r="I500" s="11">
        <f t="shared" si="43"/>
        <v>0</v>
      </c>
      <c r="J500" s="56"/>
      <c r="K500" s="18"/>
      <c r="L500" s="18"/>
      <c r="M500" s="14">
        <f t="shared" si="44"/>
        <v>0</v>
      </c>
      <c r="N500" s="275" t="str">
        <f t="shared" si="45"/>
        <v xml:space="preserve"> </v>
      </c>
      <c r="O500" s="230" t="str">
        <f t="shared" si="46"/>
        <v xml:space="preserve"> </v>
      </c>
      <c r="P500" s="230" t="str">
        <f t="shared" si="47"/>
        <v xml:space="preserve"> </v>
      </c>
      <c r="Q500" s="230" t="str">
        <f t="shared" si="48"/>
        <v xml:space="preserve"> </v>
      </c>
    </row>
    <row r="501" spans="1:17" x14ac:dyDescent="0.2">
      <c r="A501" s="10" t="str">
        <f>IF(COUNTRY_INFO!A501=0," ",COUNTRY_INFO!A501)</f>
        <v>Ethiopia</v>
      </c>
      <c r="B501" s="10" t="str">
        <f>IF(COUNTRY_INFO!B501=0," ",COUNTRY_INFO!B501)</f>
        <v>Oromia North Shoa Zone</v>
      </c>
      <c r="C501" s="10" t="str">
        <f>IF(COUNTRY_INFO!C501=0," ",COUNTRY_INFO!C501)</f>
        <v>Wuchale</v>
      </c>
      <c r="D501" s="11" t="str">
        <f>IF(OR(COUNTRY_INFO!$T$9:$T$1000="T2 (PZQ)",COUNTRY_INFO!$U$9:$U$1000="T2 (PZQ)"), "T2 (PZQ)", " ")</f>
        <v xml:space="preserve"> </v>
      </c>
      <c r="E501" s="109"/>
      <c r="F501" s="56"/>
      <c r="G501" s="288"/>
      <c r="H501" s="288"/>
      <c r="I501" s="11">
        <f t="shared" si="43"/>
        <v>0</v>
      </c>
      <c r="J501" s="56"/>
      <c r="K501" s="18"/>
      <c r="L501" s="18"/>
      <c r="M501" s="14">
        <f t="shared" si="44"/>
        <v>0</v>
      </c>
      <c r="N501" s="275" t="str">
        <f t="shared" si="45"/>
        <v xml:space="preserve"> </v>
      </c>
      <c r="O501" s="230" t="str">
        <f t="shared" si="46"/>
        <v xml:space="preserve"> </v>
      </c>
      <c r="P501" s="230" t="str">
        <f t="shared" si="47"/>
        <v xml:space="preserve"> </v>
      </c>
      <c r="Q501" s="230" t="str">
        <f t="shared" si="48"/>
        <v xml:space="preserve"> </v>
      </c>
    </row>
    <row r="502" spans="1:17"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IF(OR(COUNTRY_INFO!$T$9:$T$1000="T2 (PZQ)",COUNTRY_INFO!$U$9:$U$1000="T2 (PZQ)"), "T2 (PZQ)", " ")</f>
        <v xml:space="preserve"> </v>
      </c>
      <c r="E502" s="109"/>
      <c r="F502" s="56"/>
      <c r="G502" s="288"/>
      <c r="H502" s="288"/>
      <c r="I502" s="11">
        <f t="shared" si="43"/>
        <v>0</v>
      </c>
      <c r="J502" s="56"/>
      <c r="K502" s="18"/>
      <c r="L502" s="18"/>
      <c r="M502" s="14">
        <f t="shared" si="44"/>
        <v>0</v>
      </c>
      <c r="N502" s="275" t="str">
        <f t="shared" si="45"/>
        <v xml:space="preserve"> </v>
      </c>
      <c r="O502" s="230" t="str">
        <f t="shared" si="46"/>
        <v xml:space="preserve"> </v>
      </c>
      <c r="P502" s="230" t="str">
        <f t="shared" si="47"/>
        <v xml:space="preserve"> </v>
      </c>
      <c r="Q502" s="230" t="str">
        <f t="shared" si="48"/>
        <v xml:space="preserve"> </v>
      </c>
    </row>
    <row r="503" spans="1:17" x14ac:dyDescent="0.2">
      <c r="A503" s="10" t="str">
        <f>IF(COUNTRY_INFO!A503=0," ",COUNTRY_INFO!A503)</f>
        <v>Ethiopia</v>
      </c>
      <c r="B503" s="10" t="str">
        <f>IF(COUNTRY_INFO!B503=0," ",COUNTRY_INFO!B503)</f>
        <v>Oromia Southwest Shewa</v>
      </c>
      <c r="C503" s="10" t="str">
        <f>IF(COUNTRY_INFO!C503=0," ",COUNTRY_INFO!C503)</f>
        <v>Amayyaa</v>
      </c>
      <c r="D503" s="11" t="str">
        <f>IF(OR(COUNTRY_INFO!$T$9:$T$1000="T2 (PZQ)",COUNTRY_INFO!$U$9:$U$1000="T2 (PZQ)"), "T2 (PZQ)", " ")</f>
        <v xml:space="preserve"> </v>
      </c>
      <c r="E503" s="109"/>
      <c r="F503" s="56"/>
      <c r="G503" s="288"/>
      <c r="H503" s="288"/>
      <c r="I503" s="11">
        <f t="shared" si="43"/>
        <v>0</v>
      </c>
      <c r="J503" s="56"/>
      <c r="K503" s="18"/>
      <c r="L503" s="18"/>
      <c r="M503" s="14">
        <f t="shared" si="44"/>
        <v>0</v>
      </c>
      <c r="N503" s="275" t="str">
        <f t="shared" si="45"/>
        <v xml:space="preserve"> </v>
      </c>
      <c r="O503" s="230" t="str">
        <f t="shared" si="46"/>
        <v xml:space="preserve"> </v>
      </c>
      <c r="P503" s="230" t="str">
        <f t="shared" si="47"/>
        <v xml:space="preserve"> </v>
      </c>
      <c r="Q503" s="230" t="str">
        <f t="shared" si="48"/>
        <v xml:space="preserve"> </v>
      </c>
    </row>
    <row r="504" spans="1:17" x14ac:dyDescent="0.2">
      <c r="A504" s="10" t="str">
        <f>IF(COUNTRY_INFO!A504=0," ",COUNTRY_INFO!A504)</f>
        <v>Ethiopia</v>
      </c>
      <c r="B504" s="10" t="str">
        <f>IF(COUNTRY_INFO!B504=0," ",COUNTRY_INFO!B504)</f>
        <v>Oromia Southwest Shewa</v>
      </c>
      <c r="C504" s="10" t="str">
        <f>IF(COUNTRY_INFO!C504=0," ",COUNTRY_INFO!C504)</f>
        <v>Bachoo</v>
      </c>
      <c r="D504" s="11" t="str">
        <f>IF(OR(COUNTRY_INFO!$T$9:$T$1000="T2 (PZQ)",COUNTRY_INFO!$U$9:$U$1000="T2 (PZQ)"), "T2 (PZQ)", " ")</f>
        <v xml:space="preserve"> </v>
      </c>
      <c r="E504" s="109"/>
      <c r="F504" s="56"/>
      <c r="G504" s="288"/>
      <c r="H504" s="288"/>
      <c r="I504" s="11">
        <f t="shared" si="43"/>
        <v>0</v>
      </c>
      <c r="J504" s="56"/>
      <c r="K504" s="18"/>
      <c r="L504" s="18"/>
      <c r="M504" s="14">
        <f t="shared" si="44"/>
        <v>0</v>
      </c>
      <c r="N504" s="275" t="str">
        <f t="shared" si="45"/>
        <v xml:space="preserve"> </v>
      </c>
      <c r="O504" s="230" t="str">
        <f t="shared" si="46"/>
        <v xml:space="preserve"> </v>
      </c>
      <c r="P504" s="230" t="str">
        <f t="shared" si="47"/>
        <v xml:space="preserve"> </v>
      </c>
      <c r="Q504" s="230" t="str">
        <f t="shared" si="48"/>
        <v xml:space="preserve"> </v>
      </c>
    </row>
    <row r="505" spans="1:17" x14ac:dyDescent="0.2">
      <c r="A505" s="10" t="str">
        <f>IF(COUNTRY_INFO!A505=0," ",COUNTRY_INFO!A505)</f>
        <v>Ethiopia</v>
      </c>
      <c r="B505" s="10" t="str">
        <f>IF(COUNTRY_INFO!B505=0," ",COUNTRY_INFO!B505)</f>
        <v>Oromia Southwest Shewa</v>
      </c>
      <c r="C505" s="10" t="str">
        <f>IF(COUNTRY_INFO!C505=0," ",COUNTRY_INFO!C505)</f>
        <v>Daawoo</v>
      </c>
      <c r="D505" s="11" t="str">
        <f>IF(OR(COUNTRY_INFO!$T$9:$T$1000="T2 (PZQ)",COUNTRY_INFO!$U$9:$U$1000="T2 (PZQ)"), "T2 (PZQ)", " ")</f>
        <v xml:space="preserve"> </v>
      </c>
      <c r="E505" s="109"/>
      <c r="F505" s="56"/>
      <c r="G505" s="288"/>
      <c r="H505" s="288"/>
      <c r="I505" s="11">
        <f t="shared" si="43"/>
        <v>0</v>
      </c>
      <c r="J505" s="56"/>
      <c r="K505" s="18"/>
      <c r="L505" s="18"/>
      <c r="M505" s="14">
        <f t="shared" si="44"/>
        <v>0</v>
      </c>
      <c r="N505" s="275" t="str">
        <f t="shared" si="45"/>
        <v xml:space="preserve"> </v>
      </c>
      <c r="O505" s="230" t="str">
        <f t="shared" si="46"/>
        <v xml:space="preserve"> </v>
      </c>
      <c r="P505" s="230" t="str">
        <f t="shared" si="47"/>
        <v xml:space="preserve"> </v>
      </c>
      <c r="Q505" s="230" t="str">
        <f t="shared" si="48"/>
        <v xml:space="preserve"> </v>
      </c>
    </row>
    <row r="506" spans="1:17" x14ac:dyDescent="0.2">
      <c r="A506" s="10" t="str">
        <f>IF(COUNTRY_INFO!A506=0," ",COUNTRY_INFO!A506)</f>
        <v>Ethiopia</v>
      </c>
      <c r="B506" s="10" t="str">
        <f>IF(COUNTRY_INFO!B506=0," ",COUNTRY_INFO!B506)</f>
        <v>Oromia Southwest Shewa</v>
      </c>
      <c r="C506" s="10" t="str">
        <f>IF(COUNTRY_INFO!C506=0," ",COUNTRY_INFO!C506)</f>
        <v>Goro</v>
      </c>
      <c r="D506" s="11" t="str">
        <f>IF(OR(COUNTRY_INFO!$T$9:$T$1000="T2 (PZQ)",COUNTRY_INFO!$U$9:$U$1000="T2 (PZQ)"), "T2 (PZQ)", " ")</f>
        <v xml:space="preserve"> </v>
      </c>
      <c r="E506" s="109"/>
      <c r="F506" s="56"/>
      <c r="G506" s="288"/>
      <c r="H506" s="288"/>
      <c r="I506" s="11">
        <f t="shared" si="43"/>
        <v>0</v>
      </c>
      <c r="J506" s="56"/>
      <c r="K506" s="18"/>
      <c r="L506" s="18"/>
      <c r="M506" s="14">
        <f t="shared" si="44"/>
        <v>0</v>
      </c>
      <c r="N506" s="275" t="str">
        <f t="shared" si="45"/>
        <v xml:space="preserve"> </v>
      </c>
      <c r="O506" s="230" t="str">
        <f t="shared" si="46"/>
        <v xml:space="preserve"> </v>
      </c>
      <c r="P506" s="230" t="str">
        <f t="shared" si="47"/>
        <v xml:space="preserve"> </v>
      </c>
      <c r="Q506" s="230" t="str">
        <f t="shared" si="48"/>
        <v xml:space="preserve"> </v>
      </c>
    </row>
    <row r="507" spans="1:17" x14ac:dyDescent="0.2">
      <c r="A507" s="10" t="str">
        <f>IF(COUNTRY_INFO!A507=0," ",COUNTRY_INFO!A507)</f>
        <v>Ethiopia</v>
      </c>
      <c r="B507" s="10" t="str">
        <f>IF(COUNTRY_INFO!B507=0," ",COUNTRY_INFO!B507)</f>
        <v>Oromia Southwest Shewa</v>
      </c>
      <c r="C507" s="10" t="str">
        <f>IF(COUNTRY_INFO!C507=0," ",COUNTRY_INFO!C507)</f>
        <v>Iluu</v>
      </c>
      <c r="D507" s="11" t="str">
        <f>IF(OR(COUNTRY_INFO!$T$9:$T$1000="T2 (PZQ)",COUNTRY_INFO!$U$9:$U$1000="T2 (PZQ)"), "T2 (PZQ)", " ")</f>
        <v xml:space="preserve"> </v>
      </c>
      <c r="E507" s="109"/>
      <c r="F507" s="56"/>
      <c r="G507" s="288"/>
      <c r="H507" s="288"/>
      <c r="I507" s="11">
        <f t="shared" si="43"/>
        <v>0</v>
      </c>
      <c r="J507" s="56"/>
      <c r="K507" s="18"/>
      <c r="L507" s="18"/>
      <c r="M507" s="14">
        <f t="shared" si="44"/>
        <v>0</v>
      </c>
      <c r="N507" s="275" t="str">
        <f t="shared" si="45"/>
        <v xml:space="preserve"> </v>
      </c>
      <c r="O507" s="230" t="str">
        <f t="shared" si="46"/>
        <v xml:space="preserve"> </v>
      </c>
      <c r="P507" s="230" t="str">
        <f t="shared" si="47"/>
        <v xml:space="preserve"> </v>
      </c>
      <c r="Q507" s="230" t="str">
        <f t="shared" si="48"/>
        <v xml:space="preserve"> </v>
      </c>
    </row>
    <row r="508" spans="1:17" x14ac:dyDescent="0.2">
      <c r="A508" s="10" t="str">
        <f>IF(COUNTRY_INFO!A508=0," ",COUNTRY_INFO!A508)</f>
        <v>Ethiopia</v>
      </c>
      <c r="B508" s="10" t="str">
        <f>IF(COUNTRY_INFO!B508=0," ",COUNTRY_INFO!B508)</f>
        <v>Oromia Southwest Shewa</v>
      </c>
      <c r="C508" s="10" t="str">
        <f>IF(COUNTRY_INFO!C508=0," ",COUNTRY_INFO!C508)</f>
        <v>Kersa Malima</v>
      </c>
      <c r="D508" s="11" t="str">
        <f>IF(OR(COUNTRY_INFO!$T$9:$T$1000="T2 (PZQ)",COUNTRY_INFO!$U$9:$U$1000="T2 (PZQ)"), "T2 (PZQ)", " ")</f>
        <v xml:space="preserve"> </v>
      </c>
      <c r="E508" s="109"/>
      <c r="F508" s="56"/>
      <c r="G508" s="288"/>
      <c r="H508" s="288"/>
      <c r="I508" s="11">
        <f t="shared" si="43"/>
        <v>0</v>
      </c>
      <c r="J508" s="56"/>
      <c r="K508" s="18"/>
      <c r="L508" s="18"/>
      <c r="M508" s="14">
        <f t="shared" si="44"/>
        <v>0</v>
      </c>
      <c r="N508" s="275" t="str">
        <f t="shared" si="45"/>
        <v xml:space="preserve"> </v>
      </c>
      <c r="O508" s="230" t="str">
        <f t="shared" si="46"/>
        <v xml:space="preserve"> </v>
      </c>
      <c r="P508" s="230" t="str">
        <f t="shared" si="47"/>
        <v xml:space="preserve"> </v>
      </c>
      <c r="Q508" s="230" t="str">
        <f t="shared" si="48"/>
        <v xml:space="preserve"> </v>
      </c>
    </row>
    <row r="509" spans="1:17" x14ac:dyDescent="0.2">
      <c r="A509" s="10" t="str">
        <f>IF(COUNTRY_INFO!A509=0," ",COUNTRY_INFO!A509)</f>
        <v>Ethiopia</v>
      </c>
      <c r="B509" s="10" t="str">
        <f>IF(COUNTRY_INFO!B509=0," ",COUNTRY_INFO!B509)</f>
        <v>Oromia Southwest Shewa</v>
      </c>
      <c r="C509" s="10" t="str">
        <f>IF(COUNTRY_INFO!C509=0," ",COUNTRY_INFO!C509)</f>
        <v>Saden Sodo</v>
      </c>
      <c r="D509" s="11" t="str">
        <f>IF(OR(COUNTRY_INFO!$T$9:$T$1000="T2 (PZQ)",COUNTRY_INFO!$U$9:$U$1000="T2 (PZQ)"), "T2 (PZQ)", " ")</f>
        <v xml:space="preserve"> </v>
      </c>
      <c r="E509" s="109"/>
      <c r="F509" s="56"/>
      <c r="G509" s="288"/>
      <c r="H509" s="288"/>
      <c r="I509" s="11">
        <f t="shared" si="43"/>
        <v>0</v>
      </c>
      <c r="J509" s="56"/>
      <c r="K509" s="18"/>
      <c r="L509" s="18"/>
      <c r="M509" s="14">
        <f t="shared" si="44"/>
        <v>0</v>
      </c>
      <c r="N509" s="275" t="str">
        <f t="shared" si="45"/>
        <v xml:space="preserve"> </v>
      </c>
      <c r="O509" s="230" t="str">
        <f t="shared" si="46"/>
        <v xml:space="preserve"> </v>
      </c>
      <c r="P509" s="230" t="str">
        <f t="shared" si="47"/>
        <v xml:space="preserve"> </v>
      </c>
      <c r="Q509" s="230" t="str">
        <f t="shared" si="48"/>
        <v xml:space="preserve"> </v>
      </c>
    </row>
    <row r="510" spans="1:17" x14ac:dyDescent="0.2">
      <c r="A510" s="10" t="str">
        <f>IF(COUNTRY_INFO!A510=0," ",COUNTRY_INFO!A510)</f>
        <v>Ethiopia</v>
      </c>
      <c r="B510" s="10" t="str">
        <f>IF(COUNTRY_INFO!B510=0," ",COUNTRY_INFO!B510)</f>
        <v>Oromia Southwest Shewa</v>
      </c>
      <c r="C510" s="10" t="str">
        <f>IF(COUNTRY_INFO!C510=0," ",COUNTRY_INFO!C510)</f>
        <v>Sodo Dachi</v>
      </c>
      <c r="D510" s="11" t="str">
        <f>IF(OR(COUNTRY_INFO!$T$9:$T$1000="T2 (PZQ)",COUNTRY_INFO!$U$9:$U$1000="T2 (PZQ)"), "T2 (PZQ)", " ")</f>
        <v xml:space="preserve"> </v>
      </c>
      <c r="E510" s="109"/>
      <c r="F510" s="56"/>
      <c r="G510" s="288"/>
      <c r="H510" s="288"/>
      <c r="I510" s="11">
        <f t="shared" si="43"/>
        <v>0</v>
      </c>
      <c r="J510" s="56"/>
      <c r="K510" s="18"/>
      <c r="L510" s="18"/>
      <c r="M510" s="14">
        <f t="shared" si="44"/>
        <v>0</v>
      </c>
      <c r="N510" s="275" t="str">
        <f t="shared" si="45"/>
        <v xml:space="preserve"> </v>
      </c>
      <c r="O510" s="230" t="str">
        <f t="shared" si="46"/>
        <v xml:space="preserve"> </v>
      </c>
      <c r="P510" s="230" t="str">
        <f t="shared" si="47"/>
        <v xml:space="preserve"> </v>
      </c>
      <c r="Q510" s="230" t="str">
        <f t="shared" si="48"/>
        <v xml:space="preserve"> </v>
      </c>
    </row>
    <row r="511" spans="1:17" x14ac:dyDescent="0.2">
      <c r="A511" s="10" t="str">
        <f>IF(COUNTRY_INFO!A511=0," ",COUNTRY_INFO!A511)</f>
        <v>Ethiopia</v>
      </c>
      <c r="B511" s="10" t="str">
        <f>IF(COUNTRY_INFO!B511=0," ",COUNTRY_INFO!B511)</f>
        <v>Oromia Southwest Shewa</v>
      </c>
      <c r="C511" s="10" t="str">
        <f>IF(COUNTRY_INFO!C511=0," ",COUNTRY_INFO!C511)</f>
        <v>Tole</v>
      </c>
      <c r="D511" s="11" t="str">
        <f>IF(OR(COUNTRY_INFO!$T$9:$T$1000="T2 (PZQ)",COUNTRY_INFO!$U$9:$U$1000="T2 (PZQ)"), "T2 (PZQ)", " ")</f>
        <v xml:space="preserve"> </v>
      </c>
      <c r="E511" s="109"/>
      <c r="F511" s="56"/>
      <c r="G511" s="288"/>
      <c r="H511" s="288"/>
      <c r="I511" s="11">
        <f t="shared" si="43"/>
        <v>0</v>
      </c>
      <c r="J511" s="56"/>
      <c r="K511" s="18"/>
      <c r="L511" s="18"/>
      <c r="M511" s="14">
        <f t="shared" si="44"/>
        <v>0</v>
      </c>
      <c r="N511" s="275" t="str">
        <f t="shared" si="45"/>
        <v xml:space="preserve"> </v>
      </c>
      <c r="O511" s="230" t="str">
        <f t="shared" si="46"/>
        <v xml:space="preserve"> </v>
      </c>
      <c r="P511" s="230" t="str">
        <f t="shared" si="47"/>
        <v xml:space="preserve"> </v>
      </c>
      <c r="Q511" s="230" t="str">
        <f t="shared" si="48"/>
        <v xml:space="preserve"> </v>
      </c>
    </row>
    <row r="512" spans="1:17" x14ac:dyDescent="0.2">
      <c r="A512" s="10" t="str">
        <f>IF(COUNTRY_INFO!A512=0," ",COUNTRY_INFO!A512)</f>
        <v>Ethiopia</v>
      </c>
      <c r="B512" s="10" t="str">
        <f>IF(COUNTRY_INFO!B512=0," ",COUNTRY_INFO!B512)</f>
        <v>Oromia Southwest Shewa</v>
      </c>
      <c r="C512" s="10" t="str">
        <f>IF(COUNTRY_INFO!C512=0," ",COUNTRY_INFO!C512)</f>
        <v xml:space="preserve">Waliso </v>
      </c>
      <c r="D512" s="11" t="str">
        <f>IF(OR(COUNTRY_INFO!$T$9:$T$1000="T2 (PZQ)",COUNTRY_INFO!$U$9:$U$1000="T2 (PZQ)"), "T2 (PZQ)", " ")</f>
        <v xml:space="preserve"> </v>
      </c>
      <c r="E512" s="109"/>
      <c r="F512" s="56"/>
      <c r="G512" s="288"/>
      <c r="H512" s="288"/>
      <c r="I512" s="11">
        <f t="shared" si="43"/>
        <v>0</v>
      </c>
      <c r="J512" s="56"/>
      <c r="K512" s="18"/>
      <c r="L512" s="18"/>
      <c r="M512" s="14">
        <f t="shared" si="44"/>
        <v>0</v>
      </c>
      <c r="N512" s="275" t="str">
        <f t="shared" si="45"/>
        <v xml:space="preserve"> </v>
      </c>
      <c r="O512" s="230" t="str">
        <f t="shared" si="46"/>
        <v xml:space="preserve"> </v>
      </c>
      <c r="P512" s="230" t="str">
        <f t="shared" si="47"/>
        <v xml:space="preserve"> </v>
      </c>
      <c r="Q512" s="230" t="str">
        <f t="shared" si="48"/>
        <v xml:space="preserve"> </v>
      </c>
    </row>
    <row r="513" spans="1:17" x14ac:dyDescent="0.2">
      <c r="A513" s="10" t="str">
        <f>IF(COUNTRY_INFO!A513=0," ",COUNTRY_INFO!A513)</f>
        <v>Ethiopia</v>
      </c>
      <c r="B513" s="10" t="str">
        <f>IF(COUNTRY_INFO!B513=0," ",COUNTRY_INFO!B513)</f>
        <v>Oromia Southwest Shewa</v>
      </c>
      <c r="C513" s="10" t="str">
        <f>IF(COUNTRY_INFO!C513=0," ",COUNTRY_INFO!C513)</f>
        <v>Waliso Town</v>
      </c>
      <c r="D513" s="11" t="str">
        <f>IF(OR(COUNTRY_INFO!$T$9:$T$1000="T2 (PZQ)",COUNTRY_INFO!$U$9:$U$1000="T2 (PZQ)"), "T2 (PZQ)", " ")</f>
        <v xml:space="preserve"> </v>
      </c>
      <c r="E513" s="109"/>
      <c r="F513" s="56"/>
      <c r="G513" s="288"/>
      <c r="H513" s="288"/>
      <c r="I513" s="11">
        <f t="shared" si="43"/>
        <v>0</v>
      </c>
      <c r="J513" s="56"/>
      <c r="K513" s="18"/>
      <c r="L513" s="18"/>
      <c r="M513" s="14">
        <f t="shared" si="44"/>
        <v>0</v>
      </c>
      <c r="N513" s="275" t="str">
        <f t="shared" si="45"/>
        <v xml:space="preserve"> </v>
      </c>
      <c r="O513" s="230" t="str">
        <f t="shared" si="46"/>
        <v xml:space="preserve"> </v>
      </c>
      <c r="P513" s="230" t="str">
        <f t="shared" si="47"/>
        <v xml:space="preserve"> </v>
      </c>
      <c r="Q513" s="230" t="str">
        <f t="shared" si="48"/>
        <v xml:space="preserve"> </v>
      </c>
    </row>
    <row r="514" spans="1:17" x14ac:dyDescent="0.2">
      <c r="A514" s="10" t="str">
        <f>IF(COUNTRY_INFO!A514=0," ",COUNTRY_INFO!A514)</f>
        <v>Ethiopia</v>
      </c>
      <c r="B514" s="10" t="str">
        <f>IF(COUNTRY_INFO!B514=0," ",COUNTRY_INFO!B514)</f>
        <v>Oromia Southwest Shewa</v>
      </c>
      <c r="C514" s="10" t="str">
        <f>IF(COUNTRY_INFO!C514=0," ",COUNTRY_INFO!C514)</f>
        <v>Wonchi</v>
      </c>
      <c r="D514" s="11" t="str">
        <f>IF(OR(COUNTRY_INFO!$T$9:$T$1000="T2 (PZQ)",COUNTRY_INFO!$U$9:$U$1000="T2 (PZQ)"), "T2 (PZQ)", " ")</f>
        <v xml:space="preserve"> </v>
      </c>
      <c r="E514" s="109"/>
      <c r="F514" s="56"/>
      <c r="G514" s="288"/>
      <c r="H514" s="288"/>
      <c r="I514" s="11">
        <f t="shared" si="43"/>
        <v>0</v>
      </c>
      <c r="J514" s="56"/>
      <c r="K514" s="18"/>
      <c r="L514" s="18"/>
      <c r="M514" s="14">
        <f t="shared" si="44"/>
        <v>0</v>
      </c>
      <c r="N514" s="275" t="str">
        <f t="shared" si="45"/>
        <v xml:space="preserve"> </v>
      </c>
      <c r="O514" s="230" t="str">
        <f t="shared" si="46"/>
        <v xml:space="preserve"> </v>
      </c>
      <c r="P514" s="230" t="str">
        <f t="shared" si="47"/>
        <v xml:space="preserve"> </v>
      </c>
      <c r="Q514" s="230" t="str">
        <f t="shared" si="48"/>
        <v xml:space="preserve"> </v>
      </c>
    </row>
    <row r="515" spans="1:17" x14ac:dyDescent="0.2">
      <c r="A515" s="10" t="str">
        <f>IF(COUNTRY_INFO!A515=0," ",COUNTRY_INFO!A515)</f>
        <v>Ethiopia</v>
      </c>
      <c r="B515" s="10" t="str">
        <f>IF(COUNTRY_INFO!B515=0," ",COUNTRY_INFO!B515)</f>
        <v>Oromia West Arsi</v>
      </c>
      <c r="C515" s="10" t="str">
        <f>IF(COUNTRY_INFO!C515=0," ",COUNTRY_INFO!C515)</f>
        <v>Adaba</v>
      </c>
      <c r="D515" s="11" t="str">
        <f>IF(OR(COUNTRY_INFO!$T$9:$T$1000="T2 (PZQ)",COUNTRY_INFO!$U$9:$U$1000="T2 (PZQ)"), "T2 (PZQ)", " ")</f>
        <v xml:space="preserve"> </v>
      </c>
      <c r="E515" s="109"/>
      <c r="F515" s="56"/>
      <c r="G515" s="288"/>
      <c r="H515" s="288"/>
      <c r="I515" s="11">
        <f t="shared" si="43"/>
        <v>0</v>
      </c>
      <c r="J515" s="56"/>
      <c r="K515" s="18"/>
      <c r="L515" s="18"/>
      <c r="M515" s="14">
        <f t="shared" si="44"/>
        <v>0</v>
      </c>
      <c r="N515" s="275" t="str">
        <f t="shared" si="45"/>
        <v xml:space="preserve"> </v>
      </c>
      <c r="O515" s="230" t="str">
        <f t="shared" si="46"/>
        <v xml:space="preserve"> </v>
      </c>
      <c r="P515" s="230" t="str">
        <f t="shared" si="47"/>
        <v xml:space="preserve"> </v>
      </c>
      <c r="Q515" s="230" t="str">
        <f t="shared" si="48"/>
        <v xml:space="preserve"> </v>
      </c>
    </row>
    <row r="516" spans="1:17" x14ac:dyDescent="0.2">
      <c r="A516" s="10" t="str">
        <f>IF(COUNTRY_INFO!A516=0," ",COUNTRY_INFO!A516)</f>
        <v>Ethiopia</v>
      </c>
      <c r="B516" s="10" t="str">
        <f>IF(COUNTRY_INFO!B516=0," ",COUNTRY_INFO!B516)</f>
        <v>Oromia West Arsi</v>
      </c>
      <c r="C516" s="10" t="str">
        <f>IF(COUNTRY_INFO!C516=0," ",COUNTRY_INFO!C516)</f>
        <v>Arsi Negele</v>
      </c>
      <c r="D516" s="11" t="str">
        <f>IF(OR(COUNTRY_INFO!$T$9:$T$1000="T2 (PZQ)",COUNTRY_INFO!$U$9:$U$1000="T2 (PZQ)"), "T2 (PZQ)", " ")</f>
        <v xml:space="preserve"> </v>
      </c>
      <c r="E516" s="109"/>
      <c r="F516" s="56"/>
      <c r="G516" s="288"/>
      <c r="H516" s="288"/>
      <c r="I516" s="11">
        <f t="shared" si="43"/>
        <v>0</v>
      </c>
      <c r="J516" s="56"/>
      <c r="K516" s="18"/>
      <c r="L516" s="18"/>
      <c r="M516" s="14">
        <f t="shared" si="44"/>
        <v>0</v>
      </c>
      <c r="N516" s="275" t="str">
        <f t="shared" si="45"/>
        <v xml:space="preserve"> </v>
      </c>
      <c r="O516" s="230" t="str">
        <f t="shared" si="46"/>
        <v xml:space="preserve"> </v>
      </c>
      <c r="P516" s="230" t="str">
        <f t="shared" si="47"/>
        <v xml:space="preserve"> </v>
      </c>
      <c r="Q516" s="230" t="str">
        <f t="shared" si="48"/>
        <v xml:space="preserve"> </v>
      </c>
    </row>
    <row r="517" spans="1:17" x14ac:dyDescent="0.2">
      <c r="A517" s="10" t="str">
        <f>IF(COUNTRY_INFO!A517=0," ",COUNTRY_INFO!A517)</f>
        <v>Ethiopia</v>
      </c>
      <c r="B517" s="10" t="str">
        <f>IF(COUNTRY_INFO!B517=0," ",COUNTRY_INFO!B517)</f>
        <v>Oromia West Arsi</v>
      </c>
      <c r="C517" s="10" t="str">
        <f>IF(COUNTRY_INFO!C517=0," ",COUNTRY_INFO!C517)</f>
        <v>Arsi Negele Town</v>
      </c>
      <c r="D517" s="11" t="str">
        <f>IF(OR(COUNTRY_INFO!$T$9:$T$1000="T2 (PZQ)",COUNTRY_INFO!$U$9:$U$1000="T2 (PZQ)"), "T2 (PZQ)", " ")</f>
        <v xml:space="preserve"> </v>
      </c>
      <c r="E517" s="109"/>
      <c r="F517" s="56"/>
      <c r="G517" s="288"/>
      <c r="H517" s="288"/>
      <c r="I517" s="11">
        <f t="shared" si="43"/>
        <v>0</v>
      </c>
      <c r="J517" s="56"/>
      <c r="K517" s="18"/>
      <c r="L517" s="18"/>
      <c r="M517" s="14">
        <f t="shared" si="44"/>
        <v>0</v>
      </c>
      <c r="N517" s="275" t="str">
        <f t="shared" si="45"/>
        <v xml:space="preserve"> </v>
      </c>
      <c r="O517" s="230" t="str">
        <f t="shared" si="46"/>
        <v xml:space="preserve"> </v>
      </c>
      <c r="P517" s="230" t="str">
        <f t="shared" si="47"/>
        <v xml:space="preserve"> </v>
      </c>
      <c r="Q517" s="230" t="str">
        <f t="shared" si="48"/>
        <v xml:space="preserve"> </v>
      </c>
    </row>
    <row r="518" spans="1:17" x14ac:dyDescent="0.2">
      <c r="A518" s="10" t="str">
        <f>IF(COUNTRY_INFO!A518=0," ",COUNTRY_INFO!A518)</f>
        <v>Ethiopia</v>
      </c>
      <c r="B518" s="10" t="str">
        <f>IF(COUNTRY_INFO!B518=0," ",COUNTRY_INFO!B518)</f>
        <v>Oromia West Arsi</v>
      </c>
      <c r="C518" s="10" t="str">
        <f>IF(COUNTRY_INFO!C518=0," ",COUNTRY_INFO!C518)</f>
        <v>Bishan Guracha Town</v>
      </c>
      <c r="D518" s="11" t="str">
        <f>IF(OR(COUNTRY_INFO!$T$9:$T$1000="T2 (PZQ)",COUNTRY_INFO!$U$9:$U$1000="T2 (PZQ)"), "T2 (PZQ)", " ")</f>
        <v xml:space="preserve"> </v>
      </c>
      <c r="E518" s="109"/>
      <c r="F518" s="56"/>
      <c r="G518" s="288"/>
      <c r="H518" s="288"/>
      <c r="I518" s="11">
        <f t="shared" si="43"/>
        <v>0</v>
      </c>
      <c r="J518" s="56"/>
      <c r="K518" s="18"/>
      <c r="L518" s="18"/>
      <c r="M518" s="14">
        <f t="shared" si="44"/>
        <v>0</v>
      </c>
      <c r="N518" s="275" t="str">
        <f t="shared" si="45"/>
        <v xml:space="preserve"> </v>
      </c>
      <c r="O518" s="230" t="str">
        <f t="shared" si="46"/>
        <v xml:space="preserve"> </v>
      </c>
      <c r="P518" s="230" t="str">
        <f t="shared" si="47"/>
        <v xml:space="preserve"> </v>
      </c>
      <c r="Q518" s="230" t="str">
        <f t="shared" si="48"/>
        <v xml:space="preserve"> </v>
      </c>
    </row>
    <row r="519" spans="1:17" x14ac:dyDescent="0.2">
      <c r="A519" s="10" t="str">
        <f>IF(COUNTRY_INFO!A519=0," ",COUNTRY_INFO!A519)</f>
        <v>Ethiopia</v>
      </c>
      <c r="B519" s="10" t="str">
        <f>IF(COUNTRY_INFO!B519=0," ",COUNTRY_INFO!B519)</f>
        <v>Oromia West Arsi</v>
      </c>
      <c r="C519" s="10" t="str">
        <f>IF(COUNTRY_INFO!C519=0," ",COUNTRY_INFO!C519)</f>
        <v>Dodola</v>
      </c>
      <c r="D519" s="11" t="str">
        <f>IF(OR(COUNTRY_INFO!$T$9:$T$1000="T2 (PZQ)",COUNTRY_INFO!$U$9:$U$1000="T2 (PZQ)"), "T2 (PZQ)", " ")</f>
        <v xml:space="preserve"> </v>
      </c>
      <c r="E519" s="109"/>
      <c r="F519" s="56"/>
      <c r="G519" s="288"/>
      <c r="H519" s="288"/>
      <c r="I519" s="11">
        <f t="shared" si="43"/>
        <v>0</v>
      </c>
      <c r="J519" s="56"/>
      <c r="K519" s="18"/>
      <c r="L519" s="18"/>
      <c r="M519" s="14">
        <f t="shared" si="44"/>
        <v>0</v>
      </c>
      <c r="N519" s="275" t="str">
        <f t="shared" si="45"/>
        <v xml:space="preserve"> </v>
      </c>
      <c r="O519" s="230" t="str">
        <f t="shared" si="46"/>
        <v xml:space="preserve"> </v>
      </c>
      <c r="P519" s="230" t="str">
        <f t="shared" si="47"/>
        <v xml:space="preserve"> </v>
      </c>
      <c r="Q519" s="230" t="str">
        <f t="shared" si="48"/>
        <v xml:space="preserve"> </v>
      </c>
    </row>
    <row r="520" spans="1:17" x14ac:dyDescent="0.2">
      <c r="A520" s="10" t="str">
        <f>IF(COUNTRY_INFO!A520=0," ",COUNTRY_INFO!A520)</f>
        <v>Ethiopia</v>
      </c>
      <c r="B520" s="10" t="str">
        <f>IF(COUNTRY_INFO!B520=0," ",COUNTRY_INFO!B520)</f>
        <v>Oromia West Arsi</v>
      </c>
      <c r="C520" s="10" t="str">
        <f>IF(COUNTRY_INFO!C520=0," ",COUNTRY_INFO!C520)</f>
        <v>Dodola Town</v>
      </c>
      <c r="D520" s="11" t="str">
        <f>IF(OR(COUNTRY_INFO!$T$9:$T$1000="T2 (PZQ)",COUNTRY_INFO!$U$9:$U$1000="T2 (PZQ)"), "T2 (PZQ)", " ")</f>
        <v xml:space="preserve"> </v>
      </c>
      <c r="E520" s="109"/>
      <c r="F520" s="56"/>
      <c r="G520" s="288"/>
      <c r="H520" s="288"/>
      <c r="I520" s="11">
        <f t="shared" si="43"/>
        <v>0</v>
      </c>
      <c r="J520" s="56"/>
      <c r="K520" s="18"/>
      <c r="L520" s="18"/>
      <c r="M520" s="14">
        <f t="shared" si="44"/>
        <v>0</v>
      </c>
      <c r="N520" s="275" t="str">
        <f t="shared" si="45"/>
        <v xml:space="preserve"> </v>
      </c>
      <c r="O520" s="230" t="str">
        <f t="shared" si="46"/>
        <v xml:space="preserve"> </v>
      </c>
      <c r="P520" s="230" t="str">
        <f t="shared" si="47"/>
        <v xml:space="preserve"> </v>
      </c>
      <c r="Q520" s="230" t="str">
        <f t="shared" si="48"/>
        <v xml:space="preserve"> </v>
      </c>
    </row>
    <row r="521" spans="1:17" x14ac:dyDescent="0.2">
      <c r="A521" s="10" t="str">
        <f>IF(COUNTRY_INFO!A521=0," ",COUNTRY_INFO!A521)</f>
        <v>Ethiopia</v>
      </c>
      <c r="B521" s="10" t="str">
        <f>IF(COUNTRY_INFO!B521=0," ",COUNTRY_INFO!B521)</f>
        <v>Oromia West Arsi</v>
      </c>
      <c r="C521" s="10" t="str">
        <f>IF(COUNTRY_INFO!C521=0," ",COUNTRY_INFO!C521)</f>
        <v>Gedeb Asasa</v>
      </c>
      <c r="D521" s="11" t="str">
        <f>IF(OR(COUNTRY_INFO!$T$9:$T$1000="T2 (PZQ)",COUNTRY_INFO!$U$9:$U$1000="T2 (PZQ)"), "T2 (PZQ)", " ")</f>
        <v xml:space="preserve"> </v>
      </c>
      <c r="E521" s="109"/>
      <c r="F521" s="56"/>
      <c r="G521" s="288"/>
      <c r="H521" s="288"/>
      <c r="I521" s="11">
        <f t="shared" si="43"/>
        <v>0</v>
      </c>
      <c r="J521" s="56"/>
      <c r="K521" s="18"/>
      <c r="L521" s="18"/>
      <c r="M521" s="14">
        <f t="shared" si="44"/>
        <v>0</v>
      </c>
      <c r="N521" s="275" t="str">
        <f t="shared" si="45"/>
        <v xml:space="preserve"> </v>
      </c>
      <c r="O521" s="230" t="str">
        <f t="shared" si="46"/>
        <v xml:space="preserve"> </v>
      </c>
      <c r="P521" s="230" t="str">
        <f t="shared" si="47"/>
        <v xml:space="preserve"> </v>
      </c>
      <c r="Q521" s="230" t="str">
        <f t="shared" si="48"/>
        <v xml:space="preserve"> </v>
      </c>
    </row>
    <row r="522" spans="1:17" x14ac:dyDescent="0.2">
      <c r="A522" s="10" t="str">
        <f>IF(COUNTRY_INFO!A522=0," ",COUNTRY_INFO!A522)</f>
        <v>Ethiopia</v>
      </c>
      <c r="B522" s="10" t="str">
        <f>IF(COUNTRY_INFO!B522=0," ",COUNTRY_INFO!B522)</f>
        <v>Oromia West Arsi</v>
      </c>
      <c r="C522" s="10" t="str">
        <f>IF(COUNTRY_INFO!C522=0," ",COUNTRY_INFO!C522)</f>
        <v xml:space="preserve">Heben Arsi </v>
      </c>
      <c r="D522" s="11" t="str">
        <f>IF(OR(COUNTRY_INFO!$T$9:$T$1000="T2 (PZQ)",COUNTRY_INFO!$U$9:$U$1000="T2 (PZQ)"), "T2 (PZQ)", " ")</f>
        <v xml:space="preserve"> </v>
      </c>
      <c r="E522" s="109"/>
      <c r="F522" s="56"/>
      <c r="G522" s="288"/>
      <c r="H522" s="288"/>
      <c r="I522" s="11">
        <f t="shared" ref="I522:I585" si="49">SUM(F522:H522)</f>
        <v>0</v>
      </c>
      <c r="J522" s="56"/>
      <c r="K522" s="18"/>
      <c r="L522" s="18"/>
      <c r="M522" s="14">
        <f t="shared" ref="M522:M585" si="50">SUM(J522:L522)</f>
        <v>0</v>
      </c>
      <c r="N522" s="275" t="str">
        <f t="shared" ref="N522:N585" si="51">IF(F522&lt;&gt;0, IF(J522/F522*100=0, "-", J522/F522*100), " ")</f>
        <v xml:space="preserve"> </v>
      </c>
      <c r="O522" s="230" t="str">
        <f t="shared" ref="O522:O585" si="52">IF(G522&lt;&gt;0, IF(K522/G522*100=0, "-", K522/G522*100), " ")</f>
        <v xml:space="preserve"> </v>
      </c>
      <c r="P522" s="230" t="str">
        <f t="shared" ref="P522:P585" si="53">IF(H522&lt;&gt;0, IF(L522/H522*100=0, "-", L522/H522*100), " ")</f>
        <v xml:space="preserve"> </v>
      </c>
      <c r="Q522" s="230" t="str">
        <f t="shared" ref="Q522:Q585" si="54">IF(I522&lt;&gt;0, IF(M522/I522*100=0, "-", M522/I522*100), " ")</f>
        <v xml:space="preserve"> </v>
      </c>
    </row>
    <row r="523" spans="1:17" x14ac:dyDescent="0.2">
      <c r="A523" s="10" t="str">
        <f>IF(COUNTRY_INFO!A523=0," ",COUNTRY_INFO!A523)</f>
        <v>Ethiopia</v>
      </c>
      <c r="B523" s="10" t="str">
        <f>IF(COUNTRY_INFO!B523=0," ",COUNTRY_INFO!B523)</f>
        <v>Oromia West Arsi</v>
      </c>
      <c r="C523" s="10" t="str">
        <f>IF(COUNTRY_INFO!C523=0," ",COUNTRY_INFO!C523)</f>
        <v>Kofele</v>
      </c>
      <c r="D523" s="11" t="str">
        <f>IF(OR(COUNTRY_INFO!$T$9:$T$1000="T2 (PZQ)",COUNTRY_INFO!$U$9:$U$1000="T2 (PZQ)"), "T2 (PZQ)", " ")</f>
        <v xml:space="preserve"> </v>
      </c>
      <c r="E523" s="109"/>
      <c r="F523" s="56"/>
      <c r="G523" s="288"/>
      <c r="H523" s="288"/>
      <c r="I523" s="11">
        <f t="shared" si="49"/>
        <v>0</v>
      </c>
      <c r="J523" s="56"/>
      <c r="K523" s="18"/>
      <c r="L523" s="18"/>
      <c r="M523" s="14">
        <f t="shared" si="50"/>
        <v>0</v>
      </c>
      <c r="N523" s="275" t="str">
        <f t="shared" si="51"/>
        <v xml:space="preserve"> </v>
      </c>
      <c r="O523" s="230" t="str">
        <f t="shared" si="52"/>
        <v xml:space="preserve"> </v>
      </c>
      <c r="P523" s="230" t="str">
        <f t="shared" si="53"/>
        <v xml:space="preserve"> </v>
      </c>
      <c r="Q523" s="230" t="str">
        <f t="shared" si="54"/>
        <v xml:space="preserve"> </v>
      </c>
    </row>
    <row r="524" spans="1:17" x14ac:dyDescent="0.2">
      <c r="A524" s="10" t="str">
        <f>IF(COUNTRY_INFO!A524=0," ",COUNTRY_INFO!A524)</f>
        <v>Ethiopia</v>
      </c>
      <c r="B524" s="10" t="str">
        <f>IF(COUNTRY_INFO!B524=0," ",COUNTRY_INFO!B524)</f>
        <v>Oromia West Arsi</v>
      </c>
      <c r="C524" s="10" t="str">
        <f>IF(COUNTRY_INFO!C524=0," ",COUNTRY_INFO!C524)</f>
        <v>Kokosa</v>
      </c>
      <c r="D524" s="11" t="str">
        <f>IF(OR(COUNTRY_INFO!$T$9:$T$1000="T2 (PZQ)",COUNTRY_INFO!$U$9:$U$1000="T2 (PZQ)"), "T2 (PZQ)", " ")</f>
        <v xml:space="preserve"> </v>
      </c>
      <c r="E524" s="109"/>
      <c r="F524" s="56"/>
      <c r="G524" s="288"/>
      <c r="H524" s="288"/>
      <c r="I524" s="11">
        <f t="shared" si="49"/>
        <v>0</v>
      </c>
      <c r="J524" s="56"/>
      <c r="K524" s="18"/>
      <c r="L524" s="18"/>
      <c r="M524" s="14">
        <f t="shared" si="50"/>
        <v>0</v>
      </c>
      <c r="N524" s="275" t="str">
        <f t="shared" si="51"/>
        <v xml:space="preserve"> </v>
      </c>
      <c r="O524" s="230" t="str">
        <f t="shared" si="52"/>
        <v xml:space="preserve"> </v>
      </c>
      <c r="P524" s="230" t="str">
        <f t="shared" si="53"/>
        <v xml:space="preserve"> </v>
      </c>
      <c r="Q524" s="230" t="str">
        <f t="shared" si="54"/>
        <v xml:space="preserve"> </v>
      </c>
    </row>
    <row r="525" spans="1:17" x14ac:dyDescent="0.2">
      <c r="A525" s="10" t="str">
        <f>IF(COUNTRY_INFO!A525=0," ",COUNTRY_INFO!A525)</f>
        <v>Ethiopia</v>
      </c>
      <c r="B525" s="10" t="str">
        <f>IF(COUNTRY_INFO!B525=0," ",COUNTRY_INFO!B525)</f>
        <v>Oromia West Arsi</v>
      </c>
      <c r="C525" s="10" t="str">
        <f>IF(COUNTRY_INFO!C525=0," ",COUNTRY_INFO!C525)</f>
        <v>Kore</v>
      </c>
      <c r="D525" s="11" t="str">
        <f>IF(OR(COUNTRY_INFO!$T$9:$T$1000="T2 (PZQ)",COUNTRY_INFO!$U$9:$U$1000="T2 (PZQ)"), "T2 (PZQ)", " ")</f>
        <v xml:space="preserve"> </v>
      </c>
      <c r="E525" s="109"/>
      <c r="F525" s="56"/>
      <c r="G525" s="288"/>
      <c r="H525" s="288"/>
      <c r="I525" s="11">
        <f t="shared" si="49"/>
        <v>0</v>
      </c>
      <c r="J525" s="56"/>
      <c r="K525" s="18"/>
      <c r="L525" s="18"/>
      <c r="M525" s="14">
        <f t="shared" si="50"/>
        <v>0</v>
      </c>
      <c r="N525" s="275" t="str">
        <f t="shared" si="51"/>
        <v xml:space="preserve"> </v>
      </c>
      <c r="O525" s="230" t="str">
        <f t="shared" si="52"/>
        <v xml:space="preserve"> </v>
      </c>
      <c r="P525" s="230" t="str">
        <f t="shared" si="53"/>
        <v xml:space="preserve"> </v>
      </c>
      <c r="Q525" s="230" t="str">
        <f t="shared" si="54"/>
        <v xml:space="preserve"> </v>
      </c>
    </row>
    <row r="526" spans="1:17" x14ac:dyDescent="0.2">
      <c r="A526" s="10" t="str">
        <f>IF(COUNTRY_INFO!A526=0," ",COUNTRY_INFO!A526)</f>
        <v>Ethiopia</v>
      </c>
      <c r="B526" s="10" t="str">
        <f>IF(COUNTRY_INFO!B526=0," ",COUNTRY_INFO!B526)</f>
        <v>Oromia West Arsi</v>
      </c>
      <c r="C526" s="10" t="str">
        <f>IF(COUNTRY_INFO!C526=0," ",COUNTRY_INFO!C526)</f>
        <v>Nansebo</v>
      </c>
      <c r="D526" s="11" t="str">
        <f>IF(OR(COUNTRY_INFO!$T$9:$T$1000="T2 (PZQ)",COUNTRY_INFO!$U$9:$U$1000="T2 (PZQ)"), "T2 (PZQ)", " ")</f>
        <v xml:space="preserve"> </v>
      </c>
      <c r="E526" s="109"/>
      <c r="F526" s="56"/>
      <c r="G526" s="288"/>
      <c r="H526" s="288"/>
      <c r="I526" s="11">
        <f t="shared" si="49"/>
        <v>0</v>
      </c>
      <c r="J526" s="56"/>
      <c r="K526" s="18"/>
      <c r="L526" s="18"/>
      <c r="M526" s="14">
        <f t="shared" si="50"/>
        <v>0</v>
      </c>
      <c r="N526" s="275" t="str">
        <f t="shared" si="51"/>
        <v xml:space="preserve"> </v>
      </c>
      <c r="O526" s="230" t="str">
        <f t="shared" si="52"/>
        <v xml:space="preserve"> </v>
      </c>
      <c r="P526" s="230" t="str">
        <f t="shared" si="53"/>
        <v xml:space="preserve"> </v>
      </c>
      <c r="Q526" s="230" t="str">
        <f t="shared" si="54"/>
        <v xml:space="preserve"> </v>
      </c>
    </row>
    <row r="527" spans="1:17" x14ac:dyDescent="0.2">
      <c r="A527" s="10" t="str">
        <f>IF(COUNTRY_INFO!A527=0," ",COUNTRY_INFO!A527)</f>
        <v>Ethiopia</v>
      </c>
      <c r="B527" s="10" t="str">
        <f>IF(COUNTRY_INFO!B527=0," ",COUNTRY_INFO!B527)</f>
        <v>Oromia West Arsi</v>
      </c>
      <c r="C527" s="10" t="str">
        <f>IF(COUNTRY_INFO!C527=0," ",COUNTRY_INFO!C527)</f>
        <v>Shala</v>
      </c>
      <c r="D527" s="11" t="str">
        <f>IF(OR(COUNTRY_INFO!$T$9:$T$1000="T2 (PZQ)",COUNTRY_INFO!$U$9:$U$1000="T2 (PZQ)"), "T2 (PZQ)", " ")</f>
        <v xml:space="preserve"> </v>
      </c>
      <c r="E527" s="109"/>
      <c r="F527" s="56"/>
      <c r="G527" s="288"/>
      <c r="H527" s="288"/>
      <c r="I527" s="11">
        <f t="shared" si="49"/>
        <v>0</v>
      </c>
      <c r="J527" s="56"/>
      <c r="K527" s="18"/>
      <c r="L527" s="18"/>
      <c r="M527" s="14">
        <f t="shared" si="50"/>
        <v>0</v>
      </c>
      <c r="N527" s="275" t="str">
        <f t="shared" si="51"/>
        <v xml:space="preserve"> </v>
      </c>
      <c r="O527" s="230" t="str">
        <f t="shared" si="52"/>
        <v xml:space="preserve"> </v>
      </c>
      <c r="P527" s="230" t="str">
        <f t="shared" si="53"/>
        <v xml:space="preserve"> </v>
      </c>
      <c r="Q527" s="230" t="str">
        <f t="shared" si="54"/>
        <v xml:space="preserve"> </v>
      </c>
    </row>
    <row r="528" spans="1:17" x14ac:dyDescent="0.2">
      <c r="A528" s="10" t="str">
        <f>IF(COUNTRY_INFO!A528=0," ",COUNTRY_INFO!A528)</f>
        <v>Ethiopia</v>
      </c>
      <c r="B528" s="10" t="str">
        <f>IF(COUNTRY_INFO!B528=0," ",COUNTRY_INFO!B528)</f>
        <v>Oromia West Arsi</v>
      </c>
      <c r="C528" s="10" t="str">
        <f>IF(COUNTRY_INFO!C528=0," ",COUNTRY_INFO!C528)</f>
        <v>Shashemene</v>
      </c>
      <c r="D528" s="11" t="str">
        <f>IF(OR(COUNTRY_INFO!$T$9:$T$1000="T2 (PZQ)",COUNTRY_INFO!$U$9:$U$1000="T2 (PZQ)"), "T2 (PZQ)", " ")</f>
        <v xml:space="preserve"> </v>
      </c>
      <c r="E528" s="109"/>
      <c r="F528" s="56"/>
      <c r="G528" s="288"/>
      <c r="H528" s="288"/>
      <c r="I528" s="11">
        <f t="shared" si="49"/>
        <v>0</v>
      </c>
      <c r="J528" s="56"/>
      <c r="K528" s="18"/>
      <c r="L528" s="18"/>
      <c r="M528" s="14">
        <f t="shared" si="50"/>
        <v>0</v>
      </c>
      <c r="N528" s="275" t="str">
        <f t="shared" si="51"/>
        <v xml:space="preserve"> </v>
      </c>
      <c r="O528" s="230" t="str">
        <f t="shared" si="52"/>
        <v xml:space="preserve"> </v>
      </c>
      <c r="P528" s="230" t="str">
        <f t="shared" si="53"/>
        <v xml:space="preserve"> </v>
      </c>
      <c r="Q528" s="230" t="str">
        <f t="shared" si="54"/>
        <v xml:space="preserve"> </v>
      </c>
    </row>
    <row r="529" spans="1:17" x14ac:dyDescent="0.2">
      <c r="A529" s="10" t="str">
        <f>IF(COUNTRY_INFO!A529=0," ",COUNTRY_INFO!A529)</f>
        <v>Ethiopia</v>
      </c>
      <c r="B529" s="10" t="str">
        <f>IF(COUNTRY_INFO!B529=0," ",COUNTRY_INFO!B529)</f>
        <v>Oromia West Arsi</v>
      </c>
      <c r="C529" s="10" t="str">
        <f>IF(COUNTRY_INFO!C529=0," ",COUNTRY_INFO!C529)</f>
        <v>Shashemene Town</v>
      </c>
      <c r="D529" s="11" t="str">
        <f>IF(OR(COUNTRY_INFO!$T$9:$T$1000="T2 (PZQ)",COUNTRY_INFO!$U$9:$U$1000="T2 (PZQ)"), "T2 (PZQ)", " ")</f>
        <v xml:space="preserve"> </v>
      </c>
      <c r="E529" s="109"/>
      <c r="F529" s="56"/>
      <c r="G529" s="288"/>
      <c r="H529" s="288"/>
      <c r="I529" s="11">
        <f t="shared" si="49"/>
        <v>0</v>
      </c>
      <c r="J529" s="56"/>
      <c r="K529" s="18"/>
      <c r="L529" s="18"/>
      <c r="M529" s="14">
        <f t="shared" si="50"/>
        <v>0</v>
      </c>
      <c r="N529" s="275" t="str">
        <f t="shared" si="51"/>
        <v xml:space="preserve"> </v>
      </c>
      <c r="O529" s="230" t="str">
        <f t="shared" si="52"/>
        <v xml:space="preserve"> </v>
      </c>
      <c r="P529" s="230" t="str">
        <f t="shared" si="53"/>
        <v xml:space="preserve"> </v>
      </c>
      <c r="Q529" s="230" t="str">
        <f t="shared" si="54"/>
        <v xml:space="preserve"> </v>
      </c>
    </row>
    <row r="530" spans="1:17" x14ac:dyDescent="0.2">
      <c r="A530" s="10" t="str">
        <f>IF(COUNTRY_INFO!A530=0," ",COUNTRY_INFO!A530)</f>
        <v>Ethiopia</v>
      </c>
      <c r="B530" s="10" t="str">
        <f>IF(COUNTRY_INFO!B530=0," ",COUNTRY_INFO!B530)</f>
        <v>Oromia West Arsi</v>
      </c>
      <c r="C530" s="10" t="str">
        <f>IF(COUNTRY_INFO!C530=0," ",COUNTRY_INFO!C530)</f>
        <v>Siraro</v>
      </c>
      <c r="D530" s="11" t="str">
        <f>IF(OR(COUNTRY_INFO!$T$9:$T$1000="T2 (PZQ)",COUNTRY_INFO!$U$9:$U$1000="T2 (PZQ)"), "T2 (PZQ)", " ")</f>
        <v xml:space="preserve"> </v>
      </c>
      <c r="E530" s="109"/>
      <c r="F530" s="56"/>
      <c r="G530" s="288"/>
      <c r="H530" s="288"/>
      <c r="I530" s="11">
        <f t="shared" si="49"/>
        <v>0</v>
      </c>
      <c r="J530" s="56"/>
      <c r="K530" s="18"/>
      <c r="L530" s="18"/>
      <c r="M530" s="14">
        <f t="shared" si="50"/>
        <v>0</v>
      </c>
      <c r="N530" s="275" t="str">
        <f t="shared" si="51"/>
        <v xml:space="preserve"> </v>
      </c>
      <c r="O530" s="230" t="str">
        <f t="shared" si="52"/>
        <v xml:space="preserve"> </v>
      </c>
      <c r="P530" s="230" t="str">
        <f t="shared" si="53"/>
        <v xml:space="preserve"> </v>
      </c>
      <c r="Q530" s="230" t="str">
        <f t="shared" si="54"/>
        <v xml:space="preserve"> </v>
      </c>
    </row>
    <row r="531" spans="1:17" x14ac:dyDescent="0.2">
      <c r="A531" s="10" t="str">
        <f>IF(COUNTRY_INFO!A531=0," ",COUNTRY_INFO!A531)</f>
        <v>Ethiopia</v>
      </c>
      <c r="B531" s="10" t="str">
        <f>IF(COUNTRY_INFO!B531=0," ",COUNTRY_INFO!B531)</f>
        <v>Oromia West Arsi</v>
      </c>
      <c r="C531" s="10" t="str">
        <f>IF(COUNTRY_INFO!C531=0," ",COUNTRY_INFO!C531)</f>
        <v>Wondo</v>
      </c>
      <c r="D531" s="11" t="str">
        <f>IF(OR(COUNTRY_INFO!$T$9:$T$1000="T2 (PZQ)",COUNTRY_INFO!$U$9:$U$1000="T2 (PZQ)"), "T2 (PZQ)", " ")</f>
        <v xml:space="preserve"> </v>
      </c>
      <c r="E531" s="253"/>
      <c r="F531" s="56"/>
      <c r="G531" s="288"/>
      <c r="H531" s="288"/>
      <c r="I531" s="11">
        <f t="shared" si="49"/>
        <v>0</v>
      </c>
      <c r="J531" s="56"/>
      <c r="K531" s="18"/>
      <c r="L531" s="18"/>
      <c r="M531" s="14">
        <f t="shared" si="50"/>
        <v>0</v>
      </c>
      <c r="N531" s="275" t="str">
        <f t="shared" si="51"/>
        <v xml:space="preserve"> </v>
      </c>
      <c r="O531" s="230" t="str">
        <f t="shared" si="52"/>
        <v xml:space="preserve"> </v>
      </c>
      <c r="P531" s="230" t="str">
        <f t="shared" si="53"/>
        <v xml:space="preserve"> </v>
      </c>
      <c r="Q531" s="230" t="str">
        <f t="shared" si="54"/>
        <v xml:space="preserve"> </v>
      </c>
    </row>
    <row r="532" spans="1:17" x14ac:dyDescent="0.2">
      <c r="A532" s="10" t="str">
        <f>IF(COUNTRY_INFO!A532=0," ",COUNTRY_INFO!A532)</f>
        <v>Ethiopia</v>
      </c>
      <c r="B532" s="10" t="str">
        <f>IF(COUNTRY_INFO!B532=0," ",COUNTRY_INFO!B532)</f>
        <v>Oromia West Guji</v>
      </c>
      <c r="C532" s="10" t="str">
        <f>IF(COUNTRY_INFO!C532=0," ",COUNTRY_INFO!C532)</f>
        <v>Abaya</v>
      </c>
      <c r="D532" s="11" t="str">
        <f>IF(OR(COUNTRY_INFO!$T$9:$T$1000="T2 (PZQ)",COUNTRY_INFO!$U$9:$U$1000="T2 (PZQ)"), "T2 (PZQ)", " ")</f>
        <v xml:space="preserve"> </v>
      </c>
      <c r="E532" s="109"/>
      <c r="F532" s="56"/>
      <c r="G532" s="288"/>
      <c r="H532" s="288"/>
      <c r="I532" s="11">
        <f t="shared" si="49"/>
        <v>0</v>
      </c>
      <c r="J532" s="56"/>
      <c r="K532" s="18"/>
      <c r="L532" s="18"/>
      <c r="M532" s="14">
        <f t="shared" si="50"/>
        <v>0</v>
      </c>
      <c r="N532" s="275" t="str">
        <f t="shared" si="51"/>
        <v xml:space="preserve"> </v>
      </c>
      <c r="O532" s="230" t="str">
        <f t="shared" si="52"/>
        <v xml:space="preserve"> </v>
      </c>
      <c r="P532" s="230" t="str">
        <f t="shared" si="53"/>
        <v xml:space="preserve"> </v>
      </c>
      <c r="Q532" s="230" t="str">
        <f t="shared" si="54"/>
        <v xml:space="preserve"> </v>
      </c>
    </row>
    <row r="533" spans="1:17" x14ac:dyDescent="0.2">
      <c r="A533" s="10" t="str">
        <f>IF(COUNTRY_INFO!A533=0," ",COUNTRY_INFO!A533)</f>
        <v>Ethiopia</v>
      </c>
      <c r="B533" s="10" t="str">
        <f>IF(COUNTRY_INFO!B533=0," ",COUNTRY_INFO!B533)</f>
        <v>Oromia West Guji</v>
      </c>
      <c r="C533" s="10" t="str">
        <f>IF(COUNTRY_INFO!C533=0," ",COUNTRY_INFO!C533)</f>
        <v>Birbirsa Kojowa</v>
      </c>
      <c r="D533" s="11" t="str">
        <f>IF(OR(COUNTRY_INFO!$T$9:$T$1000="T2 (PZQ)",COUNTRY_INFO!$U$9:$U$1000="T2 (PZQ)"), "T2 (PZQ)", " ")</f>
        <v xml:space="preserve"> </v>
      </c>
      <c r="E533" s="109"/>
      <c r="F533" s="56"/>
      <c r="G533" s="288"/>
      <c r="H533" s="288"/>
      <c r="I533" s="11">
        <f t="shared" si="49"/>
        <v>0</v>
      </c>
      <c r="J533" s="56"/>
      <c r="K533" s="18"/>
      <c r="L533" s="18"/>
      <c r="M533" s="14">
        <f t="shared" si="50"/>
        <v>0</v>
      </c>
      <c r="N533" s="275" t="str">
        <f t="shared" si="51"/>
        <v xml:space="preserve"> </v>
      </c>
      <c r="O533" s="230" t="str">
        <f t="shared" si="52"/>
        <v xml:space="preserve"> </v>
      </c>
      <c r="P533" s="230" t="str">
        <f t="shared" si="53"/>
        <v xml:space="preserve"> </v>
      </c>
      <c r="Q533" s="230" t="str">
        <f t="shared" si="54"/>
        <v xml:space="preserve"> </v>
      </c>
    </row>
    <row r="534" spans="1:17" x14ac:dyDescent="0.2">
      <c r="A534" s="10" t="str">
        <f>IF(COUNTRY_INFO!A534=0," ",COUNTRY_INFO!A534)</f>
        <v>Ethiopia</v>
      </c>
      <c r="B534" s="10" t="str">
        <f>IF(COUNTRY_INFO!B534=0," ",COUNTRY_INFO!B534)</f>
        <v>Oromia West Guji</v>
      </c>
      <c r="C534" s="10" t="str">
        <f>IF(COUNTRY_INFO!C534=0," ",COUNTRY_INFO!C534)</f>
        <v>Bule Hora</v>
      </c>
      <c r="D534" s="11" t="str">
        <f>IF(OR(COUNTRY_INFO!$T$9:$T$1000="T2 (PZQ)",COUNTRY_INFO!$U$9:$U$1000="T2 (PZQ)"), "T2 (PZQ)", " ")</f>
        <v xml:space="preserve"> </v>
      </c>
      <c r="E534" s="109"/>
      <c r="F534" s="56"/>
      <c r="G534" s="288"/>
      <c r="H534" s="288"/>
      <c r="I534" s="11">
        <f t="shared" si="49"/>
        <v>0</v>
      </c>
      <c r="J534" s="56"/>
      <c r="K534" s="18"/>
      <c r="L534" s="18"/>
      <c r="M534" s="14">
        <f t="shared" si="50"/>
        <v>0</v>
      </c>
      <c r="N534" s="275" t="str">
        <f t="shared" si="51"/>
        <v xml:space="preserve"> </v>
      </c>
      <c r="O534" s="230" t="str">
        <f t="shared" si="52"/>
        <v xml:space="preserve"> </v>
      </c>
      <c r="P534" s="230" t="str">
        <f t="shared" si="53"/>
        <v xml:space="preserve"> </v>
      </c>
      <c r="Q534" s="230" t="str">
        <f t="shared" si="54"/>
        <v xml:space="preserve"> </v>
      </c>
    </row>
    <row r="535" spans="1:17" x14ac:dyDescent="0.2">
      <c r="A535" s="10" t="str">
        <f>IF(COUNTRY_INFO!A535=0," ",COUNTRY_INFO!A535)</f>
        <v>Ethiopia</v>
      </c>
      <c r="B535" s="10" t="str">
        <f>IF(COUNTRY_INFO!B535=0," ",COUNTRY_INFO!B535)</f>
        <v>Oromia West Guji</v>
      </c>
      <c r="C535" s="10" t="str">
        <f>IF(COUNTRY_INFO!C535=0," ",COUNTRY_INFO!C535)</f>
        <v>Bule Hora Town</v>
      </c>
      <c r="D535" s="11" t="str">
        <f>IF(OR(COUNTRY_INFO!$T$9:$T$1000="T2 (PZQ)",COUNTRY_INFO!$U$9:$U$1000="T2 (PZQ)"), "T2 (PZQ)", " ")</f>
        <v xml:space="preserve"> </v>
      </c>
      <c r="E535" s="109"/>
      <c r="F535" s="56"/>
      <c r="G535" s="288"/>
      <c r="H535" s="288"/>
      <c r="I535" s="11">
        <f t="shared" si="49"/>
        <v>0</v>
      </c>
      <c r="J535" s="56"/>
      <c r="K535" s="18"/>
      <c r="L535" s="18"/>
      <c r="M535" s="14">
        <f t="shared" si="50"/>
        <v>0</v>
      </c>
      <c r="N535" s="275" t="str">
        <f t="shared" si="51"/>
        <v xml:space="preserve"> </v>
      </c>
      <c r="O535" s="230" t="str">
        <f t="shared" si="52"/>
        <v xml:space="preserve"> </v>
      </c>
      <c r="P535" s="230" t="str">
        <f t="shared" si="53"/>
        <v xml:space="preserve"> </v>
      </c>
      <c r="Q535" s="230" t="str">
        <f t="shared" si="54"/>
        <v xml:space="preserve"> </v>
      </c>
    </row>
    <row r="536" spans="1:17" x14ac:dyDescent="0.2">
      <c r="A536" s="10" t="str">
        <f>IF(COUNTRY_INFO!A536=0," ",COUNTRY_INFO!A536)</f>
        <v>Ethiopia</v>
      </c>
      <c r="B536" s="10" t="str">
        <f>IF(COUNTRY_INFO!B536=0," ",COUNTRY_INFO!B536)</f>
        <v>Oromia West Guji</v>
      </c>
      <c r="C536" s="10" t="str">
        <f>IF(COUNTRY_INFO!C536=0," ",COUNTRY_INFO!C536)</f>
        <v>Dugda Dawa</v>
      </c>
      <c r="D536" s="11" t="str">
        <f>IF(OR(COUNTRY_INFO!$T$9:$T$1000="T2 (PZQ)",COUNTRY_INFO!$U$9:$U$1000="T2 (PZQ)"), "T2 (PZQ)", " ")</f>
        <v xml:space="preserve"> </v>
      </c>
      <c r="E536" s="109"/>
      <c r="F536" s="56"/>
      <c r="G536" s="288"/>
      <c r="H536" s="288"/>
      <c r="I536" s="11">
        <f t="shared" si="49"/>
        <v>0</v>
      </c>
      <c r="J536" s="56"/>
      <c r="K536" s="18"/>
      <c r="L536" s="18"/>
      <c r="M536" s="14">
        <f t="shared" si="50"/>
        <v>0</v>
      </c>
      <c r="N536" s="275" t="str">
        <f t="shared" si="51"/>
        <v xml:space="preserve"> </v>
      </c>
      <c r="O536" s="230" t="str">
        <f t="shared" si="52"/>
        <v xml:space="preserve"> </v>
      </c>
      <c r="P536" s="230" t="str">
        <f t="shared" si="53"/>
        <v xml:space="preserve"> </v>
      </c>
      <c r="Q536" s="230" t="str">
        <f t="shared" si="54"/>
        <v xml:space="preserve"> </v>
      </c>
    </row>
    <row r="537" spans="1:17" x14ac:dyDescent="0.2">
      <c r="A537" s="10" t="str">
        <f>IF(COUNTRY_INFO!A537=0," ",COUNTRY_INFO!A537)</f>
        <v>Ethiopia</v>
      </c>
      <c r="B537" s="10" t="str">
        <f>IF(COUNTRY_INFO!B537=0," ",COUNTRY_INFO!B537)</f>
        <v>Oromia West Guji</v>
      </c>
      <c r="C537" s="10" t="str">
        <f>IF(COUNTRY_INFO!C537=0," ",COUNTRY_INFO!C537)</f>
        <v>Gelana</v>
      </c>
      <c r="D537" s="11" t="str">
        <f>IF(OR(COUNTRY_INFO!$T$9:$T$1000="T2 (PZQ)",COUNTRY_INFO!$U$9:$U$1000="T2 (PZQ)"), "T2 (PZQ)", " ")</f>
        <v xml:space="preserve"> </v>
      </c>
      <c r="E537" s="109"/>
      <c r="F537" s="56"/>
      <c r="G537" s="288"/>
      <c r="H537" s="288"/>
      <c r="I537" s="11">
        <f t="shared" si="49"/>
        <v>0</v>
      </c>
      <c r="J537" s="56"/>
      <c r="K537" s="18"/>
      <c r="L537" s="18"/>
      <c r="M537" s="14">
        <f t="shared" si="50"/>
        <v>0</v>
      </c>
      <c r="N537" s="275" t="str">
        <f t="shared" si="51"/>
        <v xml:space="preserve"> </v>
      </c>
      <c r="O537" s="230" t="str">
        <f t="shared" si="52"/>
        <v xml:space="preserve"> </v>
      </c>
      <c r="P537" s="230" t="str">
        <f t="shared" si="53"/>
        <v xml:space="preserve"> </v>
      </c>
      <c r="Q537" s="230" t="str">
        <f t="shared" si="54"/>
        <v xml:space="preserve"> </v>
      </c>
    </row>
    <row r="538" spans="1:17" x14ac:dyDescent="0.2">
      <c r="A538" s="10" t="str">
        <f>IF(COUNTRY_INFO!A538=0," ",COUNTRY_INFO!A538)</f>
        <v>Ethiopia</v>
      </c>
      <c r="B538" s="10" t="str">
        <f>IF(COUNTRY_INFO!B538=0," ",COUNTRY_INFO!B538)</f>
        <v>Oromia West Guji</v>
      </c>
      <c r="C538" s="10" t="str">
        <f>IF(COUNTRY_INFO!C538=0," ",COUNTRY_INFO!C538)</f>
        <v xml:space="preserve">Hambela Wamena </v>
      </c>
      <c r="D538" s="11" t="str">
        <f>IF(OR(COUNTRY_INFO!$T$9:$T$1000="T2 (PZQ)",COUNTRY_INFO!$U$9:$U$1000="T2 (PZQ)"), "T2 (PZQ)", " ")</f>
        <v xml:space="preserve"> </v>
      </c>
      <c r="E538" s="109"/>
      <c r="F538" s="56"/>
      <c r="G538" s="288"/>
      <c r="H538" s="288"/>
      <c r="I538" s="11">
        <f t="shared" si="49"/>
        <v>0</v>
      </c>
      <c r="J538" s="56"/>
      <c r="K538" s="18"/>
      <c r="L538" s="18"/>
      <c r="M538" s="14">
        <f t="shared" si="50"/>
        <v>0</v>
      </c>
      <c r="N538" s="275" t="str">
        <f t="shared" si="51"/>
        <v xml:space="preserve"> </v>
      </c>
      <c r="O538" s="230" t="str">
        <f t="shared" si="52"/>
        <v xml:space="preserve"> </v>
      </c>
      <c r="P538" s="230" t="str">
        <f t="shared" si="53"/>
        <v xml:space="preserve"> </v>
      </c>
      <c r="Q538" s="230" t="str">
        <f t="shared" si="54"/>
        <v xml:space="preserve"> </v>
      </c>
    </row>
    <row r="539" spans="1:17" x14ac:dyDescent="0.2">
      <c r="A539" s="10" t="str">
        <f>IF(COUNTRY_INFO!A539=0," ",COUNTRY_INFO!A539)</f>
        <v>Ethiopia</v>
      </c>
      <c r="B539" s="10" t="str">
        <f>IF(COUNTRY_INFO!B539=0," ",COUNTRY_INFO!B539)</f>
        <v>Oromia West Guji</v>
      </c>
      <c r="C539" s="10" t="str">
        <f>IF(COUNTRY_INFO!C539=0," ",COUNTRY_INFO!C539)</f>
        <v>Kercha</v>
      </c>
      <c r="D539" s="11" t="str">
        <f>IF(OR(COUNTRY_INFO!$T$9:$T$1000="T2 (PZQ)",COUNTRY_INFO!$U$9:$U$1000="T2 (PZQ)"), "T2 (PZQ)", " ")</f>
        <v xml:space="preserve"> </v>
      </c>
      <c r="E539" s="109"/>
      <c r="F539" s="56"/>
      <c r="G539" s="288"/>
      <c r="H539" s="288"/>
      <c r="I539" s="11">
        <f t="shared" si="49"/>
        <v>0</v>
      </c>
      <c r="J539" s="56"/>
      <c r="K539" s="18"/>
      <c r="L539" s="18"/>
      <c r="M539" s="14">
        <f t="shared" si="50"/>
        <v>0</v>
      </c>
      <c r="N539" s="275" t="str">
        <f t="shared" si="51"/>
        <v xml:space="preserve"> </v>
      </c>
      <c r="O539" s="230" t="str">
        <f t="shared" si="52"/>
        <v xml:space="preserve"> </v>
      </c>
      <c r="P539" s="230" t="str">
        <f t="shared" si="53"/>
        <v xml:space="preserve"> </v>
      </c>
      <c r="Q539" s="230" t="str">
        <f t="shared" si="54"/>
        <v xml:space="preserve"> </v>
      </c>
    </row>
    <row r="540" spans="1:17" x14ac:dyDescent="0.2">
      <c r="A540" s="10" t="str">
        <f>IF(COUNTRY_INFO!A540=0," ",COUNTRY_INFO!A540)</f>
        <v>Ethiopia</v>
      </c>
      <c r="B540" s="10" t="str">
        <f>IF(COUNTRY_INFO!B540=0," ",COUNTRY_INFO!B540)</f>
        <v>Oromia West Guji</v>
      </c>
      <c r="C540" s="10" t="str">
        <f>IF(COUNTRY_INFO!C540=0," ",COUNTRY_INFO!C540)</f>
        <v>Kercha Town</v>
      </c>
      <c r="D540" s="11" t="str">
        <f>IF(OR(COUNTRY_INFO!$T$9:$T$1000="T2 (PZQ)",COUNTRY_INFO!$U$9:$U$1000="T2 (PZQ)"), "T2 (PZQ)", " ")</f>
        <v xml:space="preserve"> </v>
      </c>
      <c r="E540" s="109"/>
      <c r="F540" s="56"/>
      <c r="G540" s="288"/>
      <c r="H540" s="288"/>
      <c r="I540" s="11">
        <f t="shared" si="49"/>
        <v>0</v>
      </c>
      <c r="J540" s="56"/>
      <c r="K540" s="18"/>
      <c r="L540" s="18"/>
      <c r="M540" s="14">
        <f t="shared" si="50"/>
        <v>0</v>
      </c>
      <c r="N540" s="275" t="str">
        <f t="shared" si="51"/>
        <v xml:space="preserve"> </v>
      </c>
      <c r="O540" s="230" t="str">
        <f t="shared" si="52"/>
        <v xml:space="preserve"> </v>
      </c>
      <c r="P540" s="230" t="str">
        <f t="shared" si="53"/>
        <v xml:space="preserve"> </v>
      </c>
      <c r="Q540" s="230" t="str">
        <f t="shared" si="54"/>
        <v xml:space="preserve"> </v>
      </c>
    </row>
    <row r="541" spans="1:17" x14ac:dyDescent="0.2">
      <c r="A541" s="10" t="str">
        <f>IF(COUNTRY_INFO!A541=0," ",COUNTRY_INFO!A541)</f>
        <v>Ethiopia</v>
      </c>
      <c r="B541" s="10" t="str">
        <f>IF(COUNTRY_INFO!B541=0," ",COUNTRY_INFO!B541)</f>
        <v>Oromia West Guji</v>
      </c>
      <c r="C541" s="10" t="str">
        <f>IF(COUNTRY_INFO!C541=0," ",COUNTRY_INFO!C541)</f>
        <v>Melka Soda</v>
      </c>
      <c r="D541" s="11" t="str">
        <f>IF(OR(COUNTRY_INFO!$T$9:$T$1000="T2 (PZQ)",COUNTRY_INFO!$U$9:$U$1000="T2 (PZQ)"), "T2 (PZQ)", " ")</f>
        <v xml:space="preserve"> </v>
      </c>
      <c r="E541" s="109"/>
      <c r="F541" s="56"/>
      <c r="G541" s="288"/>
      <c r="H541" s="288"/>
      <c r="I541" s="11">
        <f t="shared" si="49"/>
        <v>0</v>
      </c>
      <c r="J541" s="56"/>
      <c r="K541" s="18"/>
      <c r="L541" s="18"/>
      <c r="M541" s="14">
        <f t="shared" si="50"/>
        <v>0</v>
      </c>
      <c r="N541" s="275" t="str">
        <f t="shared" si="51"/>
        <v xml:space="preserve"> </v>
      </c>
      <c r="O541" s="230" t="str">
        <f t="shared" si="52"/>
        <v xml:space="preserve"> </v>
      </c>
      <c r="P541" s="230" t="str">
        <f t="shared" si="53"/>
        <v xml:space="preserve"> </v>
      </c>
      <c r="Q541" s="230" t="str">
        <f t="shared" si="54"/>
        <v xml:space="preserve"> </v>
      </c>
    </row>
    <row r="542" spans="1:17" x14ac:dyDescent="0.2">
      <c r="A542" s="10" t="str">
        <f>IF(COUNTRY_INFO!A542=0," ",COUNTRY_INFO!A542)</f>
        <v>Ethiopia</v>
      </c>
      <c r="B542" s="10" t="str">
        <f>IF(COUNTRY_INFO!B542=0," ",COUNTRY_INFO!B542)</f>
        <v>Oromia West Guji</v>
      </c>
      <c r="C542" s="10" t="str">
        <f>IF(COUNTRY_INFO!C542=0," ",COUNTRY_INFO!C542)</f>
        <v>Suro Barguda</v>
      </c>
      <c r="D542" s="11" t="str">
        <f>IF(OR(COUNTRY_INFO!$T$9:$T$1000="T2 (PZQ)",COUNTRY_INFO!$U$9:$U$1000="T2 (PZQ)"), "T2 (PZQ)", " ")</f>
        <v xml:space="preserve"> </v>
      </c>
      <c r="E542" s="109"/>
      <c r="F542" s="56"/>
      <c r="G542" s="288"/>
      <c r="H542" s="288"/>
      <c r="I542" s="11">
        <f t="shared" si="49"/>
        <v>0</v>
      </c>
      <c r="J542" s="56"/>
      <c r="K542" s="18"/>
      <c r="L542" s="18"/>
      <c r="M542" s="14">
        <f t="shared" si="50"/>
        <v>0</v>
      </c>
      <c r="N542" s="275" t="str">
        <f t="shared" si="51"/>
        <v xml:space="preserve"> </v>
      </c>
      <c r="O542" s="230" t="str">
        <f t="shared" si="52"/>
        <v xml:space="preserve"> </v>
      </c>
      <c r="P542" s="230" t="str">
        <f t="shared" si="53"/>
        <v xml:space="preserve"> </v>
      </c>
      <c r="Q542" s="230" t="str">
        <f t="shared" si="54"/>
        <v xml:space="preserve"> </v>
      </c>
    </row>
    <row r="543" spans="1:17" x14ac:dyDescent="0.2">
      <c r="A543" s="10" t="str">
        <f>IF(COUNTRY_INFO!A543=0," ",COUNTRY_INFO!A543)</f>
        <v>Ethiopia</v>
      </c>
      <c r="B543" s="10" t="str">
        <f>IF(COUNTRY_INFO!B543=0," ",COUNTRY_INFO!B543)</f>
        <v>Oromia West Harerge</v>
      </c>
      <c r="C543" s="10" t="str">
        <f>IF(COUNTRY_INFO!C543=0," ",COUNTRY_INFO!C543)</f>
        <v>Anchar</v>
      </c>
      <c r="D543" s="11" t="str">
        <f>IF(OR(COUNTRY_INFO!$T$9:$T$1000="T2 (PZQ)",COUNTRY_INFO!$U$9:$U$1000="T2 (PZQ)"), "T2 (PZQ)", " ")</f>
        <v xml:space="preserve"> </v>
      </c>
      <c r="E543" s="109"/>
      <c r="F543" s="56"/>
      <c r="G543" s="288"/>
      <c r="H543" s="288"/>
      <c r="I543" s="11">
        <f t="shared" si="49"/>
        <v>0</v>
      </c>
      <c r="J543" s="56"/>
      <c r="K543" s="18"/>
      <c r="L543" s="18"/>
      <c r="M543" s="14">
        <f t="shared" si="50"/>
        <v>0</v>
      </c>
      <c r="N543" s="275" t="str">
        <f t="shared" si="51"/>
        <v xml:space="preserve"> </v>
      </c>
      <c r="O543" s="230" t="str">
        <f t="shared" si="52"/>
        <v xml:space="preserve"> </v>
      </c>
      <c r="P543" s="230" t="str">
        <f t="shared" si="53"/>
        <v xml:space="preserve"> </v>
      </c>
      <c r="Q543" s="230" t="str">
        <f t="shared" si="54"/>
        <v xml:space="preserve"> </v>
      </c>
    </row>
    <row r="544" spans="1:17" x14ac:dyDescent="0.2">
      <c r="A544" s="10" t="str">
        <f>IF(COUNTRY_INFO!A544=0," ",COUNTRY_INFO!A544)</f>
        <v>Ethiopia</v>
      </c>
      <c r="B544" s="10" t="str">
        <f>IF(COUNTRY_INFO!B544=0," ",COUNTRY_INFO!B544)</f>
        <v>Oromia West Harerge</v>
      </c>
      <c r="C544" s="10" t="str">
        <f>IF(COUNTRY_INFO!C544=0," ",COUNTRY_INFO!C544)</f>
        <v>Badesa Town</v>
      </c>
      <c r="D544" s="11" t="str">
        <f>IF(OR(COUNTRY_INFO!$T$9:$T$1000="T2 (PZQ)",COUNTRY_INFO!$U$9:$U$1000="T2 (PZQ)"), "T2 (PZQ)", " ")</f>
        <v>T2 (PZQ)</v>
      </c>
      <c r="E544" s="109"/>
      <c r="F544" s="56"/>
      <c r="G544" s="295">
        <v>8502</v>
      </c>
      <c r="H544" s="295"/>
      <c r="I544" s="11">
        <f t="shared" si="49"/>
        <v>8502</v>
      </c>
      <c r="J544" s="56"/>
      <c r="K544" s="18">
        <v>7344</v>
      </c>
      <c r="L544" s="18"/>
      <c r="M544" s="14">
        <f t="shared" si="50"/>
        <v>7344</v>
      </c>
      <c r="N544" s="275" t="str">
        <f t="shared" si="51"/>
        <v xml:space="preserve"> </v>
      </c>
      <c r="O544" s="293">
        <f t="shared" si="52"/>
        <v>86.379675370501062</v>
      </c>
      <c r="P544" s="230" t="str">
        <f t="shared" si="53"/>
        <v xml:space="preserve"> </v>
      </c>
      <c r="Q544" s="293">
        <f t="shared" si="54"/>
        <v>86.379675370501062</v>
      </c>
    </row>
    <row r="545" spans="1:17" x14ac:dyDescent="0.2">
      <c r="A545" s="10" t="str">
        <f>IF(COUNTRY_INFO!A545=0," ",COUNTRY_INFO!A545)</f>
        <v>Ethiopia</v>
      </c>
      <c r="B545" s="10" t="str">
        <f>IF(COUNTRY_INFO!B545=0," ",COUNTRY_INFO!B545)</f>
        <v>Oromia West Harerge</v>
      </c>
      <c r="C545" s="10" t="str">
        <f>IF(COUNTRY_INFO!C545=0," ",COUNTRY_INFO!C545)</f>
        <v>Boke</v>
      </c>
      <c r="D545" s="11" t="str">
        <f>IF(OR(COUNTRY_INFO!$T$9:$T$1000="T2 (PZQ)",COUNTRY_INFO!$U$9:$U$1000="T2 (PZQ)"), "T2 (PZQ)", " ")</f>
        <v xml:space="preserve"> </v>
      </c>
      <c r="E545" s="109"/>
      <c r="F545" s="56"/>
      <c r="G545" s="288"/>
      <c r="H545" s="288"/>
      <c r="I545" s="11">
        <f t="shared" si="49"/>
        <v>0</v>
      </c>
      <c r="J545" s="56"/>
      <c r="K545" s="18"/>
      <c r="L545" s="18"/>
      <c r="M545" s="14">
        <f t="shared" si="50"/>
        <v>0</v>
      </c>
      <c r="N545" s="275" t="str">
        <f t="shared" si="51"/>
        <v xml:space="preserve"> </v>
      </c>
      <c r="O545" s="230" t="str">
        <f t="shared" si="52"/>
        <v xml:space="preserve"> </v>
      </c>
      <c r="P545" s="230" t="str">
        <f t="shared" si="53"/>
        <v xml:space="preserve"> </v>
      </c>
      <c r="Q545" s="230" t="str">
        <f t="shared" si="54"/>
        <v xml:space="preserve"> </v>
      </c>
    </row>
    <row r="546" spans="1:17" x14ac:dyDescent="0.2">
      <c r="A546" s="10" t="str">
        <f>IF(COUNTRY_INFO!A546=0," ",COUNTRY_INFO!A546)</f>
        <v>Ethiopia</v>
      </c>
      <c r="B546" s="10" t="str">
        <f>IF(COUNTRY_INFO!B546=0," ",COUNTRY_INFO!B546)</f>
        <v>Oromia West Harerge</v>
      </c>
      <c r="C546" s="10" t="str">
        <f>IF(COUNTRY_INFO!C546=0," ",COUNTRY_INFO!C546)</f>
        <v>Burka Dimtu</v>
      </c>
      <c r="D546" s="11" t="str">
        <f>IF(OR(COUNTRY_INFO!$T$9:$T$1000="T2 (PZQ)",COUNTRY_INFO!$U$9:$U$1000="T2 (PZQ)"), "T2 (PZQ)", " ")</f>
        <v xml:space="preserve"> </v>
      </c>
      <c r="E546" s="109"/>
      <c r="F546" s="56"/>
      <c r="G546" s="288"/>
      <c r="H546" s="288"/>
      <c r="I546" s="11">
        <f t="shared" si="49"/>
        <v>0</v>
      </c>
      <c r="J546" s="56"/>
      <c r="K546" s="18"/>
      <c r="L546" s="18"/>
      <c r="M546" s="14">
        <f t="shared" si="50"/>
        <v>0</v>
      </c>
      <c r="N546" s="275" t="str">
        <f t="shared" si="51"/>
        <v xml:space="preserve"> </v>
      </c>
      <c r="O546" s="230" t="str">
        <f t="shared" si="52"/>
        <v xml:space="preserve"> </v>
      </c>
      <c r="P546" s="230" t="str">
        <f t="shared" si="53"/>
        <v xml:space="preserve"> </v>
      </c>
      <c r="Q546" s="230" t="str">
        <f t="shared" si="54"/>
        <v xml:space="preserve"> </v>
      </c>
    </row>
    <row r="547" spans="1:17" x14ac:dyDescent="0.2">
      <c r="A547" s="10" t="str">
        <f>IF(COUNTRY_INFO!A547=0," ",COUNTRY_INFO!A547)</f>
        <v>Ethiopia</v>
      </c>
      <c r="B547" s="10" t="str">
        <f>IF(COUNTRY_INFO!B547=0," ",COUNTRY_INFO!B547)</f>
        <v>Oromia West Harerge</v>
      </c>
      <c r="C547" s="10" t="str">
        <f>IF(COUNTRY_INFO!C547=0," ",COUNTRY_INFO!C547)</f>
        <v>Chiro</v>
      </c>
      <c r="D547" s="11" t="str">
        <f>IF(OR(COUNTRY_INFO!$T$9:$T$1000="T2 (PZQ)",COUNTRY_INFO!$U$9:$U$1000="T2 (PZQ)"), "T2 (PZQ)", " ")</f>
        <v>T2 (PZQ)</v>
      </c>
      <c r="E547" s="109"/>
      <c r="F547" s="56"/>
      <c r="G547" s="295">
        <v>70353</v>
      </c>
      <c r="H547" s="295"/>
      <c r="I547" s="11">
        <f t="shared" si="49"/>
        <v>70353</v>
      </c>
      <c r="J547" s="56"/>
      <c r="K547" s="18">
        <v>66110</v>
      </c>
      <c r="L547" s="18"/>
      <c r="M547" s="14">
        <f t="shared" si="50"/>
        <v>66110</v>
      </c>
      <c r="N547" s="275" t="str">
        <f t="shared" si="51"/>
        <v xml:space="preserve"> </v>
      </c>
      <c r="O547" s="293">
        <f t="shared" si="52"/>
        <v>93.968984975765068</v>
      </c>
      <c r="P547" s="230" t="str">
        <f t="shared" si="53"/>
        <v xml:space="preserve"> </v>
      </c>
      <c r="Q547" s="293">
        <f t="shared" si="54"/>
        <v>93.968984975765068</v>
      </c>
    </row>
    <row r="548" spans="1:17" x14ac:dyDescent="0.2">
      <c r="A548" s="10" t="str">
        <f>IF(COUNTRY_INFO!A548=0," ",COUNTRY_INFO!A548)</f>
        <v>Ethiopia</v>
      </c>
      <c r="B548" s="10" t="str">
        <f>IF(COUNTRY_INFO!B548=0," ",COUNTRY_INFO!B548)</f>
        <v>Oromia West Harerge</v>
      </c>
      <c r="C548" s="10" t="str">
        <f>IF(COUNTRY_INFO!C548=0," ",COUNTRY_INFO!C548)</f>
        <v>Chiro Town</v>
      </c>
      <c r="D548" s="11" t="str">
        <f>IF(OR(COUNTRY_INFO!$T$9:$T$1000="T2 (PZQ)",COUNTRY_INFO!$U$9:$U$1000="T2 (PZQ)"), "T2 (PZQ)", " ")</f>
        <v>T2 (PZQ)</v>
      </c>
      <c r="E548" s="109"/>
      <c r="F548" s="56"/>
      <c r="G548" s="295">
        <v>15740</v>
      </c>
      <c r="H548" s="295"/>
      <c r="I548" s="11">
        <f t="shared" si="49"/>
        <v>15740</v>
      </c>
      <c r="J548" s="56"/>
      <c r="K548" s="18">
        <v>12009</v>
      </c>
      <c r="L548" s="18"/>
      <c r="M548" s="14">
        <f t="shared" si="50"/>
        <v>12009</v>
      </c>
      <c r="N548" s="275" t="str">
        <f t="shared" si="51"/>
        <v xml:space="preserve"> </v>
      </c>
      <c r="O548" s="293">
        <f t="shared" si="52"/>
        <v>76.296060991105463</v>
      </c>
      <c r="P548" s="230" t="str">
        <f t="shared" si="53"/>
        <v xml:space="preserve"> </v>
      </c>
      <c r="Q548" s="293">
        <f t="shared" si="54"/>
        <v>76.296060991105463</v>
      </c>
    </row>
    <row r="549" spans="1:17" x14ac:dyDescent="0.2">
      <c r="A549" s="10" t="str">
        <f>IF(COUNTRY_INFO!A549=0," ",COUNTRY_INFO!A549)</f>
        <v>Ethiopia</v>
      </c>
      <c r="B549" s="10" t="str">
        <f>IF(COUNTRY_INFO!B549=0," ",COUNTRY_INFO!B549)</f>
        <v>Oromia West Harerge</v>
      </c>
      <c r="C549" s="10" t="str">
        <f>IF(COUNTRY_INFO!C549=0," ",COUNTRY_INFO!C549)</f>
        <v>Daro Lebu</v>
      </c>
      <c r="D549" s="11" t="str">
        <f>IF(OR(COUNTRY_INFO!$T$9:$T$1000="T2 (PZQ)",COUNTRY_INFO!$U$9:$U$1000="T2 (PZQ)"), "T2 (PZQ)", " ")</f>
        <v xml:space="preserve"> </v>
      </c>
      <c r="E549" s="109"/>
      <c r="F549" s="56"/>
      <c r="G549" s="288"/>
      <c r="H549" s="288"/>
      <c r="I549" s="11">
        <f t="shared" si="49"/>
        <v>0</v>
      </c>
      <c r="J549" s="56"/>
      <c r="K549" s="18"/>
      <c r="L549" s="18"/>
      <c r="M549" s="14">
        <f t="shared" si="50"/>
        <v>0</v>
      </c>
      <c r="N549" s="275" t="str">
        <f t="shared" si="51"/>
        <v xml:space="preserve"> </v>
      </c>
      <c r="O549" s="230" t="str">
        <f t="shared" si="52"/>
        <v xml:space="preserve"> </v>
      </c>
      <c r="P549" s="230" t="str">
        <f t="shared" si="53"/>
        <v xml:space="preserve"> </v>
      </c>
      <c r="Q549" s="230" t="str">
        <f t="shared" si="54"/>
        <v xml:space="preserve"> </v>
      </c>
    </row>
    <row r="550" spans="1:17" x14ac:dyDescent="0.2">
      <c r="A550" s="10" t="str">
        <f>IF(COUNTRY_INFO!A550=0," ",COUNTRY_INFO!A550)</f>
        <v>Ethiopia</v>
      </c>
      <c r="B550" s="10" t="str">
        <f>IF(COUNTRY_INFO!B550=0," ",COUNTRY_INFO!B550)</f>
        <v>Oromia West Harerge</v>
      </c>
      <c r="C550" s="10" t="str">
        <f>IF(COUNTRY_INFO!C550=0," ",COUNTRY_INFO!C550)</f>
        <v>Doba</v>
      </c>
      <c r="D550" s="11" t="str">
        <f>IF(OR(COUNTRY_INFO!$T$9:$T$1000="T2 (PZQ)",COUNTRY_INFO!$U$9:$U$1000="T2 (PZQ)"), "T2 (PZQ)", " ")</f>
        <v>T2 (PZQ)</v>
      </c>
      <c r="E550" s="109"/>
      <c r="F550" s="56"/>
      <c r="G550" s="295">
        <v>55633</v>
      </c>
      <c r="H550" s="295"/>
      <c r="I550" s="11">
        <f t="shared" si="49"/>
        <v>55633</v>
      </c>
      <c r="J550" s="56"/>
      <c r="K550" s="18">
        <v>51118</v>
      </c>
      <c r="L550" s="18"/>
      <c r="M550" s="14">
        <f t="shared" si="50"/>
        <v>51118</v>
      </c>
      <c r="N550" s="275" t="str">
        <f t="shared" si="51"/>
        <v xml:space="preserve"> </v>
      </c>
      <c r="O550" s="293">
        <f t="shared" si="52"/>
        <v>91.884313267305373</v>
      </c>
      <c r="P550" s="230" t="str">
        <f t="shared" si="53"/>
        <v xml:space="preserve"> </v>
      </c>
      <c r="Q550" s="293">
        <f t="shared" si="54"/>
        <v>91.884313267305373</v>
      </c>
    </row>
    <row r="551" spans="1:17" x14ac:dyDescent="0.2">
      <c r="A551" s="10" t="str">
        <f>IF(COUNTRY_INFO!A551=0," ",COUNTRY_INFO!A551)</f>
        <v>Ethiopia</v>
      </c>
      <c r="B551" s="10" t="str">
        <f>IF(COUNTRY_INFO!B551=0," ",COUNTRY_INFO!B551)</f>
        <v>Oromia West Harerge</v>
      </c>
      <c r="C551" s="10" t="str">
        <f>IF(COUNTRY_INFO!C551=0," ",COUNTRY_INFO!C551)</f>
        <v>Gemechis</v>
      </c>
      <c r="D551" s="11" t="str">
        <f>IF(OR(COUNTRY_INFO!$T$9:$T$1000="T2 (PZQ)",COUNTRY_INFO!$U$9:$U$1000="T2 (PZQ)"), "T2 (PZQ)", " ")</f>
        <v>T2 (PZQ)</v>
      </c>
      <c r="E551" s="109"/>
      <c r="F551" s="56"/>
      <c r="G551" s="295">
        <v>76491</v>
      </c>
      <c r="H551" s="295"/>
      <c r="I551" s="11">
        <f t="shared" si="49"/>
        <v>76491</v>
      </c>
      <c r="J551" s="56"/>
      <c r="K551" s="18">
        <v>71333</v>
      </c>
      <c r="L551" s="18"/>
      <c r="M551" s="14">
        <f t="shared" si="50"/>
        <v>71333</v>
      </c>
      <c r="N551" s="275" t="str">
        <f t="shared" si="51"/>
        <v xml:space="preserve"> </v>
      </c>
      <c r="O551" s="293">
        <f t="shared" si="52"/>
        <v>93.256723013164944</v>
      </c>
      <c r="P551" s="230" t="str">
        <f t="shared" si="53"/>
        <v xml:space="preserve"> </v>
      </c>
      <c r="Q551" s="293">
        <f t="shared" si="54"/>
        <v>93.256723013164944</v>
      </c>
    </row>
    <row r="552" spans="1:17" x14ac:dyDescent="0.2">
      <c r="A552" s="10" t="str">
        <f>IF(COUNTRY_INFO!A552=0," ",COUNTRY_INFO!A552)</f>
        <v>Ethiopia</v>
      </c>
      <c r="B552" s="10" t="str">
        <f>IF(COUNTRY_INFO!B552=0," ",COUNTRY_INFO!B552)</f>
        <v>Oromia West Harerge</v>
      </c>
      <c r="C552" s="10" t="str">
        <f>IF(COUNTRY_INFO!C552=0," ",COUNTRY_INFO!C552)</f>
        <v>Guba Koricha</v>
      </c>
      <c r="D552" s="11" t="str">
        <f>IF(OR(COUNTRY_INFO!$T$9:$T$1000="T2 (PZQ)",COUNTRY_INFO!$U$9:$U$1000="T2 (PZQ)"), "T2 (PZQ)", " ")</f>
        <v xml:space="preserve"> </v>
      </c>
      <c r="E552" s="109"/>
      <c r="F552" s="56"/>
      <c r="G552" s="288"/>
      <c r="H552" s="288"/>
      <c r="I552" s="11">
        <f t="shared" si="49"/>
        <v>0</v>
      </c>
      <c r="J552" s="56"/>
      <c r="K552" s="18"/>
      <c r="L552" s="18"/>
      <c r="M552" s="14">
        <f t="shared" si="50"/>
        <v>0</v>
      </c>
      <c r="N552" s="275" t="str">
        <f t="shared" si="51"/>
        <v xml:space="preserve"> </v>
      </c>
      <c r="O552" s="230" t="str">
        <f t="shared" si="52"/>
        <v xml:space="preserve"> </v>
      </c>
      <c r="P552" s="230" t="str">
        <f t="shared" si="53"/>
        <v xml:space="preserve"> </v>
      </c>
      <c r="Q552" s="230" t="str">
        <f t="shared" si="54"/>
        <v xml:space="preserve"> </v>
      </c>
    </row>
    <row r="553" spans="1:17" x14ac:dyDescent="0.2">
      <c r="A553" s="10" t="str">
        <f>IF(COUNTRY_INFO!A553=0," ",COUNTRY_INFO!A553)</f>
        <v>Ethiopia</v>
      </c>
      <c r="B553" s="10" t="str">
        <f>IF(COUNTRY_INFO!B553=0," ",COUNTRY_INFO!B553)</f>
        <v>Oromia West Harerge</v>
      </c>
      <c r="C553" s="10" t="str">
        <f>IF(COUNTRY_INFO!C553=0," ",COUNTRY_INFO!C553)</f>
        <v>Gumbi Bordede</v>
      </c>
      <c r="D553" s="11" t="str">
        <f>IF(OR(COUNTRY_INFO!$T$9:$T$1000="T2 (PZQ)",COUNTRY_INFO!$U$9:$U$1000="T2 (PZQ)"), "T2 (PZQ)", " ")</f>
        <v xml:space="preserve"> </v>
      </c>
      <c r="E553" s="109"/>
      <c r="F553" s="56"/>
      <c r="G553" s="288"/>
      <c r="H553" s="288"/>
      <c r="I553" s="11">
        <f t="shared" si="49"/>
        <v>0</v>
      </c>
      <c r="J553" s="56"/>
      <c r="K553" s="18"/>
      <c r="L553" s="18"/>
      <c r="M553" s="14">
        <f t="shared" si="50"/>
        <v>0</v>
      </c>
      <c r="N553" s="275" t="str">
        <f t="shared" si="51"/>
        <v xml:space="preserve"> </v>
      </c>
      <c r="O553" s="230" t="str">
        <f t="shared" si="52"/>
        <v xml:space="preserve"> </v>
      </c>
      <c r="P553" s="230" t="str">
        <f t="shared" si="53"/>
        <v xml:space="preserve"> </v>
      </c>
      <c r="Q553" s="230" t="str">
        <f t="shared" si="54"/>
        <v xml:space="preserve"> </v>
      </c>
    </row>
    <row r="554" spans="1:17" x14ac:dyDescent="0.2">
      <c r="A554" s="10" t="str">
        <f>IF(COUNTRY_INFO!A554=0," ",COUNTRY_INFO!A554)</f>
        <v>Ethiopia</v>
      </c>
      <c r="B554" s="10" t="str">
        <f>IF(COUNTRY_INFO!B554=0," ",COUNTRY_INFO!B554)</f>
        <v>Oromia West Harerge</v>
      </c>
      <c r="C554" s="10" t="str">
        <f>IF(COUNTRY_INFO!C554=0," ",COUNTRY_INFO!C554)</f>
        <v>Habro</v>
      </c>
      <c r="D554" s="11" t="str">
        <f>IF(OR(COUNTRY_INFO!$T$9:$T$1000="T2 (PZQ)",COUNTRY_INFO!$U$9:$U$1000="T2 (PZQ)"), "T2 (PZQ)", " ")</f>
        <v xml:space="preserve"> </v>
      </c>
      <c r="E554" s="109"/>
      <c r="F554" s="56"/>
      <c r="G554" s="288"/>
      <c r="H554" s="288"/>
      <c r="I554" s="11">
        <f t="shared" si="49"/>
        <v>0</v>
      </c>
      <c r="J554" s="56"/>
      <c r="K554" s="18"/>
      <c r="L554" s="18"/>
      <c r="M554" s="14">
        <f t="shared" si="50"/>
        <v>0</v>
      </c>
      <c r="N554" s="275" t="str">
        <f t="shared" si="51"/>
        <v xml:space="preserve"> </v>
      </c>
      <c r="O554" s="230" t="str">
        <f t="shared" si="52"/>
        <v xml:space="preserve"> </v>
      </c>
      <c r="P554" s="230" t="str">
        <f t="shared" si="53"/>
        <v xml:space="preserve"> </v>
      </c>
      <c r="Q554" s="230" t="str">
        <f t="shared" si="54"/>
        <v xml:space="preserve"> </v>
      </c>
    </row>
    <row r="555" spans="1:17" x14ac:dyDescent="0.2">
      <c r="A555" s="10" t="str">
        <f>IF(COUNTRY_INFO!A555=0," ",COUNTRY_INFO!A555)</f>
        <v>Ethiopia</v>
      </c>
      <c r="B555" s="10" t="str">
        <f>IF(COUNTRY_INFO!B555=0," ",COUNTRY_INFO!B555)</f>
        <v>Oromia West Harerge</v>
      </c>
      <c r="C555" s="10" t="str">
        <f>IF(COUNTRY_INFO!C555=0," ",COUNTRY_INFO!C555)</f>
        <v>Hawi Gudina</v>
      </c>
      <c r="D555" s="11" t="str">
        <f>IF(OR(COUNTRY_INFO!$T$9:$T$1000="T2 (PZQ)",COUNTRY_INFO!$U$9:$U$1000="T2 (PZQ)"), "T2 (PZQ)", " ")</f>
        <v xml:space="preserve"> </v>
      </c>
      <c r="E555" s="109"/>
      <c r="F555" s="56"/>
      <c r="G555" s="288"/>
      <c r="H555" s="288"/>
      <c r="I555" s="11">
        <f t="shared" si="49"/>
        <v>0</v>
      </c>
      <c r="J555" s="56"/>
      <c r="K555" s="18"/>
      <c r="L555" s="18"/>
      <c r="M555" s="14">
        <f t="shared" si="50"/>
        <v>0</v>
      </c>
      <c r="N555" s="275" t="str">
        <f t="shared" si="51"/>
        <v xml:space="preserve"> </v>
      </c>
      <c r="O555" s="230" t="str">
        <f t="shared" si="52"/>
        <v xml:space="preserve"> </v>
      </c>
      <c r="P555" s="230" t="str">
        <f t="shared" si="53"/>
        <v xml:space="preserve"> </v>
      </c>
      <c r="Q555" s="230" t="str">
        <f t="shared" si="54"/>
        <v xml:space="preserve"> </v>
      </c>
    </row>
    <row r="556" spans="1:17" x14ac:dyDescent="0.2">
      <c r="A556" s="10" t="str">
        <f>IF(COUNTRY_INFO!A556=0," ",COUNTRY_INFO!A556)</f>
        <v>Ethiopia</v>
      </c>
      <c r="B556" s="10" t="str">
        <f>IF(COUNTRY_INFO!B556=0," ",COUNTRY_INFO!B556)</f>
        <v>Oromia West Harerge</v>
      </c>
      <c r="C556" s="10" t="str">
        <f>IF(COUNTRY_INFO!C556=0," ",COUNTRY_INFO!C556)</f>
        <v>Mesela</v>
      </c>
      <c r="D556" s="11" t="str">
        <f>IF(OR(COUNTRY_INFO!$T$9:$T$1000="T2 (PZQ)",COUNTRY_INFO!$U$9:$U$1000="T2 (PZQ)"), "T2 (PZQ)", " ")</f>
        <v>T2 (PZQ)</v>
      </c>
      <c r="E556" s="109"/>
      <c r="F556" s="56"/>
      <c r="G556" s="295">
        <v>63056</v>
      </c>
      <c r="H556" s="295"/>
      <c r="I556" s="11">
        <f t="shared" si="49"/>
        <v>63056</v>
      </c>
      <c r="J556" s="56"/>
      <c r="K556" s="18">
        <v>59377</v>
      </c>
      <c r="L556" s="18"/>
      <c r="M556" s="14">
        <f t="shared" si="50"/>
        <v>59377</v>
      </c>
      <c r="N556" s="275" t="str">
        <f t="shared" si="51"/>
        <v xml:space="preserve"> </v>
      </c>
      <c r="O556" s="293">
        <f t="shared" si="52"/>
        <v>94.165503679269221</v>
      </c>
      <c r="P556" s="230" t="str">
        <f t="shared" si="53"/>
        <v xml:space="preserve"> </v>
      </c>
      <c r="Q556" s="293">
        <f t="shared" si="54"/>
        <v>94.165503679269221</v>
      </c>
    </row>
    <row r="557" spans="1:17" x14ac:dyDescent="0.2">
      <c r="A557" s="10" t="str">
        <f>IF(COUNTRY_INFO!A557=0," ",COUNTRY_INFO!A557)</f>
        <v>Ethiopia</v>
      </c>
      <c r="B557" s="10" t="str">
        <f>IF(COUNTRY_INFO!B557=0," ",COUNTRY_INFO!B557)</f>
        <v>Oromia West Harerge</v>
      </c>
      <c r="C557" s="10" t="str">
        <f>IF(COUNTRY_INFO!C557=0," ",COUNTRY_INFO!C557)</f>
        <v>Mi'eso</v>
      </c>
      <c r="D557" s="11" t="str">
        <f>IF(OR(COUNTRY_INFO!$T$9:$T$1000="T2 (PZQ)",COUNTRY_INFO!$U$9:$U$1000="T2 (PZQ)"), "T2 (PZQ)", " ")</f>
        <v xml:space="preserve"> </v>
      </c>
      <c r="E557" s="109"/>
      <c r="F557" s="56"/>
      <c r="G557" s="288"/>
      <c r="H557" s="288"/>
      <c r="I557" s="11">
        <f t="shared" si="49"/>
        <v>0</v>
      </c>
      <c r="J557" s="56"/>
      <c r="K557" s="18"/>
      <c r="L557" s="18"/>
      <c r="M557" s="14">
        <f t="shared" si="50"/>
        <v>0</v>
      </c>
      <c r="N557" s="275" t="str">
        <f t="shared" si="51"/>
        <v xml:space="preserve"> </v>
      </c>
      <c r="O557" s="230" t="str">
        <f t="shared" si="52"/>
        <v xml:space="preserve"> </v>
      </c>
      <c r="P557" s="230" t="str">
        <f t="shared" si="53"/>
        <v xml:space="preserve"> </v>
      </c>
      <c r="Q557" s="230" t="str">
        <f t="shared" si="54"/>
        <v xml:space="preserve"> </v>
      </c>
    </row>
    <row r="558" spans="1:17" x14ac:dyDescent="0.2">
      <c r="A558" s="10" t="str">
        <f>IF(COUNTRY_INFO!A558=0," ",COUNTRY_INFO!A558)</f>
        <v>Ethiopia</v>
      </c>
      <c r="B558" s="10" t="str">
        <f>IF(COUNTRY_INFO!B558=0," ",COUNTRY_INFO!B558)</f>
        <v>Oromia West Harerge</v>
      </c>
      <c r="C558" s="10" t="str">
        <f>IF(COUNTRY_INFO!C558=0," ",COUNTRY_INFO!C558)</f>
        <v>Oda Bultum</v>
      </c>
      <c r="D558" s="11" t="str">
        <f>IF(OR(COUNTRY_INFO!$T$9:$T$1000="T2 (PZQ)",COUNTRY_INFO!$U$9:$U$1000="T2 (PZQ)"), "T2 (PZQ)", " ")</f>
        <v xml:space="preserve"> </v>
      </c>
      <c r="E558" s="109"/>
      <c r="F558" s="56"/>
      <c r="G558" s="288"/>
      <c r="H558" s="288"/>
      <c r="I558" s="11">
        <f t="shared" si="49"/>
        <v>0</v>
      </c>
      <c r="J558" s="56"/>
      <c r="K558" s="18"/>
      <c r="L558" s="18"/>
      <c r="M558" s="14">
        <f t="shared" si="50"/>
        <v>0</v>
      </c>
      <c r="N558" s="275" t="str">
        <f t="shared" si="51"/>
        <v xml:space="preserve"> </v>
      </c>
      <c r="O558" s="230" t="str">
        <f t="shared" si="52"/>
        <v xml:space="preserve"> </v>
      </c>
      <c r="P558" s="230" t="str">
        <f t="shared" si="53"/>
        <v xml:space="preserve"> </v>
      </c>
      <c r="Q558" s="230" t="str">
        <f t="shared" si="54"/>
        <v xml:space="preserve"> </v>
      </c>
    </row>
    <row r="559" spans="1:17" x14ac:dyDescent="0.2">
      <c r="A559" s="10" t="str">
        <f>IF(COUNTRY_INFO!A559=0," ",COUNTRY_INFO!A559)</f>
        <v>Ethiopia</v>
      </c>
      <c r="B559" s="10" t="str">
        <f>IF(COUNTRY_INFO!B559=0," ",COUNTRY_INFO!B559)</f>
        <v>Oromia West Harerge</v>
      </c>
      <c r="C559" s="10" t="str">
        <f>IF(COUNTRY_INFO!C559=0," ",COUNTRY_INFO!C559)</f>
        <v>Tullo</v>
      </c>
      <c r="D559" s="11" t="str">
        <f>IF(OR(COUNTRY_INFO!$T$9:$T$1000="T2 (PZQ)",COUNTRY_INFO!$U$9:$U$1000="T2 (PZQ)"), "T2 (PZQ)", " ")</f>
        <v xml:space="preserve"> </v>
      </c>
      <c r="E559" s="109"/>
      <c r="F559" s="56"/>
      <c r="G559" s="288"/>
      <c r="H559" s="288"/>
      <c r="I559" s="11">
        <f t="shared" si="49"/>
        <v>0</v>
      </c>
      <c r="J559" s="56"/>
      <c r="K559" s="18"/>
      <c r="L559" s="18"/>
      <c r="M559" s="14">
        <f t="shared" si="50"/>
        <v>0</v>
      </c>
      <c r="N559" s="275" t="str">
        <f t="shared" si="51"/>
        <v xml:space="preserve"> </v>
      </c>
      <c r="O559" s="230" t="str">
        <f t="shared" si="52"/>
        <v xml:space="preserve"> </v>
      </c>
      <c r="P559" s="230" t="str">
        <f t="shared" si="53"/>
        <v xml:space="preserve"> </v>
      </c>
      <c r="Q559" s="230" t="str">
        <f t="shared" si="54"/>
        <v xml:space="preserve"> </v>
      </c>
    </row>
    <row r="560" spans="1:17" x14ac:dyDescent="0.2">
      <c r="A560" s="10" t="str">
        <f>IF(COUNTRY_INFO!A560=0," ",COUNTRY_INFO!A560)</f>
        <v>Ethiopia</v>
      </c>
      <c r="B560" s="10" t="str">
        <f>IF(COUNTRY_INFO!B560=0," ",COUNTRY_INFO!B560)</f>
        <v>Oromia West Shewa</v>
      </c>
      <c r="C560" s="10" t="str">
        <f>IF(COUNTRY_INFO!C560=0," ",COUNTRY_INFO!C560)</f>
        <v>Abuna Gindeberet</v>
      </c>
      <c r="D560" s="11" t="str">
        <f>IF(OR(COUNTRY_INFO!$T$9:$T$1000="T2 (PZQ)",COUNTRY_INFO!$U$9:$U$1000="T2 (PZQ)"), "T2 (PZQ)", " ")</f>
        <v xml:space="preserve"> </v>
      </c>
      <c r="E560" s="109"/>
      <c r="F560" s="56"/>
      <c r="G560" s="288"/>
      <c r="H560" s="288"/>
      <c r="I560" s="11">
        <f t="shared" si="49"/>
        <v>0</v>
      </c>
      <c r="J560" s="56"/>
      <c r="K560" s="18"/>
      <c r="L560" s="18"/>
      <c r="M560" s="14">
        <f t="shared" si="50"/>
        <v>0</v>
      </c>
      <c r="N560" s="275" t="str">
        <f t="shared" si="51"/>
        <v xml:space="preserve"> </v>
      </c>
      <c r="O560" s="230" t="str">
        <f t="shared" si="52"/>
        <v xml:space="preserve"> </v>
      </c>
      <c r="P560" s="230" t="str">
        <f t="shared" si="53"/>
        <v xml:space="preserve"> </v>
      </c>
      <c r="Q560" s="230" t="str">
        <f t="shared" si="54"/>
        <v xml:space="preserve"> </v>
      </c>
    </row>
    <row r="561" spans="1:17" x14ac:dyDescent="0.2">
      <c r="A561" s="10" t="str">
        <f>IF(COUNTRY_INFO!A561=0," ",COUNTRY_INFO!A561)</f>
        <v>Ethiopia</v>
      </c>
      <c r="B561" s="10" t="str">
        <f>IF(COUNTRY_INFO!B561=0," ",COUNTRY_INFO!B561)</f>
        <v>Oromia West Shewa</v>
      </c>
      <c r="C561" s="10" t="str">
        <f>IF(COUNTRY_INFO!C561=0," ",COUNTRY_INFO!C561)</f>
        <v>Adea Berga</v>
      </c>
      <c r="D561" s="11" t="str">
        <f>IF(OR(COUNTRY_INFO!$T$9:$T$1000="T2 (PZQ)",COUNTRY_INFO!$U$9:$U$1000="T2 (PZQ)"), "T2 (PZQ)", " ")</f>
        <v xml:space="preserve"> </v>
      </c>
      <c r="E561" s="109"/>
      <c r="F561" s="56"/>
      <c r="G561" s="288"/>
      <c r="H561" s="288"/>
      <c r="I561" s="11">
        <f t="shared" si="49"/>
        <v>0</v>
      </c>
      <c r="J561" s="56"/>
      <c r="K561" s="18"/>
      <c r="L561" s="18"/>
      <c r="M561" s="14">
        <f t="shared" si="50"/>
        <v>0</v>
      </c>
      <c r="N561" s="275" t="str">
        <f t="shared" si="51"/>
        <v xml:space="preserve"> </v>
      </c>
      <c r="O561" s="230" t="str">
        <f t="shared" si="52"/>
        <v xml:space="preserve"> </v>
      </c>
      <c r="P561" s="230" t="str">
        <f t="shared" si="53"/>
        <v xml:space="preserve"> </v>
      </c>
      <c r="Q561" s="230" t="str">
        <f t="shared" si="54"/>
        <v xml:space="preserve"> </v>
      </c>
    </row>
    <row r="562" spans="1:17" x14ac:dyDescent="0.2">
      <c r="A562" s="10" t="str">
        <f>IF(COUNTRY_INFO!A562=0," ",COUNTRY_INFO!A562)</f>
        <v>Ethiopia</v>
      </c>
      <c r="B562" s="10" t="str">
        <f>IF(COUNTRY_INFO!B562=0," ",COUNTRY_INFO!B562)</f>
        <v>Oromia West Shewa</v>
      </c>
      <c r="C562" s="10" t="str">
        <f>IF(COUNTRY_INFO!C562=0," ",COUNTRY_INFO!C562)</f>
        <v xml:space="preserve">Ambo </v>
      </c>
      <c r="D562" s="11" t="str">
        <f>IF(OR(COUNTRY_INFO!$T$9:$T$1000="T2 (PZQ)",COUNTRY_INFO!$U$9:$U$1000="T2 (PZQ)"), "T2 (PZQ)", " ")</f>
        <v xml:space="preserve"> </v>
      </c>
      <c r="E562" s="109"/>
      <c r="F562" s="56"/>
      <c r="G562" s="288"/>
      <c r="H562" s="288"/>
      <c r="I562" s="11">
        <f t="shared" si="49"/>
        <v>0</v>
      </c>
      <c r="J562" s="56"/>
      <c r="K562" s="18"/>
      <c r="L562" s="18"/>
      <c r="M562" s="14">
        <f t="shared" si="50"/>
        <v>0</v>
      </c>
      <c r="N562" s="275" t="str">
        <f t="shared" si="51"/>
        <v xml:space="preserve"> </v>
      </c>
      <c r="O562" s="230" t="str">
        <f t="shared" si="52"/>
        <v xml:space="preserve"> </v>
      </c>
      <c r="P562" s="230" t="str">
        <f t="shared" si="53"/>
        <v xml:space="preserve"> </v>
      </c>
      <c r="Q562" s="230" t="str">
        <f t="shared" si="54"/>
        <v xml:space="preserve"> </v>
      </c>
    </row>
    <row r="563" spans="1:17" x14ac:dyDescent="0.2">
      <c r="A563" s="10" t="str">
        <f>IF(COUNTRY_INFO!A563=0," ",COUNTRY_INFO!A563)</f>
        <v>Ethiopia</v>
      </c>
      <c r="B563" s="10" t="str">
        <f>IF(COUNTRY_INFO!B563=0," ",COUNTRY_INFO!B563)</f>
        <v>Oromia West Shewa</v>
      </c>
      <c r="C563" s="10" t="str">
        <f>IF(COUNTRY_INFO!C563=0," ",COUNTRY_INFO!C563)</f>
        <v>Ambo Town</v>
      </c>
      <c r="D563" s="11" t="str">
        <f>IF(OR(COUNTRY_INFO!$T$9:$T$1000="T2 (PZQ)",COUNTRY_INFO!$U$9:$U$1000="T2 (PZQ)"), "T2 (PZQ)", " ")</f>
        <v xml:space="preserve"> </v>
      </c>
      <c r="E563" s="109"/>
      <c r="F563" s="56"/>
      <c r="G563" s="288"/>
      <c r="H563" s="288"/>
      <c r="I563" s="11">
        <f t="shared" si="49"/>
        <v>0</v>
      </c>
      <c r="J563" s="56"/>
      <c r="K563" s="18"/>
      <c r="L563" s="18"/>
      <c r="M563" s="14">
        <f t="shared" si="50"/>
        <v>0</v>
      </c>
      <c r="N563" s="275" t="str">
        <f t="shared" si="51"/>
        <v xml:space="preserve"> </v>
      </c>
      <c r="O563" s="230" t="str">
        <f t="shared" si="52"/>
        <v xml:space="preserve"> </v>
      </c>
      <c r="P563" s="230" t="str">
        <f t="shared" si="53"/>
        <v xml:space="preserve"> </v>
      </c>
      <c r="Q563" s="230" t="str">
        <f t="shared" si="54"/>
        <v xml:space="preserve"> </v>
      </c>
    </row>
    <row r="564" spans="1:17" x14ac:dyDescent="0.2">
      <c r="A564" s="10" t="str">
        <f>IF(COUNTRY_INFO!A564=0," ",COUNTRY_INFO!A564)</f>
        <v>Ethiopia</v>
      </c>
      <c r="B564" s="10" t="str">
        <f>IF(COUNTRY_INFO!B564=0," ",COUNTRY_INFO!B564)</f>
        <v>Oromia West Shewa</v>
      </c>
      <c r="C564" s="10" t="str">
        <f>IF(COUNTRY_INFO!C564=0," ",COUNTRY_INFO!C564)</f>
        <v>Bako Tibe</v>
      </c>
      <c r="D564" s="11" t="str">
        <f>IF(OR(COUNTRY_INFO!$T$9:$T$1000="T2 (PZQ)",COUNTRY_INFO!$U$9:$U$1000="T2 (PZQ)"), "T2 (PZQ)", " ")</f>
        <v xml:space="preserve"> </v>
      </c>
      <c r="E564" s="109"/>
      <c r="F564" s="56"/>
      <c r="G564" s="288"/>
      <c r="H564" s="288"/>
      <c r="I564" s="11">
        <f t="shared" si="49"/>
        <v>0</v>
      </c>
      <c r="J564" s="56"/>
      <c r="K564" s="18"/>
      <c r="L564" s="18"/>
      <c r="M564" s="14">
        <f t="shared" si="50"/>
        <v>0</v>
      </c>
      <c r="N564" s="275" t="str">
        <f t="shared" si="51"/>
        <v xml:space="preserve"> </v>
      </c>
      <c r="O564" s="230" t="str">
        <f t="shared" si="52"/>
        <v xml:space="preserve"> </v>
      </c>
      <c r="P564" s="230" t="str">
        <f t="shared" si="53"/>
        <v xml:space="preserve"> </v>
      </c>
      <c r="Q564" s="230" t="str">
        <f t="shared" si="54"/>
        <v xml:space="preserve"> </v>
      </c>
    </row>
    <row r="565" spans="1:17" x14ac:dyDescent="0.2">
      <c r="A565" s="10" t="str">
        <f>IF(COUNTRY_INFO!A565=0," ",COUNTRY_INFO!A565)</f>
        <v>Ethiopia</v>
      </c>
      <c r="B565" s="10" t="str">
        <f>IF(COUNTRY_INFO!B565=0," ",COUNTRY_INFO!B565)</f>
        <v>Oromia West Shewa</v>
      </c>
      <c r="C565" s="10" t="str">
        <f>IF(COUNTRY_INFO!C565=0," ",COUNTRY_INFO!C565)</f>
        <v>Chelia</v>
      </c>
      <c r="D565" s="11" t="str">
        <f>IF(OR(COUNTRY_INFO!$T$9:$T$1000="T2 (PZQ)",COUNTRY_INFO!$U$9:$U$1000="T2 (PZQ)"), "T2 (PZQ)", " ")</f>
        <v xml:space="preserve"> </v>
      </c>
      <c r="E565" s="109"/>
      <c r="F565" s="56"/>
      <c r="G565" s="288"/>
      <c r="H565" s="288"/>
      <c r="I565" s="11">
        <f t="shared" si="49"/>
        <v>0</v>
      </c>
      <c r="J565" s="56"/>
      <c r="K565" s="18"/>
      <c r="L565" s="18"/>
      <c r="M565" s="14">
        <f t="shared" si="50"/>
        <v>0</v>
      </c>
      <c r="N565" s="275" t="str">
        <f t="shared" si="51"/>
        <v xml:space="preserve"> </v>
      </c>
      <c r="O565" s="230" t="str">
        <f t="shared" si="52"/>
        <v xml:space="preserve"> </v>
      </c>
      <c r="P565" s="230" t="str">
        <f t="shared" si="53"/>
        <v xml:space="preserve"> </v>
      </c>
      <c r="Q565" s="230" t="str">
        <f t="shared" si="54"/>
        <v xml:space="preserve"> </v>
      </c>
    </row>
    <row r="566" spans="1:17" x14ac:dyDescent="0.2">
      <c r="A566" s="10" t="str">
        <f>IF(COUNTRY_INFO!A566=0," ",COUNTRY_INFO!A566)</f>
        <v>Ethiopia</v>
      </c>
      <c r="B566" s="10" t="str">
        <f>IF(COUNTRY_INFO!B566=0," ",COUNTRY_INFO!B566)</f>
        <v>Oromia West Shewa</v>
      </c>
      <c r="C566" s="10" t="str">
        <f>IF(COUNTRY_INFO!C566=0," ",COUNTRY_INFO!C566)</f>
        <v xml:space="preserve">Chobi </v>
      </c>
      <c r="D566" s="11" t="str">
        <f>IF(OR(COUNTRY_INFO!$T$9:$T$1000="T2 (PZQ)",COUNTRY_INFO!$U$9:$U$1000="T2 (PZQ)"), "T2 (PZQ)", " ")</f>
        <v xml:space="preserve"> </v>
      </c>
      <c r="E566" s="109"/>
      <c r="F566" s="56"/>
      <c r="G566" s="288"/>
      <c r="H566" s="288"/>
      <c r="I566" s="11">
        <f t="shared" si="49"/>
        <v>0</v>
      </c>
      <c r="J566" s="56"/>
      <c r="K566" s="18"/>
      <c r="L566" s="18"/>
      <c r="M566" s="14">
        <f t="shared" si="50"/>
        <v>0</v>
      </c>
      <c r="N566" s="275" t="str">
        <f t="shared" si="51"/>
        <v xml:space="preserve"> </v>
      </c>
      <c r="O566" s="230" t="str">
        <f t="shared" si="52"/>
        <v xml:space="preserve"> </v>
      </c>
      <c r="P566" s="230" t="str">
        <f t="shared" si="53"/>
        <v xml:space="preserve"> </v>
      </c>
      <c r="Q566" s="230" t="str">
        <f t="shared" si="54"/>
        <v xml:space="preserve"> </v>
      </c>
    </row>
    <row r="567" spans="1:17" x14ac:dyDescent="0.2">
      <c r="A567" s="10" t="str">
        <f>IF(COUNTRY_INFO!A567=0," ",COUNTRY_INFO!A567)</f>
        <v>Ethiopia</v>
      </c>
      <c r="B567" s="10" t="str">
        <f>IF(COUNTRY_INFO!B567=0," ",COUNTRY_INFO!B567)</f>
        <v>Oromia West Shewa</v>
      </c>
      <c r="C567" s="10" t="str">
        <f>IF(COUNTRY_INFO!C567=0," ",COUNTRY_INFO!C567)</f>
        <v>Dano</v>
      </c>
      <c r="D567" s="11" t="str">
        <f>IF(OR(COUNTRY_INFO!$T$9:$T$1000="T2 (PZQ)",COUNTRY_INFO!$U$9:$U$1000="T2 (PZQ)"), "T2 (PZQ)", " ")</f>
        <v xml:space="preserve"> </v>
      </c>
      <c r="E567" s="109"/>
      <c r="F567" s="56"/>
      <c r="G567" s="288"/>
      <c r="H567" s="288"/>
      <c r="I567" s="11">
        <f t="shared" si="49"/>
        <v>0</v>
      </c>
      <c r="J567" s="56"/>
      <c r="K567" s="18"/>
      <c r="L567" s="18"/>
      <c r="M567" s="14">
        <f t="shared" si="50"/>
        <v>0</v>
      </c>
      <c r="N567" s="275" t="str">
        <f t="shared" si="51"/>
        <v xml:space="preserve"> </v>
      </c>
      <c r="O567" s="230" t="str">
        <f t="shared" si="52"/>
        <v xml:space="preserve"> </v>
      </c>
      <c r="P567" s="230" t="str">
        <f t="shared" si="53"/>
        <v xml:space="preserve"> </v>
      </c>
      <c r="Q567" s="230" t="str">
        <f t="shared" si="54"/>
        <v xml:space="preserve"> </v>
      </c>
    </row>
    <row r="568" spans="1:17" x14ac:dyDescent="0.2">
      <c r="A568" s="10" t="str">
        <f>IF(COUNTRY_INFO!A568=0," ",COUNTRY_INFO!A568)</f>
        <v>Ethiopia</v>
      </c>
      <c r="B568" s="10" t="str">
        <f>IF(COUNTRY_INFO!B568=0," ",COUNTRY_INFO!B568)</f>
        <v>Oromia West Shewa</v>
      </c>
      <c r="C568" s="10" t="str">
        <f>IF(COUNTRY_INFO!C568=0," ",COUNTRY_INFO!C568)</f>
        <v>Dendi</v>
      </c>
      <c r="D568" s="11" t="str">
        <f>IF(OR(COUNTRY_INFO!$T$9:$T$1000="T2 (PZQ)",COUNTRY_INFO!$U$9:$U$1000="T2 (PZQ)"), "T2 (PZQ)", " ")</f>
        <v xml:space="preserve"> </v>
      </c>
      <c r="E568" s="109"/>
      <c r="F568" s="56"/>
      <c r="G568" s="288"/>
      <c r="H568" s="288"/>
      <c r="I568" s="11">
        <f t="shared" si="49"/>
        <v>0</v>
      </c>
      <c r="J568" s="56"/>
      <c r="K568" s="18"/>
      <c r="L568" s="18"/>
      <c r="M568" s="14">
        <f t="shared" si="50"/>
        <v>0</v>
      </c>
      <c r="N568" s="275" t="str">
        <f t="shared" si="51"/>
        <v xml:space="preserve"> </v>
      </c>
      <c r="O568" s="230" t="str">
        <f t="shared" si="52"/>
        <v xml:space="preserve"> </v>
      </c>
      <c r="P568" s="230" t="str">
        <f t="shared" si="53"/>
        <v xml:space="preserve"> </v>
      </c>
      <c r="Q568" s="230" t="str">
        <f t="shared" si="54"/>
        <v xml:space="preserve"> </v>
      </c>
    </row>
    <row r="569" spans="1:17"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IF(OR(COUNTRY_INFO!$T$9:$T$1000="T2 (PZQ)",COUNTRY_INFO!$U$9:$U$1000="T2 (PZQ)"), "T2 (PZQ)", " ")</f>
        <v xml:space="preserve"> </v>
      </c>
      <c r="E569" s="109"/>
      <c r="F569" s="56"/>
      <c r="G569" s="288"/>
      <c r="H569" s="288"/>
      <c r="I569" s="11">
        <f t="shared" si="49"/>
        <v>0</v>
      </c>
      <c r="J569" s="56"/>
      <c r="K569" s="18"/>
      <c r="L569" s="18"/>
      <c r="M569" s="14">
        <f t="shared" si="50"/>
        <v>0</v>
      </c>
      <c r="N569" s="275" t="str">
        <f t="shared" si="51"/>
        <v xml:space="preserve"> </v>
      </c>
      <c r="O569" s="230" t="str">
        <f t="shared" si="52"/>
        <v xml:space="preserve"> </v>
      </c>
      <c r="P569" s="230" t="str">
        <f t="shared" si="53"/>
        <v xml:space="preserve"> </v>
      </c>
      <c r="Q569" s="230" t="str">
        <f t="shared" si="54"/>
        <v xml:space="preserve"> </v>
      </c>
    </row>
    <row r="570" spans="1:17" x14ac:dyDescent="0.2">
      <c r="A570" s="10" t="str">
        <f>IF(COUNTRY_INFO!A570=0," ",COUNTRY_INFO!A570)</f>
        <v>Ethiopia</v>
      </c>
      <c r="B570" s="10" t="str">
        <f>IF(COUNTRY_INFO!B570=0," ",COUNTRY_INFO!B570)</f>
        <v>Oromia West Shewa</v>
      </c>
      <c r="C570" s="10" t="str">
        <f>IF(COUNTRY_INFO!C570=0," ",COUNTRY_INFO!C570)</f>
        <v>Ejere</v>
      </c>
      <c r="D570" s="11" t="str">
        <f>IF(OR(COUNTRY_INFO!$T$9:$T$1000="T2 (PZQ)",COUNTRY_INFO!$U$9:$U$1000="T2 (PZQ)"), "T2 (PZQ)", " ")</f>
        <v xml:space="preserve"> </v>
      </c>
      <c r="E570" s="109"/>
      <c r="F570" s="56"/>
      <c r="G570" s="288"/>
      <c r="H570" s="288"/>
      <c r="I570" s="11">
        <f t="shared" si="49"/>
        <v>0</v>
      </c>
      <c r="J570" s="56"/>
      <c r="K570" s="18"/>
      <c r="L570" s="18"/>
      <c r="M570" s="14">
        <f t="shared" si="50"/>
        <v>0</v>
      </c>
      <c r="N570" s="275" t="str">
        <f t="shared" si="51"/>
        <v xml:space="preserve"> </v>
      </c>
      <c r="O570" s="230" t="str">
        <f t="shared" si="52"/>
        <v xml:space="preserve"> </v>
      </c>
      <c r="P570" s="230" t="str">
        <f t="shared" si="53"/>
        <v xml:space="preserve"> </v>
      </c>
      <c r="Q570" s="230" t="str">
        <f t="shared" si="54"/>
        <v xml:space="preserve"> </v>
      </c>
    </row>
    <row r="571" spans="1:17" x14ac:dyDescent="0.2">
      <c r="A571" s="10" t="str">
        <f>IF(COUNTRY_INFO!A571=0," ",COUNTRY_INFO!A571)</f>
        <v>Ethiopia</v>
      </c>
      <c r="B571" s="10" t="str">
        <f>IF(COUNTRY_INFO!B571=0," ",COUNTRY_INFO!B571)</f>
        <v>Oromia West Shewa</v>
      </c>
      <c r="C571" s="10" t="str">
        <f>IF(COUNTRY_INFO!C571=0," ",COUNTRY_INFO!C571)</f>
        <v xml:space="preserve">Ejersa Lafo </v>
      </c>
      <c r="D571" s="11" t="str">
        <f>IF(OR(COUNTRY_INFO!$T$9:$T$1000="T2 (PZQ)",COUNTRY_INFO!$U$9:$U$1000="T2 (PZQ)"), "T2 (PZQ)", " ")</f>
        <v xml:space="preserve"> </v>
      </c>
      <c r="E571" s="109"/>
      <c r="F571" s="56"/>
      <c r="G571" s="288"/>
      <c r="H571" s="288"/>
      <c r="I571" s="11">
        <f t="shared" si="49"/>
        <v>0</v>
      </c>
      <c r="J571" s="56"/>
      <c r="K571" s="18"/>
      <c r="L571" s="18"/>
      <c r="M571" s="14">
        <f t="shared" si="50"/>
        <v>0</v>
      </c>
      <c r="N571" s="275" t="str">
        <f t="shared" si="51"/>
        <v xml:space="preserve"> </v>
      </c>
      <c r="O571" s="230" t="str">
        <f t="shared" si="52"/>
        <v xml:space="preserve"> </v>
      </c>
      <c r="P571" s="230" t="str">
        <f t="shared" si="53"/>
        <v xml:space="preserve"> </v>
      </c>
      <c r="Q571" s="230" t="str">
        <f t="shared" si="54"/>
        <v xml:space="preserve"> </v>
      </c>
    </row>
    <row r="572" spans="1:17" x14ac:dyDescent="0.2">
      <c r="A572" s="10" t="str">
        <f>IF(COUNTRY_INFO!A572=0," ",COUNTRY_INFO!A572)</f>
        <v>Ethiopia</v>
      </c>
      <c r="B572" s="10" t="str">
        <f>IF(COUNTRY_INFO!B572=0," ",COUNTRY_INFO!B572)</f>
        <v>Oromia West Shewa</v>
      </c>
      <c r="C572" s="10" t="str">
        <f>IF(COUNTRY_INFO!C572=0," ",COUNTRY_INFO!C572)</f>
        <v>Elu Gelan</v>
      </c>
      <c r="D572" s="11" t="str">
        <f>IF(OR(COUNTRY_INFO!$T$9:$T$1000="T2 (PZQ)",COUNTRY_INFO!$U$9:$U$1000="T2 (PZQ)"), "T2 (PZQ)", " ")</f>
        <v xml:space="preserve"> </v>
      </c>
      <c r="E572" s="109"/>
      <c r="F572" s="56"/>
      <c r="G572" s="288"/>
      <c r="H572" s="288"/>
      <c r="I572" s="11">
        <f t="shared" si="49"/>
        <v>0</v>
      </c>
      <c r="J572" s="56"/>
      <c r="K572" s="18"/>
      <c r="L572" s="18"/>
      <c r="M572" s="14">
        <f t="shared" si="50"/>
        <v>0</v>
      </c>
      <c r="N572" s="275" t="str">
        <f t="shared" si="51"/>
        <v xml:space="preserve"> </v>
      </c>
      <c r="O572" s="230" t="str">
        <f t="shared" si="52"/>
        <v xml:space="preserve"> </v>
      </c>
      <c r="P572" s="230" t="str">
        <f t="shared" si="53"/>
        <v xml:space="preserve"> </v>
      </c>
      <c r="Q572" s="230" t="str">
        <f t="shared" si="54"/>
        <v xml:space="preserve"> </v>
      </c>
    </row>
    <row r="573" spans="1:17" x14ac:dyDescent="0.2">
      <c r="A573" s="10" t="str">
        <f>IF(COUNTRY_INFO!A573=0," ",COUNTRY_INFO!A573)</f>
        <v>Ethiopia</v>
      </c>
      <c r="B573" s="10" t="str">
        <f>IF(COUNTRY_INFO!B573=0," ",COUNTRY_INFO!B573)</f>
        <v>Oromia West Shewa</v>
      </c>
      <c r="C573" s="10" t="str">
        <f>IF(COUNTRY_INFO!C573=0," ",COUNTRY_INFO!C573)</f>
        <v>Gindeberet</v>
      </c>
      <c r="D573" s="11" t="str">
        <f>IF(OR(COUNTRY_INFO!$T$9:$T$1000="T2 (PZQ)",COUNTRY_INFO!$U$9:$U$1000="T2 (PZQ)"), "T2 (PZQ)", " ")</f>
        <v xml:space="preserve"> </v>
      </c>
      <c r="E573" s="109"/>
      <c r="F573" s="56"/>
      <c r="G573" s="288"/>
      <c r="H573" s="288"/>
      <c r="I573" s="11">
        <f t="shared" si="49"/>
        <v>0</v>
      </c>
      <c r="J573" s="56"/>
      <c r="K573" s="18"/>
      <c r="L573" s="18"/>
      <c r="M573" s="14">
        <f t="shared" si="50"/>
        <v>0</v>
      </c>
      <c r="N573" s="275" t="str">
        <f t="shared" si="51"/>
        <v xml:space="preserve"> </v>
      </c>
      <c r="O573" s="230" t="str">
        <f t="shared" si="52"/>
        <v xml:space="preserve"> </v>
      </c>
      <c r="P573" s="230" t="str">
        <f t="shared" si="53"/>
        <v xml:space="preserve"> </v>
      </c>
      <c r="Q573" s="230" t="str">
        <f t="shared" si="54"/>
        <v xml:space="preserve"> </v>
      </c>
    </row>
    <row r="574" spans="1:17" x14ac:dyDescent="0.2">
      <c r="A574" s="10" t="str">
        <f>IF(COUNTRY_INFO!A574=0," ",COUNTRY_INFO!A574)</f>
        <v>Ethiopia</v>
      </c>
      <c r="B574" s="10" t="str">
        <f>IF(COUNTRY_INFO!B574=0," ",COUNTRY_INFO!B574)</f>
        <v>Oromia West Shewa</v>
      </c>
      <c r="C574" s="10" t="str">
        <f>IF(COUNTRY_INFO!C574=0," ",COUNTRY_INFO!C574)</f>
        <v>Ilfata</v>
      </c>
      <c r="D574" s="11" t="str">
        <f>IF(OR(COUNTRY_INFO!$T$9:$T$1000="T2 (PZQ)",COUNTRY_INFO!$U$9:$U$1000="T2 (PZQ)"), "T2 (PZQ)", " ")</f>
        <v xml:space="preserve"> </v>
      </c>
      <c r="E574" s="109"/>
      <c r="F574" s="56"/>
      <c r="G574" s="288"/>
      <c r="H574" s="288"/>
      <c r="I574" s="11">
        <f t="shared" si="49"/>
        <v>0</v>
      </c>
      <c r="J574" s="56"/>
      <c r="K574" s="18"/>
      <c r="L574" s="18"/>
      <c r="M574" s="14">
        <f t="shared" si="50"/>
        <v>0</v>
      </c>
      <c r="N574" s="275" t="str">
        <f t="shared" si="51"/>
        <v xml:space="preserve"> </v>
      </c>
      <c r="O574" s="230" t="str">
        <f t="shared" si="52"/>
        <v xml:space="preserve"> </v>
      </c>
      <c r="P574" s="230" t="str">
        <f t="shared" si="53"/>
        <v xml:space="preserve"> </v>
      </c>
      <c r="Q574" s="230" t="str">
        <f t="shared" si="54"/>
        <v xml:space="preserve"> </v>
      </c>
    </row>
    <row r="575" spans="1:17" x14ac:dyDescent="0.2">
      <c r="A575" s="10" t="str">
        <f>IF(COUNTRY_INFO!A575=0," ",COUNTRY_INFO!A575)</f>
        <v>Ethiopia</v>
      </c>
      <c r="B575" s="10" t="str">
        <f>IF(COUNTRY_INFO!B575=0," ",COUNTRY_INFO!B575)</f>
        <v>Oromia West Shewa</v>
      </c>
      <c r="C575" s="10" t="str">
        <f>IF(COUNTRY_INFO!C575=0," ",COUNTRY_INFO!C575)</f>
        <v>Jeldu</v>
      </c>
      <c r="D575" s="11" t="str">
        <f>IF(OR(COUNTRY_INFO!$T$9:$T$1000="T2 (PZQ)",COUNTRY_INFO!$U$9:$U$1000="T2 (PZQ)"), "T2 (PZQ)", " ")</f>
        <v xml:space="preserve"> </v>
      </c>
      <c r="E575" s="109"/>
      <c r="F575" s="56"/>
      <c r="G575" s="288"/>
      <c r="H575" s="288"/>
      <c r="I575" s="11">
        <f t="shared" si="49"/>
        <v>0</v>
      </c>
      <c r="J575" s="56"/>
      <c r="K575" s="18"/>
      <c r="L575" s="18"/>
      <c r="M575" s="14">
        <f t="shared" si="50"/>
        <v>0</v>
      </c>
      <c r="N575" s="275" t="str">
        <f t="shared" si="51"/>
        <v xml:space="preserve"> </v>
      </c>
      <c r="O575" s="230" t="str">
        <f t="shared" si="52"/>
        <v xml:space="preserve"> </v>
      </c>
      <c r="P575" s="230" t="str">
        <f t="shared" si="53"/>
        <v xml:space="preserve"> </v>
      </c>
      <c r="Q575" s="230" t="str">
        <f t="shared" si="54"/>
        <v xml:space="preserve"> </v>
      </c>
    </row>
    <row r="576" spans="1:17" x14ac:dyDescent="0.2">
      <c r="A576" s="10" t="str">
        <f>IF(COUNTRY_INFO!A576=0," ",COUNTRY_INFO!A576)</f>
        <v>Ethiopia</v>
      </c>
      <c r="B576" s="10" t="str">
        <f>IF(COUNTRY_INFO!B576=0," ",COUNTRY_INFO!B576)</f>
        <v>Oromia West Shewa</v>
      </c>
      <c r="C576" s="10" t="str">
        <f>IF(COUNTRY_INFO!C576=0," ",COUNTRY_INFO!C576)</f>
        <v>Jibat</v>
      </c>
      <c r="D576" s="11" t="str">
        <f>IF(OR(COUNTRY_INFO!$T$9:$T$1000="T2 (PZQ)",COUNTRY_INFO!$U$9:$U$1000="T2 (PZQ)"), "T2 (PZQ)", " ")</f>
        <v xml:space="preserve"> </v>
      </c>
      <c r="E576" s="109"/>
      <c r="F576" s="56"/>
      <c r="G576" s="288"/>
      <c r="H576" s="288"/>
      <c r="I576" s="11">
        <f t="shared" si="49"/>
        <v>0</v>
      </c>
      <c r="J576" s="56"/>
      <c r="K576" s="18"/>
      <c r="L576" s="18"/>
      <c r="M576" s="14">
        <f t="shared" si="50"/>
        <v>0</v>
      </c>
      <c r="N576" s="275" t="str">
        <f t="shared" si="51"/>
        <v xml:space="preserve"> </v>
      </c>
      <c r="O576" s="230" t="str">
        <f t="shared" si="52"/>
        <v xml:space="preserve"> </v>
      </c>
      <c r="P576" s="230" t="str">
        <f t="shared" si="53"/>
        <v xml:space="preserve"> </v>
      </c>
      <c r="Q576" s="230" t="str">
        <f t="shared" si="54"/>
        <v xml:space="preserve"> </v>
      </c>
    </row>
    <row r="577" spans="1:17" x14ac:dyDescent="0.2">
      <c r="A577" s="10" t="str">
        <f>IF(COUNTRY_INFO!A577=0," ",COUNTRY_INFO!A577)</f>
        <v>Ethiopia</v>
      </c>
      <c r="B577" s="10" t="str">
        <f>IF(COUNTRY_INFO!B577=0," ",COUNTRY_INFO!B577)</f>
        <v>Oromia West Shewa</v>
      </c>
      <c r="C577" s="10" t="str">
        <f>IF(COUNTRY_INFO!C577=0," ",COUNTRY_INFO!C577)</f>
        <v>Liben Jawi</v>
      </c>
      <c r="D577" s="11" t="str">
        <f>IF(OR(COUNTRY_INFO!$T$9:$T$1000="T2 (PZQ)",COUNTRY_INFO!$U$9:$U$1000="T2 (PZQ)"), "T2 (PZQ)", " ")</f>
        <v xml:space="preserve"> </v>
      </c>
      <c r="E577" s="109"/>
      <c r="F577" s="56"/>
      <c r="G577" s="288"/>
      <c r="H577" s="288"/>
      <c r="I577" s="11">
        <f t="shared" si="49"/>
        <v>0</v>
      </c>
      <c r="J577" s="56"/>
      <c r="K577" s="18"/>
      <c r="L577" s="18"/>
      <c r="M577" s="14">
        <f t="shared" si="50"/>
        <v>0</v>
      </c>
      <c r="N577" s="275" t="str">
        <f t="shared" si="51"/>
        <v xml:space="preserve"> </v>
      </c>
      <c r="O577" s="230" t="str">
        <f t="shared" si="52"/>
        <v xml:space="preserve"> </v>
      </c>
      <c r="P577" s="230" t="str">
        <f t="shared" si="53"/>
        <v xml:space="preserve"> </v>
      </c>
      <c r="Q577" s="230" t="str">
        <f t="shared" si="54"/>
        <v xml:space="preserve"> </v>
      </c>
    </row>
    <row r="578" spans="1:17" x14ac:dyDescent="0.2">
      <c r="A578" s="10" t="str">
        <f>IF(COUNTRY_INFO!A578=0," ",COUNTRY_INFO!A578)</f>
        <v>Ethiopia</v>
      </c>
      <c r="B578" s="10" t="str">
        <f>IF(COUNTRY_INFO!B578=0," ",COUNTRY_INFO!B578)</f>
        <v>Oromia West Shewa</v>
      </c>
      <c r="C578" s="10" t="str">
        <f>IF(COUNTRY_INFO!C578=0," ",COUNTRY_INFO!C578)</f>
        <v>Meta Robi</v>
      </c>
      <c r="D578" s="11" t="str">
        <f>IF(OR(COUNTRY_INFO!$T$9:$T$1000="T2 (PZQ)",COUNTRY_INFO!$U$9:$U$1000="T2 (PZQ)"), "T2 (PZQ)", " ")</f>
        <v xml:space="preserve"> </v>
      </c>
      <c r="E578" s="109"/>
      <c r="F578" s="56"/>
      <c r="G578" s="288"/>
      <c r="H578" s="288"/>
      <c r="I578" s="11">
        <f t="shared" si="49"/>
        <v>0</v>
      </c>
      <c r="J578" s="56"/>
      <c r="K578" s="18"/>
      <c r="L578" s="18"/>
      <c r="M578" s="14">
        <f t="shared" si="50"/>
        <v>0</v>
      </c>
      <c r="N578" s="275" t="str">
        <f t="shared" si="51"/>
        <v xml:space="preserve"> </v>
      </c>
      <c r="O578" s="230" t="str">
        <f t="shared" si="52"/>
        <v xml:space="preserve"> </v>
      </c>
      <c r="P578" s="230" t="str">
        <f t="shared" si="53"/>
        <v xml:space="preserve"> </v>
      </c>
      <c r="Q578" s="230" t="str">
        <f t="shared" si="54"/>
        <v xml:space="preserve"> </v>
      </c>
    </row>
    <row r="579" spans="1:17" x14ac:dyDescent="0.2">
      <c r="A579" s="10" t="str">
        <f>IF(COUNTRY_INFO!A579=0," ",COUNTRY_INFO!A579)</f>
        <v>Ethiopia</v>
      </c>
      <c r="B579" s="10" t="str">
        <f>IF(COUNTRY_INFO!B579=0," ",COUNTRY_INFO!B579)</f>
        <v>Oromia West Shewa</v>
      </c>
      <c r="C579" s="10" t="str">
        <f>IF(COUNTRY_INFO!C579=0," ",COUNTRY_INFO!C579)</f>
        <v xml:space="preserve">Meta Wolkite </v>
      </c>
      <c r="D579" s="11" t="str">
        <f>IF(OR(COUNTRY_INFO!$T$9:$T$1000="T2 (PZQ)",COUNTRY_INFO!$U$9:$U$1000="T2 (PZQ)"), "T2 (PZQ)", " ")</f>
        <v xml:space="preserve"> </v>
      </c>
      <c r="E579" s="109"/>
      <c r="F579" s="56"/>
      <c r="G579" s="288"/>
      <c r="H579" s="288"/>
      <c r="I579" s="11">
        <f t="shared" si="49"/>
        <v>0</v>
      </c>
      <c r="J579" s="56"/>
      <c r="K579" s="18"/>
      <c r="L579" s="18"/>
      <c r="M579" s="14">
        <f t="shared" si="50"/>
        <v>0</v>
      </c>
      <c r="N579" s="275" t="str">
        <f t="shared" si="51"/>
        <v xml:space="preserve"> </v>
      </c>
      <c r="O579" s="230" t="str">
        <f t="shared" si="52"/>
        <v xml:space="preserve"> </v>
      </c>
      <c r="P579" s="230" t="str">
        <f t="shared" si="53"/>
        <v xml:space="preserve"> </v>
      </c>
      <c r="Q579" s="230" t="str">
        <f t="shared" si="54"/>
        <v xml:space="preserve"> </v>
      </c>
    </row>
    <row r="580" spans="1:17" x14ac:dyDescent="0.2">
      <c r="A580" s="10" t="str">
        <f>IF(COUNTRY_INFO!A580=0," ",COUNTRY_INFO!A580)</f>
        <v>Ethiopia</v>
      </c>
      <c r="B580" s="10" t="str">
        <f>IF(COUNTRY_INFO!B580=0," ",COUNTRY_INFO!B580)</f>
        <v>Oromia West Shewa</v>
      </c>
      <c r="C580" s="10" t="str">
        <f>IF(COUNTRY_INFO!C580=0," ",COUNTRY_INFO!C580)</f>
        <v>Mida Kegn</v>
      </c>
      <c r="D580" s="11" t="str">
        <f>IF(OR(COUNTRY_INFO!$T$9:$T$1000="T2 (PZQ)",COUNTRY_INFO!$U$9:$U$1000="T2 (PZQ)"), "T2 (PZQ)", " ")</f>
        <v xml:space="preserve"> </v>
      </c>
      <c r="E580" s="109"/>
      <c r="F580" s="56"/>
      <c r="G580" s="288"/>
      <c r="H580" s="288"/>
      <c r="I580" s="11">
        <f t="shared" si="49"/>
        <v>0</v>
      </c>
      <c r="J580" s="56"/>
      <c r="K580" s="18"/>
      <c r="L580" s="18"/>
      <c r="M580" s="14">
        <f t="shared" si="50"/>
        <v>0</v>
      </c>
      <c r="N580" s="275" t="str">
        <f t="shared" si="51"/>
        <v xml:space="preserve"> </v>
      </c>
      <c r="O580" s="230" t="str">
        <f t="shared" si="52"/>
        <v xml:space="preserve"> </v>
      </c>
      <c r="P580" s="230" t="str">
        <f t="shared" si="53"/>
        <v xml:space="preserve"> </v>
      </c>
      <c r="Q580" s="230" t="str">
        <f t="shared" si="54"/>
        <v xml:space="preserve"> </v>
      </c>
    </row>
    <row r="581" spans="1:17" x14ac:dyDescent="0.2">
      <c r="A581" s="10" t="str">
        <f>IF(COUNTRY_INFO!A581=0," ",COUNTRY_INFO!A581)</f>
        <v>Ethiopia</v>
      </c>
      <c r="B581" s="10" t="str">
        <f>IF(COUNTRY_INFO!B581=0," ",COUNTRY_INFO!B581)</f>
        <v>Oromia West Shewa</v>
      </c>
      <c r="C581" s="10" t="str">
        <f>IF(COUNTRY_INFO!C581=0," ",COUNTRY_INFO!C581)</f>
        <v>Nono</v>
      </c>
      <c r="D581" s="11" t="str">
        <f>IF(OR(COUNTRY_INFO!$T$9:$T$1000="T2 (PZQ)",COUNTRY_INFO!$U$9:$U$1000="T2 (PZQ)"), "T2 (PZQ)", " ")</f>
        <v>T2 (PZQ)</v>
      </c>
      <c r="E581" s="109"/>
      <c r="F581" s="56"/>
      <c r="G581" s="295">
        <v>35073</v>
      </c>
      <c r="H581" s="295"/>
      <c r="I581" s="11">
        <f t="shared" si="49"/>
        <v>35073</v>
      </c>
      <c r="J581" s="56"/>
      <c r="K581" s="18">
        <v>29118</v>
      </c>
      <c r="L581" s="18"/>
      <c r="M581" s="14">
        <f t="shared" si="50"/>
        <v>29118</v>
      </c>
      <c r="N581" s="275" t="str">
        <f t="shared" si="51"/>
        <v xml:space="preserve"> </v>
      </c>
      <c r="O581" s="293">
        <f t="shared" si="52"/>
        <v>83.021127362928752</v>
      </c>
      <c r="P581" s="230" t="str">
        <f t="shared" si="53"/>
        <v xml:space="preserve"> </v>
      </c>
      <c r="Q581" s="293">
        <f t="shared" si="54"/>
        <v>83.021127362928752</v>
      </c>
    </row>
    <row r="582" spans="1:17" x14ac:dyDescent="0.2">
      <c r="A582" s="10" t="str">
        <f>IF(COUNTRY_INFO!A582=0," ",COUNTRY_INFO!A582)</f>
        <v>Ethiopia</v>
      </c>
      <c r="B582" s="10" t="str">
        <f>IF(COUNTRY_INFO!B582=0," ",COUNTRY_INFO!B582)</f>
        <v>Oromia West Shewa</v>
      </c>
      <c r="C582" s="10" t="str">
        <f>IF(COUNTRY_INFO!C582=0," ",COUNTRY_INFO!C582)</f>
        <v>Toke Kutaye</v>
      </c>
      <c r="D582" s="11" t="str">
        <f>IF(OR(COUNTRY_INFO!$T$9:$T$1000="T2 (PZQ)",COUNTRY_INFO!$U$9:$U$1000="T2 (PZQ)"), "T2 (PZQ)", " ")</f>
        <v xml:space="preserve"> </v>
      </c>
      <c r="E582" s="109"/>
      <c r="F582" s="56"/>
      <c r="G582" s="288"/>
      <c r="H582" s="288"/>
      <c r="I582" s="11">
        <f t="shared" si="49"/>
        <v>0</v>
      </c>
      <c r="J582" s="56"/>
      <c r="K582" s="18"/>
      <c r="L582" s="18"/>
      <c r="M582" s="14">
        <f t="shared" si="50"/>
        <v>0</v>
      </c>
      <c r="N582" s="275" t="str">
        <f t="shared" si="51"/>
        <v xml:space="preserve"> </v>
      </c>
      <c r="O582" s="230" t="str">
        <f t="shared" si="52"/>
        <v xml:space="preserve"> </v>
      </c>
      <c r="P582" s="230" t="str">
        <f t="shared" si="53"/>
        <v xml:space="preserve"> </v>
      </c>
      <c r="Q582" s="230" t="str">
        <f t="shared" si="54"/>
        <v xml:space="preserve"> </v>
      </c>
    </row>
    <row r="583" spans="1:17" x14ac:dyDescent="0.2">
      <c r="A583" s="10" t="str">
        <f>IF(COUNTRY_INFO!A583=0," ",COUNTRY_INFO!A583)</f>
        <v>Ethiopia</v>
      </c>
      <c r="B583" s="10" t="str">
        <f>IF(COUNTRY_INFO!B583=0," ",COUNTRY_INFO!B583)</f>
        <v>Oromia West Wellega</v>
      </c>
      <c r="C583" s="10" t="str">
        <f>IF(COUNTRY_INFO!C583=0," ",COUNTRY_INFO!C583)</f>
        <v>Aira</v>
      </c>
      <c r="D583" s="11" t="str">
        <f>IF(OR(COUNTRY_INFO!$T$9:$T$1000="T2 (PZQ)",COUNTRY_INFO!$U$9:$U$1000="T2 (PZQ)"), "T2 (PZQ)", " ")</f>
        <v xml:space="preserve"> </v>
      </c>
      <c r="E583" s="109"/>
      <c r="F583" s="56"/>
      <c r="G583" s="288"/>
      <c r="H583" s="288"/>
      <c r="I583" s="11">
        <f t="shared" si="49"/>
        <v>0</v>
      </c>
      <c r="J583" s="56"/>
      <c r="K583" s="18"/>
      <c r="L583" s="18"/>
      <c r="M583" s="14">
        <f t="shared" si="50"/>
        <v>0</v>
      </c>
      <c r="N583" s="275" t="str">
        <f t="shared" si="51"/>
        <v xml:space="preserve"> </v>
      </c>
      <c r="O583" s="230" t="str">
        <f t="shared" si="52"/>
        <v xml:space="preserve"> </v>
      </c>
      <c r="P583" s="230" t="str">
        <f t="shared" si="53"/>
        <v xml:space="preserve"> </v>
      </c>
      <c r="Q583" s="230" t="str">
        <f t="shared" si="54"/>
        <v xml:space="preserve"> </v>
      </c>
    </row>
    <row r="584" spans="1:17" x14ac:dyDescent="0.2">
      <c r="A584" s="10" t="str">
        <f>IF(COUNTRY_INFO!A584=0," ",COUNTRY_INFO!A584)</f>
        <v>Ethiopia</v>
      </c>
      <c r="B584" s="10" t="str">
        <f>IF(COUNTRY_INFO!B584=0," ",COUNTRY_INFO!B584)</f>
        <v>Oromia West Wellega</v>
      </c>
      <c r="C584" s="10" t="str">
        <f>IF(COUNTRY_INFO!C584=0," ",COUNTRY_INFO!C584)</f>
        <v>Babo Gambel</v>
      </c>
      <c r="D584" s="11" t="str">
        <f>IF(OR(COUNTRY_INFO!$T$9:$T$1000="T2 (PZQ)",COUNTRY_INFO!$U$9:$U$1000="T2 (PZQ)"), "T2 (PZQ)", " ")</f>
        <v xml:space="preserve"> </v>
      </c>
      <c r="E584" s="109"/>
      <c r="F584" s="56"/>
      <c r="G584" s="288"/>
      <c r="H584" s="288"/>
      <c r="I584" s="11">
        <f t="shared" si="49"/>
        <v>0</v>
      </c>
      <c r="J584" s="56"/>
      <c r="K584" s="18"/>
      <c r="L584" s="18"/>
      <c r="M584" s="14">
        <f t="shared" si="50"/>
        <v>0</v>
      </c>
      <c r="N584" s="275" t="str">
        <f t="shared" si="51"/>
        <v xml:space="preserve"> </v>
      </c>
      <c r="O584" s="230" t="str">
        <f t="shared" si="52"/>
        <v xml:space="preserve"> </v>
      </c>
      <c r="P584" s="230" t="str">
        <f t="shared" si="53"/>
        <v xml:space="preserve"> </v>
      </c>
      <c r="Q584" s="230" t="str">
        <f t="shared" si="54"/>
        <v xml:space="preserve"> </v>
      </c>
    </row>
    <row r="585" spans="1:17" x14ac:dyDescent="0.2">
      <c r="A585" s="10" t="str">
        <f>IF(COUNTRY_INFO!A585=0," ",COUNTRY_INFO!A585)</f>
        <v>Ethiopia</v>
      </c>
      <c r="B585" s="10" t="str">
        <f>IF(COUNTRY_INFO!B585=0," ",COUNTRY_INFO!B585)</f>
        <v>Oromia West Wellega</v>
      </c>
      <c r="C585" s="10" t="str">
        <f>IF(COUNTRY_INFO!C585=0," ",COUNTRY_INFO!C585)</f>
        <v>Begi</v>
      </c>
      <c r="D585" s="11" t="str">
        <f>IF(OR(COUNTRY_INFO!$T$9:$T$1000="T2 (PZQ)",COUNTRY_INFO!$U$9:$U$1000="T2 (PZQ)"), "T2 (PZQ)", " ")</f>
        <v xml:space="preserve"> </v>
      </c>
      <c r="E585" s="109"/>
      <c r="F585" s="56"/>
      <c r="G585" s="288"/>
      <c r="H585" s="288"/>
      <c r="I585" s="11">
        <f t="shared" si="49"/>
        <v>0</v>
      </c>
      <c r="J585" s="56"/>
      <c r="K585" s="18"/>
      <c r="L585" s="18"/>
      <c r="M585" s="14">
        <f t="shared" si="50"/>
        <v>0</v>
      </c>
      <c r="N585" s="275" t="str">
        <f t="shared" si="51"/>
        <v xml:space="preserve"> </v>
      </c>
      <c r="O585" s="230" t="str">
        <f t="shared" si="52"/>
        <v xml:space="preserve"> </v>
      </c>
      <c r="P585" s="230" t="str">
        <f t="shared" si="53"/>
        <v xml:space="preserve"> </v>
      </c>
      <c r="Q585" s="230" t="str">
        <f t="shared" si="54"/>
        <v xml:space="preserve"> </v>
      </c>
    </row>
    <row r="586" spans="1:17" x14ac:dyDescent="0.2">
      <c r="A586" s="10" t="str">
        <f>IF(COUNTRY_INFO!A586=0," ",COUNTRY_INFO!A586)</f>
        <v>Ethiopia</v>
      </c>
      <c r="B586" s="10" t="str">
        <f>IF(COUNTRY_INFO!B586=0," ",COUNTRY_INFO!B586)</f>
        <v>Oromia West Wellega</v>
      </c>
      <c r="C586" s="10" t="str">
        <f>IF(COUNTRY_INFO!C586=0," ",COUNTRY_INFO!C586)</f>
        <v>Bodji Chokorsa</v>
      </c>
      <c r="D586" s="11" t="str">
        <f>IF(OR(COUNTRY_INFO!$T$9:$T$1000="T2 (PZQ)",COUNTRY_INFO!$U$9:$U$1000="T2 (PZQ)"), "T2 (PZQ)", " ")</f>
        <v xml:space="preserve"> </v>
      </c>
      <c r="E586" s="109"/>
      <c r="F586" s="56"/>
      <c r="G586" s="288"/>
      <c r="H586" s="288"/>
      <c r="I586" s="11">
        <f t="shared" ref="I586:I649" si="55">SUM(F586:H586)</f>
        <v>0</v>
      </c>
      <c r="J586" s="56"/>
      <c r="K586" s="18"/>
      <c r="L586" s="18"/>
      <c r="M586" s="14">
        <f t="shared" ref="M586:M649" si="56">SUM(J586:L586)</f>
        <v>0</v>
      </c>
      <c r="N586" s="275" t="str">
        <f t="shared" ref="N586:N649" si="57">IF(F586&lt;&gt;0, IF(J586/F586*100=0, "-", J586/F586*100), " ")</f>
        <v xml:space="preserve"> </v>
      </c>
      <c r="O586" s="230" t="str">
        <f t="shared" ref="O586:O649" si="58">IF(G586&lt;&gt;0, IF(K586/G586*100=0, "-", K586/G586*100), " ")</f>
        <v xml:space="preserve"> </v>
      </c>
      <c r="P586" s="230" t="str">
        <f t="shared" ref="P586:P649" si="59">IF(H586&lt;&gt;0, IF(L586/H586*100=0, "-", L586/H586*100), " ")</f>
        <v xml:space="preserve"> </v>
      </c>
      <c r="Q586" s="230" t="str">
        <f t="shared" ref="Q586:Q649" si="60">IF(I586&lt;&gt;0, IF(M586/I586*100=0, "-", M586/I586*100), " ")</f>
        <v xml:space="preserve"> </v>
      </c>
    </row>
    <row r="587" spans="1:17" x14ac:dyDescent="0.2">
      <c r="A587" s="10" t="str">
        <f>IF(COUNTRY_INFO!A587=0," ",COUNTRY_INFO!A587)</f>
        <v>Ethiopia</v>
      </c>
      <c r="B587" s="10" t="str">
        <f>IF(COUNTRY_INFO!B587=0," ",COUNTRY_INFO!B587)</f>
        <v>Oromia West Wellega</v>
      </c>
      <c r="C587" s="10" t="str">
        <f>IF(COUNTRY_INFO!C587=0," ",COUNTRY_INFO!C587)</f>
        <v xml:space="preserve">Bodji Dirmaji </v>
      </c>
      <c r="D587" s="11" t="str">
        <f>IF(OR(COUNTRY_INFO!$T$9:$T$1000="T2 (PZQ)",COUNTRY_INFO!$U$9:$U$1000="T2 (PZQ)"), "T2 (PZQ)", " ")</f>
        <v xml:space="preserve"> </v>
      </c>
      <c r="E587" s="109"/>
      <c r="F587" s="56"/>
      <c r="G587" s="288"/>
      <c r="H587" s="288"/>
      <c r="I587" s="11">
        <f t="shared" si="55"/>
        <v>0</v>
      </c>
      <c r="J587" s="56"/>
      <c r="K587" s="18"/>
      <c r="L587" s="18"/>
      <c r="M587" s="14">
        <f t="shared" si="56"/>
        <v>0</v>
      </c>
      <c r="N587" s="275" t="str">
        <f t="shared" si="57"/>
        <v xml:space="preserve"> </v>
      </c>
      <c r="O587" s="230" t="str">
        <f t="shared" si="58"/>
        <v xml:space="preserve"> </v>
      </c>
      <c r="P587" s="230" t="str">
        <f t="shared" si="59"/>
        <v xml:space="preserve"> </v>
      </c>
      <c r="Q587" s="230" t="str">
        <f t="shared" si="60"/>
        <v xml:space="preserve"> </v>
      </c>
    </row>
    <row r="588" spans="1:17" x14ac:dyDescent="0.2">
      <c r="A588" s="10" t="str">
        <f>IF(COUNTRY_INFO!A588=0," ",COUNTRY_INFO!A588)</f>
        <v>Ethiopia</v>
      </c>
      <c r="B588" s="10" t="str">
        <f>IF(COUNTRY_INFO!B588=0," ",COUNTRY_INFO!B588)</f>
        <v>Oromia West Wellega</v>
      </c>
      <c r="C588" s="10" t="str">
        <f>IF(COUNTRY_INFO!C588=0," ",COUNTRY_INFO!C588)</f>
        <v>Genji</v>
      </c>
      <c r="D588" s="11" t="str">
        <f>IF(OR(COUNTRY_INFO!$T$9:$T$1000="T2 (PZQ)",COUNTRY_INFO!$U$9:$U$1000="T2 (PZQ)"), "T2 (PZQ)", " ")</f>
        <v xml:space="preserve"> </v>
      </c>
      <c r="E588" s="109"/>
      <c r="F588" s="56"/>
      <c r="G588" s="288"/>
      <c r="H588" s="288"/>
      <c r="I588" s="11">
        <f t="shared" si="55"/>
        <v>0</v>
      </c>
      <c r="J588" s="56"/>
      <c r="K588" s="18"/>
      <c r="L588" s="18"/>
      <c r="M588" s="14">
        <f t="shared" si="56"/>
        <v>0</v>
      </c>
      <c r="N588" s="275" t="str">
        <f t="shared" si="57"/>
        <v xml:space="preserve"> </v>
      </c>
      <c r="O588" s="230" t="str">
        <f t="shared" si="58"/>
        <v xml:space="preserve"> </v>
      </c>
      <c r="P588" s="230" t="str">
        <f t="shared" si="59"/>
        <v xml:space="preserve"> </v>
      </c>
      <c r="Q588" s="230" t="str">
        <f t="shared" si="60"/>
        <v xml:space="preserve"> </v>
      </c>
    </row>
    <row r="589" spans="1:17" x14ac:dyDescent="0.2">
      <c r="A589" s="10" t="str">
        <f>IF(COUNTRY_INFO!A589=0," ",COUNTRY_INFO!A589)</f>
        <v>Ethiopia</v>
      </c>
      <c r="B589" s="10" t="str">
        <f>IF(COUNTRY_INFO!B589=0," ",COUNTRY_INFO!B589)</f>
        <v>Oromia West Wellega</v>
      </c>
      <c r="C589" s="10" t="str">
        <f>IF(COUNTRY_INFO!C589=0," ",COUNTRY_INFO!C589)</f>
        <v>Gimbi Rural</v>
      </c>
      <c r="D589" s="11" t="str">
        <f>IF(OR(COUNTRY_INFO!$T$9:$T$1000="T2 (PZQ)",COUNTRY_INFO!$U$9:$U$1000="T2 (PZQ)"), "T2 (PZQ)", " ")</f>
        <v xml:space="preserve"> </v>
      </c>
      <c r="E589" s="109"/>
      <c r="F589" s="56"/>
      <c r="G589" s="288"/>
      <c r="H589" s="288"/>
      <c r="I589" s="11">
        <f t="shared" si="55"/>
        <v>0</v>
      </c>
      <c r="J589" s="56"/>
      <c r="K589" s="18"/>
      <c r="L589" s="18"/>
      <c r="M589" s="14">
        <f t="shared" si="56"/>
        <v>0</v>
      </c>
      <c r="N589" s="275" t="str">
        <f t="shared" si="57"/>
        <v xml:space="preserve"> </v>
      </c>
      <c r="O589" s="230" t="str">
        <f t="shared" si="58"/>
        <v xml:space="preserve"> </v>
      </c>
      <c r="P589" s="230" t="str">
        <f t="shared" si="59"/>
        <v xml:space="preserve"> </v>
      </c>
      <c r="Q589" s="230" t="str">
        <f t="shared" si="60"/>
        <v xml:space="preserve"> </v>
      </c>
    </row>
    <row r="590" spans="1:17" x14ac:dyDescent="0.2">
      <c r="A590" s="10" t="str">
        <f>IF(COUNTRY_INFO!A590=0," ",COUNTRY_INFO!A590)</f>
        <v>Ethiopia</v>
      </c>
      <c r="B590" s="10" t="str">
        <f>IF(COUNTRY_INFO!B590=0," ",COUNTRY_INFO!B590)</f>
        <v>Oromia West Wellega</v>
      </c>
      <c r="C590" s="10" t="str">
        <f>IF(COUNTRY_INFO!C590=0," ",COUNTRY_INFO!C590)</f>
        <v>Gimbi Town</v>
      </c>
      <c r="D590" s="11" t="str">
        <f>IF(OR(COUNTRY_INFO!$T$9:$T$1000="T2 (PZQ)",COUNTRY_INFO!$U$9:$U$1000="T2 (PZQ)"), "T2 (PZQ)", " ")</f>
        <v xml:space="preserve"> </v>
      </c>
      <c r="E590" s="109"/>
      <c r="F590" s="56"/>
      <c r="G590" s="288"/>
      <c r="H590" s="288"/>
      <c r="I590" s="11">
        <f t="shared" si="55"/>
        <v>0</v>
      </c>
      <c r="J590" s="56"/>
      <c r="K590" s="18"/>
      <c r="L590" s="18"/>
      <c r="M590" s="14">
        <f t="shared" si="56"/>
        <v>0</v>
      </c>
      <c r="N590" s="275" t="str">
        <f t="shared" si="57"/>
        <v xml:space="preserve"> </v>
      </c>
      <c r="O590" s="230" t="str">
        <f t="shared" si="58"/>
        <v xml:space="preserve"> </v>
      </c>
      <c r="P590" s="230" t="str">
        <f t="shared" si="59"/>
        <v xml:space="preserve"> </v>
      </c>
      <c r="Q590" s="230" t="str">
        <f t="shared" si="60"/>
        <v xml:space="preserve"> </v>
      </c>
    </row>
    <row r="591" spans="1:17" x14ac:dyDescent="0.2">
      <c r="A591" s="10" t="str">
        <f>IF(COUNTRY_INFO!A591=0," ",COUNTRY_INFO!A591)</f>
        <v>Ethiopia</v>
      </c>
      <c r="B591" s="10" t="str">
        <f>IF(COUNTRY_INFO!B591=0," ",COUNTRY_INFO!B591)</f>
        <v>Oromia West Wellega</v>
      </c>
      <c r="C591" s="10" t="str">
        <f>IF(COUNTRY_INFO!C591=0," ",COUNTRY_INFO!C591)</f>
        <v>Guliso</v>
      </c>
      <c r="D591" s="11" t="str">
        <f>IF(OR(COUNTRY_INFO!$T$9:$T$1000="T2 (PZQ)",COUNTRY_INFO!$U$9:$U$1000="T2 (PZQ)"), "T2 (PZQ)", " ")</f>
        <v xml:space="preserve"> </v>
      </c>
      <c r="E591" s="109"/>
      <c r="F591" s="56"/>
      <c r="G591" s="288"/>
      <c r="H591" s="288"/>
      <c r="I591" s="11">
        <f t="shared" si="55"/>
        <v>0</v>
      </c>
      <c r="J591" s="56"/>
      <c r="K591" s="18"/>
      <c r="L591" s="18"/>
      <c r="M591" s="14">
        <f t="shared" si="56"/>
        <v>0</v>
      </c>
      <c r="N591" s="275" t="str">
        <f t="shared" si="57"/>
        <v xml:space="preserve"> </v>
      </c>
      <c r="O591" s="230" t="str">
        <f t="shared" si="58"/>
        <v xml:space="preserve"> </v>
      </c>
      <c r="P591" s="230" t="str">
        <f t="shared" si="59"/>
        <v xml:space="preserve"> </v>
      </c>
      <c r="Q591" s="230" t="str">
        <f t="shared" si="60"/>
        <v xml:space="preserve"> </v>
      </c>
    </row>
    <row r="592" spans="1:17" x14ac:dyDescent="0.2">
      <c r="A592" s="10" t="str">
        <f>IF(COUNTRY_INFO!A592=0," ",COUNTRY_INFO!A592)</f>
        <v>Ethiopia</v>
      </c>
      <c r="B592" s="10" t="str">
        <f>IF(COUNTRY_INFO!B592=0," ",COUNTRY_INFO!B592)</f>
        <v>Oromia West Wellega</v>
      </c>
      <c r="C592" s="10" t="str">
        <f>IF(COUNTRY_INFO!C592=0," ",COUNTRY_INFO!C592)</f>
        <v>Haru</v>
      </c>
      <c r="D592" s="11" t="str">
        <f>IF(OR(COUNTRY_INFO!$T$9:$T$1000="T2 (PZQ)",COUNTRY_INFO!$U$9:$U$1000="T2 (PZQ)"), "T2 (PZQ)", " ")</f>
        <v xml:space="preserve"> </v>
      </c>
      <c r="E592" s="109"/>
      <c r="F592" s="56"/>
      <c r="G592" s="288"/>
      <c r="H592" s="288"/>
      <c r="I592" s="11">
        <f t="shared" si="55"/>
        <v>0</v>
      </c>
      <c r="J592" s="56"/>
      <c r="K592" s="18"/>
      <c r="L592" s="18"/>
      <c r="M592" s="14">
        <f t="shared" si="56"/>
        <v>0</v>
      </c>
      <c r="N592" s="275" t="str">
        <f t="shared" si="57"/>
        <v xml:space="preserve"> </v>
      </c>
      <c r="O592" s="230" t="str">
        <f t="shared" si="58"/>
        <v xml:space="preserve"> </v>
      </c>
      <c r="P592" s="230" t="str">
        <f t="shared" si="59"/>
        <v xml:space="preserve"> </v>
      </c>
      <c r="Q592" s="230" t="str">
        <f t="shared" si="60"/>
        <v xml:space="preserve"> </v>
      </c>
    </row>
    <row r="593" spans="1:17" x14ac:dyDescent="0.2">
      <c r="A593" s="10" t="str">
        <f>IF(COUNTRY_INFO!A593=0," ",COUNTRY_INFO!A593)</f>
        <v>Ethiopia</v>
      </c>
      <c r="B593" s="10" t="str">
        <f>IF(COUNTRY_INFO!B593=0," ",COUNTRY_INFO!B593)</f>
        <v>Oromia West Wellega</v>
      </c>
      <c r="C593" s="10" t="str">
        <f>IF(COUNTRY_INFO!C593=0," ",COUNTRY_INFO!C593)</f>
        <v>Homa</v>
      </c>
      <c r="D593" s="11" t="str">
        <f>IF(OR(COUNTRY_INFO!$T$9:$T$1000="T2 (PZQ)",COUNTRY_INFO!$U$9:$U$1000="T2 (PZQ)"), "T2 (PZQ)", " ")</f>
        <v xml:space="preserve"> </v>
      </c>
      <c r="E593" s="109"/>
      <c r="F593" s="56"/>
      <c r="G593" s="288"/>
      <c r="H593" s="288"/>
      <c r="I593" s="11">
        <f t="shared" si="55"/>
        <v>0</v>
      </c>
      <c r="J593" s="56"/>
      <c r="K593" s="18"/>
      <c r="L593" s="18"/>
      <c r="M593" s="14">
        <f t="shared" si="56"/>
        <v>0</v>
      </c>
      <c r="N593" s="275" t="str">
        <f t="shared" si="57"/>
        <v xml:space="preserve"> </v>
      </c>
      <c r="O593" s="230" t="str">
        <f t="shared" si="58"/>
        <v xml:space="preserve"> </v>
      </c>
      <c r="P593" s="230" t="str">
        <f t="shared" si="59"/>
        <v xml:space="preserve"> </v>
      </c>
      <c r="Q593" s="230" t="str">
        <f t="shared" si="60"/>
        <v xml:space="preserve"> </v>
      </c>
    </row>
    <row r="594" spans="1:17" x14ac:dyDescent="0.2">
      <c r="A594" s="10" t="str">
        <f>IF(COUNTRY_INFO!A594=0," ",COUNTRY_INFO!A594)</f>
        <v>Ethiopia</v>
      </c>
      <c r="B594" s="10" t="str">
        <f>IF(COUNTRY_INFO!B594=0," ",COUNTRY_INFO!B594)</f>
        <v>Oromia West Wellega</v>
      </c>
      <c r="C594" s="10" t="str">
        <f>IF(COUNTRY_INFO!C594=0," ",COUNTRY_INFO!C594)</f>
        <v>Jarso</v>
      </c>
      <c r="D594" s="11" t="str">
        <f>IF(OR(COUNTRY_INFO!$T$9:$T$1000="T2 (PZQ)",COUNTRY_INFO!$U$9:$U$1000="T2 (PZQ)"), "T2 (PZQ)", " ")</f>
        <v xml:space="preserve"> </v>
      </c>
      <c r="E594" s="109"/>
      <c r="F594" s="56"/>
      <c r="G594" s="288"/>
      <c r="H594" s="288"/>
      <c r="I594" s="11">
        <f t="shared" si="55"/>
        <v>0</v>
      </c>
      <c r="J594" s="56"/>
      <c r="K594" s="18"/>
      <c r="L594" s="18"/>
      <c r="M594" s="14">
        <f t="shared" si="56"/>
        <v>0</v>
      </c>
      <c r="N594" s="275" t="str">
        <f t="shared" si="57"/>
        <v xml:space="preserve"> </v>
      </c>
      <c r="O594" s="230" t="str">
        <f t="shared" si="58"/>
        <v xml:space="preserve"> </v>
      </c>
      <c r="P594" s="230" t="str">
        <f t="shared" si="59"/>
        <v xml:space="preserve"> </v>
      </c>
      <c r="Q594" s="230" t="str">
        <f t="shared" si="60"/>
        <v xml:space="preserve"> </v>
      </c>
    </row>
    <row r="595" spans="1:17" x14ac:dyDescent="0.2">
      <c r="A595" s="10" t="str">
        <f>IF(COUNTRY_INFO!A595=0," ",COUNTRY_INFO!A595)</f>
        <v>Ethiopia</v>
      </c>
      <c r="B595" s="10" t="str">
        <f>IF(COUNTRY_INFO!B595=0," ",COUNTRY_INFO!B595)</f>
        <v>Oromia West Wellega</v>
      </c>
      <c r="C595" s="10" t="str">
        <f>IF(COUNTRY_INFO!C595=0," ",COUNTRY_INFO!C595)</f>
        <v>Kiltu Karra</v>
      </c>
      <c r="D595" s="11" t="str">
        <f>IF(OR(COUNTRY_INFO!$T$9:$T$1000="T2 (PZQ)",COUNTRY_INFO!$U$9:$U$1000="T2 (PZQ)"), "T2 (PZQ)", " ")</f>
        <v xml:space="preserve"> </v>
      </c>
      <c r="E595" s="109"/>
      <c r="F595" s="56"/>
      <c r="G595" s="288"/>
      <c r="H595" s="288"/>
      <c r="I595" s="11">
        <f t="shared" si="55"/>
        <v>0</v>
      </c>
      <c r="J595" s="56"/>
      <c r="K595" s="18"/>
      <c r="L595" s="18"/>
      <c r="M595" s="14">
        <f t="shared" si="56"/>
        <v>0</v>
      </c>
      <c r="N595" s="275" t="str">
        <f t="shared" si="57"/>
        <v xml:space="preserve"> </v>
      </c>
      <c r="O595" s="230" t="str">
        <f t="shared" si="58"/>
        <v xml:space="preserve"> </v>
      </c>
      <c r="P595" s="230" t="str">
        <f t="shared" si="59"/>
        <v xml:space="preserve"> </v>
      </c>
      <c r="Q595" s="230" t="str">
        <f t="shared" si="60"/>
        <v xml:space="preserve"> </v>
      </c>
    </row>
    <row r="596" spans="1:17" x14ac:dyDescent="0.2">
      <c r="A596" s="10" t="str">
        <f>IF(COUNTRY_INFO!A596=0," ",COUNTRY_INFO!A596)</f>
        <v>Ethiopia</v>
      </c>
      <c r="B596" s="10" t="str">
        <f>IF(COUNTRY_INFO!B596=0," ",COUNTRY_INFO!B596)</f>
        <v>Oromia West Wellega</v>
      </c>
      <c r="C596" s="10" t="str">
        <f>IF(COUNTRY_INFO!C596=0," ",COUNTRY_INFO!C596)</f>
        <v>Kondala</v>
      </c>
      <c r="D596" s="11" t="str">
        <f>IF(OR(COUNTRY_INFO!$T$9:$T$1000="T2 (PZQ)",COUNTRY_INFO!$U$9:$U$1000="T2 (PZQ)"), "T2 (PZQ)", " ")</f>
        <v xml:space="preserve"> </v>
      </c>
      <c r="E596" s="109"/>
      <c r="F596" s="56"/>
      <c r="G596" s="288"/>
      <c r="H596" s="288"/>
      <c r="I596" s="11">
        <f t="shared" si="55"/>
        <v>0</v>
      </c>
      <c r="J596" s="56"/>
      <c r="K596" s="18"/>
      <c r="L596" s="18"/>
      <c r="M596" s="14">
        <f t="shared" si="56"/>
        <v>0</v>
      </c>
      <c r="N596" s="275" t="str">
        <f t="shared" si="57"/>
        <v xml:space="preserve"> </v>
      </c>
      <c r="O596" s="230" t="str">
        <f t="shared" si="58"/>
        <v xml:space="preserve"> </v>
      </c>
      <c r="P596" s="230" t="str">
        <f t="shared" si="59"/>
        <v xml:space="preserve"> </v>
      </c>
      <c r="Q596" s="230" t="str">
        <f t="shared" si="60"/>
        <v xml:space="preserve"> </v>
      </c>
    </row>
    <row r="597" spans="1:17" x14ac:dyDescent="0.2">
      <c r="A597" s="10" t="str">
        <f>IF(COUNTRY_INFO!A597=0," ",COUNTRY_INFO!A597)</f>
        <v>Ethiopia</v>
      </c>
      <c r="B597" s="10" t="str">
        <f>IF(COUNTRY_INFO!B597=0," ",COUNTRY_INFO!B597)</f>
        <v>Oromia West Wellega</v>
      </c>
      <c r="C597" s="10" t="str">
        <f>IF(COUNTRY_INFO!C597=0," ",COUNTRY_INFO!C597)</f>
        <v xml:space="preserve">Lalo Assabi </v>
      </c>
      <c r="D597" s="11" t="str">
        <f>IF(OR(COUNTRY_INFO!$T$9:$T$1000="T2 (PZQ)",COUNTRY_INFO!$U$9:$U$1000="T2 (PZQ)"), "T2 (PZQ)", " ")</f>
        <v xml:space="preserve"> </v>
      </c>
      <c r="E597" s="109"/>
      <c r="F597" s="56"/>
      <c r="G597" s="288"/>
      <c r="H597" s="288"/>
      <c r="I597" s="11">
        <f t="shared" si="55"/>
        <v>0</v>
      </c>
      <c r="J597" s="56"/>
      <c r="K597" s="18"/>
      <c r="L597" s="18"/>
      <c r="M597" s="14">
        <f t="shared" si="56"/>
        <v>0</v>
      </c>
      <c r="N597" s="275" t="str">
        <f t="shared" si="57"/>
        <v xml:space="preserve"> </v>
      </c>
      <c r="O597" s="230" t="str">
        <f t="shared" si="58"/>
        <v xml:space="preserve"> </v>
      </c>
      <c r="P597" s="230" t="str">
        <f t="shared" si="59"/>
        <v xml:space="preserve"> </v>
      </c>
      <c r="Q597" s="230" t="str">
        <f t="shared" si="60"/>
        <v xml:space="preserve"> </v>
      </c>
    </row>
    <row r="598" spans="1:17" x14ac:dyDescent="0.2">
      <c r="A598" s="10" t="str">
        <f>IF(COUNTRY_INFO!A598=0," ",COUNTRY_INFO!A598)</f>
        <v>Ethiopia</v>
      </c>
      <c r="B598" s="10" t="str">
        <f>IF(COUNTRY_INFO!B598=0," ",COUNTRY_INFO!B598)</f>
        <v>Oromia West Wellega</v>
      </c>
      <c r="C598" s="10" t="str">
        <f>IF(COUNTRY_INFO!C598=0," ",COUNTRY_INFO!C598)</f>
        <v>Leta Sibu</v>
      </c>
      <c r="D598" s="11" t="str">
        <f>IF(OR(COUNTRY_INFO!$T$9:$T$1000="T2 (PZQ)",COUNTRY_INFO!$U$9:$U$1000="T2 (PZQ)"), "T2 (PZQ)", " ")</f>
        <v xml:space="preserve"> </v>
      </c>
      <c r="E598" s="109"/>
      <c r="F598" s="56"/>
      <c r="G598" s="288"/>
      <c r="H598" s="288"/>
      <c r="I598" s="11">
        <f t="shared" si="55"/>
        <v>0</v>
      </c>
      <c r="J598" s="56"/>
      <c r="K598" s="18"/>
      <c r="L598" s="18"/>
      <c r="M598" s="14">
        <f t="shared" si="56"/>
        <v>0</v>
      </c>
      <c r="N598" s="275" t="str">
        <f t="shared" si="57"/>
        <v xml:space="preserve"> </v>
      </c>
      <c r="O598" s="230" t="str">
        <f t="shared" si="58"/>
        <v xml:space="preserve"> </v>
      </c>
      <c r="P598" s="230" t="str">
        <f t="shared" si="59"/>
        <v xml:space="preserve"> </v>
      </c>
      <c r="Q598" s="230" t="str">
        <f t="shared" si="60"/>
        <v xml:space="preserve"> </v>
      </c>
    </row>
    <row r="599" spans="1:17" x14ac:dyDescent="0.2">
      <c r="A599" s="10" t="str">
        <f>IF(COUNTRY_INFO!A599=0," ",COUNTRY_INFO!A599)</f>
        <v>Ethiopia</v>
      </c>
      <c r="B599" s="10" t="str">
        <f>IF(COUNTRY_INFO!B599=0," ",COUNTRY_INFO!B599)</f>
        <v>Oromia West Wellega</v>
      </c>
      <c r="C599" s="10" t="str">
        <f>IF(COUNTRY_INFO!C599=0," ",COUNTRY_INFO!C599)</f>
        <v xml:space="preserve">Mana Sibu </v>
      </c>
      <c r="D599" s="11" t="str">
        <f>IF(OR(COUNTRY_INFO!$T$9:$T$1000="T2 (PZQ)",COUNTRY_INFO!$U$9:$U$1000="T2 (PZQ)"), "T2 (PZQ)", " ")</f>
        <v xml:space="preserve"> </v>
      </c>
      <c r="E599" s="109"/>
      <c r="F599" s="56"/>
      <c r="G599" s="288"/>
      <c r="H599" s="288"/>
      <c r="I599" s="11">
        <f t="shared" si="55"/>
        <v>0</v>
      </c>
      <c r="J599" s="56"/>
      <c r="K599" s="18"/>
      <c r="L599" s="18"/>
      <c r="M599" s="14">
        <f t="shared" si="56"/>
        <v>0</v>
      </c>
      <c r="N599" s="275" t="str">
        <f t="shared" si="57"/>
        <v xml:space="preserve"> </v>
      </c>
      <c r="O599" s="230" t="str">
        <f t="shared" si="58"/>
        <v xml:space="preserve"> </v>
      </c>
      <c r="P599" s="230" t="str">
        <f t="shared" si="59"/>
        <v xml:space="preserve"> </v>
      </c>
      <c r="Q599" s="230" t="str">
        <f t="shared" si="60"/>
        <v xml:space="preserve"> </v>
      </c>
    </row>
    <row r="600" spans="1:17" x14ac:dyDescent="0.2">
      <c r="A600" s="10" t="str">
        <f>IF(COUNTRY_INFO!A600=0," ",COUNTRY_INFO!A600)</f>
        <v>Ethiopia</v>
      </c>
      <c r="B600" s="10" t="str">
        <f>IF(COUNTRY_INFO!B600=0," ",COUNTRY_INFO!B600)</f>
        <v>Oromia West Wellega</v>
      </c>
      <c r="C600" s="10" t="str">
        <f>IF(COUNTRY_INFO!C600=0," ",COUNTRY_INFO!C600)</f>
        <v>Mendi Town</v>
      </c>
      <c r="D600" s="11" t="str">
        <f>IF(OR(COUNTRY_INFO!$T$9:$T$1000="T2 (PZQ)",COUNTRY_INFO!$U$9:$U$1000="T2 (PZQ)"), "T2 (PZQ)", " ")</f>
        <v xml:space="preserve"> </v>
      </c>
      <c r="E600" s="109"/>
      <c r="F600" s="56"/>
      <c r="G600" s="288"/>
      <c r="H600" s="288"/>
      <c r="I600" s="11">
        <f t="shared" si="55"/>
        <v>0</v>
      </c>
      <c r="J600" s="56"/>
      <c r="K600" s="18"/>
      <c r="L600" s="18"/>
      <c r="M600" s="14">
        <f t="shared" si="56"/>
        <v>0</v>
      </c>
      <c r="N600" s="275" t="str">
        <f t="shared" si="57"/>
        <v xml:space="preserve"> </v>
      </c>
      <c r="O600" s="230" t="str">
        <f t="shared" si="58"/>
        <v xml:space="preserve"> </v>
      </c>
      <c r="P600" s="230" t="str">
        <f t="shared" si="59"/>
        <v xml:space="preserve"> </v>
      </c>
      <c r="Q600" s="230" t="str">
        <f t="shared" si="60"/>
        <v xml:space="preserve"> </v>
      </c>
    </row>
    <row r="601" spans="1:17" x14ac:dyDescent="0.2">
      <c r="A601" s="10" t="str">
        <f>IF(COUNTRY_INFO!A601=0," ",COUNTRY_INFO!A601)</f>
        <v>Ethiopia</v>
      </c>
      <c r="B601" s="10" t="str">
        <f>IF(COUNTRY_INFO!B601=0," ",COUNTRY_INFO!B601)</f>
        <v>Oromia West Wellega</v>
      </c>
      <c r="C601" s="10" t="str">
        <f>IF(COUNTRY_INFO!C601=0," ",COUNTRY_INFO!C601)</f>
        <v>Nedjo Rural</v>
      </c>
      <c r="D601" s="11" t="str">
        <f>IF(OR(COUNTRY_INFO!$T$9:$T$1000="T2 (PZQ)",COUNTRY_INFO!$U$9:$U$1000="T2 (PZQ)"), "T2 (PZQ)", " ")</f>
        <v xml:space="preserve"> </v>
      </c>
      <c r="E601" s="109"/>
      <c r="F601" s="56"/>
      <c r="G601" s="288"/>
      <c r="H601" s="288"/>
      <c r="I601" s="11">
        <f t="shared" si="55"/>
        <v>0</v>
      </c>
      <c r="J601" s="56"/>
      <c r="K601" s="18"/>
      <c r="L601" s="18"/>
      <c r="M601" s="14">
        <f t="shared" si="56"/>
        <v>0</v>
      </c>
      <c r="N601" s="275" t="str">
        <f t="shared" si="57"/>
        <v xml:space="preserve"> </v>
      </c>
      <c r="O601" s="230" t="str">
        <f t="shared" si="58"/>
        <v xml:space="preserve"> </v>
      </c>
      <c r="P601" s="230" t="str">
        <f t="shared" si="59"/>
        <v xml:space="preserve"> </v>
      </c>
      <c r="Q601" s="230" t="str">
        <f t="shared" si="60"/>
        <v xml:space="preserve"> </v>
      </c>
    </row>
    <row r="602" spans="1:17" x14ac:dyDescent="0.2">
      <c r="A602" s="10" t="str">
        <f>IF(COUNTRY_INFO!A602=0," ",COUNTRY_INFO!A602)</f>
        <v>Ethiopia</v>
      </c>
      <c r="B602" s="10" t="str">
        <f>IF(COUNTRY_INFO!B602=0," ",COUNTRY_INFO!B602)</f>
        <v>Oromia West Wellega</v>
      </c>
      <c r="C602" s="10" t="str">
        <f>IF(COUNTRY_INFO!C602=0," ",COUNTRY_INFO!C602)</f>
        <v>Nedjo Town</v>
      </c>
      <c r="D602" s="11" t="str">
        <f>IF(OR(COUNTRY_INFO!$T$9:$T$1000="T2 (PZQ)",COUNTRY_INFO!$U$9:$U$1000="T2 (PZQ)"), "T2 (PZQ)", " ")</f>
        <v xml:space="preserve"> </v>
      </c>
      <c r="E602" s="109"/>
      <c r="F602" s="56"/>
      <c r="G602" s="288"/>
      <c r="H602" s="288"/>
      <c r="I602" s="11">
        <f t="shared" si="55"/>
        <v>0</v>
      </c>
      <c r="J602" s="56"/>
      <c r="K602" s="18"/>
      <c r="L602" s="18"/>
      <c r="M602" s="14">
        <f t="shared" si="56"/>
        <v>0</v>
      </c>
      <c r="N602" s="275" t="str">
        <f t="shared" si="57"/>
        <v xml:space="preserve"> </v>
      </c>
      <c r="O602" s="230" t="str">
        <f t="shared" si="58"/>
        <v xml:space="preserve"> </v>
      </c>
      <c r="P602" s="230" t="str">
        <f t="shared" si="59"/>
        <v xml:space="preserve"> </v>
      </c>
      <c r="Q602" s="230" t="str">
        <f t="shared" si="60"/>
        <v xml:space="preserve"> </v>
      </c>
    </row>
    <row r="603" spans="1:17" x14ac:dyDescent="0.2">
      <c r="A603" s="10" t="str">
        <f>IF(COUNTRY_INFO!A603=0," ",COUNTRY_INFO!A603)</f>
        <v>Ethiopia</v>
      </c>
      <c r="B603" s="10" t="str">
        <f>IF(COUNTRY_INFO!B603=0," ",COUNTRY_INFO!B603)</f>
        <v>Oromia West Wellega</v>
      </c>
      <c r="C603" s="10" t="str">
        <f>IF(COUNTRY_INFO!C603=0," ",COUNTRY_INFO!C603)</f>
        <v>Nole Kaba</v>
      </c>
      <c r="D603" s="11" t="str">
        <f>IF(OR(COUNTRY_INFO!$T$9:$T$1000="T2 (PZQ)",COUNTRY_INFO!$U$9:$U$1000="T2 (PZQ)"), "T2 (PZQ)", " ")</f>
        <v xml:space="preserve"> </v>
      </c>
      <c r="E603" s="109"/>
      <c r="F603" s="56"/>
      <c r="G603" s="288"/>
      <c r="H603" s="288"/>
      <c r="I603" s="11">
        <f t="shared" si="55"/>
        <v>0</v>
      </c>
      <c r="J603" s="56"/>
      <c r="K603" s="18"/>
      <c r="L603" s="18"/>
      <c r="M603" s="14">
        <f t="shared" si="56"/>
        <v>0</v>
      </c>
      <c r="N603" s="275" t="str">
        <f t="shared" si="57"/>
        <v xml:space="preserve"> </v>
      </c>
      <c r="O603" s="230" t="str">
        <f t="shared" si="58"/>
        <v xml:space="preserve"> </v>
      </c>
      <c r="P603" s="230" t="str">
        <f t="shared" si="59"/>
        <v xml:space="preserve"> </v>
      </c>
      <c r="Q603" s="230" t="str">
        <f t="shared" si="60"/>
        <v xml:space="preserve"> </v>
      </c>
    </row>
    <row r="604" spans="1:17" x14ac:dyDescent="0.2">
      <c r="A604" s="10" t="str">
        <f>IF(COUNTRY_INFO!A604=0," ",COUNTRY_INFO!A604)</f>
        <v>Ethiopia</v>
      </c>
      <c r="B604" s="10" t="str">
        <f>IF(COUNTRY_INFO!B604=0," ",COUNTRY_INFO!B604)</f>
        <v>Oromia West Wellega</v>
      </c>
      <c r="C604" s="10" t="str">
        <f>IF(COUNTRY_INFO!C604=0," ",COUNTRY_INFO!C604)</f>
        <v>Seyo Nole</v>
      </c>
      <c r="D604" s="11" t="str">
        <f>IF(OR(COUNTRY_INFO!$T$9:$T$1000="T2 (PZQ)",COUNTRY_INFO!$U$9:$U$1000="T2 (PZQ)"), "T2 (PZQ)", " ")</f>
        <v xml:space="preserve"> </v>
      </c>
      <c r="E604" s="109"/>
      <c r="F604" s="56"/>
      <c r="G604" s="288"/>
      <c r="H604" s="288"/>
      <c r="I604" s="11">
        <f t="shared" si="55"/>
        <v>0</v>
      </c>
      <c r="J604" s="56"/>
      <c r="K604" s="18"/>
      <c r="L604" s="18"/>
      <c r="M604" s="14">
        <f t="shared" si="56"/>
        <v>0</v>
      </c>
      <c r="N604" s="275" t="str">
        <f t="shared" si="57"/>
        <v xml:space="preserve"> </v>
      </c>
      <c r="O604" s="230" t="str">
        <f t="shared" si="58"/>
        <v xml:space="preserve"> </v>
      </c>
      <c r="P604" s="230" t="str">
        <f t="shared" si="59"/>
        <v xml:space="preserve"> </v>
      </c>
      <c r="Q604" s="230" t="str">
        <f t="shared" si="60"/>
        <v xml:space="preserve"> </v>
      </c>
    </row>
    <row r="605" spans="1:17" x14ac:dyDescent="0.2">
      <c r="A605" s="10" t="str">
        <f>IF(COUNTRY_INFO!A605=0," ",COUNTRY_INFO!A605)</f>
        <v>Ethiopia</v>
      </c>
      <c r="B605" s="10" t="str">
        <f>IF(COUNTRY_INFO!B605=0," ",COUNTRY_INFO!B605)</f>
        <v>Oromia West Wellega</v>
      </c>
      <c r="C605" s="10" t="str">
        <f>IF(COUNTRY_INFO!C605=0," ",COUNTRY_INFO!C605)</f>
        <v>Yubdo</v>
      </c>
      <c r="D605" s="11" t="str">
        <f>IF(OR(COUNTRY_INFO!$T$9:$T$1000="T2 (PZQ)",COUNTRY_INFO!$U$9:$U$1000="T2 (PZQ)"), "T2 (PZQ)", " ")</f>
        <v xml:space="preserve"> </v>
      </c>
      <c r="E605" s="109"/>
      <c r="F605" s="56"/>
      <c r="G605" s="288"/>
      <c r="H605" s="288"/>
      <c r="I605" s="11">
        <f t="shared" si="55"/>
        <v>0</v>
      </c>
      <c r="J605" s="56"/>
      <c r="K605" s="18"/>
      <c r="L605" s="18"/>
      <c r="M605" s="14">
        <f t="shared" si="56"/>
        <v>0</v>
      </c>
      <c r="N605" s="275" t="str">
        <f t="shared" si="57"/>
        <v xml:space="preserve"> </v>
      </c>
      <c r="O605" s="230" t="str">
        <f t="shared" si="58"/>
        <v xml:space="preserve"> </v>
      </c>
      <c r="P605" s="230" t="str">
        <f t="shared" si="59"/>
        <v xml:space="preserve"> </v>
      </c>
      <c r="Q605" s="230" t="str">
        <f t="shared" si="60"/>
        <v xml:space="preserve"> </v>
      </c>
    </row>
    <row r="606" spans="1:17" x14ac:dyDescent="0.2">
      <c r="A606" s="10" t="str">
        <f>IF(COUNTRY_INFO!A606=0," ",COUNTRY_INFO!A606)</f>
        <v>Ethiopia</v>
      </c>
      <c r="B606" s="10" t="str">
        <f>IF(COUNTRY_INFO!B606=0," ",COUNTRY_INFO!B606)</f>
        <v>SNNPR Basketo Special Woreda</v>
      </c>
      <c r="C606" s="10" t="str">
        <f>IF(COUNTRY_INFO!C606=0," ",COUNTRY_INFO!C606)</f>
        <v>Basketo</v>
      </c>
      <c r="D606" s="11" t="str">
        <f>IF(OR(COUNTRY_INFO!$T$9:$T$1000="T2 (PZQ)",COUNTRY_INFO!$U$9:$U$1000="T2 (PZQ)"), "T2 (PZQ)", " ")</f>
        <v xml:space="preserve"> </v>
      </c>
      <c r="E606" s="253"/>
      <c r="F606" s="56"/>
      <c r="G606" s="288"/>
      <c r="H606" s="288"/>
      <c r="I606" s="11">
        <f t="shared" si="55"/>
        <v>0</v>
      </c>
      <c r="J606" s="56"/>
      <c r="K606" s="18"/>
      <c r="L606" s="18"/>
      <c r="M606" s="14">
        <f t="shared" si="56"/>
        <v>0</v>
      </c>
      <c r="N606" s="275" t="str">
        <f t="shared" si="57"/>
        <v xml:space="preserve"> </v>
      </c>
      <c r="O606" s="230" t="str">
        <f t="shared" si="58"/>
        <v xml:space="preserve"> </v>
      </c>
      <c r="P606" s="230" t="str">
        <f t="shared" si="59"/>
        <v xml:space="preserve"> </v>
      </c>
      <c r="Q606" s="230" t="str">
        <f t="shared" si="60"/>
        <v xml:space="preserve"> </v>
      </c>
    </row>
    <row r="607" spans="1:17" x14ac:dyDescent="0.2">
      <c r="A607" s="10" t="str">
        <f>IF(COUNTRY_INFO!A607=0," ",COUNTRY_INFO!A607)</f>
        <v>Ethiopia</v>
      </c>
      <c r="B607" s="10" t="str">
        <f>IF(COUNTRY_INFO!B607=0," ",COUNTRY_INFO!B607)</f>
        <v>SNNPR Bench Maji</v>
      </c>
      <c r="C607" s="10" t="str">
        <f>IF(COUNTRY_INFO!C607=0," ",COUNTRY_INFO!C607)</f>
        <v>Bero</v>
      </c>
      <c r="D607" s="11" t="str">
        <f>IF(OR(COUNTRY_INFO!$T$9:$T$1000="T2 (PZQ)",COUNTRY_INFO!$U$9:$U$1000="T2 (PZQ)"), "T2 (PZQ)", " ")</f>
        <v xml:space="preserve"> </v>
      </c>
      <c r="E607" s="253"/>
      <c r="F607" s="56"/>
      <c r="G607" s="288"/>
      <c r="H607" s="288"/>
      <c r="I607" s="11">
        <f t="shared" si="55"/>
        <v>0</v>
      </c>
      <c r="J607" s="56"/>
      <c r="K607" s="18"/>
      <c r="L607" s="18"/>
      <c r="M607" s="14">
        <f t="shared" si="56"/>
        <v>0</v>
      </c>
      <c r="N607" s="275" t="str">
        <f t="shared" si="57"/>
        <v xml:space="preserve"> </v>
      </c>
      <c r="O607" s="230" t="str">
        <f t="shared" si="58"/>
        <v xml:space="preserve"> </v>
      </c>
      <c r="P607" s="230" t="str">
        <f t="shared" si="59"/>
        <v xml:space="preserve"> </v>
      </c>
      <c r="Q607" s="230" t="str">
        <f t="shared" si="60"/>
        <v xml:space="preserve"> </v>
      </c>
    </row>
    <row r="608" spans="1:17" x14ac:dyDescent="0.2">
      <c r="A608" s="10" t="str">
        <f>IF(COUNTRY_INFO!A608=0," ",COUNTRY_INFO!A608)</f>
        <v>Ethiopia</v>
      </c>
      <c r="B608" s="10" t="str">
        <f>IF(COUNTRY_INFO!B608=0," ",COUNTRY_INFO!B608)</f>
        <v>SNNPR Bench Maji</v>
      </c>
      <c r="C608" s="10" t="str">
        <f>IF(COUNTRY_INFO!C608=0," ",COUNTRY_INFO!C608)</f>
        <v>Debub Bench</v>
      </c>
      <c r="D608" s="11" t="str">
        <f>IF(OR(COUNTRY_INFO!$T$9:$T$1000="T2 (PZQ)",COUNTRY_INFO!$U$9:$U$1000="T2 (PZQ)"), "T2 (PZQ)", " ")</f>
        <v xml:space="preserve"> </v>
      </c>
      <c r="E608" s="253"/>
      <c r="F608" s="56"/>
      <c r="G608" s="288"/>
      <c r="H608" s="288"/>
      <c r="I608" s="11">
        <f t="shared" si="55"/>
        <v>0</v>
      </c>
      <c r="J608" s="56"/>
      <c r="K608" s="18"/>
      <c r="L608" s="18"/>
      <c r="M608" s="14">
        <f t="shared" si="56"/>
        <v>0</v>
      </c>
      <c r="N608" s="275" t="str">
        <f t="shared" si="57"/>
        <v xml:space="preserve"> </v>
      </c>
      <c r="O608" s="230" t="str">
        <f t="shared" si="58"/>
        <v xml:space="preserve"> </v>
      </c>
      <c r="P608" s="230" t="str">
        <f t="shared" si="59"/>
        <v xml:space="preserve"> </v>
      </c>
      <c r="Q608" s="230" t="str">
        <f t="shared" si="60"/>
        <v xml:space="preserve"> </v>
      </c>
    </row>
    <row r="609" spans="1:17" x14ac:dyDescent="0.2">
      <c r="A609" s="10" t="str">
        <f>IF(COUNTRY_INFO!A609=0," ",COUNTRY_INFO!A609)</f>
        <v>Ethiopia</v>
      </c>
      <c r="B609" s="10" t="str">
        <f>IF(COUNTRY_INFO!B609=0," ",COUNTRY_INFO!B609)</f>
        <v>SNNPR Bench Maji</v>
      </c>
      <c r="C609" s="10" t="str">
        <f>IF(COUNTRY_INFO!C609=0," ",COUNTRY_INFO!C609)</f>
        <v>Gura ferda</v>
      </c>
      <c r="D609" s="11" t="str">
        <f>IF(OR(COUNTRY_INFO!$T$9:$T$1000="T2 (PZQ)",COUNTRY_INFO!$U$9:$U$1000="T2 (PZQ)"), "T2 (PZQ)", " ")</f>
        <v xml:space="preserve"> </v>
      </c>
      <c r="E609" s="109"/>
      <c r="F609" s="56"/>
      <c r="G609" s="288"/>
      <c r="H609" s="288"/>
      <c r="I609" s="11">
        <f t="shared" si="55"/>
        <v>0</v>
      </c>
      <c r="J609" s="56"/>
      <c r="K609" s="18"/>
      <c r="L609" s="18"/>
      <c r="M609" s="14">
        <f t="shared" si="56"/>
        <v>0</v>
      </c>
      <c r="N609" s="275" t="str">
        <f t="shared" si="57"/>
        <v xml:space="preserve"> </v>
      </c>
      <c r="O609" s="230" t="str">
        <f t="shared" si="58"/>
        <v xml:space="preserve"> </v>
      </c>
      <c r="P609" s="230" t="str">
        <f t="shared" si="59"/>
        <v xml:space="preserve"> </v>
      </c>
      <c r="Q609" s="230" t="str">
        <f t="shared" si="60"/>
        <v xml:space="preserve"> </v>
      </c>
    </row>
    <row r="610" spans="1:17" x14ac:dyDescent="0.2">
      <c r="A610" s="10" t="str">
        <f>IF(COUNTRY_INFO!A610=0," ",COUNTRY_INFO!A610)</f>
        <v>Ethiopia</v>
      </c>
      <c r="B610" s="10" t="str">
        <f>IF(COUNTRY_INFO!B610=0," ",COUNTRY_INFO!B610)</f>
        <v>SNNPR Bench Maji</v>
      </c>
      <c r="C610" s="10" t="str">
        <f>IF(COUNTRY_INFO!C610=0," ",COUNTRY_INFO!C610)</f>
        <v>Maji</v>
      </c>
      <c r="D610" s="11" t="str">
        <f>IF(OR(COUNTRY_INFO!$T$9:$T$1000="T2 (PZQ)",COUNTRY_INFO!$U$9:$U$1000="T2 (PZQ)"), "T2 (PZQ)", " ")</f>
        <v xml:space="preserve"> </v>
      </c>
      <c r="E610" s="253"/>
      <c r="F610" s="56"/>
      <c r="G610" s="288"/>
      <c r="H610" s="288"/>
      <c r="I610" s="11">
        <f t="shared" si="55"/>
        <v>0</v>
      </c>
      <c r="J610" s="56"/>
      <c r="K610" s="18"/>
      <c r="L610" s="18"/>
      <c r="M610" s="14">
        <f t="shared" si="56"/>
        <v>0</v>
      </c>
      <c r="N610" s="275" t="str">
        <f t="shared" si="57"/>
        <v xml:space="preserve"> </v>
      </c>
      <c r="O610" s="230" t="str">
        <f t="shared" si="58"/>
        <v xml:space="preserve"> </v>
      </c>
      <c r="P610" s="230" t="str">
        <f t="shared" si="59"/>
        <v xml:space="preserve"> </v>
      </c>
      <c r="Q610" s="230" t="str">
        <f t="shared" si="60"/>
        <v xml:space="preserve"> </v>
      </c>
    </row>
    <row r="611" spans="1:17" x14ac:dyDescent="0.2">
      <c r="A611" s="10" t="str">
        <f>IF(COUNTRY_INFO!A611=0," ",COUNTRY_INFO!A611)</f>
        <v>Ethiopia</v>
      </c>
      <c r="B611" s="10" t="str">
        <f>IF(COUNTRY_INFO!B611=0," ",COUNTRY_INFO!B611)</f>
        <v>SNNPR Bench Maji</v>
      </c>
      <c r="C611" s="10" t="str">
        <f>IF(COUNTRY_INFO!C611=0," ",COUNTRY_INFO!C611)</f>
        <v>Meint Goldia</v>
      </c>
      <c r="D611" s="11" t="str">
        <f>IF(OR(COUNTRY_INFO!$T$9:$T$1000="T2 (PZQ)",COUNTRY_INFO!$U$9:$U$1000="T2 (PZQ)"), "T2 (PZQ)", " ")</f>
        <v xml:space="preserve"> </v>
      </c>
      <c r="E611" s="109"/>
      <c r="F611" s="56"/>
      <c r="G611" s="288"/>
      <c r="H611" s="288"/>
      <c r="I611" s="11">
        <f t="shared" si="55"/>
        <v>0</v>
      </c>
      <c r="J611" s="56"/>
      <c r="K611" s="18"/>
      <c r="L611" s="18"/>
      <c r="M611" s="14">
        <f t="shared" si="56"/>
        <v>0</v>
      </c>
      <c r="N611" s="275" t="str">
        <f t="shared" si="57"/>
        <v xml:space="preserve"> </v>
      </c>
      <c r="O611" s="230" t="str">
        <f t="shared" si="58"/>
        <v xml:space="preserve"> </v>
      </c>
      <c r="P611" s="230" t="str">
        <f t="shared" si="59"/>
        <v xml:space="preserve"> </v>
      </c>
      <c r="Q611" s="230" t="str">
        <f t="shared" si="60"/>
        <v xml:space="preserve"> </v>
      </c>
    </row>
    <row r="612" spans="1:17" x14ac:dyDescent="0.2">
      <c r="A612" s="10" t="str">
        <f>IF(COUNTRY_INFO!A612=0," ",COUNTRY_INFO!A612)</f>
        <v>Ethiopia</v>
      </c>
      <c r="B612" s="10" t="str">
        <f>IF(COUNTRY_INFO!B612=0," ",COUNTRY_INFO!B612)</f>
        <v>SNNPR Bench Maji</v>
      </c>
      <c r="C612" s="10" t="str">
        <f>IF(COUNTRY_INFO!C612=0," ",COUNTRY_INFO!C612)</f>
        <v>Meint Shasha</v>
      </c>
      <c r="D612" s="11" t="str">
        <f>IF(OR(COUNTRY_INFO!$T$9:$T$1000="T2 (PZQ)",COUNTRY_INFO!$U$9:$U$1000="T2 (PZQ)"), "T2 (PZQ)", " ")</f>
        <v xml:space="preserve"> </v>
      </c>
      <c r="E612" s="109"/>
      <c r="F612" s="56"/>
      <c r="G612" s="288"/>
      <c r="H612" s="288"/>
      <c r="I612" s="11">
        <f t="shared" si="55"/>
        <v>0</v>
      </c>
      <c r="J612" s="56"/>
      <c r="K612" s="18"/>
      <c r="L612" s="18"/>
      <c r="M612" s="14">
        <f t="shared" si="56"/>
        <v>0</v>
      </c>
      <c r="N612" s="275" t="str">
        <f t="shared" si="57"/>
        <v xml:space="preserve"> </v>
      </c>
      <c r="O612" s="230" t="str">
        <f t="shared" si="58"/>
        <v xml:space="preserve"> </v>
      </c>
      <c r="P612" s="230" t="str">
        <f t="shared" si="59"/>
        <v xml:space="preserve"> </v>
      </c>
      <c r="Q612" s="230" t="str">
        <f t="shared" si="60"/>
        <v xml:space="preserve"> </v>
      </c>
    </row>
    <row r="613" spans="1:17" x14ac:dyDescent="0.2">
      <c r="A613" s="10" t="str">
        <f>IF(COUNTRY_INFO!A613=0," ",COUNTRY_INFO!A613)</f>
        <v>Ethiopia</v>
      </c>
      <c r="B613" s="10" t="str">
        <f>IF(COUNTRY_INFO!B613=0," ",COUNTRY_INFO!B613)</f>
        <v>SNNPR Bench Maji</v>
      </c>
      <c r="C613" s="10" t="str">
        <f>IF(COUNTRY_INFO!C613=0," ",COUNTRY_INFO!C613)</f>
        <v>Mizan Aman Town</v>
      </c>
      <c r="D613" s="11" t="str">
        <f>IF(OR(COUNTRY_INFO!$T$9:$T$1000="T2 (PZQ)",COUNTRY_INFO!$U$9:$U$1000="T2 (PZQ)"), "T2 (PZQ)", " ")</f>
        <v xml:space="preserve"> </v>
      </c>
      <c r="E613" s="109"/>
      <c r="F613" s="56"/>
      <c r="G613" s="288"/>
      <c r="H613" s="288"/>
      <c r="I613" s="11">
        <f t="shared" si="55"/>
        <v>0</v>
      </c>
      <c r="J613" s="56"/>
      <c r="K613" s="18"/>
      <c r="L613" s="18"/>
      <c r="M613" s="14">
        <f t="shared" si="56"/>
        <v>0</v>
      </c>
      <c r="N613" s="275" t="str">
        <f t="shared" si="57"/>
        <v xml:space="preserve"> </v>
      </c>
      <c r="O613" s="230" t="str">
        <f t="shared" si="58"/>
        <v xml:space="preserve"> </v>
      </c>
      <c r="P613" s="230" t="str">
        <f t="shared" si="59"/>
        <v xml:space="preserve"> </v>
      </c>
      <c r="Q613" s="230" t="str">
        <f t="shared" si="60"/>
        <v xml:space="preserve"> </v>
      </c>
    </row>
    <row r="614" spans="1:17" x14ac:dyDescent="0.2">
      <c r="A614" s="10" t="str">
        <f>IF(COUNTRY_INFO!A614=0," ",COUNTRY_INFO!A614)</f>
        <v>Ethiopia</v>
      </c>
      <c r="B614" s="10" t="str">
        <f>IF(COUNTRY_INFO!B614=0," ",COUNTRY_INFO!B614)</f>
        <v>SNNPR Bench Maji</v>
      </c>
      <c r="C614" s="10" t="str">
        <f>IF(COUNTRY_INFO!C614=0," ",COUNTRY_INFO!C614)</f>
        <v>Semen Bench</v>
      </c>
      <c r="D614" s="11" t="str">
        <f>IF(OR(COUNTRY_INFO!$T$9:$T$1000="T2 (PZQ)",COUNTRY_INFO!$U$9:$U$1000="T2 (PZQ)"), "T2 (PZQ)", " ")</f>
        <v xml:space="preserve"> </v>
      </c>
      <c r="E614" s="109"/>
      <c r="F614" s="56"/>
      <c r="G614" s="288"/>
      <c r="H614" s="288"/>
      <c r="I614" s="11">
        <f t="shared" si="55"/>
        <v>0</v>
      </c>
      <c r="J614" s="56"/>
      <c r="K614" s="18"/>
      <c r="L614" s="18"/>
      <c r="M614" s="14">
        <f t="shared" si="56"/>
        <v>0</v>
      </c>
      <c r="N614" s="275" t="str">
        <f t="shared" si="57"/>
        <v xml:space="preserve"> </v>
      </c>
      <c r="O614" s="230" t="str">
        <f t="shared" si="58"/>
        <v xml:space="preserve"> </v>
      </c>
      <c r="P614" s="230" t="str">
        <f t="shared" si="59"/>
        <v xml:space="preserve"> </v>
      </c>
      <c r="Q614" s="230" t="str">
        <f t="shared" si="60"/>
        <v xml:space="preserve"> </v>
      </c>
    </row>
    <row r="615" spans="1:17" x14ac:dyDescent="0.2">
      <c r="A615" s="10" t="str">
        <f>IF(COUNTRY_INFO!A615=0," ",COUNTRY_INFO!A615)</f>
        <v>Ethiopia</v>
      </c>
      <c r="B615" s="10" t="str">
        <f>IF(COUNTRY_INFO!B615=0," ",COUNTRY_INFO!B615)</f>
        <v>SNNPR Bench Maji</v>
      </c>
      <c r="C615" s="10" t="str">
        <f>IF(COUNTRY_INFO!C615=0," ",COUNTRY_INFO!C615)</f>
        <v>Sheko</v>
      </c>
      <c r="D615" s="11" t="str">
        <f>IF(OR(COUNTRY_INFO!$T$9:$T$1000="T2 (PZQ)",COUNTRY_INFO!$U$9:$U$1000="T2 (PZQ)"), "T2 (PZQ)", " ")</f>
        <v xml:space="preserve"> </v>
      </c>
      <c r="E615" s="253"/>
      <c r="F615" s="56"/>
      <c r="G615" s="288"/>
      <c r="H615" s="288"/>
      <c r="I615" s="11">
        <f t="shared" si="55"/>
        <v>0</v>
      </c>
      <c r="J615" s="56"/>
      <c r="K615" s="18"/>
      <c r="L615" s="18"/>
      <c r="M615" s="14">
        <f t="shared" si="56"/>
        <v>0</v>
      </c>
      <c r="N615" s="275" t="str">
        <f t="shared" si="57"/>
        <v xml:space="preserve"> </v>
      </c>
      <c r="O615" s="230" t="str">
        <f t="shared" si="58"/>
        <v xml:space="preserve"> </v>
      </c>
      <c r="P615" s="230" t="str">
        <f t="shared" si="59"/>
        <v xml:space="preserve"> </v>
      </c>
      <c r="Q615" s="230" t="str">
        <f t="shared" si="60"/>
        <v xml:space="preserve"> </v>
      </c>
    </row>
    <row r="616" spans="1:17" x14ac:dyDescent="0.2">
      <c r="A616" s="10" t="str">
        <f>IF(COUNTRY_INFO!A616=0," ",COUNTRY_INFO!A616)</f>
        <v>Ethiopia</v>
      </c>
      <c r="B616" s="10" t="str">
        <f>IF(COUNTRY_INFO!B616=0," ",COUNTRY_INFO!B616)</f>
        <v>SNNPR Bench Maji</v>
      </c>
      <c r="C616" s="10" t="str">
        <f>IF(COUNTRY_INFO!C616=0," ",COUNTRY_INFO!C616)</f>
        <v>Shey Bench</v>
      </c>
      <c r="D616" s="11" t="str">
        <f>IF(OR(COUNTRY_INFO!$T$9:$T$1000="T2 (PZQ)",COUNTRY_INFO!$U$9:$U$1000="T2 (PZQ)"), "T2 (PZQ)", " ")</f>
        <v xml:space="preserve"> </v>
      </c>
      <c r="E616" s="109"/>
      <c r="F616" s="56"/>
      <c r="G616" s="288"/>
      <c r="H616" s="288"/>
      <c r="I616" s="11">
        <f t="shared" si="55"/>
        <v>0</v>
      </c>
      <c r="J616" s="56"/>
      <c r="K616" s="18"/>
      <c r="L616" s="18"/>
      <c r="M616" s="14">
        <f t="shared" si="56"/>
        <v>0</v>
      </c>
      <c r="N616" s="275" t="str">
        <f t="shared" si="57"/>
        <v xml:space="preserve"> </v>
      </c>
      <c r="O616" s="230" t="str">
        <f t="shared" si="58"/>
        <v xml:space="preserve"> </v>
      </c>
      <c r="P616" s="230" t="str">
        <f t="shared" si="59"/>
        <v xml:space="preserve"> </v>
      </c>
      <c r="Q616" s="230" t="str">
        <f t="shared" si="60"/>
        <v xml:space="preserve"> </v>
      </c>
    </row>
    <row r="617" spans="1:17" x14ac:dyDescent="0.2">
      <c r="A617" s="10" t="str">
        <f>IF(COUNTRY_INFO!A617=0," ",COUNTRY_INFO!A617)</f>
        <v>Ethiopia</v>
      </c>
      <c r="B617" s="10" t="str">
        <f>IF(COUNTRY_INFO!B617=0," ",COUNTRY_INFO!B617)</f>
        <v>SNNPR Bench Maji</v>
      </c>
      <c r="C617" s="10" t="str">
        <f>IF(COUNTRY_INFO!C617=0," ",COUNTRY_INFO!C617)</f>
        <v>Surma</v>
      </c>
      <c r="D617" s="11" t="str">
        <f>IF(OR(COUNTRY_INFO!$T$9:$T$1000="T2 (PZQ)",COUNTRY_INFO!$U$9:$U$1000="T2 (PZQ)"), "T2 (PZQ)", " ")</f>
        <v xml:space="preserve"> </v>
      </c>
      <c r="E617" s="109"/>
      <c r="F617" s="56"/>
      <c r="G617" s="288"/>
      <c r="H617" s="288"/>
      <c r="I617" s="11">
        <f t="shared" si="55"/>
        <v>0</v>
      </c>
      <c r="J617" s="56"/>
      <c r="K617" s="18"/>
      <c r="L617" s="18"/>
      <c r="M617" s="14">
        <f t="shared" si="56"/>
        <v>0</v>
      </c>
      <c r="N617" s="275" t="str">
        <f t="shared" si="57"/>
        <v xml:space="preserve"> </v>
      </c>
      <c r="O617" s="230" t="str">
        <f t="shared" si="58"/>
        <v xml:space="preserve"> </v>
      </c>
      <c r="P617" s="230" t="str">
        <f t="shared" si="59"/>
        <v xml:space="preserve"> </v>
      </c>
      <c r="Q617" s="230" t="str">
        <f t="shared" si="60"/>
        <v xml:space="preserve"> </v>
      </c>
    </row>
    <row r="618" spans="1:17" x14ac:dyDescent="0.2">
      <c r="A618" s="10" t="str">
        <f>IF(COUNTRY_INFO!A618=0," ",COUNTRY_INFO!A618)</f>
        <v>Ethiopia</v>
      </c>
      <c r="B618" s="10" t="str">
        <f>IF(COUNTRY_INFO!B618=0," ",COUNTRY_INFO!B618)</f>
        <v>SNNPR Dawro</v>
      </c>
      <c r="C618" s="10" t="str">
        <f>IF(COUNTRY_INFO!C618=0," ",COUNTRY_INFO!C618)</f>
        <v>Gena-Bossa</v>
      </c>
      <c r="D618" s="11" t="str">
        <f>IF(OR(COUNTRY_INFO!$T$9:$T$1000="T2 (PZQ)",COUNTRY_INFO!$U$9:$U$1000="T2 (PZQ)"), "T2 (PZQ)", " ")</f>
        <v xml:space="preserve"> </v>
      </c>
      <c r="E618" s="109"/>
      <c r="F618" s="56"/>
      <c r="G618" s="288"/>
      <c r="H618" s="288"/>
      <c r="I618" s="11">
        <f t="shared" si="55"/>
        <v>0</v>
      </c>
      <c r="J618" s="56"/>
      <c r="K618" s="18"/>
      <c r="L618" s="18"/>
      <c r="M618" s="14">
        <f t="shared" si="56"/>
        <v>0</v>
      </c>
      <c r="N618" s="275" t="str">
        <f t="shared" si="57"/>
        <v xml:space="preserve"> </v>
      </c>
      <c r="O618" s="230" t="str">
        <f t="shared" si="58"/>
        <v xml:space="preserve"> </v>
      </c>
      <c r="P618" s="230" t="str">
        <f t="shared" si="59"/>
        <v xml:space="preserve"> </v>
      </c>
      <c r="Q618" s="230" t="str">
        <f t="shared" si="60"/>
        <v xml:space="preserve"> </v>
      </c>
    </row>
    <row r="619" spans="1:17" x14ac:dyDescent="0.2">
      <c r="A619" s="10" t="str">
        <f>IF(COUNTRY_INFO!A619=0," ",COUNTRY_INFO!A619)</f>
        <v>Ethiopia</v>
      </c>
      <c r="B619" s="10" t="str">
        <f>IF(COUNTRY_INFO!B619=0," ",COUNTRY_INFO!B619)</f>
        <v>SNNPR Dawro</v>
      </c>
      <c r="C619" s="10" t="str">
        <f>IF(COUNTRY_INFO!C619=0," ",COUNTRY_INFO!C619)</f>
        <v>Isara</v>
      </c>
      <c r="D619" s="11" t="str">
        <f>IF(OR(COUNTRY_INFO!$T$9:$T$1000="T2 (PZQ)",COUNTRY_INFO!$U$9:$U$1000="T2 (PZQ)"), "T2 (PZQ)", " ")</f>
        <v xml:space="preserve"> </v>
      </c>
      <c r="E619" s="109"/>
      <c r="F619" s="56"/>
      <c r="G619" s="288"/>
      <c r="H619" s="288"/>
      <c r="I619" s="11">
        <f t="shared" si="55"/>
        <v>0</v>
      </c>
      <c r="J619" s="56"/>
      <c r="K619" s="18"/>
      <c r="L619" s="18"/>
      <c r="M619" s="14">
        <f t="shared" si="56"/>
        <v>0</v>
      </c>
      <c r="N619" s="275" t="str">
        <f t="shared" si="57"/>
        <v xml:space="preserve"> </v>
      </c>
      <c r="O619" s="230" t="str">
        <f t="shared" si="58"/>
        <v xml:space="preserve"> </v>
      </c>
      <c r="P619" s="230" t="str">
        <f t="shared" si="59"/>
        <v xml:space="preserve"> </v>
      </c>
      <c r="Q619" s="230" t="str">
        <f t="shared" si="60"/>
        <v xml:space="preserve"> </v>
      </c>
    </row>
    <row r="620" spans="1:17" x14ac:dyDescent="0.2">
      <c r="A620" s="10" t="str">
        <f>IF(COUNTRY_INFO!A620=0," ",COUNTRY_INFO!A620)</f>
        <v>Ethiopia</v>
      </c>
      <c r="B620" s="10" t="str">
        <f>IF(COUNTRY_INFO!B620=0," ",COUNTRY_INFO!B620)</f>
        <v>SNNPR Dawro</v>
      </c>
      <c r="C620" s="10" t="str">
        <f>IF(COUNTRY_INFO!C620=0," ",COUNTRY_INFO!C620)</f>
        <v>Loma</v>
      </c>
      <c r="D620" s="11" t="str">
        <f>IF(OR(COUNTRY_INFO!$T$9:$T$1000="T2 (PZQ)",COUNTRY_INFO!$U$9:$U$1000="T2 (PZQ)"), "T2 (PZQ)", " ")</f>
        <v xml:space="preserve"> </v>
      </c>
      <c r="E620" s="109"/>
      <c r="F620" s="56"/>
      <c r="G620" s="288"/>
      <c r="H620" s="288"/>
      <c r="I620" s="11">
        <f t="shared" si="55"/>
        <v>0</v>
      </c>
      <c r="J620" s="56"/>
      <c r="K620" s="18"/>
      <c r="L620" s="18"/>
      <c r="M620" s="14">
        <f t="shared" si="56"/>
        <v>0</v>
      </c>
      <c r="N620" s="275" t="str">
        <f t="shared" si="57"/>
        <v xml:space="preserve"> </v>
      </c>
      <c r="O620" s="230" t="str">
        <f t="shared" si="58"/>
        <v xml:space="preserve"> </v>
      </c>
      <c r="P620" s="230" t="str">
        <f t="shared" si="59"/>
        <v xml:space="preserve"> </v>
      </c>
      <c r="Q620" s="230" t="str">
        <f t="shared" si="60"/>
        <v xml:space="preserve"> </v>
      </c>
    </row>
    <row r="621" spans="1:17" x14ac:dyDescent="0.2">
      <c r="A621" s="10" t="str">
        <f>IF(COUNTRY_INFO!A621=0," ",COUNTRY_INFO!A621)</f>
        <v>Ethiopia</v>
      </c>
      <c r="B621" s="10" t="str">
        <f>IF(COUNTRY_INFO!B621=0," ",COUNTRY_INFO!B621)</f>
        <v>SNNPR Dawro</v>
      </c>
      <c r="C621" s="10" t="str">
        <f>IF(COUNTRY_INFO!C621=0," ",COUNTRY_INFO!C621)</f>
        <v>Mareka</v>
      </c>
      <c r="D621" s="11" t="str">
        <f>IF(OR(COUNTRY_INFO!$T$9:$T$1000="T2 (PZQ)",COUNTRY_INFO!$U$9:$U$1000="T2 (PZQ)"), "T2 (PZQ)", " ")</f>
        <v xml:space="preserve"> </v>
      </c>
      <c r="E621" s="109"/>
      <c r="F621" s="56"/>
      <c r="G621" s="288"/>
      <c r="H621" s="288"/>
      <c r="I621" s="11">
        <f t="shared" si="55"/>
        <v>0</v>
      </c>
      <c r="J621" s="56"/>
      <c r="K621" s="18"/>
      <c r="L621" s="18"/>
      <c r="M621" s="14">
        <f t="shared" si="56"/>
        <v>0</v>
      </c>
      <c r="N621" s="275" t="str">
        <f t="shared" si="57"/>
        <v xml:space="preserve"> </v>
      </c>
      <c r="O621" s="230" t="str">
        <f t="shared" si="58"/>
        <v xml:space="preserve"> </v>
      </c>
      <c r="P621" s="230" t="str">
        <f t="shared" si="59"/>
        <v xml:space="preserve"> </v>
      </c>
      <c r="Q621" s="230" t="str">
        <f t="shared" si="60"/>
        <v xml:space="preserve"> </v>
      </c>
    </row>
    <row r="622" spans="1:17" x14ac:dyDescent="0.2">
      <c r="A622" s="10" t="str">
        <f>IF(COUNTRY_INFO!A622=0," ",COUNTRY_INFO!A622)</f>
        <v>Ethiopia</v>
      </c>
      <c r="B622" s="10" t="str">
        <f>IF(COUNTRY_INFO!B622=0," ",COUNTRY_INFO!B622)</f>
        <v>SNNPR Dawro</v>
      </c>
      <c r="C622" s="10" t="str">
        <f>IF(COUNTRY_INFO!C622=0," ",COUNTRY_INFO!C622)</f>
        <v>Terch Town</v>
      </c>
      <c r="D622" s="11" t="str">
        <f>IF(OR(COUNTRY_INFO!$T$9:$T$1000="T2 (PZQ)",COUNTRY_INFO!$U$9:$U$1000="T2 (PZQ)"), "T2 (PZQ)", " ")</f>
        <v xml:space="preserve"> </v>
      </c>
      <c r="E622" s="253"/>
      <c r="F622" s="56"/>
      <c r="G622" s="288"/>
      <c r="H622" s="288"/>
      <c r="I622" s="11">
        <f t="shared" si="55"/>
        <v>0</v>
      </c>
      <c r="J622" s="56"/>
      <c r="K622" s="18"/>
      <c r="L622" s="18"/>
      <c r="M622" s="14">
        <f t="shared" si="56"/>
        <v>0</v>
      </c>
      <c r="N622" s="275" t="str">
        <f t="shared" si="57"/>
        <v xml:space="preserve"> </v>
      </c>
      <c r="O622" s="230" t="str">
        <f t="shared" si="58"/>
        <v xml:space="preserve"> </v>
      </c>
      <c r="P622" s="230" t="str">
        <f t="shared" si="59"/>
        <v xml:space="preserve"> </v>
      </c>
      <c r="Q622" s="230" t="str">
        <f t="shared" si="60"/>
        <v xml:space="preserve"> </v>
      </c>
    </row>
    <row r="623" spans="1:17" x14ac:dyDescent="0.2">
      <c r="A623" s="10" t="str">
        <f>IF(COUNTRY_INFO!A623=0," ",COUNTRY_INFO!A623)</f>
        <v>Ethiopia</v>
      </c>
      <c r="B623" s="10" t="str">
        <f>IF(COUNTRY_INFO!B623=0," ",COUNTRY_INFO!B623)</f>
        <v>SNNPR Dawro</v>
      </c>
      <c r="C623" s="10" t="str">
        <f>IF(COUNTRY_INFO!C623=0," ",COUNTRY_INFO!C623)</f>
        <v>Tocha</v>
      </c>
      <c r="D623" s="11" t="str">
        <f>IF(OR(COUNTRY_INFO!$T$9:$T$1000="T2 (PZQ)",COUNTRY_INFO!$U$9:$U$1000="T2 (PZQ)"), "T2 (PZQ)", " ")</f>
        <v xml:space="preserve"> </v>
      </c>
      <c r="E623" s="109"/>
      <c r="F623" s="56"/>
      <c r="G623" s="288"/>
      <c r="H623" s="288"/>
      <c r="I623" s="11">
        <f t="shared" si="55"/>
        <v>0</v>
      </c>
      <c r="J623" s="56"/>
      <c r="K623" s="18"/>
      <c r="L623" s="18"/>
      <c r="M623" s="14">
        <f t="shared" si="56"/>
        <v>0</v>
      </c>
      <c r="N623" s="275" t="str">
        <f t="shared" si="57"/>
        <v xml:space="preserve"> </v>
      </c>
      <c r="O623" s="230" t="str">
        <f t="shared" si="58"/>
        <v xml:space="preserve"> </v>
      </c>
      <c r="P623" s="230" t="str">
        <f t="shared" si="59"/>
        <v xml:space="preserve"> </v>
      </c>
      <c r="Q623" s="230" t="str">
        <f t="shared" si="60"/>
        <v xml:space="preserve"> </v>
      </c>
    </row>
    <row r="624" spans="1:17" x14ac:dyDescent="0.2">
      <c r="A624" s="10" t="str">
        <f>IF(COUNTRY_INFO!A624=0," ",COUNTRY_INFO!A624)</f>
        <v>Ethiopia</v>
      </c>
      <c r="B624" s="10" t="str">
        <f>IF(COUNTRY_INFO!B624=0," ",COUNTRY_INFO!B624)</f>
        <v>SNNPR East Gurage</v>
      </c>
      <c r="C624" s="10" t="str">
        <f>IF(COUNTRY_INFO!C624=0," ",COUNTRY_INFO!C624)</f>
        <v>Mareko</v>
      </c>
      <c r="D624" s="11" t="str">
        <f>IF(OR(COUNTRY_INFO!$T$9:$T$1000="T2 (PZQ)",COUNTRY_INFO!$U$9:$U$1000="T2 (PZQ)"), "T2 (PZQ)", " ")</f>
        <v xml:space="preserve"> </v>
      </c>
      <c r="E624" s="109"/>
      <c r="F624" s="56"/>
      <c r="G624" s="288"/>
      <c r="H624" s="288"/>
      <c r="I624" s="11">
        <f t="shared" si="55"/>
        <v>0</v>
      </c>
      <c r="J624" s="56"/>
      <c r="K624" s="18"/>
      <c r="L624" s="18"/>
      <c r="M624" s="14">
        <f t="shared" si="56"/>
        <v>0</v>
      </c>
      <c r="N624" s="275" t="str">
        <f t="shared" si="57"/>
        <v xml:space="preserve"> </v>
      </c>
      <c r="O624" s="230" t="str">
        <f t="shared" si="58"/>
        <v xml:space="preserve"> </v>
      </c>
      <c r="P624" s="230" t="str">
        <f t="shared" si="59"/>
        <v xml:space="preserve"> </v>
      </c>
      <c r="Q624" s="230" t="str">
        <f t="shared" si="60"/>
        <v xml:space="preserve"> </v>
      </c>
    </row>
    <row r="625" spans="1:17" x14ac:dyDescent="0.2">
      <c r="A625" s="10" t="str">
        <f>IF(COUNTRY_INFO!A625=0," ",COUNTRY_INFO!A625)</f>
        <v>Ethiopia</v>
      </c>
      <c r="B625" s="10" t="str">
        <f>IF(COUNTRY_INFO!B625=0," ",COUNTRY_INFO!B625)</f>
        <v>SNNPR East Gurage</v>
      </c>
      <c r="C625" s="10" t="str">
        <f>IF(COUNTRY_INFO!C625=0," ",COUNTRY_INFO!C625)</f>
        <v>Meskan</v>
      </c>
      <c r="D625" s="11" t="str">
        <f>IF(OR(COUNTRY_INFO!$T$9:$T$1000="T2 (PZQ)",COUNTRY_INFO!$U$9:$U$1000="T2 (PZQ)"), "T2 (PZQ)", " ")</f>
        <v xml:space="preserve"> </v>
      </c>
      <c r="E625" s="109"/>
      <c r="F625" s="56"/>
      <c r="G625" s="288"/>
      <c r="H625" s="288"/>
      <c r="I625" s="11">
        <f t="shared" si="55"/>
        <v>0</v>
      </c>
      <c r="J625" s="56"/>
      <c r="K625" s="18"/>
      <c r="L625" s="18"/>
      <c r="M625" s="14">
        <f t="shared" si="56"/>
        <v>0</v>
      </c>
      <c r="N625" s="275" t="str">
        <f t="shared" si="57"/>
        <v xml:space="preserve"> </v>
      </c>
      <c r="O625" s="230" t="str">
        <f t="shared" si="58"/>
        <v xml:space="preserve"> </v>
      </c>
      <c r="P625" s="230" t="str">
        <f t="shared" si="59"/>
        <v xml:space="preserve"> </v>
      </c>
      <c r="Q625" s="230" t="str">
        <f t="shared" si="60"/>
        <v xml:space="preserve"> </v>
      </c>
    </row>
    <row r="626" spans="1:17" x14ac:dyDescent="0.2">
      <c r="A626" s="10" t="str">
        <f>IF(COUNTRY_INFO!A626=0," ",COUNTRY_INFO!A626)</f>
        <v>Ethiopia</v>
      </c>
      <c r="B626" s="10" t="str">
        <f>IF(COUNTRY_INFO!B626=0," ",COUNTRY_INFO!B626)</f>
        <v>SNNPR East Gurage</v>
      </c>
      <c r="C626" s="10" t="str">
        <f>IF(COUNTRY_INFO!C626=0," ",COUNTRY_INFO!C626)</f>
        <v>Sodo</v>
      </c>
      <c r="D626" s="11" t="str">
        <f>IF(OR(COUNTRY_INFO!$T$9:$T$1000="T2 (PZQ)",COUNTRY_INFO!$U$9:$U$1000="T2 (PZQ)"), "T2 (PZQ)", " ")</f>
        <v xml:space="preserve"> </v>
      </c>
      <c r="E626" s="109"/>
      <c r="F626" s="56"/>
      <c r="G626" s="288"/>
      <c r="H626" s="288"/>
      <c r="I626" s="11">
        <f t="shared" si="55"/>
        <v>0</v>
      </c>
      <c r="J626" s="56"/>
      <c r="K626" s="18"/>
      <c r="L626" s="18"/>
      <c r="M626" s="14">
        <f t="shared" si="56"/>
        <v>0</v>
      </c>
      <c r="N626" s="275" t="str">
        <f t="shared" si="57"/>
        <v xml:space="preserve"> </v>
      </c>
      <c r="O626" s="230" t="str">
        <f t="shared" si="58"/>
        <v xml:space="preserve"> </v>
      </c>
      <c r="P626" s="230" t="str">
        <f t="shared" si="59"/>
        <v xml:space="preserve"> </v>
      </c>
      <c r="Q626" s="230" t="str">
        <f t="shared" si="60"/>
        <v xml:space="preserve"> </v>
      </c>
    </row>
    <row r="627" spans="1:17" x14ac:dyDescent="0.2">
      <c r="A627" s="10" t="str">
        <f>IF(COUNTRY_INFO!A627=0," ",COUNTRY_INFO!A627)</f>
        <v>Ethiopia</v>
      </c>
      <c r="B627" s="10" t="str">
        <f>IF(COUNTRY_INFO!B627=0," ",COUNTRY_INFO!B627)</f>
        <v>SNNPR Gamo Gofa</v>
      </c>
      <c r="C627" s="10" t="str">
        <f>IF(COUNTRY_INFO!C627=0," ",COUNTRY_INFO!C627)</f>
        <v>Arbaminch Town</v>
      </c>
      <c r="D627" s="11" t="str">
        <f>IF(OR(COUNTRY_INFO!$T$9:$T$1000="T2 (PZQ)",COUNTRY_INFO!$U$9:$U$1000="T2 (PZQ)"), "T2 (PZQ)", " ")</f>
        <v xml:space="preserve"> </v>
      </c>
      <c r="E627" s="109"/>
      <c r="F627" s="56"/>
      <c r="G627" s="288"/>
      <c r="H627" s="288"/>
      <c r="I627" s="11">
        <f t="shared" si="55"/>
        <v>0</v>
      </c>
      <c r="J627" s="56"/>
      <c r="K627" s="18"/>
      <c r="L627" s="18"/>
      <c r="M627" s="14">
        <f t="shared" si="56"/>
        <v>0</v>
      </c>
      <c r="N627" s="275" t="str">
        <f t="shared" si="57"/>
        <v xml:space="preserve"> </v>
      </c>
      <c r="O627" s="230" t="str">
        <f t="shared" si="58"/>
        <v xml:space="preserve"> </v>
      </c>
      <c r="P627" s="230" t="str">
        <f t="shared" si="59"/>
        <v xml:space="preserve"> </v>
      </c>
      <c r="Q627" s="230" t="str">
        <f t="shared" si="60"/>
        <v xml:space="preserve"> </v>
      </c>
    </row>
    <row r="628" spans="1:17" x14ac:dyDescent="0.2">
      <c r="A628" s="10" t="str">
        <f>IF(COUNTRY_INFO!A628=0," ",COUNTRY_INFO!A628)</f>
        <v>Ethiopia</v>
      </c>
      <c r="B628" s="10" t="str">
        <f>IF(COUNTRY_INFO!B628=0," ",COUNTRY_INFO!B628)</f>
        <v>SNNPR Gamo Gofa</v>
      </c>
      <c r="C628" s="10" t="str">
        <f>IF(COUNTRY_INFO!C628=0," ",COUNTRY_INFO!C628)</f>
        <v>Arbaminch zuria</v>
      </c>
      <c r="D628" s="11" t="str">
        <f>IF(OR(COUNTRY_INFO!$T$9:$T$1000="T2 (PZQ)",COUNTRY_INFO!$U$9:$U$1000="T2 (PZQ)"), "T2 (PZQ)", " ")</f>
        <v xml:space="preserve"> </v>
      </c>
      <c r="E628" s="109"/>
      <c r="F628" s="56"/>
      <c r="G628" s="288"/>
      <c r="H628" s="288"/>
      <c r="I628" s="11">
        <f t="shared" si="55"/>
        <v>0</v>
      </c>
      <c r="J628" s="56"/>
      <c r="K628" s="18"/>
      <c r="L628" s="18"/>
      <c r="M628" s="14">
        <f t="shared" si="56"/>
        <v>0</v>
      </c>
      <c r="N628" s="275" t="str">
        <f t="shared" si="57"/>
        <v xml:space="preserve"> </v>
      </c>
      <c r="O628" s="230" t="str">
        <f t="shared" si="58"/>
        <v xml:space="preserve"> </v>
      </c>
      <c r="P628" s="230" t="str">
        <f t="shared" si="59"/>
        <v xml:space="preserve"> </v>
      </c>
      <c r="Q628" s="230" t="str">
        <f t="shared" si="60"/>
        <v xml:space="preserve"> </v>
      </c>
    </row>
    <row r="629" spans="1:17" x14ac:dyDescent="0.2">
      <c r="A629" s="10" t="str">
        <f>IF(COUNTRY_INFO!A629=0," ",COUNTRY_INFO!A629)</f>
        <v>Ethiopia</v>
      </c>
      <c r="B629" s="10" t="str">
        <f>IF(COUNTRY_INFO!B629=0," ",COUNTRY_INFO!B629)</f>
        <v>SNNPR Gamo Gofa</v>
      </c>
      <c r="C629" s="10" t="str">
        <f>IF(COUNTRY_INFO!C629=0," ",COUNTRY_INFO!C629)</f>
        <v>Bonkie</v>
      </c>
      <c r="D629" s="11" t="str">
        <f>IF(OR(COUNTRY_INFO!$T$9:$T$1000="T2 (PZQ)",COUNTRY_INFO!$U$9:$U$1000="T2 (PZQ)"), "T2 (PZQ)", " ")</f>
        <v xml:space="preserve"> </v>
      </c>
      <c r="E629" s="109"/>
      <c r="F629" s="56"/>
      <c r="G629" s="288"/>
      <c r="H629" s="288"/>
      <c r="I629" s="11">
        <f t="shared" si="55"/>
        <v>0</v>
      </c>
      <c r="J629" s="56"/>
      <c r="K629" s="18"/>
      <c r="L629" s="18"/>
      <c r="M629" s="14">
        <f t="shared" si="56"/>
        <v>0</v>
      </c>
      <c r="N629" s="275" t="str">
        <f t="shared" si="57"/>
        <v xml:space="preserve"> </v>
      </c>
      <c r="O629" s="230" t="str">
        <f t="shared" si="58"/>
        <v xml:space="preserve"> </v>
      </c>
      <c r="P629" s="230" t="str">
        <f t="shared" si="59"/>
        <v xml:space="preserve"> </v>
      </c>
      <c r="Q629" s="230" t="str">
        <f t="shared" si="60"/>
        <v xml:space="preserve"> </v>
      </c>
    </row>
    <row r="630" spans="1:17" x14ac:dyDescent="0.2">
      <c r="A630" s="10" t="str">
        <f>IF(COUNTRY_INFO!A630=0," ",COUNTRY_INFO!A630)</f>
        <v>Ethiopia</v>
      </c>
      <c r="B630" s="10" t="str">
        <f>IF(COUNTRY_INFO!B630=0," ",COUNTRY_INFO!B630)</f>
        <v>SNNPR Gamo Gofa</v>
      </c>
      <c r="C630" s="10" t="str">
        <f>IF(COUNTRY_INFO!C630=0," ",COUNTRY_INFO!C630)</f>
        <v>Boreda</v>
      </c>
      <c r="D630" s="11" t="str">
        <f>IF(OR(COUNTRY_INFO!$T$9:$T$1000="T2 (PZQ)",COUNTRY_INFO!$U$9:$U$1000="T2 (PZQ)"), "T2 (PZQ)", " ")</f>
        <v xml:space="preserve"> </v>
      </c>
      <c r="E630" s="109"/>
      <c r="F630" s="56"/>
      <c r="G630" s="288"/>
      <c r="H630" s="288"/>
      <c r="I630" s="11">
        <f t="shared" si="55"/>
        <v>0</v>
      </c>
      <c r="J630" s="56"/>
      <c r="K630" s="18"/>
      <c r="L630" s="18"/>
      <c r="M630" s="14">
        <f t="shared" si="56"/>
        <v>0</v>
      </c>
      <c r="N630" s="275" t="str">
        <f t="shared" si="57"/>
        <v xml:space="preserve"> </v>
      </c>
      <c r="O630" s="230" t="str">
        <f t="shared" si="58"/>
        <v xml:space="preserve"> </v>
      </c>
      <c r="P630" s="230" t="str">
        <f t="shared" si="59"/>
        <v xml:space="preserve"> </v>
      </c>
      <c r="Q630" s="230" t="str">
        <f t="shared" si="60"/>
        <v xml:space="preserve"> </v>
      </c>
    </row>
    <row r="631" spans="1:17" x14ac:dyDescent="0.2">
      <c r="A631" s="10" t="str">
        <f>IF(COUNTRY_INFO!A631=0," ",COUNTRY_INFO!A631)</f>
        <v>Ethiopia</v>
      </c>
      <c r="B631" s="10" t="str">
        <f>IF(COUNTRY_INFO!B631=0," ",COUNTRY_INFO!B631)</f>
        <v>SNNPR Gamo Gofa</v>
      </c>
      <c r="C631" s="10" t="str">
        <f>IF(COUNTRY_INFO!C631=0," ",COUNTRY_INFO!C631)</f>
        <v>Chencha</v>
      </c>
      <c r="D631" s="11" t="str">
        <f>IF(OR(COUNTRY_INFO!$T$9:$T$1000="T2 (PZQ)",COUNTRY_INFO!$U$9:$U$1000="T2 (PZQ)"), "T2 (PZQ)", " ")</f>
        <v xml:space="preserve"> </v>
      </c>
      <c r="E631" s="109"/>
      <c r="F631" s="56"/>
      <c r="G631" s="288"/>
      <c r="H631" s="288"/>
      <c r="I631" s="11">
        <f t="shared" si="55"/>
        <v>0</v>
      </c>
      <c r="J631" s="56"/>
      <c r="K631" s="18"/>
      <c r="L631" s="18"/>
      <c r="M631" s="14">
        <f t="shared" si="56"/>
        <v>0</v>
      </c>
      <c r="N631" s="275" t="str">
        <f t="shared" si="57"/>
        <v xml:space="preserve"> </v>
      </c>
      <c r="O631" s="230" t="str">
        <f t="shared" si="58"/>
        <v xml:space="preserve"> </v>
      </c>
      <c r="P631" s="230" t="str">
        <f t="shared" si="59"/>
        <v xml:space="preserve"> </v>
      </c>
      <c r="Q631" s="230" t="str">
        <f t="shared" si="60"/>
        <v xml:space="preserve"> </v>
      </c>
    </row>
    <row r="632" spans="1:17" x14ac:dyDescent="0.2">
      <c r="A632" s="10" t="str">
        <f>IF(COUNTRY_INFO!A632=0," ",COUNTRY_INFO!A632)</f>
        <v>Ethiopia</v>
      </c>
      <c r="B632" s="10" t="str">
        <f>IF(COUNTRY_INFO!B632=0," ",COUNTRY_INFO!B632)</f>
        <v>SNNPR Gamo Gofa</v>
      </c>
      <c r="C632" s="10" t="str">
        <f>IF(COUNTRY_INFO!C632=0," ",COUNTRY_INFO!C632)</f>
        <v>Daramalo</v>
      </c>
      <c r="D632" s="11" t="str">
        <f>IF(OR(COUNTRY_INFO!$T$9:$T$1000="T2 (PZQ)",COUNTRY_INFO!$U$9:$U$1000="T2 (PZQ)"), "T2 (PZQ)", " ")</f>
        <v xml:space="preserve"> </v>
      </c>
      <c r="E632" s="109"/>
      <c r="F632" s="56"/>
      <c r="G632" s="288"/>
      <c r="H632" s="288"/>
      <c r="I632" s="11">
        <f t="shared" si="55"/>
        <v>0</v>
      </c>
      <c r="J632" s="56"/>
      <c r="K632" s="18"/>
      <c r="L632" s="18"/>
      <c r="M632" s="14">
        <f t="shared" si="56"/>
        <v>0</v>
      </c>
      <c r="N632" s="275" t="str">
        <f t="shared" si="57"/>
        <v xml:space="preserve"> </v>
      </c>
      <c r="O632" s="230" t="str">
        <f t="shared" si="58"/>
        <v xml:space="preserve"> </v>
      </c>
      <c r="P632" s="230" t="str">
        <f t="shared" si="59"/>
        <v xml:space="preserve"> </v>
      </c>
      <c r="Q632" s="230" t="str">
        <f t="shared" si="60"/>
        <v xml:space="preserve"> </v>
      </c>
    </row>
    <row r="633" spans="1:17" x14ac:dyDescent="0.2">
      <c r="A633" s="10" t="str">
        <f>IF(COUNTRY_INFO!A633=0," ",COUNTRY_INFO!A633)</f>
        <v>Ethiopia</v>
      </c>
      <c r="B633" s="10" t="str">
        <f>IF(COUNTRY_INFO!B633=0," ",COUNTRY_INFO!B633)</f>
        <v>SNNPR Gamo Gofa</v>
      </c>
      <c r="C633" s="10" t="str">
        <f>IF(COUNTRY_INFO!C633=0," ",COUNTRY_INFO!C633)</f>
        <v>Demba Gofa</v>
      </c>
      <c r="D633" s="11" t="str">
        <f>IF(OR(COUNTRY_INFO!$T$9:$T$1000="T2 (PZQ)",COUNTRY_INFO!$U$9:$U$1000="T2 (PZQ)"), "T2 (PZQ)", " ")</f>
        <v xml:space="preserve"> </v>
      </c>
      <c r="E633" s="109"/>
      <c r="F633" s="56"/>
      <c r="G633" s="288"/>
      <c r="H633" s="288"/>
      <c r="I633" s="11">
        <f t="shared" si="55"/>
        <v>0</v>
      </c>
      <c r="J633" s="56"/>
      <c r="K633" s="18"/>
      <c r="L633" s="18"/>
      <c r="M633" s="14">
        <f t="shared" si="56"/>
        <v>0</v>
      </c>
      <c r="N633" s="275" t="str">
        <f t="shared" si="57"/>
        <v xml:space="preserve"> </v>
      </c>
      <c r="O633" s="230" t="str">
        <f t="shared" si="58"/>
        <v xml:space="preserve"> </v>
      </c>
      <c r="P633" s="230" t="str">
        <f t="shared" si="59"/>
        <v xml:space="preserve"> </v>
      </c>
      <c r="Q633" s="230" t="str">
        <f t="shared" si="60"/>
        <v xml:space="preserve"> </v>
      </c>
    </row>
    <row r="634" spans="1:17" x14ac:dyDescent="0.2">
      <c r="A634" s="10" t="str">
        <f>IF(COUNTRY_INFO!A634=0," ",COUNTRY_INFO!A634)</f>
        <v>Ethiopia</v>
      </c>
      <c r="B634" s="10" t="str">
        <f>IF(COUNTRY_INFO!B634=0," ",COUNTRY_INFO!B634)</f>
        <v>SNNPR Gamo Gofa</v>
      </c>
      <c r="C634" s="10" t="str">
        <f>IF(COUNTRY_INFO!C634=0," ",COUNTRY_INFO!C634)</f>
        <v>Dita</v>
      </c>
      <c r="D634" s="11" t="str">
        <f>IF(OR(COUNTRY_INFO!$T$9:$T$1000="T2 (PZQ)",COUNTRY_INFO!$U$9:$U$1000="T2 (PZQ)"), "T2 (PZQ)", " ")</f>
        <v xml:space="preserve"> </v>
      </c>
      <c r="E634" s="109"/>
      <c r="F634" s="56"/>
      <c r="G634" s="288"/>
      <c r="H634" s="288"/>
      <c r="I634" s="11">
        <f t="shared" si="55"/>
        <v>0</v>
      </c>
      <c r="J634" s="56"/>
      <c r="K634" s="18"/>
      <c r="L634" s="18"/>
      <c r="M634" s="14">
        <f t="shared" si="56"/>
        <v>0</v>
      </c>
      <c r="N634" s="275" t="str">
        <f t="shared" si="57"/>
        <v xml:space="preserve"> </v>
      </c>
      <c r="O634" s="230" t="str">
        <f t="shared" si="58"/>
        <v xml:space="preserve"> </v>
      </c>
      <c r="P634" s="230" t="str">
        <f t="shared" si="59"/>
        <v xml:space="preserve"> </v>
      </c>
      <c r="Q634" s="230" t="str">
        <f t="shared" si="60"/>
        <v xml:space="preserve"> </v>
      </c>
    </row>
    <row r="635" spans="1:17" x14ac:dyDescent="0.2">
      <c r="A635" s="10" t="str">
        <f>IF(COUNTRY_INFO!A635=0," ",COUNTRY_INFO!A635)</f>
        <v>Ethiopia</v>
      </c>
      <c r="B635" s="10" t="str">
        <f>IF(COUNTRY_INFO!B635=0," ",COUNTRY_INFO!B635)</f>
        <v>SNNPR Gamo Gofa</v>
      </c>
      <c r="C635" s="10" t="str">
        <f>IF(COUNTRY_INFO!C635=0," ",COUNTRY_INFO!C635)</f>
        <v>Gezie Gofa</v>
      </c>
      <c r="D635" s="11" t="str">
        <f>IF(OR(COUNTRY_INFO!$T$9:$T$1000="T2 (PZQ)",COUNTRY_INFO!$U$9:$U$1000="T2 (PZQ)"), "T2 (PZQ)", " ")</f>
        <v xml:space="preserve"> </v>
      </c>
      <c r="E635" s="109"/>
      <c r="F635" s="56"/>
      <c r="G635" s="288"/>
      <c r="H635" s="288"/>
      <c r="I635" s="11">
        <f t="shared" si="55"/>
        <v>0</v>
      </c>
      <c r="J635" s="56"/>
      <c r="K635" s="18"/>
      <c r="L635" s="18"/>
      <c r="M635" s="14">
        <f t="shared" si="56"/>
        <v>0</v>
      </c>
      <c r="N635" s="275" t="str">
        <f t="shared" si="57"/>
        <v xml:space="preserve"> </v>
      </c>
      <c r="O635" s="230" t="str">
        <f t="shared" si="58"/>
        <v xml:space="preserve"> </v>
      </c>
      <c r="P635" s="230" t="str">
        <f t="shared" si="59"/>
        <v xml:space="preserve"> </v>
      </c>
      <c r="Q635" s="230" t="str">
        <f t="shared" si="60"/>
        <v xml:space="preserve"> </v>
      </c>
    </row>
    <row r="636" spans="1:17" x14ac:dyDescent="0.2">
      <c r="A636" s="10" t="str">
        <f>IF(COUNTRY_INFO!A636=0," ",COUNTRY_INFO!A636)</f>
        <v>Ethiopia</v>
      </c>
      <c r="B636" s="10" t="str">
        <f>IF(COUNTRY_INFO!B636=0," ",COUNTRY_INFO!B636)</f>
        <v>SNNPR Gamo Gofa</v>
      </c>
      <c r="C636" s="10" t="str">
        <f>IF(COUNTRY_INFO!C636=0," ",COUNTRY_INFO!C636)</f>
        <v>Kemba</v>
      </c>
      <c r="D636" s="11" t="str">
        <f>IF(OR(COUNTRY_INFO!$T$9:$T$1000="T2 (PZQ)",COUNTRY_INFO!$U$9:$U$1000="T2 (PZQ)"), "T2 (PZQ)", " ")</f>
        <v xml:space="preserve"> </v>
      </c>
      <c r="E636" s="109"/>
      <c r="F636" s="56"/>
      <c r="G636" s="288"/>
      <c r="H636" s="288"/>
      <c r="I636" s="11">
        <f t="shared" si="55"/>
        <v>0</v>
      </c>
      <c r="J636" s="56"/>
      <c r="K636" s="18"/>
      <c r="L636" s="18"/>
      <c r="M636" s="14">
        <f t="shared" si="56"/>
        <v>0</v>
      </c>
      <c r="N636" s="275" t="str">
        <f t="shared" si="57"/>
        <v xml:space="preserve"> </v>
      </c>
      <c r="O636" s="230" t="str">
        <f t="shared" si="58"/>
        <v xml:space="preserve"> </v>
      </c>
      <c r="P636" s="230" t="str">
        <f t="shared" si="59"/>
        <v xml:space="preserve"> </v>
      </c>
      <c r="Q636" s="230" t="str">
        <f t="shared" si="60"/>
        <v xml:space="preserve"> </v>
      </c>
    </row>
    <row r="637" spans="1:17" x14ac:dyDescent="0.2">
      <c r="A637" s="10" t="str">
        <f>IF(COUNTRY_INFO!A637=0," ",COUNTRY_INFO!A637)</f>
        <v>Ethiopia</v>
      </c>
      <c r="B637" s="10" t="str">
        <f>IF(COUNTRY_INFO!B637=0," ",COUNTRY_INFO!B637)</f>
        <v>SNNPR Gamo Gofa</v>
      </c>
      <c r="C637" s="10" t="str">
        <f>IF(COUNTRY_INFO!C637=0," ",COUNTRY_INFO!C637)</f>
        <v>Kucha</v>
      </c>
      <c r="D637" s="11" t="str">
        <f>IF(OR(COUNTRY_INFO!$T$9:$T$1000="T2 (PZQ)",COUNTRY_INFO!$U$9:$U$1000="T2 (PZQ)"), "T2 (PZQ)", " ")</f>
        <v xml:space="preserve"> </v>
      </c>
      <c r="E637" s="109"/>
      <c r="F637" s="56"/>
      <c r="G637" s="288"/>
      <c r="H637" s="288"/>
      <c r="I637" s="11">
        <f t="shared" si="55"/>
        <v>0</v>
      </c>
      <c r="J637" s="56"/>
      <c r="K637" s="18"/>
      <c r="L637" s="18"/>
      <c r="M637" s="14">
        <f t="shared" si="56"/>
        <v>0</v>
      </c>
      <c r="N637" s="275" t="str">
        <f t="shared" si="57"/>
        <v xml:space="preserve"> </v>
      </c>
      <c r="O637" s="230" t="str">
        <f t="shared" si="58"/>
        <v xml:space="preserve"> </v>
      </c>
      <c r="P637" s="230" t="str">
        <f t="shared" si="59"/>
        <v xml:space="preserve"> </v>
      </c>
      <c r="Q637" s="230" t="str">
        <f t="shared" si="60"/>
        <v xml:space="preserve"> </v>
      </c>
    </row>
    <row r="638" spans="1:17" x14ac:dyDescent="0.2">
      <c r="A638" s="10" t="str">
        <f>IF(COUNTRY_INFO!A638=0," ",COUNTRY_INFO!A638)</f>
        <v>Ethiopia</v>
      </c>
      <c r="B638" s="10" t="str">
        <f>IF(COUNTRY_INFO!B638=0," ",COUNTRY_INFO!B638)</f>
        <v>SNNPR Gamo Gofa</v>
      </c>
      <c r="C638" s="10" t="str">
        <f>IF(COUNTRY_INFO!C638=0," ",COUNTRY_INFO!C638)</f>
        <v>Melokoza</v>
      </c>
      <c r="D638" s="11" t="str">
        <f>IF(OR(COUNTRY_INFO!$T$9:$T$1000="T2 (PZQ)",COUNTRY_INFO!$U$9:$U$1000="T2 (PZQ)"), "T2 (PZQ)", " ")</f>
        <v xml:space="preserve"> </v>
      </c>
      <c r="E638" s="109"/>
      <c r="F638" s="56"/>
      <c r="G638" s="288"/>
      <c r="H638" s="288"/>
      <c r="I638" s="11">
        <f t="shared" si="55"/>
        <v>0</v>
      </c>
      <c r="J638" s="56"/>
      <c r="K638" s="18"/>
      <c r="L638" s="18"/>
      <c r="M638" s="14">
        <f t="shared" si="56"/>
        <v>0</v>
      </c>
      <c r="N638" s="275" t="str">
        <f t="shared" si="57"/>
        <v xml:space="preserve"> </v>
      </c>
      <c r="O638" s="230" t="str">
        <f t="shared" si="58"/>
        <v xml:space="preserve"> </v>
      </c>
      <c r="P638" s="230" t="str">
        <f t="shared" si="59"/>
        <v xml:space="preserve"> </v>
      </c>
      <c r="Q638" s="230" t="str">
        <f t="shared" si="60"/>
        <v xml:space="preserve"> </v>
      </c>
    </row>
    <row r="639" spans="1:17" x14ac:dyDescent="0.2">
      <c r="A639" s="10" t="str">
        <f>IF(COUNTRY_INFO!A639=0," ",COUNTRY_INFO!A639)</f>
        <v>Ethiopia</v>
      </c>
      <c r="B639" s="10" t="str">
        <f>IF(COUNTRY_INFO!B639=0," ",COUNTRY_INFO!B639)</f>
        <v>SNNPR Gamo Gofa</v>
      </c>
      <c r="C639" s="10" t="str">
        <f>IF(COUNTRY_INFO!C639=0," ",COUNTRY_INFO!C639)</f>
        <v>Mirab Abaya</v>
      </c>
      <c r="D639" s="11" t="str">
        <f>IF(OR(COUNTRY_INFO!$T$9:$T$1000="T2 (PZQ)",COUNTRY_INFO!$U$9:$U$1000="T2 (PZQ)"), "T2 (PZQ)", " ")</f>
        <v xml:space="preserve"> </v>
      </c>
      <c r="E639" s="109"/>
      <c r="F639" s="56"/>
      <c r="G639" s="288"/>
      <c r="H639" s="288"/>
      <c r="I639" s="11">
        <f t="shared" si="55"/>
        <v>0</v>
      </c>
      <c r="J639" s="56"/>
      <c r="K639" s="18"/>
      <c r="L639" s="18"/>
      <c r="M639" s="14">
        <f t="shared" si="56"/>
        <v>0</v>
      </c>
      <c r="N639" s="275" t="str">
        <f t="shared" si="57"/>
        <v xml:space="preserve"> </v>
      </c>
      <c r="O639" s="230" t="str">
        <f t="shared" si="58"/>
        <v xml:space="preserve"> </v>
      </c>
      <c r="P639" s="230" t="str">
        <f t="shared" si="59"/>
        <v xml:space="preserve"> </v>
      </c>
      <c r="Q639" s="230" t="str">
        <f t="shared" si="60"/>
        <v xml:space="preserve"> </v>
      </c>
    </row>
    <row r="640" spans="1:17" x14ac:dyDescent="0.2">
      <c r="A640" s="10" t="str">
        <f>IF(COUNTRY_INFO!A640=0," ",COUNTRY_INFO!A640)</f>
        <v>Ethiopia</v>
      </c>
      <c r="B640" s="10" t="str">
        <f>IF(COUNTRY_INFO!B640=0," ",COUNTRY_INFO!B640)</f>
        <v>SNNPR Gamo Gofa</v>
      </c>
      <c r="C640" s="10" t="str">
        <f>IF(COUNTRY_INFO!C640=0," ",COUNTRY_INFO!C640)</f>
        <v>O'yida</v>
      </c>
      <c r="D640" s="11" t="str">
        <f>IF(OR(COUNTRY_INFO!$T$9:$T$1000="T2 (PZQ)",COUNTRY_INFO!$U$9:$U$1000="T2 (PZQ)"), "T2 (PZQ)", " ")</f>
        <v xml:space="preserve"> </v>
      </c>
      <c r="E640" s="109"/>
      <c r="F640" s="56"/>
      <c r="G640" s="288"/>
      <c r="H640" s="288"/>
      <c r="I640" s="11">
        <f t="shared" si="55"/>
        <v>0</v>
      </c>
      <c r="J640" s="56"/>
      <c r="K640" s="18"/>
      <c r="L640" s="18"/>
      <c r="M640" s="14">
        <f t="shared" si="56"/>
        <v>0</v>
      </c>
      <c r="N640" s="275" t="str">
        <f t="shared" si="57"/>
        <v xml:space="preserve"> </v>
      </c>
      <c r="O640" s="230" t="str">
        <f t="shared" si="58"/>
        <v xml:space="preserve"> </v>
      </c>
      <c r="P640" s="230" t="str">
        <f t="shared" si="59"/>
        <v xml:space="preserve"> </v>
      </c>
      <c r="Q640" s="230" t="str">
        <f t="shared" si="60"/>
        <v xml:space="preserve"> </v>
      </c>
    </row>
    <row r="641" spans="1:17" x14ac:dyDescent="0.2">
      <c r="A641" s="10" t="str">
        <f>IF(COUNTRY_INFO!A641=0," ",COUNTRY_INFO!A641)</f>
        <v>Ethiopia</v>
      </c>
      <c r="B641" s="10" t="str">
        <f>IF(COUNTRY_INFO!B641=0," ",COUNTRY_INFO!B641)</f>
        <v>SNNPR Gamo Gofa</v>
      </c>
      <c r="C641" s="10" t="str">
        <f>IF(COUNTRY_INFO!C641=0," ",COUNTRY_INFO!C641)</f>
        <v>Sawla Town</v>
      </c>
      <c r="D641" s="11" t="str">
        <f>IF(OR(COUNTRY_INFO!$T$9:$T$1000="T2 (PZQ)",COUNTRY_INFO!$U$9:$U$1000="T2 (PZQ)"), "T2 (PZQ)", " ")</f>
        <v xml:space="preserve"> </v>
      </c>
      <c r="E641" s="109"/>
      <c r="F641" s="56"/>
      <c r="G641" s="288"/>
      <c r="H641" s="288"/>
      <c r="I641" s="11">
        <f t="shared" si="55"/>
        <v>0</v>
      </c>
      <c r="J641" s="56"/>
      <c r="K641" s="18"/>
      <c r="L641" s="18"/>
      <c r="M641" s="14">
        <f t="shared" si="56"/>
        <v>0</v>
      </c>
      <c r="N641" s="275" t="str">
        <f t="shared" si="57"/>
        <v xml:space="preserve"> </v>
      </c>
      <c r="O641" s="230" t="str">
        <f t="shared" si="58"/>
        <v xml:space="preserve"> </v>
      </c>
      <c r="P641" s="230" t="str">
        <f t="shared" si="59"/>
        <v xml:space="preserve"> </v>
      </c>
      <c r="Q641" s="230" t="str">
        <f t="shared" si="60"/>
        <v xml:space="preserve"> </v>
      </c>
    </row>
    <row r="642" spans="1:17" x14ac:dyDescent="0.2">
      <c r="A642" s="10" t="str">
        <f>IF(COUNTRY_INFO!A642=0," ",COUNTRY_INFO!A642)</f>
        <v>Ethiopia</v>
      </c>
      <c r="B642" s="10" t="str">
        <f>IF(COUNTRY_INFO!B642=0," ",COUNTRY_INFO!B642)</f>
        <v>SNNPR Gamo Gofa</v>
      </c>
      <c r="C642" s="10" t="str">
        <f>IF(COUNTRY_INFO!C642=0," ",COUNTRY_INFO!C642)</f>
        <v>Uba Debretsehay</v>
      </c>
      <c r="D642" s="11" t="str">
        <f>IF(OR(COUNTRY_INFO!$T$9:$T$1000="T2 (PZQ)",COUNTRY_INFO!$U$9:$U$1000="T2 (PZQ)"), "T2 (PZQ)", " ")</f>
        <v xml:space="preserve"> </v>
      </c>
      <c r="E642" s="109"/>
      <c r="F642" s="56"/>
      <c r="G642" s="288"/>
      <c r="H642" s="288"/>
      <c r="I642" s="11">
        <f t="shared" si="55"/>
        <v>0</v>
      </c>
      <c r="J642" s="56"/>
      <c r="K642" s="18"/>
      <c r="L642" s="18"/>
      <c r="M642" s="14">
        <f t="shared" si="56"/>
        <v>0</v>
      </c>
      <c r="N642" s="275" t="str">
        <f t="shared" si="57"/>
        <v xml:space="preserve"> </v>
      </c>
      <c r="O642" s="230" t="str">
        <f t="shared" si="58"/>
        <v xml:space="preserve"> </v>
      </c>
      <c r="P642" s="230" t="str">
        <f t="shared" si="59"/>
        <v xml:space="preserve"> </v>
      </c>
      <c r="Q642" s="230" t="str">
        <f t="shared" si="60"/>
        <v xml:space="preserve"> </v>
      </c>
    </row>
    <row r="643" spans="1:17" x14ac:dyDescent="0.2">
      <c r="A643" s="10" t="str">
        <f>IF(COUNTRY_INFO!A643=0," ",COUNTRY_INFO!A643)</f>
        <v>Ethiopia</v>
      </c>
      <c r="B643" s="10" t="str">
        <f>IF(COUNTRY_INFO!B643=0," ",COUNTRY_INFO!B643)</f>
        <v>SNNPR Gamo Gofa</v>
      </c>
      <c r="C643" s="10" t="str">
        <f>IF(COUNTRY_INFO!C643=0," ",COUNTRY_INFO!C643)</f>
        <v>Zala</v>
      </c>
      <c r="D643" s="11" t="str">
        <f>IF(OR(COUNTRY_INFO!$T$9:$T$1000="T2 (PZQ)",COUNTRY_INFO!$U$9:$U$1000="T2 (PZQ)"), "T2 (PZQ)", " ")</f>
        <v xml:space="preserve"> </v>
      </c>
      <c r="E643" s="109"/>
      <c r="F643" s="56"/>
      <c r="G643" s="288"/>
      <c r="H643" s="288"/>
      <c r="I643" s="11">
        <f t="shared" si="55"/>
        <v>0</v>
      </c>
      <c r="J643" s="56"/>
      <c r="K643" s="18"/>
      <c r="L643" s="18"/>
      <c r="M643" s="14">
        <f t="shared" si="56"/>
        <v>0</v>
      </c>
      <c r="N643" s="275" t="str">
        <f t="shared" si="57"/>
        <v xml:space="preserve"> </v>
      </c>
      <c r="O643" s="230" t="str">
        <f t="shared" si="58"/>
        <v xml:space="preserve"> </v>
      </c>
      <c r="P643" s="230" t="str">
        <f t="shared" si="59"/>
        <v xml:space="preserve"> </v>
      </c>
      <c r="Q643" s="230" t="str">
        <f t="shared" si="60"/>
        <v xml:space="preserve"> </v>
      </c>
    </row>
    <row r="644" spans="1:17" x14ac:dyDescent="0.2">
      <c r="A644" s="10" t="str">
        <f>IF(COUNTRY_INFO!A644=0," ",COUNTRY_INFO!A644)</f>
        <v>Ethiopia</v>
      </c>
      <c r="B644" s="10" t="str">
        <f>IF(COUNTRY_INFO!B644=0," ",COUNTRY_INFO!B644)</f>
        <v>SNNPR Gedio</v>
      </c>
      <c r="C644" s="10" t="str">
        <f>IF(COUNTRY_INFO!C644=0," ",COUNTRY_INFO!C644)</f>
        <v>Bule</v>
      </c>
      <c r="D644" s="11" t="str">
        <f>IF(OR(COUNTRY_INFO!$T$9:$T$1000="T2 (PZQ)",COUNTRY_INFO!$U$9:$U$1000="T2 (PZQ)"), "T2 (PZQ)", " ")</f>
        <v xml:space="preserve"> </v>
      </c>
      <c r="E644" s="109"/>
      <c r="F644" s="56"/>
      <c r="G644" s="288"/>
      <c r="H644" s="288"/>
      <c r="I644" s="11">
        <f t="shared" si="55"/>
        <v>0</v>
      </c>
      <c r="J644" s="56"/>
      <c r="K644" s="18"/>
      <c r="L644" s="18"/>
      <c r="M644" s="14">
        <f t="shared" si="56"/>
        <v>0</v>
      </c>
      <c r="N644" s="275" t="str">
        <f t="shared" si="57"/>
        <v xml:space="preserve"> </v>
      </c>
      <c r="O644" s="230" t="str">
        <f t="shared" si="58"/>
        <v xml:space="preserve"> </v>
      </c>
      <c r="P644" s="230" t="str">
        <f t="shared" si="59"/>
        <v xml:space="preserve"> </v>
      </c>
      <c r="Q644" s="230" t="str">
        <f t="shared" si="60"/>
        <v xml:space="preserve"> </v>
      </c>
    </row>
    <row r="645" spans="1:17" x14ac:dyDescent="0.2">
      <c r="A645" s="10" t="str">
        <f>IF(COUNTRY_INFO!A645=0," ",COUNTRY_INFO!A645)</f>
        <v>Ethiopia</v>
      </c>
      <c r="B645" s="10" t="str">
        <f>IF(COUNTRY_INFO!B645=0," ",COUNTRY_INFO!B645)</f>
        <v>SNNPR Gedio</v>
      </c>
      <c r="C645" s="10" t="str">
        <f>IF(COUNTRY_INFO!C645=0," ",COUNTRY_INFO!C645)</f>
        <v>Dilla Town</v>
      </c>
      <c r="D645" s="11" t="str">
        <f>IF(OR(COUNTRY_INFO!$T$9:$T$1000="T2 (PZQ)",COUNTRY_INFO!$U$9:$U$1000="T2 (PZQ)"), "T2 (PZQ)", " ")</f>
        <v xml:space="preserve"> </v>
      </c>
      <c r="E645" s="109"/>
      <c r="F645" s="56"/>
      <c r="G645" s="288"/>
      <c r="H645" s="288"/>
      <c r="I645" s="11">
        <f t="shared" si="55"/>
        <v>0</v>
      </c>
      <c r="J645" s="56"/>
      <c r="K645" s="18"/>
      <c r="L645" s="18"/>
      <c r="M645" s="14">
        <f t="shared" si="56"/>
        <v>0</v>
      </c>
      <c r="N645" s="275" t="str">
        <f t="shared" si="57"/>
        <v xml:space="preserve"> </v>
      </c>
      <c r="O645" s="230" t="str">
        <f t="shared" si="58"/>
        <v xml:space="preserve"> </v>
      </c>
      <c r="P645" s="230" t="str">
        <f t="shared" si="59"/>
        <v xml:space="preserve"> </v>
      </c>
      <c r="Q645" s="230" t="str">
        <f t="shared" si="60"/>
        <v xml:space="preserve"> </v>
      </c>
    </row>
    <row r="646" spans="1:17" x14ac:dyDescent="0.2">
      <c r="A646" s="10" t="str">
        <f>IF(COUNTRY_INFO!A646=0," ",COUNTRY_INFO!A646)</f>
        <v>Ethiopia</v>
      </c>
      <c r="B646" s="10" t="str">
        <f>IF(COUNTRY_INFO!B646=0," ",COUNTRY_INFO!B646)</f>
        <v>SNNPR Gedio</v>
      </c>
      <c r="C646" s="10" t="str">
        <f>IF(COUNTRY_INFO!C646=0," ",COUNTRY_INFO!C646)</f>
        <v>Dilla Zurya</v>
      </c>
      <c r="D646" s="11" t="str">
        <f>IF(OR(COUNTRY_INFO!$T$9:$T$1000="T2 (PZQ)",COUNTRY_INFO!$U$9:$U$1000="T2 (PZQ)"), "T2 (PZQ)", " ")</f>
        <v xml:space="preserve"> </v>
      </c>
      <c r="E646" s="109"/>
      <c r="F646" s="56"/>
      <c r="G646" s="288"/>
      <c r="H646" s="288"/>
      <c r="I646" s="11">
        <f t="shared" si="55"/>
        <v>0</v>
      </c>
      <c r="J646" s="56"/>
      <c r="K646" s="18"/>
      <c r="L646" s="18"/>
      <c r="M646" s="14">
        <f t="shared" si="56"/>
        <v>0</v>
      </c>
      <c r="N646" s="275" t="str">
        <f t="shared" si="57"/>
        <v xml:space="preserve"> </v>
      </c>
      <c r="O646" s="230" t="str">
        <f t="shared" si="58"/>
        <v xml:space="preserve"> </v>
      </c>
      <c r="P646" s="230" t="str">
        <f t="shared" si="59"/>
        <v xml:space="preserve"> </v>
      </c>
      <c r="Q646" s="230" t="str">
        <f t="shared" si="60"/>
        <v xml:space="preserve"> </v>
      </c>
    </row>
    <row r="647" spans="1:17" x14ac:dyDescent="0.2">
      <c r="A647" s="10" t="str">
        <f>IF(COUNTRY_INFO!A647=0," ",COUNTRY_INFO!A647)</f>
        <v>Ethiopia</v>
      </c>
      <c r="B647" s="10" t="str">
        <f>IF(COUNTRY_INFO!B647=0," ",COUNTRY_INFO!B647)</f>
        <v>SNNPR Gedio</v>
      </c>
      <c r="C647" s="10" t="str">
        <f>IF(COUNTRY_INFO!C647=0," ",COUNTRY_INFO!C647)</f>
        <v>Gedeb</v>
      </c>
      <c r="D647" s="11" t="str">
        <f>IF(OR(COUNTRY_INFO!$T$9:$T$1000="T2 (PZQ)",COUNTRY_INFO!$U$9:$U$1000="T2 (PZQ)"), "T2 (PZQ)", " ")</f>
        <v xml:space="preserve"> </v>
      </c>
      <c r="E647" s="109"/>
      <c r="F647" s="56"/>
      <c r="G647" s="288"/>
      <c r="H647" s="288"/>
      <c r="I647" s="11">
        <f t="shared" si="55"/>
        <v>0</v>
      </c>
      <c r="J647" s="56"/>
      <c r="K647" s="18"/>
      <c r="L647" s="18"/>
      <c r="M647" s="14">
        <f t="shared" si="56"/>
        <v>0</v>
      </c>
      <c r="N647" s="275" t="str">
        <f t="shared" si="57"/>
        <v xml:space="preserve"> </v>
      </c>
      <c r="O647" s="230" t="str">
        <f t="shared" si="58"/>
        <v xml:space="preserve"> </v>
      </c>
      <c r="P647" s="230" t="str">
        <f t="shared" si="59"/>
        <v xml:space="preserve"> </v>
      </c>
      <c r="Q647" s="230" t="str">
        <f t="shared" si="60"/>
        <v xml:space="preserve"> </v>
      </c>
    </row>
    <row r="648" spans="1:17" x14ac:dyDescent="0.2">
      <c r="A648" s="10" t="str">
        <f>IF(COUNTRY_INFO!A648=0," ",COUNTRY_INFO!A648)</f>
        <v>Ethiopia</v>
      </c>
      <c r="B648" s="10" t="str">
        <f>IF(COUNTRY_INFO!B648=0," ",COUNTRY_INFO!B648)</f>
        <v>SNNPR Gedio</v>
      </c>
      <c r="C648" s="10" t="str">
        <f>IF(COUNTRY_INFO!C648=0," ",COUNTRY_INFO!C648)</f>
        <v>Kochere</v>
      </c>
      <c r="D648" s="11" t="str">
        <f>IF(OR(COUNTRY_INFO!$T$9:$T$1000="T2 (PZQ)",COUNTRY_INFO!$U$9:$U$1000="T2 (PZQ)"), "T2 (PZQ)", " ")</f>
        <v xml:space="preserve"> </v>
      </c>
      <c r="E648" s="109"/>
      <c r="F648" s="56"/>
      <c r="G648" s="288"/>
      <c r="H648" s="288"/>
      <c r="I648" s="11">
        <f t="shared" si="55"/>
        <v>0</v>
      </c>
      <c r="J648" s="56"/>
      <c r="K648" s="18"/>
      <c r="L648" s="18"/>
      <c r="M648" s="14">
        <f t="shared" si="56"/>
        <v>0</v>
      </c>
      <c r="N648" s="275" t="str">
        <f t="shared" si="57"/>
        <v xml:space="preserve"> </v>
      </c>
      <c r="O648" s="230" t="str">
        <f t="shared" si="58"/>
        <v xml:space="preserve"> </v>
      </c>
      <c r="P648" s="230" t="str">
        <f t="shared" si="59"/>
        <v xml:space="preserve"> </v>
      </c>
      <c r="Q648" s="230" t="str">
        <f t="shared" si="60"/>
        <v xml:space="preserve"> </v>
      </c>
    </row>
    <row r="649" spans="1:17" x14ac:dyDescent="0.2">
      <c r="A649" s="10" t="str">
        <f>IF(COUNTRY_INFO!A649=0," ",COUNTRY_INFO!A649)</f>
        <v>Ethiopia</v>
      </c>
      <c r="B649" s="10" t="str">
        <f>IF(COUNTRY_INFO!B649=0," ",COUNTRY_INFO!B649)</f>
        <v>SNNPR Gedio</v>
      </c>
      <c r="C649" s="10" t="str">
        <f>IF(COUNTRY_INFO!C649=0," ",COUNTRY_INFO!C649)</f>
        <v>Wenago</v>
      </c>
      <c r="D649" s="11" t="str">
        <f>IF(OR(COUNTRY_INFO!$T$9:$T$1000="T2 (PZQ)",COUNTRY_INFO!$U$9:$U$1000="T2 (PZQ)"), "T2 (PZQ)", " ")</f>
        <v xml:space="preserve"> </v>
      </c>
      <c r="E649" s="109"/>
      <c r="F649" s="56"/>
      <c r="G649" s="288"/>
      <c r="H649" s="288"/>
      <c r="I649" s="11">
        <f t="shared" si="55"/>
        <v>0</v>
      </c>
      <c r="J649" s="56"/>
      <c r="K649" s="18"/>
      <c r="L649" s="18"/>
      <c r="M649" s="14">
        <f t="shared" si="56"/>
        <v>0</v>
      </c>
      <c r="N649" s="275" t="str">
        <f t="shared" si="57"/>
        <v xml:space="preserve"> </v>
      </c>
      <c r="O649" s="230" t="str">
        <f t="shared" si="58"/>
        <v xml:space="preserve"> </v>
      </c>
      <c r="P649" s="230" t="str">
        <f t="shared" si="59"/>
        <v xml:space="preserve"> </v>
      </c>
      <c r="Q649" s="230" t="str">
        <f t="shared" si="60"/>
        <v xml:space="preserve"> </v>
      </c>
    </row>
    <row r="650" spans="1:17" x14ac:dyDescent="0.2">
      <c r="A650" s="10" t="str">
        <f>IF(COUNTRY_INFO!A650=0," ",COUNTRY_INFO!A650)</f>
        <v>Ethiopia</v>
      </c>
      <c r="B650" s="10" t="str">
        <f>IF(COUNTRY_INFO!B650=0," ",COUNTRY_INFO!B650)</f>
        <v>SNNPR Gedio</v>
      </c>
      <c r="C650" s="10" t="str">
        <f>IF(COUNTRY_INFO!C650=0," ",COUNTRY_INFO!C650)</f>
        <v>Yirgachefe</v>
      </c>
      <c r="D650" s="11" t="str">
        <f>IF(OR(COUNTRY_INFO!$T$9:$T$1000="T2 (PZQ)",COUNTRY_INFO!$U$9:$U$1000="T2 (PZQ)"), "T2 (PZQ)", " ")</f>
        <v xml:space="preserve"> </v>
      </c>
      <c r="E650" s="109"/>
      <c r="F650" s="56"/>
      <c r="G650" s="288"/>
      <c r="H650" s="288"/>
      <c r="I650" s="11">
        <f t="shared" ref="I650:I713" si="61">SUM(F650:H650)</f>
        <v>0</v>
      </c>
      <c r="J650" s="56"/>
      <c r="K650" s="18"/>
      <c r="L650" s="18"/>
      <c r="M650" s="14">
        <f t="shared" ref="M650:M713" si="62">SUM(J650:L650)</f>
        <v>0</v>
      </c>
      <c r="N650" s="275" t="str">
        <f t="shared" ref="N650:N713" si="63">IF(F650&lt;&gt;0, IF(J650/F650*100=0, "-", J650/F650*100), " ")</f>
        <v xml:space="preserve"> </v>
      </c>
      <c r="O650" s="230" t="str">
        <f t="shared" ref="O650:O713" si="64">IF(G650&lt;&gt;0, IF(K650/G650*100=0, "-", K650/G650*100), " ")</f>
        <v xml:space="preserve"> </v>
      </c>
      <c r="P650" s="230" t="str">
        <f t="shared" ref="P650:P713" si="65">IF(H650&lt;&gt;0, IF(L650/H650*100=0, "-", L650/H650*100), " ")</f>
        <v xml:space="preserve"> </v>
      </c>
      <c r="Q650" s="230" t="str">
        <f t="shared" ref="Q650:Q713" si="66">IF(I650&lt;&gt;0, IF(M650/I650*100=0, "-", M650/I650*100), " ")</f>
        <v xml:space="preserve"> </v>
      </c>
    </row>
    <row r="651" spans="1:17" x14ac:dyDescent="0.2">
      <c r="A651" s="10" t="str">
        <f>IF(COUNTRY_INFO!A651=0," ",COUNTRY_INFO!A651)</f>
        <v>Ethiopia</v>
      </c>
      <c r="B651" s="10" t="str">
        <f>IF(COUNTRY_INFO!B651=0," ",COUNTRY_INFO!B651)</f>
        <v>SNNPR Gedio</v>
      </c>
      <c r="C651" s="10" t="str">
        <f>IF(COUNTRY_INFO!C651=0," ",COUNTRY_INFO!C651)</f>
        <v>Yirgachefe Town</v>
      </c>
      <c r="D651" s="11" t="str">
        <f>IF(OR(COUNTRY_INFO!$T$9:$T$1000="T2 (PZQ)",COUNTRY_INFO!$U$9:$U$1000="T2 (PZQ)"), "T2 (PZQ)", " ")</f>
        <v xml:space="preserve"> </v>
      </c>
      <c r="E651" s="109"/>
      <c r="F651" s="56"/>
      <c r="G651" s="288"/>
      <c r="H651" s="288"/>
      <c r="I651" s="11">
        <f t="shared" si="61"/>
        <v>0</v>
      </c>
      <c r="J651" s="56"/>
      <c r="K651" s="18"/>
      <c r="L651" s="18"/>
      <c r="M651" s="14">
        <f t="shared" si="62"/>
        <v>0</v>
      </c>
      <c r="N651" s="275" t="str">
        <f t="shared" si="63"/>
        <v xml:space="preserve"> </v>
      </c>
      <c r="O651" s="230" t="str">
        <f t="shared" si="64"/>
        <v xml:space="preserve"> </v>
      </c>
      <c r="P651" s="230" t="str">
        <f t="shared" si="65"/>
        <v xml:space="preserve"> </v>
      </c>
      <c r="Q651" s="230" t="str">
        <f t="shared" si="66"/>
        <v xml:space="preserve"> </v>
      </c>
    </row>
    <row r="652" spans="1:17" x14ac:dyDescent="0.2">
      <c r="A652" s="10" t="str">
        <f>IF(COUNTRY_INFO!A652=0," ",COUNTRY_INFO!A652)</f>
        <v>Ethiopia</v>
      </c>
      <c r="B652" s="10" t="str">
        <f>IF(COUNTRY_INFO!B652=0," ",COUNTRY_INFO!B652)</f>
        <v>SNNPR Gurage</v>
      </c>
      <c r="C652" s="10" t="str">
        <f>IF(COUNTRY_INFO!C652=0," ",COUNTRY_INFO!C652)</f>
        <v>Abeshge</v>
      </c>
      <c r="D652" s="11" t="str">
        <f>IF(OR(COUNTRY_INFO!$T$9:$T$1000="T2 (PZQ)",COUNTRY_INFO!$U$9:$U$1000="T2 (PZQ)"), "T2 (PZQ)", " ")</f>
        <v xml:space="preserve"> </v>
      </c>
      <c r="E652" s="109"/>
      <c r="F652" s="56"/>
      <c r="G652" s="288"/>
      <c r="H652" s="288"/>
      <c r="I652" s="11">
        <f t="shared" si="61"/>
        <v>0</v>
      </c>
      <c r="J652" s="56"/>
      <c r="K652" s="18"/>
      <c r="L652" s="18"/>
      <c r="M652" s="14">
        <f t="shared" si="62"/>
        <v>0</v>
      </c>
      <c r="N652" s="275" t="str">
        <f t="shared" si="63"/>
        <v xml:space="preserve"> </v>
      </c>
      <c r="O652" s="230" t="str">
        <f t="shared" si="64"/>
        <v xml:space="preserve"> </v>
      </c>
      <c r="P652" s="230" t="str">
        <f t="shared" si="65"/>
        <v xml:space="preserve"> </v>
      </c>
      <c r="Q652" s="230" t="str">
        <f t="shared" si="66"/>
        <v xml:space="preserve"> </v>
      </c>
    </row>
    <row r="653" spans="1:17" x14ac:dyDescent="0.2">
      <c r="A653" s="10" t="str">
        <f>IF(COUNTRY_INFO!A653=0," ",COUNTRY_INFO!A653)</f>
        <v>Ethiopia</v>
      </c>
      <c r="B653" s="10" t="str">
        <f>IF(COUNTRY_INFO!B653=0," ",COUNTRY_INFO!B653)</f>
        <v>SNNPR Gurage</v>
      </c>
      <c r="C653" s="10" t="str">
        <f>IF(COUNTRY_INFO!C653=0," ",COUNTRY_INFO!C653)</f>
        <v>Butajira Town</v>
      </c>
      <c r="D653" s="11" t="str">
        <f>IF(OR(COUNTRY_INFO!$T$9:$T$1000="T2 (PZQ)",COUNTRY_INFO!$U$9:$U$1000="T2 (PZQ)"), "T2 (PZQ)", " ")</f>
        <v xml:space="preserve"> </v>
      </c>
      <c r="E653" s="109"/>
      <c r="F653" s="56"/>
      <c r="G653" s="288"/>
      <c r="H653" s="288"/>
      <c r="I653" s="11">
        <f t="shared" si="61"/>
        <v>0</v>
      </c>
      <c r="J653" s="56"/>
      <c r="K653" s="18"/>
      <c r="L653" s="18"/>
      <c r="M653" s="14">
        <f t="shared" si="62"/>
        <v>0</v>
      </c>
      <c r="N653" s="275" t="str">
        <f t="shared" si="63"/>
        <v xml:space="preserve"> </v>
      </c>
      <c r="O653" s="230" t="str">
        <f t="shared" si="64"/>
        <v xml:space="preserve"> </v>
      </c>
      <c r="P653" s="230" t="str">
        <f t="shared" si="65"/>
        <v xml:space="preserve"> </v>
      </c>
      <c r="Q653" s="230" t="str">
        <f t="shared" si="66"/>
        <v xml:space="preserve"> </v>
      </c>
    </row>
    <row r="654" spans="1:17" x14ac:dyDescent="0.2">
      <c r="A654" s="10" t="str">
        <f>IF(COUNTRY_INFO!A654=0," ",COUNTRY_INFO!A654)</f>
        <v>Ethiopia</v>
      </c>
      <c r="B654" s="10" t="str">
        <f>IF(COUNTRY_INFO!B654=0," ",COUNTRY_INFO!B654)</f>
        <v>SNNPR Gurage</v>
      </c>
      <c r="C654" s="10" t="str">
        <f>IF(COUNTRY_INFO!C654=0," ",COUNTRY_INFO!C654)</f>
        <v>Cheha</v>
      </c>
      <c r="D654" s="11" t="str">
        <f>IF(OR(COUNTRY_INFO!$T$9:$T$1000="T2 (PZQ)",COUNTRY_INFO!$U$9:$U$1000="T2 (PZQ)"), "T2 (PZQ)", " ")</f>
        <v xml:space="preserve"> </v>
      </c>
      <c r="E654" s="109"/>
      <c r="F654" s="56"/>
      <c r="G654" s="288"/>
      <c r="H654" s="288"/>
      <c r="I654" s="11">
        <f t="shared" si="61"/>
        <v>0</v>
      </c>
      <c r="J654" s="56"/>
      <c r="K654" s="18"/>
      <c r="L654" s="18"/>
      <c r="M654" s="14">
        <f t="shared" si="62"/>
        <v>0</v>
      </c>
      <c r="N654" s="275" t="str">
        <f t="shared" si="63"/>
        <v xml:space="preserve"> </v>
      </c>
      <c r="O654" s="230" t="str">
        <f t="shared" si="64"/>
        <v xml:space="preserve"> </v>
      </c>
      <c r="P654" s="230" t="str">
        <f t="shared" si="65"/>
        <v xml:space="preserve"> </v>
      </c>
      <c r="Q654" s="230" t="str">
        <f t="shared" si="66"/>
        <v xml:space="preserve"> </v>
      </c>
    </row>
    <row r="655" spans="1:17" x14ac:dyDescent="0.2">
      <c r="A655" s="10" t="str">
        <f>IF(COUNTRY_INFO!A655=0," ",COUNTRY_INFO!A655)</f>
        <v>Ethiopia</v>
      </c>
      <c r="B655" s="10" t="str">
        <f>IF(COUNTRY_INFO!B655=0," ",COUNTRY_INFO!B655)</f>
        <v>SNNPR Gurage</v>
      </c>
      <c r="C655" s="10" t="str">
        <f>IF(COUNTRY_INFO!C655=0," ",COUNTRY_INFO!C655)</f>
        <v>Enemorna Ener</v>
      </c>
      <c r="D655" s="11" t="str">
        <f>IF(OR(COUNTRY_INFO!$T$9:$T$1000="T2 (PZQ)",COUNTRY_INFO!$U$9:$U$1000="T2 (PZQ)"), "T2 (PZQ)", " ")</f>
        <v xml:space="preserve"> </v>
      </c>
      <c r="E655" s="109"/>
      <c r="F655" s="56"/>
      <c r="G655" s="288"/>
      <c r="H655" s="288"/>
      <c r="I655" s="11">
        <f t="shared" si="61"/>
        <v>0</v>
      </c>
      <c r="J655" s="56"/>
      <c r="K655" s="18"/>
      <c r="L655" s="18"/>
      <c r="M655" s="14">
        <f t="shared" si="62"/>
        <v>0</v>
      </c>
      <c r="N655" s="275" t="str">
        <f t="shared" si="63"/>
        <v xml:space="preserve"> </v>
      </c>
      <c r="O655" s="230" t="str">
        <f t="shared" si="64"/>
        <v xml:space="preserve"> </v>
      </c>
      <c r="P655" s="230" t="str">
        <f t="shared" si="65"/>
        <v xml:space="preserve"> </v>
      </c>
      <c r="Q655" s="230" t="str">
        <f t="shared" si="66"/>
        <v xml:space="preserve"> </v>
      </c>
    </row>
    <row r="656" spans="1:17" x14ac:dyDescent="0.2">
      <c r="A656" s="10" t="str">
        <f>IF(COUNTRY_INFO!A656=0," ",COUNTRY_INFO!A656)</f>
        <v>Ethiopia</v>
      </c>
      <c r="B656" s="10" t="str">
        <f>IF(COUNTRY_INFO!B656=0," ",COUNTRY_INFO!B656)</f>
        <v>SNNPR Gurage</v>
      </c>
      <c r="C656" s="10" t="str">
        <f>IF(COUNTRY_INFO!C656=0," ",COUNTRY_INFO!C656)</f>
        <v>Ezha</v>
      </c>
      <c r="D656" s="11" t="str">
        <f>IF(OR(COUNTRY_INFO!$T$9:$T$1000="T2 (PZQ)",COUNTRY_INFO!$U$9:$U$1000="T2 (PZQ)"), "T2 (PZQ)", " ")</f>
        <v xml:space="preserve"> </v>
      </c>
      <c r="E656" s="109"/>
      <c r="F656" s="56"/>
      <c r="G656" s="288"/>
      <c r="H656" s="288"/>
      <c r="I656" s="11">
        <f t="shared" si="61"/>
        <v>0</v>
      </c>
      <c r="J656" s="56"/>
      <c r="K656" s="18"/>
      <c r="L656" s="18"/>
      <c r="M656" s="14">
        <f t="shared" si="62"/>
        <v>0</v>
      </c>
      <c r="N656" s="275" t="str">
        <f t="shared" si="63"/>
        <v xml:space="preserve"> </v>
      </c>
      <c r="O656" s="230" t="str">
        <f t="shared" si="64"/>
        <v xml:space="preserve"> </v>
      </c>
      <c r="P656" s="230" t="str">
        <f t="shared" si="65"/>
        <v xml:space="preserve"> </v>
      </c>
      <c r="Q656" s="230" t="str">
        <f t="shared" si="66"/>
        <v xml:space="preserve"> </v>
      </c>
    </row>
    <row r="657" spans="1:17" x14ac:dyDescent="0.2">
      <c r="A657" s="10" t="str">
        <f>IF(COUNTRY_INFO!A657=0," ",COUNTRY_INFO!A657)</f>
        <v>Ethiopia</v>
      </c>
      <c r="B657" s="10" t="str">
        <f>IF(COUNTRY_INFO!B657=0," ",COUNTRY_INFO!B657)</f>
        <v>SNNPR Gurage</v>
      </c>
      <c r="C657" s="10" t="str">
        <f>IF(COUNTRY_INFO!C657=0," ",COUNTRY_INFO!C657)</f>
        <v>Gedebano Gutazer Wolene (Kokir)</v>
      </c>
      <c r="D657" s="11" t="str">
        <f>IF(OR(COUNTRY_INFO!$T$9:$T$1000="T2 (PZQ)",COUNTRY_INFO!$U$9:$U$1000="T2 (PZQ)"), "T2 (PZQ)", " ")</f>
        <v xml:space="preserve"> </v>
      </c>
      <c r="E657" s="109"/>
      <c r="F657" s="56"/>
      <c r="G657" s="288"/>
      <c r="H657" s="288"/>
      <c r="I657" s="11">
        <f t="shared" si="61"/>
        <v>0</v>
      </c>
      <c r="J657" s="56"/>
      <c r="K657" s="18"/>
      <c r="L657" s="18"/>
      <c r="M657" s="14">
        <f t="shared" si="62"/>
        <v>0</v>
      </c>
      <c r="N657" s="275" t="str">
        <f t="shared" si="63"/>
        <v xml:space="preserve"> </v>
      </c>
      <c r="O657" s="230" t="str">
        <f t="shared" si="64"/>
        <v xml:space="preserve"> </v>
      </c>
      <c r="P657" s="230" t="str">
        <f t="shared" si="65"/>
        <v xml:space="preserve"> </v>
      </c>
      <c r="Q657" s="230" t="str">
        <f t="shared" si="66"/>
        <v xml:space="preserve"> </v>
      </c>
    </row>
    <row r="658" spans="1:17" x14ac:dyDescent="0.2">
      <c r="A658" s="10" t="str">
        <f>IF(COUNTRY_INFO!A658=0," ",COUNTRY_INFO!A658)</f>
        <v>Ethiopia</v>
      </c>
      <c r="B658" s="10" t="str">
        <f>IF(COUNTRY_INFO!B658=0," ",COUNTRY_INFO!B658)</f>
        <v>SNNPR Gurage</v>
      </c>
      <c r="C658" s="10" t="str">
        <f>IF(COUNTRY_INFO!C658=0," ",COUNTRY_INFO!C658)</f>
        <v>Geta</v>
      </c>
      <c r="D658" s="11" t="str">
        <f>IF(OR(COUNTRY_INFO!$T$9:$T$1000="T2 (PZQ)",COUNTRY_INFO!$U$9:$U$1000="T2 (PZQ)"), "T2 (PZQ)", " ")</f>
        <v xml:space="preserve"> </v>
      </c>
      <c r="E658" s="109"/>
      <c r="F658" s="56"/>
      <c r="G658" s="288"/>
      <c r="H658" s="288"/>
      <c r="I658" s="11">
        <f t="shared" si="61"/>
        <v>0</v>
      </c>
      <c r="J658" s="56"/>
      <c r="K658" s="18"/>
      <c r="L658" s="18"/>
      <c r="M658" s="14">
        <f t="shared" si="62"/>
        <v>0</v>
      </c>
      <c r="N658" s="275" t="str">
        <f t="shared" si="63"/>
        <v xml:space="preserve"> </v>
      </c>
      <c r="O658" s="230" t="str">
        <f t="shared" si="64"/>
        <v xml:space="preserve"> </v>
      </c>
      <c r="P658" s="230" t="str">
        <f t="shared" si="65"/>
        <v xml:space="preserve"> </v>
      </c>
      <c r="Q658" s="230" t="str">
        <f t="shared" si="66"/>
        <v xml:space="preserve"> </v>
      </c>
    </row>
    <row r="659" spans="1:17" x14ac:dyDescent="0.2">
      <c r="A659" s="10" t="str">
        <f>IF(COUNTRY_INFO!A659=0," ",COUNTRY_INFO!A659)</f>
        <v>Ethiopia</v>
      </c>
      <c r="B659" s="10" t="str">
        <f>IF(COUNTRY_INFO!B659=0," ",COUNTRY_INFO!B659)</f>
        <v>SNNPR Gurage</v>
      </c>
      <c r="C659" s="10" t="str">
        <f>IF(COUNTRY_INFO!C659=0," ",COUNTRY_INFO!C659)</f>
        <v>Gumer</v>
      </c>
      <c r="D659" s="11" t="str">
        <f>IF(OR(COUNTRY_INFO!$T$9:$T$1000="T2 (PZQ)",COUNTRY_INFO!$U$9:$U$1000="T2 (PZQ)"), "T2 (PZQ)", " ")</f>
        <v xml:space="preserve"> </v>
      </c>
      <c r="E659" s="109"/>
      <c r="F659" s="56"/>
      <c r="G659" s="288"/>
      <c r="H659" s="288"/>
      <c r="I659" s="11">
        <f t="shared" si="61"/>
        <v>0</v>
      </c>
      <c r="J659" s="56"/>
      <c r="K659" s="18"/>
      <c r="L659" s="18"/>
      <c r="M659" s="14">
        <f t="shared" si="62"/>
        <v>0</v>
      </c>
      <c r="N659" s="275" t="str">
        <f t="shared" si="63"/>
        <v xml:space="preserve"> </v>
      </c>
      <c r="O659" s="230" t="str">
        <f t="shared" si="64"/>
        <v xml:space="preserve"> </v>
      </c>
      <c r="P659" s="230" t="str">
        <f t="shared" si="65"/>
        <v xml:space="preserve"> </v>
      </c>
      <c r="Q659" s="230" t="str">
        <f t="shared" si="66"/>
        <v xml:space="preserve"> </v>
      </c>
    </row>
    <row r="660" spans="1:17" x14ac:dyDescent="0.2">
      <c r="A660" s="10" t="str">
        <f>IF(COUNTRY_INFO!A660=0," ",COUNTRY_INFO!A660)</f>
        <v>Ethiopia</v>
      </c>
      <c r="B660" s="10" t="str">
        <f>IF(COUNTRY_INFO!B660=0," ",COUNTRY_INFO!B660)</f>
        <v>SNNPR Gurage</v>
      </c>
      <c r="C660" s="10" t="str">
        <f>IF(COUNTRY_INFO!C660=0," ",COUNTRY_INFO!C660)</f>
        <v>Kebena</v>
      </c>
      <c r="D660" s="11" t="str">
        <f>IF(OR(COUNTRY_INFO!$T$9:$T$1000="T2 (PZQ)",COUNTRY_INFO!$U$9:$U$1000="T2 (PZQ)"), "T2 (PZQ)", " ")</f>
        <v xml:space="preserve"> </v>
      </c>
      <c r="E660" s="109"/>
      <c r="F660" s="56"/>
      <c r="G660" s="288"/>
      <c r="H660" s="288"/>
      <c r="I660" s="11">
        <f t="shared" si="61"/>
        <v>0</v>
      </c>
      <c r="J660" s="56"/>
      <c r="K660" s="18"/>
      <c r="L660" s="18"/>
      <c r="M660" s="14">
        <f t="shared" si="62"/>
        <v>0</v>
      </c>
      <c r="N660" s="275" t="str">
        <f t="shared" si="63"/>
        <v xml:space="preserve"> </v>
      </c>
      <c r="O660" s="230" t="str">
        <f t="shared" si="64"/>
        <v xml:space="preserve"> </v>
      </c>
      <c r="P660" s="230" t="str">
        <f t="shared" si="65"/>
        <v xml:space="preserve"> </v>
      </c>
      <c r="Q660" s="230" t="str">
        <f t="shared" si="66"/>
        <v xml:space="preserve"> </v>
      </c>
    </row>
    <row r="661" spans="1:17" x14ac:dyDescent="0.2">
      <c r="A661" s="10" t="str">
        <f>IF(COUNTRY_INFO!A661=0," ",COUNTRY_INFO!A661)</f>
        <v>Ethiopia</v>
      </c>
      <c r="B661" s="10" t="str">
        <f>IF(COUNTRY_INFO!B661=0," ",COUNTRY_INFO!B661)</f>
        <v>SNNPR Gurage</v>
      </c>
      <c r="C661" s="10" t="str">
        <f>IF(COUNTRY_INFO!C661=0," ",COUNTRY_INFO!C661)</f>
        <v>Muhur Aklil</v>
      </c>
      <c r="D661" s="11" t="str">
        <f>IF(OR(COUNTRY_INFO!$T$9:$T$1000="T2 (PZQ)",COUNTRY_INFO!$U$9:$U$1000="T2 (PZQ)"), "T2 (PZQ)", " ")</f>
        <v xml:space="preserve"> </v>
      </c>
      <c r="E661" s="109"/>
      <c r="F661" s="56"/>
      <c r="G661" s="288"/>
      <c r="H661" s="288"/>
      <c r="I661" s="11">
        <f t="shared" si="61"/>
        <v>0</v>
      </c>
      <c r="J661" s="56"/>
      <c r="K661" s="18"/>
      <c r="L661" s="18"/>
      <c r="M661" s="14">
        <f t="shared" si="62"/>
        <v>0</v>
      </c>
      <c r="N661" s="275" t="str">
        <f t="shared" si="63"/>
        <v xml:space="preserve"> </v>
      </c>
      <c r="O661" s="230" t="str">
        <f t="shared" si="64"/>
        <v xml:space="preserve"> </v>
      </c>
      <c r="P661" s="230" t="str">
        <f t="shared" si="65"/>
        <v xml:space="preserve"> </v>
      </c>
      <c r="Q661" s="230" t="str">
        <f t="shared" si="66"/>
        <v xml:space="preserve"> </v>
      </c>
    </row>
    <row r="662" spans="1:17" x14ac:dyDescent="0.2">
      <c r="A662" s="10" t="str">
        <f>IF(COUNTRY_INFO!A662=0," ",COUNTRY_INFO!A662)</f>
        <v>Ethiopia</v>
      </c>
      <c r="B662" s="10" t="str">
        <f>IF(COUNTRY_INFO!B662=0," ",COUNTRY_INFO!B662)</f>
        <v>SNNPR Gurage</v>
      </c>
      <c r="C662" s="10" t="str">
        <f>IF(COUNTRY_INFO!C662=0," ",COUNTRY_INFO!C662)</f>
        <v>Welkite Town</v>
      </c>
      <c r="D662" s="11" t="str">
        <f>IF(OR(COUNTRY_INFO!$T$9:$T$1000="T2 (PZQ)",COUNTRY_INFO!$U$9:$U$1000="T2 (PZQ)"), "T2 (PZQ)", " ")</f>
        <v xml:space="preserve"> </v>
      </c>
      <c r="E662" s="109"/>
      <c r="F662" s="56"/>
      <c r="G662" s="288"/>
      <c r="H662" s="288"/>
      <c r="I662" s="11">
        <f t="shared" si="61"/>
        <v>0</v>
      </c>
      <c r="J662" s="56"/>
      <c r="K662" s="18"/>
      <c r="L662" s="18"/>
      <c r="M662" s="14">
        <f t="shared" si="62"/>
        <v>0</v>
      </c>
      <c r="N662" s="275" t="str">
        <f t="shared" si="63"/>
        <v xml:space="preserve"> </v>
      </c>
      <c r="O662" s="230" t="str">
        <f t="shared" si="64"/>
        <v xml:space="preserve"> </v>
      </c>
      <c r="P662" s="230" t="str">
        <f t="shared" si="65"/>
        <v xml:space="preserve"> </v>
      </c>
      <c r="Q662" s="230" t="str">
        <f t="shared" si="66"/>
        <v xml:space="preserve"> </v>
      </c>
    </row>
    <row r="663" spans="1:17" x14ac:dyDescent="0.2">
      <c r="A663" s="10" t="str">
        <f>IF(COUNTRY_INFO!A663=0," ",COUNTRY_INFO!A663)</f>
        <v>Ethiopia</v>
      </c>
      <c r="B663" s="10" t="str">
        <f>IF(COUNTRY_INFO!B663=0," ",COUNTRY_INFO!B663)</f>
        <v>SNNPR Hadiya</v>
      </c>
      <c r="C663" s="10" t="str">
        <f>IF(COUNTRY_INFO!C663=0," ",COUNTRY_INFO!C663)</f>
        <v>Annalemo</v>
      </c>
      <c r="D663" s="11" t="str">
        <f>IF(OR(COUNTRY_INFO!$T$9:$T$1000="T2 (PZQ)",COUNTRY_INFO!$U$9:$U$1000="T2 (PZQ)"), "T2 (PZQ)", " ")</f>
        <v xml:space="preserve"> </v>
      </c>
      <c r="E663" s="109"/>
      <c r="F663" s="56"/>
      <c r="G663" s="288"/>
      <c r="H663" s="288"/>
      <c r="I663" s="11">
        <f t="shared" si="61"/>
        <v>0</v>
      </c>
      <c r="J663" s="56"/>
      <c r="K663" s="18"/>
      <c r="L663" s="18"/>
      <c r="M663" s="14">
        <f t="shared" si="62"/>
        <v>0</v>
      </c>
      <c r="N663" s="275" t="str">
        <f t="shared" si="63"/>
        <v xml:space="preserve"> </v>
      </c>
      <c r="O663" s="230" t="str">
        <f t="shared" si="64"/>
        <v xml:space="preserve"> </v>
      </c>
      <c r="P663" s="230" t="str">
        <f t="shared" si="65"/>
        <v xml:space="preserve"> </v>
      </c>
      <c r="Q663" s="230" t="str">
        <f t="shared" si="66"/>
        <v xml:space="preserve"> </v>
      </c>
    </row>
    <row r="664" spans="1:17" x14ac:dyDescent="0.2">
      <c r="A664" s="10" t="str">
        <f>IF(COUNTRY_INFO!A664=0," ",COUNTRY_INFO!A664)</f>
        <v>Ethiopia</v>
      </c>
      <c r="B664" s="10" t="str">
        <f>IF(COUNTRY_INFO!B664=0," ",COUNTRY_INFO!B664)</f>
        <v>SNNPR Hadiya</v>
      </c>
      <c r="C664" s="10" t="str">
        <f>IF(COUNTRY_INFO!C664=0," ",COUNTRY_INFO!C664)</f>
        <v>Duna</v>
      </c>
      <c r="D664" s="11" t="str">
        <f>IF(OR(COUNTRY_INFO!$T$9:$T$1000="T2 (PZQ)",COUNTRY_INFO!$U$9:$U$1000="T2 (PZQ)"), "T2 (PZQ)", " ")</f>
        <v xml:space="preserve"> </v>
      </c>
      <c r="E664" s="109"/>
      <c r="F664" s="56"/>
      <c r="G664" s="288"/>
      <c r="H664" s="288"/>
      <c r="I664" s="11">
        <f t="shared" si="61"/>
        <v>0</v>
      </c>
      <c r="J664" s="56"/>
      <c r="K664" s="18"/>
      <c r="L664" s="18"/>
      <c r="M664" s="14">
        <f t="shared" si="62"/>
        <v>0</v>
      </c>
      <c r="N664" s="275" t="str">
        <f t="shared" si="63"/>
        <v xml:space="preserve"> </v>
      </c>
      <c r="O664" s="230" t="str">
        <f t="shared" si="64"/>
        <v xml:space="preserve"> </v>
      </c>
      <c r="P664" s="230" t="str">
        <f t="shared" si="65"/>
        <v xml:space="preserve"> </v>
      </c>
      <c r="Q664" s="230" t="str">
        <f t="shared" si="66"/>
        <v xml:space="preserve"> </v>
      </c>
    </row>
    <row r="665" spans="1:17" x14ac:dyDescent="0.2">
      <c r="A665" s="10" t="str">
        <f>IF(COUNTRY_INFO!A665=0," ",COUNTRY_INFO!A665)</f>
        <v>Ethiopia</v>
      </c>
      <c r="B665" s="10" t="str">
        <f>IF(COUNTRY_INFO!B665=0," ",COUNTRY_INFO!B665)</f>
        <v>SNNPR Hadiya</v>
      </c>
      <c r="C665" s="10" t="str">
        <f>IF(COUNTRY_INFO!C665=0," ",COUNTRY_INFO!C665)</f>
        <v>Gibe</v>
      </c>
      <c r="D665" s="11" t="str">
        <f>IF(OR(COUNTRY_INFO!$T$9:$T$1000="T2 (PZQ)",COUNTRY_INFO!$U$9:$U$1000="T2 (PZQ)"), "T2 (PZQ)", " ")</f>
        <v xml:space="preserve"> </v>
      </c>
      <c r="E665" s="109"/>
      <c r="F665" s="56"/>
      <c r="G665" s="288"/>
      <c r="H665" s="288"/>
      <c r="I665" s="11">
        <f t="shared" si="61"/>
        <v>0</v>
      </c>
      <c r="J665" s="56"/>
      <c r="K665" s="18"/>
      <c r="L665" s="18"/>
      <c r="M665" s="14">
        <f t="shared" si="62"/>
        <v>0</v>
      </c>
      <c r="N665" s="275" t="str">
        <f t="shared" si="63"/>
        <v xml:space="preserve"> </v>
      </c>
      <c r="O665" s="230" t="str">
        <f t="shared" si="64"/>
        <v xml:space="preserve"> </v>
      </c>
      <c r="P665" s="230" t="str">
        <f t="shared" si="65"/>
        <v xml:space="preserve"> </v>
      </c>
      <c r="Q665" s="230" t="str">
        <f t="shared" si="66"/>
        <v xml:space="preserve"> </v>
      </c>
    </row>
    <row r="666" spans="1:17" x14ac:dyDescent="0.2">
      <c r="A666" s="10" t="str">
        <f>IF(COUNTRY_INFO!A666=0," ",COUNTRY_INFO!A666)</f>
        <v>Ethiopia</v>
      </c>
      <c r="B666" s="10" t="str">
        <f>IF(COUNTRY_INFO!B666=0," ",COUNTRY_INFO!B666)</f>
        <v>SNNPR Hadiya</v>
      </c>
      <c r="C666" s="10" t="str">
        <f>IF(COUNTRY_INFO!C666=0," ",COUNTRY_INFO!C666)</f>
        <v>Gobmora</v>
      </c>
      <c r="D666" s="11" t="str">
        <f>IF(OR(COUNTRY_INFO!$T$9:$T$1000="T2 (PZQ)",COUNTRY_INFO!$U$9:$U$1000="T2 (PZQ)"), "T2 (PZQ)", " ")</f>
        <v xml:space="preserve"> </v>
      </c>
      <c r="E666" s="109"/>
      <c r="F666" s="56"/>
      <c r="G666" s="288"/>
      <c r="H666" s="288"/>
      <c r="I666" s="11">
        <f t="shared" si="61"/>
        <v>0</v>
      </c>
      <c r="J666" s="56"/>
      <c r="K666" s="18"/>
      <c r="L666" s="18"/>
      <c r="M666" s="14">
        <f t="shared" si="62"/>
        <v>0</v>
      </c>
      <c r="N666" s="275" t="str">
        <f t="shared" si="63"/>
        <v xml:space="preserve"> </v>
      </c>
      <c r="O666" s="230" t="str">
        <f t="shared" si="64"/>
        <v xml:space="preserve"> </v>
      </c>
      <c r="P666" s="230" t="str">
        <f t="shared" si="65"/>
        <v xml:space="preserve"> </v>
      </c>
      <c r="Q666" s="230" t="str">
        <f t="shared" si="66"/>
        <v xml:space="preserve"> </v>
      </c>
    </row>
    <row r="667" spans="1:17" x14ac:dyDescent="0.2">
      <c r="A667" s="10" t="str">
        <f>IF(COUNTRY_INFO!A667=0," ",COUNTRY_INFO!A667)</f>
        <v>Ethiopia</v>
      </c>
      <c r="B667" s="10" t="str">
        <f>IF(COUNTRY_INFO!B667=0," ",COUNTRY_INFO!B667)</f>
        <v>SNNPR Hadiya</v>
      </c>
      <c r="C667" s="10" t="str">
        <f>IF(COUNTRY_INFO!C667=0," ",COUNTRY_INFO!C667)</f>
        <v>Hosana Town</v>
      </c>
      <c r="D667" s="11" t="str">
        <f>IF(OR(COUNTRY_INFO!$T$9:$T$1000="T2 (PZQ)",COUNTRY_INFO!$U$9:$U$1000="T2 (PZQ)"), "T2 (PZQ)", " ")</f>
        <v xml:space="preserve"> </v>
      </c>
      <c r="E667" s="109"/>
      <c r="F667" s="56"/>
      <c r="G667" s="288"/>
      <c r="H667" s="288"/>
      <c r="I667" s="11">
        <f t="shared" si="61"/>
        <v>0</v>
      </c>
      <c r="J667" s="56"/>
      <c r="K667" s="18"/>
      <c r="L667" s="18"/>
      <c r="M667" s="14">
        <f t="shared" si="62"/>
        <v>0</v>
      </c>
      <c r="N667" s="275" t="str">
        <f t="shared" si="63"/>
        <v xml:space="preserve"> </v>
      </c>
      <c r="O667" s="230" t="str">
        <f t="shared" si="64"/>
        <v xml:space="preserve"> </v>
      </c>
      <c r="P667" s="230" t="str">
        <f t="shared" si="65"/>
        <v xml:space="preserve"> </v>
      </c>
      <c r="Q667" s="230" t="str">
        <f t="shared" si="66"/>
        <v xml:space="preserve"> </v>
      </c>
    </row>
    <row r="668" spans="1:17" x14ac:dyDescent="0.2">
      <c r="A668" s="10" t="str">
        <f>IF(COUNTRY_INFO!A668=0," ",COUNTRY_INFO!A668)</f>
        <v>Ethiopia</v>
      </c>
      <c r="B668" s="10" t="str">
        <f>IF(COUNTRY_INFO!B668=0," ",COUNTRY_INFO!B668)</f>
        <v>SNNPR Hadiya</v>
      </c>
      <c r="C668" s="10" t="str">
        <f>IF(COUNTRY_INFO!C668=0," ",COUNTRY_INFO!C668)</f>
        <v>Lemo</v>
      </c>
      <c r="D668" s="11" t="str">
        <f>IF(OR(COUNTRY_INFO!$T$9:$T$1000="T2 (PZQ)",COUNTRY_INFO!$U$9:$U$1000="T2 (PZQ)"), "T2 (PZQ)", " ")</f>
        <v xml:space="preserve"> </v>
      </c>
      <c r="E668" s="109"/>
      <c r="F668" s="56"/>
      <c r="G668" s="288"/>
      <c r="H668" s="288"/>
      <c r="I668" s="11">
        <f t="shared" si="61"/>
        <v>0</v>
      </c>
      <c r="J668" s="56"/>
      <c r="K668" s="18"/>
      <c r="L668" s="18"/>
      <c r="M668" s="14">
        <f t="shared" si="62"/>
        <v>0</v>
      </c>
      <c r="N668" s="275" t="str">
        <f t="shared" si="63"/>
        <v xml:space="preserve"> </v>
      </c>
      <c r="O668" s="230" t="str">
        <f t="shared" si="64"/>
        <v xml:space="preserve"> </v>
      </c>
      <c r="P668" s="230" t="str">
        <f t="shared" si="65"/>
        <v xml:space="preserve"> </v>
      </c>
      <c r="Q668" s="230" t="str">
        <f t="shared" si="66"/>
        <v xml:space="preserve"> </v>
      </c>
    </row>
    <row r="669" spans="1:17" x14ac:dyDescent="0.2">
      <c r="A669" s="10" t="str">
        <f>IF(COUNTRY_INFO!A669=0," ",COUNTRY_INFO!A669)</f>
        <v>Ethiopia</v>
      </c>
      <c r="B669" s="10" t="str">
        <f>IF(COUNTRY_INFO!B669=0," ",COUNTRY_INFO!B669)</f>
        <v>SNNPR Hadiya</v>
      </c>
      <c r="C669" s="10" t="str">
        <f>IF(COUNTRY_INFO!C669=0," ",COUNTRY_INFO!C669)</f>
        <v>Mirab Badawacho</v>
      </c>
      <c r="D669" s="11" t="str">
        <f>IF(OR(COUNTRY_INFO!$T$9:$T$1000="T2 (PZQ)",COUNTRY_INFO!$U$9:$U$1000="T2 (PZQ)"), "T2 (PZQ)", " ")</f>
        <v xml:space="preserve"> </v>
      </c>
      <c r="E669" s="253"/>
      <c r="F669" s="56"/>
      <c r="G669" s="288"/>
      <c r="H669" s="288"/>
      <c r="I669" s="11">
        <f t="shared" si="61"/>
        <v>0</v>
      </c>
      <c r="J669" s="56"/>
      <c r="K669" s="18"/>
      <c r="L669" s="18"/>
      <c r="M669" s="14">
        <f t="shared" si="62"/>
        <v>0</v>
      </c>
      <c r="N669" s="275" t="str">
        <f t="shared" si="63"/>
        <v xml:space="preserve"> </v>
      </c>
      <c r="O669" s="230" t="str">
        <f t="shared" si="64"/>
        <v xml:space="preserve"> </v>
      </c>
      <c r="P669" s="230" t="str">
        <f t="shared" si="65"/>
        <v xml:space="preserve"> </v>
      </c>
      <c r="Q669" s="230" t="str">
        <f t="shared" si="66"/>
        <v xml:space="preserve"> </v>
      </c>
    </row>
    <row r="670" spans="1:17" x14ac:dyDescent="0.2">
      <c r="A670" s="10" t="str">
        <f>IF(COUNTRY_INFO!A670=0," ",COUNTRY_INFO!A670)</f>
        <v>Ethiopia</v>
      </c>
      <c r="B670" s="10" t="str">
        <f>IF(COUNTRY_INFO!B670=0," ",COUNTRY_INFO!B670)</f>
        <v>SNNPR Hadiya</v>
      </c>
      <c r="C670" s="10" t="str">
        <f>IF(COUNTRY_INFO!C670=0," ",COUNTRY_INFO!C670)</f>
        <v>Misha</v>
      </c>
      <c r="D670" s="11" t="str">
        <f>IF(OR(COUNTRY_INFO!$T$9:$T$1000="T2 (PZQ)",COUNTRY_INFO!$U$9:$U$1000="T2 (PZQ)"), "T2 (PZQ)", " ")</f>
        <v xml:space="preserve"> </v>
      </c>
      <c r="E670" s="109"/>
      <c r="F670" s="56"/>
      <c r="G670" s="288"/>
      <c r="H670" s="288"/>
      <c r="I670" s="11">
        <f t="shared" si="61"/>
        <v>0</v>
      </c>
      <c r="J670" s="56"/>
      <c r="K670" s="18"/>
      <c r="L670" s="18"/>
      <c r="M670" s="14">
        <f t="shared" si="62"/>
        <v>0</v>
      </c>
      <c r="N670" s="275" t="str">
        <f t="shared" si="63"/>
        <v xml:space="preserve"> </v>
      </c>
      <c r="O670" s="230" t="str">
        <f t="shared" si="64"/>
        <v xml:space="preserve"> </v>
      </c>
      <c r="P670" s="230" t="str">
        <f t="shared" si="65"/>
        <v xml:space="preserve"> </v>
      </c>
      <c r="Q670" s="230" t="str">
        <f t="shared" si="66"/>
        <v xml:space="preserve"> </v>
      </c>
    </row>
    <row r="671" spans="1:17" x14ac:dyDescent="0.2">
      <c r="A671" s="10" t="str">
        <f>IF(COUNTRY_INFO!A671=0," ",COUNTRY_INFO!A671)</f>
        <v>Ethiopia</v>
      </c>
      <c r="B671" s="10" t="str">
        <f>IF(COUNTRY_INFO!B671=0," ",COUNTRY_INFO!B671)</f>
        <v>SNNPR Hadiya</v>
      </c>
      <c r="C671" s="10" t="str">
        <f>IF(COUNTRY_INFO!C671=0," ",COUNTRY_INFO!C671)</f>
        <v>Misrak Badawacho</v>
      </c>
      <c r="D671" s="11" t="str">
        <f>IF(OR(COUNTRY_INFO!$T$9:$T$1000="T2 (PZQ)",COUNTRY_INFO!$U$9:$U$1000="T2 (PZQ)"), "T2 (PZQ)", " ")</f>
        <v xml:space="preserve"> </v>
      </c>
      <c r="E671" s="109"/>
      <c r="F671" s="56"/>
      <c r="G671" s="288"/>
      <c r="H671" s="288"/>
      <c r="I671" s="11">
        <f t="shared" si="61"/>
        <v>0</v>
      </c>
      <c r="J671" s="56"/>
      <c r="K671" s="18"/>
      <c r="L671" s="18"/>
      <c r="M671" s="14">
        <f t="shared" si="62"/>
        <v>0</v>
      </c>
      <c r="N671" s="275" t="str">
        <f t="shared" si="63"/>
        <v xml:space="preserve"> </v>
      </c>
      <c r="O671" s="230" t="str">
        <f t="shared" si="64"/>
        <v xml:space="preserve"> </v>
      </c>
      <c r="P671" s="230" t="str">
        <f t="shared" si="65"/>
        <v xml:space="preserve"> </v>
      </c>
      <c r="Q671" s="230" t="str">
        <f t="shared" si="66"/>
        <v xml:space="preserve"> </v>
      </c>
    </row>
    <row r="672" spans="1:17" x14ac:dyDescent="0.2">
      <c r="A672" s="10" t="str">
        <f>IF(COUNTRY_INFO!A672=0," ",COUNTRY_INFO!A672)</f>
        <v>Ethiopia</v>
      </c>
      <c r="B672" s="10" t="str">
        <f>IF(COUNTRY_INFO!B672=0," ",COUNTRY_INFO!B672)</f>
        <v>SNNPR Hadiya</v>
      </c>
      <c r="C672" s="10" t="str">
        <f>IF(COUNTRY_INFO!C672=0," ",COUNTRY_INFO!C672)</f>
        <v>Shashego</v>
      </c>
      <c r="D672" s="11" t="str">
        <f>IF(OR(COUNTRY_INFO!$T$9:$T$1000="T2 (PZQ)",COUNTRY_INFO!$U$9:$U$1000="T2 (PZQ)"), "T2 (PZQ)", " ")</f>
        <v xml:space="preserve"> </v>
      </c>
      <c r="E672" s="109"/>
      <c r="F672" s="56"/>
      <c r="G672" s="288"/>
      <c r="H672" s="288"/>
      <c r="I672" s="11">
        <f t="shared" si="61"/>
        <v>0</v>
      </c>
      <c r="J672" s="56"/>
      <c r="K672" s="18"/>
      <c r="L672" s="18"/>
      <c r="M672" s="14">
        <f t="shared" si="62"/>
        <v>0</v>
      </c>
      <c r="N672" s="275" t="str">
        <f t="shared" si="63"/>
        <v xml:space="preserve"> </v>
      </c>
      <c r="O672" s="230" t="str">
        <f t="shared" si="64"/>
        <v xml:space="preserve"> </v>
      </c>
      <c r="P672" s="230" t="str">
        <f t="shared" si="65"/>
        <v xml:space="preserve"> </v>
      </c>
      <c r="Q672" s="230" t="str">
        <f t="shared" si="66"/>
        <v xml:space="preserve"> </v>
      </c>
    </row>
    <row r="673" spans="1:17" x14ac:dyDescent="0.2">
      <c r="A673" s="10" t="str">
        <f>IF(COUNTRY_INFO!A673=0," ",COUNTRY_INFO!A673)</f>
        <v>Ethiopia</v>
      </c>
      <c r="B673" s="10" t="str">
        <f>IF(COUNTRY_INFO!B673=0," ",COUNTRY_INFO!B673)</f>
        <v>SNNPR Hadiya</v>
      </c>
      <c r="C673" s="10" t="str">
        <f>IF(COUNTRY_INFO!C673=0," ",COUNTRY_INFO!C673)</f>
        <v>Soro</v>
      </c>
      <c r="D673" s="11" t="str">
        <f>IF(OR(COUNTRY_INFO!$T$9:$T$1000="T2 (PZQ)",COUNTRY_INFO!$U$9:$U$1000="T2 (PZQ)"), "T2 (PZQ)", " ")</f>
        <v xml:space="preserve"> </v>
      </c>
      <c r="E673" s="109"/>
      <c r="F673" s="56"/>
      <c r="G673" s="288"/>
      <c r="H673" s="288"/>
      <c r="I673" s="11">
        <f t="shared" si="61"/>
        <v>0</v>
      </c>
      <c r="J673" s="56"/>
      <c r="K673" s="18"/>
      <c r="L673" s="18"/>
      <c r="M673" s="14">
        <f t="shared" si="62"/>
        <v>0</v>
      </c>
      <c r="N673" s="275" t="str">
        <f t="shared" si="63"/>
        <v xml:space="preserve"> </v>
      </c>
      <c r="O673" s="230" t="str">
        <f t="shared" si="64"/>
        <v xml:space="preserve"> </v>
      </c>
      <c r="P673" s="230" t="str">
        <f t="shared" si="65"/>
        <v xml:space="preserve"> </v>
      </c>
      <c r="Q673" s="230" t="str">
        <f t="shared" si="66"/>
        <v xml:space="preserve"> </v>
      </c>
    </row>
    <row r="674" spans="1:17" x14ac:dyDescent="0.2">
      <c r="A674" s="10" t="str">
        <f>IF(COUNTRY_INFO!A674=0," ",COUNTRY_INFO!A674)</f>
        <v>Ethiopia</v>
      </c>
      <c r="B674" s="10" t="str">
        <f>IF(COUNTRY_INFO!B674=0," ",COUNTRY_INFO!B674)</f>
        <v>SNNPR Halaba Special Woreda</v>
      </c>
      <c r="C674" s="10" t="str">
        <f>IF(COUNTRY_INFO!C674=0," ",COUNTRY_INFO!C674)</f>
        <v>Halaba Rural</v>
      </c>
      <c r="D674" s="11" t="str">
        <f>IF(OR(COUNTRY_INFO!$T$9:$T$1000="T2 (PZQ)",COUNTRY_INFO!$U$9:$U$1000="T2 (PZQ)"), "T2 (PZQ)", " ")</f>
        <v xml:space="preserve"> </v>
      </c>
      <c r="E674" s="109"/>
      <c r="F674" s="56"/>
      <c r="G674" s="288"/>
      <c r="H674" s="288"/>
      <c r="I674" s="11">
        <f t="shared" si="61"/>
        <v>0</v>
      </c>
      <c r="J674" s="56"/>
      <c r="K674" s="18"/>
      <c r="L674" s="18"/>
      <c r="M674" s="14">
        <f t="shared" si="62"/>
        <v>0</v>
      </c>
      <c r="N674" s="275" t="str">
        <f t="shared" si="63"/>
        <v xml:space="preserve"> </v>
      </c>
      <c r="O674" s="230" t="str">
        <f t="shared" si="64"/>
        <v xml:space="preserve"> </v>
      </c>
      <c r="P674" s="230" t="str">
        <f t="shared" si="65"/>
        <v xml:space="preserve"> </v>
      </c>
      <c r="Q674" s="230" t="str">
        <f t="shared" si="66"/>
        <v xml:space="preserve"> </v>
      </c>
    </row>
    <row r="675" spans="1:17" x14ac:dyDescent="0.2">
      <c r="A675" s="10" t="str">
        <f>IF(COUNTRY_INFO!A675=0," ",COUNTRY_INFO!A675)</f>
        <v>Ethiopia</v>
      </c>
      <c r="B675" s="10" t="str">
        <f>IF(COUNTRY_INFO!B675=0," ",COUNTRY_INFO!B675)</f>
        <v>SNNPR Kafa</v>
      </c>
      <c r="C675" s="10" t="str">
        <f>IF(COUNTRY_INFO!C675=0," ",COUNTRY_INFO!C675)</f>
        <v>Adiyio</v>
      </c>
      <c r="D675" s="11" t="str">
        <f>IF(OR(COUNTRY_INFO!$T$9:$T$1000="T2 (PZQ)",COUNTRY_INFO!$U$9:$U$1000="T2 (PZQ)"), "T2 (PZQ)", " ")</f>
        <v xml:space="preserve"> </v>
      </c>
      <c r="E675" s="109"/>
      <c r="F675" s="56"/>
      <c r="G675" s="288"/>
      <c r="H675" s="288"/>
      <c r="I675" s="11">
        <f t="shared" si="61"/>
        <v>0</v>
      </c>
      <c r="J675" s="56"/>
      <c r="K675" s="18"/>
      <c r="L675" s="18"/>
      <c r="M675" s="14">
        <f t="shared" si="62"/>
        <v>0</v>
      </c>
      <c r="N675" s="275" t="str">
        <f t="shared" si="63"/>
        <v xml:space="preserve"> </v>
      </c>
      <c r="O675" s="230" t="str">
        <f t="shared" si="64"/>
        <v xml:space="preserve"> </v>
      </c>
      <c r="P675" s="230" t="str">
        <f t="shared" si="65"/>
        <v xml:space="preserve"> </v>
      </c>
      <c r="Q675" s="230" t="str">
        <f t="shared" si="66"/>
        <v xml:space="preserve"> </v>
      </c>
    </row>
    <row r="676" spans="1:17" x14ac:dyDescent="0.2">
      <c r="A676" s="10" t="str">
        <f>IF(COUNTRY_INFO!A676=0," ",COUNTRY_INFO!A676)</f>
        <v>Ethiopia</v>
      </c>
      <c r="B676" s="10" t="str">
        <f>IF(COUNTRY_INFO!B676=0," ",COUNTRY_INFO!B676)</f>
        <v>SNNPR Kafa</v>
      </c>
      <c r="C676" s="10" t="str">
        <f>IF(COUNTRY_INFO!C676=0," ",COUNTRY_INFO!C676)</f>
        <v>Bita</v>
      </c>
      <c r="D676" s="11" t="str">
        <f>IF(OR(COUNTRY_INFO!$T$9:$T$1000="T2 (PZQ)",COUNTRY_INFO!$U$9:$U$1000="T2 (PZQ)"), "T2 (PZQ)", " ")</f>
        <v xml:space="preserve"> </v>
      </c>
      <c r="E676" s="109"/>
      <c r="F676" s="56"/>
      <c r="G676" s="288"/>
      <c r="H676" s="288"/>
      <c r="I676" s="11">
        <f t="shared" si="61"/>
        <v>0</v>
      </c>
      <c r="J676" s="56"/>
      <c r="K676" s="18"/>
      <c r="L676" s="18"/>
      <c r="M676" s="14">
        <f t="shared" si="62"/>
        <v>0</v>
      </c>
      <c r="N676" s="275" t="str">
        <f t="shared" si="63"/>
        <v xml:space="preserve"> </v>
      </c>
      <c r="O676" s="230" t="str">
        <f t="shared" si="64"/>
        <v xml:space="preserve"> </v>
      </c>
      <c r="P676" s="230" t="str">
        <f t="shared" si="65"/>
        <v xml:space="preserve"> </v>
      </c>
      <c r="Q676" s="230" t="str">
        <f t="shared" si="66"/>
        <v xml:space="preserve"> </v>
      </c>
    </row>
    <row r="677" spans="1:17" x14ac:dyDescent="0.2">
      <c r="A677" s="10" t="str">
        <f>IF(COUNTRY_INFO!A677=0," ",COUNTRY_INFO!A677)</f>
        <v>Ethiopia</v>
      </c>
      <c r="B677" s="10" t="str">
        <f>IF(COUNTRY_INFO!B677=0," ",COUNTRY_INFO!B677)</f>
        <v>SNNPR Kafa</v>
      </c>
      <c r="C677" s="10" t="str">
        <f>IF(COUNTRY_INFO!C677=0," ",COUNTRY_INFO!C677)</f>
        <v>Bonga Town</v>
      </c>
      <c r="D677" s="11" t="str">
        <f>IF(OR(COUNTRY_INFO!$T$9:$T$1000="T2 (PZQ)",COUNTRY_INFO!$U$9:$U$1000="T2 (PZQ)"), "T2 (PZQ)", " ")</f>
        <v xml:space="preserve"> </v>
      </c>
      <c r="E677" s="109"/>
      <c r="F677" s="56"/>
      <c r="G677" s="288"/>
      <c r="H677" s="288"/>
      <c r="I677" s="11">
        <f t="shared" si="61"/>
        <v>0</v>
      </c>
      <c r="J677" s="56"/>
      <c r="K677" s="18"/>
      <c r="L677" s="18"/>
      <c r="M677" s="14">
        <f t="shared" si="62"/>
        <v>0</v>
      </c>
      <c r="N677" s="275" t="str">
        <f t="shared" si="63"/>
        <v xml:space="preserve"> </v>
      </c>
      <c r="O677" s="230" t="str">
        <f t="shared" si="64"/>
        <v xml:space="preserve"> </v>
      </c>
      <c r="P677" s="230" t="str">
        <f t="shared" si="65"/>
        <v xml:space="preserve"> </v>
      </c>
      <c r="Q677" s="230" t="str">
        <f t="shared" si="66"/>
        <v xml:space="preserve"> </v>
      </c>
    </row>
    <row r="678" spans="1:17" x14ac:dyDescent="0.2">
      <c r="A678" s="10" t="str">
        <f>IF(COUNTRY_INFO!A678=0," ",COUNTRY_INFO!A678)</f>
        <v>Ethiopia</v>
      </c>
      <c r="B678" s="10" t="str">
        <f>IF(COUNTRY_INFO!B678=0," ",COUNTRY_INFO!B678)</f>
        <v>SNNPR Kafa</v>
      </c>
      <c r="C678" s="10" t="str">
        <f>IF(COUNTRY_INFO!C678=0," ",COUNTRY_INFO!C678)</f>
        <v>Chena</v>
      </c>
      <c r="D678" s="11" t="str">
        <f>IF(OR(COUNTRY_INFO!$T$9:$T$1000="T2 (PZQ)",COUNTRY_INFO!$U$9:$U$1000="T2 (PZQ)"), "T2 (PZQ)", " ")</f>
        <v xml:space="preserve"> </v>
      </c>
      <c r="E678" s="109"/>
      <c r="F678" s="56"/>
      <c r="G678" s="288"/>
      <c r="H678" s="288"/>
      <c r="I678" s="11">
        <f t="shared" si="61"/>
        <v>0</v>
      </c>
      <c r="J678" s="56"/>
      <c r="K678" s="18"/>
      <c r="L678" s="18"/>
      <c r="M678" s="14">
        <f t="shared" si="62"/>
        <v>0</v>
      </c>
      <c r="N678" s="275" t="str">
        <f t="shared" si="63"/>
        <v xml:space="preserve"> </v>
      </c>
      <c r="O678" s="230" t="str">
        <f t="shared" si="64"/>
        <v xml:space="preserve"> </v>
      </c>
      <c r="P678" s="230" t="str">
        <f t="shared" si="65"/>
        <v xml:space="preserve"> </v>
      </c>
      <c r="Q678" s="230" t="str">
        <f t="shared" si="66"/>
        <v xml:space="preserve"> </v>
      </c>
    </row>
    <row r="679" spans="1:17" x14ac:dyDescent="0.2">
      <c r="A679" s="10" t="str">
        <f>IF(COUNTRY_INFO!A679=0," ",COUNTRY_INFO!A679)</f>
        <v>Ethiopia</v>
      </c>
      <c r="B679" s="10" t="str">
        <f>IF(COUNTRY_INFO!B679=0," ",COUNTRY_INFO!B679)</f>
        <v>SNNPR Kafa</v>
      </c>
      <c r="C679" s="10" t="str">
        <f>IF(COUNTRY_INFO!C679=0," ",COUNTRY_INFO!C679)</f>
        <v>Cheta</v>
      </c>
      <c r="D679" s="11" t="str">
        <f>IF(OR(COUNTRY_INFO!$T$9:$T$1000="T2 (PZQ)",COUNTRY_INFO!$U$9:$U$1000="T2 (PZQ)"), "T2 (PZQ)", " ")</f>
        <v xml:space="preserve"> </v>
      </c>
      <c r="E679" s="109"/>
      <c r="F679" s="56"/>
      <c r="G679" s="288"/>
      <c r="H679" s="288"/>
      <c r="I679" s="11">
        <f t="shared" si="61"/>
        <v>0</v>
      </c>
      <c r="J679" s="56"/>
      <c r="K679" s="18"/>
      <c r="L679" s="18"/>
      <c r="M679" s="14">
        <f t="shared" si="62"/>
        <v>0</v>
      </c>
      <c r="N679" s="275" t="str">
        <f t="shared" si="63"/>
        <v xml:space="preserve"> </v>
      </c>
      <c r="O679" s="230" t="str">
        <f t="shared" si="64"/>
        <v xml:space="preserve"> </v>
      </c>
      <c r="P679" s="230" t="str">
        <f t="shared" si="65"/>
        <v xml:space="preserve"> </v>
      </c>
      <c r="Q679" s="230" t="str">
        <f t="shared" si="66"/>
        <v xml:space="preserve"> </v>
      </c>
    </row>
    <row r="680" spans="1:17" x14ac:dyDescent="0.2">
      <c r="A680" s="10" t="str">
        <f>IF(COUNTRY_INFO!A680=0," ",COUNTRY_INFO!A680)</f>
        <v>Ethiopia</v>
      </c>
      <c r="B680" s="10" t="str">
        <f>IF(COUNTRY_INFO!B680=0," ",COUNTRY_INFO!B680)</f>
        <v>SNNPR Kafa</v>
      </c>
      <c r="C680" s="10" t="str">
        <f>IF(COUNTRY_INFO!C680=0," ",COUNTRY_INFO!C680)</f>
        <v>Decha</v>
      </c>
      <c r="D680" s="11" t="str">
        <f>IF(OR(COUNTRY_INFO!$T$9:$T$1000="T2 (PZQ)",COUNTRY_INFO!$U$9:$U$1000="T2 (PZQ)"), "T2 (PZQ)", " ")</f>
        <v xml:space="preserve"> </v>
      </c>
      <c r="E680" s="109"/>
      <c r="F680" s="56"/>
      <c r="G680" s="288"/>
      <c r="H680" s="288"/>
      <c r="I680" s="11">
        <f t="shared" si="61"/>
        <v>0</v>
      </c>
      <c r="J680" s="56"/>
      <c r="K680" s="18"/>
      <c r="L680" s="18"/>
      <c r="M680" s="14">
        <f t="shared" si="62"/>
        <v>0</v>
      </c>
      <c r="N680" s="275" t="str">
        <f t="shared" si="63"/>
        <v xml:space="preserve"> </v>
      </c>
      <c r="O680" s="230" t="str">
        <f t="shared" si="64"/>
        <v xml:space="preserve"> </v>
      </c>
      <c r="P680" s="230" t="str">
        <f t="shared" si="65"/>
        <v xml:space="preserve"> </v>
      </c>
      <c r="Q680" s="230" t="str">
        <f t="shared" si="66"/>
        <v xml:space="preserve"> </v>
      </c>
    </row>
    <row r="681" spans="1:17" x14ac:dyDescent="0.2">
      <c r="A681" s="10" t="str">
        <f>IF(COUNTRY_INFO!A681=0," ",COUNTRY_INFO!A681)</f>
        <v>Ethiopia</v>
      </c>
      <c r="B681" s="10" t="str">
        <f>IF(COUNTRY_INFO!B681=0," ",COUNTRY_INFO!B681)</f>
        <v>SNNPR Kafa</v>
      </c>
      <c r="C681" s="10" t="str">
        <f>IF(COUNTRY_INFO!C681=0," ",COUNTRY_INFO!C681)</f>
        <v>Gesha</v>
      </c>
      <c r="D681" s="11" t="str">
        <f>IF(OR(COUNTRY_INFO!$T$9:$T$1000="T2 (PZQ)",COUNTRY_INFO!$U$9:$U$1000="T2 (PZQ)"), "T2 (PZQ)", " ")</f>
        <v xml:space="preserve"> </v>
      </c>
      <c r="E681" s="109"/>
      <c r="F681" s="56"/>
      <c r="G681" s="288"/>
      <c r="H681" s="288"/>
      <c r="I681" s="11">
        <f t="shared" si="61"/>
        <v>0</v>
      </c>
      <c r="J681" s="56"/>
      <c r="K681" s="18"/>
      <c r="L681" s="18"/>
      <c r="M681" s="14">
        <f t="shared" si="62"/>
        <v>0</v>
      </c>
      <c r="N681" s="275" t="str">
        <f t="shared" si="63"/>
        <v xml:space="preserve"> </v>
      </c>
      <c r="O681" s="230" t="str">
        <f t="shared" si="64"/>
        <v xml:space="preserve"> </v>
      </c>
      <c r="P681" s="230" t="str">
        <f t="shared" si="65"/>
        <v xml:space="preserve"> </v>
      </c>
      <c r="Q681" s="230" t="str">
        <f t="shared" si="66"/>
        <v xml:space="preserve"> </v>
      </c>
    </row>
    <row r="682" spans="1:17" x14ac:dyDescent="0.2">
      <c r="A682" s="10" t="str">
        <f>IF(COUNTRY_INFO!A682=0," ",COUNTRY_INFO!A682)</f>
        <v>Ethiopia</v>
      </c>
      <c r="B682" s="10" t="str">
        <f>IF(COUNTRY_INFO!B682=0," ",COUNTRY_INFO!B682)</f>
        <v>SNNPR Kafa</v>
      </c>
      <c r="C682" s="10" t="str">
        <f>IF(COUNTRY_INFO!C682=0," ",COUNTRY_INFO!C682)</f>
        <v>Gewata</v>
      </c>
      <c r="D682" s="11" t="str">
        <f>IF(OR(COUNTRY_INFO!$T$9:$T$1000="T2 (PZQ)",COUNTRY_INFO!$U$9:$U$1000="T2 (PZQ)"), "T2 (PZQ)", " ")</f>
        <v xml:space="preserve"> </v>
      </c>
      <c r="E682" s="109"/>
      <c r="F682" s="56"/>
      <c r="G682" s="288"/>
      <c r="H682" s="288"/>
      <c r="I682" s="11">
        <f t="shared" si="61"/>
        <v>0</v>
      </c>
      <c r="J682" s="56"/>
      <c r="K682" s="18"/>
      <c r="L682" s="18"/>
      <c r="M682" s="14">
        <f t="shared" si="62"/>
        <v>0</v>
      </c>
      <c r="N682" s="275" t="str">
        <f t="shared" si="63"/>
        <v xml:space="preserve"> </v>
      </c>
      <c r="O682" s="230" t="str">
        <f t="shared" si="64"/>
        <v xml:space="preserve"> </v>
      </c>
      <c r="P682" s="230" t="str">
        <f t="shared" si="65"/>
        <v xml:space="preserve"> </v>
      </c>
      <c r="Q682" s="230" t="str">
        <f t="shared" si="66"/>
        <v xml:space="preserve"> </v>
      </c>
    </row>
    <row r="683" spans="1:17" x14ac:dyDescent="0.2">
      <c r="A683" s="10" t="str">
        <f>IF(COUNTRY_INFO!A683=0," ",COUNTRY_INFO!A683)</f>
        <v>Ethiopia</v>
      </c>
      <c r="B683" s="10" t="str">
        <f>IF(COUNTRY_INFO!B683=0," ",COUNTRY_INFO!B683)</f>
        <v>SNNPR Kafa</v>
      </c>
      <c r="C683" s="10" t="str">
        <f>IF(COUNTRY_INFO!C683=0," ",COUNTRY_INFO!C683)</f>
        <v>Gimbo</v>
      </c>
      <c r="D683" s="11" t="str">
        <f>IF(OR(COUNTRY_INFO!$T$9:$T$1000="T2 (PZQ)",COUNTRY_INFO!$U$9:$U$1000="T2 (PZQ)"), "T2 (PZQ)", " ")</f>
        <v xml:space="preserve"> </v>
      </c>
      <c r="E683" s="109"/>
      <c r="F683" s="56"/>
      <c r="G683" s="288"/>
      <c r="H683" s="288"/>
      <c r="I683" s="11">
        <f t="shared" si="61"/>
        <v>0</v>
      </c>
      <c r="J683" s="56"/>
      <c r="K683" s="18"/>
      <c r="L683" s="18"/>
      <c r="M683" s="14">
        <f t="shared" si="62"/>
        <v>0</v>
      </c>
      <c r="N683" s="275" t="str">
        <f t="shared" si="63"/>
        <v xml:space="preserve"> </v>
      </c>
      <c r="O683" s="230" t="str">
        <f t="shared" si="64"/>
        <v xml:space="preserve"> </v>
      </c>
      <c r="P683" s="230" t="str">
        <f t="shared" si="65"/>
        <v xml:space="preserve"> </v>
      </c>
      <c r="Q683" s="230" t="str">
        <f t="shared" si="66"/>
        <v xml:space="preserve"> </v>
      </c>
    </row>
    <row r="684" spans="1:17" x14ac:dyDescent="0.2">
      <c r="A684" s="10" t="str">
        <f>IF(COUNTRY_INFO!A684=0," ",COUNTRY_INFO!A684)</f>
        <v>Ethiopia</v>
      </c>
      <c r="B684" s="10" t="str">
        <f>IF(COUNTRY_INFO!B684=0," ",COUNTRY_INFO!B684)</f>
        <v>SNNPR Kafa</v>
      </c>
      <c r="C684" s="10" t="str">
        <f>IF(COUNTRY_INFO!C684=0," ",COUNTRY_INFO!C684)</f>
        <v>Saylem</v>
      </c>
      <c r="D684" s="11" t="str">
        <f>IF(OR(COUNTRY_INFO!$T$9:$T$1000="T2 (PZQ)",COUNTRY_INFO!$U$9:$U$1000="T2 (PZQ)"), "T2 (PZQ)", " ")</f>
        <v xml:space="preserve"> </v>
      </c>
      <c r="E684" s="109"/>
      <c r="F684" s="56"/>
      <c r="G684" s="288"/>
      <c r="H684" s="288"/>
      <c r="I684" s="11">
        <f t="shared" si="61"/>
        <v>0</v>
      </c>
      <c r="J684" s="56"/>
      <c r="K684" s="18"/>
      <c r="L684" s="18"/>
      <c r="M684" s="14">
        <f t="shared" si="62"/>
        <v>0</v>
      </c>
      <c r="N684" s="275" t="str">
        <f t="shared" si="63"/>
        <v xml:space="preserve"> </v>
      </c>
      <c r="O684" s="230" t="str">
        <f t="shared" si="64"/>
        <v xml:space="preserve"> </v>
      </c>
      <c r="P684" s="230" t="str">
        <f t="shared" si="65"/>
        <v xml:space="preserve"> </v>
      </c>
      <c r="Q684" s="230" t="str">
        <f t="shared" si="66"/>
        <v xml:space="preserve"> </v>
      </c>
    </row>
    <row r="685" spans="1:17" x14ac:dyDescent="0.2">
      <c r="A685" s="10" t="str">
        <f>IF(COUNTRY_INFO!A685=0," ",COUNTRY_INFO!A685)</f>
        <v>Ethiopia</v>
      </c>
      <c r="B685" s="10" t="str">
        <f>IF(COUNTRY_INFO!B685=0," ",COUNTRY_INFO!B685)</f>
        <v>SNNPR Kafa</v>
      </c>
      <c r="C685" s="10" t="str">
        <f>IF(COUNTRY_INFO!C685=0," ",COUNTRY_INFO!C685)</f>
        <v>Tello</v>
      </c>
      <c r="D685" s="11" t="str">
        <f>IF(OR(COUNTRY_INFO!$T$9:$T$1000="T2 (PZQ)",COUNTRY_INFO!$U$9:$U$1000="T2 (PZQ)"), "T2 (PZQ)", " ")</f>
        <v xml:space="preserve"> </v>
      </c>
      <c r="E685" s="109"/>
      <c r="F685" s="56"/>
      <c r="G685" s="288"/>
      <c r="H685" s="288"/>
      <c r="I685" s="11">
        <f t="shared" si="61"/>
        <v>0</v>
      </c>
      <c r="J685" s="56"/>
      <c r="K685" s="18"/>
      <c r="L685" s="18"/>
      <c r="M685" s="14">
        <f t="shared" si="62"/>
        <v>0</v>
      </c>
      <c r="N685" s="275" t="str">
        <f t="shared" si="63"/>
        <v xml:space="preserve"> </v>
      </c>
      <c r="O685" s="230" t="str">
        <f t="shared" si="64"/>
        <v xml:space="preserve"> </v>
      </c>
      <c r="P685" s="230" t="str">
        <f t="shared" si="65"/>
        <v xml:space="preserve"> </v>
      </c>
      <c r="Q685" s="230" t="str">
        <f t="shared" si="66"/>
        <v xml:space="preserve"> </v>
      </c>
    </row>
    <row r="686" spans="1:17" x14ac:dyDescent="0.2">
      <c r="A686" s="10" t="str">
        <f>IF(COUNTRY_INFO!A686=0," ",COUNTRY_INFO!A686)</f>
        <v>Ethiopia</v>
      </c>
      <c r="B686" s="10" t="str">
        <f>IF(COUNTRY_INFO!B686=0," ",COUNTRY_INFO!B686)</f>
        <v>SNNPR Kembata Tembaro</v>
      </c>
      <c r="C686" s="10" t="str">
        <f>IF(COUNTRY_INFO!C686=0," ",COUNTRY_INFO!C686)</f>
        <v>Angacha</v>
      </c>
      <c r="D686" s="11" t="str">
        <f>IF(OR(COUNTRY_INFO!$T$9:$T$1000="T2 (PZQ)",COUNTRY_INFO!$U$9:$U$1000="T2 (PZQ)"), "T2 (PZQ)", " ")</f>
        <v xml:space="preserve"> </v>
      </c>
      <c r="E686" s="109"/>
      <c r="F686" s="56"/>
      <c r="G686" s="288"/>
      <c r="H686" s="288"/>
      <c r="I686" s="11">
        <f t="shared" si="61"/>
        <v>0</v>
      </c>
      <c r="J686" s="56"/>
      <c r="K686" s="18"/>
      <c r="L686" s="18"/>
      <c r="M686" s="14">
        <f t="shared" si="62"/>
        <v>0</v>
      </c>
      <c r="N686" s="275" t="str">
        <f t="shared" si="63"/>
        <v xml:space="preserve"> </v>
      </c>
      <c r="O686" s="230" t="str">
        <f t="shared" si="64"/>
        <v xml:space="preserve"> </v>
      </c>
      <c r="P686" s="230" t="str">
        <f t="shared" si="65"/>
        <v xml:space="preserve"> </v>
      </c>
      <c r="Q686" s="230" t="str">
        <f t="shared" si="66"/>
        <v xml:space="preserve"> </v>
      </c>
    </row>
    <row r="687" spans="1:17" x14ac:dyDescent="0.2">
      <c r="A687" s="10" t="str">
        <f>IF(COUNTRY_INFO!A687=0," ",COUNTRY_INFO!A687)</f>
        <v>Ethiopia</v>
      </c>
      <c r="B687" s="10" t="str">
        <f>IF(COUNTRY_INFO!B687=0," ",COUNTRY_INFO!B687)</f>
        <v>SNNPR Kembata Tembaro</v>
      </c>
      <c r="C687" s="10" t="str">
        <f>IF(COUNTRY_INFO!C687=0," ",COUNTRY_INFO!C687)</f>
        <v>Danboya</v>
      </c>
      <c r="D687" s="11" t="str">
        <f>IF(OR(COUNTRY_INFO!$T$9:$T$1000="T2 (PZQ)",COUNTRY_INFO!$U$9:$U$1000="T2 (PZQ)"), "T2 (PZQ)", " ")</f>
        <v xml:space="preserve"> </v>
      </c>
      <c r="E687" s="109"/>
      <c r="F687" s="56"/>
      <c r="G687" s="288"/>
      <c r="H687" s="288"/>
      <c r="I687" s="11">
        <f t="shared" si="61"/>
        <v>0</v>
      </c>
      <c r="J687" s="56"/>
      <c r="K687" s="18"/>
      <c r="L687" s="18"/>
      <c r="M687" s="14">
        <f t="shared" si="62"/>
        <v>0</v>
      </c>
      <c r="N687" s="275" t="str">
        <f t="shared" si="63"/>
        <v xml:space="preserve"> </v>
      </c>
      <c r="O687" s="230" t="str">
        <f t="shared" si="64"/>
        <v xml:space="preserve"> </v>
      </c>
      <c r="P687" s="230" t="str">
        <f t="shared" si="65"/>
        <v xml:space="preserve"> </v>
      </c>
      <c r="Q687" s="230" t="str">
        <f t="shared" si="66"/>
        <v xml:space="preserve"> </v>
      </c>
    </row>
    <row r="688" spans="1:17" x14ac:dyDescent="0.2">
      <c r="A688" s="10" t="str">
        <f>IF(COUNTRY_INFO!A688=0," ",COUNTRY_INFO!A688)</f>
        <v>Ethiopia</v>
      </c>
      <c r="B688" s="10" t="str">
        <f>IF(COUNTRY_INFO!B688=0," ",COUNTRY_INFO!B688)</f>
        <v>SNNPR Kembata Tembaro</v>
      </c>
      <c r="C688" s="10" t="str">
        <f>IF(COUNTRY_INFO!C688=0," ",COUNTRY_INFO!C688)</f>
        <v>Doyogena</v>
      </c>
      <c r="D688" s="11" t="str">
        <f>IF(OR(COUNTRY_INFO!$T$9:$T$1000="T2 (PZQ)",COUNTRY_INFO!$U$9:$U$1000="T2 (PZQ)"), "T2 (PZQ)", " ")</f>
        <v xml:space="preserve"> </v>
      </c>
      <c r="E688" s="109"/>
      <c r="F688" s="56"/>
      <c r="G688" s="288"/>
      <c r="H688" s="288"/>
      <c r="I688" s="11">
        <f t="shared" si="61"/>
        <v>0</v>
      </c>
      <c r="J688" s="56"/>
      <c r="K688" s="18"/>
      <c r="L688" s="18"/>
      <c r="M688" s="14">
        <f t="shared" si="62"/>
        <v>0</v>
      </c>
      <c r="N688" s="275" t="str">
        <f t="shared" si="63"/>
        <v xml:space="preserve"> </v>
      </c>
      <c r="O688" s="230" t="str">
        <f t="shared" si="64"/>
        <v xml:space="preserve"> </v>
      </c>
      <c r="P688" s="230" t="str">
        <f t="shared" si="65"/>
        <v xml:space="preserve"> </v>
      </c>
      <c r="Q688" s="230" t="str">
        <f t="shared" si="66"/>
        <v xml:space="preserve"> </v>
      </c>
    </row>
    <row r="689" spans="1:17" x14ac:dyDescent="0.2">
      <c r="A689" s="10" t="str">
        <f>IF(COUNTRY_INFO!A689=0," ",COUNTRY_INFO!A689)</f>
        <v>Ethiopia</v>
      </c>
      <c r="B689" s="10" t="str">
        <f>IF(COUNTRY_INFO!B689=0," ",COUNTRY_INFO!B689)</f>
        <v>SNNPR Kembata Tembaro</v>
      </c>
      <c r="C689" s="10" t="str">
        <f>IF(COUNTRY_INFO!C689=0," ",COUNTRY_INFO!C689)</f>
        <v>Durame Town</v>
      </c>
      <c r="D689" s="11" t="str">
        <f>IF(OR(COUNTRY_INFO!$T$9:$T$1000="T2 (PZQ)",COUNTRY_INFO!$U$9:$U$1000="T2 (PZQ)"), "T2 (PZQ)", " ")</f>
        <v xml:space="preserve"> </v>
      </c>
      <c r="E689" s="109"/>
      <c r="F689" s="56"/>
      <c r="G689" s="288"/>
      <c r="H689" s="288"/>
      <c r="I689" s="11">
        <f t="shared" si="61"/>
        <v>0</v>
      </c>
      <c r="J689" s="56"/>
      <c r="K689" s="18"/>
      <c r="L689" s="18"/>
      <c r="M689" s="14">
        <f t="shared" si="62"/>
        <v>0</v>
      </c>
      <c r="N689" s="275" t="str">
        <f t="shared" si="63"/>
        <v xml:space="preserve"> </v>
      </c>
      <c r="O689" s="230" t="str">
        <f t="shared" si="64"/>
        <v xml:space="preserve"> </v>
      </c>
      <c r="P689" s="230" t="str">
        <f t="shared" si="65"/>
        <v xml:space="preserve"> </v>
      </c>
      <c r="Q689" s="230" t="str">
        <f t="shared" si="66"/>
        <v xml:space="preserve"> </v>
      </c>
    </row>
    <row r="690" spans="1:17" x14ac:dyDescent="0.2">
      <c r="A690" s="10" t="str">
        <f>IF(COUNTRY_INFO!A690=0," ",COUNTRY_INFO!A690)</f>
        <v>Ethiopia</v>
      </c>
      <c r="B690" s="10" t="str">
        <f>IF(COUNTRY_INFO!B690=0," ",COUNTRY_INFO!B690)</f>
        <v>SNNPR Kembata Tembaro</v>
      </c>
      <c r="C690" s="10" t="str">
        <f>IF(COUNTRY_INFO!C690=0," ",COUNTRY_INFO!C690)</f>
        <v>Hadero Tunto Zuria</v>
      </c>
      <c r="D690" s="11" t="str">
        <f>IF(OR(COUNTRY_INFO!$T$9:$T$1000="T2 (PZQ)",COUNTRY_INFO!$U$9:$U$1000="T2 (PZQ)"), "T2 (PZQ)", " ")</f>
        <v xml:space="preserve"> </v>
      </c>
      <c r="E690" s="109"/>
      <c r="F690" s="56"/>
      <c r="G690" s="288"/>
      <c r="H690" s="288"/>
      <c r="I690" s="11">
        <f t="shared" si="61"/>
        <v>0</v>
      </c>
      <c r="J690" s="56"/>
      <c r="K690" s="18"/>
      <c r="L690" s="18"/>
      <c r="M690" s="14">
        <f t="shared" si="62"/>
        <v>0</v>
      </c>
      <c r="N690" s="275" t="str">
        <f t="shared" si="63"/>
        <v xml:space="preserve"> </v>
      </c>
      <c r="O690" s="230" t="str">
        <f t="shared" si="64"/>
        <v xml:space="preserve"> </v>
      </c>
      <c r="P690" s="230" t="str">
        <f t="shared" si="65"/>
        <v xml:space="preserve"> </v>
      </c>
      <c r="Q690" s="230" t="str">
        <f t="shared" si="66"/>
        <v xml:space="preserve"> </v>
      </c>
    </row>
    <row r="691" spans="1:17" x14ac:dyDescent="0.2">
      <c r="A691" s="10" t="str">
        <f>IF(COUNTRY_INFO!A691=0," ",COUNTRY_INFO!A691)</f>
        <v>Ethiopia</v>
      </c>
      <c r="B691" s="10" t="str">
        <f>IF(COUNTRY_INFO!B691=0," ",COUNTRY_INFO!B691)</f>
        <v>SNNPR Kembata Tembaro</v>
      </c>
      <c r="C691" s="10" t="str">
        <f>IF(COUNTRY_INFO!C691=0," ",COUNTRY_INFO!C691)</f>
        <v>Kacha Birra</v>
      </c>
      <c r="D691" s="11" t="str">
        <f>IF(OR(COUNTRY_INFO!$T$9:$T$1000="T2 (PZQ)",COUNTRY_INFO!$U$9:$U$1000="T2 (PZQ)"), "T2 (PZQ)", " ")</f>
        <v xml:space="preserve"> </v>
      </c>
      <c r="E691" s="109"/>
      <c r="F691" s="56"/>
      <c r="G691" s="288"/>
      <c r="H691" s="288"/>
      <c r="I691" s="11">
        <f t="shared" si="61"/>
        <v>0</v>
      </c>
      <c r="J691" s="56"/>
      <c r="K691" s="18"/>
      <c r="L691" s="18"/>
      <c r="M691" s="14">
        <f t="shared" si="62"/>
        <v>0</v>
      </c>
      <c r="N691" s="275" t="str">
        <f t="shared" si="63"/>
        <v xml:space="preserve"> </v>
      </c>
      <c r="O691" s="230" t="str">
        <f t="shared" si="64"/>
        <v xml:space="preserve"> </v>
      </c>
      <c r="P691" s="230" t="str">
        <f t="shared" si="65"/>
        <v xml:space="preserve"> </v>
      </c>
      <c r="Q691" s="230" t="str">
        <f t="shared" si="66"/>
        <v xml:space="preserve"> </v>
      </c>
    </row>
    <row r="692" spans="1:17" x14ac:dyDescent="0.2">
      <c r="A692" s="10" t="str">
        <f>IF(COUNTRY_INFO!A692=0," ",COUNTRY_INFO!A692)</f>
        <v>Ethiopia</v>
      </c>
      <c r="B692" s="10" t="str">
        <f>IF(COUNTRY_INFO!B692=0," ",COUNTRY_INFO!B692)</f>
        <v>SNNPR Kembata Tembaro</v>
      </c>
      <c r="C692" s="10" t="str">
        <f>IF(COUNTRY_INFO!C692=0," ",COUNTRY_INFO!C692)</f>
        <v>Kedida Gamela</v>
      </c>
      <c r="D692" s="11" t="str">
        <f>IF(OR(COUNTRY_INFO!$T$9:$T$1000="T2 (PZQ)",COUNTRY_INFO!$U$9:$U$1000="T2 (PZQ)"), "T2 (PZQ)", " ")</f>
        <v xml:space="preserve"> </v>
      </c>
      <c r="E692" s="109"/>
      <c r="F692" s="56"/>
      <c r="G692" s="288"/>
      <c r="H692" s="288"/>
      <c r="I692" s="11">
        <f t="shared" si="61"/>
        <v>0</v>
      </c>
      <c r="J692" s="56"/>
      <c r="K692" s="18"/>
      <c r="L692" s="18"/>
      <c r="M692" s="14">
        <f t="shared" si="62"/>
        <v>0</v>
      </c>
      <c r="N692" s="275" t="str">
        <f t="shared" si="63"/>
        <v xml:space="preserve"> </v>
      </c>
      <c r="O692" s="230" t="str">
        <f t="shared" si="64"/>
        <v xml:space="preserve"> </v>
      </c>
      <c r="P692" s="230" t="str">
        <f t="shared" si="65"/>
        <v xml:space="preserve"> </v>
      </c>
      <c r="Q692" s="230" t="str">
        <f t="shared" si="66"/>
        <v xml:space="preserve"> </v>
      </c>
    </row>
    <row r="693" spans="1:17" x14ac:dyDescent="0.2">
      <c r="A693" s="10" t="str">
        <f>IF(COUNTRY_INFO!A693=0," ",COUNTRY_INFO!A693)</f>
        <v>Ethiopia</v>
      </c>
      <c r="B693" s="10" t="str">
        <f>IF(COUNTRY_INFO!B693=0," ",COUNTRY_INFO!B693)</f>
        <v>SNNPR Kembata Tembaro</v>
      </c>
      <c r="C693" s="10" t="str">
        <f>IF(COUNTRY_INFO!C693=0," ",COUNTRY_INFO!C693)</f>
        <v>Tembaro</v>
      </c>
      <c r="D693" s="11" t="str">
        <f>IF(OR(COUNTRY_INFO!$T$9:$T$1000="T2 (PZQ)",COUNTRY_INFO!$U$9:$U$1000="T2 (PZQ)"), "T2 (PZQ)", " ")</f>
        <v xml:space="preserve"> </v>
      </c>
      <c r="E693" s="109"/>
      <c r="F693" s="56"/>
      <c r="G693" s="288"/>
      <c r="H693" s="288"/>
      <c r="I693" s="11">
        <f t="shared" si="61"/>
        <v>0</v>
      </c>
      <c r="J693" s="56"/>
      <c r="K693" s="18"/>
      <c r="L693" s="18"/>
      <c r="M693" s="14">
        <f t="shared" si="62"/>
        <v>0</v>
      </c>
      <c r="N693" s="275" t="str">
        <f t="shared" si="63"/>
        <v xml:space="preserve"> </v>
      </c>
      <c r="O693" s="230" t="str">
        <f t="shared" si="64"/>
        <v xml:space="preserve"> </v>
      </c>
      <c r="P693" s="230" t="str">
        <f t="shared" si="65"/>
        <v xml:space="preserve"> </v>
      </c>
      <c r="Q693" s="230" t="str">
        <f t="shared" si="66"/>
        <v xml:space="preserve"> </v>
      </c>
    </row>
    <row r="694" spans="1:17" x14ac:dyDescent="0.2">
      <c r="A694" s="10" t="str">
        <f>IF(COUNTRY_INFO!A694=0," ",COUNTRY_INFO!A694)</f>
        <v>Ethiopia</v>
      </c>
      <c r="B694" s="10" t="str">
        <f>IF(COUNTRY_INFO!B694=0," ",COUNTRY_INFO!B694)</f>
        <v>SNNPR Konta Special Woreda</v>
      </c>
      <c r="C694" s="10" t="str">
        <f>IF(COUNTRY_INFO!C694=0," ",COUNTRY_INFO!C694)</f>
        <v>Konta</v>
      </c>
      <c r="D694" s="11" t="str">
        <f>IF(OR(COUNTRY_INFO!$T$9:$T$1000="T2 (PZQ)",COUNTRY_INFO!$U$9:$U$1000="T2 (PZQ)"), "T2 (PZQ)", " ")</f>
        <v xml:space="preserve"> </v>
      </c>
      <c r="E694" s="109"/>
      <c r="F694" s="56"/>
      <c r="G694" s="288"/>
      <c r="H694" s="288"/>
      <c r="I694" s="11">
        <f t="shared" si="61"/>
        <v>0</v>
      </c>
      <c r="J694" s="56"/>
      <c r="K694" s="18"/>
      <c r="L694" s="18"/>
      <c r="M694" s="14">
        <f t="shared" si="62"/>
        <v>0</v>
      </c>
      <c r="N694" s="275" t="str">
        <f t="shared" si="63"/>
        <v xml:space="preserve"> </v>
      </c>
      <c r="O694" s="230" t="str">
        <f t="shared" si="64"/>
        <v xml:space="preserve"> </v>
      </c>
      <c r="P694" s="230" t="str">
        <f t="shared" si="65"/>
        <v xml:space="preserve"> </v>
      </c>
      <c r="Q694" s="230" t="str">
        <f t="shared" si="66"/>
        <v xml:space="preserve"> </v>
      </c>
    </row>
    <row r="695" spans="1:17" x14ac:dyDescent="0.2">
      <c r="A695" s="10" t="str">
        <f>IF(COUNTRY_INFO!A695=0," ",COUNTRY_INFO!A695)</f>
        <v>Ethiopia</v>
      </c>
      <c r="B695" s="10" t="str">
        <f>IF(COUNTRY_INFO!B695=0," ",COUNTRY_INFO!B695)</f>
        <v>SNNPR Segen</v>
      </c>
      <c r="C695" s="10" t="str">
        <f>IF(COUNTRY_INFO!C695=0," ",COUNTRY_INFO!C695)</f>
        <v>Alle</v>
      </c>
      <c r="D695" s="11" t="str">
        <f>IF(OR(COUNTRY_INFO!$T$9:$T$1000="T2 (PZQ)",COUNTRY_INFO!$U$9:$U$1000="T2 (PZQ)"), "T2 (PZQ)", " ")</f>
        <v xml:space="preserve"> </v>
      </c>
      <c r="E695" s="109"/>
      <c r="F695" s="56"/>
      <c r="G695" s="288"/>
      <c r="H695" s="288"/>
      <c r="I695" s="11">
        <f t="shared" si="61"/>
        <v>0</v>
      </c>
      <c r="J695" s="56"/>
      <c r="K695" s="18"/>
      <c r="L695" s="18"/>
      <c r="M695" s="14">
        <f t="shared" si="62"/>
        <v>0</v>
      </c>
      <c r="N695" s="275" t="str">
        <f t="shared" si="63"/>
        <v xml:space="preserve"> </v>
      </c>
      <c r="O695" s="230" t="str">
        <f t="shared" si="64"/>
        <v xml:space="preserve"> </v>
      </c>
      <c r="P695" s="230" t="str">
        <f t="shared" si="65"/>
        <v xml:space="preserve"> </v>
      </c>
      <c r="Q695" s="230" t="str">
        <f t="shared" si="66"/>
        <v xml:space="preserve"> </v>
      </c>
    </row>
    <row r="696" spans="1:17" x14ac:dyDescent="0.2">
      <c r="A696" s="10" t="str">
        <f>IF(COUNTRY_INFO!A696=0," ",COUNTRY_INFO!A696)</f>
        <v>Ethiopia</v>
      </c>
      <c r="B696" s="10" t="str">
        <f>IF(COUNTRY_INFO!B696=0," ",COUNTRY_INFO!B696)</f>
        <v>SNNPR Segen</v>
      </c>
      <c r="C696" s="10" t="str">
        <f>IF(COUNTRY_INFO!C696=0," ",COUNTRY_INFO!C696)</f>
        <v>Amaro</v>
      </c>
      <c r="D696" s="11" t="str">
        <f>IF(OR(COUNTRY_INFO!$T$9:$T$1000="T2 (PZQ)",COUNTRY_INFO!$U$9:$U$1000="T2 (PZQ)"), "T2 (PZQ)", " ")</f>
        <v xml:space="preserve"> </v>
      </c>
      <c r="E696" s="109"/>
      <c r="F696" s="56"/>
      <c r="G696" s="288"/>
      <c r="H696" s="288"/>
      <c r="I696" s="11">
        <f t="shared" si="61"/>
        <v>0</v>
      </c>
      <c r="J696" s="56"/>
      <c r="K696" s="18"/>
      <c r="L696" s="18"/>
      <c r="M696" s="14">
        <f t="shared" si="62"/>
        <v>0</v>
      </c>
      <c r="N696" s="275" t="str">
        <f t="shared" si="63"/>
        <v xml:space="preserve"> </v>
      </c>
      <c r="O696" s="230" t="str">
        <f t="shared" si="64"/>
        <v xml:space="preserve"> </v>
      </c>
      <c r="P696" s="230" t="str">
        <f t="shared" si="65"/>
        <v xml:space="preserve"> </v>
      </c>
      <c r="Q696" s="230" t="str">
        <f t="shared" si="66"/>
        <v xml:space="preserve"> </v>
      </c>
    </row>
    <row r="697" spans="1:17" x14ac:dyDescent="0.2">
      <c r="A697" s="10" t="str">
        <f>IF(COUNTRY_INFO!A697=0," ",COUNTRY_INFO!A697)</f>
        <v>Ethiopia</v>
      </c>
      <c r="B697" s="10" t="str">
        <f>IF(COUNTRY_INFO!B697=0," ",COUNTRY_INFO!B697)</f>
        <v>SNNPR Segen</v>
      </c>
      <c r="C697" s="10" t="str">
        <f>IF(COUNTRY_INFO!C697=0," ",COUNTRY_INFO!C697)</f>
        <v>Burji</v>
      </c>
      <c r="D697" s="11" t="str">
        <f>IF(OR(COUNTRY_INFO!$T$9:$T$1000="T2 (PZQ)",COUNTRY_INFO!$U$9:$U$1000="T2 (PZQ)"), "T2 (PZQ)", " ")</f>
        <v xml:space="preserve"> </v>
      </c>
      <c r="E697" s="109"/>
      <c r="F697" s="56"/>
      <c r="G697" s="288"/>
      <c r="H697" s="288"/>
      <c r="I697" s="11">
        <f t="shared" si="61"/>
        <v>0</v>
      </c>
      <c r="J697" s="56"/>
      <c r="K697" s="18"/>
      <c r="L697" s="18"/>
      <c r="M697" s="14">
        <f t="shared" si="62"/>
        <v>0</v>
      </c>
      <c r="N697" s="275" t="str">
        <f t="shared" si="63"/>
        <v xml:space="preserve"> </v>
      </c>
      <c r="O697" s="230" t="str">
        <f t="shared" si="64"/>
        <v xml:space="preserve"> </v>
      </c>
      <c r="P697" s="230" t="str">
        <f t="shared" si="65"/>
        <v xml:space="preserve"> </v>
      </c>
      <c r="Q697" s="230" t="str">
        <f t="shared" si="66"/>
        <v xml:space="preserve"> </v>
      </c>
    </row>
    <row r="698" spans="1:17" x14ac:dyDescent="0.2">
      <c r="A698" s="10" t="str">
        <f>IF(COUNTRY_INFO!A698=0," ",COUNTRY_INFO!A698)</f>
        <v>Ethiopia</v>
      </c>
      <c r="B698" s="10" t="str">
        <f>IF(COUNTRY_INFO!B698=0," ",COUNTRY_INFO!B698)</f>
        <v>SNNPR Segen</v>
      </c>
      <c r="C698" s="10" t="str">
        <f>IF(COUNTRY_INFO!C698=0," ",COUNTRY_INFO!C698)</f>
        <v>Derashe</v>
      </c>
      <c r="D698" s="11" t="str">
        <f>IF(OR(COUNTRY_INFO!$T$9:$T$1000="T2 (PZQ)",COUNTRY_INFO!$U$9:$U$1000="T2 (PZQ)"), "T2 (PZQ)", " ")</f>
        <v xml:space="preserve"> </v>
      </c>
      <c r="E698" s="109"/>
      <c r="F698" s="56"/>
      <c r="G698" s="288"/>
      <c r="H698" s="288"/>
      <c r="I698" s="11">
        <f t="shared" si="61"/>
        <v>0</v>
      </c>
      <c r="J698" s="56"/>
      <c r="K698" s="18"/>
      <c r="L698" s="18"/>
      <c r="M698" s="14">
        <f t="shared" si="62"/>
        <v>0</v>
      </c>
      <c r="N698" s="275" t="str">
        <f t="shared" si="63"/>
        <v xml:space="preserve"> </v>
      </c>
      <c r="O698" s="230" t="str">
        <f t="shared" si="64"/>
        <v xml:space="preserve"> </v>
      </c>
      <c r="P698" s="230" t="str">
        <f t="shared" si="65"/>
        <v xml:space="preserve"> </v>
      </c>
      <c r="Q698" s="230" t="str">
        <f t="shared" si="66"/>
        <v xml:space="preserve"> </v>
      </c>
    </row>
    <row r="699" spans="1:17" x14ac:dyDescent="0.2">
      <c r="A699" s="10" t="str">
        <f>IF(COUNTRY_INFO!A699=0," ",COUNTRY_INFO!A699)</f>
        <v>Ethiopia</v>
      </c>
      <c r="B699" s="10" t="str">
        <f>IF(COUNTRY_INFO!B699=0," ",COUNTRY_INFO!B699)</f>
        <v>SNNPR Segen</v>
      </c>
      <c r="C699" s="10" t="str">
        <f>IF(COUNTRY_INFO!C699=0," ",COUNTRY_INFO!C699)</f>
        <v>Konso</v>
      </c>
      <c r="D699" s="11" t="str">
        <f>IF(OR(COUNTRY_INFO!$T$9:$T$1000="T2 (PZQ)",COUNTRY_INFO!$U$9:$U$1000="T2 (PZQ)"), "T2 (PZQ)", " ")</f>
        <v xml:space="preserve"> </v>
      </c>
      <c r="E699" s="109"/>
      <c r="F699" s="56"/>
      <c r="G699" s="288"/>
      <c r="H699" s="288"/>
      <c r="I699" s="11">
        <f t="shared" si="61"/>
        <v>0</v>
      </c>
      <c r="J699" s="56"/>
      <c r="K699" s="18"/>
      <c r="L699" s="18"/>
      <c r="M699" s="14">
        <f t="shared" si="62"/>
        <v>0</v>
      </c>
      <c r="N699" s="275" t="str">
        <f t="shared" si="63"/>
        <v xml:space="preserve"> </v>
      </c>
      <c r="O699" s="230" t="str">
        <f t="shared" si="64"/>
        <v xml:space="preserve"> </v>
      </c>
      <c r="P699" s="230" t="str">
        <f t="shared" si="65"/>
        <v xml:space="preserve"> </v>
      </c>
      <c r="Q699" s="230" t="str">
        <f t="shared" si="66"/>
        <v xml:space="preserve"> </v>
      </c>
    </row>
    <row r="700" spans="1:17" x14ac:dyDescent="0.2">
      <c r="A700" s="10" t="str">
        <f>IF(COUNTRY_INFO!A700=0," ",COUNTRY_INFO!A700)</f>
        <v>Ethiopia</v>
      </c>
      <c r="B700" s="10" t="str">
        <f>IF(COUNTRY_INFO!B700=0," ",COUNTRY_INFO!B700)</f>
        <v>SNNPR Sheka</v>
      </c>
      <c r="C700" s="10" t="str">
        <f>IF(COUNTRY_INFO!C700=0," ",COUNTRY_INFO!C700)</f>
        <v>Andracha</v>
      </c>
      <c r="D700" s="11" t="str">
        <f>IF(OR(COUNTRY_INFO!$T$9:$T$1000="T2 (PZQ)",COUNTRY_INFO!$U$9:$U$1000="T2 (PZQ)"), "T2 (PZQ)", " ")</f>
        <v xml:space="preserve"> </v>
      </c>
      <c r="E700" s="253"/>
      <c r="F700" s="56"/>
      <c r="G700" s="288"/>
      <c r="H700" s="288"/>
      <c r="I700" s="11">
        <f t="shared" si="61"/>
        <v>0</v>
      </c>
      <c r="J700" s="56"/>
      <c r="K700" s="18"/>
      <c r="L700" s="18"/>
      <c r="M700" s="14">
        <f t="shared" si="62"/>
        <v>0</v>
      </c>
      <c r="N700" s="275" t="str">
        <f t="shared" si="63"/>
        <v xml:space="preserve"> </v>
      </c>
      <c r="O700" s="230" t="str">
        <f t="shared" si="64"/>
        <v xml:space="preserve"> </v>
      </c>
      <c r="P700" s="230" t="str">
        <f t="shared" si="65"/>
        <v xml:space="preserve"> </v>
      </c>
      <c r="Q700" s="230" t="str">
        <f t="shared" si="66"/>
        <v xml:space="preserve"> </v>
      </c>
    </row>
    <row r="701" spans="1:17" x14ac:dyDescent="0.2">
      <c r="A701" s="10" t="str">
        <f>IF(COUNTRY_INFO!A701=0," ",COUNTRY_INFO!A701)</f>
        <v>Ethiopia</v>
      </c>
      <c r="B701" s="10" t="str">
        <f>IF(COUNTRY_INFO!B701=0," ",COUNTRY_INFO!B701)</f>
        <v>SNNPR Sheka</v>
      </c>
      <c r="C701" s="10" t="str">
        <f>IF(COUNTRY_INFO!C701=0," ",COUNTRY_INFO!C701)</f>
        <v>Masha</v>
      </c>
      <c r="D701" s="11" t="str">
        <f>IF(OR(COUNTRY_INFO!$T$9:$T$1000="T2 (PZQ)",COUNTRY_INFO!$U$9:$U$1000="T2 (PZQ)"), "T2 (PZQ)", " ")</f>
        <v xml:space="preserve"> </v>
      </c>
      <c r="E701" s="109"/>
      <c r="F701" s="56"/>
      <c r="G701" s="288"/>
      <c r="H701" s="288"/>
      <c r="I701" s="11">
        <f t="shared" si="61"/>
        <v>0</v>
      </c>
      <c r="J701" s="56"/>
      <c r="K701" s="18"/>
      <c r="L701" s="18"/>
      <c r="M701" s="14">
        <f t="shared" si="62"/>
        <v>0</v>
      </c>
      <c r="N701" s="275" t="str">
        <f t="shared" si="63"/>
        <v xml:space="preserve"> </v>
      </c>
      <c r="O701" s="230" t="str">
        <f t="shared" si="64"/>
        <v xml:space="preserve"> </v>
      </c>
      <c r="P701" s="230" t="str">
        <f t="shared" si="65"/>
        <v xml:space="preserve"> </v>
      </c>
      <c r="Q701" s="230" t="str">
        <f t="shared" si="66"/>
        <v xml:space="preserve"> </v>
      </c>
    </row>
    <row r="702" spans="1:17" x14ac:dyDescent="0.2">
      <c r="A702" s="10" t="str">
        <f>IF(COUNTRY_INFO!A702=0," ",COUNTRY_INFO!A702)</f>
        <v>Ethiopia</v>
      </c>
      <c r="B702" s="10" t="str">
        <f>IF(COUNTRY_INFO!B702=0," ",COUNTRY_INFO!B702)</f>
        <v>SNNPR Sheka</v>
      </c>
      <c r="C702" s="10" t="str">
        <f>IF(COUNTRY_INFO!C702=0," ",COUNTRY_INFO!C702)</f>
        <v>Masha Town</v>
      </c>
      <c r="D702" s="11" t="str">
        <f>IF(OR(COUNTRY_INFO!$T$9:$T$1000="T2 (PZQ)",COUNTRY_INFO!$U$9:$U$1000="T2 (PZQ)"), "T2 (PZQ)", " ")</f>
        <v xml:space="preserve"> </v>
      </c>
      <c r="E702" s="253"/>
      <c r="F702" s="56"/>
      <c r="G702" s="288"/>
      <c r="H702" s="288"/>
      <c r="I702" s="11">
        <f t="shared" si="61"/>
        <v>0</v>
      </c>
      <c r="J702" s="56"/>
      <c r="K702" s="18"/>
      <c r="L702" s="18"/>
      <c r="M702" s="14">
        <f t="shared" si="62"/>
        <v>0</v>
      </c>
      <c r="N702" s="275" t="str">
        <f t="shared" si="63"/>
        <v xml:space="preserve"> </v>
      </c>
      <c r="O702" s="230" t="str">
        <f t="shared" si="64"/>
        <v xml:space="preserve"> </v>
      </c>
      <c r="P702" s="230" t="str">
        <f t="shared" si="65"/>
        <v xml:space="preserve"> </v>
      </c>
      <c r="Q702" s="230" t="str">
        <f t="shared" si="66"/>
        <v xml:space="preserve"> </v>
      </c>
    </row>
    <row r="703" spans="1:17" x14ac:dyDescent="0.2">
      <c r="A703" s="10" t="str">
        <f>IF(COUNTRY_INFO!A703=0," ",COUNTRY_INFO!A703)</f>
        <v>Ethiopia</v>
      </c>
      <c r="B703" s="10" t="str">
        <f>IF(COUNTRY_INFO!B703=0," ",COUNTRY_INFO!B703)</f>
        <v>SNNPR Sheka</v>
      </c>
      <c r="C703" s="10" t="str">
        <f>IF(COUNTRY_INFO!C703=0," ",COUNTRY_INFO!C703)</f>
        <v>Tepi Town</v>
      </c>
      <c r="D703" s="11" t="str">
        <f>IF(OR(COUNTRY_INFO!$T$9:$T$1000="T2 (PZQ)",COUNTRY_INFO!$U$9:$U$1000="T2 (PZQ)"), "T2 (PZQ)", " ")</f>
        <v xml:space="preserve"> </v>
      </c>
      <c r="E703" s="253"/>
      <c r="F703" s="56"/>
      <c r="G703" s="288"/>
      <c r="H703" s="288"/>
      <c r="I703" s="11">
        <f t="shared" si="61"/>
        <v>0</v>
      </c>
      <c r="J703" s="56"/>
      <c r="K703" s="18"/>
      <c r="L703" s="18"/>
      <c r="M703" s="14">
        <f t="shared" si="62"/>
        <v>0</v>
      </c>
      <c r="N703" s="275" t="str">
        <f t="shared" si="63"/>
        <v xml:space="preserve"> </v>
      </c>
      <c r="O703" s="230" t="str">
        <f t="shared" si="64"/>
        <v xml:space="preserve"> </v>
      </c>
      <c r="P703" s="230" t="str">
        <f t="shared" si="65"/>
        <v xml:space="preserve"> </v>
      </c>
      <c r="Q703" s="230" t="str">
        <f t="shared" si="66"/>
        <v xml:space="preserve"> </v>
      </c>
    </row>
    <row r="704" spans="1:17" x14ac:dyDescent="0.2">
      <c r="A704" s="10" t="str">
        <f>IF(COUNTRY_INFO!A704=0," ",COUNTRY_INFO!A704)</f>
        <v>Ethiopia</v>
      </c>
      <c r="B704" s="10" t="str">
        <f>IF(COUNTRY_INFO!B704=0," ",COUNTRY_INFO!B704)</f>
        <v>SNNPR Sheka</v>
      </c>
      <c r="C704" s="10" t="str">
        <f>IF(COUNTRY_INFO!C704=0," ",COUNTRY_INFO!C704)</f>
        <v>Yeki</v>
      </c>
      <c r="D704" s="11" t="str">
        <f>IF(OR(COUNTRY_INFO!$T$9:$T$1000="T2 (PZQ)",COUNTRY_INFO!$U$9:$U$1000="T2 (PZQ)"), "T2 (PZQ)", " ")</f>
        <v xml:space="preserve"> </v>
      </c>
      <c r="E704" s="109"/>
      <c r="F704" s="56"/>
      <c r="G704" s="288"/>
      <c r="H704" s="288"/>
      <c r="I704" s="11">
        <f t="shared" si="61"/>
        <v>0</v>
      </c>
      <c r="J704" s="56"/>
      <c r="K704" s="18"/>
      <c r="L704" s="18"/>
      <c r="M704" s="14">
        <f t="shared" si="62"/>
        <v>0</v>
      </c>
      <c r="N704" s="275" t="str">
        <f t="shared" si="63"/>
        <v xml:space="preserve"> </v>
      </c>
      <c r="O704" s="230" t="str">
        <f t="shared" si="64"/>
        <v xml:space="preserve"> </v>
      </c>
      <c r="P704" s="230" t="str">
        <f t="shared" si="65"/>
        <v xml:space="preserve"> </v>
      </c>
      <c r="Q704" s="230" t="str">
        <f t="shared" si="66"/>
        <v xml:space="preserve"> </v>
      </c>
    </row>
    <row r="705" spans="1:17" x14ac:dyDescent="0.2">
      <c r="A705" s="10" t="str">
        <f>IF(COUNTRY_INFO!A705=0," ",COUNTRY_INFO!A705)</f>
        <v>Ethiopia</v>
      </c>
      <c r="B705" s="10" t="str">
        <f>IF(COUNTRY_INFO!B705=0," ",COUNTRY_INFO!B705)</f>
        <v>SNNPR Sidama</v>
      </c>
      <c r="C705" s="10" t="str">
        <f>IF(COUNTRY_INFO!C705=0," ",COUNTRY_INFO!C705)</f>
        <v>Aleta Chiko (Chiko)</v>
      </c>
      <c r="D705" s="11" t="str">
        <f>IF(OR(COUNTRY_INFO!$T$9:$T$1000="T2 (PZQ)",COUNTRY_INFO!$U$9:$U$1000="T2 (PZQ)"), "T2 (PZQ)", " ")</f>
        <v xml:space="preserve"> </v>
      </c>
      <c r="E705" s="109"/>
      <c r="F705" s="56"/>
      <c r="G705" s="288"/>
      <c r="H705" s="288"/>
      <c r="I705" s="11">
        <f t="shared" si="61"/>
        <v>0</v>
      </c>
      <c r="J705" s="56"/>
      <c r="K705" s="18"/>
      <c r="L705" s="18"/>
      <c r="M705" s="14">
        <f t="shared" si="62"/>
        <v>0</v>
      </c>
      <c r="N705" s="275" t="str">
        <f t="shared" si="63"/>
        <v xml:space="preserve"> </v>
      </c>
      <c r="O705" s="230" t="str">
        <f t="shared" si="64"/>
        <v xml:space="preserve"> </v>
      </c>
      <c r="P705" s="230" t="str">
        <f t="shared" si="65"/>
        <v xml:space="preserve"> </v>
      </c>
      <c r="Q705" s="230" t="str">
        <f t="shared" si="66"/>
        <v xml:space="preserve"> </v>
      </c>
    </row>
    <row r="706" spans="1:17" x14ac:dyDescent="0.2">
      <c r="A706" s="10" t="str">
        <f>IF(COUNTRY_INFO!A706=0," ",COUNTRY_INFO!A706)</f>
        <v>Ethiopia</v>
      </c>
      <c r="B706" s="10" t="str">
        <f>IF(COUNTRY_INFO!B706=0," ",COUNTRY_INFO!B706)</f>
        <v>SNNPR Sidama</v>
      </c>
      <c r="C706" s="10" t="str">
        <f>IF(COUNTRY_INFO!C706=0," ",COUNTRY_INFO!C706)</f>
        <v>Aleta Wondo</v>
      </c>
      <c r="D706" s="11" t="str">
        <f>IF(OR(COUNTRY_INFO!$T$9:$T$1000="T2 (PZQ)",COUNTRY_INFO!$U$9:$U$1000="T2 (PZQ)"), "T2 (PZQ)", " ")</f>
        <v xml:space="preserve"> </v>
      </c>
      <c r="E706" s="109"/>
      <c r="F706" s="56"/>
      <c r="G706" s="288"/>
      <c r="H706" s="288"/>
      <c r="I706" s="11">
        <f t="shared" si="61"/>
        <v>0</v>
      </c>
      <c r="J706" s="56"/>
      <c r="K706" s="18"/>
      <c r="L706" s="18"/>
      <c r="M706" s="14">
        <f t="shared" si="62"/>
        <v>0</v>
      </c>
      <c r="N706" s="275" t="str">
        <f t="shared" si="63"/>
        <v xml:space="preserve"> </v>
      </c>
      <c r="O706" s="230" t="str">
        <f t="shared" si="64"/>
        <v xml:space="preserve"> </v>
      </c>
      <c r="P706" s="230" t="str">
        <f t="shared" si="65"/>
        <v xml:space="preserve"> </v>
      </c>
      <c r="Q706" s="230" t="str">
        <f t="shared" si="66"/>
        <v xml:space="preserve"> </v>
      </c>
    </row>
    <row r="707" spans="1:17" x14ac:dyDescent="0.2">
      <c r="A707" s="10" t="str">
        <f>IF(COUNTRY_INFO!A707=0," ",COUNTRY_INFO!A707)</f>
        <v>Ethiopia</v>
      </c>
      <c r="B707" s="10" t="str">
        <f>IF(COUNTRY_INFO!B707=0," ",COUNTRY_INFO!B707)</f>
        <v>SNNPR Sidama</v>
      </c>
      <c r="C707" s="10" t="str">
        <f>IF(COUNTRY_INFO!C707=0," ",COUNTRY_INFO!C707)</f>
        <v>Aleta Wondo Town</v>
      </c>
      <c r="D707" s="11" t="str">
        <f>IF(OR(COUNTRY_INFO!$T$9:$T$1000="T2 (PZQ)",COUNTRY_INFO!$U$9:$U$1000="T2 (PZQ)"), "T2 (PZQ)", " ")</f>
        <v xml:space="preserve"> </v>
      </c>
      <c r="E707" s="109"/>
      <c r="F707" s="56"/>
      <c r="G707" s="288"/>
      <c r="H707" s="288"/>
      <c r="I707" s="11">
        <f t="shared" si="61"/>
        <v>0</v>
      </c>
      <c r="J707" s="56"/>
      <c r="K707" s="18"/>
      <c r="L707" s="18"/>
      <c r="M707" s="14">
        <f t="shared" si="62"/>
        <v>0</v>
      </c>
      <c r="N707" s="275" t="str">
        <f t="shared" si="63"/>
        <v xml:space="preserve"> </v>
      </c>
      <c r="O707" s="230" t="str">
        <f t="shared" si="64"/>
        <v xml:space="preserve"> </v>
      </c>
      <c r="P707" s="230" t="str">
        <f t="shared" si="65"/>
        <v xml:space="preserve"> </v>
      </c>
      <c r="Q707" s="230" t="str">
        <f t="shared" si="66"/>
        <v xml:space="preserve"> </v>
      </c>
    </row>
    <row r="708" spans="1:17" x14ac:dyDescent="0.2">
      <c r="A708" s="10" t="str">
        <f>IF(COUNTRY_INFO!A708=0," ",COUNTRY_INFO!A708)</f>
        <v>Ethiopia</v>
      </c>
      <c r="B708" s="10" t="str">
        <f>IF(COUNTRY_INFO!B708=0," ",COUNTRY_INFO!B708)</f>
        <v>SNNPR Sidama</v>
      </c>
      <c r="C708" s="10" t="str">
        <f>IF(COUNTRY_INFO!C708=0," ",COUNTRY_INFO!C708)</f>
        <v>Arbegona</v>
      </c>
      <c r="D708" s="11" t="str">
        <f>IF(OR(COUNTRY_INFO!$T$9:$T$1000="T2 (PZQ)",COUNTRY_INFO!$U$9:$U$1000="T2 (PZQ)"), "T2 (PZQ)", " ")</f>
        <v xml:space="preserve"> </v>
      </c>
      <c r="E708" s="109"/>
      <c r="F708" s="56"/>
      <c r="G708" s="288"/>
      <c r="H708" s="288"/>
      <c r="I708" s="11">
        <f t="shared" si="61"/>
        <v>0</v>
      </c>
      <c r="J708" s="56"/>
      <c r="K708" s="18"/>
      <c r="L708" s="18"/>
      <c r="M708" s="14">
        <f t="shared" si="62"/>
        <v>0</v>
      </c>
      <c r="N708" s="275" t="str">
        <f t="shared" si="63"/>
        <v xml:space="preserve"> </v>
      </c>
      <c r="O708" s="230" t="str">
        <f t="shared" si="64"/>
        <v xml:space="preserve"> </v>
      </c>
      <c r="P708" s="230" t="str">
        <f t="shared" si="65"/>
        <v xml:space="preserve"> </v>
      </c>
      <c r="Q708" s="230" t="str">
        <f t="shared" si="66"/>
        <v xml:space="preserve"> </v>
      </c>
    </row>
    <row r="709" spans="1:17" x14ac:dyDescent="0.2">
      <c r="A709" s="10" t="str">
        <f>IF(COUNTRY_INFO!A709=0," ",COUNTRY_INFO!A709)</f>
        <v>Ethiopia</v>
      </c>
      <c r="B709" s="10" t="str">
        <f>IF(COUNTRY_INFO!B709=0," ",COUNTRY_INFO!B709)</f>
        <v>SNNPR Sidama</v>
      </c>
      <c r="C709" s="10" t="str">
        <f>IF(COUNTRY_INFO!C709=0," ",COUNTRY_INFO!C709)</f>
        <v>Aroresa</v>
      </c>
      <c r="D709" s="11" t="str">
        <f>IF(OR(COUNTRY_INFO!$T$9:$T$1000="T2 (PZQ)",COUNTRY_INFO!$U$9:$U$1000="T2 (PZQ)"), "T2 (PZQ)", " ")</f>
        <v xml:space="preserve"> </v>
      </c>
      <c r="E709" s="109"/>
      <c r="F709" s="56"/>
      <c r="G709" s="288"/>
      <c r="H709" s="288"/>
      <c r="I709" s="11">
        <f t="shared" si="61"/>
        <v>0</v>
      </c>
      <c r="J709" s="56"/>
      <c r="K709" s="18"/>
      <c r="L709" s="18"/>
      <c r="M709" s="14">
        <f t="shared" si="62"/>
        <v>0</v>
      </c>
      <c r="N709" s="275" t="str">
        <f t="shared" si="63"/>
        <v xml:space="preserve"> </v>
      </c>
      <c r="O709" s="230" t="str">
        <f t="shared" si="64"/>
        <v xml:space="preserve"> </v>
      </c>
      <c r="P709" s="230" t="str">
        <f t="shared" si="65"/>
        <v xml:space="preserve"> </v>
      </c>
      <c r="Q709" s="230" t="str">
        <f t="shared" si="66"/>
        <v xml:space="preserve"> </v>
      </c>
    </row>
    <row r="710" spans="1:17" x14ac:dyDescent="0.2">
      <c r="A710" s="10" t="str">
        <f>IF(COUNTRY_INFO!A710=0," ",COUNTRY_INFO!A710)</f>
        <v>Ethiopia</v>
      </c>
      <c r="B710" s="10" t="str">
        <f>IF(COUNTRY_INFO!B710=0," ",COUNTRY_INFO!B710)</f>
        <v>SNNPR Sidama</v>
      </c>
      <c r="C710" s="10" t="str">
        <f>IF(COUNTRY_INFO!C710=0," ",COUNTRY_INFO!C710)</f>
        <v>Bensa</v>
      </c>
      <c r="D710" s="11" t="str">
        <f>IF(OR(COUNTRY_INFO!$T$9:$T$1000="T2 (PZQ)",COUNTRY_INFO!$U$9:$U$1000="T2 (PZQ)"), "T2 (PZQ)", " ")</f>
        <v xml:space="preserve"> </v>
      </c>
      <c r="E710" s="109"/>
      <c r="F710" s="56"/>
      <c r="G710" s="288"/>
      <c r="H710" s="288"/>
      <c r="I710" s="11">
        <f t="shared" si="61"/>
        <v>0</v>
      </c>
      <c r="J710" s="56"/>
      <c r="K710" s="18"/>
      <c r="L710" s="18"/>
      <c r="M710" s="14">
        <f t="shared" si="62"/>
        <v>0</v>
      </c>
      <c r="N710" s="275" t="str">
        <f t="shared" si="63"/>
        <v xml:space="preserve"> </v>
      </c>
      <c r="O710" s="230" t="str">
        <f t="shared" si="64"/>
        <v xml:space="preserve"> </v>
      </c>
      <c r="P710" s="230" t="str">
        <f t="shared" si="65"/>
        <v xml:space="preserve"> </v>
      </c>
      <c r="Q710" s="230" t="str">
        <f t="shared" si="66"/>
        <v xml:space="preserve"> </v>
      </c>
    </row>
    <row r="711" spans="1:17" x14ac:dyDescent="0.2">
      <c r="A711" s="10" t="str">
        <f>IF(COUNTRY_INFO!A711=0," ",COUNTRY_INFO!A711)</f>
        <v>Ethiopia</v>
      </c>
      <c r="B711" s="10" t="str">
        <f>IF(COUNTRY_INFO!B711=0," ",COUNTRY_INFO!B711)</f>
        <v>SNNPR Sidama</v>
      </c>
      <c r="C711" s="10" t="str">
        <f>IF(COUNTRY_INFO!C711=0," ",COUNTRY_INFO!C711)</f>
        <v>Bona Zuria</v>
      </c>
      <c r="D711" s="11" t="str">
        <f>IF(OR(COUNTRY_INFO!$T$9:$T$1000="T2 (PZQ)",COUNTRY_INFO!$U$9:$U$1000="T2 (PZQ)"), "T2 (PZQ)", " ")</f>
        <v xml:space="preserve"> </v>
      </c>
      <c r="E711" s="109"/>
      <c r="F711" s="56"/>
      <c r="G711" s="288"/>
      <c r="H711" s="288"/>
      <c r="I711" s="11">
        <f t="shared" si="61"/>
        <v>0</v>
      </c>
      <c r="J711" s="56"/>
      <c r="K711" s="18"/>
      <c r="L711" s="18"/>
      <c r="M711" s="14">
        <f t="shared" si="62"/>
        <v>0</v>
      </c>
      <c r="N711" s="275" t="str">
        <f t="shared" si="63"/>
        <v xml:space="preserve"> </v>
      </c>
      <c r="O711" s="230" t="str">
        <f t="shared" si="64"/>
        <v xml:space="preserve"> </v>
      </c>
      <c r="P711" s="230" t="str">
        <f t="shared" si="65"/>
        <v xml:space="preserve"> </v>
      </c>
      <c r="Q711" s="230" t="str">
        <f t="shared" si="66"/>
        <v xml:space="preserve"> </v>
      </c>
    </row>
    <row r="712" spans="1:17" x14ac:dyDescent="0.2">
      <c r="A712" s="10" t="str">
        <f>IF(COUNTRY_INFO!A712=0," ",COUNTRY_INFO!A712)</f>
        <v>Ethiopia</v>
      </c>
      <c r="B712" s="10" t="str">
        <f>IF(COUNTRY_INFO!B712=0," ",COUNTRY_INFO!B712)</f>
        <v>SNNPR Sidama</v>
      </c>
      <c r="C712" s="10" t="str">
        <f>IF(COUNTRY_INFO!C712=0," ",COUNTRY_INFO!C712)</f>
        <v>Boricha</v>
      </c>
      <c r="D712" s="11" t="str">
        <f>IF(OR(COUNTRY_INFO!$T$9:$T$1000="T2 (PZQ)",COUNTRY_INFO!$U$9:$U$1000="T2 (PZQ)"), "T2 (PZQ)", " ")</f>
        <v xml:space="preserve"> </v>
      </c>
      <c r="E712" s="109"/>
      <c r="F712" s="56"/>
      <c r="G712" s="288"/>
      <c r="H712" s="288"/>
      <c r="I712" s="11">
        <f t="shared" si="61"/>
        <v>0</v>
      </c>
      <c r="J712" s="56"/>
      <c r="K712" s="18"/>
      <c r="L712" s="18"/>
      <c r="M712" s="14">
        <f t="shared" si="62"/>
        <v>0</v>
      </c>
      <c r="N712" s="275" t="str">
        <f t="shared" si="63"/>
        <v xml:space="preserve"> </v>
      </c>
      <c r="O712" s="230" t="str">
        <f t="shared" si="64"/>
        <v xml:space="preserve"> </v>
      </c>
      <c r="P712" s="230" t="str">
        <f t="shared" si="65"/>
        <v xml:space="preserve"> </v>
      </c>
      <c r="Q712" s="230" t="str">
        <f t="shared" si="66"/>
        <v xml:space="preserve"> </v>
      </c>
    </row>
    <row r="713" spans="1:17" x14ac:dyDescent="0.2">
      <c r="A713" s="10" t="str">
        <f>IF(COUNTRY_INFO!A713=0," ",COUNTRY_INFO!A713)</f>
        <v>Ethiopia</v>
      </c>
      <c r="B713" s="10" t="str">
        <f>IF(COUNTRY_INFO!B713=0," ",COUNTRY_INFO!B713)</f>
        <v>SNNPR Sidama</v>
      </c>
      <c r="C713" s="10" t="str">
        <f>IF(COUNTRY_INFO!C713=0," ",COUNTRY_INFO!C713)</f>
        <v>Bursa</v>
      </c>
      <c r="D713" s="11" t="str">
        <f>IF(OR(COUNTRY_INFO!$T$9:$T$1000="T2 (PZQ)",COUNTRY_INFO!$U$9:$U$1000="T2 (PZQ)"), "T2 (PZQ)", " ")</f>
        <v xml:space="preserve"> </v>
      </c>
      <c r="E713" s="109"/>
      <c r="F713" s="56"/>
      <c r="G713" s="288"/>
      <c r="H713" s="288"/>
      <c r="I713" s="11">
        <f t="shared" si="61"/>
        <v>0</v>
      </c>
      <c r="J713" s="56"/>
      <c r="K713" s="18"/>
      <c r="L713" s="18"/>
      <c r="M713" s="14">
        <f t="shared" si="62"/>
        <v>0</v>
      </c>
      <c r="N713" s="275" t="str">
        <f t="shared" si="63"/>
        <v xml:space="preserve"> </v>
      </c>
      <c r="O713" s="230" t="str">
        <f t="shared" si="64"/>
        <v xml:space="preserve"> </v>
      </c>
      <c r="P713" s="230" t="str">
        <f t="shared" si="65"/>
        <v xml:space="preserve"> </v>
      </c>
      <c r="Q713" s="230" t="str">
        <f t="shared" si="66"/>
        <v xml:space="preserve"> </v>
      </c>
    </row>
    <row r="714" spans="1:17" x14ac:dyDescent="0.2">
      <c r="A714" s="10" t="str">
        <f>IF(COUNTRY_INFO!A714=0," ",COUNTRY_INFO!A714)</f>
        <v>Ethiopia</v>
      </c>
      <c r="B714" s="10" t="str">
        <f>IF(COUNTRY_INFO!B714=0," ",COUNTRY_INFO!B714)</f>
        <v>SNNPR Sidama</v>
      </c>
      <c r="C714" s="10" t="str">
        <f>IF(COUNTRY_INFO!C714=0," ",COUNTRY_INFO!C714)</f>
        <v>Chire</v>
      </c>
      <c r="D714" s="11" t="str">
        <f>IF(OR(COUNTRY_INFO!$T$9:$T$1000="T2 (PZQ)",COUNTRY_INFO!$U$9:$U$1000="T2 (PZQ)"), "T2 (PZQ)", " ")</f>
        <v xml:space="preserve"> </v>
      </c>
      <c r="E714" s="109"/>
      <c r="F714" s="56"/>
      <c r="G714" s="288"/>
      <c r="H714" s="288"/>
      <c r="I714" s="11">
        <f t="shared" ref="I714:I777" si="67">SUM(F714:H714)</f>
        <v>0</v>
      </c>
      <c r="J714" s="56"/>
      <c r="K714" s="18"/>
      <c r="L714" s="18"/>
      <c r="M714" s="14">
        <f t="shared" ref="M714:M777" si="68">SUM(J714:L714)</f>
        <v>0</v>
      </c>
      <c r="N714" s="275" t="str">
        <f t="shared" ref="N714:N777" si="69">IF(F714&lt;&gt;0, IF(J714/F714*100=0, "-", J714/F714*100), " ")</f>
        <v xml:space="preserve"> </v>
      </c>
      <c r="O714" s="230" t="str">
        <f t="shared" ref="O714:O777" si="70">IF(G714&lt;&gt;0, IF(K714/G714*100=0, "-", K714/G714*100), " ")</f>
        <v xml:space="preserve"> </v>
      </c>
      <c r="P714" s="230" t="str">
        <f t="shared" ref="P714:P777" si="71">IF(H714&lt;&gt;0, IF(L714/H714*100=0, "-", L714/H714*100), " ")</f>
        <v xml:space="preserve"> </v>
      </c>
      <c r="Q714" s="230" t="str">
        <f t="shared" ref="Q714:Q777" si="72">IF(I714&lt;&gt;0, IF(M714/I714*100=0, "-", M714/I714*100), " ")</f>
        <v xml:space="preserve"> </v>
      </c>
    </row>
    <row r="715" spans="1:17" x14ac:dyDescent="0.2">
      <c r="A715" s="10" t="str">
        <f>IF(COUNTRY_INFO!A715=0," ",COUNTRY_INFO!A715)</f>
        <v>Ethiopia</v>
      </c>
      <c r="B715" s="10" t="str">
        <f>IF(COUNTRY_INFO!B715=0," ",COUNTRY_INFO!B715)</f>
        <v>SNNPR Sidama</v>
      </c>
      <c r="C715" s="10" t="str">
        <f>IF(COUNTRY_INFO!C715=0," ",COUNTRY_INFO!C715)</f>
        <v>Dale</v>
      </c>
      <c r="D715" s="11" t="str">
        <f>IF(OR(COUNTRY_INFO!$T$9:$T$1000="T2 (PZQ)",COUNTRY_INFO!$U$9:$U$1000="T2 (PZQ)"), "T2 (PZQ)", " ")</f>
        <v xml:space="preserve"> </v>
      </c>
      <c r="E715" s="109"/>
      <c r="F715" s="56"/>
      <c r="G715" s="288"/>
      <c r="H715" s="288"/>
      <c r="I715" s="11">
        <f t="shared" si="67"/>
        <v>0</v>
      </c>
      <c r="J715" s="56"/>
      <c r="K715" s="18"/>
      <c r="L715" s="18"/>
      <c r="M715" s="14">
        <f t="shared" si="68"/>
        <v>0</v>
      </c>
      <c r="N715" s="275" t="str">
        <f t="shared" si="69"/>
        <v xml:space="preserve"> </v>
      </c>
      <c r="O715" s="230" t="str">
        <f t="shared" si="70"/>
        <v xml:space="preserve"> </v>
      </c>
      <c r="P715" s="230" t="str">
        <f t="shared" si="71"/>
        <v xml:space="preserve"> </v>
      </c>
      <c r="Q715" s="230" t="str">
        <f t="shared" si="72"/>
        <v xml:space="preserve"> </v>
      </c>
    </row>
    <row r="716" spans="1:17" x14ac:dyDescent="0.2">
      <c r="A716" s="10" t="str">
        <f>IF(COUNTRY_INFO!A716=0," ",COUNTRY_INFO!A716)</f>
        <v>Ethiopia</v>
      </c>
      <c r="B716" s="10" t="str">
        <f>IF(COUNTRY_INFO!B716=0," ",COUNTRY_INFO!B716)</f>
        <v>SNNPR Sidama</v>
      </c>
      <c r="C716" s="10" t="str">
        <f>IF(COUNTRY_INFO!C716=0," ",COUNTRY_INFO!C716)</f>
        <v>Dara</v>
      </c>
      <c r="D716" s="11" t="str">
        <f>IF(OR(COUNTRY_INFO!$T$9:$T$1000="T2 (PZQ)",COUNTRY_INFO!$U$9:$U$1000="T2 (PZQ)"), "T2 (PZQ)", " ")</f>
        <v xml:space="preserve"> </v>
      </c>
      <c r="E716" s="109"/>
      <c r="F716" s="56"/>
      <c r="G716" s="288"/>
      <c r="H716" s="288"/>
      <c r="I716" s="11">
        <f t="shared" si="67"/>
        <v>0</v>
      </c>
      <c r="J716" s="56"/>
      <c r="K716" s="18"/>
      <c r="L716" s="18"/>
      <c r="M716" s="14">
        <f t="shared" si="68"/>
        <v>0</v>
      </c>
      <c r="N716" s="275" t="str">
        <f t="shared" si="69"/>
        <v xml:space="preserve"> </v>
      </c>
      <c r="O716" s="230" t="str">
        <f t="shared" si="70"/>
        <v xml:space="preserve"> </v>
      </c>
      <c r="P716" s="230" t="str">
        <f t="shared" si="71"/>
        <v xml:space="preserve"> </v>
      </c>
      <c r="Q716" s="230" t="str">
        <f t="shared" si="72"/>
        <v xml:space="preserve"> </v>
      </c>
    </row>
    <row r="717" spans="1:17" x14ac:dyDescent="0.2">
      <c r="A717" s="10" t="str">
        <f>IF(COUNTRY_INFO!A717=0," ",COUNTRY_INFO!A717)</f>
        <v>Ethiopia</v>
      </c>
      <c r="B717" s="10" t="str">
        <f>IF(COUNTRY_INFO!B717=0," ",COUNTRY_INFO!B717)</f>
        <v>SNNPR Sidama</v>
      </c>
      <c r="C717" s="10" t="str">
        <f>IF(COUNTRY_INFO!C717=0," ",COUNTRY_INFO!C717)</f>
        <v>Gorchie</v>
      </c>
      <c r="D717" s="11" t="str">
        <f>IF(OR(COUNTRY_INFO!$T$9:$T$1000="T2 (PZQ)",COUNTRY_INFO!$U$9:$U$1000="T2 (PZQ)"), "T2 (PZQ)", " ")</f>
        <v xml:space="preserve"> </v>
      </c>
      <c r="E717" s="109"/>
      <c r="F717" s="56"/>
      <c r="G717" s="288"/>
      <c r="H717" s="288"/>
      <c r="I717" s="11">
        <f t="shared" si="67"/>
        <v>0</v>
      </c>
      <c r="J717" s="56"/>
      <c r="K717" s="18"/>
      <c r="L717" s="18"/>
      <c r="M717" s="14">
        <f t="shared" si="68"/>
        <v>0</v>
      </c>
      <c r="N717" s="275" t="str">
        <f t="shared" si="69"/>
        <v xml:space="preserve"> </v>
      </c>
      <c r="O717" s="230" t="str">
        <f t="shared" si="70"/>
        <v xml:space="preserve"> </v>
      </c>
      <c r="P717" s="230" t="str">
        <f t="shared" si="71"/>
        <v xml:space="preserve"> </v>
      </c>
      <c r="Q717" s="230" t="str">
        <f t="shared" si="72"/>
        <v xml:space="preserve"> </v>
      </c>
    </row>
    <row r="718" spans="1:17" x14ac:dyDescent="0.2">
      <c r="A718" s="10" t="str">
        <f>IF(COUNTRY_INFO!A718=0," ",COUNTRY_INFO!A718)</f>
        <v>Ethiopia</v>
      </c>
      <c r="B718" s="10" t="str">
        <f>IF(COUNTRY_INFO!B718=0," ",COUNTRY_INFO!B718)</f>
        <v>SNNPR Sidama</v>
      </c>
      <c r="C718" s="10" t="str">
        <f>IF(COUNTRY_INFO!C718=0," ",COUNTRY_INFO!C718)</f>
        <v>Hawasa Zuria</v>
      </c>
      <c r="D718" s="11" t="str">
        <f>IF(OR(COUNTRY_INFO!$T$9:$T$1000="T2 (PZQ)",COUNTRY_INFO!$U$9:$U$1000="T2 (PZQ)"), "T2 (PZQ)", " ")</f>
        <v xml:space="preserve"> </v>
      </c>
      <c r="E718" s="109"/>
      <c r="F718" s="56"/>
      <c r="G718" s="288"/>
      <c r="H718" s="288"/>
      <c r="I718" s="11">
        <f t="shared" si="67"/>
        <v>0</v>
      </c>
      <c r="J718" s="56"/>
      <c r="K718" s="18"/>
      <c r="L718" s="18"/>
      <c r="M718" s="14">
        <f t="shared" si="68"/>
        <v>0</v>
      </c>
      <c r="N718" s="275" t="str">
        <f t="shared" si="69"/>
        <v xml:space="preserve"> </v>
      </c>
      <c r="O718" s="230" t="str">
        <f t="shared" si="70"/>
        <v xml:space="preserve"> </v>
      </c>
      <c r="P718" s="230" t="str">
        <f t="shared" si="71"/>
        <v xml:space="preserve"> </v>
      </c>
      <c r="Q718" s="230" t="str">
        <f t="shared" si="72"/>
        <v xml:space="preserve"> </v>
      </c>
    </row>
    <row r="719" spans="1:17" x14ac:dyDescent="0.2">
      <c r="A719" s="10" t="str">
        <f>IF(COUNTRY_INFO!A719=0," ",COUNTRY_INFO!A719)</f>
        <v>Ethiopia</v>
      </c>
      <c r="B719" s="10" t="str">
        <f>IF(COUNTRY_INFO!B719=0," ",COUNTRY_INFO!B719)</f>
        <v>SNNPR Sidama</v>
      </c>
      <c r="C719" s="10" t="str">
        <f>IF(COUNTRY_INFO!C719=0," ",COUNTRY_INFO!C719)</f>
        <v xml:space="preserve">Hawassa City </v>
      </c>
      <c r="D719" s="11" t="str">
        <f>IF(OR(COUNTRY_INFO!$T$9:$T$1000="T2 (PZQ)",COUNTRY_INFO!$U$9:$U$1000="T2 (PZQ)"), "T2 (PZQ)", " ")</f>
        <v xml:space="preserve"> </v>
      </c>
      <c r="E719" s="109"/>
      <c r="F719" s="56"/>
      <c r="G719" s="288"/>
      <c r="H719" s="288"/>
      <c r="I719" s="11">
        <f t="shared" si="67"/>
        <v>0</v>
      </c>
      <c r="J719" s="56"/>
      <c r="K719" s="18"/>
      <c r="L719" s="18"/>
      <c r="M719" s="14">
        <f t="shared" si="68"/>
        <v>0</v>
      </c>
      <c r="N719" s="275" t="str">
        <f t="shared" si="69"/>
        <v xml:space="preserve"> </v>
      </c>
      <c r="O719" s="230" t="str">
        <f t="shared" si="70"/>
        <v xml:space="preserve"> </v>
      </c>
      <c r="P719" s="230" t="str">
        <f t="shared" si="71"/>
        <v xml:space="preserve"> </v>
      </c>
      <c r="Q719" s="230" t="str">
        <f t="shared" si="72"/>
        <v xml:space="preserve"> </v>
      </c>
    </row>
    <row r="720" spans="1:17" x14ac:dyDescent="0.2">
      <c r="A720" s="10" t="str">
        <f>IF(COUNTRY_INFO!A720=0," ",COUNTRY_INFO!A720)</f>
        <v>Ethiopia</v>
      </c>
      <c r="B720" s="10" t="str">
        <f>IF(COUNTRY_INFO!B720=0," ",COUNTRY_INFO!B720)</f>
        <v>SNNPR Sidama</v>
      </c>
      <c r="C720" s="10" t="str">
        <f>IF(COUNTRY_INFO!C720=0," ",COUNTRY_INFO!C720)</f>
        <v>Hawela Tula</v>
      </c>
      <c r="D720" s="11" t="str">
        <f>IF(OR(COUNTRY_INFO!$T$9:$T$1000="T2 (PZQ)",COUNTRY_INFO!$U$9:$U$1000="T2 (PZQ)"), "T2 (PZQ)", " ")</f>
        <v xml:space="preserve"> </v>
      </c>
      <c r="E720" s="109"/>
      <c r="F720" s="56"/>
      <c r="G720" s="288"/>
      <c r="H720" s="288"/>
      <c r="I720" s="11">
        <f t="shared" si="67"/>
        <v>0</v>
      </c>
      <c r="J720" s="56"/>
      <c r="K720" s="18"/>
      <c r="L720" s="18"/>
      <c r="M720" s="14">
        <f t="shared" si="68"/>
        <v>0</v>
      </c>
      <c r="N720" s="275" t="str">
        <f t="shared" si="69"/>
        <v xml:space="preserve"> </v>
      </c>
      <c r="O720" s="230" t="str">
        <f t="shared" si="70"/>
        <v xml:space="preserve"> </v>
      </c>
      <c r="P720" s="230" t="str">
        <f t="shared" si="71"/>
        <v xml:space="preserve"> </v>
      </c>
      <c r="Q720" s="230" t="str">
        <f t="shared" si="72"/>
        <v xml:space="preserve"> </v>
      </c>
    </row>
    <row r="721" spans="1:17" x14ac:dyDescent="0.2">
      <c r="A721" s="10" t="str">
        <f>IF(COUNTRY_INFO!A721=0," ",COUNTRY_INFO!A721)</f>
        <v>Ethiopia</v>
      </c>
      <c r="B721" s="10" t="str">
        <f>IF(COUNTRY_INFO!B721=0," ",COUNTRY_INFO!B721)</f>
        <v>SNNPR Sidama</v>
      </c>
      <c r="C721" s="10" t="str">
        <f>IF(COUNTRY_INFO!C721=0," ",COUNTRY_INFO!C721)</f>
        <v>Hula</v>
      </c>
      <c r="D721" s="11" t="str">
        <f>IF(OR(COUNTRY_INFO!$T$9:$T$1000="T2 (PZQ)",COUNTRY_INFO!$U$9:$U$1000="T2 (PZQ)"), "T2 (PZQ)", " ")</f>
        <v xml:space="preserve"> </v>
      </c>
      <c r="E721" s="109"/>
      <c r="F721" s="56"/>
      <c r="G721" s="288"/>
      <c r="H721" s="288"/>
      <c r="I721" s="11">
        <f t="shared" si="67"/>
        <v>0</v>
      </c>
      <c r="J721" s="56"/>
      <c r="K721" s="18"/>
      <c r="L721" s="18"/>
      <c r="M721" s="14">
        <f t="shared" si="68"/>
        <v>0</v>
      </c>
      <c r="N721" s="275" t="str">
        <f t="shared" si="69"/>
        <v xml:space="preserve"> </v>
      </c>
      <c r="O721" s="230" t="str">
        <f t="shared" si="70"/>
        <v xml:space="preserve"> </v>
      </c>
      <c r="P721" s="230" t="str">
        <f t="shared" si="71"/>
        <v xml:space="preserve"> </v>
      </c>
      <c r="Q721" s="230" t="str">
        <f t="shared" si="72"/>
        <v xml:space="preserve"> </v>
      </c>
    </row>
    <row r="722" spans="1:17" x14ac:dyDescent="0.2">
      <c r="A722" s="10" t="str">
        <f>IF(COUNTRY_INFO!A722=0," ",COUNTRY_INFO!A722)</f>
        <v>Ethiopia</v>
      </c>
      <c r="B722" s="10" t="str">
        <f>IF(COUNTRY_INFO!B722=0," ",COUNTRY_INFO!B722)</f>
        <v>SNNPR Sidama</v>
      </c>
      <c r="C722" s="10" t="str">
        <f>IF(COUNTRY_INFO!C722=0," ",COUNTRY_INFO!C722)</f>
        <v>Loka Abaya</v>
      </c>
      <c r="D722" s="11" t="str">
        <f>IF(OR(COUNTRY_INFO!$T$9:$T$1000="T2 (PZQ)",COUNTRY_INFO!$U$9:$U$1000="T2 (PZQ)"), "T2 (PZQ)", " ")</f>
        <v xml:space="preserve"> </v>
      </c>
      <c r="E722" s="253"/>
      <c r="F722" s="56"/>
      <c r="G722" s="288"/>
      <c r="H722" s="288"/>
      <c r="I722" s="11">
        <f t="shared" si="67"/>
        <v>0</v>
      </c>
      <c r="J722" s="56"/>
      <c r="K722" s="18"/>
      <c r="L722" s="18"/>
      <c r="M722" s="14">
        <f t="shared" si="68"/>
        <v>0</v>
      </c>
      <c r="N722" s="275" t="str">
        <f t="shared" si="69"/>
        <v xml:space="preserve"> </v>
      </c>
      <c r="O722" s="230" t="str">
        <f t="shared" si="70"/>
        <v xml:space="preserve"> </v>
      </c>
      <c r="P722" s="230" t="str">
        <f t="shared" si="71"/>
        <v xml:space="preserve"> </v>
      </c>
      <c r="Q722" s="230" t="str">
        <f t="shared" si="72"/>
        <v xml:space="preserve"> </v>
      </c>
    </row>
    <row r="723" spans="1:17" x14ac:dyDescent="0.2">
      <c r="A723" s="10" t="str">
        <f>IF(COUNTRY_INFO!A723=0," ",COUNTRY_INFO!A723)</f>
        <v>Ethiopia</v>
      </c>
      <c r="B723" s="10" t="str">
        <f>IF(COUNTRY_INFO!B723=0," ",COUNTRY_INFO!B723)</f>
        <v>SNNPR Sidama</v>
      </c>
      <c r="C723" s="10" t="str">
        <f>IF(COUNTRY_INFO!C723=0," ",COUNTRY_INFO!C723)</f>
        <v>Malga</v>
      </c>
      <c r="D723" s="11" t="str">
        <f>IF(OR(COUNTRY_INFO!$T$9:$T$1000="T2 (PZQ)",COUNTRY_INFO!$U$9:$U$1000="T2 (PZQ)"), "T2 (PZQ)", " ")</f>
        <v xml:space="preserve"> </v>
      </c>
      <c r="E723" s="109"/>
      <c r="F723" s="56"/>
      <c r="G723" s="288"/>
      <c r="H723" s="288"/>
      <c r="I723" s="11">
        <f t="shared" si="67"/>
        <v>0</v>
      </c>
      <c r="J723" s="56"/>
      <c r="K723" s="18"/>
      <c r="L723" s="18"/>
      <c r="M723" s="14">
        <f t="shared" si="68"/>
        <v>0</v>
      </c>
      <c r="N723" s="275" t="str">
        <f t="shared" si="69"/>
        <v xml:space="preserve"> </v>
      </c>
      <c r="O723" s="230" t="str">
        <f t="shared" si="70"/>
        <v xml:space="preserve"> </v>
      </c>
      <c r="P723" s="230" t="str">
        <f t="shared" si="71"/>
        <v xml:space="preserve"> </v>
      </c>
      <c r="Q723" s="230" t="str">
        <f t="shared" si="72"/>
        <v xml:space="preserve"> </v>
      </c>
    </row>
    <row r="724" spans="1:17" x14ac:dyDescent="0.2">
      <c r="A724" s="10" t="str">
        <f>IF(COUNTRY_INFO!A724=0," ",COUNTRY_INFO!A724)</f>
        <v>Ethiopia</v>
      </c>
      <c r="B724" s="10" t="str">
        <f>IF(COUNTRY_INFO!B724=0," ",COUNTRY_INFO!B724)</f>
        <v>SNNPR Sidama</v>
      </c>
      <c r="C724" s="10" t="str">
        <f>IF(COUNTRY_INFO!C724=0," ",COUNTRY_INFO!C724)</f>
        <v>Shebedino</v>
      </c>
      <c r="D724" s="11" t="str">
        <f>IF(OR(COUNTRY_INFO!$T$9:$T$1000="T2 (PZQ)",COUNTRY_INFO!$U$9:$U$1000="T2 (PZQ)"), "T2 (PZQ)", " ")</f>
        <v xml:space="preserve"> </v>
      </c>
      <c r="E724" s="109"/>
      <c r="F724" s="56"/>
      <c r="G724" s="288"/>
      <c r="H724" s="288"/>
      <c r="I724" s="11">
        <f t="shared" si="67"/>
        <v>0</v>
      </c>
      <c r="J724" s="56"/>
      <c r="K724" s="18"/>
      <c r="L724" s="18"/>
      <c r="M724" s="14">
        <f t="shared" si="68"/>
        <v>0</v>
      </c>
      <c r="N724" s="275" t="str">
        <f t="shared" si="69"/>
        <v xml:space="preserve"> </v>
      </c>
      <c r="O724" s="230" t="str">
        <f t="shared" si="70"/>
        <v xml:space="preserve"> </v>
      </c>
      <c r="P724" s="230" t="str">
        <f t="shared" si="71"/>
        <v xml:space="preserve"> </v>
      </c>
      <c r="Q724" s="230" t="str">
        <f t="shared" si="72"/>
        <v xml:space="preserve"> </v>
      </c>
    </row>
    <row r="725" spans="1:17" x14ac:dyDescent="0.2">
      <c r="A725" s="10" t="str">
        <f>IF(COUNTRY_INFO!A725=0," ",COUNTRY_INFO!A725)</f>
        <v>Ethiopia</v>
      </c>
      <c r="B725" s="10" t="str">
        <f>IF(COUNTRY_INFO!B725=0," ",COUNTRY_INFO!B725)</f>
        <v>SNNPR Sidama</v>
      </c>
      <c r="C725" s="10" t="str">
        <f>IF(COUNTRY_INFO!C725=0," ",COUNTRY_INFO!C725)</f>
        <v>Wondo Genet</v>
      </c>
      <c r="D725" s="11" t="str">
        <f>IF(OR(COUNTRY_INFO!$T$9:$T$1000="T2 (PZQ)",COUNTRY_INFO!$U$9:$U$1000="T2 (PZQ)"), "T2 (PZQ)", " ")</f>
        <v xml:space="preserve"> </v>
      </c>
      <c r="E725" s="253"/>
      <c r="F725" s="56"/>
      <c r="G725" s="288"/>
      <c r="H725" s="288"/>
      <c r="I725" s="11">
        <f t="shared" si="67"/>
        <v>0</v>
      </c>
      <c r="J725" s="56"/>
      <c r="K725" s="18"/>
      <c r="L725" s="18"/>
      <c r="M725" s="14">
        <f t="shared" si="68"/>
        <v>0</v>
      </c>
      <c r="N725" s="275" t="str">
        <f t="shared" si="69"/>
        <v xml:space="preserve"> </v>
      </c>
      <c r="O725" s="230" t="str">
        <f t="shared" si="70"/>
        <v xml:space="preserve"> </v>
      </c>
      <c r="P725" s="230" t="str">
        <f t="shared" si="71"/>
        <v xml:space="preserve"> </v>
      </c>
      <c r="Q725" s="230" t="str">
        <f t="shared" si="72"/>
        <v xml:space="preserve"> </v>
      </c>
    </row>
    <row r="726" spans="1:17" x14ac:dyDescent="0.2">
      <c r="A726" s="10" t="str">
        <f>IF(COUNTRY_INFO!A726=0," ",COUNTRY_INFO!A726)</f>
        <v>Ethiopia</v>
      </c>
      <c r="B726" s="10" t="str">
        <f>IF(COUNTRY_INFO!B726=0," ",COUNTRY_INFO!B726)</f>
        <v>SNNPR Sidama</v>
      </c>
      <c r="C726" s="10" t="str">
        <f>IF(COUNTRY_INFO!C726=0," ",COUNTRY_INFO!C726)</f>
        <v>Wonsho</v>
      </c>
      <c r="D726" s="11" t="str">
        <f>IF(OR(COUNTRY_INFO!$T$9:$T$1000="T2 (PZQ)",COUNTRY_INFO!$U$9:$U$1000="T2 (PZQ)"), "T2 (PZQ)", " ")</f>
        <v xml:space="preserve"> </v>
      </c>
      <c r="E726" s="109"/>
      <c r="F726" s="56"/>
      <c r="G726" s="288"/>
      <c r="H726" s="288"/>
      <c r="I726" s="11">
        <f t="shared" si="67"/>
        <v>0</v>
      </c>
      <c r="J726" s="56"/>
      <c r="K726" s="18"/>
      <c r="L726" s="18"/>
      <c r="M726" s="14">
        <f t="shared" si="68"/>
        <v>0</v>
      </c>
      <c r="N726" s="275" t="str">
        <f t="shared" si="69"/>
        <v xml:space="preserve"> </v>
      </c>
      <c r="O726" s="230" t="str">
        <f t="shared" si="70"/>
        <v xml:space="preserve"> </v>
      </c>
      <c r="P726" s="230" t="str">
        <f t="shared" si="71"/>
        <v xml:space="preserve"> </v>
      </c>
      <c r="Q726" s="230" t="str">
        <f t="shared" si="72"/>
        <v xml:space="preserve"> </v>
      </c>
    </row>
    <row r="727" spans="1:17" x14ac:dyDescent="0.2">
      <c r="A727" s="10" t="str">
        <f>IF(COUNTRY_INFO!A727=0," ",COUNTRY_INFO!A727)</f>
        <v>Ethiopia</v>
      </c>
      <c r="B727" s="10" t="str">
        <f>IF(COUNTRY_INFO!B727=0," ",COUNTRY_INFO!B727)</f>
        <v>SNNPR Sidama</v>
      </c>
      <c r="C727" s="10" t="str">
        <f>IF(COUNTRY_INFO!C727=0," ",COUNTRY_INFO!C727)</f>
        <v>Yirgalem town</v>
      </c>
      <c r="D727" s="11" t="str">
        <f>IF(OR(COUNTRY_INFO!$T$9:$T$1000="T2 (PZQ)",COUNTRY_INFO!$U$9:$U$1000="T2 (PZQ)"), "T2 (PZQ)", " ")</f>
        <v xml:space="preserve"> </v>
      </c>
      <c r="E727" s="109"/>
      <c r="F727" s="56"/>
      <c r="G727" s="288"/>
      <c r="H727" s="288"/>
      <c r="I727" s="11">
        <f t="shared" si="67"/>
        <v>0</v>
      </c>
      <c r="J727" s="56"/>
      <c r="K727" s="18"/>
      <c r="L727" s="18"/>
      <c r="M727" s="14">
        <f t="shared" si="68"/>
        <v>0</v>
      </c>
      <c r="N727" s="275" t="str">
        <f t="shared" si="69"/>
        <v xml:space="preserve"> </v>
      </c>
      <c r="O727" s="230" t="str">
        <f t="shared" si="70"/>
        <v xml:space="preserve"> </v>
      </c>
      <c r="P727" s="230" t="str">
        <f t="shared" si="71"/>
        <v xml:space="preserve"> </v>
      </c>
      <c r="Q727" s="230" t="str">
        <f t="shared" si="72"/>
        <v xml:space="preserve"> </v>
      </c>
    </row>
    <row r="728" spans="1:17" x14ac:dyDescent="0.2">
      <c r="A728" s="10" t="str">
        <f>IF(COUNTRY_INFO!A728=0," ",COUNTRY_INFO!A728)</f>
        <v>Ethiopia</v>
      </c>
      <c r="B728" s="10" t="str">
        <f>IF(COUNTRY_INFO!B728=0," ",COUNTRY_INFO!B728)</f>
        <v>SNNPR Silti</v>
      </c>
      <c r="C728" s="10" t="str">
        <f>IF(COUNTRY_INFO!C728=0," ",COUNTRY_INFO!C728)</f>
        <v>Alicho wuriro</v>
      </c>
      <c r="D728" s="11" t="str">
        <f>IF(OR(COUNTRY_INFO!$T$9:$T$1000="T2 (PZQ)",COUNTRY_INFO!$U$9:$U$1000="T2 (PZQ)"), "T2 (PZQ)", " ")</f>
        <v xml:space="preserve"> </v>
      </c>
      <c r="E728" s="109"/>
      <c r="F728" s="56"/>
      <c r="G728" s="288"/>
      <c r="H728" s="288"/>
      <c r="I728" s="11">
        <f t="shared" si="67"/>
        <v>0</v>
      </c>
      <c r="J728" s="56"/>
      <c r="K728" s="18"/>
      <c r="L728" s="18"/>
      <c r="M728" s="14">
        <f t="shared" si="68"/>
        <v>0</v>
      </c>
      <c r="N728" s="275" t="str">
        <f t="shared" si="69"/>
        <v xml:space="preserve"> </v>
      </c>
      <c r="O728" s="230" t="str">
        <f t="shared" si="70"/>
        <v xml:space="preserve"> </v>
      </c>
      <c r="P728" s="230" t="str">
        <f t="shared" si="71"/>
        <v xml:space="preserve"> </v>
      </c>
      <c r="Q728" s="230" t="str">
        <f t="shared" si="72"/>
        <v xml:space="preserve"> </v>
      </c>
    </row>
    <row r="729" spans="1:17" x14ac:dyDescent="0.2">
      <c r="A729" s="10" t="str">
        <f>IF(COUNTRY_INFO!A729=0," ",COUNTRY_INFO!A729)</f>
        <v>Ethiopia</v>
      </c>
      <c r="B729" s="10" t="str">
        <f>IF(COUNTRY_INFO!B729=0," ",COUNTRY_INFO!B729)</f>
        <v>SNNPR Silti</v>
      </c>
      <c r="C729" s="10" t="str">
        <f>IF(COUNTRY_INFO!C729=0," ",COUNTRY_INFO!C729)</f>
        <v>Dalocha</v>
      </c>
      <c r="D729" s="11" t="str">
        <f>IF(OR(COUNTRY_INFO!$T$9:$T$1000="T2 (PZQ)",COUNTRY_INFO!$U$9:$U$1000="T2 (PZQ)"), "T2 (PZQ)", " ")</f>
        <v xml:space="preserve"> </v>
      </c>
      <c r="E729" s="109"/>
      <c r="F729" s="56"/>
      <c r="G729" s="288"/>
      <c r="H729" s="288"/>
      <c r="I729" s="11">
        <f t="shared" si="67"/>
        <v>0</v>
      </c>
      <c r="J729" s="56"/>
      <c r="K729" s="18"/>
      <c r="L729" s="18"/>
      <c r="M729" s="14">
        <f t="shared" si="68"/>
        <v>0</v>
      </c>
      <c r="N729" s="275" t="str">
        <f t="shared" si="69"/>
        <v xml:space="preserve"> </v>
      </c>
      <c r="O729" s="230" t="str">
        <f t="shared" si="70"/>
        <v xml:space="preserve"> </v>
      </c>
      <c r="P729" s="230" t="str">
        <f t="shared" si="71"/>
        <v xml:space="preserve"> </v>
      </c>
      <c r="Q729" s="230" t="str">
        <f t="shared" si="72"/>
        <v xml:space="preserve"> </v>
      </c>
    </row>
    <row r="730" spans="1:17" x14ac:dyDescent="0.2">
      <c r="A730" s="10" t="str">
        <f>IF(COUNTRY_INFO!A730=0," ",COUNTRY_INFO!A730)</f>
        <v>Ethiopia</v>
      </c>
      <c r="B730" s="10" t="str">
        <f>IF(COUNTRY_INFO!B730=0," ",COUNTRY_INFO!B730)</f>
        <v>SNNPR Silti</v>
      </c>
      <c r="C730" s="10" t="str">
        <f>IF(COUNTRY_INFO!C730=0," ",COUNTRY_INFO!C730)</f>
        <v>Hulbarg</v>
      </c>
      <c r="D730" s="11" t="str">
        <f>IF(OR(COUNTRY_INFO!$T$9:$T$1000="T2 (PZQ)",COUNTRY_INFO!$U$9:$U$1000="T2 (PZQ)"), "T2 (PZQ)", " ")</f>
        <v xml:space="preserve"> </v>
      </c>
      <c r="E730" s="109"/>
      <c r="F730" s="56"/>
      <c r="G730" s="288"/>
      <c r="H730" s="288"/>
      <c r="I730" s="11">
        <f t="shared" si="67"/>
        <v>0</v>
      </c>
      <c r="J730" s="56"/>
      <c r="K730" s="18"/>
      <c r="L730" s="18"/>
      <c r="M730" s="14">
        <f t="shared" si="68"/>
        <v>0</v>
      </c>
      <c r="N730" s="275" t="str">
        <f t="shared" si="69"/>
        <v xml:space="preserve"> </v>
      </c>
      <c r="O730" s="230" t="str">
        <f t="shared" si="70"/>
        <v xml:space="preserve"> </v>
      </c>
      <c r="P730" s="230" t="str">
        <f t="shared" si="71"/>
        <v xml:space="preserve"> </v>
      </c>
      <c r="Q730" s="230" t="str">
        <f t="shared" si="72"/>
        <v xml:space="preserve"> </v>
      </c>
    </row>
    <row r="731" spans="1:17" x14ac:dyDescent="0.2">
      <c r="A731" s="10" t="str">
        <f>IF(COUNTRY_INFO!A731=0," ",COUNTRY_INFO!A731)</f>
        <v>Ethiopia</v>
      </c>
      <c r="B731" s="10" t="str">
        <f>IF(COUNTRY_INFO!B731=0," ",COUNTRY_INFO!B731)</f>
        <v>SNNPR Silti</v>
      </c>
      <c r="C731" s="10" t="str">
        <f>IF(COUNTRY_INFO!C731=0," ",COUNTRY_INFO!C731)</f>
        <v>Lanforo</v>
      </c>
      <c r="D731" s="11" t="str">
        <f>IF(OR(COUNTRY_INFO!$T$9:$T$1000="T2 (PZQ)",COUNTRY_INFO!$U$9:$U$1000="T2 (PZQ)"), "T2 (PZQ)", " ")</f>
        <v xml:space="preserve"> </v>
      </c>
      <c r="E731" s="109"/>
      <c r="F731" s="56"/>
      <c r="G731" s="288"/>
      <c r="H731" s="288"/>
      <c r="I731" s="11">
        <f t="shared" si="67"/>
        <v>0</v>
      </c>
      <c r="J731" s="56"/>
      <c r="K731" s="18"/>
      <c r="L731" s="18"/>
      <c r="M731" s="14">
        <f t="shared" si="68"/>
        <v>0</v>
      </c>
      <c r="N731" s="275" t="str">
        <f t="shared" si="69"/>
        <v xml:space="preserve"> </v>
      </c>
      <c r="O731" s="230" t="str">
        <f t="shared" si="70"/>
        <v xml:space="preserve"> </v>
      </c>
      <c r="P731" s="230" t="str">
        <f t="shared" si="71"/>
        <v xml:space="preserve"> </v>
      </c>
      <c r="Q731" s="230" t="str">
        <f t="shared" si="72"/>
        <v xml:space="preserve"> </v>
      </c>
    </row>
    <row r="732" spans="1:17" x14ac:dyDescent="0.2">
      <c r="A732" s="10" t="str">
        <f>IF(COUNTRY_INFO!A732=0," ",COUNTRY_INFO!A732)</f>
        <v>Ethiopia</v>
      </c>
      <c r="B732" s="10" t="str">
        <f>IF(COUNTRY_INFO!B732=0," ",COUNTRY_INFO!B732)</f>
        <v>SNNPR Silti</v>
      </c>
      <c r="C732" s="10" t="str">
        <f>IF(COUNTRY_INFO!C732=0," ",COUNTRY_INFO!C732)</f>
        <v>Mirab Azernet Berbere</v>
      </c>
      <c r="D732" s="11" t="str">
        <f>IF(OR(COUNTRY_INFO!$T$9:$T$1000="T2 (PZQ)",COUNTRY_INFO!$U$9:$U$1000="T2 (PZQ)"), "T2 (PZQ)", " ")</f>
        <v xml:space="preserve"> </v>
      </c>
      <c r="E732" s="109"/>
      <c r="F732" s="56"/>
      <c r="G732" s="288"/>
      <c r="H732" s="288"/>
      <c r="I732" s="11">
        <f t="shared" si="67"/>
        <v>0</v>
      </c>
      <c r="J732" s="56"/>
      <c r="K732" s="18"/>
      <c r="L732" s="18"/>
      <c r="M732" s="14">
        <f t="shared" si="68"/>
        <v>0</v>
      </c>
      <c r="N732" s="275" t="str">
        <f t="shared" si="69"/>
        <v xml:space="preserve"> </v>
      </c>
      <c r="O732" s="230" t="str">
        <f t="shared" si="70"/>
        <v xml:space="preserve"> </v>
      </c>
      <c r="P732" s="230" t="str">
        <f t="shared" si="71"/>
        <v xml:space="preserve"> </v>
      </c>
      <c r="Q732" s="230" t="str">
        <f t="shared" si="72"/>
        <v xml:space="preserve"> </v>
      </c>
    </row>
    <row r="733" spans="1:17" x14ac:dyDescent="0.2">
      <c r="A733" s="10" t="str">
        <f>IF(COUNTRY_INFO!A733=0," ",COUNTRY_INFO!A733)</f>
        <v>Ethiopia</v>
      </c>
      <c r="B733" s="10" t="str">
        <f>IF(COUNTRY_INFO!B733=0," ",COUNTRY_INFO!B733)</f>
        <v>SNNPR Silti</v>
      </c>
      <c r="C733" s="10" t="str">
        <f>IF(COUNTRY_INFO!C733=0," ",COUNTRY_INFO!C733)</f>
        <v>Misirak Azernet Berbere</v>
      </c>
      <c r="D733" s="11" t="str">
        <f>IF(OR(COUNTRY_INFO!$T$9:$T$1000="T2 (PZQ)",COUNTRY_INFO!$U$9:$U$1000="T2 (PZQ)"), "T2 (PZQ)", " ")</f>
        <v xml:space="preserve"> </v>
      </c>
      <c r="E733" s="109"/>
      <c r="F733" s="56"/>
      <c r="G733" s="288"/>
      <c r="H733" s="288"/>
      <c r="I733" s="11">
        <f t="shared" si="67"/>
        <v>0</v>
      </c>
      <c r="J733" s="56"/>
      <c r="K733" s="18"/>
      <c r="L733" s="18"/>
      <c r="M733" s="14">
        <f t="shared" si="68"/>
        <v>0</v>
      </c>
      <c r="N733" s="275" t="str">
        <f t="shared" si="69"/>
        <v xml:space="preserve"> </v>
      </c>
      <c r="O733" s="230" t="str">
        <f t="shared" si="70"/>
        <v xml:space="preserve"> </v>
      </c>
      <c r="P733" s="230" t="str">
        <f t="shared" si="71"/>
        <v xml:space="preserve"> </v>
      </c>
      <c r="Q733" s="230" t="str">
        <f t="shared" si="72"/>
        <v xml:space="preserve"> </v>
      </c>
    </row>
    <row r="734" spans="1:17" x14ac:dyDescent="0.2">
      <c r="A734" s="10" t="str">
        <f>IF(COUNTRY_INFO!A734=0," ",COUNTRY_INFO!A734)</f>
        <v>Ethiopia</v>
      </c>
      <c r="B734" s="10" t="str">
        <f>IF(COUNTRY_INFO!B734=0," ",COUNTRY_INFO!B734)</f>
        <v>SNNPR Silti</v>
      </c>
      <c r="C734" s="10" t="str">
        <f>IF(COUNTRY_INFO!C734=0," ",COUNTRY_INFO!C734)</f>
        <v>Sankura</v>
      </c>
      <c r="D734" s="11" t="str">
        <f>IF(OR(COUNTRY_INFO!$T$9:$T$1000="T2 (PZQ)",COUNTRY_INFO!$U$9:$U$1000="T2 (PZQ)"), "T2 (PZQ)", " ")</f>
        <v xml:space="preserve"> </v>
      </c>
      <c r="E734" s="109"/>
      <c r="F734" s="56"/>
      <c r="G734" s="288"/>
      <c r="H734" s="288"/>
      <c r="I734" s="11">
        <f t="shared" si="67"/>
        <v>0</v>
      </c>
      <c r="J734" s="56"/>
      <c r="K734" s="18"/>
      <c r="L734" s="18"/>
      <c r="M734" s="14">
        <f t="shared" si="68"/>
        <v>0</v>
      </c>
      <c r="N734" s="275" t="str">
        <f t="shared" si="69"/>
        <v xml:space="preserve"> </v>
      </c>
      <c r="O734" s="230" t="str">
        <f t="shared" si="70"/>
        <v xml:space="preserve"> </v>
      </c>
      <c r="P734" s="230" t="str">
        <f t="shared" si="71"/>
        <v xml:space="preserve"> </v>
      </c>
      <c r="Q734" s="230" t="str">
        <f t="shared" si="72"/>
        <v xml:space="preserve"> </v>
      </c>
    </row>
    <row r="735" spans="1:17" x14ac:dyDescent="0.2">
      <c r="A735" s="10" t="str">
        <f>IF(COUNTRY_INFO!A735=0," ",COUNTRY_INFO!A735)</f>
        <v>Ethiopia</v>
      </c>
      <c r="B735" s="10" t="str">
        <f>IF(COUNTRY_INFO!B735=0," ",COUNTRY_INFO!B735)</f>
        <v>SNNPR Silti</v>
      </c>
      <c r="C735" s="10" t="str">
        <f>IF(COUNTRY_INFO!C735=0," ",COUNTRY_INFO!C735)</f>
        <v>Silti</v>
      </c>
      <c r="D735" s="11" t="str">
        <f>IF(OR(COUNTRY_INFO!$T$9:$T$1000="T2 (PZQ)",COUNTRY_INFO!$U$9:$U$1000="T2 (PZQ)"), "T2 (PZQ)", " ")</f>
        <v xml:space="preserve"> </v>
      </c>
      <c r="E735" s="109"/>
      <c r="F735" s="56"/>
      <c r="G735" s="288"/>
      <c r="H735" s="288"/>
      <c r="I735" s="11">
        <f t="shared" si="67"/>
        <v>0</v>
      </c>
      <c r="J735" s="56"/>
      <c r="K735" s="18"/>
      <c r="L735" s="18"/>
      <c r="M735" s="14">
        <f t="shared" si="68"/>
        <v>0</v>
      </c>
      <c r="N735" s="275" t="str">
        <f t="shared" si="69"/>
        <v xml:space="preserve"> </v>
      </c>
      <c r="O735" s="230" t="str">
        <f t="shared" si="70"/>
        <v xml:space="preserve"> </v>
      </c>
      <c r="P735" s="230" t="str">
        <f t="shared" si="71"/>
        <v xml:space="preserve"> </v>
      </c>
      <c r="Q735" s="230" t="str">
        <f t="shared" si="72"/>
        <v xml:space="preserve"> </v>
      </c>
    </row>
    <row r="736" spans="1:17" x14ac:dyDescent="0.2">
      <c r="A736" s="10" t="str">
        <f>IF(COUNTRY_INFO!A736=0," ",COUNTRY_INFO!A736)</f>
        <v>Ethiopia</v>
      </c>
      <c r="B736" s="10" t="str">
        <f>IF(COUNTRY_INFO!B736=0," ",COUNTRY_INFO!B736)</f>
        <v>SNNPR Silti</v>
      </c>
      <c r="C736" s="10" t="str">
        <f>IF(COUNTRY_INFO!C736=0," ",COUNTRY_INFO!C736)</f>
        <v>Worabie</v>
      </c>
      <c r="D736" s="11" t="str">
        <f>IF(OR(COUNTRY_INFO!$T$9:$T$1000="T2 (PZQ)",COUNTRY_INFO!$U$9:$U$1000="T2 (PZQ)"), "T2 (PZQ)", " ")</f>
        <v xml:space="preserve"> </v>
      </c>
      <c r="E736" s="109"/>
      <c r="F736" s="56"/>
      <c r="G736" s="288"/>
      <c r="H736" s="288"/>
      <c r="I736" s="11">
        <f t="shared" si="67"/>
        <v>0</v>
      </c>
      <c r="J736" s="56"/>
      <c r="K736" s="18"/>
      <c r="L736" s="18"/>
      <c r="M736" s="14">
        <f t="shared" si="68"/>
        <v>0</v>
      </c>
      <c r="N736" s="275" t="str">
        <f t="shared" si="69"/>
        <v xml:space="preserve"> </v>
      </c>
      <c r="O736" s="230" t="str">
        <f t="shared" si="70"/>
        <v xml:space="preserve"> </v>
      </c>
      <c r="P736" s="230" t="str">
        <f t="shared" si="71"/>
        <v xml:space="preserve"> </v>
      </c>
      <c r="Q736" s="230" t="str">
        <f t="shared" si="72"/>
        <v xml:space="preserve"> </v>
      </c>
    </row>
    <row r="737" spans="1:17" x14ac:dyDescent="0.2">
      <c r="A737" s="10" t="str">
        <f>IF(COUNTRY_INFO!A737=0," ",COUNTRY_INFO!A737)</f>
        <v>Ethiopia</v>
      </c>
      <c r="B737" s="10" t="str">
        <f>IF(COUNTRY_INFO!B737=0," ",COUNTRY_INFO!B737)</f>
        <v>SNNPR South Omo</v>
      </c>
      <c r="C737" s="10" t="str">
        <f>IF(COUNTRY_INFO!C737=0," ",COUNTRY_INFO!C737)</f>
        <v>BenaTsemay</v>
      </c>
      <c r="D737" s="11" t="str">
        <f>IF(OR(COUNTRY_INFO!$T$9:$T$1000="T2 (PZQ)",COUNTRY_INFO!$U$9:$U$1000="T2 (PZQ)"), "T2 (PZQ)", " ")</f>
        <v xml:space="preserve"> </v>
      </c>
      <c r="E737" s="109"/>
      <c r="F737" s="56"/>
      <c r="G737" s="288"/>
      <c r="H737" s="288"/>
      <c r="I737" s="11">
        <f t="shared" si="67"/>
        <v>0</v>
      </c>
      <c r="J737" s="56"/>
      <c r="K737" s="18"/>
      <c r="L737" s="18"/>
      <c r="M737" s="14">
        <f t="shared" si="68"/>
        <v>0</v>
      </c>
      <c r="N737" s="275" t="str">
        <f t="shared" si="69"/>
        <v xml:space="preserve"> </v>
      </c>
      <c r="O737" s="230" t="str">
        <f t="shared" si="70"/>
        <v xml:space="preserve"> </v>
      </c>
      <c r="P737" s="230" t="str">
        <f t="shared" si="71"/>
        <v xml:space="preserve"> </v>
      </c>
      <c r="Q737" s="230" t="str">
        <f t="shared" si="72"/>
        <v xml:space="preserve"> </v>
      </c>
    </row>
    <row r="738" spans="1:17" x14ac:dyDescent="0.2">
      <c r="A738" s="10" t="str">
        <f>IF(COUNTRY_INFO!A738=0," ",COUNTRY_INFO!A738)</f>
        <v>Ethiopia</v>
      </c>
      <c r="B738" s="10" t="str">
        <f>IF(COUNTRY_INFO!B738=0," ",COUNTRY_INFO!B738)</f>
        <v>SNNPR South Omo</v>
      </c>
      <c r="C738" s="10" t="str">
        <f>IF(COUNTRY_INFO!C738=0," ",COUNTRY_INFO!C738)</f>
        <v>Dassenech</v>
      </c>
      <c r="D738" s="11" t="str">
        <f>IF(OR(COUNTRY_INFO!$T$9:$T$1000="T2 (PZQ)",COUNTRY_INFO!$U$9:$U$1000="T2 (PZQ)"), "T2 (PZQ)", " ")</f>
        <v xml:space="preserve"> </v>
      </c>
      <c r="E738" s="109"/>
      <c r="F738" s="56"/>
      <c r="G738" s="288"/>
      <c r="H738" s="288"/>
      <c r="I738" s="11">
        <f t="shared" si="67"/>
        <v>0</v>
      </c>
      <c r="J738" s="56"/>
      <c r="K738" s="18"/>
      <c r="L738" s="18"/>
      <c r="M738" s="14">
        <f t="shared" si="68"/>
        <v>0</v>
      </c>
      <c r="N738" s="275" t="str">
        <f t="shared" si="69"/>
        <v xml:space="preserve"> </v>
      </c>
      <c r="O738" s="230" t="str">
        <f t="shared" si="70"/>
        <v xml:space="preserve"> </v>
      </c>
      <c r="P738" s="230" t="str">
        <f t="shared" si="71"/>
        <v xml:space="preserve"> </v>
      </c>
      <c r="Q738" s="230" t="str">
        <f t="shared" si="72"/>
        <v xml:space="preserve"> </v>
      </c>
    </row>
    <row r="739" spans="1:17" x14ac:dyDescent="0.2">
      <c r="A739" s="10" t="str">
        <f>IF(COUNTRY_INFO!A739=0," ",COUNTRY_INFO!A739)</f>
        <v>Ethiopia</v>
      </c>
      <c r="B739" s="10" t="str">
        <f>IF(COUNTRY_INFO!B739=0," ",COUNTRY_INFO!B739)</f>
        <v>SNNPR South Omo</v>
      </c>
      <c r="C739" s="10" t="str">
        <f>IF(COUNTRY_INFO!C739=0," ",COUNTRY_INFO!C739)</f>
        <v>Debub Ari</v>
      </c>
      <c r="D739" s="11" t="str">
        <f>IF(OR(COUNTRY_INFO!$T$9:$T$1000="T2 (PZQ)",COUNTRY_INFO!$U$9:$U$1000="T2 (PZQ)"), "T2 (PZQ)", " ")</f>
        <v xml:space="preserve"> </v>
      </c>
      <c r="E739" s="109"/>
      <c r="F739" s="56"/>
      <c r="G739" s="288"/>
      <c r="H739" s="288"/>
      <c r="I739" s="11">
        <f t="shared" si="67"/>
        <v>0</v>
      </c>
      <c r="J739" s="56"/>
      <c r="K739" s="18"/>
      <c r="L739" s="18"/>
      <c r="M739" s="14">
        <f t="shared" si="68"/>
        <v>0</v>
      </c>
      <c r="N739" s="275" t="str">
        <f t="shared" si="69"/>
        <v xml:space="preserve"> </v>
      </c>
      <c r="O739" s="230" t="str">
        <f t="shared" si="70"/>
        <v xml:space="preserve"> </v>
      </c>
      <c r="P739" s="230" t="str">
        <f t="shared" si="71"/>
        <v xml:space="preserve"> </v>
      </c>
      <c r="Q739" s="230" t="str">
        <f t="shared" si="72"/>
        <v xml:space="preserve"> </v>
      </c>
    </row>
    <row r="740" spans="1:17" x14ac:dyDescent="0.2">
      <c r="A740" s="10" t="str">
        <f>IF(COUNTRY_INFO!A740=0," ",COUNTRY_INFO!A740)</f>
        <v>Ethiopia</v>
      </c>
      <c r="B740" s="10" t="str">
        <f>IF(COUNTRY_INFO!B740=0," ",COUNTRY_INFO!B740)</f>
        <v>SNNPR South Omo</v>
      </c>
      <c r="C740" s="10" t="str">
        <f>IF(COUNTRY_INFO!C740=0," ",COUNTRY_INFO!C740)</f>
        <v>Hamer</v>
      </c>
      <c r="D740" s="11" t="str">
        <f>IF(OR(COUNTRY_INFO!$T$9:$T$1000="T2 (PZQ)",COUNTRY_INFO!$U$9:$U$1000="T2 (PZQ)"), "T2 (PZQ)", " ")</f>
        <v xml:space="preserve"> </v>
      </c>
      <c r="E740" s="109"/>
      <c r="F740" s="56"/>
      <c r="G740" s="288"/>
      <c r="H740" s="288"/>
      <c r="I740" s="11">
        <f t="shared" si="67"/>
        <v>0</v>
      </c>
      <c r="J740" s="56"/>
      <c r="K740" s="18"/>
      <c r="L740" s="18"/>
      <c r="M740" s="14">
        <f t="shared" si="68"/>
        <v>0</v>
      </c>
      <c r="N740" s="275" t="str">
        <f t="shared" si="69"/>
        <v xml:space="preserve"> </v>
      </c>
      <c r="O740" s="230" t="str">
        <f t="shared" si="70"/>
        <v xml:space="preserve"> </v>
      </c>
      <c r="P740" s="230" t="str">
        <f t="shared" si="71"/>
        <v xml:space="preserve"> </v>
      </c>
      <c r="Q740" s="230" t="str">
        <f t="shared" si="72"/>
        <v xml:space="preserve"> </v>
      </c>
    </row>
    <row r="741" spans="1:17" x14ac:dyDescent="0.2">
      <c r="A741" s="10" t="str">
        <f>IF(COUNTRY_INFO!A741=0," ",COUNTRY_INFO!A741)</f>
        <v>Ethiopia</v>
      </c>
      <c r="B741" s="10" t="str">
        <f>IF(COUNTRY_INFO!B741=0," ",COUNTRY_INFO!B741)</f>
        <v>SNNPR South Omo</v>
      </c>
      <c r="C741" s="10" t="str">
        <f>IF(COUNTRY_INFO!C741=0," ",COUNTRY_INFO!C741)</f>
        <v>Jinka Town</v>
      </c>
      <c r="D741" s="11" t="str">
        <f>IF(OR(COUNTRY_INFO!$T$9:$T$1000="T2 (PZQ)",COUNTRY_INFO!$U$9:$U$1000="T2 (PZQ)"), "T2 (PZQ)", " ")</f>
        <v xml:space="preserve"> </v>
      </c>
      <c r="E741" s="109"/>
      <c r="F741" s="56"/>
      <c r="G741" s="288"/>
      <c r="H741" s="288"/>
      <c r="I741" s="11">
        <f t="shared" si="67"/>
        <v>0</v>
      </c>
      <c r="J741" s="56"/>
      <c r="K741" s="18"/>
      <c r="L741" s="18"/>
      <c r="M741" s="14">
        <f t="shared" si="68"/>
        <v>0</v>
      </c>
      <c r="N741" s="275" t="str">
        <f t="shared" si="69"/>
        <v xml:space="preserve"> </v>
      </c>
      <c r="O741" s="230" t="str">
        <f t="shared" si="70"/>
        <v xml:space="preserve"> </v>
      </c>
      <c r="P741" s="230" t="str">
        <f t="shared" si="71"/>
        <v xml:space="preserve"> </v>
      </c>
      <c r="Q741" s="230" t="str">
        <f t="shared" si="72"/>
        <v xml:space="preserve"> </v>
      </c>
    </row>
    <row r="742" spans="1:17" x14ac:dyDescent="0.2">
      <c r="A742" s="10" t="str">
        <f>IF(COUNTRY_INFO!A742=0," ",COUNTRY_INFO!A742)</f>
        <v>Ethiopia</v>
      </c>
      <c r="B742" s="10" t="str">
        <f>IF(COUNTRY_INFO!B742=0," ",COUNTRY_INFO!B742)</f>
        <v>SNNPR South Omo</v>
      </c>
      <c r="C742" s="10" t="str">
        <f>IF(COUNTRY_INFO!C742=0," ",COUNTRY_INFO!C742)</f>
        <v>Malie</v>
      </c>
      <c r="D742" s="11" t="str">
        <f>IF(OR(COUNTRY_INFO!$T$9:$T$1000="T2 (PZQ)",COUNTRY_INFO!$U$9:$U$1000="T2 (PZQ)"), "T2 (PZQ)", " ")</f>
        <v xml:space="preserve"> </v>
      </c>
      <c r="E742" s="109"/>
      <c r="F742" s="56"/>
      <c r="G742" s="288"/>
      <c r="H742" s="288"/>
      <c r="I742" s="11">
        <f t="shared" si="67"/>
        <v>0</v>
      </c>
      <c r="J742" s="56"/>
      <c r="K742" s="18"/>
      <c r="L742" s="18"/>
      <c r="M742" s="14">
        <f t="shared" si="68"/>
        <v>0</v>
      </c>
      <c r="N742" s="275" t="str">
        <f t="shared" si="69"/>
        <v xml:space="preserve"> </v>
      </c>
      <c r="O742" s="230" t="str">
        <f t="shared" si="70"/>
        <v xml:space="preserve"> </v>
      </c>
      <c r="P742" s="230" t="str">
        <f t="shared" si="71"/>
        <v xml:space="preserve"> </v>
      </c>
      <c r="Q742" s="230" t="str">
        <f t="shared" si="72"/>
        <v xml:space="preserve"> </v>
      </c>
    </row>
    <row r="743" spans="1:17" x14ac:dyDescent="0.2">
      <c r="A743" s="10" t="str">
        <f>IF(COUNTRY_INFO!A743=0," ",COUNTRY_INFO!A743)</f>
        <v>Ethiopia</v>
      </c>
      <c r="B743" s="10" t="str">
        <f>IF(COUNTRY_INFO!B743=0," ",COUNTRY_INFO!B743)</f>
        <v>SNNPR South Omo</v>
      </c>
      <c r="C743" s="10" t="str">
        <f>IF(COUNTRY_INFO!C743=0," ",COUNTRY_INFO!C743)</f>
        <v>Nyngatom</v>
      </c>
      <c r="D743" s="11" t="str">
        <f>IF(OR(COUNTRY_INFO!$T$9:$T$1000="T2 (PZQ)",COUNTRY_INFO!$U$9:$U$1000="T2 (PZQ)"), "T2 (PZQ)", " ")</f>
        <v xml:space="preserve"> </v>
      </c>
      <c r="E743" s="109"/>
      <c r="F743" s="56"/>
      <c r="G743" s="288"/>
      <c r="H743" s="288"/>
      <c r="I743" s="11">
        <f t="shared" si="67"/>
        <v>0</v>
      </c>
      <c r="J743" s="56"/>
      <c r="K743" s="18"/>
      <c r="L743" s="18"/>
      <c r="M743" s="14">
        <f t="shared" si="68"/>
        <v>0</v>
      </c>
      <c r="N743" s="275" t="str">
        <f t="shared" si="69"/>
        <v xml:space="preserve"> </v>
      </c>
      <c r="O743" s="230" t="str">
        <f t="shared" si="70"/>
        <v xml:space="preserve"> </v>
      </c>
      <c r="P743" s="230" t="str">
        <f t="shared" si="71"/>
        <v xml:space="preserve"> </v>
      </c>
      <c r="Q743" s="230" t="str">
        <f t="shared" si="72"/>
        <v xml:space="preserve"> </v>
      </c>
    </row>
    <row r="744" spans="1:17" x14ac:dyDescent="0.2">
      <c r="A744" s="10" t="str">
        <f>IF(COUNTRY_INFO!A744=0," ",COUNTRY_INFO!A744)</f>
        <v>Ethiopia</v>
      </c>
      <c r="B744" s="10" t="str">
        <f>IF(COUNTRY_INFO!B744=0," ",COUNTRY_INFO!B744)</f>
        <v>SNNPR South Omo</v>
      </c>
      <c r="C744" s="10" t="str">
        <f>IF(COUNTRY_INFO!C744=0," ",COUNTRY_INFO!C744)</f>
        <v>Salamago</v>
      </c>
      <c r="D744" s="11" t="str">
        <f>IF(OR(COUNTRY_INFO!$T$9:$T$1000="T2 (PZQ)",COUNTRY_INFO!$U$9:$U$1000="T2 (PZQ)"), "T2 (PZQ)", " ")</f>
        <v>T2 (PZQ)</v>
      </c>
      <c r="E744" s="109"/>
      <c r="F744" s="56"/>
      <c r="G744" s="288">
        <v>11318</v>
      </c>
      <c r="H744" s="295"/>
      <c r="I744" s="11">
        <f t="shared" si="67"/>
        <v>11318</v>
      </c>
      <c r="J744" s="56"/>
      <c r="K744" s="18">
        <v>9922</v>
      </c>
      <c r="L744" s="18"/>
      <c r="M744" s="14">
        <f t="shared" si="68"/>
        <v>9922</v>
      </c>
      <c r="N744" s="275" t="str">
        <f t="shared" si="69"/>
        <v xml:space="preserve"> </v>
      </c>
      <c r="O744" s="293">
        <f t="shared" si="70"/>
        <v>87.665665311892553</v>
      </c>
      <c r="P744" s="230" t="str">
        <f t="shared" si="71"/>
        <v xml:space="preserve"> </v>
      </c>
      <c r="Q744" s="293">
        <f t="shared" si="72"/>
        <v>87.665665311892553</v>
      </c>
    </row>
    <row r="745" spans="1:17" x14ac:dyDescent="0.2">
      <c r="A745" s="10" t="str">
        <f>IF(COUNTRY_INFO!A745=0," ",COUNTRY_INFO!A745)</f>
        <v>Ethiopia</v>
      </c>
      <c r="B745" s="10" t="str">
        <f>IF(COUNTRY_INFO!B745=0," ",COUNTRY_INFO!B745)</f>
        <v>SNNPR South Omo</v>
      </c>
      <c r="C745" s="10" t="str">
        <f>IF(COUNTRY_INFO!C745=0," ",COUNTRY_INFO!C745)</f>
        <v>Semen Ari</v>
      </c>
      <c r="D745" s="11" t="str">
        <f>IF(OR(COUNTRY_INFO!$T$9:$T$1000="T2 (PZQ)",COUNTRY_INFO!$U$9:$U$1000="T2 (PZQ)"), "T2 (PZQ)", " ")</f>
        <v xml:space="preserve"> </v>
      </c>
      <c r="E745" s="253"/>
      <c r="F745" s="56"/>
      <c r="G745" s="288"/>
      <c r="H745" s="288"/>
      <c r="I745" s="11">
        <f t="shared" si="67"/>
        <v>0</v>
      </c>
      <c r="J745" s="56"/>
      <c r="K745" s="18"/>
      <c r="L745" s="18"/>
      <c r="M745" s="14">
        <f t="shared" si="68"/>
        <v>0</v>
      </c>
      <c r="N745" s="275" t="str">
        <f t="shared" si="69"/>
        <v xml:space="preserve"> </v>
      </c>
      <c r="O745" s="230" t="str">
        <f t="shared" si="70"/>
        <v xml:space="preserve"> </v>
      </c>
      <c r="P745" s="230" t="str">
        <f t="shared" si="71"/>
        <v xml:space="preserve"> </v>
      </c>
      <c r="Q745" s="230" t="str">
        <f t="shared" si="72"/>
        <v xml:space="preserve"> </v>
      </c>
    </row>
    <row r="746" spans="1:17" x14ac:dyDescent="0.2">
      <c r="A746" s="10" t="str">
        <f>IF(COUNTRY_INFO!A746=0," ",COUNTRY_INFO!A746)</f>
        <v>Ethiopia</v>
      </c>
      <c r="B746" s="10" t="str">
        <f>IF(COUNTRY_INFO!B746=0," ",COUNTRY_INFO!B746)</f>
        <v>SNNPR West Gurage</v>
      </c>
      <c r="C746" s="10" t="str">
        <f>IF(COUNTRY_INFO!C746=0," ",COUNTRY_INFO!C746)</f>
        <v>Entegagne</v>
      </c>
      <c r="D746" s="11" t="str">
        <f>IF(OR(COUNTRY_INFO!$T$9:$T$1000="T2 (PZQ)",COUNTRY_INFO!$U$9:$U$1000="T2 (PZQ)"), "T2 (PZQ)", " ")</f>
        <v xml:space="preserve"> </v>
      </c>
      <c r="E746" s="109"/>
      <c r="F746" s="56"/>
      <c r="G746" s="288"/>
      <c r="H746" s="288"/>
      <c r="I746" s="11">
        <f t="shared" si="67"/>
        <v>0</v>
      </c>
      <c r="J746" s="56"/>
      <c r="K746" s="18"/>
      <c r="L746" s="18"/>
      <c r="M746" s="14">
        <f t="shared" si="68"/>
        <v>0</v>
      </c>
      <c r="N746" s="275" t="str">
        <f t="shared" si="69"/>
        <v xml:space="preserve"> </v>
      </c>
      <c r="O746" s="230" t="str">
        <f t="shared" si="70"/>
        <v xml:space="preserve"> </v>
      </c>
      <c r="P746" s="230" t="str">
        <f t="shared" si="71"/>
        <v xml:space="preserve"> </v>
      </c>
      <c r="Q746" s="230" t="str">
        <f t="shared" si="72"/>
        <v xml:space="preserve"> </v>
      </c>
    </row>
    <row r="747" spans="1:17" x14ac:dyDescent="0.2">
      <c r="A747" s="10" t="str">
        <f>IF(COUNTRY_INFO!A747=0," ",COUNTRY_INFO!A747)</f>
        <v>Ethiopia</v>
      </c>
      <c r="B747" s="10" t="str">
        <f>IF(COUNTRY_INFO!B747=0," ",COUNTRY_INFO!B747)</f>
        <v>SNNPR Wolayita</v>
      </c>
      <c r="C747" s="10" t="str">
        <f>IF(COUNTRY_INFO!C747=0," ",COUNTRY_INFO!C747)</f>
        <v>Areka Town</v>
      </c>
      <c r="D747" s="11" t="str">
        <f>IF(OR(COUNTRY_INFO!$T$9:$T$1000="T2 (PZQ)",COUNTRY_INFO!$U$9:$U$1000="T2 (PZQ)"), "T2 (PZQ)", " ")</f>
        <v xml:space="preserve"> </v>
      </c>
      <c r="E747" s="109"/>
      <c r="F747" s="56"/>
      <c r="G747" s="288"/>
      <c r="H747" s="288"/>
      <c r="I747" s="11">
        <f t="shared" si="67"/>
        <v>0</v>
      </c>
      <c r="J747" s="56"/>
      <c r="K747" s="18"/>
      <c r="L747" s="18"/>
      <c r="M747" s="14">
        <f t="shared" si="68"/>
        <v>0</v>
      </c>
      <c r="N747" s="275" t="str">
        <f t="shared" si="69"/>
        <v xml:space="preserve"> </v>
      </c>
      <c r="O747" s="230" t="str">
        <f t="shared" si="70"/>
        <v xml:space="preserve"> </v>
      </c>
      <c r="P747" s="230" t="str">
        <f t="shared" si="71"/>
        <v xml:space="preserve"> </v>
      </c>
      <c r="Q747" s="230" t="str">
        <f t="shared" si="72"/>
        <v xml:space="preserve"> </v>
      </c>
    </row>
    <row r="748" spans="1:17" x14ac:dyDescent="0.2">
      <c r="A748" s="10" t="str">
        <f>IF(COUNTRY_INFO!A748=0," ",COUNTRY_INFO!A748)</f>
        <v>Ethiopia</v>
      </c>
      <c r="B748" s="10" t="str">
        <f>IF(COUNTRY_INFO!B748=0," ",COUNTRY_INFO!B748)</f>
        <v>SNNPR Wolayita</v>
      </c>
      <c r="C748" s="10" t="str">
        <f>IF(COUNTRY_INFO!C748=0," ",COUNTRY_INFO!C748)</f>
        <v>Boditi Town</v>
      </c>
      <c r="D748" s="11" t="str">
        <f>IF(OR(COUNTRY_INFO!$T$9:$T$1000="T2 (PZQ)",COUNTRY_INFO!$U$9:$U$1000="T2 (PZQ)"), "T2 (PZQ)", " ")</f>
        <v xml:space="preserve"> </v>
      </c>
      <c r="E748" s="109"/>
      <c r="F748" s="56"/>
      <c r="G748" s="288"/>
      <c r="H748" s="288"/>
      <c r="I748" s="11">
        <f t="shared" si="67"/>
        <v>0</v>
      </c>
      <c r="J748" s="56"/>
      <c r="K748" s="18"/>
      <c r="L748" s="18"/>
      <c r="M748" s="14">
        <f t="shared" si="68"/>
        <v>0</v>
      </c>
      <c r="N748" s="275" t="str">
        <f t="shared" si="69"/>
        <v xml:space="preserve"> </v>
      </c>
      <c r="O748" s="230" t="str">
        <f t="shared" si="70"/>
        <v xml:space="preserve"> </v>
      </c>
      <c r="P748" s="230" t="str">
        <f t="shared" si="71"/>
        <v xml:space="preserve"> </v>
      </c>
      <c r="Q748" s="230" t="str">
        <f t="shared" si="72"/>
        <v xml:space="preserve"> </v>
      </c>
    </row>
    <row r="749" spans="1:17" x14ac:dyDescent="0.2">
      <c r="A749" s="10" t="str">
        <f>IF(COUNTRY_INFO!A749=0," ",COUNTRY_INFO!A749)</f>
        <v>Ethiopia</v>
      </c>
      <c r="B749" s="10" t="str">
        <f>IF(COUNTRY_INFO!B749=0," ",COUNTRY_INFO!B749)</f>
        <v>SNNPR Wolayita</v>
      </c>
      <c r="C749" s="10" t="str">
        <f>IF(COUNTRY_INFO!C749=0," ",COUNTRY_INFO!C749)</f>
        <v>Boloso Bombe</v>
      </c>
      <c r="D749" s="11" t="str">
        <f>IF(OR(COUNTRY_INFO!$T$9:$T$1000="T2 (PZQ)",COUNTRY_INFO!$U$9:$U$1000="T2 (PZQ)"), "T2 (PZQ)", " ")</f>
        <v xml:space="preserve"> </v>
      </c>
      <c r="E749" s="109"/>
      <c r="F749" s="56"/>
      <c r="G749" s="288"/>
      <c r="H749" s="288"/>
      <c r="I749" s="11">
        <f t="shared" si="67"/>
        <v>0</v>
      </c>
      <c r="J749" s="56"/>
      <c r="K749" s="18"/>
      <c r="L749" s="18"/>
      <c r="M749" s="14">
        <f t="shared" si="68"/>
        <v>0</v>
      </c>
      <c r="N749" s="275" t="str">
        <f t="shared" si="69"/>
        <v xml:space="preserve"> </v>
      </c>
      <c r="O749" s="230" t="str">
        <f t="shared" si="70"/>
        <v xml:space="preserve"> </v>
      </c>
      <c r="P749" s="230" t="str">
        <f t="shared" si="71"/>
        <v xml:space="preserve"> </v>
      </c>
      <c r="Q749" s="230" t="str">
        <f t="shared" si="72"/>
        <v xml:space="preserve"> </v>
      </c>
    </row>
    <row r="750" spans="1:17" x14ac:dyDescent="0.2">
      <c r="A750" s="10" t="str">
        <f>IF(COUNTRY_INFO!A750=0," ",COUNTRY_INFO!A750)</f>
        <v>Ethiopia</v>
      </c>
      <c r="B750" s="10" t="str">
        <f>IF(COUNTRY_INFO!B750=0," ",COUNTRY_INFO!B750)</f>
        <v>SNNPR Wolayita</v>
      </c>
      <c r="C750" s="10" t="str">
        <f>IF(COUNTRY_INFO!C750=0," ",COUNTRY_INFO!C750)</f>
        <v>Boloso Sore</v>
      </c>
      <c r="D750" s="11" t="str">
        <f>IF(OR(COUNTRY_INFO!$T$9:$T$1000="T2 (PZQ)",COUNTRY_INFO!$U$9:$U$1000="T2 (PZQ)"), "T2 (PZQ)", " ")</f>
        <v xml:space="preserve"> </v>
      </c>
      <c r="E750" s="109"/>
      <c r="F750" s="56"/>
      <c r="G750" s="288"/>
      <c r="H750" s="288"/>
      <c r="I750" s="11">
        <f t="shared" si="67"/>
        <v>0</v>
      </c>
      <c r="J750" s="56"/>
      <c r="K750" s="18"/>
      <c r="L750" s="18"/>
      <c r="M750" s="14">
        <f t="shared" si="68"/>
        <v>0</v>
      </c>
      <c r="N750" s="275" t="str">
        <f t="shared" si="69"/>
        <v xml:space="preserve"> </v>
      </c>
      <c r="O750" s="230" t="str">
        <f t="shared" si="70"/>
        <v xml:space="preserve"> </v>
      </c>
      <c r="P750" s="230" t="str">
        <f t="shared" si="71"/>
        <v xml:space="preserve"> </v>
      </c>
      <c r="Q750" s="230" t="str">
        <f t="shared" si="72"/>
        <v xml:space="preserve"> </v>
      </c>
    </row>
    <row r="751" spans="1:17" x14ac:dyDescent="0.2">
      <c r="A751" s="10" t="str">
        <f>IF(COUNTRY_INFO!A751=0," ",COUNTRY_INFO!A751)</f>
        <v>Ethiopia</v>
      </c>
      <c r="B751" s="10" t="str">
        <f>IF(COUNTRY_INFO!B751=0," ",COUNTRY_INFO!B751)</f>
        <v>SNNPR Wolayita</v>
      </c>
      <c r="C751" s="10" t="str">
        <f>IF(COUNTRY_INFO!C751=0," ",COUNTRY_INFO!C751)</f>
        <v>Damot Gale</v>
      </c>
      <c r="D751" s="11" t="str">
        <f>IF(OR(COUNTRY_INFO!$T$9:$T$1000="T2 (PZQ)",COUNTRY_INFO!$U$9:$U$1000="T2 (PZQ)"), "T2 (PZQ)", " ")</f>
        <v xml:space="preserve"> </v>
      </c>
      <c r="E751" s="109"/>
      <c r="F751" s="56"/>
      <c r="G751" s="288"/>
      <c r="H751" s="288"/>
      <c r="I751" s="11">
        <f t="shared" si="67"/>
        <v>0</v>
      </c>
      <c r="J751" s="56"/>
      <c r="K751" s="18"/>
      <c r="L751" s="18"/>
      <c r="M751" s="14">
        <f t="shared" si="68"/>
        <v>0</v>
      </c>
      <c r="N751" s="275" t="str">
        <f t="shared" si="69"/>
        <v xml:space="preserve"> </v>
      </c>
      <c r="O751" s="230" t="str">
        <f t="shared" si="70"/>
        <v xml:space="preserve"> </v>
      </c>
      <c r="P751" s="230" t="str">
        <f t="shared" si="71"/>
        <v xml:space="preserve"> </v>
      </c>
      <c r="Q751" s="230" t="str">
        <f t="shared" si="72"/>
        <v xml:space="preserve"> </v>
      </c>
    </row>
    <row r="752" spans="1:17" x14ac:dyDescent="0.2">
      <c r="A752" s="10" t="str">
        <f>IF(COUNTRY_INFO!A752=0," ",COUNTRY_INFO!A752)</f>
        <v>Ethiopia</v>
      </c>
      <c r="B752" s="10" t="str">
        <f>IF(COUNTRY_INFO!B752=0," ",COUNTRY_INFO!B752)</f>
        <v>SNNPR Wolayita</v>
      </c>
      <c r="C752" s="10" t="str">
        <f>IF(COUNTRY_INFO!C752=0," ",COUNTRY_INFO!C752)</f>
        <v>Damot Pullasa</v>
      </c>
      <c r="D752" s="11" t="str">
        <f>IF(OR(COUNTRY_INFO!$T$9:$T$1000="T2 (PZQ)",COUNTRY_INFO!$U$9:$U$1000="T2 (PZQ)"), "T2 (PZQ)", " ")</f>
        <v xml:space="preserve"> </v>
      </c>
      <c r="E752" s="109"/>
      <c r="F752" s="56"/>
      <c r="G752" s="288"/>
      <c r="H752" s="288"/>
      <c r="I752" s="11">
        <f t="shared" si="67"/>
        <v>0</v>
      </c>
      <c r="J752" s="56"/>
      <c r="K752" s="18"/>
      <c r="L752" s="18"/>
      <c r="M752" s="14">
        <f t="shared" si="68"/>
        <v>0</v>
      </c>
      <c r="N752" s="275" t="str">
        <f t="shared" si="69"/>
        <v xml:space="preserve"> </v>
      </c>
      <c r="O752" s="230" t="str">
        <f t="shared" si="70"/>
        <v xml:space="preserve"> </v>
      </c>
      <c r="P752" s="230" t="str">
        <f t="shared" si="71"/>
        <v xml:space="preserve"> </v>
      </c>
      <c r="Q752" s="230" t="str">
        <f t="shared" si="72"/>
        <v xml:space="preserve"> </v>
      </c>
    </row>
    <row r="753" spans="1:17" x14ac:dyDescent="0.2">
      <c r="A753" s="10" t="str">
        <f>IF(COUNTRY_INFO!A753=0," ",COUNTRY_INFO!A753)</f>
        <v>Ethiopia</v>
      </c>
      <c r="B753" s="10" t="str">
        <f>IF(COUNTRY_INFO!B753=0," ",COUNTRY_INFO!B753)</f>
        <v>SNNPR Wolayita</v>
      </c>
      <c r="C753" s="10" t="str">
        <f>IF(COUNTRY_INFO!C753=0," ",COUNTRY_INFO!C753)</f>
        <v>Damot Sore</v>
      </c>
      <c r="D753" s="11" t="str">
        <f>IF(OR(COUNTRY_INFO!$T$9:$T$1000="T2 (PZQ)",COUNTRY_INFO!$U$9:$U$1000="T2 (PZQ)"), "T2 (PZQ)", " ")</f>
        <v xml:space="preserve"> </v>
      </c>
      <c r="E753" s="109"/>
      <c r="F753" s="56"/>
      <c r="G753" s="288"/>
      <c r="H753" s="288"/>
      <c r="I753" s="11">
        <f t="shared" si="67"/>
        <v>0</v>
      </c>
      <c r="J753" s="56"/>
      <c r="K753" s="18"/>
      <c r="L753" s="18"/>
      <c r="M753" s="14">
        <f t="shared" si="68"/>
        <v>0</v>
      </c>
      <c r="N753" s="275" t="str">
        <f t="shared" si="69"/>
        <v xml:space="preserve"> </v>
      </c>
      <c r="O753" s="230" t="str">
        <f t="shared" si="70"/>
        <v xml:space="preserve"> </v>
      </c>
      <c r="P753" s="230" t="str">
        <f t="shared" si="71"/>
        <v xml:space="preserve"> </v>
      </c>
      <c r="Q753" s="230" t="str">
        <f t="shared" si="72"/>
        <v xml:space="preserve"> </v>
      </c>
    </row>
    <row r="754" spans="1:17" x14ac:dyDescent="0.2">
      <c r="A754" s="10" t="str">
        <f>IF(COUNTRY_INFO!A754=0," ",COUNTRY_INFO!A754)</f>
        <v>Ethiopia</v>
      </c>
      <c r="B754" s="10" t="str">
        <f>IF(COUNTRY_INFO!B754=0," ",COUNTRY_INFO!B754)</f>
        <v>SNNPR Wolayita</v>
      </c>
      <c r="C754" s="10" t="str">
        <f>IF(COUNTRY_INFO!C754=0," ",COUNTRY_INFO!C754)</f>
        <v>Damot Woide</v>
      </c>
      <c r="D754" s="11" t="str">
        <f>IF(OR(COUNTRY_INFO!$T$9:$T$1000="T2 (PZQ)",COUNTRY_INFO!$U$9:$U$1000="T2 (PZQ)"), "T2 (PZQ)", " ")</f>
        <v xml:space="preserve"> </v>
      </c>
      <c r="E754" s="109"/>
      <c r="F754" s="56"/>
      <c r="G754" s="288"/>
      <c r="H754" s="288"/>
      <c r="I754" s="11">
        <f t="shared" si="67"/>
        <v>0</v>
      </c>
      <c r="J754" s="56"/>
      <c r="K754" s="18"/>
      <c r="L754" s="18"/>
      <c r="M754" s="14">
        <f t="shared" si="68"/>
        <v>0</v>
      </c>
      <c r="N754" s="275" t="str">
        <f t="shared" si="69"/>
        <v xml:space="preserve"> </v>
      </c>
      <c r="O754" s="230" t="str">
        <f t="shared" si="70"/>
        <v xml:space="preserve"> </v>
      </c>
      <c r="P754" s="230" t="str">
        <f t="shared" si="71"/>
        <v xml:space="preserve"> </v>
      </c>
      <c r="Q754" s="230" t="str">
        <f t="shared" si="72"/>
        <v xml:space="preserve"> </v>
      </c>
    </row>
    <row r="755" spans="1:17" x14ac:dyDescent="0.2">
      <c r="A755" s="10" t="str">
        <f>IF(COUNTRY_INFO!A755=0," ",COUNTRY_INFO!A755)</f>
        <v>Ethiopia</v>
      </c>
      <c r="B755" s="10" t="str">
        <f>IF(COUNTRY_INFO!B755=0," ",COUNTRY_INFO!B755)</f>
        <v>SNNPR Wolayita</v>
      </c>
      <c r="C755" s="10" t="str">
        <f>IF(COUNTRY_INFO!C755=0," ",COUNTRY_INFO!C755)</f>
        <v>Duguna Fango</v>
      </c>
      <c r="D755" s="11" t="str">
        <f>IF(OR(COUNTRY_INFO!$T$9:$T$1000="T2 (PZQ)",COUNTRY_INFO!$U$9:$U$1000="T2 (PZQ)"), "T2 (PZQ)", " ")</f>
        <v xml:space="preserve"> </v>
      </c>
      <c r="E755" s="109"/>
      <c r="F755" s="56"/>
      <c r="G755" s="288"/>
      <c r="H755" s="288"/>
      <c r="I755" s="11">
        <f t="shared" si="67"/>
        <v>0</v>
      </c>
      <c r="J755" s="56"/>
      <c r="K755" s="18"/>
      <c r="L755" s="18"/>
      <c r="M755" s="14">
        <f t="shared" si="68"/>
        <v>0</v>
      </c>
      <c r="N755" s="275" t="str">
        <f t="shared" si="69"/>
        <v xml:space="preserve"> </v>
      </c>
      <c r="O755" s="230" t="str">
        <f t="shared" si="70"/>
        <v xml:space="preserve"> </v>
      </c>
      <c r="P755" s="230" t="str">
        <f t="shared" si="71"/>
        <v xml:space="preserve"> </v>
      </c>
      <c r="Q755" s="230" t="str">
        <f t="shared" si="72"/>
        <v xml:space="preserve"> </v>
      </c>
    </row>
    <row r="756" spans="1:17" x14ac:dyDescent="0.2">
      <c r="A756" s="10" t="str">
        <f>IF(COUNTRY_INFO!A756=0," ",COUNTRY_INFO!A756)</f>
        <v>Ethiopia</v>
      </c>
      <c r="B756" s="10" t="str">
        <f>IF(COUNTRY_INFO!B756=0," ",COUNTRY_INFO!B756)</f>
        <v>SNNPR Wolayita</v>
      </c>
      <c r="C756" s="10" t="str">
        <f>IF(COUNTRY_INFO!C756=0," ",COUNTRY_INFO!C756)</f>
        <v>Humbo</v>
      </c>
      <c r="D756" s="11" t="str">
        <f>IF(OR(COUNTRY_INFO!$T$9:$T$1000="T2 (PZQ)",COUNTRY_INFO!$U$9:$U$1000="T2 (PZQ)"), "T2 (PZQ)", " ")</f>
        <v xml:space="preserve"> </v>
      </c>
      <c r="E756" s="109"/>
      <c r="F756" s="56"/>
      <c r="G756" s="288"/>
      <c r="H756" s="288"/>
      <c r="I756" s="11">
        <f t="shared" si="67"/>
        <v>0</v>
      </c>
      <c r="J756" s="56"/>
      <c r="K756" s="18"/>
      <c r="L756" s="18"/>
      <c r="M756" s="14">
        <f t="shared" si="68"/>
        <v>0</v>
      </c>
      <c r="N756" s="275" t="str">
        <f t="shared" si="69"/>
        <v xml:space="preserve"> </v>
      </c>
      <c r="O756" s="230" t="str">
        <f t="shared" si="70"/>
        <v xml:space="preserve"> </v>
      </c>
      <c r="P756" s="230" t="str">
        <f t="shared" si="71"/>
        <v xml:space="preserve"> </v>
      </c>
      <c r="Q756" s="230" t="str">
        <f t="shared" si="72"/>
        <v xml:space="preserve"> </v>
      </c>
    </row>
    <row r="757" spans="1:17" x14ac:dyDescent="0.2">
      <c r="A757" s="10" t="str">
        <f>IF(COUNTRY_INFO!A757=0," ",COUNTRY_INFO!A757)</f>
        <v>Ethiopia</v>
      </c>
      <c r="B757" s="10" t="str">
        <f>IF(COUNTRY_INFO!B757=0," ",COUNTRY_INFO!B757)</f>
        <v>SNNPR Wolayita</v>
      </c>
      <c r="C757" s="10" t="str">
        <f>IF(COUNTRY_INFO!C757=0," ",COUNTRY_INFO!C757)</f>
        <v>Kindo Daddaye</v>
      </c>
      <c r="D757" s="11" t="str">
        <f>IF(OR(COUNTRY_INFO!$T$9:$T$1000="T2 (PZQ)",COUNTRY_INFO!$U$9:$U$1000="T2 (PZQ)"), "T2 (PZQ)", " ")</f>
        <v xml:space="preserve"> </v>
      </c>
      <c r="E757" s="109"/>
      <c r="F757" s="56"/>
      <c r="G757" s="288"/>
      <c r="H757" s="288"/>
      <c r="I757" s="11">
        <f t="shared" si="67"/>
        <v>0</v>
      </c>
      <c r="J757" s="56"/>
      <c r="K757" s="18"/>
      <c r="L757" s="18"/>
      <c r="M757" s="14">
        <f t="shared" si="68"/>
        <v>0</v>
      </c>
      <c r="N757" s="275" t="str">
        <f t="shared" si="69"/>
        <v xml:space="preserve"> </v>
      </c>
      <c r="O757" s="230" t="str">
        <f t="shared" si="70"/>
        <v xml:space="preserve"> </v>
      </c>
      <c r="P757" s="230" t="str">
        <f t="shared" si="71"/>
        <v xml:space="preserve"> </v>
      </c>
      <c r="Q757" s="230" t="str">
        <f t="shared" si="72"/>
        <v xml:space="preserve"> </v>
      </c>
    </row>
    <row r="758" spans="1:17" x14ac:dyDescent="0.2">
      <c r="A758" s="10" t="str">
        <f>IF(COUNTRY_INFO!A758=0," ",COUNTRY_INFO!A758)</f>
        <v>Ethiopia</v>
      </c>
      <c r="B758" s="10" t="str">
        <f>IF(COUNTRY_INFO!B758=0," ",COUNTRY_INFO!B758)</f>
        <v>SNNPR Wolayita</v>
      </c>
      <c r="C758" s="10" t="str">
        <f>IF(COUNTRY_INFO!C758=0," ",COUNTRY_INFO!C758)</f>
        <v>Kindo Koisha</v>
      </c>
      <c r="D758" s="11" t="str">
        <f>IF(OR(COUNTRY_INFO!$T$9:$T$1000="T2 (PZQ)",COUNTRY_INFO!$U$9:$U$1000="T2 (PZQ)"), "T2 (PZQ)", " ")</f>
        <v xml:space="preserve"> </v>
      </c>
      <c r="E758" s="109"/>
      <c r="F758" s="56"/>
      <c r="G758" s="288"/>
      <c r="H758" s="288"/>
      <c r="I758" s="11">
        <f t="shared" si="67"/>
        <v>0</v>
      </c>
      <c r="J758" s="56"/>
      <c r="K758" s="18"/>
      <c r="L758" s="18"/>
      <c r="M758" s="14">
        <f t="shared" si="68"/>
        <v>0</v>
      </c>
      <c r="N758" s="275" t="str">
        <f t="shared" si="69"/>
        <v xml:space="preserve"> </v>
      </c>
      <c r="O758" s="230" t="str">
        <f t="shared" si="70"/>
        <v xml:space="preserve"> </v>
      </c>
      <c r="P758" s="230" t="str">
        <f t="shared" si="71"/>
        <v xml:space="preserve"> </v>
      </c>
      <c r="Q758" s="230" t="str">
        <f t="shared" si="72"/>
        <v xml:space="preserve"> </v>
      </c>
    </row>
    <row r="759" spans="1:17" x14ac:dyDescent="0.2">
      <c r="A759" s="10" t="str">
        <f>IF(COUNTRY_INFO!A759=0," ",COUNTRY_INFO!A759)</f>
        <v>Ethiopia</v>
      </c>
      <c r="B759" s="10" t="str">
        <f>IF(COUNTRY_INFO!B759=0," ",COUNTRY_INFO!B759)</f>
        <v>SNNPR Wolayita</v>
      </c>
      <c r="C759" s="10" t="str">
        <f>IF(COUNTRY_INFO!C759=0," ",COUNTRY_INFO!C759)</f>
        <v>Ofa</v>
      </c>
      <c r="D759" s="11" t="str">
        <f>IF(OR(COUNTRY_INFO!$T$9:$T$1000="T2 (PZQ)",COUNTRY_INFO!$U$9:$U$1000="T2 (PZQ)"), "T2 (PZQ)", " ")</f>
        <v xml:space="preserve"> </v>
      </c>
      <c r="E759" s="109"/>
      <c r="F759" s="56"/>
      <c r="G759" s="288"/>
      <c r="H759" s="288"/>
      <c r="I759" s="11">
        <f t="shared" si="67"/>
        <v>0</v>
      </c>
      <c r="J759" s="56"/>
      <c r="K759" s="18"/>
      <c r="L759" s="18"/>
      <c r="M759" s="14">
        <f t="shared" si="68"/>
        <v>0</v>
      </c>
      <c r="N759" s="275" t="str">
        <f t="shared" si="69"/>
        <v xml:space="preserve"> </v>
      </c>
      <c r="O759" s="230" t="str">
        <f t="shared" si="70"/>
        <v xml:space="preserve"> </v>
      </c>
      <c r="P759" s="230" t="str">
        <f t="shared" si="71"/>
        <v xml:space="preserve"> </v>
      </c>
      <c r="Q759" s="230" t="str">
        <f t="shared" si="72"/>
        <v xml:space="preserve"> </v>
      </c>
    </row>
    <row r="760" spans="1:17" x14ac:dyDescent="0.2">
      <c r="A760" s="10" t="str">
        <f>IF(COUNTRY_INFO!A760=0," ",COUNTRY_INFO!A760)</f>
        <v>Ethiopia</v>
      </c>
      <c r="B760" s="10" t="str">
        <f>IF(COUNTRY_INFO!B760=0," ",COUNTRY_INFO!B760)</f>
        <v>SNNPR Wolayita</v>
      </c>
      <c r="C760" s="10" t="str">
        <f>IF(COUNTRY_INFO!C760=0," ",COUNTRY_INFO!C760)</f>
        <v>Sodo Town</v>
      </c>
      <c r="D760" s="11" t="str">
        <f>IF(OR(COUNTRY_INFO!$T$9:$T$1000="T2 (PZQ)",COUNTRY_INFO!$U$9:$U$1000="T2 (PZQ)"), "T2 (PZQ)", " ")</f>
        <v xml:space="preserve"> </v>
      </c>
      <c r="E760" s="109"/>
      <c r="F760" s="56"/>
      <c r="G760" s="288"/>
      <c r="H760" s="288"/>
      <c r="I760" s="11">
        <f t="shared" si="67"/>
        <v>0</v>
      </c>
      <c r="J760" s="56"/>
      <c r="K760" s="18"/>
      <c r="L760" s="18"/>
      <c r="M760" s="14">
        <f t="shared" si="68"/>
        <v>0</v>
      </c>
      <c r="N760" s="275" t="str">
        <f t="shared" si="69"/>
        <v xml:space="preserve"> </v>
      </c>
      <c r="O760" s="230" t="str">
        <f t="shared" si="70"/>
        <v xml:space="preserve"> </v>
      </c>
      <c r="P760" s="230" t="str">
        <f t="shared" si="71"/>
        <v xml:space="preserve"> </v>
      </c>
      <c r="Q760" s="230" t="str">
        <f t="shared" si="72"/>
        <v xml:space="preserve"> </v>
      </c>
    </row>
    <row r="761" spans="1:17" x14ac:dyDescent="0.2">
      <c r="A761" s="10" t="str">
        <f>IF(COUNTRY_INFO!A761=0," ",COUNTRY_INFO!A761)</f>
        <v>Ethiopia</v>
      </c>
      <c r="B761" s="10" t="str">
        <f>IF(COUNTRY_INFO!B761=0," ",COUNTRY_INFO!B761)</f>
        <v>SNNPR Wolayita</v>
      </c>
      <c r="C761" s="10" t="str">
        <f>IF(COUNTRY_INFO!C761=0," ",COUNTRY_INFO!C761)</f>
        <v>Sodo Zuria</v>
      </c>
      <c r="D761" s="11" t="str">
        <f>IF(OR(COUNTRY_INFO!$T$9:$T$1000="T2 (PZQ)",COUNTRY_INFO!$U$9:$U$1000="T2 (PZQ)"), "T2 (PZQ)", " ")</f>
        <v xml:space="preserve"> </v>
      </c>
      <c r="E761" s="109"/>
      <c r="F761" s="56"/>
      <c r="G761" s="288"/>
      <c r="H761" s="288"/>
      <c r="I761" s="11">
        <f t="shared" si="67"/>
        <v>0</v>
      </c>
      <c r="J761" s="56"/>
      <c r="K761" s="18"/>
      <c r="L761" s="18"/>
      <c r="M761" s="14">
        <f t="shared" si="68"/>
        <v>0</v>
      </c>
      <c r="N761" s="275" t="str">
        <f t="shared" si="69"/>
        <v xml:space="preserve"> </v>
      </c>
      <c r="O761" s="230" t="str">
        <f t="shared" si="70"/>
        <v xml:space="preserve"> </v>
      </c>
      <c r="P761" s="230" t="str">
        <f t="shared" si="71"/>
        <v xml:space="preserve"> </v>
      </c>
      <c r="Q761" s="230" t="str">
        <f t="shared" si="72"/>
        <v xml:space="preserve"> </v>
      </c>
    </row>
    <row r="762" spans="1:17" x14ac:dyDescent="0.2">
      <c r="A762" s="10" t="str">
        <f>IF(COUNTRY_INFO!A762=0," ",COUNTRY_INFO!A762)</f>
        <v>Ethiopia</v>
      </c>
      <c r="B762" s="10" t="str">
        <f>IF(COUNTRY_INFO!B762=0," ",COUNTRY_INFO!B762)</f>
        <v>SNNPR Yem Special Woreda</v>
      </c>
      <c r="C762" s="10" t="str">
        <f>IF(COUNTRY_INFO!C762=0," ",COUNTRY_INFO!C762)</f>
        <v>Yem</v>
      </c>
      <c r="D762" s="11" t="str">
        <f>IF(OR(COUNTRY_INFO!$T$9:$T$1000="T2 (PZQ)",COUNTRY_INFO!$U$9:$U$1000="T2 (PZQ)"), "T2 (PZQ)", " ")</f>
        <v xml:space="preserve"> </v>
      </c>
      <c r="E762" s="109"/>
      <c r="F762" s="56"/>
      <c r="G762" s="288"/>
      <c r="H762" s="288"/>
      <c r="I762" s="11">
        <f t="shared" si="67"/>
        <v>0</v>
      </c>
      <c r="J762" s="56"/>
      <c r="K762" s="18"/>
      <c r="L762" s="18"/>
      <c r="M762" s="14">
        <f t="shared" si="68"/>
        <v>0</v>
      </c>
      <c r="N762" s="275" t="str">
        <f t="shared" si="69"/>
        <v xml:space="preserve"> </v>
      </c>
      <c r="O762" s="230" t="str">
        <f t="shared" si="70"/>
        <v xml:space="preserve"> </v>
      </c>
      <c r="P762" s="230" t="str">
        <f t="shared" si="71"/>
        <v xml:space="preserve"> </v>
      </c>
      <c r="Q762" s="230" t="str">
        <f t="shared" si="72"/>
        <v xml:space="preserve"> </v>
      </c>
    </row>
    <row r="763" spans="1:17" x14ac:dyDescent="0.2">
      <c r="A763" s="10" t="str">
        <f>IF(COUNTRY_INFO!A763=0," ",COUNTRY_INFO!A763)</f>
        <v>Ethiopia</v>
      </c>
      <c r="B763" s="10" t="str">
        <f>IF(COUNTRY_INFO!B763=0," ",COUNTRY_INFO!B763)</f>
        <v>SomaliAfder</v>
      </c>
      <c r="C763" s="10" t="str">
        <f>IF(COUNTRY_INFO!C763=0," ",COUNTRY_INFO!C763)</f>
        <v>Bare</v>
      </c>
      <c r="D763" s="11" t="str">
        <f>IF(OR(COUNTRY_INFO!$T$9:$T$1000="T2 (PZQ)",COUNTRY_INFO!$U$9:$U$1000="T2 (PZQ)"), "T2 (PZQ)", " ")</f>
        <v xml:space="preserve"> </v>
      </c>
      <c r="E763" s="109"/>
      <c r="F763" s="56"/>
      <c r="G763" s="288"/>
      <c r="H763" s="288"/>
      <c r="I763" s="11">
        <f t="shared" si="67"/>
        <v>0</v>
      </c>
      <c r="J763" s="56"/>
      <c r="K763" s="18"/>
      <c r="L763" s="18"/>
      <c r="M763" s="14">
        <f t="shared" si="68"/>
        <v>0</v>
      </c>
      <c r="N763" s="275" t="str">
        <f t="shared" si="69"/>
        <v xml:space="preserve"> </v>
      </c>
      <c r="O763" s="230" t="str">
        <f t="shared" si="70"/>
        <v xml:space="preserve"> </v>
      </c>
      <c r="P763" s="230" t="str">
        <f t="shared" si="71"/>
        <v xml:space="preserve"> </v>
      </c>
      <c r="Q763" s="230" t="str">
        <f t="shared" si="72"/>
        <v xml:space="preserve"> </v>
      </c>
    </row>
    <row r="764" spans="1:17" x14ac:dyDescent="0.2">
      <c r="A764" s="10" t="str">
        <f>IF(COUNTRY_INFO!A764=0," ",COUNTRY_INFO!A764)</f>
        <v>Ethiopia</v>
      </c>
      <c r="B764" s="10" t="str">
        <f>IF(COUNTRY_INFO!B764=0," ",COUNTRY_INFO!B764)</f>
        <v>SomaliAfder</v>
      </c>
      <c r="C764" s="10" t="str">
        <f>IF(COUNTRY_INFO!C764=0," ",COUNTRY_INFO!C764)</f>
        <v>Chereti</v>
      </c>
      <c r="D764" s="11" t="str">
        <f>IF(OR(COUNTRY_INFO!$T$9:$T$1000="T2 (PZQ)",COUNTRY_INFO!$U$9:$U$1000="T2 (PZQ)"), "T2 (PZQ)", " ")</f>
        <v xml:space="preserve"> </v>
      </c>
      <c r="E764" s="253"/>
      <c r="F764" s="56"/>
      <c r="G764" s="288"/>
      <c r="H764" s="288"/>
      <c r="I764" s="11">
        <f t="shared" si="67"/>
        <v>0</v>
      </c>
      <c r="J764" s="56"/>
      <c r="K764" s="18"/>
      <c r="L764" s="18"/>
      <c r="M764" s="14">
        <f t="shared" si="68"/>
        <v>0</v>
      </c>
      <c r="N764" s="275" t="str">
        <f t="shared" si="69"/>
        <v xml:space="preserve"> </v>
      </c>
      <c r="O764" s="230" t="str">
        <f t="shared" si="70"/>
        <v xml:space="preserve"> </v>
      </c>
      <c r="P764" s="230" t="str">
        <f t="shared" si="71"/>
        <v xml:space="preserve"> </v>
      </c>
      <c r="Q764" s="230" t="str">
        <f t="shared" si="72"/>
        <v xml:space="preserve"> </v>
      </c>
    </row>
    <row r="765" spans="1:17" x14ac:dyDescent="0.2">
      <c r="A765" s="10" t="str">
        <f>IF(COUNTRY_INFO!A765=0," ",COUNTRY_INFO!A765)</f>
        <v>Ethiopia</v>
      </c>
      <c r="B765" s="10" t="str">
        <f>IF(COUNTRY_INFO!B765=0," ",COUNTRY_INFO!B765)</f>
        <v>SomaliAfder</v>
      </c>
      <c r="C765" s="10" t="str">
        <f>IF(COUNTRY_INFO!C765=0," ",COUNTRY_INFO!C765)</f>
        <v>Dolobay</v>
      </c>
      <c r="D765" s="11" t="str">
        <f>IF(OR(COUNTRY_INFO!$T$9:$T$1000="T2 (PZQ)",COUNTRY_INFO!$U$9:$U$1000="T2 (PZQ)"), "T2 (PZQ)", " ")</f>
        <v xml:space="preserve"> </v>
      </c>
      <c r="E765" s="109"/>
      <c r="F765" s="56"/>
      <c r="G765" s="288"/>
      <c r="H765" s="288"/>
      <c r="I765" s="11">
        <f t="shared" si="67"/>
        <v>0</v>
      </c>
      <c r="J765" s="56"/>
      <c r="K765" s="18"/>
      <c r="L765" s="18"/>
      <c r="M765" s="14">
        <f t="shared" si="68"/>
        <v>0</v>
      </c>
      <c r="N765" s="275" t="str">
        <f t="shared" si="69"/>
        <v xml:space="preserve"> </v>
      </c>
      <c r="O765" s="230" t="str">
        <f t="shared" si="70"/>
        <v xml:space="preserve"> </v>
      </c>
      <c r="P765" s="230" t="str">
        <f t="shared" si="71"/>
        <v xml:space="preserve"> </v>
      </c>
      <c r="Q765" s="230" t="str">
        <f t="shared" si="72"/>
        <v xml:space="preserve"> </v>
      </c>
    </row>
    <row r="766" spans="1:17" x14ac:dyDescent="0.2">
      <c r="A766" s="10" t="str">
        <f>IF(COUNTRY_INFO!A766=0," ",COUNTRY_INFO!A766)</f>
        <v>Ethiopia</v>
      </c>
      <c r="B766" s="10" t="str">
        <f>IF(COUNTRY_INFO!B766=0," ",COUNTRY_INFO!B766)</f>
        <v>SomaliAfder</v>
      </c>
      <c r="C766" s="10" t="str">
        <f>IF(COUNTRY_INFO!C766=0," ",COUNTRY_INFO!C766)</f>
        <v>Elkere</v>
      </c>
      <c r="D766" s="11" t="str">
        <f>IF(OR(COUNTRY_INFO!$T$9:$T$1000="T2 (PZQ)",COUNTRY_INFO!$U$9:$U$1000="T2 (PZQ)"), "T2 (PZQ)", " ")</f>
        <v xml:space="preserve"> </v>
      </c>
      <c r="E766" s="109"/>
      <c r="F766" s="56"/>
      <c r="G766" s="288"/>
      <c r="H766" s="288"/>
      <c r="I766" s="11">
        <f t="shared" si="67"/>
        <v>0</v>
      </c>
      <c r="J766" s="56"/>
      <c r="K766" s="18"/>
      <c r="L766" s="18"/>
      <c r="M766" s="14">
        <f t="shared" si="68"/>
        <v>0</v>
      </c>
      <c r="N766" s="275" t="str">
        <f t="shared" si="69"/>
        <v xml:space="preserve"> </v>
      </c>
      <c r="O766" s="230" t="str">
        <f t="shared" si="70"/>
        <v xml:space="preserve"> </v>
      </c>
      <c r="P766" s="230" t="str">
        <f t="shared" si="71"/>
        <v xml:space="preserve"> </v>
      </c>
      <c r="Q766" s="230" t="str">
        <f t="shared" si="72"/>
        <v xml:space="preserve"> </v>
      </c>
    </row>
    <row r="767" spans="1:17" x14ac:dyDescent="0.2">
      <c r="A767" s="10" t="str">
        <f>IF(COUNTRY_INFO!A767=0," ",COUNTRY_INFO!A767)</f>
        <v>Ethiopia</v>
      </c>
      <c r="B767" s="10" t="str">
        <f>IF(COUNTRY_INFO!B767=0," ",COUNTRY_INFO!B767)</f>
        <v>SomaliAfder</v>
      </c>
      <c r="C767" s="10" t="str">
        <f>IF(COUNTRY_INFO!C767=0," ",COUNTRY_INFO!C767)</f>
        <v>God-god</v>
      </c>
      <c r="D767" s="11" t="str">
        <f>IF(OR(COUNTRY_INFO!$T$9:$T$1000="T2 (PZQ)",COUNTRY_INFO!$U$9:$U$1000="T2 (PZQ)"), "T2 (PZQ)", " ")</f>
        <v xml:space="preserve"> </v>
      </c>
      <c r="E767" s="109"/>
      <c r="F767" s="56"/>
      <c r="G767" s="288"/>
      <c r="H767" s="288"/>
      <c r="I767" s="11">
        <f t="shared" si="67"/>
        <v>0</v>
      </c>
      <c r="J767" s="56"/>
      <c r="K767" s="18"/>
      <c r="L767" s="18"/>
      <c r="M767" s="14">
        <f t="shared" si="68"/>
        <v>0</v>
      </c>
      <c r="N767" s="275" t="str">
        <f t="shared" si="69"/>
        <v xml:space="preserve"> </v>
      </c>
      <c r="O767" s="230" t="str">
        <f t="shared" si="70"/>
        <v xml:space="preserve"> </v>
      </c>
      <c r="P767" s="230" t="str">
        <f t="shared" si="71"/>
        <v xml:space="preserve"> </v>
      </c>
      <c r="Q767" s="230" t="str">
        <f t="shared" si="72"/>
        <v xml:space="preserve"> </v>
      </c>
    </row>
    <row r="768" spans="1:17" x14ac:dyDescent="0.2">
      <c r="A768" s="10" t="str">
        <f>IF(COUNTRY_INFO!A768=0," ",COUNTRY_INFO!A768)</f>
        <v>Ethiopia</v>
      </c>
      <c r="B768" s="10" t="str">
        <f>IF(COUNTRY_INFO!B768=0," ",COUNTRY_INFO!B768)</f>
        <v>SomaliAfder</v>
      </c>
      <c r="C768" s="10" t="str">
        <f>IF(COUNTRY_INFO!C768=0," ",COUNTRY_INFO!C768)</f>
        <v>Goraboqaksa</v>
      </c>
      <c r="D768" s="11" t="str">
        <f>IF(OR(COUNTRY_INFO!$T$9:$T$1000="T2 (PZQ)",COUNTRY_INFO!$U$9:$U$1000="T2 (PZQ)"), "T2 (PZQ)", " ")</f>
        <v xml:space="preserve"> </v>
      </c>
      <c r="E768" s="109"/>
      <c r="F768" s="56"/>
      <c r="G768" s="288"/>
      <c r="H768" s="288"/>
      <c r="I768" s="11">
        <f t="shared" si="67"/>
        <v>0</v>
      </c>
      <c r="J768" s="56"/>
      <c r="K768" s="18"/>
      <c r="L768" s="18"/>
      <c r="M768" s="14">
        <f t="shared" si="68"/>
        <v>0</v>
      </c>
      <c r="N768" s="275" t="str">
        <f t="shared" si="69"/>
        <v xml:space="preserve"> </v>
      </c>
      <c r="O768" s="230" t="str">
        <f t="shared" si="70"/>
        <v xml:space="preserve"> </v>
      </c>
      <c r="P768" s="230" t="str">
        <f t="shared" si="71"/>
        <v xml:space="preserve"> </v>
      </c>
      <c r="Q768" s="230" t="str">
        <f t="shared" si="72"/>
        <v xml:space="preserve"> </v>
      </c>
    </row>
    <row r="769" spans="1:17" x14ac:dyDescent="0.2">
      <c r="A769" s="10" t="str">
        <f>IF(COUNTRY_INFO!A769=0," ",COUNTRY_INFO!A769)</f>
        <v>Ethiopia</v>
      </c>
      <c r="B769" s="10" t="str">
        <f>IF(COUNTRY_INFO!B769=0," ",COUNTRY_INFO!B769)</f>
        <v>SomaliAfder</v>
      </c>
      <c r="C769" s="10" t="str">
        <f>IF(COUNTRY_INFO!C769=0," ",COUNTRY_INFO!C769)</f>
        <v>Guradamole</v>
      </c>
      <c r="D769" s="11" t="str">
        <f>IF(OR(COUNTRY_INFO!$T$9:$T$1000="T2 (PZQ)",COUNTRY_INFO!$U$9:$U$1000="T2 (PZQ)"), "T2 (PZQ)", " ")</f>
        <v xml:space="preserve"> </v>
      </c>
      <c r="E769" s="109"/>
      <c r="F769" s="56"/>
      <c r="G769" s="288"/>
      <c r="H769" s="288"/>
      <c r="I769" s="11">
        <f t="shared" si="67"/>
        <v>0</v>
      </c>
      <c r="J769" s="56"/>
      <c r="K769" s="18"/>
      <c r="L769" s="18"/>
      <c r="M769" s="14">
        <f t="shared" si="68"/>
        <v>0</v>
      </c>
      <c r="N769" s="275" t="str">
        <f t="shared" si="69"/>
        <v xml:space="preserve"> </v>
      </c>
      <c r="O769" s="230" t="str">
        <f t="shared" si="70"/>
        <v xml:space="preserve"> </v>
      </c>
      <c r="P769" s="230" t="str">
        <f t="shared" si="71"/>
        <v xml:space="preserve"> </v>
      </c>
      <c r="Q769" s="230" t="str">
        <f t="shared" si="72"/>
        <v xml:space="preserve"> </v>
      </c>
    </row>
    <row r="770" spans="1:17" x14ac:dyDescent="0.2">
      <c r="A770" s="10" t="str">
        <f>IF(COUNTRY_INFO!A770=0," ",COUNTRY_INFO!A770)</f>
        <v>Ethiopia</v>
      </c>
      <c r="B770" s="10" t="str">
        <f>IF(COUNTRY_INFO!B770=0," ",COUNTRY_INFO!B770)</f>
        <v>SomaliAfder</v>
      </c>
      <c r="C770" s="10" t="str">
        <f>IF(COUNTRY_INFO!C770=0," ",COUNTRY_INFO!C770)</f>
        <v>Hargele</v>
      </c>
      <c r="D770" s="11" t="str">
        <f>IF(OR(COUNTRY_INFO!$T$9:$T$1000="T2 (PZQ)",COUNTRY_INFO!$U$9:$U$1000="T2 (PZQ)"), "T2 (PZQ)", " ")</f>
        <v xml:space="preserve"> </v>
      </c>
      <c r="E770" s="253"/>
      <c r="F770" s="56"/>
      <c r="G770" s="288"/>
      <c r="H770" s="288"/>
      <c r="I770" s="11">
        <f t="shared" si="67"/>
        <v>0</v>
      </c>
      <c r="J770" s="56"/>
      <c r="K770" s="18"/>
      <c r="L770" s="18"/>
      <c r="M770" s="14">
        <f t="shared" si="68"/>
        <v>0</v>
      </c>
      <c r="N770" s="275" t="str">
        <f t="shared" si="69"/>
        <v xml:space="preserve"> </v>
      </c>
      <c r="O770" s="230" t="str">
        <f t="shared" si="70"/>
        <v xml:space="preserve"> </v>
      </c>
      <c r="P770" s="230" t="str">
        <f t="shared" si="71"/>
        <v xml:space="preserve"> </v>
      </c>
      <c r="Q770" s="230" t="str">
        <f t="shared" si="72"/>
        <v xml:space="preserve"> </v>
      </c>
    </row>
    <row r="771" spans="1:17" x14ac:dyDescent="0.2">
      <c r="A771" s="10" t="str">
        <f>IF(COUNTRY_INFO!A771=0," ",COUNTRY_INFO!A771)</f>
        <v>Ethiopia</v>
      </c>
      <c r="B771" s="10" t="str">
        <f>IF(COUNTRY_INFO!B771=0," ",COUNTRY_INFO!B771)</f>
        <v>SomaliAfder</v>
      </c>
      <c r="C771" s="10" t="str">
        <f>IF(COUNTRY_INFO!C771=0," ",COUNTRY_INFO!C771)</f>
        <v>Qarsadula</v>
      </c>
      <c r="D771" s="11" t="str">
        <f>IF(OR(COUNTRY_INFO!$T$9:$T$1000="T2 (PZQ)",COUNTRY_INFO!$U$9:$U$1000="T2 (PZQ)"), "T2 (PZQ)", " ")</f>
        <v xml:space="preserve"> </v>
      </c>
      <c r="E771" s="109"/>
      <c r="F771" s="56"/>
      <c r="G771" s="288"/>
      <c r="H771" s="288"/>
      <c r="I771" s="11">
        <f t="shared" si="67"/>
        <v>0</v>
      </c>
      <c r="J771" s="56"/>
      <c r="K771" s="18"/>
      <c r="L771" s="18"/>
      <c r="M771" s="14">
        <f t="shared" si="68"/>
        <v>0</v>
      </c>
      <c r="N771" s="275" t="str">
        <f t="shared" si="69"/>
        <v xml:space="preserve"> </v>
      </c>
      <c r="O771" s="230" t="str">
        <f t="shared" si="70"/>
        <v xml:space="preserve"> </v>
      </c>
      <c r="P771" s="230" t="str">
        <f t="shared" si="71"/>
        <v xml:space="preserve"> </v>
      </c>
      <c r="Q771" s="230" t="str">
        <f t="shared" si="72"/>
        <v xml:space="preserve"> </v>
      </c>
    </row>
    <row r="772" spans="1:17" x14ac:dyDescent="0.2">
      <c r="A772" s="10" t="str">
        <f>IF(COUNTRY_INFO!A772=0," ",COUNTRY_INFO!A772)</f>
        <v>Ethiopia</v>
      </c>
      <c r="B772" s="10" t="str">
        <f>IF(COUNTRY_INFO!B772=0," ",COUNTRY_INFO!B772)</f>
        <v>SomaliAfder</v>
      </c>
      <c r="C772" s="10" t="str">
        <f>IF(COUNTRY_INFO!C772=0," ",COUNTRY_INFO!C772)</f>
        <v>Qooxle</v>
      </c>
      <c r="D772" s="11" t="str">
        <f>IF(OR(COUNTRY_INFO!$T$9:$T$1000="T2 (PZQ)",COUNTRY_INFO!$U$9:$U$1000="T2 (PZQ)"), "T2 (PZQ)", " ")</f>
        <v xml:space="preserve"> </v>
      </c>
      <c r="E772" s="109"/>
      <c r="F772" s="56"/>
      <c r="G772" s="288"/>
      <c r="H772" s="288"/>
      <c r="I772" s="11">
        <f t="shared" si="67"/>
        <v>0</v>
      </c>
      <c r="J772" s="56"/>
      <c r="K772" s="18"/>
      <c r="L772" s="18"/>
      <c r="M772" s="14">
        <f t="shared" si="68"/>
        <v>0</v>
      </c>
      <c r="N772" s="275" t="str">
        <f t="shared" si="69"/>
        <v xml:space="preserve"> </v>
      </c>
      <c r="O772" s="230" t="str">
        <f t="shared" si="70"/>
        <v xml:space="preserve"> </v>
      </c>
      <c r="P772" s="230" t="str">
        <f t="shared" si="71"/>
        <v xml:space="preserve"> </v>
      </c>
      <c r="Q772" s="230" t="str">
        <f t="shared" si="72"/>
        <v xml:space="preserve"> </v>
      </c>
    </row>
    <row r="773" spans="1:17" x14ac:dyDescent="0.2">
      <c r="A773" s="10" t="str">
        <f>IF(COUNTRY_INFO!A773=0," ",COUNTRY_INFO!A773)</f>
        <v>Ethiopia</v>
      </c>
      <c r="B773" s="10" t="str">
        <f>IF(COUNTRY_INFO!B773=0," ",COUNTRY_INFO!B773)</f>
        <v>SomaliAfder</v>
      </c>
      <c r="C773" s="10" t="str">
        <f>IF(COUNTRY_INFO!C773=0," ",COUNTRY_INFO!C773)</f>
        <v>Rarso</v>
      </c>
      <c r="D773" s="11" t="str">
        <f>IF(OR(COUNTRY_INFO!$T$9:$T$1000="T2 (PZQ)",COUNTRY_INFO!$U$9:$U$1000="T2 (PZQ)"), "T2 (PZQ)", " ")</f>
        <v>T2 (PZQ)</v>
      </c>
      <c r="E773" s="253" t="s">
        <v>1187</v>
      </c>
      <c r="F773" s="56"/>
      <c r="G773" s="288">
        <v>13534</v>
      </c>
      <c r="H773" s="295"/>
      <c r="I773" s="11">
        <f t="shared" si="67"/>
        <v>13534</v>
      </c>
      <c r="J773" s="56"/>
      <c r="K773" s="18">
        <v>10166</v>
      </c>
      <c r="L773" s="18"/>
      <c r="M773" s="14">
        <f t="shared" si="68"/>
        <v>10166</v>
      </c>
      <c r="N773" s="275" t="str">
        <f t="shared" si="69"/>
        <v xml:space="preserve"> </v>
      </c>
      <c r="O773" s="293">
        <f t="shared" si="70"/>
        <v>75.114526378010936</v>
      </c>
      <c r="P773" s="230" t="str">
        <f t="shared" si="71"/>
        <v xml:space="preserve"> </v>
      </c>
      <c r="Q773" s="293">
        <f t="shared" si="72"/>
        <v>75.114526378010936</v>
      </c>
    </row>
    <row r="774" spans="1:17" x14ac:dyDescent="0.2">
      <c r="A774" s="10" t="str">
        <f>IF(COUNTRY_INFO!A774=0," ",COUNTRY_INFO!A774)</f>
        <v>Ethiopia</v>
      </c>
      <c r="B774" s="10" t="str">
        <f>IF(COUNTRY_INFO!B774=0," ",COUNTRY_INFO!B774)</f>
        <v>SomaliAfder</v>
      </c>
      <c r="C774" s="10" t="str">
        <f>IF(COUNTRY_INFO!C774=0," ",COUNTRY_INFO!C774)</f>
        <v>West Emay</v>
      </c>
      <c r="D774" s="11" t="str">
        <f>IF(OR(COUNTRY_INFO!$T$9:$T$1000="T2 (PZQ)",COUNTRY_INFO!$U$9:$U$1000="T2 (PZQ)"), "T2 (PZQ)", " ")</f>
        <v xml:space="preserve"> </v>
      </c>
      <c r="E774" s="109"/>
      <c r="F774" s="56"/>
      <c r="G774" s="288"/>
      <c r="H774" s="288"/>
      <c r="I774" s="11">
        <f t="shared" si="67"/>
        <v>0</v>
      </c>
      <c r="J774" s="56"/>
      <c r="K774" s="18"/>
      <c r="L774" s="18"/>
      <c r="M774" s="14">
        <f t="shared" si="68"/>
        <v>0</v>
      </c>
      <c r="N774" s="275" t="str">
        <f t="shared" si="69"/>
        <v xml:space="preserve"> </v>
      </c>
      <c r="O774" s="230" t="str">
        <f t="shared" si="70"/>
        <v xml:space="preserve"> </v>
      </c>
      <c r="P774" s="230" t="str">
        <f t="shared" si="71"/>
        <v xml:space="preserve"> </v>
      </c>
      <c r="Q774" s="230" t="str">
        <f t="shared" si="72"/>
        <v xml:space="preserve"> </v>
      </c>
    </row>
    <row r="775" spans="1:17" x14ac:dyDescent="0.2">
      <c r="A775" s="10" t="str">
        <f>IF(COUNTRY_INFO!A775=0," ",COUNTRY_INFO!A775)</f>
        <v>Ethiopia</v>
      </c>
      <c r="B775" s="10" t="str">
        <f>IF(COUNTRY_INFO!B775=0," ",COUNTRY_INFO!B775)</f>
        <v>SomaliCity</v>
      </c>
      <c r="C775" s="10" t="str">
        <f>IF(COUNTRY_INFO!C775=0," ",COUNTRY_INFO!C775)</f>
        <v>Afdem</v>
      </c>
      <c r="D775" s="11" t="str">
        <f>IF(OR(COUNTRY_INFO!$T$9:$T$1000="T2 (PZQ)",COUNTRY_INFO!$U$9:$U$1000="T2 (PZQ)"), "T2 (PZQ)", " ")</f>
        <v xml:space="preserve"> </v>
      </c>
      <c r="E775" s="109"/>
      <c r="F775" s="56"/>
      <c r="G775" s="288"/>
      <c r="H775" s="288"/>
      <c r="I775" s="11">
        <f t="shared" si="67"/>
        <v>0</v>
      </c>
      <c r="J775" s="56"/>
      <c r="K775" s="18"/>
      <c r="L775" s="18"/>
      <c r="M775" s="14">
        <f t="shared" si="68"/>
        <v>0</v>
      </c>
      <c r="N775" s="275" t="str">
        <f t="shared" si="69"/>
        <v xml:space="preserve"> </v>
      </c>
      <c r="O775" s="230" t="str">
        <f t="shared" si="70"/>
        <v xml:space="preserve"> </v>
      </c>
      <c r="P775" s="230" t="str">
        <f t="shared" si="71"/>
        <v xml:space="preserve"> </v>
      </c>
      <c r="Q775" s="230" t="str">
        <f t="shared" si="72"/>
        <v xml:space="preserve"> </v>
      </c>
    </row>
    <row r="776" spans="1:17" x14ac:dyDescent="0.2">
      <c r="A776" s="10" t="str">
        <f>IF(COUNTRY_INFO!A776=0," ",COUNTRY_INFO!A776)</f>
        <v>Ethiopia</v>
      </c>
      <c r="B776" s="10" t="str">
        <f>IF(COUNTRY_INFO!B776=0," ",COUNTRY_INFO!B776)</f>
        <v>SomaliCity</v>
      </c>
      <c r="C776" s="10" t="str">
        <f>IF(COUNTRY_INFO!C776=0," ",COUNTRY_INFO!C776)</f>
        <v>Ayshia</v>
      </c>
      <c r="D776" s="11" t="str">
        <f>IF(OR(COUNTRY_INFO!$T$9:$T$1000="T2 (PZQ)",COUNTRY_INFO!$U$9:$U$1000="T2 (PZQ)"), "T2 (PZQ)", " ")</f>
        <v xml:space="preserve"> </v>
      </c>
      <c r="E776" s="109"/>
      <c r="F776" s="56"/>
      <c r="G776" s="288"/>
      <c r="H776" s="288"/>
      <c r="I776" s="11">
        <f t="shared" si="67"/>
        <v>0</v>
      </c>
      <c r="J776" s="56"/>
      <c r="K776" s="18"/>
      <c r="L776" s="18"/>
      <c r="M776" s="14">
        <f t="shared" si="68"/>
        <v>0</v>
      </c>
      <c r="N776" s="275" t="str">
        <f t="shared" si="69"/>
        <v xml:space="preserve"> </v>
      </c>
      <c r="O776" s="230" t="str">
        <f t="shared" si="70"/>
        <v xml:space="preserve"> </v>
      </c>
      <c r="P776" s="230" t="str">
        <f t="shared" si="71"/>
        <v xml:space="preserve"> </v>
      </c>
      <c r="Q776" s="230" t="str">
        <f t="shared" si="72"/>
        <v xml:space="preserve"> </v>
      </c>
    </row>
    <row r="777" spans="1:17" x14ac:dyDescent="0.2">
      <c r="A777" s="10" t="str">
        <f>IF(COUNTRY_INFO!A777=0," ",COUNTRY_INFO!A777)</f>
        <v>Ethiopia</v>
      </c>
      <c r="B777" s="10" t="str">
        <f>IF(COUNTRY_INFO!B777=0," ",COUNTRY_INFO!B777)</f>
        <v>SomaliCity</v>
      </c>
      <c r="C777" s="10" t="str">
        <f>IF(COUNTRY_INFO!C777=0," ",COUNTRY_INFO!C777)</f>
        <v>Dambal</v>
      </c>
      <c r="D777" s="11" t="str">
        <f>IF(OR(COUNTRY_INFO!$T$9:$T$1000="T2 (PZQ)",COUNTRY_INFO!$U$9:$U$1000="T2 (PZQ)"), "T2 (PZQ)", " ")</f>
        <v xml:space="preserve"> </v>
      </c>
      <c r="E777" s="109"/>
      <c r="F777" s="56"/>
      <c r="G777" s="288"/>
      <c r="H777" s="288"/>
      <c r="I777" s="11">
        <f t="shared" si="67"/>
        <v>0</v>
      </c>
      <c r="J777" s="56"/>
      <c r="K777" s="18"/>
      <c r="L777" s="18"/>
      <c r="M777" s="14">
        <f t="shared" si="68"/>
        <v>0</v>
      </c>
      <c r="N777" s="275" t="str">
        <f t="shared" si="69"/>
        <v xml:space="preserve"> </v>
      </c>
      <c r="O777" s="230" t="str">
        <f t="shared" si="70"/>
        <v xml:space="preserve"> </v>
      </c>
      <c r="P777" s="230" t="str">
        <f t="shared" si="71"/>
        <v xml:space="preserve"> </v>
      </c>
      <c r="Q777" s="230" t="str">
        <f t="shared" si="72"/>
        <v xml:space="preserve"> </v>
      </c>
    </row>
    <row r="778" spans="1:17" x14ac:dyDescent="0.2">
      <c r="A778" s="10" t="str">
        <f>IF(COUNTRY_INFO!A778=0," ",COUNTRY_INFO!A778)</f>
        <v>Ethiopia</v>
      </c>
      <c r="B778" s="10" t="str">
        <f>IF(COUNTRY_INFO!B778=0," ",COUNTRY_INFO!B778)</f>
        <v>SomaliCity</v>
      </c>
      <c r="C778" s="10" t="str">
        <f>IF(COUNTRY_INFO!C778=0," ",COUNTRY_INFO!C778)</f>
        <v>Erer</v>
      </c>
      <c r="D778" s="11" t="str">
        <f>IF(OR(COUNTRY_INFO!$T$9:$T$1000="T2 (PZQ)",COUNTRY_INFO!$U$9:$U$1000="T2 (PZQ)"), "T2 (PZQ)", " ")</f>
        <v xml:space="preserve"> </v>
      </c>
      <c r="E778" s="253"/>
      <c r="F778" s="56"/>
      <c r="G778" s="288"/>
      <c r="H778" s="288"/>
      <c r="I778" s="11">
        <f t="shared" ref="I778:I841" si="73">SUM(F778:H778)</f>
        <v>0</v>
      </c>
      <c r="J778" s="56"/>
      <c r="K778" s="18"/>
      <c r="L778" s="18"/>
      <c r="M778" s="14">
        <f t="shared" ref="M778:M841" si="74">SUM(J778:L778)</f>
        <v>0</v>
      </c>
      <c r="N778" s="275" t="str">
        <f t="shared" ref="N778:N841" si="75">IF(F778&lt;&gt;0, IF(J778/F778*100=0, "-", J778/F778*100), " ")</f>
        <v xml:space="preserve"> </v>
      </c>
      <c r="O778" s="230" t="str">
        <f t="shared" ref="O778:O841" si="76">IF(G778&lt;&gt;0, IF(K778/G778*100=0, "-", K778/G778*100), " ")</f>
        <v xml:space="preserve"> </v>
      </c>
      <c r="P778" s="230" t="str">
        <f t="shared" ref="P778:P841" si="77">IF(H778&lt;&gt;0, IF(L778/H778*100=0, "-", L778/H778*100), " ")</f>
        <v xml:space="preserve"> </v>
      </c>
      <c r="Q778" s="230" t="str">
        <f t="shared" ref="Q778:Q841" si="78">IF(I778&lt;&gt;0, IF(M778/I778*100=0, "-", M778/I778*100), " ")</f>
        <v xml:space="preserve"> </v>
      </c>
    </row>
    <row r="779" spans="1:17" x14ac:dyDescent="0.2">
      <c r="A779" s="10" t="str">
        <f>IF(COUNTRY_INFO!A779=0," ",COUNTRY_INFO!A779)</f>
        <v>Ethiopia</v>
      </c>
      <c r="B779" s="10" t="str">
        <f>IF(COUNTRY_INFO!B779=0," ",COUNTRY_INFO!B779)</f>
        <v>SomaliCity</v>
      </c>
      <c r="C779" s="10" t="str">
        <f>IF(COUNTRY_INFO!C779=0," ",COUNTRY_INFO!C779)</f>
        <v>Gablalu</v>
      </c>
      <c r="D779" s="11" t="str">
        <f>IF(OR(COUNTRY_INFO!$T$9:$T$1000="T2 (PZQ)",COUNTRY_INFO!$U$9:$U$1000="T2 (PZQ)"), "T2 (PZQ)", " ")</f>
        <v xml:space="preserve"> </v>
      </c>
      <c r="E779" s="109"/>
      <c r="F779" s="56"/>
      <c r="G779" s="288"/>
      <c r="H779" s="288"/>
      <c r="I779" s="11">
        <f t="shared" si="73"/>
        <v>0</v>
      </c>
      <c r="J779" s="56"/>
      <c r="K779" s="18"/>
      <c r="L779" s="18"/>
      <c r="M779" s="14">
        <f t="shared" si="74"/>
        <v>0</v>
      </c>
      <c r="N779" s="275" t="str">
        <f t="shared" si="75"/>
        <v xml:space="preserve"> </v>
      </c>
      <c r="O779" s="230" t="str">
        <f t="shared" si="76"/>
        <v xml:space="preserve"> </v>
      </c>
      <c r="P779" s="230" t="str">
        <f t="shared" si="77"/>
        <v xml:space="preserve"> </v>
      </c>
      <c r="Q779" s="230" t="str">
        <f t="shared" si="78"/>
        <v xml:space="preserve"> </v>
      </c>
    </row>
    <row r="780" spans="1:17" x14ac:dyDescent="0.2">
      <c r="A780" s="10" t="str">
        <f>IF(COUNTRY_INFO!A780=0," ",COUNTRY_INFO!A780)</f>
        <v>Ethiopia</v>
      </c>
      <c r="B780" s="10" t="str">
        <f>IF(COUNTRY_INFO!B780=0," ",COUNTRY_INFO!B780)</f>
        <v>SomaliCity</v>
      </c>
      <c r="C780" s="10" t="str">
        <f>IF(COUNTRY_INFO!C780=0," ",COUNTRY_INFO!C780)</f>
        <v>Hadhagala</v>
      </c>
      <c r="D780" s="11" t="str">
        <f>IF(OR(COUNTRY_INFO!$T$9:$T$1000="T2 (PZQ)",COUNTRY_INFO!$U$9:$U$1000="T2 (PZQ)"), "T2 (PZQ)", " ")</f>
        <v xml:space="preserve"> </v>
      </c>
      <c r="E780" s="109"/>
      <c r="F780" s="56"/>
      <c r="G780" s="288"/>
      <c r="H780" s="288"/>
      <c r="I780" s="11">
        <f t="shared" si="73"/>
        <v>0</v>
      </c>
      <c r="J780" s="56"/>
      <c r="K780" s="18"/>
      <c r="L780" s="18"/>
      <c r="M780" s="14">
        <f t="shared" si="74"/>
        <v>0</v>
      </c>
      <c r="N780" s="275" t="str">
        <f t="shared" si="75"/>
        <v xml:space="preserve"> </v>
      </c>
      <c r="O780" s="230" t="str">
        <f t="shared" si="76"/>
        <v xml:space="preserve"> </v>
      </c>
      <c r="P780" s="230" t="str">
        <f t="shared" si="77"/>
        <v xml:space="preserve"> </v>
      </c>
      <c r="Q780" s="230" t="str">
        <f t="shared" si="78"/>
        <v xml:space="preserve"> </v>
      </c>
    </row>
    <row r="781" spans="1:17" x14ac:dyDescent="0.2">
      <c r="A781" s="10" t="str">
        <f>IF(COUNTRY_INFO!A781=0," ",COUNTRY_INFO!A781)</f>
        <v>Ethiopia</v>
      </c>
      <c r="B781" s="10" t="str">
        <f>IF(COUNTRY_INFO!B781=0," ",COUNTRY_INFO!B781)</f>
        <v>SomaliCity</v>
      </c>
      <c r="C781" s="10" t="str">
        <f>IF(COUNTRY_INFO!C781=0," ",COUNTRY_INFO!C781)</f>
        <v>Meiso</v>
      </c>
      <c r="D781" s="11" t="str">
        <f>IF(OR(COUNTRY_INFO!$T$9:$T$1000="T2 (PZQ)",COUNTRY_INFO!$U$9:$U$1000="T2 (PZQ)"), "T2 (PZQ)", " ")</f>
        <v xml:space="preserve"> </v>
      </c>
      <c r="E781" s="109"/>
      <c r="F781" s="56"/>
      <c r="G781" s="288"/>
      <c r="H781" s="288"/>
      <c r="I781" s="11">
        <f t="shared" si="73"/>
        <v>0</v>
      </c>
      <c r="J781" s="56"/>
      <c r="K781" s="18"/>
      <c r="L781" s="18"/>
      <c r="M781" s="14">
        <f t="shared" si="74"/>
        <v>0</v>
      </c>
      <c r="N781" s="275" t="str">
        <f t="shared" si="75"/>
        <v xml:space="preserve"> </v>
      </c>
      <c r="O781" s="230" t="str">
        <f t="shared" si="76"/>
        <v xml:space="preserve"> </v>
      </c>
      <c r="P781" s="230" t="str">
        <f t="shared" si="77"/>
        <v xml:space="preserve"> </v>
      </c>
      <c r="Q781" s="230" t="str">
        <f t="shared" si="78"/>
        <v xml:space="preserve"> </v>
      </c>
    </row>
    <row r="782" spans="1:17" x14ac:dyDescent="0.2">
      <c r="A782" s="10" t="str">
        <f>IF(COUNTRY_INFO!A782=0," ",COUNTRY_INFO!A782)</f>
        <v>Ethiopia</v>
      </c>
      <c r="B782" s="10" t="str">
        <f>IF(COUNTRY_INFO!B782=0," ",COUNTRY_INFO!B782)</f>
        <v>SomaliCity</v>
      </c>
      <c r="C782" s="10" t="str">
        <f>IF(COUNTRY_INFO!C782=0," ",COUNTRY_INFO!C782)</f>
        <v>Shinile</v>
      </c>
      <c r="D782" s="11" t="str">
        <f>IF(OR(COUNTRY_INFO!$T$9:$T$1000="T2 (PZQ)",COUNTRY_INFO!$U$9:$U$1000="T2 (PZQ)"), "T2 (PZQ)", " ")</f>
        <v xml:space="preserve"> </v>
      </c>
      <c r="E782" s="109"/>
      <c r="F782" s="56"/>
      <c r="G782" s="288"/>
      <c r="H782" s="288"/>
      <c r="I782" s="11">
        <f t="shared" si="73"/>
        <v>0</v>
      </c>
      <c r="J782" s="56"/>
      <c r="K782" s="18"/>
      <c r="L782" s="18"/>
      <c r="M782" s="14">
        <f t="shared" si="74"/>
        <v>0</v>
      </c>
      <c r="N782" s="275" t="str">
        <f t="shared" si="75"/>
        <v xml:space="preserve"> </v>
      </c>
      <c r="O782" s="230" t="str">
        <f t="shared" si="76"/>
        <v xml:space="preserve"> </v>
      </c>
      <c r="P782" s="230" t="str">
        <f t="shared" si="77"/>
        <v xml:space="preserve"> </v>
      </c>
      <c r="Q782" s="230" t="str">
        <f t="shared" si="78"/>
        <v xml:space="preserve"> </v>
      </c>
    </row>
    <row r="783" spans="1:17" x14ac:dyDescent="0.2">
      <c r="A783" s="10" t="str">
        <f>IF(COUNTRY_INFO!A783=0," ",COUNTRY_INFO!A783)</f>
        <v>Ethiopia</v>
      </c>
      <c r="B783" s="10" t="str">
        <f>IF(COUNTRY_INFO!B783=0," ",COUNTRY_INFO!B783)</f>
        <v>SomaliDolo</v>
      </c>
      <c r="C783" s="10" t="str">
        <f>IF(COUNTRY_INFO!C783=0," ",COUNTRY_INFO!C783)</f>
        <v>Bokh</v>
      </c>
      <c r="D783" s="11" t="str">
        <f>IF(OR(COUNTRY_INFO!$T$9:$T$1000="T2 (PZQ)",COUNTRY_INFO!$U$9:$U$1000="T2 (PZQ)"), "T2 (PZQ)", " ")</f>
        <v xml:space="preserve"> </v>
      </c>
      <c r="E783" s="109"/>
      <c r="F783" s="56"/>
      <c r="G783" s="288"/>
      <c r="H783" s="288"/>
      <c r="I783" s="11">
        <f t="shared" si="73"/>
        <v>0</v>
      </c>
      <c r="J783" s="56"/>
      <c r="K783" s="18"/>
      <c r="L783" s="18"/>
      <c r="M783" s="14">
        <f t="shared" si="74"/>
        <v>0</v>
      </c>
      <c r="N783" s="275" t="str">
        <f t="shared" si="75"/>
        <v xml:space="preserve"> </v>
      </c>
      <c r="O783" s="230" t="str">
        <f t="shared" si="76"/>
        <v xml:space="preserve"> </v>
      </c>
      <c r="P783" s="230" t="str">
        <f t="shared" si="77"/>
        <v xml:space="preserve"> </v>
      </c>
      <c r="Q783" s="230" t="str">
        <f t="shared" si="78"/>
        <v xml:space="preserve"> </v>
      </c>
    </row>
    <row r="784" spans="1:17" x14ac:dyDescent="0.2">
      <c r="A784" s="10" t="str">
        <f>IF(COUNTRY_INFO!A784=0," ",COUNTRY_INFO!A784)</f>
        <v>Ethiopia</v>
      </c>
      <c r="B784" s="10" t="str">
        <f>IF(COUNTRY_INFO!B784=0," ",COUNTRY_INFO!B784)</f>
        <v>SomaliDolo</v>
      </c>
      <c r="C784" s="10" t="str">
        <f>IF(COUNTRY_INFO!C784=0," ",COUNTRY_INFO!C784)</f>
        <v>Danod</v>
      </c>
      <c r="D784" s="11" t="str">
        <f>IF(OR(COUNTRY_INFO!$T$9:$T$1000="T2 (PZQ)",COUNTRY_INFO!$U$9:$U$1000="T2 (PZQ)"), "T2 (PZQ)", " ")</f>
        <v xml:space="preserve"> </v>
      </c>
      <c r="E784" s="109"/>
      <c r="F784" s="56"/>
      <c r="G784" s="288"/>
      <c r="H784" s="288"/>
      <c r="I784" s="11">
        <f t="shared" si="73"/>
        <v>0</v>
      </c>
      <c r="J784" s="56"/>
      <c r="K784" s="18"/>
      <c r="L784" s="18"/>
      <c r="M784" s="14">
        <f t="shared" si="74"/>
        <v>0</v>
      </c>
      <c r="N784" s="275" t="str">
        <f t="shared" si="75"/>
        <v xml:space="preserve"> </v>
      </c>
      <c r="O784" s="230" t="str">
        <f t="shared" si="76"/>
        <v xml:space="preserve"> </v>
      </c>
      <c r="P784" s="230" t="str">
        <f t="shared" si="77"/>
        <v xml:space="preserve"> </v>
      </c>
      <c r="Q784" s="230" t="str">
        <f t="shared" si="78"/>
        <v xml:space="preserve"> </v>
      </c>
    </row>
    <row r="785" spans="1:17" x14ac:dyDescent="0.2">
      <c r="A785" s="10" t="str">
        <f>IF(COUNTRY_INFO!A785=0," ",COUNTRY_INFO!A785)</f>
        <v>Ethiopia</v>
      </c>
      <c r="B785" s="10" t="str">
        <f>IF(COUNTRY_INFO!B785=0," ",COUNTRY_INFO!B785)</f>
        <v>SomaliDolo</v>
      </c>
      <c r="C785" s="10" t="str">
        <f>IF(COUNTRY_INFO!C785=0," ",COUNTRY_INFO!C785)</f>
        <v>Daratole</v>
      </c>
      <c r="D785" s="11" t="str">
        <f>IF(OR(COUNTRY_INFO!$T$9:$T$1000="T2 (PZQ)",COUNTRY_INFO!$U$9:$U$1000="T2 (PZQ)"), "T2 (PZQ)", " ")</f>
        <v xml:space="preserve"> </v>
      </c>
      <c r="E785" s="109"/>
      <c r="F785" s="56"/>
      <c r="G785" s="288"/>
      <c r="H785" s="288"/>
      <c r="I785" s="11">
        <f t="shared" si="73"/>
        <v>0</v>
      </c>
      <c r="J785" s="56"/>
      <c r="K785" s="18"/>
      <c r="L785" s="18"/>
      <c r="M785" s="14">
        <f t="shared" si="74"/>
        <v>0</v>
      </c>
      <c r="N785" s="275" t="str">
        <f t="shared" si="75"/>
        <v xml:space="preserve"> </v>
      </c>
      <c r="O785" s="230" t="str">
        <f t="shared" si="76"/>
        <v xml:space="preserve"> </v>
      </c>
      <c r="P785" s="230" t="str">
        <f t="shared" si="77"/>
        <v xml:space="preserve"> </v>
      </c>
      <c r="Q785" s="230" t="str">
        <f t="shared" si="78"/>
        <v xml:space="preserve"> </v>
      </c>
    </row>
    <row r="786" spans="1:17" x14ac:dyDescent="0.2">
      <c r="A786" s="10" t="str">
        <f>IF(COUNTRY_INFO!A786=0," ",COUNTRY_INFO!A786)</f>
        <v>Ethiopia</v>
      </c>
      <c r="B786" s="10" t="str">
        <f>IF(COUNTRY_INFO!B786=0," ",COUNTRY_INFO!B786)</f>
        <v>SomaliDolo</v>
      </c>
      <c r="C786" s="10" t="str">
        <f>IF(COUNTRY_INFO!C786=0," ",COUNTRY_INFO!C786)</f>
        <v>Galadin</v>
      </c>
      <c r="D786" s="11" t="str">
        <f>IF(OR(COUNTRY_INFO!$T$9:$T$1000="T2 (PZQ)",COUNTRY_INFO!$U$9:$U$1000="T2 (PZQ)"), "T2 (PZQ)", " ")</f>
        <v xml:space="preserve"> </v>
      </c>
      <c r="E786" s="109"/>
      <c r="F786" s="56"/>
      <c r="G786" s="288"/>
      <c r="H786" s="288"/>
      <c r="I786" s="11">
        <f t="shared" si="73"/>
        <v>0</v>
      </c>
      <c r="J786" s="56"/>
      <c r="K786" s="18"/>
      <c r="L786" s="18"/>
      <c r="M786" s="14">
        <f t="shared" si="74"/>
        <v>0</v>
      </c>
      <c r="N786" s="275" t="str">
        <f t="shared" si="75"/>
        <v xml:space="preserve"> </v>
      </c>
      <c r="O786" s="230" t="str">
        <f t="shared" si="76"/>
        <v xml:space="preserve"> </v>
      </c>
      <c r="P786" s="230" t="str">
        <f t="shared" si="77"/>
        <v xml:space="preserve"> </v>
      </c>
      <c r="Q786" s="230" t="str">
        <f t="shared" si="78"/>
        <v xml:space="preserve"> </v>
      </c>
    </row>
    <row r="787" spans="1:17" x14ac:dyDescent="0.2">
      <c r="A787" s="10" t="str">
        <f>IF(COUNTRY_INFO!A787=0," ",COUNTRY_INFO!A787)</f>
        <v>Ethiopia</v>
      </c>
      <c r="B787" s="10" t="str">
        <f>IF(COUNTRY_INFO!B787=0," ",COUNTRY_INFO!B787)</f>
        <v>SomaliDolo</v>
      </c>
      <c r="C787" s="10" t="str">
        <f>IF(COUNTRY_INFO!C787=0," ",COUNTRY_INFO!C787)</f>
        <v>Lahelaw-Yeob</v>
      </c>
      <c r="D787" s="11" t="str">
        <f>IF(OR(COUNTRY_INFO!$T$9:$T$1000="T2 (PZQ)",COUNTRY_INFO!$U$9:$U$1000="T2 (PZQ)"), "T2 (PZQ)", " ")</f>
        <v xml:space="preserve"> </v>
      </c>
      <c r="E787" s="109"/>
      <c r="F787" s="56"/>
      <c r="G787" s="288"/>
      <c r="H787" s="288"/>
      <c r="I787" s="11">
        <f t="shared" si="73"/>
        <v>0</v>
      </c>
      <c r="J787" s="56"/>
      <c r="K787" s="18"/>
      <c r="L787" s="18"/>
      <c r="M787" s="14">
        <f t="shared" si="74"/>
        <v>0</v>
      </c>
      <c r="N787" s="275" t="str">
        <f t="shared" si="75"/>
        <v xml:space="preserve"> </v>
      </c>
      <c r="O787" s="230" t="str">
        <f t="shared" si="76"/>
        <v xml:space="preserve"> </v>
      </c>
      <c r="P787" s="230" t="str">
        <f t="shared" si="77"/>
        <v xml:space="preserve"> </v>
      </c>
      <c r="Q787" s="230" t="str">
        <f t="shared" si="78"/>
        <v xml:space="preserve"> </v>
      </c>
    </row>
    <row r="788" spans="1:17" x14ac:dyDescent="0.2">
      <c r="A788" s="10" t="str">
        <f>IF(COUNTRY_INFO!A788=0," ",COUNTRY_INFO!A788)</f>
        <v>Ethiopia</v>
      </c>
      <c r="B788" s="10" t="str">
        <f>IF(COUNTRY_INFO!B788=0," ",COUNTRY_INFO!B788)</f>
        <v>SomaliDolo</v>
      </c>
      <c r="C788" s="10" t="str">
        <f>IF(COUNTRY_INFO!C788=0," ",COUNTRY_INFO!C788)</f>
        <v>Warder</v>
      </c>
      <c r="D788" s="11" t="str">
        <f>IF(OR(COUNTRY_INFO!$T$9:$T$1000="T2 (PZQ)",COUNTRY_INFO!$U$9:$U$1000="T2 (PZQ)"), "T2 (PZQ)", " ")</f>
        <v xml:space="preserve"> </v>
      </c>
      <c r="E788" s="109"/>
      <c r="F788" s="56"/>
      <c r="G788" s="288"/>
      <c r="H788" s="288"/>
      <c r="I788" s="11">
        <f t="shared" si="73"/>
        <v>0</v>
      </c>
      <c r="J788" s="56"/>
      <c r="K788" s="18"/>
      <c r="L788" s="18"/>
      <c r="M788" s="14">
        <f t="shared" si="74"/>
        <v>0</v>
      </c>
      <c r="N788" s="275" t="str">
        <f t="shared" si="75"/>
        <v xml:space="preserve"> </v>
      </c>
      <c r="O788" s="230" t="str">
        <f t="shared" si="76"/>
        <v xml:space="preserve"> </v>
      </c>
      <c r="P788" s="230" t="str">
        <f t="shared" si="77"/>
        <v xml:space="preserve"> </v>
      </c>
      <c r="Q788" s="230" t="str">
        <f t="shared" si="78"/>
        <v xml:space="preserve"> </v>
      </c>
    </row>
    <row r="789" spans="1:17" x14ac:dyDescent="0.2">
      <c r="A789" s="10" t="str">
        <f>IF(COUNTRY_INFO!A789=0," ",COUNTRY_INFO!A789)</f>
        <v>Ethiopia</v>
      </c>
      <c r="B789" s="10" t="str">
        <f>IF(COUNTRY_INFO!B789=0," ",COUNTRY_INFO!B789)</f>
        <v>SomaliErer</v>
      </c>
      <c r="C789" s="10" t="str">
        <f>IF(COUNTRY_INFO!C789=0," ",COUNTRY_INFO!C789)</f>
        <v>Fik</v>
      </c>
      <c r="D789" s="11" t="str">
        <f>IF(OR(COUNTRY_INFO!$T$9:$T$1000="T2 (PZQ)",COUNTRY_INFO!$U$9:$U$1000="T2 (PZQ)"), "T2 (PZQ)", " ")</f>
        <v xml:space="preserve"> </v>
      </c>
      <c r="E789" s="109"/>
      <c r="F789" s="56"/>
      <c r="G789" s="288"/>
      <c r="H789" s="288"/>
      <c r="I789" s="11">
        <f t="shared" si="73"/>
        <v>0</v>
      </c>
      <c r="J789" s="56"/>
      <c r="K789" s="18"/>
      <c r="L789" s="18"/>
      <c r="M789" s="14">
        <f t="shared" si="74"/>
        <v>0</v>
      </c>
      <c r="N789" s="275" t="str">
        <f t="shared" si="75"/>
        <v xml:space="preserve"> </v>
      </c>
      <c r="O789" s="230" t="str">
        <f t="shared" si="76"/>
        <v xml:space="preserve"> </v>
      </c>
      <c r="P789" s="230" t="str">
        <f t="shared" si="77"/>
        <v xml:space="preserve"> </v>
      </c>
      <c r="Q789" s="230" t="str">
        <f t="shared" si="78"/>
        <v xml:space="preserve"> </v>
      </c>
    </row>
    <row r="790" spans="1:17" x14ac:dyDescent="0.2">
      <c r="A790" s="10" t="str">
        <f>IF(COUNTRY_INFO!A790=0," ",COUNTRY_INFO!A790)</f>
        <v>Ethiopia</v>
      </c>
      <c r="B790" s="10" t="str">
        <f>IF(COUNTRY_INFO!B790=0," ",COUNTRY_INFO!B790)</f>
        <v>SomaliErer</v>
      </c>
      <c r="C790" s="10" t="str">
        <f>IF(COUNTRY_INFO!C790=0," ",COUNTRY_INFO!C790)</f>
        <v>Mayamulku</v>
      </c>
      <c r="D790" s="11" t="str">
        <f>IF(OR(COUNTRY_INFO!$T$9:$T$1000="T2 (PZQ)",COUNTRY_INFO!$U$9:$U$1000="T2 (PZQ)"), "T2 (PZQ)", " ")</f>
        <v xml:space="preserve"> </v>
      </c>
      <c r="E790" s="109"/>
      <c r="F790" s="56"/>
      <c r="G790" s="288"/>
      <c r="H790" s="288"/>
      <c r="I790" s="11">
        <f t="shared" si="73"/>
        <v>0</v>
      </c>
      <c r="J790" s="56"/>
      <c r="K790" s="18"/>
      <c r="L790" s="18"/>
      <c r="M790" s="14">
        <f t="shared" si="74"/>
        <v>0</v>
      </c>
      <c r="N790" s="275" t="str">
        <f t="shared" si="75"/>
        <v xml:space="preserve"> </v>
      </c>
      <c r="O790" s="230" t="str">
        <f t="shared" si="76"/>
        <v xml:space="preserve"> </v>
      </c>
      <c r="P790" s="230" t="str">
        <f t="shared" si="77"/>
        <v xml:space="preserve"> </v>
      </c>
      <c r="Q790" s="230" t="str">
        <f t="shared" si="78"/>
        <v xml:space="preserve"> </v>
      </c>
    </row>
    <row r="791" spans="1:17" x14ac:dyDescent="0.2">
      <c r="A791" s="10" t="str">
        <f>IF(COUNTRY_INFO!A791=0," ",COUNTRY_INFO!A791)</f>
        <v>Ethiopia</v>
      </c>
      <c r="B791" s="10" t="str">
        <f>IF(COUNTRY_INFO!B791=0," ",COUNTRY_INFO!B791)</f>
        <v>SomaliErer</v>
      </c>
      <c r="C791" s="10" t="str">
        <f>IF(COUNTRY_INFO!C791=0," ",COUNTRY_INFO!C791)</f>
        <v>Qubi</v>
      </c>
      <c r="D791" s="11" t="str">
        <f>IF(OR(COUNTRY_INFO!$T$9:$T$1000="T2 (PZQ)",COUNTRY_INFO!$U$9:$U$1000="T2 (PZQ)"), "T2 (PZQ)", " ")</f>
        <v xml:space="preserve"> </v>
      </c>
      <c r="E791" s="109"/>
      <c r="F791" s="56"/>
      <c r="G791" s="288"/>
      <c r="H791" s="288"/>
      <c r="I791" s="11">
        <f t="shared" si="73"/>
        <v>0</v>
      </c>
      <c r="J791" s="56"/>
      <c r="K791" s="18"/>
      <c r="L791" s="18"/>
      <c r="M791" s="14">
        <f t="shared" si="74"/>
        <v>0</v>
      </c>
      <c r="N791" s="275" t="str">
        <f t="shared" si="75"/>
        <v xml:space="preserve"> </v>
      </c>
      <c r="O791" s="230" t="str">
        <f t="shared" si="76"/>
        <v xml:space="preserve"> </v>
      </c>
      <c r="P791" s="230" t="str">
        <f t="shared" si="77"/>
        <v xml:space="preserve"> </v>
      </c>
      <c r="Q791" s="230" t="str">
        <f t="shared" si="78"/>
        <v xml:space="preserve"> </v>
      </c>
    </row>
    <row r="792" spans="1:17" x14ac:dyDescent="0.2">
      <c r="A792" s="10" t="str">
        <f>IF(COUNTRY_INFO!A792=0," ",COUNTRY_INFO!A792)</f>
        <v>Ethiopia</v>
      </c>
      <c r="B792" s="10" t="str">
        <f>IF(COUNTRY_INFO!B792=0," ",COUNTRY_INFO!B792)</f>
        <v>SomaliErer</v>
      </c>
      <c r="C792" s="10" t="str">
        <f>IF(COUNTRY_INFO!C792=0," ",COUNTRY_INFO!C792)</f>
        <v xml:space="preserve">Wangay </v>
      </c>
      <c r="D792" s="11" t="str">
        <f>IF(OR(COUNTRY_INFO!$T$9:$T$1000="T2 (PZQ)",COUNTRY_INFO!$U$9:$U$1000="T2 (PZQ)"), "T2 (PZQ)", " ")</f>
        <v xml:space="preserve"> </v>
      </c>
      <c r="E792" s="109"/>
      <c r="F792" s="56"/>
      <c r="G792" s="288"/>
      <c r="H792" s="288"/>
      <c r="I792" s="11">
        <f t="shared" si="73"/>
        <v>0</v>
      </c>
      <c r="J792" s="56"/>
      <c r="K792" s="18"/>
      <c r="L792" s="18"/>
      <c r="M792" s="14">
        <f t="shared" si="74"/>
        <v>0</v>
      </c>
      <c r="N792" s="275" t="str">
        <f t="shared" si="75"/>
        <v xml:space="preserve"> </v>
      </c>
      <c r="O792" s="230" t="str">
        <f t="shared" si="76"/>
        <v xml:space="preserve"> </v>
      </c>
      <c r="P792" s="230" t="str">
        <f t="shared" si="77"/>
        <v xml:space="preserve"> </v>
      </c>
      <c r="Q792" s="230" t="str">
        <f t="shared" si="78"/>
        <v xml:space="preserve"> </v>
      </c>
    </row>
    <row r="793" spans="1:17" x14ac:dyDescent="0.2">
      <c r="A793" s="10" t="str">
        <f>IF(COUNTRY_INFO!A793=0," ",COUNTRY_INFO!A793)</f>
        <v>Ethiopia</v>
      </c>
      <c r="B793" s="10" t="str">
        <f>IF(COUNTRY_INFO!B793=0," ",COUNTRY_INFO!B793)</f>
        <v>SomaliErer</v>
      </c>
      <c r="C793" s="10" t="str">
        <f>IF(COUNTRY_INFO!C793=0," ",COUNTRY_INFO!C793)</f>
        <v xml:space="preserve">Yaxoob </v>
      </c>
      <c r="D793" s="11" t="str">
        <f>IF(OR(COUNTRY_INFO!$T$9:$T$1000="T2 (PZQ)",COUNTRY_INFO!$U$9:$U$1000="T2 (PZQ)"), "T2 (PZQ)", " ")</f>
        <v xml:space="preserve"> </v>
      </c>
      <c r="E793" s="109"/>
      <c r="F793" s="56"/>
      <c r="G793" s="288"/>
      <c r="H793" s="288"/>
      <c r="I793" s="11">
        <f t="shared" si="73"/>
        <v>0</v>
      </c>
      <c r="J793" s="56"/>
      <c r="K793" s="18"/>
      <c r="L793" s="18"/>
      <c r="M793" s="14">
        <f t="shared" si="74"/>
        <v>0</v>
      </c>
      <c r="N793" s="275" t="str">
        <f t="shared" si="75"/>
        <v xml:space="preserve"> </v>
      </c>
      <c r="O793" s="230" t="str">
        <f t="shared" si="76"/>
        <v xml:space="preserve"> </v>
      </c>
      <c r="P793" s="230" t="str">
        <f t="shared" si="77"/>
        <v xml:space="preserve"> </v>
      </c>
      <c r="Q793" s="230" t="str">
        <f t="shared" si="78"/>
        <v xml:space="preserve"> </v>
      </c>
    </row>
    <row r="794" spans="1:17" x14ac:dyDescent="0.2">
      <c r="A794" s="10" t="str">
        <f>IF(COUNTRY_INFO!A794=0," ",COUNTRY_INFO!A794)</f>
        <v>Ethiopia</v>
      </c>
      <c r="B794" s="10" t="str">
        <f>IF(COUNTRY_INFO!B794=0," ",COUNTRY_INFO!B794)</f>
        <v>SomaliFaafan</v>
      </c>
      <c r="C794" s="10" t="str">
        <f>IF(COUNTRY_INFO!C794=0," ",COUNTRY_INFO!C794)</f>
        <v>Awbare</v>
      </c>
      <c r="D794" s="11" t="str">
        <f>IF(OR(COUNTRY_INFO!$T$9:$T$1000="T2 (PZQ)",COUNTRY_INFO!$U$9:$U$1000="T2 (PZQ)"), "T2 (PZQ)", " ")</f>
        <v>T2 (PZQ)</v>
      </c>
      <c r="E794" s="253" t="s">
        <v>1187</v>
      </c>
      <c r="F794" s="56"/>
      <c r="G794" s="288">
        <v>134048</v>
      </c>
      <c r="H794" s="295">
        <v>0</v>
      </c>
      <c r="I794" s="11">
        <f t="shared" si="73"/>
        <v>134048</v>
      </c>
      <c r="J794" s="56"/>
      <c r="K794" s="18">
        <v>126444</v>
      </c>
      <c r="L794" s="18">
        <v>0</v>
      </c>
      <c r="M794" s="14">
        <f t="shared" si="74"/>
        <v>126444</v>
      </c>
      <c r="N794" s="275" t="str">
        <f t="shared" si="75"/>
        <v xml:space="preserve"> </v>
      </c>
      <c r="O794" s="230">
        <f t="shared" si="76"/>
        <v>94.32740510861781</v>
      </c>
      <c r="P794" s="230" t="str">
        <f t="shared" si="77"/>
        <v xml:space="preserve"> </v>
      </c>
      <c r="Q794" s="230">
        <f t="shared" si="78"/>
        <v>94.32740510861781</v>
      </c>
    </row>
    <row r="795" spans="1:17" x14ac:dyDescent="0.2">
      <c r="A795" s="10" t="str">
        <f>IF(COUNTRY_INFO!A795=0," ",COUNTRY_INFO!A795)</f>
        <v>Ethiopia</v>
      </c>
      <c r="B795" s="10" t="str">
        <f>IF(COUNTRY_INFO!B795=0," ",COUNTRY_INFO!B795)</f>
        <v>SomaliFaafan</v>
      </c>
      <c r="C795" s="10" t="str">
        <f>IF(COUNTRY_INFO!C795=0," ",COUNTRY_INFO!C795)</f>
        <v>Babile</v>
      </c>
      <c r="D795" s="11" t="str">
        <f>IF(OR(COUNTRY_INFO!$T$9:$T$1000="T2 (PZQ)",COUNTRY_INFO!$U$9:$U$1000="T2 (PZQ)"), "T2 (PZQ)", " ")</f>
        <v xml:space="preserve"> </v>
      </c>
      <c r="E795" s="109"/>
      <c r="F795" s="56"/>
      <c r="G795" s="288"/>
      <c r="H795" s="288"/>
      <c r="I795" s="11">
        <f t="shared" si="73"/>
        <v>0</v>
      </c>
      <c r="J795" s="56"/>
      <c r="K795" s="18"/>
      <c r="L795" s="18"/>
      <c r="M795" s="14">
        <f t="shared" si="74"/>
        <v>0</v>
      </c>
      <c r="N795" s="275" t="str">
        <f t="shared" si="75"/>
        <v xml:space="preserve"> </v>
      </c>
      <c r="O795" s="230" t="str">
        <f t="shared" si="76"/>
        <v xml:space="preserve"> </v>
      </c>
      <c r="P795" s="230" t="str">
        <f t="shared" si="77"/>
        <v xml:space="preserve"> </v>
      </c>
      <c r="Q795" s="230" t="str">
        <f t="shared" si="78"/>
        <v xml:space="preserve"> </v>
      </c>
    </row>
    <row r="796" spans="1:17" x14ac:dyDescent="0.2">
      <c r="A796" s="10" t="str">
        <f>IF(COUNTRY_INFO!A796=0," ",COUNTRY_INFO!A796)</f>
        <v>Ethiopia</v>
      </c>
      <c r="B796" s="10" t="str">
        <f>IF(COUNTRY_INFO!B796=0," ",COUNTRY_INFO!B796)</f>
        <v>SomaliFaafan</v>
      </c>
      <c r="C796" s="10" t="str">
        <f>IF(COUNTRY_INFO!C796=0," ",COUNTRY_INFO!C796)</f>
        <v>Goljano</v>
      </c>
      <c r="D796" s="11" t="str">
        <f>IF(OR(COUNTRY_INFO!$T$9:$T$1000="T2 (PZQ)",COUNTRY_INFO!$U$9:$U$1000="T2 (PZQ)"), "T2 (PZQ)", " ")</f>
        <v xml:space="preserve"> </v>
      </c>
      <c r="E796" s="109"/>
      <c r="F796" s="56"/>
      <c r="G796" s="288"/>
      <c r="H796" s="288"/>
      <c r="I796" s="11">
        <f t="shared" si="73"/>
        <v>0</v>
      </c>
      <c r="J796" s="56"/>
      <c r="K796" s="18"/>
      <c r="L796" s="18"/>
      <c r="M796" s="14">
        <f t="shared" si="74"/>
        <v>0</v>
      </c>
      <c r="N796" s="275" t="str">
        <f t="shared" si="75"/>
        <v xml:space="preserve"> </v>
      </c>
      <c r="O796" s="230" t="str">
        <f t="shared" si="76"/>
        <v xml:space="preserve"> </v>
      </c>
      <c r="P796" s="230" t="str">
        <f t="shared" si="77"/>
        <v xml:space="preserve"> </v>
      </c>
      <c r="Q796" s="230" t="str">
        <f t="shared" si="78"/>
        <v xml:space="preserve"> </v>
      </c>
    </row>
    <row r="797" spans="1:17" x14ac:dyDescent="0.2">
      <c r="A797" s="10" t="str">
        <f>IF(COUNTRY_INFO!A797=0," ",COUNTRY_INFO!A797)</f>
        <v>Ethiopia</v>
      </c>
      <c r="B797" s="10" t="str">
        <f>IF(COUNTRY_INFO!B797=0," ",COUNTRY_INFO!B797)</f>
        <v>SomaliFaafan</v>
      </c>
      <c r="C797" s="10" t="str">
        <f>IF(COUNTRY_INFO!C797=0," ",COUNTRY_INFO!C797)</f>
        <v>Gursum</v>
      </c>
      <c r="D797" s="11" t="str">
        <f>IF(OR(COUNTRY_INFO!$T$9:$T$1000="T2 (PZQ)",COUNTRY_INFO!$U$9:$U$1000="T2 (PZQ)"), "T2 (PZQ)", " ")</f>
        <v xml:space="preserve"> </v>
      </c>
      <c r="E797" s="109"/>
      <c r="F797" s="56"/>
      <c r="G797" s="288"/>
      <c r="H797" s="288"/>
      <c r="I797" s="11">
        <f t="shared" si="73"/>
        <v>0</v>
      </c>
      <c r="J797" s="56"/>
      <c r="K797" s="18"/>
      <c r="L797" s="18"/>
      <c r="M797" s="14">
        <f t="shared" si="74"/>
        <v>0</v>
      </c>
      <c r="N797" s="275" t="str">
        <f t="shared" si="75"/>
        <v xml:space="preserve"> </v>
      </c>
      <c r="O797" s="230" t="str">
        <f t="shared" si="76"/>
        <v xml:space="preserve"> </v>
      </c>
      <c r="P797" s="230" t="str">
        <f t="shared" si="77"/>
        <v xml:space="preserve"> </v>
      </c>
      <c r="Q797" s="230" t="str">
        <f t="shared" si="78"/>
        <v xml:space="preserve"> </v>
      </c>
    </row>
    <row r="798" spans="1:17" x14ac:dyDescent="0.2">
      <c r="A798" s="10" t="str">
        <f>IF(COUNTRY_INFO!A798=0," ",COUNTRY_INFO!A798)</f>
        <v>Ethiopia</v>
      </c>
      <c r="B798" s="10" t="str">
        <f>IF(COUNTRY_INFO!B798=0," ",COUNTRY_INFO!B798)</f>
        <v>SomaliFaafan</v>
      </c>
      <c r="C798" s="10" t="str">
        <f>IF(COUNTRY_INFO!C798=0," ",COUNTRY_INFO!C798)</f>
        <v>Harawa</v>
      </c>
      <c r="D798" s="11" t="str">
        <f>IF(OR(COUNTRY_INFO!$T$9:$T$1000="T2 (PZQ)",COUNTRY_INFO!$U$9:$U$1000="T2 (PZQ)"), "T2 (PZQ)", " ")</f>
        <v xml:space="preserve"> </v>
      </c>
      <c r="E798" s="109"/>
      <c r="F798" s="56"/>
      <c r="G798" s="288"/>
      <c r="H798" s="288"/>
      <c r="I798" s="11">
        <f t="shared" si="73"/>
        <v>0</v>
      </c>
      <c r="J798" s="56"/>
      <c r="K798" s="18"/>
      <c r="L798" s="18"/>
      <c r="M798" s="14">
        <f t="shared" si="74"/>
        <v>0</v>
      </c>
      <c r="N798" s="275" t="str">
        <f t="shared" si="75"/>
        <v xml:space="preserve"> </v>
      </c>
      <c r="O798" s="230" t="str">
        <f t="shared" si="76"/>
        <v xml:space="preserve"> </v>
      </c>
      <c r="P798" s="230" t="str">
        <f t="shared" si="77"/>
        <v xml:space="preserve"> </v>
      </c>
      <c r="Q798" s="230" t="str">
        <f t="shared" si="78"/>
        <v xml:space="preserve"> </v>
      </c>
    </row>
    <row r="799" spans="1:17" x14ac:dyDescent="0.2">
      <c r="A799" s="10" t="str">
        <f>IF(COUNTRY_INFO!A799=0," ",COUNTRY_INFO!A799)</f>
        <v>Ethiopia</v>
      </c>
      <c r="B799" s="10" t="str">
        <f>IF(COUNTRY_INFO!B799=0," ",COUNTRY_INFO!B799)</f>
        <v>SomaliFaafan</v>
      </c>
      <c r="C799" s="10" t="str">
        <f>IF(COUNTRY_INFO!C799=0," ",COUNTRY_INFO!C799)</f>
        <v>Harorays</v>
      </c>
      <c r="D799" s="11" t="str">
        <f>IF(OR(COUNTRY_INFO!$T$9:$T$1000="T2 (PZQ)",COUNTRY_INFO!$U$9:$U$1000="T2 (PZQ)"), "T2 (PZQ)", " ")</f>
        <v xml:space="preserve"> </v>
      </c>
      <c r="E799" s="109"/>
      <c r="F799" s="56"/>
      <c r="G799" s="288"/>
      <c r="H799" s="288"/>
      <c r="I799" s="11">
        <f t="shared" si="73"/>
        <v>0</v>
      </c>
      <c r="J799" s="56"/>
      <c r="K799" s="18"/>
      <c r="L799" s="18"/>
      <c r="M799" s="14">
        <f t="shared" si="74"/>
        <v>0</v>
      </c>
      <c r="N799" s="275" t="str">
        <f t="shared" si="75"/>
        <v xml:space="preserve"> </v>
      </c>
      <c r="O799" s="230" t="str">
        <f t="shared" si="76"/>
        <v xml:space="preserve"> </v>
      </c>
      <c r="P799" s="230" t="str">
        <f t="shared" si="77"/>
        <v xml:space="preserve"> </v>
      </c>
      <c r="Q799" s="230" t="str">
        <f t="shared" si="78"/>
        <v xml:space="preserve"> </v>
      </c>
    </row>
    <row r="800" spans="1:17" x14ac:dyDescent="0.2">
      <c r="A800" s="10" t="str">
        <f>IF(COUNTRY_INFO!A800=0," ",COUNTRY_INFO!A800)</f>
        <v>Ethiopia</v>
      </c>
      <c r="B800" s="10" t="str">
        <f>IF(COUNTRY_INFO!B800=0," ",COUNTRY_INFO!B800)</f>
        <v>SomaliFaafan</v>
      </c>
      <c r="C800" s="10" t="str">
        <f>IF(COUNTRY_INFO!C800=0," ",COUNTRY_INFO!C800)</f>
        <v>Harshim</v>
      </c>
      <c r="D800" s="11" t="str">
        <f>IF(OR(COUNTRY_INFO!$T$9:$T$1000="T2 (PZQ)",COUNTRY_INFO!$U$9:$U$1000="T2 (PZQ)"), "T2 (PZQ)", " ")</f>
        <v xml:space="preserve"> </v>
      </c>
      <c r="E800" s="109"/>
      <c r="F800" s="56"/>
      <c r="G800" s="288"/>
      <c r="H800" s="288"/>
      <c r="I800" s="11">
        <f t="shared" si="73"/>
        <v>0</v>
      </c>
      <c r="J800" s="56"/>
      <c r="K800" s="18"/>
      <c r="L800" s="18"/>
      <c r="M800" s="14">
        <f t="shared" si="74"/>
        <v>0</v>
      </c>
      <c r="N800" s="275" t="str">
        <f t="shared" si="75"/>
        <v xml:space="preserve"> </v>
      </c>
      <c r="O800" s="230" t="str">
        <f t="shared" si="76"/>
        <v xml:space="preserve"> </v>
      </c>
      <c r="P800" s="230" t="str">
        <f t="shared" si="77"/>
        <v xml:space="preserve"> </v>
      </c>
      <c r="Q800" s="230" t="str">
        <f t="shared" si="78"/>
        <v xml:space="preserve"> </v>
      </c>
    </row>
    <row r="801" spans="1:17" x14ac:dyDescent="0.2">
      <c r="A801" s="10" t="str">
        <f>IF(COUNTRY_INFO!A801=0," ",COUNTRY_INFO!A801)</f>
        <v>Ethiopia</v>
      </c>
      <c r="B801" s="10" t="str">
        <f>IF(COUNTRY_INFO!B801=0," ",COUNTRY_INFO!B801)</f>
        <v>SomaliFaafan</v>
      </c>
      <c r="C801" s="10" t="str">
        <f>IF(COUNTRY_INFO!C801=0," ",COUNTRY_INFO!C801)</f>
        <v xml:space="preserve">Jigjiga City </v>
      </c>
      <c r="D801" s="11" t="str">
        <f>IF(OR(COUNTRY_INFO!$T$9:$T$1000="T2 (PZQ)",COUNTRY_INFO!$U$9:$U$1000="T2 (PZQ)"), "T2 (PZQ)", " ")</f>
        <v xml:space="preserve"> </v>
      </c>
      <c r="E801" s="109"/>
      <c r="F801" s="56"/>
      <c r="G801" s="288"/>
      <c r="H801" s="288"/>
      <c r="I801" s="11">
        <f t="shared" si="73"/>
        <v>0</v>
      </c>
      <c r="J801" s="56"/>
      <c r="K801" s="18"/>
      <c r="L801" s="18"/>
      <c r="M801" s="14">
        <f t="shared" si="74"/>
        <v>0</v>
      </c>
      <c r="N801" s="275" t="str">
        <f t="shared" si="75"/>
        <v xml:space="preserve"> </v>
      </c>
      <c r="O801" s="230" t="str">
        <f t="shared" si="76"/>
        <v xml:space="preserve"> </v>
      </c>
      <c r="P801" s="230" t="str">
        <f t="shared" si="77"/>
        <v xml:space="preserve"> </v>
      </c>
      <c r="Q801" s="230" t="str">
        <f t="shared" si="78"/>
        <v xml:space="preserve"> </v>
      </c>
    </row>
    <row r="802" spans="1:17" x14ac:dyDescent="0.2">
      <c r="A802" s="10" t="str">
        <f>IF(COUNTRY_INFO!A802=0," ",COUNTRY_INFO!A802)</f>
        <v>Ethiopia</v>
      </c>
      <c r="B802" s="10" t="str">
        <f>IF(COUNTRY_INFO!B802=0," ",COUNTRY_INFO!B802)</f>
        <v>SomaliFaafan</v>
      </c>
      <c r="C802" s="10" t="str">
        <f>IF(COUNTRY_INFO!C802=0," ",COUNTRY_INFO!C802)</f>
        <v>Kebribeyah</v>
      </c>
      <c r="D802" s="11" t="str">
        <f>IF(OR(COUNTRY_INFO!$T$9:$T$1000="T2 (PZQ)",COUNTRY_INFO!$U$9:$U$1000="T2 (PZQ)"), "T2 (PZQ)", " ")</f>
        <v xml:space="preserve"> </v>
      </c>
      <c r="E802" s="109"/>
      <c r="F802" s="56"/>
      <c r="G802" s="288"/>
      <c r="H802" s="288"/>
      <c r="I802" s="11">
        <f t="shared" si="73"/>
        <v>0</v>
      </c>
      <c r="J802" s="56"/>
      <c r="K802" s="18"/>
      <c r="L802" s="18"/>
      <c r="M802" s="14">
        <f t="shared" si="74"/>
        <v>0</v>
      </c>
      <c r="N802" s="275" t="str">
        <f t="shared" si="75"/>
        <v xml:space="preserve"> </v>
      </c>
      <c r="O802" s="230" t="str">
        <f t="shared" si="76"/>
        <v xml:space="preserve"> </v>
      </c>
      <c r="P802" s="230" t="str">
        <f t="shared" si="77"/>
        <v xml:space="preserve"> </v>
      </c>
      <c r="Q802" s="230" t="str">
        <f t="shared" si="78"/>
        <v xml:space="preserve"> </v>
      </c>
    </row>
    <row r="803" spans="1:17" x14ac:dyDescent="0.2">
      <c r="A803" s="10" t="str">
        <f>IF(COUNTRY_INFO!A803=0," ",COUNTRY_INFO!A803)</f>
        <v>Ethiopia</v>
      </c>
      <c r="B803" s="10" t="str">
        <f>IF(COUNTRY_INFO!B803=0," ",COUNTRY_INFO!B803)</f>
        <v>SomaliFaafan</v>
      </c>
      <c r="C803" s="10" t="str">
        <f>IF(COUNTRY_INFO!C803=0," ",COUNTRY_INFO!C803)</f>
        <v>Kebribeyah Town</v>
      </c>
      <c r="D803" s="11" t="str">
        <f>IF(OR(COUNTRY_INFO!$T$9:$T$1000="T2 (PZQ)",COUNTRY_INFO!$U$9:$U$1000="T2 (PZQ)"), "T2 (PZQ)", " ")</f>
        <v xml:space="preserve"> </v>
      </c>
      <c r="E803" s="109"/>
      <c r="F803" s="56"/>
      <c r="G803" s="288"/>
      <c r="H803" s="288"/>
      <c r="I803" s="11">
        <f t="shared" si="73"/>
        <v>0</v>
      </c>
      <c r="J803" s="56"/>
      <c r="K803" s="18"/>
      <c r="L803" s="18"/>
      <c r="M803" s="14">
        <f t="shared" si="74"/>
        <v>0</v>
      </c>
      <c r="N803" s="275" t="str">
        <f t="shared" si="75"/>
        <v xml:space="preserve"> </v>
      </c>
      <c r="O803" s="230" t="str">
        <f t="shared" si="76"/>
        <v xml:space="preserve"> </v>
      </c>
      <c r="P803" s="230" t="str">
        <f t="shared" si="77"/>
        <v xml:space="preserve"> </v>
      </c>
      <c r="Q803" s="230" t="str">
        <f t="shared" si="78"/>
        <v xml:space="preserve"> </v>
      </c>
    </row>
    <row r="804" spans="1:17" x14ac:dyDescent="0.2">
      <c r="A804" s="10" t="str">
        <f>IF(COUNTRY_INFO!A804=0," ",COUNTRY_INFO!A804)</f>
        <v>Ethiopia</v>
      </c>
      <c r="B804" s="10" t="str">
        <f>IF(COUNTRY_INFO!B804=0," ",COUNTRY_INFO!B804)</f>
        <v>SomaliFaafan</v>
      </c>
      <c r="C804" s="10" t="str">
        <f>IF(COUNTRY_INFO!C804=0," ",COUNTRY_INFO!C804)</f>
        <v>Qoran-Mulla</v>
      </c>
      <c r="D804" s="11" t="str">
        <f>IF(OR(COUNTRY_INFO!$T$9:$T$1000="T2 (PZQ)",COUNTRY_INFO!$U$9:$U$1000="T2 (PZQ)"), "T2 (PZQ)", " ")</f>
        <v xml:space="preserve"> </v>
      </c>
      <c r="E804" s="109"/>
      <c r="F804" s="56"/>
      <c r="G804" s="288"/>
      <c r="H804" s="288"/>
      <c r="I804" s="11">
        <f t="shared" si="73"/>
        <v>0</v>
      </c>
      <c r="J804" s="56"/>
      <c r="K804" s="18"/>
      <c r="L804" s="18"/>
      <c r="M804" s="14">
        <f t="shared" si="74"/>
        <v>0</v>
      </c>
      <c r="N804" s="275" t="str">
        <f t="shared" si="75"/>
        <v xml:space="preserve"> </v>
      </c>
      <c r="O804" s="230" t="str">
        <f t="shared" si="76"/>
        <v xml:space="preserve"> </v>
      </c>
      <c r="P804" s="230" t="str">
        <f t="shared" si="77"/>
        <v xml:space="preserve"> </v>
      </c>
      <c r="Q804" s="230" t="str">
        <f t="shared" si="78"/>
        <v xml:space="preserve"> </v>
      </c>
    </row>
    <row r="805" spans="1:17" x14ac:dyDescent="0.2">
      <c r="A805" s="10" t="str">
        <f>IF(COUNTRY_INFO!A805=0," ",COUNTRY_INFO!A805)</f>
        <v>Ethiopia</v>
      </c>
      <c r="B805" s="10" t="str">
        <f>IF(COUNTRY_INFO!B805=0," ",COUNTRY_INFO!B805)</f>
        <v>SomaliFaafan</v>
      </c>
      <c r="C805" s="10" t="str">
        <f>IF(COUNTRY_INFO!C805=0," ",COUNTRY_INFO!C805)</f>
        <v>Shabeley</v>
      </c>
      <c r="D805" s="11" t="str">
        <f>IF(OR(COUNTRY_INFO!$T$9:$T$1000="T2 (PZQ)",COUNTRY_INFO!$U$9:$U$1000="T2 (PZQ)"), "T2 (PZQ)", " ")</f>
        <v xml:space="preserve"> </v>
      </c>
      <c r="E805" s="109"/>
      <c r="F805" s="56"/>
      <c r="G805" s="288"/>
      <c r="H805" s="288"/>
      <c r="I805" s="11">
        <f t="shared" si="73"/>
        <v>0</v>
      </c>
      <c r="J805" s="56"/>
      <c r="K805" s="18"/>
      <c r="L805" s="18"/>
      <c r="M805" s="14">
        <f t="shared" si="74"/>
        <v>0</v>
      </c>
      <c r="N805" s="275" t="str">
        <f t="shared" si="75"/>
        <v xml:space="preserve"> </v>
      </c>
      <c r="O805" s="230" t="str">
        <f t="shared" si="76"/>
        <v xml:space="preserve"> </v>
      </c>
      <c r="P805" s="230" t="str">
        <f t="shared" si="77"/>
        <v xml:space="preserve"> </v>
      </c>
      <c r="Q805" s="230" t="str">
        <f t="shared" si="78"/>
        <v xml:space="preserve"> </v>
      </c>
    </row>
    <row r="806" spans="1:17" x14ac:dyDescent="0.2">
      <c r="A806" s="10" t="str">
        <f>IF(COUNTRY_INFO!A806=0," ",COUNTRY_INFO!A806)</f>
        <v>Ethiopia</v>
      </c>
      <c r="B806" s="10" t="str">
        <f>IF(COUNTRY_INFO!B806=0," ",COUNTRY_INFO!B806)</f>
        <v>SomaliFaafan</v>
      </c>
      <c r="C806" s="10" t="str">
        <f>IF(COUNTRY_INFO!C806=0," ",COUNTRY_INFO!C806)</f>
        <v>Togo Wajjale</v>
      </c>
      <c r="D806" s="11" t="str">
        <f>IF(OR(COUNTRY_INFO!$T$9:$T$1000="T2 (PZQ)",COUNTRY_INFO!$U$9:$U$1000="T2 (PZQ)"), "T2 (PZQ)", " ")</f>
        <v xml:space="preserve"> </v>
      </c>
      <c r="E806" s="109"/>
      <c r="F806" s="56"/>
      <c r="G806" s="288"/>
      <c r="H806" s="288"/>
      <c r="I806" s="11">
        <f t="shared" si="73"/>
        <v>0</v>
      </c>
      <c r="J806" s="56"/>
      <c r="K806" s="18"/>
      <c r="L806" s="18"/>
      <c r="M806" s="14">
        <f t="shared" si="74"/>
        <v>0</v>
      </c>
      <c r="N806" s="275" t="str">
        <f t="shared" si="75"/>
        <v xml:space="preserve"> </v>
      </c>
      <c r="O806" s="230" t="str">
        <f t="shared" si="76"/>
        <v xml:space="preserve"> </v>
      </c>
      <c r="P806" s="230" t="str">
        <f t="shared" si="77"/>
        <v xml:space="preserve"> </v>
      </c>
      <c r="Q806" s="230" t="str">
        <f t="shared" si="78"/>
        <v xml:space="preserve"> </v>
      </c>
    </row>
    <row r="807" spans="1:17" x14ac:dyDescent="0.2">
      <c r="A807" s="10" t="str">
        <f>IF(COUNTRY_INFO!A807=0," ",COUNTRY_INFO!A807)</f>
        <v>Ethiopia</v>
      </c>
      <c r="B807" s="10" t="str">
        <f>IF(COUNTRY_INFO!B807=0," ",COUNTRY_INFO!B807)</f>
        <v>SomaliFaafan</v>
      </c>
      <c r="C807" s="10" t="str">
        <f>IF(COUNTRY_INFO!C807=0," ",COUNTRY_INFO!C807)</f>
        <v>Tuliguled</v>
      </c>
      <c r="D807" s="11" t="str">
        <f>IF(OR(COUNTRY_INFO!$T$9:$T$1000="T2 (PZQ)",COUNTRY_INFO!$U$9:$U$1000="T2 (PZQ)"), "T2 (PZQ)", " ")</f>
        <v xml:space="preserve"> </v>
      </c>
      <c r="E807" s="109"/>
      <c r="F807" s="56"/>
      <c r="G807" s="288"/>
      <c r="H807" s="288"/>
      <c r="I807" s="11">
        <f t="shared" si="73"/>
        <v>0</v>
      </c>
      <c r="J807" s="56"/>
      <c r="K807" s="18"/>
      <c r="L807" s="18"/>
      <c r="M807" s="14">
        <f t="shared" si="74"/>
        <v>0</v>
      </c>
      <c r="N807" s="275" t="str">
        <f t="shared" si="75"/>
        <v xml:space="preserve"> </v>
      </c>
      <c r="O807" s="230" t="str">
        <f t="shared" si="76"/>
        <v xml:space="preserve"> </v>
      </c>
      <c r="P807" s="230" t="str">
        <f t="shared" si="77"/>
        <v xml:space="preserve"> </v>
      </c>
      <c r="Q807" s="230" t="str">
        <f t="shared" si="78"/>
        <v xml:space="preserve"> </v>
      </c>
    </row>
    <row r="808" spans="1:17" x14ac:dyDescent="0.2">
      <c r="A808" s="10" t="str">
        <f>IF(COUNTRY_INFO!A808=0," ",COUNTRY_INFO!A808)</f>
        <v>Ethiopia</v>
      </c>
      <c r="B808" s="10" t="str">
        <f>IF(COUNTRY_INFO!B808=0," ",COUNTRY_INFO!B808)</f>
        <v>SomaliJarar</v>
      </c>
      <c r="C808" s="10" t="str">
        <f>IF(COUNTRY_INFO!C808=0," ",COUNTRY_INFO!C808)</f>
        <v>Ararso</v>
      </c>
      <c r="D808" s="11" t="str">
        <f>IF(OR(COUNTRY_INFO!$T$9:$T$1000="T2 (PZQ)",COUNTRY_INFO!$U$9:$U$1000="T2 (PZQ)"), "T2 (PZQ)", " ")</f>
        <v xml:space="preserve"> </v>
      </c>
      <c r="E808" s="109"/>
      <c r="F808" s="56"/>
      <c r="G808" s="288"/>
      <c r="H808" s="288"/>
      <c r="I808" s="11">
        <f t="shared" si="73"/>
        <v>0</v>
      </c>
      <c r="J808" s="56"/>
      <c r="K808" s="18"/>
      <c r="L808" s="18"/>
      <c r="M808" s="14">
        <f t="shared" si="74"/>
        <v>0</v>
      </c>
      <c r="N808" s="275" t="str">
        <f t="shared" si="75"/>
        <v xml:space="preserve"> </v>
      </c>
      <c r="O808" s="230" t="str">
        <f t="shared" si="76"/>
        <v xml:space="preserve"> </v>
      </c>
      <c r="P808" s="230" t="str">
        <f t="shared" si="77"/>
        <v xml:space="preserve"> </v>
      </c>
      <c r="Q808" s="230" t="str">
        <f t="shared" si="78"/>
        <v xml:space="preserve"> </v>
      </c>
    </row>
    <row r="809" spans="1:17" x14ac:dyDescent="0.2">
      <c r="A809" s="10" t="str">
        <f>IF(COUNTRY_INFO!A809=0," ",COUNTRY_INFO!A809)</f>
        <v>Ethiopia</v>
      </c>
      <c r="B809" s="10" t="str">
        <f>IF(COUNTRY_INFO!B809=0," ",COUNTRY_INFO!B809)</f>
        <v>SomaliJarar</v>
      </c>
      <c r="C809" s="10" t="str">
        <f>IF(COUNTRY_INFO!C809=0," ",COUNTRY_INFO!C809)</f>
        <v>Aware</v>
      </c>
      <c r="D809" s="11" t="str">
        <f>IF(OR(COUNTRY_INFO!$T$9:$T$1000="T2 (PZQ)",COUNTRY_INFO!$U$9:$U$1000="T2 (PZQ)"), "T2 (PZQ)", " ")</f>
        <v xml:space="preserve"> </v>
      </c>
      <c r="E809" s="109"/>
      <c r="F809" s="56"/>
      <c r="G809" s="288"/>
      <c r="H809" s="288"/>
      <c r="I809" s="11">
        <f t="shared" si="73"/>
        <v>0</v>
      </c>
      <c r="J809" s="56"/>
      <c r="K809" s="18"/>
      <c r="L809" s="18"/>
      <c r="M809" s="14">
        <f t="shared" si="74"/>
        <v>0</v>
      </c>
      <c r="N809" s="275" t="str">
        <f t="shared" si="75"/>
        <v xml:space="preserve"> </v>
      </c>
      <c r="O809" s="230" t="str">
        <f t="shared" si="76"/>
        <v xml:space="preserve"> </v>
      </c>
      <c r="P809" s="230" t="str">
        <f t="shared" si="77"/>
        <v xml:space="preserve"> </v>
      </c>
      <c r="Q809" s="230" t="str">
        <f t="shared" si="78"/>
        <v xml:space="preserve"> </v>
      </c>
    </row>
    <row r="810" spans="1:17" x14ac:dyDescent="0.2">
      <c r="A810" s="10" t="str">
        <f>IF(COUNTRY_INFO!A810=0," ",COUNTRY_INFO!A810)</f>
        <v>Ethiopia</v>
      </c>
      <c r="B810" s="10" t="str">
        <f>IF(COUNTRY_INFO!B810=0," ",COUNTRY_INFO!B810)</f>
        <v>SomaliJarar</v>
      </c>
      <c r="C810" s="10" t="str">
        <f>IF(COUNTRY_INFO!C810=0," ",COUNTRY_INFO!C810)</f>
        <v>Birqod</v>
      </c>
      <c r="D810" s="11" t="str">
        <f>IF(OR(COUNTRY_INFO!$T$9:$T$1000="T2 (PZQ)",COUNTRY_INFO!$U$9:$U$1000="T2 (PZQ)"), "T2 (PZQ)", " ")</f>
        <v>T2 (PZQ)</v>
      </c>
      <c r="E810" s="253" t="s">
        <v>1187</v>
      </c>
      <c r="F810" s="56"/>
      <c r="G810" s="288">
        <v>24884</v>
      </c>
      <c r="H810" s="295"/>
      <c r="I810" s="11">
        <f t="shared" si="73"/>
        <v>24884</v>
      </c>
      <c r="J810" s="56"/>
      <c r="K810" s="18">
        <v>15217</v>
      </c>
      <c r="L810" s="18"/>
      <c r="M810" s="14">
        <f t="shared" si="74"/>
        <v>15217</v>
      </c>
      <c r="N810" s="275" t="str">
        <f t="shared" si="75"/>
        <v xml:space="preserve"> </v>
      </c>
      <c r="O810" s="230">
        <f t="shared" si="76"/>
        <v>61.15174409258961</v>
      </c>
      <c r="P810" s="230" t="str">
        <f t="shared" si="77"/>
        <v xml:space="preserve"> </v>
      </c>
      <c r="Q810" s="230">
        <f t="shared" si="78"/>
        <v>61.15174409258961</v>
      </c>
    </row>
    <row r="811" spans="1:17" x14ac:dyDescent="0.2">
      <c r="A811" s="10" t="str">
        <f>IF(COUNTRY_INFO!A811=0," ",COUNTRY_INFO!A811)</f>
        <v>Ethiopia</v>
      </c>
      <c r="B811" s="10" t="str">
        <f>IF(COUNTRY_INFO!B811=0," ",COUNTRY_INFO!B811)</f>
        <v>SomaliJarar</v>
      </c>
      <c r="C811" s="10" t="str">
        <f>IF(COUNTRY_INFO!C811=0," ",COUNTRY_INFO!C811)</f>
        <v>Daror</v>
      </c>
      <c r="D811" s="11" t="str">
        <f>IF(OR(COUNTRY_INFO!$T$9:$T$1000="T2 (PZQ)",COUNTRY_INFO!$U$9:$U$1000="T2 (PZQ)"), "T2 (PZQ)", " ")</f>
        <v xml:space="preserve"> </v>
      </c>
      <c r="E811" s="109"/>
      <c r="F811" s="56"/>
      <c r="G811" s="288"/>
      <c r="H811" s="288"/>
      <c r="I811" s="11">
        <f t="shared" si="73"/>
        <v>0</v>
      </c>
      <c r="J811" s="56"/>
      <c r="K811" s="18"/>
      <c r="L811" s="18"/>
      <c r="M811" s="14">
        <f t="shared" si="74"/>
        <v>0</v>
      </c>
      <c r="N811" s="275" t="str">
        <f t="shared" si="75"/>
        <v xml:space="preserve"> </v>
      </c>
      <c r="O811" s="230" t="str">
        <f t="shared" si="76"/>
        <v xml:space="preserve"> </v>
      </c>
      <c r="P811" s="230" t="str">
        <f t="shared" si="77"/>
        <v xml:space="preserve"> </v>
      </c>
      <c r="Q811" s="230" t="str">
        <f t="shared" si="78"/>
        <v xml:space="preserve"> </v>
      </c>
    </row>
    <row r="812" spans="1:17" x14ac:dyDescent="0.2">
      <c r="A812" s="10" t="str">
        <f>IF(COUNTRY_INFO!A812=0," ",COUNTRY_INFO!A812)</f>
        <v>Ethiopia</v>
      </c>
      <c r="B812" s="10" t="str">
        <f>IF(COUNTRY_INFO!B812=0," ",COUNTRY_INFO!B812)</f>
        <v>SomaliJarar</v>
      </c>
      <c r="C812" s="10" t="str">
        <f>IF(COUNTRY_INFO!C812=0," ",COUNTRY_INFO!C812)</f>
        <v>Degahabure</v>
      </c>
      <c r="D812" s="11" t="str">
        <f>IF(OR(COUNTRY_INFO!$T$9:$T$1000="T2 (PZQ)",COUNTRY_INFO!$U$9:$U$1000="T2 (PZQ)"), "T2 (PZQ)", " ")</f>
        <v xml:space="preserve"> </v>
      </c>
      <c r="E812" s="109"/>
      <c r="F812" s="56"/>
      <c r="G812" s="288"/>
      <c r="H812" s="288"/>
      <c r="I812" s="11">
        <f t="shared" si="73"/>
        <v>0</v>
      </c>
      <c r="J812" s="56"/>
      <c r="K812" s="18"/>
      <c r="L812" s="18"/>
      <c r="M812" s="14">
        <f t="shared" si="74"/>
        <v>0</v>
      </c>
      <c r="N812" s="275" t="str">
        <f t="shared" si="75"/>
        <v xml:space="preserve"> </v>
      </c>
      <c r="O812" s="230" t="str">
        <f t="shared" si="76"/>
        <v xml:space="preserve"> </v>
      </c>
      <c r="P812" s="230" t="str">
        <f t="shared" si="77"/>
        <v xml:space="preserve"> </v>
      </c>
      <c r="Q812" s="230" t="str">
        <f t="shared" si="78"/>
        <v xml:space="preserve"> </v>
      </c>
    </row>
    <row r="813" spans="1:17" x14ac:dyDescent="0.2">
      <c r="A813" s="10" t="str">
        <f>IF(COUNTRY_INFO!A813=0," ",COUNTRY_INFO!A813)</f>
        <v>Ethiopia</v>
      </c>
      <c r="B813" s="10" t="str">
        <f>IF(COUNTRY_INFO!B813=0," ",COUNTRY_INFO!B813)</f>
        <v>SomaliJarar</v>
      </c>
      <c r="C813" s="10" t="str">
        <f>IF(COUNTRY_INFO!C813=0," ",COUNTRY_INFO!C813)</f>
        <v>Degahmadow</v>
      </c>
      <c r="D813" s="11" t="str">
        <f>IF(OR(COUNTRY_INFO!$T$9:$T$1000="T2 (PZQ)",COUNTRY_INFO!$U$9:$U$1000="T2 (PZQ)"), "T2 (PZQ)", " ")</f>
        <v xml:space="preserve"> </v>
      </c>
      <c r="E813" s="109"/>
      <c r="F813" s="56"/>
      <c r="G813" s="288"/>
      <c r="H813" s="288"/>
      <c r="I813" s="11">
        <f t="shared" si="73"/>
        <v>0</v>
      </c>
      <c r="J813" s="56"/>
      <c r="K813" s="18"/>
      <c r="L813" s="18"/>
      <c r="M813" s="14">
        <f t="shared" si="74"/>
        <v>0</v>
      </c>
      <c r="N813" s="275" t="str">
        <f t="shared" si="75"/>
        <v xml:space="preserve"> </v>
      </c>
      <c r="O813" s="230" t="str">
        <f t="shared" si="76"/>
        <v xml:space="preserve"> </v>
      </c>
      <c r="P813" s="230" t="str">
        <f t="shared" si="77"/>
        <v xml:space="preserve"> </v>
      </c>
      <c r="Q813" s="230" t="str">
        <f t="shared" si="78"/>
        <v xml:space="preserve"> </v>
      </c>
    </row>
    <row r="814" spans="1:17" x14ac:dyDescent="0.2">
      <c r="A814" s="10" t="str">
        <f>IF(COUNTRY_INFO!A814=0," ",COUNTRY_INFO!A814)</f>
        <v>Ethiopia</v>
      </c>
      <c r="B814" s="10" t="str">
        <f>IF(COUNTRY_INFO!B814=0," ",COUNTRY_INFO!B814)</f>
        <v>SomaliJarar</v>
      </c>
      <c r="C814" s="10" t="str">
        <f>IF(COUNTRY_INFO!C814=0," ",COUNTRY_INFO!C814)</f>
        <v>Dehabur Town</v>
      </c>
      <c r="D814" s="11" t="str">
        <f>IF(OR(COUNTRY_INFO!$T$9:$T$1000="T2 (PZQ)",COUNTRY_INFO!$U$9:$U$1000="T2 (PZQ)"), "T2 (PZQ)", " ")</f>
        <v xml:space="preserve"> </v>
      </c>
      <c r="E814" s="109"/>
      <c r="F814" s="56"/>
      <c r="G814" s="288"/>
      <c r="H814" s="288"/>
      <c r="I814" s="11">
        <f t="shared" si="73"/>
        <v>0</v>
      </c>
      <c r="J814" s="56"/>
      <c r="K814" s="18"/>
      <c r="L814" s="18"/>
      <c r="M814" s="14">
        <f t="shared" si="74"/>
        <v>0</v>
      </c>
      <c r="N814" s="275" t="str">
        <f t="shared" si="75"/>
        <v xml:space="preserve"> </v>
      </c>
      <c r="O814" s="230" t="str">
        <f t="shared" si="76"/>
        <v xml:space="preserve"> </v>
      </c>
      <c r="P814" s="230" t="str">
        <f t="shared" si="77"/>
        <v xml:space="preserve"> </v>
      </c>
      <c r="Q814" s="230" t="str">
        <f t="shared" si="78"/>
        <v xml:space="preserve"> </v>
      </c>
    </row>
    <row r="815" spans="1:17" x14ac:dyDescent="0.2">
      <c r="A815" s="10" t="str">
        <f>IF(COUNTRY_INFO!A815=0," ",COUNTRY_INFO!A815)</f>
        <v>Ethiopia</v>
      </c>
      <c r="B815" s="10" t="str">
        <f>IF(COUNTRY_INFO!B815=0," ",COUNTRY_INFO!B815)</f>
        <v>SomaliJarar</v>
      </c>
      <c r="C815" s="10" t="str">
        <f>IF(COUNTRY_INFO!C815=0," ",COUNTRY_INFO!C815)</f>
        <v>Gashamo</v>
      </c>
      <c r="D815" s="11" t="str">
        <f>IF(OR(COUNTRY_INFO!$T$9:$T$1000="T2 (PZQ)",COUNTRY_INFO!$U$9:$U$1000="T2 (PZQ)"), "T2 (PZQ)", " ")</f>
        <v xml:space="preserve"> </v>
      </c>
      <c r="E815" s="109"/>
      <c r="F815" s="56"/>
      <c r="G815" s="288"/>
      <c r="H815" s="288"/>
      <c r="I815" s="11">
        <f t="shared" si="73"/>
        <v>0</v>
      </c>
      <c r="J815" s="56"/>
      <c r="K815" s="18"/>
      <c r="L815" s="18"/>
      <c r="M815" s="14">
        <f t="shared" si="74"/>
        <v>0</v>
      </c>
      <c r="N815" s="275" t="str">
        <f t="shared" si="75"/>
        <v xml:space="preserve"> </v>
      </c>
      <c r="O815" s="230" t="str">
        <f t="shared" si="76"/>
        <v xml:space="preserve"> </v>
      </c>
      <c r="P815" s="230" t="str">
        <f t="shared" si="77"/>
        <v xml:space="preserve"> </v>
      </c>
      <c r="Q815" s="230" t="str">
        <f t="shared" si="78"/>
        <v xml:space="preserve"> </v>
      </c>
    </row>
    <row r="816" spans="1:17" x14ac:dyDescent="0.2">
      <c r="A816" s="10" t="str">
        <f>IF(COUNTRY_INFO!A816=0," ",COUNTRY_INFO!A816)</f>
        <v>Ethiopia</v>
      </c>
      <c r="B816" s="10" t="str">
        <f>IF(COUNTRY_INFO!B816=0," ",COUNTRY_INFO!B816)</f>
        <v>SomaliJarar</v>
      </c>
      <c r="C816" s="10" t="str">
        <f>IF(COUNTRY_INFO!C816=0," ",COUNTRY_INFO!C816)</f>
        <v>Gunagado</v>
      </c>
      <c r="D816" s="11" t="str">
        <f>IF(OR(COUNTRY_INFO!$T$9:$T$1000="T2 (PZQ)",COUNTRY_INFO!$U$9:$U$1000="T2 (PZQ)"), "T2 (PZQ)", " ")</f>
        <v xml:space="preserve"> </v>
      </c>
      <c r="E816" s="109"/>
      <c r="F816" s="56"/>
      <c r="G816" s="288"/>
      <c r="H816" s="288"/>
      <c r="I816" s="11">
        <f t="shared" si="73"/>
        <v>0</v>
      </c>
      <c r="J816" s="56"/>
      <c r="K816" s="18"/>
      <c r="L816" s="18"/>
      <c r="M816" s="14">
        <f t="shared" si="74"/>
        <v>0</v>
      </c>
      <c r="N816" s="275" t="str">
        <f t="shared" si="75"/>
        <v xml:space="preserve"> </v>
      </c>
      <c r="O816" s="230" t="str">
        <f t="shared" si="76"/>
        <v xml:space="preserve"> </v>
      </c>
      <c r="P816" s="230" t="str">
        <f t="shared" si="77"/>
        <v xml:space="preserve"> </v>
      </c>
      <c r="Q816" s="230" t="str">
        <f t="shared" si="78"/>
        <v xml:space="preserve"> </v>
      </c>
    </row>
    <row r="817" spans="1:17" x14ac:dyDescent="0.2">
      <c r="A817" s="10" t="str">
        <f>IF(COUNTRY_INFO!A817=0," ",COUNTRY_INFO!A817)</f>
        <v>Ethiopia</v>
      </c>
      <c r="B817" s="10" t="str">
        <f>IF(COUNTRY_INFO!B817=0," ",COUNTRY_INFO!B817)</f>
        <v>SomaliJarar</v>
      </c>
      <c r="C817" s="10" t="str">
        <f>IF(COUNTRY_INFO!C817=0," ",COUNTRY_INFO!C817)</f>
        <v>Yocale</v>
      </c>
      <c r="D817" s="11" t="str">
        <f>IF(OR(COUNTRY_INFO!$T$9:$T$1000="T2 (PZQ)",COUNTRY_INFO!$U$9:$U$1000="T2 (PZQ)"), "T2 (PZQ)", " ")</f>
        <v>T2 (PZQ)</v>
      </c>
      <c r="E817" s="253" t="s">
        <v>1187</v>
      </c>
      <c r="F817" s="56"/>
      <c r="G817" s="288">
        <v>42404</v>
      </c>
      <c r="H817" s="295"/>
      <c r="I817" s="11">
        <f t="shared" si="73"/>
        <v>42404</v>
      </c>
      <c r="J817" s="56"/>
      <c r="K817" s="18">
        <v>41305</v>
      </c>
      <c r="L817" s="18"/>
      <c r="M817" s="14">
        <f t="shared" si="74"/>
        <v>41305</v>
      </c>
      <c r="N817" s="275" t="str">
        <f t="shared" si="75"/>
        <v xml:space="preserve"> </v>
      </c>
      <c r="O817" s="293">
        <f t="shared" si="76"/>
        <v>97.408263371380059</v>
      </c>
      <c r="P817" s="230" t="str">
        <f t="shared" si="77"/>
        <v xml:space="preserve"> </v>
      </c>
      <c r="Q817" s="293">
        <f t="shared" si="78"/>
        <v>97.408263371380059</v>
      </c>
    </row>
    <row r="818" spans="1:17" x14ac:dyDescent="0.2">
      <c r="A818" s="10" t="str">
        <f>IF(COUNTRY_INFO!A818=0," ",COUNTRY_INFO!A818)</f>
        <v>Ethiopia</v>
      </c>
      <c r="B818" s="10" t="str">
        <f>IF(COUNTRY_INFO!B818=0," ",COUNTRY_INFO!B818)</f>
        <v>SomaliLiban</v>
      </c>
      <c r="C818" s="10" t="str">
        <f>IF(COUNTRY_INFO!C818=0," ",COUNTRY_INFO!C818)</f>
        <v>Deka suftu</v>
      </c>
      <c r="D818" s="11" t="str">
        <f>IF(OR(COUNTRY_INFO!$T$9:$T$1000="T2 (PZQ)",COUNTRY_INFO!$U$9:$U$1000="T2 (PZQ)"), "T2 (PZQ)", " ")</f>
        <v xml:space="preserve"> </v>
      </c>
      <c r="E818" s="109"/>
      <c r="F818" s="56"/>
      <c r="G818" s="288"/>
      <c r="H818" s="288"/>
      <c r="I818" s="11">
        <f t="shared" si="73"/>
        <v>0</v>
      </c>
      <c r="J818" s="56"/>
      <c r="K818" s="18"/>
      <c r="L818" s="18"/>
      <c r="M818" s="14">
        <f t="shared" si="74"/>
        <v>0</v>
      </c>
      <c r="N818" s="275" t="str">
        <f t="shared" si="75"/>
        <v xml:space="preserve"> </v>
      </c>
      <c r="O818" s="230" t="str">
        <f t="shared" si="76"/>
        <v xml:space="preserve"> </v>
      </c>
      <c r="P818" s="230" t="str">
        <f t="shared" si="77"/>
        <v xml:space="preserve"> </v>
      </c>
      <c r="Q818" s="230" t="str">
        <f t="shared" si="78"/>
        <v xml:space="preserve"> </v>
      </c>
    </row>
    <row r="819" spans="1:17" x14ac:dyDescent="0.2">
      <c r="A819" s="10" t="str">
        <f>IF(COUNTRY_INFO!A819=0," ",COUNTRY_INFO!A819)</f>
        <v>Ethiopia</v>
      </c>
      <c r="B819" s="10" t="str">
        <f>IF(COUNTRY_INFO!B819=0," ",COUNTRY_INFO!B819)</f>
        <v>SomaliLiban</v>
      </c>
      <c r="C819" s="10" t="str">
        <f>IF(COUNTRY_INFO!C819=0," ",COUNTRY_INFO!C819)</f>
        <v>Doloado</v>
      </c>
      <c r="D819" s="11" t="str">
        <f>IF(OR(COUNTRY_INFO!$T$9:$T$1000="T2 (PZQ)",COUNTRY_INFO!$U$9:$U$1000="T2 (PZQ)"), "T2 (PZQ)", " ")</f>
        <v xml:space="preserve"> </v>
      </c>
      <c r="E819" s="109"/>
      <c r="F819" s="56"/>
      <c r="G819" s="288"/>
      <c r="H819" s="288"/>
      <c r="I819" s="11">
        <f t="shared" si="73"/>
        <v>0</v>
      </c>
      <c r="J819" s="56"/>
      <c r="K819" s="18"/>
      <c r="L819" s="18"/>
      <c r="M819" s="14">
        <f t="shared" si="74"/>
        <v>0</v>
      </c>
      <c r="N819" s="275" t="str">
        <f t="shared" si="75"/>
        <v xml:space="preserve"> </v>
      </c>
      <c r="O819" s="230" t="str">
        <f t="shared" si="76"/>
        <v xml:space="preserve"> </v>
      </c>
      <c r="P819" s="230" t="str">
        <f t="shared" si="77"/>
        <v xml:space="preserve"> </v>
      </c>
      <c r="Q819" s="230" t="str">
        <f t="shared" si="78"/>
        <v xml:space="preserve"> </v>
      </c>
    </row>
    <row r="820" spans="1:17" x14ac:dyDescent="0.2">
      <c r="A820" s="10" t="str">
        <f>IF(COUNTRY_INFO!A820=0," ",COUNTRY_INFO!A820)</f>
        <v>Ethiopia</v>
      </c>
      <c r="B820" s="10" t="str">
        <f>IF(COUNTRY_INFO!B820=0," ",COUNTRY_INFO!B820)</f>
        <v>SomaliLiban</v>
      </c>
      <c r="C820" s="10" t="str">
        <f>IF(COUNTRY_INFO!C820=0," ",COUNTRY_INFO!C820)</f>
        <v>Filtu</v>
      </c>
      <c r="D820" s="11" t="str">
        <f>IF(OR(COUNTRY_INFO!$T$9:$T$1000="T2 (PZQ)",COUNTRY_INFO!$U$9:$U$1000="T2 (PZQ)"), "T2 (PZQ)", " ")</f>
        <v xml:space="preserve"> </v>
      </c>
      <c r="E820" s="109"/>
      <c r="F820" s="56"/>
      <c r="G820" s="288"/>
      <c r="H820" s="288"/>
      <c r="I820" s="11">
        <f t="shared" si="73"/>
        <v>0</v>
      </c>
      <c r="J820" s="56"/>
      <c r="K820" s="18"/>
      <c r="L820" s="18"/>
      <c r="M820" s="14">
        <f t="shared" si="74"/>
        <v>0</v>
      </c>
      <c r="N820" s="275" t="str">
        <f t="shared" si="75"/>
        <v xml:space="preserve"> </v>
      </c>
      <c r="O820" s="230" t="str">
        <f t="shared" si="76"/>
        <v xml:space="preserve"> </v>
      </c>
      <c r="P820" s="230" t="str">
        <f t="shared" si="77"/>
        <v xml:space="preserve"> </v>
      </c>
      <c r="Q820" s="230" t="str">
        <f t="shared" si="78"/>
        <v xml:space="preserve"> </v>
      </c>
    </row>
    <row r="821" spans="1:17" x14ac:dyDescent="0.2">
      <c r="A821" s="10" t="str">
        <f>IF(COUNTRY_INFO!A821=0," ",COUNTRY_INFO!A821)</f>
        <v>Ethiopia</v>
      </c>
      <c r="B821" s="10" t="str">
        <f>IF(COUNTRY_INFO!B821=0," ",COUNTRY_INFO!B821)</f>
        <v>SomaliLiban</v>
      </c>
      <c r="C821" s="10" t="str">
        <f>IF(COUNTRY_INFO!C821=0," ",COUNTRY_INFO!C821)</f>
        <v>Hudet</v>
      </c>
      <c r="D821" s="11" t="str">
        <f>IF(OR(COUNTRY_INFO!$T$9:$T$1000="T2 (PZQ)",COUNTRY_INFO!$U$9:$U$1000="T2 (PZQ)"), "T2 (PZQ)", " ")</f>
        <v xml:space="preserve"> </v>
      </c>
      <c r="E821" s="109"/>
      <c r="F821" s="56"/>
      <c r="G821" s="288"/>
      <c r="H821" s="288"/>
      <c r="I821" s="11">
        <f t="shared" si="73"/>
        <v>0</v>
      </c>
      <c r="J821" s="56"/>
      <c r="K821" s="18"/>
      <c r="L821" s="18"/>
      <c r="M821" s="14">
        <f t="shared" si="74"/>
        <v>0</v>
      </c>
      <c r="N821" s="275" t="str">
        <f t="shared" si="75"/>
        <v xml:space="preserve"> </v>
      </c>
      <c r="O821" s="230" t="str">
        <f t="shared" si="76"/>
        <v xml:space="preserve"> </v>
      </c>
      <c r="P821" s="230" t="str">
        <f t="shared" si="77"/>
        <v xml:space="preserve"> </v>
      </c>
      <c r="Q821" s="230" t="str">
        <f t="shared" si="78"/>
        <v xml:space="preserve"> </v>
      </c>
    </row>
    <row r="822" spans="1:17" x14ac:dyDescent="0.2">
      <c r="A822" s="10" t="str">
        <f>IF(COUNTRY_INFO!A822=0," ",COUNTRY_INFO!A822)</f>
        <v>Ethiopia</v>
      </c>
      <c r="B822" s="10" t="str">
        <f>IF(COUNTRY_INFO!B822=0," ",COUNTRY_INFO!B822)</f>
        <v>SomaliLiban</v>
      </c>
      <c r="C822" s="10" t="str">
        <f>IF(COUNTRY_INFO!C822=0," ",COUNTRY_INFO!C822)</f>
        <v>Moyale</v>
      </c>
      <c r="D822" s="11" t="str">
        <f>IF(OR(COUNTRY_INFO!$T$9:$T$1000="T2 (PZQ)",COUNTRY_INFO!$U$9:$U$1000="T2 (PZQ)"), "T2 (PZQ)", " ")</f>
        <v xml:space="preserve"> </v>
      </c>
      <c r="E822" s="109"/>
      <c r="F822" s="56"/>
      <c r="G822" s="288"/>
      <c r="H822" s="288"/>
      <c r="I822" s="11">
        <f t="shared" si="73"/>
        <v>0</v>
      </c>
      <c r="J822" s="56"/>
      <c r="K822" s="18"/>
      <c r="L822" s="18"/>
      <c r="M822" s="14">
        <f t="shared" si="74"/>
        <v>0</v>
      </c>
      <c r="N822" s="275" t="str">
        <f t="shared" si="75"/>
        <v xml:space="preserve"> </v>
      </c>
      <c r="O822" s="230" t="str">
        <f t="shared" si="76"/>
        <v xml:space="preserve"> </v>
      </c>
      <c r="P822" s="230" t="str">
        <f t="shared" si="77"/>
        <v xml:space="preserve"> </v>
      </c>
      <c r="Q822" s="230" t="str">
        <f t="shared" si="78"/>
        <v xml:space="preserve"> </v>
      </c>
    </row>
    <row r="823" spans="1:17" x14ac:dyDescent="0.2">
      <c r="A823" s="10" t="str">
        <f>IF(COUNTRY_INFO!A823=0," ",COUNTRY_INFO!A823)</f>
        <v>Ethiopia</v>
      </c>
      <c r="B823" s="10" t="str">
        <f>IF(COUNTRY_INFO!B823=0," ",COUNTRY_INFO!B823)</f>
        <v>SomaliLiban</v>
      </c>
      <c r="C823" s="10" t="str">
        <f>IF(COUNTRY_INFO!C823=0," ",COUNTRY_INFO!C823)</f>
        <v>Mubarek</v>
      </c>
      <c r="D823" s="11" t="str">
        <f>IF(OR(COUNTRY_INFO!$T$9:$T$1000="T2 (PZQ)",COUNTRY_INFO!$U$9:$U$1000="T2 (PZQ)"), "T2 (PZQ)", " ")</f>
        <v xml:space="preserve"> </v>
      </c>
      <c r="E823" s="109"/>
      <c r="F823" s="56"/>
      <c r="G823" s="288"/>
      <c r="H823" s="288"/>
      <c r="I823" s="11">
        <f t="shared" si="73"/>
        <v>0</v>
      </c>
      <c r="J823" s="56"/>
      <c r="K823" s="18"/>
      <c r="L823" s="18"/>
      <c r="M823" s="14">
        <f t="shared" si="74"/>
        <v>0</v>
      </c>
      <c r="N823" s="275" t="str">
        <f t="shared" si="75"/>
        <v xml:space="preserve"> </v>
      </c>
      <c r="O823" s="230" t="str">
        <f t="shared" si="76"/>
        <v xml:space="preserve"> </v>
      </c>
      <c r="P823" s="230" t="str">
        <f t="shared" si="77"/>
        <v xml:space="preserve"> </v>
      </c>
      <c r="Q823" s="230" t="str">
        <f t="shared" si="78"/>
        <v xml:space="preserve"> </v>
      </c>
    </row>
    <row r="824" spans="1:17" x14ac:dyDescent="0.2">
      <c r="A824" s="10" t="str">
        <f>IF(COUNTRY_INFO!A824=0," ",COUNTRY_INFO!A824)</f>
        <v>Ethiopia</v>
      </c>
      <c r="B824" s="10" t="str">
        <f>IF(COUNTRY_INFO!B824=0," ",COUNTRY_INFO!B824)</f>
        <v>SomaliLiban</v>
      </c>
      <c r="C824" s="10" t="str">
        <f>IF(COUNTRY_INFO!C824=0," ",COUNTRY_INFO!C824)</f>
        <v>Qadaadumo</v>
      </c>
      <c r="D824" s="11" t="str">
        <f>IF(OR(COUNTRY_INFO!$T$9:$T$1000="T2 (PZQ)",COUNTRY_INFO!$U$9:$U$1000="T2 (PZQ)"), "T2 (PZQ)", " ")</f>
        <v xml:space="preserve"> </v>
      </c>
      <c r="E824" s="109"/>
      <c r="F824" s="56"/>
      <c r="G824" s="288"/>
      <c r="H824" s="288"/>
      <c r="I824" s="11">
        <f t="shared" si="73"/>
        <v>0</v>
      </c>
      <c r="J824" s="56"/>
      <c r="K824" s="18"/>
      <c r="L824" s="18"/>
      <c r="M824" s="14">
        <f t="shared" si="74"/>
        <v>0</v>
      </c>
      <c r="N824" s="275" t="str">
        <f t="shared" si="75"/>
        <v xml:space="preserve"> </v>
      </c>
      <c r="O824" s="230" t="str">
        <f t="shared" si="76"/>
        <v xml:space="preserve"> </v>
      </c>
      <c r="P824" s="230" t="str">
        <f t="shared" si="77"/>
        <v xml:space="preserve"> </v>
      </c>
      <c r="Q824" s="230" t="str">
        <f t="shared" si="78"/>
        <v xml:space="preserve"> </v>
      </c>
    </row>
    <row r="825" spans="1:17" x14ac:dyDescent="0.2">
      <c r="A825" s="10" t="str">
        <f>IF(COUNTRY_INFO!A825=0," ",COUNTRY_INFO!A825)</f>
        <v>Ethiopia</v>
      </c>
      <c r="B825" s="10" t="str">
        <f>IF(COUNTRY_INFO!B825=0," ",COUNTRY_INFO!B825)</f>
        <v>SomaliNogob</v>
      </c>
      <c r="C825" s="10" t="str">
        <f>IF(COUNTRY_INFO!C825=0," ",COUNTRY_INFO!C825)</f>
        <v xml:space="preserve">Cayuun </v>
      </c>
      <c r="D825" s="11" t="str">
        <f>IF(OR(COUNTRY_INFO!$T$9:$T$1000="T2 (PZQ)",COUNTRY_INFO!$U$9:$U$1000="T2 (PZQ)"), "T2 (PZQ)", " ")</f>
        <v xml:space="preserve"> </v>
      </c>
      <c r="E825" s="109"/>
      <c r="F825" s="56"/>
      <c r="G825" s="288"/>
      <c r="H825" s="288"/>
      <c r="I825" s="11">
        <f t="shared" si="73"/>
        <v>0</v>
      </c>
      <c r="J825" s="56"/>
      <c r="K825" s="18"/>
      <c r="L825" s="18"/>
      <c r="M825" s="14">
        <f t="shared" si="74"/>
        <v>0</v>
      </c>
      <c r="N825" s="275" t="str">
        <f t="shared" si="75"/>
        <v xml:space="preserve"> </v>
      </c>
      <c r="O825" s="230" t="str">
        <f t="shared" si="76"/>
        <v xml:space="preserve"> </v>
      </c>
      <c r="P825" s="230" t="str">
        <f t="shared" si="77"/>
        <v xml:space="preserve"> </v>
      </c>
      <c r="Q825" s="230" t="str">
        <f t="shared" si="78"/>
        <v xml:space="preserve"> </v>
      </c>
    </row>
    <row r="826" spans="1:17" x14ac:dyDescent="0.2">
      <c r="A826" s="10" t="str">
        <f>IF(COUNTRY_INFO!A826=0," ",COUNTRY_INFO!A826)</f>
        <v>Ethiopia</v>
      </c>
      <c r="B826" s="10" t="str">
        <f>IF(COUNTRY_INFO!B826=0," ",COUNTRY_INFO!B826)</f>
        <v>SomaliNogob</v>
      </c>
      <c r="C826" s="10" t="str">
        <f>IF(COUNTRY_INFO!C826=0," ",COUNTRY_INFO!C826)</f>
        <v>Duhun</v>
      </c>
      <c r="D826" s="11" t="str">
        <f>IF(OR(COUNTRY_INFO!$T$9:$T$1000="T2 (PZQ)",COUNTRY_INFO!$U$9:$U$1000="T2 (PZQ)"), "T2 (PZQ)", " ")</f>
        <v xml:space="preserve"> </v>
      </c>
      <c r="E826" s="109"/>
      <c r="F826" s="56"/>
      <c r="G826" s="288"/>
      <c r="H826" s="288"/>
      <c r="I826" s="11">
        <f t="shared" si="73"/>
        <v>0</v>
      </c>
      <c r="J826" s="56"/>
      <c r="K826" s="18"/>
      <c r="L826" s="18"/>
      <c r="M826" s="14">
        <f t="shared" si="74"/>
        <v>0</v>
      </c>
      <c r="N826" s="275" t="str">
        <f t="shared" si="75"/>
        <v xml:space="preserve"> </v>
      </c>
      <c r="O826" s="230" t="str">
        <f t="shared" si="76"/>
        <v xml:space="preserve"> </v>
      </c>
      <c r="P826" s="230" t="str">
        <f t="shared" si="77"/>
        <v xml:space="preserve"> </v>
      </c>
      <c r="Q826" s="230" t="str">
        <f t="shared" si="78"/>
        <v xml:space="preserve"> </v>
      </c>
    </row>
    <row r="827" spans="1:17" x14ac:dyDescent="0.2">
      <c r="A827" s="10" t="str">
        <f>IF(COUNTRY_INFO!A827=0," ",COUNTRY_INFO!A827)</f>
        <v>Ethiopia</v>
      </c>
      <c r="B827" s="10" t="str">
        <f>IF(COUNTRY_INFO!B827=0," ",COUNTRY_INFO!B827)</f>
        <v>SomaliNogob</v>
      </c>
      <c r="C827" s="10" t="str">
        <f>IF(COUNTRY_INFO!C827=0," ",COUNTRY_INFO!C827)</f>
        <v>Garbo</v>
      </c>
      <c r="D827" s="11" t="str">
        <f>IF(OR(COUNTRY_INFO!$T$9:$T$1000="T2 (PZQ)",COUNTRY_INFO!$U$9:$U$1000="T2 (PZQ)"), "T2 (PZQ)", " ")</f>
        <v xml:space="preserve"> </v>
      </c>
      <c r="E827" s="109"/>
      <c r="F827" s="56"/>
      <c r="G827" s="288"/>
      <c r="H827" s="288"/>
      <c r="I827" s="11">
        <f t="shared" si="73"/>
        <v>0</v>
      </c>
      <c r="J827" s="56"/>
      <c r="K827" s="18"/>
      <c r="L827" s="18"/>
      <c r="M827" s="14">
        <f t="shared" si="74"/>
        <v>0</v>
      </c>
      <c r="N827" s="275" t="str">
        <f t="shared" si="75"/>
        <v xml:space="preserve"> </v>
      </c>
      <c r="O827" s="230" t="str">
        <f t="shared" si="76"/>
        <v xml:space="preserve"> </v>
      </c>
      <c r="P827" s="230" t="str">
        <f t="shared" si="77"/>
        <v xml:space="preserve"> </v>
      </c>
      <c r="Q827" s="230" t="str">
        <f t="shared" si="78"/>
        <v xml:space="preserve"> </v>
      </c>
    </row>
    <row r="828" spans="1:17" x14ac:dyDescent="0.2">
      <c r="A828" s="10" t="str">
        <f>IF(COUNTRY_INFO!A828=0," ",COUNTRY_INFO!A828)</f>
        <v>Ethiopia</v>
      </c>
      <c r="B828" s="10" t="str">
        <f>IF(COUNTRY_INFO!B828=0," ",COUNTRY_INFO!B828)</f>
        <v>SomaliNogob</v>
      </c>
      <c r="C828" s="10" t="str">
        <f>IF(COUNTRY_INFO!C828=0," ",COUNTRY_INFO!C828)</f>
        <v>Hamaro</v>
      </c>
      <c r="D828" s="11" t="str">
        <f>IF(OR(COUNTRY_INFO!$T$9:$T$1000="T2 (PZQ)",COUNTRY_INFO!$U$9:$U$1000="T2 (PZQ)"), "T2 (PZQ)", " ")</f>
        <v xml:space="preserve"> </v>
      </c>
      <c r="E828" s="109"/>
      <c r="F828" s="56"/>
      <c r="G828" s="288"/>
      <c r="H828" s="288"/>
      <c r="I828" s="11">
        <f t="shared" si="73"/>
        <v>0</v>
      </c>
      <c r="J828" s="56"/>
      <c r="K828" s="18"/>
      <c r="L828" s="18"/>
      <c r="M828" s="14">
        <f t="shared" si="74"/>
        <v>0</v>
      </c>
      <c r="N828" s="275" t="str">
        <f t="shared" si="75"/>
        <v xml:space="preserve"> </v>
      </c>
      <c r="O828" s="230" t="str">
        <f t="shared" si="76"/>
        <v xml:space="preserve"> </v>
      </c>
      <c r="P828" s="230" t="str">
        <f t="shared" si="77"/>
        <v xml:space="preserve"> </v>
      </c>
      <c r="Q828" s="230" t="str">
        <f t="shared" si="78"/>
        <v xml:space="preserve"> </v>
      </c>
    </row>
    <row r="829" spans="1:17" x14ac:dyDescent="0.2">
      <c r="A829" s="10" t="str">
        <f>IF(COUNTRY_INFO!A829=0," ",COUNTRY_INFO!A829)</f>
        <v>Ethiopia</v>
      </c>
      <c r="B829" s="10" t="str">
        <f>IF(COUNTRY_INFO!B829=0," ",COUNTRY_INFO!B829)</f>
        <v>SomaliNogob</v>
      </c>
      <c r="C829" s="10" t="str">
        <f>IF(COUNTRY_INFO!C829=0," ",COUNTRY_INFO!C829)</f>
        <v xml:space="preserve">Hor shagah </v>
      </c>
      <c r="D829" s="11" t="str">
        <f>IF(OR(COUNTRY_INFO!$T$9:$T$1000="T2 (PZQ)",COUNTRY_INFO!$U$9:$U$1000="T2 (PZQ)"), "T2 (PZQ)", " ")</f>
        <v xml:space="preserve"> </v>
      </c>
      <c r="E829" s="109"/>
      <c r="F829" s="56"/>
      <c r="G829" s="288"/>
      <c r="H829" s="288"/>
      <c r="I829" s="11">
        <f t="shared" si="73"/>
        <v>0</v>
      </c>
      <c r="J829" s="56"/>
      <c r="K829" s="18"/>
      <c r="L829" s="18"/>
      <c r="M829" s="14">
        <f t="shared" si="74"/>
        <v>0</v>
      </c>
      <c r="N829" s="275" t="str">
        <f t="shared" si="75"/>
        <v xml:space="preserve"> </v>
      </c>
      <c r="O829" s="230" t="str">
        <f t="shared" si="76"/>
        <v xml:space="preserve"> </v>
      </c>
      <c r="P829" s="230" t="str">
        <f t="shared" si="77"/>
        <v xml:space="preserve"> </v>
      </c>
      <c r="Q829" s="230" t="str">
        <f t="shared" si="78"/>
        <v xml:space="preserve"> </v>
      </c>
    </row>
    <row r="830" spans="1:17" x14ac:dyDescent="0.2">
      <c r="A830" s="10" t="str">
        <f>IF(COUNTRY_INFO!A830=0," ",COUNTRY_INFO!A830)</f>
        <v>Ethiopia</v>
      </c>
      <c r="B830" s="10" t="str">
        <f>IF(COUNTRY_INFO!B830=0," ",COUNTRY_INFO!B830)</f>
        <v>SomaliNogob</v>
      </c>
      <c r="C830" s="10" t="str">
        <f>IF(COUNTRY_INFO!C830=0," ",COUNTRY_INFO!C830)</f>
        <v>Lagahida</v>
      </c>
      <c r="D830" s="11" t="str">
        <f>IF(OR(COUNTRY_INFO!$T$9:$T$1000="T2 (PZQ)",COUNTRY_INFO!$U$9:$U$1000="T2 (PZQ)"), "T2 (PZQ)", " ")</f>
        <v xml:space="preserve"> </v>
      </c>
      <c r="E830" s="109"/>
      <c r="F830" s="56"/>
      <c r="G830" s="288"/>
      <c r="H830" s="288"/>
      <c r="I830" s="11">
        <f t="shared" si="73"/>
        <v>0</v>
      </c>
      <c r="J830" s="56"/>
      <c r="K830" s="18"/>
      <c r="L830" s="18"/>
      <c r="M830" s="14">
        <f t="shared" si="74"/>
        <v>0</v>
      </c>
      <c r="N830" s="275" t="str">
        <f t="shared" si="75"/>
        <v xml:space="preserve"> </v>
      </c>
      <c r="O830" s="230" t="str">
        <f t="shared" si="76"/>
        <v xml:space="preserve"> </v>
      </c>
      <c r="P830" s="230" t="str">
        <f t="shared" si="77"/>
        <v xml:space="preserve"> </v>
      </c>
      <c r="Q830" s="230" t="str">
        <f t="shared" si="78"/>
        <v xml:space="preserve"> </v>
      </c>
    </row>
    <row r="831" spans="1:17" x14ac:dyDescent="0.2">
      <c r="A831" s="10" t="str">
        <f>IF(COUNTRY_INFO!A831=0," ",COUNTRY_INFO!A831)</f>
        <v>Ethiopia</v>
      </c>
      <c r="B831" s="10" t="str">
        <f>IF(COUNTRY_INFO!B831=0," ",COUNTRY_INFO!B831)</f>
        <v>SomaliNogob</v>
      </c>
      <c r="C831" s="10" t="str">
        <f>IF(COUNTRY_INFO!C831=0," ",COUNTRY_INFO!C831)</f>
        <v>Sagag</v>
      </c>
      <c r="D831" s="11" t="str">
        <f>IF(OR(COUNTRY_INFO!$T$9:$T$1000="T2 (PZQ)",COUNTRY_INFO!$U$9:$U$1000="T2 (PZQ)"), "T2 (PZQ)", " ")</f>
        <v xml:space="preserve"> </v>
      </c>
      <c r="E831" s="109"/>
      <c r="F831" s="56"/>
      <c r="G831" s="288"/>
      <c r="H831" s="288"/>
      <c r="I831" s="11">
        <f t="shared" si="73"/>
        <v>0</v>
      </c>
      <c r="J831" s="56"/>
      <c r="K831" s="18"/>
      <c r="L831" s="18"/>
      <c r="M831" s="14">
        <f t="shared" si="74"/>
        <v>0</v>
      </c>
      <c r="N831" s="275" t="str">
        <f t="shared" si="75"/>
        <v xml:space="preserve"> </v>
      </c>
      <c r="O831" s="230" t="str">
        <f t="shared" si="76"/>
        <v xml:space="preserve"> </v>
      </c>
      <c r="P831" s="230" t="str">
        <f t="shared" si="77"/>
        <v xml:space="preserve"> </v>
      </c>
      <c r="Q831" s="230" t="str">
        <f t="shared" si="78"/>
        <v xml:space="preserve"> </v>
      </c>
    </row>
    <row r="832" spans="1:17" x14ac:dyDescent="0.2">
      <c r="A832" s="10" t="str">
        <f>IF(COUNTRY_INFO!A832=0," ",COUNTRY_INFO!A832)</f>
        <v>Ethiopia</v>
      </c>
      <c r="B832" s="10" t="str">
        <f>IF(COUNTRY_INFO!B832=0," ",COUNTRY_INFO!B832)</f>
        <v>SomaliNogob</v>
      </c>
      <c r="C832" s="10" t="str">
        <f>IF(COUNTRY_INFO!C832=0," ",COUNTRY_INFO!C832)</f>
        <v>Salahad</v>
      </c>
      <c r="D832" s="11" t="str">
        <f>IF(OR(COUNTRY_INFO!$T$9:$T$1000="T2 (PZQ)",COUNTRY_INFO!$U$9:$U$1000="T2 (PZQ)"), "T2 (PZQ)", " ")</f>
        <v xml:space="preserve"> </v>
      </c>
      <c r="E832" s="109"/>
      <c r="F832" s="56"/>
      <c r="G832" s="288"/>
      <c r="H832" s="288"/>
      <c r="I832" s="11">
        <f t="shared" si="73"/>
        <v>0</v>
      </c>
      <c r="J832" s="56"/>
      <c r="K832" s="18"/>
      <c r="L832" s="18"/>
      <c r="M832" s="14">
        <f t="shared" si="74"/>
        <v>0</v>
      </c>
      <c r="N832" s="275" t="str">
        <f t="shared" si="75"/>
        <v xml:space="preserve"> </v>
      </c>
      <c r="O832" s="230" t="str">
        <f t="shared" si="76"/>
        <v xml:space="preserve"> </v>
      </c>
      <c r="P832" s="230" t="str">
        <f t="shared" si="77"/>
        <v xml:space="preserve"> </v>
      </c>
      <c r="Q832" s="230" t="str">
        <f t="shared" si="78"/>
        <v xml:space="preserve"> </v>
      </c>
    </row>
    <row r="833" spans="1:17" x14ac:dyDescent="0.2">
      <c r="A833" s="10" t="str">
        <f>IF(COUNTRY_INFO!A833=0," ",COUNTRY_INFO!A833)</f>
        <v>Ethiopia</v>
      </c>
      <c r="B833" s="10" t="str">
        <f>IF(COUNTRY_INFO!B833=0," ",COUNTRY_INFO!B833)</f>
        <v>SomaliNogob</v>
      </c>
      <c r="C833" s="10" t="str">
        <f>IF(COUNTRY_INFO!C833=0," ",COUNTRY_INFO!C833)</f>
        <v>Xararay</v>
      </c>
      <c r="D833" s="11" t="str">
        <f>IF(OR(COUNTRY_INFO!$T$9:$T$1000="T2 (PZQ)",COUNTRY_INFO!$U$9:$U$1000="T2 (PZQ)"), "T2 (PZQ)", " ")</f>
        <v xml:space="preserve"> </v>
      </c>
      <c r="E833" s="109"/>
      <c r="F833" s="56"/>
      <c r="G833" s="288"/>
      <c r="H833" s="288"/>
      <c r="I833" s="11">
        <f t="shared" si="73"/>
        <v>0</v>
      </c>
      <c r="J833" s="56"/>
      <c r="K833" s="18"/>
      <c r="L833" s="18"/>
      <c r="M833" s="14">
        <f t="shared" si="74"/>
        <v>0</v>
      </c>
      <c r="N833" s="275" t="str">
        <f t="shared" si="75"/>
        <v xml:space="preserve"> </v>
      </c>
      <c r="O833" s="230" t="str">
        <f t="shared" si="76"/>
        <v xml:space="preserve"> </v>
      </c>
      <c r="P833" s="230" t="str">
        <f t="shared" si="77"/>
        <v xml:space="preserve"> </v>
      </c>
      <c r="Q833" s="230" t="str">
        <f t="shared" si="78"/>
        <v xml:space="preserve"> </v>
      </c>
    </row>
    <row r="834" spans="1:17" x14ac:dyDescent="0.2">
      <c r="A834" s="10" t="str">
        <f>IF(COUNTRY_INFO!A834=0," ",COUNTRY_INFO!A834)</f>
        <v>Ethiopia</v>
      </c>
      <c r="B834" s="10" t="str">
        <f>IF(COUNTRY_INFO!B834=0," ",COUNTRY_INFO!B834)</f>
        <v>SomaliQorahey</v>
      </c>
      <c r="C834" s="10" t="str">
        <f>IF(COUNTRY_INFO!C834=0," ",COUNTRY_INFO!C834)</f>
        <v xml:space="preserve">Boodaly </v>
      </c>
      <c r="D834" s="11" t="str">
        <f>IF(OR(COUNTRY_INFO!$T$9:$T$1000="T2 (PZQ)",COUNTRY_INFO!$U$9:$U$1000="T2 (PZQ)"), "T2 (PZQ)", " ")</f>
        <v xml:space="preserve"> </v>
      </c>
      <c r="E834" s="109"/>
      <c r="F834" s="56"/>
      <c r="G834" s="288"/>
      <c r="H834" s="288"/>
      <c r="I834" s="11">
        <f t="shared" si="73"/>
        <v>0</v>
      </c>
      <c r="J834" s="56"/>
      <c r="K834" s="18"/>
      <c r="L834" s="18"/>
      <c r="M834" s="14">
        <f t="shared" si="74"/>
        <v>0</v>
      </c>
      <c r="N834" s="275" t="str">
        <f t="shared" si="75"/>
        <v xml:space="preserve"> </v>
      </c>
      <c r="O834" s="230" t="str">
        <f t="shared" si="76"/>
        <v xml:space="preserve"> </v>
      </c>
      <c r="P834" s="230" t="str">
        <f t="shared" si="77"/>
        <v xml:space="preserve"> </v>
      </c>
      <c r="Q834" s="230" t="str">
        <f t="shared" si="78"/>
        <v xml:space="preserve"> </v>
      </c>
    </row>
    <row r="835" spans="1:17" x14ac:dyDescent="0.2">
      <c r="A835" s="10" t="str">
        <f>IF(COUNTRY_INFO!A835=0," ",COUNTRY_INFO!A835)</f>
        <v>Ethiopia</v>
      </c>
      <c r="B835" s="10" t="str">
        <f>IF(COUNTRY_INFO!B835=0," ",COUNTRY_INFO!B835)</f>
        <v>SomaliQorahey</v>
      </c>
      <c r="C835" s="10" t="str">
        <f>IF(COUNTRY_INFO!C835=0," ",COUNTRY_INFO!C835)</f>
        <v xml:space="preserve">Ceel ogaden </v>
      </c>
      <c r="D835" s="11" t="str">
        <f>IF(OR(COUNTRY_INFO!$T$9:$T$1000="T2 (PZQ)",COUNTRY_INFO!$U$9:$U$1000="T2 (PZQ)"), "T2 (PZQ)", " ")</f>
        <v xml:space="preserve"> </v>
      </c>
      <c r="E835" s="109"/>
      <c r="F835" s="56"/>
      <c r="G835" s="288"/>
      <c r="H835" s="288"/>
      <c r="I835" s="11">
        <f t="shared" si="73"/>
        <v>0</v>
      </c>
      <c r="J835" s="56"/>
      <c r="K835" s="18"/>
      <c r="L835" s="18"/>
      <c r="M835" s="14">
        <f t="shared" si="74"/>
        <v>0</v>
      </c>
      <c r="N835" s="275" t="str">
        <f t="shared" si="75"/>
        <v xml:space="preserve"> </v>
      </c>
      <c r="O835" s="230" t="str">
        <f t="shared" si="76"/>
        <v xml:space="preserve"> </v>
      </c>
      <c r="P835" s="230" t="str">
        <f t="shared" si="77"/>
        <v xml:space="preserve"> </v>
      </c>
      <c r="Q835" s="230" t="str">
        <f t="shared" si="78"/>
        <v xml:space="preserve"> </v>
      </c>
    </row>
    <row r="836" spans="1:17" x14ac:dyDescent="0.2">
      <c r="A836" s="10" t="str">
        <f>IF(COUNTRY_INFO!A836=0," ",COUNTRY_INFO!A836)</f>
        <v>Ethiopia</v>
      </c>
      <c r="B836" s="10" t="str">
        <f>IF(COUNTRY_INFO!B836=0," ",COUNTRY_INFO!B836)</f>
        <v>SomaliQorahey</v>
      </c>
      <c r="C836" s="10" t="str">
        <f>IF(COUNTRY_INFO!C836=0," ",COUNTRY_INFO!C836)</f>
        <v>Dobowayn</v>
      </c>
      <c r="D836" s="11" t="str">
        <f>IF(OR(COUNTRY_INFO!$T$9:$T$1000="T2 (PZQ)",COUNTRY_INFO!$U$9:$U$1000="T2 (PZQ)"), "T2 (PZQ)", " ")</f>
        <v xml:space="preserve"> </v>
      </c>
      <c r="E836" s="109"/>
      <c r="F836" s="56"/>
      <c r="G836" s="288"/>
      <c r="H836" s="288"/>
      <c r="I836" s="11">
        <f t="shared" si="73"/>
        <v>0</v>
      </c>
      <c r="J836" s="56"/>
      <c r="K836" s="18"/>
      <c r="L836" s="18"/>
      <c r="M836" s="14">
        <f t="shared" si="74"/>
        <v>0</v>
      </c>
      <c r="N836" s="275" t="str">
        <f t="shared" si="75"/>
        <v xml:space="preserve"> </v>
      </c>
      <c r="O836" s="230" t="str">
        <f t="shared" si="76"/>
        <v xml:space="preserve"> </v>
      </c>
      <c r="P836" s="230" t="str">
        <f t="shared" si="77"/>
        <v xml:space="preserve"> </v>
      </c>
      <c r="Q836" s="230" t="str">
        <f t="shared" si="78"/>
        <v xml:space="preserve"> </v>
      </c>
    </row>
    <row r="837" spans="1:17" x14ac:dyDescent="0.2">
      <c r="A837" s="10" t="str">
        <f>IF(COUNTRY_INFO!A837=0," ",COUNTRY_INFO!A837)</f>
        <v>Ethiopia</v>
      </c>
      <c r="B837" s="10" t="str">
        <f>IF(COUNTRY_INFO!B837=0," ",COUNTRY_INFO!B837)</f>
        <v>SomaliQorahey</v>
      </c>
      <c r="C837" s="10" t="str">
        <f>IF(COUNTRY_INFO!C837=0," ",COUNTRY_INFO!C837)</f>
        <v xml:space="preserve">Gogle/Kudunbur </v>
      </c>
      <c r="D837" s="11" t="str">
        <f>IF(OR(COUNTRY_INFO!$T$9:$T$1000="T2 (PZQ)",COUNTRY_INFO!$U$9:$U$1000="T2 (PZQ)"), "T2 (PZQ)", " ")</f>
        <v xml:space="preserve"> </v>
      </c>
      <c r="E837" s="109"/>
      <c r="F837" s="56"/>
      <c r="G837" s="288"/>
      <c r="H837" s="288"/>
      <c r="I837" s="11">
        <f t="shared" si="73"/>
        <v>0</v>
      </c>
      <c r="J837" s="56"/>
      <c r="K837" s="18"/>
      <c r="L837" s="18"/>
      <c r="M837" s="14">
        <f t="shared" si="74"/>
        <v>0</v>
      </c>
      <c r="N837" s="275" t="str">
        <f t="shared" si="75"/>
        <v xml:space="preserve"> </v>
      </c>
      <c r="O837" s="230" t="str">
        <f t="shared" si="76"/>
        <v xml:space="preserve"> </v>
      </c>
      <c r="P837" s="230" t="str">
        <f t="shared" si="77"/>
        <v xml:space="preserve"> </v>
      </c>
      <c r="Q837" s="230" t="str">
        <f t="shared" si="78"/>
        <v xml:space="preserve"> </v>
      </c>
    </row>
    <row r="838" spans="1:17" x14ac:dyDescent="0.2">
      <c r="A838" s="10" t="str">
        <f>IF(COUNTRY_INFO!A838=0," ",COUNTRY_INFO!A838)</f>
        <v>Ethiopia</v>
      </c>
      <c r="B838" s="10" t="str">
        <f>IF(COUNTRY_INFO!B838=0," ",COUNTRY_INFO!B838)</f>
        <v>SomaliQorahey</v>
      </c>
      <c r="C838" s="10" t="str">
        <f>IF(COUNTRY_INFO!C838=0," ",COUNTRY_INFO!C838)</f>
        <v xml:space="preserve">Hig loley </v>
      </c>
      <c r="D838" s="11" t="str">
        <f>IF(OR(COUNTRY_INFO!$T$9:$T$1000="T2 (PZQ)",COUNTRY_INFO!$U$9:$U$1000="T2 (PZQ)"), "T2 (PZQ)", " ")</f>
        <v xml:space="preserve"> </v>
      </c>
      <c r="E838" s="109"/>
      <c r="F838" s="56"/>
      <c r="G838" s="288"/>
      <c r="H838" s="288"/>
      <c r="I838" s="11">
        <f t="shared" si="73"/>
        <v>0</v>
      </c>
      <c r="J838" s="56"/>
      <c r="K838" s="18"/>
      <c r="L838" s="18"/>
      <c r="M838" s="14">
        <f t="shared" si="74"/>
        <v>0</v>
      </c>
      <c r="N838" s="275" t="str">
        <f t="shared" si="75"/>
        <v xml:space="preserve"> </v>
      </c>
      <c r="O838" s="230" t="str">
        <f t="shared" si="76"/>
        <v xml:space="preserve"> </v>
      </c>
      <c r="P838" s="230" t="str">
        <f t="shared" si="77"/>
        <v xml:space="preserve"> </v>
      </c>
      <c r="Q838" s="230" t="str">
        <f t="shared" si="78"/>
        <v xml:space="preserve"> </v>
      </c>
    </row>
    <row r="839" spans="1:17" x14ac:dyDescent="0.2">
      <c r="A839" s="10" t="str">
        <f>IF(COUNTRY_INFO!A839=0," ",COUNTRY_INFO!A839)</f>
        <v>Ethiopia</v>
      </c>
      <c r="B839" s="10" t="str">
        <f>IF(COUNTRY_INFO!B839=0," ",COUNTRY_INFO!B839)</f>
        <v>SomaliQorahey</v>
      </c>
      <c r="C839" s="10" t="str">
        <f>IF(COUNTRY_INFO!C839=0," ",COUNTRY_INFO!C839)</f>
        <v>Kebridahar</v>
      </c>
      <c r="D839" s="11" t="str">
        <f>IF(OR(COUNTRY_INFO!$T$9:$T$1000="T2 (PZQ)",COUNTRY_INFO!$U$9:$U$1000="T2 (PZQ)"), "T2 (PZQ)", " ")</f>
        <v xml:space="preserve"> </v>
      </c>
      <c r="E839" s="109"/>
      <c r="F839" s="56"/>
      <c r="G839" s="288"/>
      <c r="H839" s="288"/>
      <c r="I839" s="11">
        <f t="shared" si="73"/>
        <v>0</v>
      </c>
      <c r="J839" s="56"/>
      <c r="K839" s="18"/>
      <c r="L839" s="18"/>
      <c r="M839" s="14">
        <f t="shared" si="74"/>
        <v>0</v>
      </c>
      <c r="N839" s="275" t="str">
        <f t="shared" si="75"/>
        <v xml:space="preserve"> </v>
      </c>
      <c r="O839" s="230" t="str">
        <f t="shared" si="76"/>
        <v xml:space="preserve"> </v>
      </c>
      <c r="P839" s="230" t="str">
        <f t="shared" si="77"/>
        <v xml:space="preserve"> </v>
      </c>
      <c r="Q839" s="230" t="str">
        <f t="shared" si="78"/>
        <v xml:space="preserve"> </v>
      </c>
    </row>
    <row r="840" spans="1:17" x14ac:dyDescent="0.2">
      <c r="A840" s="10" t="str">
        <f>IF(COUNTRY_INFO!A840=0," ",COUNTRY_INFO!A840)</f>
        <v>Ethiopia</v>
      </c>
      <c r="B840" s="10" t="str">
        <f>IF(COUNTRY_INFO!B840=0," ",COUNTRY_INFO!B840)</f>
        <v>SomaliQorahey</v>
      </c>
      <c r="C840" s="10" t="str">
        <f>IF(COUNTRY_INFO!C840=0," ",COUNTRY_INFO!C840)</f>
        <v>Kebridehar Town</v>
      </c>
      <c r="D840" s="11" t="str">
        <f>IF(OR(COUNTRY_INFO!$T$9:$T$1000="T2 (PZQ)",COUNTRY_INFO!$U$9:$U$1000="T2 (PZQ)"), "T2 (PZQ)", " ")</f>
        <v xml:space="preserve"> </v>
      </c>
      <c r="E840" s="109"/>
      <c r="F840" s="56"/>
      <c r="G840" s="288"/>
      <c r="H840" s="288"/>
      <c r="I840" s="11">
        <f t="shared" si="73"/>
        <v>0</v>
      </c>
      <c r="J840" s="56"/>
      <c r="K840" s="18"/>
      <c r="L840" s="18"/>
      <c r="M840" s="14">
        <f t="shared" si="74"/>
        <v>0</v>
      </c>
      <c r="N840" s="275" t="str">
        <f t="shared" si="75"/>
        <v xml:space="preserve"> </v>
      </c>
      <c r="O840" s="230" t="str">
        <f t="shared" si="76"/>
        <v xml:space="preserve"> </v>
      </c>
      <c r="P840" s="230" t="str">
        <f t="shared" si="77"/>
        <v xml:space="preserve"> </v>
      </c>
      <c r="Q840" s="230" t="str">
        <f t="shared" si="78"/>
        <v xml:space="preserve"> </v>
      </c>
    </row>
    <row r="841" spans="1:17" x14ac:dyDescent="0.2">
      <c r="A841" s="10" t="str">
        <f>IF(COUNTRY_INFO!A841=0," ",COUNTRY_INFO!A841)</f>
        <v>Ethiopia</v>
      </c>
      <c r="B841" s="10" t="str">
        <f>IF(COUNTRY_INFO!B841=0," ",COUNTRY_INFO!B841)</f>
        <v>SomaliQorahey</v>
      </c>
      <c r="C841" s="10" t="str">
        <f>IF(COUNTRY_INFO!C841=0," ",COUNTRY_INFO!C841)</f>
        <v xml:space="preserve">lasdhankeere </v>
      </c>
      <c r="D841" s="11" t="str">
        <f>IF(OR(COUNTRY_INFO!$T$9:$T$1000="T2 (PZQ)",COUNTRY_INFO!$U$9:$U$1000="T2 (PZQ)"), "T2 (PZQ)", " ")</f>
        <v xml:space="preserve"> </v>
      </c>
      <c r="E841" s="109"/>
      <c r="F841" s="56"/>
      <c r="G841" s="288"/>
      <c r="H841" s="288"/>
      <c r="I841" s="11">
        <f t="shared" si="73"/>
        <v>0</v>
      </c>
      <c r="J841" s="56"/>
      <c r="K841" s="18"/>
      <c r="L841" s="18"/>
      <c r="M841" s="14">
        <f t="shared" si="74"/>
        <v>0</v>
      </c>
      <c r="N841" s="275" t="str">
        <f t="shared" si="75"/>
        <v xml:space="preserve"> </v>
      </c>
      <c r="O841" s="230" t="str">
        <f t="shared" si="76"/>
        <v xml:space="preserve"> </v>
      </c>
      <c r="P841" s="230" t="str">
        <f t="shared" si="77"/>
        <v xml:space="preserve"> </v>
      </c>
      <c r="Q841" s="230" t="str">
        <f t="shared" si="78"/>
        <v xml:space="preserve"> </v>
      </c>
    </row>
    <row r="842" spans="1:17" x14ac:dyDescent="0.2">
      <c r="A842" s="10" t="str">
        <f>IF(COUNTRY_INFO!A842=0," ",COUNTRY_INFO!A842)</f>
        <v>Ethiopia</v>
      </c>
      <c r="B842" s="10" t="str">
        <f>IF(COUNTRY_INFO!B842=0," ",COUNTRY_INFO!B842)</f>
        <v>SomaliQorahey</v>
      </c>
      <c r="C842" s="10" t="str">
        <f>IF(COUNTRY_INFO!C842=0," ",COUNTRY_INFO!C842)</f>
        <v>Marsin</v>
      </c>
      <c r="D842" s="11" t="str">
        <f>IF(OR(COUNTRY_INFO!$T$9:$T$1000="T2 (PZQ)",COUNTRY_INFO!$U$9:$U$1000="T2 (PZQ)"), "T2 (PZQ)", " ")</f>
        <v xml:space="preserve"> </v>
      </c>
      <c r="E842" s="109"/>
      <c r="F842" s="56"/>
      <c r="G842" s="288"/>
      <c r="H842" s="288"/>
      <c r="I842" s="11">
        <f t="shared" ref="I842:I905" si="79">SUM(F842:H842)</f>
        <v>0</v>
      </c>
      <c r="J842" s="56"/>
      <c r="K842" s="18"/>
      <c r="L842" s="18"/>
      <c r="M842" s="14">
        <f t="shared" ref="M842:M905" si="80">SUM(J842:L842)</f>
        <v>0</v>
      </c>
      <c r="N842" s="275" t="str">
        <f t="shared" ref="N842:N905" si="81">IF(F842&lt;&gt;0, IF(J842/F842*100=0, "-", J842/F842*100), " ")</f>
        <v xml:space="preserve"> </v>
      </c>
      <c r="O842" s="230" t="str">
        <f t="shared" ref="O842:O905" si="82">IF(G842&lt;&gt;0, IF(K842/G842*100=0, "-", K842/G842*100), " ")</f>
        <v xml:space="preserve"> </v>
      </c>
      <c r="P842" s="230" t="str">
        <f t="shared" ref="P842:P905" si="83">IF(H842&lt;&gt;0, IF(L842/H842*100=0, "-", L842/H842*100), " ")</f>
        <v xml:space="preserve"> </v>
      </c>
      <c r="Q842" s="230" t="str">
        <f t="shared" ref="Q842:Q905" si="84">IF(I842&lt;&gt;0, IF(M842/I842*100=0, "-", M842/I842*100), " ")</f>
        <v xml:space="preserve"> </v>
      </c>
    </row>
    <row r="843" spans="1:17" x14ac:dyDescent="0.2">
      <c r="A843" s="10" t="str">
        <f>IF(COUNTRY_INFO!A843=0," ",COUNTRY_INFO!A843)</f>
        <v>Ethiopia</v>
      </c>
      <c r="B843" s="10" t="str">
        <f>IF(COUNTRY_INFO!B843=0," ",COUNTRY_INFO!B843)</f>
        <v>SomaliQorahey</v>
      </c>
      <c r="C843" s="10" t="str">
        <f>IF(COUNTRY_INFO!C843=0," ",COUNTRY_INFO!C843)</f>
        <v>Shaygosh</v>
      </c>
      <c r="D843" s="11" t="str">
        <f>IF(OR(COUNTRY_INFO!$T$9:$T$1000="T2 (PZQ)",COUNTRY_INFO!$U$9:$U$1000="T2 (PZQ)"), "T2 (PZQ)", " ")</f>
        <v xml:space="preserve"> </v>
      </c>
      <c r="E843" s="109"/>
      <c r="F843" s="56"/>
      <c r="G843" s="288"/>
      <c r="H843" s="288"/>
      <c r="I843" s="11">
        <f t="shared" si="79"/>
        <v>0</v>
      </c>
      <c r="J843" s="56"/>
      <c r="K843" s="18"/>
      <c r="L843" s="18"/>
      <c r="M843" s="14">
        <f t="shared" si="80"/>
        <v>0</v>
      </c>
      <c r="N843" s="275" t="str">
        <f t="shared" si="81"/>
        <v xml:space="preserve"> </v>
      </c>
      <c r="O843" s="230" t="str">
        <f t="shared" si="82"/>
        <v xml:space="preserve"> </v>
      </c>
      <c r="P843" s="230" t="str">
        <f t="shared" si="83"/>
        <v xml:space="preserve"> </v>
      </c>
      <c r="Q843" s="230" t="str">
        <f t="shared" si="84"/>
        <v xml:space="preserve"> </v>
      </c>
    </row>
    <row r="844" spans="1:17" x14ac:dyDescent="0.2">
      <c r="A844" s="10" t="str">
        <f>IF(COUNTRY_INFO!A844=0," ",COUNTRY_INFO!A844)</f>
        <v>Ethiopia</v>
      </c>
      <c r="B844" s="10" t="str">
        <f>IF(COUNTRY_INFO!B844=0," ",COUNTRY_INFO!B844)</f>
        <v>SomaliQorahey</v>
      </c>
      <c r="C844" s="10" t="str">
        <f>IF(COUNTRY_INFO!C844=0," ",COUNTRY_INFO!C844)</f>
        <v>Shilabo</v>
      </c>
      <c r="D844" s="11" t="str">
        <f>IF(OR(COUNTRY_INFO!$T$9:$T$1000="T2 (PZQ)",COUNTRY_INFO!$U$9:$U$1000="T2 (PZQ)"), "T2 (PZQ)", " ")</f>
        <v xml:space="preserve"> </v>
      </c>
      <c r="E844" s="109"/>
      <c r="F844" s="56"/>
      <c r="G844" s="288"/>
      <c r="H844" s="288"/>
      <c r="I844" s="11">
        <f t="shared" si="79"/>
        <v>0</v>
      </c>
      <c r="J844" s="56"/>
      <c r="K844" s="18"/>
      <c r="L844" s="18"/>
      <c r="M844" s="14">
        <f t="shared" si="80"/>
        <v>0</v>
      </c>
      <c r="N844" s="275" t="str">
        <f t="shared" si="81"/>
        <v xml:space="preserve"> </v>
      </c>
      <c r="O844" s="230" t="str">
        <f t="shared" si="82"/>
        <v xml:space="preserve"> </v>
      </c>
      <c r="P844" s="230" t="str">
        <f t="shared" si="83"/>
        <v xml:space="preserve"> </v>
      </c>
      <c r="Q844" s="230" t="str">
        <f t="shared" si="84"/>
        <v xml:space="preserve"> </v>
      </c>
    </row>
    <row r="845" spans="1:17" x14ac:dyDescent="0.2">
      <c r="A845" s="10" t="str">
        <f>IF(COUNTRY_INFO!A845=0," ",COUNTRY_INFO!A845)</f>
        <v>Ethiopia</v>
      </c>
      <c r="B845" s="10" t="str">
        <f>IF(COUNTRY_INFO!B845=0," ",COUNTRY_INFO!B845)</f>
        <v>SomaliShabele</v>
      </c>
      <c r="C845" s="10" t="str">
        <f>IF(COUNTRY_INFO!C845=0," ",COUNTRY_INFO!C845)</f>
        <v>Adadle</v>
      </c>
      <c r="D845" s="11" t="str">
        <f>IF(OR(COUNTRY_INFO!$T$9:$T$1000="T2 (PZQ)",COUNTRY_INFO!$U$9:$U$1000="T2 (PZQ)"), "T2 (PZQ)", " ")</f>
        <v xml:space="preserve"> </v>
      </c>
      <c r="E845" s="253"/>
      <c r="F845" s="56"/>
      <c r="G845" s="288"/>
      <c r="H845" s="288"/>
      <c r="I845" s="11">
        <f t="shared" si="79"/>
        <v>0</v>
      </c>
      <c r="J845" s="56"/>
      <c r="K845" s="18"/>
      <c r="L845" s="18"/>
      <c r="M845" s="14">
        <f t="shared" si="80"/>
        <v>0</v>
      </c>
      <c r="N845" s="275" t="str">
        <f t="shared" si="81"/>
        <v xml:space="preserve"> </v>
      </c>
      <c r="O845" s="230" t="str">
        <f t="shared" si="82"/>
        <v xml:space="preserve"> </v>
      </c>
      <c r="P845" s="230" t="str">
        <f t="shared" si="83"/>
        <v xml:space="preserve"> </v>
      </c>
      <c r="Q845" s="230" t="str">
        <f t="shared" si="84"/>
        <v xml:space="preserve"> </v>
      </c>
    </row>
    <row r="846" spans="1:17" x14ac:dyDescent="0.2">
      <c r="A846" s="10" t="str">
        <f>IF(COUNTRY_INFO!A846=0," ",COUNTRY_INFO!A846)</f>
        <v>Ethiopia</v>
      </c>
      <c r="B846" s="10" t="str">
        <f>IF(COUNTRY_INFO!B846=0," ",COUNTRY_INFO!B846)</f>
        <v>SomaliShabele</v>
      </c>
      <c r="C846" s="10" t="str">
        <f>IF(COUNTRY_INFO!C846=0," ",COUNTRY_INFO!C846)</f>
        <v>Beraano</v>
      </c>
      <c r="D846" s="11" t="str">
        <f>IF(OR(COUNTRY_INFO!$T$9:$T$1000="T2 (PZQ)",COUNTRY_INFO!$U$9:$U$1000="T2 (PZQ)"), "T2 (PZQ)", " ")</f>
        <v xml:space="preserve"> </v>
      </c>
      <c r="E846" s="109"/>
      <c r="F846" s="56"/>
      <c r="G846" s="288"/>
      <c r="H846" s="288"/>
      <c r="I846" s="11">
        <f t="shared" si="79"/>
        <v>0</v>
      </c>
      <c r="J846" s="56"/>
      <c r="K846" s="18"/>
      <c r="L846" s="18"/>
      <c r="M846" s="14">
        <f t="shared" si="80"/>
        <v>0</v>
      </c>
      <c r="N846" s="275" t="str">
        <f t="shared" si="81"/>
        <v xml:space="preserve"> </v>
      </c>
      <c r="O846" s="230" t="str">
        <f t="shared" si="82"/>
        <v xml:space="preserve"> </v>
      </c>
      <c r="P846" s="230" t="str">
        <f t="shared" si="83"/>
        <v xml:space="preserve"> </v>
      </c>
      <c r="Q846" s="230" t="str">
        <f t="shared" si="84"/>
        <v xml:space="preserve"> </v>
      </c>
    </row>
    <row r="847" spans="1:17" x14ac:dyDescent="0.2">
      <c r="A847" s="10" t="str">
        <f>IF(COUNTRY_INFO!A847=0," ",COUNTRY_INFO!A847)</f>
        <v>Ethiopia</v>
      </c>
      <c r="B847" s="10" t="str">
        <f>IF(COUNTRY_INFO!B847=0," ",COUNTRY_INFO!B847)</f>
        <v>SomaliShabele</v>
      </c>
      <c r="C847" s="10" t="str">
        <f>IF(COUNTRY_INFO!C847=0," ",COUNTRY_INFO!C847)</f>
        <v>Ceelwyane</v>
      </c>
      <c r="D847" s="11" t="str">
        <f>IF(OR(COUNTRY_INFO!$T$9:$T$1000="T2 (PZQ)",COUNTRY_INFO!$U$9:$U$1000="T2 (PZQ)"), "T2 (PZQ)", " ")</f>
        <v xml:space="preserve"> </v>
      </c>
      <c r="E847" s="109"/>
      <c r="F847" s="56"/>
      <c r="G847" s="288"/>
      <c r="H847" s="288"/>
      <c r="I847" s="11">
        <f t="shared" si="79"/>
        <v>0</v>
      </c>
      <c r="J847" s="56"/>
      <c r="K847" s="18"/>
      <c r="L847" s="18"/>
      <c r="M847" s="14">
        <f t="shared" si="80"/>
        <v>0</v>
      </c>
      <c r="N847" s="275" t="str">
        <f t="shared" si="81"/>
        <v xml:space="preserve"> </v>
      </c>
      <c r="O847" s="230" t="str">
        <f t="shared" si="82"/>
        <v xml:space="preserve"> </v>
      </c>
      <c r="P847" s="230" t="str">
        <f t="shared" si="83"/>
        <v xml:space="preserve"> </v>
      </c>
      <c r="Q847" s="230" t="str">
        <f t="shared" si="84"/>
        <v xml:space="preserve"> </v>
      </c>
    </row>
    <row r="848" spans="1:17" x14ac:dyDescent="0.2">
      <c r="A848" s="10" t="str">
        <f>IF(COUNTRY_INFO!A848=0," ",COUNTRY_INFO!A848)</f>
        <v>Ethiopia</v>
      </c>
      <c r="B848" s="10" t="str">
        <f>IF(COUNTRY_INFO!B848=0," ",COUNTRY_INFO!B848)</f>
        <v>SomaliShabele</v>
      </c>
      <c r="C848" s="10" t="str">
        <f>IF(COUNTRY_INFO!C848=0," ",COUNTRY_INFO!C848)</f>
        <v>Dhanan</v>
      </c>
      <c r="D848" s="11" t="str">
        <f>IF(OR(COUNTRY_INFO!$T$9:$T$1000="T2 (PZQ)",COUNTRY_INFO!$U$9:$U$1000="T2 (PZQ)"), "T2 (PZQ)", " ")</f>
        <v xml:space="preserve"> </v>
      </c>
      <c r="E848" s="109"/>
      <c r="F848" s="56"/>
      <c r="G848" s="288"/>
      <c r="H848" s="288"/>
      <c r="I848" s="11">
        <f t="shared" si="79"/>
        <v>0</v>
      </c>
      <c r="J848" s="56"/>
      <c r="K848" s="18"/>
      <c r="L848" s="18"/>
      <c r="M848" s="14">
        <f t="shared" si="80"/>
        <v>0</v>
      </c>
      <c r="N848" s="275" t="str">
        <f t="shared" si="81"/>
        <v xml:space="preserve"> </v>
      </c>
      <c r="O848" s="230" t="str">
        <f t="shared" si="82"/>
        <v xml:space="preserve"> </v>
      </c>
      <c r="P848" s="230" t="str">
        <f t="shared" si="83"/>
        <v xml:space="preserve"> </v>
      </c>
      <c r="Q848" s="230" t="str">
        <f t="shared" si="84"/>
        <v xml:space="preserve"> </v>
      </c>
    </row>
    <row r="849" spans="1:17" x14ac:dyDescent="0.2">
      <c r="A849" s="10" t="str">
        <f>IF(COUNTRY_INFO!A849=0," ",COUNTRY_INFO!A849)</f>
        <v>Ethiopia</v>
      </c>
      <c r="B849" s="10" t="str">
        <f>IF(COUNTRY_INFO!B849=0," ",COUNTRY_INFO!B849)</f>
        <v>SomaliShabele</v>
      </c>
      <c r="C849" s="10" t="str">
        <f>IF(COUNTRY_INFO!C849=0," ",COUNTRY_INFO!C849)</f>
        <v>East Emi</v>
      </c>
      <c r="D849" s="11" t="str">
        <f>IF(OR(COUNTRY_INFO!$T$9:$T$1000="T2 (PZQ)",COUNTRY_INFO!$U$9:$U$1000="T2 (PZQ)"), "T2 (PZQ)", " ")</f>
        <v xml:space="preserve"> </v>
      </c>
      <c r="E849" s="109"/>
      <c r="F849" s="56"/>
      <c r="G849" s="288"/>
      <c r="H849" s="288"/>
      <c r="I849" s="11">
        <f t="shared" si="79"/>
        <v>0</v>
      </c>
      <c r="J849" s="56"/>
      <c r="K849" s="18"/>
      <c r="L849" s="18"/>
      <c r="M849" s="14">
        <f t="shared" si="80"/>
        <v>0</v>
      </c>
      <c r="N849" s="275" t="str">
        <f t="shared" si="81"/>
        <v xml:space="preserve"> </v>
      </c>
      <c r="O849" s="230" t="str">
        <f t="shared" si="82"/>
        <v xml:space="preserve"> </v>
      </c>
      <c r="P849" s="230" t="str">
        <f t="shared" si="83"/>
        <v xml:space="preserve"> </v>
      </c>
      <c r="Q849" s="230" t="str">
        <f t="shared" si="84"/>
        <v xml:space="preserve"> </v>
      </c>
    </row>
    <row r="850" spans="1:17" x14ac:dyDescent="0.2">
      <c r="A850" s="10" t="str">
        <f>IF(COUNTRY_INFO!A850=0," ",COUNTRY_INFO!A850)</f>
        <v>Ethiopia</v>
      </c>
      <c r="B850" s="10" t="str">
        <f>IF(COUNTRY_INFO!B850=0," ",COUNTRY_INFO!B850)</f>
        <v>SomaliShabele</v>
      </c>
      <c r="C850" s="10" t="str">
        <f>IF(COUNTRY_INFO!C850=0," ",COUNTRY_INFO!C850)</f>
        <v>Ferfer</v>
      </c>
      <c r="D850" s="11" t="str">
        <f>IF(OR(COUNTRY_INFO!$T$9:$T$1000="T2 (PZQ)",COUNTRY_INFO!$U$9:$U$1000="T2 (PZQ)"), "T2 (PZQ)", " ")</f>
        <v>T2 (PZQ)</v>
      </c>
      <c r="E850" s="253" t="s">
        <v>1187</v>
      </c>
      <c r="F850" s="56"/>
      <c r="G850" s="288">
        <v>17937</v>
      </c>
      <c r="H850" s="295"/>
      <c r="I850" s="11">
        <f t="shared" si="79"/>
        <v>17937</v>
      </c>
      <c r="J850" s="56"/>
      <c r="K850" s="18">
        <v>13373</v>
      </c>
      <c r="L850" s="18"/>
      <c r="M850" s="14">
        <f t="shared" si="80"/>
        <v>13373</v>
      </c>
      <c r="N850" s="275" t="str">
        <f t="shared" si="81"/>
        <v xml:space="preserve"> </v>
      </c>
      <c r="O850" s="230">
        <f t="shared" si="82"/>
        <v>74.555388303506717</v>
      </c>
      <c r="P850" s="230" t="str">
        <f t="shared" si="83"/>
        <v xml:space="preserve"> </v>
      </c>
      <c r="Q850" s="230">
        <f t="shared" si="84"/>
        <v>74.555388303506717</v>
      </c>
    </row>
    <row r="851" spans="1:17" x14ac:dyDescent="0.2">
      <c r="A851" s="10" t="str">
        <f>IF(COUNTRY_INFO!A851=0," ",COUNTRY_INFO!A851)</f>
        <v>Ethiopia</v>
      </c>
      <c r="B851" s="10" t="str">
        <f>IF(COUNTRY_INFO!B851=0," ",COUNTRY_INFO!B851)</f>
        <v>SomaliShabele</v>
      </c>
      <c r="C851" s="10" t="str">
        <f>IF(COUNTRY_INFO!C851=0," ",COUNTRY_INFO!C851)</f>
        <v>Gode</v>
      </c>
      <c r="D851" s="11" t="str">
        <f>IF(OR(COUNTRY_INFO!$T$9:$T$1000="T2 (PZQ)",COUNTRY_INFO!$U$9:$U$1000="T2 (PZQ)"), "T2 (PZQ)", " ")</f>
        <v xml:space="preserve"> </v>
      </c>
      <c r="E851" s="109"/>
      <c r="F851" s="56"/>
      <c r="G851" s="288"/>
      <c r="H851" s="288"/>
      <c r="I851" s="11">
        <f t="shared" si="79"/>
        <v>0</v>
      </c>
      <c r="J851" s="56"/>
      <c r="K851" s="18"/>
      <c r="L851" s="18"/>
      <c r="M851" s="14">
        <f t="shared" si="80"/>
        <v>0</v>
      </c>
      <c r="N851" s="275" t="str">
        <f t="shared" si="81"/>
        <v xml:space="preserve"> </v>
      </c>
      <c r="O851" s="230" t="str">
        <f t="shared" si="82"/>
        <v xml:space="preserve"> </v>
      </c>
      <c r="P851" s="230" t="str">
        <f t="shared" si="83"/>
        <v xml:space="preserve"> </v>
      </c>
      <c r="Q851" s="230" t="str">
        <f t="shared" si="84"/>
        <v xml:space="preserve"> </v>
      </c>
    </row>
    <row r="852" spans="1:17" x14ac:dyDescent="0.2">
      <c r="A852" s="10" t="str">
        <f>IF(COUNTRY_INFO!A852=0," ",COUNTRY_INFO!A852)</f>
        <v>Ethiopia</v>
      </c>
      <c r="B852" s="10" t="str">
        <f>IF(COUNTRY_INFO!B852=0," ",COUNTRY_INFO!B852)</f>
        <v>SomaliShabele</v>
      </c>
      <c r="C852" s="10" t="str">
        <f>IF(COUNTRY_INFO!C852=0," ",COUNTRY_INFO!C852)</f>
        <v>Gode Town</v>
      </c>
      <c r="D852" s="11" t="str">
        <f>IF(OR(COUNTRY_INFO!$T$9:$T$1000="T2 (PZQ)",COUNTRY_INFO!$U$9:$U$1000="T2 (PZQ)"), "T2 (PZQ)", " ")</f>
        <v xml:space="preserve"> </v>
      </c>
      <c r="E852" s="109"/>
      <c r="F852" s="56"/>
      <c r="G852" s="288"/>
      <c r="H852" s="288"/>
      <c r="I852" s="11">
        <f t="shared" si="79"/>
        <v>0</v>
      </c>
      <c r="J852" s="56"/>
      <c r="K852" s="18"/>
      <c r="L852" s="18"/>
      <c r="M852" s="14">
        <f t="shared" si="80"/>
        <v>0</v>
      </c>
      <c r="N852" s="275" t="str">
        <f t="shared" si="81"/>
        <v xml:space="preserve"> </v>
      </c>
      <c r="O852" s="230" t="str">
        <f t="shared" si="82"/>
        <v xml:space="preserve"> </v>
      </c>
      <c r="P852" s="230" t="str">
        <f t="shared" si="83"/>
        <v xml:space="preserve"> </v>
      </c>
      <c r="Q852" s="230" t="str">
        <f t="shared" si="84"/>
        <v xml:space="preserve"> </v>
      </c>
    </row>
    <row r="853" spans="1:17" x14ac:dyDescent="0.2">
      <c r="A853" s="10" t="str">
        <f>IF(COUNTRY_INFO!A853=0," ",COUNTRY_INFO!A853)</f>
        <v>Ethiopia</v>
      </c>
      <c r="B853" s="10" t="str">
        <f>IF(COUNTRY_INFO!B853=0," ",COUNTRY_INFO!B853)</f>
        <v>SomaliShabele</v>
      </c>
      <c r="C853" s="10" t="str">
        <f>IF(COUNTRY_INFO!C853=0," ",COUNTRY_INFO!C853)</f>
        <v>Kelafo</v>
      </c>
      <c r="D853" s="11" t="str">
        <f>IF(OR(COUNTRY_INFO!$T$9:$T$1000="T2 (PZQ)",COUNTRY_INFO!$U$9:$U$1000="T2 (PZQ)"), "T2 (PZQ)", " ")</f>
        <v xml:space="preserve"> </v>
      </c>
      <c r="E853" s="253"/>
      <c r="F853" s="56"/>
      <c r="G853" s="288"/>
      <c r="H853" s="288"/>
      <c r="I853" s="11">
        <f t="shared" si="79"/>
        <v>0</v>
      </c>
      <c r="J853" s="56"/>
      <c r="K853" s="18"/>
      <c r="L853" s="18"/>
      <c r="M853" s="14">
        <f t="shared" si="80"/>
        <v>0</v>
      </c>
      <c r="N853" s="275" t="str">
        <f t="shared" si="81"/>
        <v xml:space="preserve"> </v>
      </c>
      <c r="O853" s="230" t="str">
        <f t="shared" si="82"/>
        <v xml:space="preserve"> </v>
      </c>
      <c r="P853" s="230" t="str">
        <f t="shared" si="83"/>
        <v xml:space="preserve"> </v>
      </c>
      <c r="Q853" s="230" t="str">
        <f t="shared" si="84"/>
        <v xml:space="preserve"> </v>
      </c>
    </row>
    <row r="854" spans="1:17" x14ac:dyDescent="0.2">
      <c r="A854" s="10" t="str">
        <f>IF(COUNTRY_INFO!A854=0," ",COUNTRY_INFO!A854)</f>
        <v>Ethiopia</v>
      </c>
      <c r="B854" s="10" t="str">
        <f>IF(COUNTRY_INFO!B854=0," ",COUNTRY_INFO!B854)</f>
        <v>SomaliShabele</v>
      </c>
      <c r="C854" s="10" t="str">
        <f>IF(COUNTRY_INFO!C854=0," ",COUNTRY_INFO!C854)</f>
        <v>Mustehil</v>
      </c>
      <c r="D854" s="11" t="str">
        <f>IF(OR(COUNTRY_INFO!$T$9:$T$1000="T2 (PZQ)",COUNTRY_INFO!$U$9:$U$1000="T2 (PZQ)"), "T2 (PZQ)", " ")</f>
        <v xml:space="preserve"> </v>
      </c>
      <c r="E854" s="253"/>
      <c r="F854" s="56"/>
      <c r="G854" s="288"/>
      <c r="H854" s="288"/>
      <c r="I854" s="11">
        <f t="shared" si="79"/>
        <v>0</v>
      </c>
      <c r="J854" s="56"/>
      <c r="K854" s="18"/>
      <c r="L854" s="18"/>
      <c r="M854" s="14">
        <f t="shared" si="80"/>
        <v>0</v>
      </c>
      <c r="N854" s="275" t="str">
        <f t="shared" si="81"/>
        <v xml:space="preserve"> </v>
      </c>
      <c r="O854" s="230" t="str">
        <f t="shared" si="82"/>
        <v xml:space="preserve"> </v>
      </c>
      <c r="P854" s="230" t="str">
        <f t="shared" si="83"/>
        <v xml:space="preserve"> </v>
      </c>
      <c r="Q854" s="230" t="str">
        <f t="shared" si="84"/>
        <v xml:space="preserve"> </v>
      </c>
    </row>
    <row r="855" spans="1:17" x14ac:dyDescent="0.2">
      <c r="A855" s="10" t="str">
        <f>IF(COUNTRY_INFO!A855=0," ",COUNTRY_INFO!A855)</f>
        <v>Ethiopia</v>
      </c>
      <c r="B855" s="10" t="str">
        <f>IF(COUNTRY_INFO!B855=0," ",COUNTRY_INFO!B855)</f>
        <v>TigrayCentral Tigray</v>
      </c>
      <c r="C855" s="10" t="str">
        <f>IF(COUNTRY_INFO!C855=0," ",COUNTRY_INFO!C855)</f>
        <v>Abi Adi Town</v>
      </c>
      <c r="D855" s="11" t="str">
        <f>IF(OR(COUNTRY_INFO!$T$9:$T$1000="T2 (PZQ)",COUNTRY_INFO!$U$9:$U$1000="T2 (PZQ)"), "T2 (PZQ)", " ")</f>
        <v>T2 (PZQ)</v>
      </c>
      <c r="E855" s="253" t="s">
        <v>1187</v>
      </c>
      <c r="F855" s="56"/>
      <c r="G855" s="288">
        <v>5988</v>
      </c>
      <c r="H855" s="295"/>
      <c r="I855" s="11">
        <f t="shared" si="79"/>
        <v>5988</v>
      </c>
      <c r="J855" s="56"/>
      <c r="K855" s="18">
        <v>4464</v>
      </c>
      <c r="L855" s="18"/>
      <c r="M855" s="14">
        <f t="shared" si="80"/>
        <v>4464</v>
      </c>
      <c r="N855" s="275" t="str">
        <f t="shared" si="81"/>
        <v xml:space="preserve"> </v>
      </c>
      <c r="O855" s="230">
        <f t="shared" si="82"/>
        <v>74.549098196392777</v>
      </c>
      <c r="P855" s="230" t="str">
        <f t="shared" si="83"/>
        <v xml:space="preserve"> </v>
      </c>
      <c r="Q855" s="230">
        <f t="shared" si="84"/>
        <v>74.549098196392777</v>
      </c>
    </row>
    <row r="856" spans="1:17" x14ac:dyDescent="0.2">
      <c r="A856" s="10" t="str">
        <f>IF(COUNTRY_INFO!A856=0," ",COUNTRY_INFO!A856)</f>
        <v>Ethiopia</v>
      </c>
      <c r="B856" s="10" t="str">
        <f>IF(COUNTRY_INFO!B856=0," ",COUNTRY_INFO!B856)</f>
        <v>TigrayCentral Tigray</v>
      </c>
      <c r="C856" s="10" t="str">
        <f>IF(COUNTRY_INFO!C856=0," ",COUNTRY_INFO!C856)</f>
        <v>Adwa Town</v>
      </c>
      <c r="D856" s="11" t="str">
        <f>IF(OR(COUNTRY_INFO!$T$9:$T$1000="T2 (PZQ)",COUNTRY_INFO!$U$9:$U$1000="T2 (PZQ)"), "T2 (PZQ)", " ")</f>
        <v>T2 (PZQ)</v>
      </c>
      <c r="E856" s="253" t="s">
        <v>1187</v>
      </c>
      <c r="F856" s="56"/>
      <c r="G856" s="288">
        <v>15078</v>
      </c>
      <c r="H856" s="295"/>
      <c r="I856" s="11">
        <f t="shared" si="79"/>
        <v>15078</v>
      </c>
      <c r="J856" s="56"/>
      <c r="K856" s="18">
        <v>11228</v>
      </c>
      <c r="L856" s="18"/>
      <c r="M856" s="14">
        <f t="shared" si="80"/>
        <v>11228</v>
      </c>
      <c r="N856" s="275" t="str">
        <f t="shared" si="81"/>
        <v xml:space="preserve"> </v>
      </c>
      <c r="O856" s="230">
        <f t="shared" si="82"/>
        <v>74.4661095636026</v>
      </c>
      <c r="P856" s="230" t="str">
        <f t="shared" si="83"/>
        <v xml:space="preserve"> </v>
      </c>
      <c r="Q856" s="230">
        <f t="shared" si="84"/>
        <v>74.4661095636026</v>
      </c>
    </row>
    <row r="857" spans="1:17" x14ac:dyDescent="0.2">
      <c r="A857" s="10" t="str">
        <f>IF(COUNTRY_INFO!A857=0," ",COUNTRY_INFO!A857)</f>
        <v>Ethiopia</v>
      </c>
      <c r="B857" s="10" t="str">
        <f>IF(COUNTRY_INFO!B857=0," ",COUNTRY_INFO!B857)</f>
        <v>TigrayCentral Tigray</v>
      </c>
      <c r="C857" s="10" t="str">
        <f>IF(COUNTRY_INFO!C857=0," ",COUNTRY_INFO!C857)</f>
        <v>Ahferom</v>
      </c>
      <c r="D857" s="11" t="str">
        <f>IF(OR(COUNTRY_INFO!$T$9:$T$1000="T2 (PZQ)",COUNTRY_INFO!$U$9:$U$1000="T2 (PZQ)"), "T2 (PZQ)", " ")</f>
        <v>T2 (PZQ)</v>
      </c>
      <c r="E857" s="253" t="s">
        <v>1187</v>
      </c>
      <c r="F857" s="56"/>
      <c r="G857" s="288">
        <v>63353</v>
      </c>
      <c r="H857" s="295"/>
      <c r="I857" s="11">
        <f t="shared" si="79"/>
        <v>63353</v>
      </c>
      <c r="J857" s="56"/>
      <c r="K857" s="18">
        <v>56422</v>
      </c>
      <c r="L857" s="18"/>
      <c r="M857" s="14">
        <f t="shared" si="80"/>
        <v>56422</v>
      </c>
      <c r="N857" s="275" t="str">
        <f t="shared" si="81"/>
        <v xml:space="preserve"> </v>
      </c>
      <c r="O857" s="230">
        <f t="shared" si="82"/>
        <v>89.059713036478144</v>
      </c>
      <c r="P857" s="230" t="str">
        <f t="shared" si="83"/>
        <v xml:space="preserve"> </v>
      </c>
      <c r="Q857" s="230">
        <f t="shared" si="84"/>
        <v>89.059713036478144</v>
      </c>
    </row>
    <row r="858" spans="1:17" x14ac:dyDescent="0.2">
      <c r="A858" s="10" t="str">
        <f>IF(COUNTRY_INFO!A858=0," ",COUNTRY_INFO!A858)</f>
        <v>Ethiopia</v>
      </c>
      <c r="B858" s="10" t="str">
        <f>IF(COUNTRY_INFO!B858=0," ",COUNTRY_INFO!B858)</f>
        <v>TigrayCentral Tigray</v>
      </c>
      <c r="C858" s="10" t="str">
        <f>IF(COUNTRY_INFO!C858=0," ",COUNTRY_INFO!C858)</f>
        <v>Axum Town</v>
      </c>
      <c r="D858" s="11" t="str">
        <f>IF(OR(COUNTRY_INFO!$T$9:$T$1000="T2 (PZQ)",COUNTRY_INFO!$U$9:$U$1000="T2 (PZQ)"), "T2 (PZQ)", " ")</f>
        <v xml:space="preserve"> </v>
      </c>
      <c r="E858" s="109"/>
      <c r="F858" s="56"/>
      <c r="G858" s="288"/>
      <c r="H858" s="288"/>
      <c r="I858" s="11">
        <f t="shared" si="79"/>
        <v>0</v>
      </c>
      <c r="J858" s="56"/>
      <c r="K858" s="18"/>
      <c r="L858" s="18"/>
      <c r="M858" s="14">
        <f t="shared" si="80"/>
        <v>0</v>
      </c>
      <c r="N858" s="275" t="str">
        <f t="shared" si="81"/>
        <v xml:space="preserve"> </v>
      </c>
      <c r="O858" s="230" t="str">
        <f t="shared" si="82"/>
        <v xml:space="preserve"> </v>
      </c>
      <c r="P858" s="230" t="str">
        <f t="shared" si="83"/>
        <v xml:space="preserve"> </v>
      </c>
      <c r="Q858" s="230" t="str">
        <f t="shared" si="84"/>
        <v xml:space="preserve"> </v>
      </c>
    </row>
    <row r="859" spans="1:17" x14ac:dyDescent="0.2">
      <c r="A859" s="10" t="str">
        <f>IF(COUNTRY_INFO!A859=0," ",COUNTRY_INFO!A859)</f>
        <v>Ethiopia</v>
      </c>
      <c r="B859" s="10" t="str">
        <f>IF(COUNTRY_INFO!B859=0," ",COUNTRY_INFO!B859)</f>
        <v>TigrayCentral Tigray</v>
      </c>
      <c r="C859" s="10" t="str">
        <f>IF(COUNTRY_INFO!C859=0," ",COUNTRY_INFO!C859)</f>
        <v>Geter Adwa</v>
      </c>
      <c r="D859" s="11" t="str">
        <f>IF(OR(COUNTRY_INFO!$T$9:$T$1000="T2 (PZQ)",COUNTRY_INFO!$U$9:$U$1000="T2 (PZQ)"), "T2 (PZQ)", " ")</f>
        <v>T2 (PZQ)</v>
      </c>
      <c r="E859" s="253" t="s">
        <v>1187</v>
      </c>
      <c r="F859" s="56"/>
      <c r="G859" s="288">
        <v>32122</v>
      </c>
      <c r="H859" s="295"/>
      <c r="I859" s="11">
        <f t="shared" si="79"/>
        <v>32122</v>
      </c>
      <c r="J859" s="56"/>
      <c r="K859" s="18">
        <v>28912</v>
      </c>
      <c r="L859" s="18"/>
      <c r="M859" s="14">
        <f t="shared" si="80"/>
        <v>28912</v>
      </c>
      <c r="N859" s="275" t="str">
        <f t="shared" si="81"/>
        <v xml:space="preserve"> </v>
      </c>
      <c r="O859" s="293">
        <f t="shared" si="82"/>
        <v>90.006848888612168</v>
      </c>
      <c r="P859" s="230" t="str">
        <f t="shared" si="83"/>
        <v xml:space="preserve"> </v>
      </c>
      <c r="Q859" s="293">
        <f t="shared" si="84"/>
        <v>90.006848888612168</v>
      </c>
    </row>
    <row r="860" spans="1:17" x14ac:dyDescent="0.2">
      <c r="A860" s="10" t="str">
        <f>IF(COUNTRY_INFO!A860=0," ",COUNTRY_INFO!A860)</f>
        <v>Ethiopia</v>
      </c>
      <c r="B860" s="10" t="str">
        <f>IF(COUNTRY_INFO!B860=0," ",COUNTRY_INFO!B860)</f>
        <v>TigrayCentral Tigray</v>
      </c>
      <c r="C860" s="10" t="str">
        <f>IF(COUNTRY_INFO!C860=0," ",COUNTRY_INFO!C860)</f>
        <v>Kolla Temben</v>
      </c>
      <c r="D860" s="11" t="str">
        <f>IF(OR(COUNTRY_INFO!$T$9:$T$1000="T2 (PZQ)",COUNTRY_INFO!$U$9:$U$1000="T2 (PZQ)"), "T2 (PZQ)", " ")</f>
        <v xml:space="preserve"> </v>
      </c>
      <c r="E860" s="253"/>
      <c r="F860" s="56"/>
      <c r="G860" s="288"/>
      <c r="H860" s="288"/>
      <c r="I860" s="11">
        <f t="shared" si="79"/>
        <v>0</v>
      </c>
      <c r="J860" s="56"/>
      <c r="K860" s="18"/>
      <c r="L860" s="18"/>
      <c r="M860" s="14">
        <f t="shared" si="80"/>
        <v>0</v>
      </c>
      <c r="N860" s="275" t="str">
        <f t="shared" si="81"/>
        <v xml:space="preserve"> </v>
      </c>
      <c r="O860" s="230" t="str">
        <f t="shared" si="82"/>
        <v xml:space="preserve"> </v>
      </c>
      <c r="P860" s="230" t="str">
        <f t="shared" si="83"/>
        <v xml:space="preserve"> </v>
      </c>
      <c r="Q860" s="230" t="str">
        <f t="shared" si="84"/>
        <v xml:space="preserve"> </v>
      </c>
    </row>
    <row r="861" spans="1:17" x14ac:dyDescent="0.2">
      <c r="A861" s="10" t="str">
        <f>IF(COUNTRY_INFO!A861=0," ",COUNTRY_INFO!A861)</f>
        <v>Ethiopia</v>
      </c>
      <c r="B861" s="10" t="str">
        <f>IF(COUNTRY_INFO!B861=0," ",COUNTRY_INFO!B861)</f>
        <v>TigrayCentral Tigray</v>
      </c>
      <c r="C861" s="10" t="str">
        <f>IF(COUNTRY_INFO!C861=0," ",COUNTRY_INFO!C861)</f>
        <v>Laelay Maichew</v>
      </c>
      <c r="D861" s="11" t="str">
        <f>IF(OR(COUNTRY_INFO!$T$9:$T$1000="T2 (PZQ)",COUNTRY_INFO!$U$9:$U$1000="T2 (PZQ)"), "T2 (PZQ)", " ")</f>
        <v xml:space="preserve"> </v>
      </c>
      <c r="E861" s="109"/>
      <c r="F861" s="56"/>
      <c r="G861" s="288"/>
      <c r="H861" s="288"/>
      <c r="I861" s="11">
        <f t="shared" si="79"/>
        <v>0</v>
      </c>
      <c r="J861" s="56"/>
      <c r="K861" s="18"/>
      <c r="L861" s="18"/>
      <c r="M861" s="14">
        <f t="shared" si="80"/>
        <v>0</v>
      </c>
      <c r="N861" s="275" t="str">
        <f t="shared" si="81"/>
        <v xml:space="preserve"> </v>
      </c>
      <c r="O861" s="230" t="str">
        <f t="shared" si="82"/>
        <v xml:space="preserve"> </v>
      </c>
      <c r="P861" s="230" t="str">
        <f t="shared" si="83"/>
        <v xml:space="preserve"> </v>
      </c>
      <c r="Q861" s="230" t="str">
        <f t="shared" si="84"/>
        <v xml:space="preserve"> </v>
      </c>
    </row>
    <row r="862" spans="1:17" x14ac:dyDescent="0.2">
      <c r="A862" s="10" t="str">
        <f>IF(COUNTRY_INFO!A862=0," ",COUNTRY_INFO!A862)</f>
        <v>Ethiopia</v>
      </c>
      <c r="B862" s="10" t="str">
        <f>IF(COUNTRY_INFO!B862=0," ",COUNTRY_INFO!B862)</f>
        <v>TigrayCentral Tigray</v>
      </c>
      <c r="C862" s="10" t="str">
        <f>IF(COUNTRY_INFO!C862=0," ",COUNTRY_INFO!C862)</f>
        <v>Mereb Lekhe</v>
      </c>
      <c r="D862" s="11" t="str">
        <f>IF(OR(COUNTRY_INFO!$T$9:$T$1000="T2 (PZQ)",COUNTRY_INFO!$U$9:$U$1000="T2 (PZQ)"), "T2 (PZQ)", " ")</f>
        <v>T2 (PZQ)</v>
      </c>
      <c r="E862" s="253" t="s">
        <v>1187</v>
      </c>
      <c r="F862" s="56"/>
      <c r="G862" s="288">
        <v>43094</v>
      </c>
      <c r="H862" s="295"/>
      <c r="I862" s="11">
        <f t="shared" si="79"/>
        <v>43094</v>
      </c>
      <c r="J862" s="56"/>
      <c r="K862" s="18">
        <v>38763</v>
      </c>
      <c r="L862" s="18"/>
      <c r="M862" s="14">
        <f t="shared" si="80"/>
        <v>38763</v>
      </c>
      <c r="N862" s="275" t="str">
        <f t="shared" si="81"/>
        <v xml:space="preserve"> </v>
      </c>
      <c r="O862" s="230">
        <f t="shared" si="82"/>
        <v>89.949877013041259</v>
      </c>
      <c r="P862" s="230" t="str">
        <f t="shared" si="83"/>
        <v xml:space="preserve"> </v>
      </c>
      <c r="Q862" s="230">
        <f t="shared" si="84"/>
        <v>89.949877013041259</v>
      </c>
    </row>
    <row r="863" spans="1:17" x14ac:dyDescent="0.2">
      <c r="A863" s="10" t="str">
        <f>IF(COUNTRY_INFO!A863=0," ",COUNTRY_INFO!A863)</f>
        <v>Ethiopia</v>
      </c>
      <c r="B863" s="10" t="str">
        <f>IF(COUNTRY_INFO!B863=0," ",COUNTRY_INFO!B863)</f>
        <v>TigrayCentral Tigray</v>
      </c>
      <c r="C863" s="10" t="str">
        <f>IF(COUNTRY_INFO!C863=0," ",COUNTRY_INFO!C863)</f>
        <v>Naeder Adet</v>
      </c>
      <c r="D863" s="11" t="str">
        <f>IF(OR(COUNTRY_INFO!$T$9:$T$1000="T2 (PZQ)",COUNTRY_INFO!$U$9:$U$1000="T2 (PZQ)"), "T2 (PZQ)", " ")</f>
        <v xml:space="preserve"> </v>
      </c>
      <c r="E863" s="253"/>
      <c r="F863" s="56"/>
      <c r="G863" s="288"/>
      <c r="H863" s="288"/>
      <c r="I863" s="11">
        <f t="shared" si="79"/>
        <v>0</v>
      </c>
      <c r="J863" s="56"/>
      <c r="K863" s="18"/>
      <c r="L863" s="18"/>
      <c r="M863" s="14">
        <f t="shared" si="80"/>
        <v>0</v>
      </c>
      <c r="N863" s="275" t="str">
        <f t="shared" si="81"/>
        <v xml:space="preserve"> </v>
      </c>
      <c r="O863" s="230" t="str">
        <f t="shared" si="82"/>
        <v xml:space="preserve"> </v>
      </c>
      <c r="P863" s="230" t="str">
        <f t="shared" si="83"/>
        <v xml:space="preserve"> </v>
      </c>
      <c r="Q863" s="230" t="str">
        <f t="shared" si="84"/>
        <v xml:space="preserve"> </v>
      </c>
    </row>
    <row r="864" spans="1:17" x14ac:dyDescent="0.2">
      <c r="A864" s="10" t="str">
        <f>IF(COUNTRY_INFO!A864=0," ",COUNTRY_INFO!A864)</f>
        <v>Ethiopia</v>
      </c>
      <c r="B864" s="10" t="str">
        <f>IF(COUNTRY_INFO!B864=0," ",COUNTRY_INFO!B864)</f>
        <v>TigrayCentral Tigray</v>
      </c>
      <c r="C864" s="10" t="str">
        <f>IF(COUNTRY_INFO!C864=0," ",COUNTRY_INFO!C864)</f>
        <v>Tahtay Maichew</v>
      </c>
      <c r="D864" s="11" t="str">
        <f>IF(OR(COUNTRY_INFO!$T$9:$T$1000="T2 (PZQ)",COUNTRY_INFO!$U$9:$U$1000="T2 (PZQ)"), "T2 (PZQ)", " ")</f>
        <v xml:space="preserve"> </v>
      </c>
      <c r="E864" s="253"/>
      <c r="F864" s="56"/>
      <c r="G864" s="288"/>
      <c r="H864" s="288"/>
      <c r="I864" s="11">
        <f t="shared" si="79"/>
        <v>0</v>
      </c>
      <c r="J864" s="56"/>
      <c r="K864" s="18"/>
      <c r="L864" s="18"/>
      <c r="M864" s="14">
        <f t="shared" si="80"/>
        <v>0</v>
      </c>
      <c r="N864" s="275" t="str">
        <f t="shared" si="81"/>
        <v xml:space="preserve"> </v>
      </c>
      <c r="O864" s="230" t="str">
        <f t="shared" si="82"/>
        <v xml:space="preserve"> </v>
      </c>
      <c r="P864" s="230" t="str">
        <f t="shared" si="83"/>
        <v xml:space="preserve"> </v>
      </c>
      <c r="Q864" s="230" t="str">
        <f t="shared" si="84"/>
        <v xml:space="preserve"> </v>
      </c>
    </row>
    <row r="865" spans="1:17" x14ac:dyDescent="0.2">
      <c r="A865" s="10" t="str">
        <f>IF(COUNTRY_INFO!A865=0," ",COUNTRY_INFO!A865)</f>
        <v>Ethiopia</v>
      </c>
      <c r="B865" s="10" t="str">
        <f>IF(COUNTRY_INFO!B865=0," ",COUNTRY_INFO!B865)</f>
        <v>TigrayCentral Tigray</v>
      </c>
      <c r="C865" s="10" t="str">
        <f>IF(COUNTRY_INFO!C865=0," ",COUNTRY_INFO!C865)</f>
        <v>Tanqua Abergele</v>
      </c>
      <c r="D865" s="11" t="str">
        <f>IF(OR(COUNTRY_INFO!$T$9:$T$1000="T2 (PZQ)",COUNTRY_INFO!$U$9:$U$1000="T2 (PZQ)"), "T2 (PZQ)", " ")</f>
        <v>T2 (PZQ)</v>
      </c>
      <c r="E865" s="253" t="s">
        <v>1187</v>
      </c>
      <c r="F865" s="56"/>
      <c r="G865" s="288">
        <v>33872</v>
      </c>
      <c r="H865" s="295"/>
      <c r="I865" s="11">
        <f t="shared" si="79"/>
        <v>33872</v>
      </c>
      <c r="J865" s="56"/>
      <c r="K865" s="18">
        <v>31505</v>
      </c>
      <c r="L865" s="18"/>
      <c r="M865" s="14">
        <f t="shared" si="80"/>
        <v>31505</v>
      </c>
      <c r="N865" s="275" t="str">
        <f t="shared" si="81"/>
        <v xml:space="preserve"> </v>
      </c>
      <c r="O865" s="293">
        <f t="shared" si="82"/>
        <v>93.011927255550304</v>
      </c>
      <c r="P865" s="230" t="str">
        <f t="shared" si="83"/>
        <v xml:space="preserve"> </v>
      </c>
      <c r="Q865" s="293">
        <f t="shared" si="84"/>
        <v>93.011927255550304</v>
      </c>
    </row>
    <row r="866" spans="1:17" x14ac:dyDescent="0.2">
      <c r="A866" s="10" t="str">
        <f>IF(COUNTRY_INFO!A866=0," ",COUNTRY_INFO!A866)</f>
        <v>Ethiopia</v>
      </c>
      <c r="B866" s="10" t="str">
        <f>IF(COUNTRY_INFO!B866=0," ",COUNTRY_INFO!B866)</f>
        <v>TigrayCentral Tigray</v>
      </c>
      <c r="C866" s="10" t="str">
        <f>IF(COUNTRY_INFO!C866=0," ",COUNTRY_INFO!C866)</f>
        <v>Werei Lekhe</v>
      </c>
      <c r="D866" s="11" t="str">
        <f>IF(OR(COUNTRY_INFO!$T$9:$T$1000="T2 (PZQ)",COUNTRY_INFO!$U$9:$U$1000="T2 (PZQ)"), "T2 (PZQ)", " ")</f>
        <v xml:space="preserve"> </v>
      </c>
      <c r="E866" s="109"/>
      <c r="F866" s="56"/>
      <c r="G866" s="288"/>
      <c r="H866" s="288"/>
      <c r="I866" s="11">
        <f t="shared" si="79"/>
        <v>0</v>
      </c>
      <c r="J866" s="56"/>
      <c r="K866" s="18"/>
      <c r="L866" s="18"/>
      <c r="M866" s="14">
        <f t="shared" si="80"/>
        <v>0</v>
      </c>
      <c r="N866" s="275" t="str">
        <f t="shared" si="81"/>
        <v xml:space="preserve"> </v>
      </c>
      <c r="O866" s="230" t="str">
        <f t="shared" si="82"/>
        <v xml:space="preserve"> </v>
      </c>
      <c r="P866" s="230" t="str">
        <f t="shared" si="83"/>
        <v xml:space="preserve"> </v>
      </c>
      <c r="Q866" s="230" t="str">
        <f t="shared" si="84"/>
        <v xml:space="preserve"> </v>
      </c>
    </row>
    <row r="867" spans="1:17" x14ac:dyDescent="0.2">
      <c r="A867" s="10" t="str">
        <f>IF(COUNTRY_INFO!A867=0," ",COUNTRY_INFO!A867)</f>
        <v>Ethiopia</v>
      </c>
      <c r="B867" s="10" t="str">
        <f>IF(COUNTRY_INFO!B867=0," ",COUNTRY_INFO!B867)</f>
        <v>TigrayEastern Tigray</v>
      </c>
      <c r="C867" s="10" t="str">
        <f>IF(COUNTRY_INFO!C867=0," ",COUNTRY_INFO!C867)</f>
        <v>Adigrat town</v>
      </c>
      <c r="D867" s="11" t="str">
        <f>IF(OR(COUNTRY_INFO!$T$9:$T$1000="T2 (PZQ)",COUNTRY_INFO!$U$9:$U$1000="T2 (PZQ)"), "T2 (PZQ)", " ")</f>
        <v xml:space="preserve"> </v>
      </c>
      <c r="E867" s="109"/>
      <c r="F867" s="56"/>
      <c r="G867" s="288"/>
      <c r="H867" s="288"/>
      <c r="I867" s="11">
        <f t="shared" si="79"/>
        <v>0</v>
      </c>
      <c r="J867" s="56"/>
      <c r="K867" s="18"/>
      <c r="L867" s="18"/>
      <c r="M867" s="14">
        <f t="shared" si="80"/>
        <v>0</v>
      </c>
      <c r="N867" s="275" t="str">
        <f t="shared" si="81"/>
        <v xml:space="preserve"> </v>
      </c>
      <c r="O867" s="230" t="str">
        <f t="shared" si="82"/>
        <v xml:space="preserve"> </v>
      </c>
      <c r="P867" s="230" t="str">
        <f t="shared" si="83"/>
        <v xml:space="preserve"> </v>
      </c>
      <c r="Q867" s="230" t="str">
        <f t="shared" si="84"/>
        <v xml:space="preserve"> </v>
      </c>
    </row>
    <row r="868" spans="1:17" x14ac:dyDescent="0.2">
      <c r="A868" s="10" t="str">
        <f>IF(COUNTRY_INFO!A868=0," ",COUNTRY_INFO!A868)</f>
        <v>Ethiopia</v>
      </c>
      <c r="B868" s="10" t="str">
        <f>IF(COUNTRY_INFO!B868=0," ",COUNTRY_INFO!B868)</f>
        <v>TigrayEastern Tigray</v>
      </c>
      <c r="C868" s="10" t="str">
        <f>IF(COUNTRY_INFO!C868=0," ",COUNTRY_INFO!C868)</f>
        <v>Atsibi Wonberta</v>
      </c>
      <c r="D868" s="11" t="str">
        <f>IF(OR(COUNTRY_INFO!$T$9:$T$1000="T2 (PZQ)",COUNTRY_INFO!$U$9:$U$1000="T2 (PZQ)"), "T2 (PZQ)", " ")</f>
        <v xml:space="preserve"> </v>
      </c>
      <c r="E868" s="109"/>
      <c r="F868" s="56"/>
      <c r="G868" s="288"/>
      <c r="H868" s="288"/>
      <c r="I868" s="11">
        <f t="shared" si="79"/>
        <v>0</v>
      </c>
      <c r="J868" s="56"/>
      <c r="K868" s="18"/>
      <c r="L868" s="18"/>
      <c r="M868" s="14">
        <f t="shared" si="80"/>
        <v>0</v>
      </c>
      <c r="N868" s="275" t="str">
        <f t="shared" si="81"/>
        <v xml:space="preserve"> </v>
      </c>
      <c r="O868" s="230" t="str">
        <f t="shared" si="82"/>
        <v xml:space="preserve"> </v>
      </c>
      <c r="P868" s="230" t="str">
        <f t="shared" si="83"/>
        <v xml:space="preserve"> </v>
      </c>
      <c r="Q868" s="230" t="str">
        <f t="shared" si="84"/>
        <v xml:space="preserve"> </v>
      </c>
    </row>
    <row r="869" spans="1:17" x14ac:dyDescent="0.2">
      <c r="A869" s="10" t="str">
        <f>IF(COUNTRY_INFO!A869=0," ",COUNTRY_INFO!A869)</f>
        <v>Ethiopia</v>
      </c>
      <c r="B869" s="10" t="str">
        <f>IF(COUNTRY_INFO!B869=0," ",COUNTRY_INFO!B869)</f>
        <v>TigrayEastern Tigray</v>
      </c>
      <c r="C869" s="10" t="str">
        <f>IF(COUNTRY_INFO!C869=0," ",COUNTRY_INFO!C869)</f>
        <v>Erob</v>
      </c>
      <c r="D869" s="11" t="str">
        <f>IF(OR(COUNTRY_INFO!$T$9:$T$1000="T2 (PZQ)",COUNTRY_INFO!$U$9:$U$1000="T2 (PZQ)"), "T2 (PZQ)", " ")</f>
        <v>T2 (PZQ)</v>
      </c>
      <c r="E869" s="253" t="s">
        <v>1187</v>
      </c>
      <c r="F869" s="56"/>
      <c r="G869" s="288">
        <v>9435</v>
      </c>
      <c r="H869" s="295"/>
      <c r="I869" s="11">
        <f t="shared" si="79"/>
        <v>9435</v>
      </c>
      <c r="J869" s="56"/>
      <c r="K869" s="18">
        <v>7652</v>
      </c>
      <c r="L869" s="18"/>
      <c r="M869" s="14">
        <f t="shared" si="80"/>
        <v>7652</v>
      </c>
      <c r="N869" s="275" t="str">
        <f t="shared" si="81"/>
        <v xml:space="preserve"> </v>
      </c>
      <c r="O869" s="293">
        <f t="shared" si="82"/>
        <v>81.102278749337572</v>
      </c>
      <c r="P869" s="230" t="str">
        <f t="shared" si="83"/>
        <v xml:space="preserve"> </v>
      </c>
      <c r="Q869" s="293">
        <f t="shared" si="84"/>
        <v>81.102278749337572</v>
      </c>
    </row>
    <row r="870" spans="1:17" x14ac:dyDescent="0.2">
      <c r="A870" s="10" t="str">
        <f>IF(COUNTRY_INFO!A870=0," ",COUNTRY_INFO!A870)</f>
        <v>Ethiopia</v>
      </c>
      <c r="B870" s="10" t="str">
        <f>IF(COUNTRY_INFO!B870=0," ",COUNTRY_INFO!B870)</f>
        <v>TigrayEastern Tigray</v>
      </c>
      <c r="C870" s="10" t="str">
        <f>IF(COUNTRY_INFO!C870=0," ",COUNTRY_INFO!C870)</f>
        <v>Ganta Afeshum</v>
      </c>
      <c r="D870" s="11" t="str">
        <f>IF(OR(COUNTRY_INFO!$T$9:$T$1000="T2 (PZQ)",COUNTRY_INFO!$U$9:$U$1000="T2 (PZQ)"), "T2 (PZQ)", " ")</f>
        <v xml:space="preserve"> </v>
      </c>
      <c r="E870" s="109"/>
      <c r="F870" s="56"/>
      <c r="G870" s="288"/>
      <c r="H870" s="288"/>
      <c r="I870" s="11">
        <f t="shared" si="79"/>
        <v>0</v>
      </c>
      <c r="J870" s="56"/>
      <c r="K870" s="18"/>
      <c r="L870" s="18"/>
      <c r="M870" s="14">
        <f t="shared" si="80"/>
        <v>0</v>
      </c>
      <c r="N870" s="275" t="str">
        <f t="shared" si="81"/>
        <v xml:space="preserve"> </v>
      </c>
      <c r="O870" s="230" t="str">
        <f t="shared" si="82"/>
        <v xml:space="preserve"> </v>
      </c>
      <c r="P870" s="230" t="str">
        <f t="shared" si="83"/>
        <v xml:space="preserve"> </v>
      </c>
      <c r="Q870" s="230" t="str">
        <f t="shared" si="84"/>
        <v xml:space="preserve"> </v>
      </c>
    </row>
    <row r="871" spans="1:17" x14ac:dyDescent="0.2">
      <c r="A871" s="10" t="str">
        <f>IF(COUNTRY_INFO!A871=0," ",COUNTRY_INFO!A871)</f>
        <v>Ethiopia</v>
      </c>
      <c r="B871" s="10" t="str">
        <f>IF(COUNTRY_INFO!B871=0," ",COUNTRY_INFO!B871)</f>
        <v>TigrayEastern Tigray</v>
      </c>
      <c r="C871" s="10" t="str">
        <f>IF(COUNTRY_INFO!C871=0," ",COUNTRY_INFO!C871)</f>
        <v>Glomekeda</v>
      </c>
      <c r="D871" s="11" t="str">
        <f>IF(OR(COUNTRY_INFO!$T$9:$T$1000="T2 (PZQ)",COUNTRY_INFO!$U$9:$U$1000="T2 (PZQ)"), "T2 (PZQ)", " ")</f>
        <v>T2 (PZQ)</v>
      </c>
      <c r="E871" s="253" t="s">
        <v>1187</v>
      </c>
      <c r="F871" s="56"/>
      <c r="G871" s="288">
        <v>30924</v>
      </c>
      <c r="H871" s="295"/>
      <c r="I871" s="11">
        <f t="shared" si="79"/>
        <v>30924</v>
      </c>
      <c r="J871" s="56"/>
      <c r="K871" s="18">
        <v>26205</v>
      </c>
      <c r="L871" s="18"/>
      <c r="M871" s="14">
        <f t="shared" si="80"/>
        <v>26205</v>
      </c>
      <c r="N871" s="275" t="str">
        <f t="shared" si="81"/>
        <v xml:space="preserve"> </v>
      </c>
      <c r="O871" s="293">
        <f t="shared" si="82"/>
        <v>84.740007760962357</v>
      </c>
      <c r="P871" s="230" t="str">
        <f t="shared" si="83"/>
        <v xml:space="preserve"> </v>
      </c>
      <c r="Q871" s="293">
        <f t="shared" si="84"/>
        <v>84.740007760962357</v>
      </c>
    </row>
    <row r="872" spans="1:17" x14ac:dyDescent="0.2">
      <c r="A872" s="10" t="str">
        <f>IF(COUNTRY_INFO!A872=0," ",COUNTRY_INFO!A872)</f>
        <v>Ethiopia</v>
      </c>
      <c r="B872" s="10" t="str">
        <f>IF(COUNTRY_INFO!B872=0," ",COUNTRY_INFO!B872)</f>
        <v>TigrayEastern Tigray</v>
      </c>
      <c r="C872" s="10" t="str">
        <f>IF(COUNTRY_INFO!C872=0," ",COUNTRY_INFO!C872)</f>
        <v>Hawzien</v>
      </c>
      <c r="D872" s="11" t="str">
        <f>IF(OR(COUNTRY_INFO!$T$9:$T$1000="T2 (PZQ)",COUNTRY_INFO!$U$9:$U$1000="T2 (PZQ)"), "T2 (PZQ)", " ")</f>
        <v>T2 (PZQ)</v>
      </c>
      <c r="E872" s="253" t="s">
        <v>1187</v>
      </c>
      <c r="F872" s="56"/>
      <c r="G872" s="288">
        <v>43287</v>
      </c>
      <c r="H872" s="295"/>
      <c r="I872" s="11">
        <f t="shared" si="79"/>
        <v>43287</v>
      </c>
      <c r="J872" s="56"/>
      <c r="K872" s="18">
        <v>38468</v>
      </c>
      <c r="L872" s="18"/>
      <c r="M872" s="14">
        <f t="shared" si="80"/>
        <v>38468</v>
      </c>
      <c r="N872" s="275" t="str">
        <f t="shared" si="81"/>
        <v xml:space="preserve"> </v>
      </c>
      <c r="O872" s="293">
        <f t="shared" si="82"/>
        <v>88.867327373114335</v>
      </c>
      <c r="P872" s="230" t="str">
        <f t="shared" si="83"/>
        <v xml:space="preserve"> </v>
      </c>
      <c r="Q872" s="293">
        <f t="shared" si="84"/>
        <v>88.867327373114335</v>
      </c>
    </row>
    <row r="873" spans="1:17" x14ac:dyDescent="0.2">
      <c r="A873" s="10" t="str">
        <f>IF(COUNTRY_INFO!A873=0," ",COUNTRY_INFO!A873)</f>
        <v>Ethiopia</v>
      </c>
      <c r="B873" s="10" t="str">
        <f>IF(COUNTRY_INFO!B873=0," ",COUNTRY_INFO!B873)</f>
        <v>TigrayEastern Tigray</v>
      </c>
      <c r="C873" s="10" t="str">
        <f>IF(COUNTRY_INFO!C873=0," ",COUNTRY_INFO!C873)</f>
        <v>Kilite Awlalo</v>
      </c>
      <c r="D873" s="11" t="str">
        <f>IF(OR(COUNTRY_INFO!$T$9:$T$1000="T2 (PZQ)",COUNTRY_INFO!$U$9:$U$1000="T2 (PZQ)"), "T2 (PZQ)", " ")</f>
        <v xml:space="preserve"> </v>
      </c>
      <c r="E873" s="109"/>
      <c r="F873" s="56"/>
      <c r="G873" s="288"/>
      <c r="H873" s="288"/>
      <c r="I873" s="11">
        <f t="shared" si="79"/>
        <v>0</v>
      </c>
      <c r="J873" s="56"/>
      <c r="K873" s="18"/>
      <c r="L873" s="18"/>
      <c r="M873" s="14">
        <f t="shared" si="80"/>
        <v>0</v>
      </c>
      <c r="N873" s="275" t="str">
        <f t="shared" si="81"/>
        <v xml:space="preserve"> </v>
      </c>
      <c r="O873" s="230" t="str">
        <f t="shared" si="82"/>
        <v xml:space="preserve"> </v>
      </c>
      <c r="P873" s="230" t="str">
        <f t="shared" si="83"/>
        <v xml:space="preserve"> </v>
      </c>
      <c r="Q873" s="230" t="str">
        <f t="shared" si="84"/>
        <v xml:space="preserve"> </v>
      </c>
    </row>
    <row r="874" spans="1:17" x14ac:dyDescent="0.2">
      <c r="A874" s="10" t="str">
        <f>IF(COUNTRY_INFO!A874=0," ",COUNTRY_INFO!A874)</f>
        <v>Ethiopia</v>
      </c>
      <c r="B874" s="10" t="str">
        <f>IF(COUNTRY_INFO!B874=0," ",COUNTRY_INFO!B874)</f>
        <v>TigrayEastern Tigray</v>
      </c>
      <c r="C874" s="10" t="str">
        <f>IF(COUNTRY_INFO!C874=0," ",COUNTRY_INFO!C874)</f>
        <v>Saesi Tsaeda Amba</v>
      </c>
      <c r="D874" s="11" t="str">
        <f>IF(OR(COUNTRY_INFO!$T$9:$T$1000="T2 (PZQ)",COUNTRY_INFO!$U$9:$U$1000="T2 (PZQ)"), "T2 (PZQ)", " ")</f>
        <v xml:space="preserve"> </v>
      </c>
      <c r="E874" s="109"/>
      <c r="F874" s="56"/>
      <c r="G874" s="288"/>
      <c r="H874" s="288"/>
      <c r="I874" s="11">
        <f t="shared" si="79"/>
        <v>0</v>
      </c>
      <c r="J874" s="56"/>
      <c r="K874" s="18"/>
      <c r="L874" s="18"/>
      <c r="M874" s="14">
        <f t="shared" si="80"/>
        <v>0</v>
      </c>
      <c r="N874" s="275" t="str">
        <f t="shared" si="81"/>
        <v xml:space="preserve"> </v>
      </c>
      <c r="O874" s="230" t="str">
        <f t="shared" si="82"/>
        <v xml:space="preserve"> </v>
      </c>
      <c r="P874" s="230" t="str">
        <f t="shared" si="83"/>
        <v xml:space="preserve"> </v>
      </c>
      <c r="Q874" s="230" t="str">
        <f t="shared" si="84"/>
        <v xml:space="preserve"> </v>
      </c>
    </row>
    <row r="875" spans="1:17" x14ac:dyDescent="0.2">
      <c r="A875" s="10" t="str">
        <f>IF(COUNTRY_INFO!A875=0," ",COUNTRY_INFO!A875)</f>
        <v>Ethiopia</v>
      </c>
      <c r="B875" s="10" t="str">
        <f>IF(COUNTRY_INFO!B875=0," ",COUNTRY_INFO!B875)</f>
        <v>TigrayEastern Tigray</v>
      </c>
      <c r="C875" s="10" t="str">
        <f>IF(COUNTRY_INFO!C875=0," ",COUNTRY_INFO!C875)</f>
        <v>Wukro Town</v>
      </c>
      <c r="D875" s="11" t="str">
        <f>IF(OR(COUNTRY_INFO!$T$9:$T$1000="T2 (PZQ)",COUNTRY_INFO!$U$9:$U$1000="T2 (PZQ)"), "T2 (PZQ)", " ")</f>
        <v xml:space="preserve"> </v>
      </c>
      <c r="E875" s="109"/>
      <c r="F875" s="56"/>
      <c r="G875" s="288"/>
      <c r="H875" s="288"/>
      <c r="I875" s="11">
        <f t="shared" si="79"/>
        <v>0</v>
      </c>
      <c r="J875" s="56"/>
      <c r="K875" s="18"/>
      <c r="L875" s="18"/>
      <c r="M875" s="14">
        <f t="shared" si="80"/>
        <v>0</v>
      </c>
      <c r="N875" s="275" t="str">
        <f t="shared" si="81"/>
        <v xml:space="preserve"> </v>
      </c>
      <c r="O875" s="230" t="str">
        <f t="shared" si="82"/>
        <v xml:space="preserve"> </v>
      </c>
      <c r="P875" s="230" t="str">
        <f t="shared" si="83"/>
        <v xml:space="preserve"> </v>
      </c>
      <c r="Q875" s="230" t="str">
        <f t="shared" si="84"/>
        <v xml:space="preserve"> </v>
      </c>
    </row>
    <row r="876" spans="1:17" x14ac:dyDescent="0.2">
      <c r="A876" s="10" t="str">
        <f>IF(COUNTRY_INFO!A876=0," ",COUNTRY_INFO!A876)</f>
        <v>Ethiopia</v>
      </c>
      <c r="B876" s="10" t="str">
        <f>IF(COUNTRY_INFO!B876=0," ",COUNTRY_INFO!B876)</f>
        <v>TigrayMekele</v>
      </c>
      <c r="C876" s="10" t="str">
        <f>IF(COUNTRY_INFO!C876=0," ",COUNTRY_INFO!C876)</f>
        <v>Adihaki</v>
      </c>
      <c r="D876" s="11" t="str">
        <f>IF(OR(COUNTRY_INFO!$T$9:$T$1000="T2 (PZQ)",COUNTRY_INFO!$U$9:$U$1000="T2 (PZQ)"), "T2 (PZQ)", " ")</f>
        <v xml:space="preserve"> </v>
      </c>
      <c r="E876" s="109"/>
      <c r="F876" s="56"/>
      <c r="G876" s="288"/>
      <c r="H876" s="288"/>
      <c r="I876" s="11">
        <f t="shared" si="79"/>
        <v>0</v>
      </c>
      <c r="J876" s="56"/>
      <c r="K876" s="18"/>
      <c r="L876" s="18"/>
      <c r="M876" s="14">
        <f t="shared" si="80"/>
        <v>0</v>
      </c>
      <c r="N876" s="275" t="str">
        <f t="shared" si="81"/>
        <v xml:space="preserve"> </v>
      </c>
      <c r="O876" s="230" t="str">
        <f t="shared" si="82"/>
        <v xml:space="preserve"> </v>
      </c>
      <c r="P876" s="230" t="str">
        <f t="shared" si="83"/>
        <v xml:space="preserve"> </v>
      </c>
      <c r="Q876" s="230" t="str">
        <f t="shared" si="84"/>
        <v xml:space="preserve"> </v>
      </c>
    </row>
    <row r="877" spans="1:17" x14ac:dyDescent="0.2">
      <c r="A877" s="10" t="str">
        <f>IF(COUNTRY_INFO!A877=0," ",COUNTRY_INFO!A877)</f>
        <v>Ethiopia</v>
      </c>
      <c r="B877" s="10" t="str">
        <f>IF(COUNTRY_INFO!B877=0," ",COUNTRY_INFO!B877)</f>
        <v>TigrayMekele</v>
      </c>
      <c r="C877" s="10" t="str">
        <f>IF(COUNTRY_INFO!C877=0," ",COUNTRY_INFO!C877)</f>
        <v>Ayder</v>
      </c>
      <c r="D877" s="11" t="str">
        <f>IF(OR(COUNTRY_INFO!$T$9:$T$1000="T2 (PZQ)",COUNTRY_INFO!$U$9:$U$1000="T2 (PZQ)"), "T2 (PZQ)", " ")</f>
        <v xml:space="preserve"> </v>
      </c>
      <c r="E877" s="109"/>
      <c r="F877" s="56"/>
      <c r="G877" s="288"/>
      <c r="H877" s="288"/>
      <c r="I877" s="11">
        <f t="shared" si="79"/>
        <v>0</v>
      </c>
      <c r="J877" s="56"/>
      <c r="K877" s="18"/>
      <c r="L877" s="18"/>
      <c r="M877" s="14">
        <f t="shared" si="80"/>
        <v>0</v>
      </c>
      <c r="N877" s="275" t="str">
        <f t="shared" si="81"/>
        <v xml:space="preserve"> </v>
      </c>
      <c r="O877" s="230" t="str">
        <f t="shared" si="82"/>
        <v xml:space="preserve"> </v>
      </c>
      <c r="P877" s="230" t="str">
        <f t="shared" si="83"/>
        <v xml:space="preserve"> </v>
      </c>
      <c r="Q877" s="230" t="str">
        <f t="shared" si="84"/>
        <v xml:space="preserve"> </v>
      </c>
    </row>
    <row r="878" spans="1:17" x14ac:dyDescent="0.2">
      <c r="A878" s="10" t="str">
        <f>IF(COUNTRY_INFO!A878=0," ",COUNTRY_INFO!A878)</f>
        <v>Ethiopia</v>
      </c>
      <c r="B878" s="10" t="str">
        <f>IF(COUNTRY_INFO!B878=0," ",COUNTRY_INFO!B878)</f>
        <v>TigrayMekele</v>
      </c>
      <c r="C878" s="10" t="str">
        <f>IF(COUNTRY_INFO!C878=0," ",COUNTRY_INFO!C878)</f>
        <v>Hadnet</v>
      </c>
      <c r="D878" s="11" t="str">
        <f>IF(OR(COUNTRY_INFO!$T$9:$T$1000="T2 (PZQ)",COUNTRY_INFO!$U$9:$U$1000="T2 (PZQ)"), "T2 (PZQ)", " ")</f>
        <v xml:space="preserve"> </v>
      </c>
      <c r="E878" s="109"/>
      <c r="F878" s="56"/>
      <c r="G878" s="288"/>
      <c r="H878" s="288"/>
      <c r="I878" s="11">
        <f t="shared" si="79"/>
        <v>0</v>
      </c>
      <c r="J878" s="56"/>
      <c r="K878" s="18"/>
      <c r="L878" s="18"/>
      <c r="M878" s="14">
        <f t="shared" si="80"/>
        <v>0</v>
      </c>
      <c r="N878" s="275" t="str">
        <f t="shared" si="81"/>
        <v xml:space="preserve"> </v>
      </c>
      <c r="O878" s="230" t="str">
        <f t="shared" si="82"/>
        <v xml:space="preserve"> </v>
      </c>
      <c r="P878" s="230" t="str">
        <f t="shared" si="83"/>
        <v xml:space="preserve"> </v>
      </c>
      <c r="Q878" s="230" t="str">
        <f t="shared" si="84"/>
        <v xml:space="preserve"> </v>
      </c>
    </row>
    <row r="879" spans="1:17" x14ac:dyDescent="0.2">
      <c r="A879" s="10" t="str">
        <f>IF(COUNTRY_INFO!A879=0," ",COUNTRY_INFO!A879)</f>
        <v>Ethiopia</v>
      </c>
      <c r="B879" s="10" t="str">
        <f>IF(COUNTRY_INFO!B879=0," ",COUNTRY_INFO!B879)</f>
        <v>TigrayMekele</v>
      </c>
      <c r="C879" s="10" t="str">
        <f>IF(COUNTRY_INFO!C879=0," ",COUNTRY_INFO!C879)</f>
        <v>Hawelti</v>
      </c>
      <c r="D879" s="11" t="str">
        <f>IF(OR(COUNTRY_INFO!$T$9:$T$1000="T2 (PZQ)",COUNTRY_INFO!$U$9:$U$1000="T2 (PZQ)"), "T2 (PZQ)", " ")</f>
        <v xml:space="preserve"> </v>
      </c>
      <c r="E879" s="109"/>
      <c r="F879" s="56"/>
      <c r="G879" s="288"/>
      <c r="H879" s="288"/>
      <c r="I879" s="11">
        <f t="shared" si="79"/>
        <v>0</v>
      </c>
      <c r="J879" s="56"/>
      <c r="K879" s="18"/>
      <c r="L879" s="18"/>
      <c r="M879" s="14">
        <f t="shared" si="80"/>
        <v>0</v>
      </c>
      <c r="N879" s="275" t="str">
        <f t="shared" si="81"/>
        <v xml:space="preserve"> </v>
      </c>
      <c r="O879" s="230" t="str">
        <f t="shared" si="82"/>
        <v xml:space="preserve"> </v>
      </c>
      <c r="P879" s="230" t="str">
        <f t="shared" si="83"/>
        <v xml:space="preserve"> </v>
      </c>
      <c r="Q879" s="230" t="str">
        <f t="shared" si="84"/>
        <v xml:space="preserve"> </v>
      </c>
    </row>
    <row r="880" spans="1:17" x14ac:dyDescent="0.2">
      <c r="A880" s="10" t="str">
        <f>IF(COUNTRY_INFO!A880=0," ",COUNTRY_INFO!A880)</f>
        <v>Ethiopia</v>
      </c>
      <c r="B880" s="10" t="str">
        <f>IF(COUNTRY_INFO!B880=0," ",COUNTRY_INFO!B880)</f>
        <v>TigrayMekele</v>
      </c>
      <c r="C880" s="10" t="str">
        <f>IF(COUNTRY_INFO!C880=0," ",COUNTRY_INFO!C880)</f>
        <v>kedamay Woyane</v>
      </c>
      <c r="D880" s="11" t="str">
        <f>IF(OR(COUNTRY_INFO!$T$9:$T$1000="T2 (PZQ)",COUNTRY_INFO!$U$9:$U$1000="T2 (PZQ)"), "T2 (PZQ)", " ")</f>
        <v xml:space="preserve"> </v>
      </c>
      <c r="E880" s="109"/>
      <c r="F880" s="56"/>
      <c r="G880" s="288"/>
      <c r="H880" s="288"/>
      <c r="I880" s="11">
        <f t="shared" si="79"/>
        <v>0</v>
      </c>
      <c r="J880" s="56"/>
      <c r="K880" s="18"/>
      <c r="L880" s="18"/>
      <c r="M880" s="14">
        <f t="shared" si="80"/>
        <v>0</v>
      </c>
      <c r="N880" s="275" t="str">
        <f t="shared" si="81"/>
        <v xml:space="preserve"> </v>
      </c>
      <c r="O880" s="230" t="str">
        <f t="shared" si="82"/>
        <v xml:space="preserve"> </v>
      </c>
      <c r="P880" s="230" t="str">
        <f t="shared" si="83"/>
        <v xml:space="preserve"> </v>
      </c>
      <c r="Q880" s="230" t="str">
        <f t="shared" si="84"/>
        <v xml:space="preserve"> </v>
      </c>
    </row>
    <row r="881" spans="1:17" x14ac:dyDescent="0.2">
      <c r="A881" s="10" t="str">
        <f>IF(COUNTRY_INFO!A881=0," ",COUNTRY_INFO!A881)</f>
        <v>Ethiopia</v>
      </c>
      <c r="B881" s="10" t="str">
        <f>IF(COUNTRY_INFO!B881=0," ",COUNTRY_INFO!B881)</f>
        <v>TigrayMekele</v>
      </c>
      <c r="C881" s="10" t="str">
        <f>IF(COUNTRY_INFO!C881=0," ",COUNTRY_INFO!C881)</f>
        <v>Quiha</v>
      </c>
      <c r="D881" s="11" t="str">
        <f>IF(OR(COUNTRY_INFO!$T$9:$T$1000="T2 (PZQ)",COUNTRY_INFO!$U$9:$U$1000="T2 (PZQ)"), "T2 (PZQ)", " ")</f>
        <v xml:space="preserve"> </v>
      </c>
      <c r="E881" s="109"/>
      <c r="F881" s="56"/>
      <c r="G881" s="288"/>
      <c r="H881" s="288"/>
      <c r="I881" s="11">
        <f t="shared" si="79"/>
        <v>0</v>
      </c>
      <c r="J881" s="56"/>
      <c r="K881" s="18"/>
      <c r="L881" s="18"/>
      <c r="M881" s="14">
        <f t="shared" si="80"/>
        <v>0</v>
      </c>
      <c r="N881" s="275" t="str">
        <f t="shared" si="81"/>
        <v xml:space="preserve"> </v>
      </c>
      <c r="O881" s="230" t="str">
        <f t="shared" si="82"/>
        <v xml:space="preserve"> </v>
      </c>
      <c r="P881" s="230" t="str">
        <f t="shared" si="83"/>
        <v xml:space="preserve"> </v>
      </c>
      <c r="Q881" s="230" t="str">
        <f t="shared" si="84"/>
        <v xml:space="preserve"> </v>
      </c>
    </row>
    <row r="882" spans="1:17" x14ac:dyDescent="0.2">
      <c r="A882" s="10" t="str">
        <f>IF(COUNTRY_INFO!A882=0," ",COUNTRY_INFO!A882)</f>
        <v>Ethiopia</v>
      </c>
      <c r="B882" s="10" t="str">
        <f>IF(COUNTRY_INFO!B882=0," ",COUNTRY_INFO!B882)</f>
        <v>TigrayMekele</v>
      </c>
      <c r="C882" s="10" t="str">
        <f>IF(COUNTRY_INFO!C882=0," ",COUNTRY_INFO!C882)</f>
        <v>Semen</v>
      </c>
      <c r="D882" s="11" t="str">
        <f>IF(OR(COUNTRY_INFO!$T$9:$T$1000="T2 (PZQ)",COUNTRY_INFO!$U$9:$U$1000="T2 (PZQ)"), "T2 (PZQ)", " ")</f>
        <v xml:space="preserve"> </v>
      </c>
      <c r="E882" s="109"/>
      <c r="F882" s="56"/>
      <c r="G882" s="288"/>
      <c r="H882" s="288"/>
      <c r="I882" s="11">
        <f t="shared" si="79"/>
        <v>0</v>
      </c>
      <c r="J882" s="56"/>
      <c r="K882" s="18"/>
      <c r="L882" s="18"/>
      <c r="M882" s="14">
        <f t="shared" si="80"/>
        <v>0</v>
      </c>
      <c r="N882" s="275" t="str">
        <f t="shared" si="81"/>
        <v xml:space="preserve"> </v>
      </c>
      <c r="O882" s="230" t="str">
        <f t="shared" si="82"/>
        <v xml:space="preserve"> </v>
      </c>
      <c r="P882" s="230" t="str">
        <f t="shared" si="83"/>
        <v xml:space="preserve"> </v>
      </c>
      <c r="Q882" s="230" t="str">
        <f t="shared" si="84"/>
        <v xml:space="preserve"> </v>
      </c>
    </row>
    <row r="883" spans="1:17" x14ac:dyDescent="0.2">
      <c r="A883" s="10" t="str">
        <f>IF(COUNTRY_INFO!A883=0," ",COUNTRY_INFO!A883)</f>
        <v>Ethiopia</v>
      </c>
      <c r="B883" s="10" t="str">
        <f>IF(COUNTRY_INFO!B883=0," ",COUNTRY_INFO!B883)</f>
        <v>TigrayNorth West Tigray</v>
      </c>
      <c r="C883" s="10" t="str">
        <f>IF(COUNTRY_INFO!C883=0," ",COUNTRY_INFO!C883)</f>
        <v>Asgede Tsimbla</v>
      </c>
      <c r="D883" s="11" t="str">
        <f>IF(OR(COUNTRY_INFO!$T$9:$T$1000="T2 (PZQ)",COUNTRY_INFO!$U$9:$U$1000="T2 (PZQ)"), "T2 (PZQ)", " ")</f>
        <v xml:space="preserve"> </v>
      </c>
      <c r="E883" s="253"/>
      <c r="F883" s="56"/>
      <c r="G883" s="288"/>
      <c r="H883" s="288"/>
      <c r="I883" s="11">
        <f t="shared" si="79"/>
        <v>0</v>
      </c>
      <c r="J883" s="56"/>
      <c r="K883" s="18"/>
      <c r="L883" s="18"/>
      <c r="M883" s="14">
        <f t="shared" si="80"/>
        <v>0</v>
      </c>
      <c r="N883" s="275" t="str">
        <f t="shared" si="81"/>
        <v xml:space="preserve"> </v>
      </c>
      <c r="O883" s="230" t="str">
        <f t="shared" si="82"/>
        <v xml:space="preserve"> </v>
      </c>
      <c r="P883" s="230" t="str">
        <f t="shared" si="83"/>
        <v xml:space="preserve"> </v>
      </c>
      <c r="Q883" s="230" t="str">
        <f t="shared" si="84"/>
        <v xml:space="preserve"> </v>
      </c>
    </row>
    <row r="884" spans="1:17" x14ac:dyDescent="0.2">
      <c r="A884" s="10" t="str">
        <f>IF(COUNTRY_INFO!A884=0," ",COUNTRY_INFO!A884)</f>
        <v>Ethiopia</v>
      </c>
      <c r="B884" s="10" t="str">
        <f>IF(COUNTRY_INFO!B884=0," ",COUNTRY_INFO!B884)</f>
        <v>TigrayNorth West Tigray</v>
      </c>
      <c r="C884" s="10" t="str">
        <f>IF(COUNTRY_INFO!C884=0," ",COUNTRY_INFO!C884)</f>
        <v>Laelay Adiabo</v>
      </c>
      <c r="D884" s="11" t="str">
        <f>IF(OR(COUNTRY_INFO!$T$9:$T$1000="T2 (PZQ)",COUNTRY_INFO!$U$9:$U$1000="T2 (PZQ)"), "T2 (PZQ)", " ")</f>
        <v xml:space="preserve"> </v>
      </c>
      <c r="E884" s="109"/>
      <c r="F884" s="56"/>
      <c r="G884" s="288"/>
      <c r="H884" s="288"/>
      <c r="I884" s="11">
        <f t="shared" si="79"/>
        <v>0</v>
      </c>
      <c r="J884" s="56"/>
      <c r="K884" s="18"/>
      <c r="L884" s="18"/>
      <c r="M884" s="14">
        <f t="shared" si="80"/>
        <v>0</v>
      </c>
      <c r="N884" s="275" t="str">
        <f t="shared" si="81"/>
        <v xml:space="preserve"> </v>
      </c>
      <c r="O884" s="230" t="str">
        <f t="shared" si="82"/>
        <v xml:space="preserve"> </v>
      </c>
      <c r="P884" s="230" t="str">
        <f t="shared" si="83"/>
        <v xml:space="preserve"> </v>
      </c>
      <c r="Q884" s="230" t="str">
        <f t="shared" si="84"/>
        <v xml:space="preserve"> </v>
      </c>
    </row>
    <row r="885" spans="1:17" x14ac:dyDescent="0.2">
      <c r="A885" s="10" t="str">
        <f>IF(COUNTRY_INFO!A885=0," ",COUNTRY_INFO!A885)</f>
        <v>Ethiopia</v>
      </c>
      <c r="B885" s="10" t="str">
        <f>IF(COUNTRY_INFO!B885=0," ",COUNTRY_INFO!B885)</f>
        <v>TigrayNorth West Tigray</v>
      </c>
      <c r="C885" s="10" t="str">
        <f>IF(COUNTRY_INFO!C885=0," ",COUNTRY_INFO!C885)</f>
        <v>Medebay Zana</v>
      </c>
      <c r="D885" s="11" t="str">
        <f>IF(OR(COUNTRY_INFO!$T$9:$T$1000="T2 (PZQ)",COUNTRY_INFO!$U$9:$U$1000="T2 (PZQ)"), "T2 (PZQ)", " ")</f>
        <v xml:space="preserve"> </v>
      </c>
      <c r="E885" s="253"/>
      <c r="F885" s="56"/>
      <c r="G885" s="288"/>
      <c r="H885" s="288"/>
      <c r="I885" s="11">
        <f t="shared" si="79"/>
        <v>0</v>
      </c>
      <c r="J885" s="56"/>
      <c r="K885" s="18"/>
      <c r="L885" s="18"/>
      <c r="M885" s="14">
        <f t="shared" si="80"/>
        <v>0</v>
      </c>
      <c r="N885" s="275" t="str">
        <f t="shared" si="81"/>
        <v xml:space="preserve"> </v>
      </c>
      <c r="O885" s="230" t="str">
        <f t="shared" si="82"/>
        <v xml:space="preserve"> </v>
      </c>
      <c r="P885" s="230" t="str">
        <f t="shared" si="83"/>
        <v xml:space="preserve"> </v>
      </c>
      <c r="Q885" s="230" t="str">
        <f t="shared" si="84"/>
        <v xml:space="preserve"> </v>
      </c>
    </row>
    <row r="886" spans="1:17" x14ac:dyDescent="0.2">
      <c r="A886" s="10" t="str">
        <f>IF(COUNTRY_INFO!A886=0," ",COUNTRY_INFO!A886)</f>
        <v>Ethiopia</v>
      </c>
      <c r="B886" s="10" t="str">
        <f>IF(COUNTRY_INFO!B886=0," ",COUNTRY_INFO!B886)</f>
        <v>TigrayNorth West Tigray</v>
      </c>
      <c r="C886" s="10" t="str">
        <f>IF(COUNTRY_INFO!C886=0," ",COUNTRY_INFO!C886)</f>
        <v>Sheraro Town</v>
      </c>
      <c r="D886" s="11" t="str">
        <f>IF(OR(COUNTRY_INFO!$T$9:$T$1000="T2 (PZQ)",COUNTRY_INFO!$U$9:$U$1000="T2 (PZQ)"), "T2 (PZQ)", " ")</f>
        <v>T2 (PZQ)</v>
      </c>
      <c r="E886" s="253" t="s">
        <v>1187</v>
      </c>
      <c r="F886" s="56"/>
      <c r="G886" s="288">
        <v>6342</v>
      </c>
      <c r="H886" s="295"/>
      <c r="I886" s="11">
        <f t="shared" si="79"/>
        <v>6342</v>
      </c>
      <c r="J886" s="56"/>
      <c r="K886" s="18">
        <v>5298</v>
      </c>
      <c r="L886" s="18"/>
      <c r="M886" s="14">
        <f t="shared" si="80"/>
        <v>5298</v>
      </c>
      <c r="N886" s="275" t="str">
        <f t="shared" si="81"/>
        <v xml:space="preserve"> </v>
      </c>
      <c r="O886" s="293">
        <f t="shared" si="82"/>
        <v>83.538315988647113</v>
      </c>
      <c r="P886" s="230" t="str">
        <f t="shared" si="83"/>
        <v xml:space="preserve"> </v>
      </c>
      <c r="Q886" s="293">
        <f t="shared" si="84"/>
        <v>83.538315988647113</v>
      </c>
    </row>
    <row r="887" spans="1:17" x14ac:dyDescent="0.2">
      <c r="A887" s="10" t="str">
        <f>IF(COUNTRY_INFO!A887=0," ",COUNTRY_INFO!A887)</f>
        <v>Ethiopia</v>
      </c>
      <c r="B887" s="10" t="str">
        <f>IF(COUNTRY_INFO!B887=0," ",COUNTRY_INFO!B887)</f>
        <v>TigrayNorth West Tigray</v>
      </c>
      <c r="C887" s="10" t="str">
        <f>IF(COUNTRY_INFO!C887=0," ",COUNTRY_INFO!C887)</f>
        <v>Shire Endaselassie Town</v>
      </c>
      <c r="D887" s="11" t="str">
        <f>IF(OR(COUNTRY_INFO!$T$9:$T$1000="T2 (PZQ)",COUNTRY_INFO!$U$9:$U$1000="T2 (PZQ)"), "T2 (PZQ)", " ")</f>
        <v xml:space="preserve"> </v>
      </c>
      <c r="E887" s="109"/>
      <c r="F887" s="56"/>
      <c r="G887" s="288"/>
      <c r="H887" s="288"/>
      <c r="I887" s="11">
        <f t="shared" si="79"/>
        <v>0</v>
      </c>
      <c r="J887" s="56"/>
      <c r="K887" s="18"/>
      <c r="L887" s="18"/>
      <c r="M887" s="14">
        <f t="shared" si="80"/>
        <v>0</v>
      </c>
      <c r="N887" s="275" t="str">
        <f t="shared" si="81"/>
        <v xml:space="preserve"> </v>
      </c>
      <c r="O887" s="230" t="str">
        <f t="shared" si="82"/>
        <v xml:space="preserve"> </v>
      </c>
      <c r="P887" s="230" t="str">
        <f t="shared" si="83"/>
        <v xml:space="preserve"> </v>
      </c>
      <c r="Q887" s="230" t="str">
        <f t="shared" si="84"/>
        <v xml:space="preserve"> </v>
      </c>
    </row>
    <row r="888" spans="1:17" x14ac:dyDescent="0.2">
      <c r="A888" s="10" t="str">
        <f>IF(COUNTRY_INFO!A888=0," ",COUNTRY_INFO!A888)</f>
        <v>Ethiopia</v>
      </c>
      <c r="B888" s="10" t="str">
        <f>IF(COUNTRY_INFO!B888=0," ",COUNTRY_INFO!B888)</f>
        <v>TigrayNorth West Tigray</v>
      </c>
      <c r="C888" s="10" t="str">
        <f>IF(COUNTRY_INFO!C888=0," ",COUNTRY_INFO!C888)</f>
        <v>Tahtay Adyabo</v>
      </c>
      <c r="D888" s="11" t="str">
        <f>IF(OR(COUNTRY_INFO!$T$9:$T$1000="T2 (PZQ)",COUNTRY_INFO!$U$9:$U$1000="T2 (PZQ)"), "T2 (PZQ)", " ")</f>
        <v xml:space="preserve"> </v>
      </c>
      <c r="E888" s="109"/>
      <c r="F888" s="56"/>
      <c r="G888" s="288"/>
      <c r="H888" s="288"/>
      <c r="I888" s="11">
        <f t="shared" si="79"/>
        <v>0</v>
      </c>
      <c r="J888" s="56"/>
      <c r="K888" s="18"/>
      <c r="L888" s="18"/>
      <c r="M888" s="14">
        <f t="shared" si="80"/>
        <v>0</v>
      </c>
      <c r="N888" s="275" t="str">
        <f t="shared" si="81"/>
        <v xml:space="preserve"> </v>
      </c>
      <c r="O888" s="230" t="str">
        <f t="shared" si="82"/>
        <v xml:space="preserve"> </v>
      </c>
      <c r="P888" s="230" t="str">
        <f t="shared" si="83"/>
        <v xml:space="preserve"> </v>
      </c>
      <c r="Q888" s="230" t="str">
        <f t="shared" si="84"/>
        <v xml:space="preserve"> </v>
      </c>
    </row>
    <row r="889" spans="1:17" x14ac:dyDescent="0.2">
      <c r="A889" s="10" t="str">
        <f>IF(COUNTRY_INFO!A889=0," ",COUNTRY_INFO!A889)</f>
        <v>Ethiopia</v>
      </c>
      <c r="B889" s="10" t="str">
        <f>IF(COUNTRY_INFO!B889=0," ",COUNTRY_INFO!B889)</f>
        <v>TigrayNorth West Tigray</v>
      </c>
      <c r="C889" s="10" t="str">
        <f>IF(COUNTRY_INFO!C889=0," ",COUNTRY_INFO!C889)</f>
        <v>Tahtay Koraro</v>
      </c>
      <c r="D889" s="11" t="str">
        <f>IF(OR(COUNTRY_INFO!$T$9:$T$1000="T2 (PZQ)",COUNTRY_INFO!$U$9:$U$1000="T2 (PZQ)"), "T2 (PZQ)", " ")</f>
        <v xml:space="preserve"> </v>
      </c>
      <c r="E889" s="253"/>
      <c r="F889" s="56"/>
      <c r="G889" s="288"/>
      <c r="H889" s="288"/>
      <c r="I889" s="11">
        <f t="shared" si="79"/>
        <v>0</v>
      </c>
      <c r="J889" s="56"/>
      <c r="K889" s="18"/>
      <c r="L889" s="18"/>
      <c r="M889" s="14">
        <f t="shared" si="80"/>
        <v>0</v>
      </c>
      <c r="N889" s="275" t="str">
        <f t="shared" si="81"/>
        <v xml:space="preserve"> </v>
      </c>
      <c r="O889" s="230" t="str">
        <f t="shared" si="82"/>
        <v xml:space="preserve"> </v>
      </c>
      <c r="P889" s="230" t="str">
        <f t="shared" si="83"/>
        <v xml:space="preserve"> </v>
      </c>
      <c r="Q889" s="230" t="str">
        <f t="shared" si="84"/>
        <v xml:space="preserve"> </v>
      </c>
    </row>
    <row r="890" spans="1:17" x14ac:dyDescent="0.2">
      <c r="A890" s="10" t="str">
        <f>IF(COUNTRY_INFO!A890=0," ",COUNTRY_INFO!A890)</f>
        <v>Ethiopia</v>
      </c>
      <c r="B890" s="10" t="str">
        <f>IF(COUNTRY_INFO!B890=0," ",COUNTRY_INFO!B890)</f>
        <v>TigrayNorth West Tigray</v>
      </c>
      <c r="C890" s="10" t="str">
        <f>IF(COUNTRY_INFO!C890=0," ",COUNTRY_INFO!C890)</f>
        <v>Tselemti</v>
      </c>
      <c r="D890" s="11" t="str">
        <f>IF(OR(COUNTRY_INFO!$T$9:$T$1000="T2 (PZQ)",COUNTRY_INFO!$U$9:$U$1000="T2 (PZQ)"), "T2 (PZQ)", " ")</f>
        <v xml:space="preserve"> </v>
      </c>
      <c r="E890" s="253"/>
      <c r="F890" s="56"/>
      <c r="G890" s="288"/>
      <c r="H890" s="288"/>
      <c r="I890" s="11">
        <f t="shared" si="79"/>
        <v>0</v>
      </c>
      <c r="J890" s="56"/>
      <c r="K890" s="18"/>
      <c r="L890" s="18"/>
      <c r="M890" s="14">
        <f t="shared" si="80"/>
        <v>0</v>
      </c>
      <c r="N890" s="275" t="str">
        <f t="shared" si="81"/>
        <v xml:space="preserve"> </v>
      </c>
      <c r="O890" s="230" t="str">
        <f t="shared" si="82"/>
        <v xml:space="preserve"> </v>
      </c>
      <c r="P890" s="230" t="str">
        <f t="shared" si="83"/>
        <v xml:space="preserve"> </v>
      </c>
      <c r="Q890" s="230" t="str">
        <f t="shared" si="84"/>
        <v xml:space="preserve"> </v>
      </c>
    </row>
    <row r="891" spans="1:17" x14ac:dyDescent="0.2">
      <c r="A891" s="10" t="str">
        <f>IF(COUNTRY_INFO!A891=0," ",COUNTRY_INFO!A891)</f>
        <v>Ethiopia</v>
      </c>
      <c r="B891" s="10" t="str">
        <f>IF(COUNTRY_INFO!B891=0," ",COUNTRY_INFO!B891)</f>
        <v>TigraySouth East Tigray</v>
      </c>
      <c r="C891" s="10" t="str">
        <f>IF(COUNTRY_INFO!C891=0," ",COUNTRY_INFO!C891)</f>
        <v>Degua Temben</v>
      </c>
      <c r="D891" s="11" t="str">
        <f>IF(OR(COUNTRY_INFO!$T$9:$T$1000="T2 (PZQ)",COUNTRY_INFO!$U$9:$U$1000="T2 (PZQ)"), "T2 (PZQ)", " ")</f>
        <v xml:space="preserve"> </v>
      </c>
      <c r="E891" s="109"/>
      <c r="F891" s="56"/>
      <c r="G891" s="288"/>
      <c r="H891" s="288"/>
      <c r="I891" s="11">
        <f t="shared" si="79"/>
        <v>0</v>
      </c>
      <c r="J891" s="56"/>
      <c r="K891" s="18"/>
      <c r="L891" s="18"/>
      <c r="M891" s="14">
        <f t="shared" si="80"/>
        <v>0</v>
      </c>
      <c r="N891" s="275" t="str">
        <f t="shared" si="81"/>
        <v xml:space="preserve"> </v>
      </c>
      <c r="O891" s="230" t="str">
        <f t="shared" si="82"/>
        <v xml:space="preserve"> </v>
      </c>
      <c r="P891" s="230" t="str">
        <f t="shared" si="83"/>
        <v xml:space="preserve"> </v>
      </c>
      <c r="Q891" s="230" t="str">
        <f t="shared" si="84"/>
        <v xml:space="preserve"> </v>
      </c>
    </row>
    <row r="892" spans="1:17" x14ac:dyDescent="0.2">
      <c r="A892" s="10" t="str">
        <f>IF(COUNTRY_INFO!A892=0," ",COUNTRY_INFO!A892)</f>
        <v>Ethiopia</v>
      </c>
      <c r="B892" s="10" t="str">
        <f>IF(COUNTRY_INFO!B892=0," ",COUNTRY_INFO!B892)</f>
        <v>TigraySouth East Tigray</v>
      </c>
      <c r="C892" s="10" t="str">
        <f>IF(COUNTRY_INFO!C892=0," ",COUNTRY_INFO!C892)</f>
        <v>Enderta</v>
      </c>
      <c r="D892" s="11" t="str">
        <f>IF(OR(COUNTRY_INFO!$T$9:$T$1000="T2 (PZQ)",COUNTRY_INFO!$U$9:$U$1000="T2 (PZQ)"), "T2 (PZQ)", " ")</f>
        <v>T2 (PZQ)</v>
      </c>
      <c r="E892" s="253" t="s">
        <v>1187</v>
      </c>
      <c r="F892" s="56"/>
      <c r="G892" s="288">
        <v>36568</v>
      </c>
      <c r="H892" s="295"/>
      <c r="I892" s="11">
        <f t="shared" si="79"/>
        <v>36568</v>
      </c>
      <c r="J892" s="56"/>
      <c r="K892" s="18">
        <v>29592</v>
      </c>
      <c r="L892" s="18"/>
      <c r="M892" s="14">
        <f t="shared" si="80"/>
        <v>29592</v>
      </c>
      <c r="N892" s="275" t="str">
        <f t="shared" si="81"/>
        <v xml:space="preserve"> </v>
      </c>
      <c r="O892" s="230">
        <f t="shared" si="82"/>
        <v>80.923211551082915</v>
      </c>
      <c r="P892" s="230" t="str">
        <f t="shared" si="83"/>
        <v xml:space="preserve"> </v>
      </c>
      <c r="Q892" s="230">
        <f t="shared" si="84"/>
        <v>80.923211551082915</v>
      </c>
    </row>
    <row r="893" spans="1:17" x14ac:dyDescent="0.2">
      <c r="A893" s="10" t="str">
        <f>IF(COUNTRY_INFO!A893=0," ",COUNTRY_INFO!A893)</f>
        <v>Ethiopia</v>
      </c>
      <c r="B893" s="10" t="str">
        <f>IF(COUNTRY_INFO!B893=0," ",COUNTRY_INFO!B893)</f>
        <v>TigraySouth East Tigray</v>
      </c>
      <c r="C893" s="10" t="str">
        <f>IF(COUNTRY_INFO!C893=0," ",COUNTRY_INFO!C893)</f>
        <v>Hintalo Wajirat</v>
      </c>
      <c r="D893" s="11" t="str">
        <f>IF(OR(COUNTRY_INFO!$T$9:$T$1000="T2 (PZQ)",COUNTRY_INFO!$U$9:$U$1000="T2 (PZQ)"), "T2 (PZQ)", " ")</f>
        <v xml:space="preserve"> </v>
      </c>
      <c r="E893" s="109"/>
      <c r="F893" s="56"/>
      <c r="G893" s="288"/>
      <c r="H893" s="288"/>
      <c r="I893" s="11">
        <f t="shared" si="79"/>
        <v>0</v>
      </c>
      <c r="J893" s="56"/>
      <c r="K893" s="18"/>
      <c r="L893" s="18"/>
      <c r="M893" s="14">
        <f t="shared" si="80"/>
        <v>0</v>
      </c>
      <c r="N893" s="275" t="str">
        <f t="shared" si="81"/>
        <v xml:space="preserve"> </v>
      </c>
      <c r="O893" s="230" t="str">
        <f t="shared" si="82"/>
        <v xml:space="preserve"> </v>
      </c>
      <c r="P893" s="230" t="str">
        <f t="shared" si="83"/>
        <v xml:space="preserve"> </v>
      </c>
      <c r="Q893" s="230" t="str">
        <f t="shared" si="84"/>
        <v xml:space="preserve"> </v>
      </c>
    </row>
    <row r="894" spans="1:17" x14ac:dyDescent="0.2">
      <c r="A894" s="10" t="str">
        <f>IF(COUNTRY_INFO!A894=0," ",COUNTRY_INFO!A894)</f>
        <v>Ethiopia</v>
      </c>
      <c r="B894" s="10" t="str">
        <f>IF(COUNTRY_INFO!B894=0," ",COUNTRY_INFO!B894)</f>
        <v>TigraySouth East Tigray</v>
      </c>
      <c r="C894" s="10" t="str">
        <f>IF(COUNTRY_INFO!C894=0," ",COUNTRY_INFO!C894)</f>
        <v>Saharti  Samre</v>
      </c>
      <c r="D894" s="11" t="str">
        <f>IF(OR(COUNTRY_INFO!$T$9:$T$1000="T2 (PZQ)",COUNTRY_INFO!$U$9:$U$1000="T2 (PZQ)"), "T2 (PZQ)", " ")</f>
        <v xml:space="preserve"> </v>
      </c>
      <c r="E894" s="109"/>
      <c r="F894" s="56"/>
      <c r="G894" s="288"/>
      <c r="H894" s="288"/>
      <c r="I894" s="11">
        <f t="shared" si="79"/>
        <v>0</v>
      </c>
      <c r="J894" s="56"/>
      <c r="K894" s="18"/>
      <c r="L894" s="18"/>
      <c r="M894" s="14">
        <f t="shared" si="80"/>
        <v>0</v>
      </c>
      <c r="N894" s="275" t="str">
        <f t="shared" si="81"/>
        <v xml:space="preserve"> </v>
      </c>
      <c r="O894" s="230" t="str">
        <f t="shared" si="82"/>
        <v xml:space="preserve"> </v>
      </c>
      <c r="P894" s="230" t="str">
        <f t="shared" si="83"/>
        <v xml:space="preserve"> </v>
      </c>
      <c r="Q894" s="230" t="str">
        <f t="shared" si="84"/>
        <v xml:space="preserve"> </v>
      </c>
    </row>
    <row r="895" spans="1:17" x14ac:dyDescent="0.2">
      <c r="A895" s="10" t="str">
        <f>IF(COUNTRY_INFO!A895=0," ",COUNTRY_INFO!A895)</f>
        <v>Ethiopia</v>
      </c>
      <c r="B895" s="10" t="str">
        <f>IF(COUNTRY_INFO!B895=0," ",COUNTRY_INFO!B895)</f>
        <v>TigraySouth Tigray</v>
      </c>
      <c r="C895" s="10" t="str">
        <f>IF(COUNTRY_INFO!C895=0," ",COUNTRY_INFO!C895)</f>
        <v>Alaje</v>
      </c>
      <c r="D895" s="11" t="str">
        <f>IF(OR(COUNTRY_INFO!$T$9:$T$1000="T2 (PZQ)",COUNTRY_INFO!$U$9:$U$1000="T2 (PZQ)"), "T2 (PZQ)", " ")</f>
        <v xml:space="preserve"> </v>
      </c>
      <c r="E895" s="109"/>
      <c r="F895" s="56"/>
      <c r="G895" s="288"/>
      <c r="H895" s="288"/>
      <c r="I895" s="11">
        <f t="shared" si="79"/>
        <v>0</v>
      </c>
      <c r="J895" s="56"/>
      <c r="K895" s="18"/>
      <c r="L895" s="18"/>
      <c r="M895" s="14">
        <f t="shared" si="80"/>
        <v>0</v>
      </c>
      <c r="N895" s="275" t="str">
        <f t="shared" si="81"/>
        <v xml:space="preserve"> </v>
      </c>
      <c r="O895" s="230" t="str">
        <f t="shared" si="82"/>
        <v xml:space="preserve"> </v>
      </c>
      <c r="P895" s="230" t="str">
        <f t="shared" si="83"/>
        <v xml:space="preserve"> </v>
      </c>
      <c r="Q895" s="230" t="str">
        <f t="shared" si="84"/>
        <v xml:space="preserve"> </v>
      </c>
    </row>
    <row r="896" spans="1:17" x14ac:dyDescent="0.2">
      <c r="A896" s="10" t="str">
        <f>IF(COUNTRY_INFO!A896=0," ",COUNTRY_INFO!A896)</f>
        <v>Ethiopia</v>
      </c>
      <c r="B896" s="10" t="str">
        <f>IF(COUNTRY_INFO!B896=0," ",COUNTRY_INFO!B896)</f>
        <v>TigraySouth Tigray</v>
      </c>
      <c r="C896" s="10" t="str">
        <f>IF(COUNTRY_INFO!C896=0," ",COUNTRY_INFO!C896)</f>
        <v>Alamata Town</v>
      </c>
      <c r="D896" s="11" t="str">
        <f>IF(OR(COUNTRY_INFO!$T$9:$T$1000="T2 (PZQ)",COUNTRY_INFO!$U$9:$U$1000="T2 (PZQ)"), "T2 (PZQ)", " ")</f>
        <v>T2 (PZQ)</v>
      </c>
      <c r="E896" s="253" t="s">
        <v>1187</v>
      </c>
      <c r="F896" s="56"/>
      <c r="G896" s="288">
        <v>12359</v>
      </c>
      <c r="H896" s="295"/>
      <c r="I896" s="11">
        <f t="shared" si="79"/>
        <v>12359</v>
      </c>
      <c r="J896" s="56"/>
      <c r="K896" s="18">
        <v>10905</v>
      </c>
      <c r="L896" s="18"/>
      <c r="M896" s="14">
        <f t="shared" si="80"/>
        <v>10905</v>
      </c>
      <c r="N896" s="275" t="str">
        <f t="shared" si="81"/>
        <v xml:space="preserve"> </v>
      </c>
      <c r="O896" s="293">
        <f t="shared" si="82"/>
        <v>88.235294117647058</v>
      </c>
      <c r="P896" s="230" t="str">
        <f t="shared" si="83"/>
        <v xml:space="preserve"> </v>
      </c>
      <c r="Q896" s="293">
        <f t="shared" si="84"/>
        <v>88.235294117647058</v>
      </c>
    </row>
    <row r="897" spans="1:17" x14ac:dyDescent="0.2">
      <c r="A897" s="10" t="str">
        <f>IF(COUNTRY_INFO!A897=0," ",COUNTRY_INFO!A897)</f>
        <v>Ethiopia</v>
      </c>
      <c r="B897" s="10" t="str">
        <f>IF(COUNTRY_INFO!B897=0," ",COUNTRY_INFO!B897)</f>
        <v>TigraySouth Tigray</v>
      </c>
      <c r="C897" s="10" t="str">
        <f>IF(COUNTRY_INFO!C897=0," ",COUNTRY_INFO!C897)</f>
        <v>Endamehoni</v>
      </c>
      <c r="D897" s="11" t="str">
        <f>IF(OR(COUNTRY_INFO!$T$9:$T$1000="T2 (PZQ)",COUNTRY_INFO!$U$9:$U$1000="T2 (PZQ)"), "T2 (PZQ)", " ")</f>
        <v xml:space="preserve"> </v>
      </c>
      <c r="E897" s="109"/>
      <c r="F897" s="56"/>
      <c r="G897" s="288"/>
      <c r="H897" s="288"/>
      <c r="I897" s="11">
        <f t="shared" si="79"/>
        <v>0</v>
      </c>
      <c r="J897" s="56"/>
      <c r="K897" s="18"/>
      <c r="L897" s="18"/>
      <c r="M897" s="14">
        <f t="shared" si="80"/>
        <v>0</v>
      </c>
      <c r="N897" s="275" t="str">
        <f t="shared" si="81"/>
        <v xml:space="preserve"> </v>
      </c>
      <c r="O897" s="230" t="str">
        <f t="shared" si="82"/>
        <v xml:space="preserve"> </v>
      </c>
      <c r="P897" s="230" t="str">
        <f t="shared" si="83"/>
        <v xml:space="preserve"> </v>
      </c>
      <c r="Q897" s="230" t="str">
        <f t="shared" si="84"/>
        <v xml:space="preserve"> </v>
      </c>
    </row>
    <row r="898" spans="1:17" x14ac:dyDescent="0.2">
      <c r="A898" s="10" t="str">
        <f>IF(COUNTRY_INFO!A898=0," ",COUNTRY_INFO!A898)</f>
        <v>Ethiopia</v>
      </c>
      <c r="B898" s="10" t="str">
        <f>IF(COUNTRY_INFO!B898=0," ",COUNTRY_INFO!B898)</f>
        <v>TigraySouth Tigray</v>
      </c>
      <c r="C898" s="10" t="str">
        <f>IF(COUNTRY_INFO!C898=0," ",COUNTRY_INFO!C898)</f>
        <v>Korem Town</v>
      </c>
      <c r="D898" s="11" t="str">
        <f>IF(OR(COUNTRY_INFO!$T$9:$T$1000="T2 (PZQ)",COUNTRY_INFO!$U$9:$U$1000="T2 (PZQ)"), "T2 (PZQ)", " ")</f>
        <v xml:space="preserve"> </v>
      </c>
      <c r="E898" s="109"/>
      <c r="F898" s="56"/>
      <c r="G898" s="288"/>
      <c r="H898" s="288"/>
      <c r="I898" s="11">
        <f t="shared" si="79"/>
        <v>0</v>
      </c>
      <c r="J898" s="56"/>
      <c r="K898" s="18"/>
      <c r="L898" s="18"/>
      <c r="M898" s="14">
        <f t="shared" si="80"/>
        <v>0</v>
      </c>
      <c r="N898" s="275" t="str">
        <f t="shared" si="81"/>
        <v xml:space="preserve"> </v>
      </c>
      <c r="O898" s="230" t="str">
        <f t="shared" si="82"/>
        <v xml:space="preserve"> </v>
      </c>
      <c r="P898" s="230" t="str">
        <f t="shared" si="83"/>
        <v xml:space="preserve"> </v>
      </c>
      <c r="Q898" s="230" t="str">
        <f t="shared" si="84"/>
        <v xml:space="preserve"> </v>
      </c>
    </row>
    <row r="899" spans="1:17" x14ac:dyDescent="0.2">
      <c r="A899" s="10" t="str">
        <f>IF(COUNTRY_INFO!A899=0," ",COUNTRY_INFO!A899)</f>
        <v>Ethiopia</v>
      </c>
      <c r="B899" s="10" t="str">
        <f>IF(COUNTRY_INFO!B899=0," ",COUNTRY_INFO!B899)</f>
        <v>TigraySouth Tigray</v>
      </c>
      <c r="C899" s="10" t="str">
        <f>IF(COUNTRY_INFO!C899=0," ",COUNTRY_INFO!C899)</f>
        <v>Maichew Town</v>
      </c>
      <c r="D899" s="11" t="str">
        <f>IF(OR(COUNTRY_INFO!$T$9:$T$1000="T2 (PZQ)",COUNTRY_INFO!$U$9:$U$1000="T2 (PZQ)"), "T2 (PZQ)", " ")</f>
        <v xml:space="preserve"> </v>
      </c>
      <c r="E899" s="109"/>
      <c r="F899" s="56"/>
      <c r="G899" s="288"/>
      <c r="H899" s="288"/>
      <c r="I899" s="11">
        <f t="shared" si="79"/>
        <v>0</v>
      </c>
      <c r="J899" s="56"/>
      <c r="K899" s="18"/>
      <c r="L899" s="18"/>
      <c r="M899" s="14">
        <f t="shared" si="80"/>
        <v>0</v>
      </c>
      <c r="N899" s="275" t="str">
        <f t="shared" si="81"/>
        <v xml:space="preserve"> </v>
      </c>
      <c r="O899" s="230" t="str">
        <f t="shared" si="82"/>
        <v xml:space="preserve"> </v>
      </c>
      <c r="P899" s="230" t="str">
        <f t="shared" si="83"/>
        <v xml:space="preserve"> </v>
      </c>
      <c r="Q899" s="230" t="str">
        <f t="shared" si="84"/>
        <v xml:space="preserve"> </v>
      </c>
    </row>
    <row r="900" spans="1:17" x14ac:dyDescent="0.2">
      <c r="A900" s="10" t="str">
        <f>IF(COUNTRY_INFO!A900=0," ",COUNTRY_INFO!A900)</f>
        <v>Ethiopia</v>
      </c>
      <c r="B900" s="10" t="str">
        <f>IF(COUNTRY_INFO!B900=0," ",COUNTRY_INFO!B900)</f>
        <v>TigraySouth Tigray</v>
      </c>
      <c r="C900" s="10" t="str">
        <f>IF(COUNTRY_INFO!C900=0," ",COUNTRY_INFO!C900)</f>
        <v>Ofla</v>
      </c>
      <c r="D900" s="11" t="str">
        <f>IF(OR(COUNTRY_INFO!$T$9:$T$1000="T2 (PZQ)",COUNTRY_INFO!$U$9:$U$1000="T2 (PZQ)"), "T2 (PZQ)", " ")</f>
        <v xml:space="preserve"> </v>
      </c>
      <c r="E900" s="109"/>
      <c r="F900" s="56"/>
      <c r="G900" s="288"/>
      <c r="H900" s="288"/>
      <c r="I900" s="11">
        <f t="shared" si="79"/>
        <v>0</v>
      </c>
      <c r="J900" s="56"/>
      <c r="K900" s="18"/>
      <c r="L900" s="18"/>
      <c r="M900" s="14">
        <f t="shared" si="80"/>
        <v>0</v>
      </c>
      <c r="N900" s="275" t="str">
        <f t="shared" si="81"/>
        <v xml:space="preserve"> </v>
      </c>
      <c r="O900" s="230" t="str">
        <f t="shared" si="82"/>
        <v xml:space="preserve"> </v>
      </c>
      <c r="P900" s="230" t="str">
        <f t="shared" si="83"/>
        <v xml:space="preserve"> </v>
      </c>
      <c r="Q900" s="230" t="str">
        <f t="shared" si="84"/>
        <v xml:space="preserve"> </v>
      </c>
    </row>
    <row r="901" spans="1:17" x14ac:dyDescent="0.2">
      <c r="A901" s="10" t="str">
        <f>IF(COUNTRY_INFO!A901=0," ",COUNTRY_INFO!A901)</f>
        <v>Ethiopia</v>
      </c>
      <c r="B901" s="10" t="str">
        <f>IF(COUNTRY_INFO!B901=0," ",COUNTRY_INFO!B901)</f>
        <v>TigraySouth Tigray</v>
      </c>
      <c r="C901" s="10" t="str">
        <f>IF(COUNTRY_INFO!C901=0," ",COUNTRY_INFO!C901)</f>
        <v>Raya Alamata</v>
      </c>
      <c r="D901" s="11" t="str">
        <f>IF(OR(COUNTRY_INFO!$T$9:$T$1000="T2 (PZQ)",COUNTRY_INFO!$U$9:$U$1000="T2 (PZQ)"), "T2 (PZQ)", " ")</f>
        <v xml:space="preserve"> </v>
      </c>
      <c r="E901" s="109"/>
      <c r="F901" s="56"/>
      <c r="G901" s="288"/>
      <c r="H901" s="288"/>
      <c r="I901" s="11">
        <f t="shared" si="79"/>
        <v>0</v>
      </c>
      <c r="J901" s="56"/>
      <c r="K901" s="18"/>
      <c r="L901" s="18"/>
      <c r="M901" s="14">
        <f t="shared" si="80"/>
        <v>0</v>
      </c>
      <c r="N901" s="275" t="str">
        <f t="shared" si="81"/>
        <v xml:space="preserve"> </v>
      </c>
      <c r="O901" s="230" t="str">
        <f t="shared" si="82"/>
        <v xml:space="preserve"> </v>
      </c>
      <c r="P901" s="230" t="str">
        <f t="shared" si="83"/>
        <v xml:space="preserve"> </v>
      </c>
      <c r="Q901" s="230" t="str">
        <f t="shared" si="84"/>
        <v xml:space="preserve"> </v>
      </c>
    </row>
    <row r="902" spans="1:17" x14ac:dyDescent="0.2">
      <c r="A902" s="10" t="str">
        <f>IF(COUNTRY_INFO!A902=0," ",COUNTRY_INFO!A902)</f>
        <v>Ethiopia</v>
      </c>
      <c r="B902" s="10" t="str">
        <f>IF(COUNTRY_INFO!B902=0," ",COUNTRY_INFO!B902)</f>
        <v>TigraySouth Tigray</v>
      </c>
      <c r="C902" s="10" t="str">
        <f>IF(COUNTRY_INFO!C902=0," ",COUNTRY_INFO!C902)</f>
        <v>Raya Azebo</v>
      </c>
      <c r="D902" s="11" t="str">
        <f>IF(OR(COUNTRY_INFO!$T$9:$T$1000="T2 (PZQ)",COUNTRY_INFO!$U$9:$U$1000="T2 (PZQ)"), "T2 (PZQ)", " ")</f>
        <v xml:space="preserve"> </v>
      </c>
      <c r="E902" s="109"/>
      <c r="F902" s="56"/>
      <c r="G902" s="288"/>
      <c r="H902" s="288"/>
      <c r="I902" s="11">
        <f t="shared" si="79"/>
        <v>0</v>
      </c>
      <c r="J902" s="56"/>
      <c r="K902" s="18"/>
      <c r="L902" s="18"/>
      <c r="M902" s="14">
        <f t="shared" si="80"/>
        <v>0</v>
      </c>
      <c r="N902" s="275" t="str">
        <f t="shared" si="81"/>
        <v xml:space="preserve"> </v>
      </c>
      <c r="O902" s="230" t="str">
        <f t="shared" si="82"/>
        <v xml:space="preserve"> </v>
      </c>
      <c r="P902" s="230" t="str">
        <f t="shared" si="83"/>
        <v xml:space="preserve"> </v>
      </c>
      <c r="Q902" s="230" t="str">
        <f t="shared" si="84"/>
        <v xml:space="preserve"> </v>
      </c>
    </row>
    <row r="903" spans="1:17" x14ac:dyDescent="0.2">
      <c r="A903" s="10" t="str">
        <f>IF(COUNTRY_INFO!A903=0," ",COUNTRY_INFO!A903)</f>
        <v>Ethiopia</v>
      </c>
      <c r="B903" s="10" t="str">
        <f>IF(COUNTRY_INFO!B903=0," ",COUNTRY_INFO!B903)</f>
        <v>TigrayWest Tigray</v>
      </c>
      <c r="C903" s="10" t="str">
        <f>IF(COUNTRY_INFO!C903=0," ",COUNTRY_INFO!C903)</f>
        <v>Kafta Humera</v>
      </c>
      <c r="D903" s="11" t="str">
        <f>IF(OR(COUNTRY_INFO!$T$9:$T$1000="T2 (PZQ)",COUNTRY_INFO!$U$9:$U$1000="T2 (PZQ)"), "T2 (PZQ)", " ")</f>
        <v>T2 (PZQ)</v>
      </c>
      <c r="E903" s="253" t="s">
        <v>1187</v>
      </c>
      <c r="F903" s="56"/>
      <c r="G903" s="288">
        <v>34303</v>
      </c>
      <c r="H903" s="295"/>
      <c r="I903" s="11">
        <f t="shared" si="79"/>
        <v>34303</v>
      </c>
      <c r="J903" s="56"/>
      <c r="K903" s="18">
        <v>31956</v>
      </c>
      <c r="L903" s="18"/>
      <c r="M903" s="14">
        <f t="shared" si="80"/>
        <v>31956</v>
      </c>
      <c r="N903" s="275" t="str">
        <f t="shared" si="81"/>
        <v xml:space="preserve"> </v>
      </c>
      <c r="O903" s="293">
        <f t="shared" si="82"/>
        <v>93.158032825117331</v>
      </c>
      <c r="P903" s="230" t="str">
        <f t="shared" si="83"/>
        <v xml:space="preserve"> </v>
      </c>
      <c r="Q903" s="293">
        <f t="shared" si="84"/>
        <v>93.158032825117331</v>
      </c>
    </row>
    <row r="904" spans="1:17" x14ac:dyDescent="0.2">
      <c r="A904" s="10" t="str">
        <f>IF(COUNTRY_INFO!A904=0," ",COUNTRY_INFO!A904)</f>
        <v>Ethiopia</v>
      </c>
      <c r="B904" s="10" t="str">
        <f>IF(COUNTRY_INFO!B904=0," ",COUNTRY_INFO!B904)</f>
        <v>TigrayWest Tigray</v>
      </c>
      <c r="C904" s="10" t="str">
        <f>IF(COUNTRY_INFO!C904=0," ",COUNTRY_INFO!C904)</f>
        <v>Setit Humera Town</v>
      </c>
      <c r="D904" s="11" t="str">
        <f>IF(OR(COUNTRY_INFO!$T$9:$T$1000="T2 (PZQ)",COUNTRY_INFO!$U$9:$U$1000="T2 (PZQ)"), "T2 (PZQ)", " ")</f>
        <v xml:space="preserve"> </v>
      </c>
      <c r="E904" s="109"/>
      <c r="F904" s="56"/>
      <c r="G904" s="288"/>
      <c r="H904" s="288"/>
      <c r="I904" s="11">
        <f t="shared" si="79"/>
        <v>0</v>
      </c>
      <c r="J904" s="56"/>
      <c r="K904" s="18"/>
      <c r="L904" s="18"/>
      <c r="M904" s="14">
        <f t="shared" si="80"/>
        <v>0</v>
      </c>
      <c r="N904" s="275" t="str">
        <f t="shared" si="81"/>
        <v xml:space="preserve"> </v>
      </c>
      <c r="O904" s="230" t="str">
        <f t="shared" si="82"/>
        <v xml:space="preserve"> </v>
      </c>
      <c r="P904" s="230" t="str">
        <f t="shared" si="83"/>
        <v xml:space="preserve"> </v>
      </c>
      <c r="Q904" s="230" t="str">
        <f t="shared" si="84"/>
        <v xml:space="preserve"> </v>
      </c>
    </row>
    <row r="905" spans="1:17" x14ac:dyDescent="0.2">
      <c r="A905" s="10" t="str">
        <f>IF(COUNTRY_INFO!A905=0," ",COUNTRY_INFO!A905)</f>
        <v>Ethiopia</v>
      </c>
      <c r="B905" s="10" t="str">
        <f>IF(COUNTRY_INFO!B905=0," ",COUNTRY_INFO!B905)</f>
        <v>TigrayWest Tigray</v>
      </c>
      <c r="C905" s="10" t="str">
        <f>IF(COUNTRY_INFO!C905=0," ",COUNTRY_INFO!C905)</f>
        <v>Tsegede</v>
      </c>
      <c r="D905" s="11" t="str">
        <f>IF(OR(COUNTRY_INFO!$T$9:$T$1000="T2 (PZQ)",COUNTRY_INFO!$U$9:$U$1000="T2 (PZQ)"), "T2 (PZQ)", " ")</f>
        <v xml:space="preserve"> </v>
      </c>
      <c r="E905" s="109"/>
      <c r="F905" s="56"/>
      <c r="G905" s="288"/>
      <c r="H905" s="288"/>
      <c r="I905" s="11">
        <f t="shared" si="79"/>
        <v>0</v>
      </c>
      <c r="J905" s="56"/>
      <c r="K905" s="18"/>
      <c r="L905" s="18"/>
      <c r="M905" s="14">
        <f t="shared" si="80"/>
        <v>0</v>
      </c>
      <c r="N905" s="275" t="str">
        <f t="shared" si="81"/>
        <v xml:space="preserve"> </v>
      </c>
      <c r="O905" s="230" t="str">
        <f t="shared" si="82"/>
        <v xml:space="preserve"> </v>
      </c>
      <c r="P905" s="230" t="str">
        <f t="shared" si="83"/>
        <v xml:space="preserve"> </v>
      </c>
      <c r="Q905" s="230" t="str">
        <f t="shared" si="84"/>
        <v xml:space="preserve"> </v>
      </c>
    </row>
    <row r="906" spans="1:17" x14ac:dyDescent="0.2">
      <c r="A906" s="10" t="str">
        <f>IF(COUNTRY_INFO!A906=0," ",COUNTRY_INFO!A906)</f>
        <v>Ethiopia</v>
      </c>
      <c r="B906" s="10" t="str">
        <f>IF(COUNTRY_INFO!B906=0," ",COUNTRY_INFO!B906)</f>
        <v>TigrayWest Tigray</v>
      </c>
      <c r="C906" s="10" t="str">
        <f>IF(COUNTRY_INFO!C906=0," ",COUNTRY_INFO!C906)</f>
        <v>Welkait</v>
      </c>
      <c r="D906" s="11" t="str">
        <f>IF(OR(COUNTRY_INFO!$T$9:$T$1000="T2 (PZQ)",COUNTRY_INFO!$U$9:$U$1000="T2 (PZQ)"), "T2 (PZQ)", " ")</f>
        <v>T2 (PZQ)</v>
      </c>
      <c r="E906" s="253" t="s">
        <v>1187</v>
      </c>
      <c r="F906" s="56"/>
      <c r="G906" s="288">
        <v>52118</v>
      </c>
      <c r="H906" s="295"/>
      <c r="I906" s="11">
        <f>SUM(F906:H906)</f>
        <v>52118</v>
      </c>
      <c r="J906" s="56"/>
      <c r="K906" s="18">
        <v>50472</v>
      </c>
      <c r="L906" s="18"/>
      <c r="M906" s="14">
        <f>SUM(J906:L906)</f>
        <v>50472</v>
      </c>
      <c r="N906" s="275" t="str">
        <f>IF(F906&lt;&gt;0, IF(J906/F906*100=0, "-", J906/F906*100), " ")</f>
        <v xml:space="preserve"> </v>
      </c>
      <c r="O906" s="293">
        <f>IF(G906&lt;&gt;0, IF(K906/G906*100=0, "-", K906/G906*100), " ")</f>
        <v>96.841782109827705</v>
      </c>
      <c r="P906" s="230" t="str">
        <f>IF(H906&lt;&gt;0, IF(L906/H906*100=0, "-", L906/H906*100), " ")</f>
        <v xml:space="preserve"> </v>
      </c>
      <c r="Q906" s="293">
        <f>IF(I906&lt;&gt;0, IF(M906/I906*100=0, "-", M906/I906*100), " ")</f>
        <v>96.841782109827705</v>
      </c>
    </row>
    <row r="907" spans="1:17" x14ac:dyDescent="0.2">
      <c r="A907"/>
      <c r="B907"/>
      <c r="C907"/>
      <c r="D907"/>
      <c r="E907"/>
      <c r="F907"/>
      <c r="G907"/>
      <c r="H907"/>
      <c r="I907"/>
      <c r="J907"/>
      <c r="K907"/>
      <c r="L907"/>
      <c r="M907"/>
      <c r="N907"/>
      <c r="O907"/>
      <c r="P907"/>
      <c r="Q907"/>
    </row>
    <row r="908" spans="1:17" x14ac:dyDescent="0.2">
      <c r="A908"/>
      <c r="B908"/>
      <c r="C908"/>
      <c r="D908"/>
      <c r="E908"/>
      <c r="F908"/>
      <c r="G908"/>
      <c r="H908"/>
      <c r="I908"/>
      <c r="J908"/>
      <c r="K908"/>
      <c r="L908"/>
      <c r="M908"/>
      <c r="N908"/>
      <c r="O908"/>
      <c r="P908"/>
      <c r="Q908"/>
    </row>
    <row r="909" spans="1:17" x14ac:dyDescent="0.2">
      <c r="A909"/>
      <c r="B909"/>
      <c r="C909"/>
      <c r="D909"/>
      <c r="E909"/>
      <c r="F909"/>
      <c r="G909"/>
      <c r="H909"/>
      <c r="I909"/>
      <c r="J909"/>
      <c r="K909"/>
      <c r="L909"/>
      <c r="M909"/>
      <c r="N909"/>
      <c r="O909"/>
      <c r="P909"/>
      <c r="Q909"/>
    </row>
    <row r="910" spans="1:17" x14ac:dyDescent="0.2">
      <c r="A910"/>
      <c r="B910"/>
      <c r="C910"/>
      <c r="D910"/>
      <c r="E910"/>
      <c r="F910"/>
      <c r="G910"/>
      <c r="H910"/>
      <c r="I910"/>
      <c r="J910"/>
      <c r="K910"/>
      <c r="L910"/>
      <c r="M910"/>
      <c r="N910"/>
      <c r="O910"/>
      <c r="P910"/>
      <c r="Q910"/>
    </row>
    <row r="911" spans="1:17" x14ac:dyDescent="0.2">
      <c r="A911"/>
      <c r="B911"/>
      <c r="C911"/>
      <c r="D911"/>
      <c r="E911"/>
      <c r="F911"/>
      <c r="G911"/>
      <c r="H911"/>
      <c r="I911"/>
      <c r="J911"/>
      <c r="K911"/>
      <c r="L911"/>
      <c r="M911"/>
      <c r="N911"/>
      <c r="O911"/>
      <c r="P911"/>
      <c r="Q911"/>
    </row>
    <row r="912" spans="1:17" x14ac:dyDescent="0.2">
      <c r="A912"/>
      <c r="B912"/>
      <c r="C912"/>
      <c r="D912"/>
      <c r="E912"/>
      <c r="F912"/>
      <c r="G912"/>
      <c r="H912"/>
      <c r="I912"/>
      <c r="J912"/>
      <c r="K912"/>
      <c r="L912"/>
      <c r="M912"/>
      <c r="N912"/>
      <c r="O912"/>
      <c r="P912"/>
      <c r="Q912"/>
    </row>
    <row r="913" spans="1:17" x14ac:dyDescent="0.2">
      <c r="A913"/>
      <c r="B913"/>
      <c r="C913"/>
      <c r="D913"/>
      <c r="E913"/>
      <c r="F913"/>
      <c r="G913"/>
      <c r="H913"/>
      <c r="I913"/>
      <c r="J913"/>
      <c r="K913"/>
      <c r="L913"/>
      <c r="M913"/>
      <c r="N913"/>
      <c r="O913"/>
      <c r="P913"/>
      <c r="Q913"/>
    </row>
    <row r="914" spans="1:17" x14ac:dyDescent="0.2">
      <c r="A914"/>
      <c r="B914"/>
      <c r="C914"/>
      <c r="D914"/>
      <c r="E914"/>
      <c r="F914"/>
      <c r="G914"/>
      <c r="H914"/>
      <c r="I914"/>
      <c r="J914"/>
      <c r="K914"/>
      <c r="L914"/>
      <c r="M914"/>
      <c r="N914"/>
      <c r="O914"/>
      <c r="P914"/>
      <c r="Q914"/>
    </row>
    <row r="915" spans="1:17" x14ac:dyDescent="0.2">
      <c r="A915"/>
      <c r="B915"/>
      <c r="C915"/>
      <c r="D915"/>
      <c r="E915"/>
      <c r="F915"/>
      <c r="G915"/>
      <c r="H915"/>
      <c r="I915"/>
      <c r="J915"/>
      <c r="K915"/>
      <c r="L915"/>
      <c r="M915"/>
      <c r="N915"/>
      <c r="O915"/>
      <c r="P915"/>
      <c r="Q915"/>
    </row>
    <row r="916" spans="1:17" x14ac:dyDescent="0.2">
      <c r="A916"/>
      <c r="B916"/>
      <c r="C916"/>
      <c r="D916"/>
      <c r="E916"/>
      <c r="F916"/>
      <c r="G916"/>
      <c r="H916"/>
      <c r="I916"/>
      <c r="J916"/>
      <c r="K916"/>
      <c r="L916"/>
      <c r="M916"/>
      <c r="N916"/>
      <c r="O916"/>
      <c r="P916"/>
      <c r="Q916"/>
    </row>
    <row r="917" spans="1:17" x14ac:dyDescent="0.2">
      <c r="A917"/>
      <c r="B917"/>
      <c r="C917"/>
      <c r="D917"/>
      <c r="E917"/>
      <c r="F917"/>
      <c r="G917"/>
      <c r="H917"/>
      <c r="I917"/>
      <c r="J917"/>
      <c r="K917"/>
      <c r="L917"/>
      <c r="M917"/>
      <c r="N917"/>
      <c r="O917"/>
      <c r="P917"/>
      <c r="Q917"/>
    </row>
    <row r="918" spans="1:17" x14ac:dyDescent="0.2">
      <c r="A918"/>
      <c r="B918"/>
      <c r="C918"/>
      <c r="D918"/>
      <c r="E918"/>
      <c r="F918"/>
      <c r="G918"/>
      <c r="H918"/>
      <c r="I918"/>
      <c r="J918"/>
      <c r="K918"/>
      <c r="L918"/>
      <c r="M918"/>
      <c r="N918"/>
      <c r="O918"/>
      <c r="P918"/>
      <c r="Q918"/>
    </row>
    <row r="919" spans="1:17" x14ac:dyDescent="0.2">
      <c r="A919"/>
      <c r="B919"/>
      <c r="C919"/>
      <c r="D919"/>
      <c r="E919"/>
      <c r="F919"/>
      <c r="G919"/>
      <c r="H919"/>
      <c r="I919"/>
      <c r="J919"/>
      <c r="K919"/>
      <c r="L919"/>
      <c r="M919"/>
      <c r="N919"/>
      <c r="O919"/>
      <c r="P919"/>
      <c r="Q919"/>
    </row>
    <row r="920" spans="1:17" x14ac:dyDescent="0.2">
      <c r="A920"/>
      <c r="B920"/>
      <c r="C920"/>
      <c r="D920"/>
      <c r="E920"/>
      <c r="F920"/>
      <c r="G920"/>
      <c r="H920"/>
      <c r="I920"/>
      <c r="J920"/>
      <c r="K920"/>
      <c r="L920"/>
      <c r="M920"/>
      <c r="N920"/>
      <c r="O920"/>
      <c r="P920"/>
      <c r="Q920"/>
    </row>
    <row r="921" spans="1:17" x14ac:dyDescent="0.2">
      <c r="A921"/>
      <c r="B921"/>
      <c r="C921"/>
      <c r="D921"/>
      <c r="E921"/>
      <c r="F921"/>
      <c r="G921"/>
      <c r="H921"/>
      <c r="I921"/>
      <c r="J921"/>
      <c r="K921"/>
      <c r="L921"/>
      <c r="M921"/>
      <c r="N921"/>
      <c r="O921"/>
      <c r="P921"/>
      <c r="Q921"/>
    </row>
    <row r="922" spans="1:17" x14ac:dyDescent="0.2">
      <c r="A922"/>
      <c r="B922"/>
      <c r="C922"/>
      <c r="D922"/>
      <c r="E922"/>
      <c r="F922"/>
      <c r="G922"/>
      <c r="H922"/>
      <c r="I922"/>
      <c r="J922"/>
      <c r="K922"/>
      <c r="L922"/>
      <c r="M922"/>
      <c r="N922"/>
      <c r="O922"/>
      <c r="P922"/>
      <c r="Q922"/>
    </row>
    <row r="923" spans="1:17" x14ac:dyDescent="0.2">
      <c r="A923"/>
      <c r="B923"/>
      <c r="C923"/>
      <c r="D923"/>
      <c r="E923"/>
      <c r="F923"/>
      <c r="G923"/>
      <c r="H923"/>
      <c r="I923"/>
      <c r="J923"/>
      <c r="K923"/>
      <c r="L923"/>
      <c r="M923"/>
      <c r="N923"/>
      <c r="O923"/>
      <c r="P923"/>
      <c r="Q923"/>
    </row>
    <row r="924" spans="1:17" x14ac:dyDescent="0.2">
      <c r="A924"/>
      <c r="B924"/>
      <c r="C924"/>
      <c r="D924"/>
      <c r="E924"/>
      <c r="F924"/>
      <c r="G924"/>
      <c r="H924"/>
      <c r="I924"/>
      <c r="J924"/>
      <c r="K924"/>
      <c r="L924"/>
      <c r="M924"/>
      <c r="N924"/>
      <c r="O924"/>
      <c r="P924"/>
      <c r="Q924"/>
    </row>
    <row r="925" spans="1:17" x14ac:dyDescent="0.2">
      <c r="A925"/>
      <c r="B925"/>
      <c r="C925"/>
      <c r="D925"/>
      <c r="E925"/>
      <c r="F925"/>
      <c r="G925"/>
      <c r="H925"/>
      <c r="I925"/>
      <c r="J925"/>
      <c r="K925"/>
      <c r="L925"/>
      <c r="M925"/>
      <c r="N925"/>
      <c r="O925"/>
      <c r="P925"/>
      <c r="Q925"/>
    </row>
    <row r="926" spans="1:17" x14ac:dyDescent="0.2">
      <c r="A926"/>
      <c r="B926"/>
      <c r="C926"/>
      <c r="D926"/>
      <c r="E926"/>
      <c r="F926"/>
      <c r="G926"/>
      <c r="H926"/>
      <c r="I926"/>
      <c r="J926"/>
      <c r="K926"/>
      <c r="L926"/>
      <c r="M926"/>
      <c r="N926"/>
      <c r="O926"/>
      <c r="P926"/>
      <c r="Q926"/>
    </row>
    <row r="927" spans="1:17" x14ac:dyDescent="0.2">
      <c r="A927"/>
      <c r="B927"/>
      <c r="C927"/>
      <c r="D927"/>
      <c r="E927"/>
      <c r="F927"/>
      <c r="G927"/>
      <c r="H927"/>
      <c r="I927"/>
      <c r="J927"/>
      <c r="K927"/>
      <c r="L927"/>
      <c r="M927"/>
      <c r="N927"/>
      <c r="O927"/>
      <c r="P927"/>
      <c r="Q927"/>
    </row>
    <row r="928" spans="1:17" x14ac:dyDescent="0.2">
      <c r="A928"/>
      <c r="B928"/>
      <c r="C928"/>
      <c r="D928"/>
      <c r="E928"/>
      <c r="F928"/>
      <c r="G928"/>
      <c r="H928"/>
      <c r="I928"/>
      <c r="J928"/>
      <c r="K928"/>
      <c r="L928"/>
      <c r="M928"/>
      <c r="N928"/>
      <c r="O928"/>
      <c r="P928"/>
      <c r="Q928"/>
    </row>
    <row r="929" spans="1:17" x14ac:dyDescent="0.2">
      <c r="A929"/>
      <c r="B929"/>
      <c r="C929"/>
      <c r="D929"/>
      <c r="E929"/>
      <c r="F929"/>
      <c r="G929"/>
      <c r="H929"/>
      <c r="I929"/>
      <c r="J929"/>
      <c r="K929"/>
      <c r="L929"/>
      <c r="M929"/>
      <c r="N929"/>
      <c r="O929"/>
      <c r="P929"/>
      <c r="Q929"/>
    </row>
    <row r="930" spans="1:17" x14ac:dyDescent="0.2">
      <c r="A930"/>
      <c r="B930"/>
      <c r="C930"/>
      <c r="D930"/>
      <c r="E930"/>
      <c r="F930"/>
      <c r="G930"/>
      <c r="H930"/>
      <c r="I930"/>
      <c r="J930"/>
      <c r="K930"/>
      <c r="L930"/>
      <c r="M930"/>
      <c r="N930"/>
      <c r="O930"/>
      <c r="P930"/>
      <c r="Q930"/>
    </row>
    <row r="931" spans="1:17" x14ac:dyDescent="0.2">
      <c r="A931"/>
      <c r="B931"/>
      <c r="C931"/>
      <c r="D931"/>
      <c r="E931"/>
      <c r="F931"/>
      <c r="G931"/>
      <c r="H931"/>
      <c r="I931"/>
      <c r="J931"/>
      <c r="K931"/>
      <c r="L931"/>
      <c r="M931"/>
      <c r="N931"/>
      <c r="O931"/>
      <c r="P931"/>
      <c r="Q931"/>
    </row>
    <row r="932" spans="1:17" x14ac:dyDescent="0.2">
      <c r="A932"/>
      <c r="B932"/>
      <c r="C932"/>
      <c r="D932"/>
      <c r="E932"/>
      <c r="F932"/>
      <c r="G932"/>
      <c r="H932"/>
      <c r="I932"/>
      <c r="J932"/>
      <c r="K932"/>
      <c r="L932"/>
      <c r="M932"/>
      <c r="N932"/>
      <c r="O932"/>
      <c r="P932"/>
      <c r="Q932"/>
    </row>
    <row r="933" spans="1:17" x14ac:dyDescent="0.2">
      <c r="A933"/>
      <c r="B933"/>
      <c r="C933"/>
      <c r="D933"/>
      <c r="E933"/>
      <c r="F933"/>
      <c r="G933"/>
      <c r="H933"/>
      <c r="I933"/>
      <c r="J933"/>
      <c r="K933"/>
      <c r="L933"/>
      <c r="M933"/>
      <c r="N933"/>
      <c r="O933"/>
      <c r="P933"/>
      <c r="Q933"/>
    </row>
    <row r="934" spans="1:17" x14ac:dyDescent="0.2">
      <c r="A934"/>
      <c r="B934"/>
      <c r="C934"/>
      <c r="D934"/>
      <c r="E934"/>
      <c r="F934"/>
      <c r="G934"/>
      <c r="H934"/>
      <c r="I934"/>
      <c r="J934"/>
      <c r="K934"/>
      <c r="L934"/>
      <c r="M934"/>
      <c r="N934"/>
      <c r="O934"/>
      <c r="P934"/>
      <c r="Q934"/>
    </row>
    <row r="935" spans="1:17" x14ac:dyDescent="0.2">
      <c r="A935"/>
      <c r="B935"/>
      <c r="C935"/>
      <c r="D935"/>
      <c r="E935"/>
      <c r="F935"/>
      <c r="G935"/>
      <c r="H935"/>
      <c r="I935"/>
      <c r="J935"/>
      <c r="K935"/>
      <c r="L935"/>
      <c r="M935"/>
      <c r="N935"/>
      <c r="O935"/>
      <c r="P935"/>
      <c r="Q935"/>
    </row>
    <row r="936" spans="1:17" x14ac:dyDescent="0.2">
      <c r="A936"/>
      <c r="B936"/>
      <c r="C936"/>
      <c r="D936"/>
      <c r="E936"/>
      <c r="F936"/>
      <c r="G936"/>
      <c r="H936"/>
      <c r="I936"/>
      <c r="J936"/>
      <c r="K936"/>
      <c r="L936"/>
      <c r="M936"/>
      <c r="N936"/>
      <c r="O936"/>
      <c r="P936"/>
      <c r="Q936"/>
    </row>
    <row r="937" spans="1:17" x14ac:dyDescent="0.2">
      <c r="A937"/>
      <c r="B937"/>
      <c r="C937"/>
      <c r="D937"/>
      <c r="E937"/>
      <c r="F937"/>
      <c r="G937"/>
      <c r="H937"/>
      <c r="I937"/>
      <c r="J937"/>
      <c r="K937"/>
      <c r="L937"/>
      <c r="M937"/>
      <c r="N937"/>
      <c r="O937"/>
      <c r="P937"/>
      <c r="Q937"/>
    </row>
    <row r="938" spans="1:17" x14ac:dyDescent="0.2">
      <c r="A938"/>
      <c r="B938"/>
      <c r="C938"/>
      <c r="D938"/>
      <c r="E938"/>
      <c r="F938"/>
      <c r="G938"/>
      <c r="H938"/>
      <c r="I938"/>
      <c r="J938"/>
      <c r="K938"/>
      <c r="L938"/>
      <c r="M938"/>
      <c r="N938"/>
      <c r="O938"/>
      <c r="P938"/>
      <c r="Q938"/>
    </row>
    <row r="939" spans="1:17" x14ac:dyDescent="0.2">
      <c r="A939"/>
      <c r="B939"/>
      <c r="C939"/>
      <c r="D939"/>
      <c r="E939"/>
      <c r="F939"/>
      <c r="G939"/>
      <c r="H939"/>
      <c r="I939"/>
      <c r="J939"/>
      <c r="K939"/>
      <c r="L939"/>
      <c r="M939"/>
      <c r="N939"/>
      <c r="O939"/>
      <c r="P939"/>
      <c r="Q939"/>
    </row>
    <row r="940" spans="1:17" x14ac:dyDescent="0.2">
      <c r="A940"/>
      <c r="B940"/>
      <c r="C940"/>
      <c r="D940"/>
      <c r="E940"/>
      <c r="F940"/>
      <c r="G940"/>
      <c r="H940"/>
      <c r="I940"/>
      <c r="J940"/>
      <c r="K940"/>
      <c r="L940"/>
      <c r="M940"/>
      <c r="N940"/>
      <c r="O940"/>
      <c r="P940"/>
      <c r="Q940"/>
    </row>
    <row r="941" spans="1:17" x14ac:dyDescent="0.2">
      <c r="A941"/>
      <c r="B941"/>
      <c r="C941"/>
      <c r="D941"/>
      <c r="E941"/>
      <c r="F941"/>
      <c r="G941"/>
      <c r="H941"/>
      <c r="I941"/>
      <c r="J941"/>
      <c r="K941"/>
      <c r="L941"/>
      <c r="M941"/>
      <c r="N941"/>
      <c r="O941"/>
      <c r="P941"/>
      <c r="Q941"/>
    </row>
    <row r="942" spans="1:17" x14ac:dyDescent="0.2">
      <c r="A942"/>
      <c r="B942"/>
      <c r="C942"/>
      <c r="D942"/>
      <c r="E942"/>
      <c r="F942"/>
      <c r="G942"/>
      <c r="H942"/>
      <c r="I942"/>
      <c r="J942"/>
      <c r="K942"/>
      <c r="L942"/>
      <c r="M942"/>
      <c r="N942"/>
      <c r="O942"/>
      <c r="P942"/>
      <c r="Q942"/>
    </row>
    <row r="943" spans="1:17" x14ac:dyDescent="0.2">
      <c r="A943"/>
      <c r="B943"/>
      <c r="C943"/>
      <c r="D943"/>
      <c r="E943"/>
      <c r="F943"/>
      <c r="G943"/>
      <c r="H943"/>
      <c r="I943"/>
      <c r="J943"/>
      <c r="K943"/>
      <c r="L943"/>
      <c r="M943"/>
      <c r="N943"/>
      <c r="O943"/>
      <c r="P943"/>
      <c r="Q943"/>
    </row>
    <row r="944" spans="1:17" x14ac:dyDescent="0.2">
      <c r="A944"/>
      <c r="B944"/>
      <c r="C944"/>
      <c r="D944"/>
      <c r="E944"/>
      <c r="F944"/>
      <c r="G944"/>
      <c r="H944"/>
      <c r="I944"/>
      <c r="J944"/>
      <c r="K944"/>
      <c r="L944"/>
      <c r="M944"/>
      <c r="N944"/>
      <c r="O944"/>
      <c r="P944"/>
      <c r="Q944"/>
    </row>
    <row r="945" spans="1:17" x14ac:dyDescent="0.2">
      <c r="A945"/>
      <c r="B945"/>
      <c r="C945"/>
      <c r="D945"/>
      <c r="E945"/>
      <c r="F945"/>
      <c r="G945"/>
      <c r="H945"/>
      <c r="I945"/>
      <c r="J945"/>
      <c r="K945"/>
      <c r="L945"/>
      <c r="M945"/>
      <c r="N945"/>
      <c r="O945"/>
      <c r="P945"/>
      <c r="Q945"/>
    </row>
    <row r="946" spans="1:17" x14ac:dyDescent="0.2">
      <c r="A946"/>
      <c r="B946"/>
      <c r="C946"/>
      <c r="D946"/>
      <c r="E946"/>
      <c r="F946"/>
      <c r="G946"/>
      <c r="H946"/>
      <c r="I946"/>
      <c r="J946"/>
      <c r="K946"/>
      <c r="L946"/>
      <c r="M946"/>
      <c r="N946"/>
      <c r="O946"/>
      <c r="P946"/>
      <c r="Q946"/>
    </row>
    <row r="947" spans="1:17" x14ac:dyDescent="0.2">
      <c r="A947"/>
      <c r="B947"/>
      <c r="C947"/>
      <c r="D947"/>
      <c r="E947"/>
      <c r="F947"/>
      <c r="G947"/>
      <c r="H947"/>
      <c r="I947"/>
      <c r="J947"/>
      <c r="K947"/>
      <c r="L947"/>
      <c r="M947"/>
      <c r="N947"/>
      <c r="O947"/>
      <c r="P947"/>
      <c r="Q947"/>
    </row>
    <row r="948" spans="1:17" x14ac:dyDescent="0.2">
      <c r="A948"/>
      <c r="B948"/>
      <c r="C948"/>
      <c r="D948"/>
      <c r="E948"/>
      <c r="F948"/>
      <c r="G948"/>
      <c r="H948"/>
      <c r="I948"/>
      <c r="J948"/>
      <c r="K948"/>
      <c r="L948"/>
      <c r="M948"/>
      <c r="N948"/>
      <c r="O948"/>
      <c r="P948"/>
      <c r="Q948"/>
    </row>
    <row r="949" spans="1:17" x14ac:dyDescent="0.2">
      <c r="A949"/>
      <c r="B949"/>
      <c r="C949"/>
      <c r="D949"/>
      <c r="E949"/>
      <c r="F949"/>
      <c r="G949"/>
      <c r="H949"/>
      <c r="I949"/>
      <c r="J949"/>
      <c r="K949"/>
      <c r="L949"/>
      <c r="M949"/>
      <c r="N949"/>
      <c r="O949"/>
      <c r="P949"/>
      <c r="Q949"/>
    </row>
    <row r="950" spans="1:17" x14ac:dyDescent="0.2">
      <c r="A950"/>
      <c r="B950"/>
      <c r="C950"/>
      <c r="D950"/>
      <c r="E950"/>
      <c r="F950"/>
      <c r="G950"/>
      <c r="H950"/>
      <c r="I950"/>
      <c r="J950"/>
      <c r="K950"/>
      <c r="L950"/>
      <c r="M950"/>
      <c r="N950"/>
      <c r="O950"/>
      <c r="P950"/>
      <c r="Q950"/>
    </row>
    <row r="951" spans="1:17" x14ac:dyDescent="0.2">
      <c r="A951"/>
      <c r="B951"/>
      <c r="C951"/>
      <c r="D951"/>
      <c r="E951"/>
      <c r="F951"/>
      <c r="G951"/>
      <c r="H951"/>
      <c r="I951"/>
      <c r="J951"/>
      <c r="K951"/>
      <c r="L951"/>
      <c r="M951"/>
      <c r="N951"/>
      <c r="O951"/>
      <c r="P951"/>
      <c r="Q951"/>
    </row>
    <row r="952" spans="1:17" x14ac:dyDescent="0.2">
      <c r="A952"/>
      <c r="B952"/>
      <c r="C952"/>
      <c r="D952"/>
      <c r="E952"/>
      <c r="F952"/>
      <c r="G952"/>
      <c r="H952"/>
      <c r="I952"/>
      <c r="J952"/>
      <c r="K952"/>
      <c r="L952"/>
      <c r="M952"/>
      <c r="N952"/>
      <c r="O952"/>
      <c r="P952"/>
      <c r="Q952"/>
    </row>
    <row r="953" spans="1:17" x14ac:dyDescent="0.2">
      <c r="A953"/>
      <c r="B953"/>
      <c r="C953"/>
      <c r="D953"/>
      <c r="E953"/>
      <c r="F953"/>
      <c r="G953"/>
      <c r="H953"/>
      <c r="I953"/>
      <c r="J953"/>
      <c r="K953"/>
      <c r="L953"/>
      <c r="M953"/>
      <c r="N953"/>
      <c r="O953"/>
      <c r="P953"/>
      <c r="Q953"/>
    </row>
    <row r="954" spans="1:17" x14ac:dyDescent="0.2">
      <c r="A954"/>
      <c r="B954"/>
      <c r="C954"/>
      <c r="D954"/>
      <c r="E954"/>
      <c r="F954"/>
      <c r="G954"/>
      <c r="H954"/>
      <c r="I954"/>
      <c r="J954"/>
      <c r="K954"/>
      <c r="L954"/>
      <c r="M954"/>
      <c r="N954"/>
      <c r="O954"/>
      <c r="P954"/>
      <c r="Q954"/>
    </row>
    <row r="955" spans="1:17" x14ac:dyDescent="0.2">
      <c r="A955"/>
      <c r="B955"/>
      <c r="C955"/>
      <c r="D955"/>
      <c r="E955"/>
      <c r="F955"/>
      <c r="G955"/>
      <c r="H955"/>
      <c r="I955"/>
      <c r="J955"/>
      <c r="K955"/>
      <c r="L955"/>
      <c r="M955"/>
      <c r="N955"/>
      <c r="O955"/>
      <c r="P955"/>
      <c r="Q955"/>
    </row>
    <row r="956" spans="1:17" x14ac:dyDescent="0.2">
      <c r="A956"/>
      <c r="B956"/>
      <c r="C956"/>
      <c r="D956"/>
      <c r="E956"/>
      <c r="F956"/>
      <c r="G956"/>
      <c r="H956"/>
      <c r="I956"/>
      <c r="J956"/>
      <c r="K956"/>
      <c r="L956"/>
      <c r="M956"/>
      <c r="N956"/>
      <c r="O956"/>
      <c r="P956"/>
      <c r="Q956"/>
    </row>
    <row r="957" spans="1:17" x14ac:dyDescent="0.2">
      <c r="A957"/>
      <c r="B957"/>
      <c r="C957"/>
      <c r="D957"/>
      <c r="E957"/>
      <c r="F957"/>
      <c r="G957"/>
      <c r="H957"/>
      <c r="I957"/>
      <c r="J957"/>
      <c r="K957"/>
      <c r="L957"/>
      <c r="M957"/>
      <c r="N957"/>
      <c r="O957"/>
      <c r="P957"/>
      <c r="Q957"/>
    </row>
    <row r="958" spans="1:17" x14ac:dyDescent="0.2">
      <c r="A958"/>
      <c r="B958"/>
      <c r="C958"/>
      <c r="D958"/>
      <c r="E958"/>
      <c r="F958"/>
      <c r="G958"/>
      <c r="H958"/>
      <c r="I958"/>
      <c r="J958"/>
      <c r="K958"/>
      <c r="L958"/>
      <c r="M958"/>
      <c r="N958"/>
      <c r="O958"/>
      <c r="P958"/>
      <c r="Q958"/>
    </row>
    <row r="959" spans="1:17" x14ac:dyDescent="0.2">
      <c r="A959"/>
      <c r="B959"/>
      <c r="C959"/>
      <c r="D959"/>
      <c r="E959"/>
      <c r="F959"/>
      <c r="G959"/>
      <c r="H959"/>
      <c r="I959"/>
      <c r="J959"/>
      <c r="K959"/>
      <c r="L959"/>
      <c r="M959"/>
      <c r="N959"/>
      <c r="O959"/>
      <c r="P959"/>
      <c r="Q959"/>
    </row>
    <row r="960" spans="1:17" x14ac:dyDescent="0.2">
      <c r="A960"/>
      <c r="B960"/>
      <c r="C960"/>
      <c r="D960"/>
      <c r="E960"/>
      <c r="F960"/>
      <c r="G960"/>
      <c r="H960"/>
      <c r="I960"/>
      <c r="J960"/>
      <c r="K960"/>
      <c r="L960"/>
      <c r="M960"/>
      <c r="N960"/>
      <c r="O960"/>
      <c r="P960"/>
      <c r="Q960"/>
    </row>
    <row r="961" spans="1:17" x14ac:dyDescent="0.2">
      <c r="A961"/>
      <c r="B961"/>
      <c r="C961"/>
      <c r="D961"/>
      <c r="E961"/>
      <c r="F961"/>
      <c r="G961"/>
      <c r="H961"/>
      <c r="I961"/>
      <c r="J961"/>
      <c r="K961"/>
      <c r="L961"/>
      <c r="M961"/>
      <c r="N961"/>
      <c r="O961"/>
      <c r="P961"/>
      <c r="Q961"/>
    </row>
    <row r="962" spans="1:17" x14ac:dyDescent="0.2">
      <c r="A962"/>
      <c r="B962"/>
      <c r="C962"/>
      <c r="D962"/>
      <c r="E962"/>
      <c r="F962"/>
      <c r="G962"/>
      <c r="H962"/>
      <c r="I962"/>
      <c r="J962"/>
      <c r="K962"/>
      <c r="L962"/>
      <c r="M962"/>
      <c r="N962"/>
      <c r="O962"/>
      <c r="P962"/>
      <c r="Q962"/>
    </row>
    <row r="963" spans="1:17" x14ac:dyDescent="0.2">
      <c r="A963"/>
      <c r="B963"/>
      <c r="C963"/>
      <c r="D963"/>
      <c r="E963"/>
      <c r="F963"/>
      <c r="G963"/>
      <c r="H963"/>
      <c r="I963"/>
      <c r="J963"/>
      <c r="K963"/>
      <c r="L963"/>
      <c r="M963"/>
      <c r="N963"/>
      <c r="O963"/>
      <c r="P963"/>
      <c r="Q963"/>
    </row>
    <row r="964" spans="1:17" x14ac:dyDescent="0.2">
      <c r="A964"/>
      <c r="B964"/>
      <c r="C964"/>
      <c r="D964"/>
      <c r="E964"/>
      <c r="F964"/>
      <c r="G964"/>
      <c r="H964"/>
      <c r="I964"/>
      <c r="J964"/>
      <c r="K964"/>
      <c r="L964"/>
      <c r="M964"/>
      <c r="N964"/>
      <c r="O964"/>
      <c r="P964"/>
      <c r="Q964"/>
    </row>
    <row r="965" spans="1:17" x14ac:dyDescent="0.2">
      <c r="A965"/>
      <c r="B965"/>
      <c r="C965"/>
      <c r="D965"/>
      <c r="E965"/>
      <c r="F965"/>
      <c r="G965"/>
      <c r="H965"/>
      <c r="I965"/>
      <c r="J965"/>
      <c r="K965"/>
      <c r="L965"/>
      <c r="M965"/>
      <c r="N965"/>
      <c r="O965"/>
      <c r="P965"/>
      <c r="Q965"/>
    </row>
    <row r="966" spans="1:17" x14ac:dyDescent="0.2">
      <c r="A966"/>
      <c r="B966"/>
      <c r="C966"/>
      <c r="D966"/>
      <c r="E966"/>
      <c r="F966"/>
      <c r="G966"/>
      <c r="H966"/>
      <c r="I966"/>
      <c r="J966"/>
      <c r="K966"/>
      <c r="L966"/>
      <c r="M966"/>
      <c r="N966"/>
      <c r="O966"/>
      <c r="P966"/>
      <c r="Q966"/>
    </row>
    <row r="967" spans="1:17" x14ac:dyDescent="0.2">
      <c r="A967"/>
      <c r="B967"/>
      <c r="C967"/>
      <c r="D967"/>
      <c r="E967"/>
      <c r="F967"/>
      <c r="G967"/>
      <c r="H967"/>
      <c r="I967"/>
      <c r="J967"/>
      <c r="K967"/>
      <c r="L967"/>
      <c r="M967"/>
      <c r="N967"/>
      <c r="O967"/>
      <c r="P967"/>
      <c r="Q967"/>
    </row>
    <row r="968" spans="1:17" x14ac:dyDescent="0.2">
      <c r="A968"/>
      <c r="B968"/>
      <c r="C968"/>
      <c r="D968"/>
      <c r="E968"/>
      <c r="F968"/>
      <c r="G968"/>
      <c r="H968"/>
      <c r="I968"/>
      <c r="J968"/>
      <c r="K968"/>
      <c r="L968"/>
      <c r="M968"/>
      <c r="N968"/>
      <c r="O968"/>
      <c r="P968"/>
      <c r="Q968"/>
    </row>
    <row r="969" spans="1:17" x14ac:dyDescent="0.2">
      <c r="A969"/>
      <c r="B969"/>
      <c r="C969"/>
      <c r="D969"/>
      <c r="E969"/>
      <c r="F969"/>
      <c r="G969"/>
      <c r="H969"/>
      <c r="I969"/>
      <c r="J969"/>
      <c r="K969"/>
      <c r="L969"/>
      <c r="M969"/>
      <c r="N969"/>
      <c r="O969"/>
      <c r="P969"/>
      <c r="Q969"/>
    </row>
    <row r="970" spans="1:17" x14ac:dyDescent="0.2">
      <c r="A970"/>
      <c r="B970"/>
      <c r="C970"/>
      <c r="D970"/>
      <c r="E970"/>
      <c r="F970"/>
      <c r="G970"/>
      <c r="H970"/>
      <c r="I970"/>
      <c r="J970"/>
      <c r="K970"/>
      <c r="L970"/>
      <c r="M970"/>
      <c r="N970"/>
      <c r="O970"/>
      <c r="P970"/>
      <c r="Q970"/>
    </row>
    <row r="971" spans="1:17" x14ac:dyDescent="0.2">
      <c r="A971"/>
      <c r="B971"/>
      <c r="C971"/>
      <c r="D971"/>
      <c r="E971"/>
      <c r="F971"/>
      <c r="G971"/>
      <c r="H971"/>
      <c r="I971"/>
      <c r="J971"/>
      <c r="K971"/>
      <c r="L971"/>
      <c r="M971"/>
      <c r="N971"/>
      <c r="O971"/>
      <c r="P971"/>
      <c r="Q971"/>
    </row>
    <row r="972" spans="1:17" x14ac:dyDescent="0.2">
      <c r="A972"/>
      <c r="B972"/>
      <c r="C972"/>
      <c r="D972"/>
      <c r="E972"/>
      <c r="F972"/>
      <c r="G972"/>
      <c r="H972"/>
      <c r="I972"/>
      <c r="J972"/>
      <c r="K972"/>
      <c r="L972"/>
      <c r="M972"/>
      <c r="N972"/>
      <c r="O972"/>
      <c r="P972"/>
      <c r="Q972"/>
    </row>
    <row r="973" spans="1:17" x14ac:dyDescent="0.2">
      <c r="A973"/>
      <c r="B973"/>
      <c r="C973"/>
      <c r="D973"/>
      <c r="E973"/>
      <c r="F973"/>
      <c r="G973"/>
      <c r="H973"/>
      <c r="I973"/>
      <c r="J973"/>
      <c r="K973"/>
      <c r="L973"/>
      <c r="M973"/>
      <c r="N973"/>
      <c r="O973"/>
      <c r="P973"/>
      <c r="Q973"/>
    </row>
    <row r="974" spans="1:17" x14ac:dyDescent="0.2">
      <c r="A974"/>
      <c r="B974"/>
      <c r="C974"/>
      <c r="D974"/>
      <c r="E974"/>
      <c r="F974"/>
      <c r="G974"/>
      <c r="H974"/>
      <c r="I974"/>
      <c r="J974"/>
      <c r="K974"/>
      <c r="L974"/>
      <c r="M974"/>
      <c r="N974"/>
      <c r="O974"/>
      <c r="P974"/>
      <c r="Q974"/>
    </row>
    <row r="975" spans="1:17" x14ac:dyDescent="0.2">
      <c r="A975"/>
      <c r="B975"/>
      <c r="C975"/>
      <c r="D975"/>
      <c r="E975"/>
      <c r="F975"/>
      <c r="G975"/>
      <c r="H975"/>
      <c r="I975"/>
      <c r="J975"/>
      <c r="K975"/>
      <c r="L975"/>
      <c r="M975"/>
      <c r="N975"/>
      <c r="O975"/>
      <c r="P975"/>
      <c r="Q975"/>
    </row>
    <row r="976" spans="1:17" x14ac:dyDescent="0.2">
      <c r="A976"/>
      <c r="B976"/>
      <c r="C976"/>
      <c r="D976"/>
      <c r="E976"/>
      <c r="F976"/>
      <c r="G976"/>
      <c r="H976"/>
      <c r="I976"/>
      <c r="J976"/>
      <c r="K976"/>
      <c r="L976"/>
      <c r="M976"/>
      <c r="N976"/>
      <c r="O976"/>
      <c r="P976"/>
      <c r="Q976"/>
    </row>
    <row r="977" spans="1:17" x14ac:dyDescent="0.2">
      <c r="A977"/>
      <c r="B977"/>
      <c r="C977"/>
      <c r="D977"/>
      <c r="E977"/>
      <c r="F977"/>
      <c r="G977"/>
      <c r="H977"/>
      <c r="I977"/>
      <c r="J977"/>
      <c r="K977"/>
      <c r="L977"/>
      <c r="M977"/>
      <c r="N977"/>
      <c r="O977"/>
      <c r="P977"/>
      <c r="Q977"/>
    </row>
    <row r="978" spans="1:17" x14ac:dyDescent="0.2">
      <c r="A978"/>
      <c r="B978"/>
      <c r="C978"/>
      <c r="D978"/>
      <c r="E978"/>
      <c r="F978"/>
      <c r="G978"/>
      <c r="H978"/>
      <c r="I978"/>
      <c r="J978"/>
      <c r="K978"/>
      <c r="L978"/>
      <c r="M978"/>
      <c r="N978"/>
      <c r="O978"/>
      <c r="P978"/>
      <c r="Q978"/>
    </row>
    <row r="979" spans="1:17" x14ac:dyDescent="0.2">
      <c r="A979"/>
      <c r="B979"/>
      <c r="C979"/>
      <c r="D979"/>
      <c r="E979"/>
      <c r="F979"/>
      <c r="G979"/>
      <c r="H979"/>
      <c r="I979"/>
      <c r="J979"/>
      <c r="K979"/>
      <c r="L979"/>
      <c r="M979"/>
      <c r="N979"/>
      <c r="O979"/>
      <c r="P979"/>
      <c r="Q979"/>
    </row>
    <row r="980" spans="1:17" x14ac:dyDescent="0.2">
      <c r="A980"/>
      <c r="B980"/>
      <c r="C980"/>
      <c r="D980"/>
      <c r="E980"/>
      <c r="F980"/>
      <c r="G980"/>
      <c r="H980"/>
      <c r="I980"/>
      <c r="J980"/>
      <c r="K980"/>
      <c r="L980"/>
      <c r="M980"/>
      <c r="N980"/>
      <c r="O980"/>
      <c r="P980"/>
      <c r="Q980"/>
    </row>
    <row r="981" spans="1:17" x14ac:dyDescent="0.2">
      <c r="A981"/>
      <c r="B981"/>
      <c r="C981"/>
      <c r="D981"/>
      <c r="E981"/>
      <c r="F981"/>
      <c r="G981"/>
      <c r="H981"/>
      <c r="I981"/>
      <c r="J981"/>
      <c r="K981"/>
      <c r="L981"/>
      <c r="M981"/>
      <c r="N981"/>
      <c r="O981"/>
      <c r="P981"/>
      <c r="Q981"/>
    </row>
    <row r="982" spans="1:17" x14ac:dyDescent="0.2">
      <c r="A982"/>
      <c r="B982"/>
      <c r="C982"/>
      <c r="D982"/>
      <c r="E982"/>
      <c r="F982"/>
      <c r="G982"/>
      <c r="H982"/>
      <c r="I982"/>
      <c r="J982"/>
      <c r="K982"/>
      <c r="L982"/>
      <c r="M982"/>
      <c r="N982"/>
      <c r="O982"/>
      <c r="P982"/>
      <c r="Q982"/>
    </row>
    <row r="983" spans="1:17" x14ac:dyDescent="0.2">
      <c r="A983"/>
      <c r="B983"/>
      <c r="C983"/>
      <c r="D983"/>
      <c r="E983"/>
      <c r="F983"/>
      <c r="G983"/>
      <c r="H983"/>
      <c r="I983"/>
      <c r="J983"/>
      <c r="K983"/>
      <c r="L983"/>
      <c r="M983"/>
      <c r="N983"/>
      <c r="O983"/>
      <c r="P983"/>
      <c r="Q983"/>
    </row>
    <row r="984" spans="1:17" x14ac:dyDescent="0.2">
      <c r="A984"/>
      <c r="B984"/>
      <c r="C984"/>
      <c r="D984"/>
      <c r="E984"/>
      <c r="F984"/>
      <c r="G984"/>
      <c r="H984"/>
      <c r="I984"/>
      <c r="J984"/>
      <c r="K984"/>
      <c r="L984"/>
      <c r="M984"/>
      <c r="N984"/>
      <c r="O984"/>
      <c r="P984"/>
      <c r="Q984"/>
    </row>
    <row r="985" spans="1:17" x14ac:dyDescent="0.2">
      <c r="A985"/>
      <c r="B985"/>
      <c r="C985"/>
      <c r="D985"/>
      <c r="E985"/>
      <c r="F985"/>
      <c r="G985"/>
      <c r="H985"/>
      <c r="I985"/>
      <c r="J985"/>
      <c r="K985"/>
      <c r="L985"/>
      <c r="M985"/>
      <c r="N985"/>
      <c r="O985"/>
      <c r="P985"/>
      <c r="Q985"/>
    </row>
    <row r="986" spans="1:17" x14ac:dyDescent="0.2">
      <c r="A986"/>
      <c r="B986"/>
      <c r="C986"/>
      <c r="D986"/>
      <c r="E986"/>
      <c r="F986"/>
      <c r="G986"/>
      <c r="H986"/>
      <c r="I986"/>
      <c r="J986"/>
      <c r="K986"/>
      <c r="L986"/>
      <c r="M986"/>
      <c r="N986"/>
      <c r="O986"/>
      <c r="P986"/>
      <c r="Q986"/>
    </row>
    <row r="987" spans="1:17" x14ac:dyDescent="0.2">
      <c r="A987"/>
      <c r="B987"/>
      <c r="C987"/>
      <c r="D987"/>
      <c r="E987"/>
      <c r="F987"/>
      <c r="G987"/>
      <c r="H987"/>
      <c r="I987"/>
      <c r="J987"/>
      <c r="K987"/>
      <c r="L987"/>
      <c r="M987"/>
      <c r="N987"/>
      <c r="O987"/>
      <c r="P987"/>
      <c r="Q987"/>
    </row>
    <row r="988" spans="1:17" x14ac:dyDescent="0.2">
      <c r="A988"/>
      <c r="B988"/>
      <c r="C988"/>
      <c r="D988"/>
      <c r="E988"/>
      <c r="F988"/>
      <c r="G988"/>
      <c r="H988"/>
      <c r="I988"/>
      <c r="J988"/>
      <c r="K988"/>
      <c r="L988"/>
      <c r="M988"/>
      <c r="N988"/>
      <c r="O988"/>
      <c r="P988"/>
      <c r="Q988"/>
    </row>
    <row r="989" spans="1:17" x14ac:dyDescent="0.2">
      <c r="A989"/>
      <c r="B989"/>
      <c r="C989"/>
      <c r="D989"/>
      <c r="E989"/>
      <c r="F989"/>
      <c r="G989"/>
      <c r="H989"/>
      <c r="I989"/>
      <c r="J989"/>
      <c r="K989"/>
      <c r="L989"/>
      <c r="M989"/>
      <c r="N989"/>
      <c r="O989"/>
      <c r="P989"/>
      <c r="Q989"/>
    </row>
    <row r="990" spans="1:17" x14ac:dyDescent="0.2">
      <c r="A990"/>
      <c r="B990"/>
      <c r="C990"/>
      <c r="D990"/>
      <c r="E990"/>
      <c r="F990"/>
      <c r="G990"/>
      <c r="H990"/>
      <c r="I990"/>
      <c r="J990"/>
      <c r="K990"/>
      <c r="L990"/>
      <c r="M990"/>
      <c r="N990"/>
      <c r="O990"/>
      <c r="P990"/>
      <c r="Q990"/>
    </row>
    <row r="991" spans="1:17" x14ac:dyDescent="0.2">
      <c r="A991"/>
      <c r="B991"/>
      <c r="C991"/>
      <c r="D991"/>
      <c r="E991"/>
      <c r="F991"/>
      <c r="G991"/>
      <c r="H991"/>
      <c r="I991"/>
      <c r="J991"/>
      <c r="K991"/>
      <c r="L991"/>
      <c r="M991"/>
      <c r="N991"/>
      <c r="O991"/>
      <c r="P991"/>
      <c r="Q991"/>
    </row>
    <row r="992" spans="1:17" x14ac:dyDescent="0.2">
      <c r="A992"/>
      <c r="B992"/>
      <c r="C992"/>
      <c r="D992"/>
      <c r="E992"/>
      <c r="F992"/>
      <c r="G992"/>
      <c r="H992"/>
      <c r="I992"/>
      <c r="J992"/>
      <c r="K992"/>
      <c r="L992"/>
      <c r="M992"/>
      <c r="N992"/>
      <c r="O992"/>
      <c r="P992"/>
      <c r="Q992"/>
    </row>
    <row r="993" spans="1:17" x14ac:dyDescent="0.2">
      <c r="A993"/>
      <c r="B993"/>
      <c r="C993"/>
      <c r="D993"/>
      <c r="E993"/>
      <c r="F993"/>
      <c r="G993"/>
      <c r="H993"/>
      <c r="I993"/>
      <c r="J993"/>
      <c r="K993"/>
      <c r="L993"/>
      <c r="M993"/>
      <c r="N993"/>
      <c r="O993"/>
      <c r="P993"/>
      <c r="Q993"/>
    </row>
    <row r="994" spans="1:17" x14ac:dyDescent="0.2">
      <c r="A994"/>
      <c r="B994"/>
      <c r="C994"/>
      <c r="D994"/>
      <c r="E994"/>
      <c r="F994"/>
      <c r="G994"/>
      <c r="H994"/>
      <c r="I994"/>
      <c r="J994"/>
      <c r="K994"/>
      <c r="L994"/>
      <c r="M994"/>
      <c r="N994"/>
      <c r="O994"/>
      <c r="P994"/>
      <c r="Q994"/>
    </row>
    <row r="995" spans="1:17" x14ac:dyDescent="0.2">
      <c r="A995"/>
      <c r="B995"/>
      <c r="C995"/>
      <c r="D995"/>
      <c r="E995"/>
      <c r="F995"/>
      <c r="G995"/>
      <c r="H995"/>
      <c r="I995"/>
      <c r="J995"/>
      <c r="K995"/>
      <c r="L995"/>
      <c r="M995"/>
      <c r="N995"/>
      <c r="O995"/>
      <c r="P995"/>
      <c r="Q995"/>
    </row>
    <row r="996" spans="1:17" x14ac:dyDescent="0.2">
      <c r="A996"/>
      <c r="B996"/>
      <c r="C996"/>
      <c r="D996"/>
      <c r="E996"/>
      <c r="F996"/>
      <c r="G996"/>
      <c r="H996"/>
      <c r="I996"/>
      <c r="J996"/>
      <c r="K996"/>
      <c r="L996"/>
      <c r="M996"/>
      <c r="N996"/>
      <c r="O996"/>
      <c r="P996"/>
      <c r="Q996"/>
    </row>
    <row r="997" spans="1:17" x14ac:dyDescent="0.2">
      <c r="A997"/>
      <c r="B997"/>
      <c r="C997"/>
      <c r="D997"/>
      <c r="E997"/>
      <c r="F997"/>
      <c r="G997"/>
      <c r="H997"/>
      <c r="I997"/>
      <c r="J997"/>
      <c r="K997"/>
      <c r="L997"/>
      <c r="M997"/>
      <c r="N997"/>
      <c r="O997"/>
      <c r="P997"/>
      <c r="Q997"/>
    </row>
    <row r="998" spans="1:17" x14ac:dyDescent="0.2">
      <c r="A998"/>
      <c r="B998"/>
      <c r="C998"/>
      <c r="D998"/>
      <c r="E998"/>
      <c r="F998"/>
      <c r="G998"/>
      <c r="H998"/>
      <c r="I998"/>
      <c r="J998"/>
      <c r="K998"/>
      <c r="L998"/>
      <c r="M998"/>
      <c r="N998"/>
      <c r="O998"/>
      <c r="P998"/>
      <c r="Q998"/>
    </row>
    <row r="999" spans="1:17" x14ac:dyDescent="0.2">
      <c r="A999"/>
      <c r="B999"/>
      <c r="C999"/>
      <c r="D999"/>
      <c r="E999"/>
      <c r="F999"/>
      <c r="G999"/>
      <c r="H999"/>
      <c r="I999"/>
      <c r="J999"/>
      <c r="K999"/>
      <c r="L999"/>
      <c r="M999"/>
      <c r="N999"/>
      <c r="O999"/>
      <c r="P999"/>
      <c r="Q999"/>
    </row>
    <row r="1000" spans="1:17" x14ac:dyDescent="0.2">
      <c r="A1000"/>
      <c r="B1000"/>
      <c r="C1000"/>
      <c r="D1000"/>
      <c r="E1000"/>
      <c r="F1000"/>
      <c r="G1000"/>
      <c r="H1000"/>
      <c r="I1000"/>
      <c r="J1000"/>
      <c r="K1000"/>
      <c r="L1000"/>
      <c r="M1000"/>
      <c r="N1000"/>
      <c r="O1000"/>
      <c r="P1000"/>
      <c r="Q1000"/>
    </row>
  </sheetData>
  <sheetProtection sheet="1" objects="1" scenarios="1"/>
  <autoFilter ref="A7:R906"/>
  <mergeCells count="7">
    <mergeCell ref="F6:I6"/>
    <mergeCell ref="J6:M6"/>
    <mergeCell ref="N6:Q6"/>
    <mergeCell ref="A4:C4"/>
    <mergeCell ref="A6:C6"/>
    <mergeCell ref="D6:D7"/>
    <mergeCell ref="E6:E7"/>
  </mergeCells>
  <phoneticPr fontId="5" type="noConversion"/>
  <pageMargins left="0.24" right="0.22" top="0.52" bottom="0.55000000000000004" header="0.5" footer="0.5"/>
  <pageSetup paperSize="9" scale="6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9.T2">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Sheet9.AGE_T2">
                <anchor moveWithCells="1" sizeWithCells="1">
                  <from>
                    <xdr:col>10</xdr:col>
                    <xdr:colOff>9525</xdr:colOff>
                    <xdr:row>0</xdr:row>
                    <xdr:rowOff>285750</xdr:rowOff>
                  </from>
                  <to>
                    <xdr:col>13</xdr:col>
                    <xdr:colOff>9525</xdr:colOff>
                    <xdr:row>2</xdr:row>
                    <xdr:rowOff>0</xdr:rowOff>
                  </to>
                </anchor>
              </controlPr>
            </control>
          </mc:Choice>
        </mc:AlternateContent>
        <mc:AlternateContent xmlns:mc="http://schemas.openxmlformats.org/markup-compatibility/2006">
          <mc:Choice Requires="x14">
            <control shapeId="10244" r:id="rId6" name="Button 4">
              <controlPr defaultSize="0" print="0" autoFill="0" autoPict="0" macro="[0]!Sheet9.VALIDATION_T2">
                <anchor moveWithCells="1" sizeWithCells="1">
                  <from>
                    <xdr:col>14</xdr:col>
                    <xdr:colOff>9525</xdr:colOff>
                    <xdr:row>0</xdr:row>
                    <xdr:rowOff>285750</xdr:rowOff>
                  </from>
                  <to>
                    <xdr:col>15</xdr:col>
                    <xdr:colOff>428625</xdr:colOff>
                    <xdr:row>2</xdr:row>
                    <xdr:rowOff>0</xdr:rowOff>
                  </to>
                </anchor>
              </controlPr>
            </control>
          </mc:Choice>
        </mc:AlternateContent>
        <mc:AlternateContent xmlns:mc="http://schemas.openxmlformats.org/markup-compatibility/2006">
          <mc:Choice Requires="x14">
            <control shapeId="10245" r:id="rId7" name="Button 5">
              <controlPr defaultSize="0" print="0" autoFill="0" autoPict="0" macro="[0]!Sheet9.REST_COL_T2">
                <anchor moveWithCells="1" sizeWithCells="1">
                  <from>
                    <xdr:col>16</xdr:col>
                    <xdr:colOff>0</xdr:colOff>
                    <xdr:row>0</xdr:row>
                    <xdr:rowOff>285750</xdr:rowOff>
                  </from>
                  <to>
                    <xdr:col>17</xdr:col>
                    <xdr:colOff>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R1000"/>
  <sheetViews>
    <sheetView showZeros="0" zoomScaleNormal="100" workbookViewId="0">
      <pane xSplit="4" ySplit="8" topLeftCell="J839" activePane="bottomRight" state="frozen"/>
      <selection pane="topRight" activeCell="E1" sqref="E1"/>
      <selection pane="bottomLeft" activeCell="A9" sqref="A9"/>
      <selection pane="bottomRight" activeCell="L854" sqref="L854"/>
    </sheetView>
  </sheetViews>
  <sheetFormatPr defaultColWidth="9.140625" defaultRowHeight="12.75" x14ac:dyDescent="0.2"/>
  <cols>
    <col min="1" max="1" width="9.140625" style="1"/>
    <col min="2" max="3" width="25.7109375" style="1" customWidth="1"/>
    <col min="4" max="4" width="18.7109375" style="1" customWidth="1"/>
    <col min="5" max="5" width="8.5703125" style="1" customWidth="1"/>
    <col min="6" max="6" width="12.42578125" style="1" customWidth="1"/>
    <col min="7" max="14" width="10.7109375" style="1" customWidth="1"/>
    <col min="15" max="18" width="7.28515625" style="1" customWidth="1"/>
    <col min="19" max="16384" width="9.140625" style="1"/>
  </cols>
  <sheetData>
    <row r="1" spans="1:18" ht="23.25" x14ac:dyDescent="0.35">
      <c r="A1" s="3" t="s">
        <v>34</v>
      </c>
      <c r="B1" s="4"/>
      <c r="C1" s="4"/>
      <c r="D1" s="4"/>
      <c r="E1" s="4"/>
      <c r="F1" s="4"/>
      <c r="G1" s="4"/>
      <c r="H1" s="4"/>
      <c r="I1" s="4"/>
      <c r="J1" s="4"/>
      <c r="K1" s="4"/>
      <c r="L1" s="4"/>
      <c r="M1" s="4"/>
      <c r="N1" s="4"/>
      <c r="O1" s="4"/>
      <c r="P1" s="4"/>
      <c r="Q1" s="4"/>
      <c r="R1" s="4"/>
    </row>
    <row r="2" spans="1:18" x14ac:dyDescent="0.2">
      <c r="A2" s="4" t="s">
        <v>30</v>
      </c>
      <c r="B2" s="4"/>
      <c r="C2" s="4"/>
      <c r="D2" s="4"/>
      <c r="E2" s="4"/>
      <c r="F2" s="4"/>
      <c r="G2" s="4"/>
      <c r="H2" s="4"/>
      <c r="I2" s="4"/>
      <c r="J2" s="4"/>
      <c r="K2" s="25"/>
      <c r="L2" s="4"/>
      <c r="M2" s="4"/>
      <c r="N2" s="4"/>
      <c r="O2" s="4"/>
      <c r="P2" s="4"/>
      <c r="Q2" s="4"/>
      <c r="R2" s="4"/>
    </row>
    <row r="3" spans="1:18" x14ac:dyDescent="0.2">
      <c r="A3" s="4"/>
      <c r="B3" s="4"/>
      <c r="C3" s="4"/>
      <c r="D3" s="4"/>
      <c r="E3" s="4"/>
      <c r="F3" s="4"/>
      <c r="G3" s="4"/>
      <c r="H3" s="4"/>
      <c r="I3" s="4"/>
      <c r="J3" s="4"/>
      <c r="K3" s="4"/>
      <c r="L3" s="4"/>
      <c r="M3" s="4"/>
      <c r="N3" s="4"/>
      <c r="O3" s="4"/>
      <c r="P3" s="4"/>
      <c r="Q3" s="4"/>
      <c r="R3" s="4"/>
    </row>
    <row r="4" spans="1:18" x14ac:dyDescent="0.2">
      <c r="A4" s="353" t="s">
        <v>16</v>
      </c>
      <c r="B4" s="353"/>
      <c r="C4" s="353"/>
      <c r="D4" s="15"/>
      <c r="E4" s="15"/>
      <c r="F4" s="15"/>
      <c r="G4" s="5">
        <f t="shared" ref="G4:N4" si="0">SUM(G$9:G$1000)</f>
        <v>0</v>
      </c>
      <c r="H4" s="5">
        <f t="shared" si="0"/>
        <v>10199866</v>
      </c>
      <c r="I4" s="58">
        <f t="shared" si="0"/>
        <v>0</v>
      </c>
      <c r="J4" s="5">
        <f t="shared" si="0"/>
        <v>10199866</v>
      </c>
      <c r="K4" s="5">
        <f t="shared" si="0"/>
        <v>0</v>
      </c>
      <c r="L4" s="5">
        <f t="shared" si="0"/>
        <v>9301664</v>
      </c>
      <c r="M4" s="58">
        <f t="shared" si="0"/>
        <v>84621</v>
      </c>
      <c r="N4" s="5">
        <f t="shared" si="0"/>
        <v>9402294</v>
      </c>
      <c r="O4" s="60" t="str">
        <f>IF(G4&lt;&gt;0, IF(K4/G4*100=0, "-", K4/G4*100), " ")</f>
        <v xml:space="preserve"> </v>
      </c>
      <c r="P4" s="60">
        <f>IF(H4&lt;&gt;0, IF(L4/H4*100=0, "-", L4/H4*100), " ")</f>
        <v>91.193982352317178</v>
      </c>
      <c r="Q4" s="90" t="str">
        <f>IF(I4&lt;&gt;0, IF(M4/I4*100=0, "-", M4/I4*100), " ")</f>
        <v xml:space="preserve"> </v>
      </c>
      <c r="R4" s="60">
        <f>IF(J4&lt;&gt;0, IF(N4/J4*100=0, "-", N4/J4*100), " ")</f>
        <v>92.180563940741962</v>
      </c>
    </row>
    <row r="5" spans="1:18" ht="2.25" customHeight="1" x14ac:dyDescent="0.2">
      <c r="A5" s="4"/>
      <c r="B5" s="4"/>
      <c r="C5" s="4"/>
      <c r="D5" s="4"/>
      <c r="E5" s="4"/>
      <c r="F5" s="4"/>
      <c r="G5" s="4"/>
      <c r="H5" s="4"/>
      <c r="I5" s="4"/>
      <c r="J5" s="4"/>
      <c r="K5" s="4"/>
      <c r="L5" s="4"/>
      <c r="M5" s="4"/>
      <c r="N5" s="4"/>
      <c r="O5" s="4"/>
      <c r="P5" s="4"/>
      <c r="Q5" s="4"/>
      <c r="R5" s="4"/>
    </row>
    <row r="6" spans="1:18" x14ac:dyDescent="0.2">
      <c r="A6" s="354"/>
      <c r="B6" s="354"/>
      <c r="C6" s="354"/>
      <c r="D6" s="356" t="s">
        <v>22</v>
      </c>
      <c r="E6" s="358" t="s">
        <v>33</v>
      </c>
      <c r="F6" s="358" t="s">
        <v>24</v>
      </c>
      <c r="G6" s="355" t="s">
        <v>76</v>
      </c>
      <c r="H6" s="355"/>
      <c r="I6" s="355"/>
      <c r="J6" s="355"/>
      <c r="K6" s="352" t="s">
        <v>23</v>
      </c>
      <c r="L6" s="352"/>
      <c r="M6" s="352"/>
      <c r="N6" s="352"/>
      <c r="O6" s="352" t="s">
        <v>71</v>
      </c>
      <c r="P6" s="352"/>
      <c r="Q6" s="352"/>
      <c r="R6" s="352"/>
    </row>
    <row r="7" spans="1:18" x14ac:dyDescent="0.2">
      <c r="A7" s="7" t="s">
        <v>0</v>
      </c>
      <c r="B7" s="7" t="s">
        <v>1</v>
      </c>
      <c r="C7" s="7" t="s">
        <v>2</v>
      </c>
      <c r="D7" s="357"/>
      <c r="E7" s="359"/>
      <c r="F7" s="359"/>
      <c r="G7" s="6" t="s">
        <v>4</v>
      </c>
      <c r="H7" s="6" t="s">
        <v>5</v>
      </c>
      <c r="I7" s="6" t="s">
        <v>6</v>
      </c>
      <c r="J7" s="6" t="s">
        <v>7</v>
      </c>
      <c r="K7" s="6" t="s">
        <v>4</v>
      </c>
      <c r="L7" s="6" t="s">
        <v>5</v>
      </c>
      <c r="M7" s="6" t="s">
        <v>6</v>
      </c>
      <c r="N7" s="6" t="s">
        <v>7</v>
      </c>
      <c r="O7" s="6" t="s">
        <v>4</v>
      </c>
      <c r="P7" s="6" t="s">
        <v>5</v>
      </c>
      <c r="Q7" s="6" t="s">
        <v>6</v>
      </c>
      <c r="R7" s="6" t="s">
        <v>7</v>
      </c>
    </row>
    <row r="8" spans="1:18" ht="2.25" customHeight="1" x14ac:dyDescent="0.2">
      <c r="A8" s="16"/>
      <c r="B8" s="8"/>
      <c r="C8" s="8"/>
      <c r="D8" s="8"/>
      <c r="E8" s="8"/>
      <c r="F8" s="8"/>
      <c r="G8" s="8"/>
      <c r="H8" s="8"/>
      <c r="I8" s="8"/>
      <c r="J8" s="8"/>
      <c r="K8" s="8"/>
      <c r="L8" s="8"/>
      <c r="M8" s="9"/>
      <c r="N8" s="9"/>
      <c r="O8" s="8"/>
      <c r="P8" s="8"/>
      <c r="Q8" s="9"/>
      <c r="R8" s="9"/>
    </row>
    <row r="9" spans="1:18" x14ac:dyDescent="0.2">
      <c r="A9" s="10" t="str">
        <f>IF(COUNTRY_INFO!A9=0," ",COUNTRY_INFO!A9)</f>
        <v>Ethiopia</v>
      </c>
      <c r="B9" s="10" t="str">
        <f>IF(COUNTRY_INFO!B9=0," ",COUNTRY_INFO!B9)</f>
        <v>Addis AbabaAddis Ababa</v>
      </c>
      <c r="C9" s="10" t="str">
        <f>IF(COUNTRY_INFO!C9=0," ",COUNTRY_INFO!C9)</f>
        <v>Addis Ketema Subcity</v>
      </c>
      <c r="D9" s="11" t="str">
        <f>IF(OR(COUNTRY_INFO!$T$9:$T$1000="T3 (ALB/MBD)",COUNTRY_INFO!$U$9:$U$1000="T3 (ALB/MBD)"), "T3 (ALB/MBD)", " ")</f>
        <v xml:space="preserve"> </v>
      </c>
      <c r="E9" s="289"/>
      <c r="F9" s="109"/>
      <c r="G9" s="288"/>
      <c r="H9" s="288"/>
      <c r="I9" s="56"/>
      <c r="J9" s="11">
        <f>SUM(G9:I9)</f>
        <v>0</v>
      </c>
      <c r="K9" s="2"/>
      <c r="L9" s="18"/>
      <c r="M9" s="59"/>
      <c r="N9" s="14">
        <f>SUM(K9:M9)</f>
        <v>0</v>
      </c>
      <c r="O9" s="230" t="str">
        <f>IF(G9&lt;&gt;0, IF(K9/G9*100=0, "-", K9/G9*100), " ")</f>
        <v xml:space="preserve"> </v>
      </c>
      <c r="P9" s="230" t="str">
        <f>IF(H9&lt;&gt;0, IF(L9/H9*100=0, "-", L9/H9*100), " ")</f>
        <v xml:space="preserve"> </v>
      </c>
      <c r="Q9" s="275" t="str">
        <f>IF(I9&lt;&gt;0, IF(M9/I9*100=0, "-", M9/I9*100), " ")</f>
        <v xml:space="preserve"> </v>
      </c>
      <c r="R9" s="230" t="str">
        <f>IF(J9&lt;&gt;0, IF(N9/J9*100=0, "-", N9/J9*100), " ")</f>
        <v xml:space="preserve"> </v>
      </c>
    </row>
    <row r="10" spans="1:18" x14ac:dyDescent="0.2">
      <c r="A10" s="10" t="str">
        <f>IF(COUNTRY_INFO!A10=0," ",COUNTRY_INFO!A10)</f>
        <v>Ethiopia</v>
      </c>
      <c r="B10" s="10" t="str">
        <f>IF(COUNTRY_INFO!B10=0," ",COUNTRY_INFO!B10)</f>
        <v>Addis AbabaAddis Ababa</v>
      </c>
      <c r="C10" s="10" t="str">
        <f>IF(COUNTRY_INFO!C10=0," ",COUNTRY_INFO!C10)</f>
        <v>Akaki Kaliti Subcity</v>
      </c>
      <c r="D10" s="11"/>
      <c r="E10" s="289"/>
      <c r="F10" s="109"/>
      <c r="G10" s="288"/>
      <c r="H10" s="288"/>
      <c r="I10" s="56"/>
      <c r="J10" s="11">
        <f t="shared" ref="J10:J73" si="1">SUM(G10:I10)</f>
        <v>0</v>
      </c>
      <c r="K10" s="2"/>
      <c r="L10" s="18"/>
      <c r="M10" s="59"/>
      <c r="N10" s="14">
        <f t="shared" ref="N10:N73" si="2">SUM(K10:M10)</f>
        <v>0</v>
      </c>
      <c r="O10" s="230" t="str">
        <f t="shared" ref="O10:O73" si="3">IF(G10&lt;&gt;0, IF(K10/G10*100=0, "-", K10/G10*100), " ")</f>
        <v xml:space="preserve"> </v>
      </c>
      <c r="P10" s="230" t="str">
        <f t="shared" ref="P10:P73" si="4">IF(H10&lt;&gt;0, IF(L10/H10*100=0, "-", L10/H10*100), " ")</f>
        <v xml:space="preserve"> </v>
      </c>
      <c r="Q10" s="275" t="str">
        <f t="shared" ref="Q10:Q73" si="5">IF(I10&lt;&gt;0, IF(M10/I10*100=0, "-", M10/I10*100), " ")</f>
        <v xml:space="preserve"> </v>
      </c>
      <c r="R10" s="230" t="str">
        <f t="shared" ref="R10:R73" si="6">IF(J10&lt;&gt;0, IF(N10/J10*100=0, "-", N10/J10*100), " ")</f>
        <v xml:space="preserve"> </v>
      </c>
    </row>
    <row r="11" spans="1:18" x14ac:dyDescent="0.2">
      <c r="A11" s="10" t="str">
        <f>IF(COUNTRY_INFO!A11=0," ",COUNTRY_INFO!A11)</f>
        <v>Ethiopia</v>
      </c>
      <c r="B11" s="10" t="str">
        <f>IF(COUNTRY_INFO!B11=0," ",COUNTRY_INFO!B11)</f>
        <v>Addis AbabaAddis Ababa</v>
      </c>
      <c r="C11" s="10" t="str">
        <f>IF(COUNTRY_INFO!C11=0," ",COUNTRY_INFO!C11)</f>
        <v>Arada Subcity</v>
      </c>
      <c r="D11" s="11"/>
      <c r="E11" s="289"/>
      <c r="F11" s="109"/>
      <c r="G11" s="288"/>
      <c r="H11" s="288"/>
      <c r="I11" s="56"/>
      <c r="J11" s="11">
        <f t="shared" si="1"/>
        <v>0</v>
      </c>
      <c r="K11" s="2"/>
      <c r="L11" s="18"/>
      <c r="M11" s="59"/>
      <c r="N11" s="14">
        <f t="shared" si="2"/>
        <v>0</v>
      </c>
      <c r="O11" s="230" t="str">
        <f t="shared" si="3"/>
        <v xml:space="preserve"> </v>
      </c>
      <c r="P11" s="230" t="str">
        <f t="shared" si="4"/>
        <v xml:space="preserve"> </v>
      </c>
      <c r="Q11" s="275" t="str">
        <f t="shared" si="5"/>
        <v xml:space="preserve"> </v>
      </c>
      <c r="R11" s="230" t="str">
        <f t="shared" si="6"/>
        <v xml:space="preserve"> </v>
      </c>
    </row>
    <row r="12" spans="1:18" x14ac:dyDescent="0.2">
      <c r="A12" s="10" t="str">
        <f>IF(COUNTRY_INFO!A12=0," ",COUNTRY_INFO!A12)</f>
        <v>Ethiopia</v>
      </c>
      <c r="B12" s="10" t="str">
        <f>IF(COUNTRY_INFO!B12=0," ",COUNTRY_INFO!B12)</f>
        <v>Addis AbabaAddis Ababa</v>
      </c>
      <c r="C12" s="10" t="str">
        <f>IF(COUNTRY_INFO!C12=0," ",COUNTRY_INFO!C12)</f>
        <v>Bolle Subcity</v>
      </c>
      <c r="D12" s="11"/>
      <c r="E12" s="289"/>
      <c r="F12" s="109"/>
      <c r="G12" s="288"/>
      <c r="H12" s="288"/>
      <c r="I12" s="56"/>
      <c r="J12" s="11">
        <f t="shared" si="1"/>
        <v>0</v>
      </c>
      <c r="K12" s="2"/>
      <c r="L12" s="18"/>
      <c r="M12" s="59"/>
      <c r="N12" s="14">
        <f t="shared" si="2"/>
        <v>0</v>
      </c>
      <c r="O12" s="230" t="str">
        <f t="shared" si="3"/>
        <v xml:space="preserve"> </v>
      </c>
      <c r="P12" s="230" t="str">
        <f t="shared" si="4"/>
        <v xml:space="preserve"> </v>
      </c>
      <c r="Q12" s="275" t="str">
        <f t="shared" si="5"/>
        <v xml:space="preserve"> </v>
      </c>
      <c r="R12" s="230" t="str">
        <f t="shared" si="6"/>
        <v xml:space="preserve"> </v>
      </c>
    </row>
    <row r="13" spans="1:18" x14ac:dyDescent="0.2">
      <c r="A13" s="10" t="str">
        <f>IF(COUNTRY_INFO!A13=0," ",COUNTRY_INFO!A13)</f>
        <v>Ethiopia</v>
      </c>
      <c r="B13" s="10" t="str">
        <f>IF(COUNTRY_INFO!B13=0," ",COUNTRY_INFO!B13)</f>
        <v>Addis AbabaAddis Ababa</v>
      </c>
      <c r="C13" s="10" t="str">
        <f>IF(COUNTRY_INFO!C13=0," ",COUNTRY_INFO!C13)</f>
        <v>Gulelie Subcity</v>
      </c>
      <c r="D13" s="11"/>
      <c r="E13" s="289"/>
      <c r="F13" s="109"/>
      <c r="G13" s="288"/>
      <c r="H13" s="288"/>
      <c r="I13" s="56"/>
      <c r="J13" s="11">
        <f t="shared" si="1"/>
        <v>0</v>
      </c>
      <c r="K13" s="2"/>
      <c r="L13" s="18"/>
      <c r="M13" s="59"/>
      <c r="N13" s="14">
        <f t="shared" si="2"/>
        <v>0</v>
      </c>
      <c r="O13" s="230" t="str">
        <f t="shared" si="3"/>
        <v xml:space="preserve"> </v>
      </c>
      <c r="P13" s="230" t="str">
        <f t="shared" si="4"/>
        <v xml:space="preserve"> </v>
      </c>
      <c r="Q13" s="275" t="str">
        <f t="shared" si="5"/>
        <v xml:space="preserve"> </v>
      </c>
      <c r="R13" s="230" t="str">
        <f t="shared" si="6"/>
        <v xml:space="preserve"> </v>
      </c>
    </row>
    <row r="14" spans="1:18" x14ac:dyDescent="0.2">
      <c r="A14" s="10" t="str">
        <f>IF(COUNTRY_INFO!A14=0," ",COUNTRY_INFO!A14)</f>
        <v>Ethiopia</v>
      </c>
      <c r="B14" s="10" t="str">
        <f>IF(COUNTRY_INFO!B14=0," ",COUNTRY_INFO!B14)</f>
        <v>Addis AbabaAddis Ababa</v>
      </c>
      <c r="C14" s="10" t="str">
        <f>IF(COUNTRY_INFO!C14=0," ",COUNTRY_INFO!C14)</f>
        <v>Kirkose Subcity</v>
      </c>
      <c r="D14" s="11"/>
      <c r="E14" s="289"/>
      <c r="F14" s="109"/>
      <c r="G14" s="288"/>
      <c r="H14" s="288"/>
      <c r="I14" s="56"/>
      <c r="J14" s="11">
        <f t="shared" si="1"/>
        <v>0</v>
      </c>
      <c r="K14" s="2"/>
      <c r="L14" s="18"/>
      <c r="M14" s="59"/>
      <c r="N14" s="14">
        <f t="shared" si="2"/>
        <v>0</v>
      </c>
      <c r="O14" s="230" t="str">
        <f t="shared" si="3"/>
        <v xml:space="preserve"> </v>
      </c>
      <c r="P14" s="230" t="str">
        <f t="shared" si="4"/>
        <v xml:space="preserve"> </v>
      </c>
      <c r="Q14" s="275" t="str">
        <f t="shared" si="5"/>
        <v xml:space="preserve"> </v>
      </c>
      <c r="R14" s="230" t="str">
        <f t="shared" si="6"/>
        <v xml:space="preserve"> </v>
      </c>
    </row>
    <row r="15" spans="1:18" x14ac:dyDescent="0.2">
      <c r="A15" s="10" t="str">
        <f>IF(COUNTRY_INFO!A15=0," ",COUNTRY_INFO!A15)</f>
        <v>Ethiopia</v>
      </c>
      <c r="B15" s="10" t="str">
        <f>IF(COUNTRY_INFO!B15=0," ",COUNTRY_INFO!B15)</f>
        <v>Addis AbabaAddis Ababa</v>
      </c>
      <c r="C15" s="10" t="str">
        <f>IF(COUNTRY_INFO!C15=0," ",COUNTRY_INFO!C15)</f>
        <v>Kolfie Keranio Subcity</v>
      </c>
      <c r="D15" s="11"/>
      <c r="E15" s="289"/>
      <c r="F15" s="109"/>
      <c r="G15" s="288"/>
      <c r="H15" s="288"/>
      <c r="I15" s="56"/>
      <c r="J15" s="11">
        <f t="shared" si="1"/>
        <v>0</v>
      </c>
      <c r="K15" s="2"/>
      <c r="L15" s="18"/>
      <c r="M15" s="59"/>
      <c r="N15" s="14">
        <f t="shared" si="2"/>
        <v>0</v>
      </c>
      <c r="O15" s="230" t="str">
        <f t="shared" si="3"/>
        <v xml:space="preserve"> </v>
      </c>
      <c r="P15" s="230" t="str">
        <f t="shared" si="4"/>
        <v xml:space="preserve"> </v>
      </c>
      <c r="Q15" s="275" t="str">
        <f t="shared" si="5"/>
        <v xml:space="preserve"> </v>
      </c>
      <c r="R15" s="230" t="str">
        <f t="shared" si="6"/>
        <v xml:space="preserve"> </v>
      </c>
    </row>
    <row r="16" spans="1:18" x14ac:dyDescent="0.2">
      <c r="A16" s="10" t="str">
        <f>IF(COUNTRY_INFO!A16=0," ",COUNTRY_INFO!A16)</f>
        <v>Ethiopia</v>
      </c>
      <c r="B16" s="10" t="str">
        <f>IF(COUNTRY_INFO!B16=0," ",COUNTRY_INFO!B16)</f>
        <v>Addis AbabaAddis Ababa</v>
      </c>
      <c r="C16" s="10" t="str">
        <f>IF(COUNTRY_INFO!C16=0," ",COUNTRY_INFO!C16)</f>
        <v>Lideta Subcity</v>
      </c>
      <c r="D16" s="11"/>
      <c r="E16" s="289"/>
      <c r="F16" s="109"/>
      <c r="G16" s="288"/>
      <c r="H16" s="288"/>
      <c r="I16" s="56"/>
      <c r="J16" s="11">
        <f t="shared" si="1"/>
        <v>0</v>
      </c>
      <c r="K16" s="2"/>
      <c r="L16" s="18"/>
      <c r="M16" s="59"/>
      <c r="N16" s="14">
        <f t="shared" si="2"/>
        <v>0</v>
      </c>
      <c r="O16" s="230" t="str">
        <f t="shared" si="3"/>
        <v xml:space="preserve"> </v>
      </c>
      <c r="P16" s="230" t="str">
        <f t="shared" si="4"/>
        <v xml:space="preserve"> </v>
      </c>
      <c r="Q16" s="275" t="str">
        <f t="shared" si="5"/>
        <v xml:space="preserve"> </v>
      </c>
      <c r="R16" s="230" t="str">
        <f t="shared" si="6"/>
        <v xml:space="preserve"> </v>
      </c>
    </row>
    <row r="17" spans="1:18" x14ac:dyDescent="0.2">
      <c r="A17" s="10" t="str">
        <f>IF(COUNTRY_INFO!A17=0," ",COUNTRY_INFO!A17)</f>
        <v>Ethiopia</v>
      </c>
      <c r="B17" s="10" t="str">
        <f>IF(COUNTRY_INFO!B17=0," ",COUNTRY_INFO!B17)</f>
        <v>Addis AbabaAddis Ababa</v>
      </c>
      <c r="C17" s="10" t="str">
        <f>IF(COUNTRY_INFO!C17=0," ",COUNTRY_INFO!C17)</f>
        <v>Nifase Silk Lafto Subcity</v>
      </c>
      <c r="D17" s="11"/>
      <c r="E17" s="289"/>
      <c r="F17" s="109"/>
      <c r="G17" s="288"/>
      <c r="H17" s="288"/>
      <c r="I17" s="56"/>
      <c r="J17" s="11">
        <f t="shared" si="1"/>
        <v>0</v>
      </c>
      <c r="K17" s="2"/>
      <c r="L17" s="18"/>
      <c r="M17" s="59"/>
      <c r="N17" s="14">
        <f t="shared" si="2"/>
        <v>0</v>
      </c>
      <c r="O17" s="230" t="str">
        <f t="shared" si="3"/>
        <v xml:space="preserve"> </v>
      </c>
      <c r="P17" s="230" t="str">
        <f t="shared" si="4"/>
        <v xml:space="preserve"> </v>
      </c>
      <c r="Q17" s="275" t="str">
        <f t="shared" si="5"/>
        <v xml:space="preserve"> </v>
      </c>
      <c r="R17" s="230" t="str">
        <f t="shared" si="6"/>
        <v xml:space="preserve"> </v>
      </c>
    </row>
    <row r="18" spans="1:18" x14ac:dyDescent="0.2">
      <c r="A18" s="10" t="str">
        <f>IF(COUNTRY_INFO!A18=0," ",COUNTRY_INFO!A18)</f>
        <v>Ethiopia</v>
      </c>
      <c r="B18" s="10" t="str">
        <f>IF(COUNTRY_INFO!B18=0," ",COUNTRY_INFO!B18)</f>
        <v>Addis AbabaAddis Ababa</v>
      </c>
      <c r="C18" s="10" t="str">
        <f>IF(COUNTRY_INFO!C18=0," ",COUNTRY_INFO!C18)</f>
        <v>Yeka Subcity</v>
      </c>
      <c r="D18" s="11"/>
      <c r="E18" s="289"/>
      <c r="F18" s="109"/>
      <c r="G18" s="288"/>
      <c r="H18" s="288"/>
      <c r="I18" s="56"/>
      <c r="J18" s="11">
        <f t="shared" si="1"/>
        <v>0</v>
      </c>
      <c r="K18" s="2"/>
      <c r="L18" s="18"/>
      <c r="M18" s="59"/>
      <c r="N18" s="14">
        <f t="shared" si="2"/>
        <v>0</v>
      </c>
      <c r="O18" s="230" t="str">
        <f t="shared" si="3"/>
        <v xml:space="preserve"> </v>
      </c>
      <c r="P18" s="230" t="str">
        <f t="shared" si="4"/>
        <v xml:space="preserve"> </v>
      </c>
      <c r="Q18" s="275" t="str">
        <f t="shared" si="5"/>
        <v xml:space="preserve"> </v>
      </c>
      <c r="R18" s="230" t="str">
        <f t="shared" si="6"/>
        <v xml:space="preserve"> </v>
      </c>
    </row>
    <row r="19" spans="1:18" x14ac:dyDescent="0.2">
      <c r="A19" s="10" t="str">
        <f>IF(COUNTRY_INFO!A19=0," ",COUNTRY_INFO!A19)</f>
        <v>Ethiopia</v>
      </c>
      <c r="B19" s="10" t="str">
        <f>IF(COUNTRY_INFO!B19=0," ",COUNTRY_INFO!B19)</f>
        <v>AfarAwsa</v>
      </c>
      <c r="C19" s="10" t="str">
        <f>IF(COUNTRY_INFO!C19=0," ",COUNTRY_INFO!C19)</f>
        <v>Abala</v>
      </c>
      <c r="D19" s="11"/>
      <c r="E19" s="289"/>
      <c r="F19" s="109"/>
      <c r="G19" s="288"/>
      <c r="H19" s="288"/>
      <c r="I19" s="56"/>
      <c r="J19" s="11">
        <f t="shared" si="1"/>
        <v>0</v>
      </c>
      <c r="K19" s="2"/>
      <c r="L19" s="18"/>
      <c r="M19" s="59"/>
      <c r="N19" s="14">
        <f t="shared" si="2"/>
        <v>0</v>
      </c>
      <c r="O19" s="230" t="str">
        <f t="shared" si="3"/>
        <v xml:space="preserve"> </v>
      </c>
      <c r="P19" s="230" t="str">
        <f t="shared" si="4"/>
        <v xml:space="preserve"> </v>
      </c>
      <c r="Q19" s="275" t="str">
        <f t="shared" si="5"/>
        <v xml:space="preserve"> </v>
      </c>
      <c r="R19" s="230" t="str">
        <f t="shared" si="6"/>
        <v xml:space="preserve"> </v>
      </c>
    </row>
    <row r="20" spans="1:18" x14ac:dyDescent="0.2">
      <c r="A20" s="10" t="str">
        <f>IF(COUNTRY_INFO!A20=0," ",COUNTRY_INFO!A20)</f>
        <v>Ethiopia</v>
      </c>
      <c r="B20" s="10" t="str">
        <f>IF(COUNTRY_INFO!B20=0," ",COUNTRY_INFO!B20)</f>
        <v>AfarAwsa</v>
      </c>
      <c r="C20" s="10" t="str">
        <f>IF(COUNTRY_INFO!C20=0," ",COUNTRY_INFO!C20)</f>
        <v>Adar</v>
      </c>
      <c r="D20" s="11"/>
      <c r="E20" s="289"/>
      <c r="F20" s="109"/>
      <c r="G20" s="288"/>
      <c r="H20" s="288"/>
      <c r="I20" s="56"/>
      <c r="J20" s="11">
        <f t="shared" si="1"/>
        <v>0</v>
      </c>
      <c r="K20" s="2"/>
      <c r="L20" s="18"/>
      <c r="M20" s="59"/>
      <c r="N20" s="14">
        <f t="shared" si="2"/>
        <v>0</v>
      </c>
      <c r="O20" s="230" t="str">
        <f t="shared" si="3"/>
        <v xml:space="preserve"> </v>
      </c>
      <c r="P20" s="230" t="str">
        <f t="shared" si="4"/>
        <v xml:space="preserve"> </v>
      </c>
      <c r="Q20" s="275" t="str">
        <f t="shared" si="5"/>
        <v xml:space="preserve"> </v>
      </c>
      <c r="R20" s="230" t="str">
        <f t="shared" si="6"/>
        <v xml:space="preserve"> </v>
      </c>
    </row>
    <row r="21" spans="1:18" x14ac:dyDescent="0.2">
      <c r="A21" s="10" t="str">
        <f>IF(COUNTRY_INFO!A21=0," ",COUNTRY_INFO!A21)</f>
        <v>Ethiopia</v>
      </c>
      <c r="B21" s="10" t="str">
        <f>IF(COUNTRY_INFO!B21=0," ",COUNTRY_INFO!B21)</f>
        <v>AfarAwsa</v>
      </c>
      <c r="C21" s="10" t="str">
        <f>IF(COUNTRY_INFO!C21=0," ",COUNTRY_INFO!C21)</f>
        <v>Afambo</v>
      </c>
      <c r="D21" s="11"/>
      <c r="E21" s="289"/>
      <c r="F21" s="109"/>
      <c r="G21" s="288"/>
      <c r="H21" s="288"/>
      <c r="I21" s="56"/>
      <c r="J21" s="11">
        <f t="shared" si="1"/>
        <v>0</v>
      </c>
      <c r="K21" s="2"/>
      <c r="L21" s="18"/>
      <c r="M21" s="59"/>
      <c r="N21" s="14">
        <f t="shared" si="2"/>
        <v>0</v>
      </c>
      <c r="O21" s="230" t="str">
        <f t="shared" si="3"/>
        <v xml:space="preserve"> </v>
      </c>
      <c r="P21" s="230" t="str">
        <f t="shared" si="4"/>
        <v xml:space="preserve"> </v>
      </c>
      <c r="Q21" s="275" t="str">
        <f t="shared" si="5"/>
        <v xml:space="preserve"> </v>
      </c>
      <c r="R21" s="230" t="str">
        <f t="shared" si="6"/>
        <v xml:space="preserve"> </v>
      </c>
    </row>
    <row r="22" spans="1:18" x14ac:dyDescent="0.2">
      <c r="A22" s="10" t="str">
        <f>IF(COUNTRY_INFO!A22=0," ",COUNTRY_INFO!A22)</f>
        <v>Ethiopia</v>
      </c>
      <c r="B22" s="10" t="str">
        <f>IF(COUNTRY_INFO!B22=0," ",COUNTRY_INFO!B22)</f>
        <v>AfarAwsa</v>
      </c>
      <c r="C22" s="10" t="str">
        <f>IF(COUNTRY_INFO!C22=0," ",COUNTRY_INFO!C22)</f>
        <v>Afdera</v>
      </c>
      <c r="D22" s="11"/>
      <c r="E22" s="289"/>
      <c r="F22" s="109"/>
      <c r="G22" s="288"/>
      <c r="H22" s="288"/>
      <c r="I22" s="56"/>
      <c r="J22" s="11">
        <f t="shared" si="1"/>
        <v>0</v>
      </c>
      <c r="K22" s="2"/>
      <c r="L22" s="18"/>
      <c r="M22" s="59"/>
      <c r="N22" s="14">
        <f t="shared" si="2"/>
        <v>0</v>
      </c>
      <c r="O22" s="230" t="str">
        <f t="shared" si="3"/>
        <v xml:space="preserve"> </v>
      </c>
      <c r="P22" s="230" t="str">
        <f t="shared" si="4"/>
        <v xml:space="preserve"> </v>
      </c>
      <c r="Q22" s="275" t="str">
        <f t="shared" si="5"/>
        <v xml:space="preserve"> </v>
      </c>
      <c r="R22" s="230" t="str">
        <f t="shared" si="6"/>
        <v xml:space="preserve"> </v>
      </c>
    </row>
    <row r="23" spans="1:18" x14ac:dyDescent="0.2">
      <c r="A23" s="10" t="str">
        <f>IF(COUNTRY_INFO!A23=0," ",COUNTRY_INFO!A23)</f>
        <v>Ethiopia</v>
      </c>
      <c r="B23" s="10" t="str">
        <f>IF(COUNTRY_INFO!B23=0," ",COUNTRY_INFO!B23)</f>
        <v>AfarAwsa</v>
      </c>
      <c r="C23" s="10" t="str">
        <f>IF(COUNTRY_INFO!C23=0," ",COUNTRY_INFO!C23)</f>
        <v>Amibara</v>
      </c>
      <c r="D23" s="11"/>
      <c r="E23" s="289"/>
      <c r="F23" s="109"/>
      <c r="G23" s="288"/>
      <c r="H23" s="288"/>
      <c r="I23" s="56"/>
      <c r="J23" s="11">
        <f t="shared" si="1"/>
        <v>0</v>
      </c>
      <c r="K23" s="2"/>
      <c r="L23" s="18"/>
      <c r="M23" s="59"/>
      <c r="N23" s="14">
        <f t="shared" si="2"/>
        <v>0</v>
      </c>
      <c r="O23" s="230" t="str">
        <f t="shared" si="3"/>
        <v xml:space="preserve"> </v>
      </c>
      <c r="P23" s="230" t="str">
        <f t="shared" si="4"/>
        <v xml:space="preserve"> </v>
      </c>
      <c r="Q23" s="275" t="str">
        <f t="shared" si="5"/>
        <v xml:space="preserve"> </v>
      </c>
      <c r="R23" s="230" t="str">
        <f t="shared" si="6"/>
        <v xml:space="preserve"> </v>
      </c>
    </row>
    <row r="24" spans="1:18" x14ac:dyDescent="0.2">
      <c r="A24" s="10" t="str">
        <f>IF(COUNTRY_INFO!A24=0," ",COUNTRY_INFO!A24)</f>
        <v>Ethiopia</v>
      </c>
      <c r="B24" s="10" t="str">
        <f>IF(COUNTRY_INFO!B24=0," ",COUNTRY_INFO!B24)</f>
        <v>AfarAwsa</v>
      </c>
      <c r="C24" s="10" t="str">
        <f>IF(COUNTRY_INFO!C24=0," ",COUNTRY_INFO!C24)</f>
        <v>Aregoba</v>
      </c>
      <c r="D24" s="11"/>
      <c r="E24" s="289"/>
      <c r="F24" s="109"/>
      <c r="G24" s="288"/>
      <c r="H24" s="288"/>
      <c r="I24" s="56"/>
      <c r="J24" s="11">
        <f t="shared" si="1"/>
        <v>0</v>
      </c>
      <c r="K24" s="2"/>
      <c r="L24" s="18"/>
      <c r="M24" s="59"/>
      <c r="N24" s="14">
        <f t="shared" si="2"/>
        <v>0</v>
      </c>
      <c r="O24" s="230" t="str">
        <f t="shared" si="3"/>
        <v xml:space="preserve"> </v>
      </c>
      <c r="P24" s="230" t="str">
        <f t="shared" si="4"/>
        <v xml:space="preserve"> </v>
      </c>
      <c r="Q24" s="275" t="str">
        <f t="shared" si="5"/>
        <v xml:space="preserve"> </v>
      </c>
      <c r="R24" s="230" t="str">
        <f t="shared" si="6"/>
        <v xml:space="preserve"> </v>
      </c>
    </row>
    <row r="25" spans="1:18" x14ac:dyDescent="0.2">
      <c r="A25" s="10" t="str">
        <f>IF(COUNTRY_INFO!A25=0," ",COUNTRY_INFO!A25)</f>
        <v>Ethiopia</v>
      </c>
      <c r="B25" s="10" t="str">
        <f>IF(COUNTRY_INFO!B25=0," ",COUNTRY_INFO!B25)</f>
        <v>AfarAwsa</v>
      </c>
      <c r="C25" s="10" t="str">
        <f>IF(COUNTRY_INFO!C25=0," ",COUNTRY_INFO!C25)</f>
        <v>Awash fentale</v>
      </c>
      <c r="D25" s="11"/>
      <c r="E25" s="289"/>
      <c r="F25" s="109"/>
      <c r="G25" s="288"/>
      <c r="H25" s="288"/>
      <c r="I25" s="56"/>
      <c r="J25" s="11">
        <f t="shared" si="1"/>
        <v>0</v>
      </c>
      <c r="K25" s="2"/>
      <c r="L25" s="18"/>
      <c r="M25" s="59"/>
      <c r="N25" s="14">
        <f t="shared" si="2"/>
        <v>0</v>
      </c>
      <c r="O25" s="230" t="str">
        <f t="shared" si="3"/>
        <v xml:space="preserve"> </v>
      </c>
      <c r="P25" s="230" t="str">
        <f t="shared" si="4"/>
        <v xml:space="preserve"> </v>
      </c>
      <c r="Q25" s="275" t="str">
        <f t="shared" si="5"/>
        <v xml:space="preserve"> </v>
      </c>
      <c r="R25" s="230" t="str">
        <f t="shared" si="6"/>
        <v xml:space="preserve"> </v>
      </c>
    </row>
    <row r="26" spans="1:18" x14ac:dyDescent="0.2">
      <c r="A26" s="10" t="str">
        <f>IF(COUNTRY_INFO!A26=0," ",COUNTRY_INFO!A26)</f>
        <v>Ethiopia</v>
      </c>
      <c r="B26" s="10" t="str">
        <f>IF(COUNTRY_INFO!B26=0," ",COUNTRY_INFO!B26)</f>
        <v>AfarAwsa</v>
      </c>
      <c r="C26" s="10" t="str">
        <f>IF(COUNTRY_INFO!C26=0," ",COUNTRY_INFO!C26)</f>
        <v>Awash Town</v>
      </c>
      <c r="D26" s="11"/>
      <c r="E26" s="289"/>
      <c r="F26" s="109"/>
      <c r="G26" s="288"/>
      <c r="H26" s="288"/>
      <c r="I26" s="56"/>
      <c r="J26" s="11">
        <f t="shared" si="1"/>
        <v>0</v>
      </c>
      <c r="K26" s="2"/>
      <c r="L26" s="18"/>
      <c r="M26" s="59"/>
      <c r="N26" s="14">
        <f t="shared" si="2"/>
        <v>0</v>
      </c>
      <c r="O26" s="230" t="str">
        <f t="shared" si="3"/>
        <v xml:space="preserve"> </v>
      </c>
      <c r="P26" s="230" t="str">
        <f t="shared" si="4"/>
        <v xml:space="preserve"> </v>
      </c>
      <c r="Q26" s="275" t="str">
        <f t="shared" si="5"/>
        <v xml:space="preserve"> </v>
      </c>
      <c r="R26" s="230" t="str">
        <f t="shared" si="6"/>
        <v xml:space="preserve"> </v>
      </c>
    </row>
    <row r="27" spans="1:18" x14ac:dyDescent="0.2">
      <c r="A27" s="10" t="str">
        <f>IF(COUNTRY_INFO!A27=0," ",COUNTRY_INFO!A27)</f>
        <v>Ethiopia</v>
      </c>
      <c r="B27" s="10" t="str">
        <f>IF(COUNTRY_INFO!B27=0," ",COUNTRY_INFO!B27)</f>
        <v>AfarAwsa</v>
      </c>
      <c r="C27" s="10" t="str">
        <f>IF(COUNTRY_INFO!C27=0," ",COUNTRY_INFO!C27)</f>
        <v>Awra</v>
      </c>
      <c r="D27" s="11"/>
      <c r="E27" s="289"/>
      <c r="F27" s="109"/>
      <c r="G27" s="288"/>
      <c r="H27" s="288"/>
      <c r="I27" s="56"/>
      <c r="J27" s="11">
        <f t="shared" si="1"/>
        <v>0</v>
      </c>
      <c r="K27" s="2"/>
      <c r="L27" s="18"/>
      <c r="M27" s="59"/>
      <c r="N27" s="14">
        <f t="shared" si="2"/>
        <v>0</v>
      </c>
      <c r="O27" s="230" t="str">
        <f t="shared" si="3"/>
        <v xml:space="preserve"> </v>
      </c>
      <c r="P27" s="230" t="str">
        <f t="shared" si="4"/>
        <v xml:space="preserve"> </v>
      </c>
      <c r="Q27" s="275" t="str">
        <f t="shared" si="5"/>
        <v xml:space="preserve"> </v>
      </c>
      <c r="R27" s="230" t="str">
        <f t="shared" si="6"/>
        <v xml:space="preserve"> </v>
      </c>
    </row>
    <row r="28" spans="1:18" x14ac:dyDescent="0.2">
      <c r="A28" s="10" t="str">
        <f>IF(COUNTRY_INFO!A28=0," ",COUNTRY_INFO!A28)</f>
        <v>Ethiopia</v>
      </c>
      <c r="B28" s="10" t="str">
        <f>IF(COUNTRY_INFO!B28=0," ",COUNTRY_INFO!B28)</f>
        <v>AfarAwsa</v>
      </c>
      <c r="C28" s="10" t="str">
        <f>IF(COUNTRY_INFO!C28=0," ",COUNTRY_INFO!C28)</f>
        <v>Aysaeta</v>
      </c>
      <c r="D28" s="11"/>
      <c r="E28" s="289"/>
      <c r="F28" s="109"/>
      <c r="G28" s="288"/>
      <c r="H28" s="288"/>
      <c r="I28" s="56"/>
      <c r="J28" s="11">
        <f t="shared" si="1"/>
        <v>0</v>
      </c>
      <c r="K28" s="2"/>
      <c r="L28" s="18"/>
      <c r="M28" s="59"/>
      <c r="N28" s="14">
        <f t="shared" si="2"/>
        <v>0</v>
      </c>
      <c r="O28" s="230" t="str">
        <f t="shared" si="3"/>
        <v xml:space="preserve"> </v>
      </c>
      <c r="P28" s="230" t="str">
        <f t="shared" si="4"/>
        <v xml:space="preserve"> </v>
      </c>
      <c r="Q28" s="275" t="str">
        <f t="shared" si="5"/>
        <v xml:space="preserve"> </v>
      </c>
      <c r="R28" s="230" t="str">
        <f t="shared" si="6"/>
        <v xml:space="preserve"> </v>
      </c>
    </row>
    <row r="29" spans="1:18" x14ac:dyDescent="0.2">
      <c r="A29" s="10" t="str">
        <f>IF(COUNTRY_INFO!A29=0," ",COUNTRY_INFO!A29)</f>
        <v>Ethiopia</v>
      </c>
      <c r="B29" s="10" t="str">
        <f>IF(COUNTRY_INFO!B29=0," ",COUNTRY_INFO!B29)</f>
        <v>AfarAwsa</v>
      </c>
      <c r="C29" s="10" t="str">
        <f>IF(COUNTRY_INFO!C29=0," ",COUNTRY_INFO!C29)</f>
        <v>Chifra</v>
      </c>
      <c r="D29" s="11"/>
      <c r="E29" s="289"/>
      <c r="F29" s="109"/>
      <c r="G29" s="288"/>
      <c r="H29" s="288"/>
      <c r="I29" s="56"/>
      <c r="J29" s="11">
        <f t="shared" si="1"/>
        <v>0</v>
      </c>
      <c r="K29" s="2"/>
      <c r="L29" s="18"/>
      <c r="M29" s="59"/>
      <c r="N29" s="14">
        <f t="shared" si="2"/>
        <v>0</v>
      </c>
      <c r="O29" s="230" t="str">
        <f t="shared" si="3"/>
        <v xml:space="preserve"> </v>
      </c>
      <c r="P29" s="230" t="str">
        <f t="shared" si="4"/>
        <v xml:space="preserve"> </v>
      </c>
      <c r="Q29" s="275" t="str">
        <f t="shared" si="5"/>
        <v xml:space="preserve"> </v>
      </c>
      <c r="R29" s="230" t="str">
        <f t="shared" si="6"/>
        <v xml:space="preserve"> </v>
      </c>
    </row>
    <row r="30" spans="1:18" x14ac:dyDescent="0.2">
      <c r="A30" s="10" t="str">
        <f>IF(COUNTRY_INFO!A30=0," ",COUNTRY_INFO!A30)</f>
        <v>Ethiopia</v>
      </c>
      <c r="B30" s="10" t="str">
        <f>IF(COUNTRY_INFO!B30=0," ",COUNTRY_INFO!B30)</f>
        <v>AfarAwsa</v>
      </c>
      <c r="C30" s="10" t="str">
        <f>IF(COUNTRY_INFO!C30=0," ",COUNTRY_INFO!C30)</f>
        <v>Dubti</v>
      </c>
      <c r="D30" s="11"/>
      <c r="E30" s="289"/>
      <c r="F30" s="109"/>
      <c r="G30" s="288"/>
      <c r="H30" s="288"/>
      <c r="I30" s="56"/>
      <c r="J30" s="11">
        <f t="shared" si="1"/>
        <v>0</v>
      </c>
      <c r="K30" s="2"/>
      <c r="L30" s="18"/>
      <c r="M30" s="59"/>
      <c r="N30" s="14">
        <f t="shared" si="2"/>
        <v>0</v>
      </c>
      <c r="O30" s="230" t="str">
        <f t="shared" si="3"/>
        <v xml:space="preserve"> </v>
      </c>
      <c r="P30" s="230" t="str">
        <f t="shared" si="4"/>
        <v xml:space="preserve"> </v>
      </c>
      <c r="Q30" s="275" t="str">
        <f t="shared" si="5"/>
        <v xml:space="preserve"> </v>
      </c>
      <c r="R30" s="230" t="str">
        <f t="shared" si="6"/>
        <v xml:space="preserve"> </v>
      </c>
    </row>
    <row r="31" spans="1:18" x14ac:dyDescent="0.2">
      <c r="A31" s="10" t="str">
        <f>IF(COUNTRY_INFO!A31=0," ",COUNTRY_INFO!A31)</f>
        <v>Ethiopia</v>
      </c>
      <c r="B31" s="10" t="str">
        <f>IF(COUNTRY_INFO!B31=0," ",COUNTRY_INFO!B31)</f>
        <v>AfarAwsa</v>
      </c>
      <c r="C31" s="10" t="str">
        <f>IF(COUNTRY_INFO!C31=0," ",COUNTRY_INFO!C31)</f>
        <v>Elidar</v>
      </c>
      <c r="D31" s="11"/>
      <c r="E31" s="289"/>
      <c r="F31" s="109"/>
      <c r="G31" s="288"/>
      <c r="H31" s="295">
        <v>30258</v>
      </c>
      <c r="I31" s="56"/>
      <c r="J31" s="11">
        <f t="shared" si="1"/>
        <v>30258</v>
      </c>
      <c r="K31" s="2"/>
      <c r="L31" s="18">
        <v>27345</v>
      </c>
      <c r="M31" s="59"/>
      <c r="N31" s="14">
        <f t="shared" si="2"/>
        <v>27345</v>
      </c>
      <c r="O31" s="230" t="str">
        <f t="shared" si="3"/>
        <v xml:space="preserve"> </v>
      </c>
      <c r="P31" s="293">
        <f t="shared" si="4"/>
        <v>90.372793971842157</v>
      </c>
      <c r="Q31" s="275" t="str">
        <f t="shared" si="5"/>
        <v xml:space="preserve"> </v>
      </c>
      <c r="R31" s="293">
        <f t="shared" si="6"/>
        <v>90.372793971842157</v>
      </c>
    </row>
    <row r="32" spans="1:18" x14ac:dyDescent="0.2">
      <c r="A32" s="10" t="str">
        <f>IF(COUNTRY_INFO!A32=0," ",COUNTRY_INFO!A32)</f>
        <v>Ethiopia</v>
      </c>
      <c r="B32" s="10" t="str">
        <f>IF(COUNTRY_INFO!B32=0," ",COUNTRY_INFO!B32)</f>
        <v>AfarAwsa</v>
      </c>
      <c r="C32" s="10" t="str">
        <f>IF(COUNTRY_INFO!C32=0," ",COUNTRY_INFO!C32)</f>
        <v>Kori</v>
      </c>
      <c r="D32" s="11"/>
      <c r="E32" s="289"/>
      <c r="F32" s="109"/>
      <c r="G32" s="288"/>
      <c r="H32" s="288"/>
      <c r="I32" s="56"/>
      <c r="J32" s="11">
        <f t="shared" si="1"/>
        <v>0</v>
      </c>
      <c r="K32" s="2"/>
      <c r="L32" s="18"/>
      <c r="M32" s="59"/>
      <c r="N32" s="14">
        <f t="shared" si="2"/>
        <v>0</v>
      </c>
      <c r="O32" s="230" t="str">
        <f t="shared" si="3"/>
        <v xml:space="preserve"> </v>
      </c>
      <c r="P32" s="230" t="str">
        <f t="shared" si="4"/>
        <v xml:space="preserve"> </v>
      </c>
      <c r="Q32" s="275" t="str">
        <f t="shared" si="5"/>
        <v xml:space="preserve"> </v>
      </c>
      <c r="R32" s="230" t="str">
        <f t="shared" si="6"/>
        <v xml:space="preserve"> </v>
      </c>
    </row>
    <row r="33" spans="1:18" x14ac:dyDescent="0.2">
      <c r="A33" s="10" t="str">
        <f>IF(COUNTRY_INFO!A33=0," ",COUNTRY_INFO!A33)</f>
        <v>Ethiopia</v>
      </c>
      <c r="B33" s="10" t="str">
        <f>IF(COUNTRY_INFO!B33=0," ",COUNTRY_INFO!B33)</f>
        <v>AfarAwsa</v>
      </c>
      <c r="C33" s="10" t="str">
        <f>IF(COUNTRY_INFO!C33=0," ",COUNTRY_INFO!C33)</f>
        <v>Mile</v>
      </c>
      <c r="D33" s="11"/>
      <c r="E33" s="289"/>
      <c r="F33" s="109"/>
      <c r="G33" s="288"/>
      <c r="H33" s="288"/>
      <c r="I33" s="56"/>
      <c r="J33" s="11">
        <f t="shared" si="1"/>
        <v>0</v>
      </c>
      <c r="K33" s="2"/>
      <c r="L33" s="18"/>
      <c r="M33" s="59"/>
      <c r="N33" s="14">
        <f t="shared" si="2"/>
        <v>0</v>
      </c>
      <c r="O33" s="230" t="str">
        <f t="shared" si="3"/>
        <v xml:space="preserve"> </v>
      </c>
      <c r="P33" s="230" t="str">
        <f t="shared" si="4"/>
        <v xml:space="preserve"> </v>
      </c>
      <c r="Q33" s="275" t="str">
        <f t="shared" si="5"/>
        <v xml:space="preserve"> </v>
      </c>
      <c r="R33" s="230" t="str">
        <f t="shared" si="6"/>
        <v xml:space="preserve"> </v>
      </c>
    </row>
    <row r="34" spans="1:18" x14ac:dyDescent="0.2">
      <c r="A34" s="10" t="str">
        <f>IF(COUNTRY_INFO!A34=0," ",COUNTRY_INFO!A34)</f>
        <v>Ethiopia</v>
      </c>
      <c r="B34" s="10" t="str">
        <f>IF(COUNTRY_INFO!B34=0," ",COUNTRY_INFO!B34)</f>
        <v>AfarAwsa</v>
      </c>
      <c r="C34" s="10" t="str">
        <f>IF(COUNTRY_INFO!C34=0," ",COUNTRY_INFO!C34)</f>
        <v>Semra Logya Town</v>
      </c>
      <c r="D34" s="11"/>
      <c r="E34" s="289"/>
      <c r="F34" s="109"/>
      <c r="G34" s="288"/>
      <c r="H34" s="288"/>
      <c r="I34" s="56"/>
      <c r="J34" s="11">
        <f t="shared" si="1"/>
        <v>0</v>
      </c>
      <c r="K34" s="2"/>
      <c r="L34" s="18"/>
      <c r="M34" s="59"/>
      <c r="N34" s="14">
        <f t="shared" si="2"/>
        <v>0</v>
      </c>
      <c r="O34" s="230" t="str">
        <f t="shared" si="3"/>
        <v xml:space="preserve"> </v>
      </c>
      <c r="P34" s="230" t="str">
        <f t="shared" si="4"/>
        <v xml:space="preserve"> </v>
      </c>
      <c r="Q34" s="275" t="str">
        <f t="shared" si="5"/>
        <v xml:space="preserve"> </v>
      </c>
      <c r="R34" s="230" t="str">
        <f t="shared" si="6"/>
        <v xml:space="preserve"> </v>
      </c>
    </row>
    <row r="35" spans="1:18" x14ac:dyDescent="0.2">
      <c r="A35" s="10" t="str">
        <f>IF(COUNTRY_INFO!A35=0," ",COUNTRY_INFO!A35)</f>
        <v>Ethiopia</v>
      </c>
      <c r="B35" s="10" t="str">
        <f>IF(COUNTRY_INFO!B35=0," ",COUNTRY_INFO!B35)</f>
        <v>AfarFanti</v>
      </c>
      <c r="C35" s="10" t="str">
        <f>IF(COUNTRY_INFO!C35=0," ",COUNTRY_INFO!C35)</f>
        <v>Bedu</v>
      </c>
      <c r="D35" s="11"/>
      <c r="E35" s="289"/>
      <c r="F35" s="109"/>
      <c r="G35" s="288"/>
      <c r="H35" s="288"/>
      <c r="I35" s="56"/>
      <c r="J35" s="11">
        <f t="shared" si="1"/>
        <v>0</v>
      </c>
      <c r="K35" s="2"/>
      <c r="L35" s="18"/>
      <c r="M35" s="59"/>
      <c r="N35" s="14">
        <f t="shared" si="2"/>
        <v>0</v>
      </c>
      <c r="O35" s="230" t="str">
        <f t="shared" si="3"/>
        <v xml:space="preserve"> </v>
      </c>
      <c r="P35" s="230" t="str">
        <f t="shared" si="4"/>
        <v xml:space="preserve"> </v>
      </c>
      <c r="Q35" s="275" t="str">
        <f t="shared" si="5"/>
        <v xml:space="preserve"> </v>
      </c>
      <c r="R35" s="230" t="str">
        <f t="shared" si="6"/>
        <v xml:space="preserve"> </v>
      </c>
    </row>
    <row r="36" spans="1:18" x14ac:dyDescent="0.2">
      <c r="A36" s="10" t="str">
        <f>IF(COUNTRY_INFO!A36=0," ",COUNTRY_INFO!A36)</f>
        <v>Ethiopia</v>
      </c>
      <c r="B36" s="10" t="str">
        <f>IF(COUNTRY_INFO!B36=0," ",COUNTRY_INFO!B36)</f>
        <v>AfarFanti</v>
      </c>
      <c r="C36" s="10" t="str">
        <f>IF(COUNTRY_INFO!C36=0," ",COUNTRY_INFO!C36)</f>
        <v>Berahle</v>
      </c>
      <c r="D36" s="11"/>
      <c r="E36" s="289"/>
      <c r="F36" s="109"/>
      <c r="G36" s="288"/>
      <c r="H36" s="288"/>
      <c r="I36" s="56"/>
      <c r="J36" s="11">
        <f t="shared" si="1"/>
        <v>0</v>
      </c>
      <c r="K36" s="2"/>
      <c r="L36" s="18"/>
      <c r="M36" s="59"/>
      <c r="N36" s="14">
        <f t="shared" si="2"/>
        <v>0</v>
      </c>
      <c r="O36" s="230" t="str">
        <f t="shared" si="3"/>
        <v xml:space="preserve"> </v>
      </c>
      <c r="P36" s="230" t="str">
        <f t="shared" si="4"/>
        <v xml:space="preserve"> </v>
      </c>
      <c r="Q36" s="275" t="str">
        <f t="shared" si="5"/>
        <v xml:space="preserve"> </v>
      </c>
      <c r="R36" s="230" t="str">
        <f t="shared" si="6"/>
        <v xml:space="preserve"> </v>
      </c>
    </row>
    <row r="37" spans="1:18" x14ac:dyDescent="0.2">
      <c r="A37" s="10" t="str">
        <f>IF(COUNTRY_INFO!A37=0," ",COUNTRY_INFO!A37)</f>
        <v>Ethiopia</v>
      </c>
      <c r="B37" s="10" t="str">
        <f>IF(COUNTRY_INFO!B37=0," ",COUNTRY_INFO!B37)</f>
        <v>AfarFanti</v>
      </c>
      <c r="C37" s="10" t="str">
        <f>IF(COUNTRY_INFO!C37=0," ",COUNTRY_INFO!C37)</f>
        <v>Buremodaytu</v>
      </c>
      <c r="D37" s="11"/>
      <c r="E37" s="289"/>
      <c r="F37" s="109"/>
      <c r="G37" s="288"/>
      <c r="H37" s="295">
        <v>12028</v>
      </c>
      <c r="I37" s="56"/>
      <c r="J37" s="11">
        <f t="shared" si="1"/>
        <v>12028</v>
      </c>
      <c r="K37" s="2"/>
      <c r="L37" s="18">
        <v>9387</v>
      </c>
      <c r="M37" s="59"/>
      <c r="N37" s="14">
        <f t="shared" si="2"/>
        <v>9387</v>
      </c>
      <c r="O37" s="230" t="str">
        <f t="shared" si="3"/>
        <v xml:space="preserve"> </v>
      </c>
      <c r="P37" s="293">
        <f t="shared" si="4"/>
        <v>78.042899900232783</v>
      </c>
      <c r="Q37" s="275" t="str">
        <f t="shared" si="5"/>
        <v xml:space="preserve"> </v>
      </c>
      <c r="R37" s="293">
        <f t="shared" si="6"/>
        <v>78.042899900232783</v>
      </c>
    </row>
    <row r="38" spans="1:18" x14ac:dyDescent="0.2">
      <c r="A38" s="10" t="str">
        <f>IF(COUNTRY_INFO!A38=0," ",COUNTRY_INFO!A38)</f>
        <v>Ethiopia</v>
      </c>
      <c r="B38" s="10" t="str">
        <f>IF(COUNTRY_INFO!B38=0," ",COUNTRY_INFO!B38)</f>
        <v>AfarGabi</v>
      </c>
      <c r="C38" s="10" t="str">
        <f>IF(COUNTRY_INFO!C38=0," ",COUNTRY_INFO!C38)</f>
        <v>Dalifage</v>
      </c>
      <c r="D38" s="11"/>
      <c r="E38" s="289"/>
      <c r="F38" s="109"/>
      <c r="G38" s="288"/>
      <c r="H38" s="288"/>
      <c r="I38" s="56"/>
      <c r="J38" s="11">
        <f t="shared" si="1"/>
        <v>0</v>
      </c>
      <c r="K38" s="2"/>
      <c r="L38" s="18"/>
      <c r="M38" s="59"/>
      <c r="N38" s="14">
        <f t="shared" si="2"/>
        <v>0</v>
      </c>
      <c r="O38" s="230" t="str">
        <f t="shared" si="3"/>
        <v xml:space="preserve"> </v>
      </c>
      <c r="P38" s="230" t="str">
        <f t="shared" si="4"/>
        <v xml:space="preserve"> </v>
      </c>
      <c r="Q38" s="275" t="str">
        <f t="shared" si="5"/>
        <v xml:space="preserve"> </v>
      </c>
      <c r="R38" s="230" t="str">
        <f t="shared" si="6"/>
        <v xml:space="preserve"> </v>
      </c>
    </row>
    <row r="39" spans="1:18" x14ac:dyDescent="0.2">
      <c r="A39" s="10" t="str">
        <f>IF(COUNTRY_INFO!A39=0," ",COUNTRY_INFO!A39)</f>
        <v>Ethiopia</v>
      </c>
      <c r="B39" s="10" t="str">
        <f>IF(COUNTRY_INFO!B39=0," ",COUNTRY_INFO!B39)</f>
        <v>AfarGabi</v>
      </c>
      <c r="C39" s="10" t="str">
        <f>IF(COUNTRY_INFO!C39=0," ",COUNTRY_INFO!C39)</f>
        <v>Dalul</v>
      </c>
      <c r="D39" s="11"/>
      <c r="E39" s="289"/>
      <c r="F39" s="109"/>
      <c r="G39" s="288"/>
      <c r="H39" s="288"/>
      <c r="I39" s="56"/>
      <c r="J39" s="11">
        <f t="shared" si="1"/>
        <v>0</v>
      </c>
      <c r="K39" s="2"/>
      <c r="L39" s="18"/>
      <c r="M39" s="59"/>
      <c r="N39" s="14">
        <f t="shared" si="2"/>
        <v>0</v>
      </c>
      <c r="O39" s="230" t="str">
        <f t="shared" si="3"/>
        <v xml:space="preserve"> </v>
      </c>
      <c r="P39" s="230" t="str">
        <f t="shared" si="4"/>
        <v xml:space="preserve"> </v>
      </c>
      <c r="Q39" s="275" t="str">
        <f t="shared" si="5"/>
        <v xml:space="preserve"> </v>
      </c>
      <c r="R39" s="230" t="str">
        <f t="shared" si="6"/>
        <v xml:space="preserve"> </v>
      </c>
    </row>
    <row r="40" spans="1:18" x14ac:dyDescent="0.2">
      <c r="A40" s="10" t="str">
        <f>IF(COUNTRY_INFO!A40=0," ",COUNTRY_INFO!A40)</f>
        <v>Ethiopia</v>
      </c>
      <c r="B40" s="10" t="str">
        <f>IF(COUNTRY_INFO!B40=0," ",COUNTRY_INFO!B40)</f>
        <v>AfarGabi</v>
      </c>
      <c r="C40" s="10" t="str">
        <f>IF(COUNTRY_INFO!C40=0," ",COUNTRY_INFO!C40)</f>
        <v>Dewe</v>
      </c>
      <c r="D40" s="11"/>
      <c r="E40" s="289"/>
      <c r="F40" s="109"/>
      <c r="G40" s="288"/>
      <c r="H40" s="288"/>
      <c r="I40" s="56"/>
      <c r="J40" s="11">
        <f t="shared" si="1"/>
        <v>0</v>
      </c>
      <c r="K40" s="2"/>
      <c r="L40" s="18"/>
      <c r="M40" s="59"/>
      <c r="N40" s="14">
        <f t="shared" si="2"/>
        <v>0</v>
      </c>
      <c r="O40" s="230" t="str">
        <f t="shared" si="3"/>
        <v xml:space="preserve"> </v>
      </c>
      <c r="P40" s="230" t="str">
        <f t="shared" si="4"/>
        <v xml:space="preserve"> </v>
      </c>
      <c r="Q40" s="275" t="str">
        <f t="shared" si="5"/>
        <v xml:space="preserve"> </v>
      </c>
      <c r="R40" s="230" t="str">
        <f t="shared" si="6"/>
        <v xml:space="preserve"> </v>
      </c>
    </row>
    <row r="41" spans="1:18" x14ac:dyDescent="0.2">
      <c r="A41" s="10" t="str">
        <f>IF(COUNTRY_INFO!A41=0," ",COUNTRY_INFO!A41)</f>
        <v>Ethiopia</v>
      </c>
      <c r="B41" s="10" t="str">
        <f>IF(COUNTRY_INFO!B41=0," ",COUNTRY_INFO!B41)</f>
        <v>AfarGabi</v>
      </c>
      <c r="C41" s="10" t="str">
        <f>IF(COUNTRY_INFO!C41=0," ",COUNTRY_INFO!C41)</f>
        <v>Dulech</v>
      </c>
      <c r="D41" s="11"/>
      <c r="E41" s="289"/>
      <c r="F41" s="109"/>
      <c r="G41" s="288"/>
      <c r="H41" s="288"/>
      <c r="I41" s="56"/>
      <c r="J41" s="11">
        <f t="shared" si="1"/>
        <v>0</v>
      </c>
      <c r="K41" s="2"/>
      <c r="L41" s="18"/>
      <c r="M41" s="59"/>
      <c r="N41" s="14">
        <f t="shared" si="2"/>
        <v>0</v>
      </c>
      <c r="O41" s="230" t="str">
        <f t="shared" si="3"/>
        <v xml:space="preserve"> </v>
      </c>
      <c r="P41" s="230" t="str">
        <f t="shared" si="4"/>
        <v xml:space="preserve"> </v>
      </c>
      <c r="Q41" s="275" t="str">
        <f t="shared" si="5"/>
        <v xml:space="preserve"> </v>
      </c>
      <c r="R41" s="230" t="str">
        <f t="shared" si="6"/>
        <v xml:space="preserve"> </v>
      </c>
    </row>
    <row r="42" spans="1:18" x14ac:dyDescent="0.2">
      <c r="A42" s="10" t="str">
        <f>IF(COUNTRY_INFO!A42=0," ",COUNTRY_INFO!A42)</f>
        <v>Ethiopia</v>
      </c>
      <c r="B42" s="10" t="str">
        <f>IF(COUNTRY_INFO!B42=0," ",COUNTRY_INFO!B42)</f>
        <v>AfarHarri</v>
      </c>
      <c r="C42" s="10" t="str">
        <f>IF(COUNTRY_INFO!C42=0," ",COUNTRY_INFO!C42)</f>
        <v>Erebti</v>
      </c>
      <c r="D42" s="11"/>
      <c r="E42" s="289"/>
      <c r="F42" s="109"/>
      <c r="G42" s="288"/>
      <c r="H42" s="288"/>
      <c r="I42" s="56"/>
      <c r="J42" s="11">
        <f t="shared" si="1"/>
        <v>0</v>
      </c>
      <c r="K42" s="2"/>
      <c r="L42" s="18"/>
      <c r="M42" s="59"/>
      <c r="N42" s="14">
        <f t="shared" si="2"/>
        <v>0</v>
      </c>
      <c r="O42" s="230" t="str">
        <f t="shared" si="3"/>
        <v xml:space="preserve"> </v>
      </c>
      <c r="P42" s="230" t="str">
        <f t="shared" si="4"/>
        <v xml:space="preserve"> </v>
      </c>
      <c r="Q42" s="275" t="str">
        <f t="shared" si="5"/>
        <v xml:space="preserve"> </v>
      </c>
      <c r="R42" s="230" t="str">
        <f t="shared" si="6"/>
        <v xml:space="preserve"> </v>
      </c>
    </row>
    <row r="43" spans="1:18" x14ac:dyDescent="0.2">
      <c r="A43" s="10" t="str">
        <f>IF(COUNTRY_INFO!A43=0," ",COUNTRY_INFO!A43)</f>
        <v>Ethiopia</v>
      </c>
      <c r="B43" s="10" t="str">
        <f>IF(COUNTRY_INFO!B43=0," ",COUNTRY_INFO!B43)</f>
        <v>AfarHarri</v>
      </c>
      <c r="C43" s="10" t="str">
        <f>IF(COUNTRY_INFO!C43=0," ",COUNTRY_INFO!C43)</f>
        <v>Ewa</v>
      </c>
      <c r="D43" s="11"/>
      <c r="E43" s="289"/>
      <c r="F43" s="109"/>
      <c r="G43" s="288"/>
      <c r="H43" s="288"/>
      <c r="I43" s="56"/>
      <c r="J43" s="11">
        <f t="shared" si="1"/>
        <v>0</v>
      </c>
      <c r="K43" s="2"/>
      <c r="L43" s="18"/>
      <c r="M43" s="59"/>
      <c r="N43" s="14">
        <f t="shared" si="2"/>
        <v>0</v>
      </c>
      <c r="O43" s="230" t="str">
        <f t="shared" si="3"/>
        <v xml:space="preserve"> </v>
      </c>
      <c r="P43" s="230" t="str">
        <f t="shared" si="4"/>
        <v xml:space="preserve"> </v>
      </c>
      <c r="Q43" s="275" t="str">
        <f t="shared" si="5"/>
        <v xml:space="preserve"> </v>
      </c>
      <c r="R43" s="230" t="str">
        <f t="shared" si="6"/>
        <v xml:space="preserve"> </v>
      </c>
    </row>
    <row r="44" spans="1:18" x14ac:dyDescent="0.2">
      <c r="A44" s="10" t="str">
        <f>IF(COUNTRY_INFO!A44=0," ",COUNTRY_INFO!A44)</f>
        <v>Ethiopia</v>
      </c>
      <c r="B44" s="10" t="str">
        <f>IF(COUNTRY_INFO!B44=0," ",COUNTRY_INFO!B44)</f>
        <v>AfarHarri</v>
      </c>
      <c r="C44" s="10" t="str">
        <f>IF(COUNTRY_INFO!C44=0," ",COUNTRY_INFO!C44)</f>
        <v>Gewane</v>
      </c>
      <c r="D44" s="11"/>
      <c r="E44" s="289"/>
      <c r="F44" s="109"/>
      <c r="G44" s="288"/>
      <c r="H44" s="288"/>
      <c r="I44" s="56"/>
      <c r="J44" s="11">
        <f t="shared" si="1"/>
        <v>0</v>
      </c>
      <c r="K44" s="2"/>
      <c r="L44" s="18"/>
      <c r="M44" s="59"/>
      <c r="N44" s="14">
        <f t="shared" si="2"/>
        <v>0</v>
      </c>
      <c r="O44" s="230" t="str">
        <f t="shared" si="3"/>
        <v xml:space="preserve"> </v>
      </c>
      <c r="P44" s="230" t="str">
        <f t="shared" si="4"/>
        <v xml:space="preserve"> </v>
      </c>
      <c r="Q44" s="275" t="str">
        <f t="shared" si="5"/>
        <v xml:space="preserve"> </v>
      </c>
      <c r="R44" s="230" t="str">
        <f t="shared" si="6"/>
        <v xml:space="preserve"> </v>
      </c>
    </row>
    <row r="45" spans="1:18" x14ac:dyDescent="0.2">
      <c r="A45" s="10" t="str">
        <f>IF(COUNTRY_INFO!A45=0," ",COUNTRY_INFO!A45)</f>
        <v>Ethiopia</v>
      </c>
      <c r="B45" s="10" t="str">
        <f>IF(COUNTRY_INFO!B45=0," ",COUNTRY_INFO!B45)</f>
        <v>AfarHarri</v>
      </c>
      <c r="C45" s="10" t="str">
        <f>IF(COUNTRY_INFO!C45=0," ",COUNTRY_INFO!C45)</f>
        <v>Gulina</v>
      </c>
      <c r="D45" s="11"/>
      <c r="E45" s="289"/>
      <c r="F45" s="109"/>
      <c r="G45" s="288"/>
      <c r="H45" s="288"/>
      <c r="I45" s="56"/>
      <c r="J45" s="11">
        <f t="shared" si="1"/>
        <v>0</v>
      </c>
      <c r="K45" s="2"/>
      <c r="L45" s="18"/>
      <c r="M45" s="59"/>
      <c r="N45" s="14">
        <f t="shared" si="2"/>
        <v>0</v>
      </c>
      <c r="O45" s="230" t="str">
        <f t="shared" si="3"/>
        <v xml:space="preserve"> </v>
      </c>
      <c r="P45" s="230" t="str">
        <f t="shared" si="4"/>
        <v xml:space="preserve"> </v>
      </c>
      <c r="Q45" s="275" t="str">
        <f t="shared" si="5"/>
        <v xml:space="preserve"> </v>
      </c>
      <c r="R45" s="230" t="str">
        <f t="shared" si="6"/>
        <v xml:space="preserve"> </v>
      </c>
    </row>
    <row r="46" spans="1:18" x14ac:dyDescent="0.2">
      <c r="A46" s="10" t="str">
        <f>IF(COUNTRY_INFO!A46=0," ",COUNTRY_INFO!A46)</f>
        <v>Ethiopia</v>
      </c>
      <c r="B46" s="10" t="str">
        <f>IF(COUNTRY_INFO!B46=0," ",COUNTRY_INFO!B46)</f>
        <v>AfarHarri</v>
      </c>
      <c r="C46" s="10" t="str">
        <f>IF(COUNTRY_INFO!C46=0," ",COUNTRY_INFO!C46)</f>
        <v>Hadaleelila</v>
      </c>
      <c r="D46" s="11"/>
      <c r="E46" s="289"/>
      <c r="F46" s="109"/>
      <c r="G46" s="288"/>
      <c r="H46" s="295">
        <v>13302</v>
      </c>
      <c r="I46" s="56"/>
      <c r="J46" s="11">
        <f t="shared" si="1"/>
        <v>13302</v>
      </c>
      <c r="K46" s="2"/>
      <c r="L46" s="18">
        <v>12734</v>
      </c>
      <c r="M46" s="59"/>
      <c r="N46" s="14">
        <f t="shared" si="2"/>
        <v>12734</v>
      </c>
      <c r="O46" s="230" t="str">
        <f t="shared" si="3"/>
        <v xml:space="preserve"> </v>
      </c>
      <c r="P46" s="293">
        <f t="shared" si="4"/>
        <v>95.729965418734025</v>
      </c>
      <c r="Q46" s="275" t="str">
        <f t="shared" si="5"/>
        <v xml:space="preserve"> </v>
      </c>
      <c r="R46" s="293">
        <f t="shared" si="6"/>
        <v>95.729965418734025</v>
      </c>
    </row>
    <row r="47" spans="1:18" x14ac:dyDescent="0.2">
      <c r="A47" s="10" t="str">
        <f>IF(COUNTRY_INFO!A47=0," ",COUNTRY_INFO!A47)</f>
        <v>Ethiopia</v>
      </c>
      <c r="B47" s="10" t="str">
        <f>IF(COUNTRY_INFO!B47=0," ",COUNTRY_INFO!B47)</f>
        <v>AfarHarri</v>
      </c>
      <c r="C47" s="10" t="str">
        <f>IF(COUNTRY_INFO!C47=0," ",COUNTRY_INFO!C47)</f>
        <v>Koneba</v>
      </c>
      <c r="D47" s="11"/>
      <c r="E47" s="289"/>
      <c r="F47" s="109"/>
      <c r="G47" s="288"/>
      <c r="H47" s="288"/>
      <c r="I47" s="56"/>
      <c r="J47" s="11">
        <f t="shared" si="1"/>
        <v>0</v>
      </c>
      <c r="K47" s="2"/>
      <c r="L47" s="18"/>
      <c r="M47" s="59"/>
      <c r="N47" s="14">
        <f t="shared" si="2"/>
        <v>0</v>
      </c>
      <c r="O47" s="230" t="str">
        <f t="shared" si="3"/>
        <v xml:space="preserve"> </v>
      </c>
      <c r="P47" s="230" t="str">
        <f t="shared" si="4"/>
        <v xml:space="preserve"> </v>
      </c>
      <c r="Q47" s="275" t="str">
        <f t="shared" si="5"/>
        <v xml:space="preserve"> </v>
      </c>
      <c r="R47" s="230" t="str">
        <f t="shared" si="6"/>
        <v xml:space="preserve"> </v>
      </c>
    </row>
    <row r="48" spans="1:18" x14ac:dyDescent="0.2">
      <c r="A48" s="10" t="str">
        <f>IF(COUNTRY_INFO!A48=0," ",COUNTRY_INFO!A48)</f>
        <v>Ethiopia</v>
      </c>
      <c r="B48" s="10" t="str">
        <f>IF(COUNTRY_INFO!B48=0," ",COUNTRY_INFO!B48)</f>
        <v>AfarKilbat</v>
      </c>
      <c r="C48" s="10" t="str">
        <f>IF(COUNTRY_INFO!C48=0," ",COUNTRY_INFO!C48)</f>
        <v>Megalle</v>
      </c>
      <c r="D48" s="11"/>
      <c r="E48" s="289"/>
      <c r="F48" s="109"/>
      <c r="G48" s="288"/>
      <c r="H48" s="288"/>
      <c r="I48" s="56"/>
      <c r="J48" s="11">
        <f t="shared" si="1"/>
        <v>0</v>
      </c>
      <c r="K48" s="2"/>
      <c r="L48" s="18"/>
      <c r="M48" s="59"/>
      <c r="N48" s="14">
        <f t="shared" si="2"/>
        <v>0</v>
      </c>
      <c r="O48" s="230" t="str">
        <f t="shared" si="3"/>
        <v xml:space="preserve"> </v>
      </c>
      <c r="P48" s="230" t="str">
        <f t="shared" si="4"/>
        <v xml:space="preserve"> </v>
      </c>
      <c r="Q48" s="275" t="str">
        <f t="shared" si="5"/>
        <v xml:space="preserve"> </v>
      </c>
      <c r="R48" s="230" t="str">
        <f t="shared" si="6"/>
        <v xml:space="preserve"> </v>
      </c>
    </row>
    <row r="49" spans="1:18" x14ac:dyDescent="0.2">
      <c r="A49" s="10" t="str">
        <f>IF(COUNTRY_INFO!A49=0," ",COUNTRY_INFO!A49)</f>
        <v>Ethiopia</v>
      </c>
      <c r="B49" s="10" t="str">
        <f>IF(COUNTRY_INFO!B49=0," ",COUNTRY_INFO!B49)</f>
        <v>AfarKilbat</v>
      </c>
      <c r="C49" s="10" t="str">
        <f>IF(COUNTRY_INFO!C49=0," ",COUNTRY_INFO!C49)</f>
        <v>Samorobigelalu</v>
      </c>
      <c r="D49" s="11"/>
      <c r="E49" s="289"/>
      <c r="F49" s="109"/>
      <c r="G49" s="288"/>
      <c r="H49" s="288"/>
      <c r="I49" s="56"/>
      <c r="J49" s="11">
        <f t="shared" si="1"/>
        <v>0</v>
      </c>
      <c r="K49" s="2"/>
      <c r="L49" s="18"/>
      <c r="M49" s="59"/>
      <c r="N49" s="14">
        <f t="shared" si="2"/>
        <v>0</v>
      </c>
      <c r="O49" s="230" t="str">
        <f t="shared" si="3"/>
        <v xml:space="preserve"> </v>
      </c>
      <c r="P49" s="230" t="str">
        <f t="shared" si="4"/>
        <v xml:space="preserve"> </v>
      </c>
      <c r="Q49" s="275" t="str">
        <f t="shared" si="5"/>
        <v xml:space="preserve"> </v>
      </c>
      <c r="R49" s="230" t="str">
        <f t="shared" si="6"/>
        <v xml:space="preserve"> </v>
      </c>
    </row>
    <row r="50" spans="1:18" x14ac:dyDescent="0.2">
      <c r="A50" s="10" t="str">
        <f>IF(COUNTRY_INFO!A50=0," ",COUNTRY_INFO!A50)</f>
        <v>Ethiopia</v>
      </c>
      <c r="B50" s="10" t="str">
        <f>IF(COUNTRY_INFO!B50=0," ",COUNTRY_INFO!B50)</f>
        <v>AfarKilbat</v>
      </c>
      <c r="C50" s="10" t="str">
        <f>IF(COUNTRY_INFO!C50=0," ",COUNTRY_INFO!C50)</f>
        <v>Telalak</v>
      </c>
      <c r="D50" s="11"/>
      <c r="E50" s="289"/>
      <c r="F50" s="109"/>
      <c r="G50" s="288"/>
      <c r="H50" s="288"/>
      <c r="I50" s="56"/>
      <c r="J50" s="11">
        <f t="shared" si="1"/>
        <v>0</v>
      </c>
      <c r="K50" s="2"/>
      <c r="L50" s="18"/>
      <c r="M50" s="59"/>
      <c r="N50" s="14">
        <f t="shared" si="2"/>
        <v>0</v>
      </c>
      <c r="O50" s="230" t="str">
        <f t="shared" si="3"/>
        <v xml:space="preserve"> </v>
      </c>
      <c r="P50" s="230" t="str">
        <f t="shared" si="4"/>
        <v xml:space="preserve"> </v>
      </c>
      <c r="Q50" s="275" t="str">
        <f t="shared" si="5"/>
        <v xml:space="preserve"> </v>
      </c>
      <c r="R50" s="230" t="str">
        <f t="shared" si="6"/>
        <v xml:space="preserve"> </v>
      </c>
    </row>
    <row r="51" spans="1:18" x14ac:dyDescent="0.2">
      <c r="A51" s="10" t="str">
        <f>IF(COUNTRY_INFO!A51=0," ",COUNTRY_INFO!A51)</f>
        <v>Ethiopia</v>
      </c>
      <c r="B51" s="10" t="str">
        <f>IF(COUNTRY_INFO!B51=0," ",COUNTRY_INFO!B51)</f>
        <v>AfarKilbat</v>
      </c>
      <c r="C51" s="10" t="str">
        <f>IF(COUNTRY_INFO!C51=0," ",COUNTRY_INFO!C51)</f>
        <v>Teru</v>
      </c>
      <c r="D51" s="11"/>
      <c r="E51" s="289"/>
      <c r="F51" s="109"/>
      <c r="G51" s="288"/>
      <c r="H51" s="288"/>
      <c r="I51" s="56"/>
      <c r="J51" s="11">
        <f t="shared" si="1"/>
        <v>0</v>
      </c>
      <c r="K51" s="2"/>
      <c r="L51" s="18"/>
      <c r="M51" s="59"/>
      <c r="N51" s="14">
        <f t="shared" si="2"/>
        <v>0</v>
      </c>
      <c r="O51" s="230" t="str">
        <f t="shared" si="3"/>
        <v xml:space="preserve"> </v>
      </c>
      <c r="P51" s="230" t="str">
        <f t="shared" si="4"/>
        <v xml:space="preserve"> </v>
      </c>
      <c r="Q51" s="275" t="str">
        <f t="shared" si="5"/>
        <v xml:space="preserve"> </v>
      </c>
      <c r="R51" s="230" t="str">
        <f t="shared" si="6"/>
        <v xml:space="preserve"> </v>
      </c>
    </row>
    <row r="52" spans="1:18" x14ac:dyDescent="0.2">
      <c r="A52" s="10" t="str">
        <f>IF(COUNTRY_INFO!A52=0," ",COUNTRY_INFO!A52)</f>
        <v>Ethiopia</v>
      </c>
      <c r="B52" s="10" t="str">
        <f>IF(COUNTRY_INFO!B52=0," ",COUNTRY_INFO!B52)</f>
        <v>AfarKilbat</v>
      </c>
      <c r="C52" s="10" t="str">
        <f>IF(COUNTRY_INFO!C52=0," ",COUNTRY_INFO!C52)</f>
        <v>Yalo</v>
      </c>
      <c r="D52" s="11"/>
      <c r="E52" s="289"/>
      <c r="F52" s="109"/>
      <c r="G52" s="288"/>
      <c r="H52" s="288"/>
      <c r="I52" s="56"/>
      <c r="J52" s="11">
        <f t="shared" si="1"/>
        <v>0</v>
      </c>
      <c r="K52" s="2"/>
      <c r="L52" s="18"/>
      <c r="M52" s="59"/>
      <c r="N52" s="14">
        <f t="shared" si="2"/>
        <v>0</v>
      </c>
      <c r="O52" s="230" t="str">
        <f t="shared" si="3"/>
        <v xml:space="preserve"> </v>
      </c>
      <c r="P52" s="230" t="str">
        <f t="shared" si="4"/>
        <v xml:space="preserve"> </v>
      </c>
      <c r="Q52" s="275" t="str">
        <f t="shared" si="5"/>
        <v xml:space="preserve"> </v>
      </c>
      <c r="R52" s="230" t="str">
        <f t="shared" si="6"/>
        <v xml:space="preserve"> </v>
      </c>
    </row>
    <row r="53" spans="1:18" x14ac:dyDescent="0.2">
      <c r="A53" s="10" t="str">
        <f>IF(COUNTRY_INFO!A53=0," ",COUNTRY_INFO!A53)</f>
        <v>Ethiopia</v>
      </c>
      <c r="B53" s="10" t="str">
        <f>IF(COUNTRY_INFO!B53=0," ",COUNTRY_INFO!B53)</f>
        <v>AmharaAwi</v>
      </c>
      <c r="C53" s="10" t="str">
        <f>IF(COUNTRY_INFO!C53=0," ",COUNTRY_INFO!C53)</f>
        <v>Ankesha</v>
      </c>
      <c r="D53" s="11"/>
      <c r="E53" s="289"/>
      <c r="F53" s="109"/>
      <c r="G53" s="288"/>
      <c r="H53" s="295">
        <v>67858</v>
      </c>
      <c r="I53" s="56"/>
      <c r="J53" s="11">
        <f t="shared" si="1"/>
        <v>67858</v>
      </c>
      <c r="K53" s="2"/>
      <c r="L53" s="18">
        <v>65733</v>
      </c>
      <c r="M53" s="59"/>
      <c r="N53" s="14">
        <f t="shared" si="2"/>
        <v>65733</v>
      </c>
      <c r="O53" s="230" t="str">
        <f t="shared" si="3"/>
        <v xml:space="preserve"> </v>
      </c>
      <c r="P53" s="293">
        <f t="shared" si="4"/>
        <v>96.868460608918625</v>
      </c>
      <c r="Q53" s="275" t="str">
        <f t="shared" si="5"/>
        <v xml:space="preserve"> </v>
      </c>
      <c r="R53" s="293">
        <f t="shared" si="6"/>
        <v>96.868460608918625</v>
      </c>
    </row>
    <row r="54" spans="1:18" x14ac:dyDescent="0.2">
      <c r="A54" s="10" t="str">
        <f>IF(COUNTRY_INFO!A54=0," ",COUNTRY_INFO!A54)</f>
        <v>Ethiopia</v>
      </c>
      <c r="B54" s="10" t="str">
        <f>IF(COUNTRY_INFO!B54=0," ",COUNTRY_INFO!B54)</f>
        <v>AmharaAwi</v>
      </c>
      <c r="C54" s="10" t="str">
        <f>IF(COUNTRY_INFO!C54=0," ",COUNTRY_INFO!C54)</f>
        <v>Ayehu</v>
      </c>
      <c r="D54" s="11"/>
      <c r="E54" s="289"/>
      <c r="F54" s="109"/>
      <c r="G54" s="288"/>
      <c r="H54" s="288"/>
      <c r="I54" s="56"/>
      <c r="J54" s="11">
        <f t="shared" si="1"/>
        <v>0</v>
      </c>
      <c r="K54" s="2"/>
      <c r="L54" s="18"/>
      <c r="M54" s="59"/>
      <c r="N54" s="14">
        <f t="shared" si="2"/>
        <v>0</v>
      </c>
      <c r="O54" s="230" t="str">
        <f t="shared" si="3"/>
        <v xml:space="preserve"> </v>
      </c>
      <c r="P54" s="230" t="str">
        <f t="shared" si="4"/>
        <v xml:space="preserve"> </v>
      </c>
      <c r="Q54" s="275" t="str">
        <f t="shared" si="5"/>
        <v xml:space="preserve"> </v>
      </c>
      <c r="R54" s="230" t="str">
        <f t="shared" si="6"/>
        <v xml:space="preserve"> </v>
      </c>
    </row>
    <row r="55" spans="1:18" x14ac:dyDescent="0.2">
      <c r="A55" s="10" t="str">
        <f>IF(COUNTRY_INFO!A55=0," ",COUNTRY_INFO!A55)</f>
        <v>Ethiopia</v>
      </c>
      <c r="B55" s="10" t="str">
        <f>IF(COUNTRY_INFO!B55=0," ",COUNTRY_INFO!B55)</f>
        <v>AmharaAwi</v>
      </c>
      <c r="C55" s="10" t="str">
        <f>IF(COUNTRY_INFO!C55=0," ",COUNTRY_INFO!C55)</f>
        <v>Banja Shikudad</v>
      </c>
      <c r="D55" s="11"/>
      <c r="E55" s="289"/>
      <c r="F55" s="109"/>
      <c r="G55" s="288"/>
      <c r="H55" s="288"/>
      <c r="I55" s="56"/>
      <c r="J55" s="11">
        <f t="shared" si="1"/>
        <v>0</v>
      </c>
      <c r="K55" s="2"/>
      <c r="L55" s="18"/>
      <c r="M55" s="59"/>
      <c r="N55" s="14">
        <f t="shared" si="2"/>
        <v>0</v>
      </c>
      <c r="O55" s="230" t="str">
        <f t="shared" si="3"/>
        <v xml:space="preserve"> </v>
      </c>
      <c r="P55" s="230" t="str">
        <f t="shared" si="4"/>
        <v xml:space="preserve"> </v>
      </c>
      <c r="Q55" s="275" t="str">
        <f t="shared" si="5"/>
        <v xml:space="preserve"> </v>
      </c>
      <c r="R55" s="230" t="str">
        <f t="shared" si="6"/>
        <v xml:space="preserve"> </v>
      </c>
    </row>
    <row r="56" spans="1:18" x14ac:dyDescent="0.2">
      <c r="A56" s="10" t="str">
        <f>IF(COUNTRY_INFO!A56=0," ",COUNTRY_INFO!A56)</f>
        <v>Ethiopia</v>
      </c>
      <c r="B56" s="10" t="str">
        <f>IF(COUNTRY_INFO!B56=0," ",COUNTRY_INFO!B56)</f>
        <v>AmharaAwi</v>
      </c>
      <c r="C56" s="10" t="str">
        <f>IF(COUNTRY_INFO!C56=0," ",COUNTRY_INFO!C56)</f>
        <v>Chagni Town</v>
      </c>
      <c r="D56" s="11"/>
      <c r="E56" s="289"/>
      <c r="F56" s="109"/>
      <c r="G56" s="288"/>
      <c r="H56" s="288"/>
      <c r="I56" s="56"/>
      <c r="J56" s="11">
        <f t="shared" si="1"/>
        <v>0</v>
      </c>
      <c r="K56" s="2"/>
      <c r="L56" s="18"/>
      <c r="M56" s="59"/>
      <c r="N56" s="14">
        <f t="shared" si="2"/>
        <v>0</v>
      </c>
      <c r="O56" s="230" t="str">
        <f t="shared" si="3"/>
        <v xml:space="preserve"> </v>
      </c>
      <c r="P56" s="230" t="str">
        <f t="shared" si="4"/>
        <v xml:space="preserve"> </v>
      </c>
      <c r="Q56" s="275" t="str">
        <f t="shared" si="5"/>
        <v xml:space="preserve"> </v>
      </c>
      <c r="R56" s="230" t="str">
        <f t="shared" si="6"/>
        <v xml:space="preserve"> </v>
      </c>
    </row>
    <row r="57" spans="1:18" x14ac:dyDescent="0.2">
      <c r="A57" s="10" t="str">
        <f>IF(COUNTRY_INFO!A57=0," ",COUNTRY_INFO!A57)</f>
        <v>Ethiopia</v>
      </c>
      <c r="B57" s="10" t="str">
        <f>IF(COUNTRY_INFO!B57=0," ",COUNTRY_INFO!B57)</f>
        <v>AmharaAwi</v>
      </c>
      <c r="C57" s="10" t="str">
        <f>IF(COUNTRY_INFO!C57=0," ",COUNTRY_INFO!C57)</f>
        <v>Dangila</v>
      </c>
      <c r="D57" s="11" t="str">
        <f>IF(OR(COUNTRY_INFO!$T$9:$T$1000="T3 (ALB/MBD)",COUNTRY_INFO!$U$9:$U$1000="T3 (ALB/MBD)"), "T3 (ALB/MBD)", " ")</f>
        <v>T3 (ALB/MBD)</v>
      </c>
      <c r="E57" s="289" t="s">
        <v>19</v>
      </c>
      <c r="F57" s="253" t="s">
        <v>1189</v>
      </c>
      <c r="G57" s="295"/>
      <c r="H57" s="288">
        <v>45183</v>
      </c>
      <c r="I57" s="56"/>
      <c r="J57" s="11">
        <f t="shared" si="1"/>
        <v>45183</v>
      </c>
      <c r="K57" s="2"/>
      <c r="L57" s="18">
        <v>42329</v>
      </c>
      <c r="M57" s="59"/>
      <c r="N57" s="14">
        <f t="shared" si="2"/>
        <v>42329</v>
      </c>
      <c r="O57" s="230" t="str">
        <f t="shared" si="3"/>
        <v xml:space="preserve"> </v>
      </c>
      <c r="P57" s="293">
        <f t="shared" si="4"/>
        <v>93.683465020029658</v>
      </c>
      <c r="Q57" s="275" t="str">
        <f t="shared" si="5"/>
        <v xml:space="preserve"> </v>
      </c>
      <c r="R57" s="293">
        <f t="shared" si="6"/>
        <v>93.683465020029658</v>
      </c>
    </row>
    <row r="58" spans="1:18" x14ac:dyDescent="0.2">
      <c r="A58" s="10" t="str">
        <f>IF(COUNTRY_INFO!A58=0," ",COUNTRY_INFO!A58)</f>
        <v>Ethiopia</v>
      </c>
      <c r="B58" s="10" t="str">
        <f>IF(COUNTRY_INFO!B58=0," ",COUNTRY_INFO!B58)</f>
        <v>AmharaAwi</v>
      </c>
      <c r="C58" s="10" t="str">
        <f>IF(COUNTRY_INFO!C58=0," ",COUNTRY_INFO!C58)</f>
        <v>Dangla Town</v>
      </c>
      <c r="D58" s="11" t="str">
        <f>IF(OR(COUNTRY_INFO!$T$9:$T$1000="T3 (ALB/MBD)",COUNTRY_INFO!$U$9:$U$1000="T3 (ALB/MBD)"), "T3 (ALB/MBD)", " ")</f>
        <v>T3 (ALB/MBD)</v>
      </c>
      <c r="E58" s="289" t="s">
        <v>19</v>
      </c>
      <c r="F58" s="253" t="s">
        <v>1189</v>
      </c>
      <c r="G58" s="295"/>
      <c r="H58" s="288">
        <v>10317</v>
      </c>
      <c r="I58" s="56"/>
      <c r="J58" s="11">
        <f t="shared" si="1"/>
        <v>10317</v>
      </c>
      <c r="K58" s="2"/>
      <c r="L58" s="18">
        <v>6672</v>
      </c>
      <c r="M58" s="59"/>
      <c r="N58" s="14">
        <f t="shared" si="2"/>
        <v>6672</v>
      </c>
      <c r="O58" s="230" t="str">
        <f t="shared" si="3"/>
        <v xml:space="preserve"> </v>
      </c>
      <c r="P58" s="230">
        <f t="shared" si="4"/>
        <v>64.66996219831347</v>
      </c>
      <c r="Q58" s="275" t="str">
        <f t="shared" si="5"/>
        <v xml:space="preserve"> </v>
      </c>
      <c r="R58" s="230">
        <f t="shared" si="6"/>
        <v>64.66996219831347</v>
      </c>
    </row>
    <row r="59" spans="1:18" x14ac:dyDescent="0.2">
      <c r="A59" s="10" t="str">
        <f>IF(COUNTRY_INFO!A59=0," ",COUNTRY_INFO!A59)</f>
        <v>Ethiopia</v>
      </c>
      <c r="B59" s="10" t="str">
        <f>IF(COUNTRY_INFO!B59=0," ",COUNTRY_INFO!B59)</f>
        <v>AmharaAwi</v>
      </c>
      <c r="C59" s="10" t="str">
        <f>IF(COUNTRY_INFO!C59=0," ",COUNTRY_INFO!C59)</f>
        <v>Fagita Lekoma</v>
      </c>
      <c r="D59" s="11" t="str">
        <f>IF(OR(COUNTRY_INFO!$T$9:$T$1000="T3 (ALB/MBD)",COUNTRY_INFO!$U$9:$U$1000="T3 (ALB/MBD)"), "T3 (ALB/MBD)", " ")</f>
        <v>T3 (ALB/MBD)</v>
      </c>
      <c r="E59" s="289" t="s">
        <v>19</v>
      </c>
      <c r="F59" s="253" t="s">
        <v>1189</v>
      </c>
      <c r="G59" s="295"/>
      <c r="H59" s="288">
        <v>47321</v>
      </c>
      <c r="I59" s="56"/>
      <c r="J59" s="11">
        <f t="shared" si="1"/>
        <v>47321</v>
      </c>
      <c r="K59" s="2"/>
      <c r="L59" s="18">
        <v>43461</v>
      </c>
      <c r="M59" s="59"/>
      <c r="N59" s="14">
        <f t="shared" si="2"/>
        <v>43461</v>
      </c>
      <c r="O59" s="230" t="str">
        <f t="shared" si="3"/>
        <v xml:space="preserve"> </v>
      </c>
      <c r="P59" s="293">
        <f t="shared" si="4"/>
        <v>91.842944992709363</v>
      </c>
      <c r="Q59" s="275" t="str">
        <f t="shared" si="5"/>
        <v xml:space="preserve"> </v>
      </c>
      <c r="R59" s="293">
        <f t="shared" si="6"/>
        <v>91.842944992709363</v>
      </c>
    </row>
    <row r="60" spans="1:18" x14ac:dyDescent="0.2">
      <c r="A60" s="10" t="str">
        <f>IF(COUNTRY_INFO!A60=0," ",COUNTRY_INFO!A60)</f>
        <v>Ethiopia</v>
      </c>
      <c r="B60" s="10" t="str">
        <f>IF(COUNTRY_INFO!B60=0," ",COUNTRY_INFO!B60)</f>
        <v>AmharaAwi</v>
      </c>
      <c r="C60" s="10" t="str">
        <f>IF(COUNTRY_INFO!C60=0," ",COUNTRY_INFO!C60)</f>
        <v>Guagusa Shikudad</v>
      </c>
      <c r="D60" s="11" t="str">
        <f>IF(OR(COUNTRY_INFO!$T$9:$T$1000="T3 (ALB/MBD)",COUNTRY_INFO!$U$9:$U$1000="T3 (ALB/MBD)"), "T3 (ALB/MBD)", " ")</f>
        <v>T3 (ALB/MBD)</v>
      </c>
      <c r="E60" s="289" t="s">
        <v>19</v>
      </c>
      <c r="F60" s="253" t="s">
        <v>1189</v>
      </c>
      <c r="G60" s="295"/>
      <c r="H60" s="288">
        <v>40982</v>
      </c>
      <c r="I60" s="56"/>
      <c r="J60" s="11">
        <f t="shared" si="1"/>
        <v>40982</v>
      </c>
      <c r="K60" s="2"/>
      <c r="L60" s="18">
        <v>36624</v>
      </c>
      <c r="M60" s="59"/>
      <c r="N60" s="14">
        <f t="shared" si="2"/>
        <v>36624</v>
      </c>
      <c r="O60" s="230" t="str">
        <f t="shared" si="3"/>
        <v xml:space="preserve"> </v>
      </c>
      <c r="P60" s="293">
        <f t="shared" si="4"/>
        <v>89.366063149675469</v>
      </c>
      <c r="Q60" s="275" t="str">
        <f t="shared" si="5"/>
        <v xml:space="preserve"> </v>
      </c>
      <c r="R60" s="293">
        <f t="shared" si="6"/>
        <v>89.366063149675469</v>
      </c>
    </row>
    <row r="61" spans="1:18" x14ac:dyDescent="0.2">
      <c r="A61" s="10" t="str">
        <f>IF(COUNTRY_INFO!A61=0," ",COUNTRY_INFO!A61)</f>
        <v>Ethiopia</v>
      </c>
      <c r="B61" s="10" t="str">
        <f>IF(COUNTRY_INFO!B61=0," ",COUNTRY_INFO!B61)</f>
        <v>AmharaAwi</v>
      </c>
      <c r="C61" s="10" t="str">
        <f>IF(COUNTRY_INFO!C61=0," ",COUNTRY_INFO!C61)</f>
        <v>Guangua</v>
      </c>
      <c r="D61" s="11"/>
      <c r="E61" s="289"/>
      <c r="F61" s="109"/>
      <c r="G61" s="288"/>
      <c r="H61" s="288"/>
      <c r="I61" s="56"/>
      <c r="J61" s="11">
        <f t="shared" si="1"/>
        <v>0</v>
      </c>
      <c r="K61" s="2"/>
      <c r="L61" s="18"/>
      <c r="M61" s="59"/>
      <c r="N61" s="14">
        <f t="shared" si="2"/>
        <v>0</v>
      </c>
      <c r="O61" s="230" t="str">
        <f t="shared" si="3"/>
        <v xml:space="preserve"> </v>
      </c>
      <c r="P61" s="230" t="str">
        <f t="shared" si="4"/>
        <v xml:space="preserve"> </v>
      </c>
      <c r="Q61" s="275" t="str">
        <f t="shared" si="5"/>
        <v xml:space="preserve"> </v>
      </c>
      <c r="R61" s="230" t="str">
        <f t="shared" si="6"/>
        <v xml:space="preserve"> </v>
      </c>
    </row>
    <row r="62" spans="1:18" x14ac:dyDescent="0.2">
      <c r="A62" s="10" t="str">
        <f>IF(COUNTRY_INFO!A62=0," ",COUNTRY_INFO!A62)</f>
        <v>Ethiopia</v>
      </c>
      <c r="B62" s="10" t="str">
        <f>IF(COUNTRY_INFO!B62=0," ",COUNTRY_INFO!B62)</f>
        <v>AmharaAwi</v>
      </c>
      <c r="C62" s="10" t="str">
        <f>IF(COUNTRY_INFO!C62=0," ",COUNTRY_INFO!C62)</f>
        <v>Injibara Town</v>
      </c>
      <c r="D62" s="11"/>
      <c r="E62" s="289"/>
      <c r="F62" s="109"/>
      <c r="G62" s="288"/>
      <c r="H62" s="295">
        <v>12060</v>
      </c>
      <c r="I62" s="56"/>
      <c r="J62" s="11">
        <f t="shared" si="1"/>
        <v>12060</v>
      </c>
      <c r="K62" s="2"/>
      <c r="L62" s="18">
        <v>10292</v>
      </c>
      <c r="M62" s="59"/>
      <c r="N62" s="14">
        <f t="shared" si="2"/>
        <v>10292</v>
      </c>
      <c r="O62" s="230" t="str">
        <f t="shared" si="3"/>
        <v xml:space="preserve"> </v>
      </c>
      <c r="P62" s="293">
        <f t="shared" si="4"/>
        <v>85.339966832504146</v>
      </c>
      <c r="Q62" s="275" t="str">
        <f t="shared" si="5"/>
        <v xml:space="preserve"> </v>
      </c>
      <c r="R62" s="293">
        <f t="shared" si="6"/>
        <v>85.339966832504146</v>
      </c>
    </row>
    <row r="63" spans="1:18" x14ac:dyDescent="0.2">
      <c r="A63" s="10" t="str">
        <f>IF(COUNTRY_INFO!A63=0," ",COUNTRY_INFO!A63)</f>
        <v>Ethiopia</v>
      </c>
      <c r="B63" s="10" t="str">
        <f>IF(COUNTRY_INFO!B63=0," ",COUNTRY_INFO!B63)</f>
        <v>AmharaAwi</v>
      </c>
      <c r="C63" s="10" t="str">
        <f>IF(COUNTRY_INFO!C63=0," ",COUNTRY_INFO!C63)</f>
        <v>Jawi</v>
      </c>
      <c r="D63" s="11"/>
      <c r="E63" s="289"/>
      <c r="F63" s="109"/>
      <c r="G63" s="288"/>
      <c r="H63" s="288"/>
      <c r="I63" s="56"/>
      <c r="J63" s="11">
        <f t="shared" si="1"/>
        <v>0</v>
      </c>
      <c r="K63" s="2"/>
      <c r="L63" s="18"/>
      <c r="M63" s="59"/>
      <c r="N63" s="14">
        <f t="shared" si="2"/>
        <v>0</v>
      </c>
      <c r="O63" s="230" t="str">
        <f t="shared" si="3"/>
        <v xml:space="preserve"> </v>
      </c>
      <c r="P63" s="230" t="str">
        <f t="shared" si="4"/>
        <v xml:space="preserve"> </v>
      </c>
      <c r="Q63" s="275" t="str">
        <f t="shared" si="5"/>
        <v xml:space="preserve"> </v>
      </c>
      <c r="R63" s="230" t="str">
        <f t="shared" si="6"/>
        <v xml:space="preserve"> </v>
      </c>
    </row>
    <row r="64" spans="1:18" x14ac:dyDescent="0.2">
      <c r="A64" s="10" t="str">
        <f>IF(COUNTRY_INFO!A64=0," ",COUNTRY_INFO!A64)</f>
        <v>Ethiopia</v>
      </c>
      <c r="B64" s="10" t="str">
        <f>IF(COUNTRY_INFO!B64=0," ",COUNTRY_INFO!B64)</f>
        <v>AmharaAwi</v>
      </c>
      <c r="C64" s="10" t="str">
        <f>IF(COUNTRY_INFO!C64=0," ",COUNTRY_INFO!C64)</f>
        <v>Zigem</v>
      </c>
      <c r="D64" s="11"/>
      <c r="E64" s="289"/>
      <c r="F64" s="109"/>
      <c r="G64" s="288"/>
      <c r="H64" s="295">
        <v>32432</v>
      </c>
      <c r="I64" s="56"/>
      <c r="J64" s="11">
        <f t="shared" si="1"/>
        <v>32432</v>
      </c>
      <c r="K64" s="2"/>
      <c r="L64" s="18">
        <v>29182</v>
      </c>
      <c r="M64" s="59"/>
      <c r="N64" s="14">
        <f t="shared" si="2"/>
        <v>29182</v>
      </c>
      <c r="O64" s="230" t="str">
        <f t="shared" si="3"/>
        <v xml:space="preserve"> </v>
      </c>
      <c r="P64" s="293">
        <f t="shared" si="4"/>
        <v>89.979033053774046</v>
      </c>
      <c r="Q64" s="275" t="str">
        <f t="shared" si="5"/>
        <v xml:space="preserve"> </v>
      </c>
      <c r="R64" s="293">
        <f t="shared" si="6"/>
        <v>89.979033053774046</v>
      </c>
    </row>
    <row r="65" spans="1:18" x14ac:dyDescent="0.2">
      <c r="A65" s="10" t="str">
        <f>IF(COUNTRY_INFO!A65=0," ",COUNTRY_INFO!A65)</f>
        <v>Ethiopia</v>
      </c>
      <c r="B65" s="10" t="str">
        <f>IF(COUNTRY_INFO!B65=0," ",COUNTRY_INFO!B65)</f>
        <v>AmharaEast Gojam</v>
      </c>
      <c r="C65" s="10" t="str">
        <f>IF(COUNTRY_INFO!C65=0," ",COUNTRY_INFO!C65)</f>
        <v>Aneded</v>
      </c>
      <c r="D65" s="11"/>
      <c r="E65" s="289"/>
      <c r="F65" s="109"/>
      <c r="G65" s="288"/>
      <c r="H65" s="288"/>
      <c r="I65" s="56"/>
      <c r="J65" s="11">
        <f t="shared" si="1"/>
        <v>0</v>
      </c>
      <c r="K65" s="2"/>
      <c r="L65" s="18"/>
      <c r="M65" s="59"/>
      <c r="N65" s="14">
        <f t="shared" si="2"/>
        <v>0</v>
      </c>
      <c r="O65" s="230" t="str">
        <f t="shared" si="3"/>
        <v xml:space="preserve"> </v>
      </c>
      <c r="P65" s="230" t="str">
        <f t="shared" si="4"/>
        <v xml:space="preserve"> </v>
      </c>
      <c r="Q65" s="275" t="str">
        <f t="shared" si="5"/>
        <v xml:space="preserve"> </v>
      </c>
      <c r="R65" s="230" t="str">
        <f t="shared" si="6"/>
        <v xml:space="preserve"> </v>
      </c>
    </row>
    <row r="66" spans="1:18" x14ac:dyDescent="0.2">
      <c r="A66" s="10" t="str">
        <f>IF(COUNTRY_INFO!A66=0," ",COUNTRY_INFO!A66)</f>
        <v>Ethiopia</v>
      </c>
      <c r="B66" s="10" t="str">
        <f>IF(COUNTRY_INFO!B66=0," ",COUNTRY_INFO!B66)</f>
        <v>AmharaEast Gojam</v>
      </c>
      <c r="C66" s="10" t="str">
        <f>IF(COUNTRY_INFO!C66=0," ",COUNTRY_INFO!C66)</f>
        <v>Awabel</v>
      </c>
      <c r="D66" s="11" t="str">
        <f>IF(OR(COUNTRY_INFO!$T$9:$T$1000="T3 (ALB/MBD)",COUNTRY_INFO!$U$9:$U$1000="T3 (ALB/MBD)"), "T3 (ALB/MBD)", " ")</f>
        <v>T3 (ALB/MBD)</v>
      </c>
      <c r="E66" s="289" t="s">
        <v>19</v>
      </c>
      <c r="F66" s="253" t="s">
        <v>1189</v>
      </c>
      <c r="G66" s="295"/>
      <c r="H66" s="288">
        <v>42516</v>
      </c>
      <c r="I66" s="56"/>
      <c r="J66" s="11">
        <f t="shared" si="1"/>
        <v>42516</v>
      </c>
      <c r="K66" s="2"/>
      <c r="L66" s="18">
        <v>38534</v>
      </c>
      <c r="M66" s="59"/>
      <c r="N66" s="14">
        <f t="shared" si="2"/>
        <v>38534</v>
      </c>
      <c r="O66" s="230" t="str">
        <f t="shared" si="3"/>
        <v xml:space="preserve"> </v>
      </c>
      <c r="P66" s="293">
        <f t="shared" si="4"/>
        <v>90.634114215824638</v>
      </c>
      <c r="Q66" s="275" t="str">
        <f t="shared" si="5"/>
        <v xml:space="preserve"> </v>
      </c>
      <c r="R66" s="293">
        <f t="shared" si="6"/>
        <v>90.634114215824638</v>
      </c>
    </row>
    <row r="67" spans="1:18" x14ac:dyDescent="0.2">
      <c r="A67" s="10" t="str">
        <f>IF(COUNTRY_INFO!A67=0," ",COUNTRY_INFO!A67)</f>
        <v>Ethiopia</v>
      </c>
      <c r="B67" s="10" t="str">
        <f>IF(COUNTRY_INFO!B67=0," ",COUNTRY_INFO!B67)</f>
        <v>AmharaEast Gojam</v>
      </c>
      <c r="C67" s="10" t="str">
        <f>IF(COUNTRY_INFO!C67=0," ",COUNTRY_INFO!C67)</f>
        <v>Basoliben</v>
      </c>
      <c r="D67" s="11" t="str">
        <f>IF(OR(COUNTRY_INFO!$T$9:$T$1000="T3 (ALB/MBD)",COUNTRY_INFO!$U$9:$U$1000="T3 (ALB/MBD)"), "T3 (ALB/MBD)", " ")</f>
        <v>T3 (ALB/MBD)</v>
      </c>
      <c r="E67" s="289" t="s">
        <v>19</v>
      </c>
      <c r="F67" s="253" t="s">
        <v>1189</v>
      </c>
      <c r="G67" s="295"/>
      <c r="H67" s="288">
        <v>49152</v>
      </c>
      <c r="I67" s="56"/>
      <c r="J67" s="11">
        <f t="shared" si="1"/>
        <v>49152</v>
      </c>
      <c r="K67" s="2"/>
      <c r="L67" s="18">
        <v>45170</v>
      </c>
      <c r="M67" s="59"/>
      <c r="N67" s="14">
        <f t="shared" si="2"/>
        <v>45170</v>
      </c>
      <c r="O67" s="230" t="str">
        <f t="shared" si="3"/>
        <v xml:space="preserve"> </v>
      </c>
      <c r="P67" s="293">
        <f t="shared" si="4"/>
        <v>91.898600260416657</v>
      </c>
      <c r="Q67" s="275" t="str">
        <f t="shared" si="5"/>
        <v xml:space="preserve"> </v>
      </c>
      <c r="R67" s="293">
        <f t="shared" si="6"/>
        <v>91.898600260416657</v>
      </c>
    </row>
    <row r="68" spans="1:18" x14ac:dyDescent="0.2">
      <c r="A68" s="10" t="str">
        <f>IF(COUNTRY_INFO!A68=0," ",COUNTRY_INFO!A68)</f>
        <v>Ethiopia</v>
      </c>
      <c r="B68" s="10" t="str">
        <f>IF(COUNTRY_INFO!B68=0," ",COUNTRY_INFO!B68)</f>
        <v>AmharaEast Gojam</v>
      </c>
      <c r="C68" s="10" t="str">
        <f>IF(COUNTRY_INFO!C68=0," ",COUNTRY_INFO!C68)</f>
        <v>Bibugn</v>
      </c>
      <c r="D68" s="11"/>
      <c r="E68" s="289"/>
      <c r="F68" s="109"/>
      <c r="G68" s="288"/>
      <c r="H68" s="288"/>
      <c r="I68" s="56"/>
      <c r="J68" s="11">
        <f t="shared" si="1"/>
        <v>0</v>
      </c>
      <c r="K68" s="2"/>
      <c r="L68" s="18"/>
      <c r="M68" s="59"/>
      <c r="N68" s="14">
        <f t="shared" si="2"/>
        <v>0</v>
      </c>
      <c r="O68" s="230" t="str">
        <f t="shared" si="3"/>
        <v xml:space="preserve"> </v>
      </c>
      <c r="P68" s="230" t="str">
        <f t="shared" si="4"/>
        <v xml:space="preserve"> </v>
      </c>
      <c r="Q68" s="275" t="str">
        <f t="shared" si="5"/>
        <v xml:space="preserve"> </v>
      </c>
      <c r="R68" s="230" t="str">
        <f t="shared" si="6"/>
        <v xml:space="preserve"> </v>
      </c>
    </row>
    <row r="69" spans="1:18" x14ac:dyDescent="0.2">
      <c r="A69" s="10" t="str">
        <f>IF(COUNTRY_INFO!A69=0," ",COUNTRY_INFO!A69)</f>
        <v>Ethiopia</v>
      </c>
      <c r="B69" s="10" t="str">
        <f>IF(COUNTRY_INFO!B69=0," ",COUNTRY_INFO!B69)</f>
        <v>AmharaEast Gojam</v>
      </c>
      <c r="C69" s="10" t="str">
        <f>IF(COUNTRY_INFO!C69=0," ",COUNTRY_INFO!C69)</f>
        <v>Debay Tilatgen</v>
      </c>
      <c r="D69" s="11"/>
      <c r="E69" s="289"/>
      <c r="F69" s="109"/>
      <c r="G69" s="288"/>
      <c r="H69" s="288"/>
      <c r="I69" s="56"/>
      <c r="J69" s="11">
        <f t="shared" si="1"/>
        <v>0</v>
      </c>
      <c r="K69" s="2"/>
      <c r="L69" s="18"/>
      <c r="M69" s="59"/>
      <c r="N69" s="14">
        <f t="shared" si="2"/>
        <v>0</v>
      </c>
      <c r="O69" s="230" t="str">
        <f t="shared" si="3"/>
        <v xml:space="preserve"> </v>
      </c>
      <c r="P69" s="230" t="str">
        <f t="shared" si="4"/>
        <v xml:space="preserve"> </v>
      </c>
      <c r="Q69" s="275" t="str">
        <f t="shared" si="5"/>
        <v xml:space="preserve"> </v>
      </c>
      <c r="R69" s="230" t="str">
        <f t="shared" si="6"/>
        <v xml:space="preserve"> </v>
      </c>
    </row>
    <row r="70" spans="1:18" x14ac:dyDescent="0.2">
      <c r="A70" s="10" t="str">
        <f>IF(COUNTRY_INFO!A70=0," ",COUNTRY_INFO!A70)</f>
        <v>Ethiopia</v>
      </c>
      <c r="B70" s="10" t="str">
        <f>IF(COUNTRY_INFO!B70=0," ",COUNTRY_INFO!B70)</f>
        <v>AmharaEast Gojam</v>
      </c>
      <c r="C70" s="10" t="str">
        <f>IF(COUNTRY_INFO!C70=0," ",COUNTRY_INFO!C70)</f>
        <v>Debre Elias</v>
      </c>
      <c r="D70" s="11" t="str">
        <f>IF(OR(COUNTRY_INFO!$T$9:$T$1000="T3 (ALB/MBD)",COUNTRY_INFO!$U$9:$U$1000="T3 (ALB/MBD)"), "T3 (ALB/MBD)", " ")</f>
        <v>T3 (ALB/MBD)</v>
      </c>
      <c r="E70" s="289" t="s">
        <v>19</v>
      </c>
      <c r="F70" s="253" t="s">
        <v>1189</v>
      </c>
      <c r="G70" s="295"/>
      <c r="H70" s="288">
        <v>29882</v>
      </c>
      <c r="I70" s="56"/>
      <c r="J70" s="11">
        <f t="shared" si="1"/>
        <v>29882</v>
      </c>
      <c r="K70" s="2"/>
      <c r="L70" s="18">
        <v>25274</v>
      </c>
      <c r="M70" s="59"/>
      <c r="N70" s="14">
        <f t="shared" si="2"/>
        <v>25274</v>
      </c>
      <c r="O70" s="230" t="str">
        <f t="shared" si="3"/>
        <v xml:space="preserve"> </v>
      </c>
      <c r="P70" s="293">
        <f t="shared" si="4"/>
        <v>84.579345425339667</v>
      </c>
      <c r="Q70" s="275" t="str">
        <f t="shared" si="5"/>
        <v xml:space="preserve"> </v>
      </c>
      <c r="R70" s="293">
        <f t="shared" si="6"/>
        <v>84.579345425339667</v>
      </c>
    </row>
    <row r="71" spans="1:18" x14ac:dyDescent="0.2">
      <c r="A71" s="10" t="str">
        <f>IF(COUNTRY_INFO!A71=0," ",COUNTRY_INFO!A71)</f>
        <v>Ethiopia</v>
      </c>
      <c r="B71" s="10" t="str">
        <f>IF(COUNTRY_INFO!B71=0," ",COUNTRY_INFO!B71)</f>
        <v>AmharaEast Gojam</v>
      </c>
      <c r="C71" s="10" t="str">
        <f>IF(COUNTRY_INFO!C71=0," ",COUNTRY_INFO!C71)</f>
        <v>Debre Markos Town</v>
      </c>
      <c r="D71" s="11"/>
      <c r="E71" s="289"/>
      <c r="F71" s="109"/>
      <c r="G71" s="288"/>
      <c r="H71" s="288"/>
      <c r="I71" s="56"/>
      <c r="J71" s="11">
        <f t="shared" si="1"/>
        <v>0</v>
      </c>
      <c r="K71" s="2"/>
      <c r="L71" s="18"/>
      <c r="M71" s="59"/>
      <c r="N71" s="14">
        <f t="shared" si="2"/>
        <v>0</v>
      </c>
      <c r="O71" s="230" t="str">
        <f t="shared" si="3"/>
        <v xml:space="preserve"> </v>
      </c>
      <c r="P71" s="230" t="str">
        <f t="shared" si="4"/>
        <v xml:space="preserve"> </v>
      </c>
      <c r="Q71" s="275" t="str">
        <f t="shared" si="5"/>
        <v xml:space="preserve"> </v>
      </c>
      <c r="R71" s="230" t="str">
        <f t="shared" si="6"/>
        <v xml:space="preserve"> </v>
      </c>
    </row>
    <row r="72" spans="1:18" x14ac:dyDescent="0.2">
      <c r="A72" s="10" t="str">
        <f>IF(COUNTRY_INFO!A72=0," ",COUNTRY_INFO!A72)</f>
        <v>Ethiopia</v>
      </c>
      <c r="B72" s="10" t="str">
        <f>IF(COUNTRY_INFO!B72=0," ",COUNTRY_INFO!B72)</f>
        <v>AmharaEast Gojam</v>
      </c>
      <c r="C72" s="10" t="str">
        <f>IF(COUNTRY_INFO!C72=0," ",COUNTRY_INFO!C72)</f>
        <v>Dejen</v>
      </c>
      <c r="D72" s="11"/>
      <c r="E72" s="289"/>
      <c r="F72" s="109"/>
      <c r="G72" s="288"/>
      <c r="H72" s="288"/>
      <c r="I72" s="56"/>
      <c r="J72" s="11">
        <f t="shared" si="1"/>
        <v>0</v>
      </c>
      <c r="K72" s="2"/>
      <c r="L72" s="18"/>
      <c r="M72" s="59"/>
      <c r="N72" s="14">
        <f t="shared" si="2"/>
        <v>0</v>
      </c>
      <c r="O72" s="230" t="str">
        <f t="shared" si="3"/>
        <v xml:space="preserve"> </v>
      </c>
      <c r="P72" s="230" t="str">
        <f t="shared" si="4"/>
        <v xml:space="preserve"> </v>
      </c>
      <c r="Q72" s="275" t="str">
        <f t="shared" si="5"/>
        <v xml:space="preserve"> </v>
      </c>
      <c r="R72" s="230" t="str">
        <f t="shared" si="6"/>
        <v xml:space="preserve"> </v>
      </c>
    </row>
    <row r="73" spans="1:18" x14ac:dyDescent="0.2">
      <c r="A73" s="10" t="str">
        <f>IF(COUNTRY_INFO!A73=0," ",COUNTRY_INFO!A73)</f>
        <v>Ethiopia</v>
      </c>
      <c r="B73" s="10" t="str">
        <f>IF(COUNTRY_INFO!B73=0," ",COUNTRY_INFO!B73)</f>
        <v>AmharaEast Gojam</v>
      </c>
      <c r="C73" s="10" t="str">
        <f>IF(COUNTRY_INFO!C73=0," ",COUNTRY_INFO!C73)</f>
        <v>Enarje Enawuga</v>
      </c>
      <c r="D73" s="11"/>
      <c r="E73" s="289"/>
      <c r="F73" s="109"/>
      <c r="G73" s="288"/>
      <c r="H73" s="288"/>
      <c r="I73" s="56"/>
      <c r="J73" s="11">
        <f t="shared" si="1"/>
        <v>0</v>
      </c>
      <c r="K73" s="2"/>
      <c r="L73" s="18"/>
      <c r="M73" s="59"/>
      <c r="N73" s="14">
        <f t="shared" si="2"/>
        <v>0</v>
      </c>
      <c r="O73" s="230" t="str">
        <f t="shared" si="3"/>
        <v xml:space="preserve"> </v>
      </c>
      <c r="P73" s="230" t="str">
        <f t="shared" si="4"/>
        <v xml:space="preserve"> </v>
      </c>
      <c r="Q73" s="275" t="str">
        <f t="shared" si="5"/>
        <v xml:space="preserve"> </v>
      </c>
      <c r="R73" s="230" t="str">
        <f t="shared" si="6"/>
        <v xml:space="preserve"> </v>
      </c>
    </row>
    <row r="74" spans="1:18" x14ac:dyDescent="0.2">
      <c r="A74" s="10" t="str">
        <f>IF(COUNTRY_INFO!A74=0," ",COUNTRY_INFO!A74)</f>
        <v>Ethiopia</v>
      </c>
      <c r="B74" s="10" t="str">
        <f>IF(COUNTRY_INFO!B74=0," ",COUNTRY_INFO!B74)</f>
        <v>AmharaEast Gojam</v>
      </c>
      <c r="C74" s="10" t="str">
        <f>IF(COUNTRY_INFO!C74=0," ",COUNTRY_INFO!C74)</f>
        <v>Enebsie Sarmeder</v>
      </c>
      <c r="D74" s="11"/>
      <c r="E74" s="289"/>
      <c r="F74" s="109"/>
      <c r="G74" s="288"/>
      <c r="H74" s="288"/>
      <c r="I74" s="56"/>
      <c r="J74" s="11">
        <f t="shared" ref="J74:J137" si="7">SUM(G74:I74)</f>
        <v>0</v>
      </c>
      <c r="K74" s="2"/>
      <c r="L74" s="18"/>
      <c r="M74" s="59"/>
      <c r="N74" s="14">
        <f t="shared" ref="N74:N137" si="8">SUM(K74:M74)</f>
        <v>0</v>
      </c>
      <c r="O74" s="230" t="str">
        <f t="shared" ref="O74:O137" si="9">IF(G74&lt;&gt;0, IF(K74/G74*100=0, "-", K74/G74*100), " ")</f>
        <v xml:space="preserve"> </v>
      </c>
      <c r="P74" s="230" t="str">
        <f t="shared" ref="P74:P137" si="10">IF(H74&lt;&gt;0, IF(L74/H74*100=0, "-", L74/H74*100), " ")</f>
        <v xml:space="preserve"> </v>
      </c>
      <c r="Q74" s="275" t="str">
        <f t="shared" ref="Q74:Q137" si="11">IF(I74&lt;&gt;0, IF(M74/I74*100=0, "-", M74/I74*100), " ")</f>
        <v xml:space="preserve"> </v>
      </c>
      <c r="R74" s="230" t="str">
        <f t="shared" ref="R74:R137" si="12">IF(J74&lt;&gt;0, IF(N74/J74*100=0, "-", N74/J74*100), " ")</f>
        <v xml:space="preserve"> </v>
      </c>
    </row>
    <row r="75" spans="1:18" x14ac:dyDescent="0.2">
      <c r="A75" s="10" t="str">
        <f>IF(COUNTRY_INFO!A75=0," ",COUNTRY_INFO!A75)</f>
        <v>Ethiopia</v>
      </c>
      <c r="B75" s="10" t="str">
        <f>IF(COUNTRY_INFO!B75=0," ",COUNTRY_INFO!B75)</f>
        <v>AmharaEast Gojam</v>
      </c>
      <c r="C75" s="10" t="str">
        <f>IF(COUNTRY_INFO!C75=0," ",COUNTRY_INFO!C75)</f>
        <v>Enemay</v>
      </c>
      <c r="D75" s="11"/>
      <c r="E75" s="289"/>
      <c r="F75" s="109"/>
      <c r="G75" s="288"/>
      <c r="H75" s="288"/>
      <c r="I75" s="56"/>
      <c r="J75" s="11">
        <f t="shared" si="7"/>
        <v>0</v>
      </c>
      <c r="K75" s="2"/>
      <c r="L75" s="18"/>
      <c r="M75" s="59"/>
      <c r="N75" s="14">
        <f t="shared" si="8"/>
        <v>0</v>
      </c>
      <c r="O75" s="230" t="str">
        <f t="shared" si="9"/>
        <v xml:space="preserve"> </v>
      </c>
      <c r="P75" s="230" t="str">
        <f t="shared" si="10"/>
        <v xml:space="preserve"> </v>
      </c>
      <c r="Q75" s="275" t="str">
        <f t="shared" si="11"/>
        <v xml:space="preserve"> </v>
      </c>
      <c r="R75" s="230" t="str">
        <f t="shared" si="12"/>
        <v xml:space="preserve"> </v>
      </c>
    </row>
    <row r="76" spans="1:18" x14ac:dyDescent="0.2">
      <c r="A76" s="10" t="str">
        <f>IF(COUNTRY_INFO!A76=0," ",COUNTRY_INFO!A76)</f>
        <v>Ethiopia</v>
      </c>
      <c r="B76" s="10" t="str">
        <f>IF(COUNTRY_INFO!B76=0," ",COUNTRY_INFO!B76)</f>
        <v>AmharaEast Gojam</v>
      </c>
      <c r="C76" s="10" t="str">
        <f>IF(COUNTRY_INFO!C76=0," ",COUNTRY_INFO!C76)</f>
        <v>Gonchasieso enesie</v>
      </c>
      <c r="D76" s="11" t="str">
        <f>IF(OR(COUNTRY_INFO!$T$9:$T$1000="T3 (ALB/MBD)",COUNTRY_INFO!$U$9:$U$1000="T3 (ALB/MBD)"), "T3 (ALB/MBD)", " ")</f>
        <v>T3 (ALB/MBD)</v>
      </c>
      <c r="E76" s="289" t="s">
        <v>19</v>
      </c>
      <c r="F76" s="253" t="s">
        <v>1189</v>
      </c>
      <c r="G76" s="295"/>
      <c r="H76" s="288">
        <v>58284</v>
      </c>
      <c r="I76" s="56"/>
      <c r="J76" s="11">
        <f t="shared" si="7"/>
        <v>58284</v>
      </c>
      <c r="K76" s="2"/>
      <c r="L76" s="18">
        <v>54199</v>
      </c>
      <c r="M76" s="59"/>
      <c r="N76" s="14">
        <f t="shared" si="8"/>
        <v>54199</v>
      </c>
      <c r="O76" s="230" t="str">
        <f t="shared" si="9"/>
        <v xml:space="preserve"> </v>
      </c>
      <c r="P76" s="293">
        <f t="shared" si="10"/>
        <v>92.991215427904734</v>
      </c>
      <c r="Q76" s="275" t="str">
        <f t="shared" si="11"/>
        <v xml:space="preserve"> </v>
      </c>
      <c r="R76" s="293">
        <f t="shared" si="12"/>
        <v>92.991215427904734</v>
      </c>
    </row>
    <row r="77" spans="1:18" x14ac:dyDescent="0.2">
      <c r="A77" s="10" t="str">
        <f>IF(COUNTRY_INFO!A77=0," ",COUNTRY_INFO!A77)</f>
        <v>Ethiopia</v>
      </c>
      <c r="B77" s="10" t="str">
        <f>IF(COUNTRY_INFO!B77=0," ",COUNTRY_INFO!B77)</f>
        <v>AmharaEast Gojam</v>
      </c>
      <c r="C77" s="10" t="str">
        <f>IF(COUNTRY_INFO!C77=0," ",COUNTRY_INFO!C77)</f>
        <v>Gozamen</v>
      </c>
      <c r="D77" s="11"/>
      <c r="E77" s="289"/>
      <c r="F77" s="109"/>
      <c r="G77" s="288"/>
      <c r="H77" s="288"/>
      <c r="I77" s="56"/>
      <c r="J77" s="11">
        <f t="shared" si="7"/>
        <v>0</v>
      </c>
      <c r="K77" s="2"/>
      <c r="L77" s="18"/>
      <c r="M77" s="59"/>
      <c r="N77" s="14">
        <f t="shared" si="8"/>
        <v>0</v>
      </c>
      <c r="O77" s="230" t="str">
        <f t="shared" si="9"/>
        <v xml:space="preserve"> </v>
      </c>
      <c r="P77" s="230" t="str">
        <f t="shared" si="10"/>
        <v xml:space="preserve"> </v>
      </c>
      <c r="Q77" s="275" t="str">
        <f t="shared" si="11"/>
        <v xml:space="preserve"> </v>
      </c>
      <c r="R77" s="230" t="str">
        <f t="shared" si="12"/>
        <v xml:space="preserve"> </v>
      </c>
    </row>
    <row r="78" spans="1:18" x14ac:dyDescent="0.2">
      <c r="A78" s="10" t="str">
        <f>IF(COUNTRY_INFO!A78=0," ",COUNTRY_INFO!A78)</f>
        <v>Ethiopia</v>
      </c>
      <c r="B78" s="10" t="str">
        <f>IF(COUNTRY_INFO!B78=0," ",COUNTRY_INFO!B78)</f>
        <v>AmharaEast Gojam</v>
      </c>
      <c r="C78" s="10" t="str">
        <f>IF(COUNTRY_INFO!C78=0," ",COUNTRY_INFO!C78)</f>
        <v>Hult Eju</v>
      </c>
      <c r="D78" s="11" t="str">
        <f>IF(OR(COUNTRY_INFO!$T$9:$T$1000="T3 (ALB/MBD)",COUNTRY_INFO!$U$9:$U$1000="T3 (ALB/MBD)"), "T3 (ALB/MBD)", " ")</f>
        <v>T3 (ALB/MBD)</v>
      </c>
      <c r="E78" s="289" t="s">
        <v>19</v>
      </c>
      <c r="F78" s="253" t="s">
        <v>1189</v>
      </c>
      <c r="G78" s="295"/>
      <c r="H78" s="288"/>
      <c r="I78" s="56"/>
      <c r="J78" s="11">
        <f t="shared" si="7"/>
        <v>0</v>
      </c>
      <c r="K78" s="2"/>
      <c r="L78" s="18">
        <v>44215</v>
      </c>
      <c r="M78" s="59"/>
      <c r="N78" s="14">
        <f t="shared" si="8"/>
        <v>44215</v>
      </c>
      <c r="O78" s="230" t="str">
        <f t="shared" si="9"/>
        <v xml:space="preserve"> </v>
      </c>
      <c r="P78" s="293" t="str">
        <f t="shared" si="10"/>
        <v xml:space="preserve"> </v>
      </c>
      <c r="Q78" s="275" t="str">
        <f t="shared" si="11"/>
        <v xml:space="preserve"> </v>
      </c>
      <c r="R78" s="293" t="str">
        <f t="shared" si="12"/>
        <v xml:space="preserve"> </v>
      </c>
    </row>
    <row r="79" spans="1:18" x14ac:dyDescent="0.2">
      <c r="A79" s="10" t="str">
        <f>IF(COUNTRY_INFO!A79=0," ",COUNTRY_INFO!A79)</f>
        <v>Ethiopia</v>
      </c>
      <c r="B79" s="10" t="str">
        <f>IF(COUNTRY_INFO!B79=0," ",COUNTRY_INFO!B79)</f>
        <v>AmharaEast Gojam</v>
      </c>
      <c r="C79" s="10" t="str">
        <f>IF(COUNTRY_INFO!C79=0," ",COUNTRY_INFO!C79)</f>
        <v>Machakel</v>
      </c>
      <c r="D79" s="11"/>
      <c r="E79" s="289"/>
      <c r="F79" s="109"/>
      <c r="G79" s="288"/>
      <c r="H79" s="288"/>
      <c r="I79" s="56"/>
      <c r="J79" s="11">
        <f t="shared" si="7"/>
        <v>0</v>
      </c>
      <c r="K79" s="2"/>
      <c r="L79" s="18"/>
      <c r="M79" s="59"/>
      <c r="N79" s="14">
        <f t="shared" si="8"/>
        <v>0</v>
      </c>
      <c r="O79" s="230" t="str">
        <f t="shared" si="9"/>
        <v xml:space="preserve"> </v>
      </c>
      <c r="P79" s="230" t="str">
        <f t="shared" si="10"/>
        <v xml:space="preserve"> </v>
      </c>
      <c r="Q79" s="275" t="str">
        <f t="shared" si="11"/>
        <v xml:space="preserve"> </v>
      </c>
      <c r="R79" s="230" t="str">
        <f t="shared" si="12"/>
        <v xml:space="preserve"> </v>
      </c>
    </row>
    <row r="80" spans="1:18" x14ac:dyDescent="0.2">
      <c r="A80" s="10" t="str">
        <f>IF(COUNTRY_INFO!A80=0," ",COUNTRY_INFO!A80)</f>
        <v>Ethiopia</v>
      </c>
      <c r="B80" s="10" t="str">
        <f>IF(COUNTRY_INFO!B80=0," ",COUNTRY_INFO!B80)</f>
        <v>AmharaEast Gojam</v>
      </c>
      <c r="C80" s="10" t="str">
        <f>IF(COUNTRY_INFO!C80=0," ",COUNTRY_INFO!C80)</f>
        <v>Motta town</v>
      </c>
      <c r="D80" s="11"/>
      <c r="E80" s="289"/>
      <c r="F80" s="109"/>
      <c r="G80" s="288"/>
      <c r="H80" s="288"/>
      <c r="I80" s="56"/>
      <c r="J80" s="11">
        <f t="shared" si="7"/>
        <v>0</v>
      </c>
      <c r="K80" s="2"/>
      <c r="L80" s="18"/>
      <c r="M80" s="59"/>
      <c r="N80" s="14">
        <f t="shared" si="8"/>
        <v>0</v>
      </c>
      <c r="O80" s="230" t="str">
        <f t="shared" si="9"/>
        <v xml:space="preserve"> </v>
      </c>
      <c r="P80" s="230" t="str">
        <f t="shared" si="10"/>
        <v xml:space="preserve"> </v>
      </c>
      <c r="Q80" s="275" t="str">
        <f t="shared" si="11"/>
        <v xml:space="preserve"> </v>
      </c>
      <c r="R80" s="230" t="str">
        <f t="shared" si="12"/>
        <v xml:space="preserve"> </v>
      </c>
    </row>
    <row r="81" spans="1:18" x14ac:dyDescent="0.2">
      <c r="A81" s="10" t="str">
        <f>IF(COUNTRY_INFO!A81=0," ",COUNTRY_INFO!A81)</f>
        <v>Ethiopia</v>
      </c>
      <c r="B81" s="10" t="str">
        <f>IF(COUNTRY_INFO!B81=0," ",COUNTRY_INFO!B81)</f>
        <v>AmharaEast Gojam</v>
      </c>
      <c r="C81" s="10" t="str">
        <f>IF(COUNTRY_INFO!C81=0," ",COUNTRY_INFO!C81)</f>
        <v>Sedie</v>
      </c>
      <c r="D81" s="11"/>
      <c r="E81" s="289"/>
      <c r="F81" s="109"/>
      <c r="G81" s="288"/>
      <c r="H81" s="288"/>
      <c r="I81" s="56"/>
      <c r="J81" s="11">
        <f t="shared" si="7"/>
        <v>0</v>
      </c>
      <c r="K81" s="2"/>
      <c r="L81" s="18"/>
      <c r="M81" s="59"/>
      <c r="N81" s="14">
        <f t="shared" si="8"/>
        <v>0</v>
      </c>
      <c r="O81" s="230" t="str">
        <f t="shared" si="9"/>
        <v xml:space="preserve"> </v>
      </c>
      <c r="P81" s="230" t="str">
        <f t="shared" si="10"/>
        <v xml:space="preserve"> </v>
      </c>
      <c r="Q81" s="275" t="str">
        <f t="shared" si="11"/>
        <v xml:space="preserve"> </v>
      </c>
      <c r="R81" s="230" t="str">
        <f t="shared" si="12"/>
        <v xml:space="preserve"> </v>
      </c>
    </row>
    <row r="82" spans="1:18" x14ac:dyDescent="0.2">
      <c r="A82" s="10" t="str">
        <f>IF(COUNTRY_INFO!A82=0," ",COUNTRY_INFO!A82)</f>
        <v>Ethiopia</v>
      </c>
      <c r="B82" s="10" t="str">
        <f>IF(COUNTRY_INFO!B82=0," ",COUNTRY_INFO!B82)</f>
        <v>AmharaEast Gojam</v>
      </c>
      <c r="C82" s="10" t="str">
        <f>IF(COUNTRY_INFO!C82=0," ",COUNTRY_INFO!C82)</f>
        <v>Shebel berenta</v>
      </c>
      <c r="D82" s="11"/>
      <c r="E82" s="289"/>
      <c r="F82" s="109"/>
      <c r="G82" s="288"/>
      <c r="H82" s="288"/>
      <c r="I82" s="56"/>
      <c r="J82" s="11">
        <f t="shared" si="7"/>
        <v>0</v>
      </c>
      <c r="K82" s="2"/>
      <c r="L82" s="18"/>
      <c r="M82" s="59"/>
      <c r="N82" s="14">
        <f t="shared" si="8"/>
        <v>0</v>
      </c>
      <c r="O82" s="230" t="str">
        <f t="shared" si="9"/>
        <v xml:space="preserve"> </v>
      </c>
      <c r="P82" s="230" t="str">
        <f t="shared" si="10"/>
        <v xml:space="preserve"> </v>
      </c>
      <c r="Q82" s="275" t="str">
        <f t="shared" si="11"/>
        <v xml:space="preserve"> </v>
      </c>
      <c r="R82" s="230" t="str">
        <f t="shared" si="12"/>
        <v xml:space="preserve"> </v>
      </c>
    </row>
    <row r="83" spans="1:18" x14ac:dyDescent="0.2">
      <c r="A83" s="10" t="str">
        <f>IF(COUNTRY_INFO!A83=0," ",COUNTRY_INFO!A83)</f>
        <v>Ethiopia</v>
      </c>
      <c r="B83" s="10" t="str">
        <f>IF(COUNTRY_INFO!B83=0," ",COUNTRY_INFO!B83)</f>
        <v>AmharaEast Gojam</v>
      </c>
      <c r="C83" s="10" t="str">
        <f>IF(COUNTRY_INFO!C83=0," ",COUNTRY_INFO!C83)</f>
        <v>Sinan</v>
      </c>
      <c r="D83" s="11"/>
      <c r="E83" s="289"/>
      <c r="F83" s="109"/>
      <c r="G83" s="288"/>
      <c r="H83" s="288"/>
      <c r="I83" s="56"/>
      <c r="J83" s="11">
        <f t="shared" si="7"/>
        <v>0</v>
      </c>
      <c r="K83" s="2"/>
      <c r="L83" s="18"/>
      <c r="M83" s="59"/>
      <c r="N83" s="14">
        <f t="shared" si="8"/>
        <v>0</v>
      </c>
      <c r="O83" s="230" t="str">
        <f t="shared" si="9"/>
        <v xml:space="preserve"> </v>
      </c>
      <c r="P83" s="230" t="str">
        <f t="shared" si="10"/>
        <v xml:space="preserve"> </v>
      </c>
      <c r="Q83" s="275" t="str">
        <f t="shared" si="11"/>
        <v xml:space="preserve"> </v>
      </c>
      <c r="R83" s="230" t="str">
        <f t="shared" si="12"/>
        <v xml:space="preserve"> </v>
      </c>
    </row>
    <row r="84" spans="1:18" x14ac:dyDescent="0.2">
      <c r="A84" s="10" t="str">
        <f>IF(COUNTRY_INFO!A84=0," ",COUNTRY_INFO!A84)</f>
        <v>Ethiopia</v>
      </c>
      <c r="B84" s="10" t="str">
        <f>IF(COUNTRY_INFO!B84=0," ",COUNTRY_INFO!B84)</f>
        <v>AmharaNorth Gondar</v>
      </c>
      <c r="C84" s="10" t="str">
        <f>IF(COUNTRY_INFO!C84=0," ",COUNTRY_INFO!C84)</f>
        <v>Adi Arkay</v>
      </c>
      <c r="D84" s="11" t="str">
        <f>IF(OR(COUNTRY_INFO!$T$9:$T$1000="T3 (ALB/MBD)",COUNTRY_INFO!$U$9:$U$1000="T3 (ALB/MBD)"), "T3 (ALB/MBD)", " ")</f>
        <v>T3 (ALB/MBD)</v>
      </c>
      <c r="E84" s="289" t="s">
        <v>19</v>
      </c>
      <c r="F84" s="253" t="s">
        <v>1189</v>
      </c>
      <c r="G84" s="295"/>
      <c r="H84" s="288">
        <v>33894</v>
      </c>
      <c r="I84" s="56"/>
      <c r="J84" s="11">
        <f t="shared" si="7"/>
        <v>33894</v>
      </c>
      <c r="K84" s="2"/>
      <c r="L84" s="18">
        <v>31853</v>
      </c>
      <c r="M84" s="59"/>
      <c r="N84" s="14">
        <f t="shared" si="8"/>
        <v>31853</v>
      </c>
      <c r="O84" s="230" t="str">
        <f t="shared" si="9"/>
        <v xml:space="preserve"> </v>
      </c>
      <c r="P84" s="293">
        <f t="shared" si="10"/>
        <v>93.978285242225766</v>
      </c>
      <c r="Q84" s="275" t="str">
        <f t="shared" si="11"/>
        <v xml:space="preserve"> </v>
      </c>
      <c r="R84" s="293">
        <f t="shared" si="12"/>
        <v>93.978285242225766</v>
      </c>
    </row>
    <row r="85" spans="1:18" x14ac:dyDescent="0.2">
      <c r="A85" s="10" t="str">
        <f>IF(COUNTRY_INFO!A85=0," ",COUNTRY_INFO!A85)</f>
        <v>Ethiopia</v>
      </c>
      <c r="B85" s="10" t="str">
        <f>IF(COUNTRY_INFO!B85=0," ",COUNTRY_INFO!B85)</f>
        <v>AmharaNorth Gondar</v>
      </c>
      <c r="C85" s="10" t="str">
        <f>IF(COUNTRY_INFO!C85=0," ",COUNTRY_INFO!C85)</f>
        <v>Alefa</v>
      </c>
      <c r="D85" s="11"/>
      <c r="E85" s="289"/>
      <c r="F85" s="109"/>
      <c r="G85" s="288"/>
      <c r="H85" s="288"/>
      <c r="I85" s="56"/>
      <c r="J85" s="11">
        <f t="shared" si="7"/>
        <v>0</v>
      </c>
      <c r="K85" s="2"/>
      <c r="L85" s="18"/>
      <c r="M85" s="59"/>
      <c r="N85" s="14">
        <f t="shared" si="8"/>
        <v>0</v>
      </c>
      <c r="O85" s="230" t="str">
        <f t="shared" si="9"/>
        <v xml:space="preserve"> </v>
      </c>
      <c r="P85" s="230" t="str">
        <f t="shared" si="10"/>
        <v xml:space="preserve"> </v>
      </c>
      <c r="Q85" s="275" t="str">
        <f t="shared" si="11"/>
        <v xml:space="preserve"> </v>
      </c>
      <c r="R85" s="230" t="str">
        <f t="shared" si="12"/>
        <v xml:space="preserve"> </v>
      </c>
    </row>
    <row r="86" spans="1:18" x14ac:dyDescent="0.2">
      <c r="A86" s="10" t="str">
        <f>IF(COUNTRY_INFO!A86=0," ",COUNTRY_INFO!A86)</f>
        <v>Ethiopia</v>
      </c>
      <c r="B86" s="10" t="str">
        <f>IF(COUNTRY_INFO!B86=0," ",COUNTRY_INFO!B86)</f>
        <v>AmharaNorth Gondar</v>
      </c>
      <c r="C86" s="10" t="str">
        <f>IF(COUNTRY_INFO!C86=0," ",COUNTRY_INFO!C86)</f>
        <v>Beyeda</v>
      </c>
      <c r="D86" s="11"/>
      <c r="E86" s="289"/>
      <c r="F86" s="109"/>
      <c r="G86" s="288"/>
      <c r="H86" s="295"/>
      <c r="I86" s="56"/>
      <c r="J86" s="11">
        <f t="shared" si="7"/>
        <v>0</v>
      </c>
      <c r="K86" s="2"/>
      <c r="L86" s="18"/>
      <c r="M86" s="59"/>
      <c r="N86" s="14">
        <f t="shared" si="8"/>
        <v>0</v>
      </c>
      <c r="O86" s="230" t="str">
        <f t="shared" si="9"/>
        <v xml:space="preserve"> </v>
      </c>
      <c r="P86" s="293" t="str">
        <f t="shared" si="10"/>
        <v xml:space="preserve"> </v>
      </c>
      <c r="Q86" s="275" t="str">
        <f t="shared" si="11"/>
        <v xml:space="preserve"> </v>
      </c>
      <c r="R86" s="293" t="str">
        <f t="shared" si="12"/>
        <v xml:space="preserve"> </v>
      </c>
    </row>
    <row r="87" spans="1:18" x14ac:dyDescent="0.2">
      <c r="A87" s="10" t="str">
        <f>IF(COUNTRY_INFO!A87=0," ",COUNTRY_INFO!A87)</f>
        <v>Ethiopia</v>
      </c>
      <c r="B87" s="10" t="str">
        <f>IF(COUNTRY_INFO!B87=0," ",COUNTRY_INFO!B87)</f>
        <v>AmharaNorth Gondar</v>
      </c>
      <c r="C87" s="10" t="str">
        <f>IF(COUNTRY_INFO!C87=0," ",COUNTRY_INFO!C87)</f>
        <v>Chilga</v>
      </c>
      <c r="D87" s="11" t="s">
        <v>1188</v>
      </c>
      <c r="E87" s="289" t="s">
        <v>19</v>
      </c>
      <c r="F87" s="253" t="s">
        <v>1189</v>
      </c>
      <c r="G87" s="295"/>
      <c r="H87" s="288">
        <v>75998</v>
      </c>
      <c r="I87" s="56"/>
      <c r="J87" s="11">
        <f t="shared" si="7"/>
        <v>75998</v>
      </c>
      <c r="K87" s="2"/>
      <c r="L87" s="18">
        <v>72505</v>
      </c>
      <c r="M87" s="59"/>
      <c r="N87" s="14">
        <f t="shared" si="8"/>
        <v>72505</v>
      </c>
      <c r="O87" s="230" t="str">
        <f t="shared" si="9"/>
        <v xml:space="preserve"> </v>
      </c>
      <c r="P87" s="293">
        <f t="shared" si="10"/>
        <v>95.403826416484648</v>
      </c>
      <c r="Q87" s="275" t="str">
        <f t="shared" si="11"/>
        <v xml:space="preserve"> </v>
      </c>
      <c r="R87" s="293">
        <f t="shared" si="12"/>
        <v>95.403826416484648</v>
      </c>
    </row>
    <row r="88" spans="1:18" x14ac:dyDescent="0.2">
      <c r="A88" s="10" t="str">
        <f>IF(COUNTRY_INFO!A88=0," ",COUNTRY_INFO!A88)</f>
        <v>Ethiopia</v>
      </c>
      <c r="B88" s="10" t="str">
        <f>IF(COUNTRY_INFO!B88=0," ",COUNTRY_INFO!B88)</f>
        <v>AmharaNorth Gondar</v>
      </c>
      <c r="C88" s="10" t="str">
        <f>IF(COUNTRY_INFO!C88=0," ",COUNTRY_INFO!C88)</f>
        <v>Dabat</v>
      </c>
      <c r="D88" s="11" t="str">
        <f>IF(OR(COUNTRY_INFO!$T$9:$T$1000="T3 (ALB/MBD)",COUNTRY_INFO!$U$9:$U$1000="T3 (ALB/MBD)"), "T3 (ALB/MBD)", " ")</f>
        <v>T3 (ALB/MBD)</v>
      </c>
      <c r="E88" s="289" t="s">
        <v>19</v>
      </c>
      <c r="F88" s="253" t="s">
        <v>1189</v>
      </c>
      <c r="G88" s="295"/>
      <c r="H88" s="288">
        <v>52985</v>
      </c>
      <c r="I88" s="56"/>
      <c r="J88" s="11">
        <f t="shared" si="7"/>
        <v>52985</v>
      </c>
      <c r="K88" s="2"/>
      <c r="L88" s="18">
        <v>51997</v>
      </c>
      <c r="M88" s="59"/>
      <c r="N88" s="14">
        <f t="shared" si="8"/>
        <v>51997</v>
      </c>
      <c r="O88" s="230" t="str">
        <f t="shared" si="9"/>
        <v xml:space="preserve"> </v>
      </c>
      <c r="P88" s="293">
        <f t="shared" si="10"/>
        <v>98.13532131735397</v>
      </c>
      <c r="Q88" s="275" t="str">
        <f t="shared" si="11"/>
        <v xml:space="preserve"> </v>
      </c>
      <c r="R88" s="293">
        <f t="shared" si="12"/>
        <v>98.13532131735397</v>
      </c>
    </row>
    <row r="89" spans="1:18" x14ac:dyDescent="0.2">
      <c r="A89" s="10" t="str">
        <f>IF(COUNTRY_INFO!A89=0," ",COUNTRY_INFO!A89)</f>
        <v>Ethiopia</v>
      </c>
      <c r="B89" s="10" t="str">
        <f>IF(COUNTRY_INFO!B89=0," ",COUNTRY_INFO!B89)</f>
        <v>AmharaNorth Gondar</v>
      </c>
      <c r="C89" s="10" t="str">
        <f>IF(COUNTRY_INFO!C89=0," ",COUNTRY_INFO!C89)</f>
        <v>Debark</v>
      </c>
      <c r="D89" s="11" t="str">
        <f>IF(OR(COUNTRY_INFO!$T$9:$T$1000="T3 (ALB/MBD)",COUNTRY_INFO!$U$9:$U$1000="T3 (ALB/MBD)"), "T3 (ALB/MBD)", " ")</f>
        <v>T3 (ALB/MBD)</v>
      </c>
      <c r="E89" s="289" t="s">
        <v>19</v>
      </c>
      <c r="F89" s="253" t="s">
        <v>1189</v>
      </c>
      <c r="G89" s="295"/>
      <c r="H89" s="288">
        <v>47698</v>
      </c>
      <c r="I89" s="56"/>
      <c r="J89" s="11">
        <f t="shared" si="7"/>
        <v>47698</v>
      </c>
      <c r="K89" s="2"/>
      <c r="L89" s="18">
        <v>46579</v>
      </c>
      <c r="M89" s="59"/>
      <c r="N89" s="14">
        <f t="shared" si="8"/>
        <v>46579</v>
      </c>
      <c r="O89" s="230" t="str">
        <f t="shared" si="9"/>
        <v xml:space="preserve"> </v>
      </c>
      <c r="P89" s="293">
        <f t="shared" si="10"/>
        <v>97.653989685102104</v>
      </c>
      <c r="Q89" s="275" t="str">
        <f t="shared" si="11"/>
        <v xml:space="preserve"> </v>
      </c>
      <c r="R89" s="293">
        <f t="shared" si="12"/>
        <v>97.653989685102104</v>
      </c>
    </row>
    <row r="90" spans="1:18" x14ac:dyDescent="0.2">
      <c r="A90" s="10" t="str">
        <f>IF(COUNTRY_INFO!A90=0," ",COUNTRY_INFO!A90)</f>
        <v>Ethiopia</v>
      </c>
      <c r="B90" s="10" t="str">
        <f>IF(COUNTRY_INFO!B90=0," ",COUNTRY_INFO!B90)</f>
        <v>AmharaNorth Gondar</v>
      </c>
      <c r="C90" s="10" t="str">
        <f>IF(COUNTRY_INFO!C90=0," ",COUNTRY_INFO!C90)</f>
        <v>Debark town</v>
      </c>
      <c r="D90" s="11" t="str">
        <f>IF(OR(COUNTRY_INFO!$T$9:$T$1000="T3 (ALB/MBD)",COUNTRY_INFO!$U$9:$U$1000="T3 (ALB/MBD)"), "T3 (ALB/MBD)", " ")</f>
        <v>T3 (ALB/MBD)</v>
      </c>
      <c r="E90" s="289" t="s">
        <v>19</v>
      </c>
      <c r="F90" s="253" t="s">
        <v>1189</v>
      </c>
      <c r="G90" s="295"/>
      <c r="H90" s="288">
        <v>7124</v>
      </c>
      <c r="I90" s="56"/>
      <c r="J90" s="11">
        <f t="shared" si="7"/>
        <v>7124</v>
      </c>
      <c r="K90" s="2"/>
      <c r="L90" s="18">
        <v>5566</v>
      </c>
      <c r="M90" s="59"/>
      <c r="N90" s="14">
        <f t="shared" si="8"/>
        <v>5566</v>
      </c>
      <c r="O90" s="230" t="str">
        <f t="shared" si="9"/>
        <v xml:space="preserve"> </v>
      </c>
      <c r="P90" s="293">
        <f t="shared" si="10"/>
        <v>78.130263896687254</v>
      </c>
      <c r="Q90" s="275" t="str">
        <f t="shared" si="11"/>
        <v xml:space="preserve"> </v>
      </c>
      <c r="R90" s="293">
        <f t="shared" si="12"/>
        <v>78.130263896687254</v>
      </c>
    </row>
    <row r="91" spans="1:18" x14ac:dyDescent="0.2">
      <c r="A91" s="10" t="str">
        <f>IF(COUNTRY_INFO!A91=0," ",COUNTRY_INFO!A91)</f>
        <v>Ethiopia</v>
      </c>
      <c r="B91" s="10" t="str">
        <f>IF(COUNTRY_INFO!B91=0," ",COUNTRY_INFO!B91)</f>
        <v>AmharaNorth Gondar</v>
      </c>
      <c r="C91" s="10" t="str">
        <f>IF(COUNTRY_INFO!C91=0," ",COUNTRY_INFO!C91)</f>
        <v>East Belesa</v>
      </c>
      <c r="D91" s="11"/>
      <c r="E91" s="289"/>
      <c r="F91" s="109"/>
      <c r="G91" s="288"/>
      <c r="H91" s="288"/>
      <c r="I91" s="56"/>
      <c r="J91" s="11">
        <f t="shared" si="7"/>
        <v>0</v>
      </c>
      <c r="K91" s="2"/>
      <c r="L91" s="18"/>
      <c r="M91" s="59"/>
      <c r="N91" s="14">
        <f t="shared" si="8"/>
        <v>0</v>
      </c>
      <c r="O91" s="230" t="str">
        <f t="shared" si="9"/>
        <v xml:space="preserve"> </v>
      </c>
      <c r="P91" s="230" t="str">
        <f t="shared" si="10"/>
        <v xml:space="preserve"> </v>
      </c>
      <c r="Q91" s="275" t="str">
        <f t="shared" si="11"/>
        <v xml:space="preserve"> </v>
      </c>
      <c r="R91" s="230" t="str">
        <f t="shared" si="12"/>
        <v xml:space="preserve"> </v>
      </c>
    </row>
    <row r="92" spans="1:18" x14ac:dyDescent="0.2">
      <c r="A92" s="10" t="str">
        <f>IF(COUNTRY_INFO!A92=0," ",COUNTRY_INFO!A92)</f>
        <v>Ethiopia</v>
      </c>
      <c r="B92" s="10" t="str">
        <f>IF(COUNTRY_INFO!B92=0," ",COUNTRY_INFO!B92)</f>
        <v>AmharaNorth Gondar</v>
      </c>
      <c r="C92" s="10" t="str">
        <f>IF(COUNTRY_INFO!C92=0," ",COUNTRY_INFO!C92)</f>
        <v>East Dembia</v>
      </c>
      <c r="D92" s="11"/>
      <c r="E92" s="289"/>
      <c r="F92" s="109"/>
      <c r="G92" s="288"/>
      <c r="H92" s="295">
        <v>95340</v>
      </c>
      <c r="I92" s="56"/>
      <c r="J92" s="11">
        <f t="shared" si="7"/>
        <v>95340</v>
      </c>
      <c r="K92" s="2"/>
      <c r="L92" s="18">
        <v>91373</v>
      </c>
      <c r="M92" s="59"/>
      <c r="N92" s="14">
        <f t="shared" si="8"/>
        <v>91373</v>
      </c>
      <c r="O92" s="230" t="str">
        <f t="shared" si="9"/>
        <v xml:space="preserve"> </v>
      </c>
      <c r="P92" s="293">
        <f t="shared" si="10"/>
        <v>95.839102160688057</v>
      </c>
      <c r="Q92" s="275" t="str">
        <f t="shared" si="11"/>
        <v xml:space="preserve"> </v>
      </c>
      <c r="R92" s="293">
        <f t="shared" si="12"/>
        <v>95.839102160688057</v>
      </c>
    </row>
    <row r="93" spans="1:18" x14ac:dyDescent="0.2">
      <c r="A93" s="10" t="str">
        <f>IF(COUNTRY_INFO!A93=0," ",COUNTRY_INFO!A93)</f>
        <v>Ethiopia</v>
      </c>
      <c r="B93" s="10" t="str">
        <f>IF(COUNTRY_INFO!B93=0," ",COUNTRY_INFO!B93)</f>
        <v>AmharaNorth Gondar</v>
      </c>
      <c r="C93" s="10" t="str">
        <f>IF(COUNTRY_INFO!C93=0," ",COUNTRY_INFO!C93)</f>
        <v>Gendawuha</v>
      </c>
      <c r="D93" s="11"/>
      <c r="E93" s="289"/>
      <c r="F93" s="109"/>
      <c r="G93" s="288"/>
      <c r="H93" s="288"/>
      <c r="I93" s="56"/>
      <c r="J93" s="11">
        <f t="shared" si="7"/>
        <v>0</v>
      </c>
      <c r="K93" s="2"/>
      <c r="L93" s="18"/>
      <c r="M93" s="59"/>
      <c r="N93" s="14">
        <f t="shared" si="8"/>
        <v>0</v>
      </c>
      <c r="O93" s="230" t="str">
        <f t="shared" si="9"/>
        <v xml:space="preserve"> </v>
      </c>
      <c r="P93" s="230" t="str">
        <f t="shared" si="10"/>
        <v xml:space="preserve"> </v>
      </c>
      <c r="Q93" s="275" t="str">
        <f t="shared" si="11"/>
        <v xml:space="preserve"> </v>
      </c>
      <c r="R93" s="230" t="str">
        <f t="shared" si="12"/>
        <v xml:space="preserve"> </v>
      </c>
    </row>
    <row r="94" spans="1:18" x14ac:dyDescent="0.2">
      <c r="A94" s="10" t="str">
        <f>IF(COUNTRY_INFO!A94=0," ",COUNTRY_INFO!A94)</f>
        <v>Ethiopia</v>
      </c>
      <c r="B94" s="10" t="str">
        <f>IF(COUNTRY_INFO!B94=0," ",COUNTRY_INFO!B94)</f>
        <v>AmharaNorth Gondar</v>
      </c>
      <c r="C94" s="10" t="str">
        <f>IF(COUNTRY_INFO!C94=0," ",COUNTRY_INFO!C94)</f>
        <v>Gondar town</v>
      </c>
      <c r="D94" s="11" t="str">
        <f>IF(OR(COUNTRY_INFO!$T$9:$T$1000="T3 (ALB/MBD)",COUNTRY_INFO!$U$9:$U$1000="T3 (ALB/MBD)"), "T3 (ALB/MBD)", " ")</f>
        <v>T3 (ALB/MBD)</v>
      </c>
      <c r="E94" s="289" t="s">
        <v>19</v>
      </c>
      <c r="F94" s="253" t="s">
        <v>1189</v>
      </c>
      <c r="G94" s="295"/>
      <c r="H94" s="288">
        <v>96829</v>
      </c>
      <c r="I94" s="56"/>
      <c r="J94" s="11">
        <f t="shared" si="7"/>
        <v>96829</v>
      </c>
      <c r="K94" s="2"/>
      <c r="L94" s="18">
        <v>89208</v>
      </c>
      <c r="M94" s="59"/>
      <c r="N94" s="14">
        <f t="shared" si="8"/>
        <v>89208</v>
      </c>
      <c r="O94" s="230" t="str">
        <f t="shared" si="9"/>
        <v xml:space="preserve"> </v>
      </c>
      <c r="P94" s="293">
        <f t="shared" si="10"/>
        <v>92.129424036187501</v>
      </c>
      <c r="Q94" s="275" t="str">
        <f t="shared" si="11"/>
        <v xml:space="preserve"> </v>
      </c>
      <c r="R94" s="293">
        <f t="shared" si="12"/>
        <v>92.129424036187501</v>
      </c>
    </row>
    <row r="95" spans="1:18" x14ac:dyDescent="0.2">
      <c r="A95" s="10" t="str">
        <f>IF(COUNTRY_INFO!A95=0," ",COUNTRY_INFO!A95)</f>
        <v>Ethiopia</v>
      </c>
      <c r="B95" s="10" t="str">
        <f>IF(COUNTRY_INFO!B95=0," ",COUNTRY_INFO!B95)</f>
        <v>AmharaNorth Gondar</v>
      </c>
      <c r="C95" s="10" t="str">
        <f>IF(COUNTRY_INFO!C95=0," ",COUNTRY_INFO!C95)</f>
        <v>Gondar Zuriya</v>
      </c>
      <c r="D95" s="11" t="str">
        <f>IF(OR(COUNTRY_INFO!$T$9:$T$1000="T3 (ALB/MBD)",COUNTRY_INFO!$U$9:$U$1000="T3 (ALB/MBD)"), "T3 (ALB/MBD)", " ")</f>
        <v>T3 (ALB/MBD)</v>
      </c>
      <c r="E95" s="289" t="s">
        <v>19</v>
      </c>
      <c r="F95" s="253" t="s">
        <v>1189</v>
      </c>
      <c r="G95" s="295"/>
      <c r="H95" s="288">
        <v>68360</v>
      </c>
      <c r="I95" s="56"/>
      <c r="J95" s="11">
        <f t="shared" si="7"/>
        <v>68360</v>
      </c>
      <c r="K95" s="2"/>
      <c r="L95" s="18">
        <v>64654</v>
      </c>
      <c r="M95" s="59"/>
      <c r="N95" s="14">
        <f t="shared" si="8"/>
        <v>64654</v>
      </c>
      <c r="O95" s="230" t="str">
        <f t="shared" si="9"/>
        <v xml:space="preserve"> </v>
      </c>
      <c r="P95" s="293">
        <f t="shared" si="10"/>
        <v>94.578700994733765</v>
      </c>
      <c r="Q95" s="275" t="str">
        <f t="shared" si="11"/>
        <v xml:space="preserve"> </v>
      </c>
      <c r="R95" s="293">
        <f t="shared" si="12"/>
        <v>94.578700994733765</v>
      </c>
    </row>
    <row r="96" spans="1:18" x14ac:dyDescent="0.2">
      <c r="A96" s="10" t="str">
        <f>IF(COUNTRY_INFO!A96=0," ",COUNTRY_INFO!A96)</f>
        <v>Ethiopia</v>
      </c>
      <c r="B96" s="10" t="str">
        <f>IF(COUNTRY_INFO!B96=0," ",COUNTRY_INFO!B96)</f>
        <v>AmharaNorth Gondar</v>
      </c>
      <c r="C96" s="10" t="str">
        <f>IF(COUNTRY_INFO!C96=0," ",COUNTRY_INFO!C96)</f>
        <v>Janamora</v>
      </c>
      <c r="D96" s="11" t="str">
        <f>IF(OR(COUNTRY_INFO!$T$9:$T$1000="T3 (ALB/MBD)",COUNTRY_INFO!$U$9:$U$1000="T3 (ALB/MBD)"), "T3 (ALB/MBD)", " ")</f>
        <v>T3 (ALB/MBD)</v>
      </c>
      <c r="E96" s="289" t="s">
        <v>19</v>
      </c>
      <c r="F96" s="253" t="s">
        <v>1189</v>
      </c>
      <c r="G96" s="295"/>
      <c r="H96" s="288">
        <v>61680</v>
      </c>
      <c r="I96" s="56"/>
      <c r="J96" s="11">
        <f t="shared" si="7"/>
        <v>61680</v>
      </c>
      <c r="K96" s="2"/>
      <c r="L96" s="18">
        <v>61222</v>
      </c>
      <c r="M96" s="59"/>
      <c r="N96" s="14">
        <f t="shared" si="8"/>
        <v>61222</v>
      </c>
      <c r="O96" s="230" t="str">
        <f t="shared" si="9"/>
        <v xml:space="preserve"> </v>
      </c>
      <c r="P96" s="293">
        <f t="shared" si="10"/>
        <v>99.257457846952008</v>
      </c>
      <c r="Q96" s="275" t="str">
        <f t="shared" si="11"/>
        <v xml:space="preserve"> </v>
      </c>
      <c r="R96" s="293">
        <f t="shared" si="12"/>
        <v>99.257457846952008</v>
      </c>
    </row>
    <row r="97" spans="1:18" x14ac:dyDescent="0.2">
      <c r="A97" s="10" t="str">
        <f>IF(COUNTRY_INFO!A97=0," ",COUNTRY_INFO!A97)</f>
        <v>Ethiopia</v>
      </c>
      <c r="B97" s="10" t="str">
        <f>IF(COUNTRY_INFO!B97=0," ",COUNTRY_INFO!B97)</f>
        <v>AmharaNorth Gondar</v>
      </c>
      <c r="C97" s="10" t="str">
        <f>IF(COUNTRY_INFO!C97=0," ",COUNTRY_INFO!C97)</f>
        <v>Kinfazbegela</v>
      </c>
      <c r="D97" s="11"/>
      <c r="E97" s="289"/>
      <c r="F97" s="109"/>
      <c r="G97" s="288"/>
      <c r="H97" s="288"/>
      <c r="I97" s="56"/>
      <c r="J97" s="11">
        <f t="shared" si="7"/>
        <v>0</v>
      </c>
      <c r="K97" s="2"/>
      <c r="L97" s="18"/>
      <c r="M97" s="59"/>
      <c r="N97" s="14">
        <f t="shared" si="8"/>
        <v>0</v>
      </c>
      <c r="O97" s="230" t="str">
        <f t="shared" si="9"/>
        <v xml:space="preserve"> </v>
      </c>
      <c r="P97" s="230" t="str">
        <f t="shared" si="10"/>
        <v xml:space="preserve"> </v>
      </c>
      <c r="Q97" s="275" t="str">
        <f t="shared" si="11"/>
        <v xml:space="preserve"> </v>
      </c>
      <c r="R97" s="230" t="str">
        <f t="shared" si="12"/>
        <v xml:space="preserve"> </v>
      </c>
    </row>
    <row r="98" spans="1:18" x14ac:dyDescent="0.2">
      <c r="A98" s="10" t="str">
        <f>IF(COUNTRY_INFO!A98=0," ",COUNTRY_INFO!A98)</f>
        <v>Ethiopia</v>
      </c>
      <c r="B98" s="10" t="str">
        <f>IF(COUNTRY_INFO!B98=0," ",COUNTRY_INFO!B98)</f>
        <v>AmharaNorth Gondar</v>
      </c>
      <c r="C98" s="10" t="str">
        <f>IF(COUNTRY_INFO!C98=0," ",COUNTRY_INFO!C98)</f>
        <v>Lay Armachiho</v>
      </c>
      <c r="D98" s="11" t="str">
        <f>IF(OR(COUNTRY_INFO!$T$9:$T$1000="T3 (ALB/MBD)",COUNTRY_INFO!$U$9:$U$1000="T3 (ALB/MBD)"), "T3 (ALB/MBD)", " ")</f>
        <v>T3 (ALB/MBD)</v>
      </c>
      <c r="E98" s="289" t="s">
        <v>19</v>
      </c>
      <c r="F98" s="253" t="s">
        <v>1189</v>
      </c>
      <c r="G98" s="295"/>
      <c r="H98" s="288">
        <v>41695</v>
      </c>
      <c r="I98" s="56"/>
      <c r="J98" s="11">
        <f t="shared" si="7"/>
        <v>41695</v>
      </c>
      <c r="K98" s="2"/>
      <c r="L98" s="18">
        <v>39571</v>
      </c>
      <c r="M98" s="59"/>
      <c r="N98" s="14">
        <f t="shared" si="8"/>
        <v>39571</v>
      </c>
      <c r="O98" s="230" t="str">
        <f t="shared" si="9"/>
        <v xml:space="preserve"> </v>
      </c>
      <c r="P98" s="293">
        <f t="shared" si="10"/>
        <v>94.905864012471525</v>
      </c>
      <c r="Q98" s="275" t="str">
        <f t="shared" si="11"/>
        <v xml:space="preserve"> </v>
      </c>
      <c r="R98" s="293">
        <f t="shared" si="12"/>
        <v>94.905864012471525</v>
      </c>
    </row>
    <row r="99" spans="1:18" x14ac:dyDescent="0.2">
      <c r="A99" s="10" t="str">
        <f>IF(COUNTRY_INFO!A99=0," ",COUNTRY_INFO!A99)</f>
        <v>Ethiopia</v>
      </c>
      <c r="B99" s="10" t="str">
        <f>IF(COUNTRY_INFO!B99=0," ",COUNTRY_INFO!B99)</f>
        <v>AmharaNorth Gondar</v>
      </c>
      <c r="C99" s="10" t="str">
        <f>IF(COUNTRY_INFO!C99=0," ",COUNTRY_INFO!C99)</f>
        <v>Metema</v>
      </c>
      <c r="D99" s="11"/>
      <c r="E99" s="289"/>
      <c r="F99" s="109"/>
      <c r="G99" s="288"/>
      <c r="H99" s="288"/>
      <c r="I99" s="56"/>
      <c r="J99" s="11">
        <f t="shared" si="7"/>
        <v>0</v>
      </c>
      <c r="K99" s="2"/>
      <c r="L99" s="18"/>
      <c r="M99" s="59"/>
      <c r="N99" s="14">
        <f t="shared" si="8"/>
        <v>0</v>
      </c>
      <c r="O99" s="230" t="str">
        <f t="shared" si="9"/>
        <v xml:space="preserve"> </v>
      </c>
      <c r="P99" s="230" t="str">
        <f t="shared" si="10"/>
        <v xml:space="preserve"> </v>
      </c>
      <c r="Q99" s="275" t="str">
        <f t="shared" si="11"/>
        <v xml:space="preserve"> </v>
      </c>
      <c r="R99" s="230" t="str">
        <f t="shared" si="12"/>
        <v xml:space="preserve"> </v>
      </c>
    </row>
    <row r="100" spans="1:18" x14ac:dyDescent="0.2">
      <c r="A100" s="10" t="str">
        <f>IF(COUNTRY_INFO!A100=0," ",COUNTRY_INFO!A100)</f>
        <v>Ethiopia</v>
      </c>
      <c r="B100" s="10" t="str">
        <f>IF(COUNTRY_INFO!B100=0," ",COUNTRY_INFO!B100)</f>
        <v>AmharaNorth Gondar</v>
      </c>
      <c r="C100" s="10" t="str">
        <f>IF(COUNTRY_INFO!C100=0," ",COUNTRY_INFO!C100)</f>
        <v>Mirab Belesa</v>
      </c>
      <c r="D100" s="11" t="str">
        <f>IF(OR(COUNTRY_INFO!$T$9:$T$1000="T3 (ALB/MBD)",COUNTRY_INFO!$U$9:$U$1000="T3 (ALB/MBD)"), "T3 (ALB/MBD)", " ")</f>
        <v>T3 (ALB/MBD)</v>
      </c>
      <c r="E100" s="289" t="s">
        <v>19</v>
      </c>
      <c r="F100" s="253" t="s">
        <v>1189</v>
      </c>
      <c r="G100" s="295"/>
      <c r="H100" s="288">
        <v>57837</v>
      </c>
      <c r="I100" s="56"/>
      <c r="J100" s="11">
        <f t="shared" si="7"/>
        <v>57837</v>
      </c>
      <c r="K100" s="2"/>
      <c r="L100" s="18">
        <v>52137</v>
      </c>
      <c r="M100" s="59"/>
      <c r="N100" s="14">
        <f t="shared" si="8"/>
        <v>52137</v>
      </c>
      <c r="O100" s="230" t="str">
        <f t="shared" si="9"/>
        <v xml:space="preserve"> </v>
      </c>
      <c r="P100" s="293">
        <f t="shared" si="10"/>
        <v>90.144717049639496</v>
      </c>
      <c r="Q100" s="275" t="str">
        <f t="shared" si="11"/>
        <v xml:space="preserve"> </v>
      </c>
      <c r="R100" s="293">
        <f t="shared" si="12"/>
        <v>90.144717049639496</v>
      </c>
    </row>
    <row r="101" spans="1:18" x14ac:dyDescent="0.2">
      <c r="A101" s="10" t="str">
        <f>IF(COUNTRY_INFO!A101=0," ",COUNTRY_INFO!A101)</f>
        <v>Ethiopia</v>
      </c>
      <c r="B101" s="10" t="str">
        <f>IF(COUNTRY_INFO!B101=0," ",COUNTRY_INFO!B101)</f>
        <v>AmharaNorth Gondar</v>
      </c>
      <c r="C101" s="10" t="str">
        <f>IF(COUNTRY_INFO!C101=0," ",COUNTRY_INFO!C101)</f>
        <v>Quara</v>
      </c>
      <c r="D101" s="11"/>
      <c r="E101" s="289"/>
      <c r="F101" s="109"/>
      <c r="G101" s="288"/>
      <c r="H101" s="288"/>
      <c r="I101" s="56"/>
      <c r="J101" s="11">
        <f t="shared" si="7"/>
        <v>0</v>
      </c>
      <c r="K101" s="2"/>
      <c r="L101" s="18"/>
      <c r="M101" s="59"/>
      <c r="N101" s="14">
        <f t="shared" si="8"/>
        <v>0</v>
      </c>
      <c r="O101" s="230" t="str">
        <f t="shared" si="9"/>
        <v xml:space="preserve"> </v>
      </c>
      <c r="P101" s="230" t="str">
        <f t="shared" si="10"/>
        <v xml:space="preserve"> </v>
      </c>
      <c r="Q101" s="275" t="str">
        <f t="shared" si="11"/>
        <v xml:space="preserve"> </v>
      </c>
      <c r="R101" s="230" t="str">
        <f t="shared" si="12"/>
        <v xml:space="preserve"> </v>
      </c>
    </row>
    <row r="102" spans="1:18" x14ac:dyDescent="0.2">
      <c r="A102" s="10" t="str">
        <f>IF(COUNTRY_INFO!A102=0," ",COUNTRY_INFO!A102)</f>
        <v>Ethiopia</v>
      </c>
      <c r="B102" s="10" t="str">
        <f>IF(COUNTRY_INFO!B102=0," ",COUNTRY_INFO!B102)</f>
        <v>AmharaNorth Gondar</v>
      </c>
      <c r="C102" s="10" t="str">
        <f>IF(COUNTRY_INFO!C102=0," ",COUNTRY_INFO!C102)</f>
        <v>Tach Armachiho</v>
      </c>
      <c r="D102" s="11" t="s">
        <v>1188</v>
      </c>
      <c r="E102" s="289" t="s">
        <v>19</v>
      </c>
      <c r="F102" s="253" t="s">
        <v>1189</v>
      </c>
      <c r="G102" s="295"/>
      <c r="H102" s="288"/>
      <c r="I102" s="56"/>
      <c r="J102" s="11">
        <f t="shared" si="7"/>
        <v>0</v>
      </c>
      <c r="K102" s="2"/>
      <c r="L102" s="18"/>
      <c r="M102" s="59"/>
      <c r="N102" s="14">
        <f t="shared" si="8"/>
        <v>0</v>
      </c>
      <c r="O102" s="230" t="str">
        <f t="shared" si="9"/>
        <v xml:space="preserve"> </v>
      </c>
      <c r="P102" s="293" t="str">
        <f t="shared" si="10"/>
        <v xml:space="preserve"> </v>
      </c>
      <c r="Q102" s="275" t="str">
        <f t="shared" si="11"/>
        <v xml:space="preserve"> </v>
      </c>
      <c r="R102" s="293" t="str">
        <f t="shared" si="12"/>
        <v xml:space="preserve"> </v>
      </c>
    </row>
    <row r="103" spans="1:18" x14ac:dyDescent="0.2">
      <c r="A103" s="10" t="str">
        <f>IF(COUNTRY_INFO!A103=0," ",COUNTRY_INFO!A103)</f>
        <v>Ethiopia</v>
      </c>
      <c r="B103" s="10" t="str">
        <f>IF(COUNTRY_INFO!B103=0," ",COUNTRY_INFO!B103)</f>
        <v>AmharaNorth Gondar</v>
      </c>
      <c r="C103" s="10" t="str">
        <f>IF(COUNTRY_INFO!C103=0," ",COUNTRY_INFO!C103)</f>
        <v>Takusa</v>
      </c>
      <c r="D103" s="11" t="s">
        <v>1188</v>
      </c>
      <c r="E103" s="289" t="s">
        <v>19</v>
      </c>
      <c r="F103" s="253" t="s">
        <v>1189</v>
      </c>
      <c r="G103" s="295"/>
      <c r="H103" s="288"/>
      <c r="I103" s="56"/>
      <c r="J103" s="11">
        <f t="shared" si="7"/>
        <v>0</v>
      </c>
      <c r="K103" s="2"/>
      <c r="L103" s="18"/>
      <c r="M103" s="59"/>
      <c r="N103" s="14">
        <f t="shared" si="8"/>
        <v>0</v>
      </c>
      <c r="O103" s="230" t="str">
        <f t="shared" si="9"/>
        <v xml:space="preserve"> </v>
      </c>
      <c r="P103" s="293" t="str">
        <f t="shared" si="10"/>
        <v xml:space="preserve"> </v>
      </c>
      <c r="Q103" s="275" t="str">
        <f t="shared" si="11"/>
        <v xml:space="preserve"> </v>
      </c>
      <c r="R103" s="293" t="str">
        <f t="shared" si="12"/>
        <v xml:space="preserve"> </v>
      </c>
    </row>
    <row r="104" spans="1:18" x14ac:dyDescent="0.2">
      <c r="A104" s="10" t="str">
        <f>IF(COUNTRY_INFO!A104=0," ",COUNTRY_INFO!A104)</f>
        <v>Ethiopia</v>
      </c>
      <c r="B104" s="10" t="str">
        <f>IF(COUNTRY_INFO!B104=0," ",COUNTRY_INFO!B104)</f>
        <v>AmharaNorth Gondar</v>
      </c>
      <c r="C104" s="10" t="str">
        <f>IF(COUNTRY_INFO!C104=0," ",COUNTRY_INFO!C104)</f>
        <v>Tegedie</v>
      </c>
      <c r="D104" s="11" t="s">
        <v>1188</v>
      </c>
      <c r="E104" s="289" t="s">
        <v>19</v>
      </c>
      <c r="F104" s="253" t="s">
        <v>1189</v>
      </c>
      <c r="G104" s="295"/>
      <c r="H104" s="288"/>
      <c r="I104" s="56"/>
      <c r="J104" s="11">
        <f t="shared" si="7"/>
        <v>0</v>
      </c>
      <c r="K104" s="2"/>
      <c r="L104" s="18"/>
      <c r="M104" s="59"/>
      <c r="N104" s="14">
        <f t="shared" si="8"/>
        <v>0</v>
      </c>
      <c r="O104" s="230" t="str">
        <f t="shared" si="9"/>
        <v xml:space="preserve"> </v>
      </c>
      <c r="P104" s="293" t="str">
        <f t="shared" si="10"/>
        <v xml:space="preserve"> </v>
      </c>
      <c r="Q104" s="275" t="str">
        <f t="shared" si="11"/>
        <v xml:space="preserve"> </v>
      </c>
      <c r="R104" s="293" t="str">
        <f t="shared" si="12"/>
        <v xml:space="preserve"> </v>
      </c>
    </row>
    <row r="105" spans="1:18" x14ac:dyDescent="0.2">
      <c r="A105" s="10" t="str">
        <f>IF(COUNTRY_INFO!A105=0," ",COUNTRY_INFO!A105)</f>
        <v>Ethiopia</v>
      </c>
      <c r="B105" s="10" t="str">
        <f>IF(COUNTRY_INFO!B105=0," ",COUNTRY_INFO!B105)</f>
        <v>AmharaNorth Gondar</v>
      </c>
      <c r="C105" s="10" t="str">
        <f>IF(COUNTRY_INFO!C105=0," ",COUNTRY_INFO!C105)</f>
        <v>Telemt</v>
      </c>
      <c r="D105" s="11"/>
      <c r="E105" s="289"/>
      <c r="F105" s="109"/>
      <c r="G105" s="288"/>
      <c r="H105" s="295"/>
      <c r="I105" s="56"/>
      <c r="J105" s="11">
        <f t="shared" si="7"/>
        <v>0</v>
      </c>
      <c r="K105" s="2"/>
      <c r="L105" s="18"/>
      <c r="M105" s="59"/>
      <c r="N105" s="14">
        <f t="shared" si="8"/>
        <v>0</v>
      </c>
      <c r="O105" s="230" t="str">
        <f t="shared" si="9"/>
        <v xml:space="preserve"> </v>
      </c>
      <c r="P105" s="293" t="str">
        <f t="shared" si="10"/>
        <v xml:space="preserve"> </v>
      </c>
      <c r="Q105" s="275" t="str">
        <f t="shared" si="11"/>
        <v xml:space="preserve"> </v>
      </c>
      <c r="R105" s="293" t="str">
        <f t="shared" si="12"/>
        <v xml:space="preserve"> </v>
      </c>
    </row>
    <row r="106" spans="1:18" x14ac:dyDescent="0.2">
      <c r="A106" s="10" t="str">
        <f>IF(COUNTRY_INFO!A106=0," ",COUNTRY_INFO!A106)</f>
        <v>Ethiopia</v>
      </c>
      <c r="B106" s="10" t="str">
        <f>IF(COUNTRY_INFO!B106=0," ",COUNTRY_INFO!B106)</f>
        <v>AmharaNorth Gondar</v>
      </c>
      <c r="C106" s="10" t="str">
        <f>IF(COUNTRY_INFO!C106=0," ",COUNTRY_INFO!C106)</f>
        <v>West Armachoho</v>
      </c>
      <c r="D106" s="11"/>
      <c r="E106" s="289"/>
      <c r="F106" s="109"/>
      <c r="G106" s="288"/>
      <c r="H106" s="288"/>
      <c r="I106" s="56"/>
      <c r="J106" s="11">
        <f t="shared" si="7"/>
        <v>0</v>
      </c>
      <c r="K106" s="2"/>
      <c r="L106" s="18"/>
      <c r="M106" s="59"/>
      <c r="N106" s="14">
        <f t="shared" si="8"/>
        <v>0</v>
      </c>
      <c r="O106" s="230" t="str">
        <f t="shared" si="9"/>
        <v xml:space="preserve"> </v>
      </c>
      <c r="P106" s="230" t="str">
        <f t="shared" si="10"/>
        <v xml:space="preserve"> </v>
      </c>
      <c r="Q106" s="275" t="str">
        <f t="shared" si="11"/>
        <v xml:space="preserve"> </v>
      </c>
      <c r="R106" s="230" t="str">
        <f t="shared" si="12"/>
        <v xml:space="preserve"> </v>
      </c>
    </row>
    <row r="107" spans="1:18" x14ac:dyDescent="0.2">
      <c r="A107" s="10" t="str">
        <f>IF(COUNTRY_INFO!A107=0," ",COUNTRY_INFO!A107)</f>
        <v>Ethiopia</v>
      </c>
      <c r="B107" s="10" t="str">
        <f>IF(COUNTRY_INFO!B107=0," ",COUNTRY_INFO!B107)</f>
        <v>AmharaNorth Gondar</v>
      </c>
      <c r="C107" s="10" t="str">
        <f>IF(COUNTRY_INFO!C107=0," ",COUNTRY_INFO!C107)</f>
        <v>West Dembia</v>
      </c>
      <c r="D107" s="11"/>
      <c r="E107" s="289"/>
      <c r="F107" s="109"/>
      <c r="G107" s="288"/>
      <c r="H107" s="288"/>
      <c r="I107" s="56"/>
      <c r="J107" s="11">
        <f t="shared" si="7"/>
        <v>0</v>
      </c>
      <c r="K107" s="2"/>
      <c r="L107" s="18"/>
      <c r="M107" s="59"/>
      <c r="N107" s="14">
        <f t="shared" si="8"/>
        <v>0</v>
      </c>
      <c r="O107" s="230" t="str">
        <f t="shared" si="9"/>
        <v xml:space="preserve"> </v>
      </c>
      <c r="P107" s="230" t="str">
        <f t="shared" si="10"/>
        <v xml:space="preserve"> </v>
      </c>
      <c r="Q107" s="275" t="str">
        <f t="shared" si="11"/>
        <v xml:space="preserve"> </v>
      </c>
      <c r="R107" s="230" t="str">
        <f t="shared" si="12"/>
        <v xml:space="preserve"> </v>
      </c>
    </row>
    <row r="108" spans="1:18" x14ac:dyDescent="0.2">
      <c r="A108" s="10" t="str">
        <f>IF(COUNTRY_INFO!A108=0," ",COUNTRY_INFO!A108)</f>
        <v>Ethiopia</v>
      </c>
      <c r="B108" s="10" t="str">
        <f>IF(COUNTRY_INFO!B108=0," ",COUNTRY_INFO!B108)</f>
        <v>AmharaNorth Gondar</v>
      </c>
      <c r="C108" s="10" t="str">
        <f>IF(COUNTRY_INFO!C108=0," ",COUNTRY_INFO!C108)</f>
        <v>Wogera</v>
      </c>
      <c r="D108" s="11" t="str">
        <f>IF(OR(COUNTRY_INFO!$T$9:$T$1000="T3 (ALB/MBD)",COUNTRY_INFO!$U$9:$U$1000="T3 (ALB/MBD)"), "T3 (ALB/MBD)", " ")</f>
        <v>T3 (ALB/MBD)</v>
      </c>
      <c r="E108" s="289" t="s">
        <v>19</v>
      </c>
      <c r="F108" s="253" t="s">
        <v>1189</v>
      </c>
      <c r="G108" s="295"/>
      <c r="H108" s="288">
        <v>68587</v>
      </c>
      <c r="I108" s="56"/>
      <c r="J108" s="11">
        <f t="shared" si="7"/>
        <v>68587</v>
      </c>
      <c r="K108" s="2"/>
      <c r="L108" s="18">
        <v>66195</v>
      </c>
      <c r="M108" s="59"/>
      <c r="N108" s="14">
        <f t="shared" si="8"/>
        <v>66195</v>
      </c>
      <c r="O108" s="230" t="str">
        <f t="shared" si="9"/>
        <v xml:space="preserve"> </v>
      </c>
      <c r="P108" s="293">
        <f t="shared" si="10"/>
        <v>96.512458629186298</v>
      </c>
      <c r="Q108" s="275" t="str">
        <f t="shared" si="11"/>
        <v xml:space="preserve"> </v>
      </c>
      <c r="R108" s="293">
        <f t="shared" si="12"/>
        <v>96.512458629186298</v>
      </c>
    </row>
    <row r="109" spans="1:18" x14ac:dyDescent="0.2">
      <c r="A109" s="10" t="str">
        <f>IF(COUNTRY_INFO!A109=0," ",COUNTRY_INFO!A109)</f>
        <v>Ethiopia</v>
      </c>
      <c r="B109" s="10" t="str">
        <f>IF(COUNTRY_INFO!B109=0," ",COUNTRY_INFO!B109)</f>
        <v>AmharaNorth Shoa</v>
      </c>
      <c r="C109" s="10" t="str">
        <f>IF(COUNTRY_INFO!C109=0," ",COUNTRY_INFO!C109)</f>
        <v>Angolelna tera</v>
      </c>
      <c r="D109" s="11"/>
      <c r="E109" s="289"/>
      <c r="F109" s="109"/>
      <c r="G109" s="288"/>
      <c r="H109" s="288"/>
      <c r="I109" s="56"/>
      <c r="J109" s="11">
        <f t="shared" si="7"/>
        <v>0</v>
      </c>
      <c r="K109" s="2"/>
      <c r="L109" s="18"/>
      <c r="M109" s="59"/>
      <c r="N109" s="14">
        <f t="shared" si="8"/>
        <v>0</v>
      </c>
      <c r="O109" s="230" t="str">
        <f t="shared" si="9"/>
        <v xml:space="preserve"> </v>
      </c>
      <c r="P109" s="230" t="str">
        <f t="shared" si="10"/>
        <v xml:space="preserve"> </v>
      </c>
      <c r="Q109" s="275" t="str">
        <f t="shared" si="11"/>
        <v xml:space="preserve"> </v>
      </c>
      <c r="R109" s="230" t="str">
        <f t="shared" si="12"/>
        <v xml:space="preserve"> </v>
      </c>
    </row>
    <row r="110" spans="1:18" x14ac:dyDescent="0.2">
      <c r="A110" s="10" t="str">
        <f>IF(COUNTRY_INFO!A110=0," ",COUNTRY_INFO!A110)</f>
        <v>Ethiopia</v>
      </c>
      <c r="B110" s="10" t="str">
        <f>IF(COUNTRY_INFO!B110=0," ",COUNTRY_INFO!B110)</f>
        <v>AmharaNorth Shoa</v>
      </c>
      <c r="C110" s="10" t="str">
        <f>IF(COUNTRY_INFO!C110=0," ",COUNTRY_INFO!C110)</f>
        <v>Ankober</v>
      </c>
      <c r="D110" s="11"/>
      <c r="E110" s="289"/>
      <c r="F110" s="109"/>
      <c r="G110" s="288"/>
      <c r="H110" s="288"/>
      <c r="I110" s="56"/>
      <c r="J110" s="11">
        <f t="shared" si="7"/>
        <v>0</v>
      </c>
      <c r="K110" s="2"/>
      <c r="L110" s="18"/>
      <c r="M110" s="59"/>
      <c r="N110" s="14">
        <f t="shared" si="8"/>
        <v>0</v>
      </c>
      <c r="O110" s="230" t="str">
        <f t="shared" si="9"/>
        <v xml:space="preserve"> </v>
      </c>
      <c r="P110" s="230" t="str">
        <f t="shared" si="10"/>
        <v xml:space="preserve"> </v>
      </c>
      <c r="Q110" s="275" t="str">
        <f t="shared" si="11"/>
        <v xml:space="preserve"> </v>
      </c>
      <c r="R110" s="230" t="str">
        <f t="shared" si="12"/>
        <v xml:space="preserve"> </v>
      </c>
    </row>
    <row r="111" spans="1:18" x14ac:dyDescent="0.2">
      <c r="A111" s="10" t="str">
        <f>IF(COUNTRY_INFO!A111=0," ",COUNTRY_INFO!A111)</f>
        <v>Ethiopia</v>
      </c>
      <c r="B111" s="10" t="str">
        <f>IF(COUNTRY_INFO!B111=0," ",COUNTRY_INFO!B111)</f>
        <v>AmharaNorth Shoa</v>
      </c>
      <c r="C111" s="10" t="str">
        <f>IF(COUNTRY_INFO!C111=0," ",COUNTRY_INFO!C111)</f>
        <v>Antsokiagemza</v>
      </c>
      <c r="D111" s="11"/>
      <c r="E111" s="289"/>
      <c r="F111" s="109"/>
      <c r="G111" s="288"/>
      <c r="H111" s="288"/>
      <c r="I111" s="56"/>
      <c r="J111" s="11">
        <f t="shared" si="7"/>
        <v>0</v>
      </c>
      <c r="K111" s="2"/>
      <c r="L111" s="18"/>
      <c r="M111" s="59"/>
      <c r="N111" s="14">
        <f t="shared" si="8"/>
        <v>0</v>
      </c>
      <c r="O111" s="230" t="str">
        <f t="shared" si="9"/>
        <v xml:space="preserve"> </v>
      </c>
      <c r="P111" s="230" t="str">
        <f t="shared" si="10"/>
        <v xml:space="preserve"> </v>
      </c>
      <c r="Q111" s="275" t="str">
        <f t="shared" si="11"/>
        <v xml:space="preserve"> </v>
      </c>
      <c r="R111" s="230" t="str">
        <f t="shared" si="12"/>
        <v xml:space="preserve"> </v>
      </c>
    </row>
    <row r="112" spans="1:18" x14ac:dyDescent="0.2">
      <c r="A112" s="10" t="str">
        <f>IF(COUNTRY_INFO!A112=0," ",COUNTRY_INFO!A112)</f>
        <v>Ethiopia</v>
      </c>
      <c r="B112" s="10" t="str">
        <f>IF(COUNTRY_INFO!B112=0," ",COUNTRY_INFO!B112)</f>
        <v>AmharaNorth Shoa</v>
      </c>
      <c r="C112" s="10" t="str">
        <f>IF(COUNTRY_INFO!C112=0," ",COUNTRY_INFO!C112)</f>
        <v>Assagirt</v>
      </c>
      <c r="D112" s="11"/>
      <c r="E112" s="289"/>
      <c r="F112" s="109"/>
      <c r="G112" s="288"/>
      <c r="H112" s="288"/>
      <c r="I112" s="56"/>
      <c r="J112" s="11">
        <f t="shared" si="7"/>
        <v>0</v>
      </c>
      <c r="K112" s="2"/>
      <c r="L112" s="18"/>
      <c r="M112" s="59"/>
      <c r="N112" s="14">
        <f t="shared" si="8"/>
        <v>0</v>
      </c>
      <c r="O112" s="230" t="str">
        <f t="shared" si="9"/>
        <v xml:space="preserve"> </v>
      </c>
      <c r="P112" s="230" t="str">
        <f t="shared" si="10"/>
        <v xml:space="preserve"> </v>
      </c>
      <c r="Q112" s="275" t="str">
        <f t="shared" si="11"/>
        <v xml:space="preserve"> </v>
      </c>
      <c r="R112" s="230" t="str">
        <f t="shared" si="12"/>
        <v xml:space="preserve"> </v>
      </c>
    </row>
    <row r="113" spans="1:18" x14ac:dyDescent="0.2">
      <c r="A113" s="10" t="str">
        <f>IF(COUNTRY_INFO!A113=0," ",COUNTRY_INFO!A113)</f>
        <v>Ethiopia</v>
      </c>
      <c r="B113" s="10" t="str">
        <f>IF(COUNTRY_INFO!B113=0," ",COUNTRY_INFO!B113)</f>
        <v>AmharaNorth Shoa</v>
      </c>
      <c r="C113" s="10" t="str">
        <f>IF(COUNTRY_INFO!C113=0," ",COUNTRY_INFO!C113)</f>
        <v>Baso Naworana</v>
      </c>
      <c r="D113" s="11"/>
      <c r="E113" s="289"/>
      <c r="F113" s="109"/>
      <c r="G113" s="288"/>
      <c r="H113" s="288"/>
      <c r="I113" s="56"/>
      <c r="J113" s="11">
        <f t="shared" si="7"/>
        <v>0</v>
      </c>
      <c r="K113" s="2"/>
      <c r="L113" s="18"/>
      <c r="M113" s="59"/>
      <c r="N113" s="14">
        <f t="shared" si="8"/>
        <v>0</v>
      </c>
      <c r="O113" s="230" t="str">
        <f t="shared" si="9"/>
        <v xml:space="preserve"> </v>
      </c>
      <c r="P113" s="230" t="str">
        <f t="shared" si="10"/>
        <v xml:space="preserve"> </v>
      </c>
      <c r="Q113" s="275" t="str">
        <f t="shared" si="11"/>
        <v xml:space="preserve"> </v>
      </c>
      <c r="R113" s="230" t="str">
        <f t="shared" si="12"/>
        <v xml:space="preserve"> </v>
      </c>
    </row>
    <row r="114" spans="1:18" x14ac:dyDescent="0.2">
      <c r="A114" s="10" t="str">
        <f>IF(COUNTRY_INFO!A114=0," ",COUNTRY_INFO!A114)</f>
        <v>Ethiopia</v>
      </c>
      <c r="B114" s="10" t="str">
        <f>IF(COUNTRY_INFO!B114=0," ",COUNTRY_INFO!B114)</f>
        <v>AmharaNorth Shoa</v>
      </c>
      <c r="C114" s="10" t="str">
        <f>IF(COUNTRY_INFO!C114=0," ",COUNTRY_INFO!C114)</f>
        <v>Berehet</v>
      </c>
      <c r="D114" s="11"/>
      <c r="E114" s="289"/>
      <c r="F114" s="109"/>
      <c r="G114" s="288"/>
      <c r="H114" s="288"/>
      <c r="I114" s="56"/>
      <c r="J114" s="11">
        <f t="shared" si="7"/>
        <v>0</v>
      </c>
      <c r="K114" s="2"/>
      <c r="L114" s="18"/>
      <c r="M114" s="59"/>
      <c r="N114" s="14">
        <f t="shared" si="8"/>
        <v>0</v>
      </c>
      <c r="O114" s="230" t="str">
        <f t="shared" si="9"/>
        <v xml:space="preserve"> </v>
      </c>
      <c r="P114" s="230" t="str">
        <f t="shared" si="10"/>
        <v xml:space="preserve"> </v>
      </c>
      <c r="Q114" s="275" t="str">
        <f t="shared" si="11"/>
        <v xml:space="preserve"> </v>
      </c>
      <c r="R114" s="230" t="str">
        <f t="shared" si="12"/>
        <v xml:space="preserve"> </v>
      </c>
    </row>
    <row r="115" spans="1:18" x14ac:dyDescent="0.2">
      <c r="A115" s="10" t="str">
        <f>IF(COUNTRY_INFO!A115=0," ",COUNTRY_INFO!A115)</f>
        <v>Ethiopia</v>
      </c>
      <c r="B115" s="10" t="str">
        <f>IF(COUNTRY_INFO!B115=0," ",COUNTRY_INFO!B115)</f>
        <v>AmharaNorth Shoa</v>
      </c>
      <c r="C115" s="10" t="str">
        <f>IF(COUNTRY_INFO!C115=0," ",COUNTRY_INFO!C115)</f>
        <v>Debirebirhan Town</v>
      </c>
      <c r="D115" s="11"/>
      <c r="E115" s="289"/>
      <c r="F115" s="109"/>
      <c r="G115" s="288"/>
      <c r="H115" s="288"/>
      <c r="I115" s="56"/>
      <c r="J115" s="11">
        <f t="shared" si="7"/>
        <v>0</v>
      </c>
      <c r="K115" s="2"/>
      <c r="L115" s="18"/>
      <c r="M115" s="59"/>
      <c r="N115" s="14">
        <f t="shared" si="8"/>
        <v>0</v>
      </c>
      <c r="O115" s="230" t="str">
        <f t="shared" si="9"/>
        <v xml:space="preserve"> </v>
      </c>
      <c r="P115" s="230" t="str">
        <f t="shared" si="10"/>
        <v xml:space="preserve"> </v>
      </c>
      <c r="Q115" s="275" t="str">
        <f t="shared" si="11"/>
        <v xml:space="preserve"> </v>
      </c>
      <c r="R115" s="230" t="str">
        <f t="shared" si="12"/>
        <v xml:space="preserve"> </v>
      </c>
    </row>
    <row r="116" spans="1:18" x14ac:dyDescent="0.2">
      <c r="A116" s="10" t="str">
        <f>IF(COUNTRY_INFO!A116=0," ",COUNTRY_INFO!A116)</f>
        <v>Ethiopia</v>
      </c>
      <c r="B116" s="10" t="str">
        <f>IF(COUNTRY_INFO!B116=0," ",COUNTRY_INFO!B116)</f>
        <v>AmharaNorth Shoa</v>
      </c>
      <c r="C116" s="10" t="str">
        <f>IF(COUNTRY_INFO!C116=0," ",COUNTRY_INFO!C116)</f>
        <v>Efratanagidem</v>
      </c>
      <c r="D116" s="11"/>
      <c r="E116" s="289"/>
      <c r="F116" s="109"/>
      <c r="G116" s="288"/>
      <c r="H116" s="288"/>
      <c r="I116" s="56"/>
      <c r="J116" s="11">
        <f t="shared" si="7"/>
        <v>0</v>
      </c>
      <c r="K116" s="2"/>
      <c r="L116" s="18"/>
      <c r="M116" s="59"/>
      <c r="N116" s="14">
        <f t="shared" si="8"/>
        <v>0</v>
      </c>
      <c r="O116" s="230" t="str">
        <f t="shared" si="9"/>
        <v xml:space="preserve"> </v>
      </c>
      <c r="P116" s="230" t="str">
        <f t="shared" si="10"/>
        <v xml:space="preserve"> </v>
      </c>
      <c r="Q116" s="275" t="str">
        <f t="shared" si="11"/>
        <v xml:space="preserve"> </v>
      </c>
      <c r="R116" s="230" t="str">
        <f t="shared" si="12"/>
        <v xml:space="preserve"> </v>
      </c>
    </row>
    <row r="117" spans="1:18" x14ac:dyDescent="0.2">
      <c r="A117" s="10" t="str">
        <f>IF(COUNTRY_INFO!A117=0," ",COUNTRY_INFO!A117)</f>
        <v>Ethiopia</v>
      </c>
      <c r="B117" s="10" t="str">
        <f>IF(COUNTRY_INFO!B117=0," ",COUNTRY_INFO!B117)</f>
        <v>AmharaNorth Shoa</v>
      </c>
      <c r="C117" s="10" t="str">
        <f>IF(COUNTRY_INFO!C117=0," ",COUNTRY_INFO!C117)</f>
        <v>Ensaro</v>
      </c>
      <c r="D117" s="11" t="str">
        <f>IF(OR(COUNTRY_INFO!$T$9:$T$1000="T3 (ALB/MBD)",COUNTRY_INFO!$U$9:$U$1000="T3 (ALB/MBD)"), "T3 (ALB/MBD)", " ")</f>
        <v>T3 (ALB/MBD)</v>
      </c>
      <c r="E117" s="289" t="s">
        <v>19</v>
      </c>
      <c r="F117" s="253" t="s">
        <v>1189</v>
      </c>
      <c r="G117" s="295"/>
      <c r="H117" s="288">
        <v>21163</v>
      </c>
      <c r="I117" s="56"/>
      <c r="J117" s="11">
        <f t="shared" si="7"/>
        <v>21163</v>
      </c>
      <c r="K117" s="2"/>
      <c r="L117" s="18">
        <v>17544</v>
      </c>
      <c r="M117" s="59"/>
      <c r="N117" s="14">
        <f t="shared" si="8"/>
        <v>17544</v>
      </c>
      <c r="O117" s="230" t="str">
        <f t="shared" si="9"/>
        <v xml:space="preserve"> </v>
      </c>
      <c r="P117" s="293">
        <f t="shared" si="10"/>
        <v>82.899399896044983</v>
      </c>
      <c r="Q117" s="275" t="str">
        <f t="shared" si="11"/>
        <v xml:space="preserve"> </v>
      </c>
      <c r="R117" s="293">
        <f t="shared" si="12"/>
        <v>82.899399896044983</v>
      </c>
    </row>
    <row r="118" spans="1:18" x14ac:dyDescent="0.2">
      <c r="A118" s="10" t="str">
        <f>IF(COUNTRY_INFO!A118=0," ",COUNTRY_INFO!A118)</f>
        <v>Ethiopia</v>
      </c>
      <c r="B118" s="10" t="str">
        <f>IF(COUNTRY_INFO!B118=0," ",COUNTRY_INFO!B118)</f>
        <v>AmharaNorth Shoa</v>
      </c>
      <c r="C118" s="10" t="str">
        <f>IF(COUNTRY_INFO!C118=0," ",COUNTRY_INFO!C118)</f>
        <v>Geshe</v>
      </c>
      <c r="D118" s="11"/>
      <c r="E118" s="289"/>
      <c r="F118" s="109"/>
      <c r="G118" s="288"/>
      <c r="H118" s="288"/>
      <c r="I118" s="56"/>
      <c r="J118" s="11">
        <f t="shared" si="7"/>
        <v>0</v>
      </c>
      <c r="K118" s="2"/>
      <c r="L118" s="18"/>
      <c r="M118" s="59"/>
      <c r="N118" s="14">
        <f t="shared" si="8"/>
        <v>0</v>
      </c>
      <c r="O118" s="230" t="str">
        <f t="shared" si="9"/>
        <v xml:space="preserve"> </v>
      </c>
      <c r="P118" s="230" t="str">
        <f t="shared" si="10"/>
        <v xml:space="preserve"> </v>
      </c>
      <c r="Q118" s="275" t="str">
        <f t="shared" si="11"/>
        <v xml:space="preserve"> </v>
      </c>
      <c r="R118" s="230" t="str">
        <f t="shared" si="12"/>
        <v xml:space="preserve"> </v>
      </c>
    </row>
    <row r="119" spans="1:18" x14ac:dyDescent="0.2">
      <c r="A119" s="10" t="str">
        <f>IF(COUNTRY_INFO!A119=0," ",COUNTRY_INFO!A119)</f>
        <v>Ethiopia</v>
      </c>
      <c r="B119" s="10" t="str">
        <f>IF(COUNTRY_INFO!B119=0," ",COUNTRY_INFO!B119)</f>
        <v>AmharaNorth Shoa</v>
      </c>
      <c r="C119" s="10" t="str">
        <f>IF(COUNTRY_INFO!C119=0," ",COUNTRY_INFO!C119)</f>
        <v>Hageremariam</v>
      </c>
      <c r="D119" s="11"/>
      <c r="E119" s="289"/>
      <c r="F119" s="109"/>
      <c r="G119" s="288"/>
      <c r="H119" s="295">
        <v>19546</v>
      </c>
      <c r="I119" s="56"/>
      <c r="J119" s="11">
        <f t="shared" si="7"/>
        <v>19546</v>
      </c>
      <c r="K119" s="2"/>
      <c r="L119" s="18">
        <v>15623</v>
      </c>
      <c r="M119" s="59"/>
      <c r="N119" s="14">
        <f t="shared" si="8"/>
        <v>15623</v>
      </c>
      <c r="O119" s="230" t="str">
        <f t="shared" si="9"/>
        <v xml:space="preserve"> </v>
      </c>
      <c r="P119" s="293">
        <f t="shared" si="10"/>
        <v>79.929397319144584</v>
      </c>
      <c r="Q119" s="275" t="str">
        <f t="shared" si="11"/>
        <v xml:space="preserve"> </v>
      </c>
      <c r="R119" s="293">
        <f t="shared" si="12"/>
        <v>79.929397319144584</v>
      </c>
    </row>
    <row r="120" spans="1:18" x14ac:dyDescent="0.2">
      <c r="A120" s="10" t="str">
        <f>IF(COUNTRY_INFO!A120=0," ",COUNTRY_INFO!A120)</f>
        <v>Ethiopia</v>
      </c>
      <c r="B120" s="10" t="str">
        <f>IF(COUNTRY_INFO!B120=0," ",COUNTRY_INFO!B120)</f>
        <v>AmharaNorth Shoa</v>
      </c>
      <c r="C120" s="10" t="str">
        <f>IF(COUNTRY_INFO!C120=0," ",COUNTRY_INFO!C120)</f>
        <v>Kewot</v>
      </c>
      <c r="D120" s="11"/>
      <c r="E120" s="289"/>
      <c r="F120" s="109"/>
      <c r="G120" s="288"/>
      <c r="H120" s="288"/>
      <c r="I120" s="56"/>
      <c r="J120" s="11">
        <f t="shared" si="7"/>
        <v>0</v>
      </c>
      <c r="K120" s="2"/>
      <c r="L120" s="18"/>
      <c r="M120" s="59"/>
      <c r="N120" s="14">
        <f t="shared" si="8"/>
        <v>0</v>
      </c>
      <c r="O120" s="230" t="str">
        <f t="shared" si="9"/>
        <v xml:space="preserve"> </v>
      </c>
      <c r="P120" s="230" t="str">
        <f t="shared" si="10"/>
        <v xml:space="preserve"> </v>
      </c>
      <c r="Q120" s="275" t="str">
        <f t="shared" si="11"/>
        <v xml:space="preserve"> </v>
      </c>
      <c r="R120" s="230" t="str">
        <f t="shared" si="12"/>
        <v xml:space="preserve"> </v>
      </c>
    </row>
    <row r="121" spans="1:18" x14ac:dyDescent="0.2">
      <c r="A121" s="10" t="str">
        <f>IF(COUNTRY_INFO!A121=0," ",COUNTRY_INFO!A121)</f>
        <v>Ethiopia</v>
      </c>
      <c r="B121" s="10" t="str">
        <f>IF(COUNTRY_INFO!B121=0," ",COUNTRY_INFO!B121)</f>
        <v>AmharaNorth Shoa</v>
      </c>
      <c r="C121" s="10" t="str">
        <f>IF(COUNTRY_INFO!C121=0," ",COUNTRY_INFO!C121)</f>
        <v>Menzgera</v>
      </c>
      <c r="D121" s="11"/>
      <c r="E121" s="289"/>
      <c r="F121" s="109"/>
      <c r="G121" s="288"/>
      <c r="H121" s="288"/>
      <c r="I121" s="56"/>
      <c r="J121" s="11">
        <f t="shared" si="7"/>
        <v>0</v>
      </c>
      <c r="K121" s="2"/>
      <c r="L121" s="18"/>
      <c r="M121" s="59"/>
      <c r="N121" s="14">
        <f t="shared" si="8"/>
        <v>0</v>
      </c>
      <c r="O121" s="230" t="str">
        <f t="shared" si="9"/>
        <v xml:space="preserve"> </v>
      </c>
      <c r="P121" s="230" t="str">
        <f t="shared" si="10"/>
        <v xml:space="preserve"> </v>
      </c>
      <c r="Q121" s="275" t="str">
        <f t="shared" si="11"/>
        <v xml:space="preserve"> </v>
      </c>
      <c r="R121" s="230" t="str">
        <f t="shared" si="12"/>
        <v xml:space="preserve"> </v>
      </c>
    </row>
    <row r="122" spans="1:18" x14ac:dyDescent="0.2">
      <c r="A122" s="10" t="str">
        <f>IF(COUNTRY_INFO!A122=0," ",COUNTRY_INFO!A122)</f>
        <v>Ethiopia</v>
      </c>
      <c r="B122" s="10" t="str">
        <f>IF(COUNTRY_INFO!B122=0," ",COUNTRY_INFO!B122)</f>
        <v>AmharaNorth Shoa</v>
      </c>
      <c r="C122" s="10" t="str">
        <f>IF(COUNTRY_INFO!C122=0," ",COUNTRY_INFO!C122)</f>
        <v>Menzkeya</v>
      </c>
      <c r="D122" s="11"/>
      <c r="E122" s="289"/>
      <c r="F122" s="109"/>
      <c r="G122" s="288"/>
      <c r="H122" s="288"/>
      <c r="I122" s="56"/>
      <c r="J122" s="11">
        <f t="shared" si="7"/>
        <v>0</v>
      </c>
      <c r="K122" s="2"/>
      <c r="L122" s="18"/>
      <c r="M122" s="59"/>
      <c r="N122" s="14">
        <f t="shared" si="8"/>
        <v>0</v>
      </c>
      <c r="O122" s="230" t="str">
        <f t="shared" si="9"/>
        <v xml:space="preserve"> </v>
      </c>
      <c r="P122" s="230" t="str">
        <f t="shared" si="10"/>
        <v xml:space="preserve"> </v>
      </c>
      <c r="Q122" s="275" t="str">
        <f t="shared" si="11"/>
        <v xml:space="preserve"> </v>
      </c>
      <c r="R122" s="230" t="str">
        <f t="shared" si="12"/>
        <v xml:space="preserve"> </v>
      </c>
    </row>
    <row r="123" spans="1:18" x14ac:dyDescent="0.2">
      <c r="A123" s="10" t="str">
        <f>IF(COUNTRY_INFO!A123=0," ",COUNTRY_INFO!A123)</f>
        <v>Ethiopia</v>
      </c>
      <c r="B123" s="10" t="str">
        <f>IF(COUNTRY_INFO!B123=0," ",COUNTRY_INFO!B123)</f>
        <v>AmharaNorth Shoa</v>
      </c>
      <c r="C123" s="10" t="str">
        <f>IF(COUNTRY_INFO!C123=0," ",COUNTRY_INFO!C123)</f>
        <v>Menzlallo</v>
      </c>
      <c r="D123" s="11"/>
      <c r="E123" s="289"/>
      <c r="F123" s="109"/>
      <c r="G123" s="288"/>
      <c r="H123" s="295">
        <v>12297</v>
      </c>
      <c r="I123" s="56"/>
      <c r="J123" s="11">
        <f t="shared" si="7"/>
        <v>12297</v>
      </c>
      <c r="K123" s="2"/>
      <c r="L123" s="18">
        <v>10928</v>
      </c>
      <c r="M123" s="59"/>
      <c r="N123" s="14">
        <f t="shared" si="8"/>
        <v>10928</v>
      </c>
      <c r="O123" s="230" t="str">
        <f t="shared" si="9"/>
        <v xml:space="preserve"> </v>
      </c>
      <c r="P123" s="293">
        <f t="shared" si="10"/>
        <v>88.867203382938925</v>
      </c>
      <c r="Q123" s="275" t="str">
        <f t="shared" si="11"/>
        <v xml:space="preserve"> </v>
      </c>
      <c r="R123" s="293">
        <f t="shared" si="12"/>
        <v>88.867203382938925</v>
      </c>
    </row>
    <row r="124" spans="1:18" x14ac:dyDescent="0.2">
      <c r="A124" s="10" t="str">
        <f>IF(COUNTRY_INFO!A124=0," ",COUNTRY_INFO!A124)</f>
        <v>Ethiopia</v>
      </c>
      <c r="B124" s="10" t="str">
        <f>IF(COUNTRY_INFO!B124=0," ",COUNTRY_INFO!B124)</f>
        <v>AmharaNorth Shoa</v>
      </c>
      <c r="C124" s="10" t="str">
        <f>IF(COUNTRY_INFO!C124=0," ",COUNTRY_INFO!C124)</f>
        <v>Menzmamma</v>
      </c>
      <c r="D124" s="11"/>
      <c r="E124" s="289"/>
      <c r="F124" s="109"/>
      <c r="G124" s="288"/>
      <c r="H124" s="295">
        <v>30389</v>
      </c>
      <c r="I124" s="56"/>
      <c r="J124" s="11">
        <f t="shared" si="7"/>
        <v>30389</v>
      </c>
      <c r="K124" s="2"/>
      <c r="L124" s="18">
        <v>27369</v>
      </c>
      <c r="M124" s="59"/>
      <c r="N124" s="14">
        <f t="shared" si="8"/>
        <v>27369</v>
      </c>
      <c r="O124" s="230" t="str">
        <f t="shared" si="9"/>
        <v xml:space="preserve"> </v>
      </c>
      <c r="P124" s="293">
        <f t="shared" si="10"/>
        <v>90.062193556879137</v>
      </c>
      <c r="Q124" s="275" t="str">
        <f t="shared" si="11"/>
        <v xml:space="preserve"> </v>
      </c>
      <c r="R124" s="293">
        <f t="shared" si="12"/>
        <v>90.062193556879137</v>
      </c>
    </row>
    <row r="125" spans="1:18" x14ac:dyDescent="0.2">
      <c r="A125" s="10" t="str">
        <f>IF(COUNTRY_INFO!A125=0," ",COUNTRY_INFO!A125)</f>
        <v>Ethiopia</v>
      </c>
      <c r="B125" s="10" t="str">
        <f>IF(COUNTRY_INFO!B125=0," ",COUNTRY_INFO!B125)</f>
        <v>AmharaNorth Shoa</v>
      </c>
      <c r="C125" s="10" t="str">
        <f>IF(COUNTRY_INFO!C125=0," ",COUNTRY_INFO!C125)</f>
        <v>Merhabete</v>
      </c>
      <c r="D125" s="11"/>
      <c r="E125" s="289"/>
      <c r="F125" s="109"/>
      <c r="G125" s="288"/>
      <c r="H125" s="295">
        <v>43284</v>
      </c>
      <c r="I125" s="56"/>
      <c r="J125" s="11">
        <f t="shared" si="7"/>
        <v>43284</v>
      </c>
      <c r="K125" s="2"/>
      <c r="L125" s="18">
        <v>39821</v>
      </c>
      <c r="M125" s="59"/>
      <c r="N125" s="14">
        <f t="shared" si="8"/>
        <v>39821</v>
      </c>
      <c r="O125" s="230" t="str">
        <f t="shared" si="9"/>
        <v xml:space="preserve"> </v>
      </c>
      <c r="P125" s="293">
        <f t="shared" si="10"/>
        <v>91.999353109694113</v>
      </c>
      <c r="Q125" s="275" t="str">
        <f t="shared" si="11"/>
        <v xml:space="preserve"> </v>
      </c>
      <c r="R125" s="293">
        <f t="shared" si="12"/>
        <v>91.999353109694113</v>
      </c>
    </row>
    <row r="126" spans="1:18" x14ac:dyDescent="0.2">
      <c r="A126" s="10" t="str">
        <f>IF(COUNTRY_INFO!A126=0," ",COUNTRY_INFO!A126)</f>
        <v>Ethiopia</v>
      </c>
      <c r="B126" s="10" t="str">
        <f>IF(COUNTRY_INFO!B126=0," ",COUNTRY_INFO!B126)</f>
        <v>AmharaNorth Shoa</v>
      </c>
      <c r="C126" s="10" t="str">
        <f>IF(COUNTRY_INFO!C126=0," ",COUNTRY_INFO!C126)</f>
        <v>Midana Worem</v>
      </c>
      <c r="D126" s="11"/>
      <c r="E126" s="289"/>
      <c r="F126" s="109"/>
      <c r="G126" s="288"/>
      <c r="H126" s="288"/>
      <c r="I126" s="56"/>
      <c r="J126" s="11">
        <f t="shared" si="7"/>
        <v>0</v>
      </c>
      <c r="K126" s="2"/>
      <c r="L126" s="18"/>
      <c r="M126" s="59"/>
      <c r="N126" s="14">
        <f t="shared" si="8"/>
        <v>0</v>
      </c>
      <c r="O126" s="230" t="str">
        <f t="shared" si="9"/>
        <v xml:space="preserve"> </v>
      </c>
      <c r="P126" s="230" t="str">
        <f t="shared" si="10"/>
        <v xml:space="preserve"> </v>
      </c>
      <c r="Q126" s="275" t="str">
        <f t="shared" si="11"/>
        <v xml:space="preserve"> </v>
      </c>
      <c r="R126" s="230" t="str">
        <f t="shared" si="12"/>
        <v xml:space="preserve"> </v>
      </c>
    </row>
    <row r="127" spans="1:18" x14ac:dyDescent="0.2">
      <c r="A127" s="10" t="str">
        <f>IF(COUNTRY_INFO!A127=0," ",COUNTRY_INFO!A127)</f>
        <v>Ethiopia</v>
      </c>
      <c r="B127" s="10" t="str">
        <f>IF(COUNTRY_INFO!B127=0," ",COUNTRY_INFO!B127)</f>
        <v>AmharaNorth Shoa</v>
      </c>
      <c r="C127" s="10" t="str">
        <f>IF(COUNTRY_INFO!C127=0," ",COUNTRY_INFO!C127)</f>
        <v>Minjarshenkora</v>
      </c>
      <c r="D127" s="11"/>
      <c r="E127" s="289"/>
      <c r="F127" s="109"/>
      <c r="G127" s="288"/>
      <c r="H127" s="288"/>
      <c r="I127" s="56"/>
      <c r="J127" s="11">
        <f t="shared" si="7"/>
        <v>0</v>
      </c>
      <c r="K127" s="2"/>
      <c r="L127" s="18"/>
      <c r="M127" s="59"/>
      <c r="N127" s="14">
        <f t="shared" si="8"/>
        <v>0</v>
      </c>
      <c r="O127" s="230" t="str">
        <f t="shared" si="9"/>
        <v xml:space="preserve"> </v>
      </c>
      <c r="P127" s="230" t="str">
        <f t="shared" si="10"/>
        <v xml:space="preserve"> </v>
      </c>
      <c r="Q127" s="275" t="str">
        <f t="shared" si="11"/>
        <v xml:space="preserve"> </v>
      </c>
      <c r="R127" s="230" t="str">
        <f t="shared" si="12"/>
        <v xml:space="preserve"> </v>
      </c>
    </row>
    <row r="128" spans="1:18" x14ac:dyDescent="0.2">
      <c r="A128" s="10" t="str">
        <f>IF(COUNTRY_INFO!A128=0," ",COUNTRY_INFO!A128)</f>
        <v>Ethiopia</v>
      </c>
      <c r="B128" s="10" t="str">
        <f>IF(COUNTRY_INFO!B128=0," ",COUNTRY_INFO!B128)</f>
        <v>AmharaNorth Shoa</v>
      </c>
      <c r="C128" s="10" t="str">
        <f>IF(COUNTRY_INFO!C128=0," ",COUNTRY_INFO!C128)</f>
        <v>Mojanawodera</v>
      </c>
      <c r="D128" s="11"/>
      <c r="E128" s="289"/>
      <c r="F128" s="109"/>
      <c r="G128" s="288"/>
      <c r="H128" s="295">
        <v>24567</v>
      </c>
      <c r="I128" s="56"/>
      <c r="J128" s="11">
        <f t="shared" si="7"/>
        <v>24567</v>
      </c>
      <c r="K128" s="2"/>
      <c r="L128" s="18">
        <v>21719</v>
      </c>
      <c r="M128" s="59"/>
      <c r="N128" s="14">
        <f t="shared" si="8"/>
        <v>21719</v>
      </c>
      <c r="O128" s="230" t="str">
        <f t="shared" si="9"/>
        <v xml:space="preserve"> </v>
      </c>
      <c r="P128" s="293">
        <f t="shared" si="10"/>
        <v>88.407212927911431</v>
      </c>
      <c r="Q128" s="275" t="str">
        <f t="shared" si="11"/>
        <v xml:space="preserve"> </v>
      </c>
      <c r="R128" s="293">
        <f t="shared" si="12"/>
        <v>88.407212927911431</v>
      </c>
    </row>
    <row r="129" spans="1:18" x14ac:dyDescent="0.2">
      <c r="A129" s="10" t="str">
        <f>IF(COUNTRY_INFO!A129=0," ",COUNTRY_INFO!A129)</f>
        <v>Ethiopia</v>
      </c>
      <c r="B129" s="10" t="str">
        <f>IF(COUNTRY_INFO!B129=0," ",COUNTRY_INFO!B129)</f>
        <v>AmharaNorth Shoa</v>
      </c>
      <c r="C129" s="10" t="str">
        <f>IF(COUNTRY_INFO!C129=0," ",COUNTRY_INFO!C129)</f>
        <v>Moretnajiru</v>
      </c>
      <c r="D129" s="11"/>
      <c r="E129" s="289"/>
      <c r="F129" s="109"/>
      <c r="G129" s="288"/>
      <c r="H129" s="288"/>
      <c r="I129" s="56"/>
      <c r="J129" s="11">
        <f t="shared" si="7"/>
        <v>0</v>
      </c>
      <c r="K129" s="2"/>
      <c r="L129" s="18"/>
      <c r="M129" s="59"/>
      <c r="N129" s="14">
        <f t="shared" si="8"/>
        <v>0</v>
      </c>
      <c r="O129" s="230" t="str">
        <f t="shared" si="9"/>
        <v xml:space="preserve"> </v>
      </c>
      <c r="P129" s="230" t="str">
        <f t="shared" si="10"/>
        <v xml:space="preserve"> </v>
      </c>
      <c r="Q129" s="275" t="str">
        <f t="shared" si="11"/>
        <v xml:space="preserve"> </v>
      </c>
      <c r="R129" s="230" t="str">
        <f t="shared" si="12"/>
        <v xml:space="preserve"> </v>
      </c>
    </row>
    <row r="130" spans="1:18" x14ac:dyDescent="0.2">
      <c r="A130" s="10" t="str">
        <f>IF(COUNTRY_INFO!A130=0," ",COUNTRY_INFO!A130)</f>
        <v>Ethiopia</v>
      </c>
      <c r="B130" s="10" t="str">
        <f>IF(COUNTRY_INFO!B130=0," ",COUNTRY_INFO!B130)</f>
        <v>AmharaNorth Shoa</v>
      </c>
      <c r="C130" s="10" t="str">
        <f>IF(COUNTRY_INFO!C130=0," ",COUNTRY_INFO!C130)</f>
        <v>Shewarobit Town</v>
      </c>
      <c r="D130" s="11"/>
      <c r="E130" s="289"/>
      <c r="F130" s="109"/>
      <c r="G130" s="288"/>
      <c r="H130" s="288"/>
      <c r="I130" s="56"/>
      <c r="J130" s="11">
        <f t="shared" si="7"/>
        <v>0</v>
      </c>
      <c r="K130" s="2"/>
      <c r="L130" s="18"/>
      <c r="M130" s="59"/>
      <c r="N130" s="14">
        <f t="shared" si="8"/>
        <v>0</v>
      </c>
      <c r="O130" s="230" t="str">
        <f t="shared" si="9"/>
        <v xml:space="preserve"> </v>
      </c>
      <c r="P130" s="230" t="str">
        <f t="shared" si="10"/>
        <v xml:space="preserve"> </v>
      </c>
      <c r="Q130" s="275" t="str">
        <f t="shared" si="11"/>
        <v xml:space="preserve"> </v>
      </c>
      <c r="R130" s="230" t="str">
        <f t="shared" si="12"/>
        <v xml:space="preserve"> </v>
      </c>
    </row>
    <row r="131" spans="1:18" x14ac:dyDescent="0.2">
      <c r="A131" s="10" t="str">
        <f>IF(COUNTRY_INFO!A131=0," ",COUNTRY_INFO!A131)</f>
        <v>Ethiopia</v>
      </c>
      <c r="B131" s="10" t="str">
        <f>IF(COUNTRY_INFO!B131=0," ",COUNTRY_INFO!B131)</f>
        <v>AmharaNorth Shoa</v>
      </c>
      <c r="C131" s="10" t="str">
        <f>IF(COUNTRY_INFO!C131=0," ",COUNTRY_INFO!C131)</f>
        <v>Siyadebirnawayu</v>
      </c>
      <c r="D131" s="11"/>
      <c r="E131" s="289"/>
      <c r="F131" s="109"/>
      <c r="G131" s="288"/>
      <c r="H131" s="288"/>
      <c r="I131" s="56"/>
      <c r="J131" s="11">
        <f t="shared" si="7"/>
        <v>0</v>
      </c>
      <c r="K131" s="2"/>
      <c r="L131" s="18"/>
      <c r="M131" s="59"/>
      <c r="N131" s="14">
        <f t="shared" si="8"/>
        <v>0</v>
      </c>
      <c r="O131" s="230" t="str">
        <f t="shared" si="9"/>
        <v xml:space="preserve"> </v>
      </c>
      <c r="P131" s="230" t="str">
        <f t="shared" si="10"/>
        <v xml:space="preserve"> </v>
      </c>
      <c r="Q131" s="275" t="str">
        <f t="shared" si="11"/>
        <v xml:space="preserve"> </v>
      </c>
      <c r="R131" s="230" t="str">
        <f t="shared" si="12"/>
        <v xml:space="preserve"> </v>
      </c>
    </row>
    <row r="132" spans="1:18" x14ac:dyDescent="0.2">
      <c r="A132" s="10" t="str">
        <f>IF(COUNTRY_INFO!A132=0," ",COUNTRY_INFO!A132)</f>
        <v>Ethiopia</v>
      </c>
      <c r="B132" s="10" t="str">
        <f>IF(COUNTRY_INFO!B132=0," ",COUNTRY_INFO!B132)</f>
        <v>AmharaNorth Shoa</v>
      </c>
      <c r="C132" s="10" t="str">
        <f>IF(COUNTRY_INFO!C132=0," ",COUNTRY_INFO!C132)</f>
        <v>Tarmaber</v>
      </c>
      <c r="D132" s="11" t="str">
        <f>IF(OR(COUNTRY_INFO!$T$9:$T$1000="T3 (ALB/MBD)",COUNTRY_INFO!$U$9:$U$1000="T3 (ALB/MBD)"), "T3 (ALB/MBD)", " ")</f>
        <v>T3 (ALB/MBD)</v>
      </c>
      <c r="E132" s="289" t="s">
        <v>19</v>
      </c>
      <c r="F132" s="253" t="s">
        <v>1189</v>
      </c>
      <c r="G132" s="295"/>
      <c r="H132" s="288">
        <v>31025</v>
      </c>
      <c r="I132" s="56"/>
      <c r="J132" s="11">
        <f t="shared" si="7"/>
        <v>31025</v>
      </c>
      <c r="K132" s="2"/>
      <c r="L132" s="18">
        <v>28205</v>
      </c>
      <c r="M132" s="59"/>
      <c r="N132" s="14">
        <f t="shared" si="8"/>
        <v>28205</v>
      </c>
      <c r="O132" s="230" t="str">
        <f t="shared" si="9"/>
        <v xml:space="preserve"> </v>
      </c>
      <c r="P132" s="293">
        <f t="shared" si="10"/>
        <v>90.910556003223206</v>
      </c>
      <c r="Q132" s="275" t="str">
        <f t="shared" si="11"/>
        <v xml:space="preserve"> </v>
      </c>
      <c r="R132" s="293">
        <f t="shared" si="12"/>
        <v>90.910556003223206</v>
      </c>
    </row>
    <row r="133" spans="1:18" x14ac:dyDescent="0.2">
      <c r="A133" s="10" t="str">
        <f>IF(COUNTRY_INFO!A133=0," ",COUNTRY_INFO!A133)</f>
        <v>Ethiopia</v>
      </c>
      <c r="B133" s="10" t="str">
        <f>IF(COUNTRY_INFO!B133=0," ",COUNTRY_INFO!B133)</f>
        <v>AmharaNorth Wello</v>
      </c>
      <c r="C133" s="10" t="str">
        <f>IF(COUNTRY_INFO!C133=0," ",COUNTRY_INFO!C133)</f>
        <v>Angot</v>
      </c>
      <c r="D133" s="11"/>
      <c r="E133" s="289"/>
      <c r="F133" s="109"/>
      <c r="G133" s="288"/>
      <c r="H133" s="288"/>
      <c r="I133" s="56"/>
      <c r="J133" s="11">
        <f t="shared" si="7"/>
        <v>0</v>
      </c>
      <c r="K133" s="2"/>
      <c r="L133" s="18"/>
      <c r="M133" s="59"/>
      <c r="N133" s="14">
        <f t="shared" si="8"/>
        <v>0</v>
      </c>
      <c r="O133" s="230" t="str">
        <f t="shared" si="9"/>
        <v xml:space="preserve"> </v>
      </c>
      <c r="P133" s="230" t="str">
        <f t="shared" si="10"/>
        <v xml:space="preserve"> </v>
      </c>
      <c r="Q133" s="275" t="str">
        <f t="shared" si="11"/>
        <v xml:space="preserve"> </v>
      </c>
      <c r="R133" s="230" t="str">
        <f t="shared" si="12"/>
        <v xml:space="preserve"> </v>
      </c>
    </row>
    <row r="134" spans="1:18" x14ac:dyDescent="0.2">
      <c r="A134" s="10" t="str">
        <f>IF(COUNTRY_INFO!A134=0," ",COUNTRY_INFO!A134)</f>
        <v>Ethiopia</v>
      </c>
      <c r="B134" s="10" t="str">
        <f>IF(COUNTRY_INFO!B134=0," ",COUNTRY_INFO!B134)</f>
        <v>AmharaNorth Wello</v>
      </c>
      <c r="C134" s="10" t="str">
        <f>IF(COUNTRY_INFO!C134=0," ",COUNTRY_INFO!C134)</f>
        <v>Bugna</v>
      </c>
      <c r="D134" s="11"/>
      <c r="E134" s="289"/>
      <c r="F134" s="109"/>
      <c r="G134" s="288"/>
      <c r="H134" s="288"/>
      <c r="I134" s="56"/>
      <c r="J134" s="11">
        <f t="shared" si="7"/>
        <v>0</v>
      </c>
      <c r="K134" s="2"/>
      <c r="L134" s="18"/>
      <c r="M134" s="59"/>
      <c r="N134" s="14">
        <f t="shared" si="8"/>
        <v>0</v>
      </c>
      <c r="O134" s="230" t="str">
        <f t="shared" si="9"/>
        <v xml:space="preserve"> </v>
      </c>
      <c r="P134" s="230" t="str">
        <f t="shared" si="10"/>
        <v xml:space="preserve"> </v>
      </c>
      <c r="Q134" s="275" t="str">
        <f t="shared" si="11"/>
        <v xml:space="preserve"> </v>
      </c>
      <c r="R134" s="230" t="str">
        <f t="shared" si="12"/>
        <v xml:space="preserve"> </v>
      </c>
    </row>
    <row r="135" spans="1:18" x14ac:dyDescent="0.2">
      <c r="A135" s="10" t="str">
        <f>IF(COUNTRY_INFO!A135=0," ",COUNTRY_INFO!A135)</f>
        <v>Ethiopia</v>
      </c>
      <c r="B135" s="10" t="str">
        <f>IF(COUNTRY_INFO!B135=0," ",COUNTRY_INFO!B135)</f>
        <v>AmharaNorth Wello</v>
      </c>
      <c r="C135" s="10" t="str">
        <f>IF(COUNTRY_INFO!C135=0," ",COUNTRY_INFO!C135)</f>
        <v>Dawunt</v>
      </c>
      <c r="D135" s="11" t="str">
        <f>IF(OR(COUNTRY_INFO!$T$9:$T$1000="T3 (ALB/MBD)",COUNTRY_INFO!$U$9:$U$1000="T3 (ALB/MBD)"), "T3 (ALB/MBD)", " ")</f>
        <v>T3 (ALB/MBD)</v>
      </c>
      <c r="E135" s="289" t="s">
        <v>19</v>
      </c>
      <c r="F135" s="253" t="s">
        <v>1189</v>
      </c>
      <c r="G135" s="295"/>
      <c r="H135" s="288">
        <v>23496</v>
      </c>
      <c r="I135" s="56"/>
      <c r="J135" s="11">
        <f t="shared" si="7"/>
        <v>23496</v>
      </c>
      <c r="K135" s="2"/>
      <c r="L135" s="18">
        <v>20523</v>
      </c>
      <c r="M135" s="59"/>
      <c r="N135" s="14">
        <f t="shared" si="8"/>
        <v>20523</v>
      </c>
      <c r="O135" s="230" t="str">
        <f t="shared" si="9"/>
        <v xml:space="preserve"> </v>
      </c>
      <c r="P135" s="293">
        <f t="shared" si="10"/>
        <v>87.346782431052091</v>
      </c>
      <c r="Q135" s="275" t="str">
        <f t="shared" si="11"/>
        <v xml:space="preserve"> </v>
      </c>
      <c r="R135" s="293">
        <f t="shared" si="12"/>
        <v>87.346782431052091</v>
      </c>
    </row>
    <row r="136" spans="1:18" x14ac:dyDescent="0.2">
      <c r="A136" s="10" t="str">
        <f>IF(COUNTRY_INFO!A136=0," ",COUNTRY_INFO!A136)</f>
        <v>Ethiopia</v>
      </c>
      <c r="B136" s="10" t="str">
        <f>IF(COUNTRY_INFO!B136=0," ",COUNTRY_INFO!B136)</f>
        <v>AmharaNorth Wello</v>
      </c>
      <c r="C136" s="10" t="str">
        <f>IF(COUNTRY_INFO!C136=0," ",COUNTRY_INFO!C136)</f>
        <v>Gazo</v>
      </c>
      <c r="D136" s="11"/>
      <c r="E136" s="289"/>
      <c r="F136" s="109"/>
      <c r="G136" s="288"/>
      <c r="H136" s="288"/>
      <c r="I136" s="56"/>
      <c r="J136" s="11">
        <f t="shared" si="7"/>
        <v>0</v>
      </c>
      <c r="K136" s="2"/>
      <c r="L136" s="18"/>
      <c r="M136" s="59"/>
      <c r="N136" s="14">
        <f t="shared" si="8"/>
        <v>0</v>
      </c>
      <c r="O136" s="230" t="str">
        <f t="shared" si="9"/>
        <v xml:space="preserve"> </v>
      </c>
      <c r="P136" s="230" t="str">
        <f t="shared" si="10"/>
        <v xml:space="preserve"> </v>
      </c>
      <c r="Q136" s="275" t="str">
        <f t="shared" si="11"/>
        <v xml:space="preserve"> </v>
      </c>
      <c r="R136" s="230" t="str">
        <f t="shared" si="12"/>
        <v xml:space="preserve"> </v>
      </c>
    </row>
    <row r="137" spans="1:18" x14ac:dyDescent="0.2">
      <c r="A137" s="10" t="str">
        <f>IF(COUNTRY_INFO!A137=0," ",COUNTRY_INFO!A137)</f>
        <v>Ethiopia</v>
      </c>
      <c r="B137" s="10" t="str">
        <f>IF(COUNTRY_INFO!B137=0," ",COUNTRY_INFO!B137)</f>
        <v>AmharaNorth Wello</v>
      </c>
      <c r="C137" s="10" t="str">
        <f>IF(COUNTRY_INFO!C137=0," ",COUNTRY_INFO!C137)</f>
        <v>Gidan</v>
      </c>
      <c r="D137" s="11"/>
      <c r="E137" s="289"/>
      <c r="F137" s="109"/>
      <c r="G137" s="288"/>
      <c r="H137" s="288"/>
      <c r="I137" s="56"/>
      <c r="J137" s="11">
        <f t="shared" si="7"/>
        <v>0</v>
      </c>
      <c r="K137" s="2"/>
      <c r="L137" s="18"/>
      <c r="M137" s="59"/>
      <c r="N137" s="14">
        <f t="shared" si="8"/>
        <v>0</v>
      </c>
      <c r="O137" s="230" t="str">
        <f t="shared" si="9"/>
        <v xml:space="preserve"> </v>
      </c>
      <c r="P137" s="230" t="str">
        <f t="shared" si="10"/>
        <v xml:space="preserve"> </v>
      </c>
      <c r="Q137" s="275" t="str">
        <f t="shared" si="11"/>
        <v xml:space="preserve"> </v>
      </c>
      <c r="R137" s="230" t="str">
        <f t="shared" si="12"/>
        <v xml:space="preserve"> </v>
      </c>
    </row>
    <row r="138" spans="1:18" x14ac:dyDescent="0.2">
      <c r="A138" s="10" t="str">
        <f>IF(COUNTRY_INFO!A138=0," ",COUNTRY_INFO!A138)</f>
        <v>Ethiopia</v>
      </c>
      <c r="B138" s="10" t="str">
        <f>IF(COUNTRY_INFO!B138=0," ",COUNTRY_INFO!B138)</f>
        <v>AmharaNorth Wello</v>
      </c>
      <c r="C138" s="10" t="str">
        <f>IF(COUNTRY_INFO!C138=0," ",COUNTRY_INFO!C138)</f>
        <v>Gubalafto</v>
      </c>
      <c r="D138" s="11" t="str">
        <f>IF(OR(COUNTRY_INFO!$T$9:$T$1000="T3 (ALB/MBD)",COUNTRY_INFO!$U$9:$U$1000="T3 (ALB/MBD)"), "T3 (ALB/MBD)", " ")</f>
        <v>T3 (ALB/MBD)</v>
      </c>
      <c r="E138" s="289" t="s">
        <v>19</v>
      </c>
      <c r="F138" s="253" t="s">
        <v>1189</v>
      </c>
      <c r="G138" s="295"/>
      <c r="H138" s="288">
        <v>49971</v>
      </c>
      <c r="I138" s="56"/>
      <c r="J138" s="11">
        <f t="shared" ref="J138:J201" si="13">SUM(G138:I138)</f>
        <v>49971</v>
      </c>
      <c r="K138" s="2"/>
      <c r="L138" s="18">
        <v>48718</v>
      </c>
      <c r="M138" s="59"/>
      <c r="N138" s="14">
        <f t="shared" ref="N138:N201" si="14">SUM(K138:M138)</f>
        <v>48718</v>
      </c>
      <c r="O138" s="230" t="str">
        <f t="shared" ref="O138:O201" si="15">IF(G138&lt;&gt;0, IF(K138/G138*100=0, "-", K138/G138*100), " ")</f>
        <v xml:space="preserve"> </v>
      </c>
      <c r="P138" s="293">
        <f t="shared" ref="P138:P201" si="16">IF(H138&lt;&gt;0, IF(L138/H138*100=0, "-", L138/H138*100), " ")</f>
        <v>97.492545676492369</v>
      </c>
      <c r="Q138" s="275" t="str">
        <f t="shared" ref="Q138:Q201" si="17">IF(I138&lt;&gt;0, IF(M138/I138*100=0, "-", M138/I138*100), " ")</f>
        <v xml:space="preserve"> </v>
      </c>
      <c r="R138" s="293">
        <f t="shared" ref="R138:R201" si="18">IF(J138&lt;&gt;0, IF(N138/J138*100=0, "-", N138/J138*100), " ")</f>
        <v>97.492545676492369</v>
      </c>
    </row>
    <row r="139" spans="1:18" x14ac:dyDescent="0.2">
      <c r="A139" s="10" t="str">
        <f>IF(COUNTRY_INFO!A139=0," ",COUNTRY_INFO!A139)</f>
        <v>Ethiopia</v>
      </c>
      <c r="B139" s="10" t="str">
        <f>IF(COUNTRY_INFO!B139=0," ",COUNTRY_INFO!B139)</f>
        <v>AmharaNorth Wello</v>
      </c>
      <c r="C139" s="10" t="str">
        <f>IF(COUNTRY_INFO!C139=0," ",COUNTRY_INFO!C139)</f>
        <v>Habru</v>
      </c>
      <c r="D139" s="11"/>
      <c r="E139" s="289"/>
      <c r="F139" s="109"/>
      <c r="G139" s="288"/>
      <c r="H139" s="288"/>
      <c r="I139" s="56"/>
      <c r="J139" s="11">
        <f t="shared" si="13"/>
        <v>0</v>
      </c>
      <c r="K139" s="2"/>
      <c r="L139" s="18"/>
      <c r="M139" s="59"/>
      <c r="N139" s="14">
        <f t="shared" si="14"/>
        <v>0</v>
      </c>
      <c r="O139" s="230" t="str">
        <f t="shared" si="15"/>
        <v xml:space="preserve"> </v>
      </c>
      <c r="P139" s="230" t="str">
        <f t="shared" si="16"/>
        <v xml:space="preserve"> </v>
      </c>
      <c r="Q139" s="275" t="str">
        <f t="shared" si="17"/>
        <v xml:space="preserve"> </v>
      </c>
      <c r="R139" s="230" t="str">
        <f t="shared" si="18"/>
        <v xml:space="preserve"> </v>
      </c>
    </row>
    <row r="140" spans="1:18" x14ac:dyDescent="0.2">
      <c r="A140" s="10" t="str">
        <f>IF(COUNTRY_INFO!A140=0," ",COUNTRY_INFO!A140)</f>
        <v>Ethiopia</v>
      </c>
      <c r="B140" s="10" t="str">
        <f>IF(COUNTRY_INFO!B140=0," ",COUNTRY_INFO!B140)</f>
        <v>AmharaNorth Wello</v>
      </c>
      <c r="C140" s="10" t="str">
        <f>IF(COUNTRY_INFO!C140=0," ",COUNTRY_INFO!C140)</f>
        <v>Kobo Town</v>
      </c>
      <c r="D140" s="11"/>
      <c r="E140" s="289"/>
      <c r="F140" s="109"/>
      <c r="G140" s="288"/>
      <c r="H140" s="288"/>
      <c r="I140" s="56"/>
      <c r="J140" s="11">
        <f t="shared" si="13"/>
        <v>0</v>
      </c>
      <c r="K140" s="2"/>
      <c r="L140" s="18"/>
      <c r="M140" s="59"/>
      <c r="N140" s="14">
        <f t="shared" si="14"/>
        <v>0</v>
      </c>
      <c r="O140" s="230" t="str">
        <f t="shared" si="15"/>
        <v xml:space="preserve"> </v>
      </c>
      <c r="P140" s="230" t="str">
        <f t="shared" si="16"/>
        <v xml:space="preserve"> </v>
      </c>
      <c r="Q140" s="275" t="str">
        <f t="shared" si="17"/>
        <v xml:space="preserve"> </v>
      </c>
      <c r="R140" s="230" t="str">
        <f t="shared" si="18"/>
        <v xml:space="preserve"> </v>
      </c>
    </row>
    <row r="141" spans="1:18" x14ac:dyDescent="0.2">
      <c r="A141" s="10" t="str">
        <f>IF(COUNTRY_INFO!A141=0," ",COUNTRY_INFO!A141)</f>
        <v>Ethiopia</v>
      </c>
      <c r="B141" s="10" t="str">
        <f>IF(COUNTRY_INFO!B141=0," ",COUNTRY_INFO!B141)</f>
        <v>AmharaNorth Wello</v>
      </c>
      <c r="C141" s="10" t="str">
        <f>IF(COUNTRY_INFO!C141=0," ",COUNTRY_INFO!C141)</f>
        <v>Lalibella Town</v>
      </c>
      <c r="D141" s="11" t="str">
        <f>IF(OR(COUNTRY_INFO!$T$9:$T$1000="T3 (ALB/MBD)",COUNTRY_INFO!$U$9:$U$1000="T3 (ALB/MBD)"), "T3 (ALB/MBD)", " ")</f>
        <v>T3 (ALB/MBD)</v>
      </c>
      <c r="E141" s="289" t="s">
        <v>19</v>
      </c>
      <c r="F141" s="253" t="s">
        <v>1189</v>
      </c>
      <c r="G141" s="295"/>
      <c r="H141" s="288">
        <v>9646</v>
      </c>
      <c r="I141" s="56"/>
      <c r="J141" s="11">
        <f t="shared" si="13"/>
        <v>9646</v>
      </c>
      <c r="K141" s="2"/>
      <c r="L141" s="18">
        <v>5148</v>
      </c>
      <c r="M141" s="59"/>
      <c r="N141" s="14">
        <f t="shared" si="14"/>
        <v>5148</v>
      </c>
      <c r="O141" s="230" t="str">
        <f t="shared" si="15"/>
        <v xml:space="preserve"> </v>
      </c>
      <c r="P141" s="230">
        <f t="shared" si="16"/>
        <v>53.36927223719676</v>
      </c>
      <c r="Q141" s="275" t="str">
        <f t="shared" si="17"/>
        <v xml:space="preserve"> </v>
      </c>
      <c r="R141" s="230">
        <f t="shared" si="18"/>
        <v>53.36927223719676</v>
      </c>
    </row>
    <row r="142" spans="1:18" x14ac:dyDescent="0.2">
      <c r="A142" s="10" t="str">
        <f>IF(COUNTRY_INFO!A142=0," ",COUNTRY_INFO!A142)</f>
        <v>Ethiopia</v>
      </c>
      <c r="B142" s="10" t="str">
        <f>IF(COUNTRY_INFO!B142=0," ",COUNTRY_INFO!B142)</f>
        <v>AmharaNorth Wello</v>
      </c>
      <c r="C142" s="10" t="str">
        <f>IF(COUNTRY_INFO!C142=0," ",COUNTRY_INFO!C142)</f>
        <v>Lasta</v>
      </c>
      <c r="D142" s="11" t="str">
        <f>IF(OR(COUNTRY_INFO!$T$9:$T$1000="T3 (ALB/MBD)",COUNTRY_INFO!$U$9:$U$1000="T3 (ALB/MBD)"), "T3 (ALB/MBD)", " ")</f>
        <v>T3 (ALB/MBD)</v>
      </c>
      <c r="E142" s="289" t="s">
        <v>19</v>
      </c>
      <c r="F142" s="253" t="s">
        <v>1189</v>
      </c>
      <c r="G142" s="295"/>
      <c r="H142" s="288">
        <v>39505</v>
      </c>
      <c r="I142" s="56"/>
      <c r="J142" s="11">
        <f t="shared" si="13"/>
        <v>39505</v>
      </c>
      <c r="K142" s="2"/>
      <c r="L142" s="18">
        <v>20205</v>
      </c>
      <c r="M142" s="59"/>
      <c r="N142" s="14">
        <f t="shared" si="14"/>
        <v>20205</v>
      </c>
      <c r="O142" s="230" t="str">
        <f t="shared" si="15"/>
        <v xml:space="preserve"> </v>
      </c>
      <c r="P142" s="230">
        <f t="shared" si="16"/>
        <v>51.145424629793702</v>
      </c>
      <c r="Q142" s="275" t="str">
        <f t="shared" si="17"/>
        <v xml:space="preserve"> </v>
      </c>
      <c r="R142" s="230">
        <f t="shared" si="18"/>
        <v>51.145424629793702</v>
      </c>
    </row>
    <row r="143" spans="1:18" x14ac:dyDescent="0.2">
      <c r="A143" s="10" t="str">
        <f>IF(COUNTRY_INFO!A143=0," ",COUNTRY_INFO!A143)</f>
        <v>Ethiopia</v>
      </c>
      <c r="B143" s="10" t="str">
        <f>IF(COUNTRY_INFO!B143=0," ",COUNTRY_INFO!B143)</f>
        <v>AmharaNorth Wello</v>
      </c>
      <c r="C143" s="10" t="str">
        <f>IF(COUNTRY_INFO!C143=0," ",COUNTRY_INFO!C143)</f>
        <v>Meket</v>
      </c>
      <c r="D143" s="11"/>
      <c r="E143" s="289"/>
      <c r="F143" s="109"/>
      <c r="G143" s="288"/>
      <c r="H143" s="288"/>
      <c r="I143" s="56"/>
      <c r="J143" s="11">
        <f t="shared" si="13"/>
        <v>0</v>
      </c>
      <c r="K143" s="2"/>
      <c r="L143" s="18"/>
      <c r="M143" s="59"/>
      <c r="N143" s="14">
        <f t="shared" si="14"/>
        <v>0</v>
      </c>
      <c r="O143" s="230" t="str">
        <f t="shared" si="15"/>
        <v xml:space="preserve"> </v>
      </c>
      <c r="P143" s="230" t="str">
        <f t="shared" si="16"/>
        <v xml:space="preserve"> </v>
      </c>
      <c r="Q143" s="275" t="str">
        <f t="shared" si="17"/>
        <v xml:space="preserve"> </v>
      </c>
      <c r="R143" s="230" t="str">
        <f t="shared" si="18"/>
        <v xml:space="preserve"> </v>
      </c>
    </row>
    <row r="144" spans="1:18" x14ac:dyDescent="0.2">
      <c r="A144" s="10" t="str">
        <f>IF(COUNTRY_INFO!A144=0," ",COUNTRY_INFO!A144)</f>
        <v>Ethiopia</v>
      </c>
      <c r="B144" s="10" t="str">
        <f>IF(COUNTRY_INFO!B144=0," ",COUNTRY_INFO!B144)</f>
        <v>AmharaNorth Wello</v>
      </c>
      <c r="C144" s="10" t="str">
        <f>IF(COUNTRY_INFO!C144=0," ",COUNTRY_INFO!C144)</f>
        <v>Raya Kobo</v>
      </c>
      <c r="D144" s="11"/>
      <c r="E144" s="289"/>
      <c r="F144" s="109"/>
      <c r="G144" s="288"/>
      <c r="H144" s="288"/>
      <c r="I144" s="56"/>
      <c r="J144" s="11">
        <f t="shared" si="13"/>
        <v>0</v>
      </c>
      <c r="K144" s="2"/>
      <c r="L144" s="18"/>
      <c r="M144" s="59"/>
      <c r="N144" s="14">
        <f t="shared" si="14"/>
        <v>0</v>
      </c>
      <c r="O144" s="230" t="str">
        <f t="shared" si="15"/>
        <v xml:space="preserve"> </v>
      </c>
      <c r="P144" s="230" t="str">
        <f t="shared" si="16"/>
        <v xml:space="preserve"> </v>
      </c>
      <c r="Q144" s="275" t="str">
        <f t="shared" si="17"/>
        <v xml:space="preserve"> </v>
      </c>
      <c r="R144" s="230" t="str">
        <f t="shared" si="18"/>
        <v xml:space="preserve"> </v>
      </c>
    </row>
    <row r="145" spans="1:18" x14ac:dyDescent="0.2">
      <c r="A145" s="10" t="str">
        <f>IF(COUNTRY_INFO!A145=0," ",COUNTRY_INFO!A145)</f>
        <v>Ethiopia</v>
      </c>
      <c r="B145" s="10" t="str">
        <f>IF(COUNTRY_INFO!B145=0," ",COUNTRY_INFO!B145)</f>
        <v>AmharaNorth Wello</v>
      </c>
      <c r="C145" s="10" t="str">
        <f>IF(COUNTRY_INFO!C145=0," ",COUNTRY_INFO!C145)</f>
        <v>Wadlla</v>
      </c>
      <c r="D145" s="11"/>
      <c r="E145" s="289"/>
      <c r="F145" s="109"/>
      <c r="G145" s="288"/>
      <c r="H145" s="288"/>
      <c r="I145" s="56"/>
      <c r="J145" s="11">
        <f t="shared" si="13"/>
        <v>0</v>
      </c>
      <c r="K145" s="2"/>
      <c r="L145" s="18"/>
      <c r="M145" s="59"/>
      <c r="N145" s="14">
        <f t="shared" si="14"/>
        <v>0</v>
      </c>
      <c r="O145" s="230" t="str">
        <f t="shared" si="15"/>
        <v xml:space="preserve"> </v>
      </c>
      <c r="P145" s="230" t="str">
        <f t="shared" si="16"/>
        <v xml:space="preserve"> </v>
      </c>
      <c r="Q145" s="275" t="str">
        <f t="shared" si="17"/>
        <v xml:space="preserve"> </v>
      </c>
      <c r="R145" s="230" t="str">
        <f t="shared" si="18"/>
        <v xml:space="preserve"> </v>
      </c>
    </row>
    <row r="146" spans="1:18" x14ac:dyDescent="0.2">
      <c r="A146" s="10" t="str">
        <f>IF(COUNTRY_INFO!A146=0," ",COUNTRY_INFO!A146)</f>
        <v>Ethiopia</v>
      </c>
      <c r="B146" s="10" t="str">
        <f>IF(COUNTRY_INFO!B146=0," ",COUNTRY_INFO!B146)</f>
        <v>AmharaNorth Wello</v>
      </c>
      <c r="C146" s="10" t="str">
        <f>IF(COUNTRY_INFO!C146=0," ",COUNTRY_INFO!C146)</f>
        <v>Woldia Town</v>
      </c>
      <c r="D146" s="11"/>
      <c r="E146" s="289"/>
      <c r="F146" s="109"/>
      <c r="G146" s="288"/>
      <c r="H146" s="288"/>
      <c r="I146" s="56"/>
      <c r="J146" s="11">
        <f t="shared" si="13"/>
        <v>0</v>
      </c>
      <c r="K146" s="2"/>
      <c r="L146" s="18"/>
      <c r="M146" s="59"/>
      <c r="N146" s="14">
        <f t="shared" si="14"/>
        <v>0</v>
      </c>
      <c r="O146" s="230" t="str">
        <f t="shared" si="15"/>
        <v xml:space="preserve"> </v>
      </c>
      <c r="P146" s="230" t="str">
        <f t="shared" si="16"/>
        <v xml:space="preserve"> </v>
      </c>
      <c r="Q146" s="275" t="str">
        <f t="shared" si="17"/>
        <v xml:space="preserve"> </v>
      </c>
      <c r="R146" s="230" t="str">
        <f t="shared" si="18"/>
        <v xml:space="preserve"> </v>
      </c>
    </row>
    <row r="147" spans="1:18" x14ac:dyDescent="0.2">
      <c r="A147" s="10" t="str">
        <f>IF(COUNTRY_INFO!A147=0," ",COUNTRY_INFO!A147)</f>
        <v>Ethiopia</v>
      </c>
      <c r="B147" s="10" t="str">
        <f>IF(COUNTRY_INFO!B147=0," ",COUNTRY_INFO!B147)</f>
        <v>AmharaOromiya</v>
      </c>
      <c r="C147" s="10" t="str">
        <f>IF(COUNTRY_INFO!C147=0," ",COUNTRY_INFO!C147)</f>
        <v>Artuma Fursi</v>
      </c>
      <c r="D147" s="11"/>
      <c r="E147" s="289"/>
      <c r="F147" s="109"/>
      <c r="G147" s="288"/>
      <c r="H147" s="288"/>
      <c r="I147" s="56"/>
      <c r="J147" s="11">
        <f t="shared" si="13"/>
        <v>0</v>
      </c>
      <c r="K147" s="2"/>
      <c r="L147" s="18"/>
      <c r="M147" s="59"/>
      <c r="N147" s="14">
        <f t="shared" si="14"/>
        <v>0</v>
      </c>
      <c r="O147" s="230" t="str">
        <f t="shared" si="15"/>
        <v xml:space="preserve"> </v>
      </c>
      <c r="P147" s="230" t="str">
        <f t="shared" si="16"/>
        <v xml:space="preserve"> </v>
      </c>
      <c r="Q147" s="275" t="str">
        <f t="shared" si="17"/>
        <v xml:space="preserve"> </v>
      </c>
      <c r="R147" s="230" t="str">
        <f t="shared" si="18"/>
        <v xml:space="preserve"> </v>
      </c>
    </row>
    <row r="148" spans="1:18" x14ac:dyDescent="0.2">
      <c r="A148" s="10" t="str">
        <f>IF(COUNTRY_INFO!A148=0," ",COUNTRY_INFO!A148)</f>
        <v>Ethiopia</v>
      </c>
      <c r="B148" s="10" t="str">
        <f>IF(COUNTRY_INFO!B148=0," ",COUNTRY_INFO!B148)</f>
        <v>AmharaOromiya</v>
      </c>
      <c r="C148" s="10" t="str">
        <f>IF(COUNTRY_INFO!C148=0," ",COUNTRY_INFO!C148)</f>
        <v>Bati</v>
      </c>
      <c r="D148" s="11"/>
      <c r="E148" s="289"/>
      <c r="F148" s="109"/>
      <c r="G148" s="288"/>
      <c r="H148" s="288"/>
      <c r="I148" s="56"/>
      <c r="J148" s="11">
        <f t="shared" si="13"/>
        <v>0</v>
      </c>
      <c r="K148" s="2"/>
      <c r="L148" s="18"/>
      <c r="M148" s="59"/>
      <c r="N148" s="14">
        <f t="shared" si="14"/>
        <v>0</v>
      </c>
      <c r="O148" s="230" t="str">
        <f t="shared" si="15"/>
        <v xml:space="preserve"> </v>
      </c>
      <c r="P148" s="230" t="str">
        <f t="shared" si="16"/>
        <v xml:space="preserve"> </v>
      </c>
      <c r="Q148" s="275" t="str">
        <f t="shared" si="17"/>
        <v xml:space="preserve"> </v>
      </c>
      <c r="R148" s="230" t="str">
        <f t="shared" si="18"/>
        <v xml:space="preserve"> </v>
      </c>
    </row>
    <row r="149" spans="1:18" x14ac:dyDescent="0.2">
      <c r="A149" s="10" t="str">
        <f>IF(COUNTRY_INFO!A149=0," ",COUNTRY_INFO!A149)</f>
        <v>Ethiopia</v>
      </c>
      <c r="B149" s="10" t="str">
        <f>IF(COUNTRY_INFO!B149=0," ",COUNTRY_INFO!B149)</f>
        <v>AmharaOromiya</v>
      </c>
      <c r="C149" s="10" t="str">
        <f>IF(COUNTRY_INFO!C149=0," ",COUNTRY_INFO!C149)</f>
        <v>Bati Town</v>
      </c>
      <c r="D149" s="11"/>
      <c r="E149" s="289"/>
      <c r="F149" s="109"/>
      <c r="G149" s="288"/>
      <c r="H149" s="288"/>
      <c r="I149" s="56"/>
      <c r="J149" s="11">
        <f t="shared" si="13"/>
        <v>0</v>
      </c>
      <c r="K149" s="2"/>
      <c r="L149" s="18"/>
      <c r="M149" s="59"/>
      <c r="N149" s="14">
        <f t="shared" si="14"/>
        <v>0</v>
      </c>
      <c r="O149" s="230" t="str">
        <f t="shared" si="15"/>
        <v xml:space="preserve"> </v>
      </c>
      <c r="P149" s="230" t="str">
        <f t="shared" si="16"/>
        <v xml:space="preserve"> </v>
      </c>
      <c r="Q149" s="275" t="str">
        <f t="shared" si="17"/>
        <v xml:space="preserve"> </v>
      </c>
      <c r="R149" s="230" t="str">
        <f t="shared" si="18"/>
        <v xml:space="preserve"> </v>
      </c>
    </row>
    <row r="150" spans="1:18" x14ac:dyDescent="0.2">
      <c r="A150" s="10" t="str">
        <f>IF(COUNTRY_INFO!A150=0," ",COUNTRY_INFO!A150)</f>
        <v>Ethiopia</v>
      </c>
      <c r="B150" s="10" t="str">
        <f>IF(COUNTRY_INFO!B150=0," ",COUNTRY_INFO!B150)</f>
        <v>AmharaOromiya</v>
      </c>
      <c r="C150" s="10" t="str">
        <f>IF(COUNTRY_INFO!C150=0," ",COUNTRY_INFO!C150)</f>
        <v>Dawa chefa</v>
      </c>
      <c r="D150" s="11" t="str">
        <f>IF(OR(COUNTRY_INFO!$T$9:$T$1000="T3 (ALB/MBD)",COUNTRY_INFO!$U$9:$U$1000="T3 (ALB/MBD)"), "T3 (ALB/MBD)", " ")</f>
        <v>T3 (ALB/MBD)</v>
      </c>
      <c r="E150" s="289" t="s">
        <v>19</v>
      </c>
      <c r="F150" s="253" t="s">
        <v>1189</v>
      </c>
      <c r="G150" s="295"/>
      <c r="H150" s="288"/>
      <c r="I150" s="56"/>
      <c r="J150" s="11">
        <f t="shared" si="13"/>
        <v>0</v>
      </c>
      <c r="K150" s="2"/>
      <c r="L150" s="18"/>
      <c r="M150" s="59"/>
      <c r="N150" s="14">
        <f t="shared" si="14"/>
        <v>0</v>
      </c>
      <c r="O150" s="230" t="str">
        <f t="shared" si="15"/>
        <v xml:space="preserve"> </v>
      </c>
      <c r="P150" s="293" t="str">
        <f t="shared" si="16"/>
        <v xml:space="preserve"> </v>
      </c>
      <c r="Q150" s="275" t="str">
        <f t="shared" si="17"/>
        <v xml:space="preserve"> </v>
      </c>
      <c r="R150" s="293" t="str">
        <f t="shared" si="18"/>
        <v xml:space="preserve"> </v>
      </c>
    </row>
    <row r="151" spans="1:18" x14ac:dyDescent="0.2">
      <c r="A151" s="10" t="str">
        <f>IF(COUNTRY_INFO!A151=0," ",COUNTRY_INFO!A151)</f>
        <v>Ethiopia</v>
      </c>
      <c r="B151" s="10" t="str">
        <f>IF(COUNTRY_INFO!B151=0," ",COUNTRY_INFO!B151)</f>
        <v>AmharaOromiya</v>
      </c>
      <c r="C151" s="10" t="str">
        <f>IF(COUNTRY_INFO!C151=0," ",COUNTRY_INFO!C151)</f>
        <v>Dawe Harwa</v>
      </c>
      <c r="D151" s="11"/>
      <c r="E151" s="289"/>
      <c r="F151" s="109"/>
      <c r="G151" s="288"/>
      <c r="H151" s="288"/>
      <c r="I151" s="56"/>
      <c r="J151" s="11">
        <f t="shared" si="13"/>
        <v>0</v>
      </c>
      <c r="K151" s="2"/>
      <c r="L151" s="18"/>
      <c r="M151" s="59"/>
      <c r="N151" s="14">
        <f t="shared" si="14"/>
        <v>0</v>
      </c>
      <c r="O151" s="230" t="str">
        <f t="shared" si="15"/>
        <v xml:space="preserve"> </v>
      </c>
      <c r="P151" s="230" t="str">
        <f t="shared" si="16"/>
        <v xml:space="preserve"> </v>
      </c>
      <c r="Q151" s="275" t="str">
        <f t="shared" si="17"/>
        <v xml:space="preserve"> </v>
      </c>
      <c r="R151" s="230" t="str">
        <f t="shared" si="18"/>
        <v xml:space="preserve"> </v>
      </c>
    </row>
    <row r="152" spans="1:18" x14ac:dyDescent="0.2">
      <c r="A152" s="10" t="str">
        <f>IF(COUNTRY_INFO!A152=0," ",COUNTRY_INFO!A152)</f>
        <v>Ethiopia</v>
      </c>
      <c r="B152" s="10" t="str">
        <f>IF(COUNTRY_INFO!B152=0," ",COUNTRY_INFO!B152)</f>
        <v>AmharaOromiya</v>
      </c>
      <c r="C152" s="10" t="str">
        <f>IF(COUNTRY_INFO!C152=0," ",COUNTRY_INFO!C152)</f>
        <v>Jille Timuga</v>
      </c>
      <c r="D152" s="11"/>
      <c r="E152" s="289"/>
      <c r="F152" s="109"/>
      <c r="G152" s="288"/>
      <c r="H152" s="288"/>
      <c r="I152" s="56"/>
      <c r="J152" s="11">
        <f t="shared" si="13"/>
        <v>0</v>
      </c>
      <c r="K152" s="2"/>
      <c r="L152" s="18"/>
      <c r="M152" s="59"/>
      <c r="N152" s="14">
        <f t="shared" si="14"/>
        <v>0</v>
      </c>
      <c r="O152" s="230" t="str">
        <f t="shared" si="15"/>
        <v xml:space="preserve"> </v>
      </c>
      <c r="P152" s="230" t="str">
        <f t="shared" si="16"/>
        <v xml:space="preserve"> </v>
      </c>
      <c r="Q152" s="275" t="str">
        <f t="shared" si="17"/>
        <v xml:space="preserve"> </v>
      </c>
      <c r="R152" s="230" t="str">
        <f t="shared" si="18"/>
        <v xml:space="preserve"> </v>
      </c>
    </row>
    <row r="153" spans="1:18" x14ac:dyDescent="0.2">
      <c r="A153" s="10" t="str">
        <f>IF(COUNTRY_INFO!A153=0," ",COUNTRY_INFO!A153)</f>
        <v>Ethiopia</v>
      </c>
      <c r="B153" s="10" t="str">
        <f>IF(COUNTRY_INFO!B153=0," ",COUNTRY_INFO!B153)</f>
        <v>AmharaOromiya</v>
      </c>
      <c r="C153" s="10" t="str">
        <f>IF(COUNTRY_INFO!C153=0," ",COUNTRY_INFO!C153)</f>
        <v>Kemissie</v>
      </c>
      <c r="D153" s="11"/>
      <c r="E153" s="289"/>
      <c r="F153" s="109"/>
      <c r="G153" s="288"/>
      <c r="H153" s="288"/>
      <c r="I153" s="56"/>
      <c r="J153" s="11">
        <f t="shared" si="13"/>
        <v>0</v>
      </c>
      <c r="K153" s="2"/>
      <c r="L153" s="18"/>
      <c r="M153" s="59"/>
      <c r="N153" s="14">
        <f t="shared" si="14"/>
        <v>0</v>
      </c>
      <c r="O153" s="230" t="str">
        <f t="shared" si="15"/>
        <v xml:space="preserve"> </v>
      </c>
      <c r="P153" s="230" t="str">
        <f t="shared" si="16"/>
        <v xml:space="preserve"> </v>
      </c>
      <c r="Q153" s="275" t="str">
        <f t="shared" si="17"/>
        <v xml:space="preserve"> </v>
      </c>
      <c r="R153" s="230" t="str">
        <f t="shared" si="18"/>
        <v xml:space="preserve"> </v>
      </c>
    </row>
    <row r="154" spans="1:18" x14ac:dyDescent="0.2">
      <c r="A154" s="10" t="str">
        <f>IF(COUNTRY_INFO!A154=0," ",COUNTRY_INFO!A154)</f>
        <v>Ethiopia</v>
      </c>
      <c r="B154" s="10" t="str">
        <f>IF(COUNTRY_INFO!B154=0," ",COUNTRY_INFO!B154)</f>
        <v>AmharaSouth Gondar</v>
      </c>
      <c r="C154" s="10" t="str">
        <f>IF(COUNTRY_INFO!C154=0," ",COUNTRY_INFO!C154)</f>
        <v>Andabet (West Estie)</v>
      </c>
      <c r="D154" s="11"/>
      <c r="E154" s="289"/>
      <c r="F154" s="109"/>
      <c r="G154" s="288"/>
      <c r="H154" s="288"/>
      <c r="I154" s="56"/>
      <c r="J154" s="11">
        <f t="shared" si="13"/>
        <v>0</v>
      </c>
      <c r="K154" s="2"/>
      <c r="L154" s="18"/>
      <c r="M154" s="59"/>
      <c r="N154" s="14">
        <f t="shared" si="14"/>
        <v>0</v>
      </c>
      <c r="O154" s="230" t="str">
        <f t="shared" si="15"/>
        <v xml:space="preserve"> </v>
      </c>
      <c r="P154" s="230" t="str">
        <f t="shared" si="16"/>
        <v xml:space="preserve"> </v>
      </c>
      <c r="Q154" s="275" t="str">
        <f t="shared" si="17"/>
        <v xml:space="preserve"> </v>
      </c>
      <c r="R154" s="230" t="str">
        <f t="shared" si="18"/>
        <v xml:space="preserve"> </v>
      </c>
    </row>
    <row r="155" spans="1:18" x14ac:dyDescent="0.2">
      <c r="A155" s="10" t="str">
        <f>IF(COUNTRY_INFO!A155=0," ",COUNTRY_INFO!A155)</f>
        <v>Ethiopia</v>
      </c>
      <c r="B155" s="10" t="str">
        <f>IF(COUNTRY_INFO!B155=0," ",COUNTRY_INFO!B155)</f>
        <v>AmharaSouth Gondar</v>
      </c>
      <c r="C155" s="10" t="str">
        <f>IF(COUNTRY_INFO!C155=0," ",COUNTRY_INFO!C155)</f>
        <v>Debre Tabor Town</v>
      </c>
      <c r="D155" s="11"/>
      <c r="E155" s="289"/>
      <c r="F155" s="109"/>
      <c r="G155" s="288"/>
      <c r="H155" s="288"/>
      <c r="I155" s="56"/>
      <c r="J155" s="11">
        <f t="shared" si="13"/>
        <v>0</v>
      </c>
      <c r="K155" s="2"/>
      <c r="L155" s="18"/>
      <c r="M155" s="59"/>
      <c r="N155" s="14">
        <f t="shared" si="14"/>
        <v>0</v>
      </c>
      <c r="O155" s="230" t="str">
        <f t="shared" si="15"/>
        <v xml:space="preserve"> </v>
      </c>
      <c r="P155" s="230" t="str">
        <f t="shared" si="16"/>
        <v xml:space="preserve"> </v>
      </c>
      <c r="Q155" s="275" t="str">
        <f t="shared" si="17"/>
        <v xml:space="preserve"> </v>
      </c>
      <c r="R155" s="230" t="str">
        <f t="shared" si="18"/>
        <v xml:space="preserve"> </v>
      </c>
    </row>
    <row r="156" spans="1:18" x14ac:dyDescent="0.2">
      <c r="A156" s="10" t="str">
        <f>IF(COUNTRY_INFO!A156=0," ",COUNTRY_INFO!A156)</f>
        <v>Ethiopia</v>
      </c>
      <c r="B156" s="10" t="str">
        <f>IF(COUNTRY_INFO!B156=0," ",COUNTRY_INFO!B156)</f>
        <v>AmharaSouth Gondar</v>
      </c>
      <c r="C156" s="10" t="str">
        <f>IF(COUNTRY_INFO!C156=0," ",COUNTRY_INFO!C156)</f>
        <v>Dera</v>
      </c>
      <c r="D156" s="11"/>
      <c r="E156" s="289"/>
      <c r="F156" s="109"/>
      <c r="G156" s="288"/>
      <c r="H156" s="288"/>
      <c r="I156" s="56"/>
      <c r="J156" s="11">
        <f t="shared" si="13"/>
        <v>0</v>
      </c>
      <c r="K156" s="2"/>
      <c r="L156" s="18"/>
      <c r="M156" s="59"/>
      <c r="N156" s="14">
        <f t="shared" si="14"/>
        <v>0</v>
      </c>
      <c r="O156" s="230" t="str">
        <f t="shared" si="15"/>
        <v xml:space="preserve"> </v>
      </c>
      <c r="P156" s="230" t="str">
        <f t="shared" si="16"/>
        <v xml:space="preserve"> </v>
      </c>
      <c r="Q156" s="275" t="str">
        <f t="shared" si="17"/>
        <v xml:space="preserve"> </v>
      </c>
      <c r="R156" s="230" t="str">
        <f t="shared" si="18"/>
        <v xml:space="preserve"> </v>
      </c>
    </row>
    <row r="157" spans="1:18" x14ac:dyDescent="0.2">
      <c r="A157" s="10" t="str">
        <f>IF(COUNTRY_INFO!A157=0," ",COUNTRY_INFO!A157)</f>
        <v>Ethiopia</v>
      </c>
      <c r="B157" s="10" t="str">
        <f>IF(COUNTRY_INFO!B157=0," ",COUNTRY_INFO!B157)</f>
        <v>AmharaSouth Gondar</v>
      </c>
      <c r="C157" s="10" t="str">
        <f>IF(COUNTRY_INFO!C157=0," ",COUNTRY_INFO!C157)</f>
        <v>Ebinat</v>
      </c>
      <c r="D157" s="11" t="str">
        <f>IF(OR(COUNTRY_INFO!$T$9:$T$1000="T3 (ALB/MBD)",COUNTRY_INFO!$U$9:$U$1000="T3 (ALB/MBD)"), "T3 (ALB/MBD)", " ")</f>
        <v>T3 (ALB/MBD)</v>
      </c>
      <c r="E157" s="289" t="s">
        <v>19</v>
      </c>
      <c r="F157" s="253" t="s">
        <v>1189</v>
      </c>
      <c r="G157" s="295"/>
      <c r="H157" s="288">
        <v>57064</v>
      </c>
      <c r="I157" s="56"/>
      <c r="J157" s="11">
        <f t="shared" si="13"/>
        <v>57064</v>
      </c>
      <c r="K157" s="2"/>
      <c r="L157" s="18">
        <v>54122</v>
      </c>
      <c r="M157" s="59"/>
      <c r="N157" s="14">
        <f t="shared" si="14"/>
        <v>54122</v>
      </c>
      <c r="O157" s="230" t="str">
        <f t="shared" si="15"/>
        <v xml:space="preserve"> </v>
      </c>
      <c r="P157" s="293">
        <f t="shared" si="16"/>
        <v>94.844385251647282</v>
      </c>
      <c r="Q157" s="275" t="str">
        <f t="shared" si="17"/>
        <v xml:space="preserve"> </v>
      </c>
      <c r="R157" s="293">
        <f t="shared" si="18"/>
        <v>94.844385251647282</v>
      </c>
    </row>
    <row r="158" spans="1:18" x14ac:dyDescent="0.2">
      <c r="A158" s="10" t="str">
        <f>IF(COUNTRY_INFO!A158=0," ",COUNTRY_INFO!A158)</f>
        <v>Ethiopia</v>
      </c>
      <c r="B158" s="10" t="str">
        <f>IF(COUNTRY_INFO!B158=0," ",COUNTRY_INFO!B158)</f>
        <v>AmharaSouth Gondar</v>
      </c>
      <c r="C158" s="10" t="str">
        <f>IF(COUNTRY_INFO!C158=0," ",COUNTRY_INFO!C158)</f>
        <v>Estie (East Estie)</v>
      </c>
      <c r="D158" s="11" t="str">
        <f>IF(OR(COUNTRY_INFO!$T$9:$T$1000="T3 (ALB/MBD)",COUNTRY_INFO!$U$9:$U$1000="T3 (ALB/MBD)"), "T3 (ALB/MBD)", " ")</f>
        <v>T3 (ALB/MBD)</v>
      </c>
      <c r="E158" s="289" t="s">
        <v>19</v>
      </c>
      <c r="F158" s="253" t="s">
        <v>1189</v>
      </c>
      <c r="G158" s="295"/>
      <c r="H158" s="288">
        <v>73765</v>
      </c>
      <c r="I158" s="56"/>
      <c r="J158" s="11">
        <f t="shared" si="13"/>
        <v>73765</v>
      </c>
      <c r="K158" s="2"/>
      <c r="L158" s="18">
        <v>68122</v>
      </c>
      <c r="M158" s="59"/>
      <c r="N158" s="14">
        <f t="shared" si="14"/>
        <v>68122</v>
      </c>
      <c r="O158" s="230" t="str">
        <f t="shared" si="15"/>
        <v xml:space="preserve"> </v>
      </c>
      <c r="P158" s="293">
        <f t="shared" si="16"/>
        <v>92.350030502270712</v>
      </c>
      <c r="Q158" s="275" t="str">
        <f t="shared" si="17"/>
        <v xml:space="preserve"> </v>
      </c>
      <c r="R158" s="293">
        <f t="shared" si="18"/>
        <v>92.350030502270712</v>
      </c>
    </row>
    <row r="159" spans="1:18" x14ac:dyDescent="0.2">
      <c r="A159" s="10" t="str">
        <f>IF(COUNTRY_INFO!A159=0," ",COUNTRY_INFO!A159)</f>
        <v>Ethiopia</v>
      </c>
      <c r="B159" s="10" t="str">
        <f>IF(COUNTRY_INFO!B159=0," ",COUNTRY_INFO!B159)</f>
        <v>AmharaSouth Gondar</v>
      </c>
      <c r="C159" s="10" t="str">
        <f>IF(COUNTRY_INFO!C159=0," ",COUNTRY_INFO!C159)</f>
        <v>Farta</v>
      </c>
      <c r="D159" s="11"/>
      <c r="E159" s="289"/>
      <c r="F159" s="109"/>
      <c r="G159" s="288"/>
      <c r="H159" s="288"/>
      <c r="I159" s="56"/>
      <c r="J159" s="11">
        <f t="shared" si="13"/>
        <v>0</v>
      </c>
      <c r="K159" s="2"/>
      <c r="L159" s="18"/>
      <c r="M159" s="59"/>
      <c r="N159" s="14">
        <f t="shared" si="14"/>
        <v>0</v>
      </c>
      <c r="O159" s="230" t="str">
        <f t="shared" si="15"/>
        <v xml:space="preserve"> </v>
      </c>
      <c r="P159" s="230" t="str">
        <f t="shared" si="16"/>
        <v xml:space="preserve"> </v>
      </c>
      <c r="Q159" s="275" t="str">
        <f t="shared" si="17"/>
        <v xml:space="preserve"> </v>
      </c>
      <c r="R159" s="230" t="str">
        <f t="shared" si="18"/>
        <v xml:space="preserve"> </v>
      </c>
    </row>
    <row r="160" spans="1:18" x14ac:dyDescent="0.2">
      <c r="A160" s="10" t="str">
        <f>IF(COUNTRY_INFO!A160=0," ",COUNTRY_INFO!A160)</f>
        <v>Ethiopia</v>
      </c>
      <c r="B160" s="10" t="str">
        <f>IF(COUNTRY_INFO!B160=0," ",COUNTRY_INFO!B160)</f>
        <v>AmharaSouth Gondar</v>
      </c>
      <c r="C160" s="10" t="str">
        <f>IF(COUNTRY_INFO!C160=0," ",COUNTRY_INFO!C160)</f>
        <v>Fogera</v>
      </c>
      <c r="D160" s="11" t="str">
        <f>IF(OR(COUNTRY_INFO!$T$9:$T$1000="T3 (ALB/MBD)",COUNTRY_INFO!$U$9:$U$1000="T3 (ALB/MBD)"), "T3 (ALB/MBD)", " ")</f>
        <v>T3 (ALB/MBD)</v>
      </c>
      <c r="E160" s="289" t="s">
        <v>19</v>
      </c>
      <c r="F160" s="253" t="s">
        <v>1189</v>
      </c>
      <c r="G160" s="295"/>
      <c r="H160" s="288"/>
      <c r="I160" s="56"/>
      <c r="J160" s="11">
        <f t="shared" si="13"/>
        <v>0</v>
      </c>
      <c r="K160" s="2"/>
      <c r="L160" s="18"/>
      <c r="M160" s="59"/>
      <c r="N160" s="14">
        <f t="shared" si="14"/>
        <v>0</v>
      </c>
      <c r="O160" s="230" t="str">
        <f t="shared" si="15"/>
        <v xml:space="preserve"> </v>
      </c>
      <c r="P160" s="293" t="str">
        <f t="shared" si="16"/>
        <v xml:space="preserve"> </v>
      </c>
      <c r="Q160" s="275" t="str">
        <f t="shared" si="17"/>
        <v xml:space="preserve"> </v>
      </c>
      <c r="R160" s="293" t="str">
        <f t="shared" si="18"/>
        <v xml:space="preserve"> </v>
      </c>
    </row>
    <row r="161" spans="1:18" x14ac:dyDescent="0.2">
      <c r="A161" s="10" t="str">
        <f>IF(COUNTRY_INFO!A161=0," ",COUNTRY_INFO!A161)</f>
        <v>Ethiopia</v>
      </c>
      <c r="B161" s="10" t="str">
        <f>IF(COUNTRY_INFO!B161=0," ",COUNTRY_INFO!B161)</f>
        <v>AmharaSouth Gondar</v>
      </c>
      <c r="C161" s="10" t="str">
        <f>IF(COUNTRY_INFO!C161=0," ",COUNTRY_INFO!C161)</f>
        <v>Gunabegemidir</v>
      </c>
      <c r="D161" s="11"/>
      <c r="E161" s="289"/>
      <c r="F161" s="109"/>
      <c r="G161" s="288"/>
      <c r="H161" s="288"/>
      <c r="I161" s="56"/>
      <c r="J161" s="11">
        <f t="shared" si="13"/>
        <v>0</v>
      </c>
      <c r="K161" s="2"/>
      <c r="L161" s="18"/>
      <c r="M161" s="59"/>
      <c r="N161" s="14">
        <f t="shared" si="14"/>
        <v>0</v>
      </c>
      <c r="O161" s="230" t="str">
        <f t="shared" si="15"/>
        <v xml:space="preserve"> </v>
      </c>
      <c r="P161" s="230" t="str">
        <f t="shared" si="16"/>
        <v xml:space="preserve"> </v>
      </c>
      <c r="Q161" s="275" t="str">
        <f t="shared" si="17"/>
        <v xml:space="preserve"> </v>
      </c>
      <c r="R161" s="230" t="str">
        <f t="shared" si="18"/>
        <v xml:space="preserve"> </v>
      </c>
    </row>
    <row r="162" spans="1:18" x14ac:dyDescent="0.2">
      <c r="A162" s="10" t="str">
        <f>IF(COUNTRY_INFO!A162=0," ",COUNTRY_INFO!A162)</f>
        <v>Ethiopia</v>
      </c>
      <c r="B162" s="10" t="str">
        <f>IF(COUNTRY_INFO!B162=0," ",COUNTRY_INFO!B162)</f>
        <v>AmharaSouth Gondar</v>
      </c>
      <c r="C162" s="10" t="str">
        <f>IF(COUNTRY_INFO!C162=0," ",COUNTRY_INFO!C162)</f>
        <v>Lay Gaint</v>
      </c>
      <c r="D162" s="11"/>
      <c r="E162" s="289"/>
      <c r="F162" s="109"/>
      <c r="G162" s="288"/>
      <c r="H162" s="288"/>
      <c r="I162" s="56"/>
      <c r="J162" s="11">
        <f t="shared" si="13"/>
        <v>0</v>
      </c>
      <c r="K162" s="2"/>
      <c r="L162" s="18"/>
      <c r="M162" s="59"/>
      <c r="N162" s="14">
        <f t="shared" si="14"/>
        <v>0</v>
      </c>
      <c r="O162" s="230" t="str">
        <f t="shared" si="15"/>
        <v xml:space="preserve"> </v>
      </c>
      <c r="P162" s="230" t="str">
        <f t="shared" si="16"/>
        <v xml:space="preserve"> </v>
      </c>
      <c r="Q162" s="275" t="str">
        <f t="shared" si="17"/>
        <v xml:space="preserve"> </v>
      </c>
      <c r="R162" s="230" t="str">
        <f t="shared" si="18"/>
        <v xml:space="preserve"> </v>
      </c>
    </row>
    <row r="163" spans="1:18" x14ac:dyDescent="0.2">
      <c r="A163" s="10" t="str">
        <f>IF(COUNTRY_INFO!A163=0," ",COUNTRY_INFO!A163)</f>
        <v>Ethiopia</v>
      </c>
      <c r="B163" s="10" t="str">
        <f>IF(COUNTRY_INFO!B163=0," ",COUNTRY_INFO!B163)</f>
        <v>AmharaSouth Gondar</v>
      </c>
      <c r="C163" s="10" t="str">
        <f>IF(COUNTRY_INFO!C163=0," ",COUNTRY_INFO!C163)</f>
        <v>Libo Kemkem</v>
      </c>
      <c r="D163" s="11" t="str">
        <f>IF(OR(COUNTRY_INFO!$T$9:$T$1000="T3 (ALB/MBD)",COUNTRY_INFO!$U$9:$U$1000="T3 (ALB/MBD)"), "T3 (ALB/MBD)", " ")</f>
        <v>T3 (ALB/MBD)</v>
      </c>
      <c r="E163" s="289" t="s">
        <v>19</v>
      </c>
      <c r="F163" s="253" t="s">
        <v>1189</v>
      </c>
      <c r="G163" s="295"/>
      <c r="H163" s="288">
        <v>76954</v>
      </c>
      <c r="I163" s="56"/>
      <c r="J163" s="11">
        <f t="shared" si="13"/>
        <v>76954</v>
      </c>
      <c r="K163" s="2"/>
      <c r="L163" s="18">
        <v>73595</v>
      </c>
      <c r="M163" s="59"/>
      <c r="N163" s="14">
        <f t="shared" si="14"/>
        <v>73595</v>
      </c>
      <c r="O163" s="230" t="str">
        <f t="shared" si="15"/>
        <v xml:space="preserve"> </v>
      </c>
      <c r="P163" s="293">
        <f t="shared" si="16"/>
        <v>95.635054708007388</v>
      </c>
      <c r="Q163" s="275" t="str">
        <f t="shared" si="17"/>
        <v xml:space="preserve"> </v>
      </c>
      <c r="R163" s="293">
        <f t="shared" si="18"/>
        <v>95.635054708007388</v>
      </c>
    </row>
    <row r="164" spans="1:18" x14ac:dyDescent="0.2">
      <c r="A164" s="10" t="str">
        <f>IF(COUNTRY_INFO!A164=0," ",COUNTRY_INFO!A164)</f>
        <v>Ethiopia</v>
      </c>
      <c r="B164" s="10" t="str">
        <f>IF(COUNTRY_INFO!B164=0," ",COUNTRY_INFO!B164)</f>
        <v>AmharaSouth Gondar</v>
      </c>
      <c r="C164" s="10" t="str">
        <f>IF(COUNTRY_INFO!C164=0," ",COUNTRY_INFO!C164)</f>
        <v>Meketewa</v>
      </c>
      <c r="D164" s="11"/>
      <c r="E164" s="289"/>
      <c r="F164" s="109"/>
      <c r="G164" s="288"/>
      <c r="H164" s="288"/>
      <c r="I164" s="56"/>
      <c r="J164" s="11">
        <f t="shared" si="13"/>
        <v>0</v>
      </c>
      <c r="K164" s="2"/>
      <c r="L164" s="18"/>
      <c r="M164" s="59"/>
      <c r="N164" s="14">
        <f t="shared" si="14"/>
        <v>0</v>
      </c>
      <c r="O164" s="230" t="str">
        <f t="shared" si="15"/>
        <v xml:space="preserve"> </v>
      </c>
      <c r="P164" s="230" t="str">
        <f t="shared" si="16"/>
        <v xml:space="preserve"> </v>
      </c>
      <c r="Q164" s="275" t="str">
        <f t="shared" si="17"/>
        <v xml:space="preserve"> </v>
      </c>
      <c r="R164" s="230" t="str">
        <f t="shared" si="18"/>
        <v xml:space="preserve"> </v>
      </c>
    </row>
    <row r="165" spans="1:18" x14ac:dyDescent="0.2">
      <c r="A165" s="10" t="str">
        <f>IF(COUNTRY_INFO!A165=0," ",COUNTRY_INFO!A165)</f>
        <v>Ethiopia</v>
      </c>
      <c r="B165" s="10" t="str">
        <f>IF(COUNTRY_INFO!B165=0," ",COUNTRY_INFO!B165)</f>
        <v>AmharaSouth Gondar</v>
      </c>
      <c r="C165" s="10" t="str">
        <f>IF(COUNTRY_INFO!C165=0," ",COUNTRY_INFO!C165)</f>
        <v>Sediemuja</v>
      </c>
      <c r="D165" s="11"/>
      <c r="E165" s="289"/>
      <c r="F165" s="109"/>
      <c r="G165" s="288"/>
      <c r="H165" s="288"/>
      <c r="I165" s="56"/>
      <c r="J165" s="11">
        <f t="shared" si="13"/>
        <v>0</v>
      </c>
      <c r="K165" s="2"/>
      <c r="L165" s="18"/>
      <c r="M165" s="59"/>
      <c r="N165" s="14">
        <f t="shared" si="14"/>
        <v>0</v>
      </c>
      <c r="O165" s="230" t="str">
        <f t="shared" si="15"/>
        <v xml:space="preserve"> </v>
      </c>
      <c r="P165" s="230" t="str">
        <f t="shared" si="16"/>
        <v xml:space="preserve"> </v>
      </c>
      <c r="Q165" s="275" t="str">
        <f t="shared" si="17"/>
        <v xml:space="preserve"> </v>
      </c>
      <c r="R165" s="230" t="str">
        <f t="shared" si="18"/>
        <v xml:space="preserve"> </v>
      </c>
    </row>
    <row r="166" spans="1:18" x14ac:dyDescent="0.2">
      <c r="A166" s="10" t="str">
        <f>IF(COUNTRY_INFO!A166=0," ",COUNTRY_INFO!A166)</f>
        <v>Ethiopia</v>
      </c>
      <c r="B166" s="10" t="str">
        <f>IF(COUNTRY_INFO!B166=0," ",COUNTRY_INFO!B166)</f>
        <v>AmharaSouth Gondar</v>
      </c>
      <c r="C166" s="10" t="str">
        <f>IF(COUNTRY_INFO!C166=0," ",COUNTRY_INFO!C166)</f>
        <v>Simada</v>
      </c>
      <c r="D166" s="11"/>
      <c r="E166" s="289"/>
      <c r="F166" s="109"/>
      <c r="G166" s="288"/>
      <c r="H166" s="288"/>
      <c r="I166" s="56"/>
      <c r="J166" s="11">
        <f t="shared" si="13"/>
        <v>0</v>
      </c>
      <c r="K166" s="2"/>
      <c r="L166" s="18"/>
      <c r="M166" s="59"/>
      <c r="N166" s="14">
        <f t="shared" si="14"/>
        <v>0</v>
      </c>
      <c r="O166" s="230" t="str">
        <f t="shared" si="15"/>
        <v xml:space="preserve"> </v>
      </c>
      <c r="P166" s="230" t="str">
        <f t="shared" si="16"/>
        <v xml:space="preserve"> </v>
      </c>
      <c r="Q166" s="275" t="str">
        <f t="shared" si="17"/>
        <v xml:space="preserve"> </v>
      </c>
      <c r="R166" s="230" t="str">
        <f t="shared" si="18"/>
        <v xml:space="preserve"> </v>
      </c>
    </row>
    <row r="167" spans="1:18" x14ac:dyDescent="0.2">
      <c r="A167" s="10" t="str">
        <f>IF(COUNTRY_INFO!A167=0," ",COUNTRY_INFO!A167)</f>
        <v>Ethiopia</v>
      </c>
      <c r="B167" s="10" t="str">
        <f>IF(COUNTRY_INFO!B167=0," ",COUNTRY_INFO!B167)</f>
        <v>AmharaSouth Gondar</v>
      </c>
      <c r="C167" s="10" t="str">
        <f>IF(COUNTRY_INFO!C167=0," ",COUNTRY_INFO!C167)</f>
        <v>Tach Gaint</v>
      </c>
      <c r="D167" s="11"/>
      <c r="E167" s="289"/>
      <c r="F167" s="109"/>
      <c r="G167" s="288"/>
      <c r="H167" s="288"/>
      <c r="I167" s="56"/>
      <c r="J167" s="11">
        <f t="shared" si="13"/>
        <v>0</v>
      </c>
      <c r="K167" s="2"/>
      <c r="L167" s="18"/>
      <c r="M167" s="59"/>
      <c r="N167" s="14">
        <f t="shared" si="14"/>
        <v>0</v>
      </c>
      <c r="O167" s="230" t="str">
        <f t="shared" si="15"/>
        <v xml:space="preserve"> </v>
      </c>
      <c r="P167" s="230" t="str">
        <f t="shared" si="16"/>
        <v xml:space="preserve"> </v>
      </c>
      <c r="Q167" s="275" t="str">
        <f t="shared" si="17"/>
        <v xml:space="preserve"> </v>
      </c>
      <c r="R167" s="230" t="str">
        <f t="shared" si="18"/>
        <v xml:space="preserve"> </v>
      </c>
    </row>
    <row r="168" spans="1:18" x14ac:dyDescent="0.2">
      <c r="A168" s="10" t="str">
        <f>IF(COUNTRY_INFO!A168=0," ",COUNTRY_INFO!A168)</f>
        <v>Ethiopia</v>
      </c>
      <c r="B168" s="10" t="str">
        <f>IF(COUNTRY_INFO!B168=0," ",COUNTRY_INFO!B168)</f>
        <v>AmharaSouth Gondar</v>
      </c>
      <c r="C168" s="10" t="str">
        <f>IF(COUNTRY_INFO!C168=0," ",COUNTRY_INFO!C168)</f>
        <v>Woreta Town</v>
      </c>
      <c r="D168" s="11"/>
      <c r="E168" s="289"/>
      <c r="F168" s="109"/>
      <c r="G168" s="288"/>
      <c r="H168" s="288"/>
      <c r="I168" s="56"/>
      <c r="J168" s="11">
        <f t="shared" si="13"/>
        <v>0</v>
      </c>
      <c r="K168" s="2"/>
      <c r="L168" s="18"/>
      <c r="M168" s="59"/>
      <c r="N168" s="14">
        <f t="shared" si="14"/>
        <v>0</v>
      </c>
      <c r="O168" s="230" t="str">
        <f t="shared" si="15"/>
        <v xml:space="preserve"> </v>
      </c>
      <c r="P168" s="230" t="str">
        <f t="shared" si="16"/>
        <v xml:space="preserve"> </v>
      </c>
      <c r="Q168" s="275" t="str">
        <f t="shared" si="17"/>
        <v xml:space="preserve"> </v>
      </c>
      <c r="R168" s="230" t="str">
        <f t="shared" si="18"/>
        <v xml:space="preserve"> </v>
      </c>
    </row>
    <row r="169" spans="1:18" x14ac:dyDescent="0.2">
      <c r="A169" s="10" t="str">
        <f>IF(COUNTRY_INFO!A169=0," ",COUNTRY_INFO!A169)</f>
        <v>Ethiopia</v>
      </c>
      <c r="B169" s="10" t="str">
        <f>IF(COUNTRY_INFO!B169=0," ",COUNTRY_INFO!B169)</f>
        <v>AmharaSouth Wello</v>
      </c>
      <c r="C169" s="10" t="str">
        <f>IF(COUNTRY_INFO!C169=0," ",COUNTRY_INFO!C169)</f>
        <v>Albuko</v>
      </c>
      <c r="D169" s="11"/>
      <c r="E169" s="289"/>
      <c r="F169" s="109"/>
      <c r="G169" s="288"/>
      <c r="H169" s="288"/>
      <c r="I169" s="56"/>
      <c r="J169" s="11">
        <f t="shared" si="13"/>
        <v>0</v>
      </c>
      <c r="K169" s="2"/>
      <c r="L169" s="18"/>
      <c r="M169" s="59"/>
      <c r="N169" s="14">
        <f t="shared" si="14"/>
        <v>0</v>
      </c>
      <c r="O169" s="230" t="str">
        <f t="shared" si="15"/>
        <v xml:space="preserve"> </v>
      </c>
      <c r="P169" s="230" t="str">
        <f t="shared" si="16"/>
        <v xml:space="preserve"> </v>
      </c>
      <c r="Q169" s="275" t="str">
        <f t="shared" si="17"/>
        <v xml:space="preserve"> </v>
      </c>
      <c r="R169" s="230" t="str">
        <f t="shared" si="18"/>
        <v xml:space="preserve"> </v>
      </c>
    </row>
    <row r="170" spans="1:18" x14ac:dyDescent="0.2">
      <c r="A170" s="10" t="str">
        <f>IF(COUNTRY_INFO!A170=0," ",COUNTRY_INFO!A170)</f>
        <v>Ethiopia</v>
      </c>
      <c r="B170" s="10" t="str">
        <f>IF(COUNTRY_INFO!B170=0," ",COUNTRY_INFO!B170)</f>
        <v>AmharaSouth Wello</v>
      </c>
      <c r="C170" s="10" t="str">
        <f>IF(COUNTRY_INFO!C170=0," ",COUNTRY_INFO!C170)</f>
        <v>Ambasel</v>
      </c>
      <c r="D170" s="11"/>
      <c r="E170" s="289"/>
      <c r="F170" s="109"/>
      <c r="G170" s="288"/>
      <c r="H170" s="288"/>
      <c r="I170" s="56"/>
      <c r="J170" s="11">
        <f t="shared" si="13"/>
        <v>0</v>
      </c>
      <c r="K170" s="2"/>
      <c r="L170" s="18"/>
      <c r="M170" s="59"/>
      <c r="N170" s="14">
        <f t="shared" si="14"/>
        <v>0</v>
      </c>
      <c r="O170" s="230" t="str">
        <f t="shared" si="15"/>
        <v xml:space="preserve"> </v>
      </c>
      <c r="P170" s="230" t="str">
        <f t="shared" si="16"/>
        <v xml:space="preserve"> </v>
      </c>
      <c r="Q170" s="275" t="str">
        <f t="shared" si="17"/>
        <v xml:space="preserve"> </v>
      </c>
      <c r="R170" s="230" t="str">
        <f t="shared" si="18"/>
        <v xml:space="preserve"> </v>
      </c>
    </row>
    <row r="171" spans="1:18" x14ac:dyDescent="0.2">
      <c r="A171" s="10" t="str">
        <f>IF(COUNTRY_INFO!A171=0," ",COUNTRY_INFO!A171)</f>
        <v>Ethiopia</v>
      </c>
      <c r="B171" s="10" t="str">
        <f>IF(COUNTRY_INFO!B171=0," ",COUNTRY_INFO!B171)</f>
        <v>AmharaSouth Wello</v>
      </c>
      <c r="C171" s="10" t="str">
        <f>IF(COUNTRY_INFO!C171=0," ",COUNTRY_INFO!C171)</f>
        <v>Argoba</v>
      </c>
      <c r="D171" s="11"/>
      <c r="E171" s="289"/>
      <c r="F171" s="109"/>
      <c r="G171" s="288"/>
      <c r="H171" s="288"/>
      <c r="I171" s="56"/>
      <c r="J171" s="11">
        <f t="shared" si="13"/>
        <v>0</v>
      </c>
      <c r="K171" s="2"/>
      <c r="L171" s="18"/>
      <c r="M171" s="59"/>
      <c r="N171" s="14">
        <f t="shared" si="14"/>
        <v>0</v>
      </c>
      <c r="O171" s="230" t="str">
        <f t="shared" si="15"/>
        <v xml:space="preserve"> </v>
      </c>
      <c r="P171" s="230" t="str">
        <f t="shared" si="16"/>
        <v xml:space="preserve"> </v>
      </c>
      <c r="Q171" s="275" t="str">
        <f t="shared" si="17"/>
        <v xml:space="preserve"> </v>
      </c>
      <c r="R171" s="230" t="str">
        <f t="shared" si="18"/>
        <v xml:space="preserve"> </v>
      </c>
    </row>
    <row r="172" spans="1:18" x14ac:dyDescent="0.2">
      <c r="A172" s="10" t="str">
        <f>IF(COUNTRY_INFO!A172=0," ",COUNTRY_INFO!A172)</f>
        <v>Ethiopia</v>
      </c>
      <c r="B172" s="10" t="str">
        <f>IF(COUNTRY_INFO!B172=0," ",COUNTRY_INFO!B172)</f>
        <v>AmharaSouth Wello</v>
      </c>
      <c r="C172" s="10" t="str">
        <f>IF(COUNTRY_INFO!C172=0," ",COUNTRY_INFO!C172)</f>
        <v>Borena</v>
      </c>
      <c r="D172" s="11"/>
      <c r="E172" s="289"/>
      <c r="F172" s="109"/>
      <c r="G172" s="288"/>
      <c r="H172" s="288"/>
      <c r="I172" s="56"/>
      <c r="J172" s="11">
        <f t="shared" si="13"/>
        <v>0</v>
      </c>
      <c r="K172" s="2"/>
      <c r="L172" s="18"/>
      <c r="M172" s="59"/>
      <c r="N172" s="14">
        <f t="shared" si="14"/>
        <v>0</v>
      </c>
      <c r="O172" s="230" t="str">
        <f t="shared" si="15"/>
        <v xml:space="preserve"> </v>
      </c>
      <c r="P172" s="230" t="str">
        <f t="shared" si="16"/>
        <v xml:space="preserve"> </v>
      </c>
      <c r="Q172" s="275" t="str">
        <f t="shared" si="17"/>
        <v xml:space="preserve"> </v>
      </c>
      <c r="R172" s="230" t="str">
        <f t="shared" si="18"/>
        <v xml:space="preserve"> </v>
      </c>
    </row>
    <row r="173" spans="1:18" x14ac:dyDescent="0.2">
      <c r="A173" s="10" t="str">
        <f>IF(COUNTRY_INFO!A173=0," ",COUNTRY_INFO!A173)</f>
        <v>Ethiopia</v>
      </c>
      <c r="B173" s="10" t="str">
        <f>IF(COUNTRY_INFO!B173=0," ",COUNTRY_INFO!B173)</f>
        <v>AmharaSouth Wello</v>
      </c>
      <c r="C173" s="10" t="str">
        <f>IF(COUNTRY_INFO!C173=0," ",COUNTRY_INFO!C173)</f>
        <v>Dalanta</v>
      </c>
      <c r="D173" s="11"/>
      <c r="E173" s="289"/>
      <c r="F173" s="109"/>
      <c r="G173" s="288"/>
      <c r="H173" s="288"/>
      <c r="I173" s="56"/>
      <c r="J173" s="11">
        <f t="shared" si="13"/>
        <v>0</v>
      </c>
      <c r="K173" s="2"/>
      <c r="L173" s="18"/>
      <c r="M173" s="59"/>
      <c r="N173" s="14">
        <f t="shared" si="14"/>
        <v>0</v>
      </c>
      <c r="O173" s="230" t="str">
        <f t="shared" si="15"/>
        <v xml:space="preserve"> </v>
      </c>
      <c r="P173" s="230" t="str">
        <f t="shared" si="16"/>
        <v xml:space="preserve"> </v>
      </c>
      <c r="Q173" s="275" t="str">
        <f t="shared" si="17"/>
        <v xml:space="preserve"> </v>
      </c>
      <c r="R173" s="230" t="str">
        <f t="shared" si="18"/>
        <v xml:space="preserve"> </v>
      </c>
    </row>
    <row r="174" spans="1:18" x14ac:dyDescent="0.2">
      <c r="A174" s="10" t="str">
        <f>IF(COUNTRY_INFO!A174=0," ",COUNTRY_INFO!A174)</f>
        <v>Ethiopia</v>
      </c>
      <c r="B174" s="10" t="str">
        <f>IF(COUNTRY_INFO!B174=0," ",COUNTRY_INFO!B174)</f>
        <v>AmharaSouth Wello</v>
      </c>
      <c r="C174" s="10" t="str">
        <f>IF(COUNTRY_INFO!C174=0," ",COUNTRY_INFO!C174)</f>
        <v>Dessie Town</v>
      </c>
      <c r="D174" s="11"/>
      <c r="E174" s="289"/>
      <c r="F174" s="109"/>
      <c r="G174" s="288"/>
      <c r="H174" s="288"/>
      <c r="I174" s="56"/>
      <c r="J174" s="11">
        <f t="shared" si="13"/>
        <v>0</v>
      </c>
      <c r="K174" s="2"/>
      <c r="L174" s="18"/>
      <c r="M174" s="59"/>
      <c r="N174" s="14">
        <f t="shared" si="14"/>
        <v>0</v>
      </c>
      <c r="O174" s="230" t="str">
        <f t="shared" si="15"/>
        <v xml:space="preserve"> </v>
      </c>
      <c r="P174" s="230" t="str">
        <f t="shared" si="16"/>
        <v xml:space="preserve"> </v>
      </c>
      <c r="Q174" s="275" t="str">
        <f t="shared" si="17"/>
        <v xml:space="preserve"> </v>
      </c>
      <c r="R174" s="230" t="str">
        <f t="shared" si="18"/>
        <v xml:space="preserve"> </v>
      </c>
    </row>
    <row r="175" spans="1:18" x14ac:dyDescent="0.2">
      <c r="A175" s="10" t="str">
        <f>IF(COUNTRY_INFO!A175=0," ",COUNTRY_INFO!A175)</f>
        <v>Ethiopia</v>
      </c>
      <c r="B175" s="10" t="str">
        <f>IF(COUNTRY_INFO!B175=0," ",COUNTRY_INFO!B175)</f>
        <v>AmharaSouth Wello</v>
      </c>
      <c r="C175" s="10" t="str">
        <f>IF(COUNTRY_INFO!C175=0," ",COUNTRY_INFO!C175)</f>
        <v>Dessie zuria</v>
      </c>
      <c r="D175" s="11" t="str">
        <f>IF(OR(COUNTRY_INFO!$T$9:$T$1000="T3 (ALB/MBD)",COUNTRY_INFO!$U$9:$U$1000="T3 (ALB/MBD)"), "T3 (ALB/MBD)", " ")</f>
        <v>T3 (ALB/MBD)</v>
      </c>
      <c r="E175" s="289" t="s">
        <v>19</v>
      </c>
      <c r="F175" s="253" t="s">
        <v>1189</v>
      </c>
      <c r="G175" s="295"/>
      <c r="H175" s="288">
        <v>53098</v>
      </c>
      <c r="I175" s="56"/>
      <c r="J175" s="11">
        <f t="shared" si="13"/>
        <v>53098</v>
      </c>
      <c r="K175" s="2"/>
      <c r="L175" s="18">
        <v>50636</v>
      </c>
      <c r="M175" s="59"/>
      <c r="N175" s="14">
        <f t="shared" si="14"/>
        <v>50636</v>
      </c>
      <c r="O175" s="230" t="str">
        <f t="shared" si="15"/>
        <v xml:space="preserve"> </v>
      </c>
      <c r="P175" s="293">
        <f t="shared" si="16"/>
        <v>95.363290519416935</v>
      </c>
      <c r="Q175" s="275" t="str">
        <f t="shared" si="17"/>
        <v xml:space="preserve"> </v>
      </c>
      <c r="R175" s="293">
        <f t="shared" si="18"/>
        <v>95.363290519416935</v>
      </c>
    </row>
    <row r="176" spans="1:18" x14ac:dyDescent="0.2">
      <c r="A176" s="10" t="str">
        <f>IF(COUNTRY_INFO!A176=0," ",COUNTRY_INFO!A176)</f>
        <v>Ethiopia</v>
      </c>
      <c r="B176" s="10" t="str">
        <f>IF(COUNTRY_INFO!B176=0," ",COUNTRY_INFO!B176)</f>
        <v>AmharaSouth Wello</v>
      </c>
      <c r="C176" s="10" t="str">
        <f>IF(COUNTRY_INFO!C176=0," ",COUNTRY_INFO!C176)</f>
        <v>Jama</v>
      </c>
      <c r="D176" s="11"/>
      <c r="E176" s="289"/>
      <c r="F176" s="109"/>
      <c r="G176" s="288"/>
      <c r="H176" s="288"/>
      <c r="I176" s="56"/>
      <c r="J176" s="11">
        <f t="shared" si="13"/>
        <v>0</v>
      </c>
      <c r="K176" s="2"/>
      <c r="L176" s="18"/>
      <c r="M176" s="59"/>
      <c r="N176" s="14">
        <f t="shared" si="14"/>
        <v>0</v>
      </c>
      <c r="O176" s="230" t="str">
        <f t="shared" si="15"/>
        <v xml:space="preserve"> </v>
      </c>
      <c r="P176" s="230" t="str">
        <f t="shared" si="16"/>
        <v xml:space="preserve"> </v>
      </c>
      <c r="Q176" s="275" t="str">
        <f t="shared" si="17"/>
        <v xml:space="preserve"> </v>
      </c>
      <c r="R176" s="230" t="str">
        <f t="shared" si="18"/>
        <v xml:space="preserve"> </v>
      </c>
    </row>
    <row r="177" spans="1:18" x14ac:dyDescent="0.2">
      <c r="A177" s="10" t="str">
        <f>IF(COUNTRY_INFO!A177=0," ",COUNTRY_INFO!A177)</f>
        <v>Ethiopia</v>
      </c>
      <c r="B177" s="10" t="str">
        <f>IF(COUNTRY_INFO!B177=0," ",COUNTRY_INFO!B177)</f>
        <v>AmharaSouth Wello</v>
      </c>
      <c r="C177" s="10" t="str">
        <f>IF(COUNTRY_INFO!C177=0," ",COUNTRY_INFO!C177)</f>
        <v>Kallu</v>
      </c>
      <c r="D177" s="11"/>
      <c r="E177" s="289"/>
      <c r="F177" s="109"/>
      <c r="G177" s="288"/>
      <c r="H177" s="288"/>
      <c r="I177" s="56"/>
      <c r="J177" s="11">
        <f t="shared" si="13"/>
        <v>0</v>
      </c>
      <c r="K177" s="2"/>
      <c r="L177" s="18"/>
      <c r="M177" s="59"/>
      <c r="N177" s="14">
        <f t="shared" si="14"/>
        <v>0</v>
      </c>
      <c r="O177" s="230" t="str">
        <f t="shared" si="15"/>
        <v xml:space="preserve"> </v>
      </c>
      <c r="P177" s="230" t="str">
        <f t="shared" si="16"/>
        <v xml:space="preserve"> </v>
      </c>
      <c r="Q177" s="275" t="str">
        <f t="shared" si="17"/>
        <v xml:space="preserve"> </v>
      </c>
      <c r="R177" s="230" t="str">
        <f t="shared" si="18"/>
        <v xml:space="preserve"> </v>
      </c>
    </row>
    <row r="178" spans="1:18" x14ac:dyDescent="0.2">
      <c r="A178" s="10" t="str">
        <f>IF(COUNTRY_INFO!A178=0," ",COUNTRY_INFO!A178)</f>
        <v>Ethiopia</v>
      </c>
      <c r="B178" s="10" t="str">
        <f>IF(COUNTRY_INFO!B178=0," ",COUNTRY_INFO!B178)</f>
        <v>AmharaSouth Wello</v>
      </c>
      <c r="C178" s="10" t="str">
        <f>IF(COUNTRY_INFO!C178=0," ",COUNTRY_INFO!C178)</f>
        <v>Kelala</v>
      </c>
      <c r="D178" s="11"/>
      <c r="E178" s="289"/>
      <c r="F178" s="109"/>
      <c r="G178" s="288"/>
      <c r="H178" s="288"/>
      <c r="I178" s="56"/>
      <c r="J178" s="11">
        <f t="shared" si="13"/>
        <v>0</v>
      </c>
      <c r="K178" s="2"/>
      <c r="L178" s="18"/>
      <c r="M178" s="59"/>
      <c r="N178" s="14">
        <f t="shared" si="14"/>
        <v>0</v>
      </c>
      <c r="O178" s="230" t="str">
        <f t="shared" si="15"/>
        <v xml:space="preserve"> </v>
      </c>
      <c r="P178" s="230" t="str">
        <f t="shared" si="16"/>
        <v xml:space="preserve"> </v>
      </c>
      <c r="Q178" s="275" t="str">
        <f t="shared" si="17"/>
        <v xml:space="preserve"> </v>
      </c>
      <c r="R178" s="230" t="str">
        <f t="shared" si="18"/>
        <v xml:space="preserve"> </v>
      </c>
    </row>
    <row r="179" spans="1:18" x14ac:dyDescent="0.2">
      <c r="A179" s="10" t="str">
        <f>IF(COUNTRY_INFO!A179=0," ",COUNTRY_INFO!A179)</f>
        <v>Ethiopia</v>
      </c>
      <c r="B179" s="10" t="str">
        <f>IF(COUNTRY_INFO!B179=0," ",COUNTRY_INFO!B179)</f>
        <v>AmharaSouth Wello</v>
      </c>
      <c r="C179" s="10" t="str">
        <f>IF(COUNTRY_INFO!C179=0," ",COUNTRY_INFO!C179)</f>
        <v>Kombolcha</v>
      </c>
      <c r="D179" s="11"/>
      <c r="E179" s="289"/>
      <c r="F179" s="109"/>
      <c r="G179" s="288"/>
      <c r="H179" s="288"/>
      <c r="I179" s="56"/>
      <c r="J179" s="11">
        <f t="shared" si="13"/>
        <v>0</v>
      </c>
      <c r="K179" s="2"/>
      <c r="L179" s="18"/>
      <c r="M179" s="59"/>
      <c r="N179" s="14">
        <f t="shared" si="14"/>
        <v>0</v>
      </c>
      <c r="O179" s="230" t="str">
        <f t="shared" si="15"/>
        <v xml:space="preserve"> </v>
      </c>
      <c r="P179" s="230" t="str">
        <f t="shared" si="16"/>
        <v xml:space="preserve"> </v>
      </c>
      <c r="Q179" s="275" t="str">
        <f t="shared" si="17"/>
        <v xml:space="preserve"> </v>
      </c>
      <c r="R179" s="230" t="str">
        <f t="shared" si="18"/>
        <v xml:space="preserve"> </v>
      </c>
    </row>
    <row r="180" spans="1:18" x14ac:dyDescent="0.2">
      <c r="A180" s="10" t="str">
        <f>IF(COUNTRY_INFO!A180=0," ",COUNTRY_INFO!A180)</f>
        <v>Ethiopia</v>
      </c>
      <c r="B180" s="10" t="str">
        <f>IF(COUNTRY_INFO!B180=0," ",COUNTRY_INFO!B180)</f>
        <v>AmharaSouth Wello</v>
      </c>
      <c r="C180" s="10" t="str">
        <f>IF(COUNTRY_INFO!C180=0," ",COUNTRY_INFO!C180)</f>
        <v>Kutaber</v>
      </c>
      <c r="D180" s="11"/>
      <c r="E180" s="289"/>
      <c r="F180" s="109"/>
      <c r="G180" s="288"/>
      <c r="H180" s="295">
        <v>32202</v>
      </c>
      <c r="I180" s="56"/>
      <c r="J180" s="11">
        <f t="shared" si="13"/>
        <v>32202</v>
      </c>
      <c r="K180" s="2"/>
      <c r="L180" s="18">
        <v>28736</v>
      </c>
      <c r="M180" s="59"/>
      <c r="N180" s="14">
        <f t="shared" si="14"/>
        <v>28736</v>
      </c>
      <c r="O180" s="230" t="str">
        <f t="shared" si="15"/>
        <v xml:space="preserve"> </v>
      </c>
      <c r="P180" s="293">
        <f t="shared" si="16"/>
        <v>89.236693373082417</v>
      </c>
      <c r="Q180" s="275" t="str">
        <f t="shared" si="17"/>
        <v xml:space="preserve"> </v>
      </c>
      <c r="R180" s="293">
        <f t="shared" si="18"/>
        <v>89.236693373082417</v>
      </c>
    </row>
    <row r="181" spans="1:18" x14ac:dyDescent="0.2">
      <c r="A181" s="10" t="str">
        <f>IF(COUNTRY_INFO!A181=0," ",COUNTRY_INFO!A181)</f>
        <v>Ethiopia</v>
      </c>
      <c r="B181" s="10" t="str">
        <f>IF(COUNTRY_INFO!B181=0," ",COUNTRY_INFO!B181)</f>
        <v>AmharaSouth Wello</v>
      </c>
      <c r="C181" s="10" t="str">
        <f>IF(COUNTRY_INFO!C181=0," ",COUNTRY_INFO!C181)</f>
        <v>Lagambo</v>
      </c>
      <c r="D181" s="11"/>
      <c r="E181" s="289"/>
      <c r="F181" s="109"/>
      <c r="G181" s="288"/>
      <c r="H181" s="288"/>
      <c r="I181" s="56"/>
      <c r="J181" s="11">
        <f t="shared" si="13"/>
        <v>0</v>
      </c>
      <c r="K181" s="2"/>
      <c r="L181" s="18"/>
      <c r="M181" s="59"/>
      <c r="N181" s="14">
        <f t="shared" si="14"/>
        <v>0</v>
      </c>
      <c r="O181" s="230" t="str">
        <f t="shared" si="15"/>
        <v xml:space="preserve"> </v>
      </c>
      <c r="P181" s="230" t="str">
        <f t="shared" si="16"/>
        <v xml:space="preserve"> </v>
      </c>
      <c r="Q181" s="275" t="str">
        <f t="shared" si="17"/>
        <v xml:space="preserve"> </v>
      </c>
      <c r="R181" s="230" t="str">
        <f t="shared" si="18"/>
        <v xml:space="preserve"> </v>
      </c>
    </row>
    <row r="182" spans="1:18" x14ac:dyDescent="0.2">
      <c r="A182" s="10" t="str">
        <f>IF(COUNTRY_INFO!A182=0," ",COUNTRY_INFO!A182)</f>
        <v>Ethiopia</v>
      </c>
      <c r="B182" s="10" t="str">
        <f>IF(COUNTRY_INFO!B182=0," ",COUNTRY_INFO!B182)</f>
        <v>AmharaSouth Wello</v>
      </c>
      <c r="C182" s="10" t="str">
        <f>IF(COUNTRY_INFO!C182=0," ",COUNTRY_INFO!C182)</f>
        <v>Lege hida</v>
      </c>
      <c r="D182" s="11"/>
      <c r="E182" s="289"/>
      <c r="F182" s="109"/>
      <c r="G182" s="288"/>
      <c r="H182" s="288"/>
      <c r="I182" s="56"/>
      <c r="J182" s="11">
        <f t="shared" si="13"/>
        <v>0</v>
      </c>
      <c r="K182" s="2"/>
      <c r="L182" s="18"/>
      <c r="M182" s="59"/>
      <c r="N182" s="14">
        <f t="shared" si="14"/>
        <v>0</v>
      </c>
      <c r="O182" s="230" t="str">
        <f t="shared" si="15"/>
        <v xml:space="preserve"> </v>
      </c>
      <c r="P182" s="230" t="str">
        <f t="shared" si="16"/>
        <v xml:space="preserve"> </v>
      </c>
      <c r="Q182" s="275" t="str">
        <f t="shared" si="17"/>
        <v xml:space="preserve"> </v>
      </c>
      <c r="R182" s="230" t="str">
        <f t="shared" si="18"/>
        <v xml:space="preserve"> </v>
      </c>
    </row>
    <row r="183" spans="1:18" x14ac:dyDescent="0.2">
      <c r="A183" s="10" t="str">
        <f>IF(COUNTRY_INFO!A183=0," ",COUNTRY_INFO!A183)</f>
        <v>Ethiopia</v>
      </c>
      <c r="B183" s="10" t="str">
        <f>IF(COUNTRY_INFO!B183=0," ",COUNTRY_INFO!B183)</f>
        <v>AmharaSouth Wello</v>
      </c>
      <c r="C183" s="10" t="str">
        <f>IF(COUNTRY_INFO!C183=0," ",COUNTRY_INFO!C183)</f>
        <v>Mehal Sainet</v>
      </c>
      <c r="D183" s="11" t="str">
        <f>IF(OR(COUNTRY_INFO!$T$9:$T$1000="T3 (ALB/MBD)",COUNTRY_INFO!$U$9:$U$1000="T3 (ALB/MBD)"), "T3 (ALB/MBD)", " ")</f>
        <v>T3 (ALB/MBD)</v>
      </c>
      <c r="E183" s="289" t="s">
        <v>19</v>
      </c>
      <c r="F183" s="253" t="s">
        <v>1189</v>
      </c>
      <c r="G183" s="295"/>
      <c r="H183" s="288">
        <v>24926</v>
      </c>
      <c r="I183" s="56"/>
      <c r="J183" s="11">
        <f t="shared" si="13"/>
        <v>24926</v>
      </c>
      <c r="K183" s="2"/>
      <c r="L183" s="18">
        <v>23013</v>
      </c>
      <c r="M183" s="59"/>
      <c r="N183" s="14">
        <f t="shared" si="14"/>
        <v>23013</v>
      </c>
      <c r="O183" s="230" t="str">
        <f t="shared" si="15"/>
        <v xml:space="preserve"> </v>
      </c>
      <c r="P183" s="293">
        <f t="shared" si="16"/>
        <v>92.325282837198102</v>
      </c>
      <c r="Q183" s="275" t="str">
        <f t="shared" si="17"/>
        <v xml:space="preserve"> </v>
      </c>
      <c r="R183" s="293">
        <f t="shared" si="18"/>
        <v>92.325282837198102</v>
      </c>
    </row>
    <row r="184" spans="1:18" x14ac:dyDescent="0.2">
      <c r="A184" s="10" t="str">
        <f>IF(COUNTRY_INFO!A184=0," ",COUNTRY_INFO!A184)</f>
        <v>Ethiopia</v>
      </c>
      <c r="B184" s="10" t="str">
        <f>IF(COUNTRY_INFO!B184=0," ",COUNTRY_INFO!B184)</f>
        <v>AmharaSouth Wello</v>
      </c>
      <c r="C184" s="10" t="str">
        <f>IF(COUNTRY_INFO!C184=0," ",COUNTRY_INFO!C184)</f>
        <v>Mekdela</v>
      </c>
      <c r="D184" s="11"/>
      <c r="E184" s="289"/>
      <c r="F184" s="109"/>
      <c r="G184" s="288"/>
      <c r="H184" s="288"/>
      <c r="I184" s="56"/>
      <c r="J184" s="11">
        <f t="shared" si="13"/>
        <v>0</v>
      </c>
      <c r="K184" s="2"/>
      <c r="L184" s="18"/>
      <c r="M184" s="59"/>
      <c r="N184" s="14">
        <f t="shared" si="14"/>
        <v>0</v>
      </c>
      <c r="O184" s="230" t="str">
        <f t="shared" si="15"/>
        <v xml:space="preserve"> </v>
      </c>
      <c r="P184" s="230" t="str">
        <f t="shared" si="16"/>
        <v xml:space="preserve"> </v>
      </c>
      <c r="Q184" s="275" t="str">
        <f t="shared" si="17"/>
        <v xml:space="preserve"> </v>
      </c>
      <c r="R184" s="230" t="str">
        <f t="shared" si="18"/>
        <v xml:space="preserve"> </v>
      </c>
    </row>
    <row r="185" spans="1:18" x14ac:dyDescent="0.2">
      <c r="A185" s="10" t="str">
        <f>IF(COUNTRY_INFO!A185=0," ",COUNTRY_INFO!A185)</f>
        <v>Ethiopia</v>
      </c>
      <c r="B185" s="10" t="str">
        <f>IF(COUNTRY_INFO!B185=0," ",COUNTRY_INFO!B185)</f>
        <v>AmharaSouth Wello</v>
      </c>
      <c r="C185" s="10" t="str">
        <f>IF(COUNTRY_INFO!C185=0," ",COUNTRY_INFO!C185)</f>
        <v>Sainet</v>
      </c>
      <c r="D185" s="11"/>
      <c r="E185" s="289"/>
      <c r="F185" s="109"/>
      <c r="G185" s="288"/>
      <c r="H185" s="288"/>
      <c r="I185" s="56"/>
      <c r="J185" s="11">
        <f t="shared" si="13"/>
        <v>0</v>
      </c>
      <c r="K185" s="2"/>
      <c r="L185" s="18"/>
      <c r="M185" s="59"/>
      <c r="N185" s="14">
        <f t="shared" si="14"/>
        <v>0</v>
      </c>
      <c r="O185" s="230" t="str">
        <f t="shared" si="15"/>
        <v xml:space="preserve"> </v>
      </c>
      <c r="P185" s="230" t="str">
        <f t="shared" si="16"/>
        <v xml:space="preserve"> </v>
      </c>
      <c r="Q185" s="275" t="str">
        <f t="shared" si="17"/>
        <v xml:space="preserve"> </v>
      </c>
      <c r="R185" s="230" t="str">
        <f t="shared" si="18"/>
        <v xml:space="preserve"> </v>
      </c>
    </row>
    <row r="186" spans="1:18" x14ac:dyDescent="0.2">
      <c r="A186" s="10" t="str">
        <f>IF(COUNTRY_INFO!A186=0," ",COUNTRY_INFO!A186)</f>
        <v>Ethiopia</v>
      </c>
      <c r="B186" s="10" t="str">
        <f>IF(COUNTRY_INFO!B186=0," ",COUNTRY_INFO!B186)</f>
        <v>AmharaSouth Wello</v>
      </c>
      <c r="C186" s="10" t="str">
        <f>IF(COUNTRY_INFO!C186=0," ",COUNTRY_INFO!C186)</f>
        <v>Tehuledere</v>
      </c>
      <c r="D186" s="11"/>
      <c r="E186" s="289"/>
      <c r="F186" s="109"/>
      <c r="G186" s="288"/>
      <c r="H186" s="288"/>
      <c r="I186" s="56"/>
      <c r="J186" s="11">
        <f t="shared" si="13"/>
        <v>0</v>
      </c>
      <c r="K186" s="2"/>
      <c r="L186" s="18"/>
      <c r="M186" s="59"/>
      <c r="N186" s="14">
        <f t="shared" si="14"/>
        <v>0</v>
      </c>
      <c r="O186" s="230" t="str">
        <f t="shared" si="15"/>
        <v xml:space="preserve"> </v>
      </c>
      <c r="P186" s="230" t="str">
        <f t="shared" si="16"/>
        <v xml:space="preserve"> </v>
      </c>
      <c r="Q186" s="275" t="str">
        <f t="shared" si="17"/>
        <v xml:space="preserve"> </v>
      </c>
      <c r="R186" s="230" t="str">
        <f t="shared" si="18"/>
        <v xml:space="preserve"> </v>
      </c>
    </row>
    <row r="187" spans="1:18" x14ac:dyDescent="0.2">
      <c r="A187" s="10" t="str">
        <f>IF(COUNTRY_INFO!A187=0," ",COUNTRY_INFO!A187)</f>
        <v>Ethiopia</v>
      </c>
      <c r="B187" s="10" t="str">
        <f>IF(COUNTRY_INFO!B187=0," ",COUNTRY_INFO!B187)</f>
        <v>AmharaSouth Wello</v>
      </c>
      <c r="C187" s="10" t="str">
        <f>IF(COUNTRY_INFO!C187=0," ",COUNTRY_INFO!C187)</f>
        <v>Tenta</v>
      </c>
      <c r="D187" s="11"/>
      <c r="E187" s="289"/>
      <c r="F187" s="109"/>
      <c r="G187" s="288"/>
      <c r="H187" s="288"/>
      <c r="I187" s="56"/>
      <c r="J187" s="11">
        <f t="shared" si="13"/>
        <v>0</v>
      </c>
      <c r="K187" s="2"/>
      <c r="L187" s="18"/>
      <c r="M187" s="59"/>
      <c r="N187" s="14">
        <f t="shared" si="14"/>
        <v>0</v>
      </c>
      <c r="O187" s="230" t="str">
        <f t="shared" si="15"/>
        <v xml:space="preserve"> </v>
      </c>
      <c r="P187" s="230" t="str">
        <f t="shared" si="16"/>
        <v xml:space="preserve"> </v>
      </c>
      <c r="Q187" s="275" t="str">
        <f t="shared" si="17"/>
        <v xml:space="preserve"> </v>
      </c>
      <c r="R187" s="230" t="str">
        <f t="shared" si="18"/>
        <v xml:space="preserve"> </v>
      </c>
    </row>
    <row r="188" spans="1:18" x14ac:dyDescent="0.2">
      <c r="A188" s="10" t="str">
        <f>IF(COUNTRY_INFO!A188=0," ",COUNTRY_INFO!A188)</f>
        <v>Ethiopia</v>
      </c>
      <c r="B188" s="10" t="str">
        <f>IF(COUNTRY_INFO!B188=0," ",COUNTRY_INFO!B188)</f>
        <v>AmharaSouth Wello</v>
      </c>
      <c r="C188" s="10" t="str">
        <f>IF(COUNTRY_INFO!C188=0," ",COUNTRY_INFO!C188)</f>
        <v>Wegdy</v>
      </c>
      <c r="D188" s="11"/>
      <c r="E188" s="289"/>
      <c r="F188" s="109"/>
      <c r="G188" s="288"/>
      <c r="H188" s="288"/>
      <c r="I188" s="56"/>
      <c r="J188" s="11">
        <f t="shared" si="13"/>
        <v>0</v>
      </c>
      <c r="K188" s="2"/>
      <c r="L188" s="18"/>
      <c r="M188" s="59"/>
      <c r="N188" s="14">
        <f t="shared" si="14"/>
        <v>0</v>
      </c>
      <c r="O188" s="230" t="str">
        <f t="shared" si="15"/>
        <v xml:space="preserve"> </v>
      </c>
      <c r="P188" s="230" t="str">
        <f t="shared" si="16"/>
        <v xml:space="preserve"> </v>
      </c>
      <c r="Q188" s="275" t="str">
        <f t="shared" si="17"/>
        <v xml:space="preserve"> </v>
      </c>
      <c r="R188" s="230" t="str">
        <f t="shared" si="18"/>
        <v xml:space="preserve"> </v>
      </c>
    </row>
    <row r="189" spans="1:18" x14ac:dyDescent="0.2">
      <c r="A189" s="10" t="str">
        <f>IF(COUNTRY_INFO!A189=0," ",COUNTRY_INFO!A189)</f>
        <v>Ethiopia</v>
      </c>
      <c r="B189" s="10" t="str">
        <f>IF(COUNTRY_INFO!B189=0," ",COUNTRY_INFO!B189)</f>
        <v>AmharaSouth Wello</v>
      </c>
      <c r="C189" s="10" t="str">
        <f>IF(COUNTRY_INFO!C189=0," ",COUNTRY_INFO!C189)</f>
        <v>Wereilu</v>
      </c>
      <c r="D189" s="11"/>
      <c r="E189" s="289"/>
      <c r="F189" s="109"/>
      <c r="G189" s="288"/>
      <c r="H189" s="288"/>
      <c r="I189" s="56"/>
      <c r="J189" s="11">
        <f t="shared" si="13"/>
        <v>0</v>
      </c>
      <c r="K189" s="2"/>
      <c r="L189" s="18"/>
      <c r="M189" s="59"/>
      <c r="N189" s="14">
        <f t="shared" si="14"/>
        <v>0</v>
      </c>
      <c r="O189" s="230" t="str">
        <f t="shared" si="15"/>
        <v xml:space="preserve"> </v>
      </c>
      <c r="P189" s="230" t="str">
        <f t="shared" si="16"/>
        <v xml:space="preserve"> </v>
      </c>
      <c r="Q189" s="275" t="str">
        <f t="shared" si="17"/>
        <v xml:space="preserve"> </v>
      </c>
      <c r="R189" s="230" t="str">
        <f t="shared" si="18"/>
        <v xml:space="preserve"> </v>
      </c>
    </row>
    <row r="190" spans="1:18" x14ac:dyDescent="0.2">
      <c r="A190" s="10" t="str">
        <f>IF(COUNTRY_INFO!A190=0," ",COUNTRY_INFO!A190)</f>
        <v>Ethiopia</v>
      </c>
      <c r="B190" s="10" t="str">
        <f>IF(COUNTRY_INFO!B190=0," ",COUNTRY_INFO!B190)</f>
        <v>AmharaSouth Wello</v>
      </c>
      <c r="C190" s="10" t="str">
        <f>IF(COUNTRY_INFO!C190=0," ",COUNTRY_INFO!C190)</f>
        <v>Worebabo</v>
      </c>
      <c r="D190" s="11"/>
      <c r="E190" s="289"/>
      <c r="F190" s="109"/>
      <c r="G190" s="288"/>
      <c r="H190" s="288"/>
      <c r="I190" s="56"/>
      <c r="J190" s="11">
        <f t="shared" si="13"/>
        <v>0</v>
      </c>
      <c r="K190" s="2"/>
      <c r="L190" s="18"/>
      <c r="M190" s="59"/>
      <c r="N190" s="14">
        <f t="shared" si="14"/>
        <v>0</v>
      </c>
      <c r="O190" s="230" t="str">
        <f t="shared" si="15"/>
        <v xml:space="preserve"> </v>
      </c>
      <c r="P190" s="230" t="str">
        <f t="shared" si="16"/>
        <v xml:space="preserve"> </v>
      </c>
      <c r="Q190" s="275" t="str">
        <f t="shared" si="17"/>
        <v xml:space="preserve"> </v>
      </c>
      <c r="R190" s="230" t="str">
        <f t="shared" si="18"/>
        <v xml:space="preserve"> </v>
      </c>
    </row>
    <row r="191" spans="1:18" x14ac:dyDescent="0.2">
      <c r="A191" s="10" t="str">
        <f>IF(COUNTRY_INFO!A191=0," ",COUNTRY_INFO!A191)</f>
        <v>Ethiopia</v>
      </c>
      <c r="B191" s="10" t="str">
        <f>IF(COUNTRY_INFO!B191=0," ",COUNTRY_INFO!B191)</f>
        <v>AmharaWag Hemra</v>
      </c>
      <c r="C191" s="10" t="str">
        <f>IF(COUNTRY_INFO!C191=0," ",COUNTRY_INFO!C191)</f>
        <v>Abergele</v>
      </c>
      <c r="D191" s="11"/>
      <c r="E191" s="289"/>
      <c r="F191" s="109"/>
      <c r="G191" s="288"/>
      <c r="H191" s="288"/>
      <c r="I191" s="56"/>
      <c r="J191" s="11">
        <f t="shared" si="13"/>
        <v>0</v>
      </c>
      <c r="K191" s="2"/>
      <c r="L191" s="18"/>
      <c r="M191" s="59"/>
      <c r="N191" s="14">
        <f t="shared" si="14"/>
        <v>0</v>
      </c>
      <c r="O191" s="230" t="str">
        <f t="shared" si="15"/>
        <v xml:space="preserve"> </v>
      </c>
      <c r="P191" s="230" t="str">
        <f t="shared" si="16"/>
        <v xml:space="preserve"> </v>
      </c>
      <c r="Q191" s="275" t="str">
        <f t="shared" si="17"/>
        <v xml:space="preserve"> </v>
      </c>
      <c r="R191" s="230" t="str">
        <f t="shared" si="18"/>
        <v xml:space="preserve"> </v>
      </c>
    </row>
    <row r="192" spans="1:18" x14ac:dyDescent="0.2">
      <c r="A192" s="10" t="str">
        <f>IF(COUNTRY_INFO!A192=0," ",COUNTRY_INFO!A192)</f>
        <v>Ethiopia</v>
      </c>
      <c r="B192" s="10" t="str">
        <f>IF(COUNTRY_INFO!B192=0," ",COUNTRY_INFO!B192)</f>
        <v>AmharaWag Hemra</v>
      </c>
      <c r="C192" s="10" t="str">
        <f>IF(COUNTRY_INFO!C192=0," ",COUNTRY_INFO!C192)</f>
        <v>Dehana</v>
      </c>
      <c r="D192" s="11" t="str">
        <f>IF(OR(COUNTRY_INFO!$T$9:$T$1000="T3 (ALB/MBD)",COUNTRY_INFO!$U$9:$U$1000="T3 (ALB/MBD)"), "T3 (ALB/MBD)", " ")</f>
        <v>T3 (ALB/MBD)</v>
      </c>
      <c r="E192" s="289" t="s">
        <v>19</v>
      </c>
      <c r="F192" s="253" t="s">
        <v>1189</v>
      </c>
      <c r="G192" s="295"/>
      <c r="H192" s="288">
        <v>40391</v>
      </c>
      <c r="I192" s="56"/>
      <c r="J192" s="11">
        <f t="shared" si="13"/>
        <v>40391</v>
      </c>
      <c r="K192" s="2"/>
      <c r="L192" s="18">
        <v>38652</v>
      </c>
      <c r="M192" s="59"/>
      <c r="N192" s="14">
        <f t="shared" si="14"/>
        <v>38652</v>
      </c>
      <c r="O192" s="230" t="str">
        <f t="shared" si="15"/>
        <v xml:space="preserve"> </v>
      </c>
      <c r="P192" s="293">
        <f t="shared" si="16"/>
        <v>95.694585427446711</v>
      </c>
      <c r="Q192" s="275" t="str">
        <f t="shared" si="17"/>
        <v xml:space="preserve"> </v>
      </c>
      <c r="R192" s="293">
        <f t="shared" si="18"/>
        <v>95.694585427446711</v>
      </c>
    </row>
    <row r="193" spans="1:18" x14ac:dyDescent="0.2">
      <c r="A193" s="10" t="str">
        <f>IF(COUNTRY_INFO!A193=0," ",COUNTRY_INFO!A193)</f>
        <v>Ethiopia</v>
      </c>
      <c r="B193" s="10" t="str">
        <f>IF(COUNTRY_INFO!B193=0," ",COUNTRY_INFO!B193)</f>
        <v>AmharaWag Hemra</v>
      </c>
      <c r="C193" s="10" t="str">
        <f>IF(COUNTRY_INFO!C193=0," ",COUNTRY_INFO!C193)</f>
        <v>Gazgibla</v>
      </c>
      <c r="D193" s="11" t="str">
        <f>IF(OR(COUNTRY_INFO!$T$9:$T$1000="T3 (ALB/MBD)",COUNTRY_INFO!$U$9:$U$1000="T3 (ALB/MBD)"), "T3 (ALB/MBD)", " ")</f>
        <v>T3 (ALB/MBD)</v>
      </c>
      <c r="E193" s="289" t="s">
        <v>19</v>
      </c>
      <c r="F193" s="253" t="s">
        <v>1189</v>
      </c>
      <c r="G193" s="295"/>
      <c r="H193" s="288"/>
      <c r="I193" s="56"/>
      <c r="J193" s="11">
        <f t="shared" si="13"/>
        <v>0</v>
      </c>
      <c r="K193" s="2"/>
      <c r="L193" s="18"/>
      <c r="M193" s="59"/>
      <c r="N193" s="14">
        <f t="shared" si="14"/>
        <v>0</v>
      </c>
      <c r="O193" s="230" t="str">
        <f t="shared" si="15"/>
        <v xml:space="preserve"> </v>
      </c>
      <c r="P193" s="293" t="str">
        <f t="shared" si="16"/>
        <v xml:space="preserve"> </v>
      </c>
      <c r="Q193" s="275" t="str">
        <f t="shared" si="17"/>
        <v xml:space="preserve"> </v>
      </c>
      <c r="R193" s="293" t="str">
        <f t="shared" si="18"/>
        <v xml:space="preserve"> </v>
      </c>
    </row>
    <row r="194" spans="1:18" x14ac:dyDescent="0.2">
      <c r="A194" s="10" t="str">
        <f>IF(COUNTRY_INFO!A194=0," ",COUNTRY_INFO!A194)</f>
        <v>Ethiopia</v>
      </c>
      <c r="B194" s="10" t="str">
        <f>IF(COUNTRY_INFO!B194=0," ",COUNTRY_INFO!B194)</f>
        <v>AmharaWag Hemra</v>
      </c>
      <c r="C194" s="10" t="str">
        <f>IF(COUNTRY_INFO!C194=0," ",COUNTRY_INFO!C194)</f>
        <v>Sahala Seyemt</v>
      </c>
      <c r="D194" s="11"/>
      <c r="E194" s="289"/>
      <c r="F194" s="109"/>
      <c r="G194" s="288"/>
      <c r="H194" s="288"/>
      <c r="I194" s="56"/>
      <c r="J194" s="11">
        <f t="shared" si="13"/>
        <v>0</v>
      </c>
      <c r="K194" s="2"/>
      <c r="L194" s="18"/>
      <c r="M194" s="59"/>
      <c r="N194" s="14">
        <f t="shared" si="14"/>
        <v>0</v>
      </c>
      <c r="O194" s="230" t="str">
        <f t="shared" si="15"/>
        <v xml:space="preserve"> </v>
      </c>
      <c r="P194" s="230" t="str">
        <f t="shared" si="16"/>
        <v xml:space="preserve"> </v>
      </c>
      <c r="Q194" s="275" t="str">
        <f t="shared" si="17"/>
        <v xml:space="preserve"> </v>
      </c>
      <c r="R194" s="230" t="str">
        <f t="shared" si="18"/>
        <v xml:space="preserve"> </v>
      </c>
    </row>
    <row r="195" spans="1:18" x14ac:dyDescent="0.2">
      <c r="A195" s="10" t="str">
        <f>IF(COUNTRY_INFO!A195=0," ",COUNTRY_INFO!A195)</f>
        <v>Ethiopia</v>
      </c>
      <c r="B195" s="10" t="str">
        <f>IF(COUNTRY_INFO!B195=0," ",COUNTRY_INFO!B195)</f>
        <v>AmharaWag Hemra</v>
      </c>
      <c r="C195" s="10" t="str">
        <f>IF(COUNTRY_INFO!C195=0," ",COUNTRY_INFO!C195)</f>
        <v>Sekota town</v>
      </c>
      <c r="D195" s="11" t="str">
        <f>IF(OR(COUNTRY_INFO!$T$9:$T$1000="T3 (ALB/MBD)",COUNTRY_INFO!$U$9:$U$1000="T3 (ALB/MBD)"), "T3 (ALB/MBD)", " ")</f>
        <v>T3 (ALB/MBD)</v>
      </c>
      <c r="E195" s="289" t="s">
        <v>19</v>
      </c>
      <c r="F195" s="253" t="s">
        <v>1189</v>
      </c>
      <c r="G195" s="295"/>
      <c r="H195" s="288"/>
      <c r="I195" s="56"/>
      <c r="J195" s="11">
        <f t="shared" si="13"/>
        <v>0</v>
      </c>
      <c r="K195" s="2"/>
      <c r="L195" s="18"/>
      <c r="M195" s="59"/>
      <c r="N195" s="14">
        <f t="shared" si="14"/>
        <v>0</v>
      </c>
      <c r="O195" s="230" t="str">
        <f t="shared" si="15"/>
        <v xml:space="preserve"> </v>
      </c>
      <c r="P195" s="230" t="str">
        <f t="shared" si="16"/>
        <v xml:space="preserve"> </v>
      </c>
      <c r="Q195" s="275" t="str">
        <f t="shared" si="17"/>
        <v xml:space="preserve"> </v>
      </c>
      <c r="R195" s="230" t="str">
        <f t="shared" si="18"/>
        <v xml:space="preserve"> </v>
      </c>
    </row>
    <row r="196" spans="1:18" x14ac:dyDescent="0.2">
      <c r="A196" s="10" t="str">
        <f>IF(COUNTRY_INFO!A196=0," ",COUNTRY_INFO!A196)</f>
        <v>Ethiopia</v>
      </c>
      <c r="B196" s="10" t="str">
        <f>IF(COUNTRY_INFO!B196=0," ",COUNTRY_INFO!B196)</f>
        <v>AmharaWag Hemra</v>
      </c>
      <c r="C196" s="10" t="str">
        <f>IF(COUNTRY_INFO!C196=0," ",COUNTRY_INFO!C196)</f>
        <v>Sekota Zuria</v>
      </c>
      <c r="D196" s="11" t="str">
        <f>IF(OR(COUNTRY_INFO!$T$9:$T$1000="T3 (ALB/MBD)",COUNTRY_INFO!$U$9:$U$1000="T3 (ALB/MBD)"), "T3 (ALB/MBD)", " ")</f>
        <v>T3 (ALB/MBD)</v>
      </c>
      <c r="E196" s="289" t="s">
        <v>19</v>
      </c>
      <c r="F196" s="253" t="s">
        <v>1189</v>
      </c>
      <c r="G196" s="295"/>
      <c r="H196" s="288"/>
      <c r="I196" s="56"/>
      <c r="J196" s="11">
        <f t="shared" si="13"/>
        <v>0</v>
      </c>
      <c r="K196" s="2"/>
      <c r="L196" s="18">
        <v>26836</v>
      </c>
      <c r="M196" s="59"/>
      <c r="N196" s="14">
        <f t="shared" si="14"/>
        <v>26836</v>
      </c>
      <c r="O196" s="230" t="str">
        <f t="shared" si="15"/>
        <v xml:space="preserve"> </v>
      </c>
      <c r="P196" s="293" t="str">
        <f t="shared" si="16"/>
        <v xml:space="preserve"> </v>
      </c>
      <c r="Q196" s="275" t="str">
        <f t="shared" si="17"/>
        <v xml:space="preserve"> </v>
      </c>
      <c r="R196" s="293" t="str">
        <f t="shared" si="18"/>
        <v xml:space="preserve"> </v>
      </c>
    </row>
    <row r="197" spans="1:18" x14ac:dyDescent="0.2">
      <c r="A197" s="10" t="str">
        <f>IF(COUNTRY_INFO!A197=0," ",COUNTRY_INFO!A197)</f>
        <v>Ethiopia</v>
      </c>
      <c r="B197" s="10" t="str">
        <f>IF(COUNTRY_INFO!B197=0," ",COUNTRY_INFO!B197)</f>
        <v>AmharaWag Hemra</v>
      </c>
      <c r="C197" s="10" t="str">
        <f>IF(COUNTRY_INFO!C197=0," ",COUNTRY_INFO!C197)</f>
        <v>Tsagibji</v>
      </c>
      <c r="D197" s="11"/>
      <c r="E197" s="289"/>
      <c r="F197" s="109"/>
      <c r="G197" s="288"/>
      <c r="H197" s="288"/>
      <c r="I197" s="56"/>
      <c r="J197" s="11">
        <f t="shared" si="13"/>
        <v>0</v>
      </c>
      <c r="K197" s="2"/>
      <c r="L197" s="18"/>
      <c r="M197" s="59"/>
      <c r="N197" s="14">
        <f t="shared" si="14"/>
        <v>0</v>
      </c>
      <c r="O197" s="230" t="str">
        <f t="shared" si="15"/>
        <v xml:space="preserve"> </v>
      </c>
      <c r="P197" s="230" t="str">
        <f t="shared" si="16"/>
        <v xml:space="preserve"> </v>
      </c>
      <c r="Q197" s="275" t="str">
        <f t="shared" si="17"/>
        <v xml:space="preserve"> </v>
      </c>
      <c r="R197" s="230" t="str">
        <f t="shared" si="18"/>
        <v xml:space="preserve"> </v>
      </c>
    </row>
    <row r="198" spans="1:18" x14ac:dyDescent="0.2">
      <c r="A198" s="10" t="str">
        <f>IF(COUNTRY_INFO!A198=0," ",COUNTRY_INFO!A198)</f>
        <v>Ethiopia</v>
      </c>
      <c r="B198" s="10" t="str">
        <f>IF(COUNTRY_INFO!B198=0," ",COUNTRY_INFO!B198)</f>
        <v>AmharaWag Hemra</v>
      </c>
      <c r="C198" s="10" t="str">
        <f>IF(COUNTRY_INFO!C198=0," ",COUNTRY_INFO!C198)</f>
        <v>Ziquala</v>
      </c>
      <c r="D198" s="11" t="str">
        <f>IF(OR(COUNTRY_INFO!$T$9:$T$1000="T3 (ALB/MBD)",COUNTRY_INFO!$U$9:$U$1000="T3 (ALB/MBD)"), "T3 (ALB/MBD)", " ")</f>
        <v>T3 (ALB/MBD)</v>
      </c>
      <c r="E198" s="289" t="s">
        <v>19</v>
      </c>
      <c r="F198" s="253" t="s">
        <v>1189</v>
      </c>
      <c r="G198" s="295"/>
      <c r="H198" s="288">
        <v>16158</v>
      </c>
      <c r="I198" s="56"/>
      <c r="J198" s="11">
        <f t="shared" si="13"/>
        <v>16158</v>
      </c>
      <c r="K198" s="2"/>
      <c r="L198" s="18">
        <v>11457</v>
      </c>
      <c r="M198" s="59"/>
      <c r="N198" s="14">
        <f t="shared" si="14"/>
        <v>11457</v>
      </c>
      <c r="O198" s="230" t="str">
        <f t="shared" si="15"/>
        <v xml:space="preserve"> </v>
      </c>
      <c r="P198" s="230">
        <f t="shared" si="16"/>
        <v>70.906052729298182</v>
      </c>
      <c r="Q198" s="275" t="str">
        <f t="shared" si="17"/>
        <v xml:space="preserve"> </v>
      </c>
      <c r="R198" s="230">
        <f t="shared" si="18"/>
        <v>70.906052729298182</v>
      </c>
    </row>
    <row r="199" spans="1:18" x14ac:dyDescent="0.2">
      <c r="A199" s="10" t="str">
        <f>IF(COUNTRY_INFO!A199=0," ",COUNTRY_INFO!A199)</f>
        <v>Ethiopia</v>
      </c>
      <c r="B199" s="10" t="str">
        <f>IF(COUNTRY_INFO!B199=0," ",COUNTRY_INFO!B199)</f>
        <v>AmharaWest Gojam</v>
      </c>
      <c r="C199" s="10" t="str">
        <f>IF(COUNTRY_INFO!C199=0," ",COUNTRY_INFO!C199)</f>
        <v>Bahidar Zuria</v>
      </c>
      <c r="D199" s="11" t="str">
        <f>IF(OR(COUNTRY_INFO!$T$9:$T$1000="T3 (ALB/MBD)",COUNTRY_INFO!$U$9:$U$1000="T3 (ALB/MBD)"), "T3 (ALB/MBD)", " ")</f>
        <v>T3 (ALB/MBD)</v>
      </c>
      <c r="E199" s="289" t="s">
        <v>19</v>
      </c>
      <c r="F199" s="253" t="s">
        <v>1189</v>
      </c>
      <c r="G199" s="295"/>
      <c r="H199" s="288"/>
      <c r="I199" s="56"/>
      <c r="J199" s="11">
        <f t="shared" si="13"/>
        <v>0</v>
      </c>
      <c r="K199" s="2"/>
      <c r="L199" s="18"/>
      <c r="M199" s="59"/>
      <c r="N199" s="14">
        <f t="shared" si="14"/>
        <v>0</v>
      </c>
      <c r="O199" s="230" t="str">
        <f t="shared" si="15"/>
        <v xml:space="preserve"> </v>
      </c>
      <c r="P199" s="293" t="str">
        <f t="shared" si="16"/>
        <v xml:space="preserve"> </v>
      </c>
      <c r="Q199" s="275" t="str">
        <f t="shared" si="17"/>
        <v xml:space="preserve"> </v>
      </c>
      <c r="R199" s="293" t="str">
        <f t="shared" si="18"/>
        <v xml:space="preserve"> </v>
      </c>
    </row>
    <row r="200" spans="1:18" x14ac:dyDescent="0.2">
      <c r="A200" s="10" t="str">
        <f>IF(COUNTRY_INFO!A200=0," ",COUNTRY_INFO!A200)</f>
        <v>Ethiopia</v>
      </c>
      <c r="B200" s="10" t="str">
        <f>IF(COUNTRY_INFO!B200=0," ",COUNTRY_INFO!B200)</f>
        <v>AmharaWest Gojam</v>
      </c>
      <c r="C200" s="10" t="str">
        <f>IF(COUNTRY_INFO!C200=0," ",COUNTRY_INFO!C200)</f>
        <v>Bahirdar City</v>
      </c>
      <c r="D200" s="11" t="str">
        <f>IF(OR(COUNTRY_INFO!$T$9:$T$1000="T3 (ALB/MBD)",COUNTRY_INFO!$U$9:$U$1000="T3 (ALB/MBD)"), "T3 (ALB/MBD)", " ")</f>
        <v>T3 (ALB/MBD)</v>
      </c>
      <c r="E200" s="289" t="s">
        <v>19</v>
      </c>
      <c r="F200" s="253" t="s">
        <v>1189</v>
      </c>
      <c r="G200" s="295"/>
      <c r="H200" s="288">
        <v>66132</v>
      </c>
      <c r="I200" s="56"/>
      <c r="J200" s="11">
        <f t="shared" si="13"/>
        <v>66132</v>
      </c>
      <c r="K200" s="2"/>
      <c r="L200" s="18">
        <v>60819</v>
      </c>
      <c r="M200" s="59"/>
      <c r="N200" s="14">
        <f t="shared" si="14"/>
        <v>60819</v>
      </c>
      <c r="O200" s="230" t="str">
        <f t="shared" si="15"/>
        <v xml:space="preserve"> </v>
      </c>
      <c r="P200" s="293">
        <f t="shared" si="16"/>
        <v>91.966067864271466</v>
      </c>
      <c r="Q200" s="275" t="str">
        <f t="shared" si="17"/>
        <v xml:space="preserve"> </v>
      </c>
      <c r="R200" s="293">
        <f t="shared" si="18"/>
        <v>91.966067864271466</v>
      </c>
    </row>
    <row r="201" spans="1:18" x14ac:dyDescent="0.2">
      <c r="A201" s="10" t="str">
        <f>IF(COUNTRY_INFO!A201=0," ",COUNTRY_INFO!A201)</f>
        <v>Ethiopia</v>
      </c>
      <c r="B201" s="10" t="str">
        <f>IF(COUNTRY_INFO!B201=0," ",COUNTRY_INFO!B201)</f>
        <v>AmharaWest Gojam</v>
      </c>
      <c r="C201" s="10" t="str">
        <f>IF(COUNTRY_INFO!C201=0," ",COUNTRY_INFO!C201)</f>
        <v>Bure Town</v>
      </c>
      <c r="D201" s="11"/>
      <c r="E201" s="289"/>
      <c r="F201" s="109"/>
      <c r="G201" s="288"/>
      <c r="H201" s="288"/>
      <c r="I201" s="56"/>
      <c r="J201" s="11">
        <f t="shared" si="13"/>
        <v>0</v>
      </c>
      <c r="K201" s="2"/>
      <c r="L201" s="18"/>
      <c r="M201" s="59"/>
      <c r="N201" s="14">
        <f t="shared" si="14"/>
        <v>0</v>
      </c>
      <c r="O201" s="230" t="str">
        <f t="shared" si="15"/>
        <v xml:space="preserve"> </v>
      </c>
      <c r="P201" s="230" t="str">
        <f t="shared" si="16"/>
        <v xml:space="preserve"> </v>
      </c>
      <c r="Q201" s="275" t="str">
        <f t="shared" si="17"/>
        <v xml:space="preserve"> </v>
      </c>
      <c r="R201" s="230" t="str">
        <f t="shared" si="18"/>
        <v xml:space="preserve"> </v>
      </c>
    </row>
    <row r="202" spans="1:18" x14ac:dyDescent="0.2">
      <c r="A202" s="10" t="str">
        <f>IF(COUNTRY_INFO!A202=0," ",COUNTRY_INFO!A202)</f>
        <v>Ethiopia</v>
      </c>
      <c r="B202" s="10" t="str">
        <f>IF(COUNTRY_INFO!B202=0," ",COUNTRY_INFO!B202)</f>
        <v>AmharaWest Gojam</v>
      </c>
      <c r="C202" s="10" t="str">
        <f>IF(COUNTRY_INFO!C202=0," ",COUNTRY_INFO!C202)</f>
        <v>Bure Zuria</v>
      </c>
      <c r="D202" s="11" t="str">
        <f>IF(OR(COUNTRY_INFO!$T$9:$T$1000="T3 (ALB/MBD)",COUNTRY_INFO!$U$9:$U$1000="T3 (ALB/MBD)"), "T3 (ALB/MBD)", " ")</f>
        <v>T3 (ALB/MBD)</v>
      </c>
      <c r="E202" s="289" t="s">
        <v>19</v>
      </c>
      <c r="F202" s="253" t="s">
        <v>1189</v>
      </c>
      <c r="G202" s="295"/>
      <c r="H202" s="288">
        <v>37684</v>
      </c>
      <c r="I202" s="56"/>
      <c r="J202" s="11">
        <f t="shared" ref="J202:J265" si="19">SUM(G202:I202)</f>
        <v>37684</v>
      </c>
      <c r="K202" s="2"/>
      <c r="L202" s="18">
        <v>34738</v>
      </c>
      <c r="M202" s="59"/>
      <c r="N202" s="14">
        <f t="shared" ref="N202:N265" si="20">SUM(K202:M202)</f>
        <v>34738</v>
      </c>
      <c r="O202" s="230" t="str">
        <f t="shared" ref="O202:O265" si="21">IF(G202&lt;&gt;0, IF(K202/G202*100=0, "-", K202/G202*100), " ")</f>
        <v xml:space="preserve"> </v>
      </c>
      <c r="P202" s="293">
        <f t="shared" ref="P202:P265" si="22">IF(H202&lt;&gt;0, IF(L202/H202*100=0, "-", L202/H202*100), " ")</f>
        <v>92.182358560662351</v>
      </c>
      <c r="Q202" s="275" t="str">
        <f t="shared" ref="Q202:Q265" si="23">IF(I202&lt;&gt;0, IF(M202/I202*100=0, "-", M202/I202*100), " ")</f>
        <v xml:space="preserve"> </v>
      </c>
      <c r="R202" s="293">
        <f t="shared" ref="R202:R265" si="24">IF(J202&lt;&gt;0, IF(N202/J202*100=0, "-", N202/J202*100), " ")</f>
        <v>92.182358560662351</v>
      </c>
    </row>
    <row r="203" spans="1:18" x14ac:dyDescent="0.2">
      <c r="A203" s="10" t="str">
        <f>IF(COUNTRY_INFO!A203=0," ",COUNTRY_INFO!A203)</f>
        <v>Ethiopia</v>
      </c>
      <c r="B203" s="10" t="str">
        <f>IF(COUNTRY_INFO!B203=0," ",COUNTRY_INFO!B203)</f>
        <v>AmharaWest Gojam</v>
      </c>
      <c r="C203" s="10" t="str">
        <f>IF(COUNTRY_INFO!C203=0," ",COUNTRY_INFO!C203)</f>
        <v>Dega Damot</v>
      </c>
      <c r="D203" s="11" t="str">
        <f>IF(OR(COUNTRY_INFO!$T$9:$T$1000="T3 (ALB/MBD)",COUNTRY_INFO!$U$9:$U$1000="T3 (ALB/MBD)"), "T3 (ALB/MBD)", " ")</f>
        <v>T3 (ALB/MBD)</v>
      </c>
      <c r="E203" s="289" t="s">
        <v>19</v>
      </c>
      <c r="F203" s="253" t="s">
        <v>1189</v>
      </c>
      <c r="G203" s="295"/>
      <c r="H203" s="288">
        <v>52635</v>
      </c>
      <c r="I203" s="56"/>
      <c r="J203" s="11">
        <f t="shared" si="19"/>
        <v>52635</v>
      </c>
      <c r="K203" s="2"/>
      <c r="L203" s="18">
        <v>48186</v>
      </c>
      <c r="M203" s="59"/>
      <c r="N203" s="14">
        <f t="shared" si="20"/>
        <v>48186</v>
      </c>
      <c r="O203" s="230" t="str">
        <f t="shared" si="21"/>
        <v xml:space="preserve"> </v>
      </c>
      <c r="P203" s="293">
        <f t="shared" si="22"/>
        <v>91.54744941578798</v>
      </c>
      <c r="Q203" s="275" t="str">
        <f t="shared" si="23"/>
        <v xml:space="preserve"> </v>
      </c>
      <c r="R203" s="293">
        <f t="shared" si="24"/>
        <v>91.54744941578798</v>
      </c>
    </row>
    <row r="204" spans="1:18" x14ac:dyDescent="0.2">
      <c r="A204" s="10" t="str">
        <f>IF(COUNTRY_INFO!A204=0," ",COUNTRY_INFO!A204)</f>
        <v>Ethiopia</v>
      </c>
      <c r="B204" s="10" t="str">
        <f>IF(COUNTRY_INFO!B204=0," ",COUNTRY_INFO!B204)</f>
        <v>AmharaWest Gojam</v>
      </c>
      <c r="C204" s="10" t="str">
        <f>IF(COUNTRY_INFO!C204=0," ",COUNTRY_INFO!C204)</f>
        <v>Demibecha</v>
      </c>
      <c r="D204" s="11" t="str">
        <f>IF(OR(COUNTRY_INFO!$T$9:$T$1000="T3 (ALB/MBD)",COUNTRY_INFO!$U$9:$U$1000="T3 (ALB/MBD)"), "T3 (ALB/MBD)", " ")</f>
        <v>T3 (ALB/MBD)</v>
      </c>
      <c r="E204" s="289" t="s">
        <v>19</v>
      </c>
      <c r="F204" s="253" t="s">
        <v>1189</v>
      </c>
      <c r="G204" s="295"/>
      <c r="H204" s="288">
        <v>45925</v>
      </c>
      <c r="I204" s="56"/>
      <c r="J204" s="11">
        <f t="shared" si="19"/>
        <v>45925</v>
      </c>
      <c r="K204" s="2"/>
      <c r="L204" s="18">
        <v>43426</v>
      </c>
      <c r="M204" s="59"/>
      <c r="N204" s="14">
        <f t="shared" si="20"/>
        <v>43426</v>
      </c>
      <c r="O204" s="230" t="str">
        <f t="shared" si="21"/>
        <v xml:space="preserve"> </v>
      </c>
      <c r="P204" s="293">
        <f t="shared" si="22"/>
        <v>94.558519324986392</v>
      </c>
      <c r="Q204" s="275" t="str">
        <f t="shared" si="23"/>
        <v xml:space="preserve"> </v>
      </c>
      <c r="R204" s="293">
        <f t="shared" si="24"/>
        <v>94.558519324986392</v>
      </c>
    </row>
    <row r="205" spans="1:18" x14ac:dyDescent="0.2">
      <c r="A205" s="10" t="str">
        <f>IF(COUNTRY_INFO!A205=0," ",COUNTRY_INFO!A205)</f>
        <v>Ethiopia</v>
      </c>
      <c r="B205" s="10" t="str">
        <f>IF(COUNTRY_INFO!B205=0," ",COUNTRY_INFO!B205)</f>
        <v>AmharaWest Gojam</v>
      </c>
      <c r="C205" s="10" t="str">
        <f>IF(COUNTRY_INFO!C205=0," ",COUNTRY_INFO!C205)</f>
        <v>Finote Selam Town</v>
      </c>
      <c r="D205" s="11" t="str">
        <f>IF(OR(COUNTRY_INFO!$T$9:$T$1000="T3 (ALB/MBD)",COUNTRY_INFO!$U$9:$U$1000="T3 (ALB/MBD)"), "T3 (ALB/MBD)", " ")</f>
        <v>T3 (ALB/MBD)</v>
      </c>
      <c r="E205" s="289" t="s">
        <v>19</v>
      </c>
      <c r="F205" s="253" t="s">
        <v>1189</v>
      </c>
      <c r="G205" s="295"/>
      <c r="H205" s="288"/>
      <c r="I205" s="56"/>
      <c r="J205" s="11">
        <f t="shared" si="19"/>
        <v>0</v>
      </c>
      <c r="K205" s="2"/>
      <c r="L205" s="18"/>
      <c r="M205" s="59"/>
      <c r="N205" s="14">
        <f t="shared" si="20"/>
        <v>0</v>
      </c>
      <c r="O205" s="230" t="str">
        <f t="shared" si="21"/>
        <v xml:space="preserve"> </v>
      </c>
      <c r="P205" s="293" t="str">
        <f t="shared" si="22"/>
        <v xml:space="preserve"> </v>
      </c>
      <c r="Q205" s="275" t="str">
        <f t="shared" si="23"/>
        <v xml:space="preserve"> </v>
      </c>
      <c r="R205" s="293" t="str">
        <f t="shared" si="24"/>
        <v xml:space="preserve"> </v>
      </c>
    </row>
    <row r="206" spans="1:18" x14ac:dyDescent="0.2">
      <c r="A206" s="10" t="str">
        <f>IF(COUNTRY_INFO!A206=0," ",COUNTRY_INFO!A206)</f>
        <v>Ethiopia</v>
      </c>
      <c r="B206" s="10" t="str">
        <f>IF(COUNTRY_INFO!B206=0," ",COUNTRY_INFO!B206)</f>
        <v>AmharaWest Gojam</v>
      </c>
      <c r="C206" s="10" t="str">
        <f>IF(COUNTRY_INFO!C206=0," ",COUNTRY_INFO!C206)</f>
        <v>Gonji Kolela</v>
      </c>
      <c r="D206" s="11" t="str">
        <f>IF(OR(COUNTRY_INFO!$T$9:$T$1000="T3 (ALB/MBD)",COUNTRY_INFO!$U$9:$U$1000="T3 (ALB/MBD)"), "T3 (ALB/MBD)", " ")</f>
        <v>T3 (ALB/MBD)</v>
      </c>
      <c r="E206" s="289" t="s">
        <v>19</v>
      </c>
      <c r="F206" s="253" t="s">
        <v>1189</v>
      </c>
      <c r="G206" s="295"/>
      <c r="H206" s="288">
        <v>36458</v>
      </c>
      <c r="I206" s="56"/>
      <c r="J206" s="11">
        <f t="shared" si="19"/>
        <v>36458</v>
      </c>
      <c r="K206" s="2"/>
      <c r="L206" s="18">
        <v>32424</v>
      </c>
      <c r="M206" s="59"/>
      <c r="N206" s="14">
        <f t="shared" si="20"/>
        <v>32424</v>
      </c>
      <c r="O206" s="230" t="str">
        <f t="shared" si="21"/>
        <v xml:space="preserve"> </v>
      </c>
      <c r="P206" s="293">
        <f t="shared" si="22"/>
        <v>88.935213121948536</v>
      </c>
      <c r="Q206" s="275" t="str">
        <f t="shared" si="23"/>
        <v xml:space="preserve"> </v>
      </c>
      <c r="R206" s="293">
        <f t="shared" si="24"/>
        <v>88.935213121948536</v>
      </c>
    </row>
    <row r="207" spans="1:18" x14ac:dyDescent="0.2">
      <c r="A207" s="10" t="str">
        <f>IF(COUNTRY_INFO!A207=0," ",COUNTRY_INFO!A207)</f>
        <v>Ethiopia</v>
      </c>
      <c r="B207" s="10" t="str">
        <f>IF(COUNTRY_INFO!B207=0," ",COUNTRY_INFO!B207)</f>
        <v>AmharaWest Gojam</v>
      </c>
      <c r="C207" s="10" t="str">
        <f>IF(COUNTRY_INFO!C207=0," ",COUNTRY_INFO!C207)</f>
        <v>Jabi Tehinan</v>
      </c>
      <c r="D207" s="11" t="str">
        <f>IF(OR(COUNTRY_INFO!$T$9:$T$1000="T3 (ALB/MBD)",COUNTRY_INFO!$U$9:$U$1000="T3 (ALB/MBD)"), "T3 (ALB/MBD)", " ")</f>
        <v>T3 (ALB/MBD)</v>
      </c>
      <c r="E207" s="289" t="s">
        <v>19</v>
      </c>
      <c r="F207" s="253" t="s">
        <v>1189</v>
      </c>
      <c r="G207" s="295"/>
      <c r="H207" s="288"/>
      <c r="I207" s="56"/>
      <c r="J207" s="11">
        <f t="shared" si="19"/>
        <v>0</v>
      </c>
      <c r="K207" s="2"/>
      <c r="L207" s="18"/>
      <c r="M207" s="59"/>
      <c r="N207" s="14">
        <f t="shared" si="20"/>
        <v>0</v>
      </c>
      <c r="O207" s="230" t="str">
        <f t="shared" si="21"/>
        <v xml:space="preserve"> </v>
      </c>
      <c r="P207" s="293" t="str">
        <f t="shared" si="22"/>
        <v xml:space="preserve"> </v>
      </c>
      <c r="Q207" s="275" t="str">
        <f t="shared" si="23"/>
        <v xml:space="preserve"> </v>
      </c>
      <c r="R207" s="293" t="str">
        <f t="shared" si="24"/>
        <v xml:space="preserve"> </v>
      </c>
    </row>
    <row r="208" spans="1:18" x14ac:dyDescent="0.2">
      <c r="A208" s="10" t="str">
        <f>IF(COUNTRY_INFO!A208=0," ",COUNTRY_INFO!A208)</f>
        <v>Ethiopia</v>
      </c>
      <c r="B208" s="10" t="str">
        <f>IF(COUNTRY_INFO!B208=0," ",COUNTRY_INFO!B208)</f>
        <v>AmharaWest Gojam</v>
      </c>
      <c r="C208" s="10" t="str">
        <f>IF(COUNTRY_INFO!C208=0," ",COUNTRY_INFO!C208)</f>
        <v>North Achefer</v>
      </c>
      <c r="D208" s="11" t="str">
        <f>IF(OR(COUNTRY_INFO!$T$9:$T$1000="T3 (ALB/MBD)",COUNTRY_INFO!$U$9:$U$1000="T3 (ALB/MBD)"), "T3 (ALB/MBD)", " ")</f>
        <v>T3 (ALB/MBD)</v>
      </c>
      <c r="E208" s="289" t="s">
        <v>19</v>
      </c>
      <c r="F208" s="253" t="s">
        <v>1189</v>
      </c>
      <c r="G208" s="295"/>
      <c r="H208" s="288">
        <v>73230</v>
      </c>
      <c r="I208" s="56"/>
      <c r="J208" s="11">
        <f t="shared" si="19"/>
        <v>73230</v>
      </c>
      <c r="K208" s="2"/>
      <c r="L208" s="18">
        <v>68006</v>
      </c>
      <c r="M208" s="59"/>
      <c r="N208" s="14">
        <f t="shared" si="20"/>
        <v>68006</v>
      </c>
      <c r="O208" s="230" t="str">
        <f t="shared" si="21"/>
        <v xml:space="preserve"> </v>
      </c>
      <c r="P208" s="293">
        <f t="shared" si="22"/>
        <v>92.866311620920385</v>
      </c>
      <c r="Q208" s="275" t="str">
        <f t="shared" si="23"/>
        <v xml:space="preserve"> </v>
      </c>
      <c r="R208" s="293">
        <f t="shared" si="24"/>
        <v>92.866311620920385</v>
      </c>
    </row>
    <row r="209" spans="1:18" x14ac:dyDescent="0.2">
      <c r="A209" s="10" t="str">
        <f>IF(COUNTRY_INFO!A209=0," ",COUNTRY_INFO!A209)</f>
        <v>Ethiopia</v>
      </c>
      <c r="B209" s="10" t="str">
        <f>IF(COUNTRY_INFO!B209=0," ",COUNTRY_INFO!B209)</f>
        <v>AmharaWest Gojam</v>
      </c>
      <c r="C209" s="10" t="str">
        <f>IF(COUNTRY_INFO!C209=0," ",COUNTRY_INFO!C209)</f>
        <v>North Mecha</v>
      </c>
      <c r="D209" s="11" t="str">
        <f>IF(OR(COUNTRY_INFO!$T$9:$T$1000="T3 (ALB/MBD)",COUNTRY_INFO!$U$9:$U$1000="T3 (ALB/MBD)"), "T3 (ALB/MBD)", " ")</f>
        <v>T3 (ALB/MBD)</v>
      </c>
      <c r="E209" s="289" t="s">
        <v>19</v>
      </c>
      <c r="F209" s="253" t="s">
        <v>1189</v>
      </c>
      <c r="G209" s="295"/>
      <c r="H209" s="288">
        <v>84206</v>
      </c>
      <c r="I209" s="56"/>
      <c r="J209" s="11">
        <f t="shared" si="19"/>
        <v>84206</v>
      </c>
      <c r="K209" s="2"/>
      <c r="L209" s="18">
        <v>81933</v>
      </c>
      <c r="M209" s="59"/>
      <c r="N209" s="14">
        <f t="shared" si="20"/>
        <v>81933</v>
      </c>
      <c r="O209" s="230" t="str">
        <f t="shared" si="21"/>
        <v xml:space="preserve"> </v>
      </c>
      <c r="P209" s="293">
        <f t="shared" si="22"/>
        <v>97.300667410873331</v>
      </c>
      <c r="Q209" s="275" t="str">
        <f t="shared" si="23"/>
        <v xml:space="preserve"> </v>
      </c>
      <c r="R209" s="293">
        <f t="shared" si="24"/>
        <v>97.300667410873331</v>
      </c>
    </row>
    <row r="210" spans="1:18" x14ac:dyDescent="0.2">
      <c r="A210" s="10" t="str">
        <f>IF(COUNTRY_INFO!A210=0," ",COUNTRY_INFO!A210)</f>
        <v>Ethiopia</v>
      </c>
      <c r="B210" s="10" t="str">
        <f>IF(COUNTRY_INFO!B210=0," ",COUNTRY_INFO!B210)</f>
        <v>AmharaWest Gojam</v>
      </c>
      <c r="C210" s="10" t="str">
        <f>IF(COUNTRY_INFO!C210=0," ",COUNTRY_INFO!C210)</f>
        <v>Quarit</v>
      </c>
      <c r="D210" s="11"/>
      <c r="E210" s="289"/>
      <c r="F210" s="109"/>
      <c r="G210" s="288"/>
      <c r="H210" s="288"/>
      <c r="I210" s="56"/>
      <c r="J210" s="11">
        <f t="shared" si="19"/>
        <v>0</v>
      </c>
      <c r="K210" s="2"/>
      <c r="L210" s="18"/>
      <c r="M210" s="59"/>
      <c r="N210" s="14">
        <f t="shared" si="20"/>
        <v>0</v>
      </c>
      <c r="O210" s="230" t="str">
        <f t="shared" si="21"/>
        <v xml:space="preserve"> </v>
      </c>
      <c r="P210" s="230" t="str">
        <f t="shared" si="22"/>
        <v xml:space="preserve"> </v>
      </c>
      <c r="Q210" s="275" t="str">
        <f t="shared" si="23"/>
        <v xml:space="preserve"> </v>
      </c>
      <c r="R210" s="230" t="str">
        <f t="shared" si="24"/>
        <v xml:space="preserve"> </v>
      </c>
    </row>
    <row r="211" spans="1:18" x14ac:dyDescent="0.2">
      <c r="A211" s="10" t="str">
        <f>IF(COUNTRY_INFO!A211=0," ",COUNTRY_INFO!A211)</f>
        <v>Ethiopia</v>
      </c>
      <c r="B211" s="10" t="str">
        <f>IF(COUNTRY_INFO!B211=0," ",COUNTRY_INFO!B211)</f>
        <v>AmharaWest Gojam</v>
      </c>
      <c r="C211" s="10" t="str">
        <f>IF(COUNTRY_INFO!C211=0," ",COUNTRY_INFO!C211)</f>
        <v>Sekala</v>
      </c>
      <c r="D211" s="11" t="str">
        <f>IF(OR(COUNTRY_INFO!$T$9:$T$1000="T3 (ALB/MBD)",COUNTRY_INFO!$U$9:$U$1000="T3 (ALB/MBD)"), "T3 (ALB/MBD)", " ")</f>
        <v>T3 (ALB/MBD)</v>
      </c>
      <c r="E211" s="289" t="s">
        <v>19</v>
      </c>
      <c r="F211" s="253" t="s">
        <v>1189</v>
      </c>
      <c r="G211" s="295"/>
      <c r="H211" s="288">
        <v>48140</v>
      </c>
      <c r="I211" s="56"/>
      <c r="J211" s="11">
        <f t="shared" si="19"/>
        <v>48140</v>
      </c>
      <c r="K211" s="2"/>
      <c r="L211" s="18">
        <v>47841</v>
      </c>
      <c r="M211" s="59"/>
      <c r="N211" s="14">
        <f t="shared" si="20"/>
        <v>47841</v>
      </c>
      <c r="O211" s="230" t="str">
        <f t="shared" si="21"/>
        <v xml:space="preserve"> </v>
      </c>
      <c r="P211" s="293">
        <f t="shared" si="22"/>
        <v>99.378894889904444</v>
      </c>
      <c r="Q211" s="275" t="str">
        <f t="shared" si="23"/>
        <v xml:space="preserve"> </v>
      </c>
      <c r="R211" s="293">
        <f t="shared" si="24"/>
        <v>99.378894889904444</v>
      </c>
    </row>
    <row r="212" spans="1:18" x14ac:dyDescent="0.2">
      <c r="A212" s="10" t="str">
        <f>IF(COUNTRY_INFO!A212=0," ",COUNTRY_INFO!A212)</f>
        <v>Ethiopia</v>
      </c>
      <c r="B212" s="10" t="str">
        <f>IF(COUNTRY_INFO!B212=0," ",COUNTRY_INFO!B212)</f>
        <v>AmharaWest Gojam</v>
      </c>
      <c r="C212" s="10" t="str">
        <f>IF(COUNTRY_INFO!C212=0," ",COUNTRY_INFO!C212)</f>
        <v>South Achefer</v>
      </c>
      <c r="D212" s="11" t="str">
        <f>IF(OR(COUNTRY_INFO!$T$9:$T$1000="T3 (ALB/MBD)",COUNTRY_INFO!$U$9:$U$1000="T3 (ALB/MBD)"), "T3 (ALB/MBD)", " ")</f>
        <v>T3 (ALB/MBD)</v>
      </c>
      <c r="E212" s="289" t="s">
        <v>19</v>
      </c>
      <c r="F212" s="253" t="s">
        <v>1189</v>
      </c>
      <c r="G212" s="295"/>
      <c r="H212" s="288">
        <v>46887</v>
      </c>
      <c r="I212" s="56"/>
      <c r="J212" s="11">
        <f t="shared" si="19"/>
        <v>46887</v>
      </c>
      <c r="K212" s="2"/>
      <c r="L212" s="18">
        <v>43846</v>
      </c>
      <c r="M212" s="59"/>
      <c r="N212" s="14">
        <f t="shared" si="20"/>
        <v>43846</v>
      </c>
      <c r="O212" s="230" t="str">
        <f t="shared" si="21"/>
        <v xml:space="preserve"> </v>
      </c>
      <c r="P212" s="293">
        <f t="shared" si="22"/>
        <v>93.514193699746201</v>
      </c>
      <c r="Q212" s="275" t="str">
        <f t="shared" si="23"/>
        <v xml:space="preserve"> </v>
      </c>
      <c r="R212" s="293">
        <f t="shared" si="24"/>
        <v>93.514193699746201</v>
      </c>
    </row>
    <row r="213" spans="1:18" x14ac:dyDescent="0.2">
      <c r="A213" s="10" t="str">
        <f>IF(COUNTRY_INFO!A213=0," ",COUNTRY_INFO!A213)</f>
        <v>Ethiopia</v>
      </c>
      <c r="B213" s="10" t="str">
        <f>IF(COUNTRY_INFO!B213=0," ",COUNTRY_INFO!B213)</f>
        <v>AmharaWest Gojam</v>
      </c>
      <c r="C213" s="10" t="str">
        <f>IF(COUNTRY_INFO!C213=0," ",COUNTRY_INFO!C213)</f>
        <v>South Mecha</v>
      </c>
      <c r="D213" s="11" t="str">
        <f>IF(OR(COUNTRY_INFO!$T$9:$T$1000="T3 (ALB/MBD)",COUNTRY_INFO!$U$9:$U$1000="T3 (ALB/MBD)"), "T3 (ALB/MBD)", " ")</f>
        <v>T3 (ALB/MBD)</v>
      </c>
      <c r="E213" s="289" t="s">
        <v>19</v>
      </c>
      <c r="F213" s="253" t="s">
        <v>1189</v>
      </c>
      <c r="G213" s="295"/>
      <c r="H213" s="288">
        <v>28979</v>
      </c>
      <c r="I213" s="56"/>
      <c r="J213" s="11">
        <f t="shared" si="19"/>
        <v>28979</v>
      </c>
      <c r="K213" s="2"/>
      <c r="L213" s="18">
        <v>26933</v>
      </c>
      <c r="M213" s="59"/>
      <c r="N213" s="14">
        <f t="shared" si="20"/>
        <v>26933</v>
      </c>
      <c r="O213" s="230" t="str">
        <f t="shared" si="21"/>
        <v xml:space="preserve"> </v>
      </c>
      <c r="P213" s="293">
        <f t="shared" si="22"/>
        <v>92.939714966009873</v>
      </c>
      <c r="Q213" s="275" t="str">
        <f t="shared" si="23"/>
        <v xml:space="preserve"> </v>
      </c>
      <c r="R213" s="293">
        <f t="shared" si="24"/>
        <v>92.939714966009873</v>
      </c>
    </row>
    <row r="214" spans="1:18" x14ac:dyDescent="0.2">
      <c r="A214" s="10" t="str">
        <f>IF(COUNTRY_INFO!A214=0," ",COUNTRY_INFO!A214)</f>
        <v>Ethiopia</v>
      </c>
      <c r="B214" s="10" t="str">
        <f>IF(COUNTRY_INFO!B214=0," ",COUNTRY_INFO!B214)</f>
        <v>AmharaWest Gojam</v>
      </c>
      <c r="C214" s="10" t="str">
        <f>IF(COUNTRY_INFO!C214=0," ",COUNTRY_INFO!C214)</f>
        <v>Wonberma</v>
      </c>
      <c r="D214" s="11" t="str">
        <f>IF(OR(COUNTRY_INFO!$T$9:$T$1000="T3 (ALB/MBD)",COUNTRY_INFO!$U$9:$U$1000="T3 (ALB/MBD)"), "T3 (ALB/MBD)", " ")</f>
        <v>T3 (ALB/MBD)</v>
      </c>
      <c r="E214" s="289" t="s">
        <v>19</v>
      </c>
      <c r="F214" s="253" t="s">
        <v>1189</v>
      </c>
      <c r="G214" s="295"/>
      <c r="H214" s="288">
        <v>37048</v>
      </c>
      <c r="I214" s="56"/>
      <c r="J214" s="11">
        <f t="shared" si="19"/>
        <v>37048</v>
      </c>
      <c r="K214" s="2"/>
      <c r="L214" s="18">
        <v>33255</v>
      </c>
      <c r="M214" s="59"/>
      <c r="N214" s="14">
        <f t="shared" si="20"/>
        <v>33255</v>
      </c>
      <c r="O214" s="230" t="str">
        <f t="shared" si="21"/>
        <v xml:space="preserve"> </v>
      </c>
      <c r="P214" s="293">
        <f t="shared" si="22"/>
        <v>89.761930468581298</v>
      </c>
      <c r="Q214" s="275" t="str">
        <f t="shared" si="23"/>
        <v xml:space="preserve"> </v>
      </c>
      <c r="R214" s="293">
        <f t="shared" si="24"/>
        <v>89.761930468581298</v>
      </c>
    </row>
    <row r="215" spans="1:18" x14ac:dyDescent="0.2">
      <c r="A215" s="10" t="str">
        <f>IF(COUNTRY_INFO!A215=0," ",COUNTRY_INFO!A215)</f>
        <v>Ethiopia</v>
      </c>
      <c r="B215" s="10" t="str">
        <f>IF(COUNTRY_INFO!B215=0," ",COUNTRY_INFO!B215)</f>
        <v>AmharaWest Gojam</v>
      </c>
      <c r="C215" s="10" t="str">
        <f>IF(COUNTRY_INFO!C215=0," ",COUNTRY_INFO!C215)</f>
        <v>Yilemana Denesa</v>
      </c>
      <c r="D215" s="11" t="str">
        <f>IF(OR(COUNTRY_INFO!$T$9:$T$1000="T3 (ALB/MBD)",COUNTRY_INFO!$U$9:$U$1000="T3 (ALB/MBD)"), "T3 (ALB/MBD)", " ")</f>
        <v>T3 (ALB/MBD)</v>
      </c>
      <c r="E215" s="289" t="s">
        <v>19</v>
      </c>
      <c r="F215" s="253" t="s">
        <v>1189</v>
      </c>
      <c r="G215" s="295"/>
      <c r="H215" s="288">
        <v>79374</v>
      </c>
      <c r="I215" s="56"/>
      <c r="J215" s="11">
        <f t="shared" si="19"/>
        <v>79374</v>
      </c>
      <c r="K215" s="2"/>
      <c r="L215" s="18">
        <v>76750</v>
      </c>
      <c r="M215" s="59"/>
      <c r="N215" s="14">
        <f t="shared" si="20"/>
        <v>76750</v>
      </c>
      <c r="O215" s="230" t="str">
        <f t="shared" si="21"/>
        <v xml:space="preserve"> </v>
      </c>
      <c r="P215" s="293">
        <f t="shared" si="22"/>
        <v>96.694131579610456</v>
      </c>
      <c r="Q215" s="275" t="str">
        <f t="shared" si="23"/>
        <v xml:space="preserve"> </v>
      </c>
      <c r="R215" s="293">
        <f t="shared" si="24"/>
        <v>96.694131579610456</v>
      </c>
    </row>
    <row r="216" spans="1:18" x14ac:dyDescent="0.2">
      <c r="A216" s="10" t="str">
        <f>IF(COUNTRY_INFO!A216=0," ",COUNTRY_INFO!A216)</f>
        <v>Ethiopia</v>
      </c>
      <c r="B216" s="10" t="str">
        <f>IF(COUNTRY_INFO!B216=0," ",COUNTRY_INFO!B216)</f>
        <v>Beneshangul GumuzAsosa</v>
      </c>
      <c r="C216" s="10" t="str">
        <f>IF(COUNTRY_INFO!C216=0," ",COUNTRY_INFO!C216)</f>
        <v>Asossa</v>
      </c>
      <c r="D216" s="11"/>
      <c r="E216" s="289"/>
      <c r="F216" s="109"/>
      <c r="G216" s="288"/>
      <c r="H216" s="288"/>
      <c r="I216" s="56"/>
      <c r="J216" s="11">
        <f t="shared" si="19"/>
        <v>0</v>
      </c>
      <c r="K216" s="2"/>
      <c r="L216" s="18"/>
      <c r="M216" s="59"/>
      <c r="N216" s="14">
        <f t="shared" si="20"/>
        <v>0</v>
      </c>
      <c r="O216" s="230" t="str">
        <f t="shared" si="21"/>
        <v xml:space="preserve"> </v>
      </c>
      <c r="P216" s="230" t="str">
        <f t="shared" si="22"/>
        <v xml:space="preserve"> </v>
      </c>
      <c r="Q216" s="275" t="str">
        <f t="shared" si="23"/>
        <v xml:space="preserve"> </v>
      </c>
      <c r="R216" s="230" t="str">
        <f t="shared" si="24"/>
        <v xml:space="preserve"> </v>
      </c>
    </row>
    <row r="217" spans="1:18" x14ac:dyDescent="0.2">
      <c r="A217" s="10" t="str">
        <f>IF(COUNTRY_INFO!A217=0," ",COUNTRY_INFO!A217)</f>
        <v>Ethiopia</v>
      </c>
      <c r="B217" s="10" t="str">
        <f>IF(COUNTRY_INFO!B217=0," ",COUNTRY_INFO!B217)</f>
        <v>Beneshangul GumuzAsosa</v>
      </c>
      <c r="C217" s="10" t="str">
        <f>IF(COUNTRY_INFO!C217=0," ",COUNTRY_INFO!C217)</f>
        <v>Assosa Town</v>
      </c>
      <c r="D217" s="11"/>
      <c r="E217" s="289"/>
      <c r="F217" s="109"/>
      <c r="G217" s="288"/>
      <c r="H217" s="288"/>
      <c r="I217" s="56"/>
      <c r="J217" s="11">
        <f t="shared" si="19"/>
        <v>0</v>
      </c>
      <c r="K217" s="2"/>
      <c r="L217" s="18"/>
      <c r="M217" s="59"/>
      <c r="N217" s="14">
        <f t="shared" si="20"/>
        <v>0</v>
      </c>
      <c r="O217" s="230" t="str">
        <f t="shared" si="21"/>
        <v xml:space="preserve"> </v>
      </c>
      <c r="P217" s="230" t="str">
        <f t="shared" si="22"/>
        <v xml:space="preserve"> </v>
      </c>
      <c r="Q217" s="275" t="str">
        <f t="shared" si="23"/>
        <v xml:space="preserve"> </v>
      </c>
      <c r="R217" s="230" t="str">
        <f t="shared" si="24"/>
        <v xml:space="preserve"> </v>
      </c>
    </row>
    <row r="218" spans="1:18" x14ac:dyDescent="0.2">
      <c r="A218" s="10" t="str">
        <f>IF(COUNTRY_INFO!A218=0," ",COUNTRY_INFO!A218)</f>
        <v>Ethiopia</v>
      </c>
      <c r="B218" s="10" t="str">
        <f>IF(COUNTRY_INFO!B218=0," ",COUNTRY_INFO!B218)</f>
        <v>Beneshangul GumuzAsosa</v>
      </c>
      <c r="C218" s="10" t="str">
        <f>IF(COUNTRY_INFO!C218=0," ",COUNTRY_INFO!C218)</f>
        <v>Bambasi</v>
      </c>
      <c r="D218" s="11" t="str">
        <f>IF(OR(COUNTRY_INFO!$T$9:$T$1000="T3 (ALB/MBD)",COUNTRY_INFO!$U$9:$U$1000="T3 (ALB/MBD)"), "T3 (ALB/MBD)", " ")</f>
        <v>T3 (ALB/MBD)</v>
      </c>
      <c r="E218" s="289" t="s">
        <v>19</v>
      </c>
      <c r="F218" s="253" t="s">
        <v>1189</v>
      </c>
      <c r="G218" s="295"/>
      <c r="H218" s="288">
        <v>19329</v>
      </c>
      <c r="I218" s="56"/>
      <c r="J218" s="11">
        <f t="shared" si="19"/>
        <v>19329</v>
      </c>
      <c r="K218" s="2"/>
      <c r="L218" s="18">
        <v>22017</v>
      </c>
      <c r="M218" s="59">
        <v>5111</v>
      </c>
      <c r="N218" s="14">
        <f t="shared" si="20"/>
        <v>27128</v>
      </c>
      <c r="O218" s="230" t="str">
        <f t="shared" si="21"/>
        <v xml:space="preserve"> </v>
      </c>
      <c r="P218" s="294">
        <f t="shared" si="22"/>
        <v>113.90656526462828</v>
      </c>
      <c r="Q218" s="275" t="str">
        <f t="shared" si="23"/>
        <v xml:space="preserve"> </v>
      </c>
      <c r="R218" s="294">
        <f t="shared" si="24"/>
        <v>140.34869884629313</v>
      </c>
    </row>
    <row r="219" spans="1:18" x14ac:dyDescent="0.2">
      <c r="A219" s="10" t="str">
        <f>IF(COUNTRY_INFO!A219=0," ",COUNTRY_INFO!A219)</f>
        <v>Ethiopia</v>
      </c>
      <c r="B219" s="10" t="str">
        <f>IF(COUNTRY_INFO!B219=0," ",COUNTRY_INFO!B219)</f>
        <v>Beneshangul GumuzAsosa</v>
      </c>
      <c r="C219" s="10" t="str">
        <f>IF(COUNTRY_INFO!C219=0," ",COUNTRY_INFO!C219)</f>
        <v>Homosha</v>
      </c>
      <c r="D219" s="11"/>
      <c r="E219" s="289"/>
      <c r="F219" s="109"/>
      <c r="G219" s="288"/>
      <c r="H219" s="288"/>
      <c r="I219" s="56"/>
      <c r="J219" s="11">
        <f t="shared" si="19"/>
        <v>0</v>
      </c>
      <c r="K219" s="2"/>
      <c r="L219" s="18"/>
      <c r="M219" s="59"/>
      <c r="N219" s="14">
        <f t="shared" si="20"/>
        <v>0</v>
      </c>
      <c r="O219" s="230" t="str">
        <f t="shared" si="21"/>
        <v xml:space="preserve"> </v>
      </c>
      <c r="P219" s="230" t="str">
        <f t="shared" si="22"/>
        <v xml:space="preserve"> </v>
      </c>
      <c r="Q219" s="275" t="str">
        <f t="shared" si="23"/>
        <v xml:space="preserve"> </v>
      </c>
      <c r="R219" s="230" t="str">
        <f t="shared" si="24"/>
        <v xml:space="preserve"> </v>
      </c>
    </row>
    <row r="220" spans="1:18" x14ac:dyDescent="0.2">
      <c r="A220" s="10" t="str">
        <f>IF(COUNTRY_INFO!A220=0," ",COUNTRY_INFO!A220)</f>
        <v>Ethiopia</v>
      </c>
      <c r="B220" s="10" t="str">
        <f>IF(COUNTRY_INFO!B220=0," ",COUNTRY_INFO!B220)</f>
        <v>Beneshangul GumuzAsosa</v>
      </c>
      <c r="C220" s="10" t="str">
        <f>IF(COUNTRY_INFO!C220=0," ",COUNTRY_INFO!C220)</f>
        <v>Kurmuke</v>
      </c>
      <c r="D220" s="11"/>
      <c r="E220" s="289"/>
      <c r="F220" s="109"/>
      <c r="G220" s="288"/>
      <c r="H220" s="288"/>
      <c r="I220" s="56"/>
      <c r="J220" s="11">
        <f t="shared" si="19"/>
        <v>0</v>
      </c>
      <c r="K220" s="2"/>
      <c r="L220" s="18"/>
      <c r="M220" s="59"/>
      <c r="N220" s="14">
        <f t="shared" si="20"/>
        <v>0</v>
      </c>
      <c r="O220" s="230" t="str">
        <f t="shared" si="21"/>
        <v xml:space="preserve"> </v>
      </c>
      <c r="P220" s="230" t="str">
        <f t="shared" si="22"/>
        <v xml:space="preserve"> </v>
      </c>
      <c r="Q220" s="275" t="str">
        <f t="shared" si="23"/>
        <v xml:space="preserve"> </v>
      </c>
      <c r="R220" s="230" t="str">
        <f t="shared" si="24"/>
        <v xml:space="preserve"> </v>
      </c>
    </row>
    <row r="221" spans="1:18" x14ac:dyDescent="0.2">
      <c r="A221" s="10" t="str">
        <f>IF(COUNTRY_INFO!A221=0," ",COUNTRY_INFO!A221)</f>
        <v>Ethiopia</v>
      </c>
      <c r="B221" s="10" t="str">
        <f>IF(COUNTRY_INFO!B221=0," ",COUNTRY_INFO!B221)</f>
        <v>Beneshangul GumuzAsosa</v>
      </c>
      <c r="C221" s="10" t="str">
        <f>IF(COUNTRY_INFO!C221=0," ",COUNTRY_INFO!C221)</f>
        <v>Menge</v>
      </c>
      <c r="D221" s="11"/>
      <c r="E221" s="289"/>
      <c r="F221" s="109"/>
      <c r="G221" s="288"/>
      <c r="H221" s="288"/>
      <c r="I221" s="56"/>
      <c r="J221" s="11">
        <f t="shared" si="19"/>
        <v>0</v>
      </c>
      <c r="K221" s="2"/>
      <c r="L221" s="18"/>
      <c r="M221" s="59"/>
      <c r="N221" s="14">
        <f t="shared" si="20"/>
        <v>0</v>
      </c>
      <c r="O221" s="230" t="str">
        <f t="shared" si="21"/>
        <v xml:space="preserve"> </v>
      </c>
      <c r="P221" s="230" t="str">
        <f t="shared" si="22"/>
        <v xml:space="preserve"> </v>
      </c>
      <c r="Q221" s="275" t="str">
        <f t="shared" si="23"/>
        <v xml:space="preserve"> </v>
      </c>
      <c r="R221" s="230" t="str">
        <f t="shared" si="24"/>
        <v xml:space="preserve"> </v>
      </c>
    </row>
    <row r="222" spans="1:18" x14ac:dyDescent="0.2">
      <c r="A222" s="10" t="str">
        <f>IF(COUNTRY_INFO!A222=0," ",COUNTRY_INFO!A222)</f>
        <v>Ethiopia</v>
      </c>
      <c r="B222" s="10" t="str">
        <f>IF(COUNTRY_INFO!B222=0," ",COUNTRY_INFO!B222)</f>
        <v>Beneshangul GumuzAsosa</v>
      </c>
      <c r="C222" s="10" t="str">
        <f>IF(COUNTRY_INFO!C222=0," ",COUNTRY_INFO!C222)</f>
        <v>Oda bildigilu</v>
      </c>
      <c r="D222" s="11"/>
      <c r="E222" s="289"/>
      <c r="F222" s="109"/>
      <c r="G222" s="288"/>
      <c r="H222" s="288"/>
      <c r="I222" s="56"/>
      <c r="J222" s="11">
        <f t="shared" si="19"/>
        <v>0</v>
      </c>
      <c r="K222" s="2"/>
      <c r="L222" s="18"/>
      <c r="M222" s="59"/>
      <c r="N222" s="14">
        <f t="shared" si="20"/>
        <v>0</v>
      </c>
      <c r="O222" s="230" t="str">
        <f t="shared" si="21"/>
        <v xml:space="preserve"> </v>
      </c>
      <c r="P222" s="230" t="str">
        <f t="shared" si="22"/>
        <v xml:space="preserve"> </v>
      </c>
      <c r="Q222" s="275" t="str">
        <f t="shared" si="23"/>
        <v xml:space="preserve"> </v>
      </c>
      <c r="R222" s="230" t="str">
        <f t="shared" si="24"/>
        <v xml:space="preserve"> </v>
      </c>
    </row>
    <row r="223" spans="1:18" x14ac:dyDescent="0.2">
      <c r="A223" s="10" t="str">
        <f>IF(COUNTRY_INFO!A223=0," ",COUNTRY_INFO!A223)</f>
        <v>Ethiopia</v>
      </c>
      <c r="B223" s="10" t="str">
        <f>IF(COUNTRY_INFO!B223=0," ",COUNTRY_INFO!B223)</f>
        <v>Beneshangul GumuzAsosa</v>
      </c>
      <c r="C223" s="10" t="str">
        <f>IF(COUNTRY_INFO!C223=0," ",COUNTRY_INFO!C223)</f>
        <v>Sherkole</v>
      </c>
      <c r="D223" s="11"/>
      <c r="E223" s="289"/>
      <c r="F223" s="109"/>
      <c r="G223" s="288"/>
      <c r="H223" s="288"/>
      <c r="I223" s="56"/>
      <c r="J223" s="11">
        <f t="shared" si="19"/>
        <v>0</v>
      </c>
      <c r="K223" s="2"/>
      <c r="L223" s="18"/>
      <c r="M223" s="59"/>
      <c r="N223" s="14">
        <f t="shared" si="20"/>
        <v>0</v>
      </c>
      <c r="O223" s="230" t="str">
        <f t="shared" si="21"/>
        <v xml:space="preserve"> </v>
      </c>
      <c r="P223" s="230" t="str">
        <f t="shared" si="22"/>
        <v xml:space="preserve"> </v>
      </c>
      <c r="Q223" s="275" t="str">
        <f t="shared" si="23"/>
        <v xml:space="preserve"> </v>
      </c>
      <c r="R223" s="230" t="str">
        <f t="shared" si="24"/>
        <v xml:space="preserve"> </v>
      </c>
    </row>
    <row r="224" spans="1:18" x14ac:dyDescent="0.2">
      <c r="A224" s="10" t="str">
        <f>IF(COUNTRY_INFO!A224=0," ",COUNTRY_INFO!A224)</f>
        <v>Ethiopia</v>
      </c>
      <c r="B224" s="10" t="str">
        <f>IF(COUNTRY_INFO!B224=0," ",COUNTRY_INFO!B224)</f>
        <v>Beneshangul GumuzKamashi</v>
      </c>
      <c r="C224" s="10" t="str">
        <f>IF(COUNTRY_INFO!C224=0," ",COUNTRY_INFO!C224)</f>
        <v>Agalometi</v>
      </c>
      <c r="D224" s="11"/>
      <c r="E224" s="289"/>
      <c r="F224" s="109"/>
      <c r="G224" s="288"/>
      <c r="H224" s="288"/>
      <c r="I224" s="56"/>
      <c r="J224" s="11">
        <f t="shared" si="19"/>
        <v>0</v>
      </c>
      <c r="K224" s="2"/>
      <c r="L224" s="18"/>
      <c r="M224" s="59"/>
      <c r="N224" s="14">
        <f t="shared" si="20"/>
        <v>0</v>
      </c>
      <c r="O224" s="230" t="str">
        <f t="shared" si="21"/>
        <v xml:space="preserve"> </v>
      </c>
      <c r="P224" s="230" t="str">
        <f t="shared" si="22"/>
        <v xml:space="preserve"> </v>
      </c>
      <c r="Q224" s="275" t="str">
        <f t="shared" si="23"/>
        <v xml:space="preserve"> </v>
      </c>
      <c r="R224" s="230" t="str">
        <f t="shared" si="24"/>
        <v xml:space="preserve"> </v>
      </c>
    </row>
    <row r="225" spans="1:18" x14ac:dyDescent="0.2">
      <c r="A225" s="10" t="str">
        <f>IF(COUNTRY_INFO!A225=0," ",COUNTRY_INFO!A225)</f>
        <v>Ethiopia</v>
      </c>
      <c r="B225" s="10" t="str">
        <f>IF(COUNTRY_INFO!B225=0," ",COUNTRY_INFO!B225)</f>
        <v>Beneshangul GumuzKamashi</v>
      </c>
      <c r="C225" s="10" t="str">
        <f>IF(COUNTRY_INFO!C225=0," ",COUNTRY_INFO!C225)</f>
        <v>Belo Jegonfoy</v>
      </c>
      <c r="D225" s="11"/>
      <c r="E225" s="289"/>
      <c r="F225" s="109"/>
      <c r="G225" s="288"/>
      <c r="H225" s="288"/>
      <c r="I225" s="56"/>
      <c r="J225" s="11">
        <f t="shared" si="19"/>
        <v>0</v>
      </c>
      <c r="K225" s="2"/>
      <c r="L225" s="18"/>
      <c r="M225" s="59"/>
      <c r="N225" s="14">
        <f t="shared" si="20"/>
        <v>0</v>
      </c>
      <c r="O225" s="230" t="str">
        <f t="shared" si="21"/>
        <v xml:space="preserve"> </v>
      </c>
      <c r="P225" s="230" t="str">
        <f t="shared" si="22"/>
        <v xml:space="preserve"> </v>
      </c>
      <c r="Q225" s="275" t="str">
        <f t="shared" si="23"/>
        <v xml:space="preserve"> </v>
      </c>
      <c r="R225" s="230" t="str">
        <f t="shared" si="24"/>
        <v xml:space="preserve"> </v>
      </c>
    </row>
    <row r="226" spans="1:18" x14ac:dyDescent="0.2">
      <c r="A226" s="10" t="str">
        <f>IF(COUNTRY_INFO!A226=0," ",COUNTRY_INFO!A226)</f>
        <v>Ethiopia</v>
      </c>
      <c r="B226" s="10" t="str">
        <f>IF(COUNTRY_INFO!B226=0," ",COUNTRY_INFO!B226)</f>
        <v>Beneshangul GumuzKamashi</v>
      </c>
      <c r="C226" s="10" t="str">
        <f>IF(COUNTRY_INFO!C226=0," ",COUNTRY_INFO!C226)</f>
        <v>Kamashi</v>
      </c>
      <c r="D226" s="11"/>
      <c r="E226" s="289"/>
      <c r="F226" s="109"/>
      <c r="G226" s="288"/>
      <c r="H226" s="288"/>
      <c r="I226" s="56"/>
      <c r="J226" s="11">
        <f t="shared" si="19"/>
        <v>0</v>
      </c>
      <c r="K226" s="2"/>
      <c r="L226" s="18"/>
      <c r="M226" s="59"/>
      <c r="N226" s="14">
        <f t="shared" si="20"/>
        <v>0</v>
      </c>
      <c r="O226" s="230" t="str">
        <f t="shared" si="21"/>
        <v xml:space="preserve"> </v>
      </c>
      <c r="P226" s="230" t="str">
        <f t="shared" si="22"/>
        <v xml:space="preserve"> </v>
      </c>
      <c r="Q226" s="275" t="str">
        <f t="shared" si="23"/>
        <v xml:space="preserve"> </v>
      </c>
      <c r="R226" s="230" t="str">
        <f t="shared" si="24"/>
        <v xml:space="preserve"> </v>
      </c>
    </row>
    <row r="227" spans="1:18" x14ac:dyDescent="0.2">
      <c r="A227" s="10" t="str">
        <f>IF(COUNTRY_INFO!A227=0," ",COUNTRY_INFO!A227)</f>
        <v>Ethiopia</v>
      </c>
      <c r="B227" s="10" t="str">
        <f>IF(COUNTRY_INFO!B227=0," ",COUNTRY_INFO!B227)</f>
        <v>Beneshangul GumuzKamashi</v>
      </c>
      <c r="C227" s="10" t="str">
        <f>IF(COUNTRY_INFO!C227=0," ",COUNTRY_INFO!C227)</f>
        <v>Sedal (Sirba Abay)</v>
      </c>
      <c r="D227" s="11"/>
      <c r="E227" s="289"/>
      <c r="F227" s="109"/>
      <c r="G227" s="288"/>
      <c r="H227" s="288"/>
      <c r="I227" s="56"/>
      <c r="J227" s="11">
        <f t="shared" si="19"/>
        <v>0</v>
      </c>
      <c r="K227" s="2"/>
      <c r="L227" s="18"/>
      <c r="M227" s="59"/>
      <c r="N227" s="14">
        <f t="shared" si="20"/>
        <v>0</v>
      </c>
      <c r="O227" s="230" t="str">
        <f t="shared" si="21"/>
        <v xml:space="preserve"> </v>
      </c>
      <c r="P227" s="230" t="str">
        <f t="shared" si="22"/>
        <v xml:space="preserve"> </v>
      </c>
      <c r="Q227" s="275" t="str">
        <f t="shared" si="23"/>
        <v xml:space="preserve"> </v>
      </c>
      <c r="R227" s="230" t="str">
        <f t="shared" si="24"/>
        <v xml:space="preserve"> </v>
      </c>
    </row>
    <row r="228" spans="1:18" x14ac:dyDescent="0.2">
      <c r="A228" s="10" t="str">
        <f>IF(COUNTRY_INFO!A228=0," ",COUNTRY_INFO!A228)</f>
        <v>Ethiopia</v>
      </c>
      <c r="B228" s="10" t="str">
        <f>IF(COUNTRY_INFO!B228=0," ",COUNTRY_INFO!B228)</f>
        <v>Beneshangul GumuzKamashi</v>
      </c>
      <c r="C228" s="10" t="str">
        <f>IF(COUNTRY_INFO!C228=0," ",COUNTRY_INFO!C228)</f>
        <v>Yasso</v>
      </c>
      <c r="D228" s="11"/>
      <c r="E228" s="289"/>
      <c r="F228" s="109"/>
      <c r="G228" s="288"/>
      <c r="H228" s="288"/>
      <c r="I228" s="56"/>
      <c r="J228" s="11">
        <f t="shared" si="19"/>
        <v>0</v>
      </c>
      <c r="K228" s="2"/>
      <c r="L228" s="18"/>
      <c r="M228" s="59"/>
      <c r="N228" s="14">
        <f t="shared" si="20"/>
        <v>0</v>
      </c>
      <c r="O228" s="230" t="str">
        <f t="shared" si="21"/>
        <v xml:space="preserve"> </v>
      </c>
      <c r="P228" s="230" t="str">
        <f t="shared" si="22"/>
        <v xml:space="preserve"> </v>
      </c>
      <c r="Q228" s="275" t="str">
        <f t="shared" si="23"/>
        <v xml:space="preserve"> </v>
      </c>
      <c r="R228" s="230" t="str">
        <f t="shared" si="24"/>
        <v xml:space="preserve"> </v>
      </c>
    </row>
    <row r="229" spans="1:18" x14ac:dyDescent="0.2">
      <c r="A229" s="10" t="str">
        <f>IF(COUNTRY_INFO!A229=0," ",COUNTRY_INFO!A229)</f>
        <v>Ethiopia</v>
      </c>
      <c r="B229" s="10" t="str">
        <f>IF(COUNTRY_INFO!B229=0," ",COUNTRY_INFO!B229)</f>
        <v>Beneshangul GumuzMetekel</v>
      </c>
      <c r="C229" s="10" t="str">
        <f>IF(COUNTRY_INFO!C229=0," ",COUNTRY_INFO!C229)</f>
        <v>Bullen</v>
      </c>
      <c r="D229" s="11"/>
      <c r="E229" s="289"/>
      <c r="F229" s="109"/>
      <c r="G229" s="288"/>
      <c r="H229" s="288"/>
      <c r="I229" s="56"/>
      <c r="J229" s="11">
        <f t="shared" si="19"/>
        <v>0</v>
      </c>
      <c r="K229" s="2"/>
      <c r="L229" s="18"/>
      <c r="M229" s="59"/>
      <c r="N229" s="14">
        <f t="shared" si="20"/>
        <v>0</v>
      </c>
      <c r="O229" s="230" t="str">
        <f t="shared" si="21"/>
        <v xml:space="preserve"> </v>
      </c>
      <c r="P229" s="230" t="str">
        <f t="shared" si="22"/>
        <v xml:space="preserve"> </v>
      </c>
      <c r="Q229" s="275" t="str">
        <f t="shared" si="23"/>
        <v xml:space="preserve"> </v>
      </c>
      <c r="R229" s="230" t="str">
        <f t="shared" si="24"/>
        <v xml:space="preserve"> </v>
      </c>
    </row>
    <row r="230" spans="1:18" x14ac:dyDescent="0.2">
      <c r="A230" s="10" t="str">
        <f>IF(COUNTRY_INFO!A230=0," ",COUNTRY_INFO!A230)</f>
        <v>Ethiopia</v>
      </c>
      <c r="B230" s="10" t="str">
        <f>IF(COUNTRY_INFO!B230=0," ",COUNTRY_INFO!B230)</f>
        <v>Beneshangul GumuzMetekel</v>
      </c>
      <c r="C230" s="10" t="str">
        <f>IF(COUNTRY_INFO!C230=0," ",COUNTRY_INFO!C230)</f>
        <v>Dangure</v>
      </c>
      <c r="D230" s="11"/>
      <c r="E230" s="289"/>
      <c r="F230" s="109"/>
      <c r="G230" s="288"/>
      <c r="H230" s="288"/>
      <c r="I230" s="56"/>
      <c r="J230" s="11">
        <f t="shared" si="19"/>
        <v>0</v>
      </c>
      <c r="K230" s="2"/>
      <c r="L230" s="18"/>
      <c r="M230" s="59"/>
      <c r="N230" s="14">
        <f t="shared" si="20"/>
        <v>0</v>
      </c>
      <c r="O230" s="230" t="str">
        <f t="shared" si="21"/>
        <v xml:space="preserve"> </v>
      </c>
      <c r="P230" s="230" t="str">
        <f t="shared" si="22"/>
        <v xml:space="preserve"> </v>
      </c>
      <c r="Q230" s="275" t="str">
        <f t="shared" si="23"/>
        <v xml:space="preserve"> </v>
      </c>
      <c r="R230" s="230" t="str">
        <f t="shared" si="24"/>
        <v xml:space="preserve"> </v>
      </c>
    </row>
    <row r="231" spans="1:18" x14ac:dyDescent="0.2">
      <c r="A231" s="10" t="str">
        <f>IF(COUNTRY_INFO!A231=0," ",COUNTRY_INFO!A231)</f>
        <v>Ethiopia</v>
      </c>
      <c r="B231" s="10" t="str">
        <f>IF(COUNTRY_INFO!B231=0," ",COUNTRY_INFO!B231)</f>
        <v>Beneshangul GumuzMetekel</v>
      </c>
      <c r="C231" s="10" t="str">
        <f>IF(COUNTRY_INFO!C231=0," ",COUNTRY_INFO!C231)</f>
        <v>Dibate</v>
      </c>
      <c r="D231" s="11"/>
      <c r="E231" s="289"/>
      <c r="F231" s="109"/>
      <c r="G231" s="288"/>
      <c r="H231" s="288"/>
      <c r="I231" s="56"/>
      <c r="J231" s="11">
        <f t="shared" si="19"/>
        <v>0</v>
      </c>
      <c r="K231" s="2"/>
      <c r="L231" s="18"/>
      <c r="M231" s="59"/>
      <c r="N231" s="14">
        <f t="shared" si="20"/>
        <v>0</v>
      </c>
      <c r="O231" s="230" t="str">
        <f t="shared" si="21"/>
        <v xml:space="preserve"> </v>
      </c>
      <c r="P231" s="230" t="str">
        <f t="shared" si="22"/>
        <v xml:space="preserve"> </v>
      </c>
      <c r="Q231" s="275" t="str">
        <f t="shared" si="23"/>
        <v xml:space="preserve"> </v>
      </c>
      <c r="R231" s="230" t="str">
        <f t="shared" si="24"/>
        <v xml:space="preserve"> </v>
      </c>
    </row>
    <row r="232" spans="1:18" x14ac:dyDescent="0.2">
      <c r="A232" s="10" t="str">
        <f>IF(COUNTRY_INFO!A232=0," ",COUNTRY_INFO!A232)</f>
        <v>Ethiopia</v>
      </c>
      <c r="B232" s="10" t="str">
        <f>IF(COUNTRY_INFO!B232=0," ",COUNTRY_INFO!B232)</f>
        <v>Beneshangul GumuzMetekel</v>
      </c>
      <c r="C232" s="10" t="str">
        <f>IF(COUNTRY_INFO!C232=0," ",COUNTRY_INFO!C232)</f>
        <v>Guba</v>
      </c>
      <c r="D232" s="11"/>
      <c r="E232" s="289"/>
      <c r="F232" s="109"/>
      <c r="G232" s="288"/>
      <c r="H232" s="288"/>
      <c r="I232" s="56"/>
      <c r="J232" s="11">
        <f t="shared" si="19"/>
        <v>0</v>
      </c>
      <c r="K232" s="2"/>
      <c r="L232" s="18"/>
      <c r="M232" s="59"/>
      <c r="N232" s="14">
        <f t="shared" si="20"/>
        <v>0</v>
      </c>
      <c r="O232" s="230" t="str">
        <f t="shared" si="21"/>
        <v xml:space="preserve"> </v>
      </c>
      <c r="P232" s="230" t="str">
        <f t="shared" si="22"/>
        <v xml:space="preserve"> </v>
      </c>
      <c r="Q232" s="275" t="str">
        <f t="shared" si="23"/>
        <v xml:space="preserve"> </v>
      </c>
      <c r="R232" s="230" t="str">
        <f t="shared" si="24"/>
        <v xml:space="preserve"> </v>
      </c>
    </row>
    <row r="233" spans="1:18" x14ac:dyDescent="0.2">
      <c r="A233" s="10" t="str">
        <f>IF(COUNTRY_INFO!A233=0," ",COUNTRY_INFO!A233)</f>
        <v>Ethiopia</v>
      </c>
      <c r="B233" s="10" t="str">
        <f>IF(COUNTRY_INFO!B233=0," ",COUNTRY_INFO!B233)</f>
        <v>Beneshangul GumuzMetekel</v>
      </c>
      <c r="C233" s="10" t="str">
        <f>IF(COUNTRY_INFO!C233=0," ",COUNTRY_INFO!C233)</f>
        <v>Mandura</v>
      </c>
      <c r="D233" s="11"/>
      <c r="E233" s="289"/>
      <c r="F233" s="109"/>
      <c r="G233" s="288"/>
      <c r="H233" s="288"/>
      <c r="I233" s="56"/>
      <c r="J233" s="11">
        <f t="shared" si="19"/>
        <v>0</v>
      </c>
      <c r="K233" s="2"/>
      <c r="L233" s="18"/>
      <c r="M233" s="59"/>
      <c r="N233" s="14">
        <f t="shared" si="20"/>
        <v>0</v>
      </c>
      <c r="O233" s="230" t="str">
        <f t="shared" si="21"/>
        <v xml:space="preserve"> </v>
      </c>
      <c r="P233" s="230" t="str">
        <f t="shared" si="22"/>
        <v xml:space="preserve"> </v>
      </c>
      <c r="Q233" s="275" t="str">
        <f t="shared" si="23"/>
        <v xml:space="preserve"> </v>
      </c>
      <c r="R233" s="230" t="str">
        <f t="shared" si="24"/>
        <v xml:space="preserve"> </v>
      </c>
    </row>
    <row r="234" spans="1:18" x14ac:dyDescent="0.2">
      <c r="A234" s="10" t="str">
        <f>IF(COUNTRY_INFO!A234=0," ",COUNTRY_INFO!A234)</f>
        <v>Ethiopia</v>
      </c>
      <c r="B234" s="10" t="str">
        <f>IF(COUNTRY_INFO!B234=0," ",COUNTRY_INFO!B234)</f>
        <v>Beneshangul GumuzMetekel</v>
      </c>
      <c r="C234" s="10" t="str">
        <f>IF(COUNTRY_INFO!C234=0," ",COUNTRY_INFO!C234)</f>
        <v>Pawe</v>
      </c>
      <c r="D234" s="11"/>
      <c r="E234" s="289"/>
      <c r="F234" s="109"/>
      <c r="G234" s="288"/>
      <c r="H234" s="288"/>
      <c r="I234" s="56"/>
      <c r="J234" s="11">
        <f t="shared" si="19"/>
        <v>0</v>
      </c>
      <c r="K234" s="2"/>
      <c r="L234" s="18"/>
      <c r="M234" s="59"/>
      <c r="N234" s="14">
        <f t="shared" si="20"/>
        <v>0</v>
      </c>
      <c r="O234" s="230" t="str">
        <f t="shared" si="21"/>
        <v xml:space="preserve"> </v>
      </c>
      <c r="P234" s="230" t="str">
        <f t="shared" si="22"/>
        <v xml:space="preserve"> </v>
      </c>
      <c r="Q234" s="275" t="str">
        <f t="shared" si="23"/>
        <v xml:space="preserve"> </v>
      </c>
      <c r="R234" s="230" t="str">
        <f t="shared" si="24"/>
        <v xml:space="preserve"> </v>
      </c>
    </row>
    <row r="235" spans="1:18" x14ac:dyDescent="0.2">
      <c r="A235" s="10" t="str">
        <f>IF(COUNTRY_INFO!A235=0," ",COUNTRY_INFO!A235)</f>
        <v>Ethiopia</v>
      </c>
      <c r="B235" s="10" t="str">
        <f>IF(COUNTRY_INFO!B235=0," ",COUNTRY_INFO!B235)</f>
        <v>Beneshangul GumuzMetekel</v>
      </c>
      <c r="C235" s="10" t="str">
        <f>IF(COUNTRY_INFO!C235=0," ",COUNTRY_INFO!C235)</f>
        <v>Wombera</v>
      </c>
      <c r="D235" s="11"/>
      <c r="E235" s="289"/>
      <c r="F235" s="109"/>
      <c r="G235" s="288"/>
      <c r="H235" s="288"/>
      <c r="I235" s="56"/>
      <c r="J235" s="11">
        <f t="shared" si="19"/>
        <v>0</v>
      </c>
      <c r="K235" s="2"/>
      <c r="L235" s="18"/>
      <c r="M235" s="59"/>
      <c r="N235" s="14">
        <f t="shared" si="20"/>
        <v>0</v>
      </c>
      <c r="O235" s="230" t="str">
        <f t="shared" si="21"/>
        <v xml:space="preserve"> </v>
      </c>
      <c r="P235" s="230" t="str">
        <f t="shared" si="22"/>
        <v xml:space="preserve"> </v>
      </c>
      <c r="Q235" s="275" t="str">
        <f t="shared" si="23"/>
        <v xml:space="preserve"> </v>
      </c>
      <c r="R235" s="230" t="str">
        <f t="shared" si="24"/>
        <v xml:space="preserve"> </v>
      </c>
    </row>
    <row r="236" spans="1:18" x14ac:dyDescent="0.2">
      <c r="A236" s="10" t="str">
        <f>IF(COUNTRY_INFO!A236=0," ",COUNTRY_INFO!A236)</f>
        <v>Ethiopia</v>
      </c>
      <c r="B236" s="10" t="str">
        <f>IF(COUNTRY_INFO!B236=0," ",COUNTRY_INFO!B236)</f>
        <v>Beneshangul GumuzTongo</v>
      </c>
      <c r="C236" s="10" t="str">
        <f>IF(COUNTRY_INFO!C236=0," ",COUNTRY_INFO!C236)</f>
        <v>MaoKomo</v>
      </c>
      <c r="D236" s="11"/>
      <c r="E236" s="289"/>
      <c r="F236" s="109"/>
      <c r="G236" s="288"/>
      <c r="H236" s="295">
        <v>23522</v>
      </c>
      <c r="I236" s="56"/>
      <c r="J236" s="11">
        <f t="shared" si="19"/>
        <v>23522</v>
      </c>
      <c r="K236" s="2"/>
      <c r="L236" s="18">
        <v>20191</v>
      </c>
      <c r="M236" s="59"/>
      <c r="N236" s="14">
        <f t="shared" si="20"/>
        <v>20191</v>
      </c>
      <c r="O236" s="230" t="str">
        <f t="shared" si="21"/>
        <v xml:space="preserve"> </v>
      </c>
      <c r="P236" s="293">
        <f t="shared" si="22"/>
        <v>85.838789218603864</v>
      </c>
      <c r="Q236" s="275" t="str">
        <f t="shared" si="23"/>
        <v xml:space="preserve"> </v>
      </c>
      <c r="R236" s="293">
        <f t="shared" si="24"/>
        <v>85.838789218603864</v>
      </c>
    </row>
    <row r="237" spans="1:18" x14ac:dyDescent="0.2">
      <c r="A237" s="10" t="str">
        <f>IF(COUNTRY_INFO!A237=0," ",COUNTRY_INFO!A237)</f>
        <v>Ethiopia</v>
      </c>
      <c r="B237" s="10" t="str">
        <f>IF(COUNTRY_INFO!B237=0," ",COUNTRY_INFO!B237)</f>
        <v>Dire DawaAddis ketema</v>
      </c>
      <c r="C237" s="10" t="str">
        <f>IF(COUNTRY_INFO!C237=0," ",COUNTRY_INFO!C237)</f>
        <v>Addis Ketema</v>
      </c>
      <c r="D237" s="11"/>
      <c r="E237" s="289"/>
      <c r="F237" s="109"/>
      <c r="G237" s="288"/>
      <c r="H237" s="288"/>
      <c r="I237" s="56"/>
      <c r="J237" s="11">
        <f t="shared" si="19"/>
        <v>0</v>
      </c>
      <c r="K237" s="2"/>
      <c r="L237" s="18"/>
      <c r="M237" s="59"/>
      <c r="N237" s="14">
        <f t="shared" si="20"/>
        <v>0</v>
      </c>
      <c r="O237" s="230" t="str">
        <f t="shared" si="21"/>
        <v xml:space="preserve"> </v>
      </c>
      <c r="P237" s="230" t="str">
        <f t="shared" si="22"/>
        <v xml:space="preserve"> </v>
      </c>
      <c r="Q237" s="275" t="str">
        <f t="shared" si="23"/>
        <v xml:space="preserve"> </v>
      </c>
      <c r="R237" s="230" t="str">
        <f t="shared" si="24"/>
        <v xml:space="preserve"> </v>
      </c>
    </row>
    <row r="238" spans="1:18" x14ac:dyDescent="0.2">
      <c r="A238" s="10" t="str">
        <f>IF(COUNTRY_INFO!A238=0," ",COUNTRY_INFO!A238)</f>
        <v>Ethiopia</v>
      </c>
      <c r="B238" s="10" t="str">
        <f>IF(COUNTRY_INFO!B238=0," ",COUNTRY_INFO!B238)</f>
        <v>Dire DawaBiyo Awale</v>
      </c>
      <c r="C238" s="10" t="str">
        <f>IF(COUNTRY_INFO!C238=0," ",COUNTRY_INFO!C238)</f>
        <v>Biyo Awale</v>
      </c>
      <c r="D238" s="11"/>
      <c r="E238" s="289"/>
      <c r="F238" s="109"/>
      <c r="G238" s="288"/>
      <c r="H238" s="288"/>
      <c r="I238" s="56"/>
      <c r="J238" s="11">
        <f t="shared" si="19"/>
        <v>0</v>
      </c>
      <c r="K238" s="2"/>
      <c r="L238" s="18"/>
      <c r="M238" s="59"/>
      <c r="N238" s="14">
        <f t="shared" si="20"/>
        <v>0</v>
      </c>
      <c r="O238" s="230" t="str">
        <f t="shared" si="21"/>
        <v xml:space="preserve"> </v>
      </c>
      <c r="P238" s="230" t="str">
        <f t="shared" si="22"/>
        <v xml:space="preserve"> </v>
      </c>
      <c r="Q238" s="275" t="str">
        <f t="shared" si="23"/>
        <v xml:space="preserve"> </v>
      </c>
      <c r="R238" s="230" t="str">
        <f t="shared" si="24"/>
        <v xml:space="preserve"> </v>
      </c>
    </row>
    <row r="239" spans="1:18" x14ac:dyDescent="0.2">
      <c r="A239" s="10" t="str">
        <f>IF(COUNTRY_INFO!A239=0," ",COUNTRY_INFO!A239)</f>
        <v>Ethiopia</v>
      </c>
      <c r="B239" s="10" t="str">
        <f>IF(COUNTRY_INFO!B239=0," ",COUNTRY_INFO!B239)</f>
        <v>Dire DawaDire Dawa</v>
      </c>
      <c r="C239" s="10" t="str">
        <f>IF(COUNTRY_INFO!C239=0," ",COUNTRY_INFO!C239)</f>
        <v>Dire Dawa</v>
      </c>
      <c r="D239" s="11"/>
      <c r="E239" s="289"/>
      <c r="F239" s="109"/>
      <c r="G239" s="288"/>
      <c r="H239" s="288"/>
      <c r="I239" s="56"/>
      <c r="J239" s="11">
        <f t="shared" si="19"/>
        <v>0</v>
      </c>
      <c r="K239" s="2"/>
      <c r="L239" s="18"/>
      <c r="M239" s="59"/>
      <c r="N239" s="14">
        <f t="shared" si="20"/>
        <v>0</v>
      </c>
      <c r="O239" s="230" t="str">
        <f t="shared" si="21"/>
        <v xml:space="preserve"> </v>
      </c>
      <c r="P239" s="230" t="str">
        <f t="shared" si="22"/>
        <v xml:space="preserve"> </v>
      </c>
      <c r="Q239" s="275" t="str">
        <f t="shared" si="23"/>
        <v xml:space="preserve"> </v>
      </c>
      <c r="R239" s="230" t="str">
        <f t="shared" si="24"/>
        <v xml:space="preserve"> </v>
      </c>
    </row>
    <row r="240" spans="1:18" x14ac:dyDescent="0.2">
      <c r="A240" s="10" t="str">
        <f>IF(COUNTRY_INFO!A240=0," ",COUNTRY_INFO!A240)</f>
        <v>Ethiopia</v>
      </c>
      <c r="B240" s="10" t="str">
        <f>IF(COUNTRY_INFO!B240=0," ",COUNTRY_INFO!B240)</f>
        <v>Dire DawaGendo Kore</v>
      </c>
      <c r="C240" s="10" t="str">
        <f>IF(COUNTRY_INFO!C240=0," ",COUNTRY_INFO!C240)</f>
        <v>Gendo Kore</v>
      </c>
      <c r="D240" s="11"/>
      <c r="E240" s="289"/>
      <c r="F240" s="109"/>
      <c r="G240" s="288"/>
      <c r="H240" s="288"/>
      <c r="I240" s="56"/>
      <c r="J240" s="11">
        <f t="shared" si="19"/>
        <v>0</v>
      </c>
      <c r="K240" s="2"/>
      <c r="L240" s="18"/>
      <c r="M240" s="59"/>
      <c r="N240" s="14">
        <f t="shared" si="20"/>
        <v>0</v>
      </c>
      <c r="O240" s="230" t="str">
        <f t="shared" si="21"/>
        <v xml:space="preserve"> </v>
      </c>
      <c r="P240" s="230" t="str">
        <f t="shared" si="22"/>
        <v xml:space="preserve"> </v>
      </c>
      <c r="Q240" s="275" t="str">
        <f t="shared" si="23"/>
        <v xml:space="preserve"> </v>
      </c>
      <c r="R240" s="230" t="str">
        <f t="shared" si="24"/>
        <v xml:space="preserve"> </v>
      </c>
    </row>
    <row r="241" spans="1:18" x14ac:dyDescent="0.2">
      <c r="A241" s="10" t="str">
        <f>IF(COUNTRY_INFO!A241=0," ",COUNTRY_INFO!A241)</f>
        <v>Ethiopia</v>
      </c>
      <c r="B241" s="10" t="str">
        <f>IF(COUNTRY_INFO!B241=0," ",COUNTRY_INFO!B241)</f>
        <v>Dire DawaJeldesa</v>
      </c>
      <c r="C241" s="10" t="str">
        <f>IF(COUNTRY_INFO!C241=0," ",COUNTRY_INFO!C241)</f>
        <v>Jeldesa</v>
      </c>
      <c r="D241" s="11"/>
      <c r="E241" s="289"/>
      <c r="F241" s="109"/>
      <c r="G241" s="288"/>
      <c r="H241" s="288"/>
      <c r="I241" s="56"/>
      <c r="J241" s="11">
        <f t="shared" si="19"/>
        <v>0</v>
      </c>
      <c r="K241" s="2"/>
      <c r="L241" s="18"/>
      <c r="M241" s="59"/>
      <c r="N241" s="14">
        <f t="shared" si="20"/>
        <v>0</v>
      </c>
      <c r="O241" s="230" t="str">
        <f t="shared" si="21"/>
        <v xml:space="preserve"> </v>
      </c>
      <c r="P241" s="230" t="str">
        <f t="shared" si="22"/>
        <v xml:space="preserve"> </v>
      </c>
      <c r="Q241" s="275" t="str">
        <f t="shared" si="23"/>
        <v xml:space="preserve"> </v>
      </c>
      <c r="R241" s="230" t="str">
        <f t="shared" si="24"/>
        <v xml:space="preserve"> </v>
      </c>
    </row>
    <row r="242" spans="1:18" x14ac:dyDescent="0.2">
      <c r="A242" s="10" t="str">
        <f>IF(COUNTRY_INFO!A242=0," ",COUNTRY_INFO!A242)</f>
        <v>Ethiopia</v>
      </c>
      <c r="B242" s="10" t="str">
        <f>IF(COUNTRY_INFO!B242=0," ",COUNTRY_INFO!B242)</f>
        <v>Dire DawaLegehare</v>
      </c>
      <c r="C242" s="10" t="str">
        <f>IF(COUNTRY_INFO!C242=0," ",COUNTRY_INFO!C242)</f>
        <v>Legehare</v>
      </c>
      <c r="D242" s="11"/>
      <c r="E242" s="289"/>
      <c r="F242" s="109"/>
      <c r="G242" s="288"/>
      <c r="H242" s="288"/>
      <c r="I242" s="56"/>
      <c r="J242" s="11">
        <f t="shared" si="19"/>
        <v>0</v>
      </c>
      <c r="K242" s="2"/>
      <c r="L242" s="18"/>
      <c r="M242" s="59"/>
      <c r="N242" s="14">
        <f t="shared" si="20"/>
        <v>0</v>
      </c>
      <c r="O242" s="230" t="str">
        <f t="shared" si="21"/>
        <v xml:space="preserve"> </v>
      </c>
      <c r="P242" s="230" t="str">
        <f t="shared" si="22"/>
        <v xml:space="preserve"> </v>
      </c>
      <c r="Q242" s="275" t="str">
        <f t="shared" si="23"/>
        <v xml:space="preserve"> </v>
      </c>
      <c r="R242" s="230" t="str">
        <f t="shared" si="24"/>
        <v xml:space="preserve"> </v>
      </c>
    </row>
    <row r="243" spans="1:18" x14ac:dyDescent="0.2">
      <c r="A243" s="10" t="str">
        <f>IF(COUNTRY_INFO!A243=0," ",COUNTRY_INFO!A243)</f>
        <v>Ethiopia</v>
      </c>
      <c r="B243" s="10" t="str">
        <f>IF(COUNTRY_INFO!B243=0," ",COUNTRY_INFO!B243)</f>
        <v>Dire DawaMelka Jebdu</v>
      </c>
      <c r="C243" s="10" t="str">
        <f>IF(COUNTRY_INFO!C243=0," ",COUNTRY_INFO!C243)</f>
        <v>Melka Jebdu</v>
      </c>
      <c r="D243" s="11"/>
      <c r="E243" s="289"/>
      <c r="F243" s="109"/>
      <c r="G243" s="288"/>
      <c r="H243" s="288"/>
      <c r="I243" s="56"/>
      <c r="J243" s="11">
        <f t="shared" si="19"/>
        <v>0</v>
      </c>
      <c r="K243" s="2"/>
      <c r="L243" s="18"/>
      <c r="M243" s="59"/>
      <c r="N243" s="14">
        <f t="shared" si="20"/>
        <v>0</v>
      </c>
      <c r="O243" s="230" t="str">
        <f t="shared" si="21"/>
        <v xml:space="preserve"> </v>
      </c>
      <c r="P243" s="230" t="str">
        <f t="shared" si="22"/>
        <v xml:space="preserve"> </v>
      </c>
      <c r="Q243" s="275" t="str">
        <f t="shared" si="23"/>
        <v xml:space="preserve"> </v>
      </c>
      <c r="R243" s="230" t="str">
        <f t="shared" si="24"/>
        <v xml:space="preserve"> </v>
      </c>
    </row>
    <row r="244" spans="1:18" x14ac:dyDescent="0.2">
      <c r="A244" s="10" t="str">
        <f>IF(COUNTRY_INFO!A244=0," ",COUNTRY_INFO!A244)</f>
        <v>Ethiopia</v>
      </c>
      <c r="B244" s="10" t="str">
        <f>IF(COUNTRY_INFO!B244=0," ",COUNTRY_INFO!B244)</f>
        <v>Dire DawaSabian</v>
      </c>
      <c r="C244" s="10" t="str">
        <f>IF(COUNTRY_INFO!C244=0," ",COUNTRY_INFO!C244)</f>
        <v>Sabian</v>
      </c>
      <c r="D244" s="11"/>
      <c r="E244" s="289"/>
      <c r="F244" s="109"/>
      <c r="G244" s="288"/>
      <c r="H244" s="288"/>
      <c r="I244" s="56"/>
      <c r="J244" s="11">
        <f t="shared" si="19"/>
        <v>0</v>
      </c>
      <c r="K244" s="2"/>
      <c r="L244" s="18"/>
      <c r="M244" s="59"/>
      <c r="N244" s="14">
        <f t="shared" si="20"/>
        <v>0</v>
      </c>
      <c r="O244" s="230" t="str">
        <f t="shared" si="21"/>
        <v xml:space="preserve"> </v>
      </c>
      <c r="P244" s="230" t="str">
        <f t="shared" si="22"/>
        <v xml:space="preserve"> </v>
      </c>
      <c r="Q244" s="275" t="str">
        <f t="shared" si="23"/>
        <v xml:space="preserve"> </v>
      </c>
      <c r="R244" s="230" t="str">
        <f t="shared" si="24"/>
        <v xml:space="preserve"> </v>
      </c>
    </row>
    <row r="245" spans="1:18" x14ac:dyDescent="0.2">
      <c r="A245" s="10" t="str">
        <f>IF(COUNTRY_INFO!A245=0," ",COUNTRY_INFO!A245)</f>
        <v>Ethiopia</v>
      </c>
      <c r="B245" s="10" t="str">
        <f>IF(COUNTRY_INFO!B245=0," ",COUNTRY_INFO!B245)</f>
        <v>Dire DawaWahil</v>
      </c>
      <c r="C245" s="10" t="str">
        <f>IF(COUNTRY_INFO!C245=0," ",COUNTRY_INFO!C245)</f>
        <v>Wahil</v>
      </c>
      <c r="D245" s="11"/>
      <c r="E245" s="289"/>
      <c r="F245" s="109"/>
      <c r="G245" s="288"/>
      <c r="H245" s="288"/>
      <c r="I245" s="56"/>
      <c r="J245" s="11">
        <f t="shared" si="19"/>
        <v>0</v>
      </c>
      <c r="K245" s="2"/>
      <c r="L245" s="18"/>
      <c r="M245" s="59"/>
      <c r="N245" s="14">
        <f t="shared" si="20"/>
        <v>0</v>
      </c>
      <c r="O245" s="230" t="str">
        <f t="shared" si="21"/>
        <v xml:space="preserve"> </v>
      </c>
      <c r="P245" s="230" t="str">
        <f t="shared" si="22"/>
        <v xml:space="preserve"> </v>
      </c>
      <c r="Q245" s="275" t="str">
        <f t="shared" si="23"/>
        <v xml:space="preserve"> </v>
      </c>
      <c r="R245" s="230" t="str">
        <f t="shared" si="24"/>
        <v xml:space="preserve"> </v>
      </c>
    </row>
    <row r="246" spans="1:18" x14ac:dyDescent="0.2">
      <c r="A246" s="10" t="str">
        <f>IF(COUNTRY_INFO!A246=0," ",COUNTRY_INFO!A246)</f>
        <v>Ethiopia</v>
      </c>
      <c r="B246" s="10" t="str">
        <f>IF(COUNTRY_INFO!B246=0," ",COUNTRY_INFO!B246)</f>
        <v>GambellaAgnua II</v>
      </c>
      <c r="C246" s="10" t="str">
        <f>IF(COUNTRY_INFO!C246=0," ",COUNTRY_INFO!C246)</f>
        <v>Abobo</v>
      </c>
      <c r="D246" s="11"/>
      <c r="E246" s="289"/>
      <c r="F246" s="109"/>
      <c r="G246" s="288"/>
      <c r="H246" s="288"/>
      <c r="I246" s="56"/>
      <c r="J246" s="11">
        <f t="shared" si="19"/>
        <v>0</v>
      </c>
      <c r="K246" s="2"/>
      <c r="L246" s="18"/>
      <c r="M246" s="59"/>
      <c r="N246" s="14">
        <f t="shared" si="20"/>
        <v>0</v>
      </c>
      <c r="O246" s="230" t="str">
        <f t="shared" si="21"/>
        <v xml:space="preserve"> </v>
      </c>
      <c r="P246" s="230" t="str">
        <f t="shared" si="22"/>
        <v xml:space="preserve"> </v>
      </c>
      <c r="Q246" s="275" t="str">
        <f t="shared" si="23"/>
        <v xml:space="preserve"> </v>
      </c>
      <c r="R246" s="230" t="str">
        <f t="shared" si="24"/>
        <v xml:space="preserve"> </v>
      </c>
    </row>
    <row r="247" spans="1:18" x14ac:dyDescent="0.2">
      <c r="A247" s="10" t="str">
        <f>IF(COUNTRY_INFO!A247=0," ",COUNTRY_INFO!A247)</f>
        <v>Ethiopia</v>
      </c>
      <c r="B247" s="10" t="str">
        <f>IF(COUNTRY_INFO!B247=0," ",COUNTRY_INFO!B247)</f>
        <v>GambellaAgnua II</v>
      </c>
      <c r="C247" s="10" t="str">
        <f>IF(COUNTRY_INFO!C247=0," ",COUNTRY_INFO!C247)</f>
        <v>Dimma</v>
      </c>
      <c r="D247" s="11" t="s">
        <v>1188</v>
      </c>
      <c r="E247" s="289" t="s">
        <v>19</v>
      </c>
      <c r="F247" s="253" t="s">
        <v>1189</v>
      </c>
      <c r="G247" s="295"/>
      <c r="H247" s="288">
        <v>3218</v>
      </c>
      <c r="I247" s="56"/>
      <c r="J247" s="11">
        <f t="shared" si="19"/>
        <v>3218</v>
      </c>
      <c r="K247" s="2"/>
      <c r="L247" s="18">
        <v>2757</v>
      </c>
      <c r="M247" s="59"/>
      <c r="N247" s="14">
        <f t="shared" si="20"/>
        <v>2757</v>
      </c>
      <c r="O247" s="230" t="str">
        <f t="shared" si="21"/>
        <v xml:space="preserve"> </v>
      </c>
      <c r="P247" s="293">
        <f t="shared" si="22"/>
        <v>85.674331883157237</v>
      </c>
      <c r="Q247" s="275" t="str">
        <f t="shared" si="23"/>
        <v xml:space="preserve"> </v>
      </c>
      <c r="R247" s="293">
        <f t="shared" si="24"/>
        <v>85.674331883157237</v>
      </c>
    </row>
    <row r="248" spans="1:18" x14ac:dyDescent="0.2">
      <c r="A248" s="10" t="str">
        <f>IF(COUNTRY_INFO!A248=0," ",COUNTRY_INFO!A248)</f>
        <v>Ethiopia</v>
      </c>
      <c r="B248" s="10" t="str">
        <f>IF(COUNTRY_INFO!B248=0," ",COUNTRY_INFO!B248)</f>
        <v>GambellaAgnua II</v>
      </c>
      <c r="C248" s="10" t="str">
        <f>IF(COUNTRY_INFO!C248=0," ",COUNTRY_INFO!C248)</f>
        <v>Gambella</v>
      </c>
      <c r="D248" s="11" t="s">
        <v>1188</v>
      </c>
      <c r="E248" s="289" t="s">
        <v>19</v>
      </c>
      <c r="F248" s="253" t="s">
        <v>1189</v>
      </c>
      <c r="G248" s="295"/>
      <c r="H248" s="288">
        <v>15691</v>
      </c>
      <c r="I248" s="56"/>
      <c r="J248" s="11">
        <f t="shared" si="19"/>
        <v>15691</v>
      </c>
      <c r="K248" s="2"/>
      <c r="L248" s="18">
        <v>11693</v>
      </c>
      <c r="M248" s="59"/>
      <c r="N248" s="14">
        <f t="shared" si="20"/>
        <v>11693</v>
      </c>
      <c r="O248" s="230" t="str">
        <f t="shared" si="21"/>
        <v xml:space="preserve"> </v>
      </c>
      <c r="P248" s="230">
        <f t="shared" si="22"/>
        <v>74.520425721751323</v>
      </c>
      <c r="Q248" s="275" t="str">
        <f t="shared" si="23"/>
        <v xml:space="preserve"> </v>
      </c>
      <c r="R248" s="230">
        <f t="shared" si="24"/>
        <v>74.520425721751323</v>
      </c>
    </row>
    <row r="249" spans="1:18" x14ac:dyDescent="0.2">
      <c r="A249" s="10" t="str">
        <f>IF(COUNTRY_INFO!A249=0," ",COUNTRY_INFO!A249)</f>
        <v>Ethiopia</v>
      </c>
      <c r="B249" s="10" t="str">
        <f>IF(COUNTRY_INFO!B249=0," ",COUNTRY_INFO!B249)</f>
        <v>GambellaAgnua II</v>
      </c>
      <c r="C249" s="10" t="str">
        <f>IF(COUNTRY_INFO!C249=0," ",COUNTRY_INFO!C249)</f>
        <v>Gog</v>
      </c>
      <c r="D249" s="11"/>
      <c r="E249" s="289"/>
      <c r="F249" s="109"/>
      <c r="G249" s="288"/>
      <c r="H249" s="288"/>
      <c r="I249" s="56"/>
      <c r="J249" s="11">
        <f t="shared" si="19"/>
        <v>0</v>
      </c>
      <c r="K249" s="2"/>
      <c r="L249" s="18"/>
      <c r="M249" s="59"/>
      <c r="N249" s="14">
        <f t="shared" si="20"/>
        <v>0</v>
      </c>
      <c r="O249" s="230" t="str">
        <f t="shared" si="21"/>
        <v xml:space="preserve"> </v>
      </c>
      <c r="P249" s="230" t="str">
        <f t="shared" si="22"/>
        <v xml:space="preserve"> </v>
      </c>
      <c r="Q249" s="275" t="str">
        <f t="shared" si="23"/>
        <v xml:space="preserve"> </v>
      </c>
      <c r="R249" s="230" t="str">
        <f t="shared" si="24"/>
        <v xml:space="preserve"> </v>
      </c>
    </row>
    <row r="250" spans="1:18" x14ac:dyDescent="0.2">
      <c r="A250" s="10" t="str">
        <f>IF(COUNTRY_INFO!A250=0," ",COUNTRY_INFO!A250)</f>
        <v>Ethiopia</v>
      </c>
      <c r="B250" s="10" t="str">
        <f>IF(COUNTRY_INFO!B250=0," ",COUNTRY_INFO!B250)</f>
        <v>GambellaAgnua II</v>
      </c>
      <c r="C250" s="10" t="str">
        <f>IF(COUNTRY_INFO!C250=0," ",COUNTRY_INFO!C250)</f>
        <v>Jor</v>
      </c>
      <c r="D250" s="11" t="str">
        <f>IF(OR(COUNTRY_INFO!$T$9:$T$1000="T3 (ALB/MBD)",COUNTRY_INFO!$U$9:$U$1000="T3 (ALB/MBD)"), "T3 (ALB/MBD)", " ")</f>
        <v>T3 (ALB/MBD)</v>
      </c>
      <c r="E250" s="289" t="s">
        <v>19</v>
      </c>
      <c r="F250" s="253" t="s">
        <v>1189</v>
      </c>
      <c r="G250" s="295"/>
      <c r="H250" s="288"/>
      <c r="I250" s="56"/>
      <c r="J250" s="11">
        <f t="shared" si="19"/>
        <v>0</v>
      </c>
      <c r="K250" s="2"/>
      <c r="L250" s="18"/>
      <c r="M250" s="59"/>
      <c r="N250" s="14">
        <f t="shared" si="20"/>
        <v>0</v>
      </c>
      <c r="O250" s="230" t="str">
        <f t="shared" si="21"/>
        <v xml:space="preserve"> </v>
      </c>
      <c r="P250" s="230" t="str">
        <f t="shared" si="22"/>
        <v xml:space="preserve"> </v>
      </c>
      <c r="Q250" s="275" t="str">
        <f t="shared" si="23"/>
        <v xml:space="preserve"> </v>
      </c>
      <c r="R250" s="230" t="str">
        <f t="shared" si="24"/>
        <v xml:space="preserve"> </v>
      </c>
    </row>
    <row r="251" spans="1:18" x14ac:dyDescent="0.2">
      <c r="A251" s="10" t="str">
        <f>IF(COUNTRY_INFO!A251=0," ",COUNTRY_INFO!A251)</f>
        <v>Ethiopia</v>
      </c>
      <c r="B251" s="10" t="str">
        <f>IF(COUNTRY_INFO!B251=0," ",COUNTRY_INFO!B251)</f>
        <v>GambellaGambella</v>
      </c>
      <c r="C251" s="10" t="str">
        <f>IF(COUNTRY_INFO!C251=0," ",COUNTRY_INFO!C251)</f>
        <v>Gambella Town</v>
      </c>
      <c r="D251" s="11" t="str">
        <f>IF(OR(COUNTRY_INFO!$T$9:$T$1000="T3 (ALB/MBD)",COUNTRY_INFO!$U$9:$U$1000="T3 (ALB/MBD)"), "T3 (ALB/MBD)", " ")</f>
        <v>T3 (ALB/MBD)</v>
      </c>
      <c r="E251" s="289" t="s">
        <v>19</v>
      </c>
      <c r="F251" s="253" t="s">
        <v>1189</v>
      </c>
      <c r="G251" s="295"/>
      <c r="H251" s="288">
        <v>4260</v>
      </c>
      <c r="I251" s="56"/>
      <c r="J251" s="11">
        <f t="shared" si="19"/>
        <v>4260</v>
      </c>
      <c r="K251" s="2"/>
      <c r="L251" s="18">
        <v>2857</v>
      </c>
      <c r="M251" s="59"/>
      <c r="N251" s="14">
        <f t="shared" si="20"/>
        <v>2857</v>
      </c>
      <c r="O251" s="230" t="str">
        <f t="shared" si="21"/>
        <v xml:space="preserve"> </v>
      </c>
      <c r="P251" s="230">
        <f t="shared" si="22"/>
        <v>67.065727699530527</v>
      </c>
      <c r="Q251" s="275" t="str">
        <f t="shared" si="23"/>
        <v xml:space="preserve"> </v>
      </c>
      <c r="R251" s="230">
        <f t="shared" si="24"/>
        <v>67.065727699530527</v>
      </c>
    </row>
    <row r="252" spans="1:18" x14ac:dyDescent="0.2">
      <c r="A252" s="10" t="str">
        <f>IF(COUNTRY_INFO!A252=0," ",COUNTRY_INFO!A252)</f>
        <v>Ethiopia</v>
      </c>
      <c r="B252" s="10" t="str">
        <f>IF(COUNTRY_INFO!B252=0," ",COUNTRY_INFO!B252)</f>
        <v>GambellaItang</v>
      </c>
      <c r="C252" s="10" t="str">
        <f>IF(COUNTRY_INFO!C252=0," ",COUNTRY_INFO!C252)</f>
        <v>Itang Special</v>
      </c>
      <c r="D252" s="11" t="s">
        <v>1188</v>
      </c>
      <c r="E252" s="289" t="s">
        <v>19</v>
      </c>
      <c r="F252" s="253" t="s">
        <v>1189</v>
      </c>
      <c r="G252" s="295"/>
      <c r="H252" s="288">
        <v>14208</v>
      </c>
      <c r="I252" s="56"/>
      <c r="J252" s="11">
        <f t="shared" si="19"/>
        <v>14208</v>
      </c>
      <c r="K252" s="2"/>
      <c r="L252" s="18">
        <v>7642</v>
      </c>
      <c r="M252" s="59"/>
      <c r="N252" s="14">
        <f t="shared" si="20"/>
        <v>7642</v>
      </c>
      <c r="O252" s="230" t="str">
        <f t="shared" si="21"/>
        <v xml:space="preserve"> </v>
      </c>
      <c r="P252" s="230">
        <f t="shared" si="22"/>
        <v>53.786599099099099</v>
      </c>
      <c r="Q252" s="275" t="str">
        <f t="shared" si="23"/>
        <v xml:space="preserve"> </v>
      </c>
      <c r="R252" s="230">
        <f t="shared" si="24"/>
        <v>53.786599099099099</v>
      </c>
    </row>
    <row r="253" spans="1:18" x14ac:dyDescent="0.2">
      <c r="A253" s="10" t="str">
        <f>IF(COUNTRY_INFO!A253=0," ",COUNTRY_INFO!A253)</f>
        <v>Ethiopia</v>
      </c>
      <c r="B253" s="10" t="str">
        <f>IF(COUNTRY_INFO!B253=0," ",COUNTRY_INFO!B253)</f>
        <v>GambellaMejang</v>
      </c>
      <c r="C253" s="10" t="str">
        <f>IF(COUNTRY_INFO!C253=0," ",COUNTRY_INFO!C253)</f>
        <v>Godere</v>
      </c>
      <c r="D253" s="11"/>
      <c r="E253" s="289"/>
      <c r="F253" s="109"/>
      <c r="G253" s="288"/>
      <c r="H253" s="288"/>
      <c r="I253" s="56"/>
      <c r="J253" s="11">
        <f t="shared" si="19"/>
        <v>0</v>
      </c>
      <c r="K253" s="2"/>
      <c r="L253" s="18"/>
      <c r="M253" s="59"/>
      <c r="N253" s="14">
        <f t="shared" si="20"/>
        <v>0</v>
      </c>
      <c r="O253" s="230" t="str">
        <f t="shared" si="21"/>
        <v xml:space="preserve"> </v>
      </c>
      <c r="P253" s="230" t="str">
        <f t="shared" si="22"/>
        <v xml:space="preserve"> </v>
      </c>
      <c r="Q253" s="275" t="str">
        <f t="shared" si="23"/>
        <v xml:space="preserve"> </v>
      </c>
      <c r="R253" s="230" t="str">
        <f t="shared" si="24"/>
        <v xml:space="preserve"> </v>
      </c>
    </row>
    <row r="254" spans="1:18" x14ac:dyDescent="0.2">
      <c r="A254" s="10" t="str">
        <f>IF(COUNTRY_INFO!A254=0," ",COUNTRY_INFO!A254)</f>
        <v>Ethiopia</v>
      </c>
      <c r="B254" s="10" t="str">
        <f>IF(COUNTRY_INFO!B254=0," ",COUNTRY_INFO!B254)</f>
        <v>GambellaMejang</v>
      </c>
      <c r="C254" s="10" t="str">
        <f>IF(COUNTRY_INFO!C254=0," ",COUNTRY_INFO!C254)</f>
        <v>Mengeshi</v>
      </c>
      <c r="D254" s="11" t="s">
        <v>1188</v>
      </c>
      <c r="E254" s="289" t="s">
        <v>19</v>
      </c>
      <c r="F254" s="253" t="s">
        <v>1189</v>
      </c>
      <c r="G254" s="295"/>
      <c r="H254" s="288">
        <v>8235</v>
      </c>
      <c r="I254" s="56"/>
      <c r="J254" s="11">
        <f t="shared" si="19"/>
        <v>8235</v>
      </c>
      <c r="K254" s="2"/>
      <c r="L254" s="18">
        <v>4347</v>
      </c>
      <c r="M254" s="59"/>
      <c r="N254" s="14">
        <f t="shared" si="20"/>
        <v>4347</v>
      </c>
      <c r="O254" s="230" t="str">
        <f t="shared" si="21"/>
        <v xml:space="preserve"> </v>
      </c>
      <c r="P254" s="230">
        <f t="shared" si="22"/>
        <v>52.786885245901637</v>
      </c>
      <c r="Q254" s="275" t="str">
        <f t="shared" si="23"/>
        <v xml:space="preserve"> </v>
      </c>
      <c r="R254" s="230">
        <f t="shared" si="24"/>
        <v>52.786885245901637</v>
      </c>
    </row>
    <row r="255" spans="1:18" x14ac:dyDescent="0.2">
      <c r="A255" s="10" t="str">
        <f>IF(COUNTRY_INFO!A255=0," ",COUNTRY_INFO!A255)</f>
        <v>Ethiopia</v>
      </c>
      <c r="B255" s="10" t="str">
        <f>IF(COUNTRY_INFO!B255=0," ",COUNTRY_INFO!B255)</f>
        <v>GambellaNuer II</v>
      </c>
      <c r="C255" s="10" t="str">
        <f>IF(COUNTRY_INFO!C255=0," ",COUNTRY_INFO!C255)</f>
        <v>Akobo</v>
      </c>
      <c r="D255" s="11"/>
      <c r="E255" s="289"/>
      <c r="F255" s="109"/>
      <c r="G255" s="288"/>
      <c r="H255" s="288"/>
      <c r="I255" s="56"/>
      <c r="J255" s="11">
        <f t="shared" si="19"/>
        <v>0</v>
      </c>
      <c r="K255" s="2"/>
      <c r="L255" s="18"/>
      <c r="M255" s="59"/>
      <c r="N255" s="14">
        <f t="shared" si="20"/>
        <v>0</v>
      </c>
      <c r="O255" s="230" t="str">
        <f t="shared" si="21"/>
        <v xml:space="preserve"> </v>
      </c>
      <c r="P255" s="230" t="str">
        <f t="shared" si="22"/>
        <v xml:space="preserve"> </v>
      </c>
      <c r="Q255" s="275" t="str">
        <f t="shared" si="23"/>
        <v xml:space="preserve"> </v>
      </c>
      <c r="R255" s="230" t="str">
        <f t="shared" si="24"/>
        <v xml:space="preserve"> </v>
      </c>
    </row>
    <row r="256" spans="1:18" x14ac:dyDescent="0.2">
      <c r="A256" s="10" t="str">
        <f>IF(COUNTRY_INFO!A256=0," ",COUNTRY_INFO!A256)</f>
        <v>Ethiopia</v>
      </c>
      <c r="B256" s="10" t="str">
        <f>IF(COUNTRY_INFO!B256=0," ",COUNTRY_INFO!B256)</f>
        <v>GambellaNuer II</v>
      </c>
      <c r="C256" s="10" t="str">
        <f>IF(COUNTRY_INFO!C256=0," ",COUNTRY_INFO!C256)</f>
        <v>Jikow</v>
      </c>
      <c r="D256" s="11" t="str">
        <f>IF(OR(COUNTRY_INFO!$T$9:$T$1000="T3 (ALB/MBD)",COUNTRY_INFO!$U$9:$U$1000="T3 (ALB/MBD)"), "T3 (ALB/MBD)", " ")</f>
        <v>T3 (ALB/MBD)</v>
      </c>
      <c r="E256" s="289" t="s">
        <v>19</v>
      </c>
      <c r="F256" s="253" t="s">
        <v>1189</v>
      </c>
      <c r="G256" s="295"/>
      <c r="H256" s="288"/>
      <c r="I256" s="56"/>
      <c r="J256" s="11">
        <f t="shared" si="19"/>
        <v>0</v>
      </c>
      <c r="K256" s="2"/>
      <c r="L256" s="18"/>
      <c r="M256" s="59"/>
      <c r="N256" s="14">
        <f t="shared" si="20"/>
        <v>0</v>
      </c>
      <c r="O256" s="230" t="str">
        <f t="shared" si="21"/>
        <v xml:space="preserve"> </v>
      </c>
      <c r="P256" s="293" t="str">
        <f t="shared" si="22"/>
        <v xml:space="preserve"> </v>
      </c>
      <c r="Q256" s="275" t="str">
        <f t="shared" si="23"/>
        <v xml:space="preserve"> </v>
      </c>
      <c r="R256" s="293" t="str">
        <f t="shared" si="24"/>
        <v xml:space="preserve"> </v>
      </c>
    </row>
    <row r="257" spans="1:18" x14ac:dyDescent="0.2">
      <c r="A257" s="10" t="str">
        <f>IF(COUNTRY_INFO!A257=0," ",COUNTRY_INFO!A257)</f>
        <v>Ethiopia</v>
      </c>
      <c r="B257" s="10" t="str">
        <f>IF(COUNTRY_INFO!B257=0," ",COUNTRY_INFO!B257)</f>
        <v>GambellaNuer II</v>
      </c>
      <c r="C257" s="10" t="str">
        <f>IF(COUNTRY_INFO!C257=0," ",COUNTRY_INFO!C257)</f>
        <v>Lare</v>
      </c>
      <c r="D257" s="11" t="str">
        <f>IF(OR(COUNTRY_INFO!$T$9:$T$1000="T3 (ALB/MBD)",COUNTRY_INFO!$U$9:$U$1000="T3 (ALB/MBD)"), "T3 (ALB/MBD)", " ")</f>
        <v>T3 (ALB/MBD)</v>
      </c>
      <c r="E257" s="289" t="s">
        <v>19</v>
      </c>
      <c r="F257" s="253" t="s">
        <v>1189</v>
      </c>
      <c r="G257" s="295"/>
      <c r="H257" s="288"/>
      <c r="I257" s="56"/>
      <c r="J257" s="11">
        <f t="shared" si="19"/>
        <v>0</v>
      </c>
      <c r="K257" s="2"/>
      <c r="L257" s="18"/>
      <c r="M257" s="59"/>
      <c r="N257" s="14">
        <f t="shared" si="20"/>
        <v>0</v>
      </c>
      <c r="O257" s="230" t="str">
        <f t="shared" si="21"/>
        <v xml:space="preserve"> </v>
      </c>
      <c r="P257" s="293" t="str">
        <f t="shared" si="22"/>
        <v xml:space="preserve"> </v>
      </c>
      <c r="Q257" s="275" t="str">
        <f t="shared" si="23"/>
        <v xml:space="preserve"> </v>
      </c>
      <c r="R257" s="293" t="str">
        <f t="shared" si="24"/>
        <v xml:space="preserve"> </v>
      </c>
    </row>
    <row r="258" spans="1:18" x14ac:dyDescent="0.2">
      <c r="A258" s="10" t="str">
        <f>IF(COUNTRY_INFO!A258=0," ",COUNTRY_INFO!A258)</f>
        <v>Ethiopia</v>
      </c>
      <c r="B258" s="10" t="str">
        <f>IF(COUNTRY_INFO!B258=0," ",COUNTRY_INFO!B258)</f>
        <v>GambellaNuer II</v>
      </c>
      <c r="C258" s="10" t="str">
        <f>IF(COUNTRY_INFO!C258=0," ",COUNTRY_INFO!C258)</f>
        <v>Makuey</v>
      </c>
      <c r="D258" s="11" t="str">
        <f>IF(OR(COUNTRY_INFO!$T$9:$T$1000="T3 (ALB/MBD)",COUNTRY_INFO!$U$9:$U$1000="T3 (ALB/MBD)"), "T3 (ALB/MBD)", " ")</f>
        <v>T3 (ALB/MBD)</v>
      </c>
      <c r="E258" s="289" t="s">
        <v>19</v>
      </c>
      <c r="F258" s="253" t="s">
        <v>1189</v>
      </c>
      <c r="G258" s="295"/>
      <c r="H258" s="288">
        <v>6418</v>
      </c>
      <c r="I258" s="56"/>
      <c r="J258" s="11">
        <f t="shared" si="19"/>
        <v>6418</v>
      </c>
      <c r="K258" s="2"/>
      <c r="L258" s="18">
        <v>5733</v>
      </c>
      <c r="M258" s="59"/>
      <c r="N258" s="14">
        <f t="shared" si="20"/>
        <v>5733</v>
      </c>
      <c r="O258" s="230" t="str">
        <f t="shared" si="21"/>
        <v xml:space="preserve"> </v>
      </c>
      <c r="P258" s="293">
        <f t="shared" si="22"/>
        <v>89.326893113119354</v>
      </c>
      <c r="Q258" s="275" t="str">
        <f t="shared" si="23"/>
        <v xml:space="preserve"> </v>
      </c>
      <c r="R258" s="293">
        <f t="shared" si="24"/>
        <v>89.326893113119354</v>
      </c>
    </row>
    <row r="259" spans="1:18" x14ac:dyDescent="0.2">
      <c r="A259" s="10" t="str">
        <f>IF(COUNTRY_INFO!A259=0," ",COUNTRY_INFO!A259)</f>
        <v>Ethiopia</v>
      </c>
      <c r="B259" s="10" t="str">
        <f>IF(COUNTRY_INFO!B259=0," ",COUNTRY_INFO!B259)</f>
        <v>GambellaNuer II</v>
      </c>
      <c r="C259" s="10" t="str">
        <f>IF(COUNTRY_INFO!C259=0," ",COUNTRY_INFO!C259)</f>
        <v>Wantuwa</v>
      </c>
      <c r="D259" s="11" t="str">
        <f>IF(OR(COUNTRY_INFO!$T$9:$T$1000="T3 (ALB/MBD)",COUNTRY_INFO!$U$9:$U$1000="T3 (ALB/MBD)"), "T3 (ALB/MBD)", " ")</f>
        <v>T3 (ALB/MBD)</v>
      </c>
      <c r="E259" s="289" t="s">
        <v>19</v>
      </c>
      <c r="F259" s="253" t="s">
        <v>1189</v>
      </c>
      <c r="G259" s="295"/>
      <c r="H259" s="288"/>
      <c r="I259" s="56"/>
      <c r="J259" s="11">
        <f t="shared" si="19"/>
        <v>0</v>
      </c>
      <c r="K259" s="2"/>
      <c r="L259" s="18"/>
      <c r="M259" s="59"/>
      <c r="N259" s="14">
        <f t="shared" si="20"/>
        <v>0</v>
      </c>
      <c r="O259" s="230" t="str">
        <f t="shared" si="21"/>
        <v xml:space="preserve"> </v>
      </c>
      <c r="P259" s="293" t="str">
        <f t="shared" si="22"/>
        <v xml:space="preserve"> </v>
      </c>
      <c r="Q259" s="275" t="str">
        <f t="shared" si="23"/>
        <v xml:space="preserve"> </v>
      </c>
      <c r="R259" s="293" t="str">
        <f t="shared" si="24"/>
        <v xml:space="preserve"> </v>
      </c>
    </row>
    <row r="260" spans="1:18" x14ac:dyDescent="0.2">
      <c r="A260" s="10" t="str">
        <f>IF(COUNTRY_INFO!A260=0," ",COUNTRY_INFO!A260)</f>
        <v>Ethiopia</v>
      </c>
      <c r="B260" s="10" t="str">
        <f>IF(COUNTRY_INFO!B260=0," ",COUNTRY_INFO!B260)</f>
        <v>HarareHarare</v>
      </c>
      <c r="C260" s="10" t="str">
        <f>IF(COUNTRY_INFO!C260=0," ",COUNTRY_INFO!C260)</f>
        <v>Abadir</v>
      </c>
      <c r="D260" s="11"/>
      <c r="E260" s="289"/>
      <c r="F260" s="109"/>
      <c r="G260" s="288"/>
      <c r="H260" s="288"/>
      <c r="I260" s="56"/>
      <c r="J260" s="11">
        <f t="shared" si="19"/>
        <v>0</v>
      </c>
      <c r="K260" s="2"/>
      <c r="L260" s="18"/>
      <c r="M260" s="59"/>
      <c r="N260" s="14">
        <f t="shared" si="20"/>
        <v>0</v>
      </c>
      <c r="O260" s="230" t="str">
        <f t="shared" si="21"/>
        <v xml:space="preserve"> </v>
      </c>
      <c r="P260" s="230" t="str">
        <f t="shared" si="22"/>
        <v xml:space="preserve"> </v>
      </c>
      <c r="Q260" s="275" t="str">
        <f t="shared" si="23"/>
        <v xml:space="preserve"> </v>
      </c>
      <c r="R260" s="230" t="str">
        <f t="shared" si="24"/>
        <v xml:space="preserve"> </v>
      </c>
    </row>
    <row r="261" spans="1:18" x14ac:dyDescent="0.2">
      <c r="A261" s="10" t="str">
        <f>IF(COUNTRY_INFO!A261=0," ",COUNTRY_INFO!A261)</f>
        <v>Ethiopia</v>
      </c>
      <c r="B261" s="10" t="str">
        <f>IF(COUNTRY_INFO!B261=0," ",COUNTRY_INFO!B261)</f>
        <v>HarareHarare</v>
      </c>
      <c r="C261" s="10" t="str">
        <f>IF(COUNTRY_INFO!C261=0," ",COUNTRY_INFO!C261)</f>
        <v>Aboker</v>
      </c>
      <c r="D261" s="11"/>
      <c r="E261" s="289"/>
      <c r="F261" s="109"/>
      <c r="G261" s="288"/>
      <c r="H261" s="288"/>
      <c r="I261" s="56"/>
      <c r="J261" s="11">
        <f t="shared" si="19"/>
        <v>0</v>
      </c>
      <c r="K261" s="2"/>
      <c r="L261" s="18"/>
      <c r="M261" s="59"/>
      <c r="N261" s="14">
        <f t="shared" si="20"/>
        <v>0</v>
      </c>
      <c r="O261" s="230" t="str">
        <f t="shared" si="21"/>
        <v xml:space="preserve"> </v>
      </c>
      <c r="P261" s="230" t="str">
        <f t="shared" si="22"/>
        <v xml:space="preserve"> </v>
      </c>
      <c r="Q261" s="275" t="str">
        <f t="shared" si="23"/>
        <v xml:space="preserve"> </v>
      </c>
      <c r="R261" s="230" t="str">
        <f t="shared" si="24"/>
        <v xml:space="preserve"> </v>
      </c>
    </row>
    <row r="262" spans="1:18" x14ac:dyDescent="0.2">
      <c r="A262" s="10" t="str">
        <f>IF(COUNTRY_INFO!A262=0," ",COUNTRY_INFO!A262)</f>
        <v>Ethiopia</v>
      </c>
      <c r="B262" s="10" t="str">
        <f>IF(COUNTRY_INFO!B262=0," ",COUNTRY_INFO!B262)</f>
        <v>HarareHarare</v>
      </c>
      <c r="C262" s="10" t="str">
        <f>IF(COUNTRY_INFO!C262=0," ",COUNTRY_INFO!C262)</f>
        <v>Amir Nur</v>
      </c>
      <c r="D262" s="11"/>
      <c r="E262" s="289"/>
      <c r="F262" s="109"/>
      <c r="G262" s="288"/>
      <c r="H262" s="288"/>
      <c r="I262" s="56"/>
      <c r="J262" s="11">
        <f t="shared" si="19"/>
        <v>0</v>
      </c>
      <c r="K262" s="2"/>
      <c r="L262" s="18"/>
      <c r="M262" s="59"/>
      <c r="N262" s="14">
        <f t="shared" si="20"/>
        <v>0</v>
      </c>
      <c r="O262" s="230" t="str">
        <f t="shared" si="21"/>
        <v xml:space="preserve"> </v>
      </c>
      <c r="P262" s="230" t="str">
        <f t="shared" si="22"/>
        <v xml:space="preserve"> </v>
      </c>
      <c r="Q262" s="275" t="str">
        <f t="shared" si="23"/>
        <v xml:space="preserve"> </v>
      </c>
      <c r="R262" s="230" t="str">
        <f t="shared" si="24"/>
        <v xml:space="preserve"> </v>
      </c>
    </row>
    <row r="263" spans="1:18" x14ac:dyDescent="0.2">
      <c r="A263" s="10" t="str">
        <f>IF(COUNTRY_INFO!A263=0," ",COUNTRY_INFO!A263)</f>
        <v>Ethiopia</v>
      </c>
      <c r="B263" s="10" t="str">
        <f>IF(COUNTRY_INFO!B263=0," ",COUNTRY_INFO!B263)</f>
        <v>HarareHarare</v>
      </c>
      <c r="C263" s="10" t="str">
        <f>IF(COUNTRY_INFO!C263=0," ",COUNTRY_INFO!C263)</f>
        <v>Dire Teyara</v>
      </c>
      <c r="D263" s="11"/>
      <c r="E263" s="289"/>
      <c r="F263" s="109"/>
      <c r="G263" s="288"/>
      <c r="H263" s="288"/>
      <c r="I263" s="56"/>
      <c r="J263" s="11">
        <f t="shared" si="19"/>
        <v>0</v>
      </c>
      <c r="K263" s="2"/>
      <c r="L263" s="18"/>
      <c r="M263" s="59"/>
      <c r="N263" s="14">
        <f t="shared" si="20"/>
        <v>0</v>
      </c>
      <c r="O263" s="230" t="str">
        <f t="shared" si="21"/>
        <v xml:space="preserve"> </v>
      </c>
      <c r="P263" s="230" t="str">
        <f t="shared" si="22"/>
        <v xml:space="preserve"> </v>
      </c>
      <c r="Q263" s="275" t="str">
        <f t="shared" si="23"/>
        <v xml:space="preserve"> </v>
      </c>
      <c r="R263" s="230" t="str">
        <f t="shared" si="24"/>
        <v xml:space="preserve"> </v>
      </c>
    </row>
    <row r="264" spans="1:18" x14ac:dyDescent="0.2">
      <c r="A264" s="10" t="str">
        <f>IF(COUNTRY_INFO!A264=0," ",COUNTRY_INFO!A264)</f>
        <v>Ethiopia</v>
      </c>
      <c r="B264" s="10" t="str">
        <f>IF(COUNTRY_INFO!B264=0," ",COUNTRY_INFO!B264)</f>
        <v>HarareHarare</v>
      </c>
      <c r="C264" s="10" t="str">
        <f>IF(COUNTRY_INFO!C264=0," ",COUNTRY_INFO!C264)</f>
        <v>Erer</v>
      </c>
      <c r="D264" s="11"/>
      <c r="E264" s="289"/>
      <c r="F264" s="109"/>
      <c r="G264" s="288"/>
      <c r="H264" s="295"/>
      <c r="I264" s="56"/>
      <c r="J264" s="11">
        <f t="shared" si="19"/>
        <v>0</v>
      </c>
      <c r="K264" s="2"/>
      <c r="L264" s="18"/>
      <c r="M264" s="59"/>
      <c r="N264" s="14">
        <f t="shared" si="20"/>
        <v>0</v>
      </c>
      <c r="O264" s="230" t="str">
        <f t="shared" si="21"/>
        <v xml:space="preserve"> </v>
      </c>
      <c r="P264" s="293" t="str">
        <f t="shared" si="22"/>
        <v xml:space="preserve"> </v>
      </c>
      <c r="Q264" s="275" t="str">
        <f t="shared" si="23"/>
        <v xml:space="preserve"> </v>
      </c>
      <c r="R264" s="293" t="str">
        <f t="shared" si="24"/>
        <v xml:space="preserve"> </v>
      </c>
    </row>
    <row r="265" spans="1:18" x14ac:dyDescent="0.2">
      <c r="A265" s="10" t="str">
        <f>IF(COUNTRY_INFO!A265=0," ",COUNTRY_INFO!A265)</f>
        <v>Ethiopia</v>
      </c>
      <c r="B265" s="10" t="str">
        <f>IF(COUNTRY_INFO!B265=0," ",COUNTRY_INFO!B265)</f>
        <v>HarareHarare</v>
      </c>
      <c r="C265" s="10" t="str">
        <f>IF(COUNTRY_INFO!C265=0," ",COUNTRY_INFO!C265)</f>
        <v>Hakim</v>
      </c>
      <c r="D265" s="11"/>
      <c r="E265" s="289"/>
      <c r="F265" s="109"/>
      <c r="G265" s="288"/>
      <c r="H265" s="288"/>
      <c r="I265" s="56"/>
      <c r="J265" s="11">
        <f t="shared" si="19"/>
        <v>0</v>
      </c>
      <c r="K265" s="2"/>
      <c r="L265" s="18"/>
      <c r="M265" s="59"/>
      <c r="N265" s="14">
        <f t="shared" si="20"/>
        <v>0</v>
      </c>
      <c r="O265" s="230" t="str">
        <f t="shared" si="21"/>
        <v xml:space="preserve"> </v>
      </c>
      <c r="P265" s="230" t="str">
        <f t="shared" si="22"/>
        <v xml:space="preserve"> </v>
      </c>
      <c r="Q265" s="275" t="str">
        <f t="shared" si="23"/>
        <v xml:space="preserve"> </v>
      </c>
      <c r="R265" s="230" t="str">
        <f t="shared" si="24"/>
        <v xml:space="preserve"> </v>
      </c>
    </row>
    <row r="266" spans="1:18" x14ac:dyDescent="0.2">
      <c r="A266" s="10" t="str">
        <f>IF(COUNTRY_INFO!A266=0," ",COUNTRY_INFO!A266)</f>
        <v>Ethiopia</v>
      </c>
      <c r="B266" s="10" t="str">
        <f>IF(COUNTRY_INFO!B266=0," ",COUNTRY_INFO!B266)</f>
        <v>HarareHarare</v>
      </c>
      <c r="C266" s="10" t="str">
        <f>IF(COUNTRY_INFO!C266=0," ",COUNTRY_INFO!C266)</f>
        <v>Jenela</v>
      </c>
      <c r="D266" s="11"/>
      <c r="E266" s="289"/>
      <c r="F266" s="109"/>
      <c r="G266" s="288"/>
      <c r="H266" s="295">
        <v>6068</v>
      </c>
      <c r="I266" s="56"/>
      <c r="J266" s="11">
        <f t="shared" ref="J266:J329" si="25">SUM(G266:I266)</f>
        <v>6068</v>
      </c>
      <c r="K266" s="2"/>
      <c r="L266" s="18">
        <v>4583</v>
      </c>
      <c r="M266" s="59"/>
      <c r="N266" s="14">
        <f t="shared" ref="N266:N329" si="26">SUM(K266:M266)</f>
        <v>4583</v>
      </c>
      <c r="O266" s="230" t="str">
        <f t="shared" ref="O266:O329" si="27">IF(G266&lt;&gt;0, IF(K266/G266*100=0, "-", K266/G266*100), " ")</f>
        <v xml:space="preserve"> </v>
      </c>
      <c r="P266" s="293">
        <f t="shared" ref="P266:P329" si="28">IF(H266&lt;&gt;0, IF(L266/H266*100=0, "-", L266/H266*100), " ")</f>
        <v>75.527356624917601</v>
      </c>
      <c r="Q266" s="275" t="str">
        <f t="shared" ref="Q266:Q329" si="29">IF(I266&lt;&gt;0, IF(M266/I266*100=0, "-", M266/I266*100), " ")</f>
        <v xml:space="preserve"> </v>
      </c>
      <c r="R266" s="293">
        <f t="shared" ref="R266:R329" si="30">IF(J266&lt;&gt;0, IF(N266/J266*100=0, "-", N266/J266*100), " ")</f>
        <v>75.527356624917601</v>
      </c>
    </row>
    <row r="267" spans="1:18" x14ac:dyDescent="0.2">
      <c r="A267" s="10" t="str">
        <f>IF(COUNTRY_INFO!A267=0," ",COUNTRY_INFO!A267)</f>
        <v>Ethiopia</v>
      </c>
      <c r="B267" s="10" t="str">
        <f>IF(COUNTRY_INFO!B267=0," ",COUNTRY_INFO!B267)</f>
        <v>HarareHarare</v>
      </c>
      <c r="C267" s="10" t="str">
        <f>IF(COUNTRY_INFO!C267=0," ",COUNTRY_INFO!C267)</f>
        <v>Shenkor</v>
      </c>
      <c r="D267" s="11"/>
      <c r="E267" s="289"/>
      <c r="F267" s="109"/>
      <c r="G267" s="288"/>
      <c r="H267" s="288"/>
      <c r="I267" s="56"/>
      <c r="J267" s="11">
        <f t="shared" si="25"/>
        <v>0</v>
      </c>
      <c r="K267" s="2"/>
      <c r="L267" s="18"/>
      <c r="M267" s="59"/>
      <c r="N267" s="14">
        <f t="shared" si="26"/>
        <v>0</v>
      </c>
      <c r="O267" s="230" t="str">
        <f t="shared" si="27"/>
        <v xml:space="preserve"> </v>
      </c>
      <c r="P267" s="230" t="str">
        <f t="shared" si="28"/>
        <v xml:space="preserve"> </v>
      </c>
      <c r="Q267" s="275" t="str">
        <f t="shared" si="29"/>
        <v xml:space="preserve"> </v>
      </c>
      <c r="R267" s="230" t="str">
        <f t="shared" si="30"/>
        <v xml:space="preserve"> </v>
      </c>
    </row>
    <row r="268" spans="1:18" x14ac:dyDescent="0.2">
      <c r="A268" s="10" t="str">
        <f>IF(COUNTRY_INFO!A268=0," ",COUNTRY_INFO!A268)</f>
        <v>Ethiopia</v>
      </c>
      <c r="B268" s="10" t="str">
        <f>IF(COUNTRY_INFO!B268=0," ",COUNTRY_INFO!B268)</f>
        <v>HarareHarare</v>
      </c>
      <c r="C268" s="10" t="str">
        <f>IF(COUNTRY_INFO!C268=0," ",COUNTRY_INFO!C268)</f>
        <v>Sofi</v>
      </c>
      <c r="D268" s="11"/>
      <c r="E268" s="289"/>
      <c r="F268" s="109"/>
      <c r="G268" s="288"/>
      <c r="H268" s="288"/>
      <c r="I268" s="56"/>
      <c r="J268" s="11">
        <f t="shared" si="25"/>
        <v>0</v>
      </c>
      <c r="K268" s="2"/>
      <c r="L268" s="18"/>
      <c r="M268" s="59"/>
      <c r="N268" s="14">
        <f t="shared" si="26"/>
        <v>0</v>
      </c>
      <c r="O268" s="230" t="str">
        <f t="shared" si="27"/>
        <v xml:space="preserve"> </v>
      </c>
      <c r="P268" s="230" t="str">
        <f t="shared" si="28"/>
        <v xml:space="preserve"> </v>
      </c>
      <c r="Q268" s="275" t="str">
        <f t="shared" si="29"/>
        <v xml:space="preserve"> </v>
      </c>
      <c r="R268" s="230" t="str">
        <f t="shared" si="30"/>
        <v xml:space="preserve"> </v>
      </c>
    </row>
    <row r="269" spans="1:18" x14ac:dyDescent="0.2">
      <c r="A269" s="10" t="str">
        <f>IF(COUNTRY_INFO!A269=0," ",COUNTRY_INFO!A269)</f>
        <v>Ethiopia</v>
      </c>
      <c r="B269" s="10" t="str">
        <f>IF(COUNTRY_INFO!B269=0," ",COUNTRY_INFO!B269)</f>
        <v>Oromia Arsi</v>
      </c>
      <c r="C269" s="10" t="str">
        <f>IF(COUNTRY_INFO!C269=0," ",COUNTRY_INFO!C269)</f>
        <v>Amigna</v>
      </c>
      <c r="D269" s="11"/>
      <c r="E269" s="289"/>
      <c r="F269" s="109"/>
      <c r="G269" s="288"/>
      <c r="H269" s="288"/>
      <c r="I269" s="56"/>
      <c r="J269" s="11">
        <f t="shared" si="25"/>
        <v>0</v>
      </c>
      <c r="K269" s="2"/>
      <c r="L269" s="18"/>
      <c r="M269" s="59"/>
      <c r="N269" s="14">
        <f t="shared" si="26"/>
        <v>0</v>
      </c>
      <c r="O269" s="230" t="str">
        <f t="shared" si="27"/>
        <v xml:space="preserve"> </v>
      </c>
      <c r="P269" s="230" t="str">
        <f t="shared" si="28"/>
        <v xml:space="preserve"> </v>
      </c>
      <c r="Q269" s="275" t="str">
        <f t="shared" si="29"/>
        <v xml:space="preserve"> </v>
      </c>
      <c r="R269" s="230" t="str">
        <f t="shared" si="30"/>
        <v xml:space="preserve"> </v>
      </c>
    </row>
    <row r="270" spans="1:18" x14ac:dyDescent="0.2">
      <c r="A270" s="10" t="str">
        <f>IF(COUNTRY_INFO!A270=0," ",COUNTRY_INFO!A270)</f>
        <v>Ethiopia</v>
      </c>
      <c r="B270" s="10" t="str">
        <f>IF(COUNTRY_INFO!B270=0," ",COUNTRY_INFO!B270)</f>
        <v>Oromia Arsi</v>
      </c>
      <c r="C270" s="10" t="str">
        <f>IF(COUNTRY_INFO!C270=0," ",COUNTRY_INFO!C270)</f>
        <v>Aseko</v>
      </c>
      <c r="D270" s="11"/>
      <c r="E270" s="289"/>
      <c r="F270" s="109"/>
      <c r="G270" s="288"/>
      <c r="H270" s="288"/>
      <c r="I270" s="56"/>
      <c r="J270" s="11">
        <f t="shared" si="25"/>
        <v>0</v>
      </c>
      <c r="K270" s="2"/>
      <c r="L270" s="18"/>
      <c r="M270" s="59"/>
      <c r="N270" s="14">
        <f t="shared" si="26"/>
        <v>0</v>
      </c>
      <c r="O270" s="230" t="str">
        <f t="shared" si="27"/>
        <v xml:space="preserve"> </v>
      </c>
      <c r="P270" s="230" t="str">
        <f t="shared" si="28"/>
        <v xml:space="preserve"> </v>
      </c>
      <c r="Q270" s="275" t="str">
        <f t="shared" si="29"/>
        <v xml:space="preserve"> </v>
      </c>
      <c r="R270" s="230" t="str">
        <f t="shared" si="30"/>
        <v xml:space="preserve"> </v>
      </c>
    </row>
    <row r="271" spans="1:18" x14ac:dyDescent="0.2">
      <c r="A271" s="10" t="str">
        <f>IF(COUNTRY_INFO!A271=0," ",COUNTRY_INFO!A271)</f>
        <v>Ethiopia</v>
      </c>
      <c r="B271" s="10" t="str">
        <f>IF(COUNTRY_INFO!B271=0," ",COUNTRY_INFO!B271)</f>
        <v>Oromia Arsi</v>
      </c>
      <c r="C271" s="10" t="str">
        <f>IF(COUNTRY_INFO!C271=0," ",COUNTRY_INFO!C271)</f>
        <v>Assela Town</v>
      </c>
      <c r="D271" s="11"/>
      <c r="E271" s="289"/>
      <c r="F271" s="109"/>
      <c r="G271" s="288"/>
      <c r="H271" s="288"/>
      <c r="I271" s="56"/>
      <c r="J271" s="11">
        <f t="shared" si="25"/>
        <v>0</v>
      </c>
      <c r="K271" s="2"/>
      <c r="L271" s="18"/>
      <c r="M271" s="59"/>
      <c r="N271" s="14">
        <f t="shared" si="26"/>
        <v>0</v>
      </c>
      <c r="O271" s="230" t="str">
        <f t="shared" si="27"/>
        <v xml:space="preserve"> </v>
      </c>
      <c r="P271" s="230" t="str">
        <f t="shared" si="28"/>
        <v xml:space="preserve"> </v>
      </c>
      <c r="Q271" s="275" t="str">
        <f t="shared" si="29"/>
        <v xml:space="preserve"> </v>
      </c>
      <c r="R271" s="230" t="str">
        <f t="shared" si="30"/>
        <v xml:space="preserve"> </v>
      </c>
    </row>
    <row r="272" spans="1:18" x14ac:dyDescent="0.2">
      <c r="A272" s="10" t="str">
        <f>IF(COUNTRY_INFO!A272=0," ",COUNTRY_INFO!A272)</f>
        <v>Ethiopia</v>
      </c>
      <c r="B272" s="10" t="str">
        <f>IF(COUNTRY_INFO!B272=0," ",COUNTRY_INFO!B272)</f>
        <v>Oromia Arsi</v>
      </c>
      <c r="C272" s="10" t="str">
        <f>IF(COUNTRY_INFO!C272=0," ",COUNTRY_INFO!C272)</f>
        <v>Bale</v>
      </c>
      <c r="D272" s="11"/>
      <c r="E272" s="289"/>
      <c r="F272" s="109"/>
      <c r="G272" s="288"/>
      <c r="H272" s="288"/>
      <c r="I272" s="56"/>
      <c r="J272" s="11">
        <f t="shared" si="25"/>
        <v>0</v>
      </c>
      <c r="K272" s="2"/>
      <c r="L272" s="18"/>
      <c r="M272" s="59"/>
      <c r="N272" s="14">
        <f t="shared" si="26"/>
        <v>0</v>
      </c>
      <c r="O272" s="230" t="str">
        <f t="shared" si="27"/>
        <v xml:space="preserve"> </v>
      </c>
      <c r="P272" s="230" t="str">
        <f t="shared" si="28"/>
        <v xml:space="preserve"> </v>
      </c>
      <c r="Q272" s="275" t="str">
        <f t="shared" si="29"/>
        <v xml:space="preserve"> </v>
      </c>
      <c r="R272" s="230" t="str">
        <f t="shared" si="30"/>
        <v xml:space="preserve"> </v>
      </c>
    </row>
    <row r="273" spans="1:18" x14ac:dyDescent="0.2">
      <c r="A273" s="10" t="str">
        <f>IF(COUNTRY_INFO!A273=0," ",COUNTRY_INFO!A273)</f>
        <v>Ethiopia</v>
      </c>
      <c r="B273" s="10" t="str">
        <f>IF(COUNTRY_INFO!B273=0," ",COUNTRY_INFO!B273)</f>
        <v>Oromia Arsi</v>
      </c>
      <c r="C273" s="10" t="str">
        <f>IF(COUNTRY_INFO!C273=0," ",COUNTRY_INFO!C273)</f>
        <v>Bekoji Town</v>
      </c>
      <c r="D273" s="11"/>
      <c r="E273" s="289"/>
      <c r="F273" s="109"/>
      <c r="G273" s="288"/>
      <c r="H273" s="288"/>
      <c r="I273" s="56"/>
      <c r="J273" s="11">
        <f t="shared" si="25"/>
        <v>0</v>
      </c>
      <c r="K273" s="2"/>
      <c r="L273" s="18"/>
      <c r="M273" s="59"/>
      <c r="N273" s="14">
        <f t="shared" si="26"/>
        <v>0</v>
      </c>
      <c r="O273" s="230" t="str">
        <f t="shared" si="27"/>
        <v xml:space="preserve"> </v>
      </c>
      <c r="P273" s="230" t="str">
        <f t="shared" si="28"/>
        <v xml:space="preserve"> </v>
      </c>
      <c r="Q273" s="275" t="str">
        <f t="shared" si="29"/>
        <v xml:space="preserve"> </v>
      </c>
      <c r="R273" s="230" t="str">
        <f t="shared" si="30"/>
        <v xml:space="preserve"> </v>
      </c>
    </row>
    <row r="274" spans="1:18" x14ac:dyDescent="0.2">
      <c r="A274" s="10" t="str">
        <f>IF(COUNTRY_INFO!A274=0," ",COUNTRY_INFO!A274)</f>
        <v>Ethiopia</v>
      </c>
      <c r="B274" s="10" t="str">
        <f>IF(COUNTRY_INFO!B274=0," ",COUNTRY_INFO!B274)</f>
        <v>Oromia Arsi</v>
      </c>
      <c r="C274" s="10" t="str">
        <f>IF(COUNTRY_INFO!C274=0," ",COUNTRY_INFO!C274)</f>
        <v>Chole</v>
      </c>
      <c r="D274" s="11"/>
      <c r="E274" s="289"/>
      <c r="F274" s="109"/>
      <c r="G274" s="288"/>
      <c r="H274" s="288"/>
      <c r="I274" s="56"/>
      <c r="J274" s="11">
        <f t="shared" si="25"/>
        <v>0</v>
      </c>
      <c r="K274" s="2"/>
      <c r="L274" s="18"/>
      <c r="M274" s="59"/>
      <c r="N274" s="14">
        <f t="shared" si="26"/>
        <v>0</v>
      </c>
      <c r="O274" s="230" t="str">
        <f t="shared" si="27"/>
        <v xml:space="preserve"> </v>
      </c>
      <c r="P274" s="230" t="str">
        <f t="shared" si="28"/>
        <v xml:space="preserve"> </v>
      </c>
      <c r="Q274" s="275" t="str">
        <f t="shared" si="29"/>
        <v xml:space="preserve"> </v>
      </c>
      <c r="R274" s="230" t="str">
        <f t="shared" si="30"/>
        <v xml:space="preserve"> </v>
      </c>
    </row>
    <row r="275" spans="1:18" x14ac:dyDescent="0.2">
      <c r="A275" s="10" t="str">
        <f>IF(COUNTRY_INFO!A275=0," ",COUNTRY_INFO!A275)</f>
        <v>Ethiopia</v>
      </c>
      <c r="B275" s="10" t="str">
        <f>IF(COUNTRY_INFO!B275=0," ",COUNTRY_INFO!B275)</f>
        <v>Oromia Arsi</v>
      </c>
      <c r="C275" s="10" t="str">
        <f>IF(COUNTRY_INFO!C275=0," ",COUNTRY_INFO!C275)</f>
        <v>Digeluna Tijo</v>
      </c>
      <c r="D275" s="11"/>
      <c r="E275" s="289"/>
      <c r="F275" s="109"/>
      <c r="G275" s="288"/>
      <c r="H275" s="288"/>
      <c r="I275" s="56"/>
      <c r="J275" s="11">
        <f t="shared" si="25"/>
        <v>0</v>
      </c>
      <c r="K275" s="2"/>
      <c r="L275" s="18"/>
      <c r="M275" s="59"/>
      <c r="N275" s="14">
        <f t="shared" si="26"/>
        <v>0</v>
      </c>
      <c r="O275" s="230" t="str">
        <f t="shared" si="27"/>
        <v xml:space="preserve"> </v>
      </c>
      <c r="P275" s="230" t="str">
        <f t="shared" si="28"/>
        <v xml:space="preserve"> </v>
      </c>
      <c r="Q275" s="275" t="str">
        <f t="shared" si="29"/>
        <v xml:space="preserve"> </v>
      </c>
      <c r="R275" s="230" t="str">
        <f t="shared" si="30"/>
        <v xml:space="preserve"> </v>
      </c>
    </row>
    <row r="276" spans="1:18" x14ac:dyDescent="0.2">
      <c r="A276" s="10" t="str">
        <f>IF(COUNTRY_INFO!A276=0," ",COUNTRY_INFO!A276)</f>
        <v>Ethiopia</v>
      </c>
      <c r="B276" s="10" t="str">
        <f>IF(COUNTRY_INFO!B276=0," ",COUNTRY_INFO!B276)</f>
        <v>Oromia Arsi</v>
      </c>
      <c r="C276" s="10" t="str">
        <f>IF(COUNTRY_INFO!C276=0," ",COUNTRY_INFO!C276)</f>
        <v>Diksis</v>
      </c>
      <c r="D276" s="11"/>
      <c r="E276" s="289"/>
      <c r="F276" s="109"/>
      <c r="G276" s="288"/>
      <c r="H276" s="288"/>
      <c r="I276" s="56"/>
      <c r="J276" s="11">
        <f t="shared" si="25"/>
        <v>0</v>
      </c>
      <c r="K276" s="2"/>
      <c r="L276" s="18"/>
      <c r="M276" s="59"/>
      <c r="N276" s="14">
        <f t="shared" si="26"/>
        <v>0</v>
      </c>
      <c r="O276" s="230" t="str">
        <f t="shared" si="27"/>
        <v xml:space="preserve"> </v>
      </c>
      <c r="P276" s="230" t="str">
        <f t="shared" si="28"/>
        <v xml:space="preserve"> </v>
      </c>
      <c r="Q276" s="275" t="str">
        <f t="shared" si="29"/>
        <v xml:space="preserve"> </v>
      </c>
      <c r="R276" s="230" t="str">
        <f t="shared" si="30"/>
        <v xml:space="preserve"> </v>
      </c>
    </row>
    <row r="277" spans="1:18" x14ac:dyDescent="0.2">
      <c r="A277" s="10" t="str">
        <f>IF(COUNTRY_INFO!A277=0," ",COUNTRY_INFO!A277)</f>
        <v>Ethiopia</v>
      </c>
      <c r="B277" s="10" t="str">
        <f>IF(COUNTRY_INFO!B277=0," ",COUNTRY_INFO!B277)</f>
        <v>Oromia Arsi</v>
      </c>
      <c r="C277" s="10" t="str">
        <f>IF(COUNTRY_INFO!C277=0," ",COUNTRY_INFO!C277)</f>
        <v>Dodota</v>
      </c>
      <c r="D277" s="11"/>
      <c r="E277" s="289"/>
      <c r="F277" s="109"/>
      <c r="G277" s="288"/>
      <c r="H277" s="288"/>
      <c r="I277" s="56"/>
      <c r="J277" s="11">
        <f t="shared" si="25"/>
        <v>0</v>
      </c>
      <c r="K277" s="2"/>
      <c r="L277" s="18"/>
      <c r="M277" s="59"/>
      <c r="N277" s="14">
        <f t="shared" si="26"/>
        <v>0</v>
      </c>
      <c r="O277" s="230" t="str">
        <f t="shared" si="27"/>
        <v xml:space="preserve"> </v>
      </c>
      <c r="P277" s="230" t="str">
        <f t="shared" si="28"/>
        <v xml:space="preserve"> </v>
      </c>
      <c r="Q277" s="275" t="str">
        <f t="shared" si="29"/>
        <v xml:space="preserve"> </v>
      </c>
      <c r="R277" s="230" t="str">
        <f t="shared" si="30"/>
        <v xml:space="preserve"> </v>
      </c>
    </row>
    <row r="278" spans="1:18" x14ac:dyDescent="0.2">
      <c r="A278" s="10" t="str">
        <f>IF(COUNTRY_INFO!A278=0," ",COUNTRY_INFO!A278)</f>
        <v>Ethiopia</v>
      </c>
      <c r="B278" s="10" t="str">
        <f>IF(COUNTRY_INFO!B278=0," ",COUNTRY_INFO!B278)</f>
        <v>Oromia Arsi</v>
      </c>
      <c r="C278" s="10" t="str">
        <f>IF(COUNTRY_INFO!C278=0," ",COUNTRY_INFO!C278)</f>
        <v>Enkelo Wabe</v>
      </c>
      <c r="D278" s="11"/>
      <c r="E278" s="289"/>
      <c r="F278" s="109"/>
      <c r="G278" s="288"/>
      <c r="H278" s="295">
        <v>26060</v>
      </c>
      <c r="I278" s="56"/>
      <c r="J278" s="11">
        <f t="shared" si="25"/>
        <v>26060</v>
      </c>
      <c r="K278" s="2"/>
      <c r="L278" s="18">
        <v>23726</v>
      </c>
      <c r="M278" s="59"/>
      <c r="N278" s="14">
        <f t="shared" si="26"/>
        <v>23726</v>
      </c>
      <c r="O278" s="230" t="str">
        <f t="shared" si="27"/>
        <v xml:space="preserve"> </v>
      </c>
      <c r="P278" s="293">
        <f t="shared" si="28"/>
        <v>91.04374520337683</v>
      </c>
      <c r="Q278" s="275" t="str">
        <f t="shared" si="29"/>
        <v xml:space="preserve"> </v>
      </c>
      <c r="R278" s="293">
        <f t="shared" si="30"/>
        <v>91.04374520337683</v>
      </c>
    </row>
    <row r="279" spans="1:18" x14ac:dyDescent="0.2">
      <c r="A279" s="10" t="str">
        <f>IF(COUNTRY_INFO!A279=0," ",COUNTRY_INFO!A279)</f>
        <v>Ethiopia</v>
      </c>
      <c r="B279" s="10" t="str">
        <f>IF(COUNTRY_INFO!B279=0," ",COUNTRY_INFO!B279)</f>
        <v>Oromia Arsi</v>
      </c>
      <c r="C279" s="10" t="str">
        <f>IF(COUNTRY_INFO!C279=0," ",COUNTRY_INFO!C279)</f>
        <v>Gololcha</v>
      </c>
      <c r="D279" s="11"/>
      <c r="E279" s="289"/>
      <c r="F279" s="109"/>
      <c r="G279" s="288"/>
      <c r="H279" s="288"/>
      <c r="I279" s="56"/>
      <c r="J279" s="11">
        <f t="shared" si="25"/>
        <v>0</v>
      </c>
      <c r="K279" s="2"/>
      <c r="L279" s="18"/>
      <c r="M279" s="59"/>
      <c r="N279" s="14">
        <f t="shared" si="26"/>
        <v>0</v>
      </c>
      <c r="O279" s="230" t="str">
        <f t="shared" si="27"/>
        <v xml:space="preserve"> </v>
      </c>
      <c r="P279" s="230" t="str">
        <f t="shared" si="28"/>
        <v xml:space="preserve"> </v>
      </c>
      <c r="Q279" s="275" t="str">
        <f t="shared" si="29"/>
        <v xml:space="preserve"> </v>
      </c>
      <c r="R279" s="230" t="str">
        <f t="shared" si="30"/>
        <v xml:space="preserve"> </v>
      </c>
    </row>
    <row r="280" spans="1:18" x14ac:dyDescent="0.2">
      <c r="A280" s="10" t="str">
        <f>IF(COUNTRY_INFO!A280=0," ",COUNTRY_INFO!A280)</f>
        <v>Ethiopia</v>
      </c>
      <c r="B280" s="10" t="str">
        <f>IF(COUNTRY_INFO!B280=0," ",COUNTRY_INFO!B280)</f>
        <v>Oromia Arsi</v>
      </c>
      <c r="C280" s="10" t="str">
        <f>IF(COUNTRY_INFO!C280=0," ",COUNTRY_INFO!C280)</f>
        <v>Guna</v>
      </c>
      <c r="D280" s="11"/>
      <c r="E280" s="289"/>
      <c r="F280" s="109"/>
      <c r="G280" s="288"/>
      <c r="H280" s="295">
        <v>30958</v>
      </c>
      <c r="I280" s="56"/>
      <c r="J280" s="11">
        <f t="shared" si="25"/>
        <v>30958</v>
      </c>
      <c r="K280" s="2"/>
      <c r="L280" s="18">
        <v>27464</v>
      </c>
      <c r="M280" s="59"/>
      <c r="N280" s="14">
        <f t="shared" si="26"/>
        <v>27464</v>
      </c>
      <c r="O280" s="230" t="str">
        <f t="shared" si="27"/>
        <v xml:space="preserve"> </v>
      </c>
      <c r="P280" s="293">
        <f t="shared" si="28"/>
        <v>88.713741197751801</v>
      </c>
      <c r="Q280" s="275" t="str">
        <f t="shared" si="29"/>
        <v xml:space="preserve"> </v>
      </c>
      <c r="R280" s="293">
        <f t="shared" si="30"/>
        <v>88.713741197751801</v>
      </c>
    </row>
    <row r="281" spans="1:18" x14ac:dyDescent="0.2">
      <c r="A281" s="10" t="str">
        <f>IF(COUNTRY_INFO!A281=0," ",COUNTRY_INFO!A281)</f>
        <v>Ethiopia</v>
      </c>
      <c r="B281" s="10" t="str">
        <f>IF(COUNTRY_INFO!B281=0," ",COUNTRY_INFO!B281)</f>
        <v>Oromia Arsi</v>
      </c>
      <c r="C281" s="10" t="str">
        <f>IF(COUNTRY_INFO!C281=0," ",COUNTRY_INFO!C281)</f>
        <v>Hetosa</v>
      </c>
      <c r="D281" s="11"/>
      <c r="E281" s="289"/>
      <c r="F281" s="109"/>
      <c r="G281" s="288"/>
      <c r="H281" s="288"/>
      <c r="I281" s="56"/>
      <c r="J281" s="11">
        <f t="shared" si="25"/>
        <v>0</v>
      </c>
      <c r="K281" s="2"/>
      <c r="L281" s="18"/>
      <c r="M281" s="59"/>
      <c r="N281" s="14">
        <f t="shared" si="26"/>
        <v>0</v>
      </c>
      <c r="O281" s="230" t="str">
        <f t="shared" si="27"/>
        <v xml:space="preserve"> </v>
      </c>
      <c r="P281" s="230" t="str">
        <f t="shared" si="28"/>
        <v xml:space="preserve"> </v>
      </c>
      <c r="Q281" s="275" t="str">
        <f t="shared" si="29"/>
        <v xml:space="preserve"> </v>
      </c>
      <c r="R281" s="230" t="str">
        <f t="shared" si="30"/>
        <v xml:space="preserve"> </v>
      </c>
    </row>
    <row r="282" spans="1:18" x14ac:dyDescent="0.2">
      <c r="A282" s="10" t="str">
        <f>IF(COUNTRY_INFO!A282=0," ",COUNTRY_INFO!A282)</f>
        <v>Ethiopia</v>
      </c>
      <c r="B282" s="10" t="str">
        <f>IF(COUNTRY_INFO!B282=0," ",COUNTRY_INFO!B282)</f>
        <v>Oromia Arsi</v>
      </c>
      <c r="C282" s="10" t="str">
        <f>IF(COUNTRY_INFO!C282=0," ",COUNTRY_INFO!C282)</f>
        <v>Jeju</v>
      </c>
      <c r="D282" s="11"/>
      <c r="E282" s="289"/>
      <c r="F282" s="109"/>
      <c r="G282" s="288"/>
      <c r="H282" s="288"/>
      <c r="I282" s="56"/>
      <c r="J282" s="11">
        <f t="shared" si="25"/>
        <v>0</v>
      </c>
      <c r="K282" s="2"/>
      <c r="L282" s="18"/>
      <c r="M282" s="59"/>
      <c r="N282" s="14">
        <f t="shared" si="26"/>
        <v>0</v>
      </c>
      <c r="O282" s="230" t="str">
        <f t="shared" si="27"/>
        <v xml:space="preserve"> </v>
      </c>
      <c r="P282" s="230" t="str">
        <f t="shared" si="28"/>
        <v xml:space="preserve"> </v>
      </c>
      <c r="Q282" s="275" t="str">
        <f t="shared" si="29"/>
        <v xml:space="preserve"> </v>
      </c>
      <c r="R282" s="230" t="str">
        <f t="shared" si="30"/>
        <v xml:space="preserve"> </v>
      </c>
    </row>
    <row r="283" spans="1:18" x14ac:dyDescent="0.2">
      <c r="A283" s="10" t="str">
        <f>IF(COUNTRY_INFO!A283=0," ",COUNTRY_INFO!A283)</f>
        <v>Ethiopia</v>
      </c>
      <c r="B283" s="10" t="str">
        <f>IF(COUNTRY_INFO!B283=0," ",COUNTRY_INFO!B283)</f>
        <v>Oromia Arsi</v>
      </c>
      <c r="C283" s="10" t="str">
        <f>IF(COUNTRY_INFO!C283=0," ",COUNTRY_INFO!C283)</f>
        <v>Limuna bilbilo</v>
      </c>
      <c r="D283" s="11"/>
      <c r="E283" s="289"/>
      <c r="F283" s="109"/>
      <c r="G283" s="288"/>
      <c r="H283" s="288"/>
      <c r="I283" s="56"/>
      <c r="J283" s="11">
        <f t="shared" si="25"/>
        <v>0</v>
      </c>
      <c r="K283" s="2"/>
      <c r="L283" s="18"/>
      <c r="M283" s="59"/>
      <c r="N283" s="14">
        <f t="shared" si="26"/>
        <v>0</v>
      </c>
      <c r="O283" s="230" t="str">
        <f t="shared" si="27"/>
        <v xml:space="preserve"> </v>
      </c>
      <c r="P283" s="230" t="str">
        <f t="shared" si="28"/>
        <v xml:space="preserve"> </v>
      </c>
      <c r="Q283" s="275" t="str">
        <f t="shared" si="29"/>
        <v xml:space="preserve"> </v>
      </c>
      <c r="R283" s="230" t="str">
        <f t="shared" si="30"/>
        <v xml:space="preserve"> </v>
      </c>
    </row>
    <row r="284" spans="1:18" x14ac:dyDescent="0.2">
      <c r="A284" s="10" t="str">
        <f>IF(COUNTRY_INFO!A284=0," ",COUNTRY_INFO!A284)</f>
        <v>Ethiopia</v>
      </c>
      <c r="B284" s="10" t="str">
        <f>IF(COUNTRY_INFO!B284=0," ",COUNTRY_INFO!B284)</f>
        <v>Oromia Arsi</v>
      </c>
      <c r="C284" s="10" t="str">
        <f>IF(COUNTRY_INFO!C284=0," ",COUNTRY_INFO!C284)</f>
        <v>Lode hetosa</v>
      </c>
      <c r="D284" s="11"/>
      <c r="E284" s="289"/>
      <c r="F284" s="109"/>
      <c r="G284" s="288"/>
      <c r="H284" s="288"/>
      <c r="I284" s="56"/>
      <c r="J284" s="11">
        <f t="shared" si="25"/>
        <v>0</v>
      </c>
      <c r="K284" s="2"/>
      <c r="L284" s="18"/>
      <c r="M284" s="59"/>
      <c r="N284" s="14">
        <f t="shared" si="26"/>
        <v>0</v>
      </c>
      <c r="O284" s="230" t="str">
        <f t="shared" si="27"/>
        <v xml:space="preserve"> </v>
      </c>
      <c r="P284" s="230" t="str">
        <f t="shared" si="28"/>
        <v xml:space="preserve"> </v>
      </c>
      <c r="Q284" s="275" t="str">
        <f t="shared" si="29"/>
        <v xml:space="preserve"> </v>
      </c>
      <c r="R284" s="230" t="str">
        <f t="shared" si="30"/>
        <v xml:space="preserve"> </v>
      </c>
    </row>
    <row r="285" spans="1:18" x14ac:dyDescent="0.2">
      <c r="A285" s="10" t="str">
        <f>IF(COUNTRY_INFO!A285=0," ",COUNTRY_INFO!A285)</f>
        <v>Ethiopia</v>
      </c>
      <c r="B285" s="10" t="str">
        <f>IF(COUNTRY_INFO!B285=0," ",COUNTRY_INFO!B285)</f>
        <v>Oromia Arsi</v>
      </c>
      <c r="C285" s="10" t="str">
        <f>IF(COUNTRY_INFO!C285=0," ",COUNTRY_INFO!C285)</f>
        <v>Merti</v>
      </c>
      <c r="D285" s="11"/>
      <c r="E285" s="289"/>
      <c r="F285" s="109"/>
      <c r="G285" s="288"/>
      <c r="H285" s="288"/>
      <c r="I285" s="56"/>
      <c r="J285" s="11">
        <f t="shared" si="25"/>
        <v>0</v>
      </c>
      <c r="K285" s="2"/>
      <c r="L285" s="18"/>
      <c r="M285" s="59"/>
      <c r="N285" s="14">
        <f t="shared" si="26"/>
        <v>0</v>
      </c>
      <c r="O285" s="230" t="str">
        <f t="shared" si="27"/>
        <v xml:space="preserve"> </v>
      </c>
      <c r="P285" s="230" t="str">
        <f t="shared" si="28"/>
        <v xml:space="preserve"> </v>
      </c>
      <c r="Q285" s="275" t="str">
        <f t="shared" si="29"/>
        <v xml:space="preserve"> </v>
      </c>
      <c r="R285" s="230" t="str">
        <f t="shared" si="30"/>
        <v xml:space="preserve"> </v>
      </c>
    </row>
    <row r="286" spans="1:18" x14ac:dyDescent="0.2">
      <c r="A286" s="10" t="str">
        <f>IF(COUNTRY_INFO!A286=0," ",COUNTRY_INFO!A286)</f>
        <v>Ethiopia</v>
      </c>
      <c r="B286" s="10" t="str">
        <f>IF(COUNTRY_INFO!B286=0," ",COUNTRY_INFO!B286)</f>
        <v>Oromia Arsi</v>
      </c>
      <c r="C286" s="10" t="str">
        <f>IF(COUNTRY_INFO!C286=0," ",COUNTRY_INFO!C286)</f>
        <v>Munesa</v>
      </c>
      <c r="D286" s="11"/>
      <c r="E286" s="289"/>
      <c r="F286" s="109"/>
      <c r="G286" s="288"/>
      <c r="H286" s="288"/>
      <c r="I286" s="56"/>
      <c r="J286" s="11">
        <f t="shared" si="25"/>
        <v>0</v>
      </c>
      <c r="K286" s="2"/>
      <c r="L286" s="18"/>
      <c r="M286" s="59"/>
      <c r="N286" s="14">
        <f t="shared" si="26"/>
        <v>0</v>
      </c>
      <c r="O286" s="230" t="str">
        <f t="shared" si="27"/>
        <v xml:space="preserve"> </v>
      </c>
      <c r="P286" s="230" t="str">
        <f t="shared" si="28"/>
        <v xml:space="preserve"> </v>
      </c>
      <c r="Q286" s="275" t="str">
        <f t="shared" si="29"/>
        <v xml:space="preserve"> </v>
      </c>
      <c r="R286" s="230" t="str">
        <f t="shared" si="30"/>
        <v xml:space="preserve"> </v>
      </c>
    </row>
    <row r="287" spans="1:18" x14ac:dyDescent="0.2">
      <c r="A287" s="10" t="str">
        <f>IF(COUNTRY_INFO!A287=0," ",COUNTRY_INFO!A287)</f>
        <v>Ethiopia</v>
      </c>
      <c r="B287" s="10" t="str">
        <f>IF(COUNTRY_INFO!B287=0," ",COUNTRY_INFO!B287)</f>
        <v>Oromia Arsi</v>
      </c>
      <c r="C287" s="10" t="str">
        <f>IF(COUNTRY_INFO!C287=0," ",COUNTRY_INFO!C287)</f>
        <v>Robe</v>
      </c>
      <c r="D287" s="11"/>
      <c r="E287" s="289"/>
      <c r="F287" s="109"/>
      <c r="G287" s="288"/>
      <c r="H287" s="288"/>
      <c r="I287" s="56"/>
      <c r="J287" s="11">
        <f t="shared" si="25"/>
        <v>0</v>
      </c>
      <c r="K287" s="2"/>
      <c r="L287" s="18"/>
      <c r="M287" s="59"/>
      <c r="N287" s="14">
        <f t="shared" si="26"/>
        <v>0</v>
      </c>
      <c r="O287" s="230" t="str">
        <f t="shared" si="27"/>
        <v xml:space="preserve"> </v>
      </c>
      <c r="P287" s="230" t="str">
        <f t="shared" si="28"/>
        <v xml:space="preserve"> </v>
      </c>
      <c r="Q287" s="275" t="str">
        <f t="shared" si="29"/>
        <v xml:space="preserve"> </v>
      </c>
      <c r="R287" s="230" t="str">
        <f t="shared" si="30"/>
        <v xml:space="preserve"> </v>
      </c>
    </row>
    <row r="288" spans="1:18" x14ac:dyDescent="0.2">
      <c r="A288" s="10" t="str">
        <f>IF(COUNTRY_INFO!A288=0," ",COUNTRY_INFO!A288)</f>
        <v>Ethiopia</v>
      </c>
      <c r="B288" s="10" t="str">
        <f>IF(COUNTRY_INFO!B288=0," ",COUNTRY_INFO!B288)</f>
        <v>Oromia Arsi</v>
      </c>
      <c r="C288" s="10" t="str">
        <f>IF(COUNTRY_INFO!C288=0," ",COUNTRY_INFO!C288)</f>
        <v>Seru</v>
      </c>
      <c r="D288" s="11"/>
      <c r="E288" s="289"/>
      <c r="F288" s="109"/>
      <c r="G288" s="288"/>
      <c r="H288" s="295"/>
      <c r="I288" s="56"/>
      <c r="J288" s="11">
        <f t="shared" si="25"/>
        <v>0</v>
      </c>
      <c r="K288" s="2"/>
      <c r="L288" s="18"/>
      <c r="M288" s="59"/>
      <c r="N288" s="14">
        <f t="shared" si="26"/>
        <v>0</v>
      </c>
      <c r="O288" s="230" t="str">
        <f t="shared" si="27"/>
        <v xml:space="preserve"> </v>
      </c>
      <c r="P288" s="293" t="str">
        <f t="shared" si="28"/>
        <v xml:space="preserve"> </v>
      </c>
      <c r="Q288" s="275" t="str">
        <f t="shared" si="29"/>
        <v xml:space="preserve"> </v>
      </c>
      <c r="R288" s="293" t="str">
        <f t="shared" si="30"/>
        <v xml:space="preserve"> </v>
      </c>
    </row>
    <row r="289" spans="1:18" x14ac:dyDescent="0.2">
      <c r="A289" s="10" t="str">
        <f>IF(COUNTRY_INFO!A289=0," ",COUNTRY_INFO!A289)</f>
        <v>Ethiopia</v>
      </c>
      <c r="B289" s="10" t="str">
        <f>IF(COUNTRY_INFO!B289=0," ",COUNTRY_INFO!B289)</f>
        <v>Oromia Arsi</v>
      </c>
      <c r="C289" s="10" t="str">
        <f>IF(COUNTRY_INFO!C289=0," ",COUNTRY_INFO!C289)</f>
        <v>Shanan Kolu</v>
      </c>
      <c r="D289" s="11"/>
      <c r="E289" s="289"/>
      <c r="F289" s="109"/>
      <c r="G289" s="288"/>
      <c r="H289" s="288"/>
      <c r="I289" s="56"/>
      <c r="J289" s="11">
        <f t="shared" si="25"/>
        <v>0</v>
      </c>
      <c r="K289" s="2"/>
      <c r="L289" s="18"/>
      <c r="M289" s="59"/>
      <c r="N289" s="14">
        <f t="shared" si="26"/>
        <v>0</v>
      </c>
      <c r="O289" s="230" t="str">
        <f t="shared" si="27"/>
        <v xml:space="preserve"> </v>
      </c>
      <c r="P289" s="230" t="str">
        <f t="shared" si="28"/>
        <v xml:space="preserve"> </v>
      </c>
      <c r="Q289" s="275" t="str">
        <f t="shared" si="29"/>
        <v xml:space="preserve"> </v>
      </c>
      <c r="R289" s="230" t="str">
        <f t="shared" si="30"/>
        <v xml:space="preserve"> </v>
      </c>
    </row>
    <row r="290" spans="1:18" x14ac:dyDescent="0.2">
      <c r="A290" s="10" t="str">
        <f>IF(COUNTRY_INFO!A290=0," ",COUNTRY_INFO!A290)</f>
        <v>Ethiopia</v>
      </c>
      <c r="B290" s="10" t="str">
        <f>IF(COUNTRY_INFO!B290=0," ",COUNTRY_INFO!B290)</f>
        <v>Oromia Arsi</v>
      </c>
      <c r="C290" s="10" t="str">
        <f>IF(COUNTRY_INFO!C290=0," ",COUNTRY_INFO!C290)</f>
        <v>Shirka</v>
      </c>
      <c r="D290" s="11"/>
      <c r="E290" s="289"/>
      <c r="F290" s="109"/>
      <c r="G290" s="288"/>
      <c r="H290" s="288"/>
      <c r="I290" s="56"/>
      <c r="J290" s="11">
        <f t="shared" si="25"/>
        <v>0</v>
      </c>
      <c r="K290" s="2"/>
      <c r="L290" s="18"/>
      <c r="M290" s="59"/>
      <c r="N290" s="14">
        <f t="shared" si="26"/>
        <v>0</v>
      </c>
      <c r="O290" s="230" t="str">
        <f t="shared" si="27"/>
        <v xml:space="preserve"> </v>
      </c>
      <c r="P290" s="230" t="str">
        <f t="shared" si="28"/>
        <v xml:space="preserve"> </v>
      </c>
      <c r="Q290" s="275" t="str">
        <f t="shared" si="29"/>
        <v xml:space="preserve"> </v>
      </c>
      <c r="R290" s="230" t="str">
        <f t="shared" si="30"/>
        <v xml:space="preserve"> </v>
      </c>
    </row>
    <row r="291" spans="1:18" x14ac:dyDescent="0.2">
      <c r="A291" s="10" t="str">
        <f>IF(COUNTRY_INFO!A291=0," ",COUNTRY_INFO!A291)</f>
        <v>Ethiopia</v>
      </c>
      <c r="B291" s="10" t="str">
        <f>IF(COUNTRY_INFO!B291=0," ",COUNTRY_INFO!B291)</f>
        <v>Oromia Arsi</v>
      </c>
      <c r="C291" s="10" t="str">
        <f>IF(COUNTRY_INFO!C291=0," ",COUNTRY_INFO!C291)</f>
        <v>Sire</v>
      </c>
      <c r="D291" s="11"/>
      <c r="E291" s="289"/>
      <c r="F291" s="109"/>
      <c r="G291" s="288"/>
      <c r="H291" s="288"/>
      <c r="I291" s="56"/>
      <c r="J291" s="11">
        <f t="shared" si="25"/>
        <v>0</v>
      </c>
      <c r="K291" s="2"/>
      <c r="L291" s="18"/>
      <c r="M291" s="59"/>
      <c r="N291" s="14">
        <f t="shared" si="26"/>
        <v>0</v>
      </c>
      <c r="O291" s="230" t="str">
        <f t="shared" si="27"/>
        <v xml:space="preserve"> </v>
      </c>
      <c r="P291" s="230" t="str">
        <f t="shared" si="28"/>
        <v xml:space="preserve"> </v>
      </c>
      <c r="Q291" s="275" t="str">
        <f t="shared" si="29"/>
        <v xml:space="preserve"> </v>
      </c>
      <c r="R291" s="230" t="str">
        <f t="shared" si="30"/>
        <v xml:space="preserve"> </v>
      </c>
    </row>
    <row r="292" spans="1:18" x14ac:dyDescent="0.2">
      <c r="A292" s="10" t="str">
        <f>IF(COUNTRY_INFO!A292=0," ",COUNTRY_INFO!A292)</f>
        <v>Ethiopia</v>
      </c>
      <c r="B292" s="10" t="str">
        <f>IF(COUNTRY_INFO!B292=0," ",COUNTRY_INFO!B292)</f>
        <v>Oromia Arsi</v>
      </c>
      <c r="C292" s="10" t="str">
        <f>IF(COUNTRY_INFO!C292=0," ",COUNTRY_INFO!C292)</f>
        <v>Sude</v>
      </c>
      <c r="D292" s="11"/>
      <c r="E292" s="289"/>
      <c r="F292" s="109"/>
      <c r="G292" s="288"/>
      <c r="H292" s="288"/>
      <c r="I292" s="56"/>
      <c r="J292" s="11">
        <f t="shared" si="25"/>
        <v>0</v>
      </c>
      <c r="K292" s="2"/>
      <c r="L292" s="18"/>
      <c r="M292" s="59"/>
      <c r="N292" s="14">
        <f t="shared" si="26"/>
        <v>0</v>
      </c>
      <c r="O292" s="230" t="str">
        <f t="shared" si="27"/>
        <v xml:space="preserve"> </v>
      </c>
      <c r="P292" s="230" t="str">
        <f t="shared" si="28"/>
        <v xml:space="preserve"> </v>
      </c>
      <c r="Q292" s="275" t="str">
        <f t="shared" si="29"/>
        <v xml:space="preserve"> </v>
      </c>
      <c r="R292" s="230" t="str">
        <f t="shared" si="30"/>
        <v xml:space="preserve"> </v>
      </c>
    </row>
    <row r="293" spans="1:18" x14ac:dyDescent="0.2">
      <c r="A293" s="10" t="str">
        <f>IF(COUNTRY_INFO!A293=0," ",COUNTRY_INFO!A293)</f>
        <v>Ethiopia</v>
      </c>
      <c r="B293" s="10" t="str">
        <f>IF(COUNTRY_INFO!B293=0," ",COUNTRY_INFO!B293)</f>
        <v>Oromia Arsi</v>
      </c>
      <c r="C293" s="10" t="str">
        <f>IF(COUNTRY_INFO!C293=0," ",COUNTRY_INFO!C293)</f>
        <v>Tena</v>
      </c>
      <c r="D293" s="11"/>
      <c r="E293" s="289"/>
      <c r="F293" s="109"/>
      <c r="G293" s="288"/>
      <c r="H293" s="288"/>
      <c r="I293" s="56"/>
      <c r="J293" s="11">
        <f t="shared" si="25"/>
        <v>0</v>
      </c>
      <c r="K293" s="2"/>
      <c r="L293" s="18"/>
      <c r="M293" s="59"/>
      <c r="N293" s="14">
        <f t="shared" si="26"/>
        <v>0</v>
      </c>
      <c r="O293" s="230" t="str">
        <f t="shared" si="27"/>
        <v xml:space="preserve"> </v>
      </c>
      <c r="P293" s="230" t="str">
        <f t="shared" si="28"/>
        <v xml:space="preserve"> </v>
      </c>
      <c r="Q293" s="275" t="str">
        <f t="shared" si="29"/>
        <v xml:space="preserve"> </v>
      </c>
      <c r="R293" s="230" t="str">
        <f t="shared" si="30"/>
        <v xml:space="preserve"> </v>
      </c>
    </row>
    <row r="294" spans="1:18" x14ac:dyDescent="0.2">
      <c r="A294" s="10" t="str">
        <f>IF(COUNTRY_INFO!A294=0," ",COUNTRY_INFO!A294)</f>
        <v>Ethiopia</v>
      </c>
      <c r="B294" s="10" t="str">
        <f>IF(COUNTRY_INFO!B294=0," ",COUNTRY_INFO!B294)</f>
        <v>Oromia Arsi</v>
      </c>
      <c r="C294" s="10" t="str">
        <f>IF(COUNTRY_INFO!C294=0," ",COUNTRY_INFO!C294)</f>
        <v>Tiyo</v>
      </c>
      <c r="D294" s="11"/>
      <c r="E294" s="289"/>
      <c r="F294" s="109"/>
      <c r="G294" s="288"/>
      <c r="H294" s="288"/>
      <c r="I294" s="56"/>
      <c r="J294" s="11">
        <f t="shared" si="25"/>
        <v>0</v>
      </c>
      <c r="K294" s="2"/>
      <c r="L294" s="18"/>
      <c r="M294" s="59"/>
      <c r="N294" s="14">
        <f t="shared" si="26"/>
        <v>0</v>
      </c>
      <c r="O294" s="230" t="str">
        <f t="shared" si="27"/>
        <v xml:space="preserve"> </v>
      </c>
      <c r="P294" s="230" t="str">
        <f t="shared" si="28"/>
        <v xml:space="preserve"> </v>
      </c>
      <c r="Q294" s="275" t="str">
        <f t="shared" si="29"/>
        <v xml:space="preserve"> </v>
      </c>
      <c r="R294" s="230" t="str">
        <f t="shared" si="30"/>
        <v xml:space="preserve"> </v>
      </c>
    </row>
    <row r="295" spans="1:18" x14ac:dyDescent="0.2">
      <c r="A295" s="10" t="str">
        <f>IF(COUNTRY_INFO!A295=0," ",COUNTRY_INFO!A295)</f>
        <v>Ethiopia</v>
      </c>
      <c r="B295" s="10" t="str">
        <f>IF(COUNTRY_INFO!B295=0," ",COUNTRY_INFO!B295)</f>
        <v>Oromia Arsi</v>
      </c>
      <c r="C295" s="10" t="str">
        <f>IF(COUNTRY_INFO!C295=0," ",COUNTRY_INFO!C295)</f>
        <v>Zeway dugda</v>
      </c>
      <c r="D295" s="11"/>
      <c r="E295" s="289"/>
      <c r="F295" s="109"/>
      <c r="G295" s="288"/>
      <c r="H295" s="288"/>
      <c r="I295" s="56"/>
      <c r="J295" s="11">
        <f t="shared" si="25"/>
        <v>0</v>
      </c>
      <c r="K295" s="2"/>
      <c r="L295" s="18"/>
      <c r="M295" s="59"/>
      <c r="N295" s="14">
        <f t="shared" si="26"/>
        <v>0</v>
      </c>
      <c r="O295" s="230" t="str">
        <f t="shared" si="27"/>
        <v xml:space="preserve"> </v>
      </c>
      <c r="P295" s="230" t="str">
        <f t="shared" si="28"/>
        <v xml:space="preserve"> </v>
      </c>
      <c r="Q295" s="275" t="str">
        <f t="shared" si="29"/>
        <v xml:space="preserve"> </v>
      </c>
      <c r="R295" s="230" t="str">
        <f t="shared" si="30"/>
        <v xml:space="preserve"> </v>
      </c>
    </row>
    <row r="296" spans="1:18" x14ac:dyDescent="0.2">
      <c r="A296" s="10" t="str">
        <f>IF(COUNTRY_INFO!A296=0," ",COUNTRY_INFO!A296)</f>
        <v>Ethiopia</v>
      </c>
      <c r="B296" s="10" t="str">
        <f>IF(COUNTRY_INFO!B296=0," ",COUNTRY_INFO!B296)</f>
        <v>Oromia Bale</v>
      </c>
      <c r="C296" s="10" t="str">
        <f>IF(COUNTRY_INFO!C296=0," ",COUNTRY_INFO!C296)</f>
        <v>Agarfa</v>
      </c>
      <c r="D296" s="11"/>
      <c r="E296" s="289"/>
      <c r="F296" s="109"/>
      <c r="G296" s="288"/>
      <c r="H296" s="288"/>
      <c r="I296" s="56"/>
      <c r="J296" s="11">
        <f t="shared" si="25"/>
        <v>0</v>
      </c>
      <c r="K296" s="2"/>
      <c r="L296" s="18"/>
      <c r="M296" s="59"/>
      <c r="N296" s="14">
        <f t="shared" si="26"/>
        <v>0</v>
      </c>
      <c r="O296" s="230" t="str">
        <f t="shared" si="27"/>
        <v xml:space="preserve"> </v>
      </c>
      <c r="P296" s="230" t="str">
        <f t="shared" si="28"/>
        <v xml:space="preserve"> </v>
      </c>
      <c r="Q296" s="275" t="str">
        <f t="shared" si="29"/>
        <v xml:space="preserve"> </v>
      </c>
      <c r="R296" s="230" t="str">
        <f t="shared" si="30"/>
        <v xml:space="preserve"> </v>
      </c>
    </row>
    <row r="297" spans="1:18" x14ac:dyDescent="0.2">
      <c r="A297" s="10" t="str">
        <f>IF(COUNTRY_INFO!A297=0," ",COUNTRY_INFO!A297)</f>
        <v>Ethiopia</v>
      </c>
      <c r="B297" s="10" t="str">
        <f>IF(COUNTRY_INFO!B297=0," ",COUNTRY_INFO!B297)</f>
        <v>Oromia Bale</v>
      </c>
      <c r="C297" s="10" t="str">
        <f>IF(COUNTRY_INFO!C297=0," ",COUNTRY_INFO!C297)</f>
        <v>Barbare</v>
      </c>
      <c r="D297" s="11"/>
      <c r="E297" s="289"/>
      <c r="F297" s="109"/>
      <c r="G297" s="288"/>
      <c r="H297" s="288"/>
      <c r="I297" s="56"/>
      <c r="J297" s="11">
        <f t="shared" si="25"/>
        <v>0</v>
      </c>
      <c r="K297" s="2"/>
      <c r="L297" s="18"/>
      <c r="M297" s="59"/>
      <c r="N297" s="14">
        <f t="shared" si="26"/>
        <v>0</v>
      </c>
      <c r="O297" s="230" t="str">
        <f t="shared" si="27"/>
        <v xml:space="preserve"> </v>
      </c>
      <c r="P297" s="230" t="str">
        <f t="shared" si="28"/>
        <v xml:space="preserve"> </v>
      </c>
      <c r="Q297" s="275" t="str">
        <f t="shared" si="29"/>
        <v xml:space="preserve"> </v>
      </c>
      <c r="R297" s="230" t="str">
        <f t="shared" si="30"/>
        <v xml:space="preserve"> </v>
      </c>
    </row>
    <row r="298" spans="1:18" x14ac:dyDescent="0.2">
      <c r="A298" s="10" t="str">
        <f>IF(COUNTRY_INFO!A298=0," ",COUNTRY_INFO!A298)</f>
        <v>Ethiopia</v>
      </c>
      <c r="B298" s="10" t="str">
        <f>IF(COUNTRY_INFO!B298=0," ",COUNTRY_INFO!B298)</f>
        <v>Oromia Bale</v>
      </c>
      <c r="C298" s="10" t="str">
        <f>IF(COUNTRY_INFO!C298=0," ",COUNTRY_INFO!C298)</f>
        <v>Dawe Kachen</v>
      </c>
      <c r="D298" s="11" t="str">
        <f>IF(OR(COUNTRY_INFO!$T$9:$T$1000="T3 (ALB/MBD)",COUNTRY_INFO!$U$9:$U$1000="T3 (ALB/MBD)"), "T3 (ALB/MBD)", " ")</f>
        <v>T3 (ALB/MBD)</v>
      </c>
      <c r="E298" s="289" t="s">
        <v>19</v>
      </c>
      <c r="F298" s="253" t="s">
        <v>1189</v>
      </c>
      <c r="G298" s="295"/>
      <c r="H298" s="288">
        <v>12241</v>
      </c>
      <c r="I298" s="56"/>
      <c r="J298" s="11">
        <f t="shared" si="25"/>
        <v>12241</v>
      </c>
      <c r="K298" s="2"/>
      <c r="L298" s="18">
        <v>11562</v>
      </c>
      <c r="M298" s="59"/>
      <c r="N298" s="14">
        <f t="shared" si="26"/>
        <v>11562</v>
      </c>
      <c r="O298" s="230" t="str">
        <f t="shared" si="27"/>
        <v xml:space="preserve"> </v>
      </c>
      <c r="P298" s="293">
        <f t="shared" si="28"/>
        <v>94.453067559839894</v>
      </c>
      <c r="Q298" s="275" t="str">
        <f t="shared" si="29"/>
        <v xml:space="preserve"> </v>
      </c>
      <c r="R298" s="293">
        <f t="shared" si="30"/>
        <v>94.453067559839894</v>
      </c>
    </row>
    <row r="299" spans="1:18" x14ac:dyDescent="0.2">
      <c r="A299" s="10" t="str">
        <f>IF(COUNTRY_INFO!A299=0," ",COUNTRY_INFO!A299)</f>
        <v>Ethiopia</v>
      </c>
      <c r="B299" s="10" t="str">
        <f>IF(COUNTRY_INFO!B299=0," ",COUNTRY_INFO!B299)</f>
        <v>Oromia Bale</v>
      </c>
      <c r="C299" s="10" t="str">
        <f>IF(COUNTRY_INFO!C299=0," ",COUNTRY_INFO!C299)</f>
        <v>Dawe sarar</v>
      </c>
      <c r="D299" s="11"/>
      <c r="E299" s="289"/>
      <c r="F299" s="109"/>
      <c r="G299" s="288"/>
      <c r="H299" s="295">
        <v>18087</v>
      </c>
      <c r="I299" s="56"/>
      <c r="J299" s="11">
        <f t="shared" si="25"/>
        <v>18087</v>
      </c>
      <c r="K299" s="2"/>
      <c r="L299" s="18"/>
      <c r="M299" s="59"/>
      <c r="N299" s="14">
        <v>16009</v>
      </c>
      <c r="O299" s="230" t="str">
        <f t="shared" si="27"/>
        <v xml:space="preserve"> </v>
      </c>
      <c r="P299" s="294" t="str">
        <f t="shared" si="28"/>
        <v>-</v>
      </c>
      <c r="Q299" s="275" t="str">
        <f t="shared" si="29"/>
        <v xml:space="preserve"> </v>
      </c>
      <c r="R299" s="293">
        <f t="shared" si="30"/>
        <v>88.511085309891087</v>
      </c>
    </row>
    <row r="300" spans="1:18" x14ac:dyDescent="0.2">
      <c r="A300" s="10" t="str">
        <f>IF(COUNTRY_INFO!A300=0," ",COUNTRY_INFO!A300)</f>
        <v>Ethiopia</v>
      </c>
      <c r="B300" s="10" t="str">
        <f>IF(COUNTRY_INFO!B300=0," ",COUNTRY_INFO!B300)</f>
        <v>Oromia Bale</v>
      </c>
      <c r="C300" s="10" t="str">
        <f>IF(COUNTRY_INFO!C300=0," ",COUNTRY_INFO!C300)</f>
        <v>Dinsho</v>
      </c>
      <c r="D300" s="11"/>
      <c r="E300" s="289"/>
      <c r="F300" s="109"/>
      <c r="G300" s="288"/>
      <c r="H300" s="288"/>
      <c r="I300" s="56"/>
      <c r="J300" s="11">
        <f t="shared" si="25"/>
        <v>0</v>
      </c>
      <c r="K300" s="2"/>
      <c r="L300" s="18"/>
      <c r="M300" s="59"/>
      <c r="N300" s="14">
        <f t="shared" si="26"/>
        <v>0</v>
      </c>
      <c r="O300" s="230" t="str">
        <f t="shared" si="27"/>
        <v xml:space="preserve"> </v>
      </c>
      <c r="P300" s="230" t="str">
        <f t="shared" si="28"/>
        <v xml:space="preserve"> </v>
      </c>
      <c r="Q300" s="275" t="str">
        <f t="shared" si="29"/>
        <v xml:space="preserve"> </v>
      </c>
      <c r="R300" s="230" t="str">
        <f t="shared" si="30"/>
        <v xml:space="preserve"> </v>
      </c>
    </row>
    <row r="301" spans="1:18" x14ac:dyDescent="0.2">
      <c r="A301" s="10" t="str">
        <f>IF(COUNTRY_INFO!A301=0," ",COUNTRY_INFO!A301)</f>
        <v>Ethiopia</v>
      </c>
      <c r="B301" s="10" t="str">
        <f>IF(COUNTRY_INFO!B301=0," ",COUNTRY_INFO!B301)</f>
        <v>Oromia Bale</v>
      </c>
      <c r="C301" s="10" t="str">
        <f>IF(COUNTRY_INFO!C301=0," ",COUNTRY_INFO!C301)</f>
        <v>Dollo Mena</v>
      </c>
      <c r="D301" s="11"/>
      <c r="E301" s="289"/>
      <c r="F301" s="109"/>
      <c r="G301" s="288"/>
      <c r="H301" s="288"/>
      <c r="I301" s="56"/>
      <c r="J301" s="11">
        <f t="shared" si="25"/>
        <v>0</v>
      </c>
      <c r="K301" s="2"/>
      <c r="L301" s="18"/>
      <c r="M301" s="59"/>
      <c r="N301" s="14">
        <f t="shared" si="26"/>
        <v>0</v>
      </c>
      <c r="O301" s="230" t="str">
        <f t="shared" si="27"/>
        <v xml:space="preserve"> </v>
      </c>
      <c r="P301" s="230" t="str">
        <f t="shared" si="28"/>
        <v xml:space="preserve"> </v>
      </c>
      <c r="Q301" s="275" t="str">
        <f t="shared" si="29"/>
        <v xml:space="preserve"> </v>
      </c>
      <c r="R301" s="230" t="str">
        <f t="shared" si="30"/>
        <v xml:space="preserve"> </v>
      </c>
    </row>
    <row r="302" spans="1:18" x14ac:dyDescent="0.2">
      <c r="A302" s="10" t="str">
        <f>IF(COUNTRY_INFO!A302=0," ",COUNTRY_INFO!A302)</f>
        <v>Ethiopia</v>
      </c>
      <c r="B302" s="10" t="str">
        <f>IF(COUNTRY_INFO!B302=0," ",COUNTRY_INFO!B302)</f>
        <v>Oromia Bale</v>
      </c>
      <c r="C302" s="10" t="str">
        <f>IF(COUNTRY_INFO!C302=0," ",COUNTRY_INFO!C302)</f>
        <v>Gasara</v>
      </c>
      <c r="D302" s="11"/>
      <c r="E302" s="289"/>
      <c r="F302" s="109"/>
      <c r="G302" s="288"/>
      <c r="H302" s="295">
        <v>31665</v>
      </c>
      <c r="I302" s="56"/>
      <c r="J302" s="11">
        <f t="shared" si="25"/>
        <v>31665</v>
      </c>
      <c r="K302" s="2"/>
      <c r="L302" s="18">
        <v>28746</v>
      </c>
      <c r="M302" s="59"/>
      <c r="N302" s="14">
        <f t="shared" si="26"/>
        <v>28746</v>
      </c>
      <c r="O302" s="230" t="str">
        <f t="shared" si="27"/>
        <v xml:space="preserve"> </v>
      </c>
      <c r="P302" s="293">
        <f t="shared" si="28"/>
        <v>90.781620085267647</v>
      </c>
      <c r="Q302" s="275" t="str">
        <f t="shared" si="29"/>
        <v xml:space="preserve"> </v>
      </c>
      <c r="R302" s="293">
        <f t="shared" si="30"/>
        <v>90.781620085267647</v>
      </c>
    </row>
    <row r="303" spans="1:18" x14ac:dyDescent="0.2">
      <c r="A303" s="10" t="str">
        <f>IF(COUNTRY_INFO!A303=0," ",COUNTRY_INFO!A303)</f>
        <v>Ethiopia</v>
      </c>
      <c r="B303" s="10" t="str">
        <f>IF(COUNTRY_INFO!B303=0," ",COUNTRY_INFO!B303)</f>
        <v>Oromia Bale</v>
      </c>
      <c r="C303" s="10" t="str">
        <f>IF(COUNTRY_INFO!C303=0," ",COUNTRY_INFO!C303)</f>
        <v>Ginnir</v>
      </c>
      <c r="D303" s="11"/>
      <c r="E303" s="289"/>
      <c r="F303" s="109"/>
      <c r="G303" s="288"/>
      <c r="H303" s="295">
        <v>51431</v>
      </c>
      <c r="I303" s="56"/>
      <c r="J303" s="11">
        <f t="shared" si="25"/>
        <v>51431</v>
      </c>
      <c r="K303" s="2"/>
      <c r="L303" s="18">
        <v>47620</v>
      </c>
      <c r="M303" s="59"/>
      <c r="N303" s="14">
        <f t="shared" si="26"/>
        <v>47620</v>
      </c>
      <c r="O303" s="230" t="str">
        <f t="shared" si="27"/>
        <v xml:space="preserve"> </v>
      </c>
      <c r="P303" s="293">
        <f t="shared" si="28"/>
        <v>92.590072135482487</v>
      </c>
      <c r="Q303" s="275" t="str">
        <f t="shared" si="29"/>
        <v xml:space="preserve"> </v>
      </c>
      <c r="R303" s="293">
        <f t="shared" si="30"/>
        <v>92.590072135482487</v>
      </c>
    </row>
    <row r="304" spans="1:18" x14ac:dyDescent="0.2">
      <c r="A304" s="10" t="str">
        <f>IF(COUNTRY_INFO!A304=0," ",COUNTRY_INFO!A304)</f>
        <v>Ethiopia</v>
      </c>
      <c r="B304" s="10" t="str">
        <f>IF(COUNTRY_INFO!B304=0," ",COUNTRY_INFO!B304)</f>
        <v>Oromia Bale</v>
      </c>
      <c r="C304" s="10" t="str">
        <f>IF(COUNTRY_INFO!C304=0," ",COUNTRY_INFO!C304)</f>
        <v>Ginnir Town</v>
      </c>
      <c r="D304" s="11"/>
      <c r="E304" s="289"/>
      <c r="F304" s="109"/>
      <c r="G304" s="288"/>
      <c r="H304" s="288"/>
      <c r="I304" s="56"/>
      <c r="J304" s="11">
        <f t="shared" si="25"/>
        <v>0</v>
      </c>
      <c r="K304" s="2"/>
      <c r="L304" s="18"/>
      <c r="M304" s="59"/>
      <c r="N304" s="14">
        <f t="shared" si="26"/>
        <v>0</v>
      </c>
      <c r="O304" s="230" t="str">
        <f t="shared" si="27"/>
        <v xml:space="preserve"> </v>
      </c>
      <c r="P304" s="230" t="str">
        <f t="shared" si="28"/>
        <v xml:space="preserve"> </v>
      </c>
      <c r="Q304" s="275" t="str">
        <f t="shared" si="29"/>
        <v xml:space="preserve"> </v>
      </c>
      <c r="R304" s="230" t="str">
        <f t="shared" si="30"/>
        <v xml:space="preserve"> </v>
      </c>
    </row>
    <row r="305" spans="1:18" x14ac:dyDescent="0.2">
      <c r="A305" s="10" t="str">
        <f>IF(COUNTRY_INFO!A305=0," ",COUNTRY_INFO!A305)</f>
        <v>Ethiopia</v>
      </c>
      <c r="B305" s="10" t="str">
        <f>IF(COUNTRY_INFO!B305=0," ",COUNTRY_INFO!B305)</f>
        <v>Oromia Bale</v>
      </c>
      <c r="C305" s="10" t="str">
        <f>IF(COUNTRY_INFO!C305=0," ",COUNTRY_INFO!C305)</f>
        <v>Goba</v>
      </c>
      <c r="D305" s="11"/>
      <c r="E305" s="289"/>
      <c r="F305" s="109"/>
      <c r="G305" s="288"/>
      <c r="H305" s="295">
        <v>17071</v>
      </c>
      <c r="I305" s="56"/>
      <c r="J305" s="11">
        <f t="shared" si="25"/>
        <v>17071</v>
      </c>
      <c r="K305" s="2"/>
      <c r="L305" s="18">
        <v>15722</v>
      </c>
      <c r="M305" s="59"/>
      <c r="N305" s="14">
        <f t="shared" si="26"/>
        <v>15722</v>
      </c>
      <c r="O305" s="230" t="str">
        <f t="shared" si="27"/>
        <v xml:space="preserve"> </v>
      </c>
      <c r="P305" s="293">
        <f t="shared" si="28"/>
        <v>92.097709565930529</v>
      </c>
      <c r="Q305" s="275" t="str">
        <f t="shared" si="29"/>
        <v xml:space="preserve"> </v>
      </c>
      <c r="R305" s="293">
        <f t="shared" si="30"/>
        <v>92.097709565930529</v>
      </c>
    </row>
    <row r="306" spans="1:18" x14ac:dyDescent="0.2">
      <c r="A306" s="10" t="str">
        <f>IF(COUNTRY_INFO!A306=0," ",COUNTRY_INFO!A306)</f>
        <v>Ethiopia</v>
      </c>
      <c r="B306" s="10" t="str">
        <f>IF(COUNTRY_INFO!B306=0," ",COUNTRY_INFO!B306)</f>
        <v>Oromia Bale</v>
      </c>
      <c r="C306" s="10" t="str">
        <f>IF(COUNTRY_INFO!C306=0," ",COUNTRY_INFO!C306)</f>
        <v>Goba Town</v>
      </c>
      <c r="D306" s="11"/>
      <c r="E306" s="289"/>
      <c r="F306" s="109"/>
      <c r="G306" s="288"/>
      <c r="H306" s="288"/>
      <c r="I306" s="56"/>
      <c r="J306" s="11">
        <f t="shared" si="25"/>
        <v>0</v>
      </c>
      <c r="K306" s="2"/>
      <c r="L306" s="18"/>
      <c r="M306" s="59"/>
      <c r="N306" s="14">
        <f t="shared" si="26"/>
        <v>0</v>
      </c>
      <c r="O306" s="230" t="str">
        <f t="shared" si="27"/>
        <v xml:space="preserve"> </v>
      </c>
      <c r="P306" s="230" t="str">
        <f t="shared" si="28"/>
        <v xml:space="preserve"> </v>
      </c>
      <c r="Q306" s="275" t="str">
        <f t="shared" si="29"/>
        <v xml:space="preserve"> </v>
      </c>
      <c r="R306" s="230" t="str">
        <f t="shared" si="30"/>
        <v xml:space="preserve"> </v>
      </c>
    </row>
    <row r="307" spans="1:18" x14ac:dyDescent="0.2">
      <c r="A307" s="10" t="str">
        <f>IF(COUNTRY_INFO!A307=0," ",COUNTRY_INFO!A307)</f>
        <v>Ethiopia</v>
      </c>
      <c r="B307" s="10" t="str">
        <f>IF(COUNTRY_INFO!B307=0," ",COUNTRY_INFO!B307)</f>
        <v>Oromia Bale</v>
      </c>
      <c r="C307" s="10" t="str">
        <f>IF(COUNTRY_INFO!C307=0," ",COUNTRY_INFO!C307)</f>
        <v>Gololcha</v>
      </c>
      <c r="D307" s="11"/>
      <c r="E307" s="289"/>
      <c r="F307" s="109"/>
      <c r="G307" s="288"/>
      <c r="H307" s="295">
        <v>45307</v>
      </c>
      <c r="I307" s="56"/>
      <c r="J307" s="11">
        <f t="shared" si="25"/>
        <v>45307</v>
      </c>
      <c r="K307" s="2"/>
      <c r="L307" s="18">
        <v>42615</v>
      </c>
      <c r="M307" s="59"/>
      <c r="N307" s="14">
        <f t="shared" si="26"/>
        <v>42615</v>
      </c>
      <c r="O307" s="230" t="str">
        <f t="shared" si="27"/>
        <v xml:space="preserve"> </v>
      </c>
      <c r="P307" s="293">
        <f t="shared" si="28"/>
        <v>94.05831328492286</v>
      </c>
      <c r="Q307" s="275" t="str">
        <f t="shared" si="29"/>
        <v xml:space="preserve"> </v>
      </c>
      <c r="R307" s="293">
        <f t="shared" si="30"/>
        <v>94.05831328492286</v>
      </c>
    </row>
    <row r="308" spans="1:18" x14ac:dyDescent="0.2">
      <c r="A308" s="10" t="str">
        <f>IF(COUNTRY_INFO!A308=0," ",COUNTRY_INFO!A308)</f>
        <v>Ethiopia</v>
      </c>
      <c r="B308" s="10" t="str">
        <f>IF(COUNTRY_INFO!B308=0," ",COUNTRY_INFO!B308)</f>
        <v>Oromia Bale</v>
      </c>
      <c r="C308" s="10" t="str">
        <f>IF(COUNTRY_INFO!C308=0," ",COUNTRY_INFO!C308)</f>
        <v>Goro</v>
      </c>
      <c r="D308" s="11"/>
      <c r="E308" s="289"/>
      <c r="F308" s="109"/>
      <c r="G308" s="288"/>
      <c r="H308" s="295">
        <v>35270</v>
      </c>
      <c r="I308" s="56"/>
      <c r="J308" s="11">
        <f t="shared" si="25"/>
        <v>35270</v>
      </c>
      <c r="K308" s="2"/>
      <c r="L308" s="18">
        <v>32816</v>
      </c>
      <c r="M308" s="59"/>
      <c r="N308" s="14">
        <f t="shared" si="26"/>
        <v>32816</v>
      </c>
      <c r="O308" s="230" t="str">
        <f t="shared" si="27"/>
        <v xml:space="preserve"> </v>
      </c>
      <c r="P308" s="293">
        <f t="shared" si="28"/>
        <v>93.04224553444854</v>
      </c>
      <c r="Q308" s="275" t="str">
        <f t="shared" si="29"/>
        <v xml:space="preserve"> </v>
      </c>
      <c r="R308" s="293">
        <f t="shared" si="30"/>
        <v>93.04224553444854</v>
      </c>
    </row>
    <row r="309" spans="1:18" x14ac:dyDescent="0.2">
      <c r="A309" s="10" t="str">
        <f>IF(COUNTRY_INFO!A309=0," ",COUNTRY_INFO!A309)</f>
        <v>Ethiopia</v>
      </c>
      <c r="B309" s="10" t="str">
        <f>IF(COUNTRY_INFO!B309=0," ",COUNTRY_INFO!B309)</f>
        <v>Oromia Bale</v>
      </c>
      <c r="C309" s="10" t="str">
        <f>IF(COUNTRY_INFO!C309=0," ",COUNTRY_INFO!C309)</f>
        <v>Gura Dhamole</v>
      </c>
      <c r="D309" s="11" t="str">
        <f>IF(OR(COUNTRY_INFO!$T$9:$T$1000="T3 (ALB/MBD)",COUNTRY_INFO!$U$9:$U$1000="T3 (ALB/MBD)"), "T3 (ALB/MBD)", " ")</f>
        <v>T3 (ALB/MBD)</v>
      </c>
      <c r="E309" s="289" t="s">
        <v>19</v>
      </c>
      <c r="F309" s="253" t="s">
        <v>1189</v>
      </c>
      <c r="G309" s="295"/>
      <c r="H309" s="288">
        <v>11523</v>
      </c>
      <c r="I309" s="56"/>
      <c r="J309" s="11">
        <f t="shared" si="25"/>
        <v>11523</v>
      </c>
      <c r="K309" s="2"/>
      <c r="L309" s="18">
        <v>9562</v>
      </c>
      <c r="M309" s="59"/>
      <c r="N309" s="14">
        <f t="shared" si="26"/>
        <v>9562</v>
      </c>
      <c r="O309" s="230" t="str">
        <f t="shared" si="27"/>
        <v xml:space="preserve"> </v>
      </c>
      <c r="P309" s="293">
        <f t="shared" si="28"/>
        <v>82.981862362232064</v>
      </c>
      <c r="Q309" s="275" t="str">
        <f t="shared" si="29"/>
        <v xml:space="preserve"> </v>
      </c>
      <c r="R309" s="293">
        <f t="shared" si="30"/>
        <v>82.981862362232064</v>
      </c>
    </row>
    <row r="310" spans="1:18" x14ac:dyDescent="0.2">
      <c r="A310" s="10" t="str">
        <f>IF(COUNTRY_INFO!A310=0," ",COUNTRY_INFO!A310)</f>
        <v>Ethiopia</v>
      </c>
      <c r="B310" s="10" t="str">
        <f>IF(COUNTRY_INFO!B310=0," ",COUNTRY_INFO!B310)</f>
        <v>Oromia Bale</v>
      </c>
      <c r="C310" s="10" t="str">
        <f>IF(COUNTRY_INFO!C310=0," ",COUNTRY_INFO!C310)</f>
        <v>Harana Buluk</v>
      </c>
      <c r="D310" s="11"/>
      <c r="E310" s="289"/>
      <c r="F310" s="109"/>
      <c r="G310" s="288"/>
      <c r="H310" s="288"/>
      <c r="I310" s="56"/>
      <c r="J310" s="11">
        <f t="shared" si="25"/>
        <v>0</v>
      </c>
      <c r="K310" s="2"/>
      <c r="L310" s="18"/>
      <c r="M310" s="59"/>
      <c r="N310" s="14">
        <f t="shared" si="26"/>
        <v>0</v>
      </c>
      <c r="O310" s="230" t="str">
        <f t="shared" si="27"/>
        <v xml:space="preserve"> </v>
      </c>
      <c r="P310" s="230" t="str">
        <f t="shared" si="28"/>
        <v xml:space="preserve"> </v>
      </c>
      <c r="Q310" s="275" t="str">
        <f t="shared" si="29"/>
        <v xml:space="preserve"> </v>
      </c>
      <c r="R310" s="230" t="str">
        <f t="shared" si="30"/>
        <v xml:space="preserve"> </v>
      </c>
    </row>
    <row r="311" spans="1:18" x14ac:dyDescent="0.2">
      <c r="A311" s="10" t="str">
        <f>IF(COUNTRY_INFO!A311=0," ",COUNTRY_INFO!A311)</f>
        <v>Ethiopia</v>
      </c>
      <c r="B311" s="10" t="str">
        <f>IF(COUNTRY_INFO!B311=0," ",COUNTRY_INFO!B311)</f>
        <v>Oromia Bale</v>
      </c>
      <c r="C311" s="10" t="str">
        <f>IF(COUNTRY_INFO!C311=0," ",COUNTRY_INFO!C311)</f>
        <v>Lega Hidha</v>
      </c>
      <c r="D311" s="11"/>
      <c r="E311" s="289"/>
      <c r="F311" s="109"/>
      <c r="G311" s="288"/>
      <c r="H311" s="288"/>
      <c r="I311" s="56"/>
      <c r="J311" s="11">
        <f t="shared" si="25"/>
        <v>0</v>
      </c>
      <c r="K311" s="2"/>
      <c r="L311" s="18"/>
      <c r="M311" s="59"/>
      <c r="N311" s="14">
        <f t="shared" si="26"/>
        <v>0</v>
      </c>
      <c r="O311" s="230" t="str">
        <f t="shared" si="27"/>
        <v xml:space="preserve"> </v>
      </c>
      <c r="P311" s="230" t="str">
        <f t="shared" si="28"/>
        <v xml:space="preserve"> </v>
      </c>
      <c r="Q311" s="275" t="str">
        <f t="shared" si="29"/>
        <v xml:space="preserve"> </v>
      </c>
      <c r="R311" s="230" t="str">
        <f t="shared" si="30"/>
        <v xml:space="preserve"> </v>
      </c>
    </row>
    <row r="312" spans="1:18" x14ac:dyDescent="0.2">
      <c r="A312" s="10" t="str">
        <f>IF(COUNTRY_INFO!A312=0," ",COUNTRY_INFO!A312)</f>
        <v>Ethiopia</v>
      </c>
      <c r="B312" s="10" t="str">
        <f>IF(COUNTRY_INFO!B312=0," ",COUNTRY_INFO!B312)</f>
        <v>Oromia Bale</v>
      </c>
      <c r="C312" s="10" t="str">
        <f>IF(COUNTRY_INFO!C312=0," ",COUNTRY_INFO!C312)</f>
        <v>Medda Walabu</v>
      </c>
      <c r="D312" s="11" t="str">
        <f>IF(OR(COUNTRY_INFO!$T$9:$T$1000="T3 (ALB/MBD)",COUNTRY_INFO!$U$9:$U$1000="T3 (ALB/MBD)"), "T3 (ALB/MBD)", " ")</f>
        <v>T3 (ALB/MBD)</v>
      </c>
      <c r="E312" s="289" t="s">
        <v>19</v>
      </c>
      <c r="F312" s="253" t="s">
        <v>1189</v>
      </c>
      <c r="G312" s="295"/>
      <c r="H312" s="288"/>
      <c r="I312" s="56"/>
      <c r="J312" s="11">
        <f t="shared" si="25"/>
        <v>0</v>
      </c>
      <c r="K312" s="2"/>
      <c r="L312" s="18"/>
      <c r="M312" s="59"/>
      <c r="N312" s="14">
        <f t="shared" si="26"/>
        <v>0</v>
      </c>
      <c r="O312" s="230" t="str">
        <f t="shared" si="27"/>
        <v xml:space="preserve"> </v>
      </c>
      <c r="P312" s="293" t="str">
        <f t="shared" si="28"/>
        <v xml:space="preserve"> </v>
      </c>
      <c r="Q312" s="275" t="str">
        <f t="shared" si="29"/>
        <v xml:space="preserve"> </v>
      </c>
      <c r="R312" s="293" t="str">
        <f t="shared" si="30"/>
        <v xml:space="preserve"> </v>
      </c>
    </row>
    <row r="313" spans="1:18" x14ac:dyDescent="0.2">
      <c r="A313" s="10" t="str">
        <f>IF(COUNTRY_INFO!A313=0," ",COUNTRY_INFO!A313)</f>
        <v>Ethiopia</v>
      </c>
      <c r="B313" s="10" t="str">
        <f>IF(COUNTRY_INFO!B313=0," ",COUNTRY_INFO!B313)</f>
        <v>Oromia Bale</v>
      </c>
      <c r="C313" s="10" t="str">
        <f>IF(COUNTRY_INFO!C313=0," ",COUNTRY_INFO!C313)</f>
        <v>Rayitu</v>
      </c>
      <c r="D313" s="11"/>
      <c r="E313" s="289"/>
      <c r="F313" s="109"/>
      <c r="G313" s="288"/>
      <c r="H313" s="288"/>
      <c r="I313" s="56"/>
      <c r="J313" s="11">
        <f t="shared" si="25"/>
        <v>0</v>
      </c>
      <c r="K313" s="2"/>
      <c r="L313" s="18"/>
      <c r="M313" s="59"/>
      <c r="N313" s="14">
        <f t="shared" si="26"/>
        <v>0</v>
      </c>
      <c r="O313" s="230" t="str">
        <f t="shared" si="27"/>
        <v xml:space="preserve"> </v>
      </c>
      <c r="P313" s="230" t="str">
        <f t="shared" si="28"/>
        <v xml:space="preserve"> </v>
      </c>
      <c r="Q313" s="275" t="str">
        <f t="shared" si="29"/>
        <v xml:space="preserve"> </v>
      </c>
      <c r="R313" s="230" t="str">
        <f t="shared" si="30"/>
        <v xml:space="preserve"> </v>
      </c>
    </row>
    <row r="314" spans="1:18" x14ac:dyDescent="0.2">
      <c r="A314" s="10" t="str">
        <f>IF(COUNTRY_INFO!A314=0," ",COUNTRY_INFO!A314)</f>
        <v>Ethiopia</v>
      </c>
      <c r="B314" s="10" t="str">
        <f>IF(COUNTRY_INFO!B314=0," ",COUNTRY_INFO!B314)</f>
        <v>Oromia Bale</v>
      </c>
      <c r="C314" s="10" t="str">
        <f>IF(COUNTRY_INFO!C314=0," ",COUNTRY_INFO!C314)</f>
        <v>Robe Town</v>
      </c>
      <c r="D314" s="11" t="str">
        <f>IF(OR(COUNTRY_INFO!$T$9:$T$1000="T3 (ALB/MBD)",COUNTRY_INFO!$U$9:$U$1000="T3 (ALB/MBD)"), "T3 (ALB/MBD)", " ")</f>
        <v>T3 (ALB/MBD)</v>
      </c>
      <c r="E314" s="289" t="s">
        <v>19</v>
      </c>
      <c r="F314" s="253" t="s">
        <v>1189</v>
      </c>
      <c r="G314" s="295"/>
      <c r="H314" s="288">
        <v>19825</v>
      </c>
      <c r="I314" s="56"/>
      <c r="J314" s="11">
        <f t="shared" si="25"/>
        <v>19825</v>
      </c>
      <c r="K314" s="2"/>
      <c r="L314" s="18">
        <v>17815</v>
      </c>
      <c r="M314" s="59"/>
      <c r="N314" s="14">
        <f t="shared" si="26"/>
        <v>17815</v>
      </c>
      <c r="O314" s="230" t="str">
        <f t="shared" si="27"/>
        <v xml:space="preserve"> </v>
      </c>
      <c r="P314" s="293">
        <f t="shared" si="28"/>
        <v>89.861286254728881</v>
      </c>
      <c r="Q314" s="275" t="str">
        <f t="shared" si="29"/>
        <v xml:space="preserve"> </v>
      </c>
      <c r="R314" s="293">
        <f t="shared" si="30"/>
        <v>89.861286254728881</v>
      </c>
    </row>
    <row r="315" spans="1:18" x14ac:dyDescent="0.2">
      <c r="A315" s="10" t="str">
        <f>IF(COUNTRY_INFO!A315=0," ",COUNTRY_INFO!A315)</f>
        <v>Ethiopia</v>
      </c>
      <c r="B315" s="10" t="str">
        <f>IF(COUNTRY_INFO!B315=0," ",COUNTRY_INFO!B315)</f>
        <v>Oromia Bale</v>
      </c>
      <c r="C315" s="10" t="str">
        <f>IF(COUNTRY_INFO!C315=0," ",COUNTRY_INFO!C315)</f>
        <v>Sawena</v>
      </c>
      <c r="D315" s="11" t="str">
        <f>IF(OR(COUNTRY_INFO!$T$9:$T$1000="T3 (ALB/MBD)",COUNTRY_INFO!$U$9:$U$1000="T3 (ALB/MBD)"), "T3 (ALB/MBD)", " ")</f>
        <v>T3 (ALB/MBD)</v>
      </c>
      <c r="E315" s="289" t="s">
        <v>19</v>
      </c>
      <c r="F315" s="253" t="s">
        <v>1189</v>
      </c>
      <c r="G315" s="295"/>
      <c r="H315" s="288">
        <v>26244</v>
      </c>
      <c r="I315" s="56"/>
      <c r="J315" s="11">
        <f t="shared" si="25"/>
        <v>26244</v>
      </c>
      <c r="K315" s="2"/>
      <c r="L315" s="18">
        <v>23749</v>
      </c>
      <c r="M315" s="59"/>
      <c r="N315" s="14">
        <f t="shared" si="26"/>
        <v>23749</v>
      </c>
      <c r="O315" s="230" t="str">
        <f t="shared" si="27"/>
        <v xml:space="preserve"> </v>
      </c>
      <c r="P315" s="293">
        <f t="shared" si="28"/>
        <v>90.49306508154244</v>
      </c>
      <c r="Q315" s="275" t="str">
        <f t="shared" si="29"/>
        <v xml:space="preserve"> </v>
      </c>
      <c r="R315" s="293">
        <f t="shared" si="30"/>
        <v>90.49306508154244</v>
      </c>
    </row>
    <row r="316" spans="1:18" x14ac:dyDescent="0.2">
      <c r="A316" s="10" t="str">
        <f>IF(COUNTRY_INFO!A316=0," ",COUNTRY_INFO!A316)</f>
        <v>Ethiopia</v>
      </c>
      <c r="B316" s="10" t="str">
        <f>IF(COUNTRY_INFO!B316=0," ",COUNTRY_INFO!B316)</f>
        <v>Oromia Bale</v>
      </c>
      <c r="C316" s="10" t="str">
        <f>IF(COUNTRY_INFO!C316=0," ",COUNTRY_INFO!C316)</f>
        <v>Sinana</v>
      </c>
      <c r="D316" s="11"/>
      <c r="E316" s="289"/>
      <c r="F316" s="109"/>
      <c r="G316" s="288"/>
      <c r="H316" s="288"/>
      <c r="I316" s="56"/>
      <c r="J316" s="11">
        <f t="shared" si="25"/>
        <v>0</v>
      </c>
      <c r="K316" s="2"/>
      <c r="L316" s="18"/>
      <c r="M316" s="59"/>
      <c r="N316" s="14">
        <f t="shared" si="26"/>
        <v>0</v>
      </c>
      <c r="O316" s="230" t="str">
        <f t="shared" si="27"/>
        <v xml:space="preserve"> </v>
      </c>
      <c r="P316" s="230" t="str">
        <f t="shared" si="28"/>
        <v xml:space="preserve"> </v>
      </c>
      <c r="Q316" s="275" t="str">
        <f t="shared" si="29"/>
        <v xml:space="preserve"> </v>
      </c>
      <c r="R316" s="230" t="str">
        <f t="shared" si="30"/>
        <v xml:space="preserve"> </v>
      </c>
    </row>
    <row r="317" spans="1:18" x14ac:dyDescent="0.2">
      <c r="A317" s="10" t="str">
        <f>IF(COUNTRY_INFO!A317=0," ",COUNTRY_INFO!A317)</f>
        <v>Ethiopia</v>
      </c>
      <c r="B317" s="10" t="str">
        <f>IF(COUNTRY_INFO!B317=0," ",COUNTRY_INFO!B317)</f>
        <v>Oromia Borena</v>
      </c>
      <c r="C317" s="10" t="str">
        <f>IF(COUNTRY_INFO!C317=0," ",COUNTRY_INFO!C317)</f>
        <v>Arero</v>
      </c>
      <c r="D317" s="11"/>
      <c r="E317" s="289"/>
      <c r="F317" s="109"/>
      <c r="G317" s="288"/>
      <c r="H317" s="288"/>
      <c r="I317" s="56"/>
      <c r="J317" s="11">
        <f t="shared" si="25"/>
        <v>0</v>
      </c>
      <c r="K317" s="2"/>
      <c r="L317" s="18"/>
      <c r="M317" s="59"/>
      <c r="N317" s="14">
        <f t="shared" si="26"/>
        <v>0</v>
      </c>
      <c r="O317" s="230" t="str">
        <f t="shared" si="27"/>
        <v xml:space="preserve"> </v>
      </c>
      <c r="P317" s="230" t="str">
        <f t="shared" si="28"/>
        <v xml:space="preserve"> </v>
      </c>
      <c r="Q317" s="275" t="str">
        <f t="shared" si="29"/>
        <v xml:space="preserve"> </v>
      </c>
      <c r="R317" s="230" t="str">
        <f t="shared" si="30"/>
        <v xml:space="preserve"> </v>
      </c>
    </row>
    <row r="318" spans="1:18" x14ac:dyDescent="0.2">
      <c r="A318" s="10" t="str">
        <f>IF(COUNTRY_INFO!A318=0," ",COUNTRY_INFO!A318)</f>
        <v>Ethiopia</v>
      </c>
      <c r="B318" s="10" t="str">
        <f>IF(COUNTRY_INFO!B318=0," ",COUNTRY_INFO!B318)</f>
        <v>Oromia Borena</v>
      </c>
      <c r="C318" s="10" t="str">
        <f>IF(COUNTRY_INFO!C318=0," ",COUNTRY_INFO!C318)</f>
        <v>Dhas</v>
      </c>
      <c r="D318" s="11"/>
      <c r="E318" s="289"/>
      <c r="F318" s="109"/>
      <c r="G318" s="288"/>
      <c r="H318" s="288"/>
      <c r="I318" s="56"/>
      <c r="J318" s="11">
        <f t="shared" si="25"/>
        <v>0</v>
      </c>
      <c r="K318" s="2"/>
      <c r="L318" s="18"/>
      <c r="M318" s="59"/>
      <c r="N318" s="14">
        <f t="shared" si="26"/>
        <v>0</v>
      </c>
      <c r="O318" s="230" t="str">
        <f t="shared" si="27"/>
        <v xml:space="preserve"> </v>
      </c>
      <c r="P318" s="230" t="str">
        <f t="shared" si="28"/>
        <v xml:space="preserve"> </v>
      </c>
      <c r="Q318" s="275" t="str">
        <f t="shared" si="29"/>
        <v xml:space="preserve"> </v>
      </c>
      <c r="R318" s="230" t="str">
        <f t="shared" si="30"/>
        <v xml:space="preserve"> </v>
      </c>
    </row>
    <row r="319" spans="1:18" x14ac:dyDescent="0.2">
      <c r="A319" s="10" t="str">
        <f>IF(COUNTRY_INFO!A319=0," ",COUNTRY_INFO!A319)</f>
        <v>Ethiopia</v>
      </c>
      <c r="B319" s="10" t="str">
        <f>IF(COUNTRY_INFO!B319=0," ",COUNTRY_INFO!B319)</f>
        <v>Oromia Borena</v>
      </c>
      <c r="C319" s="10" t="str">
        <f>IF(COUNTRY_INFO!C319=0," ",COUNTRY_INFO!C319)</f>
        <v>Dillo</v>
      </c>
      <c r="D319" s="11"/>
      <c r="E319" s="289"/>
      <c r="F319" s="109"/>
      <c r="G319" s="288"/>
      <c r="H319" s="288"/>
      <c r="I319" s="56"/>
      <c r="J319" s="11">
        <f t="shared" si="25"/>
        <v>0</v>
      </c>
      <c r="K319" s="2"/>
      <c r="L319" s="18"/>
      <c r="M319" s="59"/>
      <c r="N319" s="14">
        <f t="shared" si="26"/>
        <v>0</v>
      </c>
      <c r="O319" s="230" t="str">
        <f t="shared" si="27"/>
        <v xml:space="preserve"> </v>
      </c>
      <c r="P319" s="230" t="str">
        <f t="shared" si="28"/>
        <v xml:space="preserve"> </v>
      </c>
      <c r="Q319" s="275" t="str">
        <f t="shared" si="29"/>
        <v xml:space="preserve"> </v>
      </c>
      <c r="R319" s="230" t="str">
        <f t="shared" si="30"/>
        <v xml:space="preserve"> </v>
      </c>
    </row>
    <row r="320" spans="1:18" x14ac:dyDescent="0.2">
      <c r="A320" s="10" t="str">
        <f>IF(COUNTRY_INFO!A320=0," ",COUNTRY_INFO!A320)</f>
        <v>Ethiopia</v>
      </c>
      <c r="B320" s="10" t="str">
        <f>IF(COUNTRY_INFO!B320=0," ",COUNTRY_INFO!B320)</f>
        <v>Oromia Borena</v>
      </c>
      <c r="C320" s="10" t="str">
        <f>IF(COUNTRY_INFO!C320=0," ",COUNTRY_INFO!C320)</f>
        <v>Dire</v>
      </c>
      <c r="D320" s="11"/>
      <c r="E320" s="289"/>
      <c r="F320" s="109"/>
      <c r="G320" s="288"/>
      <c r="H320" s="288"/>
      <c r="I320" s="56"/>
      <c r="J320" s="11">
        <f t="shared" si="25"/>
        <v>0</v>
      </c>
      <c r="K320" s="2"/>
      <c r="L320" s="18"/>
      <c r="M320" s="59"/>
      <c r="N320" s="14">
        <f t="shared" si="26"/>
        <v>0</v>
      </c>
      <c r="O320" s="230" t="str">
        <f t="shared" si="27"/>
        <v xml:space="preserve"> </v>
      </c>
      <c r="P320" s="230" t="str">
        <f t="shared" si="28"/>
        <v xml:space="preserve"> </v>
      </c>
      <c r="Q320" s="275" t="str">
        <f t="shared" si="29"/>
        <v xml:space="preserve"> </v>
      </c>
      <c r="R320" s="230" t="str">
        <f t="shared" si="30"/>
        <v xml:space="preserve"> </v>
      </c>
    </row>
    <row r="321" spans="1:18" x14ac:dyDescent="0.2">
      <c r="A321" s="10" t="str">
        <f>IF(COUNTRY_INFO!A321=0," ",COUNTRY_INFO!A321)</f>
        <v>Ethiopia</v>
      </c>
      <c r="B321" s="10" t="str">
        <f>IF(COUNTRY_INFO!B321=0," ",COUNTRY_INFO!B321)</f>
        <v>Oromia Borena</v>
      </c>
      <c r="C321" s="10" t="str">
        <f>IF(COUNTRY_INFO!C321=0," ",COUNTRY_INFO!C321)</f>
        <v>Dubluk</v>
      </c>
      <c r="D321" s="11"/>
      <c r="E321" s="289"/>
      <c r="F321" s="109"/>
      <c r="G321" s="288"/>
      <c r="H321" s="288"/>
      <c r="I321" s="56"/>
      <c r="J321" s="11">
        <f t="shared" si="25"/>
        <v>0</v>
      </c>
      <c r="K321" s="2"/>
      <c r="L321" s="18"/>
      <c r="M321" s="59"/>
      <c r="N321" s="14">
        <f t="shared" si="26"/>
        <v>0</v>
      </c>
      <c r="O321" s="230" t="str">
        <f t="shared" si="27"/>
        <v xml:space="preserve"> </v>
      </c>
      <c r="P321" s="230" t="str">
        <f t="shared" si="28"/>
        <v xml:space="preserve"> </v>
      </c>
      <c r="Q321" s="275" t="str">
        <f t="shared" si="29"/>
        <v xml:space="preserve"> </v>
      </c>
      <c r="R321" s="230" t="str">
        <f t="shared" si="30"/>
        <v xml:space="preserve"> </v>
      </c>
    </row>
    <row r="322" spans="1:18" x14ac:dyDescent="0.2">
      <c r="A322" s="10" t="str">
        <f>IF(COUNTRY_INFO!A322=0," ",COUNTRY_INFO!A322)</f>
        <v>Ethiopia</v>
      </c>
      <c r="B322" s="10" t="str">
        <f>IF(COUNTRY_INFO!B322=0," ",COUNTRY_INFO!B322)</f>
        <v>Oromia Borena</v>
      </c>
      <c r="C322" s="10" t="str">
        <f>IF(COUNTRY_INFO!C322=0," ",COUNTRY_INFO!C322)</f>
        <v>Eliwaye</v>
      </c>
      <c r="D322" s="11"/>
      <c r="E322" s="289"/>
      <c r="F322" s="109"/>
      <c r="G322" s="288"/>
      <c r="H322" s="295">
        <v>15551</v>
      </c>
      <c r="I322" s="56"/>
      <c r="J322" s="11">
        <f t="shared" si="25"/>
        <v>15551</v>
      </c>
      <c r="K322" s="2"/>
      <c r="L322" s="18">
        <v>13621</v>
      </c>
      <c r="M322" s="59"/>
      <c r="N322" s="14">
        <f t="shared" si="26"/>
        <v>13621</v>
      </c>
      <c r="O322" s="230" t="str">
        <f t="shared" si="27"/>
        <v xml:space="preserve"> </v>
      </c>
      <c r="P322" s="293">
        <f t="shared" si="28"/>
        <v>87.589222558034848</v>
      </c>
      <c r="Q322" s="275" t="str">
        <f t="shared" si="29"/>
        <v xml:space="preserve"> </v>
      </c>
      <c r="R322" s="293">
        <f t="shared" si="30"/>
        <v>87.589222558034848</v>
      </c>
    </row>
    <row r="323" spans="1:18" x14ac:dyDescent="0.2">
      <c r="A323" s="10" t="str">
        <f>IF(COUNTRY_INFO!A323=0," ",COUNTRY_INFO!A323)</f>
        <v>Ethiopia</v>
      </c>
      <c r="B323" s="10" t="str">
        <f>IF(COUNTRY_INFO!B323=0," ",COUNTRY_INFO!B323)</f>
        <v>Oromia Borena</v>
      </c>
      <c r="C323" s="10" t="str">
        <f>IF(COUNTRY_INFO!C323=0," ",COUNTRY_INFO!C323)</f>
        <v>Gomole</v>
      </c>
      <c r="D323" s="11"/>
      <c r="E323" s="289"/>
      <c r="F323" s="109"/>
      <c r="G323" s="288"/>
      <c r="H323" s="295">
        <v>16536</v>
      </c>
      <c r="I323" s="56"/>
      <c r="J323" s="11">
        <f t="shared" si="25"/>
        <v>16536</v>
      </c>
      <c r="K323" s="2"/>
      <c r="L323" s="18">
        <v>15628</v>
      </c>
      <c r="M323" s="59"/>
      <c r="N323" s="14">
        <f t="shared" si="26"/>
        <v>15628</v>
      </c>
      <c r="O323" s="230" t="str">
        <f t="shared" si="27"/>
        <v xml:space="preserve"> </v>
      </c>
      <c r="P323" s="293">
        <f t="shared" si="28"/>
        <v>94.508950169327534</v>
      </c>
      <c r="Q323" s="275" t="str">
        <f t="shared" si="29"/>
        <v xml:space="preserve"> </v>
      </c>
      <c r="R323" s="293">
        <f t="shared" si="30"/>
        <v>94.508950169327534</v>
      </c>
    </row>
    <row r="324" spans="1:18" x14ac:dyDescent="0.2">
      <c r="A324" s="10" t="str">
        <f>IF(COUNTRY_INFO!A324=0," ",COUNTRY_INFO!A324)</f>
        <v>Ethiopia</v>
      </c>
      <c r="B324" s="10" t="str">
        <f>IF(COUNTRY_INFO!B324=0," ",COUNTRY_INFO!B324)</f>
        <v>Oromia Borena</v>
      </c>
      <c r="C324" s="10" t="str">
        <f>IF(COUNTRY_INFO!C324=0," ",COUNTRY_INFO!C324)</f>
        <v>Guchi</v>
      </c>
      <c r="D324" s="11"/>
      <c r="E324" s="289"/>
      <c r="F324" s="109"/>
      <c r="G324" s="288"/>
      <c r="H324" s="288"/>
      <c r="I324" s="56"/>
      <c r="J324" s="11">
        <f t="shared" si="25"/>
        <v>0</v>
      </c>
      <c r="K324" s="2"/>
      <c r="L324" s="18"/>
      <c r="M324" s="59"/>
      <c r="N324" s="14">
        <f t="shared" si="26"/>
        <v>0</v>
      </c>
      <c r="O324" s="230" t="str">
        <f t="shared" si="27"/>
        <v xml:space="preserve"> </v>
      </c>
      <c r="P324" s="230" t="str">
        <f t="shared" si="28"/>
        <v xml:space="preserve"> </v>
      </c>
      <c r="Q324" s="275" t="str">
        <f t="shared" si="29"/>
        <v xml:space="preserve"> </v>
      </c>
      <c r="R324" s="230" t="str">
        <f t="shared" si="30"/>
        <v xml:space="preserve"> </v>
      </c>
    </row>
    <row r="325" spans="1:18" x14ac:dyDescent="0.2">
      <c r="A325" s="10" t="str">
        <f>IF(COUNTRY_INFO!A325=0," ",COUNTRY_INFO!A325)</f>
        <v>Ethiopia</v>
      </c>
      <c r="B325" s="10" t="str">
        <f>IF(COUNTRY_INFO!B325=0," ",COUNTRY_INFO!B325)</f>
        <v>Oromia Borena</v>
      </c>
      <c r="C325" s="10" t="str">
        <f>IF(COUNTRY_INFO!C325=0," ",COUNTRY_INFO!C325)</f>
        <v>Miyo</v>
      </c>
      <c r="D325" s="11"/>
      <c r="E325" s="289"/>
      <c r="F325" s="109"/>
      <c r="G325" s="288"/>
      <c r="H325" s="288"/>
      <c r="I325" s="56"/>
      <c r="J325" s="11">
        <f t="shared" si="25"/>
        <v>0</v>
      </c>
      <c r="K325" s="2"/>
      <c r="L325" s="18"/>
      <c r="M325" s="59"/>
      <c r="N325" s="14">
        <f t="shared" si="26"/>
        <v>0</v>
      </c>
      <c r="O325" s="230" t="str">
        <f t="shared" si="27"/>
        <v xml:space="preserve"> </v>
      </c>
      <c r="P325" s="230" t="str">
        <f t="shared" si="28"/>
        <v xml:space="preserve"> </v>
      </c>
      <c r="Q325" s="275" t="str">
        <f t="shared" si="29"/>
        <v xml:space="preserve"> </v>
      </c>
      <c r="R325" s="230" t="str">
        <f t="shared" si="30"/>
        <v xml:space="preserve"> </v>
      </c>
    </row>
    <row r="326" spans="1:18" x14ac:dyDescent="0.2">
      <c r="A326" s="10" t="str">
        <f>IF(COUNTRY_INFO!A326=0," ",COUNTRY_INFO!A326)</f>
        <v>Ethiopia</v>
      </c>
      <c r="B326" s="10" t="str">
        <f>IF(COUNTRY_INFO!B326=0," ",COUNTRY_INFO!B326)</f>
        <v>Oromia Borena</v>
      </c>
      <c r="C326" s="10" t="str">
        <f>IF(COUNTRY_INFO!C326=0," ",COUNTRY_INFO!C326)</f>
        <v>Moyale</v>
      </c>
      <c r="D326" s="11"/>
      <c r="E326" s="289"/>
      <c r="F326" s="109"/>
      <c r="G326" s="288"/>
      <c r="H326" s="288"/>
      <c r="I326" s="56"/>
      <c r="J326" s="11">
        <f t="shared" si="25"/>
        <v>0</v>
      </c>
      <c r="K326" s="2"/>
      <c r="L326" s="18"/>
      <c r="M326" s="59"/>
      <c r="N326" s="14">
        <f t="shared" si="26"/>
        <v>0</v>
      </c>
      <c r="O326" s="230" t="str">
        <f t="shared" si="27"/>
        <v xml:space="preserve"> </v>
      </c>
      <c r="P326" s="230" t="str">
        <f t="shared" si="28"/>
        <v xml:space="preserve"> </v>
      </c>
      <c r="Q326" s="275" t="str">
        <f t="shared" si="29"/>
        <v xml:space="preserve"> </v>
      </c>
      <c r="R326" s="230" t="str">
        <f t="shared" si="30"/>
        <v xml:space="preserve"> </v>
      </c>
    </row>
    <row r="327" spans="1:18" x14ac:dyDescent="0.2">
      <c r="A327" s="10" t="str">
        <f>IF(COUNTRY_INFO!A327=0," ",COUNTRY_INFO!A327)</f>
        <v>Ethiopia</v>
      </c>
      <c r="B327" s="10" t="str">
        <f>IF(COUNTRY_INFO!B327=0," ",COUNTRY_INFO!B327)</f>
        <v>Oromia Borena</v>
      </c>
      <c r="C327" s="10" t="str">
        <f>IF(COUNTRY_INFO!C327=0," ",COUNTRY_INFO!C327)</f>
        <v>Teltele</v>
      </c>
      <c r="D327" s="11"/>
      <c r="E327" s="289"/>
      <c r="F327" s="109"/>
      <c r="G327" s="288"/>
      <c r="H327" s="288"/>
      <c r="I327" s="56"/>
      <c r="J327" s="11">
        <f t="shared" si="25"/>
        <v>0</v>
      </c>
      <c r="K327" s="2"/>
      <c r="L327" s="18"/>
      <c r="M327" s="59"/>
      <c r="N327" s="14">
        <f t="shared" si="26"/>
        <v>0</v>
      </c>
      <c r="O327" s="230" t="str">
        <f t="shared" si="27"/>
        <v xml:space="preserve"> </v>
      </c>
      <c r="P327" s="230" t="str">
        <f t="shared" si="28"/>
        <v xml:space="preserve"> </v>
      </c>
      <c r="Q327" s="275" t="str">
        <f t="shared" si="29"/>
        <v xml:space="preserve"> </v>
      </c>
      <c r="R327" s="230" t="str">
        <f t="shared" si="30"/>
        <v xml:space="preserve"> </v>
      </c>
    </row>
    <row r="328" spans="1:18" x14ac:dyDescent="0.2">
      <c r="A328" s="10" t="str">
        <f>IF(COUNTRY_INFO!A328=0," ",COUNTRY_INFO!A328)</f>
        <v>Ethiopia</v>
      </c>
      <c r="B328" s="10" t="str">
        <f>IF(COUNTRY_INFO!B328=0," ",COUNTRY_INFO!B328)</f>
        <v>Oromia Borena</v>
      </c>
      <c r="C328" s="10" t="str">
        <f>IF(COUNTRY_INFO!C328=0," ",COUNTRY_INFO!C328)</f>
        <v>Wachile</v>
      </c>
      <c r="D328" s="11"/>
      <c r="E328" s="289"/>
      <c r="F328" s="109"/>
      <c r="G328" s="288"/>
      <c r="H328" s="288"/>
      <c r="I328" s="56"/>
      <c r="J328" s="11">
        <f t="shared" si="25"/>
        <v>0</v>
      </c>
      <c r="K328" s="2"/>
      <c r="L328" s="18"/>
      <c r="M328" s="59"/>
      <c r="N328" s="14">
        <f t="shared" si="26"/>
        <v>0</v>
      </c>
      <c r="O328" s="230" t="str">
        <f t="shared" si="27"/>
        <v xml:space="preserve"> </v>
      </c>
      <c r="P328" s="230" t="str">
        <f t="shared" si="28"/>
        <v xml:space="preserve"> </v>
      </c>
      <c r="Q328" s="275" t="str">
        <f t="shared" si="29"/>
        <v xml:space="preserve"> </v>
      </c>
      <c r="R328" s="230" t="str">
        <f t="shared" si="30"/>
        <v xml:space="preserve"> </v>
      </c>
    </row>
    <row r="329" spans="1:18" x14ac:dyDescent="0.2">
      <c r="A329" s="10" t="str">
        <f>IF(COUNTRY_INFO!A329=0," ",COUNTRY_INFO!A329)</f>
        <v>Ethiopia</v>
      </c>
      <c r="B329" s="10" t="str">
        <f>IF(COUNTRY_INFO!B329=0," ",COUNTRY_INFO!B329)</f>
        <v>Oromia Borena</v>
      </c>
      <c r="C329" s="10" t="str">
        <f>IF(COUNTRY_INFO!C329=0," ",COUNTRY_INFO!C329)</f>
        <v>Yabello</v>
      </c>
      <c r="D329" s="11"/>
      <c r="E329" s="289"/>
      <c r="F329" s="109"/>
      <c r="G329" s="288"/>
      <c r="H329" s="295">
        <v>14709</v>
      </c>
      <c r="I329" s="56"/>
      <c r="J329" s="11">
        <f t="shared" si="25"/>
        <v>14709</v>
      </c>
      <c r="K329" s="2"/>
      <c r="L329" s="18">
        <v>12982</v>
      </c>
      <c r="M329" s="59"/>
      <c r="N329" s="14">
        <f t="shared" si="26"/>
        <v>12982</v>
      </c>
      <c r="O329" s="230" t="str">
        <f t="shared" si="27"/>
        <v xml:space="preserve"> </v>
      </c>
      <c r="P329" s="293">
        <f t="shared" si="28"/>
        <v>88.258889115507515</v>
      </c>
      <c r="Q329" s="275" t="str">
        <f t="shared" si="29"/>
        <v xml:space="preserve"> </v>
      </c>
      <c r="R329" s="293">
        <f t="shared" si="30"/>
        <v>88.258889115507515</v>
      </c>
    </row>
    <row r="330" spans="1:18" x14ac:dyDescent="0.2">
      <c r="A330" s="10" t="str">
        <f>IF(COUNTRY_INFO!A330=0," ",COUNTRY_INFO!A330)</f>
        <v>Ethiopia</v>
      </c>
      <c r="B330" s="10" t="str">
        <f>IF(COUNTRY_INFO!B330=0," ",COUNTRY_INFO!B330)</f>
        <v>Oromia Borena</v>
      </c>
      <c r="C330" s="10" t="str">
        <f>IF(COUNTRY_INFO!C330=0," ",COUNTRY_INFO!C330)</f>
        <v>Yabello Town</v>
      </c>
      <c r="D330" s="11"/>
      <c r="E330" s="289"/>
      <c r="F330" s="109"/>
      <c r="G330" s="288"/>
      <c r="H330" s="295">
        <v>8686</v>
      </c>
      <c r="I330" s="56"/>
      <c r="J330" s="11">
        <f t="shared" ref="J330:J393" si="31">SUM(G330:I330)</f>
        <v>8686</v>
      </c>
      <c r="K330" s="2"/>
      <c r="L330" s="18">
        <v>7627</v>
      </c>
      <c r="M330" s="59"/>
      <c r="N330" s="14">
        <f t="shared" ref="N330:N393" si="32">SUM(K330:M330)</f>
        <v>7627</v>
      </c>
      <c r="O330" s="230" t="str">
        <f t="shared" ref="O330:O393" si="33">IF(G330&lt;&gt;0, IF(K330/G330*100=0, "-", K330/G330*100), " ")</f>
        <v xml:space="preserve"> </v>
      </c>
      <c r="P330" s="293">
        <f t="shared" ref="P330:P393" si="34">IF(H330&lt;&gt;0, IF(L330/H330*100=0, "-", L330/H330*100), " ")</f>
        <v>87.807966843195956</v>
      </c>
      <c r="Q330" s="275" t="str">
        <f t="shared" ref="Q330:Q393" si="35">IF(I330&lt;&gt;0, IF(M330/I330*100=0, "-", M330/I330*100), " ")</f>
        <v xml:space="preserve"> </v>
      </c>
      <c r="R330" s="293">
        <f t="shared" ref="R330:R393" si="36">IF(J330&lt;&gt;0, IF(N330/J330*100=0, "-", N330/J330*100), " ")</f>
        <v>87.807966843195956</v>
      </c>
    </row>
    <row r="331" spans="1:18" x14ac:dyDescent="0.2">
      <c r="A331" s="10" t="str">
        <f>IF(COUNTRY_INFO!A331=0," ",COUNTRY_INFO!A331)</f>
        <v>Ethiopia</v>
      </c>
      <c r="B331" s="10" t="str">
        <f>IF(COUNTRY_INFO!B331=0," ",COUNTRY_INFO!B331)</f>
        <v>Oromia Buno Bedele</v>
      </c>
      <c r="C331" s="10" t="str">
        <f>IF(COUNTRY_INFO!C331=0," ",COUNTRY_INFO!C331)</f>
        <v>Bedele Town</v>
      </c>
      <c r="D331" s="11"/>
      <c r="E331" s="289"/>
      <c r="F331" s="109"/>
      <c r="G331" s="288"/>
      <c r="H331" s="288"/>
      <c r="I331" s="56"/>
      <c r="J331" s="11">
        <f t="shared" si="31"/>
        <v>0</v>
      </c>
      <c r="K331" s="2"/>
      <c r="L331" s="18"/>
      <c r="M331" s="59"/>
      <c r="N331" s="14">
        <f t="shared" si="32"/>
        <v>0</v>
      </c>
      <c r="O331" s="230" t="str">
        <f t="shared" si="33"/>
        <v xml:space="preserve"> </v>
      </c>
      <c r="P331" s="230" t="str">
        <f t="shared" si="34"/>
        <v xml:space="preserve"> </v>
      </c>
      <c r="Q331" s="275" t="str">
        <f t="shared" si="35"/>
        <v xml:space="preserve"> </v>
      </c>
      <c r="R331" s="230" t="str">
        <f t="shared" si="36"/>
        <v xml:space="preserve"> </v>
      </c>
    </row>
    <row r="332" spans="1:18" x14ac:dyDescent="0.2">
      <c r="A332" s="10" t="str">
        <f>IF(COUNTRY_INFO!A332=0," ",COUNTRY_INFO!A332)</f>
        <v>Ethiopia</v>
      </c>
      <c r="B332" s="10" t="str">
        <f>IF(COUNTRY_INFO!B332=0," ",COUNTRY_INFO!B332)</f>
        <v>Oromia Buno Bedele</v>
      </c>
      <c r="C332" s="10" t="str">
        <f>IF(COUNTRY_INFO!C332=0," ",COUNTRY_INFO!C332)</f>
        <v>Bedele Zuria</v>
      </c>
      <c r="D332" s="11"/>
      <c r="E332" s="289"/>
      <c r="F332" s="109"/>
      <c r="G332" s="288"/>
      <c r="H332" s="295">
        <v>31202</v>
      </c>
      <c r="I332" s="56"/>
      <c r="J332" s="11">
        <f t="shared" si="31"/>
        <v>31202</v>
      </c>
      <c r="K332" s="2"/>
      <c r="L332" s="18">
        <v>28433</v>
      </c>
      <c r="M332" s="59"/>
      <c r="N332" s="14">
        <f t="shared" si="32"/>
        <v>28433</v>
      </c>
      <c r="O332" s="230" t="str">
        <f t="shared" si="33"/>
        <v xml:space="preserve"> </v>
      </c>
      <c r="P332" s="293">
        <f t="shared" si="34"/>
        <v>91.125568873790144</v>
      </c>
      <c r="Q332" s="275" t="str">
        <f t="shared" si="35"/>
        <v xml:space="preserve"> </v>
      </c>
      <c r="R332" s="293">
        <f t="shared" si="36"/>
        <v>91.125568873790144</v>
      </c>
    </row>
    <row r="333" spans="1:18" x14ac:dyDescent="0.2">
      <c r="A333" s="10" t="str">
        <f>IF(COUNTRY_INFO!A333=0," ",COUNTRY_INFO!A333)</f>
        <v>Ethiopia</v>
      </c>
      <c r="B333" s="10" t="str">
        <f>IF(COUNTRY_INFO!B333=0," ",COUNTRY_INFO!B333)</f>
        <v>Oromia Buno Bedele</v>
      </c>
      <c r="C333" s="10" t="str">
        <f>IF(COUNTRY_INFO!C333=0," ",COUNTRY_INFO!C333)</f>
        <v>Borecha</v>
      </c>
      <c r="D333" s="11"/>
      <c r="E333" s="289"/>
      <c r="F333" s="109"/>
      <c r="G333" s="288"/>
      <c r="H333" s="295"/>
      <c r="I333" s="56"/>
      <c r="J333" s="11">
        <f t="shared" si="31"/>
        <v>0</v>
      </c>
      <c r="K333" s="2"/>
      <c r="L333" s="18"/>
      <c r="M333" s="59"/>
      <c r="N333" s="14">
        <f t="shared" si="32"/>
        <v>0</v>
      </c>
      <c r="O333" s="230" t="str">
        <f t="shared" si="33"/>
        <v xml:space="preserve"> </v>
      </c>
      <c r="P333" s="293" t="str">
        <f t="shared" si="34"/>
        <v xml:space="preserve"> </v>
      </c>
      <c r="Q333" s="275" t="str">
        <f t="shared" si="35"/>
        <v xml:space="preserve"> </v>
      </c>
      <c r="R333" s="293" t="str">
        <f t="shared" si="36"/>
        <v xml:space="preserve"> </v>
      </c>
    </row>
    <row r="334" spans="1:18" x14ac:dyDescent="0.2">
      <c r="A334" s="10" t="str">
        <f>IF(COUNTRY_INFO!A334=0," ",COUNTRY_INFO!A334)</f>
        <v>Ethiopia</v>
      </c>
      <c r="B334" s="10" t="str">
        <f>IF(COUNTRY_INFO!B334=0," ",COUNTRY_INFO!B334)</f>
        <v>Oromia Buno Bedele</v>
      </c>
      <c r="C334" s="10" t="str">
        <f>IF(COUNTRY_INFO!C334=0," ",COUNTRY_INFO!C334)</f>
        <v>Chewaka</v>
      </c>
      <c r="D334" s="11"/>
      <c r="E334" s="289"/>
      <c r="F334" s="109"/>
      <c r="G334" s="288"/>
      <c r="H334" s="295"/>
      <c r="I334" s="56"/>
      <c r="J334" s="11">
        <f t="shared" si="31"/>
        <v>0</v>
      </c>
      <c r="K334" s="2"/>
      <c r="L334" s="18"/>
      <c r="M334" s="59"/>
      <c r="N334" s="14">
        <f t="shared" si="32"/>
        <v>0</v>
      </c>
      <c r="O334" s="230" t="str">
        <f t="shared" si="33"/>
        <v xml:space="preserve"> </v>
      </c>
      <c r="P334" s="293" t="str">
        <f t="shared" si="34"/>
        <v xml:space="preserve"> </v>
      </c>
      <c r="Q334" s="275" t="str">
        <f t="shared" si="35"/>
        <v xml:space="preserve"> </v>
      </c>
      <c r="R334" s="293" t="str">
        <f t="shared" si="36"/>
        <v xml:space="preserve"> </v>
      </c>
    </row>
    <row r="335" spans="1:18" x14ac:dyDescent="0.2">
      <c r="A335" s="10" t="str">
        <f>IF(COUNTRY_INFO!A335=0," ",COUNTRY_INFO!A335)</f>
        <v>Ethiopia</v>
      </c>
      <c r="B335" s="10" t="str">
        <f>IF(COUNTRY_INFO!B335=0," ",COUNTRY_INFO!B335)</f>
        <v>Oromia Buno Bedele</v>
      </c>
      <c r="C335" s="10" t="str">
        <f>IF(COUNTRY_INFO!C335=0," ",COUNTRY_INFO!C335)</f>
        <v>Chora</v>
      </c>
      <c r="D335" s="11"/>
      <c r="E335" s="289"/>
      <c r="F335" s="109"/>
      <c r="G335" s="288"/>
      <c r="H335" s="288"/>
      <c r="I335" s="56"/>
      <c r="J335" s="11">
        <f t="shared" si="31"/>
        <v>0</v>
      </c>
      <c r="K335" s="2"/>
      <c r="L335" s="18"/>
      <c r="M335" s="59"/>
      <c r="N335" s="14">
        <f t="shared" si="32"/>
        <v>0</v>
      </c>
      <c r="O335" s="230" t="str">
        <f t="shared" si="33"/>
        <v xml:space="preserve"> </v>
      </c>
      <c r="P335" s="230" t="str">
        <f t="shared" si="34"/>
        <v xml:space="preserve"> </v>
      </c>
      <c r="Q335" s="275" t="str">
        <f t="shared" si="35"/>
        <v xml:space="preserve"> </v>
      </c>
      <c r="R335" s="230" t="str">
        <f t="shared" si="36"/>
        <v xml:space="preserve"> </v>
      </c>
    </row>
    <row r="336" spans="1:18" x14ac:dyDescent="0.2">
      <c r="A336" s="10" t="str">
        <f>IF(COUNTRY_INFO!A336=0," ",COUNTRY_INFO!A336)</f>
        <v>Ethiopia</v>
      </c>
      <c r="B336" s="10" t="str">
        <f>IF(COUNTRY_INFO!B336=0," ",COUNTRY_INFO!B336)</f>
        <v>Oromia Buno Bedele</v>
      </c>
      <c r="C336" s="10" t="str">
        <f>IF(COUNTRY_INFO!C336=0," ",COUNTRY_INFO!C336)</f>
        <v>Dabo Hanna</v>
      </c>
      <c r="D336" s="11"/>
      <c r="E336" s="289"/>
      <c r="F336" s="109"/>
      <c r="G336" s="288"/>
      <c r="H336" s="288"/>
      <c r="I336" s="56"/>
      <c r="J336" s="11">
        <f t="shared" si="31"/>
        <v>0</v>
      </c>
      <c r="K336" s="2"/>
      <c r="L336" s="18"/>
      <c r="M336" s="59"/>
      <c r="N336" s="14">
        <f t="shared" si="32"/>
        <v>0</v>
      </c>
      <c r="O336" s="230" t="str">
        <f t="shared" si="33"/>
        <v xml:space="preserve"> </v>
      </c>
      <c r="P336" s="230" t="str">
        <f t="shared" si="34"/>
        <v xml:space="preserve"> </v>
      </c>
      <c r="Q336" s="275" t="str">
        <f t="shared" si="35"/>
        <v xml:space="preserve"> </v>
      </c>
      <c r="R336" s="230" t="str">
        <f t="shared" si="36"/>
        <v xml:space="preserve"> </v>
      </c>
    </row>
    <row r="337" spans="1:18" x14ac:dyDescent="0.2">
      <c r="A337" s="10" t="str">
        <f>IF(COUNTRY_INFO!A337=0," ",COUNTRY_INFO!A337)</f>
        <v>Ethiopia</v>
      </c>
      <c r="B337" s="10" t="str">
        <f>IF(COUNTRY_INFO!B337=0," ",COUNTRY_INFO!B337)</f>
        <v>Oromia Buno Bedele</v>
      </c>
      <c r="C337" s="10" t="str">
        <f>IF(COUNTRY_INFO!C337=0," ",COUNTRY_INFO!C337)</f>
        <v>Diediesa</v>
      </c>
      <c r="D337" s="11"/>
      <c r="E337" s="289"/>
      <c r="F337" s="109"/>
      <c r="G337" s="288"/>
      <c r="H337" s="295">
        <v>13169</v>
      </c>
      <c r="I337" s="56"/>
      <c r="J337" s="11">
        <f t="shared" si="31"/>
        <v>13169</v>
      </c>
      <c r="K337" s="2"/>
      <c r="L337" s="18">
        <v>10982</v>
      </c>
      <c r="M337" s="59"/>
      <c r="N337" s="14">
        <f t="shared" si="32"/>
        <v>10982</v>
      </c>
      <c r="O337" s="230" t="str">
        <f t="shared" si="33"/>
        <v xml:space="preserve"> </v>
      </c>
      <c r="P337" s="293">
        <f t="shared" si="34"/>
        <v>83.392816462905301</v>
      </c>
      <c r="Q337" s="275" t="str">
        <f t="shared" si="35"/>
        <v xml:space="preserve"> </v>
      </c>
      <c r="R337" s="293">
        <f t="shared" si="36"/>
        <v>83.392816462905301</v>
      </c>
    </row>
    <row r="338" spans="1:18" x14ac:dyDescent="0.2">
      <c r="A338" s="10" t="str">
        <f>IF(COUNTRY_INFO!A338=0," ",COUNTRY_INFO!A338)</f>
        <v>Ethiopia</v>
      </c>
      <c r="B338" s="10" t="str">
        <f>IF(COUNTRY_INFO!B338=0," ",COUNTRY_INFO!B338)</f>
        <v>Oromia Buno Bedele</v>
      </c>
      <c r="C338" s="10" t="str">
        <f>IF(COUNTRY_INFO!C338=0," ",COUNTRY_INFO!C338)</f>
        <v>Diga</v>
      </c>
      <c r="D338" s="11"/>
      <c r="E338" s="289"/>
      <c r="F338" s="109"/>
      <c r="G338" s="288"/>
      <c r="H338" s="288"/>
      <c r="I338" s="56"/>
      <c r="J338" s="11">
        <f t="shared" si="31"/>
        <v>0</v>
      </c>
      <c r="K338" s="2"/>
      <c r="L338" s="18"/>
      <c r="M338" s="59"/>
      <c r="N338" s="14">
        <f t="shared" si="32"/>
        <v>0</v>
      </c>
      <c r="O338" s="230" t="str">
        <f t="shared" si="33"/>
        <v xml:space="preserve"> </v>
      </c>
      <c r="P338" s="230" t="str">
        <f t="shared" si="34"/>
        <v xml:space="preserve"> </v>
      </c>
      <c r="Q338" s="275" t="str">
        <f t="shared" si="35"/>
        <v xml:space="preserve"> </v>
      </c>
      <c r="R338" s="230" t="str">
        <f t="shared" si="36"/>
        <v xml:space="preserve"> </v>
      </c>
    </row>
    <row r="339" spans="1:18" x14ac:dyDescent="0.2">
      <c r="A339" s="10" t="str">
        <f>IF(COUNTRY_INFO!A339=0," ",COUNTRY_INFO!A339)</f>
        <v>Ethiopia</v>
      </c>
      <c r="B339" s="10" t="str">
        <f>IF(COUNTRY_INFO!B339=0," ",COUNTRY_INFO!B339)</f>
        <v>Oromia Buno Bedele</v>
      </c>
      <c r="C339" s="10" t="str">
        <f>IF(COUNTRY_INFO!C339=0," ",COUNTRY_INFO!C339)</f>
        <v>Gechi</v>
      </c>
      <c r="D339" s="11"/>
      <c r="E339" s="289"/>
      <c r="F339" s="109"/>
      <c r="G339" s="288"/>
      <c r="H339" s="295">
        <v>28589</v>
      </c>
      <c r="I339" s="56"/>
      <c r="J339" s="11">
        <f t="shared" si="31"/>
        <v>28589</v>
      </c>
      <c r="K339" s="2"/>
      <c r="L339" s="18">
        <v>27563</v>
      </c>
      <c r="M339" s="59"/>
      <c r="N339" s="14">
        <f t="shared" si="32"/>
        <v>27563</v>
      </c>
      <c r="O339" s="230" t="str">
        <f t="shared" si="33"/>
        <v xml:space="preserve"> </v>
      </c>
      <c r="P339" s="293">
        <f t="shared" si="34"/>
        <v>96.411207107628798</v>
      </c>
      <c r="Q339" s="275" t="str">
        <f t="shared" si="35"/>
        <v xml:space="preserve"> </v>
      </c>
      <c r="R339" s="293">
        <f t="shared" si="36"/>
        <v>96.411207107628798</v>
      </c>
    </row>
    <row r="340" spans="1:18" x14ac:dyDescent="0.2">
      <c r="A340" s="10" t="str">
        <f>IF(COUNTRY_INFO!A340=0," ",COUNTRY_INFO!A340)</f>
        <v>Ethiopia</v>
      </c>
      <c r="B340" s="10" t="str">
        <f>IF(COUNTRY_INFO!B340=0," ",COUNTRY_INFO!B340)</f>
        <v>Oromia Buno Bedele</v>
      </c>
      <c r="C340" s="10" t="str">
        <f>IF(COUNTRY_INFO!C340=0," ",COUNTRY_INFO!C340)</f>
        <v>Meko</v>
      </c>
      <c r="D340" s="11"/>
      <c r="E340" s="289"/>
      <c r="F340" s="109"/>
      <c r="G340" s="288"/>
      <c r="H340" s="288"/>
      <c r="I340" s="56"/>
      <c r="J340" s="11">
        <f t="shared" si="31"/>
        <v>0</v>
      </c>
      <c r="K340" s="2"/>
      <c r="L340" s="18"/>
      <c r="M340" s="59"/>
      <c r="N340" s="14">
        <f t="shared" si="32"/>
        <v>0</v>
      </c>
      <c r="O340" s="230" t="str">
        <f t="shared" si="33"/>
        <v xml:space="preserve"> </v>
      </c>
      <c r="P340" s="230" t="str">
        <f t="shared" si="34"/>
        <v xml:space="preserve"> </v>
      </c>
      <c r="Q340" s="275" t="str">
        <f t="shared" si="35"/>
        <v xml:space="preserve"> </v>
      </c>
      <c r="R340" s="230" t="str">
        <f t="shared" si="36"/>
        <v xml:space="preserve"> </v>
      </c>
    </row>
    <row r="341" spans="1:18" x14ac:dyDescent="0.2">
      <c r="A341" s="10" t="str">
        <f>IF(COUNTRY_INFO!A341=0," ",COUNTRY_INFO!A341)</f>
        <v>Ethiopia</v>
      </c>
      <c r="B341" s="10" t="str">
        <f>IF(COUNTRY_INFO!B341=0," ",COUNTRY_INFO!B341)</f>
        <v>Oromia East Harerge</v>
      </c>
      <c r="C341" s="10" t="str">
        <f>IF(COUNTRY_INFO!C341=0," ",COUNTRY_INFO!C341)</f>
        <v>Awaday Town</v>
      </c>
      <c r="D341" s="11"/>
      <c r="E341" s="289"/>
      <c r="F341" s="109"/>
      <c r="G341" s="288"/>
      <c r="H341" s="288"/>
      <c r="I341" s="56"/>
      <c r="J341" s="11">
        <f t="shared" si="31"/>
        <v>0</v>
      </c>
      <c r="K341" s="2"/>
      <c r="L341" s="18"/>
      <c r="M341" s="59"/>
      <c r="N341" s="14">
        <f t="shared" si="32"/>
        <v>0</v>
      </c>
      <c r="O341" s="230" t="str">
        <f t="shared" si="33"/>
        <v xml:space="preserve"> </v>
      </c>
      <c r="P341" s="230" t="str">
        <f t="shared" si="34"/>
        <v xml:space="preserve"> </v>
      </c>
      <c r="Q341" s="275" t="str">
        <f t="shared" si="35"/>
        <v xml:space="preserve"> </v>
      </c>
      <c r="R341" s="230" t="str">
        <f t="shared" si="36"/>
        <v xml:space="preserve"> </v>
      </c>
    </row>
    <row r="342" spans="1:18" x14ac:dyDescent="0.2">
      <c r="A342" s="10" t="str">
        <f>IF(COUNTRY_INFO!A342=0," ",COUNTRY_INFO!A342)</f>
        <v>Ethiopia</v>
      </c>
      <c r="B342" s="10" t="str">
        <f>IF(COUNTRY_INFO!B342=0," ",COUNTRY_INFO!B342)</f>
        <v>Oromia East Harerge</v>
      </c>
      <c r="C342" s="10" t="str">
        <f>IF(COUNTRY_INFO!C342=0," ",COUNTRY_INFO!C342)</f>
        <v>Babile</v>
      </c>
      <c r="D342" s="11"/>
      <c r="E342" s="289"/>
      <c r="F342" s="109"/>
      <c r="G342" s="288"/>
      <c r="H342" s="288"/>
      <c r="I342" s="56"/>
      <c r="J342" s="11">
        <f t="shared" si="31"/>
        <v>0</v>
      </c>
      <c r="K342" s="2"/>
      <c r="L342" s="18"/>
      <c r="M342" s="59"/>
      <c r="N342" s="14">
        <f t="shared" si="32"/>
        <v>0</v>
      </c>
      <c r="O342" s="230" t="str">
        <f t="shared" si="33"/>
        <v xml:space="preserve"> </v>
      </c>
      <c r="P342" s="230" t="str">
        <f t="shared" si="34"/>
        <v xml:space="preserve"> </v>
      </c>
      <c r="Q342" s="275" t="str">
        <f t="shared" si="35"/>
        <v xml:space="preserve"> </v>
      </c>
      <c r="R342" s="230" t="str">
        <f t="shared" si="36"/>
        <v xml:space="preserve"> </v>
      </c>
    </row>
    <row r="343" spans="1:18" x14ac:dyDescent="0.2">
      <c r="A343" s="10" t="str">
        <f>IF(COUNTRY_INFO!A343=0," ",COUNTRY_INFO!A343)</f>
        <v>Ethiopia</v>
      </c>
      <c r="B343" s="10" t="str">
        <f>IF(COUNTRY_INFO!B343=0," ",COUNTRY_INFO!B343)</f>
        <v>Oromia East Harerge</v>
      </c>
      <c r="C343" s="10" t="str">
        <f>IF(COUNTRY_INFO!C343=0," ",COUNTRY_INFO!C343)</f>
        <v>Babile Town</v>
      </c>
      <c r="D343" s="11"/>
      <c r="E343" s="289"/>
      <c r="F343" s="109"/>
      <c r="G343" s="288"/>
      <c r="H343" s="288"/>
      <c r="I343" s="56"/>
      <c r="J343" s="11">
        <f t="shared" si="31"/>
        <v>0</v>
      </c>
      <c r="K343" s="2"/>
      <c r="L343" s="18"/>
      <c r="M343" s="59"/>
      <c r="N343" s="14">
        <f t="shared" si="32"/>
        <v>0</v>
      </c>
      <c r="O343" s="230" t="str">
        <f t="shared" si="33"/>
        <v xml:space="preserve"> </v>
      </c>
      <c r="P343" s="230" t="str">
        <f t="shared" si="34"/>
        <v xml:space="preserve"> </v>
      </c>
      <c r="Q343" s="275" t="str">
        <f t="shared" si="35"/>
        <v xml:space="preserve"> </v>
      </c>
      <c r="R343" s="230" t="str">
        <f t="shared" si="36"/>
        <v xml:space="preserve"> </v>
      </c>
    </row>
    <row r="344" spans="1:18" x14ac:dyDescent="0.2">
      <c r="A344" s="10" t="str">
        <f>IF(COUNTRY_INFO!A344=0," ",COUNTRY_INFO!A344)</f>
        <v>Ethiopia</v>
      </c>
      <c r="B344" s="10" t="str">
        <f>IF(COUNTRY_INFO!B344=0," ",COUNTRY_INFO!B344)</f>
        <v>Oromia East Harerge</v>
      </c>
      <c r="C344" s="10" t="str">
        <f>IF(COUNTRY_INFO!C344=0," ",COUNTRY_INFO!C344)</f>
        <v>Bedeno</v>
      </c>
      <c r="D344" s="11"/>
      <c r="E344" s="289"/>
      <c r="F344" s="109"/>
      <c r="G344" s="288"/>
      <c r="H344" s="288"/>
      <c r="I344" s="56"/>
      <c r="J344" s="11">
        <f t="shared" si="31"/>
        <v>0</v>
      </c>
      <c r="K344" s="2"/>
      <c r="L344" s="18"/>
      <c r="M344" s="59"/>
      <c r="N344" s="14">
        <f t="shared" si="32"/>
        <v>0</v>
      </c>
      <c r="O344" s="230" t="str">
        <f t="shared" si="33"/>
        <v xml:space="preserve"> </v>
      </c>
      <c r="P344" s="230" t="str">
        <f t="shared" si="34"/>
        <v xml:space="preserve"> </v>
      </c>
      <c r="Q344" s="275" t="str">
        <f t="shared" si="35"/>
        <v xml:space="preserve"> </v>
      </c>
      <c r="R344" s="230" t="str">
        <f t="shared" si="36"/>
        <v xml:space="preserve"> </v>
      </c>
    </row>
    <row r="345" spans="1:18" x14ac:dyDescent="0.2">
      <c r="A345" s="10" t="str">
        <f>IF(COUNTRY_INFO!A345=0," ",COUNTRY_INFO!A345)</f>
        <v>Ethiopia</v>
      </c>
      <c r="B345" s="10" t="str">
        <f>IF(COUNTRY_INFO!B345=0," ",COUNTRY_INFO!B345)</f>
        <v>Oromia East Harerge</v>
      </c>
      <c r="C345" s="10" t="str">
        <f>IF(COUNTRY_INFO!C345=0," ",COUNTRY_INFO!C345)</f>
        <v>Chenaksan</v>
      </c>
      <c r="D345" s="11"/>
      <c r="E345" s="289"/>
      <c r="F345" s="109"/>
      <c r="G345" s="288"/>
      <c r="H345" s="288"/>
      <c r="I345" s="56"/>
      <c r="J345" s="11">
        <f t="shared" si="31"/>
        <v>0</v>
      </c>
      <c r="K345" s="2"/>
      <c r="L345" s="18"/>
      <c r="M345" s="59"/>
      <c r="N345" s="14">
        <f t="shared" si="32"/>
        <v>0</v>
      </c>
      <c r="O345" s="230" t="str">
        <f t="shared" si="33"/>
        <v xml:space="preserve"> </v>
      </c>
      <c r="P345" s="230" t="str">
        <f t="shared" si="34"/>
        <v xml:space="preserve"> </v>
      </c>
      <c r="Q345" s="275" t="str">
        <f t="shared" si="35"/>
        <v xml:space="preserve"> </v>
      </c>
      <c r="R345" s="230" t="str">
        <f t="shared" si="36"/>
        <v xml:space="preserve"> </v>
      </c>
    </row>
    <row r="346" spans="1:18" x14ac:dyDescent="0.2">
      <c r="A346" s="10" t="str">
        <f>IF(COUNTRY_INFO!A346=0," ",COUNTRY_INFO!A346)</f>
        <v>Ethiopia</v>
      </c>
      <c r="B346" s="10" t="str">
        <f>IF(COUNTRY_INFO!B346=0," ",COUNTRY_INFO!B346)</f>
        <v>Oromia East Harerge</v>
      </c>
      <c r="C346" s="10" t="str">
        <f>IF(COUNTRY_INFO!C346=0," ",COUNTRY_INFO!C346)</f>
        <v>Deder</v>
      </c>
      <c r="D346" s="11"/>
      <c r="E346" s="289"/>
      <c r="F346" s="109"/>
      <c r="G346" s="288"/>
      <c r="H346" s="288"/>
      <c r="I346" s="56"/>
      <c r="J346" s="11">
        <f t="shared" si="31"/>
        <v>0</v>
      </c>
      <c r="K346" s="2"/>
      <c r="L346" s="18"/>
      <c r="M346" s="59"/>
      <c r="N346" s="14">
        <f t="shared" si="32"/>
        <v>0</v>
      </c>
      <c r="O346" s="230" t="str">
        <f t="shared" si="33"/>
        <v xml:space="preserve"> </v>
      </c>
      <c r="P346" s="230" t="str">
        <f t="shared" si="34"/>
        <v xml:space="preserve"> </v>
      </c>
      <c r="Q346" s="275" t="str">
        <f t="shared" si="35"/>
        <v xml:space="preserve"> </v>
      </c>
      <c r="R346" s="230" t="str">
        <f t="shared" si="36"/>
        <v xml:space="preserve"> </v>
      </c>
    </row>
    <row r="347" spans="1:18" x14ac:dyDescent="0.2">
      <c r="A347" s="10" t="str">
        <f>IF(COUNTRY_INFO!A347=0," ",COUNTRY_INFO!A347)</f>
        <v>Ethiopia</v>
      </c>
      <c r="B347" s="10" t="str">
        <f>IF(COUNTRY_INFO!B347=0," ",COUNTRY_INFO!B347)</f>
        <v>Oromia East Harerge</v>
      </c>
      <c r="C347" s="10" t="str">
        <f>IF(COUNTRY_INFO!C347=0," ",COUNTRY_INFO!C347)</f>
        <v>Deder Town</v>
      </c>
      <c r="D347" s="11"/>
      <c r="E347" s="289"/>
      <c r="F347" s="109"/>
      <c r="G347" s="288"/>
      <c r="H347" s="295">
        <v>6132</v>
      </c>
      <c r="I347" s="56"/>
      <c r="J347" s="11">
        <f t="shared" si="31"/>
        <v>6132</v>
      </c>
      <c r="K347" s="2"/>
      <c r="L347" s="18">
        <v>5908</v>
      </c>
      <c r="M347" s="59"/>
      <c r="N347" s="14">
        <f t="shared" si="32"/>
        <v>5908</v>
      </c>
      <c r="O347" s="230" t="str">
        <f t="shared" si="33"/>
        <v xml:space="preserve"> </v>
      </c>
      <c r="P347" s="293">
        <f t="shared" si="34"/>
        <v>96.347031963470315</v>
      </c>
      <c r="Q347" s="275" t="str">
        <f t="shared" si="35"/>
        <v xml:space="preserve"> </v>
      </c>
      <c r="R347" s="293">
        <f t="shared" si="36"/>
        <v>96.347031963470315</v>
      </c>
    </row>
    <row r="348" spans="1:18" x14ac:dyDescent="0.2">
      <c r="A348" s="10" t="str">
        <f>IF(COUNTRY_INFO!A348=0," ",COUNTRY_INFO!A348)</f>
        <v>Ethiopia</v>
      </c>
      <c r="B348" s="10" t="str">
        <f>IF(COUNTRY_INFO!B348=0," ",COUNTRY_INFO!B348)</f>
        <v>Oromia East Harerge</v>
      </c>
      <c r="C348" s="10" t="str">
        <f>IF(COUNTRY_INFO!C348=0," ",COUNTRY_INFO!C348)</f>
        <v>Fedis</v>
      </c>
      <c r="D348" s="11"/>
      <c r="E348" s="289"/>
      <c r="F348" s="109"/>
      <c r="G348" s="288"/>
      <c r="H348" s="288"/>
      <c r="I348" s="56"/>
      <c r="J348" s="11">
        <f t="shared" si="31"/>
        <v>0</v>
      </c>
      <c r="K348" s="2"/>
      <c r="L348" s="18"/>
      <c r="M348" s="59"/>
      <c r="N348" s="14">
        <f t="shared" si="32"/>
        <v>0</v>
      </c>
      <c r="O348" s="230" t="str">
        <f t="shared" si="33"/>
        <v xml:space="preserve"> </v>
      </c>
      <c r="P348" s="230" t="str">
        <f t="shared" si="34"/>
        <v xml:space="preserve"> </v>
      </c>
      <c r="Q348" s="275" t="str">
        <f t="shared" si="35"/>
        <v xml:space="preserve"> </v>
      </c>
      <c r="R348" s="230" t="str">
        <f t="shared" si="36"/>
        <v xml:space="preserve"> </v>
      </c>
    </row>
    <row r="349" spans="1:18" x14ac:dyDescent="0.2">
      <c r="A349" s="10" t="str">
        <f>IF(COUNTRY_INFO!A349=0," ",COUNTRY_INFO!A349)</f>
        <v>Ethiopia</v>
      </c>
      <c r="B349" s="10" t="str">
        <f>IF(COUNTRY_INFO!B349=0," ",COUNTRY_INFO!B349)</f>
        <v>Oromia East Harerge</v>
      </c>
      <c r="C349" s="10" t="str">
        <f>IF(COUNTRY_INFO!C349=0," ",COUNTRY_INFO!C349)</f>
        <v>Goloada</v>
      </c>
      <c r="D349" s="11"/>
      <c r="E349" s="289"/>
      <c r="F349" s="109"/>
      <c r="G349" s="288"/>
      <c r="H349" s="288"/>
      <c r="I349" s="56"/>
      <c r="J349" s="11">
        <f t="shared" si="31"/>
        <v>0</v>
      </c>
      <c r="K349" s="2"/>
      <c r="L349" s="18"/>
      <c r="M349" s="59"/>
      <c r="N349" s="14">
        <f t="shared" si="32"/>
        <v>0</v>
      </c>
      <c r="O349" s="230" t="str">
        <f t="shared" si="33"/>
        <v xml:space="preserve"> </v>
      </c>
      <c r="P349" s="230" t="str">
        <f t="shared" si="34"/>
        <v xml:space="preserve"> </v>
      </c>
      <c r="Q349" s="275" t="str">
        <f t="shared" si="35"/>
        <v xml:space="preserve"> </v>
      </c>
      <c r="R349" s="230" t="str">
        <f t="shared" si="36"/>
        <v xml:space="preserve"> </v>
      </c>
    </row>
    <row r="350" spans="1:18" x14ac:dyDescent="0.2">
      <c r="A350" s="10" t="str">
        <f>IF(COUNTRY_INFO!A350=0," ",COUNTRY_INFO!A350)</f>
        <v>Ethiopia</v>
      </c>
      <c r="B350" s="10" t="str">
        <f>IF(COUNTRY_INFO!B350=0," ",COUNTRY_INFO!B350)</f>
        <v>Oromia East Harerge</v>
      </c>
      <c r="C350" s="10" t="str">
        <f>IF(COUNTRY_INFO!C350=0," ",COUNTRY_INFO!C350)</f>
        <v>Goro Muti</v>
      </c>
      <c r="D350" s="11"/>
      <c r="E350" s="289"/>
      <c r="F350" s="109"/>
      <c r="G350" s="288"/>
      <c r="H350" s="288"/>
      <c r="I350" s="56"/>
      <c r="J350" s="11">
        <f t="shared" si="31"/>
        <v>0</v>
      </c>
      <c r="K350" s="2"/>
      <c r="L350" s="18"/>
      <c r="M350" s="59"/>
      <c r="N350" s="14">
        <f t="shared" si="32"/>
        <v>0</v>
      </c>
      <c r="O350" s="230" t="str">
        <f t="shared" si="33"/>
        <v xml:space="preserve"> </v>
      </c>
      <c r="P350" s="230" t="str">
        <f t="shared" si="34"/>
        <v xml:space="preserve"> </v>
      </c>
      <c r="Q350" s="275" t="str">
        <f t="shared" si="35"/>
        <v xml:space="preserve"> </v>
      </c>
      <c r="R350" s="230" t="str">
        <f t="shared" si="36"/>
        <v xml:space="preserve"> </v>
      </c>
    </row>
    <row r="351" spans="1:18" x14ac:dyDescent="0.2">
      <c r="A351" s="10" t="str">
        <f>IF(COUNTRY_INFO!A351=0," ",COUNTRY_INFO!A351)</f>
        <v>Ethiopia</v>
      </c>
      <c r="B351" s="10" t="str">
        <f>IF(COUNTRY_INFO!B351=0," ",COUNTRY_INFO!B351)</f>
        <v>Oromia East Harerge</v>
      </c>
      <c r="C351" s="10" t="str">
        <f>IF(COUNTRY_INFO!C351=0," ",COUNTRY_INFO!C351)</f>
        <v>Gorogutu</v>
      </c>
      <c r="D351" s="11"/>
      <c r="E351" s="289"/>
      <c r="F351" s="109"/>
      <c r="G351" s="288"/>
      <c r="H351" s="288"/>
      <c r="I351" s="56"/>
      <c r="J351" s="11">
        <f t="shared" si="31"/>
        <v>0</v>
      </c>
      <c r="K351" s="2"/>
      <c r="L351" s="18"/>
      <c r="M351" s="59"/>
      <c r="N351" s="14">
        <f t="shared" si="32"/>
        <v>0</v>
      </c>
      <c r="O351" s="230" t="str">
        <f t="shared" si="33"/>
        <v xml:space="preserve"> </v>
      </c>
      <c r="P351" s="230" t="str">
        <f t="shared" si="34"/>
        <v xml:space="preserve"> </v>
      </c>
      <c r="Q351" s="275" t="str">
        <f t="shared" si="35"/>
        <v xml:space="preserve"> </v>
      </c>
      <c r="R351" s="230" t="str">
        <f t="shared" si="36"/>
        <v xml:space="preserve"> </v>
      </c>
    </row>
    <row r="352" spans="1:18" x14ac:dyDescent="0.2">
      <c r="A352" s="10" t="str">
        <f>IF(COUNTRY_INFO!A352=0," ",COUNTRY_INFO!A352)</f>
        <v>Ethiopia</v>
      </c>
      <c r="B352" s="10" t="str">
        <f>IF(COUNTRY_INFO!B352=0," ",COUNTRY_INFO!B352)</f>
        <v>Oromia East Harerge</v>
      </c>
      <c r="C352" s="10" t="str">
        <f>IF(COUNTRY_INFO!C352=0," ",COUNTRY_INFO!C352)</f>
        <v>Gurawa</v>
      </c>
      <c r="D352" s="11"/>
      <c r="E352" s="289"/>
      <c r="F352" s="109"/>
      <c r="G352" s="288"/>
      <c r="H352" s="288"/>
      <c r="I352" s="56"/>
      <c r="J352" s="11">
        <f t="shared" si="31"/>
        <v>0</v>
      </c>
      <c r="K352" s="2"/>
      <c r="L352" s="18"/>
      <c r="M352" s="59"/>
      <c r="N352" s="14">
        <f t="shared" si="32"/>
        <v>0</v>
      </c>
      <c r="O352" s="230" t="str">
        <f t="shared" si="33"/>
        <v xml:space="preserve"> </v>
      </c>
      <c r="P352" s="230" t="str">
        <f t="shared" si="34"/>
        <v xml:space="preserve"> </v>
      </c>
      <c r="Q352" s="275" t="str">
        <f t="shared" si="35"/>
        <v xml:space="preserve"> </v>
      </c>
      <c r="R352" s="230" t="str">
        <f t="shared" si="36"/>
        <v xml:space="preserve"> </v>
      </c>
    </row>
    <row r="353" spans="1:18" x14ac:dyDescent="0.2">
      <c r="A353" s="10" t="str">
        <f>IF(COUNTRY_INFO!A353=0," ",COUNTRY_INFO!A353)</f>
        <v>Ethiopia</v>
      </c>
      <c r="B353" s="10" t="str">
        <f>IF(COUNTRY_INFO!B353=0," ",COUNTRY_INFO!B353)</f>
        <v>Oromia East Harerge</v>
      </c>
      <c r="C353" s="10" t="str">
        <f>IF(COUNTRY_INFO!C353=0," ",COUNTRY_INFO!C353)</f>
        <v>Gursum</v>
      </c>
      <c r="D353" s="11"/>
      <c r="E353" s="289"/>
      <c r="F353" s="109"/>
      <c r="G353" s="288"/>
      <c r="H353" s="288"/>
      <c r="I353" s="56"/>
      <c r="J353" s="11">
        <f t="shared" si="31"/>
        <v>0</v>
      </c>
      <c r="K353" s="2"/>
      <c r="L353" s="18"/>
      <c r="M353" s="59"/>
      <c r="N353" s="14">
        <f t="shared" si="32"/>
        <v>0</v>
      </c>
      <c r="O353" s="230" t="str">
        <f t="shared" si="33"/>
        <v xml:space="preserve"> </v>
      </c>
      <c r="P353" s="230" t="str">
        <f t="shared" si="34"/>
        <v xml:space="preserve"> </v>
      </c>
      <c r="Q353" s="275" t="str">
        <f t="shared" si="35"/>
        <v xml:space="preserve"> </v>
      </c>
      <c r="R353" s="230" t="str">
        <f t="shared" si="36"/>
        <v xml:space="preserve"> </v>
      </c>
    </row>
    <row r="354" spans="1:18" x14ac:dyDescent="0.2">
      <c r="A354" s="10" t="str">
        <f>IF(COUNTRY_INFO!A354=0," ",COUNTRY_INFO!A354)</f>
        <v>Ethiopia</v>
      </c>
      <c r="B354" s="10" t="str">
        <f>IF(COUNTRY_INFO!B354=0," ",COUNTRY_INFO!B354)</f>
        <v>Oromia East Harerge</v>
      </c>
      <c r="C354" s="10" t="str">
        <f>IF(COUNTRY_INFO!C354=0," ",COUNTRY_INFO!C354)</f>
        <v>Haromaya</v>
      </c>
      <c r="D354" s="11"/>
      <c r="E354" s="289"/>
      <c r="F354" s="109"/>
      <c r="G354" s="288"/>
      <c r="H354" s="288"/>
      <c r="I354" s="56"/>
      <c r="J354" s="11">
        <f t="shared" si="31"/>
        <v>0</v>
      </c>
      <c r="K354" s="2"/>
      <c r="L354" s="18"/>
      <c r="M354" s="59"/>
      <c r="N354" s="14">
        <f t="shared" si="32"/>
        <v>0</v>
      </c>
      <c r="O354" s="230" t="str">
        <f t="shared" si="33"/>
        <v xml:space="preserve"> </v>
      </c>
      <c r="P354" s="230" t="str">
        <f t="shared" si="34"/>
        <v xml:space="preserve"> </v>
      </c>
      <c r="Q354" s="275" t="str">
        <f t="shared" si="35"/>
        <v xml:space="preserve"> </v>
      </c>
      <c r="R354" s="230" t="str">
        <f t="shared" si="36"/>
        <v xml:space="preserve"> </v>
      </c>
    </row>
    <row r="355" spans="1:18" x14ac:dyDescent="0.2">
      <c r="A355" s="10" t="str">
        <f>IF(COUNTRY_INFO!A355=0," ",COUNTRY_INFO!A355)</f>
        <v>Ethiopia</v>
      </c>
      <c r="B355" s="10" t="str">
        <f>IF(COUNTRY_INFO!B355=0," ",COUNTRY_INFO!B355)</f>
        <v>Oromia East Harerge</v>
      </c>
      <c r="C355" s="10" t="str">
        <f>IF(COUNTRY_INFO!C355=0," ",COUNTRY_INFO!C355)</f>
        <v>Haromaya Town</v>
      </c>
      <c r="D355" s="11"/>
      <c r="E355" s="289"/>
      <c r="F355" s="109"/>
      <c r="G355" s="288"/>
      <c r="H355" s="288"/>
      <c r="I355" s="56"/>
      <c r="J355" s="11">
        <f t="shared" si="31"/>
        <v>0</v>
      </c>
      <c r="K355" s="2"/>
      <c r="L355" s="18"/>
      <c r="M355" s="59"/>
      <c r="N355" s="14">
        <f t="shared" si="32"/>
        <v>0</v>
      </c>
      <c r="O355" s="230" t="str">
        <f t="shared" si="33"/>
        <v xml:space="preserve"> </v>
      </c>
      <c r="P355" s="230" t="str">
        <f t="shared" si="34"/>
        <v xml:space="preserve"> </v>
      </c>
      <c r="Q355" s="275" t="str">
        <f t="shared" si="35"/>
        <v xml:space="preserve"> </v>
      </c>
      <c r="R355" s="230" t="str">
        <f t="shared" si="36"/>
        <v xml:space="preserve"> </v>
      </c>
    </row>
    <row r="356" spans="1:18" x14ac:dyDescent="0.2">
      <c r="A356" s="10" t="str">
        <f>IF(COUNTRY_INFO!A356=0," ",COUNTRY_INFO!A356)</f>
        <v>Ethiopia</v>
      </c>
      <c r="B356" s="10" t="str">
        <f>IF(COUNTRY_INFO!B356=0," ",COUNTRY_INFO!B356)</f>
        <v>Oromia East Harerge</v>
      </c>
      <c r="C356" s="10" t="str">
        <f>IF(COUNTRY_INFO!C356=0," ",COUNTRY_INFO!C356)</f>
        <v>Jarso</v>
      </c>
      <c r="D356" s="11"/>
      <c r="E356" s="289"/>
      <c r="F356" s="109"/>
      <c r="G356" s="288"/>
      <c r="H356" s="288"/>
      <c r="I356" s="56"/>
      <c r="J356" s="11">
        <f t="shared" si="31"/>
        <v>0</v>
      </c>
      <c r="K356" s="2"/>
      <c r="L356" s="18"/>
      <c r="M356" s="59"/>
      <c r="N356" s="14">
        <f t="shared" si="32"/>
        <v>0</v>
      </c>
      <c r="O356" s="230" t="str">
        <f t="shared" si="33"/>
        <v xml:space="preserve"> </v>
      </c>
      <c r="P356" s="230" t="str">
        <f t="shared" si="34"/>
        <v xml:space="preserve"> </v>
      </c>
      <c r="Q356" s="275" t="str">
        <f t="shared" si="35"/>
        <v xml:space="preserve"> </v>
      </c>
      <c r="R356" s="230" t="str">
        <f t="shared" si="36"/>
        <v xml:space="preserve"> </v>
      </c>
    </row>
    <row r="357" spans="1:18" x14ac:dyDescent="0.2">
      <c r="A357" s="10" t="str">
        <f>IF(COUNTRY_INFO!A357=0," ",COUNTRY_INFO!A357)</f>
        <v>Ethiopia</v>
      </c>
      <c r="B357" s="10" t="str">
        <f>IF(COUNTRY_INFO!B357=0," ",COUNTRY_INFO!B357)</f>
        <v>Oromia East Harerge</v>
      </c>
      <c r="C357" s="10" t="str">
        <f>IF(COUNTRY_INFO!C357=0," ",COUNTRY_INFO!C357)</f>
        <v>Kersa</v>
      </c>
      <c r="D357" s="11"/>
      <c r="E357" s="289"/>
      <c r="F357" s="109"/>
      <c r="G357" s="288"/>
      <c r="H357" s="288"/>
      <c r="I357" s="56"/>
      <c r="J357" s="11">
        <f t="shared" si="31"/>
        <v>0</v>
      </c>
      <c r="K357" s="2"/>
      <c r="L357" s="18"/>
      <c r="M357" s="59"/>
      <c r="N357" s="14">
        <f t="shared" si="32"/>
        <v>0</v>
      </c>
      <c r="O357" s="230" t="str">
        <f t="shared" si="33"/>
        <v xml:space="preserve"> </v>
      </c>
      <c r="P357" s="230" t="str">
        <f t="shared" si="34"/>
        <v xml:space="preserve"> </v>
      </c>
      <c r="Q357" s="275" t="str">
        <f t="shared" si="35"/>
        <v xml:space="preserve"> </v>
      </c>
      <c r="R357" s="230" t="str">
        <f t="shared" si="36"/>
        <v xml:space="preserve"> </v>
      </c>
    </row>
    <row r="358" spans="1:18" x14ac:dyDescent="0.2">
      <c r="A358" s="10" t="str">
        <f>IF(COUNTRY_INFO!A358=0," ",COUNTRY_INFO!A358)</f>
        <v>Ethiopia</v>
      </c>
      <c r="B358" s="10" t="str">
        <f>IF(COUNTRY_INFO!B358=0," ",COUNTRY_INFO!B358)</f>
        <v>Oromia East Harerge</v>
      </c>
      <c r="C358" s="10" t="str">
        <f>IF(COUNTRY_INFO!C358=0," ",COUNTRY_INFO!C358)</f>
        <v>Kombolcha</v>
      </c>
      <c r="D358" s="11"/>
      <c r="E358" s="289"/>
      <c r="F358" s="109"/>
      <c r="G358" s="288"/>
      <c r="H358" s="288"/>
      <c r="I358" s="56"/>
      <c r="J358" s="11">
        <f t="shared" si="31"/>
        <v>0</v>
      </c>
      <c r="K358" s="2"/>
      <c r="L358" s="18"/>
      <c r="M358" s="59"/>
      <c r="N358" s="14">
        <f t="shared" si="32"/>
        <v>0</v>
      </c>
      <c r="O358" s="230" t="str">
        <f t="shared" si="33"/>
        <v xml:space="preserve"> </v>
      </c>
      <c r="P358" s="230" t="str">
        <f t="shared" si="34"/>
        <v xml:space="preserve"> </v>
      </c>
      <c r="Q358" s="275" t="str">
        <f t="shared" si="35"/>
        <v xml:space="preserve"> </v>
      </c>
      <c r="R358" s="230" t="str">
        <f t="shared" si="36"/>
        <v xml:space="preserve"> </v>
      </c>
    </row>
    <row r="359" spans="1:18" x14ac:dyDescent="0.2">
      <c r="A359" s="10" t="str">
        <f>IF(COUNTRY_INFO!A359=0," ",COUNTRY_INFO!A359)</f>
        <v>Ethiopia</v>
      </c>
      <c r="B359" s="10" t="str">
        <f>IF(COUNTRY_INFO!B359=0," ",COUNTRY_INFO!B359)</f>
        <v>Oromia East Harerge</v>
      </c>
      <c r="C359" s="10" t="str">
        <f>IF(COUNTRY_INFO!C359=0," ",COUNTRY_INFO!C359)</f>
        <v>Kurfachala</v>
      </c>
      <c r="D359" s="11"/>
      <c r="E359" s="289"/>
      <c r="F359" s="109"/>
      <c r="G359" s="288"/>
      <c r="H359" s="288"/>
      <c r="I359" s="56"/>
      <c r="J359" s="11">
        <f t="shared" si="31"/>
        <v>0</v>
      </c>
      <c r="K359" s="2"/>
      <c r="L359" s="18"/>
      <c r="M359" s="59"/>
      <c r="N359" s="14">
        <f t="shared" si="32"/>
        <v>0</v>
      </c>
      <c r="O359" s="230" t="str">
        <f t="shared" si="33"/>
        <v xml:space="preserve"> </v>
      </c>
      <c r="P359" s="230" t="str">
        <f t="shared" si="34"/>
        <v xml:space="preserve"> </v>
      </c>
      <c r="Q359" s="275" t="str">
        <f t="shared" si="35"/>
        <v xml:space="preserve"> </v>
      </c>
      <c r="R359" s="230" t="str">
        <f t="shared" si="36"/>
        <v xml:space="preserve"> </v>
      </c>
    </row>
    <row r="360" spans="1:18" x14ac:dyDescent="0.2">
      <c r="A360" s="10" t="str">
        <f>IF(COUNTRY_INFO!A360=0," ",COUNTRY_INFO!A360)</f>
        <v>Ethiopia</v>
      </c>
      <c r="B360" s="10" t="str">
        <f>IF(COUNTRY_INFO!B360=0," ",COUNTRY_INFO!B360)</f>
        <v>Oromia East Harerge</v>
      </c>
      <c r="C360" s="10" t="str">
        <f>IF(COUNTRY_INFO!C360=0," ",COUNTRY_INFO!C360)</f>
        <v>Medaga Tola</v>
      </c>
      <c r="D360" s="11"/>
      <c r="E360" s="289"/>
      <c r="F360" s="109"/>
      <c r="G360" s="288"/>
      <c r="H360" s="288"/>
      <c r="I360" s="56"/>
      <c r="J360" s="11">
        <f t="shared" si="31"/>
        <v>0</v>
      </c>
      <c r="K360" s="2"/>
      <c r="L360" s="18"/>
      <c r="M360" s="59"/>
      <c r="N360" s="14">
        <f t="shared" si="32"/>
        <v>0</v>
      </c>
      <c r="O360" s="230" t="str">
        <f t="shared" si="33"/>
        <v xml:space="preserve"> </v>
      </c>
      <c r="P360" s="230" t="str">
        <f t="shared" si="34"/>
        <v xml:space="preserve"> </v>
      </c>
      <c r="Q360" s="275" t="str">
        <f t="shared" si="35"/>
        <v xml:space="preserve"> </v>
      </c>
      <c r="R360" s="230" t="str">
        <f t="shared" si="36"/>
        <v xml:space="preserve"> </v>
      </c>
    </row>
    <row r="361" spans="1:18" x14ac:dyDescent="0.2">
      <c r="A361" s="10" t="str">
        <f>IF(COUNTRY_INFO!A361=0," ",COUNTRY_INFO!A361)</f>
        <v>Ethiopia</v>
      </c>
      <c r="B361" s="10" t="str">
        <f>IF(COUNTRY_INFO!B361=0," ",COUNTRY_INFO!B361)</f>
        <v>Oromia East Harerge</v>
      </c>
      <c r="C361" s="10" t="str">
        <f>IF(COUNTRY_INFO!C361=0," ",COUNTRY_INFO!C361)</f>
        <v>Melka balo</v>
      </c>
      <c r="D361" s="11"/>
      <c r="E361" s="289"/>
      <c r="F361" s="109"/>
      <c r="G361" s="288"/>
      <c r="H361" s="295"/>
      <c r="I361" s="56"/>
      <c r="J361" s="11">
        <f t="shared" si="31"/>
        <v>0</v>
      </c>
      <c r="K361" s="2"/>
      <c r="L361" s="18"/>
      <c r="M361" s="59"/>
      <c r="N361" s="14">
        <f t="shared" si="32"/>
        <v>0</v>
      </c>
      <c r="O361" s="230" t="str">
        <f t="shared" si="33"/>
        <v xml:space="preserve"> </v>
      </c>
      <c r="P361" s="293" t="str">
        <f t="shared" si="34"/>
        <v xml:space="preserve"> </v>
      </c>
      <c r="Q361" s="275" t="str">
        <f t="shared" si="35"/>
        <v xml:space="preserve"> </v>
      </c>
      <c r="R361" s="293" t="str">
        <f t="shared" si="36"/>
        <v xml:space="preserve"> </v>
      </c>
    </row>
    <row r="362" spans="1:18" x14ac:dyDescent="0.2">
      <c r="A362" s="10" t="str">
        <f>IF(COUNTRY_INFO!A362=0," ",COUNTRY_INFO!A362)</f>
        <v>Ethiopia</v>
      </c>
      <c r="B362" s="10" t="str">
        <f>IF(COUNTRY_INFO!B362=0," ",COUNTRY_INFO!B362)</f>
        <v>Oromia East Harerge</v>
      </c>
      <c r="C362" s="10" t="str">
        <f>IF(COUNTRY_INFO!C362=0," ",COUNTRY_INFO!C362)</f>
        <v>Meta</v>
      </c>
      <c r="D362" s="11"/>
      <c r="E362" s="289"/>
      <c r="F362" s="109"/>
      <c r="G362" s="288"/>
      <c r="H362" s="295"/>
      <c r="I362" s="56"/>
      <c r="J362" s="11">
        <f t="shared" si="31"/>
        <v>0</v>
      </c>
      <c r="K362" s="2"/>
      <c r="L362" s="18"/>
      <c r="M362" s="59"/>
      <c r="N362" s="14">
        <f t="shared" si="32"/>
        <v>0</v>
      </c>
      <c r="O362" s="230" t="str">
        <f t="shared" si="33"/>
        <v xml:space="preserve"> </v>
      </c>
      <c r="P362" s="293" t="str">
        <f t="shared" si="34"/>
        <v xml:space="preserve"> </v>
      </c>
      <c r="Q362" s="275" t="str">
        <f t="shared" si="35"/>
        <v xml:space="preserve"> </v>
      </c>
      <c r="R362" s="293" t="str">
        <f t="shared" si="36"/>
        <v xml:space="preserve"> </v>
      </c>
    </row>
    <row r="363" spans="1:18" x14ac:dyDescent="0.2">
      <c r="A363" s="10" t="str">
        <f>IF(COUNTRY_INFO!A363=0," ",COUNTRY_INFO!A363)</f>
        <v>Ethiopia</v>
      </c>
      <c r="B363" s="10" t="str">
        <f>IF(COUNTRY_INFO!B363=0," ",COUNTRY_INFO!B363)</f>
        <v>Oromia East Harerge</v>
      </c>
      <c r="C363" s="10" t="str">
        <f>IF(COUNTRY_INFO!C363=0," ",COUNTRY_INFO!C363)</f>
        <v>Meyu</v>
      </c>
      <c r="D363" s="11"/>
      <c r="E363" s="289"/>
      <c r="F363" s="109"/>
      <c r="G363" s="288"/>
      <c r="H363" s="288"/>
      <c r="I363" s="56"/>
      <c r="J363" s="11">
        <f t="shared" si="31"/>
        <v>0</v>
      </c>
      <c r="K363" s="2"/>
      <c r="L363" s="18"/>
      <c r="M363" s="59"/>
      <c r="N363" s="14">
        <f t="shared" si="32"/>
        <v>0</v>
      </c>
      <c r="O363" s="230" t="str">
        <f t="shared" si="33"/>
        <v xml:space="preserve"> </v>
      </c>
      <c r="P363" s="230" t="str">
        <f t="shared" si="34"/>
        <v xml:space="preserve"> </v>
      </c>
      <c r="Q363" s="275" t="str">
        <f t="shared" si="35"/>
        <v xml:space="preserve"> </v>
      </c>
      <c r="R363" s="230" t="str">
        <f t="shared" si="36"/>
        <v xml:space="preserve"> </v>
      </c>
    </row>
    <row r="364" spans="1:18" x14ac:dyDescent="0.2">
      <c r="A364" s="10" t="str">
        <f>IF(COUNTRY_INFO!A364=0," ",COUNTRY_INFO!A364)</f>
        <v>Ethiopia</v>
      </c>
      <c r="B364" s="10" t="str">
        <f>IF(COUNTRY_INFO!B364=0," ",COUNTRY_INFO!B364)</f>
        <v>Oromia East Harerge</v>
      </c>
      <c r="C364" s="10" t="str">
        <f>IF(COUNTRY_INFO!C364=0," ",COUNTRY_INFO!C364)</f>
        <v>Qumbi</v>
      </c>
      <c r="D364" s="11"/>
      <c r="E364" s="289"/>
      <c r="F364" s="109"/>
      <c r="G364" s="288"/>
      <c r="H364" s="288"/>
      <c r="I364" s="56"/>
      <c r="J364" s="11">
        <f t="shared" si="31"/>
        <v>0</v>
      </c>
      <c r="K364" s="2"/>
      <c r="L364" s="18"/>
      <c r="M364" s="59"/>
      <c r="N364" s="14">
        <f t="shared" si="32"/>
        <v>0</v>
      </c>
      <c r="O364" s="230" t="str">
        <f t="shared" si="33"/>
        <v xml:space="preserve"> </v>
      </c>
      <c r="P364" s="230" t="str">
        <f t="shared" si="34"/>
        <v xml:space="preserve"> </v>
      </c>
      <c r="Q364" s="275" t="str">
        <f t="shared" si="35"/>
        <v xml:space="preserve"> </v>
      </c>
      <c r="R364" s="230" t="str">
        <f t="shared" si="36"/>
        <v xml:space="preserve"> </v>
      </c>
    </row>
    <row r="365" spans="1:18" x14ac:dyDescent="0.2">
      <c r="A365" s="10" t="str">
        <f>IF(COUNTRY_INFO!A365=0," ",COUNTRY_INFO!A365)</f>
        <v>Ethiopia</v>
      </c>
      <c r="B365" s="10" t="str">
        <f>IF(COUNTRY_INFO!B365=0," ",COUNTRY_INFO!B365)</f>
        <v>Oromia East Shewa</v>
      </c>
      <c r="C365" s="10" t="str">
        <f>IF(COUNTRY_INFO!C365=0," ",COUNTRY_INFO!C365)</f>
        <v>Adama</v>
      </c>
      <c r="D365" s="11"/>
      <c r="E365" s="289"/>
      <c r="F365" s="109"/>
      <c r="G365" s="288"/>
      <c r="H365" s="288"/>
      <c r="I365" s="56"/>
      <c r="J365" s="11">
        <f t="shared" si="31"/>
        <v>0</v>
      </c>
      <c r="K365" s="2"/>
      <c r="L365" s="18"/>
      <c r="M365" s="59"/>
      <c r="N365" s="14">
        <f t="shared" si="32"/>
        <v>0</v>
      </c>
      <c r="O365" s="230" t="str">
        <f t="shared" si="33"/>
        <v xml:space="preserve"> </v>
      </c>
      <c r="P365" s="230" t="str">
        <f t="shared" si="34"/>
        <v xml:space="preserve"> </v>
      </c>
      <c r="Q365" s="275" t="str">
        <f t="shared" si="35"/>
        <v xml:space="preserve"> </v>
      </c>
      <c r="R365" s="230" t="str">
        <f t="shared" si="36"/>
        <v xml:space="preserve"> </v>
      </c>
    </row>
    <row r="366" spans="1:18" x14ac:dyDescent="0.2">
      <c r="A366" s="10" t="str">
        <f>IF(COUNTRY_INFO!A366=0," ",COUNTRY_INFO!A366)</f>
        <v>Ethiopia</v>
      </c>
      <c r="B366" s="10" t="str">
        <f>IF(COUNTRY_INFO!B366=0," ",COUNTRY_INFO!B366)</f>
        <v>Oromia East Shewa</v>
      </c>
      <c r="C366" s="10" t="str">
        <f>IF(COUNTRY_INFO!C366=0," ",COUNTRY_INFO!C366)</f>
        <v>Adama Town</v>
      </c>
      <c r="D366" s="11"/>
      <c r="E366" s="289"/>
      <c r="F366" s="109"/>
      <c r="G366" s="288"/>
      <c r="H366" s="288"/>
      <c r="I366" s="56"/>
      <c r="J366" s="11">
        <f t="shared" si="31"/>
        <v>0</v>
      </c>
      <c r="K366" s="2"/>
      <c r="L366" s="18"/>
      <c r="M366" s="59"/>
      <c r="N366" s="14">
        <f t="shared" si="32"/>
        <v>0</v>
      </c>
      <c r="O366" s="230" t="str">
        <f t="shared" si="33"/>
        <v xml:space="preserve"> </v>
      </c>
      <c r="P366" s="230" t="str">
        <f t="shared" si="34"/>
        <v xml:space="preserve"> </v>
      </c>
      <c r="Q366" s="275" t="str">
        <f t="shared" si="35"/>
        <v xml:space="preserve"> </v>
      </c>
      <c r="R366" s="230" t="str">
        <f t="shared" si="36"/>
        <v xml:space="preserve"> </v>
      </c>
    </row>
    <row r="367" spans="1:18" x14ac:dyDescent="0.2">
      <c r="A367" s="10" t="str">
        <f>IF(COUNTRY_INFO!A367=0," ",COUNTRY_INFO!A367)</f>
        <v>Ethiopia</v>
      </c>
      <c r="B367" s="10" t="str">
        <f>IF(COUNTRY_INFO!B367=0," ",COUNTRY_INFO!B367)</f>
        <v>Oromia East Shewa</v>
      </c>
      <c r="C367" s="10" t="str">
        <f>IF(COUNTRY_INFO!C367=0," ",COUNTRY_INFO!C367)</f>
        <v>Adami Tulu Jido Kombolacha</v>
      </c>
      <c r="D367" s="11"/>
      <c r="E367" s="289"/>
      <c r="F367" s="109"/>
      <c r="G367" s="288"/>
      <c r="H367" s="288"/>
      <c r="I367" s="56"/>
      <c r="J367" s="11">
        <f t="shared" si="31"/>
        <v>0</v>
      </c>
      <c r="K367" s="2"/>
      <c r="L367" s="18"/>
      <c r="M367" s="59"/>
      <c r="N367" s="14">
        <f t="shared" si="32"/>
        <v>0</v>
      </c>
      <c r="O367" s="230" t="str">
        <f t="shared" si="33"/>
        <v xml:space="preserve"> </v>
      </c>
      <c r="P367" s="230" t="str">
        <f t="shared" si="34"/>
        <v xml:space="preserve"> </v>
      </c>
      <c r="Q367" s="275" t="str">
        <f t="shared" si="35"/>
        <v xml:space="preserve"> </v>
      </c>
      <c r="R367" s="230" t="str">
        <f t="shared" si="36"/>
        <v xml:space="preserve"> </v>
      </c>
    </row>
    <row r="368" spans="1:18" x14ac:dyDescent="0.2">
      <c r="A368" s="10" t="str">
        <f>IF(COUNTRY_INFO!A368=0," ",COUNTRY_INFO!A368)</f>
        <v>Ethiopia</v>
      </c>
      <c r="B368" s="10" t="str">
        <f>IF(COUNTRY_INFO!B368=0," ",COUNTRY_INFO!B368)</f>
        <v>Oromia East Shewa</v>
      </c>
      <c r="C368" s="10" t="str">
        <f>IF(COUNTRY_INFO!C368=0," ",COUNTRY_INFO!C368)</f>
        <v>Adea</v>
      </c>
      <c r="D368" s="11" t="str">
        <f>IF(OR(COUNTRY_INFO!$T$9:$T$1000="T3 (ALB/MBD)",COUNTRY_INFO!$U$9:$U$1000="T3 (ALB/MBD)"), "T3 (ALB/MBD)", " ")</f>
        <v>T3 (ALB/MBD)</v>
      </c>
      <c r="E368" s="289" t="s">
        <v>19</v>
      </c>
      <c r="F368" s="253" t="s">
        <v>1189</v>
      </c>
      <c r="G368" s="295"/>
      <c r="H368" s="288">
        <v>43225</v>
      </c>
      <c r="I368" s="56"/>
      <c r="J368" s="11">
        <f t="shared" si="31"/>
        <v>43225</v>
      </c>
      <c r="K368" s="2"/>
      <c r="L368" s="18">
        <v>39500</v>
      </c>
      <c r="M368" s="59">
        <v>15124</v>
      </c>
      <c r="N368" s="14">
        <f t="shared" si="32"/>
        <v>54624</v>
      </c>
      <c r="O368" s="230" t="str">
        <f t="shared" si="33"/>
        <v xml:space="preserve"> </v>
      </c>
      <c r="P368" s="293">
        <f t="shared" si="34"/>
        <v>91.382301908617706</v>
      </c>
      <c r="Q368" s="275" t="str">
        <f t="shared" si="35"/>
        <v xml:space="preserve"> </v>
      </c>
      <c r="R368" s="294">
        <f t="shared" si="36"/>
        <v>126.37131289762868</v>
      </c>
    </row>
    <row r="369" spans="1:18" x14ac:dyDescent="0.2">
      <c r="A369" s="10" t="str">
        <f>IF(COUNTRY_INFO!A369=0," ",COUNTRY_INFO!A369)</f>
        <v>Ethiopia</v>
      </c>
      <c r="B369" s="10" t="str">
        <f>IF(COUNTRY_INFO!B369=0," ",COUNTRY_INFO!B369)</f>
        <v>Oromia East Shewa</v>
      </c>
      <c r="C369" s="10" t="str">
        <f>IF(COUNTRY_INFO!C369=0," ",COUNTRY_INFO!C369)</f>
        <v>Batu Town</v>
      </c>
      <c r="D369" s="11"/>
      <c r="E369" s="289"/>
      <c r="F369" s="109"/>
      <c r="G369" s="288"/>
      <c r="H369" s="288"/>
      <c r="I369" s="56"/>
      <c r="J369" s="11">
        <f t="shared" si="31"/>
        <v>0</v>
      </c>
      <c r="K369" s="2"/>
      <c r="L369" s="18"/>
      <c r="M369" s="59"/>
      <c r="N369" s="14">
        <f t="shared" si="32"/>
        <v>0</v>
      </c>
      <c r="O369" s="230" t="str">
        <f t="shared" si="33"/>
        <v xml:space="preserve"> </v>
      </c>
      <c r="P369" s="230" t="str">
        <f t="shared" si="34"/>
        <v xml:space="preserve"> </v>
      </c>
      <c r="Q369" s="275" t="str">
        <f t="shared" si="35"/>
        <v xml:space="preserve"> </v>
      </c>
      <c r="R369" s="230" t="str">
        <f t="shared" si="36"/>
        <v xml:space="preserve"> </v>
      </c>
    </row>
    <row r="370" spans="1:18" x14ac:dyDescent="0.2">
      <c r="A370" s="10" t="str">
        <f>IF(COUNTRY_INFO!A370=0," ",COUNTRY_INFO!A370)</f>
        <v>Ethiopia</v>
      </c>
      <c r="B370" s="10" t="str">
        <f>IF(COUNTRY_INFO!B370=0," ",COUNTRY_INFO!B370)</f>
        <v>Oromia East Shewa</v>
      </c>
      <c r="C370" s="10" t="str">
        <f>IF(COUNTRY_INFO!C370=0," ",COUNTRY_INFO!C370)</f>
        <v>Bishoftu Town</v>
      </c>
      <c r="D370" s="11"/>
      <c r="E370" s="289"/>
      <c r="F370" s="109"/>
      <c r="G370" s="288"/>
      <c r="H370" s="288"/>
      <c r="I370" s="56"/>
      <c r="J370" s="11">
        <f t="shared" si="31"/>
        <v>0</v>
      </c>
      <c r="K370" s="2"/>
      <c r="L370" s="18"/>
      <c r="M370" s="59"/>
      <c r="N370" s="14">
        <f t="shared" si="32"/>
        <v>0</v>
      </c>
      <c r="O370" s="230" t="str">
        <f t="shared" si="33"/>
        <v xml:space="preserve"> </v>
      </c>
      <c r="P370" s="230" t="str">
        <f t="shared" si="34"/>
        <v xml:space="preserve"> </v>
      </c>
      <c r="Q370" s="275" t="str">
        <f t="shared" si="35"/>
        <v xml:space="preserve"> </v>
      </c>
      <c r="R370" s="230" t="str">
        <f t="shared" si="36"/>
        <v xml:space="preserve"> </v>
      </c>
    </row>
    <row r="371" spans="1:18" x14ac:dyDescent="0.2">
      <c r="A371" s="10" t="str">
        <f>IF(COUNTRY_INFO!A371=0," ",COUNTRY_INFO!A371)</f>
        <v>Ethiopia</v>
      </c>
      <c r="B371" s="10" t="str">
        <f>IF(COUNTRY_INFO!B371=0," ",COUNTRY_INFO!B371)</f>
        <v>Oromia East Shewa</v>
      </c>
      <c r="C371" s="10" t="str">
        <f>IF(COUNTRY_INFO!C371=0," ",COUNTRY_INFO!C371)</f>
        <v>Bora</v>
      </c>
      <c r="D371" s="11" t="str">
        <f>IF(OR(COUNTRY_INFO!$T$9:$T$1000="T3 (ALB/MBD)",COUNTRY_INFO!$U$9:$U$1000="T3 (ALB/MBD)"), "T3 (ALB/MBD)", " ")</f>
        <v>T3 (ALB/MBD)</v>
      </c>
      <c r="E371" s="289" t="s">
        <v>19</v>
      </c>
      <c r="F371" s="253" t="s">
        <v>1189</v>
      </c>
      <c r="G371" s="295"/>
      <c r="H371" s="288">
        <v>23825</v>
      </c>
      <c r="I371" s="56"/>
      <c r="J371" s="11">
        <f t="shared" si="31"/>
        <v>23825</v>
      </c>
      <c r="K371" s="2"/>
      <c r="L371" s="18">
        <v>22673</v>
      </c>
      <c r="M371" s="59">
        <v>6047</v>
      </c>
      <c r="N371" s="14">
        <f t="shared" si="32"/>
        <v>28720</v>
      </c>
      <c r="O371" s="230" t="str">
        <f t="shared" si="33"/>
        <v xml:space="preserve"> </v>
      </c>
      <c r="P371" s="293">
        <f t="shared" si="34"/>
        <v>95.164742917103879</v>
      </c>
      <c r="Q371" s="275" t="str">
        <f t="shared" si="35"/>
        <v xml:space="preserve"> </v>
      </c>
      <c r="R371" s="294">
        <f t="shared" si="36"/>
        <v>120.54564533053515</v>
      </c>
    </row>
    <row r="372" spans="1:18" x14ac:dyDescent="0.2">
      <c r="A372" s="10" t="str">
        <f>IF(COUNTRY_INFO!A372=0," ",COUNTRY_INFO!A372)</f>
        <v>Ethiopia</v>
      </c>
      <c r="B372" s="10" t="str">
        <f>IF(COUNTRY_INFO!B372=0," ",COUNTRY_INFO!B372)</f>
        <v>Oromia East Shewa</v>
      </c>
      <c r="C372" s="10" t="str">
        <f>IF(COUNTRY_INFO!C372=0," ",COUNTRY_INFO!C372)</f>
        <v>Boset</v>
      </c>
      <c r="D372" s="11"/>
      <c r="E372" s="289"/>
      <c r="F372" s="109"/>
      <c r="G372" s="288"/>
      <c r="H372" s="288"/>
      <c r="I372" s="56"/>
      <c r="J372" s="11">
        <f t="shared" si="31"/>
        <v>0</v>
      </c>
      <c r="K372" s="2"/>
      <c r="L372" s="18"/>
      <c r="M372" s="59"/>
      <c r="N372" s="14">
        <f t="shared" si="32"/>
        <v>0</v>
      </c>
      <c r="O372" s="230" t="str">
        <f t="shared" si="33"/>
        <v xml:space="preserve"> </v>
      </c>
      <c r="P372" s="230" t="str">
        <f t="shared" si="34"/>
        <v xml:space="preserve"> </v>
      </c>
      <c r="Q372" s="275" t="str">
        <f t="shared" si="35"/>
        <v xml:space="preserve"> </v>
      </c>
      <c r="R372" s="230" t="str">
        <f t="shared" si="36"/>
        <v xml:space="preserve"> </v>
      </c>
    </row>
    <row r="373" spans="1:18" x14ac:dyDescent="0.2">
      <c r="A373" s="10" t="str">
        <f>IF(COUNTRY_INFO!A373=0," ",COUNTRY_INFO!A373)</f>
        <v>Ethiopia</v>
      </c>
      <c r="B373" s="10" t="str">
        <f>IF(COUNTRY_INFO!B373=0," ",COUNTRY_INFO!B373)</f>
        <v>Oromia East Shewa</v>
      </c>
      <c r="C373" s="10" t="str">
        <f>IF(COUNTRY_INFO!C373=0," ",COUNTRY_INFO!C373)</f>
        <v>Dugda</v>
      </c>
      <c r="D373" s="11"/>
      <c r="E373" s="289"/>
      <c r="F373" s="109"/>
      <c r="G373" s="288"/>
      <c r="H373" s="288"/>
      <c r="I373" s="56"/>
      <c r="J373" s="11">
        <f t="shared" si="31"/>
        <v>0</v>
      </c>
      <c r="K373" s="2"/>
      <c r="L373" s="18"/>
      <c r="M373" s="59"/>
      <c r="N373" s="14">
        <f t="shared" si="32"/>
        <v>0</v>
      </c>
      <c r="O373" s="230" t="str">
        <f t="shared" si="33"/>
        <v xml:space="preserve"> </v>
      </c>
      <c r="P373" s="230" t="str">
        <f t="shared" si="34"/>
        <v xml:space="preserve"> </v>
      </c>
      <c r="Q373" s="275" t="str">
        <f t="shared" si="35"/>
        <v xml:space="preserve"> </v>
      </c>
      <c r="R373" s="230" t="str">
        <f t="shared" si="36"/>
        <v xml:space="preserve"> </v>
      </c>
    </row>
    <row r="374" spans="1:18" x14ac:dyDescent="0.2">
      <c r="A374" s="10" t="str">
        <f>IF(COUNTRY_INFO!A374=0," ",COUNTRY_INFO!A374)</f>
        <v>Ethiopia</v>
      </c>
      <c r="B374" s="10" t="str">
        <f>IF(COUNTRY_INFO!B374=0," ",COUNTRY_INFO!B374)</f>
        <v>Oromia East Shewa</v>
      </c>
      <c r="C374" s="10" t="str">
        <f>IF(COUNTRY_INFO!C374=0," ",COUNTRY_INFO!C374)</f>
        <v>Fentale</v>
      </c>
      <c r="D374" s="11" t="str">
        <f>IF(OR(COUNTRY_INFO!$T$9:$T$1000="T3 (ALB/MBD)",COUNTRY_INFO!$U$9:$U$1000="T3 (ALB/MBD)"), "T3 (ALB/MBD)", " ")</f>
        <v>T3 (ALB/MBD)</v>
      </c>
      <c r="E374" s="289" t="s">
        <v>19</v>
      </c>
      <c r="F374" s="253" t="s">
        <v>1189</v>
      </c>
      <c r="G374" s="295"/>
      <c r="H374" s="288">
        <v>24221</v>
      </c>
      <c r="I374" s="56"/>
      <c r="J374" s="11">
        <f t="shared" si="31"/>
        <v>24221</v>
      </c>
      <c r="K374" s="2"/>
      <c r="L374" s="18">
        <v>21225</v>
      </c>
      <c r="M374" s="59">
        <v>9824</v>
      </c>
      <c r="N374" s="14">
        <f t="shared" si="32"/>
        <v>31049</v>
      </c>
      <c r="O374" s="230" t="str">
        <f t="shared" si="33"/>
        <v xml:space="preserve"> </v>
      </c>
      <c r="P374" s="293">
        <f t="shared" si="34"/>
        <v>87.630568514925073</v>
      </c>
      <c r="Q374" s="275" t="str">
        <f t="shared" si="35"/>
        <v xml:space="preserve"> </v>
      </c>
      <c r="R374" s="294">
        <f t="shared" si="36"/>
        <v>128.19041327773419</v>
      </c>
    </row>
    <row r="375" spans="1:18" x14ac:dyDescent="0.2">
      <c r="A375" s="10" t="str">
        <f>IF(COUNTRY_INFO!A375=0," ",COUNTRY_INFO!A375)</f>
        <v>Ethiopia</v>
      </c>
      <c r="B375" s="10" t="str">
        <f>IF(COUNTRY_INFO!B375=0," ",COUNTRY_INFO!B375)</f>
        <v>Oromia East Shewa</v>
      </c>
      <c r="C375" s="10" t="str">
        <f>IF(COUNTRY_INFO!C375=0," ",COUNTRY_INFO!C375)</f>
        <v>Gimbichu</v>
      </c>
      <c r="D375" s="11" t="str">
        <f>IF(OR(COUNTRY_INFO!$T$9:$T$1000="T3 (ALB/MBD)",COUNTRY_INFO!$U$9:$U$1000="T3 (ALB/MBD)"), "T3 (ALB/MBD)", " ")</f>
        <v>T3 (ALB/MBD)</v>
      </c>
      <c r="E375" s="289" t="s">
        <v>19</v>
      </c>
      <c r="F375" s="253" t="s">
        <v>1189</v>
      </c>
      <c r="G375" s="295"/>
      <c r="H375" s="288">
        <v>34705</v>
      </c>
      <c r="I375" s="56"/>
      <c r="J375" s="11">
        <f t="shared" si="31"/>
        <v>34705</v>
      </c>
      <c r="K375" s="2"/>
      <c r="L375" s="18">
        <v>31560</v>
      </c>
      <c r="M375" s="59">
        <v>1176</v>
      </c>
      <c r="N375" s="14">
        <f t="shared" si="32"/>
        <v>32736</v>
      </c>
      <c r="O375" s="230" t="str">
        <f t="shared" si="33"/>
        <v xml:space="preserve"> </v>
      </c>
      <c r="P375" s="293">
        <f t="shared" si="34"/>
        <v>90.937905200979685</v>
      </c>
      <c r="Q375" s="275" t="str">
        <f t="shared" si="35"/>
        <v xml:space="preserve"> </v>
      </c>
      <c r="R375" s="293">
        <f t="shared" si="36"/>
        <v>94.326465927099846</v>
      </c>
    </row>
    <row r="376" spans="1:18" x14ac:dyDescent="0.2">
      <c r="A376" s="10" t="str">
        <f>IF(COUNTRY_INFO!A376=0," ",COUNTRY_INFO!A376)</f>
        <v>Ethiopia</v>
      </c>
      <c r="B376" s="10" t="str">
        <f>IF(COUNTRY_INFO!B376=0," ",COUNTRY_INFO!B376)</f>
        <v>Oromia East Shewa</v>
      </c>
      <c r="C376" s="10" t="str">
        <f>IF(COUNTRY_INFO!C376=0," ",COUNTRY_INFO!C376)</f>
        <v>Liben</v>
      </c>
      <c r="D376" s="11" t="str">
        <f>IF(OR(COUNTRY_INFO!$T$9:$T$1000="T3 (ALB/MBD)",COUNTRY_INFO!$U$9:$U$1000="T3 (ALB/MBD)"), "T3 (ALB/MBD)", " ")</f>
        <v>T3 (ALB/MBD)</v>
      </c>
      <c r="E376" s="289" t="s">
        <v>19</v>
      </c>
      <c r="F376" s="253" t="s">
        <v>1189</v>
      </c>
      <c r="G376" s="295"/>
      <c r="H376" s="288">
        <v>30357</v>
      </c>
      <c r="I376" s="56"/>
      <c r="J376" s="11">
        <f t="shared" si="31"/>
        <v>30357</v>
      </c>
      <c r="K376" s="2"/>
      <c r="L376" s="18">
        <v>26269</v>
      </c>
      <c r="M376" s="59">
        <v>12510</v>
      </c>
      <c r="N376" s="14">
        <f t="shared" si="32"/>
        <v>38779</v>
      </c>
      <c r="O376" s="230" t="str">
        <f t="shared" si="33"/>
        <v xml:space="preserve"> </v>
      </c>
      <c r="P376" s="293">
        <f t="shared" si="34"/>
        <v>86.533583687452648</v>
      </c>
      <c r="Q376" s="275" t="str">
        <f t="shared" si="35"/>
        <v xml:space="preserve"> </v>
      </c>
      <c r="R376" s="294">
        <f t="shared" si="36"/>
        <v>127.74318937971474</v>
      </c>
    </row>
    <row r="377" spans="1:18" x14ac:dyDescent="0.2">
      <c r="A377" s="10" t="str">
        <f>IF(COUNTRY_INFO!A377=0," ",COUNTRY_INFO!A377)</f>
        <v>Ethiopia</v>
      </c>
      <c r="B377" s="10" t="str">
        <f>IF(COUNTRY_INFO!B377=0," ",COUNTRY_INFO!B377)</f>
        <v>Oromia East Shewa</v>
      </c>
      <c r="C377" s="10" t="str">
        <f>IF(COUNTRY_INFO!C377=0," ",COUNTRY_INFO!C377)</f>
        <v>Lume</v>
      </c>
      <c r="D377" s="11" t="str">
        <f>IF(OR(COUNTRY_INFO!$T$9:$T$1000="T3 (ALB/MBD)",COUNTRY_INFO!$U$9:$U$1000="T3 (ALB/MBD)"), "T3 (ALB/MBD)", " ")</f>
        <v>T3 (ALB/MBD)</v>
      </c>
      <c r="E377" s="289" t="s">
        <v>19</v>
      </c>
      <c r="F377" s="253" t="s">
        <v>1189</v>
      </c>
      <c r="G377" s="295"/>
      <c r="H377" s="288">
        <v>35103</v>
      </c>
      <c r="I377" s="56"/>
      <c r="J377" s="11">
        <f t="shared" si="31"/>
        <v>35103</v>
      </c>
      <c r="K377" s="2"/>
      <c r="L377" s="18">
        <v>31054</v>
      </c>
      <c r="M377" s="59">
        <v>1085</v>
      </c>
      <c r="N377" s="14">
        <f t="shared" si="32"/>
        <v>32139</v>
      </c>
      <c r="O377" s="230" t="str">
        <f t="shared" si="33"/>
        <v xml:space="preserve"> </v>
      </c>
      <c r="P377" s="293">
        <f t="shared" si="34"/>
        <v>88.465373329914826</v>
      </c>
      <c r="Q377" s="275" t="str">
        <f t="shared" si="35"/>
        <v xml:space="preserve"> </v>
      </c>
      <c r="R377" s="293">
        <f t="shared" si="36"/>
        <v>91.556277241261427</v>
      </c>
    </row>
    <row r="378" spans="1:18" x14ac:dyDescent="0.2">
      <c r="A378" s="10" t="str">
        <f>IF(COUNTRY_INFO!A378=0," ",COUNTRY_INFO!A378)</f>
        <v>Ethiopia</v>
      </c>
      <c r="B378" s="10" t="str">
        <f>IF(COUNTRY_INFO!B378=0," ",COUNTRY_INFO!B378)</f>
        <v>Oromia East Shewa</v>
      </c>
      <c r="C378" s="10" t="str">
        <f>IF(COUNTRY_INFO!C378=0," ",COUNTRY_INFO!C378)</f>
        <v>Metehara Town</v>
      </c>
      <c r="D378" s="11"/>
      <c r="E378" s="289"/>
      <c r="F378" s="109"/>
      <c r="G378" s="288"/>
      <c r="H378" s="295">
        <v>9706</v>
      </c>
      <c r="I378" s="56"/>
      <c r="J378" s="11">
        <f t="shared" si="31"/>
        <v>9706</v>
      </c>
      <c r="K378" s="2"/>
      <c r="L378" s="18">
        <v>7543</v>
      </c>
      <c r="M378" s="59"/>
      <c r="N378" s="14">
        <f t="shared" si="32"/>
        <v>7543</v>
      </c>
      <c r="O378" s="230" t="str">
        <f t="shared" si="33"/>
        <v xml:space="preserve"> </v>
      </c>
      <c r="P378" s="293">
        <f t="shared" si="34"/>
        <v>77.714815577992994</v>
      </c>
      <c r="Q378" s="275" t="str">
        <f t="shared" si="35"/>
        <v xml:space="preserve"> </v>
      </c>
      <c r="R378" s="293">
        <f t="shared" si="36"/>
        <v>77.714815577992994</v>
      </c>
    </row>
    <row r="379" spans="1:18" x14ac:dyDescent="0.2">
      <c r="A379" s="10" t="str">
        <f>IF(COUNTRY_INFO!A379=0," ",COUNTRY_INFO!A379)</f>
        <v>Ethiopia</v>
      </c>
      <c r="B379" s="10" t="str">
        <f>IF(COUNTRY_INFO!B379=0," ",COUNTRY_INFO!B379)</f>
        <v>Oromia East Shewa</v>
      </c>
      <c r="C379" s="10" t="str">
        <f>IF(COUNTRY_INFO!C379=0," ",COUNTRY_INFO!C379)</f>
        <v>Mojo Town</v>
      </c>
      <c r="D379" s="11"/>
      <c r="E379" s="289"/>
      <c r="F379" s="109"/>
      <c r="G379" s="288"/>
      <c r="H379" s="288"/>
      <c r="I379" s="56"/>
      <c r="J379" s="11">
        <f t="shared" si="31"/>
        <v>0</v>
      </c>
      <c r="K379" s="2"/>
      <c r="L379" s="18"/>
      <c r="M379" s="59"/>
      <c r="N379" s="14">
        <f t="shared" si="32"/>
        <v>0</v>
      </c>
      <c r="O379" s="230" t="str">
        <f t="shared" si="33"/>
        <v xml:space="preserve"> </v>
      </c>
      <c r="P379" s="230" t="str">
        <f t="shared" si="34"/>
        <v xml:space="preserve"> </v>
      </c>
      <c r="Q379" s="275" t="str">
        <f t="shared" si="35"/>
        <v xml:space="preserve"> </v>
      </c>
      <c r="R379" s="230" t="str">
        <f t="shared" si="36"/>
        <v xml:space="preserve"> </v>
      </c>
    </row>
    <row r="380" spans="1:18" x14ac:dyDescent="0.2">
      <c r="A380" s="10" t="str">
        <f>IF(COUNTRY_INFO!A380=0," ",COUNTRY_INFO!A380)</f>
        <v>Ethiopia</v>
      </c>
      <c r="B380" s="10" t="str">
        <f>IF(COUNTRY_INFO!B380=0," ",COUNTRY_INFO!B380)</f>
        <v>Oromia East Wellega</v>
      </c>
      <c r="C380" s="10" t="str">
        <f>IF(COUNTRY_INFO!C380=0," ",COUNTRY_INFO!C380)</f>
        <v>Boneya Bushe</v>
      </c>
      <c r="D380" s="11"/>
      <c r="E380" s="289"/>
      <c r="F380" s="109"/>
      <c r="G380" s="288"/>
      <c r="H380" s="288"/>
      <c r="I380" s="56"/>
      <c r="J380" s="11">
        <f t="shared" si="31"/>
        <v>0</v>
      </c>
      <c r="K380" s="2"/>
      <c r="L380" s="18"/>
      <c r="M380" s="59"/>
      <c r="N380" s="14">
        <f t="shared" si="32"/>
        <v>0</v>
      </c>
      <c r="O380" s="230" t="str">
        <f t="shared" si="33"/>
        <v xml:space="preserve"> </v>
      </c>
      <c r="P380" s="230" t="str">
        <f t="shared" si="34"/>
        <v xml:space="preserve"> </v>
      </c>
      <c r="Q380" s="275" t="str">
        <f t="shared" si="35"/>
        <v xml:space="preserve"> </v>
      </c>
      <c r="R380" s="230" t="str">
        <f t="shared" si="36"/>
        <v xml:space="preserve"> </v>
      </c>
    </row>
    <row r="381" spans="1:18" x14ac:dyDescent="0.2">
      <c r="A381" s="10" t="str">
        <f>IF(COUNTRY_INFO!A381=0," ",COUNTRY_INFO!A381)</f>
        <v>Ethiopia</v>
      </c>
      <c r="B381" s="10" t="str">
        <f>IF(COUNTRY_INFO!B381=0," ",COUNTRY_INFO!B381)</f>
        <v>Oromia East Wellega</v>
      </c>
      <c r="C381" s="10" t="str">
        <f>IF(COUNTRY_INFO!C381=0," ",COUNTRY_INFO!C381)</f>
        <v>Diggaa</v>
      </c>
      <c r="D381" s="11"/>
      <c r="E381" s="289"/>
      <c r="F381" s="109"/>
      <c r="G381" s="288"/>
      <c r="H381" s="288"/>
      <c r="I381" s="56"/>
      <c r="J381" s="11">
        <f t="shared" si="31"/>
        <v>0</v>
      </c>
      <c r="K381" s="2"/>
      <c r="L381" s="18"/>
      <c r="M381" s="59"/>
      <c r="N381" s="14">
        <f t="shared" si="32"/>
        <v>0</v>
      </c>
      <c r="O381" s="230" t="str">
        <f t="shared" si="33"/>
        <v xml:space="preserve"> </v>
      </c>
      <c r="P381" s="230" t="str">
        <f t="shared" si="34"/>
        <v xml:space="preserve"> </v>
      </c>
      <c r="Q381" s="275" t="str">
        <f t="shared" si="35"/>
        <v xml:space="preserve"> </v>
      </c>
      <c r="R381" s="230" t="str">
        <f t="shared" si="36"/>
        <v xml:space="preserve"> </v>
      </c>
    </row>
    <row r="382" spans="1:18" x14ac:dyDescent="0.2">
      <c r="A382" s="10" t="str">
        <f>IF(COUNTRY_INFO!A382=0," ",COUNTRY_INFO!A382)</f>
        <v>Ethiopia</v>
      </c>
      <c r="B382" s="10" t="str">
        <f>IF(COUNTRY_INFO!B382=0," ",COUNTRY_INFO!B382)</f>
        <v>Oromia East Wellega</v>
      </c>
      <c r="C382" s="10" t="str">
        <f>IF(COUNTRY_INFO!C382=0," ",COUNTRY_INFO!C382)</f>
        <v>Ebantu</v>
      </c>
      <c r="D382" s="11"/>
      <c r="E382" s="289"/>
      <c r="F382" s="109"/>
      <c r="G382" s="288"/>
      <c r="H382" s="288"/>
      <c r="I382" s="56"/>
      <c r="J382" s="11">
        <f t="shared" si="31"/>
        <v>0</v>
      </c>
      <c r="K382" s="2"/>
      <c r="L382" s="18"/>
      <c r="M382" s="59"/>
      <c r="N382" s="14">
        <f t="shared" si="32"/>
        <v>0</v>
      </c>
      <c r="O382" s="230" t="str">
        <f t="shared" si="33"/>
        <v xml:space="preserve"> </v>
      </c>
      <c r="P382" s="230" t="str">
        <f t="shared" si="34"/>
        <v xml:space="preserve"> </v>
      </c>
      <c r="Q382" s="275" t="str">
        <f t="shared" si="35"/>
        <v xml:space="preserve"> </v>
      </c>
      <c r="R382" s="230" t="str">
        <f t="shared" si="36"/>
        <v xml:space="preserve"> </v>
      </c>
    </row>
    <row r="383" spans="1:18" x14ac:dyDescent="0.2">
      <c r="A383" s="10" t="str">
        <f>IF(COUNTRY_INFO!A383=0," ",COUNTRY_INFO!A383)</f>
        <v>Ethiopia</v>
      </c>
      <c r="B383" s="10" t="str">
        <f>IF(COUNTRY_INFO!B383=0," ",COUNTRY_INFO!B383)</f>
        <v>Oromia East Wellega</v>
      </c>
      <c r="C383" s="10" t="str">
        <f>IF(COUNTRY_INFO!C383=0," ",COUNTRY_INFO!C383)</f>
        <v>Gida Ayana</v>
      </c>
      <c r="D383" s="11"/>
      <c r="E383" s="289"/>
      <c r="F383" s="109"/>
      <c r="G383" s="288"/>
      <c r="H383" s="288"/>
      <c r="I383" s="56"/>
      <c r="J383" s="11">
        <f t="shared" si="31"/>
        <v>0</v>
      </c>
      <c r="K383" s="2"/>
      <c r="L383" s="18"/>
      <c r="M383" s="59"/>
      <c r="N383" s="14">
        <f t="shared" si="32"/>
        <v>0</v>
      </c>
      <c r="O383" s="230" t="str">
        <f t="shared" si="33"/>
        <v xml:space="preserve"> </v>
      </c>
      <c r="P383" s="230" t="str">
        <f t="shared" si="34"/>
        <v xml:space="preserve"> </v>
      </c>
      <c r="Q383" s="275" t="str">
        <f t="shared" si="35"/>
        <v xml:space="preserve"> </v>
      </c>
      <c r="R383" s="230" t="str">
        <f t="shared" si="36"/>
        <v xml:space="preserve"> </v>
      </c>
    </row>
    <row r="384" spans="1:18" x14ac:dyDescent="0.2">
      <c r="A384" s="10" t="str">
        <f>IF(COUNTRY_INFO!A384=0," ",COUNTRY_INFO!A384)</f>
        <v>Ethiopia</v>
      </c>
      <c r="B384" s="10" t="str">
        <f>IF(COUNTRY_INFO!B384=0," ",COUNTRY_INFO!B384)</f>
        <v>Oromia East Wellega</v>
      </c>
      <c r="C384" s="10" t="str">
        <f>IF(COUNTRY_INFO!C384=0," ",COUNTRY_INFO!C384)</f>
        <v>Gobu Sayo</v>
      </c>
      <c r="D384" s="11"/>
      <c r="E384" s="289"/>
      <c r="F384" s="109"/>
      <c r="G384" s="288"/>
      <c r="H384" s="288"/>
      <c r="I384" s="56"/>
      <c r="J384" s="11">
        <f t="shared" si="31"/>
        <v>0</v>
      </c>
      <c r="K384" s="2"/>
      <c r="L384" s="18"/>
      <c r="M384" s="59"/>
      <c r="N384" s="14">
        <f t="shared" si="32"/>
        <v>0</v>
      </c>
      <c r="O384" s="230" t="str">
        <f t="shared" si="33"/>
        <v xml:space="preserve"> </v>
      </c>
      <c r="P384" s="230" t="str">
        <f t="shared" si="34"/>
        <v xml:space="preserve"> </v>
      </c>
      <c r="Q384" s="275" t="str">
        <f t="shared" si="35"/>
        <v xml:space="preserve"> </v>
      </c>
      <c r="R384" s="230" t="str">
        <f t="shared" si="36"/>
        <v xml:space="preserve"> </v>
      </c>
    </row>
    <row r="385" spans="1:18" x14ac:dyDescent="0.2">
      <c r="A385" s="10" t="str">
        <f>IF(COUNTRY_INFO!A385=0," ",COUNTRY_INFO!A385)</f>
        <v>Ethiopia</v>
      </c>
      <c r="B385" s="10" t="str">
        <f>IF(COUNTRY_INFO!B385=0," ",COUNTRY_INFO!B385)</f>
        <v>Oromia East Wellega</v>
      </c>
      <c r="C385" s="10" t="str">
        <f>IF(COUNTRY_INFO!C385=0," ",COUNTRY_INFO!C385)</f>
        <v>Gudeya Bila</v>
      </c>
      <c r="D385" s="11"/>
      <c r="E385" s="289"/>
      <c r="F385" s="109"/>
      <c r="G385" s="288"/>
      <c r="H385" s="295">
        <v>23244</v>
      </c>
      <c r="I385" s="56"/>
      <c r="J385" s="11">
        <f t="shared" si="31"/>
        <v>23244</v>
      </c>
      <c r="K385" s="2"/>
      <c r="L385" s="18">
        <v>21918</v>
      </c>
      <c r="M385" s="59"/>
      <c r="N385" s="14">
        <f t="shared" si="32"/>
        <v>21918</v>
      </c>
      <c r="O385" s="230" t="str">
        <f t="shared" si="33"/>
        <v xml:space="preserve"> </v>
      </c>
      <c r="P385" s="293">
        <f t="shared" si="34"/>
        <v>94.295302013422827</v>
      </c>
      <c r="Q385" s="275" t="str">
        <f t="shared" si="35"/>
        <v xml:space="preserve"> </v>
      </c>
      <c r="R385" s="293">
        <f t="shared" si="36"/>
        <v>94.295302013422827</v>
      </c>
    </row>
    <row r="386" spans="1:18" x14ac:dyDescent="0.2">
      <c r="A386" s="10" t="str">
        <f>IF(COUNTRY_INFO!A386=0," ",COUNTRY_INFO!A386)</f>
        <v>Ethiopia</v>
      </c>
      <c r="B386" s="10" t="str">
        <f>IF(COUNTRY_INFO!B386=0," ",COUNTRY_INFO!B386)</f>
        <v>Oromia East Wellega</v>
      </c>
      <c r="C386" s="10" t="str">
        <f>IF(COUNTRY_INFO!C386=0," ",COUNTRY_INFO!C386)</f>
        <v>Guto Gida</v>
      </c>
      <c r="D386" s="11"/>
      <c r="E386" s="289"/>
      <c r="F386" s="109"/>
      <c r="G386" s="288"/>
      <c r="H386" s="288"/>
      <c r="I386" s="56"/>
      <c r="J386" s="11">
        <f t="shared" si="31"/>
        <v>0</v>
      </c>
      <c r="K386" s="2"/>
      <c r="L386" s="18"/>
      <c r="M386" s="59"/>
      <c r="N386" s="14">
        <f t="shared" si="32"/>
        <v>0</v>
      </c>
      <c r="O386" s="230" t="str">
        <f t="shared" si="33"/>
        <v xml:space="preserve"> </v>
      </c>
      <c r="P386" s="230" t="str">
        <f t="shared" si="34"/>
        <v xml:space="preserve"> </v>
      </c>
      <c r="Q386" s="275" t="str">
        <f t="shared" si="35"/>
        <v xml:space="preserve"> </v>
      </c>
      <c r="R386" s="230" t="str">
        <f t="shared" si="36"/>
        <v xml:space="preserve"> </v>
      </c>
    </row>
    <row r="387" spans="1:18" x14ac:dyDescent="0.2">
      <c r="A387" s="10" t="str">
        <f>IF(COUNTRY_INFO!A387=0," ",COUNTRY_INFO!A387)</f>
        <v>Ethiopia</v>
      </c>
      <c r="B387" s="10" t="str">
        <f>IF(COUNTRY_INFO!B387=0," ",COUNTRY_INFO!B387)</f>
        <v>Oromia East Wellega</v>
      </c>
      <c r="C387" s="10" t="str">
        <f>IF(COUNTRY_INFO!C387=0," ",COUNTRY_INFO!C387)</f>
        <v>Haro Limu</v>
      </c>
      <c r="D387" s="11"/>
      <c r="E387" s="289"/>
      <c r="F387" s="109"/>
      <c r="G387" s="288"/>
      <c r="H387" s="288"/>
      <c r="I387" s="56"/>
      <c r="J387" s="11">
        <f t="shared" si="31"/>
        <v>0</v>
      </c>
      <c r="K387" s="2"/>
      <c r="L387" s="18"/>
      <c r="M387" s="59"/>
      <c r="N387" s="14">
        <f t="shared" si="32"/>
        <v>0</v>
      </c>
      <c r="O387" s="230" t="str">
        <f t="shared" si="33"/>
        <v xml:space="preserve"> </v>
      </c>
      <c r="P387" s="230" t="str">
        <f t="shared" si="34"/>
        <v xml:space="preserve"> </v>
      </c>
      <c r="Q387" s="275" t="str">
        <f t="shared" si="35"/>
        <v xml:space="preserve"> </v>
      </c>
      <c r="R387" s="230" t="str">
        <f t="shared" si="36"/>
        <v xml:space="preserve"> </v>
      </c>
    </row>
    <row r="388" spans="1:18" x14ac:dyDescent="0.2">
      <c r="A388" s="10" t="str">
        <f>IF(COUNTRY_INFO!A388=0," ",COUNTRY_INFO!A388)</f>
        <v>Ethiopia</v>
      </c>
      <c r="B388" s="10" t="str">
        <f>IF(COUNTRY_INFO!B388=0," ",COUNTRY_INFO!B388)</f>
        <v>Oromia East Wellega</v>
      </c>
      <c r="C388" s="10" t="str">
        <f>IF(COUNTRY_INFO!C388=0," ",COUNTRY_INFO!C388)</f>
        <v>Jimma Arsjo</v>
      </c>
      <c r="D388" s="11"/>
      <c r="E388" s="289"/>
      <c r="F388" s="109"/>
      <c r="G388" s="288"/>
      <c r="H388" s="295">
        <v>35148</v>
      </c>
      <c r="I388" s="56"/>
      <c r="J388" s="11">
        <f t="shared" si="31"/>
        <v>35148</v>
      </c>
      <c r="K388" s="2"/>
      <c r="L388" s="18">
        <v>32819</v>
      </c>
      <c r="M388" s="59"/>
      <c r="N388" s="14">
        <f t="shared" si="32"/>
        <v>32819</v>
      </c>
      <c r="O388" s="230" t="str">
        <f t="shared" si="33"/>
        <v xml:space="preserve"> </v>
      </c>
      <c r="P388" s="293">
        <f t="shared" si="34"/>
        <v>93.373733925116653</v>
      </c>
      <c r="Q388" s="275" t="str">
        <f t="shared" si="35"/>
        <v xml:space="preserve"> </v>
      </c>
      <c r="R388" s="293">
        <f t="shared" si="36"/>
        <v>93.373733925116653</v>
      </c>
    </row>
    <row r="389" spans="1:18" x14ac:dyDescent="0.2">
      <c r="A389" s="10" t="str">
        <f>IF(COUNTRY_INFO!A389=0," ",COUNTRY_INFO!A389)</f>
        <v>Ethiopia</v>
      </c>
      <c r="B389" s="10" t="str">
        <f>IF(COUNTRY_INFO!B389=0," ",COUNTRY_INFO!B389)</f>
        <v>Oromia East Wellega</v>
      </c>
      <c r="C389" s="10" t="str">
        <f>IF(COUNTRY_INFO!C389=0," ",COUNTRY_INFO!C389)</f>
        <v>Kiremu</v>
      </c>
      <c r="D389" s="11"/>
      <c r="E389" s="289"/>
      <c r="F389" s="109"/>
      <c r="G389" s="288"/>
      <c r="H389" s="288"/>
      <c r="I389" s="56"/>
      <c r="J389" s="11">
        <f t="shared" si="31"/>
        <v>0</v>
      </c>
      <c r="K389" s="2"/>
      <c r="L389" s="18"/>
      <c r="M389" s="59"/>
      <c r="N389" s="14">
        <f t="shared" si="32"/>
        <v>0</v>
      </c>
      <c r="O389" s="230" t="str">
        <f t="shared" si="33"/>
        <v xml:space="preserve"> </v>
      </c>
      <c r="P389" s="230" t="str">
        <f t="shared" si="34"/>
        <v xml:space="preserve"> </v>
      </c>
      <c r="Q389" s="275" t="str">
        <f t="shared" si="35"/>
        <v xml:space="preserve"> </v>
      </c>
      <c r="R389" s="230" t="str">
        <f t="shared" si="36"/>
        <v xml:space="preserve"> </v>
      </c>
    </row>
    <row r="390" spans="1:18" x14ac:dyDescent="0.2">
      <c r="A390" s="10" t="str">
        <f>IF(COUNTRY_INFO!A390=0," ",COUNTRY_INFO!A390)</f>
        <v>Ethiopia</v>
      </c>
      <c r="B390" s="10" t="str">
        <f>IF(COUNTRY_INFO!B390=0," ",COUNTRY_INFO!B390)</f>
        <v>Oromia East Wellega</v>
      </c>
      <c r="C390" s="10" t="str">
        <f>IF(COUNTRY_INFO!C390=0," ",COUNTRY_INFO!C390)</f>
        <v>Leka Dulecha</v>
      </c>
      <c r="D390" s="11"/>
      <c r="E390" s="289"/>
      <c r="F390" s="109"/>
      <c r="G390" s="288"/>
      <c r="H390" s="288"/>
      <c r="I390" s="56"/>
      <c r="J390" s="11">
        <f t="shared" si="31"/>
        <v>0</v>
      </c>
      <c r="K390" s="2"/>
      <c r="L390" s="18"/>
      <c r="M390" s="59"/>
      <c r="N390" s="14">
        <f t="shared" si="32"/>
        <v>0</v>
      </c>
      <c r="O390" s="230" t="str">
        <f t="shared" si="33"/>
        <v xml:space="preserve"> </v>
      </c>
      <c r="P390" s="230" t="str">
        <f t="shared" si="34"/>
        <v xml:space="preserve"> </v>
      </c>
      <c r="Q390" s="275" t="str">
        <f t="shared" si="35"/>
        <v xml:space="preserve"> </v>
      </c>
      <c r="R390" s="230" t="str">
        <f t="shared" si="36"/>
        <v xml:space="preserve"> </v>
      </c>
    </row>
    <row r="391" spans="1:18" x14ac:dyDescent="0.2">
      <c r="A391" s="10" t="str">
        <f>IF(COUNTRY_INFO!A391=0," ",COUNTRY_INFO!A391)</f>
        <v>Ethiopia</v>
      </c>
      <c r="B391" s="10" t="str">
        <f>IF(COUNTRY_INFO!B391=0," ",COUNTRY_INFO!B391)</f>
        <v>Oromia East Wellega</v>
      </c>
      <c r="C391" s="10" t="str">
        <f>IF(COUNTRY_INFO!C391=0," ",COUNTRY_INFO!C391)</f>
        <v>Limu</v>
      </c>
      <c r="D391" s="11"/>
      <c r="E391" s="289"/>
      <c r="F391" s="109"/>
      <c r="G391" s="288"/>
      <c r="H391" s="295">
        <v>29328</v>
      </c>
      <c r="I391" s="56"/>
      <c r="J391" s="11">
        <f t="shared" si="31"/>
        <v>29328</v>
      </c>
      <c r="K391" s="2"/>
      <c r="L391" s="18">
        <v>24385</v>
      </c>
      <c r="M391" s="59"/>
      <c r="N391" s="14">
        <f t="shared" si="32"/>
        <v>24385</v>
      </c>
      <c r="O391" s="230" t="str">
        <f t="shared" si="33"/>
        <v xml:space="preserve"> </v>
      </c>
      <c r="P391" s="293">
        <f t="shared" si="34"/>
        <v>83.145799236224775</v>
      </c>
      <c r="Q391" s="275" t="str">
        <f t="shared" si="35"/>
        <v xml:space="preserve"> </v>
      </c>
      <c r="R391" s="293">
        <f t="shared" si="36"/>
        <v>83.145799236224775</v>
      </c>
    </row>
    <row r="392" spans="1:18" x14ac:dyDescent="0.2">
      <c r="A392" s="10" t="str">
        <f>IF(COUNTRY_INFO!A392=0," ",COUNTRY_INFO!A392)</f>
        <v>Ethiopia</v>
      </c>
      <c r="B392" s="10" t="str">
        <f>IF(COUNTRY_INFO!B392=0," ",COUNTRY_INFO!B392)</f>
        <v>Oromia East Wellega</v>
      </c>
      <c r="C392" s="10" t="str">
        <f>IF(COUNTRY_INFO!C392=0," ",COUNTRY_INFO!C392)</f>
        <v>Nekemte Town</v>
      </c>
      <c r="D392" s="11"/>
      <c r="E392" s="289"/>
      <c r="F392" s="109"/>
      <c r="G392" s="288"/>
      <c r="H392" s="295">
        <v>34109</v>
      </c>
      <c r="I392" s="56"/>
      <c r="J392" s="11">
        <f t="shared" si="31"/>
        <v>34109</v>
      </c>
      <c r="K392" s="2"/>
      <c r="L392" s="18">
        <v>32483</v>
      </c>
      <c r="M392" s="59"/>
      <c r="N392" s="14">
        <f t="shared" si="32"/>
        <v>32483</v>
      </c>
      <c r="O392" s="230" t="str">
        <f t="shared" si="33"/>
        <v xml:space="preserve"> </v>
      </c>
      <c r="P392" s="293">
        <f t="shared" si="34"/>
        <v>95.23292972529245</v>
      </c>
      <c r="Q392" s="275" t="str">
        <f t="shared" si="35"/>
        <v xml:space="preserve"> </v>
      </c>
      <c r="R392" s="293">
        <f t="shared" si="36"/>
        <v>95.23292972529245</v>
      </c>
    </row>
    <row r="393" spans="1:18" x14ac:dyDescent="0.2">
      <c r="A393" s="10" t="str">
        <f>IF(COUNTRY_INFO!A393=0," ",COUNTRY_INFO!A393)</f>
        <v>Ethiopia</v>
      </c>
      <c r="B393" s="10" t="str">
        <f>IF(COUNTRY_INFO!B393=0," ",COUNTRY_INFO!B393)</f>
        <v>Oromia East Wellega</v>
      </c>
      <c r="C393" s="10" t="str">
        <f>IF(COUNTRY_INFO!C393=0," ",COUNTRY_INFO!C393)</f>
        <v>Nunu Kumba</v>
      </c>
      <c r="D393" s="11"/>
      <c r="E393" s="289"/>
      <c r="F393" s="109"/>
      <c r="G393" s="288"/>
      <c r="H393" s="295">
        <v>26267</v>
      </c>
      <c r="I393" s="56"/>
      <c r="J393" s="11">
        <f t="shared" si="31"/>
        <v>26267</v>
      </c>
      <c r="K393" s="2"/>
      <c r="L393" s="18">
        <v>22919</v>
      </c>
      <c r="M393" s="59"/>
      <c r="N393" s="14">
        <f t="shared" si="32"/>
        <v>22919</v>
      </c>
      <c r="O393" s="230" t="str">
        <f t="shared" si="33"/>
        <v xml:space="preserve"> </v>
      </c>
      <c r="P393" s="293">
        <f t="shared" si="34"/>
        <v>87.253968858263221</v>
      </c>
      <c r="Q393" s="275" t="str">
        <f t="shared" si="35"/>
        <v xml:space="preserve"> </v>
      </c>
      <c r="R393" s="293">
        <f t="shared" si="36"/>
        <v>87.253968858263221</v>
      </c>
    </row>
    <row r="394" spans="1:18" x14ac:dyDescent="0.2">
      <c r="A394" s="10" t="str">
        <f>IF(COUNTRY_INFO!A394=0," ",COUNTRY_INFO!A394)</f>
        <v>Ethiopia</v>
      </c>
      <c r="B394" s="10" t="str">
        <f>IF(COUNTRY_INFO!B394=0," ",COUNTRY_INFO!B394)</f>
        <v>Oromia East Wellega</v>
      </c>
      <c r="C394" s="10" t="str">
        <f>IF(COUNTRY_INFO!C394=0," ",COUNTRY_INFO!C394)</f>
        <v>Sasiga</v>
      </c>
      <c r="D394" s="11"/>
      <c r="E394" s="289"/>
      <c r="F394" s="109"/>
      <c r="G394" s="288"/>
      <c r="H394" s="295"/>
      <c r="I394" s="56"/>
      <c r="J394" s="11">
        <f t="shared" ref="J394:J457" si="37">SUM(G394:I394)</f>
        <v>0</v>
      </c>
      <c r="K394" s="2"/>
      <c r="L394" s="18"/>
      <c r="M394" s="59"/>
      <c r="N394" s="14">
        <f t="shared" ref="N394:N457" si="38">SUM(K394:M394)</f>
        <v>0</v>
      </c>
      <c r="O394" s="230" t="str">
        <f t="shared" ref="O394:O457" si="39">IF(G394&lt;&gt;0, IF(K394/G394*100=0, "-", K394/G394*100), " ")</f>
        <v xml:space="preserve"> </v>
      </c>
      <c r="P394" s="293" t="str">
        <f t="shared" ref="P394:P457" si="40">IF(H394&lt;&gt;0, IF(L394/H394*100=0, "-", L394/H394*100), " ")</f>
        <v xml:space="preserve"> </v>
      </c>
      <c r="Q394" s="275" t="str">
        <f t="shared" ref="Q394:Q457" si="41">IF(I394&lt;&gt;0, IF(M394/I394*100=0, "-", M394/I394*100), " ")</f>
        <v xml:space="preserve"> </v>
      </c>
      <c r="R394" s="293" t="str">
        <f t="shared" ref="R394:R457" si="42">IF(J394&lt;&gt;0, IF(N394/J394*100=0, "-", N394/J394*100), " ")</f>
        <v xml:space="preserve"> </v>
      </c>
    </row>
    <row r="395" spans="1:18" x14ac:dyDescent="0.2">
      <c r="A395" s="10" t="str">
        <f>IF(COUNTRY_INFO!A395=0," ",COUNTRY_INFO!A395)</f>
        <v>Ethiopia</v>
      </c>
      <c r="B395" s="10" t="str">
        <f>IF(COUNTRY_INFO!B395=0," ",COUNTRY_INFO!B395)</f>
        <v>Oromia East Wellega</v>
      </c>
      <c r="C395" s="10" t="str">
        <f>IF(COUNTRY_INFO!C395=0," ",COUNTRY_INFO!C395)</f>
        <v>Sibu Sire</v>
      </c>
      <c r="D395" s="11"/>
      <c r="E395" s="289"/>
      <c r="F395" s="109"/>
      <c r="G395" s="288"/>
      <c r="H395" s="288"/>
      <c r="I395" s="56"/>
      <c r="J395" s="11">
        <f t="shared" si="37"/>
        <v>0</v>
      </c>
      <c r="K395" s="2"/>
      <c r="L395" s="18"/>
      <c r="M395" s="59"/>
      <c r="N395" s="14">
        <f t="shared" si="38"/>
        <v>0</v>
      </c>
      <c r="O395" s="230" t="str">
        <f t="shared" si="39"/>
        <v xml:space="preserve"> </v>
      </c>
      <c r="P395" s="230" t="str">
        <f t="shared" si="40"/>
        <v xml:space="preserve"> </v>
      </c>
      <c r="Q395" s="275" t="str">
        <f t="shared" si="41"/>
        <v xml:space="preserve"> </v>
      </c>
      <c r="R395" s="230" t="str">
        <f t="shared" si="42"/>
        <v xml:space="preserve"> </v>
      </c>
    </row>
    <row r="396" spans="1:18" x14ac:dyDescent="0.2">
      <c r="A396" s="10" t="str">
        <f>IF(COUNTRY_INFO!A396=0," ",COUNTRY_INFO!A396)</f>
        <v>Ethiopia</v>
      </c>
      <c r="B396" s="10" t="str">
        <f>IF(COUNTRY_INFO!B396=0," ",COUNTRY_INFO!B396)</f>
        <v>Oromia East Wellega</v>
      </c>
      <c r="C396" s="10" t="str">
        <f>IF(COUNTRY_INFO!C396=0," ",COUNTRY_INFO!C396)</f>
        <v>Wama Hagalo</v>
      </c>
      <c r="D396" s="11"/>
      <c r="E396" s="289"/>
      <c r="F396" s="109"/>
      <c r="G396" s="288"/>
      <c r="H396" s="288"/>
      <c r="I396" s="56"/>
      <c r="J396" s="11">
        <f t="shared" si="37"/>
        <v>0</v>
      </c>
      <c r="K396" s="2"/>
      <c r="L396" s="18"/>
      <c r="M396" s="59"/>
      <c r="N396" s="14">
        <f t="shared" si="38"/>
        <v>0</v>
      </c>
      <c r="O396" s="230" t="str">
        <f t="shared" si="39"/>
        <v xml:space="preserve"> </v>
      </c>
      <c r="P396" s="230" t="str">
        <f t="shared" si="40"/>
        <v xml:space="preserve"> </v>
      </c>
      <c r="Q396" s="275" t="str">
        <f t="shared" si="41"/>
        <v xml:space="preserve"> </v>
      </c>
      <c r="R396" s="230" t="str">
        <f t="shared" si="42"/>
        <v xml:space="preserve"> </v>
      </c>
    </row>
    <row r="397" spans="1:18" x14ac:dyDescent="0.2">
      <c r="A397" s="10" t="str">
        <f>IF(COUNTRY_INFO!A397=0," ",COUNTRY_INFO!A397)</f>
        <v>Ethiopia</v>
      </c>
      <c r="B397" s="10" t="str">
        <f>IF(COUNTRY_INFO!B397=0," ",COUNTRY_INFO!B397)</f>
        <v>Oromia East Wellega</v>
      </c>
      <c r="C397" s="10" t="str">
        <f>IF(COUNTRY_INFO!C397=0," ",COUNTRY_INFO!C397)</f>
        <v>Wayu Tuka</v>
      </c>
      <c r="D397" s="11"/>
      <c r="E397" s="289"/>
      <c r="F397" s="109"/>
      <c r="G397" s="288"/>
      <c r="H397" s="288"/>
      <c r="I397" s="56"/>
      <c r="J397" s="11">
        <f t="shared" si="37"/>
        <v>0</v>
      </c>
      <c r="K397" s="2"/>
      <c r="L397" s="18"/>
      <c r="M397" s="59"/>
      <c r="N397" s="14">
        <f t="shared" si="38"/>
        <v>0</v>
      </c>
      <c r="O397" s="230" t="str">
        <f t="shared" si="39"/>
        <v xml:space="preserve"> </v>
      </c>
      <c r="P397" s="230" t="str">
        <f t="shared" si="40"/>
        <v xml:space="preserve"> </v>
      </c>
      <c r="Q397" s="275" t="str">
        <f t="shared" si="41"/>
        <v xml:space="preserve"> </v>
      </c>
      <c r="R397" s="230" t="str">
        <f t="shared" si="42"/>
        <v xml:space="preserve"> </v>
      </c>
    </row>
    <row r="398" spans="1:18" x14ac:dyDescent="0.2">
      <c r="A398" s="10" t="str">
        <f>IF(COUNTRY_INFO!A398=0," ",COUNTRY_INFO!A398)</f>
        <v>Ethiopia</v>
      </c>
      <c r="B398" s="10" t="str">
        <f>IF(COUNTRY_INFO!B398=0," ",COUNTRY_INFO!B398)</f>
        <v>Oromia Finfine Zuriya</v>
      </c>
      <c r="C398" s="10" t="str">
        <f>IF(COUNTRY_INFO!C398=0," ",COUNTRY_INFO!C398)</f>
        <v>Akaki</v>
      </c>
      <c r="D398" s="11"/>
      <c r="E398" s="289"/>
      <c r="F398" s="109"/>
      <c r="G398" s="288"/>
      <c r="H398" s="288"/>
      <c r="I398" s="56"/>
      <c r="J398" s="11">
        <f t="shared" si="37"/>
        <v>0</v>
      </c>
      <c r="K398" s="2"/>
      <c r="L398" s="18"/>
      <c r="M398" s="59"/>
      <c r="N398" s="14">
        <f t="shared" si="38"/>
        <v>0</v>
      </c>
      <c r="O398" s="230" t="str">
        <f t="shared" si="39"/>
        <v xml:space="preserve"> </v>
      </c>
      <c r="P398" s="230" t="str">
        <f t="shared" si="40"/>
        <v xml:space="preserve"> </v>
      </c>
      <c r="Q398" s="275" t="str">
        <f t="shared" si="41"/>
        <v xml:space="preserve"> </v>
      </c>
      <c r="R398" s="230" t="str">
        <f t="shared" si="42"/>
        <v xml:space="preserve"> </v>
      </c>
    </row>
    <row r="399" spans="1:18" x14ac:dyDescent="0.2">
      <c r="A399" s="10" t="str">
        <f>IF(COUNTRY_INFO!A399=0," ",COUNTRY_INFO!A399)</f>
        <v>Ethiopia</v>
      </c>
      <c r="B399" s="10" t="str">
        <f>IF(COUNTRY_INFO!B399=0," ",COUNTRY_INFO!B399)</f>
        <v>Oromia Finfine Zuriya</v>
      </c>
      <c r="C399" s="10" t="str">
        <f>IF(COUNTRY_INFO!C399=0," ",COUNTRY_INFO!C399)</f>
        <v>Barak</v>
      </c>
      <c r="D399" s="11"/>
      <c r="E399" s="289"/>
      <c r="F399" s="109"/>
      <c r="G399" s="288"/>
      <c r="H399" s="288"/>
      <c r="I399" s="56"/>
      <c r="J399" s="11">
        <f t="shared" si="37"/>
        <v>0</v>
      </c>
      <c r="K399" s="2"/>
      <c r="L399" s="18"/>
      <c r="M399" s="59"/>
      <c r="N399" s="14">
        <f t="shared" si="38"/>
        <v>0</v>
      </c>
      <c r="O399" s="230" t="str">
        <f t="shared" si="39"/>
        <v xml:space="preserve"> </v>
      </c>
      <c r="P399" s="230" t="str">
        <f t="shared" si="40"/>
        <v xml:space="preserve"> </v>
      </c>
      <c r="Q399" s="275" t="str">
        <f t="shared" si="41"/>
        <v xml:space="preserve"> </v>
      </c>
      <c r="R399" s="230" t="str">
        <f t="shared" si="42"/>
        <v xml:space="preserve"> </v>
      </c>
    </row>
    <row r="400" spans="1:18" x14ac:dyDescent="0.2">
      <c r="A400" s="10" t="str">
        <f>IF(COUNTRY_INFO!A400=0," ",COUNTRY_INFO!A400)</f>
        <v>Ethiopia</v>
      </c>
      <c r="B400" s="10" t="str">
        <f>IF(COUNTRY_INFO!B400=0," ",COUNTRY_INFO!B400)</f>
        <v>Oromia Finfine Zuriya</v>
      </c>
      <c r="C400" s="10" t="str">
        <f>IF(COUNTRY_INFO!C400=0," ",COUNTRY_INFO!C400)</f>
        <v>Burayu Town</v>
      </c>
      <c r="D400" s="11"/>
      <c r="E400" s="289"/>
      <c r="F400" s="109"/>
      <c r="G400" s="288"/>
      <c r="H400" s="295">
        <v>29401</v>
      </c>
      <c r="I400" s="56"/>
      <c r="J400" s="11">
        <f t="shared" si="37"/>
        <v>29401</v>
      </c>
      <c r="K400" s="2"/>
      <c r="L400" s="18">
        <v>27161</v>
      </c>
      <c r="M400" s="59"/>
      <c r="N400" s="14">
        <f t="shared" si="38"/>
        <v>27161</v>
      </c>
      <c r="O400" s="230" t="str">
        <f t="shared" si="39"/>
        <v xml:space="preserve"> </v>
      </c>
      <c r="P400" s="293">
        <f t="shared" si="40"/>
        <v>92.381211523417576</v>
      </c>
      <c r="Q400" s="275" t="str">
        <f t="shared" si="41"/>
        <v xml:space="preserve"> </v>
      </c>
      <c r="R400" s="293">
        <f t="shared" si="42"/>
        <v>92.381211523417576</v>
      </c>
    </row>
    <row r="401" spans="1:18" x14ac:dyDescent="0.2">
      <c r="A401" s="10" t="str">
        <f>IF(COUNTRY_INFO!A401=0," ",COUNTRY_INFO!A401)</f>
        <v>Ethiopia</v>
      </c>
      <c r="B401" s="10" t="str">
        <f>IF(COUNTRY_INFO!B401=0," ",COUNTRY_INFO!B401)</f>
        <v>Oromia Finfine Zuriya</v>
      </c>
      <c r="C401" s="10" t="str">
        <f>IF(COUNTRY_INFO!C401=0," ",COUNTRY_INFO!C401)</f>
        <v>Dukem Town</v>
      </c>
      <c r="D401" s="11"/>
      <c r="E401" s="289"/>
      <c r="F401" s="109"/>
      <c r="G401" s="288"/>
      <c r="H401" s="288"/>
      <c r="I401" s="56"/>
      <c r="J401" s="11">
        <f t="shared" si="37"/>
        <v>0</v>
      </c>
      <c r="K401" s="2"/>
      <c r="L401" s="18"/>
      <c r="M401" s="59"/>
      <c r="N401" s="14">
        <f t="shared" si="38"/>
        <v>0</v>
      </c>
      <c r="O401" s="230" t="str">
        <f t="shared" si="39"/>
        <v xml:space="preserve"> </v>
      </c>
      <c r="P401" s="230" t="str">
        <f t="shared" si="40"/>
        <v xml:space="preserve"> </v>
      </c>
      <c r="Q401" s="275" t="str">
        <f t="shared" si="41"/>
        <v xml:space="preserve"> </v>
      </c>
      <c r="R401" s="230" t="str">
        <f t="shared" si="42"/>
        <v xml:space="preserve"> </v>
      </c>
    </row>
    <row r="402" spans="1:18" x14ac:dyDescent="0.2">
      <c r="A402" s="10" t="str">
        <f>IF(COUNTRY_INFO!A402=0," ",COUNTRY_INFO!A402)</f>
        <v>Ethiopia</v>
      </c>
      <c r="B402" s="10" t="str">
        <f>IF(COUNTRY_INFO!B402=0," ",COUNTRY_INFO!B402)</f>
        <v>Oromia Finfine Zuriya</v>
      </c>
      <c r="C402" s="10" t="str">
        <f>IF(COUNTRY_INFO!C402=0," ",COUNTRY_INFO!C402)</f>
        <v>Gelan Town</v>
      </c>
      <c r="D402" s="11"/>
      <c r="E402" s="289"/>
      <c r="F402" s="109"/>
      <c r="G402" s="288"/>
      <c r="H402" s="288"/>
      <c r="I402" s="56"/>
      <c r="J402" s="11">
        <f t="shared" si="37"/>
        <v>0</v>
      </c>
      <c r="K402" s="2"/>
      <c r="L402" s="18"/>
      <c r="M402" s="59"/>
      <c r="N402" s="14">
        <f t="shared" si="38"/>
        <v>0</v>
      </c>
      <c r="O402" s="230" t="str">
        <f t="shared" si="39"/>
        <v xml:space="preserve"> </v>
      </c>
      <c r="P402" s="230" t="str">
        <f t="shared" si="40"/>
        <v xml:space="preserve"> </v>
      </c>
      <c r="Q402" s="275" t="str">
        <f t="shared" si="41"/>
        <v xml:space="preserve"> </v>
      </c>
      <c r="R402" s="230" t="str">
        <f t="shared" si="42"/>
        <v xml:space="preserve"> </v>
      </c>
    </row>
    <row r="403" spans="1:18" x14ac:dyDescent="0.2">
      <c r="A403" s="10" t="str">
        <f>IF(COUNTRY_INFO!A403=0," ",COUNTRY_INFO!A403)</f>
        <v>Ethiopia</v>
      </c>
      <c r="B403" s="10" t="str">
        <f>IF(COUNTRY_INFO!B403=0," ",COUNTRY_INFO!B403)</f>
        <v>Oromia Finfine Zuriya</v>
      </c>
      <c r="C403" s="10" t="str">
        <f>IF(COUNTRY_INFO!C403=0," ",COUNTRY_INFO!C403)</f>
        <v>Holota</v>
      </c>
      <c r="D403" s="11"/>
      <c r="E403" s="289"/>
      <c r="F403" s="109"/>
      <c r="G403" s="288"/>
      <c r="H403" s="288"/>
      <c r="I403" s="56"/>
      <c r="J403" s="11">
        <f t="shared" si="37"/>
        <v>0</v>
      </c>
      <c r="K403" s="2"/>
      <c r="L403" s="18"/>
      <c r="M403" s="59"/>
      <c r="N403" s="14">
        <f t="shared" si="38"/>
        <v>0</v>
      </c>
      <c r="O403" s="230" t="str">
        <f t="shared" si="39"/>
        <v xml:space="preserve"> </v>
      </c>
      <c r="P403" s="230" t="str">
        <f t="shared" si="40"/>
        <v xml:space="preserve"> </v>
      </c>
      <c r="Q403" s="275" t="str">
        <f t="shared" si="41"/>
        <v xml:space="preserve"> </v>
      </c>
      <c r="R403" s="230" t="str">
        <f t="shared" si="42"/>
        <v xml:space="preserve"> </v>
      </c>
    </row>
    <row r="404" spans="1:18" x14ac:dyDescent="0.2">
      <c r="A404" s="10" t="str">
        <f>IF(COUNTRY_INFO!A404=0," ",COUNTRY_INFO!A404)</f>
        <v>Ethiopia</v>
      </c>
      <c r="B404" s="10" t="str">
        <f>IF(COUNTRY_INFO!B404=0," ",COUNTRY_INFO!B404)</f>
        <v>Oromia Finfine Zuriya</v>
      </c>
      <c r="C404" s="10" t="str">
        <f>IF(COUNTRY_INFO!C404=0," ",COUNTRY_INFO!C404)</f>
        <v>Legetafo Town</v>
      </c>
      <c r="D404" s="11"/>
      <c r="E404" s="289"/>
      <c r="F404" s="109"/>
      <c r="G404" s="288"/>
      <c r="H404" s="288"/>
      <c r="I404" s="56"/>
      <c r="J404" s="11">
        <f t="shared" si="37"/>
        <v>0</v>
      </c>
      <c r="K404" s="2"/>
      <c r="L404" s="18"/>
      <c r="M404" s="59"/>
      <c r="N404" s="14">
        <f t="shared" si="38"/>
        <v>0</v>
      </c>
      <c r="O404" s="230" t="str">
        <f t="shared" si="39"/>
        <v xml:space="preserve"> </v>
      </c>
      <c r="P404" s="230" t="str">
        <f t="shared" si="40"/>
        <v xml:space="preserve"> </v>
      </c>
      <c r="Q404" s="275" t="str">
        <f t="shared" si="41"/>
        <v xml:space="preserve"> </v>
      </c>
      <c r="R404" s="230" t="str">
        <f t="shared" si="42"/>
        <v xml:space="preserve"> </v>
      </c>
    </row>
    <row r="405" spans="1:18" x14ac:dyDescent="0.2">
      <c r="A405" s="10" t="str">
        <f>IF(COUNTRY_INFO!A405=0," ",COUNTRY_INFO!A405)</f>
        <v>Ethiopia</v>
      </c>
      <c r="B405" s="10" t="str">
        <f>IF(COUNTRY_INFO!B405=0," ",COUNTRY_INFO!B405)</f>
        <v>Oromia Finfine Zuriya</v>
      </c>
      <c r="C405" s="10" t="str">
        <f>IF(COUNTRY_INFO!C405=0," ",COUNTRY_INFO!C405)</f>
        <v>Mulo</v>
      </c>
      <c r="D405" s="11"/>
      <c r="E405" s="289"/>
      <c r="F405" s="109"/>
      <c r="G405" s="288"/>
      <c r="H405" s="295">
        <v>14840</v>
      </c>
      <c r="I405" s="56"/>
      <c r="J405" s="11">
        <f t="shared" si="37"/>
        <v>14840</v>
      </c>
      <c r="K405" s="2"/>
      <c r="L405" s="18">
        <v>12910</v>
      </c>
      <c r="M405" s="59"/>
      <c r="N405" s="14">
        <f t="shared" si="38"/>
        <v>12910</v>
      </c>
      <c r="O405" s="230" t="str">
        <f t="shared" si="39"/>
        <v xml:space="preserve"> </v>
      </c>
      <c r="P405" s="293">
        <f t="shared" si="40"/>
        <v>86.994609164420496</v>
      </c>
      <c r="Q405" s="275" t="str">
        <f t="shared" si="41"/>
        <v xml:space="preserve"> </v>
      </c>
      <c r="R405" s="293">
        <f t="shared" si="42"/>
        <v>86.994609164420496</v>
      </c>
    </row>
    <row r="406" spans="1:18" x14ac:dyDescent="0.2">
      <c r="A406" s="10" t="str">
        <f>IF(COUNTRY_INFO!A406=0," ",COUNTRY_INFO!A406)</f>
        <v>Ethiopia</v>
      </c>
      <c r="B406" s="10" t="str">
        <f>IF(COUNTRY_INFO!B406=0," ",COUNTRY_INFO!B406)</f>
        <v>Oromia Finfine Zuriya</v>
      </c>
      <c r="C406" s="10" t="str">
        <f>IF(COUNTRY_INFO!C406=0," ",COUNTRY_INFO!C406)</f>
        <v>Sebeta Awas</v>
      </c>
      <c r="D406" s="11"/>
      <c r="E406" s="289"/>
      <c r="F406" s="109"/>
      <c r="G406" s="288"/>
      <c r="H406" s="288"/>
      <c r="I406" s="56"/>
      <c r="J406" s="11">
        <f t="shared" si="37"/>
        <v>0</v>
      </c>
      <c r="K406" s="2"/>
      <c r="L406" s="18"/>
      <c r="M406" s="59"/>
      <c r="N406" s="14">
        <f t="shared" si="38"/>
        <v>0</v>
      </c>
      <c r="O406" s="230" t="str">
        <f t="shared" si="39"/>
        <v xml:space="preserve"> </v>
      </c>
      <c r="P406" s="230" t="str">
        <f t="shared" si="40"/>
        <v xml:space="preserve"> </v>
      </c>
      <c r="Q406" s="275" t="str">
        <f t="shared" si="41"/>
        <v xml:space="preserve"> </v>
      </c>
      <c r="R406" s="230" t="str">
        <f t="shared" si="42"/>
        <v xml:space="preserve"> </v>
      </c>
    </row>
    <row r="407" spans="1:18" x14ac:dyDescent="0.2">
      <c r="A407" s="10" t="str">
        <f>IF(COUNTRY_INFO!A407=0," ",COUNTRY_INFO!A407)</f>
        <v>Ethiopia</v>
      </c>
      <c r="B407" s="10" t="str">
        <f>IF(COUNTRY_INFO!B407=0," ",COUNTRY_INFO!B407)</f>
        <v>Oromia Finfine Zuriya</v>
      </c>
      <c r="C407" s="10" t="str">
        <f>IF(COUNTRY_INFO!C407=0," ",COUNTRY_INFO!C407)</f>
        <v>Sebeta Town</v>
      </c>
      <c r="D407" s="11"/>
      <c r="E407" s="289"/>
      <c r="F407" s="109"/>
      <c r="G407" s="288"/>
      <c r="H407" s="295">
        <v>7155</v>
      </c>
      <c r="I407" s="56"/>
      <c r="J407" s="11">
        <f t="shared" si="37"/>
        <v>7155</v>
      </c>
      <c r="K407" s="2"/>
      <c r="L407" s="18">
        <v>5738</v>
      </c>
      <c r="M407" s="59"/>
      <c r="N407" s="14">
        <f t="shared" si="38"/>
        <v>5738</v>
      </c>
      <c r="O407" s="230" t="str">
        <f t="shared" si="39"/>
        <v xml:space="preserve"> </v>
      </c>
      <c r="P407" s="293">
        <f t="shared" si="40"/>
        <v>80.195667365478684</v>
      </c>
      <c r="Q407" s="275" t="str">
        <f t="shared" si="41"/>
        <v xml:space="preserve"> </v>
      </c>
      <c r="R407" s="293">
        <f t="shared" si="42"/>
        <v>80.195667365478684</v>
      </c>
    </row>
    <row r="408" spans="1:18" x14ac:dyDescent="0.2">
      <c r="A408" s="10" t="str">
        <f>IF(COUNTRY_INFO!A408=0," ",COUNTRY_INFO!A408)</f>
        <v>Ethiopia</v>
      </c>
      <c r="B408" s="10" t="str">
        <f>IF(COUNTRY_INFO!B408=0," ",COUNTRY_INFO!B408)</f>
        <v>Oromia Finfine Zuriya</v>
      </c>
      <c r="C408" s="10" t="str">
        <f>IF(COUNTRY_INFO!C408=0," ",COUNTRY_INFO!C408)</f>
        <v>Sendafa</v>
      </c>
      <c r="D408" s="11"/>
      <c r="E408" s="289"/>
      <c r="F408" s="109"/>
      <c r="G408" s="288"/>
      <c r="H408" s="295">
        <v>5815</v>
      </c>
      <c r="I408" s="56"/>
      <c r="J408" s="11">
        <f t="shared" si="37"/>
        <v>5815</v>
      </c>
      <c r="K408" s="2"/>
      <c r="L408" s="18">
        <v>5241</v>
      </c>
      <c r="M408" s="59"/>
      <c r="N408" s="14">
        <f t="shared" si="38"/>
        <v>5241</v>
      </c>
      <c r="O408" s="230" t="str">
        <f t="shared" si="39"/>
        <v xml:space="preserve"> </v>
      </c>
      <c r="P408" s="293">
        <f t="shared" si="40"/>
        <v>90.128976784178846</v>
      </c>
      <c r="Q408" s="275" t="str">
        <f t="shared" si="41"/>
        <v xml:space="preserve"> </v>
      </c>
      <c r="R408" s="293">
        <f t="shared" si="42"/>
        <v>90.128976784178846</v>
      </c>
    </row>
    <row r="409" spans="1:18" x14ac:dyDescent="0.2">
      <c r="A409" s="10" t="str">
        <f>IF(COUNTRY_INFO!A409=0," ",COUNTRY_INFO!A409)</f>
        <v>Ethiopia</v>
      </c>
      <c r="B409" s="10" t="str">
        <f>IF(COUNTRY_INFO!B409=0," ",COUNTRY_INFO!B409)</f>
        <v>Oromia Finfine Zuriya</v>
      </c>
      <c r="C409" s="10" t="str">
        <f>IF(COUNTRY_INFO!C409=0," ",COUNTRY_INFO!C409)</f>
        <v>Sululta</v>
      </c>
      <c r="D409" s="11"/>
      <c r="E409" s="289"/>
      <c r="F409" s="109"/>
      <c r="G409" s="288"/>
      <c r="H409" s="288"/>
      <c r="I409" s="56"/>
      <c r="J409" s="11">
        <f t="shared" si="37"/>
        <v>0</v>
      </c>
      <c r="K409" s="2"/>
      <c r="L409" s="18"/>
      <c r="M409" s="59"/>
      <c r="N409" s="14">
        <f t="shared" si="38"/>
        <v>0</v>
      </c>
      <c r="O409" s="230" t="str">
        <f t="shared" si="39"/>
        <v xml:space="preserve"> </v>
      </c>
      <c r="P409" s="230" t="str">
        <f t="shared" si="40"/>
        <v xml:space="preserve"> </v>
      </c>
      <c r="Q409" s="275" t="str">
        <f t="shared" si="41"/>
        <v xml:space="preserve"> </v>
      </c>
      <c r="R409" s="230" t="str">
        <f t="shared" si="42"/>
        <v xml:space="preserve"> </v>
      </c>
    </row>
    <row r="410" spans="1:18" x14ac:dyDescent="0.2">
      <c r="A410" s="10" t="str">
        <f>IF(COUNTRY_INFO!A410=0," ",COUNTRY_INFO!A410)</f>
        <v>Ethiopia</v>
      </c>
      <c r="B410" s="10" t="str">
        <f>IF(COUNTRY_INFO!B410=0," ",COUNTRY_INFO!B410)</f>
        <v>Oromia Finfine Zuriya</v>
      </c>
      <c r="C410" s="10" t="str">
        <f>IF(COUNTRY_INFO!C410=0," ",COUNTRY_INFO!C410)</f>
        <v>Sululta Town</v>
      </c>
      <c r="D410" s="11"/>
      <c r="E410" s="289"/>
      <c r="F410" s="109"/>
      <c r="G410" s="288"/>
      <c r="H410" s="295">
        <v>12807</v>
      </c>
      <c r="I410" s="56"/>
      <c r="J410" s="11">
        <f t="shared" si="37"/>
        <v>12807</v>
      </c>
      <c r="K410" s="2"/>
      <c r="L410" s="18">
        <v>9801</v>
      </c>
      <c r="M410" s="59"/>
      <c r="N410" s="14">
        <f t="shared" si="38"/>
        <v>9801</v>
      </c>
      <c r="O410" s="230" t="str">
        <f t="shared" si="39"/>
        <v xml:space="preserve"> </v>
      </c>
      <c r="P410" s="293">
        <f t="shared" si="40"/>
        <v>76.528460997891784</v>
      </c>
      <c r="Q410" s="275" t="str">
        <f t="shared" si="41"/>
        <v xml:space="preserve"> </v>
      </c>
      <c r="R410" s="293">
        <f t="shared" si="42"/>
        <v>76.528460997891784</v>
      </c>
    </row>
    <row r="411" spans="1:18" x14ac:dyDescent="0.2">
      <c r="A411" s="10" t="str">
        <f>IF(COUNTRY_INFO!A411=0," ",COUNTRY_INFO!A411)</f>
        <v>Ethiopia</v>
      </c>
      <c r="B411" s="10" t="str">
        <f>IF(COUNTRY_INFO!B411=0," ",COUNTRY_INFO!B411)</f>
        <v>Oromia Finfine Zuriya</v>
      </c>
      <c r="C411" s="10" t="str">
        <f>IF(COUNTRY_INFO!C411=0," ",COUNTRY_INFO!C411)</f>
        <v>Walmera</v>
      </c>
      <c r="D411" s="11"/>
      <c r="E411" s="289"/>
      <c r="F411" s="109"/>
      <c r="G411" s="288"/>
      <c r="H411" s="288"/>
      <c r="I411" s="56"/>
      <c r="J411" s="11">
        <f t="shared" si="37"/>
        <v>0</v>
      </c>
      <c r="K411" s="2"/>
      <c r="L411" s="18"/>
      <c r="M411" s="59"/>
      <c r="N411" s="14">
        <f t="shared" si="38"/>
        <v>0</v>
      </c>
      <c r="O411" s="230" t="str">
        <f t="shared" si="39"/>
        <v xml:space="preserve"> </v>
      </c>
      <c r="P411" s="230" t="str">
        <f t="shared" si="40"/>
        <v xml:space="preserve"> </v>
      </c>
      <c r="Q411" s="275" t="str">
        <f t="shared" si="41"/>
        <v xml:space="preserve"> </v>
      </c>
      <c r="R411" s="230" t="str">
        <f t="shared" si="42"/>
        <v xml:space="preserve"> </v>
      </c>
    </row>
    <row r="412" spans="1:18" x14ac:dyDescent="0.2">
      <c r="A412" s="10" t="str">
        <f>IF(COUNTRY_INFO!A412=0," ",COUNTRY_INFO!A412)</f>
        <v>Ethiopia</v>
      </c>
      <c r="B412" s="10" t="str">
        <f>IF(COUNTRY_INFO!B412=0," ",COUNTRY_INFO!B412)</f>
        <v>Oromia Guji</v>
      </c>
      <c r="C412" s="10" t="str">
        <f>IF(COUNTRY_INFO!C412=0," ",COUNTRY_INFO!C412)</f>
        <v>Adola Rede</v>
      </c>
      <c r="D412" s="11"/>
      <c r="E412" s="289"/>
      <c r="F412" s="109"/>
      <c r="G412" s="288"/>
      <c r="H412" s="288"/>
      <c r="I412" s="56"/>
      <c r="J412" s="11">
        <f t="shared" si="37"/>
        <v>0</v>
      </c>
      <c r="K412" s="2"/>
      <c r="L412" s="18"/>
      <c r="M412" s="59"/>
      <c r="N412" s="14">
        <f t="shared" si="38"/>
        <v>0</v>
      </c>
      <c r="O412" s="230" t="str">
        <f t="shared" si="39"/>
        <v xml:space="preserve"> </v>
      </c>
      <c r="P412" s="230" t="str">
        <f t="shared" si="40"/>
        <v xml:space="preserve"> </v>
      </c>
      <c r="Q412" s="275" t="str">
        <f t="shared" si="41"/>
        <v xml:space="preserve"> </v>
      </c>
      <c r="R412" s="230" t="str">
        <f t="shared" si="42"/>
        <v xml:space="preserve"> </v>
      </c>
    </row>
    <row r="413" spans="1:18" x14ac:dyDescent="0.2">
      <c r="A413" s="10" t="str">
        <f>IF(COUNTRY_INFO!A413=0," ",COUNTRY_INFO!A413)</f>
        <v>Ethiopia</v>
      </c>
      <c r="B413" s="10" t="str">
        <f>IF(COUNTRY_INFO!B413=0," ",COUNTRY_INFO!B413)</f>
        <v>Oromia Guji</v>
      </c>
      <c r="C413" s="10" t="str">
        <f>IF(COUNTRY_INFO!C413=0," ",COUNTRY_INFO!C413)</f>
        <v>Adola Town</v>
      </c>
      <c r="D413" s="11"/>
      <c r="E413" s="289"/>
      <c r="F413" s="109"/>
      <c r="G413" s="288"/>
      <c r="H413" s="288"/>
      <c r="I413" s="56"/>
      <c r="J413" s="11">
        <f t="shared" si="37"/>
        <v>0</v>
      </c>
      <c r="K413" s="2"/>
      <c r="L413" s="18"/>
      <c r="M413" s="59"/>
      <c r="N413" s="14">
        <f t="shared" si="38"/>
        <v>0</v>
      </c>
      <c r="O413" s="230" t="str">
        <f t="shared" si="39"/>
        <v xml:space="preserve"> </v>
      </c>
      <c r="P413" s="230" t="str">
        <f t="shared" si="40"/>
        <v xml:space="preserve"> </v>
      </c>
      <c r="Q413" s="275" t="str">
        <f t="shared" si="41"/>
        <v xml:space="preserve"> </v>
      </c>
      <c r="R413" s="230" t="str">
        <f t="shared" si="42"/>
        <v xml:space="preserve"> </v>
      </c>
    </row>
    <row r="414" spans="1:18" x14ac:dyDescent="0.2">
      <c r="A414" s="10" t="str">
        <f>IF(COUNTRY_INFO!A414=0," ",COUNTRY_INFO!A414)</f>
        <v>Ethiopia</v>
      </c>
      <c r="B414" s="10" t="str">
        <f>IF(COUNTRY_INFO!B414=0," ",COUNTRY_INFO!B414)</f>
        <v>Oromia Guji</v>
      </c>
      <c r="C414" s="10" t="str">
        <f>IF(COUNTRY_INFO!C414=0," ",COUNTRY_INFO!C414)</f>
        <v>Aga Wayu</v>
      </c>
      <c r="D414" s="11"/>
      <c r="E414" s="289"/>
      <c r="F414" s="109"/>
      <c r="G414" s="288"/>
      <c r="H414" s="288"/>
      <c r="I414" s="56"/>
      <c r="J414" s="11">
        <f t="shared" si="37"/>
        <v>0</v>
      </c>
      <c r="K414" s="2"/>
      <c r="L414" s="18"/>
      <c r="M414" s="59"/>
      <c r="N414" s="14">
        <f t="shared" si="38"/>
        <v>0</v>
      </c>
      <c r="O414" s="230" t="str">
        <f t="shared" si="39"/>
        <v xml:space="preserve"> </v>
      </c>
      <c r="P414" s="230" t="str">
        <f t="shared" si="40"/>
        <v xml:space="preserve"> </v>
      </c>
      <c r="Q414" s="275" t="str">
        <f t="shared" si="41"/>
        <v xml:space="preserve"> </v>
      </c>
      <c r="R414" s="230" t="str">
        <f t="shared" si="42"/>
        <v xml:space="preserve"> </v>
      </c>
    </row>
    <row r="415" spans="1:18" x14ac:dyDescent="0.2">
      <c r="A415" s="10" t="str">
        <f>IF(COUNTRY_INFO!A415=0," ",COUNTRY_INFO!A415)</f>
        <v>Ethiopia</v>
      </c>
      <c r="B415" s="10" t="str">
        <f>IF(COUNTRY_INFO!B415=0," ",COUNTRY_INFO!B415)</f>
        <v>Oromia Guji</v>
      </c>
      <c r="C415" s="10" t="str">
        <f>IF(COUNTRY_INFO!C415=0," ",COUNTRY_INFO!C415)</f>
        <v>Ana Sora</v>
      </c>
      <c r="D415" s="11"/>
      <c r="E415" s="289"/>
      <c r="F415" s="109"/>
      <c r="G415" s="288"/>
      <c r="H415" s="295">
        <v>37927</v>
      </c>
      <c r="I415" s="56"/>
      <c r="J415" s="11">
        <f t="shared" si="37"/>
        <v>37927</v>
      </c>
      <c r="K415" s="2"/>
      <c r="L415" s="18">
        <v>35882</v>
      </c>
      <c r="M415" s="59"/>
      <c r="N415" s="14">
        <f t="shared" si="38"/>
        <v>35882</v>
      </c>
      <c r="O415" s="230" t="str">
        <f t="shared" si="39"/>
        <v xml:space="preserve"> </v>
      </c>
      <c r="P415" s="293">
        <f t="shared" si="40"/>
        <v>94.608062857594859</v>
      </c>
      <c r="Q415" s="275" t="str">
        <f t="shared" si="41"/>
        <v xml:space="preserve"> </v>
      </c>
      <c r="R415" s="293">
        <f t="shared" si="42"/>
        <v>94.608062857594859</v>
      </c>
    </row>
    <row r="416" spans="1:18" x14ac:dyDescent="0.2">
      <c r="A416" s="10" t="str">
        <f>IF(COUNTRY_INFO!A416=0," ",COUNTRY_INFO!A416)</f>
        <v>Ethiopia</v>
      </c>
      <c r="B416" s="10" t="str">
        <f>IF(COUNTRY_INFO!B416=0," ",COUNTRY_INFO!B416)</f>
        <v>Oromia Guji</v>
      </c>
      <c r="C416" s="10" t="str">
        <f>IF(COUNTRY_INFO!C416=0," ",COUNTRY_INFO!C416)</f>
        <v>Bore</v>
      </c>
      <c r="D416" s="11"/>
      <c r="E416" s="289"/>
      <c r="F416" s="109"/>
      <c r="G416" s="288"/>
      <c r="H416" s="295">
        <v>47020</v>
      </c>
      <c r="I416" s="56"/>
      <c r="J416" s="11">
        <f t="shared" si="37"/>
        <v>47020</v>
      </c>
      <c r="K416" s="2"/>
      <c r="L416" s="18">
        <v>44287</v>
      </c>
      <c r="M416" s="59"/>
      <c r="N416" s="14">
        <f t="shared" si="38"/>
        <v>44287</v>
      </c>
      <c r="O416" s="230" t="str">
        <f t="shared" si="39"/>
        <v xml:space="preserve"> </v>
      </c>
      <c r="P416" s="293">
        <f t="shared" si="40"/>
        <v>94.187579753296475</v>
      </c>
      <c r="Q416" s="275" t="str">
        <f t="shared" si="41"/>
        <v xml:space="preserve"> </v>
      </c>
      <c r="R416" s="293">
        <f t="shared" si="42"/>
        <v>94.187579753296475</v>
      </c>
    </row>
    <row r="417" spans="1:18" x14ac:dyDescent="0.2">
      <c r="A417" s="10" t="str">
        <f>IF(COUNTRY_INFO!A417=0," ",COUNTRY_INFO!A417)</f>
        <v>Ethiopia</v>
      </c>
      <c r="B417" s="10" t="str">
        <f>IF(COUNTRY_INFO!B417=0," ",COUNTRY_INFO!B417)</f>
        <v>Oromia Guji</v>
      </c>
      <c r="C417" s="10" t="str">
        <f>IF(COUNTRY_INFO!C417=0," ",COUNTRY_INFO!C417)</f>
        <v>Dama</v>
      </c>
      <c r="D417" s="11"/>
      <c r="E417" s="289"/>
      <c r="F417" s="109"/>
      <c r="G417" s="288"/>
      <c r="H417" s="295">
        <v>25954</v>
      </c>
      <c r="I417" s="56"/>
      <c r="J417" s="11">
        <f t="shared" si="37"/>
        <v>25954</v>
      </c>
      <c r="K417" s="2"/>
      <c r="L417" s="18">
        <v>22174</v>
      </c>
      <c r="M417" s="59"/>
      <c r="N417" s="14">
        <f t="shared" si="38"/>
        <v>22174</v>
      </c>
      <c r="O417" s="230" t="str">
        <f t="shared" si="39"/>
        <v xml:space="preserve"> </v>
      </c>
      <c r="P417" s="293">
        <f t="shared" si="40"/>
        <v>85.435770979425143</v>
      </c>
      <c r="Q417" s="275" t="str">
        <f t="shared" si="41"/>
        <v xml:space="preserve"> </v>
      </c>
      <c r="R417" s="293">
        <f t="shared" si="42"/>
        <v>85.435770979425143</v>
      </c>
    </row>
    <row r="418" spans="1:18" x14ac:dyDescent="0.2">
      <c r="A418" s="10" t="str">
        <f>IF(COUNTRY_INFO!A418=0," ",COUNTRY_INFO!A418)</f>
        <v>Ethiopia</v>
      </c>
      <c r="B418" s="10" t="str">
        <f>IF(COUNTRY_INFO!B418=0," ",COUNTRY_INFO!B418)</f>
        <v>Oromia Guji</v>
      </c>
      <c r="C418" s="10" t="str">
        <f>IF(COUNTRY_INFO!C418=0," ",COUNTRY_INFO!C418)</f>
        <v>Girja</v>
      </c>
      <c r="D418" s="11"/>
      <c r="E418" s="289"/>
      <c r="F418" s="109"/>
      <c r="G418" s="288"/>
      <c r="H418" s="295"/>
      <c r="I418" s="56"/>
      <c r="J418" s="11">
        <f t="shared" si="37"/>
        <v>0</v>
      </c>
      <c r="K418" s="2"/>
      <c r="L418" s="18"/>
      <c r="M418" s="59"/>
      <c r="N418" s="14">
        <f t="shared" si="38"/>
        <v>0</v>
      </c>
      <c r="O418" s="230" t="str">
        <f t="shared" si="39"/>
        <v xml:space="preserve"> </v>
      </c>
      <c r="P418" s="293" t="str">
        <f t="shared" si="40"/>
        <v xml:space="preserve"> </v>
      </c>
      <c r="Q418" s="275" t="str">
        <f t="shared" si="41"/>
        <v xml:space="preserve"> </v>
      </c>
      <c r="R418" s="293" t="str">
        <f t="shared" si="42"/>
        <v xml:space="preserve"> </v>
      </c>
    </row>
    <row r="419" spans="1:18" x14ac:dyDescent="0.2">
      <c r="A419" s="10" t="str">
        <f>IF(COUNTRY_INFO!A419=0," ",COUNTRY_INFO!A419)</f>
        <v>Ethiopia</v>
      </c>
      <c r="B419" s="10" t="str">
        <f>IF(COUNTRY_INFO!B419=0," ",COUNTRY_INFO!B419)</f>
        <v>Oromia Guji</v>
      </c>
      <c r="C419" s="10" t="str">
        <f>IF(COUNTRY_INFO!C419=0," ",COUNTRY_INFO!C419)</f>
        <v>Goro Dola</v>
      </c>
      <c r="D419" s="11"/>
      <c r="E419" s="289"/>
      <c r="F419" s="109"/>
      <c r="G419" s="288"/>
      <c r="H419" s="288"/>
      <c r="I419" s="56"/>
      <c r="J419" s="11">
        <f t="shared" si="37"/>
        <v>0</v>
      </c>
      <c r="K419" s="2"/>
      <c r="L419" s="18"/>
      <c r="M419" s="59"/>
      <c r="N419" s="14">
        <f t="shared" si="38"/>
        <v>0</v>
      </c>
      <c r="O419" s="230" t="str">
        <f t="shared" si="39"/>
        <v xml:space="preserve"> </v>
      </c>
      <c r="P419" s="230" t="str">
        <f t="shared" si="40"/>
        <v xml:space="preserve"> </v>
      </c>
      <c r="Q419" s="275" t="str">
        <f t="shared" si="41"/>
        <v xml:space="preserve"> </v>
      </c>
      <c r="R419" s="230" t="str">
        <f t="shared" si="42"/>
        <v xml:space="preserve"> </v>
      </c>
    </row>
    <row r="420" spans="1:18" x14ac:dyDescent="0.2">
      <c r="A420" s="10" t="str">
        <f>IF(COUNTRY_INFO!A420=0," ",COUNTRY_INFO!A420)</f>
        <v>Ethiopia</v>
      </c>
      <c r="B420" s="10" t="str">
        <f>IF(COUNTRY_INFO!B420=0," ",COUNTRY_INFO!B420)</f>
        <v>Oromia Guji</v>
      </c>
      <c r="C420" s="10" t="str">
        <f>IF(COUNTRY_INFO!C420=0," ",COUNTRY_INFO!C420)</f>
        <v>Gumi Eldalo</v>
      </c>
      <c r="D420" s="11"/>
      <c r="E420" s="289"/>
      <c r="F420" s="109"/>
      <c r="G420" s="288"/>
      <c r="H420" s="288"/>
      <c r="I420" s="56"/>
      <c r="J420" s="11">
        <f t="shared" si="37"/>
        <v>0</v>
      </c>
      <c r="K420" s="2"/>
      <c r="L420" s="18"/>
      <c r="M420" s="59"/>
      <c r="N420" s="14">
        <f t="shared" si="38"/>
        <v>0</v>
      </c>
      <c r="O420" s="230" t="str">
        <f t="shared" si="39"/>
        <v xml:space="preserve"> </v>
      </c>
      <c r="P420" s="230" t="str">
        <f t="shared" si="40"/>
        <v xml:space="preserve"> </v>
      </c>
      <c r="Q420" s="275" t="str">
        <f t="shared" si="41"/>
        <v xml:space="preserve"> </v>
      </c>
      <c r="R420" s="230" t="str">
        <f t="shared" si="42"/>
        <v xml:space="preserve"> </v>
      </c>
    </row>
    <row r="421" spans="1:18" x14ac:dyDescent="0.2">
      <c r="A421" s="10" t="str">
        <f>IF(COUNTRY_INFO!A421=0," ",COUNTRY_INFO!A421)</f>
        <v>Ethiopia</v>
      </c>
      <c r="B421" s="10" t="str">
        <f>IF(COUNTRY_INFO!B421=0," ",COUNTRY_INFO!B421)</f>
        <v>Oromia Guji</v>
      </c>
      <c r="C421" s="10" t="str">
        <f>IF(COUNTRY_INFO!C421=0," ",COUNTRY_INFO!C421)</f>
        <v xml:space="preserve">Haro Wolabu </v>
      </c>
      <c r="D421" s="11"/>
      <c r="E421" s="289"/>
      <c r="F421" s="109"/>
      <c r="G421" s="288"/>
      <c r="H421" s="288"/>
      <c r="I421" s="56"/>
      <c r="J421" s="11">
        <f t="shared" si="37"/>
        <v>0</v>
      </c>
      <c r="K421" s="2"/>
      <c r="L421" s="18"/>
      <c r="M421" s="59"/>
      <c r="N421" s="14">
        <f t="shared" si="38"/>
        <v>0</v>
      </c>
      <c r="O421" s="230" t="str">
        <f t="shared" si="39"/>
        <v xml:space="preserve"> </v>
      </c>
      <c r="P421" s="230" t="str">
        <f t="shared" si="40"/>
        <v xml:space="preserve"> </v>
      </c>
      <c r="Q421" s="275" t="str">
        <f t="shared" si="41"/>
        <v xml:space="preserve"> </v>
      </c>
      <c r="R421" s="230" t="str">
        <f t="shared" si="42"/>
        <v xml:space="preserve"> </v>
      </c>
    </row>
    <row r="422" spans="1:18" x14ac:dyDescent="0.2">
      <c r="A422" s="10" t="str">
        <f>IF(COUNTRY_INFO!A422=0," ",COUNTRY_INFO!A422)</f>
        <v>Ethiopia</v>
      </c>
      <c r="B422" s="10" t="str">
        <f>IF(COUNTRY_INFO!B422=0," ",COUNTRY_INFO!B422)</f>
        <v>Oromia Guji</v>
      </c>
      <c r="C422" s="10" t="str">
        <f>IF(COUNTRY_INFO!C422=0," ",COUNTRY_INFO!C422)</f>
        <v>Liben</v>
      </c>
      <c r="D422" s="11"/>
      <c r="E422" s="289"/>
      <c r="F422" s="109"/>
      <c r="G422" s="288"/>
      <c r="H422" s="288"/>
      <c r="I422" s="56"/>
      <c r="J422" s="11">
        <f t="shared" si="37"/>
        <v>0</v>
      </c>
      <c r="K422" s="2"/>
      <c r="L422" s="18"/>
      <c r="M422" s="59"/>
      <c r="N422" s="14">
        <f t="shared" si="38"/>
        <v>0</v>
      </c>
      <c r="O422" s="230" t="str">
        <f t="shared" si="39"/>
        <v xml:space="preserve"> </v>
      </c>
      <c r="P422" s="230" t="str">
        <f t="shared" si="40"/>
        <v xml:space="preserve"> </v>
      </c>
      <c r="Q422" s="275" t="str">
        <f t="shared" si="41"/>
        <v xml:space="preserve"> </v>
      </c>
      <c r="R422" s="230" t="str">
        <f t="shared" si="42"/>
        <v xml:space="preserve"> </v>
      </c>
    </row>
    <row r="423" spans="1:18" x14ac:dyDescent="0.2">
      <c r="A423" s="10" t="str">
        <f>IF(COUNTRY_INFO!A423=0," ",COUNTRY_INFO!A423)</f>
        <v>Ethiopia</v>
      </c>
      <c r="B423" s="10" t="str">
        <f>IF(COUNTRY_INFO!B423=0," ",COUNTRY_INFO!B423)</f>
        <v>Oromia Guji</v>
      </c>
      <c r="C423" s="10" t="str">
        <f>IF(COUNTRY_INFO!C423=0," ",COUNTRY_INFO!C423)</f>
        <v>Negele town</v>
      </c>
      <c r="D423" s="11"/>
      <c r="E423" s="289"/>
      <c r="F423" s="109"/>
      <c r="G423" s="288"/>
      <c r="H423" s="288"/>
      <c r="I423" s="56"/>
      <c r="J423" s="11">
        <f t="shared" si="37"/>
        <v>0</v>
      </c>
      <c r="K423" s="2"/>
      <c r="L423" s="18"/>
      <c r="M423" s="59"/>
      <c r="N423" s="14">
        <f t="shared" si="38"/>
        <v>0</v>
      </c>
      <c r="O423" s="230" t="str">
        <f t="shared" si="39"/>
        <v xml:space="preserve"> </v>
      </c>
      <c r="P423" s="230" t="str">
        <f t="shared" si="40"/>
        <v xml:space="preserve"> </v>
      </c>
      <c r="Q423" s="275" t="str">
        <f t="shared" si="41"/>
        <v xml:space="preserve"> </v>
      </c>
      <c r="R423" s="230" t="str">
        <f t="shared" si="42"/>
        <v xml:space="preserve"> </v>
      </c>
    </row>
    <row r="424" spans="1:18" x14ac:dyDescent="0.2">
      <c r="A424" s="10" t="str">
        <f>IF(COUNTRY_INFO!A424=0," ",COUNTRY_INFO!A424)</f>
        <v>Ethiopia</v>
      </c>
      <c r="B424" s="10" t="str">
        <f>IF(COUNTRY_INFO!B424=0," ",COUNTRY_INFO!B424)</f>
        <v>Oromia Guji</v>
      </c>
      <c r="C424" s="10" t="str">
        <f>IF(COUNTRY_INFO!C424=0," ",COUNTRY_INFO!C424)</f>
        <v>Odo Shakiso</v>
      </c>
      <c r="D424" s="11"/>
      <c r="E424" s="289"/>
      <c r="F424" s="109"/>
      <c r="G424" s="288"/>
      <c r="H424" s="288"/>
      <c r="I424" s="56"/>
      <c r="J424" s="11">
        <f t="shared" si="37"/>
        <v>0</v>
      </c>
      <c r="K424" s="2"/>
      <c r="L424" s="18"/>
      <c r="M424" s="59"/>
      <c r="N424" s="14">
        <f t="shared" si="38"/>
        <v>0</v>
      </c>
      <c r="O424" s="230" t="str">
        <f t="shared" si="39"/>
        <v xml:space="preserve"> </v>
      </c>
      <c r="P424" s="230" t="str">
        <f t="shared" si="40"/>
        <v xml:space="preserve"> </v>
      </c>
      <c r="Q424" s="275" t="str">
        <f t="shared" si="41"/>
        <v xml:space="preserve"> </v>
      </c>
      <c r="R424" s="230" t="str">
        <f t="shared" si="42"/>
        <v xml:space="preserve"> </v>
      </c>
    </row>
    <row r="425" spans="1:18" x14ac:dyDescent="0.2">
      <c r="A425" s="10" t="str">
        <f>IF(COUNTRY_INFO!A425=0," ",COUNTRY_INFO!A425)</f>
        <v>Ethiopia</v>
      </c>
      <c r="B425" s="10" t="str">
        <f>IF(COUNTRY_INFO!B425=0," ",COUNTRY_INFO!B425)</f>
        <v>Oromia Guji</v>
      </c>
      <c r="C425" s="10" t="str">
        <f>IF(COUNTRY_INFO!C425=0," ",COUNTRY_INFO!C425)</f>
        <v>Saba boru</v>
      </c>
      <c r="D425" s="11"/>
      <c r="E425" s="289"/>
      <c r="F425" s="109"/>
      <c r="G425" s="288"/>
      <c r="H425" s="288"/>
      <c r="I425" s="56"/>
      <c r="J425" s="11">
        <f t="shared" si="37"/>
        <v>0</v>
      </c>
      <c r="K425" s="2"/>
      <c r="L425" s="18"/>
      <c r="M425" s="59"/>
      <c r="N425" s="14">
        <f t="shared" si="38"/>
        <v>0</v>
      </c>
      <c r="O425" s="230" t="str">
        <f t="shared" si="39"/>
        <v xml:space="preserve"> </v>
      </c>
      <c r="P425" s="230" t="str">
        <f t="shared" si="40"/>
        <v xml:space="preserve"> </v>
      </c>
      <c r="Q425" s="275" t="str">
        <f t="shared" si="41"/>
        <v xml:space="preserve"> </v>
      </c>
      <c r="R425" s="230" t="str">
        <f t="shared" si="42"/>
        <v xml:space="preserve"> </v>
      </c>
    </row>
    <row r="426" spans="1:18" x14ac:dyDescent="0.2">
      <c r="A426" s="10" t="str">
        <f>IF(COUNTRY_INFO!A426=0," ",COUNTRY_INFO!A426)</f>
        <v>Ethiopia</v>
      </c>
      <c r="B426" s="10" t="str">
        <f>IF(COUNTRY_INFO!B426=0," ",COUNTRY_INFO!B426)</f>
        <v>Oromia Guji</v>
      </c>
      <c r="C426" s="10" t="str">
        <f>IF(COUNTRY_INFO!C426=0," ",COUNTRY_INFO!C426)</f>
        <v>Shakiso Town</v>
      </c>
      <c r="D426" s="11"/>
      <c r="E426" s="289"/>
      <c r="F426" s="109"/>
      <c r="G426" s="288"/>
      <c r="H426" s="288"/>
      <c r="I426" s="56"/>
      <c r="J426" s="11">
        <f t="shared" si="37"/>
        <v>0</v>
      </c>
      <c r="K426" s="2"/>
      <c r="L426" s="18"/>
      <c r="M426" s="59"/>
      <c r="N426" s="14">
        <f t="shared" si="38"/>
        <v>0</v>
      </c>
      <c r="O426" s="230" t="str">
        <f t="shared" si="39"/>
        <v xml:space="preserve"> </v>
      </c>
      <c r="P426" s="230" t="str">
        <f t="shared" si="40"/>
        <v xml:space="preserve"> </v>
      </c>
      <c r="Q426" s="275" t="str">
        <f t="shared" si="41"/>
        <v xml:space="preserve"> </v>
      </c>
      <c r="R426" s="230" t="str">
        <f t="shared" si="42"/>
        <v xml:space="preserve"> </v>
      </c>
    </row>
    <row r="427" spans="1:18" x14ac:dyDescent="0.2">
      <c r="A427" s="10" t="str">
        <f>IF(COUNTRY_INFO!A427=0," ",COUNTRY_INFO!A427)</f>
        <v>Ethiopia</v>
      </c>
      <c r="B427" s="10" t="str">
        <f>IF(COUNTRY_INFO!B427=0," ",COUNTRY_INFO!B427)</f>
        <v>Oromia Guji</v>
      </c>
      <c r="C427" s="10" t="str">
        <f>IF(COUNTRY_INFO!C427=0," ",COUNTRY_INFO!C427)</f>
        <v>Uraga</v>
      </c>
      <c r="D427" s="11"/>
      <c r="E427" s="289"/>
      <c r="F427" s="109"/>
      <c r="G427" s="288"/>
      <c r="H427" s="295">
        <v>50426</v>
      </c>
      <c r="I427" s="56"/>
      <c r="J427" s="11">
        <f t="shared" si="37"/>
        <v>50426</v>
      </c>
      <c r="K427" s="2"/>
      <c r="L427" s="18">
        <v>46272</v>
      </c>
      <c r="M427" s="59"/>
      <c r="N427" s="14">
        <f t="shared" si="38"/>
        <v>46272</v>
      </c>
      <c r="O427" s="230" t="str">
        <f t="shared" si="39"/>
        <v xml:space="preserve"> </v>
      </c>
      <c r="P427" s="293">
        <f t="shared" si="40"/>
        <v>91.762186173799236</v>
      </c>
      <c r="Q427" s="275" t="str">
        <f t="shared" si="41"/>
        <v xml:space="preserve"> </v>
      </c>
      <c r="R427" s="293">
        <f t="shared" si="42"/>
        <v>91.762186173799236</v>
      </c>
    </row>
    <row r="428" spans="1:18" x14ac:dyDescent="0.2">
      <c r="A428" s="10" t="str">
        <f>IF(COUNTRY_INFO!A428=0," ",COUNTRY_INFO!A428)</f>
        <v>Ethiopia</v>
      </c>
      <c r="B428" s="10" t="str">
        <f>IF(COUNTRY_INFO!B428=0," ",COUNTRY_INFO!B428)</f>
        <v>Oromia Guji</v>
      </c>
      <c r="C428" s="10" t="str">
        <f>IF(COUNTRY_INFO!C428=0," ",COUNTRY_INFO!C428)</f>
        <v>Wadera</v>
      </c>
      <c r="D428" s="11"/>
      <c r="E428" s="289"/>
      <c r="F428" s="109"/>
      <c r="G428" s="288"/>
      <c r="H428" s="288"/>
      <c r="I428" s="56"/>
      <c r="J428" s="11">
        <f t="shared" si="37"/>
        <v>0</v>
      </c>
      <c r="K428" s="2"/>
      <c r="L428" s="18"/>
      <c r="M428" s="59"/>
      <c r="N428" s="14">
        <f t="shared" si="38"/>
        <v>0</v>
      </c>
      <c r="O428" s="230" t="str">
        <f t="shared" si="39"/>
        <v xml:space="preserve"> </v>
      </c>
      <c r="P428" s="230" t="str">
        <f t="shared" si="40"/>
        <v xml:space="preserve"> </v>
      </c>
      <c r="Q428" s="275" t="str">
        <f t="shared" si="41"/>
        <v xml:space="preserve"> </v>
      </c>
      <c r="R428" s="230" t="str">
        <f t="shared" si="42"/>
        <v xml:space="preserve"> </v>
      </c>
    </row>
    <row r="429" spans="1:18" x14ac:dyDescent="0.2">
      <c r="A429" s="10" t="str">
        <f>IF(COUNTRY_INFO!A429=0," ",COUNTRY_INFO!A429)</f>
        <v>Ethiopia</v>
      </c>
      <c r="B429" s="10" t="str">
        <f>IF(COUNTRY_INFO!B429=0," ",COUNTRY_INFO!B429)</f>
        <v>Oromia Horo Guduru</v>
      </c>
      <c r="C429" s="10" t="str">
        <f>IF(COUNTRY_INFO!C429=0," ",COUNTRY_INFO!C429)</f>
        <v>Abay Chommen</v>
      </c>
      <c r="D429" s="11"/>
      <c r="E429" s="289"/>
      <c r="F429" s="109"/>
      <c r="G429" s="288"/>
      <c r="H429" s="288"/>
      <c r="I429" s="56"/>
      <c r="J429" s="11">
        <f t="shared" si="37"/>
        <v>0</v>
      </c>
      <c r="K429" s="2"/>
      <c r="L429" s="18"/>
      <c r="M429" s="59"/>
      <c r="N429" s="14">
        <f t="shared" si="38"/>
        <v>0</v>
      </c>
      <c r="O429" s="230" t="str">
        <f t="shared" si="39"/>
        <v xml:space="preserve"> </v>
      </c>
      <c r="P429" s="230" t="str">
        <f t="shared" si="40"/>
        <v xml:space="preserve"> </v>
      </c>
      <c r="Q429" s="275" t="str">
        <f t="shared" si="41"/>
        <v xml:space="preserve"> </v>
      </c>
      <c r="R429" s="230" t="str">
        <f t="shared" si="42"/>
        <v xml:space="preserve"> </v>
      </c>
    </row>
    <row r="430" spans="1:18" x14ac:dyDescent="0.2">
      <c r="A430" s="10" t="str">
        <f>IF(COUNTRY_INFO!A430=0," ",COUNTRY_INFO!A430)</f>
        <v>Ethiopia</v>
      </c>
      <c r="B430" s="10" t="str">
        <f>IF(COUNTRY_INFO!B430=0," ",COUNTRY_INFO!B430)</f>
        <v>Oromia Horo Guduru</v>
      </c>
      <c r="C430" s="10" t="str">
        <f>IF(COUNTRY_INFO!C430=0," ",COUNTRY_INFO!C430)</f>
        <v>Abe Dongoro</v>
      </c>
      <c r="D430" s="11" t="s">
        <v>1188</v>
      </c>
      <c r="E430" s="289" t="s">
        <v>19</v>
      </c>
      <c r="F430" s="253" t="s">
        <v>1189</v>
      </c>
      <c r="G430" s="295"/>
      <c r="H430" s="288"/>
      <c r="I430" s="56"/>
      <c r="J430" s="11">
        <f t="shared" si="37"/>
        <v>0</v>
      </c>
      <c r="K430" s="2"/>
      <c r="L430" s="18"/>
      <c r="M430" s="59"/>
      <c r="N430" s="14">
        <f t="shared" si="38"/>
        <v>0</v>
      </c>
      <c r="O430" s="230" t="str">
        <f t="shared" si="39"/>
        <v xml:space="preserve"> </v>
      </c>
      <c r="P430" s="293" t="str">
        <f t="shared" si="40"/>
        <v xml:space="preserve"> </v>
      </c>
      <c r="Q430" s="275" t="str">
        <f t="shared" si="41"/>
        <v xml:space="preserve"> </v>
      </c>
      <c r="R430" s="293" t="str">
        <f t="shared" si="42"/>
        <v xml:space="preserve"> </v>
      </c>
    </row>
    <row r="431" spans="1:18" x14ac:dyDescent="0.2">
      <c r="A431" s="10" t="str">
        <f>IF(COUNTRY_INFO!A431=0," ",COUNTRY_INFO!A431)</f>
        <v>Ethiopia</v>
      </c>
      <c r="B431" s="10" t="str">
        <f>IF(COUNTRY_INFO!B431=0," ",COUNTRY_INFO!B431)</f>
        <v>Oromia Horo Guduru</v>
      </c>
      <c r="C431" s="10" t="str">
        <f>IF(COUNTRY_INFO!C431=0," ",COUNTRY_INFO!C431)</f>
        <v>Amuru</v>
      </c>
      <c r="D431" s="11"/>
      <c r="E431" s="289"/>
      <c r="F431" s="109"/>
      <c r="G431" s="288"/>
      <c r="H431" s="288"/>
      <c r="I431" s="56"/>
      <c r="J431" s="11">
        <f t="shared" si="37"/>
        <v>0</v>
      </c>
      <c r="K431" s="2"/>
      <c r="L431" s="18"/>
      <c r="M431" s="59"/>
      <c r="N431" s="14">
        <f t="shared" si="38"/>
        <v>0</v>
      </c>
      <c r="O431" s="230" t="str">
        <f t="shared" si="39"/>
        <v xml:space="preserve"> </v>
      </c>
      <c r="P431" s="230" t="str">
        <f t="shared" si="40"/>
        <v xml:space="preserve"> </v>
      </c>
      <c r="Q431" s="275" t="str">
        <f t="shared" si="41"/>
        <v xml:space="preserve"> </v>
      </c>
      <c r="R431" s="230" t="str">
        <f t="shared" si="42"/>
        <v xml:space="preserve"> </v>
      </c>
    </row>
    <row r="432" spans="1:18" x14ac:dyDescent="0.2">
      <c r="A432" s="10" t="str">
        <f>IF(COUNTRY_INFO!A432=0," ",COUNTRY_INFO!A432)</f>
        <v>Ethiopia</v>
      </c>
      <c r="B432" s="10" t="str">
        <f>IF(COUNTRY_INFO!B432=0," ",COUNTRY_INFO!B432)</f>
        <v>Oromia Horo Guduru</v>
      </c>
      <c r="C432" s="10" t="str">
        <f>IF(COUNTRY_INFO!C432=0," ",COUNTRY_INFO!C432)</f>
        <v>Chomen Guduru</v>
      </c>
      <c r="D432" s="11"/>
      <c r="E432" s="289"/>
      <c r="F432" s="109"/>
      <c r="G432" s="288"/>
      <c r="H432" s="295">
        <v>14854</v>
      </c>
      <c r="I432" s="56"/>
      <c r="J432" s="11">
        <f t="shared" si="37"/>
        <v>14854</v>
      </c>
      <c r="K432" s="2"/>
      <c r="L432" s="18">
        <v>12009</v>
      </c>
      <c r="M432" s="59"/>
      <c r="N432" s="14">
        <f t="shared" si="38"/>
        <v>12009</v>
      </c>
      <c r="O432" s="230" t="str">
        <f t="shared" si="39"/>
        <v xml:space="preserve"> </v>
      </c>
      <c r="P432" s="293">
        <f t="shared" si="40"/>
        <v>80.846909923252994</v>
      </c>
      <c r="Q432" s="275" t="str">
        <f t="shared" si="41"/>
        <v xml:space="preserve"> </v>
      </c>
      <c r="R432" s="293">
        <f t="shared" si="42"/>
        <v>80.846909923252994</v>
      </c>
    </row>
    <row r="433" spans="1:18" x14ac:dyDescent="0.2">
      <c r="A433" s="10" t="str">
        <f>IF(COUNTRY_INFO!A433=0," ",COUNTRY_INFO!A433)</f>
        <v>Ethiopia</v>
      </c>
      <c r="B433" s="10" t="str">
        <f>IF(COUNTRY_INFO!B433=0," ",COUNTRY_INFO!B433)</f>
        <v>Oromia Horo Guduru</v>
      </c>
      <c r="C433" s="10" t="str">
        <f>IF(COUNTRY_INFO!C433=0," ",COUNTRY_INFO!C433)</f>
        <v>Guduru</v>
      </c>
      <c r="D433" s="11"/>
      <c r="E433" s="289"/>
      <c r="F433" s="109"/>
      <c r="G433" s="288"/>
      <c r="H433" s="295">
        <v>27493</v>
      </c>
      <c r="I433" s="56"/>
      <c r="J433" s="11">
        <f t="shared" si="37"/>
        <v>27493</v>
      </c>
      <c r="K433" s="2"/>
      <c r="L433" s="18">
        <v>25411</v>
      </c>
      <c r="M433" s="59"/>
      <c r="N433" s="14">
        <f t="shared" si="38"/>
        <v>25411</v>
      </c>
      <c r="O433" s="230" t="str">
        <f t="shared" si="39"/>
        <v xml:space="preserve"> </v>
      </c>
      <c r="P433" s="293">
        <f t="shared" si="40"/>
        <v>92.427163277925288</v>
      </c>
      <c r="Q433" s="275" t="str">
        <f t="shared" si="41"/>
        <v xml:space="preserve"> </v>
      </c>
      <c r="R433" s="293">
        <f t="shared" si="42"/>
        <v>92.427163277925288</v>
      </c>
    </row>
    <row r="434" spans="1:18" x14ac:dyDescent="0.2">
      <c r="A434" s="10" t="str">
        <f>IF(COUNTRY_INFO!A434=0," ",COUNTRY_INFO!A434)</f>
        <v>Ethiopia</v>
      </c>
      <c r="B434" s="10" t="str">
        <f>IF(COUNTRY_INFO!B434=0," ",COUNTRY_INFO!B434)</f>
        <v>Oromia Horo Guduru</v>
      </c>
      <c r="C434" s="10" t="str">
        <f>IF(COUNTRY_INFO!C434=0," ",COUNTRY_INFO!C434)</f>
        <v>Hababo Guduru</v>
      </c>
      <c r="D434" s="11"/>
      <c r="E434" s="289"/>
      <c r="F434" s="109"/>
      <c r="G434" s="288"/>
      <c r="H434" s="295">
        <v>19112</v>
      </c>
      <c r="I434" s="56"/>
      <c r="J434" s="11">
        <f t="shared" si="37"/>
        <v>19112</v>
      </c>
      <c r="K434" s="2"/>
      <c r="L434" s="18">
        <v>17628</v>
      </c>
      <c r="M434" s="59"/>
      <c r="N434" s="14">
        <f t="shared" si="38"/>
        <v>17628</v>
      </c>
      <c r="O434" s="230" t="str">
        <f t="shared" si="39"/>
        <v xml:space="preserve"> </v>
      </c>
      <c r="P434" s="293">
        <f t="shared" si="40"/>
        <v>92.235244872331521</v>
      </c>
      <c r="Q434" s="275" t="str">
        <f t="shared" si="41"/>
        <v xml:space="preserve"> </v>
      </c>
      <c r="R434" s="293">
        <f t="shared" si="42"/>
        <v>92.235244872331521</v>
      </c>
    </row>
    <row r="435" spans="1:18" x14ac:dyDescent="0.2">
      <c r="A435" s="10" t="str">
        <f>IF(COUNTRY_INFO!A435=0," ",COUNTRY_INFO!A435)</f>
        <v>Ethiopia</v>
      </c>
      <c r="B435" s="10" t="str">
        <f>IF(COUNTRY_INFO!B435=0," ",COUNTRY_INFO!B435)</f>
        <v>Oromia Horo Guduru</v>
      </c>
      <c r="C435" s="10" t="str">
        <f>IF(COUNTRY_INFO!C435=0," ",COUNTRY_INFO!C435)</f>
        <v>Horo</v>
      </c>
      <c r="D435" s="11" t="str">
        <f>IF(OR(COUNTRY_INFO!$T$9:$T$1000="T3 (ALB/MBD)",COUNTRY_INFO!$U$9:$U$1000="T3 (ALB/MBD)"), "T3 (ALB/MBD)", " ")</f>
        <v>T3 (ALB/MBD)</v>
      </c>
      <c r="E435" s="289" t="s">
        <v>19</v>
      </c>
      <c r="F435" s="253" t="s">
        <v>1189</v>
      </c>
      <c r="G435" s="295"/>
      <c r="H435" s="288">
        <v>29856</v>
      </c>
      <c r="I435" s="56"/>
      <c r="J435" s="11">
        <f t="shared" si="37"/>
        <v>29856</v>
      </c>
      <c r="K435" s="2"/>
      <c r="L435" s="18">
        <v>27639</v>
      </c>
      <c r="M435" s="59"/>
      <c r="N435" s="14">
        <f t="shared" si="38"/>
        <v>27639</v>
      </c>
      <c r="O435" s="230" t="str">
        <f t="shared" si="39"/>
        <v xml:space="preserve"> </v>
      </c>
      <c r="P435" s="293">
        <f t="shared" si="40"/>
        <v>92.57435691318328</v>
      </c>
      <c r="Q435" s="275" t="str">
        <f t="shared" si="41"/>
        <v xml:space="preserve"> </v>
      </c>
      <c r="R435" s="293">
        <f t="shared" si="42"/>
        <v>92.57435691318328</v>
      </c>
    </row>
    <row r="436" spans="1:18" x14ac:dyDescent="0.2">
      <c r="A436" s="10" t="str">
        <f>IF(COUNTRY_INFO!A436=0," ",COUNTRY_INFO!A436)</f>
        <v>Ethiopia</v>
      </c>
      <c r="B436" s="10" t="str">
        <f>IF(COUNTRY_INFO!B436=0," ",COUNTRY_INFO!B436)</f>
        <v>Oromia Horo Guduru</v>
      </c>
      <c r="C436" s="10" t="str">
        <f>IF(COUNTRY_INFO!C436=0," ",COUNTRY_INFO!C436)</f>
        <v>Horo Buluk</v>
      </c>
      <c r="D436" s="11"/>
      <c r="E436" s="289"/>
      <c r="F436" s="109"/>
      <c r="G436" s="288"/>
      <c r="H436" s="295">
        <v>17443</v>
      </c>
      <c r="I436" s="56"/>
      <c r="J436" s="11">
        <f t="shared" si="37"/>
        <v>17443</v>
      </c>
      <c r="K436" s="2"/>
      <c r="L436" s="18">
        <v>15262</v>
      </c>
      <c r="M436" s="59"/>
      <c r="N436" s="14">
        <f t="shared" si="38"/>
        <v>15262</v>
      </c>
      <c r="O436" s="230" t="str">
        <f t="shared" si="39"/>
        <v xml:space="preserve"> </v>
      </c>
      <c r="P436" s="293">
        <f t="shared" si="40"/>
        <v>87.496416900762483</v>
      </c>
      <c r="Q436" s="275" t="str">
        <f t="shared" si="41"/>
        <v xml:space="preserve"> </v>
      </c>
      <c r="R436" s="293">
        <f t="shared" si="42"/>
        <v>87.496416900762483</v>
      </c>
    </row>
    <row r="437" spans="1:18" x14ac:dyDescent="0.2">
      <c r="A437" s="10" t="str">
        <f>IF(COUNTRY_INFO!A437=0," ",COUNTRY_INFO!A437)</f>
        <v>Ethiopia</v>
      </c>
      <c r="B437" s="10" t="str">
        <f>IF(COUNTRY_INFO!B437=0," ",COUNTRY_INFO!B437)</f>
        <v>Oromia Horo Guduru</v>
      </c>
      <c r="C437" s="10" t="str">
        <f>IF(COUNTRY_INFO!C437=0," ",COUNTRY_INFO!C437)</f>
        <v>Jardega jarte</v>
      </c>
      <c r="D437" s="11"/>
      <c r="E437" s="289"/>
      <c r="F437" s="109"/>
      <c r="G437" s="288"/>
      <c r="H437" s="295">
        <v>20757</v>
      </c>
      <c r="I437" s="56"/>
      <c r="J437" s="11">
        <f t="shared" si="37"/>
        <v>20757</v>
      </c>
      <c r="K437" s="2"/>
      <c r="L437" s="18">
        <v>16726</v>
      </c>
      <c r="M437" s="59"/>
      <c r="N437" s="14">
        <f t="shared" si="38"/>
        <v>16726</v>
      </c>
      <c r="O437" s="230" t="str">
        <f t="shared" si="39"/>
        <v xml:space="preserve"> </v>
      </c>
      <c r="P437" s="293">
        <f t="shared" si="40"/>
        <v>80.580045285927639</v>
      </c>
      <c r="Q437" s="275" t="str">
        <f t="shared" si="41"/>
        <v xml:space="preserve"> </v>
      </c>
      <c r="R437" s="293">
        <f t="shared" si="42"/>
        <v>80.580045285927639</v>
      </c>
    </row>
    <row r="438" spans="1:18" x14ac:dyDescent="0.2">
      <c r="A438" s="10" t="str">
        <f>IF(COUNTRY_INFO!A438=0," ",COUNTRY_INFO!A438)</f>
        <v>Ethiopia</v>
      </c>
      <c r="B438" s="10" t="str">
        <f>IF(COUNTRY_INFO!B438=0," ",COUNTRY_INFO!B438)</f>
        <v>Oromia Horo Guduru</v>
      </c>
      <c r="C438" s="10" t="str">
        <f>IF(COUNTRY_INFO!C438=0," ",COUNTRY_INFO!C438)</f>
        <v>Jimma Gannati</v>
      </c>
      <c r="D438" s="11"/>
      <c r="E438" s="289"/>
      <c r="F438" s="109"/>
      <c r="G438" s="288"/>
      <c r="H438" s="295">
        <v>27249</v>
      </c>
      <c r="I438" s="56"/>
      <c r="J438" s="11">
        <f t="shared" si="37"/>
        <v>27249</v>
      </c>
      <c r="K438" s="2"/>
      <c r="L438" s="18">
        <v>25618</v>
      </c>
      <c r="M438" s="59"/>
      <c r="N438" s="14">
        <f t="shared" si="38"/>
        <v>25618</v>
      </c>
      <c r="O438" s="230" t="str">
        <f t="shared" si="39"/>
        <v xml:space="preserve"> </v>
      </c>
      <c r="P438" s="293">
        <f t="shared" si="40"/>
        <v>94.014459246210862</v>
      </c>
      <c r="Q438" s="275" t="str">
        <f t="shared" si="41"/>
        <v xml:space="preserve"> </v>
      </c>
      <c r="R438" s="293">
        <f t="shared" si="42"/>
        <v>94.014459246210862</v>
      </c>
    </row>
    <row r="439" spans="1:18" x14ac:dyDescent="0.2">
      <c r="A439" s="10" t="str">
        <f>IF(COUNTRY_INFO!A439=0," ",COUNTRY_INFO!A439)</f>
        <v>Ethiopia</v>
      </c>
      <c r="B439" s="10" t="str">
        <f>IF(COUNTRY_INFO!B439=0," ",COUNTRY_INFO!B439)</f>
        <v>Oromia Horo Guduru</v>
      </c>
      <c r="C439" s="10" t="str">
        <f>IF(COUNTRY_INFO!C439=0," ",COUNTRY_INFO!C439)</f>
        <v>Jimma Rare</v>
      </c>
      <c r="D439" s="11" t="str">
        <f>IF(OR(COUNTRY_INFO!$T$9:$T$1000="T3 (ALB/MBD)",COUNTRY_INFO!$U$9:$U$1000="T3 (ALB/MBD)"), "T3 (ALB/MBD)", " ")</f>
        <v>T3 (ALB/MBD)</v>
      </c>
      <c r="E439" s="289" t="s">
        <v>19</v>
      </c>
      <c r="F439" s="253" t="s">
        <v>1189</v>
      </c>
      <c r="G439" s="295"/>
      <c r="H439" s="288">
        <v>22431</v>
      </c>
      <c r="I439" s="56"/>
      <c r="J439" s="11">
        <f t="shared" si="37"/>
        <v>22431</v>
      </c>
      <c r="K439" s="2"/>
      <c r="L439" s="18">
        <v>19013</v>
      </c>
      <c r="M439" s="59"/>
      <c r="N439" s="14">
        <f t="shared" si="38"/>
        <v>19013</v>
      </c>
      <c r="O439" s="230" t="str">
        <f t="shared" si="39"/>
        <v xml:space="preserve"> </v>
      </c>
      <c r="P439" s="293">
        <f t="shared" si="40"/>
        <v>84.762159511390493</v>
      </c>
      <c r="Q439" s="275" t="str">
        <f t="shared" si="41"/>
        <v xml:space="preserve"> </v>
      </c>
      <c r="R439" s="293">
        <f t="shared" si="42"/>
        <v>84.762159511390493</v>
      </c>
    </row>
    <row r="440" spans="1:18" x14ac:dyDescent="0.2">
      <c r="A440" s="10" t="str">
        <f>IF(COUNTRY_INFO!A440=0," ",COUNTRY_INFO!A440)</f>
        <v>Ethiopia</v>
      </c>
      <c r="B440" s="10" t="str">
        <f>IF(COUNTRY_INFO!B440=0," ",COUNTRY_INFO!B440)</f>
        <v>Oromia Horo Guduru</v>
      </c>
      <c r="C440" s="10" t="str">
        <f>IF(COUNTRY_INFO!C440=0," ",COUNTRY_INFO!C440)</f>
        <v>Shambu Town</v>
      </c>
      <c r="D440" s="11"/>
      <c r="E440" s="289"/>
      <c r="F440" s="109"/>
      <c r="G440" s="288"/>
      <c r="H440" s="288"/>
      <c r="I440" s="56"/>
      <c r="J440" s="11">
        <f t="shared" si="37"/>
        <v>0</v>
      </c>
      <c r="K440" s="2"/>
      <c r="L440" s="18"/>
      <c r="M440" s="59"/>
      <c r="N440" s="14">
        <f t="shared" si="38"/>
        <v>0</v>
      </c>
      <c r="O440" s="230" t="str">
        <f t="shared" si="39"/>
        <v xml:space="preserve"> </v>
      </c>
      <c r="P440" s="230" t="str">
        <f t="shared" si="40"/>
        <v xml:space="preserve"> </v>
      </c>
      <c r="Q440" s="275" t="str">
        <f t="shared" si="41"/>
        <v xml:space="preserve"> </v>
      </c>
      <c r="R440" s="230" t="str">
        <f t="shared" si="42"/>
        <v xml:space="preserve"> </v>
      </c>
    </row>
    <row r="441" spans="1:18" x14ac:dyDescent="0.2">
      <c r="A441" s="10" t="str">
        <f>IF(COUNTRY_INFO!A441=0," ",COUNTRY_INFO!A441)</f>
        <v>Ethiopia</v>
      </c>
      <c r="B441" s="10" t="str">
        <f>IF(COUNTRY_INFO!B441=0," ",COUNTRY_INFO!B441)</f>
        <v>Oromia Illu Aba bora</v>
      </c>
      <c r="C441" s="10" t="str">
        <f>IF(COUNTRY_INFO!C441=0," ",COUNTRY_INFO!C441)</f>
        <v>Ale</v>
      </c>
      <c r="D441" s="11"/>
      <c r="E441" s="289"/>
      <c r="F441" s="109"/>
      <c r="G441" s="288"/>
      <c r="H441" s="295">
        <v>21423</v>
      </c>
      <c r="I441" s="56"/>
      <c r="J441" s="11">
        <f t="shared" si="37"/>
        <v>21423</v>
      </c>
      <c r="K441" s="2"/>
      <c r="L441" s="18">
        <v>16373</v>
      </c>
      <c r="M441" s="59"/>
      <c r="N441" s="14">
        <f t="shared" si="38"/>
        <v>16373</v>
      </c>
      <c r="O441" s="230" t="str">
        <f t="shared" si="39"/>
        <v xml:space="preserve"> </v>
      </c>
      <c r="P441" s="293">
        <f t="shared" si="40"/>
        <v>76.427204406479021</v>
      </c>
      <c r="Q441" s="275" t="str">
        <f t="shared" si="41"/>
        <v xml:space="preserve"> </v>
      </c>
      <c r="R441" s="293">
        <f t="shared" si="42"/>
        <v>76.427204406479021</v>
      </c>
    </row>
    <row r="442" spans="1:18" x14ac:dyDescent="0.2">
      <c r="A442" s="10" t="str">
        <f>IF(COUNTRY_INFO!A442=0," ",COUNTRY_INFO!A442)</f>
        <v>Ethiopia</v>
      </c>
      <c r="B442" s="10" t="str">
        <f>IF(COUNTRY_INFO!B442=0," ",COUNTRY_INFO!B442)</f>
        <v>Oromia Illu Aba bora</v>
      </c>
      <c r="C442" s="10" t="str">
        <f>IF(COUNTRY_INFO!C442=0," ",COUNTRY_INFO!C442)</f>
        <v>Alge Sachi</v>
      </c>
      <c r="D442" s="11"/>
      <c r="E442" s="289"/>
      <c r="F442" s="109"/>
      <c r="G442" s="288"/>
      <c r="H442" s="295">
        <v>31151</v>
      </c>
      <c r="I442" s="56"/>
      <c r="J442" s="11">
        <f t="shared" si="37"/>
        <v>31151</v>
      </c>
      <c r="K442" s="2"/>
      <c r="L442" s="18">
        <v>27349</v>
      </c>
      <c r="M442" s="59"/>
      <c r="N442" s="14">
        <f t="shared" si="38"/>
        <v>27349</v>
      </c>
      <c r="O442" s="230" t="str">
        <f t="shared" si="39"/>
        <v xml:space="preserve"> </v>
      </c>
      <c r="P442" s="293">
        <f t="shared" si="40"/>
        <v>87.794934352027227</v>
      </c>
      <c r="Q442" s="275" t="str">
        <f t="shared" si="41"/>
        <v xml:space="preserve"> </v>
      </c>
      <c r="R442" s="293">
        <f t="shared" si="42"/>
        <v>87.794934352027227</v>
      </c>
    </row>
    <row r="443" spans="1:18" x14ac:dyDescent="0.2">
      <c r="A443" s="10" t="str">
        <f>IF(COUNTRY_INFO!A443=0," ",COUNTRY_INFO!A443)</f>
        <v>Ethiopia</v>
      </c>
      <c r="B443" s="10" t="str">
        <f>IF(COUNTRY_INFO!B443=0," ",COUNTRY_INFO!B443)</f>
        <v>Oromia Illu Aba bora</v>
      </c>
      <c r="C443" s="10" t="str">
        <f>IF(COUNTRY_INFO!C443=0," ",COUNTRY_INFO!C443)</f>
        <v>Becho</v>
      </c>
      <c r="D443" s="11"/>
      <c r="E443" s="289"/>
      <c r="F443" s="109"/>
      <c r="G443" s="288"/>
      <c r="H443" s="288"/>
      <c r="I443" s="56"/>
      <c r="J443" s="11">
        <f t="shared" si="37"/>
        <v>0</v>
      </c>
      <c r="K443" s="2"/>
      <c r="L443" s="18"/>
      <c r="M443" s="59"/>
      <c r="N443" s="14">
        <f t="shared" si="38"/>
        <v>0</v>
      </c>
      <c r="O443" s="230" t="str">
        <f t="shared" si="39"/>
        <v xml:space="preserve"> </v>
      </c>
      <c r="P443" s="230" t="str">
        <f t="shared" si="40"/>
        <v xml:space="preserve"> </v>
      </c>
      <c r="Q443" s="275" t="str">
        <f t="shared" si="41"/>
        <v xml:space="preserve"> </v>
      </c>
      <c r="R443" s="230" t="str">
        <f t="shared" si="42"/>
        <v xml:space="preserve"> </v>
      </c>
    </row>
    <row r="444" spans="1:18" x14ac:dyDescent="0.2">
      <c r="A444" s="10" t="str">
        <f>IF(COUNTRY_INFO!A444=0," ",COUNTRY_INFO!A444)</f>
        <v>Ethiopia</v>
      </c>
      <c r="B444" s="10" t="str">
        <f>IF(COUNTRY_INFO!B444=0," ",COUNTRY_INFO!B444)</f>
        <v>Oromia Illu Aba bora</v>
      </c>
      <c r="C444" s="10" t="str">
        <f>IF(COUNTRY_INFO!C444=0," ",COUNTRY_INFO!C444)</f>
        <v>Bilo Nopha</v>
      </c>
      <c r="D444" s="11"/>
      <c r="E444" s="289"/>
      <c r="F444" s="109"/>
      <c r="G444" s="288"/>
      <c r="H444" s="295">
        <v>11675</v>
      </c>
      <c r="I444" s="56"/>
      <c r="J444" s="11">
        <f t="shared" si="37"/>
        <v>11675</v>
      </c>
      <c r="K444" s="2"/>
      <c r="L444" s="18">
        <v>8977</v>
      </c>
      <c r="M444" s="59"/>
      <c r="N444" s="14">
        <f t="shared" si="38"/>
        <v>8977</v>
      </c>
      <c r="O444" s="230" t="str">
        <f t="shared" si="39"/>
        <v xml:space="preserve"> </v>
      </c>
      <c r="P444" s="293">
        <f t="shared" si="40"/>
        <v>76.890792291220549</v>
      </c>
      <c r="Q444" s="275" t="str">
        <f t="shared" si="41"/>
        <v xml:space="preserve"> </v>
      </c>
      <c r="R444" s="293">
        <f t="shared" si="42"/>
        <v>76.890792291220549</v>
      </c>
    </row>
    <row r="445" spans="1:18" x14ac:dyDescent="0.2">
      <c r="A445" s="10" t="str">
        <f>IF(COUNTRY_INFO!A445=0," ",COUNTRY_INFO!A445)</f>
        <v>Ethiopia</v>
      </c>
      <c r="B445" s="10" t="str">
        <f>IF(COUNTRY_INFO!B445=0," ",COUNTRY_INFO!B445)</f>
        <v>Oromia Illu Aba bora</v>
      </c>
      <c r="C445" s="10" t="str">
        <f>IF(COUNTRY_INFO!C445=0," ",COUNTRY_INFO!C445)</f>
        <v>Bure</v>
      </c>
      <c r="D445" s="11"/>
      <c r="E445" s="289"/>
      <c r="F445" s="109"/>
      <c r="G445" s="288"/>
      <c r="H445" s="295">
        <v>20703</v>
      </c>
      <c r="I445" s="56"/>
      <c r="J445" s="11">
        <f t="shared" si="37"/>
        <v>20703</v>
      </c>
      <c r="K445" s="2"/>
      <c r="L445" s="18">
        <v>16348</v>
      </c>
      <c r="M445" s="59"/>
      <c r="N445" s="14">
        <f t="shared" si="38"/>
        <v>16348</v>
      </c>
      <c r="O445" s="230" t="str">
        <f t="shared" si="39"/>
        <v xml:space="preserve"> </v>
      </c>
      <c r="P445" s="293">
        <f t="shared" si="40"/>
        <v>78.964401294498373</v>
      </c>
      <c r="Q445" s="275" t="str">
        <f t="shared" si="41"/>
        <v xml:space="preserve"> </v>
      </c>
      <c r="R445" s="293">
        <f t="shared" si="42"/>
        <v>78.964401294498373</v>
      </c>
    </row>
    <row r="446" spans="1:18" x14ac:dyDescent="0.2">
      <c r="A446" s="10" t="str">
        <f>IF(COUNTRY_INFO!A446=0," ",COUNTRY_INFO!A446)</f>
        <v>Ethiopia</v>
      </c>
      <c r="B446" s="10" t="str">
        <f>IF(COUNTRY_INFO!B446=0," ",COUNTRY_INFO!B446)</f>
        <v>Oromia Illu Aba bora</v>
      </c>
      <c r="C446" s="10" t="str">
        <f>IF(COUNTRY_INFO!C446=0," ",COUNTRY_INFO!C446)</f>
        <v>Darimu</v>
      </c>
      <c r="D446" s="11"/>
      <c r="E446" s="289"/>
      <c r="F446" s="109"/>
      <c r="G446" s="288"/>
      <c r="H446" s="295">
        <v>58485</v>
      </c>
      <c r="I446" s="56"/>
      <c r="J446" s="11">
        <f t="shared" si="37"/>
        <v>58485</v>
      </c>
      <c r="K446" s="2"/>
      <c r="L446" s="18">
        <v>54487</v>
      </c>
      <c r="M446" s="59"/>
      <c r="N446" s="14">
        <f t="shared" si="38"/>
        <v>54487</v>
      </c>
      <c r="O446" s="230" t="str">
        <f t="shared" si="39"/>
        <v xml:space="preserve"> </v>
      </c>
      <c r="P446" s="293">
        <f t="shared" si="40"/>
        <v>93.164059160468497</v>
      </c>
      <c r="Q446" s="275" t="str">
        <f t="shared" si="41"/>
        <v xml:space="preserve"> </v>
      </c>
      <c r="R446" s="293">
        <f t="shared" si="42"/>
        <v>93.164059160468497</v>
      </c>
    </row>
    <row r="447" spans="1:18" x14ac:dyDescent="0.2">
      <c r="A447" s="10" t="str">
        <f>IF(COUNTRY_INFO!A447=0," ",COUNTRY_INFO!A447)</f>
        <v>Ethiopia</v>
      </c>
      <c r="B447" s="10" t="str">
        <f>IF(COUNTRY_INFO!B447=0," ",COUNTRY_INFO!B447)</f>
        <v>Oromia Illu Aba bora</v>
      </c>
      <c r="C447" s="10" t="str">
        <f>IF(COUNTRY_INFO!C447=0," ",COUNTRY_INFO!C447)</f>
        <v>Didu</v>
      </c>
      <c r="D447" s="11"/>
      <c r="E447" s="289"/>
      <c r="F447" s="109"/>
      <c r="G447" s="288"/>
      <c r="H447" s="295">
        <v>34403</v>
      </c>
      <c r="I447" s="56"/>
      <c r="J447" s="11">
        <f t="shared" si="37"/>
        <v>34403</v>
      </c>
      <c r="K447" s="2"/>
      <c r="L447" s="18">
        <v>31864</v>
      </c>
      <c r="M447" s="59"/>
      <c r="N447" s="14">
        <f t="shared" si="38"/>
        <v>31864</v>
      </c>
      <c r="O447" s="230" t="str">
        <f t="shared" si="39"/>
        <v xml:space="preserve"> </v>
      </c>
      <c r="P447" s="293">
        <f t="shared" si="40"/>
        <v>92.619829666017495</v>
      </c>
      <c r="Q447" s="275" t="str">
        <f t="shared" si="41"/>
        <v xml:space="preserve"> </v>
      </c>
      <c r="R447" s="293">
        <f t="shared" si="42"/>
        <v>92.619829666017495</v>
      </c>
    </row>
    <row r="448" spans="1:18" x14ac:dyDescent="0.2">
      <c r="A448" s="10" t="str">
        <f>IF(COUNTRY_INFO!A448=0," ",COUNTRY_INFO!A448)</f>
        <v>Ethiopia</v>
      </c>
      <c r="B448" s="10" t="str">
        <f>IF(COUNTRY_INFO!B448=0," ",COUNTRY_INFO!B448)</f>
        <v>Oromia Illu Aba bora</v>
      </c>
      <c r="C448" s="10" t="str">
        <f>IF(COUNTRY_INFO!C448=0," ",COUNTRY_INFO!C448)</f>
        <v>Doranii</v>
      </c>
      <c r="D448" s="11"/>
      <c r="E448" s="289"/>
      <c r="F448" s="109"/>
      <c r="G448" s="288"/>
      <c r="H448" s="288"/>
      <c r="I448" s="56"/>
      <c r="J448" s="11">
        <f t="shared" si="37"/>
        <v>0</v>
      </c>
      <c r="K448" s="2"/>
      <c r="L448" s="18"/>
      <c r="M448" s="59"/>
      <c r="N448" s="14">
        <f t="shared" si="38"/>
        <v>0</v>
      </c>
      <c r="O448" s="230" t="str">
        <f t="shared" si="39"/>
        <v xml:space="preserve"> </v>
      </c>
      <c r="P448" s="230" t="str">
        <f t="shared" si="40"/>
        <v xml:space="preserve"> </v>
      </c>
      <c r="Q448" s="275" t="str">
        <f t="shared" si="41"/>
        <v xml:space="preserve"> </v>
      </c>
      <c r="R448" s="230" t="str">
        <f t="shared" si="42"/>
        <v xml:space="preserve"> </v>
      </c>
    </row>
    <row r="449" spans="1:18" x14ac:dyDescent="0.2">
      <c r="A449" s="10" t="str">
        <f>IF(COUNTRY_INFO!A449=0," ",COUNTRY_INFO!A449)</f>
        <v>Ethiopia</v>
      </c>
      <c r="B449" s="10" t="str">
        <f>IF(COUNTRY_INFO!B449=0," ",COUNTRY_INFO!B449)</f>
        <v>Oromia Illu Aba bora</v>
      </c>
      <c r="C449" s="10" t="str">
        <f>IF(COUNTRY_INFO!C449=0," ",COUNTRY_INFO!C449)</f>
        <v>Halu</v>
      </c>
      <c r="D449" s="11"/>
      <c r="E449" s="289"/>
      <c r="F449" s="109"/>
      <c r="G449" s="288"/>
      <c r="H449" s="295">
        <v>6876</v>
      </c>
      <c r="I449" s="56"/>
      <c r="J449" s="11">
        <f t="shared" si="37"/>
        <v>6876</v>
      </c>
      <c r="K449" s="2"/>
      <c r="L449" s="18">
        <v>5387</v>
      </c>
      <c r="M449" s="59"/>
      <c r="N449" s="14">
        <f t="shared" si="38"/>
        <v>5387</v>
      </c>
      <c r="O449" s="230" t="str">
        <f t="shared" si="39"/>
        <v xml:space="preserve"> </v>
      </c>
      <c r="P449" s="293">
        <f t="shared" si="40"/>
        <v>78.344968004653865</v>
      </c>
      <c r="Q449" s="275" t="str">
        <f t="shared" si="41"/>
        <v xml:space="preserve"> </v>
      </c>
      <c r="R449" s="293">
        <f t="shared" si="42"/>
        <v>78.344968004653865</v>
      </c>
    </row>
    <row r="450" spans="1:18" x14ac:dyDescent="0.2">
      <c r="A450" s="10" t="str">
        <f>IF(COUNTRY_INFO!A450=0," ",COUNTRY_INFO!A450)</f>
        <v>Ethiopia</v>
      </c>
      <c r="B450" s="10" t="str">
        <f>IF(COUNTRY_INFO!B450=0," ",COUNTRY_INFO!B450)</f>
        <v>Oromia Illu Aba bora</v>
      </c>
      <c r="C450" s="10" t="str">
        <f>IF(COUNTRY_INFO!C450=0," ",COUNTRY_INFO!C450)</f>
        <v>Hurumu</v>
      </c>
      <c r="D450" s="11"/>
      <c r="E450" s="289"/>
      <c r="F450" s="109"/>
      <c r="G450" s="288"/>
      <c r="H450" s="295">
        <v>17371</v>
      </c>
      <c r="I450" s="56"/>
      <c r="J450" s="11">
        <f t="shared" si="37"/>
        <v>17371</v>
      </c>
      <c r="K450" s="2"/>
      <c r="L450" s="18">
        <v>15732</v>
      </c>
      <c r="M450" s="59"/>
      <c r="N450" s="14">
        <f t="shared" si="38"/>
        <v>15732</v>
      </c>
      <c r="O450" s="230" t="str">
        <f t="shared" si="39"/>
        <v xml:space="preserve"> </v>
      </c>
      <c r="P450" s="293">
        <f t="shared" si="40"/>
        <v>90.564734327327159</v>
      </c>
      <c r="Q450" s="275" t="str">
        <f t="shared" si="41"/>
        <v xml:space="preserve"> </v>
      </c>
      <c r="R450" s="293">
        <f t="shared" si="42"/>
        <v>90.564734327327159</v>
      </c>
    </row>
    <row r="451" spans="1:18" x14ac:dyDescent="0.2">
      <c r="A451" s="10" t="str">
        <f>IF(COUNTRY_INFO!A451=0," ",COUNTRY_INFO!A451)</f>
        <v>Ethiopia</v>
      </c>
      <c r="B451" s="10" t="str">
        <f>IF(COUNTRY_INFO!B451=0," ",COUNTRY_INFO!B451)</f>
        <v>Oromia Illu Aba bora</v>
      </c>
      <c r="C451" s="10" t="str">
        <f>IF(COUNTRY_INFO!C451=0," ",COUNTRY_INFO!C451)</f>
        <v>Metu</v>
      </c>
      <c r="D451" s="11"/>
      <c r="E451" s="289"/>
      <c r="F451" s="109"/>
      <c r="G451" s="288"/>
      <c r="H451" s="295">
        <v>24883</v>
      </c>
      <c r="I451" s="56"/>
      <c r="J451" s="11">
        <f t="shared" si="37"/>
        <v>24883</v>
      </c>
      <c r="K451" s="2"/>
      <c r="L451" s="18">
        <v>21894</v>
      </c>
      <c r="M451" s="59"/>
      <c r="N451" s="14">
        <f t="shared" si="38"/>
        <v>21894</v>
      </c>
      <c r="O451" s="230" t="str">
        <f t="shared" si="39"/>
        <v xml:space="preserve"> </v>
      </c>
      <c r="P451" s="293">
        <f t="shared" si="40"/>
        <v>87.987782823614509</v>
      </c>
      <c r="Q451" s="275" t="str">
        <f t="shared" si="41"/>
        <v xml:space="preserve"> </v>
      </c>
      <c r="R451" s="293">
        <f t="shared" si="42"/>
        <v>87.987782823614509</v>
      </c>
    </row>
    <row r="452" spans="1:18" x14ac:dyDescent="0.2">
      <c r="A452" s="10" t="str">
        <f>IF(COUNTRY_INFO!A452=0," ",COUNTRY_INFO!A452)</f>
        <v>Ethiopia</v>
      </c>
      <c r="B452" s="10" t="str">
        <f>IF(COUNTRY_INFO!B452=0," ",COUNTRY_INFO!B452)</f>
        <v>Oromia Illu Aba bora</v>
      </c>
      <c r="C452" s="10" t="str">
        <f>IF(COUNTRY_INFO!C452=0," ",COUNTRY_INFO!C452)</f>
        <v>Metu Town</v>
      </c>
      <c r="D452" s="11"/>
      <c r="E452" s="289"/>
      <c r="F452" s="109"/>
      <c r="G452" s="288"/>
      <c r="H452" s="295">
        <v>13051</v>
      </c>
      <c r="I452" s="56"/>
      <c r="J452" s="11">
        <f t="shared" si="37"/>
        <v>13051</v>
      </c>
      <c r="K452" s="2"/>
      <c r="L452" s="18">
        <v>11943</v>
      </c>
      <c r="M452" s="59"/>
      <c r="N452" s="14">
        <f t="shared" si="38"/>
        <v>11943</v>
      </c>
      <c r="O452" s="230" t="str">
        <f t="shared" si="39"/>
        <v xml:space="preserve"> </v>
      </c>
      <c r="P452" s="293">
        <f t="shared" si="40"/>
        <v>91.5102291012183</v>
      </c>
      <c r="Q452" s="275" t="str">
        <f t="shared" si="41"/>
        <v xml:space="preserve"> </v>
      </c>
      <c r="R452" s="293">
        <f t="shared" si="42"/>
        <v>91.5102291012183</v>
      </c>
    </row>
    <row r="453" spans="1:18" x14ac:dyDescent="0.2">
      <c r="A453" s="10" t="str">
        <f>IF(COUNTRY_INFO!A453=0," ",COUNTRY_INFO!A453)</f>
        <v>Ethiopia</v>
      </c>
      <c r="B453" s="10" t="str">
        <f>IF(COUNTRY_INFO!B453=0," ",COUNTRY_INFO!B453)</f>
        <v>Oromia Illu Aba bora</v>
      </c>
      <c r="C453" s="10" t="str">
        <f>IF(COUNTRY_INFO!C453=0," ",COUNTRY_INFO!C453)</f>
        <v>Nonno  sale</v>
      </c>
      <c r="D453" s="11"/>
      <c r="E453" s="289"/>
      <c r="F453" s="109"/>
      <c r="G453" s="288"/>
      <c r="H453" s="295">
        <v>9289</v>
      </c>
      <c r="I453" s="56"/>
      <c r="J453" s="11">
        <f t="shared" si="37"/>
        <v>9289</v>
      </c>
      <c r="K453" s="2"/>
      <c r="L453" s="18">
        <v>7843</v>
      </c>
      <c r="M453" s="59"/>
      <c r="N453" s="14">
        <f t="shared" si="38"/>
        <v>7843</v>
      </c>
      <c r="O453" s="230" t="str">
        <f t="shared" si="39"/>
        <v xml:space="preserve"> </v>
      </c>
      <c r="P453" s="293">
        <f t="shared" si="40"/>
        <v>84.433200559801918</v>
      </c>
      <c r="Q453" s="275" t="str">
        <f t="shared" si="41"/>
        <v xml:space="preserve"> </v>
      </c>
      <c r="R453" s="293">
        <f t="shared" si="42"/>
        <v>84.433200559801918</v>
      </c>
    </row>
    <row r="454" spans="1:18" x14ac:dyDescent="0.2">
      <c r="A454" s="10" t="str">
        <f>IF(COUNTRY_INFO!A454=0," ",COUNTRY_INFO!A454)</f>
        <v>Ethiopia</v>
      </c>
      <c r="B454" s="10" t="str">
        <f>IF(COUNTRY_INFO!B454=0," ",COUNTRY_INFO!B454)</f>
        <v>Oromia Illu Aba bora</v>
      </c>
      <c r="C454" s="10" t="str">
        <f>IF(COUNTRY_INFO!C454=0," ",COUNTRY_INFO!C454)</f>
        <v>Yayo</v>
      </c>
      <c r="D454" s="11"/>
      <c r="E454" s="289"/>
      <c r="F454" s="109"/>
      <c r="G454" s="288"/>
      <c r="H454" s="288"/>
      <c r="I454" s="56"/>
      <c r="J454" s="11">
        <f t="shared" si="37"/>
        <v>0</v>
      </c>
      <c r="K454" s="2"/>
      <c r="L454" s="18"/>
      <c r="M454" s="59"/>
      <c r="N454" s="14">
        <f t="shared" si="38"/>
        <v>0</v>
      </c>
      <c r="O454" s="230" t="str">
        <f t="shared" si="39"/>
        <v xml:space="preserve"> </v>
      </c>
      <c r="P454" s="230" t="str">
        <f t="shared" si="40"/>
        <v xml:space="preserve"> </v>
      </c>
      <c r="Q454" s="275" t="str">
        <f t="shared" si="41"/>
        <v xml:space="preserve"> </v>
      </c>
      <c r="R454" s="230" t="str">
        <f t="shared" si="42"/>
        <v xml:space="preserve"> </v>
      </c>
    </row>
    <row r="455" spans="1:18" x14ac:dyDescent="0.2">
      <c r="A455" s="10" t="str">
        <f>IF(COUNTRY_INFO!A455=0," ",COUNTRY_INFO!A455)</f>
        <v>Ethiopia</v>
      </c>
      <c r="B455" s="10" t="str">
        <f>IF(COUNTRY_INFO!B455=0," ",COUNTRY_INFO!B455)</f>
        <v>Oromia Jimma</v>
      </c>
      <c r="C455" s="10" t="str">
        <f>IF(COUNTRY_INFO!C455=0," ",COUNTRY_INFO!C455)</f>
        <v>Agaro Town</v>
      </c>
      <c r="D455" s="11"/>
      <c r="E455" s="289"/>
      <c r="F455" s="109"/>
      <c r="G455" s="288"/>
      <c r="H455" s="288"/>
      <c r="I455" s="56"/>
      <c r="J455" s="11">
        <f t="shared" si="37"/>
        <v>0</v>
      </c>
      <c r="K455" s="2"/>
      <c r="L455" s="18"/>
      <c r="M455" s="59"/>
      <c r="N455" s="14">
        <f t="shared" si="38"/>
        <v>0</v>
      </c>
      <c r="O455" s="230" t="str">
        <f t="shared" si="39"/>
        <v xml:space="preserve"> </v>
      </c>
      <c r="P455" s="230" t="str">
        <f t="shared" si="40"/>
        <v xml:space="preserve"> </v>
      </c>
      <c r="Q455" s="275" t="str">
        <f t="shared" si="41"/>
        <v xml:space="preserve"> </v>
      </c>
      <c r="R455" s="230" t="str">
        <f t="shared" si="42"/>
        <v xml:space="preserve"> </v>
      </c>
    </row>
    <row r="456" spans="1:18" x14ac:dyDescent="0.2">
      <c r="A456" s="10" t="str">
        <f>IF(COUNTRY_INFO!A456=0," ",COUNTRY_INFO!A456)</f>
        <v>Ethiopia</v>
      </c>
      <c r="B456" s="10" t="str">
        <f>IF(COUNTRY_INFO!B456=0," ",COUNTRY_INFO!B456)</f>
        <v>Oromia Jimma</v>
      </c>
      <c r="C456" s="10" t="str">
        <f>IF(COUNTRY_INFO!C456=0," ",COUNTRY_INFO!C456)</f>
        <v xml:space="preserve">Boter Tolay </v>
      </c>
      <c r="D456" s="11"/>
      <c r="E456" s="289"/>
      <c r="F456" s="109"/>
      <c r="G456" s="288"/>
      <c r="H456" s="288"/>
      <c r="I456" s="56"/>
      <c r="J456" s="11">
        <f t="shared" si="37"/>
        <v>0</v>
      </c>
      <c r="K456" s="2"/>
      <c r="L456" s="18"/>
      <c r="M456" s="59"/>
      <c r="N456" s="14">
        <f t="shared" si="38"/>
        <v>0</v>
      </c>
      <c r="O456" s="230" t="str">
        <f t="shared" si="39"/>
        <v xml:space="preserve"> </v>
      </c>
      <c r="P456" s="230" t="str">
        <f t="shared" si="40"/>
        <v xml:space="preserve"> </v>
      </c>
      <c r="Q456" s="275" t="str">
        <f t="shared" si="41"/>
        <v xml:space="preserve"> </v>
      </c>
      <c r="R456" s="230" t="str">
        <f t="shared" si="42"/>
        <v xml:space="preserve"> </v>
      </c>
    </row>
    <row r="457" spans="1:18" x14ac:dyDescent="0.2">
      <c r="A457" s="10" t="str">
        <f>IF(COUNTRY_INFO!A457=0," ",COUNTRY_INFO!A457)</f>
        <v>Ethiopia</v>
      </c>
      <c r="B457" s="10" t="str">
        <f>IF(COUNTRY_INFO!B457=0," ",COUNTRY_INFO!B457)</f>
        <v>Oromia Jimma</v>
      </c>
      <c r="C457" s="10" t="str">
        <f>IF(COUNTRY_INFO!C457=0," ",COUNTRY_INFO!C457)</f>
        <v>Chora Boter</v>
      </c>
      <c r="D457" s="11"/>
      <c r="E457" s="289"/>
      <c r="F457" s="109"/>
      <c r="G457" s="288"/>
      <c r="H457" s="288"/>
      <c r="I457" s="56"/>
      <c r="J457" s="11">
        <f t="shared" si="37"/>
        <v>0</v>
      </c>
      <c r="K457" s="2"/>
      <c r="L457" s="18"/>
      <c r="M457" s="59"/>
      <c r="N457" s="14">
        <f t="shared" si="38"/>
        <v>0</v>
      </c>
      <c r="O457" s="230" t="str">
        <f t="shared" si="39"/>
        <v xml:space="preserve"> </v>
      </c>
      <c r="P457" s="230" t="str">
        <f t="shared" si="40"/>
        <v xml:space="preserve"> </v>
      </c>
      <c r="Q457" s="275" t="str">
        <f t="shared" si="41"/>
        <v xml:space="preserve"> </v>
      </c>
      <c r="R457" s="230" t="str">
        <f t="shared" si="42"/>
        <v xml:space="preserve"> </v>
      </c>
    </row>
    <row r="458" spans="1:18" x14ac:dyDescent="0.2">
      <c r="A458" s="10" t="str">
        <f>IF(COUNTRY_INFO!A458=0," ",COUNTRY_INFO!A458)</f>
        <v>Ethiopia</v>
      </c>
      <c r="B458" s="10" t="str">
        <f>IF(COUNTRY_INFO!B458=0," ",COUNTRY_INFO!B458)</f>
        <v>Oromia Jimma</v>
      </c>
      <c r="C458" s="10" t="str">
        <f>IF(COUNTRY_INFO!C458=0," ",COUNTRY_INFO!C458)</f>
        <v>Dedo</v>
      </c>
      <c r="D458" s="11"/>
      <c r="E458" s="289"/>
      <c r="F458" s="109"/>
      <c r="G458" s="288"/>
      <c r="H458" s="295">
        <v>76042</v>
      </c>
      <c r="I458" s="56"/>
      <c r="J458" s="11">
        <f t="shared" ref="J458:J521" si="43">SUM(G458:I458)</f>
        <v>76042</v>
      </c>
      <c r="K458" s="2"/>
      <c r="L458" s="18">
        <v>71272</v>
      </c>
      <c r="M458" s="59"/>
      <c r="N458" s="14">
        <f t="shared" ref="N458:N521" si="44">SUM(K458:M458)</f>
        <v>71272</v>
      </c>
      <c r="O458" s="230" t="str">
        <f t="shared" ref="O458:O521" si="45">IF(G458&lt;&gt;0, IF(K458/G458*100=0, "-", K458/G458*100), " ")</f>
        <v xml:space="preserve"> </v>
      </c>
      <c r="P458" s="293">
        <f t="shared" ref="P458:P521" si="46">IF(H458&lt;&gt;0, IF(L458/H458*100=0, "-", L458/H458*100), " ")</f>
        <v>93.727150785092448</v>
      </c>
      <c r="Q458" s="275" t="str">
        <f t="shared" ref="Q458:Q521" si="47">IF(I458&lt;&gt;0, IF(M458/I458*100=0, "-", M458/I458*100), " ")</f>
        <v xml:space="preserve"> </v>
      </c>
      <c r="R458" s="293">
        <f t="shared" ref="R458:R521" si="48">IF(J458&lt;&gt;0, IF(N458/J458*100=0, "-", N458/J458*100), " ")</f>
        <v>93.727150785092448</v>
      </c>
    </row>
    <row r="459" spans="1:18" x14ac:dyDescent="0.2">
      <c r="A459" s="10" t="str">
        <f>IF(COUNTRY_INFO!A459=0," ",COUNTRY_INFO!A459)</f>
        <v>Ethiopia</v>
      </c>
      <c r="B459" s="10" t="str">
        <f>IF(COUNTRY_INFO!B459=0," ",COUNTRY_INFO!B459)</f>
        <v>Oromia Jimma</v>
      </c>
      <c r="C459" s="10" t="str">
        <f>IF(COUNTRY_INFO!C459=0," ",COUNTRY_INFO!C459)</f>
        <v>Gera</v>
      </c>
      <c r="D459" s="11"/>
      <c r="E459" s="289"/>
      <c r="F459" s="109"/>
      <c r="G459" s="288"/>
      <c r="H459" s="295">
        <v>47333</v>
      </c>
      <c r="I459" s="56"/>
      <c r="J459" s="11">
        <f t="shared" si="43"/>
        <v>47333</v>
      </c>
      <c r="K459" s="2"/>
      <c r="L459" s="18">
        <v>45276</v>
      </c>
      <c r="M459" s="59"/>
      <c r="N459" s="14">
        <f t="shared" si="44"/>
        <v>45276</v>
      </c>
      <c r="O459" s="230" t="str">
        <f t="shared" si="45"/>
        <v xml:space="preserve"> </v>
      </c>
      <c r="P459" s="293">
        <f t="shared" si="46"/>
        <v>95.65419474785034</v>
      </c>
      <c r="Q459" s="275" t="str">
        <f t="shared" si="47"/>
        <v xml:space="preserve"> </v>
      </c>
      <c r="R459" s="293">
        <f t="shared" si="48"/>
        <v>95.65419474785034</v>
      </c>
    </row>
    <row r="460" spans="1:18" x14ac:dyDescent="0.2">
      <c r="A460" s="10" t="str">
        <f>IF(COUNTRY_INFO!A460=0," ",COUNTRY_INFO!A460)</f>
        <v>Ethiopia</v>
      </c>
      <c r="B460" s="10" t="str">
        <f>IF(COUNTRY_INFO!B460=0," ",COUNTRY_INFO!B460)</f>
        <v>Oromia Jimma</v>
      </c>
      <c r="C460" s="10" t="str">
        <f>IF(COUNTRY_INFO!C460=0," ",COUNTRY_INFO!C460)</f>
        <v>Gomma</v>
      </c>
      <c r="D460" s="11" t="s">
        <v>1188</v>
      </c>
      <c r="E460" s="289" t="s">
        <v>19</v>
      </c>
      <c r="F460" s="253" t="s">
        <v>1189</v>
      </c>
      <c r="G460" s="295"/>
      <c r="H460" s="288"/>
      <c r="I460" s="56"/>
      <c r="J460" s="11">
        <f t="shared" si="43"/>
        <v>0</v>
      </c>
      <c r="K460" s="2"/>
      <c r="L460" s="18"/>
      <c r="M460" s="59"/>
      <c r="N460" s="14">
        <f t="shared" si="44"/>
        <v>0</v>
      </c>
      <c r="O460" s="230" t="str">
        <f t="shared" si="45"/>
        <v xml:space="preserve"> </v>
      </c>
      <c r="P460" s="293" t="str">
        <f t="shared" si="46"/>
        <v xml:space="preserve"> </v>
      </c>
      <c r="Q460" s="275" t="str">
        <f t="shared" si="47"/>
        <v xml:space="preserve"> </v>
      </c>
      <c r="R460" s="293" t="str">
        <f t="shared" si="48"/>
        <v xml:space="preserve"> </v>
      </c>
    </row>
    <row r="461" spans="1:18" x14ac:dyDescent="0.2">
      <c r="A461" s="10" t="str">
        <f>IF(COUNTRY_INFO!A461=0," ",COUNTRY_INFO!A461)</f>
        <v>Ethiopia</v>
      </c>
      <c r="B461" s="10" t="str">
        <f>IF(COUNTRY_INFO!B461=0," ",COUNTRY_INFO!B461)</f>
        <v>Oromia Jimma</v>
      </c>
      <c r="C461" s="10" t="str">
        <f>IF(COUNTRY_INFO!C461=0," ",COUNTRY_INFO!C461)</f>
        <v>Gumay</v>
      </c>
      <c r="D461" s="11"/>
      <c r="E461" s="289"/>
      <c r="F461" s="109"/>
      <c r="G461" s="288"/>
      <c r="H461" s="288"/>
      <c r="I461" s="56"/>
      <c r="J461" s="11">
        <f t="shared" si="43"/>
        <v>0</v>
      </c>
      <c r="K461" s="2"/>
      <c r="L461" s="18"/>
      <c r="M461" s="59"/>
      <c r="N461" s="14">
        <f t="shared" si="44"/>
        <v>0</v>
      </c>
      <c r="O461" s="230" t="str">
        <f t="shared" si="45"/>
        <v xml:space="preserve"> </v>
      </c>
      <c r="P461" s="230" t="str">
        <f t="shared" si="46"/>
        <v xml:space="preserve"> </v>
      </c>
      <c r="Q461" s="275" t="str">
        <f t="shared" si="47"/>
        <v xml:space="preserve"> </v>
      </c>
      <c r="R461" s="230" t="str">
        <f t="shared" si="48"/>
        <v xml:space="preserve"> </v>
      </c>
    </row>
    <row r="462" spans="1:18" x14ac:dyDescent="0.2">
      <c r="A462" s="10" t="str">
        <f>IF(COUNTRY_INFO!A462=0," ",COUNTRY_INFO!A462)</f>
        <v>Ethiopia</v>
      </c>
      <c r="B462" s="10" t="str">
        <f>IF(COUNTRY_INFO!B462=0," ",COUNTRY_INFO!B462)</f>
        <v>Oromia Jimma</v>
      </c>
      <c r="C462" s="10" t="str">
        <f>IF(COUNTRY_INFO!C462=0," ",COUNTRY_INFO!C462)</f>
        <v>Jimma Town</v>
      </c>
      <c r="D462" s="11"/>
      <c r="E462" s="289"/>
      <c r="F462" s="109"/>
      <c r="G462" s="288"/>
      <c r="H462" s="295"/>
      <c r="I462" s="56"/>
      <c r="J462" s="11">
        <f t="shared" si="43"/>
        <v>0</v>
      </c>
      <c r="K462" s="2"/>
      <c r="L462" s="18"/>
      <c r="M462" s="59"/>
      <c r="N462" s="14">
        <f t="shared" si="44"/>
        <v>0</v>
      </c>
      <c r="O462" s="230" t="str">
        <f t="shared" si="45"/>
        <v xml:space="preserve"> </v>
      </c>
      <c r="P462" s="293" t="str">
        <f t="shared" si="46"/>
        <v xml:space="preserve"> </v>
      </c>
      <c r="Q462" s="275" t="str">
        <f t="shared" si="47"/>
        <v xml:space="preserve"> </v>
      </c>
      <c r="R462" s="293" t="str">
        <f t="shared" si="48"/>
        <v xml:space="preserve"> </v>
      </c>
    </row>
    <row r="463" spans="1:18" x14ac:dyDescent="0.2">
      <c r="A463" s="10" t="str">
        <f>IF(COUNTRY_INFO!A463=0," ",COUNTRY_INFO!A463)</f>
        <v>Ethiopia</v>
      </c>
      <c r="B463" s="10" t="str">
        <f>IF(COUNTRY_INFO!B463=0," ",COUNTRY_INFO!B463)</f>
        <v>Oromia Jimma</v>
      </c>
      <c r="C463" s="10" t="str">
        <f>IF(COUNTRY_INFO!C463=0," ",COUNTRY_INFO!C463)</f>
        <v>Kersa</v>
      </c>
      <c r="D463" s="11" t="s">
        <v>1188</v>
      </c>
      <c r="E463" s="289" t="s">
        <v>19</v>
      </c>
      <c r="F463" s="253" t="s">
        <v>1189</v>
      </c>
      <c r="G463" s="295"/>
      <c r="H463" s="288"/>
      <c r="I463" s="56"/>
      <c r="J463" s="11">
        <f t="shared" si="43"/>
        <v>0</v>
      </c>
      <c r="K463" s="2"/>
      <c r="L463" s="18"/>
      <c r="M463" s="59"/>
      <c r="N463" s="14">
        <f t="shared" si="44"/>
        <v>0</v>
      </c>
      <c r="O463" s="230" t="str">
        <f t="shared" si="45"/>
        <v xml:space="preserve"> </v>
      </c>
      <c r="P463" s="293" t="str">
        <f t="shared" si="46"/>
        <v xml:space="preserve"> </v>
      </c>
      <c r="Q463" s="275" t="str">
        <f t="shared" si="47"/>
        <v xml:space="preserve"> </v>
      </c>
      <c r="R463" s="293" t="str">
        <f t="shared" si="48"/>
        <v xml:space="preserve"> </v>
      </c>
    </row>
    <row r="464" spans="1:18" x14ac:dyDescent="0.2">
      <c r="A464" s="10" t="str">
        <f>IF(COUNTRY_INFO!A464=0," ",COUNTRY_INFO!A464)</f>
        <v>Ethiopia</v>
      </c>
      <c r="B464" s="10" t="str">
        <f>IF(COUNTRY_INFO!B464=0," ",COUNTRY_INFO!B464)</f>
        <v>Oromia Jimma</v>
      </c>
      <c r="C464" s="10" t="str">
        <f>IF(COUNTRY_INFO!C464=0," ",COUNTRY_INFO!C464)</f>
        <v>Limu Kossa</v>
      </c>
      <c r="D464" s="11"/>
      <c r="E464" s="289"/>
      <c r="F464" s="109"/>
      <c r="G464" s="288"/>
      <c r="H464" s="288"/>
      <c r="I464" s="56"/>
      <c r="J464" s="11">
        <f t="shared" si="43"/>
        <v>0</v>
      </c>
      <c r="K464" s="2"/>
      <c r="L464" s="18"/>
      <c r="M464" s="59"/>
      <c r="N464" s="14">
        <f t="shared" si="44"/>
        <v>0</v>
      </c>
      <c r="O464" s="230" t="str">
        <f t="shared" si="45"/>
        <v xml:space="preserve"> </v>
      </c>
      <c r="P464" s="230" t="str">
        <f t="shared" si="46"/>
        <v xml:space="preserve"> </v>
      </c>
      <c r="Q464" s="275" t="str">
        <f t="shared" si="47"/>
        <v xml:space="preserve"> </v>
      </c>
      <c r="R464" s="230" t="str">
        <f t="shared" si="48"/>
        <v xml:space="preserve"> </v>
      </c>
    </row>
    <row r="465" spans="1:18" x14ac:dyDescent="0.2">
      <c r="A465" s="10" t="str">
        <f>IF(COUNTRY_INFO!A465=0," ",COUNTRY_INFO!A465)</f>
        <v>Ethiopia</v>
      </c>
      <c r="B465" s="10" t="str">
        <f>IF(COUNTRY_INFO!B465=0," ",COUNTRY_INFO!B465)</f>
        <v>Oromia Jimma</v>
      </c>
      <c r="C465" s="10" t="str">
        <f>IF(COUNTRY_INFO!C465=0," ",COUNTRY_INFO!C465)</f>
        <v>Limu Seka</v>
      </c>
      <c r="D465" s="11"/>
      <c r="E465" s="289"/>
      <c r="F465" s="109"/>
      <c r="G465" s="288"/>
      <c r="H465" s="295">
        <v>55816</v>
      </c>
      <c r="I465" s="56"/>
      <c r="J465" s="11">
        <f t="shared" si="43"/>
        <v>55816</v>
      </c>
      <c r="K465" s="2"/>
      <c r="L465" s="18">
        <v>51182</v>
      </c>
      <c r="M465" s="59"/>
      <c r="N465" s="14">
        <f t="shared" si="44"/>
        <v>51182</v>
      </c>
      <c r="O465" s="230" t="str">
        <f t="shared" si="45"/>
        <v xml:space="preserve"> </v>
      </c>
      <c r="P465" s="293">
        <f t="shared" si="46"/>
        <v>91.697721083560268</v>
      </c>
      <c r="Q465" s="275" t="str">
        <f t="shared" si="47"/>
        <v xml:space="preserve"> </v>
      </c>
      <c r="R465" s="293">
        <f t="shared" si="48"/>
        <v>91.697721083560268</v>
      </c>
    </row>
    <row r="466" spans="1:18" x14ac:dyDescent="0.2">
      <c r="A466" s="10" t="str">
        <f>IF(COUNTRY_INFO!A466=0," ",COUNTRY_INFO!A466)</f>
        <v>Ethiopia</v>
      </c>
      <c r="B466" s="10" t="str">
        <f>IF(COUNTRY_INFO!B466=0," ",COUNTRY_INFO!B466)</f>
        <v>Oromia Jimma</v>
      </c>
      <c r="C466" s="10" t="str">
        <f>IF(COUNTRY_INFO!C466=0," ",COUNTRY_INFO!C466)</f>
        <v>Mancho</v>
      </c>
      <c r="D466" s="11"/>
      <c r="E466" s="289"/>
      <c r="F466" s="109"/>
      <c r="G466" s="288"/>
      <c r="H466" s="288"/>
      <c r="I466" s="56"/>
      <c r="J466" s="11">
        <f t="shared" si="43"/>
        <v>0</v>
      </c>
      <c r="K466" s="2"/>
      <c r="L466" s="18"/>
      <c r="M466" s="59"/>
      <c r="N466" s="14">
        <f t="shared" si="44"/>
        <v>0</v>
      </c>
      <c r="O466" s="230" t="str">
        <f t="shared" si="45"/>
        <v xml:space="preserve"> </v>
      </c>
      <c r="P466" s="230" t="str">
        <f t="shared" si="46"/>
        <v xml:space="preserve"> </v>
      </c>
      <c r="Q466" s="275" t="str">
        <f t="shared" si="47"/>
        <v xml:space="preserve"> </v>
      </c>
      <c r="R466" s="230" t="str">
        <f t="shared" si="48"/>
        <v xml:space="preserve"> </v>
      </c>
    </row>
    <row r="467" spans="1:18" x14ac:dyDescent="0.2">
      <c r="A467" s="10" t="str">
        <f>IF(COUNTRY_INFO!A467=0," ",COUNTRY_INFO!A467)</f>
        <v>Ethiopia</v>
      </c>
      <c r="B467" s="10" t="str">
        <f>IF(COUNTRY_INFO!B467=0," ",COUNTRY_INFO!B467)</f>
        <v>Oromia Jimma</v>
      </c>
      <c r="C467" s="10" t="str">
        <f>IF(COUNTRY_INFO!C467=0," ",COUNTRY_INFO!C467)</f>
        <v>Manna</v>
      </c>
      <c r="D467" s="11"/>
      <c r="E467" s="289"/>
      <c r="F467" s="109"/>
      <c r="G467" s="288"/>
      <c r="H467" s="288"/>
      <c r="I467" s="56"/>
      <c r="J467" s="11">
        <f t="shared" si="43"/>
        <v>0</v>
      </c>
      <c r="K467" s="2"/>
      <c r="L467" s="18"/>
      <c r="M467" s="59"/>
      <c r="N467" s="14">
        <f t="shared" si="44"/>
        <v>0</v>
      </c>
      <c r="O467" s="230" t="str">
        <f t="shared" si="45"/>
        <v xml:space="preserve"> </v>
      </c>
      <c r="P467" s="230" t="str">
        <f t="shared" si="46"/>
        <v xml:space="preserve"> </v>
      </c>
      <c r="Q467" s="275" t="str">
        <f t="shared" si="47"/>
        <v xml:space="preserve"> </v>
      </c>
      <c r="R467" s="230" t="str">
        <f t="shared" si="48"/>
        <v xml:space="preserve"> </v>
      </c>
    </row>
    <row r="468" spans="1:18" x14ac:dyDescent="0.2">
      <c r="A468" s="10" t="str">
        <f>IF(COUNTRY_INFO!A468=0," ",COUNTRY_INFO!A468)</f>
        <v>Ethiopia</v>
      </c>
      <c r="B468" s="10" t="str">
        <f>IF(COUNTRY_INFO!B468=0," ",COUNTRY_INFO!B468)</f>
        <v>Oromia Jimma</v>
      </c>
      <c r="C468" s="10" t="str">
        <f>IF(COUNTRY_INFO!C468=0," ",COUNTRY_INFO!C468)</f>
        <v>Nono Benja</v>
      </c>
      <c r="D468" s="11"/>
      <c r="E468" s="289"/>
      <c r="F468" s="109"/>
      <c r="G468" s="288"/>
      <c r="H468" s="295">
        <v>24955</v>
      </c>
      <c r="I468" s="56"/>
      <c r="J468" s="11">
        <f t="shared" si="43"/>
        <v>24955</v>
      </c>
      <c r="K468" s="2"/>
      <c r="L468" s="18">
        <v>21223</v>
      </c>
      <c r="M468" s="59"/>
      <c r="N468" s="14">
        <f t="shared" si="44"/>
        <v>21223</v>
      </c>
      <c r="O468" s="230" t="str">
        <f t="shared" si="45"/>
        <v xml:space="preserve"> </v>
      </c>
      <c r="P468" s="293">
        <f t="shared" si="46"/>
        <v>85.045081146062913</v>
      </c>
      <c r="Q468" s="275" t="str">
        <f t="shared" si="47"/>
        <v xml:space="preserve"> </v>
      </c>
      <c r="R468" s="293">
        <f t="shared" si="48"/>
        <v>85.045081146062913</v>
      </c>
    </row>
    <row r="469" spans="1:18" x14ac:dyDescent="0.2">
      <c r="A469" s="10" t="str">
        <f>IF(COUNTRY_INFO!A469=0," ",COUNTRY_INFO!A469)</f>
        <v>Ethiopia</v>
      </c>
      <c r="B469" s="10" t="str">
        <f>IF(COUNTRY_INFO!B469=0," ",COUNTRY_INFO!B469)</f>
        <v>Oromia Jimma</v>
      </c>
      <c r="C469" s="10" t="str">
        <f>IF(COUNTRY_INFO!C469=0," ",COUNTRY_INFO!C469)</f>
        <v xml:space="preserve">Omo Beyam </v>
      </c>
      <c r="D469" s="11" t="s">
        <v>1188</v>
      </c>
      <c r="E469" s="289" t="s">
        <v>19</v>
      </c>
      <c r="F469" s="253" t="s">
        <v>1189</v>
      </c>
      <c r="G469" s="295"/>
      <c r="H469" s="288">
        <v>40585</v>
      </c>
      <c r="I469" s="56"/>
      <c r="J469" s="11">
        <f t="shared" si="43"/>
        <v>40585</v>
      </c>
      <c r="K469" s="2"/>
      <c r="L469" s="18">
        <v>39929</v>
      </c>
      <c r="M469" s="59"/>
      <c r="N469" s="14">
        <f t="shared" si="44"/>
        <v>39929</v>
      </c>
      <c r="O469" s="230" t="str">
        <f t="shared" si="45"/>
        <v xml:space="preserve"> </v>
      </c>
      <c r="P469" s="293">
        <f t="shared" si="46"/>
        <v>98.383639275594433</v>
      </c>
      <c r="Q469" s="275" t="str">
        <f t="shared" si="47"/>
        <v xml:space="preserve"> </v>
      </c>
      <c r="R469" s="293">
        <f t="shared" si="48"/>
        <v>98.383639275594433</v>
      </c>
    </row>
    <row r="470" spans="1:18" x14ac:dyDescent="0.2">
      <c r="A470" s="10" t="str">
        <f>IF(COUNTRY_INFO!A470=0," ",COUNTRY_INFO!A470)</f>
        <v>Ethiopia</v>
      </c>
      <c r="B470" s="10" t="str">
        <f>IF(COUNTRY_INFO!B470=0," ",COUNTRY_INFO!B470)</f>
        <v>Oromia Jimma</v>
      </c>
      <c r="C470" s="10" t="str">
        <f>IF(COUNTRY_INFO!C470=0," ",COUNTRY_INFO!C470)</f>
        <v>Omo Nada</v>
      </c>
      <c r="D470" s="11" t="s">
        <v>1188</v>
      </c>
      <c r="E470" s="289" t="s">
        <v>19</v>
      </c>
      <c r="F470" s="253" t="s">
        <v>1189</v>
      </c>
      <c r="G470" s="295"/>
      <c r="H470" s="288"/>
      <c r="I470" s="56"/>
      <c r="J470" s="11">
        <f t="shared" si="43"/>
        <v>0</v>
      </c>
      <c r="K470" s="2"/>
      <c r="L470" s="18"/>
      <c r="M470" s="59"/>
      <c r="N470" s="14">
        <f t="shared" si="44"/>
        <v>0</v>
      </c>
      <c r="O470" s="230" t="str">
        <f t="shared" si="45"/>
        <v xml:space="preserve"> </v>
      </c>
      <c r="P470" s="293" t="str">
        <f t="shared" si="46"/>
        <v xml:space="preserve"> </v>
      </c>
      <c r="Q470" s="275" t="str">
        <f t="shared" si="47"/>
        <v xml:space="preserve"> </v>
      </c>
      <c r="R470" s="293" t="str">
        <f t="shared" si="48"/>
        <v xml:space="preserve"> </v>
      </c>
    </row>
    <row r="471" spans="1:18" x14ac:dyDescent="0.2">
      <c r="A471" s="10" t="str">
        <f>IF(COUNTRY_INFO!A471=0," ",COUNTRY_INFO!A471)</f>
        <v>Ethiopia</v>
      </c>
      <c r="B471" s="10" t="str">
        <f>IF(COUNTRY_INFO!B471=0," ",COUNTRY_INFO!B471)</f>
        <v>Oromia Jimma</v>
      </c>
      <c r="C471" s="10" t="str">
        <f>IF(COUNTRY_INFO!C471=0," ",COUNTRY_INFO!C471)</f>
        <v>Seka Chokorsa</v>
      </c>
      <c r="D471" s="11"/>
      <c r="E471" s="289"/>
      <c r="F471" s="109"/>
      <c r="G471" s="288"/>
      <c r="H471" s="288"/>
      <c r="I471" s="56"/>
      <c r="J471" s="11">
        <f t="shared" si="43"/>
        <v>0</v>
      </c>
      <c r="K471" s="2"/>
      <c r="L471" s="18"/>
      <c r="M471" s="59"/>
      <c r="N471" s="14">
        <f t="shared" si="44"/>
        <v>0</v>
      </c>
      <c r="O471" s="230" t="str">
        <f t="shared" si="45"/>
        <v xml:space="preserve"> </v>
      </c>
      <c r="P471" s="230" t="str">
        <f t="shared" si="46"/>
        <v xml:space="preserve"> </v>
      </c>
      <c r="Q471" s="275" t="str">
        <f t="shared" si="47"/>
        <v xml:space="preserve"> </v>
      </c>
      <c r="R471" s="230" t="str">
        <f t="shared" si="48"/>
        <v xml:space="preserve"> </v>
      </c>
    </row>
    <row r="472" spans="1:18" x14ac:dyDescent="0.2">
      <c r="A472" s="10" t="str">
        <f>IF(COUNTRY_INFO!A472=0," ",COUNTRY_INFO!A472)</f>
        <v>Ethiopia</v>
      </c>
      <c r="B472" s="10" t="str">
        <f>IF(COUNTRY_INFO!B472=0," ",COUNTRY_INFO!B472)</f>
        <v>Oromia Jimma</v>
      </c>
      <c r="C472" s="10" t="str">
        <f>IF(COUNTRY_INFO!C472=0," ",COUNTRY_INFO!C472)</f>
        <v>Setema</v>
      </c>
      <c r="D472" s="11"/>
      <c r="E472" s="289"/>
      <c r="F472" s="109"/>
      <c r="G472" s="288"/>
      <c r="H472" s="295">
        <v>43490</v>
      </c>
      <c r="I472" s="56"/>
      <c r="J472" s="11">
        <f t="shared" si="43"/>
        <v>43490</v>
      </c>
      <c r="K472" s="2"/>
      <c r="L472" s="18">
        <v>39821</v>
      </c>
      <c r="M472" s="59"/>
      <c r="N472" s="14">
        <f t="shared" si="44"/>
        <v>39821</v>
      </c>
      <c r="O472" s="230" t="str">
        <f t="shared" si="45"/>
        <v xml:space="preserve"> </v>
      </c>
      <c r="P472" s="293">
        <f t="shared" si="46"/>
        <v>91.563577833984823</v>
      </c>
      <c r="Q472" s="275" t="str">
        <f t="shared" si="47"/>
        <v xml:space="preserve"> </v>
      </c>
      <c r="R472" s="293">
        <f t="shared" si="48"/>
        <v>91.563577833984823</v>
      </c>
    </row>
    <row r="473" spans="1:18" x14ac:dyDescent="0.2">
      <c r="A473" s="10" t="str">
        <f>IF(COUNTRY_INFO!A473=0," ",COUNTRY_INFO!A473)</f>
        <v>Ethiopia</v>
      </c>
      <c r="B473" s="10" t="str">
        <f>IF(COUNTRY_INFO!B473=0," ",COUNTRY_INFO!B473)</f>
        <v>Oromia Jimma</v>
      </c>
      <c r="C473" s="10" t="str">
        <f>IF(COUNTRY_INFO!C473=0," ",COUNTRY_INFO!C473)</f>
        <v>Shabe Sombo</v>
      </c>
      <c r="D473" s="11"/>
      <c r="E473" s="289"/>
      <c r="F473" s="109"/>
      <c r="G473" s="288"/>
      <c r="H473" s="295">
        <v>47224</v>
      </c>
      <c r="I473" s="56"/>
      <c r="J473" s="11">
        <f t="shared" si="43"/>
        <v>47224</v>
      </c>
      <c r="K473" s="2"/>
      <c r="L473" s="18">
        <v>44930</v>
      </c>
      <c r="M473" s="59"/>
      <c r="N473" s="14">
        <f t="shared" si="44"/>
        <v>44930</v>
      </c>
      <c r="O473" s="230" t="str">
        <f t="shared" si="45"/>
        <v xml:space="preserve"> </v>
      </c>
      <c r="P473" s="293">
        <f t="shared" si="46"/>
        <v>95.142300525156699</v>
      </c>
      <c r="Q473" s="275" t="str">
        <f t="shared" si="47"/>
        <v xml:space="preserve"> </v>
      </c>
      <c r="R473" s="293">
        <f t="shared" si="48"/>
        <v>95.142300525156699</v>
      </c>
    </row>
    <row r="474" spans="1:18" x14ac:dyDescent="0.2">
      <c r="A474" s="10" t="str">
        <f>IF(COUNTRY_INFO!A474=0," ",COUNTRY_INFO!A474)</f>
        <v>Ethiopia</v>
      </c>
      <c r="B474" s="10" t="str">
        <f>IF(COUNTRY_INFO!B474=0," ",COUNTRY_INFO!B474)</f>
        <v>Oromia Jimma</v>
      </c>
      <c r="C474" s="10" t="str">
        <f>IF(COUNTRY_INFO!C474=0," ",COUNTRY_INFO!C474)</f>
        <v>Sigimo</v>
      </c>
      <c r="D474" s="11"/>
      <c r="E474" s="289"/>
      <c r="F474" s="109"/>
      <c r="G474" s="288"/>
      <c r="H474" s="288"/>
      <c r="I474" s="56"/>
      <c r="J474" s="11">
        <f t="shared" si="43"/>
        <v>0</v>
      </c>
      <c r="K474" s="2"/>
      <c r="L474" s="18"/>
      <c r="M474" s="59"/>
      <c r="N474" s="14">
        <f t="shared" si="44"/>
        <v>0</v>
      </c>
      <c r="O474" s="230" t="str">
        <f t="shared" si="45"/>
        <v xml:space="preserve"> </v>
      </c>
      <c r="P474" s="230" t="str">
        <f t="shared" si="46"/>
        <v xml:space="preserve"> </v>
      </c>
      <c r="Q474" s="275" t="str">
        <f t="shared" si="47"/>
        <v xml:space="preserve"> </v>
      </c>
      <c r="R474" s="230" t="str">
        <f t="shared" si="48"/>
        <v xml:space="preserve"> </v>
      </c>
    </row>
    <row r="475" spans="1:18" x14ac:dyDescent="0.2">
      <c r="A475" s="10" t="str">
        <f>IF(COUNTRY_INFO!A475=0," ",COUNTRY_INFO!A475)</f>
        <v>Ethiopia</v>
      </c>
      <c r="B475" s="10" t="str">
        <f>IF(COUNTRY_INFO!B475=0," ",COUNTRY_INFO!B475)</f>
        <v>Oromia Jimma</v>
      </c>
      <c r="C475" s="10" t="str">
        <f>IF(COUNTRY_INFO!C475=0," ",COUNTRY_INFO!C475)</f>
        <v>Sokoru</v>
      </c>
      <c r="D475" s="11"/>
      <c r="E475" s="289"/>
      <c r="F475" s="109"/>
      <c r="G475" s="288"/>
      <c r="H475" s="295">
        <v>57785</v>
      </c>
      <c r="I475" s="56"/>
      <c r="J475" s="11">
        <f t="shared" si="43"/>
        <v>57785</v>
      </c>
      <c r="K475" s="2"/>
      <c r="L475" s="18">
        <v>53827</v>
      </c>
      <c r="M475" s="59"/>
      <c r="N475" s="14">
        <f t="shared" si="44"/>
        <v>53827</v>
      </c>
      <c r="O475" s="230" t="str">
        <f t="shared" si="45"/>
        <v xml:space="preserve"> </v>
      </c>
      <c r="P475" s="293">
        <f t="shared" si="46"/>
        <v>93.150471575668419</v>
      </c>
      <c r="Q475" s="275" t="str">
        <f t="shared" si="47"/>
        <v xml:space="preserve"> </v>
      </c>
      <c r="R475" s="293">
        <f t="shared" si="48"/>
        <v>93.150471575668419</v>
      </c>
    </row>
    <row r="476" spans="1:18" x14ac:dyDescent="0.2">
      <c r="A476" s="10" t="str">
        <f>IF(COUNTRY_INFO!A476=0," ",COUNTRY_INFO!A476)</f>
        <v>Ethiopia</v>
      </c>
      <c r="B476" s="10" t="str">
        <f>IF(COUNTRY_INFO!B476=0," ",COUNTRY_INFO!B476)</f>
        <v>Oromia Jimma</v>
      </c>
      <c r="C476" s="10" t="str">
        <f>IF(COUNTRY_INFO!C476=0," ",COUNTRY_INFO!C476)</f>
        <v>Tiro Afeta</v>
      </c>
      <c r="D476" s="11"/>
      <c r="E476" s="289"/>
      <c r="F476" s="109"/>
      <c r="G476" s="288"/>
      <c r="H476" s="295"/>
      <c r="I476" s="56"/>
      <c r="J476" s="11">
        <f t="shared" si="43"/>
        <v>0</v>
      </c>
      <c r="K476" s="2"/>
      <c r="L476" s="18"/>
      <c r="M476" s="59"/>
      <c r="N476" s="14">
        <f t="shared" si="44"/>
        <v>0</v>
      </c>
      <c r="O476" s="230" t="str">
        <f t="shared" si="45"/>
        <v xml:space="preserve"> </v>
      </c>
      <c r="P476" s="293" t="str">
        <f t="shared" si="46"/>
        <v xml:space="preserve"> </v>
      </c>
      <c r="Q476" s="275" t="str">
        <f t="shared" si="47"/>
        <v xml:space="preserve"> </v>
      </c>
      <c r="R476" s="293" t="str">
        <f t="shared" si="48"/>
        <v xml:space="preserve"> </v>
      </c>
    </row>
    <row r="477" spans="1:18" x14ac:dyDescent="0.2">
      <c r="A477" s="10" t="str">
        <f>IF(COUNTRY_INFO!A477=0," ",COUNTRY_INFO!A477)</f>
        <v>Ethiopia</v>
      </c>
      <c r="B477" s="10" t="str">
        <f>IF(COUNTRY_INFO!B477=0," ",COUNTRY_INFO!B477)</f>
        <v>Oromia Kelem Wellega</v>
      </c>
      <c r="C477" s="10" t="str">
        <f>IF(COUNTRY_INFO!C477=0," ",COUNTRY_INFO!C477)</f>
        <v>Anfilo</v>
      </c>
      <c r="D477" s="11"/>
      <c r="E477" s="289"/>
      <c r="F477" s="109"/>
      <c r="G477" s="288"/>
      <c r="H477" s="288"/>
      <c r="I477" s="56"/>
      <c r="J477" s="11">
        <f t="shared" si="43"/>
        <v>0</v>
      </c>
      <c r="K477" s="2"/>
      <c r="L477" s="18"/>
      <c r="M477" s="59"/>
      <c r="N477" s="14">
        <f t="shared" si="44"/>
        <v>0</v>
      </c>
      <c r="O477" s="230" t="str">
        <f t="shared" si="45"/>
        <v xml:space="preserve"> </v>
      </c>
      <c r="P477" s="230" t="str">
        <f t="shared" si="46"/>
        <v xml:space="preserve"> </v>
      </c>
      <c r="Q477" s="275" t="str">
        <f t="shared" si="47"/>
        <v xml:space="preserve"> </v>
      </c>
      <c r="R477" s="230" t="str">
        <f t="shared" si="48"/>
        <v xml:space="preserve"> </v>
      </c>
    </row>
    <row r="478" spans="1:18" x14ac:dyDescent="0.2">
      <c r="A478" s="10" t="str">
        <f>IF(COUNTRY_INFO!A478=0," ",COUNTRY_INFO!A478)</f>
        <v>Ethiopia</v>
      </c>
      <c r="B478" s="10" t="str">
        <f>IF(COUNTRY_INFO!B478=0," ",COUNTRY_INFO!B478)</f>
        <v>Oromia Kelem Wellega</v>
      </c>
      <c r="C478" s="10" t="str">
        <f>IF(COUNTRY_INFO!C478=0," ",COUNTRY_INFO!C478)</f>
        <v>Dale sedi</v>
      </c>
      <c r="D478" s="11"/>
      <c r="E478" s="289"/>
      <c r="F478" s="109"/>
      <c r="G478" s="288"/>
      <c r="H478" s="295">
        <v>31266</v>
      </c>
      <c r="I478" s="56"/>
      <c r="J478" s="11">
        <f t="shared" si="43"/>
        <v>31266</v>
      </c>
      <c r="K478" s="2"/>
      <c r="L478" s="18">
        <v>28726</v>
      </c>
      <c r="M478" s="59"/>
      <c r="N478" s="14">
        <f t="shared" si="44"/>
        <v>28726</v>
      </c>
      <c r="O478" s="230" t="str">
        <f t="shared" si="45"/>
        <v xml:space="preserve"> </v>
      </c>
      <c r="P478" s="293">
        <f t="shared" si="46"/>
        <v>91.876159406383934</v>
      </c>
      <c r="Q478" s="275" t="str">
        <f t="shared" si="47"/>
        <v xml:space="preserve"> </v>
      </c>
      <c r="R478" s="293">
        <f t="shared" si="48"/>
        <v>91.876159406383934</v>
      </c>
    </row>
    <row r="479" spans="1:18" x14ac:dyDescent="0.2">
      <c r="A479" s="10" t="str">
        <f>IF(COUNTRY_INFO!A479=0," ",COUNTRY_INFO!A479)</f>
        <v>Ethiopia</v>
      </c>
      <c r="B479" s="10" t="str">
        <f>IF(COUNTRY_INFO!B479=0," ",COUNTRY_INFO!B479)</f>
        <v>Oromia Kelem Wellega</v>
      </c>
      <c r="C479" s="10" t="str">
        <f>IF(COUNTRY_INFO!C479=0," ",COUNTRY_INFO!C479)</f>
        <v>Dale Wabara</v>
      </c>
      <c r="D479" s="11"/>
      <c r="E479" s="289"/>
      <c r="F479" s="109"/>
      <c r="G479" s="288"/>
      <c r="H479" s="295">
        <v>42656</v>
      </c>
      <c r="I479" s="56"/>
      <c r="J479" s="11">
        <f t="shared" si="43"/>
        <v>42656</v>
      </c>
      <c r="K479" s="2"/>
      <c r="L479" s="18">
        <v>36478</v>
      </c>
      <c r="M479" s="59"/>
      <c r="N479" s="14">
        <f t="shared" si="44"/>
        <v>36478</v>
      </c>
      <c r="O479" s="230" t="str">
        <f t="shared" si="45"/>
        <v xml:space="preserve"> </v>
      </c>
      <c r="P479" s="293">
        <f t="shared" si="46"/>
        <v>85.516691672918228</v>
      </c>
      <c r="Q479" s="275" t="str">
        <f t="shared" si="47"/>
        <v xml:space="preserve"> </v>
      </c>
      <c r="R479" s="293">
        <f t="shared" si="48"/>
        <v>85.516691672918228</v>
      </c>
    </row>
    <row r="480" spans="1:18" x14ac:dyDescent="0.2">
      <c r="A480" s="10" t="str">
        <f>IF(COUNTRY_INFO!A480=0," ",COUNTRY_INFO!A480)</f>
        <v>Ethiopia</v>
      </c>
      <c r="B480" s="10" t="str">
        <f>IF(COUNTRY_INFO!B480=0," ",COUNTRY_INFO!B480)</f>
        <v>Oromia Kelem Wellega</v>
      </c>
      <c r="C480" s="10" t="str">
        <f>IF(COUNTRY_INFO!C480=0," ",COUNTRY_INFO!C480)</f>
        <v>Dembi Dollo Town</v>
      </c>
      <c r="D480" s="11"/>
      <c r="E480" s="289"/>
      <c r="F480" s="109"/>
      <c r="G480" s="288"/>
      <c r="H480" s="288"/>
      <c r="I480" s="56"/>
      <c r="J480" s="11">
        <f t="shared" si="43"/>
        <v>0</v>
      </c>
      <c r="K480" s="2"/>
      <c r="L480" s="18"/>
      <c r="M480" s="59"/>
      <c r="N480" s="14">
        <f t="shared" si="44"/>
        <v>0</v>
      </c>
      <c r="O480" s="230" t="str">
        <f t="shared" si="45"/>
        <v xml:space="preserve"> </v>
      </c>
      <c r="P480" s="230" t="str">
        <f t="shared" si="46"/>
        <v xml:space="preserve"> </v>
      </c>
      <c r="Q480" s="275" t="str">
        <f t="shared" si="47"/>
        <v xml:space="preserve"> </v>
      </c>
      <c r="R480" s="230" t="str">
        <f t="shared" si="48"/>
        <v xml:space="preserve"> </v>
      </c>
    </row>
    <row r="481" spans="1:18" x14ac:dyDescent="0.2">
      <c r="A481" s="10" t="str">
        <f>IF(COUNTRY_INFO!A481=0," ",COUNTRY_INFO!A481)</f>
        <v>Ethiopia</v>
      </c>
      <c r="B481" s="10" t="str">
        <f>IF(COUNTRY_INFO!B481=0," ",COUNTRY_INFO!B481)</f>
        <v>Oromia Kelem Wellega</v>
      </c>
      <c r="C481" s="10" t="str">
        <f>IF(COUNTRY_INFO!C481=0," ",COUNTRY_INFO!C481)</f>
        <v>Gawo Kebe</v>
      </c>
      <c r="D481" s="11"/>
      <c r="E481" s="289"/>
      <c r="F481" s="109"/>
      <c r="G481" s="288"/>
      <c r="H481" s="295">
        <v>26355</v>
      </c>
      <c r="I481" s="56"/>
      <c r="J481" s="11">
        <f t="shared" si="43"/>
        <v>26355</v>
      </c>
      <c r="K481" s="2"/>
      <c r="L481" s="18">
        <v>21883</v>
      </c>
      <c r="M481" s="59"/>
      <c r="N481" s="14">
        <f t="shared" si="44"/>
        <v>21883</v>
      </c>
      <c r="O481" s="230" t="str">
        <f t="shared" si="45"/>
        <v xml:space="preserve"> </v>
      </c>
      <c r="P481" s="293">
        <f t="shared" si="46"/>
        <v>83.031682792638975</v>
      </c>
      <c r="Q481" s="275" t="str">
        <f t="shared" si="47"/>
        <v xml:space="preserve"> </v>
      </c>
      <c r="R481" s="293">
        <f t="shared" si="48"/>
        <v>83.031682792638975</v>
      </c>
    </row>
    <row r="482" spans="1:18" x14ac:dyDescent="0.2">
      <c r="A482" s="10" t="str">
        <f>IF(COUNTRY_INFO!A482=0," ",COUNTRY_INFO!A482)</f>
        <v>Ethiopia</v>
      </c>
      <c r="B482" s="10" t="str">
        <f>IF(COUNTRY_INFO!B482=0," ",COUNTRY_INFO!B482)</f>
        <v>Oromia Kelem Wellega</v>
      </c>
      <c r="C482" s="10" t="str">
        <f>IF(COUNTRY_INFO!C482=0," ",COUNTRY_INFO!C482)</f>
        <v>Gidami</v>
      </c>
      <c r="D482" s="11"/>
      <c r="E482" s="289"/>
      <c r="F482" s="109"/>
      <c r="G482" s="288"/>
      <c r="H482" s="295">
        <v>34792</v>
      </c>
      <c r="I482" s="56"/>
      <c r="J482" s="11">
        <f t="shared" si="43"/>
        <v>34792</v>
      </c>
      <c r="K482" s="2"/>
      <c r="L482" s="18">
        <v>31443</v>
      </c>
      <c r="M482" s="59"/>
      <c r="N482" s="14">
        <f t="shared" si="44"/>
        <v>31443</v>
      </c>
      <c r="O482" s="230" t="str">
        <f t="shared" si="45"/>
        <v xml:space="preserve"> </v>
      </c>
      <c r="P482" s="293">
        <f t="shared" si="46"/>
        <v>90.374223959530937</v>
      </c>
      <c r="Q482" s="275" t="str">
        <f t="shared" si="47"/>
        <v xml:space="preserve"> </v>
      </c>
      <c r="R482" s="293">
        <f t="shared" si="48"/>
        <v>90.374223959530937</v>
      </c>
    </row>
    <row r="483" spans="1:18" x14ac:dyDescent="0.2">
      <c r="A483" s="10" t="str">
        <f>IF(COUNTRY_INFO!A483=0," ",COUNTRY_INFO!A483)</f>
        <v>Ethiopia</v>
      </c>
      <c r="B483" s="10" t="str">
        <f>IF(COUNTRY_INFO!B483=0," ",COUNTRY_INFO!B483)</f>
        <v>Oromia Kelem Wellega</v>
      </c>
      <c r="C483" s="10" t="str">
        <f>IF(COUNTRY_INFO!C483=0," ",COUNTRY_INFO!C483)</f>
        <v>Hawa Gelan</v>
      </c>
      <c r="D483" s="11"/>
      <c r="E483" s="289"/>
      <c r="F483" s="109"/>
      <c r="G483" s="288"/>
      <c r="H483" s="295"/>
      <c r="I483" s="56"/>
      <c r="J483" s="11">
        <f t="shared" si="43"/>
        <v>0</v>
      </c>
      <c r="K483" s="2"/>
      <c r="L483" s="18"/>
      <c r="M483" s="59"/>
      <c r="N483" s="14">
        <f t="shared" si="44"/>
        <v>0</v>
      </c>
      <c r="O483" s="230" t="str">
        <f t="shared" si="45"/>
        <v xml:space="preserve"> </v>
      </c>
      <c r="P483" s="293" t="str">
        <f t="shared" si="46"/>
        <v xml:space="preserve"> </v>
      </c>
      <c r="Q483" s="275" t="str">
        <f t="shared" si="47"/>
        <v xml:space="preserve"> </v>
      </c>
      <c r="R483" s="293" t="str">
        <f t="shared" si="48"/>
        <v xml:space="preserve"> </v>
      </c>
    </row>
    <row r="484" spans="1:18" x14ac:dyDescent="0.2">
      <c r="A484" s="10" t="str">
        <f>IF(COUNTRY_INFO!A484=0," ",COUNTRY_INFO!A484)</f>
        <v>Ethiopia</v>
      </c>
      <c r="B484" s="10" t="str">
        <f>IF(COUNTRY_INFO!B484=0," ",COUNTRY_INFO!B484)</f>
        <v>Oromia Kelem Wellega</v>
      </c>
      <c r="C484" s="10" t="str">
        <f>IF(COUNTRY_INFO!C484=0," ",COUNTRY_INFO!C484)</f>
        <v>Jimma Horo</v>
      </c>
      <c r="D484" s="11"/>
      <c r="E484" s="289"/>
      <c r="F484" s="109"/>
      <c r="G484" s="288"/>
      <c r="H484" s="295">
        <v>18578</v>
      </c>
      <c r="I484" s="56"/>
      <c r="J484" s="11">
        <f t="shared" si="43"/>
        <v>18578</v>
      </c>
      <c r="K484" s="2"/>
      <c r="L484" s="18">
        <v>15345</v>
      </c>
      <c r="M484" s="59"/>
      <c r="N484" s="14">
        <f t="shared" si="44"/>
        <v>15345</v>
      </c>
      <c r="O484" s="230" t="str">
        <f t="shared" si="45"/>
        <v xml:space="preserve"> </v>
      </c>
      <c r="P484" s="293">
        <f t="shared" si="46"/>
        <v>82.597696199806222</v>
      </c>
      <c r="Q484" s="275" t="str">
        <f t="shared" si="47"/>
        <v xml:space="preserve"> </v>
      </c>
      <c r="R484" s="293">
        <f t="shared" si="48"/>
        <v>82.597696199806222</v>
      </c>
    </row>
    <row r="485" spans="1:18" x14ac:dyDescent="0.2">
      <c r="A485" s="10" t="str">
        <f>IF(COUNTRY_INFO!A485=0," ",COUNTRY_INFO!A485)</f>
        <v>Ethiopia</v>
      </c>
      <c r="B485" s="10" t="str">
        <f>IF(COUNTRY_INFO!B485=0," ",COUNTRY_INFO!B485)</f>
        <v>Oromia Kelem Wellega</v>
      </c>
      <c r="C485" s="10" t="str">
        <f>IF(COUNTRY_INFO!C485=0," ",COUNTRY_INFO!C485)</f>
        <v>Lalo Kile</v>
      </c>
      <c r="D485" s="11"/>
      <c r="E485" s="289"/>
      <c r="F485" s="109"/>
      <c r="G485" s="288"/>
      <c r="H485" s="295">
        <v>20622</v>
      </c>
      <c r="I485" s="56"/>
      <c r="J485" s="11">
        <f t="shared" si="43"/>
        <v>20622</v>
      </c>
      <c r="K485" s="2"/>
      <c r="L485" s="18">
        <v>18272</v>
      </c>
      <c r="M485" s="59"/>
      <c r="N485" s="14">
        <f t="shared" si="44"/>
        <v>18272</v>
      </c>
      <c r="O485" s="230" t="str">
        <f t="shared" si="45"/>
        <v xml:space="preserve"> </v>
      </c>
      <c r="P485" s="293">
        <f t="shared" si="46"/>
        <v>88.604403064688199</v>
      </c>
      <c r="Q485" s="275" t="str">
        <f t="shared" si="47"/>
        <v xml:space="preserve"> </v>
      </c>
      <c r="R485" s="293">
        <f t="shared" si="48"/>
        <v>88.604403064688199</v>
      </c>
    </row>
    <row r="486" spans="1:18" x14ac:dyDescent="0.2">
      <c r="A486" s="10" t="str">
        <f>IF(COUNTRY_INFO!A486=0," ",COUNTRY_INFO!A486)</f>
        <v>Ethiopia</v>
      </c>
      <c r="B486" s="10" t="str">
        <f>IF(COUNTRY_INFO!B486=0," ",COUNTRY_INFO!B486)</f>
        <v>Oromia Kelem Wellega</v>
      </c>
      <c r="C486" s="10" t="str">
        <f>IF(COUNTRY_INFO!C486=0," ",COUNTRY_INFO!C486)</f>
        <v>Seden Chanka</v>
      </c>
      <c r="D486" s="11"/>
      <c r="E486" s="289"/>
      <c r="F486" s="109"/>
      <c r="G486" s="288"/>
      <c r="H486" s="295">
        <v>19774</v>
      </c>
      <c r="I486" s="56"/>
      <c r="J486" s="11">
        <f t="shared" si="43"/>
        <v>19774</v>
      </c>
      <c r="K486" s="2"/>
      <c r="L486" s="18">
        <v>15632</v>
      </c>
      <c r="M486" s="59"/>
      <c r="N486" s="14">
        <f t="shared" si="44"/>
        <v>15632</v>
      </c>
      <c r="O486" s="230" t="str">
        <f t="shared" si="45"/>
        <v xml:space="preserve"> </v>
      </c>
      <c r="P486" s="293">
        <f t="shared" si="46"/>
        <v>79.053302316172747</v>
      </c>
      <c r="Q486" s="275" t="str">
        <f t="shared" si="47"/>
        <v xml:space="preserve"> </v>
      </c>
      <c r="R486" s="293">
        <f t="shared" si="48"/>
        <v>79.053302316172747</v>
      </c>
    </row>
    <row r="487" spans="1:18" x14ac:dyDescent="0.2">
      <c r="A487" s="10" t="str">
        <f>IF(COUNTRY_INFO!A487=0," ",COUNTRY_INFO!A487)</f>
        <v>Ethiopia</v>
      </c>
      <c r="B487" s="10" t="str">
        <f>IF(COUNTRY_INFO!B487=0," ",COUNTRY_INFO!B487)</f>
        <v>Oromia Kelem Wellega</v>
      </c>
      <c r="C487" s="10" t="str">
        <f>IF(COUNTRY_INFO!C487=0," ",COUNTRY_INFO!C487)</f>
        <v>Seyo</v>
      </c>
      <c r="D487" s="11"/>
      <c r="E487" s="289"/>
      <c r="F487" s="109"/>
      <c r="G487" s="288"/>
      <c r="H487" s="288"/>
      <c r="I487" s="56"/>
      <c r="J487" s="11">
        <f t="shared" si="43"/>
        <v>0</v>
      </c>
      <c r="K487" s="2"/>
      <c r="L487" s="18"/>
      <c r="M487" s="59"/>
      <c r="N487" s="14">
        <f t="shared" si="44"/>
        <v>0</v>
      </c>
      <c r="O487" s="230" t="str">
        <f t="shared" si="45"/>
        <v xml:space="preserve"> </v>
      </c>
      <c r="P487" s="230" t="str">
        <f t="shared" si="46"/>
        <v xml:space="preserve"> </v>
      </c>
      <c r="Q487" s="275" t="str">
        <f t="shared" si="47"/>
        <v xml:space="preserve"> </v>
      </c>
      <c r="R487" s="230" t="str">
        <f t="shared" si="48"/>
        <v xml:space="preserve"> </v>
      </c>
    </row>
    <row r="488" spans="1:18" x14ac:dyDescent="0.2">
      <c r="A488" s="10" t="str">
        <f>IF(COUNTRY_INFO!A488=0," ",COUNTRY_INFO!A488)</f>
        <v>Ethiopia</v>
      </c>
      <c r="B488" s="10" t="str">
        <f>IF(COUNTRY_INFO!B488=0," ",COUNTRY_INFO!B488)</f>
        <v>Oromia Kelem Wellega</v>
      </c>
      <c r="C488" s="10" t="str">
        <f>IF(COUNTRY_INFO!C488=0," ",COUNTRY_INFO!C488)</f>
        <v>Yamelogi Walal</v>
      </c>
      <c r="D488" s="11"/>
      <c r="E488" s="289"/>
      <c r="F488" s="109"/>
      <c r="G488" s="288"/>
      <c r="H488" s="295">
        <v>20724</v>
      </c>
      <c r="I488" s="56"/>
      <c r="J488" s="11">
        <f t="shared" si="43"/>
        <v>20724</v>
      </c>
      <c r="K488" s="2"/>
      <c r="L488" s="18">
        <v>15438</v>
      </c>
      <c r="M488" s="59"/>
      <c r="N488" s="14">
        <f t="shared" si="44"/>
        <v>15438</v>
      </c>
      <c r="O488" s="230" t="str">
        <f t="shared" si="45"/>
        <v xml:space="preserve"> </v>
      </c>
      <c r="P488" s="230">
        <f t="shared" si="46"/>
        <v>74.4933410538506</v>
      </c>
      <c r="Q488" s="275" t="str">
        <f t="shared" si="47"/>
        <v xml:space="preserve"> </v>
      </c>
      <c r="R488" s="230">
        <f t="shared" si="48"/>
        <v>74.4933410538506</v>
      </c>
    </row>
    <row r="489" spans="1:18" x14ac:dyDescent="0.2">
      <c r="A489" s="10" t="str">
        <f>IF(COUNTRY_INFO!A489=0," ",COUNTRY_INFO!A489)</f>
        <v>Ethiopia</v>
      </c>
      <c r="B489" s="10" t="str">
        <f>IF(COUNTRY_INFO!B489=0," ",COUNTRY_INFO!B489)</f>
        <v>Oromia North Shoa Zone</v>
      </c>
      <c r="C489" s="10" t="str">
        <f>IF(COUNTRY_INFO!C489=0," ",COUNTRY_INFO!C489)</f>
        <v>Abichugna</v>
      </c>
      <c r="D489" s="11" t="str">
        <f>IF(OR(COUNTRY_INFO!$T$9:$T$1000="T3 (ALB/MBD)",COUNTRY_INFO!$U$9:$U$1000="T3 (ALB/MBD)"), "T3 (ALB/MBD)", " ")</f>
        <v>T3 (ALB/MBD)</v>
      </c>
      <c r="E489" s="289" t="s">
        <v>19</v>
      </c>
      <c r="F489" s="253" t="s">
        <v>1189</v>
      </c>
      <c r="G489" s="295"/>
      <c r="H489" s="288">
        <v>29685</v>
      </c>
      <c r="I489" s="56"/>
      <c r="J489" s="11">
        <f t="shared" si="43"/>
        <v>29685</v>
      </c>
      <c r="K489" s="2"/>
      <c r="L489" s="18">
        <v>38444</v>
      </c>
      <c r="M489" s="59">
        <v>9838</v>
      </c>
      <c r="N489" s="14">
        <f t="shared" si="44"/>
        <v>48282</v>
      </c>
      <c r="O489" s="230" t="str">
        <f t="shared" si="45"/>
        <v xml:space="preserve"> </v>
      </c>
      <c r="P489" s="294">
        <f t="shared" si="46"/>
        <v>129.50648475661109</v>
      </c>
      <c r="Q489" s="275" t="str">
        <f t="shared" si="47"/>
        <v xml:space="preserve"> </v>
      </c>
      <c r="R489" s="294">
        <f t="shared" si="48"/>
        <v>162.6478019201617</v>
      </c>
    </row>
    <row r="490" spans="1:18" x14ac:dyDescent="0.2">
      <c r="A490" s="10" t="str">
        <f>IF(COUNTRY_INFO!A490=0," ",COUNTRY_INFO!A490)</f>
        <v>Ethiopia</v>
      </c>
      <c r="B490" s="10" t="str">
        <f>IF(COUNTRY_INFO!B490=0," ",COUNTRY_INFO!B490)</f>
        <v>Oromia North Shoa Zone</v>
      </c>
      <c r="C490" s="10" t="str">
        <f>IF(COUNTRY_INFO!C490=0," ",COUNTRY_INFO!C490)</f>
        <v>Aleltu</v>
      </c>
      <c r="D490" s="11"/>
      <c r="E490" s="289"/>
      <c r="F490" s="109"/>
      <c r="G490" s="288"/>
      <c r="H490" s="295">
        <v>22580</v>
      </c>
      <c r="I490" s="56"/>
      <c r="J490" s="11">
        <f t="shared" si="43"/>
        <v>22580</v>
      </c>
      <c r="K490" s="2"/>
      <c r="L490" s="18">
        <v>20191</v>
      </c>
      <c r="M490" s="59"/>
      <c r="N490" s="14">
        <f t="shared" si="44"/>
        <v>20191</v>
      </c>
      <c r="O490" s="230" t="str">
        <f t="shared" si="45"/>
        <v xml:space="preserve"> </v>
      </c>
      <c r="P490" s="293">
        <f t="shared" si="46"/>
        <v>89.419840566873347</v>
      </c>
      <c r="Q490" s="275" t="str">
        <f t="shared" si="47"/>
        <v xml:space="preserve"> </v>
      </c>
      <c r="R490" s="293">
        <f t="shared" si="48"/>
        <v>89.419840566873347</v>
      </c>
    </row>
    <row r="491" spans="1:18" x14ac:dyDescent="0.2">
      <c r="A491" s="10" t="str">
        <f>IF(COUNTRY_INFO!A491=0," ",COUNTRY_INFO!A491)</f>
        <v>Ethiopia</v>
      </c>
      <c r="B491" s="10" t="str">
        <f>IF(COUNTRY_INFO!B491=0," ",COUNTRY_INFO!B491)</f>
        <v>Oromia North Shoa Zone</v>
      </c>
      <c r="C491" s="10" t="str">
        <f>IF(COUNTRY_INFO!C491=0," ",COUNTRY_INFO!C491)</f>
        <v>Debre Libanos</v>
      </c>
      <c r="D491" s="11"/>
      <c r="E491" s="289"/>
      <c r="F491" s="109"/>
      <c r="G491" s="288"/>
      <c r="H491" s="295">
        <v>19407</v>
      </c>
      <c r="I491" s="56"/>
      <c r="J491" s="11">
        <f t="shared" si="43"/>
        <v>19407</v>
      </c>
      <c r="K491" s="2"/>
      <c r="L491" s="18">
        <v>17823</v>
      </c>
      <c r="M491" s="59"/>
      <c r="N491" s="14">
        <f t="shared" si="44"/>
        <v>17823</v>
      </c>
      <c r="O491" s="230" t="str">
        <f t="shared" si="45"/>
        <v xml:space="preserve"> </v>
      </c>
      <c r="P491" s="293">
        <f t="shared" si="46"/>
        <v>91.837996599165251</v>
      </c>
      <c r="Q491" s="275" t="str">
        <f t="shared" si="47"/>
        <v xml:space="preserve"> </v>
      </c>
      <c r="R491" s="293">
        <f t="shared" si="48"/>
        <v>91.837996599165251</v>
      </c>
    </row>
    <row r="492" spans="1:18" x14ac:dyDescent="0.2">
      <c r="A492" s="10" t="str">
        <f>IF(COUNTRY_INFO!A492=0," ",COUNTRY_INFO!A492)</f>
        <v>Ethiopia</v>
      </c>
      <c r="B492" s="10" t="str">
        <f>IF(COUNTRY_INFO!B492=0," ",COUNTRY_INFO!B492)</f>
        <v>Oromia North Shoa Zone</v>
      </c>
      <c r="C492" s="10" t="str">
        <f>IF(COUNTRY_INFO!C492=0," ",COUNTRY_INFO!C492)</f>
        <v>Degem</v>
      </c>
      <c r="D492" s="11" t="str">
        <f>IF(OR(COUNTRY_INFO!$T$9:$T$1000="T3 (ALB/MBD)",COUNTRY_INFO!$U$9:$U$1000="T3 (ALB/MBD)"), "T3 (ALB/MBD)", " ")</f>
        <v>T3 (ALB/MBD)</v>
      </c>
      <c r="E492" s="289" t="s">
        <v>19</v>
      </c>
      <c r="F492" s="253" t="s">
        <v>1189</v>
      </c>
      <c r="G492" s="295"/>
      <c r="H492" s="288">
        <v>39535</v>
      </c>
      <c r="I492" s="56"/>
      <c r="J492" s="11">
        <f t="shared" si="43"/>
        <v>39535</v>
      </c>
      <c r="K492" s="2"/>
      <c r="L492" s="18">
        <v>49451</v>
      </c>
      <c r="M492" s="59">
        <v>14290</v>
      </c>
      <c r="N492" s="14">
        <f t="shared" si="44"/>
        <v>63741</v>
      </c>
      <c r="O492" s="230" t="str">
        <f t="shared" si="45"/>
        <v xml:space="preserve"> </v>
      </c>
      <c r="P492" s="294">
        <f t="shared" si="46"/>
        <v>125.08157328949032</v>
      </c>
      <c r="Q492" s="275" t="str">
        <f t="shared" si="47"/>
        <v xml:space="preserve"> </v>
      </c>
      <c r="R492" s="294">
        <f t="shared" si="48"/>
        <v>161.22676109776148</v>
      </c>
    </row>
    <row r="493" spans="1:18" x14ac:dyDescent="0.2">
      <c r="A493" s="10" t="str">
        <f>IF(COUNTRY_INFO!A493=0," ",COUNTRY_INFO!A493)</f>
        <v>Ethiopia</v>
      </c>
      <c r="B493" s="10" t="str">
        <f>IF(COUNTRY_INFO!B493=0," ",COUNTRY_INFO!B493)</f>
        <v>Oromia North Shoa Zone</v>
      </c>
      <c r="C493" s="10" t="str">
        <f>IF(COUNTRY_INFO!C493=0," ",COUNTRY_INFO!C493)</f>
        <v>Dera</v>
      </c>
      <c r="D493" s="11"/>
      <c r="E493" s="289"/>
      <c r="F493" s="109"/>
      <c r="G493" s="288"/>
      <c r="H493" s="288"/>
      <c r="I493" s="56"/>
      <c r="J493" s="11">
        <f t="shared" si="43"/>
        <v>0</v>
      </c>
      <c r="K493" s="2"/>
      <c r="L493" s="18"/>
      <c r="M493" s="59"/>
      <c r="N493" s="14">
        <f t="shared" si="44"/>
        <v>0</v>
      </c>
      <c r="O493" s="230" t="str">
        <f t="shared" si="45"/>
        <v xml:space="preserve"> </v>
      </c>
      <c r="P493" s="230" t="str">
        <f t="shared" si="46"/>
        <v xml:space="preserve"> </v>
      </c>
      <c r="Q493" s="275" t="str">
        <f t="shared" si="47"/>
        <v xml:space="preserve"> </v>
      </c>
      <c r="R493" s="230" t="str">
        <f t="shared" si="48"/>
        <v xml:space="preserve"> </v>
      </c>
    </row>
    <row r="494" spans="1:18" x14ac:dyDescent="0.2">
      <c r="A494" s="10" t="str">
        <f>IF(COUNTRY_INFO!A494=0," ",COUNTRY_INFO!A494)</f>
        <v>Ethiopia</v>
      </c>
      <c r="B494" s="10" t="str">
        <f>IF(COUNTRY_INFO!B494=0," ",COUNTRY_INFO!B494)</f>
        <v>Oromia North Shoa Zone</v>
      </c>
      <c r="C494" s="10" t="str">
        <f>IF(COUNTRY_INFO!C494=0," ",COUNTRY_INFO!C494)</f>
        <v>Fiche Town</v>
      </c>
      <c r="D494" s="11" t="str">
        <f>IF(OR(COUNTRY_INFO!$T$9:$T$1000="T3 (ALB/MBD)",COUNTRY_INFO!$U$9:$U$1000="T3 (ALB/MBD)"), "T3 (ALB/MBD)", " ")</f>
        <v>T3 (ALB/MBD)</v>
      </c>
      <c r="E494" s="289" t="s">
        <v>19</v>
      </c>
      <c r="F494" s="253" t="s">
        <v>1189</v>
      </c>
      <c r="G494" s="295"/>
      <c r="H494" s="288">
        <v>12281</v>
      </c>
      <c r="I494" s="56"/>
      <c r="J494" s="11">
        <f t="shared" si="43"/>
        <v>12281</v>
      </c>
      <c r="K494" s="2"/>
      <c r="L494" s="18">
        <v>14603</v>
      </c>
      <c r="M494" s="59">
        <v>5344</v>
      </c>
      <c r="N494" s="14">
        <f t="shared" si="44"/>
        <v>19947</v>
      </c>
      <c r="O494" s="230" t="str">
        <f t="shared" si="45"/>
        <v xml:space="preserve"> </v>
      </c>
      <c r="P494" s="294">
        <f t="shared" si="46"/>
        <v>118.90725510951876</v>
      </c>
      <c r="Q494" s="275" t="str">
        <f t="shared" si="47"/>
        <v xml:space="preserve"> </v>
      </c>
      <c r="R494" s="294">
        <f t="shared" si="48"/>
        <v>162.42162690334663</v>
      </c>
    </row>
    <row r="495" spans="1:18" x14ac:dyDescent="0.2">
      <c r="A495" s="10" t="str">
        <f>IF(COUNTRY_INFO!A495=0," ",COUNTRY_INFO!A495)</f>
        <v>Ethiopia</v>
      </c>
      <c r="B495" s="10" t="str">
        <f>IF(COUNTRY_INFO!B495=0," ",COUNTRY_INFO!B495)</f>
        <v>Oromia North Shoa Zone</v>
      </c>
      <c r="C495" s="10" t="str">
        <f>IF(COUNTRY_INFO!C495=0," ",COUNTRY_INFO!C495)</f>
        <v>Girar Jarso</v>
      </c>
      <c r="D495" s="11"/>
      <c r="E495" s="289"/>
      <c r="F495" s="109"/>
      <c r="G495" s="288"/>
      <c r="H495" s="288"/>
      <c r="I495" s="56"/>
      <c r="J495" s="11">
        <f t="shared" si="43"/>
        <v>0</v>
      </c>
      <c r="K495" s="2"/>
      <c r="L495" s="18"/>
      <c r="M495" s="59"/>
      <c r="N495" s="14">
        <f t="shared" si="44"/>
        <v>0</v>
      </c>
      <c r="O495" s="230" t="str">
        <f t="shared" si="45"/>
        <v xml:space="preserve"> </v>
      </c>
      <c r="P495" s="230" t="str">
        <f t="shared" si="46"/>
        <v xml:space="preserve"> </v>
      </c>
      <c r="Q495" s="275" t="str">
        <f t="shared" si="47"/>
        <v xml:space="preserve"> </v>
      </c>
      <c r="R495" s="230" t="str">
        <f t="shared" si="48"/>
        <v xml:space="preserve"> </v>
      </c>
    </row>
    <row r="496" spans="1:18" x14ac:dyDescent="0.2">
      <c r="A496" s="10" t="str">
        <f>IF(COUNTRY_INFO!A496=0," ",COUNTRY_INFO!A496)</f>
        <v>Ethiopia</v>
      </c>
      <c r="B496" s="10" t="str">
        <f>IF(COUNTRY_INFO!B496=0," ",COUNTRY_INFO!B496)</f>
        <v>Oromia North Shoa Zone</v>
      </c>
      <c r="C496" s="10" t="str">
        <f>IF(COUNTRY_INFO!C496=0," ",COUNTRY_INFO!C496)</f>
        <v>Hidhabu Abote</v>
      </c>
      <c r="D496" s="11" t="str">
        <f>IF(OR(COUNTRY_INFO!$T$9:$T$1000="T3 (ALB/MBD)",COUNTRY_INFO!$U$9:$U$1000="T3 (ALB/MBD)"), "T3 (ALB/MBD)", " ")</f>
        <v>T3 (ALB/MBD)</v>
      </c>
      <c r="E496" s="289" t="s">
        <v>19</v>
      </c>
      <c r="F496" s="253" t="s">
        <v>1189</v>
      </c>
      <c r="G496" s="295"/>
      <c r="H496" s="288">
        <v>33163</v>
      </c>
      <c r="I496" s="56"/>
      <c r="J496" s="11">
        <f t="shared" si="43"/>
        <v>33163</v>
      </c>
      <c r="K496" s="2"/>
      <c r="L496" s="18">
        <v>30259</v>
      </c>
      <c r="M496" s="59"/>
      <c r="N496" s="14">
        <f t="shared" si="44"/>
        <v>30259</v>
      </c>
      <c r="O496" s="230" t="str">
        <f t="shared" si="45"/>
        <v xml:space="preserve"> </v>
      </c>
      <c r="P496" s="293">
        <f t="shared" si="46"/>
        <v>91.243253022947258</v>
      </c>
      <c r="Q496" s="275" t="str">
        <f t="shared" si="47"/>
        <v xml:space="preserve"> </v>
      </c>
      <c r="R496" s="293">
        <f t="shared" si="48"/>
        <v>91.243253022947258</v>
      </c>
    </row>
    <row r="497" spans="1:18" x14ac:dyDescent="0.2">
      <c r="A497" s="10" t="str">
        <f>IF(COUNTRY_INFO!A497=0," ",COUNTRY_INFO!A497)</f>
        <v>Ethiopia</v>
      </c>
      <c r="B497" s="10" t="str">
        <f>IF(COUNTRY_INFO!B497=0," ",COUNTRY_INFO!B497)</f>
        <v>Oromia North Shoa Zone</v>
      </c>
      <c r="C497" s="10" t="str">
        <f>IF(COUNTRY_INFO!C497=0," ",COUNTRY_INFO!C497)</f>
        <v>Jida</v>
      </c>
      <c r="D497" s="11"/>
      <c r="E497" s="289"/>
      <c r="F497" s="109"/>
      <c r="G497" s="288"/>
      <c r="H497" s="288"/>
      <c r="I497" s="56"/>
      <c r="J497" s="11">
        <f t="shared" si="43"/>
        <v>0</v>
      </c>
      <c r="K497" s="2"/>
      <c r="L497" s="18"/>
      <c r="M497" s="59"/>
      <c r="N497" s="14">
        <f t="shared" si="44"/>
        <v>0</v>
      </c>
      <c r="O497" s="230" t="str">
        <f t="shared" si="45"/>
        <v xml:space="preserve"> </v>
      </c>
      <c r="P497" s="230" t="str">
        <f t="shared" si="46"/>
        <v xml:space="preserve"> </v>
      </c>
      <c r="Q497" s="275" t="str">
        <f t="shared" si="47"/>
        <v xml:space="preserve"> </v>
      </c>
      <c r="R497" s="230" t="str">
        <f t="shared" si="48"/>
        <v xml:space="preserve"> </v>
      </c>
    </row>
    <row r="498" spans="1:18" x14ac:dyDescent="0.2">
      <c r="A498" s="10" t="str">
        <f>IF(COUNTRY_INFO!A498=0," ",COUNTRY_INFO!A498)</f>
        <v>Ethiopia</v>
      </c>
      <c r="B498" s="10" t="str">
        <f>IF(COUNTRY_INFO!B498=0," ",COUNTRY_INFO!B498)</f>
        <v>Oromia North Shoa Zone</v>
      </c>
      <c r="C498" s="10" t="str">
        <f>IF(COUNTRY_INFO!C498=0," ",COUNTRY_INFO!C498)</f>
        <v>Kimbibit</v>
      </c>
      <c r="D498" s="11" t="str">
        <f>IF(OR(COUNTRY_INFO!$T$9:$T$1000="T3 (ALB/MBD)",COUNTRY_INFO!$U$9:$U$1000="T3 (ALB/MBD)"), "T3 (ALB/MBD)", " ")</f>
        <v>T3 (ALB/MBD)</v>
      </c>
      <c r="E498" s="289" t="s">
        <v>19</v>
      </c>
      <c r="F498" s="253" t="s">
        <v>1189</v>
      </c>
      <c r="G498" s="295"/>
      <c r="H498" s="288">
        <v>29989</v>
      </c>
      <c r="I498" s="56"/>
      <c r="J498" s="11">
        <f t="shared" si="43"/>
        <v>29989</v>
      </c>
      <c r="K498" s="2"/>
      <c r="L498" s="18">
        <v>26566</v>
      </c>
      <c r="M498" s="59"/>
      <c r="N498" s="14">
        <f t="shared" si="44"/>
        <v>26566</v>
      </c>
      <c r="O498" s="230" t="str">
        <f t="shared" si="45"/>
        <v xml:space="preserve"> </v>
      </c>
      <c r="P498" s="293">
        <f t="shared" si="46"/>
        <v>88.585814798759543</v>
      </c>
      <c r="Q498" s="275" t="str">
        <f t="shared" si="47"/>
        <v xml:space="preserve"> </v>
      </c>
      <c r="R498" s="293">
        <f t="shared" si="48"/>
        <v>88.585814798759543</v>
      </c>
    </row>
    <row r="499" spans="1:18" x14ac:dyDescent="0.2">
      <c r="A499" s="10" t="str">
        <f>IF(COUNTRY_INFO!A499=0," ",COUNTRY_INFO!A499)</f>
        <v>Ethiopia</v>
      </c>
      <c r="B499" s="10" t="str">
        <f>IF(COUNTRY_INFO!B499=0," ",COUNTRY_INFO!B499)</f>
        <v>Oromia North Shoa Zone</v>
      </c>
      <c r="C499" s="10" t="str">
        <f>IF(COUNTRY_INFO!C499=0," ",COUNTRY_INFO!C499)</f>
        <v>Kuyu</v>
      </c>
      <c r="D499" s="11" t="str">
        <f>IF(OR(COUNTRY_INFO!$T$9:$T$1000="T3 (ALB/MBD)",COUNTRY_INFO!$U$9:$U$1000="T3 (ALB/MBD)"), "T3 (ALB/MBD)", " ")</f>
        <v>T3 (ALB/MBD)</v>
      </c>
      <c r="E499" s="289" t="s">
        <v>19</v>
      </c>
      <c r="F499" s="253" t="s">
        <v>1189</v>
      </c>
      <c r="G499" s="295"/>
      <c r="H499" s="288">
        <v>48908</v>
      </c>
      <c r="I499" s="56"/>
      <c r="J499" s="11">
        <f t="shared" si="43"/>
        <v>48908</v>
      </c>
      <c r="K499" s="2"/>
      <c r="L499" s="18">
        <v>50696</v>
      </c>
      <c r="M499" s="59">
        <v>4272</v>
      </c>
      <c r="N499" s="14">
        <f t="shared" si="44"/>
        <v>54968</v>
      </c>
      <c r="O499" s="230" t="str">
        <f t="shared" si="45"/>
        <v xml:space="preserve"> </v>
      </c>
      <c r="P499" s="294">
        <f t="shared" si="46"/>
        <v>103.65584362476486</v>
      </c>
      <c r="Q499" s="275" t="str">
        <f t="shared" si="47"/>
        <v xml:space="preserve"> </v>
      </c>
      <c r="R499" s="294">
        <f t="shared" si="48"/>
        <v>112.39061094299501</v>
      </c>
    </row>
    <row r="500" spans="1:18" x14ac:dyDescent="0.2">
      <c r="A500" s="10" t="str">
        <f>IF(COUNTRY_INFO!A500=0," ",COUNTRY_INFO!A500)</f>
        <v>Ethiopia</v>
      </c>
      <c r="B500" s="10" t="str">
        <f>IF(COUNTRY_INFO!B500=0," ",COUNTRY_INFO!B500)</f>
        <v>Oromia North Shoa Zone</v>
      </c>
      <c r="C500" s="10" t="str">
        <f>IF(COUNTRY_INFO!C500=0," ",COUNTRY_INFO!C500)</f>
        <v>Were Jarso</v>
      </c>
      <c r="D500" s="11" t="str">
        <f>IF(OR(COUNTRY_INFO!$T$9:$T$1000="T3 (ALB/MBD)",COUNTRY_INFO!$U$9:$U$1000="T3 (ALB/MBD)"), "T3 (ALB/MBD)", " ")</f>
        <v>T3 (ALB/MBD)</v>
      </c>
      <c r="E500" s="289" t="s">
        <v>19</v>
      </c>
      <c r="F500" s="253" t="s">
        <v>1189</v>
      </c>
      <c r="G500" s="295"/>
      <c r="H500" s="288">
        <v>56492</v>
      </c>
      <c r="I500" s="56"/>
      <c r="J500" s="11">
        <f t="shared" si="43"/>
        <v>56492</v>
      </c>
      <c r="K500" s="2"/>
      <c r="L500" s="18">
        <v>52911</v>
      </c>
      <c r="M500" s="59"/>
      <c r="N500" s="14">
        <f t="shared" si="44"/>
        <v>52911</v>
      </c>
      <c r="O500" s="230" t="str">
        <f t="shared" si="45"/>
        <v xml:space="preserve"> </v>
      </c>
      <c r="P500" s="293">
        <f t="shared" si="46"/>
        <v>93.661049352120656</v>
      </c>
      <c r="Q500" s="275" t="str">
        <f t="shared" si="47"/>
        <v xml:space="preserve"> </v>
      </c>
      <c r="R500" s="293">
        <f t="shared" si="48"/>
        <v>93.661049352120656</v>
      </c>
    </row>
    <row r="501" spans="1:18" x14ac:dyDescent="0.2">
      <c r="A501" s="10" t="str">
        <f>IF(COUNTRY_INFO!A501=0," ",COUNTRY_INFO!A501)</f>
        <v>Ethiopia</v>
      </c>
      <c r="B501" s="10" t="str">
        <f>IF(COUNTRY_INFO!B501=0," ",COUNTRY_INFO!B501)</f>
        <v>Oromia North Shoa Zone</v>
      </c>
      <c r="C501" s="10" t="str">
        <f>IF(COUNTRY_INFO!C501=0," ",COUNTRY_INFO!C501)</f>
        <v>Wuchale</v>
      </c>
      <c r="D501" s="11"/>
      <c r="E501" s="289"/>
      <c r="F501" s="109"/>
      <c r="G501" s="288"/>
      <c r="H501" s="288"/>
      <c r="I501" s="56"/>
      <c r="J501" s="11">
        <f t="shared" si="43"/>
        <v>0</v>
      </c>
      <c r="K501" s="2"/>
      <c r="L501" s="18"/>
      <c r="M501" s="59"/>
      <c r="N501" s="14">
        <f t="shared" si="44"/>
        <v>0</v>
      </c>
      <c r="O501" s="230" t="str">
        <f t="shared" si="45"/>
        <v xml:space="preserve"> </v>
      </c>
      <c r="P501" s="230" t="str">
        <f t="shared" si="46"/>
        <v xml:space="preserve"> </v>
      </c>
      <c r="Q501" s="275" t="str">
        <f t="shared" si="47"/>
        <v xml:space="preserve"> </v>
      </c>
      <c r="R501" s="230" t="str">
        <f t="shared" si="48"/>
        <v xml:space="preserve"> </v>
      </c>
    </row>
    <row r="502" spans="1:18" x14ac:dyDescent="0.2">
      <c r="A502" s="10" t="str">
        <f>IF(COUNTRY_INFO!A502=0," ",COUNTRY_INFO!A502)</f>
        <v>Ethiopia</v>
      </c>
      <c r="B502" s="10" t="str">
        <f>IF(COUNTRY_INFO!B502=0," ",COUNTRY_INFO!B502)</f>
        <v>Oromia North Shoa Zone</v>
      </c>
      <c r="C502" s="10" t="str">
        <f>IF(COUNTRY_INFO!C502=0," ",COUNTRY_INFO!C502)</f>
        <v xml:space="preserve">Yaya Gulele </v>
      </c>
      <c r="D502" s="11"/>
      <c r="E502" s="289"/>
      <c r="F502" s="109"/>
      <c r="G502" s="288"/>
      <c r="H502" s="288"/>
      <c r="I502" s="56"/>
      <c r="J502" s="11">
        <f t="shared" si="43"/>
        <v>0</v>
      </c>
      <c r="K502" s="2"/>
      <c r="L502" s="18"/>
      <c r="M502" s="59"/>
      <c r="N502" s="14">
        <f t="shared" si="44"/>
        <v>0</v>
      </c>
      <c r="O502" s="230" t="str">
        <f t="shared" si="45"/>
        <v xml:space="preserve"> </v>
      </c>
      <c r="P502" s="230" t="str">
        <f t="shared" si="46"/>
        <v xml:space="preserve"> </v>
      </c>
      <c r="Q502" s="275" t="str">
        <f t="shared" si="47"/>
        <v xml:space="preserve"> </v>
      </c>
      <c r="R502" s="230" t="str">
        <f t="shared" si="48"/>
        <v xml:space="preserve"> </v>
      </c>
    </row>
    <row r="503" spans="1:18" x14ac:dyDescent="0.2">
      <c r="A503" s="10" t="str">
        <f>IF(COUNTRY_INFO!A503=0," ",COUNTRY_INFO!A503)</f>
        <v>Ethiopia</v>
      </c>
      <c r="B503" s="10" t="str">
        <f>IF(COUNTRY_INFO!B503=0," ",COUNTRY_INFO!B503)</f>
        <v>Oromia Southwest Shewa</v>
      </c>
      <c r="C503" s="10" t="str">
        <f>IF(COUNTRY_INFO!C503=0," ",COUNTRY_INFO!C503)</f>
        <v>Amayyaa</v>
      </c>
      <c r="D503" s="11"/>
      <c r="E503" s="289"/>
      <c r="F503" s="109"/>
      <c r="G503" s="288"/>
      <c r="H503" s="288"/>
      <c r="I503" s="56"/>
      <c r="J503" s="11">
        <f t="shared" si="43"/>
        <v>0</v>
      </c>
      <c r="K503" s="2"/>
      <c r="L503" s="18"/>
      <c r="M503" s="59"/>
      <c r="N503" s="14">
        <f t="shared" si="44"/>
        <v>0</v>
      </c>
      <c r="O503" s="230" t="str">
        <f t="shared" si="45"/>
        <v xml:space="preserve"> </v>
      </c>
      <c r="P503" s="230" t="str">
        <f t="shared" si="46"/>
        <v xml:space="preserve"> </v>
      </c>
      <c r="Q503" s="275" t="str">
        <f t="shared" si="47"/>
        <v xml:space="preserve"> </v>
      </c>
      <c r="R503" s="230" t="str">
        <f t="shared" si="48"/>
        <v xml:space="preserve"> </v>
      </c>
    </row>
    <row r="504" spans="1:18" x14ac:dyDescent="0.2">
      <c r="A504" s="10" t="str">
        <f>IF(COUNTRY_INFO!A504=0," ",COUNTRY_INFO!A504)</f>
        <v>Ethiopia</v>
      </c>
      <c r="B504" s="10" t="str">
        <f>IF(COUNTRY_INFO!B504=0," ",COUNTRY_INFO!B504)</f>
        <v>Oromia Southwest Shewa</v>
      </c>
      <c r="C504" s="10" t="str">
        <f>IF(COUNTRY_INFO!C504=0," ",COUNTRY_INFO!C504)</f>
        <v>Bachoo</v>
      </c>
      <c r="D504" s="11"/>
      <c r="E504" s="289"/>
      <c r="F504" s="109"/>
      <c r="G504" s="288"/>
      <c r="H504" s="288"/>
      <c r="I504" s="56"/>
      <c r="J504" s="11">
        <f t="shared" si="43"/>
        <v>0</v>
      </c>
      <c r="K504" s="2"/>
      <c r="L504" s="18"/>
      <c r="M504" s="59"/>
      <c r="N504" s="14">
        <f t="shared" si="44"/>
        <v>0</v>
      </c>
      <c r="O504" s="230" t="str">
        <f t="shared" si="45"/>
        <v xml:space="preserve"> </v>
      </c>
      <c r="P504" s="230" t="str">
        <f t="shared" si="46"/>
        <v xml:space="preserve"> </v>
      </c>
      <c r="Q504" s="275" t="str">
        <f t="shared" si="47"/>
        <v xml:space="preserve"> </v>
      </c>
      <c r="R504" s="230" t="str">
        <f t="shared" si="48"/>
        <v xml:space="preserve"> </v>
      </c>
    </row>
    <row r="505" spans="1:18" x14ac:dyDescent="0.2">
      <c r="A505" s="10" t="str">
        <f>IF(COUNTRY_INFO!A505=0," ",COUNTRY_INFO!A505)</f>
        <v>Ethiopia</v>
      </c>
      <c r="B505" s="10" t="str">
        <f>IF(COUNTRY_INFO!B505=0," ",COUNTRY_INFO!B505)</f>
        <v>Oromia Southwest Shewa</v>
      </c>
      <c r="C505" s="10" t="str">
        <f>IF(COUNTRY_INFO!C505=0," ",COUNTRY_INFO!C505)</f>
        <v>Daawoo</v>
      </c>
      <c r="D505" s="11"/>
      <c r="E505" s="289"/>
      <c r="F505" s="109"/>
      <c r="G505" s="288"/>
      <c r="H505" s="288"/>
      <c r="I505" s="56"/>
      <c r="J505" s="11">
        <f t="shared" si="43"/>
        <v>0</v>
      </c>
      <c r="K505" s="2"/>
      <c r="L505" s="18"/>
      <c r="M505" s="59"/>
      <c r="N505" s="14">
        <f t="shared" si="44"/>
        <v>0</v>
      </c>
      <c r="O505" s="230" t="str">
        <f t="shared" si="45"/>
        <v xml:space="preserve"> </v>
      </c>
      <c r="P505" s="230" t="str">
        <f t="shared" si="46"/>
        <v xml:space="preserve"> </v>
      </c>
      <c r="Q505" s="275" t="str">
        <f t="shared" si="47"/>
        <v xml:space="preserve"> </v>
      </c>
      <c r="R505" s="230" t="str">
        <f t="shared" si="48"/>
        <v xml:space="preserve"> </v>
      </c>
    </row>
    <row r="506" spans="1:18" x14ac:dyDescent="0.2">
      <c r="A506" s="10" t="str">
        <f>IF(COUNTRY_INFO!A506=0," ",COUNTRY_INFO!A506)</f>
        <v>Ethiopia</v>
      </c>
      <c r="B506" s="10" t="str">
        <f>IF(COUNTRY_INFO!B506=0," ",COUNTRY_INFO!B506)</f>
        <v>Oromia Southwest Shewa</v>
      </c>
      <c r="C506" s="10" t="str">
        <f>IF(COUNTRY_INFO!C506=0," ",COUNTRY_INFO!C506)</f>
        <v>Goro</v>
      </c>
      <c r="D506" s="11"/>
      <c r="E506" s="289"/>
      <c r="F506" s="109"/>
      <c r="G506" s="288"/>
      <c r="H506" s="288"/>
      <c r="I506" s="56"/>
      <c r="J506" s="11">
        <f t="shared" si="43"/>
        <v>0</v>
      </c>
      <c r="K506" s="2"/>
      <c r="L506" s="18"/>
      <c r="M506" s="59"/>
      <c r="N506" s="14">
        <f t="shared" si="44"/>
        <v>0</v>
      </c>
      <c r="O506" s="230" t="str">
        <f t="shared" si="45"/>
        <v xml:space="preserve"> </v>
      </c>
      <c r="P506" s="230" t="str">
        <f t="shared" si="46"/>
        <v xml:space="preserve"> </v>
      </c>
      <c r="Q506" s="275" t="str">
        <f t="shared" si="47"/>
        <v xml:space="preserve"> </v>
      </c>
      <c r="R506" s="230" t="str">
        <f t="shared" si="48"/>
        <v xml:space="preserve"> </v>
      </c>
    </row>
    <row r="507" spans="1:18" x14ac:dyDescent="0.2">
      <c r="A507" s="10" t="str">
        <f>IF(COUNTRY_INFO!A507=0," ",COUNTRY_INFO!A507)</f>
        <v>Ethiopia</v>
      </c>
      <c r="B507" s="10" t="str">
        <f>IF(COUNTRY_INFO!B507=0," ",COUNTRY_INFO!B507)</f>
        <v>Oromia Southwest Shewa</v>
      </c>
      <c r="C507" s="10" t="str">
        <f>IF(COUNTRY_INFO!C507=0," ",COUNTRY_INFO!C507)</f>
        <v>Iluu</v>
      </c>
      <c r="D507" s="11"/>
      <c r="E507" s="289"/>
      <c r="F507" s="109"/>
      <c r="G507" s="288"/>
      <c r="H507" s="288"/>
      <c r="I507" s="56"/>
      <c r="J507" s="11">
        <f t="shared" si="43"/>
        <v>0</v>
      </c>
      <c r="K507" s="2"/>
      <c r="L507" s="18"/>
      <c r="M507" s="59"/>
      <c r="N507" s="14">
        <f t="shared" si="44"/>
        <v>0</v>
      </c>
      <c r="O507" s="230" t="str">
        <f t="shared" si="45"/>
        <v xml:space="preserve"> </v>
      </c>
      <c r="P507" s="230" t="str">
        <f t="shared" si="46"/>
        <v xml:space="preserve"> </v>
      </c>
      <c r="Q507" s="275" t="str">
        <f t="shared" si="47"/>
        <v xml:space="preserve"> </v>
      </c>
      <c r="R507" s="230" t="str">
        <f t="shared" si="48"/>
        <v xml:space="preserve"> </v>
      </c>
    </row>
    <row r="508" spans="1:18" x14ac:dyDescent="0.2">
      <c r="A508" s="10" t="str">
        <f>IF(COUNTRY_INFO!A508=0," ",COUNTRY_INFO!A508)</f>
        <v>Ethiopia</v>
      </c>
      <c r="B508" s="10" t="str">
        <f>IF(COUNTRY_INFO!B508=0," ",COUNTRY_INFO!B508)</f>
        <v>Oromia Southwest Shewa</v>
      </c>
      <c r="C508" s="10" t="str">
        <f>IF(COUNTRY_INFO!C508=0," ",COUNTRY_INFO!C508)</f>
        <v>Kersa Malima</v>
      </c>
      <c r="D508" s="11"/>
      <c r="E508" s="289"/>
      <c r="F508" s="109"/>
      <c r="G508" s="288"/>
      <c r="H508" s="288"/>
      <c r="I508" s="56"/>
      <c r="J508" s="11">
        <f t="shared" si="43"/>
        <v>0</v>
      </c>
      <c r="K508" s="2"/>
      <c r="L508" s="18"/>
      <c r="M508" s="59"/>
      <c r="N508" s="14">
        <f t="shared" si="44"/>
        <v>0</v>
      </c>
      <c r="O508" s="230" t="str">
        <f t="shared" si="45"/>
        <v xml:space="preserve"> </v>
      </c>
      <c r="P508" s="230" t="str">
        <f t="shared" si="46"/>
        <v xml:space="preserve"> </v>
      </c>
      <c r="Q508" s="275" t="str">
        <f t="shared" si="47"/>
        <v xml:space="preserve"> </v>
      </c>
      <c r="R508" s="230" t="str">
        <f t="shared" si="48"/>
        <v xml:space="preserve"> </v>
      </c>
    </row>
    <row r="509" spans="1:18" x14ac:dyDescent="0.2">
      <c r="A509" s="10" t="str">
        <f>IF(COUNTRY_INFO!A509=0," ",COUNTRY_INFO!A509)</f>
        <v>Ethiopia</v>
      </c>
      <c r="B509" s="10" t="str">
        <f>IF(COUNTRY_INFO!B509=0," ",COUNTRY_INFO!B509)</f>
        <v>Oromia Southwest Shewa</v>
      </c>
      <c r="C509" s="10" t="str">
        <f>IF(COUNTRY_INFO!C509=0," ",COUNTRY_INFO!C509)</f>
        <v>Saden Sodo</v>
      </c>
      <c r="D509" s="11"/>
      <c r="E509" s="289"/>
      <c r="F509" s="109"/>
      <c r="G509" s="288"/>
      <c r="H509" s="288"/>
      <c r="I509" s="56"/>
      <c r="J509" s="11">
        <f t="shared" si="43"/>
        <v>0</v>
      </c>
      <c r="K509" s="2"/>
      <c r="L509" s="18"/>
      <c r="M509" s="59"/>
      <c r="N509" s="14">
        <f t="shared" si="44"/>
        <v>0</v>
      </c>
      <c r="O509" s="230" t="str">
        <f t="shared" si="45"/>
        <v xml:space="preserve"> </v>
      </c>
      <c r="P509" s="230" t="str">
        <f t="shared" si="46"/>
        <v xml:space="preserve"> </v>
      </c>
      <c r="Q509" s="275" t="str">
        <f t="shared" si="47"/>
        <v xml:space="preserve"> </v>
      </c>
      <c r="R509" s="230" t="str">
        <f t="shared" si="48"/>
        <v xml:space="preserve"> </v>
      </c>
    </row>
    <row r="510" spans="1:18" x14ac:dyDescent="0.2">
      <c r="A510" s="10" t="str">
        <f>IF(COUNTRY_INFO!A510=0," ",COUNTRY_INFO!A510)</f>
        <v>Ethiopia</v>
      </c>
      <c r="B510" s="10" t="str">
        <f>IF(COUNTRY_INFO!B510=0," ",COUNTRY_INFO!B510)</f>
        <v>Oromia Southwest Shewa</v>
      </c>
      <c r="C510" s="10" t="str">
        <f>IF(COUNTRY_INFO!C510=0," ",COUNTRY_INFO!C510)</f>
        <v>Sodo Dachi</v>
      </c>
      <c r="D510" s="11"/>
      <c r="E510" s="289"/>
      <c r="F510" s="109"/>
      <c r="G510" s="288"/>
      <c r="H510" s="288"/>
      <c r="I510" s="56"/>
      <c r="J510" s="11">
        <f t="shared" si="43"/>
        <v>0</v>
      </c>
      <c r="K510" s="2"/>
      <c r="L510" s="18"/>
      <c r="M510" s="59"/>
      <c r="N510" s="14">
        <f t="shared" si="44"/>
        <v>0</v>
      </c>
      <c r="O510" s="230" t="str">
        <f t="shared" si="45"/>
        <v xml:space="preserve"> </v>
      </c>
      <c r="P510" s="230" t="str">
        <f t="shared" si="46"/>
        <v xml:space="preserve"> </v>
      </c>
      <c r="Q510" s="275" t="str">
        <f t="shared" si="47"/>
        <v xml:space="preserve"> </v>
      </c>
      <c r="R510" s="230" t="str">
        <f t="shared" si="48"/>
        <v xml:space="preserve"> </v>
      </c>
    </row>
    <row r="511" spans="1:18" x14ac:dyDescent="0.2">
      <c r="A511" s="10" t="str">
        <f>IF(COUNTRY_INFO!A511=0," ",COUNTRY_INFO!A511)</f>
        <v>Ethiopia</v>
      </c>
      <c r="B511" s="10" t="str">
        <f>IF(COUNTRY_INFO!B511=0," ",COUNTRY_INFO!B511)</f>
        <v>Oromia Southwest Shewa</v>
      </c>
      <c r="C511" s="10" t="str">
        <f>IF(COUNTRY_INFO!C511=0," ",COUNTRY_INFO!C511)</f>
        <v>Tole</v>
      </c>
      <c r="D511" s="11"/>
      <c r="E511" s="289"/>
      <c r="F511" s="109"/>
      <c r="G511" s="288"/>
      <c r="H511" s="288"/>
      <c r="I511" s="56"/>
      <c r="J511" s="11">
        <f t="shared" si="43"/>
        <v>0</v>
      </c>
      <c r="K511" s="2"/>
      <c r="L511" s="18"/>
      <c r="M511" s="59"/>
      <c r="N511" s="14">
        <f t="shared" si="44"/>
        <v>0</v>
      </c>
      <c r="O511" s="230" t="str">
        <f t="shared" si="45"/>
        <v xml:space="preserve"> </v>
      </c>
      <c r="P511" s="230" t="str">
        <f t="shared" si="46"/>
        <v xml:space="preserve"> </v>
      </c>
      <c r="Q511" s="275" t="str">
        <f t="shared" si="47"/>
        <v xml:space="preserve"> </v>
      </c>
      <c r="R511" s="230" t="str">
        <f t="shared" si="48"/>
        <v xml:space="preserve"> </v>
      </c>
    </row>
    <row r="512" spans="1:18" x14ac:dyDescent="0.2">
      <c r="A512" s="10" t="str">
        <f>IF(COUNTRY_INFO!A512=0," ",COUNTRY_INFO!A512)</f>
        <v>Ethiopia</v>
      </c>
      <c r="B512" s="10" t="str">
        <f>IF(COUNTRY_INFO!B512=0," ",COUNTRY_INFO!B512)</f>
        <v>Oromia Southwest Shewa</v>
      </c>
      <c r="C512" s="10" t="str">
        <f>IF(COUNTRY_INFO!C512=0," ",COUNTRY_INFO!C512)</f>
        <v xml:space="preserve">Waliso </v>
      </c>
      <c r="D512" s="11"/>
      <c r="E512" s="289"/>
      <c r="F512" s="109"/>
      <c r="G512" s="288"/>
      <c r="H512" s="288"/>
      <c r="I512" s="56"/>
      <c r="J512" s="11">
        <f t="shared" si="43"/>
        <v>0</v>
      </c>
      <c r="K512" s="2"/>
      <c r="L512" s="18"/>
      <c r="M512" s="59"/>
      <c r="N512" s="14">
        <f t="shared" si="44"/>
        <v>0</v>
      </c>
      <c r="O512" s="230" t="str">
        <f t="shared" si="45"/>
        <v xml:space="preserve"> </v>
      </c>
      <c r="P512" s="230" t="str">
        <f t="shared" si="46"/>
        <v xml:space="preserve"> </v>
      </c>
      <c r="Q512" s="275" t="str">
        <f t="shared" si="47"/>
        <v xml:space="preserve"> </v>
      </c>
      <c r="R512" s="230" t="str">
        <f t="shared" si="48"/>
        <v xml:space="preserve"> </v>
      </c>
    </row>
    <row r="513" spans="1:18" x14ac:dyDescent="0.2">
      <c r="A513" s="10" t="str">
        <f>IF(COUNTRY_INFO!A513=0," ",COUNTRY_INFO!A513)</f>
        <v>Ethiopia</v>
      </c>
      <c r="B513" s="10" t="str">
        <f>IF(COUNTRY_INFO!B513=0," ",COUNTRY_INFO!B513)</f>
        <v>Oromia Southwest Shewa</v>
      </c>
      <c r="C513" s="10" t="str">
        <f>IF(COUNTRY_INFO!C513=0," ",COUNTRY_INFO!C513)</f>
        <v>Waliso Town</v>
      </c>
      <c r="D513" s="11"/>
      <c r="E513" s="289"/>
      <c r="F513" s="109"/>
      <c r="G513" s="288"/>
      <c r="H513" s="288"/>
      <c r="I513" s="56"/>
      <c r="J513" s="11">
        <f t="shared" si="43"/>
        <v>0</v>
      </c>
      <c r="K513" s="2"/>
      <c r="L513" s="18"/>
      <c r="M513" s="59"/>
      <c r="N513" s="14">
        <f t="shared" si="44"/>
        <v>0</v>
      </c>
      <c r="O513" s="230" t="str">
        <f t="shared" si="45"/>
        <v xml:space="preserve"> </v>
      </c>
      <c r="P513" s="230" t="str">
        <f t="shared" si="46"/>
        <v xml:space="preserve"> </v>
      </c>
      <c r="Q513" s="275" t="str">
        <f t="shared" si="47"/>
        <v xml:space="preserve"> </v>
      </c>
      <c r="R513" s="230" t="str">
        <f t="shared" si="48"/>
        <v xml:space="preserve"> </v>
      </c>
    </row>
    <row r="514" spans="1:18" x14ac:dyDescent="0.2">
      <c r="A514" s="10" t="str">
        <f>IF(COUNTRY_INFO!A514=0," ",COUNTRY_INFO!A514)</f>
        <v>Ethiopia</v>
      </c>
      <c r="B514" s="10" t="str">
        <f>IF(COUNTRY_INFO!B514=0," ",COUNTRY_INFO!B514)</f>
        <v>Oromia Southwest Shewa</v>
      </c>
      <c r="C514" s="10" t="str">
        <f>IF(COUNTRY_INFO!C514=0," ",COUNTRY_INFO!C514)</f>
        <v>Wonchi</v>
      </c>
      <c r="D514" s="11"/>
      <c r="E514" s="289"/>
      <c r="F514" s="109"/>
      <c r="G514" s="288"/>
      <c r="H514" s="288"/>
      <c r="I514" s="56"/>
      <c r="J514" s="11">
        <f t="shared" si="43"/>
        <v>0</v>
      </c>
      <c r="K514" s="2"/>
      <c r="L514" s="18"/>
      <c r="M514" s="59"/>
      <c r="N514" s="14">
        <f t="shared" si="44"/>
        <v>0</v>
      </c>
      <c r="O514" s="230" t="str">
        <f t="shared" si="45"/>
        <v xml:space="preserve"> </v>
      </c>
      <c r="P514" s="230" t="str">
        <f t="shared" si="46"/>
        <v xml:space="preserve"> </v>
      </c>
      <c r="Q514" s="275" t="str">
        <f t="shared" si="47"/>
        <v xml:space="preserve"> </v>
      </c>
      <c r="R514" s="230" t="str">
        <f t="shared" si="48"/>
        <v xml:space="preserve"> </v>
      </c>
    </row>
    <row r="515" spans="1:18" x14ac:dyDescent="0.2">
      <c r="A515" s="10" t="str">
        <f>IF(COUNTRY_INFO!A515=0," ",COUNTRY_INFO!A515)</f>
        <v>Ethiopia</v>
      </c>
      <c r="B515" s="10" t="str">
        <f>IF(COUNTRY_INFO!B515=0," ",COUNTRY_INFO!B515)</f>
        <v>Oromia West Arsi</v>
      </c>
      <c r="C515" s="10" t="str">
        <f>IF(COUNTRY_INFO!C515=0," ",COUNTRY_INFO!C515)</f>
        <v>Adaba</v>
      </c>
      <c r="D515" s="11"/>
      <c r="E515" s="289"/>
      <c r="F515" s="109"/>
      <c r="G515" s="288"/>
      <c r="H515" s="288"/>
      <c r="I515" s="56"/>
      <c r="J515" s="11">
        <f t="shared" si="43"/>
        <v>0</v>
      </c>
      <c r="K515" s="2"/>
      <c r="L515" s="18"/>
      <c r="M515" s="59"/>
      <c r="N515" s="14">
        <f t="shared" si="44"/>
        <v>0</v>
      </c>
      <c r="O515" s="230" t="str">
        <f t="shared" si="45"/>
        <v xml:space="preserve"> </v>
      </c>
      <c r="P515" s="230" t="str">
        <f t="shared" si="46"/>
        <v xml:space="preserve"> </v>
      </c>
      <c r="Q515" s="275" t="str">
        <f t="shared" si="47"/>
        <v xml:space="preserve"> </v>
      </c>
      <c r="R515" s="230" t="str">
        <f t="shared" si="48"/>
        <v xml:space="preserve"> </v>
      </c>
    </row>
    <row r="516" spans="1:18" x14ac:dyDescent="0.2">
      <c r="A516" s="10" t="str">
        <f>IF(COUNTRY_INFO!A516=0," ",COUNTRY_INFO!A516)</f>
        <v>Ethiopia</v>
      </c>
      <c r="B516" s="10" t="str">
        <f>IF(COUNTRY_INFO!B516=0," ",COUNTRY_INFO!B516)</f>
        <v>Oromia West Arsi</v>
      </c>
      <c r="C516" s="10" t="str">
        <f>IF(COUNTRY_INFO!C516=0," ",COUNTRY_INFO!C516)</f>
        <v>Arsi Negele</v>
      </c>
      <c r="D516" s="11"/>
      <c r="E516" s="289"/>
      <c r="F516" s="109"/>
      <c r="G516" s="288"/>
      <c r="H516" s="295">
        <v>68247</v>
      </c>
      <c r="I516" s="56"/>
      <c r="J516" s="11">
        <f t="shared" si="43"/>
        <v>68247</v>
      </c>
      <c r="K516" s="2"/>
      <c r="L516" s="18">
        <v>65212</v>
      </c>
      <c r="M516" s="59"/>
      <c r="N516" s="14">
        <f t="shared" si="44"/>
        <v>65212</v>
      </c>
      <c r="O516" s="230" t="str">
        <f t="shared" si="45"/>
        <v xml:space="preserve"> </v>
      </c>
      <c r="P516" s="293">
        <f t="shared" si="46"/>
        <v>95.552918076985065</v>
      </c>
      <c r="Q516" s="275" t="str">
        <f t="shared" si="47"/>
        <v xml:space="preserve"> </v>
      </c>
      <c r="R516" s="293">
        <f t="shared" si="48"/>
        <v>95.552918076985065</v>
      </c>
    </row>
    <row r="517" spans="1:18" x14ac:dyDescent="0.2">
      <c r="A517" s="10" t="str">
        <f>IF(COUNTRY_INFO!A517=0," ",COUNTRY_INFO!A517)</f>
        <v>Ethiopia</v>
      </c>
      <c r="B517" s="10" t="str">
        <f>IF(COUNTRY_INFO!B517=0," ",COUNTRY_INFO!B517)</f>
        <v>Oromia West Arsi</v>
      </c>
      <c r="C517" s="10" t="str">
        <f>IF(COUNTRY_INFO!C517=0," ",COUNTRY_INFO!C517)</f>
        <v>Arsi Negele Town</v>
      </c>
      <c r="D517" s="11"/>
      <c r="E517" s="289"/>
      <c r="F517" s="109"/>
      <c r="G517" s="288"/>
      <c r="H517" s="295">
        <v>24371</v>
      </c>
      <c r="I517" s="56"/>
      <c r="J517" s="11">
        <f t="shared" si="43"/>
        <v>24371</v>
      </c>
      <c r="K517" s="2"/>
      <c r="L517" s="18">
        <v>20198</v>
      </c>
      <c r="M517" s="59"/>
      <c r="N517" s="14">
        <f t="shared" si="44"/>
        <v>20198</v>
      </c>
      <c r="O517" s="230" t="str">
        <f t="shared" si="45"/>
        <v xml:space="preserve"> </v>
      </c>
      <c r="P517" s="293">
        <f t="shared" si="46"/>
        <v>82.877190102991264</v>
      </c>
      <c r="Q517" s="275" t="str">
        <f t="shared" si="47"/>
        <v xml:space="preserve"> </v>
      </c>
      <c r="R517" s="293">
        <f t="shared" si="48"/>
        <v>82.877190102991264</v>
      </c>
    </row>
    <row r="518" spans="1:18" x14ac:dyDescent="0.2">
      <c r="A518" s="10" t="str">
        <f>IF(COUNTRY_INFO!A518=0," ",COUNTRY_INFO!A518)</f>
        <v>Ethiopia</v>
      </c>
      <c r="B518" s="10" t="str">
        <f>IF(COUNTRY_INFO!B518=0," ",COUNTRY_INFO!B518)</f>
        <v>Oromia West Arsi</v>
      </c>
      <c r="C518" s="10" t="str">
        <f>IF(COUNTRY_INFO!C518=0," ",COUNTRY_INFO!C518)</f>
        <v>Bishan Guracha Town</v>
      </c>
      <c r="D518" s="11"/>
      <c r="E518" s="289"/>
      <c r="F518" s="109"/>
      <c r="G518" s="288"/>
      <c r="H518" s="288"/>
      <c r="I518" s="56"/>
      <c r="J518" s="11">
        <f t="shared" si="43"/>
        <v>0</v>
      </c>
      <c r="K518" s="2"/>
      <c r="L518" s="18"/>
      <c r="M518" s="59"/>
      <c r="N518" s="14">
        <f t="shared" si="44"/>
        <v>0</v>
      </c>
      <c r="O518" s="230" t="str">
        <f t="shared" si="45"/>
        <v xml:space="preserve"> </v>
      </c>
      <c r="P518" s="230" t="str">
        <f t="shared" si="46"/>
        <v xml:space="preserve"> </v>
      </c>
      <c r="Q518" s="275" t="str">
        <f t="shared" si="47"/>
        <v xml:space="preserve"> </v>
      </c>
      <c r="R518" s="230" t="str">
        <f t="shared" si="48"/>
        <v xml:space="preserve"> </v>
      </c>
    </row>
    <row r="519" spans="1:18" x14ac:dyDescent="0.2">
      <c r="A519" s="10" t="str">
        <f>IF(COUNTRY_INFO!A519=0," ",COUNTRY_INFO!A519)</f>
        <v>Ethiopia</v>
      </c>
      <c r="B519" s="10" t="str">
        <f>IF(COUNTRY_INFO!B519=0," ",COUNTRY_INFO!B519)</f>
        <v>Oromia West Arsi</v>
      </c>
      <c r="C519" s="10" t="str">
        <f>IF(COUNTRY_INFO!C519=0," ",COUNTRY_INFO!C519)</f>
        <v>Dodola</v>
      </c>
      <c r="D519" s="11"/>
      <c r="E519" s="289"/>
      <c r="F519" s="109"/>
      <c r="G519" s="288"/>
      <c r="H519" s="295">
        <v>70166</v>
      </c>
      <c r="I519" s="56"/>
      <c r="J519" s="11">
        <f t="shared" si="43"/>
        <v>70166</v>
      </c>
      <c r="K519" s="2"/>
      <c r="L519" s="18">
        <v>63478</v>
      </c>
      <c r="M519" s="59"/>
      <c r="N519" s="14">
        <f t="shared" si="44"/>
        <v>63478</v>
      </c>
      <c r="O519" s="230" t="str">
        <f t="shared" si="45"/>
        <v xml:space="preserve"> </v>
      </c>
      <c r="P519" s="293">
        <f t="shared" si="46"/>
        <v>90.468317988769485</v>
      </c>
      <c r="Q519" s="275" t="str">
        <f t="shared" si="47"/>
        <v xml:space="preserve"> </v>
      </c>
      <c r="R519" s="293">
        <f t="shared" si="48"/>
        <v>90.468317988769485</v>
      </c>
    </row>
    <row r="520" spans="1:18" x14ac:dyDescent="0.2">
      <c r="A520" s="10" t="str">
        <f>IF(COUNTRY_INFO!A520=0," ",COUNTRY_INFO!A520)</f>
        <v>Ethiopia</v>
      </c>
      <c r="B520" s="10" t="str">
        <f>IF(COUNTRY_INFO!B520=0," ",COUNTRY_INFO!B520)</f>
        <v>Oromia West Arsi</v>
      </c>
      <c r="C520" s="10" t="str">
        <f>IF(COUNTRY_INFO!C520=0," ",COUNTRY_INFO!C520)</f>
        <v>Dodola Town</v>
      </c>
      <c r="D520" s="11"/>
      <c r="E520" s="289"/>
      <c r="F520" s="109"/>
      <c r="G520" s="288"/>
      <c r="H520" s="288"/>
      <c r="I520" s="56"/>
      <c r="J520" s="11">
        <f t="shared" si="43"/>
        <v>0</v>
      </c>
      <c r="K520" s="2"/>
      <c r="L520" s="18"/>
      <c r="M520" s="59"/>
      <c r="N520" s="14">
        <f t="shared" si="44"/>
        <v>0</v>
      </c>
      <c r="O520" s="230" t="str">
        <f t="shared" si="45"/>
        <v xml:space="preserve"> </v>
      </c>
      <c r="P520" s="230" t="str">
        <f t="shared" si="46"/>
        <v xml:space="preserve"> </v>
      </c>
      <c r="Q520" s="275" t="str">
        <f t="shared" si="47"/>
        <v xml:space="preserve"> </v>
      </c>
      <c r="R520" s="230" t="str">
        <f t="shared" si="48"/>
        <v xml:space="preserve"> </v>
      </c>
    </row>
    <row r="521" spans="1:18" x14ac:dyDescent="0.2">
      <c r="A521" s="10" t="str">
        <f>IF(COUNTRY_INFO!A521=0," ",COUNTRY_INFO!A521)</f>
        <v>Ethiopia</v>
      </c>
      <c r="B521" s="10" t="str">
        <f>IF(COUNTRY_INFO!B521=0," ",COUNTRY_INFO!B521)</f>
        <v>Oromia West Arsi</v>
      </c>
      <c r="C521" s="10" t="str">
        <f>IF(COUNTRY_INFO!C521=0," ",COUNTRY_INFO!C521)</f>
        <v>Gedeb Asasa</v>
      </c>
      <c r="D521" s="11"/>
      <c r="E521" s="289"/>
      <c r="F521" s="109"/>
      <c r="G521" s="288"/>
      <c r="H521" s="288"/>
      <c r="I521" s="56"/>
      <c r="J521" s="11">
        <f t="shared" si="43"/>
        <v>0</v>
      </c>
      <c r="K521" s="2"/>
      <c r="L521" s="18"/>
      <c r="M521" s="59"/>
      <c r="N521" s="14">
        <f t="shared" si="44"/>
        <v>0</v>
      </c>
      <c r="O521" s="230" t="str">
        <f t="shared" si="45"/>
        <v xml:space="preserve"> </v>
      </c>
      <c r="P521" s="230" t="str">
        <f t="shared" si="46"/>
        <v xml:space="preserve"> </v>
      </c>
      <c r="Q521" s="275" t="str">
        <f t="shared" si="47"/>
        <v xml:space="preserve"> </v>
      </c>
      <c r="R521" s="230" t="str">
        <f t="shared" si="48"/>
        <v xml:space="preserve"> </v>
      </c>
    </row>
    <row r="522" spans="1:18" x14ac:dyDescent="0.2">
      <c r="A522" s="10" t="str">
        <f>IF(COUNTRY_INFO!A522=0," ",COUNTRY_INFO!A522)</f>
        <v>Ethiopia</v>
      </c>
      <c r="B522" s="10" t="str">
        <f>IF(COUNTRY_INFO!B522=0," ",COUNTRY_INFO!B522)</f>
        <v>Oromia West Arsi</v>
      </c>
      <c r="C522" s="10" t="str">
        <f>IF(COUNTRY_INFO!C522=0," ",COUNTRY_INFO!C522)</f>
        <v xml:space="preserve">Heben Arsi </v>
      </c>
      <c r="D522" s="11"/>
      <c r="E522" s="289"/>
      <c r="F522" s="109"/>
      <c r="G522" s="288"/>
      <c r="H522" s="288"/>
      <c r="I522" s="56"/>
      <c r="J522" s="11">
        <f t="shared" ref="J522:J585" si="49">SUM(G522:I522)</f>
        <v>0</v>
      </c>
      <c r="K522" s="2"/>
      <c r="L522" s="18"/>
      <c r="M522" s="59"/>
      <c r="N522" s="14">
        <f t="shared" ref="N522:N585" si="50">SUM(K522:M522)</f>
        <v>0</v>
      </c>
      <c r="O522" s="230" t="str">
        <f t="shared" ref="O522:O585" si="51">IF(G522&lt;&gt;0, IF(K522/G522*100=0, "-", K522/G522*100), " ")</f>
        <v xml:space="preserve"> </v>
      </c>
      <c r="P522" s="230" t="str">
        <f t="shared" ref="P522:P585" si="52">IF(H522&lt;&gt;0, IF(L522/H522*100=0, "-", L522/H522*100), " ")</f>
        <v xml:space="preserve"> </v>
      </c>
      <c r="Q522" s="275" t="str">
        <f t="shared" ref="Q522:Q585" si="53">IF(I522&lt;&gt;0, IF(M522/I522*100=0, "-", M522/I522*100), " ")</f>
        <v xml:space="preserve"> </v>
      </c>
      <c r="R522" s="230" t="str">
        <f t="shared" ref="R522:R585" si="54">IF(J522&lt;&gt;0, IF(N522/J522*100=0, "-", N522/J522*100), " ")</f>
        <v xml:space="preserve"> </v>
      </c>
    </row>
    <row r="523" spans="1:18" x14ac:dyDescent="0.2">
      <c r="A523" s="10" t="str">
        <f>IF(COUNTRY_INFO!A523=0," ",COUNTRY_INFO!A523)</f>
        <v>Ethiopia</v>
      </c>
      <c r="B523" s="10" t="str">
        <f>IF(COUNTRY_INFO!B523=0," ",COUNTRY_INFO!B523)</f>
        <v>Oromia West Arsi</v>
      </c>
      <c r="C523" s="10" t="str">
        <f>IF(COUNTRY_INFO!C523=0," ",COUNTRY_INFO!C523)</f>
        <v>Kofele</v>
      </c>
      <c r="D523" s="11"/>
      <c r="E523" s="289"/>
      <c r="F523" s="109"/>
      <c r="G523" s="288"/>
      <c r="H523" s="288"/>
      <c r="I523" s="56"/>
      <c r="J523" s="11">
        <f t="shared" si="49"/>
        <v>0</v>
      </c>
      <c r="K523" s="2"/>
      <c r="L523" s="18"/>
      <c r="M523" s="59"/>
      <c r="N523" s="14">
        <f t="shared" si="50"/>
        <v>0</v>
      </c>
      <c r="O523" s="230" t="str">
        <f t="shared" si="51"/>
        <v xml:space="preserve"> </v>
      </c>
      <c r="P523" s="230" t="str">
        <f t="shared" si="52"/>
        <v xml:space="preserve"> </v>
      </c>
      <c r="Q523" s="275" t="str">
        <f t="shared" si="53"/>
        <v xml:space="preserve"> </v>
      </c>
      <c r="R523" s="230" t="str">
        <f t="shared" si="54"/>
        <v xml:space="preserve"> </v>
      </c>
    </row>
    <row r="524" spans="1:18" x14ac:dyDescent="0.2">
      <c r="A524" s="10" t="str">
        <f>IF(COUNTRY_INFO!A524=0," ",COUNTRY_INFO!A524)</f>
        <v>Ethiopia</v>
      </c>
      <c r="B524" s="10" t="str">
        <f>IF(COUNTRY_INFO!B524=0," ",COUNTRY_INFO!B524)</f>
        <v>Oromia West Arsi</v>
      </c>
      <c r="C524" s="10" t="str">
        <f>IF(COUNTRY_INFO!C524=0," ",COUNTRY_INFO!C524)</f>
        <v>Kokosa</v>
      </c>
      <c r="D524" s="11"/>
      <c r="E524" s="289"/>
      <c r="F524" s="109"/>
      <c r="G524" s="288"/>
      <c r="H524" s="295">
        <v>58223</v>
      </c>
      <c r="I524" s="56"/>
      <c r="J524" s="11">
        <f t="shared" si="49"/>
        <v>58223</v>
      </c>
      <c r="K524" s="2"/>
      <c r="L524" s="18">
        <v>53790</v>
      </c>
      <c r="M524" s="59"/>
      <c r="N524" s="14">
        <f t="shared" si="50"/>
        <v>53790</v>
      </c>
      <c r="O524" s="230" t="str">
        <f t="shared" si="51"/>
        <v xml:space="preserve"> </v>
      </c>
      <c r="P524" s="293">
        <f t="shared" si="52"/>
        <v>92.386170413754016</v>
      </c>
      <c r="Q524" s="275" t="str">
        <f t="shared" si="53"/>
        <v xml:space="preserve"> </v>
      </c>
      <c r="R524" s="293">
        <f t="shared" si="54"/>
        <v>92.386170413754016</v>
      </c>
    </row>
    <row r="525" spans="1:18" x14ac:dyDescent="0.2">
      <c r="A525" s="10" t="str">
        <f>IF(COUNTRY_INFO!A525=0," ",COUNTRY_INFO!A525)</f>
        <v>Ethiopia</v>
      </c>
      <c r="B525" s="10" t="str">
        <f>IF(COUNTRY_INFO!B525=0," ",COUNTRY_INFO!B525)</f>
        <v>Oromia West Arsi</v>
      </c>
      <c r="C525" s="10" t="str">
        <f>IF(COUNTRY_INFO!C525=0," ",COUNTRY_INFO!C525)</f>
        <v>Kore</v>
      </c>
      <c r="D525" s="11"/>
      <c r="E525" s="289"/>
      <c r="F525" s="109"/>
      <c r="G525" s="288"/>
      <c r="H525" s="288"/>
      <c r="I525" s="56"/>
      <c r="J525" s="11">
        <f t="shared" si="49"/>
        <v>0</v>
      </c>
      <c r="K525" s="2"/>
      <c r="L525" s="18"/>
      <c r="M525" s="59"/>
      <c r="N525" s="14">
        <f t="shared" si="50"/>
        <v>0</v>
      </c>
      <c r="O525" s="230" t="str">
        <f t="shared" si="51"/>
        <v xml:space="preserve"> </v>
      </c>
      <c r="P525" s="230" t="str">
        <f t="shared" si="52"/>
        <v xml:space="preserve"> </v>
      </c>
      <c r="Q525" s="275" t="str">
        <f t="shared" si="53"/>
        <v xml:space="preserve"> </v>
      </c>
      <c r="R525" s="230" t="str">
        <f t="shared" si="54"/>
        <v xml:space="preserve"> </v>
      </c>
    </row>
    <row r="526" spans="1:18" x14ac:dyDescent="0.2">
      <c r="A526" s="10" t="str">
        <f>IF(COUNTRY_INFO!A526=0," ",COUNTRY_INFO!A526)</f>
        <v>Ethiopia</v>
      </c>
      <c r="B526" s="10" t="str">
        <f>IF(COUNTRY_INFO!B526=0," ",COUNTRY_INFO!B526)</f>
        <v>Oromia West Arsi</v>
      </c>
      <c r="C526" s="10" t="str">
        <f>IF(COUNTRY_INFO!C526=0," ",COUNTRY_INFO!C526)</f>
        <v>Nansebo</v>
      </c>
      <c r="D526" s="11"/>
      <c r="E526" s="289"/>
      <c r="F526" s="109"/>
      <c r="G526" s="288"/>
      <c r="H526" s="288"/>
      <c r="I526" s="56"/>
      <c r="J526" s="11">
        <f t="shared" si="49"/>
        <v>0</v>
      </c>
      <c r="K526" s="2"/>
      <c r="L526" s="18"/>
      <c r="M526" s="59"/>
      <c r="N526" s="14">
        <f t="shared" si="50"/>
        <v>0</v>
      </c>
      <c r="O526" s="230" t="str">
        <f t="shared" si="51"/>
        <v xml:space="preserve"> </v>
      </c>
      <c r="P526" s="230" t="str">
        <f t="shared" si="52"/>
        <v xml:space="preserve"> </v>
      </c>
      <c r="Q526" s="275" t="str">
        <f t="shared" si="53"/>
        <v xml:space="preserve"> </v>
      </c>
      <c r="R526" s="230" t="str">
        <f t="shared" si="54"/>
        <v xml:space="preserve"> </v>
      </c>
    </row>
    <row r="527" spans="1:18" x14ac:dyDescent="0.2">
      <c r="A527" s="10" t="str">
        <f>IF(COUNTRY_INFO!A527=0," ",COUNTRY_INFO!A527)</f>
        <v>Ethiopia</v>
      </c>
      <c r="B527" s="10" t="str">
        <f>IF(COUNTRY_INFO!B527=0," ",COUNTRY_INFO!B527)</f>
        <v>Oromia West Arsi</v>
      </c>
      <c r="C527" s="10" t="str">
        <f>IF(COUNTRY_INFO!C527=0," ",COUNTRY_INFO!C527)</f>
        <v>Shala</v>
      </c>
      <c r="D527" s="11"/>
      <c r="E527" s="289"/>
      <c r="F527" s="109"/>
      <c r="G527" s="288"/>
      <c r="H527" s="295">
        <v>63160</v>
      </c>
      <c r="I527" s="56"/>
      <c r="J527" s="11">
        <f t="shared" si="49"/>
        <v>63160</v>
      </c>
      <c r="K527" s="2"/>
      <c r="L527" s="18">
        <v>59823</v>
      </c>
      <c r="M527" s="59"/>
      <c r="N527" s="14">
        <f t="shared" si="50"/>
        <v>59823</v>
      </c>
      <c r="O527" s="230" t="str">
        <f t="shared" si="51"/>
        <v xml:space="preserve"> </v>
      </c>
      <c r="P527" s="293">
        <f t="shared" si="52"/>
        <v>94.71659278024066</v>
      </c>
      <c r="Q527" s="275" t="str">
        <f t="shared" si="53"/>
        <v xml:space="preserve"> </v>
      </c>
      <c r="R527" s="293">
        <f t="shared" si="54"/>
        <v>94.71659278024066</v>
      </c>
    </row>
    <row r="528" spans="1:18" x14ac:dyDescent="0.2">
      <c r="A528" s="10" t="str">
        <f>IF(COUNTRY_INFO!A528=0," ",COUNTRY_INFO!A528)</f>
        <v>Ethiopia</v>
      </c>
      <c r="B528" s="10" t="str">
        <f>IF(COUNTRY_INFO!B528=0," ",COUNTRY_INFO!B528)</f>
        <v>Oromia West Arsi</v>
      </c>
      <c r="C528" s="10" t="str">
        <f>IF(COUNTRY_INFO!C528=0," ",COUNTRY_INFO!C528)</f>
        <v>Shashemene</v>
      </c>
      <c r="D528" s="11"/>
      <c r="E528" s="289"/>
      <c r="F528" s="109"/>
      <c r="G528" s="288"/>
      <c r="H528" s="288"/>
      <c r="I528" s="56"/>
      <c r="J528" s="11">
        <f t="shared" si="49"/>
        <v>0</v>
      </c>
      <c r="K528" s="2"/>
      <c r="L528" s="18"/>
      <c r="M528" s="59"/>
      <c r="N528" s="14">
        <f t="shared" si="50"/>
        <v>0</v>
      </c>
      <c r="O528" s="230" t="str">
        <f t="shared" si="51"/>
        <v xml:space="preserve"> </v>
      </c>
      <c r="P528" s="230" t="str">
        <f t="shared" si="52"/>
        <v xml:space="preserve"> </v>
      </c>
      <c r="Q528" s="275" t="str">
        <f t="shared" si="53"/>
        <v xml:space="preserve"> </v>
      </c>
      <c r="R528" s="230" t="str">
        <f t="shared" si="54"/>
        <v xml:space="preserve"> </v>
      </c>
    </row>
    <row r="529" spans="1:18" x14ac:dyDescent="0.2">
      <c r="A529" s="10" t="str">
        <f>IF(COUNTRY_INFO!A529=0," ",COUNTRY_INFO!A529)</f>
        <v>Ethiopia</v>
      </c>
      <c r="B529" s="10" t="str">
        <f>IF(COUNTRY_INFO!B529=0," ",COUNTRY_INFO!B529)</f>
        <v>Oromia West Arsi</v>
      </c>
      <c r="C529" s="10" t="str">
        <f>IF(COUNTRY_INFO!C529=0," ",COUNTRY_INFO!C529)</f>
        <v>Shashemene Town</v>
      </c>
      <c r="D529" s="11"/>
      <c r="E529" s="289"/>
      <c r="F529" s="109"/>
      <c r="G529" s="288"/>
      <c r="H529" s="288"/>
      <c r="I529" s="56"/>
      <c r="J529" s="11">
        <f t="shared" si="49"/>
        <v>0</v>
      </c>
      <c r="K529" s="2"/>
      <c r="L529" s="18"/>
      <c r="M529" s="59"/>
      <c r="N529" s="14">
        <f t="shared" si="50"/>
        <v>0</v>
      </c>
      <c r="O529" s="230" t="str">
        <f t="shared" si="51"/>
        <v xml:space="preserve"> </v>
      </c>
      <c r="P529" s="230" t="str">
        <f t="shared" si="52"/>
        <v xml:space="preserve"> </v>
      </c>
      <c r="Q529" s="275" t="str">
        <f t="shared" si="53"/>
        <v xml:space="preserve"> </v>
      </c>
      <c r="R529" s="230" t="str">
        <f t="shared" si="54"/>
        <v xml:space="preserve"> </v>
      </c>
    </row>
    <row r="530" spans="1:18" x14ac:dyDescent="0.2">
      <c r="A530" s="10" t="str">
        <f>IF(COUNTRY_INFO!A530=0," ",COUNTRY_INFO!A530)</f>
        <v>Ethiopia</v>
      </c>
      <c r="B530" s="10" t="str">
        <f>IF(COUNTRY_INFO!B530=0," ",COUNTRY_INFO!B530)</f>
        <v>Oromia West Arsi</v>
      </c>
      <c r="C530" s="10" t="str">
        <f>IF(COUNTRY_INFO!C530=0," ",COUNTRY_INFO!C530)</f>
        <v>Siraro</v>
      </c>
      <c r="D530" s="11"/>
      <c r="E530" s="289"/>
      <c r="F530" s="109"/>
      <c r="G530" s="288"/>
      <c r="H530" s="288"/>
      <c r="I530" s="56"/>
      <c r="J530" s="11">
        <f t="shared" si="49"/>
        <v>0</v>
      </c>
      <c r="K530" s="2"/>
      <c r="L530" s="18"/>
      <c r="M530" s="59"/>
      <c r="N530" s="14">
        <f t="shared" si="50"/>
        <v>0</v>
      </c>
      <c r="O530" s="230" t="str">
        <f t="shared" si="51"/>
        <v xml:space="preserve"> </v>
      </c>
      <c r="P530" s="230" t="str">
        <f t="shared" si="52"/>
        <v xml:space="preserve"> </v>
      </c>
      <c r="Q530" s="275" t="str">
        <f t="shared" si="53"/>
        <v xml:space="preserve"> </v>
      </c>
      <c r="R530" s="230" t="str">
        <f t="shared" si="54"/>
        <v xml:space="preserve"> </v>
      </c>
    </row>
    <row r="531" spans="1:18" x14ac:dyDescent="0.2">
      <c r="A531" s="10" t="str">
        <f>IF(COUNTRY_INFO!A531=0," ",COUNTRY_INFO!A531)</f>
        <v>Ethiopia</v>
      </c>
      <c r="B531" s="10" t="str">
        <f>IF(COUNTRY_INFO!B531=0," ",COUNTRY_INFO!B531)</f>
        <v>Oromia West Arsi</v>
      </c>
      <c r="C531" s="10" t="str">
        <f>IF(COUNTRY_INFO!C531=0," ",COUNTRY_INFO!C531)</f>
        <v>Wondo</v>
      </c>
      <c r="D531" s="11"/>
      <c r="E531" s="289"/>
      <c r="F531" s="109"/>
      <c r="G531" s="288"/>
      <c r="H531" s="295">
        <v>34585</v>
      </c>
      <c r="I531" s="56"/>
      <c r="J531" s="11">
        <f t="shared" si="49"/>
        <v>34585</v>
      </c>
      <c r="K531" s="2"/>
      <c r="L531" s="18">
        <v>31098</v>
      </c>
      <c r="M531" s="59"/>
      <c r="N531" s="14">
        <f t="shared" si="50"/>
        <v>31098</v>
      </c>
      <c r="O531" s="230" t="str">
        <f t="shared" si="51"/>
        <v xml:space="preserve"> </v>
      </c>
      <c r="P531" s="293">
        <f t="shared" si="52"/>
        <v>89.917594332803247</v>
      </c>
      <c r="Q531" s="275" t="str">
        <f t="shared" si="53"/>
        <v xml:space="preserve"> </v>
      </c>
      <c r="R531" s="293">
        <f t="shared" si="54"/>
        <v>89.917594332803247</v>
      </c>
    </row>
    <row r="532" spans="1:18" x14ac:dyDescent="0.2">
      <c r="A532" s="10" t="str">
        <f>IF(COUNTRY_INFO!A532=0," ",COUNTRY_INFO!A532)</f>
        <v>Ethiopia</v>
      </c>
      <c r="B532" s="10" t="str">
        <f>IF(COUNTRY_INFO!B532=0," ",COUNTRY_INFO!B532)</f>
        <v>Oromia West Guji</v>
      </c>
      <c r="C532" s="10" t="str">
        <f>IF(COUNTRY_INFO!C532=0," ",COUNTRY_INFO!C532)</f>
        <v>Abaya</v>
      </c>
      <c r="D532" s="11" t="str">
        <f>IF(OR(COUNTRY_INFO!$T$9:$T$1000="T3 (ALB/MBD)",COUNTRY_INFO!$U$9:$U$1000="T3 (ALB/MBD)"), "T3 (ALB/MBD)", " ")</f>
        <v>T3 (ALB/MBD)</v>
      </c>
      <c r="E532" s="289" t="s">
        <v>19</v>
      </c>
      <c r="F532" s="253" t="s">
        <v>1189</v>
      </c>
      <c r="G532" s="295"/>
      <c r="H532" s="288">
        <v>43774</v>
      </c>
      <c r="I532" s="56"/>
      <c r="J532" s="11">
        <f t="shared" si="49"/>
        <v>43774</v>
      </c>
      <c r="K532" s="2"/>
      <c r="L532" s="18">
        <v>40325</v>
      </c>
      <c r="M532" s="59"/>
      <c r="N532" s="14">
        <f t="shared" si="50"/>
        <v>40325</v>
      </c>
      <c r="O532" s="230" t="str">
        <f t="shared" si="51"/>
        <v xml:space="preserve"> </v>
      </c>
      <c r="P532" s="293">
        <f t="shared" si="52"/>
        <v>92.120893681180604</v>
      </c>
      <c r="Q532" s="275" t="str">
        <f t="shared" si="53"/>
        <v xml:space="preserve"> </v>
      </c>
      <c r="R532" s="293">
        <f t="shared" si="54"/>
        <v>92.120893681180604</v>
      </c>
    </row>
    <row r="533" spans="1:18" x14ac:dyDescent="0.2">
      <c r="A533" s="10" t="str">
        <f>IF(COUNTRY_INFO!A533=0," ",COUNTRY_INFO!A533)</f>
        <v>Ethiopia</v>
      </c>
      <c r="B533" s="10" t="str">
        <f>IF(COUNTRY_INFO!B533=0," ",COUNTRY_INFO!B533)</f>
        <v>Oromia West Guji</v>
      </c>
      <c r="C533" s="10" t="str">
        <f>IF(COUNTRY_INFO!C533=0," ",COUNTRY_INFO!C533)</f>
        <v>Birbirsa Kojowa</v>
      </c>
      <c r="D533" s="11" t="str">
        <f>IF(OR(COUNTRY_INFO!$T$9:$T$1000="T3 (ALB/MBD)",COUNTRY_INFO!$U$9:$U$1000="T3 (ALB/MBD)"), "T3 (ALB/MBD)", " ")</f>
        <v>T3 (ALB/MBD)</v>
      </c>
      <c r="E533" s="289" t="s">
        <v>19</v>
      </c>
      <c r="F533" s="253" t="s">
        <v>1189</v>
      </c>
      <c r="G533" s="295"/>
      <c r="H533" s="288">
        <v>23760</v>
      </c>
      <c r="I533" s="56"/>
      <c r="J533" s="11">
        <f t="shared" si="49"/>
        <v>23760</v>
      </c>
      <c r="K533" s="2"/>
      <c r="L533" s="18">
        <v>19699</v>
      </c>
      <c r="M533" s="59"/>
      <c r="N533" s="14">
        <f t="shared" si="50"/>
        <v>19699</v>
      </c>
      <c r="O533" s="230" t="str">
        <f t="shared" si="51"/>
        <v xml:space="preserve"> </v>
      </c>
      <c r="P533" s="293">
        <f t="shared" si="52"/>
        <v>82.908249158249163</v>
      </c>
      <c r="Q533" s="275" t="str">
        <f t="shared" si="53"/>
        <v xml:space="preserve"> </v>
      </c>
      <c r="R533" s="293">
        <f t="shared" si="54"/>
        <v>82.908249158249163</v>
      </c>
    </row>
    <row r="534" spans="1:18" x14ac:dyDescent="0.2">
      <c r="A534" s="10" t="str">
        <f>IF(COUNTRY_INFO!A534=0," ",COUNTRY_INFO!A534)</f>
        <v>Ethiopia</v>
      </c>
      <c r="B534" s="10" t="str">
        <f>IF(COUNTRY_INFO!B534=0," ",COUNTRY_INFO!B534)</f>
        <v>Oromia West Guji</v>
      </c>
      <c r="C534" s="10" t="str">
        <f>IF(COUNTRY_INFO!C534=0," ",COUNTRY_INFO!C534)</f>
        <v>Bule Hora</v>
      </c>
      <c r="D534" s="11"/>
      <c r="E534" s="289"/>
      <c r="F534" s="109"/>
      <c r="G534" s="288"/>
      <c r="H534" s="295">
        <v>88825</v>
      </c>
      <c r="I534" s="56"/>
      <c r="J534" s="11">
        <f t="shared" si="49"/>
        <v>88825</v>
      </c>
      <c r="K534" s="2"/>
      <c r="L534" s="18">
        <v>81726</v>
      </c>
      <c r="M534" s="59"/>
      <c r="N534" s="14">
        <f t="shared" si="50"/>
        <v>81726</v>
      </c>
      <c r="O534" s="230" t="str">
        <f t="shared" si="51"/>
        <v xml:space="preserve"> </v>
      </c>
      <c r="P534" s="293">
        <f t="shared" si="52"/>
        <v>92.007880664227415</v>
      </c>
      <c r="Q534" s="275" t="str">
        <f t="shared" si="53"/>
        <v xml:space="preserve"> </v>
      </c>
      <c r="R534" s="293">
        <f t="shared" si="54"/>
        <v>92.007880664227415</v>
      </c>
    </row>
    <row r="535" spans="1:18" x14ac:dyDescent="0.2">
      <c r="A535" s="10" t="str">
        <f>IF(COUNTRY_INFO!A535=0," ",COUNTRY_INFO!A535)</f>
        <v>Ethiopia</v>
      </c>
      <c r="B535" s="10" t="str">
        <f>IF(COUNTRY_INFO!B535=0," ",COUNTRY_INFO!B535)</f>
        <v>Oromia West Guji</v>
      </c>
      <c r="C535" s="10" t="str">
        <f>IF(COUNTRY_INFO!C535=0," ",COUNTRY_INFO!C535)</f>
        <v>Bule Hora Town</v>
      </c>
      <c r="D535" s="11" t="str">
        <f>IF(OR(COUNTRY_INFO!$T$9:$T$1000="T3 (ALB/MBD)",COUNTRY_INFO!$U$9:$U$1000="T3 (ALB/MBD)"), "T3 (ALB/MBD)", " ")</f>
        <v>T3 (ALB/MBD)</v>
      </c>
      <c r="E535" s="289" t="s">
        <v>19</v>
      </c>
      <c r="F535" s="253" t="s">
        <v>1189</v>
      </c>
      <c r="G535" s="295"/>
      <c r="H535" s="288">
        <v>16528</v>
      </c>
      <c r="I535" s="56"/>
      <c r="J535" s="11">
        <f t="shared" si="49"/>
        <v>16528</v>
      </c>
      <c r="K535" s="2"/>
      <c r="L535" s="18">
        <v>11917</v>
      </c>
      <c r="M535" s="59"/>
      <c r="N535" s="14">
        <f t="shared" si="50"/>
        <v>11917</v>
      </c>
      <c r="O535" s="230" t="str">
        <f t="shared" si="51"/>
        <v xml:space="preserve"> </v>
      </c>
      <c r="P535" s="230">
        <f t="shared" si="52"/>
        <v>72.101887705711519</v>
      </c>
      <c r="Q535" s="275" t="str">
        <f t="shared" si="53"/>
        <v xml:space="preserve"> </v>
      </c>
      <c r="R535" s="230">
        <f t="shared" si="54"/>
        <v>72.101887705711519</v>
      </c>
    </row>
    <row r="536" spans="1:18" x14ac:dyDescent="0.2">
      <c r="A536" s="10" t="str">
        <f>IF(COUNTRY_INFO!A536=0," ",COUNTRY_INFO!A536)</f>
        <v>Ethiopia</v>
      </c>
      <c r="B536" s="10" t="str">
        <f>IF(COUNTRY_INFO!B536=0," ",COUNTRY_INFO!B536)</f>
        <v>Oromia West Guji</v>
      </c>
      <c r="C536" s="10" t="str">
        <f>IF(COUNTRY_INFO!C536=0," ",COUNTRY_INFO!C536)</f>
        <v>Dugda Dawa</v>
      </c>
      <c r="D536" s="11" t="s">
        <v>1188</v>
      </c>
      <c r="E536" s="289" t="s">
        <v>19</v>
      </c>
      <c r="F536" s="253" t="s">
        <v>1189</v>
      </c>
      <c r="G536" s="295"/>
      <c r="H536" s="288">
        <v>35741</v>
      </c>
      <c r="I536" s="56"/>
      <c r="J536" s="11">
        <f t="shared" si="49"/>
        <v>35741</v>
      </c>
      <c r="K536" s="2"/>
      <c r="L536" s="18">
        <v>32950</v>
      </c>
      <c r="M536" s="59"/>
      <c r="N536" s="14">
        <f t="shared" si="50"/>
        <v>32950</v>
      </c>
      <c r="O536" s="230" t="str">
        <f t="shared" si="51"/>
        <v xml:space="preserve"> </v>
      </c>
      <c r="P536" s="293">
        <f t="shared" si="52"/>
        <v>92.191041101256261</v>
      </c>
      <c r="Q536" s="275" t="str">
        <f t="shared" si="53"/>
        <v xml:space="preserve"> </v>
      </c>
      <c r="R536" s="293">
        <f t="shared" si="54"/>
        <v>92.191041101256261</v>
      </c>
    </row>
    <row r="537" spans="1:18" x14ac:dyDescent="0.2">
      <c r="A537" s="10" t="str">
        <f>IF(COUNTRY_INFO!A537=0," ",COUNTRY_INFO!A537)</f>
        <v>Ethiopia</v>
      </c>
      <c r="B537" s="10" t="str">
        <f>IF(COUNTRY_INFO!B537=0," ",COUNTRY_INFO!B537)</f>
        <v>Oromia West Guji</v>
      </c>
      <c r="C537" s="10" t="str">
        <f>IF(COUNTRY_INFO!C537=0," ",COUNTRY_INFO!C537)</f>
        <v>Gelana</v>
      </c>
      <c r="D537" s="11" t="str">
        <f>IF(OR(COUNTRY_INFO!$T$9:$T$1000="T3 (ALB/MBD)",COUNTRY_INFO!$U$9:$U$1000="T3 (ALB/MBD)"), "T3 (ALB/MBD)", " ")</f>
        <v>T3 (ALB/MBD)</v>
      </c>
      <c r="E537" s="289" t="s">
        <v>19</v>
      </c>
      <c r="F537" s="253" t="s">
        <v>1189</v>
      </c>
      <c r="G537" s="295"/>
      <c r="H537" s="288">
        <v>36089</v>
      </c>
      <c r="I537" s="56"/>
      <c r="J537" s="11">
        <f t="shared" si="49"/>
        <v>36089</v>
      </c>
      <c r="K537" s="2"/>
      <c r="L537" s="18">
        <v>32052</v>
      </c>
      <c r="M537" s="59"/>
      <c r="N537" s="14">
        <f t="shared" si="50"/>
        <v>32052</v>
      </c>
      <c r="O537" s="230" t="str">
        <f t="shared" si="51"/>
        <v xml:space="preserve"> </v>
      </c>
      <c r="P537" s="293">
        <f t="shared" si="52"/>
        <v>88.813765967469323</v>
      </c>
      <c r="Q537" s="275" t="str">
        <f t="shared" si="53"/>
        <v xml:space="preserve"> </v>
      </c>
      <c r="R537" s="293">
        <f t="shared" si="54"/>
        <v>88.813765967469323</v>
      </c>
    </row>
    <row r="538" spans="1:18" x14ac:dyDescent="0.2">
      <c r="A538" s="10" t="str">
        <f>IF(COUNTRY_INFO!A538=0," ",COUNTRY_INFO!A538)</f>
        <v>Ethiopia</v>
      </c>
      <c r="B538" s="10" t="str">
        <f>IF(COUNTRY_INFO!B538=0," ",COUNTRY_INFO!B538)</f>
        <v>Oromia West Guji</v>
      </c>
      <c r="C538" s="10" t="str">
        <f>IF(COUNTRY_INFO!C538=0," ",COUNTRY_INFO!C538)</f>
        <v xml:space="preserve">Hambela Wamena </v>
      </c>
      <c r="D538" s="11" t="str">
        <f>IF(OR(COUNTRY_INFO!$T$9:$T$1000="T3 (ALB/MBD)",COUNTRY_INFO!$U$9:$U$1000="T3 (ALB/MBD)"), "T3 (ALB/MBD)", " ")</f>
        <v>T3 (ALB/MBD)</v>
      </c>
      <c r="E538" s="289" t="s">
        <v>19</v>
      </c>
      <c r="F538" s="253" t="s">
        <v>1189</v>
      </c>
      <c r="G538" s="295"/>
      <c r="H538" s="288"/>
      <c r="I538" s="56"/>
      <c r="J538" s="11">
        <f t="shared" si="49"/>
        <v>0</v>
      </c>
      <c r="K538" s="2"/>
      <c r="L538" s="18"/>
      <c r="M538" s="59"/>
      <c r="N538" s="14">
        <f t="shared" si="50"/>
        <v>0</v>
      </c>
      <c r="O538" s="230" t="str">
        <f t="shared" si="51"/>
        <v xml:space="preserve"> </v>
      </c>
      <c r="P538" s="293" t="str">
        <f t="shared" si="52"/>
        <v xml:space="preserve"> </v>
      </c>
      <c r="Q538" s="275" t="str">
        <f t="shared" si="53"/>
        <v xml:space="preserve"> </v>
      </c>
      <c r="R538" s="293" t="str">
        <f t="shared" si="54"/>
        <v xml:space="preserve"> </v>
      </c>
    </row>
    <row r="539" spans="1:18" x14ac:dyDescent="0.2">
      <c r="A539" s="10" t="str">
        <f>IF(COUNTRY_INFO!A539=0," ",COUNTRY_INFO!A539)</f>
        <v>Ethiopia</v>
      </c>
      <c r="B539" s="10" t="str">
        <f>IF(COUNTRY_INFO!B539=0," ",COUNTRY_INFO!B539)</f>
        <v>Oromia West Guji</v>
      </c>
      <c r="C539" s="10" t="str">
        <f>IF(COUNTRY_INFO!C539=0," ",COUNTRY_INFO!C539)</f>
        <v>Kercha</v>
      </c>
      <c r="D539" s="11" t="str">
        <f>IF(OR(COUNTRY_INFO!$T$9:$T$1000="T3 (ALB/MBD)",COUNTRY_INFO!$U$9:$U$1000="T3 (ALB/MBD)"), "T3 (ALB/MBD)", " ")</f>
        <v>T3 (ALB/MBD)</v>
      </c>
      <c r="E539" s="289" t="s">
        <v>19</v>
      </c>
      <c r="F539" s="253" t="s">
        <v>1189</v>
      </c>
      <c r="G539" s="295"/>
      <c r="H539" s="288">
        <v>89381</v>
      </c>
      <c r="I539" s="56"/>
      <c r="J539" s="11">
        <f t="shared" si="49"/>
        <v>89381</v>
      </c>
      <c r="K539" s="2"/>
      <c r="L539" s="18">
        <v>85198</v>
      </c>
      <c r="M539" s="59"/>
      <c r="N539" s="14">
        <f t="shared" si="50"/>
        <v>85198</v>
      </c>
      <c r="O539" s="230" t="str">
        <f t="shared" si="51"/>
        <v xml:space="preserve"> </v>
      </c>
      <c r="P539" s="293">
        <f t="shared" si="52"/>
        <v>95.320034459225113</v>
      </c>
      <c r="Q539" s="275" t="str">
        <f t="shared" si="53"/>
        <v xml:space="preserve"> </v>
      </c>
      <c r="R539" s="293">
        <f t="shared" si="54"/>
        <v>95.320034459225113</v>
      </c>
    </row>
    <row r="540" spans="1:18" x14ac:dyDescent="0.2">
      <c r="A540" s="10" t="str">
        <f>IF(COUNTRY_INFO!A540=0," ",COUNTRY_INFO!A540)</f>
        <v>Ethiopia</v>
      </c>
      <c r="B540" s="10" t="str">
        <f>IF(COUNTRY_INFO!B540=0," ",COUNTRY_INFO!B540)</f>
        <v>Oromia West Guji</v>
      </c>
      <c r="C540" s="10" t="str">
        <f>IF(COUNTRY_INFO!C540=0," ",COUNTRY_INFO!C540)</f>
        <v>Kercha Town</v>
      </c>
      <c r="D540" s="11"/>
      <c r="E540" s="289"/>
      <c r="F540" s="109"/>
      <c r="G540" s="288"/>
      <c r="H540" s="295">
        <v>17887</v>
      </c>
      <c r="I540" s="56"/>
      <c r="J540" s="11">
        <f t="shared" si="49"/>
        <v>17887</v>
      </c>
      <c r="K540" s="2"/>
      <c r="L540" s="18">
        <v>15272</v>
      </c>
      <c r="M540" s="59"/>
      <c r="N540" s="14">
        <f t="shared" si="50"/>
        <v>15272</v>
      </c>
      <c r="O540" s="230" t="str">
        <f t="shared" si="51"/>
        <v xml:space="preserve"> </v>
      </c>
      <c r="P540" s="293">
        <f t="shared" si="52"/>
        <v>85.380443897802877</v>
      </c>
      <c r="Q540" s="275" t="str">
        <f t="shared" si="53"/>
        <v xml:space="preserve"> </v>
      </c>
      <c r="R540" s="293">
        <f t="shared" si="54"/>
        <v>85.380443897802877</v>
      </c>
    </row>
    <row r="541" spans="1:18" x14ac:dyDescent="0.2">
      <c r="A541" s="10" t="str">
        <f>IF(COUNTRY_INFO!A541=0," ",COUNTRY_INFO!A541)</f>
        <v>Ethiopia</v>
      </c>
      <c r="B541" s="10" t="str">
        <f>IF(COUNTRY_INFO!B541=0," ",COUNTRY_INFO!B541)</f>
        <v>Oromia West Guji</v>
      </c>
      <c r="C541" s="10" t="str">
        <f>IF(COUNTRY_INFO!C541=0," ",COUNTRY_INFO!C541)</f>
        <v>Melka Soda</v>
      </c>
      <c r="D541" s="11" t="str">
        <f>IF(OR(COUNTRY_INFO!$T$9:$T$1000="T3 (ALB/MBD)",COUNTRY_INFO!$U$9:$U$1000="T3 (ALB/MBD)"), "T3 (ALB/MBD)", " ")</f>
        <v>T3 (ALB/MBD)</v>
      </c>
      <c r="E541" s="289" t="s">
        <v>19</v>
      </c>
      <c r="F541" s="253" t="s">
        <v>1189</v>
      </c>
      <c r="G541" s="295"/>
      <c r="H541" s="288">
        <v>25028</v>
      </c>
      <c r="I541" s="56"/>
      <c r="J541" s="11">
        <f t="shared" si="49"/>
        <v>25028</v>
      </c>
      <c r="K541" s="2"/>
      <c r="L541" s="18">
        <v>22872</v>
      </c>
      <c r="M541" s="59"/>
      <c r="N541" s="14">
        <f t="shared" si="50"/>
        <v>22872</v>
      </c>
      <c r="O541" s="230" t="str">
        <f t="shared" si="51"/>
        <v xml:space="preserve"> </v>
      </c>
      <c r="P541" s="293">
        <f t="shared" si="52"/>
        <v>91.385648074156947</v>
      </c>
      <c r="Q541" s="275" t="str">
        <f t="shared" si="53"/>
        <v xml:space="preserve"> </v>
      </c>
      <c r="R541" s="293">
        <f t="shared" si="54"/>
        <v>91.385648074156947</v>
      </c>
    </row>
    <row r="542" spans="1:18" x14ac:dyDescent="0.2">
      <c r="A542" s="10" t="str">
        <f>IF(COUNTRY_INFO!A542=0," ",COUNTRY_INFO!A542)</f>
        <v>Ethiopia</v>
      </c>
      <c r="B542" s="10" t="str">
        <f>IF(COUNTRY_INFO!B542=0," ",COUNTRY_INFO!B542)</f>
        <v>Oromia West Guji</v>
      </c>
      <c r="C542" s="10" t="str">
        <f>IF(COUNTRY_INFO!C542=0," ",COUNTRY_INFO!C542)</f>
        <v>Suro Barguda</v>
      </c>
      <c r="D542" s="11"/>
      <c r="E542" s="289"/>
      <c r="F542" s="109"/>
      <c r="G542" s="288"/>
      <c r="H542" s="288"/>
      <c r="I542" s="56"/>
      <c r="J542" s="11">
        <f t="shared" si="49"/>
        <v>0</v>
      </c>
      <c r="K542" s="2"/>
      <c r="L542" s="18"/>
      <c r="M542" s="59"/>
      <c r="N542" s="14">
        <f t="shared" si="50"/>
        <v>0</v>
      </c>
      <c r="O542" s="230" t="str">
        <f t="shared" si="51"/>
        <v xml:space="preserve"> </v>
      </c>
      <c r="P542" s="230" t="str">
        <f t="shared" si="52"/>
        <v xml:space="preserve"> </v>
      </c>
      <c r="Q542" s="275" t="str">
        <f t="shared" si="53"/>
        <v xml:space="preserve"> </v>
      </c>
      <c r="R542" s="230" t="str">
        <f t="shared" si="54"/>
        <v xml:space="preserve"> </v>
      </c>
    </row>
    <row r="543" spans="1:18" x14ac:dyDescent="0.2">
      <c r="A543" s="10" t="str">
        <f>IF(COUNTRY_INFO!A543=0," ",COUNTRY_INFO!A543)</f>
        <v>Ethiopia</v>
      </c>
      <c r="B543" s="10" t="str">
        <f>IF(COUNTRY_INFO!B543=0," ",COUNTRY_INFO!B543)</f>
        <v>Oromia West Harerge</v>
      </c>
      <c r="C543" s="10" t="str">
        <f>IF(COUNTRY_INFO!C543=0," ",COUNTRY_INFO!C543)</f>
        <v>Anchar</v>
      </c>
      <c r="D543" s="11"/>
      <c r="E543" s="289"/>
      <c r="F543" s="109"/>
      <c r="G543" s="288"/>
      <c r="H543" s="288"/>
      <c r="I543" s="56"/>
      <c r="J543" s="11">
        <f t="shared" si="49"/>
        <v>0</v>
      </c>
      <c r="K543" s="2"/>
      <c r="L543" s="18"/>
      <c r="M543" s="59"/>
      <c r="N543" s="14">
        <f t="shared" si="50"/>
        <v>0</v>
      </c>
      <c r="O543" s="230" t="str">
        <f t="shared" si="51"/>
        <v xml:space="preserve"> </v>
      </c>
      <c r="P543" s="230" t="str">
        <f t="shared" si="52"/>
        <v xml:space="preserve"> </v>
      </c>
      <c r="Q543" s="275" t="str">
        <f t="shared" si="53"/>
        <v xml:space="preserve"> </v>
      </c>
      <c r="R543" s="230" t="str">
        <f t="shared" si="54"/>
        <v xml:space="preserve"> </v>
      </c>
    </row>
    <row r="544" spans="1:18" x14ac:dyDescent="0.2">
      <c r="A544" s="10" t="str">
        <f>IF(COUNTRY_INFO!A544=0," ",COUNTRY_INFO!A544)</f>
        <v>Ethiopia</v>
      </c>
      <c r="B544" s="10" t="str">
        <f>IF(COUNTRY_INFO!B544=0," ",COUNTRY_INFO!B544)</f>
        <v>Oromia West Harerge</v>
      </c>
      <c r="C544" s="10" t="str">
        <f>IF(COUNTRY_INFO!C544=0," ",COUNTRY_INFO!C544)</f>
        <v>Badesa Town</v>
      </c>
      <c r="D544" s="11"/>
      <c r="E544" s="289"/>
      <c r="F544" s="109"/>
      <c r="G544" s="288"/>
      <c r="H544" s="288"/>
      <c r="I544" s="56"/>
      <c r="J544" s="11">
        <f t="shared" si="49"/>
        <v>0</v>
      </c>
      <c r="K544" s="2"/>
      <c r="L544" s="18"/>
      <c r="M544" s="59"/>
      <c r="N544" s="14">
        <f t="shared" si="50"/>
        <v>0</v>
      </c>
      <c r="O544" s="230" t="str">
        <f t="shared" si="51"/>
        <v xml:space="preserve"> </v>
      </c>
      <c r="P544" s="230" t="str">
        <f t="shared" si="52"/>
        <v xml:space="preserve"> </v>
      </c>
      <c r="Q544" s="275" t="str">
        <f t="shared" si="53"/>
        <v xml:space="preserve"> </v>
      </c>
      <c r="R544" s="230" t="str">
        <f t="shared" si="54"/>
        <v xml:space="preserve"> </v>
      </c>
    </row>
    <row r="545" spans="1:18" x14ac:dyDescent="0.2">
      <c r="A545" s="10" t="str">
        <f>IF(COUNTRY_INFO!A545=0," ",COUNTRY_INFO!A545)</f>
        <v>Ethiopia</v>
      </c>
      <c r="B545" s="10" t="str">
        <f>IF(COUNTRY_INFO!B545=0," ",COUNTRY_INFO!B545)</f>
        <v>Oromia West Harerge</v>
      </c>
      <c r="C545" s="10" t="str">
        <f>IF(COUNTRY_INFO!C545=0," ",COUNTRY_INFO!C545)</f>
        <v>Boke</v>
      </c>
      <c r="D545" s="11"/>
      <c r="E545" s="289"/>
      <c r="F545" s="109"/>
      <c r="G545" s="288"/>
      <c r="H545" s="288"/>
      <c r="I545" s="56"/>
      <c r="J545" s="11">
        <f t="shared" si="49"/>
        <v>0</v>
      </c>
      <c r="K545" s="2"/>
      <c r="L545" s="18"/>
      <c r="M545" s="59"/>
      <c r="N545" s="14">
        <f t="shared" si="50"/>
        <v>0</v>
      </c>
      <c r="O545" s="230" t="str">
        <f t="shared" si="51"/>
        <v xml:space="preserve"> </v>
      </c>
      <c r="P545" s="230" t="str">
        <f t="shared" si="52"/>
        <v xml:space="preserve"> </v>
      </c>
      <c r="Q545" s="275" t="str">
        <f t="shared" si="53"/>
        <v xml:space="preserve"> </v>
      </c>
      <c r="R545" s="230" t="str">
        <f t="shared" si="54"/>
        <v xml:space="preserve"> </v>
      </c>
    </row>
    <row r="546" spans="1:18" x14ac:dyDescent="0.2">
      <c r="A546" s="10" t="str">
        <f>IF(COUNTRY_INFO!A546=0," ",COUNTRY_INFO!A546)</f>
        <v>Ethiopia</v>
      </c>
      <c r="B546" s="10" t="str">
        <f>IF(COUNTRY_INFO!B546=0," ",COUNTRY_INFO!B546)</f>
        <v>Oromia West Harerge</v>
      </c>
      <c r="C546" s="10" t="str">
        <f>IF(COUNTRY_INFO!C546=0," ",COUNTRY_INFO!C546)</f>
        <v>Burka Dimtu</v>
      </c>
      <c r="D546" s="11"/>
      <c r="E546" s="289"/>
      <c r="F546" s="109"/>
      <c r="G546" s="288"/>
      <c r="H546" s="288"/>
      <c r="I546" s="56"/>
      <c r="J546" s="11">
        <f t="shared" si="49"/>
        <v>0</v>
      </c>
      <c r="K546" s="2"/>
      <c r="L546" s="18"/>
      <c r="M546" s="59"/>
      <c r="N546" s="14">
        <f t="shared" si="50"/>
        <v>0</v>
      </c>
      <c r="O546" s="230" t="str">
        <f t="shared" si="51"/>
        <v xml:space="preserve"> </v>
      </c>
      <c r="P546" s="230" t="str">
        <f t="shared" si="52"/>
        <v xml:space="preserve"> </v>
      </c>
      <c r="Q546" s="275" t="str">
        <f t="shared" si="53"/>
        <v xml:space="preserve"> </v>
      </c>
      <c r="R546" s="230" t="str">
        <f t="shared" si="54"/>
        <v xml:space="preserve"> </v>
      </c>
    </row>
    <row r="547" spans="1:18" x14ac:dyDescent="0.2">
      <c r="A547" s="10" t="str">
        <f>IF(COUNTRY_INFO!A547=0," ",COUNTRY_INFO!A547)</f>
        <v>Ethiopia</v>
      </c>
      <c r="B547" s="10" t="str">
        <f>IF(COUNTRY_INFO!B547=0," ",COUNTRY_INFO!B547)</f>
        <v>Oromia West Harerge</v>
      </c>
      <c r="C547" s="10" t="str">
        <f>IF(COUNTRY_INFO!C547=0," ",COUNTRY_INFO!C547)</f>
        <v>Chiro</v>
      </c>
      <c r="D547" s="11"/>
      <c r="E547" s="289"/>
      <c r="F547" s="109"/>
      <c r="G547" s="288"/>
      <c r="H547" s="288"/>
      <c r="I547" s="56"/>
      <c r="J547" s="11">
        <f t="shared" si="49"/>
        <v>0</v>
      </c>
      <c r="K547" s="2"/>
      <c r="L547" s="18"/>
      <c r="M547" s="59"/>
      <c r="N547" s="14">
        <f t="shared" si="50"/>
        <v>0</v>
      </c>
      <c r="O547" s="230" t="str">
        <f t="shared" si="51"/>
        <v xml:space="preserve"> </v>
      </c>
      <c r="P547" s="230" t="str">
        <f t="shared" si="52"/>
        <v xml:space="preserve"> </v>
      </c>
      <c r="Q547" s="275" t="str">
        <f t="shared" si="53"/>
        <v xml:space="preserve"> </v>
      </c>
      <c r="R547" s="230" t="str">
        <f t="shared" si="54"/>
        <v xml:space="preserve"> </v>
      </c>
    </row>
    <row r="548" spans="1:18" x14ac:dyDescent="0.2">
      <c r="A548" s="10" t="str">
        <f>IF(COUNTRY_INFO!A548=0," ",COUNTRY_INFO!A548)</f>
        <v>Ethiopia</v>
      </c>
      <c r="B548" s="10" t="str">
        <f>IF(COUNTRY_INFO!B548=0," ",COUNTRY_INFO!B548)</f>
        <v>Oromia West Harerge</v>
      </c>
      <c r="C548" s="10" t="str">
        <f>IF(COUNTRY_INFO!C548=0," ",COUNTRY_INFO!C548)</f>
        <v>Chiro Town</v>
      </c>
      <c r="D548" s="11"/>
      <c r="E548" s="289"/>
      <c r="F548" s="109"/>
      <c r="G548" s="288"/>
      <c r="H548" s="288"/>
      <c r="I548" s="56"/>
      <c r="J548" s="11">
        <f t="shared" si="49"/>
        <v>0</v>
      </c>
      <c r="K548" s="2"/>
      <c r="L548" s="18"/>
      <c r="M548" s="59"/>
      <c r="N548" s="14">
        <f t="shared" si="50"/>
        <v>0</v>
      </c>
      <c r="O548" s="230" t="str">
        <f t="shared" si="51"/>
        <v xml:space="preserve"> </v>
      </c>
      <c r="P548" s="230" t="str">
        <f t="shared" si="52"/>
        <v xml:space="preserve"> </v>
      </c>
      <c r="Q548" s="275" t="str">
        <f t="shared" si="53"/>
        <v xml:space="preserve"> </v>
      </c>
      <c r="R548" s="230" t="str">
        <f t="shared" si="54"/>
        <v xml:space="preserve"> </v>
      </c>
    </row>
    <row r="549" spans="1:18" x14ac:dyDescent="0.2">
      <c r="A549" s="10" t="str">
        <f>IF(COUNTRY_INFO!A549=0," ",COUNTRY_INFO!A549)</f>
        <v>Ethiopia</v>
      </c>
      <c r="B549" s="10" t="str">
        <f>IF(COUNTRY_INFO!B549=0," ",COUNTRY_INFO!B549)</f>
        <v>Oromia West Harerge</v>
      </c>
      <c r="C549" s="10" t="str">
        <f>IF(COUNTRY_INFO!C549=0," ",COUNTRY_INFO!C549)</f>
        <v>Daro Lebu</v>
      </c>
      <c r="D549" s="11"/>
      <c r="E549" s="289"/>
      <c r="F549" s="109"/>
      <c r="G549" s="288"/>
      <c r="H549" s="288"/>
      <c r="I549" s="56"/>
      <c r="J549" s="11">
        <f t="shared" si="49"/>
        <v>0</v>
      </c>
      <c r="K549" s="2"/>
      <c r="L549" s="18"/>
      <c r="M549" s="59"/>
      <c r="N549" s="14">
        <f t="shared" si="50"/>
        <v>0</v>
      </c>
      <c r="O549" s="230" t="str">
        <f t="shared" si="51"/>
        <v xml:space="preserve"> </v>
      </c>
      <c r="P549" s="230" t="str">
        <f t="shared" si="52"/>
        <v xml:space="preserve"> </v>
      </c>
      <c r="Q549" s="275" t="str">
        <f t="shared" si="53"/>
        <v xml:space="preserve"> </v>
      </c>
      <c r="R549" s="230" t="str">
        <f t="shared" si="54"/>
        <v xml:space="preserve"> </v>
      </c>
    </row>
    <row r="550" spans="1:18" x14ac:dyDescent="0.2">
      <c r="A550" s="10" t="str">
        <f>IF(COUNTRY_INFO!A550=0," ",COUNTRY_INFO!A550)</f>
        <v>Ethiopia</v>
      </c>
      <c r="B550" s="10" t="str">
        <f>IF(COUNTRY_INFO!B550=0," ",COUNTRY_INFO!B550)</f>
        <v>Oromia West Harerge</v>
      </c>
      <c r="C550" s="10" t="str">
        <f>IF(COUNTRY_INFO!C550=0," ",COUNTRY_INFO!C550)</f>
        <v>Doba</v>
      </c>
      <c r="D550" s="11"/>
      <c r="E550" s="289"/>
      <c r="F550" s="109"/>
      <c r="G550" s="288"/>
      <c r="H550" s="288"/>
      <c r="I550" s="56"/>
      <c r="J550" s="11">
        <f t="shared" si="49"/>
        <v>0</v>
      </c>
      <c r="K550" s="2"/>
      <c r="L550" s="18"/>
      <c r="M550" s="59"/>
      <c r="N550" s="14">
        <f t="shared" si="50"/>
        <v>0</v>
      </c>
      <c r="O550" s="230" t="str">
        <f t="shared" si="51"/>
        <v xml:space="preserve"> </v>
      </c>
      <c r="P550" s="230" t="str">
        <f t="shared" si="52"/>
        <v xml:space="preserve"> </v>
      </c>
      <c r="Q550" s="275" t="str">
        <f t="shared" si="53"/>
        <v xml:space="preserve"> </v>
      </c>
      <c r="R550" s="230" t="str">
        <f t="shared" si="54"/>
        <v xml:space="preserve"> </v>
      </c>
    </row>
    <row r="551" spans="1:18" x14ac:dyDescent="0.2">
      <c r="A551" s="10" t="str">
        <f>IF(COUNTRY_INFO!A551=0," ",COUNTRY_INFO!A551)</f>
        <v>Ethiopia</v>
      </c>
      <c r="B551" s="10" t="str">
        <f>IF(COUNTRY_INFO!B551=0," ",COUNTRY_INFO!B551)</f>
        <v>Oromia West Harerge</v>
      </c>
      <c r="C551" s="10" t="str">
        <f>IF(COUNTRY_INFO!C551=0," ",COUNTRY_INFO!C551)</f>
        <v>Gemechis</v>
      </c>
      <c r="D551" s="11"/>
      <c r="E551" s="289"/>
      <c r="F551" s="109"/>
      <c r="G551" s="288"/>
      <c r="H551" s="288"/>
      <c r="I551" s="56"/>
      <c r="J551" s="11">
        <f t="shared" si="49"/>
        <v>0</v>
      </c>
      <c r="K551" s="2"/>
      <c r="L551" s="18"/>
      <c r="M551" s="59"/>
      <c r="N551" s="14">
        <f t="shared" si="50"/>
        <v>0</v>
      </c>
      <c r="O551" s="230" t="str">
        <f t="shared" si="51"/>
        <v xml:space="preserve"> </v>
      </c>
      <c r="P551" s="230" t="str">
        <f t="shared" si="52"/>
        <v xml:space="preserve"> </v>
      </c>
      <c r="Q551" s="275" t="str">
        <f t="shared" si="53"/>
        <v xml:space="preserve"> </v>
      </c>
      <c r="R551" s="230" t="str">
        <f t="shared" si="54"/>
        <v xml:space="preserve"> </v>
      </c>
    </row>
    <row r="552" spans="1:18" x14ac:dyDescent="0.2">
      <c r="A552" s="10" t="str">
        <f>IF(COUNTRY_INFO!A552=0," ",COUNTRY_INFO!A552)</f>
        <v>Ethiopia</v>
      </c>
      <c r="B552" s="10" t="str">
        <f>IF(COUNTRY_INFO!B552=0," ",COUNTRY_INFO!B552)</f>
        <v>Oromia West Harerge</v>
      </c>
      <c r="C552" s="10" t="str">
        <f>IF(COUNTRY_INFO!C552=0," ",COUNTRY_INFO!C552)</f>
        <v>Guba Koricha</v>
      </c>
      <c r="D552" s="11"/>
      <c r="E552" s="289"/>
      <c r="F552" s="109"/>
      <c r="G552" s="288"/>
      <c r="H552" s="288"/>
      <c r="I552" s="56"/>
      <c r="J552" s="11">
        <f t="shared" si="49"/>
        <v>0</v>
      </c>
      <c r="K552" s="2"/>
      <c r="L552" s="18"/>
      <c r="M552" s="59"/>
      <c r="N552" s="14">
        <f t="shared" si="50"/>
        <v>0</v>
      </c>
      <c r="O552" s="230" t="str">
        <f t="shared" si="51"/>
        <v xml:space="preserve"> </v>
      </c>
      <c r="P552" s="230" t="str">
        <f t="shared" si="52"/>
        <v xml:space="preserve"> </v>
      </c>
      <c r="Q552" s="275" t="str">
        <f t="shared" si="53"/>
        <v xml:space="preserve"> </v>
      </c>
      <c r="R552" s="230" t="str">
        <f t="shared" si="54"/>
        <v xml:space="preserve"> </v>
      </c>
    </row>
    <row r="553" spans="1:18" x14ac:dyDescent="0.2">
      <c r="A553" s="10" t="str">
        <f>IF(COUNTRY_INFO!A553=0," ",COUNTRY_INFO!A553)</f>
        <v>Ethiopia</v>
      </c>
      <c r="B553" s="10" t="str">
        <f>IF(COUNTRY_INFO!B553=0," ",COUNTRY_INFO!B553)</f>
        <v>Oromia West Harerge</v>
      </c>
      <c r="C553" s="10" t="str">
        <f>IF(COUNTRY_INFO!C553=0," ",COUNTRY_INFO!C553)</f>
        <v>Gumbi Bordede</v>
      </c>
      <c r="D553" s="11"/>
      <c r="E553" s="289"/>
      <c r="F553" s="109"/>
      <c r="G553" s="288"/>
      <c r="H553" s="295">
        <v>30402</v>
      </c>
      <c r="I553" s="56"/>
      <c r="J553" s="11">
        <f t="shared" si="49"/>
        <v>30402</v>
      </c>
      <c r="K553" s="2"/>
      <c r="L553" s="18">
        <v>27638</v>
      </c>
      <c r="M553" s="59"/>
      <c r="N553" s="14">
        <f t="shared" si="50"/>
        <v>27638</v>
      </c>
      <c r="O553" s="230" t="str">
        <f t="shared" si="51"/>
        <v xml:space="preserve"> </v>
      </c>
      <c r="P553" s="293">
        <f t="shared" si="52"/>
        <v>90.908492862311689</v>
      </c>
      <c r="Q553" s="275" t="str">
        <f t="shared" si="53"/>
        <v xml:space="preserve"> </v>
      </c>
      <c r="R553" s="293">
        <f t="shared" si="54"/>
        <v>90.908492862311689</v>
      </c>
    </row>
    <row r="554" spans="1:18" x14ac:dyDescent="0.2">
      <c r="A554" s="10" t="str">
        <f>IF(COUNTRY_INFO!A554=0," ",COUNTRY_INFO!A554)</f>
        <v>Ethiopia</v>
      </c>
      <c r="B554" s="10" t="str">
        <f>IF(COUNTRY_INFO!B554=0," ",COUNTRY_INFO!B554)</f>
        <v>Oromia West Harerge</v>
      </c>
      <c r="C554" s="10" t="str">
        <f>IF(COUNTRY_INFO!C554=0," ",COUNTRY_INFO!C554)</f>
        <v>Habro</v>
      </c>
      <c r="D554" s="11"/>
      <c r="E554" s="289"/>
      <c r="F554" s="109"/>
      <c r="G554" s="288"/>
      <c r="H554" s="288"/>
      <c r="I554" s="56"/>
      <c r="J554" s="11">
        <f t="shared" si="49"/>
        <v>0</v>
      </c>
      <c r="K554" s="2"/>
      <c r="L554" s="18"/>
      <c r="M554" s="59"/>
      <c r="N554" s="14">
        <f t="shared" si="50"/>
        <v>0</v>
      </c>
      <c r="O554" s="230" t="str">
        <f t="shared" si="51"/>
        <v xml:space="preserve"> </v>
      </c>
      <c r="P554" s="230" t="str">
        <f t="shared" si="52"/>
        <v xml:space="preserve"> </v>
      </c>
      <c r="Q554" s="275" t="str">
        <f t="shared" si="53"/>
        <v xml:space="preserve"> </v>
      </c>
      <c r="R554" s="230" t="str">
        <f t="shared" si="54"/>
        <v xml:space="preserve"> </v>
      </c>
    </row>
    <row r="555" spans="1:18" x14ac:dyDescent="0.2">
      <c r="A555" s="10" t="str">
        <f>IF(COUNTRY_INFO!A555=0," ",COUNTRY_INFO!A555)</f>
        <v>Ethiopia</v>
      </c>
      <c r="B555" s="10" t="str">
        <f>IF(COUNTRY_INFO!B555=0," ",COUNTRY_INFO!B555)</f>
        <v>Oromia West Harerge</v>
      </c>
      <c r="C555" s="10" t="str">
        <f>IF(COUNTRY_INFO!C555=0," ",COUNTRY_INFO!C555)</f>
        <v>Hawi Gudina</v>
      </c>
      <c r="D555" s="11"/>
      <c r="E555" s="289"/>
      <c r="F555" s="109"/>
      <c r="G555" s="288"/>
      <c r="H555" s="295">
        <v>19985</v>
      </c>
      <c r="I555" s="56"/>
      <c r="J555" s="11">
        <f t="shared" si="49"/>
        <v>19985</v>
      </c>
      <c r="K555" s="2"/>
      <c r="L555" s="18">
        <v>15634</v>
      </c>
      <c r="M555" s="59"/>
      <c r="N555" s="14">
        <f t="shared" si="50"/>
        <v>15634</v>
      </c>
      <c r="O555" s="230" t="str">
        <f t="shared" si="51"/>
        <v xml:space="preserve"> </v>
      </c>
      <c r="P555" s="293">
        <f t="shared" si="52"/>
        <v>78.228671503627723</v>
      </c>
      <c r="Q555" s="275" t="str">
        <f t="shared" si="53"/>
        <v xml:space="preserve"> </v>
      </c>
      <c r="R555" s="293">
        <f t="shared" si="54"/>
        <v>78.228671503627723</v>
      </c>
    </row>
    <row r="556" spans="1:18" x14ac:dyDescent="0.2">
      <c r="A556" s="10" t="str">
        <f>IF(COUNTRY_INFO!A556=0," ",COUNTRY_INFO!A556)</f>
        <v>Ethiopia</v>
      </c>
      <c r="B556" s="10" t="str">
        <f>IF(COUNTRY_INFO!B556=0," ",COUNTRY_INFO!B556)</f>
        <v>Oromia West Harerge</v>
      </c>
      <c r="C556" s="10" t="str">
        <f>IF(COUNTRY_INFO!C556=0," ",COUNTRY_INFO!C556)</f>
        <v>Mesela</v>
      </c>
      <c r="D556" s="11"/>
      <c r="E556" s="289"/>
      <c r="F556" s="109"/>
      <c r="G556" s="288"/>
      <c r="H556" s="288"/>
      <c r="I556" s="56"/>
      <c r="J556" s="11">
        <f t="shared" si="49"/>
        <v>0</v>
      </c>
      <c r="K556" s="2"/>
      <c r="L556" s="18"/>
      <c r="M556" s="59"/>
      <c r="N556" s="14">
        <f t="shared" si="50"/>
        <v>0</v>
      </c>
      <c r="O556" s="230" t="str">
        <f t="shared" si="51"/>
        <v xml:space="preserve"> </v>
      </c>
      <c r="P556" s="230" t="str">
        <f t="shared" si="52"/>
        <v xml:space="preserve"> </v>
      </c>
      <c r="Q556" s="275" t="str">
        <f t="shared" si="53"/>
        <v xml:space="preserve"> </v>
      </c>
      <c r="R556" s="230" t="str">
        <f t="shared" si="54"/>
        <v xml:space="preserve"> </v>
      </c>
    </row>
    <row r="557" spans="1:18" x14ac:dyDescent="0.2">
      <c r="A557" s="10" t="str">
        <f>IF(COUNTRY_INFO!A557=0," ",COUNTRY_INFO!A557)</f>
        <v>Ethiopia</v>
      </c>
      <c r="B557" s="10" t="str">
        <f>IF(COUNTRY_INFO!B557=0," ",COUNTRY_INFO!B557)</f>
        <v>Oromia West Harerge</v>
      </c>
      <c r="C557" s="10" t="str">
        <f>IF(COUNTRY_INFO!C557=0," ",COUNTRY_INFO!C557)</f>
        <v>Mi'eso</v>
      </c>
      <c r="D557" s="11"/>
      <c r="E557" s="289"/>
      <c r="F557" s="109"/>
      <c r="G557" s="288"/>
      <c r="H557" s="295">
        <v>53813</v>
      </c>
      <c r="I557" s="56"/>
      <c r="J557" s="11">
        <f t="shared" si="49"/>
        <v>53813</v>
      </c>
      <c r="K557" s="2"/>
      <c r="L557" s="18">
        <v>50853</v>
      </c>
      <c r="M557" s="59"/>
      <c r="N557" s="14">
        <f t="shared" si="50"/>
        <v>50853</v>
      </c>
      <c r="O557" s="230" t="str">
        <f t="shared" si="51"/>
        <v xml:space="preserve"> </v>
      </c>
      <c r="P557" s="293">
        <f t="shared" si="52"/>
        <v>94.499470388196158</v>
      </c>
      <c r="Q557" s="275" t="str">
        <f t="shared" si="53"/>
        <v xml:space="preserve"> </v>
      </c>
      <c r="R557" s="293">
        <f t="shared" si="54"/>
        <v>94.499470388196158</v>
      </c>
    </row>
    <row r="558" spans="1:18" x14ac:dyDescent="0.2">
      <c r="A558" s="10" t="str">
        <f>IF(COUNTRY_INFO!A558=0," ",COUNTRY_INFO!A558)</f>
        <v>Ethiopia</v>
      </c>
      <c r="B558" s="10" t="str">
        <f>IF(COUNTRY_INFO!B558=0," ",COUNTRY_INFO!B558)</f>
        <v>Oromia West Harerge</v>
      </c>
      <c r="C558" s="10" t="str">
        <f>IF(COUNTRY_INFO!C558=0," ",COUNTRY_INFO!C558)</f>
        <v>Oda Bultum</v>
      </c>
      <c r="D558" s="11"/>
      <c r="E558" s="289"/>
      <c r="F558" s="109"/>
      <c r="G558" s="288"/>
      <c r="H558" s="288"/>
      <c r="I558" s="56"/>
      <c r="J558" s="11">
        <f t="shared" si="49"/>
        <v>0</v>
      </c>
      <c r="K558" s="2"/>
      <c r="L558" s="18"/>
      <c r="M558" s="59"/>
      <c r="N558" s="14">
        <f t="shared" si="50"/>
        <v>0</v>
      </c>
      <c r="O558" s="230" t="str">
        <f t="shared" si="51"/>
        <v xml:space="preserve"> </v>
      </c>
      <c r="P558" s="230" t="str">
        <f t="shared" si="52"/>
        <v xml:space="preserve"> </v>
      </c>
      <c r="Q558" s="275" t="str">
        <f t="shared" si="53"/>
        <v xml:space="preserve"> </v>
      </c>
      <c r="R558" s="230" t="str">
        <f t="shared" si="54"/>
        <v xml:space="preserve"> </v>
      </c>
    </row>
    <row r="559" spans="1:18" x14ac:dyDescent="0.2">
      <c r="A559" s="10" t="str">
        <f>IF(COUNTRY_INFO!A559=0," ",COUNTRY_INFO!A559)</f>
        <v>Ethiopia</v>
      </c>
      <c r="B559" s="10" t="str">
        <f>IF(COUNTRY_INFO!B559=0," ",COUNTRY_INFO!B559)</f>
        <v>Oromia West Harerge</v>
      </c>
      <c r="C559" s="10" t="str">
        <f>IF(COUNTRY_INFO!C559=0," ",COUNTRY_INFO!C559)</f>
        <v>Tullo</v>
      </c>
      <c r="D559" s="11"/>
      <c r="E559" s="289"/>
      <c r="F559" s="109"/>
      <c r="G559" s="288"/>
      <c r="H559" s="295">
        <v>59908</v>
      </c>
      <c r="I559" s="56"/>
      <c r="J559" s="11">
        <f t="shared" si="49"/>
        <v>59908</v>
      </c>
      <c r="K559" s="2"/>
      <c r="L559" s="18">
        <v>55763</v>
      </c>
      <c r="M559" s="59"/>
      <c r="N559" s="14">
        <f t="shared" si="50"/>
        <v>55763</v>
      </c>
      <c r="O559" s="230" t="str">
        <f t="shared" si="51"/>
        <v xml:space="preserve"> </v>
      </c>
      <c r="P559" s="293">
        <f t="shared" si="52"/>
        <v>93.081057621686597</v>
      </c>
      <c r="Q559" s="275" t="str">
        <f t="shared" si="53"/>
        <v xml:space="preserve"> </v>
      </c>
      <c r="R559" s="293">
        <f t="shared" si="54"/>
        <v>93.081057621686597</v>
      </c>
    </row>
    <row r="560" spans="1:18" x14ac:dyDescent="0.2">
      <c r="A560" s="10" t="str">
        <f>IF(COUNTRY_INFO!A560=0," ",COUNTRY_INFO!A560)</f>
        <v>Ethiopia</v>
      </c>
      <c r="B560" s="10" t="str">
        <f>IF(COUNTRY_INFO!B560=0," ",COUNTRY_INFO!B560)</f>
        <v>Oromia West Shewa</v>
      </c>
      <c r="C560" s="10" t="str">
        <f>IF(COUNTRY_INFO!C560=0," ",COUNTRY_INFO!C560)</f>
        <v>Abuna Gindeberet</v>
      </c>
      <c r="D560" s="11"/>
      <c r="E560" s="289"/>
      <c r="F560" s="109"/>
      <c r="G560" s="288"/>
      <c r="H560" s="288"/>
      <c r="I560" s="56"/>
      <c r="J560" s="11">
        <f t="shared" si="49"/>
        <v>0</v>
      </c>
      <c r="K560" s="2"/>
      <c r="L560" s="18"/>
      <c r="M560" s="59"/>
      <c r="N560" s="14">
        <f t="shared" si="50"/>
        <v>0</v>
      </c>
      <c r="O560" s="230" t="str">
        <f t="shared" si="51"/>
        <v xml:space="preserve"> </v>
      </c>
      <c r="P560" s="230" t="str">
        <f t="shared" si="52"/>
        <v xml:space="preserve"> </v>
      </c>
      <c r="Q560" s="275" t="str">
        <f t="shared" si="53"/>
        <v xml:space="preserve"> </v>
      </c>
      <c r="R560" s="230" t="str">
        <f t="shared" si="54"/>
        <v xml:space="preserve"> </v>
      </c>
    </row>
    <row r="561" spans="1:18" x14ac:dyDescent="0.2">
      <c r="A561" s="10" t="str">
        <f>IF(COUNTRY_INFO!A561=0," ",COUNTRY_INFO!A561)</f>
        <v>Ethiopia</v>
      </c>
      <c r="B561" s="10" t="str">
        <f>IF(COUNTRY_INFO!B561=0," ",COUNTRY_INFO!B561)</f>
        <v>Oromia West Shewa</v>
      </c>
      <c r="C561" s="10" t="str">
        <f>IF(COUNTRY_INFO!C561=0," ",COUNTRY_INFO!C561)</f>
        <v>Adea Berga</v>
      </c>
      <c r="D561" s="11"/>
      <c r="E561" s="289"/>
      <c r="F561" s="109"/>
      <c r="G561" s="288"/>
      <c r="H561" s="295">
        <v>52955</v>
      </c>
      <c r="I561" s="56"/>
      <c r="J561" s="11">
        <f t="shared" si="49"/>
        <v>52955</v>
      </c>
      <c r="K561" s="2"/>
      <c r="L561" s="18">
        <v>46373</v>
      </c>
      <c r="M561" s="59"/>
      <c r="N561" s="14">
        <f t="shared" si="50"/>
        <v>46373</v>
      </c>
      <c r="O561" s="230" t="str">
        <f t="shared" si="51"/>
        <v xml:space="preserve"> </v>
      </c>
      <c r="P561" s="293">
        <f t="shared" si="52"/>
        <v>87.570578793315079</v>
      </c>
      <c r="Q561" s="275" t="str">
        <f t="shared" si="53"/>
        <v xml:space="preserve"> </v>
      </c>
      <c r="R561" s="293">
        <f t="shared" si="54"/>
        <v>87.570578793315079</v>
      </c>
    </row>
    <row r="562" spans="1:18" x14ac:dyDescent="0.2">
      <c r="A562" s="10" t="str">
        <f>IF(COUNTRY_INFO!A562=0," ",COUNTRY_INFO!A562)</f>
        <v>Ethiopia</v>
      </c>
      <c r="B562" s="10" t="str">
        <f>IF(COUNTRY_INFO!B562=0," ",COUNTRY_INFO!B562)</f>
        <v>Oromia West Shewa</v>
      </c>
      <c r="C562" s="10" t="str">
        <f>IF(COUNTRY_INFO!C562=0," ",COUNTRY_INFO!C562)</f>
        <v xml:space="preserve">Ambo </v>
      </c>
      <c r="D562" s="11"/>
      <c r="E562" s="289"/>
      <c r="F562" s="109"/>
      <c r="G562" s="288"/>
      <c r="H562" s="295">
        <v>45465</v>
      </c>
      <c r="I562" s="56"/>
      <c r="J562" s="11">
        <f t="shared" si="49"/>
        <v>45465</v>
      </c>
      <c r="K562" s="2"/>
      <c r="L562" s="18">
        <v>40928</v>
      </c>
      <c r="M562" s="59"/>
      <c r="N562" s="14">
        <f t="shared" si="50"/>
        <v>40928</v>
      </c>
      <c r="O562" s="230" t="str">
        <f t="shared" si="51"/>
        <v xml:space="preserve"> </v>
      </c>
      <c r="P562" s="293">
        <f t="shared" si="52"/>
        <v>90.02089519410535</v>
      </c>
      <c r="Q562" s="275" t="str">
        <f t="shared" si="53"/>
        <v xml:space="preserve"> </v>
      </c>
      <c r="R562" s="293">
        <f t="shared" si="54"/>
        <v>90.02089519410535</v>
      </c>
    </row>
    <row r="563" spans="1:18" x14ac:dyDescent="0.2">
      <c r="A563" s="10" t="str">
        <f>IF(COUNTRY_INFO!A563=0," ",COUNTRY_INFO!A563)</f>
        <v>Ethiopia</v>
      </c>
      <c r="B563" s="10" t="str">
        <f>IF(COUNTRY_INFO!B563=0," ",COUNTRY_INFO!B563)</f>
        <v>Oromia West Shewa</v>
      </c>
      <c r="C563" s="10" t="str">
        <f>IF(COUNTRY_INFO!C563=0," ",COUNTRY_INFO!C563)</f>
        <v>Ambo Town</v>
      </c>
      <c r="D563" s="11"/>
      <c r="E563" s="289"/>
      <c r="F563" s="109"/>
      <c r="G563" s="288"/>
      <c r="H563" s="288"/>
      <c r="I563" s="56"/>
      <c r="J563" s="11">
        <f t="shared" si="49"/>
        <v>0</v>
      </c>
      <c r="K563" s="2"/>
      <c r="L563" s="18"/>
      <c r="M563" s="59"/>
      <c r="N563" s="14">
        <f t="shared" si="50"/>
        <v>0</v>
      </c>
      <c r="O563" s="230" t="str">
        <f t="shared" si="51"/>
        <v xml:space="preserve"> </v>
      </c>
      <c r="P563" s="230" t="str">
        <f t="shared" si="52"/>
        <v xml:space="preserve"> </v>
      </c>
      <c r="Q563" s="275" t="str">
        <f t="shared" si="53"/>
        <v xml:space="preserve"> </v>
      </c>
      <c r="R563" s="230" t="str">
        <f t="shared" si="54"/>
        <v xml:space="preserve"> </v>
      </c>
    </row>
    <row r="564" spans="1:18" x14ac:dyDescent="0.2">
      <c r="A564" s="10" t="str">
        <f>IF(COUNTRY_INFO!A564=0," ",COUNTRY_INFO!A564)</f>
        <v>Ethiopia</v>
      </c>
      <c r="B564" s="10" t="str">
        <f>IF(COUNTRY_INFO!B564=0," ",COUNTRY_INFO!B564)</f>
        <v>Oromia West Shewa</v>
      </c>
      <c r="C564" s="10" t="str">
        <f>IF(COUNTRY_INFO!C564=0," ",COUNTRY_INFO!C564)</f>
        <v>Bako Tibe</v>
      </c>
      <c r="D564" s="11"/>
      <c r="E564" s="289"/>
      <c r="F564" s="109"/>
      <c r="G564" s="288"/>
      <c r="H564" s="288"/>
      <c r="I564" s="56"/>
      <c r="J564" s="11">
        <f t="shared" si="49"/>
        <v>0</v>
      </c>
      <c r="K564" s="2"/>
      <c r="L564" s="18"/>
      <c r="M564" s="59"/>
      <c r="N564" s="14">
        <f t="shared" si="50"/>
        <v>0</v>
      </c>
      <c r="O564" s="230" t="str">
        <f t="shared" si="51"/>
        <v xml:space="preserve"> </v>
      </c>
      <c r="P564" s="230" t="str">
        <f t="shared" si="52"/>
        <v xml:space="preserve"> </v>
      </c>
      <c r="Q564" s="275" t="str">
        <f t="shared" si="53"/>
        <v xml:space="preserve"> </v>
      </c>
      <c r="R564" s="230" t="str">
        <f t="shared" si="54"/>
        <v xml:space="preserve"> </v>
      </c>
    </row>
    <row r="565" spans="1:18" x14ac:dyDescent="0.2">
      <c r="A565" s="10" t="str">
        <f>IF(COUNTRY_INFO!A565=0," ",COUNTRY_INFO!A565)</f>
        <v>Ethiopia</v>
      </c>
      <c r="B565" s="10" t="str">
        <f>IF(COUNTRY_INFO!B565=0," ",COUNTRY_INFO!B565)</f>
        <v>Oromia West Shewa</v>
      </c>
      <c r="C565" s="10" t="str">
        <f>IF(COUNTRY_INFO!C565=0," ",COUNTRY_INFO!C565)</f>
        <v>Chelia</v>
      </c>
      <c r="D565" s="11"/>
      <c r="E565" s="289"/>
      <c r="F565" s="109"/>
      <c r="G565" s="288"/>
      <c r="H565" s="295">
        <v>35913</v>
      </c>
      <c r="I565" s="56"/>
      <c r="J565" s="11">
        <f t="shared" si="49"/>
        <v>35913</v>
      </c>
      <c r="K565" s="2"/>
      <c r="L565" s="18">
        <v>31827</v>
      </c>
      <c r="M565" s="59"/>
      <c r="N565" s="14">
        <f t="shared" si="50"/>
        <v>31827</v>
      </c>
      <c r="O565" s="230" t="str">
        <f t="shared" si="51"/>
        <v xml:space="preserve"> </v>
      </c>
      <c r="P565" s="293">
        <f t="shared" si="52"/>
        <v>88.622504385598532</v>
      </c>
      <c r="Q565" s="275" t="str">
        <f t="shared" si="53"/>
        <v xml:space="preserve"> </v>
      </c>
      <c r="R565" s="293">
        <f t="shared" si="54"/>
        <v>88.622504385598532</v>
      </c>
    </row>
    <row r="566" spans="1:18" x14ac:dyDescent="0.2">
      <c r="A566" s="10" t="str">
        <f>IF(COUNTRY_INFO!A566=0," ",COUNTRY_INFO!A566)</f>
        <v>Ethiopia</v>
      </c>
      <c r="B566" s="10" t="str">
        <f>IF(COUNTRY_INFO!B566=0," ",COUNTRY_INFO!B566)</f>
        <v>Oromia West Shewa</v>
      </c>
      <c r="C566" s="10" t="str">
        <f>IF(COUNTRY_INFO!C566=0," ",COUNTRY_INFO!C566)</f>
        <v xml:space="preserve">Chobi </v>
      </c>
      <c r="D566" s="11"/>
      <c r="E566" s="289"/>
      <c r="F566" s="109"/>
      <c r="G566" s="288"/>
      <c r="H566" s="288"/>
      <c r="I566" s="56"/>
      <c r="J566" s="11">
        <f t="shared" si="49"/>
        <v>0</v>
      </c>
      <c r="K566" s="2"/>
      <c r="L566" s="18"/>
      <c r="M566" s="59"/>
      <c r="N566" s="14">
        <f t="shared" si="50"/>
        <v>0</v>
      </c>
      <c r="O566" s="230" t="str">
        <f t="shared" si="51"/>
        <v xml:space="preserve"> </v>
      </c>
      <c r="P566" s="230" t="str">
        <f t="shared" si="52"/>
        <v xml:space="preserve"> </v>
      </c>
      <c r="Q566" s="275" t="str">
        <f t="shared" si="53"/>
        <v xml:space="preserve"> </v>
      </c>
      <c r="R566" s="230" t="str">
        <f t="shared" si="54"/>
        <v xml:space="preserve"> </v>
      </c>
    </row>
    <row r="567" spans="1:18" x14ac:dyDescent="0.2">
      <c r="A567" s="10" t="str">
        <f>IF(COUNTRY_INFO!A567=0," ",COUNTRY_INFO!A567)</f>
        <v>Ethiopia</v>
      </c>
      <c r="B567" s="10" t="str">
        <f>IF(COUNTRY_INFO!B567=0," ",COUNTRY_INFO!B567)</f>
        <v>Oromia West Shewa</v>
      </c>
      <c r="C567" s="10" t="str">
        <f>IF(COUNTRY_INFO!C567=0," ",COUNTRY_INFO!C567)</f>
        <v>Dano</v>
      </c>
      <c r="D567" s="11"/>
      <c r="E567" s="289"/>
      <c r="F567" s="109"/>
      <c r="G567" s="288"/>
      <c r="H567" s="288"/>
      <c r="I567" s="56"/>
      <c r="J567" s="11">
        <f t="shared" si="49"/>
        <v>0</v>
      </c>
      <c r="K567" s="2"/>
      <c r="L567" s="18"/>
      <c r="M567" s="59"/>
      <c r="N567" s="14">
        <f t="shared" si="50"/>
        <v>0</v>
      </c>
      <c r="O567" s="230" t="str">
        <f t="shared" si="51"/>
        <v xml:space="preserve"> </v>
      </c>
      <c r="P567" s="230" t="str">
        <f t="shared" si="52"/>
        <v xml:space="preserve"> </v>
      </c>
      <c r="Q567" s="275" t="str">
        <f t="shared" si="53"/>
        <v xml:space="preserve"> </v>
      </c>
      <c r="R567" s="230" t="str">
        <f t="shared" si="54"/>
        <v xml:space="preserve"> </v>
      </c>
    </row>
    <row r="568" spans="1:18" x14ac:dyDescent="0.2">
      <c r="A568" s="10" t="str">
        <f>IF(COUNTRY_INFO!A568=0," ",COUNTRY_INFO!A568)</f>
        <v>Ethiopia</v>
      </c>
      <c r="B568" s="10" t="str">
        <f>IF(COUNTRY_INFO!B568=0," ",COUNTRY_INFO!B568)</f>
        <v>Oromia West Shewa</v>
      </c>
      <c r="C568" s="10" t="str">
        <f>IF(COUNTRY_INFO!C568=0," ",COUNTRY_INFO!C568)</f>
        <v>Dendi</v>
      </c>
      <c r="D568" s="11"/>
      <c r="E568" s="289"/>
      <c r="F568" s="109"/>
      <c r="G568" s="288"/>
      <c r="H568" s="295">
        <v>54760</v>
      </c>
      <c r="I568" s="56"/>
      <c r="J568" s="11">
        <f t="shared" si="49"/>
        <v>54760</v>
      </c>
      <c r="K568" s="2"/>
      <c r="L568" s="18">
        <v>52983</v>
      </c>
      <c r="M568" s="59"/>
      <c r="N568" s="14">
        <f t="shared" si="50"/>
        <v>52983</v>
      </c>
      <c r="O568" s="230" t="str">
        <f t="shared" si="51"/>
        <v xml:space="preserve"> </v>
      </c>
      <c r="P568" s="293">
        <f t="shared" si="52"/>
        <v>96.75493060628196</v>
      </c>
      <c r="Q568" s="275" t="str">
        <f t="shared" si="53"/>
        <v xml:space="preserve"> </v>
      </c>
      <c r="R568" s="293">
        <f t="shared" si="54"/>
        <v>96.75493060628196</v>
      </c>
    </row>
    <row r="569" spans="1:18" x14ac:dyDescent="0.2">
      <c r="A569" s="10" t="str">
        <f>IF(COUNTRY_INFO!A569=0," ",COUNTRY_INFO!A569)</f>
        <v>Ethiopia</v>
      </c>
      <c r="B569" s="10" t="str">
        <f>IF(COUNTRY_INFO!B569=0," ",COUNTRY_INFO!B569)</f>
        <v>Oromia West Shewa</v>
      </c>
      <c r="C569" s="10" t="str">
        <f>IF(COUNTRY_INFO!C569=0," ",COUNTRY_INFO!C569)</f>
        <v xml:space="preserve">Dire (Tikur) Enchini </v>
      </c>
      <c r="D569" s="11"/>
      <c r="E569" s="289"/>
      <c r="F569" s="109"/>
      <c r="G569" s="288"/>
      <c r="H569" s="295">
        <v>30149</v>
      </c>
      <c r="I569" s="56"/>
      <c r="J569" s="11">
        <f t="shared" si="49"/>
        <v>30149</v>
      </c>
      <c r="K569" s="2"/>
      <c r="L569" s="18">
        <v>27632</v>
      </c>
      <c r="M569" s="59"/>
      <c r="N569" s="14">
        <f t="shared" si="50"/>
        <v>27632</v>
      </c>
      <c r="O569" s="230" t="str">
        <f t="shared" si="51"/>
        <v xml:space="preserve"> </v>
      </c>
      <c r="P569" s="293">
        <f t="shared" si="52"/>
        <v>91.651464393512228</v>
      </c>
      <c r="Q569" s="275" t="str">
        <f t="shared" si="53"/>
        <v xml:space="preserve"> </v>
      </c>
      <c r="R569" s="293">
        <f t="shared" si="54"/>
        <v>91.651464393512228</v>
      </c>
    </row>
    <row r="570" spans="1:18" x14ac:dyDescent="0.2">
      <c r="A570" s="10" t="str">
        <f>IF(COUNTRY_INFO!A570=0," ",COUNTRY_INFO!A570)</f>
        <v>Ethiopia</v>
      </c>
      <c r="B570" s="10" t="str">
        <f>IF(COUNTRY_INFO!B570=0," ",COUNTRY_INFO!B570)</f>
        <v>Oromia West Shewa</v>
      </c>
      <c r="C570" s="10" t="str">
        <f>IF(COUNTRY_INFO!C570=0," ",COUNTRY_INFO!C570)</f>
        <v>Ejere</v>
      </c>
      <c r="D570" s="11"/>
      <c r="E570" s="289"/>
      <c r="F570" s="109"/>
      <c r="G570" s="288"/>
      <c r="H570" s="288"/>
      <c r="I570" s="56"/>
      <c r="J570" s="11">
        <f t="shared" si="49"/>
        <v>0</v>
      </c>
      <c r="K570" s="2"/>
      <c r="L570" s="18"/>
      <c r="M570" s="59"/>
      <c r="N570" s="14">
        <f t="shared" si="50"/>
        <v>0</v>
      </c>
      <c r="O570" s="230" t="str">
        <f t="shared" si="51"/>
        <v xml:space="preserve"> </v>
      </c>
      <c r="P570" s="230" t="str">
        <f t="shared" si="52"/>
        <v xml:space="preserve"> </v>
      </c>
      <c r="Q570" s="275" t="str">
        <f t="shared" si="53"/>
        <v xml:space="preserve"> </v>
      </c>
      <c r="R570" s="230" t="str">
        <f t="shared" si="54"/>
        <v xml:space="preserve"> </v>
      </c>
    </row>
    <row r="571" spans="1:18" x14ac:dyDescent="0.2">
      <c r="A571" s="10" t="str">
        <f>IF(COUNTRY_INFO!A571=0," ",COUNTRY_INFO!A571)</f>
        <v>Ethiopia</v>
      </c>
      <c r="B571" s="10" t="str">
        <f>IF(COUNTRY_INFO!B571=0," ",COUNTRY_INFO!B571)</f>
        <v>Oromia West Shewa</v>
      </c>
      <c r="C571" s="10" t="str">
        <f>IF(COUNTRY_INFO!C571=0," ",COUNTRY_INFO!C571)</f>
        <v xml:space="preserve">Ejersa Lafo </v>
      </c>
      <c r="D571" s="11"/>
      <c r="E571" s="289"/>
      <c r="F571" s="109"/>
      <c r="G571" s="288"/>
      <c r="H571" s="288"/>
      <c r="I571" s="56"/>
      <c r="J571" s="11">
        <f t="shared" si="49"/>
        <v>0</v>
      </c>
      <c r="K571" s="2"/>
      <c r="L571" s="18"/>
      <c r="M571" s="59"/>
      <c r="N571" s="14">
        <f t="shared" si="50"/>
        <v>0</v>
      </c>
      <c r="O571" s="230" t="str">
        <f t="shared" si="51"/>
        <v xml:space="preserve"> </v>
      </c>
      <c r="P571" s="230" t="str">
        <f t="shared" si="52"/>
        <v xml:space="preserve"> </v>
      </c>
      <c r="Q571" s="275" t="str">
        <f t="shared" si="53"/>
        <v xml:space="preserve"> </v>
      </c>
      <c r="R571" s="230" t="str">
        <f t="shared" si="54"/>
        <v xml:space="preserve"> </v>
      </c>
    </row>
    <row r="572" spans="1:18" x14ac:dyDescent="0.2">
      <c r="A572" s="10" t="str">
        <f>IF(COUNTRY_INFO!A572=0," ",COUNTRY_INFO!A572)</f>
        <v>Ethiopia</v>
      </c>
      <c r="B572" s="10" t="str">
        <f>IF(COUNTRY_INFO!B572=0," ",COUNTRY_INFO!B572)</f>
        <v>Oromia West Shewa</v>
      </c>
      <c r="C572" s="10" t="str">
        <f>IF(COUNTRY_INFO!C572=0," ",COUNTRY_INFO!C572)</f>
        <v>Elu Gelan</v>
      </c>
      <c r="D572" s="11"/>
      <c r="E572" s="289"/>
      <c r="F572" s="109"/>
      <c r="G572" s="288"/>
      <c r="H572" s="295">
        <v>25901</v>
      </c>
      <c r="I572" s="56"/>
      <c r="J572" s="11">
        <f t="shared" si="49"/>
        <v>25901</v>
      </c>
      <c r="K572" s="2"/>
      <c r="L572" s="18">
        <v>21827</v>
      </c>
      <c r="M572" s="59"/>
      <c r="N572" s="14">
        <f t="shared" si="50"/>
        <v>21827</v>
      </c>
      <c r="O572" s="230" t="str">
        <f t="shared" si="51"/>
        <v xml:space="preserve"> </v>
      </c>
      <c r="P572" s="293">
        <f t="shared" si="52"/>
        <v>84.270877572294509</v>
      </c>
      <c r="Q572" s="275" t="str">
        <f t="shared" si="53"/>
        <v xml:space="preserve"> </v>
      </c>
      <c r="R572" s="293">
        <f t="shared" si="54"/>
        <v>84.270877572294509</v>
      </c>
    </row>
    <row r="573" spans="1:18" x14ac:dyDescent="0.2">
      <c r="A573" s="10" t="str">
        <f>IF(COUNTRY_INFO!A573=0," ",COUNTRY_INFO!A573)</f>
        <v>Ethiopia</v>
      </c>
      <c r="B573" s="10" t="str">
        <f>IF(COUNTRY_INFO!B573=0," ",COUNTRY_INFO!B573)</f>
        <v>Oromia West Shewa</v>
      </c>
      <c r="C573" s="10" t="str">
        <f>IF(COUNTRY_INFO!C573=0," ",COUNTRY_INFO!C573)</f>
        <v>Gindeberet</v>
      </c>
      <c r="D573" s="11"/>
      <c r="E573" s="289"/>
      <c r="F573" s="109"/>
      <c r="G573" s="288"/>
      <c r="H573" s="288"/>
      <c r="I573" s="56"/>
      <c r="J573" s="11">
        <f t="shared" si="49"/>
        <v>0</v>
      </c>
      <c r="K573" s="2"/>
      <c r="L573" s="18"/>
      <c r="M573" s="59"/>
      <c r="N573" s="14">
        <f t="shared" si="50"/>
        <v>0</v>
      </c>
      <c r="O573" s="230" t="str">
        <f t="shared" si="51"/>
        <v xml:space="preserve"> </v>
      </c>
      <c r="P573" s="230" t="str">
        <f t="shared" si="52"/>
        <v xml:space="preserve"> </v>
      </c>
      <c r="Q573" s="275" t="str">
        <f t="shared" si="53"/>
        <v xml:space="preserve"> </v>
      </c>
      <c r="R573" s="230" t="str">
        <f t="shared" si="54"/>
        <v xml:space="preserve"> </v>
      </c>
    </row>
    <row r="574" spans="1:18" x14ac:dyDescent="0.2">
      <c r="A574" s="10" t="str">
        <f>IF(COUNTRY_INFO!A574=0," ",COUNTRY_INFO!A574)</f>
        <v>Ethiopia</v>
      </c>
      <c r="B574" s="10" t="str">
        <f>IF(COUNTRY_INFO!B574=0," ",COUNTRY_INFO!B574)</f>
        <v>Oromia West Shewa</v>
      </c>
      <c r="C574" s="10" t="str">
        <f>IF(COUNTRY_INFO!C574=0," ",COUNTRY_INFO!C574)</f>
        <v>Ilfata</v>
      </c>
      <c r="D574" s="11"/>
      <c r="E574" s="289"/>
      <c r="F574" s="109"/>
      <c r="G574" s="288"/>
      <c r="H574" s="295">
        <v>23148</v>
      </c>
      <c r="I574" s="56"/>
      <c r="J574" s="11">
        <f t="shared" si="49"/>
        <v>23148</v>
      </c>
      <c r="K574" s="2"/>
      <c r="L574" s="18">
        <v>18775</v>
      </c>
      <c r="M574" s="59"/>
      <c r="N574" s="14">
        <f t="shared" si="50"/>
        <v>18775</v>
      </c>
      <c r="O574" s="230" t="str">
        <f t="shared" si="51"/>
        <v xml:space="preserve"> </v>
      </c>
      <c r="P574" s="293">
        <f t="shared" si="52"/>
        <v>81.108519094522208</v>
      </c>
      <c r="Q574" s="275" t="str">
        <f t="shared" si="53"/>
        <v xml:space="preserve"> </v>
      </c>
      <c r="R574" s="293">
        <f t="shared" si="54"/>
        <v>81.108519094522208</v>
      </c>
    </row>
    <row r="575" spans="1:18" x14ac:dyDescent="0.2">
      <c r="A575" s="10" t="str">
        <f>IF(COUNTRY_INFO!A575=0," ",COUNTRY_INFO!A575)</f>
        <v>Ethiopia</v>
      </c>
      <c r="B575" s="10" t="str">
        <f>IF(COUNTRY_INFO!B575=0," ",COUNTRY_INFO!B575)</f>
        <v>Oromia West Shewa</v>
      </c>
      <c r="C575" s="10" t="str">
        <f>IF(COUNTRY_INFO!C575=0," ",COUNTRY_INFO!C575)</f>
        <v>Jeldu</v>
      </c>
      <c r="D575" s="11"/>
      <c r="E575" s="289"/>
      <c r="F575" s="109"/>
      <c r="G575" s="288"/>
      <c r="H575" s="288"/>
      <c r="I575" s="56"/>
      <c r="J575" s="11">
        <f t="shared" si="49"/>
        <v>0</v>
      </c>
      <c r="K575" s="2"/>
      <c r="L575" s="18"/>
      <c r="M575" s="59"/>
      <c r="N575" s="14">
        <f t="shared" si="50"/>
        <v>0</v>
      </c>
      <c r="O575" s="230" t="str">
        <f t="shared" si="51"/>
        <v xml:space="preserve"> </v>
      </c>
      <c r="P575" s="230" t="str">
        <f t="shared" si="52"/>
        <v xml:space="preserve"> </v>
      </c>
      <c r="Q575" s="275" t="str">
        <f t="shared" si="53"/>
        <v xml:space="preserve"> </v>
      </c>
      <c r="R575" s="230" t="str">
        <f t="shared" si="54"/>
        <v xml:space="preserve"> </v>
      </c>
    </row>
    <row r="576" spans="1:18" x14ac:dyDescent="0.2">
      <c r="A576" s="10" t="str">
        <f>IF(COUNTRY_INFO!A576=0," ",COUNTRY_INFO!A576)</f>
        <v>Ethiopia</v>
      </c>
      <c r="B576" s="10" t="str">
        <f>IF(COUNTRY_INFO!B576=0," ",COUNTRY_INFO!B576)</f>
        <v>Oromia West Shewa</v>
      </c>
      <c r="C576" s="10" t="str">
        <f>IF(COUNTRY_INFO!C576=0," ",COUNTRY_INFO!C576)</f>
        <v>Jibat</v>
      </c>
      <c r="D576" s="11"/>
      <c r="E576" s="289"/>
      <c r="F576" s="109"/>
      <c r="G576" s="288"/>
      <c r="H576" s="295">
        <v>26285</v>
      </c>
      <c r="I576" s="56"/>
      <c r="J576" s="11">
        <f t="shared" si="49"/>
        <v>26285</v>
      </c>
      <c r="K576" s="2"/>
      <c r="L576" s="18">
        <v>21928</v>
      </c>
      <c r="M576" s="59"/>
      <c r="N576" s="14">
        <f t="shared" si="50"/>
        <v>21928</v>
      </c>
      <c r="O576" s="230" t="str">
        <f t="shared" si="51"/>
        <v xml:space="preserve"> </v>
      </c>
      <c r="P576" s="293">
        <f t="shared" si="52"/>
        <v>83.424006087121938</v>
      </c>
      <c r="Q576" s="275" t="str">
        <f t="shared" si="53"/>
        <v xml:space="preserve"> </v>
      </c>
      <c r="R576" s="293">
        <f t="shared" si="54"/>
        <v>83.424006087121938</v>
      </c>
    </row>
    <row r="577" spans="1:18" x14ac:dyDescent="0.2">
      <c r="A577" s="10" t="str">
        <f>IF(COUNTRY_INFO!A577=0," ",COUNTRY_INFO!A577)</f>
        <v>Ethiopia</v>
      </c>
      <c r="B577" s="10" t="str">
        <f>IF(COUNTRY_INFO!B577=0," ",COUNTRY_INFO!B577)</f>
        <v>Oromia West Shewa</v>
      </c>
      <c r="C577" s="10" t="str">
        <f>IF(COUNTRY_INFO!C577=0," ",COUNTRY_INFO!C577)</f>
        <v>Liben Jawi</v>
      </c>
      <c r="D577" s="11"/>
      <c r="E577" s="289"/>
      <c r="F577" s="109"/>
      <c r="G577" s="288"/>
      <c r="H577" s="288"/>
      <c r="I577" s="56"/>
      <c r="J577" s="11">
        <f t="shared" si="49"/>
        <v>0</v>
      </c>
      <c r="K577" s="2"/>
      <c r="L577" s="18"/>
      <c r="M577" s="59"/>
      <c r="N577" s="14">
        <f t="shared" si="50"/>
        <v>0</v>
      </c>
      <c r="O577" s="230" t="str">
        <f t="shared" si="51"/>
        <v xml:space="preserve"> </v>
      </c>
      <c r="P577" s="230" t="str">
        <f t="shared" si="52"/>
        <v xml:space="preserve"> </v>
      </c>
      <c r="Q577" s="275" t="str">
        <f t="shared" si="53"/>
        <v xml:space="preserve"> </v>
      </c>
      <c r="R577" s="230" t="str">
        <f t="shared" si="54"/>
        <v xml:space="preserve"> </v>
      </c>
    </row>
    <row r="578" spans="1:18" x14ac:dyDescent="0.2">
      <c r="A578" s="10" t="str">
        <f>IF(COUNTRY_INFO!A578=0," ",COUNTRY_INFO!A578)</f>
        <v>Ethiopia</v>
      </c>
      <c r="B578" s="10" t="str">
        <f>IF(COUNTRY_INFO!B578=0," ",COUNTRY_INFO!B578)</f>
        <v>Oromia West Shewa</v>
      </c>
      <c r="C578" s="10" t="str">
        <f>IF(COUNTRY_INFO!C578=0," ",COUNTRY_INFO!C578)</f>
        <v>Meta Robi</v>
      </c>
      <c r="D578" s="11"/>
      <c r="E578" s="289"/>
      <c r="F578" s="109"/>
      <c r="G578" s="288"/>
      <c r="H578" s="295">
        <v>32628</v>
      </c>
      <c r="I578" s="56"/>
      <c r="J578" s="11">
        <f t="shared" si="49"/>
        <v>32628</v>
      </c>
      <c r="K578" s="2"/>
      <c r="L578" s="18">
        <v>28971</v>
      </c>
      <c r="M578" s="59"/>
      <c r="N578" s="14">
        <f t="shared" si="50"/>
        <v>28971</v>
      </c>
      <c r="O578" s="230" t="str">
        <f t="shared" si="51"/>
        <v xml:space="preserve"> </v>
      </c>
      <c r="P578" s="293">
        <f t="shared" si="52"/>
        <v>88.791835233541732</v>
      </c>
      <c r="Q578" s="275" t="str">
        <f t="shared" si="53"/>
        <v xml:space="preserve"> </v>
      </c>
      <c r="R578" s="293">
        <f t="shared" si="54"/>
        <v>88.791835233541732</v>
      </c>
    </row>
    <row r="579" spans="1:18" x14ac:dyDescent="0.2">
      <c r="A579" s="10" t="str">
        <f>IF(COUNTRY_INFO!A579=0," ",COUNTRY_INFO!A579)</f>
        <v>Ethiopia</v>
      </c>
      <c r="B579" s="10" t="str">
        <f>IF(COUNTRY_INFO!B579=0," ",COUNTRY_INFO!B579)</f>
        <v>Oromia West Shewa</v>
      </c>
      <c r="C579" s="10" t="str">
        <f>IF(COUNTRY_INFO!C579=0," ",COUNTRY_INFO!C579)</f>
        <v xml:space="preserve">Meta Wolkite </v>
      </c>
      <c r="D579" s="11"/>
      <c r="E579" s="289"/>
      <c r="F579" s="109"/>
      <c r="G579" s="288"/>
      <c r="H579" s="288"/>
      <c r="I579" s="56"/>
      <c r="J579" s="11">
        <f t="shared" si="49"/>
        <v>0</v>
      </c>
      <c r="K579" s="2"/>
      <c r="L579" s="18"/>
      <c r="M579" s="59"/>
      <c r="N579" s="14">
        <f t="shared" si="50"/>
        <v>0</v>
      </c>
      <c r="O579" s="230" t="str">
        <f t="shared" si="51"/>
        <v xml:space="preserve"> </v>
      </c>
      <c r="P579" s="230" t="str">
        <f t="shared" si="52"/>
        <v xml:space="preserve"> </v>
      </c>
      <c r="Q579" s="275" t="str">
        <f t="shared" si="53"/>
        <v xml:space="preserve"> </v>
      </c>
      <c r="R579" s="230" t="str">
        <f t="shared" si="54"/>
        <v xml:space="preserve"> </v>
      </c>
    </row>
    <row r="580" spans="1:18" x14ac:dyDescent="0.2">
      <c r="A580" s="10" t="str">
        <f>IF(COUNTRY_INFO!A580=0," ",COUNTRY_INFO!A580)</f>
        <v>Ethiopia</v>
      </c>
      <c r="B580" s="10" t="str">
        <f>IF(COUNTRY_INFO!B580=0," ",COUNTRY_INFO!B580)</f>
        <v>Oromia West Shewa</v>
      </c>
      <c r="C580" s="10" t="str">
        <f>IF(COUNTRY_INFO!C580=0," ",COUNTRY_INFO!C580)</f>
        <v>Mida Kegn</v>
      </c>
      <c r="D580" s="11"/>
      <c r="E580" s="289"/>
      <c r="F580" s="109"/>
      <c r="G580" s="288"/>
      <c r="H580" s="288"/>
      <c r="I580" s="56"/>
      <c r="J580" s="11">
        <f t="shared" si="49"/>
        <v>0</v>
      </c>
      <c r="K580" s="2"/>
      <c r="L580" s="18"/>
      <c r="M580" s="59"/>
      <c r="N580" s="14">
        <f t="shared" si="50"/>
        <v>0</v>
      </c>
      <c r="O580" s="230" t="str">
        <f t="shared" si="51"/>
        <v xml:space="preserve"> </v>
      </c>
      <c r="P580" s="230" t="str">
        <f t="shared" si="52"/>
        <v xml:space="preserve"> </v>
      </c>
      <c r="Q580" s="275" t="str">
        <f t="shared" si="53"/>
        <v xml:space="preserve"> </v>
      </c>
      <c r="R580" s="230" t="str">
        <f t="shared" si="54"/>
        <v xml:space="preserve"> </v>
      </c>
    </row>
    <row r="581" spans="1:18" x14ac:dyDescent="0.2">
      <c r="A581" s="10" t="str">
        <f>IF(COUNTRY_INFO!A581=0," ",COUNTRY_INFO!A581)</f>
        <v>Ethiopia</v>
      </c>
      <c r="B581" s="10" t="str">
        <f>IF(COUNTRY_INFO!B581=0," ",COUNTRY_INFO!B581)</f>
        <v>Oromia West Shewa</v>
      </c>
      <c r="C581" s="10" t="str">
        <f>IF(COUNTRY_INFO!C581=0," ",COUNTRY_INFO!C581)</f>
        <v>Nono</v>
      </c>
      <c r="D581" s="11"/>
      <c r="E581" s="289"/>
      <c r="F581" s="109"/>
      <c r="G581" s="288"/>
      <c r="H581" s="288"/>
      <c r="I581" s="56"/>
      <c r="J581" s="11">
        <f t="shared" si="49"/>
        <v>0</v>
      </c>
      <c r="K581" s="2"/>
      <c r="L581" s="18"/>
      <c r="M581" s="59"/>
      <c r="N581" s="14">
        <f t="shared" si="50"/>
        <v>0</v>
      </c>
      <c r="O581" s="230" t="str">
        <f t="shared" si="51"/>
        <v xml:space="preserve"> </v>
      </c>
      <c r="P581" s="230" t="str">
        <f t="shared" si="52"/>
        <v xml:space="preserve"> </v>
      </c>
      <c r="Q581" s="275" t="str">
        <f t="shared" si="53"/>
        <v xml:space="preserve"> </v>
      </c>
      <c r="R581" s="230" t="str">
        <f t="shared" si="54"/>
        <v xml:space="preserve"> </v>
      </c>
    </row>
    <row r="582" spans="1:18" x14ac:dyDescent="0.2">
      <c r="A582" s="10" t="str">
        <f>IF(COUNTRY_INFO!A582=0," ",COUNTRY_INFO!A582)</f>
        <v>Ethiopia</v>
      </c>
      <c r="B582" s="10" t="str">
        <f>IF(COUNTRY_INFO!B582=0," ",COUNTRY_INFO!B582)</f>
        <v>Oromia West Shewa</v>
      </c>
      <c r="C582" s="10" t="str">
        <f>IF(COUNTRY_INFO!C582=0," ",COUNTRY_INFO!C582)</f>
        <v>Toke Kutaye</v>
      </c>
      <c r="D582" s="11"/>
      <c r="E582" s="289"/>
      <c r="F582" s="109"/>
      <c r="G582" s="288"/>
      <c r="H582" s="295">
        <v>42628</v>
      </c>
      <c r="I582" s="56"/>
      <c r="J582" s="11">
        <f t="shared" si="49"/>
        <v>42628</v>
      </c>
      <c r="K582" s="2"/>
      <c r="L582" s="18">
        <v>38272</v>
      </c>
      <c r="M582" s="59"/>
      <c r="N582" s="14">
        <f t="shared" si="50"/>
        <v>38272</v>
      </c>
      <c r="O582" s="230" t="str">
        <f t="shared" si="51"/>
        <v xml:space="preserve"> </v>
      </c>
      <c r="P582" s="293">
        <f t="shared" si="52"/>
        <v>89.78136436145256</v>
      </c>
      <c r="Q582" s="275" t="str">
        <f t="shared" si="53"/>
        <v xml:space="preserve"> </v>
      </c>
      <c r="R582" s="293">
        <f t="shared" si="54"/>
        <v>89.78136436145256</v>
      </c>
    </row>
    <row r="583" spans="1:18" x14ac:dyDescent="0.2">
      <c r="A583" s="10" t="str">
        <f>IF(COUNTRY_INFO!A583=0," ",COUNTRY_INFO!A583)</f>
        <v>Ethiopia</v>
      </c>
      <c r="B583" s="10" t="str">
        <f>IF(COUNTRY_INFO!B583=0," ",COUNTRY_INFO!B583)</f>
        <v>Oromia West Wellega</v>
      </c>
      <c r="C583" s="10" t="str">
        <f>IF(COUNTRY_INFO!C583=0," ",COUNTRY_INFO!C583)</f>
        <v>Aira</v>
      </c>
      <c r="D583" s="11"/>
      <c r="E583" s="289"/>
      <c r="F583" s="109"/>
      <c r="G583" s="288"/>
      <c r="H583" s="288"/>
      <c r="I583" s="56"/>
      <c r="J583" s="11">
        <f t="shared" si="49"/>
        <v>0</v>
      </c>
      <c r="K583" s="2"/>
      <c r="L583" s="18"/>
      <c r="M583" s="59"/>
      <c r="N583" s="14">
        <f t="shared" si="50"/>
        <v>0</v>
      </c>
      <c r="O583" s="230" t="str">
        <f t="shared" si="51"/>
        <v xml:space="preserve"> </v>
      </c>
      <c r="P583" s="230" t="str">
        <f t="shared" si="52"/>
        <v xml:space="preserve"> </v>
      </c>
      <c r="Q583" s="275" t="str">
        <f t="shared" si="53"/>
        <v xml:space="preserve"> </v>
      </c>
      <c r="R583" s="230" t="str">
        <f t="shared" si="54"/>
        <v xml:space="preserve"> </v>
      </c>
    </row>
    <row r="584" spans="1:18" x14ac:dyDescent="0.2">
      <c r="A584" s="10" t="str">
        <f>IF(COUNTRY_INFO!A584=0," ",COUNTRY_INFO!A584)</f>
        <v>Ethiopia</v>
      </c>
      <c r="B584" s="10" t="str">
        <f>IF(COUNTRY_INFO!B584=0," ",COUNTRY_INFO!B584)</f>
        <v>Oromia West Wellega</v>
      </c>
      <c r="C584" s="10" t="str">
        <f>IF(COUNTRY_INFO!C584=0," ",COUNTRY_INFO!C584)</f>
        <v>Babo Gambel</v>
      </c>
      <c r="D584" s="11"/>
      <c r="E584" s="289"/>
      <c r="F584" s="109"/>
      <c r="G584" s="288"/>
      <c r="H584" s="288"/>
      <c r="I584" s="56"/>
      <c r="J584" s="11">
        <f t="shared" si="49"/>
        <v>0</v>
      </c>
      <c r="K584" s="2"/>
      <c r="L584" s="18"/>
      <c r="M584" s="59"/>
      <c r="N584" s="14">
        <f t="shared" si="50"/>
        <v>0</v>
      </c>
      <c r="O584" s="230" t="str">
        <f t="shared" si="51"/>
        <v xml:space="preserve"> </v>
      </c>
      <c r="P584" s="230" t="str">
        <f t="shared" si="52"/>
        <v xml:space="preserve"> </v>
      </c>
      <c r="Q584" s="275" t="str">
        <f t="shared" si="53"/>
        <v xml:space="preserve"> </v>
      </c>
      <c r="R584" s="230" t="str">
        <f t="shared" si="54"/>
        <v xml:space="preserve"> </v>
      </c>
    </row>
    <row r="585" spans="1:18" x14ac:dyDescent="0.2">
      <c r="A585" s="10" t="str">
        <f>IF(COUNTRY_INFO!A585=0," ",COUNTRY_INFO!A585)</f>
        <v>Ethiopia</v>
      </c>
      <c r="B585" s="10" t="str">
        <f>IF(COUNTRY_INFO!B585=0," ",COUNTRY_INFO!B585)</f>
        <v>Oromia West Wellega</v>
      </c>
      <c r="C585" s="10" t="str">
        <f>IF(COUNTRY_INFO!C585=0," ",COUNTRY_INFO!C585)</f>
        <v>Begi</v>
      </c>
      <c r="D585" s="11"/>
      <c r="E585" s="289"/>
      <c r="F585" s="109"/>
      <c r="G585" s="288"/>
      <c r="H585" s="288"/>
      <c r="I585" s="56"/>
      <c r="J585" s="11">
        <f t="shared" si="49"/>
        <v>0</v>
      </c>
      <c r="K585" s="2"/>
      <c r="L585" s="18"/>
      <c r="M585" s="59"/>
      <c r="N585" s="14">
        <f t="shared" si="50"/>
        <v>0</v>
      </c>
      <c r="O585" s="230" t="str">
        <f t="shared" si="51"/>
        <v xml:space="preserve"> </v>
      </c>
      <c r="P585" s="230" t="str">
        <f t="shared" si="52"/>
        <v xml:space="preserve"> </v>
      </c>
      <c r="Q585" s="275" t="str">
        <f t="shared" si="53"/>
        <v xml:space="preserve"> </v>
      </c>
      <c r="R585" s="230" t="str">
        <f t="shared" si="54"/>
        <v xml:space="preserve"> </v>
      </c>
    </row>
    <row r="586" spans="1:18" x14ac:dyDescent="0.2">
      <c r="A586" s="10" t="str">
        <f>IF(COUNTRY_INFO!A586=0," ",COUNTRY_INFO!A586)</f>
        <v>Ethiopia</v>
      </c>
      <c r="B586" s="10" t="str">
        <f>IF(COUNTRY_INFO!B586=0," ",COUNTRY_INFO!B586)</f>
        <v>Oromia West Wellega</v>
      </c>
      <c r="C586" s="10" t="str">
        <f>IF(COUNTRY_INFO!C586=0," ",COUNTRY_INFO!C586)</f>
        <v>Bodji Chokorsa</v>
      </c>
      <c r="D586" s="11"/>
      <c r="E586" s="289"/>
      <c r="F586" s="109"/>
      <c r="G586" s="288"/>
      <c r="H586" s="288"/>
      <c r="I586" s="56"/>
      <c r="J586" s="11">
        <f t="shared" ref="J586:J649" si="55">SUM(G586:I586)</f>
        <v>0</v>
      </c>
      <c r="K586" s="2"/>
      <c r="L586" s="18"/>
      <c r="M586" s="59"/>
      <c r="N586" s="14">
        <f t="shared" ref="N586:N649" si="56">SUM(K586:M586)</f>
        <v>0</v>
      </c>
      <c r="O586" s="230" t="str">
        <f t="shared" ref="O586:O649" si="57">IF(G586&lt;&gt;0, IF(K586/G586*100=0, "-", K586/G586*100), " ")</f>
        <v xml:space="preserve"> </v>
      </c>
      <c r="P586" s="230" t="str">
        <f t="shared" ref="P586:P649" si="58">IF(H586&lt;&gt;0, IF(L586/H586*100=0, "-", L586/H586*100), " ")</f>
        <v xml:space="preserve"> </v>
      </c>
      <c r="Q586" s="275" t="str">
        <f t="shared" ref="Q586:Q649" si="59">IF(I586&lt;&gt;0, IF(M586/I586*100=0, "-", M586/I586*100), " ")</f>
        <v xml:space="preserve"> </v>
      </c>
      <c r="R586" s="230" t="str">
        <f t="shared" ref="R586:R649" si="60">IF(J586&lt;&gt;0, IF(N586/J586*100=0, "-", N586/J586*100), " ")</f>
        <v xml:space="preserve"> </v>
      </c>
    </row>
    <row r="587" spans="1:18" x14ac:dyDescent="0.2">
      <c r="A587" s="10" t="str">
        <f>IF(COUNTRY_INFO!A587=0," ",COUNTRY_INFO!A587)</f>
        <v>Ethiopia</v>
      </c>
      <c r="B587" s="10" t="str">
        <f>IF(COUNTRY_INFO!B587=0," ",COUNTRY_INFO!B587)</f>
        <v>Oromia West Wellega</v>
      </c>
      <c r="C587" s="10" t="str">
        <f>IF(COUNTRY_INFO!C587=0," ",COUNTRY_INFO!C587)</f>
        <v xml:space="preserve">Bodji Dirmaji </v>
      </c>
      <c r="D587" s="11"/>
      <c r="E587" s="289"/>
      <c r="F587" s="109"/>
      <c r="G587" s="288"/>
      <c r="H587" s="288"/>
      <c r="I587" s="56"/>
      <c r="J587" s="11">
        <f t="shared" si="55"/>
        <v>0</v>
      </c>
      <c r="K587" s="2"/>
      <c r="L587" s="18"/>
      <c r="M587" s="59"/>
      <c r="N587" s="14">
        <f t="shared" si="56"/>
        <v>0</v>
      </c>
      <c r="O587" s="230" t="str">
        <f t="shared" si="57"/>
        <v xml:space="preserve"> </v>
      </c>
      <c r="P587" s="230" t="str">
        <f t="shared" si="58"/>
        <v xml:space="preserve"> </v>
      </c>
      <c r="Q587" s="275" t="str">
        <f t="shared" si="59"/>
        <v xml:space="preserve"> </v>
      </c>
      <c r="R587" s="230" t="str">
        <f t="shared" si="60"/>
        <v xml:space="preserve"> </v>
      </c>
    </row>
    <row r="588" spans="1:18" x14ac:dyDescent="0.2">
      <c r="A588" s="10" t="str">
        <f>IF(COUNTRY_INFO!A588=0," ",COUNTRY_INFO!A588)</f>
        <v>Ethiopia</v>
      </c>
      <c r="B588" s="10" t="str">
        <f>IF(COUNTRY_INFO!B588=0," ",COUNTRY_INFO!B588)</f>
        <v>Oromia West Wellega</v>
      </c>
      <c r="C588" s="10" t="str">
        <f>IF(COUNTRY_INFO!C588=0," ",COUNTRY_INFO!C588)</f>
        <v>Genji</v>
      </c>
      <c r="D588" s="11"/>
      <c r="E588" s="289"/>
      <c r="F588" s="109"/>
      <c r="G588" s="288"/>
      <c r="H588" s="295">
        <v>25226</v>
      </c>
      <c r="I588" s="56"/>
      <c r="J588" s="11">
        <f t="shared" si="55"/>
        <v>25226</v>
      </c>
      <c r="K588" s="2"/>
      <c r="L588" s="18">
        <v>21928</v>
      </c>
      <c r="M588" s="59"/>
      <c r="N588" s="14">
        <f t="shared" si="56"/>
        <v>21928</v>
      </c>
      <c r="O588" s="230" t="str">
        <f t="shared" si="57"/>
        <v xml:space="preserve"> </v>
      </c>
      <c r="P588" s="293">
        <f t="shared" si="58"/>
        <v>86.926187267105377</v>
      </c>
      <c r="Q588" s="275" t="str">
        <f t="shared" si="59"/>
        <v xml:space="preserve"> </v>
      </c>
      <c r="R588" s="293">
        <f t="shared" si="60"/>
        <v>86.926187267105377</v>
      </c>
    </row>
    <row r="589" spans="1:18" x14ac:dyDescent="0.2">
      <c r="A589" s="10" t="str">
        <f>IF(COUNTRY_INFO!A589=0," ",COUNTRY_INFO!A589)</f>
        <v>Ethiopia</v>
      </c>
      <c r="B589" s="10" t="str">
        <f>IF(COUNTRY_INFO!B589=0," ",COUNTRY_INFO!B589)</f>
        <v>Oromia West Wellega</v>
      </c>
      <c r="C589" s="10" t="str">
        <f>IF(COUNTRY_INFO!C589=0," ",COUNTRY_INFO!C589)</f>
        <v>Gimbi Rural</v>
      </c>
      <c r="D589" s="11"/>
      <c r="E589" s="289"/>
      <c r="F589" s="109"/>
      <c r="G589" s="288"/>
      <c r="H589" s="288"/>
      <c r="I589" s="56"/>
      <c r="J589" s="11">
        <f t="shared" si="55"/>
        <v>0</v>
      </c>
      <c r="K589" s="2"/>
      <c r="L589" s="18"/>
      <c r="M589" s="59"/>
      <c r="N589" s="14">
        <f t="shared" si="56"/>
        <v>0</v>
      </c>
      <c r="O589" s="230" t="str">
        <f t="shared" si="57"/>
        <v xml:space="preserve"> </v>
      </c>
      <c r="P589" s="230" t="str">
        <f t="shared" si="58"/>
        <v xml:space="preserve"> </v>
      </c>
      <c r="Q589" s="275" t="str">
        <f t="shared" si="59"/>
        <v xml:space="preserve"> </v>
      </c>
      <c r="R589" s="230" t="str">
        <f t="shared" si="60"/>
        <v xml:space="preserve"> </v>
      </c>
    </row>
    <row r="590" spans="1:18" x14ac:dyDescent="0.2">
      <c r="A590" s="10" t="str">
        <f>IF(COUNTRY_INFO!A590=0," ",COUNTRY_INFO!A590)</f>
        <v>Ethiopia</v>
      </c>
      <c r="B590" s="10" t="str">
        <f>IF(COUNTRY_INFO!B590=0," ",COUNTRY_INFO!B590)</f>
        <v>Oromia West Wellega</v>
      </c>
      <c r="C590" s="10" t="str">
        <f>IF(COUNTRY_INFO!C590=0," ",COUNTRY_INFO!C590)</f>
        <v>Gimbi Town</v>
      </c>
      <c r="D590" s="11"/>
      <c r="E590" s="289"/>
      <c r="F590" s="109"/>
      <c r="G590" s="288"/>
      <c r="H590" s="288"/>
      <c r="I590" s="56"/>
      <c r="J590" s="11">
        <f t="shared" si="55"/>
        <v>0</v>
      </c>
      <c r="K590" s="2"/>
      <c r="L590" s="18"/>
      <c r="M590" s="59"/>
      <c r="N590" s="14">
        <f t="shared" si="56"/>
        <v>0</v>
      </c>
      <c r="O590" s="230" t="str">
        <f t="shared" si="57"/>
        <v xml:space="preserve"> </v>
      </c>
      <c r="P590" s="230" t="str">
        <f t="shared" si="58"/>
        <v xml:space="preserve"> </v>
      </c>
      <c r="Q590" s="275" t="str">
        <f t="shared" si="59"/>
        <v xml:space="preserve"> </v>
      </c>
      <c r="R590" s="230" t="str">
        <f t="shared" si="60"/>
        <v xml:space="preserve"> </v>
      </c>
    </row>
    <row r="591" spans="1:18" x14ac:dyDescent="0.2">
      <c r="A591" s="10" t="str">
        <f>IF(COUNTRY_INFO!A591=0," ",COUNTRY_INFO!A591)</f>
        <v>Ethiopia</v>
      </c>
      <c r="B591" s="10" t="str">
        <f>IF(COUNTRY_INFO!B591=0," ",COUNTRY_INFO!B591)</f>
        <v>Oromia West Wellega</v>
      </c>
      <c r="C591" s="10" t="str">
        <f>IF(COUNTRY_INFO!C591=0," ",COUNTRY_INFO!C591)</f>
        <v>Guliso</v>
      </c>
      <c r="D591" s="11" t="s">
        <v>1188</v>
      </c>
      <c r="E591" s="289" t="s">
        <v>19</v>
      </c>
      <c r="F591" s="253" t="s">
        <v>1189</v>
      </c>
      <c r="G591" s="295"/>
      <c r="H591" s="288">
        <v>28040</v>
      </c>
      <c r="I591" s="56"/>
      <c r="J591" s="11">
        <f t="shared" si="55"/>
        <v>28040</v>
      </c>
      <c r="K591" s="2"/>
      <c r="L591" s="18">
        <v>25467</v>
      </c>
      <c r="M591" s="59"/>
      <c r="N591" s="14">
        <f t="shared" si="56"/>
        <v>25467</v>
      </c>
      <c r="O591" s="230" t="str">
        <f t="shared" si="57"/>
        <v xml:space="preserve"> </v>
      </c>
      <c r="P591" s="293">
        <f t="shared" si="58"/>
        <v>90.823823109843076</v>
      </c>
      <c r="Q591" s="275" t="str">
        <f t="shared" si="59"/>
        <v xml:space="preserve"> </v>
      </c>
      <c r="R591" s="293">
        <f t="shared" si="60"/>
        <v>90.823823109843076</v>
      </c>
    </row>
    <row r="592" spans="1:18" x14ac:dyDescent="0.2">
      <c r="A592" s="10" t="str">
        <f>IF(COUNTRY_INFO!A592=0," ",COUNTRY_INFO!A592)</f>
        <v>Ethiopia</v>
      </c>
      <c r="B592" s="10" t="str">
        <f>IF(COUNTRY_INFO!B592=0," ",COUNTRY_INFO!B592)</f>
        <v>Oromia West Wellega</v>
      </c>
      <c r="C592" s="10" t="str">
        <f>IF(COUNTRY_INFO!C592=0," ",COUNTRY_INFO!C592)</f>
        <v>Haru</v>
      </c>
      <c r="D592" s="11" t="s">
        <v>1188</v>
      </c>
      <c r="E592" s="289" t="s">
        <v>19</v>
      </c>
      <c r="F592" s="253" t="s">
        <v>1189</v>
      </c>
      <c r="G592" s="295"/>
      <c r="H592" s="288">
        <v>26860</v>
      </c>
      <c r="I592" s="56"/>
      <c r="J592" s="11">
        <f t="shared" si="55"/>
        <v>26860</v>
      </c>
      <c r="K592" s="2"/>
      <c r="L592" s="18">
        <v>23936</v>
      </c>
      <c r="M592" s="59"/>
      <c r="N592" s="14">
        <f t="shared" si="56"/>
        <v>23936</v>
      </c>
      <c r="O592" s="230" t="str">
        <f t="shared" si="57"/>
        <v xml:space="preserve"> </v>
      </c>
      <c r="P592" s="293">
        <f t="shared" si="58"/>
        <v>89.113924050632903</v>
      </c>
      <c r="Q592" s="275" t="str">
        <f t="shared" si="59"/>
        <v xml:space="preserve"> </v>
      </c>
      <c r="R592" s="293">
        <f t="shared" si="60"/>
        <v>89.113924050632903</v>
      </c>
    </row>
    <row r="593" spans="1:18" x14ac:dyDescent="0.2">
      <c r="A593" s="10" t="str">
        <f>IF(COUNTRY_INFO!A593=0," ",COUNTRY_INFO!A593)</f>
        <v>Ethiopia</v>
      </c>
      <c r="B593" s="10" t="str">
        <f>IF(COUNTRY_INFO!B593=0," ",COUNTRY_INFO!B593)</f>
        <v>Oromia West Wellega</v>
      </c>
      <c r="C593" s="10" t="str">
        <f>IF(COUNTRY_INFO!C593=0," ",COUNTRY_INFO!C593)</f>
        <v>Homa</v>
      </c>
      <c r="D593" s="11"/>
      <c r="E593" s="289"/>
      <c r="F593" s="109"/>
      <c r="G593" s="288"/>
      <c r="H593" s="288"/>
      <c r="I593" s="56"/>
      <c r="J593" s="11">
        <f t="shared" si="55"/>
        <v>0</v>
      </c>
      <c r="K593" s="2"/>
      <c r="L593" s="18"/>
      <c r="M593" s="59"/>
      <c r="N593" s="14">
        <f t="shared" si="56"/>
        <v>0</v>
      </c>
      <c r="O593" s="230" t="str">
        <f t="shared" si="57"/>
        <v xml:space="preserve"> </v>
      </c>
      <c r="P593" s="230" t="str">
        <f t="shared" si="58"/>
        <v xml:space="preserve"> </v>
      </c>
      <c r="Q593" s="275" t="str">
        <f t="shared" si="59"/>
        <v xml:space="preserve"> </v>
      </c>
      <c r="R593" s="230" t="str">
        <f t="shared" si="60"/>
        <v xml:space="preserve"> </v>
      </c>
    </row>
    <row r="594" spans="1:18" x14ac:dyDescent="0.2">
      <c r="A594" s="10" t="str">
        <f>IF(COUNTRY_INFO!A594=0," ",COUNTRY_INFO!A594)</f>
        <v>Ethiopia</v>
      </c>
      <c r="B594" s="10" t="str">
        <f>IF(COUNTRY_INFO!B594=0," ",COUNTRY_INFO!B594)</f>
        <v>Oromia West Wellega</v>
      </c>
      <c r="C594" s="10" t="str">
        <f>IF(COUNTRY_INFO!C594=0," ",COUNTRY_INFO!C594)</f>
        <v>Jarso</v>
      </c>
      <c r="D594" s="11"/>
      <c r="E594" s="289"/>
      <c r="F594" s="109"/>
      <c r="G594" s="288"/>
      <c r="H594" s="288"/>
      <c r="I594" s="56"/>
      <c r="J594" s="11">
        <f t="shared" si="55"/>
        <v>0</v>
      </c>
      <c r="K594" s="2"/>
      <c r="L594" s="18"/>
      <c r="M594" s="59"/>
      <c r="N594" s="14">
        <f t="shared" si="56"/>
        <v>0</v>
      </c>
      <c r="O594" s="230" t="str">
        <f t="shared" si="57"/>
        <v xml:space="preserve"> </v>
      </c>
      <c r="P594" s="230" t="str">
        <f t="shared" si="58"/>
        <v xml:space="preserve"> </v>
      </c>
      <c r="Q594" s="275" t="str">
        <f t="shared" si="59"/>
        <v xml:space="preserve"> </v>
      </c>
      <c r="R594" s="230" t="str">
        <f t="shared" si="60"/>
        <v xml:space="preserve"> </v>
      </c>
    </row>
    <row r="595" spans="1:18" x14ac:dyDescent="0.2">
      <c r="A595" s="10" t="str">
        <f>IF(COUNTRY_INFO!A595=0," ",COUNTRY_INFO!A595)</f>
        <v>Ethiopia</v>
      </c>
      <c r="B595" s="10" t="str">
        <f>IF(COUNTRY_INFO!B595=0," ",COUNTRY_INFO!B595)</f>
        <v>Oromia West Wellega</v>
      </c>
      <c r="C595" s="10" t="str">
        <f>IF(COUNTRY_INFO!C595=0," ",COUNTRY_INFO!C595)</f>
        <v>Kiltu Karra</v>
      </c>
      <c r="D595" s="11"/>
      <c r="E595" s="289"/>
      <c r="F595" s="109"/>
      <c r="G595" s="288"/>
      <c r="H595" s="288"/>
      <c r="I595" s="56"/>
      <c r="J595" s="11">
        <f t="shared" si="55"/>
        <v>0</v>
      </c>
      <c r="K595" s="2"/>
      <c r="L595" s="18"/>
      <c r="M595" s="59"/>
      <c r="N595" s="14">
        <f t="shared" si="56"/>
        <v>0</v>
      </c>
      <c r="O595" s="230" t="str">
        <f t="shared" si="57"/>
        <v xml:space="preserve"> </v>
      </c>
      <c r="P595" s="230" t="str">
        <f t="shared" si="58"/>
        <v xml:space="preserve"> </v>
      </c>
      <c r="Q595" s="275" t="str">
        <f t="shared" si="59"/>
        <v xml:space="preserve"> </v>
      </c>
      <c r="R595" s="230" t="str">
        <f t="shared" si="60"/>
        <v xml:space="preserve"> </v>
      </c>
    </row>
    <row r="596" spans="1:18" x14ac:dyDescent="0.2">
      <c r="A596" s="10" t="str">
        <f>IF(COUNTRY_INFO!A596=0," ",COUNTRY_INFO!A596)</f>
        <v>Ethiopia</v>
      </c>
      <c r="B596" s="10" t="str">
        <f>IF(COUNTRY_INFO!B596=0," ",COUNTRY_INFO!B596)</f>
        <v>Oromia West Wellega</v>
      </c>
      <c r="C596" s="10" t="str">
        <f>IF(COUNTRY_INFO!C596=0," ",COUNTRY_INFO!C596)</f>
        <v>Kondala</v>
      </c>
      <c r="D596" s="11" t="s">
        <v>1188</v>
      </c>
      <c r="E596" s="289" t="s">
        <v>19</v>
      </c>
      <c r="F596" s="253" t="s">
        <v>1189</v>
      </c>
      <c r="G596" s="295"/>
      <c r="H596" s="288">
        <v>38241</v>
      </c>
      <c r="I596" s="56"/>
      <c r="J596" s="11">
        <f t="shared" si="55"/>
        <v>38241</v>
      </c>
      <c r="K596" s="2"/>
      <c r="L596" s="18">
        <v>36245</v>
      </c>
      <c r="M596" s="59"/>
      <c r="N596" s="14">
        <f t="shared" si="56"/>
        <v>36245</v>
      </c>
      <c r="O596" s="230" t="str">
        <f t="shared" si="57"/>
        <v xml:space="preserve"> </v>
      </c>
      <c r="P596" s="293">
        <f t="shared" si="58"/>
        <v>94.780471221986872</v>
      </c>
      <c r="Q596" s="275" t="str">
        <f t="shared" si="59"/>
        <v xml:space="preserve"> </v>
      </c>
      <c r="R596" s="293">
        <f t="shared" si="60"/>
        <v>94.780471221986872</v>
      </c>
    </row>
    <row r="597" spans="1:18" x14ac:dyDescent="0.2">
      <c r="A597" s="10" t="str">
        <f>IF(COUNTRY_INFO!A597=0," ",COUNTRY_INFO!A597)</f>
        <v>Ethiopia</v>
      </c>
      <c r="B597" s="10" t="str">
        <f>IF(COUNTRY_INFO!B597=0," ",COUNTRY_INFO!B597)</f>
        <v>Oromia West Wellega</v>
      </c>
      <c r="C597" s="10" t="str">
        <f>IF(COUNTRY_INFO!C597=0," ",COUNTRY_INFO!C597)</f>
        <v xml:space="preserve">Lalo Assabi </v>
      </c>
      <c r="D597" s="11"/>
      <c r="E597" s="289"/>
      <c r="F597" s="109"/>
      <c r="G597" s="288"/>
      <c r="H597" s="295">
        <v>32319</v>
      </c>
      <c r="I597" s="56"/>
      <c r="J597" s="11">
        <f t="shared" si="55"/>
        <v>32319</v>
      </c>
      <c r="K597" s="2"/>
      <c r="L597" s="18">
        <v>28726</v>
      </c>
      <c r="M597" s="59"/>
      <c r="N597" s="14">
        <f t="shared" si="56"/>
        <v>28726</v>
      </c>
      <c r="O597" s="230" t="str">
        <f t="shared" si="57"/>
        <v xml:space="preserve"> </v>
      </c>
      <c r="P597" s="293">
        <f t="shared" si="58"/>
        <v>88.882700578607015</v>
      </c>
      <c r="Q597" s="275" t="str">
        <f t="shared" si="59"/>
        <v xml:space="preserve"> </v>
      </c>
      <c r="R597" s="293">
        <f t="shared" si="60"/>
        <v>88.882700578607015</v>
      </c>
    </row>
    <row r="598" spans="1:18" x14ac:dyDescent="0.2">
      <c r="A598" s="10" t="str">
        <f>IF(COUNTRY_INFO!A598=0," ",COUNTRY_INFO!A598)</f>
        <v>Ethiopia</v>
      </c>
      <c r="B598" s="10" t="str">
        <f>IF(COUNTRY_INFO!B598=0," ",COUNTRY_INFO!B598)</f>
        <v>Oromia West Wellega</v>
      </c>
      <c r="C598" s="10" t="str">
        <f>IF(COUNTRY_INFO!C598=0," ",COUNTRY_INFO!C598)</f>
        <v>Leta Sibu</v>
      </c>
      <c r="D598" s="11"/>
      <c r="E598" s="289"/>
      <c r="F598" s="109"/>
      <c r="G598" s="288"/>
      <c r="H598" s="288"/>
      <c r="I598" s="56"/>
      <c r="J598" s="11">
        <f t="shared" si="55"/>
        <v>0</v>
      </c>
      <c r="K598" s="2"/>
      <c r="L598" s="18"/>
      <c r="M598" s="59"/>
      <c r="N598" s="14">
        <f t="shared" si="56"/>
        <v>0</v>
      </c>
      <c r="O598" s="230" t="str">
        <f t="shared" si="57"/>
        <v xml:space="preserve"> </v>
      </c>
      <c r="P598" s="230" t="str">
        <f t="shared" si="58"/>
        <v xml:space="preserve"> </v>
      </c>
      <c r="Q598" s="275" t="str">
        <f t="shared" si="59"/>
        <v xml:space="preserve"> </v>
      </c>
      <c r="R598" s="230" t="str">
        <f t="shared" si="60"/>
        <v xml:space="preserve"> </v>
      </c>
    </row>
    <row r="599" spans="1:18" x14ac:dyDescent="0.2">
      <c r="A599" s="10" t="str">
        <f>IF(COUNTRY_INFO!A599=0," ",COUNTRY_INFO!A599)</f>
        <v>Ethiopia</v>
      </c>
      <c r="B599" s="10" t="str">
        <f>IF(COUNTRY_INFO!B599=0," ",COUNTRY_INFO!B599)</f>
        <v>Oromia West Wellega</v>
      </c>
      <c r="C599" s="10" t="str">
        <f>IF(COUNTRY_INFO!C599=0," ",COUNTRY_INFO!C599)</f>
        <v xml:space="preserve">Mana Sibu </v>
      </c>
      <c r="D599" s="11"/>
      <c r="E599" s="289"/>
      <c r="F599" s="109"/>
      <c r="G599" s="288"/>
      <c r="H599" s="295">
        <v>53567</v>
      </c>
      <c r="I599" s="56"/>
      <c r="J599" s="11">
        <f t="shared" si="55"/>
        <v>53567</v>
      </c>
      <c r="K599" s="2"/>
      <c r="L599" s="18">
        <v>49826</v>
      </c>
      <c r="M599" s="59"/>
      <c r="N599" s="14">
        <f t="shared" si="56"/>
        <v>49826</v>
      </c>
      <c r="O599" s="230" t="str">
        <f t="shared" si="57"/>
        <v xml:space="preserve"> </v>
      </c>
      <c r="P599" s="293">
        <f t="shared" si="58"/>
        <v>93.016222674407757</v>
      </c>
      <c r="Q599" s="275" t="str">
        <f t="shared" si="59"/>
        <v xml:space="preserve"> </v>
      </c>
      <c r="R599" s="293">
        <f t="shared" si="60"/>
        <v>93.016222674407757</v>
      </c>
    </row>
    <row r="600" spans="1:18" x14ac:dyDescent="0.2">
      <c r="A600" s="10" t="str">
        <f>IF(COUNTRY_INFO!A600=0," ",COUNTRY_INFO!A600)</f>
        <v>Ethiopia</v>
      </c>
      <c r="B600" s="10" t="str">
        <f>IF(COUNTRY_INFO!B600=0," ",COUNTRY_INFO!B600)</f>
        <v>Oromia West Wellega</v>
      </c>
      <c r="C600" s="10" t="str">
        <f>IF(COUNTRY_INFO!C600=0," ",COUNTRY_INFO!C600)</f>
        <v>Mendi Town</v>
      </c>
      <c r="D600" s="11"/>
      <c r="E600" s="289"/>
      <c r="F600" s="109"/>
      <c r="G600" s="288"/>
      <c r="H600" s="288"/>
      <c r="I600" s="56"/>
      <c r="J600" s="11">
        <f t="shared" si="55"/>
        <v>0</v>
      </c>
      <c r="K600" s="2"/>
      <c r="L600" s="18"/>
      <c r="M600" s="59"/>
      <c r="N600" s="14">
        <f t="shared" si="56"/>
        <v>0</v>
      </c>
      <c r="O600" s="230" t="str">
        <f t="shared" si="57"/>
        <v xml:space="preserve"> </v>
      </c>
      <c r="P600" s="230" t="str">
        <f t="shared" si="58"/>
        <v xml:space="preserve"> </v>
      </c>
      <c r="Q600" s="275" t="str">
        <f t="shared" si="59"/>
        <v xml:space="preserve"> </v>
      </c>
      <c r="R600" s="230" t="str">
        <f t="shared" si="60"/>
        <v xml:space="preserve"> </v>
      </c>
    </row>
    <row r="601" spans="1:18" x14ac:dyDescent="0.2">
      <c r="A601" s="10" t="str">
        <f>IF(COUNTRY_INFO!A601=0," ",COUNTRY_INFO!A601)</f>
        <v>Ethiopia</v>
      </c>
      <c r="B601" s="10" t="str">
        <f>IF(COUNTRY_INFO!B601=0," ",COUNTRY_INFO!B601)</f>
        <v>Oromia West Wellega</v>
      </c>
      <c r="C601" s="10" t="str">
        <f>IF(COUNTRY_INFO!C601=0," ",COUNTRY_INFO!C601)</f>
        <v>Nedjo Rural</v>
      </c>
      <c r="D601" s="11"/>
      <c r="E601" s="289"/>
      <c r="F601" s="109"/>
      <c r="G601" s="288"/>
      <c r="H601" s="288"/>
      <c r="I601" s="56"/>
      <c r="J601" s="11">
        <f t="shared" si="55"/>
        <v>0</v>
      </c>
      <c r="K601" s="2"/>
      <c r="L601" s="18"/>
      <c r="M601" s="59"/>
      <c r="N601" s="14">
        <f t="shared" si="56"/>
        <v>0</v>
      </c>
      <c r="O601" s="230" t="str">
        <f t="shared" si="57"/>
        <v xml:space="preserve"> </v>
      </c>
      <c r="P601" s="230" t="str">
        <f t="shared" si="58"/>
        <v xml:space="preserve"> </v>
      </c>
      <c r="Q601" s="275" t="str">
        <f t="shared" si="59"/>
        <v xml:space="preserve"> </v>
      </c>
      <c r="R601" s="230" t="str">
        <f t="shared" si="60"/>
        <v xml:space="preserve"> </v>
      </c>
    </row>
    <row r="602" spans="1:18" x14ac:dyDescent="0.2">
      <c r="A602" s="10" t="str">
        <f>IF(COUNTRY_INFO!A602=0," ",COUNTRY_INFO!A602)</f>
        <v>Ethiopia</v>
      </c>
      <c r="B602" s="10" t="str">
        <f>IF(COUNTRY_INFO!B602=0," ",COUNTRY_INFO!B602)</f>
        <v>Oromia West Wellega</v>
      </c>
      <c r="C602" s="10" t="str">
        <f>IF(COUNTRY_INFO!C602=0," ",COUNTRY_INFO!C602)</f>
        <v>Nedjo Town</v>
      </c>
      <c r="D602" s="11"/>
      <c r="E602" s="289"/>
      <c r="F602" s="109"/>
      <c r="G602" s="288"/>
      <c r="H602" s="288"/>
      <c r="I602" s="56"/>
      <c r="J602" s="11">
        <f t="shared" si="55"/>
        <v>0</v>
      </c>
      <c r="K602" s="2"/>
      <c r="L602" s="18"/>
      <c r="M602" s="59"/>
      <c r="N602" s="14">
        <f t="shared" si="56"/>
        <v>0</v>
      </c>
      <c r="O602" s="230" t="str">
        <f t="shared" si="57"/>
        <v xml:space="preserve"> </v>
      </c>
      <c r="P602" s="230" t="str">
        <f t="shared" si="58"/>
        <v xml:space="preserve"> </v>
      </c>
      <c r="Q602" s="275" t="str">
        <f t="shared" si="59"/>
        <v xml:space="preserve"> </v>
      </c>
      <c r="R602" s="230" t="str">
        <f t="shared" si="60"/>
        <v xml:space="preserve"> </v>
      </c>
    </row>
    <row r="603" spans="1:18" x14ac:dyDescent="0.2">
      <c r="A603" s="10" t="str">
        <f>IF(COUNTRY_INFO!A603=0," ",COUNTRY_INFO!A603)</f>
        <v>Ethiopia</v>
      </c>
      <c r="B603" s="10" t="str">
        <f>IF(COUNTRY_INFO!B603=0," ",COUNTRY_INFO!B603)</f>
        <v>Oromia West Wellega</v>
      </c>
      <c r="C603" s="10" t="str">
        <f>IF(COUNTRY_INFO!C603=0," ",COUNTRY_INFO!C603)</f>
        <v>Nole Kaba</v>
      </c>
      <c r="D603" s="11"/>
      <c r="E603" s="289"/>
      <c r="F603" s="109"/>
      <c r="G603" s="288"/>
      <c r="H603" s="288"/>
      <c r="I603" s="56"/>
      <c r="J603" s="11">
        <f t="shared" si="55"/>
        <v>0</v>
      </c>
      <c r="K603" s="2"/>
      <c r="L603" s="18"/>
      <c r="M603" s="59"/>
      <c r="N603" s="14">
        <f t="shared" si="56"/>
        <v>0</v>
      </c>
      <c r="O603" s="230" t="str">
        <f t="shared" si="57"/>
        <v xml:space="preserve"> </v>
      </c>
      <c r="P603" s="230" t="str">
        <f t="shared" si="58"/>
        <v xml:space="preserve"> </v>
      </c>
      <c r="Q603" s="275" t="str">
        <f t="shared" si="59"/>
        <v xml:space="preserve"> </v>
      </c>
      <c r="R603" s="230" t="str">
        <f t="shared" si="60"/>
        <v xml:space="preserve"> </v>
      </c>
    </row>
    <row r="604" spans="1:18" x14ac:dyDescent="0.2">
      <c r="A604" s="10" t="str">
        <f>IF(COUNTRY_INFO!A604=0," ",COUNTRY_INFO!A604)</f>
        <v>Ethiopia</v>
      </c>
      <c r="B604" s="10" t="str">
        <f>IF(COUNTRY_INFO!B604=0," ",COUNTRY_INFO!B604)</f>
        <v>Oromia West Wellega</v>
      </c>
      <c r="C604" s="10" t="str">
        <f>IF(COUNTRY_INFO!C604=0," ",COUNTRY_INFO!C604)</f>
        <v>Seyo Nole</v>
      </c>
      <c r="D604" s="11"/>
      <c r="E604" s="289"/>
      <c r="F604" s="109"/>
      <c r="G604" s="288"/>
      <c r="H604" s="288"/>
      <c r="I604" s="56"/>
      <c r="J604" s="11">
        <f t="shared" si="55"/>
        <v>0</v>
      </c>
      <c r="K604" s="2"/>
      <c r="L604" s="18"/>
      <c r="M604" s="59"/>
      <c r="N604" s="14">
        <f t="shared" si="56"/>
        <v>0</v>
      </c>
      <c r="O604" s="230" t="str">
        <f t="shared" si="57"/>
        <v xml:space="preserve"> </v>
      </c>
      <c r="P604" s="230" t="str">
        <f t="shared" si="58"/>
        <v xml:space="preserve"> </v>
      </c>
      <c r="Q604" s="275" t="str">
        <f t="shared" si="59"/>
        <v xml:space="preserve"> </v>
      </c>
      <c r="R604" s="230" t="str">
        <f t="shared" si="60"/>
        <v xml:space="preserve"> </v>
      </c>
    </row>
    <row r="605" spans="1:18" x14ac:dyDescent="0.2">
      <c r="A605" s="10" t="str">
        <f>IF(COUNTRY_INFO!A605=0," ",COUNTRY_INFO!A605)</f>
        <v>Ethiopia</v>
      </c>
      <c r="B605" s="10" t="str">
        <f>IF(COUNTRY_INFO!B605=0," ",COUNTRY_INFO!B605)</f>
        <v>Oromia West Wellega</v>
      </c>
      <c r="C605" s="10" t="str">
        <f>IF(COUNTRY_INFO!C605=0," ",COUNTRY_INFO!C605)</f>
        <v>Yubdo</v>
      </c>
      <c r="D605" s="11"/>
      <c r="E605" s="289"/>
      <c r="F605" s="109"/>
      <c r="G605" s="288"/>
      <c r="H605" s="288"/>
      <c r="I605" s="56"/>
      <c r="J605" s="11">
        <f t="shared" si="55"/>
        <v>0</v>
      </c>
      <c r="K605" s="2"/>
      <c r="L605" s="18"/>
      <c r="M605" s="59"/>
      <c r="N605" s="14">
        <f t="shared" si="56"/>
        <v>0</v>
      </c>
      <c r="O605" s="230" t="str">
        <f t="shared" si="57"/>
        <v xml:space="preserve"> </v>
      </c>
      <c r="P605" s="230" t="str">
        <f t="shared" si="58"/>
        <v xml:space="preserve"> </v>
      </c>
      <c r="Q605" s="275" t="str">
        <f t="shared" si="59"/>
        <v xml:space="preserve"> </v>
      </c>
      <c r="R605" s="230" t="str">
        <f t="shared" si="60"/>
        <v xml:space="preserve"> </v>
      </c>
    </row>
    <row r="606" spans="1:18" x14ac:dyDescent="0.2">
      <c r="A606" s="10" t="str">
        <f>IF(COUNTRY_INFO!A606=0," ",COUNTRY_INFO!A606)</f>
        <v>Ethiopia</v>
      </c>
      <c r="B606" s="10" t="str">
        <f>IF(COUNTRY_INFO!B606=0," ",COUNTRY_INFO!B606)</f>
        <v>SNNPR Basketo Special Woreda</v>
      </c>
      <c r="C606" s="10" t="str">
        <f>IF(COUNTRY_INFO!C606=0," ",COUNTRY_INFO!C606)</f>
        <v>Basketo</v>
      </c>
      <c r="D606" s="11"/>
      <c r="E606" s="289"/>
      <c r="F606" s="109"/>
      <c r="G606" s="288"/>
      <c r="H606" s="295"/>
      <c r="I606" s="56"/>
      <c r="J606" s="11">
        <f t="shared" si="55"/>
        <v>0</v>
      </c>
      <c r="K606" s="2"/>
      <c r="L606" s="18"/>
      <c r="M606" s="59"/>
      <c r="N606" s="14">
        <f t="shared" si="56"/>
        <v>0</v>
      </c>
      <c r="O606" s="230" t="str">
        <f t="shared" si="57"/>
        <v xml:space="preserve"> </v>
      </c>
      <c r="P606" s="230" t="str">
        <f t="shared" si="58"/>
        <v xml:space="preserve"> </v>
      </c>
      <c r="Q606" s="275" t="str">
        <f t="shared" si="59"/>
        <v xml:space="preserve"> </v>
      </c>
      <c r="R606" s="230" t="str">
        <f t="shared" si="60"/>
        <v xml:space="preserve"> </v>
      </c>
    </row>
    <row r="607" spans="1:18" x14ac:dyDescent="0.2">
      <c r="A607" s="10" t="str">
        <f>IF(COUNTRY_INFO!A607=0," ",COUNTRY_INFO!A607)</f>
        <v>Ethiopia</v>
      </c>
      <c r="B607" s="10" t="str">
        <f>IF(COUNTRY_INFO!B607=0," ",COUNTRY_INFO!B607)</f>
        <v>SNNPR Bench Maji</v>
      </c>
      <c r="C607" s="10" t="str">
        <f>IF(COUNTRY_INFO!C607=0," ",COUNTRY_INFO!C607)</f>
        <v>Bero</v>
      </c>
      <c r="D607" s="11"/>
      <c r="E607" s="289"/>
      <c r="F607" s="109"/>
      <c r="G607" s="288"/>
      <c r="H607" s="288"/>
      <c r="I607" s="56"/>
      <c r="J607" s="11">
        <f t="shared" si="55"/>
        <v>0</v>
      </c>
      <c r="K607" s="2"/>
      <c r="L607" s="18"/>
      <c r="M607" s="59"/>
      <c r="N607" s="14">
        <f t="shared" si="56"/>
        <v>0</v>
      </c>
      <c r="O607" s="230" t="str">
        <f t="shared" si="57"/>
        <v xml:space="preserve"> </v>
      </c>
      <c r="P607" s="230" t="str">
        <f t="shared" si="58"/>
        <v xml:space="preserve"> </v>
      </c>
      <c r="Q607" s="275" t="str">
        <f t="shared" si="59"/>
        <v xml:space="preserve"> </v>
      </c>
      <c r="R607" s="230" t="str">
        <f t="shared" si="60"/>
        <v xml:space="preserve"> </v>
      </c>
    </row>
    <row r="608" spans="1:18" x14ac:dyDescent="0.2">
      <c r="A608" s="10" t="str">
        <f>IF(COUNTRY_INFO!A608=0," ",COUNTRY_INFO!A608)</f>
        <v>Ethiopia</v>
      </c>
      <c r="B608" s="10" t="str">
        <f>IF(COUNTRY_INFO!B608=0," ",COUNTRY_INFO!B608)</f>
        <v>SNNPR Bench Maji</v>
      </c>
      <c r="C608" s="10" t="str">
        <f>IF(COUNTRY_INFO!C608=0," ",COUNTRY_INFO!C608)</f>
        <v>Debub Bench</v>
      </c>
      <c r="D608" s="11"/>
      <c r="E608" s="289"/>
      <c r="F608" s="109"/>
      <c r="G608" s="288"/>
      <c r="H608" s="288"/>
      <c r="I608" s="56"/>
      <c r="J608" s="11">
        <f t="shared" si="55"/>
        <v>0</v>
      </c>
      <c r="K608" s="2"/>
      <c r="L608" s="18"/>
      <c r="M608" s="59"/>
      <c r="N608" s="14">
        <f t="shared" si="56"/>
        <v>0</v>
      </c>
      <c r="O608" s="230" t="str">
        <f t="shared" si="57"/>
        <v xml:space="preserve"> </v>
      </c>
      <c r="P608" s="230" t="str">
        <f t="shared" si="58"/>
        <v xml:space="preserve"> </v>
      </c>
      <c r="Q608" s="275" t="str">
        <f t="shared" si="59"/>
        <v xml:space="preserve"> </v>
      </c>
      <c r="R608" s="230" t="str">
        <f t="shared" si="60"/>
        <v xml:space="preserve"> </v>
      </c>
    </row>
    <row r="609" spans="1:18" x14ac:dyDescent="0.2">
      <c r="A609" s="10" t="str">
        <f>IF(COUNTRY_INFO!A609=0," ",COUNTRY_INFO!A609)</f>
        <v>Ethiopia</v>
      </c>
      <c r="B609" s="10" t="str">
        <f>IF(COUNTRY_INFO!B609=0," ",COUNTRY_INFO!B609)</f>
        <v>SNNPR Bench Maji</v>
      </c>
      <c r="C609" s="10" t="str">
        <f>IF(COUNTRY_INFO!C609=0," ",COUNTRY_INFO!C609)</f>
        <v>Gura ferda</v>
      </c>
      <c r="D609" s="11"/>
      <c r="E609" s="289"/>
      <c r="F609" s="109"/>
      <c r="G609" s="288"/>
      <c r="H609" s="288"/>
      <c r="I609" s="56"/>
      <c r="J609" s="11">
        <f t="shared" si="55"/>
        <v>0</v>
      </c>
      <c r="K609" s="2"/>
      <c r="L609" s="18"/>
      <c r="M609" s="59"/>
      <c r="N609" s="14">
        <f t="shared" si="56"/>
        <v>0</v>
      </c>
      <c r="O609" s="230" t="str">
        <f t="shared" si="57"/>
        <v xml:space="preserve"> </v>
      </c>
      <c r="P609" s="230" t="str">
        <f t="shared" si="58"/>
        <v xml:space="preserve"> </v>
      </c>
      <c r="Q609" s="275" t="str">
        <f t="shared" si="59"/>
        <v xml:space="preserve"> </v>
      </c>
      <c r="R609" s="230" t="str">
        <f t="shared" si="60"/>
        <v xml:space="preserve"> </v>
      </c>
    </row>
    <row r="610" spans="1:18" x14ac:dyDescent="0.2">
      <c r="A610" s="10" t="str">
        <f>IF(COUNTRY_INFO!A610=0," ",COUNTRY_INFO!A610)</f>
        <v>Ethiopia</v>
      </c>
      <c r="B610" s="10" t="str">
        <f>IF(COUNTRY_INFO!B610=0," ",COUNTRY_INFO!B610)</f>
        <v>SNNPR Bench Maji</v>
      </c>
      <c r="C610" s="10" t="str">
        <f>IF(COUNTRY_INFO!C610=0," ",COUNTRY_INFO!C610)</f>
        <v>Maji</v>
      </c>
      <c r="D610" s="11"/>
      <c r="E610" s="289"/>
      <c r="F610" s="109"/>
      <c r="G610" s="288"/>
      <c r="H610" s="288"/>
      <c r="I610" s="56"/>
      <c r="J610" s="11">
        <f t="shared" si="55"/>
        <v>0</v>
      </c>
      <c r="K610" s="2"/>
      <c r="L610" s="18"/>
      <c r="M610" s="59"/>
      <c r="N610" s="14">
        <f t="shared" si="56"/>
        <v>0</v>
      </c>
      <c r="O610" s="230" t="str">
        <f t="shared" si="57"/>
        <v xml:space="preserve"> </v>
      </c>
      <c r="P610" s="230" t="str">
        <f t="shared" si="58"/>
        <v xml:space="preserve"> </v>
      </c>
      <c r="Q610" s="275" t="str">
        <f t="shared" si="59"/>
        <v xml:space="preserve"> </v>
      </c>
      <c r="R610" s="230" t="str">
        <f t="shared" si="60"/>
        <v xml:space="preserve"> </v>
      </c>
    </row>
    <row r="611" spans="1:18" x14ac:dyDescent="0.2">
      <c r="A611" s="10" t="str">
        <f>IF(COUNTRY_INFO!A611=0," ",COUNTRY_INFO!A611)</f>
        <v>Ethiopia</v>
      </c>
      <c r="B611" s="10" t="str">
        <f>IF(COUNTRY_INFO!B611=0," ",COUNTRY_INFO!B611)</f>
        <v>SNNPR Bench Maji</v>
      </c>
      <c r="C611" s="10" t="str">
        <f>IF(COUNTRY_INFO!C611=0," ",COUNTRY_INFO!C611)</f>
        <v>Meint Goldia</v>
      </c>
      <c r="D611" s="11"/>
      <c r="E611" s="289"/>
      <c r="F611" s="109"/>
      <c r="G611" s="288"/>
      <c r="H611" s="288"/>
      <c r="I611" s="56"/>
      <c r="J611" s="11">
        <f t="shared" si="55"/>
        <v>0</v>
      </c>
      <c r="K611" s="2"/>
      <c r="L611" s="18"/>
      <c r="M611" s="59"/>
      <c r="N611" s="14">
        <f t="shared" si="56"/>
        <v>0</v>
      </c>
      <c r="O611" s="230" t="str">
        <f t="shared" si="57"/>
        <v xml:space="preserve"> </v>
      </c>
      <c r="P611" s="230" t="str">
        <f t="shared" si="58"/>
        <v xml:space="preserve"> </v>
      </c>
      <c r="Q611" s="275" t="str">
        <f t="shared" si="59"/>
        <v xml:space="preserve"> </v>
      </c>
      <c r="R611" s="230" t="str">
        <f t="shared" si="60"/>
        <v xml:space="preserve"> </v>
      </c>
    </row>
    <row r="612" spans="1:18" x14ac:dyDescent="0.2">
      <c r="A612" s="10" t="str">
        <f>IF(COUNTRY_INFO!A612=0," ",COUNTRY_INFO!A612)</f>
        <v>Ethiopia</v>
      </c>
      <c r="B612" s="10" t="str">
        <f>IF(COUNTRY_INFO!B612=0," ",COUNTRY_INFO!B612)</f>
        <v>SNNPR Bench Maji</v>
      </c>
      <c r="C612" s="10" t="str">
        <f>IF(COUNTRY_INFO!C612=0," ",COUNTRY_INFO!C612)</f>
        <v>Meint Shasha</v>
      </c>
      <c r="D612" s="11"/>
      <c r="E612" s="289"/>
      <c r="F612" s="109"/>
      <c r="G612" s="288"/>
      <c r="H612" s="288"/>
      <c r="I612" s="56"/>
      <c r="J612" s="11">
        <f t="shared" si="55"/>
        <v>0</v>
      </c>
      <c r="K612" s="2"/>
      <c r="L612" s="18"/>
      <c r="M612" s="59"/>
      <c r="N612" s="14">
        <f t="shared" si="56"/>
        <v>0</v>
      </c>
      <c r="O612" s="230" t="str">
        <f t="shared" si="57"/>
        <v xml:space="preserve"> </v>
      </c>
      <c r="P612" s="230" t="str">
        <f t="shared" si="58"/>
        <v xml:space="preserve"> </v>
      </c>
      <c r="Q612" s="275" t="str">
        <f t="shared" si="59"/>
        <v xml:space="preserve"> </v>
      </c>
      <c r="R612" s="230" t="str">
        <f t="shared" si="60"/>
        <v xml:space="preserve"> </v>
      </c>
    </row>
    <row r="613" spans="1:18" x14ac:dyDescent="0.2">
      <c r="A613" s="10" t="str">
        <f>IF(COUNTRY_INFO!A613=0," ",COUNTRY_INFO!A613)</f>
        <v>Ethiopia</v>
      </c>
      <c r="B613" s="10" t="str">
        <f>IF(COUNTRY_INFO!B613=0," ",COUNTRY_INFO!B613)</f>
        <v>SNNPR Bench Maji</v>
      </c>
      <c r="C613" s="10" t="str">
        <f>IF(COUNTRY_INFO!C613=0," ",COUNTRY_INFO!C613)</f>
        <v>Mizan Aman Town</v>
      </c>
      <c r="D613" s="11"/>
      <c r="E613" s="289"/>
      <c r="F613" s="109"/>
      <c r="G613" s="288"/>
      <c r="H613" s="288"/>
      <c r="I613" s="56"/>
      <c r="J613" s="11">
        <f t="shared" si="55"/>
        <v>0</v>
      </c>
      <c r="K613" s="2"/>
      <c r="L613" s="18"/>
      <c r="M613" s="59"/>
      <c r="N613" s="14">
        <f t="shared" si="56"/>
        <v>0</v>
      </c>
      <c r="O613" s="230" t="str">
        <f t="shared" si="57"/>
        <v xml:space="preserve"> </v>
      </c>
      <c r="P613" s="230" t="str">
        <f t="shared" si="58"/>
        <v xml:space="preserve"> </v>
      </c>
      <c r="Q613" s="275" t="str">
        <f t="shared" si="59"/>
        <v xml:space="preserve"> </v>
      </c>
      <c r="R613" s="230" t="str">
        <f t="shared" si="60"/>
        <v xml:space="preserve"> </v>
      </c>
    </row>
    <row r="614" spans="1:18" x14ac:dyDescent="0.2">
      <c r="A614" s="10" t="str">
        <f>IF(COUNTRY_INFO!A614=0," ",COUNTRY_INFO!A614)</f>
        <v>Ethiopia</v>
      </c>
      <c r="B614" s="10" t="str">
        <f>IF(COUNTRY_INFO!B614=0," ",COUNTRY_INFO!B614)</f>
        <v>SNNPR Bench Maji</v>
      </c>
      <c r="C614" s="10" t="str">
        <f>IF(COUNTRY_INFO!C614=0," ",COUNTRY_INFO!C614)</f>
        <v>Semen Bench</v>
      </c>
      <c r="D614" s="11"/>
      <c r="E614" s="289"/>
      <c r="F614" s="109"/>
      <c r="G614" s="288"/>
      <c r="H614" s="288"/>
      <c r="I614" s="56"/>
      <c r="J614" s="11">
        <f t="shared" si="55"/>
        <v>0</v>
      </c>
      <c r="K614" s="2"/>
      <c r="L614" s="18"/>
      <c r="M614" s="59"/>
      <c r="N614" s="14">
        <f t="shared" si="56"/>
        <v>0</v>
      </c>
      <c r="O614" s="230" t="str">
        <f t="shared" si="57"/>
        <v xml:space="preserve"> </v>
      </c>
      <c r="P614" s="230" t="str">
        <f t="shared" si="58"/>
        <v xml:space="preserve"> </v>
      </c>
      <c r="Q614" s="275" t="str">
        <f t="shared" si="59"/>
        <v xml:space="preserve"> </v>
      </c>
      <c r="R614" s="230" t="str">
        <f t="shared" si="60"/>
        <v xml:space="preserve"> </v>
      </c>
    </row>
    <row r="615" spans="1:18" x14ac:dyDescent="0.2">
      <c r="A615" s="10" t="str">
        <f>IF(COUNTRY_INFO!A615=0," ",COUNTRY_INFO!A615)</f>
        <v>Ethiopia</v>
      </c>
      <c r="B615" s="10" t="str">
        <f>IF(COUNTRY_INFO!B615=0," ",COUNTRY_INFO!B615)</f>
        <v>SNNPR Bench Maji</v>
      </c>
      <c r="C615" s="10" t="str">
        <f>IF(COUNTRY_INFO!C615=0," ",COUNTRY_INFO!C615)</f>
        <v>Sheko</v>
      </c>
      <c r="D615" s="11"/>
      <c r="E615" s="289"/>
      <c r="F615" s="109"/>
      <c r="G615" s="288"/>
      <c r="H615" s="295"/>
      <c r="I615" s="56"/>
      <c r="J615" s="11">
        <f t="shared" si="55"/>
        <v>0</v>
      </c>
      <c r="K615" s="2"/>
      <c r="L615" s="18"/>
      <c r="M615" s="59"/>
      <c r="N615" s="14">
        <f t="shared" si="56"/>
        <v>0</v>
      </c>
      <c r="O615" s="230" t="str">
        <f t="shared" si="57"/>
        <v xml:space="preserve"> </v>
      </c>
      <c r="P615" s="293" t="str">
        <f t="shared" si="58"/>
        <v xml:space="preserve"> </v>
      </c>
      <c r="Q615" s="275" t="str">
        <f t="shared" si="59"/>
        <v xml:space="preserve"> </v>
      </c>
      <c r="R615" s="293" t="str">
        <f t="shared" si="60"/>
        <v xml:space="preserve"> </v>
      </c>
    </row>
    <row r="616" spans="1:18" x14ac:dyDescent="0.2">
      <c r="A616" s="10" t="str">
        <f>IF(COUNTRY_INFO!A616=0," ",COUNTRY_INFO!A616)</f>
        <v>Ethiopia</v>
      </c>
      <c r="B616" s="10" t="str">
        <f>IF(COUNTRY_INFO!B616=0," ",COUNTRY_INFO!B616)</f>
        <v>SNNPR Bench Maji</v>
      </c>
      <c r="C616" s="10" t="str">
        <f>IF(COUNTRY_INFO!C616=0," ",COUNTRY_INFO!C616)</f>
        <v>Shey Bench</v>
      </c>
      <c r="D616" s="11"/>
      <c r="E616" s="289"/>
      <c r="F616" s="109"/>
      <c r="G616" s="288"/>
      <c r="H616" s="295">
        <v>48002</v>
      </c>
      <c r="I616" s="56"/>
      <c r="J616" s="11">
        <f t="shared" si="55"/>
        <v>48002</v>
      </c>
      <c r="K616" s="2"/>
      <c r="L616" s="18">
        <v>43510</v>
      </c>
      <c r="M616" s="59"/>
      <c r="N616" s="14">
        <f t="shared" si="56"/>
        <v>43510</v>
      </c>
      <c r="O616" s="230" t="str">
        <f t="shared" si="57"/>
        <v xml:space="preserve"> </v>
      </c>
      <c r="P616" s="293">
        <f t="shared" si="58"/>
        <v>90.64205658097579</v>
      </c>
      <c r="Q616" s="275" t="str">
        <f t="shared" si="59"/>
        <v xml:space="preserve"> </v>
      </c>
      <c r="R616" s="293">
        <f t="shared" si="60"/>
        <v>90.64205658097579</v>
      </c>
    </row>
    <row r="617" spans="1:18" x14ac:dyDescent="0.2">
      <c r="A617" s="10" t="str">
        <f>IF(COUNTRY_INFO!A617=0," ",COUNTRY_INFO!A617)</f>
        <v>Ethiopia</v>
      </c>
      <c r="B617" s="10" t="str">
        <f>IF(COUNTRY_INFO!B617=0," ",COUNTRY_INFO!B617)</f>
        <v>SNNPR Bench Maji</v>
      </c>
      <c r="C617" s="10" t="str">
        <f>IF(COUNTRY_INFO!C617=0," ",COUNTRY_INFO!C617)</f>
        <v>Surma</v>
      </c>
      <c r="D617" s="11"/>
      <c r="E617" s="289"/>
      <c r="F617" s="109"/>
      <c r="G617" s="288"/>
      <c r="H617" s="288"/>
      <c r="I617" s="56"/>
      <c r="J617" s="11">
        <f t="shared" si="55"/>
        <v>0</v>
      </c>
      <c r="K617" s="2"/>
      <c r="L617" s="18"/>
      <c r="M617" s="59"/>
      <c r="N617" s="14">
        <f t="shared" si="56"/>
        <v>0</v>
      </c>
      <c r="O617" s="230" t="str">
        <f t="shared" si="57"/>
        <v xml:space="preserve"> </v>
      </c>
      <c r="P617" s="230" t="str">
        <f t="shared" si="58"/>
        <v xml:space="preserve"> </v>
      </c>
      <c r="Q617" s="275" t="str">
        <f t="shared" si="59"/>
        <v xml:space="preserve"> </v>
      </c>
      <c r="R617" s="230" t="str">
        <f t="shared" si="60"/>
        <v xml:space="preserve"> </v>
      </c>
    </row>
    <row r="618" spans="1:18" x14ac:dyDescent="0.2">
      <c r="A618" s="10" t="str">
        <f>IF(COUNTRY_INFO!A618=0," ",COUNTRY_INFO!A618)</f>
        <v>Ethiopia</v>
      </c>
      <c r="B618" s="10" t="str">
        <f>IF(COUNTRY_INFO!B618=0," ",COUNTRY_INFO!B618)</f>
        <v>SNNPR Dawro</v>
      </c>
      <c r="C618" s="10" t="str">
        <f>IF(COUNTRY_INFO!C618=0," ",COUNTRY_INFO!C618)</f>
        <v>Gena-Bossa</v>
      </c>
      <c r="D618" s="11"/>
      <c r="E618" s="289"/>
      <c r="F618" s="109"/>
      <c r="G618" s="288"/>
      <c r="H618" s="288"/>
      <c r="I618" s="56"/>
      <c r="J618" s="11">
        <f t="shared" si="55"/>
        <v>0</v>
      </c>
      <c r="K618" s="2"/>
      <c r="L618" s="18"/>
      <c r="M618" s="59"/>
      <c r="N618" s="14">
        <f t="shared" si="56"/>
        <v>0</v>
      </c>
      <c r="O618" s="230" t="str">
        <f t="shared" si="57"/>
        <v xml:space="preserve"> </v>
      </c>
      <c r="P618" s="230" t="str">
        <f t="shared" si="58"/>
        <v xml:space="preserve"> </v>
      </c>
      <c r="Q618" s="275" t="str">
        <f t="shared" si="59"/>
        <v xml:space="preserve"> </v>
      </c>
      <c r="R618" s="230" t="str">
        <f t="shared" si="60"/>
        <v xml:space="preserve"> </v>
      </c>
    </row>
    <row r="619" spans="1:18" x14ac:dyDescent="0.2">
      <c r="A619" s="10" t="str">
        <f>IF(COUNTRY_INFO!A619=0," ",COUNTRY_INFO!A619)</f>
        <v>Ethiopia</v>
      </c>
      <c r="B619" s="10" t="str">
        <f>IF(COUNTRY_INFO!B619=0," ",COUNTRY_INFO!B619)</f>
        <v>SNNPR Dawro</v>
      </c>
      <c r="C619" s="10" t="str">
        <f>IF(COUNTRY_INFO!C619=0," ",COUNTRY_INFO!C619)</f>
        <v>Isara</v>
      </c>
      <c r="D619" s="11"/>
      <c r="E619" s="289"/>
      <c r="F619" s="109"/>
      <c r="G619" s="288"/>
      <c r="H619" s="288"/>
      <c r="I619" s="56"/>
      <c r="J619" s="11">
        <f t="shared" si="55"/>
        <v>0</v>
      </c>
      <c r="K619" s="2"/>
      <c r="L619" s="18"/>
      <c r="M619" s="59"/>
      <c r="N619" s="14">
        <f t="shared" si="56"/>
        <v>0</v>
      </c>
      <c r="O619" s="230" t="str">
        <f t="shared" si="57"/>
        <v xml:space="preserve"> </v>
      </c>
      <c r="P619" s="230" t="str">
        <f t="shared" si="58"/>
        <v xml:space="preserve"> </v>
      </c>
      <c r="Q619" s="275" t="str">
        <f t="shared" si="59"/>
        <v xml:space="preserve"> </v>
      </c>
      <c r="R619" s="230" t="str">
        <f t="shared" si="60"/>
        <v xml:space="preserve"> </v>
      </c>
    </row>
    <row r="620" spans="1:18" x14ac:dyDescent="0.2">
      <c r="A620" s="10" t="str">
        <f>IF(COUNTRY_INFO!A620=0," ",COUNTRY_INFO!A620)</f>
        <v>Ethiopia</v>
      </c>
      <c r="B620" s="10" t="str">
        <f>IF(COUNTRY_INFO!B620=0," ",COUNTRY_INFO!B620)</f>
        <v>SNNPR Dawro</v>
      </c>
      <c r="C620" s="10" t="str">
        <f>IF(COUNTRY_INFO!C620=0," ",COUNTRY_INFO!C620)</f>
        <v>Loma</v>
      </c>
      <c r="D620" s="11"/>
      <c r="E620" s="289"/>
      <c r="F620" s="109"/>
      <c r="G620" s="288"/>
      <c r="H620" s="295">
        <v>44308</v>
      </c>
      <c r="I620" s="56"/>
      <c r="J620" s="11">
        <f t="shared" si="55"/>
        <v>44308</v>
      </c>
      <c r="K620" s="2"/>
      <c r="L620" s="18">
        <v>39854</v>
      </c>
      <c r="M620" s="59"/>
      <c r="N620" s="14">
        <f t="shared" si="56"/>
        <v>39854</v>
      </c>
      <c r="O620" s="230" t="str">
        <f t="shared" si="57"/>
        <v xml:space="preserve"> </v>
      </c>
      <c r="P620" s="293">
        <f t="shared" si="58"/>
        <v>89.947639252505198</v>
      </c>
      <c r="Q620" s="275" t="str">
        <f t="shared" si="59"/>
        <v xml:space="preserve"> </v>
      </c>
      <c r="R620" s="293">
        <f t="shared" si="60"/>
        <v>89.947639252505198</v>
      </c>
    </row>
    <row r="621" spans="1:18" x14ac:dyDescent="0.2">
      <c r="A621" s="10" t="str">
        <f>IF(COUNTRY_INFO!A621=0," ",COUNTRY_INFO!A621)</f>
        <v>Ethiopia</v>
      </c>
      <c r="B621" s="10" t="str">
        <f>IF(COUNTRY_INFO!B621=0," ",COUNTRY_INFO!B621)</f>
        <v>SNNPR Dawro</v>
      </c>
      <c r="C621" s="10" t="str">
        <f>IF(COUNTRY_INFO!C621=0," ",COUNTRY_INFO!C621)</f>
        <v>Mareka</v>
      </c>
      <c r="D621" s="11"/>
      <c r="E621" s="289"/>
      <c r="F621" s="109"/>
      <c r="G621" s="288"/>
      <c r="H621" s="295">
        <v>47831</v>
      </c>
      <c r="I621" s="56"/>
      <c r="J621" s="11">
        <f t="shared" si="55"/>
        <v>47831</v>
      </c>
      <c r="K621" s="2"/>
      <c r="L621" s="18">
        <v>42900</v>
      </c>
      <c r="M621" s="59"/>
      <c r="N621" s="14">
        <f t="shared" si="56"/>
        <v>42900</v>
      </c>
      <c r="O621" s="230" t="str">
        <f t="shared" si="57"/>
        <v xml:space="preserve"> </v>
      </c>
      <c r="P621" s="293">
        <f t="shared" si="58"/>
        <v>89.690786310133603</v>
      </c>
      <c r="Q621" s="275" t="str">
        <f t="shared" si="59"/>
        <v xml:space="preserve"> </v>
      </c>
      <c r="R621" s="293">
        <f t="shared" si="60"/>
        <v>89.690786310133603</v>
      </c>
    </row>
    <row r="622" spans="1:18" x14ac:dyDescent="0.2">
      <c r="A622" s="10" t="str">
        <f>IF(COUNTRY_INFO!A622=0," ",COUNTRY_INFO!A622)</f>
        <v>Ethiopia</v>
      </c>
      <c r="B622" s="10" t="str">
        <f>IF(COUNTRY_INFO!B622=0," ",COUNTRY_INFO!B622)</f>
        <v>SNNPR Dawro</v>
      </c>
      <c r="C622" s="10" t="str">
        <f>IF(COUNTRY_INFO!C622=0," ",COUNTRY_INFO!C622)</f>
        <v>Terch Town</v>
      </c>
      <c r="D622" s="11"/>
      <c r="E622" s="289"/>
      <c r="F622" s="109"/>
      <c r="G622" s="288"/>
      <c r="H622" s="295"/>
      <c r="I622" s="56"/>
      <c r="J622" s="11">
        <f t="shared" si="55"/>
        <v>0</v>
      </c>
      <c r="K622" s="2"/>
      <c r="L622" s="18"/>
      <c r="M622" s="59"/>
      <c r="N622" s="14">
        <f t="shared" si="56"/>
        <v>0</v>
      </c>
      <c r="O622" s="230" t="str">
        <f t="shared" si="57"/>
        <v xml:space="preserve"> </v>
      </c>
      <c r="P622" s="293" t="str">
        <f t="shared" si="58"/>
        <v xml:space="preserve"> </v>
      </c>
      <c r="Q622" s="275" t="str">
        <f t="shared" si="59"/>
        <v xml:space="preserve"> </v>
      </c>
      <c r="R622" s="293" t="str">
        <f t="shared" si="60"/>
        <v xml:space="preserve"> </v>
      </c>
    </row>
    <row r="623" spans="1:18" x14ac:dyDescent="0.2">
      <c r="A623" s="10" t="str">
        <f>IF(COUNTRY_INFO!A623=0," ",COUNTRY_INFO!A623)</f>
        <v>Ethiopia</v>
      </c>
      <c r="B623" s="10" t="str">
        <f>IF(COUNTRY_INFO!B623=0," ",COUNTRY_INFO!B623)</f>
        <v>SNNPR Dawro</v>
      </c>
      <c r="C623" s="10" t="str">
        <f>IF(COUNTRY_INFO!C623=0," ",COUNTRY_INFO!C623)</f>
        <v>Tocha</v>
      </c>
      <c r="D623" s="11"/>
      <c r="E623" s="289"/>
      <c r="F623" s="109"/>
      <c r="G623" s="288"/>
      <c r="H623" s="295">
        <v>41925</v>
      </c>
      <c r="I623" s="56"/>
      <c r="J623" s="11">
        <f t="shared" si="55"/>
        <v>41925</v>
      </c>
      <c r="K623" s="2"/>
      <c r="L623" s="18">
        <v>35889</v>
      </c>
      <c r="M623" s="59"/>
      <c r="N623" s="14">
        <f t="shared" si="56"/>
        <v>35889</v>
      </c>
      <c r="O623" s="230" t="str">
        <f t="shared" si="57"/>
        <v xml:space="preserve"> </v>
      </c>
      <c r="P623" s="293">
        <f t="shared" si="58"/>
        <v>85.602862254025041</v>
      </c>
      <c r="Q623" s="275" t="str">
        <f t="shared" si="59"/>
        <v xml:space="preserve"> </v>
      </c>
      <c r="R623" s="293">
        <f t="shared" si="60"/>
        <v>85.602862254025041</v>
      </c>
    </row>
    <row r="624" spans="1:18" x14ac:dyDescent="0.2">
      <c r="A624" s="10" t="str">
        <f>IF(COUNTRY_INFO!A624=0," ",COUNTRY_INFO!A624)</f>
        <v>Ethiopia</v>
      </c>
      <c r="B624" s="10" t="str">
        <f>IF(COUNTRY_INFO!B624=0," ",COUNTRY_INFO!B624)</f>
        <v>SNNPR East Gurage</v>
      </c>
      <c r="C624" s="10" t="str">
        <f>IF(COUNTRY_INFO!C624=0," ",COUNTRY_INFO!C624)</f>
        <v>Mareko</v>
      </c>
      <c r="D624" s="11" t="str">
        <f>IF(OR(COUNTRY_INFO!$T$9:$T$1000="T3 (ALB/MBD)",COUNTRY_INFO!$U$9:$U$1000="T3 (ALB/MBD)"), "T3 (ALB/MBD)", " ")</f>
        <v>T3 (ALB/MBD)</v>
      </c>
      <c r="E624" s="289" t="s">
        <v>19</v>
      </c>
      <c r="F624" s="253" t="s">
        <v>1189</v>
      </c>
      <c r="G624" s="295"/>
      <c r="H624" s="288">
        <v>26787</v>
      </c>
      <c r="I624" s="56"/>
      <c r="J624" s="11">
        <f t="shared" si="55"/>
        <v>26787</v>
      </c>
      <c r="K624" s="2"/>
      <c r="L624" s="18">
        <v>26481</v>
      </c>
      <c r="M624" s="59"/>
      <c r="N624" s="14">
        <f t="shared" si="56"/>
        <v>26481</v>
      </c>
      <c r="O624" s="230" t="str">
        <f t="shared" si="57"/>
        <v xml:space="preserve"> </v>
      </c>
      <c r="P624" s="293">
        <f t="shared" si="58"/>
        <v>98.857654832568031</v>
      </c>
      <c r="Q624" s="275" t="str">
        <f t="shared" si="59"/>
        <v xml:space="preserve"> </v>
      </c>
      <c r="R624" s="293">
        <f t="shared" si="60"/>
        <v>98.857654832568031</v>
      </c>
    </row>
    <row r="625" spans="1:18" x14ac:dyDescent="0.2">
      <c r="A625" s="10" t="str">
        <f>IF(COUNTRY_INFO!A625=0," ",COUNTRY_INFO!A625)</f>
        <v>Ethiopia</v>
      </c>
      <c r="B625" s="10" t="str">
        <f>IF(COUNTRY_INFO!B625=0," ",COUNTRY_INFO!B625)</f>
        <v>SNNPR East Gurage</v>
      </c>
      <c r="C625" s="10" t="str">
        <f>IF(COUNTRY_INFO!C625=0," ",COUNTRY_INFO!C625)</f>
        <v>Meskan</v>
      </c>
      <c r="D625" s="11" t="str">
        <f>IF(OR(COUNTRY_INFO!$T$9:$T$1000="T3 (ALB/MBD)",COUNTRY_INFO!$U$9:$U$1000="T3 (ALB/MBD)"), "T3 (ALB/MBD)", " ")</f>
        <v>T3 (ALB/MBD)</v>
      </c>
      <c r="E625" s="289" t="s">
        <v>19</v>
      </c>
      <c r="F625" s="253" t="s">
        <v>1189</v>
      </c>
      <c r="G625" s="295"/>
      <c r="H625" s="288">
        <v>64330</v>
      </c>
      <c r="I625" s="56"/>
      <c r="J625" s="11">
        <f t="shared" si="55"/>
        <v>64330</v>
      </c>
      <c r="K625" s="2"/>
      <c r="L625" s="18">
        <v>63595</v>
      </c>
      <c r="M625" s="59"/>
      <c r="N625" s="14">
        <f t="shared" si="56"/>
        <v>63595</v>
      </c>
      <c r="O625" s="230" t="str">
        <f t="shared" si="57"/>
        <v xml:space="preserve"> </v>
      </c>
      <c r="P625" s="293">
        <f t="shared" si="58"/>
        <v>98.857453754080524</v>
      </c>
      <c r="Q625" s="275" t="str">
        <f t="shared" si="59"/>
        <v xml:space="preserve"> </v>
      </c>
      <c r="R625" s="293">
        <f t="shared" si="60"/>
        <v>98.857453754080524</v>
      </c>
    </row>
    <row r="626" spans="1:18" x14ac:dyDescent="0.2">
      <c r="A626" s="10" t="str">
        <f>IF(COUNTRY_INFO!A626=0," ",COUNTRY_INFO!A626)</f>
        <v>Ethiopia</v>
      </c>
      <c r="B626" s="10" t="str">
        <f>IF(COUNTRY_INFO!B626=0," ",COUNTRY_INFO!B626)</f>
        <v>SNNPR East Gurage</v>
      </c>
      <c r="C626" s="10" t="str">
        <f>IF(COUNTRY_INFO!C626=0," ",COUNTRY_INFO!C626)</f>
        <v>Sodo</v>
      </c>
      <c r="D626" s="11"/>
      <c r="E626" s="289"/>
      <c r="F626" s="109"/>
      <c r="G626" s="288"/>
      <c r="H626" s="288"/>
      <c r="I626" s="56"/>
      <c r="J626" s="11">
        <f t="shared" si="55"/>
        <v>0</v>
      </c>
      <c r="K626" s="2"/>
      <c r="L626" s="18"/>
      <c r="M626" s="59"/>
      <c r="N626" s="14">
        <f t="shared" si="56"/>
        <v>0</v>
      </c>
      <c r="O626" s="230" t="str">
        <f t="shared" si="57"/>
        <v xml:space="preserve"> </v>
      </c>
      <c r="P626" s="230" t="str">
        <f t="shared" si="58"/>
        <v xml:space="preserve"> </v>
      </c>
      <c r="Q626" s="275" t="str">
        <f t="shared" si="59"/>
        <v xml:space="preserve"> </v>
      </c>
      <c r="R626" s="230" t="str">
        <f t="shared" si="60"/>
        <v xml:space="preserve"> </v>
      </c>
    </row>
    <row r="627" spans="1:18" x14ac:dyDescent="0.2">
      <c r="A627" s="10" t="str">
        <f>IF(COUNTRY_INFO!A627=0," ",COUNTRY_INFO!A627)</f>
        <v>Ethiopia</v>
      </c>
      <c r="B627" s="10" t="str">
        <f>IF(COUNTRY_INFO!B627=0," ",COUNTRY_INFO!B627)</f>
        <v>SNNPR Gamo Gofa</v>
      </c>
      <c r="C627" s="10" t="str">
        <f>IF(COUNTRY_INFO!C627=0," ",COUNTRY_INFO!C627)</f>
        <v>Arbaminch Town</v>
      </c>
      <c r="D627" s="11"/>
      <c r="E627" s="289"/>
      <c r="F627" s="109"/>
      <c r="G627" s="288"/>
      <c r="H627" s="288"/>
      <c r="I627" s="56"/>
      <c r="J627" s="11">
        <f t="shared" si="55"/>
        <v>0</v>
      </c>
      <c r="K627" s="2"/>
      <c r="L627" s="18"/>
      <c r="M627" s="59"/>
      <c r="N627" s="14">
        <f t="shared" si="56"/>
        <v>0</v>
      </c>
      <c r="O627" s="230" t="str">
        <f t="shared" si="57"/>
        <v xml:space="preserve"> </v>
      </c>
      <c r="P627" s="230" t="str">
        <f t="shared" si="58"/>
        <v xml:space="preserve"> </v>
      </c>
      <c r="Q627" s="275" t="str">
        <f t="shared" si="59"/>
        <v xml:space="preserve"> </v>
      </c>
      <c r="R627" s="230" t="str">
        <f t="shared" si="60"/>
        <v xml:space="preserve"> </v>
      </c>
    </row>
    <row r="628" spans="1:18" x14ac:dyDescent="0.2">
      <c r="A628" s="10" t="str">
        <f>IF(COUNTRY_INFO!A628=0," ",COUNTRY_INFO!A628)</f>
        <v>Ethiopia</v>
      </c>
      <c r="B628" s="10" t="str">
        <f>IF(COUNTRY_INFO!B628=0," ",COUNTRY_INFO!B628)</f>
        <v>SNNPR Gamo Gofa</v>
      </c>
      <c r="C628" s="10" t="str">
        <f>IF(COUNTRY_INFO!C628=0," ",COUNTRY_INFO!C628)</f>
        <v>Arbaminch zuria</v>
      </c>
      <c r="D628" s="11"/>
      <c r="E628" s="289"/>
      <c r="F628" s="109"/>
      <c r="G628" s="288"/>
      <c r="H628" s="288"/>
      <c r="I628" s="56"/>
      <c r="J628" s="11">
        <f t="shared" si="55"/>
        <v>0</v>
      </c>
      <c r="K628" s="2"/>
      <c r="L628" s="18"/>
      <c r="M628" s="59"/>
      <c r="N628" s="14">
        <f t="shared" si="56"/>
        <v>0</v>
      </c>
      <c r="O628" s="230" t="str">
        <f t="shared" si="57"/>
        <v xml:space="preserve"> </v>
      </c>
      <c r="P628" s="230" t="str">
        <f t="shared" si="58"/>
        <v xml:space="preserve"> </v>
      </c>
      <c r="Q628" s="275" t="str">
        <f t="shared" si="59"/>
        <v xml:space="preserve"> </v>
      </c>
      <c r="R628" s="230" t="str">
        <f t="shared" si="60"/>
        <v xml:space="preserve"> </v>
      </c>
    </row>
    <row r="629" spans="1:18" x14ac:dyDescent="0.2">
      <c r="A629" s="10" t="str">
        <f>IF(COUNTRY_INFO!A629=0," ",COUNTRY_INFO!A629)</f>
        <v>Ethiopia</v>
      </c>
      <c r="B629" s="10" t="str">
        <f>IF(COUNTRY_INFO!B629=0," ",COUNTRY_INFO!B629)</f>
        <v>SNNPR Gamo Gofa</v>
      </c>
      <c r="C629" s="10" t="str">
        <f>IF(COUNTRY_INFO!C629=0," ",COUNTRY_INFO!C629)</f>
        <v>Bonkie</v>
      </c>
      <c r="D629" s="11"/>
      <c r="E629" s="289"/>
      <c r="F629" s="109"/>
      <c r="G629" s="288"/>
      <c r="H629" s="288"/>
      <c r="I629" s="56"/>
      <c r="J629" s="11">
        <f t="shared" si="55"/>
        <v>0</v>
      </c>
      <c r="K629" s="2"/>
      <c r="L629" s="18"/>
      <c r="M629" s="59"/>
      <c r="N629" s="14">
        <f t="shared" si="56"/>
        <v>0</v>
      </c>
      <c r="O629" s="230" t="str">
        <f t="shared" si="57"/>
        <v xml:space="preserve"> </v>
      </c>
      <c r="P629" s="230" t="str">
        <f t="shared" si="58"/>
        <v xml:space="preserve"> </v>
      </c>
      <c r="Q629" s="275" t="str">
        <f t="shared" si="59"/>
        <v xml:space="preserve"> </v>
      </c>
      <c r="R629" s="230" t="str">
        <f t="shared" si="60"/>
        <v xml:space="preserve"> </v>
      </c>
    </row>
    <row r="630" spans="1:18" x14ac:dyDescent="0.2">
      <c r="A630" s="10" t="str">
        <f>IF(COUNTRY_INFO!A630=0," ",COUNTRY_INFO!A630)</f>
        <v>Ethiopia</v>
      </c>
      <c r="B630" s="10" t="str">
        <f>IF(COUNTRY_INFO!B630=0," ",COUNTRY_INFO!B630)</f>
        <v>SNNPR Gamo Gofa</v>
      </c>
      <c r="C630" s="10" t="str">
        <f>IF(COUNTRY_INFO!C630=0," ",COUNTRY_INFO!C630)</f>
        <v>Boreda</v>
      </c>
      <c r="D630" s="11"/>
      <c r="E630" s="289"/>
      <c r="F630" s="109"/>
      <c r="G630" s="288"/>
      <c r="H630" s="288"/>
      <c r="I630" s="56"/>
      <c r="J630" s="11">
        <f t="shared" si="55"/>
        <v>0</v>
      </c>
      <c r="K630" s="2"/>
      <c r="L630" s="18"/>
      <c r="M630" s="59"/>
      <c r="N630" s="14">
        <f t="shared" si="56"/>
        <v>0</v>
      </c>
      <c r="O630" s="230" t="str">
        <f t="shared" si="57"/>
        <v xml:space="preserve"> </v>
      </c>
      <c r="P630" s="230" t="str">
        <f t="shared" si="58"/>
        <v xml:space="preserve"> </v>
      </c>
      <c r="Q630" s="275" t="str">
        <f t="shared" si="59"/>
        <v xml:space="preserve"> </v>
      </c>
      <c r="R630" s="230" t="str">
        <f t="shared" si="60"/>
        <v xml:space="preserve"> </v>
      </c>
    </row>
    <row r="631" spans="1:18" x14ac:dyDescent="0.2">
      <c r="A631" s="10" t="str">
        <f>IF(COUNTRY_INFO!A631=0," ",COUNTRY_INFO!A631)</f>
        <v>Ethiopia</v>
      </c>
      <c r="B631" s="10" t="str">
        <f>IF(COUNTRY_INFO!B631=0," ",COUNTRY_INFO!B631)</f>
        <v>SNNPR Gamo Gofa</v>
      </c>
      <c r="C631" s="10" t="str">
        <f>IF(COUNTRY_INFO!C631=0," ",COUNTRY_INFO!C631)</f>
        <v>Chencha</v>
      </c>
      <c r="D631" s="11"/>
      <c r="E631" s="289"/>
      <c r="F631" s="109"/>
      <c r="G631" s="288"/>
      <c r="H631" s="295">
        <v>45939</v>
      </c>
      <c r="I631" s="56"/>
      <c r="J631" s="11">
        <f t="shared" si="55"/>
        <v>45939</v>
      </c>
      <c r="K631" s="2"/>
      <c r="L631" s="18">
        <v>39821</v>
      </c>
      <c r="M631" s="59"/>
      <c r="N631" s="14">
        <f t="shared" si="56"/>
        <v>39821</v>
      </c>
      <c r="O631" s="230" t="str">
        <f t="shared" si="57"/>
        <v xml:space="preserve"> </v>
      </c>
      <c r="P631" s="293">
        <f t="shared" si="58"/>
        <v>86.682339624284381</v>
      </c>
      <c r="Q631" s="275" t="str">
        <f t="shared" si="59"/>
        <v xml:space="preserve"> </v>
      </c>
      <c r="R631" s="293">
        <f t="shared" si="60"/>
        <v>86.682339624284381</v>
      </c>
    </row>
    <row r="632" spans="1:18" x14ac:dyDescent="0.2">
      <c r="A632" s="10" t="str">
        <f>IF(COUNTRY_INFO!A632=0," ",COUNTRY_INFO!A632)</f>
        <v>Ethiopia</v>
      </c>
      <c r="B632" s="10" t="str">
        <f>IF(COUNTRY_INFO!B632=0," ",COUNTRY_INFO!B632)</f>
        <v>SNNPR Gamo Gofa</v>
      </c>
      <c r="C632" s="10" t="str">
        <f>IF(COUNTRY_INFO!C632=0," ",COUNTRY_INFO!C632)</f>
        <v>Daramalo</v>
      </c>
      <c r="D632" s="11"/>
      <c r="E632" s="289"/>
      <c r="F632" s="109"/>
      <c r="G632" s="288"/>
      <c r="H632" s="288"/>
      <c r="I632" s="56"/>
      <c r="J632" s="11">
        <f t="shared" si="55"/>
        <v>0</v>
      </c>
      <c r="K632" s="2"/>
      <c r="L632" s="18"/>
      <c r="M632" s="59"/>
      <c r="N632" s="14">
        <f t="shared" si="56"/>
        <v>0</v>
      </c>
      <c r="O632" s="230" t="str">
        <f t="shared" si="57"/>
        <v xml:space="preserve"> </v>
      </c>
      <c r="P632" s="230" t="str">
        <f t="shared" si="58"/>
        <v xml:space="preserve"> </v>
      </c>
      <c r="Q632" s="275" t="str">
        <f t="shared" si="59"/>
        <v xml:space="preserve"> </v>
      </c>
      <c r="R632" s="230" t="str">
        <f t="shared" si="60"/>
        <v xml:space="preserve"> </v>
      </c>
    </row>
    <row r="633" spans="1:18" x14ac:dyDescent="0.2">
      <c r="A633" s="10" t="str">
        <f>IF(COUNTRY_INFO!A633=0," ",COUNTRY_INFO!A633)</f>
        <v>Ethiopia</v>
      </c>
      <c r="B633" s="10" t="str">
        <f>IF(COUNTRY_INFO!B633=0," ",COUNTRY_INFO!B633)</f>
        <v>SNNPR Gamo Gofa</v>
      </c>
      <c r="C633" s="10" t="str">
        <f>IF(COUNTRY_INFO!C633=0," ",COUNTRY_INFO!C633)</f>
        <v>Demba Gofa</v>
      </c>
      <c r="D633" s="11"/>
      <c r="E633" s="289"/>
      <c r="F633" s="109"/>
      <c r="G633" s="288"/>
      <c r="H633" s="288"/>
      <c r="I633" s="56"/>
      <c r="J633" s="11">
        <f t="shared" si="55"/>
        <v>0</v>
      </c>
      <c r="K633" s="2"/>
      <c r="L633" s="18"/>
      <c r="M633" s="59"/>
      <c r="N633" s="14">
        <f t="shared" si="56"/>
        <v>0</v>
      </c>
      <c r="O633" s="230" t="str">
        <f t="shared" si="57"/>
        <v xml:space="preserve"> </v>
      </c>
      <c r="P633" s="230" t="str">
        <f t="shared" si="58"/>
        <v xml:space="preserve"> </v>
      </c>
      <c r="Q633" s="275" t="str">
        <f t="shared" si="59"/>
        <v xml:space="preserve"> </v>
      </c>
      <c r="R633" s="230" t="str">
        <f t="shared" si="60"/>
        <v xml:space="preserve"> </v>
      </c>
    </row>
    <row r="634" spans="1:18" x14ac:dyDescent="0.2">
      <c r="A634" s="10" t="str">
        <f>IF(COUNTRY_INFO!A634=0," ",COUNTRY_INFO!A634)</f>
        <v>Ethiopia</v>
      </c>
      <c r="B634" s="10" t="str">
        <f>IF(COUNTRY_INFO!B634=0," ",COUNTRY_INFO!B634)</f>
        <v>SNNPR Gamo Gofa</v>
      </c>
      <c r="C634" s="10" t="str">
        <f>IF(COUNTRY_INFO!C634=0," ",COUNTRY_INFO!C634)</f>
        <v>Dita</v>
      </c>
      <c r="D634" s="11"/>
      <c r="E634" s="289"/>
      <c r="F634" s="109"/>
      <c r="G634" s="288"/>
      <c r="H634" s="295">
        <v>34073</v>
      </c>
      <c r="I634" s="56"/>
      <c r="J634" s="11">
        <f t="shared" si="55"/>
        <v>34073</v>
      </c>
      <c r="K634" s="2"/>
      <c r="L634" s="18">
        <v>29818</v>
      </c>
      <c r="M634" s="59"/>
      <c r="N634" s="14">
        <f t="shared" si="56"/>
        <v>29818</v>
      </c>
      <c r="O634" s="230" t="str">
        <f t="shared" si="57"/>
        <v xml:space="preserve"> </v>
      </c>
      <c r="P634" s="293">
        <f t="shared" si="58"/>
        <v>87.51210635987438</v>
      </c>
      <c r="Q634" s="275" t="str">
        <f t="shared" si="59"/>
        <v xml:space="preserve"> </v>
      </c>
      <c r="R634" s="293">
        <f t="shared" si="60"/>
        <v>87.51210635987438</v>
      </c>
    </row>
    <row r="635" spans="1:18" x14ac:dyDescent="0.2">
      <c r="A635" s="10" t="str">
        <f>IF(COUNTRY_INFO!A635=0," ",COUNTRY_INFO!A635)</f>
        <v>Ethiopia</v>
      </c>
      <c r="B635" s="10" t="str">
        <f>IF(COUNTRY_INFO!B635=0," ",COUNTRY_INFO!B635)</f>
        <v>SNNPR Gamo Gofa</v>
      </c>
      <c r="C635" s="10" t="str">
        <f>IF(COUNTRY_INFO!C635=0," ",COUNTRY_INFO!C635)</f>
        <v>Gezie Gofa</v>
      </c>
      <c r="D635" s="11"/>
      <c r="E635" s="289"/>
      <c r="F635" s="109"/>
      <c r="G635" s="288"/>
      <c r="H635" s="288"/>
      <c r="I635" s="56"/>
      <c r="J635" s="11">
        <f t="shared" si="55"/>
        <v>0</v>
      </c>
      <c r="K635" s="2"/>
      <c r="L635" s="18"/>
      <c r="M635" s="59"/>
      <c r="N635" s="14">
        <f t="shared" si="56"/>
        <v>0</v>
      </c>
      <c r="O635" s="230" t="str">
        <f t="shared" si="57"/>
        <v xml:space="preserve"> </v>
      </c>
      <c r="P635" s="230" t="str">
        <f t="shared" si="58"/>
        <v xml:space="preserve"> </v>
      </c>
      <c r="Q635" s="275" t="str">
        <f t="shared" si="59"/>
        <v xml:space="preserve"> </v>
      </c>
      <c r="R635" s="230" t="str">
        <f t="shared" si="60"/>
        <v xml:space="preserve"> </v>
      </c>
    </row>
    <row r="636" spans="1:18" x14ac:dyDescent="0.2">
      <c r="A636" s="10" t="str">
        <f>IF(COUNTRY_INFO!A636=0," ",COUNTRY_INFO!A636)</f>
        <v>Ethiopia</v>
      </c>
      <c r="B636" s="10" t="str">
        <f>IF(COUNTRY_INFO!B636=0," ",COUNTRY_INFO!B636)</f>
        <v>SNNPR Gamo Gofa</v>
      </c>
      <c r="C636" s="10" t="str">
        <f>IF(COUNTRY_INFO!C636=0," ",COUNTRY_INFO!C636)</f>
        <v>Kemba</v>
      </c>
      <c r="D636" s="11"/>
      <c r="E636" s="289"/>
      <c r="F636" s="109"/>
      <c r="G636" s="288"/>
      <c r="H636" s="295">
        <v>63225</v>
      </c>
      <c r="I636" s="56"/>
      <c r="J636" s="11">
        <f t="shared" si="55"/>
        <v>63225</v>
      </c>
      <c r="K636" s="2"/>
      <c r="L636" s="18">
        <v>56783</v>
      </c>
      <c r="M636" s="59"/>
      <c r="N636" s="14">
        <f t="shared" si="56"/>
        <v>56783</v>
      </c>
      <c r="O636" s="230" t="str">
        <f t="shared" si="57"/>
        <v xml:space="preserve"> </v>
      </c>
      <c r="P636" s="293">
        <f t="shared" si="58"/>
        <v>89.810992487149065</v>
      </c>
      <c r="Q636" s="275" t="str">
        <f t="shared" si="59"/>
        <v xml:space="preserve"> </v>
      </c>
      <c r="R636" s="293">
        <f t="shared" si="60"/>
        <v>89.810992487149065</v>
      </c>
    </row>
    <row r="637" spans="1:18" x14ac:dyDescent="0.2">
      <c r="A637" s="10" t="str">
        <f>IF(COUNTRY_INFO!A637=0," ",COUNTRY_INFO!A637)</f>
        <v>Ethiopia</v>
      </c>
      <c r="B637" s="10" t="str">
        <f>IF(COUNTRY_INFO!B637=0," ",COUNTRY_INFO!B637)</f>
        <v>SNNPR Gamo Gofa</v>
      </c>
      <c r="C637" s="10" t="str">
        <f>IF(COUNTRY_INFO!C637=0," ",COUNTRY_INFO!C637)</f>
        <v>Kucha</v>
      </c>
      <c r="D637" s="11"/>
      <c r="E637" s="289"/>
      <c r="F637" s="109"/>
      <c r="G637" s="288"/>
      <c r="H637" s="288"/>
      <c r="I637" s="56"/>
      <c r="J637" s="11">
        <f t="shared" si="55"/>
        <v>0</v>
      </c>
      <c r="K637" s="2"/>
      <c r="L637" s="18"/>
      <c r="M637" s="59"/>
      <c r="N637" s="14">
        <f t="shared" si="56"/>
        <v>0</v>
      </c>
      <c r="O637" s="230" t="str">
        <f t="shared" si="57"/>
        <v xml:space="preserve"> </v>
      </c>
      <c r="P637" s="230" t="str">
        <f t="shared" si="58"/>
        <v xml:space="preserve"> </v>
      </c>
      <c r="Q637" s="275" t="str">
        <f t="shared" si="59"/>
        <v xml:space="preserve"> </v>
      </c>
      <c r="R637" s="230" t="str">
        <f t="shared" si="60"/>
        <v xml:space="preserve"> </v>
      </c>
    </row>
    <row r="638" spans="1:18" x14ac:dyDescent="0.2">
      <c r="A638" s="10" t="str">
        <f>IF(COUNTRY_INFO!A638=0," ",COUNTRY_INFO!A638)</f>
        <v>Ethiopia</v>
      </c>
      <c r="B638" s="10" t="str">
        <f>IF(COUNTRY_INFO!B638=0," ",COUNTRY_INFO!B638)</f>
        <v>SNNPR Gamo Gofa</v>
      </c>
      <c r="C638" s="10" t="str">
        <f>IF(COUNTRY_INFO!C638=0," ",COUNTRY_INFO!C638)</f>
        <v>Melokoza</v>
      </c>
      <c r="D638" s="11"/>
      <c r="E638" s="289"/>
      <c r="F638" s="109"/>
      <c r="G638" s="288"/>
      <c r="H638" s="288"/>
      <c r="I638" s="56"/>
      <c r="J638" s="11">
        <f t="shared" si="55"/>
        <v>0</v>
      </c>
      <c r="K638" s="2"/>
      <c r="L638" s="18"/>
      <c r="M638" s="59"/>
      <c r="N638" s="14">
        <f t="shared" si="56"/>
        <v>0</v>
      </c>
      <c r="O638" s="230" t="str">
        <f t="shared" si="57"/>
        <v xml:space="preserve"> </v>
      </c>
      <c r="P638" s="230" t="str">
        <f t="shared" si="58"/>
        <v xml:space="preserve"> </v>
      </c>
      <c r="Q638" s="275" t="str">
        <f t="shared" si="59"/>
        <v xml:space="preserve"> </v>
      </c>
      <c r="R638" s="230" t="str">
        <f t="shared" si="60"/>
        <v xml:space="preserve"> </v>
      </c>
    </row>
    <row r="639" spans="1:18" x14ac:dyDescent="0.2">
      <c r="A639" s="10" t="str">
        <f>IF(COUNTRY_INFO!A639=0," ",COUNTRY_INFO!A639)</f>
        <v>Ethiopia</v>
      </c>
      <c r="B639" s="10" t="str">
        <f>IF(COUNTRY_INFO!B639=0," ",COUNTRY_INFO!B639)</f>
        <v>SNNPR Gamo Gofa</v>
      </c>
      <c r="C639" s="10" t="str">
        <f>IF(COUNTRY_INFO!C639=0," ",COUNTRY_INFO!C639)</f>
        <v>Mirab Abaya</v>
      </c>
      <c r="D639" s="11"/>
      <c r="E639" s="289"/>
      <c r="F639" s="109"/>
      <c r="G639" s="288"/>
      <c r="H639" s="288"/>
      <c r="I639" s="56"/>
      <c r="J639" s="11">
        <f t="shared" si="55"/>
        <v>0</v>
      </c>
      <c r="K639" s="2"/>
      <c r="L639" s="18"/>
      <c r="M639" s="59"/>
      <c r="N639" s="14">
        <f t="shared" si="56"/>
        <v>0</v>
      </c>
      <c r="O639" s="230" t="str">
        <f t="shared" si="57"/>
        <v xml:space="preserve"> </v>
      </c>
      <c r="P639" s="230" t="str">
        <f t="shared" si="58"/>
        <v xml:space="preserve"> </v>
      </c>
      <c r="Q639" s="275" t="str">
        <f t="shared" si="59"/>
        <v xml:space="preserve"> </v>
      </c>
      <c r="R639" s="230" t="str">
        <f t="shared" si="60"/>
        <v xml:space="preserve"> </v>
      </c>
    </row>
    <row r="640" spans="1:18" x14ac:dyDescent="0.2">
      <c r="A640" s="10" t="str">
        <f>IF(COUNTRY_INFO!A640=0," ",COUNTRY_INFO!A640)</f>
        <v>Ethiopia</v>
      </c>
      <c r="B640" s="10" t="str">
        <f>IF(COUNTRY_INFO!B640=0," ",COUNTRY_INFO!B640)</f>
        <v>SNNPR Gamo Gofa</v>
      </c>
      <c r="C640" s="10" t="str">
        <f>IF(COUNTRY_INFO!C640=0," ",COUNTRY_INFO!C640)</f>
        <v>O'yida</v>
      </c>
      <c r="D640" s="11"/>
      <c r="E640" s="289"/>
      <c r="F640" s="109"/>
      <c r="G640" s="288"/>
      <c r="H640" s="295">
        <v>13435</v>
      </c>
      <c r="I640" s="56"/>
      <c r="J640" s="11">
        <f t="shared" si="55"/>
        <v>13435</v>
      </c>
      <c r="K640" s="2"/>
      <c r="L640" s="18">
        <v>9964</v>
      </c>
      <c r="M640" s="59"/>
      <c r="N640" s="14">
        <f t="shared" si="56"/>
        <v>9964</v>
      </c>
      <c r="O640" s="230" t="str">
        <f t="shared" si="57"/>
        <v xml:space="preserve"> </v>
      </c>
      <c r="P640" s="230">
        <f t="shared" si="58"/>
        <v>74.164495720133985</v>
      </c>
      <c r="Q640" s="275" t="str">
        <f t="shared" si="59"/>
        <v xml:space="preserve"> </v>
      </c>
      <c r="R640" s="230">
        <f t="shared" si="60"/>
        <v>74.164495720133985</v>
      </c>
    </row>
    <row r="641" spans="1:18" x14ac:dyDescent="0.2">
      <c r="A641" s="10" t="str">
        <f>IF(COUNTRY_INFO!A641=0," ",COUNTRY_INFO!A641)</f>
        <v>Ethiopia</v>
      </c>
      <c r="B641" s="10" t="str">
        <f>IF(COUNTRY_INFO!B641=0," ",COUNTRY_INFO!B641)</f>
        <v>SNNPR Gamo Gofa</v>
      </c>
      <c r="C641" s="10" t="str">
        <f>IF(COUNTRY_INFO!C641=0," ",COUNTRY_INFO!C641)</f>
        <v>Sawla Town</v>
      </c>
      <c r="D641" s="11"/>
      <c r="E641" s="289"/>
      <c r="F641" s="109"/>
      <c r="G641" s="288"/>
      <c r="H641" s="295">
        <v>10683</v>
      </c>
      <c r="I641" s="56"/>
      <c r="J641" s="11">
        <f t="shared" si="55"/>
        <v>10683</v>
      </c>
      <c r="K641" s="2"/>
      <c r="L641" s="18">
        <v>8745</v>
      </c>
      <c r="M641" s="59"/>
      <c r="N641" s="14">
        <f t="shared" si="56"/>
        <v>8745</v>
      </c>
      <c r="O641" s="230" t="str">
        <f t="shared" si="57"/>
        <v xml:space="preserve"> </v>
      </c>
      <c r="P641" s="293">
        <f t="shared" si="58"/>
        <v>81.85902836281943</v>
      </c>
      <c r="Q641" s="275" t="str">
        <f t="shared" si="59"/>
        <v xml:space="preserve"> </v>
      </c>
      <c r="R641" s="293">
        <f t="shared" si="60"/>
        <v>81.85902836281943</v>
      </c>
    </row>
    <row r="642" spans="1:18" x14ac:dyDescent="0.2">
      <c r="A642" s="10" t="str">
        <f>IF(COUNTRY_INFO!A642=0," ",COUNTRY_INFO!A642)</f>
        <v>Ethiopia</v>
      </c>
      <c r="B642" s="10" t="str">
        <f>IF(COUNTRY_INFO!B642=0," ",COUNTRY_INFO!B642)</f>
        <v>SNNPR Gamo Gofa</v>
      </c>
      <c r="C642" s="10" t="str">
        <f>IF(COUNTRY_INFO!C642=0," ",COUNTRY_INFO!C642)</f>
        <v>Uba Debretsehay</v>
      </c>
      <c r="D642" s="11"/>
      <c r="E642" s="289"/>
      <c r="F642" s="109"/>
      <c r="G642" s="288"/>
      <c r="H642" s="288"/>
      <c r="I642" s="56"/>
      <c r="J642" s="11">
        <f t="shared" si="55"/>
        <v>0</v>
      </c>
      <c r="K642" s="2"/>
      <c r="L642" s="18"/>
      <c r="M642" s="59"/>
      <c r="N642" s="14">
        <f t="shared" si="56"/>
        <v>0</v>
      </c>
      <c r="O642" s="230" t="str">
        <f t="shared" si="57"/>
        <v xml:space="preserve"> </v>
      </c>
      <c r="P642" s="230" t="str">
        <f t="shared" si="58"/>
        <v xml:space="preserve"> </v>
      </c>
      <c r="Q642" s="275" t="str">
        <f t="shared" si="59"/>
        <v xml:space="preserve"> </v>
      </c>
      <c r="R642" s="230" t="str">
        <f t="shared" si="60"/>
        <v xml:space="preserve"> </v>
      </c>
    </row>
    <row r="643" spans="1:18" x14ac:dyDescent="0.2">
      <c r="A643" s="10" t="str">
        <f>IF(COUNTRY_INFO!A643=0," ",COUNTRY_INFO!A643)</f>
        <v>Ethiopia</v>
      </c>
      <c r="B643" s="10" t="str">
        <f>IF(COUNTRY_INFO!B643=0," ",COUNTRY_INFO!B643)</f>
        <v>SNNPR Gamo Gofa</v>
      </c>
      <c r="C643" s="10" t="str">
        <f>IF(COUNTRY_INFO!C643=0," ",COUNTRY_INFO!C643)</f>
        <v>Zala</v>
      </c>
      <c r="D643" s="11"/>
      <c r="E643" s="289"/>
      <c r="F643" s="109"/>
      <c r="G643" s="288"/>
      <c r="H643" s="288"/>
      <c r="I643" s="56"/>
      <c r="J643" s="11">
        <f t="shared" si="55"/>
        <v>0</v>
      </c>
      <c r="K643" s="2"/>
      <c r="L643" s="18"/>
      <c r="M643" s="59"/>
      <c r="N643" s="14">
        <f t="shared" si="56"/>
        <v>0</v>
      </c>
      <c r="O643" s="230" t="str">
        <f t="shared" si="57"/>
        <v xml:space="preserve"> </v>
      </c>
      <c r="P643" s="230" t="str">
        <f t="shared" si="58"/>
        <v xml:space="preserve"> </v>
      </c>
      <c r="Q643" s="275" t="str">
        <f t="shared" si="59"/>
        <v xml:space="preserve"> </v>
      </c>
      <c r="R643" s="230" t="str">
        <f t="shared" si="60"/>
        <v xml:space="preserve"> </v>
      </c>
    </row>
    <row r="644" spans="1:18" x14ac:dyDescent="0.2">
      <c r="A644" s="10" t="str">
        <f>IF(COUNTRY_INFO!A644=0," ",COUNTRY_INFO!A644)</f>
        <v>Ethiopia</v>
      </c>
      <c r="B644" s="10" t="str">
        <f>IF(COUNTRY_INFO!B644=0," ",COUNTRY_INFO!B644)</f>
        <v>SNNPR Gedio</v>
      </c>
      <c r="C644" s="10" t="str">
        <f>IF(COUNTRY_INFO!C644=0," ",COUNTRY_INFO!C644)</f>
        <v>Bule</v>
      </c>
      <c r="D644" s="11" t="str">
        <f>IF(OR(COUNTRY_INFO!$T$9:$T$1000="T3 (ALB/MBD)",COUNTRY_INFO!$U$9:$U$1000="T3 (ALB/MBD)"), "T3 (ALB/MBD)", " ")</f>
        <v>T3 (ALB/MBD)</v>
      </c>
      <c r="E644" s="289" t="s">
        <v>19</v>
      </c>
      <c r="F644" s="253" t="s">
        <v>1189</v>
      </c>
      <c r="G644" s="295"/>
      <c r="H644" s="288">
        <v>43290</v>
      </c>
      <c r="I644" s="56"/>
      <c r="J644" s="11">
        <f t="shared" si="55"/>
        <v>43290</v>
      </c>
      <c r="K644" s="2"/>
      <c r="L644" s="18">
        <v>42796</v>
      </c>
      <c r="M644" s="59"/>
      <c r="N644" s="14">
        <f t="shared" si="56"/>
        <v>42796</v>
      </c>
      <c r="O644" s="230" t="str">
        <f t="shared" si="57"/>
        <v xml:space="preserve"> </v>
      </c>
      <c r="P644" s="293">
        <f t="shared" si="58"/>
        <v>98.858858858858852</v>
      </c>
      <c r="Q644" s="275" t="str">
        <f t="shared" si="59"/>
        <v xml:space="preserve"> </v>
      </c>
      <c r="R644" s="293">
        <f t="shared" si="60"/>
        <v>98.858858858858852</v>
      </c>
    </row>
    <row r="645" spans="1:18" x14ac:dyDescent="0.2">
      <c r="A645" s="10" t="str">
        <f>IF(COUNTRY_INFO!A645=0," ",COUNTRY_INFO!A645)</f>
        <v>Ethiopia</v>
      </c>
      <c r="B645" s="10" t="str">
        <f>IF(COUNTRY_INFO!B645=0," ",COUNTRY_INFO!B645)</f>
        <v>SNNPR Gedio</v>
      </c>
      <c r="C645" s="10" t="str">
        <f>IF(COUNTRY_INFO!C645=0," ",COUNTRY_INFO!C645)</f>
        <v>Dilla Town</v>
      </c>
      <c r="D645" s="11" t="str">
        <f>IF(OR(COUNTRY_INFO!$T$9:$T$1000="T3 (ALB/MBD)",COUNTRY_INFO!$U$9:$U$1000="T3 (ALB/MBD)"), "T3 (ALB/MBD)", " ")</f>
        <v>T3 (ALB/MBD)</v>
      </c>
      <c r="E645" s="289" t="s">
        <v>19</v>
      </c>
      <c r="F645" s="253" t="s">
        <v>1189</v>
      </c>
      <c r="G645" s="295"/>
      <c r="H645" s="288">
        <v>28154</v>
      </c>
      <c r="I645" s="56"/>
      <c r="J645" s="11">
        <f t="shared" si="55"/>
        <v>28154</v>
      </c>
      <c r="K645" s="2"/>
      <c r="L645" s="18">
        <v>27832</v>
      </c>
      <c r="M645" s="59"/>
      <c r="N645" s="14">
        <f t="shared" si="56"/>
        <v>27832</v>
      </c>
      <c r="O645" s="230" t="str">
        <f t="shared" si="57"/>
        <v xml:space="preserve"> </v>
      </c>
      <c r="P645" s="293">
        <f t="shared" si="58"/>
        <v>98.85629040278468</v>
      </c>
      <c r="Q645" s="275" t="str">
        <f t="shared" si="59"/>
        <v xml:space="preserve"> </v>
      </c>
      <c r="R645" s="293">
        <f t="shared" si="60"/>
        <v>98.85629040278468</v>
      </c>
    </row>
    <row r="646" spans="1:18" x14ac:dyDescent="0.2">
      <c r="A646" s="10" t="str">
        <f>IF(COUNTRY_INFO!A646=0," ",COUNTRY_INFO!A646)</f>
        <v>Ethiopia</v>
      </c>
      <c r="B646" s="10" t="str">
        <f>IF(COUNTRY_INFO!B646=0," ",COUNTRY_INFO!B646)</f>
        <v>SNNPR Gedio</v>
      </c>
      <c r="C646" s="10" t="str">
        <f>IF(COUNTRY_INFO!C646=0," ",COUNTRY_INFO!C646)</f>
        <v>Dilla Zurya</v>
      </c>
      <c r="D646" s="11" t="str">
        <f>IF(OR(COUNTRY_INFO!$T$9:$T$1000="T3 (ALB/MBD)",COUNTRY_INFO!$U$9:$U$1000="T3 (ALB/MBD)"), "T3 (ALB/MBD)", " ")</f>
        <v>T3 (ALB/MBD)</v>
      </c>
      <c r="E646" s="289" t="s">
        <v>19</v>
      </c>
      <c r="F646" s="253" t="s">
        <v>1189</v>
      </c>
      <c r="G646" s="295"/>
      <c r="H646" s="288">
        <v>40161</v>
      </c>
      <c r="I646" s="56"/>
      <c r="J646" s="11">
        <f t="shared" si="55"/>
        <v>40161</v>
      </c>
      <c r="K646" s="2"/>
      <c r="L646" s="18">
        <v>39702</v>
      </c>
      <c r="M646" s="59"/>
      <c r="N646" s="14">
        <f t="shared" si="56"/>
        <v>39702</v>
      </c>
      <c r="O646" s="230" t="str">
        <f t="shared" si="57"/>
        <v xml:space="preserve"> </v>
      </c>
      <c r="P646" s="293">
        <f t="shared" si="58"/>
        <v>98.857100171808483</v>
      </c>
      <c r="Q646" s="275" t="str">
        <f t="shared" si="59"/>
        <v xml:space="preserve"> </v>
      </c>
      <c r="R646" s="293">
        <f t="shared" si="60"/>
        <v>98.857100171808483</v>
      </c>
    </row>
    <row r="647" spans="1:18" x14ac:dyDescent="0.2">
      <c r="A647" s="10" t="str">
        <f>IF(COUNTRY_INFO!A647=0," ",COUNTRY_INFO!A647)</f>
        <v>Ethiopia</v>
      </c>
      <c r="B647" s="10" t="str">
        <f>IF(COUNTRY_INFO!B647=0," ",COUNTRY_INFO!B647)</f>
        <v>SNNPR Gedio</v>
      </c>
      <c r="C647" s="10" t="str">
        <f>IF(COUNTRY_INFO!C647=0," ",COUNTRY_INFO!C647)</f>
        <v>Gedeb</v>
      </c>
      <c r="D647" s="11" t="str">
        <f>IF(OR(COUNTRY_INFO!$T$9:$T$1000="T3 (ALB/MBD)",COUNTRY_INFO!$U$9:$U$1000="T3 (ALB/MBD)"), "T3 (ALB/MBD)", " ")</f>
        <v>T3 (ALB/MBD)</v>
      </c>
      <c r="E647" s="289" t="s">
        <v>19</v>
      </c>
      <c r="F647" s="253" t="s">
        <v>1189</v>
      </c>
      <c r="G647" s="295"/>
      <c r="H647" s="288">
        <v>58536</v>
      </c>
      <c r="I647" s="56"/>
      <c r="J647" s="11">
        <f t="shared" si="55"/>
        <v>58536</v>
      </c>
      <c r="K647" s="2"/>
      <c r="L647" s="18">
        <v>57868</v>
      </c>
      <c r="M647" s="59"/>
      <c r="N647" s="14">
        <f t="shared" si="56"/>
        <v>57868</v>
      </c>
      <c r="O647" s="230" t="str">
        <f t="shared" si="57"/>
        <v xml:space="preserve"> </v>
      </c>
      <c r="P647" s="293">
        <f t="shared" si="58"/>
        <v>98.858821921552547</v>
      </c>
      <c r="Q647" s="275" t="str">
        <f t="shared" si="59"/>
        <v xml:space="preserve"> </v>
      </c>
      <c r="R647" s="293">
        <f t="shared" si="60"/>
        <v>98.858821921552547</v>
      </c>
    </row>
    <row r="648" spans="1:18" x14ac:dyDescent="0.2">
      <c r="A648" s="10" t="str">
        <f>IF(COUNTRY_INFO!A648=0," ",COUNTRY_INFO!A648)</f>
        <v>Ethiopia</v>
      </c>
      <c r="B648" s="10" t="str">
        <f>IF(COUNTRY_INFO!B648=0," ",COUNTRY_INFO!B648)</f>
        <v>SNNPR Gedio</v>
      </c>
      <c r="C648" s="10" t="str">
        <f>IF(COUNTRY_INFO!C648=0," ",COUNTRY_INFO!C648)</f>
        <v>Kochere</v>
      </c>
      <c r="D648" s="11" t="str">
        <f>IF(OR(COUNTRY_INFO!$T$9:$T$1000="T3 (ALB/MBD)",COUNTRY_INFO!$U$9:$U$1000="T3 (ALB/MBD)"), "T3 (ALB/MBD)", " ")</f>
        <v>T3 (ALB/MBD)</v>
      </c>
      <c r="E648" s="289" t="s">
        <v>19</v>
      </c>
      <c r="F648" s="253" t="s">
        <v>1189</v>
      </c>
      <c r="G648" s="295"/>
      <c r="H648" s="288">
        <v>53956</v>
      </c>
      <c r="I648" s="56"/>
      <c r="J648" s="11">
        <f t="shared" si="55"/>
        <v>53956</v>
      </c>
      <c r="K648" s="2"/>
      <c r="L648" s="18">
        <v>53340</v>
      </c>
      <c r="M648" s="59"/>
      <c r="N648" s="14">
        <f t="shared" si="56"/>
        <v>53340</v>
      </c>
      <c r="O648" s="230" t="str">
        <f t="shared" si="57"/>
        <v xml:space="preserve"> </v>
      </c>
      <c r="P648" s="293">
        <f t="shared" si="58"/>
        <v>98.858329008821997</v>
      </c>
      <c r="Q648" s="275" t="str">
        <f t="shared" si="59"/>
        <v xml:space="preserve"> </v>
      </c>
      <c r="R648" s="293">
        <f t="shared" si="60"/>
        <v>98.858329008821997</v>
      </c>
    </row>
    <row r="649" spans="1:18" x14ac:dyDescent="0.2">
      <c r="A649" s="10" t="str">
        <f>IF(COUNTRY_INFO!A649=0," ",COUNTRY_INFO!A649)</f>
        <v>Ethiopia</v>
      </c>
      <c r="B649" s="10" t="str">
        <f>IF(COUNTRY_INFO!B649=0," ",COUNTRY_INFO!B649)</f>
        <v>SNNPR Gedio</v>
      </c>
      <c r="C649" s="10" t="str">
        <f>IF(COUNTRY_INFO!C649=0," ",COUNTRY_INFO!C649)</f>
        <v>Wenago</v>
      </c>
      <c r="D649" s="11" t="str">
        <f>IF(OR(COUNTRY_INFO!$T$9:$T$1000="T3 (ALB/MBD)",COUNTRY_INFO!$U$9:$U$1000="T3 (ALB/MBD)"), "T3 (ALB/MBD)", " ")</f>
        <v>T3 (ALB/MBD)</v>
      </c>
      <c r="E649" s="289" t="s">
        <v>19</v>
      </c>
      <c r="F649" s="253" t="s">
        <v>1189</v>
      </c>
      <c r="G649" s="295"/>
      <c r="H649" s="288">
        <v>48277</v>
      </c>
      <c r="I649" s="56"/>
      <c r="J649" s="11">
        <f t="shared" si="55"/>
        <v>48277</v>
      </c>
      <c r="K649" s="2"/>
      <c r="L649" s="18">
        <v>47726</v>
      </c>
      <c r="M649" s="59"/>
      <c r="N649" s="14">
        <f t="shared" si="56"/>
        <v>47726</v>
      </c>
      <c r="O649" s="230" t="str">
        <f t="shared" si="57"/>
        <v xml:space="preserve"> </v>
      </c>
      <c r="P649" s="293">
        <f t="shared" si="58"/>
        <v>98.858669759927082</v>
      </c>
      <c r="Q649" s="275" t="str">
        <f t="shared" si="59"/>
        <v xml:space="preserve"> </v>
      </c>
      <c r="R649" s="293">
        <f t="shared" si="60"/>
        <v>98.858669759927082</v>
      </c>
    </row>
    <row r="650" spans="1:18" x14ac:dyDescent="0.2">
      <c r="A650" s="10" t="str">
        <f>IF(COUNTRY_INFO!A650=0," ",COUNTRY_INFO!A650)</f>
        <v>Ethiopia</v>
      </c>
      <c r="B650" s="10" t="str">
        <f>IF(COUNTRY_INFO!B650=0," ",COUNTRY_INFO!B650)</f>
        <v>SNNPR Gedio</v>
      </c>
      <c r="C650" s="10" t="str">
        <f>IF(COUNTRY_INFO!C650=0," ",COUNTRY_INFO!C650)</f>
        <v>Yirgachefe</v>
      </c>
      <c r="D650" s="11" t="str">
        <f>IF(OR(COUNTRY_INFO!$T$9:$T$1000="T3 (ALB/MBD)",COUNTRY_INFO!$U$9:$U$1000="T3 (ALB/MBD)"), "T3 (ALB/MBD)", " ")</f>
        <v>T3 (ALB/MBD)</v>
      </c>
      <c r="E650" s="289" t="s">
        <v>19</v>
      </c>
      <c r="F650" s="253" t="s">
        <v>1189</v>
      </c>
      <c r="G650" s="295"/>
      <c r="H650" s="288">
        <v>80688</v>
      </c>
      <c r="I650" s="56"/>
      <c r="J650" s="11">
        <f t="shared" ref="J650:J713" si="61">SUM(G650:I650)</f>
        <v>80688</v>
      </c>
      <c r="K650" s="2"/>
      <c r="L650" s="18">
        <v>79767</v>
      </c>
      <c r="M650" s="59"/>
      <c r="N650" s="14">
        <f t="shared" ref="N650:N713" si="62">SUM(K650:M650)</f>
        <v>79767</v>
      </c>
      <c r="O650" s="230" t="str">
        <f t="shared" ref="O650:O713" si="63">IF(G650&lt;&gt;0, IF(K650/G650*100=0, "-", K650/G650*100), " ")</f>
        <v xml:space="preserve"> </v>
      </c>
      <c r="P650" s="293">
        <f t="shared" ref="P650:P713" si="64">IF(H650&lt;&gt;0, IF(L650/H650*100=0, "-", L650/H650*100), " ")</f>
        <v>98.858566329565733</v>
      </c>
      <c r="Q650" s="275" t="str">
        <f t="shared" ref="Q650:Q713" si="65">IF(I650&lt;&gt;0, IF(M650/I650*100=0, "-", M650/I650*100), " ")</f>
        <v xml:space="preserve"> </v>
      </c>
      <c r="R650" s="293">
        <f t="shared" ref="R650:R713" si="66">IF(J650&lt;&gt;0, IF(N650/J650*100=0, "-", N650/J650*100), " ")</f>
        <v>98.858566329565733</v>
      </c>
    </row>
    <row r="651" spans="1:18" x14ac:dyDescent="0.2">
      <c r="A651" s="10" t="str">
        <f>IF(COUNTRY_INFO!A651=0," ",COUNTRY_INFO!A651)</f>
        <v>Ethiopia</v>
      </c>
      <c r="B651" s="10" t="str">
        <f>IF(COUNTRY_INFO!B651=0," ",COUNTRY_INFO!B651)</f>
        <v>SNNPR Gedio</v>
      </c>
      <c r="C651" s="10" t="str">
        <f>IF(COUNTRY_INFO!C651=0," ",COUNTRY_INFO!C651)</f>
        <v>Yirgachefe Town</v>
      </c>
      <c r="D651" s="11"/>
      <c r="E651" s="289"/>
      <c r="F651" s="109"/>
      <c r="G651" s="288"/>
      <c r="H651" s="295"/>
      <c r="I651" s="56"/>
      <c r="J651" s="11">
        <f t="shared" si="61"/>
        <v>0</v>
      </c>
      <c r="K651" s="2"/>
      <c r="L651" s="18"/>
      <c r="M651" s="59"/>
      <c r="N651" s="14">
        <f t="shared" si="62"/>
        <v>0</v>
      </c>
      <c r="O651" s="230" t="str">
        <f t="shared" si="63"/>
        <v xml:space="preserve"> </v>
      </c>
      <c r="P651" s="293" t="str">
        <f t="shared" si="64"/>
        <v xml:space="preserve"> </v>
      </c>
      <c r="Q651" s="275" t="str">
        <f t="shared" si="65"/>
        <v xml:space="preserve"> </v>
      </c>
      <c r="R651" s="293" t="str">
        <f t="shared" si="66"/>
        <v xml:space="preserve"> </v>
      </c>
    </row>
    <row r="652" spans="1:18" x14ac:dyDescent="0.2">
      <c r="A652" s="10" t="str">
        <f>IF(COUNTRY_INFO!A652=0," ",COUNTRY_INFO!A652)</f>
        <v>Ethiopia</v>
      </c>
      <c r="B652" s="10" t="str">
        <f>IF(COUNTRY_INFO!B652=0," ",COUNTRY_INFO!B652)</f>
        <v>SNNPR Gurage</v>
      </c>
      <c r="C652" s="10" t="str">
        <f>IF(COUNTRY_INFO!C652=0," ",COUNTRY_INFO!C652)</f>
        <v>Abeshge</v>
      </c>
      <c r="D652" s="11"/>
      <c r="E652" s="289"/>
      <c r="F652" s="109"/>
      <c r="G652" s="288"/>
      <c r="H652" s="288"/>
      <c r="I652" s="56"/>
      <c r="J652" s="11">
        <f t="shared" si="61"/>
        <v>0</v>
      </c>
      <c r="K652" s="2"/>
      <c r="L652" s="18"/>
      <c r="M652" s="59"/>
      <c r="N652" s="14">
        <f t="shared" si="62"/>
        <v>0</v>
      </c>
      <c r="O652" s="230" t="str">
        <f t="shared" si="63"/>
        <v xml:space="preserve"> </v>
      </c>
      <c r="P652" s="230" t="str">
        <f t="shared" si="64"/>
        <v xml:space="preserve"> </v>
      </c>
      <c r="Q652" s="275" t="str">
        <f t="shared" si="65"/>
        <v xml:space="preserve"> </v>
      </c>
      <c r="R652" s="230" t="str">
        <f t="shared" si="66"/>
        <v xml:space="preserve"> </v>
      </c>
    </row>
    <row r="653" spans="1:18" x14ac:dyDescent="0.2">
      <c r="A653" s="10" t="str">
        <f>IF(COUNTRY_INFO!A653=0," ",COUNTRY_INFO!A653)</f>
        <v>Ethiopia</v>
      </c>
      <c r="B653" s="10" t="str">
        <f>IF(COUNTRY_INFO!B653=0," ",COUNTRY_INFO!B653)</f>
        <v>SNNPR Gurage</v>
      </c>
      <c r="C653" s="10" t="str">
        <f>IF(COUNTRY_INFO!C653=0," ",COUNTRY_INFO!C653)</f>
        <v>Butajira Town</v>
      </c>
      <c r="D653" s="11"/>
      <c r="E653" s="289"/>
      <c r="F653" s="109"/>
      <c r="G653" s="288"/>
      <c r="H653" s="288"/>
      <c r="I653" s="56"/>
      <c r="J653" s="11">
        <f t="shared" si="61"/>
        <v>0</v>
      </c>
      <c r="K653" s="2"/>
      <c r="L653" s="18"/>
      <c r="M653" s="59"/>
      <c r="N653" s="14">
        <f t="shared" si="62"/>
        <v>0</v>
      </c>
      <c r="O653" s="230" t="str">
        <f t="shared" si="63"/>
        <v xml:space="preserve"> </v>
      </c>
      <c r="P653" s="230" t="str">
        <f t="shared" si="64"/>
        <v xml:space="preserve"> </v>
      </c>
      <c r="Q653" s="275" t="str">
        <f t="shared" si="65"/>
        <v xml:space="preserve"> </v>
      </c>
      <c r="R653" s="230" t="str">
        <f t="shared" si="66"/>
        <v xml:space="preserve"> </v>
      </c>
    </row>
    <row r="654" spans="1:18" x14ac:dyDescent="0.2">
      <c r="A654" s="10" t="str">
        <f>IF(COUNTRY_INFO!A654=0," ",COUNTRY_INFO!A654)</f>
        <v>Ethiopia</v>
      </c>
      <c r="B654" s="10" t="str">
        <f>IF(COUNTRY_INFO!B654=0," ",COUNTRY_INFO!B654)</f>
        <v>SNNPR Gurage</v>
      </c>
      <c r="C654" s="10" t="str">
        <f>IF(COUNTRY_INFO!C654=0," ",COUNTRY_INFO!C654)</f>
        <v>Cheha</v>
      </c>
      <c r="D654" s="11"/>
      <c r="E654" s="289"/>
      <c r="F654" s="109"/>
      <c r="G654" s="288"/>
      <c r="H654" s="288"/>
      <c r="I654" s="56"/>
      <c r="J654" s="11">
        <f t="shared" si="61"/>
        <v>0</v>
      </c>
      <c r="K654" s="2"/>
      <c r="L654" s="18"/>
      <c r="M654" s="59"/>
      <c r="N654" s="14">
        <f t="shared" si="62"/>
        <v>0</v>
      </c>
      <c r="O654" s="230" t="str">
        <f t="shared" si="63"/>
        <v xml:space="preserve"> </v>
      </c>
      <c r="P654" s="230" t="str">
        <f t="shared" si="64"/>
        <v xml:space="preserve"> </v>
      </c>
      <c r="Q654" s="275" t="str">
        <f t="shared" si="65"/>
        <v xml:space="preserve"> </v>
      </c>
      <c r="R654" s="230" t="str">
        <f t="shared" si="66"/>
        <v xml:space="preserve"> </v>
      </c>
    </row>
    <row r="655" spans="1:18" x14ac:dyDescent="0.2">
      <c r="A655" s="10" t="str">
        <f>IF(COUNTRY_INFO!A655=0," ",COUNTRY_INFO!A655)</f>
        <v>Ethiopia</v>
      </c>
      <c r="B655" s="10" t="str">
        <f>IF(COUNTRY_INFO!B655=0," ",COUNTRY_INFO!B655)</f>
        <v>SNNPR Gurage</v>
      </c>
      <c r="C655" s="10" t="str">
        <f>IF(COUNTRY_INFO!C655=0," ",COUNTRY_INFO!C655)</f>
        <v>Enemorna Ener</v>
      </c>
      <c r="D655" s="11"/>
      <c r="E655" s="289"/>
      <c r="F655" s="109"/>
      <c r="G655" s="288"/>
      <c r="H655" s="288"/>
      <c r="I655" s="56"/>
      <c r="J655" s="11">
        <f t="shared" si="61"/>
        <v>0</v>
      </c>
      <c r="K655" s="2"/>
      <c r="L655" s="18"/>
      <c r="M655" s="59"/>
      <c r="N655" s="14">
        <f t="shared" si="62"/>
        <v>0</v>
      </c>
      <c r="O655" s="230" t="str">
        <f t="shared" si="63"/>
        <v xml:space="preserve"> </v>
      </c>
      <c r="P655" s="230" t="str">
        <f t="shared" si="64"/>
        <v xml:space="preserve"> </v>
      </c>
      <c r="Q655" s="275" t="str">
        <f t="shared" si="65"/>
        <v xml:space="preserve"> </v>
      </c>
      <c r="R655" s="230" t="str">
        <f t="shared" si="66"/>
        <v xml:space="preserve"> </v>
      </c>
    </row>
    <row r="656" spans="1:18" x14ac:dyDescent="0.2">
      <c r="A656" s="10" t="str">
        <f>IF(COUNTRY_INFO!A656=0," ",COUNTRY_INFO!A656)</f>
        <v>Ethiopia</v>
      </c>
      <c r="B656" s="10" t="str">
        <f>IF(COUNTRY_INFO!B656=0," ",COUNTRY_INFO!B656)</f>
        <v>SNNPR Gurage</v>
      </c>
      <c r="C656" s="10" t="str">
        <f>IF(COUNTRY_INFO!C656=0," ",COUNTRY_INFO!C656)</f>
        <v>Ezha</v>
      </c>
      <c r="D656" s="11"/>
      <c r="E656" s="289"/>
      <c r="F656" s="109"/>
      <c r="G656" s="288"/>
      <c r="H656" s="288"/>
      <c r="I656" s="56"/>
      <c r="J656" s="11">
        <f t="shared" si="61"/>
        <v>0</v>
      </c>
      <c r="K656" s="2"/>
      <c r="L656" s="18"/>
      <c r="M656" s="59"/>
      <c r="N656" s="14">
        <f t="shared" si="62"/>
        <v>0</v>
      </c>
      <c r="O656" s="230" t="str">
        <f t="shared" si="63"/>
        <v xml:space="preserve"> </v>
      </c>
      <c r="P656" s="230" t="str">
        <f t="shared" si="64"/>
        <v xml:space="preserve"> </v>
      </c>
      <c r="Q656" s="275" t="str">
        <f t="shared" si="65"/>
        <v xml:space="preserve"> </v>
      </c>
      <c r="R656" s="230" t="str">
        <f t="shared" si="66"/>
        <v xml:space="preserve"> </v>
      </c>
    </row>
    <row r="657" spans="1:18" x14ac:dyDescent="0.2">
      <c r="A657" s="10" t="str">
        <f>IF(COUNTRY_INFO!A657=0," ",COUNTRY_INFO!A657)</f>
        <v>Ethiopia</v>
      </c>
      <c r="B657" s="10" t="str">
        <f>IF(COUNTRY_INFO!B657=0," ",COUNTRY_INFO!B657)</f>
        <v>SNNPR Gurage</v>
      </c>
      <c r="C657" s="10" t="str">
        <f>IF(COUNTRY_INFO!C657=0," ",COUNTRY_INFO!C657)</f>
        <v>Gedebano Gutazer Wolene (Kokir)</v>
      </c>
      <c r="D657" s="11" t="str">
        <f>IF(OR(COUNTRY_INFO!$T$9:$T$1000="T3 (ALB/MBD)",COUNTRY_INFO!$U$9:$U$1000="T3 (ALB/MBD)"), "T3 (ALB/MBD)", " ")</f>
        <v>T3 (ALB/MBD)</v>
      </c>
      <c r="E657" s="289" t="s">
        <v>19</v>
      </c>
      <c r="F657" s="253" t="s">
        <v>1189</v>
      </c>
      <c r="G657" s="295"/>
      <c r="H657" s="288">
        <v>38235</v>
      </c>
      <c r="I657" s="56"/>
      <c r="J657" s="11">
        <f t="shared" si="61"/>
        <v>38235</v>
      </c>
      <c r="K657" s="2"/>
      <c r="L657" s="18">
        <v>37798</v>
      </c>
      <c r="M657" s="59"/>
      <c r="N657" s="14">
        <f t="shared" si="62"/>
        <v>37798</v>
      </c>
      <c r="O657" s="230" t="str">
        <f t="shared" si="63"/>
        <v xml:space="preserve"> </v>
      </c>
      <c r="P657" s="293">
        <f t="shared" si="64"/>
        <v>98.857068131293317</v>
      </c>
      <c r="Q657" s="275" t="str">
        <f t="shared" si="65"/>
        <v xml:space="preserve"> </v>
      </c>
      <c r="R657" s="293">
        <f t="shared" si="66"/>
        <v>98.857068131293317</v>
      </c>
    </row>
    <row r="658" spans="1:18" x14ac:dyDescent="0.2">
      <c r="A658" s="10" t="str">
        <f>IF(COUNTRY_INFO!A658=0," ",COUNTRY_INFO!A658)</f>
        <v>Ethiopia</v>
      </c>
      <c r="B658" s="10" t="str">
        <f>IF(COUNTRY_INFO!B658=0," ",COUNTRY_INFO!B658)</f>
        <v>SNNPR Gurage</v>
      </c>
      <c r="C658" s="10" t="str">
        <f>IF(COUNTRY_INFO!C658=0," ",COUNTRY_INFO!C658)</f>
        <v>Geta</v>
      </c>
      <c r="D658" s="11"/>
      <c r="E658" s="289"/>
      <c r="F658" s="109"/>
      <c r="G658" s="288"/>
      <c r="H658" s="288"/>
      <c r="I658" s="56"/>
      <c r="J658" s="11">
        <f t="shared" si="61"/>
        <v>0</v>
      </c>
      <c r="K658" s="2"/>
      <c r="L658" s="18"/>
      <c r="M658" s="59"/>
      <c r="N658" s="14">
        <f t="shared" si="62"/>
        <v>0</v>
      </c>
      <c r="O658" s="230" t="str">
        <f t="shared" si="63"/>
        <v xml:space="preserve"> </v>
      </c>
      <c r="P658" s="230" t="str">
        <f t="shared" si="64"/>
        <v xml:space="preserve"> </v>
      </c>
      <c r="Q658" s="275" t="str">
        <f t="shared" si="65"/>
        <v xml:space="preserve"> </v>
      </c>
      <c r="R658" s="230" t="str">
        <f t="shared" si="66"/>
        <v xml:space="preserve"> </v>
      </c>
    </row>
    <row r="659" spans="1:18" x14ac:dyDescent="0.2">
      <c r="A659" s="10" t="str">
        <f>IF(COUNTRY_INFO!A659=0," ",COUNTRY_INFO!A659)</f>
        <v>Ethiopia</v>
      </c>
      <c r="B659" s="10" t="str">
        <f>IF(COUNTRY_INFO!B659=0," ",COUNTRY_INFO!B659)</f>
        <v>SNNPR Gurage</v>
      </c>
      <c r="C659" s="10" t="str">
        <f>IF(COUNTRY_INFO!C659=0," ",COUNTRY_INFO!C659)</f>
        <v>Gumer</v>
      </c>
      <c r="D659" s="11"/>
      <c r="E659" s="289"/>
      <c r="F659" s="109"/>
      <c r="G659" s="288"/>
      <c r="H659" s="288"/>
      <c r="I659" s="56"/>
      <c r="J659" s="11">
        <f t="shared" si="61"/>
        <v>0</v>
      </c>
      <c r="K659" s="2"/>
      <c r="L659" s="18"/>
      <c r="M659" s="59"/>
      <c r="N659" s="14">
        <f t="shared" si="62"/>
        <v>0</v>
      </c>
      <c r="O659" s="230" t="str">
        <f t="shared" si="63"/>
        <v xml:space="preserve"> </v>
      </c>
      <c r="P659" s="230" t="str">
        <f t="shared" si="64"/>
        <v xml:space="preserve"> </v>
      </c>
      <c r="Q659" s="275" t="str">
        <f t="shared" si="65"/>
        <v xml:space="preserve"> </v>
      </c>
      <c r="R659" s="230" t="str">
        <f t="shared" si="66"/>
        <v xml:space="preserve"> </v>
      </c>
    </row>
    <row r="660" spans="1:18" x14ac:dyDescent="0.2">
      <c r="A660" s="10" t="str">
        <f>IF(COUNTRY_INFO!A660=0," ",COUNTRY_INFO!A660)</f>
        <v>Ethiopia</v>
      </c>
      <c r="B660" s="10" t="str">
        <f>IF(COUNTRY_INFO!B660=0," ",COUNTRY_INFO!B660)</f>
        <v>SNNPR Gurage</v>
      </c>
      <c r="C660" s="10" t="str">
        <f>IF(COUNTRY_INFO!C660=0," ",COUNTRY_INFO!C660)</f>
        <v>Kebena</v>
      </c>
      <c r="D660" s="11"/>
      <c r="E660" s="289"/>
      <c r="F660" s="109"/>
      <c r="G660" s="288"/>
      <c r="H660" s="288"/>
      <c r="I660" s="56"/>
      <c r="J660" s="11">
        <f t="shared" si="61"/>
        <v>0</v>
      </c>
      <c r="K660" s="2"/>
      <c r="L660" s="18"/>
      <c r="M660" s="59"/>
      <c r="N660" s="14">
        <f t="shared" si="62"/>
        <v>0</v>
      </c>
      <c r="O660" s="230" t="str">
        <f t="shared" si="63"/>
        <v xml:space="preserve"> </v>
      </c>
      <c r="P660" s="230" t="str">
        <f t="shared" si="64"/>
        <v xml:space="preserve"> </v>
      </c>
      <c r="Q660" s="275" t="str">
        <f t="shared" si="65"/>
        <v xml:space="preserve"> </v>
      </c>
      <c r="R660" s="230" t="str">
        <f t="shared" si="66"/>
        <v xml:space="preserve"> </v>
      </c>
    </row>
    <row r="661" spans="1:18" x14ac:dyDescent="0.2">
      <c r="A661" s="10" t="str">
        <f>IF(COUNTRY_INFO!A661=0," ",COUNTRY_INFO!A661)</f>
        <v>Ethiopia</v>
      </c>
      <c r="B661" s="10" t="str">
        <f>IF(COUNTRY_INFO!B661=0," ",COUNTRY_INFO!B661)</f>
        <v>SNNPR Gurage</v>
      </c>
      <c r="C661" s="10" t="str">
        <f>IF(COUNTRY_INFO!C661=0," ",COUNTRY_INFO!C661)</f>
        <v>Muhur Aklil</v>
      </c>
      <c r="D661" s="11"/>
      <c r="E661" s="289"/>
      <c r="F661" s="109"/>
      <c r="G661" s="288"/>
      <c r="H661" s="288"/>
      <c r="I661" s="56"/>
      <c r="J661" s="11">
        <f t="shared" si="61"/>
        <v>0</v>
      </c>
      <c r="K661" s="2"/>
      <c r="L661" s="18"/>
      <c r="M661" s="59"/>
      <c r="N661" s="14">
        <f t="shared" si="62"/>
        <v>0</v>
      </c>
      <c r="O661" s="230" t="str">
        <f t="shared" si="63"/>
        <v xml:space="preserve"> </v>
      </c>
      <c r="P661" s="230" t="str">
        <f t="shared" si="64"/>
        <v xml:space="preserve"> </v>
      </c>
      <c r="Q661" s="275" t="str">
        <f t="shared" si="65"/>
        <v xml:space="preserve"> </v>
      </c>
      <c r="R661" s="230" t="str">
        <f t="shared" si="66"/>
        <v xml:space="preserve"> </v>
      </c>
    </row>
    <row r="662" spans="1:18" x14ac:dyDescent="0.2">
      <c r="A662" s="10" t="str">
        <f>IF(COUNTRY_INFO!A662=0," ",COUNTRY_INFO!A662)</f>
        <v>Ethiopia</v>
      </c>
      <c r="B662" s="10" t="str">
        <f>IF(COUNTRY_INFO!B662=0," ",COUNTRY_INFO!B662)</f>
        <v>SNNPR Gurage</v>
      </c>
      <c r="C662" s="10" t="str">
        <f>IF(COUNTRY_INFO!C662=0," ",COUNTRY_INFO!C662)</f>
        <v>Welkite Town</v>
      </c>
      <c r="D662" s="11"/>
      <c r="E662" s="289"/>
      <c r="F662" s="109"/>
      <c r="G662" s="288"/>
      <c r="H662" s="288"/>
      <c r="I662" s="56"/>
      <c r="J662" s="11">
        <f t="shared" si="61"/>
        <v>0</v>
      </c>
      <c r="K662" s="2"/>
      <c r="L662" s="18"/>
      <c r="M662" s="59"/>
      <c r="N662" s="14">
        <f t="shared" si="62"/>
        <v>0</v>
      </c>
      <c r="O662" s="230" t="str">
        <f t="shared" si="63"/>
        <v xml:space="preserve"> </v>
      </c>
      <c r="P662" s="230" t="str">
        <f t="shared" si="64"/>
        <v xml:space="preserve"> </v>
      </c>
      <c r="Q662" s="275" t="str">
        <f t="shared" si="65"/>
        <v xml:space="preserve"> </v>
      </c>
      <c r="R662" s="230" t="str">
        <f t="shared" si="66"/>
        <v xml:space="preserve"> </v>
      </c>
    </row>
    <row r="663" spans="1:18" x14ac:dyDescent="0.2">
      <c r="A663" s="10" t="str">
        <f>IF(COUNTRY_INFO!A663=0," ",COUNTRY_INFO!A663)</f>
        <v>Ethiopia</v>
      </c>
      <c r="B663" s="10" t="str">
        <f>IF(COUNTRY_INFO!B663=0," ",COUNTRY_INFO!B663)</f>
        <v>SNNPR Hadiya</v>
      </c>
      <c r="C663" s="10" t="str">
        <f>IF(COUNTRY_INFO!C663=0," ",COUNTRY_INFO!C663)</f>
        <v>Annalemo</v>
      </c>
      <c r="D663" s="11" t="str">
        <f>IF(OR(COUNTRY_INFO!$T$9:$T$1000="T3 (ALB/MBD)",COUNTRY_INFO!$U$9:$U$1000="T3 (ALB/MBD)"), "T3 (ALB/MBD)", " ")</f>
        <v>T3 (ALB/MBD)</v>
      </c>
      <c r="E663" s="289" t="s">
        <v>19</v>
      </c>
      <c r="F663" s="253" t="s">
        <v>1189</v>
      </c>
      <c r="G663" s="295"/>
      <c r="H663" s="288">
        <v>24562</v>
      </c>
      <c r="I663" s="56"/>
      <c r="J663" s="11">
        <f t="shared" si="61"/>
        <v>24562</v>
      </c>
      <c r="K663" s="2"/>
      <c r="L663" s="18">
        <v>19201</v>
      </c>
      <c r="M663" s="59"/>
      <c r="N663" s="14">
        <f t="shared" si="62"/>
        <v>19201</v>
      </c>
      <c r="O663" s="230" t="str">
        <f t="shared" si="63"/>
        <v xml:space="preserve"> </v>
      </c>
      <c r="P663" s="293">
        <f t="shared" si="64"/>
        <v>78.173601498249326</v>
      </c>
      <c r="Q663" s="275" t="str">
        <f t="shared" si="65"/>
        <v xml:space="preserve"> </v>
      </c>
      <c r="R663" s="293">
        <f t="shared" si="66"/>
        <v>78.173601498249326</v>
      </c>
    </row>
    <row r="664" spans="1:18" x14ac:dyDescent="0.2">
      <c r="A664" s="10" t="str">
        <f>IF(COUNTRY_INFO!A664=0," ",COUNTRY_INFO!A664)</f>
        <v>Ethiopia</v>
      </c>
      <c r="B664" s="10" t="str">
        <f>IF(COUNTRY_INFO!B664=0," ",COUNTRY_INFO!B664)</f>
        <v>SNNPR Hadiya</v>
      </c>
      <c r="C664" s="10" t="str">
        <f>IF(COUNTRY_INFO!C664=0," ",COUNTRY_INFO!C664)</f>
        <v>Duna</v>
      </c>
      <c r="D664" s="11"/>
      <c r="E664" s="289"/>
      <c r="F664" s="109"/>
      <c r="G664" s="288"/>
      <c r="H664" s="295">
        <v>49628</v>
      </c>
      <c r="I664" s="56"/>
      <c r="J664" s="11">
        <f t="shared" si="61"/>
        <v>49628</v>
      </c>
      <c r="K664" s="2"/>
      <c r="L664" s="18">
        <v>45362</v>
      </c>
      <c r="M664" s="59"/>
      <c r="N664" s="14">
        <f t="shared" si="62"/>
        <v>45362</v>
      </c>
      <c r="O664" s="230" t="str">
        <f t="shared" si="63"/>
        <v xml:space="preserve"> </v>
      </c>
      <c r="P664" s="293">
        <f t="shared" si="64"/>
        <v>91.404046103006365</v>
      </c>
      <c r="Q664" s="275" t="str">
        <f t="shared" si="65"/>
        <v xml:space="preserve"> </v>
      </c>
      <c r="R664" s="293">
        <f t="shared" si="66"/>
        <v>91.404046103006365</v>
      </c>
    </row>
    <row r="665" spans="1:18" x14ac:dyDescent="0.2">
      <c r="A665" s="10" t="str">
        <f>IF(COUNTRY_INFO!A665=0," ",COUNTRY_INFO!A665)</f>
        <v>Ethiopia</v>
      </c>
      <c r="B665" s="10" t="str">
        <f>IF(COUNTRY_INFO!B665=0," ",COUNTRY_INFO!B665)</f>
        <v>SNNPR Hadiya</v>
      </c>
      <c r="C665" s="10" t="str">
        <f>IF(COUNTRY_INFO!C665=0," ",COUNTRY_INFO!C665)</f>
        <v>Gibe</v>
      </c>
      <c r="D665" s="11"/>
      <c r="E665" s="289"/>
      <c r="F665" s="109"/>
      <c r="G665" s="288"/>
      <c r="H665" s="288"/>
      <c r="I665" s="56"/>
      <c r="J665" s="11">
        <f t="shared" si="61"/>
        <v>0</v>
      </c>
      <c r="K665" s="2"/>
      <c r="L665" s="18"/>
      <c r="M665" s="59"/>
      <c r="N665" s="14">
        <f t="shared" si="62"/>
        <v>0</v>
      </c>
      <c r="O665" s="230" t="str">
        <f t="shared" si="63"/>
        <v xml:space="preserve"> </v>
      </c>
      <c r="P665" s="230" t="str">
        <f t="shared" si="64"/>
        <v xml:space="preserve"> </v>
      </c>
      <c r="Q665" s="275" t="str">
        <f t="shared" si="65"/>
        <v xml:space="preserve"> </v>
      </c>
      <c r="R665" s="230" t="str">
        <f t="shared" si="66"/>
        <v xml:space="preserve"> </v>
      </c>
    </row>
    <row r="666" spans="1:18" x14ac:dyDescent="0.2">
      <c r="A666" s="10" t="str">
        <f>IF(COUNTRY_INFO!A666=0," ",COUNTRY_INFO!A666)</f>
        <v>Ethiopia</v>
      </c>
      <c r="B666" s="10" t="str">
        <f>IF(COUNTRY_INFO!B666=0," ",COUNTRY_INFO!B666)</f>
        <v>SNNPR Hadiya</v>
      </c>
      <c r="C666" s="10" t="str">
        <f>IF(COUNTRY_INFO!C666=0," ",COUNTRY_INFO!C666)</f>
        <v>Gobmora</v>
      </c>
      <c r="D666" s="11" t="str">
        <f>IF(OR(COUNTRY_INFO!$T$9:$T$1000="T3 (ALB/MBD)",COUNTRY_INFO!$U$9:$U$1000="T3 (ALB/MBD)"), "T3 (ALB/MBD)", " ")</f>
        <v>T3 (ALB/MBD)</v>
      </c>
      <c r="E666" s="289" t="s">
        <v>19</v>
      </c>
      <c r="F666" s="253" t="s">
        <v>1189</v>
      </c>
      <c r="G666" s="295"/>
      <c r="H666" s="288">
        <v>31562</v>
      </c>
      <c r="I666" s="56"/>
      <c r="J666" s="11">
        <f t="shared" si="61"/>
        <v>31562</v>
      </c>
      <c r="K666" s="2"/>
      <c r="L666" s="18">
        <v>27566</v>
      </c>
      <c r="M666" s="59"/>
      <c r="N666" s="14">
        <f t="shared" si="62"/>
        <v>27566</v>
      </c>
      <c r="O666" s="230" t="str">
        <f t="shared" si="63"/>
        <v xml:space="preserve"> </v>
      </c>
      <c r="P666" s="293">
        <f t="shared" si="64"/>
        <v>87.33920537355047</v>
      </c>
      <c r="Q666" s="275" t="str">
        <f t="shared" si="65"/>
        <v xml:space="preserve"> </v>
      </c>
      <c r="R666" s="293">
        <f t="shared" si="66"/>
        <v>87.33920537355047</v>
      </c>
    </row>
    <row r="667" spans="1:18" x14ac:dyDescent="0.2">
      <c r="A667" s="10" t="str">
        <f>IF(COUNTRY_INFO!A667=0," ",COUNTRY_INFO!A667)</f>
        <v>Ethiopia</v>
      </c>
      <c r="B667" s="10" t="str">
        <f>IF(COUNTRY_INFO!B667=0," ",COUNTRY_INFO!B667)</f>
        <v>SNNPR Hadiya</v>
      </c>
      <c r="C667" s="10" t="str">
        <f>IF(COUNTRY_INFO!C667=0," ",COUNTRY_INFO!C667)</f>
        <v>Hosana Town</v>
      </c>
      <c r="D667" s="11"/>
      <c r="E667" s="289"/>
      <c r="F667" s="109"/>
      <c r="G667" s="288"/>
      <c r="H667" s="288"/>
      <c r="I667" s="56"/>
      <c r="J667" s="11">
        <f t="shared" si="61"/>
        <v>0</v>
      </c>
      <c r="K667" s="2"/>
      <c r="L667" s="18"/>
      <c r="M667" s="59"/>
      <c r="N667" s="14">
        <f t="shared" si="62"/>
        <v>0</v>
      </c>
      <c r="O667" s="230" t="str">
        <f t="shared" si="63"/>
        <v xml:space="preserve"> </v>
      </c>
      <c r="P667" s="230" t="str">
        <f t="shared" si="64"/>
        <v xml:space="preserve"> </v>
      </c>
      <c r="Q667" s="275" t="str">
        <f t="shared" si="65"/>
        <v xml:space="preserve"> </v>
      </c>
      <c r="R667" s="230" t="str">
        <f t="shared" si="66"/>
        <v xml:space="preserve"> </v>
      </c>
    </row>
    <row r="668" spans="1:18" x14ac:dyDescent="0.2">
      <c r="A668" s="10" t="str">
        <f>IF(COUNTRY_INFO!A668=0," ",COUNTRY_INFO!A668)</f>
        <v>Ethiopia</v>
      </c>
      <c r="B668" s="10" t="str">
        <f>IF(COUNTRY_INFO!B668=0," ",COUNTRY_INFO!B668)</f>
        <v>SNNPR Hadiya</v>
      </c>
      <c r="C668" s="10" t="str">
        <f>IF(COUNTRY_INFO!C668=0," ",COUNTRY_INFO!C668)</f>
        <v>Lemo</v>
      </c>
      <c r="D668" s="11"/>
      <c r="E668" s="289"/>
      <c r="F668" s="109"/>
      <c r="G668" s="288"/>
      <c r="H668" s="288"/>
      <c r="I668" s="56"/>
      <c r="J668" s="11">
        <f t="shared" si="61"/>
        <v>0</v>
      </c>
      <c r="K668" s="2"/>
      <c r="L668" s="18"/>
      <c r="M668" s="59"/>
      <c r="N668" s="14">
        <f t="shared" si="62"/>
        <v>0</v>
      </c>
      <c r="O668" s="230" t="str">
        <f t="shared" si="63"/>
        <v xml:space="preserve"> </v>
      </c>
      <c r="P668" s="230" t="str">
        <f t="shared" si="64"/>
        <v xml:space="preserve"> </v>
      </c>
      <c r="Q668" s="275" t="str">
        <f t="shared" si="65"/>
        <v xml:space="preserve"> </v>
      </c>
      <c r="R668" s="230" t="str">
        <f t="shared" si="66"/>
        <v xml:space="preserve"> </v>
      </c>
    </row>
    <row r="669" spans="1:18" x14ac:dyDescent="0.2">
      <c r="A669" s="10" t="str">
        <f>IF(COUNTRY_INFO!A669=0," ",COUNTRY_INFO!A669)</f>
        <v>Ethiopia</v>
      </c>
      <c r="B669" s="10" t="str">
        <f>IF(COUNTRY_INFO!B669=0," ",COUNTRY_INFO!B669)</f>
        <v>SNNPR Hadiya</v>
      </c>
      <c r="C669" s="10" t="str">
        <f>IF(COUNTRY_INFO!C669=0," ",COUNTRY_INFO!C669)</f>
        <v>Mirab Badawacho</v>
      </c>
      <c r="D669" s="11" t="str">
        <f>IF(OR(COUNTRY_INFO!$T$9:$T$1000="T3 (ALB/MBD)",COUNTRY_INFO!$U$9:$U$1000="T3 (ALB/MBD)"), "T3 (ALB/MBD)", " ")</f>
        <v>T3 (ALB/MBD)</v>
      </c>
      <c r="E669" s="289" t="s">
        <v>19</v>
      </c>
      <c r="F669" s="253" t="s">
        <v>1189</v>
      </c>
      <c r="G669" s="295"/>
      <c r="H669" s="288"/>
      <c r="I669" s="56"/>
      <c r="J669" s="11">
        <f t="shared" si="61"/>
        <v>0</v>
      </c>
      <c r="K669" s="2"/>
      <c r="L669" s="18"/>
      <c r="M669" s="59"/>
      <c r="N669" s="14">
        <f t="shared" si="62"/>
        <v>0</v>
      </c>
      <c r="O669" s="230" t="str">
        <f t="shared" si="63"/>
        <v xml:space="preserve"> </v>
      </c>
      <c r="P669" s="293" t="str">
        <f t="shared" si="64"/>
        <v xml:space="preserve"> </v>
      </c>
      <c r="Q669" s="275" t="str">
        <f t="shared" si="65"/>
        <v xml:space="preserve"> </v>
      </c>
      <c r="R669" s="293" t="str">
        <f t="shared" si="66"/>
        <v xml:space="preserve"> </v>
      </c>
    </row>
    <row r="670" spans="1:18" x14ac:dyDescent="0.2">
      <c r="A670" s="10" t="str">
        <f>IF(COUNTRY_INFO!A670=0," ",COUNTRY_INFO!A670)</f>
        <v>Ethiopia</v>
      </c>
      <c r="B670" s="10" t="str">
        <f>IF(COUNTRY_INFO!B670=0," ",COUNTRY_INFO!B670)</f>
        <v>SNNPR Hadiya</v>
      </c>
      <c r="C670" s="10" t="str">
        <f>IF(COUNTRY_INFO!C670=0," ",COUNTRY_INFO!C670)</f>
        <v>Misha</v>
      </c>
      <c r="D670" s="11"/>
      <c r="E670" s="289"/>
      <c r="F670" s="109"/>
      <c r="G670" s="288"/>
      <c r="H670" s="288"/>
      <c r="I670" s="56"/>
      <c r="J670" s="11">
        <f t="shared" si="61"/>
        <v>0</v>
      </c>
      <c r="K670" s="2"/>
      <c r="L670" s="18"/>
      <c r="M670" s="59"/>
      <c r="N670" s="14">
        <f t="shared" si="62"/>
        <v>0</v>
      </c>
      <c r="O670" s="230" t="str">
        <f t="shared" si="63"/>
        <v xml:space="preserve"> </v>
      </c>
      <c r="P670" s="230" t="str">
        <f t="shared" si="64"/>
        <v xml:space="preserve"> </v>
      </c>
      <c r="Q670" s="275" t="str">
        <f t="shared" si="65"/>
        <v xml:space="preserve"> </v>
      </c>
      <c r="R670" s="230" t="str">
        <f t="shared" si="66"/>
        <v xml:space="preserve"> </v>
      </c>
    </row>
    <row r="671" spans="1:18" x14ac:dyDescent="0.2">
      <c r="A671" s="10" t="str">
        <f>IF(COUNTRY_INFO!A671=0," ",COUNTRY_INFO!A671)</f>
        <v>Ethiopia</v>
      </c>
      <c r="B671" s="10" t="str">
        <f>IF(COUNTRY_INFO!B671=0," ",COUNTRY_INFO!B671)</f>
        <v>SNNPR Hadiya</v>
      </c>
      <c r="C671" s="10" t="str">
        <f>IF(COUNTRY_INFO!C671=0," ",COUNTRY_INFO!C671)</f>
        <v>Misrak Badawacho</v>
      </c>
      <c r="D671" s="11" t="str">
        <f>IF(OR(COUNTRY_INFO!$T$9:$T$1000="T3 (ALB/MBD)",COUNTRY_INFO!$U$9:$U$1000="T3 (ALB/MBD)"), "T3 (ALB/MBD)", " ")</f>
        <v>T3 (ALB/MBD)</v>
      </c>
      <c r="E671" s="289" t="s">
        <v>19</v>
      </c>
      <c r="F671" s="253" t="s">
        <v>1189</v>
      </c>
      <c r="G671" s="295"/>
      <c r="H671" s="288">
        <v>64708</v>
      </c>
      <c r="I671" s="56"/>
      <c r="J671" s="11">
        <f t="shared" si="61"/>
        <v>64708</v>
      </c>
      <c r="K671" s="2"/>
      <c r="L671" s="18">
        <v>60079</v>
      </c>
      <c r="M671" s="59"/>
      <c r="N671" s="14">
        <f t="shared" si="62"/>
        <v>60079</v>
      </c>
      <c r="O671" s="230" t="str">
        <f t="shared" si="63"/>
        <v xml:space="preserve"> </v>
      </c>
      <c r="P671" s="293">
        <f t="shared" si="64"/>
        <v>92.846325029362674</v>
      </c>
      <c r="Q671" s="275" t="str">
        <f t="shared" si="65"/>
        <v xml:space="preserve"> </v>
      </c>
      <c r="R671" s="293">
        <f t="shared" si="66"/>
        <v>92.846325029362674</v>
      </c>
    </row>
    <row r="672" spans="1:18" x14ac:dyDescent="0.2">
      <c r="A672" s="10" t="str">
        <f>IF(COUNTRY_INFO!A672=0," ",COUNTRY_INFO!A672)</f>
        <v>Ethiopia</v>
      </c>
      <c r="B672" s="10" t="str">
        <f>IF(COUNTRY_INFO!B672=0," ",COUNTRY_INFO!B672)</f>
        <v>SNNPR Hadiya</v>
      </c>
      <c r="C672" s="10" t="str">
        <f>IF(COUNTRY_INFO!C672=0," ",COUNTRY_INFO!C672)</f>
        <v>Shashego</v>
      </c>
      <c r="D672" s="11"/>
      <c r="E672" s="289"/>
      <c r="F672" s="109"/>
      <c r="G672" s="288"/>
      <c r="H672" s="288"/>
      <c r="I672" s="56"/>
      <c r="J672" s="11">
        <f t="shared" si="61"/>
        <v>0</v>
      </c>
      <c r="K672" s="2"/>
      <c r="L672" s="18"/>
      <c r="M672" s="59"/>
      <c r="N672" s="14">
        <f t="shared" si="62"/>
        <v>0</v>
      </c>
      <c r="O672" s="230" t="str">
        <f t="shared" si="63"/>
        <v xml:space="preserve"> </v>
      </c>
      <c r="P672" s="230" t="str">
        <f t="shared" si="64"/>
        <v xml:space="preserve"> </v>
      </c>
      <c r="Q672" s="275" t="str">
        <f t="shared" si="65"/>
        <v xml:space="preserve"> </v>
      </c>
      <c r="R672" s="230" t="str">
        <f t="shared" si="66"/>
        <v xml:space="preserve"> </v>
      </c>
    </row>
    <row r="673" spans="1:18" x14ac:dyDescent="0.2">
      <c r="A673" s="10" t="str">
        <f>IF(COUNTRY_INFO!A673=0," ",COUNTRY_INFO!A673)</f>
        <v>Ethiopia</v>
      </c>
      <c r="B673" s="10" t="str">
        <f>IF(COUNTRY_INFO!B673=0," ",COUNTRY_INFO!B673)</f>
        <v>SNNPR Hadiya</v>
      </c>
      <c r="C673" s="10" t="str">
        <f>IF(COUNTRY_INFO!C673=0," ",COUNTRY_INFO!C673)</f>
        <v>Soro</v>
      </c>
      <c r="D673" s="11"/>
      <c r="E673" s="289"/>
      <c r="F673" s="109"/>
      <c r="G673" s="288"/>
      <c r="H673" s="288"/>
      <c r="I673" s="56"/>
      <c r="J673" s="11">
        <f t="shared" si="61"/>
        <v>0</v>
      </c>
      <c r="K673" s="2"/>
      <c r="L673" s="18"/>
      <c r="M673" s="59"/>
      <c r="N673" s="14">
        <f t="shared" si="62"/>
        <v>0</v>
      </c>
      <c r="O673" s="230" t="str">
        <f t="shared" si="63"/>
        <v xml:space="preserve"> </v>
      </c>
      <c r="P673" s="230" t="str">
        <f t="shared" si="64"/>
        <v xml:space="preserve"> </v>
      </c>
      <c r="Q673" s="275" t="str">
        <f t="shared" si="65"/>
        <v xml:space="preserve"> </v>
      </c>
      <c r="R673" s="230" t="str">
        <f t="shared" si="66"/>
        <v xml:space="preserve"> </v>
      </c>
    </row>
    <row r="674" spans="1:18" x14ac:dyDescent="0.2">
      <c r="A674" s="10" t="str">
        <f>IF(COUNTRY_INFO!A674=0," ",COUNTRY_INFO!A674)</f>
        <v>Ethiopia</v>
      </c>
      <c r="B674" s="10" t="str">
        <f>IF(COUNTRY_INFO!B674=0," ",COUNTRY_INFO!B674)</f>
        <v>SNNPR Halaba Special Woreda</v>
      </c>
      <c r="C674" s="10" t="str">
        <f>IF(COUNTRY_INFO!C674=0," ",COUNTRY_INFO!C674)</f>
        <v>Halaba Rural</v>
      </c>
      <c r="D674" s="11"/>
      <c r="E674" s="289"/>
      <c r="F674" s="109"/>
      <c r="G674" s="288"/>
      <c r="H674" s="295">
        <v>89174</v>
      </c>
      <c r="I674" s="56"/>
      <c r="J674" s="11">
        <f t="shared" si="61"/>
        <v>89174</v>
      </c>
      <c r="K674" s="2"/>
      <c r="L674" s="18">
        <v>73542</v>
      </c>
      <c r="M674" s="59"/>
      <c r="N674" s="14">
        <f t="shared" si="62"/>
        <v>73542</v>
      </c>
      <c r="O674" s="230" t="str">
        <f t="shared" si="63"/>
        <v xml:space="preserve"> </v>
      </c>
      <c r="P674" s="293">
        <f t="shared" si="64"/>
        <v>82.470226747706732</v>
      </c>
      <c r="Q674" s="275" t="str">
        <f t="shared" si="65"/>
        <v xml:space="preserve"> </v>
      </c>
      <c r="R674" s="293">
        <f t="shared" si="66"/>
        <v>82.470226747706732</v>
      </c>
    </row>
    <row r="675" spans="1:18" x14ac:dyDescent="0.2">
      <c r="A675" s="10" t="str">
        <f>IF(COUNTRY_INFO!A675=0," ",COUNTRY_INFO!A675)</f>
        <v>Ethiopia</v>
      </c>
      <c r="B675" s="10" t="str">
        <f>IF(COUNTRY_INFO!B675=0," ",COUNTRY_INFO!B675)</f>
        <v>SNNPR Kafa</v>
      </c>
      <c r="C675" s="10" t="str">
        <f>IF(COUNTRY_INFO!C675=0," ",COUNTRY_INFO!C675)</f>
        <v>Adiyio</v>
      </c>
      <c r="D675" s="11"/>
      <c r="E675" s="289"/>
      <c r="F675" s="109"/>
      <c r="G675" s="288"/>
      <c r="H675" s="295">
        <v>43642</v>
      </c>
      <c r="I675" s="56"/>
      <c r="J675" s="11">
        <f t="shared" si="61"/>
        <v>43642</v>
      </c>
      <c r="K675" s="2"/>
      <c r="L675" s="18">
        <v>37610</v>
      </c>
      <c r="M675" s="59"/>
      <c r="N675" s="14">
        <f t="shared" si="62"/>
        <v>37610</v>
      </c>
      <c r="O675" s="230" t="str">
        <f t="shared" si="63"/>
        <v xml:space="preserve"> </v>
      </c>
      <c r="P675" s="293">
        <f t="shared" si="64"/>
        <v>86.178451949956468</v>
      </c>
      <c r="Q675" s="275" t="str">
        <f t="shared" si="65"/>
        <v xml:space="preserve"> </v>
      </c>
      <c r="R675" s="293">
        <f t="shared" si="66"/>
        <v>86.178451949956468</v>
      </c>
    </row>
    <row r="676" spans="1:18" x14ac:dyDescent="0.2">
      <c r="A676" s="10" t="str">
        <f>IF(COUNTRY_INFO!A676=0," ",COUNTRY_INFO!A676)</f>
        <v>Ethiopia</v>
      </c>
      <c r="B676" s="10" t="str">
        <f>IF(COUNTRY_INFO!B676=0," ",COUNTRY_INFO!B676)</f>
        <v>SNNPR Kafa</v>
      </c>
      <c r="C676" s="10" t="str">
        <f>IF(COUNTRY_INFO!C676=0," ",COUNTRY_INFO!C676)</f>
        <v>Bita</v>
      </c>
      <c r="D676" s="11"/>
      <c r="E676" s="289"/>
      <c r="F676" s="109"/>
      <c r="G676" s="288"/>
      <c r="H676" s="295">
        <v>30263</v>
      </c>
      <c r="I676" s="56"/>
      <c r="J676" s="11">
        <f t="shared" si="61"/>
        <v>30263</v>
      </c>
      <c r="K676" s="2"/>
      <c r="L676" s="18">
        <v>26182</v>
      </c>
      <c r="M676" s="59"/>
      <c r="N676" s="14">
        <f t="shared" si="62"/>
        <v>26182</v>
      </c>
      <c r="O676" s="230" t="str">
        <f t="shared" si="63"/>
        <v xml:space="preserve"> </v>
      </c>
      <c r="P676" s="293">
        <f t="shared" si="64"/>
        <v>86.514886164623476</v>
      </c>
      <c r="Q676" s="275" t="str">
        <f t="shared" si="65"/>
        <v xml:space="preserve"> </v>
      </c>
      <c r="R676" s="293">
        <f t="shared" si="66"/>
        <v>86.514886164623476</v>
      </c>
    </row>
    <row r="677" spans="1:18" x14ac:dyDescent="0.2">
      <c r="A677" s="10" t="str">
        <f>IF(COUNTRY_INFO!A677=0," ",COUNTRY_INFO!A677)</f>
        <v>Ethiopia</v>
      </c>
      <c r="B677" s="10" t="str">
        <f>IF(COUNTRY_INFO!B677=0," ",COUNTRY_INFO!B677)</f>
        <v>SNNPR Kafa</v>
      </c>
      <c r="C677" s="10" t="str">
        <f>IF(COUNTRY_INFO!C677=0," ",COUNTRY_INFO!C677)</f>
        <v>Bonga Town</v>
      </c>
      <c r="D677" s="11"/>
      <c r="E677" s="289"/>
      <c r="F677" s="109"/>
      <c r="G677" s="288"/>
      <c r="H677" s="295">
        <v>9814</v>
      </c>
      <c r="I677" s="56"/>
      <c r="J677" s="11">
        <f t="shared" si="61"/>
        <v>9814</v>
      </c>
      <c r="K677" s="2"/>
      <c r="L677" s="18">
        <v>8231</v>
      </c>
      <c r="M677" s="59"/>
      <c r="N677" s="14">
        <f t="shared" si="62"/>
        <v>8231</v>
      </c>
      <c r="O677" s="230" t="str">
        <f t="shared" si="63"/>
        <v xml:space="preserve"> </v>
      </c>
      <c r="P677" s="293">
        <f t="shared" si="64"/>
        <v>83.869981658854698</v>
      </c>
      <c r="Q677" s="275" t="str">
        <f t="shared" si="65"/>
        <v xml:space="preserve"> </v>
      </c>
      <c r="R677" s="293">
        <f t="shared" si="66"/>
        <v>83.869981658854698</v>
      </c>
    </row>
    <row r="678" spans="1:18" x14ac:dyDescent="0.2">
      <c r="A678" s="10" t="str">
        <f>IF(COUNTRY_INFO!A678=0," ",COUNTRY_INFO!A678)</f>
        <v>Ethiopia</v>
      </c>
      <c r="B678" s="10" t="str">
        <f>IF(COUNTRY_INFO!B678=0," ",COUNTRY_INFO!B678)</f>
        <v>SNNPR Kafa</v>
      </c>
      <c r="C678" s="10" t="str">
        <f>IF(COUNTRY_INFO!C678=0," ",COUNTRY_INFO!C678)</f>
        <v>Chena</v>
      </c>
      <c r="D678" s="11"/>
      <c r="E678" s="289"/>
      <c r="F678" s="109"/>
      <c r="G678" s="288"/>
      <c r="H678" s="295">
        <v>64687</v>
      </c>
      <c r="I678" s="56"/>
      <c r="J678" s="11">
        <f t="shared" si="61"/>
        <v>64687</v>
      </c>
      <c r="K678" s="2"/>
      <c r="L678" s="18">
        <v>58943</v>
      </c>
      <c r="M678" s="59"/>
      <c r="N678" s="14">
        <f t="shared" si="62"/>
        <v>58943</v>
      </c>
      <c r="O678" s="230" t="str">
        <f t="shared" si="63"/>
        <v xml:space="preserve"> </v>
      </c>
      <c r="P678" s="293">
        <f t="shared" si="64"/>
        <v>91.120317838205509</v>
      </c>
      <c r="Q678" s="275" t="str">
        <f t="shared" si="65"/>
        <v xml:space="preserve"> </v>
      </c>
      <c r="R678" s="293">
        <f t="shared" si="66"/>
        <v>91.120317838205509</v>
      </c>
    </row>
    <row r="679" spans="1:18" x14ac:dyDescent="0.2">
      <c r="A679" s="10" t="str">
        <f>IF(COUNTRY_INFO!A679=0," ",COUNTRY_INFO!A679)</f>
        <v>Ethiopia</v>
      </c>
      <c r="B679" s="10" t="str">
        <f>IF(COUNTRY_INFO!B679=0," ",COUNTRY_INFO!B679)</f>
        <v>SNNPR Kafa</v>
      </c>
      <c r="C679" s="10" t="str">
        <f>IF(COUNTRY_INFO!C679=0," ",COUNTRY_INFO!C679)</f>
        <v>Cheta</v>
      </c>
      <c r="D679" s="11"/>
      <c r="E679" s="289"/>
      <c r="F679" s="109"/>
      <c r="G679" s="288"/>
      <c r="H679" s="295">
        <v>13254</v>
      </c>
      <c r="I679" s="56"/>
      <c r="J679" s="11">
        <f t="shared" si="61"/>
        <v>13254</v>
      </c>
      <c r="K679" s="2"/>
      <c r="L679" s="18">
        <v>9843</v>
      </c>
      <c r="M679" s="59"/>
      <c r="N679" s="14">
        <f t="shared" si="62"/>
        <v>9843</v>
      </c>
      <c r="O679" s="230" t="str">
        <f t="shared" si="63"/>
        <v xml:space="preserve"> </v>
      </c>
      <c r="P679" s="230">
        <f t="shared" si="64"/>
        <v>74.264373019465822</v>
      </c>
      <c r="Q679" s="275" t="str">
        <f t="shared" si="65"/>
        <v xml:space="preserve"> </v>
      </c>
      <c r="R679" s="230">
        <f t="shared" si="66"/>
        <v>74.264373019465822</v>
      </c>
    </row>
    <row r="680" spans="1:18" x14ac:dyDescent="0.2">
      <c r="A680" s="10" t="str">
        <f>IF(COUNTRY_INFO!A680=0," ",COUNTRY_INFO!A680)</f>
        <v>Ethiopia</v>
      </c>
      <c r="B680" s="10" t="str">
        <f>IF(COUNTRY_INFO!B680=0," ",COUNTRY_INFO!B680)</f>
        <v>SNNPR Kafa</v>
      </c>
      <c r="C680" s="10" t="str">
        <f>IF(COUNTRY_INFO!C680=0," ",COUNTRY_INFO!C680)</f>
        <v>Decha</v>
      </c>
      <c r="D680" s="11"/>
      <c r="E680" s="289"/>
      <c r="F680" s="109"/>
      <c r="G680" s="288"/>
      <c r="H680" s="295">
        <v>52349</v>
      </c>
      <c r="I680" s="56"/>
      <c r="J680" s="11">
        <f t="shared" si="61"/>
        <v>52349</v>
      </c>
      <c r="K680" s="2"/>
      <c r="L680" s="18">
        <v>47638</v>
      </c>
      <c r="M680" s="59"/>
      <c r="N680" s="14">
        <f t="shared" si="62"/>
        <v>47638</v>
      </c>
      <c r="O680" s="230" t="str">
        <f t="shared" si="63"/>
        <v xml:space="preserve"> </v>
      </c>
      <c r="P680" s="293">
        <f t="shared" si="64"/>
        <v>91.000783205027787</v>
      </c>
      <c r="Q680" s="275" t="str">
        <f t="shared" si="65"/>
        <v xml:space="preserve"> </v>
      </c>
      <c r="R680" s="293">
        <f t="shared" si="66"/>
        <v>91.000783205027787</v>
      </c>
    </row>
    <row r="681" spans="1:18" x14ac:dyDescent="0.2">
      <c r="A681" s="10" t="str">
        <f>IF(COUNTRY_INFO!A681=0," ",COUNTRY_INFO!A681)</f>
        <v>Ethiopia</v>
      </c>
      <c r="B681" s="10" t="str">
        <f>IF(COUNTRY_INFO!B681=0," ",COUNTRY_INFO!B681)</f>
        <v>SNNPR Kafa</v>
      </c>
      <c r="C681" s="10" t="str">
        <f>IF(COUNTRY_INFO!C681=0," ",COUNTRY_INFO!C681)</f>
        <v>Gesha</v>
      </c>
      <c r="D681" s="11"/>
      <c r="E681" s="289"/>
      <c r="F681" s="109"/>
      <c r="G681" s="288"/>
      <c r="H681" s="295">
        <v>34555</v>
      </c>
      <c r="I681" s="56"/>
      <c r="J681" s="11">
        <f t="shared" si="61"/>
        <v>34555</v>
      </c>
      <c r="K681" s="2"/>
      <c r="L681" s="18">
        <v>31980</v>
      </c>
      <c r="M681" s="59"/>
      <c r="N681" s="14">
        <f t="shared" si="62"/>
        <v>31980</v>
      </c>
      <c r="O681" s="230" t="str">
        <f t="shared" si="63"/>
        <v xml:space="preserve"> </v>
      </c>
      <c r="P681" s="293">
        <f t="shared" si="64"/>
        <v>92.548111705975984</v>
      </c>
      <c r="Q681" s="275" t="str">
        <f t="shared" si="65"/>
        <v xml:space="preserve"> </v>
      </c>
      <c r="R681" s="293">
        <f t="shared" si="66"/>
        <v>92.548111705975984</v>
      </c>
    </row>
    <row r="682" spans="1:18" x14ac:dyDescent="0.2">
      <c r="A682" s="10" t="str">
        <f>IF(COUNTRY_INFO!A682=0," ",COUNTRY_INFO!A682)</f>
        <v>Ethiopia</v>
      </c>
      <c r="B682" s="10" t="str">
        <f>IF(COUNTRY_INFO!B682=0," ",COUNTRY_INFO!B682)</f>
        <v>SNNPR Kafa</v>
      </c>
      <c r="C682" s="10" t="str">
        <f>IF(COUNTRY_INFO!C682=0," ",COUNTRY_INFO!C682)</f>
        <v>Gewata</v>
      </c>
      <c r="D682" s="11"/>
      <c r="E682" s="289"/>
      <c r="F682" s="109"/>
      <c r="G682" s="288"/>
      <c r="H682" s="295">
        <v>29326</v>
      </c>
      <c r="I682" s="56"/>
      <c r="J682" s="11">
        <f t="shared" si="61"/>
        <v>29326</v>
      </c>
      <c r="K682" s="2"/>
      <c r="L682" s="18">
        <v>25634</v>
      </c>
      <c r="M682" s="59"/>
      <c r="N682" s="14">
        <f t="shared" si="62"/>
        <v>25634</v>
      </c>
      <c r="O682" s="230" t="str">
        <f t="shared" si="63"/>
        <v xml:space="preserve"> </v>
      </c>
      <c r="P682" s="293">
        <f t="shared" si="64"/>
        <v>87.410488985882836</v>
      </c>
      <c r="Q682" s="275" t="str">
        <f t="shared" si="65"/>
        <v xml:space="preserve"> </v>
      </c>
      <c r="R682" s="293">
        <f t="shared" si="66"/>
        <v>87.410488985882836</v>
      </c>
    </row>
    <row r="683" spans="1:18" x14ac:dyDescent="0.2">
      <c r="A683" s="10" t="str">
        <f>IF(COUNTRY_INFO!A683=0," ",COUNTRY_INFO!A683)</f>
        <v>Ethiopia</v>
      </c>
      <c r="B683" s="10" t="str">
        <f>IF(COUNTRY_INFO!B683=0," ",COUNTRY_INFO!B683)</f>
        <v>SNNPR Kafa</v>
      </c>
      <c r="C683" s="10" t="str">
        <f>IF(COUNTRY_INFO!C683=0," ",COUNTRY_INFO!C683)</f>
        <v>Gimbo</v>
      </c>
      <c r="D683" s="11"/>
      <c r="E683" s="289"/>
      <c r="F683" s="109"/>
      <c r="G683" s="288"/>
      <c r="H683" s="295">
        <v>36901</v>
      </c>
      <c r="I683" s="56"/>
      <c r="J683" s="11">
        <f t="shared" si="61"/>
        <v>36901</v>
      </c>
      <c r="K683" s="2"/>
      <c r="L683" s="18">
        <v>32783</v>
      </c>
      <c r="M683" s="59"/>
      <c r="N683" s="14">
        <f t="shared" si="62"/>
        <v>32783</v>
      </c>
      <c r="O683" s="230" t="str">
        <f t="shared" si="63"/>
        <v xml:space="preserve"> </v>
      </c>
      <c r="P683" s="293">
        <f t="shared" si="64"/>
        <v>88.840410828974825</v>
      </c>
      <c r="Q683" s="275" t="str">
        <f t="shared" si="65"/>
        <v xml:space="preserve"> </v>
      </c>
      <c r="R683" s="293">
        <f t="shared" si="66"/>
        <v>88.840410828974825</v>
      </c>
    </row>
    <row r="684" spans="1:18" x14ac:dyDescent="0.2">
      <c r="A684" s="10" t="str">
        <f>IF(COUNTRY_INFO!A684=0," ",COUNTRY_INFO!A684)</f>
        <v>Ethiopia</v>
      </c>
      <c r="B684" s="10" t="str">
        <f>IF(COUNTRY_INFO!B684=0," ",COUNTRY_INFO!B684)</f>
        <v>SNNPR Kafa</v>
      </c>
      <c r="C684" s="10" t="str">
        <f>IF(COUNTRY_INFO!C684=0," ",COUNTRY_INFO!C684)</f>
        <v>Saylem</v>
      </c>
      <c r="D684" s="11"/>
      <c r="E684" s="289"/>
      <c r="F684" s="109"/>
      <c r="G684" s="288"/>
      <c r="H684" s="295">
        <v>16621</v>
      </c>
      <c r="I684" s="56"/>
      <c r="J684" s="11">
        <f t="shared" si="61"/>
        <v>16621</v>
      </c>
      <c r="K684" s="2"/>
      <c r="L684" s="18">
        <v>13283</v>
      </c>
      <c r="M684" s="59"/>
      <c r="N684" s="14">
        <f t="shared" si="62"/>
        <v>13283</v>
      </c>
      <c r="O684" s="230" t="str">
        <f t="shared" si="63"/>
        <v xml:space="preserve"> </v>
      </c>
      <c r="P684" s="293">
        <f t="shared" si="64"/>
        <v>79.91697250466278</v>
      </c>
      <c r="Q684" s="275" t="str">
        <f t="shared" si="65"/>
        <v xml:space="preserve"> </v>
      </c>
      <c r="R684" s="293">
        <f t="shared" si="66"/>
        <v>79.91697250466278</v>
      </c>
    </row>
    <row r="685" spans="1:18" x14ac:dyDescent="0.2">
      <c r="A685" s="10" t="str">
        <f>IF(COUNTRY_INFO!A685=0," ",COUNTRY_INFO!A685)</f>
        <v>Ethiopia</v>
      </c>
      <c r="B685" s="10" t="str">
        <f>IF(COUNTRY_INFO!B685=0," ",COUNTRY_INFO!B685)</f>
        <v>SNNPR Kafa</v>
      </c>
      <c r="C685" s="10" t="str">
        <f>IF(COUNTRY_INFO!C685=0," ",COUNTRY_INFO!C685)</f>
        <v>Tello</v>
      </c>
      <c r="D685" s="11"/>
      <c r="E685" s="289"/>
      <c r="F685" s="109"/>
      <c r="G685" s="288"/>
      <c r="H685" s="295">
        <v>25747</v>
      </c>
      <c r="I685" s="56"/>
      <c r="J685" s="11">
        <f t="shared" si="61"/>
        <v>25747</v>
      </c>
      <c r="K685" s="2"/>
      <c r="L685" s="18">
        <v>22835</v>
      </c>
      <c r="M685" s="59"/>
      <c r="N685" s="14">
        <f t="shared" si="62"/>
        <v>22835</v>
      </c>
      <c r="O685" s="230" t="str">
        <f t="shared" si="63"/>
        <v xml:space="preserve"> </v>
      </c>
      <c r="P685" s="293">
        <f t="shared" si="64"/>
        <v>88.689944459548684</v>
      </c>
      <c r="Q685" s="275" t="str">
        <f t="shared" si="65"/>
        <v xml:space="preserve"> </v>
      </c>
      <c r="R685" s="293">
        <f t="shared" si="66"/>
        <v>88.689944459548684</v>
      </c>
    </row>
    <row r="686" spans="1:18" x14ac:dyDescent="0.2">
      <c r="A686" s="10" t="str">
        <f>IF(COUNTRY_INFO!A686=0," ",COUNTRY_INFO!A686)</f>
        <v>Ethiopia</v>
      </c>
      <c r="B686" s="10" t="str">
        <f>IF(COUNTRY_INFO!B686=0," ",COUNTRY_INFO!B686)</f>
        <v>SNNPR Kembata Tembaro</v>
      </c>
      <c r="C686" s="10" t="str">
        <f>IF(COUNTRY_INFO!C686=0," ",COUNTRY_INFO!C686)</f>
        <v>Angacha</v>
      </c>
      <c r="D686" s="11"/>
      <c r="E686" s="289"/>
      <c r="F686" s="109"/>
      <c r="G686" s="288"/>
      <c r="H686" s="288"/>
      <c r="I686" s="56"/>
      <c r="J686" s="11">
        <f t="shared" si="61"/>
        <v>0</v>
      </c>
      <c r="K686" s="2"/>
      <c r="L686" s="18"/>
      <c r="M686" s="59"/>
      <c r="N686" s="14">
        <f t="shared" si="62"/>
        <v>0</v>
      </c>
      <c r="O686" s="230" t="str">
        <f t="shared" si="63"/>
        <v xml:space="preserve"> </v>
      </c>
      <c r="P686" s="230" t="str">
        <f t="shared" si="64"/>
        <v xml:space="preserve"> </v>
      </c>
      <c r="Q686" s="275" t="str">
        <f t="shared" si="65"/>
        <v xml:space="preserve"> </v>
      </c>
      <c r="R686" s="230" t="str">
        <f t="shared" si="66"/>
        <v xml:space="preserve"> </v>
      </c>
    </row>
    <row r="687" spans="1:18" x14ac:dyDescent="0.2">
      <c r="A687" s="10" t="str">
        <f>IF(COUNTRY_INFO!A687=0," ",COUNTRY_INFO!A687)</f>
        <v>Ethiopia</v>
      </c>
      <c r="B687" s="10" t="str">
        <f>IF(COUNTRY_INFO!B687=0," ",COUNTRY_INFO!B687)</f>
        <v>SNNPR Kembata Tembaro</v>
      </c>
      <c r="C687" s="10" t="str">
        <f>IF(COUNTRY_INFO!C687=0," ",COUNTRY_INFO!C687)</f>
        <v>Danboya</v>
      </c>
      <c r="D687" s="11"/>
      <c r="E687" s="289"/>
      <c r="F687" s="109"/>
      <c r="G687" s="288"/>
      <c r="H687" s="295">
        <v>33869</v>
      </c>
      <c r="I687" s="56"/>
      <c r="J687" s="11">
        <f t="shared" si="61"/>
        <v>33869</v>
      </c>
      <c r="K687" s="2"/>
      <c r="L687" s="18">
        <v>29843</v>
      </c>
      <c r="M687" s="59"/>
      <c r="N687" s="14">
        <f t="shared" si="62"/>
        <v>29843</v>
      </c>
      <c r="O687" s="230" t="str">
        <f t="shared" si="63"/>
        <v xml:space="preserve"> </v>
      </c>
      <c r="P687" s="293">
        <f t="shared" si="64"/>
        <v>88.113023708996423</v>
      </c>
      <c r="Q687" s="275" t="str">
        <f t="shared" si="65"/>
        <v xml:space="preserve"> </v>
      </c>
      <c r="R687" s="293">
        <f t="shared" si="66"/>
        <v>88.113023708996423</v>
      </c>
    </row>
    <row r="688" spans="1:18" x14ac:dyDescent="0.2">
      <c r="A688" s="10" t="str">
        <f>IF(COUNTRY_INFO!A688=0," ",COUNTRY_INFO!A688)</f>
        <v>Ethiopia</v>
      </c>
      <c r="B688" s="10" t="str">
        <f>IF(COUNTRY_INFO!B688=0," ",COUNTRY_INFO!B688)</f>
        <v>SNNPR Kembata Tembaro</v>
      </c>
      <c r="C688" s="10" t="str">
        <f>IF(COUNTRY_INFO!C688=0," ",COUNTRY_INFO!C688)</f>
        <v>Doyogena</v>
      </c>
      <c r="D688" s="11"/>
      <c r="E688" s="289"/>
      <c r="F688" s="109"/>
      <c r="G688" s="288"/>
      <c r="H688" s="295">
        <v>32167</v>
      </c>
      <c r="I688" s="56"/>
      <c r="J688" s="11">
        <f t="shared" si="61"/>
        <v>32167</v>
      </c>
      <c r="K688" s="2"/>
      <c r="L688" s="18">
        <v>27123</v>
      </c>
      <c r="M688" s="59"/>
      <c r="N688" s="14">
        <f t="shared" si="62"/>
        <v>27123</v>
      </c>
      <c r="O688" s="230" t="str">
        <f t="shared" si="63"/>
        <v xml:space="preserve"> </v>
      </c>
      <c r="P688" s="293">
        <f t="shared" si="64"/>
        <v>84.319333478409547</v>
      </c>
      <c r="Q688" s="275" t="str">
        <f t="shared" si="65"/>
        <v xml:space="preserve"> </v>
      </c>
      <c r="R688" s="293">
        <f t="shared" si="66"/>
        <v>84.319333478409547</v>
      </c>
    </row>
    <row r="689" spans="1:18" x14ac:dyDescent="0.2">
      <c r="A689" s="10" t="str">
        <f>IF(COUNTRY_INFO!A689=0," ",COUNTRY_INFO!A689)</f>
        <v>Ethiopia</v>
      </c>
      <c r="B689" s="10" t="str">
        <f>IF(COUNTRY_INFO!B689=0," ",COUNTRY_INFO!B689)</f>
        <v>SNNPR Kembata Tembaro</v>
      </c>
      <c r="C689" s="10" t="str">
        <f>IF(COUNTRY_INFO!C689=0," ",COUNTRY_INFO!C689)</f>
        <v>Durame Town</v>
      </c>
      <c r="D689" s="11"/>
      <c r="E689" s="289"/>
      <c r="F689" s="109"/>
      <c r="G689" s="288"/>
      <c r="H689" s="288"/>
      <c r="I689" s="56"/>
      <c r="J689" s="11">
        <f t="shared" si="61"/>
        <v>0</v>
      </c>
      <c r="K689" s="2"/>
      <c r="L689" s="18"/>
      <c r="M689" s="59"/>
      <c r="N689" s="14">
        <f t="shared" si="62"/>
        <v>0</v>
      </c>
      <c r="O689" s="230" t="str">
        <f t="shared" si="63"/>
        <v xml:space="preserve"> </v>
      </c>
      <c r="P689" s="230" t="str">
        <f t="shared" si="64"/>
        <v xml:space="preserve"> </v>
      </c>
      <c r="Q689" s="275" t="str">
        <f t="shared" si="65"/>
        <v xml:space="preserve"> </v>
      </c>
      <c r="R689" s="230" t="str">
        <f t="shared" si="66"/>
        <v xml:space="preserve"> </v>
      </c>
    </row>
    <row r="690" spans="1:18" x14ac:dyDescent="0.2">
      <c r="A690" s="10" t="str">
        <f>IF(COUNTRY_INFO!A690=0," ",COUNTRY_INFO!A690)</f>
        <v>Ethiopia</v>
      </c>
      <c r="B690" s="10" t="str">
        <f>IF(COUNTRY_INFO!B690=0," ",COUNTRY_INFO!B690)</f>
        <v>SNNPR Kembata Tembaro</v>
      </c>
      <c r="C690" s="10" t="str">
        <f>IF(COUNTRY_INFO!C690=0," ",COUNTRY_INFO!C690)</f>
        <v>Hadero Tunto Zuria</v>
      </c>
      <c r="D690" s="11" t="str">
        <f>IF(OR(COUNTRY_INFO!$T$9:$T$1000="T3 (ALB/MBD)",COUNTRY_INFO!$U$9:$U$1000="T3 (ALB/MBD)"), "T3 (ALB/MBD)", " ")</f>
        <v>T3 (ALB/MBD)</v>
      </c>
      <c r="E690" s="289" t="s">
        <v>19</v>
      </c>
      <c r="F690" s="253" t="s">
        <v>1189</v>
      </c>
      <c r="G690" s="295"/>
      <c r="H690" s="288">
        <v>41562</v>
      </c>
      <c r="I690" s="56"/>
      <c r="J690" s="11">
        <f t="shared" si="61"/>
        <v>41562</v>
      </c>
      <c r="K690" s="2"/>
      <c r="L690" s="18">
        <v>41087</v>
      </c>
      <c r="M690" s="59"/>
      <c r="N690" s="14">
        <f t="shared" si="62"/>
        <v>41087</v>
      </c>
      <c r="O690" s="230" t="str">
        <f t="shared" si="63"/>
        <v xml:space="preserve"> </v>
      </c>
      <c r="P690" s="293">
        <f t="shared" si="64"/>
        <v>98.857129108320095</v>
      </c>
      <c r="Q690" s="275" t="str">
        <f t="shared" si="65"/>
        <v xml:space="preserve"> </v>
      </c>
      <c r="R690" s="293">
        <f t="shared" si="66"/>
        <v>98.857129108320095</v>
      </c>
    </row>
    <row r="691" spans="1:18" x14ac:dyDescent="0.2">
      <c r="A691" s="10" t="str">
        <f>IF(COUNTRY_INFO!A691=0," ",COUNTRY_INFO!A691)</f>
        <v>Ethiopia</v>
      </c>
      <c r="B691" s="10" t="str">
        <f>IF(COUNTRY_INFO!B691=0," ",COUNTRY_INFO!B691)</f>
        <v>SNNPR Kembata Tembaro</v>
      </c>
      <c r="C691" s="10" t="str">
        <f>IF(COUNTRY_INFO!C691=0," ",COUNTRY_INFO!C691)</f>
        <v>Kacha Birra</v>
      </c>
      <c r="D691" s="11" t="str">
        <f>IF(OR(COUNTRY_INFO!$T$9:$T$1000="T3 (ALB/MBD)",COUNTRY_INFO!$U$9:$U$1000="T3 (ALB/MBD)"), "T3 (ALB/MBD)", " ")</f>
        <v>T3 (ALB/MBD)</v>
      </c>
      <c r="E691" s="289" t="s">
        <v>19</v>
      </c>
      <c r="F691" s="253" t="s">
        <v>1189</v>
      </c>
      <c r="G691" s="295"/>
      <c r="H691" s="288">
        <v>47460</v>
      </c>
      <c r="I691" s="56"/>
      <c r="J691" s="11">
        <f t="shared" si="61"/>
        <v>47460</v>
      </c>
      <c r="K691" s="2"/>
      <c r="L691" s="18">
        <v>36366</v>
      </c>
      <c r="M691" s="59"/>
      <c r="N691" s="14">
        <f t="shared" si="62"/>
        <v>36366</v>
      </c>
      <c r="O691" s="230" t="str">
        <f t="shared" si="63"/>
        <v xml:space="preserve"> </v>
      </c>
      <c r="P691" s="293">
        <f t="shared" si="64"/>
        <v>76.624525916561311</v>
      </c>
      <c r="Q691" s="275" t="str">
        <f t="shared" si="65"/>
        <v xml:space="preserve"> </v>
      </c>
      <c r="R691" s="293">
        <f t="shared" si="66"/>
        <v>76.624525916561311</v>
      </c>
    </row>
    <row r="692" spans="1:18" x14ac:dyDescent="0.2">
      <c r="A692" s="10" t="str">
        <f>IF(COUNTRY_INFO!A692=0," ",COUNTRY_INFO!A692)</f>
        <v>Ethiopia</v>
      </c>
      <c r="B692" s="10" t="str">
        <f>IF(COUNTRY_INFO!B692=0," ",COUNTRY_INFO!B692)</f>
        <v>SNNPR Kembata Tembaro</v>
      </c>
      <c r="C692" s="10" t="str">
        <f>IF(COUNTRY_INFO!C692=0," ",COUNTRY_INFO!C692)</f>
        <v>Kedida Gamela</v>
      </c>
      <c r="D692" s="11" t="str">
        <f>IF(OR(COUNTRY_INFO!$T$9:$T$1000="T3 (ALB/MBD)",COUNTRY_INFO!$U$9:$U$1000="T3 (ALB/MBD)"), "T3 (ALB/MBD)", " ")</f>
        <v>T3 (ALB/MBD)</v>
      </c>
      <c r="E692" s="289" t="s">
        <v>19</v>
      </c>
      <c r="F692" s="253" t="s">
        <v>1189</v>
      </c>
      <c r="G692" s="295"/>
      <c r="H692" s="288">
        <v>36786</v>
      </c>
      <c r="I692" s="56"/>
      <c r="J692" s="11">
        <f t="shared" si="61"/>
        <v>36786</v>
      </c>
      <c r="K692" s="2"/>
      <c r="L692" s="18">
        <v>28115</v>
      </c>
      <c r="M692" s="59"/>
      <c r="N692" s="14">
        <f t="shared" si="62"/>
        <v>28115</v>
      </c>
      <c r="O692" s="230" t="str">
        <f t="shared" si="63"/>
        <v xml:space="preserve"> </v>
      </c>
      <c r="P692" s="293">
        <f t="shared" si="64"/>
        <v>76.428532593921602</v>
      </c>
      <c r="Q692" s="275" t="str">
        <f t="shared" si="65"/>
        <v xml:space="preserve"> </v>
      </c>
      <c r="R692" s="293">
        <f t="shared" si="66"/>
        <v>76.428532593921602</v>
      </c>
    </row>
    <row r="693" spans="1:18" x14ac:dyDescent="0.2">
      <c r="A693" s="10" t="str">
        <f>IF(COUNTRY_INFO!A693=0," ",COUNTRY_INFO!A693)</f>
        <v>Ethiopia</v>
      </c>
      <c r="B693" s="10" t="str">
        <f>IF(COUNTRY_INFO!B693=0," ",COUNTRY_INFO!B693)</f>
        <v>SNNPR Kembata Tembaro</v>
      </c>
      <c r="C693" s="10" t="str">
        <f>IF(COUNTRY_INFO!C693=0," ",COUNTRY_INFO!C693)</f>
        <v>Tembaro</v>
      </c>
      <c r="D693" s="11" t="str">
        <f>IF(OR(COUNTRY_INFO!$T$9:$T$1000="T3 (ALB/MBD)",COUNTRY_INFO!$U$9:$U$1000="T3 (ALB/MBD)"), "T3 (ALB/MBD)", " ")</f>
        <v>T3 (ALB/MBD)</v>
      </c>
      <c r="E693" s="289" t="s">
        <v>19</v>
      </c>
      <c r="F693" s="253" t="s">
        <v>1189</v>
      </c>
      <c r="G693" s="295"/>
      <c r="H693" s="288">
        <v>43562</v>
      </c>
      <c r="I693" s="56"/>
      <c r="J693" s="11">
        <f t="shared" si="61"/>
        <v>43562</v>
      </c>
      <c r="K693" s="2"/>
      <c r="L693" s="18">
        <v>43065</v>
      </c>
      <c r="M693" s="59"/>
      <c r="N693" s="14">
        <f t="shared" si="62"/>
        <v>43065</v>
      </c>
      <c r="O693" s="230" t="str">
        <f t="shared" si="63"/>
        <v xml:space="preserve"> </v>
      </c>
      <c r="P693" s="293">
        <f t="shared" si="64"/>
        <v>98.859097378449107</v>
      </c>
      <c r="Q693" s="275" t="str">
        <f t="shared" si="65"/>
        <v xml:space="preserve"> </v>
      </c>
      <c r="R693" s="293">
        <f t="shared" si="66"/>
        <v>98.859097378449107</v>
      </c>
    </row>
    <row r="694" spans="1:18" x14ac:dyDescent="0.2">
      <c r="A694" s="10" t="str">
        <f>IF(COUNTRY_INFO!A694=0," ",COUNTRY_INFO!A694)</f>
        <v>Ethiopia</v>
      </c>
      <c r="B694" s="10" t="str">
        <f>IF(COUNTRY_INFO!B694=0," ",COUNTRY_INFO!B694)</f>
        <v>SNNPR Konta Special Woreda</v>
      </c>
      <c r="C694" s="10" t="str">
        <f>IF(COUNTRY_INFO!C694=0," ",COUNTRY_INFO!C694)</f>
        <v>Konta</v>
      </c>
      <c r="D694" s="11"/>
      <c r="E694" s="289"/>
      <c r="F694" s="109"/>
      <c r="G694" s="288"/>
      <c r="H694" s="295">
        <v>37291</v>
      </c>
      <c r="I694" s="56"/>
      <c r="J694" s="11">
        <f t="shared" si="61"/>
        <v>37291</v>
      </c>
      <c r="K694" s="2"/>
      <c r="L694" s="18">
        <v>31792</v>
      </c>
      <c r="M694" s="59"/>
      <c r="N694" s="14">
        <f t="shared" si="62"/>
        <v>31792</v>
      </c>
      <c r="O694" s="230" t="str">
        <f t="shared" si="63"/>
        <v xml:space="preserve"> </v>
      </c>
      <c r="P694" s="293">
        <f t="shared" si="64"/>
        <v>85.253814593333516</v>
      </c>
      <c r="Q694" s="275" t="str">
        <f t="shared" si="65"/>
        <v xml:space="preserve"> </v>
      </c>
      <c r="R694" s="293">
        <f t="shared" si="66"/>
        <v>85.253814593333516</v>
      </c>
    </row>
    <row r="695" spans="1:18" x14ac:dyDescent="0.2">
      <c r="A695" s="10" t="str">
        <f>IF(COUNTRY_INFO!A695=0," ",COUNTRY_INFO!A695)</f>
        <v>Ethiopia</v>
      </c>
      <c r="B695" s="10" t="str">
        <f>IF(COUNTRY_INFO!B695=0," ",COUNTRY_INFO!B695)</f>
        <v>SNNPR Segen</v>
      </c>
      <c r="C695" s="10" t="str">
        <f>IF(COUNTRY_INFO!C695=0," ",COUNTRY_INFO!C695)</f>
        <v>Alle</v>
      </c>
      <c r="D695" s="11"/>
      <c r="E695" s="289"/>
      <c r="F695" s="109"/>
      <c r="G695" s="288"/>
      <c r="H695" s="288"/>
      <c r="I695" s="56"/>
      <c r="J695" s="11">
        <f t="shared" si="61"/>
        <v>0</v>
      </c>
      <c r="K695" s="2"/>
      <c r="L695" s="18"/>
      <c r="M695" s="59"/>
      <c r="N695" s="14">
        <f t="shared" si="62"/>
        <v>0</v>
      </c>
      <c r="O695" s="230" t="str">
        <f t="shared" si="63"/>
        <v xml:space="preserve"> </v>
      </c>
      <c r="P695" s="230" t="str">
        <f t="shared" si="64"/>
        <v xml:space="preserve"> </v>
      </c>
      <c r="Q695" s="275" t="str">
        <f t="shared" si="65"/>
        <v xml:space="preserve"> </v>
      </c>
      <c r="R695" s="230" t="str">
        <f t="shared" si="66"/>
        <v xml:space="preserve"> </v>
      </c>
    </row>
    <row r="696" spans="1:18" x14ac:dyDescent="0.2">
      <c r="A696" s="10" t="str">
        <f>IF(COUNTRY_INFO!A696=0," ",COUNTRY_INFO!A696)</f>
        <v>Ethiopia</v>
      </c>
      <c r="B696" s="10" t="str">
        <f>IF(COUNTRY_INFO!B696=0," ",COUNTRY_INFO!B696)</f>
        <v>SNNPR Segen</v>
      </c>
      <c r="C696" s="10" t="str">
        <f>IF(COUNTRY_INFO!C696=0," ",COUNTRY_INFO!C696)</f>
        <v>Amaro</v>
      </c>
      <c r="D696" s="11"/>
      <c r="E696" s="289"/>
      <c r="F696" s="109"/>
      <c r="G696" s="288"/>
      <c r="H696" s="295">
        <v>59009</v>
      </c>
      <c r="I696" s="56"/>
      <c r="J696" s="11">
        <f t="shared" si="61"/>
        <v>59009</v>
      </c>
      <c r="K696" s="2"/>
      <c r="L696" s="18">
        <v>53892</v>
      </c>
      <c r="M696" s="59"/>
      <c r="N696" s="14">
        <f t="shared" si="62"/>
        <v>53892</v>
      </c>
      <c r="O696" s="230" t="str">
        <f t="shared" si="63"/>
        <v xml:space="preserve"> </v>
      </c>
      <c r="P696" s="293">
        <f t="shared" si="64"/>
        <v>91.328441424189535</v>
      </c>
      <c r="Q696" s="275" t="str">
        <f t="shared" si="65"/>
        <v xml:space="preserve"> </v>
      </c>
      <c r="R696" s="293">
        <f t="shared" si="66"/>
        <v>91.328441424189535</v>
      </c>
    </row>
    <row r="697" spans="1:18" x14ac:dyDescent="0.2">
      <c r="A697" s="10" t="str">
        <f>IF(COUNTRY_INFO!A697=0," ",COUNTRY_INFO!A697)</f>
        <v>Ethiopia</v>
      </c>
      <c r="B697" s="10" t="str">
        <f>IF(COUNTRY_INFO!B697=0," ",COUNTRY_INFO!B697)</f>
        <v>SNNPR Segen</v>
      </c>
      <c r="C697" s="10" t="str">
        <f>IF(COUNTRY_INFO!C697=0," ",COUNTRY_INFO!C697)</f>
        <v>Burji</v>
      </c>
      <c r="D697" s="11"/>
      <c r="E697" s="289"/>
      <c r="F697" s="109"/>
      <c r="G697" s="288"/>
      <c r="H697" s="295">
        <v>22975</v>
      </c>
      <c r="I697" s="56"/>
      <c r="J697" s="11">
        <f t="shared" si="61"/>
        <v>22975</v>
      </c>
      <c r="K697" s="2"/>
      <c r="L697" s="18">
        <v>17649</v>
      </c>
      <c r="M697" s="59"/>
      <c r="N697" s="14">
        <f t="shared" si="62"/>
        <v>17649</v>
      </c>
      <c r="O697" s="230" t="str">
        <f t="shared" si="63"/>
        <v xml:space="preserve"> </v>
      </c>
      <c r="P697" s="293">
        <f t="shared" si="64"/>
        <v>76.818280739934707</v>
      </c>
      <c r="Q697" s="275" t="str">
        <f t="shared" si="65"/>
        <v xml:space="preserve"> </v>
      </c>
      <c r="R697" s="293">
        <f t="shared" si="66"/>
        <v>76.818280739934707</v>
      </c>
    </row>
    <row r="698" spans="1:18" x14ac:dyDescent="0.2">
      <c r="A698" s="10" t="str">
        <f>IF(COUNTRY_INFO!A698=0," ",COUNTRY_INFO!A698)</f>
        <v>Ethiopia</v>
      </c>
      <c r="B698" s="10" t="str">
        <f>IF(COUNTRY_INFO!B698=0," ",COUNTRY_INFO!B698)</f>
        <v>SNNPR Segen</v>
      </c>
      <c r="C698" s="10" t="str">
        <f>IF(COUNTRY_INFO!C698=0," ",COUNTRY_INFO!C698)</f>
        <v>Derashe</v>
      </c>
      <c r="D698" s="11"/>
      <c r="E698" s="289"/>
      <c r="F698" s="109"/>
      <c r="G698" s="288"/>
      <c r="H698" s="295">
        <v>42128</v>
      </c>
      <c r="I698" s="56"/>
      <c r="J698" s="11">
        <f t="shared" si="61"/>
        <v>42128</v>
      </c>
      <c r="K698" s="2"/>
      <c r="L698" s="18">
        <v>35819</v>
      </c>
      <c r="M698" s="59"/>
      <c r="N698" s="14">
        <f t="shared" si="62"/>
        <v>35819</v>
      </c>
      <c r="O698" s="230" t="str">
        <f t="shared" si="63"/>
        <v xml:space="preserve"> </v>
      </c>
      <c r="P698" s="293">
        <f t="shared" si="64"/>
        <v>85.024211925560195</v>
      </c>
      <c r="Q698" s="275" t="str">
        <f t="shared" si="65"/>
        <v xml:space="preserve"> </v>
      </c>
      <c r="R698" s="293">
        <f t="shared" si="66"/>
        <v>85.024211925560195</v>
      </c>
    </row>
    <row r="699" spans="1:18" x14ac:dyDescent="0.2">
      <c r="A699" s="10" t="str">
        <f>IF(COUNTRY_INFO!A699=0," ",COUNTRY_INFO!A699)</f>
        <v>Ethiopia</v>
      </c>
      <c r="B699" s="10" t="str">
        <f>IF(COUNTRY_INFO!B699=0," ",COUNTRY_INFO!B699)</f>
        <v>SNNPR Segen</v>
      </c>
      <c r="C699" s="10" t="str">
        <f>IF(COUNTRY_INFO!C699=0," ",COUNTRY_INFO!C699)</f>
        <v>Konso</v>
      </c>
      <c r="D699" s="11"/>
      <c r="E699" s="289"/>
      <c r="F699" s="109"/>
      <c r="G699" s="288"/>
      <c r="H699" s="295">
        <v>86286</v>
      </c>
      <c r="I699" s="56"/>
      <c r="J699" s="11">
        <f t="shared" si="61"/>
        <v>86286</v>
      </c>
      <c r="K699" s="2"/>
      <c r="L699" s="18">
        <v>74153</v>
      </c>
      <c r="M699" s="59"/>
      <c r="N699" s="14">
        <f t="shared" si="62"/>
        <v>74153</v>
      </c>
      <c r="O699" s="230" t="str">
        <f t="shared" si="63"/>
        <v xml:space="preserve"> </v>
      </c>
      <c r="P699" s="293">
        <f t="shared" si="64"/>
        <v>85.93862271979232</v>
      </c>
      <c r="Q699" s="275" t="str">
        <f t="shared" si="65"/>
        <v xml:space="preserve"> </v>
      </c>
      <c r="R699" s="293">
        <f t="shared" si="66"/>
        <v>85.93862271979232</v>
      </c>
    </row>
    <row r="700" spans="1:18" x14ac:dyDescent="0.2">
      <c r="A700" s="10" t="str">
        <f>IF(COUNTRY_INFO!A700=0," ",COUNTRY_INFO!A700)</f>
        <v>Ethiopia</v>
      </c>
      <c r="B700" s="10" t="str">
        <f>IF(COUNTRY_INFO!B700=0," ",COUNTRY_INFO!B700)</f>
        <v>SNNPR Sheka</v>
      </c>
      <c r="C700" s="10" t="str">
        <f>IF(COUNTRY_INFO!C700=0," ",COUNTRY_INFO!C700)</f>
        <v>Andracha</v>
      </c>
      <c r="D700" s="11" t="s">
        <v>1188</v>
      </c>
      <c r="E700" s="289" t="s">
        <v>19</v>
      </c>
      <c r="F700" s="253" t="s">
        <v>1189</v>
      </c>
      <c r="G700" s="295"/>
      <c r="H700" s="288">
        <v>9963</v>
      </c>
      <c r="I700" s="56"/>
      <c r="J700" s="11">
        <f t="shared" si="61"/>
        <v>9963</v>
      </c>
      <c r="K700" s="2"/>
      <c r="L700" s="18">
        <v>9849</v>
      </c>
      <c r="M700" s="59"/>
      <c r="N700" s="14">
        <f t="shared" si="62"/>
        <v>9849</v>
      </c>
      <c r="O700" s="230" t="str">
        <f t="shared" si="63"/>
        <v xml:space="preserve"> </v>
      </c>
      <c r="P700" s="293">
        <f t="shared" si="64"/>
        <v>98.855766335441132</v>
      </c>
      <c r="Q700" s="275" t="str">
        <f t="shared" si="65"/>
        <v xml:space="preserve"> </v>
      </c>
      <c r="R700" s="293">
        <f t="shared" si="66"/>
        <v>98.855766335441132</v>
      </c>
    </row>
    <row r="701" spans="1:18" x14ac:dyDescent="0.2">
      <c r="A701" s="10" t="str">
        <f>IF(COUNTRY_INFO!A701=0," ",COUNTRY_INFO!A701)</f>
        <v>Ethiopia</v>
      </c>
      <c r="B701" s="10" t="str">
        <f>IF(COUNTRY_INFO!B701=0," ",COUNTRY_INFO!B701)</f>
        <v>SNNPR Sheka</v>
      </c>
      <c r="C701" s="10" t="str">
        <f>IF(COUNTRY_INFO!C701=0," ",COUNTRY_INFO!C701)</f>
        <v>Masha</v>
      </c>
      <c r="D701" s="11" t="str">
        <f>IF(OR(COUNTRY_INFO!$T$9:$T$1000="T3 (ALB/MBD)",COUNTRY_INFO!$U$9:$U$1000="T3 (ALB/MBD)"), "T3 (ALB/MBD)", " ")</f>
        <v>T3 (ALB/MBD)</v>
      </c>
      <c r="E701" s="289" t="s">
        <v>19</v>
      </c>
      <c r="F701" s="253" t="s">
        <v>1189</v>
      </c>
      <c r="G701" s="295"/>
      <c r="H701" s="288">
        <v>13880</v>
      </c>
      <c r="I701" s="56"/>
      <c r="J701" s="11">
        <f t="shared" si="61"/>
        <v>13880</v>
      </c>
      <c r="K701" s="2"/>
      <c r="L701" s="18">
        <v>3194</v>
      </c>
      <c r="M701" s="59"/>
      <c r="N701" s="14">
        <f t="shared" si="62"/>
        <v>3194</v>
      </c>
      <c r="O701" s="230" t="str">
        <f t="shared" si="63"/>
        <v xml:space="preserve"> </v>
      </c>
      <c r="P701" s="296">
        <f t="shared" si="64"/>
        <v>23.011527377521617</v>
      </c>
      <c r="Q701" s="275" t="str">
        <f t="shared" si="65"/>
        <v xml:space="preserve"> </v>
      </c>
      <c r="R701" s="296">
        <f t="shared" si="66"/>
        <v>23.011527377521617</v>
      </c>
    </row>
    <row r="702" spans="1:18" x14ac:dyDescent="0.2">
      <c r="A702" s="10" t="str">
        <f>IF(COUNTRY_INFO!A702=0," ",COUNTRY_INFO!A702)</f>
        <v>Ethiopia</v>
      </c>
      <c r="B702" s="10" t="str">
        <f>IF(COUNTRY_INFO!B702=0," ",COUNTRY_INFO!B702)</f>
        <v>SNNPR Sheka</v>
      </c>
      <c r="C702" s="10" t="str">
        <f>IF(COUNTRY_INFO!C702=0," ",COUNTRY_INFO!C702)</f>
        <v>Masha Town</v>
      </c>
      <c r="D702" s="11" t="s">
        <v>1188</v>
      </c>
      <c r="E702" s="289" t="s">
        <v>19</v>
      </c>
      <c r="F702" s="253" t="s">
        <v>1189</v>
      </c>
      <c r="G702" s="295"/>
      <c r="H702" s="288">
        <v>3231</v>
      </c>
      <c r="I702" s="56"/>
      <c r="J702" s="11">
        <f t="shared" si="61"/>
        <v>3231</v>
      </c>
      <c r="K702" s="2"/>
      <c r="L702" s="18">
        <v>3121</v>
      </c>
      <c r="M702" s="59"/>
      <c r="N702" s="14">
        <f t="shared" si="62"/>
        <v>3121</v>
      </c>
      <c r="O702" s="230" t="str">
        <f t="shared" si="63"/>
        <v xml:space="preserve"> </v>
      </c>
      <c r="P702" s="293">
        <f t="shared" si="64"/>
        <v>96.595481275147009</v>
      </c>
      <c r="Q702" s="275" t="str">
        <f t="shared" si="65"/>
        <v xml:space="preserve"> </v>
      </c>
      <c r="R702" s="293">
        <f t="shared" si="66"/>
        <v>96.595481275147009</v>
      </c>
    </row>
    <row r="703" spans="1:18" x14ac:dyDescent="0.2">
      <c r="A703" s="10" t="str">
        <f>IF(COUNTRY_INFO!A703=0," ",COUNTRY_INFO!A703)</f>
        <v>Ethiopia</v>
      </c>
      <c r="B703" s="10" t="str">
        <f>IF(COUNTRY_INFO!B703=0," ",COUNTRY_INFO!B703)</f>
        <v>SNNPR Sheka</v>
      </c>
      <c r="C703" s="10" t="str">
        <f>IF(COUNTRY_INFO!C703=0," ",COUNTRY_INFO!C703)</f>
        <v>Tepi Town</v>
      </c>
      <c r="D703" s="11" t="s">
        <v>1188</v>
      </c>
      <c r="E703" s="289" t="s">
        <v>19</v>
      </c>
      <c r="F703" s="253" t="s">
        <v>1189</v>
      </c>
      <c r="G703" s="295"/>
      <c r="H703" s="288">
        <v>11818</v>
      </c>
      <c r="I703" s="56"/>
      <c r="J703" s="11">
        <f t="shared" si="61"/>
        <v>11818</v>
      </c>
      <c r="K703" s="2"/>
      <c r="L703" s="18">
        <v>10321</v>
      </c>
      <c r="M703" s="59"/>
      <c r="N703" s="14">
        <f t="shared" si="62"/>
        <v>10321</v>
      </c>
      <c r="O703" s="230" t="str">
        <f t="shared" si="63"/>
        <v xml:space="preserve"> </v>
      </c>
      <c r="P703" s="293">
        <f t="shared" si="64"/>
        <v>87.332882044339144</v>
      </c>
      <c r="Q703" s="275" t="str">
        <f t="shared" si="65"/>
        <v xml:space="preserve"> </v>
      </c>
      <c r="R703" s="293">
        <f t="shared" si="66"/>
        <v>87.332882044339144</v>
      </c>
    </row>
    <row r="704" spans="1:18" x14ac:dyDescent="0.2">
      <c r="A704" s="10" t="str">
        <f>IF(COUNTRY_INFO!A704=0," ",COUNTRY_INFO!A704)</f>
        <v>Ethiopia</v>
      </c>
      <c r="B704" s="10" t="str">
        <f>IF(COUNTRY_INFO!B704=0," ",COUNTRY_INFO!B704)</f>
        <v>SNNPR Sheka</v>
      </c>
      <c r="C704" s="10" t="str">
        <f>IF(COUNTRY_INFO!C704=0," ",COUNTRY_INFO!C704)</f>
        <v>Yeki</v>
      </c>
      <c r="D704" s="11" t="str">
        <f>IF(OR(COUNTRY_INFO!$T$9:$T$1000="T3 (ALB/MBD)",COUNTRY_INFO!$U$9:$U$1000="T3 (ALB/MBD)"), "T3 (ALB/MBD)", " ")</f>
        <v>T3 (ALB/MBD)</v>
      </c>
      <c r="E704" s="289" t="s">
        <v>19</v>
      </c>
      <c r="F704" s="253" t="s">
        <v>1189</v>
      </c>
      <c r="G704" s="295"/>
      <c r="H704" s="288">
        <v>44751</v>
      </c>
      <c r="I704" s="56"/>
      <c r="J704" s="11">
        <f t="shared" si="61"/>
        <v>44751</v>
      </c>
      <c r="K704" s="2"/>
      <c r="L704" s="18">
        <v>44240</v>
      </c>
      <c r="M704" s="59"/>
      <c r="N704" s="14">
        <f t="shared" si="62"/>
        <v>44240</v>
      </c>
      <c r="O704" s="230" t="str">
        <f t="shared" si="63"/>
        <v xml:space="preserve"> </v>
      </c>
      <c r="P704" s="293">
        <f t="shared" si="64"/>
        <v>98.858126075394964</v>
      </c>
      <c r="Q704" s="275" t="str">
        <f t="shared" si="65"/>
        <v xml:space="preserve"> </v>
      </c>
      <c r="R704" s="293">
        <f t="shared" si="66"/>
        <v>98.858126075394964</v>
      </c>
    </row>
    <row r="705" spans="1:18" x14ac:dyDescent="0.2">
      <c r="A705" s="10" t="str">
        <f>IF(COUNTRY_INFO!A705=0," ",COUNTRY_INFO!A705)</f>
        <v>Ethiopia</v>
      </c>
      <c r="B705" s="10" t="str">
        <f>IF(COUNTRY_INFO!B705=0," ",COUNTRY_INFO!B705)</f>
        <v>SNNPR Sidama</v>
      </c>
      <c r="C705" s="10" t="str">
        <f>IF(COUNTRY_INFO!C705=0," ",COUNTRY_INFO!C705)</f>
        <v>Aleta Chiko (Chiko)</v>
      </c>
      <c r="D705" s="11" t="str">
        <f>IF(OR(COUNTRY_INFO!$T$9:$T$1000="T3 (ALB/MBD)",COUNTRY_INFO!$U$9:$U$1000="T3 (ALB/MBD)"), "T3 (ALB/MBD)", " ")</f>
        <v>T3 (ALB/MBD)</v>
      </c>
      <c r="E705" s="289" t="s">
        <v>19</v>
      </c>
      <c r="F705" s="253" t="s">
        <v>1189</v>
      </c>
      <c r="G705" s="295"/>
      <c r="H705" s="288">
        <v>62662</v>
      </c>
      <c r="I705" s="56"/>
      <c r="J705" s="11">
        <f t="shared" si="61"/>
        <v>62662</v>
      </c>
      <c r="K705" s="2"/>
      <c r="L705" s="18">
        <v>50191</v>
      </c>
      <c r="M705" s="59"/>
      <c r="N705" s="14">
        <f t="shared" si="62"/>
        <v>50191</v>
      </c>
      <c r="O705" s="230" t="str">
        <f t="shared" si="63"/>
        <v xml:space="preserve"> </v>
      </c>
      <c r="P705" s="293">
        <f t="shared" si="64"/>
        <v>80.097986020235538</v>
      </c>
      <c r="Q705" s="275" t="str">
        <f t="shared" si="65"/>
        <v xml:space="preserve"> </v>
      </c>
      <c r="R705" s="293">
        <f t="shared" si="66"/>
        <v>80.097986020235538</v>
      </c>
    </row>
    <row r="706" spans="1:18" x14ac:dyDescent="0.2">
      <c r="A706" s="10" t="str">
        <f>IF(COUNTRY_INFO!A706=0," ",COUNTRY_INFO!A706)</f>
        <v>Ethiopia</v>
      </c>
      <c r="B706" s="10" t="str">
        <f>IF(COUNTRY_INFO!B706=0," ",COUNTRY_INFO!B706)</f>
        <v>SNNPR Sidama</v>
      </c>
      <c r="C706" s="10" t="str">
        <f>IF(COUNTRY_INFO!C706=0," ",COUNTRY_INFO!C706)</f>
        <v>Aleta Wondo</v>
      </c>
      <c r="D706" s="11"/>
      <c r="E706" s="289"/>
      <c r="F706" s="109"/>
      <c r="G706" s="288"/>
      <c r="H706" s="295">
        <v>10395</v>
      </c>
      <c r="I706" s="56"/>
      <c r="J706" s="11">
        <f t="shared" si="61"/>
        <v>10395</v>
      </c>
      <c r="K706" s="2"/>
      <c r="L706" s="18">
        <v>8709</v>
      </c>
      <c r="M706" s="59"/>
      <c r="N706" s="14">
        <f t="shared" si="62"/>
        <v>8709</v>
      </c>
      <c r="O706" s="230" t="str">
        <f t="shared" si="63"/>
        <v xml:space="preserve"> </v>
      </c>
      <c r="P706" s="293">
        <f t="shared" si="64"/>
        <v>83.780663780663772</v>
      </c>
      <c r="Q706" s="275" t="str">
        <f t="shared" si="65"/>
        <v xml:space="preserve"> </v>
      </c>
      <c r="R706" s="293">
        <f t="shared" si="66"/>
        <v>83.780663780663772</v>
      </c>
    </row>
    <row r="707" spans="1:18" x14ac:dyDescent="0.2">
      <c r="A707" s="10" t="str">
        <f>IF(COUNTRY_INFO!A707=0," ",COUNTRY_INFO!A707)</f>
        <v>Ethiopia</v>
      </c>
      <c r="B707" s="10" t="str">
        <f>IF(COUNTRY_INFO!B707=0," ",COUNTRY_INFO!B707)</f>
        <v>SNNPR Sidama</v>
      </c>
      <c r="C707" s="10" t="str">
        <f>IF(COUNTRY_INFO!C707=0," ",COUNTRY_INFO!C707)</f>
        <v>Aleta Wondo Town</v>
      </c>
      <c r="D707" s="11"/>
      <c r="E707" s="289"/>
      <c r="F707" s="109"/>
      <c r="G707" s="288"/>
      <c r="H707" s="295">
        <v>67307</v>
      </c>
      <c r="I707" s="56"/>
      <c r="J707" s="11">
        <f t="shared" si="61"/>
        <v>67307</v>
      </c>
      <c r="K707" s="2"/>
      <c r="L707" s="18">
        <v>53271</v>
      </c>
      <c r="M707" s="59"/>
      <c r="N707" s="14">
        <f t="shared" si="62"/>
        <v>53271</v>
      </c>
      <c r="O707" s="230" t="str">
        <f t="shared" si="63"/>
        <v xml:space="preserve"> </v>
      </c>
      <c r="P707" s="293">
        <f t="shared" si="64"/>
        <v>79.146299790512131</v>
      </c>
      <c r="Q707" s="275" t="str">
        <f t="shared" si="65"/>
        <v xml:space="preserve"> </v>
      </c>
      <c r="R707" s="293">
        <f t="shared" si="66"/>
        <v>79.146299790512131</v>
      </c>
    </row>
    <row r="708" spans="1:18" x14ac:dyDescent="0.2">
      <c r="A708" s="10" t="str">
        <f>IF(COUNTRY_INFO!A708=0," ",COUNTRY_INFO!A708)</f>
        <v>Ethiopia</v>
      </c>
      <c r="B708" s="10" t="str">
        <f>IF(COUNTRY_INFO!B708=0," ",COUNTRY_INFO!B708)</f>
        <v>SNNPR Sidama</v>
      </c>
      <c r="C708" s="10" t="str">
        <f>IF(COUNTRY_INFO!C708=0," ",COUNTRY_INFO!C708)</f>
        <v>Arbegona</v>
      </c>
      <c r="D708" s="11"/>
      <c r="E708" s="289"/>
      <c r="F708" s="109"/>
      <c r="G708" s="288"/>
      <c r="H708" s="295">
        <v>55249</v>
      </c>
      <c r="I708" s="56"/>
      <c r="J708" s="11">
        <f t="shared" si="61"/>
        <v>55249</v>
      </c>
      <c r="K708" s="2"/>
      <c r="L708" s="18">
        <v>47812</v>
      </c>
      <c r="M708" s="59"/>
      <c r="N708" s="14">
        <f t="shared" si="62"/>
        <v>47812</v>
      </c>
      <c r="O708" s="230" t="str">
        <f t="shared" si="63"/>
        <v xml:space="preserve"> </v>
      </c>
      <c r="P708" s="293">
        <f t="shared" si="64"/>
        <v>86.539122880052133</v>
      </c>
      <c r="Q708" s="275" t="str">
        <f t="shared" si="65"/>
        <v xml:space="preserve"> </v>
      </c>
      <c r="R708" s="293">
        <f t="shared" si="66"/>
        <v>86.539122880052133</v>
      </c>
    </row>
    <row r="709" spans="1:18" x14ac:dyDescent="0.2">
      <c r="A709" s="10" t="str">
        <f>IF(COUNTRY_INFO!A709=0," ",COUNTRY_INFO!A709)</f>
        <v>Ethiopia</v>
      </c>
      <c r="B709" s="10" t="str">
        <f>IF(COUNTRY_INFO!B709=0," ",COUNTRY_INFO!B709)</f>
        <v>SNNPR Sidama</v>
      </c>
      <c r="C709" s="10" t="str">
        <f>IF(COUNTRY_INFO!C709=0," ",COUNTRY_INFO!C709)</f>
        <v>Aroresa</v>
      </c>
      <c r="D709" s="11" t="str">
        <f>IF(OR(COUNTRY_INFO!$T$9:$T$1000="T3 (ALB/MBD)",COUNTRY_INFO!$U$9:$U$1000="T3 (ALB/MBD)"), "T3 (ALB/MBD)", " ")</f>
        <v>T3 (ALB/MBD)</v>
      </c>
      <c r="E709" s="289" t="s">
        <v>19</v>
      </c>
      <c r="F709" s="253" t="s">
        <v>1189</v>
      </c>
      <c r="G709" s="295"/>
      <c r="H709" s="288">
        <v>68830</v>
      </c>
      <c r="I709" s="56"/>
      <c r="J709" s="11">
        <f t="shared" si="61"/>
        <v>68830</v>
      </c>
      <c r="K709" s="2"/>
      <c r="L709" s="18">
        <v>46304</v>
      </c>
      <c r="M709" s="59"/>
      <c r="N709" s="14">
        <f t="shared" si="62"/>
        <v>46304</v>
      </c>
      <c r="O709" s="230" t="str">
        <f t="shared" si="63"/>
        <v xml:space="preserve"> </v>
      </c>
      <c r="P709" s="230">
        <f t="shared" si="64"/>
        <v>67.272991428156331</v>
      </c>
      <c r="Q709" s="275" t="str">
        <f t="shared" si="65"/>
        <v xml:space="preserve"> </v>
      </c>
      <c r="R709" s="230">
        <f t="shared" si="66"/>
        <v>67.272991428156331</v>
      </c>
    </row>
    <row r="710" spans="1:18" x14ac:dyDescent="0.2">
      <c r="A710" s="10" t="str">
        <f>IF(COUNTRY_INFO!A710=0," ",COUNTRY_INFO!A710)</f>
        <v>Ethiopia</v>
      </c>
      <c r="B710" s="10" t="str">
        <f>IF(COUNTRY_INFO!B710=0," ",COUNTRY_INFO!B710)</f>
        <v>SNNPR Sidama</v>
      </c>
      <c r="C710" s="10" t="str">
        <f>IF(COUNTRY_INFO!C710=0," ",COUNTRY_INFO!C710)</f>
        <v>Bensa</v>
      </c>
      <c r="D710" s="11" t="str">
        <f>IF(OR(COUNTRY_INFO!$T$9:$T$1000="T3 (ALB/MBD)",COUNTRY_INFO!$U$9:$U$1000="T3 (ALB/MBD)"), "T3 (ALB/MBD)", " ")</f>
        <v>T3 (ALB/MBD)</v>
      </c>
      <c r="E710" s="289" t="s">
        <v>19</v>
      </c>
      <c r="F710" s="253" t="s">
        <v>1189</v>
      </c>
      <c r="G710" s="295"/>
      <c r="H710" s="288">
        <v>91150</v>
      </c>
      <c r="I710" s="56"/>
      <c r="J710" s="11">
        <f t="shared" si="61"/>
        <v>91150</v>
      </c>
      <c r="K710" s="2"/>
      <c r="L710" s="18">
        <v>86918</v>
      </c>
      <c r="M710" s="59"/>
      <c r="N710" s="14">
        <f t="shared" si="62"/>
        <v>86918</v>
      </c>
      <c r="O710" s="230" t="str">
        <f t="shared" si="63"/>
        <v xml:space="preserve"> </v>
      </c>
      <c r="P710" s="293">
        <f t="shared" si="64"/>
        <v>95.357103675260561</v>
      </c>
      <c r="Q710" s="275" t="str">
        <f t="shared" si="65"/>
        <v xml:space="preserve"> </v>
      </c>
      <c r="R710" s="293">
        <f t="shared" si="66"/>
        <v>95.357103675260561</v>
      </c>
    </row>
    <row r="711" spans="1:18" x14ac:dyDescent="0.2">
      <c r="A711" s="10" t="str">
        <f>IF(COUNTRY_INFO!A711=0," ",COUNTRY_INFO!A711)</f>
        <v>Ethiopia</v>
      </c>
      <c r="B711" s="10" t="str">
        <f>IF(COUNTRY_INFO!B711=0," ",COUNTRY_INFO!B711)</f>
        <v>SNNPR Sidama</v>
      </c>
      <c r="C711" s="10" t="str">
        <f>IF(COUNTRY_INFO!C711=0," ",COUNTRY_INFO!C711)</f>
        <v>Bona Zuria</v>
      </c>
      <c r="D711" s="11" t="str">
        <f>IF(OR(COUNTRY_INFO!$T$9:$T$1000="T3 (ALB/MBD)",COUNTRY_INFO!$U$9:$U$1000="T3 (ALB/MBD)"), "T3 (ALB/MBD)", " ")</f>
        <v>T3 (ALB/MBD)</v>
      </c>
      <c r="E711" s="289" t="s">
        <v>19</v>
      </c>
      <c r="F711" s="253" t="s">
        <v>1189</v>
      </c>
      <c r="G711" s="295"/>
      <c r="H711" s="288">
        <v>44436</v>
      </c>
      <c r="I711" s="56"/>
      <c r="J711" s="11">
        <f t="shared" si="61"/>
        <v>44436</v>
      </c>
      <c r="K711" s="2"/>
      <c r="L711" s="18">
        <v>38458</v>
      </c>
      <c r="M711" s="59"/>
      <c r="N711" s="14">
        <f t="shared" si="62"/>
        <v>38458</v>
      </c>
      <c r="O711" s="230" t="str">
        <f t="shared" si="63"/>
        <v xml:space="preserve"> </v>
      </c>
      <c r="P711" s="293">
        <f t="shared" si="64"/>
        <v>86.54694391934467</v>
      </c>
      <c r="Q711" s="275" t="str">
        <f t="shared" si="65"/>
        <v xml:space="preserve"> </v>
      </c>
      <c r="R711" s="293">
        <f t="shared" si="66"/>
        <v>86.54694391934467</v>
      </c>
    </row>
    <row r="712" spans="1:18" x14ac:dyDescent="0.2">
      <c r="A712" s="10" t="str">
        <f>IF(COUNTRY_INFO!A712=0," ",COUNTRY_INFO!A712)</f>
        <v>Ethiopia</v>
      </c>
      <c r="B712" s="10" t="str">
        <f>IF(COUNTRY_INFO!B712=0," ",COUNTRY_INFO!B712)</f>
        <v>SNNPR Sidama</v>
      </c>
      <c r="C712" s="10" t="str">
        <f>IF(COUNTRY_INFO!C712=0," ",COUNTRY_INFO!C712)</f>
        <v>Boricha</v>
      </c>
      <c r="D712" s="11"/>
      <c r="E712" s="289"/>
      <c r="F712" s="109"/>
      <c r="G712" s="288"/>
      <c r="H712" s="295">
        <v>101634</v>
      </c>
      <c r="I712" s="56"/>
      <c r="J712" s="11">
        <f t="shared" si="61"/>
        <v>101634</v>
      </c>
      <c r="K712" s="2"/>
      <c r="L712" s="18">
        <v>89712</v>
      </c>
      <c r="M712" s="59"/>
      <c r="N712" s="14">
        <f t="shared" si="62"/>
        <v>89712</v>
      </c>
      <c r="O712" s="230" t="str">
        <f t="shared" si="63"/>
        <v xml:space="preserve"> </v>
      </c>
      <c r="P712" s="293">
        <f t="shared" si="64"/>
        <v>88.269673534447136</v>
      </c>
      <c r="Q712" s="275" t="str">
        <f t="shared" si="65"/>
        <v xml:space="preserve"> </v>
      </c>
      <c r="R712" s="293">
        <f t="shared" si="66"/>
        <v>88.269673534447136</v>
      </c>
    </row>
    <row r="713" spans="1:18" x14ac:dyDescent="0.2">
      <c r="A713" s="10" t="str">
        <f>IF(COUNTRY_INFO!A713=0," ",COUNTRY_INFO!A713)</f>
        <v>Ethiopia</v>
      </c>
      <c r="B713" s="10" t="str">
        <f>IF(COUNTRY_INFO!B713=0," ",COUNTRY_INFO!B713)</f>
        <v>SNNPR Sidama</v>
      </c>
      <c r="C713" s="10" t="str">
        <f>IF(COUNTRY_INFO!C713=0," ",COUNTRY_INFO!C713)</f>
        <v>Bursa</v>
      </c>
      <c r="D713" s="11"/>
      <c r="E713" s="289"/>
      <c r="F713" s="109"/>
      <c r="G713" s="288"/>
      <c r="H713" s="295">
        <v>41971</v>
      </c>
      <c r="I713" s="56"/>
      <c r="J713" s="11">
        <f t="shared" si="61"/>
        <v>41971</v>
      </c>
      <c r="K713" s="2"/>
      <c r="L713" s="18">
        <v>33984</v>
      </c>
      <c r="M713" s="59"/>
      <c r="N713" s="14">
        <f t="shared" si="62"/>
        <v>33984</v>
      </c>
      <c r="O713" s="230" t="str">
        <f t="shared" si="63"/>
        <v xml:space="preserve"> </v>
      </c>
      <c r="P713" s="293">
        <f t="shared" si="64"/>
        <v>80.97019370517738</v>
      </c>
      <c r="Q713" s="275" t="str">
        <f t="shared" si="65"/>
        <v xml:space="preserve"> </v>
      </c>
      <c r="R713" s="293">
        <f t="shared" si="66"/>
        <v>80.97019370517738</v>
      </c>
    </row>
    <row r="714" spans="1:18" x14ac:dyDescent="0.2">
      <c r="A714" s="10" t="str">
        <f>IF(COUNTRY_INFO!A714=0," ",COUNTRY_INFO!A714)</f>
        <v>Ethiopia</v>
      </c>
      <c r="B714" s="10" t="str">
        <f>IF(COUNTRY_INFO!B714=0," ",COUNTRY_INFO!B714)</f>
        <v>SNNPR Sidama</v>
      </c>
      <c r="C714" s="10" t="str">
        <f>IF(COUNTRY_INFO!C714=0," ",COUNTRY_INFO!C714)</f>
        <v>Chire</v>
      </c>
      <c r="D714" s="11" t="str">
        <f>IF(OR(COUNTRY_INFO!$T$9:$T$1000="T3 (ALB/MBD)",COUNTRY_INFO!$U$9:$U$1000="T3 (ALB/MBD)"), "T3 (ALB/MBD)", " ")</f>
        <v>T3 (ALB/MBD)</v>
      </c>
      <c r="E714" s="289" t="s">
        <v>19</v>
      </c>
      <c r="F714" s="253" t="s">
        <v>1189</v>
      </c>
      <c r="G714" s="295"/>
      <c r="H714" s="288">
        <v>44793</v>
      </c>
      <c r="I714" s="56"/>
      <c r="J714" s="11">
        <f t="shared" ref="J714:J777" si="67">SUM(G714:I714)</f>
        <v>44793</v>
      </c>
      <c r="K714" s="2"/>
      <c r="L714" s="18">
        <v>38939</v>
      </c>
      <c r="M714" s="59"/>
      <c r="N714" s="14">
        <f t="shared" ref="N714:N777" si="68">SUM(K714:M714)</f>
        <v>38939</v>
      </c>
      <c r="O714" s="230" t="str">
        <f t="shared" ref="O714:O777" si="69">IF(G714&lt;&gt;0, IF(K714/G714*100=0, "-", K714/G714*100), " ")</f>
        <v xml:space="preserve"> </v>
      </c>
      <c r="P714" s="293">
        <f t="shared" ref="P714:P777" si="70">IF(H714&lt;&gt;0, IF(L714/H714*100=0, "-", L714/H714*100), " ")</f>
        <v>86.930993682048523</v>
      </c>
      <c r="Q714" s="275" t="str">
        <f t="shared" ref="Q714:Q777" si="71">IF(I714&lt;&gt;0, IF(M714/I714*100=0, "-", M714/I714*100), " ")</f>
        <v xml:space="preserve"> </v>
      </c>
      <c r="R714" s="293">
        <f t="shared" ref="R714:R777" si="72">IF(J714&lt;&gt;0, IF(N714/J714*100=0, "-", N714/J714*100), " ")</f>
        <v>86.930993682048523</v>
      </c>
    </row>
    <row r="715" spans="1:18" x14ac:dyDescent="0.2">
      <c r="A715" s="10" t="str">
        <f>IF(COUNTRY_INFO!A715=0," ",COUNTRY_INFO!A715)</f>
        <v>Ethiopia</v>
      </c>
      <c r="B715" s="10" t="str">
        <f>IF(COUNTRY_INFO!B715=0," ",COUNTRY_INFO!B715)</f>
        <v>SNNPR Sidama</v>
      </c>
      <c r="C715" s="10" t="str">
        <f>IF(COUNTRY_INFO!C715=0," ",COUNTRY_INFO!C715)</f>
        <v>Dale</v>
      </c>
      <c r="D715" s="11" t="str">
        <f>IF(OR(COUNTRY_INFO!$T$9:$T$1000="T3 (ALB/MBD)",COUNTRY_INFO!$U$9:$U$1000="T3 (ALB/MBD)"), "T3 (ALB/MBD)", " ")</f>
        <v>T3 (ALB/MBD)</v>
      </c>
      <c r="E715" s="289" t="s">
        <v>19</v>
      </c>
      <c r="F715" s="253" t="s">
        <v>1189</v>
      </c>
      <c r="G715" s="295"/>
      <c r="H715" s="288">
        <v>71715</v>
      </c>
      <c r="I715" s="56"/>
      <c r="J715" s="11">
        <f t="shared" si="67"/>
        <v>71715</v>
      </c>
      <c r="K715" s="2"/>
      <c r="L715" s="18">
        <v>70442</v>
      </c>
      <c r="M715" s="59"/>
      <c r="N715" s="14">
        <f t="shared" si="68"/>
        <v>70442</v>
      </c>
      <c r="O715" s="230" t="str">
        <f t="shared" si="69"/>
        <v xml:space="preserve"> </v>
      </c>
      <c r="P715" s="293">
        <f t="shared" si="70"/>
        <v>98.224918078505198</v>
      </c>
      <c r="Q715" s="275" t="str">
        <f t="shared" si="71"/>
        <v xml:space="preserve"> </v>
      </c>
      <c r="R715" s="293">
        <f t="shared" si="72"/>
        <v>98.224918078505198</v>
      </c>
    </row>
    <row r="716" spans="1:18" x14ac:dyDescent="0.2">
      <c r="A716" s="10" t="str">
        <f>IF(COUNTRY_INFO!A716=0," ",COUNTRY_INFO!A716)</f>
        <v>Ethiopia</v>
      </c>
      <c r="B716" s="10" t="str">
        <f>IF(COUNTRY_INFO!B716=0," ",COUNTRY_INFO!B716)</f>
        <v>SNNPR Sidama</v>
      </c>
      <c r="C716" s="10" t="str">
        <f>IF(COUNTRY_INFO!C716=0," ",COUNTRY_INFO!C716)</f>
        <v>Dara</v>
      </c>
      <c r="D716" s="11" t="str">
        <f>IF(OR(COUNTRY_INFO!$T$9:$T$1000="T3 (ALB/MBD)",COUNTRY_INFO!$U$9:$U$1000="T3 (ALB/MBD)"), "T3 (ALB/MBD)", " ")</f>
        <v>T3 (ALB/MBD)</v>
      </c>
      <c r="E716" s="289" t="s">
        <v>19</v>
      </c>
      <c r="F716" s="253" t="s">
        <v>1189</v>
      </c>
      <c r="G716" s="295"/>
      <c r="H716" s="288">
        <v>57093</v>
      </c>
      <c r="I716" s="56"/>
      <c r="J716" s="11">
        <f t="shared" si="67"/>
        <v>57093</v>
      </c>
      <c r="K716" s="2"/>
      <c r="L716" s="18">
        <v>55498</v>
      </c>
      <c r="M716" s="59"/>
      <c r="N716" s="14">
        <f t="shared" si="68"/>
        <v>55498</v>
      </c>
      <c r="O716" s="230" t="str">
        <f t="shared" si="69"/>
        <v xml:space="preserve"> </v>
      </c>
      <c r="P716" s="293">
        <f t="shared" si="70"/>
        <v>97.206312507662943</v>
      </c>
      <c r="Q716" s="275" t="str">
        <f t="shared" si="71"/>
        <v xml:space="preserve"> </v>
      </c>
      <c r="R716" s="293">
        <f t="shared" si="72"/>
        <v>97.206312507662943</v>
      </c>
    </row>
    <row r="717" spans="1:18" x14ac:dyDescent="0.2">
      <c r="A717" s="10" t="str">
        <f>IF(COUNTRY_INFO!A717=0," ",COUNTRY_INFO!A717)</f>
        <v>Ethiopia</v>
      </c>
      <c r="B717" s="10" t="str">
        <f>IF(COUNTRY_INFO!B717=0," ",COUNTRY_INFO!B717)</f>
        <v>SNNPR Sidama</v>
      </c>
      <c r="C717" s="10" t="str">
        <f>IF(COUNTRY_INFO!C717=0," ",COUNTRY_INFO!C717)</f>
        <v>Gorchie</v>
      </c>
      <c r="D717" s="11" t="str">
        <f>IF(OR(COUNTRY_INFO!$T$9:$T$1000="T3 (ALB/MBD)",COUNTRY_INFO!$U$9:$U$1000="T3 (ALB/MBD)"), "T3 (ALB/MBD)", " ")</f>
        <v>T3 (ALB/MBD)</v>
      </c>
      <c r="E717" s="289" t="s">
        <v>19</v>
      </c>
      <c r="F717" s="253" t="s">
        <v>1189</v>
      </c>
      <c r="G717" s="295"/>
      <c r="H717" s="288">
        <v>43027</v>
      </c>
      <c r="I717" s="56"/>
      <c r="J717" s="11">
        <f t="shared" si="67"/>
        <v>43027</v>
      </c>
      <c r="K717" s="2"/>
      <c r="L717" s="18">
        <v>41320</v>
      </c>
      <c r="M717" s="59"/>
      <c r="N717" s="14">
        <f t="shared" si="68"/>
        <v>41320</v>
      </c>
      <c r="O717" s="230" t="str">
        <f t="shared" si="69"/>
        <v xml:space="preserve"> </v>
      </c>
      <c r="P717" s="293">
        <f t="shared" si="70"/>
        <v>96.032723638645507</v>
      </c>
      <c r="Q717" s="275" t="str">
        <f t="shared" si="71"/>
        <v xml:space="preserve"> </v>
      </c>
      <c r="R717" s="293">
        <f t="shared" si="72"/>
        <v>96.032723638645507</v>
      </c>
    </row>
    <row r="718" spans="1:18" x14ac:dyDescent="0.2">
      <c r="A718" s="10" t="str">
        <f>IF(COUNTRY_INFO!A718=0," ",COUNTRY_INFO!A718)</f>
        <v>Ethiopia</v>
      </c>
      <c r="B718" s="10" t="str">
        <f>IF(COUNTRY_INFO!B718=0," ",COUNTRY_INFO!B718)</f>
        <v>SNNPR Sidama</v>
      </c>
      <c r="C718" s="10" t="str">
        <f>IF(COUNTRY_INFO!C718=0," ",COUNTRY_INFO!C718)</f>
        <v>Hawasa Zuria</v>
      </c>
      <c r="D718" s="11"/>
      <c r="E718" s="289"/>
      <c r="F718" s="109"/>
      <c r="G718" s="288"/>
      <c r="H718" s="295">
        <v>50202</v>
      </c>
      <c r="I718" s="56"/>
      <c r="J718" s="11">
        <f t="shared" si="67"/>
        <v>50202</v>
      </c>
      <c r="K718" s="2"/>
      <c r="L718" s="18">
        <v>45721</v>
      </c>
      <c r="M718" s="59"/>
      <c r="N718" s="14">
        <f t="shared" si="68"/>
        <v>45721</v>
      </c>
      <c r="O718" s="230" t="str">
        <f t="shared" si="69"/>
        <v xml:space="preserve"> </v>
      </c>
      <c r="P718" s="293">
        <f t="shared" si="70"/>
        <v>91.074060794390661</v>
      </c>
      <c r="Q718" s="275" t="str">
        <f t="shared" si="71"/>
        <v xml:space="preserve"> </v>
      </c>
      <c r="R718" s="293">
        <f t="shared" si="72"/>
        <v>91.074060794390661</v>
      </c>
    </row>
    <row r="719" spans="1:18" x14ac:dyDescent="0.2">
      <c r="A719" s="10" t="str">
        <f>IF(COUNTRY_INFO!A719=0," ",COUNTRY_INFO!A719)</f>
        <v>Ethiopia</v>
      </c>
      <c r="B719" s="10" t="str">
        <f>IF(COUNTRY_INFO!B719=0," ",COUNTRY_INFO!B719)</f>
        <v>SNNPR Sidama</v>
      </c>
      <c r="C719" s="10" t="str">
        <f>IF(COUNTRY_INFO!C719=0," ",COUNTRY_INFO!C719)</f>
        <v xml:space="preserve">Hawassa City </v>
      </c>
      <c r="D719" s="11"/>
      <c r="E719" s="289"/>
      <c r="F719" s="109"/>
      <c r="G719" s="288"/>
      <c r="H719" s="288"/>
      <c r="I719" s="56"/>
      <c r="J719" s="11">
        <f t="shared" si="67"/>
        <v>0</v>
      </c>
      <c r="K719" s="2"/>
      <c r="L719" s="18"/>
      <c r="M719" s="59"/>
      <c r="N719" s="14">
        <f t="shared" si="68"/>
        <v>0</v>
      </c>
      <c r="O719" s="230" t="str">
        <f t="shared" si="69"/>
        <v xml:space="preserve"> </v>
      </c>
      <c r="P719" s="230" t="str">
        <f t="shared" si="70"/>
        <v xml:space="preserve"> </v>
      </c>
      <c r="Q719" s="275" t="str">
        <f t="shared" si="71"/>
        <v xml:space="preserve"> </v>
      </c>
      <c r="R719" s="230" t="str">
        <f t="shared" si="72"/>
        <v xml:space="preserve"> </v>
      </c>
    </row>
    <row r="720" spans="1:18" x14ac:dyDescent="0.2">
      <c r="A720" s="10" t="str">
        <f>IF(COUNTRY_INFO!A720=0," ",COUNTRY_INFO!A720)</f>
        <v>Ethiopia</v>
      </c>
      <c r="B720" s="10" t="str">
        <f>IF(COUNTRY_INFO!B720=0," ",COUNTRY_INFO!B720)</f>
        <v>SNNPR Sidama</v>
      </c>
      <c r="C720" s="10" t="str">
        <f>IF(COUNTRY_INFO!C720=0," ",COUNTRY_INFO!C720)</f>
        <v>Hawela Tula</v>
      </c>
      <c r="D720" s="11"/>
      <c r="E720" s="289"/>
      <c r="F720" s="109"/>
      <c r="G720" s="288"/>
      <c r="H720" s="295">
        <v>42444</v>
      </c>
      <c r="I720" s="56"/>
      <c r="J720" s="11">
        <f t="shared" si="67"/>
        <v>42444</v>
      </c>
      <c r="K720" s="2"/>
      <c r="L720" s="18">
        <v>35281</v>
      </c>
      <c r="M720" s="59"/>
      <c r="N720" s="14">
        <f t="shared" si="68"/>
        <v>35281</v>
      </c>
      <c r="O720" s="230" t="str">
        <f t="shared" si="69"/>
        <v xml:space="preserve"> </v>
      </c>
      <c r="P720" s="293">
        <f t="shared" si="70"/>
        <v>83.123645273772496</v>
      </c>
      <c r="Q720" s="275" t="str">
        <f t="shared" si="71"/>
        <v xml:space="preserve"> </v>
      </c>
      <c r="R720" s="293">
        <f t="shared" si="72"/>
        <v>83.123645273772496</v>
      </c>
    </row>
    <row r="721" spans="1:18" x14ac:dyDescent="0.2">
      <c r="A721" s="10" t="str">
        <f>IF(COUNTRY_INFO!A721=0," ",COUNTRY_INFO!A721)</f>
        <v>Ethiopia</v>
      </c>
      <c r="B721" s="10" t="str">
        <f>IF(COUNTRY_INFO!B721=0," ",COUNTRY_INFO!B721)</f>
        <v>SNNPR Sidama</v>
      </c>
      <c r="C721" s="10" t="str">
        <f>IF(COUNTRY_INFO!C721=0," ",COUNTRY_INFO!C721)</f>
        <v>Hula</v>
      </c>
      <c r="D721" s="11"/>
      <c r="E721" s="289"/>
      <c r="F721" s="109"/>
      <c r="G721" s="288"/>
      <c r="H721" s="295">
        <v>52565</v>
      </c>
      <c r="I721" s="56"/>
      <c r="J721" s="11">
        <f t="shared" si="67"/>
        <v>52565</v>
      </c>
      <c r="K721" s="2"/>
      <c r="L721" s="18">
        <v>43472</v>
      </c>
      <c r="M721" s="59"/>
      <c r="N721" s="14">
        <f t="shared" si="68"/>
        <v>43472</v>
      </c>
      <c r="O721" s="230" t="str">
        <f t="shared" si="69"/>
        <v xml:space="preserve"> </v>
      </c>
      <c r="P721" s="293">
        <f t="shared" si="70"/>
        <v>82.70141729287549</v>
      </c>
      <c r="Q721" s="275" t="str">
        <f t="shared" si="71"/>
        <v xml:space="preserve"> </v>
      </c>
      <c r="R721" s="293">
        <f t="shared" si="72"/>
        <v>82.70141729287549</v>
      </c>
    </row>
    <row r="722" spans="1:18" x14ac:dyDescent="0.2">
      <c r="A722" s="10" t="str">
        <f>IF(COUNTRY_INFO!A722=0," ",COUNTRY_INFO!A722)</f>
        <v>Ethiopia</v>
      </c>
      <c r="B722" s="10" t="str">
        <f>IF(COUNTRY_INFO!B722=0," ",COUNTRY_INFO!B722)</f>
        <v>SNNPR Sidama</v>
      </c>
      <c r="C722" s="10" t="str">
        <f>IF(COUNTRY_INFO!C722=0," ",COUNTRY_INFO!C722)</f>
        <v>Loka Abaya</v>
      </c>
      <c r="D722" s="11"/>
      <c r="E722" s="289"/>
      <c r="F722" s="109"/>
      <c r="G722" s="288"/>
      <c r="H722" s="295">
        <v>40328</v>
      </c>
      <c r="I722" s="56"/>
      <c r="J722" s="11">
        <f t="shared" si="67"/>
        <v>40328</v>
      </c>
      <c r="K722" s="2"/>
      <c r="L722" s="18">
        <v>35490</v>
      </c>
      <c r="M722" s="59"/>
      <c r="N722" s="14">
        <f t="shared" si="68"/>
        <v>35490</v>
      </c>
      <c r="O722" s="230" t="str">
        <f t="shared" si="69"/>
        <v xml:space="preserve"> </v>
      </c>
      <c r="P722" s="293">
        <f t="shared" si="70"/>
        <v>88.003372346756592</v>
      </c>
      <c r="Q722" s="275" t="str">
        <f t="shared" si="71"/>
        <v xml:space="preserve"> </v>
      </c>
      <c r="R722" s="293">
        <f t="shared" si="72"/>
        <v>88.003372346756592</v>
      </c>
    </row>
    <row r="723" spans="1:18" x14ac:dyDescent="0.2">
      <c r="A723" s="10" t="str">
        <f>IF(COUNTRY_INFO!A723=0," ",COUNTRY_INFO!A723)</f>
        <v>Ethiopia</v>
      </c>
      <c r="B723" s="10" t="str">
        <f>IF(COUNTRY_INFO!B723=0," ",COUNTRY_INFO!B723)</f>
        <v>SNNPR Sidama</v>
      </c>
      <c r="C723" s="10" t="str">
        <f>IF(COUNTRY_INFO!C723=0," ",COUNTRY_INFO!C723)</f>
        <v>Malga</v>
      </c>
      <c r="D723" s="11" t="str">
        <f>IF(OR(COUNTRY_INFO!$T$9:$T$1000="T3 (ALB/MBD)",COUNTRY_INFO!$U$9:$U$1000="T3 (ALB/MBD)"), "T3 (ALB/MBD)", " ")</f>
        <v>T3 (ALB/MBD)</v>
      </c>
      <c r="E723" s="289" t="s">
        <v>19</v>
      </c>
      <c r="F723" s="253" t="s">
        <v>1189</v>
      </c>
      <c r="G723" s="295"/>
      <c r="H723" s="288">
        <v>36735</v>
      </c>
      <c r="I723" s="56"/>
      <c r="J723" s="11">
        <f t="shared" si="67"/>
        <v>36735</v>
      </c>
      <c r="K723" s="2"/>
      <c r="L723" s="18">
        <v>31230</v>
      </c>
      <c r="M723" s="59"/>
      <c r="N723" s="14">
        <f t="shared" si="68"/>
        <v>31230</v>
      </c>
      <c r="O723" s="230" t="str">
        <f t="shared" si="69"/>
        <v xml:space="preserve"> </v>
      </c>
      <c r="P723" s="293">
        <f t="shared" si="70"/>
        <v>85.014291547570437</v>
      </c>
      <c r="Q723" s="275" t="str">
        <f t="shared" si="71"/>
        <v xml:space="preserve"> </v>
      </c>
      <c r="R723" s="293">
        <f t="shared" si="72"/>
        <v>85.014291547570437</v>
      </c>
    </row>
    <row r="724" spans="1:18" x14ac:dyDescent="0.2">
      <c r="A724" s="10" t="str">
        <f>IF(COUNTRY_INFO!A724=0," ",COUNTRY_INFO!A724)</f>
        <v>Ethiopia</v>
      </c>
      <c r="B724" s="10" t="str">
        <f>IF(COUNTRY_INFO!B724=0," ",COUNTRY_INFO!B724)</f>
        <v>SNNPR Sidama</v>
      </c>
      <c r="C724" s="10" t="str">
        <f>IF(COUNTRY_INFO!C724=0," ",COUNTRY_INFO!C724)</f>
        <v>Shebedino</v>
      </c>
      <c r="D724" s="11" t="str">
        <f>IF(OR(COUNTRY_INFO!$T$9:$T$1000="T3 (ALB/MBD)",COUNTRY_INFO!$U$9:$U$1000="T3 (ALB/MBD)"), "T3 (ALB/MBD)", " ")</f>
        <v>T3 (ALB/MBD)</v>
      </c>
      <c r="E724" s="289" t="s">
        <v>19</v>
      </c>
      <c r="F724" s="253" t="s">
        <v>1189</v>
      </c>
      <c r="G724" s="295"/>
      <c r="H724" s="288">
        <v>82740</v>
      </c>
      <c r="I724" s="56"/>
      <c r="J724" s="11">
        <f t="shared" si="67"/>
        <v>82740</v>
      </c>
      <c r="K724" s="2"/>
      <c r="L724" s="18">
        <v>81435</v>
      </c>
      <c r="M724" s="59"/>
      <c r="N724" s="14">
        <f t="shared" si="68"/>
        <v>81435</v>
      </c>
      <c r="O724" s="230" t="str">
        <f t="shared" si="69"/>
        <v xml:space="preserve"> </v>
      </c>
      <c r="P724" s="293">
        <f t="shared" si="70"/>
        <v>98.422770123277729</v>
      </c>
      <c r="Q724" s="275" t="str">
        <f t="shared" si="71"/>
        <v xml:space="preserve"> </v>
      </c>
      <c r="R724" s="293">
        <f t="shared" si="72"/>
        <v>98.422770123277729</v>
      </c>
    </row>
    <row r="725" spans="1:18" x14ac:dyDescent="0.2">
      <c r="A725" s="10" t="str">
        <f>IF(COUNTRY_INFO!A725=0," ",COUNTRY_INFO!A725)</f>
        <v>Ethiopia</v>
      </c>
      <c r="B725" s="10" t="str">
        <f>IF(COUNTRY_INFO!B725=0," ",COUNTRY_INFO!B725)</f>
        <v>SNNPR Sidama</v>
      </c>
      <c r="C725" s="10" t="str">
        <f>IF(COUNTRY_INFO!C725=0," ",COUNTRY_INFO!C725)</f>
        <v>Wondo Genet</v>
      </c>
      <c r="D725" s="11"/>
      <c r="E725" s="289"/>
      <c r="F725" s="109"/>
      <c r="G725" s="288"/>
      <c r="H725" s="295">
        <v>51128</v>
      </c>
      <c r="I725" s="56"/>
      <c r="J725" s="11">
        <f t="shared" si="67"/>
        <v>51128</v>
      </c>
      <c r="K725" s="2"/>
      <c r="L725" s="18">
        <v>45632</v>
      </c>
      <c r="M725" s="59"/>
      <c r="N725" s="14">
        <f t="shared" si="68"/>
        <v>45632</v>
      </c>
      <c r="O725" s="230" t="str">
        <f t="shared" si="69"/>
        <v xml:space="preserve"> </v>
      </c>
      <c r="P725" s="293">
        <f t="shared" si="70"/>
        <v>89.250508527616958</v>
      </c>
      <c r="Q725" s="275" t="str">
        <f t="shared" si="71"/>
        <v xml:space="preserve"> </v>
      </c>
      <c r="R725" s="293">
        <f t="shared" si="72"/>
        <v>89.250508527616958</v>
      </c>
    </row>
    <row r="726" spans="1:18" x14ac:dyDescent="0.2">
      <c r="A726" s="10" t="str">
        <f>IF(COUNTRY_INFO!A726=0," ",COUNTRY_INFO!A726)</f>
        <v>Ethiopia</v>
      </c>
      <c r="B726" s="10" t="str">
        <f>IF(COUNTRY_INFO!B726=0," ",COUNTRY_INFO!B726)</f>
        <v>SNNPR Sidama</v>
      </c>
      <c r="C726" s="10" t="str">
        <f>IF(COUNTRY_INFO!C726=0," ",COUNTRY_INFO!C726)</f>
        <v>Wonsho</v>
      </c>
      <c r="D726" s="11" t="str">
        <f>IF(OR(COUNTRY_INFO!$T$9:$T$1000="T3 (ALB/MBD)",COUNTRY_INFO!$U$9:$U$1000="T3 (ALB/MBD)"), "T3 (ALB/MBD)", " ")</f>
        <v>T3 (ALB/MBD)</v>
      </c>
      <c r="E726" s="289" t="s">
        <v>19</v>
      </c>
      <c r="F726" s="253" t="s">
        <v>1189</v>
      </c>
      <c r="G726" s="295"/>
      <c r="H726" s="288">
        <v>33400</v>
      </c>
      <c r="I726" s="56"/>
      <c r="J726" s="11">
        <f t="shared" si="67"/>
        <v>33400</v>
      </c>
      <c r="K726" s="2"/>
      <c r="L726" s="18">
        <v>30300</v>
      </c>
      <c r="M726" s="59"/>
      <c r="N726" s="14">
        <f t="shared" si="68"/>
        <v>30300</v>
      </c>
      <c r="O726" s="230" t="str">
        <f t="shared" si="69"/>
        <v xml:space="preserve"> </v>
      </c>
      <c r="P726" s="293">
        <f t="shared" si="70"/>
        <v>90.718562874251489</v>
      </c>
      <c r="Q726" s="275" t="str">
        <f t="shared" si="71"/>
        <v xml:space="preserve"> </v>
      </c>
      <c r="R726" s="293">
        <f t="shared" si="72"/>
        <v>90.718562874251489</v>
      </c>
    </row>
    <row r="727" spans="1:18" x14ac:dyDescent="0.2">
      <c r="A727" s="10" t="str">
        <f>IF(COUNTRY_INFO!A727=0," ",COUNTRY_INFO!A727)</f>
        <v>Ethiopia</v>
      </c>
      <c r="B727" s="10" t="str">
        <f>IF(COUNTRY_INFO!B727=0," ",COUNTRY_INFO!B727)</f>
        <v>SNNPR Sidama</v>
      </c>
      <c r="C727" s="10" t="str">
        <f>IF(COUNTRY_INFO!C727=0," ",COUNTRY_INFO!C727)</f>
        <v>Yirgalem town</v>
      </c>
      <c r="D727" s="11" t="str">
        <f>IF(OR(COUNTRY_INFO!$T$9:$T$1000="T3 (ALB/MBD)",COUNTRY_INFO!$U$9:$U$1000="T3 (ALB/MBD)"), "T3 (ALB/MBD)", " ")</f>
        <v>T3 (ALB/MBD)</v>
      </c>
      <c r="E727" s="289" t="s">
        <v>19</v>
      </c>
      <c r="F727" s="253" t="s">
        <v>1189</v>
      </c>
      <c r="G727" s="295"/>
      <c r="H727" s="288">
        <v>13466</v>
      </c>
      <c r="I727" s="56"/>
      <c r="J727" s="11">
        <f t="shared" si="67"/>
        <v>13466</v>
      </c>
      <c r="K727" s="2"/>
      <c r="L727" s="18">
        <v>10768</v>
      </c>
      <c r="M727" s="59"/>
      <c r="N727" s="14">
        <f t="shared" si="68"/>
        <v>10768</v>
      </c>
      <c r="O727" s="230" t="str">
        <f t="shared" si="69"/>
        <v xml:space="preserve"> </v>
      </c>
      <c r="P727" s="293">
        <f t="shared" si="70"/>
        <v>79.964354671023315</v>
      </c>
      <c r="Q727" s="275" t="str">
        <f t="shared" si="71"/>
        <v xml:space="preserve"> </v>
      </c>
      <c r="R727" s="293">
        <f t="shared" si="72"/>
        <v>79.964354671023315</v>
      </c>
    </row>
    <row r="728" spans="1:18" x14ac:dyDescent="0.2">
      <c r="A728" s="10" t="str">
        <f>IF(COUNTRY_INFO!A728=0," ",COUNTRY_INFO!A728)</f>
        <v>Ethiopia</v>
      </c>
      <c r="B728" s="10" t="str">
        <f>IF(COUNTRY_INFO!B728=0," ",COUNTRY_INFO!B728)</f>
        <v>SNNPR Silti</v>
      </c>
      <c r="C728" s="10" t="str">
        <f>IF(COUNTRY_INFO!C728=0," ",COUNTRY_INFO!C728)</f>
        <v>Alicho wuriro</v>
      </c>
      <c r="D728" s="11"/>
      <c r="E728" s="289"/>
      <c r="F728" s="109"/>
      <c r="G728" s="288"/>
      <c r="H728" s="288"/>
      <c r="I728" s="56"/>
      <c r="J728" s="11">
        <f t="shared" si="67"/>
        <v>0</v>
      </c>
      <c r="K728" s="2"/>
      <c r="L728" s="18"/>
      <c r="M728" s="59"/>
      <c r="N728" s="14">
        <f t="shared" si="68"/>
        <v>0</v>
      </c>
      <c r="O728" s="230" t="str">
        <f t="shared" si="69"/>
        <v xml:space="preserve"> </v>
      </c>
      <c r="P728" s="230" t="str">
        <f t="shared" si="70"/>
        <v xml:space="preserve"> </v>
      </c>
      <c r="Q728" s="275" t="str">
        <f t="shared" si="71"/>
        <v xml:space="preserve"> </v>
      </c>
      <c r="R728" s="230" t="str">
        <f t="shared" si="72"/>
        <v xml:space="preserve"> </v>
      </c>
    </row>
    <row r="729" spans="1:18" x14ac:dyDescent="0.2">
      <c r="A729" s="10" t="str">
        <f>IF(COUNTRY_INFO!A729=0," ",COUNTRY_INFO!A729)</f>
        <v>Ethiopia</v>
      </c>
      <c r="B729" s="10" t="str">
        <f>IF(COUNTRY_INFO!B729=0," ",COUNTRY_INFO!B729)</f>
        <v>SNNPR Silti</v>
      </c>
      <c r="C729" s="10" t="str">
        <f>IF(COUNTRY_INFO!C729=0," ",COUNTRY_INFO!C729)</f>
        <v>Dalocha</v>
      </c>
      <c r="D729" s="11" t="str">
        <f>IF(OR(COUNTRY_INFO!$T$9:$T$1000="T3 (ALB/MBD)",COUNTRY_INFO!$U$9:$U$1000="T3 (ALB/MBD)"), "T3 (ALB/MBD)", " ")</f>
        <v>T3 (ALB/MBD)</v>
      </c>
      <c r="E729" s="289" t="s">
        <v>19</v>
      </c>
      <c r="F729" s="253" t="s">
        <v>1189</v>
      </c>
      <c r="G729" s="295"/>
      <c r="H729" s="288">
        <v>37101</v>
      </c>
      <c r="I729" s="56"/>
      <c r="J729" s="11">
        <f t="shared" si="67"/>
        <v>37101</v>
      </c>
      <c r="K729" s="2"/>
      <c r="L729" s="18">
        <v>34611</v>
      </c>
      <c r="M729" s="59"/>
      <c r="N729" s="14">
        <f t="shared" si="68"/>
        <v>34611</v>
      </c>
      <c r="O729" s="230" t="str">
        <f t="shared" si="69"/>
        <v xml:space="preserve"> </v>
      </c>
      <c r="P729" s="293">
        <f t="shared" si="70"/>
        <v>93.288590604026851</v>
      </c>
      <c r="Q729" s="275" t="str">
        <f t="shared" si="71"/>
        <v xml:space="preserve"> </v>
      </c>
      <c r="R729" s="293">
        <f t="shared" si="72"/>
        <v>93.288590604026851</v>
      </c>
    </row>
    <row r="730" spans="1:18" x14ac:dyDescent="0.2">
      <c r="A730" s="10" t="str">
        <f>IF(COUNTRY_INFO!A730=0," ",COUNTRY_INFO!A730)</f>
        <v>Ethiopia</v>
      </c>
      <c r="B730" s="10" t="str">
        <f>IF(COUNTRY_INFO!B730=0," ",COUNTRY_INFO!B730)</f>
        <v>SNNPR Silti</v>
      </c>
      <c r="C730" s="10" t="str">
        <f>IF(COUNTRY_INFO!C730=0," ",COUNTRY_INFO!C730)</f>
        <v>Hulbarg</v>
      </c>
      <c r="D730" s="11" t="str">
        <f>IF(OR(COUNTRY_INFO!$T$9:$T$1000="T3 (ALB/MBD)",COUNTRY_INFO!$U$9:$U$1000="T3 (ALB/MBD)"), "T3 (ALB/MBD)", " ")</f>
        <v>T3 (ALB/MBD)</v>
      </c>
      <c r="E730" s="289" t="s">
        <v>19</v>
      </c>
      <c r="F730" s="253" t="s">
        <v>1189</v>
      </c>
      <c r="G730" s="295"/>
      <c r="H730" s="288">
        <v>32780</v>
      </c>
      <c r="I730" s="56"/>
      <c r="J730" s="11">
        <f t="shared" si="67"/>
        <v>32780</v>
      </c>
      <c r="K730" s="2"/>
      <c r="L730" s="18">
        <v>29945</v>
      </c>
      <c r="M730" s="59"/>
      <c r="N730" s="14">
        <f t="shared" si="68"/>
        <v>29945</v>
      </c>
      <c r="O730" s="230" t="str">
        <f t="shared" si="69"/>
        <v xml:space="preserve"> </v>
      </c>
      <c r="P730" s="293">
        <f t="shared" si="70"/>
        <v>91.351433801098224</v>
      </c>
      <c r="Q730" s="275" t="str">
        <f t="shared" si="71"/>
        <v xml:space="preserve"> </v>
      </c>
      <c r="R730" s="293">
        <f t="shared" si="72"/>
        <v>91.351433801098224</v>
      </c>
    </row>
    <row r="731" spans="1:18" x14ac:dyDescent="0.2">
      <c r="A731" s="10" t="str">
        <f>IF(COUNTRY_INFO!A731=0," ",COUNTRY_INFO!A731)</f>
        <v>Ethiopia</v>
      </c>
      <c r="B731" s="10" t="str">
        <f>IF(COUNTRY_INFO!B731=0," ",COUNTRY_INFO!B731)</f>
        <v>SNNPR Silti</v>
      </c>
      <c r="C731" s="10" t="str">
        <f>IF(COUNTRY_INFO!C731=0," ",COUNTRY_INFO!C731)</f>
        <v>Lanforo</v>
      </c>
      <c r="D731" s="11"/>
      <c r="E731" s="289"/>
      <c r="F731" s="109"/>
      <c r="G731" s="288"/>
      <c r="H731" s="295">
        <v>47668</v>
      </c>
      <c r="I731" s="56"/>
      <c r="J731" s="11">
        <f t="shared" si="67"/>
        <v>47668</v>
      </c>
      <c r="K731" s="2"/>
      <c r="L731" s="18">
        <v>41827</v>
      </c>
      <c r="M731" s="59"/>
      <c r="N731" s="14">
        <f t="shared" si="68"/>
        <v>41827</v>
      </c>
      <c r="O731" s="230" t="str">
        <f t="shared" si="69"/>
        <v xml:space="preserve"> </v>
      </c>
      <c r="P731" s="293">
        <f t="shared" si="70"/>
        <v>87.746496601493661</v>
      </c>
      <c r="Q731" s="275" t="str">
        <f t="shared" si="71"/>
        <v xml:space="preserve"> </v>
      </c>
      <c r="R731" s="293">
        <f t="shared" si="72"/>
        <v>87.746496601493661</v>
      </c>
    </row>
    <row r="732" spans="1:18" x14ac:dyDescent="0.2">
      <c r="A732" s="10" t="str">
        <f>IF(COUNTRY_INFO!A732=0," ",COUNTRY_INFO!A732)</f>
        <v>Ethiopia</v>
      </c>
      <c r="B732" s="10" t="str">
        <f>IF(COUNTRY_INFO!B732=0," ",COUNTRY_INFO!B732)</f>
        <v>SNNPR Silti</v>
      </c>
      <c r="C732" s="10" t="str">
        <f>IF(COUNTRY_INFO!C732=0," ",COUNTRY_INFO!C732)</f>
        <v>Mirab Azernet Berbere</v>
      </c>
      <c r="D732" s="11"/>
      <c r="E732" s="289"/>
      <c r="F732" s="109"/>
      <c r="G732" s="288"/>
      <c r="H732" s="288"/>
      <c r="I732" s="56"/>
      <c r="J732" s="11">
        <f t="shared" si="67"/>
        <v>0</v>
      </c>
      <c r="K732" s="2"/>
      <c r="L732" s="18"/>
      <c r="M732" s="59"/>
      <c r="N732" s="14">
        <f t="shared" si="68"/>
        <v>0</v>
      </c>
      <c r="O732" s="230" t="str">
        <f t="shared" si="69"/>
        <v xml:space="preserve"> </v>
      </c>
      <c r="P732" s="230" t="str">
        <f t="shared" si="70"/>
        <v xml:space="preserve"> </v>
      </c>
      <c r="Q732" s="275" t="str">
        <f t="shared" si="71"/>
        <v xml:space="preserve"> </v>
      </c>
      <c r="R732" s="230" t="str">
        <f t="shared" si="72"/>
        <v xml:space="preserve"> </v>
      </c>
    </row>
    <row r="733" spans="1:18" x14ac:dyDescent="0.2">
      <c r="A733" s="10" t="str">
        <f>IF(COUNTRY_INFO!A733=0," ",COUNTRY_INFO!A733)</f>
        <v>Ethiopia</v>
      </c>
      <c r="B733" s="10" t="str">
        <f>IF(COUNTRY_INFO!B733=0," ",COUNTRY_INFO!B733)</f>
        <v>SNNPR Silti</v>
      </c>
      <c r="C733" s="10" t="str">
        <f>IF(COUNTRY_INFO!C733=0," ",COUNTRY_INFO!C733)</f>
        <v>Misirak Azernet Berbere</v>
      </c>
      <c r="D733" s="11"/>
      <c r="E733" s="289"/>
      <c r="F733" s="109"/>
      <c r="G733" s="288"/>
      <c r="H733" s="288"/>
      <c r="I733" s="56"/>
      <c r="J733" s="11">
        <f t="shared" si="67"/>
        <v>0</v>
      </c>
      <c r="K733" s="2"/>
      <c r="L733" s="18"/>
      <c r="M733" s="59"/>
      <c r="N733" s="14">
        <f t="shared" si="68"/>
        <v>0</v>
      </c>
      <c r="O733" s="230" t="str">
        <f t="shared" si="69"/>
        <v xml:space="preserve"> </v>
      </c>
      <c r="P733" s="230" t="str">
        <f t="shared" si="70"/>
        <v xml:space="preserve"> </v>
      </c>
      <c r="Q733" s="275" t="str">
        <f t="shared" si="71"/>
        <v xml:space="preserve"> </v>
      </c>
      <c r="R733" s="230" t="str">
        <f t="shared" si="72"/>
        <v xml:space="preserve"> </v>
      </c>
    </row>
    <row r="734" spans="1:18" x14ac:dyDescent="0.2">
      <c r="A734" s="10" t="str">
        <f>IF(COUNTRY_INFO!A734=0," ",COUNTRY_INFO!A734)</f>
        <v>Ethiopia</v>
      </c>
      <c r="B734" s="10" t="str">
        <f>IF(COUNTRY_INFO!B734=0," ",COUNTRY_INFO!B734)</f>
        <v>SNNPR Silti</v>
      </c>
      <c r="C734" s="10" t="str">
        <f>IF(COUNTRY_INFO!C734=0," ",COUNTRY_INFO!C734)</f>
        <v>Sankura</v>
      </c>
      <c r="D734" s="11"/>
      <c r="E734" s="289"/>
      <c r="F734" s="109"/>
      <c r="G734" s="288"/>
      <c r="H734" s="288"/>
      <c r="I734" s="56"/>
      <c r="J734" s="11">
        <f t="shared" si="67"/>
        <v>0</v>
      </c>
      <c r="K734" s="2"/>
      <c r="L734" s="18"/>
      <c r="M734" s="59"/>
      <c r="N734" s="14">
        <f t="shared" si="68"/>
        <v>0</v>
      </c>
      <c r="O734" s="230" t="str">
        <f t="shared" si="69"/>
        <v xml:space="preserve"> </v>
      </c>
      <c r="P734" s="230" t="str">
        <f t="shared" si="70"/>
        <v xml:space="preserve"> </v>
      </c>
      <c r="Q734" s="275" t="str">
        <f t="shared" si="71"/>
        <v xml:space="preserve"> </v>
      </c>
      <c r="R734" s="230" t="str">
        <f t="shared" si="72"/>
        <v xml:space="preserve"> </v>
      </c>
    </row>
    <row r="735" spans="1:18" x14ac:dyDescent="0.2">
      <c r="A735" s="10" t="str">
        <f>IF(COUNTRY_INFO!A735=0," ",COUNTRY_INFO!A735)</f>
        <v>Ethiopia</v>
      </c>
      <c r="B735" s="10" t="str">
        <f>IF(COUNTRY_INFO!B735=0," ",COUNTRY_INFO!B735)</f>
        <v>SNNPR Silti</v>
      </c>
      <c r="C735" s="10" t="str">
        <f>IF(COUNTRY_INFO!C735=0," ",COUNTRY_INFO!C735)</f>
        <v>Silti</v>
      </c>
      <c r="D735" s="11" t="str">
        <f>IF(OR(COUNTRY_INFO!$T$9:$T$1000="T3 (ALB/MBD)",COUNTRY_INFO!$U$9:$U$1000="T3 (ALB/MBD)"), "T3 (ALB/MBD)", " ")</f>
        <v>T3 (ALB/MBD)</v>
      </c>
      <c r="E735" s="289" t="s">
        <v>19</v>
      </c>
      <c r="F735" s="253" t="s">
        <v>1189</v>
      </c>
      <c r="G735" s="295"/>
      <c r="H735" s="288">
        <v>68902</v>
      </c>
      <c r="I735" s="56"/>
      <c r="J735" s="11">
        <f t="shared" si="67"/>
        <v>68902</v>
      </c>
      <c r="K735" s="2"/>
      <c r="L735" s="18">
        <v>68115</v>
      </c>
      <c r="M735" s="59"/>
      <c r="N735" s="14">
        <f t="shared" si="68"/>
        <v>68115</v>
      </c>
      <c r="O735" s="230" t="str">
        <f t="shared" si="69"/>
        <v xml:space="preserve"> </v>
      </c>
      <c r="P735" s="293">
        <f t="shared" si="70"/>
        <v>98.857798031987471</v>
      </c>
      <c r="Q735" s="275" t="str">
        <f t="shared" si="71"/>
        <v xml:space="preserve"> </v>
      </c>
      <c r="R735" s="293">
        <f t="shared" si="72"/>
        <v>98.857798031987471</v>
      </c>
    </row>
    <row r="736" spans="1:18" x14ac:dyDescent="0.2">
      <c r="A736" s="10" t="str">
        <f>IF(COUNTRY_INFO!A736=0," ",COUNTRY_INFO!A736)</f>
        <v>Ethiopia</v>
      </c>
      <c r="B736" s="10" t="str">
        <f>IF(COUNTRY_INFO!B736=0," ",COUNTRY_INFO!B736)</f>
        <v>SNNPR Silti</v>
      </c>
      <c r="C736" s="10" t="str">
        <f>IF(COUNTRY_INFO!C736=0," ",COUNTRY_INFO!C736)</f>
        <v>Worabie</v>
      </c>
      <c r="D736" s="11"/>
      <c r="E736" s="289"/>
      <c r="F736" s="109"/>
      <c r="G736" s="288"/>
      <c r="H736" s="295">
        <v>4461</v>
      </c>
      <c r="I736" s="56"/>
      <c r="J736" s="11">
        <f t="shared" si="67"/>
        <v>4461</v>
      </c>
      <c r="K736" s="2"/>
      <c r="L736" s="18">
        <v>3894</v>
      </c>
      <c r="M736" s="59"/>
      <c r="N736" s="14">
        <f t="shared" si="68"/>
        <v>3894</v>
      </c>
      <c r="O736" s="230" t="str">
        <f t="shared" si="69"/>
        <v xml:space="preserve"> </v>
      </c>
      <c r="P736" s="293">
        <f t="shared" si="70"/>
        <v>87.289845326160048</v>
      </c>
      <c r="Q736" s="275" t="str">
        <f t="shared" si="71"/>
        <v xml:space="preserve"> </v>
      </c>
      <c r="R736" s="293">
        <f t="shared" si="72"/>
        <v>87.289845326160048</v>
      </c>
    </row>
    <row r="737" spans="1:18" x14ac:dyDescent="0.2">
      <c r="A737" s="10" t="str">
        <f>IF(COUNTRY_INFO!A737=0," ",COUNTRY_INFO!A737)</f>
        <v>Ethiopia</v>
      </c>
      <c r="B737" s="10" t="str">
        <f>IF(COUNTRY_INFO!B737=0," ",COUNTRY_INFO!B737)</f>
        <v>SNNPR South Omo</v>
      </c>
      <c r="C737" s="10" t="str">
        <f>IF(COUNTRY_INFO!C737=0," ",COUNTRY_INFO!C737)</f>
        <v>BenaTsemay</v>
      </c>
      <c r="D737" s="11" t="s">
        <v>1188</v>
      </c>
      <c r="E737" s="289" t="s">
        <v>19</v>
      </c>
      <c r="F737" s="253" t="s">
        <v>1189</v>
      </c>
      <c r="G737" s="295"/>
      <c r="H737" s="288">
        <v>21756</v>
      </c>
      <c r="I737" s="56"/>
      <c r="J737" s="11">
        <f t="shared" si="67"/>
        <v>21756</v>
      </c>
      <c r="K737" s="2"/>
      <c r="L737" s="18">
        <v>18451</v>
      </c>
      <c r="M737" s="59"/>
      <c r="N737" s="14">
        <f t="shared" si="68"/>
        <v>18451</v>
      </c>
      <c r="O737" s="230" t="str">
        <f t="shared" si="69"/>
        <v xml:space="preserve"> </v>
      </c>
      <c r="P737" s="293">
        <f t="shared" si="70"/>
        <v>84.808788380216953</v>
      </c>
      <c r="Q737" s="275" t="str">
        <f t="shared" si="71"/>
        <v xml:space="preserve"> </v>
      </c>
      <c r="R737" s="293">
        <f t="shared" si="72"/>
        <v>84.808788380216953</v>
      </c>
    </row>
    <row r="738" spans="1:18" x14ac:dyDescent="0.2">
      <c r="A738" s="10" t="str">
        <f>IF(COUNTRY_INFO!A738=0," ",COUNTRY_INFO!A738)</f>
        <v>Ethiopia</v>
      </c>
      <c r="B738" s="10" t="str">
        <f>IF(COUNTRY_INFO!B738=0," ",COUNTRY_INFO!B738)</f>
        <v>SNNPR South Omo</v>
      </c>
      <c r="C738" s="10" t="str">
        <f>IF(COUNTRY_INFO!C738=0," ",COUNTRY_INFO!C738)</f>
        <v>Dassenech</v>
      </c>
      <c r="D738" s="11"/>
      <c r="E738" s="289"/>
      <c r="F738" s="109"/>
      <c r="G738" s="288"/>
      <c r="H738" s="288"/>
      <c r="I738" s="56"/>
      <c r="J738" s="11">
        <f t="shared" si="67"/>
        <v>0</v>
      </c>
      <c r="K738" s="2"/>
      <c r="L738" s="18"/>
      <c r="M738" s="59"/>
      <c r="N738" s="14">
        <f t="shared" si="68"/>
        <v>0</v>
      </c>
      <c r="O738" s="230" t="str">
        <f t="shared" si="69"/>
        <v xml:space="preserve"> </v>
      </c>
      <c r="P738" s="230" t="str">
        <f t="shared" si="70"/>
        <v xml:space="preserve"> </v>
      </c>
      <c r="Q738" s="275" t="str">
        <f t="shared" si="71"/>
        <v xml:space="preserve"> </v>
      </c>
      <c r="R738" s="230" t="str">
        <f t="shared" si="72"/>
        <v xml:space="preserve"> </v>
      </c>
    </row>
    <row r="739" spans="1:18" x14ac:dyDescent="0.2">
      <c r="A739" s="10" t="str">
        <f>IF(COUNTRY_INFO!A739=0," ",COUNTRY_INFO!A739)</f>
        <v>Ethiopia</v>
      </c>
      <c r="B739" s="10" t="str">
        <f>IF(COUNTRY_INFO!B739=0," ",COUNTRY_INFO!B739)</f>
        <v>SNNPR South Omo</v>
      </c>
      <c r="C739" s="10" t="str">
        <f>IF(COUNTRY_INFO!C739=0," ",COUNTRY_INFO!C739)</f>
        <v>Debub Ari</v>
      </c>
      <c r="D739" s="11" t="s">
        <v>1188</v>
      </c>
      <c r="E739" s="289" t="s">
        <v>19</v>
      </c>
      <c r="F739" s="253" t="s">
        <v>1189</v>
      </c>
      <c r="G739" s="295"/>
      <c r="H739" s="288">
        <v>78362</v>
      </c>
      <c r="I739" s="56"/>
      <c r="J739" s="11">
        <f t="shared" si="67"/>
        <v>78362</v>
      </c>
      <c r="K739" s="2"/>
      <c r="L739" s="18">
        <v>77467</v>
      </c>
      <c r="M739" s="59"/>
      <c r="N739" s="14">
        <f t="shared" si="68"/>
        <v>77467</v>
      </c>
      <c r="O739" s="230" t="str">
        <f t="shared" si="69"/>
        <v xml:space="preserve"> </v>
      </c>
      <c r="P739" s="293">
        <f t="shared" si="70"/>
        <v>98.857864781399158</v>
      </c>
      <c r="Q739" s="275" t="str">
        <f t="shared" si="71"/>
        <v xml:space="preserve"> </v>
      </c>
      <c r="R739" s="293">
        <f t="shared" si="72"/>
        <v>98.857864781399158</v>
      </c>
    </row>
    <row r="740" spans="1:18" x14ac:dyDescent="0.2">
      <c r="A740" s="10" t="str">
        <f>IF(COUNTRY_INFO!A740=0," ",COUNTRY_INFO!A740)</f>
        <v>Ethiopia</v>
      </c>
      <c r="B740" s="10" t="str">
        <f>IF(COUNTRY_INFO!B740=0," ",COUNTRY_INFO!B740)</f>
        <v>SNNPR South Omo</v>
      </c>
      <c r="C740" s="10" t="str">
        <f>IF(COUNTRY_INFO!C740=0," ",COUNTRY_INFO!C740)</f>
        <v>Hamer</v>
      </c>
      <c r="D740" s="11"/>
      <c r="E740" s="289"/>
      <c r="F740" s="109"/>
      <c r="G740" s="288"/>
      <c r="H740" s="288"/>
      <c r="I740" s="56"/>
      <c r="J740" s="11">
        <f t="shared" si="67"/>
        <v>0</v>
      </c>
      <c r="K740" s="2"/>
      <c r="L740" s="18"/>
      <c r="M740" s="59"/>
      <c r="N740" s="14">
        <f t="shared" si="68"/>
        <v>0</v>
      </c>
      <c r="O740" s="230" t="str">
        <f t="shared" si="69"/>
        <v xml:space="preserve"> </v>
      </c>
      <c r="P740" s="230" t="str">
        <f t="shared" si="70"/>
        <v xml:space="preserve"> </v>
      </c>
      <c r="Q740" s="275" t="str">
        <f t="shared" si="71"/>
        <v xml:space="preserve"> </v>
      </c>
      <c r="R740" s="230" t="str">
        <f t="shared" si="72"/>
        <v xml:space="preserve"> </v>
      </c>
    </row>
    <row r="741" spans="1:18" x14ac:dyDescent="0.2">
      <c r="A741" s="10" t="str">
        <f>IF(COUNTRY_INFO!A741=0," ",COUNTRY_INFO!A741)</f>
        <v>Ethiopia</v>
      </c>
      <c r="B741" s="10" t="str">
        <f>IF(COUNTRY_INFO!B741=0," ",COUNTRY_INFO!B741)</f>
        <v>SNNPR South Omo</v>
      </c>
      <c r="C741" s="10" t="str">
        <f>IF(COUNTRY_INFO!C741=0," ",COUNTRY_INFO!C741)</f>
        <v>Jinka Town</v>
      </c>
      <c r="D741" s="11" t="s">
        <v>1188</v>
      </c>
      <c r="E741" s="289" t="s">
        <v>19</v>
      </c>
      <c r="F741" s="253" t="s">
        <v>1189</v>
      </c>
      <c r="G741" s="295"/>
      <c r="H741" s="288">
        <v>9647</v>
      </c>
      <c r="I741" s="56"/>
      <c r="J741" s="11">
        <f t="shared" si="67"/>
        <v>9647</v>
      </c>
      <c r="K741" s="2"/>
      <c r="L741" s="18">
        <v>9536</v>
      </c>
      <c r="M741" s="59"/>
      <c r="N741" s="14">
        <f t="shared" si="68"/>
        <v>9536</v>
      </c>
      <c r="O741" s="230" t="str">
        <f t="shared" si="69"/>
        <v xml:space="preserve"> </v>
      </c>
      <c r="P741" s="293">
        <f t="shared" si="70"/>
        <v>98.849383227946504</v>
      </c>
      <c r="Q741" s="275" t="str">
        <f t="shared" si="71"/>
        <v xml:space="preserve"> </v>
      </c>
      <c r="R741" s="293">
        <f t="shared" si="72"/>
        <v>98.849383227946504</v>
      </c>
    </row>
    <row r="742" spans="1:18" x14ac:dyDescent="0.2">
      <c r="A742" s="10" t="str">
        <f>IF(COUNTRY_INFO!A742=0," ",COUNTRY_INFO!A742)</f>
        <v>Ethiopia</v>
      </c>
      <c r="B742" s="10" t="str">
        <f>IF(COUNTRY_INFO!B742=0," ",COUNTRY_INFO!B742)</f>
        <v>SNNPR South Omo</v>
      </c>
      <c r="C742" s="10" t="str">
        <f>IF(COUNTRY_INFO!C742=0," ",COUNTRY_INFO!C742)</f>
        <v>Malie</v>
      </c>
      <c r="D742" s="11" t="str">
        <f>IF(OR(COUNTRY_INFO!$T$9:$T$1000="T3 (ALB/MBD)",COUNTRY_INFO!$U$9:$U$1000="T3 (ALB/MBD)"), "T3 (ALB/MBD)", " ")</f>
        <v>T3 (ALB/MBD)</v>
      </c>
      <c r="E742" s="289" t="s">
        <v>19</v>
      </c>
      <c r="F742" s="253" t="s">
        <v>1189</v>
      </c>
      <c r="G742" s="295"/>
      <c r="H742" s="288">
        <v>34615</v>
      </c>
      <c r="I742" s="56"/>
      <c r="J742" s="11">
        <f t="shared" si="67"/>
        <v>34615</v>
      </c>
      <c r="K742" s="2"/>
      <c r="L742" s="18">
        <v>34220</v>
      </c>
      <c r="M742" s="59"/>
      <c r="N742" s="14">
        <f t="shared" si="68"/>
        <v>34220</v>
      </c>
      <c r="O742" s="230" t="str">
        <f t="shared" si="69"/>
        <v xml:space="preserve"> </v>
      </c>
      <c r="P742" s="293">
        <f t="shared" si="70"/>
        <v>98.858876209735669</v>
      </c>
      <c r="Q742" s="275" t="str">
        <f t="shared" si="71"/>
        <v xml:space="preserve"> </v>
      </c>
      <c r="R742" s="293">
        <f t="shared" si="72"/>
        <v>98.858876209735669</v>
      </c>
    </row>
    <row r="743" spans="1:18" x14ac:dyDescent="0.2">
      <c r="A743" s="10" t="str">
        <f>IF(COUNTRY_INFO!A743=0," ",COUNTRY_INFO!A743)</f>
        <v>Ethiopia</v>
      </c>
      <c r="B743" s="10" t="str">
        <f>IF(COUNTRY_INFO!B743=0," ",COUNTRY_INFO!B743)</f>
        <v>SNNPR South Omo</v>
      </c>
      <c r="C743" s="10" t="str">
        <f>IF(COUNTRY_INFO!C743=0," ",COUNTRY_INFO!C743)</f>
        <v>Nyngatom</v>
      </c>
      <c r="D743" s="11"/>
      <c r="E743" s="289"/>
      <c r="F743" s="109"/>
      <c r="G743" s="288"/>
      <c r="H743" s="288"/>
      <c r="I743" s="56"/>
      <c r="J743" s="11">
        <f t="shared" si="67"/>
        <v>0</v>
      </c>
      <c r="K743" s="2"/>
      <c r="L743" s="18"/>
      <c r="M743" s="59"/>
      <c r="N743" s="14">
        <f t="shared" si="68"/>
        <v>0</v>
      </c>
      <c r="O743" s="230" t="str">
        <f t="shared" si="69"/>
        <v xml:space="preserve"> </v>
      </c>
      <c r="P743" s="230" t="str">
        <f t="shared" si="70"/>
        <v xml:space="preserve"> </v>
      </c>
      <c r="Q743" s="275" t="str">
        <f t="shared" si="71"/>
        <v xml:space="preserve"> </v>
      </c>
      <c r="R743" s="230" t="str">
        <f t="shared" si="72"/>
        <v xml:space="preserve"> </v>
      </c>
    </row>
    <row r="744" spans="1:18" x14ac:dyDescent="0.2">
      <c r="A744" s="10" t="str">
        <f>IF(COUNTRY_INFO!A744=0," ",COUNTRY_INFO!A744)</f>
        <v>Ethiopia</v>
      </c>
      <c r="B744" s="10" t="str">
        <f>IF(COUNTRY_INFO!B744=0," ",COUNTRY_INFO!B744)</f>
        <v>SNNPR South Omo</v>
      </c>
      <c r="C744" s="10" t="str">
        <f>IF(COUNTRY_INFO!C744=0," ",COUNTRY_INFO!C744)</f>
        <v>Salamago</v>
      </c>
      <c r="D744" s="11" t="s">
        <v>1188</v>
      </c>
      <c r="E744" s="289" t="s">
        <v>19</v>
      </c>
      <c r="F744" s="253" t="s">
        <v>1189</v>
      </c>
      <c r="G744" s="295"/>
      <c r="H744" s="288">
        <v>11449</v>
      </c>
      <c r="I744" s="56"/>
      <c r="J744" s="11">
        <f t="shared" si="67"/>
        <v>11449</v>
      </c>
      <c r="K744" s="2"/>
      <c r="L744" s="18">
        <v>9354</v>
      </c>
      <c r="M744" s="59"/>
      <c r="N744" s="14">
        <f t="shared" si="68"/>
        <v>9354</v>
      </c>
      <c r="O744" s="230" t="str">
        <f t="shared" si="69"/>
        <v xml:space="preserve"> </v>
      </c>
      <c r="P744" s="293">
        <f t="shared" si="70"/>
        <v>81.701458642676215</v>
      </c>
      <c r="Q744" s="275" t="str">
        <f t="shared" si="71"/>
        <v xml:space="preserve"> </v>
      </c>
      <c r="R744" s="293">
        <f t="shared" si="72"/>
        <v>81.701458642676215</v>
      </c>
    </row>
    <row r="745" spans="1:18" x14ac:dyDescent="0.2">
      <c r="A745" s="10" t="str">
        <f>IF(COUNTRY_INFO!A745=0," ",COUNTRY_INFO!A745)</f>
        <v>Ethiopia</v>
      </c>
      <c r="B745" s="10" t="str">
        <f>IF(COUNTRY_INFO!B745=0," ",COUNTRY_INFO!B745)</f>
        <v>SNNPR South Omo</v>
      </c>
      <c r="C745" s="10" t="str">
        <f>IF(COUNTRY_INFO!C745=0," ",COUNTRY_INFO!C745)</f>
        <v>Semen Ari</v>
      </c>
      <c r="D745" s="11" t="str">
        <f>IF(OR(COUNTRY_INFO!$T$9:$T$1000="T3 (ALB/MBD)",COUNTRY_INFO!$U$9:$U$1000="T3 (ALB/MBD)"), "T3 (ALB/MBD)", " ")</f>
        <v>T3 (ALB/MBD)</v>
      </c>
      <c r="E745" s="289" t="s">
        <v>19</v>
      </c>
      <c r="F745" s="253" t="s">
        <v>1189</v>
      </c>
      <c r="G745" s="295"/>
      <c r="H745" s="288"/>
      <c r="I745" s="56"/>
      <c r="J745" s="11">
        <f t="shared" si="67"/>
        <v>0</v>
      </c>
      <c r="K745" s="2"/>
      <c r="L745" s="18"/>
      <c r="M745" s="59"/>
      <c r="N745" s="14">
        <f t="shared" si="68"/>
        <v>0</v>
      </c>
      <c r="O745" s="230" t="str">
        <f t="shared" si="69"/>
        <v xml:space="preserve"> </v>
      </c>
      <c r="P745" s="293" t="str">
        <f t="shared" si="70"/>
        <v xml:space="preserve"> </v>
      </c>
      <c r="Q745" s="275" t="str">
        <f t="shared" si="71"/>
        <v xml:space="preserve"> </v>
      </c>
      <c r="R745" s="293" t="str">
        <f t="shared" si="72"/>
        <v xml:space="preserve"> </v>
      </c>
    </row>
    <row r="746" spans="1:18" x14ac:dyDescent="0.2">
      <c r="A746" s="10" t="str">
        <f>IF(COUNTRY_INFO!A746=0," ",COUNTRY_INFO!A746)</f>
        <v>Ethiopia</v>
      </c>
      <c r="B746" s="10" t="str">
        <f>IF(COUNTRY_INFO!B746=0," ",COUNTRY_INFO!B746)</f>
        <v>SNNPR West Gurage</v>
      </c>
      <c r="C746" s="10" t="str">
        <f>IF(COUNTRY_INFO!C746=0," ",COUNTRY_INFO!C746)</f>
        <v>Entegagne</v>
      </c>
      <c r="D746" s="11"/>
      <c r="E746" s="289"/>
      <c r="F746" s="109"/>
      <c r="G746" s="288"/>
      <c r="H746" s="288"/>
      <c r="I746" s="56"/>
      <c r="J746" s="11">
        <f t="shared" si="67"/>
        <v>0</v>
      </c>
      <c r="K746" s="2"/>
      <c r="L746" s="18"/>
      <c r="M746" s="59"/>
      <c r="N746" s="14">
        <f t="shared" si="68"/>
        <v>0</v>
      </c>
      <c r="O746" s="230" t="str">
        <f t="shared" si="69"/>
        <v xml:space="preserve"> </v>
      </c>
      <c r="P746" s="230" t="str">
        <f t="shared" si="70"/>
        <v xml:space="preserve"> </v>
      </c>
      <c r="Q746" s="275" t="str">
        <f t="shared" si="71"/>
        <v xml:space="preserve"> </v>
      </c>
      <c r="R746" s="230" t="str">
        <f t="shared" si="72"/>
        <v xml:space="preserve"> </v>
      </c>
    </row>
    <row r="747" spans="1:18" x14ac:dyDescent="0.2">
      <c r="A747" s="10" t="str">
        <f>IF(COUNTRY_INFO!A747=0," ",COUNTRY_INFO!A747)</f>
        <v>Ethiopia</v>
      </c>
      <c r="B747" s="10" t="str">
        <f>IF(COUNTRY_INFO!B747=0," ",COUNTRY_INFO!B747)</f>
        <v>SNNPR Wolayita</v>
      </c>
      <c r="C747" s="10" t="str">
        <f>IF(COUNTRY_INFO!C747=0," ",COUNTRY_INFO!C747)</f>
        <v>Areka Town</v>
      </c>
      <c r="D747" s="11"/>
      <c r="E747" s="289"/>
      <c r="F747" s="109"/>
      <c r="G747" s="288"/>
      <c r="H747" s="288"/>
      <c r="I747" s="56"/>
      <c r="J747" s="11">
        <f t="shared" si="67"/>
        <v>0</v>
      </c>
      <c r="K747" s="2"/>
      <c r="L747" s="18"/>
      <c r="M747" s="59"/>
      <c r="N747" s="14">
        <f t="shared" si="68"/>
        <v>0</v>
      </c>
      <c r="O747" s="230" t="str">
        <f t="shared" si="69"/>
        <v xml:space="preserve"> </v>
      </c>
      <c r="P747" s="230" t="str">
        <f t="shared" si="70"/>
        <v xml:space="preserve"> </v>
      </c>
      <c r="Q747" s="275" t="str">
        <f t="shared" si="71"/>
        <v xml:space="preserve"> </v>
      </c>
      <c r="R747" s="230" t="str">
        <f t="shared" si="72"/>
        <v xml:space="preserve"> </v>
      </c>
    </row>
    <row r="748" spans="1:18" x14ac:dyDescent="0.2">
      <c r="A748" s="10" t="str">
        <f>IF(COUNTRY_INFO!A748=0," ",COUNTRY_INFO!A748)</f>
        <v>Ethiopia</v>
      </c>
      <c r="B748" s="10" t="str">
        <f>IF(COUNTRY_INFO!B748=0," ",COUNTRY_INFO!B748)</f>
        <v>SNNPR Wolayita</v>
      </c>
      <c r="C748" s="10" t="str">
        <f>IF(COUNTRY_INFO!C748=0," ",COUNTRY_INFO!C748)</f>
        <v>Boditi Town</v>
      </c>
      <c r="D748" s="11"/>
      <c r="E748" s="289"/>
      <c r="F748" s="109"/>
      <c r="G748" s="288"/>
      <c r="H748" s="288"/>
      <c r="I748" s="56"/>
      <c r="J748" s="11">
        <f t="shared" si="67"/>
        <v>0</v>
      </c>
      <c r="K748" s="2"/>
      <c r="L748" s="18"/>
      <c r="M748" s="59"/>
      <c r="N748" s="14">
        <f t="shared" si="68"/>
        <v>0</v>
      </c>
      <c r="O748" s="230" t="str">
        <f t="shared" si="69"/>
        <v xml:space="preserve"> </v>
      </c>
      <c r="P748" s="230" t="str">
        <f t="shared" si="70"/>
        <v xml:space="preserve"> </v>
      </c>
      <c r="Q748" s="275" t="str">
        <f t="shared" si="71"/>
        <v xml:space="preserve"> </v>
      </c>
      <c r="R748" s="230" t="str">
        <f t="shared" si="72"/>
        <v xml:space="preserve"> </v>
      </c>
    </row>
    <row r="749" spans="1:18" x14ac:dyDescent="0.2">
      <c r="A749" s="10" t="str">
        <f>IF(COUNTRY_INFO!A749=0," ",COUNTRY_INFO!A749)</f>
        <v>Ethiopia</v>
      </c>
      <c r="B749" s="10" t="str">
        <f>IF(COUNTRY_INFO!B749=0," ",COUNTRY_INFO!B749)</f>
        <v>SNNPR Wolayita</v>
      </c>
      <c r="C749" s="10" t="str">
        <f>IF(COUNTRY_INFO!C749=0," ",COUNTRY_INFO!C749)</f>
        <v>Boloso Bombe</v>
      </c>
      <c r="D749" s="11"/>
      <c r="E749" s="289"/>
      <c r="F749" s="109"/>
      <c r="G749" s="288"/>
      <c r="H749" s="295"/>
      <c r="I749" s="56"/>
      <c r="J749" s="11">
        <f t="shared" si="67"/>
        <v>0</v>
      </c>
      <c r="K749" s="2"/>
      <c r="L749" s="18"/>
      <c r="M749" s="59"/>
      <c r="N749" s="14">
        <f t="shared" si="68"/>
        <v>0</v>
      </c>
      <c r="O749" s="230" t="str">
        <f t="shared" si="69"/>
        <v xml:space="preserve"> </v>
      </c>
      <c r="P749" s="293" t="str">
        <f t="shared" si="70"/>
        <v xml:space="preserve"> </v>
      </c>
      <c r="Q749" s="275" t="str">
        <f t="shared" si="71"/>
        <v xml:space="preserve"> </v>
      </c>
      <c r="R749" s="293" t="str">
        <f t="shared" si="72"/>
        <v xml:space="preserve"> </v>
      </c>
    </row>
    <row r="750" spans="1:18" x14ac:dyDescent="0.2">
      <c r="A750" s="10" t="str">
        <f>IF(COUNTRY_INFO!A750=0," ",COUNTRY_INFO!A750)</f>
        <v>Ethiopia</v>
      </c>
      <c r="B750" s="10" t="str">
        <f>IF(COUNTRY_INFO!B750=0," ",COUNTRY_INFO!B750)</f>
        <v>SNNPR Wolayita</v>
      </c>
      <c r="C750" s="10" t="str">
        <f>IF(COUNTRY_INFO!C750=0," ",COUNTRY_INFO!C750)</f>
        <v>Boloso Sore</v>
      </c>
      <c r="D750" s="11"/>
      <c r="E750" s="289"/>
      <c r="F750" s="109"/>
      <c r="G750" s="288"/>
      <c r="H750" s="295">
        <v>67179</v>
      </c>
      <c r="I750" s="56"/>
      <c r="J750" s="11">
        <f t="shared" si="67"/>
        <v>67179</v>
      </c>
      <c r="K750" s="2"/>
      <c r="L750" s="18">
        <v>58123</v>
      </c>
      <c r="M750" s="59"/>
      <c r="N750" s="14">
        <f t="shared" si="68"/>
        <v>58123</v>
      </c>
      <c r="O750" s="230" t="str">
        <f t="shared" si="69"/>
        <v xml:space="preserve"> </v>
      </c>
      <c r="P750" s="293">
        <f t="shared" si="70"/>
        <v>86.519596897840103</v>
      </c>
      <c r="Q750" s="275" t="str">
        <f t="shared" si="71"/>
        <v xml:space="preserve"> </v>
      </c>
      <c r="R750" s="293">
        <f t="shared" si="72"/>
        <v>86.519596897840103</v>
      </c>
    </row>
    <row r="751" spans="1:18" x14ac:dyDescent="0.2">
      <c r="A751" s="10" t="str">
        <f>IF(COUNTRY_INFO!A751=0," ",COUNTRY_INFO!A751)</f>
        <v>Ethiopia</v>
      </c>
      <c r="B751" s="10" t="str">
        <f>IF(COUNTRY_INFO!B751=0," ",COUNTRY_INFO!B751)</f>
        <v>SNNPR Wolayita</v>
      </c>
      <c r="C751" s="10" t="str">
        <f>IF(COUNTRY_INFO!C751=0," ",COUNTRY_INFO!C751)</f>
        <v>Damot Gale</v>
      </c>
      <c r="D751" s="11"/>
      <c r="E751" s="289"/>
      <c r="F751" s="109"/>
      <c r="G751" s="288"/>
      <c r="H751" s="288"/>
      <c r="I751" s="56"/>
      <c r="J751" s="11">
        <f t="shared" si="67"/>
        <v>0</v>
      </c>
      <c r="K751" s="2"/>
      <c r="L751" s="18"/>
      <c r="M751" s="59"/>
      <c r="N751" s="14">
        <f t="shared" si="68"/>
        <v>0</v>
      </c>
      <c r="O751" s="230" t="str">
        <f t="shared" si="69"/>
        <v xml:space="preserve"> </v>
      </c>
      <c r="P751" s="230" t="str">
        <f t="shared" si="70"/>
        <v xml:space="preserve"> </v>
      </c>
      <c r="Q751" s="275" t="str">
        <f t="shared" si="71"/>
        <v xml:space="preserve"> </v>
      </c>
      <c r="R751" s="230" t="str">
        <f t="shared" si="72"/>
        <v xml:space="preserve"> </v>
      </c>
    </row>
    <row r="752" spans="1:18" x14ac:dyDescent="0.2">
      <c r="A752" s="10" t="str">
        <f>IF(COUNTRY_INFO!A752=0," ",COUNTRY_INFO!A752)</f>
        <v>Ethiopia</v>
      </c>
      <c r="B752" s="10" t="str">
        <f>IF(COUNTRY_INFO!B752=0," ",COUNTRY_INFO!B752)</f>
        <v>SNNPR Wolayita</v>
      </c>
      <c r="C752" s="10" t="str">
        <f>IF(COUNTRY_INFO!C752=0," ",COUNTRY_INFO!C752)</f>
        <v>Damot Pullasa</v>
      </c>
      <c r="D752" s="11"/>
      <c r="E752" s="289"/>
      <c r="F752" s="109"/>
      <c r="G752" s="288"/>
      <c r="H752" s="295"/>
      <c r="I752" s="56"/>
      <c r="J752" s="11">
        <f t="shared" si="67"/>
        <v>0</v>
      </c>
      <c r="K752" s="2"/>
      <c r="L752" s="18"/>
      <c r="M752" s="59"/>
      <c r="N752" s="14">
        <f t="shared" si="68"/>
        <v>0</v>
      </c>
      <c r="O752" s="230" t="str">
        <f t="shared" si="69"/>
        <v xml:space="preserve"> </v>
      </c>
      <c r="P752" s="293" t="str">
        <f t="shared" si="70"/>
        <v xml:space="preserve"> </v>
      </c>
      <c r="Q752" s="275" t="str">
        <f t="shared" si="71"/>
        <v xml:space="preserve"> </v>
      </c>
      <c r="R752" s="293" t="str">
        <f t="shared" si="72"/>
        <v xml:space="preserve"> </v>
      </c>
    </row>
    <row r="753" spans="1:18" x14ac:dyDescent="0.2">
      <c r="A753" s="10" t="str">
        <f>IF(COUNTRY_INFO!A753=0," ",COUNTRY_INFO!A753)</f>
        <v>Ethiopia</v>
      </c>
      <c r="B753" s="10" t="str">
        <f>IF(COUNTRY_INFO!B753=0," ",COUNTRY_INFO!B753)</f>
        <v>SNNPR Wolayita</v>
      </c>
      <c r="C753" s="10" t="str">
        <f>IF(COUNTRY_INFO!C753=0," ",COUNTRY_INFO!C753)</f>
        <v>Damot Sore</v>
      </c>
      <c r="D753" s="11"/>
      <c r="E753" s="289"/>
      <c r="F753" s="109"/>
      <c r="G753" s="288"/>
      <c r="H753" s="288"/>
      <c r="I753" s="56"/>
      <c r="J753" s="11">
        <f t="shared" si="67"/>
        <v>0</v>
      </c>
      <c r="K753" s="2"/>
      <c r="L753" s="18"/>
      <c r="M753" s="59"/>
      <c r="N753" s="14">
        <f t="shared" si="68"/>
        <v>0</v>
      </c>
      <c r="O753" s="230" t="str">
        <f t="shared" si="69"/>
        <v xml:space="preserve"> </v>
      </c>
      <c r="P753" s="230" t="str">
        <f t="shared" si="70"/>
        <v xml:space="preserve"> </v>
      </c>
      <c r="Q753" s="275" t="str">
        <f t="shared" si="71"/>
        <v xml:space="preserve"> </v>
      </c>
      <c r="R753" s="230" t="str">
        <f t="shared" si="72"/>
        <v xml:space="preserve"> </v>
      </c>
    </row>
    <row r="754" spans="1:18" x14ac:dyDescent="0.2">
      <c r="A754" s="10" t="str">
        <f>IF(COUNTRY_INFO!A754=0," ",COUNTRY_INFO!A754)</f>
        <v>Ethiopia</v>
      </c>
      <c r="B754" s="10" t="str">
        <f>IF(COUNTRY_INFO!B754=0," ",COUNTRY_INFO!B754)</f>
        <v>SNNPR Wolayita</v>
      </c>
      <c r="C754" s="10" t="str">
        <f>IF(COUNTRY_INFO!C754=0," ",COUNTRY_INFO!C754)</f>
        <v>Damot Woide</v>
      </c>
      <c r="D754" s="11"/>
      <c r="E754" s="289"/>
      <c r="F754" s="109"/>
      <c r="G754" s="288"/>
      <c r="H754" s="295"/>
      <c r="I754" s="56"/>
      <c r="J754" s="11">
        <f t="shared" si="67"/>
        <v>0</v>
      </c>
      <c r="K754" s="2"/>
      <c r="L754" s="18"/>
      <c r="M754" s="59"/>
      <c r="N754" s="14">
        <f t="shared" si="68"/>
        <v>0</v>
      </c>
      <c r="O754" s="230" t="str">
        <f t="shared" si="69"/>
        <v xml:space="preserve"> </v>
      </c>
      <c r="P754" s="293" t="str">
        <f t="shared" si="70"/>
        <v xml:space="preserve"> </v>
      </c>
      <c r="Q754" s="275" t="str">
        <f t="shared" si="71"/>
        <v xml:space="preserve"> </v>
      </c>
      <c r="R754" s="293" t="str">
        <f t="shared" si="72"/>
        <v xml:space="preserve"> </v>
      </c>
    </row>
    <row r="755" spans="1:18" x14ac:dyDescent="0.2">
      <c r="A755" s="10" t="str">
        <f>IF(COUNTRY_INFO!A755=0," ",COUNTRY_INFO!A755)</f>
        <v>Ethiopia</v>
      </c>
      <c r="B755" s="10" t="str">
        <f>IF(COUNTRY_INFO!B755=0," ",COUNTRY_INFO!B755)</f>
        <v>SNNPR Wolayita</v>
      </c>
      <c r="C755" s="10" t="str">
        <f>IF(COUNTRY_INFO!C755=0," ",COUNTRY_INFO!C755)</f>
        <v>Duguna Fango</v>
      </c>
      <c r="D755" s="11"/>
      <c r="E755" s="289"/>
      <c r="F755" s="109"/>
      <c r="G755" s="288"/>
      <c r="H755" s="288"/>
      <c r="I755" s="56"/>
      <c r="J755" s="11">
        <f t="shared" si="67"/>
        <v>0</v>
      </c>
      <c r="K755" s="2"/>
      <c r="L755" s="18"/>
      <c r="M755" s="59"/>
      <c r="N755" s="14">
        <f t="shared" si="68"/>
        <v>0</v>
      </c>
      <c r="O755" s="230" t="str">
        <f t="shared" si="69"/>
        <v xml:space="preserve"> </v>
      </c>
      <c r="P755" s="230" t="str">
        <f t="shared" si="70"/>
        <v xml:space="preserve"> </v>
      </c>
      <c r="Q755" s="275" t="str">
        <f t="shared" si="71"/>
        <v xml:space="preserve"> </v>
      </c>
      <c r="R755" s="230" t="str">
        <f t="shared" si="72"/>
        <v xml:space="preserve"> </v>
      </c>
    </row>
    <row r="756" spans="1:18" x14ac:dyDescent="0.2">
      <c r="A756" s="10" t="str">
        <f>IF(COUNTRY_INFO!A756=0," ",COUNTRY_INFO!A756)</f>
        <v>Ethiopia</v>
      </c>
      <c r="B756" s="10" t="str">
        <f>IF(COUNTRY_INFO!B756=0," ",COUNTRY_INFO!B756)</f>
        <v>SNNPR Wolayita</v>
      </c>
      <c r="C756" s="10" t="str">
        <f>IF(COUNTRY_INFO!C756=0," ",COUNTRY_INFO!C756)</f>
        <v>Humbo</v>
      </c>
      <c r="D756" s="11"/>
      <c r="E756" s="289"/>
      <c r="F756" s="109"/>
      <c r="G756" s="288"/>
      <c r="H756" s="288"/>
      <c r="I756" s="56"/>
      <c r="J756" s="11">
        <f t="shared" si="67"/>
        <v>0</v>
      </c>
      <c r="K756" s="2"/>
      <c r="L756" s="18"/>
      <c r="M756" s="59"/>
      <c r="N756" s="14">
        <f t="shared" si="68"/>
        <v>0</v>
      </c>
      <c r="O756" s="230" t="str">
        <f t="shared" si="69"/>
        <v xml:space="preserve"> </v>
      </c>
      <c r="P756" s="230" t="str">
        <f t="shared" si="70"/>
        <v xml:space="preserve"> </v>
      </c>
      <c r="Q756" s="275" t="str">
        <f t="shared" si="71"/>
        <v xml:space="preserve"> </v>
      </c>
      <c r="R756" s="230" t="str">
        <f t="shared" si="72"/>
        <v xml:space="preserve"> </v>
      </c>
    </row>
    <row r="757" spans="1:18" x14ac:dyDescent="0.2">
      <c r="A757" s="10" t="str">
        <f>IF(COUNTRY_INFO!A757=0," ",COUNTRY_INFO!A757)</f>
        <v>Ethiopia</v>
      </c>
      <c r="B757" s="10" t="str">
        <f>IF(COUNTRY_INFO!B757=0," ",COUNTRY_INFO!B757)</f>
        <v>SNNPR Wolayita</v>
      </c>
      <c r="C757" s="10" t="str">
        <f>IF(COUNTRY_INFO!C757=0," ",COUNTRY_INFO!C757)</f>
        <v>Kindo Daddaye</v>
      </c>
      <c r="D757" s="11"/>
      <c r="E757" s="289"/>
      <c r="F757" s="109"/>
      <c r="G757" s="288"/>
      <c r="H757" s="295">
        <v>39471</v>
      </c>
      <c r="I757" s="56"/>
      <c r="J757" s="11">
        <f t="shared" si="67"/>
        <v>39471</v>
      </c>
      <c r="K757" s="2"/>
      <c r="L757" s="18">
        <v>31226</v>
      </c>
      <c r="M757" s="59"/>
      <c r="N757" s="14">
        <f t="shared" si="68"/>
        <v>31226</v>
      </c>
      <c r="O757" s="230" t="str">
        <f t="shared" si="69"/>
        <v xml:space="preserve"> </v>
      </c>
      <c r="P757" s="293">
        <f t="shared" si="70"/>
        <v>79.111246231410405</v>
      </c>
      <c r="Q757" s="275" t="str">
        <f t="shared" si="71"/>
        <v xml:space="preserve"> </v>
      </c>
      <c r="R757" s="293">
        <f t="shared" si="72"/>
        <v>79.111246231410405</v>
      </c>
    </row>
    <row r="758" spans="1:18" x14ac:dyDescent="0.2">
      <c r="A758" s="10" t="str">
        <f>IF(COUNTRY_INFO!A758=0," ",COUNTRY_INFO!A758)</f>
        <v>Ethiopia</v>
      </c>
      <c r="B758" s="10" t="str">
        <f>IF(COUNTRY_INFO!B758=0," ",COUNTRY_INFO!B758)</f>
        <v>SNNPR Wolayita</v>
      </c>
      <c r="C758" s="10" t="str">
        <f>IF(COUNTRY_INFO!C758=0," ",COUNTRY_INFO!C758)</f>
        <v>Kindo Koisha</v>
      </c>
      <c r="D758" s="11"/>
      <c r="E758" s="289"/>
      <c r="F758" s="109"/>
      <c r="G758" s="288"/>
      <c r="H758" s="288"/>
      <c r="I758" s="56"/>
      <c r="J758" s="11">
        <f t="shared" si="67"/>
        <v>0</v>
      </c>
      <c r="K758" s="2"/>
      <c r="L758" s="18"/>
      <c r="M758" s="59"/>
      <c r="N758" s="14">
        <f t="shared" si="68"/>
        <v>0</v>
      </c>
      <c r="O758" s="230" t="str">
        <f t="shared" si="69"/>
        <v xml:space="preserve"> </v>
      </c>
      <c r="P758" s="230" t="str">
        <f t="shared" si="70"/>
        <v xml:space="preserve"> </v>
      </c>
      <c r="Q758" s="275" t="str">
        <f t="shared" si="71"/>
        <v xml:space="preserve"> </v>
      </c>
      <c r="R758" s="230" t="str">
        <f t="shared" si="72"/>
        <v xml:space="preserve"> </v>
      </c>
    </row>
    <row r="759" spans="1:18" x14ac:dyDescent="0.2">
      <c r="A759" s="10" t="str">
        <f>IF(COUNTRY_INFO!A759=0," ",COUNTRY_INFO!A759)</f>
        <v>Ethiopia</v>
      </c>
      <c r="B759" s="10" t="str">
        <f>IF(COUNTRY_INFO!B759=0," ",COUNTRY_INFO!B759)</f>
        <v>SNNPR Wolayita</v>
      </c>
      <c r="C759" s="10" t="str">
        <f>IF(COUNTRY_INFO!C759=0," ",COUNTRY_INFO!C759)</f>
        <v>Ofa</v>
      </c>
      <c r="D759" s="11"/>
      <c r="E759" s="289"/>
      <c r="F759" s="109"/>
      <c r="G759" s="288"/>
      <c r="H759" s="288"/>
      <c r="I759" s="56"/>
      <c r="J759" s="11">
        <f t="shared" si="67"/>
        <v>0</v>
      </c>
      <c r="K759" s="2"/>
      <c r="L759" s="18"/>
      <c r="M759" s="59"/>
      <c r="N759" s="14">
        <f t="shared" si="68"/>
        <v>0</v>
      </c>
      <c r="O759" s="230" t="str">
        <f t="shared" si="69"/>
        <v xml:space="preserve"> </v>
      </c>
      <c r="P759" s="230" t="str">
        <f t="shared" si="70"/>
        <v xml:space="preserve"> </v>
      </c>
      <c r="Q759" s="275" t="str">
        <f t="shared" si="71"/>
        <v xml:space="preserve"> </v>
      </c>
      <c r="R759" s="230" t="str">
        <f t="shared" si="72"/>
        <v xml:space="preserve"> </v>
      </c>
    </row>
    <row r="760" spans="1:18" x14ac:dyDescent="0.2">
      <c r="A760" s="10" t="str">
        <f>IF(COUNTRY_INFO!A760=0," ",COUNTRY_INFO!A760)</f>
        <v>Ethiopia</v>
      </c>
      <c r="B760" s="10" t="str">
        <f>IF(COUNTRY_INFO!B760=0," ",COUNTRY_INFO!B760)</f>
        <v>SNNPR Wolayita</v>
      </c>
      <c r="C760" s="10" t="str">
        <f>IF(COUNTRY_INFO!C760=0," ",COUNTRY_INFO!C760)</f>
        <v>Sodo Town</v>
      </c>
      <c r="D760" s="11"/>
      <c r="E760" s="289"/>
      <c r="F760" s="109"/>
      <c r="G760" s="288"/>
      <c r="H760" s="288"/>
      <c r="I760" s="56"/>
      <c r="J760" s="11">
        <f t="shared" si="67"/>
        <v>0</v>
      </c>
      <c r="K760" s="2"/>
      <c r="L760" s="18"/>
      <c r="M760" s="59"/>
      <c r="N760" s="14">
        <f t="shared" si="68"/>
        <v>0</v>
      </c>
      <c r="O760" s="230" t="str">
        <f t="shared" si="69"/>
        <v xml:space="preserve"> </v>
      </c>
      <c r="P760" s="230" t="str">
        <f t="shared" si="70"/>
        <v xml:space="preserve"> </v>
      </c>
      <c r="Q760" s="275" t="str">
        <f t="shared" si="71"/>
        <v xml:space="preserve"> </v>
      </c>
      <c r="R760" s="230" t="str">
        <f t="shared" si="72"/>
        <v xml:space="preserve"> </v>
      </c>
    </row>
    <row r="761" spans="1:18" x14ac:dyDescent="0.2">
      <c r="A761" s="10" t="str">
        <f>IF(COUNTRY_INFO!A761=0," ",COUNTRY_INFO!A761)</f>
        <v>Ethiopia</v>
      </c>
      <c r="B761" s="10" t="str">
        <f>IF(COUNTRY_INFO!B761=0," ",COUNTRY_INFO!B761)</f>
        <v>SNNPR Wolayita</v>
      </c>
      <c r="C761" s="10" t="str">
        <f>IF(COUNTRY_INFO!C761=0," ",COUNTRY_INFO!C761)</f>
        <v>Sodo Zuria</v>
      </c>
      <c r="D761" s="11"/>
      <c r="E761" s="289"/>
      <c r="F761" s="109"/>
      <c r="G761" s="288"/>
      <c r="H761" s="288"/>
      <c r="I761" s="56"/>
      <c r="J761" s="11">
        <f t="shared" si="67"/>
        <v>0</v>
      </c>
      <c r="K761" s="2"/>
      <c r="L761" s="18"/>
      <c r="M761" s="59"/>
      <c r="N761" s="14">
        <f t="shared" si="68"/>
        <v>0</v>
      </c>
      <c r="O761" s="230" t="str">
        <f t="shared" si="69"/>
        <v xml:space="preserve"> </v>
      </c>
      <c r="P761" s="230" t="str">
        <f t="shared" si="70"/>
        <v xml:space="preserve"> </v>
      </c>
      <c r="Q761" s="275" t="str">
        <f t="shared" si="71"/>
        <v xml:space="preserve"> </v>
      </c>
      <c r="R761" s="230" t="str">
        <f t="shared" si="72"/>
        <v xml:space="preserve"> </v>
      </c>
    </row>
    <row r="762" spans="1:18" x14ac:dyDescent="0.2">
      <c r="A762" s="10" t="str">
        <f>IF(COUNTRY_INFO!A762=0," ",COUNTRY_INFO!A762)</f>
        <v>Ethiopia</v>
      </c>
      <c r="B762" s="10" t="str">
        <f>IF(COUNTRY_INFO!B762=0," ",COUNTRY_INFO!B762)</f>
        <v>SNNPR Yem Special Woreda</v>
      </c>
      <c r="C762" s="10" t="str">
        <f>IF(COUNTRY_INFO!C762=0," ",COUNTRY_INFO!C762)</f>
        <v>Yem</v>
      </c>
      <c r="D762" s="11"/>
      <c r="E762" s="289"/>
      <c r="F762" s="109"/>
      <c r="G762" s="288"/>
      <c r="H762" s="288"/>
      <c r="I762" s="56"/>
      <c r="J762" s="11">
        <f t="shared" si="67"/>
        <v>0</v>
      </c>
      <c r="K762" s="2"/>
      <c r="L762" s="18"/>
      <c r="M762" s="59"/>
      <c r="N762" s="14">
        <f t="shared" si="68"/>
        <v>0</v>
      </c>
      <c r="O762" s="230" t="str">
        <f t="shared" si="69"/>
        <v xml:space="preserve"> </v>
      </c>
      <c r="P762" s="230" t="str">
        <f t="shared" si="70"/>
        <v xml:space="preserve"> </v>
      </c>
      <c r="Q762" s="275" t="str">
        <f t="shared" si="71"/>
        <v xml:space="preserve"> </v>
      </c>
      <c r="R762" s="230" t="str">
        <f t="shared" si="72"/>
        <v xml:space="preserve"> </v>
      </c>
    </row>
    <row r="763" spans="1:18" x14ac:dyDescent="0.2">
      <c r="A763" s="10" t="str">
        <f>IF(COUNTRY_INFO!A763=0," ",COUNTRY_INFO!A763)</f>
        <v>Ethiopia</v>
      </c>
      <c r="B763" s="10" t="str">
        <f>IF(COUNTRY_INFO!B763=0," ",COUNTRY_INFO!B763)</f>
        <v>SomaliAfder</v>
      </c>
      <c r="C763" s="10" t="str">
        <f>IF(COUNTRY_INFO!C763=0," ",COUNTRY_INFO!C763)</f>
        <v>Bare</v>
      </c>
      <c r="D763" s="11"/>
      <c r="E763" s="289"/>
      <c r="F763" s="109"/>
      <c r="G763" s="288"/>
      <c r="H763" s="288"/>
      <c r="I763" s="56"/>
      <c r="J763" s="11">
        <f t="shared" si="67"/>
        <v>0</v>
      </c>
      <c r="K763" s="2"/>
      <c r="L763" s="18"/>
      <c r="M763" s="59"/>
      <c r="N763" s="14">
        <f t="shared" si="68"/>
        <v>0</v>
      </c>
      <c r="O763" s="230" t="str">
        <f t="shared" si="69"/>
        <v xml:space="preserve"> </v>
      </c>
      <c r="P763" s="230" t="str">
        <f t="shared" si="70"/>
        <v xml:space="preserve"> </v>
      </c>
      <c r="Q763" s="275" t="str">
        <f t="shared" si="71"/>
        <v xml:space="preserve"> </v>
      </c>
      <c r="R763" s="230" t="str">
        <f t="shared" si="72"/>
        <v xml:space="preserve"> </v>
      </c>
    </row>
    <row r="764" spans="1:18" x14ac:dyDescent="0.2">
      <c r="A764" s="10" t="str">
        <f>IF(COUNTRY_INFO!A764=0," ",COUNTRY_INFO!A764)</f>
        <v>Ethiopia</v>
      </c>
      <c r="B764" s="10" t="str">
        <f>IF(COUNTRY_INFO!B764=0," ",COUNTRY_INFO!B764)</f>
        <v>SomaliAfder</v>
      </c>
      <c r="C764" s="10" t="str">
        <f>IF(COUNTRY_INFO!C764=0," ",COUNTRY_INFO!C764)</f>
        <v>Chereti</v>
      </c>
      <c r="D764" s="11"/>
      <c r="E764" s="289"/>
      <c r="F764" s="109"/>
      <c r="G764" s="288"/>
      <c r="H764" s="295"/>
      <c r="I764" s="56"/>
      <c r="J764" s="11">
        <f t="shared" si="67"/>
        <v>0</v>
      </c>
      <c r="K764" s="2"/>
      <c r="L764" s="18"/>
      <c r="M764" s="59"/>
      <c r="N764" s="14">
        <f t="shared" si="68"/>
        <v>0</v>
      </c>
      <c r="O764" s="230" t="str">
        <f t="shared" si="69"/>
        <v xml:space="preserve"> </v>
      </c>
      <c r="P764" s="293" t="str">
        <f t="shared" si="70"/>
        <v xml:space="preserve"> </v>
      </c>
      <c r="Q764" s="275" t="str">
        <f t="shared" si="71"/>
        <v xml:space="preserve"> </v>
      </c>
      <c r="R764" s="293" t="str">
        <f t="shared" si="72"/>
        <v xml:space="preserve"> </v>
      </c>
    </row>
    <row r="765" spans="1:18" x14ac:dyDescent="0.2">
      <c r="A765" s="10" t="str">
        <f>IF(COUNTRY_INFO!A765=0," ",COUNTRY_INFO!A765)</f>
        <v>Ethiopia</v>
      </c>
      <c r="B765" s="10" t="str">
        <f>IF(COUNTRY_INFO!B765=0," ",COUNTRY_INFO!B765)</f>
        <v>SomaliAfder</v>
      </c>
      <c r="C765" s="10" t="str">
        <f>IF(COUNTRY_INFO!C765=0," ",COUNTRY_INFO!C765)</f>
        <v>Dolobay</v>
      </c>
      <c r="D765" s="11"/>
      <c r="E765" s="289"/>
      <c r="F765" s="109"/>
      <c r="G765" s="288"/>
      <c r="H765" s="288"/>
      <c r="I765" s="56"/>
      <c r="J765" s="11">
        <f t="shared" si="67"/>
        <v>0</v>
      </c>
      <c r="K765" s="2"/>
      <c r="L765" s="18"/>
      <c r="M765" s="59"/>
      <c r="N765" s="14">
        <f t="shared" si="68"/>
        <v>0</v>
      </c>
      <c r="O765" s="230" t="str">
        <f t="shared" si="69"/>
        <v xml:space="preserve"> </v>
      </c>
      <c r="P765" s="230" t="str">
        <f t="shared" si="70"/>
        <v xml:space="preserve"> </v>
      </c>
      <c r="Q765" s="275" t="str">
        <f t="shared" si="71"/>
        <v xml:space="preserve"> </v>
      </c>
      <c r="R765" s="230" t="str">
        <f t="shared" si="72"/>
        <v xml:space="preserve"> </v>
      </c>
    </row>
    <row r="766" spans="1:18" x14ac:dyDescent="0.2">
      <c r="A766" s="10" t="str">
        <f>IF(COUNTRY_INFO!A766=0," ",COUNTRY_INFO!A766)</f>
        <v>Ethiopia</v>
      </c>
      <c r="B766" s="10" t="str">
        <f>IF(COUNTRY_INFO!B766=0," ",COUNTRY_INFO!B766)</f>
        <v>SomaliAfder</v>
      </c>
      <c r="C766" s="10" t="str">
        <f>IF(COUNTRY_INFO!C766=0," ",COUNTRY_INFO!C766)</f>
        <v>Elkere</v>
      </c>
      <c r="D766" s="11"/>
      <c r="E766" s="289"/>
      <c r="F766" s="109"/>
      <c r="G766" s="288"/>
      <c r="H766" s="288"/>
      <c r="I766" s="56"/>
      <c r="J766" s="11">
        <f t="shared" si="67"/>
        <v>0</v>
      </c>
      <c r="K766" s="2"/>
      <c r="L766" s="18"/>
      <c r="M766" s="59"/>
      <c r="N766" s="14">
        <f t="shared" si="68"/>
        <v>0</v>
      </c>
      <c r="O766" s="230" t="str">
        <f t="shared" si="69"/>
        <v xml:space="preserve"> </v>
      </c>
      <c r="P766" s="230" t="str">
        <f t="shared" si="70"/>
        <v xml:space="preserve"> </v>
      </c>
      <c r="Q766" s="275" t="str">
        <f t="shared" si="71"/>
        <v xml:space="preserve"> </v>
      </c>
      <c r="R766" s="230" t="str">
        <f t="shared" si="72"/>
        <v xml:space="preserve"> </v>
      </c>
    </row>
    <row r="767" spans="1:18" x14ac:dyDescent="0.2">
      <c r="A767" s="10" t="str">
        <f>IF(COUNTRY_INFO!A767=0," ",COUNTRY_INFO!A767)</f>
        <v>Ethiopia</v>
      </c>
      <c r="B767" s="10" t="str">
        <f>IF(COUNTRY_INFO!B767=0," ",COUNTRY_INFO!B767)</f>
        <v>SomaliAfder</v>
      </c>
      <c r="C767" s="10" t="str">
        <f>IF(COUNTRY_INFO!C767=0," ",COUNTRY_INFO!C767)</f>
        <v>God-god</v>
      </c>
      <c r="D767" s="11"/>
      <c r="E767" s="289"/>
      <c r="F767" s="109"/>
      <c r="G767" s="288"/>
      <c r="H767" s="288"/>
      <c r="I767" s="56"/>
      <c r="J767" s="11">
        <f t="shared" si="67"/>
        <v>0</v>
      </c>
      <c r="K767" s="2"/>
      <c r="L767" s="18"/>
      <c r="M767" s="59"/>
      <c r="N767" s="14">
        <f t="shared" si="68"/>
        <v>0</v>
      </c>
      <c r="O767" s="230" t="str">
        <f t="shared" si="69"/>
        <v xml:space="preserve"> </v>
      </c>
      <c r="P767" s="230" t="str">
        <f t="shared" si="70"/>
        <v xml:space="preserve"> </v>
      </c>
      <c r="Q767" s="275" t="str">
        <f t="shared" si="71"/>
        <v xml:space="preserve"> </v>
      </c>
      <c r="R767" s="230" t="str">
        <f t="shared" si="72"/>
        <v xml:space="preserve"> </v>
      </c>
    </row>
    <row r="768" spans="1:18" x14ac:dyDescent="0.2">
      <c r="A768" s="10" t="str">
        <f>IF(COUNTRY_INFO!A768=0," ",COUNTRY_INFO!A768)</f>
        <v>Ethiopia</v>
      </c>
      <c r="B768" s="10" t="str">
        <f>IF(COUNTRY_INFO!B768=0," ",COUNTRY_INFO!B768)</f>
        <v>SomaliAfder</v>
      </c>
      <c r="C768" s="10" t="str">
        <f>IF(COUNTRY_INFO!C768=0," ",COUNTRY_INFO!C768)</f>
        <v>Goraboqaksa</v>
      </c>
      <c r="D768" s="11"/>
      <c r="E768" s="289"/>
      <c r="F768" s="109"/>
      <c r="G768" s="288"/>
      <c r="H768" s="288"/>
      <c r="I768" s="56"/>
      <c r="J768" s="11">
        <f t="shared" si="67"/>
        <v>0</v>
      </c>
      <c r="K768" s="2"/>
      <c r="L768" s="18"/>
      <c r="M768" s="59"/>
      <c r="N768" s="14">
        <f t="shared" si="68"/>
        <v>0</v>
      </c>
      <c r="O768" s="230" t="str">
        <f t="shared" si="69"/>
        <v xml:space="preserve"> </v>
      </c>
      <c r="P768" s="230" t="str">
        <f t="shared" si="70"/>
        <v xml:space="preserve"> </v>
      </c>
      <c r="Q768" s="275" t="str">
        <f t="shared" si="71"/>
        <v xml:space="preserve"> </v>
      </c>
      <c r="R768" s="230" t="str">
        <f t="shared" si="72"/>
        <v xml:space="preserve"> </v>
      </c>
    </row>
    <row r="769" spans="1:18" x14ac:dyDescent="0.2">
      <c r="A769" s="10" t="str">
        <f>IF(COUNTRY_INFO!A769=0," ",COUNTRY_INFO!A769)</f>
        <v>Ethiopia</v>
      </c>
      <c r="B769" s="10" t="str">
        <f>IF(COUNTRY_INFO!B769=0," ",COUNTRY_INFO!B769)</f>
        <v>SomaliAfder</v>
      </c>
      <c r="C769" s="10" t="str">
        <f>IF(COUNTRY_INFO!C769=0," ",COUNTRY_INFO!C769)</f>
        <v>Guradamole</v>
      </c>
      <c r="D769" s="11"/>
      <c r="E769" s="289"/>
      <c r="F769" s="109"/>
      <c r="G769" s="288"/>
      <c r="H769" s="288"/>
      <c r="I769" s="56"/>
      <c r="J769" s="11">
        <f t="shared" si="67"/>
        <v>0</v>
      </c>
      <c r="K769" s="2"/>
      <c r="L769" s="18"/>
      <c r="M769" s="59"/>
      <c r="N769" s="14">
        <f t="shared" si="68"/>
        <v>0</v>
      </c>
      <c r="O769" s="230" t="str">
        <f t="shared" si="69"/>
        <v xml:space="preserve"> </v>
      </c>
      <c r="P769" s="230" t="str">
        <f t="shared" si="70"/>
        <v xml:space="preserve"> </v>
      </c>
      <c r="Q769" s="275" t="str">
        <f t="shared" si="71"/>
        <v xml:space="preserve"> </v>
      </c>
      <c r="R769" s="230" t="str">
        <f t="shared" si="72"/>
        <v xml:space="preserve"> </v>
      </c>
    </row>
    <row r="770" spans="1:18" x14ac:dyDescent="0.2">
      <c r="A770" s="10" t="str">
        <f>IF(COUNTRY_INFO!A770=0," ",COUNTRY_INFO!A770)</f>
        <v>Ethiopia</v>
      </c>
      <c r="B770" s="10" t="str">
        <f>IF(COUNTRY_INFO!B770=0," ",COUNTRY_INFO!B770)</f>
        <v>SomaliAfder</v>
      </c>
      <c r="C770" s="10" t="str">
        <f>IF(COUNTRY_INFO!C770=0," ",COUNTRY_INFO!C770)</f>
        <v>Hargele</v>
      </c>
      <c r="D770" s="11"/>
      <c r="E770" s="289"/>
      <c r="F770" s="109"/>
      <c r="G770" s="288"/>
      <c r="H770" s="295"/>
      <c r="I770" s="56"/>
      <c r="J770" s="11">
        <f t="shared" si="67"/>
        <v>0</v>
      </c>
      <c r="K770" s="2"/>
      <c r="L770" s="18"/>
      <c r="M770" s="59"/>
      <c r="N770" s="14">
        <f t="shared" si="68"/>
        <v>0</v>
      </c>
      <c r="O770" s="230" t="str">
        <f t="shared" si="69"/>
        <v xml:space="preserve"> </v>
      </c>
      <c r="P770" s="293" t="str">
        <f t="shared" si="70"/>
        <v xml:space="preserve"> </v>
      </c>
      <c r="Q770" s="275" t="str">
        <f t="shared" si="71"/>
        <v xml:space="preserve"> </v>
      </c>
      <c r="R770" s="293" t="str">
        <f t="shared" si="72"/>
        <v xml:space="preserve"> </v>
      </c>
    </row>
    <row r="771" spans="1:18" x14ac:dyDescent="0.2">
      <c r="A771" s="10" t="str">
        <f>IF(COUNTRY_INFO!A771=0," ",COUNTRY_INFO!A771)</f>
        <v>Ethiopia</v>
      </c>
      <c r="B771" s="10" t="str">
        <f>IF(COUNTRY_INFO!B771=0," ",COUNTRY_INFO!B771)</f>
        <v>SomaliAfder</v>
      </c>
      <c r="C771" s="10" t="str">
        <f>IF(COUNTRY_INFO!C771=0," ",COUNTRY_INFO!C771)</f>
        <v>Qarsadula</v>
      </c>
      <c r="D771" s="11"/>
      <c r="E771" s="289"/>
      <c r="F771" s="109"/>
      <c r="G771" s="288"/>
      <c r="H771" s="288"/>
      <c r="I771" s="56"/>
      <c r="J771" s="11">
        <f t="shared" si="67"/>
        <v>0</v>
      </c>
      <c r="K771" s="2"/>
      <c r="L771" s="18"/>
      <c r="M771" s="59"/>
      <c r="N771" s="14">
        <f t="shared" si="68"/>
        <v>0</v>
      </c>
      <c r="O771" s="230" t="str">
        <f t="shared" si="69"/>
        <v xml:space="preserve"> </v>
      </c>
      <c r="P771" s="230" t="str">
        <f t="shared" si="70"/>
        <v xml:space="preserve"> </v>
      </c>
      <c r="Q771" s="275" t="str">
        <f t="shared" si="71"/>
        <v xml:space="preserve"> </v>
      </c>
      <c r="R771" s="230" t="str">
        <f t="shared" si="72"/>
        <v xml:space="preserve"> </v>
      </c>
    </row>
    <row r="772" spans="1:18" x14ac:dyDescent="0.2">
      <c r="A772" s="10" t="str">
        <f>IF(COUNTRY_INFO!A772=0," ",COUNTRY_INFO!A772)</f>
        <v>Ethiopia</v>
      </c>
      <c r="B772" s="10" t="str">
        <f>IF(COUNTRY_INFO!B772=0," ",COUNTRY_INFO!B772)</f>
        <v>SomaliAfder</v>
      </c>
      <c r="C772" s="10" t="str">
        <f>IF(COUNTRY_INFO!C772=0," ",COUNTRY_INFO!C772)</f>
        <v>Qooxle</v>
      </c>
      <c r="D772" s="11"/>
      <c r="E772" s="289"/>
      <c r="F772" s="109"/>
      <c r="G772" s="288"/>
      <c r="H772" s="288"/>
      <c r="I772" s="56"/>
      <c r="J772" s="11">
        <f t="shared" si="67"/>
        <v>0</v>
      </c>
      <c r="K772" s="2"/>
      <c r="L772" s="18"/>
      <c r="M772" s="59"/>
      <c r="N772" s="14">
        <f t="shared" si="68"/>
        <v>0</v>
      </c>
      <c r="O772" s="230" t="str">
        <f t="shared" si="69"/>
        <v xml:space="preserve"> </v>
      </c>
      <c r="P772" s="230" t="str">
        <f t="shared" si="70"/>
        <v xml:space="preserve"> </v>
      </c>
      <c r="Q772" s="275" t="str">
        <f t="shared" si="71"/>
        <v xml:space="preserve"> </v>
      </c>
      <c r="R772" s="230" t="str">
        <f t="shared" si="72"/>
        <v xml:space="preserve"> </v>
      </c>
    </row>
    <row r="773" spans="1:18" x14ac:dyDescent="0.2">
      <c r="A773" s="10" t="str">
        <f>IF(COUNTRY_INFO!A773=0," ",COUNTRY_INFO!A773)</f>
        <v>Ethiopia</v>
      </c>
      <c r="B773" s="10" t="str">
        <f>IF(COUNTRY_INFO!B773=0," ",COUNTRY_INFO!B773)</f>
        <v>SomaliAfder</v>
      </c>
      <c r="C773" s="10" t="str">
        <f>IF(COUNTRY_INFO!C773=0," ",COUNTRY_INFO!C773)</f>
        <v>Rarso</v>
      </c>
      <c r="D773" s="11"/>
      <c r="E773" s="289"/>
      <c r="F773" s="109"/>
      <c r="G773" s="288"/>
      <c r="H773" s="288"/>
      <c r="I773" s="56"/>
      <c r="J773" s="11">
        <f t="shared" si="67"/>
        <v>0</v>
      </c>
      <c r="K773" s="2"/>
      <c r="L773" s="18"/>
      <c r="M773" s="59"/>
      <c r="N773" s="14">
        <f t="shared" si="68"/>
        <v>0</v>
      </c>
      <c r="O773" s="230" t="str">
        <f t="shared" si="69"/>
        <v xml:space="preserve"> </v>
      </c>
      <c r="P773" s="230" t="str">
        <f t="shared" si="70"/>
        <v xml:space="preserve"> </v>
      </c>
      <c r="Q773" s="275" t="str">
        <f t="shared" si="71"/>
        <v xml:space="preserve"> </v>
      </c>
      <c r="R773" s="230" t="str">
        <f t="shared" si="72"/>
        <v xml:space="preserve"> </v>
      </c>
    </row>
    <row r="774" spans="1:18" x14ac:dyDescent="0.2">
      <c r="A774" s="10" t="str">
        <f>IF(COUNTRY_INFO!A774=0," ",COUNTRY_INFO!A774)</f>
        <v>Ethiopia</v>
      </c>
      <c r="B774" s="10" t="str">
        <f>IF(COUNTRY_INFO!B774=0," ",COUNTRY_INFO!B774)</f>
        <v>SomaliAfder</v>
      </c>
      <c r="C774" s="10" t="str">
        <f>IF(COUNTRY_INFO!C774=0," ",COUNTRY_INFO!C774)</f>
        <v>West Emay</v>
      </c>
      <c r="D774" s="11"/>
      <c r="E774" s="289"/>
      <c r="F774" s="109"/>
      <c r="G774" s="288"/>
      <c r="H774" s="288"/>
      <c r="I774" s="56"/>
      <c r="J774" s="11">
        <f t="shared" si="67"/>
        <v>0</v>
      </c>
      <c r="K774" s="2"/>
      <c r="L774" s="18"/>
      <c r="M774" s="59"/>
      <c r="N774" s="14">
        <f t="shared" si="68"/>
        <v>0</v>
      </c>
      <c r="O774" s="230" t="str">
        <f t="shared" si="69"/>
        <v xml:space="preserve"> </v>
      </c>
      <c r="P774" s="230" t="str">
        <f t="shared" si="70"/>
        <v xml:space="preserve"> </v>
      </c>
      <c r="Q774" s="275" t="str">
        <f t="shared" si="71"/>
        <v xml:space="preserve"> </v>
      </c>
      <c r="R774" s="230" t="str">
        <f t="shared" si="72"/>
        <v xml:space="preserve"> </v>
      </c>
    </row>
    <row r="775" spans="1:18" x14ac:dyDescent="0.2">
      <c r="A775" s="10" t="str">
        <f>IF(COUNTRY_INFO!A775=0," ",COUNTRY_INFO!A775)</f>
        <v>Ethiopia</v>
      </c>
      <c r="B775" s="10" t="str">
        <f>IF(COUNTRY_INFO!B775=0," ",COUNTRY_INFO!B775)</f>
        <v>SomaliCity</v>
      </c>
      <c r="C775" s="10" t="str">
        <f>IF(COUNTRY_INFO!C775=0," ",COUNTRY_INFO!C775)</f>
        <v>Afdem</v>
      </c>
      <c r="D775" s="11"/>
      <c r="E775" s="289"/>
      <c r="F775" s="109"/>
      <c r="G775" s="288"/>
      <c r="H775" s="295">
        <v>28521</v>
      </c>
      <c r="I775" s="56"/>
      <c r="J775" s="11">
        <f t="shared" si="67"/>
        <v>28521</v>
      </c>
      <c r="K775" s="2"/>
      <c r="L775" s="18">
        <v>22991</v>
      </c>
      <c r="M775" s="59"/>
      <c r="N775" s="14">
        <f t="shared" si="68"/>
        <v>22991</v>
      </c>
      <c r="O775" s="230" t="str">
        <f t="shared" si="69"/>
        <v xml:space="preserve"> </v>
      </c>
      <c r="P775" s="293">
        <f t="shared" si="70"/>
        <v>80.610778023210969</v>
      </c>
      <c r="Q775" s="275" t="str">
        <f t="shared" si="71"/>
        <v xml:space="preserve"> </v>
      </c>
      <c r="R775" s="293">
        <f t="shared" si="72"/>
        <v>80.610778023210969</v>
      </c>
    </row>
    <row r="776" spans="1:18" x14ac:dyDescent="0.2">
      <c r="A776" s="10" t="str">
        <f>IF(COUNTRY_INFO!A776=0," ",COUNTRY_INFO!A776)</f>
        <v>Ethiopia</v>
      </c>
      <c r="B776" s="10" t="str">
        <f>IF(COUNTRY_INFO!B776=0," ",COUNTRY_INFO!B776)</f>
        <v>SomaliCity</v>
      </c>
      <c r="C776" s="10" t="str">
        <f>IF(COUNTRY_INFO!C776=0," ",COUNTRY_INFO!C776)</f>
        <v>Ayshia</v>
      </c>
      <c r="D776" s="11"/>
      <c r="E776" s="289"/>
      <c r="F776" s="109"/>
      <c r="G776" s="288"/>
      <c r="H776" s="288"/>
      <c r="I776" s="56"/>
      <c r="J776" s="11">
        <f t="shared" si="67"/>
        <v>0</v>
      </c>
      <c r="K776" s="2"/>
      <c r="L776" s="18"/>
      <c r="M776" s="59"/>
      <c r="N776" s="14">
        <f t="shared" si="68"/>
        <v>0</v>
      </c>
      <c r="O776" s="230" t="str">
        <f t="shared" si="69"/>
        <v xml:space="preserve"> </v>
      </c>
      <c r="P776" s="230" t="str">
        <f t="shared" si="70"/>
        <v xml:space="preserve"> </v>
      </c>
      <c r="Q776" s="275" t="str">
        <f t="shared" si="71"/>
        <v xml:space="preserve"> </v>
      </c>
      <c r="R776" s="230" t="str">
        <f t="shared" si="72"/>
        <v xml:space="preserve"> </v>
      </c>
    </row>
    <row r="777" spans="1:18" x14ac:dyDescent="0.2">
      <c r="A777" s="10" t="str">
        <f>IF(COUNTRY_INFO!A777=0," ",COUNTRY_INFO!A777)</f>
        <v>Ethiopia</v>
      </c>
      <c r="B777" s="10" t="str">
        <f>IF(COUNTRY_INFO!B777=0," ",COUNTRY_INFO!B777)</f>
        <v>SomaliCity</v>
      </c>
      <c r="C777" s="10" t="str">
        <f>IF(COUNTRY_INFO!C777=0," ",COUNTRY_INFO!C777)</f>
        <v>Dambal</v>
      </c>
      <c r="D777" s="11"/>
      <c r="E777" s="289"/>
      <c r="F777" s="109"/>
      <c r="G777" s="288"/>
      <c r="H777" s="288"/>
      <c r="I777" s="56"/>
      <c r="J777" s="11">
        <f t="shared" si="67"/>
        <v>0</v>
      </c>
      <c r="K777" s="2"/>
      <c r="L777" s="18"/>
      <c r="M777" s="59"/>
      <c r="N777" s="14">
        <f t="shared" si="68"/>
        <v>0</v>
      </c>
      <c r="O777" s="230" t="str">
        <f t="shared" si="69"/>
        <v xml:space="preserve"> </v>
      </c>
      <c r="P777" s="230" t="str">
        <f t="shared" si="70"/>
        <v xml:space="preserve"> </v>
      </c>
      <c r="Q777" s="275" t="str">
        <f t="shared" si="71"/>
        <v xml:space="preserve"> </v>
      </c>
      <c r="R777" s="230" t="str">
        <f t="shared" si="72"/>
        <v xml:space="preserve"> </v>
      </c>
    </row>
    <row r="778" spans="1:18" x14ac:dyDescent="0.2">
      <c r="A778" s="10" t="str">
        <f>IF(COUNTRY_INFO!A778=0," ",COUNTRY_INFO!A778)</f>
        <v>Ethiopia</v>
      </c>
      <c r="B778" s="10" t="str">
        <f>IF(COUNTRY_INFO!B778=0," ",COUNTRY_INFO!B778)</f>
        <v>SomaliCity</v>
      </c>
      <c r="C778" s="10" t="str">
        <f>IF(COUNTRY_INFO!C778=0," ",COUNTRY_INFO!C778)</f>
        <v>Erer</v>
      </c>
      <c r="D778" s="11"/>
      <c r="E778" s="289"/>
      <c r="F778" s="109"/>
      <c r="G778" s="288"/>
      <c r="H778" s="295"/>
      <c r="I778" s="56"/>
      <c r="J778" s="11">
        <f t="shared" ref="J778:J841" si="73">SUM(G778:I778)</f>
        <v>0</v>
      </c>
      <c r="K778" s="2"/>
      <c r="L778" s="18"/>
      <c r="M778" s="59"/>
      <c r="N778" s="14">
        <f t="shared" ref="N778:N841" si="74">SUM(K778:M778)</f>
        <v>0</v>
      </c>
      <c r="O778" s="230" t="str">
        <f t="shared" ref="O778:O841" si="75">IF(G778&lt;&gt;0, IF(K778/G778*100=0, "-", K778/G778*100), " ")</f>
        <v xml:space="preserve"> </v>
      </c>
      <c r="P778" s="293" t="str">
        <f t="shared" ref="P778:P841" si="76">IF(H778&lt;&gt;0, IF(L778/H778*100=0, "-", L778/H778*100), " ")</f>
        <v xml:space="preserve"> </v>
      </c>
      <c r="Q778" s="275" t="str">
        <f t="shared" ref="Q778:Q841" si="77">IF(I778&lt;&gt;0, IF(M778/I778*100=0, "-", M778/I778*100), " ")</f>
        <v xml:space="preserve"> </v>
      </c>
      <c r="R778" s="293" t="str">
        <f t="shared" ref="R778:R841" si="78">IF(J778&lt;&gt;0, IF(N778/J778*100=0, "-", N778/J778*100), " ")</f>
        <v xml:space="preserve"> </v>
      </c>
    </row>
    <row r="779" spans="1:18" x14ac:dyDescent="0.2">
      <c r="A779" s="10" t="str">
        <f>IF(COUNTRY_INFO!A779=0," ",COUNTRY_INFO!A779)</f>
        <v>Ethiopia</v>
      </c>
      <c r="B779" s="10" t="str">
        <f>IF(COUNTRY_INFO!B779=0," ",COUNTRY_INFO!B779)</f>
        <v>SomaliCity</v>
      </c>
      <c r="C779" s="10" t="str">
        <f>IF(COUNTRY_INFO!C779=0," ",COUNTRY_INFO!C779)</f>
        <v>Gablalu</v>
      </c>
      <c r="D779" s="11"/>
      <c r="E779" s="289"/>
      <c r="F779" s="109"/>
      <c r="G779" s="288"/>
      <c r="H779" s="288"/>
      <c r="I779" s="56"/>
      <c r="J779" s="11">
        <f t="shared" si="73"/>
        <v>0</v>
      </c>
      <c r="K779" s="2"/>
      <c r="L779" s="18"/>
      <c r="M779" s="59"/>
      <c r="N779" s="14">
        <f t="shared" si="74"/>
        <v>0</v>
      </c>
      <c r="O779" s="230" t="str">
        <f t="shared" si="75"/>
        <v xml:space="preserve"> </v>
      </c>
      <c r="P779" s="230" t="str">
        <f t="shared" si="76"/>
        <v xml:space="preserve"> </v>
      </c>
      <c r="Q779" s="275" t="str">
        <f t="shared" si="77"/>
        <v xml:space="preserve"> </v>
      </c>
      <c r="R779" s="230" t="str">
        <f t="shared" si="78"/>
        <v xml:space="preserve"> </v>
      </c>
    </row>
    <row r="780" spans="1:18" x14ac:dyDescent="0.2">
      <c r="A780" s="10" t="str">
        <f>IF(COUNTRY_INFO!A780=0," ",COUNTRY_INFO!A780)</f>
        <v>Ethiopia</v>
      </c>
      <c r="B780" s="10" t="str">
        <f>IF(COUNTRY_INFO!B780=0," ",COUNTRY_INFO!B780)</f>
        <v>SomaliCity</v>
      </c>
      <c r="C780" s="10" t="str">
        <f>IF(COUNTRY_INFO!C780=0," ",COUNTRY_INFO!C780)</f>
        <v>Hadhagala</v>
      </c>
      <c r="D780" s="11"/>
      <c r="E780" s="289"/>
      <c r="F780" s="109"/>
      <c r="G780" s="288"/>
      <c r="H780" s="295">
        <v>24399</v>
      </c>
      <c r="I780" s="56"/>
      <c r="J780" s="11">
        <f t="shared" si="73"/>
        <v>24399</v>
      </c>
      <c r="K780" s="2"/>
      <c r="L780" s="18">
        <v>18723</v>
      </c>
      <c r="M780" s="59"/>
      <c r="N780" s="14">
        <f t="shared" si="74"/>
        <v>18723</v>
      </c>
      <c r="O780" s="230" t="str">
        <f t="shared" si="75"/>
        <v xml:space="preserve"> </v>
      </c>
      <c r="P780" s="293">
        <f t="shared" si="76"/>
        <v>76.736751506209259</v>
      </c>
      <c r="Q780" s="275" t="str">
        <f t="shared" si="77"/>
        <v xml:space="preserve"> </v>
      </c>
      <c r="R780" s="293">
        <f t="shared" si="78"/>
        <v>76.736751506209259</v>
      </c>
    </row>
    <row r="781" spans="1:18" x14ac:dyDescent="0.2">
      <c r="A781" s="10" t="str">
        <f>IF(COUNTRY_INFO!A781=0," ",COUNTRY_INFO!A781)</f>
        <v>Ethiopia</v>
      </c>
      <c r="B781" s="10" t="str">
        <f>IF(COUNTRY_INFO!B781=0," ",COUNTRY_INFO!B781)</f>
        <v>SomaliCity</v>
      </c>
      <c r="C781" s="10" t="str">
        <f>IF(COUNTRY_INFO!C781=0," ",COUNTRY_INFO!C781)</f>
        <v>Meiso</v>
      </c>
      <c r="D781" s="11"/>
      <c r="E781" s="289"/>
      <c r="F781" s="109"/>
      <c r="G781" s="288"/>
      <c r="H781" s="288"/>
      <c r="I781" s="56"/>
      <c r="J781" s="11">
        <f t="shared" si="73"/>
        <v>0</v>
      </c>
      <c r="K781" s="2"/>
      <c r="L781" s="18"/>
      <c r="M781" s="59"/>
      <c r="N781" s="14">
        <f t="shared" si="74"/>
        <v>0</v>
      </c>
      <c r="O781" s="230" t="str">
        <f t="shared" si="75"/>
        <v xml:space="preserve"> </v>
      </c>
      <c r="P781" s="230" t="str">
        <f t="shared" si="76"/>
        <v xml:space="preserve"> </v>
      </c>
      <c r="Q781" s="275" t="str">
        <f t="shared" si="77"/>
        <v xml:space="preserve"> </v>
      </c>
      <c r="R781" s="230" t="str">
        <f t="shared" si="78"/>
        <v xml:space="preserve"> </v>
      </c>
    </row>
    <row r="782" spans="1:18" x14ac:dyDescent="0.2">
      <c r="A782" s="10" t="str">
        <f>IF(COUNTRY_INFO!A782=0," ",COUNTRY_INFO!A782)</f>
        <v>Ethiopia</v>
      </c>
      <c r="B782" s="10" t="str">
        <f>IF(COUNTRY_INFO!B782=0," ",COUNTRY_INFO!B782)</f>
        <v>SomaliCity</v>
      </c>
      <c r="C782" s="10" t="str">
        <f>IF(COUNTRY_INFO!C782=0," ",COUNTRY_INFO!C782)</f>
        <v>Shinile</v>
      </c>
      <c r="D782" s="11"/>
      <c r="E782" s="289"/>
      <c r="F782" s="109"/>
      <c r="G782" s="288"/>
      <c r="H782" s="288"/>
      <c r="I782" s="56"/>
      <c r="J782" s="11">
        <f t="shared" si="73"/>
        <v>0</v>
      </c>
      <c r="K782" s="2"/>
      <c r="L782" s="18"/>
      <c r="M782" s="59"/>
      <c r="N782" s="14">
        <f t="shared" si="74"/>
        <v>0</v>
      </c>
      <c r="O782" s="230" t="str">
        <f t="shared" si="75"/>
        <v xml:space="preserve"> </v>
      </c>
      <c r="P782" s="230" t="str">
        <f t="shared" si="76"/>
        <v xml:space="preserve"> </v>
      </c>
      <c r="Q782" s="275" t="str">
        <f t="shared" si="77"/>
        <v xml:space="preserve"> </v>
      </c>
      <c r="R782" s="230" t="str">
        <f t="shared" si="78"/>
        <v xml:space="preserve"> </v>
      </c>
    </row>
    <row r="783" spans="1:18" x14ac:dyDescent="0.2">
      <c r="A783" s="10" t="str">
        <f>IF(COUNTRY_INFO!A783=0," ",COUNTRY_INFO!A783)</f>
        <v>Ethiopia</v>
      </c>
      <c r="B783" s="10" t="str">
        <f>IF(COUNTRY_INFO!B783=0," ",COUNTRY_INFO!B783)</f>
        <v>SomaliDolo</v>
      </c>
      <c r="C783" s="10" t="str">
        <f>IF(COUNTRY_INFO!C783=0," ",COUNTRY_INFO!C783)</f>
        <v>Bokh</v>
      </c>
      <c r="D783" s="11"/>
      <c r="E783" s="289"/>
      <c r="F783" s="109"/>
      <c r="G783" s="288"/>
      <c r="H783" s="288"/>
      <c r="I783" s="56"/>
      <c r="J783" s="11">
        <f t="shared" si="73"/>
        <v>0</v>
      </c>
      <c r="K783" s="2"/>
      <c r="L783" s="18"/>
      <c r="M783" s="59"/>
      <c r="N783" s="14">
        <f t="shared" si="74"/>
        <v>0</v>
      </c>
      <c r="O783" s="230" t="str">
        <f t="shared" si="75"/>
        <v xml:space="preserve"> </v>
      </c>
      <c r="P783" s="230" t="str">
        <f t="shared" si="76"/>
        <v xml:space="preserve"> </v>
      </c>
      <c r="Q783" s="275" t="str">
        <f t="shared" si="77"/>
        <v xml:space="preserve"> </v>
      </c>
      <c r="R783" s="230" t="str">
        <f t="shared" si="78"/>
        <v xml:space="preserve"> </v>
      </c>
    </row>
    <row r="784" spans="1:18" x14ac:dyDescent="0.2">
      <c r="A784" s="10" t="str">
        <f>IF(COUNTRY_INFO!A784=0," ",COUNTRY_INFO!A784)</f>
        <v>Ethiopia</v>
      </c>
      <c r="B784" s="10" t="str">
        <f>IF(COUNTRY_INFO!B784=0," ",COUNTRY_INFO!B784)</f>
        <v>SomaliDolo</v>
      </c>
      <c r="C784" s="10" t="str">
        <f>IF(COUNTRY_INFO!C784=0," ",COUNTRY_INFO!C784)</f>
        <v>Danod</v>
      </c>
      <c r="D784" s="11"/>
      <c r="E784" s="289"/>
      <c r="F784" s="109"/>
      <c r="G784" s="288"/>
      <c r="H784" s="295">
        <v>10239</v>
      </c>
      <c r="I784" s="56"/>
      <c r="J784" s="11">
        <f t="shared" si="73"/>
        <v>10239</v>
      </c>
      <c r="K784" s="2"/>
      <c r="L784" s="18">
        <v>8282</v>
      </c>
      <c r="M784" s="59"/>
      <c r="N784" s="14">
        <f t="shared" si="74"/>
        <v>8282</v>
      </c>
      <c r="O784" s="230" t="str">
        <f t="shared" si="75"/>
        <v xml:space="preserve"> </v>
      </c>
      <c r="P784" s="293">
        <f t="shared" si="76"/>
        <v>80.886805352085162</v>
      </c>
      <c r="Q784" s="275" t="str">
        <f t="shared" si="77"/>
        <v xml:space="preserve"> </v>
      </c>
      <c r="R784" s="293">
        <f t="shared" si="78"/>
        <v>80.886805352085162</v>
      </c>
    </row>
    <row r="785" spans="1:18" x14ac:dyDescent="0.2">
      <c r="A785" s="10" t="str">
        <f>IF(COUNTRY_INFO!A785=0," ",COUNTRY_INFO!A785)</f>
        <v>Ethiopia</v>
      </c>
      <c r="B785" s="10" t="str">
        <f>IF(COUNTRY_INFO!B785=0," ",COUNTRY_INFO!B785)</f>
        <v>SomaliDolo</v>
      </c>
      <c r="C785" s="10" t="str">
        <f>IF(COUNTRY_INFO!C785=0," ",COUNTRY_INFO!C785)</f>
        <v>Daratole</v>
      </c>
      <c r="D785" s="11"/>
      <c r="E785" s="289"/>
      <c r="F785" s="109"/>
      <c r="G785" s="288"/>
      <c r="H785" s="288"/>
      <c r="I785" s="56"/>
      <c r="J785" s="11">
        <f t="shared" si="73"/>
        <v>0</v>
      </c>
      <c r="K785" s="2"/>
      <c r="L785" s="18"/>
      <c r="M785" s="59"/>
      <c r="N785" s="14">
        <f t="shared" si="74"/>
        <v>0</v>
      </c>
      <c r="O785" s="230" t="str">
        <f t="shared" si="75"/>
        <v xml:space="preserve"> </v>
      </c>
      <c r="P785" s="230" t="str">
        <f t="shared" si="76"/>
        <v xml:space="preserve"> </v>
      </c>
      <c r="Q785" s="275" t="str">
        <f t="shared" si="77"/>
        <v xml:space="preserve"> </v>
      </c>
      <c r="R785" s="230" t="str">
        <f t="shared" si="78"/>
        <v xml:space="preserve"> </v>
      </c>
    </row>
    <row r="786" spans="1:18" x14ac:dyDescent="0.2">
      <c r="A786" s="10" t="str">
        <f>IF(COUNTRY_INFO!A786=0," ",COUNTRY_INFO!A786)</f>
        <v>Ethiopia</v>
      </c>
      <c r="B786" s="10" t="str">
        <f>IF(COUNTRY_INFO!B786=0," ",COUNTRY_INFO!B786)</f>
        <v>SomaliDolo</v>
      </c>
      <c r="C786" s="10" t="str">
        <f>IF(COUNTRY_INFO!C786=0," ",COUNTRY_INFO!C786)</f>
        <v>Galadin</v>
      </c>
      <c r="D786" s="11"/>
      <c r="E786" s="289"/>
      <c r="F786" s="109"/>
      <c r="G786" s="288"/>
      <c r="H786" s="288"/>
      <c r="I786" s="56"/>
      <c r="J786" s="11">
        <f t="shared" si="73"/>
        <v>0</v>
      </c>
      <c r="K786" s="2"/>
      <c r="L786" s="18"/>
      <c r="M786" s="59"/>
      <c r="N786" s="14">
        <f t="shared" si="74"/>
        <v>0</v>
      </c>
      <c r="O786" s="230" t="str">
        <f t="shared" si="75"/>
        <v xml:space="preserve"> </v>
      </c>
      <c r="P786" s="230" t="str">
        <f t="shared" si="76"/>
        <v xml:space="preserve"> </v>
      </c>
      <c r="Q786" s="275" t="str">
        <f t="shared" si="77"/>
        <v xml:space="preserve"> </v>
      </c>
      <c r="R786" s="230" t="str">
        <f t="shared" si="78"/>
        <v xml:space="preserve"> </v>
      </c>
    </row>
    <row r="787" spans="1:18" x14ac:dyDescent="0.2">
      <c r="A787" s="10" t="str">
        <f>IF(COUNTRY_INFO!A787=0," ",COUNTRY_INFO!A787)</f>
        <v>Ethiopia</v>
      </c>
      <c r="B787" s="10" t="str">
        <f>IF(COUNTRY_INFO!B787=0," ",COUNTRY_INFO!B787)</f>
        <v>SomaliDolo</v>
      </c>
      <c r="C787" s="10" t="str">
        <f>IF(COUNTRY_INFO!C787=0," ",COUNTRY_INFO!C787)</f>
        <v>Lahelaw-Yeob</v>
      </c>
      <c r="D787" s="11"/>
      <c r="E787" s="289"/>
      <c r="F787" s="109"/>
      <c r="G787" s="288"/>
      <c r="H787" s="288"/>
      <c r="I787" s="56"/>
      <c r="J787" s="11">
        <f t="shared" si="73"/>
        <v>0</v>
      </c>
      <c r="K787" s="2"/>
      <c r="L787" s="18"/>
      <c r="M787" s="59"/>
      <c r="N787" s="14">
        <f t="shared" si="74"/>
        <v>0</v>
      </c>
      <c r="O787" s="230" t="str">
        <f t="shared" si="75"/>
        <v xml:space="preserve"> </v>
      </c>
      <c r="P787" s="230" t="str">
        <f t="shared" si="76"/>
        <v xml:space="preserve"> </v>
      </c>
      <c r="Q787" s="275" t="str">
        <f t="shared" si="77"/>
        <v xml:space="preserve"> </v>
      </c>
      <c r="R787" s="230" t="str">
        <f t="shared" si="78"/>
        <v xml:space="preserve"> </v>
      </c>
    </row>
    <row r="788" spans="1:18" x14ac:dyDescent="0.2">
      <c r="A788" s="10" t="str">
        <f>IF(COUNTRY_INFO!A788=0," ",COUNTRY_INFO!A788)</f>
        <v>Ethiopia</v>
      </c>
      <c r="B788" s="10" t="str">
        <f>IF(COUNTRY_INFO!B788=0," ",COUNTRY_INFO!B788)</f>
        <v>SomaliDolo</v>
      </c>
      <c r="C788" s="10" t="str">
        <f>IF(COUNTRY_INFO!C788=0," ",COUNTRY_INFO!C788)</f>
        <v>Warder</v>
      </c>
      <c r="D788" s="11"/>
      <c r="E788" s="289"/>
      <c r="F788" s="109"/>
      <c r="G788" s="288"/>
      <c r="H788" s="288"/>
      <c r="I788" s="56"/>
      <c r="J788" s="11">
        <f t="shared" si="73"/>
        <v>0</v>
      </c>
      <c r="K788" s="2"/>
      <c r="L788" s="18"/>
      <c r="M788" s="59"/>
      <c r="N788" s="14">
        <f t="shared" si="74"/>
        <v>0</v>
      </c>
      <c r="O788" s="230" t="str">
        <f t="shared" si="75"/>
        <v xml:space="preserve"> </v>
      </c>
      <c r="P788" s="230" t="str">
        <f t="shared" si="76"/>
        <v xml:space="preserve"> </v>
      </c>
      <c r="Q788" s="275" t="str">
        <f t="shared" si="77"/>
        <v xml:space="preserve"> </v>
      </c>
      <c r="R788" s="230" t="str">
        <f t="shared" si="78"/>
        <v xml:space="preserve"> </v>
      </c>
    </row>
    <row r="789" spans="1:18" x14ac:dyDescent="0.2">
      <c r="A789" s="10" t="str">
        <f>IF(COUNTRY_INFO!A789=0," ",COUNTRY_INFO!A789)</f>
        <v>Ethiopia</v>
      </c>
      <c r="B789" s="10" t="str">
        <f>IF(COUNTRY_INFO!B789=0," ",COUNTRY_INFO!B789)</f>
        <v>SomaliErer</v>
      </c>
      <c r="C789" s="10" t="str">
        <f>IF(COUNTRY_INFO!C789=0," ",COUNTRY_INFO!C789)</f>
        <v>Fik</v>
      </c>
      <c r="D789" s="11"/>
      <c r="E789" s="289"/>
      <c r="F789" s="109"/>
      <c r="G789" s="288"/>
      <c r="H789" s="288"/>
      <c r="I789" s="56"/>
      <c r="J789" s="11">
        <f t="shared" si="73"/>
        <v>0</v>
      </c>
      <c r="K789" s="2"/>
      <c r="L789" s="18"/>
      <c r="M789" s="59"/>
      <c r="N789" s="14">
        <f t="shared" si="74"/>
        <v>0</v>
      </c>
      <c r="O789" s="230" t="str">
        <f t="shared" si="75"/>
        <v xml:space="preserve"> </v>
      </c>
      <c r="P789" s="230" t="str">
        <f t="shared" si="76"/>
        <v xml:space="preserve"> </v>
      </c>
      <c r="Q789" s="275" t="str">
        <f t="shared" si="77"/>
        <v xml:space="preserve"> </v>
      </c>
      <c r="R789" s="230" t="str">
        <f t="shared" si="78"/>
        <v xml:space="preserve"> </v>
      </c>
    </row>
    <row r="790" spans="1:18" x14ac:dyDescent="0.2">
      <c r="A790" s="10" t="str">
        <f>IF(COUNTRY_INFO!A790=0," ",COUNTRY_INFO!A790)</f>
        <v>Ethiopia</v>
      </c>
      <c r="B790" s="10" t="str">
        <f>IF(COUNTRY_INFO!B790=0," ",COUNTRY_INFO!B790)</f>
        <v>SomaliErer</v>
      </c>
      <c r="C790" s="10" t="str">
        <f>IF(COUNTRY_INFO!C790=0," ",COUNTRY_INFO!C790)</f>
        <v>Mayamulku</v>
      </c>
      <c r="D790" s="11"/>
      <c r="E790" s="289"/>
      <c r="F790" s="109"/>
      <c r="G790" s="288"/>
      <c r="H790" s="288"/>
      <c r="I790" s="56"/>
      <c r="J790" s="11">
        <f t="shared" si="73"/>
        <v>0</v>
      </c>
      <c r="K790" s="2"/>
      <c r="L790" s="18"/>
      <c r="M790" s="59"/>
      <c r="N790" s="14">
        <f t="shared" si="74"/>
        <v>0</v>
      </c>
      <c r="O790" s="230" t="str">
        <f t="shared" si="75"/>
        <v xml:space="preserve"> </v>
      </c>
      <c r="P790" s="230" t="str">
        <f t="shared" si="76"/>
        <v xml:space="preserve"> </v>
      </c>
      <c r="Q790" s="275" t="str">
        <f t="shared" si="77"/>
        <v xml:space="preserve"> </v>
      </c>
      <c r="R790" s="230" t="str">
        <f t="shared" si="78"/>
        <v xml:space="preserve"> </v>
      </c>
    </row>
    <row r="791" spans="1:18" x14ac:dyDescent="0.2">
      <c r="A791" s="10" t="str">
        <f>IF(COUNTRY_INFO!A791=0," ",COUNTRY_INFO!A791)</f>
        <v>Ethiopia</v>
      </c>
      <c r="B791" s="10" t="str">
        <f>IF(COUNTRY_INFO!B791=0," ",COUNTRY_INFO!B791)</f>
        <v>SomaliErer</v>
      </c>
      <c r="C791" s="10" t="str">
        <f>IF(COUNTRY_INFO!C791=0," ",COUNTRY_INFO!C791)</f>
        <v>Qubi</v>
      </c>
      <c r="D791" s="11"/>
      <c r="E791" s="289"/>
      <c r="F791" s="109"/>
      <c r="G791" s="288"/>
      <c r="H791" s="288"/>
      <c r="I791" s="56"/>
      <c r="J791" s="11">
        <f t="shared" si="73"/>
        <v>0</v>
      </c>
      <c r="K791" s="2"/>
      <c r="L791" s="18"/>
      <c r="M791" s="59"/>
      <c r="N791" s="14">
        <f t="shared" si="74"/>
        <v>0</v>
      </c>
      <c r="O791" s="230" t="str">
        <f t="shared" si="75"/>
        <v xml:space="preserve"> </v>
      </c>
      <c r="P791" s="230" t="str">
        <f t="shared" si="76"/>
        <v xml:space="preserve"> </v>
      </c>
      <c r="Q791" s="275" t="str">
        <f t="shared" si="77"/>
        <v xml:space="preserve"> </v>
      </c>
      <c r="R791" s="230" t="str">
        <f t="shared" si="78"/>
        <v xml:space="preserve"> </v>
      </c>
    </row>
    <row r="792" spans="1:18" x14ac:dyDescent="0.2">
      <c r="A792" s="10" t="str">
        <f>IF(COUNTRY_INFO!A792=0," ",COUNTRY_INFO!A792)</f>
        <v>Ethiopia</v>
      </c>
      <c r="B792" s="10" t="str">
        <f>IF(COUNTRY_INFO!B792=0," ",COUNTRY_INFO!B792)</f>
        <v>SomaliErer</v>
      </c>
      <c r="C792" s="10" t="str">
        <f>IF(COUNTRY_INFO!C792=0," ",COUNTRY_INFO!C792)</f>
        <v xml:space="preserve">Wangay </v>
      </c>
      <c r="D792" s="11"/>
      <c r="E792" s="289"/>
      <c r="F792" s="109"/>
      <c r="G792" s="288"/>
      <c r="H792" s="288"/>
      <c r="I792" s="56"/>
      <c r="J792" s="11">
        <f t="shared" si="73"/>
        <v>0</v>
      </c>
      <c r="K792" s="2"/>
      <c r="L792" s="18"/>
      <c r="M792" s="59"/>
      <c r="N792" s="14">
        <f t="shared" si="74"/>
        <v>0</v>
      </c>
      <c r="O792" s="230" t="str">
        <f t="shared" si="75"/>
        <v xml:space="preserve"> </v>
      </c>
      <c r="P792" s="230" t="str">
        <f t="shared" si="76"/>
        <v xml:space="preserve"> </v>
      </c>
      <c r="Q792" s="275" t="str">
        <f t="shared" si="77"/>
        <v xml:space="preserve"> </v>
      </c>
      <c r="R792" s="230" t="str">
        <f t="shared" si="78"/>
        <v xml:space="preserve"> </v>
      </c>
    </row>
    <row r="793" spans="1:18" x14ac:dyDescent="0.2">
      <c r="A793" s="10" t="str">
        <f>IF(COUNTRY_INFO!A793=0," ",COUNTRY_INFO!A793)</f>
        <v>Ethiopia</v>
      </c>
      <c r="B793" s="10" t="str">
        <f>IF(COUNTRY_INFO!B793=0," ",COUNTRY_INFO!B793)</f>
        <v>SomaliErer</v>
      </c>
      <c r="C793" s="10" t="str">
        <f>IF(COUNTRY_INFO!C793=0," ",COUNTRY_INFO!C793)</f>
        <v xml:space="preserve">Yaxoob </v>
      </c>
      <c r="D793" s="11"/>
      <c r="E793" s="289"/>
      <c r="F793" s="109"/>
      <c r="G793" s="288"/>
      <c r="H793" s="288"/>
      <c r="I793" s="56"/>
      <c r="J793" s="11">
        <f t="shared" si="73"/>
        <v>0</v>
      </c>
      <c r="K793" s="2"/>
      <c r="L793" s="18"/>
      <c r="M793" s="59"/>
      <c r="N793" s="14">
        <f t="shared" si="74"/>
        <v>0</v>
      </c>
      <c r="O793" s="230" t="str">
        <f t="shared" si="75"/>
        <v xml:space="preserve"> </v>
      </c>
      <c r="P793" s="230" t="str">
        <f t="shared" si="76"/>
        <v xml:space="preserve"> </v>
      </c>
      <c r="Q793" s="275" t="str">
        <f t="shared" si="77"/>
        <v xml:space="preserve"> </v>
      </c>
      <c r="R793" s="230" t="str">
        <f t="shared" si="78"/>
        <v xml:space="preserve"> </v>
      </c>
    </row>
    <row r="794" spans="1:18" x14ac:dyDescent="0.2">
      <c r="A794" s="10" t="str">
        <f>IF(COUNTRY_INFO!A794=0," ",COUNTRY_INFO!A794)</f>
        <v>Ethiopia</v>
      </c>
      <c r="B794" s="10" t="str">
        <f>IF(COUNTRY_INFO!B794=0," ",COUNTRY_INFO!B794)</f>
        <v>SomaliFaafan</v>
      </c>
      <c r="C794" s="10" t="str">
        <f>IF(COUNTRY_INFO!C794=0," ",COUNTRY_INFO!C794)</f>
        <v>Awbare</v>
      </c>
      <c r="D794" s="11"/>
      <c r="E794" s="289"/>
      <c r="F794" s="109"/>
      <c r="G794" s="288"/>
      <c r="H794" s="288"/>
      <c r="I794" s="56"/>
      <c r="J794" s="11">
        <f t="shared" si="73"/>
        <v>0</v>
      </c>
      <c r="K794" s="2"/>
      <c r="L794" s="18"/>
      <c r="M794" s="59"/>
      <c r="N794" s="14">
        <f t="shared" si="74"/>
        <v>0</v>
      </c>
      <c r="O794" s="230" t="str">
        <f t="shared" si="75"/>
        <v xml:space="preserve"> </v>
      </c>
      <c r="P794" s="230" t="str">
        <f t="shared" si="76"/>
        <v xml:space="preserve"> </v>
      </c>
      <c r="Q794" s="275" t="str">
        <f t="shared" si="77"/>
        <v xml:space="preserve"> </v>
      </c>
      <c r="R794" s="230" t="str">
        <f t="shared" si="78"/>
        <v xml:space="preserve"> </v>
      </c>
    </row>
    <row r="795" spans="1:18" x14ac:dyDescent="0.2">
      <c r="A795" s="10" t="str">
        <f>IF(COUNTRY_INFO!A795=0," ",COUNTRY_INFO!A795)</f>
        <v>Ethiopia</v>
      </c>
      <c r="B795" s="10" t="str">
        <f>IF(COUNTRY_INFO!B795=0," ",COUNTRY_INFO!B795)</f>
        <v>SomaliFaafan</v>
      </c>
      <c r="C795" s="10" t="str">
        <f>IF(COUNTRY_INFO!C795=0," ",COUNTRY_INFO!C795)</f>
        <v>Babile</v>
      </c>
      <c r="D795" s="11"/>
      <c r="E795" s="289"/>
      <c r="F795" s="109"/>
      <c r="G795" s="288"/>
      <c r="H795" s="288"/>
      <c r="I795" s="56"/>
      <c r="J795" s="11">
        <f t="shared" si="73"/>
        <v>0</v>
      </c>
      <c r="K795" s="2"/>
      <c r="L795" s="18"/>
      <c r="M795" s="59"/>
      <c r="N795" s="14">
        <f t="shared" si="74"/>
        <v>0</v>
      </c>
      <c r="O795" s="230" t="str">
        <f t="shared" si="75"/>
        <v xml:space="preserve"> </v>
      </c>
      <c r="P795" s="230" t="str">
        <f t="shared" si="76"/>
        <v xml:space="preserve"> </v>
      </c>
      <c r="Q795" s="275" t="str">
        <f t="shared" si="77"/>
        <v xml:space="preserve"> </v>
      </c>
      <c r="R795" s="230" t="str">
        <f t="shared" si="78"/>
        <v xml:space="preserve"> </v>
      </c>
    </row>
    <row r="796" spans="1:18" x14ac:dyDescent="0.2">
      <c r="A796" s="10" t="str">
        <f>IF(COUNTRY_INFO!A796=0," ",COUNTRY_INFO!A796)</f>
        <v>Ethiopia</v>
      </c>
      <c r="B796" s="10" t="str">
        <f>IF(COUNTRY_INFO!B796=0," ",COUNTRY_INFO!B796)</f>
        <v>SomaliFaafan</v>
      </c>
      <c r="C796" s="10" t="str">
        <f>IF(COUNTRY_INFO!C796=0," ",COUNTRY_INFO!C796)</f>
        <v>Goljano</v>
      </c>
      <c r="D796" s="11"/>
      <c r="E796" s="289"/>
      <c r="F796" s="109"/>
      <c r="G796" s="288"/>
      <c r="H796" s="288"/>
      <c r="I796" s="56"/>
      <c r="J796" s="11">
        <f t="shared" si="73"/>
        <v>0</v>
      </c>
      <c r="K796" s="2"/>
      <c r="L796" s="18"/>
      <c r="M796" s="59"/>
      <c r="N796" s="14">
        <f t="shared" si="74"/>
        <v>0</v>
      </c>
      <c r="O796" s="230" t="str">
        <f t="shared" si="75"/>
        <v xml:space="preserve"> </v>
      </c>
      <c r="P796" s="230" t="str">
        <f t="shared" si="76"/>
        <v xml:space="preserve"> </v>
      </c>
      <c r="Q796" s="275" t="str">
        <f t="shared" si="77"/>
        <v xml:space="preserve"> </v>
      </c>
      <c r="R796" s="230" t="str">
        <f t="shared" si="78"/>
        <v xml:space="preserve"> </v>
      </c>
    </row>
    <row r="797" spans="1:18" x14ac:dyDescent="0.2">
      <c r="A797" s="10" t="str">
        <f>IF(COUNTRY_INFO!A797=0," ",COUNTRY_INFO!A797)</f>
        <v>Ethiopia</v>
      </c>
      <c r="B797" s="10" t="str">
        <f>IF(COUNTRY_INFO!B797=0," ",COUNTRY_INFO!B797)</f>
        <v>SomaliFaafan</v>
      </c>
      <c r="C797" s="10" t="str">
        <f>IF(COUNTRY_INFO!C797=0," ",COUNTRY_INFO!C797)</f>
        <v>Gursum</v>
      </c>
      <c r="D797" s="11"/>
      <c r="E797" s="289"/>
      <c r="F797" s="109"/>
      <c r="G797" s="288"/>
      <c r="H797" s="288"/>
      <c r="I797" s="56"/>
      <c r="J797" s="11">
        <f t="shared" si="73"/>
        <v>0</v>
      </c>
      <c r="K797" s="2"/>
      <c r="L797" s="18"/>
      <c r="M797" s="59"/>
      <c r="N797" s="14">
        <f t="shared" si="74"/>
        <v>0</v>
      </c>
      <c r="O797" s="230" t="str">
        <f t="shared" si="75"/>
        <v xml:space="preserve"> </v>
      </c>
      <c r="P797" s="230" t="str">
        <f t="shared" si="76"/>
        <v xml:space="preserve"> </v>
      </c>
      <c r="Q797" s="275" t="str">
        <f t="shared" si="77"/>
        <v xml:space="preserve"> </v>
      </c>
      <c r="R797" s="230" t="str">
        <f t="shared" si="78"/>
        <v xml:space="preserve"> </v>
      </c>
    </row>
    <row r="798" spans="1:18" x14ac:dyDescent="0.2">
      <c r="A798" s="10" t="str">
        <f>IF(COUNTRY_INFO!A798=0," ",COUNTRY_INFO!A798)</f>
        <v>Ethiopia</v>
      </c>
      <c r="B798" s="10" t="str">
        <f>IF(COUNTRY_INFO!B798=0," ",COUNTRY_INFO!B798)</f>
        <v>SomaliFaafan</v>
      </c>
      <c r="C798" s="10" t="str">
        <f>IF(COUNTRY_INFO!C798=0," ",COUNTRY_INFO!C798)</f>
        <v>Harawa</v>
      </c>
      <c r="D798" s="11"/>
      <c r="E798" s="289"/>
      <c r="F798" s="109"/>
      <c r="G798" s="288"/>
      <c r="H798" s="288"/>
      <c r="I798" s="56"/>
      <c r="J798" s="11">
        <f t="shared" si="73"/>
        <v>0</v>
      </c>
      <c r="K798" s="2"/>
      <c r="L798" s="18"/>
      <c r="M798" s="59"/>
      <c r="N798" s="14">
        <f t="shared" si="74"/>
        <v>0</v>
      </c>
      <c r="O798" s="230" t="str">
        <f t="shared" si="75"/>
        <v xml:space="preserve"> </v>
      </c>
      <c r="P798" s="230" t="str">
        <f t="shared" si="76"/>
        <v xml:space="preserve"> </v>
      </c>
      <c r="Q798" s="275" t="str">
        <f t="shared" si="77"/>
        <v xml:space="preserve"> </v>
      </c>
      <c r="R798" s="230" t="str">
        <f t="shared" si="78"/>
        <v xml:space="preserve"> </v>
      </c>
    </row>
    <row r="799" spans="1:18" x14ac:dyDescent="0.2">
      <c r="A799" s="10" t="str">
        <f>IF(COUNTRY_INFO!A799=0," ",COUNTRY_INFO!A799)</f>
        <v>Ethiopia</v>
      </c>
      <c r="B799" s="10" t="str">
        <f>IF(COUNTRY_INFO!B799=0," ",COUNTRY_INFO!B799)</f>
        <v>SomaliFaafan</v>
      </c>
      <c r="C799" s="10" t="str">
        <f>IF(COUNTRY_INFO!C799=0," ",COUNTRY_INFO!C799)</f>
        <v>Harorays</v>
      </c>
      <c r="D799" s="11"/>
      <c r="E799" s="289"/>
      <c r="F799" s="109"/>
      <c r="G799" s="288"/>
      <c r="H799" s="288"/>
      <c r="I799" s="56"/>
      <c r="J799" s="11">
        <f t="shared" si="73"/>
        <v>0</v>
      </c>
      <c r="K799" s="2"/>
      <c r="L799" s="18"/>
      <c r="M799" s="59"/>
      <c r="N799" s="14">
        <f t="shared" si="74"/>
        <v>0</v>
      </c>
      <c r="O799" s="230" t="str">
        <f t="shared" si="75"/>
        <v xml:space="preserve"> </v>
      </c>
      <c r="P799" s="230" t="str">
        <f t="shared" si="76"/>
        <v xml:space="preserve"> </v>
      </c>
      <c r="Q799" s="275" t="str">
        <f t="shared" si="77"/>
        <v xml:space="preserve"> </v>
      </c>
      <c r="R799" s="230" t="str">
        <f t="shared" si="78"/>
        <v xml:space="preserve"> </v>
      </c>
    </row>
    <row r="800" spans="1:18" x14ac:dyDescent="0.2">
      <c r="A800" s="10" t="str">
        <f>IF(COUNTRY_INFO!A800=0," ",COUNTRY_INFO!A800)</f>
        <v>Ethiopia</v>
      </c>
      <c r="B800" s="10" t="str">
        <f>IF(COUNTRY_INFO!B800=0," ",COUNTRY_INFO!B800)</f>
        <v>SomaliFaafan</v>
      </c>
      <c r="C800" s="10" t="str">
        <f>IF(COUNTRY_INFO!C800=0," ",COUNTRY_INFO!C800)</f>
        <v>Harshim</v>
      </c>
      <c r="D800" s="11"/>
      <c r="E800" s="289"/>
      <c r="F800" s="109"/>
      <c r="G800" s="288"/>
      <c r="H800" s="288"/>
      <c r="I800" s="56"/>
      <c r="J800" s="11">
        <f t="shared" si="73"/>
        <v>0</v>
      </c>
      <c r="K800" s="2"/>
      <c r="L800" s="18"/>
      <c r="M800" s="59"/>
      <c r="N800" s="14">
        <f t="shared" si="74"/>
        <v>0</v>
      </c>
      <c r="O800" s="230" t="str">
        <f t="shared" si="75"/>
        <v xml:space="preserve"> </v>
      </c>
      <c r="P800" s="230" t="str">
        <f t="shared" si="76"/>
        <v xml:space="preserve"> </v>
      </c>
      <c r="Q800" s="275" t="str">
        <f t="shared" si="77"/>
        <v xml:space="preserve"> </v>
      </c>
      <c r="R800" s="230" t="str">
        <f t="shared" si="78"/>
        <v xml:space="preserve"> </v>
      </c>
    </row>
    <row r="801" spans="1:18" x14ac:dyDescent="0.2">
      <c r="A801" s="10" t="str">
        <f>IF(COUNTRY_INFO!A801=0," ",COUNTRY_INFO!A801)</f>
        <v>Ethiopia</v>
      </c>
      <c r="B801" s="10" t="str">
        <f>IF(COUNTRY_INFO!B801=0," ",COUNTRY_INFO!B801)</f>
        <v>SomaliFaafan</v>
      </c>
      <c r="C801" s="10" t="str">
        <f>IF(COUNTRY_INFO!C801=0," ",COUNTRY_INFO!C801)</f>
        <v xml:space="preserve">Jigjiga City </v>
      </c>
      <c r="D801" s="11"/>
      <c r="E801" s="289"/>
      <c r="F801" s="109"/>
      <c r="G801" s="288"/>
      <c r="H801" s="288"/>
      <c r="I801" s="56"/>
      <c r="J801" s="11">
        <f t="shared" si="73"/>
        <v>0</v>
      </c>
      <c r="K801" s="2"/>
      <c r="L801" s="18"/>
      <c r="M801" s="59"/>
      <c r="N801" s="14">
        <f t="shared" si="74"/>
        <v>0</v>
      </c>
      <c r="O801" s="230" t="str">
        <f t="shared" si="75"/>
        <v xml:space="preserve"> </v>
      </c>
      <c r="P801" s="230" t="str">
        <f t="shared" si="76"/>
        <v xml:space="preserve"> </v>
      </c>
      <c r="Q801" s="275" t="str">
        <f t="shared" si="77"/>
        <v xml:space="preserve"> </v>
      </c>
      <c r="R801" s="230" t="str">
        <f t="shared" si="78"/>
        <v xml:space="preserve"> </v>
      </c>
    </row>
    <row r="802" spans="1:18" x14ac:dyDescent="0.2">
      <c r="A802" s="10" t="str">
        <f>IF(COUNTRY_INFO!A802=0," ",COUNTRY_INFO!A802)</f>
        <v>Ethiopia</v>
      </c>
      <c r="B802" s="10" t="str">
        <f>IF(COUNTRY_INFO!B802=0," ",COUNTRY_INFO!B802)</f>
        <v>SomaliFaafan</v>
      </c>
      <c r="C802" s="10" t="str">
        <f>IF(COUNTRY_INFO!C802=0," ",COUNTRY_INFO!C802)</f>
        <v>Kebribeyah</v>
      </c>
      <c r="D802" s="11"/>
      <c r="E802" s="289"/>
      <c r="F802" s="109"/>
      <c r="G802" s="288"/>
      <c r="H802" s="288"/>
      <c r="I802" s="56"/>
      <c r="J802" s="11">
        <f t="shared" si="73"/>
        <v>0</v>
      </c>
      <c r="K802" s="2"/>
      <c r="L802" s="18"/>
      <c r="M802" s="59"/>
      <c r="N802" s="14">
        <f t="shared" si="74"/>
        <v>0</v>
      </c>
      <c r="O802" s="230" t="str">
        <f t="shared" si="75"/>
        <v xml:space="preserve"> </v>
      </c>
      <c r="P802" s="230" t="str">
        <f t="shared" si="76"/>
        <v xml:space="preserve"> </v>
      </c>
      <c r="Q802" s="275" t="str">
        <f t="shared" si="77"/>
        <v xml:space="preserve"> </v>
      </c>
      <c r="R802" s="230" t="str">
        <f t="shared" si="78"/>
        <v xml:space="preserve"> </v>
      </c>
    </row>
    <row r="803" spans="1:18" x14ac:dyDescent="0.2">
      <c r="A803" s="10" t="str">
        <f>IF(COUNTRY_INFO!A803=0," ",COUNTRY_INFO!A803)</f>
        <v>Ethiopia</v>
      </c>
      <c r="B803" s="10" t="str">
        <f>IF(COUNTRY_INFO!B803=0," ",COUNTRY_INFO!B803)</f>
        <v>SomaliFaafan</v>
      </c>
      <c r="C803" s="10" t="str">
        <f>IF(COUNTRY_INFO!C803=0," ",COUNTRY_INFO!C803)</f>
        <v>Kebribeyah Town</v>
      </c>
      <c r="D803" s="11"/>
      <c r="E803" s="289"/>
      <c r="F803" s="109"/>
      <c r="G803" s="288"/>
      <c r="H803" s="288"/>
      <c r="I803" s="56"/>
      <c r="J803" s="11">
        <f t="shared" si="73"/>
        <v>0</v>
      </c>
      <c r="K803" s="2"/>
      <c r="L803" s="18"/>
      <c r="M803" s="59"/>
      <c r="N803" s="14">
        <f t="shared" si="74"/>
        <v>0</v>
      </c>
      <c r="O803" s="230" t="str">
        <f t="shared" si="75"/>
        <v xml:space="preserve"> </v>
      </c>
      <c r="P803" s="230" t="str">
        <f t="shared" si="76"/>
        <v xml:space="preserve"> </v>
      </c>
      <c r="Q803" s="275" t="str">
        <f t="shared" si="77"/>
        <v xml:space="preserve"> </v>
      </c>
      <c r="R803" s="230" t="str">
        <f t="shared" si="78"/>
        <v xml:space="preserve"> </v>
      </c>
    </row>
    <row r="804" spans="1:18" x14ac:dyDescent="0.2">
      <c r="A804" s="10" t="str">
        <f>IF(COUNTRY_INFO!A804=0," ",COUNTRY_INFO!A804)</f>
        <v>Ethiopia</v>
      </c>
      <c r="B804" s="10" t="str">
        <f>IF(COUNTRY_INFO!B804=0," ",COUNTRY_INFO!B804)</f>
        <v>SomaliFaafan</v>
      </c>
      <c r="C804" s="10" t="str">
        <f>IF(COUNTRY_INFO!C804=0," ",COUNTRY_INFO!C804)</f>
        <v>Qoran-Mulla</v>
      </c>
      <c r="D804" s="11"/>
      <c r="E804" s="289"/>
      <c r="F804" s="109"/>
      <c r="G804" s="288"/>
      <c r="H804" s="288"/>
      <c r="I804" s="56"/>
      <c r="J804" s="11">
        <f t="shared" si="73"/>
        <v>0</v>
      </c>
      <c r="K804" s="2"/>
      <c r="L804" s="18"/>
      <c r="M804" s="59"/>
      <c r="N804" s="14">
        <f t="shared" si="74"/>
        <v>0</v>
      </c>
      <c r="O804" s="230" t="str">
        <f t="shared" si="75"/>
        <v xml:space="preserve"> </v>
      </c>
      <c r="P804" s="230" t="str">
        <f t="shared" si="76"/>
        <v xml:space="preserve"> </v>
      </c>
      <c r="Q804" s="275" t="str">
        <f t="shared" si="77"/>
        <v xml:space="preserve"> </v>
      </c>
      <c r="R804" s="230" t="str">
        <f t="shared" si="78"/>
        <v xml:space="preserve"> </v>
      </c>
    </row>
    <row r="805" spans="1:18" x14ac:dyDescent="0.2">
      <c r="A805" s="10" t="str">
        <f>IF(COUNTRY_INFO!A805=0," ",COUNTRY_INFO!A805)</f>
        <v>Ethiopia</v>
      </c>
      <c r="B805" s="10" t="str">
        <f>IF(COUNTRY_INFO!B805=0," ",COUNTRY_INFO!B805)</f>
        <v>SomaliFaafan</v>
      </c>
      <c r="C805" s="10" t="str">
        <f>IF(COUNTRY_INFO!C805=0," ",COUNTRY_INFO!C805)</f>
        <v>Shabeley</v>
      </c>
      <c r="D805" s="11"/>
      <c r="E805" s="289"/>
      <c r="F805" s="109"/>
      <c r="G805" s="288"/>
      <c r="H805" s="288"/>
      <c r="I805" s="56"/>
      <c r="J805" s="11">
        <f t="shared" si="73"/>
        <v>0</v>
      </c>
      <c r="K805" s="2"/>
      <c r="L805" s="18"/>
      <c r="M805" s="59"/>
      <c r="N805" s="14">
        <f t="shared" si="74"/>
        <v>0</v>
      </c>
      <c r="O805" s="230" t="str">
        <f t="shared" si="75"/>
        <v xml:space="preserve"> </v>
      </c>
      <c r="P805" s="230" t="str">
        <f t="shared" si="76"/>
        <v xml:space="preserve"> </v>
      </c>
      <c r="Q805" s="275" t="str">
        <f t="shared" si="77"/>
        <v xml:space="preserve"> </v>
      </c>
      <c r="R805" s="230" t="str">
        <f t="shared" si="78"/>
        <v xml:space="preserve"> </v>
      </c>
    </row>
    <row r="806" spans="1:18" x14ac:dyDescent="0.2">
      <c r="A806" s="10" t="str">
        <f>IF(COUNTRY_INFO!A806=0," ",COUNTRY_INFO!A806)</f>
        <v>Ethiopia</v>
      </c>
      <c r="B806" s="10" t="str">
        <f>IF(COUNTRY_INFO!B806=0," ",COUNTRY_INFO!B806)</f>
        <v>SomaliFaafan</v>
      </c>
      <c r="C806" s="10" t="str">
        <f>IF(COUNTRY_INFO!C806=0," ",COUNTRY_INFO!C806)</f>
        <v>Togo Wajjale</v>
      </c>
      <c r="D806" s="11"/>
      <c r="E806" s="289"/>
      <c r="F806" s="109"/>
      <c r="G806" s="288"/>
      <c r="H806" s="288"/>
      <c r="I806" s="56"/>
      <c r="J806" s="11">
        <f t="shared" si="73"/>
        <v>0</v>
      </c>
      <c r="K806" s="2"/>
      <c r="L806" s="18"/>
      <c r="M806" s="59"/>
      <c r="N806" s="14">
        <f t="shared" si="74"/>
        <v>0</v>
      </c>
      <c r="O806" s="230" t="str">
        <f t="shared" si="75"/>
        <v xml:space="preserve"> </v>
      </c>
      <c r="P806" s="230" t="str">
        <f t="shared" si="76"/>
        <v xml:space="preserve"> </v>
      </c>
      <c r="Q806" s="275" t="str">
        <f t="shared" si="77"/>
        <v xml:space="preserve"> </v>
      </c>
      <c r="R806" s="230" t="str">
        <f t="shared" si="78"/>
        <v xml:space="preserve"> </v>
      </c>
    </row>
    <row r="807" spans="1:18" x14ac:dyDescent="0.2">
      <c r="A807" s="10" t="str">
        <f>IF(COUNTRY_INFO!A807=0," ",COUNTRY_INFO!A807)</f>
        <v>Ethiopia</v>
      </c>
      <c r="B807" s="10" t="str">
        <f>IF(COUNTRY_INFO!B807=0," ",COUNTRY_INFO!B807)</f>
        <v>SomaliFaafan</v>
      </c>
      <c r="C807" s="10" t="str">
        <f>IF(COUNTRY_INFO!C807=0," ",COUNTRY_INFO!C807)</f>
        <v>Tuliguled</v>
      </c>
      <c r="D807" s="11"/>
      <c r="E807" s="289"/>
      <c r="F807" s="109"/>
      <c r="G807" s="288"/>
      <c r="H807" s="288"/>
      <c r="I807" s="56"/>
      <c r="J807" s="11">
        <f t="shared" si="73"/>
        <v>0</v>
      </c>
      <c r="K807" s="2"/>
      <c r="L807" s="18"/>
      <c r="M807" s="59"/>
      <c r="N807" s="14">
        <f t="shared" si="74"/>
        <v>0</v>
      </c>
      <c r="O807" s="230" t="str">
        <f t="shared" si="75"/>
        <v xml:space="preserve"> </v>
      </c>
      <c r="P807" s="230" t="str">
        <f t="shared" si="76"/>
        <v xml:space="preserve"> </v>
      </c>
      <c r="Q807" s="275" t="str">
        <f t="shared" si="77"/>
        <v xml:space="preserve"> </v>
      </c>
      <c r="R807" s="230" t="str">
        <f t="shared" si="78"/>
        <v xml:space="preserve"> </v>
      </c>
    </row>
    <row r="808" spans="1:18" x14ac:dyDescent="0.2">
      <c r="A808" s="10" t="str">
        <f>IF(COUNTRY_INFO!A808=0," ",COUNTRY_INFO!A808)</f>
        <v>Ethiopia</v>
      </c>
      <c r="B808" s="10" t="str">
        <f>IF(COUNTRY_INFO!B808=0," ",COUNTRY_INFO!B808)</f>
        <v>SomaliJarar</v>
      </c>
      <c r="C808" s="10" t="str">
        <f>IF(COUNTRY_INFO!C808=0," ",COUNTRY_INFO!C808)</f>
        <v>Ararso</v>
      </c>
      <c r="D808" s="11"/>
      <c r="E808" s="289"/>
      <c r="F808" s="109"/>
      <c r="G808" s="288"/>
      <c r="H808" s="288"/>
      <c r="I808" s="56"/>
      <c r="J808" s="11">
        <f t="shared" si="73"/>
        <v>0</v>
      </c>
      <c r="K808" s="2"/>
      <c r="L808" s="18"/>
      <c r="M808" s="59"/>
      <c r="N808" s="14">
        <f t="shared" si="74"/>
        <v>0</v>
      </c>
      <c r="O808" s="230" t="str">
        <f t="shared" si="75"/>
        <v xml:space="preserve"> </v>
      </c>
      <c r="P808" s="230" t="str">
        <f t="shared" si="76"/>
        <v xml:space="preserve"> </v>
      </c>
      <c r="Q808" s="275" t="str">
        <f t="shared" si="77"/>
        <v xml:space="preserve"> </v>
      </c>
      <c r="R808" s="230" t="str">
        <f t="shared" si="78"/>
        <v xml:space="preserve"> </v>
      </c>
    </row>
    <row r="809" spans="1:18" x14ac:dyDescent="0.2">
      <c r="A809" s="10" t="str">
        <f>IF(COUNTRY_INFO!A809=0," ",COUNTRY_INFO!A809)</f>
        <v>Ethiopia</v>
      </c>
      <c r="B809" s="10" t="str">
        <f>IF(COUNTRY_INFO!B809=0," ",COUNTRY_INFO!B809)</f>
        <v>SomaliJarar</v>
      </c>
      <c r="C809" s="10" t="str">
        <f>IF(COUNTRY_INFO!C809=0," ",COUNTRY_INFO!C809)</f>
        <v>Aware</v>
      </c>
      <c r="D809" s="11"/>
      <c r="E809" s="289"/>
      <c r="F809" s="109"/>
      <c r="G809" s="288"/>
      <c r="H809" s="288"/>
      <c r="I809" s="56"/>
      <c r="J809" s="11">
        <f t="shared" si="73"/>
        <v>0</v>
      </c>
      <c r="K809" s="2"/>
      <c r="L809" s="18"/>
      <c r="M809" s="59"/>
      <c r="N809" s="14">
        <f t="shared" si="74"/>
        <v>0</v>
      </c>
      <c r="O809" s="230" t="str">
        <f t="shared" si="75"/>
        <v xml:space="preserve"> </v>
      </c>
      <c r="P809" s="230" t="str">
        <f t="shared" si="76"/>
        <v xml:space="preserve"> </v>
      </c>
      <c r="Q809" s="275" t="str">
        <f t="shared" si="77"/>
        <v xml:space="preserve"> </v>
      </c>
      <c r="R809" s="230" t="str">
        <f t="shared" si="78"/>
        <v xml:space="preserve"> </v>
      </c>
    </row>
    <row r="810" spans="1:18" x14ac:dyDescent="0.2">
      <c r="A810" s="10" t="str">
        <f>IF(COUNTRY_INFO!A810=0," ",COUNTRY_INFO!A810)</f>
        <v>Ethiopia</v>
      </c>
      <c r="B810" s="10" t="str">
        <f>IF(COUNTRY_INFO!B810=0," ",COUNTRY_INFO!B810)</f>
        <v>SomaliJarar</v>
      </c>
      <c r="C810" s="10" t="str">
        <f>IF(COUNTRY_INFO!C810=0," ",COUNTRY_INFO!C810)</f>
        <v>Birqod</v>
      </c>
      <c r="D810" s="11"/>
      <c r="E810" s="289"/>
      <c r="F810" s="109"/>
      <c r="G810" s="288"/>
      <c r="H810" s="288"/>
      <c r="I810" s="56"/>
      <c r="J810" s="11">
        <f t="shared" si="73"/>
        <v>0</v>
      </c>
      <c r="K810" s="2"/>
      <c r="L810" s="18"/>
      <c r="M810" s="59"/>
      <c r="N810" s="14">
        <f t="shared" si="74"/>
        <v>0</v>
      </c>
      <c r="O810" s="230" t="str">
        <f t="shared" si="75"/>
        <v xml:space="preserve"> </v>
      </c>
      <c r="P810" s="230" t="str">
        <f t="shared" si="76"/>
        <v xml:space="preserve"> </v>
      </c>
      <c r="Q810" s="275" t="str">
        <f t="shared" si="77"/>
        <v xml:space="preserve"> </v>
      </c>
      <c r="R810" s="230" t="str">
        <f t="shared" si="78"/>
        <v xml:space="preserve"> </v>
      </c>
    </row>
    <row r="811" spans="1:18" x14ac:dyDescent="0.2">
      <c r="A811" s="10" t="str">
        <f>IF(COUNTRY_INFO!A811=0," ",COUNTRY_INFO!A811)</f>
        <v>Ethiopia</v>
      </c>
      <c r="B811" s="10" t="str">
        <f>IF(COUNTRY_INFO!B811=0," ",COUNTRY_INFO!B811)</f>
        <v>SomaliJarar</v>
      </c>
      <c r="C811" s="10" t="str">
        <f>IF(COUNTRY_INFO!C811=0," ",COUNTRY_INFO!C811)</f>
        <v>Daror</v>
      </c>
      <c r="D811" s="11"/>
      <c r="E811" s="289"/>
      <c r="F811" s="109"/>
      <c r="G811" s="288"/>
      <c r="H811" s="288"/>
      <c r="I811" s="56"/>
      <c r="J811" s="11">
        <f t="shared" si="73"/>
        <v>0</v>
      </c>
      <c r="K811" s="2"/>
      <c r="L811" s="18"/>
      <c r="M811" s="59"/>
      <c r="N811" s="14">
        <f t="shared" si="74"/>
        <v>0</v>
      </c>
      <c r="O811" s="230" t="str">
        <f t="shared" si="75"/>
        <v xml:space="preserve"> </v>
      </c>
      <c r="P811" s="230" t="str">
        <f t="shared" si="76"/>
        <v xml:space="preserve"> </v>
      </c>
      <c r="Q811" s="275" t="str">
        <f t="shared" si="77"/>
        <v xml:space="preserve"> </v>
      </c>
      <c r="R811" s="230" t="str">
        <f t="shared" si="78"/>
        <v xml:space="preserve"> </v>
      </c>
    </row>
    <row r="812" spans="1:18" x14ac:dyDescent="0.2">
      <c r="A812" s="10" t="str">
        <f>IF(COUNTRY_INFO!A812=0," ",COUNTRY_INFO!A812)</f>
        <v>Ethiopia</v>
      </c>
      <c r="B812" s="10" t="str">
        <f>IF(COUNTRY_INFO!B812=0," ",COUNTRY_INFO!B812)</f>
        <v>SomaliJarar</v>
      </c>
      <c r="C812" s="10" t="str">
        <f>IF(COUNTRY_INFO!C812=0," ",COUNTRY_INFO!C812)</f>
        <v>Degahabure</v>
      </c>
      <c r="D812" s="11"/>
      <c r="E812" s="289"/>
      <c r="F812" s="109"/>
      <c r="G812" s="288"/>
      <c r="H812" s="288"/>
      <c r="I812" s="56"/>
      <c r="J812" s="11">
        <f t="shared" si="73"/>
        <v>0</v>
      </c>
      <c r="K812" s="2"/>
      <c r="L812" s="18"/>
      <c r="M812" s="59"/>
      <c r="N812" s="14">
        <f t="shared" si="74"/>
        <v>0</v>
      </c>
      <c r="O812" s="230" t="str">
        <f t="shared" si="75"/>
        <v xml:space="preserve"> </v>
      </c>
      <c r="P812" s="230" t="str">
        <f t="shared" si="76"/>
        <v xml:space="preserve"> </v>
      </c>
      <c r="Q812" s="275" t="str">
        <f t="shared" si="77"/>
        <v xml:space="preserve"> </v>
      </c>
      <c r="R812" s="230" t="str">
        <f t="shared" si="78"/>
        <v xml:space="preserve"> </v>
      </c>
    </row>
    <row r="813" spans="1:18" x14ac:dyDescent="0.2">
      <c r="A813" s="10" t="str">
        <f>IF(COUNTRY_INFO!A813=0," ",COUNTRY_INFO!A813)</f>
        <v>Ethiopia</v>
      </c>
      <c r="B813" s="10" t="str">
        <f>IF(COUNTRY_INFO!B813=0," ",COUNTRY_INFO!B813)</f>
        <v>SomaliJarar</v>
      </c>
      <c r="C813" s="10" t="str">
        <f>IF(COUNTRY_INFO!C813=0," ",COUNTRY_INFO!C813)</f>
        <v>Degahmadow</v>
      </c>
      <c r="D813" s="11"/>
      <c r="E813" s="289"/>
      <c r="F813" s="109"/>
      <c r="G813" s="288"/>
      <c r="H813" s="288"/>
      <c r="I813" s="56"/>
      <c r="J813" s="11">
        <f t="shared" si="73"/>
        <v>0</v>
      </c>
      <c r="K813" s="2"/>
      <c r="L813" s="18"/>
      <c r="M813" s="59"/>
      <c r="N813" s="14">
        <f t="shared" si="74"/>
        <v>0</v>
      </c>
      <c r="O813" s="230" t="str">
        <f t="shared" si="75"/>
        <v xml:space="preserve"> </v>
      </c>
      <c r="P813" s="230" t="str">
        <f t="shared" si="76"/>
        <v xml:space="preserve"> </v>
      </c>
      <c r="Q813" s="275" t="str">
        <f t="shared" si="77"/>
        <v xml:space="preserve"> </v>
      </c>
      <c r="R813" s="230" t="str">
        <f t="shared" si="78"/>
        <v xml:space="preserve"> </v>
      </c>
    </row>
    <row r="814" spans="1:18" x14ac:dyDescent="0.2">
      <c r="A814" s="10" t="str">
        <f>IF(COUNTRY_INFO!A814=0," ",COUNTRY_INFO!A814)</f>
        <v>Ethiopia</v>
      </c>
      <c r="B814" s="10" t="str">
        <f>IF(COUNTRY_INFO!B814=0," ",COUNTRY_INFO!B814)</f>
        <v>SomaliJarar</v>
      </c>
      <c r="C814" s="10" t="str">
        <f>IF(COUNTRY_INFO!C814=0," ",COUNTRY_INFO!C814)</f>
        <v>Dehabur Town</v>
      </c>
      <c r="D814" s="11"/>
      <c r="E814" s="289"/>
      <c r="F814" s="109"/>
      <c r="G814" s="288"/>
      <c r="H814" s="288"/>
      <c r="I814" s="56"/>
      <c r="J814" s="11">
        <f t="shared" si="73"/>
        <v>0</v>
      </c>
      <c r="K814" s="2"/>
      <c r="L814" s="18"/>
      <c r="M814" s="59"/>
      <c r="N814" s="14">
        <f t="shared" si="74"/>
        <v>0</v>
      </c>
      <c r="O814" s="230" t="str">
        <f t="shared" si="75"/>
        <v xml:space="preserve"> </v>
      </c>
      <c r="P814" s="230" t="str">
        <f t="shared" si="76"/>
        <v xml:space="preserve"> </v>
      </c>
      <c r="Q814" s="275" t="str">
        <f t="shared" si="77"/>
        <v xml:space="preserve"> </v>
      </c>
      <c r="R814" s="230" t="str">
        <f t="shared" si="78"/>
        <v xml:space="preserve"> </v>
      </c>
    </row>
    <row r="815" spans="1:18" x14ac:dyDescent="0.2">
      <c r="A815" s="10" t="str">
        <f>IF(COUNTRY_INFO!A815=0," ",COUNTRY_INFO!A815)</f>
        <v>Ethiopia</v>
      </c>
      <c r="B815" s="10" t="str">
        <f>IF(COUNTRY_INFO!B815=0," ",COUNTRY_INFO!B815)</f>
        <v>SomaliJarar</v>
      </c>
      <c r="C815" s="10" t="str">
        <f>IF(COUNTRY_INFO!C815=0," ",COUNTRY_INFO!C815)</f>
        <v>Gashamo</v>
      </c>
      <c r="D815" s="11"/>
      <c r="E815" s="289"/>
      <c r="F815" s="109"/>
      <c r="G815" s="288"/>
      <c r="H815" s="295">
        <v>33996</v>
      </c>
      <c r="I815" s="56"/>
      <c r="J815" s="11">
        <f t="shared" si="73"/>
        <v>33996</v>
      </c>
      <c r="K815" s="2"/>
      <c r="L815" s="18">
        <v>27766</v>
      </c>
      <c r="M815" s="59"/>
      <c r="N815" s="14">
        <f t="shared" si="74"/>
        <v>27766</v>
      </c>
      <c r="O815" s="230" t="str">
        <f t="shared" si="75"/>
        <v xml:space="preserve"> </v>
      </c>
      <c r="P815" s="293">
        <f t="shared" si="76"/>
        <v>81.674314625250034</v>
      </c>
      <c r="Q815" s="275" t="str">
        <f t="shared" si="77"/>
        <v xml:space="preserve"> </v>
      </c>
      <c r="R815" s="293">
        <f t="shared" si="78"/>
        <v>81.674314625250034</v>
      </c>
    </row>
    <row r="816" spans="1:18" x14ac:dyDescent="0.2">
      <c r="A816" s="10" t="str">
        <f>IF(COUNTRY_INFO!A816=0," ",COUNTRY_INFO!A816)</f>
        <v>Ethiopia</v>
      </c>
      <c r="B816" s="10" t="str">
        <f>IF(COUNTRY_INFO!B816=0," ",COUNTRY_INFO!B816)</f>
        <v>SomaliJarar</v>
      </c>
      <c r="C816" s="10" t="str">
        <f>IF(COUNTRY_INFO!C816=0," ",COUNTRY_INFO!C816)</f>
        <v>Gunagado</v>
      </c>
      <c r="D816" s="11"/>
      <c r="E816" s="289"/>
      <c r="F816" s="109"/>
      <c r="G816" s="288"/>
      <c r="H816" s="288"/>
      <c r="I816" s="56"/>
      <c r="J816" s="11">
        <f t="shared" si="73"/>
        <v>0</v>
      </c>
      <c r="K816" s="2"/>
      <c r="L816" s="18"/>
      <c r="M816" s="59"/>
      <c r="N816" s="14">
        <f t="shared" si="74"/>
        <v>0</v>
      </c>
      <c r="O816" s="230" t="str">
        <f t="shared" si="75"/>
        <v xml:space="preserve"> </v>
      </c>
      <c r="P816" s="230" t="str">
        <f t="shared" si="76"/>
        <v xml:space="preserve"> </v>
      </c>
      <c r="Q816" s="275" t="str">
        <f t="shared" si="77"/>
        <v xml:space="preserve"> </v>
      </c>
      <c r="R816" s="230" t="str">
        <f t="shared" si="78"/>
        <v xml:space="preserve"> </v>
      </c>
    </row>
    <row r="817" spans="1:18" x14ac:dyDescent="0.2">
      <c r="A817" s="10" t="str">
        <f>IF(COUNTRY_INFO!A817=0," ",COUNTRY_INFO!A817)</f>
        <v>Ethiopia</v>
      </c>
      <c r="B817" s="10" t="str">
        <f>IF(COUNTRY_INFO!B817=0," ",COUNTRY_INFO!B817)</f>
        <v>SomaliJarar</v>
      </c>
      <c r="C817" s="10" t="str">
        <f>IF(COUNTRY_INFO!C817=0," ",COUNTRY_INFO!C817)</f>
        <v>Yocale</v>
      </c>
      <c r="D817" s="11"/>
      <c r="E817" s="289"/>
      <c r="F817" s="109"/>
      <c r="G817" s="288"/>
      <c r="H817" s="288"/>
      <c r="I817" s="56"/>
      <c r="J817" s="11">
        <f t="shared" si="73"/>
        <v>0</v>
      </c>
      <c r="K817" s="2"/>
      <c r="L817" s="18"/>
      <c r="M817" s="59"/>
      <c r="N817" s="14">
        <f t="shared" si="74"/>
        <v>0</v>
      </c>
      <c r="O817" s="230" t="str">
        <f t="shared" si="75"/>
        <v xml:space="preserve"> </v>
      </c>
      <c r="P817" s="230" t="str">
        <f t="shared" si="76"/>
        <v xml:space="preserve"> </v>
      </c>
      <c r="Q817" s="275" t="str">
        <f t="shared" si="77"/>
        <v xml:space="preserve"> </v>
      </c>
      <c r="R817" s="230" t="str">
        <f t="shared" si="78"/>
        <v xml:space="preserve"> </v>
      </c>
    </row>
    <row r="818" spans="1:18" x14ac:dyDescent="0.2">
      <c r="A818" s="10" t="str">
        <f>IF(COUNTRY_INFO!A818=0," ",COUNTRY_INFO!A818)</f>
        <v>Ethiopia</v>
      </c>
      <c r="B818" s="10" t="str">
        <f>IF(COUNTRY_INFO!B818=0," ",COUNTRY_INFO!B818)</f>
        <v>SomaliLiban</v>
      </c>
      <c r="C818" s="10" t="str">
        <f>IF(COUNTRY_INFO!C818=0," ",COUNTRY_INFO!C818)</f>
        <v>Deka suftu</v>
      </c>
      <c r="D818" s="11"/>
      <c r="E818" s="289"/>
      <c r="F818" s="109"/>
      <c r="G818" s="288"/>
      <c r="H818" s="288"/>
      <c r="I818" s="56"/>
      <c r="J818" s="11">
        <f t="shared" si="73"/>
        <v>0</v>
      </c>
      <c r="K818" s="2"/>
      <c r="L818" s="18"/>
      <c r="M818" s="59"/>
      <c r="N818" s="14">
        <f t="shared" si="74"/>
        <v>0</v>
      </c>
      <c r="O818" s="230" t="str">
        <f t="shared" si="75"/>
        <v xml:space="preserve"> </v>
      </c>
      <c r="P818" s="230" t="str">
        <f t="shared" si="76"/>
        <v xml:space="preserve"> </v>
      </c>
      <c r="Q818" s="275" t="str">
        <f t="shared" si="77"/>
        <v xml:space="preserve"> </v>
      </c>
      <c r="R818" s="230" t="str">
        <f t="shared" si="78"/>
        <v xml:space="preserve"> </v>
      </c>
    </row>
    <row r="819" spans="1:18" x14ac:dyDescent="0.2">
      <c r="A819" s="10" t="str">
        <f>IF(COUNTRY_INFO!A819=0," ",COUNTRY_INFO!A819)</f>
        <v>Ethiopia</v>
      </c>
      <c r="B819" s="10" t="str">
        <f>IF(COUNTRY_INFO!B819=0," ",COUNTRY_INFO!B819)</f>
        <v>SomaliLiban</v>
      </c>
      <c r="C819" s="10" t="str">
        <f>IF(COUNTRY_INFO!C819=0," ",COUNTRY_INFO!C819)</f>
        <v>Doloado</v>
      </c>
      <c r="D819" s="11"/>
      <c r="E819" s="289"/>
      <c r="F819" s="109"/>
      <c r="G819" s="288"/>
      <c r="H819" s="288"/>
      <c r="I819" s="56"/>
      <c r="J819" s="11">
        <f t="shared" si="73"/>
        <v>0</v>
      </c>
      <c r="K819" s="2"/>
      <c r="L819" s="18"/>
      <c r="M819" s="59"/>
      <c r="N819" s="14">
        <f t="shared" si="74"/>
        <v>0</v>
      </c>
      <c r="O819" s="230" t="str">
        <f t="shared" si="75"/>
        <v xml:space="preserve"> </v>
      </c>
      <c r="P819" s="230" t="str">
        <f t="shared" si="76"/>
        <v xml:space="preserve"> </v>
      </c>
      <c r="Q819" s="275" t="str">
        <f t="shared" si="77"/>
        <v xml:space="preserve"> </v>
      </c>
      <c r="R819" s="230" t="str">
        <f t="shared" si="78"/>
        <v xml:space="preserve"> </v>
      </c>
    </row>
    <row r="820" spans="1:18" x14ac:dyDescent="0.2">
      <c r="A820" s="10" t="str">
        <f>IF(COUNTRY_INFO!A820=0," ",COUNTRY_INFO!A820)</f>
        <v>Ethiopia</v>
      </c>
      <c r="B820" s="10" t="str">
        <f>IF(COUNTRY_INFO!B820=0," ",COUNTRY_INFO!B820)</f>
        <v>SomaliLiban</v>
      </c>
      <c r="C820" s="10" t="str">
        <f>IF(COUNTRY_INFO!C820=0," ",COUNTRY_INFO!C820)</f>
        <v>Filtu</v>
      </c>
      <c r="D820" s="11"/>
      <c r="E820" s="289"/>
      <c r="F820" s="109"/>
      <c r="G820" s="288"/>
      <c r="H820" s="288"/>
      <c r="I820" s="56"/>
      <c r="J820" s="11">
        <f t="shared" si="73"/>
        <v>0</v>
      </c>
      <c r="K820" s="2"/>
      <c r="L820" s="18"/>
      <c r="M820" s="59"/>
      <c r="N820" s="14">
        <f t="shared" si="74"/>
        <v>0</v>
      </c>
      <c r="O820" s="230" t="str">
        <f t="shared" si="75"/>
        <v xml:space="preserve"> </v>
      </c>
      <c r="P820" s="230" t="str">
        <f t="shared" si="76"/>
        <v xml:space="preserve"> </v>
      </c>
      <c r="Q820" s="275" t="str">
        <f t="shared" si="77"/>
        <v xml:space="preserve"> </v>
      </c>
      <c r="R820" s="230" t="str">
        <f t="shared" si="78"/>
        <v xml:space="preserve"> </v>
      </c>
    </row>
    <row r="821" spans="1:18" x14ac:dyDescent="0.2">
      <c r="A821" s="10" t="str">
        <f>IF(COUNTRY_INFO!A821=0," ",COUNTRY_INFO!A821)</f>
        <v>Ethiopia</v>
      </c>
      <c r="B821" s="10" t="str">
        <f>IF(COUNTRY_INFO!B821=0," ",COUNTRY_INFO!B821)</f>
        <v>SomaliLiban</v>
      </c>
      <c r="C821" s="10" t="str">
        <f>IF(COUNTRY_INFO!C821=0," ",COUNTRY_INFO!C821)</f>
        <v>Hudet</v>
      </c>
      <c r="D821" s="11"/>
      <c r="E821" s="289"/>
      <c r="F821" s="109"/>
      <c r="G821" s="288"/>
      <c r="H821" s="288"/>
      <c r="I821" s="56"/>
      <c r="J821" s="11">
        <f t="shared" si="73"/>
        <v>0</v>
      </c>
      <c r="K821" s="2"/>
      <c r="L821" s="18"/>
      <c r="M821" s="59"/>
      <c r="N821" s="14">
        <f t="shared" si="74"/>
        <v>0</v>
      </c>
      <c r="O821" s="230" t="str">
        <f t="shared" si="75"/>
        <v xml:space="preserve"> </v>
      </c>
      <c r="P821" s="230" t="str">
        <f t="shared" si="76"/>
        <v xml:space="preserve"> </v>
      </c>
      <c r="Q821" s="275" t="str">
        <f t="shared" si="77"/>
        <v xml:space="preserve"> </v>
      </c>
      <c r="R821" s="230" t="str">
        <f t="shared" si="78"/>
        <v xml:space="preserve"> </v>
      </c>
    </row>
    <row r="822" spans="1:18" x14ac:dyDescent="0.2">
      <c r="A822" s="10" t="str">
        <f>IF(COUNTRY_INFO!A822=0," ",COUNTRY_INFO!A822)</f>
        <v>Ethiopia</v>
      </c>
      <c r="B822" s="10" t="str">
        <f>IF(COUNTRY_INFO!B822=0," ",COUNTRY_INFO!B822)</f>
        <v>SomaliLiban</v>
      </c>
      <c r="C822" s="10" t="str">
        <f>IF(COUNTRY_INFO!C822=0," ",COUNTRY_INFO!C822)</f>
        <v>Moyale</v>
      </c>
      <c r="D822" s="11"/>
      <c r="E822" s="289"/>
      <c r="F822" s="109"/>
      <c r="G822" s="288"/>
      <c r="H822" s="288"/>
      <c r="I822" s="56"/>
      <c r="J822" s="11">
        <f t="shared" si="73"/>
        <v>0</v>
      </c>
      <c r="K822" s="2"/>
      <c r="L822" s="18"/>
      <c r="M822" s="59"/>
      <c r="N822" s="14">
        <f t="shared" si="74"/>
        <v>0</v>
      </c>
      <c r="O822" s="230" t="str">
        <f t="shared" si="75"/>
        <v xml:space="preserve"> </v>
      </c>
      <c r="P822" s="230" t="str">
        <f t="shared" si="76"/>
        <v xml:space="preserve"> </v>
      </c>
      <c r="Q822" s="275" t="str">
        <f t="shared" si="77"/>
        <v xml:space="preserve"> </v>
      </c>
      <c r="R822" s="230" t="str">
        <f t="shared" si="78"/>
        <v xml:space="preserve"> </v>
      </c>
    </row>
    <row r="823" spans="1:18" x14ac:dyDescent="0.2">
      <c r="A823" s="10" t="str">
        <f>IF(COUNTRY_INFO!A823=0," ",COUNTRY_INFO!A823)</f>
        <v>Ethiopia</v>
      </c>
      <c r="B823" s="10" t="str">
        <f>IF(COUNTRY_INFO!B823=0," ",COUNTRY_INFO!B823)</f>
        <v>SomaliLiban</v>
      </c>
      <c r="C823" s="10" t="str">
        <f>IF(COUNTRY_INFO!C823=0," ",COUNTRY_INFO!C823)</f>
        <v>Mubarek</v>
      </c>
      <c r="D823" s="11"/>
      <c r="E823" s="289"/>
      <c r="F823" s="109"/>
      <c r="G823" s="288"/>
      <c r="H823" s="288"/>
      <c r="I823" s="56"/>
      <c r="J823" s="11">
        <f t="shared" si="73"/>
        <v>0</v>
      </c>
      <c r="K823" s="2"/>
      <c r="L823" s="18"/>
      <c r="M823" s="59"/>
      <c r="N823" s="14">
        <f t="shared" si="74"/>
        <v>0</v>
      </c>
      <c r="O823" s="230" t="str">
        <f t="shared" si="75"/>
        <v xml:space="preserve"> </v>
      </c>
      <c r="P823" s="230" t="str">
        <f t="shared" si="76"/>
        <v xml:space="preserve"> </v>
      </c>
      <c r="Q823" s="275" t="str">
        <f t="shared" si="77"/>
        <v xml:space="preserve"> </v>
      </c>
      <c r="R823" s="230" t="str">
        <f t="shared" si="78"/>
        <v xml:space="preserve"> </v>
      </c>
    </row>
    <row r="824" spans="1:18" x14ac:dyDescent="0.2">
      <c r="A824" s="10" t="str">
        <f>IF(COUNTRY_INFO!A824=0," ",COUNTRY_INFO!A824)</f>
        <v>Ethiopia</v>
      </c>
      <c r="B824" s="10" t="str">
        <f>IF(COUNTRY_INFO!B824=0," ",COUNTRY_INFO!B824)</f>
        <v>SomaliLiban</v>
      </c>
      <c r="C824" s="10" t="str">
        <f>IF(COUNTRY_INFO!C824=0," ",COUNTRY_INFO!C824)</f>
        <v>Qadaadumo</v>
      </c>
      <c r="D824" s="11"/>
      <c r="E824" s="289"/>
      <c r="F824" s="109"/>
      <c r="G824" s="288"/>
      <c r="H824" s="288"/>
      <c r="I824" s="56"/>
      <c r="J824" s="11">
        <f t="shared" si="73"/>
        <v>0</v>
      </c>
      <c r="K824" s="2"/>
      <c r="L824" s="18"/>
      <c r="M824" s="59"/>
      <c r="N824" s="14">
        <f t="shared" si="74"/>
        <v>0</v>
      </c>
      <c r="O824" s="230" t="str">
        <f t="shared" si="75"/>
        <v xml:space="preserve"> </v>
      </c>
      <c r="P824" s="230" t="str">
        <f t="shared" si="76"/>
        <v xml:space="preserve"> </v>
      </c>
      <c r="Q824" s="275" t="str">
        <f t="shared" si="77"/>
        <v xml:space="preserve"> </v>
      </c>
      <c r="R824" s="230" t="str">
        <f t="shared" si="78"/>
        <v xml:space="preserve"> </v>
      </c>
    </row>
    <row r="825" spans="1:18" x14ac:dyDescent="0.2">
      <c r="A825" s="10" t="str">
        <f>IF(COUNTRY_INFO!A825=0," ",COUNTRY_INFO!A825)</f>
        <v>Ethiopia</v>
      </c>
      <c r="B825" s="10" t="str">
        <f>IF(COUNTRY_INFO!B825=0," ",COUNTRY_INFO!B825)</f>
        <v>SomaliNogob</v>
      </c>
      <c r="C825" s="10" t="str">
        <f>IF(COUNTRY_INFO!C825=0," ",COUNTRY_INFO!C825)</f>
        <v xml:space="preserve">Cayuun </v>
      </c>
      <c r="D825" s="11"/>
      <c r="E825" s="289"/>
      <c r="F825" s="109"/>
      <c r="G825" s="288"/>
      <c r="H825" s="288"/>
      <c r="I825" s="56"/>
      <c r="J825" s="11">
        <f t="shared" si="73"/>
        <v>0</v>
      </c>
      <c r="K825" s="2"/>
      <c r="L825" s="18"/>
      <c r="M825" s="59"/>
      <c r="N825" s="14">
        <f t="shared" si="74"/>
        <v>0</v>
      </c>
      <c r="O825" s="230" t="str">
        <f t="shared" si="75"/>
        <v xml:space="preserve"> </v>
      </c>
      <c r="P825" s="230" t="str">
        <f t="shared" si="76"/>
        <v xml:space="preserve"> </v>
      </c>
      <c r="Q825" s="275" t="str">
        <f t="shared" si="77"/>
        <v xml:space="preserve"> </v>
      </c>
      <c r="R825" s="230" t="str">
        <f t="shared" si="78"/>
        <v xml:space="preserve"> </v>
      </c>
    </row>
    <row r="826" spans="1:18" x14ac:dyDescent="0.2">
      <c r="A826" s="10" t="str">
        <f>IF(COUNTRY_INFO!A826=0," ",COUNTRY_INFO!A826)</f>
        <v>Ethiopia</v>
      </c>
      <c r="B826" s="10" t="str">
        <f>IF(COUNTRY_INFO!B826=0," ",COUNTRY_INFO!B826)</f>
        <v>SomaliNogob</v>
      </c>
      <c r="C826" s="10" t="str">
        <f>IF(COUNTRY_INFO!C826=0," ",COUNTRY_INFO!C826)</f>
        <v>Duhun</v>
      </c>
      <c r="D826" s="11"/>
      <c r="E826" s="289"/>
      <c r="F826" s="109"/>
      <c r="G826" s="288"/>
      <c r="H826" s="288"/>
      <c r="I826" s="56"/>
      <c r="J826" s="11">
        <f t="shared" si="73"/>
        <v>0</v>
      </c>
      <c r="K826" s="2"/>
      <c r="L826" s="18"/>
      <c r="M826" s="59"/>
      <c r="N826" s="14">
        <f t="shared" si="74"/>
        <v>0</v>
      </c>
      <c r="O826" s="230" t="str">
        <f t="shared" si="75"/>
        <v xml:space="preserve"> </v>
      </c>
      <c r="P826" s="230" t="str">
        <f t="shared" si="76"/>
        <v xml:space="preserve"> </v>
      </c>
      <c r="Q826" s="275" t="str">
        <f t="shared" si="77"/>
        <v xml:space="preserve"> </v>
      </c>
      <c r="R826" s="230" t="str">
        <f t="shared" si="78"/>
        <v xml:space="preserve"> </v>
      </c>
    </row>
    <row r="827" spans="1:18" x14ac:dyDescent="0.2">
      <c r="A827" s="10" t="str">
        <f>IF(COUNTRY_INFO!A827=0," ",COUNTRY_INFO!A827)</f>
        <v>Ethiopia</v>
      </c>
      <c r="B827" s="10" t="str">
        <f>IF(COUNTRY_INFO!B827=0," ",COUNTRY_INFO!B827)</f>
        <v>SomaliNogob</v>
      </c>
      <c r="C827" s="10" t="str">
        <f>IF(COUNTRY_INFO!C827=0," ",COUNTRY_INFO!C827)</f>
        <v>Garbo</v>
      </c>
      <c r="D827" s="11"/>
      <c r="E827" s="289"/>
      <c r="F827" s="109"/>
      <c r="G827" s="288"/>
      <c r="H827" s="288"/>
      <c r="I827" s="56"/>
      <c r="J827" s="11">
        <f t="shared" si="73"/>
        <v>0</v>
      </c>
      <c r="K827" s="2"/>
      <c r="L827" s="18"/>
      <c r="M827" s="59"/>
      <c r="N827" s="14">
        <f t="shared" si="74"/>
        <v>0</v>
      </c>
      <c r="O827" s="230" t="str">
        <f t="shared" si="75"/>
        <v xml:space="preserve"> </v>
      </c>
      <c r="P827" s="230" t="str">
        <f t="shared" si="76"/>
        <v xml:space="preserve"> </v>
      </c>
      <c r="Q827" s="275" t="str">
        <f t="shared" si="77"/>
        <v xml:space="preserve"> </v>
      </c>
      <c r="R827" s="230" t="str">
        <f t="shared" si="78"/>
        <v xml:space="preserve"> </v>
      </c>
    </row>
    <row r="828" spans="1:18" x14ac:dyDescent="0.2">
      <c r="A828" s="10" t="str">
        <f>IF(COUNTRY_INFO!A828=0," ",COUNTRY_INFO!A828)</f>
        <v>Ethiopia</v>
      </c>
      <c r="B828" s="10" t="str">
        <f>IF(COUNTRY_INFO!B828=0," ",COUNTRY_INFO!B828)</f>
        <v>SomaliNogob</v>
      </c>
      <c r="C828" s="10" t="str">
        <f>IF(COUNTRY_INFO!C828=0," ",COUNTRY_INFO!C828)</f>
        <v>Hamaro</v>
      </c>
      <c r="D828" s="11"/>
      <c r="E828" s="289"/>
      <c r="F828" s="109"/>
      <c r="G828" s="288"/>
      <c r="H828" s="288"/>
      <c r="I828" s="56"/>
      <c r="J828" s="11">
        <f t="shared" si="73"/>
        <v>0</v>
      </c>
      <c r="K828" s="2"/>
      <c r="L828" s="18"/>
      <c r="M828" s="59"/>
      <c r="N828" s="14">
        <f t="shared" si="74"/>
        <v>0</v>
      </c>
      <c r="O828" s="230" t="str">
        <f t="shared" si="75"/>
        <v xml:space="preserve"> </v>
      </c>
      <c r="P828" s="230" t="str">
        <f t="shared" si="76"/>
        <v xml:space="preserve"> </v>
      </c>
      <c r="Q828" s="275" t="str">
        <f t="shared" si="77"/>
        <v xml:space="preserve"> </v>
      </c>
      <c r="R828" s="230" t="str">
        <f t="shared" si="78"/>
        <v xml:space="preserve"> </v>
      </c>
    </row>
    <row r="829" spans="1:18" x14ac:dyDescent="0.2">
      <c r="A829" s="10" t="str">
        <f>IF(COUNTRY_INFO!A829=0," ",COUNTRY_INFO!A829)</f>
        <v>Ethiopia</v>
      </c>
      <c r="B829" s="10" t="str">
        <f>IF(COUNTRY_INFO!B829=0," ",COUNTRY_INFO!B829)</f>
        <v>SomaliNogob</v>
      </c>
      <c r="C829" s="10" t="str">
        <f>IF(COUNTRY_INFO!C829=0," ",COUNTRY_INFO!C829)</f>
        <v xml:space="preserve">Hor shagah </v>
      </c>
      <c r="D829" s="11"/>
      <c r="E829" s="289"/>
      <c r="F829" s="109"/>
      <c r="G829" s="288"/>
      <c r="H829" s="288"/>
      <c r="I829" s="56"/>
      <c r="J829" s="11">
        <f t="shared" si="73"/>
        <v>0</v>
      </c>
      <c r="K829" s="2"/>
      <c r="L829" s="18"/>
      <c r="M829" s="59"/>
      <c r="N829" s="14">
        <f t="shared" si="74"/>
        <v>0</v>
      </c>
      <c r="O829" s="230" t="str">
        <f t="shared" si="75"/>
        <v xml:space="preserve"> </v>
      </c>
      <c r="P829" s="230" t="str">
        <f t="shared" si="76"/>
        <v xml:space="preserve"> </v>
      </c>
      <c r="Q829" s="275" t="str">
        <f t="shared" si="77"/>
        <v xml:space="preserve"> </v>
      </c>
      <c r="R829" s="230" t="str">
        <f t="shared" si="78"/>
        <v xml:space="preserve"> </v>
      </c>
    </row>
    <row r="830" spans="1:18" x14ac:dyDescent="0.2">
      <c r="A830" s="10" t="str">
        <f>IF(COUNTRY_INFO!A830=0," ",COUNTRY_INFO!A830)</f>
        <v>Ethiopia</v>
      </c>
      <c r="B830" s="10" t="str">
        <f>IF(COUNTRY_INFO!B830=0," ",COUNTRY_INFO!B830)</f>
        <v>SomaliNogob</v>
      </c>
      <c r="C830" s="10" t="str">
        <f>IF(COUNTRY_INFO!C830=0," ",COUNTRY_INFO!C830)</f>
        <v>Lagahida</v>
      </c>
      <c r="D830" s="11"/>
      <c r="E830" s="289"/>
      <c r="F830" s="109"/>
      <c r="G830" s="288"/>
      <c r="H830" s="288"/>
      <c r="I830" s="56"/>
      <c r="J830" s="11">
        <f t="shared" si="73"/>
        <v>0</v>
      </c>
      <c r="K830" s="2"/>
      <c r="L830" s="18"/>
      <c r="M830" s="59"/>
      <c r="N830" s="14">
        <f t="shared" si="74"/>
        <v>0</v>
      </c>
      <c r="O830" s="230" t="str">
        <f t="shared" si="75"/>
        <v xml:space="preserve"> </v>
      </c>
      <c r="P830" s="230" t="str">
        <f t="shared" si="76"/>
        <v xml:space="preserve"> </v>
      </c>
      <c r="Q830" s="275" t="str">
        <f t="shared" si="77"/>
        <v xml:space="preserve"> </v>
      </c>
      <c r="R830" s="230" t="str">
        <f t="shared" si="78"/>
        <v xml:space="preserve"> </v>
      </c>
    </row>
    <row r="831" spans="1:18" x14ac:dyDescent="0.2">
      <c r="A831" s="10" t="str">
        <f>IF(COUNTRY_INFO!A831=0," ",COUNTRY_INFO!A831)</f>
        <v>Ethiopia</v>
      </c>
      <c r="B831" s="10" t="str">
        <f>IF(COUNTRY_INFO!B831=0," ",COUNTRY_INFO!B831)</f>
        <v>SomaliNogob</v>
      </c>
      <c r="C831" s="10" t="str">
        <f>IF(COUNTRY_INFO!C831=0," ",COUNTRY_INFO!C831)</f>
        <v>Sagag</v>
      </c>
      <c r="D831" s="11"/>
      <c r="E831" s="289"/>
      <c r="F831" s="109"/>
      <c r="G831" s="288"/>
      <c r="H831" s="288"/>
      <c r="I831" s="56"/>
      <c r="J831" s="11">
        <f t="shared" si="73"/>
        <v>0</v>
      </c>
      <c r="K831" s="2"/>
      <c r="L831" s="18"/>
      <c r="M831" s="59"/>
      <c r="N831" s="14">
        <f t="shared" si="74"/>
        <v>0</v>
      </c>
      <c r="O831" s="230" t="str">
        <f t="shared" si="75"/>
        <v xml:space="preserve"> </v>
      </c>
      <c r="P831" s="230" t="str">
        <f t="shared" si="76"/>
        <v xml:space="preserve"> </v>
      </c>
      <c r="Q831" s="275" t="str">
        <f t="shared" si="77"/>
        <v xml:space="preserve"> </v>
      </c>
      <c r="R831" s="230" t="str">
        <f t="shared" si="78"/>
        <v xml:space="preserve"> </v>
      </c>
    </row>
    <row r="832" spans="1:18" x14ac:dyDescent="0.2">
      <c r="A832" s="10" t="str">
        <f>IF(COUNTRY_INFO!A832=0," ",COUNTRY_INFO!A832)</f>
        <v>Ethiopia</v>
      </c>
      <c r="B832" s="10" t="str">
        <f>IF(COUNTRY_INFO!B832=0," ",COUNTRY_INFO!B832)</f>
        <v>SomaliNogob</v>
      </c>
      <c r="C832" s="10" t="str">
        <f>IF(COUNTRY_INFO!C832=0," ",COUNTRY_INFO!C832)</f>
        <v>Salahad</v>
      </c>
      <c r="D832" s="11"/>
      <c r="E832" s="289"/>
      <c r="F832" s="109"/>
      <c r="G832" s="288"/>
      <c r="H832" s="288"/>
      <c r="I832" s="56"/>
      <c r="J832" s="11">
        <f t="shared" si="73"/>
        <v>0</v>
      </c>
      <c r="K832" s="2"/>
      <c r="L832" s="18"/>
      <c r="M832" s="59"/>
      <c r="N832" s="14">
        <f t="shared" si="74"/>
        <v>0</v>
      </c>
      <c r="O832" s="230" t="str">
        <f t="shared" si="75"/>
        <v xml:space="preserve"> </v>
      </c>
      <c r="P832" s="230" t="str">
        <f t="shared" si="76"/>
        <v xml:space="preserve"> </v>
      </c>
      <c r="Q832" s="275" t="str">
        <f t="shared" si="77"/>
        <v xml:space="preserve"> </v>
      </c>
      <c r="R832" s="230" t="str">
        <f t="shared" si="78"/>
        <v xml:space="preserve"> </v>
      </c>
    </row>
    <row r="833" spans="1:18" x14ac:dyDescent="0.2">
      <c r="A833" s="10" t="str">
        <f>IF(COUNTRY_INFO!A833=0," ",COUNTRY_INFO!A833)</f>
        <v>Ethiopia</v>
      </c>
      <c r="B833" s="10" t="str">
        <f>IF(COUNTRY_INFO!B833=0," ",COUNTRY_INFO!B833)</f>
        <v>SomaliNogob</v>
      </c>
      <c r="C833" s="10" t="str">
        <f>IF(COUNTRY_INFO!C833=0," ",COUNTRY_INFO!C833)</f>
        <v>Xararay</v>
      </c>
      <c r="D833" s="11"/>
      <c r="E833" s="289"/>
      <c r="F833" s="109"/>
      <c r="G833" s="288"/>
      <c r="H833" s="288"/>
      <c r="I833" s="56"/>
      <c r="J833" s="11">
        <f t="shared" si="73"/>
        <v>0</v>
      </c>
      <c r="K833" s="2"/>
      <c r="L833" s="18"/>
      <c r="M833" s="59"/>
      <c r="N833" s="14">
        <f t="shared" si="74"/>
        <v>0</v>
      </c>
      <c r="O833" s="230" t="str">
        <f t="shared" si="75"/>
        <v xml:space="preserve"> </v>
      </c>
      <c r="P833" s="230" t="str">
        <f t="shared" si="76"/>
        <v xml:space="preserve"> </v>
      </c>
      <c r="Q833" s="275" t="str">
        <f t="shared" si="77"/>
        <v xml:space="preserve"> </v>
      </c>
      <c r="R833" s="230" t="str">
        <f t="shared" si="78"/>
        <v xml:space="preserve"> </v>
      </c>
    </row>
    <row r="834" spans="1:18" x14ac:dyDescent="0.2">
      <c r="A834" s="10" t="str">
        <f>IF(COUNTRY_INFO!A834=0," ",COUNTRY_INFO!A834)</f>
        <v>Ethiopia</v>
      </c>
      <c r="B834" s="10" t="str">
        <f>IF(COUNTRY_INFO!B834=0," ",COUNTRY_INFO!B834)</f>
        <v>SomaliQorahey</v>
      </c>
      <c r="C834" s="10" t="str">
        <f>IF(COUNTRY_INFO!C834=0," ",COUNTRY_INFO!C834)</f>
        <v xml:space="preserve">Boodaly </v>
      </c>
      <c r="D834" s="11"/>
      <c r="E834" s="289"/>
      <c r="F834" s="109"/>
      <c r="G834" s="288"/>
      <c r="H834" s="288"/>
      <c r="I834" s="56"/>
      <c r="J834" s="11">
        <f t="shared" si="73"/>
        <v>0</v>
      </c>
      <c r="K834" s="2"/>
      <c r="L834" s="18"/>
      <c r="M834" s="59"/>
      <c r="N834" s="14">
        <f t="shared" si="74"/>
        <v>0</v>
      </c>
      <c r="O834" s="230" t="str">
        <f t="shared" si="75"/>
        <v xml:space="preserve"> </v>
      </c>
      <c r="P834" s="230" t="str">
        <f t="shared" si="76"/>
        <v xml:space="preserve"> </v>
      </c>
      <c r="Q834" s="275" t="str">
        <f t="shared" si="77"/>
        <v xml:space="preserve"> </v>
      </c>
      <c r="R834" s="230" t="str">
        <f t="shared" si="78"/>
        <v xml:space="preserve"> </v>
      </c>
    </row>
    <row r="835" spans="1:18" x14ac:dyDescent="0.2">
      <c r="A835" s="10" t="str">
        <f>IF(COUNTRY_INFO!A835=0," ",COUNTRY_INFO!A835)</f>
        <v>Ethiopia</v>
      </c>
      <c r="B835" s="10" t="str">
        <f>IF(COUNTRY_INFO!B835=0," ",COUNTRY_INFO!B835)</f>
        <v>SomaliQorahey</v>
      </c>
      <c r="C835" s="10" t="str">
        <f>IF(COUNTRY_INFO!C835=0," ",COUNTRY_INFO!C835)</f>
        <v xml:space="preserve">Ceel ogaden </v>
      </c>
      <c r="D835" s="11"/>
      <c r="E835" s="289"/>
      <c r="F835" s="109"/>
      <c r="G835" s="288"/>
      <c r="H835" s="288"/>
      <c r="I835" s="56"/>
      <c r="J835" s="11">
        <f t="shared" si="73"/>
        <v>0</v>
      </c>
      <c r="K835" s="2"/>
      <c r="L835" s="18"/>
      <c r="M835" s="59"/>
      <c r="N835" s="14">
        <f t="shared" si="74"/>
        <v>0</v>
      </c>
      <c r="O835" s="230" t="str">
        <f t="shared" si="75"/>
        <v xml:space="preserve"> </v>
      </c>
      <c r="P835" s="230" t="str">
        <f t="shared" si="76"/>
        <v xml:space="preserve"> </v>
      </c>
      <c r="Q835" s="275" t="str">
        <f t="shared" si="77"/>
        <v xml:space="preserve"> </v>
      </c>
      <c r="R835" s="230" t="str">
        <f t="shared" si="78"/>
        <v xml:space="preserve"> </v>
      </c>
    </row>
    <row r="836" spans="1:18" x14ac:dyDescent="0.2">
      <c r="A836" s="10" t="str">
        <f>IF(COUNTRY_INFO!A836=0," ",COUNTRY_INFO!A836)</f>
        <v>Ethiopia</v>
      </c>
      <c r="B836" s="10" t="str">
        <f>IF(COUNTRY_INFO!B836=0," ",COUNTRY_INFO!B836)</f>
        <v>SomaliQorahey</v>
      </c>
      <c r="C836" s="10" t="str">
        <f>IF(COUNTRY_INFO!C836=0," ",COUNTRY_INFO!C836)</f>
        <v>Dobowayn</v>
      </c>
      <c r="D836" s="11"/>
      <c r="E836" s="289"/>
      <c r="F836" s="109"/>
      <c r="G836" s="288"/>
      <c r="H836" s="288"/>
      <c r="I836" s="56"/>
      <c r="J836" s="11">
        <f t="shared" si="73"/>
        <v>0</v>
      </c>
      <c r="K836" s="2"/>
      <c r="L836" s="18"/>
      <c r="M836" s="59"/>
      <c r="N836" s="14">
        <f t="shared" si="74"/>
        <v>0</v>
      </c>
      <c r="O836" s="230" t="str">
        <f t="shared" si="75"/>
        <v xml:space="preserve"> </v>
      </c>
      <c r="P836" s="230" t="str">
        <f t="shared" si="76"/>
        <v xml:space="preserve"> </v>
      </c>
      <c r="Q836" s="275" t="str">
        <f t="shared" si="77"/>
        <v xml:space="preserve"> </v>
      </c>
      <c r="R836" s="230" t="str">
        <f t="shared" si="78"/>
        <v xml:space="preserve"> </v>
      </c>
    </row>
    <row r="837" spans="1:18" x14ac:dyDescent="0.2">
      <c r="A837" s="10" t="str">
        <f>IF(COUNTRY_INFO!A837=0," ",COUNTRY_INFO!A837)</f>
        <v>Ethiopia</v>
      </c>
      <c r="B837" s="10" t="str">
        <f>IF(COUNTRY_INFO!B837=0," ",COUNTRY_INFO!B837)</f>
        <v>SomaliQorahey</v>
      </c>
      <c r="C837" s="10" t="str">
        <f>IF(COUNTRY_INFO!C837=0," ",COUNTRY_INFO!C837)</f>
        <v xml:space="preserve">Gogle/Kudunbur </v>
      </c>
      <c r="D837" s="11"/>
      <c r="E837" s="289"/>
      <c r="F837" s="109"/>
      <c r="G837" s="288"/>
      <c r="H837" s="288"/>
      <c r="I837" s="56"/>
      <c r="J837" s="11">
        <f t="shared" si="73"/>
        <v>0</v>
      </c>
      <c r="K837" s="2"/>
      <c r="L837" s="18"/>
      <c r="M837" s="59"/>
      <c r="N837" s="14">
        <f t="shared" si="74"/>
        <v>0</v>
      </c>
      <c r="O837" s="230" t="str">
        <f t="shared" si="75"/>
        <v xml:space="preserve"> </v>
      </c>
      <c r="P837" s="230" t="str">
        <f t="shared" si="76"/>
        <v xml:space="preserve"> </v>
      </c>
      <c r="Q837" s="275" t="str">
        <f t="shared" si="77"/>
        <v xml:space="preserve"> </v>
      </c>
      <c r="R837" s="230" t="str">
        <f t="shared" si="78"/>
        <v xml:space="preserve"> </v>
      </c>
    </row>
    <row r="838" spans="1:18" x14ac:dyDescent="0.2">
      <c r="A838" s="10" t="str">
        <f>IF(COUNTRY_INFO!A838=0," ",COUNTRY_INFO!A838)</f>
        <v>Ethiopia</v>
      </c>
      <c r="B838" s="10" t="str">
        <f>IF(COUNTRY_INFO!B838=0," ",COUNTRY_INFO!B838)</f>
        <v>SomaliQorahey</v>
      </c>
      <c r="C838" s="10" t="str">
        <f>IF(COUNTRY_INFO!C838=0," ",COUNTRY_INFO!C838)</f>
        <v xml:space="preserve">Hig loley </v>
      </c>
      <c r="D838" s="11"/>
      <c r="E838" s="289"/>
      <c r="F838" s="109"/>
      <c r="G838" s="288"/>
      <c r="H838" s="288"/>
      <c r="I838" s="56"/>
      <c r="J838" s="11">
        <f t="shared" si="73"/>
        <v>0</v>
      </c>
      <c r="K838" s="2"/>
      <c r="L838" s="18"/>
      <c r="M838" s="59"/>
      <c r="N838" s="14">
        <f t="shared" si="74"/>
        <v>0</v>
      </c>
      <c r="O838" s="230" t="str">
        <f t="shared" si="75"/>
        <v xml:space="preserve"> </v>
      </c>
      <c r="P838" s="230" t="str">
        <f t="shared" si="76"/>
        <v xml:space="preserve"> </v>
      </c>
      <c r="Q838" s="275" t="str">
        <f t="shared" si="77"/>
        <v xml:space="preserve"> </v>
      </c>
      <c r="R838" s="230" t="str">
        <f t="shared" si="78"/>
        <v xml:space="preserve"> </v>
      </c>
    </row>
    <row r="839" spans="1:18" x14ac:dyDescent="0.2">
      <c r="A839" s="10" t="str">
        <f>IF(COUNTRY_INFO!A839=0," ",COUNTRY_INFO!A839)</f>
        <v>Ethiopia</v>
      </c>
      <c r="B839" s="10" t="str">
        <f>IF(COUNTRY_INFO!B839=0," ",COUNTRY_INFO!B839)</f>
        <v>SomaliQorahey</v>
      </c>
      <c r="C839" s="10" t="str">
        <f>IF(COUNTRY_INFO!C839=0," ",COUNTRY_INFO!C839)</f>
        <v>Kebridahar</v>
      </c>
      <c r="D839" s="11"/>
      <c r="E839" s="289"/>
      <c r="F839" s="109"/>
      <c r="G839" s="288"/>
      <c r="H839" s="288"/>
      <c r="I839" s="56"/>
      <c r="J839" s="11">
        <f t="shared" si="73"/>
        <v>0</v>
      </c>
      <c r="K839" s="2"/>
      <c r="L839" s="18"/>
      <c r="M839" s="59"/>
      <c r="N839" s="14">
        <f t="shared" si="74"/>
        <v>0</v>
      </c>
      <c r="O839" s="230" t="str">
        <f t="shared" si="75"/>
        <v xml:space="preserve"> </v>
      </c>
      <c r="P839" s="230" t="str">
        <f t="shared" si="76"/>
        <v xml:space="preserve"> </v>
      </c>
      <c r="Q839" s="275" t="str">
        <f t="shared" si="77"/>
        <v xml:space="preserve"> </v>
      </c>
      <c r="R839" s="230" t="str">
        <f t="shared" si="78"/>
        <v xml:space="preserve"> </v>
      </c>
    </row>
    <row r="840" spans="1:18" x14ac:dyDescent="0.2">
      <c r="A840" s="10" t="str">
        <f>IF(COUNTRY_INFO!A840=0," ",COUNTRY_INFO!A840)</f>
        <v>Ethiopia</v>
      </c>
      <c r="B840" s="10" t="str">
        <f>IF(COUNTRY_INFO!B840=0," ",COUNTRY_INFO!B840)</f>
        <v>SomaliQorahey</v>
      </c>
      <c r="C840" s="10" t="str">
        <f>IF(COUNTRY_INFO!C840=0," ",COUNTRY_INFO!C840)</f>
        <v>Kebridehar Town</v>
      </c>
      <c r="D840" s="11"/>
      <c r="E840" s="289"/>
      <c r="F840" s="109"/>
      <c r="G840" s="288"/>
      <c r="H840" s="288"/>
      <c r="I840" s="56"/>
      <c r="J840" s="11">
        <f t="shared" si="73"/>
        <v>0</v>
      </c>
      <c r="K840" s="2"/>
      <c r="L840" s="18"/>
      <c r="M840" s="59"/>
      <c r="N840" s="14">
        <f t="shared" si="74"/>
        <v>0</v>
      </c>
      <c r="O840" s="230" t="str">
        <f t="shared" si="75"/>
        <v xml:space="preserve"> </v>
      </c>
      <c r="P840" s="230" t="str">
        <f t="shared" si="76"/>
        <v xml:space="preserve"> </v>
      </c>
      <c r="Q840" s="275" t="str">
        <f t="shared" si="77"/>
        <v xml:space="preserve"> </v>
      </c>
      <c r="R840" s="230" t="str">
        <f t="shared" si="78"/>
        <v xml:space="preserve"> </v>
      </c>
    </row>
    <row r="841" spans="1:18" x14ac:dyDescent="0.2">
      <c r="A841" s="10" t="str">
        <f>IF(COUNTRY_INFO!A841=0," ",COUNTRY_INFO!A841)</f>
        <v>Ethiopia</v>
      </c>
      <c r="B841" s="10" t="str">
        <f>IF(COUNTRY_INFO!B841=0," ",COUNTRY_INFO!B841)</f>
        <v>SomaliQorahey</v>
      </c>
      <c r="C841" s="10" t="str">
        <f>IF(COUNTRY_INFO!C841=0," ",COUNTRY_INFO!C841)</f>
        <v xml:space="preserve">lasdhankeere </v>
      </c>
      <c r="D841" s="11"/>
      <c r="E841" s="289"/>
      <c r="F841" s="109"/>
      <c r="G841" s="288"/>
      <c r="H841" s="288"/>
      <c r="I841" s="56"/>
      <c r="J841" s="11">
        <f t="shared" si="73"/>
        <v>0</v>
      </c>
      <c r="K841" s="2"/>
      <c r="L841" s="18"/>
      <c r="M841" s="59"/>
      <c r="N841" s="14">
        <f t="shared" si="74"/>
        <v>0</v>
      </c>
      <c r="O841" s="230" t="str">
        <f t="shared" si="75"/>
        <v xml:space="preserve"> </v>
      </c>
      <c r="P841" s="230" t="str">
        <f t="shared" si="76"/>
        <v xml:space="preserve"> </v>
      </c>
      <c r="Q841" s="275" t="str">
        <f t="shared" si="77"/>
        <v xml:space="preserve"> </v>
      </c>
      <c r="R841" s="230" t="str">
        <f t="shared" si="78"/>
        <v xml:space="preserve"> </v>
      </c>
    </row>
    <row r="842" spans="1:18" x14ac:dyDescent="0.2">
      <c r="A842" s="10" t="str">
        <f>IF(COUNTRY_INFO!A842=0," ",COUNTRY_INFO!A842)</f>
        <v>Ethiopia</v>
      </c>
      <c r="B842" s="10" t="str">
        <f>IF(COUNTRY_INFO!B842=0," ",COUNTRY_INFO!B842)</f>
        <v>SomaliQorahey</v>
      </c>
      <c r="C842" s="10" t="str">
        <f>IF(COUNTRY_INFO!C842=0," ",COUNTRY_INFO!C842)</f>
        <v>Marsin</v>
      </c>
      <c r="D842" s="11"/>
      <c r="E842" s="289"/>
      <c r="F842" s="109"/>
      <c r="G842" s="288"/>
      <c r="H842" s="288"/>
      <c r="I842" s="56"/>
      <c r="J842" s="11">
        <f t="shared" ref="J842:J905" si="79">SUM(G842:I842)</f>
        <v>0</v>
      </c>
      <c r="K842" s="2"/>
      <c r="L842" s="18"/>
      <c r="M842" s="59"/>
      <c r="N842" s="14">
        <f t="shared" ref="N842:N905" si="80">SUM(K842:M842)</f>
        <v>0</v>
      </c>
      <c r="O842" s="230" t="str">
        <f t="shared" ref="O842:O905" si="81">IF(G842&lt;&gt;0, IF(K842/G842*100=0, "-", K842/G842*100), " ")</f>
        <v xml:space="preserve"> </v>
      </c>
      <c r="P842" s="230" t="str">
        <f t="shared" ref="P842:P905" si="82">IF(H842&lt;&gt;0, IF(L842/H842*100=0, "-", L842/H842*100), " ")</f>
        <v xml:space="preserve"> </v>
      </c>
      <c r="Q842" s="275" t="str">
        <f t="shared" ref="Q842:Q905" si="83">IF(I842&lt;&gt;0, IF(M842/I842*100=0, "-", M842/I842*100), " ")</f>
        <v xml:space="preserve"> </v>
      </c>
      <c r="R842" s="230" t="str">
        <f t="shared" ref="R842:R905" si="84">IF(J842&lt;&gt;0, IF(N842/J842*100=0, "-", N842/J842*100), " ")</f>
        <v xml:space="preserve"> </v>
      </c>
    </row>
    <row r="843" spans="1:18" x14ac:dyDescent="0.2">
      <c r="A843" s="10" t="str">
        <f>IF(COUNTRY_INFO!A843=0," ",COUNTRY_INFO!A843)</f>
        <v>Ethiopia</v>
      </c>
      <c r="B843" s="10" t="str">
        <f>IF(COUNTRY_INFO!B843=0," ",COUNTRY_INFO!B843)</f>
        <v>SomaliQorahey</v>
      </c>
      <c r="C843" s="10" t="str">
        <f>IF(COUNTRY_INFO!C843=0," ",COUNTRY_INFO!C843)</f>
        <v>Shaygosh</v>
      </c>
      <c r="D843" s="11"/>
      <c r="E843" s="289"/>
      <c r="F843" s="109"/>
      <c r="G843" s="288"/>
      <c r="H843" s="288"/>
      <c r="I843" s="56"/>
      <c r="J843" s="11">
        <f t="shared" si="79"/>
        <v>0</v>
      </c>
      <c r="K843" s="2"/>
      <c r="L843" s="18"/>
      <c r="M843" s="59"/>
      <c r="N843" s="14">
        <f t="shared" si="80"/>
        <v>0</v>
      </c>
      <c r="O843" s="230" t="str">
        <f t="shared" si="81"/>
        <v xml:space="preserve"> </v>
      </c>
      <c r="P843" s="230" t="str">
        <f t="shared" si="82"/>
        <v xml:space="preserve"> </v>
      </c>
      <c r="Q843" s="275" t="str">
        <f t="shared" si="83"/>
        <v xml:space="preserve"> </v>
      </c>
      <c r="R843" s="230" t="str">
        <f t="shared" si="84"/>
        <v xml:space="preserve"> </v>
      </c>
    </row>
    <row r="844" spans="1:18" x14ac:dyDescent="0.2">
      <c r="A844" s="10" t="str">
        <f>IF(COUNTRY_INFO!A844=0," ",COUNTRY_INFO!A844)</f>
        <v>Ethiopia</v>
      </c>
      <c r="B844" s="10" t="str">
        <f>IF(COUNTRY_INFO!B844=0," ",COUNTRY_INFO!B844)</f>
        <v>SomaliQorahey</v>
      </c>
      <c r="C844" s="10" t="str">
        <f>IF(COUNTRY_INFO!C844=0," ",COUNTRY_INFO!C844)</f>
        <v>Shilabo</v>
      </c>
      <c r="D844" s="11"/>
      <c r="E844" s="289"/>
      <c r="F844" s="109"/>
      <c r="G844" s="288"/>
      <c r="H844" s="288"/>
      <c r="I844" s="56"/>
      <c r="J844" s="11">
        <f t="shared" si="79"/>
        <v>0</v>
      </c>
      <c r="K844" s="2"/>
      <c r="L844" s="18"/>
      <c r="M844" s="59"/>
      <c r="N844" s="14">
        <f t="shared" si="80"/>
        <v>0</v>
      </c>
      <c r="O844" s="230" t="str">
        <f t="shared" si="81"/>
        <v xml:space="preserve"> </v>
      </c>
      <c r="P844" s="230" t="str">
        <f t="shared" si="82"/>
        <v xml:space="preserve"> </v>
      </c>
      <c r="Q844" s="275" t="str">
        <f t="shared" si="83"/>
        <v xml:space="preserve"> </v>
      </c>
      <c r="R844" s="230" t="str">
        <f t="shared" si="84"/>
        <v xml:space="preserve"> </v>
      </c>
    </row>
    <row r="845" spans="1:18" x14ac:dyDescent="0.2">
      <c r="A845" s="10" t="str">
        <f>IF(COUNTRY_INFO!A845=0," ",COUNTRY_INFO!A845)</f>
        <v>Ethiopia</v>
      </c>
      <c r="B845" s="10" t="str">
        <f>IF(COUNTRY_INFO!B845=0," ",COUNTRY_INFO!B845)</f>
        <v>SomaliShabele</v>
      </c>
      <c r="C845" s="10" t="str">
        <f>IF(COUNTRY_INFO!C845=0," ",COUNTRY_INFO!C845)</f>
        <v>Adadle</v>
      </c>
      <c r="D845" s="11"/>
      <c r="E845" s="289"/>
      <c r="F845" s="109"/>
      <c r="G845" s="288"/>
      <c r="H845" s="295"/>
      <c r="I845" s="56"/>
      <c r="J845" s="11">
        <f t="shared" si="79"/>
        <v>0</v>
      </c>
      <c r="K845" s="2"/>
      <c r="L845" s="18"/>
      <c r="M845" s="59"/>
      <c r="N845" s="14">
        <f t="shared" si="80"/>
        <v>0</v>
      </c>
      <c r="O845" s="230" t="str">
        <f t="shared" si="81"/>
        <v xml:space="preserve"> </v>
      </c>
      <c r="P845" s="293" t="str">
        <f t="shared" si="82"/>
        <v xml:space="preserve"> </v>
      </c>
      <c r="Q845" s="275" t="str">
        <f t="shared" si="83"/>
        <v xml:space="preserve"> </v>
      </c>
      <c r="R845" s="293" t="str">
        <f t="shared" si="84"/>
        <v xml:space="preserve"> </v>
      </c>
    </row>
    <row r="846" spans="1:18" x14ac:dyDescent="0.2">
      <c r="A846" s="10" t="str">
        <f>IF(COUNTRY_INFO!A846=0," ",COUNTRY_INFO!A846)</f>
        <v>Ethiopia</v>
      </c>
      <c r="B846" s="10" t="str">
        <f>IF(COUNTRY_INFO!B846=0," ",COUNTRY_INFO!B846)</f>
        <v>SomaliShabele</v>
      </c>
      <c r="C846" s="10" t="str">
        <f>IF(COUNTRY_INFO!C846=0," ",COUNTRY_INFO!C846)</f>
        <v>Beraano</v>
      </c>
      <c r="D846" s="11"/>
      <c r="E846" s="289"/>
      <c r="F846" s="109"/>
      <c r="G846" s="288"/>
      <c r="H846" s="288"/>
      <c r="I846" s="56"/>
      <c r="J846" s="11">
        <f t="shared" si="79"/>
        <v>0</v>
      </c>
      <c r="K846" s="2"/>
      <c r="L846" s="18"/>
      <c r="M846" s="59"/>
      <c r="N846" s="14">
        <f t="shared" si="80"/>
        <v>0</v>
      </c>
      <c r="O846" s="230" t="str">
        <f t="shared" si="81"/>
        <v xml:space="preserve"> </v>
      </c>
      <c r="P846" s="230" t="str">
        <f t="shared" si="82"/>
        <v xml:space="preserve"> </v>
      </c>
      <c r="Q846" s="275" t="str">
        <f t="shared" si="83"/>
        <v xml:space="preserve"> </v>
      </c>
      <c r="R846" s="230" t="str">
        <f t="shared" si="84"/>
        <v xml:space="preserve"> </v>
      </c>
    </row>
    <row r="847" spans="1:18" x14ac:dyDescent="0.2">
      <c r="A847" s="10" t="str">
        <f>IF(COUNTRY_INFO!A847=0," ",COUNTRY_INFO!A847)</f>
        <v>Ethiopia</v>
      </c>
      <c r="B847" s="10" t="str">
        <f>IF(COUNTRY_INFO!B847=0," ",COUNTRY_INFO!B847)</f>
        <v>SomaliShabele</v>
      </c>
      <c r="C847" s="10" t="str">
        <f>IF(COUNTRY_INFO!C847=0," ",COUNTRY_INFO!C847)</f>
        <v>Ceelwyane</v>
      </c>
      <c r="D847" s="11"/>
      <c r="E847" s="289"/>
      <c r="F847" s="109"/>
      <c r="G847" s="288"/>
      <c r="H847" s="288"/>
      <c r="I847" s="56"/>
      <c r="J847" s="11">
        <f t="shared" si="79"/>
        <v>0</v>
      </c>
      <c r="K847" s="2"/>
      <c r="L847" s="18"/>
      <c r="M847" s="59"/>
      <c r="N847" s="14">
        <f t="shared" si="80"/>
        <v>0</v>
      </c>
      <c r="O847" s="230" t="str">
        <f t="shared" si="81"/>
        <v xml:space="preserve"> </v>
      </c>
      <c r="P847" s="230" t="str">
        <f t="shared" si="82"/>
        <v xml:space="preserve"> </v>
      </c>
      <c r="Q847" s="275" t="str">
        <f t="shared" si="83"/>
        <v xml:space="preserve"> </v>
      </c>
      <c r="R847" s="230" t="str">
        <f t="shared" si="84"/>
        <v xml:space="preserve"> </v>
      </c>
    </row>
    <row r="848" spans="1:18" x14ac:dyDescent="0.2">
      <c r="A848" s="10" t="str">
        <f>IF(COUNTRY_INFO!A848=0," ",COUNTRY_INFO!A848)</f>
        <v>Ethiopia</v>
      </c>
      <c r="B848" s="10" t="str">
        <f>IF(COUNTRY_INFO!B848=0," ",COUNTRY_INFO!B848)</f>
        <v>SomaliShabele</v>
      </c>
      <c r="C848" s="10" t="str">
        <f>IF(COUNTRY_INFO!C848=0," ",COUNTRY_INFO!C848)</f>
        <v>Dhanan</v>
      </c>
      <c r="D848" s="11"/>
      <c r="E848" s="289"/>
      <c r="F848" s="109"/>
      <c r="G848" s="288"/>
      <c r="H848" s="288"/>
      <c r="I848" s="56"/>
      <c r="J848" s="11">
        <f t="shared" si="79"/>
        <v>0</v>
      </c>
      <c r="K848" s="2"/>
      <c r="L848" s="18"/>
      <c r="M848" s="59"/>
      <c r="N848" s="14">
        <f t="shared" si="80"/>
        <v>0</v>
      </c>
      <c r="O848" s="230" t="str">
        <f t="shared" si="81"/>
        <v xml:space="preserve"> </v>
      </c>
      <c r="P848" s="230" t="str">
        <f t="shared" si="82"/>
        <v xml:space="preserve"> </v>
      </c>
      <c r="Q848" s="275" t="str">
        <f t="shared" si="83"/>
        <v xml:space="preserve"> </v>
      </c>
      <c r="R848" s="230" t="str">
        <f t="shared" si="84"/>
        <v xml:space="preserve"> </v>
      </c>
    </row>
    <row r="849" spans="1:18" x14ac:dyDescent="0.2">
      <c r="A849" s="10" t="str">
        <f>IF(COUNTRY_INFO!A849=0," ",COUNTRY_INFO!A849)</f>
        <v>Ethiopia</v>
      </c>
      <c r="B849" s="10" t="str">
        <f>IF(COUNTRY_INFO!B849=0," ",COUNTRY_INFO!B849)</f>
        <v>SomaliShabele</v>
      </c>
      <c r="C849" s="10" t="str">
        <f>IF(COUNTRY_INFO!C849=0," ",COUNTRY_INFO!C849)</f>
        <v>East Emi</v>
      </c>
      <c r="D849" s="11"/>
      <c r="E849" s="289"/>
      <c r="F849" s="109"/>
      <c r="G849" s="288"/>
      <c r="H849" s="288"/>
      <c r="I849" s="56"/>
      <c r="J849" s="11">
        <f t="shared" si="79"/>
        <v>0</v>
      </c>
      <c r="K849" s="2"/>
      <c r="L849" s="18"/>
      <c r="M849" s="59"/>
      <c r="N849" s="14">
        <f t="shared" si="80"/>
        <v>0</v>
      </c>
      <c r="O849" s="230" t="str">
        <f t="shared" si="81"/>
        <v xml:space="preserve"> </v>
      </c>
      <c r="P849" s="230" t="str">
        <f t="shared" si="82"/>
        <v xml:space="preserve"> </v>
      </c>
      <c r="Q849" s="275" t="str">
        <f t="shared" si="83"/>
        <v xml:space="preserve"> </v>
      </c>
      <c r="R849" s="230" t="str">
        <f t="shared" si="84"/>
        <v xml:space="preserve"> </v>
      </c>
    </row>
    <row r="850" spans="1:18" x14ac:dyDescent="0.2">
      <c r="A850" s="10" t="str">
        <f>IF(COUNTRY_INFO!A850=0," ",COUNTRY_INFO!A850)</f>
        <v>Ethiopia</v>
      </c>
      <c r="B850" s="10" t="str">
        <f>IF(COUNTRY_INFO!B850=0," ",COUNTRY_INFO!B850)</f>
        <v>SomaliShabele</v>
      </c>
      <c r="C850" s="10" t="str">
        <f>IF(COUNTRY_INFO!C850=0," ",COUNTRY_INFO!C850)</f>
        <v>Ferfer</v>
      </c>
      <c r="D850" s="11"/>
      <c r="E850" s="289"/>
      <c r="F850" s="109"/>
      <c r="G850" s="288"/>
      <c r="H850" s="288"/>
      <c r="I850" s="56"/>
      <c r="J850" s="11">
        <f t="shared" si="79"/>
        <v>0</v>
      </c>
      <c r="K850" s="2"/>
      <c r="L850" s="18"/>
      <c r="M850" s="59"/>
      <c r="N850" s="14">
        <f t="shared" si="80"/>
        <v>0</v>
      </c>
      <c r="O850" s="230" t="str">
        <f t="shared" si="81"/>
        <v xml:space="preserve"> </v>
      </c>
      <c r="P850" s="230" t="str">
        <f t="shared" si="82"/>
        <v xml:space="preserve"> </v>
      </c>
      <c r="Q850" s="275" t="str">
        <f t="shared" si="83"/>
        <v xml:space="preserve"> </v>
      </c>
      <c r="R850" s="230" t="str">
        <f t="shared" si="84"/>
        <v xml:space="preserve"> </v>
      </c>
    </row>
    <row r="851" spans="1:18" x14ac:dyDescent="0.2">
      <c r="A851" s="10" t="str">
        <f>IF(COUNTRY_INFO!A851=0," ",COUNTRY_INFO!A851)</f>
        <v>Ethiopia</v>
      </c>
      <c r="B851" s="10" t="str">
        <f>IF(COUNTRY_INFO!B851=0," ",COUNTRY_INFO!B851)</f>
        <v>SomaliShabele</v>
      </c>
      <c r="C851" s="10" t="str">
        <f>IF(COUNTRY_INFO!C851=0," ",COUNTRY_INFO!C851)</f>
        <v>Gode</v>
      </c>
      <c r="D851" s="11"/>
      <c r="E851" s="289"/>
      <c r="F851" s="109"/>
      <c r="G851" s="288"/>
      <c r="H851" s="288"/>
      <c r="I851" s="56"/>
      <c r="J851" s="11">
        <f t="shared" si="79"/>
        <v>0</v>
      </c>
      <c r="K851" s="2"/>
      <c r="L851" s="18"/>
      <c r="M851" s="59"/>
      <c r="N851" s="14">
        <f t="shared" si="80"/>
        <v>0</v>
      </c>
      <c r="O851" s="230" t="str">
        <f t="shared" si="81"/>
        <v xml:space="preserve"> </v>
      </c>
      <c r="P851" s="230" t="str">
        <f t="shared" si="82"/>
        <v xml:space="preserve"> </v>
      </c>
      <c r="Q851" s="275" t="str">
        <f t="shared" si="83"/>
        <v xml:space="preserve"> </v>
      </c>
      <c r="R851" s="230" t="str">
        <f t="shared" si="84"/>
        <v xml:space="preserve"> </v>
      </c>
    </row>
    <row r="852" spans="1:18" x14ac:dyDescent="0.2">
      <c r="A852" s="10" t="str">
        <f>IF(COUNTRY_INFO!A852=0," ",COUNTRY_INFO!A852)</f>
        <v>Ethiopia</v>
      </c>
      <c r="B852" s="10" t="str">
        <f>IF(COUNTRY_INFO!B852=0," ",COUNTRY_INFO!B852)</f>
        <v>SomaliShabele</v>
      </c>
      <c r="C852" s="10" t="str">
        <f>IF(COUNTRY_INFO!C852=0," ",COUNTRY_INFO!C852)</f>
        <v>Gode Town</v>
      </c>
      <c r="D852" s="11"/>
      <c r="E852" s="289"/>
      <c r="F852" s="109"/>
      <c r="G852" s="288"/>
      <c r="H852" s="288"/>
      <c r="I852" s="56"/>
      <c r="J852" s="11">
        <f t="shared" si="79"/>
        <v>0</v>
      </c>
      <c r="K852" s="2"/>
      <c r="L852" s="18"/>
      <c r="M852" s="59"/>
      <c r="N852" s="14">
        <f t="shared" si="80"/>
        <v>0</v>
      </c>
      <c r="O852" s="230" t="str">
        <f t="shared" si="81"/>
        <v xml:space="preserve"> </v>
      </c>
      <c r="P852" s="230" t="str">
        <f t="shared" si="82"/>
        <v xml:space="preserve"> </v>
      </c>
      <c r="Q852" s="275" t="str">
        <f t="shared" si="83"/>
        <v xml:space="preserve"> </v>
      </c>
      <c r="R852" s="230" t="str">
        <f t="shared" si="84"/>
        <v xml:space="preserve"> </v>
      </c>
    </row>
    <row r="853" spans="1:18" x14ac:dyDescent="0.2">
      <c r="A853" s="10" t="str">
        <f>IF(COUNTRY_INFO!A853=0," ",COUNTRY_INFO!A853)</f>
        <v>Ethiopia</v>
      </c>
      <c r="B853" s="10" t="str">
        <f>IF(COUNTRY_INFO!B853=0," ",COUNTRY_INFO!B853)</f>
        <v>SomaliShabele</v>
      </c>
      <c r="C853" s="10" t="str">
        <f>IF(COUNTRY_INFO!C853=0," ",COUNTRY_INFO!C853)</f>
        <v>Kelafo</v>
      </c>
      <c r="D853" s="11"/>
      <c r="E853" s="289"/>
      <c r="F853" s="109"/>
      <c r="G853" s="288"/>
      <c r="H853" s="295"/>
      <c r="I853" s="56"/>
      <c r="J853" s="11">
        <f t="shared" si="79"/>
        <v>0</v>
      </c>
      <c r="K853" s="2"/>
      <c r="L853" s="18"/>
      <c r="M853" s="59"/>
      <c r="N853" s="14">
        <f t="shared" si="80"/>
        <v>0</v>
      </c>
      <c r="O853" s="230" t="str">
        <f t="shared" si="81"/>
        <v xml:space="preserve"> </v>
      </c>
      <c r="P853" s="293" t="str">
        <f t="shared" si="82"/>
        <v xml:space="preserve"> </v>
      </c>
      <c r="Q853" s="275" t="str">
        <f t="shared" si="83"/>
        <v xml:space="preserve"> </v>
      </c>
      <c r="R853" s="293" t="str">
        <f t="shared" si="84"/>
        <v xml:space="preserve"> </v>
      </c>
    </row>
    <row r="854" spans="1:18" x14ac:dyDescent="0.2">
      <c r="A854" s="10" t="str">
        <f>IF(COUNTRY_INFO!A854=0," ",COUNTRY_INFO!A854)</f>
        <v>Ethiopia</v>
      </c>
      <c r="B854" s="10" t="str">
        <f>IF(COUNTRY_INFO!B854=0," ",COUNTRY_INFO!B854)</f>
        <v>SomaliShabele</v>
      </c>
      <c r="C854" s="10" t="str">
        <f>IF(COUNTRY_INFO!C854=0," ",COUNTRY_INFO!C854)</f>
        <v>Mustehil</v>
      </c>
      <c r="D854" s="11"/>
      <c r="E854" s="289"/>
      <c r="F854" s="109"/>
      <c r="G854" s="288"/>
      <c r="H854" s="295"/>
      <c r="I854" s="56"/>
      <c r="J854" s="11">
        <f t="shared" si="79"/>
        <v>0</v>
      </c>
      <c r="K854" s="2"/>
      <c r="L854" s="18"/>
      <c r="M854" s="59"/>
      <c r="N854" s="14">
        <f t="shared" si="80"/>
        <v>0</v>
      </c>
      <c r="O854" s="230" t="str">
        <f t="shared" si="81"/>
        <v xml:space="preserve"> </v>
      </c>
      <c r="P854" s="230" t="str">
        <f t="shared" si="82"/>
        <v xml:space="preserve"> </v>
      </c>
      <c r="Q854" s="275" t="str">
        <f t="shared" si="83"/>
        <v xml:space="preserve"> </v>
      </c>
      <c r="R854" s="230" t="str">
        <f t="shared" si="84"/>
        <v xml:space="preserve"> </v>
      </c>
    </row>
    <row r="855" spans="1:18" x14ac:dyDescent="0.2">
      <c r="A855" s="10" t="str">
        <f>IF(COUNTRY_INFO!A855=0," ",COUNTRY_INFO!A855)</f>
        <v>Ethiopia</v>
      </c>
      <c r="B855" s="10" t="str">
        <f>IF(COUNTRY_INFO!B855=0," ",COUNTRY_INFO!B855)</f>
        <v>TigrayCentral Tigray</v>
      </c>
      <c r="C855" s="10" t="str">
        <f>IF(COUNTRY_INFO!C855=0," ",COUNTRY_INFO!C855)</f>
        <v>Abi Adi Town</v>
      </c>
      <c r="D855" s="11"/>
      <c r="E855" s="289"/>
      <c r="F855" s="109"/>
      <c r="G855" s="288"/>
      <c r="H855" s="288"/>
      <c r="I855" s="56"/>
      <c r="J855" s="11">
        <f t="shared" si="79"/>
        <v>0</v>
      </c>
      <c r="K855" s="2"/>
      <c r="L855" s="18"/>
      <c r="M855" s="59"/>
      <c r="N855" s="14">
        <f t="shared" si="80"/>
        <v>0</v>
      </c>
      <c r="O855" s="230" t="str">
        <f t="shared" si="81"/>
        <v xml:space="preserve"> </v>
      </c>
      <c r="P855" s="230" t="str">
        <f t="shared" si="82"/>
        <v xml:space="preserve"> </v>
      </c>
      <c r="Q855" s="275" t="str">
        <f t="shared" si="83"/>
        <v xml:space="preserve"> </v>
      </c>
      <c r="R855" s="230" t="str">
        <f t="shared" si="84"/>
        <v xml:space="preserve"> </v>
      </c>
    </row>
    <row r="856" spans="1:18" x14ac:dyDescent="0.2">
      <c r="A856" s="10" t="str">
        <f>IF(COUNTRY_INFO!A856=0," ",COUNTRY_INFO!A856)</f>
        <v>Ethiopia</v>
      </c>
      <c r="B856" s="10" t="str">
        <f>IF(COUNTRY_INFO!B856=0," ",COUNTRY_INFO!B856)</f>
        <v>TigrayCentral Tigray</v>
      </c>
      <c r="C856" s="10" t="str">
        <f>IF(COUNTRY_INFO!C856=0," ",COUNTRY_INFO!C856)</f>
        <v>Adwa Town</v>
      </c>
      <c r="D856" s="11"/>
      <c r="E856" s="289"/>
      <c r="F856" s="109"/>
      <c r="G856" s="288"/>
      <c r="H856" s="288"/>
      <c r="I856" s="56"/>
      <c r="J856" s="11">
        <f t="shared" si="79"/>
        <v>0</v>
      </c>
      <c r="K856" s="2"/>
      <c r="L856" s="18"/>
      <c r="M856" s="59"/>
      <c r="N856" s="14">
        <f t="shared" si="80"/>
        <v>0</v>
      </c>
      <c r="O856" s="230" t="str">
        <f t="shared" si="81"/>
        <v xml:space="preserve"> </v>
      </c>
      <c r="P856" s="230" t="str">
        <f t="shared" si="82"/>
        <v xml:space="preserve"> </v>
      </c>
      <c r="Q856" s="275" t="str">
        <f t="shared" si="83"/>
        <v xml:space="preserve"> </v>
      </c>
      <c r="R856" s="230" t="str">
        <f t="shared" si="84"/>
        <v xml:space="preserve"> </v>
      </c>
    </row>
    <row r="857" spans="1:18" x14ac:dyDescent="0.2">
      <c r="A857" s="10" t="str">
        <f>IF(COUNTRY_INFO!A857=0," ",COUNTRY_INFO!A857)</f>
        <v>Ethiopia</v>
      </c>
      <c r="B857" s="10" t="str">
        <f>IF(COUNTRY_INFO!B857=0," ",COUNTRY_INFO!B857)</f>
        <v>TigrayCentral Tigray</v>
      </c>
      <c r="C857" s="10" t="str">
        <f>IF(COUNTRY_INFO!C857=0," ",COUNTRY_INFO!C857)</f>
        <v>Ahferom</v>
      </c>
      <c r="D857" s="11"/>
      <c r="E857" s="289"/>
      <c r="F857" s="109"/>
      <c r="G857" s="288"/>
      <c r="H857" s="288"/>
      <c r="I857" s="56"/>
      <c r="J857" s="11">
        <f t="shared" si="79"/>
        <v>0</v>
      </c>
      <c r="K857" s="2"/>
      <c r="L857" s="18"/>
      <c r="M857" s="59"/>
      <c r="N857" s="14">
        <f t="shared" si="80"/>
        <v>0</v>
      </c>
      <c r="O857" s="230" t="str">
        <f t="shared" si="81"/>
        <v xml:space="preserve"> </v>
      </c>
      <c r="P857" s="230" t="str">
        <f t="shared" si="82"/>
        <v xml:space="preserve"> </v>
      </c>
      <c r="Q857" s="275" t="str">
        <f t="shared" si="83"/>
        <v xml:space="preserve"> </v>
      </c>
      <c r="R857" s="230" t="str">
        <f t="shared" si="84"/>
        <v xml:space="preserve"> </v>
      </c>
    </row>
    <row r="858" spans="1:18" x14ac:dyDescent="0.2">
      <c r="A858" s="10" t="str">
        <f>IF(COUNTRY_INFO!A858=0," ",COUNTRY_INFO!A858)</f>
        <v>Ethiopia</v>
      </c>
      <c r="B858" s="10" t="str">
        <f>IF(COUNTRY_INFO!B858=0," ",COUNTRY_INFO!B858)</f>
        <v>TigrayCentral Tigray</v>
      </c>
      <c r="C858" s="10" t="str">
        <f>IF(COUNTRY_INFO!C858=0," ",COUNTRY_INFO!C858)</f>
        <v>Axum Town</v>
      </c>
      <c r="D858" s="11"/>
      <c r="E858" s="289"/>
      <c r="F858" s="109"/>
      <c r="G858" s="288"/>
      <c r="H858" s="288"/>
      <c r="I858" s="56"/>
      <c r="J858" s="11">
        <f t="shared" si="79"/>
        <v>0</v>
      </c>
      <c r="K858" s="2"/>
      <c r="L858" s="18"/>
      <c r="M858" s="59"/>
      <c r="N858" s="14">
        <f t="shared" si="80"/>
        <v>0</v>
      </c>
      <c r="O858" s="230" t="str">
        <f t="shared" si="81"/>
        <v xml:space="preserve"> </v>
      </c>
      <c r="P858" s="230" t="str">
        <f t="shared" si="82"/>
        <v xml:space="preserve"> </v>
      </c>
      <c r="Q858" s="275" t="str">
        <f t="shared" si="83"/>
        <v xml:space="preserve"> </v>
      </c>
      <c r="R858" s="230" t="str">
        <f t="shared" si="84"/>
        <v xml:space="preserve"> </v>
      </c>
    </row>
    <row r="859" spans="1:18" x14ac:dyDescent="0.2">
      <c r="A859" s="10" t="str">
        <f>IF(COUNTRY_INFO!A859=0," ",COUNTRY_INFO!A859)</f>
        <v>Ethiopia</v>
      </c>
      <c r="B859" s="10" t="str">
        <f>IF(COUNTRY_INFO!B859=0," ",COUNTRY_INFO!B859)</f>
        <v>TigrayCentral Tigray</v>
      </c>
      <c r="C859" s="10" t="str">
        <f>IF(COUNTRY_INFO!C859=0," ",COUNTRY_INFO!C859)</f>
        <v>Geter Adwa</v>
      </c>
      <c r="D859" s="11"/>
      <c r="E859" s="289"/>
      <c r="F859" s="109"/>
      <c r="G859" s="288"/>
      <c r="H859" s="288"/>
      <c r="I859" s="56"/>
      <c r="J859" s="11">
        <f t="shared" si="79"/>
        <v>0</v>
      </c>
      <c r="K859" s="2"/>
      <c r="L859" s="18"/>
      <c r="M859" s="59"/>
      <c r="N859" s="14">
        <f t="shared" si="80"/>
        <v>0</v>
      </c>
      <c r="O859" s="230" t="str">
        <f t="shared" si="81"/>
        <v xml:space="preserve"> </v>
      </c>
      <c r="P859" s="230" t="str">
        <f t="shared" si="82"/>
        <v xml:space="preserve"> </v>
      </c>
      <c r="Q859" s="275" t="str">
        <f t="shared" si="83"/>
        <v xml:space="preserve"> </v>
      </c>
      <c r="R859" s="230" t="str">
        <f t="shared" si="84"/>
        <v xml:space="preserve"> </v>
      </c>
    </row>
    <row r="860" spans="1:18" x14ac:dyDescent="0.2">
      <c r="A860" s="10" t="str">
        <f>IF(COUNTRY_INFO!A860=0," ",COUNTRY_INFO!A860)</f>
        <v>Ethiopia</v>
      </c>
      <c r="B860" s="10" t="str">
        <f>IF(COUNTRY_INFO!B860=0," ",COUNTRY_INFO!B860)</f>
        <v>TigrayCentral Tigray</v>
      </c>
      <c r="C860" s="10" t="str">
        <f>IF(COUNTRY_INFO!C860=0," ",COUNTRY_INFO!C860)</f>
        <v>Kolla Temben</v>
      </c>
      <c r="D860" s="11"/>
      <c r="E860" s="289"/>
      <c r="F860" s="109"/>
      <c r="G860" s="288"/>
      <c r="H860" s="288"/>
      <c r="I860" s="56"/>
      <c r="J860" s="11">
        <f t="shared" si="79"/>
        <v>0</v>
      </c>
      <c r="K860" s="2"/>
      <c r="L860" s="18"/>
      <c r="M860" s="59"/>
      <c r="N860" s="14">
        <f t="shared" si="80"/>
        <v>0</v>
      </c>
      <c r="O860" s="230" t="str">
        <f t="shared" si="81"/>
        <v xml:space="preserve"> </v>
      </c>
      <c r="P860" s="230" t="str">
        <f t="shared" si="82"/>
        <v xml:space="preserve"> </v>
      </c>
      <c r="Q860" s="275" t="str">
        <f t="shared" si="83"/>
        <v xml:space="preserve"> </v>
      </c>
      <c r="R860" s="230" t="str">
        <f t="shared" si="84"/>
        <v xml:space="preserve"> </v>
      </c>
    </row>
    <row r="861" spans="1:18" x14ac:dyDescent="0.2">
      <c r="A861" s="10" t="str">
        <f>IF(COUNTRY_INFO!A861=0," ",COUNTRY_INFO!A861)</f>
        <v>Ethiopia</v>
      </c>
      <c r="B861" s="10" t="str">
        <f>IF(COUNTRY_INFO!B861=0," ",COUNTRY_INFO!B861)</f>
        <v>TigrayCentral Tigray</v>
      </c>
      <c r="C861" s="10" t="str">
        <f>IF(COUNTRY_INFO!C861=0," ",COUNTRY_INFO!C861)</f>
        <v>Laelay Maichew</v>
      </c>
      <c r="D861" s="11"/>
      <c r="E861" s="289"/>
      <c r="F861" s="109"/>
      <c r="G861" s="288"/>
      <c r="H861" s="288"/>
      <c r="I861" s="56"/>
      <c r="J861" s="11">
        <f t="shared" si="79"/>
        <v>0</v>
      </c>
      <c r="K861" s="2"/>
      <c r="L861" s="18"/>
      <c r="M861" s="59"/>
      <c r="N861" s="14">
        <f t="shared" si="80"/>
        <v>0</v>
      </c>
      <c r="O861" s="230" t="str">
        <f t="shared" si="81"/>
        <v xml:space="preserve"> </v>
      </c>
      <c r="P861" s="230" t="str">
        <f t="shared" si="82"/>
        <v xml:space="preserve"> </v>
      </c>
      <c r="Q861" s="275" t="str">
        <f t="shared" si="83"/>
        <v xml:space="preserve"> </v>
      </c>
      <c r="R861" s="230" t="str">
        <f t="shared" si="84"/>
        <v xml:space="preserve"> </v>
      </c>
    </row>
    <row r="862" spans="1:18" x14ac:dyDescent="0.2">
      <c r="A862" s="10" t="str">
        <f>IF(COUNTRY_INFO!A862=0," ",COUNTRY_INFO!A862)</f>
        <v>Ethiopia</v>
      </c>
      <c r="B862" s="10" t="str">
        <f>IF(COUNTRY_INFO!B862=0," ",COUNTRY_INFO!B862)</f>
        <v>TigrayCentral Tigray</v>
      </c>
      <c r="C862" s="10" t="str">
        <f>IF(COUNTRY_INFO!C862=0," ",COUNTRY_INFO!C862)</f>
        <v>Mereb Lekhe</v>
      </c>
      <c r="D862" s="11"/>
      <c r="E862" s="289"/>
      <c r="F862" s="109"/>
      <c r="G862" s="288"/>
      <c r="H862" s="288"/>
      <c r="I862" s="56"/>
      <c r="J862" s="11">
        <f t="shared" si="79"/>
        <v>0</v>
      </c>
      <c r="K862" s="2"/>
      <c r="L862" s="18"/>
      <c r="M862" s="59"/>
      <c r="N862" s="14">
        <f t="shared" si="80"/>
        <v>0</v>
      </c>
      <c r="O862" s="230" t="str">
        <f t="shared" si="81"/>
        <v xml:space="preserve"> </v>
      </c>
      <c r="P862" s="230" t="str">
        <f t="shared" si="82"/>
        <v xml:space="preserve"> </v>
      </c>
      <c r="Q862" s="275" t="str">
        <f t="shared" si="83"/>
        <v xml:space="preserve"> </v>
      </c>
      <c r="R862" s="230" t="str">
        <f t="shared" si="84"/>
        <v xml:space="preserve"> </v>
      </c>
    </row>
    <row r="863" spans="1:18" x14ac:dyDescent="0.2">
      <c r="A863" s="10" t="str">
        <f>IF(COUNTRY_INFO!A863=0," ",COUNTRY_INFO!A863)</f>
        <v>Ethiopia</v>
      </c>
      <c r="B863" s="10" t="str">
        <f>IF(COUNTRY_INFO!B863=0," ",COUNTRY_INFO!B863)</f>
        <v>TigrayCentral Tigray</v>
      </c>
      <c r="C863" s="10" t="str">
        <f>IF(COUNTRY_INFO!C863=0," ",COUNTRY_INFO!C863)</f>
        <v>Naeder Adet</v>
      </c>
      <c r="D863" s="11"/>
      <c r="E863" s="289"/>
      <c r="F863" s="109"/>
      <c r="G863" s="288"/>
      <c r="H863" s="288"/>
      <c r="I863" s="56"/>
      <c r="J863" s="11">
        <f t="shared" si="79"/>
        <v>0</v>
      </c>
      <c r="K863" s="2"/>
      <c r="L863" s="18"/>
      <c r="M863" s="59"/>
      <c r="N863" s="14">
        <f t="shared" si="80"/>
        <v>0</v>
      </c>
      <c r="O863" s="230" t="str">
        <f t="shared" si="81"/>
        <v xml:space="preserve"> </v>
      </c>
      <c r="P863" s="230" t="str">
        <f t="shared" si="82"/>
        <v xml:space="preserve"> </v>
      </c>
      <c r="Q863" s="275" t="str">
        <f t="shared" si="83"/>
        <v xml:space="preserve"> </v>
      </c>
      <c r="R863" s="230" t="str">
        <f t="shared" si="84"/>
        <v xml:space="preserve"> </v>
      </c>
    </row>
    <row r="864" spans="1:18" x14ac:dyDescent="0.2">
      <c r="A864" s="10" t="str">
        <f>IF(COUNTRY_INFO!A864=0," ",COUNTRY_INFO!A864)</f>
        <v>Ethiopia</v>
      </c>
      <c r="B864" s="10" t="str">
        <f>IF(COUNTRY_INFO!B864=0," ",COUNTRY_INFO!B864)</f>
        <v>TigrayCentral Tigray</v>
      </c>
      <c r="C864" s="10" t="str">
        <f>IF(COUNTRY_INFO!C864=0," ",COUNTRY_INFO!C864)</f>
        <v>Tahtay Maichew</v>
      </c>
      <c r="D864" s="11"/>
      <c r="E864" s="289"/>
      <c r="F864" s="109"/>
      <c r="G864" s="288"/>
      <c r="H864" s="288"/>
      <c r="I864" s="56"/>
      <c r="J864" s="11">
        <f t="shared" si="79"/>
        <v>0</v>
      </c>
      <c r="K864" s="2"/>
      <c r="L864" s="18"/>
      <c r="M864" s="59"/>
      <c r="N864" s="14">
        <f t="shared" si="80"/>
        <v>0</v>
      </c>
      <c r="O864" s="230" t="str">
        <f t="shared" si="81"/>
        <v xml:space="preserve"> </v>
      </c>
      <c r="P864" s="230" t="str">
        <f t="shared" si="82"/>
        <v xml:space="preserve"> </v>
      </c>
      <c r="Q864" s="275" t="str">
        <f t="shared" si="83"/>
        <v xml:space="preserve"> </v>
      </c>
      <c r="R864" s="230" t="str">
        <f t="shared" si="84"/>
        <v xml:space="preserve"> </v>
      </c>
    </row>
    <row r="865" spans="1:18" x14ac:dyDescent="0.2">
      <c r="A865" s="10" t="str">
        <f>IF(COUNTRY_INFO!A865=0," ",COUNTRY_INFO!A865)</f>
        <v>Ethiopia</v>
      </c>
      <c r="B865" s="10" t="str">
        <f>IF(COUNTRY_INFO!B865=0," ",COUNTRY_INFO!B865)</f>
        <v>TigrayCentral Tigray</v>
      </c>
      <c r="C865" s="10" t="str">
        <f>IF(COUNTRY_INFO!C865=0," ",COUNTRY_INFO!C865)</f>
        <v>Tanqua Abergele</v>
      </c>
      <c r="D865" s="11"/>
      <c r="E865" s="289"/>
      <c r="F865" s="109"/>
      <c r="G865" s="288"/>
      <c r="H865" s="288"/>
      <c r="I865" s="56"/>
      <c r="J865" s="11">
        <f t="shared" si="79"/>
        <v>0</v>
      </c>
      <c r="K865" s="2"/>
      <c r="L865" s="18"/>
      <c r="M865" s="59"/>
      <c r="N865" s="14">
        <f t="shared" si="80"/>
        <v>0</v>
      </c>
      <c r="O865" s="230" t="str">
        <f t="shared" si="81"/>
        <v xml:space="preserve"> </v>
      </c>
      <c r="P865" s="230" t="str">
        <f t="shared" si="82"/>
        <v xml:space="preserve"> </v>
      </c>
      <c r="Q865" s="275" t="str">
        <f t="shared" si="83"/>
        <v xml:space="preserve"> </v>
      </c>
      <c r="R865" s="230" t="str">
        <f t="shared" si="84"/>
        <v xml:space="preserve"> </v>
      </c>
    </row>
    <row r="866" spans="1:18" x14ac:dyDescent="0.2">
      <c r="A866" s="10" t="str">
        <f>IF(COUNTRY_INFO!A866=0," ",COUNTRY_INFO!A866)</f>
        <v>Ethiopia</v>
      </c>
      <c r="B866" s="10" t="str">
        <f>IF(COUNTRY_INFO!B866=0," ",COUNTRY_INFO!B866)</f>
        <v>TigrayCentral Tigray</v>
      </c>
      <c r="C866" s="10" t="str">
        <f>IF(COUNTRY_INFO!C866=0," ",COUNTRY_INFO!C866)</f>
        <v>Werei Lekhe</v>
      </c>
      <c r="D866" s="11"/>
      <c r="E866" s="289"/>
      <c r="F866" s="109"/>
      <c r="G866" s="288"/>
      <c r="H866" s="288"/>
      <c r="I866" s="56"/>
      <c r="J866" s="11">
        <f t="shared" si="79"/>
        <v>0</v>
      </c>
      <c r="K866" s="2"/>
      <c r="L866" s="18"/>
      <c r="M866" s="59"/>
      <c r="N866" s="14">
        <f t="shared" si="80"/>
        <v>0</v>
      </c>
      <c r="O866" s="230" t="str">
        <f t="shared" si="81"/>
        <v xml:space="preserve"> </v>
      </c>
      <c r="P866" s="230" t="str">
        <f t="shared" si="82"/>
        <v xml:space="preserve"> </v>
      </c>
      <c r="Q866" s="275" t="str">
        <f t="shared" si="83"/>
        <v xml:space="preserve"> </v>
      </c>
      <c r="R866" s="230" t="str">
        <f t="shared" si="84"/>
        <v xml:space="preserve"> </v>
      </c>
    </row>
    <row r="867" spans="1:18" x14ac:dyDescent="0.2">
      <c r="A867" s="10" t="str">
        <f>IF(COUNTRY_INFO!A867=0," ",COUNTRY_INFO!A867)</f>
        <v>Ethiopia</v>
      </c>
      <c r="B867" s="10" t="str">
        <f>IF(COUNTRY_INFO!B867=0," ",COUNTRY_INFO!B867)</f>
        <v>TigrayEastern Tigray</v>
      </c>
      <c r="C867" s="10" t="str">
        <f>IF(COUNTRY_INFO!C867=0," ",COUNTRY_INFO!C867)</f>
        <v>Adigrat town</v>
      </c>
      <c r="D867" s="11"/>
      <c r="E867" s="289"/>
      <c r="F867" s="109"/>
      <c r="G867" s="288"/>
      <c r="H867" s="288"/>
      <c r="I867" s="56"/>
      <c r="J867" s="11">
        <f t="shared" si="79"/>
        <v>0</v>
      </c>
      <c r="K867" s="2"/>
      <c r="L867" s="18"/>
      <c r="M867" s="59"/>
      <c r="N867" s="14">
        <f t="shared" si="80"/>
        <v>0</v>
      </c>
      <c r="O867" s="230" t="str">
        <f t="shared" si="81"/>
        <v xml:space="preserve"> </v>
      </c>
      <c r="P867" s="230" t="str">
        <f t="shared" si="82"/>
        <v xml:space="preserve"> </v>
      </c>
      <c r="Q867" s="275" t="str">
        <f t="shared" si="83"/>
        <v xml:space="preserve"> </v>
      </c>
      <c r="R867" s="230" t="str">
        <f t="shared" si="84"/>
        <v xml:space="preserve"> </v>
      </c>
    </row>
    <row r="868" spans="1:18" x14ac:dyDescent="0.2">
      <c r="A868" s="10" t="str">
        <f>IF(COUNTRY_INFO!A868=0," ",COUNTRY_INFO!A868)</f>
        <v>Ethiopia</v>
      </c>
      <c r="B868" s="10" t="str">
        <f>IF(COUNTRY_INFO!B868=0," ",COUNTRY_INFO!B868)</f>
        <v>TigrayEastern Tigray</v>
      </c>
      <c r="C868" s="10" t="str">
        <f>IF(COUNTRY_INFO!C868=0," ",COUNTRY_INFO!C868)</f>
        <v>Atsibi Wonberta</v>
      </c>
      <c r="D868" s="11"/>
      <c r="E868" s="289"/>
      <c r="F868" s="109"/>
      <c r="G868" s="288"/>
      <c r="H868" s="288"/>
      <c r="I868" s="56"/>
      <c r="J868" s="11">
        <f t="shared" si="79"/>
        <v>0</v>
      </c>
      <c r="K868" s="2"/>
      <c r="L868" s="18"/>
      <c r="M868" s="59"/>
      <c r="N868" s="14">
        <f t="shared" si="80"/>
        <v>0</v>
      </c>
      <c r="O868" s="230" t="str">
        <f t="shared" si="81"/>
        <v xml:space="preserve"> </v>
      </c>
      <c r="P868" s="230" t="str">
        <f t="shared" si="82"/>
        <v xml:space="preserve"> </v>
      </c>
      <c r="Q868" s="275" t="str">
        <f t="shared" si="83"/>
        <v xml:space="preserve"> </v>
      </c>
      <c r="R868" s="230" t="str">
        <f t="shared" si="84"/>
        <v xml:space="preserve"> </v>
      </c>
    </row>
    <row r="869" spans="1:18" x14ac:dyDescent="0.2">
      <c r="A869" s="10" t="str">
        <f>IF(COUNTRY_INFO!A869=0," ",COUNTRY_INFO!A869)</f>
        <v>Ethiopia</v>
      </c>
      <c r="B869" s="10" t="str">
        <f>IF(COUNTRY_INFO!B869=0," ",COUNTRY_INFO!B869)</f>
        <v>TigrayEastern Tigray</v>
      </c>
      <c r="C869" s="10" t="str">
        <f>IF(COUNTRY_INFO!C869=0," ",COUNTRY_INFO!C869)</f>
        <v>Erob</v>
      </c>
      <c r="D869" s="11"/>
      <c r="E869" s="289"/>
      <c r="F869" s="109"/>
      <c r="G869" s="288"/>
      <c r="H869" s="288"/>
      <c r="I869" s="56"/>
      <c r="J869" s="11">
        <f t="shared" si="79"/>
        <v>0</v>
      </c>
      <c r="K869" s="2"/>
      <c r="L869" s="18"/>
      <c r="M869" s="59"/>
      <c r="N869" s="14">
        <f t="shared" si="80"/>
        <v>0</v>
      </c>
      <c r="O869" s="230" t="str">
        <f t="shared" si="81"/>
        <v xml:space="preserve"> </v>
      </c>
      <c r="P869" s="230" t="str">
        <f t="shared" si="82"/>
        <v xml:space="preserve"> </v>
      </c>
      <c r="Q869" s="275" t="str">
        <f t="shared" si="83"/>
        <v xml:space="preserve"> </v>
      </c>
      <c r="R869" s="230" t="str">
        <f t="shared" si="84"/>
        <v xml:space="preserve"> </v>
      </c>
    </row>
    <row r="870" spans="1:18" x14ac:dyDescent="0.2">
      <c r="A870" s="10" t="str">
        <f>IF(COUNTRY_INFO!A870=0," ",COUNTRY_INFO!A870)</f>
        <v>Ethiopia</v>
      </c>
      <c r="B870" s="10" t="str">
        <f>IF(COUNTRY_INFO!B870=0," ",COUNTRY_INFO!B870)</f>
        <v>TigrayEastern Tigray</v>
      </c>
      <c r="C870" s="10" t="str">
        <f>IF(COUNTRY_INFO!C870=0," ",COUNTRY_INFO!C870)</f>
        <v>Ganta Afeshum</v>
      </c>
      <c r="D870" s="11"/>
      <c r="E870" s="289"/>
      <c r="F870" s="109"/>
      <c r="G870" s="288"/>
      <c r="H870" s="288"/>
      <c r="I870" s="56"/>
      <c r="J870" s="11">
        <f t="shared" si="79"/>
        <v>0</v>
      </c>
      <c r="K870" s="2"/>
      <c r="L870" s="18"/>
      <c r="M870" s="59"/>
      <c r="N870" s="14">
        <f t="shared" si="80"/>
        <v>0</v>
      </c>
      <c r="O870" s="230" t="str">
        <f t="shared" si="81"/>
        <v xml:space="preserve"> </v>
      </c>
      <c r="P870" s="230" t="str">
        <f t="shared" si="82"/>
        <v xml:space="preserve"> </v>
      </c>
      <c r="Q870" s="275" t="str">
        <f t="shared" si="83"/>
        <v xml:space="preserve"> </v>
      </c>
      <c r="R870" s="230" t="str">
        <f t="shared" si="84"/>
        <v xml:space="preserve"> </v>
      </c>
    </row>
    <row r="871" spans="1:18" x14ac:dyDescent="0.2">
      <c r="A871" s="10" t="str">
        <f>IF(COUNTRY_INFO!A871=0," ",COUNTRY_INFO!A871)</f>
        <v>Ethiopia</v>
      </c>
      <c r="B871" s="10" t="str">
        <f>IF(COUNTRY_INFO!B871=0," ",COUNTRY_INFO!B871)</f>
        <v>TigrayEastern Tigray</v>
      </c>
      <c r="C871" s="10" t="str">
        <f>IF(COUNTRY_INFO!C871=0," ",COUNTRY_INFO!C871)</f>
        <v>Glomekeda</v>
      </c>
      <c r="D871" s="11"/>
      <c r="E871" s="289"/>
      <c r="F871" s="109"/>
      <c r="G871" s="288"/>
      <c r="H871" s="288"/>
      <c r="I871" s="56"/>
      <c r="J871" s="11">
        <f t="shared" si="79"/>
        <v>0</v>
      </c>
      <c r="K871" s="2"/>
      <c r="L871" s="18"/>
      <c r="M871" s="59"/>
      <c r="N871" s="14">
        <f t="shared" si="80"/>
        <v>0</v>
      </c>
      <c r="O871" s="230" t="str">
        <f t="shared" si="81"/>
        <v xml:space="preserve"> </v>
      </c>
      <c r="P871" s="230" t="str">
        <f t="shared" si="82"/>
        <v xml:space="preserve"> </v>
      </c>
      <c r="Q871" s="275" t="str">
        <f t="shared" si="83"/>
        <v xml:space="preserve"> </v>
      </c>
      <c r="R871" s="230" t="str">
        <f t="shared" si="84"/>
        <v xml:space="preserve"> </v>
      </c>
    </row>
    <row r="872" spans="1:18" x14ac:dyDescent="0.2">
      <c r="A872" s="10" t="str">
        <f>IF(COUNTRY_INFO!A872=0," ",COUNTRY_INFO!A872)</f>
        <v>Ethiopia</v>
      </c>
      <c r="B872" s="10" t="str">
        <f>IF(COUNTRY_INFO!B872=0," ",COUNTRY_INFO!B872)</f>
        <v>TigrayEastern Tigray</v>
      </c>
      <c r="C872" s="10" t="str">
        <f>IF(COUNTRY_INFO!C872=0," ",COUNTRY_INFO!C872)</f>
        <v>Hawzien</v>
      </c>
      <c r="D872" s="11"/>
      <c r="E872" s="289"/>
      <c r="F872" s="109"/>
      <c r="G872" s="288"/>
      <c r="H872" s="288"/>
      <c r="I872" s="56"/>
      <c r="J872" s="11">
        <f t="shared" si="79"/>
        <v>0</v>
      </c>
      <c r="K872" s="2"/>
      <c r="L872" s="18"/>
      <c r="M872" s="59"/>
      <c r="N872" s="14">
        <f t="shared" si="80"/>
        <v>0</v>
      </c>
      <c r="O872" s="230" t="str">
        <f t="shared" si="81"/>
        <v xml:space="preserve"> </v>
      </c>
      <c r="P872" s="230" t="str">
        <f t="shared" si="82"/>
        <v xml:space="preserve"> </v>
      </c>
      <c r="Q872" s="275" t="str">
        <f t="shared" si="83"/>
        <v xml:space="preserve"> </v>
      </c>
      <c r="R872" s="230" t="str">
        <f t="shared" si="84"/>
        <v xml:space="preserve"> </v>
      </c>
    </row>
    <row r="873" spans="1:18" x14ac:dyDescent="0.2">
      <c r="A873" s="10" t="str">
        <f>IF(COUNTRY_INFO!A873=0," ",COUNTRY_INFO!A873)</f>
        <v>Ethiopia</v>
      </c>
      <c r="B873" s="10" t="str">
        <f>IF(COUNTRY_INFO!B873=0," ",COUNTRY_INFO!B873)</f>
        <v>TigrayEastern Tigray</v>
      </c>
      <c r="C873" s="10" t="str">
        <f>IF(COUNTRY_INFO!C873=0," ",COUNTRY_INFO!C873)</f>
        <v>Kilite Awlalo</v>
      </c>
      <c r="D873" s="11"/>
      <c r="E873" s="289"/>
      <c r="F873" s="109"/>
      <c r="G873" s="288"/>
      <c r="H873" s="288"/>
      <c r="I873" s="56"/>
      <c r="J873" s="11">
        <f t="shared" si="79"/>
        <v>0</v>
      </c>
      <c r="K873" s="2"/>
      <c r="L873" s="18"/>
      <c r="M873" s="59"/>
      <c r="N873" s="14">
        <f t="shared" si="80"/>
        <v>0</v>
      </c>
      <c r="O873" s="230" t="str">
        <f t="shared" si="81"/>
        <v xml:space="preserve"> </v>
      </c>
      <c r="P873" s="230" t="str">
        <f t="shared" si="82"/>
        <v xml:space="preserve"> </v>
      </c>
      <c r="Q873" s="275" t="str">
        <f t="shared" si="83"/>
        <v xml:space="preserve"> </v>
      </c>
      <c r="R873" s="230" t="str">
        <f t="shared" si="84"/>
        <v xml:space="preserve"> </v>
      </c>
    </row>
    <row r="874" spans="1:18" x14ac:dyDescent="0.2">
      <c r="A874" s="10" t="str">
        <f>IF(COUNTRY_INFO!A874=0," ",COUNTRY_INFO!A874)</f>
        <v>Ethiopia</v>
      </c>
      <c r="B874" s="10" t="str">
        <f>IF(COUNTRY_INFO!B874=0," ",COUNTRY_INFO!B874)</f>
        <v>TigrayEastern Tigray</v>
      </c>
      <c r="C874" s="10" t="str">
        <f>IF(COUNTRY_INFO!C874=0," ",COUNTRY_INFO!C874)</f>
        <v>Saesi Tsaeda Amba</v>
      </c>
      <c r="D874" s="11"/>
      <c r="E874" s="289"/>
      <c r="F874" s="109"/>
      <c r="G874" s="288"/>
      <c r="H874" s="288"/>
      <c r="I874" s="56"/>
      <c r="J874" s="11">
        <f t="shared" si="79"/>
        <v>0</v>
      </c>
      <c r="K874" s="2"/>
      <c r="L874" s="18"/>
      <c r="M874" s="59"/>
      <c r="N874" s="14">
        <f t="shared" si="80"/>
        <v>0</v>
      </c>
      <c r="O874" s="230" t="str">
        <f t="shared" si="81"/>
        <v xml:space="preserve"> </v>
      </c>
      <c r="P874" s="230" t="str">
        <f t="shared" si="82"/>
        <v xml:space="preserve"> </v>
      </c>
      <c r="Q874" s="275" t="str">
        <f t="shared" si="83"/>
        <v xml:space="preserve"> </v>
      </c>
      <c r="R874" s="230" t="str">
        <f t="shared" si="84"/>
        <v xml:space="preserve"> </v>
      </c>
    </row>
    <row r="875" spans="1:18" x14ac:dyDescent="0.2">
      <c r="A875" s="10" t="str">
        <f>IF(COUNTRY_INFO!A875=0," ",COUNTRY_INFO!A875)</f>
        <v>Ethiopia</v>
      </c>
      <c r="B875" s="10" t="str">
        <f>IF(COUNTRY_INFO!B875=0," ",COUNTRY_INFO!B875)</f>
        <v>TigrayEastern Tigray</v>
      </c>
      <c r="C875" s="10" t="str">
        <f>IF(COUNTRY_INFO!C875=0," ",COUNTRY_INFO!C875)</f>
        <v>Wukro Town</v>
      </c>
      <c r="D875" s="11"/>
      <c r="E875" s="289"/>
      <c r="F875" s="109"/>
      <c r="G875" s="288"/>
      <c r="H875" s="288"/>
      <c r="I875" s="56"/>
      <c r="J875" s="11">
        <f t="shared" si="79"/>
        <v>0</v>
      </c>
      <c r="K875" s="2"/>
      <c r="L875" s="18"/>
      <c r="M875" s="59"/>
      <c r="N875" s="14">
        <f t="shared" si="80"/>
        <v>0</v>
      </c>
      <c r="O875" s="230" t="str">
        <f t="shared" si="81"/>
        <v xml:space="preserve"> </v>
      </c>
      <c r="P875" s="230" t="str">
        <f t="shared" si="82"/>
        <v xml:space="preserve"> </v>
      </c>
      <c r="Q875" s="275" t="str">
        <f t="shared" si="83"/>
        <v xml:space="preserve"> </v>
      </c>
      <c r="R875" s="230" t="str">
        <f t="shared" si="84"/>
        <v xml:space="preserve"> </v>
      </c>
    </row>
    <row r="876" spans="1:18" x14ac:dyDescent="0.2">
      <c r="A876" s="10" t="str">
        <f>IF(COUNTRY_INFO!A876=0," ",COUNTRY_INFO!A876)</f>
        <v>Ethiopia</v>
      </c>
      <c r="B876" s="10" t="str">
        <f>IF(COUNTRY_INFO!B876=0," ",COUNTRY_INFO!B876)</f>
        <v>TigrayMekele</v>
      </c>
      <c r="C876" s="10" t="str">
        <f>IF(COUNTRY_INFO!C876=0," ",COUNTRY_INFO!C876)</f>
        <v>Adihaki</v>
      </c>
      <c r="D876" s="11"/>
      <c r="E876" s="289"/>
      <c r="F876" s="109"/>
      <c r="G876" s="288"/>
      <c r="H876" s="288"/>
      <c r="I876" s="56"/>
      <c r="J876" s="11">
        <f t="shared" si="79"/>
        <v>0</v>
      </c>
      <c r="K876" s="2"/>
      <c r="L876" s="18"/>
      <c r="M876" s="59"/>
      <c r="N876" s="14">
        <f t="shared" si="80"/>
        <v>0</v>
      </c>
      <c r="O876" s="230" t="str">
        <f t="shared" si="81"/>
        <v xml:space="preserve"> </v>
      </c>
      <c r="P876" s="230" t="str">
        <f t="shared" si="82"/>
        <v xml:space="preserve"> </v>
      </c>
      <c r="Q876" s="275" t="str">
        <f t="shared" si="83"/>
        <v xml:space="preserve"> </v>
      </c>
      <c r="R876" s="230" t="str">
        <f t="shared" si="84"/>
        <v xml:space="preserve"> </v>
      </c>
    </row>
    <row r="877" spans="1:18" x14ac:dyDescent="0.2">
      <c r="A877" s="10" t="str">
        <f>IF(COUNTRY_INFO!A877=0," ",COUNTRY_INFO!A877)</f>
        <v>Ethiopia</v>
      </c>
      <c r="B877" s="10" t="str">
        <f>IF(COUNTRY_INFO!B877=0," ",COUNTRY_INFO!B877)</f>
        <v>TigrayMekele</v>
      </c>
      <c r="C877" s="10" t="str">
        <f>IF(COUNTRY_INFO!C877=0," ",COUNTRY_INFO!C877)</f>
        <v>Ayder</v>
      </c>
      <c r="D877" s="11"/>
      <c r="E877" s="289"/>
      <c r="F877" s="109"/>
      <c r="G877" s="288"/>
      <c r="H877" s="288"/>
      <c r="I877" s="56"/>
      <c r="J877" s="11">
        <f t="shared" si="79"/>
        <v>0</v>
      </c>
      <c r="K877" s="2"/>
      <c r="L877" s="18"/>
      <c r="M877" s="59"/>
      <c r="N877" s="14">
        <f t="shared" si="80"/>
        <v>0</v>
      </c>
      <c r="O877" s="230" t="str">
        <f t="shared" si="81"/>
        <v xml:space="preserve"> </v>
      </c>
      <c r="P877" s="230" t="str">
        <f t="shared" si="82"/>
        <v xml:space="preserve"> </v>
      </c>
      <c r="Q877" s="275" t="str">
        <f t="shared" si="83"/>
        <v xml:space="preserve"> </v>
      </c>
      <c r="R877" s="230" t="str">
        <f t="shared" si="84"/>
        <v xml:space="preserve"> </v>
      </c>
    </row>
    <row r="878" spans="1:18" x14ac:dyDescent="0.2">
      <c r="A878" s="10" t="str">
        <f>IF(COUNTRY_INFO!A878=0," ",COUNTRY_INFO!A878)</f>
        <v>Ethiopia</v>
      </c>
      <c r="B878" s="10" t="str">
        <f>IF(COUNTRY_INFO!B878=0," ",COUNTRY_INFO!B878)</f>
        <v>TigrayMekele</v>
      </c>
      <c r="C878" s="10" t="str">
        <f>IF(COUNTRY_INFO!C878=0," ",COUNTRY_INFO!C878)</f>
        <v>Hadnet</v>
      </c>
      <c r="D878" s="11"/>
      <c r="E878" s="289"/>
      <c r="F878" s="109"/>
      <c r="G878" s="288"/>
      <c r="H878" s="288"/>
      <c r="I878" s="56"/>
      <c r="J878" s="11">
        <f t="shared" si="79"/>
        <v>0</v>
      </c>
      <c r="K878" s="2"/>
      <c r="L878" s="18"/>
      <c r="M878" s="59"/>
      <c r="N878" s="14">
        <f t="shared" si="80"/>
        <v>0</v>
      </c>
      <c r="O878" s="230" t="str">
        <f t="shared" si="81"/>
        <v xml:space="preserve"> </v>
      </c>
      <c r="P878" s="230" t="str">
        <f t="shared" si="82"/>
        <v xml:space="preserve"> </v>
      </c>
      <c r="Q878" s="275" t="str">
        <f t="shared" si="83"/>
        <v xml:space="preserve"> </v>
      </c>
      <c r="R878" s="230" t="str">
        <f t="shared" si="84"/>
        <v xml:space="preserve"> </v>
      </c>
    </row>
    <row r="879" spans="1:18" x14ac:dyDescent="0.2">
      <c r="A879" s="10" t="str">
        <f>IF(COUNTRY_INFO!A879=0," ",COUNTRY_INFO!A879)</f>
        <v>Ethiopia</v>
      </c>
      <c r="B879" s="10" t="str">
        <f>IF(COUNTRY_INFO!B879=0," ",COUNTRY_INFO!B879)</f>
        <v>TigrayMekele</v>
      </c>
      <c r="C879" s="10" t="str">
        <f>IF(COUNTRY_INFO!C879=0," ",COUNTRY_INFO!C879)</f>
        <v>Hawelti</v>
      </c>
      <c r="D879" s="11"/>
      <c r="E879" s="289"/>
      <c r="F879" s="109"/>
      <c r="G879" s="288"/>
      <c r="H879" s="288"/>
      <c r="I879" s="56"/>
      <c r="J879" s="11">
        <f t="shared" si="79"/>
        <v>0</v>
      </c>
      <c r="K879" s="2"/>
      <c r="L879" s="18"/>
      <c r="M879" s="59"/>
      <c r="N879" s="14">
        <f t="shared" si="80"/>
        <v>0</v>
      </c>
      <c r="O879" s="230" t="str">
        <f t="shared" si="81"/>
        <v xml:space="preserve"> </v>
      </c>
      <c r="P879" s="230" t="str">
        <f t="shared" si="82"/>
        <v xml:space="preserve"> </v>
      </c>
      <c r="Q879" s="275" t="str">
        <f t="shared" si="83"/>
        <v xml:space="preserve"> </v>
      </c>
      <c r="R879" s="230" t="str">
        <f t="shared" si="84"/>
        <v xml:space="preserve"> </v>
      </c>
    </row>
    <row r="880" spans="1:18" x14ac:dyDescent="0.2">
      <c r="A880" s="10" t="str">
        <f>IF(COUNTRY_INFO!A880=0," ",COUNTRY_INFO!A880)</f>
        <v>Ethiopia</v>
      </c>
      <c r="B880" s="10" t="str">
        <f>IF(COUNTRY_INFO!B880=0," ",COUNTRY_INFO!B880)</f>
        <v>TigrayMekele</v>
      </c>
      <c r="C880" s="10" t="str">
        <f>IF(COUNTRY_INFO!C880=0," ",COUNTRY_INFO!C880)</f>
        <v>kedamay Woyane</v>
      </c>
      <c r="D880" s="11"/>
      <c r="E880" s="289"/>
      <c r="F880" s="109"/>
      <c r="G880" s="288"/>
      <c r="H880" s="288"/>
      <c r="I880" s="56"/>
      <c r="J880" s="11">
        <f t="shared" si="79"/>
        <v>0</v>
      </c>
      <c r="K880" s="2"/>
      <c r="L880" s="18"/>
      <c r="M880" s="59"/>
      <c r="N880" s="14">
        <f t="shared" si="80"/>
        <v>0</v>
      </c>
      <c r="O880" s="230" t="str">
        <f t="shared" si="81"/>
        <v xml:space="preserve"> </v>
      </c>
      <c r="P880" s="230" t="str">
        <f t="shared" si="82"/>
        <v xml:space="preserve"> </v>
      </c>
      <c r="Q880" s="275" t="str">
        <f t="shared" si="83"/>
        <v xml:space="preserve"> </v>
      </c>
      <c r="R880" s="230" t="str">
        <f t="shared" si="84"/>
        <v xml:space="preserve"> </v>
      </c>
    </row>
    <row r="881" spans="1:18" x14ac:dyDescent="0.2">
      <c r="A881" s="10" t="str">
        <f>IF(COUNTRY_INFO!A881=0," ",COUNTRY_INFO!A881)</f>
        <v>Ethiopia</v>
      </c>
      <c r="B881" s="10" t="str">
        <f>IF(COUNTRY_INFO!B881=0," ",COUNTRY_INFO!B881)</f>
        <v>TigrayMekele</v>
      </c>
      <c r="C881" s="10" t="str">
        <f>IF(COUNTRY_INFO!C881=0," ",COUNTRY_INFO!C881)</f>
        <v>Quiha</v>
      </c>
      <c r="D881" s="11"/>
      <c r="E881" s="289"/>
      <c r="F881" s="109"/>
      <c r="G881" s="288"/>
      <c r="H881" s="288"/>
      <c r="I881" s="56"/>
      <c r="J881" s="11">
        <f t="shared" si="79"/>
        <v>0</v>
      </c>
      <c r="K881" s="2"/>
      <c r="L881" s="18"/>
      <c r="M881" s="59"/>
      <c r="N881" s="14">
        <f t="shared" si="80"/>
        <v>0</v>
      </c>
      <c r="O881" s="230" t="str">
        <f t="shared" si="81"/>
        <v xml:space="preserve"> </v>
      </c>
      <c r="P881" s="230" t="str">
        <f t="shared" si="82"/>
        <v xml:space="preserve"> </v>
      </c>
      <c r="Q881" s="275" t="str">
        <f t="shared" si="83"/>
        <v xml:space="preserve"> </v>
      </c>
      <c r="R881" s="230" t="str">
        <f t="shared" si="84"/>
        <v xml:space="preserve"> </v>
      </c>
    </row>
    <row r="882" spans="1:18" x14ac:dyDescent="0.2">
      <c r="A882" s="10" t="str">
        <f>IF(COUNTRY_INFO!A882=0," ",COUNTRY_INFO!A882)</f>
        <v>Ethiopia</v>
      </c>
      <c r="B882" s="10" t="str">
        <f>IF(COUNTRY_INFO!B882=0," ",COUNTRY_INFO!B882)</f>
        <v>TigrayMekele</v>
      </c>
      <c r="C882" s="10" t="str">
        <f>IF(COUNTRY_INFO!C882=0," ",COUNTRY_INFO!C882)</f>
        <v>Semen</v>
      </c>
      <c r="D882" s="11"/>
      <c r="E882" s="289"/>
      <c r="F882" s="109"/>
      <c r="G882" s="288"/>
      <c r="H882" s="288"/>
      <c r="I882" s="56"/>
      <c r="J882" s="11">
        <f t="shared" si="79"/>
        <v>0</v>
      </c>
      <c r="K882" s="2"/>
      <c r="L882" s="18"/>
      <c r="M882" s="59"/>
      <c r="N882" s="14">
        <f t="shared" si="80"/>
        <v>0</v>
      </c>
      <c r="O882" s="230" t="str">
        <f t="shared" si="81"/>
        <v xml:space="preserve"> </v>
      </c>
      <c r="P882" s="230" t="str">
        <f t="shared" si="82"/>
        <v xml:space="preserve"> </v>
      </c>
      <c r="Q882" s="275" t="str">
        <f t="shared" si="83"/>
        <v xml:space="preserve"> </v>
      </c>
      <c r="R882" s="230" t="str">
        <f t="shared" si="84"/>
        <v xml:space="preserve"> </v>
      </c>
    </row>
    <row r="883" spans="1:18" x14ac:dyDescent="0.2">
      <c r="A883" s="10" t="str">
        <f>IF(COUNTRY_INFO!A883=0," ",COUNTRY_INFO!A883)</f>
        <v>Ethiopia</v>
      </c>
      <c r="B883" s="10" t="str">
        <f>IF(COUNTRY_INFO!B883=0," ",COUNTRY_INFO!B883)</f>
        <v>TigrayNorth West Tigray</v>
      </c>
      <c r="C883" s="10" t="str">
        <f>IF(COUNTRY_INFO!C883=0," ",COUNTRY_INFO!C883)</f>
        <v>Asgede Tsimbla</v>
      </c>
      <c r="D883" s="11"/>
      <c r="E883" s="289"/>
      <c r="F883" s="109"/>
      <c r="G883" s="288"/>
      <c r="H883" s="288"/>
      <c r="I883" s="56"/>
      <c r="J883" s="11">
        <f t="shared" si="79"/>
        <v>0</v>
      </c>
      <c r="K883" s="2"/>
      <c r="L883" s="18"/>
      <c r="M883" s="59"/>
      <c r="N883" s="14">
        <f t="shared" si="80"/>
        <v>0</v>
      </c>
      <c r="O883" s="230" t="str">
        <f t="shared" si="81"/>
        <v xml:space="preserve"> </v>
      </c>
      <c r="P883" s="230" t="str">
        <f t="shared" si="82"/>
        <v xml:space="preserve"> </v>
      </c>
      <c r="Q883" s="275" t="str">
        <f t="shared" si="83"/>
        <v xml:space="preserve"> </v>
      </c>
      <c r="R883" s="230" t="str">
        <f t="shared" si="84"/>
        <v xml:space="preserve"> </v>
      </c>
    </row>
    <row r="884" spans="1:18" x14ac:dyDescent="0.2">
      <c r="A884" s="10" t="str">
        <f>IF(COUNTRY_INFO!A884=0," ",COUNTRY_INFO!A884)</f>
        <v>Ethiopia</v>
      </c>
      <c r="B884" s="10" t="str">
        <f>IF(COUNTRY_INFO!B884=0," ",COUNTRY_INFO!B884)</f>
        <v>TigrayNorth West Tigray</v>
      </c>
      <c r="C884" s="10" t="str">
        <f>IF(COUNTRY_INFO!C884=0," ",COUNTRY_INFO!C884)</f>
        <v>Laelay Adiabo</v>
      </c>
      <c r="D884" s="11"/>
      <c r="E884" s="289"/>
      <c r="F884" s="109"/>
      <c r="G884" s="288"/>
      <c r="H884" s="288"/>
      <c r="I884" s="56"/>
      <c r="J884" s="11">
        <f t="shared" si="79"/>
        <v>0</v>
      </c>
      <c r="K884" s="2"/>
      <c r="L884" s="18"/>
      <c r="M884" s="59"/>
      <c r="N884" s="14">
        <f t="shared" si="80"/>
        <v>0</v>
      </c>
      <c r="O884" s="230" t="str">
        <f t="shared" si="81"/>
        <v xml:space="preserve"> </v>
      </c>
      <c r="P884" s="230" t="str">
        <f t="shared" si="82"/>
        <v xml:space="preserve"> </v>
      </c>
      <c r="Q884" s="275" t="str">
        <f t="shared" si="83"/>
        <v xml:space="preserve"> </v>
      </c>
      <c r="R884" s="230" t="str">
        <f t="shared" si="84"/>
        <v xml:space="preserve"> </v>
      </c>
    </row>
    <row r="885" spans="1:18" x14ac:dyDescent="0.2">
      <c r="A885" s="10" t="str">
        <f>IF(COUNTRY_INFO!A885=0," ",COUNTRY_INFO!A885)</f>
        <v>Ethiopia</v>
      </c>
      <c r="B885" s="10" t="str">
        <f>IF(COUNTRY_INFO!B885=0," ",COUNTRY_INFO!B885)</f>
        <v>TigrayNorth West Tigray</v>
      </c>
      <c r="C885" s="10" t="str">
        <f>IF(COUNTRY_INFO!C885=0," ",COUNTRY_INFO!C885)</f>
        <v>Medebay Zana</v>
      </c>
      <c r="D885" s="11"/>
      <c r="E885" s="289"/>
      <c r="F885" s="109"/>
      <c r="G885" s="288"/>
      <c r="H885" s="288"/>
      <c r="I885" s="56"/>
      <c r="J885" s="11">
        <f t="shared" si="79"/>
        <v>0</v>
      </c>
      <c r="K885" s="2"/>
      <c r="L885" s="18"/>
      <c r="M885" s="297"/>
      <c r="N885" s="14">
        <f t="shared" si="80"/>
        <v>0</v>
      </c>
      <c r="O885" s="230" t="str">
        <f t="shared" si="81"/>
        <v xml:space="preserve"> </v>
      </c>
      <c r="P885" s="230" t="str">
        <f t="shared" si="82"/>
        <v xml:space="preserve"> </v>
      </c>
      <c r="Q885" s="275" t="str">
        <f t="shared" si="83"/>
        <v xml:space="preserve"> </v>
      </c>
      <c r="R885" s="230" t="str">
        <f t="shared" si="84"/>
        <v xml:space="preserve"> </v>
      </c>
    </row>
    <row r="886" spans="1:18" x14ac:dyDescent="0.2">
      <c r="A886" s="10" t="str">
        <f>IF(COUNTRY_INFO!A886=0," ",COUNTRY_INFO!A886)</f>
        <v>Ethiopia</v>
      </c>
      <c r="B886" s="10" t="str">
        <f>IF(COUNTRY_INFO!B886=0," ",COUNTRY_INFO!B886)</f>
        <v>TigrayNorth West Tigray</v>
      </c>
      <c r="C886" s="10" t="str">
        <f>IF(COUNTRY_INFO!C886=0," ",COUNTRY_INFO!C886)</f>
        <v>Sheraro Town</v>
      </c>
      <c r="D886" s="11"/>
      <c r="E886" s="289"/>
      <c r="F886" s="109"/>
      <c r="G886" s="288"/>
      <c r="H886" s="288"/>
      <c r="I886" s="56"/>
      <c r="J886" s="11">
        <f t="shared" si="79"/>
        <v>0</v>
      </c>
      <c r="K886" s="2"/>
      <c r="L886" s="18"/>
      <c r="M886" s="297"/>
      <c r="N886" s="14">
        <f t="shared" si="80"/>
        <v>0</v>
      </c>
      <c r="O886" s="230" t="str">
        <f t="shared" si="81"/>
        <v xml:space="preserve"> </v>
      </c>
      <c r="P886" s="230" t="str">
        <f t="shared" si="82"/>
        <v xml:space="preserve"> </v>
      </c>
      <c r="Q886" s="275" t="str">
        <f t="shared" si="83"/>
        <v xml:space="preserve"> </v>
      </c>
      <c r="R886" s="230" t="str">
        <f t="shared" si="84"/>
        <v xml:space="preserve"> </v>
      </c>
    </row>
    <row r="887" spans="1:18" x14ac:dyDescent="0.2">
      <c r="A887" s="10" t="str">
        <f>IF(COUNTRY_INFO!A887=0," ",COUNTRY_INFO!A887)</f>
        <v>Ethiopia</v>
      </c>
      <c r="B887" s="10" t="str">
        <f>IF(COUNTRY_INFO!B887=0," ",COUNTRY_INFO!B887)</f>
        <v>TigrayNorth West Tigray</v>
      </c>
      <c r="C887" s="10" t="str">
        <f>IF(COUNTRY_INFO!C887=0," ",COUNTRY_INFO!C887)</f>
        <v>Shire Endaselassie Town</v>
      </c>
      <c r="D887" s="11"/>
      <c r="E887" s="289"/>
      <c r="F887" s="109"/>
      <c r="G887" s="288"/>
      <c r="H887" s="288"/>
      <c r="I887" s="56"/>
      <c r="J887" s="11">
        <f t="shared" si="79"/>
        <v>0</v>
      </c>
      <c r="K887" s="2"/>
      <c r="L887" s="18"/>
      <c r="M887" s="297"/>
      <c r="N887" s="14">
        <f t="shared" si="80"/>
        <v>0</v>
      </c>
      <c r="O887" s="230" t="str">
        <f t="shared" si="81"/>
        <v xml:space="preserve"> </v>
      </c>
      <c r="P887" s="230" t="str">
        <f t="shared" si="82"/>
        <v xml:space="preserve"> </v>
      </c>
      <c r="Q887" s="275" t="str">
        <f t="shared" si="83"/>
        <v xml:space="preserve"> </v>
      </c>
      <c r="R887" s="230" t="str">
        <f t="shared" si="84"/>
        <v xml:space="preserve"> </v>
      </c>
    </row>
    <row r="888" spans="1:18" x14ac:dyDescent="0.2">
      <c r="A888" s="10" t="str">
        <f>IF(COUNTRY_INFO!A888=0," ",COUNTRY_INFO!A888)</f>
        <v>Ethiopia</v>
      </c>
      <c r="B888" s="10" t="str">
        <f>IF(COUNTRY_INFO!B888=0," ",COUNTRY_INFO!B888)</f>
        <v>TigrayNorth West Tigray</v>
      </c>
      <c r="C888" s="10" t="str">
        <f>IF(COUNTRY_INFO!C888=0," ",COUNTRY_INFO!C888)</f>
        <v>Tahtay Adyabo</v>
      </c>
      <c r="D888" s="11"/>
      <c r="E888" s="289"/>
      <c r="F888" s="109"/>
      <c r="G888" s="288"/>
      <c r="H888" s="288"/>
      <c r="I888" s="56"/>
      <c r="J888" s="11">
        <f t="shared" si="79"/>
        <v>0</v>
      </c>
      <c r="K888" s="2"/>
      <c r="L888" s="18"/>
      <c r="M888" s="297"/>
      <c r="N888" s="14">
        <f t="shared" si="80"/>
        <v>0</v>
      </c>
      <c r="O888" s="230" t="str">
        <f t="shared" si="81"/>
        <v xml:space="preserve"> </v>
      </c>
      <c r="P888" s="230" t="str">
        <f t="shared" si="82"/>
        <v xml:space="preserve"> </v>
      </c>
      <c r="Q888" s="275" t="str">
        <f t="shared" si="83"/>
        <v xml:space="preserve"> </v>
      </c>
      <c r="R888" s="230" t="str">
        <f t="shared" si="84"/>
        <v xml:space="preserve"> </v>
      </c>
    </row>
    <row r="889" spans="1:18" x14ac:dyDescent="0.2">
      <c r="A889" s="10" t="str">
        <f>IF(COUNTRY_INFO!A889=0," ",COUNTRY_INFO!A889)</f>
        <v>Ethiopia</v>
      </c>
      <c r="B889" s="10" t="str">
        <f>IF(COUNTRY_INFO!B889=0," ",COUNTRY_INFO!B889)</f>
        <v>TigrayNorth West Tigray</v>
      </c>
      <c r="C889" s="10" t="str">
        <f>IF(COUNTRY_INFO!C889=0," ",COUNTRY_INFO!C889)</f>
        <v>Tahtay Koraro</v>
      </c>
      <c r="D889" s="11"/>
      <c r="E889" s="289"/>
      <c r="F889" s="109"/>
      <c r="G889" s="288"/>
      <c r="H889" s="288"/>
      <c r="I889" s="56"/>
      <c r="J889" s="11">
        <f t="shared" si="79"/>
        <v>0</v>
      </c>
      <c r="K889" s="2"/>
      <c r="L889" s="18"/>
      <c r="M889" s="297"/>
      <c r="N889" s="14">
        <f t="shared" si="80"/>
        <v>0</v>
      </c>
      <c r="O889" s="230" t="str">
        <f t="shared" si="81"/>
        <v xml:space="preserve"> </v>
      </c>
      <c r="P889" s="230" t="str">
        <f t="shared" si="82"/>
        <v xml:space="preserve"> </v>
      </c>
      <c r="Q889" s="275" t="str">
        <f t="shared" si="83"/>
        <v xml:space="preserve"> </v>
      </c>
      <c r="R889" s="230" t="str">
        <f t="shared" si="84"/>
        <v xml:space="preserve"> </v>
      </c>
    </row>
    <row r="890" spans="1:18" x14ac:dyDescent="0.2">
      <c r="A890" s="10" t="str">
        <f>IF(COUNTRY_INFO!A890=0," ",COUNTRY_INFO!A890)</f>
        <v>Ethiopia</v>
      </c>
      <c r="B890" s="10" t="str">
        <f>IF(COUNTRY_INFO!B890=0," ",COUNTRY_INFO!B890)</f>
        <v>TigrayNorth West Tigray</v>
      </c>
      <c r="C890" s="10" t="str">
        <f>IF(COUNTRY_INFO!C890=0," ",COUNTRY_INFO!C890)</f>
        <v>Tselemti</v>
      </c>
      <c r="D890" s="11" t="str">
        <f>IF(OR(COUNTRY_INFO!$T$9:$T$1000="T3 (ALB/MBD)",COUNTRY_INFO!$U$9:$U$1000="T3 (ALB/MBD)"), "T3 (ALB/MBD)", " ")</f>
        <v>T3 (ALB/MBD)</v>
      </c>
      <c r="E890" s="289" t="s">
        <v>19</v>
      </c>
      <c r="F890" s="253" t="s">
        <v>1189</v>
      </c>
      <c r="G890" s="295"/>
      <c r="H890" s="288">
        <v>50649</v>
      </c>
      <c r="I890" s="56"/>
      <c r="J890" s="11">
        <f t="shared" si="79"/>
        <v>50649</v>
      </c>
      <c r="K890" s="2"/>
      <c r="L890" s="18">
        <v>38535</v>
      </c>
      <c r="M890" s="297"/>
      <c r="N890" s="14">
        <f t="shared" si="80"/>
        <v>38535</v>
      </c>
      <c r="O890" s="230" t="str">
        <f t="shared" si="81"/>
        <v xml:space="preserve"> </v>
      </c>
      <c r="P890" s="293">
        <f t="shared" si="82"/>
        <v>76.082449801575549</v>
      </c>
      <c r="Q890" s="275" t="str">
        <f t="shared" si="83"/>
        <v xml:space="preserve"> </v>
      </c>
      <c r="R890" s="293">
        <f t="shared" si="84"/>
        <v>76.082449801575549</v>
      </c>
    </row>
    <row r="891" spans="1:18" x14ac:dyDescent="0.2">
      <c r="A891" s="10" t="str">
        <f>IF(COUNTRY_INFO!A891=0," ",COUNTRY_INFO!A891)</f>
        <v>Ethiopia</v>
      </c>
      <c r="B891" s="10" t="str">
        <f>IF(COUNTRY_INFO!B891=0," ",COUNTRY_INFO!B891)</f>
        <v>TigraySouth East Tigray</v>
      </c>
      <c r="C891" s="10" t="str">
        <f>IF(COUNTRY_INFO!C891=0," ",COUNTRY_INFO!C891)</f>
        <v>Degua Temben</v>
      </c>
      <c r="D891" s="11"/>
      <c r="E891" s="289"/>
      <c r="F891" s="109"/>
      <c r="G891" s="288"/>
      <c r="H891" s="288"/>
      <c r="I891" s="56"/>
      <c r="J891" s="11">
        <f t="shared" si="79"/>
        <v>0</v>
      </c>
      <c r="K891" s="2"/>
      <c r="L891" s="18"/>
      <c r="M891" s="59"/>
      <c r="N891" s="14">
        <f t="shared" si="80"/>
        <v>0</v>
      </c>
      <c r="O891" s="230" t="str">
        <f t="shared" si="81"/>
        <v xml:space="preserve"> </v>
      </c>
      <c r="P891" s="230" t="str">
        <f t="shared" si="82"/>
        <v xml:space="preserve"> </v>
      </c>
      <c r="Q891" s="275" t="str">
        <f t="shared" si="83"/>
        <v xml:space="preserve"> </v>
      </c>
      <c r="R891" s="230" t="str">
        <f t="shared" si="84"/>
        <v xml:space="preserve"> </v>
      </c>
    </row>
    <row r="892" spans="1:18" x14ac:dyDescent="0.2">
      <c r="A892" s="10" t="str">
        <f>IF(COUNTRY_INFO!A892=0," ",COUNTRY_INFO!A892)</f>
        <v>Ethiopia</v>
      </c>
      <c r="B892" s="10" t="str">
        <f>IF(COUNTRY_INFO!B892=0," ",COUNTRY_INFO!B892)</f>
        <v>TigraySouth East Tigray</v>
      </c>
      <c r="C892" s="10" t="str">
        <f>IF(COUNTRY_INFO!C892=0," ",COUNTRY_INFO!C892)</f>
        <v>Enderta</v>
      </c>
      <c r="D892" s="11"/>
      <c r="E892" s="289"/>
      <c r="F892" s="109"/>
      <c r="G892" s="288"/>
      <c r="H892" s="288"/>
      <c r="I892" s="56"/>
      <c r="J892" s="11">
        <f t="shared" si="79"/>
        <v>0</v>
      </c>
      <c r="K892" s="2"/>
      <c r="L892" s="18"/>
      <c r="M892" s="59"/>
      <c r="N892" s="14">
        <f t="shared" si="80"/>
        <v>0</v>
      </c>
      <c r="O892" s="230" t="str">
        <f t="shared" si="81"/>
        <v xml:space="preserve"> </v>
      </c>
      <c r="P892" s="230" t="str">
        <f t="shared" si="82"/>
        <v xml:space="preserve"> </v>
      </c>
      <c r="Q892" s="275" t="str">
        <f t="shared" si="83"/>
        <v xml:space="preserve"> </v>
      </c>
      <c r="R892" s="230" t="str">
        <f t="shared" si="84"/>
        <v xml:space="preserve"> </v>
      </c>
    </row>
    <row r="893" spans="1:18" x14ac:dyDescent="0.2">
      <c r="A893" s="10" t="str">
        <f>IF(COUNTRY_INFO!A893=0," ",COUNTRY_INFO!A893)</f>
        <v>Ethiopia</v>
      </c>
      <c r="B893" s="10" t="str">
        <f>IF(COUNTRY_INFO!B893=0," ",COUNTRY_INFO!B893)</f>
        <v>TigraySouth East Tigray</v>
      </c>
      <c r="C893" s="10" t="str">
        <f>IF(COUNTRY_INFO!C893=0," ",COUNTRY_INFO!C893)</f>
        <v>Hintalo Wajirat</v>
      </c>
      <c r="D893" s="11"/>
      <c r="E893" s="289"/>
      <c r="F893" s="109"/>
      <c r="G893" s="288"/>
      <c r="H893" s="288"/>
      <c r="I893" s="56"/>
      <c r="J893" s="11">
        <f t="shared" si="79"/>
        <v>0</v>
      </c>
      <c r="K893" s="2"/>
      <c r="L893" s="18"/>
      <c r="M893" s="59"/>
      <c r="N893" s="14">
        <f t="shared" si="80"/>
        <v>0</v>
      </c>
      <c r="O893" s="230" t="str">
        <f t="shared" si="81"/>
        <v xml:space="preserve"> </v>
      </c>
      <c r="P893" s="230" t="str">
        <f t="shared" si="82"/>
        <v xml:space="preserve"> </v>
      </c>
      <c r="Q893" s="275" t="str">
        <f t="shared" si="83"/>
        <v xml:space="preserve"> </v>
      </c>
      <c r="R893" s="230" t="str">
        <f t="shared" si="84"/>
        <v xml:space="preserve"> </v>
      </c>
    </row>
    <row r="894" spans="1:18" x14ac:dyDescent="0.2">
      <c r="A894" s="10" t="str">
        <f>IF(COUNTRY_INFO!A894=0," ",COUNTRY_INFO!A894)</f>
        <v>Ethiopia</v>
      </c>
      <c r="B894" s="10" t="str">
        <f>IF(COUNTRY_INFO!B894=0," ",COUNTRY_INFO!B894)</f>
        <v>TigraySouth East Tigray</v>
      </c>
      <c r="C894" s="10" t="str">
        <f>IF(COUNTRY_INFO!C894=0," ",COUNTRY_INFO!C894)</f>
        <v>Saharti  Samre</v>
      </c>
      <c r="D894" s="11"/>
      <c r="E894" s="289"/>
      <c r="F894" s="109"/>
      <c r="G894" s="288"/>
      <c r="H894" s="288"/>
      <c r="I894" s="56"/>
      <c r="J894" s="11">
        <f t="shared" si="79"/>
        <v>0</v>
      </c>
      <c r="K894" s="2"/>
      <c r="L894" s="18"/>
      <c r="M894" s="59"/>
      <c r="N894" s="14">
        <f t="shared" si="80"/>
        <v>0</v>
      </c>
      <c r="O894" s="230" t="str">
        <f t="shared" si="81"/>
        <v xml:space="preserve"> </v>
      </c>
      <c r="P894" s="230" t="str">
        <f t="shared" si="82"/>
        <v xml:space="preserve"> </v>
      </c>
      <c r="Q894" s="275" t="str">
        <f t="shared" si="83"/>
        <v xml:space="preserve"> </v>
      </c>
      <c r="R894" s="230" t="str">
        <f t="shared" si="84"/>
        <v xml:space="preserve"> </v>
      </c>
    </row>
    <row r="895" spans="1:18" x14ac:dyDescent="0.2">
      <c r="A895" s="10" t="str">
        <f>IF(COUNTRY_INFO!A895=0," ",COUNTRY_INFO!A895)</f>
        <v>Ethiopia</v>
      </c>
      <c r="B895" s="10" t="str">
        <f>IF(COUNTRY_INFO!B895=0," ",COUNTRY_INFO!B895)</f>
        <v>TigraySouth Tigray</v>
      </c>
      <c r="C895" s="10" t="str">
        <f>IF(COUNTRY_INFO!C895=0," ",COUNTRY_INFO!C895)</f>
        <v>Alaje</v>
      </c>
      <c r="D895" s="11"/>
      <c r="E895" s="289"/>
      <c r="F895" s="109"/>
      <c r="G895" s="288"/>
      <c r="H895" s="288"/>
      <c r="I895" s="56"/>
      <c r="J895" s="11">
        <f t="shared" si="79"/>
        <v>0</v>
      </c>
      <c r="K895" s="2"/>
      <c r="L895" s="18"/>
      <c r="M895" s="59"/>
      <c r="N895" s="14">
        <f t="shared" si="80"/>
        <v>0</v>
      </c>
      <c r="O895" s="230" t="str">
        <f t="shared" si="81"/>
        <v xml:space="preserve"> </v>
      </c>
      <c r="P895" s="230" t="str">
        <f t="shared" si="82"/>
        <v xml:space="preserve"> </v>
      </c>
      <c r="Q895" s="275" t="str">
        <f t="shared" si="83"/>
        <v xml:space="preserve"> </v>
      </c>
      <c r="R895" s="230" t="str">
        <f t="shared" si="84"/>
        <v xml:space="preserve"> </v>
      </c>
    </row>
    <row r="896" spans="1:18" x14ac:dyDescent="0.2">
      <c r="A896" s="10" t="str">
        <f>IF(COUNTRY_INFO!A896=0," ",COUNTRY_INFO!A896)</f>
        <v>Ethiopia</v>
      </c>
      <c r="B896" s="10" t="str">
        <f>IF(COUNTRY_INFO!B896=0," ",COUNTRY_INFO!B896)</f>
        <v>TigraySouth Tigray</v>
      </c>
      <c r="C896" s="10" t="str">
        <f>IF(COUNTRY_INFO!C896=0," ",COUNTRY_INFO!C896)</f>
        <v>Alamata Town</v>
      </c>
      <c r="D896" s="11"/>
      <c r="E896" s="289"/>
      <c r="F896" s="109"/>
      <c r="G896" s="288"/>
      <c r="H896" s="288"/>
      <c r="I896" s="56"/>
      <c r="J896" s="11">
        <f t="shared" si="79"/>
        <v>0</v>
      </c>
      <c r="K896" s="2"/>
      <c r="L896" s="18"/>
      <c r="M896" s="59"/>
      <c r="N896" s="14">
        <f t="shared" si="80"/>
        <v>0</v>
      </c>
      <c r="O896" s="230" t="str">
        <f t="shared" si="81"/>
        <v xml:space="preserve"> </v>
      </c>
      <c r="P896" s="230" t="str">
        <f t="shared" si="82"/>
        <v xml:space="preserve"> </v>
      </c>
      <c r="Q896" s="275" t="str">
        <f t="shared" si="83"/>
        <v xml:space="preserve"> </v>
      </c>
      <c r="R896" s="230" t="str">
        <f t="shared" si="84"/>
        <v xml:space="preserve"> </v>
      </c>
    </row>
    <row r="897" spans="1:18" x14ac:dyDescent="0.2">
      <c r="A897" s="10" t="str">
        <f>IF(COUNTRY_INFO!A897=0," ",COUNTRY_INFO!A897)</f>
        <v>Ethiopia</v>
      </c>
      <c r="B897" s="10" t="str">
        <f>IF(COUNTRY_INFO!B897=0," ",COUNTRY_INFO!B897)</f>
        <v>TigraySouth Tigray</v>
      </c>
      <c r="C897" s="10" t="str">
        <f>IF(COUNTRY_INFO!C897=0," ",COUNTRY_INFO!C897)</f>
        <v>Endamehoni</v>
      </c>
      <c r="D897" s="11"/>
      <c r="E897" s="289"/>
      <c r="F897" s="109"/>
      <c r="G897" s="288"/>
      <c r="H897" s="288"/>
      <c r="I897" s="56"/>
      <c r="J897" s="11">
        <f t="shared" si="79"/>
        <v>0</v>
      </c>
      <c r="K897" s="2"/>
      <c r="L897" s="18"/>
      <c r="M897" s="59"/>
      <c r="N897" s="14">
        <f t="shared" si="80"/>
        <v>0</v>
      </c>
      <c r="O897" s="230" t="str">
        <f t="shared" si="81"/>
        <v xml:space="preserve"> </v>
      </c>
      <c r="P897" s="230" t="str">
        <f t="shared" si="82"/>
        <v xml:space="preserve"> </v>
      </c>
      <c r="Q897" s="275" t="str">
        <f t="shared" si="83"/>
        <v xml:space="preserve"> </v>
      </c>
      <c r="R897" s="230" t="str">
        <f t="shared" si="84"/>
        <v xml:space="preserve"> </v>
      </c>
    </row>
    <row r="898" spans="1:18" x14ac:dyDescent="0.2">
      <c r="A898" s="10" t="str">
        <f>IF(COUNTRY_INFO!A898=0," ",COUNTRY_INFO!A898)</f>
        <v>Ethiopia</v>
      </c>
      <c r="B898" s="10" t="str">
        <f>IF(COUNTRY_INFO!B898=0," ",COUNTRY_INFO!B898)</f>
        <v>TigraySouth Tigray</v>
      </c>
      <c r="C898" s="10" t="str">
        <f>IF(COUNTRY_INFO!C898=0," ",COUNTRY_INFO!C898)</f>
        <v>Korem Town</v>
      </c>
      <c r="D898" s="11"/>
      <c r="E898" s="289"/>
      <c r="F898" s="109"/>
      <c r="G898" s="288"/>
      <c r="H898" s="288"/>
      <c r="I898" s="56"/>
      <c r="J898" s="11">
        <f t="shared" si="79"/>
        <v>0</v>
      </c>
      <c r="K898" s="2"/>
      <c r="L898" s="18"/>
      <c r="M898" s="59"/>
      <c r="N898" s="14">
        <f t="shared" si="80"/>
        <v>0</v>
      </c>
      <c r="O898" s="230" t="str">
        <f t="shared" si="81"/>
        <v xml:space="preserve"> </v>
      </c>
      <c r="P898" s="230" t="str">
        <f t="shared" si="82"/>
        <v xml:space="preserve"> </v>
      </c>
      <c r="Q898" s="275" t="str">
        <f t="shared" si="83"/>
        <v xml:space="preserve"> </v>
      </c>
      <c r="R898" s="230" t="str">
        <f t="shared" si="84"/>
        <v xml:space="preserve"> </v>
      </c>
    </row>
    <row r="899" spans="1:18" x14ac:dyDescent="0.2">
      <c r="A899" s="10" t="str">
        <f>IF(COUNTRY_INFO!A899=0," ",COUNTRY_INFO!A899)</f>
        <v>Ethiopia</v>
      </c>
      <c r="B899" s="10" t="str">
        <f>IF(COUNTRY_INFO!B899=0," ",COUNTRY_INFO!B899)</f>
        <v>TigraySouth Tigray</v>
      </c>
      <c r="C899" s="10" t="str">
        <f>IF(COUNTRY_INFO!C899=0," ",COUNTRY_INFO!C899)</f>
        <v>Maichew Town</v>
      </c>
      <c r="D899" s="11"/>
      <c r="E899" s="289"/>
      <c r="F899" s="109"/>
      <c r="G899" s="288"/>
      <c r="H899" s="288"/>
      <c r="I899" s="56"/>
      <c r="J899" s="11">
        <f t="shared" si="79"/>
        <v>0</v>
      </c>
      <c r="K899" s="2"/>
      <c r="L899" s="18"/>
      <c r="M899" s="59"/>
      <c r="N899" s="14">
        <f t="shared" si="80"/>
        <v>0</v>
      </c>
      <c r="O899" s="230" t="str">
        <f t="shared" si="81"/>
        <v xml:space="preserve"> </v>
      </c>
      <c r="P899" s="230" t="str">
        <f t="shared" si="82"/>
        <v xml:space="preserve"> </v>
      </c>
      <c r="Q899" s="275" t="str">
        <f t="shared" si="83"/>
        <v xml:space="preserve"> </v>
      </c>
      <c r="R899" s="230" t="str">
        <f t="shared" si="84"/>
        <v xml:space="preserve"> </v>
      </c>
    </row>
    <row r="900" spans="1:18" x14ac:dyDescent="0.2">
      <c r="A900" s="10" t="str">
        <f>IF(COUNTRY_INFO!A900=0," ",COUNTRY_INFO!A900)</f>
        <v>Ethiopia</v>
      </c>
      <c r="B900" s="10" t="str">
        <f>IF(COUNTRY_INFO!B900=0," ",COUNTRY_INFO!B900)</f>
        <v>TigraySouth Tigray</v>
      </c>
      <c r="C900" s="10" t="str">
        <f>IF(COUNTRY_INFO!C900=0," ",COUNTRY_INFO!C900)</f>
        <v>Ofla</v>
      </c>
      <c r="D900" s="11"/>
      <c r="E900" s="289"/>
      <c r="F900" s="109"/>
      <c r="G900" s="288"/>
      <c r="H900" s="288"/>
      <c r="I900" s="56"/>
      <c r="J900" s="11">
        <f t="shared" si="79"/>
        <v>0</v>
      </c>
      <c r="K900" s="2"/>
      <c r="L900" s="18"/>
      <c r="M900" s="59"/>
      <c r="N900" s="14">
        <f t="shared" si="80"/>
        <v>0</v>
      </c>
      <c r="O900" s="230" t="str">
        <f t="shared" si="81"/>
        <v xml:space="preserve"> </v>
      </c>
      <c r="P900" s="230" t="str">
        <f t="shared" si="82"/>
        <v xml:space="preserve"> </v>
      </c>
      <c r="Q900" s="275" t="str">
        <f t="shared" si="83"/>
        <v xml:space="preserve"> </v>
      </c>
      <c r="R900" s="230" t="str">
        <f t="shared" si="84"/>
        <v xml:space="preserve"> </v>
      </c>
    </row>
    <row r="901" spans="1:18" x14ac:dyDescent="0.2">
      <c r="A901" s="10" t="str">
        <f>IF(COUNTRY_INFO!A901=0," ",COUNTRY_INFO!A901)</f>
        <v>Ethiopia</v>
      </c>
      <c r="B901" s="10" t="str">
        <f>IF(COUNTRY_INFO!B901=0," ",COUNTRY_INFO!B901)</f>
        <v>TigraySouth Tigray</v>
      </c>
      <c r="C901" s="10" t="str">
        <f>IF(COUNTRY_INFO!C901=0," ",COUNTRY_INFO!C901)</f>
        <v>Raya Alamata</v>
      </c>
      <c r="D901" s="11"/>
      <c r="E901" s="289"/>
      <c r="F901" s="109"/>
      <c r="G901" s="288"/>
      <c r="H901" s="288"/>
      <c r="I901" s="56"/>
      <c r="J901" s="11">
        <f t="shared" si="79"/>
        <v>0</v>
      </c>
      <c r="K901" s="2"/>
      <c r="L901" s="18"/>
      <c r="M901" s="59"/>
      <c r="N901" s="14">
        <f t="shared" si="80"/>
        <v>0</v>
      </c>
      <c r="O901" s="230" t="str">
        <f t="shared" si="81"/>
        <v xml:space="preserve"> </v>
      </c>
      <c r="P901" s="230" t="str">
        <f t="shared" si="82"/>
        <v xml:space="preserve"> </v>
      </c>
      <c r="Q901" s="275" t="str">
        <f t="shared" si="83"/>
        <v xml:space="preserve"> </v>
      </c>
      <c r="R901" s="230" t="str">
        <f t="shared" si="84"/>
        <v xml:space="preserve"> </v>
      </c>
    </row>
    <row r="902" spans="1:18" x14ac:dyDescent="0.2">
      <c r="A902" s="10" t="str">
        <f>IF(COUNTRY_INFO!A902=0," ",COUNTRY_INFO!A902)</f>
        <v>Ethiopia</v>
      </c>
      <c r="B902" s="10" t="str">
        <f>IF(COUNTRY_INFO!B902=0," ",COUNTRY_INFO!B902)</f>
        <v>TigraySouth Tigray</v>
      </c>
      <c r="C902" s="10" t="str">
        <f>IF(COUNTRY_INFO!C902=0," ",COUNTRY_INFO!C902)</f>
        <v>Raya Azebo</v>
      </c>
      <c r="D902" s="11"/>
      <c r="E902" s="289"/>
      <c r="F902" s="109"/>
      <c r="G902" s="288"/>
      <c r="H902" s="288"/>
      <c r="I902" s="56"/>
      <c r="J902" s="11">
        <f t="shared" si="79"/>
        <v>0</v>
      </c>
      <c r="K902" s="2"/>
      <c r="L902" s="18"/>
      <c r="M902" s="59"/>
      <c r="N902" s="14">
        <f t="shared" si="80"/>
        <v>0</v>
      </c>
      <c r="O902" s="230" t="str">
        <f t="shared" si="81"/>
        <v xml:space="preserve"> </v>
      </c>
      <c r="P902" s="230" t="str">
        <f t="shared" si="82"/>
        <v xml:space="preserve"> </v>
      </c>
      <c r="Q902" s="275" t="str">
        <f t="shared" si="83"/>
        <v xml:space="preserve"> </v>
      </c>
      <c r="R902" s="230" t="str">
        <f t="shared" si="84"/>
        <v xml:space="preserve"> </v>
      </c>
    </row>
    <row r="903" spans="1:18" x14ac:dyDescent="0.2">
      <c r="A903" s="10" t="str">
        <f>IF(COUNTRY_INFO!A903=0," ",COUNTRY_INFO!A903)</f>
        <v>Ethiopia</v>
      </c>
      <c r="B903" s="10" t="str">
        <f>IF(COUNTRY_INFO!B903=0," ",COUNTRY_INFO!B903)</f>
        <v>TigrayWest Tigray</v>
      </c>
      <c r="C903" s="10" t="str">
        <f>IF(COUNTRY_INFO!C903=0," ",COUNTRY_INFO!C903)</f>
        <v>Kafta Humera</v>
      </c>
      <c r="D903" s="11"/>
      <c r="E903" s="289"/>
      <c r="F903" s="109"/>
      <c r="G903" s="288"/>
      <c r="H903" s="288"/>
      <c r="I903" s="56"/>
      <c r="J903" s="11">
        <f t="shared" si="79"/>
        <v>0</v>
      </c>
      <c r="K903" s="2"/>
      <c r="L903" s="18"/>
      <c r="M903" s="59"/>
      <c r="N903" s="14">
        <f t="shared" si="80"/>
        <v>0</v>
      </c>
      <c r="O903" s="230" t="str">
        <f t="shared" si="81"/>
        <v xml:space="preserve"> </v>
      </c>
      <c r="P903" s="230" t="str">
        <f t="shared" si="82"/>
        <v xml:space="preserve"> </v>
      </c>
      <c r="Q903" s="275" t="str">
        <f t="shared" si="83"/>
        <v xml:space="preserve"> </v>
      </c>
      <c r="R903" s="230" t="str">
        <f t="shared" si="84"/>
        <v xml:space="preserve"> </v>
      </c>
    </row>
    <row r="904" spans="1:18" x14ac:dyDescent="0.2">
      <c r="A904" s="10" t="str">
        <f>IF(COUNTRY_INFO!A904=0," ",COUNTRY_INFO!A904)</f>
        <v>Ethiopia</v>
      </c>
      <c r="B904" s="10" t="str">
        <f>IF(COUNTRY_INFO!B904=0," ",COUNTRY_INFO!B904)</f>
        <v>TigrayWest Tigray</v>
      </c>
      <c r="C904" s="10" t="str">
        <f>IF(COUNTRY_INFO!C904=0," ",COUNTRY_INFO!C904)</f>
        <v>Setit Humera Town</v>
      </c>
      <c r="D904" s="11"/>
      <c r="E904" s="289"/>
      <c r="F904" s="109"/>
      <c r="G904" s="288"/>
      <c r="H904" s="288"/>
      <c r="I904" s="56"/>
      <c r="J904" s="11">
        <f t="shared" si="79"/>
        <v>0</v>
      </c>
      <c r="K904" s="2"/>
      <c r="L904" s="18"/>
      <c r="M904" s="59"/>
      <c r="N904" s="14">
        <f t="shared" si="80"/>
        <v>0</v>
      </c>
      <c r="O904" s="230" t="str">
        <f t="shared" si="81"/>
        <v xml:space="preserve"> </v>
      </c>
      <c r="P904" s="230" t="str">
        <f t="shared" si="82"/>
        <v xml:space="preserve"> </v>
      </c>
      <c r="Q904" s="275" t="str">
        <f t="shared" si="83"/>
        <v xml:space="preserve"> </v>
      </c>
      <c r="R904" s="230" t="str">
        <f t="shared" si="84"/>
        <v xml:space="preserve"> </v>
      </c>
    </row>
    <row r="905" spans="1:18" x14ac:dyDescent="0.2">
      <c r="A905" s="10" t="str">
        <f>IF(COUNTRY_INFO!A905=0," ",COUNTRY_INFO!A905)</f>
        <v>Ethiopia</v>
      </c>
      <c r="B905" s="10" t="str">
        <f>IF(COUNTRY_INFO!B905=0," ",COUNTRY_INFO!B905)</f>
        <v>TigrayWest Tigray</v>
      </c>
      <c r="C905" s="10" t="str">
        <f>IF(COUNTRY_INFO!C905=0," ",COUNTRY_INFO!C905)</f>
        <v>Tsegede</v>
      </c>
      <c r="D905" s="11"/>
      <c r="E905" s="289"/>
      <c r="F905" s="109"/>
      <c r="G905" s="288"/>
      <c r="H905" s="288"/>
      <c r="I905" s="56"/>
      <c r="J905" s="11">
        <f t="shared" si="79"/>
        <v>0</v>
      </c>
      <c r="K905" s="2"/>
      <c r="L905" s="18"/>
      <c r="M905" s="59"/>
      <c r="N905" s="14">
        <f t="shared" si="80"/>
        <v>0</v>
      </c>
      <c r="O905" s="230" t="str">
        <f t="shared" si="81"/>
        <v xml:space="preserve"> </v>
      </c>
      <c r="P905" s="230" t="str">
        <f t="shared" si="82"/>
        <v xml:space="preserve"> </v>
      </c>
      <c r="Q905" s="275" t="str">
        <f t="shared" si="83"/>
        <v xml:space="preserve"> </v>
      </c>
      <c r="R905" s="230" t="str">
        <f t="shared" si="84"/>
        <v xml:space="preserve"> </v>
      </c>
    </row>
    <row r="906" spans="1:18" x14ac:dyDescent="0.2">
      <c r="A906" s="10" t="str">
        <f>IF(COUNTRY_INFO!A906=0," ",COUNTRY_INFO!A906)</f>
        <v>Ethiopia</v>
      </c>
      <c r="B906" s="10" t="str">
        <f>IF(COUNTRY_INFO!B906=0," ",COUNTRY_INFO!B906)</f>
        <v>TigrayWest Tigray</v>
      </c>
      <c r="C906" s="10" t="str">
        <f>IF(COUNTRY_INFO!C906=0," ",COUNTRY_INFO!C906)</f>
        <v>Welkait</v>
      </c>
      <c r="D906" s="11"/>
      <c r="E906" s="289"/>
      <c r="F906" s="109"/>
      <c r="G906" s="288"/>
      <c r="H906" s="288"/>
      <c r="I906" s="56"/>
      <c r="J906" s="11">
        <f>SUM(G906:I906)</f>
        <v>0</v>
      </c>
      <c r="K906" s="2"/>
      <c r="L906" s="18"/>
      <c r="M906" s="59"/>
      <c r="N906" s="14">
        <f>SUM(K906:M906)</f>
        <v>0</v>
      </c>
      <c r="O906" s="230" t="str">
        <f>IF(G906&lt;&gt;0, IF(K906/G906*100=0, "-", K906/G906*100), " ")</f>
        <v xml:space="preserve"> </v>
      </c>
      <c r="P906" s="230" t="str">
        <f>IF(H906&lt;&gt;0, IF(L906/H906*100=0, "-", L906/H906*100), " ")</f>
        <v xml:space="preserve"> </v>
      </c>
      <c r="Q906" s="275" t="str">
        <f>IF(I906&lt;&gt;0, IF(M906/I906*100=0, "-", M906/I906*100), " ")</f>
        <v xml:space="preserve"> </v>
      </c>
      <c r="R906" s="230" t="str">
        <f>IF(J906&lt;&gt;0, IF(N906/J906*100=0, "-", N906/J906*100), " ")</f>
        <v xml:space="preserve"> </v>
      </c>
    </row>
    <row r="907" spans="1:18" x14ac:dyDescent="0.2">
      <c r="A907"/>
      <c r="B907"/>
      <c r="C907"/>
      <c r="D907"/>
      <c r="E907"/>
      <c r="F907"/>
      <c r="G907"/>
      <c r="H907"/>
      <c r="I907"/>
      <c r="J907"/>
      <c r="K907"/>
      <c r="L907"/>
      <c r="M907"/>
      <c r="N907"/>
      <c r="O907"/>
      <c r="P907"/>
      <c r="Q907"/>
      <c r="R907"/>
    </row>
    <row r="908" spans="1:18" x14ac:dyDescent="0.2">
      <c r="A908"/>
      <c r="B908"/>
      <c r="C908"/>
      <c r="D908"/>
      <c r="E908"/>
      <c r="F908"/>
      <c r="G908"/>
      <c r="H908"/>
      <c r="I908"/>
      <c r="J908"/>
      <c r="K908"/>
      <c r="L908"/>
      <c r="M908"/>
      <c r="N908"/>
      <c r="O908"/>
      <c r="P908"/>
      <c r="Q908"/>
      <c r="R908"/>
    </row>
    <row r="909" spans="1:18" x14ac:dyDescent="0.2">
      <c r="A909"/>
      <c r="B909"/>
      <c r="C909"/>
      <c r="D909"/>
      <c r="E909"/>
      <c r="F909"/>
      <c r="G909"/>
      <c r="H909"/>
      <c r="I909"/>
      <c r="J909"/>
      <c r="K909"/>
      <c r="L909"/>
      <c r="M909"/>
      <c r="N909"/>
      <c r="O909"/>
      <c r="P909"/>
      <c r="Q909"/>
      <c r="R909"/>
    </row>
    <row r="910" spans="1:18" x14ac:dyDescent="0.2">
      <c r="A910"/>
      <c r="B910"/>
      <c r="C910"/>
      <c r="D910"/>
      <c r="E910"/>
      <c r="F910"/>
      <c r="G910"/>
      <c r="H910"/>
      <c r="I910"/>
      <c r="J910"/>
      <c r="K910"/>
      <c r="L910"/>
      <c r="M910"/>
      <c r="N910"/>
      <c r="O910"/>
      <c r="P910"/>
      <c r="Q910"/>
      <c r="R910"/>
    </row>
    <row r="911" spans="1:18" x14ac:dyDescent="0.2">
      <c r="A911"/>
      <c r="B911"/>
      <c r="C911"/>
      <c r="D911"/>
      <c r="E911"/>
      <c r="F911"/>
      <c r="G911"/>
      <c r="H911"/>
      <c r="I911"/>
      <c r="J911"/>
      <c r="K911"/>
      <c r="L911"/>
      <c r="M911"/>
      <c r="N911"/>
      <c r="O911"/>
      <c r="P911"/>
      <c r="Q911"/>
      <c r="R911"/>
    </row>
    <row r="912" spans="1:18" x14ac:dyDescent="0.2">
      <c r="A912"/>
      <c r="B912"/>
      <c r="C912"/>
      <c r="D912"/>
      <c r="E912"/>
      <c r="F912"/>
      <c r="G912"/>
      <c r="H912"/>
      <c r="I912"/>
      <c r="J912"/>
      <c r="K912"/>
      <c r="L912"/>
      <c r="M912"/>
      <c r="N912"/>
      <c r="O912"/>
      <c r="P912"/>
      <c r="Q912"/>
      <c r="R912"/>
    </row>
    <row r="913" spans="1:18" x14ac:dyDescent="0.2">
      <c r="A913"/>
      <c r="B913"/>
      <c r="C913"/>
      <c r="D913"/>
      <c r="E913"/>
      <c r="F913"/>
      <c r="G913"/>
      <c r="H913"/>
      <c r="I913"/>
      <c r="J913"/>
      <c r="K913"/>
      <c r="L913"/>
      <c r="M913"/>
      <c r="N913"/>
      <c r="O913"/>
      <c r="P913"/>
      <c r="Q913"/>
      <c r="R913"/>
    </row>
    <row r="914" spans="1:18" x14ac:dyDescent="0.2">
      <c r="A914"/>
      <c r="B914"/>
      <c r="C914"/>
      <c r="D914"/>
      <c r="E914"/>
      <c r="F914"/>
      <c r="G914"/>
      <c r="H914"/>
      <c r="I914"/>
      <c r="J914"/>
      <c r="K914"/>
      <c r="L914"/>
      <c r="M914"/>
      <c r="N914"/>
      <c r="O914"/>
      <c r="P914"/>
      <c r="Q914"/>
      <c r="R914"/>
    </row>
    <row r="915" spans="1:18" x14ac:dyDescent="0.2">
      <c r="A915"/>
      <c r="B915"/>
      <c r="C915"/>
      <c r="D915"/>
      <c r="E915"/>
      <c r="F915"/>
      <c r="G915"/>
      <c r="H915"/>
      <c r="I915"/>
      <c r="J915"/>
      <c r="K915"/>
      <c r="L915"/>
      <c r="M915"/>
      <c r="N915"/>
      <c r="O915"/>
      <c r="P915"/>
      <c r="Q915"/>
      <c r="R915"/>
    </row>
    <row r="916" spans="1:18" x14ac:dyDescent="0.2">
      <c r="A916"/>
      <c r="B916"/>
      <c r="C916"/>
      <c r="D916"/>
      <c r="E916"/>
      <c r="F916"/>
      <c r="G916"/>
      <c r="H916"/>
      <c r="I916"/>
      <c r="J916"/>
      <c r="K916"/>
      <c r="L916"/>
      <c r="M916"/>
      <c r="N916"/>
      <c r="O916"/>
      <c r="P916"/>
      <c r="Q916"/>
      <c r="R916"/>
    </row>
    <row r="917" spans="1:18" x14ac:dyDescent="0.2">
      <c r="A917"/>
      <c r="B917"/>
      <c r="C917"/>
      <c r="D917"/>
      <c r="E917"/>
      <c r="F917"/>
      <c r="G917"/>
      <c r="H917"/>
      <c r="I917"/>
      <c r="J917"/>
      <c r="K917"/>
      <c r="L917"/>
      <c r="M917"/>
      <c r="N917"/>
      <c r="O917"/>
      <c r="P917"/>
      <c r="Q917"/>
      <c r="R917"/>
    </row>
    <row r="918" spans="1:18" x14ac:dyDescent="0.2">
      <c r="A918"/>
      <c r="B918"/>
      <c r="C918"/>
      <c r="D918"/>
      <c r="E918"/>
      <c r="F918"/>
      <c r="G918"/>
      <c r="H918"/>
      <c r="I918"/>
      <c r="J918"/>
      <c r="K918"/>
      <c r="L918"/>
      <c r="M918"/>
      <c r="N918"/>
      <c r="O918"/>
      <c r="P918"/>
      <c r="Q918"/>
      <c r="R918"/>
    </row>
    <row r="919" spans="1:18" x14ac:dyDescent="0.2">
      <c r="A919"/>
      <c r="B919"/>
      <c r="C919"/>
      <c r="D919"/>
      <c r="E919"/>
      <c r="F919"/>
      <c r="G919"/>
      <c r="H919"/>
      <c r="I919"/>
      <c r="J919"/>
      <c r="K919"/>
      <c r="L919"/>
      <c r="M919"/>
      <c r="N919"/>
      <c r="O919"/>
      <c r="P919"/>
      <c r="Q919"/>
      <c r="R919"/>
    </row>
    <row r="920" spans="1:18" x14ac:dyDescent="0.2">
      <c r="A920"/>
      <c r="B920"/>
      <c r="C920"/>
      <c r="D920"/>
      <c r="E920"/>
      <c r="F920"/>
      <c r="G920"/>
      <c r="H920"/>
      <c r="I920"/>
      <c r="J920"/>
      <c r="K920"/>
      <c r="L920"/>
      <c r="M920"/>
      <c r="N920"/>
      <c r="O920"/>
      <c r="P920"/>
      <c r="Q920"/>
      <c r="R920"/>
    </row>
    <row r="921" spans="1:18" x14ac:dyDescent="0.2">
      <c r="A921"/>
      <c r="B921"/>
      <c r="C921"/>
      <c r="D921"/>
      <c r="E921"/>
      <c r="F921"/>
      <c r="G921"/>
      <c r="H921"/>
      <c r="I921"/>
      <c r="J921"/>
      <c r="K921"/>
      <c r="L921"/>
      <c r="M921"/>
      <c r="N921"/>
      <c r="O921"/>
      <c r="P921"/>
      <c r="Q921"/>
      <c r="R921"/>
    </row>
    <row r="922" spans="1:18" x14ac:dyDescent="0.2">
      <c r="A922"/>
      <c r="B922"/>
      <c r="C922"/>
      <c r="D922"/>
      <c r="E922"/>
      <c r="F922"/>
      <c r="G922"/>
      <c r="H922"/>
      <c r="I922"/>
      <c r="J922"/>
      <c r="K922"/>
      <c r="L922"/>
      <c r="M922"/>
      <c r="N922"/>
      <c r="O922"/>
      <c r="P922"/>
      <c r="Q922"/>
      <c r="R922"/>
    </row>
    <row r="923" spans="1:18" x14ac:dyDescent="0.2">
      <c r="A923"/>
      <c r="B923"/>
      <c r="C923"/>
      <c r="D923"/>
      <c r="E923"/>
      <c r="F923"/>
      <c r="G923"/>
      <c r="H923"/>
      <c r="I923"/>
      <c r="J923"/>
      <c r="K923"/>
      <c r="L923"/>
      <c r="M923"/>
      <c r="N923"/>
      <c r="O923"/>
      <c r="P923"/>
      <c r="Q923"/>
      <c r="R923"/>
    </row>
    <row r="924" spans="1:18" x14ac:dyDescent="0.2">
      <c r="A924"/>
      <c r="B924"/>
      <c r="C924"/>
      <c r="D924"/>
      <c r="E924"/>
      <c r="F924"/>
      <c r="G924"/>
      <c r="H924"/>
      <c r="I924"/>
      <c r="J924"/>
      <c r="K924"/>
      <c r="L924"/>
      <c r="M924"/>
      <c r="N924"/>
      <c r="O924"/>
      <c r="P924"/>
      <c r="Q924"/>
      <c r="R924"/>
    </row>
    <row r="925" spans="1:18" x14ac:dyDescent="0.2">
      <c r="A925"/>
      <c r="B925"/>
      <c r="C925"/>
      <c r="D925"/>
      <c r="E925"/>
      <c r="F925"/>
      <c r="G925"/>
      <c r="H925"/>
      <c r="I925"/>
      <c r="J925"/>
      <c r="K925"/>
      <c r="L925"/>
      <c r="M925"/>
      <c r="N925"/>
      <c r="O925"/>
      <c r="P925"/>
      <c r="Q925"/>
      <c r="R925"/>
    </row>
    <row r="926" spans="1:18" x14ac:dyDescent="0.2">
      <c r="A926"/>
      <c r="B926"/>
      <c r="C926"/>
      <c r="D926"/>
      <c r="E926"/>
      <c r="F926"/>
      <c r="G926"/>
      <c r="H926"/>
      <c r="I926"/>
      <c r="J926"/>
      <c r="K926"/>
      <c r="L926"/>
      <c r="M926"/>
      <c r="N926"/>
      <c r="O926"/>
      <c r="P926"/>
      <c r="Q926"/>
      <c r="R926"/>
    </row>
    <row r="927" spans="1:18" x14ac:dyDescent="0.2">
      <c r="A927"/>
      <c r="B927"/>
      <c r="C927"/>
      <c r="D927"/>
      <c r="E927"/>
      <c r="F927"/>
      <c r="G927"/>
      <c r="H927"/>
      <c r="I927"/>
      <c r="J927"/>
      <c r="K927"/>
      <c r="L927"/>
      <c r="M927"/>
      <c r="N927"/>
      <c r="O927"/>
      <c r="P927"/>
      <c r="Q927"/>
      <c r="R927"/>
    </row>
    <row r="928" spans="1:18" x14ac:dyDescent="0.2">
      <c r="A928"/>
      <c r="B928"/>
      <c r="C928"/>
      <c r="D928"/>
      <c r="E928"/>
      <c r="F928"/>
      <c r="G928"/>
      <c r="H928"/>
      <c r="I928"/>
      <c r="J928"/>
      <c r="K928"/>
      <c r="L928"/>
      <c r="M928"/>
      <c r="N928"/>
      <c r="O928"/>
      <c r="P928"/>
      <c r="Q928"/>
      <c r="R928"/>
    </row>
    <row r="929" spans="1:18" x14ac:dyDescent="0.2">
      <c r="A929"/>
      <c r="B929"/>
      <c r="C929"/>
      <c r="D929"/>
      <c r="E929"/>
      <c r="F929"/>
      <c r="G929"/>
      <c r="H929"/>
      <c r="I929"/>
      <c r="J929"/>
      <c r="K929"/>
      <c r="L929"/>
      <c r="M929"/>
      <c r="N929"/>
      <c r="O929"/>
      <c r="P929"/>
      <c r="Q929"/>
      <c r="R929"/>
    </row>
    <row r="930" spans="1:18" x14ac:dyDescent="0.2">
      <c r="A930"/>
      <c r="B930"/>
      <c r="C930"/>
      <c r="D930"/>
      <c r="E930"/>
      <c r="F930"/>
      <c r="G930"/>
      <c r="H930"/>
      <c r="I930"/>
      <c r="J930"/>
      <c r="K930"/>
      <c r="L930"/>
      <c r="M930"/>
      <c r="N930"/>
      <c r="O930"/>
      <c r="P930"/>
      <c r="Q930"/>
      <c r="R930"/>
    </row>
    <row r="931" spans="1:18" x14ac:dyDescent="0.2">
      <c r="A931"/>
      <c r="B931"/>
      <c r="C931"/>
      <c r="D931"/>
      <c r="E931"/>
      <c r="F931"/>
      <c r="G931"/>
      <c r="H931"/>
      <c r="I931"/>
      <c r="J931"/>
      <c r="K931"/>
      <c r="L931"/>
      <c r="M931"/>
      <c r="N931"/>
      <c r="O931"/>
      <c r="P931"/>
      <c r="Q931"/>
      <c r="R931"/>
    </row>
    <row r="932" spans="1:18" x14ac:dyDescent="0.2">
      <c r="A932"/>
      <c r="B932"/>
      <c r="C932"/>
      <c r="D932"/>
      <c r="E932"/>
      <c r="F932"/>
      <c r="G932"/>
      <c r="H932"/>
      <c r="I932"/>
      <c r="J932"/>
      <c r="K932"/>
      <c r="L932"/>
      <c r="M932"/>
      <c r="N932"/>
      <c r="O932"/>
      <c r="P932"/>
      <c r="Q932"/>
      <c r="R932"/>
    </row>
    <row r="933" spans="1:18" x14ac:dyDescent="0.2">
      <c r="A933"/>
      <c r="B933"/>
      <c r="C933"/>
      <c r="D933"/>
      <c r="E933"/>
      <c r="F933"/>
      <c r="G933"/>
      <c r="H933"/>
      <c r="I933"/>
      <c r="J933"/>
      <c r="K933"/>
      <c r="L933"/>
      <c r="M933"/>
      <c r="N933"/>
      <c r="O933"/>
      <c r="P933"/>
      <c r="Q933"/>
      <c r="R933"/>
    </row>
    <row r="934" spans="1:18" x14ac:dyDescent="0.2">
      <c r="A934"/>
      <c r="B934"/>
      <c r="C934"/>
      <c r="D934"/>
      <c r="E934"/>
      <c r="F934"/>
      <c r="G934"/>
      <c r="H934"/>
      <c r="I934"/>
      <c r="J934"/>
      <c r="K934"/>
      <c r="L934"/>
      <c r="M934"/>
      <c r="N934"/>
      <c r="O934"/>
      <c r="P934"/>
      <c r="Q934"/>
      <c r="R934"/>
    </row>
    <row r="935" spans="1:18" x14ac:dyDescent="0.2">
      <c r="A935"/>
      <c r="B935"/>
      <c r="C935"/>
      <c r="D935"/>
      <c r="E935"/>
      <c r="F935"/>
      <c r="G935"/>
      <c r="H935"/>
      <c r="I935"/>
      <c r="J935"/>
      <c r="K935"/>
      <c r="L935"/>
      <c r="M935"/>
      <c r="N935"/>
      <c r="O935"/>
      <c r="P935"/>
      <c r="Q935"/>
      <c r="R935"/>
    </row>
    <row r="936" spans="1:18" x14ac:dyDescent="0.2">
      <c r="A936"/>
      <c r="B936"/>
      <c r="C936"/>
      <c r="D936"/>
      <c r="E936"/>
      <c r="F936"/>
      <c r="G936"/>
      <c r="H936"/>
      <c r="I936"/>
      <c r="J936"/>
      <c r="K936"/>
      <c r="L936"/>
      <c r="M936"/>
      <c r="N936"/>
      <c r="O936"/>
      <c r="P936"/>
      <c r="Q936"/>
      <c r="R936"/>
    </row>
    <row r="937" spans="1:18" x14ac:dyDescent="0.2">
      <c r="A937"/>
      <c r="B937"/>
      <c r="C937"/>
      <c r="D937"/>
      <c r="E937"/>
      <c r="F937"/>
      <c r="G937"/>
      <c r="H937"/>
      <c r="I937"/>
      <c r="J937"/>
      <c r="K937"/>
      <c r="L937"/>
      <c r="M937"/>
      <c r="N937"/>
      <c r="O937"/>
      <c r="P937"/>
      <c r="Q937"/>
      <c r="R937"/>
    </row>
    <row r="938" spans="1:18" x14ac:dyDescent="0.2">
      <c r="A938"/>
      <c r="B938"/>
      <c r="C938"/>
      <c r="D938"/>
      <c r="E938"/>
      <c r="F938"/>
      <c r="G938"/>
      <c r="H938"/>
      <c r="I938"/>
      <c r="J938"/>
      <c r="K938"/>
      <c r="L938"/>
      <c r="M938"/>
      <c r="N938"/>
      <c r="O938"/>
      <c r="P938"/>
      <c r="Q938"/>
      <c r="R938"/>
    </row>
    <row r="939" spans="1:18" x14ac:dyDescent="0.2">
      <c r="A939"/>
      <c r="B939"/>
      <c r="C939"/>
      <c r="D939"/>
      <c r="E939"/>
      <c r="F939"/>
      <c r="G939"/>
      <c r="H939"/>
      <c r="I939"/>
      <c r="J939"/>
      <c r="K939"/>
      <c r="L939"/>
      <c r="M939"/>
      <c r="N939"/>
      <c r="O939"/>
      <c r="P939"/>
      <c r="Q939"/>
      <c r="R939"/>
    </row>
    <row r="940" spans="1:18" x14ac:dyDescent="0.2">
      <c r="A940"/>
      <c r="B940"/>
      <c r="C940"/>
      <c r="D940"/>
      <c r="E940"/>
      <c r="F940"/>
      <c r="G940"/>
      <c r="H940"/>
      <c r="I940"/>
      <c r="J940"/>
      <c r="K940"/>
      <c r="L940"/>
      <c r="M940"/>
      <c r="N940"/>
      <c r="O940"/>
      <c r="P940"/>
      <c r="Q940"/>
      <c r="R940"/>
    </row>
    <row r="941" spans="1:18" x14ac:dyDescent="0.2">
      <c r="A941"/>
      <c r="B941"/>
      <c r="C941"/>
      <c r="D941"/>
      <c r="E941"/>
      <c r="F941"/>
      <c r="G941"/>
      <c r="H941"/>
      <c r="I941"/>
      <c r="J941"/>
      <c r="K941"/>
      <c r="L941"/>
      <c r="M941"/>
      <c r="N941"/>
      <c r="O941"/>
      <c r="P941"/>
      <c r="Q941"/>
      <c r="R941"/>
    </row>
    <row r="942" spans="1:18" x14ac:dyDescent="0.2">
      <c r="A942"/>
      <c r="B942"/>
      <c r="C942"/>
      <c r="D942"/>
      <c r="E942"/>
      <c r="F942"/>
      <c r="G942"/>
      <c r="H942"/>
      <c r="I942"/>
      <c r="J942"/>
      <c r="K942"/>
      <c r="L942"/>
      <c r="M942"/>
      <c r="N942"/>
      <c r="O942"/>
      <c r="P942"/>
      <c r="Q942"/>
      <c r="R942"/>
    </row>
    <row r="943" spans="1:18" x14ac:dyDescent="0.2">
      <c r="A943"/>
      <c r="B943"/>
      <c r="C943"/>
      <c r="D943"/>
      <c r="E943"/>
      <c r="F943"/>
      <c r="G943"/>
      <c r="H943"/>
      <c r="I943"/>
      <c r="J943"/>
      <c r="K943"/>
      <c r="L943"/>
      <c r="M943"/>
      <c r="N943"/>
      <c r="O943"/>
      <c r="P943"/>
      <c r="Q943"/>
      <c r="R943"/>
    </row>
    <row r="944" spans="1:18" x14ac:dyDescent="0.2">
      <c r="A944"/>
      <c r="B944"/>
      <c r="C944"/>
      <c r="D944"/>
      <c r="E944"/>
      <c r="F944"/>
      <c r="G944"/>
      <c r="H944"/>
      <c r="I944"/>
      <c r="J944"/>
      <c r="K944"/>
      <c r="L944"/>
      <c r="M944"/>
      <c r="N944"/>
      <c r="O944"/>
      <c r="P944"/>
      <c r="Q944"/>
      <c r="R944"/>
    </row>
    <row r="945" spans="1:18" x14ac:dyDescent="0.2">
      <c r="A945"/>
      <c r="B945"/>
      <c r="C945"/>
      <c r="D945"/>
      <c r="E945"/>
      <c r="F945"/>
      <c r="G945"/>
      <c r="H945"/>
      <c r="I945"/>
      <c r="J945"/>
      <c r="K945"/>
      <c r="L945"/>
      <c r="M945"/>
      <c r="N945"/>
      <c r="O945"/>
      <c r="P945"/>
      <c r="Q945"/>
      <c r="R945"/>
    </row>
    <row r="946" spans="1:18" x14ac:dyDescent="0.2">
      <c r="A946"/>
      <c r="B946"/>
      <c r="C946"/>
      <c r="D946"/>
      <c r="E946"/>
      <c r="F946"/>
      <c r="G946"/>
      <c r="H946"/>
      <c r="I946"/>
      <c r="J946"/>
      <c r="K946"/>
      <c r="L946"/>
      <c r="M946"/>
      <c r="N946"/>
      <c r="O946"/>
      <c r="P946"/>
      <c r="Q946"/>
      <c r="R946"/>
    </row>
    <row r="947" spans="1:18" x14ac:dyDescent="0.2">
      <c r="A947"/>
      <c r="B947"/>
      <c r="C947"/>
      <c r="D947"/>
      <c r="E947"/>
      <c r="F947"/>
      <c r="G947"/>
      <c r="H947"/>
      <c r="I947"/>
      <c r="J947"/>
      <c r="K947"/>
      <c r="L947"/>
      <c r="M947"/>
      <c r="N947"/>
      <c r="O947"/>
      <c r="P947"/>
      <c r="Q947"/>
      <c r="R947"/>
    </row>
    <row r="948" spans="1:18" x14ac:dyDescent="0.2">
      <c r="A948"/>
      <c r="B948"/>
      <c r="C948"/>
      <c r="D948"/>
      <c r="E948"/>
      <c r="F948"/>
      <c r="G948"/>
      <c r="H948"/>
      <c r="I948"/>
      <c r="J948"/>
      <c r="K948"/>
      <c r="L948"/>
      <c r="M948"/>
      <c r="N948"/>
      <c r="O948"/>
      <c r="P948"/>
      <c r="Q948"/>
      <c r="R948"/>
    </row>
    <row r="949" spans="1:18" x14ac:dyDescent="0.2">
      <c r="A949"/>
      <c r="B949"/>
      <c r="C949"/>
      <c r="D949"/>
      <c r="E949"/>
      <c r="F949"/>
      <c r="G949"/>
      <c r="H949"/>
      <c r="I949"/>
      <c r="J949"/>
      <c r="K949"/>
      <c r="L949"/>
      <c r="M949"/>
      <c r="N949"/>
      <c r="O949"/>
      <c r="P949"/>
      <c r="Q949"/>
      <c r="R949"/>
    </row>
    <row r="950" spans="1:18" x14ac:dyDescent="0.2">
      <c r="A950"/>
      <c r="B950"/>
      <c r="C950"/>
      <c r="D950"/>
      <c r="E950"/>
      <c r="F950"/>
      <c r="G950"/>
      <c r="H950"/>
      <c r="I950"/>
      <c r="J950"/>
      <c r="K950"/>
      <c r="L950"/>
      <c r="M950"/>
      <c r="N950"/>
      <c r="O950"/>
      <c r="P950"/>
      <c r="Q950"/>
      <c r="R950"/>
    </row>
    <row r="951" spans="1:18" x14ac:dyDescent="0.2">
      <c r="A951"/>
      <c r="B951"/>
      <c r="C951"/>
      <c r="D951"/>
      <c r="E951"/>
      <c r="F951"/>
      <c r="G951"/>
      <c r="H951"/>
      <c r="I951"/>
      <c r="J951"/>
      <c r="K951"/>
      <c r="L951"/>
      <c r="M951"/>
      <c r="N951"/>
      <c r="O951"/>
      <c r="P951"/>
      <c r="Q951"/>
      <c r="R951"/>
    </row>
    <row r="952" spans="1:18" x14ac:dyDescent="0.2">
      <c r="A952"/>
      <c r="B952"/>
      <c r="C952"/>
      <c r="D952"/>
      <c r="E952"/>
      <c r="F952"/>
      <c r="G952"/>
      <c r="H952"/>
      <c r="I952"/>
      <c r="J952"/>
      <c r="K952"/>
      <c r="L952"/>
      <c r="M952"/>
      <c r="N952"/>
      <c r="O952"/>
      <c r="P952"/>
      <c r="Q952"/>
      <c r="R952"/>
    </row>
    <row r="953" spans="1:18" x14ac:dyDescent="0.2">
      <c r="A953"/>
      <c r="B953"/>
      <c r="C953"/>
      <c r="D953"/>
      <c r="E953"/>
      <c r="F953"/>
      <c r="G953"/>
      <c r="H953"/>
      <c r="I953"/>
      <c r="J953"/>
      <c r="K953"/>
      <c r="L953"/>
      <c r="M953"/>
      <c r="N953"/>
      <c r="O953"/>
      <c r="P953"/>
      <c r="Q953"/>
      <c r="R953"/>
    </row>
    <row r="954" spans="1:18" x14ac:dyDescent="0.2">
      <c r="A954"/>
      <c r="B954"/>
      <c r="C954"/>
      <c r="D954"/>
      <c r="E954"/>
      <c r="F954"/>
      <c r="G954"/>
      <c r="H954"/>
      <c r="I954"/>
      <c r="J954"/>
      <c r="K954"/>
      <c r="L954"/>
      <c r="M954"/>
      <c r="N954"/>
      <c r="O954"/>
      <c r="P954"/>
      <c r="Q954"/>
      <c r="R954"/>
    </row>
    <row r="955" spans="1:18" x14ac:dyDescent="0.2">
      <c r="A955"/>
      <c r="B955"/>
      <c r="C955"/>
      <c r="D955"/>
      <c r="E955"/>
      <c r="F955"/>
      <c r="G955"/>
      <c r="H955"/>
      <c r="I955"/>
      <c r="J955"/>
      <c r="K955"/>
      <c r="L955"/>
      <c r="M955"/>
      <c r="N955"/>
      <c r="O955"/>
      <c r="P955"/>
      <c r="Q955"/>
      <c r="R955"/>
    </row>
    <row r="956" spans="1:18" x14ac:dyDescent="0.2">
      <c r="A956"/>
      <c r="B956"/>
      <c r="C956"/>
      <c r="D956"/>
      <c r="E956"/>
      <c r="F956"/>
      <c r="G956"/>
      <c r="H956"/>
      <c r="I956"/>
      <c r="J956"/>
      <c r="K956"/>
      <c r="L956"/>
      <c r="M956"/>
      <c r="N956"/>
      <c r="O956"/>
      <c r="P956"/>
      <c r="Q956"/>
      <c r="R956"/>
    </row>
    <row r="957" spans="1:18" x14ac:dyDescent="0.2">
      <c r="A957"/>
      <c r="B957"/>
      <c r="C957"/>
      <c r="D957"/>
      <c r="E957"/>
      <c r="F957"/>
      <c r="G957"/>
      <c r="H957"/>
      <c r="I957"/>
      <c r="J957"/>
      <c r="K957"/>
      <c r="L957"/>
      <c r="M957"/>
      <c r="N957"/>
      <c r="O957"/>
      <c r="P957"/>
      <c r="Q957"/>
      <c r="R957"/>
    </row>
    <row r="958" spans="1:18" x14ac:dyDescent="0.2">
      <c r="A958"/>
      <c r="B958"/>
      <c r="C958"/>
      <c r="D958"/>
      <c r="E958"/>
      <c r="F958"/>
      <c r="G958"/>
      <c r="H958"/>
      <c r="I958"/>
      <c r="J958"/>
      <c r="K958"/>
      <c r="L958"/>
      <c r="M958"/>
      <c r="N958"/>
      <c r="O958"/>
      <c r="P958"/>
      <c r="Q958"/>
      <c r="R958"/>
    </row>
    <row r="959" spans="1:18" x14ac:dyDescent="0.2">
      <c r="A959"/>
      <c r="B959"/>
      <c r="C959"/>
      <c r="D959"/>
      <c r="E959"/>
      <c r="F959"/>
      <c r="G959"/>
      <c r="H959"/>
      <c r="I959"/>
      <c r="J959"/>
      <c r="K959"/>
      <c r="L959"/>
      <c r="M959"/>
      <c r="N959"/>
      <c r="O959"/>
      <c r="P959"/>
      <c r="Q959"/>
      <c r="R959"/>
    </row>
    <row r="960" spans="1:18" x14ac:dyDescent="0.2">
      <c r="A960"/>
      <c r="B960"/>
      <c r="C960"/>
      <c r="D960"/>
      <c r="E960"/>
      <c r="F960"/>
      <c r="G960"/>
      <c r="H960"/>
      <c r="I960"/>
      <c r="J960"/>
      <c r="K960"/>
      <c r="L960"/>
      <c r="M960"/>
      <c r="N960"/>
      <c r="O960"/>
      <c r="P960"/>
      <c r="Q960"/>
      <c r="R960"/>
    </row>
    <row r="961" spans="1:18" x14ac:dyDescent="0.2">
      <c r="A961"/>
      <c r="B961"/>
      <c r="C961"/>
      <c r="D961"/>
      <c r="E961"/>
      <c r="F961"/>
      <c r="G961"/>
      <c r="H961"/>
      <c r="I961"/>
      <c r="J961"/>
      <c r="K961"/>
      <c r="L961"/>
      <c r="M961"/>
      <c r="N961"/>
      <c r="O961"/>
      <c r="P961"/>
      <c r="Q961"/>
      <c r="R961"/>
    </row>
    <row r="962" spans="1:18" x14ac:dyDescent="0.2">
      <c r="A962"/>
      <c r="B962"/>
      <c r="C962"/>
      <c r="D962"/>
      <c r="E962"/>
      <c r="F962"/>
      <c r="G962"/>
      <c r="H962"/>
      <c r="I962"/>
      <c r="J962"/>
      <c r="K962"/>
      <c r="L962"/>
      <c r="M962"/>
      <c r="N962"/>
      <c r="O962"/>
      <c r="P962"/>
      <c r="Q962"/>
      <c r="R962"/>
    </row>
    <row r="963" spans="1:18" x14ac:dyDescent="0.2">
      <c r="A963"/>
      <c r="B963"/>
      <c r="C963"/>
      <c r="D963"/>
      <c r="E963"/>
      <c r="F963"/>
      <c r="G963"/>
      <c r="H963"/>
      <c r="I963"/>
      <c r="J963"/>
      <c r="K963"/>
      <c r="L963"/>
      <c r="M963"/>
      <c r="N963"/>
      <c r="O963"/>
      <c r="P963"/>
      <c r="Q963"/>
      <c r="R963"/>
    </row>
    <row r="964" spans="1:18" x14ac:dyDescent="0.2">
      <c r="A964"/>
      <c r="B964"/>
      <c r="C964"/>
      <c r="D964"/>
      <c r="E964"/>
      <c r="F964"/>
      <c r="G964"/>
      <c r="H964"/>
      <c r="I964"/>
      <c r="J964"/>
      <c r="K964"/>
      <c r="L964"/>
      <c r="M964"/>
      <c r="N964"/>
      <c r="O964"/>
      <c r="P964"/>
      <c r="Q964"/>
      <c r="R964"/>
    </row>
    <row r="965" spans="1:18" x14ac:dyDescent="0.2">
      <c r="A965"/>
      <c r="B965"/>
      <c r="C965"/>
      <c r="D965"/>
      <c r="E965"/>
      <c r="F965"/>
      <c r="G965"/>
      <c r="H965"/>
      <c r="I965"/>
      <c r="J965"/>
      <c r="K965"/>
      <c r="L965"/>
      <c r="M965"/>
      <c r="N965"/>
      <c r="O965"/>
      <c r="P965"/>
      <c r="Q965"/>
      <c r="R965"/>
    </row>
    <row r="966" spans="1:18" x14ac:dyDescent="0.2">
      <c r="A966"/>
      <c r="B966"/>
      <c r="C966"/>
      <c r="D966"/>
      <c r="E966"/>
      <c r="F966"/>
      <c r="G966"/>
      <c r="H966"/>
      <c r="I966"/>
      <c r="J966"/>
      <c r="K966"/>
      <c r="L966"/>
      <c r="M966"/>
      <c r="N966"/>
      <c r="O966"/>
      <c r="P966"/>
      <c r="Q966"/>
      <c r="R966"/>
    </row>
    <row r="967" spans="1:18" x14ac:dyDescent="0.2">
      <c r="A967"/>
      <c r="B967"/>
      <c r="C967"/>
      <c r="D967"/>
      <c r="E967"/>
      <c r="F967"/>
      <c r="G967"/>
      <c r="H967"/>
      <c r="I967"/>
      <c r="J967"/>
      <c r="K967"/>
      <c r="L967"/>
      <c r="M967"/>
      <c r="N967"/>
      <c r="O967"/>
      <c r="P967"/>
      <c r="Q967"/>
      <c r="R967"/>
    </row>
    <row r="968" spans="1:18" x14ac:dyDescent="0.2">
      <c r="A968"/>
      <c r="B968"/>
      <c r="C968"/>
      <c r="D968"/>
      <c r="E968"/>
      <c r="F968"/>
      <c r="G968"/>
      <c r="H968"/>
      <c r="I968"/>
      <c r="J968"/>
      <c r="K968"/>
      <c r="L968"/>
      <c r="M968"/>
      <c r="N968"/>
      <c r="O968"/>
      <c r="P968"/>
      <c r="Q968"/>
      <c r="R968"/>
    </row>
    <row r="969" spans="1:18" x14ac:dyDescent="0.2">
      <c r="A969"/>
      <c r="B969"/>
      <c r="C969"/>
      <c r="D969"/>
      <c r="E969"/>
      <c r="F969"/>
      <c r="G969"/>
      <c r="H969"/>
      <c r="I969"/>
      <c r="J969"/>
      <c r="K969"/>
      <c r="L969"/>
      <c r="M969"/>
      <c r="N969"/>
      <c r="O969"/>
      <c r="P969"/>
      <c r="Q969"/>
      <c r="R969"/>
    </row>
    <row r="970" spans="1:18" x14ac:dyDescent="0.2">
      <c r="A970"/>
      <c r="B970"/>
      <c r="C970"/>
      <c r="D970"/>
      <c r="E970"/>
      <c r="F970"/>
      <c r="G970"/>
      <c r="H970"/>
      <c r="I970"/>
      <c r="J970"/>
      <c r="K970"/>
      <c r="L970"/>
      <c r="M970"/>
      <c r="N970"/>
      <c r="O970"/>
      <c r="P970"/>
      <c r="Q970"/>
      <c r="R970"/>
    </row>
    <row r="971" spans="1:18" x14ac:dyDescent="0.2">
      <c r="A971"/>
      <c r="B971"/>
      <c r="C971"/>
      <c r="D971"/>
      <c r="E971"/>
      <c r="F971"/>
      <c r="G971"/>
      <c r="H971"/>
      <c r="I971"/>
      <c r="J971"/>
      <c r="K971"/>
      <c r="L971"/>
      <c r="M971"/>
      <c r="N971"/>
      <c r="O971"/>
      <c r="P971"/>
      <c r="Q971"/>
      <c r="R971"/>
    </row>
    <row r="972" spans="1:18" x14ac:dyDescent="0.2">
      <c r="A972"/>
      <c r="B972"/>
      <c r="C972"/>
      <c r="D972"/>
      <c r="E972"/>
      <c r="F972"/>
      <c r="G972"/>
      <c r="H972"/>
      <c r="I972"/>
      <c r="J972"/>
      <c r="K972"/>
      <c r="L972"/>
      <c r="M972"/>
      <c r="N972"/>
      <c r="O972"/>
      <c r="P972"/>
      <c r="Q972"/>
      <c r="R972"/>
    </row>
    <row r="973" spans="1:18" x14ac:dyDescent="0.2">
      <c r="A973"/>
      <c r="B973"/>
      <c r="C973"/>
      <c r="D973"/>
      <c r="E973"/>
      <c r="F973"/>
      <c r="G973"/>
      <c r="H973"/>
      <c r="I973"/>
      <c r="J973"/>
      <c r="K973"/>
      <c r="L973"/>
      <c r="M973"/>
      <c r="N973"/>
      <c r="O973"/>
      <c r="P973"/>
      <c r="Q973"/>
      <c r="R973"/>
    </row>
    <row r="974" spans="1:18" x14ac:dyDescent="0.2">
      <c r="A974"/>
      <c r="B974"/>
      <c r="C974"/>
      <c r="D974"/>
      <c r="E974"/>
      <c r="F974"/>
      <c r="G974"/>
      <c r="H974"/>
      <c r="I974"/>
      <c r="J974"/>
      <c r="K974"/>
      <c r="L974"/>
      <c r="M974"/>
      <c r="N974"/>
      <c r="O974"/>
      <c r="P974"/>
      <c r="Q974"/>
      <c r="R974"/>
    </row>
    <row r="975" spans="1:18" x14ac:dyDescent="0.2">
      <c r="A975"/>
      <c r="B975"/>
      <c r="C975"/>
      <c r="D975"/>
      <c r="E975"/>
      <c r="F975"/>
      <c r="G975"/>
      <c r="H975"/>
      <c r="I975"/>
      <c r="J975"/>
      <c r="K975"/>
      <c r="L975"/>
      <c r="M975"/>
      <c r="N975"/>
      <c r="O975"/>
      <c r="P975"/>
      <c r="Q975"/>
      <c r="R975"/>
    </row>
    <row r="976" spans="1:18" x14ac:dyDescent="0.2">
      <c r="A976"/>
      <c r="B976"/>
      <c r="C976"/>
      <c r="D976"/>
      <c r="E976"/>
      <c r="F976"/>
      <c r="G976"/>
      <c r="H976"/>
      <c r="I976"/>
      <c r="J976"/>
      <c r="K976"/>
      <c r="L976"/>
      <c r="M976"/>
      <c r="N976"/>
      <c r="O976"/>
      <c r="P976"/>
      <c r="Q976"/>
      <c r="R976"/>
    </row>
    <row r="977" spans="1:18" x14ac:dyDescent="0.2">
      <c r="A977"/>
      <c r="B977"/>
      <c r="C977"/>
      <c r="D977"/>
      <c r="E977"/>
      <c r="F977"/>
      <c r="G977"/>
      <c r="H977"/>
      <c r="I977"/>
      <c r="J977"/>
      <c r="K977"/>
      <c r="L977"/>
      <c r="M977"/>
      <c r="N977"/>
      <c r="O977"/>
      <c r="P977"/>
      <c r="Q977"/>
      <c r="R977"/>
    </row>
    <row r="978" spans="1:18" x14ac:dyDescent="0.2">
      <c r="A978"/>
      <c r="B978"/>
      <c r="C978"/>
      <c r="D978"/>
      <c r="E978"/>
      <c r="F978"/>
      <c r="G978"/>
      <c r="H978"/>
      <c r="I978"/>
      <c r="J978"/>
      <c r="K978"/>
      <c r="L978"/>
      <c r="M978"/>
      <c r="N978"/>
      <c r="O978"/>
      <c r="P978"/>
      <c r="Q978"/>
      <c r="R978"/>
    </row>
    <row r="979" spans="1:18" x14ac:dyDescent="0.2">
      <c r="A979"/>
      <c r="B979"/>
      <c r="C979"/>
      <c r="D979"/>
      <c r="E979"/>
      <c r="F979"/>
      <c r="G979"/>
      <c r="H979"/>
      <c r="I979"/>
      <c r="J979"/>
      <c r="K979"/>
      <c r="L979"/>
      <c r="M979"/>
      <c r="N979"/>
      <c r="O979"/>
      <c r="P979"/>
      <c r="Q979"/>
      <c r="R979"/>
    </row>
    <row r="980" spans="1:18" x14ac:dyDescent="0.2">
      <c r="A980"/>
      <c r="B980"/>
      <c r="C980"/>
      <c r="D980"/>
      <c r="E980"/>
      <c r="F980"/>
      <c r="G980"/>
      <c r="H980"/>
      <c r="I980"/>
      <c r="J980"/>
      <c r="K980"/>
      <c r="L980"/>
      <c r="M980"/>
      <c r="N980"/>
      <c r="O980"/>
      <c r="P980"/>
      <c r="Q980"/>
      <c r="R980"/>
    </row>
    <row r="981" spans="1:18" x14ac:dyDescent="0.2">
      <c r="A981"/>
      <c r="B981"/>
      <c r="C981"/>
      <c r="D981"/>
      <c r="E981"/>
      <c r="F981"/>
      <c r="G981"/>
      <c r="H981"/>
      <c r="I981"/>
      <c r="J981"/>
      <c r="K981"/>
      <c r="L981"/>
      <c r="M981"/>
      <c r="N981"/>
      <c r="O981"/>
      <c r="P981"/>
      <c r="Q981"/>
      <c r="R981"/>
    </row>
    <row r="982" spans="1:18" x14ac:dyDescent="0.2">
      <c r="A982"/>
      <c r="B982"/>
      <c r="C982"/>
      <c r="D982"/>
      <c r="E982"/>
      <c r="F982"/>
      <c r="G982"/>
      <c r="H982"/>
      <c r="I982"/>
      <c r="J982"/>
      <c r="K982"/>
      <c r="L982"/>
      <c r="M982"/>
      <c r="N982"/>
      <c r="O982"/>
      <c r="P982"/>
      <c r="Q982"/>
      <c r="R982"/>
    </row>
    <row r="983" spans="1:18" x14ac:dyDescent="0.2">
      <c r="A983"/>
      <c r="B983"/>
      <c r="C983"/>
      <c r="D983"/>
      <c r="E983"/>
      <c r="F983"/>
      <c r="G983"/>
      <c r="H983"/>
      <c r="I983"/>
      <c r="J983"/>
      <c r="K983"/>
      <c r="L983"/>
      <c r="M983"/>
      <c r="N983"/>
      <c r="O983"/>
      <c r="P983"/>
      <c r="Q983"/>
      <c r="R983"/>
    </row>
    <row r="984" spans="1:18" x14ac:dyDescent="0.2">
      <c r="A984"/>
      <c r="B984"/>
      <c r="C984"/>
      <c r="D984"/>
      <c r="E984"/>
      <c r="F984"/>
      <c r="G984"/>
      <c r="H984"/>
      <c r="I984"/>
      <c r="J984"/>
      <c r="K984"/>
      <c r="L984"/>
      <c r="M984"/>
      <c r="N984"/>
      <c r="O984"/>
      <c r="P984"/>
      <c r="Q984"/>
      <c r="R984"/>
    </row>
    <row r="985" spans="1:18" x14ac:dyDescent="0.2">
      <c r="A985"/>
      <c r="B985"/>
      <c r="C985"/>
      <c r="D985"/>
      <c r="E985"/>
      <c r="F985"/>
      <c r="G985"/>
      <c r="H985"/>
      <c r="I985"/>
      <c r="J985"/>
      <c r="K985"/>
      <c r="L985"/>
      <c r="M985"/>
      <c r="N985"/>
      <c r="O985"/>
      <c r="P985"/>
      <c r="Q985"/>
      <c r="R985"/>
    </row>
    <row r="986" spans="1:18" x14ac:dyDescent="0.2">
      <c r="A986"/>
      <c r="B986"/>
      <c r="C986"/>
      <c r="D986"/>
      <c r="E986"/>
      <c r="F986"/>
      <c r="G986"/>
      <c r="H986"/>
      <c r="I986"/>
      <c r="J986"/>
      <c r="K986"/>
      <c r="L986"/>
      <c r="M986"/>
      <c r="N986"/>
      <c r="O986"/>
      <c r="P986"/>
      <c r="Q986"/>
      <c r="R986"/>
    </row>
    <row r="987" spans="1:18" x14ac:dyDescent="0.2">
      <c r="A987"/>
      <c r="B987"/>
      <c r="C987"/>
      <c r="D987"/>
      <c r="E987"/>
      <c r="F987"/>
      <c r="G987"/>
      <c r="H987"/>
      <c r="I987"/>
      <c r="J987"/>
      <c r="K987"/>
      <c r="L987"/>
      <c r="M987"/>
      <c r="N987"/>
      <c r="O987"/>
      <c r="P987"/>
      <c r="Q987"/>
      <c r="R987"/>
    </row>
    <row r="988" spans="1:18" x14ac:dyDescent="0.2">
      <c r="A988"/>
      <c r="B988"/>
      <c r="C988"/>
      <c r="D988"/>
      <c r="E988"/>
      <c r="F988"/>
      <c r="G988"/>
      <c r="H988"/>
      <c r="I988"/>
      <c r="J988"/>
      <c r="K988"/>
      <c r="L988"/>
      <c r="M988"/>
      <c r="N988"/>
      <c r="O988"/>
      <c r="P988"/>
      <c r="Q988"/>
      <c r="R988"/>
    </row>
    <row r="989" spans="1:18" x14ac:dyDescent="0.2">
      <c r="A989"/>
      <c r="B989"/>
      <c r="C989"/>
      <c r="D989"/>
      <c r="E989"/>
      <c r="F989"/>
      <c r="G989"/>
      <c r="H989"/>
      <c r="I989"/>
      <c r="J989"/>
      <c r="K989"/>
      <c r="L989"/>
      <c r="M989"/>
      <c r="N989"/>
      <c r="O989"/>
      <c r="P989"/>
      <c r="Q989"/>
      <c r="R989"/>
    </row>
    <row r="990" spans="1:18" x14ac:dyDescent="0.2">
      <c r="A990"/>
      <c r="B990"/>
      <c r="C990"/>
      <c r="D990"/>
      <c r="E990"/>
      <c r="F990"/>
      <c r="G990"/>
      <c r="H990"/>
      <c r="I990"/>
      <c r="J990"/>
      <c r="K990"/>
      <c r="L990"/>
      <c r="M990"/>
      <c r="N990"/>
      <c r="O990"/>
      <c r="P990"/>
      <c r="Q990"/>
      <c r="R990"/>
    </row>
    <row r="991" spans="1:18" x14ac:dyDescent="0.2">
      <c r="A991"/>
      <c r="B991"/>
      <c r="C991"/>
      <c r="D991"/>
      <c r="E991"/>
      <c r="F991"/>
      <c r="G991"/>
      <c r="H991"/>
      <c r="I991"/>
      <c r="J991"/>
      <c r="K991"/>
      <c r="L991"/>
      <c r="M991"/>
      <c r="N991"/>
      <c r="O991"/>
      <c r="P991"/>
      <c r="Q991"/>
      <c r="R991"/>
    </row>
    <row r="992" spans="1:18" x14ac:dyDescent="0.2">
      <c r="A992"/>
      <c r="B992"/>
      <c r="C992"/>
      <c r="D992"/>
      <c r="E992"/>
      <c r="F992"/>
      <c r="G992"/>
      <c r="H992"/>
      <c r="I992"/>
      <c r="J992"/>
      <c r="K992"/>
      <c r="L992"/>
      <c r="M992"/>
      <c r="N992"/>
      <c r="O992"/>
      <c r="P992"/>
      <c r="Q992"/>
      <c r="R992"/>
    </row>
    <row r="993" spans="1:18" x14ac:dyDescent="0.2">
      <c r="A993"/>
      <c r="B993"/>
      <c r="C993"/>
      <c r="D993"/>
      <c r="E993"/>
      <c r="F993"/>
      <c r="G993"/>
      <c r="H993"/>
      <c r="I993"/>
      <c r="J993"/>
      <c r="K993"/>
      <c r="L993"/>
      <c r="M993"/>
      <c r="N993"/>
      <c r="O993"/>
      <c r="P993"/>
      <c r="Q993"/>
      <c r="R993"/>
    </row>
    <row r="994" spans="1:18" x14ac:dyDescent="0.2">
      <c r="A994"/>
      <c r="B994"/>
      <c r="C994"/>
      <c r="D994"/>
      <c r="E994"/>
      <c r="F994"/>
      <c r="G994"/>
      <c r="H994"/>
      <c r="I994"/>
      <c r="J994"/>
      <c r="K994"/>
      <c r="L994"/>
      <c r="M994"/>
      <c r="N994"/>
      <c r="O994"/>
      <c r="P994"/>
      <c r="Q994"/>
      <c r="R994"/>
    </row>
    <row r="995" spans="1:18" x14ac:dyDescent="0.2">
      <c r="A995"/>
      <c r="B995"/>
      <c r="C995"/>
      <c r="D995"/>
      <c r="E995"/>
      <c r="F995"/>
      <c r="G995"/>
      <c r="H995"/>
      <c r="I995"/>
      <c r="J995"/>
      <c r="K995"/>
      <c r="L995"/>
      <c r="M995"/>
      <c r="N995"/>
      <c r="O995"/>
      <c r="P995"/>
      <c r="Q995"/>
      <c r="R995"/>
    </row>
    <row r="996" spans="1:18" x14ac:dyDescent="0.2">
      <c r="A996"/>
      <c r="B996"/>
      <c r="C996"/>
      <c r="D996"/>
      <c r="E996"/>
      <c r="F996"/>
      <c r="G996"/>
      <c r="H996"/>
      <c r="I996"/>
      <c r="J996"/>
      <c r="K996"/>
      <c r="L996"/>
      <c r="M996"/>
      <c r="N996"/>
      <c r="O996"/>
      <c r="P996"/>
      <c r="Q996"/>
      <c r="R996"/>
    </row>
    <row r="997" spans="1:18" x14ac:dyDescent="0.2">
      <c r="A997"/>
      <c r="B997"/>
      <c r="C997"/>
      <c r="D997"/>
      <c r="E997"/>
      <c r="F997"/>
      <c r="G997"/>
      <c r="H997"/>
      <c r="I997"/>
      <c r="J997"/>
      <c r="K997"/>
      <c r="L997"/>
      <c r="M997"/>
      <c r="N997"/>
      <c r="O997"/>
      <c r="P997"/>
      <c r="Q997"/>
      <c r="R997"/>
    </row>
    <row r="998" spans="1:18" x14ac:dyDescent="0.2">
      <c r="A998"/>
      <c r="B998"/>
      <c r="C998"/>
      <c r="D998"/>
      <c r="E998"/>
      <c r="F998"/>
      <c r="G998"/>
      <c r="H998"/>
      <c r="I998"/>
      <c r="J998"/>
      <c r="K998"/>
      <c r="L998"/>
      <c r="M998"/>
      <c r="N998"/>
      <c r="O998"/>
      <c r="P998"/>
      <c r="Q998"/>
      <c r="R998"/>
    </row>
    <row r="999" spans="1:18" x14ac:dyDescent="0.2">
      <c r="A999"/>
      <c r="B999"/>
      <c r="C999"/>
      <c r="D999"/>
      <c r="E999"/>
      <c r="F999"/>
      <c r="G999"/>
      <c r="H999"/>
      <c r="I999"/>
      <c r="J999"/>
      <c r="K999"/>
      <c r="L999"/>
      <c r="M999"/>
      <c r="N999"/>
      <c r="O999"/>
      <c r="P999"/>
      <c r="Q999"/>
      <c r="R999"/>
    </row>
    <row r="1000" spans="1:18" x14ac:dyDescent="0.2">
      <c r="A1000"/>
      <c r="B1000"/>
      <c r="C1000"/>
      <c r="D1000"/>
      <c r="E1000"/>
      <c r="F1000"/>
      <c r="G1000"/>
      <c r="H1000"/>
      <c r="I1000"/>
      <c r="J1000"/>
      <c r="K1000"/>
      <c r="L1000"/>
      <c r="M1000"/>
      <c r="N1000"/>
      <c r="O1000"/>
      <c r="P1000"/>
      <c r="Q1000"/>
      <c r="R1000"/>
    </row>
  </sheetData>
  <sheetProtection sheet="1" objects="1" scenarios="1"/>
  <mergeCells count="8">
    <mergeCell ref="G6:J6"/>
    <mergeCell ref="K6:N6"/>
    <mergeCell ref="O6:R6"/>
    <mergeCell ref="A4:C4"/>
    <mergeCell ref="A6:C6"/>
    <mergeCell ref="D6:D7"/>
    <mergeCell ref="F6:F7"/>
    <mergeCell ref="E6:E7"/>
  </mergeCells>
  <phoneticPr fontId="5" type="noConversion"/>
  <dataValidations count="1">
    <dataValidation type="list" allowBlank="1" showInputMessage="1" showErrorMessage="1" sqref="E9:E906">
      <formula1>"ALB,MBD"</formula1>
    </dataValidation>
  </dataValidations>
  <pageMargins left="0.24" right="0.22" top="0.52" bottom="0.55000000000000004" header="0.5" footer="0.5"/>
  <pageSetup paperSize="9" scale="68" orientation="landscape" r:id="rId1"/>
  <headerFooter alignWithMargins="0"/>
  <rowBreaks count="1" manualBreakCount="1">
    <brk id="6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eet10.T3_R1">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1275" r:id="rId5" name="Button 11">
              <controlPr defaultSize="0" print="0" autoFill="0" autoPict="0" macro="[0]!Sheet10.AGE_T3_R1">
                <anchor moveWithCells="1" sizeWithCells="1">
                  <from>
                    <xdr:col>10</xdr:col>
                    <xdr:colOff>0</xdr:colOff>
                    <xdr:row>1</xdr:row>
                    <xdr:rowOff>0</xdr:rowOff>
                  </from>
                  <to>
                    <xdr:col>13</xdr:col>
                    <xdr:colOff>704850</xdr:colOff>
                    <xdr:row>2</xdr:row>
                    <xdr:rowOff>19050</xdr:rowOff>
                  </to>
                </anchor>
              </controlPr>
            </control>
          </mc:Choice>
        </mc:AlternateContent>
        <mc:AlternateContent xmlns:mc="http://schemas.openxmlformats.org/markup-compatibility/2006">
          <mc:Choice Requires="x14">
            <control shapeId="11276" r:id="rId6" name="Button 12">
              <controlPr defaultSize="0" print="0" autoFill="0" autoPict="0" macro="[0]!Sheet10.VALIDATION_T3_R1">
                <anchor moveWithCells="1" sizeWithCells="1">
                  <from>
                    <xdr:col>15</xdr:col>
                    <xdr:colOff>0</xdr:colOff>
                    <xdr:row>1</xdr:row>
                    <xdr:rowOff>9525</xdr:rowOff>
                  </from>
                  <to>
                    <xdr:col>16</xdr:col>
                    <xdr:colOff>419100</xdr:colOff>
                    <xdr:row>2</xdr:row>
                    <xdr:rowOff>19050</xdr:rowOff>
                  </to>
                </anchor>
              </controlPr>
            </control>
          </mc:Choice>
        </mc:AlternateContent>
        <mc:AlternateContent xmlns:mc="http://schemas.openxmlformats.org/markup-compatibility/2006">
          <mc:Choice Requires="x14">
            <control shapeId="11277" r:id="rId7" name="Button 13">
              <controlPr defaultSize="0" print="0" autoFill="0" autoPict="0" macro="[0]!Sheet10.REST_COL_T3_R1">
                <anchor moveWithCells="1" sizeWithCells="1">
                  <from>
                    <xdr:col>16</xdr:col>
                    <xdr:colOff>476250</xdr:colOff>
                    <xdr:row>1</xdr:row>
                    <xdr:rowOff>9525</xdr:rowOff>
                  </from>
                  <to>
                    <xdr:col>17</xdr:col>
                    <xdr:colOff>476250</xdr:colOff>
                    <xdr:row>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R1000"/>
  <sheetViews>
    <sheetView showZeros="0" zoomScaleNormal="100" workbookViewId="0">
      <pane xSplit="4" ySplit="8" topLeftCell="I40" activePane="bottomRight" state="frozen"/>
      <selection pane="topRight" activeCell="E1" sqref="E1"/>
      <selection pane="bottomLeft" activeCell="A9" sqref="A9"/>
      <selection pane="bottomRight" activeCell="F66" sqref="F66:F906"/>
    </sheetView>
  </sheetViews>
  <sheetFormatPr defaultColWidth="9.140625" defaultRowHeight="12.75" x14ac:dyDescent="0.2"/>
  <cols>
    <col min="1" max="1" width="9.140625" style="1"/>
    <col min="2" max="3" width="25.7109375" style="1" customWidth="1"/>
    <col min="4" max="4" width="18.7109375" style="1" customWidth="1"/>
    <col min="5" max="5" width="8.5703125" style="1" customWidth="1"/>
    <col min="6" max="6" width="12.42578125" style="1" customWidth="1"/>
    <col min="7" max="14" width="10.7109375" style="1" customWidth="1"/>
    <col min="15" max="18" width="7.28515625" style="1" customWidth="1"/>
    <col min="19" max="16384" width="9.140625" style="1"/>
  </cols>
  <sheetData>
    <row r="1" spans="1:18" ht="23.25" x14ac:dyDescent="0.35">
      <c r="A1" s="3" t="s">
        <v>35</v>
      </c>
      <c r="B1" s="4"/>
      <c r="C1" s="4"/>
      <c r="D1" s="4"/>
      <c r="E1" s="4"/>
      <c r="F1" s="4"/>
      <c r="G1" s="4"/>
      <c r="H1" s="4"/>
      <c r="I1" s="4"/>
      <c r="J1" s="4"/>
      <c r="K1" s="4"/>
      <c r="L1" s="4"/>
      <c r="M1" s="4"/>
      <c r="N1" s="4"/>
      <c r="O1" s="4"/>
      <c r="P1" s="4"/>
      <c r="Q1" s="4"/>
      <c r="R1" s="4"/>
    </row>
    <row r="2" spans="1:18" x14ac:dyDescent="0.2">
      <c r="A2" s="4" t="s">
        <v>30</v>
      </c>
      <c r="B2" s="4"/>
      <c r="C2" s="4"/>
      <c r="D2" s="4"/>
      <c r="E2" s="4"/>
      <c r="F2" s="4"/>
      <c r="G2" s="4"/>
      <c r="H2" s="4"/>
      <c r="I2" s="4"/>
      <c r="J2" s="4"/>
      <c r="K2" s="4"/>
      <c r="L2" s="4"/>
      <c r="M2" s="4"/>
      <c r="N2" s="4"/>
      <c r="O2" s="4"/>
      <c r="P2" s="4"/>
      <c r="Q2" s="4"/>
      <c r="R2" s="4"/>
    </row>
    <row r="3" spans="1:18" x14ac:dyDescent="0.2">
      <c r="A3" s="4"/>
      <c r="B3" s="4"/>
      <c r="C3" s="4"/>
      <c r="D3" s="4"/>
      <c r="E3" s="4"/>
      <c r="F3" s="4"/>
      <c r="G3" s="4"/>
      <c r="H3" s="4"/>
      <c r="I3" s="4"/>
      <c r="J3" s="4"/>
      <c r="K3" s="4"/>
      <c r="L3" s="4"/>
      <c r="M3" s="4"/>
      <c r="N3" s="4"/>
      <c r="O3" s="4"/>
      <c r="P3" s="4"/>
      <c r="Q3" s="4"/>
      <c r="R3" s="4"/>
    </row>
    <row r="4" spans="1:18" x14ac:dyDescent="0.2">
      <c r="A4" s="353" t="s">
        <v>16</v>
      </c>
      <c r="B4" s="353"/>
      <c r="C4" s="353"/>
      <c r="D4" s="15"/>
      <c r="E4" s="15"/>
      <c r="F4" s="15"/>
      <c r="G4" s="5">
        <f t="shared" ref="G4:N4" si="0">SUM(G$9:G$1000)</f>
        <v>0</v>
      </c>
      <c r="H4" s="5">
        <f t="shared" si="0"/>
        <v>10121645</v>
      </c>
      <c r="I4" s="58">
        <f t="shared" si="0"/>
        <v>0</v>
      </c>
      <c r="J4" s="5">
        <f t="shared" si="0"/>
        <v>10283907</v>
      </c>
      <c r="K4" s="5">
        <f t="shared" si="0"/>
        <v>0</v>
      </c>
      <c r="L4" s="5">
        <f t="shared" si="0"/>
        <v>9561413</v>
      </c>
      <c r="M4" s="58">
        <f t="shared" si="0"/>
        <v>0</v>
      </c>
      <c r="N4" s="5">
        <f t="shared" si="0"/>
        <v>9561413</v>
      </c>
      <c r="O4" s="60" t="str">
        <f>IF(G4&lt;&gt;0, IF(K4/G4*100=0, "-", K4/G4*100), " ")</f>
        <v xml:space="preserve"> </v>
      </c>
      <c r="P4" s="60">
        <f>IF(H4&lt;&gt;0, IF(L4/H4*100=0, "-", L4/H4*100), " ")</f>
        <v>94.465010381217667</v>
      </c>
      <c r="Q4" s="90" t="str">
        <f>IF(I4&lt;&gt;0, IF(M4/I4*100=0, "-", M4/I4*100), " ")</f>
        <v xml:space="preserve"> </v>
      </c>
      <c r="R4" s="60">
        <f>IF(J4&lt;&gt;0, IF(N4/J4*100=0, "-", N4/J4*100), " ")</f>
        <v>92.974518342104801</v>
      </c>
    </row>
    <row r="5" spans="1:18" ht="2.25" customHeight="1" x14ac:dyDescent="0.2">
      <c r="A5" s="4"/>
      <c r="B5" s="4"/>
      <c r="C5" s="4"/>
      <c r="D5" s="4"/>
      <c r="E5" s="4"/>
      <c r="F5" s="4"/>
      <c r="G5" s="4"/>
      <c r="H5" s="4"/>
      <c r="I5" s="4"/>
      <c r="J5" s="4"/>
      <c r="K5" s="4"/>
      <c r="L5" s="4"/>
      <c r="M5" s="4"/>
      <c r="N5" s="4"/>
      <c r="O5" s="4"/>
      <c r="P5" s="4"/>
      <c r="Q5" s="4"/>
      <c r="R5" s="4"/>
    </row>
    <row r="6" spans="1:18" x14ac:dyDescent="0.2">
      <c r="A6" s="354"/>
      <c r="B6" s="354"/>
      <c r="C6" s="354"/>
      <c r="D6" s="356" t="s">
        <v>22</v>
      </c>
      <c r="E6" s="358" t="s">
        <v>33</v>
      </c>
      <c r="F6" s="358" t="s">
        <v>24</v>
      </c>
      <c r="G6" s="355" t="s">
        <v>76</v>
      </c>
      <c r="H6" s="355"/>
      <c r="I6" s="355"/>
      <c r="J6" s="355"/>
      <c r="K6" s="352" t="s">
        <v>23</v>
      </c>
      <c r="L6" s="352"/>
      <c r="M6" s="352"/>
      <c r="N6" s="352"/>
      <c r="O6" s="352" t="s">
        <v>71</v>
      </c>
      <c r="P6" s="352"/>
      <c r="Q6" s="352"/>
      <c r="R6" s="352"/>
    </row>
    <row r="7" spans="1:18" x14ac:dyDescent="0.2">
      <c r="A7" s="7" t="s">
        <v>0</v>
      </c>
      <c r="B7" s="7" t="s">
        <v>1</v>
      </c>
      <c r="C7" s="7" t="s">
        <v>2</v>
      </c>
      <c r="D7" s="357"/>
      <c r="E7" s="359"/>
      <c r="F7" s="359"/>
      <c r="G7" s="6" t="s">
        <v>4</v>
      </c>
      <c r="H7" s="6" t="s">
        <v>5</v>
      </c>
      <c r="I7" s="6" t="s">
        <v>6</v>
      </c>
      <c r="J7" s="6" t="s">
        <v>7</v>
      </c>
      <c r="K7" s="6" t="s">
        <v>4</v>
      </c>
      <c r="L7" s="6" t="s">
        <v>5</v>
      </c>
      <c r="M7" s="6" t="s">
        <v>6</v>
      </c>
      <c r="N7" s="6" t="s">
        <v>7</v>
      </c>
      <c r="O7" s="6" t="s">
        <v>4</v>
      </c>
      <c r="P7" s="6" t="s">
        <v>5</v>
      </c>
      <c r="Q7" s="6" t="s">
        <v>6</v>
      </c>
      <c r="R7" s="6" t="s">
        <v>7</v>
      </c>
    </row>
    <row r="8" spans="1:18" ht="2.25" customHeight="1" x14ac:dyDescent="0.2">
      <c r="A8" s="16"/>
      <c r="B8" s="8"/>
      <c r="C8" s="8"/>
      <c r="D8" s="8"/>
      <c r="E8" s="8"/>
      <c r="F8" s="8"/>
      <c r="G8" s="8"/>
      <c r="H8" s="8"/>
      <c r="I8" s="8"/>
      <c r="J8" s="8"/>
      <c r="K8" s="8"/>
      <c r="L8" s="307"/>
      <c r="M8" s="9"/>
      <c r="N8" s="9"/>
      <c r="O8" s="8"/>
      <c r="P8" s="8"/>
      <c r="Q8" s="9"/>
      <c r="R8" s="9"/>
    </row>
    <row r="9" spans="1:18" x14ac:dyDescent="0.2">
      <c r="A9" s="10" t="str">
        <f>IF(COUNTRY_INFO!A9=0," ",COUNTRY_INFO!A9)</f>
        <v>Ethiopia</v>
      </c>
      <c r="B9" s="10" t="str">
        <f>IF(COUNTRY_INFO!B9=0," ",COUNTRY_INFO!B9)</f>
        <v>Addis AbabaAddis Ababa</v>
      </c>
      <c r="C9" s="10" t="str">
        <f>IF(COUNTRY_INFO!C9=0," ",COUNTRY_INFO!C9)</f>
        <v>Addis Ketema Subcity</v>
      </c>
      <c r="D9" s="11" t="str">
        <f>IF(AND(COUNTRY_INFO!$T$9:$T$1000="T3 (ALB/MBD)",COUNTRY_INFO!$U$9:$U$1000="T3 (ALB/MBD)"), "T3 (ALB/MBD)", " ")</f>
        <v xml:space="preserve"> </v>
      </c>
      <c r="E9" s="289"/>
      <c r="F9" s="109"/>
      <c r="G9" s="288"/>
      <c r="H9" s="288"/>
      <c r="I9" s="56"/>
      <c r="J9" s="11">
        <f>SUM(G9:I9)</f>
        <v>0</v>
      </c>
      <c r="K9" s="305"/>
      <c r="L9" s="308"/>
      <c r="M9" s="306"/>
      <c r="N9" s="14">
        <f>SUM(K9:M9)</f>
        <v>0</v>
      </c>
      <c r="O9" s="230" t="str">
        <f>IF(G9&lt;&gt;0, IF(K9/G9*100=0, "-", K9/G9*100), " ")</f>
        <v xml:space="preserve"> </v>
      </c>
      <c r="P9" s="230" t="str">
        <f>IF(H9&lt;&gt;0, IF(L9/H9*100=0, "-", L9/H9*100), " ")</f>
        <v xml:space="preserve"> </v>
      </c>
      <c r="Q9" s="275" t="str">
        <f>IF(I9&lt;&gt;0, IF(M9/I9*100=0, "-", M9/I9*100), " ")</f>
        <v xml:space="preserve"> </v>
      </c>
      <c r="R9" s="230" t="str">
        <f>IF(J9&lt;&gt;0, IF(N9/J9*100=0, "-", N9/J9*100), " ")</f>
        <v xml:space="preserve"> </v>
      </c>
    </row>
    <row r="10" spans="1:18" x14ac:dyDescent="0.2">
      <c r="A10" s="10" t="str">
        <f>IF(COUNTRY_INFO!A10=0," ",COUNTRY_INFO!A10)</f>
        <v>Ethiopia</v>
      </c>
      <c r="B10" s="10" t="str">
        <f>IF(COUNTRY_INFO!B10=0," ",COUNTRY_INFO!B10)</f>
        <v>Addis AbabaAddis Ababa</v>
      </c>
      <c r="C10" s="10" t="str">
        <f>IF(COUNTRY_INFO!C10=0," ",COUNTRY_INFO!C10)</f>
        <v>Akaki Kaliti Subcity</v>
      </c>
      <c r="D10" s="11" t="str">
        <f>IF(AND(COUNTRY_INFO!$T$9:$T$1000="T3 (ALB/MBD)",COUNTRY_INFO!$U$9:$U$1000="T3 (ALB/MBD)"), "T3 (ALB/MBD)", " ")</f>
        <v xml:space="preserve"> </v>
      </c>
      <c r="E10" s="289"/>
      <c r="F10" s="109"/>
      <c r="G10" s="288"/>
      <c r="H10" s="288"/>
      <c r="I10" s="56"/>
      <c r="J10" s="11">
        <f t="shared" ref="J10:J73" si="1">SUM(G10:I10)</f>
        <v>0</v>
      </c>
      <c r="K10" s="305"/>
      <c r="L10" s="308"/>
      <c r="M10" s="306"/>
      <c r="N10" s="14">
        <f t="shared" ref="N10:N73" si="2">SUM(K10:M10)</f>
        <v>0</v>
      </c>
      <c r="O10" s="230" t="str">
        <f t="shared" ref="O10:O73" si="3">IF(G10&lt;&gt;0, IF(K10/G10*100=0, "-", K10/G10*100), " ")</f>
        <v xml:space="preserve"> </v>
      </c>
      <c r="P10" s="230" t="str">
        <f t="shared" ref="P10:P73" si="4">IF(H10&lt;&gt;0, IF(L10/H10*100=0, "-", L10/H10*100), " ")</f>
        <v xml:space="preserve"> </v>
      </c>
      <c r="Q10" s="275" t="str">
        <f t="shared" ref="Q10:Q73" si="5">IF(I10&lt;&gt;0, IF(M10/I10*100=0, "-", M10/I10*100), " ")</f>
        <v xml:space="preserve"> </v>
      </c>
      <c r="R10" s="230" t="str">
        <f t="shared" ref="R10:R73" si="6">IF(J10&lt;&gt;0, IF(N10/J10*100=0, "-", N10/J10*100), " ")</f>
        <v xml:space="preserve"> </v>
      </c>
    </row>
    <row r="11" spans="1:18" x14ac:dyDescent="0.2">
      <c r="A11" s="10" t="str">
        <f>IF(COUNTRY_INFO!A11=0," ",COUNTRY_INFO!A11)</f>
        <v>Ethiopia</v>
      </c>
      <c r="B11" s="10" t="str">
        <f>IF(COUNTRY_INFO!B11=0," ",COUNTRY_INFO!B11)</f>
        <v>Addis AbabaAddis Ababa</v>
      </c>
      <c r="C11" s="10" t="str">
        <f>IF(COUNTRY_INFO!C11=0," ",COUNTRY_INFO!C11)</f>
        <v>Arada Subcity</v>
      </c>
      <c r="D11" s="11" t="str">
        <f>IF(AND(COUNTRY_INFO!$T$9:$T$1000="T3 (ALB/MBD)",COUNTRY_INFO!$U$9:$U$1000="T3 (ALB/MBD)"), "T3 (ALB/MBD)", " ")</f>
        <v xml:space="preserve"> </v>
      </c>
      <c r="E11" s="289"/>
      <c r="F11" s="109"/>
      <c r="G11" s="288"/>
      <c r="H11" s="288"/>
      <c r="I11" s="56"/>
      <c r="J11" s="11">
        <f t="shared" si="1"/>
        <v>0</v>
      </c>
      <c r="K11" s="305"/>
      <c r="L11" s="308"/>
      <c r="M11" s="306"/>
      <c r="N11" s="14">
        <f t="shared" si="2"/>
        <v>0</v>
      </c>
      <c r="O11" s="230" t="str">
        <f t="shared" si="3"/>
        <v xml:space="preserve"> </v>
      </c>
      <c r="P11" s="230" t="str">
        <f t="shared" si="4"/>
        <v xml:space="preserve"> </v>
      </c>
      <c r="Q11" s="275" t="str">
        <f t="shared" si="5"/>
        <v xml:space="preserve"> </v>
      </c>
      <c r="R11" s="230" t="str">
        <f t="shared" si="6"/>
        <v xml:space="preserve"> </v>
      </c>
    </row>
    <row r="12" spans="1:18" x14ac:dyDescent="0.2">
      <c r="A12" s="10" t="str">
        <f>IF(COUNTRY_INFO!A12=0," ",COUNTRY_INFO!A12)</f>
        <v>Ethiopia</v>
      </c>
      <c r="B12" s="10" t="str">
        <f>IF(COUNTRY_INFO!B12=0," ",COUNTRY_INFO!B12)</f>
        <v>Addis AbabaAddis Ababa</v>
      </c>
      <c r="C12" s="10" t="str">
        <f>IF(COUNTRY_INFO!C12=0," ",COUNTRY_INFO!C12)</f>
        <v>Bolle Subcity</v>
      </c>
      <c r="D12" s="11" t="str">
        <f>IF(AND(COUNTRY_INFO!$T$9:$T$1000="T3 (ALB/MBD)",COUNTRY_INFO!$U$9:$U$1000="T3 (ALB/MBD)"), "T3 (ALB/MBD)", " ")</f>
        <v xml:space="preserve"> </v>
      </c>
      <c r="E12" s="289"/>
      <c r="F12" s="109"/>
      <c r="G12" s="288"/>
      <c r="H12" s="288"/>
      <c r="I12" s="56"/>
      <c r="J12" s="11">
        <f t="shared" si="1"/>
        <v>0</v>
      </c>
      <c r="K12" s="305"/>
      <c r="L12" s="308"/>
      <c r="M12" s="306"/>
      <c r="N12" s="14">
        <f t="shared" si="2"/>
        <v>0</v>
      </c>
      <c r="O12" s="230" t="str">
        <f t="shared" si="3"/>
        <v xml:space="preserve"> </v>
      </c>
      <c r="P12" s="230" t="str">
        <f t="shared" si="4"/>
        <v xml:space="preserve"> </v>
      </c>
      <c r="Q12" s="275" t="str">
        <f t="shared" si="5"/>
        <v xml:space="preserve"> </v>
      </c>
      <c r="R12" s="230" t="str">
        <f t="shared" si="6"/>
        <v xml:space="preserve"> </v>
      </c>
    </row>
    <row r="13" spans="1:18" x14ac:dyDescent="0.2">
      <c r="A13" s="10" t="str">
        <f>IF(COUNTRY_INFO!A13=0," ",COUNTRY_INFO!A13)</f>
        <v>Ethiopia</v>
      </c>
      <c r="B13" s="10" t="str">
        <f>IF(COUNTRY_INFO!B13=0," ",COUNTRY_INFO!B13)</f>
        <v>Addis AbabaAddis Ababa</v>
      </c>
      <c r="C13" s="10" t="str">
        <f>IF(COUNTRY_INFO!C13=0," ",COUNTRY_INFO!C13)</f>
        <v>Gulelie Subcity</v>
      </c>
      <c r="D13" s="11" t="str">
        <f>IF(AND(COUNTRY_INFO!$T$9:$T$1000="T3 (ALB/MBD)",COUNTRY_INFO!$U$9:$U$1000="T3 (ALB/MBD)"), "T3 (ALB/MBD)", " ")</f>
        <v xml:space="preserve"> </v>
      </c>
      <c r="E13" s="289"/>
      <c r="F13" s="109"/>
      <c r="G13" s="288"/>
      <c r="H13" s="288"/>
      <c r="I13" s="56"/>
      <c r="J13" s="11">
        <f t="shared" si="1"/>
        <v>0</v>
      </c>
      <c r="K13" s="305"/>
      <c r="L13" s="308"/>
      <c r="M13" s="306"/>
      <c r="N13" s="14">
        <f t="shared" si="2"/>
        <v>0</v>
      </c>
      <c r="O13" s="230" t="str">
        <f t="shared" si="3"/>
        <v xml:space="preserve"> </v>
      </c>
      <c r="P13" s="230" t="str">
        <f t="shared" si="4"/>
        <v xml:space="preserve"> </v>
      </c>
      <c r="Q13" s="275" t="str">
        <f t="shared" si="5"/>
        <v xml:space="preserve"> </v>
      </c>
      <c r="R13" s="230" t="str">
        <f t="shared" si="6"/>
        <v xml:space="preserve"> </v>
      </c>
    </row>
    <row r="14" spans="1:18" x14ac:dyDescent="0.2">
      <c r="A14" s="10" t="str">
        <f>IF(COUNTRY_INFO!A14=0," ",COUNTRY_INFO!A14)</f>
        <v>Ethiopia</v>
      </c>
      <c r="B14" s="10" t="str">
        <f>IF(COUNTRY_INFO!B14=0," ",COUNTRY_INFO!B14)</f>
        <v>Addis AbabaAddis Ababa</v>
      </c>
      <c r="C14" s="10" t="str">
        <f>IF(COUNTRY_INFO!C14=0," ",COUNTRY_INFO!C14)</f>
        <v>Kirkose Subcity</v>
      </c>
      <c r="D14" s="11" t="str">
        <f>IF(AND(COUNTRY_INFO!$T$9:$T$1000="T3 (ALB/MBD)",COUNTRY_INFO!$U$9:$U$1000="T3 (ALB/MBD)"), "T3 (ALB/MBD)", " ")</f>
        <v xml:space="preserve"> </v>
      </c>
      <c r="E14" s="289"/>
      <c r="F14" s="109"/>
      <c r="G14" s="288"/>
      <c r="H14" s="288"/>
      <c r="I14" s="56"/>
      <c r="J14" s="11">
        <f t="shared" si="1"/>
        <v>0</v>
      </c>
      <c r="K14" s="305"/>
      <c r="L14" s="308"/>
      <c r="M14" s="306"/>
      <c r="N14" s="14">
        <f t="shared" si="2"/>
        <v>0</v>
      </c>
      <c r="O14" s="230" t="str">
        <f t="shared" si="3"/>
        <v xml:space="preserve"> </v>
      </c>
      <c r="P14" s="230" t="str">
        <f t="shared" si="4"/>
        <v xml:space="preserve"> </v>
      </c>
      <c r="Q14" s="275" t="str">
        <f t="shared" si="5"/>
        <v xml:space="preserve"> </v>
      </c>
      <c r="R14" s="230" t="str">
        <f t="shared" si="6"/>
        <v xml:space="preserve"> </v>
      </c>
    </row>
    <row r="15" spans="1:18" x14ac:dyDescent="0.2">
      <c r="A15" s="10" t="str">
        <f>IF(COUNTRY_INFO!A15=0," ",COUNTRY_INFO!A15)</f>
        <v>Ethiopia</v>
      </c>
      <c r="B15" s="10" t="str">
        <f>IF(COUNTRY_INFO!B15=0," ",COUNTRY_INFO!B15)</f>
        <v>Addis AbabaAddis Ababa</v>
      </c>
      <c r="C15" s="10" t="str">
        <f>IF(COUNTRY_INFO!C15=0," ",COUNTRY_INFO!C15)</f>
        <v>Kolfie Keranio Subcity</v>
      </c>
      <c r="D15" s="11" t="str">
        <f>IF(AND(COUNTRY_INFO!$T$9:$T$1000="T3 (ALB/MBD)",COUNTRY_INFO!$U$9:$U$1000="T3 (ALB/MBD)"), "T3 (ALB/MBD)", " ")</f>
        <v xml:space="preserve"> </v>
      </c>
      <c r="E15" s="289"/>
      <c r="F15" s="109"/>
      <c r="G15" s="288"/>
      <c r="H15" s="288"/>
      <c r="I15" s="56"/>
      <c r="J15" s="11">
        <f t="shared" si="1"/>
        <v>0</v>
      </c>
      <c r="K15" s="305"/>
      <c r="L15" s="308"/>
      <c r="M15" s="306"/>
      <c r="N15" s="14">
        <f t="shared" si="2"/>
        <v>0</v>
      </c>
      <c r="O15" s="230" t="str">
        <f t="shared" si="3"/>
        <v xml:space="preserve"> </v>
      </c>
      <c r="P15" s="230" t="str">
        <f t="shared" si="4"/>
        <v xml:space="preserve"> </v>
      </c>
      <c r="Q15" s="275" t="str">
        <f t="shared" si="5"/>
        <v xml:space="preserve"> </v>
      </c>
      <c r="R15" s="230" t="str">
        <f t="shared" si="6"/>
        <v xml:space="preserve"> </v>
      </c>
    </row>
    <row r="16" spans="1:18" x14ac:dyDescent="0.2">
      <c r="A16" s="10" t="str">
        <f>IF(COUNTRY_INFO!A16=0," ",COUNTRY_INFO!A16)</f>
        <v>Ethiopia</v>
      </c>
      <c r="B16" s="10" t="str">
        <f>IF(COUNTRY_INFO!B16=0," ",COUNTRY_INFO!B16)</f>
        <v>Addis AbabaAddis Ababa</v>
      </c>
      <c r="C16" s="10" t="str">
        <f>IF(COUNTRY_INFO!C16=0," ",COUNTRY_INFO!C16)</f>
        <v>Lideta Subcity</v>
      </c>
      <c r="D16" s="11" t="str">
        <f>IF(AND(COUNTRY_INFO!$T$9:$T$1000="T3 (ALB/MBD)",COUNTRY_INFO!$U$9:$U$1000="T3 (ALB/MBD)"), "T3 (ALB/MBD)", " ")</f>
        <v xml:space="preserve"> </v>
      </c>
      <c r="E16" s="289"/>
      <c r="F16" s="109"/>
      <c r="G16" s="288"/>
      <c r="H16" s="288"/>
      <c r="I16" s="56"/>
      <c r="J16" s="11">
        <f t="shared" si="1"/>
        <v>0</v>
      </c>
      <c r="K16" s="305"/>
      <c r="L16" s="308"/>
      <c r="M16" s="306"/>
      <c r="N16" s="14">
        <f t="shared" si="2"/>
        <v>0</v>
      </c>
      <c r="O16" s="230" t="str">
        <f t="shared" si="3"/>
        <v xml:space="preserve"> </v>
      </c>
      <c r="P16" s="230" t="str">
        <f t="shared" si="4"/>
        <v xml:space="preserve"> </v>
      </c>
      <c r="Q16" s="275" t="str">
        <f t="shared" si="5"/>
        <v xml:space="preserve"> </v>
      </c>
      <c r="R16" s="230" t="str">
        <f t="shared" si="6"/>
        <v xml:space="preserve"> </v>
      </c>
    </row>
    <row r="17" spans="1:18" x14ac:dyDescent="0.2">
      <c r="A17" s="10" t="str">
        <f>IF(COUNTRY_INFO!A17=0," ",COUNTRY_INFO!A17)</f>
        <v>Ethiopia</v>
      </c>
      <c r="B17" s="10" t="str">
        <f>IF(COUNTRY_INFO!B17=0," ",COUNTRY_INFO!B17)</f>
        <v>Addis AbabaAddis Ababa</v>
      </c>
      <c r="C17" s="10" t="str">
        <f>IF(COUNTRY_INFO!C17=0," ",COUNTRY_INFO!C17)</f>
        <v>Nifase Silk Lafto Subcity</v>
      </c>
      <c r="D17" s="11" t="str">
        <f>IF(AND(COUNTRY_INFO!$T$9:$T$1000="T3 (ALB/MBD)",COUNTRY_INFO!$U$9:$U$1000="T3 (ALB/MBD)"), "T3 (ALB/MBD)", " ")</f>
        <v xml:space="preserve"> </v>
      </c>
      <c r="E17" s="289"/>
      <c r="F17" s="109"/>
      <c r="G17" s="288"/>
      <c r="H17" s="288"/>
      <c r="I17" s="56"/>
      <c r="J17" s="11">
        <f t="shared" si="1"/>
        <v>0</v>
      </c>
      <c r="K17" s="305"/>
      <c r="L17" s="308"/>
      <c r="M17" s="306"/>
      <c r="N17" s="14">
        <f t="shared" si="2"/>
        <v>0</v>
      </c>
      <c r="O17" s="230" t="str">
        <f t="shared" si="3"/>
        <v xml:space="preserve"> </v>
      </c>
      <c r="P17" s="230" t="str">
        <f t="shared" si="4"/>
        <v xml:space="preserve"> </v>
      </c>
      <c r="Q17" s="275" t="str">
        <f t="shared" si="5"/>
        <v xml:space="preserve"> </v>
      </c>
      <c r="R17" s="230" t="str">
        <f t="shared" si="6"/>
        <v xml:space="preserve"> </v>
      </c>
    </row>
    <row r="18" spans="1:18" x14ac:dyDescent="0.2">
      <c r="A18" s="10" t="str">
        <f>IF(COUNTRY_INFO!A18=0," ",COUNTRY_INFO!A18)</f>
        <v>Ethiopia</v>
      </c>
      <c r="B18" s="10" t="str">
        <f>IF(COUNTRY_INFO!B18=0," ",COUNTRY_INFO!B18)</f>
        <v>Addis AbabaAddis Ababa</v>
      </c>
      <c r="C18" s="10" t="str">
        <f>IF(COUNTRY_INFO!C18=0," ",COUNTRY_INFO!C18)</f>
        <v>Yeka Subcity</v>
      </c>
      <c r="D18" s="11" t="str">
        <f>IF(AND(COUNTRY_INFO!$T$9:$T$1000="T3 (ALB/MBD)",COUNTRY_INFO!$U$9:$U$1000="T3 (ALB/MBD)"), "T3 (ALB/MBD)", " ")</f>
        <v xml:space="preserve"> </v>
      </c>
      <c r="E18" s="289"/>
      <c r="F18" s="109"/>
      <c r="G18" s="288"/>
      <c r="H18" s="288"/>
      <c r="I18" s="56"/>
      <c r="J18" s="11">
        <f t="shared" si="1"/>
        <v>0</v>
      </c>
      <c r="K18" s="305"/>
      <c r="L18" s="308"/>
      <c r="M18" s="306"/>
      <c r="N18" s="14">
        <f t="shared" si="2"/>
        <v>0</v>
      </c>
      <c r="O18" s="230" t="str">
        <f t="shared" si="3"/>
        <v xml:space="preserve"> </v>
      </c>
      <c r="P18" s="230" t="str">
        <f t="shared" si="4"/>
        <v xml:space="preserve"> </v>
      </c>
      <c r="Q18" s="275" t="str">
        <f t="shared" si="5"/>
        <v xml:space="preserve"> </v>
      </c>
      <c r="R18" s="230" t="str">
        <f t="shared" si="6"/>
        <v xml:space="preserve"> </v>
      </c>
    </row>
    <row r="19" spans="1:18" x14ac:dyDescent="0.2">
      <c r="A19" s="10" t="str">
        <f>IF(COUNTRY_INFO!A19=0," ",COUNTRY_INFO!A19)</f>
        <v>Ethiopia</v>
      </c>
      <c r="B19" s="10" t="str">
        <f>IF(COUNTRY_INFO!B19=0," ",COUNTRY_INFO!B19)</f>
        <v>AfarAwsa</v>
      </c>
      <c r="C19" s="10" t="str">
        <f>IF(COUNTRY_INFO!C19=0," ",COUNTRY_INFO!C19)</f>
        <v>Abala</v>
      </c>
      <c r="D19" s="11" t="str">
        <f>IF(AND(COUNTRY_INFO!$T$9:$T$1000="T3 (ALB/MBD)",COUNTRY_INFO!$U$9:$U$1000="T3 (ALB/MBD)"), "T3 (ALB/MBD)", " ")</f>
        <v xml:space="preserve"> </v>
      </c>
      <c r="E19" s="289"/>
      <c r="F19" s="109"/>
      <c r="G19" s="288"/>
      <c r="H19" s="288"/>
      <c r="I19" s="56"/>
      <c r="J19" s="11">
        <f t="shared" si="1"/>
        <v>0</v>
      </c>
      <c r="K19" s="305"/>
      <c r="L19" s="308"/>
      <c r="M19" s="306"/>
      <c r="N19" s="14">
        <f t="shared" si="2"/>
        <v>0</v>
      </c>
      <c r="O19" s="230" t="str">
        <f t="shared" si="3"/>
        <v xml:space="preserve"> </v>
      </c>
      <c r="P19" s="230" t="str">
        <f t="shared" si="4"/>
        <v xml:space="preserve"> </v>
      </c>
      <c r="Q19" s="275" t="str">
        <f t="shared" si="5"/>
        <v xml:space="preserve"> </v>
      </c>
      <c r="R19" s="230" t="str">
        <f t="shared" si="6"/>
        <v xml:space="preserve"> </v>
      </c>
    </row>
    <row r="20" spans="1:18" x14ac:dyDescent="0.2">
      <c r="A20" s="10" t="str">
        <f>IF(COUNTRY_INFO!A20=0," ",COUNTRY_INFO!A20)</f>
        <v>Ethiopia</v>
      </c>
      <c r="B20" s="10" t="str">
        <f>IF(COUNTRY_INFO!B20=0," ",COUNTRY_INFO!B20)</f>
        <v>AfarAwsa</v>
      </c>
      <c r="C20" s="10" t="str">
        <f>IF(COUNTRY_INFO!C20=0," ",COUNTRY_INFO!C20)</f>
        <v>Adar</v>
      </c>
      <c r="D20" s="11" t="str">
        <f>IF(AND(COUNTRY_INFO!$T$9:$T$1000="T3 (ALB/MBD)",COUNTRY_INFO!$U$9:$U$1000="T3 (ALB/MBD)"), "T3 (ALB/MBD)", " ")</f>
        <v xml:space="preserve"> </v>
      </c>
      <c r="E20" s="289"/>
      <c r="F20" s="109"/>
      <c r="G20" s="288"/>
      <c r="H20" s="288"/>
      <c r="I20" s="56"/>
      <c r="J20" s="11">
        <f t="shared" si="1"/>
        <v>0</v>
      </c>
      <c r="K20" s="305"/>
      <c r="L20" s="308"/>
      <c r="M20" s="306"/>
      <c r="N20" s="14">
        <f t="shared" si="2"/>
        <v>0</v>
      </c>
      <c r="O20" s="230" t="str">
        <f t="shared" si="3"/>
        <v xml:space="preserve"> </v>
      </c>
      <c r="P20" s="230" t="str">
        <f t="shared" si="4"/>
        <v xml:space="preserve"> </v>
      </c>
      <c r="Q20" s="275" t="str">
        <f t="shared" si="5"/>
        <v xml:space="preserve"> </v>
      </c>
      <c r="R20" s="230" t="str">
        <f t="shared" si="6"/>
        <v xml:space="preserve"> </v>
      </c>
    </row>
    <row r="21" spans="1:18" x14ac:dyDescent="0.2">
      <c r="A21" s="10" t="str">
        <f>IF(COUNTRY_INFO!A21=0," ",COUNTRY_INFO!A21)</f>
        <v>Ethiopia</v>
      </c>
      <c r="B21" s="10" t="str">
        <f>IF(COUNTRY_INFO!B21=0," ",COUNTRY_INFO!B21)</f>
        <v>AfarAwsa</v>
      </c>
      <c r="C21" s="10" t="str">
        <f>IF(COUNTRY_INFO!C21=0," ",COUNTRY_INFO!C21)</f>
        <v>Afambo</v>
      </c>
      <c r="D21" s="11" t="str">
        <f>IF(AND(COUNTRY_INFO!$T$9:$T$1000="T3 (ALB/MBD)",COUNTRY_INFO!$U$9:$U$1000="T3 (ALB/MBD)"), "T3 (ALB/MBD)", " ")</f>
        <v xml:space="preserve"> </v>
      </c>
      <c r="E21" s="289"/>
      <c r="F21" s="109"/>
      <c r="G21" s="288"/>
      <c r="H21" s="288"/>
      <c r="I21" s="56"/>
      <c r="J21" s="11">
        <f t="shared" si="1"/>
        <v>0</v>
      </c>
      <c r="K21" s="305"/>
      <c r="L21" s="308"/>
      <c r="M21" s="306"/>
      <c r="N21" s="14">
        <f t="shared" si="2"/>
        <v>0</v>
      </c>
      <c r="O21" s="230" t="str">
        <f t="shared" si="3"/>
        <v xml:space="preserve"> </v>
      </c>
      <c r="P21" s="230" t="str">
        <f t="shared" si="4"/>
        <v xml:space="preserve"> </v>
      </c>
      <c r="Q21" s="275" t="str">
        <f t="shared" si="5"/>
        <v xml:space="preserve"> </v>
      </c>
      <c r="R21" s="230" t="str">
        <f t="shared" si="6"/>
        <v xml:space="preserve"> </v>
      </c>
    </row>
    <row r="22" spans="1:18" x14ac:dyDescent="0.2">
      <c r="A22" s="10" t="str">
        <f>IF(COUNTRY_INFO!A22=0," ",COUNTRY_INFO!A22)</f>
        <v>Ethiopia</v>
      </c>
      <c r="B22" s="10" t="str">
        <f>IF(COUNTRY_INFO!B22=0," ",COUNTRY_INFO!B22)</f>
        <v>AfarAwsa</v>
      </c>
      <c r="C22" s="10" t="str">
        <f>IF(COUNTRY_INFO!C22=0," ",COUNTRY_INFO!C22)</f>
        <v>Afdera</v>
      </c>
      <c r="D22" s="11" t="str">
        <f>IF(AND(COUNTRY_INFO!$T$9:$T$1000="T3 (ALB/MBD)",COUNTRY_INFO!$U$9:$U$1000="T3 (ALB/MBD)"), "T3 (ALB/MBD)", " ")</f>
        <v xml:space="preserve"> </v>
      </c>
      <c r="E22" s="289"/>
      <c r="F22" s="109"/>
      <c r="G22" s="288"/>
      <c r="H22" s="288"/>
      <c r="I22" s="56"/>
      <c r="J22" s="11">
        <f t="shared" si="1"/>
        <v>0</v>
      </c>
      <c r="K22" s="305"/>
      <c r="L22" s="308"/>
      <c r="M22" s="306"/>
      <c r="N22" s="14">
        <f t="shared" si="2"/>
        <v>0</v>
      </c>
      <c r="O22" s="230" t="str">
        <f t="shared" si="3"/>
        <v xml:space="preserve"> </v>
      </c>
      <c r="P22" s="230" t="str">
        <f t="shared" si="4"/>
        <v xml:space="preserve"> </v>
      </c>
      <c r="Q22" s="275" t="str">
        <f t="shared" si="5"/>
        <v xml:space="preserve"> </v>
      </c>
      <c r="R22" s="230" t="str">
        <f t="shared" si="6"/>
        <v xml:space="preserve"> </v>
      </c>
    </row>
    <row r="23" spans="1:18" x14ac:dyDescent="0.2">
      <c r="A23" s="10" t="str">
        <f>IF(COUNTRY_INFO!A23=0," ",COUNTRY_INFO!A23)</f>
        <v>Ethiopia</v>
      </c>
      <c r="B23" s="10" t="str">
        <f>IF(COUNTRY_INFO!B23=0," ",COUNTRY_INFO!B23)</f>
        <v>AfarAwsa</v>
      </c>
      <c r="C23" s="10" t="str">
        <f>IF(COUNTRY_INFO!C23=0," ",COUNTRY_INFO!C23)</f>
        <v>Amibara</v>
      </c>
      <c r="D23" s="11" t="str">
        <f>IF(AND(COUNTRY_INFO!$T$9:$T$1000="T3 (ALB/MBD)",COUNTRY_INFO!$U$9:$U$1000="T3 (ALB/MBD)"), "T3 (ALB/MBD)", " ")</f>
        <v xml:space="preserve"> </v>
      </c>
      <c r="E23" s="289"/>
      <c r="F23" s="109"/>
      <c r="G23" s="288"/>
      <c r="H23" s="288"/>
      <c r="I23" s="56"/>
      <c r="J23" s="11">
        <f t="shared" si="1"/>
        <v>0</v>
      </c>
      <c r="K23" s="305"/>
      <c r="L23" s="308"/>
      <c r="M23" s="306"/>
      <c r="N23" s="14">
        <f t="shared" si="2"/>
        <v>0</v>
      </c>
      <c r="O23" s="230" t="str">
        <f t="shared" si="3"/>
        <v xml:space="preserve"> </v>
      </c>
      <c r="P23" s="230" t="str">
        <f t="shared" si="4"/>
        <v xml:space="preserve"> </v>
      </c>
      <c r="Q23" s="275" t="str">
        <f t="shared" si="5"/>
        <v xml:space="preserve"> </v>
      </c>
      <c r="R23" s="230" t="str">
        <f t="shared" si="6"/>
        <v xml:space="preserve"> </v>
      </c>
    </row>
    <row r="24" spans="1:18" x14ac:dyDescent="0.2">
      <c r="A24" s="10" t="str">
        <f>IF(COUNTRY_INFO!A24=0," ",COUNTRY_INFO!A24)</f>
        <v>Ethiopia</v>
      </c>
      <c r="B24" s="10" t="str">
        <f>IF(COUNTRY_INFO!B24=0," ",COUNTRY_INFO!B24)</f>
        <v>AfarAwsa</v>
      </c>
      <c r="C24" s="10" t="str">
        <f>IF(COUNTRY_INFO!C24=0," ",COUNTRY_INFO!C24)</f>
        <v>Aregoba</v>
      </c>
      <c r="D24" s="11" t="str">
        <f>IF(AND(COUNTRY_INFO!$T$9:$T$1000="T3 (ALB/MBD)",COUNTRY_INFO!$U$9:$U$1000="T3 (ALB/MBD)"), "T3 (ALB/MBD)", " ")</f>
        <v xml:space="preserve"> </v>
      </c>
      <c r="E24" s="289"/>
      <c r="F24" s="109"/>
      <c r="G24" s="288"/>
      <c r="H24" s="288"/>
      <c r="I24" s="56"/>
      <c r="J24" s="11">
        <f t="shared" si="1"/>
        <v>0</v>
      </c>
      <c r="K24" s="305"/>
      <c r="L24" s="308"/>
      <c r="M24" s="306"/>
      <c r="N24" s="14">
        <f t="shared" si="2"/>
        <v>0</v>
      </c>
      <c r="O24" s="230" t="str">
        <f t="shared" si="3"/>
        <v xml:space="preserve"> </v>
      </c>
      <c r="P24" s="230" t="str">
        <f t="shared" si="4"/>
        <v xml:space="preserve"> </v>
      </c>
      <c r="Q24" s="275" t="str">
        <f t="shared" si="5"/>
        <v xml:space="preserve"> </v>
      </c>
      <c r="R24" s="230" t="str">
        <f t="shared" si="6"/>
        <v xml:space="preserve"> </v>
      </c>
    </row>
    <row r="25" spans="1:18" x14ac:dyDescent="0.2">
      <c r="A25" s="10" t="str">
        <f>IF(COUNTRY_INFO!A25=0," ",COUNTRY_INFO!A25)</f>
        <v>Ethiopia</v>
      </c>
      <c r="B25" s="10" t="str">
        <f>IF(COUNTRY_INFO!B25=0," ",COUNTRY_INFO!B25)</f>
        <v>AfarAwsa</v>
      </c>
      <c r="C25" s="10" t="str">
        <f>IF(COUNTRY_INFO!C25=0," ",COUNTRY_INFO!C25)</f>
        <v>Awash fentale</v>
      </c>
      <c r="D25" s="11" t="str">
        <f>IF(AND(COUNTRY_INFO!$T$9:$T$1000="T3 (ALB/MBD)",COUNTRY_INFO!$U$9:$U$1000="T3 (ALB/MBD)"), "T3 (ALB/MBD)", " ")</f>
        <v xml:space="preserve"> </v>
      </c>
      <c r="E25" s="289"/>
      <c r="F25" s="109"/>
      <c r="G25" s="288"/>
      <c r="H25" s="288"/>
      <c r="I25" s="56"/>
      <c r="J25" s="11">
        <f t="shared" si="1"/>
        <v>0</v>
      </c>
      <c r="K25" s="305"/>
      <c r="L25" s="308"/>
      <c r="M25" s="306"/>
      <c r="N25" s="14">
        <f t="shared" si="2"/>
        <v>0</v>
      </c>
      <c r="O25" s="230" t="str">
        <f t="shared" si="3"/>
        <v xml:space="preserve"> </v>
      </c>
      <c r="P25" s="230" t="str">
        <f t="shared" si="4"/>
        <v xml:space="preserve"> </v>
      </c>
      <c r="Q25" s="275" t="str">
        <f t="shared" si="5"/>
        <v xml:space="preserve"> </v>
      </c>
      <c r="R25" s="230" t="str">
        <f t="shared" si="6"/>
        <v xml:space="preserve"> </v>
      </c>
    </row>
    <row r="26" spans="1:18" x14ac:dyDescent="0.2">
      <c r="A26" s="10" t="str">
        <f>IF(COUNTRY_INFO!A26=0," ",COUNTRY_INFO!A26)</f>
        <v>Ethiopia</v>
      </c>
      <c r="B26" s="10" t="str">
        <f>IF(COUNTRY_INFO!B26=0," ",COUNTRY_INFO!B26)</f>
        <v>AfarAwsa</v>
      </c>
      <c r="C26" s="10" t="str">
        <f>IF(COUNTRY_INFO!C26=0," ",COUNTRY_INFO!C26)</f>
        <v>Awash Town</v>
      </c>
      <c r="D26" s="11" t="str">
        <f>IF(AND(COUNTRY_INFO!$T$9:$T$1000="T3 (ALB/MBD)",COUNTRY_INFO!$U$9:$U$1000="T3 (ALB/MBD)"), "T3 (ALB/MBD)", " ")</f>
        <v xml:space="preserve"> </v>
      </c>
      <c r="E26" s="289"/>
      <c r="F26" s="109"/>
      <c r="G26" s="288"/>
      <c r="H26" s="288"/>
      <c r="I26" s="56"/>
      <c r="J26" s="11">
        <f t="shared" si="1"/>
        <v>0</v>
      </c>
      <c r="K26" s="305"/>
      <c r="L26" s="308"/>
      <c r="M26" s="306"/>
      <c r="N26" s="14">
        <f t="shared" si="2"/>
        <v>0</v>
      </c>
      <c r="O26" s="230" t="str">
        <f t="shared" si="3"/>
        <v xml:space="preserve"> </v>
      </c>
      <c r="P26" s="230" t="str">
        <f t="shared" si="4"/>
        <v xml:space="preserve"> </v>
      </c>
      <c r="Q26" s="275" t="str">
        <f t="shared" si="5"/>
        <v xml:space="preserve"> </v>
      </c>
      <c r="R26" s="230" t="str">
        <f t="shared" si="6"/>
        <v xml:space="preserve"> </v>
      </c>
    </row>
    <row r="27" spans="1:18" x14ac:dyDescent="0.2">
      <c r="A27" s="10" t="str">
        <f>IF(COUNTRY_INFO!A27=0," ",COUNTRY_INFO!A27)</f>
        <v>Ethiopia</v>
      </c>
      <c r="B27" s="10" t="str">
        <f>IF(COUNTRY_INFO!B27=0," ",COUNTRY_INFO!B27)</f>
        <v>AfarAwsa</v>
      </c>
      <c r="C27" s="10" t="str">
        <f>IF(COUNTRY_INFO!C27=0," ",COUNTRY_INFO!C27)</f>
        <v>Awra</v>
      </c>
      <c r="D27" s="11" t="str">
        <f>IF(AND(COUNTRY_INFO!$T$9:$T$1000="T3 (ALB/MBD)",COUNTRY_INFO!$U$9:$U$1000="T3 (ALB/MBD)"), "T3 (ALB/MBD)", " ")</f>
        <v xml:space="preserve"> </v>
      </c>
      <c r="E27" s="289"/>
      <c r="F27" s="109"/>
      <c r="G27" s="288"/>
      <c r="H27" s="288"/>
      <c r="I27" s="56"/>
      <c r="J27" s="11">
        <f t="shared" si="1"/>
        <v>0</v>
      </c>
      <c r="K27" s="305"/>
      <c r="L27" s="308"/>
      <c r="M27" s="306"/>
      <c r="N27" s="14">
        <f t="shared" si="2"/>
        <v>0</v>
      </c>
      <c r="O27" s="230" t="str">
        <f t="shared" si="3"/>
        <v xml:space="preserve"> </v>
      </c>
      <c r="P27" s="230" t="str">
        <f t="shared" si="4"/>
        <v xml:space="preserve"> </v>
      </c>
      <c r="Q27" s="275" t="str">
        <f t="shared" si="5"/>
        <v xml:space="preserve"> </v>
      </c>
      <c r="R27" s="230" t="str">
        <f t="shared" si="6"/>
        <v xml:space="preserve"> </v>
      </c>
    </row>
    <row r="28" spans="1:18" x14ac:dyDescent="0.2">
      <c r="A28" s="10" t="str">
        <f>IF(COUNTRY_INFO!A28=0," ",COUNTRY_INFO!A28)</f>
        <v>Ethiopia</v>
      </c>
      <c r="B28" s="10" t="str">
        <f>IF(COUNTRY_INFO!B28=0," ",COUNTRY_INFO!B28)</f>
        <v>AfarAwsa</v>
      </c>
      <c r="C28" s="10" t="str">
        <f>IF(COUNTRY_INFO!C28=0," ",COUNTRY_INFO!C28)</f>
        <v>Aysaeta</v>
      </c>
      <c r="D28" s="11" t="str">
        <f>IF(AND(COUNTRY_INFO!$T$9:$T$1000="T3 (ALB/MBD)",COUNTRY_INFO!$U$9:$U$1000="T3 (ALB/MBD)"), "T3 (ALB/MBD)", " ")</f>
        <v xml:space="preserve"> </v>
      </c>
      <c r="E28" s="289"/>
      <c r="F28" s="109"/>
      <c r="G28" s="288"/>
      <c r="H28" s="288"/>
      <c r="I28" s="56"/>
      <c r="J28" s="11">
        <f t="shared" si="1"/>
        <v>0</v>
      </c>
      <c r="K28" s="305"/>
      <c r="L28" s="308"/>
      <c r="M28" s="306"/>
      <c r="N28" s="14">
        <f t="shared" si="2"/>
        <v>0</v>
      </c>
      <c r="O28" s="230" t="str">
        <f t="shared" si="3"/>
        <v xml:space="preserve"> </v>
      </c>
      <c r="P28" s="230" t="str">
        <f t="shared" si="4"/>
        <v xml:space="preserve"> </v>
      </c>
      <c r="Q28" s="275" t="str">
        <f t="shared" si="5"/>
        <v xml:space="preserve"> </v>
      </c>
      <c r="R28" s="230" t="str">
        <f t="shared" si="6"/>
        <v xml:space="preserve"> </v>
      </c>
    </row>
    <row r="29" spans="1:18" x14ac:dyDescent="0.2">
      <c r="A29" s="10" t="str">
        <f>IF(COUNTRY_INFO!A29=0," ",COUNTRY_INFO!A29)</f>
        <v>Ethiopia</v>
      </c>
      <c r="B29" s="10" t="str">
        <f>IF(COUNTRY_INFO!B29=0," ",COUNTRY_INFO!B29)</f>
        <v>AfarAwsa</v>
      </c>
      <c r="C29" s="10" t="str">
        <f>IF(COUNTRY_INFO!C29=0," ",COUNTRY_INFO!C29)</f>
        <v>Chifra</v>
      </c>
      <c r="D29" s="11" t="str">
        <f>IF(AND(COUNTRY_INFO!$T$9:$T$1000="T3 (ALB/MBD)",COUNTRY_INFO!$U$9:$U$1000="T3 (ALB/MBD)"), "T3 (ALB/MBD)", " ")</f>
        <v xml:space="preserve"> </v>
      </c>
      <c r="E29" s="289"/>
      <c r="F29" s="109"/>
      <c r="G29" s="288"/>
      <c r="H29" s="288"/>
      <c r="I29" s="56"/>
      <c r="J29" s="11">
        <f t="shared" si="1"/>
        <v>0</v>
      </c>
      <c r="K29" s="305"/>
      <c r="L29" s="308"/>
      <c r="M29" s="306"/>
      <c r="N29" s="14">
        <f t="shared" si="2"/>
        <v>0</v>
      </c>
      <c r="O29" s="230" t="str">
        <f t="shared" si="3"/>
        <v xml:space="preserve"> </v>
      </c>
      <c r="P29" s="230" t="str">
        <f t="shared" si="4"/>
        <v xml:space="preserve"> </v>
      </c>
      <c r="Q29" s="275" t="str">
        <f t="shared" si="5"/>
        <v xml:space="preserve"> </v>
      </c>
      <c r="R29" s="230" t="str">
        <f t="shared" si="6"/>
        <v xml:space="preserve"> </v>
      </c>
    </row>
    <row r="30" spans="1:18" x14ac:dyDescent="0.2">
      <c r="A30" s="10" t="str">
        <f>IF(COUNTRY_INFO!A30=0," ",COUNTRY_INFO!A30)</f>
        <v>Ethiopia</v>
      </c>
      <c r="B30" s="10" t="str">
        <f>IF(COUNTRY_INFO!B30=0," ",COUNTRY_INFO!B30)</f>
        <v>AfarAwsa</v>
      </c>
      <c r="C30" s="10" t="str">
        <f>IF(COUNTRY_INFO!C30=0," ",COUNTRY_INFO!C30)</f>
        <v>Dubti</v>
      </c>
      <c r="D30" s="11" t="str">
        <f>IF(AND(COUNTRY_INFO!$T$9:$T$1000="T3 (ALB/MBD)",COUNTRY_INFO!$U$9:$U$1000="T3 (ALB/MBD)"), "T3 (ALB/MBD)", " ")</f>
        <v xml:space="preserve"> </v>
      </c>
      <c r="E30" s="289"/>
      <c r="F30" s="109"/>
      <c r="G30" s="288"/>
      <c r="H30" s="288"/>
      <c r="I30" s="56"/>
      <c r="J30" s="11">
        <f t="shared" si="1"/>
        <v>0</v>
      </c>
      <c r="K30" s="305"/>
      <c r="L30" s="308"/>
      <c r="M30" s="306"/>
      <c r="N30" s="14">
        <f t="shared" si="2"/>
        <v>0</v>
      </c>
      <c r="O30" s="230" t="str">
        <f t="shared" si="3"/>
        <v xml:space="preserve"> </v>
      </c>
      <c r="P30" s="230" t="str">
        <f t="shared" si="4"/>
        <v xml:space="preserve"> </v>
      </c>
      <c r="Q30" s="275" t="str">
        <f t="shared" si="5"/>
        <v xml:space="preserve"> </v>
      </c>
      <c r="R30" s="230" t="str">
        <f t="shared" si="6"/>
        <v xml:space="preserve"> </v>
      </c>
    </row>
    <row r="31" spans="1:18" x14ac:dyDescent="0.2">
      <c r="A31" s="10" t="str">
        <f>IF(COUNTRY_INFO!A31=0," ",COUNTRY_INFO!A31)</f>
        <v>Ethiopia</v>
      </c>
      <c r="B31" s="10" t="str">
        <f>IF(COUNTRY_INFO!B31=0," ",COUNTRY_INFO!B31)</f>
        <v>AfarAwsa</v>
      </c>
      <c r="C31" s="10" t="str">
        <f>IF(COUNTRY_INFO!C31=0," ",COUNTRY_INFO!C31)</f>
        <v>Elidar</v>
      </c>
      <c r="D31" s="11" t="s">
        <v>1188</v>
      </c>
      <c r="E31" s="289" t="s">
        <v>19</v>
      </c>
      <c r="F31" s="253" t="s">
        <v>1187</v>
      </c>
      <c r="G31" s="288"/>
      <c r="H31" s="288">
        <v>12267</v>
      </c>
      <c r="I31" s="56"/>
      <c r="J31" s="11">
        <f>SUM(G31:I31)</f>
        <v>12267</v>
      </c>
      <c r="K31" s="305"/>
      <c r="L31" s="309">
        <v>10127</v>
      </c>
      <c r="M31" s="306"/>
      <c r="N31" s="14">
        <f t="shared" si="2"/>
        <v>10127</v>
      </c>
      <c r="O31" s="230" t="str">
        <f t="shared" si="3"/>
        <v xml:space="preserve"> </v>
      </c>
      <c r="P31" s="293">
        <f t="shared" si="4"/>
        <v>82.554821879840219</v>
      </c>
      <c r="Q31" s="275" t="str">
        <f t="shared" si="5"/>
        <v xml:space="preserve"> </v>
      </c>
      <c r="R31" s="293">
        <f t="shared" si="6"/>
        <v>82.554821879840219</v>
      </c>
    </row>
    <row r="32" spans="1:18" x14ac:dyDescent="0.2">
      <c r="A32" s="10" t="str">
        <f>IF(COUNTRY_INFO!A32=0," ",COUNTRY_INFO!A32)</f>
        <v>Ethiopia</v>
      </c>
      <c r="B32" s="10" t="str">
        <f>IF(COUNTRY_INFO!B32=0," ",COUNTRY_INFO!B32)</f>
        <v>AfarAwsa</v>
      </c>
      <c r="C32" s="10" t="str">
        <f>IF(COUNTRY_INFO!C32=0," ",COUNTRY_INFO!C32)</f>
        <v>Kori</v>
      </c>
      <c r="D32" s="11" t="str">
        <f>IF(AND(COUNTRY_INFO!$T$9:$T$1000="T3 (ALB/MBD)",COUNTRY_INFO!$U$9:$U$1000="T3 (ALB/MBD)"), "T3 (ALB/MBD)", " ")</f>
        <v xml:space="preserve"> </v>
      </c>
      <c r="E32" s="289"/>
      <c r="F32" s="109"/>
      <c r="G32" s="288"/>
      <c r="H32" s="288"/>
      <c r="I32" s="56"/>
      <c r="J32" s="11">
        <f t="shared" si="1"/>
        <v>0</v>
      </c>
      <c r="K32" s="305"/>
      <c r="L32" s="308"/>
      <c r="M32" s="306"/>
      <c r="N32" s="14">
        <f t="shared" si="2"/>
        <v>0</v>
      </c>
      <c r="O32" s="230" t="str">
        <f t="shared" si="3"/>
        <v xml:space="preserve"> </v>
      </c>
      <c r="P32" s="230" t="str">
        <f t="shared" si="4"/>
        <v xml:space="preserve"> </v>
      </c>
      <c r="Q32" s="275" t="str">
        <f t="shared" si="5"/>
        <v xml:space="preserve"> </v>
      </c>
      <c r="R32" s="230" t="str">
        <f t="shared" si="6"/>
        <v xml:space="preserve"> </v>
      </c>
    </row>
    <row r="33" spans="1:18" x14ac:dyDescent="0.2">
      <c r="A33" s="10" t="str">
        <f>IF(COUNTRY_INFO!A33=0," ",COUNTRY_INFO!A33)</f>
        <v>Ethiopia</v>
      </c>
      <c r="B33" s="10" t="str">
        <f>IF(COUNTRY_INFO!B33=0," ",COUNTRY_INFO!B33)</f>
        <v>AfarAwsa</v>
      </c>
      <c r="C33" s="10" t="str">
        <f>IF(COUNTRY_INFO!C33=0," ",COUNTRY_INFO!C33)</f>
        <v>Mile</v>
      </c>
      <c r="D33" s="11" t="str">
        <f>IF(AND(COUNTRY_INFO!$T$9:$T$1000="T3 (ALB/MBD)",COUNTRY_INFO!$U$9:$U$1000="T3 (ALB/MBD)"), "T3 (ALB/MBD)", " ")</f>
        <v xml:space="preserve"> </v>
      </c>
      <c r="E33" s="289"/>
      <c r="F33" s="109"/>
      <c r="G33" s="288"/>
      <c r="H33" s="288"/>
      <c r="I33" s="56"/>
      <c r="J33" s="11">
        <f t="shared" si="1"/>
        <v>0</v>
      </c>
      <c r="K33" s="305"/>
      <c r="L33" s="308"/>
      <c r="M33" s="306"/>
      <c r="N33" s="14">
        <f t="shared" si="2"/>
        <v>0</v>
      </c>
      <c r="O33" s="230" t="str">
        <f t="shared" si="3"/>
        <v xml:space="preserve"> </v>
      </c>
      <c r="P33" s="230" t="str">
        <f t="shared" si="4"/>
        <v xml:space="preserve"> </v>
      </c>
      <c r="Q33" s="275" t="str">
        <f t="shared" si="5"/>
        <v xml:space="preserve"> </v>
      </c>
      <c r="R33" s="230" t="str">
        <f t="shared" si="6"/>
        <v xml:space="preserve"> </v>
      </c>
    </row>
    <row r="34" spans="1:18" x14ac:dyDescent="0.2">
      <c r="A34" s="10" t="str">
        <f>IF(COUNTRY_INFO!A34=0," ",COUNTRY_INFO!A34)</f>
        <v>Ethiopia</v>
      </c>
      <c r="B34" s="10" t="str">
        <f>IF(COUNTRY_INFO!B34=0," ",COUNTRY_INFO!B34)</f>
        <v>AfarAwsa</v>
      </c>
      <c r="C34" s="10" t="str">
        <f>IF(COUNTRY_INFO!C34=0," ",COUNTRY_INFO!C34)</f>
        <v>Semra Logya Town</v>
      </c>
      <c r="D34" s="11" t="str">
        <f>IF(AND(COUNTRY_INFO!$T$9:$T$1000="T3 (ALB/MBD)",COUNTRY_INFO!$U$9:$U$1000="T3 (ALB/MBD)"), "T3 (ALB/MBD)", " ")</f>
        <v xml:space="preserve"> </v>
      </c>
      <c r="E34" s="289"/>
      <c r="F34" s="109"/>
      <c r="G34" s="288"/>
      <c r="H34" s="288"/>
      <c r="I34" s="56"/>
      <c r="J34" s="11">
        <f t="shared" si="1"/>
        <v>0</v>
      </c>
      <c r="K34" s="305"/>
      <c r="L34" s="308"/>
      <c r="M34" s="306"/>
      <c r="N34" s="14">
        <f t="shared" si="2"/>
        <v>0</v>
      </c>
      <c r="O34" s="230" t="str">
        <f t="shared" si="3"/>
        <v xml:space="preserve"> </v>
      </c>
      <c r="P34" s="230" t="str">
        <f t="shared" si="4"/>
        <v xml:space="preserve"> </v>
      </c>
      <c r="Q34" s="275" t="str">
        <f t="shared" si="5"/>
        <v xml:space="preserve"> </v>
      </c>
      <c r="R34" s="230" t="str">
        <f t="shared" si="6"/>
        <v xml:space="preserve"> </v>
      </c>
    </row>
    <row r="35" spans="1:18" x14ac:dyDescent="0.2">
      <c r="A35" s="10" t="str">
        <f>IF(COUNTRY_INFO!A35=0," ",COUNTRY_INFO!A35)</f>
        <v>Ethiopia</v>
      </c>
      <c r="B35" s="10" t="str">
        <f>IF(COUNTRY_INFO!B35=0," ",COUNTRY_INFO!B35)</f>
        <v>AfarFanti</v>
      </c>
      <c r="C35" s="10" t="str">
        <f>IF(COUNTRY_INFO!C35=0," ",COUNTRY_INFO!C35)</f>
        <v>Bedu</v>
      </c>
      <c r="D35" s="11" t="str">
        <f>IF(AND(COUNTRY_INFO!$T$9:$T$1000="T3 (ALB/MBD)",COUNTRY_INFO!$U$9:$U$1000="T3 (ALB/MBD)"), "T3 (ALB/MBD)", " ")</f>
        <v xml:space="preserve"> </v>
      </c>
      <c r="E35" s="289"/>
      <c r="F35" s="109"/>
      <c r="G35" s="288"/>
      <c r="H35" s="288"/>
      <c r="I35" s="56"/>
      <c r="J35" s="11">
        <f t="shared" si="1"/>
        <v>0</v>
      </c>
      <c r="K35" s="305"/>
      <c r="L35" s="308"/>
      <c r="M35" s="306"/>
      <c r="N35" s="14">
        <f t="shared" si="2"/>
        <v>0</v>
      </c>
      <c r="O35" s="230" t="str">
        <f t="shared" si="3"/>
        <v xml:space="preserve"> </v>
      </c>
      <c r="P35" s="230" t="str">
        <f t="shared" si="4"/>
        <v xml:space="preserve"> </v>
      </c>
      <c r="Q35" s="275" t="str">
        <f t="shared" si="5"/>
        <v xml:space="preserve"> </v>
      </c>
      <c r="R35" s="230" t="str">
        <f t="shared" si="6"/>
        <v xml:space="preserve"> </v>
      </c>
    </row>
    <row r="36" spans="1:18" x14ac:dyDescent="0.2">
      <c r="A36" s="10" t="str">
        <f>IF(COUNTRY_INFO!A36=0," ",COUNTRY_INFO!A36)</f>
        <v>Ethiopia</v>
      </c>
      <c r="B36" s="10" t="str">
        <f>IF(COUNTRY_INFO!B36=0," ",COUNTRY_INFO!B36)</f>
        <v>AfarFanti</v>
      </c>
      <c r="C36" s="10" t="str">
        <f>IF(COUNTRY_INFO!C36=0," ",COUNTRY_INFO!C36)</f>
        <v>Berahle</v>
      </c>
      <c r="D36" s="11" t="str">
        <f>IF(AND(COUNTRY_INFO!$T$9:$T$1000="T3 (ALB/MBD)",COUNTRY_INFO!$U$9:$U$1000="T3 (ALB/MBD)"), "T3 (ALB/MBD)", " ")</f>
        <v xml:space="preserve"> </v>
      </c>
      <c r="E36" s="289"/>
      <c r="F36" s="109"/>
      <c r="G36" s="288"/>
      <c r="H36" s="288"/>
      <c r="I36" s="56"/>
      <c r="J36" s="11">
        <f t="shared" si="1"/>
        <v>0</v>
      </c>
      <c r="K36" s="305"/>
      <c r="L36" s="308"/>
      <c r="M36" s="306"/>
      <c r="N36" s="14">
        <f t="shared" si="2"/>
        <v>0</v>
      </c>
      <c r="O36" s="230" t="str">
        <f t="shared" si="3"/>
        <v xml:space="preserve"> </v>
      </c>
      <c r="P36" s="230" t="str">
        <f t="shared" si="4"/>
        <v xml:space="preserve"> </v>
      </c>
      <c r="Q36" s="275" t="str">
        <f t="shared" si="5"/>
        <v xml:space="preserve"> </v>
      </c>
      <c r="R36" s="230" t="str">
        <f t="shared" si="6"/>
        <v xml:space="preserve"> </v>
      </c>
    </row>
    <row r="37" spans="1:18" x14ac:dyDescent="0.2">
      <c r="A37" s="10" t="str">
        <f>IF(COUNTRY_INFO!A37=0," ",COUNTRY_INFO!A37)</f>
        <v>Ethiopia</v>
      </c>
      <c r="B37" s="10" t="str">
        <f>IF(COUNTRY_INFO!B37=0," ",COUNTRY_INFO!B37)</f>
        <v>AfarFanti</v>
      </c>
      <c r="C37" s="10" t="str">
        <f>IF(COUNTRY_INFO!C37=0," ",COUNTRY_INFO!C37)</f>
        <v>Buremodaytu</v>
      </c>
      <c r="D37" s="11" t="str">
        <f>IF(AND(COUNTRY_INFO!$T$9:$T$1000="T3 (ALB/MBD)",COUNTRY_INFO!$U$9:$U$1000="T3 (ALB/MBD)"), "T3 (ALB/MBD)", " ")</f>
        <v xml:space="preserve"> </v>
      </c>
      <c r="E37" s="289"/>
      <c r="F37" s="109"/>
      <c r="G37" s="288"/>
      <c r="H37" s="288">
        <v>12237</v>
      </c>
      <c r="I37" s="56"/>
      <c r="J37" s="11">
        <f t="shared" si="1"/>
        <v>12237</v>
      </c>
      <c r="K37" s="305"/>
      <c r="L37" s="309">
        <v>9732</v>
      </c>
      <c r="M37" s="306"/>
      <c r="N37" s="14">
        <f t="shared" si="2"/>
        <v>9732</v>
      </c>
      <c r="O37" s="230" t="str">
        <f t="shared" si="3"/>
        <v xml:space="preserve"> </v>
      </c>
      <c r="P37" s="293">
        <f t="shared" si="4"/>
        <v>79.529296396175525</v>
      </c>
      <c r="Q37" s="275" t="str">
        <f t="shared" si="5"/>
        <v xml:space="preserve"> </v>
      </c>
      <c r="R37" s="293">
        <f t="shared" si="6"/>
        <v>79.529296396175525</v>
      </c>
    </row>
    <row r="38" spans="1:18" x14ac:dyDescent="0.2">
      <c r="A38" s="10" t="str">
        <f>IF(COUNTRY_INFO!A38=0," ",COUNTRY_INFO!A38)</f>
        <v>Ethiopia</v>
      </c>
      <c r="B38" s="10" t="str">
        <f>IF(COUNTRY_INFO!B38=0," ",COUNTRY_INFO!B38)</f>
        <v>AfarGabi</v>
      </c>
      <c r="C38" s="10" t="str">
        <f>IF(COUNTRY_INFO!C38=0," ",COUNTRY_INFO!C38)</f>
        <v>Dalifage</v>
      </c>
      <c r="D38" s="11" t="str">
        <f>IF(AND(COUNTRY_INFO!$T$9:$T$1000="T3 (ALB/MBD)",COUNTRY_INFO!$U$9:$U$1000="T3 (ALB/MBD)"), "T3 (ALB/MBD)", " ")</f>
        <v xml:space="preserve"> </v>
      </c>
      <c r="E38" s="289"/>
      <c r="F38" s="109"/>
      <c r="G38" s="288"/>
      <c r="H38" s="288"/>
      <c r="I38" s="56"/>
      <c r="J38" s="11">
        <f t="shared" si="1"/>
        <v>0</v>
      </c>
      <c r="K38" s="305"/>
      <c r="L38" s="308"/>
      <c r="M38" s="306"/>
      <c r="N38" s="14">
        <f t="shared" si="2"/>
        <v>0</v>
      </c>
      <c r="O38" s="230" t="str">
        <f t="shared" si="3"/>
        <v xml:space="preserve"> </v>
      </c>
      <c r="P38" s="230" t="str">
        <f t="shared" si="4"/>
        <v xml:space="preserve"> </v>
      </c>
      <c r="Q38" s="275" t="str">
        <f t="shared" si="5"/>
        <v xml:space="preserve"> </v>
      </c>
      <c r="R38" s="230" t="str">
        <f t="shared" si="6"/>
        <v xml:space="preserve"> </v>
      </c>
    </row>
    <row r="39" spans="1:18" x14ac:dyDescent="0.2">
      <c r="A39" s="10" t="str">
        <f>IF(COUNTRY_INFO!A39=0," ",COUNTRY_INFO!A39)</f>
        <v>Ethiopia</v>
      </c>
      <c r="B39" s="10" t="str">
        <f>IF(COUNTRY_INFO!B39=0," ",COUNTRY_INFO!B39)</f>
        <v>AfarGabi</v>
      </c>
      <c r="C39" s="10" t="str">
        <f>IF(COUNTRY_INFO!C39=0," ",COUNTRY_INFO!C39)</f>
        <v>Dalul</v>
      </c>
      <c r="D39" s="11" t="str">
        <f>IF(AND(COUNTRY_INFO!$T$9:$T$1000="T3 (ALB/MBD)",COUNTRY_INFO!$U$9:$U$1000="T3 (ALB/MBD)"), "T3 (ALB/MBD)", " ")</f>
        <v xml:space="preserve"> </v>
      </c>
      <c r="E39" s="289"/>
      <c r="F39" s="109"/>
      <c r="G39" s="288"/>
      <c r="H39" s="288"/>
      <c r="I39" s="56"/>
      <c r="J39" s="11">
        <f t="shared" si="1"/>
        <v>0</v>
      </c>
      <c r="K39" s="305"/>
      <c r="L39" s="308"/>
      <c r="M39" s="306"/>
      <c r="N39" s="14">
        <f t="shared" si="2"/>
        <v>0</v>
      </c>
      <c r="O39" s="230" t="str">
        <f t="shared" si="3"/>
        <v xml:space="preserve"> </v>
      </c>
      <c r="P39" s="230" t="str">
        <f t="shared" si="4"/>
        <v xml:space="preserve"> </v>
      </c>
      <c r="Q39" s="275" t="str">
        <f t="shared" si="5"/>
        <v xml:space="preserve"> </v>
      </c>
      <c r="R39" s="230" t="str">
        <f t="shared" si="6"/>
        <v xml:space="preserve"> </v>
      </c>
    </row>
    <row r="40" spans="1:18" x14ac:dyDescent="0.2">
      <c r="A40" s="10" t="str">
        <f>IF(COUNTRY_INFO!A40=0," ",COUNTRY_INFO!A40)</f>
        <v>Ethiopia</v>
      </c>
      <c r="B40" s="10" t="str">
        <f>IF(COUNTRY_INFO!B40=0," ",COUNTRY_INFO!B40)</f>
        <v>AfarGabi</v>
      </c>
      <c r="C40" s="10" t="str">
        <f>IF(COUNTRY_INFO!C40=0," ",COUNTRY_INFO!C40)</f>
        <v>Dewe</v>
      </c>
      <c r="D40" s="11" t="str">
        <f>IF(AND(COUNTRY_INFO!$T$9:$T$1000="T3 (ALB/MBD)",COUNTRY_INFO!$U$9:$U$1000="T3 (ALB/MBD)"), "T3 (ALB/MBD)", " ")</f>
        <v xml:space="preserve"> </v>
      </c>
      <c r="E40" s="289"/>
      <c r="F40" s="109"/>
      <c r="G40" s="288"/>
      <c r="H40" s="288"/>
      <c r="I40" s="56"/>
      <c r="J40" s="11">
        <f t="shared" si="1"/>
        <v>0</v>
      </c>
      <c r="K40" s="305"/>
      <c r="L40" s="308"/>
      <c r="M40" s="306"/>
      <c r="N40" s="14">
        <f t="shared" si="2"/>
        <v>0</v>
      </c>
      <c r="O40" s="230" t="str">
        <f t="shared" si="3"/>
        <v xml:space="preserve"> </v>
      </c>
      <c r="P40" s="230" t="str">
        <f t="shared" si="4"/>
        <v xml:space="preserve"> </v>
      </c>
      <c r="Q40" s="275" t="str">
        <f t="shared" si="5"/>
        <v xml:space="preserve"> </v>
      </c>
      <c r="R40" s="230" t="str">
        <f t="shared" si="6"/>
        <v xml:space="preserve"> </v>
      </c>
    </row>
    <row r="41" spans="1:18" x14ac:dyDescent="0.2">
      <c r="A41" s="10" t="str">
        <f>IF(COUNTRY_INFO!A41=0," ",COUNTRY_INFO!A41)</f>
        <v>Ethiopia</v>
      </c>
      <c r="B41" s="10" t="str">
        <f>IF(COUNTRY_INFO!B41=0," ",COUNTRY_INFO!B41)</f>
        <v>AfarGabi</v>
      </c>
      <c r="C41" s="10" t="str">
        <f>IF(COUNTRY_INFO!C41=0," ",COUNTRY_INFO!C41)</f>
        <v>Dulech</v>
      </c>
      <c r="D41" s="11" t="str">
        <f>IF(AND(COUNTRY_INFO!$T$9:$T$1000="T3 (ALB/MBD)",COUNTRY_INFO!$U$9:$U$1000="T3 (ALB/MBD)"), "T3 (ALB/MBD)", " ")</f>
        <v xml:space="preserve"> </v>
      </c>
      <c r="E41" s="289"/>
      <c r="F41" s="109"/>
      <c r="G41" s="288"/>
      <c r="H41" s="288"/>
      <c r="I41" s="56"/>
      <c r="J41" s="11">
        <f t="shared" si="1"/>
        <v>0</v>
      </c>
      <c r="K41" s="305"/>
      <c r="L41" s="308"/>
      <c r="M41" s="306"/>
      <c r="N41" s="14">
        <f t="shared" si="2"/>
        <v>0</v>
      </c>
      <c r="O41" s="230" t="str">
        <f t="shared" si="3"/>
        <v xml:space="preserve"> </v>
      </c>
      <c r="P41" s="230" t="str">
        <f t="shared" si="4"/>
        <v xml:space="preserve"> </v>
      </c>
      <c r="Q41" s="275" t="str">
        <f t="shared" si="5"/>
        <v xml:space="preserve"> </v>
      </c>
      <c r="R41" s="230" t="str">
        <f t="shared" si="6"/>
        <v xml:space="preserve"> </v>
      </c>
    </row>
    <row r="42" spans="1:18" x14ac:dyDescent="0.2">
      <c r="A42" s="10" t="str">
        <f>IF(COUNTRY_INFO!A42=0," ",COUNTRY_INFO!A42)</f>
        <v>Ethiopia</v>
      </c>
      <c r="B42" s="10" t="str">
        <f>IF(COUNTRY_INFO!B42=0," ",COUNTRY_INFO!B42)</f>
        <v>AfarHarri</v>
      </c>
      <c r="C42" s="10" t="str">
        <f>IF(COUNTRY_INFO!C42=0," ",COUNTRY_INFO!C42)</f>
        <v>Erebti</v>
      </c>
      <c r="D42" s="11" t="str">
        <f>IF(AND(COUNTRY_INFO!$T$9:$T$1000="T3 (ALB/MBD)",COUNTRY_INFO!$U$9:$U$1000="T3 (ALB/MBD)"), "T3 (ALB/MBD)", " ")</f>
        <v xml:space="preserve"> </v>
      </c>
      <c r="E42" s="289"/>
      <c r="F42" s="109"/>
      <c r="G42" s="288"/>
      <c r="H42" s="288"/>
      <c r="I42" s="56"/>
      <c r="J42" s="11">
        <f t="shared" si="1"/>
        <v>0</v>
      </c>
      <c r="K42" s="305"/>
      <c r="L42" s="308"/>
      <c r="M42" s="306"/>
      <c r="N42" s="14">
        <f t="shared" si="2"/>
        <v>0</v>
      </c>
      <c r="O42" s="230" t="str">
        <f t="shared" si="3"/>
        <v xml:space="preserve"> </v>
      </c>
      <c r="P42" s="230" t="str">
        <f t="shared" si="4"/>
        <v xml:space="preserve"> </v>
      </c>
      <c r="Q42" s="275" t="str">
        <f t="shared" si="5"/>
        <v xml:space="preserve"> </v>
      </c>
      <c r="R42" s="230" t="str">
        <f t="shared" si="6"/>
        <v xml:space="preserve"> </v>
      </c>
    </row>
    <row r="43" spans="1:18" x14ac:dyDescent="0.2">
      <c r="A43" s="10" t="str">
        <f>IF(COUNTRY_INFO!A43=0," ",COUNTRY_INFO!A43)</f>
        <v>Ethiopia</v>
      </c>
      <c r="B43" s="10" t="str">
        <f>IF(COUNTRY_INFO!B43=0," ",COUNTRY_INFO!B43)</f>
        <v>AfarHarri</v>
      </c>
      <c r="C43" s="10" t="str">
        <f>IF(COUNTRY_INFO!C43=0," ",COUNTRY_INFO!C43)</f>
        <v>Ewa</v>
      </c>
      <c r="D43" s="11" t="str">
        <f>IF(AND(COUNTRY_INFO!$T$9:$T$1000="T3 (ALB/MBD)",COUNTRY_INFO!$U$9:$U$1000="T3 (ALB/MBD)"), "T3 (ALB/MBD)", " ")</f>
        <v xml:space="preserve"> </v>
      </c>
      <c r="E43" s="289"/>
      <c r="F43" s="109"/>
      <c r="G43" s="288"/>
      <c r="H43" s="288"/>
      <c r="I43" s="56"/>
      <c r="J43" s="11">
        <f t="shared" si="1"/>
        <v>0</v>
      </c>
      <c r="K43" s="305"/>
      <c r="L43" s="308"/>
      <c r="M43" s="306"/>
      <c r="N43" s="14">
        <f t="shared" si="2"/>
        <v>0</v>
      </c>
      <c r="O43" s="230" t="str">
        <f t="shared" si="3"/>
        <v xml:space="preserve"> </v>
      </c>
      <c r="P43" s="230" t="str">
        <f t="shared" si="4"/>
        <v xml:space="preserve"> </v>
      </c>
      <c r="Q43" s="275" t="str">
        <f t="shared" si="5"/>
        <v xml:space="preserve"> </v>
      </c>
      <c r="R43" s="230" t="str">
        <f t="shared" si="6"/>
        <v xml:space="preserve"> </v>
      </c>
    </row>
    <row r="44" spans="1:18" x14ac:dyDescent="0.2">
      <c r="A44" s="10" t="str">
        <f>IF(COUNTRY_INFO!A44=0," ",COUNTRY_INFO!A44)</f>
        <v>Ethiopia</v>
      </c>
      <c r="B44" s="10" t="str">
        <f>IF(COUNTRY_INFO!B44=0," ",COUNTRY_INFO!B44)</f>
        <v>AfarHarri</v>
      </c>
      <c r="C44" s="10" t="str">
        <f>IF(COUNTRY_INFO!C44=0," ",COUNTRY_INFO!C44)</f>
        <v>Gewane</v>
      </c>
      <c r="D44" s="11" t="str">
        <f>IF(AND(COUNTRY_INFO!$T$9:$T$1000="T3 (ALB/MBD)",COUNTRY_INFO!$U$9:$U$1000="T3 (ALB/MBD)"), "T3 (ALB/MBD)", " ")</f>
        <v xml:space="preserve"> </v>
      </c>
      <c r="E44" s="289"/>
      <c r="F44" s="109"/>
      <c r="G44" s="288"/>
      <c r="H44" s="288"/>
      <c r="I44" s="56"/>
      <c r="J44" s="11">
        <f t="shared" si="1"/>
        <v>0</v>
      </c>
      <c r="K44" s="305"/>
      <c r="L44" s="308"/>
      <c r="M44" s="306"/>
      <c r="N44" s="14">
        <f t="shared" si="2"/>
        <v>0</v>
      </c>
      <c r="O44" s="230" t="str">
        <f t="shared" si="3"/>
        <v xml:space="preserve"> </v>
      </c>
      <c r="P44" s="230" t="str">
        <f t="shared" si="4"/>
        <v xml:space="preserve"> </v>
      </c>
      <c r="Q44" s="275" t="str">
        <f t="shared" si="5"/>
        <v xml:space="preserve"> </v>
      </c>
      <c r="R44" s="230" t="str">
        <f t="shared" si="6"/>
        <v xml:space="preserve"> </v>
      </c>
    </row>
    <row r="45" spans="1:18" x14ac:dyDescent="0.2">
      <c r="A45" s="10" t="str">
        <f>IF(COUNTRY_INFO!A45=0," ",COUNTRY_INFO!A45)</f>
        <v>Ethiopia</v>
      </c>
      <c r="B45" s="10" t="str">
        <f>IF(COUNTRY_INFO!B45=0," ",COUNTRY_INFO!B45)</f>
        <v>AfarHarri</v>
      </c>
      <c r="C45" s="10" t="str">
        <f>IF(COUNTRY_INFO!C45=0," ",COUNTRY_INFO!C45)</f>
        <v>Gulina</v>
      </c>
      <c r="D45" s="11" t="str">
        <f>IF(AND(COUNTRY_INFO!$T$9:$T$1000="T3 (ALB/MBD)",COUNTRY_INFO!$U$9:$U$1000="T3 (ALB/MBD)"), "T3 (ALB/MBD)", " ")</f>
        <v xml:space="preserve"> </v>
      </c>
      <c r="E45" s="289"/>
      <c r="F45" s="109"/>
      <c r="G45" s="288"/>
      <c r="H45" s="288"/>
      <c r="I45" s="56"/>
      <c r="J45" s="11">
        <f t="shared" si="1"/>
        <v>0</v>
      </c>
      <c r="K45" s="305"/>
      <c r="L45" s="308"/>
      <c r="M45" s="306"/>
      <c r="N45" s="14">
        <f t="shared" si="2"/>
        <v>0</v>
      </c>
      <c r="O45" s="230" t="str">
        <f t="shared" si="3"/>
        <v xml:space="preserve"> </v>
      </c>
      <c r="P45" s="230" t="str">
        <f t="shared" si="4"/>
        <v xml:space="preserve"> </v>
      </c>
      <c r="Q45" s="275" t="str">
        <f t="shared" si="5"/>
        <v xml:space="preserve"> </v>
      </c>
      <c r="R45" s="230" t="str">
        <f t="shared" si="6"/>
        <v xml:space="preserve"> </v>
      </c>
    </row>
    <row r="46" spans="1:18" x14ac:dyDescent="0.2">
      <c r="A46" s="10" t="str">
        <f>IF(COUNTRY_INFO!A46=0," ",COUNTRY_INFO!A46)</f>
        <v>Ethiopia</v>
      </c>
      <c r="B46" s="10" t="str">
        <f>IF(COUNTRY_INFO!B46=0," ",COUNTRY_INFO!B46)</f>
        <v>AfarHarri</v>
      </c>
      <c r="C46" s="10" t="str">
        <f>IF(COUNTRY_INFO!C46=0," ",COUNTRY_INFO!C46)</f>
        <v>Hadaleelila</v>
      </c>
      <c r="D46" s="11" t="s">
        <v>1188</v>
      </c>
      <c r="E46" s="289" t="s">
        <v>19</v>
      </c>
      <c r="F46" s="253" t="s">
        <v>1187</v>
      </c>
      <c r="G46" s="288"/>
      <c r="H46" s="288">
        <v>10816</v>
      </c>
      <c r="I46" s="56"/>
      <c r="J46" s="11">
        <f t="shared" si="1"/>
        <v>10816</v>
      </c>
      <c r="K46" s="305"/>
      <c r="L46" s="309">
        <v>9582</v>
      </c>
      <c r="M46" s="306"/>
      <c r="N46" s="14">
        <f t="shared" si="2"/>
        <v>9582</v>
      </c>
      <c r="O46" s="230" t="str">
        <f t="shared" si="3"/>
        <v xml:space="preserve"> </v>
      </c>
      <c r="P46" s="293">
        <f t="shared" si="4"/>
        <v>88.590976331360949</v>
      </c>
      <c r="Q46" s="275" t="str">
        <f t="shared" si="5"/>
        <v xml:space="preserve"> </v>
      </c>
      <c r="R46" s="293">
        <f t="shared" si="6"/>
        <v>88.590976331360949</v>
      </c>
    </row>
    <row r="47" spans="1:18" x14ac:dyDescent="0.2">
      <c r="A47" s="10" t="str">
        <f>IF(COUNTRY_INFO!A47=0," ",COUNTRY_INFO!A47)</f>
        <v>Ethiopia</v>
      </c>
      <c r="B47" s="10" t="str">
        <f>IF(COUNTRY_INFO!B47=0," ",COUNTRY_INFO!B47)</f>
        <v>AfarHarri</v>
      </c>
      <c r="C47" s="10" t="str">
        <f>IF(COUNTRY_INFO!C47=0," ",COUNTRY_INFO!C47)</f>
        <v>Koneba</v>
      </c>
      <c r="D47" s="11" t="str">
        <f>IF(AND(COUNTRY_INFO!$T$9:$T$1000="T3 (ALB/MBD)",COUNTRY_INFO!$U$9:$U$1000="T3 (ALB/MBD)"), "T3 (ALB/MBD)", " ")</f>
        <v xml:space="preserve"> </v>
      </c>
      <c r="E47" s="289"/>
      <c r="F47" s="109"/>
      <c r="G47" s="288"/>
      <c r="H47" s="288"/>
      <c r="I47" s="56"/>
      <c r="J47" s="11">
        <f t="shared" si="1"/>
        <v>0</v>
      </c>
      <c r="K47" s="305"/>
      <c r="L47" s="308"/>
      <c r="M47" s="306"/>
      <c r="N47" s="14">
        <f t="shared" si="2"/>
        <v>0</v>
      </c>
      <c r="O47" s="230" t="str">
        <f t="shared" si="3"/>
        <v xml:space="preserve"> </v>
      </c>
      <c r="P47" s="230" t="str">
        <f t="shared" si="4"/>
        <v xml:space="preserve"> </v>
      </c>
      <c r="Q47" s="275" t="str">
        <f t="shared" si="5"/>
        <v xml:space="preserve"> </v>
      </c>
      <c r="R47" s="230" t="str">
        <f t="shared" si="6"/>
        <v xml:space="preserve"> </v>
      </c>
    </row>
    <row r="48" spans="1:18" x14ac:dyDescent="0.2">
      <c r="A48" s="10" t="str">
        <f>IF(COUNTRY_INFO!A48=0," ",COUNTRY_INFO!A48)</f>
        <v>Ethiopia</v>
      </c>
      <c r="B48" s="10" t="str">
        <f>IF(COUNTRY_INFO!B48=0," ",COUNTRY_INFO!B48)</f>
        <v>AfarKilbat</v>
      </c>
      <c r="C48" s="10" t="str">
        <f>IF(COUNTRY_INFO!C48=0," ",COUNTRY_INFO!C48)</f>
        <v>Megalle</v>
      </c>
      <c r="D48" s="11" t="str">
        <f>IF(AND(COUNTRY_INFO!$T$9:$T$1000="T3 (ALB/MBD)",COUNTRY_INFO!$U$9:$U$1000="T3 (ALB/MBD)"), "T3 (ALB/MBD)", " ")</f>
        <v xml:space="preserve"> </v>
      </c>
      <c r="E48" s="289"/>
      <c r="F48" s="109"/>
      <c r="G48" s="288"/>
      <c r="H48" s="288"/>
      <c r="I48" s="56"/>
      <c r="J48" s="11">
        <f t="shared" si="1"/>
        <v>0</v>
      </c>
      <c r="K48" s="305"/>
      <c r="L48" s="308"/>
      <c r="M48" s="306"/>
      <c r="N48" s="14">
        <f t="shared" si="2"/>
        <v>0</v>
      </c>
      <c r="O48" s="230" t="str">
        <f t="shared" si="3"/>
        <v xml:space="preserve"> </v>
      </c>
      <c r="P48" s="230" t="str">
        <f t="shared" si="4"/>
        <v xml:space="preserve"> </v>
      </c>
      <c r="Q48" s="275" t="str">
        <f t="shared" si="5"/>
        <v xml:space="preserve"> </v>
      </c>
      <c r="R48" s="230" t="str">
        <f t="shared" si="6"/>
        <v xml:space="preserve"> </v>
      </c>
    </row>
    <row r="49" spans="1:18" x14ac:dyDescent="0.2">
      <c r="A49" s="10" t="str">
        <f>IF(COUNTRY_INFO!A49=0," ",COUNTRY_INFO!A49)</f>
        <v>Ethiopia</v>
      </c>
      <c r="B49" s="10" t="str">
        <f>IF(COUNTRY_INFO!B49=0," ",COUNTRY_INFO!B49)</f>
        <v>AfarKilbat</v>
      </c>
      <c r="C49" s="10" t="str">
        <f>IF(COUNTRY_INFO!C49=0," ",COUNTRY_INFO!C49)</f>
        <v>Samorobigelalu</v>
      </c>
      <c r="D49" s="11" t="str">
        <f>IF(AND(COUNTRY_INFO!$T$9:$T$1000="T3 (ALB/MBD)",COUNTRY_INFO!$U$9:$U$1000="T3 (ALB/MBD)"), "T3 (ALB/MBD)", " ")</f>
        <v xml:space="preserve"> </v>
      </c>
      <c r="E49" s="289"/>
      <c r="F49" s="109"/>
      <c r="G49" s="288"/>
      <c r="H49" s="288"/>
      <c r="I49" s="56"/>
      <c r="J49" s="11">
        <f t="shared" si="1"/>
        <v>0</v>
      </c>
      <c r="K49" s="305"/>
      <c r="L49" s="308"/>
      <c r="M49" s="306"/>
      <c r="N49" s="14">
        <f t="shared" si="2"/>
        <v>0</v>
      </c>
      <c r="O49" s="230" t="str">
        <f t="shared" si="3"/>
        <v xml:space="preserve"> </v>
      </c>
      <c r="P49" s="230" t="str">
        <f t="shared" si="4"/>
        <v xml:space="preserve"> </v>
      </c>
      <c r="Q49" s="275" t="str">
        <f t="shared" si="5"/>
        <v xml:space="preserve"> </v>
      </c>
      <c r="R49" s="230" t="str">
        <f t="shared" si="6"/>
        <v xml:space="preserve"> </v>
      </c>
    </row>
    <row r="50" spans="1:18" x14ac:dyDescent="0.2">
      <c r="A50" s="10" t="str">
        <f>IF(COUNTRY_INFO!A50=0," ",COUNTRY_INFO!A50)</f>
        <v>Ethiopia</v>
      </c>
      <c r="B50" s="10" t="str">
        <f>IF(COUNTRY_INFO!B50=0," ",COUNTRY_INFO!B50)</f>
        <v>AfarKilbat</v>
      </c>
      <c r="C50" s="10" t="str">
        <f>IF(COUNTRY_INFO!C50=0," ",COUNTRY_INFO!C50)</f>
        <v>Telalak</v>
      </c>
      <c r="D50" s="11" t="str">
        <f>IF(AND(COUNTRY_INFO!$T$9:$T$1000="T3 (ALB/MBD)",COUNTRY_INFO!$U$9:$U$1000="T3 (ALB/MBD)"), "T3 (ALB/MBD)", " ")</f>
        <v xml:space="preserve"> </v>
      </c>
      <c r="E50" s="289"/>
      <c r="F50" s="109"/>
      <c r="G50" s="288"/>
      <c r="H50" s="288"/>
      <c r="I50" s="56"/>
      <c r="J50" s="11">
        <f t="shared" si="1"/>
        <v>0</v>
      </c>
      <c r="K50" s="305"/>
      <c r="L50" s="308"/>
      <c r="M50" s="306"/>
      <c r="N50" s="14">
        <f t="shared" si="2"/>
        <v>0</v>
      </c>
      <c r="O50" s="230" t="str">
        <f t="shared" si="3"/>
        <v xml:space="preserve"> </v>
      </c>
      <c r="P50" s="230" t="str">
        <f t="shared" si="4"/>
        <v xml:space="preserve"> </v>
      </c>
      <c r="Q50" s="275" t="str">
        <f t="shared" si="5"/>
        <v xml:space="preserve"> </v>
      </c>
      <c r="R50" s="230" t="str">
        <f t="shared" si="6"/>
        <v xml:space="preserve"> </v>
      </c>
    </row>
    <row r="51" spans="1:18" x14ac:dyDescent="0.2">
      <c r="A51" s="10" t="str">
        <f>IF(COUNTRY_INFO!A51=0," ",COUNTRY_INFO!A51)</f>
        <v>Ethiopia</v>
      </c>
      <c r="B51" s="10" t="str">
        <f>IF(COUNTRY_INFO!B51=0," ",COUNTRY_INFO!B51)</f>
        <v>AfarKilbat</v>
      </c>
      <c r="C51" s="10" t="str">
        <f>IF(COUNTRY_INFO!C51=0," ",COUNTRY_INFO!C51)</f>
        <v>Teru</v>
      </c>
      <c r="D51" s="11" t="str">
        <f>IF(AND(COUNTRY_INFO!$T$9:$T$1000="T3 (ALB/MBD)",COUNTRY_INFO!$U$9:$U$1000="T3 (ALB/MBD)"), "T3 (ALB/MBD)", " ")</f>
        <v xml:space="preserve"> </v>
      </c>
      <c r="E51" s="289"/>
      <c r="F51" s="109"/>
      <c r="G51" s="288"/>
      <c r="H51" s="288"/>
      <c r="I51" s="56"/>
      <c r="J51" s="11">
        <f t="shared" si="1"/>
        <v>0</v>
      </c>
      <c r="K51" s="305"/>
      <c r="L51" s="308"/>
      <c r="M51" s="306"/>
      <c r="N51" s="14">
        <f t="shared" si="2"/>
        <v>0</v>
      </c>
      <c r="O51" s="230" t="str">
        <f t="shared" si="3"/>
        <v xml:space="preserve"> </v>
      </c>
      <c r="P51" s="230" t="str">
        <f t="shared" si="4"/>
        <v xml:space="preserve"> </v>
      </c>
      <c r="Q51" s="275" t="str">
        <f t="shared" si="5"/>
        <v xml:space="preserve"> </v>
      </c>
      <c r="R51" s="230" t="str">
        <f t="shared" si="6"/>
        <v xml:space="preserve"> </v>
      </c>
    </row>
    <row r="52" spans="1:18" x14ac:dyDescent="0.2">
      <c r="A52" s="10" t="str">
        <f>IF(COUNTRY_INFO!A52=0," ",COUNTRY_INFO!A52)</f>
        <v>Ethiopia</v>
      </c>
      <c r="B52" s="10" t="str">
        <f>IF(COUNTRY_INFO!B52=0," ",COUNTRY_INFO!B52)</f>
        <v>AfarKilbat</v>
      </c>
      <c r="C52" s="10" t="str">
        <f>IF(COUNTRY_INFO!C52=0," ",COUNTRY_INFO!C52)</f>
        <v>Yalo</v>
      </c>
      <c r="D52" s="11" t="str">
        <f>IF(AND(COUNTRY_INFO!$T$9:$T$1000="T3 (ALB/MBD)",COUNTRY_INFO!$U$9:$U$1000="T3 (ALB/MBD)"), "T3 (ALB/MBD)", " ")</f>
        <v xml:space="preserve"> </v>
      </c>
      <c r="E52" s="289"/>
      <c r="F52" s="109"/>
      <c r="G52" s="288"/>
      <c r="H52" s="288"/>
      <c r="I52" s="56"/>
      <c r="J52" s="11">
        <f t="shared" si="1"/>
        <v>0</v>
      </c>
      <c r="K52" s="305"/>
      <c r="L52" s="308"/>
      <c r="M52" s="306"/>
      <c r="N52" s="14">
        <f t="shared" si="2"/>
        <v>0</v>
      </c>
      <c r="O52" s="230" t="str">
        <f t="shared" si="3"/>
        <v xml:space="preserve"> </v>
      </c>
      <c r="P52" s="230" t="str">
        <f t="shared" si="4"/>
        <v xml:space="preserve"> </v>
      </c>
      <c r="Q52" s="275" t="str">
        <f t="shared" si="5"/>
        <v xml:space="preserve"> </v>
      </c>
      <c r="R52" s="230" t="str">
        <f t="shared" si="6"/>
        <v xml:space="preserve"> </v>
      </c>
    </row>
    <row r="53" spans="1:18" x14ac:dyDescent="0.2">
      <c r="A53" s="10" t="str">
        <f>IF(COUNTRY_INFO!A53=0," ",COUNTRY_INFO!A53)</f>
        <v>Ethiopia</v>
      </c>
      <c r="B53" s="10" t="str">
        <f>IF(COUNTRY_INFO!B53=0," ",COUNTRY_INFO!B53)</f>
        <v>AmharaAwi</v>
      </c>
      <c r="C53" s="10" t="str">
        <f>IF(COUNTRY_INFO!C53=0," ",COUNTRY_INFO!C53)</f>
        <v>Ankesha</v>
      </c>
      <c r="D53" s="11" t="s">
        <v>1188</v>
      </c>
      <c r="E53" s="289" t="s">
        <v>19</v>
      </c>
      <c r="F53" s="253" t="s">
        <v>1187</v>
      </c>
      <c r="G53" s="288"/>
      <c r="H53" s="288">
        <v>30301</v>
      </c>
      <c r="I53" s="56"/>
      <c r="J53" s="11">
        <f t="shared" si="1"/>
        <v>30301</v>
      </c>
      <c r="K53" s="305"/>
      <c r="L53" s="309">
        <v>28717</v>
      </c>
      <c r="M53" s="306"/>
      <c r="N53" s="14">
        <f t="shared" si="2"/>
        <v>28717</v>
      </c>
      <c r="O53" s="230" t="str">
        <f t="shared" si="3"/>
        <v xml:space="preserve"> </v>
      </c>
      <c r="P53" s="293">
        <f t="shared" si="4"/>
        <v>94.772449754133532</v>
      </c>
      <c r="Q53" s="275" t="str">
        <f t="shared" si="5"/>
        <v xml:space="preserve"> </v>
      </c>
      <c r="R53" s="293">
        <f t="shared" si="6"/>
        <v>94.772449754133532</v>
      </c>
    </row>
    <row r="54" spans="1:18" x14ac:dyDescent="0.2">
      <c r="A54" s="10" t="str">
        <f>IF(COUNTRY_INFO!A54=0," ",COUNTRY_INFO!A54)</f>
        <v>Ethiopia</v>
      </c>
      <c r="B54" s="10" t="str">
        <f>IF(COUNTRY_INFO!B54=0," ",COUNTRY_INFO!B54)</f>
        <v>AmharaAwi</v>
      </c>
      <c r="C54" s="10" t="str">
        <f>IF(COUNTRY_INFO!C54=0," ",COUNTRY_INFO!C54)</f>
        <v>Ayehu</v>
      </c>
      <c r="D54" s="11" t="str">
        <f>IF(AND(COUNTRY_INFO!$T$9:$T$1000="T3 (ALB/MBD)",COUNTRY_INFO!$U$9:$U$1000="T3 (ALB/MBD)"), "T3 (ALB/MBD)", " ")</f>
        <v xml:space="preserve"> </v>
      </c>
      <c r="E54" s="289"/>
      <c r="F54" s="109"/>
      <c r="G54" s="288"/>
      <c r="H54" s="288"/>
      <c r="I54" s="56"/>
      <c r="J54" s="11">
        <f t="shared" si="1"/>
        <v>0</v>
      </c>
      <c r="K54" s="305"/>
      <c r="L54" s="308"/>
      <c r="M54" s="306"/>
      <c r="N54" s="14">
        <f t="shared" si="2"/>
        <v>0</v>
      </c>
      <c r="O54" s="230" t="str">
        <f t="shared" si="3"/>
        <v xml:space="preserve"> </v>
      </c>
      <c r="P54" s="230" t="str">
        <f t="shared" si="4"/>
        <v xml:space="preserve"> </v>
      </c>
      <c r="Q54" s="275" t="str">
        <f t="shared" si="5"/>
        <v xml:space="preserve"> </v>
      </c>
      <c r="R54" s="230" t="str">
        <f t="shared" si="6"/>
        <v xml:space="preserve"> </v>
      </c>
    </row>
    <row r="55" spans="1:18" x14ac:dyDescent="0.2">
      <c r="A55" s="10" t="str">
        <f>IF(COUNTRY_INFO!A55=0," ",COUNTRY_INFO!A55)</f>
        <v>Ethiopia</v>
      </c>
      <c r="B55" s="10" t="str">
        <f>IF(COUNTRY_INFO!B55=0," ",COUNTRY_INFO!B55)</f>
        <v>AmharaAwi</v>
      </c>
      <c r="C55" s="10" t="str">
        <f>IF(COUNTRY_INFO!C55=0," ",COUNTRY_INFO!C55)</f>
        <v>Banja Shikudad</v>
      </c>
      <c r="D55" s="11" t="str">
        <f>IF(AND(COUNTRY_INFO!$T$9:$T$1000="T3 (ALB/MBD)",COUNTRY_INFO!$U$9:$U$1000="T3 (ALB/MBD)"), "T3 (ALB/MBD)", " ")</f>
        <v xml:space="preserve"> </v>
      </c>
      <c r="E55" s="289"/>
      <c r="F55" s="109"/>
      <c r="G55" s="288"/>
      <c r="H55" s="288"/>
      <c r="I55" s="56"/>
      <c r="J55" s="11">
        <f t="shared" si="1"/>
        <v>0</v>
      </c>
      <c r="K55" s="305"/>
      <c r="L55" s="308"/>
      <c r="M55" s="306"/>
      <c r="N55" s="14">
        <f t="shared" si="2"/>
        <v>0</v>
      </c>
      <c r="O55" s="230" t="str">
        <f t="shared" si="3"/>
        <v xml:space="preserve"> </v>
      </c>
      <c r="P55" s="230" t="str">
        <f t="shared" si="4"/>
        <v xml:space="preserve"> </v>
      </c>
      <c r="Q55" s="275" t="str">
        <f t="shared" si="5"/>
        <v xml:space="preserve"> </v>
      </c>
      <c r="R55" s="230" t="str">
        <f t="shared" si="6"/>
        <v xml:space="preserve"> </v>
      </c>
    </row>
    <row r="56" spans="1:18" x14ac:dyDescent="0.2">
      <c r="A56" s="10" t="str">
        <f>IF(COUNTRY_INFO!A56=0," ",COUNTRY_INFO!A56)</f>
        <v>Ethiopia</v>
      </c>
      <c r="B56" s="10" t="str">
        <f>IF(COUNTRY_INFO!B56=0," ",COUNTRY_INFO!B56)</f>
        <v>AmharaAwi</v>
      </c>
      <c r="C56" s="10" t="str">
        <f>IF(COUNTRY_INFO!C56=0," ",COUNTRY_INFO!C56)</f>
        <v>Chagni Town</v>
      </c>
      <c r="D56" s="11" t="str">
        <f>IF(AND(COUNTRY_INFO!$T$9:$T$1000="T3 (ALB/MBD)",COUNTRY_INFO!$U$9:$U$1000="T3 (ALB/MBD)"), "T3 (ALB/MBD)", " ")</f>
        <v xml:space="preserve"> </v>
      </c>
      <c r="E56" s="289"/>
      <c r="F56" s="109"/>
      <c r="G56" s="288"/>
      <c r="H56" s="288"/>
      <c r="I56" s="56"/>
      <c r="J56" s="11">
        <f t="shared" si="1"/>
        <v>0</v>
      </c>
      <c r="K56" s="305"/>
      <c r="L56" s="308"/>
      <c r="M56" s="306"/>
      <c r="N56" s="14">
        <f t="shared" si="2"/>
        <v>0</v>
      </c>
      <c r="O56" s="230" t="str">
        <f t="shared" si="3"/>
        <v xml:space="preserve"> </v>
      </c>
      <c r="P56" s="230" t="str">
        <f t="shared" si="4"/>
        <v xml:space="preserve"> </v>
      </c>
      <c r="Q56" s="275" t="str">
        <f t="shared" si="5"/>
        <v xml:space="preserve"> </v>
      </c>
      <c r="R56" s="230" t="str">
        <f t="shared" si="6"/>
        <v xml:space="preserve"> </v>
      </c>
    </row>
    <row r="57" spans="1:18" x14ac:dyDescent="0.2">
      <c r="A57" s="10" t="str">
        <f>IF(COUNTRY_INFO!A57=0," ",COUNTRY_INFO!A57)</f>
        <v>Ethiopia</v>
      </c>
      <c r="B57" s="10" t="str">
        <f>IF(COUNTRY_INFO!B57=0," ",COUNTRY_INFO!B57)</f>
        <v>AmharaAwi</v>
      </c>
      <c r="C57" s="10" t="str">
        <f>IF(COUNTRY_INFO!C57=0," ",COUNTRY_INFO!C57)</f>
        <v>Dangila</v>
      </c>
      <c r="D57" s="11" t="s">
        <v>1188</v>
      </c>
      <c r="E57" s="289" t="s">
        <v>19</v>
      </c>
      <c r="F57" s="253" t="s">
        <v>1187</v>
      </c>
      <c r="G57" s="288"/>
      <c r="H57" s="288">
        <v>45183</v>
      </c>
      <c r="I57" s="56"/>
      <c r="J57" s="11">
        <f t="shared" si="1"/>
        <v>45183</v>
      </c>
      <c r="K57" s="305"/>
      <c r="L57" s="309">
        <v>38806</v>
      </c>
      <c r="M57" s="306"/>
      <c r="N57" s="14">
        <f t="shared" si="2"/>
        <v>38806</v>
      </c>
      <c r="O57" s="230" t="str">
        <f t="shared" si="3"/>
        <v xml:space="preserve"> </v>
      </c>
      <c r="P57" s="293">
        <f t="shared" si="4"/>
        <v>85.886284664586242</v>
      </c>
      <c r="Q57" s="275" t="str">
        <f t="shared" si="5"/>
        <v xml:space="preserve"> </v>
      </c>
      <c r="R57" s="293">
        <f t="shared" si="6"/>
        <v>85.886284664586242</v>
      </c>
    </row>
    <row r="58" spans="1:18" x14ac:dyDescent="0.2">
      <c r="A58" s="10" t="str">
        <f>IF(COUNTRY_INFO!A58=0," ",COUNTRY_INFO!A58)</f>
        <v>Ethiopia</v>
      </c>
      <c r="B58" s="10" t="str">
        <f>IF(COUNTRY_INFO!B58=0," ",COUNTRY_INFO!B58)</f>
        <v>AmharaAwi</v>
      </c>
      <c r="C58" s="10" t="str">
        <f>IF(COUNTRY_INFO!C58=0," ",COUNTRY_INFO!C58)</f>
        <v>Dangla Town</v>
      </c>
      <c r="D58" s="11" t="s">
        <v>1188</v>
      </c>
      <c r="E58" s="289" t="s">
        <v>19</v>
      </c>
      <c r="F58" s="253" t="s">
        <v>1187</v>
      </c>
      <c r="G58" s="288"/>
      <c r="H58" s="288">
        <v>10317</v>
      </c>
      <c r="I58" s="56"/>
      <c r="J58" s="11">
        <f t="shared" si="1"/>
        <v>10317</v>
      </c>
      <c r="K58" s="305"/>
      <c r="L58" s="309">
        <v>10021</v>
      </c>
      <c r="M58" s="306"/>
      <c r="N58" s="14">
        <f t="shared" si="2"/>
        <v>10021</v>
      </c>
      <c r="O58" s="230" t="str">
        <f t="shared" si="3"/>
        <v xml:space="preserve"> </v>
      </c>
      <c r="P58" s="293">
        <f t="shared" si="4"/>
        <v>97.130948919259481</v>
      </c>
      <c r="Q58" s="275" t="str">
        <f t="shared" si="5"/>
        <v xml:space="preserve"> </v>
      </c>
      <c r="R58" s="293">
        <f t="shared" si="6"/>
        <v>97.130948919259481</v>
      </c>
    </row>
    <row r="59" spans="1:18" x14ac:dyDescent="0.2">
      <c r="A59" s="10" t="str">
        <f>IF(COUNTRY_INFO!A59=0," ",COUNTRY_INFO!A59)</f>
        <v>Ethiopia</v>
      </c>
      <c r="B59" s="10" t="str">
        <f>IF(COUNTRY_INFO!B59=0," ",COUNTRY_INFO!B59)</f>
        <v>AmharaAwi</v>
      </c>
      <c r="C59" s="10" t="str">
        <f>IF(COUNTRY_INFO!C59=0," ",COUNTRY_INFO!C59)</f>
        <v>Fagita Lekoma</v>
      </c>
      <c r="D59" s="11" t="s">
        <v>1188</v>
      </c>
      <c r="E59" s="289" t="s">
        <v>19</v>
      </c>
      <c r="F59" s="253" t="s">
        <v>1187</v>
      </c>
      <c r="G59" s="288"/>
      <c r="H59" s="288">
        <v>47321</v>
      </c>
      <c r="I59" s="56"/>
      <c r="J59" s="11">
        <f t="shared" si="1"/>
        <v>47321</v>
      </c>
      <c r="K59" s="305"/>
      <c r="L59" s="309">
        <v>36254</v>
      </c>
      <c r="M59" s="306"/>
      <c r="N59" s="14">
        <f t="shared" si="2"/>
        <v>36254</v>
      </c>
      <c r="O59" s="230" t="str">
        <f t="shared" si="3"/>
        <v xml:space="preserve"> </v>
      </c>
      <c r="P59" s="293">
        <f t="shared" si="4"/>
        <v>76.612920267957136</v>
      </c>
      <c r="Q59" s="275" t="str">
        <f t="shared" si="5"/>
        <v xml:space="preserve"> </v>
      </c>
      <c r="R59" s="293">
        <f t="shared" si="6"/>
        <v>76.612920267957136</v>
      </c>
    </row>
    <row r="60" spans="1:18" x14ac:dyDescent="0.2">
      <c r="A60" s="10" t="str">
        <f>IF(COUNTRY_INFO!A60=0," ",COUNTRY_INFO!A60)</f>
        <v>Ethiopia</v>
      </c>
      <c r="B60" s="10" t="str">
        <f>IF(COUNTRY_INFO!B60=0," ",COUNTRY_INFO!B60)</f>
        <v>AmharaAwi</v>
      </c>
      <c r="C60" s="10" t="str">
        <f>IF(COUNTRY_INFO!C60=0," ",COUNTRY_INFO!C60)</f>
        <v>Guagusa Shikudad</v>
      </c>
      <c r="D60" s="11" t="s">
        <v>1188</v>
      </c>
      <c r="E60" s="289" t="s">
        <v>19</v>
      </c>
      <c r="F60" s="253" t="s">
        <v>1187</v>
      </c>
      <c r="G60" s="288"/>
      <c r="H60" s="288">
        <v>40982</v>
      </c>
      <c r="I60" s="56"/>
      <c r="J60" s="11">
        <f t="shared" si="1"/>
        <v>40982</v>
      </c>
      <c r="K60" s="305"/>
      <c r="L60" s="309">
        <v>37027</v>
      </c>
      <c r="M60" s="306"/>
      <c r="N60" s="14">
        <f t="shared" si="2"/>
        <v>37027</v>
      </c>
      <c r="O60" s="230" t="str">
        <f t="shared" si="3"/>
        <v xml:space="preserve"> </v>
      </c>
      <c r="P60" s="293">
        <f t="shared" si="4"/>
        <v>90.349421697330541</v>
      </c>
      <c r="Q60" s="275" t="str">
        <f t="shared" si="5"/>
        <v xml:space="preserve"> </v>
      </c>
      <c r="R60" s="293">
        <f t="shared" si="6"/>
        <v>90.349421697330541</v>
      </c>
    </row>
    <row r="61" spans="1:18" x14ac:dyDescent="0.2">
      <c r="A61" s="10" t="str">
        <f>IF(COUNTRY_INFO!A61=0," ",COUNTRY_INFO!A61)</f>
        <v>Ethiopia</v>
      </c>
      <c r="B61" s="10" t="str">
        <f>IF(COUNTRY_INFO!B61=0," ",COUNTRY_INFO!B61)</f>
        <v>AmharaAwi</v>
      </c>
      <c r="C61" s="10" t="str">
        <f>IF(COUNTRY_INFO!C61=0," ",COUNTRY_INFO!C61)</f>
        <v>Guangua</v>
      </c>
      <c r="D61" s="11" t="str">
        <f>IF(AND(COUNTRY_INFO!$T$9:$T$1000="T3 (ALB/MBD)",COUNTRY_INFO!$U$9:$U$1000="T3 (ALB/MBD)"), "T3 (ALB/MBD)", " ")</f>
        <v xml:space="preserve"> </v>
      </c>
      <c r="E61" s="289"/>
      <c r="F61" s="109"/>
      <c r="G61" s="288"/>
      <c r="H61" s="288"/>
      <c r="I61" s="56"/>
      <c r="J61" s="11">
        <f t="shared" si="1"/>
        <v>0</v>
      </c>
      <c r="K61" s="305"/>
      <c r="L61" s="308"/>
      <c r="M61" s="306"/>
      <c r="N61" s="14">
        <f t="shared" si="2"/>
        <v>0</v>
      </c>
      <c r="O61" s="230" t="str">
        <f t="shared" si="3"/>
        <v xml:space="preserve"> </v>
      </c>
      <c r="P61" s="230" t="str">
        <f t="shared" si="4"/>
        <v xml:space="preserve"> </v>
      </c>
      <c r="Q61" s="275" t="str">
        <f t="shared" si="5"/>
        <v xml:space="preserve"> </v>
      </c>
      <c r="R61" s="230" t="str">
        <f t="shared" si="6"/>
        <v xml:space="preserve"> </v>
      </c>
    </row>
    <row r="62" spans="1:18" x14ac:dyDescent="0.2">
      <c r="A62" s="10" t="str">
        <f>IF(COUNTRY_INFO!A62=0," ",COUNTRY_INFO!A62)</f>
        <v>Ethiopia</v>
      </c>
      <c r="B62" s="10" t="str">
        <f>IF(COUNTRY_INFO!B62=0," ",COUNTRY_INFO!B62)</f>
        <v>AmharaAwi</v>
      </c>
      <c r="C62" s="10" t="str">
        <f>IF(COUNTRY_INFO!C62=0," ",COUNTRY_INFO!C62)</f>
        <v>Injibara Town</v>
      </c>
      <c r="D62" s="11" t="str">
        <f>IF(AND(COUNTRY_INFO!$T$9:$T$1000="T3 (ALB/MBD)",COUNTRY_INFO!$U$9:$U$1000="T3 (ALB/MBD)"), "T3 (ALB/MBD)", " ")</f>
        <v xml:space="preserve"> </v>
      </c>
      <c r="E62" s="289"/>
      <c r="F62" s="109"/>
      <c r="G62" s="288"/>
      <c r="H62" s="288"/>
      <c r="I62" s="56"/>
      <c r="J62" s="11">
        <f t="shared" si="1"/>
        <v>0</v>
      </c>
      <c r="K62" s="305"/>
      <c r="L62" s="308"/>
      <c r="M62" s="306"/>
      <c r="N62" s="14">
        <f t="shared" si="2"/>
        <v>0</v>
      </c>
      <c r="O62" s="230" t="str">
        <f t="shared" si="3"/>
        <v xml:space="preserve"> </v>
      </c>
      <c r="P62" s="230" t="str">
        <f t="shared" si="4"/>
        <v xml:space="preserve"> </v>
      </c>
      <c r="Q62" s="275" t="str">
        <f t="shared" si="5"/>
        <v xml:space="preserve"> </v>
      </c>
      <c r="R62" s="230" t="str">
        <f t="shared" si="6"/>
        <v xml:space="preserve"> </v>
      </c>
    </row>
    <row r="63" spans="1:18" x14ac:dyDescent="0.2">
      <c r="A63" s="10" t="str">
        <f>IF(COUNTRY_INFO!A63=0," ",COUNTRY_INFO!A63)</f>
        <v>Ethiopia</v>
      </c>
      <c r="B63" s="10" t="str">
        <f>IF(COUNTRY_INFO!B63=0," ",COUNTRY_INFO!B63)</f>
        <v>AmharaAwi</v>
      </c>
      <c r="C63" s="10" t="str">
        <f>IF(COUNTRY_INFO!C63=0," ",COUNTRY_INFO!C63)</f>
        <v>Jawi</v>
      </c>
      <c r="D63" s="11"/>
      <c r="E63" s="289"/>
      <c r="F63" s="253"/>
      <c r="G63" s="288"/>
      <c r="H63" s="288"/>
      <c r="I63" s="56"/>
      <c r="J63" s="11">
        <v>42081</v>
      </c>
      <c r="K63" s="305"/>
      <c r="L63" s="309">
        <v>39287</v>
      </c>
      <c r="M63" s="306"/>
      <c r="N63" s="14">
        <f t="shared" si="2"/>
        <v>39287</v>
      </c>
      <c r="O63" s="230" t="str">
        <f t="shared" si="3"/>
        <v xml:space="preserve"> </v>
      </c>
      <c r="P63" s="230" t="str">
        <f t="shared" si="4"/>
        <v xml:space="preserve"> </v>
      </c>
      <c r="Q63" s="275" t="str">
        <f t="shared" si="5"/>
        <v xml:space="preserve"> </v>
      </c>
      <c r="R63" s="230">
        <f t="shared" si="6"/>
        <v>93.360423944297892</v>
      </c>
    </row>
    <row r="64" spans="1:18" x14ac:dyDescent="0.2">
      <c r="A64" s="10" t="str">
        <f>IF(COUNTRY_INFO!A64=0," ",COUNTRY_INFO!A64)</f>
        <v>Ethiopia</v>
      </c>
      <c r="B64" s="10" t="str">
        <f>IF(COUNTRY_INFO!B64=0," ",COUNTRY_INFO!B64)</f>
        <v>AmharaAwi</v>
      </c>
      <c r="C64" s="10" t="str">
        <f>IF(COUNTRY_INFO!C64=0," ",COUNTRY_INFO!C64)</f>
        <v>Zigem</v>
      </c>
      <c r="D64" s="11" t="str">
        <f>IF(AND(COUNTRY_INFO!$T$9:$T$1000="T3 (ALB/MBD)",COUNTRY_INFO!$U$9:$U$1000="T3 (ALB/MBD)"), "T3 (ALB/MBD)", " ")</f>
        <v xml:space="preserve"> </v>
      </c>
      <c r="E64" s="289"/>
      <c r="F64" s="109"/>
      <c r="G64" s="288"/>
      <c r="H64" s="288"/>
      <c r="I64" s="56"/>
      <c r="J64" s="11">
        <f t="shared" si="1"/>
        <v>0</v>
      </c>
      <c r="K64" s="305"/>
      <c r="L64" s="308"/>
      <c r="M64" s="306"/>
      <c r="N64" s="14">
        <f t="shared" si="2"/>
        <v>0</v>
      </c>
      <c r="O64" s="230" t="str">
        <f t="shared" si="3"/>
        <v xml:space="preserve"> </v>
      </c>
      <c r="P64" s="230" t="str">
        <f t="shared" si="4"/>
        <v xml:space="preserve"> </v>
      </c>
      <c r="Q64" s="275" t="str">
        <f t="shared" si="5"/>
        <v xml:space="preserve"> </v>
      </c>
      <c r="R64" s="230" t="str">
        <f t="shared" si="6"/>
        <v xml:space="preserve"> </v>
      </c>
    </row>
    <row r="65" spans="1:18" x14ac:dyDescent="0.2">
      <c r="A65" s="10" t="str">
        <f>IF(COUNTRY_INFO!A65=0," ",COUNTRY_INFO!A65)</f>
        <v>Ethiopia</v>
      </c>
      <c r="B65" s="10" t="str">
        <f>IF(COUNTRY_INFO!B65=0," ",COUNTRY_INFO!B65)</f>
        <v>AmharaEast Gojam</v>
      </c>
      <c r="C65" s="10" t="str">
        <f>IF(COUNTRY_INFO!C65=0," ",COUNTRY_INFO!C65)</f>
        <v>Aneded</v>
      </c>
      <c r="D65" s="11" t="str">
        <f>IF(AND(COUNTRY_INFO!$T$9:$T$1000="T3 (ALB/MBD)",COUNTRY_INFO!$U$9:$U$1000="T3 (ALB/MBD)"), "T3 (ALB/MBD)", " ")</f>
        <v xml:space="preserve"> </v>
      </c>
      <c r="E65" s="289"/>
      <c r="F65" s="109"/>
      <c r="G65" s="288"/>
      <c r="H65" s="288"/>
      <c r="I65" s="56"/>
      <c r="J65" s="11">
        <f t="shared" si="1"/>
        <v>0</v>
      </c>
      <c r="K65" s="305"/>
      <c r="L65" s="308"/>
      <c r="M65" s="306"/>
      <c r="N65" s="14">
        <f t="shared" si="2"/>
        <v>0</v>
      </c>
      <c r="O65" s="230" t="str">
        <f t="shared" si="3"/>
        <v xml:space="preserve"> </v>
      </c>
      <c r="P65" s="230" t="str">
        <f t="shared" si="4"/>
        <v xml:space="preserve"> </v>
      </c>
      <c r="Q65" s="275" t="str">
        <f t="shared" si="5"/>
        <v xml:space="preserve"> </v>
      </c>
      <c r="R65" s="230" t="str">
        <f t="shared" si="6"/>
        <v xml:space="preserve"> </v>
      </c>
    </row>
    <row r="66" spans="1:18" x14ac:dyDescent="0.2">
      <c r="A66" s="10" t="str">
        <f>IF(COUNTRY_INFO!A66=0," ",COUNTRY_INFO!A66)</f>
        <v>Ethiopia</v>
      </c>
      <c r="B66" s="10" t="str">
        <f>IF(COUNTRY_INFO!B66=0," ",COUNTRY_INFO!B66)</f>
        <v>AmharaEast Gojam</v>
      </c>
      <c r="C66" s="10" t="str">
        <f>IF(COUNTRY_INFO!C66=0," ",COUNTRY_INFO!C66)</f>
        <v>Awabel</v>
      </c>
      <c r="D66" s="11" t="str">
        <f>IF(AND(COUNTRY_INFO!$T$9:$T$1000="T3 (ALB/MBD)",COUNTRY_INFO!$U$9:$U$1000="T3 (ALB/MBD)"), "T3 (ALB/MBD)", " ")</f>
        <v>T3 (ALB/MBD)</v>
      </c>
      <c r="E66" s="289" t="s">
        <v>19</v>
      </c>
      <c r="F66" s="253" t="s">
        <v>1187</v>
      </c>
      <c r="G66" s="288"/>
      <c r="H66" s="288">
        <v>42516</v>
      </c>
      <c r="I66" s="56"/>
      <c r="J66" s="11">
        <f t="shared" si="1"/>
        <v>42516</v>
      </c>
      <c r="K66" s="305"/>
      <c r="L66" s="309">
        <v>37361</v>
      </c>
      <c r="M66" s="306"/>
      <c r="N66" s="14">
        <f t="shared" si="2"/>
        <v>37361</v>
      </c>
      <c r="O66" s="230" t="str">
        <f t="shared" si="3"/>
        <v xml:space="preserve"> </v>
      </c>
      <c r="P66" s="293">
        <f t="shared" si="4"/>
        <v>87.875152883620288</v>
      </c>
      <c r="Q66" s="275" t="str">
        <f t="shared" si="5"/>
        <v xml:space="preserve"> </v>
      </c>
      <c r="R66" s="293">
        <f t="shared" si="6"/>
        <v>87.875152883620288</v>
      </c>
    </row>
    <row r="67" spans="1:18" x14ac:dyDescent="0.2">
      <c r="A67" s="10" t="str">
        <f>IF(COUNTRY_INFO!A67=0," ",COUNTRY_INFO!A67)</f>
        <v>Ethiopia</v>
      </c>
      <c r="B67" s="10" t="str">
        <f>IF(COUNTRY_INFO!B67=0," ",COUNTRY_INFO!B67)</f>
        <v>AmharaEast Gojam</v>
      </c>
      <c r="C67" s="10" t="str">
        <f>IF(COUNTRY_INFO!C67=0," ",COUNTRY_INFO!C67)</f>
        <v>Basoliben</v>
      </c>
      <c r="D67" s="11" t="str">
        <f>IF(AND(COUNTRY_INFO!$T$9:$T$1000="T3 (ALB/MBD)",COUNTRY_INFO!$U$9:$U$1000="T3 (ALB/MBD)"), "T3 (ALB/MBD)", " ")</f>
        <v>T3 (ALB/MBD)</v>
      </c>
      <c r="E67" s="289" t="s">
        <v>19</v>
      </c>
      <c r="F67" s="253" t="s">
        <v>1187</v>
      </c>
      <c r="G67" s="288"/>
      <c r="H67" s="288">
        <v>49152</v>
      </c>
      <c r="I67" s="56"/>
      <c r="J67" s="11">
        <f t="shared" si="1"/>
        <v>49152</v>
      </c>
      <c r="K67" s="305"/>
      <c r="L67" s="309">
        <v>40265</v>
      </c>
      <c r="M67" s="306"/>
      <c r="N67" s="14">
        <f t="shared" si="2"/>
        <v>40265</v>
      </c>
      <c r="O67" s="230" t="str">
        <f t="shared" si="3"/>
        <v xml:space="preserve"> </v>
      </c>
      <c r="P67" s="293">
        <f t="shared" si="4"/>
        <v>81.919352213541657</v>
      </c>
      <c r="Q67" s="275" t="str">
        <f t="shared" si="5"/>
        <v xml:space="preserve"> </v>
      </c>
      <c r="R67" s="293">
        <f t="shared" si="6"/>
        <v>81.919352213541657</v>
      </c>
    </row>
    <row r="68" spans="1:18" x14ac:dyDescent="0.2">
      <c r="A68" s="10" t="str">
        <f>IF(COUNTRY_INFO!A68=0," ",COUNTRY_INFO!A68)</f>
        <v>Ethiopia</v>
      </c>
      <c r="B68" s="10" t="str">
        <f>IF(COUNTRY_INFO!B68=0," ",COUNTRY_INFO!B68)</f>
        <v>AmharaEast Gojam</v>
      </c>
      <c r="C68" s="10" t="str">
        <f>IF(COUNTRY_INFO!C68=0," ",COUNTRY_INFO!C68)</f>
        <v>Bibugn</v>
      </c>
      <c r="D68" s="11"/>
      <c r="E68" s="289"/>
      <c r="F68" s="253"/>
      <c r="G68" s="288"/>
      <c r="H68" s="288"/>
      <c r="I68" s="56"/>
      <c r="J68" s="11">
        <f t="shared" si="1"/>
        <v>0</v>
      </c>
      <c r="K68" s="305"/>
      <c r="L68" s="308"/>
      <c r="M68" s="306"/>
      <c r="N68" s="14">
        <f t="shared" si="2"/>
        <v>0</v>
      </c>
      <c r="O68" s="230" t="str">
        <f t="shared" si="3"/>
        <v xml:space="preserve"> </v>
      </c>
      <c r="P68" s="230" t="str">
        <f t="shared" si="4"/>
        <v xml:space="preserve"> </v>
      </c>
      <c r="Q68" s="275" t="str">
        <f t="shared" si="5"/>
        <v xml:space="preserve"> </v>
      </c>
      <c r="R68" s="230" t="str">
        <f t="shared" si="6"/>
        <v xml:space="preserve"> </v>
      </c>
    </row>
    <row r="69" spans="1:18" x14ac:dyDescent="0.2">
      <c r="A69" s="10" t="str">
        <f>IF(COUNTRY_INFO!A69=0," ",COUNTRY_INFO!A69)</f>
        <v>Ethiopia</v>
      </c>
      <c r="B69" s="10" t="str">
        <f>IF(COUNTRY_INFO!B69=0," ",COUNTRY_INFO!B69)</f>
        <v>AmharaEast Gojam</v>
      </c>
      <c r="C69" s="10" t="str">
        <f>IF(COUNTRY_INFO!C69=0," ",COUNTRY_INFO!C69)</f>
        <v>Debay Tilatgen</v>
      </c>
      <c r="D69" s="11" t="str">
        <f>IF(AND(COUNTRY_INFO!$T$9:$T$1000="T3 (ALB/MBD)",COUNTRY_INFO!$U$9:$U$1000="T3 (ALB/MBD)"), "T3 (ALB/MBD)", " ")</f>
        <v xml:space="preserve"> </v>
      </c>
      <c r="E69" s="289"/>
      <c r="F69" s="109"/>
      <c r="G69" s="288"/>
      <c r="H69" s="288"/>
      <c r="I69" s="56"/>
      <c r="J69" s="11">
        <f t="shared" si="1"/>
        <v>0</v>
      </c>
      <c r="K69" s="305"/>
      <c r="L69" s="308"/>
      <c r="M69" s="306"/>
      <c r="N69" s="14">
        <f t="shared" si="2"/>
        <v>0</v>
      </c>
      <c r="O69" s="230" t="str">
        <f t="shared" si="3"/>
        <v xml:space="preserve"> </v>
      </c>
      <c r="P69" s="230" t="str">
        <f t="shared" si="4"/>
        <v xml:space="preserve"> </v>
      </c>
      <c r="Q69" s="275" t="str">
        <f t="shared" si="5"/>
        <v xml:space="preserve"> </v>
      </c>
      <c r="R69" s="230" t="str">
        <f t="shared" si="6"/>
        <v xml:space="preserve"> </v>
      </c>
    </row>
    <row r="70" spans="1:18" x14ac:dyDescent="0.2">
      <c r="A70" s="10" t="str">
        <f>IF(COUNTRY_INFO!A70=0," ",COUNTRY_INFO!A70)</f>
        <v>Ethiopia</v>
      </c>
      <c r="B70" s="10" t="str">
        <f>IF(COUNTRY_INFO!B70=0," ",COUNTRY_INFO!B70)</f>
        <v>AmharaEast Gojam</v>
      </c>
      <c r="C70" s="10" t="str">
        <f>IF(COUNTRY_INFO!C70=0," ",COUNTRY_INFO!C70)</f>
        <v>Debre Elias</v>
      </c>
      <c r="D70" s="11" t="str">
        <f>IF(AND(COUNTRY_INFO!$T$9:$T$1000="T3 (ALB/MBD)",COUNTRY_INFO!$U$9:$U$1000="T3 (ALB/MBD)"), "T3 (ALB/MBD)", " ")</f>
        <v>T3 (ALB/MBD)</v>
      </c>
      <c r="E70" s="289" t="s">
        <v>19</v>
      </c>
      <c r="F70" s="253" t="s">
        <v>1187</v>
      </c>
      <c r="G70" s="288"/>
      <c r="H70" s="288">
        <v>29882</v>
      </c>
      <c r="I70" s="56"/>
      <c r="J70" s="11">
        <f t="shared" si="1"/>
        <v>29882</v>
      </c>
      <c r="K70" s="305"/>
      <c r="L70" s="309">
        <v>24601</v>
      </c>
      <c r="M70" s="306"/>
      <c r="N70" s="14">
        <f t="shared" si="2"/>
        <v>24601</v>
      </c>
      <c r="O70" s="230" t="str">
        <f t="shared" si="3"/>
        <v xml:space="preserve"> </v>
      </c>
      <c r="P70" s="293">
        <f t="shared" si="4"/>
        <v>82.327153470316588</v>
      </c>
      <c r="Q70" s="275" t="str">
        <f t="shared" si="5"/>
        <v xml:space="preserve"> </v>
      </c>
      <c r="R70" s="293">
        <f t="shared" si="6"/>
        <v>82.327153470316588</v>
      </c>
    </row>
    <row r="71" spans="1:18" x14ac:dyDescent="0.2">
      <c r="A71" s="10" t="str">
        <f>IF(COUNTRY_INFO!A71=0," ",COUNTRY_INFO!A71)</f>
        <v>Ethiopia</v>
      </c>
      <c r="B71" s="10" t="str">
        <f>IF(COUNTRY_INFO!B71=0," ",COUNTRY_INFO!B71)</f>
        <v>AmharaEast Gojam</v>
      </c>
      <c r="C71" s="10" t="str">
        <f>IF(COUNTRY_INFO!C71=0," ",COUNTRY_INFO!C71)</f>
        <v>Debre Markos Town</v>
      </c>
      <c r="D71" s="11" t="str">
        <f>IF(AND(COUNTRY_INFO!$T$9:$T$1000="T3 (ALB/MBD)",COUNTRY_INFO!$U$9:$U$1000="T3 (ALB/MBD)"), "T3 (ALB/MBD)", " ")</f>
        <v xml:space="preserve"> </v>
      </c>
      <c r="E71" s="289"/>
      <c r="F71" s="109"/>
      <c r="G71" s="288"/>
      <c r="H71" s="288"/>
      <c r="I71" s="56"/>
      <c r="J71" s="11">
        <f t="shared" si="1"/>
        <v>0</v>
      </c>
      <c r="K71" s="305"/>
      <c r="L71" s="308"/>
      <c r="M71" s="306"/>
      <c r="N71" s="14">
        <f t="shared" si="2"/>
        <v>0</v>
      </c>
      <c r="O71" s="230" t="str">
        <f t="shared" si="3"/>
        <v xml:space="preserve"> </v>
      </c>
      <c r="P71" s="230" t="str">
        <f t="shared" si="4"/>
        <v xml:space="preserve"> </v>
      </c>
      <c r="Q71" s="275" t="str">
        <f t="shared" si="5"/>
        <v xml:space="preserve"> </v>
      </c>
      <c r="R71" s="230" t="str">
        <f t="shared" si="6"/>
        <v xml:space="preserve"> </v>
      </c>
    </row>
    <row r="72" spans="1:18" x14ac:dyDescent="0.2">
      <c r="A72" s="10" t="str">
        <f>IF(COUNTRY_INFO!A72=0," ",COUNTRY_INFO!A72)</f>
        <v>Ethiopia</v>
      </c>
      <c r="B72" s="10" t="str">
        <f>IF(COUNTRY_INFO!B72=0," ",COUNTRY_INFO!B72)</f>
        <v>AmharaEast Gojam</v>
      </c>
      <c r="C72" s="10" t="str">
        <f>IF(COUNTRY_INFO!C72=0," ",COUNTRY_INFO!C72)</f>
        <v>Dejen</v>
      </c>
      <c r="D72" s="11"/>
      <c r="E72" s="289"/>
      <c r="F72" s="253"/>
      <c r="G72" s="288"/>
      <c r="H72" s="288"/>
      <c r="I72" s="56"/>
      <c r="J72" s="11">
        <f t="shared" si="1"/>
        <v>0</v>
      </c>
      <c r="K72" s="305"/>
      <c r="L72" s="308"/>
      <c r="M72" s="306"/>
      <c r="N72" s="14">
        <f t="shared" si="2"/>
        <v>0</v>
      </c>
      <c r="O72" s="230" t="str">
        <f t="shared" si="3"/>
        <v xml:space="preserve"> </v>
      </c>
      <c r="P72" s="230" t="str">
        <f t="shared" si="4"/>
        <v xml:space="preserve"> </v>
      </c>
      <c r="Q72" s="275" t="str">
        <f t="shared" si="5"/>
        <v xml:space="preserve"> </v>
      </c>
      <c r="R72" s="230" t="str">
        <f t="shared" si="6"/>
        <v xml:space="preserve"> </v>
      </c>
    </row>
    <row r="73" spans="1:18" x14ac:dyDescent="0.2">
      <c r="A73" s="10" t="str">
        <f>IF(COUNTRY_INFO!A73=0," ",COUNTRY_INFO!A73)</f>
        <v>Ethiopia</v>
      </c>
      <c r="B73" s="10" t="str">
        <f>IF(COUNTRY_INFO!B73=0," ",COUNTRY_INFO!B73)</f>
        <v>AmharaEast Gojam</v>
      </c>
      <c r="C73" s="10" t="str">
        <f>IF(COUNTRY_INFO!C73=0," ",COUNTRY_INFO!C73)</f>
        <v>Enarje Enawuga</v>
      </c>
      <c r="D73" s="11" t="str">
        <f>IF(AND(COUNTRY_INFO!$T$9:$T$1000="T3 (ALB/MBD)",COUNTRY_INFO!$U$9:$U$1000="T3 (ALB/MBD)"), "T3 (ALB/MBD)", " ")</f>
        <v xml:space="preserve"> </v>
      </c>
      <c r="E73" s="289"/>
      <c r="F73" s="109"/>
      <c r="G73" s="288"/>
      <c r="H73" s="288"/>
      <c r="I73" s="56"/>
      <c r="J73" s="11">
        <f t="shared" si="1"/>
        <v>0</v>
      </c>
      <c r="K73" s="305"/>
      <c r="L73" s="308"/>
      <c r="M73" s="306"/>
      <c r="N73" s="14">
        <f t="shared" si="2"/>
        <v>0</v>
      </c>
      <c r="O73" s="230" t="str">
        <f t="shared" si="3"/>
        <v xml:space="preserve"> </v>
      </c>
      <c r="P73" s="230" t="str">
        <f t="shared" si="4"/>
        <v xml:space="preserve"> </v>
      </c>
      <c r="Q73" s="275" t="str">
        <f t="shared" si="5"/>
        <v xml:space="preserve"> </v>
      </c>
      <c r="R73" s="230" t="str">
        <f t="shared" si="6"/>
        <v xml:space="preserve"> </v>
      </c>
    </row>
    <row r="74" spans="1:18" x14ac:dyDescent="0.2">
      <c r="A74" s="10" t="str">
        <f>IF(COUNTRY_INFO!A74=0," ",COUNTRY_INFO!A74)</f>
        <v>Ethiopia</v>
      </c>
      <c r="B74" s="10" t="str">
        <f>IF(COUNTRY_INFO!B74=0," ",COUNTRY_INFO!B74)</f>
        <v>AmharaEast Gojam</v>
      </c>
      <c r="C74" s="10" t="str">
        <f>IF(COUNTRY_INFO!C74=0," ",COUNTRY_INFO!C74)</f>
        <v>Enebsie Sarmeder</v>
      </c>
      <c r="D74" s="11" t="str">
        <f>IF(AND(COUNTRY_INFO!$T$9:$T$1000="T3 (ALB/MBD)",COUNTRY_INFO!$U$9:$U$1000="T3 (ALB/MBD)"), "T3 (ALB/MBD)", " ")</f>
        <v xml:space="preserve"> </v>
      </c>
      <c r="E74" s="289"/>
      <c r="F74" s="109"/>
      <c r="G74" s="288"/>
      <c r="H74" s="288"/>
      <c r="I74" s="56"/>
      <c r="J74" s="11">
        <f t="shared" ref="J74:J137" si="7">SUM(G74:I74)</f>
        <v>0</v>
      </c>
      <c r="K74" s="305"/>
      <c r="L74" s="308"/>
      <c r="M74" s="306"/>
      <c r="N74" s="14">
        <f t="shared" ref="N74:N137" si="8">SUM(K74:M74)</f>
        <v>0</v>
      </c>
      <c r="O74" s="230" t="str">
        <f t="shared" ref="O74:O137" si="9">IF(G74&lt;&gt;0, IF(K74/G74*100=0, "-", K74/G74*100), " ")</f>
        <v xml:space="preserve"> </v>
      </c>
      <c r="P74" s="230" t="str">
        <f t="shared" ref="P74:P137" si="10">IF(H74&lt;&gt;0, IF(L74/H74*100=0, "-", L74/H74*100), " ")</f>
        <v xml:space="preserve"> </v>
      </c>
      <c r="Q74" s="275" t="str">
        <f t="shared" ref="Q74:Q137" si="11">IF(I74&lt;&gt;0, IF(M74/I74*100=0, "-", M74/I74*100), " ")</f>
        <v xml:space="preserve"> </v>
      </c>
      <c r="R74" s="230" t="str">
        <f t="shared" ref="R74:R137" si="12">IF(J74&lt;&gt;0, IF(N74/J74*100=0, "-", N74/J74*100), " ")</f>
        <v xml:space="preserve"> </v>
      </c>
    </row>
    <row r="75" spans="1:18" x14ac:dyDescent="0.2">
      <c r="A75" s="10" t="str">
        <f>IF(COUNTRY_INFO!A75=0," ",COUNTRY_INFO!A75)</f>
        <v>Ethiopia</v>
      </c>
      <c r="B75" s="10" t="str">
        <f>IF(COUNTRY_INFO!B75=0," ",COUNTRY_INFO!B75)</f>
        <v>AmharaEast Gojam</v>
      </c>
      <c r="C75" s="10" t="str">
        <f>IF(COUNTRY_INFO!C75=0," ",COUNTRY_INFO!C75)</f>
        <v>Enemay</v>
      </c>
      <c r="D75" s="11" t="str">
        <f>IF(AND(COUNTRY_INFO!$T$9:$T$1000="T3 (ALB/MBD)",COUNTRY_INFO!$U$9:$U$1000="T3 (ALB/MBD)"), "T3 (ALB/MBD)", " ")</f>
        <v xml:space="preserve"> </v>
      </c>
      <c r="E75" s="289"/>
      <c r="F75" s="109"/>
      <c r="G75" s="288"/>
      <c r="H75" s="288"/>
      <c r="I75" s="56"/>
      <c r="J75" s="11">
        <f t="shared" si="7"/>
        <v>0</v>
      </c>
      <c r="K75" s="305"/>
      <c r="L75" s="308"/>
      <c r="M75" s="306"/>
      <c r="N75" s="14">
        <f t="shared" si="8"/>
        <v>0</v>
      </c>
      <c r="O75" s="230" t="str">
        <f t="shared" si="9"/>
        <v xml:space="preserve"> </v>
      </c>
      <c r="P75" s="230" t="str">
        <f t="shared" si="10"/>
        <v xml:space="preserve"> </v>
      </c>
      <c r="Q75" s="275" t="str">
        <f t="shared" si="11"/>
        <v xml:space="preserve"> </v>
      </c>
      <c r="R75" s="230" t="str">
        <f t="shared" si="12"/>
        <v xml:space="preserve"> </v>
      </c>
    </row>
    <row r="76" spans="1:18" x14ac:dyDescent="0.2">
      <c r="A76" s="10" t="str">
        <f>IF(COUNTRY_INFO!A76=0," ",COUNTRY_INFO!A76)</f>
        <v>Ethiopia</v>
      </c>
      <c r="B76" s="10" t="str">
        <f>IF(COUNTRY_INFO!B76=0," ",COUNTRY_INFO!B76)</f>
        <v>AmharaEast Gojam</v>
      </c>
      <c r="C76" s="10" t="str">
        <f>IF(COUNTRY_INFO!C76=0," ",COUNTRY_INFO!C76)</f>
        <v>Gonchasieso enesie</v>
      </c>
      <c r="D76" s="11" t="str">
        <f>IF(AND(COUNTRY_INFO!$T$9:$T$1000="T3 (ALB/MBD)",COUNTRY_INFO!$U$9:$U$1000="T3 (ALB/MBD)"), "T3 (ALB/MBD)", " ")</f>
        <v>T3 (ALB/MBD)</v>
      </c>
      <c r="E76" s="289" t="s">
        <v>19</v>
      </c>
      <c r="F76" s="253" t="s">
        <v>1187</v>
      </c>
      <c r="G76" s="288"/>
      <c r="H76" s="288">
        <v>58284</v>
      </c>
      <c r="I76" s="56"/>
      <c r="J76" s="11">
        <f t="shared" si="7"/>
        <v>58284</v>
      </c>
      <c r="K76" s="305"/>
      <c r="L76" s="309">
        <v>55304</v>
      </c>
      <c r="M76" s="306"/>
      <c r="N76" s="14">
        <f t="shared" si="8"/>
        <v>55304</v>
      </c>
      <c r="O76" s="230" t="str">
        <f t="shared" si="9"/>
        <v xml:space="preserve"> </v>
      </c>
      <c r="P76" s="293">
        <f t="shared" si="10"/>
        <v>94.887104522682037</v>
      </c>
      <c r="Q76" s="275" t="str">
        <f t="shared" si="11"/>
        <v xml:space="preserve"> </v>
      </c>
      <c r="R76" s="293">
        <f t="shared" si="12"/>
        <v>94.887104522682037</v>
      </c>
    </row>
    <row r="77" spans="1:18" x14ac:dyDescent="0.2">
      <c r="A77" s="10" t="str">
        <f>IF(COUNTRY_INFO!A77=0," ",COUNTRY_INFO!A77)</f>
        <v>Ethiopia</v>
      </c>
      <c r="B77" s="10" t="str">
        <f>IF(COUNTRY_INFO!B77=0," ",COUNTRY_INFO!B77)</f>
        <v>AmharaEast Gojam</v>
      </c>
      <c r="C77" s="10" t="str">
        <f>IF(COUNTRY_INFO!C77=0," ",COUNTRY_INFO!C77)</f>
        <v>Gozamen</v>
      </c>
      <c r="D77" s="11" t="str">
        <f>IF(AND(COUNTRY_INFO!$T$9:$T$1000="T3 (ALB/MBD)",COUNTRY_INFO!$U$9:$U$1000="T3 (ALB/MBD)"), "T3 (ALB/MBD)", " ")</f>
        <v xml:space="preserve"> </v>
      </c>
      <c r="E77" s="289"/>
      <c r="F77" s="109"/>
      <c r="G77" s="288"/>
      <c r="H77" s="288"/>
      <c r="I77" s="56"/>
      <c r="J77" s="11">
        <f t="shared" si="7"/>
        <v>0</v>
      </c>
      <c r="K77" s="305"/>
      <c r="L77" s="308"/>
      <c r="M77" s="306"/>
      <c r="N77" s="14">
        <f t="shared" si="8"/>
        <v>0</v>
      </c>
      <c r="O77" s="230" t="str">
        <f t="shared" si="9"/>
        <v xml:space="preserve"> </v>
      </c>
      <c r="P77" s="230" t="str">
        <f t="shared" si="10"/>
        <v xml:space="preserve"> </v>
      </c>
      <c r="Q77" s="275" t="str">
        <f t="shared" si="11"/>
        <v xml:space="preserve"> </v>
      </c>
      <c r="R77" s="230" t="str">
        <f t="shared" si="12"/>
        <v xml:space="preserve"> </v>
      </c>
    </row>
    <row r="78" spans="1:18" x14ac:dyDescent="0.2">
      <c r="A78" s="10" t="str">
        <f>IF(COUNTRY_INFO!A78=0," ",COUNTRY_INFO!A78)</f>
        <v>Ethiopia</v>
      </c>
      <c r="B78" s="10" t="str">
        <f>IF(COUNTRY_INFO!B78=0," ",COUNTRY_INFO!B78)</f>
        <v>AmharaEast Gojam</v>
      </c>
      <c r="C78" s="10" t="str">
        <f>IF(COUNTRY_INFO!C78=0," ",COUNTRY_INFO!C78)</f>
        <v>Hult Eju</v>
      </c>
      <c r="D78" s="11"/>
      <c r="E78" s="289"/>
      <c r="F78" s="253"/>
      <c r="G78" s="288"/>
      <c r="H78" s="288"/>
      <c r="I78" s="56"/>
      <c r="J78" s="11">
        <v>84948</v>
      </c>
      <c r="K78" s="305"/>
      <c r="L78" s="309">
        <v>81235</v>
      </c>
      <c r="M78" s="306"/>
      <c r="N78" s="14">
        <f t="shared" si="8"/>
        <v>81235</v>
      </c>
      <c r="O78" s="230" t="str">
        <f t="shared" si="9"/>
        <v xml:space="preserve"> </v>
      </c>
      <c r="P78" s="230" t="str">
        <f t="shared" si="10"/>
        <v xml:space="preserve"> </v>
      </c>
      <c r="Q78" s="275" t="str">
        <f t="shared" si="11"/>
        <v xml:space="preserve"> </v>
      </c>
      <c r="R78" s="230">
        <f t="shared" si="12"/>
        <v>95.629090737863166</v>
      </c>
    </row>
    <row r="79" spans="1:18" x14ac:dyDescent="0.2">
      <c r="A79" s="10" t="str">
        <f>IF(COUNTRY_INFO!A79=0," ",COUNTRY_INFO!A79)</f>
        <v>Ethiopia</v>
      </c>
      <c r="B79" s="10" t="str">
        <f>IF(COUNTRY_INFO!B79=0," ",COUNTRY_INFO!B79)</f>
        <v>AmharaEast Gojam</v>
      </c>
      <c r="C79" s="10" t="str">
        <f>IF(COUNTRY_INFO!C79=0," ",COUNTRY_INFO!C79)</f>
        <v>Machakel</v>
      </c>
      <c r="D79" s="11" t="str">
        <f>IF(AND(COUNTRY_INFO!$T$9:$T$1000="T3 (ALB/MBD)",COUNTRY_INFO!$U$9:$U$1000="T3 (ALB/MBD)"), "T3 (ALB/MBD)", " ")</f>
        <v xml:space="preserve"> </v>
      </c>
      <c r="E79" s="289"/>
      <c r="F79" s="109"/>
      <c r="G79" s="288"/>
      <c r="H79" s="288"/>
      <c r="I79" s="56"/>
      <c r="J79" s="11">
        <f t="shared" si="7"/>
        <v>0</v>
      </c>
      <c r="K79" s="305"/>
      <c r="L79" s="308"/>
      <c r="M79" s="306"/>
      <c r="N79" s="14">
        <f t="shared" si="8"/>
        <v>0</v>
      </c>
      <c r="O79" s="230" t="str">
        <f t="shared" si="9"/>
        <v xml:space="preserve"> </v>
      </c>
      <c r="P79" s="230" t="str">
        <f t="shared" si="10"/>
        <v xml:space="preserve"> </v>
      </c>
      <c r="Q79" s="275" t="str">
        <f t="shared" si="11"/>
        <v xml:space="preserve"> </v>
      </c>
      <c r="R79" s="230" t="str">
        <f t="shared" si="12"/>
        <v xml:space="preserve"> </v>
      </c>
    </row>
    <row r="80" spans="1:18" x14ac:dyDescent="0.2">
      <c r="A80" s="10" t="str">
        <f>IF(COUNTRY_INFO!A80=0," ",COUNTRY_INFO!A80)</f>
        <v>Ethiopia</v>
      </c>
      <c r="B80" s="10" t="str">
        <f>IF(COUNTRY_INFO!B80=0," ",COUNTRY_INFO!B80)</f>
        <v>AmharaEast Gojam</v>
      </c>
      <c r="C80" s="10" t="str">
        <f>IF(COUNTRY_INFO!C80=0," ",COUNTRY_INFO!C80)</f>
        <v>Motta town</v>
      </c>
      <c r="D80" s="11"/>
      <c r="E80" s="289"/>
      <c r="F80" s="253"/>
      <c r="G80" s="288"/>
      <c r="H80" s="288"/>
      <c r="I80" s="56"/>
      <c r="J80" s="11">
        <f t="shared" si="7"/>
        <v>0</v>
      </c>
      <c r="K80" s="305"/>
      <c r="L80" s="308"/>
      <c r="M80" s="306"/>
      <c r="N80" s="14">
        <f t="shared" si="8"/>
        <v>0</v>
      </c>
      <c r="O80" s="230" t="str">
        <f t="shared" si="9"/>
        <v xml:space="preserve"> </v>
      </c>
      <c r="P80" s="230" t="str">
        <f t="shared" si="10"/>
        <v xml:space="preserve"> </v>
      </c>
      <c r="Q80" s="275" t="str">
        <f t="shared" si="11"/>
        <v xml:space="preserve"> </v>
      </c>
      <c r="R80" s="230" t="str">
        <f t="shared" si="12"/>
        <v xml:space="preserve"> </v>
      </c>
    </row>
    <row r="81" spans="1:18" x14ac:dyDescent="0.2">
      <c r="A81" s="10" t="str">
        <f>IF(COUNTRY_INFO!A81=0," ",COUNTRY_INFO!A81)</f>
        <v>Ethiopia</v>
      </c>
      <c r="B81" s="10" t="str">
        <f>IF(COUNTRY_INFO!B81=0," ",COUNTRY_INFO!B81)</f>
        <v>AmharaEast Gojam</v>
      </c>
      <c r="C81" s="10" t="str">
        <f>IF(COUNTRY_INFO!C81=0," ",COUNTRY_INFO!C81)</f>
        <v>Sedie</v>
      </c>
      <c r="D81" s="11" t="str">
        <f>IF(AND(COUNTRY_INFO!$T$9:$T$1000="T3 (ALB/MBD)",COUNTRY_INFO!$U$9:$U$1000="T3 (ALB/MBD)"), "T3 (ALB/MBD)", " ")</f>
        <v xml:space="preserve"> </v>
      </c>
      <c r="E81" s="289"/>
      <c r="F81" s="109"/>
      <c r="G81" s="288"/>
      <c r="H81" s="288"/>
      <c r="I81" s="56"/>
      <c r="J81" s="11">
        <f t="shared" si="7"/>
        <v>0</v>
      </c>
      <c r="K81" s="305"/>
      <c r="L81" s="308"/>
      <c r="M81" s="306"/>
      <c r="N81" s="14">
        <f t="shared" si="8"/>
        <v>0</v>
      </c>
      <c r="O81" s="230" t="str">
        <f t="shared" si="9"/>
        <v xml:space="preserve"> </v>
      </c>
      <c r="P81" s="230" t="str">
        <f t="shared" si="10"/>
        <v xml:space="preserve"> </v>
      </c>
      <c r="Q81" s="275" t="str">
        <f t="shared" si="11"/>
        <v xml:space="preserve"> </v>
      </c>
      <c r="R81" s="230" t="str">
        <f t="shared" si="12"/>
        <v xml:space="preserve"> </v>
      </c>
    </row>
    <row r="82" spans="1:18" x14ac:dyDescent="0.2">
      <c r="A82" s="10" t="str">
        <f>IF(COUNTRY_INFO!A82=0," ",COUNTRY_INFO!A82)</f>
        <v>Ethiopia</v>
      </c>
      <c r="B82" s="10" t="str">
        <f>IF(COUNTRY_INFO!B82=0," ",COUNTRY_INFO!B82)</f>
        <v>AmharaEast Gojam</v>
      </c>
      <c r="C82" s="10" t="str">
        <f>IF(COUNTRY_INFO!C82=0," ",COUNTRY_INFO!C82)</f>
        <v>Shebel berenta</v>
      </c>
      <c r="D82" s="11"/>
      <c r="E82" s="289"/>
      <c r="F82" s="253"/>
      <c r="G82" s="288"/>
      <c r="H82" s="288"/>
      <c r="I82" s="56"/>
      <c r="J82" s="11">
        <f t="shared" si="7"/>
        <v>0</v>
      </c>
      <c r="K82" s="305"/>
      <c r="L82" s="308"/>
      <c r="M82" s="306"/>
      <c r="N82" s="14">
        <f t="shared" si="8"/>
        <v>0</v>
      </c>
      <c r="O82" s="230" t="str">
        <f t="shared" si="9"/>
        <v xml:space="preserve"> </v>
      </c>
      <c r="P82" s="230" t="str">
        <f t="shared" si="10"/>
        <v xml:space="preserve"> </v>
      </c>
      <c r="Q82" s="275" t="str">
        <f t="shared" si="11"/>
        <v xml:space="preserve"> </v>
      </c>
      <c r="R82" s="230" t="str">
        <f t="shared" si="12"/>
        <v xml:space="preserve"> </v>
      </c>
    </row>
    <row r="83" spans="1:18" x14ac:dyDescent="0.2">
      <c r="A83" s="10" t="str">
        <f>IF(COUNTRY_INFO!A83=0," ",COUNTRY_INFO!A83)</f>
        <v>Ethiopia</v>
      </c>
      <c r="B83" s="10" t="str">
        <f>IF(COUNTRY_INFO!B83=0," ",COUNTRY_INFO!B83)</f>
        <v>AmharaEast Gojam</v>
      </c>
      <c r="C83" s="10" t="str">
        <f>IF(COUNTRY_INFO!C83=0," ",COUNTRY_INFO!C83)</f>
        <v>Sinan</v>
      </c>
      <c r="D83" s="11" t="str">
        <f>IF(AND(COUNTRY_INFO!$T$9:$T$1000="T3 (ALB/MBD)",COUNTRY_INFO!$U$9:$U$1000="T3 (ALB/MBD)"), "T3 (ALB/MBD)", " ")</f>
        <v xml:space="preserve"> </v>
      </c>
      <c r="E83" s="289"/>
      <c r="F83" s="109"/>
      <c r="G83" s="288"/>
      <c r="H83" s="288"/>
      <c r="I83" s="56"/>
      <c r="J83" s="11">
        <f t="shared" si="7"/>
        <v>0</v>
      </c>
      <c r="K83" s="305"/>
      <c r="L83" s="308"/>
      <c r="M83" s="306"/>
      <c r="N83" s="14">
        <f t="shared" si="8"/>
        <v>0</v>
      </c>
      <c r="O83" s="230" t="str">
        <f t="shared" si="9"/>
        <v xml:space="preserve"> </v>
      </c>
      <c r="P83" s="230" t="str">
        <f t="shared" si="10"/>
        <v xml:space="preserve"> </v>
      </c>
      <c r="Q83" s="275" t="str">
        <f t="shared" si="11"/>
        <v xml:space="preserve"> </v>
      </c>
      <c r="R83" s="230" t="str">
        <f t="shared" si="12"/>
        <v xml:space="preserve"> </v>
      </c>
    </row>
    <row r="84" spans="1:18" x14ac:dyDescent="0.2">
      <c r="A84" s="10" t="str">
        <f>IF(COUNTRY_INFO!A84=0," ",COUNTRY_INFO!A84)</f>
        <v>Ethiopia</v>
      </c>
      <c r="B84" s="10" t="str">
        <f>IF(COUNTRY_INFO!B84=0," ",COUNTRY_INFO!B84)</f>
        <v>AmharaNorth Gondar</v>
      </c>
      <c r="C84" s="10" t="str">
        <f>IF(COUNTRY_INFO!C84=0," ",COUNTRY_INFO!C84)</f>
        <v>Adi Arkay</v>
      </c>
      <c r="D84" s="11" t="str">
        <f>IF(AND(COUNTRY_INFO!$T$9:$T$1000="T3 (ALB/MBD)",COUNTRY_INFO!$U$9:$U$1000="T3 (ALB/MBD)"), "T3 (ALB/MBD)", " ")</f>
        <v>T3 (ALB/MBD)</v>
      </c>
      <c r="E84" s="289" t="s">
        <v>19</v>
      </c>
      <c r="F84" s="253" t="s">
        <v>1187</v>
      </c>
      <c r="G84" s="288"/>
      <c r="H84" s="288">
        <v>33894</v>
      </c>
      <c r="I84" s="56"/>
      <c r="J84" s="11">
        <f t="shared" si="7"/>
        <v>33894</v>
      </c>
      <c r="K84" s="305"/>
      <c r="L84" s="309">
        <v>32303</v>
      </c>
      <c r="M84" s="306"/>
      <c r="N84" s="14">
        <f t="shared" si="8"/>
        <v>32303</v>
      </c>
      <c r="O84" s="230" t="str">
        <f t="shared" si="9"/>
        <v xml:space="preserve"> </v>
      </c>
      <c r="P84" s="293">
        <f t="shared" si="10"/>
        <v>95.305953856139723</v>
      </c>
      <c r="Q84" s="275" t="str">
        <f t="shared" si="11"/>
        <v xml:space="preserve"> </v>
      </c>
      <c r="R84" s="293">
        <f t="shared" si="12"/>
        <v>95.305953856139723</v>
      </c>
    </row>
    <row r="85" spans="1:18" x14ac:dyDescent="0.2">
      <c r="A85" s="10" t="str">
        <f>IF(COUNTRY_INFO!A85=0," ",COUNTRY_INFO!A85)</f>
        <v>Ethiopia</v>
      </c>
      <c r="B85" s="10" t="str">
        <f>IF(COUNTRY_INFO!B85=0," ",COUNTRY_INFO!B85)</f>
        <v>AmharaNorth Gondar</v>
      </c>
      <c r="C85" s="10" t="str">
        <f>IF(COUNTRY_INFO!C85=0," ",COUNTRY_INFO!C85)</f>
        <v>Alefa</v>
      </c>
      <c r="D85" s="11" t="str">
        <f>IF(AND(COUNTRY_INFO!$T$9:$T$1000="T3 (ALB/MBD)",COUNTRY_INFO!$U$9:$U$1000="T3 (ALB/MBD)"), "T3 (ALB/MBD)", " ")</f>
        <v xml:space="preserve"> </v>
      </c>
      <c r="E85" s="289"/>
      <c r="F85" s="109"/>
      <c r="G85" s="288"/>
      <c r="H85" s="288"/>
      <c r="I85" s="56"/>
      <c r="J85" s="11">
        <f t="shared" si="7"/>
        <v>0</v>
      </c>
      <c r="K85" s="305"/>
      <c r="L85" s="308"/>
      <c r="M85" s="306"/>
      <c r="N85" s="14">
        <f t="shared" si="8"/>
        <v>0</v>
      </c>
      <c r="O85" s="230" t="str">
        <f t="shared" si="9"/>
        <v xml:space="preserve"> </v>
      </c>
      <c r="P85" s="230" t="str">
        <f t="shared" si="10"/>
        <v xml:space="preserve"> </v>
      </c>
      <c r="Q85" s="275" t="str">
        <f t="shared" si="11"/>
        <v xml:space="preserve"> </v>
      </c>
      <c r="R85" s="230" t="str">
        <f t="shared" si="12"/>
        <v xml:space="preserve"> </v>
      </c>
    </row>
    <row r="86" spans="1:18" x14ac:dyDescent="0.2">
      <c r="A86" s="10" t="str">
        <f>IF(COUNTRY_INFO!A86=0," ",COUNTRY_INFO!A86)</f>
        <v>Ethiopia</v>
      </c>
      <c r="B86" s="10" t="str">
        <f>IF(COUNTRY_INFO!B86=0," ",COUNTRY_INFO!B86)</f>
        <v>AmharaNorth Gondar</v>
      </c>
      <c r="C86" s="10" t="str">
        <f>IF(COUNTRY_INFO!C86=0," ",COUNTRY_INFO!C86)</f>
        <v>Beyeda</v>
      </c>
      <c r="D86" s="11"/>
      <c r="E86" s="289"/>
      <c r="F86" s="253"/>
      <c r="G86" s="288"/>
      <c r="H86" s="288"/>
      <c r="I86" s="56"/>
      <c r="J86" s="11">
        <v>35233</v>
      </c>
      <c r="K86" s="305"/>
      <c r="L86" s="309">
        <v>33872</v>
      </c>
      <c r="M86" s="306"/>
      <c r="N86" s="14">
        <f t="shared" si="8"/>
        <v>33872</v>
      </c>
      <c r="O86" s="230" t="str">
        <f t="shared" si="9"/>
        <v xml:space="preserve"> </v>
      </c>
      <c r="P86" s="230" t="str">
        <f t="shared" si="10"/>
        <v xml:space="preserve"> </v>
      </c>
      <c r="Q86" s="275" t="str">
        <f t="shared" si="11"/>
        <v xml:space="preserve"> </v>
      </c>
      <c r="R86" s="230">
        <f t="shared" si="12"/>
        <v>96.137144154627762</v>
      </c>
    </row>
    <row r="87" spans="1:18" x14ac:dyDescent="0.2">
      <c r="A87" s="10" t="str">
        <f>IF(COUNTRY_INFO!A87=0," ",COUNTRY_INFO!A87)</f>
        <v>Ethiopia</v>
      </c>
      <c r="B87" s="10" t="str">
        <f>IF(COUNTRY_INFO!B87=0," ",COUNTRY_INFO!B87)</f>
        <v>AmharaNorth Gondar</v>
      </c>
      <c r="C87" s="10" t="str">
        <f>IF(COUNTRY_INFO!C87=0," ",COUNTRY_INFO!C87)</f>
        <v>Chilga</v>
      </c>
      <c r="D87" s="11"/>
      <c r="E87" s="289"/>
      <c r="F87" s="253"/>
      <c r="G87" s="288"/>
      <c r="H87" s="288">
        <v>75927</v>
      </c>
      <c r="I87" s="56"/>
      <c r="J87" s="11">
        <f t="shared" si="7"/>
        <v>75927</v>
      </c>
      <c r="K87" s="305"/>
      <c r="L87" s="309">
        <v>71628</v>
      </c>
      <c r="M87" s="306"/>
      <c r="N87" s="14">
        <f t="shared" si="8"/>
        <v>71628</v>
      </c>
      <c r="O87" s="230" t="str">
        <f t="shared" si="9"/>
        <v xml:space="preserve"> </v>
      </c>
      <c r="P87" s="293">
        <f t="shared" si="10"/>
        <v>94.33798253585681</v>
      </c>
      <c r="Q87" s="275" t="str">
        <f t="shared" si="11"/>
        <v xml:space="preserve"> </v>
      </c>
      <c r="R87" s="293">
        <f t="shared" si="12"/>
        <v>94.33798253585681</v>
      </c>
    </row>
    <row r="88" spans="1:18" x14ac:dyDescent="0.2">
      <c r="A88" s="10" t="str">
        <f>IF(COUNTRY_INFO!A88=0," ",COUNTRY_INFO!A88)</f>
        <v>Ethiopia</v>
      </c>
      <c r="B88" s="10" t="str">
        <f>IF(COUNTRY_INFO!B88=0," ",COUNTRY_INFO!B88)</f>
        <v>AmharaNorth Gondar</v>
      </c>
      <c r="C88" s="10" t="str">
        <f>IF(COUNTRY_INFO!C88=0," ",COUNTRY_INFO!C88)</f>
        <v>Dabat</v>
      </c>
      <c r="D88" s="11" t="str">
        <f>IF(AND(COUNTRY_INFO!$T$9:$T$1000="T3 (ALB/MBD)",COUNTRY_INFO!$U$9:$U$1000="T3 (ALB/MBD)"), "T3 (ALB/MBD)", " ")</f>
        <v>T3 (ALB/MBD)</v>
      </c>
      <c r="E88" s="289" t="s">
        <v>19</v>
      </c>
      <c r="F88" s="253" t="s">
        <v>1187</v>
      </c>
      <c r="G88" s="288"/>
      <c r="H88" s="288">
        <v>52985</v>
      </c>
      <c r="I88" s="56"/>
      <c r="J88" s="11">
        <f t="shared" si="7"/>
        <v>52985</v>
      </c>
      <c r="K88" s="305"/>
      <c r="L88" s="309">
        <v>50034</v>
      </c>
      <c r="M88" s="306"/>
      <c r="N88" s="14">
        <f t="shared" si="8"/>
        <v>50034</v>
      </c>
      <c r="O88" s="230" t="str">
        <f t="shared" si="9"/>
        <v xml:space="preserve"> </v>
      </c>
      <c r="P88" s="293">
        <f t="shared" si="10"/>
        <v>94.430499197886192</v>
      </c>
      <c r="Q88" s="275" t="str">
        <f t="shared" si="11"/>
        <v xml:space="preserve"> </v>
      </c>
      <c r="R88" s="293">
        <f t="shared" si="12"/>
        <v>94.430499197886192</v>
      </c>
    </row>
    <row r="89" spans="1:18" x14ac:dyDescent="0.2">
      <c r="A89" s="10" t="str">
        <f>IF(COUNTRY_INFO!A89=0," ",COUNTRY_INFO!A89)</f>
        <v>Ethiopia</v>
      </c>
      <c r="B89" s="10" t="str">
        <f>IF(COUNTRY_INFO!B89=0," ",COUNTRY_INFO!B89)</f>
        <v>AmharaNorth Gondar</v>
      </c>
      <c r="C89" s="10" t="str">
        <f>IF(COUNTRY_INFO!C89=0," ",COUNTRY_INFO!C89)</f>
        <v>Debark</v>
      </c>
      <c r="D89" s="11" t="str">
        <f>IF(AND(COUNTRY_INFO!$T$9:$T$1000="T3 (ALB/MBD)",COUNTRY_INFO!$U$9:$U$1000="T3 (ALB/MBD)"), "T3 (ALB/MBD)", " ")</f>
        <v>T3 (ALB/MBD)</v>
      </c>
      <c r="E89" s="289" t="s">
        <v>19</v>
      </c>
      <c r="F89" s="253" t="s">
        <v>1187</v>
      </c>
      <c r="G89" s="288"/>
      <c r="H89" s="288">
        <v>47698</v>
      </c>
      <c r="I89" s="56"/>
      <c r="J89" s="11">
        <f t="shared" si="7"/>
        <v>47698</v>
      </c>
      <c r="K89" s="305"/>
      <c r="L89" s="309">
        <v>44732</v>
      </c>
      <c r="M89" s="306"/>
      <c r="N89" s="14">
        <f t="shared" si="8"/>
        <v>44732</v>
      </c>
      <c r="O89" s="230" t="str">
        <f t="shared" si="9"/>
        <v xml:space="preserve"> </v>
      </c>
      <c r="P89" s="293">
        <f t="shared" si="10"/>
        <v>93.781709924944451</v>
      </c>
      <c r="Q89" s="275" t="str">
        <f t="shared" si="11"/>
        <v xml:space="preserve"> </v>
      </c>
      <c r="R89" s="293">
        <f t="shared" si="12"/>
        <v>93.781709924944451</v>
      </c>
    </row>
    <row r="90" spans="1:18" x14ac:dyDescent="0.2">
      <c r="A90" s="10" t="str">
        <f>IF(COUNTRY_INFO!A90=0," ",COUNTRY_INFO!A90)</f>
        <v>Ethiopia</v>
      </c>
      <c r="B90" s="10" t="str">
        <f>IF(COUNTRY_INFO!B90=0," ",COUNTRY_INFO!B90)</f>
        <v>AmharaNorth Gondar</v>
      </c>
      <c r="C90" s="10" t="str">
        <f>IF(COUNTRY_INFO!C90=0," ",COUNTRY_INFO!C90)</f>
        <v>Debark town</v>
      </c>
      <c r="D90" s="11" t="str">
        <f>IF(AND(COUNTRY_INFO!$T$9:$T$1000="T3 (ALB/MBD)",COUNTRY_INFO!$U$9:$U$1000="T3 (ALB/MBD)"), "T3 (ALB/MBD)", " ")</f>
        <v>T3 (ALB/MBD)</v>
      </c>
      <c r="E90" s="289" t="s">
        <v>19</v>
      </c>
      <c r="F90" s="253" t="s">
        <v>1187</v>
      </c>
      <c r="G90" s="288"/>
      <c r="H90" s="288">
        <v>7124</v>
      </c>
      <c r="I90" s="56"/>
      <c r="J90" s="11">
        <f t="shared" si="7"/>
        <v>7124</v>
      </c>
      <c r="K90" s="305"/>
      <c r="L90" s="309">
        <v>6483</v>
      </c>
      <c r="M90" s="306"/>
      <c r="N90" s="14">
        <f t="shared" si="8"/>
        <v>6483</v>
      </c>
      <c r="O90" s="230" t="str">
        <f t="shared" si="9"/>
        <v xml:space="preserve"> </v>
      </c>
      <c r="P90" s="293">
        <f t="shared" si="10"/>
        <v>91.002245929253235</v>
      </c>
      <c r="Q90" s="275" t="str">
        <f t="shared" si="11"/>
        <v xml:space="preserve"> </v>
      </c>
      <c r="R90" s="293">
        <f t="shared" si="12"/>
        <v>91.002245929253235</v>
      </c>
    </row>
    <row r="91" spans="1:18" x14ac:dyDescent="0.2">
      <c r="A91" s="10" t="str">
        <f>IF(COUNTRY_INFO!A91=0," ",COUNTRY_INFO!A91)</f>
        <v>Ethiopia</v>
      </c>
      <c r="B91" s="10" t="str">
        <f>IF(COUNTRY_INFO!B91=0," ",COUNTRY_INFO!B91)</f>
        <v>AmharaNorth Gondar</v>
      </c>
      <c r="C91" s="10" t="str">
        <f>IF(COUNTRY_INFO!C91=0," ",COUNTRY_INFO!C91)</f>
        <v>East Belesa</v>
      </c>
      <c r="D91" s="11" t="str">
        <f>IF(AND(COUNTRY_INFO!$T$9:$T$1000="T3 (ALB/MBD)",COUNTRY_INFO!$U$9:$U$1000="T3 (ALB/MBD)"), "T3 (ALB/MBD)", " ")</f>
        <v xml:space="preserve"> </v>
      </c>
      <c r="E91" s="289"/>
      <c r="F91" s="109"/>
      <c r="G91" s="288"/>
      <c r="H91" s="288"/>
      <c r="I91" s="56"/>
      <c r="J91" s="11">
        <f t="shared" si="7"/>
        <v>0</v>
      </c>
      <c r="K91" s="305"/>
      <c r="L91" s="308"/>
      <c r="M91" s="306"/>
      <c r="N91" s="14">
        <f t="shared" si="8"/>
        <v>0</v>
      </c>
      <c r="O91" s="230" t="str">
        <f t="shared" si="9"/>
        <v xml:space="preserve"> </v>
      </c>
      <c r="P91" s="230" t="str">
        <f t="shared" si="10"/>
        <v xml:space="preserve"> </v>
      </c>
      <c r="Q91" s="275" t="str">
        <f t="shared" si="11"/>
        <v xml:space="preserve"> </v>
      </c>
      <c r="R91" s="230" t="str">
        <f t="shared" si="12"/>
        <v xml:space="preserve"> </v>
      </c>
    </row>
    <row r="92" spans="1:18" x14ac:dyDescent="0.2">
      <c r="A92" s="10" t="str">
        <f>IF(COUNTRY_INFO!A92=0," ",COUNTRY_INFO!A92)</f>
        <v>Ethiopia</v>
      </c>
      <c r="B92" s="10" t="str">
        <f>IF(COUNTRY_INFO!B92=0," ",COUNTRY_INFO!B92)</f>
        <v>AmharaNorth Gondar</v>
      </c>
      <c r="C92" s="10" t="str">
        <f>IF(COUNTRY_INFO!C92=0," ",COUNTRY_INFO!C92)</f>
        <v>East Dembia</v>
      </c>
      <c r="D92" s="11" t="str">
        <f>IF(AND(COUNTRY_INFO!$T$9:$T$1000="T3 (ALB/MBD)",COUNTRY_INFO!$U$9:$U$1000="T3 (ALB/MBD)"), "T3 (ALB/MBD)", " ")</f>
        <v xml:space="preserve"> </v>
      </c>
      <c r="E92" s="289"/>
      <c r="F92" s="109"/>
      <c r="G92" s="288"/>
      <c r="H92" s="288">
        <v>42900</v>
      </c>
      <c r="I92" s="56"/>
      <c r="J92" s="11">
        <f t="shared" si="7"/>
        <v>42900</v>
      </c>
      <c r="K92" s="305"/>
      <c r="L92" s="309">
        <v>39122</v>
      </c>
      <c r="M92" s="306"/>
      <c r="N92" s="14">
        <f t="shared" si="8"/>
        <v>39122</v>
      </c>
      <c r="O92" s="230" t="str">
        <f t="shared" si="9"/>
        <v xml:space="preserve"> </v>
      </c>
      <c r="P92" s="293">
        <f t="shared" si="10"/>
        <v>91.193473193473196</v>
      </c>
      <c r="Q92" s="275" t="str">
        <f t="shared" si="11"/>
        <v xml:space="preserve"> </v>
      </c>
      <c r="R92" s="293">
        <f t="shared" si="12"/>
        <v>91.193473193473196</v>
      </c>
    </row>
    <row r="93" spans="1:18" x14ac:dyDescent="0.2">
      <c r="A93" s="10" t="str">
        <f>IF(COUNTRY_INFO!A93=0," ",COUNTRY_INFO!A93)</f>
        <v>Ethiopia</v>
      </c>
      <c r="B93" s="10" t="str">
        <f>IF(COUNTRY_INFO!B93=0," ",COUNTRY_INFO!B93)</f>
        <v>AmharaNorth Gondar</v>
      </c>
      <c r="C93" s="10" t="str">
        <f>IF(COUNTRY_INFO!C93=0," ",COUNTRY_INFO!C93)</f>
        <v>Gendawuha</v>
      </c>
      <c r="D93" s="11" t="str">
        <f>IF(AND(COUNTRY_INFO!$T$9:$T$1000="T3 (ALB/MBD)",COUNTRY_INFO!$U$9:$U$1000="T3 (ALB/MBD)"), "T3 (ALB/MBD)", " ")</f>
        <v xml:space="preserve"> </v>
      </c>
      <c r="E93" s="289"/>
      <c r="F93" s="109"/>
      <c r="G93" s="288"/>
      <c r="H93" s="288"/>
      <c r="I93" s="56"/>
      <c r="J93" s="11">
        <f t="shared" si="7"/>
        <v>0</v>
      </c>
      <c r="K93" s="305"/>
      <c r="L93" s="308"/>
      <c r="M93" s="306"/>
      <c r="N93" s="14">
        <f t="shared" si="8"/>
        <v>0</v>
      </c>
      <c r="O93" s="230" t="str">
        <f t="shared" si="9"/>
        <v xml:space="preserve"> </v>
      </c>
      <c r="P93" s="230" t="str">
        <f t="shared" si="10"/>
        <v xml:space="preserve"> </v>
      </c>
      <c r="Q93" s="275" t="str">
        <f t="shared" si="11"/>
        <v xml:space="preserve"> </v>
      </c>
      <c r="R93" s="230" t="str">
        <f t="shared" si="12"/>
        <v xml:space="preserve"> </v>
      </c>
    </row>
    <row r="94" spans="1:18" x14ac:dyDescent="0.2">
      <c r="A94" s="10" t="str">
        <f>IF(COUNTRY_INFO!A94=0," ",COUNTRY_INFO!A94)</f>
        <v>Ethiopia</v>
      </c>
      <c r="B94" s="10" t="str">
        <f>IF(COUNTRY_INFO!B94=0," ",COUNTRY_INFO!B94)</f>
        <v>AmharaNorth Gondar</v>
      </c>
      <c r="C94" s="10" t="str">
        <f>IF(COUNTRY_INFO!C94=0," ",COUNTRY_INFO!C94)</f>
        <v>Gondar town</v>
      </c>
      <c r="D94" s="11"/>
      <c r="E94" s="289"/>
      <c r="F94" s="253"/>
      <c r="G94" s="288"/>
      <c r="H94" s="288">
        <v>96750</v>
      </c>
      <c r="I94" s="56"/>
      <c r="J94" s="11">
        <f t="shared" si="7"/>
        <v>96750</v>
      </c>
      <c r="K94" s="305"/>
      <c r="L94" s="309">
        <v>92112</v>
      </c>
      <c r="M94" s="306"/>
      <c r="N94" s="14">
        <f t="shared" si="8"/>
        <v>92112</v>
      </c>
      <c r="O94" s="230" t="str">
        <f t="shared" si="9"/>
        <v xml:space="preserve"> </v>
      </c>
      <c r="P94" s="293">
        <f t="shared" si="10"/>
        <v>95.20620155038759</v>
      </c>
      <c r="Q94" s="275" t="str">
        <f t="shared" si="11"/>
        <v xml:space="preserve"> </v>
      </c>
      <c r="R94" s="293">
        <f t="shared" si="12"/>
        <v>95.20620155038759</v>
      </c>
    </row>
    <row r="95" spans="1:18" x14ac:dyDescent="0.2">
      <c r="A95" s="10" t="str">
        <f>IF(COUNTRY_INFO!A95=0," ",COUNTRY_INFO!A95)</f>
        <v>Ethiopia</v>
      </c>
      <c r="B95" s="10" t="str">
        <f>IF(COUNTRY_INFO!B95=0," ",COUNTRY_INFO!B95)</f>
        <v>AmharaNorth Gondar</v>
      </c>
      <c r="C95" s="10" t="str">
        <f>IF(COUNTRY_INFO!C95=0," ",COUNTRY_INFO!C95)</f>
        <v>Gondar Zuriya</v>
      </c>
      <c r="D95" s="11" t="str">
        <f>IF(AND(COUNTRY_INFO!$T$9:$T$1000="T3 (ALB/MBD)",COUNTRY_INFO!$U$9:$U$1000="T3 (ALB/MBD)"), "T3 (ALB/MBD)", " ")</f>
        <v>T3 (ALB/MBD)</v>
      </c>
      <c r="E95" s="289" t="s">
        <v>19</v>
      </c>
      <c r="F95" s="253" t="s">
        <v>1187</v>
      </c>
      <c r="G95" s="288"/>
      <c r="H95" s="288">
        <v>68360</v>
      </c>
      <c r="I95" s="56"/>
      <c r="J95" s="11">
        <f t="shared" si="7"/>
        <v>68360</v>
      </c>
      <c r="K95" s="305"/>
      <c r="L95" s="309">
        <v>65586</v>
      </c>
      <c r="M95" s="306"/>
      <c r="N95" s="14">
        <f t="shared" si="8"/>
        <v>65586</v>
      </c>
      <c r="O95" s="230" t="str">
        <f t="shared" si="9"/>
        <v xml:space="preserve"> </v>
      </c>
      <c r="P95" s="293">
        <f t="shared" si="10"/>
        <v>95.942071386775893</v>
      </c>
      <c r="Q95" s="275" t="str">
        <f t="shared" si="11"/>
        <v xml:space="preserve"> </v>
      </c>
      <c r="R95" s="293">
        <f t="shared" si="12"/>
        <v>95.942071386775893</v>
      </c>
    </row>
    <row r="96" spans="1:18" x14ac:dyDescent="0.2">
      <c r="A96" s="10" t="str">
        <f>IF(COUNTRY_INFO!A96=0," ",COUNTRY_INFO!A96)</f>
        <v>Ethiopia</v>
      </c>
      <c r="B96" s="10" t="str">
        <f>IF(COUNTRY_INFO!B96=0," ",COUNTRY_INFO!B96)</f>
        <v>AmharaNorth Gondar</v>
      </c>
      <c r="C96" s="10" t="str">
        <f>IF(COUNTRY_INFO!C96=0," ",COUNTRY_INFO!C96)</f>
        <v>Janamora</v>
      </c>
      <c r="D96" s="11" t="str">
        <f>IF(AND(COUNTRY_INFO!$T$9:$T$1000="T3 (ALB/MBD)",COUNTRY_INFO!$U$9:$U$1000="T3 (ALB/MBD)"), "T3 (ALB/MBD)", " ")</f>
        <v>T3 (ALB/MBD)</v>
      </c>
      <c r="E96" s="289" t="s">
        <v>19</v>
      </c>
      <c r="F96" s="253" t="s">
        <v>1187</v>
      </c>
      <c r="G96" s="288"/>
      <c r="H96" s="288">
        <v>61680</v>
      </c>
      <c r="I96" s="56"/>
      <c r="J96" s="11">
        <f t="shared" si="7"/>
        <v>61680</v>
      </c>
      <c r="K96" s="305"/>
      <c r="L96" s="309">
        <v>59663</v>
      </c>
      <c r="M96" s="306"/>
      <c r="N96" s="14">
        <f t="shared" si="8"/>
        <v>59663</v>
      </c>
      <c r="O96" s="230" t="str">
        <f t="shared" si="9"/>
        <v xml:space="preserve"> </v>
      </c>
      <c r="P96" s="293">
        <f t="shared" si="10"/>
        <v>96.729896238651108</v>
      </c>
      <c r="Q96" s="275" t="str">
        <f t="shared" si="11"/>
        <v xml:space="preserve"> </v>
      </c>
      <c r="R96" s="293">
        <f t="shared" si="12"/>
        <v>96.729896238651108</v>
      </c>
    </row>
    <row r="97" spans="1:18" x14ac:dyDescent="0.2">
      <c r="A97" s="10" t="str">
        <f>IF(COUNTRY_INFO!A97=0," ",COUNTRY_INFO!A97)</f>
        <v>Ethiopia</v>
      </c>
      <c r="B97" s="10" t="str">
        <f>IF(COUNTRY_INFO!B97=0," ",COUNTRY_INFO!B97)</f>
        <v>AmharaNorth Gondar</v>
      </c>
      <c r="C97" s="10" t="str">
        <f>IF(COUNTRY_INFO!C97=0," ",COUNTRY_INFO!C97)</f>
        <v>Kinfazbegela</v>
      </c>
      <c r="D97" s="11" t="str">
        <f>IF(AND(COUNTRY_INFO!$T$9:$T$1000="T3 (ALB/MBD)",COUNTRY_INFO!$U$9:$U$1000="T3 (ALB/MBD)"), "T3 (ALB/MBD)", " ")</f>
        <v xml:space="preserve"> </v>
      </c>
      <c r="E97" s="289"/>
      <c r="F97" s="109"/>
      <c r="G97" s="288"/>
      <c r="H97" s="288"/>
      <c r="I97" s="56"/>
      <c r="J97" s="11">
        <f t="shared" si="7"/>
        <v>0</v>
      </c>
      <c r="K97" s="305"/>
      <c r="L97" s="308"/>
      <c r="M97" s="306"/>
      <c r="N97" s="14">
        <f t="shared" si="8"/>
        <v>0</v>
      </c>
      <c r="O97" s="230" t="str">
        <f t="shared" si="9"/>
        <v xml:space="preserve"> </v>
      </c>
      <c r="P97" s="230" t="str">
        <f t="shared" si="10"/>
        <v xml:space="preserve"> </v>
      </c>
      <c r="Q97" s="275" t="str">
        <f t="shared" si="11"/>
        <v xml:space="preserve"> </v>
      </c>
      <c r="R97" s="230" t="str">
        <f t="shared" si="12"/>
        <v xml:space="preserve"> </v>
      </c>
    </row>
    <row r="98" spans="1:18" x14ac:dyDescent="0.2">
      <c r="A98" s="10" t="str">
        <f>IF(COUNTRY_INFO!A98=0," ",COUNTRY_INFO!A98)</f>
        <v>Ethiopia</v>
      </c>
      <c r="B98" s="10" t="str">
        <f>IF(COUNTRY_INFO!B98=0," ",COUNTRY_INFO!B98)</f>
        <v>AmharaNorth Gondar</v>
      </c>
      <c r="C98" s="10" t="str">
        <f>IF(COUNTRY_INFO!C98=0," ",COUNTRY_INFO!C98)</f>
        <v>Lay Armachiho</v>
      </c>
      <c r="D98" s="11" t="str">
        <f>IF(AND(COUNTRY_INFO!$T$9:$T$1000="T3 (ALB/MBD)",COUNTRY_INFO!$U$9:$U$1000="T3 (ALB/MBD)"), "T3 (ALB/MBD)", " ")</f>
        <v xml:space="preserve"> </v>
      </c>
      <c r="E98" s="289"/>
      <c r="F98" s="109"/>
      <c r="G98" s="288"/>
      <c r="H98" s="288">
        <v>54961</v>
      </c>
      <c r="I98" s="56"/>
      <c r="J98" s="11">
        <f t="shared" si="7"/>
        <v>54961</v>
      </c>
      <c r="K98" s="305"/>
      <c r="L98" s="309">
        <v>51817</v>
      </c>
      <c r="M98" s="306"/>
      <c r="N98" s="14">
        <f t="shared" si="8"/>
        <v>51817</v>
      </c>
      <c r="O98" s="230" t="str">
        <f t="shared" si="9"/>
        <v xml:space="preserve"> </v>
      </c>
      <c r="P98" s="230">
        <f t="shared" si="10"/>
        <v>94.279580065864891</v>
      </c>
      <c r="Q98" s="275" t="str">
        <f t="shared" si="11"/>
        <v xml:space="preserve"> </v>
      </c>
      <c r="R98" s="230">
        <f t="shared" si="12"/>
        <v>94.279580065864891</v>
      </c>
    </row>
    <row r="99" spans="1:18" x14ac:dyDescent="0.2">
      <c r="A99" s="10" t="str">
        <f>IF(COUNTRY_INFO!A99=0," ",COUNTRY_INFO!A99)</f>
        <v>Ethiopia</v>
      </c>
      <c r="B99" s="10" t="str">
        <f>IF(COUNTRY_INFO!B99=0," ",COUNTRY_INFO!B99)</f>
        <v>AmharaNorth Gondar</v>
      </c>
      <c r="C99" s="10" t="str">
        <f>IF(COUNTRY_INFO!C99=0," ",COUNTRY_INFO!C99)</f>
        <v>Metema</v>
      </c>
      <c r="D99" s="11"/>
      <c r="E99" s="289"/>
      <c r="F99" s="253"/>
      <c r="G99" s="288"/>
      <c r="H99" s="288"/>
      <c r="I99" s="56"/>
      <c r="J99" s="11">
        <f t="shared" si="7"/>
        <v>0</v>
      </c>
      <c r="K99" s="305"/>
      <c r="L99" s="308"/>
      <c r="M99" s="306"/>
      <c r="N99" s="14">
        <f t="shared" si="8"/>
        <v>0</v>
      </c>
      <c r="O99" s="230" t="str">
        <f t="shared" si="9"/>
        <v xml:space="preserve"> </v>
      </c>
      <c r="P99" s="230" t="str">
        <f t="shared" si="10"/>
        <v xml:space="preserve"> </v>
      </c>
      <c r="Q99" s="275" t="str">
        <f t="shared" si="11"/>
        <v xml:space="preserve"> </v>
      </c>
      <c r="R99" s="230" t="str">
        <f t="shared" si="12"/>
        <v xml:space="preserve"> </v>
      </c>
    </row>
    <row r="100" spans="1:18" x14ac:dyDescent="0.2">
      <c r="A100" s="10" t="str">
        <f>IF(COUNTRY_INFO!A100=0," ",COUNTRY_INFO!A100)</f>
        <v>Ethiopia</v>
      </c>
      <c r="B100" s="10" t="str">
        <f>IF(COUNTRY_INFO!B100=0," ",COUNTRY_INFO!B100)</f>
        <v>AmharaNorth Gondar</v>
      </c>
      <c r="C100" s="10" t="str">
        <f>IF(COUNTRY_INFO!C100=0," ",COUNTRY_INFO!C100)</f>
        <v>Mirab Belesa</v>
      </c>
      <c r="D100" s="11"/>
      <c r="E100" s="289"/>
      <c r="F100" s="253"/>
      <c r="G100" s="288"/>
      <c r="H100" s="288">
        <v>57790</v>
      </c>
      <c r="I100" s="56"/>
      <c r="J100" s="11">
        <f t="shared" si="7"/>
        <v>57790</v>
      </c>
      <c r="K100" s="305"/>
      <c r="L100" s="309">
        <v>54918</v>
      </c>
      <c r="M100" s="306"/>
      <c r="N100" s="14">
        <f t="shared" si="8"/>
        <v>54918</v>
      </c>
      <c r="O100" s="230" t="str">
        <f t="shared" si="9"/>
        <v xml:space="preserve"> </v>
      </c>
      <c r="P100" s="293">
        <f t="shared" si="10"/>
        <v>95.030282055718985</v>
      </c>
      <c r="Q100" s="275" t="str">
        <f t="shared" si="11"/>
        <v xml:space="preserve"> </v>
      </c>
      <c r="R100" s="293">
        <f t="shared" si="12"/>
        <v>95.030282055718985</v>
      </c>
    </row>
    <row r="101" spans="1:18" x14ac:dyDescent="0.2">
      <c r="A101" s="10" t="str">
        <f>IF(COUNTRY_INFO!A101=0," ",COUNTRY_INFO!A101)</f>
        <v>Ethiopia</v>
      </c>
      <c r="B101" s="10" t="str">
        <f>IF(COUNTRY_INFO!B101=0," ",COUNTRY_INFO!B101)</f>
        <v>AmharaNorth Gondar</v>
      </c>
      <c r="C101" s="10" t="str">
        <f>IF(COUNTRY_INFO!C101=0," ",COUNTRY_INFO!C101)</f>
        <v>Quara</v>
      </c>
      <c r="D101" s="11"/>
      <c r="E101" s="289"/>
      <c r="F101" s="253"/>
      <c r="G101" s="288"/>
      <c r="H101" s="288">
        <v>40536</v>
      </c>
      <c r="I101" s="56"/>
      <c r="J101" s="11">
        <f t="shared" si="7"/>
        <v>40536</v>
      </c>
      <c r="K101" s="305"/>
      <c r="L101" s="309">
        <v>37564</v>
      </c>
      <c r="M101" s="306"/>
      <c r="N101" s="14">
        <f t="shared" si="8"/>
        <v>37564</v>
      </c>
      <c r="O101" s="230" t="str">
        <f t="shared" si="9"/>
        <v xml:space="preserve"> </v>
      </c>
      <c r="P101" s="294">
        <f t="shared" si="10"/>
        <v>92.6682455101638</v>
      </c>
      <c r="Q101" s="275" t="str">
        <f t="shared" si="11"/>
        <v xml:space="preserve"> </v>
      </c>
      <c r="R101" s="294">
        <f t="shared" si="12"/>
        <v>92.6682455101638</v>
      </c>
    </row>
    <row r="102" spans="1:18" x14ac:dyDescent="0.2">
      <c r="A102" s="10" t="str">
        <f>IF(COUNTRY_INFO!A102=0," ",COUNTRY_INFO!A102)</f>
        <v>Ethiopia</v>
      </c>
      <c r="B102" s="10" t="str">
        <f>IF(COUNTRY_INFO!B102=0," ",COUNTRY_INFO!B102)</f>
        <v>AmharaNorth Gondar</v>
      </c>
      <c r="C102" s="10" t="str">
        <f>IF(COUNTRY_INFO!C102=0," ",COUNTRY_INFO!C102)</f>
        <v>Tach Armachiho</v>
      </c>
      <c r="D102" s="11"/>
      <c r="E102" s="289"/>
      <c r="F102" s="253"/>
      <c r="G102" s="288"/>
      <c r="H102" s="288">
        <v>35622</v>
      </c>
      <c r="I102" s="56"/>
      <c r="J102" s="11">
        <f t="shared" si="7"/>
        <v>35622</v>
      </c>
      <c r="K102" s="305"/>
      <c r="L102" s="309">
        <v>33817</v>
      </c>
      <c r="M102" s="306"/>
      <c r="N102" s="14">
        <f t="shared" si="8"/>
        <v>33817</v>
      </c>
      <c r="O102" s="230" t="str">
        <f t="shared" si="9"/>
        <v xml:space="preserve"> </v>
      </c>
      <c r="P102" s="230">
        <f t="shared" si="10"/>
        <v>94.932906630733811</v>
      </c>
      <c r="Q102" s="275" t="str">
        <f t="shared" si="11"/>
        <v xml:space="preserve"> </v>
      </c>
      <c r="R102" s="230">
        <f t="shared" si="12"/>
        <v>94.932906630733811</v>
      </c>
    </row>
    <row r="103" spans="1:18" x14ac:dyDescent="0.2">
      <c r="A103" s="10" t="str">
        <f>IF(COUNTRY_INFO!A103=0," ",COUNTRY_INFO!A103)</f>
        <v>Ethiopia</v>
      </c>
      <c r="B103" s="10" t="str">
        <f>IF(COUNTRY_INFO!B103=0," ",COUNTRY_INFO!B103)</f>
        <v>AmharaNorth Gondar</v>
      </c>
      <c r="C103" s="10" t="str">
        <f>IF(COUNTRY_INFO!C103=0," ",COUNTRY_INFO!C103)</f>
        <v>Takusa</v>
      </c>
      <c r="D103" s="11"/>
      <c r="E103" s="289"/>
      <c r="F103" s="253"/>
      <c r="G103" s="288"/>
      <c r="H103" s="288">
        <v>52262</v>
      </c>
      <c r="I103" s="56"/>
      <c r="J103" s="11">
        <f t="shared" si="7"/>
        <v>52262</v>
      </c>
      <c r="K103" s="305"/>
      <c r="L103" s="309">
        <v>48909</v>
      </c>
      <c r="M103" s="306"/>
      <c r="N103" s="14">
        <f t="shared" si="8"/>
        <v>48909</v>
      </c>
      <c r="O103" s="230" t="str">
        <f t="shared" si="9"/>
        <v xml:space="preserve"> </v>
      </c>
      <c r="P103" s="230">
        <f t="shared" si="10"/>
        <v>93.584248593624437</v>
      </c>
      <c r="Q103" s="275" t="str">
        <f t="shared" si="11"/>
        <v xml:space="preserve"> </v>
      </c>
      <c r="R103" s="230">
        <f t="shared" si="12"/>
        <v>93.584248593624437</v>
      </c>
    </row>
    <row r="104" spans="1:18" x14ac:dyDescent="0.2">
      <c r="A104" s="10" t="str">
        <f>IF(COUNTRY_INFO!A104=0," ",COUNTRY_INFO!A104)</f>
        <v>Ethiopia</v>
      </c>
      <c r="B104" s="10" t="str">
        <f>IF(COUNTRY_INFO!B104=0," ",COUNTRY_INFO!B104)</f>
        <v>AmharaNorth Gondar</v>
      </c>
      <c r="C104" s="10" t="str">
        <f>IF(COUNTRY_INFO!C104=0," ",COUNTRY_INFO!C104)</f>
        <v>Tegedie</v>
      </c>
      <c r="D104" s="11"/>
      <c r="E104" s="289"/>
      <c r="F104" s="253"/>
      <c r="G104" s="288"/>
      <c r="H104" s="288">
        <v>27813</v>
      </c>
      <c r="I104" s="56"/>
      <c r="J104" s="11">
        <f t="shared" si="7"/>
        <v>27813</v>
      </c>
      <c r="K104" s="305"/>
      <c r="L104" s="309">
        <v>24533</v>
      </c>
      <c r="M104" s="306"/>
      <c r="N104" s="14">
        <f t="shared" si="8"/>
        <v>24533</v>
      </c>
      <c r="O104" s="230" t="str">
        <f t="shared" si="9"/>
        <v xml:space="preserve"> </v>
      </c>
      <c r="P104" s="230">
        <f t="shared" si="10"/>
        <v>88.20695358285694</v>
      </c>
      <c r="Q104" s="275" t="str">
        <f t="shared" si="11"/>
        <v xml:space="preserve"> </v>
      </c>
      <c r="R104" s="230">
        <f t="shared" si="12"/>
        <v>88.20695358285694</v>
      </c>
    </row>
    <row r="105" spans="1:18" x14ac:dyDescent="0.2">
      <c r="A105" s="10" t="str">
        <f>IF(COUNTRY_INFO!A105=0," ",COUNTRY_INFO!A105)</f>
        <v>Ethiopia</v>
      </c>
      <c r="B105" s="10" t="str">
        <f>IF(COUNTRY_INFO!B105=0," ",COUNTRY_INFO!B105)</f>
        <v>AmharaNorth Gondar</v>
      </c>
      <c r="C105" s="10" t="str">
        <f>IF(COUNTRY_INFO!C105=0," ",COUNTRY_INFO!C105)</f>
        <v>Telemt</v>
      </c>
      <c r="D105" s="11"/>
      <c r="E105" s="289"/>
      <c r="F105" s="253"/>
      <c r="G105" s="288"/>
      <c r="H105" s="288">
        <v>26382</v>
      </c>
      <c r="I105" s="56"/>
      <c r="J105" s="11">
        <f t="shared" si="7"/>
        <v>26382</v>
      </c>
      <c r="K105" s="305"/>
      <c r="L105" s="309">
        <v>23509</v>
      </c>
      <c r="M105" s="306"/>
      <c r="N105" s="14">
        <f t="shared" si="8"/>
        <v>23509</v>
      </c>
      <c r="O105" s="230" t="str">
        <f t="shared" si="9"/>
        <v xml:space="preserve"> </v>
      </c>
      <c r="P105" s="230">
        <f t="shared" si="10"/>
        <v>89.10999924190736</v>
      </c>
      <c r="Q105" s="275" t="str">
        <f t="shared" si="11"/>
        <v xml:space="preserve"> </v>
      </c>
      <c r="R105" s="230">
        <f t="shared" si="12"/>
        <v>89.10999924190736</v>
      </c>
    </row>
    <row r="106" spans="1:18" x14ac:dyDescent="0.2">
      <c r="A106" s="10" t="str">
        <f>IF(COUNTRY_INFO!A106=0," ",COUNTRY_INFO!A106)</f>
        <v>Ethiopia</v>
      </c>
      <c r="B106" s="10" t="str">
        <f>IF(COUNTRY_INFO!B106=0," ",COUNTRY_INFO!B106)</f>
        <v>AmharaNorth Gondar</v>
      </c>
      <c r="C106" s="10" t="str">
        <f>IF(COUNTRY_INFO!C106=0," ",COUNTRY_INFO!C106)</f>
        <v>West Armachoho</v>
      </c>
      <c r="D106" s="11"/>
      <c r="E106" s="289"/>
      <c r="F106" s="253"/>
      <c r="G106" s="288"/>
      <c r="H106" s="288"/>
      <c r="I106" s="56"/>
      <c r="J106" s="11">
        <f t="shared" si="7"/>
        <v>0</v>
      </c>
      <c r="K106" s="305"/>
      <c r="L106" s="308"/>
      <c r="M106" s="306"/>
      <c r="N106" s="14">
        <f t="shared" si="8"/>
        <v>0</v>
      </c>
      <c r="O106" s="230" t="str">
        <f t="shared" si="9"/>
        <v xml:space="preserve"> </v>
      </c>
      <c r="P106" s="230" t="str">
        <f t="shared" si="10"/>
        <v xml:space="preserve"> </v>
      </c>
      <c r="Q106" s="275" t="str">
        <f t="shared" si="11"/>
        <v xml:space="preserve"> </v>
      </c>
      <c r="R106" s="230" t="str">
        <f t="shared" si="12"/>
        <v xml:space="preserve"> </v>
      </c>
    </row>
    <row r="107" spans="1:18" x14ac:dyDescent="0.2">
      <c r="A107" s="10" t="str">
        <f>IF(COUNTRY_INFO!A107=0," ",COUNTRY_INFO!A107)</f>
        <v>Ethiopia</v>
      </c>
      <c r="B107" s="10" t="str">
        <f>IF(COUNTRY_INFO!B107=0," ",COUNTRY_INFO!B107)</f>
        <v>AmharaNorth Gondar</v>
      </c>
      <c r="C107" s="10" t="str">
        <f>IF(COUNTRY_INFO!C107=0," ",COUNTRY_INFO!C107)</f>
        <v>West Dembia</v>
      </c>
      <c r="D107" s="11" t="str">
        <f>IF(AND(COUNTRY_INFO!$T$9:$T$1000="T3 (ALB/MBD)",COUNTRY_INFO!$U$9:$U$1000="T3 (ALB/MBD)"), "T3 (ALB/MBD)", " ")</f>
        <v xml:space="preserve"> </v>
      </c>
      <c r="E107" s="289"/>
      <c r="F107" s="109"/>
      <c r="G107" s="288"/>
      <c r="H107" s="288">
        <v>99352</v>
      </c>
      <c r="I107" s="56"/>
      <c r="J107" s="11">
        <f t="shared" si="7"/>
        <v>99352</v>
      </c>
      <c r="K107" s="305"/>
      <c r="L107" s="309">
        <v>93112</v>
      </c>
      <c r="M107" s="306"/>
      <c r="N107" s="14">
        <f t="shared" si="8"/>
        <v>93112</v>
      </c>
      <c r="O107" s="230" t="str">
        <f t="shared" si="9"/>
        <v xml:space="preserve"> </v>
      </c>
      <c r="P107" s="230">
        <f t="shared" si="10"/>
        <v>93.719301070939693</v>
      </c>
      <c r="Q107" s="275" t="str">
        <f t="shared" si="11"/>
        <v xml:space="preserve"> </v>
      </c>
      <c r="R107" s="230">
        <f t="shared" si="12"/>
        <v>93.719301070939693</v>
      </c>
    </row>
    <row r="108" spans="1:18" x14ac:dyDescent="0.2">
      <c r="A108" s="10" t="str">
        <f>IF(COUNTRY_INFO!A108=0," ",COUNTRY_INFO!A108)</f>
        <v>Ethiopia</v>
      </c>
      <c r="B108" s="10" t="str">
        <f>IF(COUNTRY_INFO!B108=0," ",COUNTRY_INFO!B108)</f>
        <v>AmharaNorth Gondar</v>
      </c>
      <c r="C108" s="10" t="str">
        <f>IF(COUNTRY_INFO!C108=0," ",COUNTRY_INFO!C108)</f>
        <v>Wogera</v>
      </c>
      <c r="D108" s="11"/>
      <c r="E108" s="289"/>
      <c r="F108" s="253"/>
      <c r="G108" s="288"/>
      <c r="H108" s="288">
        <v>20756</v>
      </c>
      <c r="I108" s="56"/>
      <c r="J108" s="11">
        <f t="shared" si="7"/>
        <v>20756</v>
      </c>
      <c r="K108" s="305"/>
      <c r="L108" s="309">
        <v>17216</v>
      </c>
      <c r="M108" s="306"/>
      <c r="N108" s="14">
        <f t="shared" si="8"/>
        <v>17216</v>
      </c>
      <c r="O108" s="230" t="str">
        <f t="shared" si="9"/>
        <v xml:space="preserve"> </v>
      </c>
      <c r="P108" s="230">
        <f t="shared" si="10"/>
        <v>82.944690691848137</v>
      </c>
      <c r="Q108" s="275" t="str">
        <f t="shared" si="11"/>
        <v xml:space="preserve"> </v>
      </c>
      <c r="R108" s="230">
        <f t="shared" si="12"/>
        <v>82.944690691848137</v>
      </c>
    </row>
    <row r="109" spans="1:18" x14ac:dyDescent="0.2">
      <c r="A109" s="10" t="str">
        <f>IF(COUNTRY_INFO!A109=0," ",COUNTRY_INFO!A109)</f>
        <v>Ethiopia</v>
      </c>
      <c r="B109" s="10" t="str">
        <f>IF(COUNTRY_INFO!B109=0," ",COUNTRY_INFO!B109)</f>
        <v>AmharaNorth Shoa</v>
      </c>
      <c r="C109" s="10" t="str">
        <f>IF(COUNTRY_INFO!C109=0," ",COUNTRY_INFO!C109)</f>
        <v>Angolelna tera</v>
      </c>
      <c r="D109" s="11" t="str">
        <f>IF(AND(COUNTRY_INFO!$T$9:$T$1000="T3 (ALB/MBD)",COUNTRY_INFO!$U$9:$U$1000="T3 (ALB/MBD)"), "T3 (ALB/MBD)", " ")</f>
        <v xml:space="preserve"> </v>
      </c>
      <c r="E109" s="289"/>
      <c r="F109" s="109"/>
      <c r="G109" s="288"/>
      <c r="H109" s="288"/>
      <c r="I109" s="56"/>
      <c r="J109" s="11">
        <f t="shared" si="7"/>
        <v>0</v>
      </c>
      <c r="K109" s="305"/>
      <c r="L109" s="308"/>
      <c r="M109" s="306"/>
      <c r="N109" s="14">
        <f t="shared" si="8"/>
        <v>0</v>
      </c>
      <c r="O109" s="230" t="str">
        <f t="shared" si="9"/>
        <v xml:space="preserve"> </v>
      </c>
      <c r="P109" s="230" t="str">
        <f t="shared" si="10"/>
        <v xml:space="preserve"> </v>
      </c>
      <c r="Q109" s="275" t="str">
        <f t="shared" si="11"/>
        <v xml:space="preserve"> </v>
      </c>
      <c r="R109" s="230" t="str">
        <f t="shared" si="12"/>
        <v xml:space="preserve"> </v>
      </c>
    </row>
    <row r="110" spans="1:18" x14ac:dyDescent="0.2">
      <c r="A110" s="10" t="str">
        <f>IF(COUNTRY_INFO!A110=0," ",COUNTRY_INFO!A110)</f>
        <v>Ethiopia</v>
      </c>
      <c r="B110" s="10" t="str">
        <f>IF(COUNTRY_INFO!B110=0," ",COUNTRY_INFO!B110)</f>
        <v>AmharaNorth Shoa</v>
      </c>
      <c r="C110" s="10" t="str">
        <f>IF(COUNTRY_INFO!C110=0," ",COUNTRY_INFO!C110)</f>
        <v>Ankober</v>
      </c>
      <c r="D110" s="11" t="str">
        <f>IF(AND(COUNTRY_INFO!$T$9:$T$1000="T3 (ALB/MBD)",COUNTRY_INFO!$U$9:$U$1000="T3 (ALB/MBD)"), "T3 (ALB/MBD)", " ")</f>
        <v xml:space="preserve"> </v>
      </c>
      <c r="E110" s="289"/>
      <c r="F110" s="109"/>
      <c r="G110" s="288"/>
      <c r="H110" s="288"/>
      <c r="I110" s="56"/>
      <c r="J110" s="11">
        <f t="shared" si="7"/>
        <v>0</v>
      </c>
      <c r="K110" s="305"/>
      <c r="L110" s="308"/>
      <c r="M110" s="306"/>
      <c r="N110" s="14">
        <f t="shared" si="8"/>
        <v>0</v>
      </c>
      <c r="O110" s="230" t="str">
        <f t="shared" si="9"/>
        <v xml:space="preserve"> </v>
      </c>
      <c r="P110" s="230" t="str">
        <f t="shared" si="10"/>
        <v xml:space="preserve"> </v>
      </c>
      <c r="Q110" s="275" t="str">
        <f t="shared" si="11"/>
        <v xml:space="preserve"> </v>
      </c>
      <c r="R110" s="230" t="str">
        <f t="shared" si="12"/>
        <v xml:space="preserve"> </v>
      </c>
    </row>
    <row r="111" spans="1:18" x14ac:dyDescent="0.2">
      <c r="A111" s="10" t="str">
        <f>IF(COUNTRY_INFO!A111=0," ",COUNTRY_INFO!A111)</f>
        <v>Ethiopia</v>
      </c>
      <c r="B111" s="10" t="str">
        <f>IF(COUNTRY_INFO!B111=0," ",COUNTRY_INFO!B111)</f>
        <v>AmharaNorth Shoa</v>
      </c>
      <c r="C111" s="10" t="str">
        <f>IF(COUNTRY_INFO!C111=0," ",COUNTRY_INFO!C111)</f>
        <v>Antsokiagemza</v>
      </c>
      <c r="D111" s="11" t="str">
        <f>IF(AND(COUNTRY_INFO!$T$9:$T$1000="T3 (ALB/MBD)",COUNTRY_INFO!$U$9:$U$1000="T3 (ALB/MBD)"), "T3 (ALB/MBD)", " ")</f>
        <v xml:space="preserve"> </v>
      </c>
      <c r="E111" s="289"/>
      <c r="F111" s="109"/>
      <c r="G111" s="288"/>
      <c r="H111" s="288"/>
      <c r="I111" s="56"/>
      <c r="J111" s="11">
        <f t="shared" si="7"/>
        <v>0</v>
      </c>
      <c r="K111" s="305"/>
      <c r="L111" s="308"/>
      <c r="M111" s="306"/>
      <c r="N111" s="14">
        <f t="shared" si="8"/>
        <v>0</v>
      </c>
      <c r="O111" s="230" t="str">
        <f t="shared" si="9"/>
        <v xml:space="preserve"> </v>
      </c>
      <c r="P111" s="230" t="str">
        <f t="shared" si="10"/>
        <v xml:space="preserve"> </v>
      </c>
      <c r="Q111" s="275" t="str">
        <f t="shared" si="11"/>
        <v xml:space="preserve"> </v>
      </c>
      <c r="R111" s="230" t="str">
        <f t="shared" si="12"/>
        <v xml:space="preserve"> </v>
      </c>
    </row>
    <row r="112" spans="1:18" x14ac:dyDescent="0.2">
      <c r="A112" s="10" t="str">
        <f>IF(COUNTRY_INFO!A112=0," ",COUNTRY_INFO!A112)</f>
        <v>Ethiopia</v>
      </c>
      <c r="B112" s="10" t="str">
        <f>IF(COUNTRY_INFO!B112=0," ",COUNTRY_INFO!B112)</f>
        <v>AmharaNorth Shoa</v>
      </c>
      <c r="C112" s="10" t="str">
        <f>IF(COUNTRY_INFO!C112=0," ",COUNTRY_INFO!C112)</f>
        <v>Assagirt</v>
      </c>
      <c r="D112" s="11" t="str">
        <f>IF(AND(COUNTRY_INFO!$T$9:$T$1000="T3 (ALB/MBD)",COUNTRY_INFO!$U$9:$U$1000="T3 (ALB/MBD)"), "T3 (ALB/MBD)", " ")</f>
        <v xml:space="preserve"> </v>
      </c>
      <c r="E112" s="289"/>
      <c r="F112" s="109"/>
      <c r="G112" s="288"/>
      <c r="H112" s="288"/>
      <c r="I112" s="56"/>
      <c r="J112" s="11">
        <f t="shared" si="7"/>
        <v>0</v>
      </c>
      <c r="K112" s="305"/>
      <c r="L112" s="308"/>
      <c r="M112" s="306"/>
      <c r="N112" s="14">
        <f t="shared" si="8"/>
        <v>0</v>
      </c>
      <c r="O112" s="230" t="str">
        <f t="shared" si="9"/>
        <v xml:space="preserve"> </v>
      </c>
      <c r="P112" s="230" t="str">
        <f t="shared" si="10"/>
        <v xml:space="preserve"> </v>
      </c>
      <c r="Q112" s="275" t="str">
        <f t="shared" si="11"/>
        <v xml:space="preserve"> </v>
      </c>
      <c r="R112" s="230" t="str">
        <f t="shared" si="12"/>
        <v xml:space="preserve"> </v>
      </c>
    </row>
    <row r="113" spans="1:18" x14ac:dyDescent="0.2">
      <c r="A113" s="10" t="str">
        <f>IF(COUNTRY_INFO!A113=0," ",COUNTRY_INFO!A113)</f>
        <v>Ethiopia</v>
      </c>
      <c r="B113" s="10" t="str">
        <f>IF(COUNTRY_INFO!B113=0," ",COUNTRY_INFO!B113)</f>
        <v>AmharaNorth Shoa</v>
      </c>
      <c r="C113" s="10" t="str">
        <f>IF(COUNTRY_INFO!C113=0," ",COUNTRY_INFO!C113)</f>
        <v>Baso Naworana</v>
      </c>
      <c r="D113" s="11" t="str">
        <f>IF(AND(COUNTRY_INFO!$T$9:$T$1000="T3 (ALB/MBD)",COUNTRY_INFO!$U$9:$U$1000="T3 (ALB/MBD)"), "T3 (ALB/MBD)", " ")</f>
        <v xml:space="preserve"> </v>
      </c>
      <c r="E113" s="289"/>
      <c r="F113" s="109"/>
      <c r="G113" s="288"/>
      <c r="H113" s="288"/>
      <c r="I113" s="56"/>
      <c r="J113" s="11">
        <f t="shared" si="7"/>
        <v>0</v>
      </c>
      <c r="K113" s="305"/>
      <c r="L113" s="308"/>
      <c r="M113" s="306"/>
      <c r="N113" s="14">
        <f t="shared" si="8"/>
        <v>0</v>
      </c>
      <c r="O113" s="230" t="str">
        <f t="shared" si="9"/>
        <v xml:space="preserve"> </v>
      </c>
      <c r="P113" s="230" t="str">
        <f t="shared" si="10"/>
        <v xml:space="preserve"> </v>
      </c>
      <c r="Q113" s="275" t="str">
        <f t="shared" si="11"/>
        <v xml:space="preserve"> </v>
      </c>
      <c r="R113" s="230" t="str">
        <f t="shared" si="12"/>
        <v xml:space="preserve"> </v>
      </c>
    </row>
    <row r="114" spans="1:18" x14ac:dyDescent="0.2">
      <c r="A114" s="10" t="str">
        <f>IF(COUNTRY_INFO!A114=0," ",COUNTRY_INFO!A114)</f>
        <v>Ethiopia</v>
      </c>
      <c r="B114" s="10" t="str">
        <f>IF(COUNTRY_INFO!B114=0," ",COUNTRY_INFO!B114)</f>
        <v>AmharaNorth Shoa</v>
      </c>
      <c r="C114" s="10" t="str">
        <f>IF(COUNTRY_INFO!C114=0," ",COUNTRY_INFO!C114)</f>
        <v>Berehet</v>
      </c>
      <c r="D114" s="11" t="str">
        <f>IF(AND(COUNTRY_INFO!$T$9:$T$1000="T3 (ALB/MBD)",COUNTRY_INFO!$U$9:$U$1000="T3 (ALB/MBD)"), "T3 (ALB/MBD)", " ")</f>
        <v xml:space="preserve"> </v>
      </c>
      <c r="E114" s="289"/>
      <c r="F114" s="109"/>
      <c r="G114" s="288"/>
      <c r="H114" s="288"/>
      <c r="I114" s="56"/>
      <c r="J114" s="11">
        <f t="shared" si="7"/>
        <v>0</v>
      </c>
      <c r="K114" s="305"/>
      <c r="L114" s="308"/>
      <c r="M114" s="306"/>
      <c r="N114" s="14">
        <f t="shared" si="8"/>
        <v>0</v>
      </c>
      <c r="O114" s="230" t="str">
        <f t="shared" si="9"/>
        <v xml:space="preserve"> </v>
      </c>
      <c r="P114" s="230" t="str">
        <f t="shared" si="10"/>
        <v xml:space="preserve"> </v>
      </c>
      <c r="Q114" s="275" t="str">
        <f t="shared" si="11"/>
        <v xml:space="preserve"> </v>
      </c>
      <c r="R114" s="230" t="str">
        <f t="shared" si="12"/>
        <v xml:space="preserve"> </v>
      </c>
    </row>
    <row r="115" spans="1:18" x14ac:dyDescent="0.2">
      <c r="A115" s="10" t="str">
        <f>IF(COUNTRY_INFO!A115=0," ",COUNTRY_INFO!A115)</f>
        <v>Ethiopia</v>
      </c>
      <c r="B115" s="10" t="str">
        <f>IF(COUNTRY_INFO!B115=0," ",COUNTRY_INFO!B115)</f>
        <v>AmharaNorth Shoa</v>
      </c>
      <c r="C115" s="10" t="str">
        <f>IF(COUNTRY_INFO!C115=0," ",COUNTRY_INFO!C115)</f>
        <v>Debirebirhan Town</v>
      </c>
      <c r="D115" s="11" t="str">
        <f>IF(AND(COUNTRY_INFO!$T$9:$T$1000="T3 (ALB/MBD)",COUNTRY_INFO!$U$9:$U$1000="T3 (ALB/MBD)"), "T3 (ALB/MBD)", " ")</f>
        <v xml:space="preserve"> </v>
      </c>
      <c r="E115" s="289"/>
      <c r="F115" s="109"/>
      <c r="G115" s="288"/>
      <c r="H115" s="288"/>
      <c r="I115" s="56"/>
      <c r="J115" s="11">
        <f t="shared" si="7"/>
        <v>0</v>
      </c>
      <c r="K115" s="305"/>
      <c r="L115" s="308"/>
      <c r="M115" s="306"/>
      <c r="N115" s="14">
        <f t="shared" si="8"/>
        <v>0</v>
      </c>
      <c r="O115" s="230" t="str">
        <f t="shared" si="9"/>
        <v xml:space="preserve"> </v>
      </c>
      <c r="P115" s="230" t="str">
        <f t="shared" si="10"/>
        <v xml:space="preserve"> </v>
      </c>
      <c r="Q115" s="275" t="str">
        <f t="shared" si="11"/>
        <v xml:space="preserve"> </v>
      </c>
      <c r="R115" s="230" t="str">
        <f t="shared" si="12"/>
        <v xml:space="preserve"> </v>
      </c>
    </row>
    <row r="116" spans="1:18" x14ac:dyDescent="0.2">
      <c r="A116" s="10" t="str">
        <f>IF(COUNTRY_INFO!A116=0," ",COUNTRY_INFO!A116)</f>
        <v>Ethiopia</v>
      </c>
      <c r="B116" s="10" t="str">
        <f>IF(COUNTRY_INFO!B116=0," ",COUNTRY_INFO!B116)</f>
        <v>AmharaNorth Shoa</v>
      </c>
      <c r="C116" s="10" t="str">
        <f>IF(COUNTRY_INFO!C116=0," ",COUNTRY_INFO!C116)</f>
        <v>Efratanagidem</v>
      </c>
      <c r="D116" s="11" t="str">
        <f>IF(AND(COUNTRY_INFO!$T$9:$T$1000="T3 (ALB/MBD)",COUNTRY_INFO!$U$9:$U$1000="T3 (ALB/MBD)"), "T3 (ALB/MBD)", " ")</f>
        <v xml:space="preserve"> </v>
      </c>
      <c r="E116" s="289"/>
      <c r="F116" s="109"/>
      <c r="G116" s="288"/>
      <c r="H116" s="288"/>
      <c r="I116" s="56"/>
      <c r="J116" s="11">
        <f t="shared" si="7"/>
        <v>0</v>
      </c>
      <c r="K116" s="305"/>
      <c r="L116" s="308"/>
      <c r="M116" s="306"/>
      <c r="N116" s="14">
        <f t="shared" si="8"/>
        <v>0</v>
      </c>
      <c r="O116" s="230" t="str">
        <f t="shared" si="9"/>
        <v xml:space="preserve"> </v>
      </c>
      <c r="P116" s="230" t="str">
        <f t="shared" si="10"/>
        <v xml:space="preserve"> </v>
      </c>
      <c r="Q116" s="275" t="str">
        <f t="shared" si="11"/>
        <v xml:space="preserve"> </v>
      </c>
      <c r="R116" s="230" t="str">
        <f t="shared" si="12"/>
        <v xml:space="preserve"> </v>
      </c>
    </row>
    <row r="117" spans="1:18" x14ac:dyDescent="0.2">
      <c r="A117" s="10" t="str">
        <f>IF(COUNTRY_INFO!A117=0," ",COUNTRY_INFO!A117)</f>
        <v>Ethiopia</v>
      </c>
      <c r="B117" s="10" t="str">
        <f>IF(COUNTRY_INFO!B117=0," ",COUNTRY_INFO!B117)</f>
        <v>AmharaNorth Shoa</v>
      </c>
      <c r="C117" s="10" t="str">
        <f>IF(COUNTRY_INFO!C117=0," ",COUNTRY_INFO!C117)</f>
        <v>Ensaro</v>
      </c>
      <c r="D117" s="11" t="str">
        <f>IF(AND(COUNTRY_INFO!$T$9:$T$1000="T3 (ALB/MBD)",COUNTRY_INFO!$U$9:$U$1000="T3 (ALB/MBD)"), "T3 (ALB/MBD)", " ")</f>
        <v>T3 (ALB/MBD)</v>
      </c>
      <c r="E117" s="289" t="s">
        <v>19</v>
      </c>
      <c r="F117" s="253" t="s">
        <v>1187</v>
      </c>
      <c r="G117" s="288"/>
      <c r="H117" s="288">
        <v>21163</v>
      </c>
      <c r="I117" s="56"/>
      <c r="J117" s="11">
        <f t="shared" si="7"/>
        <v>21163</v>
      </c>
      <c r="K117" s="305"/>
      <c r="L117" s="309">
        <v>18183</v>
      </c>
      <c r="M117" s="306"/>
      <c r="N117" s="14">
        <f t="shared" si="8"/>
        <v>18183</v>
      </c>
      <c r="O117" s="230" t="str">
        <f t="shared" si="9"/>
        <v xml:space="preserve"> </v>
      </c>
      <c r="P117" s="293">
        <f t="shared" si="10"/>
        <v>85.918820583093137</v>
      </c>
      <c r="Q117" s="275" t="str">
        <f t="shared" si="11"/>
        <v xml:space="preserve"> </v>
      </c>
      <c r="R117" s="293">
        <f t="shared" si="12"/>
        <v>85.918820583093137</v>
      </c>
    </row>
    <row r="118" spans="1:18" x14ac:dyDescent="0.2">
      <c r="A118" s="10" t="str">
        <f>IF(COUNTRY_INFO!A118=0," ",COUNTRY_INFO!A118)</f>
        <v>Ethiopia</v>
      </c>
      <c r="B118" s="10" t="str">
        <f>IF(COUNTRY_INFO!B118=0," ",COUNTRY_INFO!B118)</f>
        <v>AmharaNorth Shoa</v>
      </c>
      <c r="C118" s="10" t="str">
        <f>IF(COUNTRY_INFO!C118=0," ",COUNTRY_INFO!C118)</f>
        <v>Geshe</v>
      </c>
      <c r="D118" s="11" t="str">
        <f>IF(AND(COUNTRY_INFO!$T$9:$T$1000="T3 (ALB/MBD)",COUNTRY_INFO!$U$9:$U$1000="T3 (ALB/MBD)"), "T3 (ALB/MBD)", " ")</f>
        <v xml:space="preserve"> </v>
      </c>
      <c r="E118" s="289"/>
      <c r="F118" s="109"/>
      <c r="G118" s="288"/>
      <c r="H118" s="288"/>
      <c r="I118" s="56"/>
      <c r="J118" s="11">
        <f t="shared" si="7"/>
        <v>0</v>
      </c>
      <c r="K118" s="305"/>
      <c r="L118" s="308"/>
      <c r="M118" s="306"/>
      <c r="N118" s="14">
        <f t="shared" si="8"/>
        <v>0</v>
      </c>
      <c r="O118" s="230" t="str">
        <f t="shared" si="9"/>
        <v xml:space="preserve"> </v>
      </c>
      <c r="P118" s="230" t="str">
        <f t="shared" si="10"/>
        <v xml:space="preserve"> </v>
      </c>
      <c r="Q118" s="275" t="str">
        <f t="shared" si="11"/>
        <v xml:space="preserve"> </v>
      </c>
      <c r="R118" s="230" t="str">
        <f t="shared" si="12"/>
        <v xml:space="preserve"> </v>
      </c>
    </row>
    <row r="119" spans="1:18" x14ac:dyDescent="0.2">
      <c r="A119" s="10" t="str">
        <f>IF(COUNTRY_INFO!A119=0," ",COUNTRY_INFO!A119)</f>
        <v>Ethiopia</v>
      </c>
      <c r="B119" s="10" t="str">
        <f>IF(COUNTRY_INFO!B119=0," ",COUNTRY_INFO!B119)</f>
        <v>AmharaNorth Shoa</v>
      </c>
      <c r="C119" s="10" t="str">
        <f>IF(COUNTRY_INFO!C119=0," ",COUNTRY_INFO!C119)</f>
        <v>Hageremariam</v>
      </c>
      <c r="D119" s="11" t="str">
        <f>IF(AND(COUNTRY_INFO!$T$9:$T$1000="T3 (ALB/MBD)",COUNTRY_INFO!$U$9:$U$1000="T3 (ALB/MBD)"), "T3 (ALB/MBD)", " ")</f>
        <v xml:space="preserve"> </v>
      </c>
      <c r="E119" s="289"/>
      <c r="F119" s="109"/>
      <c r="G119" s="288"/>
      <c r="H119" s="288"/>
      <c r="I119" s="56"/>
      <c r="J119" s="11">
        <f t="shared" si="7"/>
        <v>0</v>
      </c>
      <c r="K119" s="305"/>
      <c r="L119" s="308"/>
      <c r="M119" s="306"/>
      <c r="N119" s="14">
        <f t="shared" si="8"/>
        <v>0</v>
      </c>
      <c r="O119" s="230" t="str">
        <f t="shared" si="9"/>
        <v xml:space="preserve"> </v>
      </c>
      <c r="P119" s="230" t="str">
        <f t="shared" si="10"/>
        <v xml:space="preserve"> </v>
      </c>
      <c r="Q119" s="275" t="str">
        <f t="shared" si="11"/>
        <v xml:space="preserve"> </v>
      </c>
      <c r="R119" s="230" t="str">
        <f t="shared" si="12"/>
        <v xml:space="preserve"> </v>
      </c>
    </row>
    <row r="120" spans="1:18" x14ac:dyDescent="0.2">
      <c r="A120" s="10" t="str">
        <f>IF(COUNTRY_INFO!A120=0," ",COUNTRY_INFO!A120)</f>
        <v>Ethiopia</v>
      </c>
      <c r="B120" s="10" t="str">
        <f>IF(COUNTRY_INFO!B120=0," ",COUNTRY_INFO!B120)</f>
        <v>AmharaNorth Shoa</v>
      </c>
      <c r="C120" s="10" t="str">
        <f>IF(COUNTRY_INFO!C120=0," ",COUNTRY_INFO!C120)</f>
        <v>Kewot</v>
      </c>
      <c r="D120" s="11" t="str">
        <f>IF(AND(COUNTRY_INFO!$T$9:$T$1000="T3 (ALB/MBD)",COUNTRY_INFO!$U$9:$U$1000="T3 (ALB/MBD)"), "T3 (ALB/MBD)", " ")</f>
        <v xml:space="preserve"> </v>
      </c>
      <c r="E120" s="289"/>
      <c r="F120" s="109"/>
      <c r="G120" s="288"/>
      <c r="H120" s="288"/>
      <c r="I120" s="56"/>
      <c r="J120" s="11">
        <f t="shared" si="7"/>
        <v>0</v>
      </c>
      <c r="K120" s="305"/>
      <c r="L120" s="308"/>
      <c r="M120" s="306"/>
      <c r="N120" s="14">
        <f t="shared" si="8"/>
        <v>0</v>
      </c>
      <c r="O120" s="230" t="str">
        <f t="shared" si="9"/>
        <v xml:space="preserve"> </v>
      </c>
      <c r="P120" s="230" t="str">
        <f t="shared" si="10"/>
        <v xml:space="preserve"> </v>
      </c>
      <c r="Q120" s="275" t="str">
        <f t="shared" si="11"/>
        <v xml:space="preserve"> </v>
      </c>
      <c r="R120" s="230" t="str">
        <f t="shared" si="12"/>
        <v xml:space="preserve"> </v>
      </c>
    </row>
    <row r="121" spans="1:18" x14ac:dyDescent="0.2">
      <c r="A121" s="10" t="str">
        <f>IF(COUNTRY_INFO!A121=0," ",COUNTRY_INFO!A121)</f>
        <v>Ethiopia</v>
      </c>
      <c r="B121" s="10" t="str">
        <f>IF(COUNTRY_INFO!B121=0," ",COUNTRY_INFO!B121)</f>
        <v>AmharaNorth Shoa</v>
      </c>
      <c r="C121" s="10" t="str">
        <f>IF(COUNTRY_INFO!C121=0," ",COUNTRY_INFO!C121)</f>
        <v>Menzgera</v>
      </c>
      <c r="D121" s="11" t="str">
        <f>IF(AND(COUNTRY_INFO!$T$9:$T$1000="T3 (ALB/MBD)",COUNTRY_INFO!$U$9:$U$1000="T3 (ALB/MBD)"), "T3 (ALB/MBD)", " ")</f>
        <v xml:space="preserve"> </v>
      </c>
      <c r="E121" s="289"/>
      <c r="F121" s="109"/>
      <c r="G121" s="288"/>
      <c r="H121" s="288"/>
      <c r="I121" s="56"/>
      <c r="J121" s="11">
        <f t="shared" si="7"/>
        <v>0</v>
      </c>
      <c r="K121" s="305"/>
      <c r="L121" s="308"/>
      <c r="M121" s="306"/>
      <c r="N121" s="14">
        <f t="shared" si="8"/>
        <v>0</v>
      </c>
      <c r="O121" s="230" t="str">
        <f t="shared" si="9"/>
        <v xml:space="preserve"> </v>
      </c>
      <c r="P121" s="230" t="str">
        <f t="shared" si="10"/>
        <v xml:space="preserve"> </v>
      </c>
      <c r="Q121" s="275" t="str">
        <f t="shared" si="11"/>
        <v xml:space="preserve"> </v>
      </c>
      <c r="R121" s="230" t="str">
        <f t="shared" si="12"/>
        <v xml:space="preserve"> </v>
      </c>
    </row>
    <row r="122" spans="1:18" x14ac:dyDescent="0.2">
      <c r="A122" s="10" t="str">
        <f>IF(COUNTRY_INFO!A122=0," ",COUNTRY_INFO!A122)</f>
        <v>Ethiopia</v>
      </c>
      <c r="B122" s="10" t="str">
        <f>IF(COUNTRY_INFO!B122=0," ",COUNTRY_INFO!B122)</f>
        <v>AmharaNorth Shoa</v>
      </c>
      <c r="C122" s="10" t="str">
        <f>IF(COUNTRY_INFO!C122=0," ",COUNTRY_INFO!C122)</f>
        <v>Menzkeya</v>
      </c>
      <c r="D122" s="11" t="str">
        <f>IF(AND(COUNTRY_INFO!$T$9:$T$1000="T3 (ALB/MBD)",COUNTRY_INFO!$U$9:$U$1000="T3 (ALB/MBD)"), "T3 (ALB/MBD)", " ")</f>
        <v xml:space="preserve"> </v>
      </c>
      <c r="E122" s="289"/>
      <c r="F122" s="109"/>
      <c r="G122" s="288"/>
      <c r="H122" s="288"/>
      <c r="I122" s="56"/>
      <c r="J122" s="11">
        <f t="shared" si="7"/>
        <v>0</v>
      </c>
      <c r="K122" s="305"/>
      <c r="L122" s="308"/>
      <c r="M122" s="306"/>
      <c r="N122" s="14">
        <f t="shared" si="8"/>
        <v>0</v>
      </c>
      <c r="O122" s="230" t="str">
        <f t="shared" si="9"/>
        <v xml:space="preserve"> </v>
      </c>
      <c r="P122" s="230" t="str">
        <f t="shared" si="10"/>
        <v xml:space="preserve"> </v>
      </c>
      <c r="Q122" s="275" t="str">
        <f t="shared" si="11"/>
        <v xml:space="preserve"> </v>
      </c>
      <c r="R122" s="230" t="str">
        <f t="shared" si="12"/>
        <v xml:space="preserve"> </v>
      </c>
    </row>
    <row r="123" spans="1:18" x14ac:dyDescent="0.2">
      <c r="A123" s="10" t="str">
        <f>IF(COUNTRY_INFO!A123=0," ",COUNTRY_INFO!A123)</f>
        <v>Ethiopia</v>
      </c>
      <c r="B123" s="10" t="str">
        <f>IF(COUNTRY_INFO!B123=0," ",COUNTRY_INFO!B123)</f>
        <v>AmharaNorth Shoa</v>
      </c>
      <c r="C123" s="10" t="str">
        <f>IF(COUNTRY_INFO!C123=0," ",COUNTRY_INFO!C123)</f>
        <v>Menzlallo</v>
      </c>
      <c r="D123" s="11" t="str">
        <f>IF(AND(COUNTRY_INFO!$T$9:$T$1000="T3 (ALB/MBD)",COUNTRY_INFO!$U$9:$U$1000="T3 (ALB/MBD)"), "T3 (ALB/MBD)", " ")</f>
        <v xml:space="preserve"> </v>
      </c>
      <c r="E123" s="289"/>
      <c r="F123" s="109"/>
      <c r="G123" s="288"/>
      <c r="H123" s="288"/>
      <c r="I123" s="56"/>
      <c r="J123" s="11">
        <f t="shared" si="7"/>
        <v>0</v>
      </c>
      <c r="K123" s="305"/>
      <c r="L123" s="308"/>
      <c r="M123" s="306"/>
      <c r="N123" s="14">
        <f t="shared" si="8"/>
        <v>0</v>
      </c>
      <c r="O123" s="230" t="str">
        <f t="shared" si="9"/>
        <v xml:space="preserve"> </v>
      </c>
      <c r="P123" s="230" t="str">
        <f t="shared" si="10"/>
        <v xml:space="preserve"> </v>
      </c>
      <c r="Q123" s="275" t="str">
        <f t="shared" si="11"/>
        <v xml:space="preserve"> </v>
      </c>
      <c r="R123" s="230" t="str">
        <f t="shared" si="12"/>
        <v xml:space="preserve"> </v>
      </c>
    </row>
    <row r="124" spans="1:18" x14ac:dyDescent="0.2">
      <c r="A124" s="10" t="str">
        <f>IF(COUNTRY_INFO!A124=0," ",COUNTRY_INFO!A124)</f>
        <v>Ethiopia</v>
      </c>
      <c r="B124" s="10" t="str">
        <f>IF(COUNTRY_INFO!B124=0," ",COUNTRY_INFO!B124)</f>
        <v>AmharaNorth Shoa</v>
      </c>
      <c r="C124" s="10" t="str">
        <f>IF(COUNTRY_INFO!C124=0," ",COUNTRY_INFO!C124)</f>
        <v>Menzmamma</v>
      </c>
      <c r="D124" s="11" t="str">
        <f>IF(AND(COUNTRY_INFO!$T$9:$T$1000="T3 (ALB/MBD)",COUNTRY_INFO!$U$9:$U$1000="T3 (ALB/MBD)"), "T3 (ALB/MBD)", " ")</f>
        <v xml:space="preserve"> </v>
      </c>
      <c r="E124" s="289"/>
      <c r="F124" s="109"/>
      <c r="G124" s="288"/>
      <c r="H124" s="288"/>
      <c r="I124" s="56"/>
      <c r="J124" s="11">
        <f t="shared" si="7"/>
        <v>0</v>
      </c>
      <c r="K124" s="305"/>
      <c r="L124" s="308"/>
      <c r="M124" s="306"/>
      <c r="N124" s="14">
        <f t="shared" si="8"/>
        <v>0</v>
      </c>
      <c r="O124" s="230" t="str">
        <f t="shared" si="9"/>
        <v xml:space="preserve"> </v>
      </c>
      <c r="P124" s="230" t="str">
        <f t="shared" si="10"/>
        <v xml:space="preserve"> </v>
      </c>
      <c r="Q124" s="275" t="str">
        <f t="shared" si="11"/>
        <v xml:space="preserve"> </v>
      </c>
      <c r="R124" s="230" t="str">
        <f t="shared" si="12"/>
        <v xml:space="preserve"> </v>
      </c>
    </row>
    <row r="125" spans="1:18" x14ac:dyDescent="0.2">
      <c r="A125" s="10" t="str">
        <f>IF(COUNTRY_INFO!A125=0," ",COUNTRY_INFO!A125)</f>
        <v>Ethiopia</v>
      </c>
      <c r="B125" s="10" t="str">
        <f>IF(COUNTRY_INFO!B125=0," ",COUNTRY_INFO!B125)</f>
        <v>AmharaNorth Shoa</v>
      </c>
      <c r="C125" s="10" t="str">
        <f>IF(COUNTRY_INFO!C125=0," ",COUNTRY_INFO!C125)</f>
        <v>Merhabete</v>
      </c>
      <c r="D125" s="11" t="str">
        <f>IF(AND(COUNTRY_INFO!$T$9:$T$1000="T3 (ALB/MBD)",COUNTRY_INFO!$U$9:$U$1000="T3 (ALB/MBD)"), "T3 (ALB/MBD)", " ")</f>
        <v xml:space="preserve"> </v>
      </c>
      <c r="E125" s="289"/>
      <c r="F125" s="109"/>
      <c r="G125" s="288"/>
      <c r="H125" s="288"/>
      <c r="I125" s="56"/>
      <c r="J125" s="11">
        <f t="shared" si="7"/>
        <v>0</v>
      </c>
      <c r="K125" s="305"/>
      <c r="L125" s="308"/>
      <c r="M125" s="306"/>
      <c r="N125" s="14">
        <f t="shared" si="8"/>
        <v>0</v>
      </c>
      <c r="O125" s="230" t="str">
        <f t="shared" si="9"/>
        <v xml:space="preserve"> </v>
      </c>
      <c r="P125" s="230" t="str">
        <f t="shared" si="10"/>
        <v xml:space="preserve"> </v>
      </c>
      <c r="Q125" s="275" t="str">
        <f t="shared" si="11"/>
        <v xml:space="preserve"> </v>
      </c>
      <c r="R125" s="230" t="str">
        <f t="shared" si="12"/>
        <v xml:space="preserve"> </v>
      </c>
    </row>
    <row r="126" spans="1:18" x14ac:dyDescent="0.2">
      <c r="A126" s="10" t="str">
        <f>IF(COUNTRY_INFO!A126=0," ",COUNTRY_INFO!A126)</f>
        <v>Ethiopia</v>
      </c>
      <c r="B126" s="10" t="str">
        <f>IF(COUNTRY_INFO!B126=0," ",COUNTRY_INFO!B126)</f>
        <v>AmharaNorth Shoa</v>
      </c>
      <c r="C126" s="10" t="str">
        <f>IF(COUNTRY_INFO!C126=0," ",COUNTRY_INFO!C126)</f>
        <v>Midana Worem</v>
      </c>
      <c r="D126" s="11" t="str">
        <f>IF(AND(COUNTRY_INFO!$T$9:$T$1000="T3 (ALB/MBD)",COUNTRY_INFO!$U$9:$U$1000="T3 (ALB/MBD)"), "T3 (ALB/MBD)", " ")</f>
        <v xml:space="preserve"> </v>
      </c>
      <c r="E126" s="289"/>
      <c r="F126" s="109"/>
      <c r="G126" s="288"/>
      <c r="H126" s="288"/>
      <c r="I126" s="56"/>
      <c r="J126" s="11">
        <f t="shared" si="7"/>
        <v>0</v>
      </c>
      <c r="K126" s="305"/>
      <c r="L126" s="308"/>
      <c r="M126" s="306"/>
      <c r="N126" s="14">
        <f t="shared" si="8"/>
        <v>0</v>
      </c>
      <c r="O126" s="230" t="str">
        <f t="shared" si="9"/>
        <v xml:space="preserve"> </v>
      </c>
      <c r="P126" s="230" t="str">
        <f t="shared" si="10"/>
        <v xml:space="preserve"> </v>
      </c>
      <c r="Q126" s="275" t="str">
        <f t="shared" si="11"/>
        <v xml:space="preserve"> </v>
      </c>
      <c r="R126" s="230" t="str">
        <f t="shared" si="12"/>
        <v xml:space="preserve"> </v>
      </c>
    </row>
    <row r="127" spans="1:18" x14ac:dyDescent="0.2">
      <c r="A127" s="10" t="str">
        <f>IF(COUNTRY_INFO!A127=0," ",COUNTRY_INFO!A127)</f>
        <v>Ethiopia</v>
      </c>
      <c r="B127" s="10" t="str">
        <f>IF(COUNTRY_INFO!B127=0," ",COUNTRY_INFO!B127)</f>
        <v>AmharaNorth Shoa</v>
      </c>
      <c r="C127" s="10" t="str">
        <f>IF(COUNTRY_INFO!C127=0," ",COUNTRY_INFO!C127)</f>
        <v>Minjarshenkora</v>
      </c>
      <c r="D127" s="11" t="str">
        <f>IF(AND(COUNTRY_INFO!$T$9:$T$1000="T3 (ALB/MBD)",COUNTRY_INFO!$U$9:$U$1000="T3 (ALB/MBD)"), "T3 (ALB/MBD)", " ")</f>
        <v xml:space="preserve"> </v>
      </c>
      <c r="E127" s="289"/>
      <c r="F127" s="109"/>
      <c r="G127" s="288"/>
      <c r="H127" s="288"/>
      <c r="I127" s="56"/>
      <c r="J127" s="11">
        <f t="shared" si="7"/>
        <v>0</v>
      </c>
      <c r="K127" s="305"/>
      <c r="L127" s="308"/>
      <c r="M127" s="306"/>
      <c r="N127" s="14">
        <f t="shared" si="8"/>
        <v>0</v>
      </c>
      <c r="O127" s="230" t="str">
        <f t="shared" si="9"/>
        <v xml:space="preserve"> </v>
      </c>
      <c r="P127" s="230" t="str">
        <f t="shared" si="10"/>
        <v xml:space="preserve"> </v>
      </c>
      <c r="Q127" s="275" t="str">
        <f t="shared" si="11"/>
        <v xml:space="preserve"> </v>
      </c>
      <c r="R127" s="230" t="str">
        <f t="shared" si="12"/>
        <v xml:space="preserve"> </v>
      </c>
    </row>
    <row r="128" spans="1:18" x14ac:dyDescent="0.2">
      <c r="A128" s="10" t="str">
        <f>IF(COUNTRY_INFO!A128=0," ",COUNTRY_INFO!A128)</f>
        <v>Ethiopia</v>
      </c>
      <c r="B128" s="10" t="str">
        <f>IF(COUNTRY_INFO!B128=0," ",COUNTRY_INFO!B128)</f>
        <v>AmharaNorth Shoa</v>
      </c>
      <c r="C128" s="10" t="str">
        <f>IF(COUNTRY_INFO!C128=0," ",COUNTRY_INFO!C128)</f>
        <v>Mojanawodera</v>
      </c>
      <c r="D128" s="11" t="str">
        <f>IF(AND(COUNTRY_INFO!$T$9:$T$1000="T3 (ALB/MBD)",COUNTRY_INFO!$U$9:$U$1000="T3 (ALB/MBD)"), "T3 (ALB/MBD)", " ")</f>
        <v xml:space="preserve"> </v>
      </c>
      <c r="E128" s="289"/>
      <c r="F128" s="109"/>
      <c r="G128" s="288"/>
      <c r="H128" s="288"/>
      <c r="I128" s="56"/>
      <c r="J128" s="11">
        <f t="shared" si="7"/>
        <v>0</v>
      </c>
      <c r="K128" s="305"/>
      <c r="L128" s="308"/>
      <c r="M128" s="306"/>
      <c r="N128" s="14">
        <f t="shared" si="8"/>
        <v>0</v>
      </c>
      <c r="O128" s="230" t="str">
        <f t="shared" si="9"/>
        <v xml:space="preserve"> </v>
      </c>
      <c r="P128" s="230" t="str">
        <f t="shared" si="10"/>
        <v xml:space="preserve"> </v>
      </c>
      <c r="Q128" s="275" t="str">
        <f t="shared" si="11"/>
        <v xml:space="preserve"> </v>
      </c>
      <c r="R128" s="230" t="str">
        <f t="shared" si="12"/>
        <v xml:space="preserve"> </v>
      </c>
    </row>
    <row r="129" spans="1:18" x14ac:dyDescent="0.2">
      <c r="A129" s="10" t="str">
        <f>IF(COUNTRY_INFO!A129=0," ",COUNTRY_INFO!A129)</f>
        <v>Ethiopia</v>
      </c>
      <c r="B129" s="10" t="str">
        <f>IF(COUNTRY_INFO!B129=0," ",COUNTRY_INFO!B129)</f>
        <v>AmharaNorth Shoa</v>
      </c>
      <c r="C129" s="10" t="str">
        <f>IF(COUNTRY_INFO!C129=0," ",COUNTRY_INFO!C129)</f>
        <v>Moretnajiru</v>
      </c>
      <c r="D129" s="11" t="str">
        <f>IF(AND(COUNTRY_INFO!$T$9:$T$1000="T3 (ALB/MBD)",COUNTRY_INFO!$U$9:$U$1000="T3 (ALB/MBD)"), "T3 (ALB/MBD)", " ")</f>
        <v xml:space="preserve"> </v>
      </c>
      <c r="E129" s="289"/>
      <c r="F129" s="109"/>
      <c r="G129" s="288"/>
      <c r="H129" s="288"/>
      <c r="I129" s="56"/>
      <c r="J129" s="11">
        <f t="shared" si="7"/>
        <v>0</v>
      </c>
      <c r="K129" s="305"/>
      <c r="L129" s="308"/>
      <c r="M129" s="306"/>
      <c r="N129" s="14">
        <f t="shared" si="8"/>
        <v>0</v>
      </c>
      <c r="O129" s="230" t="str">
        <f t="shared" si="9"/>
        <v xml:space="preserve"> </v>
      </c>
      <c r="P129" s="230" t="str">
        <f t="shared" si="10"/>
        <v xml:space="preserve"> </v>
      </c>
      <c r="Q129" s="275" t="str">
        <f t="shared" si="11"/>
        <v xml:space="preserve"> </v>
      </c>
      <c r="R129" s="230" t="str">
        <f t="shared" si="12"/>
        <v xml:space="preserve"> </v>
      </c>
    </row>
    <row r="130" spans="1:18" x14ac:dyDescent="0.2">
      <c r="A130" s="10" t="str">
        <f>IF(COUNTRY_INFO!A130=0," ",COUNTRY_INFO!A130)</f>
        <v>Ethiopia</v>
      </c>
      <c r="B130" s="10" t="str">
        <f>IF(COUNTRY_INFO!B130=0," ",COUNTRY_INFO!B130)</f>
        <v>AmharaNorth Shoa</v>
      </c>
      <c r="C130" s="10" t="str">
        <f>IF(COUNTRY_INFO!C130=0," ",COUNTRY_INFO!C130)</f>
        <v>Shewarobit Town</v>
      </c>
      <c r="D130" s="11" t="str">
        <f>IF(AND(COUNTRY_INFO!$T$9:$T$1000="T3 (ALB/MBD)",COUNTRY_INFO!$U$9:$U$1000="T3 (ALB/MBD)"), "T3 (ALB/MBD)", " ")</f>
        <v xml:space="preserve"> </v>
      </c>
      <c r="E130" s="289"/>
      <c r="F130" s="109"/>
      <c r="G130" s="288"/>
      <c r="H130" s="288"/>
      <c r="I130" s="56"/>
      <c r="J130" s="11">
        <f t="shared" si="7"/>
        <v>0</v>
      </c>
      <c r="K130" s="305"/>
      <c r="L130" s="308"/>
      <c r="M130" s="306"/>
      <c r="N130" s="14">
        <f t="shared" si="8"/>
        <v>0</v>
      </c>
      <c r="O130" s="230" t="str">
        <f t="shared" si="9"/>
        <v xml:space="preserve"> </v>
      </c>
      <c r="P130" s="230" t="str">
        <f t="shared" si="10"/>
        <v xml:space="preserve"> </v>
      </c>
      <c r="Q130" s="275" t="str">
        <f t="shared" si="11"/>
        <v xml:space="preserve"> </v>
      </c>
      <c r="R130" s="230" t="str">
        <f t="shared" si="12"/>
        <v xml:space="preserve"> </v>
      </c>
    </row>
    <row r="131" spans="1:18" x14ac:dyDescent="0.2">
      <c r="A131" s="10" t="str">
        <f>IF(COUNTRY_INFO!A131=0," ",COUNTRY_INFO!A131)</f>
        <v>Ethiopia</v>
      </c>
      <c r="B131" s="10" t="str">
        <f>IF(COUNTRY_INFO!B131=0," ",COUNTRY_INFO!B131)</f>
        <v>AmharaNorth Shoa</v>
      </c>
      <c r="C131" s="10" t="str">
        <f>IF(COUNTRY_INFO!C131=0," ",COUNTRY_INFO!C131)</f>
        <v>Siyadebirnawayu</v>
      </c>
      <c r="D131" s="11" t="str">
        <f>IF(AND(COUNTRY_INFO!$T$9:$T$1000="T3 (ALB/MBD)",COUNTRY_INFO!$U$9:$U$1000="T3 (ALB/MBD)"), "T3 (ALB/MBD)", " ")</f>
        <v xml:space="preserve"> </v>
      </c>
      <c r="E131" s="289"/>
      <c r="F131" s="109"/>
      <c r="G131" s="288"/>
      <c r="H131" s="288"/>
      <c r="I131" s="56"/>
      <c r="J131" s="11">
        <f t="shared" si="7"/>
        <v>0</v>
      </c>
      <c r="K131" s="305"/>
      <c r="L131" s="308"/>
      <c r="M131" s="306"/>
      <c r="N131" s="14">
        <f t="shared" si="8"/>
        <v>0</v>
      </c>
      <c r="O131" s="230" t="str">
        <f t="shared" si="9"/>
        <v xml:space="preserve"> </v>
      </c>
      <c r="P131" s="230" t="str">
        <f t="shared" si="10"/>
        <v xml:space="preserve"> </v>
      </c>
      <c r="Q131" s="275" t="str">
        <f t="shared" si="11"/>
        <v xml:space="preserve"> </v>
      </c>
      <c r="R131" s="230" t="str">
        <f t="shared" si="12"/>
        <v xml:space="preserve"> </v>
      </c>
    </row>
    <row r="132" spans="1:18" x14ac:dyDescent="0.2">
      <c r="A132" s="10" t="str">
        <f>IF(COUNTRY_INFO!A132=0," ",COUNTRY_INFO!A132)</f>
        <v>Ethiopia</v>
      </c>
      <c r="B132" s="10" t="str">
        <f>IF(COUNTRY_INFO!B132=0," ",COUNTRY_INFO!B132)</f>
        <v>AmharaNorth Shoa</v>
      </c>
      <c r="C132" s="10" t="str">
        <f>IF(COUNTRY_INFO!C132=0," ",COUNTRY_INFO!C132)</f>
        <v>Tarmaber</v>
      </c>
      <c r="D132" s="11" t="str">
        <f>IF(AND(COUNTRY_INFO!$T$9:$T$1000="T3 (ALB/MBD)",COUNTRY_INFO!$U$9:$U$1000="T3 (ALB/MBD)"), "T3 (ALB/MBD)", " ")</f>
        <v>T3 (ALB/MBD)</v>
      </c>
      <c r="E132" s="289" t="s">
        <v>19</v>
      </c>
      <c r="F132" s="253" t="s">
        <v>1187</v>
      </c>
      <c r="G132" s="288"/>
      <c r="H132" s="288">
        <v>31025</v>
      </c>
      <c r="I132" s="56"/>
      <c r="J132" s="11">
        <f t="shared" si="7"/>
        <v>31025</v>
      </c>
      <c r="K132" s="305"/>
      <c r="L132" s="309">
        <v>27740</v>
      </c>
      <c r="M132" s="306"/>
      <c r="N132" s="14">
        <f t="shared" si="8"/>
        <v>27740</v>
      </c>
      <c r="O132" s="230" t="str">
        <f t="shared" si="9"/>
        <v xml:space="preserve"> </v>
      </c>
      <c r="P132" s="293">
        <f t="shared" si="10"/>
        <v>89.411764705882362</v>
      </c>
      <c r="Q132" s="275" t="str">
        <f t="shared" si="11"/>
        <v xml:space="preserve"> </v>
      </c>
      <c r="R132" s="293">
        <f t="shared" si="12"/>
        <v>89.411764705882362</v>
      </c>
    </row>
    <row r="133" spans="1:18" x14ac:dyDescent="0.2">
      <c r="A133" s="10" t="str">
        <f>IF(COUNTRY_INFO!A133=0," ",COUNTRY_INFO!A133)</f>
        <v>Ethiopia</v>
      </c>
      <c r="B133" s="10" t="str">
        <f>IF(COUNTRY_INFO!B133=0," ",COUNTRY_INFO!B133)</f>
        <v>AmharaNorth Wello</v>
      </c>
      <c r="C133" s="10" t="str">
        <f>IF(COUNTRY_INFO!C133=0," ",COUNTRY_INFO!C133)</f>
        <v>Angot</v>
      </c>
      <c r="D133" s="11" t="str">
        <f>IF(AND(COUNTRY_INFO!$T$9:$T$1000="T3 (ALB/MBD)",COUNTRY_INFO!$U$9:$U$1000="T3 (ALB/MBD)"), "T3 (ALB/MBD)", " ")</f>
        <v xml:space="preserve"> </v>
      </c>
      <c r="E133" s="289"/>
      <c r="F133" s="109"/>
      <c r="G133" s="288"/>
      <c r="H133" s="288"/>
      <c r="I133" s="56"/>
      <c r="J133" s="11">
        <f t="shared" si="7"/>
        <v>0</v>
      </c>
      <c r="K133" s="305"/>
      <c r="L133" s="308"/>
      <c r="M133" s="306"/>
      <c r="N133" s="14">
        <f t="shared" si="8"/>
        <v>0</v>
      </c>
      <c r="O133" s="230" t="str">
        <f t="shared" si="9"/>
        <v xml:space="preserve"> </v>
      </c>
      <c r="P133" s="230" t="str">
        <f t="shared" si="10"/>
        <v xml:space="preserve"> </v>
      </c>
      <c r="Q133" s="275" t="str">
        <f t="shared" si="11"/>
        <v xml:space="preserve"> </v>
      </c>
      <c r="R133" s="230" t="str">
        <f t="shared" si="12"/>
        <v xml:space="preserve"> </v>
      </c>
    </row>
    <row r="134" spans="1:18" x14ac:dyDescent="0.2">
      <c r="A134" s="10" t="str">
        <f>IF(COUNTRY_INFO!A134=0," ",COUNTRY_INFO!A134)</f>
        <v>Ethiopia</v>
      </c>
      <c r="B134" s="10" t="str">
        <f>IF(COUNTRY_INFO!B134=0," ",COUNTRY_INFO!B134)</f>
        <v>AmharaNorth Wello</v>
      </c>
      <c r="C134" s="10" t="str">
        <f>IF(COUNTRY_INFO!C134=0," ",COUNTRY_INFO!C134)</f>
        <v>Bugna</v>
      </c>
      <c r="D134" s="11" t="str">
        <f>IF(AND(COUNTRY_INFO!$T$9:$T$1000="T3 (ALB/MBD)",COUNTRY_INFO!$U$9:$U$1000="T3 (ALB/MBD)"), "T3 (ALB/MBD)", " ")</f>
        <v xml:space="preserve"> </v>
      </c>
      <c r="E134" s="289"/>
      <c r="F134" s="109"/>
      <c r="G134" s="288"/>
      <c r="H134" s="288"/>
      <c r="I134" s="56"/>
      <c r="J134" s="11">
        <f t="shared" si="7"/>
        <v>0</v>
      </c>
      <c r="K134" s="305"/>
      <c r="L134" s="308"/>
      <c r="M134" s="306"/>
      <c r="N134" s="14">
        <f t="shared" si="8"/>
        <v>0</v>
      </c>
      <c r="O134" s="230" t="str">
        <f t="shared" si="9"/>
        <v xml:space="preserve"> </v>
      </c>
      <c r="P134" s="230" t="str">
        <f t="shared" si="10"/>
        <v xml:space="preserve"> </v>
      </c>
      <c r="Q134" s="275" t="str">
        <f t="shared" si="11"/>
        <v xml:space="preserve"> </v>
      </c>
      <c r="R134" s="230" t="str">
        <f t="shared" si="12"/>
        <v xml:space="preserve"> </v>
      </c>
    </row>
    <row r="135" spans="1:18" x14ac:dyDescent="0.2">
      <c r="A135" s="10" t="str">
        <f>IF(COUNTRY_INFO!A135=0," ",COUNTRY_INFO!A135)</f>
        <v>Ethiopia</v>
      </c>
      <c r="B135" s="10" t="str">
        <f>IF(COUNTRY_INFO!B135=0," ",COUNTRY_INFO!B135)</f>
        <v>AmharaNorth Wello</v>
      </c>
      <c r="C135" s="10" t="str">
        <f>IF(COUNTRY_INFO!C135=0," ",COUNTRY_INFO!C135)</f>
        <v>Dawunt</v>
      </c>
      <c r="D135" s="11" t="str">
        <f>IF(AND(COUNTRY_INFO!$T$9:$T$1000="T3 (ALB/MBD)",COUNTRY_INFO!$U$9:$U$1000="T3 (ALB/MBD)"), "T3 (ALB/MBD)", " ")</f>
        <v>T3 (ALB/MBD)</v>
      </c>
      <c r="E135" s="289" t="s">
        <v>19</v>
      </c>
      <c r="F135" s="253" t="s">
        <v>1187</v>
      </c>
      <c r="G135" s="288"/>
      <c r="H135" s="288">
        <v>23496</v>
      </c>
      <c r="I135" s="56"/>
      <c r="J135" s="11">
        <f t="shared" si="7"/>
        <v>23496</v>
      </c>
      <c r="K135" s="305"/>
      <c r="L135" s="309">
        <v>21515</v>
      </c>
      <c r="M135" s="306"/>
      <c r="N135" s="14">
        <f t="shared" si="8"/>
        <v>21515</v>
      </c>
      <c r="O135" s="230" t="str">
        <f t="shared" si="9"/>
        <v xml:space="preserve"> </v>
      </c>
      <c r="P135" s="293">
        <f t="shared" si="10"/>
        <v>91.568777664283289</v>
      </c>
      <c r="Q135" s="275" t="str">
        <f t="shared" si="11"/>
        <v xml:space="preserve"> </v>
      </c>
      <c r="R135" s="293">
        <f t="shared" si="12"/>
        <v>91.568777664283289</v>
      </c>
    </row>
    <row r="136" spans="1:18" x14ac:dyDescent="0.2">
      <c r="A136" s="10" t="str">
        <f>IF(COUNTRY_INFO!A136=0," ",COUNTRY_INFO!A136)</f>
        <v>Ethiopia</v>
      </c>
      <c r="B136" s="10" t="str">
        <f>IF(COUNTRY_INFO!B136=0," ",COUNTRY_INFO!B136)</f>
        <v>AmharaNorth Wello</v>
      </c>
      <c r="C136" s="10" t="str">
        <f>IF(COUNTRY_INFO!C136=0," ",COUNTRY_INFO!C136)</f>
        <v>Gazo</v>
      </c>
      <c r="D136" s="11" t="str">
        <f>IF(AND(COUNTRY_INFO!$T$9:$T$1000="T3 (ALB/MBD)",COUNTRY_INFO!$U$9:$U$1000="T3 (ALB/MBD)"), "T3 (ALB/MBD)", " ")</f>
        <v xml:space="preserve"> </v>
      </c>
      <c r="E136" s="289"/>
      <c r="F136" s="109"/>
      <c r="G136" s="288"/>
      <c r="H136" s="288"/>
      <c r="I136" s="56"/>
      <c r="J136" s="11">
        <f t="shared" si="7"/>
        <v>0</v>
      </c>
      <c r="K136" s="305"/>
      <c r="L136" s="308"/>
      <c r="M136" s="306"/>
      <c r="N136" s="14">
        <f t="shared" si="8"/>
        <v>0</v>
      </c>
      <c r="O136" s="230" t="str">
        <f t="shared" si="9"/>
        <v xml:space="preserve"> </v>
      </c>
      <c r="P136" s="230" t="str">
        <f t="shared" si="10"/>
        <v xml:space="preserve"> </v>
      </c>
      <c r="Q136" s="275" t="str">
        <f t="shared" si="11"/>
        <v xml:space="preserve"> </v>
      </c>
      <c r="R136" s="230" t="str">
        <f t="shared" si="12"/>
        <v xml:space="preserve"> </v>
      </c>
    </row>
    <row r="137" spans="1:18" x14ac:dyDescent="0.2">
      <c r="A137" s="10" t="str">
        <f>IF(COUNTRY_INFO!A137=0," ",COUNTRY_INFO!A137)</f>
        <v>Ethiopia</v>
      </c>
      <c r="B137" s="10" t="str">
        <f>IF(COUNTRY_INFO!B137=0," ",COUNTRY_INFO!B137)</f>
        <v>AmharaNorth Wello</v>
      </c>
      <c r="C137" s="10" t="str">
        <f>IF(COUNTRY_INFO!C137=0," ",COUNTRY_INFO!C137)</f>
        <v>Gidan</v>
      </c>
      <c r="D137" s="11" t="str">
        <f>IF(AND(COUNTRY_INFO!$T$9:$T$1000="T3 (ALB/MBD)",COUNTRY_INFO!$U$9:$U$1000="T3 (ALB/MBD)"), "T3 (ALB/MBD)", " ")</f>
        <v xml:space="preserve"> </v>
      </c>
      <c r="E137" s="289"/>
      <c r="F137" s="109"/>
      <c r="G137" s="288"/>
      <c r="H137" s="288"/>
      <c r="I137" s="56"/>
      <c r="J137" s="11">
        <f t="shared" si="7"/>
        <v>0</v>
      </c>
      <c r="K137" s="305"/>
      <c r="L137" s="308"/>
      <c r="M137" s="306"/>
      <c r="N137" s="14">
        <f t="shared" si="8"/>
        <v>0</v>
      </c>
      <c r="O137" s="230" t="str">
        <f t="shared" si="9"/>
        <v xml:space="preserve"> </v>
      </c>
      <c r="P137" s="230" t="str">
        <f t="shared" si="10"/>
        <v xml:space="preserve"> </v>
      </c>
      <c r="Q137" s="275" t="str">
        <f t="shared" si="11"/>
        <v xml:space="preserve"> </v>
      </c>
      <c r="R137" s="230" t="str">
        <f t="shared" si="12"/>
        <v xml:space="preserve"> </v>
      </c>
    </row>
    <row r="138" spans="1:18" x14ac:dyDescent="0.2">
      <c r="A138" s="10" t="str">
        <f>IF(COUNTRY_INFO!A138=0," ",COUNTRY_INFO!A138)</f>
        <v>Ethiopia</v>
      </c>
      <c r="B138" s="10" t="str">
        <f>IF(COUNTRY_INFO!B138=0," ",COUNTRY_INFO!B138)</f>
        <v>AmharaNorth Wello</v>
      </c>
      <c r="C138" s="10" t="str">
        <f>IF(COUNTRY_INFO!C138=0," ",COUNTRY_INFO!C138)</f>
        <v>Gubalafto</v>
      </c>
      <c r="D138" s="11" t="str">
        <f>IF(AND(COUNTRY_INFO!$T$9:$T$1000="T3 (ALB/MBD)",COUNTRY_INFO!$U$9:$U$1000="T3 (ALB/MBD)"), "T3 (ALB/MBD)", " ")</f>
        <v>T3 (ALB/MBD)</v>
      </c>
      <c r="E138" s="289" t="s">
        <v>19</v>
      </c>
      <c r="F138" s="253" t="s">
        <v>1187</v>
      </c>
      <c r="G138" s="288"/>
      <c r="H138" s="288">
        <v>49971</v>
      </c>
      <c r="I138" s="56"/>
      <c r="J138" s="11">
        <f t="shared" ref="J138:J201" si="13">SUM(G138:I138)</f>
        <v>49971</v>
      </c>
      <c r="K138" s="305"/>
      <c r="L138" s="309">
        <v>47126</v>
      </c>
      <c r="M138" s="306"/>
      <c r="N138" s="14">
        <f t="shared" ref="N138:N201" si="14">SUM(K138:M138)</f>
        <v>47126</v>
      </c>
      <c r="O138" s="230" t="str">
        <f t="shared" ref="O138:O201" si="15">IF(G138&lt;&gt;0, IF(K138/G138*100=0, "-", K138/G138*100), " ")</f>
        <v xml:space="preserve"> </v>
      </c>
      <c r="P138" s="230">
        <f t="shared" ref="P138:P201" si="16">IF(H138&lt;&gt;0, IF(L138/H138*100=0, "-", L138/H138*100), " ")</f>
        <v>94.306697884773172</v>
      </c>
      <c r="Q138" s="275" t="str">
        <f t="shared" ref="Q138:Q201" si="17">IF(I138&lt;&gt;0, IF(M138/I138*100=0, "-", M138/I138*100), " ")</f>
        <v xml:space="preserve"> </v>
      </c>
      <c r="R138" s="230">
        <f t="shared" ref="R138:R201" si="18">IF(J138&lt;&gt;0, IF(N138/J138*100=0, "-", N138/J138*100), " ")</f>
        <v>94.306697884773172</v>
      </c>
    </row>
    <row r="139" spans="1:18" x14ac:dyDescent="0.2">
      <c r="A139" s="10" t="str">
        <f>IF(COUNTRY_INFO!A139=0," ",COUNTRY_INFO!A139)</f>
        <v>Ethiopia</v>
      </c>
      <c r="B139" s="10" t="str">
        <f>IF(COUNTRY_INFO!B139=0," ",COUNTRY_INFO!B139)</f>
        <v>AmharaNorth Wello</v>
      </c>
      <c r="C139" s="10" t="str">
        <f>IF(COUNTRY_INFO!C139=0," ",COUNTRY_INFO!C139)</f>
        <v>Habru</v>
      </c>
      <c r="D139" s="11" t="str">
        <f>IF(AND(COUNTRY_INFO!$T$9:$T$1000="T3 (ALB/MBD)",COUNTRY_INFO!$U$9:$U$1000="T3 (ALB/MBD)"), "T3 (ALB/MBD)", " ")</f>
        <v xml:space="preserve"> </v>
      </c>
      <c r="E139" s="289"/>
      <c r="F139" s="109"/>
      <c r="G139" s="288"/>
      <c r="H139" s="288"/>
      <c r="I139" s="56"/>
      <c r="J139" s="11">
        <f t="shared" si="13"/>
        <v>0</v>
      </c>
      <c r="K139" s="305"/>
      <c r="L139" s="308"/>
      <c r="M139" s="306"/>
      <c r="N139" s="14">
        <f t="shared" si="14"/>
        <v>0</v>
      </c>
      <c r="O139" s="230" t="str">
        <f t="shared" si="15"/>
        <v xml:space="preserve"> </v>
      </c>
      <c r="P139" s="230" t="str">
        <f t="shared" si="16"/>
        <v xml:space="preserve"> </v>
      </c>
      <c r="Q139" s="275" t="str">
        <f t="shared" si="17"/>
        <v xml:space="preserve"> </v>
      </c>
      <c r="R139" s="230" t="str">
        <f t="shared" si="18"/>
        <v xml:space="preserve"> </v>
      </c>
    </row>
    <row r="140" spans="1:18" x14ac:dyDescent="0.2">
      <c r="A140" s="10" t="str">
        <f>IF(COUNTRY_INFO!A140=0," ",COUNTRY_INFO!A140)</f>
        <v>Ethiopia</v>
      </c>
      <c r="B140" s="10" t="str">
        <f>IF(COUNTRY_INFO!B140=0," ",COUNTRY_INFO!B140)</f>
        <v>AmharaNorth Wello</v>
      </c>
      <c r="C140" s="10" t="str">
        <f>IF(COUNTRY_INFO!C140=0," ",COUNTRY_INFO!C140)</f>
        <v>Kobo Town</v>
      </c>
      <c r="D140" s="11" t="str">
        <f>IF(AND(COUNTRY_INFO!$T$9:$T$1000="T3 (ALB/MBD)",COUNTRY_INFO!$U$9:$U$1000="T3 (ALB/MBD)"), "T3 (ALB/MBD)", " ")</f>
        <v xml:space="preserve"> </v>
      </c>
      <c r="E140" s="289"/>
      <c r="F140" s="109"/>
      <c r="G140" s="288"/>
      <c r="H140" s="288"/>
      <c r="I140" s="56"/>
      <c r="J140" s="11">
        <f t="shared" si="13"/>
        <v>0</v>
      </c>
      <c r="K140" s="305"/>
      <c r="L140" s="308"/>
      <c r="M140" s="306"/>
      <c r="N140" s="14">
        <f t="shared" si="14"/>
        <v>0</v>
      </c>
      <c r="O140" s="230" t="str">
        <f t="shared" si="15"/>
        <v xml:space="preserve"> </v>
      </c>
      <c r="P140" s="230" t="str">
        <f t="shared" si="16"/>
        <v xml:space="preserve"> </v>
      </c>
      <c r="Q140" s="275" t="str">
        <f t="shared" si="17"/>
        <v xml:space="preserve"> </v>
      </c>
      <c r="R140" s="230" t="str">
        <f t="shared" si="18"/>
        <v xml:space="preserve"> </v>
      </c>
    </row>
    <row r="141" spans="1:18" x14ac:dyDescent="0.2">
      <c r="A141" s="10" t="str">
        <f>IF(COUNTRY_INFO!A141=0," ",COUNTRY_INFO!A141)</f>
        <v>Ethiopia</v>
      </c>
      <c r="B141" s="10" t="str">
        <f>IF(COUNTRY_INFO!B141=0," ",COUNTRY_INFO!B141)</f>
        <v>AmharaNorth Wello</v>
      </c>
      <c r="C141" s="10" t="str">
        <f>IF(COUNTRY_INFO!C141=0," ",COUNTRY_INFO!C141)</f>
        <v>Lalibella Town</v>
      </c>
      <c r="D141" s="11" t="str">
        <f>IF(AND(COUNTRY_INFO!$T$9:$T$1000="T3 (ALB/MBD)",COUNTRY_INFO!$U$9:$U$1000="T3 (ALB/MBD)"), "T3 (ALB/MBD)", " ")</f>
        <v>T3 (ALB/MBD)</v>
      </c>
      <c r="E141" s="289" t="s">
        <v>19</v>
      </c>
      <c r="F141" s="253" t="s">
        <v>1187</v>
      </c>
      <c r="G141" s="288"/>
      <c r="H141" s="288">
        <v>9646</v>
      </c>
      <c r="I141" s="56"/>
      <c r="J141" s="11">
        <f t="shared" si="13"/>
        <v>9646</v>
      </c>
      <c r="K141" s="305"/>
      <c r="L141" s="309">
        <v>7871</v>
      </c>
      <c r="M141" s="306"/>
      <c r="N141" s="14">
        <f t="shared" si="14"/>
        <v>7871</v>
      </c>
      <c r="O141" s="230" t="str">
        <f t="shared" si="15"/>
        <v xml:space="preserve"> </v>
      </c>
      <c r="P141" s="293">
        <f t="shared" si="16"/>
        <v>81.598590089156133</v>
      </c>
      <c r="Q141" s="275" t="str">
        <f t="shared" si="17"/>
        <v xml:space="preserve"> </v>
      </c>
      <c r="R141" s="293">
        <f t="shared" si="18"/>
        <v>81.598590089156133</v>
      </c>
    </row>
    <row r="142" spans="1:18" x14ac:dyDescent="0.2">
      <c r="A142" s="10" t="str">
        <f>IF(COUNTRY_INFO!A142=0," ",COUNTRY_INFO!A142)</f>
        <v>Ethiopia</v>
      </c>
      <c r="B142" s="10" t="str">
        <f>IF(COUNTRY_INFO!B142=0," ",COUNTRY_INFO!B142)</f>
        <v>AmharaNorth Wello</v>
      </c>
      <c r="C142" s="10" t="str">
        <f>IF(COUNTRY_INFO!C142=0," ",COUNTRY_INFO!C142)</f>
        <v>Lasta</v>
      </c>
      <c r="D142" s="11" t="str">
        <f>IF(AND(COUNTRY_INFO!$T$9:$T$1000="T3 (ALB/MBD)",COUNTRY_INFO!$U$9:$U$1000="T3 (ALB/MBD)"), "T3 (ALB/MBD)", " ")</f>
        <v>T3 (ALB/MBD)</v>
      </c>
      <c r="E142" s="289" t="s">
        <v>19</v>
      </c>
      <c r="F142" s="253" t="s">
        <v>1187</v>
      </c>
      <c r="G142" s="288"/>
      <c r="H142" s="288">
        <v>39505</v>
      </c>
      <c r="I142" s="56"/>
      <c r="J142" s="11">
        <f t="shared" si="13"/>
        <v>39505</v>
      </c>
      <c r="K142" s="305"/>
      <c r="L142" s="309">
        <v>36297</v>
      </c>
      <c r="M142" s="306"/>
      <c r="N142" s="14">
        <f t="shared" si="14"/>
        <v>36297</v>
      </c>
      <c r="O142" s="230" t="str">
        <f t="shared" si="15"/>
        <v xml:space="preserve"> </v>
      </c>
      <c r="P142" s="230">
        <f t="shared" si="16"/>
        <v>91.879508922921147</v>
      </c>
      <c r="Q142" s="275" t="str">
        <f t="shared" si="17"/>
        <v xml:space="preserve"> </v>
      </c>
      <c r="R142" s="230">
        <f t="shared" si="18"/>
        <v>91.879508922921147</v>
      </c>
    </row>
    <row r="143" spans="1:18" x14ac:dyDescent="0.2">
      <c r="A143" s="10" t="str">
        <f>IF(COUNTRY_INFO!A143=0," ",COUNTRY_INFO!A143)</f>
        <v>Ethiopia</v>
      </c>
      <c r="B143" s="10" t="str">
        <f>IF(COUNTRY_INFO!B143=0," ",COUNTRY_INFO!B143)</f>
        <v>AmharaNorth Wello</v>
      </c>
      <c r="C143" s="10" t="str">
        <f>IF(COUNTRY_INFO!C143=0," ",COUNTRY_INFO!C143)</f>
        <v>Meket</v>
      </c>
      <c r="D143" s="11" t="str">
        <f>IF(AND(COUNTRY_INFO!$T$9:$T$1000="T3 (ALB/MBD)",COUNTRY_INFO!$U$9:$U$1000="T3 (ALB/MBD)"), "T3 (ALB/MBD)", " ")</f>
        <v xml:space="preserve"> </v>
      </c>
      <c r="E143" s="289"/>
      <c r="F143" s="109"/>
      <c r="G143" s="288"/>
      <c r="H143" s="288"/>
      <c r="I143" s="56"/>
      <c r="J143" s="11">
        <f t="shared" si="13"/>
        <v>0</v>
      </c>
      <c r="K143" s="305"/>
      <c r="L143" s="308"/>
      <c r="M143" s="306"/>
      <c r="N143" s="14">
        <f t="shared" si="14"/>
        <v>0</v>
      </c>
      <c r="O143" s="230" t="str">
        <f t="shared" si="15"/>
        <v xml:space="preserve"> </v>
      </c>
      <c r="P143" s="230" t="str">
        <f t="shared" si="16"/>
        <v xml:space="preserve"> </v>
      </c>
      <c r="Q143" s="275" t="str">
        <f t="shared" si="17"/>
        <v xml:space="preserve"> </v>
      </c>
      <c r="R143" s="230" t="str">
        <f t="shared" si="18"/>
        <v xml:space="preserve"> </v>
      </c>
    </row>
    <row r="144" spans="1:18" x14ac:dyDescent="0.2">
      <c r="A144" s="10" t="str">
        <f>IF(COUNTRY_INFO!A144=0," ",COUNTRY_INFO!A144)</f>
        <v>Ethiopia</v>
      </c>
      <c r="B144" s="10" t="str">
        <f>IF(COUNTRY_INFO!B144=0," ",COUNTRY_INFO!B144)</f>
        <v>AmharaNorth Wello</v>
      </c>
      <c r="C144" s="10" t="str">
        <f>IF(COUNTRY_INFO!C144=0," ",COUNTRY_INFO!C144)</f>
        <v>Raya Kobo</v>
      </c>
      <c r="D144" s="11" t="str">
        <f>IF(AND(COUNTRY_INFO!$T$9:$T$1000="T3 (ALB/MBD)",COUNTRY_INFO!$U$9:$U$1000="T3 (ALB/MBD)"), "T3 (ALB/MBD)", " ")</f>
        <v xml:space="preserve"> </v>
      </c>
      <c r="E144" s="289"/>
      <c r="F144" s="109"/>
      <c r="G144" s="288"/>
      <c r="H144" s="288"/>
      <c r="I144" s="56"/>
      <c r="J144" s="11">
        <f t="shared" si="13"/>
        <v>0</v>
      </c>
      <c r="K144" s="305"/>
      <c r="L144" s="308"/>
      <c r="M144" s="306"/>
      <c r="N144" s="14">
        <f t="shared" si="14"/>
        <v>0</v>
      </c>
      <c r="O144" s="230" t="str">
        <f t="shared" si="15"/>
        <v xml:space="preserve"> </v>
      </c>
      <c r="P144" s="230" t="str">
        <f t="shared" si="16"/>
        <v xml:space="preserve"> </v>
      </c>
      <c r="Q144" s="275" t="str">
        <f t="shared" si="17"/>
        <v xml:space="preserve"> </v>
      </c>
      <c r="R144" s="230" t="str">
        <f t="shared" si="18"/>
        <v xml:space="preserve"> </v>
      </c>
    </row>
    <row r="145" spans="1:18" x14ac:dyDescent="0.2">
      <c r="A145" s="10" t="str">
        <f>IF(COUNTRY_INFO!A145=0," ",COUNTRY_INFO!A145)</f>
        <v>Ethiopia</v>
      </c>
      <c r="B145" s="10" t="str">
        <f>IF(COUNTRY_INFO!B145=0," ",COUNTRY_INFO!B145)</f>
        <v>AmharaNorth Wello</v>
      </c>
      <c r="C145" s="10" t="str">
        <f>IF(COUNTRY_INFO!C145=0," ",COUNTRY_INFO!C145)</f>
        <v>Wadlla</v>
      </c>
      <c r="D145" s="11" t="str">
        <f>IF(AND(COUNTRY_INFO!$T$9:$T$1000="T3 (ALB/MBD)",COUNTRY_INFO!$U$9:$U$1000="T3 (ALB/MBD)"), "T3 (ALB/MBD)", " ")</f>
        <v xml:space="preserve"> </v>
      </c>
      <c r="E145" s="289"/>
      <c r="F145" s="109"/>
      <c r="G145" s="288"/>
      <c r="H145" s="288"/>
      <c r="I145" s="56"/>
      <c r="J145" s="11">
        <f t="shared" si="13"/>
        <v>0</v>
      </c>
      <c r="K145" s="305"/>
      <c r="L145" s="308"/>
      <c r="M145" s="306"/>
      <c r="N145" s="14">
        <f t="shared" si="14"/>
        <v>0</v>
      </c>
      <c r="O145" s="230" t="str">
        <f t="shared" si="15"/>
        <v xml:space="preserve"> </v>
      </c>
      <c r="P145" s="230" t="str">
        <f t="shared" si="16"/>
        <v xml:space="preserve"> </v>
      </c>
      <c r="Q145" s="275" t="str">
        <f t="shared" si="17"/>
        <v xml:space="preserve"> </v>
      </c>
      <c r="R145" s="230" t="str">
        <f t="shared" si="18"/>
        <v xml:space="preserve"> </v>
      </c>
    </row>
    <row r="146" spans="1:18" x14ac:dyDescent="0.2">
      <c r="A146" s="10" t="str">
        <f>IF(COUNTRY_INFO!A146=0," ",COUNTRY_INFO!A146)</f>
        <v>Ethiopia</v>
      </c>
      <c r="B146" s="10" t="str">
        <f>IF(COUNTRY_INFO!B146=0," ",COUNTRY_INFO!B146)</f>
        <v>AmharaNorth Wello</v>
      </c>
      <c r="C146" s="10" t="str">
        <f>IF(COUNTRY_INFO!C146=0," ",COUNTRY_INFO!C146)</f>
        <v>Woldia Town</v>
      </c>
      <c r="D146" s="11" t="str">
        <f>IF(AND(COUNTRY_INFO!$T$9:$T$1000="T3 (ALB/MBD)",COUNTRY_INFO!$U$9:$U$1000="T3 (ALB/MBD)"), "T3 (ALB/MBD)", " ")</f>
        <v xml:space="preserve"> </v>
      </c>
      <c r="E146" s="289"/>
      <c r="F146" s="109"/>
      <c r="G146" s="288"/>
      <c r="H146" s="288"/>
      <c r="I146" s="56"/>
      <c r="J146" s="11">
        <f t="shared" si="13"/>
        <v>0</v>
      </c>
      <c r="K146" s="305"/>
      <c r="L146" s="308"/>
      <c r="M146" s="306"/>
      <c r="N146" s="14">
        <f t="shared" si="14"/>
        <v>0</v>
      </c>
      <c r="O146" s="230" t="str">
        <f t="shared" si="15"/>
        <v xml:space="preserve"> </v>
      </c>
      <c r="P146" s="230" t="str">
        <f t="shared" si="16"/>
        <v xml:space="preserve"> </v>
      </c>
      <c r="Q146" s="275" t="str">
        <f t="shared" si="17"/>
        <v xml:space="preserve"> </v>
      </c>
      <c r="R146" s="230" t="str">
        <f t="shared" si="18"/>
        <v xml:space="preserve"> </v>
      </c>
    </row>
    <row r="147" spans="1:18" x14ac:dyDescent="0.2">
      <c r="A147" s="10" t="str">
        <f>IF(COUNTRY_INFO!A147=0," ",COUNTRY_INFO!A147)</f>
        <v>Ethiopia</v>
      </c>
      <c r="B147" s="10" t="str">
        <f>IF(COUNTRY_INFO!B147=0," ",COUNTRY_INFO!B147)</f>
        <v>AmharaOromiya</v>
      </c>
      <c r="C147" s="10" t="str">
        <f>IF(COUNTRY_INFO!C147=0," ",COUNTRY_INFO!C147)</f>
        <v>Artuma Fursi</v>
      </c>
      <c r="D147" s="11"/>
      <c r="E147" s="289"/>
      <c r="F147" s="253"/>
      <c r="G147" s="288"/>
      <c r="H147" s="288"/>
      <c r="I147" s="56"/>
      <c r="J147" s="11">
        <f t="shared" si="13"/>
        <v>0</v>
      </c>
      <c r="K147" s="305"/>
      <c r="L147" s="308"/>
      <c r="M147" s="306"/>
      <c r="N147" s="14">
        <f t="shared" si="14"/>
        <v>0</v>
      </c>
      <c r="O147" s="230" t="str">
        <f t="shared" si="15"/>
        <v xml:space="preserve"> </v>
      </c>
      <c r="P147" s="230" t="str">
        <f t="shared" si="16"/>
        <v xml:space="preserve"> </v>
      </c>
      <c r="Q147" s="275" t="str">
        <f t="shared" si="17"/>
        <v xml:space="preserve"> </v>
      </c>
      <c r="R147" s="230" t="str">
        <f t="shared" si="18"/>
        <v xml:space="preserve"> </v>
      </c>
    </row>
    <row r="148" spans="1:18" x14ac:dyDescent="0.2">
      <c r="A148" s="10" t="str">
        <f>IF(COUNTRY_INFO!A148=0," ",COUNTRY_INFO!A148)</f>
        <v>Ethiopia</v>
      </c>
      <c r="B148" s="10" t="str">
        <f>IF(COUNTRY_INFO!B148=0," ",COUNTRY_INFO!B148)</f>
        <v>AmharaOromiya</v>
      </c>
      <c r="C148" s="10" t="str">
        <f>IF(COUNTRY_INFO!C148=0," ",COUNTRY_INFO!C148)</f>
        <v>Bati</v>
      </c>
      <c r="D148" s="11" t="str">
        <f>IF(AND(COUNTRY_INFO!$T$9:$T$1000="T3 (ALB/MBD)",COUNTRY_INFO!$U$9:$U$1000="T3 (ALB/MBD)"), "T3 (ALB/MBD)", " ")</f>
        <v xml:space="preserve"> </v>
      </c>
      <c r="E148" s="289"/>
      <c r="F148" s="109"/>
      <c r="G148" s="288"/>
      <c r="H148" s="288"/>
      <c r="I148" s="56"/>
      <c r="J148" s="11">
        <f t="shared" si="13"/>
        <v>0</v>
      </c>
      <c r="K148" s="305"/>
      <c r="L148" s="308"/>
      <c r="M148" s="306"/>
      <c r="N148" s="14">
        <f t="shared" si="14"/>
        <v>0</v>
      </c>
      <c r="O148" s="230" t="str">
        <f t="shared" si="15"/>
        <v xml:space="preserve"> </v>
      </c>
      <c r="P148" s="230" t="str">
        <f t="shared" si="16"/>
        <v xml:space="preserve"> </v>
      </c>
      <c r="Q148" s="275" t="str">
        <f t="shared" si="17"/>
        <v xml:space="preserve"> </v>
      </c>
      <c r="R148" s="230" t="str">
        <f t="shared" si="18"/>
        <v xml:space="preserve"> </v>
      </c>
    </row>
    <row r="149" spans="1:18" x14ac:dyDescent="0.2">
      <c r="A149" s="10" t="str">
        <f>IF(COUNTRY_INFO!A149=0," ",COUNTRY_INFO!A149)</f>
        <v>Ethiopia</v>
      </c>
      <c r="B149" s="10" t="str">
        <f>IF(COUNTRY_INFO!B149=0," ",COUNTRY_INFO!B149)</f>
        <v>AmharaOromiya</v>
      </c>
      <c r="C149" s="10" t="str">
        <f>IF(COUNTRY_INFO!C149=0," ",COUNTRY_INFO!C149)</f>
        <v>Bati Town</v>
      </c>
      <c r="D149" s="11" t="str">
        <f>IF(AND(COUNTRY_INFO!$T$9:$T$1000="T3 (ALB/MBD)",COUNTRY_INFO!$U$9:$U$1000="T3 (ALB/MBD)"), "T3 (ALB/MBD)", " ")</f>
        <v xml:space="preserve"> </v>
      </c>
      <c r="E149" s="289"/>
      <c r="F149" s="109"/>
      <c r="G149" s="288"/>
      <c r="H149" s="288"/>
      <c r="I149" s="56"/>
      <c r="J149" s="11">
        <f t="shared" si="13"/>
        <v>0</v>
      </c>
      <c r="K149" s="305"/>
      <c r="L149" s="308"/>
      <c r="M149" s="306"/>
      <c r="N149" s="14">
        <f t="shared" si="14"/>
        <v>0</v>
      </c>
      <c r="O149" s="230" t="str">
        <f t="shared" si="15"/>
        <v xml:space="preserve"> </v>
      </c>
      <c r="P149" s="230" t="str">
        <f t="shared" si="16"/>
        <v xml:space="preserve"> </v>
      </c>
      <c r="Q149" s="275" t="str">
        <f t="shared" si="17"/>
        <v xml:space="preserve"> </v>
      </c>
      <c r="R149" s="230" t="str">
        <f t="shared" si="18"/>
        <v xml:space="preserve"> </v>
      </c>
    </row>
    <row r="150" spans="1:18" x14ac:dyDescent="0.2">
      <c r="A150" s="10" t="str">
        <f>IF(COUNTRY_INFO!A150=0," ",COUNTRY_INFO!A150)</f>
        <v>Ethiopia</v>
      </c>
      <c r="B150" s="10" t="str">
        <f>IF(COUNTRY_INFO!B150=0," ",COUNTRY_INFO!B150)</f>
        <v>AmharaOromiya</v>
      </c>
      <c r="C150" s="10" t="str">
        <f>IF(COUNTRY_INFO!C150=0," ",COUNTRY_INFO!C150)</f>
        <v>Dawa chefa</v>
      </c>
      <c r="D150" s="11"/>
      <c r="E150" s="289"/>
      <c r="F150" s="253"/>
      <c r="G150" s="288"/>
      <c r="H150" s="288">
        <v>47265</v>
      </c>
      <c r="I150" s="56"/>
      <c r="J150" s="11">
        <f t="shared" si="13"/>
        <v>47265</v>
      </c>
      <c r="K150" s="305"/>
      <c r="L150" s="309">
        <v>44210</v>
      </c>
      <c r="M150" s="306"/>
      <c r="N150" s="14">
        <f t="shared" si="14"/>
        <v>44210</v>
      </c>
      <c r="O150" s="230" t="str">
        <f t="shared" si="15"/>
        <v xml:space="preserve"> </v>
      </c>
      <c r="P150" s="230">
        <f t="shared" si="16"/>
        <v>93.536443457103573</v>
      </c>
      <c r="Q150" s="275" t="str">
        <f t="shared" si="17"/>
        <v xml:space="preserve"> </v>
      </c>
      <c r="R150" s="230">
        <f t="shared" si="18"/>
        <v>93.536443457103573</v>
      </c>
    </row>
    <row r="151" spans="1:18" x14ac:dyDescent="0.2">
      <c r="A151" s="10" t="str">
        <f>IF(COUNTRY_INFO!A151=0," ",COUNTRY_INFO!A151)</f>
        <v>Ethiopia</v>
      </c>
      <c r="B151" s="10" t="str">
        <f>IF(COUNTRY_INFO!B151=0," ",COUNTRY_INFO!B151)</f>
        <v>AmharaOromiya</v>
      </c>
      <c r="C151" s="10" t="str">
        <f>IF(COUNTRY_INFO!C151=0," ",COUNTRY_INFO!C151)</f>
        <v>Dawe Harwa</v>
      </c>
      <c r="D151" s="11" t="str">
        <f>IF(AND(COUNTRY_INFO!$T$9:$T$1000="T3 (ALB/MBD)",COUNTRY_INFO!$U$9:$U$1000="T3 (ALB/MBD)"), "T3 (ALB/MBD)", " ")</f>
        <v xml:space="preserve"> </v>
      </c>
      <c r="E151" s="289"/>
      <c r="F151" s="109"/>
      <c r="G151" s="288"/>
      <c r="H151" s="288"/>
      <c r="I151" s="56"/>
      <c r="J151" s="11">
        <f t="shared" si="13"/>
        <v>0</v>
      </c>
      <c r="K151" s="305"/>
      <c r="L151" s="308"/>
      <c r="M151" s="306"/>
      <c r="N151" s="14">
        <f t="shared" si="14"/>
        <v>0</v>
      </c>
      <c r="O151" s="230" t="str">
        <f t="shared" si="15"/>
        <v xml:space="preserve"> </v>
      </c>
      <c r="P151" s="230" t="str">
        <f t="shared" si="16"/>
        <v xml:space="preserve"> </v>
      </c>
      <c r="Q151" s="275" t="str">
        <f t="shared" si="17"/>
        <v xml:space="preserve"> </v>
      </c>
      <c r="R151" s="230" t="str">
        <f t="shared" si="18"/>
        <v xml:space="preserve"> </v>
      </c>
    </row>
    <row r="152" spans="1:18" x14ac:dyDescent="0.2">
      <c r="A152" s="10" t="str">
        <f>IF(COUNTRY_INFO!A152=0," ",COUNTRY_INFO!A152)</f>
        <v>Ethiopia</v>
      </c>
      <c r="B152" s="10" t="str">
        <f>IF(COUNTRY_INFO!B152=0," ",COUNTRY_INFO!B152)</f>
        <v>AmharaOromiya</v>
      </c>
      <c r="C152" s="10" t="str">
        <f>IF(COUNTRY_INFO!C152=0," ",COUNTRY_INFO!C152)</f>
        <v>Jille Timuga</v>
      </c>
      <c r="D152" s="11" t="str">
        <f>IF(AND(COUNTRY_INFO!$T$9:$T$1000="T3 (ALB/MBD)",COUNTRY_INFO!$U$9:$U$1000="T3 (ALB/MBD)"), "T3 (ALB/MBD)", " ")</f>
        <v xml:space="preserve"> </v>
      </c>
      <c r="E152" s="289"/>
      <c r="F152" s="109"/>
      <c r="G152" s="288"/>
      <c r="H152" s="288"/>
      <c r="I152" s="56"/>
      <c r="J152" s="11">
        <f t="shared" si="13"/>
        <v>0</v>
      </c>
      <c r="K152" s="305"/>
      <c r="L152" s="308"/>
      <c r="M152" s="306"/>
      <c r="N152" s="14">
        <f t="shared" si="14"/>
        <v>0</v>
      </c>
      <c r="O152" s="230" t="str">
        <f t="shared" si="15"/>
        <v xml:space="preserve"> </v>
      </c>
      <c r="P152" s="230" t="str">
        <f t="shared" si="16"/>
        <v xml:space="preserve"> </v>
      </c>
      <c r="Q152" s="275" t="str">
        <f t="shared" si="17"/>
        <v xml:space="preserve"> </v>
      </c>
      <c r="R152" s="230" t="str">
        <f t="shared" si="18"/>
        <v xml:space="preserve"> </v>
      </c>
    </row>
    <row r="153" spans="1:18" x14ac:dyDescent="0.2">
      <c r="A153" s="10" t="str">
        <f>IF(COUNTRY_INFO!A153=0," ",COUNTRY_INFO!A153)</f>
        <v>Ethiopia</v>
      </c>
      <c r="B153" s="10" t="str">
        <f>IF(COUNTRY_INFO!B153=0," ",COUNTRY_INFO!B153)</f>
        <v>AmharaOromiya</v>
      </c>
      <c r="C153" s="10" t="str">
        <f>IF(COUNTRY_INFO!C153=0," ",COUNTRY_INFO!C153)</f>
        <v>Kemissie</v>
      </c>
      <c r="D153" s="11" t="str">
        <f>IF(AND(COUNTRY_INFO!$T$9:$T$1000="T3 (ALB/MBD)",COUNTRY_INFO!$U$9:$U$1000="T3 (ALB/MBD)"), "T3 (ALB/MBD)", " ")</f>
        <v xml:space="preserve"> </v>
      </c>
      <c r="E153" s="289"/>
      <c r="F153" s="109"/>
      <c r="G153" s="288"/>
      <c r="H153" s="288"/>
      <c r="I153" s="56"/>
      <c r="J153" s="11">
        <f t="shared" si="13"/>
        <v>0</v>
      </c>
      <c r="K153" s="305"/>
      <c r="L153" s="308"/>
      <c r="M153" s="306"/>
      <c r="N153" s="14">
        <f t="shared" si="14"/>
        <v>0</v>
      </c>
      <c r="O153" s="230" t="str">
        <f t="shared" si="15"/>
        <v xml:space="preserve"> </v>
      </c>
      <c r="P153" s="230" t="str">
        <f t="shared" si="16"/>
        <v xml:space="preserve"> </v>
      </c>
      <c r="Q153" s="275" t="str">
        <f t="shared" si="17"/>
        <v xml:space="preserve"> </v>
      </c>
      <c r="R153" s="230" t="str">
        <f t="shared" si="18"/>
        <v xml:space="preserve"> </v>
      </c>
    </row>
    <row r="154" spans="1:18" x14ac:dyDescent="0.2">
      <c r="A154" s="10" t="str">
        <f>IF(COUNTRY_INFO!A154=0," ",COUNTRY_INFO!A154)</f>
        <v>Ethiopia</v>
      </c>
      <c r="B154" s="10" t="str">
        <f>IF(COUNTRY_INFO!B154=0," ",COUNTRY_INFO!B154)</f>
        <v>AmharaSouth Gondar</v>
      </c>
      <c r="C154" s="10" t="str">
        <f>IF(COUNTRY_INFO!C154=0," ",COUNTRY_INFO!C154)</f>
        <v>Andabet (West Estie)</v>
      </c>
      <c r="D154" s="11"/>
      <c r="E154" s="289"/>
      <c r="F154" s="253"/>
      <c r="G154" s="288"/>
      <c r="H154" s="288">
        <v>42901</v>
      </c>
      <c r="I154" s="56"/>
      <c r="J154" s="11">
        <f t="shared" si="13"/>
        <v>42901</v>
      </c>
      <c r="K154" s="305"/>
      <c r="L154" s="309">
        <v>38279</v>
      </c>
      <c r="M154" s="306"/>
      <c r="N154" s="14">
        <f t="shared" si="14"/>
        <v>38279</v>
      </c>
      <c r="O154" s="230" t="str">
        <f t="shared" si="15"/>
        <v xml:space="preserve"> </v>
      </c>
      <c r="P154" s="230">
        <f t="shared" si="16"/>
        <v>89.226358359944996</v>
      </c>
      <c r="Q154" s="275" t="str">
        <f t="shared" si="17"/>
        <v xml:space="preserve"> </v>
      </c>
      <c r="R154" s="230">
        <f t="shared" si="18"/>
        <v>89.226358359944996</v>
      </c>
    </row>
    <row r="155" spans="1:18" x14ac:dyDescent="0.2">
      <c r="A155" s="10" t="str">
        <f>IF(COUNTRY_INFO!A155=0," ",COUNTRY_INFO!A155)</f>
        <v>Ethiopia</v>
      </c>
      <c r="B155" s="10" t="str">
        <f>IF(COUNTRY_INFO!B155=0," ",COUNTRY_INFO!B155)</f>
        <v>AmharaSouth Gondar</v>
      </c>
      <c r="C155" s="10" t="str">
        <f>IF(COUNTRY_INFO!C155=0," ",COUNTRY_INFO!C155)</f>
        <v>Debre Tabor Town</v>
      </c>
      <c r="D155" s="11" t="str">
        <f>IF(AND(COUNTRY_INFO!$T$9:$T$1000="T3 (ALB/MBD)",COUNTRY_INFO!$U$9:$U$1000="T3 (ALB/MBD)"), "T3 (ALB/MBD)", " ")</f>
        <v xml:space="preserve"> </v>
      </c>
      <c r="E155" s="289"/>
      <c r="F155" s="109"/>
      <c r="G155" s="288"/>
      <c r="H155" s="288"/>
      <c r="I155" s="56"/>
      <c r="J155" s="11">
        <f t="shared" si="13"/>
        <v>0</v>
      </c>
      <c r="K155" s="305"/>
      <c r="L155" s="308"/>
      <c r="M155" s="306"/>
      <c r="N155" s="14">
        <f t="shared" si="14"/>
        <v>0</v>
      </c>
      <c r="O155" s="230" t="str">
        <f t="shared" si="15"/>
        <v xml:space="preserve"> </v>
      </c>
      <c r="P155" s="230" t="str">
        <f t="shared" si="16"/>
        <v xml:space="preserve"> </v>
      </c>
      <c r="Q155" s="275" t="str">
        <f t="shared" si="17"/>
        <v xml:space="preserve"> </v>
      </c>
      <c r="R155" s="230" t="str">
        <f t="shared" si="18"/>
        <v xml:space="preserve"> </v>
      </c>
    </row>
    <row r="156" spans="1:18" x14ac:dyDescent="0.2">
      <c r="A156" s="10" t="str">
        <f>IF(COUNTRY_INFO!A156=0," ",COUNTRY_INFO!A156)</f>
        <v>Ethiopia</v>
      </c>
      <c r="B156" s="10" t="str">
        <f>IF(COUNTRY_INFO!B156=0," ",COUNTRY_INFO!B156)</f>
        <v>AmharaSouth Gondar</v>
      </c>
      <c r="C156" s="10" t="str">
        <f>IF(COUNTRY_INFO!C156=0," ",COUNTRY_INFO!C156)</f>
        <v>Dera</v>
      </c>
      <c r="D156" s="11"/>
      <c r="E156" s="289"/>
      <c r="F156" s="253"/>
      <c r="G156" s="288"/>
      <c r="H156" s="288"/>
      <c r="I156" s="56"/>
      <c r="J156" s="11">
        <f t="shared" si="13"/>
        <v>0</v>
      </c>
      <c r="K156" s="305"/>
      <c r="L156" s="308"/>
      <c r="M156" s="306"/>
      <c r="N156" s="14">
        <f t="shared" si="14"/>
        <v>0</v>
      </c>
      <c r="O156" s="230" t="str">
        <f t="shared" si="15"/>
        <v xml:space="preserve"> </v>
      </c>
      <c r="P156" s="230" t="str">
        <f t="shared" si="16"/>
        <v xml:space="preserve"> </v>
      </c>
      <c r="Q156" s="275" t="str">
        <f t="shared" si="17"/>
        <v xml:space="preserve"> </v>
      </c>
      <c r="R156" s="230" t="str">
        <f t="shared" si="18"/>
        <v xml:space="preserve"> </v>
      </c>
    </row>
    <row r="157" spans="1:18" x14ac:dyDescent="0.2">
      <c r="A157" s="10" t="str">
        <f>IF(COUNTRY_INFO!A157=0," ",COUNTRY_INFO!A157)</f>
        <v>Ethiopia</v>
      </c>
      <c r="B157" s="10" t="str">
        <f>IF(COUNTRY_INFO!B157=0," ",COUNTRY_INFO!B157)</f>
        <v>AmharaSouth Gondar</v>
      </c>
      <c r="C157" s="10" t="str">
        <f>IF(COUNTRY_INFO!C157=0," ",COUNTRY_INFO!C157)</f>
        <v>Ebinat</v>
      </c>
      <c r="D157" s="11" t="str">
        <f>IF(AND(COUNTRY_INFO!$T$9:$T$1000="T3 (ALB/MBD)",COUNTRY_INFO!$U$9:$U$1000="T3 (ALB/MBD)"), "T3 (ALB/MBD)", " ")</f>
        <v>T3 (ALB/MBD)</v>
      </c>
      <c r="E157" s="289" t="s">
        <v>19</v>
      </c>
      <c r="F157" s="253" t="s">
        <v>1187</v>
      </c>
      <c r="G157" s="288"/>
      <c r="H157" s="288">
        <v>57064</v>
      </c>
      <c r="I157" s="56"/>
      <c r="J157" s="11">
        <f t="shared" si="13"/>
        <v>57064</v>
      </c>
      <c r="K157" s="305"/>
      <c r="L157" s="309">
        <v>54344</v>
      </c>
      <c r="M157" s="306"/>
      <c r="N157" s="14">
        <f t="shared" si="14"/>
        <v>54344</v>
      </c>
      <c r="O157" s="230" t="str">
        <f t="shared" si="15"/>
        <v xml:space="preserve"> </v>
      </c>
      <c r="P157" s="293">
        <f t="shared" si="16"/>
        <v>95.233422122529092</v>
      </c>
      <c r="Q157" s="275" t="str">
        <f t="shared" si="17"/>
        <v xml:space="preserve"> </v>
      </c>
      <c r="R157" s="293">
        <f t="shared" si="18"/>
        <v>95.233422122529092</v>
      </c>
    </row>
    <row r="158" spans="1:18" x14ac:dyDescent="0.2">
      <c r="A158" s="10" t="str">
        <f>IF(COUNTRY_INFO!A158=0," ",COUNTRY_INFO!A158)</f>
        <v>Ethiopia</v>
      </c>
      <c r="B158" s="10" t="str">
        <f>IF(COUNTRY_INFO!B158=0," ",COUNTRY_INFO!B158)</f>
        <v>AmharaSouth Gondar</v>
      </c>
      <c r="C158" s="10" t="str">
        <f>IF(COUNTRY_INFO!C158=0," ",COUNTRY_INFO!C158)</f>
        <v>Estie (East Estie)</v>
      </c>
      <c r="D158" s="11" t="str">
        <f>IF(AND(COUNTRY_INFO!$T$9:$T$1000="T3 (ALB/MBD)",COUNTRY_INFO!$U$9:$U$1000="T3 (ALB/MBD)"), "T3 (ALB/MBD)", " ")</f>
        <v xml:space="preserve"> </v>
      </c>
      <c r="E158" s="289"/>
      <c r="F158" s="109"/>
      <c r="G158" s="288"/>
      <c r="H158" s="288"/>
      <c r="I158" s="56"/>
      <c r="J158" s="11">
        <f t="shared" si="13"/>
        <v>0</v>
      </c>
      <c r="K158" s="305"/>
      <c r="L158" s="308"/>
      <c r="M158" s="306"/>
      <c r="N158" s="14">
        <f t="shared" si="14"/>
        <v>0</v>
      </c>
      <c r="O158" s="230" t="str">
        <f t="shared" si="15"/>
        <v xml:space="preserve"> </v>
      </c>
      <c r="P158" s="230" t="str">
        <f t="shared" si="16"/>
        <v xml:space="preserve"> </v>
      </c>
      <c r="Q158" s="275" t="str">
        <f t="shared" si="17"/>
        <v xml:space="preserve"> </v>
      </c>
      <c r="R158" s="230" t="str">
        <f t="shared" si="18"/>
        <v xml:space="preserve"> </v>
      </c>
    </row>
    <row r="159" spans="1:18" x14ac:dyDescent="0.2">
      <c r="A159" s="10" t="str">
        <f>IF(COUNTRY_INFO!A159=0," ",COUNTRY_INFO!A159)</f>
        <v>Ethiopia</v>
      </c>
      <c r="B159" s="10" t="str">
        <f>IF(COUNTRY_INFO!B159=0," ",COUNTRY_INFO!B159)</f>
        <v>AmharaSouth Gondar</v>
      </c>
      <c r="C159" s="10" t="str">
        <f>IF(COUNTRY_INFO!C159=0," ",COUNTRY_INFO!C159)</f>
        <v>Farta</v>
      </c>
      <c r="D159" s="11" t="str">
        <f>IF(AND(COUNTRY_INFO!$T$9:$T$1000="T3 (ALB/MBD)",COUNTRY_INFO!$U$9:$U$1000="T3 (ALB/MBD)"), "T3 (ALB/MBD)", " ")</f>
        <v xml:space="preserve"> </v>
      </c>
      <c r="E159" s="289"/>
      <c r="F159" s="109"/>
      <c r="G159" s="288"/>
      <c r="H159" s="288"/>
      <c r="I159" s="56"/>
      <c r="J159" s="11">
        <f t="shared" si="13"/>
        <v>0</v>
      </c>
      <c r="K159" s="305"/>
      <c r="L159" s="308"/>
      <c r="M159" s="306"/>
      <c r="N159" s="14">
        <f t="shared" si="14"/>
        <v>0</v>
      </c>
      <c r="O159" s="230" t="str">
        <f t="shared" si="15"/>
        <v xml:space="preserve"> </v>
      </c>
      <c r="P159" s="230" t="str">
        <f t="shared" si="16"/>
        <v xml:space="preserve"> </v>
      </c>
      <c r="Q159" s="275" t="str">
        <f t="shared" si="17"/>
        <v xml:space="preserve"> </v>
      </c>
      <c r="R159" s="230" t="str">
        <f t="shared" si="18"/>
        <v xml:space="preserve"> </v>
      </c>
    </row>
    <row r="160" spans="1:18" x14ac:dyDescent="0.2">
      <c r="A160" s="10" t="str">
        <f>IF(COUNTRY_INFO!A160=0," ",COUNTRY_INFO!A160)</f>
        <v>Ethiopia</v>
      </c>
      <c r="B160" s="10" t="str">
        <f>IF(COUNTRY_INFO!B160=0," ",COUNTRY_INFO!B160)</f>
        <v>AmharaSouth Gondar</v>
      </c>
      <c r="C160" s="10" t="str">
        <f>IF(COUNTRY_INFO!C160=0," ",COUNTRY_INFO!C160)</f>
        <v>Fogera</v>
      </c>
      <c r="D160" s="11" t="str">
        <f>IF(AND(COUNTRY_INFO!$T$9:$T$1000="T3 (ALB/MBD)",COUNTRY_INFO!$U$9:$U$1000="T3 (ALB/MBD)"), "T3 (ALB/MBD)", " ")</f>
        <v xml:space="preserve"> </v>
      </c>
      <c r="E160" s="289" t="s">
        <v>19</v>
      </c>
      <c r="F160" s="253" t="s">
        <v>1187</v>
      </c>
      <c r="G160" s="288"/>
      <c r="H160" s="288">
        <v>77183</v>
      </c>
      <c r="I160" s="56"/>
      <c r="J160" s="11">
        <f t="shared" si="13"/>
        <v>77183</v>
      </c>
      <c r="K160" s="305"/>
      <c r="L160" s="309">
        <v>73998</v>
      </c>
      <c r="M160" s="306"/>
      <c r="N160" s="14">
        <f t="shared" si="14"/>
        <v>73998</v>
      </c>
      <c r="O160" s="230" t="str">
        <f t="shared" si="15"/>
        <v xml:space="preserve"> </v>
      </c>
      <c r="P160" s="230">
        <f t="shared" si="16"/>
        <v>95.873443633960846</v>
      </c>
      <c r="Q160" s="275" t="str">
        <f t="shared" si="17"/>
        <v xml:space="preserve"> </v>
      </c>
      <c r="R160" s="230">
        <f t="shared" si="18"/>
        <v>95.873443633960846</v>
      </c>
    </row>
    <row r="161" spans="1:18" x14ac:dyDescent="0.2">
      <c r="A161" s="10" t="str">
        <f>IF(COUNTRY_INFO!A161=0," ",COUNTRY_INFO!A161)</f>
        <v>Ethiopia</v>
      </c>
      <c r="B161" s="10" t="str">
        <f>IF(COUNTRY_INFO!B161=0," ",COUNTRY_INFO!B161)</f>
        <v>AmharaSouth Gondar</v>
      </c>
      <c r="C161" s="10" t="str">
        <f>IF(COUNTRY_INFO!C161=0," ",COUNTRY_INFO!C161)</f>
        <v>Gunabegemidir</v>
      </c>
      <c r="D161" s="11" t="str">
        <f>IF(AND(COUNTRY_INFO!$T$9:$T$1000="T3 (ALB/MBD)",COUNTRY_INFO!$U$9:$U$1000="T3 (ALB/MBD)"), "T3 (ALB/MBD)", " ")</f>
        <v xml:space="preserve"> </v>
      </c>
      <c r="E161" s="289"/>
      <c r="F161" s="109"/>
      <c r="G161" s="288"/>
      <c r="H161" s="288"/>
      <c r="I161" s="56"/>
      <c r="J161" s="11">
        <f t="shared" si="13"/>
        <v>0</v>
      </c>
      <c r="K161" s="305"/>
      <c r="L161" s="308"/>
      <c r="M161" s="306"/>
      <c r="N161" s="14">
        <f t="shared" si="14"/>
        <v>0</v>
      </c>
      <c r="O161" s="230" t="str">
        <f t="shared" si="15"/>
        <v xml:space="preserve"> </v>
      </c>
      <c r="P161" s="230" t="str">
        <f t="shared" si="16"/>
        <v xml:space="preserve"> </v>
      </c>
      <c r="Q161" s="275" t="str">
        <f t="shared" si="17"/>
        <v xml:space="preserve"> </v>
      </c>
      <c r="R161" s="230" t="str">
        <f t="shared" si="18"/>
        <v xml:space="preserve"> </v>
      </c>
    </row>
    <row r="162" spans="1:18" x14ac:dyDescent="0.2">
      <c r="A162" s="10" t="str">
        <f>IF(COUNTRY_INFO!A162=0," ",COUNTRY_INFO!A162)</f>
        <v>Ethiopia</v>
      </c>
      <c r="B162" s="10" t="str">
        <f>IF(COUNTRY_INFO!B162=0," ",COUNTRY_INFO!B162)</f>
        <v>AmharaSouth Gondar</v>
      </c>
      <c r="C162" s="10" t="str">
        <f>IF(COUNTRY_INFO!C162=0," ",COUNTRY_INFO!C162)</f>
        <v>Lay Gaint</v>
      </c>
      <c r="D162" s="11" t="str">
        <f>IF(AND(COUNTRY_INFO!$T$9:$T$1000="T3 (ALB/MBD)",COUNTRY_INFO!$U$9:$U$1000="T3 (ALB/MBD)"), "T3 (ALB/MBD)", " ")</f>
        <v xml:space="preserve"> </v>
      </c>
      <c r="E162" s="289"/>
      <c r="F162" s="109"/>
      <c r="G162" s="288"/>
      <c r="H162" s="288"/>
      <c r="I162" s="56"/>
      <c r="J162" s="11">
        <f t="shared" si="13"/>
        <v>0</v>
      </c>
      <c r="K162" s="305"/>
      <c r="L162" s="308"/>
      <c r="M162" s="306"/>
      <c r="N162" s="14">
        <f t="shared" si="14"/>
        <v>0</v>
      </c>
      <c r="O162" s="230" t="str">
        <f t="shared" si="15"/>
        <v xml:space="preserve"> </v>
      </c>
      <c r="P162" s="230" t="str">
        <f t="shared" si="16"/>
        <v xml:space="preserve"> </v>
      </c>
      <c r="Q162" s="275" t="str">
        <f t="shared" si="17"/>
        <v xml:space="preserve"> </v>
      </c>
      <c r="R162" s="230" t="str">
        <f t="shared" si="18"/>
        <v xml:space="preserve"> </v>
      </c>
    </row>
    <row r="163" spans="1:18" x14ac:dyDescent="0.2">
      <c r="A163" s="10" t="str">
        <f>IF(COUNTRY_INFO!A163=0," ",COUNTRY_INFO!A163)</f>
        <v>Ethiopia</v>
      </c>
      <c r="B163" s="10" t="str">
        <f>IF(COUNTRY_INFO!B163=0," ",COUNTRY_INFO!B163)</f>
        <v>AmharaSouth Gondar</v>
      </c>
      <c r="C163" s="10" t="str">
        <f>IF(COUNTRY_INFO!C163=0," ",COUNTRY_INFO!C163)</f>
        <v>Libo Kemkem</v>
      </c>
      <c r="D163" s="11" t="str">
        <f>IF(AND(COUNTRY_INFO!$T$9:$T$1000="T3 (ALB/MBD)",COUNTRY_INFO!$U$9:$U$1000="T3 (ALB/MBD)"), "T3 (ALB/MBD)", " ")</f>
        <v>T3 (ALB/MBD)</v>
      </c>
      <c r="E163" s="289" t="s">
        <v>19</v>
      </c>
      <c r="F163" s="253" t="s">
        <v>1187</v>
      </c>
      <c r="G163" s="288"/>
      <c r="H163" s="288">
        <v>76954</v>
      </c>
      <c r="I163" s="56"/>
      <c r="J163" s="11">
        <f t="shared" si="13"/>
        <v>76954</v>
      </c>
      <c r="K163" s="305"/>
      <c r="L163" s="309">
        <v>70973</v>
      </c>
      <c r="M163" s="306"/>
      <c r="N163" s="14">
        <f t="shared" si="14"/>
        <v>70973</v>
      </c>
      <c r="O163" s="230" t="str">
        <f t="shared" si="15"/>
        <v xml:space="preserve"> </v>
      </c>
      <c r="P163" s="293">
        <f t="shared" si="16"/>
        <v>92.227824414585342</v>
      </c>
      <c r="Q163" s="275" t="str">
        <f t="shared" si="17"/>
        <v xml:space="preserve"> </v>
      </c>
      <c r="R163" s="293">
        <f t="shared" si="18"/>
        <v>92.227824414585342</v>
      </c>
    </row>
    <row r="164" spans="1:18" x14ac:dyDescent="0.2">
      <c r="A164" s="10" t="str">
        <f>IF(COUNTRY_INFO!A164=0," ",COUNTRY_INFO!A164)</f>
        <v>Ethiopia</v>
      </c>
      <c r="B164" s="10" t="str">
        <f>IF(COUNTRY_INFO!B164=0," ",COUNTRY_INFO!B164)</f>
        <v>AmharaSouth Gondar</v>
      </c>
      <c r="C164" s="10" t="str">
        <f>IF(COUNTRY_INFO!C164=0," ",COUNTRY_INFO!C164)</f>
        <v>Meketewa</v>
      </c>
      <c r="D164" s="11" t="str">
        <f>IF(AND(COUNTRY_INFO!$T$9:$T$1000="T3 (ALB/MBD)",COUNTRY_INFO!$U$9:$U$1000="T3 (ALB/MBD)"), "T3 (ALB/MBD)", " ")</f>
        <v xml:space="preserve"> </v>
      </c>
      <c r="E164" s="289"/>
      <c r="F164" s="109"/>
      <c r="G164" s="288"/>
      <c r="H164" s="288"/>
      <c r="I164" s="56"/>
      <c r="J164" s="11">
        <f t="shared" si="13"/>
        <v>0</v>
      </c>
      <c r="K164" s="305"/>
      <c r="L164" s="308"/>
      <c r="M164" s="306"/>
      <c r="N164" s="14">
        <f t="shared" si="14"/>
        <v>0</v>
      </c>
      <c r="O164" s="230" t="str">
        <f t="shared" si="15"/>
        <v xml:space="preserve"> </v>
      </c>
      <c r="P164" s="230" t="str">
        <f t="shared" si="16"/>
        <v xml:space="preserve"> </v>
      </c>
      <c r="Q164" s="275" t="str">
        <f t="shared" si="17"/>
        <v xml:space="preserve"> </v>
      </c>
      <c r="R164" s="230" t="str">
        <f t="shared" si="18"/>
        <v xml:space="preserve"> </v>
      </c>
    </row>
    <row r="165" spans="1:18" x14ac:dyDescent="0.2">
      <c r="A165" s="10" t="str">
        <f>IF(COUNTRY_INFO!A165=0," ",COUNTRY_INFO!A165)</f>
        <v>Ethiopia</v>
      </c>
      <c r="B165" s="10" t="str">
        <f>IF(COUNTRY_INFO!B165=0," ",COUNTRY_INFO!B165)</f>
        <v>AmharaSouth Gondar</v>
      </c>
      <c r="C165" s="10" t="str">
        <f>IF(COUNTRY_INFO!C165=0," ",COUNTRY_INFO!C165)</f>
        <v>Sediemuja</v>
      </c>
      <c r="D165" s="11" t="str">
        <f>IF(AND(COUNTRY_INFO!$T$9:$T$1000="T3 (ALB/MBD)",COUNTRY_INFO!$U$9:$U$1000="T3 (ALB/MBD)"), "T3 (ALB/MBD)", " ")</f>
        <v xml:space="preserve"> </v>
      </c>
      <c r="E165" s="289"/>
      <c r="F165" s="109"/>
      <c r="G165" s="288"/>
      <c r="H165" s="288"/>
      <c r="I165" s="56"/>
      <c r="J165" s="11">
        <f t="shared" si="13"/>
        <v>0</v>
      </c>
      <c r="K165" s="305"/>
      <c r="L165" s="308"/>
      <c r="M165" s="306"/>
      <c r="N165" s="14">
        <f t="shared" si="14"/>
        <v>0</v>
      </c>
      <c r="O165" s="230" t="str">
        <f t="shared" si="15"/>
        <v xml:space="preserve"> </v>
      </c>
      <c r="P165" s="230" t="str">
        <f t="shared" si="16"/>
        <v xml:space="preserve"> </v>
      </c>
      <c r="Q165" s="275" t="str">
        <f t="shared" si="17"/>
        <v xml:space="preserve"> </v>
      </c>
      <c r="R165" s="230" t="str">
        <f t="shared" si="18"/>
        <v xml:space="preserve"> </v>
      </c>
    </row>
    <row r="166" spans="1:18" x14ac:dyDescent="0.2">
      <c r="A166" s="10" t="str">
        <f>IF(COUNTRY_INFO!A166=0," ",COUNTRY_INFO!A166)</f>
        <v>Ethiopia</v>
      </c>
      <c r="B166" s="10" t="str">
        <f>IF(COUNTRY_INFO!B166=0," ",COUNTRY_INFO!B166)</f>
        <v>AmharaSouth Gondar</v>
      </c>
      <c r="C166" s="10" t="str">
        <f>IF(COUNTRY_INFO!C166=0," ",COUNTRY_INFO!C166)</f>
        <v>Simada</v>
      </c>
      <c r="D166" s="11" t="str">
        <f>IF(AND(COUNTRY_INFO!$T$9:$T$1000="T3 (ALB/MBD)",COUNTRY_INFO!$U$9:$U$1000="T3 (ALB/MBD)"), "T3 (ALB/MBD)", " ")</f>
        <v xml:space="preserve"> </v>
      </c>
      <c r="E166" s="289"/>
      <c r="F166" s="109"/>
      <c r="G166" s="288"/>
      <c r="H166" s="288"/>
      <c r="I166" s="56"/>
      <c r="J166" s="11">
        <f t="shared" si="13"/>
        <v>0</v>
      </c>
      <c r="K166" s="305"/>
      <c r="L166" s="308"/>
      <c r="M166" s="306"/>
      <c r="N166" s="14">
        <f t="shared" si="14"/>
        <v>0</v>
      </c>
      <c r="O166" s="230" t="str">
        <f t="shared" si="15"/>
        <v xml:space="preserve"> </v>
      </c>
      <c r="P166" s="230" t="str">
        <f t="shared" si="16"/>
        <v xml:space="preserve"> </v>
      </c>
      <c r="Q166" s="275" t="str">
        <f t="shared" si="17"/>
        <v xml:space="preserve"> </v>
      </c>
      <c r="R166" s="230" t="str">
        <f t="shared" si="18"/>
        <v xml:space="preserve"> </v>
      </c>
    </row>
    <row r="167" spans="1:18" x14ac:dyDescent="0.2">
      <c r="A167" s="10" t="str">
        <f>IF(COUNTRY_INFO!A167=0," ",COUNTRY_INFO!A167)</f>
        <v>Ethiopia</v>
      </c>
      <c r="B167" s="10" t="str">
        <f>IF(COUNTRY_INFO!B167=0," ",COUNTRY_INFO!B167)</f>
        <v>AmharaSouth Gondar</v>
      </c>
      <c r="C167" s="10" t="str">
        <f>IF(COUNTRY_INFO!C167=0," ",COUNTRY_INFO!C167)</f>
        <v>Tach Gaint</v>
      </c>
      <c r="D167" s="11" t="str">
        <f>IF(AND(COUNTRY_INFO!$T$9:$T$1000="T3 (ALB/MBD)",COUNTRY_INFO!$U$9:$U$1000="T3 (ALB/MBD)"), "T3 (ALB/MBD)", " ")</f>
        <v xml:space="preserve"> </v>
      </c>
      <c r="E167" s="289"/>
      <c r="F167" s="109"/>
      <c r="G167" s="288"/>
      <c r="H167" s="288"/>
      <c r="I167" s="56"/>
      <c r="J167" s="11">
        <f t="shared" si="13"/>
        <v>0</v>
      </c>
      <c r="K167" s="305"/>
      <c r="L167" s="308"/>
      <c r="M167" s="306"/>
      <c r="N167" s="14">
        <f t="shared" si="14"/>
        <v>0</v>
      </c>
      <c r="O167" s="230" t="str">
        <f t="shared" si="15"/>
        <v xml:space="preserve"> </v>
      </c>
      <c r="P167" s="230" t="str">
        <f t="shared" si="16"/>
        <v xml:space="preserve"> </v>
      </c>
      <c r="Q167" s="275" t="str">
        <f t="shared" si="17"/>
        <v xml:space="preserve"> </v>
      </c>
      <c r="R167" s="230" t="str">
        <f t="shared" si="18"/>
        <v xml:space="preserve"> </v>
      </c>
    </row>
    <row r="168" spans="1:18" x14ac:dyDescent="0.2">
      <c r="A168" s="10" t="str">
        <f>IF(COUNTRY_INFO!A168=0," ",COUNTRY_INFO!A168)</f>
        <v>Ethiopia</v>
      </c>
      <c r="B168" s="10" t="str">
        <f>IF(COUNTRY_INFO!B168=0," ",COUNTRY_INFO!B168)</f>
        <v>AmharaSouth Gondar</v>
      </c>
      <c r="C168" s="10" t="str">
        <f>IF(COUNTRY_INFO!C168=0," ",COUNTRY_INFO!C168)</f>
        <v>Woreta Town</v>
      </c>
      <c r="D168" s="11" t="str">
        <f>IF(AND(COUNTRY_INFO!$T$9:$T$1000="T3 (ALB/MBD)",COUNTRY_INFO!$U$9:$U$1000="T3 (ALB/MBD)"), "T3 (ALB/MBD)", " ")</f>
        <v xml:space="preserve"> </v>
      </c>
      <c r="E168" s="289"/>
      <c r="F168" s="109"/>
      <c r="G168" s="288"/>
      <c r="H168" s="288"/>
      <c r="I168" s="56"/>
      <c r="J168" s="11">
        <f t="shared" si="13"/>
        <v>0</v>
      </c>
      <c r="K168" s="305"/>
      <c r="L168" s="308"/>
      <c r="M168" s="306"/>
      <c r="N168" s="14">
        <f t="shared" si="14"/>
        <v>0</v>
      </c>
      <c r="O168" s="230" t="str">
        <f t="shared" si="15"/>
        <v xml:space="preserve"> </v>
      </c>
      <c r="P168" s="230" t="str">
        <f t="shared" si="16"/>
        <v xml:space="preserve"> </v>
      </c>
      <c r="Q168" s="275" t="str">
        <f t="shared" si="17"/>
        <v xml:space="preserve"> </v>
      </c>
      <c r="R168" s="230" t="str">
        <f t="shared" si="18"/>
        <v xml:space="preserve"> </v>
      </c>
    </row>
    <row r="169" spans="1:18" x14ac:dyDescent="0.2">
      <c r="A169" s="10" t="str">
        <f>IF(COUNTRY_INFO!A169=0," ",COUNTRY_INFO!A169)</f>
        <v>Ethiopia</v>
      </c>
      <c r="B169" s="10" t="str">
        <f>IF(COUNTRY_INFO!B169=0," ",COUNTRY_INFO!B169)</f>
        <v>AmharaSouth Wello</v>
      </c>
      <c r="C169" s="10" t="str">
        <f>IF(COUNTRY_INFO!C169=0," ",COUNTRY_INFO!C169)</f>
        <v>Albuko</v>
      </c>
      <c r="D169" s="11" t="str">
        <f>IF(AND(COUNTRY_INFO!$T$9:$T$1000="T3 (ALB/MBD)",COUNTRY_INFO!$U$9:$U$1000="T3 (ALB/MBD)"), "T3 (ALB/MBD)", " ")</f>
        <v xml:space="preserve"> </v>
      </c>
      <c r="E169" s="289"/>
      <c r="F169" s="109"/>
      <c r="G169" s="288"/>
      <c r="H169" s="288"/>
      <c r="I169" s="56"/>
      <c r="J169" s="11">
        <f t="shared" si="13"/>
        <v>0</v>
      </c>
      <c r="K169" s="305"/>
      <c r="L169" s="308"/>
      <c r="M169" s="306"/>
      <c r="N169" s="14">
        <f t="shared" si="14"/>
        <v>0</v>
      </c>
      <c r="O169" s="230" t="str">
        <f t="shared" si="15"/>
        <v xml:space="preserve"> </v>
      </c>
      <c r="P169" s="230" t="str">
        <f t="shared" si="16"/>
        <v xml:space="preserve"> </v>
      </c>
      <c r="Q169" s="275" t="str">
        <f t="shared" si="17"/>
        <v xml:space="preserve"> </v>
      </c>
      <c r="R169" s="230" t="str">
        <f t="shared" si="18"/>
        <v xml:space="preserve"> </v>
      </c>
    </row>
    <row r="170" spans="1:18" x14ac:dyDescent="0.2">
      <c r="A170" s="10" t="str">
        <f>IF(COUNTRY_INFO!A170=0," ",COUNTRY_INFO!A170)</f>
        <v>Ethiopia</v>
      </c>
      <c r="B170" s="10" t="str">
        <f>IF(COUNTRY_INFO!B170=0," ",COUNTRY_INFO!B170)</f>
        <v>AmharaSouth Wello</v>
      </c>
      <c r="C170" s="10" t="str">
        <f>IF(COUNTRY_INFO!C170=0," ",COUNTRY_INFO!C170)</f>
        <v>Ambasel</v>
      </c>
      <c r="D170" s="11" t="str">
        <f>IF(AND(COUNTRY_INFO!$T$9:$T$1000="T3 (ALB/MBD)",COUNTRY_INFO!$U$9:$U$1000="T3 (ALB/MBD)"), "T3 (ALB/MBD)", " ")</f>
        <v xml:space="preserve"> </v>
      </c>
      <c r="E170" s="289"/>
      <c r="F170" s="109"/>
      <c r="G170" s="288"/>
      <c r="H170" s="288"/>
      <c r="I170" s="56"/>
      <c r="J170" s="11">
        <f t="shared" si="13"/>
        <v>0</v>
      </c>
      <c r="K170" s="305"/>
      <c r="L170" s="308"/>
      <c r="M170" s="306"/>
      <c r="N170" s="14">
        <f t="shared" si="14"/>
        <v>0</v>
      </c>
      <c r="O170" s="230" t="str">
        <f t="shared" si="15"/>
        <v xml:space="preserve"> </v>
      </c>
      <c r="P170" s="230" t="str">
        <f t="shared" si="16"/>
        <v xml:space="preserve"> </v>
      </c>
      <c r="Q170" s="275" t="str">
        <f t="shared" si="17"/>
        <v xml:space="preserve"> </v>
      </c>
      <c r="R170" s="230" t="str">
        <f t="shared" si="18"/>
        <v xml:space="preserve"> </v>
      </c>
    </row>
    <row r="171" spans="1:18" x14ac:dyDescent="0.2">
      <c r="A171" s="10" t="str">
        <f>IF(COUNTRY_INFO!A171=0," ",COUNTRY_INFO!A171)</f>
        <v>Ethiopia</v>
      </c>
      <c r="B171" s="10" t="str">
        <f>IF(COUNTRY_INFO!B171=0," ",COUNTRY_INFO!B171)</f>
        <v>AmharaSouth Wello</v>
      </c>
      <c r="C171" s="10" t="str">
        <f>IF(COUNTRY_INFO!C171=0," ",COUNTRY_INFO!C171)</f>
        <v>Argoba</v>
      </c>
      <c r="D171" s="11" t="str">
        <f>IF(AND(COUNTRY_INFO!$T$9:$T$1000="T3 (ALB/MBD)",COUNTRY_INFO!$U$9:$U$1000="T3 (ALB/MBD)"), "T3 (ALB/MBD)", " ")</f>
        <v xml:space="preserve"> </v>
      </c>
      <c r="E171" s="289"/>
      <c r="F171" s="109"/>
      <c r="G171" s="288"/>
      <c r="H171" s="288"/>
      <c r="I171" s="56"/>
      <c r="J171" s="11">
        <f t="shared" si="13"/>
        <v>0</v>
      </c>
      <c r="K171" s="305"/>
      <c r="L171" s="308"/>
      <c r="M171" s="306"/>
      <c r="N171" s="14">
        <f t="shared" si="14"/>
        <v>0</v>
      </c>
      <c r="O171" s="230" t="str">
        <f t="shared" si="15"/>
        <v xml:space="preserve"> </v>
      </c>
      <c r="P171" s="230" t="str">
        <f t="shared" si="16"/>
        <v xml:space="preserve"> </v>
      </c>
      <c r="Q171" s="275" t="str">
        <f t="shared" si="17"/>
        <v xml:space="preserve"> </v>
      </c>
      <c r="R171" s="230" t="str">
        <f t="shared" si="18"/>
        <v xml:space="preserve"> </v>
      </c>
    </row>
    <row r="172" spans="1:18" x14ac:dyDescent="0.2">
      <c r="A172" s="10" t="str">
        <f>IF(COUNTRY_INFO!A172=0," ",COUNTRY_INFO!A172)</f>
        <v>Ethiopia</v>
      </c>
      <c r="B172" s="10" t="str">
        <f>IF(COUNTRY_INFO!B172=0," ",COUNTRY_INFO!B172)</f>
        <v>AmharaSouth Wello</v>
      </c>
      <c r="C172" s="10" t="str">
        <f>IF(COUNTRY_INFO!C172=0," ",COUNTRY_INFO!C172)</f>
        <v>Borena</v>
      </c>
      <c r="D172" s="11" t="str">
        <f>IF(AND(COUNTRY_INFO!$T$9:$T$1000="T3 (ALB/MBD)",COUNTRY_INFO!$U$9:$U$1000="T3 (ALB/MBD)"), "T3 (ALB/MBD)", " ")</f>
        <v xml:space="preserve"> </v>
      </c>
      <c r="E172" s="289"/>
      <c r="F172" s="109"/>
      <c r="G172" s="288"/>
      <c r="H172" s="288"/>
      <c r="I172" s="56"/>
      <c r="J172" s="11">
        <f t="shared" si="13"/>
        <v>0</v>
      </c>
      <c r="K172" s="305"/>
      <c r="L172" s="308"/>
      <c r="M172" s="306"/>
      <c r="N172" s="14">
        <f t="shared" si="14"/>
        <v>0</v>
      </c>
      <c r="O172" s="230" t="str">
        <f t="shared" si="15"/>
        <v xml:space="preserve"> </v>
      </c>
      <c r="P172" s="230" t="str">
        <f t="shared" si="16"/>
        <v xml:space="preserve"> </v>
      </c>
      <c r="Q172" s="275" t="str">
        <f t="shared" si="17"/>
        <v xml:space="preserve"> </v>
      </c>
      <c r="R172" s="230" t="str">
        <f t="shared" si="18"/>
        <v xml:space="preserve"> </v>
      </c>
    </row>
    <row r="173" spans="1:18" x14ac:dyDescent="0.2">
      <c r="A173" s="10" t="str">
        <f>IF(COUNTRY_INFO!A173=0," ",COUNTRY_INFO!A173)</f>
        <v>Ethiopia</v>
      </c>
      <c r="B173" s="10" t="str">
        <f>IF(COUNTRY_INFO!B173=0," ",COUNTRY_INFO!B173)</f>
        <v>AmharaSouth Wello</v>
      </c>
      <c r="C173" s="10" t="str">
        <f>IF(COUNTRY_INFO!C173=0," ",COUNTRY_INFO!C173)</f>
        <v>Dalanta</v>
      </c>
      <c r="D173" s="11" t="str">
        <f>IF(AND(COUNTRY_INFO!$T$9:$T$1000="T3 (ALB/MBD)",COUNTRY_INFO!$U$9:$U$1000="T3 (ALB/MBD)"), "T3 (ALB/MBD)", " ")</f>
        <v xml:space="preserve"> </v>
      </c>
      <c r="E173" s="289"/>
      <c r="F173" s="109"/>
      <c r="G173" s="288"/>
      <c r="H173" s="288"/>
      <c r="I173" s="56"/>
      <c r="J173" s="11">
        <f t="shared" si="13"/>
        <v>0</v>
      </c>
      <c r="K173" s="305"/>
      <c r="L173" s="308"/>
      <c r="M173" s="306"/>
      <c r="N173" s="14">
        <f t="shared" si="14"/>
        <v>0</v>
      </c>
      <c r="O173" s="230" t="str">
        <f t="shared" si="15"/>
        <v xml:space="preserve"> </v>
      </c>
      <c r="P173" s="230" t="str">
        <f t="shared" si="16"/>
        <v xml:space="preserve"> </v>
      </c>
      <c r="Q173" s="275" t="str">
        <f t="shared" si="17"/>
        <v xml:space="preserve"> </v>
      </c>
      <c r="R173" s="230" t="str">
        <f t="shared" si="18"/>
        <v xml:space="preserve"> </v>
      </c>
    </row>
    <row r="174" spans="1:18" x14ac:dyDescent="0.2">
      <c r="A174" s="10" t="str">
        <f>IF(COUNTRY_INFO!A174=0," ",COUNTRY_INFO!A174)</f>
        <v>Ethiopia</v>
      </c>
      <c r="B174" s="10" t="str">
        <f>IF(COUNTRY_INFO!B174=0," ",COUNTRY_INFO!B174)</f>
        <v>AmharaSouth Wello</v>
      </c>
      <c r="C174" s="10" t="str">
        <f>IF(COUNTRY_INFO!C174=0," ",COUNTRY_INFO!C174)</f>
        <v>Dessie Town</v>
      </c>
      <c r="D174" s="11" t="str">
        <f>IF(AND(COUNTRY_INFO!$T$9:$T$1000="T3 (ALB/MBD)",COUNTRY_INFO!$U$9:$U$1000="T3 (ALB/MBD)"), "T3 (ALB/MBD)", " ")</f>
        <v xml:space="preserve"> </v>
      </c>
      <c r="E174" s="289"/>
      <c r="F174" s="109"/>
      <c r="G174" s="288"/>
      <c r="H174" s="288"/>
      <c r="I174" s="56"/>
      <c r="J174" s="11">
        <f t="shared" si="13"/>
        <v>0</v>
      </c>
      <c r="K174" s="305"/>
      <c r="L174" s="308"/>
      <c r="M174" s="306"/>
      <c r="N174" s="14">
        <f t="shared" si="14"/>
        <v>0</v>
      </c>
      <c r="O174" s="230" t="str">
        <f t="shared" si="15"/>
        <v xml:space="preserve"> </v>
      </c>
      <c r="P174" s="230" t="str">
        <f t="shared" si="16"/>
        <v xml:space="preserve"> </v>
      </c>
      <c r="Q174" s="275" t="str">
        <f t="shared" si="17"/>
        <v xml:space="preserve"> </v>
      </c>
      <c r="R174" s="230" t="str">
        <f t="shared" si="18"/>
        <v xml:space="preserve"> </v>
      </c>
    </row>
    <row r="175" spans="1:18" x14ac:dyDescent="0.2">
      <c r="A175" s="10" t="str">
        <f>IF(COUNTRY_INFO!A175=0," ",COUNTRY_INFO!A175)</f>
        <v>Ethiopia</v>
      </c>
      <c r="B175" s="10" t="str">
        <f>IF(COUNTRY_INFO!B175=0," ",COUNTRY_INFO!B175)</f>
        <v>AmharaSouth Wello</v>
      </c>
      <c r="C175" s="10" t="str">
        <f>IF(COUNTRY_INFO!C175=0," ",COUNTRY_INFO!C175)</f>
        <v>Dessie zuria</v>
      </c>
      <c r="D175" s="11" t="str">
        <f>IF(AND(COUNTRY_INFO!$T$9:$T$1000="T3 (ALB/MBD)",COUNTRY_INFO!$U$9:$U$1000="T3 (ALB/MBD)"), "T3 (ALB/MBD)", " ")</f>
        <v>T3 (ALB/MBD)</v>
      </c>
      <c r="E175" s="289" t="s">
        <v>19</v>
      </c>
      <c r="F175" s="253" t="s">
        <v>1187</v>
      </c>
      <c r="G175" s="288"/>
      <c r="H175" s="288">
        <v>53098</v>
      </c>
      <c r="I175" s="56"/>
      <c r="J175" s="11">
        <f t="shared" si="13"/>
        <v>53098</v>
      </c>
      <c r="K175" s="305"/>
      <c r="L175" s="309">
        <v>51004</v>
      </c>
      <c r="M175" s="306"/>
      <c r="N175" s="14">
        <f t="shared" si="14"/>
        <v>51004</v>
      </c>
      <c r="O175" s="230" t="str">
        <f t="shared" si="15"/>
        <v xml:space="preserve"> </v>
      </c>
      <c r="P175" s="293">
        <f t="shared" si="16"/>
        <v>96.056348638366799</v>
      </c>
      <c r="Q175" s="275" t="str">
        <f t="shared" si="17"/>
        <v xml:space="preserve"> </v>
      </c>
      <c r="R175" s="293">
        <f t="shared" si="18"/>
        <v>96.056348638366799</v>
      </c>
    </row>
    <row r="176" spans="1:18" x14ac:dyDescent="0.2">
      <c r="A176" s="10" t="str">
        <f>IF(COUNTRY_INFO!A176=0," ",COUNTRY_INFO!A176)</f>
        <v>Ethiopia</v>
      </c>
      <c r="B176" s="10" t="str">
        <f>IF(COUNTRY_INFO!B176=0," ",COUNTRY_INFO!B176)</f>
        <v>AmharaSouth Wello</v>
      </c>
      <c r="C176" s="10" t="str">
        <f>IF(COUNTRY_INFO!C176=0," ",COUNTRY_INFO!C176)</f>
        <v>Jama</v>
      </c>
      <c r="D176" s="11" t="str">
        <f>IF(AND(COUNTRY_INFO!$T$9:$T$1000="T3 (ALB/MBD)",COUNTRY_INFO!$U$9:$U$1000="T3 (ALB/MBD)"), "T3 (ALB/MBD)", " ")</f>
        <v xml:space="preserve"> </v>
      </c>
      <c r="E176" s="289"/>
      <c r="F176" s="109"/>
      <c r="G176" s="288"/>
      <c r="H176" s="288"/>
      <c r="I176" s="56"/>
      <c r="J176" s="11">
        <f t="shared" si="13"/>
        <v>0</v>
      </c>
      <c r="K176" s="305"/>
      <c r="L176" s="308"/>
      <c r="M176" s="306"/>
      <c r="N176" s="14">
        <f t="shared" si="14"/>
        <v>0</v>
      </c>
      <c r="O176" s="230" t="str">
        <f t="shared" si="15"/>
        <v xml:space="preserve"> </v>
      </c>
      <c r="P176" s="230" t="str">
        <f t="shared" si="16"/>
        <v xml:space="preserve"> </v>
      </c>
      <c r="Q176" s="275" t="str">
        <f t="shared" si="17"/>
        <v xml:space="preserve"> </v>
      </c>
      <c r="R176" s="230" t="str">
        <f t="shared" si="18"/>
        <v xml:space="preserve"> </v>
      </c>
    </row>
    <row r="177" spans="1:18" x14ac:dyDescent="0.2">
      <c r="A177" s="10" t="str">
        <f>IF(COUNTRY_INFO!A177=0," ",COUNTRY_INFO!A177)</f>
        <v>Ethiopia</v>
      </c>
      <c r="B177" s="10" t="str">
        <f>IF(COUNTRY_INFO!B177=0," ",COUNTRY_INFO!B177)</f>
        <v>AmharaSouth Wello</v>
      </c>
      <c r="C177" s="10" t="str">
        <f>IF(COUNTRY_INFO!C177=0," ",COUNTRY_INFO!C177)</f>
        <v>Kallu</v>
      </c>
      <c r="D177" s="11" t="str">
        <f>IF(AND(COUNTRY_INFO!$T$9:$T$1000="T3 (ALB/MBD)",COUNTRY_INFO!$U$9:$U$1000="T3 (ALB/MBD)"), "T3 (ALB/MBD)", " ")</f>
        <v xml:space="preserve"> </v>
      </c>
      <c r="E177" s="289"/>
      <c r="F177" s="109"/>
      <c r="G177" s="288"/>
      <c r="H177" s="288"/>
      <c r="I177" s="56"/>
      <c r="J177" s="11">
        <f t="shared" si="13"/>
        <v>0</v>
      </c>
      <c r="K177" s="305"/>
      <c r="L177" s="308"/>
      <c r="M177" s="306"/>
      <c r="N177" s="14">
        <f t="shared" si="14"/>
        <v>0</v>
      </c>
      <c r="O177" s="230" t="str">
        <f t="shared" si="15"/>
        <v xml:space="preserve"> </v>
      </c>
      <c r="P177" s="230" t="str">
        <f t="shared" si="16"/>
        <v xml:space="preserve"> </v>
      </c>
      <c r="Q177" s="275" t="str">
        <f t="shared" si="17"/>
        <v xml:space="preserve"> </v>
      </c>
      <c r="R177" s="230" t="str">
        <f t="shared" si="18"/>
        <v xml:space="preserve"> </v>
      </c>
    </row>
    <row r="178" spans="1:18" x14ac:dyDescent="0.2">
      <c r="A178" s="10" t="str">
        <f>IF(COUNTRY_INFO!A178=0," ",COUNTRY_INFO!A178)</f>
        <v>Ethiopia</v>
      </c>
      <c r="B178" s="10" t="str">
        <f>IF(COUNTRY_INFO!B178=0," ",COUNTRY_INFO!B178)</f>
        <v>AmharaSouth Wello</v>
      </c>
      <c r="C178" s="10" t="str">
        <f>IF(COUNTRY_INFO!C178=0," ",COUNTRY_INFO!C178)</f>
        <v>Kelala</v>
      </c>
      <c r="D178" s="11" t="str">
        <f>IF(AND(COUNTRY_INFO!$T$9:$T$1000="T3 (ALB/MBD)",COUNTRY_INFO!$U$9:$U$1000="T3 (ALB/MBD)"), "T3 (ALB/MBD)", " ")</f>
        <v xml:space="preserve"> </v>
      </c>
      <c r="E178" s="289"/>
      <c r="F178" s="109"/>
      <c r="G178" s="288"/>
      <c r="H178" s="288"/>
      <c r="I178" s="56"/>
      <c r="J178" s="11">
        <f t="shared" si="13"/>
        <v>0</v>
      </c>
      <c r="K178" s="305"/>
      <c r="L178" s="308"/>
      <c r="M178" s="306"/>
      <c r="N178" s="14">
        <f t="shared" si="14"/>
        <v>0</v>
      </c>
      <c r="O178" s="230" t="str">
        <f t="shared" si="15"/>
        <v xml:space="preserve"> </v>
      </c>
      <c r="P178" s="230" t="str">
        <f t="shared" si="16"/>
        <v xml:space="preserve"> </v>
      </c>
      <c r="Q178" s="275" t="str">
        <f t="shared" si="17"/>
        <v xml:space="preserve"> </v>
      </c>
      <c r="R178" s="230" t="str">
        <f t="shared" si="18"/>
        <v xml:space="preserve"> </v>
      </c>
    </row>
    <row r="179" spans="1:18" x14ac:dyDescent="0.2">
      <c r="A179" s="10" t="str">
        <f>IF(COUNTRY_INFO!A179=0," ",COUNTRY_INFO!A179)</f>
        <v>Ethiopia</v>
      </c>
      <c r="B179" s="10" t="str">
        <f>IF(COUNTRY_INFO!B179=0," ",COUNTRY_INFO!B179)</f>
        <v>AmharaSouth Wello</v>
      </c>
      <c r="C179" s="10" t="str">
        <f>IF(COUNTRY_INFO!C179=0," ",COUNTRY_INFO!C179)</f>
        <v>Kombolcha</v>
      </c>
      <c r="D179" s="11" t="str">
        <f>IF(AND(COUNTRY_INFO!$T$9:$T$1000="T3 (ALB/MBD)",COUNTRY_INFO!$U$9:$U$1000="T3 (ALB/MBD)"), "T3 (ALB/MBD)", " ")</f>
        <v xml:space="preserve"> </v>
      </c>
      <c r="E179" s="289"/>
      <c r="F179" s="109"/>
      <c r="G179" s="288"/>
      <c r="H179" s="288"/>
      <c r="I179" s="56"/>
      <c r="J179" s="11">
        <f t="shared" si="13"/>
        <v>0</v>
      </c>
      <c r="K179" s="305"/>
      <c r="L179" s="308"/>
      <c r="M179" s="306"/>
      <c r="N179" s="14">
        <f t="shared" si="14"/>
        <v>0</v>
      </c>
      <c r="O179" s="230" t="str">
        <f t="shared" si="15"/>
        <v xml:space="preserve"> </v>
      </c>
      <c r="P179" s="230" t="str">
        <f t="shared" si="16"/>
        <v xml:space="preserve"> </v>
      </c>
      <c r="Q179" s="275" t="str">
        <f t="shared" si="17"/>
        <v xml:space="preserve"> </v>
      </c>
      <c r="R179" s="230" t="str">
        <f t="shared" si="18"/>
        <v xml:space="preserve"> </v>
      </c>
    </row>
    <row r="180" spans="1:18" x14ac:dyDescent="0.2">
      <c r="A180" s="10" t="str">
        <f>IF(COUNTRY_INFO!A180=0," ",COUNTRY_INFO!A180)</f>
        <v>Ethiopia</v>
      </c>
      <c r="B180" s="10" t="str">
        <f>IF(COUNTRY_INFO!B180=0," ",COUNTRY_INFO!B180)</f>
        <v>AmharaSouth Wello</v>
      </c>
      <c r="C180" s="10" t="str">
        <f>IF(COUNTRY_INFO!C180=0," ",COUNTRY_INFO!C180)</f>
        <v>Kutaber</v>
      </c>
      <c r="D180" s="11" t="str">
        <f>IF(AND(COUNTRY_INFO!$T$9:$T$1000="T3 (ALB/MBD)",COUNTRY_INFO!$U$9:$U$1000="T3 (ALB/MBD)"), "T3 (ALB/MBD)", " ")</f>
        <v xml:space="preserve"> </v>
      </c>
      <c r="E180" s="289"/>
      <c r="F180" s="109"/>
      <c r="G180" s="288"/>
      <c r="H180" s="288"/>
      <c r="I180" s="56"/>
      <c r="J180" s="11">
        <f t="shared" si="13"/>
        <v>0</v>
      </c>
      <c r="K180" s="305"/>
      <c r="L180" s="308"/>
      <c r="M180" s="306"/>
      <c r="N180" s="14">
        <f t="shared" si="14"/>
        <v>0</v>
      </c>
      <c r="O180" s="230" t="str">
        <f t="shared" si="15"/>
        <v xml:space="preserve"> </v>
      </c>
      <c r="P180" s="230" t="str">
        <f t="shared" si="16"/>
        <v xml:space="preserve"> </v>
      </c>
      <c r="Q180" s="275" t="str">
        <f t="shared" si="17"/>
        <v xml:space="preserve"> </v>
      </c>
      <c r="R180" s="230" t="str">
        <f t="shared" si="18"/>
        <v xml:space="preserve"> </v>
      </c>
    </row>
    <row r="181" spans="1:18" x14ac:dyDescent="0.2">
      <c r="A181" s="10" t="str">
        <f>IF(COUNTRY_INFO!A181=0," ",COUNTRY_INFO!A181)</f>
        <v>Ethiopia</v>
      </c>
      <c r="B181" s="10" t="str">
        <f>IF(COUNTRY_INFO!B181=0," ",COUNTRY_INFO!B181)</f>
        <v>AmharaSouth Wello</v>
      </c>
      <c r="C181" s="10" t="str">
        <f>IF(COUNTRY_INFO!C181=0," ",COUNTRY_INFO!C181)</f>
        <v>Lagambo</v>
      </c>
      <c r="D181" s="11" t="str">
        <f>IF(AND(COUNTRY_INFO!$T$9:$T$1000="T3 (ALB/MBD)",COUNTRY_INFO!$U$9:$U$1000="T3 (ALB/MBD)"), "T3 (ALB/MBD)", " ")</f>
        <v xml:space="preserve"> </v>
      </c>
      <c r="E181" s="289"/>
      <c r="F181" s="109"/>
      <c r="G181" s="288"/>
      <c r="H181" s="288"/>
      <c r="I181" s="56"/>
      <c r="J181" s="11">
        <f t="shared" si="13"/>
        <v>0</v>
      </c>
      <c r="K181" s="305"/>
      <c r="L181" s="308"/>
      <c r="M181" s="306"/>
      <c r="N181" s="14">
        <f t="shared" si="14"/>
        <v>0</v>
      </c>
      <c r="O181" s="230" t="str">
        <f t="shared" si="15"/>
        <v xml:space="preserve"> </v>
      </c>
      <c r="P181" s="230" t="str">
        <f t="shared" si="16"/>
        <v xml:space="preserve"> </v>
      </c>
      <c r="Q181" s="275" t="str">
        <f t="shared" si="17"/>
        <v xml:space="preserve"> </v>
      </c>
      <c r="R181" s="230" t="str">
        <f t="shared" si="18"/>
        <v xml:space="preserve"> </v>
      </c>
    </row>
    <row r="182" spans="1:18" x14ac:dyDescent="0.2">
      <c r="A182" s="10" t="str">
        <f>IF(COUNTRY_INFO!A182=0," ",COUNTRY_INFO!A182)</f>
        <v>Ethiopia</v>
      </c>
      <c r="B182" s="10" t="str">
        <f>IF(COUNTRY_INFO!B182=0," ",COUNTRY_INFO!B182)</f>
        <v>AmharaSouth Wello</v>
      </c>
      <c r="C182" s="10" t="str">
        <f>IF(COUNTRY_INFO!C182=0," ",COUNTRY_INFO!C182)</f>
        <v>Lege hida</v>
      </c>
      <c r="D182" s="11" t="str">
        <f>IF(AND(COUNTRY_INFO!$T$9:$T$1000="T3 (ALB/MBD)",COUNTRY_INFO!$U$9:$U$1000="T3 (ALB/MBD)"), "T3 (ALB/MBD)", " ")</f>
        <v xml:space="preserve"> </v>
      </c>
      <c r="E182" s="289"/>
      <c r="F182" s="109"/>
      <c r="G182" s="288"/>
      <c r="H182" s="288"/>
      <c r="I182" s="56"/>
      <c r="J182" s="11">
        <f t="shared" si="13"/>
        <v>0</v>
      </c>
      <c r="K182" s="305"/>
      <c r="L182" s="308"/>
      <c r="M182" s="306"/>
      <c r="N182" s="14">
        <f t="shared" si="14"/>
        <v>0</v>
      </c>
      <c r="O182" s="230" t="str">
        <f t="shared" si="15"/>
        <v xml:space="preserve"> </v>
      </c>
      <c r="P182" s="230" t="str">
        <f t="shared" si="16"/>
        <v xml:space="preserve"> </v>
      </c>
      <c r="Q182" s="275" t="str">
        <f t="shared" si="17"/>
        <v xml:space="preserve"> </v>
      </c>
      <c r="R182" s="230" t="str">
        <f t="shared" si="18"/>
        <v xml:space="preserve"> </v>
      </c>
    </row>
    <row r="183" spans="1:18" x14ac:dyDescent="0.2">
      <c r="A183" s="10" t="str">
        <f>IF(COUNTRY_INFO!A183=0," ",COUNTRY_INFO!A183)</f>
        <v>Ethiopia</v>
      </c>
      <c r="B183" s="10" t="str">
        <f>IF(COUNTRY_INFO!B183=0," ",COUNTRY_INFO!B183)</f>
        <v>AmharaSouth Wello</v>
      </c>
      <c r="C183" s="10" t="str">
        <f>IF(COUNTRY_INFO!C183=0," ",COUNTRY_INFO!C183)</f>
        <v>Mehal Sainet</v>
      </c>
      <c r="D183" s="11" t="str">
        <f>IF(AND(COUNTRY_INFO!$T$9:$T$1000="T3 (ALB/MBD)",COUNTRY_INFO!$U$9:$U$1000="T3 (ALB/MBD)"), "T3 (ALB/MBD)", " ")</f>
        <v>T3 (ALB/MBD)</v>
      </c>
      <c r="E183" s="289" t="s">
        <v>19</v>
      </c>
      <c r="F183" s="253" t="s">
        <v>1187</v>
      </c>
      <c r="G183" s="288"/>
      <c r="H183" s="288">
        <v>24926</v>
      </c>
      <c r="I183" s="56"/>
      <c r="J183" s="11">
        <f t="shared" si="13"/>
        <v>24926</v>
      </c>
      <c r="K183" s="305"/>
      <c r="L183" s="309">
        <v>21527</v>
      </c>
      <c r="M183" s="306"/>
      <c r="N183" s="14">
        <f t="shared" si="14"/>
        <v>21527</v>
      </c>
      <c r="O183" s="230" t="str">
        <f t="shared" si="15"/>
        <v xml:space="preserve"> </v>
      </c>
      <c r="P183" s="293">
        <f t="shared" si="16"/>
        <v>86.36363636363636</v>
      </c>
      <c r="Q183" s="275" t="str">
        <f t="shared" si="17"/>
        <v xml:space="preserve"> </v>
      </c>
      <c r="R183" s="293">
        <f t="shared" si="18"/>
        <v>86.36363636363636</v>
      </c>
    </row>
    <row r="184" spans="1:18" x14ac:dyDescent="0.2">
      <c r="A184" s="10" t="str">
        <f>IF(COUNTRY_INFO!A184=0," ",COUNTRY_INFO!A184)</f>
        <v>Ethiopia</v>
      </c>
      <c r="B184" s="10" t="str">
        <f>IF(COUNTRY_INFO!B184=0," ",COUNTRY_INFO!B184)</f>
        <v>AmharaSouth Wello</v>
      </c>
      <c r="C184" s="10" t="str">
        <f>IF(COUNTRY_INFO!C184=0," ",COUNTRY_INFO!C184)</f>
        <v>Mekdela</v>
      </c>
      <c r="D184" s="11" t="str">
        <f>IF(AND(COUNTRY_INFO!$T$9:$T$1000="T3 (ALB/MBD)",COUNTRY_INFO!$U$9:$U$1000="T3 (ALB/MBD)"), "T3 (ALB/MBD)", " ")</f>
        <v xml:space="preserve"> </v>
      </c>
      <c r="E184" s="289"/>
      <c r="F184" s="109"/>
      <c r="G184" s="288"/>
      <c r="H184" s="288"/>
      <c r="I184" s="56"/>
      <c r="J184" s="11">
        <f t="shared" si="13"/>
        <v>0</v>
      </c>
      <c r="K184" s="305"/>
      <c r="L184" s="308"/>
      <c r="M184" s="306"/>
      <c r="N184" s="14">
        <f t="shared" si="14"/>
        <v>0</v>
      </c>
      <c r="O184" s="230" t="str">
        <f t="shared" si="15"/>
        <v xml:space="preserve"> </v>
      </c>
      <c r="P184" s="230" t="str">
        <f t="shared" si="16"/>
        <v xml:space="preserve"> </v>
      </c>
      <c r="Q184" s="275" t="str">
        <f t="shared" si="17"/>
        <v xml:space="preserve"> </v>
      </c>
      <c r="R184" s="230" t="str">
        <f t="shared" si="18"/>
        <v xml:space="preserve"> </v>
      </c>
    </row>
    <row r="185" spans="1:18" x14ac:dyDescent="0.2">
      <c r="A185" s="10" t="str">
        <f>IF(COUNTRY_INFO!A185=0," ",COUNTRY_INFO!A185)</f>
        <v>Ethiopia</v>
      </c>
      <c r="B185" s="10" t="str">
        <f>IF(COUNTRY_INFO!B185=0," ",COUNTRY_INFO!B185)</f>
        <v>AmharaSouth Wello</v>
      </c>
      <c r="C185" s="10" t="str">
        <f>IF(COUNTRY_INFO!C185=0," ",COUNTRY_INFO!C185)</f>
        <v>Sainet</v>
      </c>
      <c r="D185" s="11" t="str">
        <f>IF(AND(COUNTRY_INFO!$T$9:$T$1000="T3 (ALB/MBD)",COUNTRY_INFO!$U$9:$U$1000="T3 (ALB/MBD)"), "T3 (ALB/MBD)", " ")</f>
        <v xml:space="preserve"> </v>
      </c>
      <c r="E185" s="289"/>
      <c r="F185" s="109"/>
      <c r="G185" s="288"/>
      <c r="H185" s="288"/>
      <c r="I185" s="56"/>
      <c r="J185" s="11">
        <f t="shared" si="13"/>
        <v>0</v>
      </c>
      <c r="K185" s="305"/>
      <c r="L185" s="308"/>
      <c r="M185" s="306"/>
      <c r="N185" s="14">
        <f t="shared" si="14"/>
        <v>0</v>
      </c>
      <c r="O185" s="230" t="str">
        <f t="shared" si="15"/>
        <v xml:space="preserve"> </v>
      </c>
      <c r="P185" s="230" t="str">
        <f t="shared" si="16"/>
        <v xml:space="preserve"> </v>
      </c>
      <c r="Q185" s="275" t="str">
        <f t="shared" si="17"/>
        <v xml:space="preserve"> </v>
      </c>
      <c r="R185" s="230" t="str">
        <f t="shared" si="18"/>
        <v xml:space="preserve"> </v>
      </c>
    </row>
    <row r="186" spans="1:18" x14ac:dyDescent="0.2">
      <c r="A186" s="10" t="str">
        <f>IF(COUNTRY_INFO!A186=0," ",COUNTRY_INFO!A186)</f>
        <v>Ethiopia</v>
      </c>
      <c r="B186" s="10" t="str">
        <f>IF(COUNTRY_INFO!B186=0," ",COUNTRY_INFO!B186)</f>
        <v>AmharaSouth Wello</v>
      </c>
      <c r="C186" s="10" t="str">
        <f>IF(COUNTRY_INFO!C186=0," ",COUNTRY_INFO!C186)</f>
        <v>Tehuledere</v>
      </c>
      <c r="D186" s="11" t="str">
        <f>IF(AND(COUNTRY_INFO!$T$9:$T$1000="T3 (ALB/MBD)",COUNTRY_INFO!$U$9:$U$1000="T3 (ALB/MBD)"), "T3 (ALB/MBD)", " ")</f>
        <v xml:space="preserve"> </v>
      </c>
      <c r="E186" s="289"/>
      <c r="F186" s="109"/>
      <c r="G186" s="288"/>
      <c r="H186" s="288"/>
      <c r="I186" s="56"/>
      <c r="J186" s="11">
        <f t="shared" si="13"/>
        <v>0</v>
      </c>
      <c r="K186" s="305"/>
      <c r="L186" s="308"/>
      <c r="M186" s="306"/>
      <c r="N186" s="14">
        <f t="shared" si="14"/>
        <v>0</v>
      </c>
      <c r="O186" s="230" t="str">
        <f t="shared" si="15"/>
        <v xml:space="preserve"> </v>
      </c>
      <c r="P186" s="230" t="str">
        <f t="shared" si="16"/>
        <v xml:space="preserve"> </v>
      </c>
      <c r="Q186" s="275" t="str">
        <f t="shared" si="17"/>
        <v xml:space="preserve"> </v>
      </c>
      <c r="R186" s="230" t="str">
        <f t="shared" si="18"/>
        <v xml:space="preserve"> </v>
      </c>
    </row>
    <row r="187" spans="1:18" x14ac:dyDescent="0.2">
      <c r="A187" s="10" t="str">
        <f>IF(COUNTRY_INFO!A187=0," ",COUNTRY_INFO!A187)</f>
        <v>Ethiopia</v>
      </c>
      <c r="B187" s="10" t="str">
        <f>IF(COUNTRY_INFO!B187=0," ",COUNTRY_INFO!B187)</f>
        <v>AmharaSouth Wello</v>
      </c>
      <c r="C187" s="10" t="str">
        <f>IF(COUNTRY_INFO!C187=0," ",COUNTRY_INFO!C187)</f>
        <v>Tenta</v>
      </c>
      <c r="D187" s="11" t="str">
        <f>IF(AND(COUNTRY_INFO!$T$9:$T$1000="T3 (ALB/MBD)",COUNTRY_INFO!$U$9:$U$1000="T3 (ALB/MBD)"), "T3 (ALB/MBD)", " ")</f>
        <v xml:space="preserve"> </v>
      </c>
      <c r="E187" s="289"/>
      <c r="F187" s="109"/>
      <c r="G187" s="288"/>
      <c r="H187" s="288"/>
      <c r="I187" s="56"/>
      <c r="J187" s="11">
        <f t="shared" si="13"/>
        <v>0</v>
      </c>
      <c r="K187" s="305"/>
      <c r="L187" s="308"/>
      <c r="M187" s="306"/>
      <c r="N187" s="14">
        <f t="shared" si="14"/>
        <v>0</v>
      </c>
      <c r="O187" s="230" t="str">
        <f t="shared" si="15"/>
        <v xml:space="preserve"> </v>
      </c>
      <c r="P187" s="230" t="str">
        <f t="shared" si="16"/>
        <v xml:space="preserve"> </v>
      </c>
      <c r="Q187" s="275" t="str">
        <f t="shared" si="17"/>
        <v xml:space="preserve"> </v>
      </c>
      <c r="R187" s="230" t="str">
        <f t="shared" si="18"/>
        <v xml:space="preserve"> </v>
      </c>
    </row>
    <row r="188" spans="1:18" x14ac:dyDescent="0.2">
      <c r="A188" s="10" t="str">
        <f>IF(COUNTRY_INFO!A188=0," ",COUNTRY_INFO!A188)</f>
        <v>Ethiopia</v>
      </c>
      <c r="B188" s="10" t="str">
        <f>IF(COUNTRY_INFO!B188=0," ",COUNTRY_INFO!B188)</f>
        <v>AmharaSouth Wello</v>
      </c>
      <c r="C188" s="10" t="str">
        <f>IF(COUNTRY_INFO!C188=0," ",COUNTRY_INFO!C188)</f>
        <v>Wegdy</v>
      </c>
      <c r="D188" s="11" t="str">
        <f>IF(AND(COUNTRY_INFO!$T$9:$T$1000="T3 (ALB/MBD)",COUNTRY_INFO!$U$9:$U$1000="T3 (ALB/MBD)"), "T3 (ALB/MBD)", " ")</f>
        <v xml:space="preserve"> </v>
      </c>
      <c r="E188" s="289"/>
      <c r="F188" s="109"/>
      <c r="G188" s="288"/>
      <c r="H188" s="288"/>
      <c r="I188" s="56"/>
      <c r="J188" s="11">
        <f t="shared" si="13"/>
        <v>0</v>
      </c>
      <c r="K188" s="305"/>
      <c r="L188" s="308"/>
      <c r="M188" s="306"/>
      <c r="N188" s="14">
        <f t="shared" si="14"/>
        <v>0</v>
      </c>
      <c r="O188" s="230" t="str">
        <f t="shared" si="15"/>
        <v xml:space="preserve"> </v>
      </c>
      <c r="P188" s="230" t="str">
        <f t="shared" si="16"/>
        <v xml:space="preserve"> </v>
      </c>
      <c r="Q188" s="275" t="str">
        <f t="shared" si="17"/>
        <v xml:space="preserve"> </v>
      </c>
      <c r="R188" s="230" t="str">
        <f t="shared" si="18"/>
        <v xml:space="preserve"> </v>
      </c>
    </row>
    <row r="189" spans="1:18" x14ac:dyDescent="0.2">
      <c r="A189" s="10" t="str">
        <f>IF(COUNTRY_INFO!A189=0," ",COUNTRY_INFO!A189)</f>
        <v>Ethiopia</v>
      </c>
      <c r="B189" s="10" t="str">
        <f>IF(COUNTRY_INFO!B189=0," ",COUNTRY_INFO!B189)</f>
        <v>AmharaSouth Wello</v>
      </c>
      <c r="C189" s="10" t="str">
        <f>IF(COUNTRY_INFO!C189=0," ",COUNTRY_INFO!C189)</f>
        <v>Wereilu</v>
      </c>
      <c r="D189" s="11" t="str">
        <f>IF(AND(COUNTRY_INFO!$T$9:$T$1000="T3 (ALB/MBD)",COUNTRY_INFO!$U$9:$U$1000="T3 (ALB/MBD)"), "T3 (ALB/MBD)", " ")</f>
        <v xml:space="preserve"> </v>
      </c>
      <c r="E189" s="289"/>
      <c r="F189" s="109"/>
      <c r="G189" s="288"/>
      <c r="H189" s="288"/>
      <c r="I189" s="56"/>
      <c r="J189" s="11">
        <f t="shared" si="13"/>
        <v>0</v>
      </c>
      <c r="K189" s="305"/>
      <c r="L189" s="308"/>
      <c r="M189" s="306"/>
      <c r="N189" s="14">
        <f t="shared" si="14"/>
        <v>0</v>
      </c>
      <c r="O189" s="230" t="str">
        <f t="shared" si="15"/>
        <v xml:space="preserve"> </v>
      </c>
      <c r="P189" s="230" t="str">
        <f t="shared" si="16"/>
        <v xml:space="preserve"> </v>
      </c>
      <c r="Q189" s="275" t="str">
        <f t="shared" si="17"/>
        <v xml:space="preserve"> </v>
      </c>
      <c r="R189" s="230" t="str">
        <f t="shared" si="18"/>
        <v xml:space="preserve"> </v>
      </c>
    </row>
    <row r="190" spans="1:18" x14ac:dyDescent="0.2">
      <c r="A190" s="10" t="str">
        <f>IF(COUNTRY_INFO!A190=0," ",COUNTRY_INFO!A190)</f>
        <v>Ethiopia</v>
      </c>
      <c r="B190" s="10" t="str">
        <f>IF(COUNTRY_INFO!B190=0," ",COUNTRY_INFO!B190)</f>
        <v>AmharaSouth Wello</v>
      </c>
      <c r="C190" s="10" t="str">
        <f>IF(COUNTRY_INFO!C190=0," ",COUNTRY_INFO!C190)</f>
        <v>Worebabo</v>
      </c>
      <c r="D190" s="11" t="str">
        <f>IF(AND(COUNTRY_INFO!$T$9:$T$1000="T3 (ALB/MBD)",COUNTRY_INFO!$U$9:$U$1000="T3 (ALB/MBD)"), "T3 (ALB/MBD)", " ")</f>
        <v xml:space="preserve"> </v>
      </c>
      <c r="E190" s="289"/>
      <c r="F190" s="109"/>
      <c r="G190" s="288"/>
      <c r="H190" s="288"/>
      <c r="I190" s="56"/>
      <c r="J190" s="11">
        <f t="shared" si="13"/>
        <v>0</v>
      </c>
      <c r="K190" s="305"/>
      <c r="L190" s="308"/>
      <c r="M190" s="306"/>
      <c r="N190" s="14">
        <f t="shared" si="14"/>
        <v>0</v>
      </c>
      <c r="O190" s="230" t="str">
        <f t="shared" si="15"/>
        <v xml:space="preserve"> </v>
      </c>
      <c r="P190" s="230" t="str">
        <f t="shared" si="16"/>
        <v xml:space="preserve"> </v>
      </c>
      <c r="Q190" s="275" t="str">
        <f t="shared" si="17"/>
        <v xml:space="preserve"> </v>
      </c>
      <c r="R190" s="230" t="str">
        <f t="shared" si="18"/>
        <v xml:space="preserve"> </v>
      </c>
    </row>
    <row r="191" spans="1:18" x14ac:dyDescent="0.2">
      <c r="A191" s="10" t="str">
        <f>IF(COUNTRY_INFO!A191=0," ",COUNTRY_INFO!A191)</f>
        <v>Ethiopia</v>
      </c>
      <c r="B191" s="10" t="str">
        <f>IF(COUNTRY_INFO!B191=0," ",COUNTRY_INFO!B191)</f>
        <v>AmharaWag Hemra</v>
      </c>
      <c r="C191" s="10" t="str">
        <f>IF(COUNTRY_INFO!C191=0," ",COUNTRY_INFO!C191)</f>
        <v>Abergele</v>
      </c>
      <c r="D191" s="11" t="str">
        <f>IF(AND(COUNTRY_INFO!$T$9:$T$1000="T3 (ALB/MBD)",COUNTRY_INFO!$U$9:$U$1000="T3 (ALB/MBD)"), "T3 (ALB/MBD)", " ")</f>
        <v xml:space="preserve"> </v>
      </c>
      <c r="E191" s="289"/>
      <c r="F191" s="109"/>
      <c r="G191" s="288"/>
      <c r="H191" s="288"/>
      <c r="I191" s="56"/>
      <c r="J191" s="11">
        <f t="shared" si="13"/>
        <v>0</v>
      </c>
      <c r="K191" s="305"/>
      <c r="L191" s="308"/>
      <c r="M191" s="306"/>
      <c r="N191" s="14">
        <f t="shared" si="14"/>
        <v>0</v>
      </c>
      <c r="O191" s="230" t="str">
        <f t="shared" si="15"/>
        <v xml:space="preserve"> </v>
      </c>
      <c r="P191" s="230" t="str">
        <f t="shared" si="16"/>
        <v xml:space="preserve"> </v>
      </c>
      <c r="Q191" s="275" t="str">
        <f t="shared" si="17"/>
        <v xml:space="preserve"> </v>
      </c>
      <c r="R191" s="230" t="str">
        <f t="shared" si="18"/>
        <v xml:space="preserve"> </v>
      </c>
    </row>
    <row r="192" spans="1:18" x14ac:dyDescent="0.2">
      <c r="A192" s="10" t="str">
        <f>IF(COUNTRY_INFO!A192=0," ",COUNTRY_INFO!A192)</f>
        <v>Ethiopia</v>
      </c>
      <c r="B192" s="10" t="str">
        <f>IF(COUNTRY_INFO!B192=0," ",COUNTRY_INFO!B192)</f>
        <v>AmharaWag Hemra</v>
      </c>
      <c r="C192" s="10" t="str">
        <f>IF(COUNTRY_INFO!C192=0," ",COUNTRY_INFO!C192)</f>
        <v>Dehana</v>
      </c>
      <c r="D192" s="11" t="str">
        <f>IF(AND(COUNTRY_INFO!$T$9:$T$1000="T3 (ALB/MBD)",COUNTRY_INFO!$U$9:$U$1000="T3 (ALB/MBD)"), "T3 (ALB/MBD)", " ")</f>
        <v>T3 (ALB/MBD)</v>
      </c>
      <c r="E192" s="289" t="s">
        <v>19</v>
      </c>
      <c r="F192" s="253" t="s">
        <v>1187</v>
      </c>
      <c r="G192" s="288"/>
      <c r="H192" s="288">
        <v>40391</v>
      </c>
      <c r="I192" s="56"/>
      <c r="J192" s="11">
        <f t="shared" si="13"/>
        <v>40391</v>
      </c>
      <c r="K192" s="305"/>
      <c r="L192" s="309">
        <v>37298</v>
      </c>
      <c r="M192" s="306"/>
      <c r="N192" s="14">
        <f t="shared" si="14"/>
        <v>37298</v>
      </c>
      <c r="O192" s="230" t="str">
        <f t="shared" si="15"/>
        <v xml:space="preserve"> </v>
      </c>
      <c r="P192" s="293">
        <f t="shared" si="16"/>
        <v>92.342353494590384</v>
      </c>
      <c r="Q192" s="275" t="str">
        <f t="shared" si="17"/>
        <v xml:space="preserve"> </v>
      </c>
      <c r="R192" s="293">
        <f t="shared" si="18"/>
        <v>92.342353494590384</v>
      </c>
    </row>
    <row r="193" spans="1:18" x14ac:dyDescent="0.2">
      <c r="A193" s="10" t="str">
        <f>IF(COUNTRY_INFO!A193=0," ",COUNTRY_INFO!A193)</f>
        <v>Ethiopia</v>
      </c>
      <c r="B193" s="10" t="str">
        <f>IF(COUNTRY_INFO!B193=0," ",COUNTRY_INFO!B193)</f>
        <v>AmharaWag Hemra</v>
      </c>
      <c r="C193" s="10" t="str">
        <f>IF(COUNTRY_INFO!C193=0," ",COUNTRY_INFO!C193)</f>
        <v>Gazgibla</v>
      </c>
      <c r="D193" s="11" t="str">
        <f>IF(AND(COUNTRY_INFO!$T$9:$T$1000="T3 (ALB/MBD)",COUNTRY_INFO!$U$9:$U$1000="T3 (ALB/MBD)"), "T3 (ALB/MBD)", " ")</f>
        <v xml:space="preserve"> </v>
      </c>
      <c r="E193" s="289" t="s">
        <v>19</v>
      </c>
      <c r="F193" s="253" t="s">
        <v>1187</v>
      </c>
      <c r="G193" s="288"/>
      <c r="H193" s="288">
        <v>25501</v>
      </c>
      <c r="I193" s="56"/>
      <c r="J193" s="11">
        <f t="shared" si="13"/>
        <v>25501</v>
      </c>
      <c r="K193" s="305"/>
      <c r="L193" s="309">
        <v>22938</v>
      </c>
      <c r="M193" s="306"/>
      <c r="N193" s="14">
        <f t="shared" si="14"/>
        <v>22938</v>
      </c>
      <c r="O193" s="230" t="str">
        <f t="shared" si="15"/>
        <v xml:space="preserve"> </v>
      </c>
      <c r="P193" s="230">
        <f t="shared" si="16"/>
        <v>89.949413748480453</v>
      </c>
      <c r="Q193" s="275" t="str">
        <f t="shared" si="17"/>
        <v xml:space="preserve"> </v>
      </c>
      <c r="R193" s="230">
        <f t="shared" si="18"/>
        <v>89.949413748480453</v>
      </c>
    </row>
    <row r="194" spans="1:18" x14ac:dyDescent="0.2">
      <c r="A194" s="10" t="str">
        <f>IF(COUNTRY_INFO!A194=0," ",COUNTRY_INFO!A194)</f>
        <v>Ethiopia</v>
      </c>
      <c r="B194" s="10" t="str">
        <f>IF(COUNTRY_INFO!B194=0," ",COUNTRY_INFO!B194)</f>
        <v>AmharaWag Hemra</v>
      </c>
      <c r="C194" s="10" t="str">
        <f>IF(COUNTRY_INFO!C194=0," ",COUNTRY_INFO!C194)</f>
        <v>Sahala Seyemt</v>
      </c>
      <c r="D194" s="11" t="str">
        <f>IF(AND(COUNTRY_INFO!$T$9:$T$1000="T3 (ALB/MBD)",COUNTRY_INFO!$U$9:$U$1000="T3 (ALB/MBD)"), "T3 (ALB/MBD)", " ")</f>
        <v xml:space="preserve"> </v>
      </c>
      <c r="E194" s="289"/>
      <c r="F194" s="109"/>
      <c r="G194" s="288"/>
      <c r="H194" s="288"/>
      <c r="I194" s="56"/>
      <c r="J194" s="11">
        <f t="shared" si="13"/>
        <v>0</v>
      </c>
      <c r="K194" s="305"/>
      <c r="L194" s="308"/>
      <c r="M194" s="306"/>
      <c r="N194" s="14">
        <f t="shared" si="14"/>
        <v>0</v>
      </c>
      <c r="O194" s="230" t="str">
        <f t="shared" si="15"/>
        <v xml:space="preserve"> </v>
      </c>
      <c r="P194" s="230" t="str">
        <f t="shared" si="16"/>
        <v xml:space="preserve"> </v>
      </c>
      <c r="Q194" s="275" t="str">
        <f t="shared" si="17"/>
        <v xml:space="preserve"> </v>
      </c>
      <c r="R194" s="230" t="str">
        <f t="shared" si="18"/>
        <v xml:space="preserve"> </v>
      </c>
    </row>
    <row r="195" spans="1:18" x14ac:dyDescent="0.2">
      <c r="A195" s="10" t="str">
        <f>IF(COUNTRY_INFO!A195=0," ",COUNTRY_INFO!A195)</f>
        <v>Ethiopia</v>
      </c>
      <c r="B195" s="10" t="str">
        <f>IF(COUNTRY_INFO!B195=0," ",COUNTRY_INFO!B195)</f>
        <v>AmharaWag Hemra</v>
      </c>
      <c r="C195" s="10" t="str">
        <f>IF(COUNTRY_INFO!C195=0," ",COUNTRY_INFO!C195)</f>
        <v>Sekota town</v>
      </c>
      <c r="D195" s="11"/>
      <c r="E195" s="289"/>
      <c r="F195" s="253"/>
      <c r="G195" s="288"/>
      <c r="H195" s="288">
        <v>10835</v>
      </c>
      <c r="I195" s="56"/>
      <c r="J195" s="11">
        <f t="shared" si="13"/>
        <v>10835</v>
      </c>
      <c r="K195" s="305"/>
      <c r="L195" s="309">
        <v>87282</v>
      </c>
      <c r="M195" s="306"/>
      <c r="N195" s="14">
        <f t="shared" si="14"/>
        <v>87282</v>
      </c>
      <c r="O195" s="230" t="str">
        <f t="shared" si="15"/>
        <v xml:space="preserve"> </v>
      </c>
      <c r="P195" s="230">
        <f t="shared" si="16"/>
        <v>805.55606829718511</v>
      </c>
      <c r="Q195" s="275" t="str">
        <f t="shared" si="17"/>
        <v xml:space="preserve"> </v>
      </c>
      <c r="R195" s="230">
        <f t="shared" si="18"/>
        <v>805.55606829718511</v>
      </c>
    </row>
    <row r="196" spans="1:18" x14ac:dyDescent="0.2">
      <c r="A196" s="10" t="str">
        <f>IF(COUNTRY_INFO!A196=0," ",COUNTRY_INFO!A196)</f>
        <v>Ethiopia</v>
      </c>
      <c r="B196" s="10" t="str">
        <f>IF(COUNTRY_INFO!B196=0," ",COUNTRY_INFO!B196)</f>
        <v>AmharaWag Hemra</v>
      </c>
      <c r="C196" s="10" t="str">
        <f>IF(COUNTRY_INFO!C196=0," ",COUNTRY_INFO!C196)</f>
        <v>Sekota Zuria</v>
      </c>
      <c r="D196" s="11"/>
      <c r="E196" s="289"/>
      <c r="F196" s="253"/>
      <c r="G196" s="288"/>
      <c r="H196" s="288">
        <v>41465</v>
      </c>
      <c r="I196" s="56"/>
      <c r="J196" s="11">
        <f t="shared" si="13"/>
        <v>41465</v>
      </c>
      <c r="K196" s="305"/>
      <c r="L196" s="309">
        <v>38272</v>
      </c>
      <c r="M196" s="306"/>
      <c r="N196" s="14">
        <f t="shared" si="14"/>
        <v>38272</v>
      </c>
      <c r="O196" s="230" t="str">
        <f t="shared" si="15"/>
        <v xml:space="preserve"> </v>
      </c>
      <c r="P196" s="230">
        <f t="shared" si="16"/>
        <v>92.2995297238635</v>
      </c>
      <c r="Q196" s="275" t="str">
        <f t="shared" si="17"/>
        <v xml:space="preserve"> </v>
      </c>
      <c r="R196" s="230">
        <f t="shared" si="18"/>
        <v>92.2995297238635</v>
      </c>
    </row>
    <row r="197" spans="1:18" x14ac:dyDescent="0.2">
      <c r="A197" s="10" t="str">
        <f>IF(COUNTRY_INFO!A197=0," ",COUNTRY_INFO!A197)</f>
        <v>Ethiopia</v>
      </c>
      <c r="B197" s="10" t="str">
        <f>IF(COUNTRY_INFO!B197=0," ",COUNTRY_INFO!B197)</f>
        <v>AmharaWag Hemra</v>
      </c>
      <c r="C197" s="10" t="str">
        <f>IF(COUNTRY_INFO!C197=0," ",COUNTRY_INFO!C197)</f>
        <v>Tsagibji</v>
      </c>
      <c r="D197" s="11" t="str">
        <f>IF(AND(COUNTRY_INFO!$T$9:$T$1000="T3 (ALB/MBD)",COUNTRY_INFO!$U$9:$U$1000="T3 (ALB/MBD)"), "T3 (ALB/MBD)", " ")</f>
        <v xml:space="preserve"> </v>
      </c>
      <c r="E197" s="289"/>
      <c r="F197" s="109"/>
      <c r="G197" s="288"/>
      <c r="H197" s="288"/>
      <c r="I197" s="56"/>
      <c r="J197" s="11">
        <f t="shared" si="13"/>
        <v>0</v>
      </c>
      <c r="K197" s="305"/>
      <c r="L197" s="308"/>
      <c r="M197" s="306"/>
      <c r="N197" s="14">
        <f t="shared" si="14"/>
        <v>0</v>
      </c>
      <c r="O197" s="230" t="str">
        <f t="shared" si="15"/>
        <v xml:space="preserve"> </v>
      </c>
      <c r="P197" s="230" t="str">
        <f t="shared" si="16"/>
        <v xml:space="preserve"> </v>
      </c>
      <c r="Q197" s="275" t="str">
        <f t="shared" si="17"/>
        <v xml:space="preserve"> </v>
      </c>
      <c r="R197" s="230" t="str">
        <f t="shared" si="18"/>
        <v xml:space="preserve"> </v>
      </c>
    </row>
    <row r="198" spans="1:18" x14ac:dyDescent="0.2">
      <c r="A198" s="10" t="str">
        <f>IF(COUNTRY_INFO!A198=0," ",COUNTRY_INFO!A198)</f>
        <v>Ethiopia</v>
      </c>
      <c r="B198" s="10" t="str">
        <f>IF(COUNTRY_INFO!B198=0," ",COUNTRY_INFO!B198)</f>
        <v>AmharaWag Hemra</v>
      </c>
      <c r="C198" s="10" t="str">
        <f>IF(COUNTRY_INFO!C198=0," ",COUNTRY_INFO!C198)</f>
        <v>Ziquala</v>
      </c>
      <c r="D198" s="11" t="str">
        <f>IF(AND(COUNTRY_INFO!$T$9:$T$1000="T3 (ALB/MBD)",COUNTRY_INFO!$U$9:$U$1000="T3 (ALB/MBD)"), "T3 (ALB/MBD)", " ")</f>
        <v>T3 (ALB/MBD)</v>
      </c>
      <c r="E198" s="289" t="s">
        <v>19</v>
      </c>
      <c r="F198" s="253" t="s">
        <v>1187</v>
      </c>
      <c r="G198" s="288"/>
      <c r="H198" s="288">
        <v>16158</v>
      </c>
      <c r="I198" s="56"/>
      <c r="J198" s="11">
        <f t="shared" si="13"/>
        <v>16158</v>
      </c>
      <c r="K198" s="305"/>
      <c r="L198" s="309">
        <v>11753</v>
      </c>
      <c r="M198" s="306"/>
      <c r="N198" s="14">
        <f t="shared" si="14"/>
        <v>11753</v>
      </c>
      <c r="O198" s="230" t="str">
        <f t="shared" si="15"/>
        <v xml:space="preserve"> </v>
      </c>
      <c r="P198" s="230">
        <f t="shared" si="16"/>
        <v>72.737962619136027</v>
      </c>
      <c r="Q198" s="275" t="str">
        <f t="shared" si="17"/>
        <v xml:space="preserve"> </v>
      </c>
      <c r="R198" s="230">
        <f t="shared" si="18"/>
        <v>72.737962619136027</v>
      </c>
    </row>
    <row r="199" spans="1:18" x14ac:dyDescent="0.2">
      <c r="A199" s="10" t="str">
        <f>IF(COUNTRY_INFO!A199=0," ",COUNTRY_INFO!A199)</f>
        <v>Ethiopia</v>
      </c>
      <c r="B199" s="10" t="str">
        <f>IF(COUNTRY_INFO!B199=0," ",COUNTRY_INFO!B199)</f>
        <v>AmharaWest Gojam</v>
      </c>
      <c r="C199" s="10" t="str">
        <f>IF(COUNTRY_INFO!C199=0," ",COUNTRY_INFO!C199)</f>
        <v>Bahidar Zuria</v>
      </c>
      <c r="D199" s="11"/>
      <c r="E199" s="289"/>
      <c r="F199" s="253"/>
      <c r="G199" s="288"/>
      <c r="H199" s="288">
        <v>31919</v>
      </c>
      <c r="I199" s="56"/>
      <c r="J199" s="11">
        <f t="shared" si="13"/>
        <v>31919</v>
      </c>
      <c r="K199" s="305"/>
      <c r="L199" s="309">
        <v>27171</v>
      </c>
      <c r="M199" s="306"/>
      <c r="N199" s="14">
        <f t="shared" si="14"/>
        <v>27171</v>
      </c>
      <c r="O199" s="230" t="str">
        <f t="shared" si="15"/>
        <v xml:space="preserve"> </v>
      </c>
      <c r="P199" s="293">
        <f t="shared" si="16"/>
        <v>85.124847269651298</v>
      </c>
      <c r="Q199" s="275" t="str">
        <f t="shared" si="17"/>
        <v xml:space="preserve"> </v>
      </c>
      <c r="R199" s="293">
        <f t="shared" si="18"/>
        <v>85.124847269651298</v>
      </c>
    </row>
    <row r="200" spans="1:18" x14ac:dyDescent="0.2">
      <c r="A200" s="10" t="str">
        <f>IF(COUNTRY_INFO!A200=0," ",COUNTRY_INFO!A200)</f>
        <v>Ethiopia</v>
      </c>
      <c r="B200" s="10" t="str">
        <f>IF(COUNTRY_INFO!B200=0," ",COUNTRY_INFO!B200)</f>
        <v>AmharaWest Gojam</v>
      </c>
      <c r="C200" s="10" t="str">
        <f>IF(COUNTRY_INFO!C200=0," ",COUNTRY_INFO!C200)</f>
        <v>Bahirdar City</v>
      </c>
      <c r="D200" s="11" t="str">
        <f>IF(AND(COUNTRY_INFO!$T$9:$T$1000="T3 (ALB/MBD)",COUNTRY_INFO!$U$9:$U$1000="T3 (ALB/MBD)"), "T3 (ALB/MBD)", " ")</f>
        <v xml:space="preserve"> </v>
      </c>
      <c r="E200" s="289"/>
      <c r="F200" s="109"/>
      <c r="G200" s="288"/>
      <c r="H200" s="288"/>
      <c r="I200" s="56"/>
      <c r="J200" s="11">
        <f t="shared" si="13"/>
        <v>0</v>
      </c>
      <c r="K200" s="305"/>
      <c r="L200" s="308"/>
      <c r="M200" s="306"/>
      <c r="N200" s="14">
        <f t="shared" si="14"/>
        <v>0</v>
      </c>
      <c r="O200" s="230" t="str">
        <f t="shared" si="15"/>
        <v xml:space="preserve"> </v>
      </c>
      <c r="P200" s="230" t="str">
        <f t="shared" si="16"/>
        <v xml:space="preserve"> </v>
      </c>
      <c r="Q200" s="275" t="str">
        <f t="shared" si="17"/>
        <v xml:space="preserve"> </v>
      </c>
      <c r="R200" s="230" t="str">
        <f t="shared" si="18"/>
        <v xml:space="preserve"> </v>
      </c>
    </row>
    <row r="201" spans="1:18" x14ac:dyDescent="0.2">
      <c r="A201" s="10" t="str">
        <f>IF(COUNTRY_INFO!A201=0," ",COUNTRY_INFO!A201)</f>
        <v>Ethiopia</v>
      </c>
      <c r="B201" s="10" t="str">
        <f>IF(COUNTRY_INFO!B201=0," ",COUNTRY_INFO!B201)</f>
        <v>AmharaWest Gojam</v>
      </c>
      <c r="C201" s="10" t="str">
        <f>IF(COUNTRY_INFO!C201=0," ",COUNTRY_INFO!C201)</f>
        <v>Bure Town</v>
      </c>
      <c r="D201" s="11" t="s">
        <v>1188</v>
      </c>
      <c r="E201" s="289" t="s">
        <v>19</v>
      </c>
      <c r="F201" s="253" t="s">
        <v>1187</v>
      </c>
      <c r="G201" s="288"/>
      <c r="H201" s="288">
        <v>15709</v>
      </c>
      <c r="I201" s="56"/>
      <c r="J201" s="11">
        <f t="shared" si="13"/>
        <v>15709</v>
      </c>
      <c r="K201" s="305"/>
      <c r="L201" s="309">
        <v>13762</v>
      </c>
      <c r="M201" s="306"/>
      <c r="N201" s="14">
        <f t="shared" si="14"/>
        <v>13762</v>
      </c>
      <c r="O201" s="230" t="str">
        <f t="shared" si="15"/>
        <v xml:space="preserve"> </v>
      </c>
      <c r="P201" s="230">
        <f t="shared" si="16"/>
        <v>87.605831052263042</v>
      </c>
      <c r="Q201" s="275" t="str">
        <f t="shared" si="17"/>
        <v xml:space="preserve"> </v>
      </c>
      <c r="R201" s="230">
        <f t="shared" si="18"/>
        <v>87.605831052263042</v>
      </c>
    </row>
    <row r="202" spans="1:18" x14ac:dyDescent="0.2">
      <c r="A202" s="10" t="str">
        <f>IF(COUNTRY_INFO!A202=0," ",COUNTRY_INFO!A202)</f>
        <v>Ethiopia</v>
      </c>
      <c r="B202" s="10" t="str">
        <f>IF(COUNTRY_INFO!B202=0," ",COUNTRY_INFO!B202)</f>
        <v>AmharaWest Gojam</v>
      </c>
      <c r="C202" s="10" t="str">
        <f>IF(COUNTRY_INFO!C202=0," ",COUNTRY_INFO!C202)</f>
        <v>Bure Zuria</v>
      </c>
      <c r="D202" s="11" t="str">
        <f>IF(AND(COUNTRY_INFO!$T$9:$T$1000="T3 (ALB/MBD)",COUNTRY_INFO!$U$9:$U$1000="T3 (ALB/MBD)"), "T3 (ALB/MBD)", " ")</f>
        <v>T3 (ALB/MBD)</v>
      </c>
      <c r="E202" s="289" t="s">
        <v>19</v>
      </c>
      <c r="F202" s="253" t="s">
        <v>1187</v>
      </c>
      <c r="G202" s="288"/>
      <c r="H202" s="288">
        <v>37684</v>
      </c>
      <c r="I202" s="56"/>
      <c r="J202" s="11">
        <f t="shared" ref="J202:J265" si="19">SUM(G202:I202)</f>
        <v>37684</v>
      </c>
      <c r="K202" s="305"/>
      <c r="L202" s="309">
        <v>34085</v>
      </c>
      <c r="M202" s="306"/>
      <c r="N202" s="14">
        <f t="shared" ref="N202:N265" si="20">SUM(K202:M202)</f>
        <v>34085</v>
      </c>
      <c r="O202" s="230" t="str">
        <f t="shared" ref="O202:O265" si="21">IF(G202&lt;&gt;0, IF(K202/G202*100=0, "-", K202/G202*100), " ")</f>
        <v xml:space="preserve"> </v>
      </c>
      <c r="P202" s="293">
        <f t="shared" ref="P202:P265" si="22">IF(H202&lt;&gt;0, IF(L202/H202*100=0, "-", L202/H202*100), " ")</f>
        <v>90.449527650992465</v>
      </c>
      <c r="Q202" s="275" t="str">
        <f t="shared" ref="Q202:Q265" si="23">IF(I202&lt;&gt;0, IF(M202/I202*100=0, "-", M202/I202*100), " ")</f>
        <v xml:space="preserve"> </v>
      </c>
      <c r="R202" s="293">
        <f t="shared" ref="R202:R265" si="24">IF(J202&lt;&gt;0, IF(N202/J202*100=0, "-", N202/J202*100), " ")</f>
        <v>90.449527650992465</v>
      </c>
    </row>
    <row r="203" spans="1:18" x14ac:dyDescent="0.2">
      <c r="A203" s="10" t="str">
        <f>IF(COUNTRY_INFO!A203=0," ",COUNTRY_INFO!A203)</f>
        <v>Ethiopia</v>
      </c>
      <c r="B203" s="10" t="str">
        <f>IF(COUNTRY_INFO!B203=0," ",COUNTRY_INFO!B203)</f>
        <v>AmharaWest Gojam</v>
      </c>
      <c r="C203" s="10" t="str">
        <f>IF(COUNTRY_INFO!C203=0," ",COUNTRY_INFO!C203)</f>
        <v>Dega Damot</v>
      </c>
      <c r="D203" s="11" t="str">
        <f>IF(AND(COUNTRY_INFO!$T$9:$T$1000="T3 (ALB/MBD)",COUNTRY_INFO!$U$9:$U$1000="T3 (ALB/MBD)"), "T3 (ALB/MBD)", " ")</f>
        <v>T3 (ALB/MBD)</v>
      </c>
      <c r="E203" s="289" t="s">
        <v>19</v>
      </c>
      <c r="F203" s="253" t="s">
        <v>1187</v>
      </c>
      <c r="G203" s="288"/>
      <c r="H203" s="288">
        <v>52635</v>
      </c>
      <c r="I203" s="56"/>
      <c r="J203" s="11">
        <f t="shared" si="19"/>
        <v>52635</v>
      </c>
      <c r="K203" s="305"/>
      <c r="L203" s="309">
        <v>48403</v>
      </c>
      <c r="M203" s="306"/>
      <c r="N203" s="14">
        <f t="shared" si="20"/>
        <v>48403</v>
      </c>
      <c r="O203" s="230" t="str">
        <f t="shared" si="21"/>
        <v xml:space="preserve"> </v>
      </c>
      <c r="P203" s="293">
        <f t="shared" si="22"/>
        <v>91.959722618029829</v>
      </c>
      <c r="Q203" s="275" t="str">
        <f t="shared" si="23"/>
        <v xml:space="preserve"> </v>
      </c>
      <c r="R203" s="293">
        <f t="shared" si="24"/>
        <v>91.959722618029829</v>
      </c>
    </row>
    <row r="204" spans="1:18" x14ac:dyDescent="0.2">
      <c r="A204" s="10" t="str">
        <f>IF(COUNTRY_INFO!A204=0," ",COUNTRY_INFO!A204)</f>
        <v>Ethiopia</v>
      </c>
      <c r="B204" s="10" t="str">
        <f>IF(COUNTRY_INFO!B204=0," ",COUNTRY_INFO!B204)</f>
        <v>AmharaWest Gojam</v>
      </c>
      <c r="C204" s="10" t="str">
        <f>IF(COUNTRY_INFO!C204=0," ",COUNTRY_INFO!C204)</f>
        <v>Demibecha</v>
      </c>
      <c r="D204" s="11" t="str">
        <f>IF(AND(COUNTRY_INFO!$T$9:$T$1000="T3 (ALB/MBD)",COUNTRY_INFO!$U$9:$U$1000="T3 (ALB/MBD)"), "T3 (ALB/MBD)", " ")</f>
        <v>T3 (ALB/MBD)</v>
      </c>
      <c r="E204" s="289" t="s">
        <v>19</v>
      </c>
      <c r="F204" s="253" t="s">
        <v>1187</v>
      </c>
      <c r="G204" s="288"/>
      <c r="H204" s="288">
        <v>45925</v>
      </c>
      <c r="I204" s="56"/>
      <c r="J204" s="11">
        <f t="shared" si="19"/>
        <v>45925</v>
      </c>
      <c r="K204" s="305"/>
      <c r="L204" s="309">
        <v>44606</v>
      </c>
      <c r="M204" s="306"/>
      <c r="N204" s="14">
        <f t="shared" si="20"/>
        <v>44606</v>
      </c>
      <c r="O204" s="230" t="str">
        <f t="shared" si="21"/>
        <v xml:space="preserve"> </v>
      </c>
      <c r="P204" s="293">
        <f t="shared" si="22"/>
        <v>97.127925966249322</v>
      </c>
      <c r="Q204" s="275" t="str">
        <f t="shared" si="23"/>
        <v xml:space="preserve"> </v>
      </c>
      <c r="R204" s="293">
        <f t="shared" si="24"/>
        <v>97.127925966249322</v>
      </c>
    </row>
    <row r="205" spans="1:18" x14ac:dyDescent="0.2">
      <c r="A205" s="10" t="str">
        <f>IF(COUNTRY_INFO!A205=0," ",COUNTRY_INFO!A205)</f>
        <v>Ethiopia</v>
      </c>
      <c r="B205" s="10" t="str">
        <f>IF(COUNTRY_INFO!B205=0," ",COUNTRY_INFO!B205)</f>
        <v>AmharaWest Gojam</v>
      </c>
      <c r="C205" s="10" t="str">
        <f>IF(COUNTRY_INFO!C205=0," ",COUNTRY_INFO!C205)</f>
        <v>Finote Selam Town</v>
      </c>
      <c r="D205" s="11"/>
      <c r="E205" s="289"/>
      <c r="F205" s="253"/>
      <c r="G205" s="288"/>
      <c r="H205" s="288">
        <v>12126</v>
      </c>
      <c r="I205" s="56"/>
      <c r="J205" s="11">
        <f t="shared" si="19"/>
        <v>12126</v>
      </c>
      <c r="K205" s="305"/>
      <c r="L205" s="309">
        <v>9831</v>
      </c>
      <c r="M205" s="306"/>
      <c r="N205" s="14">
        <f t="shared" si="20"/>
        <v>9831</v>
      </c>
      <c r="O205" s="230" t="str">
        <f t="shared" si="21"/>
        <v xml:space="preserve"> </v>
      </c>
      <c r="P205" s="293">
        <f t="shared" si="22"/>
        <v>81.073725878278083</v>
      </c>
      <c r="Q205" s="275" t="str">
        <f t="shared" si="23"/>
        <v xml:space="preserve"> </v>
      </c>
      <c r="R205" s="293">
        <f t="shared" si="24"/>
        <v>81.073725878278083</v>
      </c>
    </row>
    <row r="206" spans="1:18" x14ac:dyDescent="0.2">
      <c r="A206" s="10" t="str">
        <f>IF(COUNTRY_INFO!A206=0," ",COUNTRY_INFO!A206)</f>
        <v>Ethiopia</v>
      </c>
      <c r="B206" s="10" t="str">
        <f>IF(COUNTRY_INFO!B206=0," ",COUNTRY_INFO!B206)</f>
        <v>AmharaWest Gojam</v>
      </c>
      <c r="C206" s="10" t="str">
        <f>IF(COUNTRY_INFO!C206=0," ",COUNTRY_INFO!C206)</f>
        <v>Gonji Kolela</v>
      </c>
      <c r="D206" s="11" t="str">
        <f>IF(AND(COUNTRY_INFO!$T$9:$T$1000="T3 (ALB/MBD)",COUNTRY_INFO!$U$9:$U$1000="T3 (ALB/MBD)"), "T3 (ALB/MBD)", " ")</f>
        <v>T3 (ALB/MBD)</v>
      </c>
      <c r="E206" s="289" t="s">
        <v>19</v>
      </c>
      <c r="F206" s="253" t="s">
        <v>1187</v>
      </c>
      <c r="G206" s="288"/>
      <c r="H206" s="288">
        <v>36458</v>
      </c>
      <c r="I206" s="56"/>
      <c r="J206" s="11">
        <f t="shared" si="19"/>
        <v>36458</v>
      </c>
      <c r="K206" s="305"/>
      <c r="L206" s="309">
        <v>32822</v>
      </c>
      <c r="M206" s="306"/>
      <c r="N206" s="14">
        <f t="shared" si="20"/>
        <v>32822</v>
      </c>
      <c r="O206" s="230" t="str">
        <f t="shared" si="21"/>
        <v xml:space="preserve"> </v>
      </c>
      <c r="P206" s="230">
        <f t="shared" si="22"/>
        <v>90.026880245762243</v>
      </c>
      <c r="Q206" s="275" t="str">
        <f t="shared" si="23"/>
        <v xml:space="preserve"> </v>
      </c>
      <c r="R206" s="230">
        <f t="shared" si="24"/>
        <v>90.026880245762243</v>
      </c>
    </row>
    <row r="207" spans="1:18" x14ac:dyDescent="0.2">
      <c r="A207" s="10" t="str">
        <f>IF(COUNTRY_INFO!A207=0," ",COUNTRY_INFO!A207)</f>
        <v>Ethiopia</v>
      </c>
      <c r="B207" s="10" t="str">
        <f>IF(COUNTRY_INFO!B207=0," ",COUNTRY_INFO!B207)</f>
        <v>AmharaWest Gojam</v>
      </c>
      <c r="C207" s="10" t="str">
        <f>IF(COUNTRY_INFO!C207=0," ",COUNTRY_INFO!C207)</f>
        <v>Jabi Tehinan</v>
      </c>
      <c r="D207" s="11"/>
      <c r="E207" s="289"/>
      <c r="F207" s="253"/>
      <c r="G207" s="288"/>
      <c r="H207" s="288">
        <v>66434</v>
      </c>
      <c r="I207" s="56"/>
      <c r="J207" s="11">
        <f t="shared" si="19"/>
        <v>66434</v>
      </c>
      <c r="K207" s="305"/>
      <c r="L207" s="309">
        <v>62533</v>
      </c>
      <c r="M207" s="306"/>
      <c r="N207" s="14">
        <f t="shared" si="20"/>
        <v>62533</v>
      </c>
      <c r="O207" s="230" t="str">
        <f t="shared" si="21"/>
        <v xml:space="preserve"> </v>
      </c>
      <c r="P207" s="230">
        <f t="shared" si="22"/>
        <v>94.128006743534939</v>
      </c>
      <c r="Q207" s="275" t="str">
        <f t="shared" si="23"/>
        <v xml:space="preserve"> </v>
      </c>
      <c r="R207" s="230">
        <f t="shared" si="24"/>
        <v>94.128006743534939</v>
      </c>
    </row>
    <row r="208" spans="1:18" x14ac:dyDescent="0.2">
      <c r="A208" s="10" t="str">
        <f>IF(COUNTRY_INFO!A208=0," ",COUNTRY_INFO!A208)</f>
        <v>Ethiopia</v>
      </c>
      <c r="B208" s="10" t="str">
        <f>IF(COUNTRY_INFO!B208=0," ",COUNTRY_INFO!B208)</f>
        <v>AmharaWest Gojam</v>
      </c>
      <c r="C208" s="10" t="str">
        <f>IF(COUNTRY_INFO!C208=0," ",COUNTRY_INFO!C208)</f>
        <v>North Achefer</v>
      </c>
      <c r="D208" s="11" t="str">
        <f>IF(AND(COUNTRY_INFO!$T$9:$T$1000="T3 (ALB/MBD)",COUNTRY_INFO!$U$9:$U$1000="T3 (ALB/MBD)"), "T3 (ALB/MBD)", " ")</f>
        <v>T3 (ALB/MBD)</v>
      </c>
      <c r="E208" s="289" t="s">
        <v>19</v>
      </c>
      <c r="F208" s="253" t="s">
        <v>1187</v>
      </c>
      <c r="G208" s="288"/>
      <c r="H208" s="288">
        <v>73230</v>
      </c>
      <c r="I208" s="56"/>
      <c r="J208" s="11">
        <f t="shared" si="19"/>
        <v>73230</v>
      </c>
      <c r="K208" s="305"/>
      <c r="L208" s="309">
        <v>69343</v>
      </c>
      <c r="M208" s="306"/>
      <c r="N208" s="14">
        <f t="shared" si="20"/>
        <v>69343</v>
      </c>
      <c r="O208" s="230" t="str">
        <f t="shared" si="21"/>
        <v xml:space="preserve"> </v>
      </c>
      <c r="P208" s="293">
        <f t="shared" si="22"/>
        <v>94.692066093131231</v>
      </c>
      <c r="Q208" s="275" t="str">
        <f t="shared" si="23"/>
        <v xml:space="preserve"> </v>
      </c>
      <c r="R208" s="293">
        <f t="shared" si="24"/>
        <v>94.692066093131231</v>
      </c>
    </row>
    <row r="209" spans="1:18" x14ac:dyDescent="0.2">
      <c r="A209" s="10" t="str">
        <f>IF(COUNTRY_INFO!A209=0," ",COUNTRY_INFO!A209)</f>
        <v>Ethiopia</v>
      </c>
      <c r="B209" s="10" t="str">
        <f>IF(COUNTRY_INFO!B209=0," ",COUNTRY_INFO!B209)</f>
        <v>AmharaWest Gojam</v>
      </c>
      <c r="C209" s="10" t="str">
        <f>IF(COUNTRY_INFO!C209=0," ",COUNTRY_INFO!C209)</f>
        <v>North Mecha</v>
      </c>
      <c r="D209" s="11" t="str">
        <f>IF(AND(COUNTRY_INFO!$T$9:$T$1000="T3 (ALB/MBD)",COUNTRY_INFO!$U$9:$U$1000="T3 (ALB/MBD)"), "T3 (ALB/MBD)", " ")</f>
        <v xml:space="preserve"> </v>
      </c>
      <c r="E209" s="289"/>
      <c r="F209" s="109"/>
      <c r="G209" s="288"/>
      <c r="H209" s="288">
        <v>113344</v>
      </c>
      <c r="I209" s="56"/>
      <c r="J209" s="11">
        <f t="shared" si="19"/>
        <v>113344</v>
      </c>
      <c r="K209" s="305"/>
      <c r="L209" s="309">
        <v>105727</v>
      </c>
      <c r="M209" s="306"/>
      <c r="N209" s="14">
        <f t="shared" si="20"/>
        <v>105727</v>
      </c>
      <c r="O209" s="230" t="str">
        <f t="shared" si="21"/>
        <v xml:space="preserve"> </v>
      </c>
      <c r="P209" s="293">
        <f t="shared" si="22"/>
        <v>93.279750141163191</v>
      </c>
      <c r="Q209" s="275" t="str">
        <f t="shared" si="23"/>
        <v xml:space="preserve"> </v>
      </c>
      <c r="R209" s="293">
        <f t="shared" si="24"/>
        <v>93.279750141163191</v>
      </c>
    </row>
    <row r="210" spans="1:18" x14ac:dyDescent="0.2">
      <c r="A210" s="10" t="str">
        <f>IF(COUNTRY_INFO!A210=0," ",COUNTRY_INFO!A210)</f>
        <v>Ethiopia</v>
      </c>
      <c r="B210" s="10" t="str">
        <f>IF(COUNTRY_INFO!B210=0," ",COUNTRY_INFO!B210)</f>
        <v>AmharaWest Gojam</v>
      </c>
      <c r="C210" s="10" t="str">
        <f>IF(COUNTRY_INFO!C210=0," ",COUNTRY_INFO!C210)</f>
        <v>Quarit</v>
      </c>
      <c r="D210" s="11" t="str">
        <f>IF(AND(COUNTRY_INFO!$T$9:$T$1000="T3 (ALB/MBD)",COUNTRY_INFO!$U$9:$U$1000="T3 (ALB/MBD)"), "T3 (ALB/MBD)", " ")</f>
        <v xml:space="preserve"> </v>
      </c>
      <c r="E210" s="289"/>
      <c r="F210" s="109"/>
      <c r="G210" s="288"/>
      <c r="H210" s="288"/>
      <c r="I210" s="56"/>
      <c r="J210" s="11">
        <f t="shared" si="19"/>
        <v>0</v>
      </c>
      <c r="K210" s="305"/>
      <c r="L210" s="308"/>
      <c r="M210" s="306"/>
      <c r="N210" s="14">
        <f t="shared" si="20"/>
        <v>0</v>
      </c>
      <c r="O210" s="230" t="str">
        <f t="shared" si="21"/>
        <v xml:space="preserve"> </v>
      </c>
      <c r="P210" s="230" t="str">
        <f t="shared" si="22"/>
        <v xml:space="preserve"> </v>
      </c>
      <c r="Q210" s="275" t="str">
        <f t="shared" si="23"/>
        <v xml:space="preserve"> </v>
      </c>
      <c r="R210" s="230" t="str">
        <f t="shared" si="24"/>
        <v xml:space="preserve"> </v>
      </c>
    </row>
    <row r="211" spans="1:18" x14ac:dyDescent="0.2">
      <c r="A211" s="10" t="str">
        <f>IF(COUNTRY_INFO!A211=0," ",COUNTRY_INFO!A211)</f>
        <v>Ethiopia</v>
      </c>
      <c r="B211" s="10" t="str">
        <f>IF(COUNTRY_INFO!B211=0," ",COUNTRY_INFO!B211)</f>
        <v>AmharaWest Gojam</v>
      </c>
      <c r="C211" s="10" t="str">
        <f>IF(COUNTRY_INFO!C211=0," ",COUNTRY_INFO!C211)</f>
        <v>Sekala</v>
      </c>
      <c r="D211" s="11" t="str">
        <f>IF(AND(COUNTRY_INFO!$T$9:$T$1000="T3 (ALB/MBD)",COUNTRY_INFO!$U$9:$U$1000="T3 (ALB/MBD)"), "T3 (ALB/MBD)", " ")</f>
        <v>T3 (ALB/MBD)</v>
      </c>
      <c r="E211" s="289" t="s">
        <v>19</v>
      </c>
      <c r="F211" s="253" t="s">
        <v>1187</v>
      </c>
      <c r="G211" s="288"/>
      <c r="H211" s="288">
        <v>48140</v>
      </c>
      <c r="I211" s="56"/>
      <c r="J211" s="11">
        <f t="shared" si="19"/>
        <v>48140</v>
      </c>
      <c r="K211" s="305"/>
      <c r="L211" s="309">
        <v>41161</v>
      </c>
      <c r="M211" s="306"/>
      <c r="N211" s="14">
        <f t="shared" si="20"/>
        <v>41161</v>
      </c>
      <c r="O211" s="230" t="str">
        <f t="shared" si="21"/>
        <v xml:space="preserve"> </v>
      </c>
      <c r="P211" s="293">
        <f t="shared" si="22"/>
        <v>85.502700457000415</v>
      </c>
      <c r="Q211" s="275" t="str">
        <f t="shared" si="23"/>
        <v xml:space="preserve"> </v>
      </c>
      <c r="R211" s="293">
        <f t="shared" si="24"/>
        <v>85.502700457000415</v>
      </c>
    </row>
    <row r="212" spans="1:18" x14ac:dyDescent="0.2">
      <c r="A212" s="10" t="str">
        <f>IF(COUNTRY_INFO!A212=0," ",COUNTRY_INFO!A212)</f>
        <v>Ethiopia</v>
      </c>
      <c r="B212" s="10" t="str">
        <f>IF(COUNTRY_INFO!B212=0," ",COUNTRY_INFO!B212)</f>
        <v>AmharaWest Gojam</v>
      </c>
      <c r="C212" s="10" t="str">
        <f>IF(COUNTRY_INFO!C212=0," ",COUNTRY_INFO!C212)</f>
        <v>South Achefer</v>
      </c>
      <c r="D212" s="11" t="str">
        <f>IF(AND(COUNTRY_INFO!$T$9:$T$1000="T3 (ALB/MBD)",COUNTRY_INFO!$U$9:$U$1000="T3 (ALB/MBD)"), "T3 (ALB/MBD)", " ")</f>
        <v>T3 (ALB/MBD)</v>
      </c>
      <c r="E212" s="289" t="s">
        <v>19</v>
      </c>
      <c r="F212" s="253" t="s">
        <v>1187</v>
      </c>
      <c r="G212" s="288"/>
      <c r="H212" s="288">
        <v>46887</v>
      </c>
      <c r="I212" s="56"/>
      <c r="J212" s="11">
        <f t="shared" si="19"/>
        <v>46887</v>
      </c>
      <c r="K212" s="305"/>
      <c r="L212" s="309">
        <v>39235</v>
      </c>
      <c r="M212" s="306"/>
      <c r="N212" s="14">
        <f t="shared" si="20"/>
        <v>39235</v>
      </c>
      <c r="O212" s="230" t="str">
        <f t="shared" si="21"/>
        <v xml:space="preserve"> </v>
      </c>
      <c r="P212" s="293">
        <f t="shared" si="22"/>
        <v>83.679911276046667</v>
      </c>
      <c r="Q212" s="275" t="str">
        <f t="shared" si="23"/>
        <v xml:space="preserve"> </v>
      </c>
      <c r="R212" s="293">
        <f t="shared" si="24"/>
        <v>83.679911276046667</v>
      </c>
    </row>
    <row r="213" spans="1:18" x14ac:dyDescent="0.2">
      <c r="A213" s="10" t="str">
        <f>IF(COUNTRY_INFO!A213=0," ",COUNTRY_INFO!A213)</f>
        <v>Ethiopia</v>
      </c>
      <c r="B213" s="10" t="str">
        <f>IF(COUNTRY_INFO!B213=0," ",COUNTRY_INFO!B213)</f>
        <v>AmharaWest Gojam</v>
      </c>
      <c r="C213" s="10" t="str">
        <f>IF(COUNTRY_INFO!C213=0," ",COUNTRY_INFO!C213)</f>
        <v>South Mecha</v>
      </c>
      <c r="D213" s="11" t="str">
        <f>IF(AND(COUNTRY_INFO!$T$9:$T$1000="T3 (ALB/MBD)",COUNTRY_INFO!$U$9:$U$1000="T3 (ALB/MBD)"), "T3 (ALB/MBD)", " ")</f>
        <v xml:space="preserve"> </v>
      </c>
      <c r="E213" s="289"/>
      <c r="F213" s="109"/>
      <c r="G213" s="288"/>
      <c r="H213" s="288">
        <v>38393</v>
      </c>
      <c r="I213" s="56"/>
      <c r="J213" s="11">
        <f t="shared" si="19"/>
        <v>38393</v>
      </c>
      <c r="K213" s="305"/>
      <c r="L213" s="309">
        <v>35627</v>
      </c>
      <c r="M213" s="306"/>
      <c r="N213" s="14">
        <f t="shared" si="20"/>
        <v>35627</v>
      </c>
      <c r="O213" s="230" t="str">
        <f t="shared" si="21"/>
        <v xml:space="preserve"> </v>
      </c>
      <c r="P213" s="230">
        <f t="shared" si="22"/>
        <v>92.795561690933255</v>
      </c>
      <c r="Q213" s="275" t="str">
        <f t="shared" si="23"/>
        <v xml:space="preserve"> </v>
      </c>
      <c r="R213" s="230">
        <f t="shared" si="24"/>
        <v>92.795561690933255</v>
      </c>
    </row>
    <row r="214" spans="1:18" x14ac:dyDescent="0.2">
      <c r="A214" s="10" t="str">
        <f>IF(COUNTRY_INFO!A214=0," ",COUNTRY_INFO!A214)</f>
        <v>Ethiopia</v>
      </c>
      <c r="B214" s="10" t="str">
        <f>IF(COUNTRY_INFO!B214=0," ",COUNTRY_INFO!B214)</f>
        <v>AmharaWest Gojam</v>
      </c>
      <c r="C214" s="10" t="str">
        <f>IF(COUNTRY_INFO!C214=0," ",COUNTRY_INFO!C214)</f>
        <v>Wonberma</v>
      </c>
      <c r="D214" s="11" t="str">
        <f>IF(AND(COUNTRY_INFO!$T$9:$T$1000="T3 (ALB/MBD)",COUNTRY_INFO!$U$9:$U$1000="T3 (ALB/MBD)"), "T3 (ALB/MBD)", " ")</f>
        <v>T3 (ALB/MBD)</v>
      </c>
      <c r="E214" s="289" t="s">
        <v>19</v>
      </c>
      <c r="F214" s="253" t="s">
        <v>1187</v>
      </c>
      <c r="G214" s="288"/>
      <c r="H214" s="288">
        <v>37048</v>
      </c>
      <c r="I214" s="56"/>
      <c r="J214" s="11">
        <f t="shared" si="19"/>
        <v>37048</v>
      </c>
      <c r="K214" s="305"/>
      <c r="L214" s="309">
        <v>36585</v>
      </c>
      <c r="M214" s="306"/>
      <c r="N214" s="14">
        <f t="shared" si="20"/>
        <v>36585</v>
      </c>
      <c r="O214" s="230" t="str">
        <f t="shared" si="21"/>
        <v xml:space="preserve"> </v>
      </c>
      <c r="P214" s="293">
        <f t="shared" si="22"/>
        <v>98.750269920103648</v>
      </c>
      <c r="Q214" s="275" t="str">
        <f t="shared" si="23"/>
        <v xml:space="preserve"> </v>
      </c>
      <c r="R214" s="293">
        <f t="shared" si="24"/>
        <v>98.750269920103648</v>
      </c>
    </row>
    <row r="215" spans="1:18" x14ac:dyDescent="0.2">
      <c r="A215" s="10" t="str">
        <f>IF(COUNTRY_INFO!A215=0," ",COUNTRY_INFO!A215)</f>
        <v>Ethiopia</v>
      </c>
      <c r="B215" s="10" t="str">
        <f>IF(COUNTRY_INFO!B215=0," ",COUNTRY_INFO!B215)</f>
        <v>AmharaWest Gojam</v>
      </c>
      <c r="C215" s="10" t="str">
        <f>IF(COUNTRY_INFO!C215=0," ",COUNTRY_INFO!C215)</f>
        <v>Yilemana Denesa</v>
      </c>
      <c r="D215" s="11" t="str">
        <f>IF(AND(COUNTRY_INFO!$T$9:$T$1000="T3 (ALB/MBD)",COUNTRY_INFO!$U$9:$U$1000="T3 (ALB/MBD)"), "T3 (ALB/MBD)", " ")</f>
        <v>T3 (ALB/MBD)</v>
      </c>
      <c r="E215" s="289" t="s">
        <v>19</v>
      </c>
      <c r="F215" s="253" t="s">
        <v>1187</v>
      </c>
      <c r="G215" s="288"/>
      <c r="H215" s="288">
        <v>79374</v>
      </c>
      <c r="I215" s="56"/>
      <c r="J215" s="11">
        <f t="shared" si="19"/>
        <v>79374</v>
      </c>
      <c r="K215" s="305"/>
      <c r="L215" s="309">
        <v>62691</v>
      </c>
      <c r="M215" s="306"/>
      <c r="N215" s="14">
        <f t="shared" si="20"/>
        <v>62691</v>
      </c>
      <c r="O215" s="230" t="str">
        <f t="shared" si="21"/>
        <v xml:space="preserve"> </v>
      </c>
      <c r="P215" s="293">
        <f t="shared" si="22"/>
        <v>78.981782447652876</v>
      </c>
      <c r="Q215" s="275" t="str">
        <f t="shared" si="23"/>
        <v xml:space="preserve"> </v>
      </c>
      <c r="R215" s="293">
        <f t="shared" si="24"/>
        <v>78.981782447652876</v>
      </c>
    </row>
    <row r="216" spans="1:18" x14ac:dyDescent="0.2">
      <c r="A216" s="10" t="str">
        <f>IF(COUNTRY_INFO!A216=0," ",COUNTRY_INFO!A216)</f>
        <v>Ethiopia</v>
      </c>
      <c r="B216" s="10" t="str">
        <f>IF(COUNTRY_INFO!B216=0," ",COUNTRY_INFO!B216)</f>
        <v>Beneshangul GumuzAsosa</v>
      </c>
      <c r="C216" s="10" t="str">
        <f>IF(COUNTRY_INFO!C216=0," ",COUNTRY_INFO!C216)</f>
        <v>Asossa</v>
      </c>
      <c r="D216" s="11" t="str">
        <f>IF(AND(COUNTRY_INFO!$T$9:$T$1000="T3 (ALB/MBD)",COUNTRY_INFO!$U$9:$U$1000="T3 (ALB/MBD)"), "T3 (ALB/MBD)", " ")</f>
        <v xml:space="preserve"> </v>
      </c>
      <c r="E216" s="289"/>
      <c r="F216" s="109"/>
      <c r="G216" s="288"/>
      <c r="H216" s="288"/>
      <c r="I216" s="56"/>
      <c r="J216" s="11">
        <f t="shared" si="19"/>
        <v>0</v>
      </c>
      <c r="K216" s="305"/>
      <c r="L216" s="308"/>
      <c r="M216" s="306"/>
      <c r="N216" s="14">
        <f t="shared" si="20"/>
        <v>0</v>
      </c>
      <c r="O216" s="230" t="str">
        <f t="shared" si="21"/>
        <v xml:space="preserve"> </v>
      </c>
      <c r="P216" s="230" t="str">
        <f t="shared" si="22"/>
        <v xml:space="preserve"> </v>
      </c>
      <c r="Q216" s="275" t="str">
        <f t="shared" si="23"/>
        <v xml:space="preserve"> </v>
      </c>
      <c r="R216" s="230" t="str">
        <f t="shared" si="24"/>
        <v xml:space="preserve"> </v>
      </c>
    </row>
    <row r="217" spans="1:18" x14ac:dyDescent="0.2">
      <c r="A217" s="10" t="str">
        <f>IF(COUNTRY_INFO!A217=0," ",COUNTRY_INFO!A217)</f>
        <v>Ethiopia</v>
      </c>
      <c r="B217" s="10" t="str">
        <f>IF(COUNTRY_INFO!B217=0," ",COUNTRY_INFO!B217)</f>
        <v>Beneshangul GumuzAsosa</v>
      </c>
      <c r="C217" s="10" t="str">
        <f>IF(COUNTRY_INFO!C217=0," ",COUNTRY_INFO!C217)</f>
        <v>Assosa Town</v>
      </c>
      <c r="D217" s="11" t="str">
        <f>IF(AND(COUNTRY_INFO!$T$9:$T$1000="T3 (ALB/MBD)",COUNTRY_INFO!$U$9:$U$1000="T3 (ALB/MBD)"), "T3 (ALB/MBD)", " ")</f>
        <v xml:space="preserve"> </v>
      </c>
      <c r="E217" s="289"/>
      <c r="F217" s="109"/>
      <c r="G217" s="288"/>
      <c r="H217" s="288"/>
      <c r="I217" s="56"/>
      <c r="J217" s="11">
        <f t="shared" si="19"/>
        <v>0</v>
      </c>
      <c r="K217" s="305"/>
      <c r="L217" s="308"/>
      <c r="M217" s="306"/>
      <c r="N217" s="14">
        <f t="shared" si="20"/>
        <v>0</v>
      </c>
      <c r="O217" s="230" t="str">
        <f t="shared" si="21"/>
        <v xml:space="preserve"> </v>
      </c>
      <c r="P217" s="230" t="str">
        <f t="shared" si="22"/>
        <v xml:space="preserve"> </v>
      </c>
      <c r="Q217" s="275" t="str">
        <f t="shared" si="23"/>
        <v xml:space="preserve"> </v>
      </c>
      <c r="R217" s="230" t="str">
        <f t="shared" si="24"/>
        <v xml:space="preserve"> </v>
      </c>
    </row>
    <row r="218" spans="1:18" x14ac:dyDescent="0.2">
      <c r="A218" s="10" t="str">
        <f>IF(COUNTRY_INFO!A218=0," ",COUNTRY_INFO!A218)</f>
        <v>Ethiopia</v>
      </c>
      <c r="B218" s="10" t="str">
        <f>IF(COUNTRY_INFO!B218=0," ",COUNTRY_INFO!B218)</f>
        <v>Beneshangul GumuzAsosa</v>
      </c>
      <c r="C218" s="10" t="str">
        <f>IF(COUNTRY_INFO!C218=0," ",COUNTRY_INFO!C218)</f>
        <v>Bambasi</v>
      </c>
      <c r="D218" s="11" t="s">
        <v>1188</v>
      </c>
      <c r="E218" s="289" t="s">
        <v>19</v>
      </c>
      <c r="F218" s="253" t="s">
        <v>1187</v>
      </c>
      <c r="G218" s="288"/>
      <c r="H218" s="288">
        <v>19329</v>
      </c>
      <c r="I218" s="56"/>
      <c r="J218" s="11">
        <f t="shared" si="19"/>
        <v>19329</v>
      </c>
      <c r="K218" s="305"/>
      <c r="L218" s="309">
        <v>17819</v>
      </c>
      <c r="M218" s="306"/>
      <c r="N218" s="14">
        <f t="shared" si="20"/>
        <v>17819</v>
      </c>
      <c r="O218" s="230" t="str">
        <f t="shared" si="21"/>
        <v xml:space="preserve"> </v>
      </c>
      <c r="P218" s="293">
        <f t="shared" si="22"/>
        <v>92.187904185420862</v>
      </c>
      <c r="Q218" s="275" t="str">
        <f t="shared" si="23"/>
        <v xml:space="preserve"> </v>
      </c>
      <c r="R218" s="293">
        <f t="shared" si="24"/>
        <v>92.187904185420862</v>
      </c>
    </row>
    <row r="219" spans="1:18" x14ac:dyDescent="0.2">
      <c r="A219" s="10" t="str">
        <f>IF(COUNTRY_INFO!A219=0," ",COUNTRY_INFO!A219)</f>
        <v>Ethiopia</v>
      </c>
      <c r="B219" s="10" t="str">
        <f>IF(COUNTRY_INFO!B219=0," ",COUNTRY_INFO!B219)</f>
        <v>Beneshangul GumuzAsosa</v>
      </c>
      <c r="C219" s="10" t="str">
        <f>IF(COUNTRY_INFO!C219=0," ",COUNTRY_INFO!C219)</f>
        <v>Homosha</v>
      </c>
      <c r="D219" s="11" t="str">
        <f>IF(AND(COUNTRY_INFO!$T$9:$T$1000="T3 (ALB/MBD)",COUNTRY_INFO!$U$9:$U$1000="T3 (ALB/MBD)"), "T3 (ALB/MBD)", " ")</f>
        <v xml:space="preserve"> </v>
      </c>
      <c r="E219" s="289"/>
      <c r="F219" s="109"/>
      <c r="G219" s="288"/>
      <c r="H219" s="288"/>
      <c r="I219" s="56"/>
      <c r="J219" s="11">
        <f t="shared" si="19"/>
        <v>0</v>
      </c>
      <c r="K219" s="305"/>
      <c r="L219" s="308"/>
      <c r="M219" s="306"/>
      <c r="N219" s="14">
        <f t="shared" si="20"/>
        <v>0</v>
      </c>
      <c r="O219" s="230" t="str">
        <f t="shared" si="21"/>
        <v xml:space="preserve"> </v>
      </c>
      <c r="P219" s="230" t="str">
        <f t="shared" si="22"/>
        <v xml:space="preserve"> </v>
      </c>
      <c r="Q219" s="275" t="str">
        <f t="shared" si="23"/>
        <v xml:space="preserve"> </v>
      </c>
      <c r="R219" s="230" t="str">
        <f t="shared" si="24"/>
        <v xml:space="preserve"> </v>
      </c>
    </row>
    <row r="220" spans="1:18" x14ac:dyDescent="0.2">
      <c r="A220" s="10" t="str">
        <f>IF(COUNTRY_INFO!A220=0," ",COUNTRY_INFO!A220)</f>
        <v>Ethiopia</v>
      </c>
      <c r="B220" s="10" t="str">
        <f>IF(COUNTRY_INFO!B220=0," ",COUNTRY_INFO!B220)</f>
        <v>Beneshangul GumuzAsosa</v>
      </c>
      <c r="C220" s="10" t="str">
        <f>IF(COUNTRY_INFO!C220=0," ",COUNTRY_INFO!C220)</f>
        <v>Kurmuke</v>
      </c>
      <c r="D220" s="11" t="str">
        <f>IF(AND(COUNTRY_INFO!$T$9:$T$1000="T3 (ALB/MBD)",COUNTRY_INFO!$U$9:$U$1000="T3 (ALB/MBD)"), "T3 (ALB/MBD)", " ")</f>
        <v xml:space="preserve"> </v>
      </c>
      <c r="E220" s="289"/>
      <c r="F220" s="109"/>
      <c r="G220" s="288"/>
      <c r="H220" s="288"/>
      <c r="I220" s="56"/>
      <c r="J220" s="11">
        <f t="shared" si="19"/>
        <v>0</v>
      </c>
      <c r="K220" s="305"/>
      <c r="L220" s="308"/>
      <c r="M220" s="306"/>
      <c r="N220" s="14">
        <f t="shared" si="20"/>
        <v>0</v>
      </c>
      <c r="O220" s="230" t="str">
        <f t="shared" si="21"/>
        <v xml:space="preserve"> </v>
      </c>
      <c r="P220" s="230" t="str">
        <f t="shared" si="22"/>
        <v xml:space="preserve"> </v>
      </c>
      <c r="Q220" s="275" t="str">
        <f t="shared" si="23"/>
        <v xml:space="preserve"> </v>
      </c>
      <c r="R220" s="230" t="str">
        <f t="shared" si="24"/>
        <v xml:space="preserve"> </v>
      </c>
    </row>
    <row r="221" spans="1:18" x14ac:dyDescent="0.2">
      <c r="A221" s="10" t="str">
        <f>IF(COUNTRY_INFO!A221=0," ",COUNTRY_INFO!A221)</f>
        <v>Ethiopia</v>
      </c>
      <c r="B221" s="10" t="str">
        <f>IF(COUNTRY_INFO!B221=0," ",COUNTRY_INFO!B221)</f>
        <v>Beneshangul GumuzAsosa</v>
      </c>
      <c r="C221" s="10" t="str">
        <f>IF(COUNTRY_INFO!C221=0," ",COUNTRY_INFO!C221)</f>
        <v>Menge</v>
      </c>
      <c r="D221" s="11" t="str">
        <f>IF(AND(COUNTRY_INFO!$T$9:$T$1000="T3 (ALB/MBD)",COUNTRY_INFO!$U$9:$U$1000="T3 (ALB/MBD)"), "T3 (ALB/MBD)", " ")</f>
        <v xml:space="preserve"> </v>
      </c>
      <c r="E221" s="289"/>
      <c r="F221" s="109"/>
      <c r="G221" s="288"/>
      <c r="H221" s="288"/>
      <c r="I221" s="56"/>
      <c r="J221" s="11">
        <f t="shared" si="19"/>
        <v>0</v>
      </c>
      <c r="K221" s="305"/>
      <c r="L221" s="308"/>
      <c r="M221" s="306"/>
      <c r="N221" s="14">
        <f t="shared" si="20"/>
        <v>0</v>
      </c>
      <c r="O221" s="230" t="str">
        <f t="shared" si="21"/>
        <v xml:space="preserve"> </v>
      </c>
      <c r="P221" s="230" t="str">
        <f t="shared" si="22"/>
        <v xml:space="preserve"> </v>
      </c>
      <c r="Q221" s="275" t="str">
        <f t="shared" si="23"/>
        <v xml:space="preserve"> </v>
      </c>
      <c r="R221" s="230" t="str">
        <f t="shared" si="24"/>
        <v xml:space="preserve"> </v>
      </c>
    </row>
    <row r="222" spans="1:18" x14ac:dyDescent="0.2">
      <c r="A222" s="10" t="str">
        <f>IF(COUNTRY_INFO!A222=0," ",COUNTRY_INFO!A222)</f>
        <v>Ethiopia</v>
      </c>
      <c r="B222" s="10" t="str">
        <f>IF(COUNTRY_INFO!B222=0," ",COUNTRY_INFO!B222)</f>
        <v>Beneshangul GumuzAsosa</v>
      </c>
      <c r="C222" s="10" t="str">
        <f>IF(COUNTRY_INFO!C222=0," ",COUNTRY_INFO!C222)</f>
        <v>Oda bildigilu</v>
      </c>
      <c r="D222" s="11" t="str">
        <f>IF(AND(COUNTRY_INFO!$T$9:$T$1000="T3 (ALB/MBD)",COUNTRY_INFO!$U$9:$U$1000="T3 (ALB/MBD)"), "T3 (ALB/MBD)", " ")</f>
        <v xml:space="preserve"> </v>
      </c>
      <c r="E222" s="289"/>
      <c r="F222" s="109"/>
      <c r="G222" s="288"/>
      <c r="H222" s="288"/>
      <c r="I222" s="56"/>
      <c r="J222" s="11">
        <f t="shared" si="19"/>
        <v>0</v>
      </c>
      <c r="K222" s="305"/>
      <c r="L222" s="308"/>
      <c r="M222" s="306"/>
      <c r="N222" s="14">
        <f t="shared" si="20"/>
        <v>0</v>
      </c>
      <c r="O222" s="230" t="str">
        <f t="shared" si="21"/>
        <v xml:space="preserve"> </v>
      </c>
      <c r="P222" s="230" t="str">
        <f t="shared" si="22"/>
        <v xml:space="preserve"> </v>
      </c>
      <c r="Q222" s="275" t="str">
        <f t="shared" si="23"/>
        <v xml:space="preserve"> </v>
      </c>
      <c r="R222" s="230" t="str">
        <f t="shared" si="24"/>
        <v xml:space="preserve"> </v>
      </c>
    </row>
    <row r="223" spans="1:18" x14ac:dyDescent="0.2">
      <c r="A223" s="10" t="str">
        <f>IF(COUNTRY_INFO!A223=0," ",COUNTRY_INFO!A223)</f>
        <v>Ethiopia</v>
      </c>
      <c r="B223" s="10" t="str">
        <f>IF(COUNTRY_INFO!B223=0," ",COUNTRY_INFO!B223)</f>
        <v>Beneshangul GumuzAsosa</v>
      </c>
      <c r="C223" s="10" t="str">
        <f>IF(COUNTRY_INFO!C223=0," ",COUNTRY_INFO!C223)</f>
        <v>Sherkole</v>
      </c>
      <c r="D223" s="11" t="str">
        <f>IF(AND(COUNTRY_INFO!$T$9:$T$1000="T3 (ALB/MBD)",COUNTRY_INFO!$U$9:$U$1000="T3 (ALB/MBD)"), "T3 (ALB/MBD)", " ")</f>
        <v xml:space="preserve"> </v>
      </c>
      <c r="E223" s="289"/>
      <c r="F223" s="109"/>
      <c r="G223" s="288"/>
      <c r="H223" s="288"/>
      <c r="I223" s="56"/>
      <c r="J223" s="11">
        <f t="shared" si="19"/>
        <v>0</v>
      </c>
      <c r="K223" s="305"/>
      <c r="L223" s="308"/>
      <c r="M223" s="306"/>
      <c r="N223" s="14">
        <f t="shared" si="20"/>
        <v>0</v>
      </c>
      <c r="O223" s="230" t="str">
        <f t="shared" si="21"/>
        <v xml:space="preserve"> </v>
      </c>
      <c r="P223" s="230" t="str">
        <f t="shared" si="22"/>
        <v xml:space="preserve"> </v>
      </c>
      <c r="Q223" s="275" t="str">
        <f t="shared" si="23"/>
        <v xml:space="preserve"> </v>
      </c>
      <c r="R223" s="230" t="str">
        <f t="shared" si="24"/>
        <v xml:space="preserve"> </v>
      </c>
    </row>
    <row r="224" spans="1:18" x14ac:dyDescent="0.2">
      <c r="A224" s="10" t="str">
        <f>IF(COUNTRY_INFO!A224=0," ",COUNTRY_INFO!A224)</f>
        <v>Ethiopia</v>
      </c>
      <c r="B224" s="10" t="str">
        <f>IF(COUNTRY_INFO!B224=0," ",COUNTRY_INFO!B224)</f>
        <v>Beneshangul GumuzKamashi</v>
      </c>
      <c r="C224" s="10" t="str">
        <f>IF(COUNTRY_INFO!C224=0," ",COUNTRY_INFO!C224)</f>
        <v>Agalometi</v>
      </c>
      <c r="D224" s="11" t="str">
        <f>IF(AND(COUNTRY_INFO!$T$9:$T$1000="T3 (ALB/MBD)",COUNTRY_INFO!$U$9:$U$1000="T3 (ALB/MBD)"), "T3 (ALB/MBD)", " ")</f>
        <v xml:space="preserve"> </v>
      </c>
      <c r="E224" s="289"/>
      <c r="F224" s="109"/>
      <c r="G224" s="288"/>
      <c r="H224" s="288"/>
      <c r="I224" s="56"/>
      <c r="J224" s="11">
        <f t="shared" si="19"/>
        <v>0</v>
      </c>
      <c r="K224" s="305"/>
      <c r="L224" s="308"/>
      <c r="M224" s="306"/>
      <c r="N224" s="14">
        <f t="shared" si="20"/>
        <v>0</v>
      </c>
      <c r="O224" s="230" t="str">
        <f t="shared" si="21"/>
        <v xml:space="preserve"> </v>
      </c>
      <c r="P224" s="230" t="str">
        <f t="shared" si="22"/>
        <v xml:space="preserve"> </v>
      </c>
      <c r="Q224" s="275" t="str">
        <f t="shared" si="23"/>
        <v xml:space="preserve"> </v>
      </c>
      <c r="R224" s="230" t="str">
        <f t="shared" si="24"/>
        <v xml:space="preserve"> </v>
      </c>
    </row>
    <row r="225" spans="1:18" x14ac:dyDescent="0.2">
      <c r="A225" s="10" t="str">
        <f>IF(COUNTRY_INFO!A225=0," ",COUNTRY_INFO!A225)</f>
        <v>Ethiopia</v>
      </c>
      <c r="B225" s="10" t="str">
        <f>IF(COUNTRY_INFO!B225=0," ",COUNTRY_INFO!B225)</f>
        <v>Beneshangul GumuzKamashi</v>
      </c>
      <c r="C225" s="10" t="str">
        <f>IF(COUNTRY_INFO!C225=0," ",COUNTRY_INFO!C225)</f>
        <v>Belo Jegonfoy</v>
      </c>
      <c r="D225" s="11" t="str">
        <f>IF(AND(COUNTRY_INFO!$T$9:$T$1000="T3 (ALB/MBD)",COUNTRY_INFO!$U$9:$U$1000="T3 (ALB/MBD)"), "T3 (ALB/MBD)", " ")</f>
        <v xml:space="preserve"> </v>
      </c>
      <c r="E225" s="289"/>
      <c r="F225" s="109"/>
      <c r="G225" s="288"/>
      <c r="H225" s="288"/>
      <c r="I225" s="56"/>
      <c r="J225" s="11">
        <f t="shared" si="19"/>
        <v>0</v>
      </c>
      <c r="K225" s="305"/>
      <c r="L225" s="308"/>
      <c r="M225" s="306"/>
      <c r="N225" s="14">
        <f t="shared" si="20"/>
        <v>0</v>
      </c>
      <c r="O225" s="230" t="str">
        <f t="shared" si="21"/>
        <v xml:space="preserve"> </v>
      </c>
      <c r="P225" s="230" t="str">
        <f t="shared" si="22"/>
        <v xml:space="preserve"> </v>
      </c>
      <c r="Q225" s="275" t="str">
        <f t="shared" si="23"/>
        <v xml:space="preserve"> </v>
      </c>
      <c r="R225" s="230" t="str">
        <f t="shared" si="24"/>
        <v xml:space="preserve"> </v>
      </c>
    </row>
    <row r="226" spans="1:18" x14ac:dyDescent="0.2">
      <c r="A226" s="10" t="str">
        <f>IF(COUNTRY_INFO!A226=0," ",COUNTRY_INFO!A226)</f>
        <v>Ethiopia</v>
      </c>
      <c r="B226" s="10" t="str">
        <f>IF(COUNTRY_INFO!B226=0," ",COUNTRY_INFO!B226)</f>
        <v>Beneshangul GumuzKamashi</v>
      </c>
      <c r="C226" s="10" t="str">
        <f>IF(COUNTRY_INFO!C226=0," ",COUNTRY_INFO!C226)</f>
        <v>Kamashi</v>
      </c>
      <c r="D226" s="11" t="str">
        <f>IF(AND(COUNTRY_INFO!$T$9:$T$1000="T3 (ALB/MBD)",COUNTRY_INFO!$U$9:$U$1000="T3 (ALB/MBD)"), "T3 (ALB/MBD)", " ")</f>
        <v xml:space="preserve"> </v>
      </c>
      <c r="E226" s="289"/>
      <c r="F226" s="109"/>
      <c r="G226" s="288"/>
      <c r="H226" s="288"/>
      <c r="I226" s="56"/>
      <c r="J226" s="11">
        <f t="shared" si="19"/>
        <v>0</v>
      </c>
      <c r="K226" s="305"/>
      <c r="L226" s="308"/>
      <c r="M226" s="306"/>
      <c r="N226" s="14">
        <f t="shared" si="20"/>
        <v>0</v>
      </c>
      <c r="O226" s="230" t="str">
        <f t="shared" si="21"/>
        <v xml:space="preserve"> </v>
      </c>
      <c r="P226" s="230" t="str">
        <f t="shared" si="22"/>
        <v xml:space="preserve"> </v>
      </c>
      <c r="Q226" s="275" t="str">
        <f t="shared" si="23"/>
        <v xml:space="preserve"> </v>
      </c>
      <c r="R226" s="230" t="str">
        <f t="shared" si="24"/>
        <v xml:space="preserve"> </v>
      </c>
    </row>
    <row r="227" spans="1:18" x14ac:dyDescent="0.2">
      <c r="A227" s="10" t="str">
        <f>IF(COUNTRY_INFO!A227=0," ",COUNTRY_INFO!A227)</f>
        <v>Ethiopia</v>
      </c>
      <c r="B227" s="10" t="str">
        <f>IF(COUNTRY_INFO!B227=0," ",COUNTRY_INFO!B227)</f>
        <v>Beneshangul GumuzKamashi</v>
      </c>
      <c r="C227" s="10" t="str">
        <f>IF(COUNTRY_INFO!C227=0," ",COUNTRY_INFO!C227)</f>
        <v>Sedal (Sirba Abay)</v>
      </c>
      <c r="D227" s="11" t="str">
        <f>IF(AND(COUNTRY_INFO!$T$9:$T$1000="T3 (ALB/MBD)",COUNTRY_INFO!$U$9:$U$1000="T3 (ALB/MBD)"), "T3 (ALB/MBD)", " ")</f>
        <v xml:space="preserve"> </v>
      </c>
      <c r="E227" s="289"/>
      <c r="F227" s="109"/>
      <c r="G227" s="288"/>
      <c r="H227" s="288"/>
      <c r="I227" s="56"/>
      <c r="J227" s="11">
        <f t="shared" si="19"/>
        <v>0</v>
      </c>
      <c r="K227" s="305"/>
      <c r="L227" s="308"/>
      <c r="M227" s="306"/>
      <c r="N227" s="14">
        <f t="shared" si="20"/>
        <v>0</v>
      </c>
      <c r="O227" s="230" t="str">
        <f t="shared" si="21"/>
        <v xml:space="preserve"> </v>
      </c>
      <c r="P227" s="230" t="str">
        <f t="shared" si="22"/>
        <v xml:space="preserve"> </v>
      </c>
      <c r="Q227" s="275" t="str">
        <f t="shared" si="23"/>
        <v xml:space="preserve"> </v>
      </c>
      <c r="R227" s="230" t="str">
        <f t="shared" si="24"/>
        <v xml:space="preserve"> </v>
      </c>
    </row>
    <row r="228" spans="1:18" x14ac:dyDescent="0.2">
      <c r="A228" s="10" t="str">
        <f>IF(COUNTRY_INFO!A228=0," ",COUNTRY_INFO!A228)</f>
        <v>Ethiopia</v>
      </c>
      <c r="B228" s="10" t="str">
        <f>IF(COUNTRY_INFO!B228=0," ",COUNTRY_INFO!B228)</f>
        <v>Beneshangul GumuzKamashi</v>
      </c>
      <c r="C228" s="10" t="str">
        <f>IF(COUNTRY_INFO!C228=0," ",COUNTRY_INFO!C228)</f>
        <v>Yasso</v>
      </c>
      <c r="D228" s="11" t="str">
        <f>IF(AND(COUNTRY_INFO!$T$9:$T$1000="T3 (ALB/MBD)",COUNTRY_INFO!$U$9:$U$1000="T3 (ALB/MBD)"), "T3 (ALB/MBD)", " ")</f>
        <v xml:space="preserve"> </v>
      </c>
      <c r="E228" s="289"/>
      <c r="F228" s="109"/>
      <c r="G228" s="288"/>
      <c r="H228" s="288"/>
      <c r="I228" s="56"/>
      <c r="J228" s="11">
        <f t="shared" si="19"/>
        <v>0</v>
      </c>
      <c r="K228" s="305"/>
      <c r="L228" s="308"/>
      <c r="M228" s="306"/>
      <c r="N228" s="14">
        <f t="shared" si="20"/>
        <v>0</v>
      </c>
      <c r="O228" s="230" t="str">
        <f t="shared" si="21"/>
        <v xml:space="preserve"> </v>
      </c>
      <c r="P228" s="230" t="str">
        <f t="shared" si="22"/>
        <v xml:space="preserve"> </v>
      </c>
      <c r="Q228" s="275" t="str">
        <f t="shared" si="23"/>
        <v xml:space="preserve"> </v>
      </c>
      <c r="R228" s="230" t="str">
        <f t="shared" si="24"/>
        <v xml:space="preserve"> </v>
      </c>
    </row>
    <row r="229" spans="1:18" x14ac:dyDescent="0.2">
      <c r="A229" s="10" t="str">
        <f>IF(COUNTRY_INFO!A229=0," ",COUNTRY_INFO!A229)</f>
        <v>Ethiopia</v>
      </c>
      <c r="B229" s="10" t="str">
        <f>IF(COUNTRY_INFO!B229=0," ",COUNTRY_INFO!B229)</f>
        <v>Beneshangul GumuzMetekel</v>
      </c>
      <c r="C229" s="10" t="str">
        <f>IF(COUNTRY_INFO!C229=0," ",COUNTRY_INFO!C229)</f>
        <v>Bullen</v>
      </c>
      <c r="D229" s="11"/>
      <c r="E229" s="289"/>
      <c r="F229" s="253"/>
      <c r="G229" s="288"/>
      <c r="H229" s="288"/>
      <c r="I229" s="56"/>
      <c r="J229" s="11">
        <f t="shared" si="19"/>
        <v>0</v>
      </c>
      <c r="K229" s="305"/>
      <c r="L229" s="308"/>
      <c r="M229" s="306"/>
      <c r="N229" s="14">
        <f t="shared" si="20"/>
        <v>0</v>
      </c>
      <c r="O229" s="230" t="str">
        <f t="shared" si="21"/>
        <v xml:space="preserve"> </v>
      </c>
      <c r="P229" s="230" t="str">
        <f t="shared" si="22"/>
        <v xml:space="preserve"> </v>
      </c>
      <c r="Q229" s="275" t="str">
        <f t="shared" si="23"/>
        <v xml:space="preserve"> </v>
      </c>
      <c r="R229" s="230" t="str">
        <f t="shared" si="24"/>
        <v xml:space="preserve"> </v>
      </c>
    </row>
    <row r="230" spans="1:18" x14ac:dyDescent="0.2">
      <c r="A230" s="10" t="str">
        <f>IF(COUNTRY_INFO!A230=0," ",COUNTRY_INFO!A230)</f>
        <v>Ethiopia</v>
      </c>
      <c r="B230" s="10" t="str">
        <f>IF(COUNTRY_INFO!B230=0," ",COUNTRY_INFO!B230)</f>
        <v>Beneshangul GumuzMetekel</v>
      </c>
      <c r="C230" s="10" t="str">
        <f>IF(COUNTRY_INFO!C230=0," ",COUNTRY_INFO!C230)</f>
        <v>Dangure</v>
      </c>
      <c r="D230" s="11" t="str">
        <f>IF(AND(COUNTRY_INFO!$T$9:$T$1000="T3 (ALB/MBD)",COUNTRY_INFO!$U$9:$U$1000="T3 (ALB/MBD)"), "T3 (ALB/MBD)", " ")</f>
        <v xml:space="preserve"> </v>
      </c>
      <c r="E230" s="289"/>
      <c r="F230" s="109"/>
      <c r="G230" s="288"/>
      <c r="H230" s="288"/>
      <c r="I230" s="56"/>
      <c r="J230" s="11">
        <f t="shared" si="19"/>
        <v>0</v>
      </c>
      <c r="K230" s="305"/>
      <c r="L230" s="308"/>
      <c r="M230" s="306"/>
      <c r="N230" s="14">
        <f t="shared" si="20"/>
        <v>0</v>
      </c>
      <c r="O230" s="230" t="str">
        <f t="shared" si="21"/>
        <v xml:space="preserve"> </v>
      </c>
      <c r="P230" s="230" t="str">
        <f t="shared" si="22"/>
        <v xml:space="preserve"> </v>
      </c>
      <c r="Q230" s="275" t="str">
        <f t="shared" si="23"/>
        <v xml:space="preserve"> </v>
      </c>
      <c r="R230" s="230" t="str">
        <f t="shared" si="24"/>
        <v xml:space="preserve"> </v>
      </c>
    </row>
    <row r="231" spans="1:18" x14ac:dyDescent="0.2">
      <c r="A231" s="10" t="str">
        <f>IF(COUNTRY_INFO!A231=0," ",COUNTRY_INFO!A231)</f>
        <v>Ethiopia</v>
      </c>
      <c r="B231" s="10" t="str">
        <f>IF(COUNTRY_INFO!B231=0," ",COUNTRY_INFO!B231)</f>
        <v>Beneshangul GumuzMetekel</v>
      </c>
      <c r="C231" s="10" t="str">
        <f>IF(COUNTRY_INFO!C231=0," ",COUNTRY_INFO!C231)</f>
        <v>Dibate</v>
      </c>
      <c r="D231" s="11" t="str">
        <f>IF(AND(COUNTRY_INFO!$T$9:$T$1000="T3 (ALB/MBD)",COUNTRY_INFO!$U$9:$U$1000="T3 (ALB/MBD)"), "T3 (ALB/MBD)", " ")</f>
        <v xml:space="preserve"> </v>
      </c>
      <c r="E231" s="289"/>
      <c r="F231" s="109"/>
      <c r="G231" s="288"/>
      <c r="H231" s="288"/>
      <c r="I231" s="56"/>
      <c r="J231" s="11">
        <f t="shared" si="19"/>
        <v>0</v>
      </c>
      <c r="K231" s="305"/>
      <c r="L231" s="308"/>
      <c r="M231" s="306"/>
      <c r="N231" s="14">
        <f t="shared" si="20"/>
        <v>0</v>
      </c>
      <c r="O231" s="230" t="str">
        <f t="shared" si="21"/>
        <v xml:space="preserve"> </v>
      </c>
      <c r="P231" s="230" t="str">
        <f t="shared" si="22"/>
        <v xml:space="preserve"> </v>
      </c>
      <c r="Q231" s="275" t="str">
        <f t="shared" si="23"/>
        <v xml:space="preserve"> </v>
      </c>
      <c r="R231" s="230" t="str">
        <f t="shared" si="24"/>
        <v xml:space="preserve"> </v>
      </c>
    </row>
    <row r="232" spans="1:18" x14ac:dyDescent="0.2">
      <c r="A232" s="10" t="str">
        <f>IF(COUNTRY_INFO!A232=0," ",COUNTRY_INFO!A232)</f>
        <v>Ethiopia</v>
      </c>
      <c r="B232" s="10" t="str">
        <f>IF(COUNTRY_INFO!B232=0," ",COUNTRY_INFO!B232)</f>
        <v>Beneshangul GumuzMetekel</v>
      </c>
      <c r="C232" s="10" t="str">
        <f>IF(COUNTRY_INFO!C232=0," ",COUNTRY_INFO!C232)</f>
        <v>Guba</v>
      </c>
      <c r="D232" s="11" t="str">
        <f>IF(AND(COUNTRY_INFO!$T$9:$T$1000="T3 (ALB/MBD)",COUNTRY_INFO!$U$9:$U$1000="T3 (ALB/MBD)"), "T3 (ALB/MBD)", " ")</f>
        <v xml:space="preserve"> </v>
      </c>
      <c r="E232" s="289"/>
      <c r="F232" s="109"/>
      <c r="G232" s="288"/>
      <c r="H232" s="288"/>
      <c r="I232" s="56"/>
      <c r="J232" s="11">
        <f t="shared" si="19"/>
        <v>0</v>
      </c>
      <c r="K232" s="305"/>
      <c r="L232" s="308"/>
      <c r="M232" s="306"/>
      <c r="N232" s="14">
        <f t="shared" si="20"/>
        <v>0</v>
      </c>
      <c r="O232" s="230" t="str">
        <f t="shared" si="21"/>
        <v xml:space="preserve"> </v>
      </c>
      <c r="P232" s="230" t="str">
        <f t="shared" si="22"/>
        <v xml:space="preserve"> </v>
      </c>
      <c r="Q232" s="275" t="str">
        <f t="shared" si="23"/>
        <v xml:space="preserve"> </v>
      </c>
      <c r="R232" s="230" t="str">
        <f t="shared" si="24"/>
        <v xml:space="preserve"> </v>
      </c>
    </row>
    <row r="233" spans="1:18" x14ac:dyDescent="0.2">
      <c r="A233" s="10" t="str">
        <f>IF(COUNTRY_INFO!A233=0," ",COUNTRY_INFO!A233)</f>
        <v>Ethiopia</v>
      </c>
      <c r="B233" s="10" t="str">
        <f>IF(COUNTRY_INFO!B233=0," ",COUNTRY_INFO!B233)</f>
        <v>Beneshangul GumuzMetekel</v>
      </c>
      <c r="C233" s="10" t="str">
        <f>IF(COUNTRY_INFO!C233=0," ",COUNTRY_INFO!C233)</f>
        <v>Mandura</v>
      </c>
      <c r="D233" s="11" t="str">
        <f>IF(AND(COUNTRY_INFO!$T$9:$T$1000="T3 (ALB/MBD)",COUNTRY_INFO!$U$9:$U$1000="T3 (ALB/MBD)"), "T3 (ALB/MBD)", " ")</f>
        <v xml:space="preserve"> </v>
      </c>
      <c r="E233" s="289"/>
      <c r="F233" s="109"/>
      <c r="G233" s="288"/>
      <c r="H233" s="288"/>
      <c r="I233" s="56"/>
      <c r="J233" s="11">
        <f t="shared" si="19"/>
        <v>0</v>
      </c>
      <c r="K233" s="305"/>
      <c r="L233" s="308"/>
      <c r="M233" s="306"/>
      <c r="N233" s="14">
        <f t="shared" si="20"/>
        <v>0</v>
      </c>
      <c r="O233" s="230" t="str">
        <f t="shared" si="21"/>
        <v xml:space="preserve"> </v>
      </c>
      <c r="P233" s="230" t="str">
        <f t="shared" si="22"/>
        <v xml:space="preserve"> </v>
      </c>
      <c r="Q233" s="275" t="str">
        <f t="shared" si="23"/>
        <v xml:space="preserve"> </v>
      </c>
      <c r="R233" s="230" t="str">
        <f t="shared" si="24"/>
        <v xml:space="preserve"> </v>
      </c>
    </row>
    <row r="234" spans="1:18" x14ac:dyDescent="0.2">
      <c r="A234" s="10" t="str">
        <f>IF(COUNTRY_INFO!A234=0," ",COUNTRY_INFO!A234)</f>
        <v>Ethiopia</v>
      </c>
      <c r="B234" s="10" t="str">
        <f>IF(COUNTRY_INFO!B234=0," ",COUNTRY_INFO!B234)</f>
        <v>Beneshangul GumuzMetekel</v>
      </c>
      <c r="C234" s="10" t="str">
        <f>IF(COUNTRY_INFO!C234=0," ",COUNTRY_INFO!C234)</f>
        <v>Pawe</v>
      </c>
      <c r="D234" s="11" t="str">
        <f>IF(AND(COUNTRY_INFO!$T$9:$T$1000="T3 (ALB/MBD)",COUNTRY_INFO!$U$9:$U$1000="T3 (ALB/MBD)"), "T3 (ALB/MBD)", " ")</f>
        <v xml:space="preserve"> </v>
      </c>
      <c r="E234" s="289"/>
      <c r="F234" s="109"/>
      <c r="G234" s="288"/>
      <c r="H234" s="288"/>
      <c r="I234" s="56"/>
      <c r="J234" s="11">
        <f t="shared" si="19"/>
        <v>0</v>
      </c>
      <c r="K234" s="305"/>
      <c r="L234" s="308"/>
      <c r="M234" s="306"/>
      <c r="N234" s="14">
        <f t="shared" si="20"/>
        <v>0</v>
      </c>
      <c r="O234" s="230" t="str">
        <f t="shared" si="21"/>
        <v xml:space="preserve"> </v>
      </c>
      <c r="P234" s="230" t="str">
        <f t="shared" si="22"/>
        <v xml:space="preserve"> </v>
      </c>
      <c r="Q234" s="275" t="str">
        <f t="shared" si="23"/>
        <v xml:space="preserve"> </v>
      </c>
      <c r="R234" s="230" t="str">
        <f t="shared" si="24"/>
        <v xml:space="preserve"> </v>
      </c>
    </row>
    <row r="235" spans="1:18" x14ac:dyDescent="0.2">
      <c r="A235" s="10" t="str">
        <f>IF(COUNTRY_INFO!A235=0," ",COUNTRY_INFO!A235)</f>
        <v>Ethiopia</v>
      </c>
      <c r="B235" s="10" t="str">
        <f>IF(COUNTRY_INFO!B235=0," ",COUNTRY_INFO!B235)</f>
        <v>Beneshangul GumuzMetekel</v>
      </c>
      <c r="C235" s="10" t="str">
        <f>IF(COUNTRY_INFO!C235=0," ",COUNTRY_INFO!C235)</f>
        <v>Wombera</v>
      </c>
      <c r="D235" s="11" t="s">
        <v>1188</v>
      </c>
      <c r="E235" s="289" t="s">
        <v>19</v>
      </c>
      <c r="F235" s="253" t="s">
        <v>1187</v>
      </c>
      <c r="G235" s="288"/>
      <c r="H235" s="288"/>
      <c r="I235" s="56"/>
      <c r="J235" s="11">
        <f t="shared" si="19"/>
        <v>0</v>
      </c>
      <c r="K235" s="305"/>
      <c r="L235" s="308"/>
      <c r="M235" s="306"/>
      <c r="N235" s="14">
        <f t="shared" si="20"/>
        <v>0</v>
      </c>
      <c r="O235" s="230" t="str">
        <f t="shared" si="21"/>
        <v xml:space="preserve"> </v>
      </c>
      <c r="P235" s="230" t="str">
        <f t="shared" si="22"/>
        <v xml:space="preserve"> </v>
      </c>
      <c r="Q235" s="275" t="str">
        <f t="shared" si="23"/>
        <v xml:space="preserve"> </v>
      </c>
      <c r="R235" s="230" t="str">
        <f t="shared" si="24"/>
        <v xml:space="preserve"> </v>
      </c>
    </row>
    <row r="236" spans="1:18" x14ac:dyDescent="0.2">
      <c r="A236" s="10" t="str">
        <f>IF(COUNTRY_INFO!A236=0," ",COUNTRY_INFO!A236)</f>
        <v>Ethiopia</v>
      </c>
      <c r="B236" s="10" t="str">
        <f>IF(COUNTRY_INFO!B236=0," ",COUNTRY_INFO!B236)</f>
        <v>Beneshangul GumuzTongo</v>
      </c>
      <c r="C236" s="10" t="str">
        <f>IF(COUNTRY_INFO!C236=0," ",COUNTRY_INFO!C236)</f>
        <v>MaoKomo</v>
      </c>
      <c r="D236" s="11" t="s">
        <v>1188</v>
      </c>
      <c r="E236" s="289" t="s">
        <v>19</v>
      </c>
      <c r="F236" s="253" t="s">
        <v>1187</v>
      </c>
      <c r="G236" s="288"/>
      <c r="H236" s="288"/>
      <c r="I236" s="56"/>
      <c r="J236" s="11">
        <f t="shared" si="19"/>
        <v>0</v>
      </c>
      <c r="K236" s="305"/>
      <c r="L236" s="308"/>
      <c r="M236" s="306"/>
      <c r="N236" s="14">
        <f t="shared" si="20"/>
        <v>0</v>
      </c>
      <c r="O236" s="230" t="str">
        <f t="shared" si="21"/>
        <v xml:space="preserve"> </v>
      </c>
      <c r="P236" s="230" t="str">
        <f t="shared" si="22"/>
        <v xml:space="preserve"> </v>
      </c>
      <c r="Q236" s="275" t="str">
        <f t="shared" si="23"/>
        <v xml:space="preserve"> </v>
      </c>
      <c r="R236" s="230" t="str">
        <f t="shared" si="24"/>
        <v xml:space="preserve"> </v>
      </c>
    </row>
    <row r="237" spans="1:18" x14ac:dyDescent="0.2">
      <c r="A237" s="10" t="str">
        <f>IF(COUNTRY_INFO!A237=0," ",COUNTRY_INFO!A237)</f>
        <v>Ethiopia</v>
      </c>
      <c r="B237" s="10" t="str">
        <f>IF(COUNTRY_INFO!B237=0," ",COUNTRY_INFO!B237)</f>
        <v>Dire DawaAddis ketema</v>
      </c>
      <c r="C237" s="10" t="str">
        <f>IF(COUNTRY_INFO!C237=0," ",COUNTRY_INFO!C237)</f>
        <v>Addis Ketema</v>
      </c>
      <c r="D237" s="11" t="str">
        <f>IF(AND(COUNTRY_INFO!$T$9:$T$1000="T3 (ALB/MBD)",COUNTRY_INFO!$U$9:$U$1000="T3 (ALB/MBD)"), "T3 (ALB/MBD)", " ")</f>
        <v xml:space="preserve"> </v>
      </c>
      <c r="E237" s="289"/>
      <c r="F237" s="109"/>
      <c r="G237" s="288"/>
      <c r="H237" s="288"/>
      <c r="I237" s="56"/>
      <c r="J237" s="11">
        <f t="shared" si="19"/>
        <v>0</v>
      </c>
      <c r="K237" s="305"/>
      <c r="L237" s="308"/>
      <c r="M237" s="306"/>
      <c r="N237" s="14">
        <f t="shared" si="20"/>
        <v>0</v>
      </c>
      <c r="O237" s="230" t="str">
        <f t="shared" si="21"/>
        <v xml:space="preserve"> </v>
      </c>
      <c r="P237" s="230" t="str">
        <f t="shared" si="22"/>
        <v xml:space="preserve"> </v>
      </c>
      <c r="Q237" s="275" t="str">
        <f t="shared" si="23"/>
        <v xml:space="preserve"> </v>
      </c>
      <c r="R237" s="230" t="str">
        <f t="shared" si="24"/>
        <v xml:space="preserve"> </v>
      </c>
    </row>
    <row r="238" spans="1:18" x14ac:dyDescent="0.2">
      <c r="A238" s="10" t="str">
        <f>IF(COUNTRY_INFO!A238=0," ",COUNTRY_INFO!A238)</f>
        <v>Ethiopia</v>
      </c>
      <c r="B238" s="10" t="str">
        <f>IF(COUNTRY_INFO!B238=0," ",COUNTRY_INFO!B238)</f>
        <v>Dire DawaBiyo Awale</v>
      </c>
      <c r="C238" s="10" t="str">
        <f>IF(COUNTRY_INFO!C238=0," ",COUNTRY_INFO!C238)</f>
        <v>Biyo Awale</v>
      </c>
      <c r="D238" s="11" t="str">
        <f>IF(AND(COUNTRY_INFO!$T$9:$T$1000="T3 (ALB/MBD)",COUNTRY_INFO!$U$9:$U$1000="T3 (ALB/MBD)"), "T3 (ALB/MBD)", " ")</f>
        <v xml:space="preserve"> </v>
      </c>
      <c r="E238" s="289"/>
      <c r="F238" s="109"/>
      <c r="G238" s="288"/>
      <c r="H238" s="288"/>
      <c r="I238" s="56"/>
      <c r="J238" s="11">
        <f t="shared" si="19"/>
        <v>0</v>
      </c>
      <c r="K238" s="305"/>
      <c r="L238" s="308"/>
      <c r="M238" s="306"/>
      <c r="N238" s="14">
        <f t="shared" si="20"/>
        <v>0</v>
      </c>
      <c r="O238" s="230" t="str">
        <f t="shared" si="21"/>
        <v xml:space="preserve"> </v>
      </c>
      <c r="P238" s="230" t="str">
        <f t="shared" si="22"/>
        <v xml:space="preserve"> </v>
      </c>
      <c r="Q238" s="275" t="str">
        <f t="shared" si="23"/>
        <v xml:space="preserve"> </v>
      </c>
      <c r="R238" s="230" t="str">
        <f t="shared" si="24"/>
        <v xml:space="preserve"> </v>
      </c>
    </row>
    <row r="239" spans="1:18" x14ac:dyDescent="0.2">
      <c r="A239" s="10" t="str">
        <f>IF(COUNTRY_INFO!A239=0," ",COUNTRY_INFO!A239)</f>
        <v>Ethiopia</v>
      </c>
      <c r="B239" s="10" t="str">
        <f>IF(COUNTRY_INFO!B239=0," ",COUNTRY_INFO!B239)</f>
        <v>Dire DawaDire Dawa</v>
      </c>
      <c r="C239" s="10" t="str">
        <f>IF(COUNTRY_INFO!C239=0," ",COUNTRY_INFO!C239)</f>
        <v>Dire Dawa</v>
      </c>
      <c r="D239" s="11" t="str">
        <f>IF(AND(COUNTRY_INFO!$T$9:$T$1000="T3 (ALB/MBD)",COUNTRY_INFO!$U$9:$U$1000="T3 (ALB/MBD)"), "T3 (ALB/MBD)", " ")</f>
        <v xml:space="preserve"> </v>
      </c>
      <c r="E239" s="289"/>
      <c r="F239" s="109"/>
      <c r="G239" s="288"/>
      <c r="H239" s="288"/>
      <c r="I239" s="56"/>
      <c r="J239" s="11">
        <f t="shared" si="19"/>
        <v>0</v>
      </c>
      <c r="K239" s="305"/>
      <c r="L239" s="308"/>
      <c r="M239" s="306"/>
      <c r="N239" s="14">
        <f t="shared" si="20"/>
        <v>0</v>
      </c>
      <c r="O239" s="230" t="str">
        <f t="shared" si="21"/>
        <v xml:space="preserve"> </v>
      </c>
      <c r="P239" s="230" t="str">
        <f t="shared" si="22"/>
        <v xml:space="preserve"> </v>
      </c>
      <c r="Q239" s="275" t="str">
        <f t="shared" si="23"/>
        <v xml:space="preserve"> </v>
      </c>
      <c r="R239" s="230" t="str">
        <f t="shared" si="24"/>
        <v xml:space="preserve"> </v>
      </c>
    </row>
    <row r="240" spans="1:18" x14ac:dyDescent="0.2">
      <c r="A240" s="10" t="str">
        <f>IF(COUNTRY_INFO!A240=0," ",COUNTRY_INFO!A240)</f>
        <v>Ethiopia</v>
      </c>
      <c r="B240" s="10" t="str">
        <f>IF(COUNTRY_INFO!B240=0," ",COUNTRY_INFO!B240)</f>
        <v>Dire DawaGendo Kore</v>
      </c>
      <c r="C240" s="10" t="str">
        <f>IF(COUNTRY_INFO!C240=0," ",COUNTRY_INFO!C240)</f>
        <v>Gendo Kore</v>
      </c>
      <c r="D240" s="11" t="str">
        <f>IF(AND(COUNTRY_INFO!$T$9:$T$1000="T3 (ALB/MBD)",COUNTRY_INFO!$U$9:$U$1000="T3 (ALB/MBD)"), "T3 (ALB/MBD)", " ")</f>
        <v xml:space="preserve"> </v>
      </c>
      <c r="E240" s="289"/>
      <c r="F240" s="109"/>
      <c r="G240" s="288"/>
      <c r="H240" s="288"/>
      <c r="I240" s="56"/>
      <c r="J240" s="11">
        <f t="shared" si="19"/>
        <v>0</v>
      </c>
      <c r="K240" s="305"/>
      <c r="L240" s="308"/>
      <c r="M240" s="306"/>
      <c r="N240" s="14">
        <f t="shared" si="20"/>
        <v>0</v>
      </c>
      <c r="O240" s="230" t="str">
        <f t="shared" si="21"/>
        <v xml:space="preserve"> </v>
      </c>
      <c r="P240" s="230" t="str">
        <f t="shared" si="22"/>
        <v xml:space="preserve"> </v>
      </c>
      <c r="Q240" s="275" t="str">
        <f t="shared" si="23"/>
        <v xml:space="preserve"> </v>
      </c>
      <c r="R240" s="230" t="str">
        <f t="shared" si="24"/>
        <v xml:space="preserve"> </v>
      </c>
    </row>
    <row r="241" spans="1:18" x14ac:dyDescent="0.2">
      <c r="A241" s="10" t="str">
        <f>IF(COUNTRY_INFO!A241=0," ",COUNTRY_INFO!A241)</f>
        <v>Ethiopia</v>
      </c>
      <c r="B241" s="10" t="str">
        <f>IF(COUNTRY_INFO!B241=0," ",COUNTRY_INFO!B241)</f>
        <v>Dire DawaJeldesa</v>
      </c>
      <c r="C241" s="10" t="str">
        <f>IF(COUNTRY_INFO!C241=0," ",COUNTRY_INFO!C241)</f>
        <v>Jeldesa</v>
      </c>
      <c r="D241" s="11" t="str">
        <f>IF(AND(COUNTRY_INFO!$T$9:$T$1000="T3 (ALB/MBD)",COUNTRY_INFO!$U$9:$U$1000="T3 (ALB/MBD)"), "T3 (ALB/MBD)", " ")</f>
        <v xml:space="preserve"> </v>
      </c>
      <c r="E241" s="289"/>
      <c r="F241" s="109"/>
      <c r="G241" s="288"/>
      <c r="H241" s="288"/>
      <c r="I241" s="56"/>
      <c r="J241" s="11">
        <f t="shared" si="19"/>
        <v>0</v>
      </c>
      <c r="K241" s="305"/>
      <c r="L241" s="308"/>
      <c r="M241" s="306"/>
      <c r="N241" s="14">
        <f t="shared" si="20"/>
        <v>0</v>
      </c>
      <c r="O241" s="230" t="str">
        <f t="shared" si="21"/>
        <v xml:space="preserve"> </v>
      </c>
      <c r="P241" s="230" t="str">
        <f t="shared" si="22"/>
        <v xml:space="preserve"> </v>
      </c>
      <c r="Q241" s="275" t="str">
        <f t="shared" si="23"/>
        <v xml:space="preserve"> </v>
      </c>
      <c r="R241" s="230" t="str">
        <f t="shared" si="24"/>
        <v xml:space="preserve"> </v>
      </c>
    </row>
    <row r="242" spans="1:18" x14ac:dyDescent="0.2">
      <c r="A242" s="10" t="str">
        <f>IF(COUNTRY_INFO!A242=0," ",COUNTRY_INFO!A242)</f>
        <v>Ethiopia</v>
      </c>
      <c r="B242" s="10" t="str">
        <f>IF(COUNTRY_INFO!B242=0," ",COUNTRY_INFO!B242)</f>
        <v>Dire DawaLegehare</v>
      </c>
      <c r="C242" s="10" t="str">
        <f>IF(COUNTRY_INFO!C242=0," ",COUNTRY_INFO!C242)</f>
        <v>Legehare</v>
      </c>
      <c r="D242" s="11" t="str">
        <f>IF(AND(COUNTRY_INFO!$T$9:$T$1000="T3 (ALB/MBD)",COUNTRY_INFO!$U$9:$U$1000="T3 (ALB/MBD)"), "T3 (ALB/MBD)", " ")</f>
        <v xml:space="preserve"> </v>
      </c>
      <c r="E242" s="289"/>
      <c r="F242" s="109"/>
      <c r="G242" s="288"/>
      <c r="H242" s="288"/>
      <c r="I242" s="56"/>
      <c r="J242" s="11">
        <f t="shared" si="19"/>
        <v>0</v>
      </c>
      <c r="K242" s="305"/>
      <c r="L242" s="308"/>
      <c r="M242" s="306"/>
      <c r="N242" s="14">
        <f t="shared" si="20"/>
        <v>0</v>
      </c>
      <c r="O242" s="230" t="str">
        <f t="shared" si="21"/>
        <v xml:space="preserve"> </v>
      </c>
      <c r="P242" s="230" t="str">
        <f t="shared" si="22"/>
        <v xml:space="preserve"> </v>
      </c>
      <c r="Q242" s="275" t="str">
        <f t="shared" si="23"/>
        <v xml:space="preserve"> </v>
      </c>
      <c r="R242" s="230" t="str">
        <f t="shared" si="24"/>
        <v xml:space="preserve"> </v>
      </c>
    </row>
    <row r="243" spans="1:18" x14ac:dyDescent="0.2">
      <c r="A243" s="10" t="str">
        <f>IF(COUNTRY_INFO!A243=0," ",COUNTRY_INFO!A243)</f>
        <v>Ethiopia</v>
      </c>
      <c r="B243" s="10" t="str">
        <f>IF(COUNTRY_INFO!B243=0," ",COUNTRY_INFO!B243)</f>
        <v>Dire DawaMelka Jebdu</v>
      </c>
      <c r="C243" s="10" t="str">
        <f>IF(COUNTRY_INFO!C243=0," ",COUNTRY_INFO!C243)</f>
        <v>Melka Jebdu</v>
      </c>
      <c r="D243" s="11" t="str">
        <f>IF(AND(COUNTRY_INFO!$T$9:$T$1000="T3 (ALB/MBD)",COUNTRY_INFO!$U$9:$U$1000="T3 (ALB/MBD)"), "T3 (ALB/MBD)", " ")</f>
        <v xml:space="preserve"> </v>
      </c>
      <c r="E243" s="289"/>
      <c r="F243" s="109"/>
      <c r="G243" s="288"/>
      <c r="H243" s="288"/>
      <c r="I243" s="56"/>
      <c r="J243" s="11">
        <f t="shared" si="19"/>
        <v>0</v>
      </c>
      <c r="K243" s="305"/>
      <c r="L243" s="308"/>
      <c r="M243" s="306"/>
      <c r="N243" s="14">
        <f t="shared" si="20"/>
        <v>0</v>
      </c>
      <c r="O243" s="230" t="str">
        <f t="shared" si="21"/>
        <v xml:space="preserve"> </v>
      </c>
      <c r="P243" s="230" t="str">
        <f t="shared" si="22"/>
        <v xml:space="preserve"> </v>
      </c>
      <c r="Q243" s="275" t="str">
        <f t="shared" si="23"/>
        <v xml:space="preserve"> </v>
      </c>
      <c r="R243" s="230" t="str">
        <f t="shared" si="24"/>
        <v xml:space="preserve"> </v>
      </c>
    </row>
    <row r="244" spans="1:18" x14ac:dyDescent="0.2">
      <c r="A244" s="10" t="str">
        <f>IF(COUNTRY_INFO!A244=0," ",COUNTRY_INFO!A244)</f>
        <v>Ethiopia</v>
      </c>
      <c r="B244" s="10" t="str">
        <f>IF(COUNTRY_INFO!B244=0," ",COUNTRY_INFO!B244)</f>
        <v>Dire DawaSabian</v>
      </c>
      <c r="C244" s="10" t="str">
        <f>IF(COUNTRY_INFO!C244=0," ",COUNTRY_INFO!C244)</f>
        <v>Sabian</v>
      </c>
      <c r="D244" s="11" t="str">
        <f>IF(AND(COUNTRY_INFO!$T$9:$T$1000="T3 (ALB/MBD)",COUNTRY_INFO!$U$9:$U$1000="T3 (ALB/MBD)"), "T3 (ALB/MBD)", " ")</f>
        <v xml:space="preserve"> </v>
      </c>
      <c r="E244" s="289"/>
      <c r="F244" s="109"/>
      <c r="G244" s="288"/>
      <c r="H244" s="288"/>
      <c r="I244" s="56"/>
      <c r="J244" s="11">
        <f t="shared" si="19"/>
        <v>0</v>
      </c>
      <c r="K244" s="305"/>
      <c r="L244" s="308"/>
      <c r="M244" s="306"/>
      <c r="N244" s="14">
        <f t="shared" si="20"/>
        <v>0</v>
      </c>
      <c r="O244" s="230" t="str">
        <f t="shared" si="21"/>
        <v xml:space="preserve"> </v>
      </c>
      <c r="P244" s="230" t="str">
        <f t="shared" si="22"/>
        <v xml:space="preserve"> </v>
      </c>
      <c r="Q244" s="275" t="str">
        <f t="shared" si="23"/>
        <v xml:space="preserve"> </v>
      </c>
      <c r="R244" s="230" t="str">
        <f t="shared" si="24"/>
        <v xml:space="preserve"> </v>
      </c>
    </row>
    <row r="245" spans="1:18" x14ac:dyDescent="0.2">
      <c r="A245" s="10" t="str">
        <f>IF(COUNTRY_INFO!A245=0," ",COUNTRY_INFO!A245)</f>
        <v>Ethiopia</v>
      </c>
      <c r="B245" s="10" t="str">
        <f>IF(COUNTRY_INFO!B245=0," ",COUNTRY_INFO!B245)</f>
        <v>Dire DawaWahil</v>
      </c>
      <c r="C245" s="10" t="str">
        <f>IF(COUNTRY_INFO!C245=0," ",COUNTRY_INFO!C245)</f>
        <v>Wahil</v>
      </c>
      <c r="D245" s="11" t="str">
        <f>IF(AND(COUNTRY_INFO!$T$9:$T$1000="T3 (ALB/MBD)",COUNTRY_INFO!$U$9:$U$1000="T3 (ALB/MBD)"), "T3 (ALB/MBD)", " ")</f>
        <v xml:space="preserve"> </v>
      </c>
      <c r="E245" s="289"/>
      <c r="F245" s="109"/>
      <c r="G245" s="288"/>
      <c r="H245" s="288"/>
      <c r="I245" s="56"/>
      <c r="J245" s="11">
        <f t="shared" si="19"/>
        <v>0</v>
      </c>
      <c r="K245" s="305"/>
      <c r="L245" s="308"/>
      <c r="M245" s="306"/>
      <c r="N245" s="14">
        <f t="shared" si="20"/>
        <v>0</v>
      </c>
      <c r="O245" s="230" t="str">
        <f t="shared" si="21"/>
        <v xml:space="preserve"> </v>
      </c>
      <c r="P245" s="230" t="str">
        <f t="shared" si="22"/>
        <v xml:space="preserve"> </v>
      </c>
      <c r="Q245" s="275" t="str">
        <f t="shared" si="23"/>
        <v xml:space="preserve"> </v>
      </c>
      <c r="R245" s="230" t="str">
        <f t="shared" si="24"/>
        <v xml:space="preserve"> </v>
      </c>
    </row>
    <row r="246" spans="1:18" x14ac:dyDescent="0.2">
      <c r="A246" s="10" t="str">
        <f>IF(COUNTRY_INFO!A246=0," ",COUNTRY_INFO!A246)</f>
        <v>Ethiopia</v>
      </c>
      <c r="B246" s="10" t="str">
        <f>IF(COUNTRY_INFO!B246=0," ",COUNTRY_INFO!B246)</f>
        <v>GambellaAgnua II</v>
      </c>
      <c r="C246" s="10" t="str">
        <f>IF(COUNTRY_INFO!C246=0," ",COUNTRY_INFO!C246)</f>
        <v>Abobo</v>
      </c>
      <c r="D246" s="11"/>
      <c r="E246" s="289"/>
      <c r="F246" s="253"/>
      <c r="G246" s="288"/>
      <c r="H246" s="288"/>
      <c r="I246" s="56"/>
      <c r="J246" s="11">
        <f t="shared" si="19"/>
        <v>0</v>
      </c>
      <c r="K246" s="305"/>
      <c r="L246" s="308"/>
      <c r="M246" s="306"/>
      <c r="N246" s="14">
        <f t="shared" si="20"/>
        <v>0</v>
      </c>
      <c r="O246" s="230" t="str">
        <f t="shared" si="21"/>
        <v xml:space="preserve"> </v>
      </c>
      <c r="P246" s="230" t="str">
        <f t="shared" si="22"/>
        <v xml:space="preserve"> </v>
      </c>
      <c r="Q246" s="275" t="str">
        <f t="shared" si="23"/>
        <v xml:space="preserve"> </v>
      </c>
      <c r="R246" s="230" t="str">
        <f t="shared" si="24"/>
        <v xml:space="preserve"> </v>
      </c>
    </row>
    <row r="247" spans="1:18" x14ac:dyDescent="0.2">
      <c r="A247" s="10" t="str">
        <f>IF(COUNTRY_INFO!A247=0," ",COUNTRY_INFO!A247)</f>
        <v>Ethiopia</v>
      </c>
      <c r="B247" s="10" t="str">
        <f>IF(COUNTRY_INFO!B247=0," ",COUNTRY_INFO!B247)</f>
        <v>GambellaAgnua II</v>
      </c>
      <c r="C247" s="10" t="str">
        <f>IF(COUNTRY_INFO!C247=0," ",COUNTRY_INFO!C247)</f>
        <v>Dimma</v>
      </c>
      <c r="D247" s="11" t="str">
        <f>IF(AND(COUNTRY_INFO!$T$9:$T$1000="T3 (ALB/MBD)",COUNTRY_INFO!$U$9:$U$1000="T3 (ALB/MBD)"), "T3 (ALB/MBD)", " ")</f>
        <v xml:space="preserve"> </v>
      </c>
      <c r="E247" s="289"/>
      <c r="F247" s="109"/>
      <c r="G247" s="288"/>
      <c r="H247" s="288">
        <v>3282</v>
      </c>
      <c r="I247" s="56"/>
      <c r="J247" s="11">
        <f t="shared" si="19"/>
        <v>3282</v>
      </c>
      <c r="K247" s="305"/>
      <c r="L247" s="309">
        <v>2817</v>
      </c>
      <c r="M247" s="306"/>
      <c r="N247" s="14">
        <f t="shared" si="20"/>
        <v>2817</v>
      </c>
      <c r="O247" s="230" t="str">
        <f t="shared" si="21"/>
        <v xml:space="preserve"> </v>
      </c>
      <c r="P247" s="293">
        <f t="shared" si="22"/>
        <v>85.831809872029254</v>
      </c>
      <c r="Q247" s="275" t="str">
        <f t="shared" si="23"/>
        <v xml:space="preserve"> </v>
      </c>
      <c r="R247" s="293">
        <f t="shared" si="24"/>
        <v>85.831809872029254</v>
      </c>
    </row>
    <row r="248" spans="1:18" x14ac:dyDescent="0.2">
      <c r="A248" s="10" t="str">
        <f>IF(COUNTRY_INFO!A248=0," ",COUNTRY_INFO!A248)</f>
        <v>Ethiopia</v>
      </c>
      <c r="B248" s="10" t="str">
        <f>IF(COUNTRY_INFO!B248=0," ",COUNTRY_INFO!B248)</f>
        <v>GambellaAgnua II</v>
      </c>
      <c r="C248" s="10" t="str">
        <f>IF(COUNTRY_INFO!C248=0," ",COUNTRY_INFO!C248)</f>
        <v>Gambella</v>
      </c>
      <c r="D248" s="11" t="str">
        <f>IF(AND(COUNTRY_INFO!$T$9:$T$1000="T3 (ALB/MBD)",COUNTRY_INFO!$U$9:$U$1000="T3 (ALB/MBD)"), "T3 (ALB/MBD)", " ")</f>
        <v xml:space="preserve"> </v>
      </c>
      <c r="E248" s="289"/>
      <c r="F248" s="109"/>
      <c r="G248" s="288"/>
      <c r="H248" s="288">
        <v>16003</v>
      </c>
      <c r="I248" s="56"/>
      <c r="J248" s="11">
        <f t="shared" si="19"/>
        <v>16003</v>
      </c>
      <c r="K248" s="305"/>
      <c r="L248" s="309">
        <v>13222</v>
      </c>
      <c r="M248" s="306"/>
      <c r="N248" s="14">
        <f t="shared" si="20"/>
        <v>13222</v>
      </c>
      <c r="O248" s="230" t="str">
        <f t="shared" si="21"/>
        <v xml:space="preserve"> </v>
      </c>
      <c r="P248" s="293">
        <f t="shared" si="22"/>
        <v>82.622008373429978</v>
      </c>
      <c r="Q248" s="275" t="str">
        <f t="shared" si="23"/>
        <v xml:space="preserve"> </v>
      </c>
      <c r="R248" s="293">
        <f t="shared" si="24"/>
        <v>82.622008373429978</v>
      </c>
    </row>
    <row r="249" spans="1:18" x14ac:dyDescent="0.2">
      <c r="A249" s="10" t="str">
        <f>IF(COUNTRY_INFO!A249=0," ",COUNTRY_INFO!A249)</f>
        <v>Ethiopia</v>
      </c>
      <c r="B249" s="10" t="str">
        <f>IF(COUNTRY_INFO!B249=0," ",COUNTRY_INFO!B249)</f>
        <v>GambellaAgnua II</v>
      </c>
      <c r="C249" s="10" t="str">
        <f>IF(COUNTRY_INFO!C249=0," ",COUNTRY_INFO!C249)</f>
        <v>Gog</v>
      </c>
      <c r="D249" s="11"/>
      <c r="E249" s="289"/>
      <c r="F249" s="253"/>
      <c r="G249" s="288"/>
      <c r="H249" s="288"/>
      <c r="I249" s="56"/>
      <c r="J249" s="11">
        <f t="shared" si="19"/>
        <v>0</v>
      </c>
      <c r="K249" s="305"/>
      <c r="L249" s="308"/>
      <c r="M249" s="306"/>
      <c r="N249" s="14">
        <f t="shared" si="20"/>
        <v>0</v>
      </c>
      <c r="O249" s="230" t="str">
        <f t="shared" si="21"/>
        <v xml:space="preserve"> </v>
      </c>
      <c r="P249" s="230" t="str">
        <f t="shared" si="22"/>
        <v xml:space="preserve"> </v>
      </c>
      <c r="Q249" s="275" t="str">
        <f t="shared" si="23"/>
        <v xml:space="preserve"> </v>
      </c>
      <c r="R249" s="230" t="str">
        <f t="shared" si="24"/>
        <v xml:space="preserve"> </v>
      </c>
    </row>
    <row r="250" spans="1:18" x14ac:dyDescent="0.2">
      <c r="A250" s="10" t="str">
        <f>IF(COUNTRY_INFO!A250=0," ",COUNTRY_INFO!A250)</f>
        <v>Ethiopia</v>
      </c>
      <c r="B250" s="10" t="str">
        <f>IF(COUNTRY_INFO!B250=0," ",COUNTRY_INFO!B250)</f>
        <v>GambellaAgnua II</v>
      </c>
      <c r="C250" s="10" t="str">
        <f>IF(COUNTRY_INFO!C250=0," ",COUNTRY_INFO!C250)</f>
        <v>Jor</v>
      </c>
      <c r="D250" s="11"/>
      <c r="E250" s="289"/>
      <c r="F250" s="253"/>
      <c r="G250" s="288"/>
      <c r="H250" s="288">
        <v>3864</v>
      </c>
      <c r="I250" s="56"/>
      <c r="J250" s="11">
        <f t="shared" si="19"/>
        <v>3864</v>
      </c>
      <c r="K250" s="305"/>
      <c r="L250" s="309">
        <v>6534</v>
      </c>
      <c r="M250" s="306"/>
      <c r="N250" s="14">
        <f t="shared" si="20"/>
        <v>6534</v>
      </c>
      <c r="O250" s="230" t="str">
        <f t="shared" si="21"/>
        <v xml:space="preserve"> </v>
      </c>
      <c r="P250" s="230">
        <f t="shared" si="22"/>
        <v>169.09937888198758</v>
      </c>
      <c r="Q250" s="275" t="str">
        <f t="shared" si="23"/>
        <v xml:space="preserve"> </v>
      </c>
      <c r="R250" s="230">
        <f t="shared" si="24"/>
        <v>169.09937888198758</v>
      </c>
    </row>
    <row r="251" spans="1:18" x14ac:dyDescent="0.2">
      <c r="A251" s="10" t="str">
        <f>IF(COUNTRY_INFO!A251=0," ",COUNTRY_INFO!A251)</f>
        <v>Ethiopia</v>
      </c>
      <c r="B251" s="10" t="str">
        <f>IF(COUNTRY_INFO!B251=0," ",COUNTRY_INFO!B251)</f>
        <v>GambellaGambella</v>
      </c>
      <c r="C251" s="10" t="str">
        <f>IF(COUNTRY_INFO!C251=0," ",COUNTRY_INFO!C251)</f>
        <v>Gambella Town</v>
      </c>
      <c r="D251" s="11" t="s">
        <v>1188</v>
      </c>
      <c r="E251" s="289" t="s">
        <v>19</v>
      </c>
      <c r="F251" s="253" t="s">
        <v>1187</v>
      </c>
      <c r="G251" s="288"/>
      <c r="H251" s="288">
        <v>4260</v>
      </c>
      <c r="I251" s="56"/>
      <c r="J251" s="11">
        <f t="shared" si="19"/>
        <v>4260</v>
      </c>
      <c r="K251" s="305"/>
      <c r="L251" s="309">
        <v>3368</v>
      </c>
      <c r="M251" s="306"/>
      <c r="N251" s="14">
        <f t="shared" si="20"/>
        <v>3368</v>
      </c>
      <c r="O251" s="230" t="str">
        <f t="shared" si="21"/>
        <v xml:space="preserve"> </v>
      </c>
      <c r="P251" s="293">
        <f t="shared" si="22"/>
        <v>79.061032863849761</v>
      </c>
      <c r="Q251" s="275" t="str">
        <f t="shared" si="23"/>
        <v xml:space="preserve"> </v>
      </c>
      <c r="R251" s="293">
        <f t="shared" si="24"/>
        <v>79.061032863849761</v>
      </c>
    </row>
    <row r="252" spans="1:18" x14ac:dyDescent="0.2">
      <c r="A252" s="10" t="str">
        <f>IF(COUNTRY_INFO!A252=0," ",COUNTRY_INFO!A252)</f>
        <v>Ethiopia</v>
      </c>
      <c r="B252" s="10" t="str">
        <f>IF(COUNTRY_INFO!B252=0," ",COUNTRY_INFO!B252)</f>
        <v>GambellaItang</v>
      </c>
      <c r="C252" s="10" t="str">
        <f>IF(COUNTRY_INFO!C252=0," ",COUNTRY_INFO!C252)</f>
        <v>Itang Special</v>
      </c>
      <c r="D252" s="11" t="str">
        <f>IF(AND(COUNTRY_INFO!$T$9:$T$1000="T3 (ALB/MBD)",COUNTRY_INFO!$U$9:$U$1000="T3 (ALB/MBD)"), "T3 (ALB/MBD)", " ")</f>
        <v xml:space="preserve"> </v>
      </c>
      <c r="E252" s="289"/>
      <c r="F252" s="109"/>
      <c r="G252" s="288"/>
      <c r="H252" s="288">
        <v>14490</v>
      </c>
      <c r="I252" s="56"/>
      <c r="J252" s="11">
        <f t="shared" si="19"/>
        <v>14490</v>
      </c>
      <c r="K252" s="305"/>
      <c r="L252" s="309">
        <v>12922</v>
      </c>
      <c r="M252" s="306"/>
      <c r="N252" s="14">
        <f t="shared" si="20"/>
        <v>12922</v>
      </c>
      <c r="O252" s="230" t="str">
        <f t="shared" si="21"/>
        <v xml:space="preserve"> </v>
      </c>
      <c r="P252" s="293">
        <f t="shared" si="22"/>
        <v>89.178743961352652</v>
      </c>
      <c r="Q252" s="275" t="str">
        <f t="shared" si="23"/>
        <v xml:space="preserve"> </v>
      </c>
      <c r="R252" s="293">
        <f t="shared" si="24"/>
        <v>89.178743961352652</v>
      </c>
    </row>
    <row r="253" spans="1:18" x14ac:dyDescent="0.2">
      <c r="A253" s="10" t="str">
        <f>IF(COUNTRY_INFO!A253=0," ",COUNTRY_INFO!A253)</f>
        <v>Ethiopia</v>
      </c>
      <c r="B253" s="10" t="str">
        <f>IF(COUNTRY_INFO!B253=0," ",COUNTRY_INFO!B253)</f>
        <v>GambellaMejang</v>
      </c>
      <c r="C253" s="10" t="str">
        <f>IF(COUNTRY_INFO!C253=0," ",COUNTRY_INFO!C253)</f>
        <v>Godere</v>
      </c>
      <c r="D253" s="11" t="str">
        <f>IF(AND(COUNTRY_INFO!$T$9:$T$1000="T3 (ALB/MBD)",COUNTRY_INFO!$U$9:$U$1000="T3 (ALB/MBD)"), "T3 (ALB/MBD)", " ")</f>
        <v xml:space="preserve"> </v>
      </c>
      <c r="E253" s="289"/>
      <c r="F253" s="109"/>
      <c r="G253" s="288"/>
      <c r="H253" s="288">
        <v>15909</v>
      </c>
      <c r="I253" s="56"/>
      <c r="J253" s="11">
        <f t="shared" si="19"/>
        <v>15909</v>
      </c>
      <c r="K253" s="305"/>
      <c r="L253" s="309">
        <v>12921</v>
      </c>
      <c r="M253" s="306"/>
      <c r="N253" s="14">
        <f t="shared" si="20"/>
        <v>12921</v>
      </c>
      <c r="O253" s="230" t="str">
        <f t="shared" si="21"/>
        <v xml:space="preserve"> </v>
      </c>
      <c r="P253" s="230">
        <f t="shared" si="22"/>
        <v>81.218178389590804</v>
      </c>
      <c r="Q253" s="275" t="str">
        <f t="shared" si="23"/>
        <v xml:space="preserve"> </v>
      </c>
      <c r="R253" s="230">
        <f t="shared" si="24"/>
        <v>81.218178389590804</v>
      </c>
    </row>
    <row r="254" spans="1:18" x14ac:dyDescent="0.2">
      <c r="A254" s="10" t="str">
        <f>IF(COUNTRY_INFO!A254=0," ",COUNTRY_INFO!A254)</f>
        <v>Ethiopia</v>
      </c>
      <c r="B254" s="10" t="str">
        <f>IF(COUNTRY_INFO!B254=0," ",COUNTRY_INFO!B254)</f>
        <v>GambellaMejang</v>
      </c>
      <c r="C254" s="10" t="str">
        <f>IF(COUNTRY_INFO!C254=0," ",COUNTRY_INFO!C254)</f>
        <v>Mengeshi</v>
      </c>
      <c r="D254" s="11" t="str">
        <f>IF(AND(COUNTRY_INFO!$T$9:$T$1000="T3 (ALB/MBD)",COUNTRY_INFO!$U$9:$U$1000="T3 (ALB/MBD)"), "T3 (ALB/MBD)", " ")</f>
        <v xml:space="preserve"> </v>
      </c>
      <c r="E254" s="289"/>
      <c r="F254" s="109"/>
      <c r="G254" s="288"/>
      <c r="H254" s="288">
        <v>8399</v>
      </c>
      <c r="I254" s="56"/>
      <c r="J254" s="11">
        <f t="shared" si="19"/>
        <v>8399</v>
      </c>
      <c r="K254" s="305"/>
      <c r="L254" s="309">
        <v>7122</v>
      </c>
      <c r="M254" s="306"/>
      <c r="N254" s="14">
        <f t="shared" si="20"/>
        <v>7122</v>
      </c>
      <c r="O254" s="230" t="str">
        <f t="shared" si="21"/>
        <v xml:space="preserve"> </v>
      </c>
      <c r="P254" s="293">
        <f t="shared" si="22"/>
        <v>84.795809024883923</v>
      </c>
      <c r="Q254" s="275" t="str">
        <f t="shared" si="23"/>
        <v xml:space="preserve"> </v>
      </c>
      <c r="R254" s="293">
        <f t="shared" si="24"/>
        <v>84.795809024883923</v>
      </c>
    </row>
    <row r="255" spans="1:18" x14ac:dyDescent="0.2">
      <c r="A255" s="10" t="str">
        <f>IF(COUNTRY_INFO!A255=0," ",COUNTRY_INFO!A255)</f>
        <v>Ethiopia</v>
      </c>
      <c r="B255" s="10" t="str">
        <f>IF(COUNTRY_INFO!B255=0," ",COUNTRY_INFO!B255)</f>
        <v>GambellaNuer II</v>
      </c>
      <c r="C255" s="10" t="str">
        <f>IF(COUNTRY_INFO!C255=0," ",COUNTRY_INFO!C255)</f>
        <v>Akobo</v>
      </c>
      <c r="D255" s="11"/>
      <c r="E255" s="289"/>
      <c r="F255" s="253"/>
      <c r="G255" s="288"/>
      <c r="H255" s="288"/>
      <c r="I255" s="56"/>
      <c r="J255" s="11">
        <f t="shared" si="19"/>
        <v>0</v>
      </c>
      <c r="K255" s="305"/>
      <c r="L255" s="308"/>
      <c r="M255" s="306"/>
      <c r="N255" s="14">
        <f t="shared" si="20"/>
        <v>0</v>
      </c>
      <c r="O255" s="230" t="str">
        <f t="shared" si="21"/>
        <v xml:space="preserve"> </v>
      </c>
      <c r="P255" s="230" t="str">
        <f t="shared" si="22"/>
        <v xml:space="preserve"> </v>
      </c>
      <c r="Q255" s="275" t="str">
        <f t="shared" si="23"/>
        <v xml:space="preserve"> </v>
      </c>
      <c r="R255" s="230" t="str">
        <f t="shared" si="24"/>
        <v xml:space="preserve"> </v>
      </c>
    </row>
    <row r="256" spans="1:18" x14ac:dyDescent="0.2">
      <c r="A256" s="10" t="str">
        <f>IF(COUNTRY_INFO!A256=0," ",COUNTRY_INFO!A256)</f>
        <v>Ethiopia</v>
      </c>
      <c r="B256" s="10" t="str">
        <f>IF(COUNTRY_INFO!B256=0," ",COUNTRY_INFO!B256)</f>
        <v>GambellaNuer II</v>
      </c>
      <c r="C256" s="10" t="str">
        <f>IF(COUNTRY_INFO!C256=0," ",COUNTRY_INFO!C256)</f>
        <v>Jikow</v>
      </c>
      <c r="D256" s="11"/>
      <c r="E256" s="289"/>
      <c r="F256" s="253"/>
      <c r="G256" s="288"/>
      <c r="H256" s="288">
        <v>8162</v>
      </c>
      <c r="I256" s="56"/>
      <c r="J256" s="11">
        <f t="shared" si="19"/>
        <v>8162</v>
      </c>
      <c r="K256" s="305"/>
      <c r="L256" s="309">
        <v>7342</v>
      </c>
      <c r="M256" s="306"/>
      <c r="N256" s="14">
        <f t="shared" si="20"/>
        <v>7342</v>
      </c>
      <c r="O256" s="230" t="str">
        <f t="shared" si="21"/>
        <v xml:space="preserve"> </v>
      </c>
      <c r="P256" s="230">
        <f t="shared" si="22"/>
        <v>89.953442783631459</v>
      </c>
      <c r="Q256" s="275" t="str">
        <f t="shared" si="23"/>
        <v xml:space="preserve"> </v>
      </c>
      <c r="R256" s="230">
        <f t="shared" si="24"/>
        <v>89.953442783631459</v>
      </c>
    </row>
    <row r="257" spans="1:18" x14ac:dyDescent="0.2">
      <c r="A257" s="10" t="str">
        <f>IF(COUNTRY_INFO!A257=0," ",COUNTRY_INFO!A257)</f>
        <v>Ethiopia</v>
      </c>
      <c r="B257" s="10" t="str">
        <f>IF(COUNTRY_INFO!B257=0," ",COUNTRY_INFO!B257)</f>
        <v>GambellaNuer II</v>
      </c>
      <c r="C257" s="10" t="str">
        <f>IF(COUNTRY_INFO!C257=0," ",COUNTRY_INFO!C257)</f>
        <v>Lare</v>
      </c>
      <c r="D257" s="11"/>
      <c r="E257" s="289"/>
      <c r="F257" s="253"/>
      <c r="G257" s="288"/>
      <c r="H257" s="288">
        <v>14056</v>
      </c>
      <c r="I257" s="56"/>
      <c r="J257" s="11">
        <f t="shared" si="19"/>
        <v>14056</v>
      </c>
      <c r="K257" s="305"/>
      <c r="L257" s="309">
        <v>12922</v>
      </c>
      <c r="M257" s="306"/>
      <c r="N257" s="14">
        <f t="shared" si="20"/>
        <v>12922</v>
      </c>
      <c r="O257" s="230" t="str">
        <f t="shared" si="21"/>
        <v xml:space="preserve"> </v>
      </c>
      <c r="P257" s="230">
        <f t="shared" si="22"/>
        <v>91.932270916334659</v>
      </c>
      <c r="Q257" s="275" t="str">
        <f t="shared" si="23"/>
        <v xml:space="preserve"> </v>
      </c>
      <c r="R257" s="230">
        <f t="shared" si="24"/>
        <v>91.932270916334659</v>
      </c>
    </row>
    <row r="258" spans="1:18" x14ac:dyDescent="0.2">
      <c r="A258" s="10" t="str">
        <f>IF(COUNTRY_INFO!A258=0," ",COUNTRY_INFO!A258)</f>
        <v>Ethiopia</v>
      </c>
      <c r="B258" s="10" t="str">
        <f>IF(COUNTRY_INFO!B258=0," ",COUNTRY_INFO!B258)</f>
        <v>GambellaNuer II</v>
      </c>
      <c r="C258" s="10" t="str">
        <f>IF(COUNTRY_INFO!C258=0," ",COUNTRY_INFO!C258)</f>
        <v>Makuey</v>
      </c>
      <c r="D258" s="11"/>
      <c r="E258" s="289"/>
      <c r="F258" s="253"/>
      <c r="G258" s="288"/>
      <c r="H258" s="288"/>
      <c r="I258" s="56"/>
      <c r="J258" s="11">
        <f t="shared" si="19"/>
        <v>0</v>
      </c>
      <c r="K258" s="305"/>
      <c r="L258" s="308"/>
      <c r="M258" s="306"/>
      <c r="N258" s="14">
        <f t="shared" si="20"/>
        <v>0</v>
      </c>
      <c r="O258" s="230" t="str">
        <f t="shared" si="21"/>
        <v xml:space="preserve"> </v>
      </c>
      <c r="P258" s="230" t="str">
        <f t="shared" si="22"/>
        <v xml:space="preserve"> </v>
      </c>
      <c r="Q258" s="275" t="str">
        <f t="shared" si="23"/>
        <v xml:space="preserve"> </v>
      </c>
      <c r="R258" s="230" t="str">
        <f t="shared" si="24"/>
        <v xml:space="preserve"> </v>
      </c>
    </row>
    <row r="259" spans="1:18" x14ac:dyDescent="0.2">
      <c r="A259" s="10" t="str">
        <f>IF(COUNTRY_INFO!A259=0," ",COUNTRY_INFO!A259)</f>
        <v>Ethiopia</v>
      </c>
      <c r="B259" s="10" t="str">
        <f>IF(COUNTRY_INFO!B259=0," ",COUNTRY_INFO!B259)</f>
        <v>GambellaNuer II</v>
      </c>
      <c r="C259" s="10" t="str">
        <f>IF(COUNTRY_INFO!C259=0," ",COUNTRY_INFO!C259)</f>
        <v>Wantuwa</v>
      </c>
      <c r="D259" s="11"/>
      <c r="E259" s="289"/>
      <c r="F259" s="253"/>
      <c r="G259" s="288"/>
      <c r="H259" s="288">
        <v>9142</v>
      </c>
      <c r="I259" s="56"/>
      <c r="J259" s="11">
        <f t="shared" si="19"/>
        <v>9142</v>
      </c>
      <c r="K259" s="305"/>
      <c r="L259" s="309">
        <v>7363</v>
      </c>
      <c r="M259" s="306"/>
      <c r="N259" s="14">
        <f t="shared" si="20"/>
        <v>7363</v>
      </c>
      <c r="O259" s="230" t="str">
        <f t="shared" si="21"/>
        <v xml:space="preserve"> </v>
      </c>
      <c r="P259" s="230">
        <f t="shared" si="22"/>
        <v>80.540363159046152</v>
      </c>
      <c r="Q259" s="275" t="str">
        <f t="shared" si="23"/>
        <v xml:space="preserve"> </v>
      </c>
      <c r="R259" s="230">
        <f t="shared" si="24"/>
        <v>80.540363159046152</v>
      </c>
    </row>
    <row r="260" spans="1:18" x14ac:dyDescent="0.2">
      <c r="A260" s="10" t="str">
        <f>IF(COUNTRY_INFO!A260=0," ",COUNTRY_INFO!A260)</f>
        <v>Ethiopia</v>
      </c>
      <c r="B260" s="10" t="str">
        <f>IF(COUNTRY_INFO!B260=0," ",COUNTRY_INFO!B260)</f>
        <v>HarareHarare</v>
      </c>
      <c r="C260" s="10" t="str">
        <f>IF(COUNTRY_INFO!C260=0," ",COUNTRY_INFO!C260)</f>
        <v>Abadir</v>
      </c>
      <c r="D260" s="11" t="str">
        <f>IF(AND(COUNTRY_INFO!$T$9:$T$1000="T3 (ALB/MBD)",COUNTRY_INFO!$U$9:$U$1000="T3 (ALB/MBD)"), "T3 (ALB/MBD)", " ")</f>
        <v xml:space="preserve"> </v>
      </c>
      <c r="E260" s="289"/>
      <c r="F260" s="109"/>
      <c r="G260" s="288"/>
      <c r="H260" s="288"/>
      <c r="I260" s="56"/>
      <c r="J260" s="11">
        <f t="shared" si="19"/>
        <v>0</v>
      </c>
      <c r="K260" s="305"/>
      <c r="L260" s="308"/>
      <c r="M260" s="306"/>
      <c r="N260" s="14">
        <f t="shared" si="20"/>
        <v>0</v>
      </c>
      <c r="O260" s="230" t="str">
        <f t="shared" si="21"/>
        <v xml:space="preserve"> </v>
      </c>
      <c r="P260" s="230" t="str">
        <f t="shared" si="22"/>
        <v xml:space="preserve"> </v>
      </c>
      <c r="Q260" s="275" t="str">
        <f t="shared" si="23"/>
        <v xml:space="preserve"> </v>
      </c>
      <c r="R260" s="230" t="str">
        <f t="shared" si="24"/>
        <v xml:space="preserve"> </v>
      </c>
    </row>
    <row r="261" spans="1:18" x14ac:dyDescent="0.2">
      <c r="A261" s="10" t="str">
        <f>IF(COUNTRY_INFO!A261=0," ",COUNTRY_INFO!A261)</f>
        <v>Ethiopia</v>
      </c>
      <c r="B261" s="10" t="str">
        <f>IF(COUNTRY_INFO!B261=0," ",COUNTRY_INFO!B261)</f>
        <v>HarareHarare</v>
      </c>
      <c r="C261" s="10" t="str">
        <f>IF(COUNTRY_INFO!C261=0," ",COUNTRY_INFO!C261)</f>
        <v>Aboker</v>
      </c>
      <c r="D261" s="11" t="str">
        <f>IF(AND(COUNTRY_INFO!$T$9:$T$1000="T3 (ALB/MBD)",COUNTRY_INFO!$U$9:$U$1000="T3 (ALB/MBD)"), "T3 (ALB/MBD)", " ")</f>
        <v xml:space="preserve"> </v>
      </c>
      <c r="E261" s="289"/>
      <c r="F261" s="109"/>
      <c r="G261" s="288"/>
      <c r="H261" s="288"/>
      <c r="I261" s="56"/>
      <c r="J261" s="11">
        <f t="shared" si="19"/>
        <v>0</v>
      </c>
      <c r="K261" s="305"/>
      <c r="L261" s="308"/>
      <c r="M261" s="306"/>
      <c r="N261" s="14">
        <f t="shared" si="20"/>
        <v>0</v>
      </c>
      <c r="O261" s="230" t="str">
        <f t="shared" si="21"/>
        <v xml:space="preserve"> </v>
      </c>
      <c r="P261" s="230" t="str">
        <f t="shared" si="22"/>
        <v xml:space="preserve"> </v>
      </c>
      <c r="Q261" s="275" t="str">
        <f t="shared" si="23"/>
        <v xml:space="preserve"> </v>
      </c>
      <c r="R261" s="230" t="str">
        <f t="shared" si="24"/>
        <v xml:space="preserve"> </v>
      </c>
    </row>
    <row r="262" spans="1:18" x14ac:dyDescent="0.2">
      <c r="A262" s="10" t="str">
        <f>IF(COUNTRY_INFO!A262=0," ",COUNTRY_INFO!A262)</f>
        <v>Ethiopia</v>
      </c>
      <c r="B262" s="10" t="str">
        <f>IF(COUNTRY_INFO!B262=0," ",COUNTRY_INFO!B262)</f>
        <v>HarareHarare</v>
      </c>
      <c r="C262" s="10" t="str">
        <f>IF(COUNTRY_INFO!C262=0," ",COUNTRY_INFO!C262)</f>
        <v>Amir Nur</v>
      </c>
      <c r="D262" s="11" t="str">
        <f>IF(AND(COUNTRY_INFO!$T$9:$T$1000="T3 (ALB/MBD)",COUNTRY_INFO!$U$9:$U$1000="T3 (ALB/MBD)"), "T3 (ALB/MBD)", " ")</f>
        <v xml:space="preserve"> </v>
      </c>
      <c r="E262" s="289"/>
      <c r="F262" s="109"/>
      <c r="G262" s="288"/>
      <c r="H262" s="288"/>
      <c r="I262" s="56"/>
      <c r="J262" s="11">
        <f t="shared" si="19"/>
        <v>0</v>
      </c>
      <c r="K262" s="305"/>
      <c r="L262" s="308"/>
      <c r="M262" s="306"/>
      <c r="N262" s="14">
        <f t="shared" si="20"/>
        <v>0</v>
      </c>
      <c r="O262" s="230" t="str">
        <f t="shared" si="21"/>
        <v xml:space="preserve"> </v>
      </c>
      <c r="P262" s="230" t="str">
        <f t="shared" si="22"/>
        <v xml:space="preserve"> </v>
      </c>
      <c r="Q262" s="275" t="str">
        <f t="shared" si="23"/>
        <v xml:space="preserve"> </v>
      </c>
      <c r="R262" s="230" t="str">
        <f t="shared" si="24"/>
        <v xml:space="preserve"> </v>
      </c>
    </row>
    <row r="263" spans="1:18" x14ac:dyDescent="0.2">
      <c r="A263" s="10" t="str">
        <f>IF(COUNTRY_INFO!A263=0," ",COUNTRY_INFO!A263)</f>
        <v>Ethiopia</v>
      </c>
      <c r="B263" s="10" t="str">
        <f>IF(COUNTRY_INFO!B263=0," ",COUNTRY_INFO!B263)</f>
        <v>HarareHarare</v>
      </c>
      <c r="C263" s="10" t="str">
        <f>IF(COUNTRY_INFO!C263=0," ",COUNTRY_INFO!C263)</f>
        <v>Dire Teyara</v>
      </c>
      <c r="D263" s="11" t="str">
        <f>IF(AND(COUNTRY_INFO!$T$9:$T$1000="T3 (ALB/MBD)",COUNTRY_INFO!$U$9:$U$1000="T3 (ALB/MBD)"), "T3 (ALB/MBD)", " ")</f>
        <v xml:space="preserve"> </v>
      </c>
      <c r="E263" s="289"/>
      <c r="F263" s="109"/>
      <c r="G263" s="288"/>
      <c r="H263" s="288"/>
      <c r="I263" s="56"/>
      <c r="J263" s="11">
        <f t="shared" si="19"/>
        <v>0</v>
      </c>
      <c r="K263" s="305"/>
      <c r="L263" s="308"/>
      <c r="M263" s="306"/>
      <c r="N263" s="14">
        <f t="shared" si="20"/>
        <v>0</v>
      </c>
      <c r="O263" s="230" t="str">
        <f t="shared" si="21"/>
        <v xml:space="preserve"> </v>
      </c>
      <c r="P263" s="230" t="str">
        <f t="shared" si="22"/>
        <v xml:space="preserve"> </v>
      </c>
      <c r="Q263" s="275" t="str">
        <f t="shared" si="23"/>
        <v xml:space="preserve"> </v>
      </c>
      <c r="R263" s="230" t="str">
        <f t="shared" si="24"/>
        <v xml:space="preserve"> </v>
      </c>
    </row>
    <row r="264" spans="1:18" x14ac:dyDescent="0.2">
      <c r="A264" s="10" t="str">
        <f>IF(COUNTRY_INFO!A264=0," ",COUNTRY_INFO!A264)</f>
        <v>Ethiopia</v>
      </c>
      <c r="B264" s="10" t="str">
        <f>IF(COUNTRY_INFO!B264=0," ",COUNTRY_INFO!B264)</f>
        <v>HarareHarare</v>
      </c>
      <c r="C264" s="10" t="str">
        <f>IF(COUNTRY_INFO!C264=0," ",COUNTRY_INFO!C264)</f>
        <v>Erer</v>
      </c>
      <c r="D264" s="11"/>
      <c r="E264" s="289"/>
      <c r="F264" s="253"/>
      <c r="G264" s="288"/>
      <c r="H264" s="288">
        <v>6159</v>
      </c>
      <c r="I264" s="56"/>
      <c r="J264" s="11">
        <f t="shared" si="19"/>
        <v>6159</v>
      </c>
      <c r="K264" s="305"/>
      <c r="L264" s="309">
        <v>5372</v>
      </c>
      <c r="M264" s="306"/>
      <c r="N264" s="14">
        <f t="shared" si="20"/>
        <v>5372</v>
      </c>
      <c r="O264" s="230" t="str">
        <f t="shared" si="21"/>
        <v xml:space="preserve"> </v>
      </c>
      <c r="P264" s="230">
        <f t="shared" si="22"/>
        <v>87.221951615522002</v>
      </c>
      <c r="Q264" s="275" t="str">
        <f t="shared" si="23"/>
        <v xml:space="preserve"> </v>
      </c>
      <c r="R264" s="230">
        <f t="shared" si="24"/>
        <v>87.221951615522002</v>
      </c>
    </row>
    <row r="265" spans="1:18" x14ac:dyDescent="0.2">
      <c r="A265" s="10" t="str">
        <f>IF(COUNTRY_INFO!A265=0," ",COUNTRY_INFO!A265)</f>
        <v>Ethiopia</v>
      </c>
      <c r="B265" s="10" t="str">
        <f>IF(COUNTRY_INFO!B265=0," ",COUNTRY_INFO!B265)</f>
        <v>HarareHarare</v>
      </c>
      <c r="C265" s="10" t="str">
        <f>IF(COUNTRY_INFO!C265=0," ",COUNTRY_INFO!C265)</f>
        <v>Hakim</v>
      </c>
      <c r="D265" s="11" t="str">
        <f>IF(AND(COUNTRY_INFO!$T$9:$T$1000="T3 (ALB/MBD)",COUNTRY_INFO!$U$9:$U$1000="T3 (ALB/MBD)"), "T3 (ALB/MBD)", " ")</f>
        <v xml:space="preserve"> </v>
      </c>
      <c r="E265" s="289"/>
      <c r="F265" s="109"/>
      <c r="G265" s="288"/>
      <c r="H265" s="288"/>
      <c r="I265" s="56"/>
      <c r="J265" s="11">
        <f t="shared" si="19"/>
        <v>0</v>
      </c>
      <c r="K265" s="305"/>
      <c r="L265" s="308"/>
      <c r="M265" s="306"/>
      <c r="N265" s="14">
        <f t="shared" si="20"/>
        <v>0</v>
      </c>
      <c r="O265" s="230" t="str">
        <f t="shared" si="21"/>
        <v xml:space="preserve"> </v>
      </c>
      <c r="P265" s="230" t="str">
        <f t="shared" si="22"/>
        <v xml:space="preserve"> </v>
      </c>
      <c r="Q265" s="275" t="str">
        <f t="shared" si="23"/>
        <v xml:space="preserve"> </v>
      </c>
      <c r="R265" s="230" t="str">
        <f t="shared" si="24"/>
        <v xml:space="preserve"> </v>
      </c>
    </row>
    <row r="266" spans="1:18" x14ac:dyDescent="0.2">
      <c r="A266" s="10" t="str">
        <f>IF(COUNTRY_INFO!A266=0," ",COUNTRY_INFO!A266)</f>
        <v>Ethiopia</v>
      </c>
      <c r="B266" s="10" t="str">
        <f>IF(COUNTRY_INFO!B266=0," ",COUNTRY_INFO!B266)</f>
        <v>HarareHarare</v>
      </c>
      <c r="C266" s="10" t="str">
        <f>IF(COUNTRY_INFO!C266=0," ",COUNTRY_INFO!C266)</f>
        <v>Jenela</v>
      </c>
      <c r="D266" s="11" t="s">
        <v>1188</v>
      </c>
      <c r="E266" s="289" t="s">
        <v>19</v>
      </c>
      <c r="F266" s="253" t="s">
        <v>1187</v>
      </c>
      <c r="G266" s="288"/>
      <c r="H266" s="288">
        <v>6040</v>
      </c>
      <c r="I266" s="56"/>
      <c r="J266" s="11">
        <f t="shared" ref="J266:J329" si="25">SUM(G266:I266)</f>
        <v>6040</v>
      </c>
      <c r="K266" s="305"/>
      <c r="L266" s="309">
        <v>4985</v>
      </c>
      <c r="M266" s="306"/>
      <c r="N266" s="14">
        <f t="shared" ref="N266:N329" si="26">SUM(K266:M266)</f>
        <v>4985</v>
      </c>
      <c r="O266" s="230" t="str">
        <f t="shared" ref="O266:O329" si="27">IF(G266&lt;&gt;0, IF(K266/G266*100=0, "-", K266/G266*100), " ")</f>
        <v xml:space="preserve"> </v>
      </c>
      <c r="P266" s="293">
        <f t="shared" ref="P266:P329" si="28">IF(H266&lt;&gt;0, IF(L266/H266*100=0, "-", L266/H266*100), " ")</f>
        <v>82.533112582781456</v>
      </c>
      <c r="Q266" s="275" t="str">
        <f t="shared" ref="Q266:Q329" si="29">IF(I266&lt;&gt;0, IF(M266/I266*100=0, "-", M266/I266*100), " ")</f>
        <v xml:space="preserve"> </v>
      </c>
      <c r="R266" s="293">
        <f t="shared" ref="R266:R329" si="30">IF(J266&lt;&gt;0, IF(N266/J266*100=0, "-", N266/J266*100), " ")</f>
        <v>82.533112582781456</v>
      </c>
    </row>
    <row r="267" spans="1:18" x14ac:dyDescent="0.2">
      <c r="A267" s="10" t="str">
        <f>IF(COUNTRY_INFO!A267=0," ",COUNTRY_INFO!A267)</f>
        <v>Ethiopia</v>
      </c>
      <c r="B267" s="10" t="str">
        <f>IF(COUNTRY_INFO!B267=0," ",COUNTRY_INFO!B267)</f>
        <v>HarareHarare</v>
      </c>
      <c r="C267" s="10" t="str">
        <f>IF(COUNTRY_INFO!C267=0," ",COUNTRY_INFO!C267)</f>
        <v>Shenkor</v>
      </c>
      <c r="D267" s="11" t="str">
        <f>IF(AND(COUNTRY_INFO!$T$9:$T$1000="T3 (ALB/MBD)",COUNTRY_INFO!$U$9:$U$1000="T3 (ALB/MBD)"), "T3 (ALB/MBD)", " ")</f>
        <v xml:space="preserve"> </v>
      </c>
      <c r="E267" s="289"/>
      <c r="F267" s="109"/>
      <c r="G267" s="288"/>
      <c r="H267" s="288"/>
      <c r="I267" s="56"/>
      <c r="J267" s="11">
        <f t="shared" si="25"/>
        <v>0</v>
      </c>
      <c r="K267" s="305"/>
      <c r="L267" s="308"/>
      <c r="M267" s="306"/>
      <c r="N267" s="14">
        <f t="shared" si="26"/>
        <v>0</v>
      </c>
      <c r="O267" s="230" t="str">
        <f t="shared" si="27"/>
        <v xml:space="preserve"> </v>
      </c>
      <c r="P267" s="230" t="str">
        <f t="shared" si="28"/>
        <v xml:space="preserve"> </v>
      </c>
      <c r="Q267" s="275" t="str">
        <f t="shared" si="29"/>
        <v xml:space="preserve"> </v>
      </c>
      <c r="R267" s="230" t="str">
        <f t="shared" si="30"/>
        <v xml:space="preserve"> </v>
      </c>
    </row>
    <row r="268" spans="1:18" x14ac:dyDescent="0.2">
      <c r="A268" s="10" t="str">
        <f>IF(COUNTRY_INFO!A268=0," ",COUNTRY_INFO!A268)</f>
        <v>Ethiopia</v>
      </c>
      <c r="B268" s="10" t="str">
        <f>IF(COUNTRY_INFO!B268=0," ",COUNTRY_INFO!B268)</f>
        <v>HarareHarare</v>
      </c>
      <c r="C268" s="10" t="str">
        <f>IF(COUNTRY_INFO!C268=0," ",COUNTRY_INFO!C268)</f>
        <v>Sofi</v>
      </c>
      <c r="D268" s="11" t="str">
        <f>IF(AND(COUNTRY_INFO!$T$9:$T$1000="T3 (ALB/MBD)",COUNTRY_INFO!$U$9:$U$1000="T3 (ALB/MBD)"), "T3 (ALB/MBD)", " ")</f>
        <v xml:space="preserve"> </v>
      </c>
      <c r="E268" s="289"/>
      <c r="F268" s="109"/>
      <c r="G268" s="288"/>
      <c r="H268" s="288"/>
      <c r="I268" s="56"/>
      <c r="J268" s="11">
        <f t="shared" si="25"/>
        <v>0</v>
      </c>
      <c r="K268" s="305"/>
      <c r="L268" s="308"/>
      <c r="M268" s="306"/>
      <c r="N268" s="14">
        <f t="shared" si="26"/>
        <v>0</v>
      </c>
      <c r="O268" s="230" t="str">
        <f t="shared" si="27"/>
        <v xml:space="preserve"> </v>
      </c>
      <c r="P268" s="230" t="str">
        <f t="shared" si="28"/>
        <v xml:space="preserve"> </v>
      </c>
      <c r="Q268" s="275" t="str">
        <f t="shared" si="29"/>
        <v xml:space="preserve"> </v>
      </c>
      <c r="R268" s="230" t="str">
        <f t="shared" si="30"/>
        <v xml:space="preserve"> </v>
      </c>
    </row>
    <row r="269" spans="1:18" x14ac:dyDescent="0.2">
      <c r="A269" s="10" t="str">
        <f>IF(COUNTRY_INFO!A269=0," ",COUNTRY_INFO!A269)</f>
        <v>Ethiopia</v>
      </c>
      <c r="B269" s="10" t="str">
        <f>IF(COUNTRY_INFO!B269=0," ",COUNTRY_INFO!B269)</f>
        <v>Oromia Arsi</v>
      </c>
      <c r="C269" s="10" t="str">
        <f>IF(COUNTRY_INFO!C269=0," ",COUNTRY_INFO!C269)</f>
        <v>Amigna</v>
      </c>
      <c r="D269" s="11" t="str">
        <f>IF(AND(COUNTRY_INFO!$T$9:$T$1000="T3 (ALB/MBD)",COUNTRY_INFO!$U$9:$U$1000="T3 (ALB/MBD)"), "T3 (ALB/MBD)", " ")</f>
        <v xml:space="preserve"> </v>
      </c>
      <c r="E269" s="289"/>
      <c r="F269" s="109"/>
      <c r="G269" s="288"/>
      <c r="H269" s="288"/>
      <c r="I269" s="56"/>
      <c r="J269" s="11">
        <f t="shared" si="25"/>
        <v>0</v>
      </c>
      <c r="K269" s="305"/>
      <c r="L269" s="308"/>
      <c r="M269" s="306"/>
      <c r="N269" s="14">
        <f t="shared" si="26"/>
        <v>0</v>
      </c>
      <c r="O269" s="230" t="str">
        <f t="shared" si="27"/>
        <v xml:space="preserve"> </v>
      </c>
      <c r="P269" s="230" t="str">
        <f t="shared" si="28"/>
        <v xml:space="preserve"> </v>
      </c>
      <c r="Q269" s="275" t="str">
        <f t="shared" si="29"/>
        <v xml:space="preserve"> </v>
      </c>
      <c r="R269" s="230" t="str">
        <f t="shared" si="30"/>
        <v xml:space="preserve"> </v>
      </c>
    </row>
    <row r="270" spans="1:18" x14ac:dyDescent="0.2">
      <c r="A270" s="10" t="str">
        <f>IF(COUNTRY_INFO!A270=0," ",COUNTRY_INFO!A270)</f>
        <v>Ethiopia</v>
      </c>
      <c r="B270" s="10" t="str">
        <f>IF(COUNTRY_INFO!B270=0," ",COUNTRY_INFO!B270)</f>
        <v>Oromia Arsi</v>
      </c>
      <c r="C270" s="10" t="str">
        <f>IF(COUNTRY_INFO!C270=0," ",COUNTRY_INFO!C270)</f>
        <v>Aseko</v>
      </c>
      <c r="D270" s="11" t="str">
        <f>IF(AND(COUNTRY_INFO!$T$9:$T$1000="T3 (ALB/MBD)",COUNTRY_INFO!$U$9:$U$1000="T3 (ALB/MBD)"), "T3 (ALB/MBD)", " ")</f>
        <v xml:space="preserve"> </v>
      </c>
      <c r="E270" s="289"/>
      <c r="F270" s="109"/>
      <c r="G270" s="288"/>
      <c r="H270" s="288"/>
      <c r="I270" s="56"/>
      <c r="J270" s="11">
        <f t="shared" si="25"/>
        <v>0</v>
      </c>
      <c r="K270" s="305"/>
      <c r="L270" s="308"/>
      <c r="M270" s="306"/>
      <c r="N270" s="14">
        <f t="shared" si="26"/>
        <v>0</v>
      </c>
      <c r="O270" s="230" t="str">
        <f t="shared" si="27"/>
        <v xml:space="preserve"> </v>
      </c>
      <c r="P270" s="230" t="str">
        <f t="shared" si="28"/>
        <v xml:space="preserve"> </v>
      </c>
      <c r="Q270" s="275" t="str">
        <f t="shared" si="29"/>
        <v xml:space="preserve"> </v>
      </c>
      <c r="R270" s="230" t="str">
        <f t="shared" si="30"/>
        <v xml:space="preserve"> </v>
      </c>
    </row>
    <row r="271" spans="1:18" x14ac:dyDescent="0.2">
      <c r="A271" s="10" t="str">
        <f>IF(COUNTRY_INFO!A271=0," ",COUNTRY_INFO!A271)</f>
        <v>Ethiopia</v>
      </c>
      <c r="B271" s="10" t="str">
        <f>IF(COUNTRY_INFO!B271=0," ",COUNTRY_INFO!B271)</f>
        <v>Oromia Arsi</v>
      </c>
      <c r="C271" s="10" t="str">
        <f>IF(COUNTRY_INFO!C271=0," ",COUNTRY_INFO!C271)</f>
        <v>Assela Town</v>
      </c>
      <c r="D271" s="11" t="str">
        <f>IF(AND(COUNTRY_INFO!$T$9:$T$1000="T3 (ALB/MBD)",COUNTRY_INFO!$U$9:$U$1000="T3 (ALB/MBD)"), "T3 (ALB/MBD)", " ")</f>
        <v xml:space="preserve"> </v>
      </c>
      <c r="E271" s="289"/>
      <c r="F271" s="109"/>
      <c r="G271" s="288"/>
      <c r="H271" s="288"/>
      <c r="I271" s="56"/>
      <c r="J271" s="11">
        <f t="shared" si="25"/>
        <v>0</v>
      </c>
      <c r="K271" s="305"/>
      <c r="L271" s="308"/>
      <c r="M271" s="306"/>
      <c r="N271" s="14">
        <f t="shared" si="26"/>
        <v>0</v>
      </c>
      <c r="O271" s="230" t="str">
        <f t="shared" si="27"/>
        <v xml:space="preserve"> </v>
      </c>
      <c r="P271" s="230" t="str">
        <f t="shared" si="28"/>
        <v xml:space="preserve"> </v>
      </c>
      <c r="Q271" s="275" t="str">
        <f t="shared" si="29"/>
        <v xml:space="preserve"> </v>
      </c>
      <c r="R271" s="230" t="str">
        <f t="shared" si="30"/>
        <v xml:space="preserve"> </v>
      </c>
    </row>
    <row r="272" spans="1:18" x14ac:dyDescent="0.2">
      <c r="A272" s="10" t="str">
        <f>IF(COUNTRY_INFO!A272=0," ",COUNTRY_INFO!A272)</f>
        <v>Ethiopia</v>
      </c>
      <c r="B272" s="10" t="str">
        <f>IF(COUNTRY_INFO!B272=0," ",COUNTRY_INFO!B272)</f>
        <v>Oromia Arsi</v>
      </c>
      <c r="C272" s="10" t="str">
        <f>IF(COUNTRY_INFO!C272=0," ",COUNTRY_INFO!C272)</f>
        <v>Bale</v>
      </c>
      <c r="D272" s="11" t="str">
        <f>IF(AND(COUNTRY_INFO!$T$9:$T$1000="T3 (ALB/MBD)",COUNTRY_INFO!$U$9:$U$1000="T3 (ALB/MBD)"), "T3 (ALB/MBD)", " ")</f>
        <v xml:space="preserve"> </v>
      </c>
      <c r="E272" s="289"/>
      <c r="F272" s="109"/>
      <c r="G272" s="288"/>
      <c r="H272" s="288"/>
      <c r="I272" s="56"/>
      <c r="J272" s="11">
        <f t="shared" si="25"/>
        <v>0</v>
      </c>
      <c r="K272" s="305"/>
      <c r="L272" s="308"/>
      <c r="M272" s="306"/>
      <c r="N272" s="14">
        <f t="shared" si="26"/>
        <v>0</v>
      </c>
      <c r="O272" s="230" t="str">
        <f t="shared" si="27"/>
        <v xml:space="preserve"> </v>
      </c>
      <c r="P272" s="230" t="str">
        <f t="shared" si="28"/>
        <v xml:space="preserve"> </v>
      </c>
      <c r="Q272" s="275" t="str">
        <f t="shared" si="29"/>
        <v xml:space="preserve"> </v>
      </c>
      <c r="R272" s="230" t="str">
        <f t="shared" si="30"/>
        <v xml:space="preserve"> </v>
      </c>
    </row>
    <row r="273" spans="1:18" x14ac:dyDescent="0.2">
      <c r="A273" s="10" t="str">
        <f>IF(COUNTRY_INFO!A273=0," ",COUNTRY_INFO!A273)</f>
        <v>Ethiopia</v>
      </c>
      <c r="B273" s="10" t="str">
        <f>IF(COUNTRY_INFO!B273=0," ",COUNTRY_INFO!B273)</f>
        <v>Oromia Arsi</v>
      </c>
      <c r="C273" s="10" t="str">
        <f>IF(COUNTRY_INFO!C273=0," ",COUNTRY_INFO!C273)</f>
        <v>Bekoji Town</v>
      </c>
      <c r="D273" s="11" t="str">
        <f>IF(AND(COUNTRY_INFO!$T$9:$T$1000="T3 (ALB/MBD)",COUNTRY_INFO!$U$9:$U$1000="T3 (ALB/MBD)"), "T3 (ALB/MBD)", " ")</f>
        <v xml:space="preserve"> </v>
      </c>
      <c r="E273" s="289"/>
      <c r="F273" s="109"/>
      <c r="G273" s="288"/>
      <c r="H273" s="288"/>
      <c r="I273" s="56"/>
      <c r="J273" s="11">
        <f t="shared" si="25"/>
        <v>0</v>
      </c>
      <c r="K273" s="305"/>
      <c r="L273" s="308"/>
      <c r="M273" s="306"/>
      <c r="N273" s="14">
        <f t="shared" si="26"/>
        <v>0</v>
      </c>
      <c r="O273" s="230" t="str">
        <f t="shared" si="27"/>
        <v xml:space="preserve"> </v>
      </c>
      <c r="P273" s="230" t="str">
        <f t="shared" si="28"/>
        <v xml:space="preserve"> </v>
      </c>
      <c r="Q273" s="275" t="str">
        <f t="shared" si="29"/>
        <v xml:space="preserve"> </v>
      </c>
      <c r="R273" s="230" t="str">
        <f t="shared" si="30"/>
        <v xml:space="preserve"> </v>
      </c>
    </row>
    <row r="274" spans="1:18" x14ac:dyDescent="0.2">
      <c r="A274" s="10" t="str">
        <f>IF(COUNTRY_INFO!A274=0," ",COUNTRY_INFO!A274)</f>
        <v>Ethiopia</v>
      </c>
      <c r="B274" s="10" t="str">
        <f>IF(COUNTRY_INFO!B274=0," ",COUNTRY_INFO!B274)</f>
        <v>Oromia Arsi</v>
      </c>
      <c r="C274" s="10" t="str">
        <f>IF(COUNTRY_INFO!C274=0," ",COUNTRY_INFO!C274)</f>
        <v>Chole</v>
      </c>
      <c r="D274" s="11" t="str">
        <f>IF(AND(COUNTRY_INFO!$T$9:$T$1000="T3 (ALB/MBD)",COUNTRY_INFO!$U$9:$U$1000="T3 (ALB/MBD)"), "T3 (ALB/MBD)", " ")</f>
        <v xml:space="preserve"> </v>
      </c>
      <c r="E274" s="289"/>
      <c r="F274" s="109"/>
      <c r="G274" s="288"/>
      <c r="H274" s="288"/>
      <c r="I274" s="56"/>
      <c r="J274" s="11">
        <f t="shared" si="25"/>
        <v>0</v>
      </c>
      <c r="K274" s="305"/>
      <c r="L274" s="308"/>
      <c r="M274" s="306"/>
      <c r="N274" s="14">
        <f t="shared" si="26"/>
        <v>0</v>
      </c>
      <c r="O274" s="230" t="str">
        <f t="shared" si="27"/>
        <v xml:space="preserve"> </v>
      </c>
      <c r="P274" s="230" t="str">
        <f t="shared" si="28"/>
        <v xml:space="preserve"> </v>
      </c>
      <c r="Q274" s="275" t="str">
        <f t="shared" si="29"/>
        <v xml:space="preserve"> </v>
      </c>
      <c r="R274" s="230" t="str">
        <f t="shared" si="30"/>
        <v xml:space="preserve"> </v>
      </c>
    </row>
    <row r="275" spans="1:18" x14ac:dyDescent="0.2">
      <c r="A275" s="10" t="str">
        <f>IF(COUNTRY_INFO!A275=0," ",COUNTRY_INFO!A275)</f>
        <v>Ethiopia</v>
      </c>
      <c r="B275" s="10" t="str">
        <f>IF(COUNTRY_INFO!B275=0," ",COUNTRY_INFO!B275)</f>
        <v>Oromia Arsi</v>
      </c>
      <c r="C275" s="10" t="str">
        <f>IF(COUNTRY_INFO!C275=0," ",COUNTRY_INFO!C275)</f>
        <v>Digeluna Tijo</v>
      </c>
      <c r="D275" s="11" t="str">
        <f>IF(AND(COUNTRY_INFO!$T$9:$T$1000="T3 (ALB/MBD)",COUNTRY_INFO!$U$9:$U$1000="T3 (ALB/MBD)"), "T3 (ALB/MBD)", " ")</f>
        <v xml:space="preserve"> </v>
      </c>
      <c r="E275" s="289"/>
      <c r="F275" s="109"/>
      <c r="G275" s="288"/>
      <c r="H275" s="288"/>
      <c r="I275" s="56"/>
      <c r="J275" s="11">
        <f t="shared" si="25"/>
        <v>0</v>
      </c>
      <c r="K275" s="305"/>
      <c r="L275" s="308"/>
      <c r="M275" s="306"/>
      <c r="N275" s="14">
        <f t="shared" si="26"/>
        <v>0</v>
      </c>
      <c r="O275" s="230" t="str">
        <f t="shared" si="27"/>
        <v xml:space="preserve"> </v>
      </c>
      <c r="P275" s="230" t="str">
        <f t="shared" si="28"/>
        <v xml:space="preserve"> </v>
      </c>
      <c r="Q275" s="275" t="str">
        <f t="shared" si="29"/>
        <v xml:space="preserve"> </v>
      </c>
      <c r="R275" s="230" t="str">
        <f t="shared" si="30"/>
        <v xml:space="preserve"> </v>
      </c>
    </row>
    <row r="276" spans="1:18" x14ac:dyDescent="0.2">
      <c r="A276" s="10" t="str">
        <f>IF(COUNTRY_INFO!A276=0," ",COUNTRY_INFO!A276)</f>
        <v>Ethiopia</v>
      </c>
      <c r="B276" s="10" t="str">
        <f>IF(COUNTRY_INFO!B276=0," ",COUNTRY_INFO!B276)</f>
        <v>Oromia Arsi</v>
      </c>
      <c r="C276" s="10" t="str">
        <f>IF(COUNTRY_INFO!C276=0," ",COUNTRY_INFO!C276)</f>
        <v>Diksis</v>
      </c>
      <c r="D276" s="11" t="str">
        <f>IF(AND(COUNTRY_INFO!$T$9:$T$1000="T3 (ALB/MBD)",COUNTRY_INFO!$U$9:$U$1000="T3 (ALB/MBD)"), "T3 (ALB/MBD)", " ")</f>
        <v xml:space="preserve"> </v>
      </c>
      <c r="E276" s="289"/>
      <c r="F276" s="109"/>
      <c r="G276" s="288"/>
      <c r="H276" s="288"/>
      <c r="I276" s="56"/>
      <c r="J276" s="11">
        <f t="shared" si="25"/>
        <v>0</v>
      </c>
      <c r="K276" s="305"/>
      <c r="L276" s="308"/>
      <c r="M276" s="306"/>
      <c r="N276" s="14">
        <f t="shared" si="26"/>
        <v>0</v>
      </c>
      <c r="O276" s="230" t="str">
        <f t="shared" si="27"/>
        <v xml:space="preserve"> </v>
      </c>
      <c r="P276" s="230" t="str">
        <f t="shared" si="28"/>
        <v xml:space="preserve"> </v>
      </c>
      <c r="Q276" s="275" t="str">
        <f t="shared" si="29"/>
        <v xml:space="preserve"> </v>
      </c>
      <c r="R276" s="230" t="str">
        <f t="shared" si="30"/>
        <v xml:space="preserve"> </v>
      </c>
    </row>
    <row r="277" spans="1:18" x14ac:dyDescent="0.2">
      <c r="A277" s="10" t="str">
        <f>IF(COUNTRY_INFO!A277=0," ",COUNTRY_INFO!A277)</f>
        <v>Ethiopia</v>
      </c>
      <c r="B277" s="10" t="str">
        <f>IF(COUNTRY_INFO!B277=0," ",COUNTRY_INFO!B277)</f>
        <v>Oromia Arsi</v>
      </c>
      <c r="C277" s="10" t="str">
        <f>IF(COUNTRY_INFO!C277=0," ",COUNTRY_INFO!C277)</f>
        <v>Dodota</v>
      </c>
      <c r="D277" s="11" t="str">
        <f>IF(AND(COUNTRY_INFO!$T$9:$T$1000="T3 (ALB/MBD)",COUNTRY_INFO!$U$9:$U$1000="T3 (ALB/MBD)"), "T3 (ALB/MBD)", " ")</f>
        <v xml:space="preserve"> </v>
      </c>
      <c r="E277" s="289"/>
      <c r="F277" s="109"/>
      <c r="G277" s="288"/>
      <c r="H277" s="288"/>
      <c r="I277" s="56"/>
      <c r="J277" s="11">
        <f t="shared" si="25"/>
        <v>0</v>
      </c>
      <c r="K277" s="305"/>
      <c r="L277" s="308"/>
      <c r="M277" s="306"/>
      <c r="N277" s="14">
        <f t="shared" si="26"/>
        <v>0</v>
      </c>
      <c r="O277" s="230" t="str">
        <f t="shared" si="27"/>
        <v xml:space="preserve"> </v>
      </c>
      <c r="P277" s="230" t="str">
        <f t="shared" si="28"/>
        <v xml:space="preserve"> </v>
      </c>
      <c r="Q277" s="275" t="str">
        <f t="shared" si="29"/>
        <v xml:space="preserve"> </v>
      </c>
      <c r="R277" s="230" t="str">
        <f t="shared" si="30"/>
        <v xml:space="preserve"> </v>
      </c>
    </row>
    <row r="278" spans="1:18" x14ac:dyDescent="0.2">
      <c r="A278" s="10" t="str">
        <f>IF(COUNTRY_INFO!A278=0," ",COUNTRY_INFO!A278)</f>
        <v>Ethiopia</v>
      </c>
      <c r="B278" s="10" t="str">
        <f>IF(COUNTRY_INFO!B278=0," ",COUNTRY_INFO!B278)</f>
        <v>Oromia Arsi</v>
      </c>
      <c r="C278" s="10" t="str">
        <f>IF(COUNTRY_INFO!C278=0," ",COUNTRY_INFO!C278)</f>
        <v>Enkelo Wabe</v>
      </c>
      <c r="D278" s="11" t="str">
        <f>IF(AND(COUNTRY_INFO!$T$9:$T$1000="T3 (ALB/MBD)",COUNTRY_INFO!$U$9:$U$1000="T3 (ALB/MBD)"), "T3 (ALB/MBD)", " ")</f>
        <v xml:space="preserve"> </v>
      </c>
      <c r="E278" s="289"/>
      <c r="F278" s="109"/>
      <c r="G278" s="288"/>
      <c r="H278" s="288"/>
      <c r="I278" s="56"/>
      <c r="J278" s="11">
        <f t="shared" si="25"/>
        <v>0</v>
      </c>
      <c r="K278" s="305"/>
      <c r="L278" s="308"/>
      <c r="M278" s="306"/>
      <c r="N278" s="14">
        <f t="shared" si="26"/>
        <v>0</v>
      </c>
      <c r="O278" s="230" t="str">
        <f t="shared" si="27"/>
        <v xml:space="preserve"> </v>
      </c>
      <c r="P278" s="230" t="str">
        <f t="shared" si="28"/>
        <v xml:space="preserve"> </v>
      </c>
      <c r="Q278" s="275" t="str">
        <f t="shared" si="29"/>
        <v xml:space="preserve"> </v>
      </c>
      <c r="R278" s="230" t="str">
        <f t="shared" si="30"/>
        <v xml:space="preserve"> </v>
      </c>
    </row>
    <row r="279" spans="1:18" x14ac:dyDescent="0.2">
      <c r="A279" s="10" t="str">
        <f>IF(COUNTRY_INFO!A279=0," ",COUNTRY_INFO!A279)</f>
        <v>Ethiopia</v>
      </c>
      <c r="B279" s="10" t="str">
        <f>IF(COUNTRY_INFO!B279=0," ",COUNTRY_INFO!B279)</f>
        <v>Oromia Arsi</v>
      </c>
      <c r="C279" s="10" t="str">
        <f>IF(COUNTRY_INFO!C279=0," ",COUNTRY_INFO!C279)</f>
        <v>Gololcha</v>
      </c>
      <c r="D279" s="11" t="str">
        <f>IF(AND(COUNTRY_INFO!$T$9:$T$1000="T3 (ALB/MBD)",COUNTRY_INFO!$U$9:$U$1000="T3 (ALB/MBD)"), "T3 (ALB/MBD)", " ")</f>
        <v xml:space="preserve"> </v>
      </c>
      <c r="E279" s="289"/>
      <c r="F279" s="109"/>
      <c r="G279" s="288"/>
      <c r="H279" s="288"/>
      <c r="I279" s="56"/>
      <c r="J279" s="11">
        <f t="shared" si="25"/>
        <v>0</v>
      </c>
      <c r="K279" s="305"/>
      <c r="L279" s="308"/>
      <c r="M279" s="306"/>
      <c r="N279" s="14">
        <f t="shared" si="26"/>
        <v>0</v>
      </c>
      <c r="O279" s="230" t="str">
        <f t="shared" si="27"/>
        <v xml:space="preserve"> </v>
      </c>
      <c r="P279" s="230" t="str">
        <f t="shared" si="28"/>
        <v xml:space="preserve"> </v>
      </c>
      <c r="Q279" s="275" t="str">
        <f t="shared" si="29"/>
        <v xml:space="preserve"> </v>
      </c>
      <c r="R279" s="230" t="str">
        <f t="shared" si="30"/>
        <v xml:space="preserve"> </v>
      </c>
    </row>
    <row r="280" spans="1:18" x14ac:dyDescent="0.2">
      <c r="A280" s="10" t="str">
        <f>IF(COUNTRY_INFO!A280=0," ",COUNTRY_INFO!A280)</f>
        <v>Ethiopia</v>
      </c>
      <c r="B280" s="10" t="str">
        <f>IF(COUNTRY_INFO!B280=0," ",COUNTRY_INFO!B280)</f>
        <v>Oromia Arsi</v>
      </c>
      <c r="C280" s="10" t="str">
        <f>IF(COUNTRY_INFO!C280=0," ",COUNTRY_INFO!C280)</f>
        <v>Guna</v>
      </c>
      <c r="D280" s="11" t="str">
        <f>IF(AND(COUNTRY_INFO!$T$9:$T$1000="T3 (ALB/MBD)",COUNTRY_INFO!$U$9:$U$1000="T3 (ALB/MBD)"), "T3 (ALB/MBD)", " ")</f>
        <v xml:space="preserve"> </v>
      </c>
      <c r="E280" s="289"/>
      <c r="F280" s="109"/>
      <c r="G280" s="288"/>
      <c r="H280" s="288">
        <v>31916</v>
      </c>
      <c r="I280" s="56"/>
      <c r="J280" s="11">
        <f t="shared" si="25"/>
        <v>31916</v>
      </c>
      <c r="K280" s="305"/>
      <c r="L280" s="309">
        <v>27322</v>
      </c>
      <c r="M280" s="306"/>
      <c r="N280" s="14">
        <f t="shared" si="26"/>
        <v>27322</v>
      </c>
      <c r="O280" s="230" t="str">
        <f t="shared" si="27"/>
        <v xml:space="preserve"> </v>
      </c>
      <c r="P280" s="293">
        <f t="shared" si="28"/>
        <v>85.605965659857119</v>
      </c>
      <c r="Q280" s="275" t="str">
        <f t="shared" si="29"/>
        <v xml:space="preserve"> </v>
      </c>
      <c r="R280" s="293">
        <f t="shared" si="30"/>
        <v>85.605965659857119</v>
      </c>
    </row>
    <row r="281" spans="1:18" x14ac:dyDescent="0.2">
      <c r="A281" s="10" t="str">
        <f>IF(COUNTRY_INFO!A281=0," ",COUNTRY_INFO!A281)</f>
        <v>Ethiopia</v>
      </c>
      <c r="B281" s="10" t="str">
        <f>IF(COUNTRY_INFO!B281=0," ",COUNTRY_INFO!B281)</f>
        <v>Oromia Arsi</v>
      </c>
      <c r="C281" s="10" t="str">
        <f>IF(COUNTRY_INFO!C281=0," ",COUNTRY_INFO!C281)</f>
        <v>Hetosa</v>
      </c>
      <c r="D281" s="11" t="str">
        <f>IF(AND(COUNTRY_INFO!$T$9:$T$1000="T3 (ALB/MBD)",COUNTRY_INFO!$U$9:$U$1000="T3 (ALB/MBD)"), "T3 (ALB/MBD)", " ")</f>
        <v xml:space="preserve"> </v>
      </c>
      <c r="E281" s="289"/>
      <c r="F281" s="109"/>
      <c r="G281" s="288"/>
      <c r="H281" s="288"/>
      <c r="I281" s="56"/>
      <c r="J281" s="11">
        <f t="shared" si="25"/>
        <v>0</v>
      </c>
      <c r="K281" s="305"/>
      <c r="L281" s="308"/>
      <c r="M281" s="306"/>
      <c r="N281" s="14">
        <f t="shared" si="26"/>
        <v>0</v>
      </c>
      <c r="O281" s="230" t="str">
        <f t="shared" si="27"/>
        <v xml:space="preserve"> </v>
      </c>
      <c r="P281" s="230" t="str">
        <f t="shared" si="28"/>
        <v xml:space="preserve"> </v>
      </c>
      <c r="Q281" s="275" t="str">
        <f t="shared" si="29"/>
        <v xml:space="preserve"> </v>
      </c>
      <c r="R281" s="230" t="str">
        <f t="shared" si="30"/>
        <v xml:space="preserve"> </v>
      </c>
    </row>
    <row r="282" spans="1:18" x14ac:dyDescent="0.2">
      <c r="A282" s="10" t="str">
        <f>IF(COUNTRY_INFO!A282=0," ",COUNTRY_INFO!A282)</f>
        <v>Ethiopia</v>
      </c>
      <c r="B282" s="10" t="str">
        <f>IF(COUNTRY_INFO!B282=0," ",COUNTRY_INFO!B282)</f>
        <v>Oromia Arsi</v>
      </c>
      <c r="C282" s="10" t="str">
        <f>IF(COUNTRY_INFO!C282=0," ",COUNTRY_INFO!C282)</f>
        <v>Jeju</v>
      </c>
      <c r="D282" s="11" t="str">
        <f>IF(AND(COUNTRY_INFO!$T$9:$T$1000="T3 (ALB/MBD)",COUNTRY_INFO!$U$9:$U$1000="T3 (ALB/MBD)"), "T3 (ALB/MBD)", " ")</f>
        <v xml:space="preserve"> </v>
      </c>
      <c r="E282" s="289"/>
      <c r="F282" s="109"/>
      <c r="G282" s="288"/>
      <c r="H282" s="288"/>
      <c r="I282" s="56"/>
      <c r="J282" s="11">
        <f t="shared" si="25"/>
        <v>0</v>
      </c>
      <c r="K282" s="305"/>
      <c r="L282" s="308"/>
      <c r="M282" s="306"/>
      <c r="N282" s="14">
        <f t="shared" si="26"/>
        <v>0</v>
      </c>
      <c r="O282" s="230" t="str">
        <f t="shared" si="27"/>
        <v xml:space="preserve"> </v>
      </c>
      <c r="P282" s="230" t="str">
        <f t="shared" si="28"/>
        <v xml:space="preserve"> </v>
      </c>
      <c r="Q282" s="275" t="str">
        <f t="shared" si="29"/>
        <v xml:space="preserve"> </v>
      </c>
      <c r="R282" s="230" t="str">
        <f t="shared" si="30"/>
        <v xml:space="preserve"> </v>
      </c>
    </row>
    <row r="283" spans="1:18" x14ac:dyDescent="0.2">
      <c r="A283" s="10" t="str">
        <f>IF(COUNTRY_INFO!A283=0," ",COUNTRY_INFO!A283)</f>
        <v>Ethiopia</v>
      </c>
      <c r="B283" s="10" t="str">
        <f>IF(COUNTRY_INFO!B283=0," ",COUNTRY_INFO!B283)</f>
        <v>Oromia Arsi</v>
      </c>
      <c r="C283" s="10" t="str">
        <f>IF(COUNTRY_INFO!C283=0," ",COUNTRY_INFO!C283)</f>
        <v>Limuna bilbilo</v>
      </c>
      <c r="D283" s="11" t="str">
        <f>IF(AND(COUNTRY_INFO!$T$9:$T$1000="T3 (ALB/MBD)",COUNTRY_INFO!$U$9:$U$1000="T3 (ALB/MBD)"), "T3 (ALB/MBD)", " ")</f>
        <v xml:space="preserve"> </v>
      </c>
      <c r="E283" s="289"/>
      <c r="F283" s="109"/>
      <c r="G283" s="288"/>
      <c r="H283" s="288"/>
      <c r="I283" s="56"/>
      <c r="J283" s="11">
        <f t="shared" si="25"/>
        <v>0</v>
      </c>
      <c r="K283" s="305"/>
      <c r="L283" s="308"/>
      <c r="M283" s="306"/>
      <c r="N283" s="14">
        <f t="shared" si="26"/>
        <v>0</v>
      </c>
      <c r="O283" s="230" t="str">
        <f t="shared" si="27"/>
        <v xml:space="preserve"> </v>
      </c>
      <c r="P283" s="230" t="str">
        <f t="shared" si="28"/>
        <v xml:space="preserve"> </v>
      </c>
      <c r="Q283" s="275" t="str">
        <f t="shared" si="29"/>
        <v xml:space="preserve"> </v>
      </c>
      <c r="R283" s="230" t="str">
        <f t="shared" si="30"/>
        <v xml:space="preserve"> </v>
      </c>
    </row>
    <row r="284" spans="1:18" x14ac:dyDescent="0.2">
      <c r="A284" s="10" t="str">
        <f>IF(COUNTRY_INFO!A284=0," ",COUNTRY_INFO!A284)</f>
        <v>Ethiopia</v>
      </c>
      <c r="B284" s="10" t="str">
        <f>IF(COUNTRY_INFO!B284=0," ",COUNTRY_INFO!B284)</f>
        <v>Oromia Arsi</v>
      </c>
      <c r="C284" s="10" t="str">
        <f>IF(COUNTRY_INFO!C284=0," ",COUNTRY_INFO!C284)</f>
        <v>Lode hetosa</v>
      </c>
      <c r="D284" s="11" t="str">
        <f>IF(AND(COUNTRY_INFO!$T$9:$T$1000="T3 (ALB/MBD)",COUNTRY_INFO!$U$9:$U$1000="T3 (ALB/MBD)"), "T3 (ALB/MBD)", " ")</f>
        <v xml:space="preserve"> </v>
      </c>
      <c r="E284" s="289"/>
      <c r="F284" s="109"/>
      <c r="G284" s="288"/>
      <c r="H284" s="288"/>
      <c r="I284" s="56"/>
      <c r="J284" s="11">
        <f t="shared" si="25"/>
        <v>0</v>
      </c>
      <c r="K284" s="305"/>
      <c r="L284" s="308"/>
      <c r="M284" s="306"/>
      <c r="N284" s="14">
        <f t="shared" si="26"/>
        <v>0</v>
      </c>
      <c r="O284" s="230" t="str">
        <f t="shared" si="27"/>
        <v xml:space="preserve"> </v>
      </c>
      <c r="P284" s="230" t="str">
        <f t="shared" si="28"/>
        <v xml:space="preserve"> </v>
      </c>
      <c r="Q284" s="275" t="str">
        <f t="shared" si="29"/>
        <v xml:space="preserve"> </v>
      </c>
      <c r="R284" s="230" t="str">
        <f t="shared" si="30"/>
        <v xml:space="preserve"> </v>
      </c>
    </row>
    <row r="285" spans="1:18" x14ac:dyDescent="0.2">
      <c r="A285" s="10" t="str">
        <f>IF(COUNTRY_INFO!A285=0," ",COUNTRY_INFO!A285)</f>
        <v>Ethiopia</v>
      </c>
      <c r="B285" s="10" t="str">
        <f>IF(COUNTRY_INFO!B285=0," ",COUNTRY_INFO!B285)</f>
        <v>Oromia Arsi</v>
      </c>
      <c r="C285" s="10" t="str">
        <f>IF(COUNTRY_INFO!C285=0," ",COUNTRY_INFO!C285)</f>
        <v>Merti</v>
      </c>
      <c r="D285" s="11" t="str">
        <f>IF(AND(COUNTRY_INFO!$T$9:$T$1000="T3 (ALB/MBD)",COUNTRY_INFO!$U$9:$U$1000="T3 (ALB/MBD)"), "T3 (ALB/MBD)", " ")</f>
        <v xml:space="preserve"> </v>
      </c>
      <c r="E285" s="289"/>
      <c r="F285" s="109"/>
      <c r="G285" s="288"/>
      <c r="H285" s="288"/>
      <c r="I285" s="56"/>
      <c r="J285" s="11">
        <f t="shared" si="25"/>
        <v>0</v>
      </c>
      <c r="K285" s="305"/>
      <c r="L285" s="308"/>
      <c r="M285" s="306"/>
      <c r="N285" s="14">
        <f t="shared" si="26"/>
        <v>0</v>
      </c>
      <c r="O285" s="230" t="str">
        <f t="shared" si="27"/>
        <v xml:space="preserve"> </v>
      </c>
      <c r="P285" s="230" t="str">
        <f t="shared" si="28"/>
        <v xml:space="preserve"> </v>
      </c>
      <c r="Q285" s="275" t="str">
        <f t="shared" si="29"/>
        <v xml:space="preserve"> </v>
      </c>
      <c r="R285" s="230" t="str">
        <f t="shared" si="30"/>
        <v xml:space="preserve"> </v>
      </c>
    </row>
    <row r="286" spans="1:18" x14ac:dyDescent="0.2">
      <c r="A286" s="10" t="str">
        <f>IF(COUNTRY_INFO!A286=0," ",COUNTRY_INFO!A286)</f>
        <v>Ethiopia</v>
      </c>
      <c r="B286" s="10" t="str">
        <f>IF(COUNTRY_INFO!B286=0," ",COUNTRY_INFO!B286)</f>
        <v>Oromia Arsi</v>
      </c>
      <c r="C286" s="10" t="str">
        <f>IF(COUNTRY_INFO!C286=0," ",COUNTRY_INFO!C286)</f>
        <v>Munesa</v>
      </c>
      <c r="D286" s="11" t="str">
        <f>IF(AND(COUNTRY_INFO!$T$9:$T$1000="T3 (ALB/MBD)",COUNTRY_INFO!$U$9:$U$1000="T3 (ALB/MBD)"), "T3 (ALB/MBD)", " ")</f>
        <v xml:space="preserve"> </v>
      </c>
      <c r="E286" s="289"/>
      <c r="F286" s="109"/>
      <c r="G286" s="288"/>
      <c r="H286" s="288"/>
      <c r="I286" s="56"/>
      <c r="J286" s="11">
        <f t="shared" si="25"/>
        <v>0</v>
      </c>
      <c r="K286" s="305"/>
      <c r="L286" s="308"/>
      <c r="M286" s="306"/>
      <c r="N286" s="14">
        <f t="shared" si="26"/>
        <v>0</v>
      </c>
      <c r="O286" s="230" t="str">
        <f t="shared" si="27"/>
        <v xml:space="preserve"> </v>
      </c>
      <c r="P286" s="230" t="str">
        <f t="shared" si="28"/>
        <v xml:space="preserve"> </v>
      </c>
      <c r="Q286" s="275" t="str">
        <f t="shared" si="29"/>
        <v xml:space="preserve"> </v>
      </c>
      <c r="R286" s="230" t="str">
        <f t="shared" si="30"/>
        <v xml:space="preserve"> </v>
      </c>
    </row>
    <row r="287" spans="1:18" x14ac:dyDescent="0.2">
      <c r="A287" s="10" t="str">
        <f>IF(COUNTRY_INFO!A287=0," ",COUNTRY_INFO!A287)</f>
        <v>Ethiopia</v>
      </c>
      <c r="B287" s="10" t="str">
        <f>IF(COUNTRY_INFO!B287=0," ",COUNTRY_INFO!B287)</f>
        <v>Oromia Arsi</v>
      </c>
      <c r="C287" s="10" t="str">
        <f>IF(COUNTRY_INFO!C287=0," ",COUNTRY_INFO!C287)</f>
        <v>Robe</v>
      </c>
      <c r="D287" s="11" t="str">
        <f>IF(AND(COUNTRY_INFO!$T$9:$T$1000="T3 (ALB/MBD)",COUNTRY_INFO!$U$9:$U$1000="T3 (ALB/MBD)"), "T3 (ALB/MBD)", " ")</f>
        <v xml:space="preserve"> </v>
      </c>
      <c r="E287" s="289"/>
      <c r="F287" s="109"/>
      <c r="G287" s="288"/>
      <c r="H287" s="288"/>
      <c r="I287" s="56"/>
      <c r="J287" s="11">
        <f t="shared" si="25"/>
        <v>0</v>
      </c>
      <c r="K287" s="305"/>
      <c r="L287" s="308"/>
      <c r="M287" s="306"/>
      <c r="N287" s="14">
        <f t="shared" si="26"/>
        <v>0</v>
      </c>
      <c r="O287" s="230" t="str">
        <f t="shared" si="27"/>
        <v xml:space="preserve"> </v>
      </c>
      <c r="P287" s="230" t="str">
        <f t="shared" si="28"/>
        <v xml:space="preserve"> </v>
      </c>
      <c r="Q287" s="275" t="str">
        <f t="shared" si="29"/>
        <v xml:space="preserve"> </v>
      </c>
      <c r="R287" s="230" t="str">
        <f t="shared" si="30"/>
        <v xml:space="preserve"> </v>
      </c>
    </row>
    <row r="288" spans="1:18" x14ac:dyDescent="0.2">
      <c r="A288" s="10" t="str">
        <f>IF(COUNTRY_INFO!A288=0," ",COUNTRY_INFO!A288)</f>
        <v>Ethiopia</v>
      </c>
      <c r="B288" s="10" t="str">
        <f>IF(COUNTRY_INFO!B288=0," ",COUNTRY_INFO!B288)</f>
        <v>Oromia Arsi</v>
      </c>
      <c r="C288" s="10" t="str">
        <f>IF(COUNTRY_INFO!C288=0," ",COUNTRY_INFO!C288)</f>
        <v>Seru</v>
      </c>
      <c r="D288" s="11" t="str">
        <f>IF(AND(COUNTRY_INFO!$T$9:$T$1000="T3 (ALB/MBD)",COUNTRY_INFO!$U$9:$U$1000="T3 (ALB/MBD)"), "T3 (ALB/MBD)", " ")</f>
        <v xml:space="preserve"> </v>
      </c>
      <c r="E288" s="289"/>
      <c r="F288" s="109"/>
      <c r="G288" s="288"/>
      <c r="H288" s="288">
        <v>20750</v>
      </c>
      <c r="I288" s="56"/>
      <c r="J288" s="11">
        <f t="shared" si="25"/>
        <v>20750</v>
      </c>
      <c r="K288" s="305"/>
      <c r="L288" s="309">
        <v>17269</v>
      </c>
      <c r="M288" s="306"/>
      <c r="N288" s="14">
        <f t="shared" si="26"/>
        <v>17269</v>
      </c>
      <c r="O288" s="230" t="str">
        <f t="shared" si="27"/>
        <v xml:space="preserve"> </v>
      </c>
      <c r="P288" s="230">
        <f t="shared" si="28"/>
        <v>83.224096385542168</v>
      </c>
      <c r="Q288" s="275" t="str">
        <f t="shared" si="29"/>
        <v xml:space="preserve"> </v>
      </c>
      <c r="R288" s="230">
        <f t="shared" si="30"/>
        <v>83.224096385542168</v>
      </c>
    </row>
    <row r="289" spans="1:18" x14ac:dyDescent="0.2">
      <c r="A289" s="10" t="str">
        <f>IF(COUNTRY_INFO!A289=0," ",COUNTRY_INFO!A289)</f>
        <v>Ethiopia</v>
      </c>
      <c r="B289" s="10" t="str">
        <f>IF(COUNTRY_INFO!B289=0," ",COUNTRY_INFO!B289)</f>
        <v>Oromia Arsi</v>
      </c>
      <c r="C289" s="10" t="str">
        <f>IF(COUNTRY_INFO!C289=0," ",COUNTRY_INFO!C289)</f>
        <v>Shanan Kolu</v>
      </c>
      <c r="D289" s="11" t="str">
        <f>IF(AND(COUNTRY_INFO!$T$9:$T$1000="T3 (ALB/MBD)",COUNTRY_INFO!$U$9:$U$1000="T3 (ALB/MBD)"), "T3 (ALB/MBD)", " ")</f>
        <v xml:space="preserve"> </v>
      </c>
      <c r="E289" s="289"/>
      <c r="F289" s="109"/>
      <c r="G289" s="288"/>
      <c r="H289" s="288"/>
      <c r="I289" s="56"/>
      <c r="J289" s="11">
        <f t="shared" si="25"/>
        <v>0</v>
      </c>
      <c r="K289" s="305"/>
      <c r="L289" s="308"/>
      <c r="M289" s="306"/>
      <c r="N289" s="14">
        <f t="shared" si="26"/>
        <v>0</v>
      </c>
      <c r="O289" s="230" t="str">
        <f t="shared" si="27"/>
        <v xml:space="preserve"> </v>
      </c>
      <c r="P289" s="230" t="str">
        <f t="shared" si="28"/>
        <v xml:space="preserve"> </v>
      </c>
      <c r="Q289" s="275" t="str">
        <f t="shared" si="29"/>
        <v xml:space="preserve"> </v>
      </c>
      <c r="R289" s="230" t="str">
        <f t="shared" si="30"/>
        <v xml:space="preserve"> </v>
      </c>
    </row>
    <row r="290" spans="1:18" x14ac:dyDescent="0.2">
      <c r="A290" s="10" t="str">
        <f>IF(COUNTRY_INFO!A290=0," ",COUNTRY_INFO!A290)</f>
        <v>Ethiopia</v>
      </c>
      <c r="B290" s="10" t="str">
        <f>IF(COUNTRY_INFO!B290=0," ",COUNTRY_INFO!B290)</f>
        <v>Oromia Arsi</v>
      </c>
      <c r="C290" s="10" t="str">
        <f>IF(COUNTRY_INFO!C290=0," ",COUNTRY_INFO!C290)</f>
        <v>Shirka</v>
      </c>
      <c r="D290" s="11" t="str">
        <f>IF(AND(COUNTRY_INFO!$T$9:$T$1000="T3 (ALB/MBD)",COUNTRY_INFO!$U$9:$U$1000="T3 (ALB/MBD)"), "T3 (ALB/MBD)", " ")</f>
        <v xml:space="preserve"> </v>
      </c>
      <c r="E290" s="289"/>
      <c r="F290" s="109"/>
      <c r="G290" s="288"/>
      <c r="H290" s="288"/>
      <c r="I290" s="56"/>
      <c r="J290" s="11">
        <f t="shared" si="25"/>
        <v>0</v>
      </c>
      <c r="K290" s="305"/>
      <c r="L290" s="308"/>
      <c r="M290" s="306"/>
      <c r="N290" s="14">
        <f t="shared" si="26"/>
        <v>0</v>
      </c>
      <c r="O290" s="230" t="str">
        <f t="shared" si="27"/>
        <v xml:space="preserve"> </v>
      </c>
      <c r="P290" s="230" t="str">
        <f t="shared" si="28"/>
        <v xml:space="preserve"> </v>
      </c>
      <c r="Q290" s="275" t="str">
        <f t="shared" si="29"/>
        <v xml:space="preserve"> </v>
      </c>
      <c r="R290" s="230" t="str">
        <f t="shared" si="30"/>
        <v xml:space="preserve"> </v>
      </c>
    </row>
    <row r="291" spans="1:18" x14ac:dyDescent="0.2">
      <c r="A291" s="10" t="str">
        <f>IF(COUNTRY_INFO!A291=0," ",COUNTRY_INFO!A291)</f>
        <v>Ethiopia</v>
      </c>
      <c r="B291" s="10" t="str">
        <f>IF(COUNTRY_INFO!B291=0," ",COUNTRY_INFO!B291)</f>
        <v>Oromia Arsi</v>
      </c>
      <c r="C291" s="10" t="str">
        <f>IF(COUNTRY_INFO!C291=0," ",COUNTRY_INFO!C291)</f>
        <v>Sire</v>
      </c>
      <c r="D291" s="11" t="str">
        <f>IF(AND(COUNTRY_INFO!$T$9:$T$1000="T3 (ALB/MBD)",COUNTRY_INFO!$U$9:$U$1000="T3 (ALB/MBD)"), "T3 (ALB/MBD)", " ")</f>
        <v xml:space="preserve"> </v>
      </c>
      <c r="E291" s="289"/>
      <c r="F291" s="109"/>
      <c r="G291" s="288"/>
      <c r="H291" s="288"/>
      <c r="I291" s="56"/>
      <c r="J291" s="11">
        <f t="shared" si="25"/>
        <v>0</v>
      </c>
      <c r="K291" s="305"/>
      <c r="L291" s="308"/>
      <c r="M291" s="306"/>
      <c r="N291" s="14">
        <f t="shared" si="26"/>
        <v>0</v>
      </c>
      <c r="O291" s="230" t="str">
        <f t="shared" si="27"/>
        <v xml:space="preserve"> </v>
      </c>
      <c r="P291" s="230" t="str">
        <f t="shared" si="28"/>
        <v xml:space="preserve"> </v>
      </c>
      <c r="Q291" s="275" t="str">
        <f t="shared" si="29"/>
        <v xml:space="preserve"> </v>
      </c>
      <c r="R291" s="230" t="str">
        <f t="shared" si="30"/>
        <v xml:space="preserve"> </v>
      </c>
    </row>
    <row r="292" spans="1:18" x14ac:dyDescent="0.2">
      <c r="A292" s="10" t="str">
        <f>IF(COUNTRY_INFO!A292=0," ",COUNTRY_INFO!A292)</f>
        <v>Ethiopia</v>
      </c>
      <c r="B292" s="10" t="str">
        <f>IF(COUNTRY_INFO!B292=0," ",COUNTRY_INFO!B292)</f>
        <v>Oromia Arsi</v>
      </c>
      <c r="C292" s="10" t="str">
        <f>IF(COUNTRY_INFO!C292=0," ",COUNTRY_INFO!C292)</f>
        <v>Sude</v>
      </c>
      <c r="D292" s="11" t="str">
        <f>IF(AND(COUNTRY_INFO!$T$9:$T$1000="T3 (ALB/MBD)",COUNTRY_INFO!$U$9:$U$1000="T3 (ALB/MBD)"), "T3 (ALB/MBD)", " ")</f>
        <v xml:space="preserve"> </v>
      </c>
      <c r="E292" s="289"/>
      <c r="F292" s="109"/>
      <c r="G292" s="288"/>
      <c r="H292" s="288"/>
      <c r="I292" s="56"/>
      <c r="J292" s="11">
        <f t="shared" si="25"/>
        <v>0</v>
      </c>
      <c r="K292" s="305"/>
      <c r="L292" s="308"/>
      <c r="M292" s="306"/>
      <c r="N292" s="14">
        <f t="shared" si="26"/>
        <v>0</v>
      </c>
      <c r="O292" s="230" t="str">
        <f t="shared" si="27"/>
        <v xml:space="preserve"> </v>
      </c>
      <c r="P292" s="230" t="str">
        <f t="shared" si="28"/>
        <v xml:space="preserve"> </v>
      </c>
      <c r="Q292" s="275" t="str">
        <f t="shared" si="29"/>
        <v xml:space="preserve"> </v>
      </c>
      <c r="R292" s="230" t="str">
        <f t="shared" si="30"/>
        <v xml:space="preserve"> </v>
      </c>
    </row>
    <row r="293" spans="1:18" x14ac:dyDescent="0.2">
      <c r="A293" s="10" t="str">
        <f>IF(COUNTRY_INFO!A293=0," ",COUNTRY_INFO!A293)</f>
        <v>Ethiopia</v>
      </c>
      <c r="B293" s="10" t="str">
        <f>IF(COUNTRY_INFO!B293=0," ",COUNTRY_INFO!B293)</f>
        <v>Oromia Arsi</v>
      </c>
      <c r="C293" s="10" t="str">
        <f>IF(COUNTRY_INFO!C293=0," ",COUNTRY_INFO!C293)</f>
        <v>Tena</v>
      </c>
      <c r="D293" s="11" t="str">
        <f>IF(AND(COUNTRY_INFO!$T$9:$T$1000="T3 (ALB/MBD)",COUNTRY_INFO!$U$9:$U$1000="T3 (ALB/MBD)"), "T3 (ALB/MBD)", " ")</f>
        <v xml:space="preserve"> </v>
      </c>
      <c r="E293" s="289"/>
      <c r="F293" s="109"/>
      <c r="G293" s="288"/>
      <c r="H293" s="288"/>
      <c r="I293" s="56"/>
      <c r="J293" s="11">
        <f t="shared" si="25"/>
        <v>0</v>
      </c>
      <c r="K293" s="305"/>
      <c r="L293" s="308"/>
      <c r="M293" s="306"/>
      <c r="N293" s="14">
        <f t="shared" si="26"/>
        <v>0</v>
      </c>
      <c r="O293" s="230" t="str">
        <f t="shared" si="27"/>
        <v xml:space="preserve"> </v>
      </c>
      <c r="P293" s="230" t="str">
        <f t="shared" si="28"/>
        <v xml:space="preserve"> </v>
      </c>
      <c r="Q293" s="275" t="str">
        <f t="shared" si="29"/>
        <v xml:space="preserve"> </v>
      </c>
      <c r="R293" s="230" t="str">
        <f t="shared" si="30"/>
        <v xml:space="preserve"> </v>
      </c>
    </row>
    <row r="294" spans="1:18" x14ac:dyDescent="0.2">
      <c r="A294" s="10" t="str">
        <f>IF(COUNTRY_INFO!A294=0," ",COUNTRY_INFO!A294)</f>
        <v>Ethiopia</v>
      </c>
      <c r="B294" s="10" t="str">
        <f>IF(COUNTRY_INFO!B294=0," ",COUNTRY_INFO!B294)</f>
        <v>Oromia Arsi</v>
      </c>
      <c r="C294" s="10" t="str">
        <f>IF(COUNTRY_INFO!C294=0," ",COUNTRY_INFO!C294)</f>
        <v>Tiyo</v>
      </c>
      <c r="D294" s="11" t="str">
        <f>IF(AND(COUNTRY_INFO!$T$9:$T$1000="T3 (ALB/MBD)",COUNTRY_INFO!$U$9:$U$1000="T3 (ALB/MBD)"), "T3 (ALB/MBD)", " ")</f>
        <v xml:space="preserve"> </v>
      </c>
      <c r="E294" s="289"/>
      <c r="F294" s="109"/>
      <c r="G294" s="288"/>
      <c r="H294" s="288"/>
      <c r="I294" s="56"/>
      <c r="J294" s="11">
        <f t="shared" si="25"/>
        <v>0</v>
      </c>
      <c r="K294" s="305"/>
      <c r="L294" s="308"/>
      <c r="M294" s="306"/>
      <c r="N294" s="14">
        <f t="shared" si="26"/>
        <v>0</v>
      </c>
      <c r="O294" s="230" t="str">
        <f t="shared" si="27"/>
        <v xml:space="preserve"> </v>
      </c>
      <c r="P294" s="230" t="str">
        <f t="shared" si="28"/>
        <v xml:space="preserve"> </v>
      </c>
      <c r="Q294" s="275" t="str">
        <f t="shared" si="29"/>
        <v xml:space="preserve"> </v>
      </c>
      <c r="R294" s="230" t="str">
        <f t="shared" si="30"/>
        <v xml:space="preserve"> </v>
      </c>
    </row>
    <row r="295" spans="1:18" x14ac:dyDescent="0.2">
      <c r="A295" s="10" t="str">
        <f>IF(COUNTRY_INFO!A295=0," ",COUNTRY_INFO!A295)</f>
        <v>Ethiopia</v>
      </c>
      <c r="B295" s="10" t="str">
        <f>IF(COUNTRY_INFO!B295=0," ",COUNTRY_INFO!B295)</f>
        <v>Oromia Arsi</v>
      </c>
      <c r="C295" s="10" t="str">
        <f>IF(COUNTRY_INFO!C295=0," ",COUNTRY_INFO!C295)</f>
        <v>Zeway dugda</v>
      </c>
      <c r="D295" s="11" t="str">
        <f>IF(AND(COUNTRY_INFO!$T$9:$T$1000="T3 (ALB/MBD)",COUNTRY_INFO!$U$9:$U$1000="T3 (ALB/MBD)"), "T3 (ALB/MBD)", " ")</f>
        <v xml:space="preserve"> </v>
      </c>
      <c r="E295" s="289"/>
      <c r="F295" s="109"/>
      <c r="G295" s="288"/>
      <c r="H295" s="288"/>
      <c r="I295" s="56"/>
      <c r="J295" s="11">
        <f t="shared" si="25"/>
        <v>0</v>
      </c>
      <c r="K295" s="305"/>
      <c r="L295" s="308"/>
      <c r="M295" s="306"/>
      <c r="N295" s="14">
        <f t="shared" si="26"/>
        <v>0</v>
      </c>
      <c r="O295" s="230" t="str">
        <f t="shared" si="27"/>
        <v xml:space="preserve"> </v>
      </c>
      <c r="P295" s="230" t="str">
        <f t="shared" si="28"/>
        <v xml:space="preserve"> </v>
      </c>
      <c r="Q295" s="275" t="str">
        <f t="shared" si="29"/>
        <v xml:space="preserve"> </v>
      </c>
      <c r="R295" s="230" t="str">
        <f t="shared" si="30"/>
        <v xml:space="preserve"> </v>
      </c>
    </row>
    <row r="296" spans="1:18" x14ac:dyDescent="0.2">
      <c r="A296" s="10" t="str">
        <f>IF(COUNTRY_INFO!A296=0," ",COUNTRY_INFO!A296)</f>
        <v>Ethiopia</v>
      </c>
      <c r="B296" s="10" t="str">
        <f>IF(COUNTRY_INFO!B296=0," ",COUNTRY_INFO!B296)</f>
        <v>Oromia Bale</v>
      </c>
      <c r="C296" s="10" t="str">
        <f>IF(COUNTRY_INFO!C296=0," ",COUNTRY_INFO!C296)</f>
        <v>Agarfa</v>
      </c>
      <c r="D296" s="11"/>
      <c r="E296" s="289"/>
      <c r="F296" s="253"/>
      <c r="G296" s="288"/>
      <c r="H296" s="288">
        <v>11901</v>
      </c>
      <c r="I296" s="56"/>
      <c r="J296" s="11">
        <f t="shared" si="25"/>
        <v>11901</v>
      </c>
      <c r="K296" s="305"/>
      <c r="L296" s="309">
        <v>9118</v>
      </c>
      <c r="M296" s="306"/>
      <c r="N296" s="14">
        <f t="shared" si="26"/>
        <v>9118</v>
      </c>
      <c r="O296" s="230" t="str">
        <f t="shared" si="27"/>
        <v xml:space="preserve"> </v>
      </c>
      <c r="P296" s="293">
        <f t="shared" si="28"/>
        <v>76.615410469708422</v>
      </c>
      <c r="Q296" s="275" t="str">
        <f t="shared" si="29"/>
        <v xml:space="preserve"> </v>
      </c>
      <c r="R296" s="293">
        <f t="shared" si="30"/>
        <v>76.615410469708422</v>
      </c>
    </row>
    <row r="297" spans="1:18" x14ac:dyDescent="0.2">
      <c r="A297" s="10" t="str">
        <f>IF(COUNTRY_INFO!A297=0," ",COUNTRY_INFO!A297)</f>
        <v>Ethiopia</v>
      </c>
      <c r="B297" s="10" t="str">
        <f>IF(COUNTRY_INFO!B297=0," ",COUNTRY_INFO!B297)</f>
        <v>Oromia Bale</v>
      </c>
      <c r="C297" s="10" t="str">
        <f>IF(COUNTRY_INFO!C297=0," ",COUNTRY_INFO!C297)</f>
        <v>Barbare</v>
      </c>
      <c r="D297" s="11" t="str">
        <f>IF(AND(COUNTRY_INFO!$T$9:$T$1000="T3 (ALB/MBD)",COUNTRY_INFO!$U$9:$U$1000="T3 (ALB/MBD)"), "T3 (ALB/MBD)", " ")</f>
        <v xml:space="preserve"> </v>
      </c>
      <c r="E297" s="289"/>
      <c r="F297" s="109"/>
      <c r="G297" s="288"/>
      <c r="H297" s="288"/>
      <c r="I297" s="56"/>
      <c r="J297" s="11">
        <f t="shared" si="25"/>
        <v>0</v>
      </c>
      <c r="K297" s="305"/>
      <c r="L297" s="308"/>
      <c r="M297" s="306"/>
      <c r="N297" s="14">
        <f t="shared" si="26"/>
        <v>0</v>
      </c>
      <c r="O297" s="230" t="str">
        <f t="shared" si="27"/>
        <v xml:space="preserve"> </v>
      </c>
      <c r="P297" s="230" t="str">
        <f t="shared" si="28"/>
        <v xml:space="preserve"> </v>
      </c>
      <c r="Q297" s="275" t="str">
        <f t="shared" si="29"/>
        <v xml:space="preserve"> </v>
      </c>
      <c r="R297" s="230" t="str">
        <f t="shared" si="30"/>
        <v xml:space="preserve"> </v>
      </c>
    </row>
    <row r="298" spans="1:18" x14ac:dyDescent="0.2">
      <c r="A298" s="10" t="str">
        <f>IF(COUNTRY_INFO!A298=0," ",COUNTRY_INFO!A298)</f>
        <v>Ethiopia</v>
      </c>
      <c r="B298" s="10" t="str">
        <f>IF(COUNTRY_INFO!B298=0," ",COUNTRY_INFO!B298)</f>
        <v>Oromia Bale</v>
      </c>
      <c r="C298" s="10" t="str">
        <f>IF(COUNTRY_INFO!C298=0," ",COUNTRY_INFO!C298)</f>
        <v>Dawe Kachen</v>
      </c>
      <c r="D298" s="11" t="str">
        <f>IF(AND(COUNTRY_INFO!$T$9:$T$1000="T3 (ALB/MBD)",COUNTRY_INFO!$U$9:$U$1000="T3 (ALB/MBD)"), "T3 (ALB/MBD)", " ")</f>
        <v xml:space="preserve"> </v>
      </c>
      <c r="E298" s="289"/>
      <c r="F298" s="109"/>
      <c r="G298" s="288"/>
      <c r="H298" s="288"/>
      <c r="I298" s="56"/>
      <c r="J298" s="11">
        <f t="shared" si="25"/>
        <v>0</v>
      </c>
      <c r="K298" s="305"/>
      <c r="L298" s="308"/>
      <c r="M298" s="306"/>
      <c r="N298" s="14">
        <f t="shared" si="26"/>
        <v>0</v>
      </c>
      <c r="O298" s="230" t="str">
        <f t="shared" si="27"/>
        <v xml:space="preserve"> </v>
      </c>
      <c r="P298" s="230" t="str">
        <f t="shared" si="28"/>
        <v xml:space="preserve"> </v>
      </c>
      <c r="Q298" s="275" t="str">
        <f t="shared" si="29"/>
        <v xml:space="preserve"> </v>
      </c>
      <c r="R298" s="230" t="str">
        <f t="shared" si="30"/>
        <v xml:space="preserve"> </v>
      </c>
    </row>
    <row r="299" spans="1:18" x14ac:dyDescent="0.2">
      <c r="A299" s="10" t="str">
        <f>IF(COUNTRY_INFO!A299=0," ",COUNTRY_INFO!A299)</f>
        <v>Ethiopia</v>
      </c>
      <c r="B299" s="10" t="str">
        <f>IF(COUNTRY_INFO!B299=0," ",COUNTRY_INFO!B299)</f>
        <v>Oromia Bale</v>
      </c>
      <c r="C299" s="10" t="str">
        <f>IF(COUNTRY_INFO!C299=0," ",COUNTRY_INFO!C299)</f>
        <v>Dawe sarar</v>
      </c>
      <c r="D299" s="11" t="str">
        <f>IF(AND(COUNTRY_INFO!$T$9:$T$1000="T3 (ALB/MBD)",COUNTRY_INFO!$U$9:$U$1000="T3 (ALB/MBD)"), "T3 (ALB/MBD)", " ")</f>
        <v xml:space="preserve"> </v>
      </c>
      <c r="E299" s="289"/>
      <c r="F299" s="109"/>
      <c r="G299" s="288"/>
      <c r="H299" s="288"/>
      <c r="I299" s="56"/>
      <c r="J299" s="11">
        <f t="shared" si="25"/>
        <v>0</v>
      </c>
      <c r="K299" s="305"/>
      <c r="L299" s="308"/>
      <c r="M299" s="306"/>
      <c r="N299" s="14">
        <f t="shared" si="26"/>
        <v>0</v>
      </c>
      <c r="O299" s="230" t="str">
        <f t="shared" si="27"/>
        <v xml:space="preserve"> </v>
      </c>
      <c r="P299" s="230" t="str">
        <f t="shared" si="28"/>
        <v xml:space="preserve"> </v>
      </c>
      <c r="Q299" s="275" t="str">
        <f t="shared" si="29"/>
        <v xml:space="preserve"> </v>
      </c>
      <c r="R299" s="230" t="str">
        <f t="shared" si="30"/>
        <v xml:space="preserve"> </v>
      </c>
    </row>
    <row r="300" spans="1:18" x14ac:dyDescent="0.2">
      <c r="A300" s="10" t="str">
        <f>IF(COUNTRY_INFO!A300=0," ",COUNTRY_INFO!A300)</f>
        <v>Ethiopia</v>
      </c>
      <c r="B300" s="10" t="str">
        <f>IF(COUNTRY_INFO!B300=0," ",COUNTRY_INFO!B300)</f>
        <v>Oromia Bale</v>
      </c>
      <c r="C300" s="10" t="str">
        <f>IF(COUNTRY_INFO!C300=0," ",COUNTRY_INFO!C300)</f>
        <v>Dinsho</v>
      </c>
      <c r="D300" s="11" t="str">
        <f>IF(AND(COUNTRY_INFO!$T$9:$T$1000="T3 (ALB/MBD)",COUNTRY_INFO!$U$9:$U$1000="T3 (ALB/MBD)"), "T3 (ALB/MBD)", " ")</f>
        <v xml:space="preserve"> </v>
      </c>
      <c r="E300" s="289"/>
      <c r="F300" s="109"/>
      <c r="G300" s="288"/>
      <c r="H300" s="288"/>
      <c r="I300" s="56"/>
      <c r="J300" s="11">
        <f t="shared" si="25"/>
        <v>0</v>
      </c>
      <c r="K300" s="305"/>
      <c r="L300" s="308"/>
      <c r="M300" s="306"/>
      <c r="N300" s="14">
        <f t="shared" si="26"/>
        <v>0</v>
      </c>
      <c r="O300" s="230" t="str">
        <f t="shared" si="27"/>
        <v xml:space="preserve"> </v>
      </c>
      <c r="P300" s="230" t="str">
        <f t="shared" si="28"/>
        <v xml:space="preserve"> </v>
      </c>
      <c r="Q300" s="275" t="str">
        <f t="shared" si="29"/>
        <v xml:space="preserve"> </v>
      </c>
      <c r="R300" s="230" t="str">
        <f t="shared" si="30"/>
        <v xml:space="preserve"> </v>
      </c>
    </row>
    <row r="301" spans="1:18" x14ac:dyDescent="0.2">
      <c r="A301" s="10" t="str">
        <f>IF(COUNTRY_INFO!A301=0," ",COUNTRY_INFO!A301)</f>
        <v>Ethiopia</v>
      </c>
      <c r="B301" s="10" t="str">
        <f>IF(COUNTRY_INFO!B301=0," ",COUNTRY_INFO!B301)</f>
        <v>Oromia Bale</v>
      </c>
      <c r="C301" s="10" t="str">
        <f>IF(COUNTRY_INFO!C301=0," ",COUNTRY_INFO!C301)</f>
        <v>Dollo Mena</v>
      </c>
      <c r="D301" s="11" t="str">
        <f>IF(AND(COUNTRY_INFO!$T$9:$T$1000="T3 (ALB/MBD)",COUNTRY_INFO!$U$9:$U$1000="T3 (ALB/MBD)"), "T3 (ALB/MBD)", " ")</f>
        <v xml:space="preserve"> </v>
      </c>
      <c r="E301" s="289"/>
      <c r="F301" s="109"/>
      <c r="G301" s="288"/>
      <c r="H301" s="288"/>
      <c r="I301" s="56"/>
      <c r="J301" s="11">
        <f t="shared" si="25"/>
        <v>0</v>
      </c>
      <c r="K301" s="305"/>
      <c r="L301" s="308"/>
      <c r="M301" s="306"/>
      <c r="N301" s="14">
        <f t="shared" si="26"/>
        <v>0</v>
      </c>
      <c r="O301" s="230" t="str">
        <f t="shared" si="27"/>
        <v xml:space="preserve"> </v>
      </c>
      <c r="P301" s="230" t="str">
        <f t="shared" si="28"/>
        <v xml:space="preserve"> </v>
      </c>
      <c r="Q301" s="275" t="str">
        <f t="shared" si="29"/>
        <v xml:space="preserve"> </v>
      </c>
      <c r="R301" s="230" t="str">
        <f t="shared" si="30"/>
        <v xml:space="preserve"> </v>
      </c>
    </row>
    <row r="302" spans="1:18" x14ac:dyDescent="0.2">
      <c r="A302" s="10" t="str">
        <f>IF(COUNTRY_INFO!A302=0," ",COUNTRY_INFO!A302)</f>
        <v>Ethiopia</v>
      </c>
      <c r="B302" s="10" t="str">
        <f>IF(COUNTRY_INFO!B302=0," ",COUNTRY_INFO!B302)</f>
        <v>Oromia Bale</v>
      </c>
      <c r="C302" s="10" t="str">
        <f>IF(COUNTRY_INFO!C302=0," ",COUNTRY_INFO!C302)</f>
        <v>Gasara</v>
      </c>
      <c r="D302" s="11" t="str">
        <f>IF(AND(COUNTRY_INFO!$T$9:$T$1000="T3 (ALB/MBD)",COUNTRY_INFO!$U$9:$U$1000="T3 (ALB/MBD)"), "T3 (ALB/MBD)", " ")</f>
        <v xml:space="preserve"> </v>
      </c>
      <c r="E302" s="289"/>
      <c r="F302" s="109"/>
      <c r="G302" s="288"/>
      <c r="H302" s="288"/>
      <c r="I302" s="56"/>
      <c r="J302" s="11">
        <f t="shared" si="25"/>
        <v>0</v>
      </c>
      <c r="K302" s="305"/>
      <c r="L302" s="308"/>
      <c r="M302" s="306"/>
      <c r="N302" s="14">
        <f t="shared" si="26"/>
        <v>0</v>
      </c>
      <c r="O302" s="230" t="str">
        <f t="shared" si="27"/>
        <v xml:space="preserve"> </v>
      </c>
      <c r="P302" s="230" t="str">
        <f t="shared" si="28"/>
        <v xml:space="preserve"> </v>
      </c>
      <c r="Q302" s="275" t="str">
        <f t="shared" si="29"/>
        <v xml:space="preserve"> </v>
      </c>
      <c r="R302" s="230" t="str">
        <f t="shared" si="30"/>
        <v xml:space="preserve"> </v>
      </c>
    </row>
    <row r="303" spans="1:18" x14ac:dyDescent="0.2">
      <c r="A303" s="10" t="str">
        <f>IF(COUNTRY_INFO!A303=0," ",COUNTRY_INFO!A303)</f>
        <v>Ethiopia</v>
      </c>
      <c r="B303" s="10" t="str">
        <f>IF(COUNTRY_INFO!B303=0," ",COUNTRY_INFO!B303)</f>
        <v>Oromia Bale</v>
      </c>
      <c r="C303" s="10" t="str">
        <f>IF(COUNTRY_INFO!C303=0," ",COUNTRY_INFO!C303)</f>
        <v>Ginnir</v>
      </c>
      <c r="D303" s="11" t="str">
        <f>IF(AND(COUNTRY_INFO!$T$9:$T$1000="T3 (ALB/MBD)",COUNTRY_INFO!$U$9:$U$1000="T3 (ALB/MBD)"), "T3 (ALB/MBD)", " ")</f>
        <v xml:space="preserve"> </v>
      </c>
      <c r="E303" s="289"/>
      <c r="F303" s="109"/>
      <c r="G303" s="288"/>
      <c r="H303" s="288"/>
      <c r="I303" s="56"/>
      <c r="J303" s="11">
        <f t="shared" si="25"/>
        <v>0</v>
      </c>
      <c r="K303" s="305"/>
      <c r="L303" s="308"/>
      <c r="M303" s="306"/>
      <c r="N303" s="14">
        <f t="shared" si="26"/>
        <v>0</v>
      </c>
      <c r="O303" s="230" t="str">
        <f t="shared" si="27"/>
        <v xml:space="preserve"> </v>
      </c>
      <c r="P303" s="230" t="str">
        <f t="shared" si="28"/>
        <v xml:space="preserve"> </v>
      </c>
      <c r="Q303" s="275" t="str">
        <f t="shared" si="29"/>
        <v xml:space="preserve"> </v>
      </c>
      <c r="R303" s="230" t="str">
        <f t="shared" si="30"/>
        <v xml:space="preserve"> </v>
      </c>
    </row>
    <row r="304" spans="1:18" x14ac:dyDescent="0.2">
      <c r="A304" s="10" t="str">
        <f>IF(COUNTRY_INFO!A304=0," ",COUNTRY_INFO!A304)</f>
        <v>Ethiopia</v>
      </c>
      <c r="B304" s="10" t="str">
        <f>IF(COUNTRY_INFO!B304=0," ",COUNTRY_INFO!B304)</f>
        <v>Oromia Bale</v>
      </c>
      <c r="C304" s="10" t="str">
        <f>IF(COUNTRY_INFO!C304=0," ",COUNTRY_INFO!C304)</f>
        <v>Ginnir Town</v>
      </c>
      <c r="D304" s="11" t="str">
        <f>IF(AND(COUNTRY_INFO!$T$9:$T$1000="T3 (ALB/MBD)",COUNTRY_INFO!$U$9:$U$1000="T3 (ALB/MBD)"), "T3 (ALB/MBD)", " ")</f>
        <v xml:space="preserve"> </v>
      </c>
      <c r="E304" s="289"/>
      <c r="F304" s="109"/>
      <c r="G304" s="288"/>
      <c r="H304" s="288"/>
      <c r="I304" s="56"/>
      <c r="J304" s="11">
        <f t="shared" si="25"/>
        <v>0</v>
      </c>
      <c r="K304" s="305"/>
      <c r="L304" s="308"/>
      <c r="M304" s="306"/>
      <c r="N304" s="14">
        <f t="shared" si="26"/>
        <v>0</v>
      </c>
      <c r="O304" s="230" t="str">
        <f t="shared" si="27"/>
        <v xml:space="preserve"> </v>
      </c>
      <c r="P304" s="230" t="str">
        <f t="shared" si="28"/>
        <v xml:space="preserve"> </v>
      </c>
      <c r="Q304" s="275" t="str">
        <f t="shared" si="29"/>
        <v xml:space="preserve"> </v>
      </c>
      <c r="R304" s="230" t="str">
        <f t="shared" si="30"/>
        <v xml:space="preserve"> </v>
      </c>
    </row>
    <row r="305" spans="1:18" x14ac:dyDescent="0.2">
      <c r="A305" s="10" t="str">
        <f>IF(COUNTRY_INFO!A305=0," ",COUNTRY_INFO!A305)</f>
        <v>Ethiopia</v>
      </c>
      <c r="B305" s="10" t="str">
        <f>IF(COUNTRY_INFO!B305=0," ",COUNTRY_INFO!B305)</f>
        <v>Oromia Bale</v>
      </c>
      <c r="C305" s="10" t="str">
        <f>IF(COUNTRY_INFO!C305=0," ",COUNTRY_INFO!C305)</f>
        <v>Goba</v>
      </c>
      <c r="D305" s="11" t="str">
        <f>IF(AND(COUNTRY_INFO!$T$9:$T$1000="T3 (ALB/MBD)",COUNTRY_INFO!$U$9:$U$1000="T3 (ALB/MBD)"), "T3 (ALB/MBD)", " ")</f>
        <v xml:space="preserve"> </v>
      </c>
      <c r="E305" s="289"/>
      <c r="F305" s="109"/>
      <c r="G305" s="288"/>
      <c r="H305" s="288"/>
      <c r="I305" s="56"/>
      <c r="J305" s="11">
        <f t="shared" si="25"/>
        <v>0</v>
      </c>
      <c r="K305" s="305"/>
      <c r="L305" s="308"/>
      <c r="M305" s="306"/>
      <c r="N305" s="14">
        <f t="shared" si="26"/>
        <v>0</v>
      </c>
      <c r="O305" s="230" t="str">
        <f t="shared" si="27"/>
        <v xml:space="preserve"> </v>
      </c>
      <c r="P305" s="230" t="str">
        <f t="shared" si="28"/>
        <v xml:space="preserve"> </v>
      </c>
      <c r="Q305" s="275" t="str">
        <f t="shared" si="29"/>
        <v xml:space="preserve"> </v>
      </c>
      <c r="R305" s="230" t="str">
        <f t="shared" si="30"/>
        <v xml:space="preserve"> </v>
      </c>
    </row>
    <row r="306" spans="1:18" x14ac:dyDescent="0.2">
      <c r="A306" s="10" t="str">
        <f>IF(COUNTRY_INFO!A306=0," ",COUNTRY_INFO!A306)</f>
        <v>Ethiopia</v>
      </c>
      <c r="B306" s="10" t="str">
        <f>IF(COUNTRY_INFO!B306=0," ",COUNTRY_INFO!B306)</f>
        <v>Oromia Bale</v>
      </c>
      <c r="C306" s="10" t="str">
        <f>IF(COUNTRY_INFO!C306=0," ",COUNTRY_INFO!C306)</f>
        <v>Goba Town</v>
      </c>
      <c r="D306" s="11" t="str">
        <f>IF(AND(COUNTRY_INFO!$T$9:$T$1000="T3 (ALB/MBD)",COUNTRY_INFO!$U$9:$U$1000="T3 (ALB/MBD)"), "T3 (ALB/MBD)", " ")</f>
        <v xml:space="preserve"> </v>
      </c>
      <c r="E306" s="289"/>
      <c r="F306" s="109"/>
      <c r="G306" s="288"/>
      <c r="H306" s="288"/>
      <c r="I306" s="56"/>
      <c r="J306" s="11">
        <f t="shared" si="25"/>
        <v>0</v>
      </c>
      <c r="K306" s="305"/>
      <c r="L306" s="308"/>
      <c r="M306" s="306"/>
      <c r="N306" s="14">
        <f t="shared" si="26"/>
        <v>0</v>
      </c>
      <c r="O306" s="230" t="str">
        <f t="shared" si="27"/>
        <v xml:space="preserve"> </v>
      </c>
      <c r="P306" s="230" t="str">
        <f t="shared" si="28"/>
        <v xml:space="preserve"> </v>
      </c>
      <c r="Q306" s="275" t="str">
        <f t="shared" si="29"/>
        <v xml:space="preserve"> </v>
      </c>
      <c r="R306" s="230" t="str">
        <f t="shared" si="30"/>
        <v xml:space="preserve"> </v>
      </c>
    </row>
    <row r="307" spans="1:18" x14ac:dyDescent="0.2">
      <c r="A307" s="10" t="str">
        <f>IF(COUNTRY_INFO!A307=0," ",COUNTRY_INFO!A307)</f>
        <v>Ethiopia</v>
      </c>
      <c r="B307" s="10" t="str">
        <f>IF(COUNTRY_INFO!B307=0," ",COUNTRY_INFO!B307)</f>
        <v>Oromia Bale</v>
      </c>
      <c r="C307" s="10" t="str">
        <f>IF(COUNTRY_INFO!C307=0," ",COUNTRY_INFO!C307)</f>
        <v>Gololcha</v>
      </c>
      <c r="D307" s="11" t="str">
        <f>IF(AND(COUNTRY_INFO!$T$9:$T$1000="T3 (ALB/MBD)",COUNTRY_INFO!$U$9:$U$1000="T3 (ALB/MBD)"), "T3 (ALB/MBD)", " ")</f>
        <v xml:space="preserve"> </v>
      </c>
      <c r="E307" s="289"/>
      <c r="F307" s="109"/>
      <c r="G307" s="288"/>
      <c r="H307" s="288"/>
      <c r="I307" s="56"/>
      <c r="J307" s="11">
        <f t="shared" si="25"/>
        <v>0</v>
      </c>
      <c r="K307" s="305"/>
      <c r="L307" s="308"/>
      <c r="M307" s="306"/>
      <c r="N307" s="14">
        <f t="shared" si="26"/>
        <v>0</v>
      </c>
      <c r="O307" s="230" t="str">
        <f t="shared" si="27"/>
        <v xml:space="preserve"> </v>
      </c>
      <c r="P307" s="230" t="str">
        <f t="shared" si="28"/>
        <v xml:space="preserve"> </v>
      </c>
      <c r="Q307" s="275" t="str">
        <f t="shared" si="29"/>
        <v xml:space="preserve"> </v>
      </c>
      <c r="R307" s="230" t="str">
        <f t="shared" si="30"/>
        <v xml:space="preserve"> </v>
      </c>
    </row>
    <row r="308" spans="1:18" x14ac:dyDescent="0.2">
      <c r="A308" s="10" t="str">
        <f>IF(COUNTRY_INFO!A308=0," ",COUNTRY_INFO!A308)</f>
        <v>Ethiopia</v>
      </c>
      <c r="B308" s="10" t="str">
        <f>IF(COUNTRY_INFO!B308=0," ",COUNTRY_INFO!B308)</f>
        <v>Oromia Bale</v>
      </c>
      <c r="C308" s="10" t="str">
        <f>IF(COUNTRY_INFO!C308=0," ",COUNTRY_INFO!C308)</f>
        <v>Goro</v>
      </c>
      <c r="D308" s="11" t="str">
        <f>IF(AND(COUNTRY_INFO!$T$9:$T$1000="T3 (ALB/MBD)",COUNTRY_INFO!$U$9:$U$1000="T3 (ALB/MBD)"), "T3 (ALB/MBD)", " ")</f>
        <v xml:space="preserve"> </v>
      </c>
      <c r="E308" s="289"/>
      <c r="F308" s="109"/>
      <c r="G308" s="288"/>
      <c r="H308" s="288"/>
      <c r="I308" s="56"/>
      <c r="J308" s="11">
        <f t="shared" si="25"/>
        <v>0</v>
      </c>
      <c r="K308" s="305"/>
      <c r="L308" s="308"/>
      <c r="M308" s="306"/>
      <c r="N308" s="14">
        <f t="shared" si="26"/>
        <v>0</v>
      </c>
      <c r="O308" s="230" t="str">
        <f t="shared" si="27"/>
        <v xml:space="preserve"> </v>
      </c>
      <c r="P308" s="230" t="str">
        <f t="shared" si="28"/>
        <v xml:space="preserve"> </v>
      </c>
      <c r="Q308" s="275" t="str">
        <f t="shared" si="29"/>
        <v xml:space="preserve"> </v>
      </c>
      <c r="R308" s="230" t="str">
        <f t="shared" si="30"/>
        <v xml:space="preserve"> </v>
      </c>
    </row>
    <row r="309" spans="1:18" x14ac:dyDescent="0.2">
      <c r="A309" s="10" t="str">
        <f>IF(COUNTRY_INFO!A309=0," ",COUNTRY_INFO!A309)</f>
        <v>Ethiopia</v>
      </c>
      <c r="B309" s="10" t="str">
        <f>IF(COUNTRY_INFO!B309=0," ",COUNTRY_INFO!B309)</f>
        <v>Oromia Bale</v>
      </c>
      <c r="C309" s="10" t="str">
        <f>IF(COUNTRY_INFO!C309=0," ",COUNTRY_INFO!C309)</f>
        <v>Gura Dhamole</v>
      </c>
      <c r="D309" s="11" t="str">
        <f>IF(AND(COUNTRY_INFO!$T$9:$T$1000="T3 (ALB/MBD)",COUNTRY_INFO!$U$9:$U$1000="T3 (ALB/MBD)"), "T3 (ALB/MBD)", " ")</f>
        <v xml:space="preserve"> </v>
      </c>
      <c r="E309" s="289"/>
      <c r="F309" s="109"/>
      <c r="G309" s="288"/>
      <c r="H309" s="288"/>
      <c r="I309" s="56"/>
      <c r="J309" s="11">
        <f t="shared" si="25"/>
        <v>0</v>
      </c>
      <c r="K309" s="305"/>
      <c r="L309" s="308"/>
      <c r="M309" s="306"/>
      <c r="N309" s="14">
        <f t="shared" si="26"/>
        <v>0</v>
      </c>
      <c r="O309" s="230" t="str">
        <f t="shared" si="27"/>
        <v xml:space="preserve"> </v>
      </c>
      <c r="P309" s="230" t="str">
        <f t="shared" si="28"/>
        <v xml:space="preserve"> </v>
      </c>
      <c r="Q309" s="275" t="str">
        <f t="shared" si="29"/>
        <v xml:space="preserve"> </v>
      </c>
      <c r="R309" s="230" t="str">
        <f t="shared" si="30"/>
        <v xml:space="preserve"> </v>
      </c>
    </row>
    <row r="310" spans="1:18" x14ac:dyDescent="0.2">
      <c r="A310" s="10" t="str">
        <f>IF(COUNTRY_INFO!A310=0," ",COUNTRY_INFO!A310)</f>
        <v>Ethiopia</v>
      </c>
      <c r="B310" s="10" t="str">
        <f>IF(COUNTRY_INFO!B310=0," ",COUNTRY_INFO!B310)</f>
        <v>Oromia Bale</v>
      </c>
      <c r="C310" s="10" t="str">
        <f>IF(COUNTRY_INFO!C310=0," ",COUNTRY_INFO!C310)</f>
        <v>Harana Buluk</v>
      </c>
      <c r="D310" s="11" t="str">
        <f>IF(AND(COUNTRY_INFO!$T$9:$T$1000="T3 (ALB/MBD)",COUNTRY_INFO!$U$9:$U$1000="T3 (ALB/MBD)"), "T3 (ALB/MBD)", " ")</f>
        <v xml:space="preserve"> </v>
      </c>
      <c r="E310" s="289"/>
      <c r="F310" s="109"/>
      <c r="G310" s="288"/>
      <c r="H310" s="288"/>
      <c r="I310" s="56"/>
      <c r="J310" s="11">
        <f t="shared" si="25"/>
        <v>0</v>
      </c>
      <c r="K310" s="305"/>
      <c r="L310" s="308"/>
      <c r="M310" s="306"/>
      <c r="N310" s="14">
        <f t="shared" si="26"/>
        <v>0</v>
      </c>
      <c r="O310" s="230" t="str">
        <f t="shared" si="27"/>
        <v xml:space="preserve"> </v>
      </c>
      <c r="P310" s="230" t="str">
        <f t="shared" si="28"/>
        <v xml:space="preserve"> </v>
      </c>
      <c r="Q310" s="275" t="str">
        <f t="shared" si="29"/>
        <v xml:space="preserve"> </v>
      </c>
      <c r="R310" s="230" t="str">
        <f t="shared" si="30"/>
        <v xml:space="preserve"> </v>
      </c>
    </row>
    <row r="311" spans="1:18" x14ac:dyDescent="0.2">
      <c r="A311" s="10" t="str">
        <f>IF(COUNTRY_INFO!A311=0," ",COUNTRY_INFO!A311)</f>
        <v>Ethiopia</v>
      </c>
      <c r="B311" s="10" t="str">
        <f>IF(COUNTRY_INFO!B311=0," ",COUNTRY_INFO!B311)</f>
        <v>Oromia Bale</v>
      </c>
      <c r="C311" s="10" t="str">
        <f>IF(COUNTRY_INFO!C311=0," ",COUNTRY_INFO!C311)</f>
        <v>Lega Hidha</v>
      </c>
      <c r="D311" s="11"/>
      <c r="E311" s="289"/>
      <c r="F311" s="253"/>
      <c r="G311" s="288"/>
      <c r="H311" s="288">
        <v>25995</v>
      </c>
      <c r="I311" s="56"/>
      <c r="J311" s="11">
        <f t="shared" si="25"/>
        <v>25995</v>
      </c>
      <c r="K311" s="305"/>
      <c r="L311" s="309">
        <v>21118</v>
      </c>
      <c r="M311" s="306"/>
      <c r="N311" s="14">
        <f t="shared" si="26"/>
        <v>21118</v>
      </c>
      <c r="O311" s="230" t="str">
        <f t="shared" si="27"/>
        <v xml:space="preserve"> </v>
      </c>
      <c r="P311" s="293">
        <f t="shared" si="28"/>
        <v>81.23869974995192</v>
      </c>
      <c r="Q311" s="275" t="str">
        <f t="shared" si="29"/>
        <v xml:space="preserve"> </v>
      </c>
      <c r="R311" s="293">
        <f t="shared" si="30"/>
        <v>81.23869974995192</v>
      </c>
    </row>
    <row r="312" spans="1:18" x14ac:dyDescent="0.2">
      <c r="A312" s="10" t="str">
        <f>IF(COUNTRY_INFO!A312=0," ",COUNTRY_INFO!A312)</f>
        <v>Ethiopia</v>
      </c>
      <c r="B312" s="10" t="str">
        <f>IF(COUNTRY_INFO!B312=0," ",COUNTRY_INFO!B312)</f>
        <v>Oromia Bale</v>
      </c>
      <c r="C312" s="10" t="str">
        <f>IF(COUNTRY_INFO!C312=0," ",COUNTRY_INFO!C312)</f>
        <v>Medda Walabu</v>
      </c>
      <c r="D312" s="11"/>
      <c r="E312" s="289"/>
      <c r="F312" s="253"/>
      <c r="G312" s="288"/>
      <c r="H312" s="288">
        <v>5864</v>
      </c>
      <c r="I312" s="56"/>
      <c r="J312" s="11">
        <f t="shared" si="25"/>
        <v>5864</v>
      </c>
      <c r="K312" s="305"/>
      <c r="L312" s="309">
        <v>4929</v>
      </c>
      <c r="M312" s="306"/>
      <c r="N312" s="14">
        <f t="shared" si="26"/>
        <v>4929</v>
      </c>
      <c r="O312" s="230" t="str">
        <f t="shared" si="27"/>
        <v xml:space="preserve"> </v>
      </c>
      <c r="P312" s="293">
        <f t="shared" si="28"/>
        <v>84.055252387448846</v>
      </c>
      <c r="Q312" s="275" t="str">
        <f t="shared" si="29"/>
        <v xml:space="preserve"> </v>
      </c>
      <c r="R312" s="293">
        <f t="shared" si="30"/>
        <v>84.055252387448846</v>
      </c>
    </row>
    <row r="313" spans="1:18" x14ac:dyDescent="0.2">
      <c r="A313" s="10" t="str">
        <f>IF(COUNTRY_INFO!A313=0," ",COUNTRY_INFO!A313)</f>
        <v>Ethiopia</v>
      </c>
      <c r="B313" s="10" t="str">
        <f>IF(COUNTRY_INFO!B313=0," ",COUNTRY_INFO!B313)</f>
        <v>Oromia Bale</v>
      </c>
      <c r="C313" s="10" t="str">
        <f>IF(COUNTRY_INFO!C313=0," ",COUNTRY_INFO!C313)</f>
        <v>Rayitu</v>
      </c>
      <c r="D313" s="11" t="str">
        <f>IF(AND(COUNTRY_INFO!$T$9:$T$1000="T3 (ALB/MBD)",COUNTRY_INFO!$U$9:$U$1000="T3 (ALB/MBD)"), "T3 (ALB/MBD)", " ")</f>
        <v xml:space="preserve"> </v>
      </c>
      <c r="E313" s="289"/>
      <c r="F313" s="109"/>
      <c r="G313" s="288"/>
      <c r="H313" s="288"/>
      <c r="I313" s="56"/>
      <c r="J313" s="11">
        <f t="shared" si="25"/>
        <v>0</v>
      </c>
      <c r="K313" s="305"/>
      <c r="L313" s="308"/>
      <c r="M313" s="306"/>
      <c r="N313" s="14">
        <f t="shared" si="26"/>
        <v>0</v>
      </c>
      <c r="O313" s="230" t="str">
        <f t="shared" si="27"/>
        <v xml:space="preserve"> </v>
      </c>
      <c r="P313" s="230" t="str">
        <f t="shared" si="28"/>
        <v xml:space="preserve"> </v>
      </c>
      <c r="Q313" s="275" t="str">
        <f t="shared" si="29"/>
        <v xml:space="preserve"> </v>
      </c>
      <c r="R313" s="230" t="str">
        <f t="shared" si="30"/>
        <v xml:space="preserve"> </v>
      </c>
    </row>
    <row r="314" spans="1:18" x14ac:dyDescent="0.2">
      <c r="A314" s="10" t="str">
        <f>IF(COUNTRY_INFO!A314=0," ",COUNTRY_INFO!A314)</f>
        <v>Ethiopia</v>
      </c>
      <c r="B314" s="10" t="str">
        <f>IF(COUNTRY_INFO!B314=0," ",COUNTRY_INFO!B314)</f>
        <v>Oromia Bale</v>
      </c>
      <c r="C314" s="10" t="str">
        <f>IF(COUNTRY_INFO!C314=0," ",COUNTRY_INFO!C314)</f>
        <v>Robe Town</v>
      </c>
      <c r="D314" s="11" t="str">
        <f>IF(AND(COUNTRY_INFO!$T$9:$T$1000="T3 (ALB/MBD)",COUNTRY_INFO!$U$9:$U$1000="T3 (ALB/MBD)"), "T3 (ALB/MBD)", " ")</f>
        <v xml:space="preserve"> </v>
      </c>
      <c r="E314" s="289"/>
      <c r="F314" s="109"/>
      <c r="G314" s="288"/>
      <c r="H314" s="288"/>
      <c r="I314" s="56"/>
      <c r="J314" s="11">
        <f t="shared" si="25"/>
        <v>0</v>
      </c>
      <c r="K314" s="305"/>
      <c r="L314" s="308"/>
      <c r="M314" s="306"/>
      <c r="N314" s="14">
        <f t="shared" si="26"/>
        <v>0</v>
      </c>
      <c r="O314" s="230" t="str">
        <f t="shared" si="27"/>
        <v xml:space="preserve"> </v>
      </c>
      <c r="P314" s="230" t="str">
        <f t="shared" si="28"/>
        <v xml:space="preserve"> </v>
      </c>
      <c r="Q314" s="275" t="str">
        <f t="shared" si="29"/>
        <v xml:space="preserve"> </v>
      </c>
      <c r="R314" s="230" t="str">
        <f t="shared" si="30"/>
        <v xml:space="preserve"> </v>
      </c>
    </row>
    <row r="315" spans="1:18" x14ac:dyDescent="0.2">
      <c r="A315" s="10" t="str">
        <f>IF(COUNTRY_INFO!A315=0," ",COUNTRY_INFO!A315)</f>
        <v>Ethiopia</v>
      </c>
      <c r="B315" s="10" t="str">
        <f>IF(COUNTRY_INFO!B315=0," ",COUNTRY_INFO!B315)</f>
        <v>Oromia Bale</v>
      </c>
      <c r="C315" s="10" t="str">
        <f>IF(COUNTRY_INFO!C315=0," ",COUNTRY_INFO!C315)</f>
        <v>Sawena</v>
      </c>
      <c r="D315" s="11" t="str">
        <f>IF(AND(COUNTRY_INFO!$T$9:$T$1000="T3 (ALB/MBD)",COUNTRY_INFO!$U$9:$U$1000="T3 (ALB/MBD)"), "T3 (ALB/MBD)", " ")</f>
        <v xml:space="preserve"> </v>
      </c>
      <c r="E315" s="289"/>
      <c r="F315" s="109"/>
      <c r="G315" s="288"/>
      <c r="H315" s="288"/>
      <c r="I315" s="56"/>
      <c r="J315" s="11">
        <f t="shared" si="25"/>
        <v>0</v>
      </c>
      <c r="K315" s="305"/>
      <c r="L315" s="308"/>
      <c r="M315" s="306"/>
      <c r="N315" s="14">
        <f t="shared" si="26"/>
        <v>0</v>
      </c>
      <c r="O315" s="230" t="str">
        <f t="shared" si="27"/>
        <v xml:space="preserve"> </v>
      </c>
      <c r="P315" s="230" t="str">
        <f t="shared" si="28"/>
        <v xml:space="preserve"> </v>
      </c>
      <c r="Q315" s="275" t="str">
        <f t="shared" si="29"/>
        <v xml:space="preserve"> </v>
      </c>
      <c r="R315" s="230" t="str">
        <f t="shared" si="30"/>
        <v xml:space="preserve"> </v>
      </c>
    </row>
    <row r="316" spans="1:18" x14ac:dyDescent="0.2">
      <c r="A316" s="10" t="str">
        <f>IF(COUNTRY_INFO!A316=0," ",COUNTRY_INFO!A316)</f>
        <v>Ethiopia</v>
      </c>
      <c r="B316" s="10" t="str">
        <f>IF(COUNTRY_INFO!B316=0," ",COUNTRY_INFO!B316)</f>
        <v>Oromia Bale</v>
      </c>
      <c r="C316" s="10" t="str">
        <f>IF(COUNTRY_INFO!C316=0," ",COUNTRY_INFO!C316)</f>
        <v>Sinana</v>
      </c>
      <c r="D316" s="11" t="str">
        <f>IF(AND(COUNTRY_INFO!$T$9:$T$1000="T3 (ALB/MBD)",COUNTRY_INFO!$U$9:$U$1000="T3 (ALB/MBD)"), "T3 (ALB/MBD)", " ")</f>
        <v xml:space="preserve"> </v>
      </c>
      <c r="E316" s="289"/>
      <c r="F316" s="109"/>
      <c r="G316" s="288"/>
      <c r="H316" s="288"/>
      <c r="I316" s="56"/>
      <c r="J316" s="11">
        <f t="shared" si="25"/>
        <v>0</v>
      </c>
      <c r="K316" s="305"/>
      <c r="L316" s="308"/>
      <c r="M316" s="306"/>
      <c r="N316" s="14">
        <f t="shared" si="26"/>
        <v>0</v>
      </c>
      <c r="O316" s="230" t="str">
        <f t="shared" si="27"/>
        <v xml:space="preserve"> </v>
      </c>
      <c r="P316" s="230" t="str">
        <f t="shared" si="28"/>
        <v xml:space="preserve"> </v>
      </c>
      <c r="Q316" s="275" t="str">
        <f t="shared" si="29"/>
        <v xml:space="preserve"> </v>
      </c>
      <c r="R316" s="230" t="str">
        <f t="shared" si="30"/>
        <v xml:space="preserve"> </v>
      </c>
    </row>
    <row r="317" spans="1:18" x14ac:dyDescent="0.2">
      <c r="A317" s="10" t="str">
        <f>IF(COUNTRY_INFO!A317=0," ",COUNTRY_INFO!A317)</f>
        <v>Ethiopia</v>
      </c>
      <c r="B317" s="10" t="str">
        <f>IF(COUNTRY_INFO!B317=0," ",COUNTRY_INFO!B317)</f>
        <v>Oromia Borena</v>
      </c>
      <c r="C317" s="10" t="str">
        <f>IF(COUNTRY_INFO!C317=0," ",COUNTRY_INFO!C317)</f>
        <v>Arero</v>
      </c>
      <c r="D317" s="11" t="str">
        <f>IF(AND(COUNTRY_INFO!$T$9:$T$1000="T3 (ALB/MBD)",COUNTRY_INFO!$U$9:$U$1000="T3 (ALB/MBD)"), "T3 (ALB/MBD)", " ")</f>
        <v xml:space="preserve"> </v>
      </c>
      <c r="E317" s="289"/>
      <c r="F317" s="109"/>
      <c r="G317" s="288"/>
      <c r="H317" s="288"/>
      <c r="I317" s="56"/>
      <c r="J317" s="11">
        <f t="shared" si="25"/>
        <v>0</v>
      </c>
      <c r="K317" s="305"/>
      <c r="L317" s="308"/>
      <c r="M317" s="306"/>
      <c r="N317" s="14">
        <f t="shared" si="26"/>
        <v>0</v>
      </c>
      <c r="O317" s="230" t="str">
        <f t="shared" si="27"/>
        <v xml:space="preserve"> </v>
      </c>
      <c r="P317" s="230" t="str">
        <f t="shared" si="28"/>
        <v xml:space="preserve"> </v>
      </c>
      <c r="Q317" s="275" t="str">
        <f t="shared" si="29"/>
        <v xml:space="preserve"> </v>
      </c>
      <c r="R317" s="230" t="str">
        <f t="shared" si="30"/>
        <v xml:space="preserve"> </v>
      </c>
    </row>
    <row r="318" spans="1:18" x14ac:dyDescent="0.2">
      <c r="A318" s="10" t="str">
        <f>IF(COUNTRY_INFO!A318=0," ",COUNTRY_INFO!A318)</f>
        <v>Ethiopia</v>
      </c>
      <c r="B318" s="10" t="str">
        <f>IF(COUNTRY_INFO!B318=0," ",COUNTRY_INFO!B318)</f>
        <v>Oromia Borena</v>
      </c>
      <c r="C318" s="10" t="str">
        <f>IF(COUNTRY_INFO!C318=0," ",COUNTRY_INFO!C318)</f>
        <v>Dhas</v>
      </c>
      <c r="D318" s="11" t="str">
        <f>IF(AND(COUNTRY_INFO!$T$9:$T$1000="T3 (ALB/MBD)",COUNTRY_INFO!$U$9:$U$1000="T3 (ALB/MBD)"), "T3 (ALB/MBD)", " ")</f>
        <v xml:space="preserve"> </v>
      </c>
      <c r="E318" s="289"/>
      <c r="F318" s="109"/>
      <c r="G318" s="288"/>
      <c r="H318" s="288"/>
      <c r="I318" s="56"/>
      <c r="J318" s="11">
        <f t="shared" si="25"/>
        <v>0</v>
      </c>
      <c r="K318" s="305"/>
      <c r="L318" s="308"/>
      <c r="M318" s="306"/>
      <c r="N318" s="14">
        <f t="shared" si="26"/>
        <v>0</v>
      </c>
      <c r="O318" s="230" t="str">
        <f t="shared" si="27"/>
        <v xml:space="preserve"> </v>
      </c>
      <c r="P318" s="230" t="str">
        <f t="shared" si="28"/>
        <v xml:space="preserve"> </v>
      </c>
      <c r="Q318" s="275" t="str">
        <f t="shared" si="29"/>
        <v xml:space="preserve"> </v>
      </c>
      <c r="R318" s="230" t="str">
        <f t="shared" si="30"/>
        <v xml:space="preserve"> </v>
      </c>
    </row>
    <row r="319" spans="1:18" x14ac:dyDescent="0.2">
      <c r="A319" s="10" t="str">
        <f>IF(COUNTRY_INFO!A319=0," ",COUNTRY_INFO!A319)</f>
        <v>Ethiopia</v>
      </c>
      <c r="B319" s="10" t="str">
        <f>IF(COUNTRY_INFO!B319=0," ",COUNTRY_INFO!B319)</f>
        <v>Oromia Borena</v>
      </c>
      <c r="C319" s="10" t="str">
        <f>IF(COUNTRY_INFO!C319=0," ",COUNTRY_INFO!C319)</f>
        <v>Dillo</v>
      </c>
      <c r="D319" s="11" t="str">
        <f>IF(AND(COUNTRY_INFO!$T$9:$T$1000="T3 (ALB/MBD)",COUNTRY_INFO!$U$9:$U$1000="T3 (ALB/MBD)"), "T3 (ALB/MBD)", " ")</f>
        <v xml:space="preserve"> </v>
      </c>
      <c r="E319" s="289"/>
      <c r="F319" s="109"/>
      <c r="G319" s="288"/>
      <c r="H319" s="288"/>
      <c r="I319" s="56"/>
      <c r="J319" s="11">
        <f t="shared" si="25"/>
        <v>0</v>
      </c>
      <c r="K319" s="305"/>
      <c r="L319" s="308"/>
      <c r="M319" s="306"/>
      <c r="N319" s="14">
        <f t="shared" si="26"/>
        <v>0</v>
      </c>
      <c r="O319" s="230" t="str">
        <f t="shared" si="27"/>
        <v xml:space="preserve"> </v>
      </c>
      <c r="P319" s="230" t="str">
        <f t="shared" si="28"/>
        <v xml:space="preserve"> </v>
      </c>
      <c r="Q319" s="275" t="str">
        <f t="shared" si="29"/>
        <v xml:space="preserve"> </v>
      </c>
      <c r="R319" s="230" t="str">
        <f t="shared" si="30"/>
        <v xml:space="preserve"> </v>
      </c>
    </row>
    <row r="320" spans="1:18" x14ac:dyDescent="0.2">
      <c r="A320" s="10" t="str">
        <f>IF(COUNTRY_INFO!A320=0," ",COUNTRY_INFO!A320)</f>
        <v>Ethiopia</v>
      </c>
      <c r="B320" s="10" t="str">
        <f>IF(COUNTRY_INFO!B320=0," ",COUNTRY_INFO!B320)</f>
        <v>Oromia Borena</v>
      </c>
      <c r="C320" s="10" t="str">
        <f>IF(COUNTRY_INFO!C320=0," ",COUNTRY_INFO!C320)</f>
        <v>Dire</v>
      </c>
      <c r="D320" s="11" t="str">
        <f>IF(AND(COUNTRY_INFO!$T$9:$T$1000="T3 (ALB/MBD)",COUNTRY_INFO!$U$9:$U$1000="T3 (ALB/MBD)"), "T3 (ALB/MBD)", " ")</f>
        <v xml:space="preserve"> </v>
      </c>
      <c r="E320" s="289"/>
      <c r="F320" s="109"/>
      <c r="G320" s="288"/>
      <c r="H320" s="288"/>
      <c r="I320" s="56"/>
      <c r="J320" s="11">
        <f t="shared" si="25"/>
        <v>0</v>
      </c>
      <c r="K320" s="305"/>
      <c r="L320" s="308"/>
      <c r="M320" s="306"/>
      <c r="N320" s="14">
        <f t="shared" si="26"/>
        <v>0</v>
      </c>
      <c r="O320" s="230" t="str">
        <f t="shared" si="27"/>
        <v xml:space="preserve"> </v>
      </c>
      <c r="P320" s="230" t="str">
        <f t="shared" si="28"/>
        <v xml:space="preserve"> </v>
      </c>
      <c r="Q320" s="275" t="str">
        <f t="shared" si="29"/>
        <v xml:space="preserve"> </v>
      </c>
      <c r="R320" s="230" t="str">
        <f t="shared" si="30"/>
        <v xml:space="preserve"> </v>
      </c>
    </row>
    <row r="321" spans="1:18" x14ac:dyDescent="0.2">
      <c r="A321" s="10" t="str">
        <f>IF(COUNTRY_INFO!A321=0," ",COUNTRY_INFO!A321)</f>
        <v>Ethiopia</v>
      </c>
      <c r="B321" s="10" t="str">
        <f>IF(COUNTRY_INFO!B321=0," ",COUNTRY_INFO!B321)</f>
        <v>Oromia Borena</v>
      </c>
      <c r="C321" s="10" t="str">
        <f>IF(COUNTRY_INFO!C321=0," ",COUNTRY_INFO!C321)</f>
        <v>Dubluk</v>
      </c>
      <c r="D321" s="11" t="str">
        <f>IF(AND(COUNTRY_INFO!$T$9:$T$1000="T3 (ALB/MBD)",COUNTRY_INFO!$U$9:$U$1000="T3 (ALB/MBD)"), "T3 (ALB/MBD)", " ")</f>
        <v xml:space="preserve"> </v>
      </c>
      <c r="E321" s="289"/>
      <c r="F321" s="109"/>
      <c r="G321" s="288"/>
      <c r="H321" s="288"/>
      <c r="I321" s="56"/>
      <c r="J321" s="11">
        <f t="shared" si="25"/>
        <v>0</v>
      </c>
      <c r="K321" s="305"/>
      <c r="L321" s="308"/>
      <c r="M321" s="306"/>
      <c r="N321" s="14">
        <f t="shared" si="26"/>
        <v>0</v>
      </c>
      <c r="O321" s="230" t="str">
        <f t="shared" si="27"/>
        <v xml:space="preserve"> </v>
      </c>
      <c r="P321" s="230" t="str">
        <f t="shared" si="28"/>
        <v xml:space="preserve"> </v>
      </c>
      <c r="Q321" s="275" t="str">
        <f t="shared" si="29"/>
        <v xml:space="preserve"> </v>
      </c>
      <c r="R321" s="230" t="str">
        <f t="shared" si="30"/>
        <v xml:space="preserve"> </v>
      </c>
    </row>
    <row r="322" spans="1:18" x14ac:dyDescent="0.2">
      <c r="A322" s="10" t="str">
        <f>IF(COUNTRY_INFO!A322=0," ",COUNTRY_INFO!A322)</f>
        <v>Ethiopia</v>
      </c>
      <c r="B322" s="10" t="str">
        <f>IF(COUNTRY_INFO!B322=0," ",COUNTRY_INFO!B322)</f>
        <v>Oromia Borena</v>
      </c>
      <c r="C322" s="10" t="str">
        <f>IF(COUNTRY_INFO!C322=0," ",COUNTRY_INFO!C322)</f>
        <v>Eliwaye</v>
      </c>
      <c r="D322" s="11" t="str">
        <f>IF(AND(COUNTRY_INFO!$T$9:$T$1000="T3 (ALB/MBD)",COUNTRY_INFO!$U$9:$U$1000="T3 (ALB/MBD)"), "T3 (ALB/MBD)", " ")</f>
        <v xml:space="preserve"> </v>
      </c>
      <c r="E322" s="289"/>
      <c r="F322" s="109"/>
      <c r="G322" s="288"/>
      <c r="H322" s="288"/>
      <c r="I322" s="56"/>
      <c r="J322" s="11">
        <f t="shared" si="25"/>
        <v>0</v>
      </c>
      <c r="K322" s="305"/>
      <c r="L322" s="308"/>
      <c r="M322" s="306"/>
      <c r="N322" s="14">
        <f t="shared" si="26"/>
        <v>0</v>
      </c>
      <c r="O322" s="230" t="str">
        <f t="shared" si="27"/>
        <v xml:space="preserve"> </v>
      </c>
      <c r="P322" s="230" t="str">
        <f t="shared" si="28"/>
        <v xml:space="preserve"> </v>
      </c>
      <c r="Q322" s="275" t="str">
        <f t="shared" si="29"/>
        <v xml:space="preserve"> </v>
      </c>
      <c r="R322" s="230" t="str">
        <f t="shared" si="30"/>
        <v xml:space="preserve"> </v>
      </c>
    </row>
    <row r="323" spans="1:18" x14ac:dyDescent="0.2">
      <c r="A323" s="10" t="str">
        <f>IF(COUNTRY_INFO!A323=0," ",COUNTRY_INFO!A323)</f>
        <v>Ethiopia</v>
      </c>
      <c r="B323" s="10" t="str">
        <f>IF(COUNTRY_INFO!B323=0," ",COUNTRY_INFO!B323)</f>
        <v>Oromia Borena</v>
      </c>
      <c r="C323" s="10" t="str">
        <f>IF(COUNTRY_INFO!C323=0," ",COUNTRY_INFO!C323)</f>
        <v>Gomole</v>
      </c>
      <c r="D323" s="11" t="str">
        <f>IF(AND(COUNTRY_INFO!$T$9:$T$1000="T3 (ALB/MBD)",COUNTRY_INFO!$U$9:$U$1000="T3 (ALB/MBD)"), "T3 (ALB/MBD)", " ")</f>
        <v xml:space="preserve"> </v>
      </c>
      <c r="E323" s="289"/>
      <c r="F323" s="109"/>
      <c r="G323" s="288"/>
      <c r="H323" s="288"/>
      <c r="I323" s="56"/>
      <c r="J323" s="11">
        <f t="shared" si="25"/>
        <v>0</v>
      </c>
      <c r="K323" s="305"/>
      <c r="L323" s="308"/>
      <c r="M323" s="306"/>
      <c r="N323" s="14">
        <f t="shared" si="26"/>
        <v>0</v>
      </c>
      <c r="O323" s="230" t="str">
        <f t="shared" si="27"/>
        <v xml:space="preserve"> </v>
      </c>
      <c r="P323" s="230" t="str">
        <f t="shared" si="28"/>
        <v xml:space="preserve"> </v>
      </c>
      <c r="Q323" s="275" t="str">
        <f t="shared" si="29"/>
        <v xml:space="preserve"> </v>
      </c>
      <c r="R323" s="230" t="str">
        <f t="shared" si="30"/>
        <v xml:space="preserve"> </v>
      </c>
    </row>
    <row r="324" spans="1:18" x14ac:dyDescent="0.2">
      <c r="A324" s="10" t="str">
        <f>IF(COUNTRY_INFO!A324=0," ",COUNTRY_INFO!A324)</f>
        <v>Ethiopia</v>
      </c>
      <c r="B324" s="10" t="str">
        <f>IF(COUNTRY_INFO!B324=0," ",COUNTRY_INFO!B324)</f>
        <v>Oromia Borena</v>
      </c>
      <c r="C324" s="10" t="str">
        <f>IF(COUNTRY_INFO!C324=0," ",COUNTRY_INFO!C324)</f>
        <v>Guchi</v>
      </c>
      <c r="D324" s="11" t="str">
        <f>IF(AND(COUNTRY_INFO!$T$9:$T$1000="T3 (ALB/MBD)",COUNTRY_INFO!$U$9:$U$1000="T3 (ALB/MBD)"), "T3 (ALB/MBD)", " ")</f>
        <v xml:space="preserve"> </v>
      </c>
      <c r="E324" s="289"/>
      <c r="F324" s="109"/>
      <c r="G324" s="288"/>
      <c r="H324" s="288"/>
      <c r="I324" s="56"/>
      <c r="J324" s="11">
        <f t="shared" si="25"/>
        <v>0</v>
      </c>
      <c r="K324" s="305"/>
      <c r="L324" s="308"/>
      <c r="M324" s="306"/>
      <c r="N324" s="14">
        <f t="shared" si="26"/>
        <v>0</v>
      </c>
      <c r="O324" s="230" t="str">
        <f t="shared" si="27"/>
        <v xml:space="preserve"> </v>
      </c>
      <c r="P324" s="230" t="str">
        <f t="shared" si="28"/>
        <v xml:space="preserve"> </v>
      </c>
      <c r="Q324" s="275" t="str">
        <f t="shared" si="29"/>
        <v xml:space="preserve"> </v>
      </c>
      <c r="R324" s="230" t="str">
        <f t="shared" si="30"/>
        <v xml:space="preserve"> </v>
      </c>
    </row>
    <row r="325" spans="1:18" x14ac:dyDescent="0.2">
      <c r="A325" s="10" t="str">
        <f>IF(COUNTRY_INFO!A325=0," ",COUNTRY_INFO!A325)</f>
        <v>Ethiopia</v>
      </c>
      <c r="B325" s="10" t="str">
        <f>IF(COUNTRY_INFO!B325=0," ",COUNTRY_INFO!B325)</f>
        <v>Oromia Borena</v>
      </c>
      <c r="C325" s="10" t="str">
        <f>IF(COUNTRY_INFO!C325=0," ",COUNTRY_INFO!C325)</f>
        <v>Miyo</v>
      </c>
      <c r="D325" s="11" t="str">
        <f>IF(AND(COUNTRY_INFO!$T$9:$T$1000="T3 (ALB/MBD)",COUNTRY_INFO!$U$9:$U$1000="T3 (ALB/MBD)"), "T3 (ALB/MBD)", " ")</f>
        <v xml:space="preserve"> </v>
      </c>
      <c r="E325" s="289"/>
      <c r="F325" s="109"/>
      <c r="G325" s="288"/>
      <c r="H325" s="288"/>
      <c r="I325" s="56"/>
      <c r="J325" s="11">
        <f t="shared" si="25"/>
        <v>0</v>
      </c>
      <c r="K325" s="305"/>
      <c r="L325" s="308"/>
      <c r="M325" s="306"/>
      <c r="N325" s="14">
        <f t="shared" si="26"/>
        <v>0</v>
      </c>
      <c r="O325" s="230" t="str">
        <f t="shared" si="27"/>
        <v xml:space="preserve"> </v>
      </c>
      <c r="P325" s="230" t="str">
        <f t="shared" si="28"/>
        <v xml:space="preserve"> </v>
      </c>
      <c r="Q325" s="275" t="str">
        <f t="shared" si="29"/>
        <v xml:space="preserve"> </v>
      </c>
      <c r="R325" s="230" t="str">
        <f t="shared" si="30"/>
        <v xml:space="preserve"> </v>
      </c>
    </row>
    <row r="326" spans="1:18" x14ac:dyDescent="0.2">
      <c r="A326" s="10" t="str">
        <f>IF(COUNTRY_INFO!A326=0," ",COUNTRY_INFO!A326)</f>
        <v>Ethiopia</v>
      </c>
      <c r="B326" s="10" t="str">
        <f>IF(COUNTRY_INFO!B326=0," ",COUNTRY_INFO!B326)</f>
        <v>Oromia Borena</v>
      </c>
      <c r="C326" s="10" t="str">
        <f>IF(COUNTRY_INFO!C326=0," ",COUNTRY_INFO!C326)</f>
        <v>Moyale</v>
      </c>
      <c r="D326" s="11" t="str">
        <f>IF(AND(COUNTRY_INFO!$T$9:$T$1000="T3 (ALB/MBD)",COUNTRY_INFO!$U$9:$U$1000="T3 (ALB/MBD)"), "T3 (ALB/MBD)", " ")</f>
        <v xml:space="preserve"> </v>
      </c>
      <c r="E326" s="289"/>
      <c r="F326" s="109"/>
      <c r="G326" s="288"/>
      <c r="H326" s="288"/>
      <c r="I326" s="56"/>
      <c r="J326" s="11">
        <f t="shared" si="25"/>
        <v>0</v>
      </c>
      <c r="K326" s="305"/>
      <c r="L326" s="308"/>
      <c r="M326" s="306"/>
      <c r="N326" s="14">
        <f t="shared" si="26"/>
        <v>0</v>
      </c>
      <c r="O326" s="230" t="str">
        <f t="shared" si="27"/>
        <v xml:space="preserve"> </v>
      </c>
      <c r="P326" s="230" t="str">
        <f t="shared" si="28"/>
        <v xml:space="preserve"> </v>
      </c>
      <c r="Q326" s="275" t="str">
        <f t="shared" si="29"/>
        <v xml:space="preserve"> </v>
      </c>
      <c r="R326" s="230" t="str">
        <f t="shared" si="30"/>
        <v xml:space="preserve"> </v>
      </c>
    </row>
    <row r="327" spans="1:18" x14ac:dyDescent="0.2">
      <c r="A327" s="10" t="str">
        <f>IF(COUNTRY_INFO!A327=0," ",COUNTRY_INFO!A327)</f>
        <v>Ethiopia</v>
      </c>
      <c r="B327" s="10" t="str">
        <f>IF(COUNTRY_INFO!B327=0," ",COUNTRY_INFO!B327)</f>
        <v>Oromia Borena</v>
      </c>
      <c r="C327" s="10" t="str">
        <f>IF(COUNTRY_INFO!C327=0," ",COUNTRY_INFO!C327)</f>
        <v>Teltele</v>
      </c>
      <c r="D327" s="11" t="str">
        <f>IF(AND(COUNTRY_INFO!$T$9:$T$1000="T3 (ALB/MBD)",COUNTRY_INFO!$U$9:$U$1000="T3 (ALB/MBD)"), "T3 (ALB/MBD)", " ")</f>
        <v xml:space="preserve"> </v>
      </c>
      <c r="E327" s="289"/>
      <c r="F327" s="109"/>
      <c r="G327" s="288"/>
      <c r="H327" s="288"/>
      <c r="I327" s="56"/>
      <c r="J327" s="11">
        <f t="shared" si="25"/>
        <v>0</v>
      </c>
      <c r="K327" s="305"/>
      <c r="L327" s="308"/>
      <c r="M327" s="306"/>
      <c r="N327" s="14">
        <f t="shared" si="26"/>
        <v>0</v>
      </c>
      <c r="O327" s="230" t="str">
        <f t="shared" si="27"/>
        <v xml:space="preserve"> </v>
      </c>
      <c r="P327" s="230" t="str">
        <f t="shared" si="28"/>
        <v xml:space="preserve"> </v>
      </c>
      <c r="Q327" s="275" t="str">
        <f t="shared" si="29"/>
        <v xml:space="preserve"> </v>
      </c>
      <c r="R327" s="230" t="str">
        <f t="shared" si="30"/>
        <v xml:space="preserve"> </v>
      </c>
    </row>
    <row r="328" spans="1:18" x14ac:dyDescent="0.2">
      <c r="A328" s="10" t="str">
        <f>IF(COUNTRY_INFO!A328=0," ",COUNTRY_INFO!A328)</f>
        <v>Ethiopia</v>
      </c>
      <c r="B328" s="10" t="str">
        <f>IF(COUNTRY_INFO!B328=0," ",COUNTRY_INFO!B328)</f>
        <v>Oromia Borena</v>
      </c>
      <c r="C328" s="10" t="str">
        <f>IF(COUNTRY_INFO!C328=0," ",COUNTRY_INFO!C328)</f>
        <v>Wachile</v>
      </c>
      <c r="D328" s="11" t="str">
        <f>IF(AND(COUNTRY_INFO!$T$9:$T$1000="T3 (ALB/MBD)",COUNTRY_INFO!$U$9:$U$1000="T3 (ALB/MBD)"), "T3 (ALB/MBD)", " ")</f>
        <v xml:space="preserve"> </v>
      </c>
      <c r="E328" s="289"/>
      <c r="F328" s="109"/>
      <c r="G328" s="288"/>
      <c r="H328" s="288"/>
      <c r="I328" s="56"/>
      <c r="J328" s="11">
        <f t="shared" si="25"/>
        <v>0</v>
      </c>
      <c r="K328" s="305"/>
      <c r="L328" s="308"/>
      <c r="M328" s="306"/>
      <c r="N328" s="14">
        <f t="shared" si="26"/>
        <v>0</v>
      </c>
      <c r="O328" s="230" t="str">
        <f t="shared" si="27"/>
        <v xml:space="preserve"> </v>
      </c>
      <c r="P328" s="230" t="str">
        <f t="shared" si="28"/>
        <v xml:space="preserve"> </v>
      </c>
      <c r="Q328" s="275" t="str">
        <f t="shared" si="29"/>
        <v xml:space="preserve"> </v>
      </c>
      <c r="R328" s="230" t="str">
        <f t="shared" si="30"/>
        <v xml:space="preserve"> </v>
      </c>
    </row>
    <row r="329" spans="1:18" x14ac:dyDescent="0.2">
      <c r="A329" s="10" t="str">
        <f>IF(COUNTRY_INFO!A329=0," ",COUNTRY_INFO!A329)</f>
        <v>Ethiopia</v>
      </c>
      <c r="B329" s="10" t="str">
        <f>IF(COUNTRY_INFO!B329=0," ",COUNTRY_INFO!B329)</f>
        <v>Oromia Borena</v>
      </c>
      <c r="C329" s="10" t="str">
        <f>IF(COUNTRY_INFO!C329=0," ",COUNTRY_INFO!C329)</f>
        <v>Yabello</v>
      </c>
      <c r="D329" s="11" t="str">
        <f>IF(AND(COUNTRY_INFO!$T$9:$T$1000="T3 (ALB/MBD)",COUNTRY_INFO!$U$9:$U$1000="T3 (ALB/MBD)"), "T3 (ALB/MBD)", " ")</f>
        <v xml:space="preserve"> </v>
      </c>
      <c r="E329" s="289"/>
      <c r="F329" s="109"/>
      <c r="G329" s="288"/>
      <c r="H329" s="288"/>
      <c r="I329" s="56"/>
      <c r="J329" s="11">
        <f t="shared" si="25"/>
        <v>0</v>
      </c>
      <c r="K329" s="305"/>
      <c r="L329" s="308"/>
      <c r="M329" s="306"/>
      <c r="N329" s="14">
        <f t="shared" si="26"/>
        <v>0</v>
      </c>
      <c r="O329" s="230" t="str">
        <f t="shared" si="27"/>
        <v xml:space="preserve"> </v>
      </c>
      <c r="P329" s="230" t="str">
        <f t="shared" si="28"/>
        <v xml:space="preserve"> </v>
      </c>
      <c r="Q329" s="275" t="str">
        <f t="shared" si="29"/>
        <v xml:space="preserve"> </v>
      </c>
      <c r="R329" s="230" t="str">
        <f t="shared" si="30"/>
        <v xml:space="preserve"> </v>
      </c>
    </row>
    <row r="330" spans="1:18" x14ac:dyDescent="0.2">
      <c r="A330" s="10" t="str">
        <f>IF(COUNTRY_INFO!A330=0," ",COUNTRY_INFO!A330)</f>
        <v>Ethiopia</v>
      </c>
      <c r="B330" s="10" t="str">
        <f>IF(COUNTRY_INFO!B330=0," ",COUNTRY_INFO!B330)</f>
        <v>Oromia Borena</v>
      </c>
      <c r="C330" s="10" t="str">
        <f>IF(COUNTRY_INFO!C330=0," ",COUNTRY_INFO!C330)</f>
        <v>Yabello Town</v>
      </c>
      <c r="D330" s="11" t="str">
        <f>IF(AND(COUNTRY_INFO!$T$9:$T$1000="T3 (ALB/MBD)",COUNTRY_INFO!$U$9:$U$1000="T3 (ALB/MBD)"), "T3 (ALB/MBD)", " ")</f>
        <v xml:space="preserve"> </v>
      </c>
      <c r="E330" s="289"/>
      <c r="F330" s="109"/>
      <c r="G330" s="288"/>
      <c r="H330" s="288"/>
      <c r="I330" s="56"/>
      <c r="J330" s="11">
        <f t="shared" ref="J330:J393" si="31">SUM(G330:I330)</f>
        <v>0</v>
      </c>
      <c r="K330" s="305"/>
      <c r="L330" s="308"/>
      <c r="M330" s="306"/>
      <c r="N330" s="14">
        <f t="shared" ref="N330:N393" si="32">SUM(K330:M330)</f>
        <v>0</v>
      </c>
      <c r="O330" s="230" t="str">
        <f t="shared" ref="O330:O393" si="33">IF(G330&lt;&gt;0, IF(K330/G330*100=0, "-", K330/G330*100), " ")</f>
        <v xml:space="preserve"> </v>
      </c>
      <c r="P330" s="230" t="str">
        <f t="shared" ref="P330:P393" si="34">IF(H330&lt;&gt;0, IF(L330/H330*100=0, "-", L330/H330*100), " ")</f>
        <v xml:space="preserve"> </v>
      </c>
      <c r="Q330" s="275" t="str">
        <f t="shared" ref="Q330:Q393" si="35">IF(I330&lt;&gt;0, IF(M330/I330*100=0, "-", M330/I330*100), " ")</f>
        <v xml:space="preserve"> </v>
      </c>
      <c r="R330" s="230" t="str">
        <f t="shared" ref="R330:R393" si="36">IF(J330&lt;&gt;0, IF(N330/J330*100=0, "-", N330/J330*100), " ")</f>
        <v xml:space="preserve"> </v>
      </c>
    </row>
    <row r="331" spans="1:18" x14ac:dyDescent="0.2">
      <c r="A331" s="10" t="str">
        <f>IF(COUNTRY_INFO!A331=0," ",COUNTRY_INFO!A331)</f>
        <v>Ethiopia</v>
      </c>
      <c r="B331" s="10" t="str">
        <f>IF(COUNTRY_INFO!B331=0," ",COUNTRY_INFO!B331)</f>
        <v>Oromia Buno Bedele</v>
      </c>
      <c r="C331" s="10" t="str">
        <f>IF(COUNTRY_INFO!C331=0," ",COUNTRY_INFO!C331)</f>
        <v>Bedele Town</v>
      </c>
      <c r="D331" s="11" t="s">
        <v>1188</v>
      </c>
      <c r="E331" s="289" t="s">
        <v>19</v>
      </c>
      <c r="F331" s="253" t="s">
        <v>1187</v>
      </c>
      <c r="G331" s="288"/>
      <c r="H331" s="288">
        <v>8718</v>
      </c>
      <c r="I331" s="56"/>
      <c r="J331" s="11">
        <f t="shared" si="31"/>
        <v>8718</v>
      </c>
      <c r="K331" s="305"/>
      <c r="L331" s="309">
        <v>6469</v>
      </c>
      <c r="M331" s="306"/>
      <c r="N331" s="14">
        <f t="shared" si="32"/>
        <v>6469</v>
      </c>
      <c r="O331" s="230" t="str">
        <f t="shared" si="33"/>
        <v xml:space="preserve"> </v>
      </c>
      <c r="P331" s="230">
        <f t="shared" si="34"/>
        <v>74.202798807065847</v>
      </c>
      <c r="Q331" s="275" t="str">
        <f t="shared" si="35"/>
        <v xml:space="preserve"> </v>
      </c>
      <c r="R331" s="230">
        <f t="shared" si="36"/>
        <v>74.202798807065847</v>
      </c>
    </row>
    <row r="332" spans="1:18" x14ac:dyDescent="0.2">
      <c r="A332" s="10" t="str">
        <f>IF(COUNTRY_INFO!A332=0," ",COUNTRY_INFO!A332)</f>
        <v>Ethiopia</v>
      </c>
      <c r="B332" s="10" t="str">
        <f>IF(COUNTRY_INFO!B332=0," ",COUNTRY_INFO!B332)</f>
        <v>Oromia Buno Bedele</v>
      </c>
      <c r="C332" s="10" t="str">
        <f>IF(COUNTRY_INFO!C332=0," ",COUNTRY_INFO!C332)</f>
        <v>Bedele Zuria</v>
      </c>
      <c r="D332" s="11" t="s">
        <v>1188</v>
      </c>
      <c r="E332" s="289" t="s">
        <v>19</v>
      </c>
      <c r="F332" s="253" t="s">
        <v>1187</v>
      </c>
      <c r="G332" s="288"/>
      <c r="H332" s="288">
        <v>30736</v>
      </c>
      <c r="I332" s="56"/>
      <c r="J332" s="11">
        <f t="shared" si="31"/>
        <v>30736</v>
      </c>
      <c r="K332" s="305"/>
      <c r="L332" s="309">
        <v>26848</v>
      </c>
      <c r="M332" s="306"/>
      <c r="N332" s="14">
        <f t="shared" si="32"/>
        <v>26848</v>
      </c>
      <c r="O332" s="230" t="str">
        <f t="shared" si="33"/>
        <v xml:space="preserve"> </v>
      </c>
      <c r="P332" s="293">
        <f t="shared" si="34"/>
        <v>87.350338365434666</v>
      </c>
      <c r="Q332" s="275" t="str">
        <f t="shared" si="35"/>
        <v xml:space="preserve"> </v>
      </c>
      <c r="R332" s="293">
        <f t="shared" si="36"/>
        <v>87.350338365434666</v>
      </c>
    </row>
    <row r="333" spans="1:18" x14ac:dyDescent="0.2">
      <c r="A333" s="10" t="str">
        <f>IF(COUNTRY_INFO!A333=0," ",COUNTRY_INFO!A333)</f>
        <v>Ethiopia</v>
      </c>
      <c r="B333" s="10" t="str">
        <f>IF(COUNTRY_INFO!B333=0," ",COUNTRY_INFO!B333)</f>
        <v>Oromia Buno Bedele</v>
      </c>
      <c r="C333" s="10" t="str">
        <f>IF(COUNTRY_INFO!C333=0," ",COUNTRY_INFO!C333)</f>
        <v>Borecha</v>
      </c>
      <c r="D333" s="11"/>
      <c r="E333" s="289"/>
      <c r="F333" s="253"/>
      <c r="G333" s="288"/>
      <c r="H333" s="288">
        <v>31019</v>
      </c>
      <c r="I333" s="56"/>
      <c r="J333" s="11">
        <f t="shared" si="31"/>
        <v>31019</v>
      </c>
      <c r="K333" s="305"/>
      <c r="L333" s="309">
        <v>29181</v>
      </c>
      <c r="M333" s="306"/>
      <c r="N333" s="14">
        <f t="shared" si="32"/>
        <v>29181</v>
      </c>
      <c r="O333" s="230" t="str">
        <f t="shared" si="33"/>
        <v xml:space="preserve"> </v>
      </c>
      <c r="P333" s="230">
        <f t="shared" si="34"/>
        <v>94.074599439053486</v>
      </c>
      <c r="Q333" s="275" t="str">
        <f t="shared" si="35"/>
        <v xml:space="preserve"> </v>
      </c>
      <c r="R333" s="230">
        <f t="shared" si="36"/>
        <v>94.074599439053486</v>
      </c>
    </row>
    <row r="334" spans="1:18" x14ac:dyDescent="0.2">
      <c r="A334" s="10" t="str">
        <f>IF(COUNTRY_INFO!A334=0," ",COUNTRY_INFO!A334)</f>
        <v>Ethiopia</v>
      </c>
      <c r="B334" s="10" t="str">
        <f>IF(COUNTRY_INFO!B334=0," ",COUNTRY_INFO!B334)</f>
        <v>Oromia Buno Bedele</v>
      </c>
      <c r="C334" s="10" t="str">
        <f>IF(COUNTRY_INFO!C334=0," ",COUNTRY_INFO!C334)</f>
        <v>Chewaka</v>
      </c>
      <c r="D334" s="11"/>
      <c r="E334" s="289"/>
      <c r="F334" s="253"/>
      <c r="G334" s="288"/>
      <c r="H334" s="288">
        <v>23556</v>
      </c>
      <c r="I334" s="56"/>
      <c r="J334" s="11">
        <f t="shared" si="31"/>
        <v>23556</v>
      </c>
      <c r="K334" s="305"/>
      <c r="L334" s="309">
        <v>21928</v>
      </c>
      <c r="M334" s="306"/>
      <c r="N334" s="14">
        <f t="shared" si="32"/>
        <v>21928</v>
      </c>
      <c r="O334" s="230" t="str">
        <f t="shared" si="33"/>
        <v xml:space="preserve"> </v>
      </c>
      <c r="P334" s="230">
        <f t="shared" si="34"/>
        <v>93.088809645101037</v>
      </c>
      <c r="Q334" s="275" t="str">
        <f t="shared" si="35"/>
        <v xml:space="preserve"> </v>
      </c>
      <c r="R334" s="230">
        <f t="shared" si="36"/>
        <v>93.088809645101037</v>
      </c>
    </row>
    <row r="335" spans="1:18" x14ac:dyDescent="0.2">
      <c r="A335" s="10" t="str">
        <f>IF(COUNTRY_INFO!A335=0," ",COUNTRY_INFO!A335)</f>
        <v>Ethiopia</v>
      </c>
      <c r="B335" s="10" t="str">
        <f>IF(COUNTRY_INFO!B335=0," ",COUNTRY_INFO!B335)</f>
        <v>Oromia Buno Bedele</v>
      </c>
      <c r="C335" s="10" t="str">
        <f>IF(COUNTRY_INFO!C335=0," ",COUNTRY_INFO!C335)</f>
        <v>Chora</v>
      </c>
      <c r="D335" s="11" t="str">
        <f>IF(AND(COUNTRY_INFO!$T$9:$T$1000="T3 (ALB/MBD)",COUNTRY_INFO!$U$9:$U$1000="T3 (ALB/MBD)"), "T3 (ALB/MBD)", " ")</f>
        <v xml:space="preserve"> </v>
      </c>
      <c r="E335" s="289"/>
      <c r="F335" s="109"/>
      <c r="G335" s="288"/>
      <c r="H335" s="288"/>
      <c r="I335" s="56"/>
      <c r="J335" s="11">
        <f t="shared" si="31"/>
        <v>0</v>
      </c>
      <c r="K335" s="305"/>
      <c r="L335" s="308"/>
      <c r="M335" s="306"/>
      <c r="N335" s="14">
        <f t="shared" si="32"/>
        <v>0</v>
      </c>
      <c r="O335" s="230" t="str">
        <f t="shared" si="33"/>
        <v xml:space="preserve"> </v>
      </c>
      <c r="P335" s="230" t="str">
        <f t="shared" si="34"/>
        <v xml:space="preserve"> </v>
      </c>
      <c r="Q335" s="275" t="str">
        <f t="shared" si="35"/>
        <v xml:space="preserve"> </v>
      </c>
      <c r="R335" s="230" t="str">
        <f t="shared" si="36"/>
        <v xml:space="preserve"> </v>
      </c>
    </row>
    <row r="336" spans="1:18" x14ac:dyDescent="0.2">
      <c r="A336" s="10" t="str">
        <f>IF(COUNTRY_INFO!A336=0," ",COUNTRY_INFO!A336)</f>
        <v>Ethiopia</v>
      </c>
      <c r="B336" s="10" t="str">
        <f>IF(COUNTRY_INFO!B336=0," ",COUNTRY_INFO!B336)</f>
        <v>Oromia Buno Bedele</v>
      </c>
      <c r="C336" s="10" t="str">
        <f>IF(COUNTRY_INFO!C336=0," ",COUNTRY_INFO!C336)</f>
        <v>Dabo Hanna</v>
      </c>
      <c r="D336" s="11" t="str">
        <f>IF(AND(COUNTRY_INFO!$T$9:$T$1000="T3 (ALB/MBD)",COUNTRY_INFO!$U$9:$U$1000="T3 (ALB/MBD)"), "T3 (ALB/MBD)", " ")</f>
        <v xml:space="preserve"> </v>
      </c>
      <c r="E336" s="289"/>
      <c r="F336" s="109"/>
      <c r="G336" s="288"/>
      <c r="H336" s="288"/>
      <c r="I336" s="56"/>
      <c r="J336" s="11">
        <f t="shared" si="31"/>
        <v>0</v>
      </c>
      <c r="K336" s="305"/>
      <c r="L336" s="308"/>
      <c r="M336" s="306"/>
      <c r="N336" s="14">
        <f t="shared" si="32"/>
        <v>0</v>
      </c>
      <c r="O336" s="230" t="str">
        <f t="shared" si="33"/>
        <v xml:space="preserve"> </v>
      </c>
      <c r="P336" s="230" t="str">
        <f t="shared" si="34"/>
        <v xml:space="preserve"> </v>
      </c>
      <c r="Q336" s="275" t="str">
        <f t="shared" si="35"/>
        <v xml:space="preserve"> </v>
      </c>
      <c r="R336" s="230" t="str">
        <f t="shared" si="36"/>
        <v xml:space="preserve"> </v>
      </c>
    </row>
    <row r="337" spans="1:18" x14ac:dyDescent="0.2">
      <c r="A337" s="10" t="str">
        <f>IF(COUNTRY_INFO!A337=0," ",COUNTRY_INFO!A337)</f>
        <v>Ethiopia</v>
      </c>
      <c r="B337" s="10" t="str">
        <f>IF(COUNTRY_INFO!B337=0," ",COUNTRY_INFO!B337)</f>
        <v>Oromia Buno Bedele</v>
      </c>
      <c r="C337" s="10" t="str">
        <f>IF(COUNTRY_INFO!C337=0," ",COUNTRY_INFO!C337)</f>
        <v>Diediesa</v>
      </c>
      <c r="D337" s="11" t="s">
        <v>1188</v>
      </c>
      <c r="E337" s="289" t="s">
        <v>19</v>
      </c>
      <c r="F337" s="253" t="s">
        <v>1187</v>
      </c>
      <c r="G337" s="288"/>
      <c r="H337" s="288">
        <v>33890</v>
      </c>
      <c r="I337" s="56"/>
      <c r="J337" s="11">
        <f t="shared" si="31"/>
        <v>33890</v>
      </c>
      <c r="K337" s="305"/>
      <c r="L337" s="309">
        <v>21954</v>
      </c>
      <c r="M337" s="306"/>
      <c r="N337" s="14">
        <f t="shared" si="32"/>
        <v>21954</v>
      </c>
      <c r="O337" s="230" t="str">
        <f t="shared" si="33"/>
        <v xml:space="preserve"> </v>
      </c>
      <c r="P337" s="230">
        <f t="shared" si="34"/>
        <v>64.78017114192977</v>
      </c>
      <c r="Q337" s="275" t="str">
        <f t="shared" si="35"/>
        <v xml:space="preserve"> </v>
      </c>
      <c r="R337" s="230">
        <f t="shared" si="36"/>
        <v>64.78017114192977</v>
      </c>
    </row>
    <row r="338" spans="1:18" x14ac:dyDescent="0.2">
      <c r="A338" s="10" t="str">
        <f>IF(COUNTRY_INFO!A338=0," ",COUNTRY_INFO!A338)</f>
        <v>Ethiopia</v>
      </c>
      <c r="B338" s="10" t="str">
        <f>IF(COUNTRY_INFO!B338=0," ",COUNTRY_INFO!B338)</f>
        <v>Oromia Buno Bedele</v>
      </c>
      <c r="C338" s="10" t="str">
        <f>IF(COUNTRY_INFO!C338=0," ",COUNTRY_INFO!C338)</f>
        <v>Diga</v>
      </c>
      <c r="D338" s="11" t="str">
        <f>IF(AND(COUNTRY_INFO!$T$9:$T$1000="T3 (ALB/MBD)",COUNTRY_INFO!$U$9:$U$1000="T3 (ALB/MBD)"), "T3 (ALB/MBD)", " ")</f>
        <v xml:space="preserve"> </v>
      </c>
      <c r="E338" s="289"/>
      <c r="F338" s="109"/>
      <c r="G338" s="288"/>
      <c r="H338" s="288"/>
      <c r="I338" s="56"/>
      <c r="J338" s="11">
        <f t="shared" si="31"/>
        <v>0</v>
      </c>
      <c r="K338" s="305"/>
      <c r="L338" s="308"/>
      <c r="M338" s="306"/>
      <c r="N338" s="14">
        <f t="shared" si="32"/>
        <v>0</v>
      </c>
      <c r="O338" s="230" t="str">
        <f t="shared" si="33"/>
        <v xml:space="preserve"> </v>
      </c>
      <c r="P338" s="230" t="str">
        <f t="shared" si="34"/>
        <v xml:space="preserve"> </v>
      </c>
      <c r="Q338" s="275" t="str">
        <f t="shared" si="35"/>
        <v xml:space="preserve"> </v>
      </c>
      <c r="R338" s="230" t="str">
        <f t="shared" si="36"/>
        <v xml:space="preserve"> </v>
      </c>
    </row>
    <row r="339" spans="1:18" x14ac:dyDescent="0.2">
      <c r="A339" s="10" t="str">
        <f>IF(COUNTRY_INFO!A339=0," ",COUNTRY_INFO!A339)</f>
        <v>Ethiopia</v>
      </c>
      <c r="B339" s="10" t="str">
        <f>IF(COUNTRY_INFO!B339=0," ",COUNTRY_INFO!B339)</f>
        <v>Oromia Buno Bedele</v>
      </c>
      <c r="C339" s="10" t="str">
        <f>IF(COUNTRY_INFO!C339=0," ",COUNTRY_INFO!C339)</f>
        <v>Gechi</v>
      </c>
      <c r="D339" s="11" t="s">
        <v>1188</v>
      </c>
      <c r="E339" s="289" t="s">
        <v>19</v>
      </c>
      <c r="F339" s="253" t="s">
        <v>1187</v>
      </c>
      <c r="G339" s="288"/>
      <c r="H339" s="288">
        <v>28162</v>
      </c>
      <c r="I339" s="56"/>
      <c r="J339" s="11">
        <f t="shared" si="31"/>
        <v>28162</v>
      </c>
      <c r="K339" s="305"/>
      <c r="L339" s="309">
        <v>22103</v>
      </c>
      <c r="M339" s="306"/>
      <c r="N339" s="14">
        <f t="shared" si="32"/>
        <v>22103</v>
      </c>
      <c r="O339" s="230" t="str">
        <f t="shared" si="33"/>
        <v xml:space="preserve"> </v>
      </c>
      <c r="P339" s="293">
        <f t="shared" si="34"/>
        <v>78.485192813010443</v>
      </c>
      <c r="Q339" s="275" t="str">
        <f t="shared" si="35"/>
        <v xml:space="preserve"> </v>
      </c>
      <c r="R339" s="293">
        <f t="shared" si="36"/>
        <v>78.485192813010443</v>
      </c>
    </row>
    <row r="340" spans="1:18" x14ac:dyDescent="0.2">
      <c r="A340" s="10" t="str">
        <f>IF(COUNTRY_INFO!A340=0," ",COUNTRY_INFO!A340)</f>
        <v>Ethiopia</v>
      </c>
      <c r="B340" s="10" t="str">
        <f>IF(COUNTRY_INFO!B340=0," ",COUNTRY_INFO!B340)</f>
        <v>Oromia Buno Bedele</v>
      </c>
      <c r="C340" s="10" t="str">
        <f>IF(COUNTRY_INFO!C340=0," ",COUNTRY_INFO!C340)</f>
        <v>Meko</v>
      </c>
      <c r="D340" s="11" t="s">
        <v>1188</v>
      </c>
      <c r="E340" s="289" t="s">
        <v>19</v>
      </c>
      <c r="F340" s="253" t="s">
        <v>1187</v>
      </c>
      <c r="G340" s="288"/>
      <c r="H340" s="288">
        <v>8705</v>
      </c>
      <c r="I340" s="56"/>
      <c r="J340" s="11">
        <f t="shared" si="31"/>
        <v>8705</v>
      </c>
      <c r="K340" s="305"/>
      <c r="L340" s="309">
        <v>7374</v>
      </c>
      <c r="M340" s="306"/>
      <c r="N340" s="14">
        <f t="shared" si="32"/>
        <v>7374</v>
      </c>
      <c r="O340" s="230" t="str">
        <f t="shared" si="33"/>
        <v xml:space="preserve"> </v>
      </c>
      <c r="P340" s="293">
        <f t="shared" si="34"/>
        <v>84.709936817920735</v>
      </c>
      <c r="Q340" s="275" t="str">
        <f t="shared" si="35"/>
        <v xml:space="preserve"> </v>
      </c>
      <c r="R340" s="293">
        <f t="shared" si="36"/>
        <v>84.709936817920735</v>
      </c>
    </row>
    <row r="341" spans="1:18" x14ac:dyDescent="0.2">
      <c r="A341" s="10" t="str">
        <f>IF(COUNTRY_INFO!A341=0," ",COUNTRY_INFO!A341)</f>
        <v>Ethiopia</v>
      </c>
      <c r="B341" s="10" t="str">
        <f>IF(COUNTRY_INFO!B341=0," ",COUNTRY_INFO!B341)</f>
        <v>Oromia East Harerge</v>
      </c>
      <c r="C341" s="10" t="str">
        <f>IF(COUNTRY_INFO!C341=0," ",COUNTRY_INFO!C341)</f>
        <v>Awaday Town</v>
      </c>
      <c r="D341" s="11" t="str">
        <f>IF(AND(COUNTRY_INFO!$T$9:$T$1000="T3 (ALB/MBD)",COUNTRY_INFO!$U$9:$U$1000="T3 (ALB/MBD)"), "T3 (ALB/MBD)", " ")</f>
        <v xml:space="preserve"> </v>
      </c>
      <c r="E341" s="289"/>
      <c r="F341" s="109"/>
      <c r="G341" s="288"/>
      <c r="H341" s="288"/>
      <c r="I341" s="56"/>
      <c r="J341" s="11">
        <f t="shared" si="31"/>
        <v>0</v>
      </c>
      <c r="K341" s="305"/>
      <c r="L341" s="308"/>
      <c r="M341" s="306"/>
      <c r="N341" s="14">
        <f t="shared" si="32"/>
        <v>0</v>
      </c>
      <c r="O341" s="230" t="str">
        <f t="shared" si="33"/>
        <v xml:space="preserve"> </v>
      </c>
      <c r="P341" s="230" t="str">
        <f t="shared" si="34"/>
        <v xml:space="preserve"> </v>
      </c>
      <c r="Q341" s="275" t="str">
        <f t="shared" si="35"/>
        <v xml:space="preserve"> </v>
      </c>
      <c r="R341" s="230" t="str">
        <f t="shared" si="36"/>
        <v xml:space="preserve"> </v>
      </c>
    </row>
    <row r="342" spans="1:18" x14ac:dyDescent="0.2">
      <c r="A342" s="10" t="str">
        <f>IF(COUNTRY_INFO!A342=0," ",COUNTRY_INFO!A342)</f>
        <v>Ethiopia</v>
      </c>
      <c r="B342" s="10" t="str">
        <f>IF(COUNTRY_INFO!B342=0," ",COUNTRY_INFO!B342)</f>
        <v>Oromia East Harerge</v>
      </c>
      <c r="C342" s="10" t="str">
        <f>IF(COUNTRY_INFO!C342=0," ",COUNTRY_INFO!C342)</f>
        <v>Babile</v>
      </c>
      <c r="D342" s="11" t="str">
        <f>IF(AND(COUNTRY_INFO!$T$9:$T$1000="T3 (ALB/MBD)",COUNTRY_INFO!$U$9:$U$1000="T3 (ALB/MBD)"), "T3 (ALB/MBD)", " ")</f>
        <v xml:space="preserve"> </v>
      </c>
      <c r="E342" s="289"/>
      <c r="F342" s="109"/>
      <c r="G342" s="288"/>
      <c r="H342" s="288"/>
      <c r="I342" s="56"/>
      <c r="J342" s="11">
        <f t="shared" si="31"/>
        <v>0</v>
      </c>
      <c r="K342" s="305"/>
      <c r="L342" s="308"/>
      <c r="M342" s="306"/>
      <c r="N342" s="14">
        <f t="shared" si="32"/>
        <v>0</v>
      </c>
      <c r="O342" s="230" t="str">
        <f t="shared" si="33"/>
        <v xml:space="preserve"> </v>
      </c>
      <c r="P342" s="230" t="str">
        <f t="shared" si="34"/>
        <v xml:space="preserve"> </v>
      </c>
      <c r="Q342" s="275" t="str">
        <f t="shared" si="35"/>
        <v xml:space="preserve"> </v>
      </c>
      <c r="R342" s="230" t="str">
        <f t="shared" si="36"/>
        <v xml:space="preserve"> </v>
      </c>
    </row>
    <row r="343" spans="1:18" x14ac:dyDescent="0.2">
      <c r="A343" s="10" t="str">
        <f>IF(COUNTRY_INFO!A343=0," ",COUNTRY_INFO!A343)</f>
        <v>Ethiopia</v>
      </c>
      <c r="B343" s="10" t="str">
        <f>IF(COUNTRY_INFO!B343=0," ",COUNTRY_INFO!B343)</f>
        <v>Oromia East Harerge</v>
      </c>
      <c r="C343" s="10" t="str">
        <f>IF(COUNTRY_INFO!C343=0," ",COUNTRY_INFO!C343)</f>
        <v>Babile Town</v>
      </c>
      <c r="D343" s="11" t="str">
        <f>IF(AND(COUNTRY_INFO!$T$9:$T$1000="T3 (ALB/MBD)",COUNTRY_INFO!$U$9:$U$1000="T3 (ALB/MBD)"), "T3 (ALB/MBD)", " ")</f>
        <v xml:space="preserve"> </v>
      </c>
      <c r="E343" s="289"/>
      <c r="F343" s="109"/>
      <c r="G343" s="288"/>
      <c r="H343" s="288"/>
      <c r="I343" s="56"/>
      <c r="J343" s="11">
        <f t="shared" si="31"/>
        <v>0</v>
      </c>
      <c r="K343" s="305"/>
      <c r="L343" s="308"/>
      <c r="M343" s="306"/>
      <c r="N343" s="14">
        <f t="shared" si="32"/>
        <v>0</v>
      </c>
      <c r="O343" s="230" t="str">
        <f t="shared" si="33"/>
        <v xml:space="preserve"> </v>
      </c>
      <c r="P343" s="230" t="str">
        <f t="shared" si="34"/>
        <v xml:space="preserve"> </v>
      </c>
      <c r="Q343" s="275" t="str">
        <f t="shared" si="35"/>
        <v xml:space="preserve"> </v>
      </c>
      <c r="R343" s="230" t="str">
        <f t="shared" si="36"/>
        <v xml:space="preserve"> </v>
      </c>
    </row>
    <row r="344" spans="1:18" x14ac:dyDescent="0.2">
      <c r="A344" s="10" t="str">
        <f>IF(COUNTRY_INFO!A344=0," ",COUNTRY_INFO!A344)</f>
        <v>Ethiopia</v>
      </c>
      <c r="B344" s="10" t="str">
        <f>IF(COUNTRY_INFO!B344=0," ",COUNTRY_INFO!B344)</f>
        <v>Oromia East Harerge</v>
      </c>
      <c r="C344" s="10" t="str">
        <f>IF(COUNTRY_INFO!C344=0," ",COUNTRY_INFO!C344)</f>
        <v>Bedeno</v>
      </c>
      <c r="D344" s="11"/>
      <c r="E344" s="289"/>
      <c r="F344" s="253"/>
      <c r="G344" s="288"/>
      <c r="H344" s="288"/>
      <c r="I344" s="56"/>
      <c r="J344" s="11">
        <f t="shared" si="31"/>
        <v>0</v>
      </c>
      <c r="K344" s="305"/>
      <c r="L344" s="308"/>
      <c r="M344" s="306"/>
      <c r="N344" s="14">
        <f t="shared" si="32"/>
        <v>0</v>
      </c>
      <c r="O344" s="230" t="str">
        <f t="shared" si="33"/>
        <v xml:space="preserve"> </v>
      </c>
      <c r="P344" s="230" t="str">
        <f t="shared" si="34"/>
        <v xml:space="preserve"> </v>
      </c>
      <c r="Q344" s="275" t="str">
        <f t="shared" si="35"/>
        <v xml:space="preserve"> </v>
      </c>
      <c r="R344" s="230" t="str">
        <f t="shared" si="36"/>
        <v xml:space="preserve"> </v>
      </c>
    </row>
    <row r="345" spans="1:18" x14ac:dyDescent="0.2">
      <c r="A345" s="10" t="str">
        <f>IF(COUNTRY_INFO!A345=0," ",COUNTRY_INFO!A345)</f>
        <v>Ethiopia</v>
      </c>
      <c r="B345" s="10" t="str">
        <f>IF(COUNTRY_INFO!B345=0," ",COUNTRY_INFO!B345)</f>
        <v>Oromia East Harerge</v>
      </c>
      <c r="C345" s="10" t="str">
        <f>IF(COUNTRY_INFO!C345=0," ",COUNTRY_INFO!C345)</f>
        <v>Chenaksan</v>
      </c>
      <c r="D345" s="11" t="str">
        <f>IF(AND(COUNTRY_INFO!$T$9:$T$1000="T3 (ALB/MBD)",COUNTRY_INFO!$U$9:$U$1000="T3 (ALB/MBD)"), "T3 (ALB/MBD)", " ")</f>
        <v xml:space="preserve"> </v>
      </c>
      <c r="E345" s="289"/>
      <c r="F345" s="109"/>
      <c r="G345" s="288"/>
      <c r="H345" s="288"/>
      <c r="I345" s="56"/>
      <c r="J345" s="11">
        <f t="shared" si="31"/>
        <v>0</v>
      </c>
      <c r="K345" s="305"/>
      <c r="L345" s="308"/>
      <c r="M345" s="306"/>
      <c r="N345" s="14">
        <f t="shared" si="32"/>
        <v>0</v>
      </c>
      <c r="O345" s="230" t="str">
        <f t="shared" si="33"/>
        <v xml:space="preserve"> </v>
      </c>
      <c r="P345" s="230" t="str">
        <f t="shared" si="34"/>
        <v xml:space="preserve"> </v>
      </c>
      <c r="Q345" s="275" t="str">
        <f t="shared" si="35"/>
        <v xml:space="preserve"> </v>
      </c>
      <c r="R345" s="230" t="str">
        <f t="shared" si="36"/>
        <v xml:space="preserve"> </v>
      </c>
    </row>
    <row r="346" spans="1:18" x14ac:dyDescent="0.2">
      <c r="A346" s="10" t="str">
        <f>IF(COUNTRY_INFO!A346=0," ",COUNTRY_INFO!A346)</f>
        <v>Ethiopia</v>
      </c>
      <c r="B346" s="10" t="str">
        <f>IF(COUNTRY_INFO!B346=0," ",COUNTRY_INFO!B346)</f>
        <v>Oromia East Harerge</v>
      </c>
      <c r="C346" s="10" t="str">
        <f>IF(COUNTRY_INFO!C346=0," ",COUNTRY_INFO!C346)</f>
        <v>Deder</v>
      </c>
      <c r="D346" s="11" t="str">
        <f>IF(AND(COUNTRY_INFO!$T$9:$T$1000="T3 (ALB/MBD)",COUNTRY_INFO!$U$9:$U$1000="T3 (ALB/MBD)"), "T3 (ALB/MBD)", " ")</f>
        <v xml:space="preserve"> </v>
      </c>
      <c r="E346" s="289"/>
      <c r="F346" s="109"/>
      <c r="G346" s="288"/>
      <c r="H346" s="288"/>
      <c r="I346" s="56"/>
      <c r="J346" s="11">
        <f t="shared" si="31"/>
        <v>0</v>
      </c>
      <c r="K346" s="305"/>
      <c r="L346" s="308"/>
      <c r="M346" s="306"/>
      <c r="N346" s="14">
        <f t="shared" si="32"/>
        <v>0</v>
      </c>
      <c r="O346" s="230" t="str">
        <f t="shared" si="33"/>
        <v xml:space="preserve"> </v>
      </c>
      <c r="P346" s="230" t="str">
        <f t="shared" si="34"/>
        <v xml:space="preserve"> </v>
      </c>
      <c r="Q346" s="275" t="str">
        <f t="shared" si="35"/>
        <v xml:space="preserve"> </v>
      </c>
      <c r="R346" s="230" t="str">
        <f t="shared" si="36"/>
        <v xml:space="preserve"> </v>
      </c>
    </row>
    <row r="347" spans="1:18" x14ac:dyDescent="0.2">
      <c r="A347" s="10" t="str">
        <f>IF(COUNTRY_INFO!A347=0," ",COUNTRY_INFO!A347)</f>
        <v>Ethiopia</v>
      </c>
      <c r="B347" s="10" t="str">
        <f>IF(COUNTRY_INFO!B347=0," ",COUNTRY_INFO!B347)</f>
        <v>Oromia East Harerge</v>
      </c>
      <c r="C347" s="10" t="str">
        <f>IF(COUNTRY_INFO!C347=0," ",COUNTRY_INFO!C347)</f>
        <v>Deder Town</v>
      </c>
      <c r="D347" s="11" t="str">
        <f>IF(AND(COUNTRY_INFO!$T$9:$T$1000="T3 (ALB/MBD)",COUNTRY_INFO!$U$9:$U$1000="T3 (ALB/MBD)"), "T3 (ALB/MBD)", " ")</f>
        <v xml:space="preserve"> </v>
      </c>
      <c r="E347" s="289"/>
      <c r="F347" s="109"/>
      <c r="G347" s="288"/>
      <c r="H347" s="288"/>
      <c r="I347" s="56"/>
      <c r="J347" s="11">
        <f t="shared" si="31"/>
        <v>0</v>
      </c>
      <c r="K347" s="305"/>
      <c r="L347" s="308"/>
      <c r="M347" s="306"/>
      <c r="N347" s="14">
        <f t="shared" si="32"/>
        <v>0</v>
      </c>
      <c r="O347" s="230" t="str">
        <f t="shared" si="33"/>
        <v xml:space="preserve"> </v>
      </c>
      <c r="P347" s="230" t="str">
        <f t="shared" si="34"/>
        <v xml:space="preserve"> </v>
      </c>
      <c r="Q347" s="275" t="str">
        <f t="shared" si="35"/>
        <v xml:space="preserve"> </v>
      </c>
      <c r="R347" s="230" t="str">
        <f t="shared" si="36"/>
        <v xml:space="preserve"> </v>
      </c>
    </row>
    <row r="348" spans="1:18" x14ac:dyDescent="0.2">
      <c r="A348" s="10" t="str">
        <f>IF(COUNTRY_INFO!A348=0," ",COUNTRY_INFO!A348)</f>
        <v>Ethiopia</v>
      </c>
      <c r="B348" s="10" t="str">
        <f>IF(COUNTRY_INFO!B348=0," ",COUNTRY_INFO!B348)</f>
        <v>Oromia East Harerge</v>
      </c>
      <c r="C348" s="10" t="str">
        <f>IF(COUNTRY_INFO!C348=0," ",COUNTRY_INFO!C348)</f>
        <v>Fedis</v>
      </c>
      <c r="D348" s="11" t="str">
        <f>IF(AND(COUNTRY_INFO!$T$9:$T$1000="T3 (ALB/MBD)",COUNTRY_INFO!$U$9:$U$1000="T3 (ALB/MBD)"), "T3 (ALB/MBD)", " ")</f>
        <v xml:space="preserve"> </v>
      </c>
      <c r="E348" s="289"/>
      <c r="F348" s="109"/>
      <c r="G348" s="288"/>
      <c r="H348" s="288"/>
      <c r="I348" s="56"/>
      <c r="J348" s="11">
        <f t="shared" si="31"/>
        <v>0</v>
      </c>
      <c r="K348" s="305"/>
      <c r="L348" s="308"/>
      <c r="M348" s="306"/>
      <c r="N348" s="14">
        <f t="shared" si="32"/>
        <v>0</v>
      </c>
      <c r="O348" s="230" t="str">
        <f t="shared" si="33"/>
        <v xml:space="preserve"> </v>
      </c>
      <c r="P348" s="230" t="str">
        <f t="shared" si="34"/>
        <v xml:space="preserve"> </v>
      </c>
      <c r="Q348" s="275" t="str">
        <f t="shared" si="35"/>
        <v xml:space="preserve"> </v>
      </c>
      <c r="R348" s="230" t="str">
        <f t="shared" si="36"/>
        <v xml:space="preserve"> </v>
      </c>
    </row>
    <row r="349" spans="1:18" x14ac:dyDescent="0.2">
      <c r="A349" s="10" t="str">
        <f>IF(COUNTRY_INFO!A349=0," ",COUNTRY_INFO!A349)</f>
        <v>Ethiopia</v>
      </c>
      <c r="B349" s="10" t="str">
        <f>IF(COUNTRY_INFO!B349=0," ",COUNTRY_INFO!B349)</f>
        <v>Oromia East Harerge</v>
      </c>
      <c r="C349" s="10" t="str">
        <f>IF(COUNTRY_INFO!C349=0," ",COUNTRY_INFO!C349)</f>
        <v>Goloada</v>
      </c>
      <c r="D349" s="11"/>
      <c r="E349" s="289"/>
      <c r="F349" s="253"/>
      <c r="G349" s="288"/>
      <c r="H349" s="288"/>
      <c r="I349" s="56"/>
      <c r="J349" s="11">
        <f t="shared" si="31"/>
        <v>0</v>
      </c>
      <c r="K349" s="305"/>
      <c r="L349" s="308"/>
      <c r="M349" s="306"/>
      <c r="N349" s="14">
        <f t="shared" si="32"/>
        <v>0</v>
      </c>
      <c r="O349" s="230" t="str">
        <f t="shared" si="33"/>
        <v xml:space="preserve"> </v>
      </c>
      <c r="P349" s="230" t="str">
        <f t="shared" si="34"/>
        <v xml:space="preserve"> </v>
      </c>
      <c r="Q349" s="275" t="str">
        <f t="shared" si="35"/>
        <v xml:space="preserve"> </v>
      </c>
      <c r="R349" s="230" t="str">
        <f t="shared" si="36"/>
        <v xml:space="preserve"> </v>
      </c>
    </row>
    <row r="350" spans="1:18" x14ac:dyDescent="0.2">
      <c r="A350" s="10" t="str">
        <f>IF(COUNTRY_INFO!A350=0," ",COUNTRY_INFO!A350)</f>
        <v>Ethiopia</v>
      </c>
      <c r="B350" s="10" t="str">
        <f>IF(COUNTRY_INFO!B350=0," ",COUNTRY_INFO!B350)</f>
        <v>Oromia East Harerge</v>
      </c>
      <c r="C350" s="10" t="str">
        <f>IF(COUNTRY_INFO!C350=0," ",COUNTRY_INFO!C350)</f>
        <v>Goro Muti</v>
      </c>
      <c r="D350" s="11" t="str">
        <f>IF(AND(COUNTRY_INFO!$T$9:$T$1000="T3 (ALB/MBD)",COUNTRY_INFO!$U$9:$U$1000="T3 (ALB/MBD)"), "T3 (ALB/MBD)", " ")</f>
        <v xml:space="preserve"> </v>
      </c>
      <c r="E350" s="289"/>
      <c r="F350" s="109"/>
      <c r="G350" s="288"/>
      <c r="H350" s="288">
        <v>45378</v>
      </c>
      <c r="I350" s="56"/>
      <c r="J350" s="11">
        <f t="shared" si="31"/>
        <v>45378</v>
      </c>
      <c r="K350" s="305"/>
      <c r="L350" s="309">
        <v>42607</v>
      </c>
      <c r="M350" s="306"/>
      <c r="N350" s="14">
        <f t="shared" si="32"/>
        <v>42607</v>
      </c>
      <c r="O350" s="230" t="str">
        <f t="shared" si="33"/>
        <v xml:space="preserve"> </v>
      </c>
      <c r="P350" s="293">
        <f t="shared" si="34"/>
        <v>93.893516682092653</v>
      </c>
      <c r="Q350" s="275" t="str">
        <f t="shared" si="35"/>
        <v xml:space="preserve"> </v>
      </c>
      <c r="R350" s="293">
        <f t="shared" si="36"/>
        <v>93.893516682092653</v>
      </c>
    </row>
    <row r="351" spans="1:18" x14ac:dyDescent="0.2">
      <c r="A351" s="10" t="str">
        <f>IF(COUNTRY_INFO!A351=0," ",COUNTRY_INFO!A351)</f>
        <v>Ethiopia</v>
      </c>
      <c r="B351" s="10" t="str">
        <f>IF(COUNTRY_INFO!B351=0," ",COUNTRY_INFO!B351)</f>
        <v>Oromia East Harerge</v>
      </c>
      <c r="C351" s="10" t="str">
        <f>IF(COUNTRY_INFO!C351=0," ",COUNTRY_INFO!C351)</f>
        <v>Gorogutu</v>
      </c>
      <c r="D351" s="11" t="str">
        <f>IF(AND(COUNTRY_INFO!$T$9:$T$1000="T3 (ALB/MBD)",COUNTRY_INFO!$U$9:$U$1000="T3 (ALB/MBD)"), "T3 (ALB/MBD)", " ")</f>
        <v xml:space="preserve"> </v>
      </c>
      <c r="E351" s="289"/>
      <c r="F351" s="109"/>
      <c r="G351" s="288"/>
      <c r="H351" s="288"/>
      <c r="I351" s="56"/>
      <c r="J351" s="11">
        <f t="shared" si="31"/>
        <v>0</v>
      </c>
      <c r="K351" s="305"/>
      <c r="L351" s="308"/>
      <c r="M351" s="306"/>
      <c r="N351" s="14">
        <f t="shared" si="32"/>
        <v>0</v>
      </c>
      <c r="O351" s="230" t="str">
        <f t="shared" si="33"/>
        <v xml:space="preserve"> </v>
      </c>
      <c r="P351" s="230" t="str">
        <f t="shared" si="34"/>
        <v xml:space="preserve"> </v>
      </c>
      <c r="Q351" s="275" t="str">
        <f t="shared" si="35"/>
        <v xml:space="preserve"> </v>
      </c>
      <c r="R351" s="230" t="str">
        <f t="shared" si="36"/>
        <v xml:space="preserve"> </v>
      </c>
    </row>
    <row r="352" spans="1:18" x14ac:dyDescent="0.2">
      <c r="A352" s="10" t="str">
        <f>IF(COUNTRY_INFO!A352=0," ",COUNTRY_INFO!A352)</f>
        <v>Ethiopia</v>
      </c>
      <c r="B352" s="10" t="str">
        <f>IF(COUNTRY_INFO!B352=0," ",COUNTRY_INFO!B352)</f>
        <v>Oromia East Harerge</v>
      </c>
      <c r="C352" s="10" t="str">
        <f>IF(COUNTRY_INFO!C352=0," ",COUNTRY_INFO!C352)</f>
        <v>Gurawa</v>
      </c>
      <c r="D352" s="11"/>
      <c r="E352" s="289"/>
      <c r="F352" s="253"/>
      <c r="G352" s="288"/>
      <c r="H352" s="288"/>
      <c r="I352" s="56"/>
      <c r="J352" s="11">
        <f t="shared" si="31"/>
        <v>0</v>
      </c>
      <c r="K352" s="305"/>
      <c r="L352" s="308"/>
      <c r="M352" s="306"/>
      <c r="N352" s="14">
        <f t="shared" si="32"/>
        <v>0</v>
      </c>
      <c r="O352" s="230" t="str">
        <f t="shared" si="33"/>
        <v xml:space="preserve"> </v>
      </c>
      <c r="P352" s="230" t="str">
        <f t="shared" si="34"/>
        <v xml:space="preserve"> </v>
      </c>
      <c r="Q352" s="275" t="str">
        <f t="shared" si="35"/>
        <v xml:space="preserve"> </v>
      </c>
      <c r="R352" s="230" t="str">
        <f t="shared" si="36"/>
        <v xml:space="preserve"> </v>
      </c>
    </row>
    <row r="353" spans="1:18" x14ac:dyDescent="0.2">
      <c r="A353" s="10" t="str">
        <f>IF(COUNTRY_INFO!A353=0," ",COUNTRY_INFO!A353)</f>
        <v>Ethiopia</v>
      </c>
      <c r="B353" s="10" t="str">
        <f>IF(COUNTRY_INFO!B353=0," ",COUNTRY_INFO!B353)</f>
        <v>Oromia East Harerge</v>
      </c>
      <c r="C353" s="10" t="str">
        <f>IF(COUNTRY_INFO!C353=0," ",COUNTRY_INFO!C353)</f>
        <v>Gursum</v>
      </c>
      <c r="D353" s="11" t="str">
        <f>IF(AND(COUNTRY_INFO!$T$9:$T$1000="T3 (ALB/MBD)",COUNTRY_INFO!$U$9:$U$1000="T3 (ALB/MBD)"), "T3 (ALB/MBD)", " ")</f>
        <v xml:space="preserve"> </v>
      </c>
      <c r="E353" s="289"/>
      <c r="F353" s="109"/>
      <c r="G353" s="288"/>
      <c r="H353" s="288"/>
      <c r="I353" s="56"/>
      <c r="J353" s="11">
        <f t="shared" si="31"/>
        <v>0</v>
      </c>
      <c r="K353" s="305"/>
      <c r="L353" s="308"/>
      <c r="M353" s="306"/>
      <c r="N353" s="14">
        <f t="shared" si="32"/>
        <v>0</v>
      </c>
      <c r="O353" s="230" t="str">
        <f t="shared" si="33"/>
        <v xml:space="preserve"> </v>
      </c>
      <c r="P353" s="230" t="str">
        <f t="shared" si="34"/>
        <v xml:space="preserve"> </v>
      </c>
      <c r="Q353" s="275" t="str">
        <f t="shared" si="35"/>
        <v xml:space="preserve"> </v>
      </c>
      <c r="R353" s="230" t="str">
        <f t="shared" si="36"/>
        <v xml:space="preserve"> </v>
      </c>
    </row>
    <row r="354" spans="1:18" x14ac:dyDescent="0.2">
      <c r="A354" s="10" t="str">
        <f>IF(COUNTRY_INFO!A354=0," ",COUNTRY_INFO!A354)</f>
        <v>Ethiopia</v>
      </c>
      <c r="B354" s="10" t="str">
        <f>IF(COUNTRY_INFO!B354=0," ",COUNTRY_INFO!B354)</f>
        <v>Oromia East Harerge</v>
      </c>
      <c r="C354" s="10" t="str">
        <f>IF(COUNTRY_INFO!C354=0," ",COUNTRY_INFO!C354)</f>
        <v>Haromaya</v>
      </c>
      <c r="D354" s="11" t="str">
        <f>IF(AND(COUNTRY_INFO!$T$9:$T$1000="T3 (ALB/MBD)",COUNTRY_INFO!$U$9:$U$1000="T3 (ALB/MBD)"), "T3 (ALB/MBD)", " ")</f>
        <v xml:space="preserve"> </v>
      </c>
      <c r="E354" s="289"/>
      <c r="F354" s="109"/>
      <c r="G354" s="288"/>
      <c r="H354" s="288"/>
      <c r="I354" s="56"/>
      <c r="J354" s="11">
        <f t="shared" si="31"/>
        <v>0</v>
      </c>
      <c r="K354" s="305"/>
      <c r="L354" s="308"/>
      <c r="M354" s="306"/>
      <c r="N354" s="14">
        <f t="shared" si="32"/>
        <v>0</v>
      </c>
      <c r="O354" s="230" t="str">
        <f t="shared" si="33"/>
        <v xml:space="preserve"> </v>
      </c>
      <c r="P354" s="230" t="str">
        <f t="shared" si="34"/>
        <v xml:space="preserve"> </v>
      </c>
      <c r="Q354" s="275" t="str">
        <f t="shared" si="35"/>
        <v xml:space="preserve"> </v>
      </c>
      <c r="R354" s="230" t="str">
        <f t="shared" si="36"/>
        <v xml:space="preserve"> </v>
      </c>
    </row>
    <row r="355" spans="1:18" x14ac:dyDescent="0.2">
      <c r="A355" s="10" t="str">
        <f>IF(COUNTRY_INFO!A355=0," ",COUNTRY_INFO!A355)</f>
        <v>Ethiopia</v>
      </c>
      <c r="B355" s="10" t="str">
        <f>IF(COUNTRY_INFO!B355=0," ",COUNTRY_INFO!B355)</f>
        <v>Oromia East Harerge</v>
      </c>
      <c r="C355" s="10" t="str">
        <f>IF(COUNTRY_INFO!C355=0," ",COUNTRY_INFO!C355)</f>
        <v>Haromaya Town</v>
      </c>
      <c r="D355" s="11" t="str">
        <f>IF(AND(COUNTRY_INFO!$T$9:$T$1000="T3 (ALB/MBD)",COUNTRY_INFO!$U$9:$U$1000="T3 (ALB/MBD)"), "T3 (ALB/MBD)", " ")</f>
        <v xml:space="preserve"> </v>
      </c>
      <c r="E355" s="289"/>
      <c r="F355" s="109"/>
      <c r="G355" s="288"/>
      <c r="H355" s="288"/>
      <c r="I355" s="56"/>
      <c r="J355" s="11">
        <f t="shared" si="31"/>
        <v>0</v>
      </c>
      <c r="K355" s="305"/>
      <c r="L355" s="308"/>
      <c r="M355" s="306"/>
      <c r="N355" s="14">
        <f t="shared" si="32"/>
        <v>0</v>
      </c>
      <c r="O355" s="230" t="str">
        <f t="shared" si="33"/>
        <v xml:space="preserve"> </v>
      </c>
      <c r="P355" s="230" t="str">
        <f t="shared" si="34"/>
        <v xml:space="preserve"> </v>
      </c>
      <c r="Q355" s="275" t="str">
        <f t="shared" si="35"/>
        <v xml:space="preserve"> </v>
      </c>
      <c r="R355" s="230" t="str">
        <f t="shared" si="36"/>
        <v xml:space="preserve"> </v>
      </c>
    </row>
    <row r="356" spans="1:18" x14ac:dyDescent="0.2">
      <c r="A356" s="10" t="str">
        <f>IF(COUNTRY_INFO!A356=0," ",COUNTRY_INFO!A356)</f>
        <v>Ethiopia</v>
      </c>
      <c r="B356" s="10" t="str">
        <f>IF(COUNTRY_INFO!B356=0," ",COUNTRY_INFO!B356)</f>
        <v>Oromia East Harerge</v>
      </c>
      <c r="C356" s="10" t="str">
        <f>IF(COUNTRY_INFO!C356=0," ",COUNTRY_INFO!C356)</f>
        <v>Jarso</v>
      </c>
      <c r="D356" s="11" t="str">
        <f>IF(AND(COUNTRY_INFO!$T$9:$T$1000="T3 (ALB/MBD)",COUNTRY_INFO!$U$9:$U$1000="T3 (ALB/MBD)"), "T3 (ALB/MBD)", " ")</f>
        <v xml:space="preserve"> </v>
      </c>
      <c r="E356" s="289"/>
      <c r="F356" s="109"/>
      <c r="G356" s="288"/>
      <c r="H356" s="288"/>
      <c r="I356" s="56"/>
      <c r="J356" s="11">
        <f t="shared" si="31"/>
        <v>0</v>
      </c>
      <c r="K356" s="305"/>
      <c r="L356" s="308"/>
      <c r="M356" s="306"/>
      <c r="N356" s="14">
        <f t="shared" si="32"/>
        <v>0</v>
      </c>
      <c r="O356" s="230" t="str">
        <f t="shared" si="33"/>
        <v xml:space="preserve"> </v>
      </c>
      <c r="P356" s="230" t="str">
        <f t="shared" si="34"/>
        <v xml:space="preserve"> </v>
      </c>
      <c r="Q356" s="275" t="str">
        <f t="shared" si="35"/>
        <v xml:space="preserve"> </v>
      </c>
      <c r="R356" s="230" t="str">
        <f t="shared" si="36"/>
        <v xml:space="preserve"> </v>
      </c>
    </row>
    <row r="357" spans="1:18" x14ac:dyDescent="0.2">
      <c r="A357" s="10" t="str">
        <f>IF(COUNTRY_INFO!A357=0," ",COUNTRY_INFO!A357)</f>
        <v>Ethiopia</v>
      </c>
      <c r="B357" s="10" t="str">
        <f>IF(COUNTRY_INFO!B357=0," ",COUNTRY_INFO!B357)</f>
        <v>Oromia East Harerge</v>
      </c>
      <c r="C357" s="10" t="str">
        <f>IF(COUNTRY_INFO!C357=0," ",COUNTRY_INFO!C357)</f>
        <v>Kersa</v>
      </c>
      <c r="D357" s="11" t="str">
        <f>IF(AND(COUNTRY_INFO!$T$9:$T$1000="T3 (ALB/MBD)",COUNTRY_INFO!$U$9:$U$1000="T3 (ALB/MBD)"), "T3 (ALB/MBD)", " ")</f>
        <v xml:space="preserve"> </v>
      </c>
      <c r="E357" s="289"/>
      <c r="F357" s="109"/>
      <c r="G357" s="288"/>
      <c r="H357" s="288"/>
      <c r="I357" s="56"/>
      <c r="J357" s="11">
        <f t="shared" si="31"/>
        <v>0</v>
      </c>
      <c r="K357" s="305"/>
      <c r="L357" s="308"/>
      <c r="M357" s="306"/>
      <c r="N357" s="14">
        <f t="shared" si="32"/>
        <v>0</v>
      </c>
      <c r="O357" s="230" t="str">
        <f t="shared" si="33"/>
        <v xml:space="preserve"> </v>
      </c>
      <c r="P357" s="230" t="str">
        <f t="shared" si="34"/>
        <v xml:space="preserve"> </v>
      </c>
      <c r="Q357" s="275" t="str">
        <f t="shared" si="35"/>
        <v xml:space="preserve"> </v>
      </c>
      <c r="R357" s="230" t="str">
        <f t="shared" si="36"/>
        <v xml:space="preserve"> </v>
      </c>
    </row>
    <row r="358" spans="1:18" x14ac:dyDescent="0.2">
      <c r="A358" s="10" t="str">
        <f>IF(COUNTRY_INFO!A358=0," ",COUNTRY_INFO!A358)</f>
        <v>Ethiopia</v>
      </c>
      <c r="B358" s="10" t="str">
        <f>IF(COUNTRY_INFO!B358=0," ",COUNTRY_INFO!B358)</f>
        <v>Oromia East Harerge</v>
      </c>
      <c r="C358" s="10" t="str">
        <f>IF(COUNTRY_INFO!C358=0," ",COUNTRY_INFO!C358)</f>
        <v>Kombolcha</v>
      </c>
      <c r="D358" s="11" t="str">
        <f>IF(AND(COUNTRY_INFO!$T$9:$T$1000="T3 (ALB/MBD)",COUNTRY_INFO!$U$9:$U$1000="T3 (ALB/MBD)"), "T3 (ALB/MBD)", " ")</f>
        <v xml:space="preserve"> </v>
      </c>
      <c r="E358" s="289"/>
      <c r="F358" s="109"/>
      <c r="G358" s="288"/>
      <c r="H358" s="288"/>
      <c r="I358" s="56"/>
      <c r="J358" s="11">
        <f t="shared" si="31"/>
        <v>0</v>
      </c>
      <c r="K358" s="305"/>
      <c r="L358" s="308"/>
      <c r="M358" s="306"/>
      <c r="N358" s="14">
        <f t="shared" si="32"/>
        <v>0</v>
      </c>
      <c r="O358" s="230" t="str">
        <f t="shared" si="33"/>
        <v xml:space="preserve"> </v>
      </c>
      <c r="P358" s="230" t="str">
        <f t="shared" si="34"/>
        <v xml:space="preserve"> </v>
      </c>
      <c r="Q358" s="275" t="str">
        <f t="shared" si="35"/>
        <v xml:space="preserve"> </v>
      </c>
      <c r="R358" s="230" t="str">
        <f t="shared" si="36"/>
        <v xml:space="preserve"> </v>
      </c>
    </row>
    <row r="359" spans="1:18" x14ac:dyDescent="0.2">
      <c r="A359" s="10" t="str">
        <f>IF(COUNTRY_INFO!A359=0," ",COUNTRY_INFO!A359)</f>
        <v>Ethiopia</v>
      </c>
      <c r="B359" s="10" t="str">
        <f>IF(COUNTRY_INFO!B359=0," ",COUNTRY_INFO!B359)</f>
        <v>Oromia East Harerge</v>
      </c>
      <c r="C359" s="10" t="str">
        <f>IF(COUNTRY_INFO!C359=0," ",COUNTRY_INFO!C359)</f>
        <v>Kurfachala</v>
      </c>
      <c r="D359" s="11" t="str">
        <f>IF(AND(COUNTRY_INFO!$T$9:$T$1000="T3 (ALB/MBD)",COUNTRY_INFO!$U$9:$U$1000="T3 (ALB/MBD)"), "T3 (ALB/MBD)", " ")</f>
        <v xml:space="preserve"> </v>
      </c>
      <c r="E359" s="289"/>
      <c r="F359" s="109"/>
      <c r="G359" s="288"/>
      <c r="H359" s="288"/>
      <c r="I359" s="56"/>
      <c r="J359" s="11">
        <f t="shared" si="31"/>
        <v>0</v>
      </c>
      <c r="K359" s="305"/>
      <c r="L359" s="308"/>
      <c r="M359" s="306"/>
      <c r="N359" s="14">
        <f t="shared" si="32"/>
        <v>0</v>
      </c>
      <c r="O359" s="230" t="str">
        <f t="shared" si="33"/>
        <v xml:space="preserve"> </v>
      </c>
      <c r="P359" s="230" t="str">
        <f t="shared" si="34"/>
        <v xml:space="preserve"> </v>
      </c>
      <c r="Q359" s="275" t="str">
        <f t="shared" si="35"/>
        <v xml:space="preserve"> </v>
      </c>
      <c r="R359" s="230" t="str">
        <f t="shared" si="36"/>
        <v xml:space="preserve"> </v>
      </c>
    </row>
    <row r="360" spans="1:18" x14ac:dyDescent="0.2">
      <c r="A360" s="10" t="str">
        <f>IF(COUNTRY_INFO!A360=0," ",COUNTRY_INFO!A360)</f>
        <v>Ethiopia</v>
      </c>
      <c r="B360" s="10" t="str">
        <f>IF(COUNTRY_INFO!B360=0," ",COUNTRY_INFO!B360)</f>
        <v>Oromia East Harerge</v>
      </c>
      <c r="C360" s="10" t="str">
        <f>IF(COUNTRY_INFO!C360=0," ",COUNTRY_INFO!C360)</f>
        <v>Medaga Tola</v>
      </c>
      <c r="D360" s="11" t="str">
        <f>IF(AND(COUNTRY_INFO!$T$9:$T$1000="T3 (ALB/MBD)",COUNTRY_INFO!$U$9:$U$1000="T3 (ALB/MBD)"), "T3 (ALB/MBD)", " ")</f>
        <v xml:space="preserve"> </v>
      </c>
      <c r="E360" s="289"/>
      <c r="F360" s="109"/>
      <c r="G360" s="288"/>
      <c r="H360" s="288"/>
      <c r="I360" s="56"/>
      <c r="J360" s="11">
        <f t="shared" si="31"/>
        <v>0</v>
      </c>
      <c r="K360" s="305"/>
      <c r="L360" s="308"/>
      <c r="M360" s="306"/>
      <c r="N360" s="14">
        <f t="shared" si="32"/>
        <v>0</v>
      </c>
      <c r="O360" s="230" t="str">
        <f t="shared" si="33"/>
        <v xml:space="preserve"> </v>
      </c>
      <c r="P360" s="230" t="str">
        <f t="shared" si="34"/>
        <v xml:space="preserve"> </v>
      </c>
      <c r="Q360" s="275" t="str">
        <f t="shared" si="35"/>
        <v xml:space="preserve"> </v>
      </c>
      <c r="R360" s="230" t="str">
        <f t="shared" si="36"/>
        <v xml:space="preserve"> </v>
      </c>
    </row>
    <row r="361" spans="1:18" x14ac:dyDescent="0.2">
      <c r="A361" s="10" t="str">
        <f>IF(COUNTRY_INFO!A361=0," ",COUNTRY_INFO!A361)</f>
        <v>Ethiopia</v>
      </c>
      <c r="B361" s="10" t="str">
        <f>IF(COUNTRY_INFO!B361=0," ",COUNTRY_INFO!B361)</f>
        <v>Oromia East Harerge</v>
      </c>
      <c r="C361" s="10" t="str">
        <f>IF(COUNTRY_INFO!C361=0," ",COUNTRY_INFO!C361)</f>
        <v>Melka balo</v>
      </c>
      <c r="D361" s="11"/>
      <c r="E361" s="289"/>
      <c r="F361" s="253"/>
      <c r="G361" s="288"/>
      <c r="H361" s="288">
        <v>75815</v>
      </c>
      <c r="I361" s="56"/>
      <c r="J361" s="11">
        <f t="shared" si="31"/>
        <v>75815</v>
      </c>
      <c r="K361" s="305"/>
      <c r="L361" s="309">
        <v>72515</v>
      </c>
      <c r="M361" s="306"/>
      <c r="N361" s="14">
        <f t="shared" si="32"/>
        <v>72515</v>
      </c>
      <c r="O361" s="230" t="str">
        <f t="shared" si="33"/>
        <v xml:space="preserve"> </v>
      </c>
      <c r="P361" s="230">
        <f t="shared" si="34"/>
        <v>95.647299347094901</v>
      </c>
      <c r="Q361" s="275" t="str">
        <f t="shared" si="35"/>
        <v xml:space="preserve"> </v>
      </c>
      <c r="R361" s="230">
        <f t="shared" si="36"/>
        <v>95.647299347094901</v>
      </c>
    </row>
    <row r="362" spans="1:18" x14ac:dyDescent="0.2">
      <c r="A362" s="10" t="str">
        <f>IF(COUNTRY_INFO!A362=0," ",COUNTRY_INFO!A362)</f>
        <v>Ethiopia</v>
      </c>
      <c r="B362" s="10" t="str">
        <f>IF(COUNTRY_INFO!B362=0," ",COUNTRY_INFO!B362)</f>
        <v>Oromia East Harerge</v>
      </c>
      <c r="C362" s="10" t="str">
        <f>IF(COUNTRY_INFO!C362=0," ",COUNTRY_INFO!C362)</f>
        <v>Meta</v>
      </c>
      <c r="D362" s="11"/>
      <c r="E362" s="289"/>
      <c r="F362" s="253"/>
      <c r="G362" s="288"/>
      <c r="H362" s="288">
        <v>75013</v>
      </c>
      <c r="I362" s="56"/>
      <c r="J362" s="11">
        <f t="shared" si="31"/>
        <v>75013</v>
      </c>
      <c r="K362" s="305"/>
      <c r="L362" s="309">
        <v>71239</v>
      </c>
      <c r="M362" s="306"/>
      <c r="N362" s="14">
        <f t="shared" si="32"/>
        <v>71239</v>
      </c>
      <c r="O362" s="230" t="str">
        <f t="shared" si="33"/>
        <v xml:space="preserve"> </v>
      </c>
      <c r="P362" s="230">
        <f t="shared" si="34"/>
        <v>94.96887206217589</v>
      </c>
      <c r="Q362" s="275" t="str">
        <f t="shared" si="35"/>
        <v xml:space="preserve"> </v>
      </c>
      <c r="R362" s="230">
        <f t="shared" si="36"/>
        <v>94.96887206217589</v>
      </c>
    </row>
    <row r="363" spans="1:18" x14ac:dyDescent="0.2">
      <c r="A363" s="10" t="str">
        <f>IF(COUNTRY_INFO!A363=0," ",COUNTRY_INFO!A363)</f>
        <v>Ethiopia</v>
      </c>
      <c r="B363" s="10" t="str">
        <f>IF(COUNTRY_INFO!B363=0," ",COUNTRY_INFO!B363)</f>
        <v>Oromia East Harerge</v>
      </c>
      <c r="C363" s="10" t="str">
        <f>IF(COUNTRY_INFO!C363=0," ",COUNTRY_INFO!C363)</f>
        <v>Meyu</v>
      </c>
      <c r="D363" s="11" t="str">
        <f>IF(AND(COUNTRY_INFO!$T$9:$T$1000="T3 (ALB/MBD)",COUNTRY_INFO!$U$9:$U$1000="T3 (ALB/MBD)"), "T3 (ALB/MBD)", " ")</f>
        <v xml:space="preserve"> </v>
      </c>
      <c r="E363" s="289"/>
      <c r="F363" s="109"/>
      <c r="G363" s="288"/>
      <c r="H363" s="288"/>
      <c r="I363" s="56"/>
      <c r="J363" s="11">
        <f t="shared" si="31"/>
        <v>0</v>
      </c>
      <c r="K363" s="305"/>
      <c r="L363" s="308"/>
      <c r="M363" s="306"/>
      <c r="N363" s="14">
        <f t="shared" si="32"/>
        <v>0</v>
      </c>
      <c r="O363" s="230" t="str">
        <f t="shared" si="33"/>
        <v xml:space="preserve"> </v>
      </c>
      <c r="P363" s="230" t="str">
        <f t="shared" si="34"/>
        <v xml:space="preserve"> </v>
      </c>
      <c r="Q363" s="275" t="str">
        <f t="shared" si="35"/>
        <v xml:space="preserve"> </v>
      </c>
      <c r="R363" s="230" t="str">
        <f t="shared" si="36"/>
        <v xml:space="preserve"> </v>
      </c>
    </row>
    <row r="364" spans="1:18" x14ac:dyDescent="0.2">
      <c r="A364" s="10" t="str">
        <f>IF(COUNTRY_INFO!A364=0," ",COUNTRY_INFO!A364)</f>
        <v>Ethiopia</v>
      </c>
      <c r="B364" s="10" t="str">
        <f>IF(COUNTRY_INFO!B364=0," ",COUNTRY_INFO!B364)</f>
        <v>Oromia East Harerge</v>
      </c>
      <c r="C364" s="10" t="str">
        <f>IF(COUNTRY_INFO!C364=0," ",COUNTRY_INFO!C364)</f>
        <v>Qumbi</v>
      </c>
      <c r="D364" s="11" t="str">
        <f>IF(AND(COUNTRY_INFO!$T$9:$T$1000="T3 (ALB/MBD)",COUNTRY_INFO!$U$9:$U$1000="T3 (ALB/MBD)"), "T3 (ALB/MBD)", " ")</f>
        <v xml:space="preserve"> </v>
      </c>
      <c r="E364" s="289"/>
      <c r="F364" s="109"/>
      <c r="G364" s="288"/>
      <c r="H364" s="288"/>
      <c r="I364" s="56"/>
      <c r="J364" s="11">
        <f t="shared" si="31"/>
        <v>0</v>
      </c>
      <c r="K364" s="305"/>
      <c r="L364" s="308"/>
      <c r="M364" s="306"/>
      <c r="N364" s="14">
        <f t="shared" si="32"/>
        <v>0</v>
      </c>
      <c r="O364" s="230" t="str">
        <f t="shared" si="33"/>
        <v xml:space="preserve"> </v>
      </c>
      <c r="P364" s="230" t="str">
        <f t="shared" si="34"/>
        <v xml:space="preserve"> </v>
      </c>
      <c r="Q364" s="275" t="str">
        <f t="shared" si="35"/>
        <v xml:space="preserve"> </v>
      </c>
      <c r="R364" s="230" t="str">
        <f t="shared" si="36"/>
        <v xml:space="preserve"> </v>
      </c>
    </row>
    <row r="365" spans="1:18" x14ac:dyDescent="0.2">
      <c r="A365" s="10" t="str">
        <f>IF(COUNTRY_INFO!A365=0," ",COUNTRY_INFO!A365)</f>
        <v>Ethiopia</v>
      </c>
      <c r="B365" s="10" t="str">
        <f>IF(COUNTRY_INFO!B365=0," ",COUNTRY_INFO!B365)</f>
        <v>Oromia East Shewa</v>
      </c>
      <c r="C365" s="10" t="str">
        <f>IF(COUNTRY_INFO!C365=0," ",COUNTRY_INFO!C365)</f>
        <v>Adama</v>
      </c>
      <c r="D365" s="11" t="str">
        <f>IF(AND(COUNTRY_INFO!$T$9:$T$1000="T3 (ALB/MBD)",COUNTRY_INFO!$U$9:$U$1000="T3 (ALB/MBD)"), "T3 (ALB/MBD)", " ")</f>
        <v xml:space="preserve"> </v>
      </c>
      <c r="E365" s="289"/>
      <c r="F365" s="109"/>
      <c r="G365" s="288"/>
      <c r="H365" s="288"/>
      <c r="I365" s="56"/>
      <c r="J365" s="11">
        <f t="shared" si="31"/>
        <v>0</v>
      </c>
      <c r="K365" s="305"/>
      <c r="L365" s="308"/>
      <c r="M365" s="306"/>
      <c r="N365" s="14">
        <f t="shared" si="32"/>
        <v>0</v>
      </c>
      <c r="O365" s="230" t="str">
        <f t="shared" si="33"/>
        <v xml:space="preserve"> </v>
      </c>
      <c r="P365" s="230" t="str">
        <f t="shared" si="34"/>
        <v xml:space="preserve"> </v>
      </c>
      <c r="Q365" s="275" t="str">
        <f t="shared" si="35"/>
        <v xml:space="preserve"> </v>
      </c>
      <c r="R365" s="230" t="str">
        <f t="shared" si="36"/>
        <v xml:space="preserve"> </v>
      </c>
    </row>
    <row r="366" spans="1:18" x14ac:dyDescent="0.2">
      <c r="A366" s="10" t="str">
        <f>IF(COUNTRY_INFO!A366=0," ",COUNTRY_INFO!A366)</f>
        <v>Ethiopia</v>
      </c>
      <c r="B366" s="10" t="str">
        <f>IF(COUNTRY_INFO!B366=0," ",COUNTRY_INFO!B366)</f>
        <v>Oromia East Shewa</v>
      </c>
      <c r="C366" s="10" t="str">
        <f>IF(COUNTRY_INFO!C366=0," ",COUNTRY_INFO!C366)</f>
        <v>Adama Town</v>
      </c>
      <c r="D366" s="11" t="str">
        <f>IF(AND(COUNTRY_INFO!$T$9:$T$1000="T3 (ALB/MBD)",COUNTRY_INFO!$U$9:$U$1000="T3 (ALB/MBD)"), "T3 (ALB/MBD)", " ")</f>
        <v xml:space="preserve"> </v>
      </c>
      <c r="E366" s="289"/>
      <c r="F366" s="109"/>
      <c r="G366" s="288"/>
      <c r="H366" s="288"/>
      <c r="I366" s="56"/>
      <c r="J366" s="11">
        <f t="shared" si="31"/>
        <v>0</v>
      </c>
      <c r="K366" s="305"/>
      <c r="L366" s="308"/>
      <c r="M366" s="306"/>
      <c r="N366" s="14">
        <f t="shared" si="32"/>
        <v>0</v>
      </c>
      <c r="O366" s="230" t="str">
        <f t="shared" si="33"/>
        <v xml:space="preserve"> </v>
      </c>
      <c r="P366" s="230" t="str">
        <f t="shared" si="34"/>
        <v xml:space="preserve"> </v>
      </c>
      <c r="Q366" s="275" t="str">
        <f t="shared" si="35"/>
        <v xml:space="preserve"> </v>
      </c>
      <c r="R366" s="230" t="str">
        <f t="shared" si="36"/>
        <v xml:space="preserve"> </v>
      </c>
    </row>
    <row r="367" spans="1:18" x14ac:dyDescent="0.2">
      <c r="A367" s="10" t="str">
        <f>IF(COUNTRY_INFO!A367=0," ",COUNTRY_INFO!A367)</f>
        <v>Ethiopia</v>
      </c>
      <c r="B367" s="10" t="str">
        <f>IF(COUNTRY_INFO!B367=0," ",COUNTRY_INFO!B367)</f>
        <v>Oromia East Shewa</v>
      </c>
      <c r="C367" s="10" t="str">
        <f>IF(COUNTRY_INFO!C367=0," ",COUNTRY_INFO!C367)</f>
        <v>Adami Tulu Jido Kombolacha</v>
      </c>
      <c r="D367" s="11" t="str">
        <f>IF(AND(COUNTRY_INFO!$T$9:$T$1000="T3 (ALB/MBD)",COUNTRY_INFO!$U$9:$U$1000="T3 (ALB/MBD)"), "T3 (ALB/MBD)", " ")</f>
        <v xml:space="preserve"> </v>
      </c>
      <c r="E367" s="289"/>
      <c r="F367" s="109"/>
      <c r="G367" s="288"/>
      <c r="H367" s="288"/>
      <c r="I367" s="56"/>
      <c r="J367" s="11">
        <f t="shared" si="31"/>
        <v>0</v>
      </c>
      <c r="K367" s="305"/>
      <c r="L367" s="308"/>
      <c r="M367" s="306"/>
      <c r="N367" s="14">
        <f t="shared" si="32"/>
        <v>0</v>
      </c>
      <c r="O367" s="230" t="str">
        <f t="shared" si="33"/>
        <v xml:space="preserve"> </v>
      </c>
      <c r="P367" s="230" t="str">
        <f t="shared" si="34"/>
        <v xml:space="preserve"> </v>
      </c>
      <c r="Q367" s="275" t="str">
        <f t="shared" si="35"/>
        <v xml:space="preserve"> </v>
      </c>
      <c r="R367" s="230" t="str">
        <f t="shared" si="36"/>
        <v xml:space="preserve"> </v>
      </c>
    </row>
    <row r="368" spans="1:18" x14ac:dyDescent="0.2">
      <c r="A368" s="10" t="str">
        <f>IF(COUNTRY_INFO!A368=0," ",COUNTRY_INFO!A368)</f>
        <v>Ethiopia</v>
      </c>
      <c r="B368" s="10" t="str">
        <f>IF(COUNTRY_INFO!B368=0," ",COUNTRY_INFO!B368)</f>
        <v>Oromia East Shewa</v>
      </c>
      <c r="C368" s="10" t="str">
        <f>IF(COUNTRY_INFO!C368=0," ",COUNTRY_INFO!C368)</f>
        <v>Adea</v>
      </c>
      <c r="D368" s="11" t="str">
        <f>IF(AND(COUNTRY_INFO!$T$9:$T$1000="T3 (ALB/MBD)",COUNTRY_INFO!$U$9:$U$1000="T3 (ALB/MBD)"), "T3 (ALB/MBD)", " ")</f>
        <v>T3 (ALB/MBD)</v>
      </c>
      <c r="E368" s="289" t="s">
        <v>19</v>
      </c>
      <c r="F368" s="253" t="s">
        <v>1187</v>
      </c>
      <c r="G368" s="288"/>
      <c r="H368" s="288">
        <v>43225</v>
      </c>
      <c r="I368" s="56"/>
      <c r="J368" s="11">
        <f t="shared" si="31"/>
        <v>43225</v>
      </c>
      <c r="K368" s="305"/>
      <c r="L368" s="309">
        <v>41012</v>
      </c>
      <c r="M368" s="306"/>
      <c r="N368" s="14">
        <f t="shared" si="32"/>
        <v>41012</v>
      </c>
      <c r="O368" s="230" t="str">
        <f t="shared" si="33"/>
        <v xml:space="preserve"> </v>
      </c>
      <c r="P368" s="293">
        <f t="shared" si="34"/>
        <v>94.880277617119731</v>
      </c>
      <c r="Q368" s="275" t="str">
        <f t="shared" si="35"/>
        <v xml:space="preserve"> </v>
      </c>
      <c r="R368" s="293">
        <f t="shared" si="36"/>
        <v>94.880277617119731</v>
      </c>
    </row>
    <row r="369" spans="1:18" x14ac:dyDescent="0.2">
      <c r="A369" s="10" t="str">
        <f>IF(COUNTRY_INFO!A369=0," ",COUNTRY_INFO!A369)</f>
        <v>Ethiopia</v>
      </c>
      <c r="B369" s="10" t="str">
        <f>IF(COUNTRY_INFO!B369=0," ",COUNTRY_INFO!B369)</f>
        <v>Oromia East Shewa</v>
      </c>
      <c r="C369" s="10" t="str">
        <f>IF(COUNTRY_INFO!C369=0," ",COUNTRY_INFO!C369)</f>
        <v>Batu Town</v>
      </c>
      <c r="D369" s="11" t="str">
        <f>IF(AND(COUNTRY_INFO!$T$9:$T$1000="T3 (ALB/MBD)",COUNTRY_INFO!$U$9:$U$1000="T3 (ALB/MBD)"), "T3 (ALB/MBD)", " ")</f>
        <v xml:space="preserve"> </v>
      </c>
      <c r="E369" s="289"/>
      <c r="F369" s="109"/>
      <c r="G369" s="288"/>
      <c r="H369" s="288"/>
      <c r="I369" s="56"/>
      <c r="J369" s="11">
        <f t="shared" si="31"/>
        <v>0</v>
      </c>
      <c r="K369" s="305"/>
      <c r="L369" s="308"/>
      <c r="M369" s="306"/>
      <c r="N369" s="14">
        <f t="shared" si="32"/>
        <v>0</v>
      </c>
      <c r="O369" s="230" t="str">
        <f t="shared" si="33"/>
        <v xml:space="preserve"> </v>
      </c>
      <c r="P369" s="230" t="str">
        <f t="shared" si="34"/>
        <v xml:space="preserve"> </v>
      </c>
      <c r="Q369" s="275" t="str">
        <f t="shared" si="35"/>
        <v xml:space="preserve"> </v>
      </c>
      <c r="R369" s="230" t="str">
        <f t="shared" si="36"/>
        <v xml:space="preserve"> </v>
      </c>
    </row>
    <row r="370" spans="1:18" x14ac:dyDescent="0.2">
      <c r="A370" s="10" t="str">
        <f>IF(COUNTRY_INFO!A370=0," ",COUNTRY_INFO!A370)</f>
        <v>Ethiopia</v>
      </c>
      <c r="B370" s="10" t="str">
        <f>IF(COUNTRY_INFO!B370=0," ",COUNTRY_INFO!B370)</f>
        <v>Oromia East Shewa</v>
      </c>
      <c r="C370" s="10" t="str">
        <f>IF(COUNTRY_INFO!C370=0," ",COUNTRY_INFO!C370)</f>
        <v>Bishoftu Town</v>
      </c>
      <c r="D370" s="11" t="str">
        <f>IF(AND(COUNTRY_INFO!$T$9:$T$1000="T3 (ALB/MBD)",COUNTRY_INFO!$U$9:$U$1000="T3 (ALB/MBD)"), "T3 (ALB/MBD)", " ")</f>
        <v xml:space="preserve"> </v>
      </c>
      <c r="E370" s="289"/>
      <c r="F370" s="109"/>
      <c r="G370" s="288"/>
      <c r="H370" s="288">
        <v>57677</v>
      </c>
      <c r="I370" s="56"/>
      <c r="J370" s="11">
        <f t="shared" si="31"/>
        <v>57677</v>
      </c>
      <c r="K370" s="305"/>
      <c r="L370" s="309">
        <v>55565</v>
      </c>
      <c r="M370" s="306"/>
      <c r="N370" s="14">
        <f t="shared" si="32"/>
        <v>55565</v>
      </c>
      <c r="O370" s="230" t="str">
        <f t="shared" si="33"/>
        <v xml:space="preserve"> </v>
      </c>
      <c r="P370" s="293">
        <f t="shared" si="34"/>
        <v>96.338228409938097</v>
      </c>
      <c r="Q370" s="275" t="str">
        <f t="shared" si="35"/>
        <v xml:space="preserve"> </v>
      </c>
      <c r="R370" s="293">
        <f t="shared" si="36"/>
        <v>96.338228409938097</v>
      </c>
    </row>
    <row r="371" spans="1:18" x14ac:dyDescent="0.2">
      <c r="A371" s="10" t="str">
        <f>IF(COUNTRY_INFO!A371=0," ",COUNTRY_INFO!A371)</f>
        <v>Ethiopia</v>
      </c>
      <c r="B371" s="10" t="str">
        <f>IF(COUNTRY_INFO!B371=0," ",COUNTRY_INFO!B371)</f>
        <v>Oromia East Shewa</v>
      </c>
      <c r="C371" s="10" t="str">
        <f>IF(COUNTRY_INFO!C371=0," ",COUNTRY_INFO!C371)</f>
        <v>Bora</v>
      </c>
      <c r="D371" s="11" t="str">
        <f>IF(AND(COUNTRY_INFO!$T$9:$T$1000="T3 (ALB/MBD)",COUNTRY_INFO!$U$9:$U$1000="T3 (ALB/MBD)"), "T3 (ALB/MBD)", " ")</f>
        <v>T3 (ALB/MBD)</v>
      </c>
      <c r="E371" s="289" t="s">
        <v>19</v>
      </c>
      <c r="F371" s="253" t="s">
        <v>1187</v>
      </c>
      <c r="G371" s="288"/>
      <c r="H371" s="288">
        <v>23825</v>
      </c>
      <c r="I371" s="56"/>
      <c r="J371" s="11">
        <f t="shared" si="31"/>
        <v>23825</v>
      </c>
      <c r="K371" s="305"/>
      <c r="L371" s="309">
        <v>21833</v>
      </c>
      <c r="M371" s="306"/>
      <c r="N371" s="14">
        <f t="shared" si="32"/>
        <v>21833</v>
      </c>
      <c r="O371" s="230" t="str">
        <f t="shared" si="33"/>
        <v xml:space="preserve"> </v>
      </c>
      <c r="P371" s="293">
        <f t="shared" si="34"/>
        <v>91.639034627492137</v>
      </c>
      <c r="Q371" s="275" t="str">
        <f t="shared" si="35"/>
        <v xml:space="preserve"> </v>
      </c>
      <c r="R371" s="293">
        <f t="shared" si="36"/>
        <v>91.639034627492137</v>
      </c>
    </row>
    <row r="372" spans="1:18" x14ac:dyDescent="0.2">
      <c r="A372" s="10" t="str">
        <f>IF(COUNTRY_INFO!A372=0," ",COUNTRY_INFO!A372)</f>
        <v>Ethiopia</v>
      </c>
      <c r="B372" s="10" t="str">
        <f>IF(COUNTRY_INFO!B372=0," ",COUNTRY_INFO!B372)</f>
        <v>Oromia East Shewa</v>
      </c>
      <c r="C372" s="10" t="str">
        <f>IF(COUNTRY_INFO!C372=0," ",COUNTRY_INFO!C372)</f>
        <v>Boset</v>
      </c>
      <c r="D372" s="11" t="str">
        <f>IF(AND(COUNTRY_INFO!$T$9:$T$1000="T3 (ALB/MBD)",COUNTRY_INFO!$U$9:$U$1000="T3 (ALB/MBD)"), "T3 (ALB/MBD)", " ")</f>
        <v xml:space="preserve"> </v>
      </c>
      <c r="E372" s="289"/>
      <c r="F372" s="109"/>
      <c r="G372" s="288"/>
      <c r="H372" s="288"/>
      <c r="I372" s="56"/>
      <c r="J372" s="11">
        <f t="shared" si="31"/>
        <v>0</v>
      </c>
      <c r="K372" s="305"/>
      <c r="L372" s="308"/>
      <c r="M372" s="306"/>
      <c r="N372" s="14">
        <f t="shared" si="32"/>
        <v>0</v>
      </c>
      <c r="O372" s="230" t="str">
        <f t="shared" si="33"/>
        <v xml:space="preserve"> </v>
      </c>
      <c r="P372" s="230" t="str">
        <f t="shared" si="34"/>
        <v xml:space="preserve"> </v>
      </c>
      <c r="Q372" s="275" t="str">
        <f t="shared" si="35"/>
        <v xml:space="preserve"> </v>
      </c>
      <c r="R372" s="230" t="str">
        <f t="shared" si="36"/>
        <v xml:space="preserve"> </v>
      </c>
    </row>
    <row r="373" spans="1:18" x14ac:dyDescent="0.2">
      <c r="A373" s="10" t="str">
        <f>IF(COUNTRY_INFO!A373=0," ",COUNTRY_INFO!A373)</f>
        <v>Ethiopia</v>
      </c>
      <c r="B373" s="10" t="str">
        <f>IF(COUNTRY_INFO!B373=0," ",COUNTRY_INFO!B373)</f>
        <v>Oromia East Shewa</v>
      </c>
      <c r="C373" s="10" t="str">
        <f>IF(COUNTRY_INFO!C373=0," ",COUNTRY_INFO!C373)</f>
        <v>Dugda</v>
      </c>
      <c r="D373" s="11"/>
      <c r="E373" s="289"/>
      <c r="F373" s="253"/>
      <c r="G373" s="288"/>
      <c r="H373" s="288"/>
      <c r="I373" s="56"/>
      <c r="J373" s="11">
        <f t="shared" si="31"/>
        <v>0</v>
      </c>
      <c r="K373" s="305"/>
      <c r="L373" s="308"/>
      <c r="M373" s="306"/>
      <c r="N373" s="14">
        <f t="shared" si="32"/>
        <v>0</v>
      </c>
      <c r="O373" s="230" t="str">
        <f t="shared" si="33"/>
        <v xml:space="preserve"> </v>
      </c>
      <c r="P373" s="230" t="str">
        <f t="shared" si="34"/>
        <v xml:space="preserve"> </v>
      </c>
      <c r="Q373" s="275" t="str">
        <f t="shared" si="35"/>
        <v xml:space="preserve"> </v>
      </c>
      <c r="R373" s="230" t="str">
        <f t="shared" si="36"/>
        <v xml:space="preserve"> </v>
      </c>
    </row>
    <row r="374" spans="1:18" x14ac:dyDescent="0.2">
      <c r="A374" s="10" t="str">
        <f>IF(COUNTRY_INFO!A374=0," ",COUNTRY_INFO!A374)</f>
        <v>Ethiopia</v>
      </c>
      <c r="B374" s="10" t="str">
        <f>IF(COUNTRY_INFO!B374=0," ",COUNTRY_INFO!B374)</f>
        <v>Oromia East Shewa</v>
      </c>
      <c r="C374" s="10" t="str">
        <f>IF(COUNTRY_INFO!C374=0," ",COUNTRY_INFO!C374)</f>
        <v>Fentale</v>
      </c>
      <c r="D374" s="11" t="str">
        <f>IF(AND(COUNTRY_INFO!$T$9:$T$1000="T3 (ALB/MBD)",COUNTRY_INFO!$U$9:$U$1000="T3 (ALB/MBD)"), "T3 (ALB/MBD)", " ")</f>
        <v>T3 (ALB/MBD)</v>
      </c>
      <c r="E374" s="289" t="s">
        <v>19</v>
      </c>
      <c r="F374" s="253" t="s">
        <v>1187</v>
      </c>
      <c r="G374" s="288"/>
      <c r="H374" s="288">
        <v>24221</v>
      </c>
      <c r="I374" s="56"/>
      <c r="J374" s="11">
        <f t="shared" si="31"/>
        <v>24221</v>
      </c>
      <c r="K374" s="305"/>
      <c r="L374" s="309">
        <v>21919</v>
      </c>
      <c r="M374" s="306"/>
      <c r="N374" s="14">
        <f t="shared" si="32"/>
        <v>21919</v>
      </c>
      <c r="O374" s="230" t="str">
        <f t="shared" si="33"/>
        <v xml:space="preserve"> </v>
      </c>
      <c r="P374" s="293">
        <f t="shared" si="34"/>
        <v>90.495850708063259</v>
      </c>
      <c r="Q374" s="275" t="str">
        <f t="shared" si="35"/>
        <v xml:space="preserve"> </v>
      </c>
      <c r="R374" s="293">
        <f t="shared" si="36"/>
        <v>90.495850708063259</v>
      </c>
    </row>
    <row r="375" spans="1:18" x14ac:dyDescent="0.2">
      <c r="A375" s="10" t="str">
        <f>IF(COUNTRY_INFO!A375=0," ",COUNTRY_INFO!A375)</f>
        <v>Ethiopia</v>
      </c>
      <c r="B375" s="10" t="str">
        <f>IF(COUNTRY_INFO!B375=0," ",COUNTRY_INFO!B375)</f>
        <v>Oromia East Shewa</v>
      </c>
      <c r="C375" s="10" t="str">
        <f>IF(COUNTRY_INFO!C375=0," ",COUNTRY_INFO!C375)</f>
        <v>Gimbichu</v>
      </c>
      <c r="D375" s="11" t="str">
        <f>IF(AND(COUNTRY_INFO!$T$9:$T$1000="T3 (ALB/MBD)",COUNTRY_INFO!$U$9:$U$1000="T3 (ALB/MBD)"), "T3 (ALB/MBD)", " ")</f>
        <v>T3 (ALB/MBD)</v>
      </c>
      <c r="E375" s="289" t="s">
        <v>19</v>
      </c>
      <c r="F375" s="253" t="s">
        <v>1187</v>
      </c>
      <c r="G375" s="288"/>
      <c r="H375" s="288">
        <v>34705</v>
      </c>
      <c r="I375" s="56"/>
      <c r="J375" s="11">
        <f t="shared" si="31"/>
        <v>34705</v>
      </c>
      <c r="K375" s="305"/>
      <c r="L375" s="309">
        <v>32620</v>
      </c>
      <c r="M375" s="306"/>
      <c r="N375" s="14">
        <f t="shared" si="32"/>
        <v>32620</v>
      </c>
      <c r="O375" s="230" t="str">
        <f t="shared" si="33"/>
        <v xml:space="preserve"> </v>
      </c>
      <c r="P375" s="293">
        <f t="shared" si="34"/>
        <v>93.992220141190032</v>
      </c>
      <c r="Q375" s="275" t="str">
        <f t="shared" si="35"/>
        <v xml:space="preserve"> </v>
      </c>
      <c r="R375" s="293">
        <f t="shared" si="36"/>
        <v>93.992220141190032</v>
      </c>
    </row>
    <row r="376" spans="1:18" x14ac:dyDescent="0.2">
      <c r="A376" s="10" t="str">
        <f>IF(COUNTRY_INFO!A376=0," ",COUNTRY_INFO!A376)</f>
        <v>Ethiopia</v>
      </c>
      <c r="B376" s="10" t="str">
        <f>IF(COUNTRY_INFO!B376=0," ",COUNTRY_INFO!B376)</f>
        <v>Oromia East Shewa</v>
      </c>
      <c r="C376" s="10" t="str">
        <f>IF(COUNTRY_INFO!C376=0," ",COUNTRY_INFO!C376)</f>
        <v>Liben</v>
      </c>
      <c r="D376" s="11" t="str">
        <f>IF(AND(COUNTRY_INFO!$T$9:$T$1000="T3 (ALB/MBD)",COUNTRY_INFO!$U$9:$U$1000="T3 (ALB/MBD)"), "T3 (ALB/MBD)", " ")</f>
        <v>T3 (ALB/MBD)</v>
      </c>
      <c r="E376" s="289" t="s">
        <v>19</v>
      </c>
      <c r="F376" s="253" t="s">
        <v>1187</v>
      </c>
      <c r="G376" s="288"/>
      <c r="H376" s="288">
        <v>30357</v>
      </c>
      <c r="I376" s="56"/>
      <c r="J376" s="11">
        <f t="shared" si="31"/>
        <v>30357</v>
      </c>
      <c r="K376" s="305"/>
      <c r="L376" s="309">
        <v>26239</v>
      </c>
      <c r="M376" s="306"/>
      <c r="N376" s="14">
        <f t="shared" si="32"/>
        <v>26239</v>
      </c>
      <c r="O376" s="230" t="str">
        <f t="shared" si="33"/>
        <v xml:space="preserve"> </v>
      </c>
      <c r="P376" s="293">
        <f t="shared" si="34"/>
        <v>86.434759692986802</v>
      </c>
      <c r="Q376" s="275" t="str">
        <f t="shared" si="35"/>
        <v xml:space="preserve"> </v>
      </c>
      <c r="R376" s="293">
        <f t="shared" si="36"/>
        <v>86.434759692986802</v>
      </c>
    </row>
    <row r="377" spans="1:18" x14ac:dyDescent="0.2">
      <c r="A377" s="10" t="str">
        <f>IF(COUNTRY_INFO!A377=0," ",COUNTRY_INFO!A377)</f>
        <v>Ethiopia</v>
      </c>
      <c r="B377" s="10" t="str">
        <f>IF(COUNTRY_INFO!B377=0," ",COUNTRY_INFO!B377)</f>
        <v>Oromia East Shewa</v>
      </c>
      <c r="C377" s="10" t="str">
        <f>IF(COUNTRY_INFO!C377=0," ",COUNTRY_INFO!C377)</f>
        <v>Lume</v>
      </c>
      <c r="D377" s="11" t="str">
        <f>IF(AND(COUNTRY_INFO!$T$9:$T$1000="T3 (ALB/MBD)",COUNTRY_INFO!$U$9:$U$1000="T3 (ALB/MBD)"), "T3 (ALB/MBD)", " ")</f>
        <v xml:space="preserve"> </v>
      </c>
      <c r="E377" s="289"/>
      <c r="F377" s="109"/>
      <c r="G377" s="288"/>
      <c r="H377" s="288"/>
      <c r="I377" s="56"/>
      <c r="J377" s="11">
        <f t="shared" si="31"/>
        <v>0</v>
      </c>
      <c r="K377" s="305"/>
      <c r="L377" s="308"/>
      <c r="M377" s="306"/>
      <c r="N377" s="14">
        <f t="shared" si="32"/>
        <v>0</v>
      </c>
      <c r="O377" s="230" t="str">
        <f t="shared" si="33"/>
        <v xml:space="preserve"> </v>
      </c>
      <c r="P377" s="230" t="str">
        <f t="shared" si="34"/>
        <v xml:space="preserve"> </v>
      </c>
      <c r="Q377" s="275" t="str">
        <f t="shared" si="35"/>
        <v xml:space="preserve"> </v>
      </c>
      <c r="R377" s="230" t="str">
        <f t="shared" si="36"/>
        <v xml:space="preserve"> </v>
      </c>
    </row>
    <row r="378" spans="1:18" x14ac:dyDescent="0.2">
      <c r="A378" s="10" t="str">
        <f>IF(COUNTRY_INFO!A378=0," ",COUNTRY_INFO!A378)</f>
        <v>Ethiopia</v>
      </c>
      <c r="B378" s="10" t="str">
        <f>IF(COUNTRY_INFO!B378=0," ",COUNTRY_INFO!B378)</f>
        <v>Oromia East Shewa</v>
      </c>
      <c r="C378" s="10" t="str">
        <f>IF(COUNTRY_INFO!C378=0," ",COUNTRY_INFO!C378)</f>
        <v>Metehara Town</v>
      </c>
      <c r="D378" s="11" t="s">
        <v>1188</v>
      </c>
      <c r="E378" s="289" t="s">
        <v>19</v>
      </c>
      <c r="F378" s="253" t="s">
        <v>1187</v>
      </c>
      <c r="G378" s="288"/>
      <c r="H378" s="288">
        <v>9167</v>
      </c>
      <c r="I378" s="56"/>
      <c r="J378" s="11">
        <f t="shared" si="31"/>
        <v>9167</v>
      </c>
      <c r="K378" s="305"/>
      <c r="L378" s="309">
        <v>7200</v>
      </c>
      <c r="M378" s="306"/>
      <c r="N378" s="14">
        <f t="shared" si="32"/>
        <v>7200</v>
      </c>
      <c r="O378" s="230" t="str">
        <f t="shared" si="33"/>
        <v xml:space="preserve"> </v>
      </c>
      <c r="P378" s="293">
        <f t="shared" si="34"/>
        <v>78.542598450965414</v>
      </c>
      <c r="Q378" s="275" t="str">
        <f t="shared" si="35"/>
        <v xml:space="preserve"> </v>
      </c>
      <c r="R378" s="293">
        <f t="shared" si="36"/>
        <v>78.542598450965414</v>
      </c>
    </row>
    <row r="379" spans="1:18" x14ac:dyDescent="0.2">
      <c r="A379" s="10" t="str">
        <f>IF(COUNTRY_INFO!A379=0," ",COUNTRY_INFO!A379)</f>
        <v>Ethiopia</v>
      </c>
      <c r="B379" s="10" t="str">
        <f>IF(COUNTRY_INFO!B379=0," ",COUNTRY_INFO!B379)</f>
        <v>Oromia East Shewa</v>
      </c>
      <c r="C379" s="10" t="str">
        <f>IF(COUNTRY_INFO!C379=0," ",COUNTRY_INFO!C379)</f>
        <v>Mojo Town</v>
      </c>
      <c r="D379" s="11" t="str">
        <f>IF(AND(COUNTRY_INFO!$T$9:$T$1000="T3 (ALB/MBD)",COUNTRY_INFO!$U$9:$U$1000="T3 (ALB/MBD)"), "T3 (ALB/MBD)", " ")</f>
        <v xml:space="preserve"> </v>
      </c>
      <c r="E379" s="289"/>
      <c r="F379" s="109"/>
      <c r="G379" s="288"/>
      <c r="H379" s="288"/>
      <c r="I379" s="56"/>
      <c r="J379" s="11">
        <f t="shared" si="31"/>
        <v>0</v>
      </c>
      <c r="K379" s="305"/>
      <c r="L379" s="308"/>
      <c r="M379" s="306"/>
      <c r="N379" s="14">
        <f t="shared" si="32"/>
        <v>0</v>
      </c>
      <c r="O379" s="230" t="str">
        <f t="shared" si="33"/>
        <v xml:space="preserve"> </v>
      </c>
      <c r="P379" s="230" t="str">
        <f t="shared" si="34"/>
        <v xml:space="preserve"> </v>
      </c>
      <c r="Q379" s="275" t="str">
        <f t="shared" si="35"/>
        <v xml:space="preserve"> </v>
      </c>
      <c r="R379" s="230" t="str">
        <f t="shared" si="36"/>
        <v xml:space="preserve"> </v>
      </c>
    </row>
    <row r="380" spans="1:18" x14ac:dyDescent="0.2">
      <c r="A380" s="10" t="str">
        <f>IF(COUNTRY_INFO!A380=0," ",COUNTRY_INFO!A380)</f>
        <v>Ethiopia</v>
      </c>
      <c r="B380" s="10" t="str">
        <f>IF(COUNTRY_INFO!B380=0," ",COUNTRY_INFO!B380)</f>
        <v>Oromia East Wellega</v>
      </c>
      <c r="C380" s="10" t="str">
        <f>IF(COUNTRY_INFO!C380=0," ",COUNTRY_INFO!C380)</f>
        <v>Boneya Bushe</v>
      </c>
      <c r="D380" s="11" t="str">
        <f>IF(AND(COUNTRY_INFO!$T$9:$T$1000="T3 (ALB/MBD)",COUNTRY_INFO!$U$9:$U$1000="T3 (ALB/MBD)"), "T3 (ALB/MBD)", " ")</f>
        <v xml:space="preserve"> </v>
      </c>
      <c r="E380" s="289"/>
      <c r="F380" s="109"/>
      <c r="G380" s="288"/>
      <c r="H380" s="288"/>
      <c r="I380" s="56"/>
      <c r="J380" s="11">
        <f t="shared" si="31"/>
        <v>0</v>
      </c>
      <c r="K380" s="305"/>
      <c r="L380" s="308"/>
      <c r="M380" s="306"/>
      <c r="N380" s="14">
        <f t="shared" si="32"/>
        <v>0</v>
      </c>
      <c r="O380" s="230" t="str">
        <f t="shared" si="33"/>
        <v xml:space="preserve"> </v>
      </c>
      <c r="P380" s="230" t="str">
        <f t="shared" si="34"/>
        <v xml:space="preserve"> </v>
      </c>
      <c r="Q380" s="275" t="str">
        <f t="shared" si="35"/>
        <v xml:space="preserve"> </v>
      </c>
      <c r="R380" s="230" t="str">
        <f t="shared" si="36"/>
        <v xml:space="preserve"> </v>
      </c>
    </row>
    <row r="381" spans="1:18" x14ac:dyDescent="0.2">
      <c r="A381" s="10" t="str">
        <f>IF(COUNTRY_INFO!A381=0," ",COUNTRY_INFO!A381)</f>
        <v>Ethiopia</v>
      </c>
      <c r="B381" s="10" t="str">
        <f>IF(COUNTRY_INFO!B381=0," ",COUNTRY_INFO!B381)</f>
        <v>Oromia East Wellega</v>
      </c>
      <c r="C381" s="10" t="str">
        <f>IF(COUNTRY_INFO!C381=0," ",COUNTRY_INFO!C381)</f>
        <v>Diggaa</v>
      </c>
      <c r="D381" s="11" t="str">
        <f>IF(AND(COUNTRY_INFO!$T$9:$T$1000="T3 (ALB/MBD)",COUNTRY_INFO!$U$9:$U$1000="T3 (ALB/MBD)"), "T3 (ALB/MBD)", " ")</f>
        <v xml:space="preserve"> </v>
      </c>
      <c r="E381" s="289"/>
      <c r="F381" s="109"/>
      <c r="G381" s="288"/>
      <c r="H381" s="288"/>
      <c r="I381" s="56"/>
      <c r="J381" s="11">
        <f t="shared" si="31"/>
        <v>0</v>
      </c>
      <c r="K381" s="305"/>
      <c r="L381" s="308"/>
      <c r="M381" s="306"/>
      <c r="N381" s="14">
        <f t="shared" si="32"/>
        <v>0</v>
      </c>
      <c r="O381" s="230" t="str">
        <f t="shared" si="33"/>
        <v xml:space="preserve"> </v>
      </c>
      <c r="P381" s="230" t="str">
        <f t="shared" si="34"/>
        <v xml:space="preserve"> </v>
      </c>
      <c r="Q381" s="275" t="str">
        <f t="shared" si="35"/>
        <v xml:space="preserve"> </v>
      </c>
      <c r="R381" s="230" t="str">
        <f t="shared" si="36"/>
        <v xml:space="preserve"> </v>
      </c>
    </row>
    <row r="382" spans="1:18" x14ac:dyDescent="0.2">
      <c r="A382" s="10" t="str">
        <f>IF(COUNTRY_INFO!A382=0," ",COUNTRY_INFO!A382)</f>
        <v>Ethiopia</v>
      </c>
      <c r="B382" s="10" t="str">
        <f>IF(COUNTRY_INFO!B382=0," ",COUNTRY_INFO!B382)</f>
        <v>Oromia East Wellega</v>
      </c>
      <c r="C382" s="10" t="str">
        <f>IF(COUNTRY_INFO!C382=0," ",COUNTRY_INFO!C382)</f>
        <v>Ebantu</v>
      </c>
      <c r="D382" s="11" t="str">
        <f>IF(AND(COUNTRY_INFO!$T$9:$T$1000="T3 (ALB/MBD)",COUNTRY_INFO!$U$9:$U$1000="T3 (ALB/MBD)"), "T3 (ALB/MBD)", " ")</f>
        <v xml:space="preserve"> </v>
      </c>
      <c r="E382" s="289"/>
      <c r="F382" s="109"/>
      <c r="G382" s="288"/>
      <c r="H382" s="288"/>
      <c r="I382" s="56"/>
      <c r="J382" s="11">
        <f t="shared" si="31"/>
        <v>0</v>
      </c>
      <c r="K382" s="305"/>
      <c r="L382" s="308"/>
      <c r="M382" s="306"/>
      <c r="N382" s="14">
        <f t="shared" si="32"/>
        <v>0</v>
      </c>
      <c r="O382" s="230" t="str">
        <f t="shared" si="33"/>
        <v xml:space="preserve"> </v>
      </c>
      <c r="P382" s="230" t="str">
        <f t="shared" si="34"/>
        <v xml:space="preserve"> </v>
      </c>
      <c r="Q382" s="275" t="str">
        <f t="shared" si="35"/>
        <v xml:space="preserve"> </v>
      </c>
      <c r="R382" s="230" t="str">
        <f t="shared" si="36"/>
        <v xml:space="preserve"> </v>
      </c>
    </row>
    <row r="383" spans="1:18" x14ac:dyDescent="0.2">
      <c r="A383" s="10" t="str">
        <f>IF(COUNTRY_INFO!A383=0," ",COUNTRY_INFO!A383)</f>
        <v>Ethiopia</v>
      </c>
      <c r="B383" s="10" t="str">
        <f>IF(COUNTRY_INFO!B383=0," ",COUNTRY_INFO!B383)</f>
        <v>Oromia East Wellega</v>
      </c>
      <c r="C383" s="10" t="str">
        <f>IF(COUNTRY_INFO!C383=0," ",COUNTRY_INFO!C383)</f>
        <v>Gida Ayana</v>
      </c>
      <c r="D383" s="11" t="str">
        <f>IF(AND(COUNTRY_INFO!$T$9:$T$1000="T3 (ALB/MBD)",COUNTRY_INFO!$U$9:$U$1000="T3 (ALB/MBD)"), "T3 (ALB/MBD)", " ")</f>
        <v xml:space="preserve"> </v>
      </c>
      <c r="E383" s="289"/>
      <c r="F383" s="109"/>
      <c r="G383" s="288"/>
      <c r="H383" s="288"/>
      <c r="I383" s="56"/>
      <c r="J383" s="11">
        <f t="shared" si="31"/>
        <v>0</v>
      </c>
      <c r="K383" s="305"/>
      <c r="L383" s="308"/>
      <c r="M383" s="306"/>
      <c r="N383" s="14">
        <f t="shared" si="32"/>
        <v>0</v>
      </c>
      <c r="O383" s="230" t="str">
        <f t="shared" si="33"/>
        <v xml:space="preserve"> </v>
      </c>
      <c r="P383" s="230" t="str">
        <f t="shared" si="34"/>
        <v xml:space="preserve"> </v>
      </c>
      <c r="Q383" s="275" t="str">
        <f t="shared" si="35"/>
        <v xml:space="preserve"> </v>
      </c>
      <c r="R383" s="230" t="str">
        <f t="shared" si="36"/>
        <v xml:space="preserve"> </v>
      </c>
    </row>
    <row r="384" spans="1:18" x14ac:dyDescent="0.2">
      <c r="A384" s="10" t="str">
        <f>IF(COUNTRY_INFO!A384=0," ",COUNTRY_INFO!A384)</f>
        <v>Ethiopia</v>
      </c>
      <c r="B384" s="10" t="str">
        <f>IF(COUNTRY_INFO!B384=0," ",COUNTRY_INFO!B384)</f>
        <v>Oromia East Wellega</v>
      </c>
      <c r="C384" s="10" t="str">
        <f>IF(COUNTRY_INFO!C384=0," ",COUNTRY_INFO!C384)</f>
        <v>Gobu Sayo</v>
      </c>
      <c r="D384" s="11" t="str">
        <f>IF(AND(COUNTRY_INFO!$T$9:$T$1000="T3 (ALB/MBD)",COUNTRY_INFO!$U$9:$U$1000="T3 (ALB/MBD)"), "T3 (ALB/MBD)", " ")</f>
        <v xml:space="preserve"> </v>
      </c>
      <c r="E384" s="289"/>
      <c r="F384" s="109"/>
      <c r="G384" s="288"/>
      <c r="H384" s="288"/>
      <c r="I384" s="56"/>
      <c r="J384" s="11">
        <f t="shared" si="31"/>
        <v>0</v>
      </c>
      <c r="K384" s="305"/>
      <c r="L384" s="308"/>
      <c r="M384" s="306"/>
      <c r="N384" s="14">
        <f t="shared" si="32"/>
        <v>0</v>
      </c>
      <c r="O384" s="230" t="str">
        <f t="shared" si="33"/>
        <v xml:space="preserve"> </v>
      </c>
      <c r="P384" s="230" t="str">
        <f t="shared" si="34"/>
        <v xml:space="preserve"> </v>
      </c>
      <c r="Q384" s="275" t="str">
        <f t="shared" si="35"/>
        <v xml:space="preserve"> </v>
      </c>
      <c r="R384" s="230" t="str">
        <f t="shared" si="36"/>
        <v xml:space="preserve"> </v>
      </c>
    </row>
    <row r="385" spans="1:18" x14ac:dyDescent="0.2">
      <c r="A385" s="10" t="str">
        <f>IF(COUNTRY_INFO!A385=0," ",COUNTRY_INFO!A385)</f>
        <v>Ethiopia</v>
      </c>
      <c r="B385" s="10" t="str">
        <f>IF(COUNTRY_INFO!B385=0," ",COUNTRY_INFO!B385)</f>
        <v>Oromia East Wellega</v>
      </c>
      <c r="C385" s="10" t="str">
        <f>IF(COUNTRY_INFO!C385=0," ",COUNTRY_INFO!C385)</f>
        <v>Gudeya Bila</v>
      </c>
      <c r="D385" s="11" t="str">
        <f>IF(AND(COUNTRY_INFO!$T$9:$T$1000="T3 (ALB/MBD)",COUNTRY_INFO!$U$9:$U$1000="T3 (ALB/MBD)"), "T3 (ALB/MBD)", " ")</f>
        <v xml:space="preserve"> </v>
      </c>
      <c r="E385" s="289"/>
      <c r="F385" s="109"/>
      <c r="G385" s="288"/>
      <c r="H385" s="288"/>
      <c r="I385" s="56"/>
      <c r="J385" s="11">
        <f t="shared" si="31"/>
        <v>0</v>
      </c>
      <c r="K385" s="305"/>
      <c r="L385" s="308"/>
      <c r="M385" s="306"/>
      <c r="N385" s="14">
        <f t="shared" si="32"/>
        <v>0</v>
      </c>
      <c r="O385" s="230" t="str">
        <f t="shared" si="33"/>
        <v xml:space="preserve"> </v>
      </c>
      <c r="P385" s="230" t="str">
        <f t="shared" si="34"/>
        <v xml:space="preserve"> </v>
      </c>
      <c r="Q385" s="275" t="str">
        <f t="shared" si="35"/>
        <v xml:space="preserve"> </v>
      </c>
      <c r="R385" s="230" t="str">
        <f t="shared" si="36"/>
        <v xml:space="preserve"> </v>
      </c>
    </row>
    <row r="386" spans="1:18" x14ac:dyDescent="0.2">
      <c r="A386" s="10" t="str">
        <f>IF(COUNTRY_INFO!A386=0," ",COUNTRY_INFO!A386)</f>
        <v>Ethiopia</v>
      </c>
      <c r="B386" s="10" t="str">
        <f>IF(COUNTRY_INFO!B386=0," ",COUNTRY_INFO!B386)</f>
        <v>Oromia East Wellega</v>
      </c>
      <c r="C386" s="10" t="str">
        <f>IF(COUNTRY_INFO!C386=0," ",COUNTRY_INFO!C386)</f>
        <v>Guto Gida</v>
      </c>
      <c r="D386" s="11" t="str">
        <f>IF(AND(COUNTRY_INFO!$T$9:$T$1000="T3 (ALB/MBD)",COUNTRY_INFO!$U$9:$U$1000="T3 (ALB/MBD)"), "T3 (ALB/MBD)", " ")</f>
        <v xml:space="preserve"> </v>
      </c>
      <c r="E386" s="289"/>
      <c r="F386" s="109"/>
      <c r="G386" s="288"/>
      <c r="H386" s="288"/>
      <c r="I386" s="56"/>
      <c r="J386" s="11">
        <f t="shared" si="31"/>
        <v>0</v>
      </c>
      <c r="K386" s="305"/>
      <c r="L386" s="308"/>
      <c r="M386" s="306"/>
      <c r="N386" s="14">
        <f t="shared" si="32"/>
        <v>0</v>
      </c>
      <c r="O386" s="230" t="str">
        <f t="shared" si="33"/>
        <v xml:space="preserve"> </v>
      </c>
      <c r="P386" s="230" t="str">
        <f t="shared" si="34"/>
        <v xml:space="preserve"> </v>
      </c>
      <c r="Q386" s="275" t="str">
        <f t="shared" si="35"/>
        <v xml:space="preserve"> </v>
      </c>
      <c r="R386" s="230" t="str">
        <f t="shared" si="36"/>
        <v xml:space="preserve"> </v>
      </c>
    </row>
    <row r="387" spans="1:18" x14ac:dyDescent="0.2">
      <c r="A387" s="10" t="str">
        <f>IF(COUNTRY_INFO!A387=0," ",COUNTRY_INFO!A387)</f>
        <v>Ethiopia</v>
      </c>
      <c r="B387" s="10" t="str">
        <f>IF(COUNTRY_INFO!B387=0," ",COUNTRY_INFO!B387)</f>
        <v>Oromia East Wellega</v>
      </c>
      <c r="C387" s="10" t="str">
        <f>IF(COUNTRY_INFO!C387=0," ",COUNTRY_INFO!C387)</f>
        <v>Haro Limu</v>
      </c>
      <c r="D387" s="11" t="str">
        <f>IF(AND(COUNTRY_INFO!$T$9:$T$1000="T3 (ALB/MBD)",COUNTRY_INFO!$U$9:$U$1000="T3 (ALB/MBD)"), "T3 (ALB/MBD)", " ")</f>
        <v xml:space="preserve"> </v>
      </c>
      <c r="E387" s="289"/>
      <c r="F387" s="109"/>
      <c r="G387" s="288"/>
      <c r="H387" s="288"/>
      <c r="I387" s="56"/>
      <c r="J387" s="11">
        <f t="shared" si="31"/>
        <v>0</v>
      </c>
      <c r="K387" s="305"/>
      <c r="L387" s="308"/>
      <c r="M387" s="306"/>
      <c r="N387" s="14">
        <f t="shared" si="32"/>
        <v>0</v>
      </c>
      <c r="O387" s="230" t="str">
        <f t="shared" si="33"/>
        <v xml:space="preserve"> </v>
      </c>
      <c r="P387" s="230" t="str">
        <f t="shared" si="34"/>
        <v xml:space="preserve"> </v>
      </c>
      <c r="Q387" s="275" t="str">
        <f t="shared" si="35"/>
        <v xml:space="preserve"> </v>
      </c>
      <c r="R387" s="230" t="str">
        <f t="shared" si="36"/>
        <v xml:space="preserve"> </v>
      </c>
    </row>
    <row r="388" spans="1:18" x14ac:dyDescent="0.2">
      <c r="A388" s="10" t="str">
        <f>IF(COUNTRY_INFO!A388=0," ",COUNTRY_INFO!A388)</f>
        <v>Ethiopia</v>
      </c>
      <c r="B388" s="10" t="str">
        <f>IF(COUNTRY_INFO!B388=0," ",COUNTRY_INFO!B388)</f>
        <v>Oromia East Wellega</v>
      </c>
      <c r="C388" s="10" t="str">
        <f>IF(COUNTRY_INFO!C388=0," ",COUNTRY_INFO!C388)</f>
        <v>Jimma Arsjo</v>
      </c>
      <c r="D388" s="11" t="str">
        <f>IF(AND(COUNTRY_INFO!$T$9:$T$1000="T3 (ALB/MBD)",COUNTRY_INFO!$U$9:$U$1000="T3 (ALB/MBD)"), "T3 (ALB/MBD)", " ")</f>
        <v xml:space="preserve"> </v>
      </c>
      <c r="E388" s="289"/>
      <c r="F388" s="109"/>
      <c r="G388" s="288"/>
      <c r="H388" s="288">
        <v>36235</v>
      </c>
      <c r="I388" s="56"/>
      <c r="J388" s="11">
        <f t="shared" si="31"/>
        <v>36235</v>
      </c>
      <c r="K388" s="305"/>
      <c r="L388" s="309">
        <v>32836</v>
      </c>
      <c r="M388" s="306"/>
      <c r="N388" s="14">
        <f t="shared" si="32"/>
        <v>32836</v>
      </c>
      <c r="O388" s="230" t="str">
        <f t="shared" si="33"/>
        <v xml:space="preserve"> </v>
      </c>
      <c r="P388" s="293">
        <f t="shared" si="34"/>
        <v>90.619566717262316</v>
      </c>
      <c r="Q388" s="275" t="str">
        <f t="shared" si="35"/>
        <v xml:space="preserve"> </v>
      </c>
      <c r="R388" s="293">
        <f t="shared" si="36"/>
        <v>90.619566717262316</v>
      </c>
    </row>
    <row r="389" spans="1:18" x14ac:dyDescent="0.2">
      <c r="A389" s="10" t="str">
        <f>IF(COUNTRY_INFO!A389=0," ",COUNTRY_INFO!A389)</f>
        <v>Ethiopia</v>
      </c>
      <c r="B389" s="10" t="str">
        <f>IF(COUNTRY_INFO!B389=0," ",COUNTRY_INFO!B389)</f>
        <v>Oromia East Wellega</v>
      </c>
      <c r="C389" s="10" t="str">
        <f>IF(COUNTRY_INFO!C389=0," ",COUNTRY_INFO!C389)</f>
        <v>Kiremu</v>
      </c>
      <c r="D389" s="11" t="str">
        <f>IF(AND(COUNTRY_INFO!$T$9:$T$1000="T3 (ALB/MBD)",COUNTRY_INFO!$U$9:$U$1000="T3 (ALB/MBD)"), "T3 (ALB/MBD)", " ")</f>
        <v xml:space="preserve"> </v>
      </c>
      <c r="E389" s="289"/>
      <c r="F389" s="109"/>
      <c r="G389" s="288"/>
      <c r="H389" s="288"/>
      <c r="I389" s="56"/>
      <c r="J389" s="11">
        <f t="shared" si="31"/>
        <v>0</v>
      </c>
      <c r="K389" s="305"/>
      <c r="L389" s="308"/>
      <c r="M389" s="306"/>
      <c r="N389" s="14">
        <f t="shared" si="32"/>
        <v>0</v>
      </c>
      <c r="O389" s="230" t="str">
        <f t="shared" si="33"/>
        <v xml:space="preserve"> </v>
      </c>
      <c r="P389" s="230" t="str">
        <f t="shared" si="34"/>
        <v xml:space="preserve"> </v>
      </c>
      <c r="Q389" s="275" t="str">
        <f t="shared" si="35"/>
        <v xml:space="preserve"> </v>
      </c>
      <c r="R389" s="230" t="str">
        <f t="shared" si="36"/>
        <v xml:space="preserve"> </v>
      </c>
    </row>
    <row r="390" spans="1:18" x14ac:dyDescent="0.2">
      <c r="A390" s="10" t="str">
        <f>IF(COUNTRY_INFO!A390=0," ",COUNTRY_INFO!A390)</f>
        <v>Ethiopia</v>
      </c>
      <c r="B390" s="10" t="str">
        <f>IF(COUNTRY_INFO!B390=0," ",COUNTRY_INFO!B390)</f>
        <v>Oromia East Wellega</v>
      </c>
      <c r="C390" s="10" t="str">
        <f>IF(COUNTRY_INFO!C390=0," ",COUNTRY_INFO!C390)</f>
        <v>Leka Dulecha</v>
      </c>
      <c r="D390" s="11" t="str">
        <f>IF(AND(COUNTRY_INFO!$T$9:$T$1000="T3 (ALB/MBD)",COUNTRY_INFO!$U$9:$U$1000="T3 (ALB/MBD)"), "T3 (ALB/MBD)", " ")</f>
        <v xml:space="preserve"> </v>
      </c>
      <c r="E390" s="289"/>
      <c r="F390" s="109"/>
      <c r="G390" s="288"/>
      <c r="H390" s="288"/>
      <c r="I390" s="56"/>
      <c r="J390" s="11">
        <f t="shared" si="31"/>
        <v>0</v>
      </c>
      <c r="K390" s="305"/>
      <c r="L390" s="308"/>
      <c r="M390" s="306"/>
      <c r="N390" s="14">
        <f t="shared" si="32"/>
        <v>0</v>
      </c>
      <c r="O390" s="230" t="str">
        <f t="shared" si="33"/>
        <v xml:space="preserve"> </v>
      </c>
      <c r="P390" s="230" t="str">
        <f t="shared" si="34"/>
        <v xml:space="preserve"> </v>
      </c>
      <c r="Q390" s="275" t="str">
        <f t="shared" si="35"/>
        <v xml:space="preserve"> </v>
      </c>
      <c r="R390" s="230" t="str">
        <f t="shared" si="36"/>
        <v xml:space="preserve"> </v>
      </c>
    </row>
    <row r="391" spans="1:18" x14ac:dyDescent="0.2">
      <c r="A391" s="10" t="str">
        <f>IF(COUNTRY_INFO!A391=0," ",COUNTRY_INFO!A391)</f>
        <v>Ethiopia</v>
      </c>
      <c r="B391" s="10" t="str">
        <f>IF(COUNTRY_INFO!B391=0," ",COUNTRY_INFO!B391)</f>
        <v>Oromia East Wellega</v>
      </c>
      <c r="C391" s="10" t="str">
        <f>IF(COUNTRY_INFO!C391=0," ",COUNTRY_INFO!C391)</f>
        <v>Limu</v>
      </c>
      <c r="D391" s="11" t="str">
        <f>IF(AND(COUNTRY_INFO!$T$9:$T$1000="T3 (ALB/MBD)",COUNTRY_INFO!$U$9:$U$1000="T3 (ALB/MBD)"), "T3 (ALB/MBD)", " ")</f>
        <v xml:space="preserve"> </v>
      </c>
      <c r="E391" s="289"/>
      <c r="F391" s="109"/>
      <c r="G391" s="288"/>
      <c r="H391" s="288">
        <v>30235</v>
      </c>
      <c r="I391" s="56"/>
      <c r="J391" s="11">
        <f t="shared" si="31"/>
        <v>30235</v>
      </c>
      <c r="K391" s="305"/>
      <c r="L391" s="309">
        <v>27635</v>
      </c>
      <c r="M391" s="306"/>
      <c r="N391" s="14">
        <f t="shared" si="32"/>
        <v>27635</v>
      </c>
      <c r="O391" s="230" t="str">
        <f t="shared" si="33"/>
        <v xml:space="preserve"> </v>
      </c>
      <c r="P391" s="293">
        <f t="shared" si="34"/>
        <v>91.400694559285597</v>
      </c>
      <c r="Q391" s="275" t="str">
        <f t="shared" si="35"/>
        <v xml:space="preserve"> </v>
      </c>
      <c r="R391" s="293">
        <f t="shared" si="36"/>
        <v>91.400694559285597</v>
      </c>
    </row>
    <row r="392" spans="1:18" x14ac:dyDescent="0.2">
      <c r="A392" s="10" t="str">
        <f>IF(COUNTRY_INFO!A392=0," ",COUNTRY_INFO!A392)</f>
        <v>Ethiopia</v>
      </c>
      <c r="B392" s="10" t="str">
        <f>IF(COUNTRY_INFO!B392=0," ",COUNTRY_INFO!B392)</f>
        <v>Oromia East Wellega</v>
      </c>
      <c r="C392" s="10" t="str">
        <f>IF(COUNTRY_INFO!C392=0," ",COUNTRY_INFO!C392)</f>
        <v>Nekemte Town</v>
      </c>
      <c r="D392" s="11" t="str">
        <f>IF(AND(COUNTRY_INFO!$T$9:$T$1000="T3 (ALB/MBD)",COUNTRY_INFO!$U$9:$U$1000="T3 (ALB/MBD)"), "T3 (ALB/MBD)", " ")</f>
        <v xml:space="preserve"> </v>
      </c>
      <c r="E392" s="289"/>
      <c r="F392" s="109"/>
      <c r="G392" s="288"/>
      <c r="H392" s="288">
        <v>35163</v>
      </c>
      <c r="I392" s="56"/>
      <c r="J392" s="11">
        <f t="shared" si="31"/>
        <v>35163</v>
      </c>
      <c r="K392" s="305"/>
      <c r="L392" s="309">
        <v>31197</v>
      </c>
      <c r="M392" s="306"/>
      <c r="N392" s="14">
        <f t="shared" si="32"/>
        <v>31197</v>
      </c>
      <c r="O392" s="230" t="str">
        <f t="shared" si="33"/>
        <v xml:space="preserve"> </v>
      </c>
      <c r="P392" s="293">
        <f t="shared" si="34"/>
        <v>88.721098882347931</v>
      </c>
      <c r="Q392" s="275" t="str">
        <f t="shared" si="35"/>
        <v xml:space="preserve"> </v>
      </c>
      <c r="R392" s="293">
        <f t="shared" si="36"/>
        <v>88.721098882347931</v>
      </c>
    </row>
    <row r="393" spans="1:18" x14ac:dyDescent="0.2">
      <c r="A393" s="10" t="str">
        <f>IF(COUNTRY_INFO!A393=0," ",COUNTRY_INFO!A393)</f>
        <v>Ethiopia</v>
      </c>
      <c r="B393" s="10" t="str">
        <f>IF(COUNTRY_INFO!B393=0," ",COUNTRY_INFO!B393)</f>
        <v>Oromia East Wellega</v>
      </c>
      <c r="C393" s="10" t="str">
        <f>IF(COUNTRY_INFO!C393=0," ",COUNTRY_INFO!C393)</f>
        <v>Nunu Kumba</v>
      </c>
      <c r="D393" s="11" t="str">
        <f>IF(AND(COUNTRY_INFO!$T$9:$T$1000="T3 (ALB/MBD)",COUNTRY_INFO!$U$9:$U$1000="T3 (ALB/MBD)"), "T3 (ALB/MBD)", " ")</f>
        <v xml:space="preserve"> </v>
      </c>
      <c r="E393" s="289"/>
      <c r="F393" s="109"/>
      <c r="G393" s="288"/>
      <c r="H393" s="288">
        <v>27079</v>
      </c>
      <c r="I393" s="56"/>
      <c r="J393" s="11">
        <f t="shared" si="31"/>
        <v>27079</v>
      </c>
      <c r="K393" s="305"/>
      <c r="L393" s="309">
        <v>24872</v>
      </c>
      <c r="M393" s="306"/>
      <c r="N393" s="14">
        <f t="shared" si="32"/>
        <v>24872</v>
      </c>
      <c r="O393" s="230" t="str">
        <f t="shared" si="33"/>
        <v xml:space="preserve"> </v>
      </c>
      <c r="P393" s="293">
        <f t="shared" si="34"/>
        <v>91.849772886738805</v>
      </c>
      <c r="Q393" s="275" t="str">
        <f t="shared" si="35"/>
        <v xml:space="preserve"> </v>
      </c>
      <c r="R393" s="293">
        <f t="shared" si="36"/>
        <v>91.849772886738805</v>
      </c>
    </row>
    <row r="394" spans="1:18" x14ac:dyDescent="0.2">
      <c r="A394" s="10" t="str">
        <f>IF(COUNTRY_INFO!A394=0," ",COUNTRY_INFO!A394)</f>
        <v>Ethiopia</v>
      </c>
      <c r="B394" s="10" t="str">
        <f>IF(COUNTRY_INFO!B394=0," ",COUNTRY_INFO!B394)</f>
        <v>Oromia East Wellega</v>
      </c>
      <c r="C394" s="10" t="str">
        <f>IF(COUNTRY_INFO!C394=0," ",COUNTRY_INFO!C394)</f>
        <v>Sasiga</v>
      </c>
      <c r="D394" s="11" t="str">
        <f>IF(AND(COUNTRY_INFO!$T$9:$T$1000="T3 (ALB/MBD)",COUNTRY_INFO!$U$9:$U$1000="T3 (ALB/MBD)"), "T3 (ALB/MBD)", " ")</f>
        <v xml:space="preserve"> </v>
      </c>
      <c r="E394" s="289"/>
      <c r="F394" s="109"/>
      <c r="G394" s="288"/>
      <c r="H394" s="288">
        <v>33988</v>
      </c>
      <c r="I394" s="56"/>
      <c r="J394" s="11">
        <f t="shared" ref="J394:J457" si="37">SUM(G394:I394)</f>
        <v>33988</v>
      </c>
      <c r="K394" s="305"/>
      <c r="L394" s="309">
        <v>29837</v>
      </c>
      <c r="M394" s="306"/>
      <c r="N394" s="14">
        <f t="shared" ref="N394:N457" si="38">SUM(K394:M394)</f>
        <v>29837</v>
      </c>
      <c r="O394" s="230" t="str">
        <f t="shared" ref="O394:O457" si="39">IF(G394&lt;&gt;0, IF(K394/G394*100=0, "-", K394/G394*100), " ")</f>
        <v xml:space="preserve"> </v>
      </c>
      <c r="P394" s="230">
        <f t="shared" ref="P394:P457" si="40">IF(H394&lt;&gt;0, IF(L394/H394*100=0, "-", L394/H394*100), " ")</f>
        <v>87.786865952689183</v>
      </c>
      <c r="Q394" s="275" t="str">
        <f t="shared" ref="Q394:Q457" si="41">IF(I394&lt;&gt;0, IF(M394/I394*100=0, "-", M394/I394*100), " ")</f>
        <v xml:space="preserve"> </v>
      </c>
      <c r="R394" s="230">
        <f t="shared" ref="R394:R457" si="42">IF(J394&lt;&gt;0, IF(N394/J394*100=0, "-", N394/J394*100), " ")</f>
        <v>87.786865952689183</v>
      </c>
    </row>
    <row r="395" spans="1:18" x14ac:dyDescent="0.2">
      <c r="A395" s="10" t="str">
        <f>IF(COUNTRY_INFO!A395=0," ",COUNTRY_INFO!A395)</f>
        <v>Ethiopia</v>
      </c>
      <c r="B395" s="10" t="str">
        <f>IF(COUNTRY_INFO!B395=0," ",COUNTRY_INFO!B395)</f>
        <v>Oromia East Wellega</v>
      </c>
      <c r="C395" s="10" t="str">
        <f>IF(COUNTRY_INFO!C395=0," ",COUNTRY_INFO!C395)</f>
        <v>Sibu Sire</v>
      </c>
      <c r="D395" s="11" t="str">
        <f>IF(AND(COUNTRY_INFO!$T$9:$T$1000="T3 (ALB/MBD)",COUNTRY_INFO!$U$9:$U$1000="T3 (ALB/MBD)"), "T3 (ALB/MBD)", " ")</f>
        <v xml:space="preserve"> </v>
      </c>
      <c r="E395" s="289"/>
      <c r="F395" s="109"/>
      <c r="G395" s="288"/>
      <c r="H395" s="288"/>
      <c r="I395" s="56"/>
      <c r="J395" s="11">
        <f t="shared" si="37"/>
        <v>0</v>
      </c>
      <c r="K395" s="305"/>
      <c r="L395" s="308"/>
      <c r="M395" s="306"/>
      <c r="N395" s="14">
        <f t="shared" si="38"/>
        <v>0</v>
      </c>
      <c r="O395" s="230" t="str">
        <f t="shared" si="39"/>
        <v xml:space="preserve"> </v>
      </c>
      <c r="P395" s="230" t="str">
        <f t="shared" si="40"/>
        <v xml:space="preserve"> </v>
      </c>
      <c r="Q395" s="275" t="str">
        <f t="shared" si="41"/>
        <v xml:space="preserve"> </v>
      </c>
      <c r="R395" s="230" t="str">
        <f t="shared" si="42"/>
        <v xml:space="preserve"> </v>
      </c>
    </row>
    <row r="396" spans="1:18" x14ac:dyDescent="0.2">
      <c r="A396" s="10" t="str">
        <f>IF(COUNTRY_INFO!A396=0," ",COUNTRY_INFO!A396)</f>
        <v>Ethiopia</v>
      </c>
      <c r="B396" s="10" t="str">
        <f>IF(COUNTRY_INFO!B396=0," ",COUNTRY_INFO!B396)</f>
        <v>Oromia East Wellega</v>
      </c>
      <c r="C396" s="10" t="str">
        <f>IF(COUNTRY_INFO!C396=0," ",COUNTRY_INFO!C396)</f>
        <v>Wama Hagalo</v>
      </c>
      <c r="D396" s="11" t="str">
        <f>IF(AND(COUNTRY_INFO!$T$9:$T$1000="T3 (ALB/MBD)",COUNTRY_INFO!$U$9:$U$1000="T3 (ALB/MBD)"), "T3 (ALB/MBD)", " ")</f>
        <v xml:space="preserve"> </v>
      </c>
      <c r="E396" s="289"/>
      <c r="F396" s="109"/>
      <c r="G396" s="288"/>
      <c r="H396" s="288"/>
      <c r="I396" s="56"/>
      <c r="J396" s="11">
        <f t="shared" si="37"/>
        <v>0</v>
      </c>
      <c r="K396" s="305"/>
      <c r="L396" s="308"/>
      <c r="M396" s="306"/>
      <c r="N396" s="14">
        <f t="shared" si="38"/>
        <v>0</v>
      </c>
      <c r="O396" s="230" t="str">
        <f t="shared" si="39"/>
        <v xml:space="preserve"> </v>
      </c>
      <c r="P396" s="230" t="str">
        <f t="shared" si="40"/>
        <v xml:space="preserve"> </v>
      </c>
      <c r="Q396" s="275" t="str">
        <f t="shared" si="41"/>
        <v xml:space="preserve"> </v>
      </c>
      <c r="R396" s="230" t="str">
        <f t="shared" si="42"/>
        <v xml:space="preserve"> </v>
      </c>
    </row>
    <row r="397" spans="1:18" x14ac:dyDescent="0.2">
      <c r="A397" s="10" t="str">
        <f>IF(COUNTRY_INFO!A397=0," ",COUNTRY_INFO!A397)</f>
        <v>Ethiopia</v>
      </c>
      <c r="B397" s="10" t="str">
        <f>IF(COUNTRY_INFO!B397=0," ",COUNTRY_INFO!B397)</f>
        <v>Oromia East Wellega</v>
      </c>
      <c r="C397" s="10" t="str">
        <f>IF(COUNTRY_INFO!C397=0," ",COUNTRY_INFO!C397)</f>
        <v>Wayu Tuka</v>
      </c>
      <c r="D397" s="11" t="str">
        <f>IF(AND(COUNTRY_INFO!$T$9:$T$1000="T3 (ALB/MBD)",COUNTRY_INFO!$U$9:$U$1000="T3 (ALB/MBD)"), "T3 (ALB/MBD)", " ")</f>
        <v xml:space="preserve"> </v>
      </c>
      <c r="E397" s="289"/>
      <c r="F397" s="109"/>
      <c r="G397" s="288"/>
      <c r="H397" s="288"/>
      <c r="I397" s="56"/>
      <c r="J397" s="11">
        <f t="shared" si="37"/>
        <v>0</v>
      </c>
      <c r="K397" s="305"/>
      <c r="L397" s="308"/>
      <c r="M397" s="306"/>
      <c r="N397" s="14">
        <f t="shared" si="38"/>
        <v>0</v>
      </c>
      <c r="O397" s="230" t="str">
        <f t="shared" si="39"/>
        <v xml:space="preserve"> </v>
      </c>
      <c r="P397" s="230" t="str">
        <f t="shared" si="40"/>
        <v xml:space="preserve"> </v>
      </c>
      <c r="Q397" s="275" t="str">
        <f t="shared" si="41"/>
        <v xml:space="preserve"> </v>
      </c>
      <c r="R397" s="230" t="str">
        <f t="shared" si="42"/>
        <v xml:space="preserve"> </v>
      </c>
    </row>
    <row r="398" spans="1:18" x14ac:dyDescent="0.2">
      <c r="A398" s="10" t="str">
        <f>IF(COUNTRY_INFO!A398=0," ",COUNTRY_INFO!A398)</f>
        <v>Ethiopia</v>
      </c>
      <c r="B398" s="10" t="str">
        <f>IF(COUNTRY_INFO!B398=0," ",COUNTRY_INFO!B398)</f>
        <v>Oromia Finfine Zuriya</v>
      </c>
      <c r="C398" s="10" t="str">
        <f>IF(COUNTRY_INFO!C398=0," ",COUNTRY_INFO!C398)</f>
        <v>Akaki</v>
      </c>
      <c r="D398" s="11" t="str">
        <f>IF(AND(COUNTRY_INFO!$T$9:$T$1000="T3 (ALB/MBD)",COUNTRY_INFO!$U$9:$U$1000="T3 (ALB/MBD)"), "T3 (ALB/MBD)", " ")</f>
        <v xml:space="preserve"> </v>
      </c>
      <c r="E398" s="289"/>
      <c r="F398" s="109"/>
      <c r="G398" s="288"/>
      <c r="H398" s="288"/>
      <c r="I398" s="56"/>
      <c r="J398" s="11">
        <f t="shared" si="37"/>
        <v>0</v>
      </c>
      <c r="K398" s="305"/>
      <c r="L398" s="308"/>
      <c r="M398" s="306"/>
      <c r="N398" s="14">
        <f t="shared" si="38"/>
        <v>0</v>
      </c>
      <c r="O398" s="230" t="str">
        <f t="shared" si="39"/>
        <v xml:space="preserve"> </v>
      </c>
      <c r="P398" s="230" t="str">
        <f t="shared" si="40"/>
        <v xml:space="preserve"> </v>
      </c>
      <c r="Q398" s="275" t="str">
        <f t="shared" si="41"/>
        <v xml:space="preserve"> </v>
      </c>
      <c r="R398" s="230" t="str">
        <f t="shared" si="42"/>
        <v xml:space="preserve"> </v>
      </c>
    </row>
    <row r="399" spans="1:18" x14ac:dyDescent="0.2">
      <c r="A399" s="10" t="str">
        <f>IF(COUNTRY_INFO!A399=0," ",COUNTRY_INFO!A399)</f>
        <v>Ethiopia</v>
      </c>
      <c r="B399" s="10" t="str">
        <f>IF(COUNTRY_INFO!B399=0," ",COUNTRY_INFO!B399)</f>
        <v>Oromia Finfine Zuriya</v>
      </c>
      <c r="C399" s="10" t="str">
        <f>IF(COUNTRY_INFO!C399=0," ",COUNTRY_INFO!C399)</f>
        <v>Barak</v>
      </c>
      <c r="D399" s="11" t="str">
        <f>IF(AND(COUNTRY_INFO!$T$9:$T$1000="T3 (ALB/MBD)",COUNTRY_INFO!$U$9:$U$1000="T3 (ALB/MBD)"), "T3 (ALB/MBD)", " ")</f>
        <v xml:space="preserve"> </v>
      </c>
      <c r="E399" s="289"/>
      <c r="F399" s="109"/>
      <c r="G399" s="288"/>
      <c r="H399" s="288"/>
      <c r="I399" s="56"/>
      <c r="J399" s="11">
        <f t="shared" si="37"/>
        <v>0</v>
      </c>
      <c r="K399" s="305"/>
      <c r="L399" s="308"/>
      <c r="M399" s="306"/>
      <c r="N399" s="14">
        <f t="shared" si="38"/>
        <v>0</v>
      </c>
      <c r="O399" s="230" t="str">
        <f t="shared" si="39"/>
        <v xml:space="preserve"> </v>
      </c>
      <c r="P399" s="230" t="str">
        <f t="shared" si="40"/>
        <v xml:space="preserve"> </v>
      </c>
      <c r="Q399" s="275" t="str">
        <f t="shared" si="41"/>
        <v xml:space="preserve"> </v>
      </c>
      <c r="R399" s="230" t="str">
        <f t="shared" si="42"/>
        <v xml:space="preserve"> </v>
      </c>
    </row>
    <row r="400" spans="1:18" x14ac:dyDescent="0.2">
      <c r="A400" s="10" t="str">
        <f>IF(COUNTRY_INFO!A400=0," ",COUNTRY_INFO!A400)</f>
        <v>Ethiopia</v>
      </c>
      <c r="B400" s="10" t="str">
        <f>IF(COUNTRY_INFO!B400=0," ",COUNTRY_INFO!B400)</f>
        <v>Oromia Finfine Zuriya</v>
      </c>
      <c r="C400" s="10" t="str">
        <f>IF(COUNTRY_INFO!C400=0," ",COUNTRY_INFO!C400)</f>
        <v>Burayu Town</v>
      </c>
      <c r="D400" s="11" t="str">
        <f>IF(AND(COUNTRY_INFO!$T$9:$T$1000="T3 (ALB/MBD)",COUNTRY_INFO!$U$9:$U$1000="T3 (ALB/MBD)"), "T3 (ALB/MBD)", " ")</f>
        <v xml:space="preserve"> </v>
      </c>
      <c r="E400" s="289"/>
      <c r="F400" s="109"/>
      <c r="G400" s="288"/>
      <c r="H400" s="288"/>
      <c r="I400" s="56"/>
      <c r="J400" s="11">
        <f t="shared" si="37"/>
        <v>0</v>
      </c>
      <c r="K400" s="305"/>
      <c r="L400" s="308"/>
      <c r="M400" s="306"/>
      <c r="N400" s="14">
        <f t="shared" si="38"/>
        <v>0</v>
      </c>
      <c r="O400" s="230" t="str">
        <f t="shared" si="39"/>
        <v xml:space="preserve"> </v>
      </c>
      <c r="P400" s="230" t="str">
        <f t="shared" si="40"/>
        <v xml:space="preserve"> </v>
      </c>
      <c r="Q400" s="275" t="str">
        <f t="shared" si="41"/>
        <v xml:space="preserve"> </v>
      </c>
      <c r="R400" s="230" t="str">
        <f t="shared" si="42"/>
        <v xml:space="preserve"> </v>
      </c>
    </row>
    <row r="401" spans="1:18" x14ac:dyDescent="0.2">
      <c r="A401" s="10" t="str">
        <f>IF(COUNTRY_INFO!A401=0," ",COUNTRY_INFO!A401)</f>
        <v>Ethiopia</v>
      </c>
      <c r="B401" s="10" t="str">
        <f>IF(COUNTRY_INFO!B401=0," ",COUNTRY_INFO!B401)</f>
        <v>Oromia Finfine Zuriya</v>
      </c>
      <c r="C401" s="10" t="str">
        <f>IF(COUNTRY_INFO!C401=0," ",COUNTRY_INFO!C401)</f>
        <v>Dukem Town</v>
      </c>
      <c r="D401" s="11" t="str">
        <f>IF(AND(COUNTRY_INFO!$T$9:$T$1000="T3 (ALB/MBD)",COUNTRY_INFO!$U$9:$U$1000="T3 (ALB/MBD)"), "T3 (ALB/MBD)", " ")</f>
        <v xml:space="preserve"> </v>
      </c>
      <c r="E401" s="289"/>
      <c r="F401" s="109"/>
      <c r="G401" s="288"/>
      <c r="H401" s="288"/>
      <c r="I401" s="56"/>
      <c r="J401" s="11">
        <f t="shared" si="37"/>
        <v>0</v>
      </c>
      <c r="K401" s="305"/>
      <c r="L401" s="308"/>
      <c r="M401" s="306"/>
      <c r="N401" s="14">
        <f t="shared" si="38"/>
        <v>0</v>
      </c>
      <c r="O401" s="230" t="str">
        <f t="shared" si="39"/>
        <v xml:space="preserve"> </v>
      </c>
      <c r="P401" s="230" t="str">
        <f t="shared" si="40"/>
        <v xml:space="preserve"> </v>
      </c>
      <c r="Q401" s="275" t="str">
        <f t="shared" si="41"/>
        <v xml:space="preserve"> </v>
      </c>
      <c r="R401" s="230" t="str">
        <f t="shared" si="42"/>
        <v xml:space="preserve"> </v>
      </c>
    </row>
    <row r="402" spans="1:18" x14ac:dyDescent="0.2">
      <c r="A402" s="10" t="str">
        <f>IF(COUNTRY_INFO!A402=0," ",COUNTRY_INFO!A402)</f>
        <v>Ethiopia</v>
      </c>
      <c r="B402" s="10" t="str">
        <f>IF(COUNTRY_INFO!B402=0," ",COUNTRY_INFO!B402)</f>
        <v>Oromia Finfine Zuriya</v>
      </c>
      <c r="C402" s="10" t="str">
        <f>IF(COUNTRY_INFO!C402=0," ",COUNTRY_INFO!C402)</f>
        <v>Gelan Town</v>
      </c>
      <c r="D402" s="11" t="str">
        <f>IF(AND(COUNTRY_INFO!$T$9:$T$1000="T3 (ALB/MBD)",COUNTRY_INFO!$U$9:$U$1000="T3 (ALB/MBD)"), "T3 (ALB/MBD)", " ")</f>
        <v xml:space="preserve"> </v>
      </c>
      <c r="E402" s="289"/>
      <c r="F402" s="109"/>
      <c r="G402" s="288"/>
      <c r="H402" s="288"/>
      <c r="I402" s="56"/>
      <c r="J402" s="11">
        <f t="shared" si="37"/>
        <v>0</v>
      </c>
      <c r="K402" s="305"/>
      <c r="L402" s="308"/>
      <c r="M402" s="306"/>
      <c r="N402" s="14">
        <f t="shared" si="38"/>
        <v>0</v>
      </c>
      <c r="O402" s="230" t="str">
        <f t="shared" si="39"/>
        <v xml:space="preserve"> </v>
      </c>
      <c r="P402" s="230" t="str">
        <f t="shared" si="40"/>
        <v xml:space="preserve"> </v>
      </c>
      <c r="Q402" s="275" t="str">
        <f t="shared" si="41"/>
        <v xml:space="preserve"> </v>
      </c>
      <c r="R402" s="230" t="str">
        <f t="shared" si="42"/>
        <v xml:space="preserve"> </v>
      </c>
    </row>
    <row r="403" spans="1:18" x14ac:dyDescent="0.2">
      <c r="A403" s="10" t="str">
        <f>IF(COUNTRY_INFO!A403=0," ",COUNTRY_INFO!A403)</f>
        <v>Ethiopia</v>
      </c>
      <c r="B403" s="10" t="str">
        <f>IF(COUNTRY_INFO!B403=0," ",COUNTRY_INFO!B403)</f>
        <v>Oromia Finfine Zuriya</v>
      </c>
      <c r="C403" s="10" t="str">
        <f>IF(COUNTRY_INFO!C403=0," ",COUNTRY_INFO!C403)</f>
        <v>Holota</v>
      </c>
      <c r="D403" s="11" t="str">
        <f>IF(AND(COUNTRY_INFO!$T$9:$T$1000="T3 (ALB/MBD)",COUNTRY_INFO!$U$9:$U$1000="T3 (ALB/MBD)"), "T3 (ALB/MBD)", " ")</f>
        <v xml:space="preserve"> </v>
      </c>
      <c r="E403" s="289"/>
      <c r="F403" s="109"/>
      <c r="G403" s="288"/>
      <c r="H403" s="288"/>
      <c r="I403" s="56"/>
      <c r="J403" s="11">
        <f t="shared" si="37"/>
        <v>0</v>
      </c>
      <c r="K403" s="305"/>
      <c r="L403" s="308"/>
      <c r="M403" s="306"/>
      <c r="N403" s="14">
        <f t="shared" si="38"/>
        <v>0</v>
      </c>
      <c r="O403" s="230" t="str">
        <f t="shared" si="39"/>
        <v xml:space="preserve"> </v>
      </c>
      <c r="P403" s="230" t="str">
        <f t="shared" si="40"/>
        <v xml:space="preserve"> </v>
      </c>
      <c r="Q403" s="275" t="str">
        <f t="shared" si="41"/>
        <v xml:space="preserve"> </v>
      </c>
      <c r="R403" s="230" t="str">
        <f t="shared" si="42"/>
        <v xml:space="preserve"> </v>
      </c>
    </row>
    <row r="404" spans="1:18" x14ac:dyDescent="0.2">
      <c r="A404" s="10" t="str">
        <f>IF(COUNTRY_INFO!A404=0," ",COUNTRY_INFO!A404)</f>
        <v>Ethiopia</v>
      </c>
      <c r="B404" s="10" t="str">
        <f>IF(COUNTRY_INFO!B404=0," ",COUNTRY_INFO!B404)</f>
        <v>Oromia Finfine Zuriya</v>
      </c>
      <c r="C404" s="10" t="str">
        <f>IF(COUNTRY_INFO!C404=0," ",COUNTRY_INFO!C404)</f>
        <v>Legetafo Town</v>
      </c>
      <c r="D404" s="11" t="str">
        <f>IF(AND(COUNTRY_INFO!$T$9:$T$1000="T3 (ALB/MBD)",COUNTRY_INFO!$U$9:$U$1000="T3 (ALB/MBD)"), "T3 (ALB/MBD)", " ")</f>
        <v xml:space="preserve"> </v>
      </c>
      <c r="E404" s="289"/>
      <c r="F404" s="109"/>
      <c r="G404" s="288"/>
      <c r="H404" s="288"/>
      <c r="I404" s="56"/>
      <c r="J404" s="11">
        <f t="shared" si="37"/>
        <v>0</v>
      </c>
      <c r="K404" s="305"/>
      <c r="L404" s="308"/>
      <c r="M404" s="306"/>
      <c r="N404" s="14">
        <f t="shared" si="38"/>
        <v>0</v>
      </c>
      <c r="O404" s="230" t="str">
        <f t="shared" si="39"/>
        <v xml:space="preserve"> </v>
      </c>
      <c r="P404" s="230" t="str">
        <f t="shared" si="40"/>
        <v xml:space="preserve"> </v>
      </c>
      <c r="Q404" s="275" t="str">
        <f t="shared" si="41"/>
        <v xml:space="preserve"> </v>
      </c>
      <c r="R404" s="230" t="str">
        <f t="shared" si="42"/>
        <v xml:space="preserve"> </v>
      </c>
    </row>
    <row r="405" spans="1:18" x14ac:dyDescent="0.2">
      <c r="A405" s="10" t="str">
        <f>IF(COUNTRY_INFO!A405=0," ",COUNTRY_INFO!A405)</f>
        <v>Ethiopia</v>
      </c>
      <c r="B405" s="10" t="str">
        <f>IF(COUNTRY_INFO!B405=0," ",COUNTRY_INFO!B405)</f>
        <v>Oromia Finfine Zuriya</v>
      </c>
      <c r="C405" s="10" t="str">
        <f>IF(COUNTRY_INFO!C405=0," ",COUNTRY_INFO!C405)</f>
        <v>Mulo</v>
      </c>
      <c r="D405" s="11" t="str">
        <f>IF(AND(COUNTRY_INFO!$T$9:$T$1000="T3 (ALB/MBD)",COUNTRY_INFO!$U$9:$U$1000="T3 (ALB/MBD)"), "T3 (ALB/MBD)", " ")</f>
        <v xml:space="preserve"> </v>
      </c>
      <c r="E405" s="289"/>
      <c r="F405" s="109"/>
      <c r="G405" s="288"/>
      <c r="H405" s="288"/>
      <c r="I405" s="56"/>
      <c r="J405" s="11">
        <f t="shared" si="37"/>
        <v>0</v>
      </c>
      <c r="K405" s="305"/>
      <c r="L405" s="308"/>
      <c r="M405" s="306"/>
      <c r="N405" s="14">
        <f t="shared" si="38"/>
        <v>0</v>
      </c>
      <c r="O405" s="230" t="str">
        <f t="shared" si="39"/>
        <v xml:space="preserve"> </v>
      </c>
      <c r="P405" s="230" t="str">
        <f t="shared" si="40"/>
        <v xml:space="preserve"> </v>
      </c>
      <c r="Q405" s="275" t="str">
        <f t="shared" si="41"/>
        <v xml:space="preserve"> </v>
      </c>
      <c r="R405" s="230" t="str">
        <f t="shared" si="42"/>
        <v xml:space="preserve"> </v>
      </c>
    </row>
    <row r="406" spans="1:18" x14ac:dyDescent="0.2">
      <c r="A406" s="10" t="str">
        <f>IF(COUNTRY_INFO!A406=0," ",COUNTRY_INFO!A406)</f>
        <v>Ethiopia</v>
      </c>
      <c r="B406" s="10" t="str">
        <f>IF(COUNTRY_INFO!B406=0," ",COUNTRY_INFO!B406)</f>
        <v>Oromia Finfine Zuriya</v>
      </c>
      <c r="C406" s="10" t="str">
        <f>IF(COUNTRY_INFO!C406=0," ",COUNTRY_INFO!C406)</f>
        <v>Sebeta Awas</v>
      </c>
      <c r="D406" s="11" t="str">
        <f>IF(AND(COUNTRY_INFO!$T$9:$T$1000="T3 (ALB/MBD)",COUNTRY_INFO!$U$9:$U$1000="T3 (ALB/MBD)"), "T3 (ALB/MBD)", " ")</f>
        <v xml:space="preserve"> </v>
      </c>
      <c r="E406" s="289"/>
      <c r="F406" s="109"/>
      <c r="G406" s="288"/>
      <c r="H406" s="288"/>
      <c r="I406" s="56"/>
      <c r="J406" s="11">
        <f t="shared" si="37"/>
        <v>0</v>
      </c>
      <c r="K406" s="305"/>
      <c r="L406" s="308"/>
      <c r="M406" s="306"/>
      <c r="N406" s="14">
        <f t="shared" si="38"/>
        <v>0</v>
      </c>
      <c r="O406" s="230" t="str">
        <f t="shared" si="39"/>
        <v xml:space="preserve"> </v>
      </c>
      <c r="P406" s="230" t="str">
        <f t="shared" si="40"/>
        <v xml:space="preserve"> </v>
      </c>
      <c r="Q406" s="275" t="str">
        <f t="shared" si="41"/>
        <v xml:space="preserve"> </v>
      </c>
      <c r="R406" s="230" t="str">
        <f t="shared" si="42"/>
        <v xml:space="preserve"> </v>
      </c>
    </row>
    <row r="407" spans="1:18" x14ac:dyDescent="0.2">
      <c r="A407" s="10" t="str">
        <f>IF(COUNTRY_INFO!A407=0," ",COUNTRY_INFO!A407)</f>
        <v>Ethiopia</v>
      </c>
      <c r="B407" s="10" t="str">
        <f>IF(COUNTRY_INFO!B407=0," ",COUNTRY_INFO!B407)</f>
        <v>Oromia Finfine Zuriya</v>
      </c>
      <c r="C407" s="10" t="str">
        <f>IF(COUNTRY_INFO!C407=0," ",COUNTRY_INFO!C407)</f>
        <v>Sebeta Town</v>
      </c>
      <c r="D407" s="11" t="str">
        <f>IF(AND(COUNTRY_INFO!$T$9:$T$1000="T3 (ALB/MBD)",COUNTRY_INFO!$U$9:$U$1000="T3 (ALB/MBD)"), "T3 (ALB/MBD)", " ")</f>
        <v xml:space="preserve"> </v>
      </c>
      <c r="E407" s="289"/>
      <c r="F407" s="109"/>
      <c r="G407" s="288"/>
      <c r="H407" s="288"/>
      <c r="I407" s="56"/>
      <c r="J407" s="11">
        <f t="shared" si="37"/>
        <v>0</v>
      </c>
      <c r="K407" s="305"/>
      <c r="L407" s="308"/>
      <c r="M407" s="306"/>
      <c r="N407" s="14">
        <f t="shared" si="38"/>
        <v>0</v>
      </c>
      <c r="O407" s="230" t="str">
        <f t="shared" si="39"/>
        <v xml:space="preserve"> </v>
      </c>
      <c r="P407" s="230" t="str">
        <f t="shared" si="40"/>
        <v xml:space="preserve"> </v>
      </c>
      <c r="Q407" s="275" t="str">
        <f t="shared" si="41"/>
        <v xml:space="preserve"> </v>
      </c>
      <c r="R407" s="230" t="str">
        <f t="shared" si="42"/>
        <v xml:space="preserve"> </v>
      </c>
    </row>
    <row r="408" spans="1:18" x14ac:dyDescent="0.2">
      <c r="A408" s="10" t="str">
        <f>IF(COUNTRY_INFO!A408=0," ",COUNTRY_INFO!A408)</f>
        <v>Ethiopia</v>
      </c>
      <c r="B408" s="10" t="str">
        <f>IF(COUNTRY_INFO!B408=0," ",COUNTRY_INFO!B408)</f>
        <v>Oromia Finfine Zuriya</v>
      </c>
      <c r="C408" s="10" t="str">
        <f>IF(COUNTRY_INFO!C408=0," ",COUNTRY_INFO!C408)</f>
        <v>Sendafa</v>
      </c>
      <c r="D408" s="11" t="str">
        <f>IF(AND(COUNTRY_INFO!$T$9:$T$1000="T3 (ALB/MBD)",COUNTRY_INFO!$U$9:$U$1000="T3 (ALB/MBD)"), "T3 (ALB/MBD)", " ")</f>
        <v xml:space="preserve"> </v>
      </c>
      <c r="E408" s="289"/>
      <c r="F408" s="109"/>
      <c r="G408" s="288"/>
      <c r="H408" s="288">
        <v>7376</v>
      </c>
      <c r="I408" s="56"/>
      <c r="J408" s="11">
        <f t="shared" si="37"/>
        <v>7376</v>
      </c>
      <c r="L408" s="309">
        <v>6526</v>
      </c>
      <c r="M408" s="306"/>
      <c r="N408" s="14">
        <f>SUM(L408:M408)</f>
        <v>6526</v>
      </c>
      <c r="O408" s="230" t="str">
        <f>IF(G408&lt;&gt;0, IF(L408/G408*100=0, "-", L408/G408*100), " ")</f>
        <v xml:space="preserve"> </v>
      </c>
      <c r="P408" s="230" t="e">
        <f>IF(H408&lt;&gt;0, IF(#REF!/H408*100=0, "-",#REF!/ H408*100), " ")</f>
        <v>#REF!</v>
      </c>
      <c r="Q408" s="275" t="str">
        <f t="shared" si="41"/>
        <v xml:space="preserve"> </v>
      </c>
      <c r="R408" s="230">
        <f t="shared" si="42"/>
        <v>88.47613882863341</v>
      </c>
    </row>
    <row r="409" spans="1:18" x14ac:dyDescent="0.2">
      <c r="A409" s="10" t="str">
        <f>IF(COUNTRY_INFO!A409=0," ",COUNTRY_INFO!A409)</f>
        <v>Ethiopia</v>
      </c>
      <c r="B409" s="10" t="str">
        <f>IF(COUNTRY_INFO!B409=0," ",COUNTRY_INFO!B409)</f>
        <v>Oromia Finfine Zuriya</v>
      </c>
      <c r="C409" s="10" t="str">
        <f>IF(COUNTRY_INFO!C409=0," ",COUNTRY_INFO!C409)</f>
        <v>Sululta</v>
      </c>
      <c r="D409" s="11" t="str">
        <f>IF(AND(COUNTRY_INFO!$T$9:$T$1000="T3 (ALB/MBD)",COUNTRY_INFO!$U$9:$U$1000="T3 (ALB/MBD)"), "T3 (ALB/MBD)", " ")</f>
        <v xml:space="preserve"> </v>
      </c>
      <c r="E409" s="289"/>
      <c r="F409" s="109"/>
      <c r="G409" s="288"/>
      <c r="H409" s="288"/>
      <c r="I409" s="56"/>
      <c r="J409" s="11">
        <f t="shared" si="37"/>
        <v>0</v>
      </c>
      <c r="K409" s="305"/>
      <c r="L409" s="308"/>
      <c r="M409" s="306"/>
      <c r="N409" s="14">
        <f t="shared" si="38"/>
        <v>0</v>
      </c>
      <c r="O409" s="230" t="str">
        <f t="shared" si="39"/>
        <v xml:space="preserve"> </v>
      </c>
      <c r="P409" s="230" t="str">
        <f t="shared" si="40"/>
        <v xml:space="preserve"> </v>
      </c>
      <c r="Q409" s="275" t="str">
        <f t="shared" si="41"/>
        <v xml:space="preserve"> </v>
      </c>
      <c r="R409" s="230" t="str">
        <f t="shared" si="42"/>
        <v xml:space="preserve"> </v>
      </c>
    </row>
    <row r="410" spans="1:18" x14ac:dyDescent="0.2">
      <c r="A410" s="10" t="str">
        <f>IF(COUNTRY_INFO!A410=0," ",COUNTRY_INFO!A410)</f>
        <v>Ethiopia</v>
      </c>
      <c r="B410" s="10" t="str">
        <f>IF(COUNTRY_INFO!B410=0," ",COUNTRY_INFO!B410)</f>
        <v>Oromia Finfine Zuriya</v>
      </c>
      <c r="C410" s="10" t="str">
        <f>IF(COUNTRY_INFO!C410=0," ",COUNTRY_INFO!C410)</f>
        <v>Sululta Town</v>
      </c>
      <c r="D410" s="11" t="str">
        <f>IF(AND(COUNTRY_INFO!$T$9:$T$1000="T3 (ALB/MBD)",COUNTRY_INFO!$U$9:$U$1000="T3 (ALB/MBD)"), "T3 (ALB/MBD)", " ")</f>
        <v xml:space="preserve"> </v>
      </c>
      <c r="E410" s="289"/>
      <c r="F410" s="109"/>
      <c r="G410" s="288"/>
      <c r="H410" s="288"/>
      <c r="I410" s="56"/>
      <c r="J410" s="11">
        <f t="shared" si="37"/>
        <v>0</v>
      </c>
      <c r="K410" s="305"/>
      <c r="L410" s="308"/>
      <c r="M410" s="306"/>
      <c r="N410" s="14">
        <f t="shared" si="38"/>
        <v>0</v>
      </c>
      <c r="O410" s="230" t="str">
        <f t="shared" si="39"/>
        <v xml:space="preserve"> </v>
      </c>
      <c r="P410" s="230" t="str">
        <f t="shared" si="40"/>
        <v xml:space="preserve"> </v>
      </c>
      <c r="Q410" s="275" t="str">
        <f t="shared" si="41"/>
        <v xml:space="preserve"> </v>
      </c>
      <c r="R410" s="230" t="str">
        <f t="shared" si="42"/>
        <v xml:space="preserve"> </v>
      </c>
    </row>
    <row r="411" spans="1:18" x14ac:dyDescent="0.2">
      <c r="A411" s="10" t="str">
        <f>IF(COUNTRY_INFO!A411=0," ",COUNTRY_INFO!A411)</f>
        <v>Ethiopia</v>
      </c>
      <c r="B411" s="10" t="str">
        <f>IF(COUNTRY_INFO!B411=0," ",COUNTRY_INFO!B411)</f>
        <v>Oromia Finfine Zuriya</v>
      </c>
      <c r="C411" s="10" t="str">
        <f>IF(COUNTRY_INFO!C411=0," ",COUNTRY_INFO!C411)</f>
        <v>Walmera</v>
      </c>
      <c r="D411" s="11" t="str">
        <f>IF(AND(COUNTRY_INFO!$T$9:$T$1000="T3 (ALB/MBD)",COUNTRY_INFO!$U$9:$U$1000="T3 (ALB/MBD)"), "T3 (ALB/MBD)", " ")</f>
        <v xml:space="preserve"> </v>
      </c>
      <c r="E411" s="289"/>
      <c r="F411" s="109"/>
      <c r="G411" s="288"/>
      <c r="H411" s="288"/>
      <c r="I411" s="56"/>
      <c r="J411" s="11">
        <f t="shared" si="37"/>
        <v>0</v>
      </c>
      <c r="K411" s="305"/>
      <c r="L411" s="308"/>
      <c r="M411" s="306"/>
      <c r="N411" s="14">
        <f t="shared" si="38"/>
        <v>0</v>
      </c>
      <c r="O411" s="230" t="str">
        <f t="shared" si="39"/>
        <v xml:space="preserve"> </v>
      </c>
      <c r="P411" s="230" t="str">
        <f t="shared" si="40"/>
        <v xml:space="preserve"> </v>
      </c>
      <c r="Q411" s="275" t="str">
        <f t="shared" si="41"/>
        <v xml:space="preserve"> </v>
      </c>
      <c r="R411" s="230" t="str">
        <f t="shared" si="42"/>
        <v xml:space="preserve"> </v>
      </c>
    </row>
    <row r="412" spans="1:18" x14ac:dyDescent="0.2">
      <c r="A412" s="10" t="str">
        <f>IF(COUNTRY_INFO!A412=0," ",COUNTRY_INFO!A412)</f>
        <v>Ethiopia</v>
      </c>
      <c r="B412" s="10" t="str">
        <f>IF(COUNTRY_INFO!B412=0," ",COUNTRY_INFO!B412)</f>
        <v>Oromia Guji</v>
      </c>
      <c r="C412" s="10" t="str">
        <f>IF(COUNTRY_INFO!C412=0," ",COUNTRY_INFO!C412)</f>
        <v>Adola Rede</v>
      </c>
      <c r="D412" s="11"/>
      <c r="E412" s="289"/>
      <c r="F412" s="253"/>
      <c r="G412" s="288"/>
      <c r="H412" s="288"/>
      <c r="I412" s="56"/>
      <c r="J412" s="11">
        <f t="shared" si="37"/>
        <v>0</v>
      </c>
      <c r="K412" s="305"/>
      <c r="L412" s="308"/>
      <c r="M412" s="306"/>
      <c r="N412" s="14">
        <f t="shared" si="38"/>
        <v>0</v>
      </c>
      <c r="O412" s="230" t="str">
        <f t="shared" si="39"/>
        <v xml:space="preserve"> </v>
      </c>
      <c r="P412" s="230" t="str">
        <f t="shared" si="40"/>
        <v xml:space="preserve"> </v>
      </c>
      <c r="Q412" s="275" t="str">
        <f t="shared" si="41"/>
        <v xml:space="preserve"> </v>
      </c>
      <c r="R412" s="230" t="str">
        <f t="shared" si="42"/>
        <v xml:space="preserve"> </v>
      </c>
    </row>
    <row r="413" spans="1:18" x14ac:dyDescent="0.2">
      <c r="A413" s="10" t="str">
        <f>IF(COUNTRY_INFO!A413=0," ",COUNTRY_INFO!A413)</f>
        <v>Ethiopia</v>
      </c>
      <c r="B413" s="10" t="str">
        <f>IF(COUNTRY_INFO!B413=0," ",COUNTRY_INFO!B413)</f>
        <v>Oromia Guji</v>
      </c>
      <c r="C413" s="10" t="str">
        <f>IF(COUNTRY_INFO!C413=0," ",COUNTRY_INFO!C413)</f>
        <v>Adola Town</v>
      </c>
      <c r="D413" s="11" t="str">
        <f>IF(AND(COUNTRY_INFO!$T$9:$T$1000="T3 (ALB/MBD)",COUNTRY_INFO!$U$9:$U$1000="T3 (ALB/MBD)"), "T3 (ALB/MBD)", " ")</f>
        <v xml:space="preserve"> </v>
      </c>
      <c r="E413" s="289"/>
      <c r="F413" s="109"/>
      <c r="G413" s="288"/>
      <c r="H413" s="288"/>
      <c r="I413" s="56"/>
      <c r="J413" s="11">
        <f t="shared" si="37"/>
        <v>0</v>
      </c>
      <c r="K413" s="305"/>
      <c r="L413" s="308"/>
      <c r="M413" s="306"/>
      <c r="N413" s="14">
        <f t="shared" si="38"/>
        <v>0</v>
      </c>
      <c r="O413" s="230" t="str">
        <f t="shared" si="39"/>
        <v xml:space="preserve"> </v>
      </c>
      <c r="P413" s="230" t="str">
        <f t="shared" si="40"/>
        <v xml:space="preserve"> </v>
      </c>
      <c r="Q413" s="275" t="str">
        <f t="shared" si="41"/>
        <v xml:space="preserve"> </v>
      </c>
      <c r="R413" s="230" t="str">
        <f t="shared" si="42"/>
        <v xml:space="preserve"> </v>
      </c>
    </row>
    <row r="414" spans="1:18" x14ac:dyDescent="0.2">
      <c r="A414" s="10" t="str">
        <f>IF(COUNTRY_INFO!A414=0," ",COUNTRY_INFO!A414)</f>
        <v>Ethiopia</v>
      </c>
      <c r="B414" s="10" t="str">
        <f>IF(COUNTRY_INFO!B414=0," ",COUNTRY_INFO!B414)</f>
        <v>Oromia Guji</v>
      </c>
      <c r="C414" s="10" t="str">
        <f>IF(COUNTRY_INFO!C414=0," ",COUNTRY_INFO!C414)</f>
        <v>Aga Wayu</v>
      </c>
      <c r="D414" s="11" t="str">
        <f>IF(AND(COUNTRY_INFO!$T$9:$T$1000="T3 (ALB/MBD)",COUNTRY_INFO!$U$9:$U$1000="T3 (ALB/MBD)"), "T3 (ALB/MBD)", " ")</f>
        <v xml:space="preserve"> </v>
      </c>
      <c r="E414" s="289"/>
      <c r="F414" s="109"/>
      <c r="G414" s="288"/>
      <c r="H414" s="288"/>
      <c r="I414" s="56"/>
      <c r="J414" s="11">
        <f t="shared" si="37"/>
        <v>0</v>
      </c>
      <c r="K414" s="305"/>
      <c r="L414" s="308"/>
      <c r="M414" s="306"/>
      <c r="N414" s="14">
        <f t="shared" si="38"/>
        <v>0</v>
      </c>
      <c r="O414" s="230" t="str">
        <f t="shared" si="39"/>
        <v xml:space="preserve"> </v>
      </c>
      <c r="P414" s="230" t="str">
        <f t="shared" si="40"/>
        <v xml:space="preserve"> </v>
      </c>
      <c r="Q414" s="275" t="str">
        <f t="shared" si="41"/>
        <v xml:space="preserve"> </v>
      </c>
      <c r="R414" s="230" t="str">
        <f t="shared" si="42"/>
        <v xml:space="preserve"> </v>
      </c>
    </row>
    <row r="415" spans="1:18" x14ac:dyDescent="0.2">
      <c r="A415" s="10" t="str">
        <f>IF(COUNTRY_INFO!A415=0," ",COUNTRY_INFO!A415)</f>
        <v>Ethiopia</v>
      </c>
      <c r="B415" s="10" t="str">
        <f>IF(COUNTRY_INFO!B415=0," ",COUNTRY_INFO!B415)</f>
        <v>Oromia Guji</v>
      </c>
      <c r="C415" s="10" t="str">
        <f>IF(COUNTRY_INFO!C415=0," ",COUNTRY_INFO!C415)</f>
        <v>Ana Sora</v>
      </c>
      <c r="D415" s="11" t="str">
        <f>IF(AND(COUNTRY_INFO!$T$9:$T$1000="T3 (ALB/MBD)",COUNTRY_INFO!$U$9:$U$1000="T3 (ALB/MBD)"), "T3 (ALB/MBD)", " ")</f>
        <v xml:space="preserve"> </v>
      </c>
      <c r="E415" s="289"/>
      <c r="F415" s="109"/>
      <c r="G415" s="288"/>
      <c r="H415" s="288">
        <v>45629</v>
      </c>
      <c r="I415" s="56"/>
      <c r="J415" s="11">
        <f t="shared" si="37"/>
        <v>45629</v>
      </c>
      <c r="K415" s="305"/>
      <c r="L415" s="309">
        <v>41762</v>
      </c>
      <c r="M415" s="306"/>
      <c r="N415" s="14">
        <f t="shared" si="38"/>
        <v>41762</v>
      </c>
      <c r="O415" s="230" t="str">
        <f t="shared" si="39"/>
        <v xml:space="preserve"> </v>
      </c>
      <c r="P415" s="230">
        <f t="shared" si="40"/>
        <v>91.52512656424642</v>
      </c>
      <c r="Q415" s="275" t="str">
        <f t="shared" si="41"/>
        <v xml:space="preserve"> </v>
      </c>
      <c r="R415" s="230">
        <f t="shared" si="42"/>
        <v>91.52512656424642</v>
      </c>
    </row>
    <row r="416" spans="1:18" x14ac:dyDescent="0.2">
      <c r="A416" s="10" t="str">
        <f>IF(COUNTRY_INFO!A416=0," ",COUNTRY_INFO!A416)</f>
        <v>Ethiopia</v>
      </c>
      <c r="B416" s="10" t="str">
        <f>IF(COUNTRY_INFO!B416=0," ",COUNTRY_INFO!B416)</f>
        <v>Oromia Guji</v>
      </c>
      <c r="C416" s="10" t="str">
        <f>IF(COUNTRY_INFO!C416=0," ",COUNTRY_INFO!C416)</f>
        <v>Bore</v>
      </c>
      <c r="D416" s="11" t="s">
        <v>1188</v>
      </c>
      <c r="E416" s="289" t="s">
        <v>19</v>
      </c>
      <c r="F416" s="253" t="s">
        <v>1187</v>
      </c>
      <c r="G416" s="288"/>
      <c r="H416" s="288">
        <v>48859</v>
      </c>
      <c r="I416" s="56"/>
      <c r="J416" s="11">
        <f t="shared" si="37"/>
        <v>48859</v>
      </c>
      <c r="K416" s="305"/>
      <c r="L416" s="309">
        <v>45638</v>
      </c>
      <c r="M416" s="306"/>
      <c r="N416" s="14">
        <f t="shared" si="38"/>
        <v>45638</v>
      </c>
      <c r="O416" s="230" t="str">
        <f t="shared" si="39"/>
        <v xml:space="preserve"> </v>
      </c>
      <c r="P416" s="230">
        <f t="shared" si="40"/>
        <v>93.407560531324833</v>
      </c>
      <c r="Q416" s="275" t="str">
        <f t="shared" si="41"/>
        <v xml:space="preserve"> </v>
      </c>
      <c r="R416" s="230">
        <f t="shared" si="42"/>
        <v>93.407560531324833</v>
      </c>
    </row>
    <row r="417" spans="1:18" x14ac:dyDescent="0.2">
      <c r="A417" s="10" t="str">
        <f>IF(COUNTRY_INFO!A417=0," ",COUNTRY_INFO!A417)</f>
        <v>Ethiopia</v>
      </c>
      <c r="B417" s="10" t="str">
        <f>IF(COUNTRY_INFO!B417=0," ",COUNTRY_INFO!B417)</f>
        <v>Oromia Guji</v>
      </c>
      <c r="C417" s="10" t="str">
        <f>IF(COUNTRY_INFO!C417=0," ",COUNTRY_INFO!C417)</f>
        <v>Dama</v>
      </c>
      <c r="D417" s="11" t="s">
        <v>1188</v>
      </c>
      <c r="E417" s="289" t="s">
        <v>19</v>
      </c>
      <c r="F417" s="253" t="s">
        <v>1187</v>
      </c>
      <c r="G417" s="288"/>
      <c r="H417" s="288">
        <v>27201</v>
      </c>
      <c r="I417" s="56"/>
      <c r="J417" s="11">
        <f t="shared" si="37"/>
        <v>27201</v>
      </c>
      <c r="K417" s="305"/>
      <c r="L417" s="309">
        <v>26290</v>
      </c>
      <c r="M417" s="306"/>
      <c r="N417" s="14">
        <f t="shared" si="38"/>
        <v>26290</v>
      </c>
      <c r="O417" s="230" t="str">
        <f t="shared" si="39"/>
        <v xml:space="preserve"> </v>
      </c>
      <c r="P417" s="230">
        <f t="shared" si="40"/>
        <v>96.650858424322635</v>
      </c>
      <c r="Q417" s="275" t="str">
        <f t="shared" si="41"/>
        <v xml:space="preserve"> </v>
      </c>
      <c r="R417" s="230">
        <f t="shared" si="42"/>
        <v>96.650858424322635</v>
      </c>
    </row>
    <row r="418" spans="1:18" x14ac:dyDescent="0.2">
      <c r="A418" s="10" t="str">
        <f>IF(COUNTRY_INFO!A418=0," ",COUNTRY_INFO!A418)</f>
        <v>Ethiopia</v>
      </c>
      <c r="B418" s="10" t="str">
        <f>IF(COUNTRY_INFO!B418=0," ",COUNTRY_INFO!B418)</f>
        <v>Oromia Guji</v>
      </c>
      <c r="C418" s="10" t="str">
        <f>IF(COUNTRY_INFO!C418=0," ",COUNTRY_INFO!C418)</f>
        <v>Girja</v>
      </c>
      <c r="D418" s="11"/>
      <c r="E418" s="289"/>
      <c r="F418" s="253"/>
      <c r="G418" s="288"/>
      <c r="H418" s="288">
        <v>95126</v>
      </c>
      <c r="I418" s="56"/>
      <c r="J418" s="11">
        <f t="shared" si="37"/>
        <v>95126</v>
      </c>
      <c r="K418" s="305"/>
      <c r="L418" s="309">
        <v>91827</v>
      </c>
      <c r="M418" s="306"/>
      <c r="N418" s="14">
        <f t="shared" si="38"/>
        <v>91827</v>
      </c>
      <c r="O418" s="230" t="str">
        <f t="shared" si="39"/>
        <v xml:space="preserve"> </v>
      </c>
      <c r="P418" s="230">
        <f t="shared" si="40"/>
        <v>96.53196812648487</v>
      </c>
      <c r="Q418" s="275" t="str">
        <f t="shared" si="41"/>
        <v xml:space="preserve"> </v>
      </c>
      <c r="R418" s="230">
        <f t="shared" si="42"/>
        <v>96.53196812648487</v>
      </c>
    </row>
    <row r="419" spans="1:18" x14ac:dyDescent="0.2">
      <c r="A419" s="10" t="str">
        <f>IF(COUNTRY_INFO!A419=0," ",COUNTRY_INFO!A419)</f>
        <v>Ethiopia</v>
      </c>
      <c r="B419" s="10" t="str">
        <f>IF(COUNTRY_INFO!B419=0," ",COUNTRY_INFO!B419)</f>
        <v>Oromia Guji</v>
      </c>
      <c r="C419" s="10" t="str">
        <f>IF(COUNTRY_INFO!C419=0," ",COUNTRY_INFO!C419)</f>
        <v>Goro Dola</v>
      </c>
      <c r="D419" s="11" t="str">
        <f>IF(AND(COUNTRY_INFO!$T$9:$T$1000="T3 (ALB/MBD)",COUNTRY_INFO!$U$9:$U$1000="T3 (ALB/MBD)"), "T3 (ALB/MBD)", " ")</f>
        <v xml:space="preserve"> </v>
      </c>
      <c r="E419" s="289"/>
      <c r="F419" s="109"/>
      <c r="G419" s="288"/>
      <c r="H419" s="288"/>
      <c r="I419" s="56"/>
      <c r="J419" s="11">
        <f t="shared" si="37"/>
        <v>0</v>
      </c>
      <c r="K419" s="305"/>
      <c r="L419" s="308"/>
      <c r="M419" s="306"/>
      <c r="N419" s="14">
        <f t="shared" si="38"/>
        <v>0</v>
      </c>
      <c r="O419" s="230" t="str">
        <f t="shared" si="39"/>
        <v xml:space="preserve"> </v>
      </c>
      <c r="P419" s="230" t="str">
        <f t="shared" si="40"/>
        <v xml:space="preserve"> </v>
      </c>
      <c r="Q419" s="275" t="str">
        <f t="shared" si="41"/>
        <v xml:space="preserve"> </v>
      </c>
      <c r="R419" s="230" t="str">
        <f t="shared" si="42"/>
        <v xml:space="preserve"> </v>
      </c>
    </row>
    <row r="420" spans="1:18" x14ac:dyDescent="0.2">
      <c r="A420" s="10" t="str">
        <f>IF(COUNTRY_INFO!A420=0," ",COUNTRY_INFO!A420)</f>
        <v>Ethiopia</v>
      </c>
      <c r="B420" s="10" t="str">
        <f>IF(COUNTRY_INFO!B420=0," ",COUNTRY_INFO!B420)</f>
        <v>Oromia Guji</v>
      </c>
      <c r="C420" s="10" t="str">
        <f>IF(COUNTRY_INFO!C420=0," ",COUNTRY_INFO!C420)</f>
        <v>Gumi Eldalo</v>
      </c>
      <c r="D420" s="11" t="str">
        <f>IF(AND(COUNTRY_INFO!$T$9:$T$1000="T3 (ALB/MBD)",COUNTRY_INFO!$U$9:$U$1000="T3 (ALB/MBD)"), "T3 (ALB/MBD)", " ")</f>
        <v xml:space="preserve"> </v>
      </c>
      <c r="E420" s="289"/>
      <c r="F420" s="109"/>
      <c r="G420" s="288"/>
      <c r="H420" s="288"/>
      <c r="I420" s="56"/>
      <c r="J420" s="11">
        <f t="shared" si="37"/>
        <v>0</v>
      </c>
      <c r="K420" s="305"/>
      <c r="L420" s="308"/>
      <c r="M420" s="306"/>
      <c r="N420" s="14">
        <f t="shared" si="38"/>
        <v>0</v>
      </c>
      <c r="O420" s="230" t="str">
        <f t="shared" si="39"/>
        <v xml:space="preserve"> </v>
      </c>
      <c r="P420" s="230" t="str">
        <f t="shared" si="40"/>
        <v xml:space="preserve"> </v>
      </c>
      <c r="Q420" s="275" t="str">
        <f t="shared" si="41"/>
        <v xml:space="preserve"> </v>
      </c>
      <c r="R420" s="230" t="str">
        <f t="shared" si="42"/>
        <v xml:space="preserve"> </v>
      </c>
    </row>
    <row r="421" spans="1:18" x14ac:dyDescent="0.2">
      <c r="A421" s="10" t="str">
        <f>IF(COUNTRY_INFO!A421=0," ",COUNTRY_INFO!A421)</f>
        <v>Ethiopia</v>
      </c>
      <c r="B421" s="10" t="str">
        <f>IF(COUNTRY_INFO!B421=0," ",COUNTRY_INFO!B421)</f>
        <v>Oromia Guji</v>
      </c>
      <c r="C421" s="10" t="str">
        <f>IF(COUNTRY_INFO!C421=0," ",COUNTRY_INFO!C421)</f>
        <v xml:space="preserve">Haro Wolabu </v>
      </c>
      <c r="D421" s="11" t="str">
        <f>IF(AND(COUNTRY_INFO!$T$9:$T$1000="T3 (ALB/MBD)",COUNTRY_INFO!$U$9:$U$1000="T3 (ALB/MBD)"), "T3 (ALB/MBD)", " ")</f>
        <v xml:space="preserve"> </v>
      </c>
      <c r="E421" s="289"/>
      <c r="F421" s="109"/>
      <c r="G421" s="288"/>
      <c r="H421" s="288"/>
      <c r="I421" s="56"/>
      <c r="J421" s="11">
        <f t="shared" si="37"/>
        <v>0</v>
      </c>
      <c r="K421" s="305"/>
      <c r="L421" s="308"/>
      <c r="M421" s="306"/>
      <c r="N421" s="14">
        <f t="shared" si="38"/>
        <v>0</v>
      </c>
      <c r="O421" s="230" t="str">
        <f t="shared" si="39"/>
        <v xml:space="preserve"> </v>
      </c>
      <c r="P421" s="230" t="str">
        <f t="shared" si="40"/>
        <v xml:space="preserve"> </v>
      </c>
      <c r="Q421" s="275" t="str">
        <f t="shared" si="41"/>
        <v xml:space="preserve"> </v>
      </c>
      <c r="R421" s="230" t="str">
        <f t="shared" si="42"/>
        <v xml:space="preserve"> </v>
      </c>
    </row>
    <row r="422" spans="1:18" x14ac:dyDescent="0.2">
      <c r="A422" s="10" t="str">
        <f>IF(COUNTRY_INFO!A422=0," ",COUNTRY_INFO!A422)</f>
        <v>Ethiopia</v>
      </c>
      <c r="B422" s="10" t="str">
        <f>IF(COUNTRY_INFO!B422=0," ",COUNTRY_INFO!B422)</f>
        <v>Oromia Guji</v>
      </c>
      <c r="C422" s="10" t="str">
        <f>IF(COUNTRY_INFO!C422=0," ",COUNTRY_INFO!C422)</f>
        <v>Liben</v>
      </c>
      <c r="D422" s="11" t="str">
        <f>IF(AND(COUNTRY_INFO!$T$9:$T$1000="T3 (ALB/MBD)",COUNTRY_INFO!$U$9:$U$1000="T3 (ALB/MBD)"), "T3 (ALB/MBD)", " ")</f>
        <v xml:space="preserve"> </v>
      </c>
      <c r="E422" s="289"/>
      <c r="F422" s="109"/>
      <c r="G422" s="288"/>
      <c r="H422" s="288"/>
      <c r="I422" s="56"/>
      <c r="J422" s="11">
        <f t="shared" si="37"/>
        <v>0</v>
      </c>
      <c r="K422" s="305"/>
      <c r="L422" s="308"/>
      <c r="M422" s="306"/>
      <c r="N422" s="14">
        <f t="shared" si="38"/>
        <v>0</v>
      </c>
      <c r="O422" s="230" t="str">
        <f t="shared" si="39"/>
        <v xml:space="preserve"> </v>
      </c>
      <c r="P422" s="230" t="str">
        <f t="shared" si="40"/>
        <v xml:space="preserve"> </v>
      </c>
      <c r="Q422" s="275" t="str">
        <f t="shared" si="41"/>
        <v xml:space="preserve"> </v>
      </c>
      <c r="R422" s="230" t="str">
        <f t="shared" si="42"/>
        <v xml:space="preserve"> </v>
      </c>
    </row>
    <row r="423" spans="1:18" x14ac:dyDescent="0.2">
      <c r="A423" s="10" t="str">
        <f>IF(COUNTRY_INFO!A423=0," ",COUNTRY_INFO!A423)</f>
        <v>Ethiopia</v>
      </c>
      <c r="B423" s="10" t="str">
        <f>IF(COUNTRY_INFO!B423=0," ",COUNTRY_INFO!B423)</f>
        <v>Oromia Guji</v>
      </c>
      <c r="C423" s="10" t="str">
        <f>IF(COUNTRY_INFO!C423=0," ",COUNTRY_INFO!C423)</f>
        <v>Negele town</v>
      </c>
      <c r="D423" s="11" t="str">
        <f>IF(AND(COUNTRY_INFO!$T$9:$T$1000="T3 (ALB/MBD)",COUNTRY_INFO!$U$9:$U$1000="T3 (ALB/MBD)"), "T3 (ALB/MBD)", " ")</f>
        <v xml:space="preserve"> </v>
      </c>
      <c r="E423" s="289"/>
      <c r="F423" s="109"/>
      <c r="G423" s="288"/>
      <c r="H423" s="288"/>
      <c r="I423" s="56"/>
      <c r="J423" s="11">
        <f t="shared" si="37"/>
        <v>0</v>
      </c>
      <c r="K423" s="305"/>
      <c r="L423" s="308"/>
      <c r="M423" s="306"/>
      <c r="N423" s="14">
        <f t="shared" si="38"/>
        <v>0</v>
      </c>
      <c r="O423" s="230" t="str">
        <f t="shared" si="39"/>
        <v xml:space="preserve"> </v>
      </c>
      <c r="P423" s="230" t="str">
        <f t="shared" si="40"/>
        <v xml:space="preserve"> </v>
      </c>
      <c r="Q423" s="275" t="str">
        <f t="shared" si="41"/>
        <v xml:space="preserve"> </v>
      </c>
      <c r="R423" s="230" t="str">
        <f t="shared" si="42"/>
        <v xml:space="preserve"> </v>
      </c>
    </row>
    <row r="424" spans="1:18" x14ac:dyDescent="0.2">
      <c r="A424" s="10" t="str">
        <f>IF(COUNTRY_INFO!A424=0," ",COUNTRY_INFO!A424)</f>
        <v>Ethiopia</v>
      </c>
      <c r="B424" s="10" t="str">
        <f>IF(COUNTRY_INFO!B424=0," ",COUNTRY_INFO!B424)</f>
        <v>Oromia Guji</v>
      </c>
      <c r="C424" s="10" t="str">
        <f>IF(COUNTRY_INFO!C424=0," ",COUNTRY_INFO!C424)</f>
        <v>Odo Shakiso</v>
      </c>
      <c r="D424" s="11" t="str">
        <f>IF(AND(COUNTRY_INFO!$T$9:$T$1000="T3 (ALB/MBD)",COUNTRY_INFO!$U$9:$U$1000="T3 (ALB/MBD)"), "T3 (ALB/MBD)", " ")</f>
        <v xml:space="preserve"> </v>
      </c>
      <c r="E424" s="289"/>
      <c r="F424" s="109"/>
      <c r="G424" s="288"/>
      <c r="H424" s="288"/>
      <c r="I424" s="56"/>
      <c r="J424" s="11">
        <f t="shared" si="37"/>
        <v>0</v>
      </c>
      <c r="K424" s="305"/>
      <c r="L424" s="308"/>
      <c r="M424" s="306"/>
      <c r="N424" s="14">
        <f t="shared" si="38"/>
        <v>0</v>
      </c>
      <c r="O424" s="230" t="str">
        <f t="shared" si="39"/>
        <v xml:space="preserve"> </v>
      </c>
      <c r="P424" s="230" t="str">
        <f t="shared" si="40"/>
        <v xml:space="preserve"> </v>
      </c>
      <c r="Q424" s="275" t="str">
        <f t="shared" si="41"/>
        <v xml:space="preserve"> </v>
      </c>
      <c r="R424" s="230" t="str">
        <f t="shared" si="42"/>
        <v xml:space="preserve"> </v>
      </c>
    </row>
    <row r="425" spans="1:18" x14ac:dyDescent="0.2">
      <c r="A425" s="10" t="str">
        <f>IF(COUNTRY_INFO!A425=0," ",COUNTRY_INFO!A425)</f>
        <v>Ethiopia</v>
      </c>
      <c r="B425" s="10" t="str">
        <f>IF(COUNTRY_INFO!B425=0," ",COUNTRY_INFO!B425)</f>
        <v>Oromia Guji</v>
      </c>
      <c r="C425" s="10" t="str">
        <f>IF(COUNTRY_INFO!C425=0," ",COUNTRY_INFO!C425)</f>
        <v>Saba boru</v>
      </c>
      <c r="D425" s="11" t="str">
        <f>IF(AND(COUNTRY_INFO!$T$9:$T$1000="T3 (ALB/MBD)",COUNTRY_INFO!$U$9:$U$1000="T3 (ALB/MBD)"), "T3 (ALB/MBD)", " ")</f>
        <v xml:space="preserve"> </v>
      </c>
      <c r="E425" s="289"/>
      <c r="F425" s="109"/>
      <c r="G425" s="288"/>
      <c r="H425" s="288"/>
      <c r="I425" s="56"/>
      <c r="J425" s="11">
        <f t="shared" si="37"/>
        <v>0</v>
      </c>
      <c r="K425" s="305"/>
      <c r="L425" s="308"/>
      <c r="M425" s="306"/>
      <c r="N425" s="14">
        <f t="shared" si="38"/>
        <v>0</v>
      </c>
      <c r="O425" s="230" t="str">
        <f t="shared" si="39"/>
        <v xml:space="preserve"> </v>
      </c>
      <c r="P425" s="230" t="str">
        <f t="shared" si="40"/>
        <v xml:space="preserve"> </v>
      </c>
      <c r="Q425" s="275" t="str">
        <f t="shared" si="41"/>
        <v xml:space="preserve"> </v>
      </c>
      <c r="R425" s="230" t="str">
        <f t="shared" si="42"/>
        <v xml:space="preserve"> </v>
      </c>
    </row>
    <row r="426" spans="1:18" x14ac:dyDescent="0.2">
      <c r="A426" s="10" t="str">
        <f>IF(COUNTRY_INFO!A426=0," ",COUNTRY_INFO!A426)</f>
        <v>Ethiopia</v>
      </c>
      <c r="B426" s="10" t="str">
        <f>IF(COUNTRY_INFO!B426=0," ",COUNTRY_INFO!B426)</f>
        <v>Oromia Guji</v>
      </c>
      <c r="C426" s="10" t="str">
        <f>IF(COUNTRY_INFO!C426=0," ",COUNTRY_INFO!C426)</f>
        <v>Shakiso Town</v>
      </c>
      <c r="D426" s="11" t="str">
        <f>IF(AND(COUNTRY_INFO!$T$9:$T$1000="T3 (ALB/MBD)",COUNTRY_INFO!$U$9:$U$1000="T3 (ALB/MBD)"), "T3 (ALB/MBD)", " ")</f>
        <v xml:space="preserve"> </v>
      </c>
      <c r="E426" s="289"/>
      <c r="F426" s="109"/>
      <c r="G426" s="288"/>
      <c r="H426" s="288"/>
      <c r="I426" s="56"/>
      <c r="J426" s="11">
        <f t="shared" si="37"/>
        <v>0</v>
      </c>
      <c r="K426" s="305"/>
      <c r="L426" s="308"/>
      <c r="M426" s="306"/>
      <c r="N426" s="14">
        <f t="shared" si="38"/>
        <v>0</v>
      </c>
      <c r="O426" s="230" t="str">
        <f t="shared" si="39"/>
        <v xml:space="preserve"> </v>
      </c>
      <c r="P426" s="230" t="str">
        <f t="shared" si="40"/>
        <v xml:space="preserve"> </v>
      </c>
      <c r="Q426" s="275" t="str">
        <f t="shared" si="41"/>
        <v xml:space="preserve"> </v>
      </c>
      <c r="R426" s="230" t="str">
        <f t="shared" si="42"/>
        <v xml:space="preserve"> </v>
      </c>
    </row>
    <row r="427" spans="1:18" x14ac:dyDescent="0.2">
      <c r="A427" s="10" t="str">
        <f>IF(COUNTRY_INFO!A427=0," ",COUNTRY_INFO!A427)</f>
        <v>Ethiopia</v>
      </c>
      <c r="B427" s="10" t="str">
        <f>IF(COUNTRY_INFO!B427=0," ",COUNTRY_INFO!B427)</f>
        <v>Oromia Guji</v>
      </c>
      <c r="C427" s="10" t="str">
        <f>IF(COUNTRY_INFO!C427=0," ",COUNTRY_INFO!C427)</f>
        <v>Uraga</v>
      </c>
      <c r="D427" s="11" t="str">
        <f>IF(AND(COUNTRY_INFO!$T$9:$T$1000="T3 (ALB/MBD)",COUNTRY_INFO!$U$9:$U$1000="T3 (ALB/MBD)"), "T3 (ALB/MBD)", " ")</f>
        <v xml:space="preserve"> </v>
      </c>
      <c r="E427" s="289"/>
      <c r="F427" s="109"/>
      <c r="G427" s="288"/>
      <c r="H427" s="288"/>
      <c r="I427" s="56"/>
      <c r="J427" s="11">
        <f t="shared" si="37"/>
        <v>0</v>
      </c>
      <c r="K427" s="305"/>
      <c r="L427" s="308"/>
      <c r="M427" s="306"/>
      <c r="N427" s="14">
        <f t="shared" si="38"/>
        <v>0</v>
      </c>
      <c r="O427" s="230" t="str">
        <f t="shared" si="39"/>
        <v xml:space="preserve"> </v>
      </c>
      <c r="P427" s="230" t="str">
        <f t="shared" si="40"/>
        <v xml:space="preserve"> </v>
      </c>
      <c r="Q427" s="275" t="str">
        <f t="shared" si="41"/>
        <v xml:space="preserve"> </v>
      </c>
      <c r="R427" s="230" t="str">
        <f t="shared" si="42"/>
        <v xml:space="preserve"> </v>
      </c>
    </row>
    <row r="428" spans="1:18" x14ac:dyDescent="0.2">
      <c r="A428" s="10" t="str">
        <f>IF(COUNTRY_INFO!A428=0," ",COUNTRY_INFO!A428)</f>
        <v>Ethiopia</v>
      </c>
      <c r="B428" s="10" t="str">
        <f>IF(COUNTRY_INFO!B428=0," ",COUNTRY_INFO!B428)</f>
        <v>Oromia Guji</v>
      </c>
      <c r="C428" s="10" t="str">
        <f>IF(COUNTRY_INFO!C428=0," ",COUNTRY_INFO!C428)</f>
        <v>Wadera</v>
      </c>
      <c r="D428" s="11"/>
      <c r="E428" s="289"/>
      <c r="F428" s="253"/>
      <c r="G428" s="288"/>
      <c r="H428" s="288"/>
      <c r="I428" s="56"/>
      <c r="J428" s="11">
        <f t="shared" si="37"/>
        <v>0</v>
      </c>
      <c r="K428" s="305"/>
      <c r="L428" s="308"/>
      <c r="M428" s="306"/>
      <c r="N428" s="14">
        <f t="shared" si="38"/>
        <v>0</v>
      </c>
      <c r="O428" s="230" t="str">
        <f t="shared" si="39"/>
        <v xml:space="preserve"> </v>
      </c>
      <c r="P428" s="230" t="str">
        <f t="shared" si="40"/>
        <v xml:space="preserve"> </v>
      </c>
      <c r="Q428" s="275" t="str">
        <f t="shared" si="41"/>
        <v xml:space="preserve"> </v>
      </c>
      <c r="R428" s="230" t="str">
        <f t="shared" si="42"/>
        <v xml:space="preserve"> </v>
      </c>
    </row>
    <row r="429" spans="1:18" x14ac:dyDescent="0.2">
      <c r="A429" s="10" t="str">
        <f>IF(COUNTRY_INFO!A429=0," ",COUNTRY_INFO!A429)</f>
        <v>Ethiopia</v>
      </c>
      <c r="B429" s="10" t="str">
        <f>IF(COUNTRY_INFO!B429=0," ",COUNTRY_INFO!B429)</f>
        <v>Oromia Horo Guduru</v>
      </c>
      <c r="C429" s="10" t="str">
        <f>IF(COUNTRY_INFO!C429=0," ",COUNTRY_INFO!C429)</f>
        <v>Abay Chommen</v>
      </c>
      <c r="D429" s="11" t="str">
        <f>IF(AND(COUNTRY_INFO!$T$9:$T$1000="T3 (ALB/MBD)",COUNTRY_INFO!$U$9:$U$1000="T3 (ALB/MBD)"), "T3 (ALB/MBD)", " ")</f>
        <v xml:space="preserve"> </v>
      </c>
      <c r="E429" s="289"/>
      <c r="F429" s="109"/>
      <c r="G429" s="288"/>
      <c r="H429" s="288"/>
      <c r="I429" s="56"/>
      <c r="J429" s="11">
        <f t="shared" si="37"/>
        <v>0</v>
      </c>
      <c r="K429" s="305"/>
      <c r="L429" s="308"/>
      <c r="M429" s="306"/>
      <c r="N429" s="14">
        <f t="shared" si="38"/>
        <v>0</v>
      </c>
      <c r="O429" s="230" t="str">
        <f t="shared" si="39"/>
        <v xml:space="preserve"> </v>
      </c>
      <c r="P429" s="230" t="str">
        <f t="shared" si="40"/>
        <v xml:space="preserve"> </v>
      </c>
      <c r="Q429" s="275" t="str">
        <f t="shared" si="41"/>
        <v xml:space="preserve"> </v>
      </c>
      <c r="R429" s="230" t="str">
        <f t="shared" si="42"/>
        <v xml:space="preserve"> </v>
      </c>
    </row>
    <row r="430" spans="1:18" x14ac:dyDescent="0.2">
      <c r="A430" s="10" t="str">
        <f>IF(COUNTRY_INFO!A430=0," ",COUNTRY_INFO!A430)</f>
        <v>Ethiopia</v>
      </c>
      <c r="B430" s="10" t="str">
        <f>IF(COUNTRY_INFO!B430=0," ",COUNTRY_INFO!B430)</f>
        <v>Oromia Horo Guduru</v>
      </c>
      <c r="C430" s="10" t="str">
        <f>IF(COUNTRY_INFO!C430=0," ",COUNTRY_INFO!C430)</f>
        <v>Abe Dongoro</v>
      </c>
      <c r="D430" s="11" t="str">
        <f>IF(AND(COUNTRY_INFO!$T$9:$T$1000="T3 (ALB/MBD)",COUNTRY_INFO!$U$9:$U$1000="T3 (ALB/MBD)"), "T3 (ALB/MBD)", " ")</f>
        <v xml:space="preserve"> </v>
      </c>
      <c r="E430" s="289"/>
      <c r="F430" s="109"/>
      <c r="G430" s="288"/>
      <c r="H430" s="288">
        <v>28205</v>
      </c>
      <c r="I430" s="56"/>
      <c r="J430" s="11">
        <f t="shared" si="37"/>
        <v>28205</v>
      </c>
      <c r="K430" s="305"/>
      <c r="L430" s="309">
        <v>25161</v>
      </c>
      <c r="M430" s="306"/>
      <c r="N430" s="14">
        <f t="shared" si="38"/>
        <v>25161</v>
      </c>
      <c r="O430" s="230" t="str">
        <f t="shared" si="39"/>
        <v xml:space="preserve"> </v>
      </c>
      <c r="P430" s="230">
        <f t="shared" si="40"/>
        <v>89.207587307215036</v>
      </c>
      <c r="Q430" s="275" t="str">
        <f t="shared" si="41"/>
        <v xml:space="preserve"> </v>
      </c>
      <c r="R430" s="230">
        <f t="shared" si="42"/>
        <v>89.207587307215036</v>
      </c>
    </row>
    <row r="431" spans="1:18" x14ac:dyDescent="0.2">
      <c r="A431" s="10" t="str">
        <f>IF(COUNTRY_INFO!A431=0," ",COUNTRY_INFO!A431)</f>
        <v>Ethiopia</v>
      </c>
      <c r="B431" s="10" t="str">
        <f>IF(COUNTRY_INFO!B431=0," ",COUNTRY_INFO!B431)</f>
        <v>Oromia Horo Guduru</v>
      </c>
      <c r="C431" s="10" t="str">
        <f>IF(COUNTRY_INFO!C431=0," ",COUNTRY_INFO!C431)</f>
        <v>Amuru</v>
      </c>
      <c r="D431" s="11" t="str">
        <f>IF(AND(COUNTRY_INFO!$T$9:$T$1000="T3 (ALB/MBD)",COUNTRY_INFO!$U$9:$U$1000="T3 (ALB/MBD)"), "T3 (ALB/MBD)", " ")</f>
        <v xml:space="preserve"> </v>
      </c>
      <c r="E431" s="289"/>
      <c r="F431" s="109"/>
      <c r="G431" s="288"/>
      <c r="H431" s="288"/>
      <c r="I431" s="56"/>
      <c r="J431" s="11">
        <f t="shared" si="37"/>
        <v>0</v>
      </c>
      <c r="K431" s="305"/>
      <c r="L431" s="308"/>
      <c r="M431" s="306"/>
      <c r="N431" s="14">
        <f t="shared" si="38"/>
        <v>0</v>
      </c>
      <c r="O431" s="230" t="str">
        <f t="shared" si="39"/>
        <v xml:space="preserve"> </v>
      </c>
      <c r="P431" s="230" t="str">
        <f t="shared" si="40"/>
        <v xml:space="preserve"> </v>
      </c>
      <c r="Q431" s="275" t="str">
        <f t="shared" si="41"/>
        <v xml:space="preserve"> </v>
      </c>
      <c r="R431" s="230" t="str">
        <f t="shared" si="42"/>
        <v xml:space="preserve"> </v>
      </c>
    </row>
    <row r="432" spans="1:18" x14ac:dyDescent="0.2">
      <c r="A432" s="10" t="str">
        <f>IF(COUNTRY_INFO!A432=0," ",COUNTRY_INFO!A432)</f>
        <v>Ethiopia</v>
      </c>
      <c r="B432" s="10" t="str">
        <f>IF(COUNTRY_INFO!B432=0," ",COUNTRY_INFO!B432)</f>
        <v>Oromia Horo Guduru</v>
      </c>
      <c r="C432" s="10" t="str">
        <f>IF(COUNTRY_INFO!C432=0," ",COUNTRY_INFO!C432)</f>
        <v>Chomen Guduru</v>
      </c>
      <c r="D432" s="11" t="str">
        <f>IF(AND(COUNTRY_INFO!$T$9:$T$1000="T3 (ALB/MBD)",COUNTRY_INFO!$U$9:$U$1000="T3 (ALB/MBD)"), "T3 (ALB/MBD)", " ")</f>
        <v xml:space="preserve"> </v>
      </c>
      <c r="E432" s="289"/>
      <c r="F432" s="109"/>
      <c r="G432" s="288"/>
      <c r="H432" s="288"/>
      <c r="I432" s="56"/>
      <c r="J432" s="11">
        <f t="shared" si="37"/>
        <v>0</v>
      </c>
      <c r="K432" s="305"/>
      <c r="L432" s="308"/>
      <c r="M432" s="306"/>
      <c r="N432" s="14">
        <f t="shared" si="38"/>
        <v>0</v>
      </c>
      <c r="O432" s="230" t="str">
        <f t="shared" si="39"/>
        <v xml:space="preserve"> </v>
      </c>
      <c r="P432" s="230" t="str">
        <f t="shared" si="40"/>
        <v xml:space="preserve"> </v>
      </c>
      <c r="Q432" s="275" t="str">
        <f t="shared" si="41"/>
        <v xml:space="preserve"> </v>
      </c>
      <c r="R432" s="230" t="str">
        <f t="shared" si="42"/>
        <v xml:space="preserve"> </v>
      </c>
    </row>
    <row r="433" spans="1:18" x14ac:dyDescent="0.2">
      <c r="A433" s="10" t="str">
        <f>IF(COUNTRY_INFO!A433=0," ",COUNTRY_INFO!A433)</f>
        <v>Ethiopia</v>
      </c>
      <c r="B433" s="10" t="str">
        <f>IF(COUNTRY_INFO!B433=0," ",COUNTRY_INFO!B433)</f>
        <v>Oromia Horo Guduru</v>
      </c>
      <c r="C433" s="10" t="str">
        <f>IF(COUNTRY_INFO!C433=0," ",COUNTRY_INFO!C433)</f>
        <v>Guduru</v>
      </c>
      <c r="D433" s="11" t="str">
        <f>IF(AND(COUNTRY_INFO!$T$9:$T$1000="T3 (ALB/MBD)",COUNTRY_INFO!$U$9:$U$1000="T3 (ALB/MBD)"), "T3 (ALB/MBD)", " ")</f>
        <v xml:space="preserve"> </v>
      </c>
      <c r="E433" s="289"/>
      <c r="F433" s="109"/>
      <c r="G433" s="288"/>
      <c r="H433" s="288"/>
      <c r="I433" s="56"/>
      <c r="J433" s="11">
        <f t="shared" si="37"/>
        <v>0</v>
      </c>
      <c r="K433" s="305"/>
      <c r="L433" s="308"/>
      <c r="M433" s="306"/>
      <c r="N433" s="14">
        <f t="shared" si="38"/>
        <v>0</v>
      </c>
      <c r="O433" s="230" t="str">
        <f t="shared" si="39"/>
        <v xml:space="preserve"> </v>
      </c>
      <c r="P433" s="230" t="str">
        <f t="shared" si="40"/>
        <v xml:space="preserve"> </v>
      </c>
      <c r="Q433" s="275" t="str">
        <f t="shared" si="41"/>
        <v xml:space="preserve"> </v>
      </c>
      <c r="R433" s="230" t="str">
        <f t="shared" si="42"/>
        <v xml:space="preserve"> </v>
      </c>
    </row>
    <row r="434" spans="1:18" x14ac:dyDescent="0.2">
      <c r="A434" s="10" t="str">
        <f>IF(COUNTRY_INFO!A434=0," ",COUNTRY_INFO!A434)</f>
        <v>Ethiopia</v>
      </c>
      <c r="B434" s="10" t="str">
        <f>IF(COUNTRY_INFO!B434=0," ",COUNTRY_INFO!B434)</f>
        <v>Oromia Horo Guduru</v>
      </c>
      <c r="C434" s="10" t="str">
        <f>IF(COUNTRY_INFO!C434=0," ",COUNTRY_INFO!C434)</f>
        <v>Hababo Guduru</v>
      </c>
      <c r="D434" s="11" t="str">
        <f>IF(AND(COUNTRY_INFO!$T$9:$T$1000="T3 (ALB/MBD)",COUNTRY_INFO!$U$9:$U$1000="T3 (ALB/MBD)"), "T3 (ALB/MBD)", " ")</f>
        <v xml:space="preserve"> </v>
      </c>
      <c r="E434" s="289"/>
      <c r="F434" s="109"/>
      <c r="G434" s="288"/>
      <c r="H434" s="288"/>
      <c r="I434" s="56"/>
      <c r="J434" s="11">
        <f t="shared" si="37"/>
        <v>0</v>
      </c>
      <c r="K434" s="305"/>
      <c r="L434" s="308"/>
      <c r="M434" s="306"/>
      <c r="N434" s="14">
        <f t="shared" si="38"/>
        <v>0</v>
      </c>
      <c r="O434" s="230" t="str">
        <f t="shared" si="39"/>
        <v xml:space="preserve"> </v>
      </c>
      <c r="P434" s="230" t="str">
        <f t="shared" si="40"/>
        <v xml:space="preserve"> </v>
      </c>
      <c r="Q434" s="275" t="str">
        <f t="shared" si="41"/>
        <v xml:space="preserve"> </v>
      </c>
      <c r="R434" s="230" t="str">
        <f t="shared" si="42"/>
        <v xml:space="preserve"> </v>
      </c>
    </row>
    <row r="435" spans="1:18" x14ac:dyDescent="0.2">
      <c r="A435" s="10" t="str">
        <f>IF(COUNTRY_INFO!A435=0," ",COUNTRY_INFO!A435)</f>
        <v>Ethiopia</v>
      </c>
      <c r="B435" s="10" t="str">
        <f>IF(COUNTRY_INFO!B435=0," ",COUNTRY_INFO!B435)</f>
        <v>Oromia Horo Guduru</v>
      </c>
      <c r="C435" s="10" t="str">
        <f>IF(COUNTRY_INFO!C435=0," ",COUNTRY_INFO!C435)</f>
        <v>Horo</v>
      </c>
      <c r="D435" s="11" t="str">
        <f>IF(AND(COUNTRY_INFO!$T$9:$T$1000="T3 (ALB/MBD)",COUNTRY_INFO!$U$9:$U$1000="T3 (ALB/MBD)"), "T3 (ALB/MBD)", " ")</f>
        <v xml:space="preserve"> </v>
      </c>
      <c r="E435" s="289"/>
      <c r="F435" s="109"/>
      <c r="G435" s="288"/>
      <c r="H435" s="288">
        <v>31245</v>
      </c>
      <c r="I435" s="56"/>
      <c r="J435" s="11">
        <f t="shared" si="37"/>
        <v>31245</v>
      </c>
      <c r="K435" s="305"/>
      <c r="L435" s="309">
        <v>28365</v>
      </c>
      <c r="M435" s="306"/>
      <c r="N435" s="14">
        <f t="shared" si="38"/>
        <v>28365</v>
      </c>
      <c r="O435" s="230" t="str">
        <f t="shared" si="39"/>
        <v xml:space="preserve"> </v>
      </c>
      <c r="P435" s="230">
        <f t="shared" si="40"/>
        <v>90.782525204032652</v>
      </c>
      <c r="Q435" s="275" t="str">
        <f t="shared" si="41"/>
        <v xml:space="preserve"> </v>
      </c>
      <c r="R435" s="230">
        <f t="shared" si="42"/>
        <v>90.782525204032652</v>
      </c>
    </row>
    <row r="436" spans="1:18" x14ac:dyDescent="0.2">
      <c r="A436" s="10" t="str">
        <f>IF(COUNTRY_INFO!A436=0," ",COUNTRY_INFO!A436)</f>
        <v>Ethiopia</v>
      </c>
      <c r="B436" s="10" t="str">
        <f>IF(COUNTRY_INFO!B436=0," ",COUNTRY_INFO!B436)</f>
        <v>Oromia Horo Guduru</v>
      </c>
      <c r="C436" s="10" t="str">
        <f>IF(COUNTRY_INFO!C436=0," ",COUNTRY_INFO!C436)</f>
        <v>Horo Buluk</v>
      </c>
      <c r="D436" s="11" t="str">
        <f>IF(AND(COUNTRY_INFO!$T$9:$T$1000="T3 (ALB/MBD)",COUNTRY_INFO!$U$9:$U$1000="T3 (ALB/MBD)"), "T3 (ALB/MBD)", " ")</f>
        <v xml:space="preserve"> </v>
      </c>
      <c r="E436" s="289"/>
      <c r="F436" s="109"/>
      <c r="G436" s="288"/>
      <c r="H436" s="288">
        <v>17443</v>
      </c>
      <c r="I436" s="56"/>
      <c r="J436" s="11">
        <f t="shared" si="37"/>
        <v>17443</v>
      </c>
      <c r="K436" s="305"/>
      <c r="L436" s="309">
        <v>14265</v>
      </c>
      <c r="M436" s="306"/>
      <c r="N436" s="14">
        <f t="shared" si="38"/>
        <v>14265</v>
      </c>
      <c r="O436" s="230" t="str">
        <f t="shared" si="39"/>
        <v xml:space="preserve"> </v>
      </c>
      <c r="P436" s="230">
        <f t="shared" si="40"/>
        <v>81.780656997076193</v>
      </c>
      <c r="Q436" s="275" t="str">
        <f t="shared" si="41"/>
        <v xml:space="preserve"> </v>
      </c>
      <c r="R436" s="230">
        <f t="shared" si="42"/>
        <v>81.780656997076193</v>
      </c>
    </row>
    <row r="437" spans="1:18" x14ac:dyDescent="0.2">
      <c r="A437" s="10" t="str">
        <f>IF(COUNTRY_INFO!A437=0," ",COUNTRY_INFO!A437)</f>
        <v>Ethiopia</v>
      </c>
      <c r="B437" s="10" t="str">
        <f>IF(COUNTRY_INFO!B437=0," ",COUNTRY_INFO!B437)</f>
        <v>Oromia Horo Guduru</v>
      </c>
      <c r="C437" s="10" t="str">
        <f>IF(COUNTRY_INFO!C437=0," ",COUNTRY_INFO!C437)</f>
        <v>Jardega jarte</v>
      </c>
      <c r="D437" s="11" t="str">
        <f>IF(AND(COUNTRY_INFO!$T$9:$T$1000="T3 (ALB/MBD)",COUNTRY_INFO!$U$9:$U$1000="T3 (ALB/MBD)"), "T3 (ALB/MBD)", " ")</f>
        <v xml:space="preserve"> </v>
      </c>
      <c r="E437" s="289"/>
      <c r="F437" s="109"/>
      <c r="G437" s="288"/>
      <c r="H437" s="288"/>
      <c r="I437" s="56"/>
      <c r="J437" s="11">
        <f t="shared" si="37"/>
        <v>0</v>
      </c>
      <c r="K437" s="305"/>
      <c r="L437" s="308"/>
      <c r="M437" s="306"/>
      <c r="N437" s="14">
        <f t="shared" si="38"/>
        <v>0</v>
      </c>
      <c r="O437" s="230" t="str">
        <f t="shared" si="39"/>
        <v xml:space="preserve"> </v>
      </c>
      <c r="P437" s="230" t="str">
        <f t="shared" si="40"/>
        <v xml:space="preserve"> </v>
      </c>
      <c r="Q437" s="275" t="str">
        <f t="shared" si="41"/>
        <v xml:space="preserve"> </v>
      </c>
      <c r="R437" s="230" t="str">
        <f t="shared" si="42"/>
        <v xml:space="preserve"> </v>
      </c>
    </row>
    <row r="438" spans="1:18" x14ac:dyDescent="0.2">
      <c r="A438" s="10" t="str">
        <f>IF(COUNTRY_INFO!A438=0," ",COUNTRY_INFO!A438)</f>
        <v>Ethiopia</v>
      </c>
      <c r="B438" s="10" t="str">
        <f>IF(COUNTRY_INFO!B438=0," ",COUNTRY_INFO!B438)</f>
        <v>Oromia Horo Guduru</v>
      </c>
      <c r="C438" s="10" t="str">
        <f>IF(COUNTRY_INFO!C438=0," ",COUNTRY_INFO!C438)</f>
        <v>Jimma Gannati</v>
      </c>
      <c r="D438" s="11" t="str">
        <f>IF(AND(COUNTRY_INFO!$T$9:$T$1000="T3 (ALB/MBD)",COUNTRY_INFO!$U$9:$U$1000="T3 (ALB/MBD)"), "T3 (ALB/MBD)", " ")</f>
        <v xml:space="preserve"> </v>
      </c>
      <c r="E438" s="289"/>
      <c r="F438" s="109"/>
      <c r="G438" s="288"/>
      <c r="H438" s="288"/>
      <c r="I438" s="56"/>
      <c r="J438" s="11">
        <f t="shared" si="37"/>
        <v>0</v>
      </c>
      <c r="K438" s="305"/>
      <c r="L438" s="308"/>
      <c r="M438" s="306"/>
      <c r="N438" s="14">
        <f t="shared" si="38"/>
        <v>0</v>
      </c>
      <c r="O438" s="230" t="str">
        <f t="shared" si="39"/>
        <v xml:space="preserve"> </v>
      </c>
      <c r="P438" s="230" t="str">
        <f t="shared" si="40"/>
        <v xml:space="preserve"> </v>
      </c>
      <c r="Q438" s="275" t="str">
        <f t="shared" si="41"/>
        <v xml:space="preserve"> </v>
      </c>
      <c r="R438" s="230" t="str">
        <f t="shared" si="42"/>
        <v xml:space="preserve"> </v>
      </c>
    </row>
    <row r="439" spans="1:18" x14ac:dyDescent="0.2">
      <c r="A439" s="10" t="str">
        <f>IF(COUNTRY_INFO!A439=0," ",COUNTRY_INFO!A439)</f>
        <v>Ethiopia</v>
      </c>
      <c r="B439" s="10" t="str">
        <f>IF(COUNTRY_INFO!B439=0," ",COUNTRY_INFO!B439)</f>
        <v>Oromia Horo Guduru</v>
      </c>
      <c r="C439" s="10" t="str">
        <f>IF(COUNTRY_INFO!C439=0," ",COUNTRY_INFO!C439)</f>
        <v>Jimma Rare</v>
      </c>
      <c r="D439" s="11" t="str">
        <f>IF(AND(COUNTRY_INFO!$T$9:$T$1000="T3 (ALB/MBD)",COUNTRY_INFO!$U$9:$U$1000="T3 (ALB/MBD)"), "T3 (ALB/MBD)", " ")</f>
        <v xml:space="preserve"> </v>
      </c>
      <c r="E439" s="289"/>
      <c r="F439" s="109"/>
      <c r="G439" s="288"/>
      <c r="H439" s="288">
        <v>23476</v>
      </c>
      <c r="I439" s="56"/>
      <c r="J439" s="11">
        <f t="shared" si="37"/>
        <v>23476</v>
      </c>
      <c r="K439" s="305"/>
      <c r="L439" s="309">
        <v>19287</v>
      </c>
      <c r="M439" s="306"/>
      <c r="N439" s="14">
        <f t="shared" si="38"/>
        <v>19287</v>
      </c>
      <c r="O439" s="230" t="str">
        <f t="shared" si="39"/>
        <v xml:space="preserve"> </v>
      </c>
      <c r="P439" s="230">
        <f t="shared" si="40"/>
        <v>82.156244675413191</v>
      </c>
      <c r="Q439" s="275" t="str">
        <f t="shared" si="41"/>
        <v xml:space="preserve"> </v>
      </c>
      <c r="R439" s="230">
        <f t="shared" si="42"/>
        <v>82.156244675413191</v>
      </c>
    </row>
    <row r="440" spans="1:18" x14ac:dyDescent="0.2">
      <c r="A440" s="10" t="str">
        <f>IF(COUNTRY_INFO!A440=0," ",COUNTRY_INFO!A440)</f>
        <v>Ethiopia</v>
      </c>
      <c r="B440" s="10" t="str">
        <f>IF(COUNTRY_INFO!B440=0," ",COUNTRY_INFO!B440)</f>
        <v>Oromia Horo Guduru</v>
      </c>
      <c r="C440" s="10" t="str">
        <f>IF(COUNTRY_INFO!C440=0," ",COUNTRY_INFO!C440)</f>
        <v>Shambu Town</v>
      </c>
      <c r="D440" s="11" t="str">
        <f>IF(AND(COUNTRY_INFO!$T$9:$T$1000="T3 (ALB/MBD)",COUNTRY_INFO!$U$9:$U$1000="T3 (ALB/MBD)"), "T3 (ALB/MBD)", " ")</f>
        <v xml:space="preserve"> </v>
      </c>
      <c r="E440" s="289"/>
      <c r="F440" s="109"/>
      <c r="G440" s="288"/>
      <c r="H440" s="288"/>
      <c r="I440" s="56"/>
      <c r="J440" s="11">
        <f t="shared" si="37"/>
        <v>0</v>
      </c>
      <c r="K440" s="305"/>
      <c r="L440" s="308"/>
      <c r="M440" s="306"/>
      <c r="N440" s="14">
        <f t="shared" si="38"/>
        <v>0</v>
      </c>
      <c r="O440" s="230" t="str">
        <f t="shared" si="39"/>
        <v xml:space="preserve"> </v>
      </c>
      <c r="P440" s="230" t="str">
        <f t="shared" si="40"/>
        <v xml:space="preserve"> </v>
      </c>
      <c r="Q440" s="275" t="str">
        <f t="shared" si="41"/>
        <v xml:space="preserve"> </v>
      </c>
      <c r="R440" s="230" t="str">
        <f t="shared" si="42"/>
        <v xml:space="preserve"> </v>
      </c>
    </row>
    <row r="441" spans="1:18" x14ac:dyDescent="0.2">
      <c r="A441" s="10" t="str">
        <f>IF(COUNTRY_INFO!A441=0," ",COUNTRY_INFO!A441)</f>
        <v>Ethiopia</v>
      </c>
      <c r="B441" s="10" t="str">
        <f>IF(COUNTRY_INFO!B441=0," ",COUNTRY_INFO!B441)</f>
        <v>Oromia Illu Aba bora</v>
      </c>
      <c r="C441" s="10" t="str">
        <f>IF(COUNTRY_INFO!C441=0," ",COUNTRY_INFO!C441)</f>
        <v>Ale</v>
      </c>
      <c r="D441" s="11" t="s">
        <v>1188</v>
      </c>
      <c r="E441" s="289" t="s">
        <v>19</v>
      </c>
      <c r="F441" s="253" t="s">
        <v>1187</v>
      </c>
      <c r="G441" s="288"/>
      <c r="H441" s="288">
        <v>21104</v>
      </c>
      <c r="I441" s="56"/>
      <c r="J441" s="11">
        <f t="shared" si="37"/>
        <v>21104</v>
      </c>
      <c r="K441" s="305"/>
      <c r="L441" s="309">
        <v>19745</v>
      </c>
      <c r="M441" s="306"/>
      <c r="N441" s="14">
        <f t="shared" si="38"/>
        <v>19745</v>
      </c>
      <c r="O441" s="230" t="str">
        <f t="shared" si="39"/>
        <v xml:space="preserve"> </v>
      </c>
      <c r="P441" s="230">
        <f t="shared" si="40"/>
        <v>93.560462471569366</v>
      </c>
      <c r="Q441" s="275" t="str">
        <f t="shared" si="41"/>
        <v xml:space="preserve"> </v>
      </c>
      <c r="R441" s="230">
        <f t="shared" si="42"/>
        <v>93.560462471569366</v>
      </c>
    </row>
    <row r="442" spans="1:18" x14ac:dyDescent="0.2">
      <c r="A442" s="10" t="str">
        <f>IF(COUNTRY_INFO!A442=0," ",COUNTRY_INFO!A442)</f>
        <v>Ethiopia</v>
      </c>
      <c r="B442" s="10" t="str">
        <f>IF(COUNTRY_INFO!B442=0," ",COUNTRY_INFO!B442)</f>
        <v>Oromia Illu Aba bora</v>
      </c>
      <c r="C442" s="10" t="str">
        <f>IF(COUNTRY_INFO!C442=0," ",COUNTRY_INFO!C442)</f>
        <v>Alge Sachi</v>
      </c>
      <c r="D442" s="11" t="s">
        <v>1188</v>
      </c>
      <c r="E442" s="289" t="s">
        <v>19</v>
      </c>
      <c r="F442" s="253" t="s">
        <v>1187</v>
      </c>
      <c r="G442" s="288"/>
      <c r="H442" s="288">
        <v>31515</v>
      </c>
      <c r="I442" s="56"/>
      <c r="J442" s="11">
        <f t="shared" si="37"/>
        <v>31515</v>
      </c>
      <c r="K442" s="305"/>
      <c r="L442" s="309">
        <v>26579</v>
      </c>
      <c r="M442" s="306"/>
      <c r="N442" s="14">
        <f t="shared" si="38"/>
        <v>26579</v>
      </c>
      <c r="O442" s="230" t="str">
        <f t="shared" si="39"/>
        <v xml:space="preserve"> </v>
      </c>
      <c r="P442" s="230">
        <f t="shared" si="40"/>
        <v>84.337617007774085</v>
      </c>
      <c r="Q442" s="275" t="str">
        <f t="shared" si="41"/>
        <v xml:space="preserve"> </v>
      </c>
      <c r="R442" s="230">
        <f t="shared" si="42"/>
        <v>84.337617007774085</v>
      </c>
    </row>
    <row r="443" spans="1:18" x14ac:dyDescent="0.2">
      <c r="A443" s="10" t="str">
        <f>IF(COUNTRY_INFO!A443=0," ",COUNTRY_INFO!A443)</f>
        <v>Ethiopia</v>
      </c>
      <c r="B443" s="10" t="str">
        <f>IF(COUNTRY_INFO!B443=0," ",COUNTRY_INFO!B443)</f>
        <v>Oromia Illu Aba bora</v>
      </c>
      <c r="C443" s="10" t="str">
        <f>IF(COUNTRY_INFO!C443=0," ",COUNTRY_INFO!C443)</f>
        <v>Becho</v>
      </c>
      <c r="D443" s="11" t="str">
        <f>IF(AND(COUNTRY_INFO!$T$9:$T$1000="T3 (ALB/MBD)",COUNTRY_INFO!$U$9:$U$1000="T3 (ALB/MBD)"), "T3 (ALB/MBD)", " ")</f>
        <v xml:space="preserve"> </v>
      </c>
      <c r="E443" s="289"/>
      <c r="F443" s="109"/>
      <c r="G443" s="288"/>
      <c r="H443" s="288"/>
      <c r="I443" s="56"/>
      <c r="J443" s="11">
        <f t="shared" si="37"/>
        <v>0</v>
      </c>
      <c r="K443" s="305"/>
      <c r="L443" s="308"/>
      <c r="M443" s="306"/>
      <c r="N443" s="14">
        <f t="shared" si="38"/>
        <v>0</v>
      </c>
      <c r="O443" s="230" t="str">
        <f t="shared" si="39"/>
        <v xml:space="preserve"> </v>
      </c>
      <c r="P443" s="230" t="str">
        <f t="shared" si="40"/>
        <v xml:space="preserve"> </v>
      </c>
      <c r="Q443" s="275" t="str">
        <f t="shared" si="41"/>
        <v xml:space="preserve"> </v>
      </c>
      <c r="R443" s="230" t="str">
        <f t="shared" si="42"/>
        <v xml:space="preserve"> </v>
      </c>
    </row>
    <row r="444" spans="1:18" x14ac:dyDescent="0.2">
      <c r="A444" s="10" t="str">
        <f>IF(COUNTRY_INFO!A444=0," ",COUNTRY_INFO!A444)</f>
        <v>Ethiopia</v>
      </c>
      <c r="B444" s="10" t="str">
        <f>IF(COUNTRY_INFO!B444=0," ",COUNTRY_INFO!B444)</f>
        <v>Oromia Illu Aba bora</v>
      </c>
      <c r="C444" s="10" t="str">
        <f>IF(COUNTRY_INFO!C444=0," ",COUNTRY_INFO!C444)</f>
        <v>Bilo Nopha</v>
      </c>
      <c r="D444" s="11" t="s">
        <v>1188</v>
      </c>
      <c r="E444" s="289" t="s">
        <v>19</v>
      </c>
      <c r="F444" s="253" t="s">
        <v>1187</v>
      </c>
      <c r="G444" s="288"/>
      <c r="H444" s="288">
        <v>11501</v>
      </c>
      <c r="I444" s="56"/>
      <c r="J444" s="11">
        <f t="shared" si="37"/>
        <v>11501</v>
      </c>
      <c r="K444" s="305"/>
      <c r="L444" s="309">
        <v>7468</v>
      </c>
      <c r="M444" s="306"/>
      <c r="N444" s="14">
        <f t="shared" si="38"/>
        <v>7468</v>
      </c>
      <c r="O444" s="230" t="str">
        <f t="shared" si="39"/>
        <v xml:space="preserve"> </v>
      </c>
      <c r="P444" s="230">
        <f t="shared" si="40"/>
        <v>64.933484044865665</v>
      </c>
      <c r="Q444" s="275" t="str">
        <f t="shared" si="41"/>
        <v xml:space="preserve"> </v>
      </c>
      <c r="R444" s="230">
        <f t="shared" si="42"/>
        <v>64.933484044865665</v>
      </c>
    </row>
    <row r="445" spans="1:18" x14ac:dyDescent="0.2">
      <c r="A445" s="10" t="str">
        <f>IF(COUNTRY_INFO!A445=0," ",COUNTRY_INFO!A445)</f>
        <v>Ethiopia</v>
      </c>
      <c r="B445" s="10" t="str">
        <f>IF(COUNTRY_INFO!B445=0," ",COUNTRY_INFO!B445)</f>
        <v>Oromia Illu Aba bora</v>
      </c>
      <c r="C445" s="10" t="str">
        <f>IF(COUNTRY_INFO!C445=0," ",COUNTRY_INFO!C445)</f>
        <v>Bure</v>
      </c>
      <c r="D445" s="11" t="s">
        <v>1188</v>
      </c>
      <c r="E445" s="289" t="s">
        <v>19</v>
      </c>
      <c r="F445" s="253" t="s">
        <v>1187</v>
      </c>
      <c r="G445" s="288"/>
      <c r="H445" s="288">
        <v>20394</v>
      </c>
      <c r="I445" s="56"/>
      <c r="J445" s="11">
        <f t="shared" si="37"/>
        <v>20394</v>
      </c>
      <c r="K445" s="305"/>
      <c r="L445" s="309">
        <v>15310</v>
      </c>
      <c r="M445" s="306"/>
      <c r="N445" s="14">
        <f t="shared" si="38"/>
        <v>15310</v>
      </c>
      <c r="O445" s="230" t="str">
        <f t="shared" si="39"/>
        <v xml:space="preserve"> </v>
      </c>
      <c r="P445" s="230">
        <f t="shared" si="40"/>
        <v>75.071099342944009</v>
      </c>
      <c r="Q445" s="275" t="str">
        <f t="shared" si="41"/>
        <v xml:space="preserve"> </v>
      </c>
      <c r="R445" s="230">
        <f t="shared" si="42"/>
        <v>75.071099342944009</v>
      </c>
    </row>
    <row r="446" spans="1:18" x14ac:dyDescent="0.2">
      <c r="A446" s="10" t="str">
        <f>IF(COUNTRY_INFO!A446=0," ",COUNTRY_INFO!A446)</f>
        <v>Ethiopia</v>
      </c>
      <c r="B446" s="10" t="str">
        <f>IF(COUNTRY_INFO!B446=0," ",COUNTRY_INFO!B446)</f>
        <v>Oromia Illu Aba bora</v>
      </c>
      <c r="C446" s="10" t="str">
        <f>IF(COUNTRY_INFO!C446=0," ",COUNTRY_INFO!C446)</f>
        <v>Darimu</v>
      </c>
      <c r="D446" s="11" t="s">
        <v>1188</v>
      </c>
      <c r="E446" s="289" t="s">
        <v>19</v>
      </c>
      <c r="F446" s="253" t="s">
        <v>1187</v>
      </c>
      <c r="G446" s="288"/>
      <c r="H446" s="288">
        <v>57613</v>
      </c>
      <c r="I446" s="56"/>
      <c r="J446" s="11">
        <f t="shared" si="37"/>
        <v>57613</v>
      </c>
      <c r="K446" s="305"/>
      <c r="L446" s="309">
        <v>54377</v>
      </c>
      <c r="M446" s="306"/>
      <c r="N446" s="14">
        <f t="shared" si="38"/>
        <v>54377</v>
      </c>
      <c r="O446" s="230" t="str">
        <f t="shared" si="39"/>
        <v xml:space="preserve"> </v>
      </c>
      <c r="P446" s="230">
        <f t="shared" si="40"/>
        <v>94.383212122264069</v>
      </c>
      <c r="Q446" s="275" t="str">
        <f t="shared" si="41"/>
        <v xml:space="preserve"> </v>
      </c>
      <c r="R446" s="230">
        <f t="shared" si="42"/>
        <v>94.383212122264069</v>
      </c>
    </row>
    <row r="447" spans="1:18" x14ac:dyDescent="0.2">
      <c r="A447" s="10" t="str">
        <f>IF(COUNTRY_INFO!A447=0," ",COUNTRY_INFO!A447)</f>
        <v>Ethiopia</v>
      </c>
      <c r="B447" s="10" t="str">
        <f>IF(COUNTRY_INFO!B447=0," ",COUNTRY_INFO!B447)</f>
        <v>Oromia Illu Aba bora</v>
      </c>
      <c r="C447" s="10" t="str">
        <f>IF(COUNTRY_INFO!C447=0," ",COUNTRY_INFO!C447)</f>
        <v>Didu</v>
      </c>
      <c r="D447" s="11" t="s">
        <v>1188</v>
      </c>
      <c r="E447" s="289" t="s">
        <v>19</v>
      </c>
      <c r="F447" s="253" t="s">
        <v>1187</v>
      </c>
      <c r="G447" s="288"/>
      <c r="H447" s="288">
        <v>12973</v>
      </c>
      <c r="I447" s="56"/>
      <c r="J447" s="11">
        <f t="shared" si="37"/>
        <v>12973</v>
      </c>
      <c r="K447" s="305"/>
      <c r="L447" s="309">
        <v>11481</v>
      </c>
      <c r="M447" s="306"/>
      <c r="N447" s="14">
        <f t="shared" si="38"/>
        <v>11481</v>
      </c>
      <c r="O447" s="230" t="str">
        <f t="shared" si="39"/>
        <v xml:space="preserve"> </v>
      </c>
      <c r="P447" s="230">
        <f t="shared" si="40"/>
        <v>88.4991906266862</v>
      </c>
      <c r="Q447" s="275" t="str">
        <f t="shared" si="41"/>
        <v xml:space="preserve"> </v>
      </c>
      <c r="R447" s="230">
        <f t="shared" si="42"/>
        <v>88.4991906266862</v>
      </c>
    </row>
    <row r="448" spans="1:18" x14ac:dyDescent="0.2">
      <c r="A448" s="10" t="str">
        <f>IF(COUNTRY_INFO!A448=0," ",COUNTRY_INFO!A448)</f>
        <v>Ethiopia</v>
      </c>
      <c r="B448" s="10" t="str">
        <f>IF(COUNTRY_INFO!B448=0," ",COUNTRY_INFO!B448)</f>
        <v>Oromia Illu Aba bora</v>
      </c>
      <c r="C448" s="10" t="str">
        <f>IF(COUNTRY_INFO!C448=0," ",COUNTRY_INFO!C448)</f>
        <v>Doranii</v>
      </c>
      <c r="D448" s="11" t="str">
        <f>IF(AND(COUNTRY_INFO!$T$9:$T$1000="T3 (ALB/MBD)",COUNTRY_INFO!$U$9:$U$1000="T3 (ALB/MBD)"), "T3 (ALB/MBD)", " ")</f>
        <v xml:space="preserve"> </v>
      </c>
      <c r="E448" s="289"/>
      <c r="F448" s="109"/>
      <c r="G448" s="288"/>
      <c r="H448" s="288"/>
      <c r="I448" s="56"/>
      <c r="J448" s="11">
        <f t="shared" si="37"/>
        <v>0</v>
      </c>
      <c r="K448" s="305"/>
      <c r="L448" s="308"/>
      <c r="M448" s="306"/>
      <c r="N448" s="14">
        <f t="shared" si="38"/>
        <v>0</v>
      </c>
      <c r="O448" s="230" t="str">
        <f t="shared" si="39"/>
        <v xml:space="preserve"> </v>
      </c>
      <c r="P448" s="230" t="str">
        <f t="shared" si="40"/>
        <v xml:space="preserve"> </v>
      </c>
      <c r="Q448" s="275" t="str">
        <f t="shared" si="41"/>
        <v xml:space="preserve"> </v>
      </c>
      <c r="R448" s="230" t="str">
        <f t="shared" si="42"/>
        <v xml:space="preserve"> </v>
      </c>
    </row>
    <row r="449" spans="1:18" x14ac:dyDescent="0.2">
      <c r="A449" s="10" t="str">
        <f>IF(COUNTRY_INFO!A449=0," ",COUNTRY_INFO!A449)</f>
        <v>Ethiopia</v>
      </c>
      <c r="B449" s="10" t="str">
        <f>IF(COUNTRY_INFO!B449=0," ",COUNTRY_INFO!B449)</f>
        <v>Oromia Illu Aba bora</v>
      </c>
      <c r="C449" s="10" t="str">
        <f>IF(COUNTRY_INFO!C449=0," ",COUNTRY_INFO!C449)</f>
        <v>Halu</v>
      </c>
      <c r="D449" s="11" t="s">
        <v>1188</v>
      </c>
      <c r="E449" s="289" t="s">
        <v>19</v>
      </c>
      <c r="F449" s="253" t="s">
        <v>1187</v>
      </c>
      <c r="G449" s="288"/>
      <c r="H449" s="288">
        <v>6765</v>
      </c>
      <c r="I449" s="56"/>
      <c r="J449" s="11">
        <f t="shared" si="37"/>
        <v>6765</v>
      </c>
      <c r="K449" s="305"/>
      <c r="L449" s="309">
        <v>4045</v>
      </c>
      <c r="M449" s="306"/>
      <c r="N449" s="14">
        <f t="shared" si="38"/>
        <v>4045</v>
      </c>
      <c r="O449" s="230" t="str">
        <f t="shared" si="39"/>
        <v xml:space="preserve"> </v>
      </c>
      <c r="P449" s="230">
        <f t="shared" si="40"/>
        <v>59.793052475979302</v>
      </c>
      <c r="Q449" s="275" t="str">
        <f t="shared" si="41"/>
        <v xml:space="preserve"> </v>
      </c>
      <c r="R449" s="230">
        <f t="shared" si="42"/>
        <v>59.793052475979302</v>
      </c>
    </row>
    <row r="450" spans="1:18" x14ac:dyDescent="0.2">
      <c r="A450" s="10" t="str">
        <f>IF(COUNTRY_INFO!A450=0," ",COUNTRY_INFO!A450)</f>
        <v>Ethiopia</v>
      </c>
      <c r="B450" s="10" t="str">
        <f>IF(COUNTRY_INFO!B450=0," ",COUNTRY_INFO!B450)</f>
        <v>Oromia Illu Aba bora</v>
      </c>
      <c r="C450" s="10" t="str">
        <f>IF(COUNTRY_INFO!C450=0," ",COUNTRY_INFO!C450)</f>
        <v>Hurumu</v>
      </c>
      <c r="D450" s="11" t="s">
        <v>1188</v>
      </c>
      <c r="E450" s="289" t="s">
        <v>19</v>
      </c>
      <c r="F450" s="253" t="s">
        <v>1187</v>
      </c>
      <c r="G450" s="288"/>
      <c r="H450" s="288">
        <v>17112</v>
      </c>
      <c r="I450" s="56"/>
      <c r="J450" s="11">
        <f t="shared" si="37"/>
        <v>17112</v>
      </c>
      <c r="K450" s="305"/>
      <c r="L450" s="309">
        <v>13925</v>
      </c>
      <c r="M450" s="306"/>
      <c r="N450" s="14">
        <f t="shared" si="38"/>
        <v>13925</v>
      </c>
      <c r="O450" s="230" t="str">
        <f t="shared" si="39"/>
        <v xml:space="preserve"> </v>
      </c>
      <c r="P450" s="230">
        <f t="shared" si="40"/>
        <v>81.375642823749416</v>
      </c>
      <c r="Q450" s="275" t="str">
        <f t="shared" si="41"/>
        <v xml:space="preserve"> </v>
      </c>
      <c r="R450" s="230">
        <f t="shared" si="42"/>
        <v>81.375642823749416</v>
      </c>
    </row>
    <row r="451" spans="1:18" x14ac:dyDescent="0.2">
      <c r="A451" s="10" t="str">
        <f>IF(COUNTRY_INFO!A451=0," ",COUNTRY_INFO!A451)</f>
        <v>Ethiopia</v>
      </c>
      <c r="B451" s="10" t="str">
        <f>IF(COUNTRY_INFO!B451=0," ",COUNTRY_INFO!B451)</f>
        <v>Oromia Illu Aba bora</v>
      </c>
      <c r="C451" s="10" t="str">
        <f>IF(COUNTRY_INFO!C451=0," ",COUNTRY_INFO!C451)</f>
        <v>Metu</v>
      </c>
      <c r="D451" s="11" t="s">
        <v>1188</v>
      </c>
      <c r="E451" s="289" t="s">
        <v>19</v>
      </c>
      <c r="F451" s="253" t="s">
        <v>1187</v>
      </c>
      <c r="G451" s="288"/>
      <c r="H451" s="288">
        <v>25092</v>
      </c>
      <c r="I451" s="56"/>
      <c r="J451" s="11">
        <f t="shared" si="37"/>
        <v>25092</v>
      </c>
      <c r="K451" s="305"/>
      <c r="L451" s="309">
        <v>21736</v>
      </c>
      <c r="M451" s="306"/>
      <c r="N451" s="14">
        <f t="shared" si="38"/>
        <v>21736</v>
      </c>
      <c r="O451" s="230" t="str">
        <f t="shared" si="39"/>
        <v xml:space="preserve"> </v>
      </c>
      <c r="P451" s="230">
        <f t="shared" si="40"/>
        <v>86.625219193368409</v>
      </c>
      <c r="Q451" s="275" t="str">
        <f t="shared" si="41"/>
        <v xml:space="preserve"> </v>
      </c>
      <c r="R451" s="230">
        <f t="shared" si="42"/>
        <v>86.625219193368409</v>
      </c>
    </row>
    <row r="452" spans="1:18" x14ac:dyDescent="0.2">
      <c r="A452" s="10" t="str">
        <f>IF(COUNTRY_INFO!A452=0," ",COUNTRY_INFO!A452)</f>
        <v>Ethiopia</v>
      </c>
      <c r="B452" s="10" t="str">
        <f>IF(COUNTRY_INFO!B452=0," ",COUNTRY_INFO!B452)</f>
        <v>Oromia Illu Aba bora</v>
      </c>
      <c r="C452" s="10" t="str">
        <f>IF(COUNTRY_INFO!C452=0," ",COUNTRY_INFO!C452)</f>
        <v>Metu Town</v>
      </c>
      <c r="D452" s="11" t="s">
        <v>1188</v>
      </c>
      <c r="E452" s="289" t="s">
        <v>19</v>
      </c>
      <c r="F452" s="253" t="s">
        <v>1187</v>
      </c>
      <c r="G452" s="288"/>
      <c r="H452" s="288">
        <v>12857</v>
      </c>
      <c r="I452" s="56"/>
      <c r="J452" s="11">
        <f t="shared" si="37"/>
        <v>12857</v>
      </c>
      <c r="K452" s="305"/>
      <c r="L452" s="309">
        <v>12045</v>
      </c>
      <c r="M452" s="306"/>
      <c r="N452" s="14">
        <f t="shared" si="38"/>
        <v>12045</v>
      </c>
      <c r="O452" s="230" t="str">
        <f t="shared" si="39"/>
        <v xml:space="preserve"> </v>
      </c>
      <c r="P452" s="230">
        <f t="shared" si="40"/>
        <v>93.684374270825231</v>
      </c>
      <c r="Q452" s="275" t="str">
        <f t="shared" si="41"/>
        <v xml:space="preserve"> </v>
      </c>
      <c r="R452" s="230">
        <f t="shared" si="42"/>
        <v>93.684374270825231</v>
      </c>
    </row>
    <row r="453" spans="1:18" x14ac:dyDescent="0.2">
      <c r="A453" s="10" t="str">
        <f>IF(COUNTRY_INFO!A453=0," ",COUNTRY_INFO!A453)</f>
        <v>Ethiopia</v>
      </c>
      <c r="B453" s="10" t="str">
        <f>IF(COUNTRY_INFO!B453=0," ",COUNTRY_INFO!B453)</f>
        <v>Oromia Illu Aba bora</v>
      </c>
      <c r="C453" s="10" t="str">
        <f>IF(COUNTRY_INFO!C453=0," ",COUNTRY_INFO!C453)</f>
        <v>Nonno  sale</v>
      </c>
      <c r="D453" s="11" t="s">
        <v>1188</v>
      </c>
      <c r="E453" s="289" t="s">
        <v>19</v>
      </c>
      <c r="F453" s="253" t="s">
        <v>1187</v>
      </c>
      <c r="G453" s="288"/>
      <c r="H453" s="288">
        <v>9391</v>
      </c>
      <c r="I453" s="56"/>
      <c r="J453" s="11">
        <f t="shared" si="37"/>
        <v>9391</v>
      </c>
      <c r="K453" s="305"/>
      <c r="L453" s="309">
        <v>8453</v>
      </c>
      <c r="M453" s="306"/>
      <c r="N453" s="14">
        <f t="shared" si="38"/>
        <v>8453</v>
      </c>
      <c r="O453" s="230" t="str">
        <f t="shared" si="39"/>
        <v xml:space="preserve"> </v>
      </c>
      <c r="P453" s="230">
        <f t="shared" si="40"/>
        <v>90.011713342562032</v>
      </c>
      <c r="Q453" s="275" t="str">
        <f t="shared" si="41"/>
        <v xml:space="preserve"> </v>
      </c>
      <c r="R453" s="230">
        <f t="shared" si="42"/>
        <v>90.011713342562032</v>
      </c>
    </row>
    <row r="454" spans="1:18" x14ac:dyDescent="0.2">
      <c r="A454" s="10" t="str">
        <f>IF(COUNTRY_INFO!A454=0," ",COUNTRY_INFO!A454)</f>
        <v>Ethiopia</v>
      </c>
      <c r="B454" s="10" t="str">
        <f>IF(COUNTRY_INFO!B454=0," ",COUNTRY_INFO!B454)</f>
        <v>Oromia Illu Aba bora</v>
      </c>
      <c r="C454" s="10" t="str">
        <f>IF(COUNTRY_INFO!C454=0," ",COUNTRY_INFO!C454)</f>
        <v>Yayo</v>
      </c>
      <c r="D454" s="11" t="str">
        <f>IF(AND(COUNTRY_INFO!$T$9:$T$1000="T3 (ALB/MBD)",COUNTRY_INFO!$U$9:$U$1000="T3 (ALB/MBD)"), "T3 (ALB/MBD)", " ")</f>
        <v xml:space="preserve"> </v>
      </c>
      <c r="E454" s="289"/>
      <c r="F454" s="109"/>
      <c r="G454" s="288"/>
      <c r="H454" s="288"/>
      <c r="I454" s="56"/>
      <c r="J454" s="11">
        <f t="shared" si="37"/>
        <v>0</v>
      </c>
      <c r="K454" s="305"/>
      <c r="L454" s="308"/>
      <c r="M454" s="306"/>
      <c r="N454" s="14">
        <f t="shared" si="38"/>
        <v>0</v>
      </c>
      <c r="O454" s="230" t="str">
        <f t="shared" si="39"/>
        <v xml:space="preserve"> </v>
      </c>
      <c r="P454" s="230" t="str">
        <f t="shared" si="40"/>
        <v xml:space="preserve"> </v>
      </c>
      <c r="Q454" s="275" t="str">
        <f t="shared" si="41"/>
        <v xml:space="preserve"> </v>
      </c>
      <c r="R454" s="230" t="str">
        <f t="shared" si="42"/>
        <v xml:space="preserve"> </v>
      </c>
    </row>
    <row r="455" spans="1:18" x14ac:dyDescent="0.2">
      <c r="A455" s="10" t="str">
        <f>IF(COUNTRY_INFO!A455=0," ",COUNTRY_INFO!A455)</f>
        <v>Ethiopia</v>
      </c>
      <c r="B455" s="10" t="str">
        <f>IF(COUNTRY_INFO!B455=0," ",COUNTRY_INFO!B455)</f>
        <v>Oromia Jimma</v>
      </c>
      <c r="C455" s="10" t="str">
        <f>IF(COUNTRY_INFO!C455=0," ",COUNTRY_INFO!C455)</f>
        <v>Agaro Town</v>
      </c>
      <c r="D455" s="11" t="str">
        <f>IF(AND(COUNTRY_INFO!$T$9:$T$1000="T3 (ALB/MBD)",COUNTRY_INFO!$U$9:$U$1000="T3 (ALB/MBD)"), "T3 (ALB/MBD)", " ")</f>
        <v xml:space="preserve"> </v>
      </c>
      <c r="E455" s="289"/>
      <c r="F455" s="109"/>
      <c r="G455" s="288"/>
      <c r="H455" s="288"/>
      <c r="I455" s="56"/>
      <c r="J455" s="11">
        <f t="shared" si="37"/>
        <v>0</v>
      </c>
      <c r="K455" s="305"/>
      <c r="L455" s="308"/>
      <c r="M455" s="306"/>
      <c r="N455" s="14">
        <f t="shared" si="38"/>
        <v>0</v>
      </c>
      <c r="O455" s="230" t="str">
        <f t="shared" si="39"/>
        <v xml:space="preserve"> </v>
      </c>
      <c r="P455" s="230" t="str">
        <f t="shared" si="40"/>
        <v xml:space="preserve"> </v>
      </c>
      <c r="Q455" s="275" t="str">
        <f t="shared" si="41"/>
        <v xml:space="preserve"> </v>
      </c>
      <c r="R455" s="230" t="str">
        <f t="shared" si="42"/>
        <v xml:space="preserve"> </v>
      </c>
    </row>
    <row r="456" spans="1:18" x14ac:dyDescent="0.2">
      <c r="A456" s="10" t="str">
        <f>IF(COUNTRY_INFO!A456=0," ",COUNTRY_INFO!A456)</f>
        <v>Ethiopia</v>
      </c>
      <c r="B456" s="10" t="str">
        <f>IF(COUNTRY_INFO!B456=0," ",COUNTRY_INFO!B456)</f>
        <v>Oromia Jimma</v>
      </c>
      <c r="C456" s="10" t="str">
        <f>IF(COUNTRY_INFO!C456=0," ",COUNTRY_INFO!C456)</f>
        <v xml:space="preserve">Boter Tolay </v>
      </c>
      <c r="D456" s="11" t="str">
        <f>IF(AND(COUNTRY_INFO!$T$9:$T$1000="T3 (ALB/MBD)",COUNTRY_INFO!$U$9:$U$1000="T3 (ALB/MBD)"), "T3 (ALB/MBD)", " ")</f>
        <v xml:space="preserve"> </v>
      </c>
      <c r="E456" s="289"/>
      <c r="F456" s="109"/>
      <c r="G456" s="288"/>
      <c r="H456" s="288"/>
      <c r="I456" s="56"/>
      <c r="J456" s="11">
        <f t="shared" si="37"/>
        <v>0</v>
      </c>
      <c r="K456" s="305"/>
      <c r="L456" s="308"/>
      <c r="M456" s="306"/>
      <c r="N456" s="14">
        <f t="shared" si="38"/>
        <v>0</v>
      </c>
      <c r="O456" s="230" t="str">
        <f t="shared" si="39"/>
        <v xml:space="preserve"> </v>
      </c>
      <c r="P456" s="230" t="str">
        <f t="shared" si="40"/>
        <v xml:space="preserve"> </v>
      </c>
      <c r="Q456" s="275" t="str">
        <f t="shared" si="41"/>
        <v xml:space="preserve"> </v>
      </c>
      <c r="R456" s="230" t="str">
        <f t="shared" si="42"/>
        <v xml:space="preserve"> </v>
      </c>
    </row>
    <row r="457" spans="1:18" x14ac:dyDescent="0.2">
      <c r="A457" s="10" t="str">
        <f>IF(COUNTRY_INFO!A457=0," ",COUNTRY_INFO!A457)</f>
        <v>Ethiopia</v>
      </c>
      <c r="B457" s="10" t="str">
        <f>IF(COUNTRY_INFO!B457=0," ",COUNTRY_INFO!B457)</f>
        <v>Oromia Jimma</v>
      </c>
      <c r="C457" s="10" t="str">
        <f>IF(COUNTRY_INFO!C457=0," ",COUNTRY_INFO!C457)</f>
        <v>Chora Boter</v>
      </c>
      <c r="D457" s="11" t="str">
        <f>IF(AND(COUNTRY_INFO!$T$9:$T$1000="T3 (ALB/MBD)",COUNTRY_INFO!$U$9:$U$1000="T3 (ALB/MBD)"), "T3 (ALB/MBD)", " ")</f>
        <v xml:space="preserve"> </v>
      </c>
      <c r="E457" s="289"/>
      <c r="F457" s="109"/>
      <c r="G457" s="288"/>
      <c r="H457" s="288"/>
      <c r="I457" s="56"/>
      <c r="J457" s="11">
        <f t="shared" si="37"/>
        <v>0</v>
      </c>
      <c r="K457" s="305"/>
      <c r="L457" s="308"/>
      <c r="M457" s="306"/>
      <c r="N457" s="14">
        <f t="shared" si="38"/>
        <v>0</v>
      </c>
      <c r="O457" s="230" t="str">
        <f t="shared" si="39"/>
        <v xml:space="preserve"> </v>
      </c>
      <c r="P457" s="230" t="str">
        <f t="shared" si="40"/>
        <v xml:space="preserve"> </v>
      </c>
      <c r="Q457" s="275" t="str">
        <f t="shared" si="41"/>
        <v xml:space="preserve"> </v>
      </c>
      <c r="R457" s="230" t="str">
        <f t="shared" si="42"/>
        <v xml:space="preserve"> </v>
      </c>
    </row>
    <row r="458" spans="1:18" x14ac:dyDescent="0.2">
      <c r="A458" s="10" t="str">
        <f>IF(COUNTRY_INFO!A458=0," ",COUNTRY_INFO!A458)</f>
        <v>Ethiopia</v>
      </c>
      <c r="B458" s="10" t="str">
        <f>IF(COUNTRY_INFO!B458=0," ",COUNTRY_INFO!B458)</f>
        <v>Oromia Jimma</v>
      </c>
      <c r="C458" s="10" t="str">
        <f>IF(COUNTRY_INFO!C458=0," ",COUNTRY_INFO!C458)</f>
        <v>Dedo</v>
      </c>
      <c r="D458" s="11" t="str">
        <f>IF(AND(COUNTRY_INFO!$T$9:$T$1000="T3 (ALB/MBD)",COUNTRY_INFO!$U$9:$U$1000="T3 (ALB/MBD)"), "T3 (ALB/MBD)", " ")</f>
        <v xml:space="preserve"> </v>
      </c>
      <c r="E458" s="289"/>
      <c r="F458" s="109"/>
      <c r="G458" s="288"/>
      <c r="H458" s="288"/>
      <c r="I458" s="56"/>
      <c r="J458" s="11">
        <f t="shared" ref="J458:J521" si="43">SUM(G458:I458)</f>
        <v>0</v>
      </c>
      <c r="K458" s="305"/>
      <c r="L458" s="308"/>
      <c r="M458" s="306"/>
      <c r="N458" s="14">
        <f t="shared" ref="N458:N521" si="44">SUM(K458:M458)</f>
        <v>0</v>
      </c>
      <c r="O458" s="230" t="str">
        <f t="shared" ref="O458:O521" si="45">IF(G458&lt;&gt;0, IF(K458/G458*100=0, "-", K458/G458*100), " ")</f>
        <v xml:space="preserve"> </v>
      </c>
      <c r="P458" s="230" t="str">
        <f t="shared" ref="P458:P521" si="46">IF(H458&lt;&gt;0, IF(L458/H458*100=0, "-", L458/H458*100), " ")</f>
        <v xml:space="preserve"> </v>
      </c>
      <c r="Q458" s="275" t="str">
        <f t="shared" ref="Q458:Q521" si="47">IF(I458&lt;&gt;0, IF(M458/I458*100=0, "-", M458/I458*100), " ")</f>
        <v xml:space="preserve"> </v>
      </c>
      <c r="R458" s="230" t="str">
        <f t="shared" ref="R458:R521" si="48">IF(J458&lt;&gt;0, IF(N458/J458*100=0, "-", N458/J458*100), " ")</f>
        <v xml:space="preserve"> </v>
      </c>
    </row>
    <row r="459" spans="1:18" x14ac:dyDescent="0.2">
      <c r="A459" s="10" t="str">
        <f>IF(COUNTRY_INFO!A459=0," ",COUNTRY_INFO!A459)</f>
        <v>Ethiopia</v>
      </c>
      <c r="B459" s="10" t="str">
        <f>IF(COUNTRY_INFO!B459=0," ",COUNTRY_INFO!B459)</f>
        <v>Oromia Jimma</v>
      </c>
      <c r="C459" s="10" t="str">
        <f>IF(COUNTRY_INFO!C459=0," ",COUNTRY_INFO!C459)</f>
        <v>Gera</v>
      </c>
      <c r="D459" s="11" t="str">
        <f>IF(AND(COUNTRY_INFO!$T$9:$T$1000="T3 (ALB/MBD)",COUNTRY_INFO!$U$9:$U$1000="T3 (ALB/MBD)"), "T3 (ALB/MBD)", " ")</f>
        <v xml:space="preserve"> </v>
      </c>
      <c r="E459" s="289"/>
      <c r="F459" s="109"/>
      <c r="G459" s="288"/>
      <c r="H459" s="288"/>
      <c r="I459" s="56"/>
      <c r="J459" s="11">
        <f t="shared" si="43"/>
        <v>0</v>
      </c>
      <c r="K459" s="305"/>
      <c r="L459" s="308"/>
      <c r="M459" s="306"/>
      <c r="N459" s="14">
        <f t="shared" si="44"/>
        <v>0</v>
      </c>
      <c r="O459" s="230" t="str">
        <f t="shared" si="45"/>
        <v xml:space="preserve"> </v>
      </c>
      <c r="P459" s="230" t="str">
        <f t="shared" si="46"/>
        <v xml:space="preserve"> </v>
      </c>
      <c r="Q459" s="275" t="str">
        <f t="shared" si="47"/>
        <v xml:space="preserve"> </v>
      </c>
      <c r="R459" s="230" t="str">
        <f t="shared" si="48"/>
        <v xml:space="preserve"> </v>
      </c>
    </row>
    <row r="460" spans="1:18" x14ac:dyDescent="0.2">
      <c r="A460" s="10" t="str">
        <f>IF(COUNTRY_INFO!A460=0," ",COUNTRY_INFO!A460)</f>
        <v>Ethiopia</v>
      </c>
      <c r="B460" s="10" t="str">
        <f>IF(COUNTRY_INFO!B460=0," ",COUNTRY_INFO!B460)</f>
        <v>Oromia Jimma</v>
      </c>
      <c r="C460" s="10" t="str">
        <f>IF(COUNTRY_INFO!C460=0," ",COUNTRY_INFO!C460)</f>
        <v>Gomma</v>
      </c>
      <c r="D460" s="11"/>
      <c r="E460" s="289"/>
      <c r="F460" s="253"/>
      <c r="G460" s="288"/>
      <c r="H460" s="288">
        <v>89915</v>
      </c>
      <c r="I460" s="56"/>
      <c r="J460" s="11">
        <f t="shared" si="43"/>
        <v>89915</v>
      </c>
      <c r="K460" s="305"/>
      <c r="L460" s="309">
        <v>85362</v>
      </c>
      <c r="M460" s="306"/>
      <c r="N460" s="14">
        <f t="shared" si="44"/>
        <v>85362</v>
      </c>
      <c r="O460" s="230" t="str">
        <f t="shared" si="45"/>
        <v xml:space="preserve"> </v>
      </c>
      <c r="P460" s="230">
        <f t="shared" si="46"/>
        <v>94.936328754935218</v>
      </c>
      <c r="Q460" s="275" t="str">
        <f t="shared" si="47"/>
        <v xml:space="preserve"> </v>
      </c>
      <c r="R460" s="230">
        <f t="shared" si="48"/>
        <v>94.936328754935218</v>
      </c>
    </row>
    <row r="461" spans="1:18" x14ac:dyDescent="0.2">
      <c r="A461" s="10" t="str">
        <f>IF(COUNTRY_INFO!A461=0," ",COUNTRY_INFO!A461)</f>
        <v>Ethiopia</v>
      </c>
      <c r="B461" s="10" t="str">
        <f>IF(COUNTRY_INFO!B461=0," ",COUNTRY_INFO!B461)</f>
        <v>Oromia Jimma</v>
      </c>
      <c r="C461" s="10" t="str">
        <f>IF(COUNTRY_INFO!C461=0," ",COUNTRY_INFO!C461)</f>
        <v>Gumay</v>
      </c>
      <c r="D461" s="11" t="str">
        <f>IF(AND(COUNTRY_INFO!$T$9:$T$1000="T3 (ALB/MBD)",COUNTRY_INFO!$U$9:$U$1000="T3 (ALB/MBD)"), "T3 (ALB/MBD)", " ")</f>
        <v xml:space="preserve"> </v>
      </c>
      <c r="E461" s="289"/>
      <c r="F461" s="109"/>
      <c r="G461" s="288"/>
      <c r="H461" s="288"/>
      <c r="I461" s="56"/>
      <c r="J461" s="11">
        <f t="shared" si="43"/>
        <v>0</v>
      </c>
      <c r="K461" s="305"/>
      <c r="L461" s="308"/>
      <c r="M461" s="306"/>
      <c r="N461" s="14">
        <f t="shared" si="44"/>
        <v>0</v>
      </c>
      <c r="O461" s="230" t="str">
        <f t="shared" si="45"/>
        <v xml:space="preserve"> </v>
      </c>
      <c r="P461" s="230" t="str">
        <f t="shared" si="46"/>
        <v xml:space="preserve"> </v>
      </c>
      <c r="Q461" s="275" t="str">
        <f t="shared" si="47"/>
        <v xml:space="preserve"> </v>
      </c>
      <c r="R461" s="230" t="str">
        <f t="shared" si="48"/>
        <v xml:space="preserve"> </v>
      </c>
    </row>
    <row r="462" spans="1:18" x14ac:dyDescent="0.2">
      <c r="A462" s="10" t="str">
        <f>IF(COUNTRY_INFO!A462=0," ",COUNTRY_INFO!A462)</f>
        <v>Ethiopia</v>
      </c>
      <c r="B462" s="10" t="str">
        <f>IF(COUNTRY_INFO!B462=0," ",COUNTRY_INFO!B462)</f>
        <v>Oromia Jimma</v>
      </c>
      <c r="C462" s="10" t="str">
        <f>IF(COUNTRY_INFO!C462=0," ",COUNTRY_INFO!C462)</f>
        <v>Jimma Town</v>
      </c>
      <c r="D462" s="11"/>
      <c r="E462" s="289"/>
      <c r="F462" s="253"/>
      <c r="G462" s="288"/>
      <c r="H462" s="288">
        <v>57021</v>
      </c>
      <c r="I462" s="56"/>
      <c r="J462" s="11">
        <f t="shared" si="43"/>
        <v>57021</v>
      </c>
      <c r="K462" s="305"/>
      <c r="L462" s="309">
        <v>54328</v>
      </c>
      <c r="M462" s="306"/>
      <c r="N462" s="14">
        <f t="shared" si="44"/>
        <v>54328</v>
      </c>
      <c r="O462" s="230" t="str">
        <f t="shared" si="45"/>
        <v xml:space="preserve"> </v>
      </c>
      <c r="P462" s="230">
        <f t="shared" si="46"/>
        <v>95.277178583328947</v>
      </c>
      <c r="Q462" s="275" t="str">
        <f t="shared" si="47"/>
        <v xml:space="preserve"> </v>
      </c>
      <c r="R462" s="230">
        <f t="shared" si="48"/>
        <v>95.277178583328947</v>
      </c>
    </row>
    <row r="463" spans="1:18" x14ac:dyDescent="0.2">
      <c r="A463" s="10" t="str">
        <f>IF(COUNTRY_INFO!A463=0," ",COUNTRY_INFO!A463)</f>
        <v>Ethiopia</v>
      </c>
      <c r="B463" s="10" t="str">
        <f>IF(COUNTRY_INFO!B463=0," ",COUNTRY_INFO!B463)</f>
        <v>Oromia Jimma</v>
      </c>
      <c r="C463" s="10" t="str">
        <f>IF(COUNTRY_INFO!C463=0," ",COUNTRY_INFO!C463)</f>
        <v>Kersa</v>
      </c>
      <c r="D463" s="11"/>
      <c r="E463" s="289"/>
      <c r="F463" s="253"/>
      <c r="G463" s="288"/>
      <c r="H463" s="288">
        <v>69567</v>
      </c>
      <c r="I463" s="56"/>
      <c r="J463" s="11">
        <f t="shared" si="43"/>
        <v>69567</v>
      </c>
      <c r="K463" s="305"/>
      <c r="L463" s="309">
        <v>66352</v>
      </c>
      <c r="M463" s="306"/>
      <c r="N463" s="14">
        <f t="shared" si="44"/>
        <v>66352</v>
      </c>
      <c r="O463" s="230" t="str">
        <f t="shared" si="45"/>
        <v xml:space="preserve"> </v>
      </c>
      <c r="P463" s="230">
        <f t="shared" si="46"/>
        <v>95.37855592450444</v>
      </c>
      <c r="Q463" s="275" t="str">
        <f t="shared" si="47"/>
        <v xml:space="preserve"> </v>
      </c>
      <c r="R463" s="230">
        <f t="shared" si="48"/>
        <v>95.37855592450444</v>
      </c>
    </row>
    <row r="464" spans="1:18" x14ac:dyDescent="0.2">
      <c r="A464" s="10" t="str">
        <f>IF(COUNTRY_INFO!A464=0," ",COUNTRY_INFO!A464)</f>
        <v>Ethiopia</v>
      </c>
      <c r="B464" s="10" t="str">
        <f>IF(COUNTRY_INFO!B464=0," ",COUNTRY_INFO!B464)</f>
        <v>Oromia Jimma</v>
      </c>
      <c r="C464" s="10" t="str">
        <f>IF(COUNTRY_INFO!C464=0," ",COUNTRY_INFO!C464)</f>
        <v>Limu Kossa</v>
      </c>
      <c r="D464" s="11" t="str">
        <f>IF(AND(COUNTRY_INFO!$T$9:$T$1000="T3 (ALB/MBD)",COUNTRY_INFO!$U$9:$U$1000="T3 (ALB/MBD)"), "T3 (ALB/MBD)", " ")</f>
        <v xml:space="preserve"> </v>
      </c>
      <c r="E464" s="289"/>
      <c r="F464" s="109"/>
      <c r="G464" s="288"/>
      <c r="H464" s="288"/>
      <c r="I464" s="56"/>
      <c r="J464" s="11">
        <f t="shared" si="43"/>
        <v>0</v>
      </c>
      <c r="K464" s="305"/>
      <c r="L464" s="308"/>
      <c r="M464" s="306"/>
      <c r="N464" s="14">
        <f t="shared" si="44"/>
        <v>0</v>
      </c>
      <c r="O464" s="230" t="str">
        <f t="shared" si="45"/>
        <v xml:space="preserve"> </v>
      </c>
      <c r="P464" s="230" t="str">
        <f t="shared" si="46"/>
        <v xml:space="preserve"> </v>
      </c>
      <c r="Q464" s="275" t="str">
        <f t="shared" si="47"/>
        <v xml:space="preserve"> </v>
      </c>
      <c r="R464" s="230" t="str">
        <f t="shared" si="48"/>
        <v xml:space="preserve"> </v>
      </c>
    </row>
    <row r="465" spans="1:18" x14ac:dyDescent="0.2">
      <c r="A465" s="10" t="str">
        <f>IF(COUNTRY_INFO!A465=0," ",COUNTRY_INFO!A465)</f>
        <v>Ethiopia</v>
      </c>
      <c r="B465" s="10" t="str">
        <f>IF(COUNTRY_INFO!B465=0," ",COUNTRY_INFO!B465)</f>
        <v>Oromia Jimma</v>
      </c>
      <c r="C465" s="10" t="str">
        <f>IF(COUNTRY_INFO!C465=0," ",COUNTRY_INFO!C465)</f>
        <v>Limu Seka</v>
      </c>
      <c r="D465" s="11" t="str">
        <f>IF(AND(COUNTRY_INFO!$T$9:$T$1000="T3 (ALB/MBD)",COUNTRY_INFO!$U$9:$U$1000="T3 (ALB/MBD)"), "T3 (ALB/MBD)", " ")</f>
        <v xml:space="preserve"> </v>
      </c>
      <c r="E465" s="289"/>
      <c r="F465" s="109"/>
      <c r="G465" s="288"/>
      <c r="H465" s="288"/>
      <c r="I465" s="56"/>
      <c r="J465" s="11">
        <f t="shared" si="43"/>
        <v>0</v>
      </c>
      <c r="K465" s="305"/>
      <c r="L465" s="308"/>
      <c r="M465" s="306"/>
      <c r="N465" s="14">
        <f t="shared" si="44"/>
        <v>0</v>
      </c>
      <c r="O465" s="230" t="str">
        <f t="shared" si="45"/>
        <v xml:space="preserve"> </v>
      </c>
      <c r="P465" s="230" t="str">
        <f t="shared" si="46"/>
        <v xml:space="preserve"> </v>
      </c>
      <c r="Q465" s="275" t="str">
        <f t="shared" si="47"/>
        <v xml:space="preserve"> </v>
      </c>
      <c r="R465" s="230" t="str">
        <f t="shared" si="48"/>
        <v xml:space="preserve"> </v>
      </c>
    </row>
    <row r="466" spans="1:18" x14ac:dyDescent="0.2">
      <c r="A466" s="10" t="str">
        <f>IF(COUNTRY_INFO!A466=0," ",COUNTRY_INFO!A466)</f>
        <v>Ethiopia</v>
      </c>
      <c r="B466" s="10" t="str">
        <f>IF(COUNTRY_INFO!B466=0," ",COUNTRY_INFO!B466)</f>
        <v>Oromia Jimma</v>
      </c>
      <c r="C466" s="10" t="str">
        <f>IF(COUNTRY_INFO!C466=0," ",COUNTRY_INFO!C466)</f>
        <v>Mancho</v>
      </c>
      <c r="D466" s="11" t="str">
        <f>IF(AND(COUNTRY_INFO!$T$9:$T$1000="T3 (ALB/MBD)",COUNTRY_INFO!$U$9:$U$1000="T3 (ALB/MBD)"), "T3 (ALB/MBD)", " ")</f>
        <v xml:space="preserve"> </v>
      </c>
      <c r="E466" s="289"/>
      <c r="F466" s="109"/>
      <c r="G466" s="288"/>
      <c r="H466" s="288"/>
      <c r="I466" s="56"/>
      <c r="J466" s="11">
        <f t="shared" si="43"/>
        <v>0</v>
      </c>
      <c r="K466" s="305"/>
      <c r="L466" s="308"/>
      <c r="M466" s="306"/>
      <c r="N466" s="14">
        <f t="shared" si="44"/>
        <v>0</v>
      </c>
      <c r="O466" s="230" t="str">
        <f t="shared" si="45"/>
        <v xml:space="preserve"> </v>
      </c>
      <c r="P466" s="230" t="str">
        <f t="shared" si="46"/>
        <v xml:space="preserve"> </v>
      </c>
      <c r="Q466" s="275" t="str">
        <f t="shared" si="47"/>
        <v xml:space="preserve"> </v>
      </c>
      <c r="R466" s="230" t="str">
        <f t="shared" si="48"/>
        <v xml:space="preserve"> </v>
      </c>
    </row>
    <row r="467" spans="1:18" x14ac:dyDescent="0.2">
      <c r="A467" s="10" t="str">
        <f>IF(COUNTRY_INFO!A467=0," ",COUNTRY_INFO!A467)</f>
        <v>Ethiopia</v>
      </c>
      <c r="B467" s="10" t="str">
        <f>IF(COUNTRY_INFO!B467=0," ",COUNTRY_INFO!B467)</f>
        <v>Oromia Jimma</v>
      </c>
      <c r="C467" s="10" t="str">
        <f>IF(COUNTRY_INFO!C467=0," ",COUNTRY_INFO!C467)</f>
        <v>Manna</v>
      </c>
      <c r="D467" s="11" t="str">
        <f>IF(AND(COUNTRY_INFO!$T$9:$T$1000="T3 (ALB/MBD)",COUNTRY_INFO!$U$9:$U$1000="T3 (ALB/MBD)"), "T3 (ALB/MBD)", " ")</f>
        <v xml:space="preserve"> </v>
      </c>
      <c r="E467" s="289"/>
      <c r="F467" s="109"/>
      <c r="G467" s="288"/>
      <c r="H467" s="288">
        <v>61672</v>
      </c>
      <c r="I467" s="56"/>
      <c r="J467" s="11">
        <f t="shared" si="43"/>
        <v>61672</v>
      </c>
      <c r="K467" s="305"/>
      <c r="L467" s="309">
        <v>55221</v>
      </c>
      <c r="M467" s="306"/>
      <c r="N467" s="14">
        <f t="shared" si="44"/>
        <v>55221</v>
      </c>
      <c r="O467" s="230" t="str">
        <f t="shared" si="45"/>
        <v xml:space="preserve"> </v>
      </c>
      <c r="P467" s="230">
        <f t="shared" si="46"/>
        <v>89.539823582825278</v>
      </c>
      <c r="Q467" s="275" t="str">
        <f t="shared" si="47"/>
        <v xml:space="preserve"> </v>
      </c>
      <c r="R467" s="230">
        <f t="shared" si="48"/>
        <v>89.539823582825278</v>
      </c>
    </row>
    <row r="468" spans="1:18" x14ac:dyDescent="0.2">
      <c r="A468" s="10" t="str">
        <f>IF(COUNTRY_INFO!A468=0," ",COUNTRY_INFO!A468)</f>
        <v>Ethiopia</v>
      </c>
      <c r="B468" s="10" t="str">
        <f>IF(COUNTRY_INFO!B468=0," ",COUNTRY_INFO!B468)</f>
        <v>Oromia Jimma</v>
      </c>
      <c r="C468" s="10" t="str">
        <f>IF(COUNTRY_INFO!C468=0," ",COUNTRY_INFO!C468)</f>
        <v>Nono Benja</v>
      </c>
      <c r="D468" s="11" t="str">
        <f>IF(AND(COUNTRY_INFO!$T$9:$T$1000="T3 (ALB/MBD)",COUNTRY_INFO!$U$9:$U$1000="T3 (ALB/MBD)"), "T3 (ALB/MBD)", " ")</f>
        <v xml:space="preserve"> </v>
      </c>
      <c r="E468" s="289"/>
      <c r="F468" s="109"/>
      <c r="G468" s="288"/>
      <c r="H468" s="288"/>
      <c r="I468" s="56"/>
      <c r="J468" s="11">
        <f t="shared" si="43"/>
        <v>0</v>
      </c>
      <c r="K468" s="305"/>
      <c r="L468" s="308"/>
      <c r="M468" s="306"/>
      <c r="N468" s="14">
        <f t="shared" si="44"/>
        <v>0</v>
      </c>
      <c r="O468" s="230" t="str">
        <f t="shared" si="45"/>
        <v xml:space="preserve"> </v>
      </c>
      <c r="P468" s="230" t="str">
        <f t="shared" si="46"/>
        <v xml:space="preserve"> </v>
      </c>
      <c r="Q468" s="275" t="str">
        <f t="shared" si="47"/>
        <v xml:space="preserve"> </v>
      </c>
      <c r="R468" s="230" t="str">
        <f t="shared" si="48"/>
        <v xml:space="preserve"> </v>
      </c>
    </row>
    <row r="469" spans="1:18" x14ac:dyDescent="0.2">
      <c r="A469" s="10" t="str">
        <f>IF(COUNTRY_INFO!A469=0," ",COUNTRY_INFO!A469)</f>
        <v>Ethiopia</v>
      </c>
      <c r="B469" s="10" t="str">
        <f>IF(COUNTRY_INFO!B469=0," ",COUNTRY_INFO!B469)</f>
        <v>Oromia Jimma</v>
      </c>
      <c r="C469" s="10" t="str">
        <f>IF(COUNTRY_INFO!C469=0," ",COUNTRY_INFO!C469)</f>
        <v xml:space="preserve">Omo Beyam </v>
      </c>
      <c r="D469" s="11" t="str">
        <f>IF(AND(COUNTRY_INFO!$T$9:$T$1000="T3 (ALB/MBD)",COUNTRY_INFO!$U$9:$U$1000="T3 (ALB/MBD)"), "T3 (ALB/MBD)", " ")</f>
        <v xml:space="preserve"> </v>
      </c>
      <c r="E469" s="289"/>
      <c r="F469" s="109"/>
      <c r="G469" s="288"/>
      <c r="H469" s="288">
        <v>42966</v>
      </c>
      <c r="I469" s="56"/>
      <c r="J469" s="11">
        <f t="shared" si="43"/>
        <v>42966</v>
      </c>
      <c r="K469" s="305"/>
      <c r="L469" s="309">
        <v>39282</v>
      </c>
      <c r="M469" s="306"/>
      <c r="N469" s="14">
        <f t="shared" si="44"/>
        <v>39282</v>
      </c>
      <c r="O469" s="230" t="str">
        <f t="shared" si="45"/>
        <v xml:space="preserve"> </v>
      </c>
      <c r="P469" s="230">
        <f t="shared" si="46"/>
        <v>91.425778522552719</v>
      </c>
      <c r="Q469" s="275" t="str">
        <f t="shared" si="47"/>
        <v xml:space="preserve"> </v>
      </c>
      <c r="R469" s="230">
        <f t="shared" si="48"/>
        <v>91.425778522552719</v>
      </c>
    </row>
    <row r="470" spans="1:18" x14ac:dyDescent="0.2">
      <c r="A470" s="10" t="str">
        <f>IF(COUNTRY_INFO!A470=0," ",COUNTRY_INFO!A470)</f>
        <v>Ethiopia</v>
      </c>
      <c r="B470" s="10" t="str">
        <f>IF(COUNTRY_INFO!B470=0," ",COUNTRY_INFO!B470)</f>
        <v>Oromia Jimma</v>
      </c>
      <c r="C470" s="10" t="str">
        <f>IF(COUNTRY_INFO!C470=0," ",COUNTRY_INFO!C470)</f>
        <v>Omo Nada</v>
      </c>
      <c r="D470" s="11"/>
      <c r="E470" s="289"/>
      <c r="F470" s="253"/>
      <c r="G470" s="288"/>
      <c r="H470" s="288">
        <v>67410</v>
      </c>
      <c r="I470" s="56"/>
      <c r="J470" s="11">
        <f t="shared" si="43"/>
        <v>67410</v>
      </c>
      <c r="K470" s="305"/>
      <c r="L470" s="309">
        <v>65232</v>
      </c>
      <c r="M470" s="306"/>
      <c r="N470" s="14">
        <f t="shared" si="44"/>
        <v>65232</v>
      </c>
      <c r="O470" s="230" t="str">
        <f t="shared" si="45"/>
        <v xml:space="preserve"> </v>
      </c>
      <c r="P470" s="230">
        <f t="shared" si="46"/>
        <v>96.769025367156203</v>
      </c>
      <c r="Q470" s="275" t="str">
        <f t="shared" si="47"/>
        <v xml:space="preserve"> </v>
      </c>
      <c r="R470" s="230">
        <f t="shared" si="48"/>
        <v>96.769025367156203</v>
      </c>
    </row>
    <row r="471" spans="1:18" x14ac:dyDescent="0.2">
      <c r="A471" s="10" t="str">
        <f>IF(COUNTRY_INFO!A471=0," ",COUNTRY_INFO!A471)</f>
        <v>Ethiopia</v>
      </c>
      <c r="B471" s="10" t="str">
        <f>IF(COUNTRY_INFO!B471=0," ",COUNTRY_INFO!B471)</f>
        <v>Oromia Jimma</v>
      </c>
      <c r="C471" s="10" t="str">
        <f>IF(COUNTRY_INFO!C471=0," ",COUNTRY_INFO!C471)</f>
        <v>Seka Chokorsa</v>
      </c>
      <c r="D471" s="11"/>
      <c r="E471" s="289"/>
      <c r="F471" s="253"/>
      <c r="G471" s="288"/>
      <c r="H471" s="288"/>
      <c r="I471" s="56"/>
      <c r="J471" s="11">
        <f t="shared" si="43"/>
        <v>0</v>
      </c>
      <c r="K471" s="305"/>
      <c r="L471" s="308"/>
      <c r="M471" s="306"/>
      <c r="N471" s="14">
        <f t="shared" si="44"/>
        <v>0</v>
      </c>
      <c r="O471" s="230" t="str">
        <f t="shared" si="45"/>
        <v xml:space="preserve"> </v>
      </c>
      <c r="P471" s="230" t="str">
        <f t="shared" si="46"/>
        <v xml:space="preserve"> </v>
      </c>
      <c r="Q471" s="275" t="str">
        <f t="shared" si="47"/>
        <v xml:space="preserve"> </v>
      </c>
      <c r="R471" s="230" t="str">
        <f t="shared" si="48"/>
        <v xml:space="preserve"> </v>
      </c>
    </row>
    <row r="472" spans="1:18" x14ac:dyDescent="0.2">
      <c r="A472" s="10" t="str">
        <f>IF(COUNTRY_INFO!A472=0," ",COUNTRY_INFO!A472)</f>
        <v>Ethiopia</v>
      </c>
      <c r="B472" s="10" t="str">
        <f>IF(COUNTRY_INFO!B472=0," ",COUNTRY_INFO!B472)</f>
        <v>Oromia Jimma</v>
      </c>
      <c r="C472" s="10" t="str">
        <f>IF(COUNTRY_INFO!C472=0," ",COUNTRY_INFO!C472)</f>
        <v>Setema</v>
      </c>
      <c r="D472" s="11" t="str">
        <f>IF(AND(COUNTRY_INFO!$T$9:$T$1000="T3 (ALB/MBD)",COUNTRY_INFO!$U$9:$U$1000="T3 (ALB/MBD)"), "T3 (ALB/MBD)", " ")</f>
        <v xml:space="preserve"> </v>
      </c>
      <c r="E472" s="289"/>
      <c r="F472" s="109"/>
      <c r="G472" s="288"/>
      <c r="H472" s="288"/>
      <c r="I472" s="56"/>
      <c r="J472" s="11">
        <f t="shared" si="43"/>
        <v>0</v>
      </c>
      <c r="K472" s="305"/>
      <c r="L472" s="308"/>
      <c r="M472" s="306"/>
      <c r="N472" s="14">
        <f t="shared" si="44"/>
        <v>0</v>
      </c>
      <c r="O472" s="230" t="str">
        <f t="shared" si="45"/>
        <v xml:space="preserve"> </v>
      </c>
      <c r="P472" s="230" t="str">
        <f t="shared" si="46"/>
        <v xml:space="preserve"> </v>
      </c>
      <c r="Q472" s="275" t="str">
        <f t="shared" si="47"/>
        <v xml:space="preserve"> </v>
      </c>
      <c r="R472" s="230" t="str">
        <f t="shared" si="48"/>
        <v xml:space="preserve"> </v>
      </c>
    </row>
    <row r="473" spans="1:18" x14ac:dyDescent="0.2">
      <c r="A473" s="10" t="str">
        <f>IF(COUNTRY_INFO!A473=0," ",COUNTRY_INFO!A473)</f>
        <v>Ethiopia</v>
      </c>
      <c r="B473" s="10" t="str">
        <f>IF(COUNTRY_INFO!B473=0," ",COUNTRY_INFO!B473)</f>
        <v>Oromia Jimma</v>
      </c>
      <c r="C473" s="10" t="str">
        <f>IF(COUNTRY_INFO!C473=0," ",COUNTRY_INFO!C473)</f>
        <v>Shabe Sombo</v>
      </c>
      <c r="D473" s="11" t="str">
        <f>IF(AND(COUNTRY_INFO!$T$9:$T$1000="T3 (ALB/MBD)",COUNTRY_INFO!$U$9:$U$1000="T3 (ALB/MBD)"), "T3 (ALB/MBD)", " ")</f>
        <v xml:space="preserve"> </v>
      </c>
      <c r="E473" s="289"/>
      <c r="F473" s="109"/>
      <c r="G473" s="288"/>
      <c r="H473" s="288"/>
      <c r="I473" s="56"/>
      <c r="J473" s="11">
        <f t="shared" si="43"/>
        <v>0</v>
      </c>
      <c r="K473" s="305"/>
      <c r="L473" s="308"/>
      <c r="M473" s="306"/>
      <c r="N473" s="14">
        <f t="shared" si="44"/>
        <v>0</v>
      </c>
      <c r="O473" s="230" t="str">
        <f t="shared" si="45"/>
        <v xml:space="preserve"> </v>
      </c>
      <c r="P473" s="230" t="str">
        <f t="shared" si="46"/>
        <v xml:space="preserve"> </v>
      </c>
      <c r="Q473" s="275" t="str">
        <f t="shared" si="47"/>
        <v xml:space="preserve"> </v>
      </c>
      <c r="R473" s="230" t="str">
        <f t="shared" si="48"/>
        <v xml:space="preserve"> </v>
      </c>
    </row>
    <row r="474" spans="1:18" x14ac:dyDescent="0.2">
      <c r="A474" s="10" t="str">
        <f>IF(COUNTRY_INFO!A474=0," ",COUNTRY_INFO!A474)</f>
        <v>Ethiopia</v>
      </c>
      <c r="B474" s="10" t="str">
        <f>IF(COUNTRY_INFO!B474=0," ",COUNTRY_INFO!B474)</f>
        <v>Oromia Jimma</v>
      </c>
      <c r="C474" s="10" t="str">
        <f>IF(COUNTRY_INFO!C474=0," ",COUNTRY_INFO!C474)</f>
        <v>Sigimo</v>
      </c>
      <c r="D474" s="11" t="str">
        <f>IF(AND(COUNTRY_INFO!$T$9:$T$1000="T3 (ALB/MBD)",COUNTRY_INFO!$U$9:$U$1000="T3 (ALB/MBD)"), "T3 (ALB/MBD)", " ")</f>
        <v xml:space="preserve"> </v>
      </c>
      <c r="E474" s="289"/>
      <c r="F474" s="109"/>
      <c r="G474" s="288"/>
      <c r="H474" s="288"/>
      <c r="I474" s="56"/>
      <c r="J474" s="11">
        <f t="shared" si="43"/>
        <v>0</v>
      </c>
      <c r="K474" s="305"/>
      <c r="L474" s="308"/>
      <c r="M474" s="306"/>
      <c r="N474" s="14">
        <f t="shared" si="44"/>
        <v>0</v>
      </c>
      <c r="O474" s="230" t="str">
        <f t="shared" si="45"/>
        <v xml:space="preserve"> </v>
      </c>
      <c r="P474" s="230" t="str">
        <f t="shared" si="46"/>
        <v xml:space="preserve"> </v>
      </c>
      <c r="Q474" s="275" t="str">
        <f t="shared" si="47"/>
        <v xml:space="preserve"> </v>
      </c>
      <c r="R474" s="230" t="str">
        <f t="shared" si="48"/>
        <v xml:space="preserve"> </v>
      </c>
    </row>
    <row r="475" spans="1:18" x14ac:dyDescent="0.2">
      <c r="A475" s="10" t="str">
        <f>IF(COUNTRY_INFO!A475=0," ",COUNTRY_INFO!A475)</f>
        <v>Ethiopia</v>
      </c>
      <c r="B475" s="10" t="str">
        <f>IF(COUNTRY_INFO!B475=0," ",COUNTRY_INFO!B475)</f>
        <v>Oromia Jimma</v>
      </c>
      <c r="C475" s="10" t="str">
        <f>IF(COUNTRY_INFO!C475=0," ",COUNTRY_INFO!C475)</f>
        <v>Sokoru</v>
      </c>
      <c r="D475" s="11" t="str">
        <f>IF(AND(COUNTRY_INFO!$T$9:$T$1000="T3 (ALB/MBD)",COUNTRY_INFO!$U$9:$U$1000="T3 (ALB/MBD)"), "T3 (ALB/MBD)", " ")</f>
        <v xml:space="preserve"> </v>
      </c>
      <c r="E475" s="289"/>
      <c r="F475" s="109"/>
      <c r="G475" s="288"/>
      <c r="H475" s="288"/>
      <c r="I475" s="56"/>
      <c r="J475" s="11">
        <f t="shared" si="43"/>
        <v>0</v>
      </c>
      <c r="K475" s="305"/>
      <c r="L475" s="308"/>
      <c r="M475" s="306"/>
      <c r="N475" s="14">
        <f t="shared" si="44"/>
        <v>0</v>
      </c>
      <c r="O475" s="230" t="str">
        <f t="shared" si="45"/>
        <v xml:space="preserve"> </v>
      </c>
      <c r="P475" s="230" t="str">
        <f t="shared" si="46"/>
        <v xml:space="preserve"> </v>
      </c>
      <c r="Q475" s="275" t="str">
        <f t="shared" si="47"/>
        <v xml:space="preserve"> </v>
      </c>
      <c r="R475" s="230" t="str">
        <f t="shared" si="48"/>
        <v xml:space="preserve"> </v>
      </c>
    </row>
    <row r="476" spans="1:18" x14ac:dyDescent="0.2">
      <c r="A476" s="10" t="str">
        <f>IF(COUNTRY_INFO!A476=0," ",COUNTRY_INFO!A476)</f>
        <v>Ethiopia</v>
      </c>
      <c r="B476" s="10" t="str">
        <f>IF(COUNTRY_INFO!B476=0," ",COUNTRY_INFO!B476)</f>
        <v>Oromia Jimma</v>
      </c>
      <c r="C476" s="10" t="str">
        <f>IF(COUNTRY_INFO!C476=0," ",COUNTRY_INFO!C476)</f>
        <v>Tiro Afeta</v>
      </c>
      <c r="D476" s="11"/>
      <c r="E476" s="289"/>
      <c r="F476" s="253"/>
      <c r="G476" s="288"/>
      <c r="H476" s="288">
        <v>55381</v>
      </c>
      <c r="I476" s="56"/>
      <c r="J476" s="11">
        <f t="shared" si="43"/>
        <v>55381</v>
      </c>
      <c r="K476" s="305"/>
      <c r="L476" s="309">
        <v>52314</v>
      </c>
      <c r="M476" s="306"/>
      <c r="N476" s="14">
        <f t="shared" si="44"/>
        <v>52314</v>
      </c>
      <c r="O476" s="230" t="str">
        <f t="shared" si="45"/>
        <v xml:space="preserve"> </v>
      </c>
      <c r="P476" s="230">
        <f t="shared" si="46"/>
        <v>94.461999602751845</v>
      </c>
      <c r="Q476" s="275" t="str">
        <f t="shared" si="47"/>
        <v xml:space="preserve"> </v>
      </c>
      <c r="R476" s="230">
        <f t="shared" si="48"/>
        <v>94.461999602751845</v>
      </c>
    </row>
    <row r="477" spans="1:18" x14ac:dyDescent="0.2">
      <c r="A477" s="10" t="str">
        <f>IF(COUNTRY_INFO!A477=0," ",COUNTRY_INFO!A477)</f>
        <v>Ethiopia</v>
      </c>
      <c r="B477" s="10" t="str">
        <f>IF(COUNTRY_INFO!B477=0," ",COUNTRY_INFO!B477)</f>
        <v>Oromia Kelem Wellega</v>
      </c>
      <c r="C477" s="10" t="str">
        <f>IF(COUNTRY_INFO!C477=0," ",COUNTRY_INFO!C477)</f>
        <v>Anfilo</v>
      </c>
      <c r="D477" s="11" t="s">
        <v>1188</v>
      </c>
      <c r="E477" s="289" t="s">
        <v>19</v>
      </c>
      <c r="F477" s="253" t="s">
        <v>1187</v>
      </c>
      <c r="G477" s="288"/>
      <c r="H477" s="288">
        <v>30927</v>
      </c>
      <c r="I477" s="56"/>
      <c r="J477" s="11">
        <f t="shared" si="43"/>
        <v>30927</v>
      </c>
      <c r="K477" s="305"/>
      <c r="L477" s="309">
        <v>25568</v>
      </c>
      <c r="M477" s="306"/>
      <c r="N477" s="14">
        <f t="shared" si="44"/>
        <v>25568</v>
      </c>
      <c r="O477" s="230" t="str">
        <f t="shared" si="45"/>
        <v xml:space="preserve"> </v>
      </c>
      <c r="P477" s="230">
        <f t="shared" si="46"/>
        <v>82.672098813334628</v>
      </c>
      <c r="Q477" s="275" t="str">
        <f t="shared" si="47"/>
        <v xml:space="preserve"> </v>
      </c>
      <c r="R477" s="230">
        <f t="shared" si="48"/>
        <v>82.672098813334628</v>
      </c>
    </row>
    <row r="478" spans="1:18" x14ac:dyDescent="0.2">
      <c r="A478" s="10" t="str">
        <f>IF(COUNTRY_INFO!A478=0," ",COUNTRY_INFO!A478)</f>
        <v>Ethiopia</v>
      </c>
      <c r="B478" s="10" t="str">
        <f>IF(COUNTRY_INFO!B478=0," ",COUNTRY_INFO!B478)</f>
        <v>Oromia Kelem Wellega</v>
      </c>
      <c r="C478" s="10" t="str">
        <f>IF(COUNTRY_INFO!C478=0," ",COUNTRY_INFO!C478)</f>
        <v>Dale sedi</v>
      </c>
      <c r="D478" s="11" t="str">
        <f>IF(AND(COUNTRY_INFO!$T$9:$T$1000="T3 (ALB/MBD)",COUNTRY_INFO!$U$9:$U$1000="T3 (ALB/MBD)"), "T3 (ALB/MBD)", " ")</f>
        <v xml:space="preserve"> </v>
      </c>
      <c r="E478" s="289"/>
      <c r="F478" s="109"/>
      <c r="G478" s="288"/>
      <c r="H478" s="288"/>
      <c r="I478" s="56"/>
      <c r="J478" s="11">
        <f t="shared" si="43"/>
        <v>0</v>
      </c>
      <c r="K478" s="305"/>
      <c r="L478" s="308"/>
      <c r="M478" s="306"/>
      <c r="N478" s="14">
        <f t="shared" si="44"/>
        <v>0</v>
      </c>
      <c r="O478" s="230" t="str">
        <f t="shared" si="45"/>
        <v xml:space="preserve"> </v>
      </c>
      <c r="P478" s="230" t="str">
        <f t="shared" si="46"/>
        <v xml:space="preserve"> </v>
      </c>
      <c r="Q478" s="275" t="str">
        <f t="shared" si="47"/>
        <v xml:space="preserve"> </v>
      </c>
      <c r="R478" s="230" t="str">
        <f t="shared" si="48"/>
        <v xml:space="preserve"> </v>
      </c>
    </row>
    <row r="479" spans="1:18" x14ac:dyDescent="0.2">
      <c r="A479" s="10" t="str">
        <f>IF(COUNTRY_INFO!A479=0," ",COUNTRY_INFO!A479)</f>
        <v>Ethiopia</v>
      </c>
      <c r="B479" s="10" t="str">
        <f>IF(COUNTRY_INFO!B479=0," ",COUNTRY_INFO!B479)</f>
        <v>Oromia Kelem Wellega</v>
      </c>
      <c r="C479" s="10" t="str">
        <f>IF(COUNTRY_INFO!C479=0," ",COUNTRY_INFO!C479)</f>
        <v>Dale Wabara</v>
      </c>
      <c r="D479" s="11" t="s">
        <v>1188</v>
      </c>
      <c r="E479" s="289" t="s">
        <v>19</v>
      </c>
      <c r="F479" s="253" t="s">
        <v>1187</v>
      </c>
      <c r="G479" s="288"/>
      <c r="H479" s="288">
        <v>42020</v>
      </c>
      <c r="I479" s="56"/>
      <c r="J479" s="11">
        <f t="shared" si="43"/>
        <v>42020</v>
      </c>
      <c r="K479" s="305"/>
      <c r="L479" s="309">
        <v>39659</v>
      </c>
      <c r="M479" s="306"/>
      <c r="N479" s="14">
        <f t="shared" si="44"/>
        <v>39659</v>
      </c>
      <c r="O479" s="230" t="str">
        <f t="shared" si="45"/>
        <v xml:space="preserve"> </v>
      </c>
      <c r="P479" s="230">
        <f t="shared" si="46"/>
        <v>94.381247025226074</v>
      </c>
      <c r="Q479" s="275" t="str">
        <f t="shared" si="47"/>
        <v xml:space="preserve"> </v>
      </c>
      <c r="R479" s="230">
        <f t="shared" si="48"/>
        <v>94.381247025226074</v>
      </c>
    </row>
    <row r="480" spans="1:18" x14ac:dyDescent="0.2">
      <c r="A480" s="10" t="str">
        <f>IF(COUNTRY_INFO!A480=0," ",COUNTRY_INFO!A480)</f>
        <v>Ethiopia</v>
      </c>
      <c r="B480" s="10" t="str">
        <f>IF(COUNTRY_INFO!B480=0," ",COUNTRY_INFO!B480)</f>
        <v>Oromia Kelem Wellega</v>
      </c>
      <c r="C480" s="10" t="str">
        <f>IF(COUNTRY_INFO!C480=0," ",COUNTRY_INFO!C480)</f>
        <v>Dembi Dollo Town</v>
      </c>
      <c r="D480" s="11" t="s">
        <v>1188</v>
      </c>
      <c r="E480" s="289" t="s">
        <v>19</v>
      </c>
      <c r="F480" s="253" t="s">
        <v>1187</v>
      </c>
      <c r="G480" s="288"/>
      <c r="H480" s="288"/>
      <c r="I480" s="56"/>
      <c r="J480" s="11">
        <f t="shared" si="43"/>
        <v>0</v>
      </c>
      <c r="K480" s="305"/>
      <c r="L480" s="308"/>
      <c r="M480" s="306"/>
      <c r="N480" s="14">
        <f t="shared" si="44"/>
        <v>0</v>
      </c>
      <c r="O480" s="230" t="str">
        <f t="shared" si="45"/>
        <v xml:space="preserve"> </v>
      </c>
      <c r="P480" s="230" t="str">
        <f t="shared" si="46"/>
        <v xml:space="preserve"> </v>
      </c>
      <c r="Q480" s="275" t="str">
        <f t="shared" si="47"/>
        <v xml:space="preserve"> </v>
      </c>
      <c r="R480" s="230" t="str">
        <f t="shared" si="48"/>
        <v xml:space="preserve"> </v>
      </c>
    </row>
    <row r="481" spans="1:18" x14ac:dyDescent="0.2">
      <c r="A481" s="10" t="str">
        <f>IF(COUNTRY_INFO!A481=0," ",COUNTRY_INFO!A481)</f>
        <v>Ethiopia</v>
      </c>
      <c r="B481" s="10" t="str">
        <f>IF(COUNTRY_INFO!B481=0," ",COUNTRY_INFO!B481)</f>
        <v>Oromia Kelem Wellega</v>
      </c>
      <c r="C481" s="10" t="str">
        <f>IF(COUNTRY_INFO!C481=0," ",COUNTRY_INFO!C481)</f>
        <v>Gawo Kebe</v>
      </c>
      <c r="D481" s="11" t="s">
        <v>1188</v>
      </c>
      <c r="E481" s="289" t="s">
        <v>19</v>
      </c>
      <c r="F481" s="253" t="s">
        <v>1187</v>
      </c>
      <c r="G481" s="288"/>
      <c r="H481" s="288">
        <v>25962</v>
      </c>
      <c r="I481" s="56"/>
      <c r="J481" s="11">
        <f t="shared" si="43"/>
        <v>25962</v>
      </c>
      <c r="K481" s="305"/>
      <c r="L481" s="309">
        <v>22989</v>
      </c>
      <c r="M481" s="306"/>
      <c r="N481" s="14">
        <f t="shared" si="44"/>
        <v>22989</v>
      </c>
      <c r="O481" s="230" t="str">
        <f t="shared" si="45"/>
        <v xml:space="preserve"> </v>
      </c>
      <c r="P481" s="230">
        <f t="shared" si="46"/>
        <v>88.548648024035131</v>
      </c>
      <c r="Q481" s="275" t="str">
        <f t="shared" si="47"/>
        <v xml:space="preserve"> </v>
      </c>
      <c r="R481" s="230">
        <f t="shared" si="48"/>
        <v>88.548648024035131</v>
      </c>
    </row>
    <row r="482" spans="1:18" x14ac:dyDescent="0.2">
      <c r="A482" s="10" t="str">
        <f>IF(COUNTRY_INFO!A482=0," ",COUNTRY_INFO!A482)</f>
        <v>Ethiopia</v>
      </c>
      <c r="B482" s="10" t="str">
        <f>IF(COUNTRY_INFO!B482=0," ",COUNTRY_INFO!B482)</f>
        <v>Oromia Kelem Wellega</v>
      </c>
      <c r="C482" s="10" t="str">
        <f>IF(COUNTRY_INFO!C482=0," ",COUNTRY_INFO!C482)</f>
        <v>Gidami</v>
      </c>
      <c r="D482" s="11" t="s">
        <v>1188</v>
      </c>
      <c r="E482" s="289" t="s">
        <v>19</v>
      </c>
      <c r="F482" s="253" t="s">
        <v>1187</v>
      </c>
      <c r="G482" s="288"/>
      <c r="H482" s="288">
        <v>34273</v>
      </c>
      <c r="I482" s="56"/>
      <c r="J482" s="11">
        <f t="shared" si="43"/>
        <v>34273</v>
      </c>
      <c r="K482" s="305"/>
      <c r="L482" s="309">
        <v>31023</v>
      </c>
      <c r="M482" s="306"/>
      <c r="N482" s="14">
        <f t="shared" si="44"/>
        <v>31023</v>
      </c>
      <c r="O482" s="230" t="str">
        <f t="shared" si="45"/>
        <v xml:space="preserve"> </v>
      </c>
      <c r="P482" s="230">
        <f t="shared" si="46"/>
        <v>90.517316838327545</v>
      </c>
      <c r="Q482" s="275" t="str">
        <f t="shared" si="47"/>
        <v xml:space="preserve"> </v>
      </c>
      <c r="R482" s="230">
        <f t="shared" si="48"/>
        <v>90.517316838327545</v>
      </c>
    </row>
    <row r="483" spans="1:18" x14ac:dyDescent="0.2">
      <c r="A483" s="10" t="str">
        <f>IF(COUNTRY_INFO!A483=0," ",COUNTRY_INFO!A483)</f>
        <v>Ethiopia</v>
      </c>
      <c r="B483" s="10" t="str">
        <f>IF(COUNTRY_INFO!B483=0," ",COUNTRY_INFO!B483)</f>
        <v>Oromia Kelem Wellega</v>
      </c>
      <c r="C483" s="10" t="str">
        <f>IF(COUNTRY_INFO!C483=0," ",COUNTRY_INFO!C483)</f>
        <v>Hawa Gelan</v>
      </c>
      <c r="D483" s="11"/>
      <c r="E483" s="289"/>
      <c r="F483" s="253"/>
      <c r="G483" s="288"/>
      <c r="H483" s="288">
        <v>40500</v>
      </c>
      <c r="I483" s="56"/>
      <c r="J483" s="11">
        <f t="shared" si="43"/>
        <v>40500</v>
      </c>
      <c r="K483" s="305"/>
      <c r="L483" s="309">
        <v>36252</v>
      </c>
      <c r="M483" s="306"/>
      <c r="N483" s="14">
        <f t="shared" si="44"/>
        <v>36252</v>
      </c>
      <c r="O483" s="230" t="str">
        <f t="shared" si="45"/>
        <v xml:space="preserve"> </v>
      </c>
      <c r="P483" s="230">
        <f t="shared" si="46"/>
        <v>89.511111111111106</v>
      </c>
      <c r="Q483" s="275" t="str">
        <f t="shared" si="47"/>
        <v xml:space="preserve"> </v>
      </c>
      <c r="R483" s="230">
        <f t="shared" si="48"/>
        <v>89.511111111111106</v>
      </c>
    </row>
    <row r="484" spans="1:18" x14ac:dyDescent="0.2">
      <c r="A484" s="10" t="str">
        <f>IF(COUNTRY_INFO!A484=0," ",COUNTRY_INFO!A484)</f>
        <v>Ethiopia</v>
      </c>
      <c r="B484" s="10" t="str">
        <f>IF(COUNTRY_INFO!B484=0," ",COUNTRY_INFO!B484)</f>
        <v>Oromia Kelem Wellega</v>
      </c>
      <c r="C484" s="10" t="str">
        <f>IF(COUNTRY_INFO!C484=0," ",COUNTRY_INFO!C484)</f>
        <v>Jimma Horo</v>
      </c>
      <c r="D484" s="11" t="s">
        <v>1188</v>
      </c>
      <c r="E484" s="289" t="s">
        <v>19</v>
      </c>
      <c r="F484" s="253" t="s">
        <v>1187</v>
      </c>
      <c r="G484" s="288"/>
      <c r="H484" s="288">
        <v>18301</v>
      </c>
      <c r="I484" s="56"/>
      <c r="J484" s="11">
        <f t="shared" si="43"/>
        <v>18301</v>
      </c>
      <c r="K484" s="305"/>
      <c r="L484" s="309">
        <v>16974</v>
      </c>
      <c r="M484" s="306"/>
      <c r="N484" s="14">
        <f t="shared" si="44"/>
        <v>16974</v>
      </c>
      <c r="O484" s="230" t="str">
        <f t="shared" si="45"/>
        <v xml:space="preserve"> </v>
      </c>
      <c r="P484" s="230">
        <f t="shared" si="46"/>
        <v>92.749030107644387</v>
      </c>
      <c r="Q484" s="275" t="str">
        <f t="shared" si="47"/>
        <v xml:space="preserve"> </v>
      </c>
      <c r="R484" s="230">
        <f t="shared" si="48"/>
        <v>92.749030107644387</v>
      </c>
    </row>
    <row r="485" spans="1:18" x14ac:dyDescent="0.2">
      <c r="A485" s="10" t="str">
        <f>IF(COUNTRY_INFO!A485=0," ",COUNTRY_INFO!A485)</f>
        <v>Ethiopia</v>
      </c>
      <c r="B485" s="10" t="str">
        <f>IF(COUNTRY_INFO!B485=0," ",COUNTRY_INFO!B485)</f>
        <v>Oromia Kelem Wellega</v>
      </c>
      <c r="C485" s="10" t="str">
        <f>IF(COUNTRY_INFO!C485=0," ",COUNTRY_INFO!C485)</f>
        <v>Lalo Kile</v>
      </c>
      <c r="D485" s="11" t="s">
        <v>1188</v>
      </c>
      <c r="E485" s="289" t="s">
        <v>19</v>
      </c>
      <c r="F485" s="253" t="s">
        <v>1187</v>
      </c>
      <c r="G485" s="288"/>
      <c r="H485" s="288">
        <v>19479</v>
      </c>
      <c r="I485" s="56"/>
      <c r="J485" s="11">
        <f t="shared" si="43"/>
        <v>19479</v>
      </c>
      <c r="K485" s="305"/>
      <c r="L485" s="309">
        <v>18069</v>
      </c>
      <c r="M485" s="306"/>
      <c r="N485" s="14">
        <f t="shared" si="44"/>
        <v>18069</v>
      </c>
      <c r="O485" s="230" t="str">
        <f t="shared" si="45"/>
        <v xml:space="preserve"> </v>
      </c>
      <c r="P485" s="230">
        <f t="shared" si="46"/>
        <v>92.761435391960575</v>
      </c>
      <c r="Q485" s="275" t="str">
        <f t="shared" si="47"/>
        <v xml:space="preserve"> </v>
      </c>
      <c r="R485" s="230">
        <f t="shared" si="48"/>
        <v>92.761435391960575</v>
      </c>
    </row>
    <row r="486" spans="1:18" x14ac:dyDescent="0.2">
      <c r="A486" s="10" t="str">
        <f>IF(COUNTRY_INFO!A486=0," ",COUNTRY_INFO!A486)</f>
        <v>Ethiopia</v>
      </c>
      <c r="B486" s="10" t="str">
        <f>IF(COUNTRY_INFO!B486=0," ",COUNTRY_INFO!B486)</f>
        <v>Oromia Kelem Wellega</v>
      </c>
      <c r="C486" s="10" t="str">
        <f>IF(COUNTRY_INFO!C486=0," ",COUNTRY_INFO!C486)</f>
        <v>Seden Chanka</v>
      </c>
      <c r="D486" s="11" t="str">
        <f>IF(AND(COUNTRY_INFO!$T$9:$T$1000="T3 (ALB/MBD)",COUNTRY_INFO!$U$9:$U$1000="T3 (ALB/MBD)"), "T3 (ALB/MBD)", " ")</f>
        <v xml:space="preserve"> </v>
      </c>
      <c r="E486" s="289"/>
      <c r="F486" s="109"/>
      <c r="G486" s="288"/>
      <c r="H486" s="288"/>
      <c r="I486" s="56"/>
      <c r="J486" s="11">
        <f t="shared" si="43"/>
        <v>0</v>
      </c>
      <c r="K486" s="305"/>
      <c r="L486" s="308"/>
      <c r="M486" s="306"/>
      <c r="N486" s="14">
        <f t="shared" si="44"/>
        <v>0</v>
      </c>
      <c r="O486" s="230" t="str">
        <f t="shared" si="45"/>
        <v xml:space="preserve"> </v>
      </c>
      <c r="P486" s="230" t="str">
        <f t="shared" si="46"/>
        <v xml:space="preserve"> </v>
      </c>
      <c r="Q486" s="275" t="str">
        <f t="shared" si="47"/>
        <v xml:space="preserve"> </v>
      </c>
      <c r="R486" s="230" t="str">
        <f t="shared" si="48"/>
        <v xml:space="preserve"> </v>
      </c>
    </row>
    <row r="487" spans="1:18" x14ac:dyDescent="0.2">
      <c r="A487" s="10" t="str">
        <f>IF(COUNTRY_INFO!A487=0," ",COUNTRY_INFO!A487)</f>
        <v>Ethiopia</v>
      </c>
      <c r="B487" s="10" t="str">
        <f>IF(COUNTRY_INFO!B487=0," ",COUNTRY_INFO!B487)</f>
        <v>Oromia Kelem Wellega</v>
      </c>
      <c r="C487" s="10" t="str">
        <f>IF(COUNTRY_INFO!C487=0," ",COUNTRY_INFO!C487)</f>
        <v>Seyo</v>
      </c>
      <c r="D487" s="11" t="s">
        <v>1188</v>
      </c>
      <c r="E487" s="289" t="s">
        <v>19</v>
      </c>
      <c r="F487" s="253" t="s">
        <v>1187</v>
      </c>
      <c r="G487" s="288"/>
      <c r="H487" s="288">
        <v>46144</v>
      </c>
      <c r="I487" s="56"/>
      <c r="J487" s="11">
        <f t="shared" si="43"/>
        <v>46144</v>
      </c>
      <c r="K487" s="305"/>
      <c r="L487" s="309">
        <v>44665</v>
      </c>
      <c r="M487" s="306"/>
      <c r="N487" s="14">
        <f t="shared" si="44"/>
        <v>44665</v>
      </c>
      <c r="O487" s="230" t="str">
        <f t="shared" si="45"/>
        <v xml:space="preserve"> </v>
      </c>
      <c r="P487" s="230">
        <f t="shared" si="46"/>
        <v>96.794816227461851</v>
      </c>
      <c r="Q487" s="275" t="str">
        <f t="shared" si="47"/>
        <v xml:space="preserve"> </v>
      </c>
      <c r="R487" s="230">
        <f t="shared" si="48"/>
        <v>96.794816227461851</v>
      </c>
    </row>
    <row r="488" spans="1:18" x14ac:dyDescent="0.2">
      <c r="A488" s="10" t="str">
        <f>IF(COUNTRY_INFO!A488=0," ",COUNTRY_INFO!A488)</f>
        <v>Ethiopia</v>
      </c>
      <c r="B488" s="10" t="str">
        <f>IF(COUNTRY_INFO!B488=0," ",COUNTRY_INFO!B488)</f>
        <v>Oromia Kelem Wellega</v>
      </c>
      <c r="C488" s="10" t="str">
        <f>IF(COUNTRY_INFO!C488=0," ",COUNTRY_INFO!C488)</f>
        <v>Yamelogi Walal</v>
      </c>
      <c r="D488" s="11" t="s">
        <v>1188</v>
      </c>
      <c r="E488" s="289" t="s">
        <v>19</v>
      </c>
      <c r="F488" s="253" t="s">
        <v>1187</v>
      </c>
      <c r="G488" s="288"/>
      <c r="H488" s="288">
        <v>20415</v>
      </c>
      <c r="I488" s="56"/>
      <c r="J488" s="11">
        <f t="shared" si="43"/>
        <v>20415</v>
      </c>
      <c r="K488" s="305"/>
      <c r="L488" s="309">
        <v>13455</v>
      </c>
      <c r="M488" s="306"/>
      <c r="N488" s="14">
        <f t="shared" si="44"/>
        <v>13455</v>
      </c>
      <c r="O488" s="230" t="str">
        <f t="shared" si="45"/>
        <v xml:space="preserve"> </v>
      </c>
      <c r="P488" s="230">
        <f t="shared" si="46"/>
        <v>65.907421013960317</v>
      </c>
      <c r="Q488" s="275" t="str">
        <f t="shared" si="47"/>
        <v xml:space="preserve"> </v>
      </c>
      <c r="R488" s="230">
        <f t="shared" si="48"/>
        <v>65.907421013960317</v>
      </c>
    </row>
    <row r="489" spans="1:18" x14ac:dyDescent="0.2">
      <c r="A489" s="10" t="str">
        <f>IF(COUNTRY_INFO!A489=0," ",COUNTRY_INFO!A489)</f>
        <v>Ethiopia</v>
      </c>
      <c r="B489" s="10" t="str">
        <f>IF(COUNTRY_INFO!B489=0," ",COUNTRY_INFO!B489)</f>
        <v>Oromia North Shoa Zone</v>
      </c>
      <c r="C489" s="10" t="str">
        <f>IF(COUNTRY_INFO!C489=0," ",COUNTRY_INFO!C489)</f>
        <v>Abichugna</v>
      </c>
      <c r="D489" s="11" t="str">
        <f>IF(AND(COUNTRY_INFO!$T$9:$T$1000="T3 (ALB/MBD)",COUNTRY_INFO!$U$9:$U$1000="T3 (ALB/MBD)"), "T3 (ALB/MBD)", " ")</f>
        <v>T3 (ALB/MBD)</v>
      </c>
      <c r="E489" s="289" t="s">
        <v>19</v>
      </c>
      <c r="F489" s="253" t="s">
        <v>1187</v>
      </c>
      <c r="G489" s="288"/>
      <c r="H489" s="288">
        <v>29685</v>
      </c>
      <c r="I489" s="56"/>
      <c r="J489" s="11">
        <f t="shared" si="43"/>
        <v>29685</v>
      </c>
      <c r="K489" s="305"/>
      <c r="L489" s="309">
        <v>28243</v>
      </c>
      <c r="M489" s="306"/>
      <c r="N489" s="14">
        <f t="shared" si="44"/>
        <v>28243</v>
      </c>
      <c r="O489" s="230" t="str">
        <f t="shared" si="45"/>
        <v xml:space="preserve"> </v>
      </c>
      <c r="P489" s="230">
        <f t="shared" si="46"/>
        <v>95.142327774970525</v>
      </c>
      <c r="Q489" s="275" t="str">
        <f t="shared" si="47"/>
        <v xml:space="preserve"> </v>
      </c>
      <c r="R489" s="230">
        <f t="shared" si="48"/>
        <v>95.142327774970525</v>
      </c>
    </row>
    <row r="490" spans="1:18" x14ac:dyDescent="0.2">
      <c r="A490" s="10" t="str">
        <f>IF(COUNTRY_INFO!A490=0," ",COUNTRY_INFO!A490)</f>
        <v>Ethiopia</v>
      </c>
      <c r="B490" s="10" t="str">
        <f>IF(COUNTRY_INFO!B490=0," ",COUNTRY_INFO!B490)</f>
        <v>Oromia North Shoa Zone</v>
      </c>
      <c r="C490" s="10" t="str">
        <f>IF(COUNTRY_INFO!C490=0," ",COUNTRY_INFO!C490)</f>
        <v>Aleltu</v>
      </c>
      <c r="D490" s="11" t="str">
        <f>IF(AND(COUNTRY_INFO!$T$9:$T$1000="T3 (ALB/MBD)",COUNTRY_INFO!$U$9:$U$1000="T3 (ALB/MBD)"), "T3 (ALB/MBD)", " ")</f>
        <v xml:space="preserve"> </v>
      </c>
      <c r="E490" s="289"/>
      <c r="F490" s="109"/>
      <c r="G490" s="288"/>
      <c r="H490" s="288"/>
      <c r="I490" s="56"/>
      <c r="J490" s="11">
        <f t="shared" si="43"/>
        <v>0</v>
      </c>
      <c r="K490" s="305"/>
      <c r="L490" s="308"/>
      <c r="M490" s="306"/>
      <c r="N490" s="14">
        <f t="shared" si="44"/>
        <v>0</v>
      </c>
      <c r="O490" s="230" t="str">
        <f t="shared" si="45"/>
        <v xml:space="preserve"> </v>
      </c>
      <c r="P490" s="230" t="str">
        <f t="shared" si="46"/>
        <v xml:space="preserve"> </v>
      </c>
      <c r="Q490" s="275" t="str">
        <f t="shared" si="47"/>
        <v xml:space="preserve"> </v>
      </c>
      <c r="R490" s="230" t="str">
        <f t="shared" si="48"/>
        <v xml:space="preserve"> </v>
      </c>
    </row>
    <row r="491" spans="1:18" x14ac:dyDescent="0.2">
      <c r="A491" s="10" t="str">
        <f>IF(COUNTRY_INFO!A491=0," ",COUNTRY_INFO!A491)</f>
        <v>Ethiopia</v>
      </c>
      <c r="B491" s="10" t="str">
        <f>IF(COUNTRY_INFO!B491=0," ",COUNTRY_INFO!B491)</f>
        <v>Oromia North Shoa Zone</v>
      </c>
      <c r="C491" s="10" t="str">
        <f>IF(COUNTRY_INFO!C491=0," ",COUNTRY_INFO!C491)</f>
        <v>Debre Libanos</v>
      </c>
      <c r="D491" s="11" t="str">
        <f>IF(AND(COUNTRY_INFO!$T$9:$T$1000="T3 (ALB/MBD)",COUNTRY_INFO!$U$9:$U$1000="T3 (ALB/MBD)"), "T3 (ALB/MBD)", " ")</f>
        <v xml:space="preserve"> </v>
      </c>
      <c r="E491" s="289"/>
      <c r="F491" s="109"/>
      <c r="G491" s="288"/>
      <c r="H491" s="288"/>
      <c r="I491" s="56"/>
      <c r="J491" s="11">
        <f t="shared" si="43"/>
        <v>0</v>
      </c>
      <c r="K491" s="305"/>
      <c r="L491" s="308"/>
      <c r="M491" s="306"/>
      <c r="N491" s="14">
        <f t="shared" si="44"/>
        <v>0</v>
      </c>
      <c r="O491" s="230" t="str">
        <f t="shared" si="45"/>
        <v xml:space="preserve"> </v>
      </c>
      <c r="P491" s="230" t="str">
        <f t="shared" si="46"/>
        <v xml:space="preserve"> </v>
      </c>
      <c r="Q491" s="275" t="str">
        <f t="shared" si="47"/>
        <v xml:space="preserve"> </v>
      </c>
      <c r="R491" s="230" t="str">
        <f t="shared" si="48"/>
        <v xml:space="preserve"> </v>
      </c>
    </row>
    <row r="492" spans="1:18" x14ac:dyDescent="0.2">
      <c r="A492" s="10" t="str">
        <f>IF(COUNTRY_INFO!A492=0," ",COUNTRY_INFO!A492)</f>
        <v>Ethiopia</v>
      </c>
      <c r="B492" s="10" t="str">
        <f>IF(COUNTRY_INFO!B492=0," ",COUNTRY_INFO!B492)</f>
        <v>Oromia North Shoa Zone</v>
      </c>
      <c r="C492" s="10" t="str">
        <f>IF(COUNTRY_INFO!C492=0," ",COUNTRY_INFO!C492)</f>
        <v>Degem</v>
      </c>
      <c r="D492" s="11" t="str">
        <f>IF(AND(COUNTRY_INFO!$T$9:$T$1000="T3 (ALB/MBD)",COUNTRY_INFO!$U$9:$U$1000="T3 (ALB/MBD)"), "T3 (ALB/MBD)", " ")</f>
        <v>T3 (ALB/MBD)</v>
      </c>
      <c r="E492" s="289" t="s">
        <v>19</v>
      </c>
      <c r="F492" s="253" t="s">
        <v>1187</v>
      </c>
      <c r="G492" s="288"/>
      <c r="H492" s="288">
        <v>39535</v>
      </c>
      <c r="I492" s="56"/>
      <c r="J492" s="11">
        <f t="shared" si="43"/>
        <v>39535</v>
      </c>
      <c r="K492" s="305"/>
      <c r="L492" s="309">
        <v>38215</v>
      </c>
      <c r="M492" s="306"/>
      <c r="N492" s="14">
        <f t="shared" si="44"/>
        <v>38215</v>
      </c>
      <c r="O492" s="230" t="str">
        <f t="shared" si="45"/>
        <v xml:space="preserve"> </v>
      </c>
      <c r="P492" s="230">
        <f t="shared" si="46"/>
        <v>96.66118629062855</v>
      </c>
      <c r="Q492" s="275" t="str">
        <f t="shared" si="47"/>
        <v xml:space="preserve"> </v>
      </c>
      <c r="R492" s="230">
        <f t="shared" si="48"/>
        <v>96.66118629062855</v>
      </c>
    </row>
    <row r="493" spans="1:18" x14ac:dyDescent="0.2">
      <c r="A493" s="10" t="str">
        <f>IF(COUNTRY_INFO!A493=0," ",COUNTRY_INFO!A493)</f>
        <v>Ethiopia</v>
      </c>
      <c r="B493" s="10" t="str">
        <f>IF(COUNTRY_INFO!B493=0," ",COUNTRY_INFO!B493)</f>
        <v>Oromia North Shoa Zone</v>
      </c>
      <c r="C493" s="10" t="str">
        <f>IF(COUNTRY_INFO!C493=0," ",COUNTRY_INFO!C493)</f>
        <v>Dera</v>
      </c>
      <c r="D493" s="11" t="str">
        <f>IF(AND(COUNTRY_INFO!$T$9:$T$1000="T3 (ALB/MBD)",COUNTRY_INFO!$U$9:$U$1000="T3 (ALB/MBD)"), "T3 (ALB/MBD)", " ")</f>
        <v xml:space="preserve"> </v>
      </c>
      <c r="E493" s="289"/>
      <c r="F493" s="109"/>
      <c r="G493" s="288"/>
      <c r="H493" s="288"/>
      <c r="I493" s="56"/>
      <c r="J493" s="11">
        <f t="shared" si="43"/>
        <v>0</v>
      </c>
      <c r="K493" s="305"/>
      <c r="L493" s="308"/>
      <c r="M493" s="306"/>
      <c r="N493" s="14">
        <f t="shared" si="44"/>
        <v>0</v>
      </c>
      <c r="O493" s="230" t="str">
        <f t="shared" si="45"/>
        <v xml:space="preserve"> </v>
      </c>
      <c r="P493" s="230" t="str">
        <f t="shared" si="46"/>
        <v xml:space="preserve"> </v>
      </c>
      <c r="Q493" s="275" t="str">
        <f t="shared" si="47"/>
        <v xml:space="preserve"> </v>
      </c>
      <c r="R493" s="230" t="str">
        <f t="shared" si="48"/>
        <v xml:space="preserve"> </v>
      </c>
    </row>
    <row r="494" spans="1:18" x14ac:dyDescent="0.2">
      <c r="A494" s="10" t="str">
        <f>IF(COUNTRY_INFO!A494=0," ",COUNTRY_INFO!A494)</f>
        <v>Ethiopia</v>
      </c>
      <c r="B494" s="10" t="str">
        <f>IF(COUNTRY_INFO!B494=0," ",COUNTRY_INFO!B494)</f>
        <v>Oromia North Shoa Zone</v>
      </c>
      <c r="C494" s="10" t="str">
        <f>IF(COUNTRY_INFO!C494=0," ",COUNTRY_INFO!C494)</f>
        <v>Fiche Town</v>
      </c>
      <c r="D494" s="11" t="str">
        <f>IF(AND(COUNTRY_INFO!$T$9:$T$1000="T3 (ALB/MBD)",COUNTRY_INFO!$U$9:$U$1000="T3 (ALB/MBD)"), "T3 (ALB/MBD)", " ")</f>
        <v>T3 (ALB/MBD)</v>
      </c>
      <c r="E494" s="289" t="s">
        <v>19</v>
      </c>
      <c r="F494" s="253" t="s">
        <v>1187</v>
      </c>
      <c r="G494" s="288"/>
      <c r="H494" s="288">
        <v>12281</v>
      </c>
      <c r="I494" s="56"/>
      <c r="J494" s="11">
        <f t="shared" si="43"/>
        <v>12281</v>
      </c>
      <c r="K494" s="305"/>
      <c r="L494" s="309">
        <v>11340</v>
      </c>
      <c r="M494" s="306"/>
      <c r="N494" s="14">
        <f t="shared" si="44"/>
        <v>11340</v>
      </c>
      <c r="O494" s="230" t="str">
        <f t="shared" si="45"/>
        <v xml:space="preserve"> </v>
      </c>
      <c r="P494" s="230">
        <f t="shared" si="46"/>
        <v>92.337757511603286</v>
      </c>
      <c r="Q494" s="275" t="str">
        <f t="shared" si="47"/>
        <v xml:space="preserve"> </v>
      </c>
      <c r="R494" s="230">
        <f t="shared" si="48"/>
        <v>92.337757511603286</v>
      </c>
    </row>
    <row r="495" spans="1:18" x14ac:dyDescent="0.2">
      <c r="A495" s="10" t="str">
        <f>IF(COUNTRY_INFO!A495=0," ",COUNTRY_INFO!A495)</f>
        <v>Ethiopia</v>
      </c>
      <c r="B495" s="10" t="str">
        <f>IF(COUNTRY_INFO!B495=0," ",COUNTRY_INFO!B495)</f>
        <v>Oromia North Shoa Zone</v>
      </c>
      <c r="C495" s="10" t="str">
        <f>IF(COUNTRY_INFO!C495=0," ",COUNTRY_INFO!C495)</f>
        <v>Girar Jarso</v>
      </c>
      <c r="D495" s="11" t="str">
        <f>IF(AND(COUNTRY_INFO!$T$9:$T$1000="T3 (ALB/MBD)",COUNTRY_INFO!$U$9:$U$1000="T3 (ALB/MBD)"), "T3 (ALB/MBD)", " ")</f>
        <v xml:space="preserve"> </v>
      </c>
      <c r="E495" s="289"/>
      <c r="F495" s="109"/>
      <c r="G495" s="288"/>
      <c r="H495" s="288"/>
      <c r="I495" s="56"/>
      <c r="J495" s="11">
        <f t="shared" si="43"/>
        <v>0</v>
      </c>
      <c r="K495" s="305"/>
      <c r="L495" s="308"/>
      <c r="M495" s="306"/>
      <c r="N495" s="14">
        <f t="shared" si="44"/>
        <v>0</v>
      </c>
      <c r="O495" s="230" t="str">
        <f t="shared" si="45"/>
        <v xml:space="preserve"> </v>
      </c>
      <c r="P495" s="230" t="str">
        <f t="shared" si="46"/>
        <v xml:space="preserve"> </v>
      </c>
      <c r="Q495" s="275" t="str">
        <f t="shared" si="47"/>
        <v xml:space="preserve"> </v>
      </c>
      <c r="R495" s="230" t="str">
        <f t="shared" si="48"/>
        <v xml:space="preserve"> </v>
      </c>
    </row>
    <row r="496" spans="1:18" x14ac:dyDescent="0.2">
      <c r="A496" s="10" t="str">
        <f>IF(COUNTRY_INFO!A496=0," ",COUNTRY_INFO!A496)</f>
        <v>Ethiopia</v>
      </c>
      <c r="B496" s="10" t="str">
        <f>IF(COUNTRY_INFO!B496=0," ",COUNTRY_INFO!B496)</f>
        <v>Oromia North Shoa Zone</v>
      </c>
      <c r="C496" s="10" t="str">
        <f>IF(COUNTRY_INFO!C496=0," ",COUNTRY_INFO!C496)</f>
        <v>Hidhabu Abote</v>
      </c>
      <c r="D496" s="11" t="str">
        <f>IF(AND(COUNTRY_INFO!$T$9:$T$1000="T3 (ALB/MBD)",COUNTRY_INFO!$U$9:$U$1000="T3 (ALB/MBD)"), "T3 (ALB/MBD)", " ")</f>
        <v>T3 (ALB/MBD)</v>
      </c>
      <c r="E496" s="289" t="s">
        <v>19</v>
      </c>
      <c r="F496" s="253" t="s">
        <v>1187</v>
      </c>
      <c r="G496" s="288"/>
      <c r="H496" s="288">
        <v>33163</v>
      </c>
      <c r="I496" s="56"/>
      <c r="J496" s="11">
        <f t="shared" si="43"/>
        <v>33163</v>
      </c>
      <c r="K496" s="305"/>
      <c r="L496" s="309">
        <v>28199</v>
      </c>
      <c r="M496" s="306"/>
      <c r="N496" s="14">
        <f t="shared" si="44"/>
        <v>28199</v>
      </c>
      <c r="O496" s="230" t="str">
        <f t="shared" si="45"/>
        <v xml:space="preserve"> </v>
      </c>
      <c r="P496" s="230">
        <f t="shared" si="46"/>
        <v>85.031511021318934</v>
      </c>
      <c r="Q496" s="275" t="str">
        <f t="shared" si="47"/>
        <v xml:space="preserve"> </v>
      </c>
      <c r="R496" s="230">
        <f t="shared" si="48"/>
        <v>85.031511021318934</v>
      </c>
    </row>
    <row r="497" spans="1:18" x14ac:dyDescent="0.2">
      <c r="A497" s="10" t="str">
        <f>IF(COUNTRY_INFO!A497=0," ",COUNTRY_INFO!A497)</f>
        <v>Ethiopia</v>
      </c>
      <c r="B497" s="10" t="str">
        <f>IF(COUNTRY_INFO!B497=0," ",COUNTRY_INFO!B497)</f>
        <v>Oromia North Shoa Zone</v>
      </c>
      <c r="C497" s="10" t="str">
        <f>IF(COUNTRY_INFO!C497=0," ",COUNTRY_INFO!C497)</f>
        <v>Jida</v>
      </c>
      <c r="D497" s="11" t="str">
        <f>IF(AND(COUNTRY_INFO!$T$9:$T$1000="T3 (ALB/MBD)",COUNTRY_INFO!$U$9:$U$1000="T3 (ALB/MBD)"), "T3 (ALB/MBD)", " ")</f>
        <v xml:space="preserve"> </v>
      </c>
      <c r="E497" s="289"/>
      <c r="F497" s="109"/>
      <c r="G497" s="288"/>
      <c r="H497" s="288"/>
      <c r="I497" s="56"/>
      <c r="J497" s="11">
        <f t="shared" si="43"/>
        <v>0</v>
      </c>
      <c r="K497" s="305"/>
      <c r="L497" s="308"/>
      <c r="M497" s="306"/>
      <c r="N497" s="14">
        <f t="shared" si="44"/>
        <v>0</v>
      </c>
      <c r="O497" s="230" t="str">
        <f t="shared" si="45"/>
        <v xml:space="preserve"> </v>
      </c>
      <c r="P497" s="230" t="str">
        <f t="shared" si="46"/>
        <v xml:space="preserve"> </v>
      </c>
      <c r="Q497" s="275" t="str">
        <f t="shared" si="47"/>
        <v xml:space="preserve"> </v>
      </c>
      <c r="R497" s="230" t="str">
        <f t="shared" si="48"/>
        <v xml:space="preserve"> </v>
      </c>
    </row>
    <row r="498" spans="1:18" x14ac:dyDescent="0.2">
      <c r="A498" s="10" t="str">
        <f>IF(COUNTRY_INFO!A498=0," ",COUNTRY_INFO!A498)</f>
        <v>Ethiopia</v>
      </c>
      <c r="B498" s="10" t="str">
        <f>IF(COUNTRY_INFO!B498=0," ",COUNTRY_INFO!B498)</f>
        <v>Oromia North Shoa Zone</v>
      </c>
      <c r="C498" s="10" t="str">
        <f>IF(COUNTRY_INFO!C498=0," ",COUNTRY_INFO!C498)</f>
        <v>Kimbibit</v>
      </c>
      <c r="D498" s="11" t="str">
        <f>IF(AND(COUNTRY_INFO!$T$9:$T$1000="T3 (ALB/MBD)",COUNTRY_INFO!$U$9:$U$1000="T3 (ALB/MBD)"), "T3 (ALB/MBD)", " ")</f>
        <v>T3 (ALB/MBD)</v>
      </c>
      <c r="E498" s="289" t="s">
        <v>19</v>
      </c>
      <c r="F498" s="253" t="s">
        <v>1187</v>
      </c>
      <c r="G498" s="288"/>
      <c r="H498" s="288">
        <v>29989</v>
      </c>
      <c r="I498" s="56"/>
      <c r="J498" s="11">
        <f t="shared" si="43"/>
        <v>29989</v>
      </c>
      <c r="K498" s="305"/>
      <c r="L498" s="309">
        <v>27760</v>
      </c>
      <c r="M498" s="306"/>
      <c r="N498" s="14">
        <f t="shared" si="44"/>
        <v>27760</v>
      </c>
      <c r="O498" s="230" t="str">
        <f t="shared" si="45"/>
        <v xml:space="preserve"> </v>
      </c>
      <c r="P498" s="230">
        <f t="shared" si="46"/>
        <v>92.567274667378044</v>
      </c>
      <c r="Q498" s="275" t="str">
        <f t="shared" si="47"/>
        <v xml:space="preserve"> </v>
      </c>
      <c r="R498" s="230">
        <f t="shared" si="48"/>
        <v>92.567274667378044</v>
      </c>
    </row>
    <row r="499" spans="1:18" x14ac:dyDescent="0.2">
      <c r="A499" s="10" t="str">
        <f>IF(COUNTRY_INFO!A499=0," ",COUNTRY_INFO!A499)</f>
        <v>Ethiopia</v>
      </c>
      <c r="B499" s="10" t="str">
        <f>IF(COUNTRY_INFO!B499=0," ",COUNTRY_INFO!B499)</f>
        <v>Oromia North Shoa Zone</v>
      </c>
      <c r="C499" s="10" t="str">
        <f>IF(COUNTRY_INFO!C499=0," ",COUNTRY_INFO!C499)</f>
        <v>Kuyu</v>
      </c>
      <c r="D499" s="11" t="str">
        <f>IF(AND(COUNTRY_INFO!$T$9:$T$1000="T3 (ALB/MBD)",COUNTRY_INFO!$U$9:$U$1000="T3 (ALB/MBD)"), "T3 (ALB/MBD)", " ")</f>
        <v>T3 (ALB/MBD)</v>
      </c>
      <c r="E499" s="289" t="s">
        <v>19</v>
      </c>
      <c r="F499" s="253" t="s">
        <v>1187</v>
      </c>
      <c r="G499" s="288"/>
      <c r="H499" s="288">
        <v>48908</v>
      </c>
      <c r="I499" s="56"/>
      <c r="J499" s="11">
        <f t="shared" si="43"/>
        <v>48908</v>
      </c>
      <c r="K499" s="305"/>
      <c r="L499" s="309">
        <v>44305</v>
      </c>
      <c r="M499" s="306"/>
      <c r="N499" s="14">
        <f t="shared" si="44"/>
        <v>44305</v>
      </c>
      <c r="O499" s="230" t="str">
        <f t="shared" si="45"/>
        <v xml:space="preserve"> </v>
      </c>
      <c r="P499" s="230">
        <f t="shared" si="46"/>
        <v>90.588451787028717</v>
      </c>
      <c r="Q499" s="275" t="str">
        <f t="shared" si="47"/>
        <v xml:space="preserve"> </v>
      </c>
      <c r="R499" s="230">
        <f t="shared" si="48"/>
        <v>90.588451787028717</v>
      </c>
    </row>
    <row r="500" spans="1:18" x14ac:dyDescent="0.2">
      <c r="A500" s="10" t="str">
        <f>IF(COUNTRY_INFO!A500=0," ",COUNTRY_INFO!A500)</f>
        <v>Ethiopia</v>
      </c>
      <c r="B500" s="10" t="str">
        <f>IF(COUNTRY_INFO!B500=0," ",COUNTRY_INFO!B500)</f>
        <v>Oromia North Shoa Zone</v>
      </c>
      <c r="C500" s="10" t="str">
        <f>IF(COUNTRY_INFO!C500=0," ",COUNTRY_INFO!C500)</f>
        <v>Were Jarso</v>
      </c>
      <c r="D500" s="11" t="str">
        <f>IF(AND(COUNTRY_INFO!$T$9:$T$1000="T3 (ALB/MBD)",COUNTRY_INFO!$U$9:$U$1000="T3 (ALB/MBD)"), "T3 (ALB/MBD)", " ")</f>
        <v>T3 (ALB/MBD)</v>
      </c>
      <c r="E500" s="289" t="s">
        <v>19</v>
      </c>
      <c r="F500" s="253" t="s">
        <v>1187</v>
      </c>
      <c r="G500" s="288"/>
      <c r="H500" s="288">
        <v>56492</v>
      </c>
      <c r="I500" s="56"/>
      <c r="J500" s="11">
        <f t="shared" si="43"/>
        <v>56492</v>
      </c>
      <c r="K500" s="305"/>
      <c r="L500" s="309">
        <v>53351</v>
      </c>
      <c r="M500" s="306"/>
      <c r="N500" s="14">
        <f t="shared" si="44"/>
        <v>53351</v>
      </c>
      <c r="O500" s="230" t="str">
        <f t="shared" si="45"/>
        <v xml:space="preserve"> </v>
      </c>
      <c r="P500" s="230">
        <f t="shared" si="46"/>
        <v>94.439920696735825</v>
      </c>
      <c r="Q500" s="275" t="str">
        <f t="shared" si="47"/>
        <v xml:space="preserve"> </v>
      </c>
      <c r="R500" s="230">
        <f t="shared" si="48"/>
        <v>94.439920696735825</v>
      </c>
    </row>
    <row r="501" spans="1:18" x14ac:dyDescent="0.2">
      <c r="A501" s="10" t="str">
        <f>IF(COUNTRY_INFO!A501=0," ",COUNTRY_INFO!A501)</f>
        <v>Ethiopia</v>
      </c>
      <c r="B501" s="10" t="str">
        <f>IF(COUNTRY_INFO!B501=0," ",COUNTRY_INFO!B501)</f>
        <v>Oromia North Shoa Zone</v>
      </c>
      <c r="C501" s="10" t="str">
        <f>IF(COUNTRY_INFO!C501=0," ",COUNTRY_INFO!C501)</f>
        <v>Wuchale</v>
      </c>
      <c r="D501" s="11" t="str">
        <f>IF(AND(COUNTRY_INFO!$T$9:$T$1000="T3 (ALB/MBD)",COUNTRY_INFO!$U$9:$U$1000="T3 (ALB/MBD)"), "T3 (ALB/MBD)", " ")</f>
        <v xml:space="preserve"> </v>
      </c>
      <c r="E501" s="289"/>
      <c r="F501" s="109"/>
      <c r="G501" s="288"/>
      <c r="H501" s="288"/>
      <c r="I501" s="56"/>
      <c r="J501" s="11">
        <f t="shared" si="43"/>
        <v>0</v>
      </c>
      <c r="K501" s="305"/>
      <c r="L501" s="308"/>
      <c r="M501" s="306"/>
      <c r="N501" s="14">
        <f t="shared" si="44"/>
        <v>0</v>
      </c>
      <c r="O501" s="230" t="str">
        <f t="shared" si="45"/>
        <v xml:space="preserve"> </v>
      </c>
      <c r="P501" s="230" t="str">
        <f t="shared" si="46"/>
        <v xml:space="preserve"> </v>
      </c>
      <c r="Q501" s="275" t="str">
        <f t="shared" si="47"/>
        <v xml:space="preserve"> </v>
      </c>
      <c r="R501" s="230" t="str">
        <f t="shared" si="48"/>
        <v xml:space="preserve"> </v>
      </c>
    </row>
    <row r="502" spans="1:18"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IF(AND(COUNTRY_INFO!$T$9:$T$1000="T3 (ALB/MBD)",COUNTRY_INFO!$U$9:$U$1000="T3 (ALB/MBD)"), "T3 (ALB/MBD)", " ")</f>
        <v xml:space="preserve"> </v>
      </c>
      <c r="E502" s="289"/>
      <c r="F502" s="109"/>
      <c r="G502" s="288"/>
      <c r="H502" s="288"/>
      <c r="I502" s="56"/>
      <c r="J502" s="11">
        <f t="shared" si="43"/>
        <v>0</v>
      </c>
      <c r="K502" s="305"/>
      <c r="L502" s="308"/>
      <c r="M502" s="306"/>
      <c r="N502" s="14">
        <f t="shared" si="44"/>
        <v>0</v>
      </c>
      <c r="O502" s="230" t="str">
        <f t="shared" si="45"/>
        <v xml:space="preserve"> </v>
      </c>
      <c r="P502" s="230" t="str">
        <f t="shared" si="46"/>
        <v xml:space="preserve"> </v>
      </c>
      <c r="Q502" s="275" t="str">
        <f t="shared" si="47"/>
        <v xml:space="preserve"> </v>
      </c>
      <c r="R502" s="230" t="str">
        <f t="shared" si="48"/>
        <v xml:space="preserve"> </v>
      </c>
    </row>
    <row r="503" spans="1:18" x14ac:dyDescent="0.2">
      <c r="A503" s="10" t="str">
        <f>IF(COUNTRY_INFO!A503=0," ",COUNTRY_INFO!A503)</f>
        <v>Ethiopia</v>
      </c>
      <c r="B503" s="10" t="str">
        <f>IF(COUNTRY_INFO!B503=0," ",COUNTRY_INFO!B503)</f>
        <v>Oromia Southwest Shewa</v>
      </c>
      <c r="C503" s="10" t="str">
        <f>IF(COUNTRY_INFO!C503=0," ",COUNTRY_INFO!C503)</f>
        <v>Amayyaa</v>
      </c>
      <c r="D503" s="11" t="str">
        <f>IF(AND(COUNTRY_INFO!$T$9:$T$1000="T3 (ALB/MBD)",COUNTRY_INFO!$U$9:$U$1000="T3 (ALB/MBD)"), "T3 (ALB/MBD)", " ")</f>
        <v xml:space="preserve"> </v>
      </c>
      <c r="E503" s="289"/>
      <c r="F503" s="109"/>
      <c r="G503" s="288"/>
      <c r="H503" s="288"/>
      <c r="I503" s="56"/>
      <c r="J503" s="11">
        <f t="shared" si="43"/>
        <v>0</v>
      </c>
      <c r="K503" s="305"/>
      <c r="L503" s="308"/>
      <c r="M503" s="306"/>
      <c r="N503" s="14">
        <f t="shared" si="44"/>
        <v>0</v>
      </c>
      <c r="O503" s="230" t="str">
        <f t="shared" si="45"/>
        <v xml:space="preserve"> </v>
      </c>
      <c r="P503" s="230" t="str">
        <f t="shared" si="46"/>
        <v xml:space="preserve"> </v>
      </c>
      <c r="Q503" s="275" t="str">
        <f t="shared" si="47"/>
        <v xml:space="preserve"> </v>
      </c>
      <c r="R503" s="230" t="str">
        <f t="shared" si="48"/>
        <v xml:space="preserve"> </v>
      </c>
    </row>
    <row r="504" spans="1:18" x14ac:dyDescent="0.2">
      <c r="A504" s="10" t="str">
        <f>IF(COUNTRY_INFO!A504=0," ",COUNTRY_INFO!A504)</f>
        <v>Ethiopia</v>
      </c>
      <c r="B504" s="10" t="str">
        <f>IF(COUNTRY_INFO!B504=0," ",COUNTRY_INFO!B504)</f>
        <v>Oromia Southwest Shewa</v>
      </c>
      <c r="C504" s="10" t="str">
        <f>IF(COUNTRY_INFO!C504=0," ",COUNTRY_INFO!C504)</f>
        <v>Bachoo</v>
      </c>
      <c r="D504" s="11" t="str">
        <f>IF(AND(COUNTRY_INFO!$T$9:$T$1000="T3 (ALB/MBD)",COUNTRY_INFO!$U$9:$U$1000="T3 (ALB/MBD)"), "T3 (ALB/MBD)", " ")</f>
        <v xml:space="preserve"> </v>
      </c>
      <c r="E504" s="289"/>
      <c r="F504" s="109"/>
      <c r="G504" s="288"/>
      <c r="H504" s="288"/>
      <c r="I504" s="56"/>
      <c r="J504" s="11">
        <f t="shared" si="43"/>
        <v>0</v>
      </c>
      <c r="K504" s="305"/>
      <c r="L504" s="308"/>
      <c r="M504" s="306"/>
      <c r="N504" s="14">
        <f t="shared" si="44"/>
        <v>0</v>
      </c>
      <c r="O504" s="230" t="str">
        <f t="shared" si="45"/>
        <v xml:space="preserve"> </v>
      </c>
      <c r="P504" s="230" t="str">
        <f t="shared" si="46"/>
        <v xml:space="preserve"> </v>
      </c>
      <c r="Q504" s="275" t="str">
        <f t="shared" si="47"/>
        <v xml:space="preserve"> </v>
      </c>
      <c r="R504" s="230" t="str">
        <f t="shared" si="48"/>
        <v xml:space="preserve"> </v>
      </c>
    </row>
    <row r="505" spans="1:18" x14ac:dyDescent="0.2">
      <c r="A505" s="10" t="str">
        <f>IF(COUNTRY_INFO!A505=0," ",COUNTRY_INFO!A505)</f>
        <v>Ethiopia</v>
      </c>
      <c r="B505" s="10" t="str">
        <f>IF(COUNTRY_INFO!B505=0," ",COUNTRY_INFO!B505)</f>
        <v>Oromia Southwest Shewa</v>
      </c>
      <c r="C505" s="10" t="str">
        <f>IF(COUNTRY_INFO!C505=0," ",COUNTRY_INFO!C505)</f>
        <v>Daawoo</v>
      </c>
      <c r="D505" s="11" t="str">
        <f>IF(AND(COUNTRY_INFO!$T$9:$T$1000="T3 (ALB/MBD)",COUNTRY_INFO!$U$9:$U$1000="T3 (ALB/MBD)"), "T3 (ALB/MBD)", " ")</f>
        <v xml:space="preserve"> </v>
      </c>
      <c r="E505" s="289"/>
      <c r="F505" s="109"/>
      <c r="G505" s="288"/>
      <c r="H505" s="288"/>
      <c r="I505" s="56"/>
      <c r="J505" s="11">
        <f t="shared" si="43"/>
        <v>0</v>
      </c>
      <c r="K505" s="305"/>
      <c r="L505" s="308"/>
      <c r="M505" s="306"/>
      <c r="N505" s="14">
        <f t="shared" si="44"/>
        <v>0</v>
      </c>
      <c r="O505" s="230" t="str">
        <f t="shared" si="45"/>
        <v xml:space="preserve"> </v>
      </c>
      <c r="P505" s="230" t="str">
        <f t="shared" si="46"/>
        <v xml:space="preserve"> </v>
      </c>
      <c r="Q505" s="275" t="str">
        <f t="shared" si="47"/>
        <v xml:space="preserve"> </v>
      </c>
      <c r="R505" s="230" t="str">
        <f t="shared" si="48"/>
        <v xml:space="preserve"> </v>
      </c>
    </row>
    <row r="506" spans="1:18" x14ac:dyDescent="0.2">
      <c r="A506" s="10" t="str">
        <f>IF(COUNTRY_INFO!A506=0," ",COUNTRY_INFO!A506)</f>
        <v>Ethiopia</v>
      </c>
      <c r="B506" s="10" t="str">
        <f>IF(COUNTRY_INFO!B506=0," ",COUNTRY_INFO!B506)</f>
        <v>Oromia Southwest Shewa</v>
      </c>
      <c r="C506" s="10" t="str">
        <f>IF(COUNTRY_INFO!C506=0," ",COUNTRY_INFO!C506)</f>
        <v>Goro</v>
      </c>
      <c r="D506" s="11" t="str">
        <f>IF(AND(COUNTRY_INFO!$T$9:$T$1000="T3 (ALB/MBD)",COUNTRY_INFO!$U$9:$U$1000="T3 (ALB/MBD)"), "T3 (ALB/MBD)", " ")</f>
        <v xml:space="preserve"> </v>
      </c>
      <c r="E506" s="289"/>
      <c r="F506" s="109"/>
      <c r="G506" s="288"/>
      <c r="H506" s="288"/>
      <c r="I506" s="56"/>
      <c r="J506" s="11">
        <f t="shared" si="43"/>
        <v>0</v>
      </c>
      <c r="K506" s="305"/>
      <c r="L506" s="308"/>
      <c r="M506" s="306"/>
      <c r="N506" s="14">
        <f t="shared" si="44"/>
        <v>0</v>
      </c>
      <c r="O506" s="230" t="str">
        <f t="shared" si="45"/>
        <v xml:space="preserve"> </v>
      </c>
      <c r="P506" s="230" t="str">
        <f t="shared" si="46"/>
        <v xml:space="preserve"> </v>
      </c>
      <c r="Q506" s="275" t="str">
        <f t="shared" si="47"/>
        <v xml:space="preserve"> </v>
      </c>
      <c r="R506" s="230" t="str">
        <f t="shared" si="48"/>
        <v xml:space="preserve"> </v>
      </c>
    </row>
    <row r="507" spans="1:18" x14ac:dyDescent="0.2">
      <c r="A507" s="10" t="str">
        <f>IF(COUNTRY_INFO!A507=0," ",COUNTRY_INFO!A507)</f>
        <v>Ethiopia</v>
      </c>
      <c r="B507" s="10" t="str">
        <f>IF(COUNTRY_INFO!B507=0," ",COUNTRY_INFO!B507)</f>
        <v>Oromia Southwest Shewa</v>
      </c>
      <c r="C507" s="10" t="str">
        <f>IF(COUNTRY_INFO!C507=0," ",COUNTRY_INFO!C507)</f>
        <v>Iluu</v>
      </c>
      <c r="D507" s="11" t="str">
        <f>IF(AND(COUNTRY_INFO!$T$9:$T$1000="T3 (ALB/MBD)",COUNTRY_INFO!$U$9:$U$1000="T3 (ALB/MBD)"), "T3 (ALB/MBD)", " ")</f>
        <v xml:space="preserve"> </v>
      </c>
      <c r="E507" s="289"/>
      <c r="F507" s="109"/>
      <c r="G507" s="288"/>
      <c r="H507" s="288"/>
      <c r="I507" s="56"/>
      <c r="J507" s="11">
        <f t="shared" si="43"/>
        <v>0</v>
      </c>
      <c r="K507" s="305"/>
      <c r="L507" s="308"/>
      <c r="M507" s="306"/>
      <c r="N507" s="14">
        <f t="shared" si="44"/>
        <v>0</v>
      </c>
      <c r="O507" s="230" t="str">
        <f t="shared" si="45"/>
        <v xml:space="preserve"> </v>
      </c>
      <c r="P507" s="230" t="str">
        <f t="shared" si="46"/>
        <v xml:space="preserve"> </v>
      </c>
      <c r="Q507" s="275" t="str">
        <f t="shared" si="47"/>
        <v xml:space="preserve"> </v>
      </c>
      <c r="R507" s="230" t="str">
        <f t="shared" si="48"/>
        <v xml:space="preserve"> </v>
      </c>
    </row>
    <row r="508" spans="1:18" x14ac:dyDescent="0.2">
      <c r="A508" s="10" t="str">
        <f>IF(COUNTRY_INFO!A508=0," ",COUNTRY_INFO!A508)</f>
        <v>Ethiopia</v>
      </c>
      <c r="B508" s="10" t="str">
        <f>IF(COUNTRY_INFO!B508=0," ",COUNTRY_INFO!B508)</f>
        <v>Oromia Southwest Shewa</v>
      </c>
      <c r="C508" s="10" t="str">
        <f>IF(COUNTRY_INFO!C508=0," ",COUNTRY_INFO!C508)</f>
        <v>Kersa Malima</v>
      </c>
      <c r="D508" s="11" t="str">
        <f>IF(AND(COUNTRY_INFO!$T$9:$T$1000="T3 (ALB/MBD)",COUNTRY_INFO!$U$9:$U$1000="T3 (ALB/MBD)"), "T3 (ALB/MBD)", " ")</f>
        <v xml:space="preserve"> </v>
      </c>
      <c r="E508" s="289"/>
      <c r="F508" s="109"/>
      <c r="G508" s="288"/>
      <c r="H508" s="288"/>
      <c r="I508" s="56"/>
      <c r="J508" s="11">
        <f t="shared" si="43"/>
        <v>0</v>
      </c>
      <c r="K508" s="305"/>
      <c r="L508" s="308"/>
      <c r="M508" s="306"/>
      <c r="N508" s="14">
        <f t="shared" si="44"/>
        <v>0</v>
      </c>
      <c r="O508" s="230" t="str">
        <f t="shared" si="45"/>
        <v xml:space="preserve"> </v>
      </c>
      <c r="P508" s="230" t="str">
        <f t="shared" si="46"/>
        <v xml:space="preserve"> </v>
      </c>
      <c r="Q508" s="275" t="str">
        <f t="shared" si="47"/>
        <v xml:space="preserve"> </v>
      </c>
      <c r="R508" s="230" t="str">
        <f t="shared" si="48"/>
        <v xml:space="preserve"> </v>
      </c>
    </row>
    <row r="509" spans="1:18" x14ac:dyDescent="0.2">
      <c r="A509" s="10" t="str">
        <f>IF(COUNTRY_INFO!A509=0," ",COUNTRY_INFO!A509)</f>
        <v>Ethiopia</v>
      </c>
      <c r="B509" s="10" t="str">
        <f>IF(COUNTRY_INFO!B509=0," ",COUNTRY_INFO!B509)</f>
        <v>Oromia Southwest Shewa</v>
      </c>
      <c r="C509" s="10" t="str">
        <f>IF(COUNTRY_INFO!C509=0," ",COUNTRY_INFO!C509)</f>
        <v>Saden Sodo</v>
      </c>
      <c r="D509" s="11" t="str">
        <f>IF(AND(COUNTRY_INFO!$T$9:$T$1000="T3 (ALB/MBD)",COUNTRY_INFO!$U$9:$U$1000="T3 (ALB/MBD)"), "T3 (ALB/MBD)", " ")</f>
        <v xml:space="preserve"> </v>
      </c>
      <c r="E509" s="289"/>
      <c r="F509" s="109"/>
      <c r="G509" s="288"/>
      <c r="H509" s="288"/>
      <c r="I509" s="56"/>
      <c r="J509" s="11">
        <f t="shared" si="43"/>
        <v>0</v>
      </c>
      <c r="K509" s="305"/>
      <c r="L509" s="308"/>
      <c r="M509" s="306"/>
      <c r="N509" s="14">
        <f t="shared" si="44"/>
        <v>0</v>
      </c>
      <c r="O509" s="230" t="str">
        <f t="shared" si="45"/>
        <v xml:space="preserve"> </v>
      </c>
      <c r="P509" s="230" t="str">
        <f t="shared" si="46"/>
        <v xml:space="preserve"> </v>
      </c>
      <c r="Q509" s="275" t="str">
        <f t="shared" si="47"/>
        <v xml:space="preserve"> </v>
      </c>
      <c r="R509" s="230" t="str">
        <f t="shared" si="48"/>
        <v xml:space="preserve"> </v>
      </c>
    </row>
    <row r="510" spans="1:18" x14ac:dyDescent="0.2">
      <c r="A510" s="10" t="str">
        <f>IF(COUNTRY_INFO!A510=0," ",COUNTRY_INFO!A510)</f>
        <v>Ethiopia</v>
      </c>
      <c r="B510" s="10" t="str">
        <f>IF(COUNTRY_INFO!B510=0," ",COUNTRY_INFO!B510)</f>
        <v>Oromia Southwest Shewa</v>
      </c>
      <c r="C510" s="10" t="str">
        <f>IF(COUNTRY_INFO!C510=0," ",COUNTRY_INFO!C510)</f>
        <v>Sodo Dachi</v>
      </c>
      <c r="D510" s="11" t="str">
        <f>IF(AND(COUNTRY_INFO!$T$9:$T$1000="T3 (ALB/MBD)",COUNTRY_INFO!$U$9:$U$1000="T3 (ALB/MBD)"), "T3 (ALB/MBD)", " ")</f>
        <v xml:space="preserve"> </v>
      </c>
      <c r="E510" s="289"/>
      <c r="F510" s="109"/>
      <c r="G510" s="288"/>
      <c r="H510" s="288"/>
      <c r="I510" s="56"/>
      <c r="J510" s="11">
        <f t="shared" si="43"/>
        <v>0</v>
      </c>
      <c r="K510" s="305"/>
      <c r="L510" s="308"/>
      <c r="M510" s="306"/>
      <c r="N510" s="14">
        <f t="shared" si="44"/>
        <v>0</v>
      </c>
      <c r="O510" s="230" t="str">
        <f t="shared" si="45"/>
        <v xml:space="preserve"> </v>
      </c>
      <c r="P510" s="230" t="str">
        <f t="shared" si="46"/>
        <v xml:space="preserve"> </v>
      </c>
      <c r="Q510" s="275" t="str">
        <f t="shared" si="47"/>
        <v xml:space="preserve"> </v>
      </c>
      <c r="R510" s="230" t="str">
        <f t="shared" si="48"/>
        <v xml:space="preserve"> </v>
      </c>
    </row>
    <row r="511" spans="1:18" x14ac:dyDescent="0.2">
      <c r="A511" s="10" t="str">
        <f>IF(COUNTRY_INFO!A511=0," ",COUNTRY_INFO!A511)</f>
        <v>Ethiopia</v>
      </c>
      <c r="B511" s="10" t="str">
        <f>IF(COUNTRY_INFO!B511=0," ",COUNTRY_INFO!B511)</f>
        <v>Oromia Southwest Shewa</v>
      </c>
      <c r="C511" s="10" t="str">
        <f>IF(COUNTRY_INFO!C511=0," ",COUNTRY_INFO!C511)</f>
        <v>Tole</v>
      </c>
      <c r="D511" s="11" t="str">
        <f>IF(AND(COUNTRY_INFO!$T$9:$T$1000="T3 (ALB/MBD)",COUNTRY_INFO!$U$9:$U$1000="T3 (ALB/MBD)"), "T3 (ALB/MBD)", " ")</f>
        <v xml:space="preserve"> </v>
      </c>
      <c r="E511" s="289"/>
      <c r="F511" s="109"/>
      <c r="G511" s="288"/>
      <c r="H511" s="288"/>
      <c r="I511" s="56"/>
      <c r="J511" s="11">
        <f t="shared" si="43"/>
        <v>0</v>
      </c>
      <c r="K511" s="305"/>
      <c r="L511" s="308"/>
      <c r="M511" s="306"/>
      <c r="N511" s="14">
        <f t="shared" si="44"/>
        <v>0</v>
      </c>
      <c r="O511" s="230" t="str">
        <f t="shared" si="45"/>
        <v xml:space="preserve"> </v>
      </c>
      <c r="P511" s="230" t="str">
        <f t="shared" si="46"/>
        <v xml:space="preserve"> </v>
      </c>
      <c r="Q511" s="275" t="str">
        <f t="shared" si="47"/>
        <v xml:space="preserve"> </v>
      </c>
      <c r="R511" s="230" t="str">
        <f t="shared" si="48"/>
        <v xml:space="preserve"> </v>
      </c>
    </row>
    <row r="512" spans="1:18" x14ac:dyDescent="0.2">
      <c r="A512" s="10" t="str">
        <f>IF(COUNTRY_INFO!A512=0," ",COUNTRY_INFO!A512)</f>
        <v>Ethiopia</v>
      </c>
      <c r="B512" s="10" t="str">
        <f>IF(COUNTRY_INFO!B512=0," ",COUNTRY_INFO!B512)</f>
        <v>Oromia Southwest Shewa</v>
      </c>
      <c r="C512" s="10" t="str">
        <f>IF(COUNTRY_INFO!C512=0," ",COUNTRY_INFO!C512)</f>
        <v xml:space="preserve">Waliso </v>
      </c>
      <c r="D512" s="11" t="str">
        <f>IF(AND(COUNTRY_INFO!$T$9:$T$1000="T3 (ALB/MBD)",COUNTRY_INFO!$U$9:$U$1000="T3 (ALB/MBD)"), "T3 (ALB/MBD)", " ")</f>
        <v xml:space="preserve"> </v>
      </c>
      <c r="E512" s="289"/>
      <c r="F512" s="109"/>
      <c r="G512" s="288"/>
      <c r="H512" s="288"/>
      <c r="I512" s="56"/>
      <c r="J512" s="11">
        <f t="shared" si="43"/>
        <v>0</v>
      </c>
      <c r="K512" s="305"/>
      <c r="L512" s="308"/>
      <c r="M512" s="306"/>
      <c r="N512" s="14">
        <f t="shared" si="44"/>
        <v>0</v>
      </c>
      <c r="O512" s="230" t="str">
        <f t="shared" si="45"/>
        <v xml:space="preserve"> </v>
      </c>
      <c r="P512" s="230" t="str">
        <f t="shared" si="46"/>
        <v xml:space="preserve"> </v>
      </c>
      <c r="Q512" s="275" t="str">
        <f t="shared" si="47"/>
        <v xml:space="preserve"> </v>
      </c>
      <c r="R512" s="230" t="str">
        <f t="shared" si="48"/>
        <v xml:space="preserve"> </v>
      </c>
    </row>
    <row r="513" spans="1:18" x14ac:dyDescent="0.2">
      <c r="A513" s="10" t="str">
        <f>IF(COUNTRY_INFO!A513=0," ",COUNTRY_INFO!A513)</f>
        <v>Ethiopia</v>
      </c>
      <c r="B513" s="10" t="str">
        <f>IF(COUNTRY_INFO!B513=0," ",COUNTRY_INFO!B513)</f>
        <v>Oromia Southwest Shewa</v>
      </c>
      <c r="C513" s="10" t="str">
        <f>IF(COUNTRY_INFO!C513=0," ",COUNTRY_INFO!C513)</f>
        <v>Waliso Town</v>
      </c>
      <c r="D513" s="11" t="str">
        <f>IF(AND(COUNTRY_INFO!$T$9:$T$1000="T3 (ALB/MBD)",COUNTRY_INFO!$U$9:$U$1000="T3 (ALB/MBD)"), "T3 (ALB/MBD)", " ")</f>
        <v xml:space="preserve"> </v>
      </c>
      <c r="E513" s="289"/>
      <c r="F513" s="109"/>
      <c r="G513" s="288"/>
      <c r="H513" s="288"/>
      <c r="I513" s="56"/>
      <c r="J513" s="11">
        <f t="shared" si="43"/>
        <v>0</v>
      </c>
      <c r="K513" s="305"/>
      <c r="L513" s="308"/>
      <c r="M513" s="306"/>
      <c r="N513" s="14">
        <f t="shared" si="44"/>
        <v>0</v>
      </c>
      <c r="O513" s="230" t="str">
        <f t="shared" si="45"/>
        <v xml:space="preserve"> </v>
      </c>
      <c r="P513" s="230" t="str">
        <f t="shared" si="46"/>
        <v xml:space="preserve"> </v>
      </c>
      <c r="Q513" s="275" t="str">
        <f t="shared" si="47"/>
        <v xml:space="preserve"> </v>
      </c>
      <c r="R513" s="230" t="str">
        <f t="shared" si="48"/>
        <v xml:space="preserve"> </v>
      </c>
    </row>
    <row r="514" spans="1:18" x14ac:dyDescent="0.2">
      <c r="A514" s="10" t="str">
        <f>IF(COUNTRY_INFO!A514=0," ",COUNTRY_INFO!A514)</f>
        <v>Ethiopia</v>
      </c>
      <c r="B514" s="10" t="str">
        <f>IF(COUNTRY_INFO!B514=0," ",COUNTRY_INFO!B514)</f>
        <v>Oromia Southwest Shewa</v>
      </c>
      <c r="C514" s="10" t="str">
        <f>IF(COUNTRY_INFO!C514=0," ",COUNTRY_INFO!C514)</f>
        <v>Wonchi</v>
      </c>
      <c r="D514" s="11" t="str">
        <f>IF(AND(COUNTRY_INFO!$T$9:$T$1000="T3 (ALB/MBD)",COUNTRY_INFO!$U$9:$U$1000="T3 (ALB/MBD)"), "T3 (ALB/MBD)", " ")</f>
        <v xml:space="preserve"> </v>
      </c>
      <c r="E514" s="289"/>
      <c r="F514" s="109"/>
      <c r="G514" s="288"/>
      <c r="H514" s="288"/>
      <c r="I514" s="56"/>
      <c r="J514" s="11">
        <f t="shared" si="43"/>
        <v>0</v>
      </c>
      <c r="K514" s="305"/>
      <c r="L514" s="308"/>
      <c r="M514" s="306"/>
      <c r="N514" s="14">
        <f t="shared" si="44"/>
        <v>0</v>
      </c>
      <c r="O514" s="230" t="str">
        <f t="shared" si="45"/>
        <v xml:space="preserve"> </v>
      </c>
      <c r="P514" s="230" t="str">
        <f t="shared" si="46"/>
        <v xml:space="preserve"> </v>
      </c>
      <c r="Q514" s="275" t="str">
        <f t="shared" si="47"/>
        <v xml:space="preserve"> </v>
      </c>
      <c r="R514" s="230" t="str">
        <f t="shared" si="48"/>
        <v xml:space="preserve"> </v>
      </c>
    </row>
    <row r="515" spans="1:18" x14ac:dyDescent="0.2">
      <c r="A515" s="10" t="str">
        <f>IF(COUNTRY_INFO!A515=0," ",COUNTRY_INFO!A515)</f>
        <v>Ethiopia</v>
      </c>
      <c r="B515" s="10" t="str">
        <f>IF(COUNTRY_INFO!B515=0," ",COUNTRY_INFO!B515)</f>
        <v>Oromia West Arsi</v>
      </c>
      <c r="C515" s="10" t="str">
        <f>IF(COUNTRY_INFO!C515=0," ",COUNTRY_INFO!C515)</f>
        <v>Adaba</v>
      </c>
      <c r="D515" s="11" t="str">
        <f>IF(AND(COUNTRY_INFO!$T$9:$T$1000="T3 (ALB/MBD)",COUNTRY_INFO!$U$9:$U$1000="T3 (ALB/MBD)"), "T3 (ALB/MBD)", " ")</f>
        <v xml:space="preserve"> </v>
      </c>
      <c r="E515" s="289"/>
      <c r="F515" s="109"/>
      <c r="G515" s="288"/>
      <c r="H515" s="288"/>
      <c r="I515" s="56"/>
      <c r="J515" s="11">
        <f t="shared" si="43"/>
        <v>0</v>
      </c>
      <c r="K515" s="305"/>
      <c r="L515" s="308"/>
      <c r="M515" s="306"/>
      <c r="N515" s="14">
        <f t="shared" si="44"/>
        <v>0</v>
      </c>
      <c r="O515" s="230" t="str">
        <f t="shared" si="45"/>
        <v xml:space="preserve"> </v>
      </c>
      <c r="P515" s="230" t="str">
        <f t="shared" si="46"/>
        <v xml:space="preserve"> </v>
      </c>
      <c r="Q515" s="275" t="str">
        <f t="shared" si="47"/>
        <v xml:space="preserve"> </v>
      </c>
      <c r="R515" s="230" t="str">
        <f t="shared" si="48"/>
        <v xml:space="preserve"> </v>
      </c>
    </row>
    <row r="516" spans="1:18" x14ac:dyDescent="0.2">
      <c r="A516" s="10" t="str">
        <f>IF(COUNTRY_INFO!A516=0," ",COUNTRY_INFO!A516)</f>
        <v>Ethiopia</v>
      </c>
      <c r="B516" s="10" t="str">
        <f>IF(COUNTRY_INFO!B516=0," ",COUNTRY_INFO!B516)</f>
        <v>Oromia West Arsi</v>
      </c>
      <c r="C516" s="10" t="str">
        <f>IF(COUNTRY_INFO!C516=0," ",COUNTRY_INFO!C516)</f>
        <v>Arsi Negele</v>
      </c>
      <c r="D516" s="11" t="str">
        <f>IF(AND(COUNTRY_INFO!$T$9:$T$1000="T3 (ALB/MBD)",COUNTRY_INFO!$U$9:$U$1000="T3 (ALB/MBD)"), "T3 (ALB/MBD)", " ")</f>
        <v xml:space="preserve"> </v>
      </c>
      <c r="E516" s="289"/>
      <c r="F516" s="109"/>
      <c r="G516" s="288"/>
      <c r="H516" s="288"/>
      <c r="I516" s="56"/>
      <c r="J516" s="11">
        <f t="shared" si="43"/>
        <v>0</v>
      </c>
      <c r="K516" s="305"/>
      <c r="L516" s="308"/>
      <c r="M516" s="306"/>
      <c r="N516" s="14">
        <f t="shared" si="44"/>
        <v>0</v>
      </c>
      <c r="O516" s="230" t="str">
        <f t="shared" si="45"/>
        <v xml:space="preserve"> </v>
      </c>
      <c r="P516" s="230" t="str">
        <f t="shared" si="46"/>
        <v xml:space="preserve"> </v>
      </c>
      <c r="Q516" s="275" t="str">
        <f t="shared" si="47"/>
        <v xml:space="preserve"> </v>
      </c>
      <c r="R516" s="230" t="str">
        <f t="shared" si="48"/>
        <v xml:space="preserve"> </v>
      </c>
    </row>
    <row r="517" spans="1:18" x14ac:dyDescent="0.2">
      <c r="A517" s="10" t="str">
        <f>IF(COUNTRY_INFO!A517=0," ",COUNTRY_INFO!A517)</f>
        <v>Ethiopia</v>
      </c>
      <c r="B517" s="10" t="str">
        <f>IF(COUNTRY_INFO!B517=0," ",COUNTRY_INFO!B517)</f>
        <v>Oromia West Arsi</v>
      </c>
      <c r="C517" s="10" t="str">
        <f>IF(COUNTRY_INFO!C517=0," ",COUNTRY_INFO!C517)</f>
        <v>Arsi Negele Town</v>
      </c>
      <c r="D517" s="11" t="str">
        <f>IF(AND(COUNTRY_INFO!$T$9:$T$1000="T3 (ALB/MBD)",COUNTRY_INFO!$U$9:$U$1000="T3 (ALB/MBD)"), "T3 (ALB/MBD)", " ")</f>
        <v xml:space="preserve"> </v>
      </c>
      <c r="E517" s="289"/>
      <c r="F517" s="109"/>
      <c r="G517" s="288"/>
      <c r="H517" s="288"/>
      <c r="I517" s="56"/>
      <c r="J517" s="11">
        <f t="shared" si="43"/>
        <v>0</v>
      </c>
      <c r="K517" s="305"/>
      <c r="L517" s="308"/>
      <c r="M517" s="306"/>
      <c r="N517" s="14">
        <f t="shared" si="44"/>
        <v>0</v>
      </c>
      <c r="O517" s="230" t="str">
        <f t="shared" si="45"/>
        <v xml:space="preserve"> </v>
      </c>
      <c r="P517" s="230" t="str">
        <f t="shared" si="46"/>
        <v xml:space="preserve"> </v>
      </c>
      <c r="Q517" s="275" t="str">
        <f t="shared" si="47"/>
        <v xml:space="preserve"> </v>
      </c>
      <c r="R517" s="230" t="str">
        <f t="shared" si="48"/>
        <v xml:space="preserve"> </v>
      </c>
    </row>
    <row r="518" spans="1:18" x14ac:dyDescent="0.2">
      <c r="A518" s="10" t="str">
        <f>IF(COUNTRY_INFO!A518=0," ",COUNTRY_INFO!A518)</f>
        <v>Ethiopia</v>
      </c>
      <c r="B518" s="10" t="str">
        <f>IF(COUNTRY_INFO!B518=0," ",COUNTRY_INFO!B518)</f>
        <v>Oromia West Arsi</v>
      </c>
      <c r="C518" s="10" t="str">
        <f>IF(COUNTRY_INFO!C518=0," ",COUNTRY_INFO!C518)</f>
        <v>Bishan Guracha Town</v>
      </c>
      <c r="D518" s="11" t="str">
        <f>IF(AND(COUNTRY_INFO!$T$9:$T$1000="T3 (ALB/MBD)",COUNTRY_INFO!$U$9:$U$1000="T3 (ALB/MBD)"), "T3 (ALB/MBD)", " ")</f>
        <v xml:space="preserve"> </v>
      </c>
      <c r="E518" s="289"/>
      <c r="F518" s="109"/>
      <c r="G518" s="288"/>
      <c r="H518" s="288"/>
      <c r="I518" s="56"/>
      <c r="J518" s="11">
        <f t="shared" si="43"/>
        <v>0</v>
      </c>
      <c r="K518" s="305"/>
      <c r="L518" s="308"/>
      <c r="M518" s="306"/>
      <c r="N518" s="14">
        <f t="shared" si="44"/>
        <v>0</v>
      </c>
      <c r="O518" s="230" t="str">
        <f t="shared" si="45"/>
        <v xml:space="preserve"> </v>
      </c>
      <c r="P518" s="230" t="str">
        <f t="shared" si="46"/>
        <v xml:space="preserve"> </v>
      </c>
      <c r="Q518" s="275" t="str">
        <f t="shared" si="47"/>
        <v xml:space="preserve"> </v>
      </c>
      <c r="R518" s="230" t="str">
        <f t="shared" si="48"/>
        <v xml:space="preserve"> </v>
      </c>
    </row>
    <row r="519" spans="1:18" x14ac:dyDescent="0.2">
      <c r="A519" s="10" t="str">
        <f>IF(COUNTRY_INFO!A519=0," ",COUNTRY_INFO!A519)</f>
        <v>Ethiopia</v>
      </c>
      <c r="B519" s="10" t="str">
        <f>IF(COUNTRY_INFO!B519=0," ",COUNTRY_INFO!B519)</f>
        <v>Oromia West Arsi</v>
      </c>
      <c r="C519" s="10" t="str">
        <f>IF(COUNTRY_INFO!C519=0," ",COUNTRY_INFO!C519)</f>
        <v>Dodola</v>
      </c>
      <c r="D519" s="11" t="s">
        <v>1188</v>
      </c>
      <c r="E519" s="289" t="s">
        <v>19</v>
      </c>
      <c r="F519" s="253" t="s">
        <v>1187</v>
      </c>
      <c r="G519" s="288"/>
      <c r="H519" s="288">
        <v>69119</v>
      </c>
      <c r="I519" s="56"/>
      <c r="J519" s="11">
        <f t="shared" si="43"/>
        <v>69119</v>
      </c>
      <c r="K519" s="305"/>
      <c r="L519" s="309">
        <v>66780</v>
      </c>
      <c r="M519" s="306"/>
      <c r="N519" s="14">
        <f t="shared" si="44"/>
        <v>66780</v>
      </c>
      <c r="O519" s="230" t="str">
        <f t="shared" si="45"/>
        <v xml:space="preserve"> </v>
      </c>
      <c r="P519" s="230">
        <f t="shared" si="46"/>
        <v>96.615981133986324</v>
      </c>
      <c r="Q519" s="275" t="str">
        <f t="shared" si="47"/>
        <v xml:space="preserve"> </v>
      </c>
      <c r="R519" s="230">
        <f t="shared" si="48"/>
        <v>96.615981133986324</v>
      </c>
    </row>
    <row r="520" spans="1:18" x14ac:dyDescent="0.2">
      <c r="A520" s="10" t="str">
        <f>IF(COUNTRY_INFO!A520=0," ",COUNTRY_INFO!A520)</f>
        <v>Ethiopia</v>
      </c>
      <c r="B520" s="10" t="str">
        <f>IF(COUNTRY_INFO!B520=0," ",COUNTRY_INFO!B520)</f>
        <v>Oromia West Arsi</v>
      </c>
      <c r="C520" s="10" t="str">
        <f>IF(COUNTRY_INFO!C520=0," ",COUNTRY_INFO!C520)</f>
        <v>Dodola Town</v>
      </c>
      <c r="D520" s="11" t="str">
        <f>IF(AND(COUNTRY_INFO!$T$9:$T$1000="T3 (ALB/MBD)",COUNTRY_INFO!$U$9:$U$1000="T3 (ALB/MBD)"), "T3 (ALB/MBD)", " ")</f>
        <v xml:space="preserve"> </v>
      </c>
      <c r="E520" s="289"/>
      <c r="F520" s="109"/>
      <c r="G520" s="288"/>
      <c r="H520" s="288"/>
      <c r="I520" s="56"/>
      <c r="J520" s="11">
        <f t="shared" si="43"/>
        <v>0</v>
      </c>
      <c r="K520" s="305"/>
      <c r="L520" s="308"/>
      <c r="M520" s="306"/>
      <c r="N520" s="14">
        <f t="shared" si="44"/>
        <v>0</v>
      </c>
      <c r="O520" s="230" t="str">
        <f t="shared" si="45"/>
        <v xml:space="preserve"> </v>
      </c>
      <c r="P520" s="230" t="str">
        <f t="shared" si="46"/>
        <v xml:space="preserve"> </v>
      </c>
      <c r="Q520" s="275" t="str">
        <f t="shared" si="47"/>
        <v xml:space="preserve"> </v>
      </c>
      <c r="R520" s="230" t="str">
        <f t="shared" si="48"/>
        <v xml:space="preserve"> </v>
      </c>
    </row>
    <row r="521" spans="1:18" x14ac:dyDescent="0.2">
      <c r="A521" s="10" t="str">
        <f>IF(COUNTRY_INFO!A521=0," ",COUNTRY_INFO!A521)</f>
        <v>Ethiopia</v>
      </c>
      <c r="B521" s="10" t="str">
        <f>IF(COUNTRY_INFO!B521=0," ",COUNTRY_INFO!B521)</f>
        <v>Oromia West Arsi</v>
      </c>
      <c r="C521" s="10" t="str">
        <f>IF(COUNTRY_INFO!C521=0," ",COUNTRY_INFO!C521)</f>
        <v>Gedeb Asasa</v>
      </c>
      <c r="D521" s="11" t="str">
        <f>IF(AND(COUNTRY_INFO!$T$9:$T$1000="T3 (ALB/MBD)",COUNTRY_INFO!$U$9:$U$1000="T3 (ALB/MBD)"), "T3 (ALB/MBD)", " ")</f>
        <v xml:space="preserve"> </v>
      </c>
      <c r="E521" s="289"/>
      <c r="F521" s="109"/>
      <c r="G521" s="288"/>
      <c r="H521" s="288"/>
      <c r="I521" s="56"/>
      <c r="J521" s="11">
        <f t="shared" si="43"/>
        <v>0</v>
      </c>
      <c r="K521" s="305"/>
      <c r="L521" s="308"/>
      <c r="M521" s="306"/>
      <c r="N521" s="14">
        <f t="shared" si="44"/>
        <v>0</v>
      </c>
      <c r="O521" s="230" t="str">
        <f t="shared" si="45"/>
        <v xml:space="preserve"> </v>
      </c>
      <c r="P521" s="230" t="str">
        <f t="shared" si="46"/>
        <v xml:space="preserve"> </v>
      </c>
      <c r="Q521" s="275" t="str">
        <f t="shared" si="47"/>
        <v xml:space="preserve"> </v>
      </c>
      <c r="R521" s="230" t="str">
        <f t="shared" si="48"/>
        <v xml:space="preserve"> </v>
      </c>
    </row>
    <row r="522" spans="1:18" x14ac:dyDescent="0.2">
      <c r="A522" s="10" t="str">
        <f>IF(COUNTRY_INFO!A522=0," ",COUNTRY_INFO!A522)</f>
        <v>Ethiopia</v>
      </c>
      <c r="B522" s="10" t="str">
        <f>IF(COUNTRY_INFO!B522=0," ",COUNTRY_INFO!B522)</f>
        <v>Oromia West Arsi</v>
      </c>
      <c r="C522" s="10" t="str">
        <f>IF(COUNTRY_INFO!C522=0," ",COUNTRY_INFO!C522)</f>
        <v xml:space="preserve">Heben Arsi </v>
      </c>
      <c r="D522" s="11" t="str">
        <f>IF(AND(COUNTRY_INFO!$T$9:$T$1000="T3 (ALB/MBD)",COUNTRY_INFO!$U$9:$U$1000="T3 (ALB/MBD)"), "T3 (ALB/MBD)", " ")</f>
        <v xml:space="preserve"> </v>
      </c>
      <c r="E522" s="289"/>
      <c r="F522" s="109"/>
      <c r="G522" s="288"/>
      <c r="H522" s="288"/>
      <c r="I522" s="56"/>
      <c r="J522" s="11">
        <f t="shared" ref="J522:J585" si="49">SUM(G522:I522)</f>
        <v>0</v>
      </c>
      <c r="K522" s="305"/>
      <c r="L522" s="308"/>
      <c r="M522" s="306"/>
      <c r="N522" s="14">
        <f t="shared" ref="N522:N585" si="50">SUM(K522:M522)</f>
        <v>0</v>
      </c>
      <c r="O522" s="230" t="str">
        <f t="shared" ref="O522:O585" si="51">IF(G522&lt;&gt;0, IF(K522/G522*100=0, "-", K522/G522*100), " ")</f>
        <v xml:space="preserve"> </v>
      </c>
      <c r="P522" s="230" t="str">
        <f t="shared" ref="P522:P585" si="52">IF(H522&lt;&gt;0, IF(L522/H522*100=0, "-", L522/H522*100), " ")</f>
        <v xml:space="preserve"> </v>
      </c>
      <c r="Q522" s="275" t="str">
        <f t="shared" ref="Q522:Q585" si="53">IF(I522&lt;&gt;0, IF(M522/I522*100=0, "-", M522/I522*100), " ")</f>
        <v xml:space="preserve"> </v>
      </c>
      <c r="R522" s="230" t="str">
        <f t="shared" ref="R522:R585" si="54">IF(J522&lt;&gt;0, IF(N522/J522*100=0, "-", N522/J522*100), " ")</f>
        <v xml:space="preserve"> </v>
      </c>
    </row>
    <row r="523" spans="1:18" x14ac:dyDescent="0.2">
      <c r="A523" s="10" t="str">
        <f>IF(COUNTRY_INFO!A523=0," ",COUNTRY_INFO!A523)</f>
        <v>Ethiopia</v>
      </c>
      <c r="B523" s="10" t="str">
        <f>IF(COUNTRY_INFO!B523=0," ",COUNTRY_INFO!B523)</f>
        <v>Oromia West Arsi</v>
      </c>
      <c r="C523" s="10" t="str">
        <f>IF(COUNTRY_INFO!C523=0," ",COUNTRY_INFO!C523)</f>
        <v>Kofele</v>
      </c>
      <c r="D523" s="11" t="str">
        <f>IF(AND(COUNTRY_INFO!$T$9:$T$1000="T3 (ALB/MBD)",COUNTRY_INFO!$U$9:$U$1000="T3 (ALB/MBD)"), "T3 (ALB/MBD)", " ")</f>
        <v xml:space="preserve"> </v>
      </c>
      <c r="E523" s="289"/>
      <c r="F523" s="109"/>
      <c r="G523" s="288"/>
      <c r="H523" s="288"/>
      <c r="I523" s="56"/>
      <c r="J523" s="11">
        <f t="shared" si="49"/>
        <v>0</v>
      </c>
      <c r="K523" s="305"/>
      <c r="L523" s="308"/>
      <c r="M523" s="306"/>
      <c r="N523" s="14">
        <f t="shared" si="50"/>
        <v>0</v>
      </c>
      <c r="O523" s="230" t="str">
        <f t="shared" si="51"/>
        <v xml:space="preserve"> </v>
      </c>
      <c r="P523" s="230" t="str">
        <f t="shared" si="52"/>
        <v xml:space="preserve"> </v>
      </c>
      <c r="Q523" s="275" t="str">
        <f t="shared" si="53"/>
        <v xml:space="preserve"> </v>
      </c>
      <c r="R523" s="230" t="str">
        <f t="shared" si="54"/>
        <v xml:space="preserve"> </v>
      </c>
    </row>
    <row r="524" spans="1:18" x14ac:dyDescent="0.2">
      <c r="A524" s="10" t="str">
        <f>IF(COUNTRY_INFO!A524=0," ",COUNTRY_INFO!A524)</f>
        <v>Ethiopia</v>
      </c>
      <c r="B524" s="10" t="str">
        <f>IF(COUNTRY_INFO!B524=0," ",COUNTRY_INFO!B524)</f>
        <v>Oromia West Arsi</v>
      </c>
      <c r="C524" s="10" t="str">
        <f>IF(COUNTRY_INFO!C524=0," ",COUNTRY_INFO!C524)</f>
        <v>Kokosa</v>
      </c>
      <c r="D524" s="11" t="s">
        <v>1188</v>
      </c>
      <c r="E524" s="289" t="s">
        <v>19</v>
      </c>
      <c r="F524" s="253" t="s">
        <v>1187</v>
      </c>
      <c r="G524" s="288"/>
      <c r="H524" s="288">
        <v>57355</v>
      </c>
      <c r="I524" s="56"/>
      <c r="J524" s="11">
        <f t="shared" si="49"/>
        <v>57355</v>
      </c>
      <c r="K524" s="305"/>
      <c r="L524" s="309">
        <v>54395</v>
      </c>
      <c r="M524" s="306"/>
      <c r="N524" s="14">
        <f t="shared" si="50"/>
        <v>54395</v>
      </c>
      <c r="O524" s="230" t="str">
        <f t="shared" si="51"/>
        <v xml:space="preserve"> </v>
      </c>
      <c r="P524" s="230">
        <f t="shared" si="52"/>
        <v>94.839159619911086</v>
      </c>
      <c r="Q524" s="275" t="str">
        <f t="shared" si="53"/>
        <v xml:space="preserve"> </v>
      </c>
      <c r="R524" s="230">
        <f t="shared" si="54"/>
        <v>94.839159619911086</v>
      </c>
    </row>
    <row r="525" spans="1:18" x14ac:dyDescent="0.2">
      <c r="A525" s="10" t="str">
        <f>IF(COUNTRY_INFO!A525=0," ",COUNTRY_INFO!A525)</f>
        <v>Ethiopia</v>
      </c>
      <c r="B525" s="10" t="str">
        <f>IF(COUNTRY_INFO!B525=0," ",COUNTRY_INFO!B525)</f>
        <v>Oromia West Arsi</v>
      </c>
      <c r="C525" s="10" t="str">
        <f>IF(COUNTRY_INFO!C525=0," ",COUNTRY_INFO!C525)</f>
        <v>Kore</v>
      </c>
      <c r="D525" s="11" t="str">
        <f>IF(AND(COUNTRY_INFO!$T$9:$T$1000="T3 (ALB/MBD)",COUNTRY_INFO!$U$9:$U$1000="T3 (ALB/MBD)"), "T3 (ALB/MBD)", " ")</f>
        <v xml:space="preserve"> </v>
      </c>
      <c r="E525" s="289"/>
      <c r="F525" s="109"/>
      <c r="G525" s="288"/>
      <c r="H525" s="288"/>
      <c r="I525" s="56"/>
      <c r="J525" s="11">
        <f t="shared" si="49"/>
        <v>0</v>
      </c>
      <c r="K525" s="305"/>
      <c r="L525" s="308"/>
      <c r="M525" s="306"/>
      <c r="N525" s="14">
        <f t="shared" si="50"/>
        <v>0</v>
      </c>
      <c r="O525" s="230" t="str">
        <f t="shared" si="51"/>
        <v xml:space="preserve"> </v>
      </c>
      <c r="P525" s="230" t="str">
        <f t="shared" si="52"/>
        <v xml:space="preserve"> </v>
      </c>
      <c r="Q525" s="275" t="str">
        <f t="shared" si="53"/>
        <v xml:space="preserve"> </v>
      </c>
      <c r="R525" s="230" t="str">
        <f t="shared" si="54"/>
        <v xml:space="preserve"> </v>
      </c>
    </row>
    <row r="526" spans="1:18" x14ac:dyDescent="0.2">
      <c r="A526" s="10" t="str">
        <f>IF(COUNTRY_INFO!A526=0," ",COUNTRY_INFO!A526)</f>
        <v>Ethiopia</v>
      </c>
      <c r="B526" s="10" t="str">
        <f>IF(COUNTRY_INFO!B526=0," ",COUNTRY_INFO!B526)</f>
        <v>Oromia West Arsi</v>
      </c>
      <c r="C526" s="10" t="str">
        <f>IF(COUNTRY_INFO!C526=0," ",COUNTRY_INFO!C526)</f>
        <v>Nansebo</v>
      </c>
      <c r="D526" s="11" t="str">
        <f>IF(AND(COUNTRY_INFO!$T$9:$T$1000="T3 (ALB/MBD)",COUNTRY_INFO!$U$9:$U$1000="T3 (ALB/MBD)"), "T3 (ALB/MBD)", " ")</f>
        <v xml:space="preserve"> </v>
      </c>
      <c r="E526" s="289"/>
      <c r="F526" s="109"/>
      <c r="G526" s="288"/>
      <c r="H526" s="288"/>
      <c r="I526" s="56"/>
      <c r="J526" s="11">
        <f t="shared" si="49"/>
        <v>0</v>
      </c>
      <c r="K526" s="305"/>
      <c r="L526" s="308"/>
      <c r="M526" s="306"/>
      <c r="N526" s="14">
        <f t="shared" si="50"/>
        <v>0</v>
      </c>
      <c r="O526" s="230" t="str">
        <f t="shared" si="51"/>
        <v xml:space="preserve"> </v>
      </c>
      <c r="P526" s="230" t="str">
        <f t="shared" si="52"/>
        <v xml:space="preserve"> </v>
      </c>
      <c r="Q526" s="275" t="str">
        <f t="shared" si="53"/>
        <v xml:space="preserve"> </v>
      </c>
      <c r="R526" s="230" t="str">
        <f t="shared" si="54"/>
        <v xml:space="preserve"> </v>
      </c>
    </row>
    <row r="527" spans="1:18" x14ac:dyDescent="0.2">
      <c r="A527" s="10" t="str">
        <f>IF(COUNTRY_INFO!A527=0," ",COUNTRY_INFO!A527)</f>
        <v>Ethiopia</v>
      </c>
      <c r="B527" s="10" t="str">
        <f>IF(COUNTRY_INFO!B527=0," ",COUNTRY_INFO!B527)</f>
        <v>Oromia West Arsi</v>
      </c>
      <c r="C527" s="10" t="str">
        <f>IF(COUNTRY_INFO!C527=0," ",COUNTRY_INFO!C527)</f>
        <v>Shala</v>
      </c>
      <c r="D527" s="11" t="str">
        <f>IF(AND(COUNTRY_INFO!$T$9:$T$1000="T3 (ALB/MBD)",COUNTRY_INFO!$U$9:$U$1000="T3 (ALB/MBD)"), "T3 (ALB/MBD)", " ")</f>
        <v xml:space="preserve"> </v>
      </c>
      <c r="E527" s="289"/>
      <c r="F527" s="109"/>
      <c r="G527" s="288"/>
      <c r="H527" s="288"/>
      <c r="I527" s="56"/>
      <c r="J527" s="11">
        <f t="shared" si="49"/>
        <v>0</v>
      </c>
      <c r="K527" s="305"/>
      <c r="L527" s="308"/>
      <c r="M527" s="306"/>
      <c r="N527" s="14">
        <f t="shared" si="50"/>
        <v>0</v>
      </c>
      <c r="O527" s="230" t="str">
        <f t="shared" si="51"/>
        <v xml:space="preserve"> </v>
      </c>
      <c r="P527" s="230" t="str">
        <f t="shared" si="52"/>
        <v xml:space="preserve"> </v>
      </c>
      <c r="Q527" s="275" t="str">
        <f t="shared" si="53"/>
        <v xml:space="preserve"> </v>
      </c>
      <c r="R527" s="230" t="str">
        <f t="shared" si="54"/>
        <v xml:space="preserve"> </v>
      </c>
    </row>
    <row r="528" spans="1:18" x14ac:dyDescent="0.2">
      <c r="A528" s="10" t="str">
        <f>IF(COUNTRY_INFO!A528=0," ",COUNTRY_INFO!A528)</f>
        <v>Ethiopia</v>
      </c>
      <c r="B528" s="10" t="str">
        <f>IF(COUNTRY_INFO!B528=0," ",COUNTRY_INFO!B528)</f>
        <v>Oromia West Arsi</v>
      </c>
      <c r="C528" s="10" t="str">
        <f>IF(COUNTRY_INFO!C528=0," ",COUNTRY_INFO!C528)</f>
        <v>Shashemene</v>
      </c>
      <c r="D528" s="11" t="str">
        <f>IF(AND(COUNTRY_INFO!$T$9:$T$1000="T3 (ALB/MBD)",COUNTRY_INFO!$U$9:$U$1000="T3 (ALB/MBD)"), "T3 (ALB/MBD)", " ")</f>
        <v xml:space="preserve"> </v>
      </c>
      <c r="E528" s="289"/>
      <c r="F528" s="109"/>
      <c r="G528" s="288"/>
      <c r="H528" s="288"/>
      <c r="I528" s="56"/>
      <c r="J528" s="11">
        <f t="shared" si="49"/>
        <v>0</v>
      </c>
      <c r="K528" s="305"/>
      <c r="L528" s="308"/>
      <c r="M528" s="306"/>
      <c r="N528" s="14">
        <f t="shared" si="50"/>
        <v>0</v>
      </c>
      <c r="O528" s="230" t="str">
        <f t="shared" si="51"/>
        <v xml:space="preserve"> </v>
      </c>
      <c r="P528" s="230" t="str">
        <f t="shared" si="52"/>
        <v xml:space="preserve"> </v>
      </c>
      <c r="Q528" s="275" t="str">
        <f t="shared" si="53"/>
        <v xml:space="preserve"> </v>
      </c>
      <c r="R528" s="230" t="str">
        <f t="shared" si="54"/>
        <v xml:space="preserve"> </v>
      </c>
    </row>
    <row r="529" spans="1:18" x14ac:dyDescent="0.2">
      <c r="A529" s="10" t="str">
        <f>IF(COUNTRY_INFO!A529=0," ",COUNTRY_INFO!A529)</f>
        <v>Ethiopia</v>
      </c>
      <c r="B529" s="10" t="str">
        <f>IF(COUNTRY_INFO!B529=0," ",COUNTRY_INFO!B529)</f>
        <v>Oromia West Arsi</v>
      </c>
      <c r="C529" s="10" t="str">
        <f>IF(COUNTRY_INFO!C529=0," ",COUNTRY_INFO!C529)</f>
        <v>Shashemene Town</v>
      </c>
      <c r="D529" s="11" t="str">
        <f>IF(AND(COUNTRY_INFO!$T$9:$T$1000="T3 (ALB/MBD)",COUNTRY_INFO!$U$9:$U$1000="T3 (ALB/MBD)"), "T3 (ALB/MBD)", " ")</f>
        <v xml:space="preserve"> </v>
      </c>
      <c r="E529" s="289"/>
      <c r="F529" s="109"/>
      <c r="G529" s="288"/>
      <c r="H529" s="288"/>
      <c r="I529" s="56"/>
      <c r="J529" s="11">
        <f t="shared" si="49"/>
        <v>0</v>
      </c>
      <c r="K529" s="305"/>
      <c r="L529" s="308"/>
      <c r="M529" s="306"/>
      <c r="N529" s="14">
        <f t="shared" si="50"/>
        <v>0</v>
      </c>
      <c r="O529" s="230" t="str">
        <f t="shared" si="51"/>
        <v xml:space="preserve"> </v>
      </c>
      <c r="P529" s="230" t="str">
        <f t="shared" si="52"/>
        <v xml:space="preserve"> </v>
      </c>
      <c r="Q529" s="275" t="str">
        <f t="shared" si="53"/>
        <v xml:space="preserve"> </v>
      </c>
      <c r="R529" s="230" t="str">
        <f t="shared" si="54"/>
        <v xml:space="preserve"> </v>
      </c>
    </row>
    <row r="530" spans="1:18" x14ac:dyDescent="0.2">
      <c r="A530" s="10" t="str">
        <f>IF(COUNTRY_INFO!A530=0," ",COUNTRY_INFO!A530)</f>
        <v>Ethiopia</v>
      </c>
      <c r="B530" s="10" t="str">
        <f>IF(COUNTRY_INFO!B530=0," ",COUNTRY_INFO!B530)</f>
        <v>Oromia West Arsi</v>
      </c>
      <c r="C530" s="10" t="str">
        <f>IF(COUNTRY_INFO!C530=0," ",COUNTRY_INFO!C530)</f>
        <v>Siraro</v>
      </c>
      <c r="D530" s="11" t="str">
        <f>IF(AND(COUNTRY_INFO!$T$9:$T$1000="T3 (ALB/MBD)",COUNTRY_INFO!$U$9:$U$1000="T3 (ALB/MBD)"), "T3 (ALB/MBD)", " ")</f>
        <v xml:space="preserve"> </v>
      </c>
      <c r="E530" s="289"/>
      <c r="F530" s="109"/>
      <c r="G530" s="288"/>
      <c r="H530" s="288"/>
      <c r="I530" s="56"/>
      <c r="J530" s="11">
        <f t="shared" si="49"/>
        <v>0</v>
      </c>
      <c r="K530" s="305"/>
      <c r="L530" s="308"/>
      <c r="M530" s="306"/>
      <c r="N530" s="14">
        <f t="shared" si="50"/>
        <v>0</v>
      </c>
      <c r="O530" s="230" t="str">
        <f t="shared" si="51"/>
        <v xml:space="preserve"> </v>
      </c>
      <c r="P530" s="230" t="str">
        <f t="shared" si="52"/>
        <v xml:space="preserve"> </v>
      </c>
      <c r="Q530" s="275" t="str">
        <f t="shared" si="53"/>
        <v xml:space="preserve"> </v>
      </c>
      <c r="R530" s="230" t="str">
        <f t="shared" si="54"/>
        <v xml:space="preserve"> </v>
      </c>
    </row>
    <row r="531" spans="1:18" x14ac:dyDescent="0.2">
      <c r="A531" s="10" t="str">
        <f>IF(COUNTRY_INFO!A531=0," ",COUNTRY_INFO!A531)</f>
        <v>Ethiopia</v>
      </c>
      <c r="B531" s="10" t="str">
        <f>IF(COUNTRY_INFO!B531=0," ",COUNTRY_INFO!B531)</f>
        <v>Oromia West Arsi</v>
      </c>
      <c r="C531" s="10" t="str">
        <f>IF(COUNTRY_INFO!C531=0," ",COUNTRY_INFO!C531)</f>
        <v>Wondo</v>
      </c>
      <c r="D531" s="11"/>
      <c r="E531" s="289"/>
      <c r="F531" s="253"/>
      <c r="G531" s="288"/>
      <c r="H531" s="288"/>
      <c r="I531" s="56"/>
      <c r="J531" s="11">
        <f t="shared" si="49"/>
        <v>0</v>
      </c>
      <c r="K531" s="305"/>
      <c r="L531" s="308"/>
      <c r="M531" s="306"/>
      <c r="N531" s="14">
        <f t="shared" si="50"/>
        <v>0</v>
      </c>
      <c r="O531" s="230" t="str">
        <f t="shared" si="51"/>
        <v xml:space="preserve"> </v>
      </c>
      <c r="P531" s="230" t="str">
        <f t="shared" si="52"/>
        <v xml:space="preserve"> </v>
      </c>
      <c r="Q531" s="275" t="str">
        <f t="shared" si="53"/>
        <v xml:space="preserve"> </v>
      </c>
      <c r="R531" s="230" t="str">
        <f t="shared" si="54"/>
        <v xml:space="preserve"> </v>
      </c>
    </row>
    <row r="532" spans="1:18" x14ac:dyDescent="0.2">
      <c r="A532" s="10" t="str">
        <f>IF(COUNTRY_INFO!A532=0," ",COUNTRY_INFO!A532)</f>
        <v>Ethiopia</v>
      </c>
      <c r="B532" s="10" t="str">
        <f>IF(COUNTRY_INFO!B532=0," ",COUNTRY_INFO!B532)</f>
        <v>Oromia West Guji</v>
      </c>
      <c r="C532" s="10" t="str">
        <f>IF(COUNTRY_INFO!C532=0," ",COUNTRY_INFO!C532)</f>
        <v>Abaya</v>
      </c>
      <c r="D532" s="11" t="str">
        <f>IF(AND(COUNTRY_INFO!$T$9:$T$1000="T3 (ALB/MBD)",COUNTRY_INFO!$U$9:$U$1000="T3 (ALB/MBD)"), "T3 (ALB/MBD)", " ")</f>
        <v xml:space="preserve"> </v>
      </c>
      <c r="E532" s="289"/>
      <c r="F532" s="109"/>
      <c r="G532" s="288"/>
      <c r="H532" s="288">
        <v>43636</v>
      </c>
      <c r="I532" s="56"/>
      <c r="J532" s="11">
        <f t="shared" si="49"/>
        <v>43636</v>
      </c>
      <c r="K532" s="305"/>
      <c r="L532" s="309">
        <v>39211</v>
      </c>
      <c r="M532" s="306"/>
      <c r="N532" s="14">
        <f t="shared" si="50"/>
        <v>39211</v>
      </c>
      <c r="O532" s="230" t="str">
        <f t="shared" si="51"/>
        <v xml:space="preserve"> </v>
      </c>
      <c r="P532" s="230">
        <f t="shared" si="52"/>
        <v>89.859290494087446</v>
      </c>
      <c r="Q532" s="275" t="str">
        <f t="shared" si="53"/>
        <v xml:space="preserve"> </v>
      </c>
      <c r="R532" s="230">
        <f t="shared" si="54"/>
        <v>89.859290494087446</v>
      </c>
    </row>
    <row r="533" spans="1:18" x14ac:dyDescent="0.2">
      <c r="A533" s="10" t="str">
        <f>IF(COUNTRY_INFO!A533=0," ",COUNTRY_INFO!A533)</f>
        <v>Ethiopia</v>
      </c>
      <c r="B533" s="10" t="str">
        <f>IF(COUNTRY_INFO!B533=0," ",COUNTRY_INFO!B533)</f>
        <v>Oromia West Guji</v>
      </c>
      <c r="C533" s="10" t="str">
        <f>IF(COUNTRY_INFO!C533=0," ",COUNTRY_INFO!C533)</f>
        <v>Birbirsa Kojowa</v>
      </c>
      <c r="D533" s="11" t="str">
        <f>IF(AND(COUNTRY_INFO!$T$9:$T$1000="T3 (ALB/MBD)",COUNTRY_INFO!$U$9:$U$1000="T3 (ALB/MBD)"), "T3 (ALB/MBD)", " ")</f>
        <v xml:space="preserve"> </v>
      </c>
      <c r="E533" s="289"/>
      <c r="F533" s="109"/>
      <c r="G533" s="288"/>
      <c r="H533" s="288">
        <v>25154</v>
      </c>
      <c r="I533" s="56"/>
      <c r="J533" s="11">
        <f t="shared" si="49"/>
        <v>25154</v>
      </c>
      <c r="K533" s="305"/>
      <c r="L533" s="309">
        <v>23415</v>
      </c>
      <c r="M533" s="306"/>
      <c r="N533" s="14">
        <f t="shared" si="50"/>
        <v>23415</v>
      </c>
      <c r="O533" s="230" t="str">
        <f t="shared" si="51"/>
        <v xml:space="preserve"> </v>
      </c>
      <c r="P533" s="230">
        <f t="shared" si="52"/>
        <v>93.086586626381489</v>
      </c>
      <c r="Q533" s="275" t="str">
        <f t="shared" si="53"/>
        <v xml:space="preserve"> </v>
      </c>
      <c r="R533" s="230">
        <f t="shared" si="54"/>
        <v>93.086586626381489</v>
      </c>
    </row>
    <row r="534" spans="1:18" x14ac:dyDescent="0.2">
      <c r="A534" s="10" t="str">
        <f>IF(COUNTRY_INFO!A534=0," ",COUNTRY_INFO!A534)</f>
        <v>Ethiopia</v>
      </c>
      <c r="B534" s="10" t="str">
        <f>IF(COUNTRY_INFO!B534=0," ",COUNTRY_INFO!B534)</f>
        <v>Oromia West Guji</v>
      </c>
      <c r="C534" s="10" t="str">
        <f>IF(COUNTRY_INFO!C534=0," ",COUNTRY_INFO!C534)</f>
        <v>Bule Hora</v>
      </c>
      <c r="D534" s="11" t="str">
        <f>IF(AND(COUNTRY_INFO!$T$9:$T$1000="T3 (ALB/MBD)",COUNTRY_INFO!$U$9:$U$1000="T3 (ALB/MBD)"), "T3 (ALB/MBD)", " ")</f>
        <v xml:space="preserve"> </v>
      </c>
      <c r="E534" s="289"/>
      <c r="F534" s="109"/>
      <c r="G534" s="288"/>
      <c r="H534" s="288"/>
      <c r="I534" s="56"/>
      <c r="J534" s="11">
        <f t="shared" si="49"/>
        <v>0</v>
      </c>
      <c r="K534" s="305"/>
      <c r="L534" s="308"/>
      <c r="M534" s="306"/>
      <c r="N534" s="14">
        <f t="shared" si="50"/>
        <v>0</v>
      </c>
      <c r="O534" s="230" t="str">
        <f t="shared" si="51"/>
        <v xml:space="preserve"> </v>
      </c>
      <c r="P534" s="230" t="str">
        <f t="shared" si="52"/>
        <v xml:space="preserve"> </v>
      </c>
      <c r="Q534" s="275" t="str">
        <f t="shared" si="53"/>
        <v xml:space="preserve"> </v>
      </c>
      <c r="R534" s="230" t="str">
        <f t="shared" si="54"/>
        <v xml:space="preserve"> </v>
      </c>
    </row>
    <row r="535" spans="1:18" x14ac:dyDescent="0.2">
      <c r="A535" s="10" t="str">
        <f>IF(COUNTRY_INFO!A535=0," ",COUNTRY_INFO!A535)</f>
        <v>Ethiopia</v>
      </c>
      <c r="B535" s="10" t="str">
        <f>IF(COUNTRY_INFO!B535=0," ",COUNTRY_INFO!B535)</f>
        <v>Oromia West Guji</v>
      </c>
      <c r="C535" s="10" t="str">
        <f>IF(COUNTRY_INFO!C535=0," ",COUNTRY_INFO!C535)</f>
        <v>Bule Hora Town</v>
      </c>
      <c r="D535" s="11" t="str">
        <f>IF(AND(COUNTRY_INFO!$T$9:$T$1000="T3 (ALB/MBD)",COUNTRY_INFO!$U$9:$U$1000="T3 (ALB/MBD)"), "T3 (ALB/MBD)", " ")</f>
        <v xml:space="preserve"> </v>
      </c>
      <c r="E535" s="289"/>
      <c r="F535" s="109"/>
      <c r="G535" s="288"/>
      <c r="H535" s="288">
        <v>16476</v>
      </c>
      <c r="I535" s="56"/>
      <c r="J535" s="11">
        <f t="shared" si="49"/>
        <v>16476</v>
      </c>
      <c r="K535" s="305"/>
      <c r="L535" s="309">
        <v>13229</v>
      </c>
      <c r="M535" s="306"/>
      <c r="N535" s="14">
        <f t="shared" si="50"/>
        <v>13229</v>
      </c>
      <c r="O535" s="230" t="str">
        <f t="shared" si="51"/>
        <v xml:space="preserve"> </v>
      </c>
      <c r="P535" s="230">
        <f t="shared" si="52"/>
        <v>80.292546734644333</v>
      </c>
      <c r="Q535" s="275" t="str">
        <f t="shared" si="53"/>
        <v xml:space="preserve"> </v>
      </c>
      <c r="R535" s="230">
        <f t="shared" si="54"/>
        <v>80.292546734644333</v>
      </c>
    </row>
    <row r="536" spans="1:18" x14ac:dyDescent="0.2">
      <c r="A536" s="10" t="str">
        <f>IF(COUNTRY_INFO!A536=0," ",COUNTRY_INFO!A536)</f>
        <v>Ethiopia</v>
      </c>
      <c r="B536" s="10" t="str">
        <f>IF(COUNTRY_INFO!B536=0," ",COUNTRY_INFO!B536)</f>
        <v>Oromia West Guji</v>
      </c>
      <c r="C536" s="10" t="str">
        <f>IF(COUNTRY_INFO!C536=0," ",COUNTRY_INFO!C536)</f>
        <v>Dugda Dawa</v>
      </c>
      <c r="D536" s="11" t="str">
        <f>IF(AND(COUNTRY_INFO!$T$9:$T$1000="T3 (ALB/MBD)",COUNTRY_INFO!$U$9:$U$1000="T3 (ALB/MBD)"), "T3 (ALB/MBD)", " ")</f>
        <v xml:space="preserve"> </v>
      </c>
      <c r="E536" s="289"/>
      <c r="F536" s="109"/>
      <c r="G536" s="288"/>
      <c r="H536" s="288">
        <v>36369</v>
      </c>
      <c r="I536" s="56"/>
      <c r="J536" s="11">
        <f t="shared" si="49"/>
        <v>36369</v>
      </c>
      <c r="K536" s="305"/>
      <c r="L536" s="309">
        <v>31112</v>
      </c>
      <c r="M536" s="306"/>
      <c r="N536" s="14">
        <f t="shared" si="50"/>
        <v>31112</v>
      </c>
      <c r="O536" s="230" t="str">
        <f t="shared" si="51"/>
        <v xml:space="preserve"> </v>
      </c>
      <c r="P536" s="230">
        <f t="shared" si="52"/>
        <v>85.545382056146721</v>
      </c>
      <c r="Q536" s="275" t="str">
        <f t="shared" si="53"/>
        <v xml:space="preserve"> </v>
      </c>
      <c r="R536" s="230">
        <f t="shared" si="54"/>
        <v>85.545382056146721</v>
      </c>
    </row>
    <row r="537" spans="1:18" x14ac:dyDescent="0.2">
      <c r="A537" s="10" t="str">
        <f>IF(COUNTRY_INFO!A537=0," ",COUNTRY_INFO!A537)</f>
        <v>Ethiopia</v>
      </c>
      <c r="B537" s="10" t="str">
        <f>IF(COUNTRY_INFO!B537=0," ",COUNTRY_INFO!B537)</f>
        <v>Oromia West Guji</v>
      </c>
      <c r="C537" s="10" t="str">
        <f>IF(COUNTRY_INFO!C537=0," ",COUNTRY_INFO!C537)</f>
        <v>Gelana</v>
      </c>
      <c r="D537" s="11" t="str">
        <f>IF(AND(COUNTRY_INFO!$T$9:$T$1000="T3 (ALB/MBD)",COUNTRY_INFO!$U$9:$U$1000="T3 (ALB/MBD)"), "T3 (ALB/MBD)", " ")</f>
        <v xml:space="preserve"> </v>
      </c>
      <c r="E537" s="289"/>
      <c r="F537" s="109"/>
      <c r="G537" s="288"/>
      <c r="H537" s="288">
        <v>29455</v>
      </c>
      <c r="I537" s="56"/>
      <c r="J537" s="11">
        <f t="shared" si="49"/>
        <v>29455</v>
      </c>
      <c r="K537" s="305"/>
      <c r="L537" s="309">
        <v>27166</v>
      </c>
      <c r="M537" s="306"/>
      <c r="N537" s="14">
        <f t="shared" si="50"/>
        <v>27166</v>
      </c>
      <c r="O537" s="230" t="str">
        <f t="shared" si="51"/>
        <v xml:space="preserve"> </v>
      </c>
      <c r="P537" s="230">
        <f t="shared" si="52"/>
        <v>92.22882362926498</v>
      </c>
      <c r="Q537" s="275" t="str">
        <f t="shared" si="53"/>
        <v xml:space="preserve"> </v>
      </c>
      <c r="R537" s="230">
        <f t="shared" si="54"/>
        <v>92.22882362926498</v>
      </c>
    </row>
    <row r="538" spans="1:18" x14ac:dyDescent="0.2">
      <c r="A538" s="10" t="str">
        <f>IF(COUNTRY_INFO!A538=0," ",COUNTRY_INFO!A538)</f>
        <v>Ethiopia</v>
      </c>
      <c r="B538" s="10" t="str">
        <f>IF(COUNTRY_INFO!B538=0," ",COUNTRY_INFO!B538)</f>
        <v>Oromia West Guji</v>
      </c>
      <c r="C538" s="10" t="str">
        <f>IF(COUNTRY_INFO!C538=0," ",COUNTRY_INFO!C538)</f>
        <v xml:space="preserve">Hambela Wamena </v>
      </c>
      <c r="D538" s="11" t="str">
        <f>IF(AND(COUNTRY_INFO!$T$9:$T$1000="T3 (ALB/MBD)",COUNTRY_INFO!$U$9:$U$1000="T3 (ALB/MBD)"), "T3 (ALB/MBD)", " ")</f>
        <v xml:space="preserve"> </v>
      </c>
      <c r="E538" s="289"/>
      <c r="F538" s="109"/>
      <c r="G538" s="288"/>
      <c r="H538" s="288">
        <v>46394</v>
      </c>
      <c r="I538" s="56"/>
      <c r="J538" s="11">
        <f t="shared" si="49"/>
        <v>46394</v>
      </c>
      <c r="K538" s="305"/>
      <c r="L538" s="309">
        <v>42350</v>
      </c>
      <c r="M538" s="306"/>
      <c r="N538" s="14">
        <f t="shared" si="50"/>
        <v>42350</v>
      </c>
      <c r="O538" s="230" t="str">
        <f t="shared" si="51"/>
        <v xml:space="preserve"> </v>
      </c>
      <c r="P538" s="230">
        <f t="shared" si="52"/>
        <v>91.283355606328414</v>
      </c>
      <c r="Q538" s="275" t="str">
        <f t="shared" si="53"/>
        <v xml:space="preserve"> </v>
      </c>
      <c r="R538" s="230">
        <f t="shared" si="54"/>
        <v>91.283355606328414</v>
      </c>
    </row>
    <row r="539" spans="1:18" x14ac:dyDescent="0.2">
      <c r="A539" s="10" t="str">
        <f>IF(COUNTRY_INFO!A539=0," ",COUNTRY_INFO!A539)</f>
        <v>Ethiopia</v>
      </c>
      <c r="B539" s="10" t="str">
        <f>IF(COUNTRY_INFO!B539=0," ",COUNTRY_INFO!B539)</f>
        <v>Oromia West Guji</v>
      </c>
      <c r="C539" s="10" t="str">
        <f>IF(COUNTRY_INFO!C539=0," ",COUNTRY_INFO!C539)</f>
        <v>Kercha</v>
      </c>
      <c r="D539" s="11" t="str">
        <f>IF(AND(COUNTRY_INFO!$T$9:$T$1000="T3 (ALB/MBD)",COUNTRY_INFO!$U$9:$U$1000="T3 (ALB/MBD)"), "T3 (ALB/MBD)", " ")</f>
        <v xml:space="preserve"> </v>
      </c>
      <c r="E539" s="289"/>
      <c r="F539" s="109"/>
      <c r="G539" s="288"/>
      <c r="H539" s="288">
        <v>94668</v>
      </c>
      <c r="I539" s="56"/>
      <c r="J539" s="11">
        <f t="shared" si="49"/>
        <v>94668</v>
      </c>
      <c r="K539" s="305"/>
      <c r="L539" s="309">
        <v>90252</v>
      </c>
      <c r="M539" s="306"/>
      <c r="N539" s="14">
        <f t="shared" si="50"/>
        <v>90252</v>
      </c>
      <c r="O539" s="230" t="str">
        <f t="shared" si="51"/>
        <v xml:space="preserve"> </v>
      </c>
      <c r="P539" s="230">
        <f t="shared" si="52"/>
        <v>95.335276967930028</v>
      </c>
      <c r="Q539" s="275" t="str">
        <f t="shared" si="53"/>
        <v xml:space="preserve"> </v>
      </c>
      <c r="R539" s="230">
        <f t="shared" si="54"/>
        <v>95.335276967930028</v>
      </c>
    </row>
    <row r="540" spans="1:18" x14ac:dyDescent="0.2">
      <c r="A540" s="10" t="str">
        <f>IF(COUNTRY_INFO!A540=0," ",COUNTRY_INFO!A540)</f>
        <v>Ethiopia</v>
      </c>
      <c r="B540" s="10" t="str">
        <f>IF(COUNTRY_INFO!B540=0," ",COUNTRY_INFO!B540)</f>
        <v>Oromia West Guji</v>
      </c>
      <c r="C540" s="10" t="str">
        <f>IF(COUNTRY_INFO!C540=0," ",COUNTRY_INFO!C540)</f>
        <v>Kercha Town</v>
      </c>
      <c r="D540" s="11" t="str">
        <f>IF(AND(COUNTRY_INFO!$T$9:$T$1000="T3 (ALB/MBD)",COUNTRY_INFO!$U$9:$U$1000="T3 (ALB/MBD)"), "T3 (ALB/MBD)", " ")</f>
        <v xml:space="preserve"> </v>
      </c>
      <c r="E540" s="289"/>
      <c r="F540" s="109"/>
      <c r="G540" s="288"/>
      <c r="H540" s="288"/>
      <c r="I540" s="56"/>
      <c r="J540" s="11">
        <f t="shared" si="49"/>
        <v>0</v>
      </c>
      <c r="K540" s="305"/>
      <c r="L540" s="308"/>
      <c r="M540" s="306"/>
      <c r="N540" s="14">
        <f t="shared" si="50"/>
        <v>0</v>
      </c>
      <c r="O540" s="230" t="str">
        <f t="shared" si="51"/>
        <v xml:space="preserve"> </v>
      </c>
      <c r="P540" s="230" t="str">
        <f t="shared" si="52"/>
        <v xml:space="preserve"> </v>
      </c>
      <c r="Q540" s="275" t="str">
        <f t="shared" si="53"/>
        <v xml:space="preserve"> </v>
      </c>
      <c r="R540" s="230" t="str">
        <f t="shared" si="54"/>
        <v xml:space="preserve"> </v>
      </c>
    </row>
    <row r="541" spans="1:18" x14ac:dyDescent="0.2">
      <c r="A541" s="10" t="str">
        <f>IF(COUNTRY_INFO!A541=0," ",COUNTRY_INFO!A541)</f>
        <v>Ethiopia</v>
      </c>
      <c r="B541" s="10" t="str">
        <f>IF(COUNTRY_INFO!B541=0," ",COUNTRY_INFO!B541)</f>
        <v>Oromia West Guji</v>
      </c>
      <c r="C541" s="10" t="str">
        <f>IF(COUNTRY_INFO!C541=0," ",COUNTRY_INFO!C541)</f>
        <v>Melka Soda</v>
      </c>
      <c r="D541" s="11" t="str">
        <f>IF(AND(COUNTRY_INFO!$T$9:$T$1000="T3 (ALB/MBD)",COUNTRY_INFO!$U$9:$U$1000="T3 (ALB/MBD)"), "T3 (ALB/MBD)", " ")</f>
        <v xml:space="preserve"> </v>
      </c>
      <c r="E541" s="289"/>
      <c r="F541" s="109"/>
      <c r="G541" s="288"/>
      <c r="H541" s="288">
        <v>24949</v>
      </c>
      <c r="I541" s="56"/>
      <c r="J541" s="11">
        <f t="shared" si="49"/>
        <v>24949</v>
      </c>
      <c r="K541" s="305"/>
      <c r="L541" s="309">
        <v>22118</v>
      </c>
      <c r="M541" s="306"/>
      <c r="N541" s="14">
        <f t="shared" si="50"/>
        <v>22118</v>
      </c>
      <c r="O541" s="230" t="str">
        <f t="shared" si="51"/>
        <v xml:space="preserve"> </v>
      </c>
      <c r="P541" s="230">
        <f t="shared" si="52"/>
        <v>88.652851817708125</v>
      </c>
      <c r="Q541" s="275" t="str">
        <f t="shared" si="53"/>
        <v xml:space="preserve"> </v>
      </c>
      <c r="R541" s="230">
        <f t="shared" si="54"/>
        <v>88.652851817708125</v>
      </c>
    </row>
    <row r="542" spans="1:18" x14ac:dyDescent="0.2">
      <c r="A542" s="10" t="str">
        <f>IF(COUNTRY_INFO!A542=0," ",COUNTRY_INFO!A542)</f>
        <v>Ethiopia</v>
      </c>
      <c r="B542" s="10" t="str">
        <f>IF(COUNTRY_INFO!B542=0," ",COUNTRY_INFO!B542)</f>
        <v>Oromia West Guji</v>
      </c>
      <c r="C542" s="10" t="str">
        <f>IF(COUNTRY_INFO!C542=0," ",COUNTRY_INFO!C542)</f>
        <v>Suro Barguda</v>
      </c>
      <c r="D542" s="11" t="str">
        <f>IF(AND(COUNTRY_INFO!$T$9:$T$1000="T3 (ALB/MBD)",COUNTRY_INFO!$U$9:$U$1000="T3 (ALB/MBD)"), "T3 (ALB/MBD)", " ")</f>
        <v xml:space="preserve"> </v>
      </c>
      <c r="E542" s="289"/>
      <c r="F542" s="109"/>
      <c r="G542" s="288"/>
      <c r="H542" s="288"/>
      <c r="I542" s="56"/>
      <c r="J542" s="11">
        <f t="shared" si="49"/>
        <v>0</v>
      </c>
      <c r="K542" s="305"/>
      <c r="L542" s="308"/>
      <c r="M542" s="306"/>
      <c r="N542" s="14">
        <f t="shared" si="50"/>
        <v>0</v>
      </c>
      <c r="O542" s="230" t="str">
        <f t="shared" si="51"/>
        <v xml:space="preserve"> </v>
      </c>
      <c r="P542" s="230" t="str">
        <f t="shared" si="52"/>
        <v xml:space="preserve"> </v>
      </c>
      <c r="Q542" s="275" t="str">
        <f t="shared" si="53"/>
        <v xml:space="preserve"> </v>
      </c>
      <c r="R542" s="230" t="str">
        <f t="shared" si="54"/>
        <v xml:space="preserve"> </v>
      </c>
    </row>
    <row r="543" spans="1:18" x14ac:dyDescent="0.2">
      <c r="A543" s="10" t="str">
        <f>IF(COUNTRY_INFO!A543=0," ",COUNTRY_INFO!A543)</f>
        <v>Ethiopia</v>
      </c>
      <c r="B543" s="10" t="str">
        <f>IF(COUNTRY_INFO!B543=0," ",COUNTRY_INFO!B543)</f>
        <v>Oromia West Harerge</v>
      </c>
      <c r="C543" s="10" t="str">
        <f>IF(COUNTRY_INFO!C543=0," ",COUNTRY_INFO!C543)</f>
        <v>Anchar</v>
      </c>
      <c r="D543" s="11" t="str">
        <f>IF(AND(COUNTRY_INFO!$T$9:$T$1000="T3 (ALB/MBD)",COUNTRY_INFO!$U$9:$U$1000="T3 (ALB/MBD)"), "T3 (ALB/MBD)", " ")</f>
        <v xml:space="preserve"> </v>
      </c>
      <c r="E543" s="289"/>
      <c r="F543" s="109"/>
      <c r="G543" s="288"/>
      <c r="H543" s="288"/>
      <c r="I543" s="56"/>
      <c r="J543" s="11">
        <f t="shared" si="49"/>
        <v>0</v>
      </c>
      <c r="K543" s="305"/>
      <c r="L543" s="308"/>
      <c r="M543" s="306"/>
      <c r="N543" s="14">
        <f t="shared" si="50"/>
        <v>0</v>
      </c>
      <c r="O543" s="230" t="str">
        <f t="shared" si="51"/>
        <v xml:space="preserve"> </v>
      </c>
      <c r="P543" s="230" t="str">
        <f t="shared" si="52"/>
        <v xml:space="preserve"> </v>
      </c>
      <c r="Q543" s="275" t="str">
        <f t="shared" si="53"/>
        <v xml:space="preserve"> </v>
      </c>
      <c r="R543" s="230" t="str">
        <f t="shared" si="54"/>
        <v xml:space="preserve"> </v>
      </c>
    </row>
    <row r="544" spans="1:18" x14ac:dyDescent="0.2">
      <c r="A544" s="10" t="str">
        <f>IF(COUNTRY_INFO!A544=0," ",COUNTRY_INFO!A544)</f>
        <v>Ethiopia</v>
      </c>
      <c r="B544" s="10" t="str">
        <f>IF(COUNTRY_INFO!B544=0," ",COUNTRY_INFO!B544)</f>
        <v>Oromia West Harerge</v>
      </c>
      <c r="C544" s="10" t="str">
        <f>IF(COUNTRY_INFO!C544=0," ",COUNTRY_INFO!C544)</f>
        <v>Badesa Town</v>
      </c>
      <c r="D544" s="11" t="str">
        <f>IF(AND(COUNTRY_INFO!$T$9:$T$1000="T3 (ALB/MBD)",COUNTRY_INFO!$U$9:$U$1000="T3 (ALB/MBD)"), "T3 (ALB/MBD)", " ")</f>
        <v xml:space="preserve"> </v>
      </c>
      <c r="E544" s="289"/>
      <c r="F544" s="109"/>
      <c r="G544" s="288"/>
      <c r="H544" s="288"/>
      <c r="I544" s="56"/>
      <c r="J544" s="11">
        <f t="shared" si="49"/>
        <v>0</v>
      </c>
      <c r="K544" s="305"/>
      <c r="L544" s="308"/>
      <c r="M544" s="306"/>
      <c r="N544" s="14">
        <f t="shared" si="50"/>
        <v>0</v>
      </c>
      <c r="O544" s="230" t="str">
        <f t="shared" si="51"/>
        <v xml:space="preserve"> </v>
      </c>
      <c r="P544" s="230" t="str">
        <f t="shared" si="52"/>
        <v xml:space="preserve"> </v>
      </c>
      <c r="Q544" s="275" t="str">
        <f t="shared" si="53"/>
        <v xml:space="preserve"> </v>
      </c>
      <c r="R544" s="230" t="str">
        <f t="shared" si="54"/>
        <v xml:space="preserve"> </v>
      </c>
    </row>
    <row r="545" spans="1:18" x14ac:dyDescent="0.2">
      <c r="A545" s="10" t="str">
        <f>IF(COUNTRY_INFO!A545=0," ",COUNTRY_INFO!A545)</f>
        <v>Ethiopia</v>
      </c>
      <c r="B545" s="10" t="str">
        <f>IF(COUNTRY_INFO!B545=0," ",COUNTRY_INFO!B545)</f>
        <v>Oromia West Harerge</v>
      </c>
      <c r="C545" s="10" t="str">
        <f>IF(COUNTRY_INFO!C545=0," ",COUNTRY_INFO!C545)</f>
        <v>Boke</v>
      </c>
      <c r="D545" s="11" t="str">
        <f>IF(AND(COUNTRY_INFO!$T$9:$T$1000="T3 (ALB/MBD)",COUNTRY_INFO!$U$9:$U$1000="T3 (ALB/MBD)"), "T3 (ALB/MBD)", " ")</f>
        <v xml:space="preserve"> </v>
      </c>
      <c r="E545" s="289"/>
      <c r="F545" s="109"/>
      <c r="G545" s="288"/>
      <c r="H545" s="288"/>
      <c r="I545" s="56"/>
      <c r="J545" s="11">
        <f t="shared" si="49"/>
        <v>0</v>
      </c>
      <c r="K545" s="305"/>
      <c r="L545" s="308"/>
      <c r="M545" s="306"/>
      <c r="N545" s="14">
        <f t="shared" si="50"/>
        <v>0</v>
      </c>
      <c r="O545" s="230" t="str">
        <f t="shared" si="51"/>
        <v xml:space="preserve"> </v>
      </c>
      <c r="P545" s="230" t="str">
        <f t="shared" si="52"/>
        <v xml:space="preserve"> </v>
      </c>
      <c r="Q545" s="275" t="str">
        <f t="shared" si="53"/>
        <v xml:space="preserve"> </v>
      </c>
      <c r="R545" s="230" t="str">
        <f t="shared" si="54"/>
        <v xml:space="preserve"> </v>
      </c>
    </row>
    <row r="546" spans="1:18" x14ac:dyDescent="0.2">
      <c r="A546" s="10" t="str">
        <f>IF(COUNTRY_INFO!A546=0," ",COUNTRY_INFO!A546)</f>
        <v>Ethiopia</v>
      </c>
      <c r="B546" s="10" t="str">
        <f>IF(COUNTRY_INFO!B546=0," ",COUNTRY_INFO!B546)</f>
        <v>Oromia West Harerge</v>
      </c>
      <c r="C546" s="10" t="str">
        <f>IF(COUNTRY_INFO!C546=0," ",COUNTRY_INFO!C546)</f>
        <v>Burka Dimtu</v>
      </c>
      <c r="D546" s="11" t="str">
        <f>IF(AND(COUNTRY_INFO!$T$9:$T$1000="T3 (ALB/MBD)",COUNTRY_INFO!$U$9:$U$1000="T3 (ALB/MBD)"), "T3 (ALB/MBD)", " ")</f>
        <v xml:space="preserve"> </v>
      </c>
      <c r="E546" s="289"/>
      <c r="F546" s="109"/>
      <c r="G546" s="288"/>
      <c r="H546" s="288"/>
      <c r="I546" s="56"/>
      <c r="J546" s="11">
        <f t="shared" si="49"/>
        <v>0</v>
      </c>
      <c r="K546" s="305"/>
      <c r="L546" s="308"/>
      <c r="M546" s="306"/>
      <c r="N546" s="14">
        <f t="shared" si="50"/>
        <v>0</v>
      </c>
      <c r="O546" s="230" t="str">
        <f t="shared" si="51"/>
        <v xml:space="preserve"> </v>
      </c>
      <c r="P546" s="230" t="str">
        <f t="shared" si="52"/>
        <v xml:space="preserve"> </v>
      </c>
      <c r="Q546" s="275" t="str">
        <f t="shared" si="53"/>
        <v xml:space="preserve"> </v>
      </c>
      <c r="R546" s="230" t="str">
        <f t="shared" si="54"/>
        <v xml:space="preserve"> </v>
      </c>
    </row>
    <row r="547" spans="1:18" x14ac:dyDescent="0.2">
      <c r="A547" s="10" t="str">
        <f>IF(COUNTRY_INFO!A547=0," ",COUNTRY_INFO!A547)</f>
        <v>Ethiopia</v>
      </c>
      <c r="B547" s="10" t="str">
        <f>IF(COUNTRY_INFO!B547=0," ",COUNTRY_INFO!B547)</f>
        <v>Oromia West Harerge</v>
      </c>
      <c r="C547" s="10" t="str">
        <f>IF(COUNTRY_INFO!C547=0," ",COUNTRY_INFO!C547)</f>
        <v>Chiro</v>
      </c>
      <c r="D547" s="11" t="str">
        <f>IF(AND(COUNTRY_INFO!$T$9:$T$1000="T3 (ALB/MBD)",COUNTRY_INFO!$U$9:$U$1000="T3 (ALB/MBD)"), "T3 (ALB/MBD)", " ")</f>
        <v xml:space="preserve"> </v>
      </c>
      <c r="E547" s="289"/>
      <c r="F547" s="109"/>
      <c r="G547" s="288"/>
      <c r="H547" s="288"/>
      <c r="I547" s="56"/>
      <c r="J547" s="11">
        <f t="shared" si="49"/>
        <v>0</v>
      </c>
      <c r="K547" s="305"/>
      <c r="L547" s="308"/>
      <c r="M547" s="306"/>
      <c r="N547" s="14">
        <f t="shared" si="50"/>
        <v>0</v>
      </c>
      <c r="O547" s="230" t="str">
        <f t="shared" si="51"/>
        <v xml:space="preserve"> </v>
      </c>
      <c r="P547" s="230" t="str">
        <f t="shared" si="52"/>
        <v xml:space="preserve"> </v>
      </c>
      <c r="Q547" s="275" t="str">
        <f t="shared" si="53"/>
        <v xml:space="preserve"> </v>
      </c>
      <c r="R547" s="230" t="str">
        <f t="shared" si="54"/>
        <v xml:space="preserve"> </v>
      </c>
    </row>
    <row r="548" spans="1:18" x14ac:dyDescent="0.2">
      <c r="A548" s="10" t="str">
        <f>IF(COUNTRY_INFO!A548=0," ",COUNTRY_INFO!A548)</f>
        <v>Ethiopia</v>
      </c>
      <c r="B548" s="10" t="str">
        <f>IF(COUNTRY_INFO!B548=0," ",COUNTRY_INFO!B548)</f>
        <v>Oromia West Harerge</v>
      </c>
      <c r="C548" s="10" t="str">
        <f>IF(COUNTRY_INFO!C548=0," ",COUNTRY_INFO!C548)</f>
        <v>Chiro Town</v>
      </c>
      <c r="D548" s="11" t="str">
        <f>IF(AND(COUNTRY_INFO!$T$9:$T$1000="T3 (ALB/MBD)",COUNTRY_INFO!$U$9:$U$1000="T3 (ALB/MBD)"), "T3 (ALB/MBD)", " ")</f>
        <v xml:space="preserve"> </v>
      </c>
      <c r="E548" s="289"/>
      <c r="F548" s="109"/>
      <c r="G548" s="288"/>
      <c r="H548" s="288"/>
      <c r="I548" s="56"/>
      <c r="J548" s="11">
        <f t="shared" si="49"/>
        <v>0</v>
      </c>
      <c r="K548" s="305"/>
      <c r="L548" s="308"/>
      <c r="M548" s="306"/>
      <c r="N548" s="14">
        <f t="shared" si="50"/>
        <v>0</v>
      </c>
      <c r="O548" s="230" t="str">
        <f t="shared" si="51"/>
        <v xml:space="preserve"> </v>
      </c>
      <c r="P548" s="230" t="str">
        <f t="shared" si="52"/>
        <v xml:space="preserve"> </v>
      </c>
      <c r="Q548" s="275" t="str">
        <f t="shared" si="53"/>
        <v xml:space="preserve"> </v>
      </c>
      <c r="R548" s="230" t="str">
        <f t="shared" si="54"/>
        <v xml:space="preserve"> </v>
      </c>
    </row>
    <row r="549" spans="1:18" x14ac:dyDescent="0.2">
      <c r="A549" s="10" t="str">
        <f>IF(COUNTRY_INFO!A549=0," ",COUNTRY_INFO!A549)</f>
        <v>Ethiopia</v>
      </c>
      <c r="B549" s="10" t="str">
        <f>IF(COUNTRY_INFO!B549=0," ",COUNTRY_INFO!B549)</f>
        <v>Oromia West Harerge</v>
      </c>
      <c r="C549" s="10" t="str">
        <f>IF(COUNTRY_INFO!C549=0," ",COUNTRY_INFO!C549)</f>
        <v>Daro Lebu</v>
      </c>
      <c r="D549" s="11" t="str">
        <f>IF(AND(COUNTRY_INFO!$T$9:$T$1000="T3 (ALB/MBD)",COUNTRY_INFO!$U$9:$U$1000="T3 (ALB/MBD)"), "T3 (ALB/MBD)", " ")</f>
        <v xml:space="preserve"> </v>
      </c>
      <c r="E549" s="289"/>
      <c r="F549" s="109"/>
      <c r="G549" s="288"/>
      <c r="H549" s="288"/>
      <c r="I549" s="56"/>
      <c r="J549" s="11">
        <f t="shared" si="49"/>
        <v>0</v>
      </c>
      <c r="K549" s="305"/>
      <c r="L549" s="308"/>
      <c r="M549" s="306"/>
      <c r="N549" s="14">
        <f t="shared" si="50"/>
        <v>0</v>
      </c>
      <c r="O549" s="230" t="str">
        <f t="shared" si="51"/>
        <v xml:space="preserve"> </v>
      </c>
      <c r="P549" s="230" t="str">
        <f t="shared" si="52"/>
        <v xml:space="preserve"> </v>
      </c>
      <c r="Q549" s="275" t="str">
        <f t="shared" si="53"/>
        <v xml:space="preserve"> </v>
      </c>
      <c r="R549" s="230" t="str">
        <f t="shared" si="54"/>
        <v xml:space="preserve"> </v>
      </c>
    </row>
    <row r="550" spans="1:18" x14ac:dyDescent="0.2">
      <c r="A550" s="10" t="str">
        <f>IF(COUNTRY_INFO!A550=0," ",COUNTRY_INFO!A550)</f>
        <v>Ethiopia</v>
      </c>
      <c r="B550" s="10" t="str">
        <f>IF(COUNTRY_INFO!B550=0," ",COUNTRY_INFO!B550)</f>
        <v>Oromia West Harerge</v>
      </c>
      <c r="C550" s="10" t="str">
        <f>IF(COUNTRY_INFO!C550=0," ",COUNTRY_INFO!C550)</f>
        <v>Doba</v>
      </c>
      <c r="D550" s="11" t="str">
        <f>IF(AND(COUNTRY_INFO!$T$9:$T$1000="T3 (ALB/MBD)",COUNTRY_INFO!$U$9:$U$1000="T3 (ALB/MBD)"), "T3 (ALB/MBD)", " ")</f>
        <v xml:space="preserve"> </v>
      </c>
      <c r="E550" s="289"/>
      <c r="F550" s="109"/>
      <c r="G550" s="288"/>
      <c r="H550" s="288"/>
      <c r="I550" s="56"/>
      <c r="J550" s="11">
        <f t="shared" si="49"/>
        <v>0</v>
      </c>
      <c r="K550" s="305"/>
      <c r="L550" s="308"/>
      <c r="M550" s="306"/>
      <c r="N550" s="14">
        <f t="shared" si="50"/>
        <v>0</v>
      </c>
      <c r="O550" s="230" t="str">
        <f t="shared" si="51"/>
        <v xml:space="preserve"> </v>
      </c>
      <c r="P550" s="230" t="str">
        <f t="shared" si="52"/>
        <v xml:space="preserve"> </v>
      </c>
      <c r="Q550" s="275" t="str">
        <f t="shared" si="53"/>
        <v xml:space="preserve"> </v>
      </c>
      <c r="R550" s="230" t="str">
        <f t="shared" si="54"/>
        <v xml:space="preserve"> </v>
      </c>
    </row>
    <row r="551" spans="1:18" x14ac:dyDescent="0.2">
      <c r="A551" s="10" t="str">
        <f>IF(COUNTRY_INFO!A551=0," ",COUNTRY_INFO!A551)</f>
        <v>Ethiopia</v>
      </c>
      <c r="B551" s="10" t="str">
        <f>IF(COUNTRY_INFO!B551=0," ",COUNTRY_INFO!B551)</f>
        <v>Oromia West Harerge</v>
      </c>
      <c r="C551" s="10" t="str">
        <f>IF(COUNTRY_INFO!C551=0," ",COUNTRY_INFO!C551)</f>
        <v>Gemechis</v>
      </c>
      <c r="D551" s="11" t="str">
        <f>IF(AND(COUNTRY_INFO!$T$9:$T$1000="T3 (ALB/MBD)",COUNTRY_INFO!$U$9:$U$1000="T3 (ALB/MBD)"), "T3 (ALB/MBD)", " ")</f>
        <v xml:space="preserve"> </v>
      </c>
      <c r="E551" s="289"/>
      <c r="F551" s="109"/>
      <c r="G551" s="288"/>
      <c r="H551" s="288"/>
      <c r="I551" s="56"/>
      <c r="J551" s="11">
        <f t="shared" si="49"/>
        <v>0</v>
      </c>
      <c r="K551" s="305"/>
      <c r="L551" s="308"/>
      <c r="M551" s="306"/>
      <c r="N551" s="14">
        <f t="shared" si="50"/>
        <v>0</v>
      </c>
      <c r="O551" s="230" t="str">
        <f t="shared" si="51"/>
        <v xml:space="preserve"> </v>
      </c>
      <c r="P551" s="230" t="str">
        <f t="shared" si="52"/>
        <v xml:space="preserve"> </v>
      </c>
      <c r="Q551" s="275" t="str">
        <f t="shared" si="53"/>
        <v xml:space="preserve"> </v>
      </c>
      <c r="R551" s="230" t="str">
        <f t="shared" si="54"/>
        <v xml:space="preserve"> </v>
      </c>
    </row>
    <row r="552" spans="1:18" x14ac:dyDescent="0.2">
      <c r="A552" s="10" t="str">
        <f>IF(COUNTRY_INFO!A552=0," ",COUNTRY_INFO!A552)</f>
        <v>Ethiopia</v>
      </c>
      <c r="B552" s="10" t="str">
        <f>IF(COUNTRY_INFO!B552=0," ",COUNTRY_INFO!B552)</f>
        <v>Oromia West Harerge</v>
      </c>
      <c r="C552" s="10" t="str">
        <f>IF(COUNTRY_INFO!C552=0," ",COUNTRY_INFO!C552)</f>
        <v>Guba Koricha</v>
      </c>
      <c r="D552" s="11" t="str">
        <f>IF(AND(COUNTRY_INFO!$T$9:$T$1000="T3 (ALB/MBD)",COUNTRY_INFO!$U$9:$U$1000="T3 (ALB/MBD)"), "T3 (ALB/MBD)", " ")</f>
        <v xml:space="preserve"> </v>
      </c>
      <c r="E552" s="289"/>
      <c r="F552" s="109"/>
      <c r="G552" s="288"/>
      <c r="H552" s="288"/>
      <c r="I552" s="56"/>
      <c r="J552" s="11">
        <f t="shared" si="49"/>
        <v>0</v>
      </c>
      <c r="K552" s="305"/>
      <c r="L552" s="308"/>
      <c r="M552" s="306"/>
      <c r="N552" s="14">
        <f t="shared" si="50"/>
        <v>0</v>
      </c>
      <c r="O552" s="230" t="str">
        <f t="shared" si="51"/>
        <v xml:space="preserve"> </v>
      </c>
      <c r="P552" s="230" t="str">
        <f t="shared" si="52"/>
        <v xml:space="preserve"> </v>
      </c>
      <c r="Q552" s="275" t="str">
        <f t="shared" si="53"/>
        <v xml:space="preserve"> </v>
      </c>
      <c r="R552" s="230" t="str">
        <f t="shared" si="54"/>
        <v xml:space="preserve"> </v>
      </c>
    </row>
    <row r="553" spans="1:18" x14ac:dyDescent="0.2">
      <c r="A553" s="10" t="str">
        <f>IF(COUNTRY_INFO!A553=0," ",COUNTRY_INFO!A553)</f>
        <v>Ethiopia</v>
      </c>
      <c r="B553" s="10" t="str">
        <f>IF(COUNTRY_INFO!B553=0," ",COUNTRY_INFO!B553)</f>
        <v>Oromia West Harerge</v>
      </c>
      <c r="C553" s="10" t="str">
        <f>IF(COUNTRY_INFO!C553=0," ",COUNTRY_INFO!C553)</f>
        <v>Gumbi Bordede</v>
      </c>
      <c r="D553" s="11" t="str">
        <f>IF(AND(COUNTRY_INFO!$T$9:$T$1000="T3 (ALB/MBD)",COUNTRY_INFO!$U$9:$U$1000="T3 (ALB/MBD)"), "T3 (ALB/MBD)", " ")</f>
        <v xml:space="preserve"> </v>
      </c>
      <c r="E553" s="289"/>
      <c r="F553" s="109"/>
      <c r="G553" s="288"/>
      <c r="H553" s="288">
        <v>30402</v>
      </c>
      <c r="I553" s="56"/>
      <c r="J553" s="11">
        <f t="shared" si="49"/>
        <v>30402</v>
      </c>
      <c r="K553" s="305"/>
      <c r="L553" s="309">
        <v>28712</v>
      </c>
      <c r="M553" s="306"/>
      <c r="N553" s="14">
        <f t="shared" si="50"/>
        <v>28712</v>
      </c>
      <c r="O553" s="230" t="str">
        <f t="shared" si="51"/>
        <v xml:space="preserve"> </v>
      </c>
      <c r="P553" s="230">
        <f t="shared" si="52"/>
        <v>94.441155187158742</v>
      </c>
      <c r="Q553" s="275" t="str">
        <f t="shared" si="53"/>
        <v xml:space="preserve"> </v>
      </c>
      <c r="R553" s="230">
        <f t="shared" si="54"/>
        <v>94.441155187158742</v>
      </c>
    </row>
    <row r="554" spans="1:18" x14ac:dyDescent="0.2">
      <c r="A554" s="10" t="str">
        <f>IF(COUNTRY_INFO!A554=0," ",COUNTRY_INFO!A554)</f>
        <v>Ethiopia</v>
      </c>
      <c r="B554" s="10" t="str">
        <f>IF(COUNTRY_INFO!B554=0," ",COUNTRY_INFO!B554)</f>
        <v>Oromia West Harerge</v>
      </c>
      <c r="C554" s="10" t="str">
        <f>IF(COUNTRY_INFO!C554=0," ",COUNTRY_INFO!C554)</f>
        <v>Habro</v>
      </c>
      <c r="D554" s="11" t="str">
        <f>IF(AND(COUNTRY_INFO!$T$9:$T$1000="T3 (ALB/MBD)",COUNTRY_INFO!$U$9:$U$1000="T3 (ALB/MBD)"), "T3 (ALB/MBD)", " ")</f>
        <v xml:space="preserve"> </v>
      </c>
      <c r="E554" s="289"/>
      <c r="F554" s="109"/>
      <c r="G554" s="288"/>
      <c r="H554" s="288"/>
      <c r="I554" s="56"/>
      <c r="J554" s="11">
        <f t="shared" si="49"/>
        <v>0</v>
      </c>
      <c r="K554" s="305"/>
      <c r="L554" s="308"/>
      <c r="M554" s="306"/>
      <c r="N554" s="14">
        <f t="shared" si="50"/>
        <v>0</v>
      </c>
      <c r="O554" s="230" t="str">
        <f t="shared" si="51"/>
        <v xml:space="preserve"> </v>
      </c>
      <c r="P554" s="230" t="str">
        <f t="shared" si="52"/>
        <v xml:space="preserve"> </v>
      </c>
      <c r="Q554" s="275" t="str">
        <f t="shared" si="53"/>
        <v xml:space="preserve"> </v>
      </c>
      <c r="R554" s="230" t="str">
        <f t="shared" si="54"/>
        <v xml:space="preserve"> </v>
      </c>
    </row>
    <row r="555" spans="1:18" x14ac:dyDescent="0.2">
      <c r="A555" s="10" t="str">
        <f>IF(COUNTRY_INFO!A555=0," ",COUNTRY_INFO!A555)</f>
        <v>Ethiopia</v>
      </c>
      <c r="B555" s="10" t="str">
        <f>IF(COUNTRY_INFO!B555=0," ",COUNTRY_INFO!B555)</f>
        <v>Oromia West Harerge</v>
      </c>
      <c r="C555" s="10" t="str">
        <f>IF(COUNTRY_INFO!C555=0," ",COUNTRY_INFO!C555)</f>
        <v>Hawi Gudina</v>
      </c>
      <c r="D555" s="11" t="str">
        <f>IF(AND(COUNTRY_INFO!$T$9:$T$1000="T3 (ALB/MBD)",COUNTRY_INFO!$U$9:$U$1000="T3 (ALB/MBD)"), "T3 (ALB/MBD)", " ")</f>
        <v xml:space="preserve"> </v>
      </c>
      <c r="E555" s="289"/>
      <c r="F555" s="109"/>
      <c r="G555" s="288"/>
      <c r="H555" s="288">
        <v>20602</v>
      </c>
      <c r="I555" s="56"/>
      <c r="J555" s="11">
        <f t="shared" si="49"/>
        <v>20602</v>
      </c>
      <c r="K555" s="305"/>
      <c r="L555" s="309">
        <v>17265</v>
      </c>
      <c r="M555" s="306"/>
      <c r="N555" s="14">
        <f t="shared" si="50"/>
        <v>17265</v>
      </c>
      <c r="O555" s="230" t="str">
        <f t="shared" si="51"/>
        <v xml:space="preserve"> </v>
      </c>
      <c r="P555" s="230">
        <f t="shared" si="52"/>
        <v>83.802543442384234</v>
      </c>
      <c r="Q555" s="275" t="str">
        <f t="shared" si="53"/>
        <v xml:space="preserve"> </v>
      </c>
      <c r="R555" s="230">
        <f t="shared" si="54"/>
        <v>83.802543442384234</v>
      </c>
    </row>
    <row r="556" spans="1:18" x14ac:dyDescent="0.2">
      <c r="A556" s="10" t="str">
        <f>IF(COUNTRY_INFO!A556=0," ",COUNTRY_INFO!A556)</f>
        <v>Ethiopia</v>
      </c>
      <c r="B556" s="10" t="str">
        <f>IF(COUNTRY_INFO!B556=0," ",COUNTRY_INFO!B556)</f>
        <v>Oromia West Harerge</v>
      </c>
      <c r="C556" s="10" t="str">
        <f>IF(COUNTRY_INFO!C556=0," ",COUNTRY_INFO!C556)</f>
        <v>Mesela</v>
      </c>
      <c r="D556" s="11" t="str">
        <f>IF(AND(COUNTRY_INFO!$T$9:$T$1000="T3 (ALB/MBD)",COUNTRY_INFO!$U$9:$U$1000="T3 (ALB/MBD)"), "T3 (ALB/MBD)", " ")</f>
        <v xml:space="preserve"> </v>
      </c>
      <c r="E556" s="289"/>
      <c r="F556" s="109"/>
      <c r="G556" s="288"/>
      <c r="H556" s="288"/>
      <c r="I556" s="56"/>
      <c r="J556" s="11">
        <f t="shared" si="49"/>
        <v>0</v>
      </c>
      <c r="K556" s="305"/>
      <c r="L556" s="308"/>
      <c r="M556" s="306"/>
      <c r="N556" s="14">
        <f t="shared" si="50"/>
        <v>0</v>
      </c>
      <c r="O556" s="230" t="str">
        <f t="shared" si="51"/>
        <v xml:space="preserve"> </v>
      </c>
      <c r="P556" s="230" t="str">
        <f t="shared" si="52"/>
        <v xml:space="preserve"> </v>
      </c>
      <c r="Q556" s="275" t="str">
        <f t="shared" si="53"/>
        <v xml:space="preserve"> </v>
      </c>
      <c r="R556" s="230" t="str">
        <f t="shared" si="54"/>
        <v xml:space="preserve"> </v>
      </c>
    </row>
    <row r="557" spans="1:18" x14ac:dyDescent="0.2">
      <c r="A557" s="10" t="str">
        <f>IF(COUNTRY_INFO!A557=0," ",COUNTRY_INFO!A557)</f>
        <v>Ethiopia</v>
      </c>
      <c r="B557" s="10" t="str">
        <f>IF(COUNTRY_INFO!B557=0," ",COUNTRY_INFO!B557)</f>
        <v>Oromia West Harerge</v>
      </c>
      <c r="C557" s="10" t="str">
        <f>IF(COUNTRY_INFO!C557=0," ",COUNTRY_INFO!C557)</f>
        <v>Mi'eso</v>
      </c>
      <c r="D557" s="11" t="str">
        <f>IF(AND(COUNTRY_INFO!$T$9:$T$1000="T3 (ALB/MBD)",COUNTRY_INFO!$U$9:$U$1000="T3 (ALB/MBD)"), "T3 (ALB/MBD)", " ")</f>
        <v xml:space="preserve"> </v>
      </c>
      <c r="E557" s="289"/>
      <c r="F557" s="109"/>
      <c r="G557" s="288"/>
      <c r="H557" s="288">
        <v>55477</v>
      </c>
      <c r="I557" s="56"/>
      <c r="J557" s="11">
        <f t="shared" si="49"/>
        <v>55477</v>
      </c>
      <c r="K557" s="305"/>
      <c r="L557" s="309">
        <v>52536</v>
      </c>
      <c r="M557" s="306"/>
      <c r="N557" s="14">
        <f t="shared" si="50"/>
        <v>52536</v>
      </c>
      <c r="O557" s="230" t="str">
        <f t="shared" si="51"/>
        <v xml:space="preserve"> </v>
      </c>
      <c r="P557" s="230">
        <f t="shared" si="52"/>
        <v>94.698703967409912</v>
      </c>
      <c r="Q557" s="275" t="str">
        <f t="shared" si="53"/>
        <v xml:space="preserve"> </v>
      </c>
      <c r="R557" s="230">
        <f t="shared" si="54"/>
        <v>94.698703967409912</v>
      </c>
    </row>
    <row r="558" spans="1:18" x14ac:dyDescent="0.2">
      <c r="A558" s="10" t="str">
        <f>IF(COUNTRY_INFO!A558=0," ",COUNTRY_INFO!A558)</f>
        <v>Ethiopia</v>
      </c>
      <c r="B558" s="10" t="str">
        <f>IF(COUNTRY_INFO!B558=0," ",COUNTRY_INFO!B558)</f>
        <v>Oromia West Harerge</v>
      </c>
      <c r="C558" s="10" t="str">
        <f>IF(COUNTRY_INFO!C558=0," ",COUNTRY_INFO!C558)</f>
        <v>Oda Bultum</v>
      </c>
      <c r="D558" s="11" t="str">
        <f>IF(AND(COUNTRY_INFO!$T$9:$T$1000="T3 (ALB/MBD)",COUNTRY_INFO!$U$9:$U$1000="T3 (ALB/MBD)"), "T3 (ALB/MBD)", " ")</f>
        <v xml:space="preserve"> </v>
      </c>
      <c r="E558" s="289"/>
      <c r="F558" s="109"/>
      <c r="G558" s="288"/>
      <c r="H558" s="288"/>
      <c r="I558" s="56"/>
      <c r="J558" s="11">
        <f t="shared" si="49"/>
        <v>0</v>
      </c>
      <c r="K558" s="305"/>
      <c r="L558" s="308"/>
      <c r="M558" s="306"/>
      <c r="N558" s="14">
        <f t="shared" si="50"/>
        <v>0</v>
      </c>
      <c r="O558" s="230" t="str">
        <f t="shared" si="51"/>
        <v xml:space="preserve"> </v>
      </c>
      <c r="P558" s="230" t="str">
        <f t="shared" si="52"/>
        <v xml:space="preserve"> </v>
      </c>
      <c r="Q558" s="275" t="str">
        <f t="shared" si="53"/>
        <v xml:space="preserve"> </v>
      </c>
      <c r="R558" s="230" t="str">
        <f t="shared" si="54"/>
        <v xml:space="preserve"> </v>
      </c>
    </row>
    <row r="559" spans="1:18" x14ac:dyDescent="0.2">
      <c r="A559" s="10" t="str">
        <f>IF(COUNTRY_INFO!A559=0," ",COUNTRY_INFO!A559)</f>
        <v>Ethiopia</v>
      </c>
      <c r="B559" s="10" t="str">
        <f>IF(COUNTRY_INFO!B559=0," ",COUNTRY_INFO!B559)</f>
        <v>Oromia West Harerge</v>
      </c>
      <c r="C559" s="10" t="str">
        <f>IF(COUNTRY_INFO!C559=0," ",COUNTRY_INFO!C559)</f>
        <v>Tullo</v>
      </c>
      <c r="D559" s="11" t="str">
        <f>IF(AND(COUNTRY_INFO!$T$9:$T$1000="T3 (ALB/MBD)",COUNTRY_INFO!$U$9:$U$1000="T3 (ALB/MBD)"), "T3 (ALB/MBD)", " ")</f>
        <v xml:space="preserve"> </v>
      </c>
      <c r="E559" s="289"/>
      <c r="F559" s="109"/>
      <c r="G559" s="288"/>
      <c r="H559" s="288">
        <v>61761</v>
      </c>
      <c r="I559" s="56"/>
      <c r="J559" s="11">
        <f t="shared" si="49"/>
        <v>61761</v>
      </c>
      <c r="K559" s="305"/>
      <c r="L559" s="309">
        <v>58362</v>
      </c>
      <c r="M559" s="306"/>
      <c r="N559" s="14">
        <f t="shared" si="50"/>
        <v>58362</v>
      </c>
      <c r="O559" s="230" t="str">
        <f t="shared" si="51"/>
        <v xml:space="preserve"> </v>
      </c>
      <c r="P559" s="230">
        <f t="shared" si="52"/>
        <v>94.496526934473209</v>
      </c>
      <c r="Q559" s="275" t="str">
        <f t="shared" si="53"/>
        <v xml:space="preserve"> </v>
      </c>
      <c r="R559" s="230">
        <f t="shared" si="54"/>
        <v>94.496526934473209</v>
      </c>
    </row>
    <row r="560" spans="1:18" x14ac:dyDescent="0.2">
      <c r="A560" s="10" t="str">
        <f>IF(COUNTRY_INFO!A560=0," ",COUNTRY_INFO!A560)</f>
        <v>Ethiopia</v>
      </c>
      <c r="B560" s="10" t="str">
        <f>IF(COUNTRY_INFO!B560=0," ",COUNTRY_INFO!B560)</f>
        <v>Oromia West Shewa</v>
      </c>
      <c r="C560" s="10" t="str">
        <f>IF(COUNTRY_INFO!C560=0," ",COUNTRY_INFO!C560)</f>
        <v>Abuna Gindeberet</v>
      </c>
      <c r="D560" s="11" t="str">
        <f>IF(AND(COUNTRY_INFO!$T$9:$T$1000="T3 (ALB/MBD)",COUNTRY_INFO!$U$9:$U$1000="T3 (ALB/MBD)"), "T3 (ALB/MBD)", " ")</f>
        <v xml:space="preserve"> </v>
      </c>
      <c r="E560" s="289"/>
      <c r="F560" s="109"/>
      <c r="G560" s="288"/>
      <c r="H560" s="288"/>
      <c r="I560" s="56"/>
      <c r="J560" s="11">
        <f t="shared" si="49"/>
        <v>0</v>
      </c>
      <c r="K560" s="305"/>
      <c r="L560" s="308"/>
      <c r="M560" s="306"/>
      <c r="N560" s="14">
        <f t="shared" si="50"/>
        <v>0</v>
      </c>
      <c r="O560" s="230" t="str">
        <f t="shared" si="51"/>
        <v xml:space="preserve"> </v>
      </c>
      <c r="P560" s="230" t="str">
        <f t="shared" si="52"/>
        <v xml:space="preserve"> </v>
      </c>
      <c r="Q560" s="275" t="str">
        <f t="shared" si="53"/>
        <v xml:space="preserve"> </v>
      </c>
      <c r="R560" s="230" t="str">
        <f t="shared" si="54"/>
        <v xml:space="preserve"> </v>
      </c>
    </row>
    <row r="561" spans="1:18" x14ac:dyDescent="0.2">
      <c r="A561" s="10" t="str">
        <f>IF(COUNTRY_INFO!A561=0," ",COUNTRY_INFO!A561)</f>
        <v>Ethiopia</v>
      </c>
      <c r="B561" s="10" t="str">
        <f>IF(COUNTRY_INFO!B561=0," ",COUNTRY_INFO!B561)</f>
        <v>Oromia West Shewa</v>
      </c>
      <c r="C561" s="10" t="str">
        <f>IF(COUNTRY_INFO!C561=0," ",COUNTRY_INFO!C561)</f>
        <v>Adea Berga</v>
      </c>
      <c r="D561" s="11" t="str">
        <f>IF(AND(COUNTRY_INFO!$T$9:$T$1000="T3 (ALB/MBD)",COUNTRY_INFO!$U$9:$U$1000="T3 (ALB/MBD)"), "T3 (ALB/MBD)", " ")</f>
        <v xml:space="preserve"> </v>
      </c>
      <c r="E561" s="289"/>
      <c r="F561" s="109"/>
      <c r="G561" s="288"/>
      <c r="H561" s="288"/>
      <c r="I561" s="56"/>
      <c r="J561" s="11">
        <f t="shared" si="49"/>
        <v>0</v>
      </c>
      <c r="K561" s="305"/>
      <c r="L561" s="308"/>
      <c r="M561" s="306"/>
      <c r="N561" s="14">
        <f t="shared" si="50"/>
        <v>0</v>
      </c>
      <c r="O561" s="230" t="str">
        <f t="shared" si="51"/>
        <v xml:space="preserve"> </v>
      </c>
      <c r="P561" s="230" t="str">
        <f t="shared" si="52"/>
        <v xml:space="preserve"> </v>
      </c>
      <c r="Q561" s="275" t="str">
        <f t="shared" si="53"/>
        <v xml:space="preserve"> </v>
      </c>
      <c r="R561" s="230" t="str">
        <f t="shared" si="54"/>
        <v xml:space="preserve"> </v>
      </c>
    </row>
    <row r="562" spans="1:18" x14ac:dyDescent="0.2">
      <c r="A562" s="10" t="str">
        <f>IF(COUNTRY_INFO!A562=0," ",COUNTRY_INFO!A562)</f>
        <v>Ethiopia</v>
      </c>
      <c r="B562" s="10" t="str">
        <f>IF(COUNTRY_INFO!B562=0," ",COUNTRY_INFO!B562)</f>
        <v>Oromia West Shewa</v>
      </c>
      <c r="C562" s="10" t="str">
        <f>IF(COUNTRY_INFO!C562=0," ",COUNTRY_INFO!C562)</f>
        <v xml:space="preserve">Ambo </v>
      </c>
      <c r="D562" s="11" t="str">
        <f>IF(AND(COUNTRY_INFO!$T$9:$T$1000="T3 (ALB/MBD)",COUNTRY_INFO!$U$9:$U$1000="T3 (ALB/MBD)"), "T3 (ALB/MBD)", " ")</f>
        <v xml:space="preserve"> </v>
      </c>
      <c r="E562" s="289"/>
      <c r="F562" s="109"/>
      <c r="G562" s="288"/>
      <c r="H562" s="288"/>
      <c r="I562" s="56"/>
      <c r="J562" s="11">
        <f t="shared" si="49"/>
        <v>0</v>
      </c>
      <c r="K562" s="305"/>
      <c r="L562" s="308"/>
      <c r="M562" s="306"/>
      <c r="N562" s="14">
        <f t="shared" si="50"/>
        <v>0</v>
      </c>
      <c r="O562" s="230" t="str">
        <f t="shared" si="51"/>
        <v xml:space="preserve"> </v>
      </c>
      <c r="P562" s="230" t="str">
        <f t="shared" si="52"/>
        <v xml:space="preserve"> </v>
      </c>
      <c r="Q562" s="275" t="str">
        <f t="shared" si="53"/>
        <v xml:space="preserve"> </v>
      </c>
      <c r="R562" s="230" t="str">
        <f t="shared" si="54"/>
        <v xml:space="preserve"> </v>
      </c>
    </row>
    <row r="563" spans="1:18" x14ac:dyDescent="0.2">
      <c r="A563" s="10" t="str">
        <f>IF(COUNTRY_INFO!A563=0," ",COUNTRY_INFO!A563)</f>
        <v>Ethiopia</v>
      </c>
      <c r="B563" s="10" t="str">
        <f>IF(COUNTRY_INFO!B563=0," ",COUNTRY_INFO!B563)</f>
        <v>Oromia West Shewa</v>
      </c>
      <c r="C563" s="10" t="str">
        <f>IF(COUNTRY_INFO!C563=0," ",COUNTRY_INFO!C563)</f>
        <v>Ambo Town</v>
      </c>
      <c r="D563" s="11" t="str">
        <f>IF(AND(COUNTRY_INFO!$T$9:$T$1000="T3 (ALB/MBD)",COUNTRY_INFO!$U$9:$U$1000="T3 (ALB/MBD)"), "T3 (ALB/MBD)", " ")</f>
        <v xml:space="preserve"> </v>
      </c>
      <c r="E563" s="289"/>
      <c r="F563" s="109"/>
      <c r="G563" s="288"/>
      <c r="H563" s="288"/>
      <c r="I563" s="56"/>
      <c r="J563" s="11">
        <f t="shared" si="49"/>
        <v>0</v>
      </c>
      <c r="K563" s="305"/>
      <c r="L563" s="308"/>
      <c r="M563" s="306"/>
      <c r="N563" s="14">
        <f t="shared" si="50"/>
        <v>0</v>
      </c>
      <c r="O563" s="230" t="str">
        <f t="shared" si="51"/>
        <v xml:space="preserve"> </v>
      </c>
      <c r="P563" s="230" t="str">
        <f t="shared" si="52"/>
        <v xml:space="preserve"> </v>
      </c>
      <c r="Q563" s="275" t="str">
        <f t="shared" si="53"/>
        <v xml:space="preserve"> </v>
      </c>
      <c r="R563" s="230" t="str">
        <f t="shared" si="54"/>
        <v xml:space="preserve"> </v>
      </c>
    </row>
    <row r="564" spans="1:18" x14ac:dyDescent="0.2">
      <c r="A564" s="10" t="str">
        <f>IF(COUNTRY_INFO!A564=0," ",COUNTRY_INFO!A564)</f>
        <v>Ethiopia</v>
      </c>
      <c r="B564" s="10" t="str">
        <f>IF(COUNTRY_INFO!B564=0," ",COUNTRY_INFO!B564)</f>
        <v>Oromia West Shewa</v>
      </c>
      <c r="C564" s="10" t="str">
        <f>IF(COUNTRY_INFO!C564=0," ",COUNTRY_INFO!C564)</f>
        <v>Bako Tibe</v>
      </c>
      <c r="D564" s="11" t="str">
        <f>IF(AND(COUNTRY_INFO!$T$9:$T$1000="T3 (ALB/MBD)",COUNTRY_INFO!$U$9:$U$1000="T3 (ALB/MBD)"), "T3 (ALB/MBD)", " ")</f>
        <v xml:space="preserve"> </v>
      </c>
      <c r="E564" s="289"/>
      <c r="F564" s="109"/>
      <c r="G564" s="288"/>
      <c r="H564" s="288"/>
      <c r="I564" s="56"/>
      <c r="J564" s="11">
        <f t="shared" si="49"/>
        <v>0</v>
      </c>
      <c r="K564" s="305"/>
      <c r="L564" s="308"/>
      <c r="M564" s="306"/>
      <c r="N564" s="14">
        <f t="shared" si="50"/>
        <v>0</v>
      </c>
      <c r="O564" s="230" t="str">
        <f t="shared" si="51"/>
        <v xml:space="preserve"> </v>
      </c>
      <c r="P564" s="230" t="str">
        <f t="shared" si="52"/>
        <v xml:space="preserve"> </v>
      </c>
      <c r="Q564" s="275" t="str">
        <f t="shared" si="53"/>
        <v xml:space="preserve"> </v>
      </c>
      <c r="R564" s="230" t="str">
        <f t="shared" si="54"/>
        <v xml:space="preserve"> </v>
      </c>
    </row>
    <row r="565" spans="1:18" x14ac:dyDescent="0.2">
      <c r="A565" s="10" t="str">
        <f>IF(COUNTRY_INFO!A565=0," ",COUNTRY_INFO!A565)</f>
        <v>Ethiopia</v>
      </c>
      <c r="B565" s="10" t="str">
        <f>IF(COUNTRY_INFO!B565=0," ",COUNTRY_INFO!B565)</f>
        <v>Oromia West Shewa</v>
      </c>
      <c r="C565" s="10" t="str">
        <f>IF(COUNTRY_INFO!C565=0," ",COUNTRY_INFO!C565)</f>
        <v>Chelia</v>
      </c>
      <c r="D565" s="11" t="str">
        <f>IF(AND(COUNTRY_INFO!$T$9:$T$1000="T3 (ALB/MBD)",COUNTRY_INFO!$U$9:$U$1000="T3 (ALB/MBD)"), "T3 (ALB/MBD)", " ")</f>
        <v xml:space="preserve"> </v>
      </c>
      <c r="E565" s="289"/>
      <c r="F565" s="109"/>
      <c r="G565" s="288"/>
      <c r="H565" s="288"/>
      <c r="I565" s="56"/>
      <c r="J565" s="11">
        <f t="shared" si="49"/>
        <v>0</v>
      </c>
      <c r="K565" s="305"/>
      <c r="L565" s="308"/>
      <c r="M565" s="306"/>
      <c r="N565" s="14">
        <f t="shared" si="50"/>
        <v>0</v>
      </c>
      <c r="O565" s="230" t="str">
        <f t="shared" si="51"/>
        <v xml:space="preserve"> </v>
      </c>
      <c r="P565" s="230" t="str">
        <f t="shared" si="52"/>
        <v xml:space="preserve"> </v>
      </c>
      <c r="Q565" s="275" t="str">
        <f t="shared" si="53"/>
        <v xml:space="preserve"> </v>
      </c>
      <c r="R565" s="230" t="str">
        <f t="shared" si="54"/>
        <v xml:space="preserve"> </v>
      </c>
    </row>
    <row r="566" spans="1:18" x14ac:dyDescent="0.2">
      <c r="A566" s="10" t="str">
        <f>IF(COUNTRY_INFO!A566=0," ",COUNTRY_INFO!A566)</f>
        <v>Ethiopia</v>
      </c>
      <c r="B566" s="10" t="str">
        <f>IF(COUNTRY_INFO!B566=0," ",COUNTRY_INFO!B566)</f>
        <v>Oromia West Shewa</v>
      </c>
      <c r="C566" s="10" t="str">
        <f>IF(COUNTRY_INFO!C566=0," ",COUNTRY_INFO!C566)</f>
        <v xml:space="preserve">Chobi </v>
      </c>
      <c r="D566" s="11" t="str">
        <f>IF(AND(COUNTRY_INFO!$T$9:$T$1000="T3 (ALB/MBD)",COUNTRY_INFO!$U$9:$U$1000="T3 (ALB/MBD)"), "T3 (ALB/MBD)", " ")</f>
        <v xml:space="preserve"> </v>
      </c>
      <c r="E566" s="289"/>
      <c r="F566" s="109"/>
      <c r="G566" s="288"/>
      <c r="H566" s="288"/>
      <c r="I566" s="56"/>
      <c r="J566" s="11">
        <f t="shared" si="49"/>
        <v>0</v>
      </c>
      <c r="K566" s="305"/>
      <c r="L566" s="308"/>
      <c r="M566" s="306"/>
      <c r="N566" s="14">
        <f t="shared" si="50"/>
        <v>0</v>
      </c>
      <c r="O566" s="230" t="str">
        <f t="shared" si="51"/>
        <v xml:space="preserve"> </v>
      </c>
      <c r="P566" s="230" t="str">
        <f t="shared" si="52"/>
        <v xml:space="preserve"> </v>
      </c>
      <c r="Q566" s="275" t="str">
        <f t="shared" si="53"/>
        <v xml:space="preserve"> </v>
      </c>
      <c r="R566" s="230" t="str">
        <f t="shared" si="54"/>
        <v xml:space="preserve"> </v>
      </c>
    </row>
    <row r="567" spans="1:18" x14ac:dyDescent="0.2">
      <c r="A567" s="10" t="str">
        <f>IF(COUNTRY_INFO!A567=0," ",COUNTRY_INFO!A567)</f>
        <v>Ethiopia</v>
      </c>
      <c r="B567" s="10" t="str">
        <f>IF(COUNTRY_INFO!B567=0," ",COUNTRY_INFO!B567)</f>
        <v>Oromia West Shewa</v>
      </c>
      <c r="C567" s="10" t="str">
        <f>IF(COUNTRY_INFO!C567=0," ",COUNTRY_INFO!C567)</f>
        <v>Dano</v>
      </c>
      <c r="D567" s="11" t="str">
        <f>IF(AND(COUNTRY_INFO!$T$9:$T$1000="T3 (ALB/MBD)",COUNTRY_INFO!$U$9:$U$1000="T3 (ALB/MBD)"), "T3 (ALB/MBD)", " ")</f>
        <v xml:space="preserve"> </v>
      </c>
      <c r="E567" s="289"/>
      <c r="F567" s="109"/>
      <c r="G567" s="288"/>
      <c r="H567" s="288"/>
      <c r="I567" s="56"/>
      <c r="J567" s="11">
        <f t="shared" si="49"/>
        <v>0</v>
      </c>
      <c r="K567" s="305"/>
      <c r="L567" s="308"/>
      <c r="M567" s="306"/>
      <c r="N567" s="14">
        <f t="shared" si="50"/>
        <v>0</v>
      </c>
      <c r="O567" s="230" t="str">
        <f t="shared" si="51"/>
        <v xml:space="preserve"> </v>
      </c>
      <c r="P567" s="230" t="str">
        <f t="shared" si="52"/>
        <v xml:space="preserve"> </v>
      </c>
      <c r="Q567" s="275" t="str">
        <f t="shared" si="53"/>
        <v xml:space="preserve"> </v>
      </c>
      <c r="R567" s="230" t="str">
        <f t="shared" si="54"/>
        <v xml:space="preserve"> </v>
      </c>
    </row>
    <row r="568" spans="1:18" x14ac:dyDescent="0.2">
      <c r="A568" s="10" t="str">
        <f>IF(COUNTRY_INFO!A568=0," ",COUNTRY_INFO!A568)</f>
        <v>Ethiopia</v>
      </c>
      <c r="B568" s="10" t="str">
        <f>IF(COUNTRY_INFO!B568=0," ",COUNTRY_INFO!B568)</f>
        <v>Oromia West Shewa</v>
      </c>
      <c r="C568" s="10" t="str">
        <f>IF(COUNTRY_INFO!C568=0," ",COUNTRY_INFO!C568)</f>
        <v>Dendi</v>
      </c>
      <c r="D568" s="11" t="str">
        <f>IF(AND(COUNTRY_INFO!$T$9:$T$1000="T3 (ALB/MBD)",COUNTRY_INFO!$U$9:$U$1000="T3 (ALB/MBD)"), "T3 (ALB/MBD)", " ")</f>
        <v xml:space="preserve"> </v>
      </c>
      <c r="E568" s="289"/>
      <c r="F568" s="109"/>
      <c r="G568" s="288"/>
      <c r="H568" s="288"/>
      <c r="I568" s="56"/>
      <c r="J568" s="11">
        <f t="shared" si="49"/>
        <v>0</v>
      </c>
      <c r="K568" s="305"/>
      <c r="L568" s="308"/>
      <c r="M568" s="306"/>
      <c r="N568" s="14">
        <f t="shared" si="50"/>
        <v>0</v>
      </c>
      <c r="O568" s="230" t="str">
        <f t="shared" si="51"/>
        <v xml:space="preserve"> </v>
      </c>
      <c r="P568" s="230" t="str">
        <f t="shared" si="52"/>
        <v xml:space="preserve"> </v>
      </c>
      <c r="Q568" s="275" t="str">
        <f t="shared" si="53"/>
        <v xml:space="preserve"> </v>
      </c>
      <c r="R568" s="230" t="str">
        <f t="shared" si="54"/>
        <v xml:space="preserve"> </v>
      </c>
    </row>
    <row r="569" spans="1:18"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IF(AND(COUNTRY_INFO!$T$9:$T$1000="T3 (ALB/MBD)",COUNTRY_INFO!$U$9:$U$1000="T3 (ALB/MBD)"), "T3 (ALB/MBD)", " ")</f>
        <v xml:space="preserve"> </v>
      </c>
      <c r="E569" s="289"/>
      <c r="F569" s="109"/>
      <c r="G569" s="288"/>
      <c r="H569" s="288"/>
      <c r="I569" s="56"/>
      <c r="J569" s="11">
        <f t="shared" si="49"/>
        <v>0</v>
      </c>
      <c r="K569" s="305"/>
      <c r="L569" s="308"/>
      <c r="M569" s="306"/>
      <c r="N569" s="14">
        <f t="shared" si="50"/>
        <v>0</v>
      </c>
      <c r="O569" s="230" t="str">
        <f t="shared" si="51"/>
        <v xml:space="preserve"> </v>
      </c>
      <c r="P569" s="230" t="str">
        <f t="shared" si="52"/>
        <v xml:space="preserve"> </v>
      </c>
      <c r="Q569" s="275" t="str">
        <f t="shared" si="53"/>
        <v xml:space="preserve"> </v>
      </c>
      <c r="R569" s="230" t="str">
        <f t="shared" si="54"/>
        <v xml:space="preserve"> </v>
      </c>
    </row>
    <row r="570" spans="1:18" x14ac:dyDescent="0.2">
      <c r="A570" s="10" t="str">
        <f>IF(COUNTRY_INFO!A570=0," ",COUNTRY_INFO!A570)</f>
        <v>Ethiopia</v>
      </c>
      <c r="B570" s="10" t="str">
        <f>IF(COUNTRY_INFO!B570=0," ",COUNTRY_INFO!B570)</f>
        <v>Oromia West Shewa</v>
      </c>
      <c r="C570" s="10" t="str">
        <f>IF(COUNTRY_INFO!C570=0," ",COUNTRY_INFO!C570)</f>
        <v>Ejere</v>
      </c>
      <c r="D570" s="11" t="str">
        <f>IF(AND(COUNTRY_INFO!$T$9:$T$1000="T3 (ALB/MBD)",COUNTRY_INFO!$U$9:$U$1000="T3 (ALB/MBD)"), "T3 (ALB/MBD)", " ")</f>
        <v xml:space="preserve"> </v>
      </c>
      <c r="E570" s="289"/>
      <c r="F570" s="109"/>
      <c r="G570" s="288"/>
      <c r="H570" s="288"/>
      <c r="I570" s="56"/>
      <c r="J570" s="11">
        <f t="shared" si="49"/>
        <v>0</v>
      </c>
      <c r="K570" s="305"/>
      <c r="L570" s="308"/>
      <c r="M570" s="306"/>
      <c r="N570" s="14">
        <f t="shared" si="50"/>
        <v>0</v>
      </c>
      <c r="O570" s="230" t="str">
        <f t="shared" si="51"/>
        <v xml:space="preserve"> </v>
      </c>
      <c r="P570" s="230" t="str">
        <f t="shared" si="52"/>
        <v xml:space="preserve"> </v>
      </c>
      <c r="Q570" s="275" t="str">
        <f t="shared" si="53"/>
        <v xml:space="preserve"> </v>
      </c>
      <c r="R570" s="230" t="str">
        <f t="shared" si="54"/>
        <v xml:space="preserve"> </v>
      </c>
    </row>
    <row r="571" spans="1:18" x14ac:dyDescent="0.2">
      <c r="A571" s="10" t="str">
        <f>IF(COUNTRY_INFO!A571=0," ",COUNTRY_INFO!A571)</f>
        <v>Ethiopia</v>
      </c>
      <c r="B571" s="10" t="str">
        <f>IF(COUNTRY_INFO!B571=0," ",COUNTRY_INFO!B571)</f>
        <v>Oromia West Shewa</v>
      </c>
      <c r="C571" s="10" t="str">
        <f>IF(COUNTRY_INFO!C571=0," ",COUNTRY_INFO!C571)</f>
        <v xml:space="preserve">Ejersa Lafo </v>
      </c>
      <c r="D571" s="11" t="str">
        <f>IF(AND(COUNTRY_INFO!$T$9:$T$1000="T3 (ALB/MBD)",COUNTRY_INFO!$U$9:$U$1000="T3 (ALB/MBD)"), "T3 (ALB/MBD)", " ")</f>
        <v xml:space="preserve"> </v>
      </c>
      <c r="E571" s="289"/>
      <c r="F571" s="109"/>
      <c r="G571" s="288"/>
      <c r="H571" s="288"/>
      <c r="I571" s="56"/>
      <c r="J571" s="11">
        <f t="shared" si="49"/>
        <v>0</v>
      </c>
      <c r="K571" s="305"/>
      <c r="L571" s="308"/>
      <c r="M571" s="306"/>
      <c r="N571" s="14">
        <f t="shared" si="50"/>
        <v>0</v>
      </c>
      <c r="O571" s="230" t="str">
        <f t="shared" si="51"/>
        <v xml:space="preserve"> </v>
      </c>
      <c r="P571" s="230" t="str">
        <f t="shared" si="52"/>
        <v xml:space="preserve"> </v>
      </c>
      <c r="Q571" s="275" t="str">
        <f t="shared" si="53"/>
        <v xml:space="preserve"> </v>
      </c>
      <c r="R571" s="230" t="str">
        <f t="shared" si="54"/>
        <v xml:space="preserve"> </v>
      </c>
    </row>
    <row r="572" spans="1:18" x14ac:dyDescent="0.2">
      <c r="A572" s="10" t="str">
        <f>IF(COUNTRY_INFO!A572=0," ",COUNTRY_INFO!A572)</f>
        <v>Ethiopia</v>
      </c>
      <c r="B572" s="10" t="str">
        <f>IF(COUNTRY_INFO!B572=0," ",COUNTRY_INFO!B572)</f>
        <v>Oromia West Shewa</v>
      </c>
      <c r="C572" s="10" t="str">
        <f>IF(COUNTRY_INFO!C572=0," ",COUNTRY_INFO!C572)</f>
        <v>Elu Gelan</v>
      </c>
      <c r="D572" s="11" t="str">
        <f>IF(AND(COUNTRY_INFO!$T$9:$T$1000="T3 (ALB/MBD)",COUNTRY_INFO!$U$9:$U$1000="T3 (ALB/MBD)"), "T3 (ALB/MBD)", " ")</f>
        <v xml:space="preserve"> </v>
      </c>
      <c r="E572" s="289"/>
      <c r="F572" s="109"/>
      <c r="G572" s="288"/>
      <c r="H572" s="288"/>
      <c r="I572" s="56"/>
      <c r="J572" s="11">
        <f t="shared" si="49"/>
        <v>0</v>
      </c>
      <c r="K572" s="305"/>
      <c r="L572" s="308"/>
      <c r="M572" s="306"/>
      <c r="N572" s="14">
        <f t="shared" si="50"/>
        <v>0</v>
      </c>
      <c r="O572" s="230" t="str">
        <f t="shared" si="51"/>
        <v xml:space="preserve"> </v>
      </c>
      <c r="P572" s="230" t="str">
        <f t="shared" si="52"/>
        <v xml:space="preserve"> </v>
      </c>
      <c r="Q572" s="275" t="str">
        <f t="shared" si="53"/>
        <v xml:space="preserve"> </v>
      </c>
      <c r="R572" s="230" t="str">
        <f t="shared" si="54"/>
        <v xml:space="preserve"> </v>
      </c>
    </row>
    <row r="573" spans="1:18" x14ac:dyDescent="0.2">
      <c r="A573" s="10" t="str">
        <f>IF(COUNTRY_INFO!A573=0," ",COUNTRY_INFO!A573)</f>
        <v>Ethiopia</v>
      </c>
      <c r="B573" s="10" t="str">
        <f>IF(COUNTRY_INFO!B573=0," ",COUNTRY_INFO!B573)</f>
        <v>Oromia West Shewa</v>
      </c>
      <c r="C573" s="10" t="str">
        <f>IF(COUNTRY_INFO!C573=0," ",COUNTRY_INFO!C573)</f>
        <v>Gindeberet</v>
      </c>
      <c r="D573" s="11" t="str">
        <f>IF(AND(COUNTRY_INFO!$T$9:$T$1000="T3 (ALB/MBD)",COUNTRY_INFO!$U$9:$U$1000="T3 (ALB/MBD)"), "T3 (ALB/MBD)", " ")</f>
        <v xml:space="preserve"> </v>
      </c>
      <c r="E573" s="289"/>
      <c r="F573" s="109"/>
      <c r="G573" s="288"/>
      <c r="H573" s="288"/>
      <c r="I573" s="56"/>
      <c r="J573" s="11">
        <f t="shared" si="49"/>
        <v>0</v>
      </c>
      <c r="K573" s="305"/>
      <c r="L573" s="308"/>
      <c r="M573" s="306"/>
      <c r="N573" s="14">
        <f t="shared" si="50"/>
        <v>0</v>
      </c>
      <c r="O573" s="230" t="str">
        <f t="shared" si="51"/>
        <v xml:space="preserve"> </v>
      </c>
      <c r="P573" s="230" t="str">
        <f t="shared" si="52"/>
        <v xml:space="preserve"> </v>
      </c>
      <c r="Q573" s="275" t="str">
        <f t="shared" si="53"/>
        <v xml:space="preserve"> </v>
      </c>
      <c r="R573" s="230" t="str">
        <f t="shared" si="54"/>
        <v xml:space="preserve"> </v>
      </c>
    </row>
    <row r="574" spans="1:18" x14ac:dyDescent="0.2">
      <c r="A574" s="10" t="str">
        <f>IF(COUNTRY_INFO!A574=0," ",COUNTRY_INFO!A574)</f>
        <v>Ethiopia</v>
      </c>
      <c r="B574" s="10" t="str">
        <f>IF(COUNTRY_INFO!B574=0," ",COUNTRY_INFO!B574)</f>
        <v>Oromia West Shewa</v>
      </c>
      <c r="C574" s="10" t="str">
        <f>IF(COUNTRY_INFO!C574=0," ",COUNTRY_INFO!C574)</f>
        <v>Ilfata</v>
      </c>
      <c r="D574" s="11" t="str">
        <f>IF(AND(COUNTRY_INFO!$T$9:$T$1000="T3 (ALB/MBD)",COUNTRY_INFO!$U$9:$U$1000="T3 (ALB/MBD)"), "T3 (ALB/MBD)", " ")</f>
        <v xml:space="preserve"> </v>
      </c>
      <c r="E574" s="289"/>
      <c r="F574" s="109"/>
      <c r="G574" s="288"/>
      <c r="H574" s="288">
        <v>24140</v>
      </c>
      <c r="I574" s="56"/>
      <c r="J574" s="11">
        <f t="shared" si="49"/>
        <v>24140</v>
      </c>
      <c r="K574" s="305"/>
      <c r="L574" s="309">
        <v>21982</v>
      </c>
      <c r="M574" s="306"/>
      <c r="N574" s="14">
        <f t="shared" si="50"/>
        <v>21982</v>
      </c>
      <c r="O574" s="230" t="str">
        <f t="shared" si="51"/>
        <v xml:space="preserve"> </v>
      </c>
      <c r="P574" s="230">
        <f t="shared" si="52"/>
        <v>91.060480530240255</v>
      </c>
      <c r="Q574" s="275" t="str">
        <f t="shared" si="53"/>
        <v xml:space="preserve"> </v>
      </c>
      <c r="R574" s="230">
        <f t="shared" si="54"/>
        <v>91.060480530240255</v>
      </c>
    </row>
    <row r="575" spans="1:18" x14ac:dyDescent="0.2">
      <c r="A575" s="10" t="str">
        <f>IF(COUNTRY_INFO!A575=0," ",COUNTRY_INFO!A575)</f>
        <v>Ethiopia</v>
      </c>
      <c r="B575" s="10" t="str">
        <f>IF(COUNTRY_INFO!B575=0," ",COUNTRY_INFO!B575)</f>
        <v>Oromia West Shewa</v>
      </c>
      <c r="C575" s="10" t="str">
        <f>IF(COUNTRY_INFO!C575=0," ",COUNTRY_INFO!C575)</f>
        <v>Jeldu</v>
      </c>
      <c r="D575" s="11" t="str">
        <f>IF(AND(COUNTRY_INFO!$T$9:$T$1000="T3 (ALB/MBD)",COUNTRY_INFO!$U$9:$U$1000="T3 (ALB/MBD)"), "T3 (ALB/MBD)", " ")</f>
        <v xml:space="preserve"> </v>
      </c>
      <c r="E575" s="289"/>
      <c r="F575" s="109"/>
      <c r="G575" s="288"/>
      <c r="H575" s="288"/>
      <c r="I575" s="56"/>
      <c r="J575" s="11">
        <f t="shared" si="49"/>
        <v>0</v>
      </c>
      <c r="K575" s="305"/>
      <c r="L575" s="308"/>
      <c r="M575" s="306"/>
      <c r="N575" s="14">
        <f t="shared" si="50"/>
        <v>0</v>
      </c>
      <c r="O575" s="230" t="str">
        <f t="shared" si="51"/>
        <v xml:space="preserve"> </v>
      </c>
      <c r="P575" s="230" t="str">
        <f t="shared" si="52"/>
        <v xml:space="preserve"> </v>
      </c>
      <c r="Q575" s="275" t="str">
        <f t="shared" si="53"/>
        <v xml:space="preserve"> </v>
      </c>
      <c r="R575" s="230" t="str">
        <f t="shared" si="54"/>
        <v xml:space="preserve"> </v>
      </c>
    </row>
    <row r="576" spans="1:18" x14ac:dyDescent="0.2">
      <c r="A576" s="10" t="str">
        <f>IF(COUNTRY_INFO!A576=0," ",COUNTRY_INFO!A576)</f>
        <v>Ethiopia</v>
      </c>
      <c r="B576" s="10" t="str">
        <f>IF(COUNTRY_INFO!B576=0," ",COUNTRY_INFO!B576)</f>
        <v>Oromia West Shewa</v>
      </c>
      <c r="C576" s="10" t="str">
        <f>IF(COUNTRY_INFO!C576=0," ",COUNTRY_INFO!C576)</f>
        <v>Jibat</v>
      </c>
      <c r="D576" s="11" t="str">
        <f>IF(AND(COUNTRY_INFO!$T$9:$T$1000="T3 (ALB/MBD)",COUNTRY_INFO!$U$9:$U$1000="T3 (ALB/MBD)"), "T3 (ALB/MBD)", " ")</f>
        <v xml:space="preserve"> </v>
      </c>
      <c r="E576" s="289"/>
      <c r="F576" s="109"/>
      <c r="G576" s="288"/>
      <c r="H576" s="288"/>
      <c r="I576" s="56"/>
      <c r="J576" s="11">
        <f t="shared" si="49"/>
        <v>0</v>
      </c>
      <c r="K576" s="305"/>
      <c r="L576" s="308"/>
      <c r="M576" s="306"/>
      <c r="N576" s="14">
        <f t="shared" si="50"/>
        <v>0</v>
      </c>
      <c r="O576" s="230" t="str">
        <f t="shared" si="51"/>
        <v xml:space="preserve"> </v>
      </c>
      <c r="P576" s="230" t="str">
        <f t="shared" si="52"/>
        <v xml:space="preserve"> </v>
      </c>
      <c r="Q576" s="275" t="str">
        <f t="shared" si="53"/>
        <v xml:space="preserve"> </v>
      </c>
      <c r="R576" s="230" t="str">
        <f t="shared" si="54"/>
        <v xml:space="preserve"> </v>
      </c>
    </row>
    <row r="577" spans="1:18" x14ac:dyDescent="0.2">
      <c r="A577" s="10" t="str">
        <f>IF(COUNTRY_INFO!A577=0," ",COUNTRY_INFO!A577)</f>
        <v>Ethiopia</v>
      </c>
      <c r="B577" s="10" t="str">
        <f>IF(COUNTRY_INFO!B577=0," ",COUNTRY_INFO!B577)</f>
        <v>Oromia West Shewa</v>
      </c>
      <c r="C577" s="10" t="str">
        <f>IF(COUNTRY_INFO!C577=0," ",COUNTRY_INFO!C577)</f>
        <v>Liben Jawi</v>
      </c>
      <c r="D577" s="11" t="str">
        <f>IF(AND(COUNTRY_INFO!$T$9:$T$1000="T3 (ALB/MBD)",COUNTRY_INFO!$U$9:$U$1000="T3 (ALB/MBD)"), "T3 (ALB/MBD)", " ")</f>
        <v xml:space="preserve"> </v>
      </c>
      <c r="E577" s="289"/>
      <c r="F577" s="109"/>
      <c r="G577" s="288"/>
      <c r="H577" s="288"/>
      <c r="I577" s="56"/>
      <c r="J577" s="11">
        <f t="shared" si="49"/>
        <v>0</v>
      </c>
      <c r="K577" s="305"/>
      <c r="L577" s="308"/>
      <c r="M577" s="306"/>
      <c r="N577" s="14">
        <f t="shared" si="50"/>
        <v>0</v>
      </c>
      <c r="O577" s="230" t="str">
        <f t="shared" si="51"/>
        <v xml:space="preserve"> </v>
      </c>
      <c r="P577" s="230" t="str">
        <f t="shared" si="52"/>
        <v xml:space="preserve"> </v>
      </c>
      <c r="Q577" s="275" t="str">
        <f t="shared" si="53"/>
        <v xml:space="preserve"> </v>
      </c>
      <c r="R577" s="230" t="str">
        <f t="shared" si="54"/>
        <v xml:space="preserve"> </v>
      </c>
    </row>
    <row r="578" spans="1:18" x14ac:dyDescent="0.2">
      <c r="A578" s="10" t="str">
        <f>IF(COUNTRY_INFO!A578=0," ",COUNTRY_INFO!A578)</f>
        <v>Ethiopia</v>
      </c>
      <c r="B578" s="10" t="str">
        <f>IF(COUNTRY_INFO!B578=0," ",COUNTRY_INFO!B578)</f>
        <v>Oromia West Shewa</v>
      </c>
      <c r="C578" s="10" t="str">
        <f>IF(COUNTRY_INFO!C578=0," ",COUNTRY_INFO!C578)</f>
        <v>Meta Robi</v>
      </c>
      <c r="D578" s="11" t="str">
        <f>IF(AND(COUNTRY_INFO!$T$9:$T$1000="T3 (ALB/MBD)",COUNTRY_INFO!$U$9:$U$1000="T3 (ALB/MBD)"), "T3 (ALB/MBD)", " ")</f>
        <v xml:space="preserve"> </v>
      </c>
      <c r="E578" s="289"/>
      <c r="F578" s="109"/>
      <c r="G578" s="288"/>
      <c r="H578" s="288"/>
      <c r="I578" s="56"/>
      <c r="J578" s="11">
        <f t="shared" si="49"/>
        <v>0</v>
      </c>
      <c r="K578" s="305"/>
      <c r="L578" s="308"/>
      <c r="M578" s="306"/>
      <c r="N578" s="14">
        <f t="shared" si="50"/>
        <v>0</v>
      </c>
      <c r="O578" s="230" t="str">
        <f t="shared" si="51"/>
        <v xml:space="preserve"> </v>
      </c>
      <c r="P578" s="230" t="str">
        <f t="shared" si="52"/>
        <v xml:space="preserve"> </v>
      </c>
      <c r="Q578" s="275" t="str">
        <f t="shared" si="53"/>
        <v xml:space="preserve"> </v>
      </c>
      <c r="R578" s="230" t="str">
        <f t="shared" si="54"/>
        <v xml:space="preserve"> </v>
      </c>
    </row>
    <row r="579" spans="1:18" x14ac:dyDescent="0.2">
      <c r="A579" s="10" t="str">
        <f>IF(COUNTRY_INFO!A579=0," ",COUNTRY_INFO!A579)</f>
        <v>Ethiopia</v>
      </c>
      <c r="B579" s="10" t="str">
        <f>IF(COUNTRY_INFO!B579=0," ",COUNTRY_INFO!B579)</f>
        <v>Oromia West Shewa</v>
      </c>
      <c r="C579" s="10" t="str">
        <f>IF(COUNTRY_INFO!C579=0," ",COUNTRY_INFO!C579)</f>
        <v xml:space="preserve">Meta Wolkite </v>
      </c>
      <c r="D579" s="11" t="str">
        <f>IF(AND(COUNTRY_INFO!$T$9:$T$1000="T3 (ALB/MBD)",COUNTRY_INFO!$U$9:$U$1000="T3 (ALB/MBD)"), "T3 (ALB/MBD)", " ")</f>
        <v xml:space="preserve"> </v>
      </c>
      <c r="E579" s="289"/>
      <c r="F579" s="109"/>
      <c r="G579" s="288"/>
      <c r="H579" s="288"/>
      <c r="I579" s="56"/>
      <c r="J579" s="11">
        <f t="shared" si="49"/>
        <v>0</v>
      </c>
      <c r="K579" s="305"/>
      <c r="L579" s="308"/>
      <c r="M579" s="306"/>
      <c r="N579" s="14">
        <f t="shared" si="50"/>
        <v>0</v>
      </c>
      <c r="O579" s="230" t="str">
        <f t="shared" si="51"/>
        <v xml:space="preserve"> </v>
      </c>
      <c r="P579" s="230" t="str">
        <f t="shared" si="52"/>
        <v xml:space="preserve"> </v>
      </c>
      <c r="Q579" s="275" t="str">
        <f t="shared" si="53"/>
        <v xml:space="preserve"> </v>
      </c>
      <c r="R579" s="230" t="str">
        <f t="shared" si="54"/>
        <v xml:space="preserve"> </v>
      </c>
    </row>
    <row r="580" spans="1:18" x14ac:dyDescent="0.2">
      <c r="A580" s="10" t="str">
        <f>IF(COUNTRY_INFO!A580=0," ",COUNTRY_INFO!A580)</f>
        <v>Ethiopia</v>
      </c>
      <c r="B580" s="10" t="str">
        <f>IF(COUNTRY_INFO!B580=0," ",COUNTRY_INFO!B580)</f>
        <v>Oromia West Shewa</v>
      </c>
      <c r="C580" s="10" t="str">
        <f>IF(COUNTRY_INFO!C580=0," ",COUNTRY_INFO!C580)</f>
        <v>Mida Kegn</v>
      </c>
      <c r="D580" s="11" t="str">
        <f>IF(AND(COUNTRY_INFO!$T$9:$T$1000="T3 (ALB/MBD)",COUNTRY_INFO!$U$9:$U$1000="T3 (ALB/MBD)"), "T3 (ALB/MBD)", " ")</f>
        <v xml:space="preserve"> </v>
      </c>
      <c r="E580" s="289"/>
      <c r="F580" s="109"/>
      <c r="G580" s="288"/>
      <c r="H580" s="288"/>
      <c r="I580" s="56"/>
      <c r="J580" s="11">
        <f t="shared" si="49"/>
        <v>0</v>
      </c>
      <c r="K580" s="305"/>
      <c r="L580" s="308"/>
      <c r="M580" s="306"/>
      <c r="N580" s="14">
        <f t="shared" si="50"/>
        <v>0</v>
      </c>
      <c r="O580" s="230" t="str">
        <f t="shared" si="51"/>
        <v xml:space="preserve"> </v>
      </c>
      <c r="P580" s="230" t="str">
        <f t="shared" si="52"/>
        <v xml:space="preserve"> </v>
      </c>
      <c r="Q580" s="275" t="str">
        <f t="shared" si="53"/>
        <v xml:space="preserve"> </v>
      </c>
      <c r="R580" s="230" t="str">
        <f t="shared" si="54"/>
        <v xml:space="preserve"> </v>
      </c>
    </row>
    <row r="581" spans="1:18" x14ac:dyDescent="0.2">
      <c r="A581" s="10" t="str">
        <f>IF(COUNTRY_INFO!A581=0," ",COUNTRY_INFO!A581)</f>
        <v>Ethiopia</v>
      </c>
      <c r="B581" s="10" t="str">
        <f>IF(COUNTRY_INFO!B581=0," ",COUNTRY_INFO!B581)</f>
        <v>Oromia West Shewa</v>
      </c>
      <c r="C581" s="10" t="str">
        <f>IF(COUNTRY_INFO!C581=0," ",COUNTRY_INFO!C581)</f>
        <v>Nono</v>
      </c>
      <c r="D581" s="11" t="str">
        <f>IF(AND(COUNTRY_INFO!$T$9:$T$1000="T3 (ALB/MBD)",COUNTRY_INFO!$U$9:$U$1000="T3 (ALB/MBD)"), "T3 (ALB/MBD)", " ")</f>
        <v xml:space="preserve"> </v>
      </c>
      <c r="E581" s="289"/>
      <c r="F581" s="109"/>
      <c r="G581" s="288"/>
      <c r="H581" s="288"/>
      <c r="I581" s="56"/>
      <c r="J581" s="11">
        <f t="shared" si="49"/>
        <v>0</v>
      </c>
      <c r="K581" s="305"/>
      <c r="L581" s="308"/>
      <c r="M581" s="306"/>
      <c r="N581" s="14">
        <f t="shared" si="50"/>
        <v>0</v>
      </c>
      <c r="O581" s="230" t="str">
        <f t="shared" si="51"/>
        <v xml:space="preserve"> </v>
      </c>
      <c r="P581" s="230" t="str">
        <f t="shared" si="52"/>
        <v xml:space="preserve"> </v>
      </c>
      <c r="Q581" s="275" t="str">
        <f t="shared" si="53"/>
        <v xml:space="preserve"> </v>
      </c>
      <c r="R581" s="230" t="str">
        <f t="shared" si="54"/>
        <v xml:space="preserve"> </v>
      </c>
    </row>
    <row r="582" spans="1:18" x14ac:dyDescent="0.2">
      <c r="A582" s="10" t="str">
        <f>IF(COUNTRY_INFO!A582=0," ",COUNTRY_INFO!A582)</f>
        <v>Ethiopia</v>
      </c>
      <c r="B582" s="10" t="str">
        <f>IF(COUNTRY_INFO!B582=0," ",COUNTRY_INFO!B582)</f>
        <v>Oromia West Shewa</v>
      </c>
      <c r="C582" s="10" t="str">
        <f>IF(COUNTRY_INFO!C582=0," ",COUNTRY_INFO!C582)</f>
        <v>Toke Kutaye</v>
      </c>
      <c r="D582" s="11" t="str">
        <f>IF(AND(COUNTRY_INFO!$T$9:$T$1000="T3 (ALB/MBD)",COUNTRY_INFO!$U$9:$U$1000="T3 (ALB/MBD)"), "T3 (ALB/MBD)", " ")</f>
        <v xml:space="preserve"> </v>
      </c>
      <c r="E582" s="289"/>
      <c r="F582" s="109"/>
      <c r="G582" s="288"/>
      <c r="H582" s="288"/>
      <c r="I582" s="56"/>
      <c r="J582" s="11">
        <f t="shared" si="49"/>
        <v>0</v>
      </c>
      <c r="K582" s="305"/>
      <c r="L582" s="308"/>
      <c r="M582" s="306"/>
      <c r="N582" s="14">
        <f t="shared" si="50"/>
        <v>0</v>
      </c>
      <c r="O582" s="230" t="str">
        <f t="shared" si="51"/>
        <v xml:space="preserve"> </v>
      </c>
      <c r="P582" s="230" t="str">
        <f t="shared" si="52"/>
        <v xml:space="preserve"> </v>
      </c>
      <c r="Q582" s="275" t="str">
        <f t="shared" si="53"/>
        <v xml:space="preserve"> </v>
      </c>
      <c r="R582" s="230" t="str">
        <f t="shared" si="54"/>
        <v xml:space="preserve"> </v>
      </c>
    </row>
    <row r="583" spans="1:18" x14ac:dyDescent="0.2">
      <c r="A583" s="10" t="str">
        <f>IF(COUNTRY_INFO!A583=0," ",COUNTRY_INFO!A583)</f>
        <v>Ethiopia</v>
      </c>
      <c r="B583" s="10" t="str">
        <f>IF(COUNTRY_INFO!B583=0," ",COUNTRY_INFO!B583)</f>
        <v>Oromia West Wellega</v>
      </c>
      <c r="C583" s="10" t="str">
        <f>IF(COUNTRY_INFO!C583=0," ",COUNTRY_INFO!C583)</f>
        <v>Aira</v>
      </c>
      <c r="D583" s="11" t="str">
        <f>IF(AND(COUNTRY_INFO!$T$9:$T$1000="T3 (ALB/MBD)",COUNTRY_INFO!$U$9:$U$1000="T3 (ALB/MBD)"), "T3 (ALB/MBD)", " ")</f>
        <v xml:space="preserve"> </v>
      </c>
      <c r="E583" s="289"/>
      <c r="F583" s="109"/>
      <c r="G583" s="288"/>
      <c r="H583" s="288"/>
      <c r="I583" s="56"/>
      <c r="J583" s="11">
        <f t="shared" si="49"/>
        <v>0</v>
      </c>
      <c r="K583" s="305"/>
      <c r="L583" s="308"/>
      <c r="M583" s="306"/>
      <c r="N583" s="14">
        <f t="shared" si="50"/>
        <v>0</v>
      </c>
      <c r="O583" s="230" t="str">
        <f t="shared" si="51"/>
        <v xml:space="preserve"> </v>
      </c>
      <c r="P583" s="230" t="str">
        <f t="shared" si="52"/>
        <v xml:space="preserve"> </v>
      </c>
      <c r="Q583" s="275" t="str">
        <f t="shared" si="53"/>
        <v xml:space="preserve"> </v>
      </c>
      <c r="R583" s="230" t="str">
        <f t="shared" si="54"/>
        <v xml:space="preserve"> </v>
      </c>
    </row>
    <row r="584" spans="1:18" x14ac:dyDescent="0.2">
      <c r="A584" s="10" t="str">
        <f>IF(COUNTRY_INFO!A584=0," ",COUNTRY_INFO!A584)</f>
        <v>Ethiopia</v>
      </c>
      <c r="B584" s="10" t="str">
        <f>IF(COUNTRY_INFO!B584=0," ",COUNTRY_INFO!B584)</f>
        <v>Oromia West Wellega</v>
      </c>
      <c r="C584" s="10" t="str">
        <f>IF(COUNTRY_INFO!C584=0," ",COUNTRY_INFO!C584)</f>
        <v>Babo Gambel</v>
      </c>
      <c r="D584" s="11" t="str">
        <f>IF(AND(COUNTRY_INFO!$T$9:$T$1000="T3 (ALB/MBD)",COUNTRY_INFO!$U$9:$U$1000="T3 (ALB/MBD)"), "T3 (ALB/MBD)", " ")</f>
        <v xml:space="preserve"> </v>
      </c>
      <c r="E584" s="289"/>
      <c r="F584" s="109"/>
      <c r="G584" s="288"/>
      <c r="H584" s="288"/>
      <c r="I584" s="56"/>
      <c r="J584" s="11">
        <f t="shared" si="49"/>
        <v>0</v>
      </c>
      <c r="K584" s="305"/>
      <c r="L584" s="308"/>
      <c r="M584" s="306"/>
      <c r="N584" s="14">
        <f t="shared" si="50"/>
        <v>0</v>
      </c>
      <c r="O584" s="230" t="str">
        <f t="shared" si="51"/>
        <v xml:space="preserve"> </v>
      </c>
      <c r="P584" s="230" t="str">
        <f t="shared" si="52"/>
        <v xml:space="preserve"> </v>
      </c>
      <c r="Q584" s="275" t="str">
        <f t="shared" si="53"/>
        <v xml:space="preserve"> </v>
      </c>
      <c r="R584" s="230" t="str">
        <f t="shared" si="54"/>
        <v xml:space="preserve"> </v>
      </c>
    </row>
    <row r="585" spans="1:18" x14ac:dyDescent="0.2">
      <c r="A585" s="10" t="str">
        <f>IF(COUNTRY_INFO!A585=0," ",COUNTRY_INFO!A585)</f>
        <v>Ethiopia</v>
      </c>
      <c r="B585" s="10" t="str">
        <f>IF(COUNTRY_INFO!B585=0," ",COUNTRY_INFO!B585)</f>
        <v>Oromia West Wellega</v>
      </c>
      <c r="C585" s="10" t="str">
        <f>IF(COUNTRY_INFO!C585=0," ",COUNTRY_INFO!C585)</f>
        <v>Begi</v>
      </c>
      <c r="D585" s="11" t="str">
        <f>IF(AND(COUNTRY_INFO!$T$9:$T$1000="T3 (ALB/MBD)",COUNTRY_INFO!$U$9:$U$1000="T3 (ALB/MBD)"), "T3 (ALB/MBD)", " ")</f>
        <v xml:space="preserve"> </v>
      </c>
      <c r="E585" s="289"/>
      <c r="F585" s="109"/>
      <c r="G585" s="288"/>
      <c r="H585" s="288"/>
      <c r="I585" s="56"/>
      <c r="J585" s="11">
        <f t="shared" si="49"/>
        <v>0</v>
      </c>
      <c r="K585" s="305"/>
      <c r="L585" s="308"/>
      <c r="M585" s="306"/>
      <c r="N585" s="14">
        <f t="shared" si="50"/>
        <v>0</v>
      </c>
      <c r="O585" s="230" t="str">
        <f t="shared" si="51"/>
        <v xml:space="preserve"> </v>
      </c>
      <c r="P585" s="230" t="str">
        <f t="shared" si="52"/>
        <v xml:space="preserve"> </v>
      </c>
      <c r="Q585" s="275" t="str">
        <f t="shared" si="53"/>
        <v xml:space="preserve"> </v>
      </c>
      <c r="R585" s="230" t="str">
        <f t="shared" si="54"/>
        <v xml:space="preserve"> </v>
      </c>
    </row>
    <row r="586" spans="1:18" x14ac:dyDescent="0.2">
      <c r="A586" s="10" t="str">
        <f>IF(COUNTRY_INFO!A586=0," ",COUNTRY_INFO!A586)</f>
        <v>Ethiopia</v>
      </c>
      <c r="B586" s="10" t="str">
        <f>IF(COUNTRY_INFO!B586=0," ",COUNTRY_INFO!B586)</f>
        <v>Oromia West Wellega</v>
      </c>
      <c r="C586" s="10" t="str">
        <f>IF(COUNTRY_INFO!C586=0," ",COUNTRY_INFO!C586)</f>
        <v>Bodji Chokorsa</v>
      </c>
      <c r="D586" s="11" t="str">
        <f>IF(AND(COUNTRY_INFO!$T$9:$T$1000="T3 (ALB/MBD)",COUNTRY_INFO!$U$9:$U$1000="T3 (ALB/MBD)"), "T3 (ALB/MBD)", " ")</f>
        <v xml:space="preserve"> </v>
      </c>
      <c r="E586" s="289"/>
      <c r="F586" s="109"/>
      <c r="G586" s="288"/>
      <c r="H586" s="288"/>
      <c r="I586" s="56"/>
      <c r="J586" s="11">
        <f t="shared" ref="J586:J649" si="55">SUM(G586:I586)</f>
        <v>0</v>
      </c>
      <c r="K586" s="305"/>
      <c r="L586" s="308"/>
      <c r="M586" s="306"/>
      <c r="N586" s="14">
        <f t="shared" ref="N586:N649" si="56">SUM(K586:M586)</f>
        <v>0</v>
      </c>
      <c r="O586" s="230" t="str">
        <f t="shared" ref="O586:O649" si="57">IF(G586&lt;&gt;0, IF(K586/G586*100=0, "-", K586/G586*100), " ")</f>
        <v xml:space="preserve"> </v>
      </c>
      <c r="P586" s="230" t="str">
        <f t="shared" ref="P586:P649" si="58">IF(H586&lt;&gt;0, IF(L586/H586*100=0, "-", L586/H586*100), " ")</f>
        <v xml:space="preserve"> </v>
      </c>
      <c r="Q586" s="275" t="str">
        <f t="shared" ref="Q586:Q649" si="59">IF(I586&lt;&gt;0, IF(M586/I586*100=0, "-", M586/I586*100), " ")</f>
        <v xml:space="preserve"> </v>
      </c>
      <c r="R586" s="230" t="str">
        <f t="shared" ref="R586:R649" si="60">IF(J586&lt;&gt;0, IF(N586/J586*100=0, "-", N586/J586*100), " ")</f>
        <v xml:space="preserve"> </v>
      </c>
    </row>
    <row r="587" spans="1:18" x14ac:dyDescent="0.2">
      <c r="A587" s="10" t="str">
        <f>IF(COUNTRY_INFO!A587=0," ",COUNTRY_INFO!A587)</f>
        <v>Ethiopia</v>
      </c>
      <c r="B587" s="10" t="str">
        <f>IF(COUNTRY_INFO!B587=0," ",COUNTRY_INFO!B587)</f>
        <v>Oromia West Wellega</v>
      </c>
      <c r="C587" s="10" t="str">
        <f>IF(COUNTRY_INFO!C587=0," ",COUNTRY_INFO!C587)</f>
        <v xml:space="preserve">Bodji Dirmaji </v>
      </c>
      <c r="D587" s="11" t="str">
        <f>IF(AND(COUNTRY_INFO!$T$9:$T$1000="T3 (ALB/MBD)",COUNTRY_INFO!$U$9:$U$1000="T3 (ALB/MBD)"), "T3 (ALB/MBD)", " ")</f>
        <v xml:space="preserve"> </v>
      </c>
      <c r="E587" s="289"/>
      <c r="F587" s="109"/>
      <c r="G587" s="288"/>
      <c r="H587" s="288"/>
      <c r="I587" s="56"/>
      <c r="J587" s="11">
        <f t="shared" si="55"/>
        <v>0</v>
      </c>
      <c r="K587" s="305"/>
      <c r="L587" s="308"/>
      <c r="M587" s="306"/>
      <c r="N587" s="14">
        <f t="shared" si="56"/>
        <v>0</v>
      </c>
      <c r="O587" s="230" t="str">
        <f t="shared" si="57"/>
        <v xml:space="preserve"> </v>
      </c>
      <c r="P587" s="230" t="str">
        <f t="shared" si="58"/>
        <v xml:space="preserve"> </v>
      </c>
      <c r="Q587" s="275" t="str">
        <f t="shared" si="59"/>
        <v xml:space="preserve"> </v>
      </c>
      <c r="R587" s="230" t="str">
        <f t="shared" si="60"/>
        <v xml:space="preserve"> </v>
      </c>
    </row>
    <row r="588" spans="1:18" x14ac:dyDescent="0.2">
      <c r="A588" s="10" t="str">
        <f>IF(COUNTRY_INFO!A588=0," ",COUNTRY_INFO!A588)</f>
        <v>Ethiopia</v>
      </c>
      <c r="B588" s="10" t="str">
        <f>IF(COUNTRY_INFO!B588=0," ",COUNTRY_INFO!B588)</f>
        <v>Oromia West Wellega</v>
      </c>
      <c r="C588" s="10" t="str">
        <f>IF(COUNTRY_INFO!C588=0," ",COUNTRY_INFO!C588)</f>
        <v>Genji</v>
      </c>
      <c r="D588" s="11" t="str">
        <f>IF(AND(COUNTRY_INFO!$T$9:$T$1000="T3 (ALB/MBD)",COUNTRY_INFO!$U$9:$U$1000="T3 (ALB/MBD)"), "T3 (ALB/MBD)", " ")</f>
        <v xml:space="preserve"> </v>
      </c>
      <c r="E588" s="289"/>
      <c r="F588" s="109"/>
      <c r="G588" s="288"/>
      <c r="H588" s="288"/>
      <c r="I588" s="56"/>
      <c r="J588" s="11">
        <f t="shared" si="55"/>
        <v>0</v>
      </c>
      <c r="K588" s="305"/>
      <c r="L588" s="308"/>
      <c r="M588" s="306"/>
      <c r="N588" s="14">
        <f t="shared" si="56"/>
        <v>0</v>
      </c>
      <c r="O588" s="230" t="str">
        <f t="shared" si="57"/>
        <v xml:space="preserve"> </v>
      </c>
      <c r="P588" s="230" t="str">
        <f t="shared" si="58"/>
        <v xml:space="preserve"> </v>
      </c>
      <c r="Q588" s="275" t="str">
        <f t="shared" si="59"/>
        <v xml:space="preserve"> </v>
      </c>
      <c r="R588" s="230" t="str">
        <f t="shared" si="60"/>
        <v xml:space="preserve"> </v>
      </c>
    </row>
    <row r="589" spans="1:18" x14ac:dyDescent="0.2">
      <c r="A589" s="10" t="str">
        <f>IF(COUNTRY_INFO!A589=0," ",COUNTRY_INFO!A589)</f>
        <v>Ethiopia</v>
      </c>
      <c r="B589" s="10" t="str">
        <f>IF(COUNTRY_INFO!B589=0," ",COUNTRY_INFO!B589)</f>
        <v>Oromia West Wellega</v>
      </c>
      <c r="C589" s="10" t="str">
        <f>IF(COUNTRY_INFO!C589=0," ",COUNTRY_INFO!C589)</f>
        <v>Gimbi Rural</v>
      </c>
      <c r="D589" s="11" t="str">
        <f>IF(AND(COUNTRY_INFO!$T$9:$T$1000="T3 (ALB/MBD)",COUNTRY_INFO!$U$9:$U$1000="T3 (ALB/MBD)"), "T3 (ALB/MBD)", " ")</f>
        <v xml:space="preserve"> </v>
      </c>
      <c r="E589" s="289"/>
      <c r="F589" s="109"/>
      <c r="G589" s="288"/>
      <c r="H589" s="288"/>
      <c r="I589" s="56"/>
      <c r="J589" s="11">
        <f t="shared" si="55"/>
        <v>0</v>
      </c>
      <c r="K589" s="305"/>
      <c r="L589" s="308"/>
      <c r="M589" s="306"/>
      <c r="N589" s="14">
        <f t="shared" si="56"/>
        <v>0</v>
      </c>
      <c r="O589" s="230" t="str">
        <f t="shared" si="57"/>
        <v xml:space="preserve"> </v>
      </c>
      <c r="P589" s="230" t="str">
        <f t="shared" si="58"/>
        <v xml:space="preserve"> </v>
      </c>
      <c r="Q589" s="275" t="str">
        <f t="shared" si="59"/>
        <v xml:space="preserve"> </v>
      </c>
      <c r="R589" s="230" t="str">
        <f t="shared" si="60"/>
        <v xml:space="preserve"> </v>
      </c>
    </row>
    <row r="590" spans="1:18" x14ac:dyDescent="0.2">
      <c r="A590" s="10" t="str">
        <f>IF(COUNTRY_INFO!A590=0," ",COUNTRY_INFO!A590)</f>
        <v>Ethiopia</v>
      </c>
      <c r="B590" s="10" t="str">
        <f>IF(COUNTRY_INFO!B590=0," ",COUNTRY_INFO!B590)</f>
        <v>Oromia West Wellega</v>
      </c>
      <c r="C590" s="10" t="str">
        <f>IF(COUNTRY_INFO!C590=0," ",COUNTRY_INFO!C590)</f>
        <v>Gimbi Town</v>
      </c>
      <c r="D590" s="11" t="str">
        <f>IF(AND(COUNTRY_INFO!$T$9:$T$1000="T3 (ALB/MBD)",COUNTRY_INFO!$U$9:$U$1000="T3 (ALB/MBD)"), "T3 (ALB/MBD)", " ")</f>
        <v xml:space="preserve"> </v>
      </c>
      <c r="E590" s="289"/>
      <c r="F590" s="109"/>
      <c r="G590" s="288"/>
      <c r="H590" s="288"/>
      <c r="I590" s="56"/>
      <c r="J590" s="11">
        <f t="shared" si="55"/>
        <v>0</v>
      </c>
      <c r="K590" s="305"/>
      <c r="L590" s="308"/>
      <c r="M590" s="306"/>
      <c r="N590" s="14">
        <f t="shared" si="56"/>
        <v>0</v>
      </c>
      <c r="O590" s="230" t="str">
        <f t="shared" si="57"/>
        <v xml:space="preserve"> </v>
      </c>
      <c r="P590" s="230" t="str">
        <f t="shared" si="58"/>
        <v xml:space="preserve"> </v>
      </c>
      <c r="Q590" s="275" t="str">
        <f t="shared" si="59"/>
        <v xml:space="preserve"> </v>
      </c>
      <c r="R590" s="230" t="str">
        <f t="shared" si="60"/>
        <v xml:space="preserve"> </v>
      </c>
    </row>
    <row r="591" spans="1:18" x14ac:dyDescent="0.2">
      <c r="A591" s="10" t="str">
        <f>IF(COUNTRY_INFO!A591=0," ",COUNTRY_INFO!A591)</f>
        <v>Ethiopia</v>
      </c>
      <c r="B591" s="10" t="str">
        <f>IF(COUNTRY_INFO!B591=0," ",COUNTRY_INFO!B591)</f>
        <v>Oromia West Wellega</v>
      </c>
      <c r="C591" s="10" t="str">
        <f>IF(COUNTRY_INFO!C591=0," ",COUNTRY_INFO!C591)</f>
        <v>Guliso</v>
      </c>
      <c r="D591" s="11" t="str">
        <f>IF(AND(COUNTRY_INFO!$T$9:$T$1000="T3 (ALB/MBD)",COUNTRY_INFO!$U$9:$U$1000="T3 (ALB/MBD)"), "T3 (ALB/MBD)", " ")</f>
        <v xml:space="preserve"> </v>
      </c>
      <c r="E591" s="289"/>
      <c r="F591" s="109"/>
      <c r="G591" s="288"/>
      <c r="H591" s="288">
        <v>29533</v>
      </c>
      <c r="I591" s="56"/>
      <c r="J591" s="11">
        <f t="shared" si="55"/>
        <v>29533</v>
      </c>
      <c r="K591" s="305"/>
      <c r="L591" s="309">
        <v>24983</v>
      </c>
      <c r="M591" s="306"/>
      <c r="N591" s="14">
        <f t="shared" si="56"/>
        <v>24983</v>
      </c>
      <c r="O591" s="230" t="str">
        <f t="shared" si="57"/>
        <v xml:space="preserve"> </v>
      </c>
      <c r="P591" s="230">
        <f t="shared" si="58"/>
        <v>84.593505570040293</v>
      </c>
      <c r="Q591" s="275" t="str">
        <f t="shared" si="59"/>
        <v xml:space="preserve"> </v>
      </c>
      <c r="R591" s="230">
        <f t="shared" si="60"/>
        <v>84.593505570040293</v>
      </c>
    </row>
    <row r="592" spans="1:18" x14ac:dyDescent="0.2">
      <c r="A592" s="10" t="str">
        <f>IF(COUNTRY_INFO!A592=0," ",COUNTRY_INFO!A592)</f>
        <v>Ethiopia</v>
      </c>
      <c r="B592" s="10" t="str">
        <f>IF(COUNTRY_INFO!B592=0," ",COUNTRY_INFO!B592)</f>
        <v>Oromia West Wellega</v>
      </c>
      <c r="C592" s="10" t="str">
        <f>IF(COUNTRY_INFO!C592=0," ",COUNTRY_INFO!C592)</f>
        <v>Haru</v>
      </c>
      <c r="D592" s="11" t="str">
        <f>IF(AND(COUNTRY_INFO!$T$9:$T$1000="T3 (ALB/MBD)",COUNTRY_INFO!$U$9:$U$1000="T3 (ALB/MBD)"), "T3 (ALB/MBD)", " ")</f>
        <v xml:space="preserve"> </v>
      </c>
      <c r="E592" s="289"/>
      <c r="F592" s="109"/>
      <c r="G592" s="288"/>
      <c r="H592" s="288">
        <v>26981</v>
      </c>
      <c r="I592" s="56"/>
      <c r="J592" s="11">
        <f t="shared" si="55"/>
        <v>26981</v>
      </c>
      <c r="K592" s="305"/>
      <c r="L592" s="309">
        <v>22726</v>
      </c>
      <c r="M592" s="306"/>
      <c r="N592" s="14">
        <f t="shared" si="56"/>
        <v>22726</v>
      </c>
      <c r="O592" s="230" t="str">
        <f t="shared" si="57"/>
        <v xml:space="preserve"> </v>
      </c>
      <c r="P592" s="230">
        <f t="shared" si="58"/>
        <v>84.229643082168934</v>
      </c>
      <c r="Q592" s="275" t="str">
        <f t="shared" si="59"/>
        <v xml:space="preserve"> </v>
      </c>
      <c r="R592" s="230">
        <f t="shared" si="60"/>
        <v>84.229643082168934</v>
      </c>
    </row>
    <row r="593" spans="1:18" x14ac:dyDescent="0.2">
      <c r="A593" s="10" t="str">
        <f>IF(COUNTRY_INFO!A593=0," ",COUNTRY_INFO!A593)</f>
        <v>Ethiopia</v>
      </c>
      <c r="B593" s="10" t="str">
        <f>IF(COUNTRY_INFO!B593=0," ",COUNTRY_INFO!B593)</f>
        <v>Oromia West Wellega</v>
      </c>
      <c r="C593" s="10" t="str">
        <f>IF(COUNTRY_INFO!C593=0," ",COUNTRY_INFO!C593)</f>
        <v>Homa</v>
      </c>
      <c r="D593" s="11" t="str">
        <f>IF(AND(COUNTRY_INFO!$T$9:$T$1000="T3 (ALB/MBD)",COUNTRY_INFO!$U$9:$U$1000="T3 (ALB/MBD)"), "T3 (ALB/MBD)", " ")</f>
        <v xml:space="preserve"> </v>
      </c>
      <c r="E593" s="289"/>
      <c r="F593" s="109"/>
      <c r="G593" s="288"/>
      <c r="H593" s="288"/>
      <c r="I593" s="56"/>
      <c r="J593" s="11">
        <f t="shared" si="55"/>
        <v>0</v>
      </c>
      <c r="K593" s="305"/>
      <c r="L593" s="308"/>
      <c r="M593" s="306"/>
      <c r="N593" s="14">
        <f t="shared" si="56"/>
        <v>0</v>
      </c>
      <c r="O593" s="230" t="str">
        <f t="shared" si="57"/>
        <v xml:space="preserve"> </v>
      </c>
      <c r="P593" s="230" t="str">
        <f t="shared" si="58"/>
        <v xml:space="preserve"> </v>
      </c>
      <c r="Q593" s="275" t="str">
        <f t="shared" si="59"/>
        <v xml:space="preserve"> </v>
      </c>
      <c r="R593" s="230" t="str">
        <f t="shared" si="60"/>
        <v xml:space="preserve"> </v>
      </c>
    </row>
    <row r="594" spans="1:18" x14ac:dyDescent="0.2">
      <c r="A594" s="10" t="str">
        <f>IF(COUNTRY_INFO!A594=0," ",COUNTRY_INFO!A594)</f>
        <v>Ethiopia</v>
      </c>
      <c r="B594" s="10" t="str">
        <f>IF(COUNTRY_INFO!B594=0," ",COUNTRY_INFO!B594)</f>
        <v>Oromia West Wellega</v>
      </c>
      <c r="C594" s="10" t="str">
        <f>IF(COUNTRY_INFO!C594=0," ",COUNTRY_INFO!C594)</f>
        <v>Jarso</v>
      </c>
      <c r="D594" s="11" t="str">
        <f>IF(AND(COUNTRY_INFO!$T$9:$T$1000="T3 (ALB/MBD)",COUNTRY_INFO!$U$9:$U$1000="T3 (ALB/MBD)"), "T3 (ALB/MBD)", " ")</f>
        <v xml:space="preserve"> </v>
      </c>
      <c r="E594" s="289"/>
      <c r="F594" s="109"/>
      <c r="G594" s="288"/>
      <c r="H594" s="288"/>
      <c r="I594" s="56"/>
      <c r="J594" s="11">
        <f t="shared" si="55"/>
        <v>0</v>
      </c>
      <c r="K594" s="305"/>
      <c r="L594" s="308"/>
      <c r="M594" s="306"/>
      <c r="N594" s="14">
        <f t="shared" si="56"/>
        <v>0</v>
      </c>
      <c r="O594" s="230" t="str">
        <f t="shared" si="57"/>
        <v xml:space="preserve"> </v>
      </c>
      <c r="P594" s="230" t="str">
        <f t="shared" si="58"/>
        <v xml:space="preserve"> </v>
      </c>
      <c r="Q594" s="275" t="str">
        <f t="shared" si="59"/>
        <v xml:space="preserve"> </v>
      </c>
      <c r="R594" s="230" t="str">
        <f t="shared" si="60"/>
        <v xml:space="preserve"> </v>
      </c>
    </row>
    <row r="595" spans="1:18" x14ac:dyDescent="0.2">
      <c r="A595" s="10" t="str">
        <f>IF(COUNTRY_INFO!A595=0," ",COUNTRY_INFO!A595)</f>
        <v>Ethiopia</v>
      </c>
      <c r="B595" s="10" t="str">
        <f>IF(COUNTRY_INFO!B595=0," ",COUNTRY_INFO!B595)</f>
        <v>Oromia West Wellega</v>
      </c>
      <c r="C595" s="10" t="str">
        <f>IF(COUNTRY_INFO!C595=0," ",COUNTRY_INFO!C595)</f>
        <v>Kiltu Karra</v>
      </c>
      <c r="D595" s="11" t="str">
        <f>IF(AND(COUNTRY_INFO!$T$9:$T$1000="T3 (ALB/MBD)",COUNTRY_INFO!$U$9:$U$1000="T3 (ALB/MBD)"), "T3 (ALB/MBD)", " ")</f>
        <v xml:space="preserve"> </v>
      </c>
      <c r="E595" s="289"/>
      <c r="F595" s="109"/>
      <c r="G595" s="288"/>
      <c r="H595" s="288"/>
      <c r="I595" s="56"/>
      <c r="J595" s="11">
        <f t="shared" si="55"/>
        <v>0</v>
      </c>
      <c r="K595" s="305"/>
      <c r="L595" s="308"/>
      <c r="M595" s="306"/>
      <c r="N595" s="14">
        <f t="shared" si="56"/>
        <v>0</v>
      </c>
      <c r="O595" s="230" t="str">
        <f t="shared" si="57"/>
        <v xml:space="preserve"> </v>
      </c>
      <c r="P595" s="230" t="str">
        <f t="shared" si="58"/>
        <v xml:space="preserve"> </v>
      </c>
      <c r="Q595" s="275" t="str">
        <f t="shared" si="59"/>
        <v xml:space="preserve"> </v>
      </c>
      <c r="R595" s="230" t="str">
        <f t="shared" si="60"/>
        <v xml:space="preserve"> </v>
      </c>
    </row>
    <row r="596" spans="1:18" x14ac:dyDescent="0.2">
      <c r="A596" s="10" t="str">
        <f>IF(COUNTRY_INFO!A596=0," ",COUNTRY_INFO!A596)</f>
        <v>Ethiopia</v>
      </c>
      <c r="B596" s="10" t="str">
        <f>IF(COUNTRY_INFO!B596=0," ",COUNTRY_INFO!B596)</f>
        <v>Oromia West Wellega</v>
      </c>
      <c r="C596" s="10" t="str">
        <f>IF(COUNTRY_INFO!C596=0," ",COUNTRY_INFO!C596)</f>
        <v>Kondala</v>
      </c>
      <c r="D596" s="11" t="str">
        <f>IF(AND(COUNTRY_INFO!$T$9:$T$1000="T3 (ALB/MBD)",COUNTRY_INFO!$U$9:$U$1000="T3 (ALB/MBD)"), "T3 (ALB/MBD)", " ")</f>
        <v xml:space="preserve"> </v>
      </c>
      <c r="E596" s="289"/>
      <c r="F596" s="109"/>
      <c r="G596" s="288"/>
      <c r="H596" s="288">
        <v>40715</v>
      </c>
      <c r="I596" s="56"/>
      <c r="J596" s="11">
        <f t="shared" si="55"/>
        <v>40715</v>
      </c>
      <c r="K596" s="305"/>
      <c r="L596" s="309">
        <v>37261</v>
      </c>
      <c r="M596" s="306"/>
      <c r="N596" s="14">
        <f t="shared" si="56"/>
        <v>37261</v>
      </c>
      <c r="O596" s="230" t="str">
        <f t="shared" si="57"/>
        <v xml:space="preserve"> </v>
      </c>
      <c r="P596" s="230">
        <f t="shared" si="58"/>
        <v>91.516640058946336</v>
      </c>
      <c r="Q596" s="275" t="str">
        <f t="shared" si="59"/>
        <v xml:space="preserve"> </v>
      </c>
      <c r="R596" s="230">
        <f t="shared" si="60"/>
        <v>91.516640058946336</v>
      </c>
    </row>
    <row r="597" spans="1:18" x14ac:dyDescent="0.2">
      <c r="A597" s="10" t="str">
        <f>IF(COUNTRY_INFO!A597=0," ",COUNTRY_INFO!A597)</f>
        <v>Ethiopia</v>
      </c>
      <c r="B597" s="10" t="str">
        <f>IF(COUNTRY_INFO!B597=0," ",COUNTRY_INFO!B597)</f>
        <v>Oromia West Wellega</v>
      </c>
      <c r="C597" s="10" t="str">
        <f>IF(COUNTRY_INFO!C597=0," ",COUNTRY_INFO!C597)</f>
        <v xml:space="preserve">Lalo Assabi </v>
      </c>
      <c r="D597" s="11" t="str">
        <f>IF(AND(COUNTRY_INFO!$T$9:$T$1000="T3 (ALB/MBD)",COUNTRY_INFO!$U$9:$U$1000="T3 (ALB/MBD)"), "T3 (ALB/MBD)", " ")</f>
        <v xml:space="preserve"> </v>
      </c>
      <c r="E597" s="289"/>
      <c r="F597" s="109"/>
      <c r="G597" s="288"/>
      <c r="H597" s="288"/>
      <c r="I597" s="56"/>
      <c r="J597" s="11">
        <f t="shared" si="55"/>
        <v>0</v>
      </c>
      <c r="K597" s="305"/>
      <c r="L597" s="308"/>
      <c r="M597" s="306"/>
      <c r="N597" s="14">
        <f t="shared" si="56"/>
        <v>0</v>
      </c>
      <c r="O597" s="230" t="str">
        <f t="shared" si="57"/>
        <v xml:space="preserve"> </v>
      </c>
      <c r="P597" s="230" t="str">
        <f t="shared" si="58"/>
        <v xml:space="preserve"> </v>
      </c>
      <c r="Q597" s="275" t="str">
        <f t="shared" si="59"/>
        <v xml:space="preserve"> </v>
      </c>
      <c r="R597" s="230" t="str">
        <f t="shared" si="60"/>
        <v xml:space="preserve"> </v>
      </c>
    </row>
    <row r="598" spans="1:18" x14ac:dyDescent="0.2">
      <c r="A598" s="10" t="str">
        <f>IF(COUNTRY_INFO!A598=0," ",COUNTRY_INFO!A598)</f>
        <v>Ethiopia</v>
      </c>
      <c r="B598" s="10" t="str">
        <f>IF(COUNTRY_INFO!B598=0," ",COUNTRY_INFO!B598)</f>
        <v>Oromia West Wellega</v>
      </c>
      <c r="C598" s="10" t="str">
        <f>IF(COUNTRY_INFO!C598=0," ",COUNTRY_INFO!C598)</f>
        <v>Leta Sibu</v>
      </c>
      <c r="D598" s="11" t="str">
        <f>IF(AND(COUNTRY_INFO!$T$9:$T$1000="T3 (ALB/MBD)",COUNTRY_INFO!$U$9:$U$1000="T3 (ALB/MBD)"), "T3 (ALB/MBD)", " ")</f>
        <v xml:space="preserve"> </v>
      </c>
      <c r="E598" s="289"/>
      <c r="F598" s="109"/>
      <c r="G598" s="288"/>
      <c r="H598" s="288"/>
      <c r="I598" s="56"/>
      <c r="J598" s="11">
        <f t="shared" si="55"/>
        <v>0</v>
      </c>
      <c r="K598" s="305"/>
      <c r="L598" s="308"/>
      <c r="M598" s="306"/>
      <c r="N598" s="14">
        <f t="shared" si="56"/>
        <v>0</v>
      </c>
      <c r="O598" s="230" t="str">
        <f t="shared" si="57"/>
        <v xml:space="preserve"> </v>
      </c>
      <c r="P598" s="230" t="str">
        <f t="shared" si="58"/>
        <v xml:space="preserve"> </v>
      </c>
      <c r="Q598" s="275" t="str">
        <f t="shared" si="59"/>
        <v xml:space="preserve"> </v>
      </c>
      <c r="R598" s="230" t="str">
        <f t="shared" si="60"/>
        <v xml:space="preserve"> </v>
      </c>
    </row>
    <row r="599" spans="1:18" x14ac:dyDescent="0.2">
      <c r="A599" s="10" t="str">
        <f>IF(COUNTRY_INFO!A599=0," ",COUNTRY_INFO!A599)</f>
        <v>Ethiopia</v>
      </c>
      <c r="B599" s="10" t="str">
        <f>IF(COUNTRY_INFO!B599=0," ",COUNTRY_INFO!B599)</f>
        <v>Oromia West Wellega</v>
      </c>
      <c r="C599" s="10" t="str">
        <f>IF(COUNTRY_INFO!C599=0," ",COUNTRY_INFO!C599)</f>
        <v xml:space="preserve">Mana Sibu </v>
      </c>
      <c r="D599" s="11" t="str">
        <f>IF(AND(COUNTRY_INFO!$T$9:$T$1000="T3 (ALB/MBD)",COUNTRY_INFO!$U$9:$U$1000="T3 (ALB/MBD)"), "T3 (ALB/MBD)", " ")</f>
        <v xml:space="preserve"> </v>
      </c>
      <c r="E599" s="289"/>
      <c r="F599" s="109"/>
      <c r="G599" s="288"/>
      <c r="H599" s="288"/>
      <c r="I599" s="56"/>
      <c r="J599" s="11">
        <f t="shared" si="55"/>
        <v>0</v>
      </c>
      <c r="K599" s="305"/>
      <c r="L599" s="308"/>
      <c r="M599" s="306"/>
      <c r="N599" s="14">
        <f t="shared" si="56"/>
        <v>0</v>
      </c>
      <c r="O599" s="230" t="str">
        <f t="shared" si="57"/>
        <v xml:space="preserve"> </v>
      </c>
      <c r="P599" s="230" t="str">
        <f t="shared" si="58"/>
        <v xml:space="preserve"> </v>
      </c>
      <c r="Q599" s="275" t="str">
        <f t="shared" si="59"/>
        <v xml:space="preserve"> </v>
      </c>
      <c r="R599" s="230" t="str">
        <f t="shared" si="60"/>
        <v xml:space="preserve"> </v>
      </c>
    </row>
    <row r="600" spans="1:18" x14ac:dyDescent="0.2">
      <c r="A600" s="10" t="str">
        <f>IF(COUNTRY_INFO!A600=0," ",COUNTRY_INFO!A600)</f>
        <v>Ethiopia</v>
      </c>
      <c r="B600" s="10" t="str">
        <f>IF(COUNTRY_INFO!B600=0," ",COUNTRY_INFO!B600)</f>
        <v>Oromia West Wellega</v>
      </c>
      <c r="C600" s="10" t="str">
        <f>IF(COUNTRY_INFO!C600=0," ",COUNTRY_INFO!C600)</f>
        <v>Mendi Town</v>
      </c>
      <c r="D600" s="11" t="str">
        <f>IF(AND(COUNTRY_INFO!$T$9:$T$1000="T3 (ALB/MBD)",COUNTRY_INFO!$U$9:$U$1000="T3 (ALB/MBD)"), "T3 (ALB/MBD)", " ")</f>
        <v xml:space="preserve"> </v>
      </c>
      <c r="E600" s="289"/>
      <c r="F600" s="109"/>
      <c r="G600" s="288"/>
      <c r="H600" s="288"/>
      <c r="I600" s="56"/>
      <c r="J600" s="11">
        <f t="shared" si="55"/>
        <v>0</v>
      </c>
      <c r="K600" s="305"/>
      <c r="L600" s="308"/>
      <c r="M600" s="306"/>
      <c r="N600" s="14">
        <f t="shared" si="56"/>
        <v>0</v>
      </c>
      <c r="O600" s="230" t="str">
        <f t="shared" si="57"/>
        <v xml:space="preserve"> </v>
      </c>
      <c r="P600" s="230" t="str">
        <f t="shared" si="58"/>
        <v xml:space="preserve"> </v>
      </c>
      <c r="Q600" s="275" t="str">
        <f t="shared" si="59"/>
        <v xml:space="preserve"> </v>
      </c>
      <c r="R600" s="230" t="str">
        <f t="shared" si="60"/>
        <v xml:space="preserve"> </v>
      </c>
    </row>
    <row r="601" spans="1:18" x14ac:dyDescent="0.2">
      <c r="A601" s="10" t="str">
        <f>IF(COUNTRY_INFO!A601=0," ",COUNTRY_INFO!A601)</f>
        <v>Ethiopia</v>
      </c>
      <c r="B601" s="10" t="str">
        <f>IF(COUNTRY_INFO!B601=0," ",COUNTRY_INFO!B601)</f>
        <v>Oromia West Wellega</v>
      </c>
      <c r="C601" s="10" t="str">
        <f>IF(COUNTRY_INFO!C601=0," ",COUNTRY_INFO!C601)</f>
        <v>Nedjo Rural</v>
      </c>
      <c r="D601" s="11" t="str">
        <f>IF(AND(COUNTRY_INFO!$T$9:$T$1000="T3 (ALB/MBD)",COUNTRY_INFO!$U$9:$U$1000="T3 (ALB/MBD)"), "T3 (ALB/MBD)", " ")</f>
        <v xml:space="preserve"> </v>
      </c>
      <c r="E601" s="289"/>
      <c r="F601" s="109"/>
      <c r="G601" s="288"/>
      <c r="H601" s="288"/>
      <c r="I601" s="56"/>
      <c r="J601" s="11">
        <f t="shared" si="55"/>
        <v>0</v>
      </c>
      <c r="K601" s="305"/>
      <c r="L601" s="308"/>
      <c r="M601" s="306"/>
      <c r="N601" s="14">
        <f t="shared" si="56"/>
        <v>0</v>
      </c>
      <c r="O601" s="230" t="str">
        <f t="shared" si="57"/>
        <v xml:space="preserve"> </v>
      </c>
      <c r="P601" s="230" t="str">
        <f t="shared" si="58"/>
        <v xml:space="preserve"> </v>
      </c>
      <c r="Q601" s="275" t="str">
        <f t="shared" si="59"/>
        <v xml:space="preserve"> </v>
      </c>
      <c r="R601" s="230" t="str">
        <f t="shared" si="60"/>
        <v xml:space="preserve"> </v>
      </c>
    </row>
    <row r="602" spans="1:18" x14ac:dyDescent="0.2">
      <c r="A602" s="10" t="str">
        <f>IF(COUNTRY_INFO!A602=0," ",COUNTRY_INFO!A602)</f>
        <v>Ethiopia</v>
      </c>
      <c r="B602" s="10" t="str">
        <f>IF(COUNTRY_INFO!B602=0," ",COUNTRY_INFO!B602)</f>
        <v>Oromia West Wellega</v>
      </c>
      <c r="C602" s="10" t="str">
        <f>IF(COUNTRY_INFO!C602=0," ",COUNTRY_INFO!C602)</f>
        <v>Nedjo Town</v>
      </c>
      <c r="D602" s="11" t="str">
        <f>IF(AND(COUNTRY_INFO!$T$9:$T$1000="T3 (ALB/MBD)",COUNTRY_INFO!$U$9:$U$1000="T3 (ALB/MBD)"), "T3 (ALB/MBD)", " ")</f>
        <v xml:space="preserve"> </v>
      </c>
      <c r="E602" s="289"/>
      <c r="F602" s="109"/>
      <c r="G602" s="288"/>
      <c r="H602" s="288"/>
      <c r="I602" s="56"/>
      <c r="J602" s="11">
        <f t="shared" si="55"/>
        <v>0</v>
      </c>
      <c r="K602" s="305"/>
      <c r="L602" s="308"/>
      <c r="M602" s="306"/>
      <c r="N602" s="14">
        <f t="shared" si="56"/>
        <v>0</v>
      </c>
      <c r="O602" s="230" t="str">
        <f t="shared" si="57"/>
        <v xml:space="preserve"> </v>
      </c>
      <c r="P602" s="230" t="str">
        <f t="shared" si="58"/>
        <v xml:space="preserve"> </v>
      </c>
      <c r="Q602" s="275" t="str">
        <f t="shared" si="59"/>
        <v xml:space="preserve"> </v>
      </c>
      <c r="R602" s="230" t="str">
        <f t="shared" si="60"/>
        <v xml:space="preserve"> </v>
      </c>
    </row>
    <row r="603" spans="1:18" x14ac:dyDescent="0.2">
      <c r="A603" s="10" t="str">
        <f>IF(COUNTRY_INFO!A603=0," ",COUNTRY_INFO!A603)</f>
        <v>Ethiopia</v>
      </c>
      <c r="B603" s="10" t="str">
        <f>IF(COUNTRY_INFO!B603=0," ",COUNTRY_INFO!B603)</f>
        <v>Oromia West Wellega</v>
      </c>
      <c r="C603" s="10" t="str">
        <f>IF(COUNTRY_INFO!C603=0," ",COUNTRY_INFO!C603)</f>
        <v>Nole Kaba</v>
      </c>
      <c r="D603" s="11" t="str">
        <f>IF(AND(COUNTRY_INFO!$T$9:$T$1000="T3 (ALB/MBD)",COUNTRY_INFO!$U$9:$U$1000="T3 (ALB/MBD)"), "T3 (ALB/MBD)", " ")</f>
        <v xml:space="preserve"> </v>
      </c>
      <c r="E603" s="289"/>
      <c r="F603" s="109"/>
      <c r="G603" s="288"/>
      <c r="H603" s="288"/>
      <c r="I603" s="56"/>
      <c r="J603" s="11">
        <f t="shared" si="55"/>
        <v>0</v>
      </c>
      <c r="K603" s="305"/>
      <c r="L603" s="308"/>
      <c r="M603" s="306"/>
      <c r="N603" s="14">
        <f t="shared" si="56"/>
        <v>0</v>
      </c>
      <c r="O603" s="230" t="str">
        <f t="shared" si="57"/>
        <v xml:space="preserve"> </v>
      </c>
      <c r="P603" s="230" t="str">
        <f t="shared" si="58"/>
        <v xml:space="preserve"> </v>
      </c>
      <c r="Q603" s="275" t="str">
        <f t="shared" si="59"/>
        <v xml:space="preserve"> </v>
      </c>
      <c r="R603" s="230" t="str">
        <f t="shared" si="60"/>
        <v xml:space="preserve"> </v>
      </c>
    </row>
    <row r="604" spans="1:18" x14ac:dyDescent="0.2">
      <c r="A604" s="10" t="str">
        <f>IF(COUNTRY_INFO!A604=0," ",COUNTRY_INFO!A604)</f>
        <v>Ethiopia</v>
      </c>
      <c r="B604" s="10" t="str">
        <f>IF(COUNTRY_INFO!B604=0," ",COUNTRY_INFO!B604)</f>
        <v>Oromia West Wellega</v>
      </c>
      <c r="C604" s="10" t="str">
        <f>IF(COUNTRY_INFO!C604=0," ",COUNTRY_INFO!C604)</f>
        <v>Seyo Nole</v>
      </c>
      <c r="D604" s="11" t="str">
        <f>IF(AND(COUNTRY_INFO!$T$9:$T$1000="T3 (ALB/MBD)",COUNTRY_INFO!$U$9:$U$1000="T3 (ALB/MBD)"), "T3 (ALB/MBD)", " ")</f>
        <v xml:space="preserve"> </v>
      </c>
      <c r="E604" s="289"/>
      <c r="F604" s="109"/>
      <c r="G604" s="288"/>
      <c r="H604" s="288"/>
      <c r="I604" s="56"/>
      <c r="J604" s="11">
        <f t="shared" si="55"/>
        <v>0</v>
      </c>
      <c r="K604" s="305"/>
      <c r="L604" s="308"/>
      <c r="M604" s="306"/>
      <c r="N604" s="14">
        <f t="shared" si="56"/>
        <v>0</v>
      </c>
      <c r="O604" s="230" t="str">
        <f t="shared" si="57"/>
        <v xml:space="preserve"> </v>
      </c>
      <c r="P604" s="230" t="str">
        <f t="shared" si="58"/>
        <v xml:space="preserve"> </v>
      </c>
      <c r="Q604" s="275" t="str">
        <f t="shared" si="59"/>
        <v xml:space="preserve"> </v>
      </c>
      <c r="R604" s="230" t="str">
        <f t="shared" si="60"/>
        <v xml:space="preserve"> </v>
      </c>
    </row>
    <row r="605" spans="1:18" x14ac:dyDescent="0.2">
      <c r="A605" s="10" t="str">
        <f>IF(COUNTRY_INFO!A605=0," ",COUNTRY_INFO!A605)</f>
        <v>Ethiopia</v>
      </c>
      <c r="B605" s="10" t="str">
        <f>IF(COUNTRY_INFO!B605=0," ",COUNTRY_INFO!B605)</f>
        <v>Oromia West Wellega</v>
      </c>
      <c r="C605" s="10" t="str">
        <f>IF(COUNTRY_INFO!C605=0," ",COUNTRY_INFO!C605)</f>
        <v>Yubdo</v>
      </c>
      <c r="D605" s="11" t="str">
        <f>IF(AND(COUNTRY_INFO!$T$9:$T$1000="T3 (ALB/MBD)",COUNTRY_INFO!$U$9:$U$1000="T3 (ALB/MBD)"), "T3 (ALB/MBD)", " ")</f>
        <v xml:space="preserve"> </v>
      </c>
      <c r="E605" s="289"/>
      <c r="F605" s="109"/>
      <c r="G605" s="288"/>
      <c r="H605" s="288"/>
      <c r="I605" s="56"/>
      <c r="J605" s="11">
        <f t="shared" si="55"/>
        <v>0</v>
      </c>
      <c r="K605" s="305"/>
      <c r="L605" s="308"/>
      <c r="M605" s="306"/>
      <c r="N605" s="14">
        <f t="shared" si="56"/>
        <v>0</v>
      </c>
      <c r="O605" s="230" t="str">
        <f t="shared" si="57"/>
        <v xml:space="preserve"> </v>
      </c>
      <c r="P605" s="230" t="str">
        <f t="shared" si="58"/>
        <v xml:space="preserve"> </v>
      </c>
      <c r="Q605" s="275" t="str">
        <f t="shared" si="59"/>
        <v xml:space="preserve"> </v>
      </c>
      <c r="R605" s="230" t="str">
        <f t="shared" si="60"/>
        <v xml:space="preserve"> </v>
      </c>
    </row>
    <row r="606" spans="1:18" x14ac:dyDescent="0.2">
      <c r="A606" s="10" t="str">
        <f>IF(COUNTRY_INFO!A606=0," ",COUNTRY_INFO!A606)</f>
        <v>Ethiopia</v>
      </c>
      <c r="B606" s="10" t="str">
        <f>IF(COUNTRY_INFO!B606=0," ",COUNTRY_INFO!B606)</f>
        <v>SNNPR Basketo Special Woreda</v>
      </c>
      <c r="C606" s="10" t="str">
        <f>IF(COUNTRY_INFO!C606=0," ",COUNTRY_INFO!C606)</f>
        <v>Basketo</v>
      </c>
      <c r="D606" s="11"/>
      <c r="E606" s="289"/>
      <c r="F606" s="253"/>
      <c r="G606" s="288"/>
      <c r="H606" s="288">
        <v>24602</v>
      </c>
      <c r="I606" s="56"/>
      <c r="J606" s="11">
        <f t="shared" si="55"/>
        <v>24602</v>
      </c>
      <c r="K606" s="305"/>
      <c r="L606" s="309">
        <v>21328</v>
      </c>
      <c r="M606" s="306"/>
      <c r="N606" s="14">
        <f t="shared" si="56"/>
        <v>21328</v>
      </c>
      <c r="O606" s="230" t="str">
        <f t="shared" si="57"/>
        <v xml:space="preserve"> </v>
      </c>
      <c r="P606" s="230">
        <f t="shared" si="58"/>
        <v>86.692138850499958</v>
      </c>
      <c r="Q606" s="275" t="str">
        <f t="shared" si="59"/>
        <v xml:space="preserve"> </v>
      </c>
      <c r="R606" s="230">
        <f t="shared" si="60"/>
        <v>86.692138850499958</v>
      </c>
    </row>
    <row r="607" spans="1:18" x14ac:dyDescent="0.2">
      <c r="A607" s="10" t="str">
        <f>IF(COUNTRY_INFO!A607=0," ",COUNTRY_INFO!A607)</f>
        <v>Ethiopia</v>
      </c>
      <c r="B607" s="10" t="str">
        <f>IF(COUNTRY_INFO!B607=0," ",COUNTRY_INFO!B607)</f>
        <v>SNNPR Bench Maji</v>
      </c>
      <c r="C607" s="10" t="str">
        <f>IF(COUNTRY_INFO!C607=0," ",COUNTRY_INFO!C607)</f>
        <v>Bero</v>
      </c>
      <c r="D607" s="11"/>
      <c r="E607" s="289"/>
      <c r="F607" s="253"/>
      <c r="G607" s="288"/>
      <c r="H607" s="288">
        <v>5412</v>
      </c>
      <c r="I607" s="56"/>
      <c r="J607" s="11">
        <f t="shared" si="55"/>
        <v>5412</v>
      </c>
      <c r="K607" s="305"/>
      <c r="L607" s="309">
        <v>11092</v>
      </c>
      <c r="M607" s="306"/>
      <c r="N607" s="14">
        <f t="shared" si="56"/>
        <v>11092</v>
      </c>
      <c r="O607" s="230" t="str">
        <f t="shared" si="57"/>
        <v xml:space="preserve"> </v>
      </c>
      <c r="P607" s="230">
        <f t="shared" si="58"/>
        <v>204.95195861049518</v>
      </c>
      <c r="Q607" s="275" t="str">
        <f t="shared" si="59"/>
        <v xml:space="preserve"> </v>
      </c>
      <c r="R607" s="230">
        <f t="shared" si="60"/>
        <v>204.95195861049518</v>
      </c>
    </row>
    <row r="608" spans="1:18" x14ac:dyDescent="0.2">
      <c r="A608" s="10" t="str">
        <f>IF(COUNTRY_INFO!A608=0," ",COUNTRY_INFO!A608)</f>
        <v>Ethiopia</v>
      </c>
      <c r="B608" s="10" t="str">
        <f>IF(COUNTRY_INFO!B608=0," ",COUNTRY_INFO!B608)</f>
        <v>SNNPR Bench Maji</v>
      </c>
      <c r="C608" s="10" t="str">
        <f>IF(COUNTRY_INFO!C608=0," ",COUNTRY_INFO!C608)</f>
        <v>Debub Bench</v>
      </c>
      <c r="D608" s="11"/>
      <c r="E608" s="289"/>
      <c r="F608" s="253"/>
      <c r="G608" s="288"/>
      <c r="H608" s="288">
        <v>47266</v>
      </c>
      <c r="I608" s="56"/>
      <c r="J608" s="11">
        <f t="shared" si="55"/>
        <v>47266</v>
      </c>
      <c r="K608" s="305"/>
      <c r="L608" s="309">
        <v>45291</v>
      </c>
      <c r="M608" s="306"/>
      <c r="N608" s="14">
        <f t="shared" si="56"/>
        <v>45291</v>
      </c>
      <c r="O608" s="230" t="str">
        <f t="shared" si="57"/>
        <v xml:space="preserve"> </v>
      </c>
      <c r="P608" s="230">
        <f t="shared" si="58"/>
        <v>95.821520754876659</v>
      </c>
      <c r="Q608" s="275" t="str">
        <f t="shared" si="59"/>
        <v xml:space="preserve"> </v>
      </c>
      <c r="R608" s="230">
        <f t="shared" si="60"/>
        <v>95.821520754876659</v>
      </c>
    </row>
    <row r="609" spans="1:18" x14ac:dyDescent="0.2">
      <c r="A609" s="10" t="str">
        <f>IF(COUNTRY_INFO!A609=0," ",COUNTRY_INFO!A609)</f>
        <v>Ethiopia</v>
      </c>
      <c r="B609" s="10" t="str">
        <f>IF(COUNTRY_INFO!B609=0," ",COUNTRY_INFO!B609)</f>
        <v>SNNPR Bench Maji</v>
      </c>
      <c r="C609" s="10" t="str">
        <f>IF(COUNTRY_INFO!C609=0," ",COUNTRY_INFO!C609)</f>
        <v>Gura ferda</v>
      </c>
      <c r="D609" s="11" t="s">
        <v>1188</v>
      </c>
      <c r="E609" s="289" t="s">
        <v>19</v>
      </c>
      <c r="F609" s="253" t="s">
        <v>1187</v>
      </c>
      <c r="G609" s="288"/>
      <c r="H609" s="288">
        <v>15549</v>
      </c>
      <c r="I609" s="56"/>
      <c r="J609" s="11">
        <f t="shared" si="55"/>
        <v>15549</v>
      </c>
      <c r="K609" s="305"/>
      <c r="L609" s="309">
        <v>12790</v>
      </c>
      <c r="M609" s="306"/>
      <c r="N609" s="14">
        <f t="shared" si="56"/>
        <v>12790</v>
      </c>
      <c r="O609" s="230" t="str">
        <f t="shared" si="57"/>
        <v xml:space="preserve"> </v>
      </c>
      <c r="P609" s="230">
        <f t="shared" si="58"/>
        <v>82.25609363946235</v>
      </c>
      <c r="Q609" s="275" t="str">
        <f t="shared" si="59"/>
        <v xml:space="preserve"> </v>
      </c>
      <c r="R609" s="230">
        <f t="shared" si="60"/>
        <v>82.25609363946235</v>
      </c>
    </row>
    <row r="610" spans="1:18" x14ac:dyDescent="0.2">
      <c r="A610" s="10" t="str">
        <f>IF(COUNTRY_INFO!A610=0," ",COUNTRY_INFO!A610)</f>
        <v>Ethiopia</v>
      </c>
      <c r="B610" s="10" t="str">
        <f>IF(COUNTRY_INFO!B610=0," ",COUNTRY_INFO!B610)</f>
        <v>SNNPR Bench Maji</v>
      </c>
      <c r="C610" s="10" t="str">
        <f>IF(COUNTRY_INFO!C610=0," ",COUNTRY_INFO!C610)</f>
        <v>Maji</v>
      </c>
      <c r="D610" s="11"/>
      <c r="E610" s="289"/>
      <c r="F610" s="253"/>
      <c r="G610" s="288"/>
      <c r="H610" s="288">
        <v>12863</v>
      </c>
      <c r="I610" s="56"/>
      <c r="J610" s="11">
        <f t="shared" si="55"/>
        <v>12863</v>
      </c>
      <c r="K610" s="305"/>
      <c r="L610" s="309">
        <v>10180</v>
      </c>
      <c r="M610" s="306"/>
      <c r="N610" s="14">
        <f t="shared" si="56"/>
        <v>10180</v>
      </c>
      <c r="O610" s="230" t="str">
        <f t="shared" si="57"/>
        <v xml:space="preserve"> </v>
      </c>
      <c r="P610" s="230">
        <f t="shared" si="58"/>
        <v>79.141724325585017</v>
      </c>
      <c r="Q610" s="275" t="str">
        <f t="shared" si="59"/>
        <v xml:space="preserve"> </v>
      </c>
      <c r="R610" s="230">
        <f t="shared" si="60"/>
        <v>79.141724325585017</v>
      </c>
    </row>
    <row r="611" spans="1:18" x14ac:dyDescent="0.2">
      <c r="A611" s="10" t="str">
        <f>IF(COUNTRY_INFO!A611=0," ",COUNTRY_INFO!A611)</f>
        <v>Ethiopia</v>
      </c>
      <c r="B611" s="10" t="str">
        <f>IF(COUNTRY_INFO!B611=0," ",COUNTRY_INFO!B611)</f>
        <v>SNNPR Bench Maji</v>
      </c>
      <c r="C611" s="10" t="str">
        <f>IF(COUNTRY_INFO!C611=0," ",COUNTRY_INFO!C611)</f>
        <v>Meint Goldia</v>
      </c>
      <c r="D611" s="11" t="str">
        <f>IF(AND(COUNTRY_INFO!$T$9:$T$1000="T3 (ALB/MBD)",COUNTRY_INFO!$U$9:$U$1000="T3 (ALB/MBD)"), "T3 (ALB/MBD)", " ")</f>
        <v xml:space="preserve"> </v>
      </c>
      <c r="E611" s="289"/>
      <c r="F611" s="109"/>
      <c r="G611" s="288"/>
      <c r="H611" s="288">
        <v>36011</v>
      </c>
      <c r="I611" s="56"/>
      <c r="J611" s="11">
        <f t="shared" si="55"/>
        <v>36011</v>
      </c>
      <c r="K611" s="305"/>
      <c r="L611" s="309">
        <v>33765</v>
      </c>
      <c r="M611" s="306"/>
      <c r="N611" s="14">
        <f t="shared" si="56"/>
        <v>33765</v>
      </c>
      <c r="O611" s="230" t="str">
        <f t="shared" si="57"/>
        <v xml:space="preserve"> </v>
      </c>
      <c r="P611" s="230">
        <f t="shared" si="58"/>
        <v>93.763016855960686</v>
      </c>
      <c r="Q611" s="275" t="str">
        <f t="shared" si="59"/>
        <v xml:space="preserve"> </v>
      </c>
      <c r="R611" s="230">
        <f t="shared" si="60"/>
        <v>93.763016855960686</v>
      </c>
    </row>
    <row r="612" spans="1:18" x14ac:dyDescent="0.2">
      <c r="A612" s="10" t="str">
        <f>IF(COUNTRY_INFO!A612=0," ",COUNTRY_INFO!A612)</f>
        <v>Ethiopia</v>
      </c>
      <c r="B612" s="10" t="str">
        <f>IF(COUNTRY_INFO!B612=0," ",COUNTRY_INFO!B612)</f>
        <v>SNNPR Bench Maji</v>
      </c>
      <c r="C612" s="10" t="str">
        <f>IF(COUNTRY_INFO!C612=0," ",COUNTRY_INFO!C612)</f>
        <v>Meint Shasha</v>
      </c>
      <c r="D612" s="11" t="str">
        <f>IF(AND(COUNTRY_INFO!$T$9:$T$1000="T3 (ALB/MBD)",COUNTRY_INFO!$U$9:$U$1000="T3 (ALB/MBD)"), "T3 (ALB/MBD)", " ")</f>
        <v xml:space="preserve"> </v>
      </c>
      <c r="E612" s="289"/>
      <c r="F612" s="109"/>
      <c r="G612" s="288"/>
      <c r="H612" s="288"/>
      <c r="I612" s="56"/>
      <c r="J612" s="11">
        <f t="shared" si="55"/>
        <v>0</v>
      </c>
      <c r="K612" s="305"/>
      <c r="L612" s="308"/>
      <c r="M612" s="306"/>
      <c r="N612" s="14">
        <f t="shared" si="56"/>
        <v>0</v>
      </c>
      <c r="O612" s="230" t="str">
        <f t="shared" si="57"/>
        <v xml:space="preserve"> </v>
      </c>
      <c r="P612" s="230" t="str">
        <f t="shared" si="58"/>
        <v xml:space="preserve"> </v>
      </c>
      <c r="Q612" s="275" t="str">
        <f t="shared" si="59"/>
        <v xml:space="preserve"> </v>
      </c>
      <c r="R612" s="230" t="str">
        <f t="shared" si="60"/>
        <v xml:space="preserve"> </v>
      </c>
    </row>
    <row r="613" spans="1:18" x14ac:dyDescent="0.2">
      <c r="A613" s="10" t="str">
        <f>IF(COUNTRY_INFO!A613=0," ",COUNTRY_INFO!A613)</f>
        <v>Ethiopia</v>
      </c>
      <c r="B613" s="10" t="str">
        <f>IF(COUNTRY_INFO!B613=0," ",COUNTRY_INFO!B613)</f>
        <v>SNNPR Bench Maji</v>
      </c>
      <c r="C613" s="10" t="str">
        <f>IF(COUNTRY_INFO!C613=0," ",COUNTRY_INFO!C613)</f>
        <v>Mizan Aman Town</v>
      </c>
      <c r="D613" s="11" t="str">
        <f>IF(AND(COUNTRY_INFO!$T$9:$T$1000="T3 (ALB/MBD)",COUNTRY_INFO!$U$9:$U$1000="T3 (ALB/MBD)"), "T3 (ALB/MBD)", " ")</f>
        <v xml:space="preserve"> </v>
      </c>
      <c r="E613" s="289"/>
      <c r="F613" s="109"/>
      <c r="G613" s="288"/>
      <c r="H613" s="288">
        <v>17125</v>
      </c>
      <c r="I613" s="56"/>
      <c r="J613" s="11">
        <f t="shared" si="55"/>
        <v>17125</v>
      </c>
      <c r="K613" s="305"/>
      <c r="L613" s="309">
        <v>15092</v>
      </c>
      <c r="M613" s="306"/>
      <c r="N613" s="14">
        <f t="shared" si="56"/>
        <v>15092</v>
      </c>
      <c r="O613" s="230" t="str">
        <f t="shared" si="57"/>
        <v xml:space="preserve"> </v>
      </c>
      <c r="P613" s="230">
        <f t="shared" si="58"/>
        <v>88.128467153284674</v>
      </c>
      <c r="Q613" s="275" t="str">
        <f t="shared" si="59"/>
        <v xml:space="preserve"> </v>
      </c>
      <c r="R613" s="230">
        <f t="shared" si="60"/>
        <v>88.128467153284674</v>
      </c>
    </row>
    <row r="614" spans="1:18" x14ac:dyDescent="0.2">
      <c r="A614" s="10" t="str">
        <f>IF(COUNTRY_INFO!A614=0," ",COUNTRY_INFO!A614)</f>
        <v>Ethiopia</v>
      </c>
      <c r="B614" s="10" t="str">
        <f>IF(COUNTRY_INFO!B614=0," ",COUNTRY_INFO!B614)</f>
        <v>SNNPR Bench Maji</v>
      </c>
      <c r="C614" s="10" t="str">
        <f>IF(COUNTRY_INFO!C614=0," ",COUNTRY_INFO!C614)</f>
        <v>Semen Bench</v>
      </c>
      <c r="D614" s="11" t="str">
        <f>IF(AND(COUNTRY_INFO!$T$9:$T$1000="T3 (ALB/MBD)",COUNTRY_INFO!$U$9:$U$1000="T3 (ALB/MBD)"), "T3 (ALB/MBD)", " ")</f>
        <v xml:space="preserve"> </v>
      </c>
      <c r="E614" s="289"/>
      <c r="F614" s="109"/>
      <c r="G614" s="288"/>
      <c r="H614" s="288">
        <v>46248</v>
      </c>
      <c r="I614" s="56"/>
      <c r="J614" s="11">
        <f t="shared" si="55"/>
        <v>46248</v>
      </c>
      <c r="K614" s="305"/>
      <c r="L614" s="309">
        <v>43722</v>
      </c>
      <c r="M614" s="306"/>
      <c r="N614" s="14">
        <f t="shared" si="56"/>
        <v>43722</v>
      </c>
      <c r="O614" s="230" t="str">
        <f t="shared" si="57"/>
        <v xml:space="preserve"> </v>
      </c>
      <c r="P614" s="230">
        <f t="shared" si="58"/>
        <v>94.538142189932543</v>
      </c>
      <c r="Q614" s="275" t="str">
        <f t="shared" si="59"/>
        <v xml:space="preserve"> </v>
      </c>
      <c r="R614" s="230">
        <f t="shared" si="60"/>
        <v>94.538142189932543</v>
      </c>
    </row>
    <row r="615" spans="1:18" x14ac:dyDescent="0.2">
      <c r="A615" s="10" t="str">
        <f>IF(COUNTRY_INFO!A615=0," ",COUNTRY_INFO!A615)</f>
        <v>Ethiopia</v>
      </c>
      <c r="B615" s="10" t="str">
        <f>IF(COUNTRY_INFO!B615=0," ",COUNTRY_INFO!B615)</f>
        <v>SNNPR Bench Maji</v>
      </c>
      <c r="C615" s="10" t="str">
        <f>IF(COUNTRY_INFO!C615=0," ",COUNTRY_INFO!C615)</f>
        <v>Sheko</v>
      </c>
      <c r="D615" s="11"/>
      <c r="E615" s="289"/>
      <c r="F615" s="253"/>
      <c r="G615" s="288"/>
      <c r="H615" s="288">
        <v>21881</v>
      </c>
      <c r="I615" s="56"/>
      <c r="J615" s="11">
        <f t="shared" si="55"/>
        <v>21881</v>
      </c>
      <c r="K615" s="305"/>
      <c r="L615" s="309">
        <v>19826</v>
      </c>
      <c r="M615" s="306"/>
      <c r="N615" s="14">
        <f t="shared" si="56"/>
        <v>19826</v>
      </c>
      <c r="O615" s="230" t="str">
        <f t="shared" si="57"/>
        <v xml:space="preserve"> </v>
      </c>
      <c r="P615" s="230">
        <f t="shared" si="58"/>
        <v>90.608290297518394</v>
      </c>
      <c r="Q615" s="275" t="str">
        <f t="shared" si="59"/>
        <v xml:space="preserve"> </v>
      </c>
      <c r="R615" s="230">
        <f t="shared" si="60"/>
        <v>90.608290297518394</v>
      </c>
    </row>
    <row r="616" spans="1:18" x14ac:dyDescent="0.2">
      <c r="A616" s="10" t="str">
        <f>IF(COUNTRY_INFO!A616=0," ",COUNTRY_INFO!A616)</f>
        <v>Ethiopia</v>
      </c>
      <c r="B616" s="10" t="str">
        <f>IF(COUNTRY_INFO!B616=0," ",COUNTRY_INFO!B616)</f>
        <v>SNNPR Bench Maji</v>
      </c>
      <c r="C616" s="10" t="str">
        <f>IF(COUNTRY_INFO!C616=0," ",COUNTRY_INFO!C616)</f>
        <v>Shey Bench</v>
      </c>
      <c r="D616" s="11" t="str">
        <f>IF(AND(COUNTRY_INFO!$T$9:$T$1000="T3 (ALB/MBD)",COUNTRY_INFO!$U$9:$U$1000="T3 (ALB/MBD)"), "T3 (ALB/MBD)", " ")</f>
        <v xml:space="preserve"> </v>
      </c>
      <c r="E616" s="289"/>
      <c r="F616" s="109"/>
      <c r="G616" s="288"/>
      <c r="H616" s="288">
        <v>51261</v>
      </c>
      <c r="I616" s="56"/>
      <c r="J616" s="11">
        <f t="shared" si="55"/>
        <v>51261</v>
      </c>
      <c r="K616" s="305"/>
      <c r="L616" s="308"/>
      <c r="M616" s="306"/>
      <c r="N616" s="14">
        <f t="shared" si="56"/>
        <v>0</v>
      </c>
      <c r="O616" s="230" t="str">
        <f t="shared" si="57"/>
        <v xml:space="preserve"> </v>
      </c>
      <c r="P616" s="230" t="str">
        <f t="shared" si="58"/>
        <v>-</v>
      </c>
      <c r="Q616" s="275" t="str">
        <f t="shared" si="59"/>
        <v xml:space="preserve"> </v>
      </c>
      <c r="R616" s="230" t="str">
        <f t="shared" si="60"/>
        <v>-</v>
      </c>
    </row>
    <row r="617" spans="1:18" x14ac:dyDescent="0.2">
      <c r="A617" s="10" t="str">
        <f>IF(COUNTRY_INFO!A617=0," ",COUNTRY_INFO!A617)</f>
        <v>Ethiopia</v>
      </c>
      <c r="B617" s="10" t="str">
        <f>IF(COUNTRY_INFO!B617=0," ",COUNTRY_INFO!B617)</f>
        <v>SNNPR Bench Maji</v>
      </c>
      <c r="C617" s="10" t="str">
        <f>IF(COUNTRY_INFO!C617=0," ",COUNTRY_INFO!C617)</f>
        <v>Surma</v>
      </c>
      <c r="D617" s="11" t="str">
        <f>IF(AND(COUNTRY_INFO!$T$9:$T$1000="T3 (ALB/MBD)",COUNTRY_INFO!$U$9:$U$1000="T3 (ALB/MBD)"), "T3 (ALB/MBD)", " ")</f>
        <v xml:space="preserve"> </v>
      </c>
      <c r="E617" s="289"/>
      <c r="F617" s="109"/>
      <c r="G617" s="288"/>
      <c r="H617" s="288">
        <v>10660</v>
      </c>
      <c r="I617" s="56"/>
      <c r="J617" s="11">
        <f t="shared" si="55"/>
        <v>10660</v>
      </c>
      <c r="K617" s="305"/>
      <c r="L617" s="309">
        <v>87292</v>
      </c>
      <c r="M617" s="306"/>
      <c r="N617" s="14">
        <f t="shared" si="56"/>
        <v>87292</v>
      </c>
      <c r="O617" s="230" t="str">
        <f t="shared" si="57"/>
        <v xml:space="preserve"> </v>
      </c>
      <c r="P617" s="230">
        <f t="shared" si="58"/>
        <v>818.87429643527196</v>
      </c>
      <c r="Q617" s="275" t="str">
        <f t="shared" si="59"/>
        <v xml:space="preserve"> </v>
      </c>
      <c r="R617" s="230">
        <f t="shared" si="60"/>
        <v>818.87429643527196</v>
      </c>
    </row>
    <row r="618" spans="1:18" x14ac:dyDescent="0.2">
      <c r="A618" s="10" t="str">
        <f>IF(COUNTRY_INFO!A618=0," ",COUNTRY_INFO!A618)</f>
        <v>Ethiopia</v>
      </c>
      <c r="B618" s="10" t="str">
        <f>IF(COUNTRY_INFO!B618=0," ",COUNTRY_INFO!B618)</f>
        <v>SNNPR Dawro</v>
      </c>
      <c r="C618" s="10" t="str">
        <f>IF(COUNTRY_INFO!C618=0," ",COUNTRY_INFO!C618)</f>
        <v>Gena-Bossa</v>
      </c>
      <c r="D618" s="11" t="s">
        <v>1188</v>
      </c>
      <c r="E618" s="289" t="s">
        <v>19</v>
      </c>
      <c r="F618" s="253" t="s">
        <v>1187</v>
      </c>
      <c r="G618" s="288"/>
      <c r="H618" s="288"/>
      <c r="I618" s="56"/>
      <c r="J618" s="11">
        <f t="shared" si="55"/>
        <v>0</v>
      </c>
      <c r="K618" s="305"/>
      <c r="L618" s="308"/>
      <c r="M618" s="306"/>
      <c r="N618" s="14">
        <f t="shared" si="56"/>
        <v>0</v>
      </c>
      <c r="O618" s="230" t="str">
        <f t="shared" si="57"/>
        <v xml:space="preserve"> </v>
      </c>
      <c r="P618" s="230" t="str">
        <f t="shared" si="58"/>
        <v xml:space="preserve"> </v>
      </c>
      <c r="Q618" s="275" t="str">
        <f t="shared" si="59"/>
        <v xml:space="preserve"> </v>
      </c>
      <c r="R618" s="230" t="str">
        <f t="shared" si="60"/>
        <v xml:space="preserve"> </v>
      </c>
    </row>
    <row r="619" spans="1:18" x14ac:dyDescent="0.2">
      <c r="A619" s="10" t="str">
        <f>IF(COUNTRY_INFO!A619=0," ",COUNTRY_INFO!A619)</f>
        <v>Ethiopia</v>
      </c>
      <c r="B619" s="10" t="str">
        <f>IF(COUNTRY_INFO!B619=0," ",COUNTRY_INFO!B619)</f>
        <v>SNNPR Dawro</v>
      </c>
      <c r="C619" s="10" t="str">
        <f>IF(COUNTRY_INFO!C619=0," ",COUNTRY_INFO!C619)</f>
        <v>Isara</v>
      </c>
      <c r="D619" s="11" t="s">
        <v>1188</v>
      </c>
      <c r="E619" s="289" t="s">
        <v>19</v>
      </c>
      <c r="F619" s="253" t="s">
        <v>1187</v>
      </c>
      <c r="G619" s="288"/>
      <c r="H619" s="288">
        <v>26772</v>
      </c>
      <c r="I619" s="56"/>
      <c r="J619" s="11">
        <f t="shared" si="55"/>
        <v>26772</v>
      </c>
      <c r="K619" s="305"/>
      <c r="L619" s="309">
        <v>23934</v>
      </c>
      <c r="M619" s="306"/>
      <c r="N619" s="14">
        <f t="shared" si="56"/>
        <v>23934</v>
      </c>
      <c r="O619" s="230" t="str">
        <f t="shared" si="57"/>
        <v xml:space="preserve"> </v>
      </c>
      <c r="P619" s="230">
        <f t="shared" si="58"/>
        <v>89.399372478709097</v>
      </c>
      <c r="Q619" s="275" t="str">
        <f t="shared" si="59"/>
        <v xml:space="preserve"> </v>
      </c>
      <c r="R619" s="230">
        <f t="shared" si="60"/>
        <v>89.399372478709097</v>
      </c>
    </row>
    <row r="620" spans="1:18" x14ac:dyDescent="0.2">
      <c r="A620" s="10" t="str">
        <f>IF(COUNTRY_INFO!A620=0," ",COUNTRY_INFO!A620)</f>
        <v>Ethiopia</v>
      </c>
      <c r="B620" s="10" t="str">
        <f>IF(COUNTRY_INFO!B620=0," ",COUNTRY_INFO!B620)</f>
        <v>SNNPR Dawro</v>
      </c>
      <c r="C620" s="10" t="str">
        <f>IF(COUNTRY_INFO!C620=0," ",COUNTRY_INFO!C620)</f>
        <v>Loma</v>
      </c>
      <c r="D620" s="11" t="s">
        <v>1188</v>
      </c>
      <c r="E620" s="289" t="s">
        <v>19</v>
      </c>
      <c r="F620" s="253" t="s">
        <v>1187</v>
      </c>
      <c r="G620" s="288"/>
      <c r="H620" s="288">
        <v>44820</v>
      </c>
      <c r="I620" s="56"/>
      <c r="J620" s="11">
        <f t="shared" si="55"/>
        <v>44820</v>
      </c>
      <c r="K620" s="305"/>
      <c r="L620" s="309">
        <v>41138</v>
      </c>
      <c r="M620" s="306"/>
      <c r="N620" s="14">
        <f t="shared" si="56"/>
        <v>41138</v>
      </c>
      <c r="O620" s="230" t="str">
        <f t="shared" si="57"/>
        <v xml:space="preserve"> </v>
      </c>
      <c r="P620" s="230">
        <f t="shared" si="58"/>
        <v>91.784917447568048</v>
      </c>
      <c r="Q620" s="275" t="str">
        <f t="shared" si="59"/>
        <v xml:space="preserve"> </v>
      </c>
      <c r="R620" s="230">
        <f t="shared" si="60"/>
        <v>91.784917447568048</v>
      </c>
    </row>
    <row r="621" spans="1:18" x14ac:dyDescent="0.2">
      <c r="A621" s="10" t="str">
        <f>IF(COUNTRY_INFO!A621=0," ",COUNTRY_INFO!A621)</f>
        <v>Ethiopia</v>
      </c>
      <c r="B621" s="10" t="str">
        <f>IF(COUNTRY_INFO!B621=0," ",COUNTRY_INFO!B621)</f>
        <v>SNNPR Dawro</v>
      </c>
      <c r="C621" s="10" t="str">
        <f>IF(COUNTRY_INFO!C621=0," ",COUNTRY_INFO!C621)</f>
        <v>Mareka</v>
      </c>
      <c r="D621" s="11" t="str">
        <f>IF(AND(COUNTRY_INFO!$T$9:$T$1000="T3 (ALB/MBD)",COUNTRY_INFO!$U$9:$U$1000="T3 (ALB/MBD)"), "T3 (ALB/MBD)", " ")</f>
        <v xml:space="preserve"> </v>
      </c>
      <c r="E621" s="289"/>
      <c r="F621" s="109"/>
      <c r="G621" s="288"/>
      <c r="H621" s="288">
        <v>47831</v>
      </c>
      <c r="I621" s="56"/>
      <c r="J621" s="11">
        <f t="shared" si="55"/>
        <v>47831</v>
      </c>
      <c r="K621" s="305"/>
      <c r="L621" s="309">
        <v>45342</v>
      </c>
      <c r="M621" s="306"/>
      <c r="N621" s="14">
        <f t="shared" si="56"/>
        <v>45342</v>
      </c>
      <c r="O621" s="230" t="str">
        <f t="shared" si="57"/>
        <v xml:space="preserve"> </v>
      </c>
      <c r="P621" s="230">
        <f t="shared" si="58"/>
        <v>94.796261838556589</v>
      </c>
      <c r="Q621" s="275" t="str">
        <f t="shared" si="59"/>
        <v xml:space="preserve"> </v>
      </c>
      <c r="R621" s="230">
        <f t="shared" si="60"/>
        <v>94.796261838556589</v>
      </c>
    </row>
    <row r="622" spans="1:18" x14ac:dyDescent="0.2">
      <c r="A622" s="10" t="str">
        <f>IF(COUNTRY_INFO!A622=0," ",COUNTRY_INFO!A622)</f>
        <v>Ethiopia</v>
      </c>
      <c r="B622" s="10" t="str">
        <f>IF(COUNTRY_INFO!B622=0," ",COUNTRY_INFO!B622)</f>
        <v>SNNPR Dawro</v>
      </c>
      <c r="C622" s="10" t="str">
        <f>IF(COUNTRY_INFO!C622=0," ",COUNTRY_INFO!C622)</f>
        <v>Terch Town</v>
      </c>
      <c r="D622" s="11"/>
      <c r="E622" s="289"/>
      <c r="F622" s="253"/>
      <c r="G622" s="288"/>
      <c r="H622" s="288">
        <v>4272</v>
      </c>
      <c r="I622" s="56"/>
      <c r="J622" s="11">
        <f t="shared" si="55"/>
        <v>4272</v>
      </c>
      <c r="K622" s="305"/>
      <c r="L622" s="309">
        <v>3927</v>
      </c>
      <c r="M622" s="306"/>
      <c r="N622" s="14">
        <f t="shared" si="56"/>
        <v>3927</v>
      </c>
      <c r="O622" s="230" t="str">
        <f t="shared" si="57"/>
        <v xml:space="preserve"> </v>
      </c>
      <c r="P622" s="230">
        <f t="shared" si="58"/>
        <v>91.924157303370791</v>
      </c>
      <c r="Q622" s="275" t="str">
        <f t="shared" si="59"/>
        <v xml:space="preserve"> </v>
      </c>
      <c r="R622" s="230">
        <f t="shared" si="60"/>
        <v>91.924157303370791</v>
      </c>
    </row>
    <row r="623" spans="1:18" x14ac:dyDescent="0.2">
      <c r="A623" s="10" t="str">
        <f>IF(COUNTRY_INFO!A623=0," ",COUNTRY_INFO!A623)</f>
        <v>Ethiopia</v>
      </c>
      <c r="B623" s="10" t="str">
        <f>IF(COUNTRY_INFO!B623=0," ",COUNTRY_INFO!B623)</f>
        <v>SNNPR Dawro</v>
      </c>
      <c r="C623" s="10" t="str">
        <f>IF(COUNTRY_INFO!C623=0," ",COUNTRY_INFO!C623)</f>
        <v>Tocha</v>
      </c>
      <c r="D623" s="11" t="s">
        <v>1188</v>
      </c>
      <c r="E623" s="289" t="s">
        <v>19</v>
      </c>
      <c r="F623" s="253" t="s">
        <v>1187</v>
      </c>
      <c r="G623" s="288"/>
      <c r="H623" s="288">
        <v>42409</v>
      </c>
      <c r="I623" s="56"/>
      <c r="J623" s="11">
        <f t="shared" si="55"/>
        <v>42409</v>
      </c>
      <c r="K623" s="305"/>
      <c r="L623" s="309">
        <v>39472</v>
      </c>
      <c r="M623" s="306"/>
      <c r="N623" s="14">
        <f t="shared" si="56"/>
        <v>39472</v>
      </c>
      <c r="O623" s="230" t="str">
        <f t="shared" si="57"/>
        <v xml:space="preserve"> </v>
      </c>
      <c r="P623" s="230">
        <f t="shared" si="58"/>
        <v>93.074583225258792</v>
      </c>
      <c r="Q623" s="275" t="str">
        <f t="shared" si="59"/>
        <v xml:space="preserve"> </v>
      </c>
      <c r="R623" s="230">
        <f t="shared" si="60"/>
        <v>93.074583225258792</v>
      </c>
    </row>
    <row r="624" spans="1:18" x14ac:dyDescent="0.2">
      <c r="A624" s="10" t="str">
        <f>IF(COUNTRY_INFO!A624=0," ",COUNTRY_INFO!A624)</f>
        <v>Ethiopia</v>
      </c>
      <c r="B624" s="10" t="str">
        <f>IF(COUNTRY_INFO!B624=0," ",COUNTRY_INFO!B624)</f>
        <v>SNNPR East Gurage</v>
      </c>
      <c r="C624" s="10" t="str">
        <f>IF(COUNTRY_INFO!C624=0," ",COUNTRY_INFO!C624)</f>
        <v>Mareko</v>
      </c>
      <c r="D624" s="11" t="str">
        <f>IF(AND(COUNTRY_INFO!$T$9:$T$1000="T3 (ALB/MBD)",COUNTRY_INFO!$U$9:$U$1000="T3 (ALB/MBD)"), "T3 (ALB/MBD)", " ")</f>
        <v>T3 (ALB/MBD)</v>
      </c>
      <c r="E624" s="289" t="s">
        <v>19</v>
      </c>
      <c r="F624" s="253" t="s">
        <v>1187</v>
      </c>
      <c r="G624" s="288"/>
      <c r="H624" s="288">
        <v>26787</v>
      </c>
      <c r="I624" s="56"/>
      <c r="J624" s="11">
        <f t="shared" si="55"/>
        <v>26787</v>
      </c>
      <c r="K624" s="305"/>
      <c r="L624" s="309">
        <v>25000</v>
      </c>
      <c r="M624" s="306"/>
      <c r="N624" s="14">
        <f t="shared" si="56"/>
        <v>25000</v>
      </c>
      <c r="O624" s="230" t="str">
        <f t="shared" si="57"/>
        <v xml:space="preserve"> </v>
      </c>
      <c r="P624" s="230">
        <f t="shared" si="58"/>
        <v>93.328853548363014</v>
      </c>
      <c r="Q624" s="275" t="str">
        <f t="shared" si="59"/>
        <v xml:space="preserve"> </v>
      </c>
      <c r="R624" s="230">
        <f t="shared" si="60"/>
        <v>93.328853548363014</v>
      </c>
    </row>
    <row r="625" spans="1:18" x14ac:dyDescent="0.2">
      <c r="A625" s="10" t="str">
        <f>IF(COUNTRY_INFO!A625=0," ",COUNTRY_INFO!A625)</f>
        <v>Ethiopia</v>
      </c>
      <c r="B625" s="10" t="str">
        <f>IF(COUNTRY_INFO!B625=0," ",COUNTRY_INFO!B625)</f>
        <v>SNNPR East Gurage</v>
      </c>
      <c r="C625" s="10" t="str">
        <f>IF(COUNTRY_INFO!C625=0," ",COUNTRY_INFO!C625)</f>
        <v>Meskan</v>
      </c>
      <c r="D625" s="11" t="str">
        <f>IF(AND(COUNTRY_INFO!$T$9:$T$1000="T3 (ALB/MBD)",COUNTRY_INFO!$U$9:$U$1000="T3 (ALB/MBD)"), "T3 (ALB/MBD)", " ")</f>
        <v>T3 (ALB/MBD)</v>
      </c>
      <c r="E625" s="289" t="s">
        <v>19</v>
      </c>
      <c r="F625" s="253" t="s">
        <v>1187</v>
      </c>
      <c r="G625" s="288"/>
      <c r="H625" s="288">
        <v>64330</v>
      </c>
      <c r="I625" s="56"/>
      <c r="J625" s="11">
        <f t="shared" si="55"/>
        <v>64330</v>
      </c>
      <c r="K625" s="305"/>
      <c r="L625" s="309">
        <v>59288</v>
      </c>
      <c r="M625" s="306"/>
      <c r="N625" s="14">
        <f t="shared" si="56"/>
        <v>59288</v>
      </c>
      <c r="O625" s="230" t="str">
        <f t="shared" si="57"/>
        <v xml:space="preserve"> </v>
      </c>
      <c r="P625" s="230">
        <f t="shared" si="58"/>
        <v>92.162288201461223</v>
      </c>
      <c r="Q625" s="275" t="str">
        <f t="shared" si="59"/>
        <v xml:space="preserve"> </v>
      </c>
      <c r="R625" s="230">
        <f t="shared" si="60"/>
        <v>92.162288201461223</v>
      </c>
    </row>
    <row r="626" spans="1:18" x14ac:dyDescent="0.2">
      <c r="A626" s="10" t="str">
        <f>IF(COUNTRY_INFO!A626=0," ",COUNTRY_INFO!A626)</f>
        <v>Ethiopia</v>
      </c>
      <c r="B626" s="10" t="str">
        <f>IF(COUNTRY_INFO!B626=0," ",COUNTRY_INFO!B626)</f>
        <v>SNNPR East Gurage</v>
      </c>
      <c r="C626" s="10" t="str">
        <f>IF(COUNTRY_INFO!C626=0," ",COUNTRY_INFO!C626)</f>
        <v>Sodo</v>
      </c>
      <c r="D626" s="11" t="s">
        <v>1188</v>
      </c>
      <c r="E626" s="289" t="s">
        <v>19</v>
      </c>
      <c r="F626" s="253" t="s">
        <v>1187</v>
      </c>
      <c r="G626" s="288"/>
      <c r="H626" s="288"/>
      <c r="I626" s="56"/>
      <c r="J626" s="11">
        <f t="shared" si="55"/>
        <v>0</v>
      </c>
      <c r="K626" s="305"/>
      <c r="L626" s="308"/>
      <c r="M626" s="306"/>
      <c r="N626" s="14">
        <f t="shared" si="56"/>
        <v>0</v>
      </c>
      <c r="O626" s="230" t="str">
        <f t="shared" si="57"/>
        <v xml:space="preserve"> </v>
      </c>
      <c r="P626" s="230" t="str">
        <f t="shared" si="58"/>
        <v xml:space="preserve"> </v>
      </c>
      <c r="Q626" s="275" t="str">
        <f t="shared" si="59"/>
        <v xml:space="preserve"> </v>
      </c>
      <c r="R626" s="230" t="str">
        <f t="shared" si="60"/>
        <v xml:space="preserve"> </v>
      </c>
    </row>
    <row r="627" spans="1:18" x14ac:dyDescent="0.2">
      <c r="A627" s="10" t="str">
        <f>IF(COUNTRY_INFO!A627=0," ",COUNTRY_INFO!A627)</f>
        <v>Ethiopia</v>
      </c>
      <c r="B627" s="10" t="str">
        <f>IF(COUNTRY_INFO!B627=0," ",COUNTRY_INFO!B627)</f>
        <v>SNNPR Gamo Gofa</v>
      </c>
      <c r="C627" s="10" t="str">
        <f>IF(COUNTRY_INFO!C627=0," ",COUNTRY_INFO!C627)</f>
        <v>Arbaminch Town</v>
      </c>
      <c r="D627" s="11" t="s">
        <v>1188</v>
      </c>
      <c r="E627" s="289" t="s">
        <v>19</v>
      </c>
      <c r="F627" s="253" t="s">
        <v>1187</v>
      </c>
      <c r="G627" s="288"/>
      <c r="H627" s="288">
        <v>35640</v>
      </c>
      <c r="I627" s="56"/>
      <c r="J627" s="11">
        <f t="shared" si="55"/>
        <v>35640</v>
      </c>
      <c r="K627" s="305"/>
      <c r="L627" s="309">
        <v>31649</v>
      </c>
      <c r="M627" s="306"/>
      <c r="N627" s="14">
        <f t="shared" si="56"/>
        <v>31649</v>
      </c>
      <c r="O627" s="230" t="str">
        <f t="shared" si="57"/>
        <v xml:space="preserve"> </v>
      </c>
      <c r="P627" s="230">
        <f t="shared" si="58"/>
        <v>88.801907968574639</v>
      </c>
      <c r="Q627" s="275" t="str">
        <f t="shared" si="59"/>
        <v xml:space="preserve"> </v>
      </c>
      <c r="R627" s="230">
        <f t="shared" si="60"/>
        <v>88.801907968574639</v>
      </c>
    </row>
    <row r="628" spans="1:18" x14ac:dyDescent="0.2">
      <c r="A628" s="10" t="str">
        <f>IF(COUNTRY_INFO!A628=0," ",COUNTRY_INFO!A628)</f>
        <v>Ethiopia</v>
      </c>
      <c r="B628" s="10" t="str">
        <f>IF(COUNTRY_INFO!B628=0," ",COUNTRY_INFO!B628)</f>
        <v>SNNPR Gamo Gofa</v>
      </c>
      <c r="C628" s="10" t="str">
        <f>IF(COUNTRY_INFO!C628=0," ",COUNTRY_INFO!C628)</f>
        <v>Arbaminch zuria</v>
      </c>
      <c r="D628" s="11" t="s">
        <v>1188</v>
      </c>
      <c r="E628" s="289" t="s">
        <v>19</v>
      </c>
      <c r="F628" s="253" t="s">
        <v>1187</v>
      </c>
      <c r="G628" s="288"/>
      <c r="H628" s="288">
        <v>67124</v>
      </c>
      <c r="I628" s="56"/>
      <c r="J628" s="11">
        <f t="shared" si="55"/>
        <v>67124</v>
      </c>
      <c r="K628" s="305"/>
      <c r="L628" s="309">
        <v>63297</v>
      </c>
      <c r="M628" s="306"/>
      <c r="N628" s="14">
        <f t="shared" si="56"/>
        <v>63297</v>
      </c>
      <c r="O628" s="230" t="str">
        <f t="shared" si="57"/>
        <v xml:space="preserve"> </v>
      </c>
      <c r="P628" s="230">
        <f t="shared" si="58"/>
        <v>94.29861152493892</v>
      </c>
      <c r="Q628" s="275" t="str">
        <f t="shared" si="59"/>
        <v xml:space="preserve"> </v>
      </c>
      <c r="R628" s="230">
        <f t="shared" si="60"/>
        <v>94.29861152493892</v>
      </c>
    </row>
    <row r="629" spans="1:18" x14ac:dyDescent="0.2">
      <c r="A629" s="10" t="str">
        <f>IF(COUNTRY_INFO!A629=0," ",COUNTRY_INFO!A629)</f>
        <v>Ethiopia</v>
      </c>
      <c r="B629" s="10" t="str">
        <f>IF(COUNTRY_INFO!B629=0," ",COUNTRY_INFO!B629)</f>
        <v>SNNPR Gamo Gofa</v>
      </c>
      <c r="C629" s="10" t="str">
        <f>IF(COUNTRY_INFO!C629=0," ",COUNTRY_INFO!C629)</f>
        <v>Bonkie</v>
      </c>
      <c r="D629" s="11" t="str">
        <f>IF(AND(COUNTRY_INFO!$T$9:$T$1000="T3 (ALB/MBD)",COUNTRY_INFO!$U$9:$U$1000="T3 (ALB/MBD)"), "T3 (ALB/MBD)", " ")</f>
        <v xml:space="preserve"> </v>
      </c>
      <c r="E629" s="289"/>
      <c r="F629" s="109"/>
      <c r="G629" s="288"/>
      <c r="H629" s="288"/>
      <c r="I629" s="56"/>
      <c r="J629" s="11">
        <f t="shared" si="55"/>
        <v>0</v>
      </c>
      <c r="K629" s="305"/>
      <c r="L629" s="308"/>
      <c r="M629" s="306"/>
      <c r="N629" s="14">
        <f t="shared" si="56"/>
        <v>0</v>
      </c>
      <c r="O629" s="230" t="str">
        <f t="shared" si="57"/>
        <v xml:space="preserve"> </v>
      </c>
      <c r="P629" s="230" t="str">
        <f t="shared" si="58"/>
        <v xml:space="preserve"> </v>
      </c>
      <c r="Q629" s="275" t="str">
        <f t="shared" si="59"/>
        <v xml:space="preserve"> </v>
      </c>
      <c r="R629" s="230" t="str">
        <f t="shared" si="60"/>
        <v xml:space="preserve"> </v>
      </c>
    </row>
    <row r="630" spans="1:18" x14ac:dyDescent="0.2">
      <c r="A630" s="10" t="str">
        <f>IF(COUNTRY_INFO!A630=0," ",COUNTRY_INFO!A630)</f>
        <v>Ethiopia</v>
      </c>
      <c r="B630" s="10" t="str">
        <f>IF(COUNTRY_INFO!B630=0," ",COUNTRY_INFO!B630)</f>
        <v>SNNPR Gamo Gofa</v>
      </c>
      <c r="C630" s="10" t="str">
        <f>IF(COUNTRY_INFO!C630=0," ",COUNTRY_INFO!C630)</f>
        <v>Boreda</v>
      </c>
      <c r="D630" s="11" t="str">
        <f>IF(AND(COUNTRY_INFO!$T$9:$T$1000="T3 (ALB/MBD)",COUNTRY_INFO!$U$9:$U$1000="T3 (ALB/MBD)"), "T3 (ALB/MBD)", " ")</f>
        <v xml:space="preserve"> </v>
      </c>
      <c r="E630" s="289"/>
      <c r="F630" s="109"/>
      <c r="G630" s="288"/>
      <c r="H630" s="288"/>
      <c r="I630" s="56"/>
      <c r="J630" s="11">
        <f t="shared" si="55"/>
        <v>0</v>
      </c>
      <c r="K630" s="305"/>
      <c r="L630" s="308"/>
      <c r="M630" s="306"/>
      <c r="N630" s="14">
        <f t="shared" si="56"/>
        <v>0</v>
      </c>
      <c r="O630" s="230" t="str">
        <f t="shared" si="57"/>
        <v xml:space="preserve"> </v>
      </c>
      <c r="P630" s="230" t="str">
        <f t="shared" si="58"/>
        <v xml:space="preserve"> </v>
      </c>
      <c r="Q630" s="275" t="str">
        <f t="shared" si="59"/>
        <v xml:space="preserve"> </v>
      </c>
      <c r="R630" s="230" t="str">
        <f t="shared" si="60"/>
        <v xml:space="preserve"> </v>
      </c>
    </row>
    <row r="631" spans="1:18" x14ac:dyDescent="0.2">
      <c r="A631" s="10" t="str">
        <f>IF(COUNTRY_INFO!A631=0," ",COUNTRY_INFO!A631)</f>
        <v>Ethiopia</v>
      </c>
      <c r="B631" s="10" t="str">
        <f>IF(COUNTRY_INFO!B631=0," ",COUNTRY_INFO!B631)</f>
        <v>SNNPR Gamo Gofa</v>
      </c>
      <c r="C631" s="10" t="str">
        <f>IF(COUNTRY_INFO!C631=0," ",COUNTRY_INFO!C631)</f>
        <v>Chencha</v>
      </c>
      <c r="D631" s="11" t="s">
        <v>1188</v>
      </c>
      <c r="E631" s="289" t="s">
        <v>19</v>
      </c>
      <c r="F631" s="253" t="s">
        <v>1187</v>
      </c>
      <c r="G631" s="288"/>
      <c r="H631" s="288">
        <v>46470</v>
      </c>
      <c r="I631" s="56"/>
      <c r="J631" s="11">
        <f t="shared" si="55"/>
        <v>46470</v>
      </c>
      <c r="K631" s="305"/>
      <c r="L631" s="309">
        <v>43472</v>
      </c>
      <c r="M631" s="306"/>
      <c r="N631" s="14">
        <f t="shared" si="56"/>
        <v>43472</v>
      </c>
      <c r="O631" s="230" t="str">
        <f t="shared" si="57"/>
        <v xml:space="preserve"> </v>
      </c>
      <c r="P631" s="230">
        <f t="shared" si="58"/>
        <v>93.548525930707982</v>
      </c>
      <c r="Q631" s="275" t="str">
        <f t="shared" si="59"/>
        <v xml:space="preserve"> </v>
      </c>
      <c r="R631" s="230">
        <f t="shared" si="60"/>
        <v>93.548525930707982</v>
      </c>
    </row>
    <row r="632" spans="1:18" x14ac:dyDescent="0.2">
      <c r="A632" s="10" t="str">
        <f>IF(COUNTRY_INFO!A632=0," ",COUNTRY_INFO!A632)</f>
        <v>Ethiopia</v>
      </c>
      <c r="B632" s="10" t="str">
        <f>IF(COUNTRY_INFO!B632=0," ",COUNTRY_INFO!B632)</f>
        <v>SNNPR Gamo Gofa</v>
      </c>
      <c r="C632" s="10" t="str">
        <f>IF(COUNTRY_INFO!C632=0," ",COUNTRY_INFO!C632)</f>
        <v>Daramalo</v>
      </c>
      <c r="D632" s="11" t="s">
        <v>1188</v>
      </c>
      <c r="E632" s="289" t="s">
        <v>19</v>
      </c>
      <c r="F632" s="253" t="s">
        <v>1187</v>
      </c>
      <c r="G632" s="288"/>
      <c r="H632" s="288"/>
      <c r="I632" s="56"/>
      <c r="J632" s="11">
        <f t="shared" si="55"/>
        <v>0</v>
      </c>
      <c r="K632" s="305"/>
      <c r="L632" s="308"/>
      <c r="M632" s="306"/>
      <c r="N632" s="14">
        <f t="shared" si="56"/>
        <v>0</v>
      </c>
      <c r="O632" s="230" t="str">
        <f t="shared" si="57"/>
        <v xml:space="preserve"> </v>
      </c>
      <c r="P632" s="230" t="str">
        <f t="shared" si="58"/>
        <v xml:space="preserve"> </v>
      </c>
      <c r="Q632" s="275" t="str">
        <f t="shared" si="59"/>
        <v xml:space="preserve"> </v>
      </c>
      <c r="R632" s="230" t="str">
        <f t="shared" si="60"/>
        <v xml:space="preserve"> </v>
      </c>
    </row>
    <row r="633" spans="1:18" x14ac:dyDescent="0.2">
      <c r="A633" s="10" t="str">
        <f>IF(COUNTRY_INFO!A633=0," ",COUNTRY_INFO!A633)</f>
        <v>Ethiopia</v>
      </c>
      <c r="B633" s="10" t="str">
        <f>IF(COUNTRY_INFO!B633=0," ",COUNTRY_INFO!B633)</f>
        <v>SNNPR Gamo Gofa</v>
      </c>
      <c r="C633" s="10" t="str">
        <f>IF(COUNTRY_INFO!C633=0," ",COUNTRY_INFO!C633)</f>
        <v>Demba Gofa</v>
      </c>
      <c r="D633" s="11" t="str">
        <f>IF(AND(COUNTRY_INFO!$T$9:$T$1000="T3 (ALB/MBD)",COUNTRY_INFO!$U$9:$U$1000="T3 (ALB/MBD)"), "T3 (ALB/MBD)", " ")</f>
        <v xml:space="preserve"> </v>
      </c>
      <c r="E633" s="289"/>
      <c r="F633" s="109"/>
      <c r="G633" s="288"/>
      <c r="H633" s="288"/>
      <c r="I633" s="56"/>
      <c r="J633" s="11">
        <f t="shared" si="55"/>
        <v>0</v>
      </c>
      <c r="K633" s="305"/>
      <c r="L633" s="308"/>
      <c r="M633" s="306"/>
      <c r="N633" s="14">
        <f t="shared" si="56"/>
        <v>0</v>
      </c>
      <c r="O633" s="230" t="str">
        <f t="shared" si="57"/>
        <v xml:space="preserve"> </v>
      </c>
      <c r="P633" s="230" t="str">
        <f t="shared" si="58"/>
        <v xml:space="preserve"> </v>
      </c>
      <c r="Q633" s="275" t="str">
        <f t="shared" si="59"/>
        <v xml:space="preserve"> </v>
      </c>
      <c r="R633" s="230" t="str">
        <f t="shared" si="60"/>
        <v xml:space="preserve"> </v>
      </c>
    </row>
    <row r="634" spans="1:18" x14ac:dyDescent="0.2">
      <c r="A634" s="10" t="str">
        <f>IF(COUNTRY_INFO!A634=0," ",COUNTRY_INFO!A634)</f>
        <v>Ethiopia</v>
      </c>
      <c r="B634" s="10" t="str">
        <f>IF(COUNTRY_INFO!B634=0," ",COUNTRY_INFO!B634)</f>
        <v>SNNPR Gamo Gofa</v>
      </c>
      <c r="C634" s="10" t="str">
        <f>IF(COUNTRY_INFO!C634=0," ",COUNTRY_INFO!C634)</f>
        <v>Dita</v>
      </c>
      <c r="D634" s="11" t="s">
        <v>1188</v>
      </c>
      <c r="E634" s="289" t="s">
        <v>19</v>
      </c>
      <c r="F634" s="253" t="s">
        <v>1187</v>
      </c>
      <c r="G634" s="288"/>
      <c r="H634" s="288">
        <v>34466</v>
      </c>
      <c r="I634" s="56"/>
      <c r="J634" s="11">
        <f t="shared" si="55"/>
        <v>34466</v>
      </c>
      <c r="K634" s="305"/>
      <c r="L634" s="309">
        <v>31751</v>
      </c>
      <c r="M634" s="306"/>
      <c r="N634" s="14">
        <f t="shared" si="56"/>
        <v>31751</v>
      </c>
      <c r="O634" s="230" t="str">
        <f t="shared" si="57"/>
        <v xml:space="preserve"> </v>
      </c>
      <c r="P634" s="230">
        <f t="shared" si="58"/>
        <v>92.122671618406542</v>
      </c>
      <c r="Q634" s="275" t="str">
        <f t="shared" si="59"/>
        <v xml:space="preserve"> </v>
      </c>
      <c r="R634" s="230">
        <f t="shared" si="60"/>
        <v>92.122671618406542</v>
      </c>
    </row>
    <row r="635" spans="1:18" x14ac:dyDescent="0.2">
      <c r="A635" s="10" t="str">
        <f>IF(COUNTRY_INFO!A635=0," ",COUNTRY_INFO!A635)</f>
        <v>Ethiopia</v>
      </c>
      <c r="B635" s="10" t="str">
        <f>IF(COUNTRY_INFO!B635=0," ",COUNTRY_INFO!B635)</f>
        <v>SNNPR Gamo Gofa</v>
      </c>
      <c r="C635" s="10" t="str">
        <f>IF(COUNTRY_INFO!C635=0," ",COUNTRY_INFO!C635)</f>
        <v>Gezie Gofa</v>
      </c>
      <c r="D635" s="11" t="str">
        <f>IF(AND(COUNTRY_INFO!$T$9:$T$1000="T3 (ALB/MBD)",COUNTRY_INFO!$U$9:$U$1000="T3 (ALB/MBD)"), "T3 (ALB/MBD)", " ")</f>
        <v xml:space="preserve"> </v>
      </c>
      <c r="E635" s="289"/>
      <c r="F635" s="109"/>
      <c r="G635" s="288"/>
      <c r="H635" s="288"/>
      <c r="I635" s="56"/>
      <c r="J635" s="11">
        <f t="shared" si="55"/>
        <v>0</v>
      </c>
      <c r="K635" s="305"/>
      <c r="L635" s="308"/>
      <c r="M635" s="306"/>
      <c r="N635" s="14">
        <f t="shared" si="56"/>
        <v>0</v>
      </c>
      <c r="O635" s="230" t="str">
        <f t="shared" si="57"/>
        <v xml:space="preserve"> </v>
      </c>
      <c r="P635" s="230" t="str">
        <f t="shared" si="58"/>
        <v xml:space="preserve"> </v>
      </c>
      <c r="Q635" s="275" t="str">
        <f t="shared" si="59"/>
        <v xml:space="preserve"> </v>
      </c>
      <c r="R635" s="230" t="str">
        <f t="shared" si="60"/>
        <v xml:space="preserve"> </v>
      </c>
    </row>
    <row r="636" spans="1:18" x14ac:dyDescent="0.2">
      <c r="A636" s="10" t="str">
        <f>IF(COUNTRY_INFO!A636=0," ",COUNTRY_INFO!A636)</f>
        <v>Ethiopia</v>
      </c>
      <c r="B636" s="10" t="str">
        <f>IF(COUNTRY_INFO!B636=0," ",COUNTRY_INFO!B636)</f>
        <v>SNNPR Gamo Gofa</v>
      </c>
      <c r="C636" s="10" t="str">
        <f>IF(COUNTRY_INFO!C636=0," ",COUNTRY_INFO!C636)</f>
        <v>Kemba</v>
      </c>
      <c r="D636" s="11" t="str">
        <f>IF(AND(COUNTRY_INFO!$T$9:$T$1000="T3 (ALB/MBD)",COUNTRY_INFO!$U$9:$U$1000="T3 (ALB/MBD)"), "T3 (ALB/MBD)", " ")</f>
        <v xml:space="preserve"> </v>
      </c>
      <c r="E636" s="289"/>
      <c r="F636" s="109"/>
      <c r="G636" s="288"/>
      <c r="H636" s="288">
        <v>21125</v>
      </c>
      <c r="I636" s="56"/>
      <c r="J636" s="11">
        <f t="shared" si="55"/>
        <v>21125</v>
      </c>
      <c r="K636" s="305"/>
      <c r="L636" s="309">
        <v>17242</v>
      </c>
      <c r="M636" s="306"/>
      <c r="N636" s="14">
        <f t="shared" si="56"/>
        <v>17242</v>
      </c>
      <c r="O636" s="230" t="str">
        <f t="shared" si="57"/>
        <v xml:space="preserve"> </v>
      </c>
      <c r="P636" s="230">
        <f t="shared" si="58"/>
        <v>81.618934911242604</v>
      </c>
      <c r="Q636" s="275" t="str">
        <f t="shared" si="59"/>
        <v xml:space="preserve"> </v>
      </c>
      <c r="R636" s="230">
        <f t="shared" si="60"/>
        <v>81.618934911242604</v>
      </c>
    </row>
    <row r="637" spans="1:18" x14ac:dyDescent="0.2">
      <c r="A637" s="10" t="str">
        <f>IF(COUNTRY_INFO!A637=0," ",COUNTRY_INFO!A637)</f>
        <v>Ethiopia</v>
      </c>
      <c r="B637" s="10" t="str">
        <f>IF(COUNTRY_INFO!B637=0," ",COUNTRY_INFO!B637)</f>
        <v>SNNPR Gamo Gofa</v>
      </c>
      <c r="C637" s="10" t="str">
        <f>IF(COUNTRY_INFO!C637=0," ",COUNTRY_INFO!C637)</f>
        <v>Kucha</v>
      </c>
      <c r="D637" s="11" t="str">
        <f>IF(AND(COUNTRY_INFO!$T$9:$T$1000="T3 (ALB/MBD)",COUNTRY_INFO!$U$9:$U$1000="T3 (ALB/MBD)"), "T3 (ALB/MBD)", " ")</f>
        <v xml:space="preserve"> </v>
      </c>
      <c r="E637" s="289"/>
      <c r="F637" s="109"/>
      <c r="G637" s="288"/>
      <c r="H637" s="288"/>
      <c r="I637" s="56"/>
      <c r="J637" s="11">
        <f t="shared" si="55"/>
        <v>0</v>
      </c>
      <c r="K637" s="305"/>
      <c r="L637" s="308"/>
      <c r="M637" s="306"/>
      <c r="N637" s="14">
        <f t="shared" si="56"/>
        <v>0</v>
      </c>
      <c r="O637" s="230" t="str">
        <f t="shared" si="57"/>
        <v xml:space="preserve"> </v>
      </c>
      <c r="P637" s="230" t="str">
        <f t="shared" si="58"/>
        <v xml:space="preserve"> </v>
      </c>
      <c r="Q637" s="275" t="str">
        <f t="shared" si="59"/>
        <v xml:space="preserve"> </v>
      </c>
      <c r="R637" s="230" t="str">
        <f t="shared" si="60"/>
        <v xml:space="preserve"> </v>
      </c>
    </row>
    <row r="638" spans="1:18" x14ac:dyDescent="0.2">
      <c r="A638" s="10" t="str">
        <f>IF(COUNTRY_INFO!A638=0," ",COUNTRY_INFO!A638)</f>
        <v>Ethiopia</v>
      </c>
      <c r="B638" s="10" t="str">
        <f>IF(COUNTRY_INFO!B638=0," ",COUNTRY_INFO!B638)</f>
        <v>SNNPR Gamo Gofa</v>
      </c>
      <c r="C638" s="10" t="str">
        <f>IF(COUNTRY_INFO!C638=0," ",COUNTRY_INFO!C638)</f>
        <v>Melokoza</v>
      </c>
      <c r="D638" s="11" t="s">
        <v>1188</v>
      </c>
      <c r="E638" s="289" t="s">
        <v>19</v>
      </c>
      <c r="F638" s="253" t="s">
        <v>1187</v>
      </c>
      <c r="G638" s="288"/>
      <c r="H638" s="288"/>
      <c r="I638" s="56"/>
      <c r="J638" s="11">
        <f t="shared" si="55"/>
        <v>0</v>
      </c>
      <c r="K638" s="305"/>
      <c r="L638" s="308"/>
      <c r="M638" s="306"/>
      <c r="N638" s="14">
        <f t="shared" si="56"/>
        <v>0</v>
      </c>
      <c r="O638" s="230" t="str">
        <f t="shared" si="57"/>
        <v xml:space="preserve"> </v>
      </c>
      <c r="P638" s="230" t="str">
        <f t="shared" si="58"/>
        <v xml:space="preserve"> </v>
      </c>
      <c r="Q638" s="275" t="str">
        <f t="shared" si="59"/>
        <v xml:space="preserve"> </v>
      </c>
      <c r="R638" s="230" t="str">
        <f t="shared" si="60"/>
        <v xml:space="preserve"> </v>
      </c>
    </row>
    <row r="639" spans="1:18" x14ac:dyDescent="0.2">
      <c r="A639" s="10" t="str">
        <f>IF(COUNTRY_INFO!A639=0," ",COUNTRY_INFO!A639)</f>
        <v>Ethiopia</v>
      </c>
      <c r="B639" s="10" t="str">
        <f>IF(COUNTRY_INFO!B639=0," ",COUNTRY_INFO!B639)</f>
        <v>SNNPR Gamo Gofa</v>
      </c>
      <c r="C639" s="10" t="str">
        <f>IF(COUNTRY_INFO!C639=0," ",COUNTRY_INFO!C639)</f>
        <v>Mirab Abaya</v>
      </c>
      <c r="D639" s="11" t="s">
        <v>1188</v>
      </c>
      <c r="E639" s="289" t="s">
        <v>19</v>
      </c>
      <c r="F639" s="253" t="s">
        <v>1187</v>
      </c>
      <c r="G639" s="288"/>
      <c r="H639" s="288"/>
      <c r="I639" s="56"/>
      <c r="J639" s="11">
        <f t="shared" si="55"/>
        <v>0</v>
      </c>
      <c r="K639" s="305"/>
      <c r="L639" s="308"/>
      <c r="M639" s="306"/>
      <c r="N639" s="14">
        <f t="shared" si="56"/>
        <v>0</v>
      </c>
      <c r="O639" s="230" t="str">
        <f t="shared" si="57"/>
        <v xml:space="preserve"> </v>
      </c>
      <c r="P639" s="230" t="str">
        <f t="shared" si="58"/>
        <v xml:space="preserve"> </v>
      </c>
      <c r="Q639" s="275" t="str">
        <f t="shared" si="59"/>
        <v xml:space="preserve"> </v>
      </c>
      <c r="R639" s="230" t="str">
        <f t="shared" si="60"/>
        <v xml:space="preserve"> </v>
      </c>
    </row>
    <row r="640" spans="1:18" x14ac:dyDescent="0.2">
      <c r="A640" s="10" t="str">
        <f>IF(COUNTRY_INFO!A640=0," ",COUNTRY_INFO!A640)</f>
        <v>Ethiopia</v>
      </c>
      <c r="B640" s="10" t="str">
        <f>IF(COUNTRY_INFO!B640=0," ",COUNTRY_INFO!B640)</f>
        <v>SNNPR Gamo Gofa</v>
      </c>
      <c r="C640" s="10" t="str">
        <f>IF(COUNTRY_INFO!C640=0," ",COUNTRY_INFO!C640)</f>
        <v>O'yida</v>
      </c>
      <c r="D640" s="11" t="str">
        <f>IF(AND(COUNTRY_INFO!$T$9:$T$1000="T3 (ALB/MBD)",COUNTRY_INFO!$U$9:$U$1000="T3 (ALB/MBD)"), "T3 (ALB/MBD)", " ")</f>
        <v xml:space="preserve"> </v>
      </c>
      <c r="E640" s="289"/>
      <c r="F640" s="109"/>
      <c r="G640" s="288"/>
      <c r="H640" s="288">
        <v>13435</v>
      </c>
      <c r="I640" s="56"/>
      <c r="J640" s="11">
        <f t="shared" si="55"/>
        <v>13435</v>
      </c>
      <c r="K640" s="305"/>
      <c r="L640" s="309">
        <v>11726</v>
      </c>
      <c r="M640" s="306"/>
      <c r="N640" s="14">
        <f t="shared" si="56"/>
        <v>11726</v>
      </c>
      <c r="O640" s="230" t="str">
        <f t="shared" si="57"/>
        <v xml:space="preserve"> </v>
      </c>
      <c r="P640" s="230">
        <f t="shared" si="58"/>
        <v>87.27949385932267</v>
      </c>
      <c r="Q640" s="275" t="str">
        <f t="shared" si="59"/>
        <v xml:space="preserve"> </v>
      </c>
      <c r="R640" s="230">
        <f t="shared" si="60"/>
        <v>87.27949385932267</v>
      </c>
    </row>
    <row r="641" spans="1:18" x14ac:dyDescent="0.2">
      <c r="A641" s="10" t="str">
        <f>IF(COUNTRY_INFO!A641=0," ",COUNTRY_INFO!A641)</f>
        <v>Ethiopia</v>
      </c>
      <c r="B641" s="10" t="str">
        <f>IF(COUNTRY_INFO!B641=0," ",COUNTRY_INFO!B641)</f>
        <v>SNNPR Gamo Gofa</v>
      </c>
      <c r="C641" s="10" t="str">
        <f>IF(COUNTRY_INFO!C641=0," ",COUNTRY_INFO!C641)</f>
        <v>Sawla Town</v>
      </c>
      <c r="D641" s="11" t="s">
        <v>1188</v>
      </c>
      <c r="E641" s="289" t="s">
        <v>19</v>
      </c>
      <c r="F641" s="253" t="s">
        <v>1187</v>
      </c>
      <c r="G641" s="288"/>
      <c r="H641" s="288">
        <v>10806</v>
      </c>
      <c r="I641" s="56"/>
      <c r="J641" s="11">
        <f t="shared" si="55"/>
        <v>10806</v>
      </c>
      <c r="K641" s="305"/>
      <c r="L641" s="309">
        <v>9835</v>
      </c>
      <c r="M641" s="306"/>
      <c r="N641" s="14">
        <f t="shared" si="56"/>
        <v>9835</v>
      </c>
      <c r="O641" s="230" t="str">
        <f t="shared" si="57"/>
        <v xml:space="preserve"> </v>
      </c>
      <c r="P641" s="230">
        <f t="shared" si="58"/>
        <v>91.014251341847114</v>
      </c>
      <c r="Q641" s="275" t="str">
        <f t="shared" si="59"/>
        <v xml:space="preserve"> </v>
      </c>
      <c r="R641" s="230">
        <f t="shared" si="60"/>
        <v>91.014251341847114</v>
      </c>
    </row>
    <row r="642" spans="1:18" x14ac:dyDescent="0.2">
      <c r="A642" s="10" t="str">
        <f>IF(COUNTRY_INFO!A642=0," ",COUNTRY_INFO!A642)</f>
        <v>Ethiopia</v>
      </c>
      <c r="B642" s="10" t="str">
        <f>IF(COUNTRY_INFO!B642=0," ",COUNTRY_INFO!B642)</f>
        <v>SNNPR Gamo Gofa</v>
      </c>
      <c r="C642" s="10" t="str">
        <f>IF(COUNTRY_INFO!C642=0," ",COUNTRY_INFO!C642)</f>
        <v>Uba Debretsehay</v>
      </c>
      <c r="D642" s="11" t="str">
        <f>IF(AND(COUNTRY_INFO!$T$9:$T$1000="T3 (ALB/MBD)",COUNTRY_INFO!$U$9:$U$1000="T3 (ALB/MBD)"), "T3 (ALB/MBD)", " ")</f>
        <v xml:space="preserve"> </v>
      </c>
      <c r="E642" s="289"/>
      <c r="F642" s="109"/>
      <c r="G642" s="288"/>
      <c r="H642" s="288"/>
      <c r="I642" s="56"/>
      <c r="J642" s="11">
        <f t="shared" si="55"/>
        <v>0</v>
      </c>
      <c r="K642" s="305"/>
      <c r="L642" s="308"/>
      <c r="M642" s="306"/>
      <c r="N642" s="14">
        <f t="shared" si="56"/>
        <v>0</v>
      </c>
      <c r="O642" s="230" t="str">
        <f t="shared" si="57"/>
        <v xml:space="preserve"> </v>
      </c>
      <c r="P642" s="230" t="str">
        <f t="shared" si="58"/>
        <v xml:space="preserve"> </v>
      </c>
      <c r="Q642" s="275" t="str">
        <f t="shared" si="59"/>
        <v xml:space="preserve"> </v>
      </c>
      <c r="R642" s="230" t="str">
        <f t="shared" si="60"/>
        <v xml:space="preserve"> </v>
      </c>
    </row>
    <row r="643" spans="1:18" x14ac:dyDescent="0.2">
      <c r="A643" s="10" t="str">
        <f>IF(COUNTRY_INFO!A643=0," ",COUNTRY_INFO!A643)</f>
        <v>Ethiopia</v>
      </c>
      <c r="B643" s="10" t="str">
        <f>IF(COUNTRY_INFO!B643=0," ",COUNTRY_INFO!B643)</f>
        <v>SNNPR Gamo Gofa</v>
      </c>
      <c r="C643" s="10" t="str">
        <f>IF(COUNTRY_INFO!C643=0," ",COUNTRY_INFO!C643)</f>
        <v>Zala</v>
      </c>
      <c r="D643" s="11" t="s">
        <v>1188</v>
      </c>
      <c r="E643" s="289" t="s">
        <v>19</v>
      </c>
      <c r="F643" s="253" t="s">
        <v>1187</v>
      </c>
      <c r="G643" s="288"/>
      <c r="H643" s="288"/>
      <c r="I643" s="56"/>
      <c r="J643" s="11">
        <f t="shared" si="55"/>
        <v>0</v>
      </c>
      <c r="K643" s="305"/>
      <c r="L643" s="308"/>
      <c r="M643" s="306"/>
      <c r="N643" s="14">
        <f t="shared" si="56"/>
        <v>0</v>
      </c>
      <c r="O643" s="230" t="str">
        <f t="shared" si="57"/>
        <v xml:space="preserve"> </v>
      </c>
      <c r="P643" s="230" t="str">
        <f t="shared" si="58"/>
        <v xml:space="preserve"> </v>
      </c>
      <c r="Q643" s="275" t="str">
        <f t="shared" si="59"/>
        <v xml:space="preserve"> </v>
      </c>
      <c r="R643" s="230" t="str">
        <f t="shared" si="60"/>
        <v xml:space="preserve"> </v>
      </c>
    </row>
    <row r="644" spans="1:18" x14ac:dyDescent="0.2">
      <c r="A644" s="10" t="str">
        <f>IF(COUNTRY_INFO!A644=0," ",COUNTRY_INFO!A644)</f>
        <v>Ethiopia</v>
      </c>
      <c r="B644" s="10" t="str">
        <f>IF(COUNTRY_INFO!B644=0," ",COUNTRY_INFO!B644)</f>
        <v>SNNPR Gedio</v>
      </c>
      <c r="C644" s="10" t="str">
        <f>IF(COUNTRY_INFO!C644=0," ",COUNTRY_INFO!C644)</f>
        <v>Bule</v>
      </c>
      <c r="D644" s="11" t="str">
        <f>IF(AND(COUNTRY_INFO!$T$9:$T$1000="T3 (ALB/MBD)",COUNTRY_INFO!$U$9:$U$1000="T3 (ALB/MBD)"), "T3 (ALB/MBD)", " ")</f>
        <v xml:space="preserve"> </v>
      </c>
      <c r="E644" s="289"/>
      <c r="F644" s="109"/>
      <c r="G644" s="288"/>
      <c r="H644" s="288">
        <v>42796</v>
      </c>
      <c r="I644" s="56"/>
      <c r="J644" s="11">
        <f t="shared" si="55"/>
        <v>42796</v>
      </c>
      <c r="K644" s="305"/>
      <c r="L644" s="309">
        <v>39277</v>
      </c>
      <c r="M644" s="306"/>
      <c r="N644" s="14">
        <f t="shared" si="56"/>
        <v>39277</v>
      </c>
      <c r="O644" s="230" t="str">
        <f t="shared" si="57"/>
        <v xml:space="preserve"> </v>
      </c>
      <c r="P644" s="230">
        <f t="shared" si="58"/>
        <v>91.777268903635857</v>
      </c>
      <c r="Q644" s="275" t="str">
        <f t="shared" si="59"/>
        <v xml:space="preserve"> </v>
      </c>
      <c r="R644" s="230">
        <f t="shared" si="60"/>
        <v>91.777268903635857</v>
      </c>
    </row>
    <row r="645" spans="1:18" x14ac:dyDescent="0.2">
      <c r="A645" s="10" t="str">
        <f>IF(COUNTRY_INFO!A645=0," ",COUNTRY_INFO!A645)</f>
        <v>Ethiopia</v>
      </c>
      <c r="B645" s="10" t="str">
        <f>IF(COUNTRY_INFO!B645=0," ",COUNTRY_INFO!B645)</f>
        <v>SNNPR Gedio</v>
      </c>
      <c r="C645" s="10" t="str">
        <f>IF(COUNTRY_INFO!C645=0," ",COUNTRY_INFO!C645)</f>
        <v>Dilla Town</v>
      </c>
      <c r="D645" s="11" t="str">
        <f>IF(AND(COUNTRY_INFO!$T$9:$T$1000="T3 (ALB/MBD)",COUNTRY_INFO!$U$9:$U$1000="T3 (ALB/MBD)"), "T3 (ALB/MBD)", " ")</f>
        <v xml:space="preserve"> </v>
      </c>
      <c r="E645" s="289"/>
      <c r="F645" s="109"/>
      <c r="G645" s="288"/>
      <c r="H645" s="288">
        <v>27832</v>
      </c>
      <c r="I645" s="56"/>
      <c r="J645" s="11">
        <f t="shared" si="55"/>
        <v>27832</v>
      </c>
      <c r="K645" s="305"/>
      <c r="L645" s="309">
        <v>25592</v>
      </c>
      <c r="M645" s="306"/>
      <c r="N645" s="14">
        <f t="shared" si="56"/>
        <v>25592</v>
      </c>
      <c r="O645" s="230" t="str">
        <f t="shared" si="57"/>
        <v xml:space="preserve"> </v>
      </c>
      <c r="P645" s="230">
        <f t="shared" si="58"/>
        <v>91.951710261569417</v>
      </c>
      <c r="Q645" s="275" t="str">
        <f t="shared" si="59"/>
        <v xml:space="preserve"> </v>
      </c>
      <c r="R645" s="230">
        <f t="shared" si="60"/>
        <v>91.951710261569417</v>
      </c>
    </row>
    <row r="646" spans="1:18" x14ac:dyDescent="0.2">
      <c r="A646" s="10" t="str">
        <f>IF(COUNTRY_INFO!A646=0," ",COUNTRY_INFO!A646)</f>
        <v>Ethiopia</v>
      </c>
      <c r="B646" s="10" t="str">
        <f>IF(COUNTRY_INFO!B646=0," ",COUNTRY_INFO!B646)</f>
        <v>SNNPR Gedio</v>
      </c>
      <c r="C646" s="10" t="str">
        <f>IF(COUNTRY_INFO!C646=0," ",COUNTRY_INFO!C646)</f>
        <v>Dilla Zurya</v>
      </c>
      <c r="D646" s="11" t="str">
        <f>IF(AND(COUNTRY_INFO!$T$9:$T$1000="T3 (ALB/MBD)",COUNTRY_INFO!$U$9:$U$1000="T3 (ALB/MBD)"), "T3 (ALB/MBD)", " ")</f>
        <v xml:space="preserve"> </v>
      </c>
      <c r="E646" s="289"/>
      <c r="F646" s="109"/>
      <c r="G646" s="288"/>
      <c r="H646" s="288">
        <v>39702</v>
      </c>
      <c r="I646" s="56"/>
      <c r="J646" s="11">
        <f t="shared" si="55"/>
        <v>39702</v>
      </c>
      <c r="K646" s="305"/>
      <c r="L646" s="309">
        <v>35244</v>
      </c>
      <c r="M646" s="306"/>
      <c r="N646" s="14">
        <f t="shared" si="56"/>
        <v>35244</v>
      </c>
      <c r="O646" s="230" t="str">
        <f t="shared" si="57"/>
        <v xml:space="preserve"> </v>
      </c>
      <c r="P646" s="230">
        <f t="shared" si="58"/>
        <v>88.771346531660882</v>
      </c>
      <c r="Q646" s="275" t="str">
        <f t="shared" si="59"/>
        <v xml:space="preserve"> </v>
      </c>
      <c r="R646" s="230">
        <f t="shared" si="60"/>
        <v>88.771346531660882</v>
      </c>
    </row>
    <row r="647" spans="1:18" x14ac:dyDescent="0.2">
      <c r="A647" s="10" t="str">
        <f>IF(COUNTRY_INFO!A647=0," ",COUNTRY_INFO!A647)</f>
        <v>Ethiopia</v>
      </c>
      <c r="B647" s="10" t="str">
        <f>IF(COUNTRY_INFO!B647=0," ",COUNTRY_INFO!B647)</f>
        <v>SNNPR Gedio</v>
      </c>
      <c r="C647" s="10" t="str">
        <f>IF(COUNTRY_INFO!C647=0," ",COUNTRY_INFO!C647)</f>
        <v>Gedeb</v>
      </c>
      <c r="D647" s="11" t="str">
        <f>IF(AND(COUNTRY_INFO!$T$9:$T$1000="T3 (ALB/MBD)",COUNTRY_INFO!$U$9:$U$1000="T3 (ALB/MBD)"), "T3 (ALB/MBD)", " ")</f>
        <v xml:space="preserve"> </v>
      </c>
      <c r="E647" s="289"/>
      <c r="F647" s="109"/>
      <c r="G647" s="288"/>
      <c r="H647" s="288">
        <v>57868</v>
      </c>
      <c r="I647" s="56"/>
      <c r="J647" s="11">
        <f t="shared" si="55"/>
        <v>57868</v>
      </c>
      <c r="K647" s="305"/>
      <c r="L647" s="309">
        <v>53878</v>
      </c>
      <c r="M647" s="306"/>
      <c r="N647" s="14">
        <f t="shared" si="56"/>
        <v>53878</v>
      </c>
      <c r="O647" s="230" t="str">
        <f t="shared" si="57"/>
        <v xml:space="preserve"> </v>
      </c>
      <c r="P647" s="230">
        <f t="shared" si="58"/>
        <v>93.10499758070091</v>
      </c>
      <c r="Q647" s="275" t="str">
        <f t="shared" si="59"/>
        <v xml:space="preserve"> </v>
      </c>
      <c r="R647" s="230">
        <f t="shared" si="60"/>
        <v>93.10499758070091</v>
      </c>
    </row>
    <row r="648" spans="1:18" x14ac:dyDescent="0.2">
      <c r="A648" s="10" t="str">
        <f>IF(COUNTRY_INFO!A648=0," ",COUNTRY_INFO!A648)</f>
        <v>Ethiopia</v>
      </c>
      <c r="B648" s="10" t="str">
        <f>IF(COUNTRY_INFO!B648=0," ",COUNTRY_INFO!B648)</f>
        <v>SNNPR Gedio</v>
      </c>
      <c r="C648" s="10" t="str">
        <f>IF(COUNTRY_INFO!C648=0," ",COUNTRY_INFO!C648)</f>
        <v>Kochere</v>
      </c>
      <c r="D648" s="11" t="str">
        <f>IF(AND(COUNTRY_INFO!$T$9:$T$1000="T3 (ALB/MBD)",COUNTRY_INFO!$U$9:$U$1000="T3 (ALB/MBD)"), "T3 (ALB/MBD)", " ")</f>
        <v xml:space="preserve"> </v>
      </c>
      <c r="E648" s="289"/>
      <c r="F648" s="109"/>
      <c r="G648" s="288"/>
      <c r="H648" s="288">
        <v>53340</v>
      </c>
      <c r="I648" s="56"/>
      <c r="J648" s="11">
        <f t="shared" si="55"/>
        <v>53340</v>
      </c>
      <c r="K648" s="305"/>
      <c r="L648" s="309">
        <v>50938</v>
      </c>
      <c r="M648" s="306"/>
      <c r="N648" s="14">
        <f t="shared" si="56"/>
        <v>50938</v>
      </c>
      <c r="O648" s="230" t="str">
        <f t="shared" si="57"/>
        <v xml:space="preserve"> </v>
      </c>
      <c r="P648" s="230">
        <f t="shared" si="58"/>
        <v>95.496812898387702</v>
      </c>
      <c r="Q648" s="275" t="str">
        <f t="shared" si="59"/>
        <v xml:space="preserve"> </v>
      </c>
      <c r="R648" s="230">
        <f t="shared" si="60"/>
        <v>95.496812898387702</v>
      </c>
    </row>
    <row r="649" spans="1:18" x14ac:dyDescent="0.2">
      <c r="A649" s="10" t="str">
        <f>IF(COUNTRY_INFO!A649=0," ",COUNTRY_INFO!A649)</f>
        <v>Ethiopia</v>
      </c>
      <c r="B649" s="10" t="str">
        <f>IF(COUNTRY_INFO!B649=0," ",COUNTRY_INFO!B649)</f>
        <v>SNNPR Gedio</v>
      </c>
      <c r="C649" s="10" t="str">
        <f>IF(COUNTRY_INFO!C649=0," ",COUNTRY_INFO!C649)</f>
        <v>Wenago</v>
      </c>
      <c r="D649" s="11" t="str">
        <f>IF(AND(COUNTRY_INFO!$T$9:$T$1000="T3 (ALB/MBD)",COUNTRY_INFO!$U$9:$U$1000="T3 (ALB/MBD)"), "T3 (ALB/MBD)", " ")</f>
        <v xml:space="preserve"> </v>
      </c>
      <c r="E649" s="289"/>
      <c r="F649" s="109"/>
      <c r="G649" s="288"/>
      <c r="H649" s="288">
        <v>51128</v>
      </c>
      <c r="I649" s="56"/>
      <c r="J649" s="11">
        <f t="shared" si="55"/>
        <v>51128</v>
      </c>
      <c r="K649" s="305"/>
      <c r="L649" s="309">
        <v>46777</v>
      </c>
      <c r="M649" s="306"/>
      <c r="N649" s="14">
        <f t="shared" si="56"/>
        <v>46777</v>
      </c>
      <c r="O649" s="230" t="str">
        <f t="shared" si="57"/>
        <v xml:space="preserve"> </v>
      </c>
      <c r="P649" s="230">
        <f t="shared" si="58"/>
        <v>91.489985917696757</v>
      </c>
      <c r="Q649" s="275" t="str">
        <f t="shared" si="59"/>
        <v xml:space="preserve"> </v>
      </c>
      <c r="R649" s="230">
        <f t="shared" si="60"/>
        <v>91.489985917696757</v>
      </c>
    </row>
    <row r="650" spans="1:18" x14ac:dyDescent="0.2">
      <c r="A650" s="10" t="str">
        <f>IF(COUNTRY_INFO!A650=0," ",COUNTRY_INFO!A650)</f>
        <v>Ethiopia</v>
      </c>
      <c r="B650" s="10" t="str">
        <f>IF(COUNTRY_INFO!B650=0," ",COUNTRY_INFO!B650)</f>
        <v>SNNPR Gedio</v>
      </c>
      <c r="C650" s="10" t="str">
        <f>IF(COUNTRY_INFO!C650=0," ",COUNTRY_INFO!C650)</f>
        <v>Yirgachefe</v>
      </c>
      <c r="D650" s="11" t="str">
        <f>IF(AND(COUNTRY_INFO!$T$9:$T$1000="T3 (ALB/MBD)",COUNTRY_INFO!$U$9:$U$1000="T3 (ALB/MBD)"), "T3 (ALB/MBD)", " ")</f>
        <v xml:space="preserve"> </v>
      </c>
      <c r="E650" s="289"/>
      <c r="F650" s="109"/>
      <c r="G650" s="288"/>
      <c r="H650" s="288">
        <v>79767</v>
      </c>
      <c r="I650" s="56"/>
      <c r="J650" s="11">
        <f t="shared" ref="J650:J713" si="61">SUM(G650:I650)</f>
        <v>79767</v>
      </c>
      <c r="K650" s="305"/>
      <c r="L650" s="309">
        <v>76980</v>
      </c>
      <c r="M650" s="306"/>
      <c r="N650" s="14">
        <f t="shared" ref="N650:N713" si="62">SUM(K650:M650)</f>
        <v>76980</v>
      </c>
      <c r="O650" s="230" t="str">
        <f t="shared" ref="O650:O713" si="63">IF(G650&lt;&gt;0, IF(K650/G650*100=0, "-", K650/G650*100), " ")</f>
        <v xml:space="preserve"> </v>
      </c>
      <c r="P650" s="230">
        <f t="shared" ref="P650:P713" si="64">IF(H650&lt;&gt;0, IF(L650/H650*100=0, "-", L650/H650*100), " ")</f>
        <v>96.506073940351271</v>
      </c>
      <c r="Q650" s="275" t="str">
        <f t="shared" ref="Q650:Q713" si="65">IF(I650&lt;&gt;0, IF(M650/I650*100=0, "-", M650/I650*100), " ")</f>
        <v xml:space="preserve"> </v>
      </c>
      <c r="R650" s="230">
        <f t="shared" ref="R650:R713" si="66">IF(J650&lt;&gt;0, IF(N650/J650*100=0, "-", N650/J650*100), " ")</f>
        <v>96.506073940351271</v>
      </c>
    </row>
    <row r="651" spans="1:18" x14ac:dyDescent="0.2">
      <c r="A651" s="10" t="str">
        <f>IF(COUNTRY_INFO!A651=0," ",COUNTRY_INFO!A651)</f>
        <v>Ethiopia</v>
      </c>
      <c r="B651" s="10" t="str">
        <f>IF(COUNTRY_INFO!B651=0," ",COUNTRY_INFO!B651)</f>
        <v>SNNPR Gedio</v>
      </c>
      <c r="C651" s="10" t="str">
        <f>IF(COUNTRY_INFO!C651=0," ",COUNTRY_INFO!C651)</f>
        <v>Yirgachefe Town</v>
      </c>
      <c r="D651" s="11" t="str">
        <f>IF(AND(COUNTRY_INFO!$T$9:$T$1000="T3 (ALB/MBD)",COUNTRY_INFO!$U$9:$U$1000="T3 (ALB/MBD)"), "T3 (ALB/MBD)", " ")</f>
        <v xml:space="preserve"> </v>
      </c>
      <c r="E651" s="289"/>
      <c r="F651" s="109"/>
      <c r="G651" s="288"/>
      <c r="H651" s="288">
        <v>7597</v>
      </c>
      <c r="I651" s="56"/>
      <c r="J651" s="11">
        <f t="shared" si="61"/>
        <v>7597</v>
      </c>
      <c r="K651" s="305"/>
      <c r="L651" s="309">
        <v>6744</v>
      </c>
      <c r="M651" s="306"/>
      <c r="N651" s="14">
        <f t="shared" si="62"/>
        <v>6744</v>
      </c>
      <c r="O651" s="230" t="str">
        <f t="shared" si="63"/>
        <v xml:space="preserve"> </v>
      </c>
      <c r="P651" s="230">
        <f t="shared" si="64"/>
        <v>88.771883638278268</v>
      </c>
      <c r="Q651" s="275" t="str">
        <f t="shared" si="65"/>
        <v xml:space="preserve"> </v>
      </c>
      <c r="R651" s="230">
        <f t="shared" si="66"/>
        <v>88.771883638278268</v>
      </c>
    </row>
    <row r="652" spans="1:18" x14ac:dyDescent="0.2">
      <c r="A652" s="10" t="str">
        <f>IF(COUNTRY_INFO!A652=0," ",COUNTRY_INFO!A652)</f>
        <v>Ethiopia</v>
      </c>
      <c r="B652" s="10" t="str">
        <f>IF(COUNTRY_INFO!B652=0," ",COUNTRY_INFO!B652)</f>
        <v>SNNPR Gurage</v>
      </c>
      <c r="C652" s="10" t="str">
        <f>IF(COUNTRY_INFO!C652=0," ",COUNTRY_INFO!C652)</f>
        <v>Abeshge</v>
      </c>
      <c r="D652" s="11" t="str">
        <f>IF(AND(COUNTRY_INFO!$T$9:$T$1000="T3 (ALB/MBD)",COUNTRY_INFO!$U$9:$U$1000="T3 (ALB/MBD)"), "T3 (ALB/MBD)", " ")</f>
        <v xml:space="preserve"> </v>
      </c>
      <c r="E652" s="289"/>
      <c r="F652" s="109"/>
      <c r="G652" s="288"/>
      <c r="H652" s="288"/>
      <c r="I652" s="56"/>
      <c r="J652" s="11">
        <f t="shared" si="61"/>
        <v>0</v>
      </c>
      <c r="K652" s="305"/>
      <c r="L652" s="308"/>
      <c r="M652" s="306"/>
      <c r="N652" s="14">
        <f t="shared" si="62"/>
        <v>0</v>
      </c>
      <c r="O652" s="230" t="str">
        <f t="shared" si="63"/>
        <v xml:space="preserve"> </v>
      </c>
      <c r="P652" s="230" t="str">
        <f t="shared" si="64"/>
        <v xml:space="preserve"> </v>
      </c>
      <c r="Q652" s="275" t="str">
        <f t="shared" si="65"/>
        <v xml:space="preserve"> </v>
      </c>
      <c r="R652" s="230" t="str">
        <f t="shared" si="66"/>
        <v xml:space="preserve"> </v>
      </c>
    </row>
    <row r="653" spans="1:18" x14ac:dyDescent="0.2">
      <c r="A653" s="10" t="str">
        <f>IF(COUNTRY_INFO!A653=0," ",COUNTRY_INFO!A653)</f>
        <v>Ethiopia</v>
      </c>
      <c r="B653" s="10" t="str">
        <f>IF(COUNTRY_INFO!B653=0," ",COUNTRY_INFO!B653)</f>
        <v>SNNPR Gurage</v>
      </c>
      <c r="C653" s="10" t="str">
        <f>IF(COUNTRY_INFO!C653=0," ",COUNTRY_INFO!C653)</f>
        <v>Butajira Town</v>
      </c>
      <c r="D653" s="11" t="str">
        <f>IF(AND(COUNTRY_INFO!$T$9:$T$1000="T3 (ALB/MBD)",COUNTRY_INFO!$U$9:$U$1000="T3 (ALB/MBD)"), "T3 (ALB/MBD)", " ")</f>
        <v xml:space="preserve"> </v>
      </c>
      <c r="E653" s="289"/>
      <c r="F653" s="109"/>
      <c r="G653" s="288"/>
      <c r="H653" s="288"/>
      <c r="I653" s="56"/>
      <c r="J653" s="11">
        <f t="shared" si="61"/>
        <v>0</v>
      </c>
      <c r="K653" s="305"/>
      <c r="L653" s="308"/>
      <c r="M653" s="306"/>
      <c r="N653" s="14">
        <f t="shared" si="62"/>
        <v>0</v>
      </c>
      <c r="O653" s="230" t="str">
        <f t="shared" si="63"/>
        <v xml:space="preserve"> </v>
      </c>
      <c r="P653" s="230" t="str">
        <f t="shared" si="64"/>
        <v xml:space="preserve"> </v>
      </c>
      <c r="Q653" s="275" t="str">
        <f t="shared" si="65"/>
        <v xml:space="preserve"> </v>
      </c>
      <c r="R653" s="230" t="str">
        <f t="shared" si="66"/>
        <v xml:space="preserve"> </v>
      </c>
    </row>
    <row r="654" spans="1:18" x14ac:dyDescent="0.2">
      <c r="A654" s="10" t="str">
        <f>IF(COUNTRY_INFO!A654=0," ",COUNTRY_INFO!A654)</f>
        <v>Ethiopia</v>
      </c>
      <c r="B654" s="10" t="str">
        <f>IF(COUNTRY_INFO!B654=0," ",COUNTRY_INFO!B654)</f>
        <v>SNNPR Gurage</v>
      </c>
      <c r="C654" s="10" t="str">
        <f>IF(COUNTRY_INFO!C654=0," ",COUNTRY_INFO!C654)</f>
        <v>Cheha</v>
      </c>
      <c r="D654" s="11" t="s">
        <v>1188</v>
      </c>
      <c r="E654" s="289" t="s">
        <v>19</v>
      </c>
      <c r="F654" s="253" t="s">
        <v>1187</v>
      </c>
      <c r="G654" s="288"/>
      <c r="H654" s="288"/>
      <c r="I654" s="56"/>
      <c r="J654" s="11">
        <f t="shared" si="61"/>
        <v>0</v>
      </c>
      <c r="K654" s="305"/>
      <c r="L654" s="308"/>
      <c r="M654" s="306"/>
      <c r="N654" s="14">
        <f t="shared" si="62"/>
        <v>0</v>
      </c>
      <c r="O654" s="230" t="str">
        <f t="shared" si="63"/>
        <v xml:space="preserve"> </v>
      </c>
      <c r="P654" s="230" t="str">
        <f t="shared" si="64"/>
        <v xml:space="preserve"> </v>
      </c>
      <c r="Q654" s="275" t="str">
        <f t="shared" si="65"/>
        <v xml:space="preserve"> </v>
      </c>
      <c r="R654" s="230" t="str">
        <f t="shared" si="66"/>
        <v xml:space="preserve"> </v>
      </c>
    </row>
    <row r="655" spans="1:18" x14ac:dyDescent="0.2">
      <c r="A655" s="10" t="str">
        <f>IF(COUNTRY_INFO!A655=0," ",COUNTRY_INFO!A655)</f>
        <v>Ethiopia</v>
      </c>
      <c r="B655" s="10" t="str">
        <f>IF(COUNTRY_INFO!B655=0," ",COUNTRY_INFO!B655)</f>
        <v>SNNPR Gurage</v>
      </c>
      <c r="C655" s="10" t="str">
        <f>IF(COUNTRY_INFO!C655=0," ",COUNTRY_INFO!C655)</f>
        <v>Enemorna Ener</v>
      </c>
      <c r="D655" s="11" t="str">
        <f>IF(AND(COUNTRY_INFO!$T$9:$T$1000="T3 (ALB/MBD)",COUNTRY_INFO!$U$9:$U$1000="T3 (ALB/MBD)"), "T3 (ALB/MBD)", " ")</f>
        <v xml:space="preserve"> </v>
      </c>
      <c r="E655" s="289"/>
      <c r="F655" s="109"/>
      <c r="G655" s="288"/>
      <c r="H655" s="288"/>
      <c r="I655" s="56"/>
      <c r="J655" s="11">
        <f t="shared" si="61"/>
        <v>0</v>
      </c>
      <c r="K655" s="305"/>
      <c r="L655" s="308"/>
      <c r="M655" s="306"/>
      <c r="N655" s="14">
        <f t="shared" si="62"/>
        <v>0</v>
      </c>
      <c r="O655" s="230" t="str">
        <f t="shared" si="63"/>
        <v xml:space="preserve"> </v>
      </c>
      <c r="P655" s="230" t="str">
        <f t="shared" si="64"/>
        <v xml:space="preserve"> </v>
      </c>
      <c r="Q655" s="275" t="str">
        <f t="shared" si="65"/>
        <v xml:space="preserve"> </v>
      </c>
      <c r="R655" s="230" t="str">
        <f t="shared" si="66"/>
        <v xml:space="preserve"> </v>
      </c>
    </row>
    <row r="656" spans="1:18" x14ac:dyDescent="0.2">
      <c r="A656" s="10" t="str">
        <f>IF(COUNTRY_INFO!A656=0," ",COUNTRY_INFO!A656)</f>
        <v>Ethiopia</v>
      </c>
      <c r="B656" s="10" t="str">
        <f>IF(COUNTRY_INFO!B656=0," ",COUNTRY_INFO!B656)</f>
        <v>SNNPR Gurage</v>
      </c>
      <c r="C656" s="10" t="str">
        <f>IF(COUNTRY_INFO!C656=0," ",COUNTRY_INFO!C656)</f>
        <v>Ezha</v>
      </c>
      <c r="D656" s="11" t="s">
        <v>1188</v>
      </c>
      <c r="E656" s="289" t="s">
        <v>19</v>
      </c>
      <c r="F656" s="253" t="s">
        <v>1187</v>
      </c>
      <c r="G656" s="288"/>
      <c r="H656" s="288"/>
      <c r="I656" s="56"/>
      <c r="J656" s="11">
        <f t="shared" si="61"/>
        <v>0</v>
      </c>
      <c r="K656" s="305"/>
      <c r="L656" s="308"/>
      <c r="M656" s="306"/>
      <c r="N656" s="14">
        <f t="shared" si="62"/>
        <v>0</v>
      </c>
      <c r="O656" s="230" t="str">
        <f t="shared" si="63"/>
        <v xml:space="preserve"> </v>
      </c>
      <c r="P656" s="230" t="str">
        <f t="shared" si="64"/>
        <v xml:space="preserve"> </v>
      </c>
      <c r="Q656" s="275" t="str">
        <f t="shared" si="65"/>
        <v xml:space="preserve"> </v>
      </c>
      <c r="R656" s="230" t="str">
        <f t="shared" si="66"/>
        <v xml:space="preserve"> </v>
      </c>
    </row>
    <row r="657" spans="1:18" x14ac:dyDescent="0.2">
      <c r="A657" s="10" t="str">
        <f>IF(COUNTRY_INFO!A657=0," ",COUNTRY_INFO!A657)</f>
        <v>Ethiopia</v>
      </c>
      <c r="B657" s="10" t="str">
        <f>IF(COUNTRY_INFO!B657=0," ",COUNTRY_INFO!B657)</f>
        <v>SNNPR Gurage</v>
      </c>
      <c r="C657" s="10" t="str">
        <f>IF(COUNTRY_INFO!C657=0," ",COUNTRY_INFO!C657)</f>
        <v>Gedebano Gutazer Wolene (Kokir)</v>
      </c>
      <c r="D657" s="11" t="str">
        <f>IF(AND(COUNTRY_INFO!$T$9:$T$1000="T3 (ALB/MBD)",COUNTRY_INFO!$U$9:$U$1000="T3 (ALB/MBD)"), "T3 (ALB/MBD)", " ")</f>
        <v>T3 (ALB/MBD)</v>
      </c>
      <c r="E657" s="289" t="s">
        <v>19</v>
      </c>
      <c r="F657" s="253" t="s">
        <v>1187</v>
      </c>
      <c r="G657" s="288"/>
      <c r="H657" s="288">
        <v>38235</v>
      </c>
      <c r="I657" s="56"/>
      <c r="J657" s="11">
        <f t="shared" si="61"/>
        <v>38235</v>
      </c>
      <c r="K657" s="305"/>
      <c r="L657" s="309">
        <v>36895</v>
      </c>
      <c r="M657" s="306"/>
      <c r="N657" s="14">
        <f t="shared" si="62"/>
        <v>36895</v>
      </c>
      <c r="O657" s="230" t="str">
        <f t="shared" si="63"/>
        <v xml:space="preserve"> </v>
      </c>
      <c r="P657" s="230">
        <f t="shared" si="64"/>
        <v>96.495357656597363</v>
      </c>
      <c r="Q657" s="275" t="str">
        <f t="shared" si="65"/>
        <v xml:space="preserve"> </v>
      </c>
      <c r="R657" s="230">
        <f t="shared" si="66"/>
        <v>96.495357656597363</v>
      </c>
    </row>
    <row r="658" spans="1:18" x14ac:dyDescent="0.2">
      <c r="A658" s="10" t="str">
        <f>IF(COUNTRY_INFO!A658=0," ",COUNTRY_INFO!A658)</f>
        <v>Ethiopia</v>
      </c>
      <c r="B658" s="10" t="str">
        <f>IF(COUNTRY_INFO!B658=0," ",COUNTRY_INFO!B658)</f>
        <v>SNNPR Gurage</v>
      </c>
      <c r="C658" s="10" t="str">
        <f>IF(COUNTRY_INFO!C658=0," ",COUNTRY_INFO!C658)</f>
        <v>Geta</v>
      </c>
      <c r="D658" s="11" t="str">
        <f>IF(AND(COUNTRY_INFO!$T$9:$T$1000="T3 (ALB/MBD)",COUNTRY_INFO!$U$9:$U$1000="T3 (ALB/MBD)"), "T3 (ALB/MBD)", " ")</f>
        <v xml:space="preserve"> </v>
      </c>
      <c r="E658" s="289"/>
      <c r="F658" s="109"/>
      <c r="G658" s="288"/>
      <c r="H658" s="288"/>
      <c r="I658" s="56"/>
      <c r="J658" s="11">
        <f t="shared" si="61"/>
        <v>0</v>
      </c>
      <c r="K658" s="305"/>
      <c r="L658" s="308"/>
      <c r="M658" s="306"/>
      <c r="N658" s="14">
        <f t="shared" si="62"/>
        <v>0</v>
      </c>
      <c r="O658" s="230" t="str">
        <f t="shared" si="63"/>
        <v xml:space="preserve"> </v>
      </c>
      <c r="P658" s="230" t="str">
        <f t="shared" si="64"/>
        <v xml:space="preserve"> </v>
      </c>
      <c r="Q658" s="275" t="str">
        <f t="shared" si="65"/>
        <v xml:space="preserve"> </v>
      </c>
      <c r="R658" s="230" t="str">
        <f t="shared" si="66"/>
        <v xml:space="preserve"> </v>
      </c>
    </row>
    <row r="659" spans="1:18" x14ac:dyDescent="0.2">
      <c r="A659" s="10" t="str">
        <f>IF(COUNTRY_INFO!A659=0," ",COUNTRY_INFO!A659)</f>
        <v>Ethiopia</v>
      </c>
      <c r="B659" s="10" t="str">
        <f>IF(COUNTRY_INFO!B659=0," ",COUNTRY_INFO!B659)</f>
        <v>SNNPR Gurage</v>
      </c>
      <c r="C659" s="10" t="str">
        <f>IF(COUNTRY_INFO!C659=0," ",COUNTRY_INFO!C659)</f>
        <v>Gumer</v>
      </c>
      <c r="D659" s="11" t="str">
        <f>IF(AND(COUNTRY_INFO!$T$9:$T$1000="T3 (ALB/MBD)",COUNTRY_INFO!$U$9:$U$1000="T3 (ALB/MBD)"), "T3 (ALB/MBD)", " ")</f>
        <v xml:space="preserve"> </v>
      </c>
      <c r="E659" s="289"/>
      <c r="F659" s="109"/>
      <c r="G659" s="288"/>
      <c r="H659" s="288"/>
      <c r="I659" s="56"/>
      <c r="J659" s="11">
        <f t="shared" si="61"/>
        <v>0</v>
      </c>
      <c r="K659" s="305"/>
      <c r="L659" s="308"/>
      <c r="M659" s="306"/>
      <c r="N659" s="14">
        <f t="shared" si="62"/>
        <v>0</v>
      </c>
      <c r="O659" s="230" t="str">
        <f t="shared" si="63"/>
        <v xml:space="preserve"> </v>
      </c>
      <c r="P659" s="230" t="str">
        <f t="shared" si="64"/>
        <v xml:space="preserve"> </v>
      </c>
      <c r="Q659" s="275" t="str">
        <f t="shared" si="65"/>
        <v xml:space="preserve"> </v>
      </c>
      <c r="R659" s="230" t="str">
        <f t="shared" si="66"/>
        <v xml:space="preserve"> </v>
      </c>
    </row>
    <row r="660" spans="1:18" x14ac:dyDescent="0.2">
      <c r="A660" s="10" t="str">
        <f>IF(COUNTRY_INFO!A660=0," ",COUNTRY_INFO!A660)</f>
        <v>Ethiopia</v>
      </c>
      <c r="B660" s="10" t="str">
        <f>IF(COUNTRY_INFO!B660=0," ",COUNTRY_INFO!B660)</f>
        <v>SNNPR Gurage</v>
      </c>
      <c r="C660" s="10" t="str">
        <f>IF(COUNTRY_INFO!C660=0," ",COUNTRY_INFO!C660)</f>
        <v>Kebena</v>
      </c>
      <c r="D660" s="11" t="s">
        <v>1188</v>
      </c>
      <c r="E660" s="289" t="s">
        <v>19</v>
      </c>
      <c r="F660" s="253" t="s">
        <v>1187</v>
      </c>
      <c r="G660" s="288"/>
      <c r="H660" s="288"/>
      <c r="I660" s="56"/>
      <c r="J660" s="11">
        <f t="shared" si="61"/>
        <v>0</v>
      </c>
      <c r="K660" s="305"/>
      <c r="L660" s="308"/>
      <c r="M660" s="306"/>
      <c r="N660" s="14">
        <f t="shared" si="62"/>
        <v>0</v>
      </c>
      <c r="O660" s="230" t="str">
        <f t="shared" si="63"/>
        <v xml:space="preserve"> </v>
      </c>
      <c r="P660" s="230" t="str">
        <f t="shared" si="64"/>
        <v xml:space="preserve"> </v>
      </c>
      <c r="Q660" s="275" t="str">
        <f t="shared" si="65"/>
        <v xml:space="preserve"> </v>
      </c>
      <c r="R660" s="230" t="str">
        <f t="shared" si="66"/>
        <v xml:space="preserve"> </v>
      </c>
    </row>
    <row r="661" spans="1:18" x14ac:dyDescent="0.2">
      <c r="A661" s="10" t="str">
        <f>IF(COUNTRY_INFO!A661=0," ",COUNTRY_INFO!A661)</f>
        <v>Ethiopia</v>
      </c>
      <c r="B661" s="10" t="str">
        <f>IF(COUNTRY_INFO!B661=0," ",COUNTRY_INFO!B661)</f>
        <v>SNNPR Gurage</v>
      </c>
      <c r="C661" s="10" t="str">
        <f>IF(COUNTRY_INFO!C661=0," ",COUNTRY_INFO!C661)</f>
        <v>Muhur Aklil</v>
      </c>
      <c r="D661" s="11" t="str">
        <f>IF(AND(COUNTRY_INFO!$T$9:$T$1000="T3 (ALB/MBD)",COUNTRY_INFO!$U$9:$U$1000="T3 (ALB/MBD)"), "T3 (ALB/MBD)", " ")</f>
        <v xml:space="preserve"> </v>
      </c>
      <c r="E661" s="289"/>
      <c r="F661" s="109"/>
      <c r="G661" s="288"/>
      <c r="H661" s="288"/>
      <c r="I661" s="56"/>
      <c r="J661" s="11">
        <f t="shared" si="61"/>
        <v>0</v>
      </c>
      <c r="K661" s="305"/>
      <c r="L661" s="308"/>
      <c r="M661" s="306"/>
      <c r="N661" s="14">
        <f t="shared" si="62"/>
        <v>0</v>
      </c>
      <c r="O661" s="230" t="str">
        <f t="shared" si="63"/>
        <v xml:space="preserve"> </v>
      </c>
      <c r="P661" s="230" t="str">
        <f t="shared" si="64"/>
        <v xml:space="preserve"> </v>
      </c>
      <c r="Q661" s="275" t="str">
        <f t="shared" si="65"/>
        <v xml:space="preserve"> </v>
      </c>
      <c r="R661" s="230" t="str">
        <f t="shared" si="66"/>
        <v xml:space="preserve"> </v>
      </c>
    </row>
    <row r="662" spans="1:18" x14ac:dyDescent="0.2">
      <c r="A662" s="10" t="str">
        <f>IF(COUNTRY_INFO!A662=0," ",COUNTRY_INFO!A662)</f>
        <v>Ethiopia</v>
      </c>
      <c r="B662" s="10" t="str">
        <f>IF(COUNTRY_INFO!B662=0," ",COUNTRY_INFO!B662)</f>
        <v>SNNPR Gurage</v>
      </c>
      <c r="C662" s="10" t="str">
        <f>IF(COUNTRY_INFO!C662=0," ",COUNTRY_INFO!C662)</f>
        <v>Welkite Town</v>
      </c>
      <c r="D662" s="11" t="s">
        <v>1188</v>
      </c>
      <c r="E662" s="289" t="s">
        <v>19</v>
      </c>
      <c r="F662" s="253" t="s">
        <v>1187</v>
      </c>
      <c r="G662" s="288"/>
      <c r="H662" s="288"/>
      <c r="I662" s="56"/>
      <c r="J662" s="11">
        <f t="shared" si="61"/>
        <v>0</v>
      </c>
      <c r="K662" s="305"/>
      <c r="L662" s="308"/>
      <c r="M662" s="306"/>
      <c r="N662" s="14">
        <f t="shared" si="62"/>
        <v>0</v>
      </c>
      <c r="O662" s="230" t="str">
        <f t="shared" si="63"/>
        <v xml:space="preserve"> </v>
      </c>
      <c r="P662" s="230" t="str">
        <f t="shared" si="64"/>
        <v xml:space="preserve"> </v>
      </c>
      <c r="Q662" s="275" t="str">
        <f t="shared" si="65"/>
        <v xml:space="preserve"> </v>
      </c>
      <c r="R662" s="230" t="str">
        <f t="shared" si="66"/>
        <v xml:space="preserve"> </v>
      </c>
    </row>
    <row r="663" spans="1:18" x14ac:dyDescent="0.2">
      <c r="A663" s="10" t="str">
        <f>IF(COUNTRY_INFO!A663=0," ",COUNTRY_INFO!A663)</f>
        <v>Ethiopia</v>
      </c>
      <c r="B663" s="10" t="str">
        <f>IF(COUNTRY_INFO!B663=0," ",COUNTRY_INFO!B663)</f>
        <v>SNNPR Hadiya</v>
      </c>
      <c r="C663" s="10" t="str">
        <f>IF(COUNTRY_INFO!C663=0," ",COUNTRY_INFO!C663)</f>
        <v>Annalemo</v>
      </c>
      <c r="D663" s="11" t="str">
        <f>IF(AND(COUNTRY_INFO!$T$9:$T$1000="T3 (ALB/MBD)",COUNTRY_INFO!$U$9:$U$1000="T3 (ALB/MBD)"), "T3 (ALB/MBD)", " ")</f>
        <v>T3 (ALB/MBD)</v>
      </c>
      <c r="E663" s="289" t="s">
        <v>19</v>
      </c>
      <c r="F663" s="253" t="s">
        <v>1187</v>
      </c>
      <c r="G663" s="288"/>
      <c r="H663" s="288">
        <v>24562</v>
      </c>
      <c r="I663" s="56"/>
      <c r="J663" s="11">
        <f t="shared" si="61"/>
        <v>24562</v>
      </c>
      <c r="K663" s="305"/>
      <c r="L663" s="309">
        <v>22405</v>
      </c>
      <c r="M663" s="306"/>
      <c r="N663" s="14">
        <f t="shared" si="62"/>
        <v>22405</v>
      </c>
      <c r="O663" s="230" t="str">
        <f t="shared" si="63"/>
        <v xml:space="preserve"> </v>
      </c>
      <c r="P663" s="230">
        <f t="shared" si="64"/>
        <v>91.218141845126624</v>
      </c>
      <c r="Q663" s="275" t="str">
        <f t="shared" si="65"/>
        <v xml:space="preserve"> </v>
      </c>
      <c r="R663" s="230">
        <f t="shared" si="66"/>
        <v>91.218141845126624</v>
      </c>
    </row>
    <row r="664" spans="1:18" x14ac:dyDescent="0.2">
      <c r="A664" s="10" t="str">
        <f>IF(COUNTRY_INFO!A664=0," ",COUNTRY_INFO!A664)</f>
        <v>Ethiopia</v>
      </c>
      <c r="B664" s="10" t="str">
        <f>IF(COUNTRY_INFO!B664=0," ",COUNTRY_INFO!B664)</f>
        <v>SNNPR Hadiya</v>
      </c>
      <c r="C664" s="10" t="str">
        <f>IF(COUNTRY_INFO!C664=0," ",COUNTRY_INFO!C664)</f>
        <v>Duna</v>
      </c>
      <c r="D664" s="11" t="s">
        <v>1188</v>
      </c>
      <c r="E664" s="289" t="s">
        <v>19</v>
      </c>
      <c r="F664" s="253" t="s">
        <v>1187</v>
      </c>
      <c r="G664" s="288"/>
      <c r="H664" s="288">
        <v>44308</v>
      </c>
      <c r="I664" s="56"/>
      <c r="J664" s="11">
        <f t="shared" si="61"/>
        <v>44308</v>
      </c>
      <c r="K664" s="305"/>
      <c r="L664" s="309">
        <v>40997</v>
      </c>
      <c r="M664" s="306"/>
      <c r="N664" s="14">
        <f t="shared" si="62"/>
        <v>40997</v>
      </c>
      <c r="O664" s="230" t="str">
        <f t="shared" si="63"/>
        <v xml:space="preserve"> </v>
      </c>
      <c r="P664" s="230">
        <f t="shared" si="64"/>
        <v>92.527308838133067</v>
      </c>
      <c r="Q664" s="275" t="str">
        <f t="shared" si="65"/>
        <v xml:space="preserve"> </v>
      </c>
      <c r="R664" s="230">
        <f t="shared" si="66"/>
        <v>92.527308838133067</v>
      </c>
    </row>
    <row r="665" spans="1:18" x14ac:dyDescent="0.2">
      <c r="A665" s="10" t="str">
        <f>IF(COUNTRY_INFO!A665=0," ",COUNTRY_INFO!A665)</f>
        <v>Ethiopia</v>
      </c>
      <c r="B665" s="10" t="str">
        <f>IF(COUNTRY_INFO!B665=0," ",COUNTRY_INFO!B665)</f>
        <v>SNNPR Hadiya</v>
      </c>
      <c r="C665" s="10" t="str">
        <f>IF(COUNTRY_INFO!C665=0," ",COUNTRY_INFO!C665)</f>
        <v>Gibe</v>
      </c>
      <c r="D665" s="11" t="s">
        <v>1188</v>
      </c>
      <c r="E665" s="289" t="s">
        <v>19</v>
      </c>
      <c r="F665" s="253" t="s">
        <v>1187</v>
      </c>
      <c r="G665" s="288"/>
      <c r="H665" s="288"/>
      <c r="I665" s="56"/>
      <c r="J665" s="11">
        <f t="shared" si="61"/>
        <v>0</v>
      </c>
      <c r="K665" s="305"/>
      <c r="L665" s="308"/>
      <c r="M665" s="306"/>
      <c r="N665" s="14">
        <f t="shared" si="62"/>
        <v>0</v>
      </c>
      <c r="O665" s="230" t="str">
        <f t="shared" si="63"/>
        <v xml:space="preserve"> </v>
      </c>
      <c r="P665" s="230" t="str">
        <f t="shared" si="64"/>
        <v xml:space="preserve"> </v>
      </c>
      <c r="Q665" s="275" t="str">
        <f t="shared" si="65"/>
        <v xml:space="preserve"> </v>
      </c>
      <c r="R665" s="230" t="str">
        <f t="shared" si="66"/>
        <v xml:space="preserve"> </v>
      </c>
    </row>
    <row r="666" spans="1:18" x14ac:dyDescent="0.2">
      <c r="A666" s="10" t="str">
        <f>IF(COUNTRY_INFO!A666=0," ",COUNTRY_INFO!A666)</f>
        <v>Ethiopia</v>
      </c>
      <c r="B666" s="10" t="str">
        <f>IF(COUNTRY_INFO!B666=0," ",COUNTRY_INFO!B666)</f>
        <v>SNNPR Hadiya</v>
      </c>
      <c r="C666" s="10" t="str">
        <f>IF(COUNTRY_INFO!C666=0," ",COUNTRY_INFO!C666)</f>
        <v>Gobmora</v>
      </c>
      <c r="D666" s="11" t="str">
        <f>IF(AND(COUNTRY_INFO!$T$9:$T$1000="T3 (ALB/MBD)",COUNTRY_INFO!$U$9:$U$1000="T3 (ALB/MBD)"), "T3 (ALB/MBD)", " ")</f>
        <v>T3 (ALB/MBD)</v>
      </c>
      <c r="E666" s="289" t="s">
        <v>19</v>
      </c>
      <c r="F666" s="253" t="s">
        <v>1187</v>
      </c>
      <c r="G666" s="288"/>
      <c r="H666" s="288">
        <v>31562</v>
      </c>
      <c r="I666" s="56"/>
      <c r="J666" s="11">
        <f t="shared" si="61"/>
        <v>31562</v>
      </c>
      <c r="K666" s="305"/>
      <c r="L666" s="309">
        <v>29057</v>
      </c>
      <c r="M666" s="306"/>
      <c r="N666" s="14">
        <f t="shared" si="62"/>
        <v>29057</v>
      </c>
      <c r="O666" s="230" t="str">
        <f t="shared" si="63"/>
        <v xml:space="preserve"> </v>
      </c>
      <c r="P666" s="230">
        <f t="shared" si="64"/>
        <v>92.063240605791776</v>
      </c>
      <c r="Q666" s="275" t="str">
        <f t="shared" si="65"/>
        <v xml:space="preserve"> </v>
      </c>
      <c r="R666" s="230">
        <f t="shared" si="66"/>
        <v>92.063240605791776</v>
      </c>
    </row>
    <row r="667" spans="1:18" x14ac:dyDescent="0.2">
      <c r="A667" s="10" t="str">
        <f>IF(COUNTRY_INFO!A667=0," ",COUNTRY_INFO!A667)</f>
        <v>Ethiopia</v>
      </c>
      <c r="B667" s="10" t="str">
        <f>IF(COUNTRY_INFO!B667=0," ",COUNTRY_INFO!B667)</f>
        <v>SNNPR Hadiya</v>
      </c>
      <c r="C667" s="10" t="str">
        <f>IF(COUNTRY_INFO!C667=0," ",COUNTRY_INFO!C667)</f>
        <v>Hosana Town</v>
      </c>
      <c r="D667" s="11" t="str">
        <f>IF(AND(COUNTRY_INFO!$T$9:$T$1000="T3 (ALB/MBD)",COUNTRY_INFO!$U$9:$U$1000="T3 (ALB/MBD)"), "T3 (ALB/MBD)", " ")</f>
        <v xml:space="preserve"> </v>
      </c>
      <c r="E667" s="289"/>
      <c r="F667" s="109"/>
      <c r="G667" s="288"/>
      <c r="H667" s="288"/>
      <c r="I667" s="56"/>
      <c r="J667" s="11">
        <f t="shared" si="61"/>
        <v>0</v>
      </c>
      <c r="K667" s="305"/>
      <c r="L667" s="308"/>
      <c r="M667" s="306"/>
      <c r="N667" s="14">
        <f t="shared" si="62"/>
        <v>0</v>
      </c>
      <c r="O667" s="230" t="str">
        <f t="shared" si="63"/>
        <v xml:space="preserve"> </v>
      </c>
      <c r="P667" s="230" t="str">
        <f t="shared" si="64"/>
        <v xml:space="preserve"> </v>
      </c>
      <c r="Q667" s="275" t="str">
        <f t="shared" si="65"/>
        <v xml:space="preserve"> </v>
      </c>
      <c r="R667" s="230" t="str">
        <f t="shared" si="66"/>
        <v xml:space="preserve"> </v>
      </c>
    </row>
    <row r="668" spans="1:18" x14ac:dyDescent="0.2">
      <c r="A668" s="10" t="str">
        <f>IF(COUNTRY_INFO!A668=0," ",COUNTRY_INFO!A668)</f>
        <v>Ethiopia</v>
      </c>
      <c r="B668" s="10" t="str">
        <f>IF(COUNTRY_INFO!B668=0," ",COUNTRY_INFO!B668)</f>
        <v>SNNPR Hadiya</v>
      </c>
      <c r="C668" s="10" t="str">
        <f>IF(COUNTRY_INFO!C668=0," ",COUNTRY_INFO!C668)</f>
        <v>Lemo</v>
      </c>
      <c r="D668" s="11" t="s">
        <v>1188</v>
      </c>
      <c r="E668" s="289" t="s">
        <v>19</v>
      </c>
      <c r="F668" s="253" t="s">
        <v>1187</v>
      </c>
      <c r="G668" s="288"/>
      <c r="H668" s="288"/>
      <c r="I668" s="56"/>
      <c r="J668" s="11">
        <f t="shared" si="61"/>
        <v>0</v>
      </c>
      <c r="K668" s="305"/>
      <c r="L668" s="308"/>
      <c r="M668" s="306"/>
      <c r="N668" s="14">
        <f t="shared" si="62"/>
        <v>0</v>
      </c>
      <c r="O668" s="230" t="str">
        <f t="shared" si="63"/>
        <v xml:space="preserve"> </v>
      </c>
      <c r="P668" s="230" t="str">
        <f t="shared" si="64"/>
        <v xml:space="preserve"> </v>
      </c>
      <c r="Q668" s="275" t="str">
        <f t="shared" si="65"/>
        <v xml:space="preserve"> </v>
      </c>
      <c r="R668" s="230" t="str">
        <f t="shared" si="66"/>
        <v xml:space="preserve"> </v>
      </c>
    </row>
    <row r="669" spans="1:18" x14ac:dyDescent="0.2">
      <c r="A669" s="10" t="str">
        <f>IF(COUNTRY_INFO!A669=0," ",COUNTRY_INFO!A669)</f>
        <v>Ethiopia</v>
      </c>
      <c r="B669" s="10" t="str">
        <f>IF(COUNTRY_INFO!B669=0," ",COUNTRY_INFO!B669)</f>
        <v>SNNPR Hadiya</v>
      </c>
      <c r="C669" s="10" t="str">
        <f>IF(COUNTRY_INFO!C669=0," ",COUNTRY_INFO!C669)</f>
        <v>Mirab Badawacho</v>
      </c>
      <c r="D669" s="11"/>
      <c r="E669" s="289"/>
      <c r="F669" s="253"/>
      <c r="G669" s="288"/>
      <c r="H669" s="288">
        <v>36104</v>
      </c>
      <c r="I669" s="56"/>
      <c r="J669" s="11">
        <f t="shared" si="61"/>
        <v>36104</v>
      </c>
      <c r="K669" s="305"/>
      <c r="L669" s="309">
        <v>32922</v>
      </c>
      <c r="M669" s="306"/>
      <c r="N669" s="14">
        <f t="shared" si="62"/>
        <v>32922</v>
      </c>
      <c r="O669" s="230" t="str">
        <f t="shared" si="63"/>
        <v xml:space="preserve"> </v>
      </c>
      <c r="P669" s="230">
        <f t="shared" si="64"/>
        <v>91.186572124972301</v>
      </c>
      <c r="Q669" s="275" t="str">
        <f t="shared" si="65"/>
        <v xml:space="preserve"> </v>
      </c>
      <c r="R669" s="230">
        <f t="shared" si="66"/>
        <v>91.186572124972301</v>
      </c>
    </row>
    <row r="670" spans="1:18" x14ac:dyDescent="0.2">
      <c r="A670" s="10" t="str">
        <f>IF(COUNTRY_INFO!A670=0," ",COUNTRY_INFO!A670)</f>
        <v>Ethiopia</v>
      </c>
      <c r="B670" s="10" t="str">
        <f>IF(COUNTRY_INFO!B670=0," ",COUNTRY_INFO!B670)</f>
        <v>SNNPR Hadiya</v>
      </c>
      <c r="C670" s="10" t="str">
        <f>IF(COUNTRY_INFO!C670=0," ",COUNTRY_INFO!C670)</f>
        <v>Misha</v>
      </c>
      <c r="D670" s="11" t="s">
        <v>1188</v>
      </c>
      <c r="E670" s="289" t="s">
        <v>19</v>
      </c>
      <c r="F670" s="253" t="s">
        <v>1187</v>
      </c>
      <c r="G670" s="288"/>
      <c r="H670" s="288"/>
      <c r="I670" s="56"/>
      <c r="J670" s="11">
        <f t="shared" si="61"/>
        <v>0</v>
      </c>
      <c r="K670" s="305"/>
      <c r="L670" s="308"/>
      <c r="M670" s="306"/>
      <c r="N670" s="14">
        <f t="shared" si="62"/>
        <v>0</v>
      </c>
      <c r="O670" s="230" t="str">
        <f t="shared" si="63"/>
        <v xml:space="preserve"> </v>
      </c>
      <c r="P670" s="230" t="str">
        <f t="shared" si="64"/>
        <v xml:space="preserve"> </v>
      </c>
      <c r="Q670" s="275" t="str">
        <f t="shared" si="65"/>
        <v xml:space="preserve"> </v>
      </c>
      <c r="R670" s="230" t="str">
        <f t="shared" si="66"/>
        <v xml:space="preserve"> </v>
      </c>
    </row>
    <row r="671" spans="1:18" x14ac:dyDescent="0.2">
      <c r="A671" s="10" t="str">
        <f>IF(COUNTRY_INFO!A671=0," ",COUNTRY_INFO!A671)</f>
        <v>Ethiopia</v>
      </c>
      <c r="B671" s="10" t="str">
        <f>IF(COUNTRY_INFO!B671=0," ",COUNTRY_INFO!B671)</f>
        <v>SNNPR Hadiya</v>
      </c>
      <c r="C671" s="10" t="str">
        <f>IF(COUNTRY_INFO!C671=0," ",COUNTRY_INFO!C671)</f>
        <v>Misrak Badawacho</v>
      </c>
      <c r="D671" s="11" t="str">
        <f>IF(AND(COUNTRY_INFO!$T$9:$T$1000="T3 (ALB/MBD)",COUNTRY_INFO!$U$9:$U$1000="T3 (ALB/MBD)"), "T3 (ALB/MBD)", " ")</f>
        <v xml:space="preserve"> </v>
      </c>
      <c r="E671" s="289"/>
      <c r="F671" s="109"/>
      <c r="G671" s="288"/>
      <c r="H671" s="288">
        <v>70079</v>
      </c>
      <c r="I671" s="56"/>
      <c r="J671" s="11">
        <f t="shared" si="61"/>
        <v>70079</v>
      </c>
      <c r="K671" s="305"/>
      <c r="L671" s="309">
        <v>67099</v>
      </c>
      <c r="M671" s="306"/>
      <c r="N671" s="14">
        <f t="shared" si="62"/>
        <v>67099</v>
      </c>
      <c r="O671" s="230" t="str">
        <f t="shared" si="63"/>
        <v xml:space="preserve"> </v>
      </c>
      <c r="P671" s="230">
        <f t="shared" si="64"/>
        <v>95.747656216555598</v>
      </c>
      <c r="Q671" s="275" t="str">
        <f t="shared" si="65"/>
        <v xml:space="preserve"> </v>
      </c>
      <c r="R671" s="230">
        <f t="shared" si="66"/>
        <v>95.747656216555598</v>
      </c>
    </row>
    <row r="672" spans="1:18" x14ac:dyDescent="0.2">
      <c r="A672" s="10" t="str">
        <f>IF(COUNTRY_INFO!A672=0," ",COUNTRY_INFO!A672)</f>
        <v>Ethiopia</v>
      </c>
      <c r="B672" s="10" t="str">
        <f>IF(COUNTRY_INFO!B672=0," ",COUNTRY_INFO!B672)</f>
        <v>SNNPR Hadiya</v>
      </c>
      <c r="C672" s="10" t="str">
        <f>IF(COUNTRY_INFO!C672=0," ",COUNTRY_INFO!C672)</f>
        <v>Shashego</v>
      </c>
      <c r="D672" s="11" t="s">
        <v>1188</v>
      </c>
      <c r="E672" s="289" t="s">
        <v>19</v>
      </c>
      <c r="F672" s="253" t="s">
        <v>1187</v>
      </c>
      <c r="G672" s="288"/>
      <c r="H672" s="288"/>
      <c r="I672" s="56"/>
      <c r="J672" s="11">
        <f t="shared" si="61"/>
        <v>0</v>
      </c>
      <c r="K672" s="305"/>
      <c r="L672" s="308"/>
      <c r="M672" s="306"/>
      <c r="N672" s="14">
        <f t="shared" si="62"/>
        <v>0</v>
      </c>
      <c r="O672" s="230" t="str">
        <f t="shared" si="63"/>
        <v xml:space="preserve"> </v>
      </c>
      <c r="P672" s="230" t="str">
        <f t="shared" si="64"/>
        <v xml:space="preserve"> </v>
      </c>
      <c r="Q672" s="275" t="str">
        <f t="shared" si="65"/>
        <v xml:space="preserve"> </v>
      </c>
      <c r="R672" s="230" t="str">
        <f t="shared" si="66"/>
        <v xml:space="preserve"> </v>
      </c>
    </row>
    <row r="673" spans="1:18" x14ac:dyDescent="0.2">
      <c r="A673" s="10" t="str">
        <f>IF(COUNTRY_INFO!A673=0," ",COUNTRY_INFO!A673)</f>
        <v>Ethiopia</v>
      </c>
      <c r="B673" s="10" t="str">
        <f>IF(COUNTRY_INFO!B673=0," ",COUNTRY_INFO!B673)</f>
        <v>SNNPR Hadiya</v>
      </c>
      <c r="C673" s="10" t="str">
        <f>IF(COUNTRY_INFO!C673=0," ",COUNTRY_INFO!C673)</f>
        <v>Soro</v>
      </c>
      <c r="D673" s="11" t="s">
        <v>1188</v>
      </c>
      <c r="E673" s="289" t="s">
        <v>19</v>
      </c>
      <c r="F673" s="253" t="s">
        <v>1187</v>
      </c>
      <c r="G673" s="288"/>
      <c r="H673" s="288"/>
      <c r="I673" s="56"/>
      <c r="J673" s="11">
        <f t="shared" si="61"/>
        <v>0</v>
      </c>
      <c r="K673" s="305"/>
      <c r="L673" s="308"/>
      <c r="M673" s="306"/>
      <c r="N673" s="14">
        <f t="shared" si="62"/>
        <v>0</v>
      </c>
      <c r="O673" s="230" t="str">
        <f t="shared" si="63"/>
        <v xml:space="preserve"> </v>
      </c>
      <c r="P673" s="230" t="str">
        <f t="shared" si="64"/>
        <v xml:space="preserve"> </v>
      </c>
      <c r="Q673" s="275" t="str">
        <f t="shared" si="65"/>
        <v xml:space="preserve"> </v>
      </c>
      <c r="R673" s="230" t="str">
        <f t="shared" si="66"/>
        <v xml:space="preserve"> </v>
      </c>
    </row>
    <row r="674" spans="1:18" x14ac:dyDescent="0.2">
      <c r="A674" s="10" t="str">
        <f>IF(COUNTRY_INFO!A674=0," ",COUNTRY_INFO!A674)</f>
        <v>Ethiopia</v>
      </c>
      <c r="B674" s="10" t="str">
        <f>IF(COUNTRY_INFO!B674=0," ",COUNTRY_INFO!B674)</f>
        <v>SNNPR Halaba Special Woreda</v>
      </c>
      <c r="C674" s="10" t="str">
        <f>IF(COUNTRY_INFO!C674=0," ",COUNTRY_INFO!C674)</f>
        <v>Halaba Rural</v>
      </c>
      <c r="D674" s="11" t="s">
        <v>1188</v>
      </c>
      <c r="E674" s="289" t="s">
        <v>19</v>
      </c>
      <c r="F674" s="253" t="s">
        <v>1187</v>
      </c>
      <c r="G674" s="288"/>
      <c r="H674" s="288"/>
      <c r="I674" s="56"/>
      <c r="J674" s="11">
        <f t="shared" si="61"/>
        <v>0</v>
      </c>
      <c r="K674" s="305"/>
      <c r="L674" s="308"/>
      <c r="M674" s="306"/>
      <c r="N674" s="14">
        <f t="shared" si="62"/>
        <v>0</v>
      </c>
      <c r="O674" s="230" t="str">
        <f t="shared" si="63"/>
        <v xml:space="preserve"> </v>
      </c>
      <c r="P674" s="230" t="str">
        <f t="shared" si="64"/>
        <v xml:space="preserve"> </v>
      </c>
      <c r="Q674" s="275" t="str">
        <f t="shared" si="65"/>
        <v xml:space="preserve"> </v>
      </c>
      <c r="R674" s="230" t="str">
        <f t="shared" si="66"/>
        <v xml:space="preserve"> </v>
      </c>
    </row>
    <row r="675" spans="1:18" x14ac:dyDescent="0.2">
      <c r="A675" s="10" t="str">
        <f>IF(COUNTRY_INFO!A675=0," ",COUNTRY_INFO!A675)</f>
        <v>Ethiopia</v>
      </c>
      <c r="B675" s="10" t="str">
        <f>IF(COUNTRY_INFO!B675=0," ",COUNTRY_INFO!B675)</f>
        <v>SNNPR Kafa</v>
      </c>
      <c r="C675" s="10" t="str">
        <f>IF(COUNTRY_INFO!C675=0," ",COUNTRY_INFO!C675)</f>
        <v>Adiyio</v>
      </c>
      <c r="D675" s="11" t="s">
        <v>1188</v>
      </c>
      <c r="E675" s="289" t="s">
        <v>19</v>
      </c>
      <c r="F675" s="253" t="s">
        <v>1187</v>
      </c>
      <c r="G675" s="288"/>
      <c r="H675" s="288">
        <v>44146</v>
      </c>
      <c r="I675" s="56"/>
      <c r="J675" s="11">
        <f t="shared" si="61"/>
        <v>44146</v>
      </c>
      <c r="K675" s="305"/>
      <c r="L675" s="309">
        <v>43110</v>
      </c>
      <c r="M675" s="306"/>
      <c r="N675" s="14">
        <f t="shared" si="62"/>
        <v>43110</v>
      </c>
      <c r="O675" s="230" t="str">
        <f t="shared" si="63"/>
        <v xml:space="preserve"> </v>
      </c>
      <c r="P675" s="230">
        <f t="shared" si="64"/>
        <v>97.653241516785215</v>
      </c>
      <c r="Q675" s="275" t="str">
        <f t="shared" si="65"/>
        <v xml:space="preserve"> </v>
      </c>
      <c r="R675" s="230">
        <f t="shared" si="66"/>
        <v>97.653241516785215</v>
      </c>
    </row>
    <row r="676" spans="1:18" x14ac:dyDescent="0.2">
      <c r="A676" s="10" t="str">
        <f>IF(COUNTRY_INFO!A676=0," ",COUNTRY_INFO!A676)</f>
        <v>Ethiopia</v>
      </c>
      <c r="B676" s="10" t="str">
        <f>IF(COUNTRY_INFO!B676=0," ",COUNTRY_INFO!B676)</f>
        <v>SNNPR Kafa</v>
      </c>
      <c r="C676" s="10" t="str">
        <f>IF(COUNTRY_INFO!C676=0," ",COUNTRY_INFO!C676)</f>
        <v>Bita</v>
      </c>
      <c r="D676" s="11" t="s">
        <v>1188</v>
      </c>
      <c r="E676" s="289" t="s">
        <v>19</v>
      </c>
      <c r="F676" s="253" t="s">
        <v>1187</v>
      </c>
      <c r="G676" s="288"/>
      <c r="H676" s="288">
        <v>30612</v>
      </c>
      <c r="I676" s="56"/>
      <c r="J676" s="11">
        <f t="shared" si="61"/>
        <v>30612</v>
      </c>
      <c r="K676" s="305"/>
      <c r="L676" s="309">
        <v>28377</v>
      </c>
      <c r="M676" s="306"/>
      <c r="N676" s="14">
        <f t="shared" si="62"/>
        <v>28377</v>
      </c>
      <c r="O676" s="230" t="str">
        <f t="shared" si="63"/>
        <v xml:space="preserve"> </v>
      </c>
      <c r="P676" s="230">
        <f t="shared" si="64"/>
        <v>92.69894159153273</v>
      </c>
      <c r="Q676" s="275" t="str">
        <f t="shared" si="65"/>
        <v xml:space="preserve"> </v>
      </c>
      <c r="R676" s="230">
        <f t="shared" si="66"/>
        <v>92.69894159153273</v>
      </c>
    </row>
    <row r="677" spans="1:18" x14ac:dyDescent="0.2">
      <c r="A677" s="10" t="str">
        <f>IF(COUNTRY_INFO!A677=0," ",COUNTRY_INFO!A677)</f>
        <v>Ethiopia</v>
      </c>
      <c r="B677" s="10" t="str">
        <f>IF(COUNTRY_INFO!B677=0," ",COUNTRY_INFO!B677)</f>
        <v>SNNPR Kafa</v>
      </c>
      <c r="C677" s="10" t="str">
        <f>IF(COUNTRY_INFO!C677=0," ",COUNTRY_INFO!C677)</f>
        <v>Bonga Town</v>
      </c>
      <c r="D677" s="11" t="s">
        <v>1188</v>
      </c>
      <c r="E677" s="289" t="s">
        <v>19</v>
      </c>
      <c r="F677" s="253" t="s">
        <v>1187</v>
      </c>
      <c r="G677" s="288"/>
      <c r="H677" s="288">
        <v>9927</v>
      </c>
      <c r="I677" s="56"/>
      <c r="J677" s="11">
        <f t="shared" si="61"/>
        <v>9927</v>
      </c>
      <c r="K677" s="305"/>
      <c r="L677" s="309">
        <v>7093</v>
      </c>
      <c r="M677" s="306"/>
      <c r="N677" s="14">
        <f t="shared" si="62"/>
        <v>7093</v>
      </c>
      <c r="O677" s="230" t="str">
        <f t="shared" si="63"/>
        <v xml:space="preserve"> </v>
      </c>
      <c r="P677" s="230">
        <f t="shared" si="64"/>
        <v>71.451596655585774</v>
      </c>
      <c r="Q677" s="275" t="str">
        <f t="shared" si="65"/>
        <v xml:space="preserve"> </v>
      </c>
      <c r="R677" s="230">
        <f t="shared" si="66"/>
        <v>71.451596655585774</v>
      </c>
    </row>
    <row r="678" spans="1:18" x14ac:dyDescent="0.2">
      <c r="A678" s="10" t="str">
        <f>IF(COUNTRY_INFO!A678=0," ",COUNTRY_INFO!A678)</f>
        <v>Ethiopia</v>
      </c>
      <c r="B678" s="10" t="str">
        <f>IF(COUNTRY_INFO!B678=0," ",COUNTRY_INFO!B678)</f>
        <v>SNNPR Kafa</v>
      </c>
      <c r="C678" s="10" t="str">
        <f>IF(COUNTRY_INFO!C678=0," ",COUNTRY_INFO!C678)</f>
        <v>Chena</v>
      </c>
      <c r="D678" s="11" t="s">
        <v>1188</v>
      </c>
      <c r="E678" s="289" t="s">
        <v>19</v>
      </c>
      <c r="F678" s="253" t="s">
        <v>1187</v>
      </c>
      <c r="G678" s="288"/>
      <c r="H678" s="288">
        <v>65434</v>
      </c>
      <c r="I678" s="56"/>
      <c r="J678" s="11">
        <f t="shared" si="61"/>
        <v>65434</v>
      </c>
      <c r="K678" s="305"/>
      <c r="L678" s="309">
        <v>62280</v>
      </c>
      <c r="M678" s="306"/>
      <c r="N678" s="14">
        <f t="shared" si="62"/>
        <v>62280</v>
      </c>
      <c r="O678" s="230" t="str">
        <f t="shared" si="63"/>
        <v xml:space="preserve"> </v>
      </c>
      <c r="P678" s="230">
        <f t="shared" si="64"/>
        <v>95.179875905492565</v>
      </c>
      <c r="Q678" s="275" t="str">
        <f t="shared" si="65"/>
        <v xml:space="preserve"> </v>
      </c>
      <c r="R678" s="230">
        <f t="shared" si="66"/>
        <v>95.179875905492565</v>
      </c>
    </row>
    <row r="679" spans="1:18" x14ac:dyDescent="0.2">
      <c r="A679" s="10" t="str">
        <f>IF(COUNTRY_INFO!A679=0," ",COUNTRY_INFO!A679)</f>
        <v>Ethiopia</v>
      </c>
      <c r="B679" s="10" t="str">
        <f>IF(COUNTRY_INFO!B679=0," ",COUNTRY_INFO!B679)</f>
        <v>SNNPR Kafa</v>
      </c>
      <c r="C679" s="10" t="str">
        <f>IF(COUNTRY_INFO!C679=0," ",COUNTRY_INFO!C679)</f>
        <v>Cheta</v>
      </c>
      <c r="D679" s="11" t="s">
        <v>1188</v>
      </c>
      <c r="E679" s="289" t="s">
        <v>19</v>
      </c>
      <c r="F679" s="253" t="s">
        <v>1187</v>
      </c>
      <c r="G679" s="288"/>
      <c r="H679" s="288">
        <v>13408</v>
      </c>
      <c r="I679" s="56"/>
      <c r="J679" s="11">
        <f t="shared" si="61"/>
        <v>13408</v>
      </c>
      <c r="K679" s="305"/>
      <c r="L679" s="309">
        <v>11372</v>
      </c>
      <c r="M679" s="306"/>
      <c r="N679" s="14">
        <f t="shared" si="62"/>
        <v>11372</v>
      </c>
      <c r="O679" s="230" t="str">
        <f t="shared" si="63"/>
        <v xml:space="preserve"> </v>
      </c>
      <c r="P679" s="230">
        <f t="shared" si="64"/>
        <v>84.815035799522676</v>
      </c>
      <c r="Q679" s="275" t="str">
        <f t="shared" si="65"/>
        <v xml:space="preserve"> </v>
      </c>
      <c r="R679" s="230">
        <f t="shared" si="66"/>
        <v>84.815035799522676</v>
      </c>
    </row>
    <row r="680" spans="1:18" x14ac:dyDescent="0.2">
      <c r="A680" s="10" t="str">
        <f>IF(COUNTRY_INFO!A680=0," ",COUNTRY_INFO!A680)</f>
        <v>Ethiopia</v>
      </c>
      <c r="B680" s="10" t="str">
        <f>IF(COUNTRY_INFO!B680=0," ",COUNTRY_INFO!B680)</f>
        <v>SNNPR Kafa</v>
      </c>
      <c r="C680" s="10" t="str">
        <f>IF(COUNTRY_INFO!C680=0," ",COUNTRY_INFO!C680)</f>
        <v>Decha</v>
      </c>
      <c r="D680" s="11" t="s">
        <v>1188</v>
      </c>
      <c r="E680" s="289" t="s">
        <v>19</v>
      </c>
      <c r="F680" s="253" t="s">
        <v>1187</v>
      </c>
      <c r="G680" s="288"/>
      <c r="H680" s="288">
        <v>52954</v>
      </c>
      <c r="I680" s="56"/>
      <c r="J680" s="11">
        <f t="shared" si="61"/>
        <v>52954</v>
      </c>
      <c r="K680" s="305"/>
      <c r="L680" s="309">
        <v>48225</v>
      </c>
      <c r="M680" s="306"/>
      <c r="N680" s="14">
        <f t="shared" si="62"/>
        <v>48225</v>
      </c>
      <c r="O680" s="230" t="str">
        <f t="shared" si="63"/>
        <v xml:space="preserve"> </v>
      </c>
      <c r="P680" s="230">
        <f t="shared" si="64"/>
        <v>91.06960758394078</v>
      </c>
      <c r="Q680" s="275" t="str">
        <f t="shared" si="65"/>
        <v xml:space="preserve"> </v>
      </c>
      <c r="R680" s="230">
        <f t="shared" si="66"/>
        <v>91.06960758394078</v>
      </c>
    </row>
    <row r="681" spans="1:18" x14ac:dyDescent="0.2">
      <c r="A681" s="10" t="str">
        <f>IF(COUNTRY_INFO!A681=0," ",COUNTRY_INFO!A681)</f>
        <v>Ethiopia</v>
      </c>
      <c r="B681" s="10" t="str">
        <f>IF(COUNTRY_INFO!B681=0," ",COUNTRY_INFO!B681)</f>
        <v>SNNPR Kafa</v>
      </c>
      <c r="C681" s="10" t="str">
        <f>IF(COUNTRY_INFO!C681=0," ",COUNTRY_INFO!C681)</f>
        <v>Gesha</v>
      </c>
      <c r="D681" s="11" t="s">
        <v>1188</v>
      </c>
      <c r="E681" s="289" t="s">
        <v>19</v>
      </c>
      <c r="F681" s="253" t="s">
        <v>1187</v>
      </c>
      <c r="G681" s="288"/>
      <c r="H681" s="288">
        <v>34954</v>
      </c>
      <c r="I681" s="56"/>
      <c r="J681" s="11">
        <f t="shared" si="61"/>
        <v>34954</v>
      </c>
      <c r="K681" s="305"/>
      <c r="L681" s="309">
        <v>31544</v>
      </c>
      <c r="M681" s="306"/>
      <c r="N681" s="14">
        <f t="shared" si="62"/>
        <v>31544</v>
      </c>
      <c r="O681" s="230" t="str">
        <f t="shared" si="63"/>
        <v xml:space="preserve"> </v>
      </c>
      <c r="P681" s="230">
        <f t="shared" si="64"/>
        <v>90.244321107741598</v>
      </c>
      <c r="Q681" s="275" t="str">
        <f t="shared" si="65"/>
        <v xml:space="preserve"> </v>
      </c>
      <c r="R681" s="230">
        <f t="shared" si="66"/>
        <v>90.244321107741598</v>
      </c>
    </row>
    <row r="682" spans="1:18" x14ac:dyDescent="0.2">
      <c r="A682" s="10" t="str">
        <f>IF(COUNTRY_INFO!A682=0," ",COUNTRY_INFO!A682)</f>
        <v>Ethiopia</v>
      </c>
      <c r="B682" s="10" t="str">
        <f>IF(COUNTRY_INFO!B682=0," ",COUNTRY_INFO!B682)</f>
        <v>SNNPR Kafa</v>
      </c>
      <c r="C682" s="10" t="str">
        <f>IF(COUNTRY_INFO!C682=0," ",COUNTRY_INFO!C682)</f>
        <v>Gewata</v>
      </c>
      <c r="D682" s="11" t="s">
        <v>1188</v>
      </c>
      <c r="E682" s="289" t="s">
        <v>19</v>
      </c>
      <c r="F682" s="253" t="s">
        <v>1187</v>
      </c>
      <c r="G682" s="288"/>
      <c r="H682" s="288">
        <v>29665</v>
      </c>
      <c r="I682" s="56"/>
      <c r="J682" s="11">
        <f t="shared" si="61"/>
        <v>29665</v>
      </c>
      <c r="K682" s="305"/>
      <c r="L682" s="309">
        <v>25574</v>
      </c>
      <c r="M682" s="306"/>
      <c r="N682" s="14">
        <f t="shared" si="62"/>
        <v>25574</v>
      </c>
      <c r="O682" s="230" t="str">
        <f t="shared" si="63"/>
        <v xml:space="preserve"> </v>
      </c>
      <c r="P682" s="230">
        <f t="shared" si="64"/>
        <v>86.209337603236136</v>
      </c>
      <c r="Q682" s="275" t="str">
        <f t="shared" si="65"/>
        <v xml:space="preserve"> </v>
      </c>
      <c r="R682" s="230">
        <f t="shared" si="66"/>
        <v>86.209337603236136</v>
      </c>
    </row>
    <row r="683" spans="1:18" x14ac:dyDescent="0.2">
      <c r="A683" s="10" t="str">
        <f>IF(COUNTRY_INFO!A683=0," ",COUNTRY_INFO!A683)</f>
        <v>Ethiopia</v>
      </c>
      <c r="B683" s="10" t="str">
        <f>IF(COUNTRY_INFO!B683=0," ",COUNTRY_INFO!B683)</f>
        <v>SNNPR Kafa</v>
      </c>
      <c r="C683" s="10" t="str">
        <f>IF(COUNTRY_INFO!C683=0," ",COUNTRY_INFO!C683)</f>
        <v>Gimbo</v>
      </c>
      <c r="D683" s="11" t="s">
        <v>1188</v>
      </c>
      <c r="E683" s="289" t="s">
        <v>19</v>
      </c>
      <c r="F683" s="253" t="s">
        <v>1187</v>
      </c>
      <c r="G683" s="288"/>
      <c r="H683" s="288">
        <v>37327</v>
      </c>
      <c r="I683" s="56"/>
      <c r="J683" s="11">
        <f t="shared" si="61"/>
        <v>37327</v>
      </c>
      <c r="K683" s="305"/>
      <c r="L683" s="309">
        <v>33172</v>
      </c>
      <c r="M683" s="306"/>
      <c r="N683" s="14">
        <f t="shared" si="62"/>
        <v>33172</v>
      </c>
      <c r="O683" s="230" t="str">
        <f t="shared" si="63"/>
        <v xml:space="preserve"> </v>
      </c>
      <c r="P683" s="230">
        <f t="shared" si="64"/>
        <v>88.868647359819974</v>
      </c>
      <c r="Q683" s="275" t="str">
        <f t="shared" si="65"/>
        <v xml:space="preserve"> </v>
      </c>
      <c r="R683" s="230">
        <f t="shared" si="66"/>
        <v>88.868647359819974</v>
      </c>
    </row>
    <row r="684" spans="1:18" x14ac:dyDescent="0.2">
      <c r="A684" s="10" t="str">
        <f>IF(COUNTRY_INFO!A684=0," ",COUNTRY_INFO!A684)</f>
        <v>Ethiopia</v>
      </c>
      <c r="B684" s="10" t="str">
        <f>IF(COUNTRY_INFO!B684=0," ",COUNTRY_INFO!B684)</f>
        <v>SNNPR Kafa</v>
      </c>
      <c r="C684" s="10" t="str">
        <f>IF(COUNTRY_INFO!C684=0," ",COUNTRY_INFO!C684)</f>
        <v>Saylem</v>
      </c>
      <c r="D684" s="11" t="s">
        <v>1188</v>
      </c>
      <c r="E684" s="289" t="s">
        <v>19</v>
      </c>
      <c r="F684" s="253" t="s">
        <v>1187</v>
      </c>
      <c r="G684" s="288"/>
      <c r="H684" s="288">
        <v>16813</v>
      </c>
      <c r="I684" s="56"/>
      <c r="J684" s="11">
        <f t="shared" si="61"/>
        <v>16813</v>
      </c>
      <c r="K684" s="305"/>
      <c r="L684" s="309">
        <v>16225</v>
      </c>
      <c r="M684" s="306"/>
      <c r="N684" s="14">
        <f t="shared" si="62"/>
        <v>16225</v>
      </c>
      <c r="O684" s="230" t="str">
        <f t="shared" si="63"/>
        <v xml:space="preserve"> </v>
      </c>
      <c r="P684" s="230">
        <f t="shared" si="64"/>
        <v>96.502706239219648</v>
      </c>
      <c r="Q684" s="275" t="str">
        <f t="shared" si="65"/>
        <v xml:space="preserve"> </v>
      </c>
      <c r="R684" s="230">
        <f t="shared" si="66"/>
        <v>96.502706239219648</v>
      </c>
    </row>
    <row r="685" spans="1:18" x14ac:dyDescent="0.2">
      <c r="A685" s="10" t="str">
        <f>IF(COUNTRY_INFO!A685=0," ",COUNTRY_INFO!A685)</f>
        <v>Ethiopia</v>
      </c>
      <c r="B685" s="10" t="str">
        <f>IF(COUNTRY_INFO!B685=0," ",COUNTRY_INFO!B685)</f>
        <v>SNNPR Kafa</v>
      </c>
      <c r="C685" s="10" t="str">
        <f>IF(COUNTRY_INFO!C685=0," ",COUNTRY_INFO!C685)</f>
        <v>Tello</v>
      </c>
      <c r="D685" s="11" t="s">
        <v>1188</v>
      </c>
      <c r="E685" s="289" t="s">
        <v>19</v>
      </c>
      <c r="F685" s="253" t="s">
        <v>1187</v>
      </c>
      <c r="G685" s="288"/>
      <c r="H685" s="288">
        <v>27494</v>
      </c>
      <c r="I685" s="56"/>
      <c r="J685" s="11">
        <f t="shared" si="61"/>
        <v>27494</v>
      </c>
      <c r="K685" s="305"/>
      <c r="L685" s="309">
        <v>25172</v>
      </c>
      <c r="M685" s="306"/>
      <c r="N685" s="14">
        <f t="shared" si="62"/>
        <v>25172</v>
      </c>
      <c r="O685" s="230" t="str">
        <f t="shared" si="63"/>
        <v xml:space="preserve"> </v>
      </c>
      <c r="P685" s="230">
        <f t="shared" si="64"/>
        <v>91.554520986397037</v>
      </c>
      <c r="Q685" s="275" t="str">
        <f t="shared" si="65"/>
        <v xml:space="preserve"> </v>
      </c>
      <c r="R685" s="230">
        <f t="shared" si="66"/>
        <v>91.554520986397037</v>
      </c>
    </row>
    <row r="686" spans="1:18" x14ac:dyDescent="0.2">
      <c r="A686" s="10" t="str">
        <f>IF(COUNTRY_INFO!A686=0," ",COUNTRY_INFO!A686)</f>
        <v>Ethiopia</v>
      </c>
      <c r="B686" s="10" t="str">
        <f>IF(COUNTRY_INFO!B686=0," ",COUNTRY_INFO!B686)</f>
        <v>SNNPR Kembata Tembaro</v>
      </c>
      <c r="C686" s="10" t="str">
        <f>IF(COUNTRY_INFO!C686=0," ",COUNTRY_INFO!C686)</f>
        <v>Angacha</v>
      </c>
      <c r="D686" s="11" t="s">
        <v>1188</v>
      </c>
      <c r="E686" s="289" t="s">
        <v>19</v>
      </c>
      <c r="F686" s="253" t="s">
        <v>1187</v>
      </c>
      <c r="G686" s="288"/>
      <c r="H686" s="288">
        <v>36399</v>
      </c>
      <c r="I686" s="56"/>
      <c r="J686" s="11">
        <f t="shared" si="61"/>
        <v>36399</v>
      </c>
      <c r="K686" s="305"/>
      <c r="L686" s="309">
        <v>34788</v>
      </c>
      <c r="M686" s="306"/>
      <c r="N686" s="14">
        <f t="shared" si="62"/>
        <v>34788</v>
      </c>
      <c r="O686" s="230" t="str">
        <f t="shared" si="63"/>
        <v xml:space="preserve"> </v>
      </c>
      <c r="P686" s="230">
        <f t="shared" si="64"/>
        <v>95.57405423225913</v>
      </c>
      <c r="Q686" s="275" t="str">
        <f t="shared" si="65"/>
        <v xml:space="preserve"> </v>
      </c>
      <c r="R686" s="230">
        <f t="shared" si="66"/>
        <v>95.57405423225913</v>
      </c>
    </row>
    <row r="687" spans="1:18" x14ac:dyDescent="0.2">
      <c r="A687" s="10" t="str">
        <f>IF(COUNTRY_INFO!A687=0," ",COUNTRY_INFO!A687)</f>
        <v>Ethiopia</v>
      </c>
      <c r="B687" s="10" t="str">
        <f>IF(COUNTRY_INFO!B687=0," ",COUNTRY_INFO!B687)</f>
        <v>SNNPR Kembata Tembaro</v>
      </c>
      <c r="C687" s="10" t="str">
        <f>IF(COUNTRY_INFO!C687=0," ",COUNTRY_INFO!C687)</f>
        <v>Danboya</v>
      </c>
      <c r="D687" s="11" t="s">
        <v>1188</v>
      </c>
      <c r="E687" s="289" t="s">
        <v>19</v>
      </c>
      <c r="F687" s="253" t="s">
        <v>1187</v>
      </c>
      <c r="G687" s="288"/>
      <c r="H687" s="288">
        <v>34260</v>
      </c>
      <c r="I687" s="56"/>
      <c r="J687" s="11">
        <f t="shared" si="61"/>
        <v>34260</v>
      </c>
      <c r="K687" s="305"/>
      <c r="L687" s="309">
        <v>31491</v>
      </c>
      <c r="M687" s="306"/>
      <c r="N687" s="14">
        <f t="shared" si="62"/>
        <v>31491</v>
      </c>
      <c r="O687" s="230" t="str">
        <f t="shared" si="63"/>
        <v xml:space="preserve"> </v>
      </c>
      <c r="P687" s="230">
        <f t="shared" si="64"/>
        <v>91.917688266199647</v>
      </c>
      <c r="Q687" s="275" t="str">
        <f t="shared" si="65"/>
        <v xml:space="preserve"> </v>
      </c>
      <c r="R687" s="230">
        <f t="shared" si="66"/>
        <v>91.917688266199647</v>
      </c>
    </row>
    <row r="688" spans="1:18" x14ac:dyDescent="0.2">
      <c r="A688" s="10" t="str">
        <f>IF(COUNTRY_INFO!A688=0," ",COUNTRY_INFO!A688)</f>
        <v>Ethiopia</v>
      </c>
      <c r="B688" s="10" t="str">
        <f>IF(COUNTRY_INFO!B688=0," ",COUNTRY_INFO!B688)</f>
        <v>SNNPR Kembata Tembaro</v>
      </c>
      <c r="C688" s="10" t="str">
        <f>IF(COUNTRY_INFO!C688=0," ",COUNTRY_INFO!C688)</f>
        <v>Doyogena</v>
      </c>
      <c r="D688" s="11" t="s">
        <v>1188</v>
      </c>
      <c r="E688" s="289" t="s">
        <v>19</v>
      </c>
      <c r="F688" s="253" t="s">
        <v>1187</v>
      </c>
      <c r="G688" s="288"/>
      <c r="H688" s="288">
        <v>32538</v>
      </c>
      <c r="I688" s="56"/>
      <c r="J688" s="11">
        <f t="shared" si="61"/>
        <v>32538</v>
      </c>
      <c r="K688" s="305"/>
      <c r="L688" s="309">
        <v>31355</v>
      </c>
      <c r="M688" s="306"/>
      <c r="N688" s="14">
        <f t="shared" si="62"/>
        <v>31355</v>
      </c>
      <c r="O688" s="230" t="str">
        <f t="shared" si="63"/>
        <v xml:space="preserve"> </v>
      </c>
      <c r="P688" s="230">
        <f t="shared" si="64"/>
        <v>96.364251029565423</v>
      </c>
      <c r="Q688" s="275" t="str">
        <f t="shared" si="65"/>
        <v xml:space="preserve"> </v>
      </c>
      <c r="R688" s="230">
        <f t="shared" si="66"/>
        <v>96.364251029565423</v>
      </c>
    </row>
    <row r="689" spans="1:18" x14ac:dyDescent="0.2">
      <c r="A689" s="10" t="str">
        <f>IF(COUNTRY_INFO!A689=0," ",COUNTRY_INFO!A689)</f>
        <v>Ethiopia</v>
      </c>
      <c r="B689" s="10" t="str">
        <f>IF(COUNTRY_INFO!B689=0," ",COUNTRY_INFO!B689)</f>
        <v>SNNPR Kembata Tembaro</v>
      </c>
      <c r="C689" s="10" t="str">
        <f>IF(COUNTRY_INFO!C689=0," ",COUNTRY_INFO!C689)</f>
        <v>Durame Town</v>
      </c>
      <c r="D689" s="11" t="s">
        <v>1188</v>
      </c>
      <c r="E689" s="289" t="s">
        <v>19</v>
      </c>
      <c r="F689" s="253" t="s">
        <v>1187</v>
      </c>
      <c r="G689" s="288"/>
      <c r="H689" s="288"/>
      <c r="I689" s="56"/>
      <c r="J689" s="11">
        <f t="shared" si="61"/>
        <v>0</v>
      </c>
      <c r="K689" s="305"/>
      <c r="L689" s="308"/>
      <c r="M689" s="306"/>
      <c r="N689" s="14">
        <f t="shared" si="62"/>
        <v>0</v>
      </c>
      <c r="O689" s="230" t="str">
        <f t="shared" si="63"/>
        <v xml:space="preserve"> </v>
      </c>
      <c r="P689" s="230" t="str">
        <f t="shared" si="64"/>
        <v xml:space="preserve"> </v>
      </c>
      <c r="Q689" s="275" t="str">
        <f t="shared" si="65"/>
        <v xml:space="preserve"> </v>
      </c>
      <c r="R689" s="230" t="str">
        <f t="shared" si="66"/>
        <v xml:space="preserve"> </v>
      </c>
    </row>
    <row r="690" spans="1:18" x14ac:dyDescent="0.2">
      <c r="A690" s="10" t="str">
        <f>IF(COUNTRY_INFO!A690=0," ",COUNTRY_INFO!A690)</f>
        <v>Ethiopia</v>
      </c>
      <c r="B690" s="10" t="str">
        <f>IF(COUNTRY_INFO!B690=0," ",COUNTRY_INFO!B690)</f>
        <v>SNNPR Kembata Tembaro</v>
      </c>
      <c r="C690" s="10" t="str">
        <f>IF(COUNTRY_INFO!C690=0," ",COUNTRY_INFO!C690)</f>
        <v>Hadero Tunto Zuria</v>
      </c>
      <c r="D690" s="11" t="str">
        <f>IF(AND(COUNTRY_INFO!$T$9:$T$1000="T3 (ALB/MBD)",COUNTRY_INFO!$U$9:$U$1000="T3 (ALB/MBD)"), "T3 (ALB/MBD)", " ")</f>
        <v>T3 (ALB/MBD)</v>
      </c>
      <c r="E690" s="289" t="s">
        <v>19</v>
      </c>
      <c r="F690" s="253" t="s">
        <v>1187</v>
      </c>
      <c r="G690" s="288"/>
      <c r="H690" s="288">
        <v>41562</v>
      </c>
      <c r="I690" s="56"/>
      <c r="J690" s="11">
        <f t="shared" si="61"/>
        <v>41562</v>
      </c>
      <c r="K690" s="305"/>
      <c r="L690" s="309">
        <v>39758</v>
      </c>
      <c r="M690" s="306"/>
      <c r="N690" s="14">
        <f t="shared" si="62"/>
        <v>39758</v>
      </c>
      <c r="O690" s="230" t="str">
        <f t="shared" si="63"/>
        <v xml:space="preserve"> </v>
      </c>
      <c r="P690" s="230">
        <f t="shared" si="64"/>
        <v>95.659496655598858</v>
      </c>
      <c r="Q690" s="275" t="str">
        <f t="shared" si="65"/>
        <v xml:space="preserve"> </v>
      </c>
      <c r="R690" s="230">
        <f t="shared" si="66"/>
        <v>95.659496655598858</v>
      </c>
    </row>
    <row r="691" spans="1:18" x14ac:dyDescent="0.2">
      <c r="A691" s="10" t="str">
        <f>IF(COUNTRY_INFO!A691=0," ",COUNTRY_INFO!A691)</f>
        <v>Ethiopia</v>
      </c>
      <c r="B691" s="10" t="str">
        <f>IF(COUNTRY_INFO!B691=0," ",COUNTRY_INFO!B691)</f>
        <v>SNNPR Kembata Tembaro</v>
      </c>
      <c r="C691" s="10" t="str">
        <f>IF(COUNTRY_INFO!C691=0," ",COUNTRY_INFO!C691)</f>
        <v>Kacha Birra</v>
      </c>
      <c r="D691" s="11" t="str">
        <f>IF(AND(COUNTRY_INFO!$T$9:$T$1000="T3 (ALB/MBD)",COUNTRY_INFO!$U$9:$U$1000="T3 (ALB/MBD)"), "T3 (ALB/MBD)", " ")</f>
        <v>T3 (ALB/MBD)</v>
      </c>
      <c r="E691" s="289" t="s">
        <v>19</v>
      </c>
      <c r="F691" s="253" t="s">
        <v>1187</v>
      </c>
      <c r="G691" s="288"/>
      <c r="H691" s="288">
        <v>47460</v>
      </c>
      <c r="I691" s="56"/>
      <c r="J691" s="11">
        <f t="shared" si="61"/>
        <v>47460</v>
      </c>
      <c r="K691" s="305"/>
      <c r="L691" s="309">
        <v>44691</v>
      </c>
      <c r="M691" s="306"/>
      <c r="N691" s="14">
        <f t="shared" si="62"/>
        <v>44691</v>
      </c>
      <c r="O691" s="230" t="str">
        <f t="shared" si="63"/>
        <v xml:space="preserve"> </v>
      </c>
      <c r="P691" s="230">
        <f t="shared" si="64"/>
        <v>94.16561314791403</v>
      </c>
      <c r="Q691" s="275" t="str">
        <f t="shared" si="65"/>
        <v xml:space="preserve"> </v>
      </c>
      <c r="R691" s="230">
        <f t="shared" si="66"/>
        <v>94.16561314791403</v>
      </c>
    </row>
    <row r="692" spans="1:18" x14ac:dyDescent="0.2">
      <c r="A692" s="10" t="str">
        <f>IF(COUNTRY_INFO!A692=0," ",COUNTRY_INFO!A692)</f>
        <v>Ethiopia</v>
      </c>
      <c r="B692" s="10" t="str">
        <f>IF(COUNTRY_INFO!B692=0," ",COUNTRY_INFO!B692)</f>
        <v>SNNPR Kembata Tembaro</v>
      </c>
      <c r="C692" s="10" t="str">
        <f>IF(COUNTRY_INFO!C692=0," ",COUNTRY_INFO!C692)</f>
        <v>Kedida Gamela</v>
      </c>
      <c r="D692" s="11" t="str">
        <f>IF(AND(COUNTRY_INFO!$T$9:$T$1000="T3 (ALB/MBD)",COUNTRY_INFO!$U$9:$U$1000="T3 (ALB/MBD)"), "T3 (ALB/MBD)", " ")</f>
        <v>T3 (ALB/MBD)</v>
      </c>
      <c r="E692" s="289" t="s">
        <v>19</v>
      </c>
      <c r="F692" s="253" t="s">
        <v>1187</v>
      </c>
      <c r="G692" s="288"/>
      <c r="H692" s="288">
        <v>36786</v>
      </c>
      <c r="I692" s="56"/>
      <c r="J692" s="11">
        <f t="shared" si="61"/>
        <v>36786</v>
      </c>
      <c r="K692" s="305"/>
      <c r="L692" s="309">
        <v>33876</v>
      </c>
      <c r="M692" s="306"/>
      <c r="N692" s="14">
        <f t="shared" si="62"/>
        <v>33876</v>
      </c>
      <c r="O692" s="230" t="str">
        <f t="shared" si="63"/>
        <v xml:space="preserve"> </v>
      </c>
      <c r="P692" s="230">
        <f t="shared" si="64"/>
        <v>92.089381830044033</v>
      </c>
      <c r="Q692" s="275" t="str">
        <f t="shared" si="65"/>
        <v xml:space="preserve"> </v>
      </c>
      <c r="R692" s="230">
        <f t="shared" si="66"/>
        <v>92.089381830044033</v>
      </c>
    </row>
    <row r="693" spans="1:18" x14ac:dyDescent="0.2">
      <c r="A693" s="10" t="str">
        <f>IF(COUNTRY_INFO!A693=0," ",COUNTRY_INFO!A693)</f>
        <v>Ethiopia</v>
      </c>
      <c r="B693" s="10" t="str">
        <f>IF(COUNTRY_INFO!B693=0," ",COUNTRY_INFO!B693)</f>
        <v>SNNPR Kembata Tembaro</v>
      </c>
      <c r="C693" s="10" t="str">
        <f>IF(COUNTRY_INFO!C693=0," ",COUNTRY_INFO!C693)</f>
        <v>Tembaro</v>
      </c>
      <c r="D693" s="11" t="str">
        <f>IF(AND(COUNTRY_INFO!$T$9:$T$1000="T3 (ALB/MBD)",COUNTRY_INFO!$U$9:$U$1000="T3 (ALB/MBD)"), "T3 (ALB/MBD)", " ")</f>
        <v>T3 (ALB/MBD)</v>
      </c>
      <c r="E693" s="289" t="s">
        <v>19</v>
      </c>
      <c r="F693" s="253" t="s">
        <v>1187</v>
      </c>
      <c r="G693" s="288"/>
      <c r="H693" s="288">
        <v>43562</v>
      </c>
      <c r="I693" s="56"/>
      <c r="J693" s="11">
        <f t="shared" si="61"/>
        <v>43562</v>
      </c>
      <c r="K693" s="305"/>
      <c r="L693" s="309">
        <v>41223</v>
      </c>
      <c r="M693" s="306"/>
      <c r="N693" s="14">
        <f t="shared" si="62"/>
        <v>41223</v>
      </c>
      <c r="O693" s="230" t="str">
        <f t="shared" si="63"/>
        <v xml:space="preserve"> </v>
      </c>
      <c r="P693" s="230">
        <f t="shared" si="64"/>
        <v>94.630641384693078</v>
      </c>
      <c r="Q693" s="275" t="str">
        <f t="shared" si="65"/>
        <v xml:space="preserve"> </v>
      </c>
      <c r="R693" s="230">
        <f t="shared" si="66"/>
        <v>94.630641384693078</v>
      </c>
    </row>
    <row r="694" spans="1:18" x14ac:dyDescent="0.2">
      <c r="A694" s="10" t="str">
        <f>IF(COUNTRY_INFO!A694=0," ",COUNTRY_INFO!A694)</f>
        <v>Ethiopia</v>
      </c>
      <c r="B694" s="10" t="str">
        <f>IF(COUNTRY_INFO!B694=0," ",COUNTRY_INFO!B694)</f>
        <v>SNNPR Konta Special Woreda</v>
      </c>
      <c r="C694" s="10" t="str">
        <f>IF(COUNTRY_INFO!C694=0," ",COUNTRY_INFO!C694)</f>
        <v>Konta</v>
      </c>
      <c r="D694" s="11" t="s">
        <v>1188</v>
      </c>
      <c r="E694" s="289" t="s">
        <v>19</v>
      </c>
      <c r="F694" s="253" t="s">
        <v>1187</v>
      </c>
      <c r="G694" s="288"/>
      <c r="H694" s="288">
        <v>37721</v>
      </c>
      <c r="I694" s="56"/>
      <c r="J694" s="11">
        <f t="shared" si="61"/>
        <v>37721</v>
      </c>
      <c r="K694" s="305"/>
      <c r="L694" s="309">
        <v>35438</v>
      </c>
      <c r="M694" s="306"/>
      <c r="N694" s="14">
        <f t="shared" si="62"/>
        <v>35438</v>
      </c>
      <c r="O694" s="230" t="str">
        <f t="shared" si="63"/>
        <v xml:space="preserve"> </v>
      </c>
      <c r="P694" s="230">
        <f t="shared" si="64"/>
        <v>93.947668407518364</v>
      </c>
      <c r="Q694" s="275" t="str">
        <f t="shared" si="65"/>
        <v xml:space="preserve"> </v>
      </c>
      <c r="R694" s="230">
        <f t="shared" si="66"/>
        <v>93.947668407518364</v>
      </c>
    </row>
    <row r="695" spans="1:18" x14ac:dyDescent="0.2">
      <c r="A695" s="10" t="str">
        <f>IF(COUNTRY_INFO!A695=0," ",COUNTRY_INFO!A695)</f>
        <v>Ethiopia</v>
      </c>
      <c r="B695" s="10" t="str">
        <f>IF(COUNTRY_INFO!B695=0," ",COUNTRY_INFO!B695)</f>
        <v>SNNPR Segen</v>
      </c>
      <c r="C695" s="10" t="str">
        <f>IF(COUNTRY_INFO!C695=0," ",COUNTRY_INFO!C695)</f>
        <v>Alle</v>
      </c>
      <c r="D695" s="11" t="s">
        <v>1188</v>
      </c>
      <c r="E695" s="289" t="s">
        <v>19</v>
      </c>
      <c r="F695" s="253" t="s">
        <v>1187</v>
      </c>
      <c r="G695" s="288"/>
      <c r="H695" s="288"/>
      <c r="I695" s="56"/>
      <c r="J695" s="11">
        <f t="shared" si="61"/>
        <v>0</v>
      </c>
      <c r="K695" s="305"/>
      <c r="L695" s="308"/>
      <c r="M695" s="306"/>
      <c r="N695" s="14">
        <f t="shared" si="62"/>
        <v>0</v>
      </c>
      <c r="O695" s="230" t="str">
        <f t="shared" si="63"/>
        <v xml:space="preserve"> </v>
      </c>
      <c r="P695" s="230" t="str">
        <f t="shared" si="64"/>
        <v xml:space="preserve"> </v>
      </c>
      <c r="Q695" s="275" t="str">
        <f t="shared" si="65"/>
        <v xml:space="preserve"> </v>
      </c>
      <c r="R695" s="230" t="str">
        <f t="shared" si="66"/>
        <v xml:space="preserve"> </v>
      </c>
    </row>
    <row r="696" spans="1:18" x14ac:dyDescent="0.2">
      <c r="A696" s="10" t="str">
        <f>IF(COUNTRY_INFO!A696=0," ",COUNTRY_INFO!A696)</f>
        <v>Ethiopia</v>
      </c>
      <c r="B696" s="10" t="str">
        <f>IF(COUNTRY_INFO!B696=0," ",COUNTRY_INFO!B696)</f>
        <v>SNNPR Segen</v>
      </c>
      <c r="C696" s="10" t="str">
        <f>IF(COUNTRY_INFO!C696=0," ",COUNTRY_INFO!C696)</f>
        <v>Amaro</v>
      </c>
      <c r="D696" s="11" t="s">
        <v>1188</v>
      </c>
      <c r="E696" s="289" t="s">
        <v>19</v>
      </c>
      <c r="F696" s="253" t="s">
        <v>1187</v>
      </c>
      <c r="G696" s="288"/>
      <c r="H696" s="288">
        <v>59690</v>
      </c>
      <c r="I696" s="56"/>
      <c r="J696" s="11">
        <f t="shared" si="61"/>
        <v>59690</v>
      </c>
      <c r="K696" s="305"/>
      <c r="L696" s="309">
        <v>58311</v>
      </c>
      <c r="M696" s="306"/>
      <c r="N696" s="14">
        <f t="shared" si="62"/>
        <v>58311</v>
      </c>
      <c r="O696" s="230" t="str">
        <f t="shared" si="63"/>
        <v xml:space="preserve"> </v>
      </c>
      <c r="P696" s="230">
        <f t="shared" si="64"/>
        <v>97.689730273077572</v>
      </c>
      <c r="Q696" s="275" t="str">
        <f t="shared" si="65"/>
        <v xml:space="preserve"> </v>
      </c>
      <c r="R696" s="230">
        <f t="shared" si="66"/>
        <v>97.689730273077572</v>
      </c>
    </row>
    <row r="697" spans="1:18" x14ac:dyDescent="0.2">
      <c r="A697" s="10" t="str">
        <f>IF(COUNTRY_INFO!A697=0," ",COUNTRY_INFO!A697)</f>
        <v>Ethiopia</v>
      </c>
      <c r="B697" s="10" t="str">
        <f>IF(COUNTRY_INFO!B697=0," ",COUNTRY_INFO!B697)</f>
        <v>SNNPR Segen</v>
      </c>
      <c r="C697" s="10" t="str">
        <f>IF(COUNTRY_INFO!C697=0," ",COUNTRY_INFO!C697)</f>
        <v>Burji</v>
      </c>
      <c r="D697" s="11" t="s">
        <v>1188</v>
      </c>
      <c r="E697" s="289" t="s">
        <v>19</v>
      </c>
      <c r="F697" s="253" t="s">
        <v>1187</v>
      </c>
      <c r="G697" s="288"/>
      <c r="H697" s="288">
        <v>23240</v>
      </c>
      <c r="I697" s="56"/>
      <c r="J697" s="11">
        <f t="shared" si="61"/>
        <v>23240</v>
      </c>
      <c r="K697" s="305"/>
      <c r="L697" s="309">
        <v>17869</v>
      </c>
      <c r="M697" s="306"/>
      <c r="N697" s="14">
        <f t="shared" si="62"/>
        <v>17869</v>
      </c>
      <c r="O697" s="230" t="str">
        <f t="shared" si="63"/>
        <v xml:space="preserve"> </v>
      </c>
      <c r="P697" s="230">
        <f t="shared" si="64"/>
        <v>76.888984509466439</v>
      </c>
      <c r="Q697" s="275" t="str">
        <f t="shared" si="65"/>
        <v xml:space="preserve"> </v>
      </c>
      <c r="R697" s="230">
        <f t="shared" si="66"/>
        <v>76.888984509466439</v>
      </c>
    </row>
    <row r="698" spans="1:18" x14ac:dyDescent="0.2">
      <c r="A698" s="10" t="str">
        <f>IF(COUNTRY_INFO!A698=0," ",COUNTRY_INFO!A698)</f>
        <v>Ethiopia</v>
      </c>
      <c r="B698" s="10" t="str">
        <f>IF(COUNTRY_INFO!B698=0," ",COUNTRY_INFO!B698)</f>
        <v>SNNPR Segen</v>
      </c>
      <c r="C698" s="10" t="str">
        <f>IF(COUNTRY_INFO!C698=0," ",COUNTRY_INFO!C698)</f>
        <v>Derashe</v>
      </c>
      <c r="D698" s="11" t="s">
        <v>1188</v>
      </c>
      <c r="E698" s="289" t="s">
        <v>19</v>
      </c>
      <c r="F698" s="253" t="s">
        <v>1187</v>
      </c>
      <c r="G698" s="288"/>
      <c r="H698" s="288">
        <v>42614</v>
      </c>
      <c r="I698" s="56"/>
      <c r="J698" s="11">
        <f t="shared" si="61"/>
        <v>42614</v>
      </c>
      <c r="K698" s="305"/>
      <c r="L698" s="309">
        <v>41870</v>
      </c>
      <c r="M698" s="306"/>
      <c r="N698" s="14">
        <f t="shared" si="62"/>
        <v>41870</v>
      </c>
      <c r="O698" s="230" t="str">
        <f t="shared" si="63"/>
        <v xml:space="preserve"> </v>
      </c>
      <c r="P698" s="230">
        <f t="shared" si="64"/>
        <v>98.254094898390193</v>
      </c>
      <c r="Q698" s="275" t="str">
        <f t="shared" si="65"/>
        <v xml:space="preserve"> </v>
      </c>
      <c r="R698" s="230">
        <f t="shared" si="66"/>
        <v>98.254094898390193</v>
      </c>
    </row>
    <row r="699" spans="1:18" x14ac:dyDescent="0.2">
      <c r="A699" s="10" t="str">
        <f>IF(COUNTRY_INFO!A699=0," ",COUNTRY_INFO!A699)</f>
        <v>Ethiopia</v>
      </c>
      <c r="B699" s="10" t="str">
        <f>IF(COUNTRY_INFO!B699=0," ",COUNTRY_INFO!B699)</f>
        <v>SNNPR Segen</v>
      </c>
      <c r="C699" s="10" t="str">
        <f>IF(COUNTRY_INFO!C699=0," ",COUNTRY_INFO!C699)</f>
        <v>Konso</v>
      </c>
      <c r="D699" s="11" t="s">
        <v>1188</v>
      </c>
      <c r="E699" s="289" t="s">
        <v>19</v>
      </c>
      <c r="F699" s="253" t="s">
        <v>1187</v>
      </c>
      <c r="G699" s="288"/>
      <c r="H699" s="288">
        <v>87121</v>
      </c>
      <c r="I699" s="56"/>
      <c r="J699" s="11">
        <f t="shared" si="61"/>
        <v>87121</v>
      </c>
      <c r="K699" s="305"/>
      <c r="L699" s="309">
        <v>84418</v>
      </c>
      <c r="M699" s="306"/>
      <c r="N699" s="14">
        <f t="shared" si="62"/>
        <v>84418</v>
      </c>
      <c r="O699" s="230" t="str">
        <f t="shared" si="63"/>
        <v xml:space="preserve"> </v>
      </c>
      <c r="P699" s="230">
        <f t="shared" si="64"/>
        <v>96.897418532845123</v>
      </c>
      <c r="Q699" s="275" t="str">
        <f t="shared" si="65"/>
        <v xml:space="preserve"> </v>
      </c>
      <c r="R699" s="230">
        <f t="shared" si="66"/>
        <v>96.897418532845123</v>
      </c>
    </row>
    <row r="700" spans="1:18" x14ac:dyDescent="0.2">
      <c r="A700" s="10" t="str">
        <f>IF(COUNTRY_INFO!A700=0," ",COUNTRY_INFO!A700)</f>
        <v>Ethiopia</v>
      </c>
      <c r="B700" s="10" t="str">
        <f>IF(COUNTRY_INFO!B700=0," ",COUNTRY_INFO!B700)</f>
        <v>SNNPR Sheka</v>
      </c>
      <c r="C700" s="10" t="str">
        <f>IF(COUNTRY_INFO!C700=0," ",COUNTRY_INFO!C700)</f>
        <v>Andracha</v>
      </c>
      <c r="D700" s="11"/>
      <c r="E700" s="289"/>
      <c r="F700" s="253"/>
      <c r="G700" s="288"/>
      <c r="H700" s="288"/>
      <c r="I700" s="56"/>
      <c r="J700" s="11">
        <f t="shared" si="61"/>
        <v>0</v>
      </c>
      <c r="K700" s="305"/>
      <c r="L700" s="308"/>
      <c r="M700" s="306"/>
      <c r="N700" s="14">
        <f t="shared" si="62"/>
        <v>0</v>
      </c>
      <c r="O700" s="230" t="str">
        <f t="shared" si="63"/>
        <v xml:space="preserve"> </v>
      </c>
      <c r="P700" s="230" t="str">
        <f t="shared" si="64"/>
        <v xml:space="preserve"> </v>
      </c>
      <c r="Q700" s="275" t="str">
        <f t="shared" si="65"/>
        <v xml:space="preserve"> </v>
      </c>
      <c r="R700" s="230" t="str">
        <f t="shared" si="66"/>
        <v xml:space="preserve"> </v>
      </c>
    </row>
    <row r="701" spans="1:18" x14ac:dyDescent="0.2">
      <c r="A701" s="10" t="str">
        <f>IF(COUNTRY_INFO!A701=0," ",COUNTRY_INFO!A701)</f>
        <v>Ethiopia</v>
      </c>
      <c r="B701" s="10" t="str">
        <f>IF(COUNTRY_INFO!B701=0," ",COUNTRY_INFO!B701)</f>
        <v>SNNPR Sheka</v>
      </c>
      <c r="C701" s="10" t="str">
        <f>IF(COUNTRY_INFO!C701=0," ",COUNTRY_INFO!C701)</f>
        <v>Masha</v>
      </c>
      <c r="D701" s="11" t="s">
        <v>1188</v>
      </c>
      <c r="E701" s="289" t="s">
        <v>19</v>
      </c>
      <c r="F701" s="253" t="s">
        <v>1187</v>
      </c>
      <c r="G701" s="288"/>
      <c r="H701" s="288">
        <v>13880</v>
      </c>
      <c r="I701" s="56"/>
      <c r="J701" s="11">
        <f t="shared" si="61"/>
        <v>13880</v>
      </c>
      <c r="K701" s="305"/>
      <c r="L701" s="309">
        <v>10657</v>
      </c>
      <c r="M701" s="306"/>
      <c r="N701" s="14">
        <f t="shared" si="62"/>
        <v>10657</v>
      </c>
      <c r="O701" s="230" t="str">
        <f t="shared" si="63"/>
        <v xml:space="preserve"> </v>
      </c>
      <c r="P701" s="230">
        <f t="shared" si="64"/>
        <v>76.779538904899141</v>
      </c>
      <c r="Q701" s="275" t="str">
        <f t="shared" si="65"/>
        <v xml:space="preserve"> </v>
      </c>
      <c r="R701" s="230">
        <f t="shared" si="66"/>
        <v>76.779538904899141</v>
      </c>
    </row>
    <row r="702" spans="1:18" x14ac:dyDescent="0.2">
      <c r="A702" s="10" t="str">
        <f>IF(COUNTRY_INFO!A702=0," ",COUNTRY_INFO!A702)</f>
        <v>Ethiopia</v>
      </c>
      <c r="B702" s="10" t="str">
        <f>IF(COUNTRY_INFO!B702=0," ",COUNTRY_INFO!B702)</f>
        <v>SNNPR Sheka</v>
      </c>
      <c r="C702" s="10" t="str">
        <f>IF(COUNTRY_INFO!C702=0," ",COUNTRY_INFO!C702)</f>
        <v>Masha Town</v>
      </c>
      <c r="D702" s="11"/>
      <c r="E702" s="289"/>
      <c r="F702" s="253"/>
      <c r="G702" s="288"/>
      <c r="H702" s="288"/>
      <c r="I702" s="56"/>
      <c r="J702" s="11">
        <f t="shared" si="61"/>
        <v>0</v>
      </c>
      <c r="K702" s="305"/>
      <c r="L702" s="308"/>
      <c r="M702" s="306"/>
      <c r="N702" s="14">
        <f t="shared" si="62"/>
        <v>0</v>
      </c>
      <c r="O702" s="230" t="str">
        <f t="shared" si="63"/>
        <v xml:space="preserve"> </v>
      </c>
      <c r="P702" s="230" t="str">
        <f t="shared" si="64"/>
        <v xml:space="preserve"> </v>
      </c>
      <c r="Q702" s="275" t="str">
        <f t="shared" si="65"/>
        <v xml:space="preserve"> </v>
      </c>
      <c r="R702" s="230" t="str">
        <f t="shared" si="66"/>
        <v xml:space="preserve"> </v>
      </c>
    </row>
    <row r="703" spans="1:18" x14ac:dyDescent="0.2">
      <c r="A703" s="10" t="str">
        <f>IF(COUNTRY_INFO!A703=0," ",COUNTRY_INFO!A703)</f>
        <v>Ethiopia</v>
      </c>
      <c r="B703" s="10" t="str">
        <f>IF(COUNTRY_INFO!B703=0," ",COUNTRY_INFO!B703)</f>
        <v>SNNPR Sheka</v>
      </c>
      <c r="C703" s="10" t="str">
        <f>IF(COUNTRY_INFO!C703=0," ",COUNTRY_INFO!C703)</f>
        <v>Tepi Town</v>
      </c>
      <c r="D703" s="11"/>
      <c r="E703" s="289"/>
      <c r="F703" s="253"/>
      <c r="G703" s="288"/>
      <c r="H703" s="288"/>
      <c r="I703" s="56"/>
      <c r="J703" s="11">
        <f t="shared" si="61"/>
        <v>0</v>
      </c>
      <c r="K703" s="305"/>
      <c r="L703" s="308"/>
      <c r="M703" s="306"/>
      <c r="N703" s="14">
        <f t="shared" si="62"/>
        <v>0</v>
      </c>
      <c r="O703" s="230" t="str">
        <f t="shared" si="63"/>
        <v xml:space="preserve"> </v>
      </c>
      <c r="P703" s="230" t="str">
        <f t="shared" si="64"/>
        <v xml:space="preserve"> </v>
      </c>
      <c r="Q703" s="275" t="str">
        <f t="shared" si="65"/>
        <v xml:space="preserve"> </v>
      </c>
      <c r="R703" s="230" t="str">
        <f t="shared" si="66"/>
        <v xml:space="preserve"> </v>
      </c>
    </row>
    <row r="704" spans="1:18" x14ac:dyDescent="0.2">
      <c r="A704" s="10" t="str">
        <f>IF(COUNTRY_INFO!A704=0," ",COUNTRY_INFO!A704)</f>
        <v>Ethiopia</v>
      </c>
      <c r="B704" s="10" t="str">
        <f>IF(COUNTRY_INFO!B704=0," ",COUNTRY_INFO!B704)</f>
        <v>SNNPR Sheka</v>
      </c>
      <c r="C704" s="10" t="str">
        <f>IF(COUNTRY_INFO!C704=0," ",COUNTRY_INFO!C704)</f>
        <v>Yeki</v>
      </c>
      <c r="D704" s="11" t="s">
        <v>1188</v>
      </c>
      <c r="E704" s="289" t="s">
        <v>19</v>
      </c>
      <c r="F704" s="253" t="s">
        <v>1187</v>
      </c>
      <c r="G704" s="288"/>
      <c r="H704" s="288">
        <v>44751</v>
      </c>
      <c r="I704" s="56"/>
      <c r="J704" s="11">
        <f t="shared" si="61"/>
        <v>44751</v>
      </c>
      <c r="K704" s="305"/>
      <c r="L704" s="309">
        <v>39919</v>
      </c>
      <c r="M704" s="306"/>
      <c r="N704" s="14">
        <f t="shared" si="62"/>
        <v>39919</v>
      </c>
      <c r="O704" s="230" t="str">
        <f t="shared" si="63"/>
        <v xml:space="preserve"> </v>
      </c>
      <c r="P704" s="230">
        <f t="shared" si="64"/>
        <v>89.20247592232576</v>
      </c>
      <c r="Q704" s="275" t="str">
        <f t="shared" si="65"/>
        <v xml:space="preserve"> </v>
      </c>
      <c r="R704" s="230">
        <f t="shared" si="66"/>
        <v>89.20247592232576</v>
      </c>
    </row>
    <row r="705" spans="1:18" x14ac:dyDescent="0.2">
      <c r="A705" s="10" t="str">
        <f>IF(COUNTRY_INFO!A705=0," ",COUNTRY_INFO!A705)</f>
        <v>Ethiopia</v>
      </c>
      <c r="B705" s="10" t="str">
        <f>IF(COUNTRY_INFO!B705=0," ",COUNTRY_INFO!B705)</f>
        <v>SNNPR Sidama</v>
      </c>
      <c r="C705" s="10" t="str">
        <f>IF(COUNTRY_INFO!C705=0," ",COUNTRY_INFO!C705)</f>
        <v>Aleta Chiko (Chiko)</v>
      </c>
      <c r="D705" s="11" t="s">
        <v>1188</v>
      </c>
      <c r="E705" s="289" t="s">
        <v>19</v>
      </c>
      <c r="F705" s="253" t="s">
        <v>1187</v>
      </c>
      <c r="G705" s="288"/>
      <c r="H705" s="288">
        <v>62662</v>
      </c>
      <c r="I705" s="56"/>
      <c r="J705" s="11">
        <f t="shared" si="61"/>
        <v>62662</v>
      </c>
      <c r="K705" s="305"/>
      <c r="L705" s="309">
        <v>61752</v>
      </c>
      <c r="M705" s="306"/>
      <c r="N705" s="14">
        <f t="shared" si="62"/>
        <v>61752</v>
      </c>
      <c r="O705" s="230" t="str">
        <f t="shared" si="63"/>
        <v xml:space="preserve"> </v>
      </c>
      <c r="P705" s="230">
        <f t="shared" si="64"/>
        <v>98.547764195206028</v>
      </c>
      <c r="Q705" s="275" t="str">
        <f t="shared" si="65"/>
        <v xml:space="preserve"> </v>
      </c>
      <c r="R705" s="230">
        <f t="shared" si="66"/>
        <v>98.547764195206028</v>
      </c>
    </row>
    <row r="706" spans="1:18" x14ac:dyDescent="0.2">
      <c r="A706" s="10" t="str">
        <f>IF(COUNTRY_INFO!A706=0," ",COUNTRY_INFO!A706)</f>
        <v>Ethiopia</v>
      </c>
      <c r="B706" s="10" t="str">
        <f>IF(COUNTRY_INFO!B706=0," ",COUNTRY_INFO!B706)</f>
        <v>SNNPR Sidama</v>
      </c>
      <c r="C706" s="10" t="str">
        <f>IF(COUNTRY_INFO!C706=0," ",COUNTRY_INFO!C706)</f>
        <v>Aleta Wondo</v>
      </c>
      <c r="D706" s="11" t="s">
        <v>1188</v>
      </c>
      <c r="E706" s="289" t="s">
        <v>19</v>
      </c>
      <c r="F706" s="253" t="s">
        <v>1187</v>
      </c>
      <c r="G706" s="288"/>
      <c r="H706" s="288">
        <v>54607</v>
      </c>
      <c r="I706" s="56"/>
      <c r="J706" s="11">
        <f t="shared" si="61"/>
        <v>54607</v>
      </c>
      <c r="K706" s="305"/>
      <c r="L706" s="309">
        <v>53058</v>
      </c>
      <c r="M706" s="306"/>
      <c r="N706" s="14">
        <f t="shared" si="62"/>
        <v>53058</v>
      </c>
      <c r="O706" s="230" t="str">
        <f t="shared" si="63"/>
        <v xml:space="preserve"> </v>
      </c>
      <c r="P706" s="230">
        <f t="shared" si="64"/>
        <v>97.163367333858304</v>
      </c>
      <c r="Q706" s="275" t="str">
        <f t="shared" si="65"/>
        <v xml:space="preserve"> </v>
      </c>
      <c r="R706" s="230">
        <f t="shared" si="66"/>
        <v>97.163367333858304</v>
      </c>
    </row>
    <row r="707" spans="1:18" x14ac:dyDescent="0.2">
      <c r="A707" s="10" t="str">
        <f>IF(COUNTRY_INFO!A707=0," ",COUNTRY_INFO!A707)</f>
        <v>Ethiopia</v>
      </c>
      <c r="B707" s="10" t="str">
        <f>IF(COUNTRY_INFO!B707=0," ",COUNTRY_INFO!B707)</f>
        <v>SNNPR Sidama</v>
      </c>
      <c r="C707" s="10" t="str">
        <f>IF(COUNTRY_INFO!C707=0," ",COUNTRY_INFO!C707)</f>
        <v>Aleta Wondo Town</v>
      </c>
      <c r="D707" s="11" t="s">
        <v>1188</v>
      </c>
      <c r="E707" s="289" t="s">
        <v>19</v>
      </c>
      <c r="F707" s="253" t="s">
        <v>1187</v>
      </c>
      <c r="G707" s="288"/>
      <c r="H707" s="288">
        <v>10198</v>
      </c>
      <c r="I707" s="56"/>
      <c r="J707" s="11">
        <f t="shared" si="61"/>
        <v>10198</v>
      </c>
      <c r="K707" s="305"/>
      <c r="L707" s="309">
        <v>9929</v>
      </c>
      <c r="M707" s="306"/>
      <c r="N707" s="14">
        <f t="shared" si="62"/>
        <v>9929</v>
      </c>
      <c r="O707" s="230" t="str">
        <f t="shared" si="63"/>
        <v xml:space="preserve"> </v>
      </c>
      <c r="P707" s="230">
        <f t="shared" si="64"/>
        <v>97.362227887821135</v>
      </c>
      <c r="Q707" s="275" t="str">
        <f t="shared" si="65"/>
        <v xml:space="preserve"> </v>
      </c>
      <c r="R707" s="230">
        <f t="shared" si="66"/>
        <v>97.362227887821135</v>
      </c>
    </row>
    <row r="708" spans="1:18" x14ac:dyDescent="0.2">
      <c r="A708" s="10" t="str">
        <f>IF(COUNTRY_INFO!A708=0," ",COUNTRY_INFO!A708)</f>
        <v>Ethiopia</v>
      </c>
      <c r="B708" s="10" t="str">
        <f>IF(COUNTRY_INFO!B708=0," ",COUNTRY_INFO!B708)</f>
        <v>SNNPR Sidama</v>
      </c>
      <c r="C708" s="10" t="str">
        <f>IF(COUNTRY_INFO!C708=0," ",COUNTRY_INFO!C708)</f>
        <v>Arbegona</v>
      </c>
      <c r="D708" s="11" t="s">
        <v>1188</v>
      </c>
      <c r="E708" s="289" t="s">
        <v>19</v>
      </c>
      <c r="F708" s="253" t="s">
        <v>1187</v>
      </c>
      <c r="G708" s="288"/>
      <c r="H708" s="288">
        <v>47008</v>
      </c>
      <c r="I708" s="56"/>
      <c r="J708" s="11">
        <f t="shared" si="61"/>
        <v>47008</v>
      </c>
      <c r="K708" s="305"/>
      <c r="L708" s="309">
        <v>43368</v>
      </c>
      <c r="M708" s="306"/>
      <c r="N708" s="14">
        <f t="shared" si="62"/>
        <v>43368</v>
      </c>
      <c r="O708" s="230" t="str">
        <f t="shared" si="63"/>
        <v xml:space="preserve"> </v>
      </c>
      <c r="P708" s="230">
        <f t="shared" si="64"/>
        <v>92.256637168141594</v>
      </c>
      <c r="Q708" s="275" t="str">
        <f t="shared" si="65"/>
        <v xml:space="preserve"> </v>
      </c>
      <c r="R708" s="230">
        <f t="shared" si="66"/>
        <v>92.256637168141594</v>
      </c>
    </row>
    <row r="709" spans="1:18" x14ac:dyDescent="0.2">
      <c r="A709" s="10" t="str">
        <f>IF(COUNTRY_INFO!A709=0," ",COUNTRY_INFO!A709)</f>
        <v>Ethiopia</v>
      </c>
      <c r="B709" s="10" t="str">
        <f>IF(COUNTRY_INFO!B709=0," ",COUNTRY_INFO!B709)</f>
        <v>SNNPR Sidama</v>
      </c>
      <c r="C709" s="10" t="str">
        <f>IF(COUNTRY_INFO!C709=0," ",COUNTRY_INFO!C709)</f>
        <v>Aroresa</v>
      </c>
      <c r="D709" s="11" t="str">
        <f>IF(AND(COUNTRY_INFO!$T$9:$T$1000="T3 (ALB/MBD)",COUNTRY_INFO!$U$9:$U$1000="T3 (ALB/MBD)"), "T3 (ALB/MBD)", " ")</f>
        <v>T3 (ALB/MBD)</v>
      </c>
      <c r="E709" s="289" t="s">
        <v>19</v>
      </c>
      <c r="F709" s="253" t="s">
        <v>1187</v>
      </c>
      <c r="G709" s="288"/>
      <c r="H709" s="288">
        <v>68830</v>
      </c>
      <c r="I709" s="56"/>
      <c r="J709" s="11">
        <f t="shared" si="61"/>
        <v>68830</v>
      </c>
      <c r="K709" s="305"/>
      <c r="L709" s="309">
        <v>67207</v>
      </c>
      <c r="M709" s="306"/>
      <c r="N709" s="14">
        <f t="shared" si="62"/>
        <v>67207</v>
      </c>
      <c r="O709" s="230" t="str">
        <f t="shared" si="63"/>
        <v xml:space="preserve"> </v>
      </c>
      <c r="P709" s="230">
        <f t="shared" si="64"/>
        <v>97.642016562545393</v>
      </c>
      <c r="Q709" s="275" t="str">
        <f t="shared" si="65"/>
        <v xml:space="preserve"> </v>
      </c>
      <c r="R709" s="230">
        <f t="shared" si="66"/>
        <v>97.642016562545393</v>
      </c>
    </row>
    <row r="710" spans="1:18" x14ac:dyDescent="0.2">
      <c r="A710" s="10" t="str">
        <f>IF(COUNTRY_INFO!A710=0," ",COUNTRY_INFO!A710)</f>
        <v>Ethiopia</v>
      </c>
      <c r="B710" s="10" t="str">
        <f>IF(COUNTRY_INFO!B710=0," ",COUNTRY_INFO!B710)</f>
        <v>SNNPR Sidama</v>
      </c>
      <c r="C710" s="10" t="str">
        <f>IF(COUNTRY_INFO!C710=0," ",COUNTRY_INFO!C710)</f>
        <v>Bensa</v>
      </c>
      <c r="D710" s="11" t="str">
        <f>IF(AND(COUNTRY_INFO!$T$9:$T$1000="T3 (ALB/MBD)",COUNTRY_INFO!$U$9:$U$1000="T3 (ALB/MBD)"), "T3 (ALB/MBD)", " ")</f>
        <v>T3 (ALB/MBD)</v>
      </c>
      <c r="E710" s="289" t="s">
        <v>19</v>
      </c>
      <c r="F710" s="253" t="s">
        <v>1187</v>
      </c>
      <c r="G710" s="288"/>
      <c r="H710" s="288">
        <v>91150</v>
      </c>
      <c r="I710" s="56"/>
      <c r="J710" s="11">
        <f t="shared" si="61"/>
        <v>91150</v>
      </c>
      <c r="K710" s="305"/>
      <c r="L710" s="309">
        <v>90624</v>
      </c>
      <c r="M710" s="306"/>
      <c r="N710" s="14">
        <f t="shared" si="62"/>
        <v>90624</v>
      </c>
      <c r="O710" s="230" t="str">
        <f t="shared" si="63"/>
        <v xml:space="preserve"> </v>
      </c>
      <c r="P710" s="230">
        <f t="shared" si="64"/>
        <v>99.422929237520577</v>
      </c>
      <c r="Q710" s="275" t="str">
        <f t="shared" si="65"/>
        <v xml:space="preserve"> </v>
      </c>
      <c r="R710" s="230">
        <f t="shared" si="66"/>
        <v>99.422929237520577</v>
      </c>
    </row>
    <row r="711" spans="1:18" x14ac:dyDescent="0.2">
      <c r="A711" s="10" t="str">
        <f>IF(COUNTRY_INFO!A711=0," ",COUNTRY_INFO!A711)</f>
        <v>Ethiopia</v>
      </c>
      <c r="B711" s="10" t="str">
        <f>IF(COUNTRY_INFO!B711=0," ",COUNTRY_INFO!B711)</f>
        <v>SNNPR Sidama</v>
      </c>
      <c r="C711" s="10" t="str">
        <f>IF(COUNTRY_INFO!C711=0," ",COUNTRY_INFO!C711)</f>
        <v>Bona Zuria</v>
      </c>
      <c r="D711" s="11" t="str">
        <f>IF(AND(COUNTRY_INFO!$T$9:$T$1000="T3 (ALB/MBD)",COUNTRY_INFO!$U$9:$U$1000="T3 (ALB/MBD)"), "T3 (ALB/MBD)", " ")</f>
        <v>T3 (ALB/MBD)</v>
      </c>
      <c r="E711" s="289" t="s">
        <v>19</v>
      </c>
      <c r="F711" s="253" t="s">
        <v>1187</v>
      </c>
      <c r="G711" s="288"/>
      <c r="H711" s="288">
        <v>44436</v>
      </c>
      <c r="I711" s="56"/>
      <c r="J711" s="11">
        <f t="shared" si="61"/>
        <v>44436</v>
      </c>
      <c r="K711" s="305"/>
      <c r="L711" s="309">
        <v>41523</v>
      </c>
      <c r="M711" s="306"/>
      <c r="N711" s="14">
        <f t="shared" si="62"/>
        <v>41523</v>
      </c>
      <c r="O711" s="230" t="str">
        <f t="shared" si="63"/>
        <v xml:space="preserve"> </v>
      </c>
      <c r="P711" s="230">
        <f t="shared" si="64"/>
        <v>93.444504455846612</v>
      </c>
      <c r="Q711" s="275" t="str">
        <f t="shared" si="65"/>
        <v xml:space="preserve"> </v>
      </c>
      <c r="R711" s="230">
        <f t="shared" si="66"/>
        <v>93.444504455846612</v>
      </c>
    </row>
    <row r="712" spans="1:18" x14ac:dyDescent="0.2">
      <c r="A712" s="10" t="str">
        <f>IF(COUNTRY_INFO!A712=0," ",COUNTRY_INFO!A712)</f>
        <v>Ethiopia</v>
      </c>
      <c r="B712" s="10" t="str">
        <f>IF(COUNTRY_INFO!B712=0," ",COUNTRY_INFO!B712)</f>
        <v>SNNPR Sidama</v>
      </c>
      <c r="C712" s="10" t="str">
        <f>IF(COUNTRY_INFO!C712=0," ",COUNTRY_INFO!C712)</f>
        <v>Boricha</v>
      </c>
      <c r="D712" s="11" t="s">
        <v>1188</v>
      </c>
      <c r="E712" s="289" t="s">
        <v>19</v>
      </c>
      <c r="F712" s="253" t="s">
        <v>1187</v>
      </c>
      <c r="G712" s="288"/>
      <c r="H712" s="288">
        <v>81960</v>
      </c>
      <c r="I712" s="56"/>
      <c r="J712" s="11">
        <f t="shared" si="61"/>
        <v>81960</v>
      </c>
      <c r="K712" s="305"/>
      <c r="L712" s="309">
        <v>80184</v>
      </c>
      <c r="M712" s="306"/>
      <c r="N712" s="14">
        <f t="shared" si="62"/>
        <v>80184</v>
      </c>
      <c r="O712" s="230" t="str">
        <f t="shared" si="63"/>
        <v xml:space="preserve"> </v>
      </c>
      <c r="P712" s="230">
        <f t="shared" si="64"/>
        <v>97.833089311859439</v>
      </c>
      <c r="Q712" s="275" t="str">
        <f t="shared" si="65"/>
        <v xml:space="preserve"> </v>
      </c>
      <c r="R712" s="230">
        <f t="shared" si="66"/>
        <v>97.833089311859439</v>
      </c>
    </row>
    <row r="713" spans="1:18" x14ac:dyDescent="0.2">
      <c r="A713" s="10" t="str">
        <f>IF(COUNTRY_INFO!A713=0," ",COUNTRY_INFO!A713)</f>
        <v>Ethiopia</v>
      </c>
      <c r="B713" s="10" t="str">
        <f>IF(COUNTRY_INFO!B713=0," ",COUNTRY_INFO!B713)</f>
        <v>SNNPR Sidama</v>
      </c>
      <c r="C713" s="10" t="str">
        <f>IF(COUNTRY_INFO!C713=0," ",COUNTRY_INFO!C713)</f>
        <v>Bursa</v>
      </c>
      <c r="D713" s="11" t="s">
        <v>1188</v>
      </c>
      <c r="E713" s="289" t="s">
        <v>19</v>
      </c>
      <c r="F713" s="253" t="s">
        <v>1187</v>
      </c>
      <c r="G713" s="288"/>
      <c r="H713" s="288">
        <v>38995</v>
      </c>
      <c r="I713" s="56"/>
      <c r="J713" s="11">
        <f t="shared" si="61"/>
        <v>38995</v>
      </c>
      <c r="K713" s="305"/>
      <c r="L713" s="309">
        <v>35624</v>
      </c>
      <c r="M713" s="306"/>
      <c r="N713" s="14">
        <f t="shared" si="62"/>
        <v>35624</v>
      </c>
      <c r="O713" s="230" t="str">
        <f t="shared" si="63"/>
        <v xml:space="preserve"> </v>
      </c>
      <c r="P713" s="230">
        <f t="shared" si="64"/>
        <v>91.355301961789976</v>
      </c>
      <c r="Q713" s="275" t="str">
        <f t="shared" si="65"/>
        <v xml:space="preserve"> </v>
      </c>
      <c r="R713" s="230">
        <f t="shared" si="66"/>
        <v>91.355301961789976</v>
      </c>
    </row>
    <row r="714" spans="1:18" x14ac:dyDescent="0.2">
      <c r="A714" s="10" t="str">
        <f>IF(COUNTRY_INFO!A714=0," ",COUNTRY_INFO!A714)</f>
        <v>Ethiopia</v>
      </c>
      <c r="B714" s="10" t="str">
        <f>IF(COUNTRY_INFO!B714=0," ",COUNTRY_INFO!B714)</f>
        <v>SNNPR Sidama</v>
      </c>
      <c r="C714" s="10" t="str">
        <f>IF(COUNTRY_INFO!C714=0," ",COUNTRY_INFO!C714)</f>
        <v>Chire</v>
      </c>
      <c r="D714" s="11" t="str">
        <f>IF(AND(COUNTRY_INFO!$T$9:$T$1000="T3 (ALB/MBD)",COUNTRY_INFO!$U$9:$U$1000="T3 (ALB/MBD)"), "T3 (ALB/MBD)", " ")</f>
        <v>T3 (ALB/MBD)</v>
      </c>
      <c r="E714" s="289" t="s">
        <v>19</v>
      </c>
      <c r="F714" s="253" t="s">
        <v>1187</v>
      </c>
      <c r="G714" s="288"/>
      <c r="H714" s="288">
        <v>44793</v>
      </c>
      <c r="I714" s="56"/>
      <c r="J714" s="11">
        <f t="shared" ref="J714:J777" si="67">SUM(G714:I714)</f>
        <v>44793</v>
      </c>
      <c r="K714" s="305"/>
      <c r="L714" s="309">
        <v>41136</v>
      </c>
      <c r="M714" s="306"/>
      <c r="N714" s="14">
        <f t="shared" ref="N714:N777" si="68">SUM(K714:M714)</f>
        <v>41136</v>
      </c>
      <c r="O714" s="230" t="str">
        <f t="shared" ref="O714:O777" si="69">IF(G714&lt;&gt;0, IF(K714/G714*100=0, "-", K714/G714*100), " ")</f>
        <v xml:space="preserve"> </v>
      </c>
      <c r="P714" s="230">
        <f t="shared" ref="P714:P777" si="70">IF(H714&lt;&gt;0, IF(L714/H714*100=0, "-", L714/H714*100), " ")</f>
        <v>91.835777911727277</v>
      </c>
      <c r="Q714" s="275" t="str">
        <f t="shared" ref="Q714:Q777" si="71">IF(I714&lt;&gt;0, IF(M714/I714*100=0, "-", M714/I714*100), " ")</f>
        <v xml:space="preserve"> </v>
      </c>
      <c r="R714" s="230">
        <f t="shared" ref="R714:R777" si="72">IF(J714&lt;&gt;0, IF(N714/J714*100=0, "-", N714/J714*100), " ")</f>
        <v>91.835777911727277</v>
      </c>
    </row>
    <row r="715" spans="1:18" x14ac:dyDescent="0.2">
      <c r="A715" s="10" t="str">
        <f>IF(COUNTRY_INFO!A715=0," ",COUNTRY_INFO!A715)</f>
        <v>Ethiopia</v>
      </c>
      <c r="B715" s="10" t="str">
        <f>IF(COUNTRY_INFO!B715=0," ",COUNTRY_INFO!B715)</f>
        <v>SNNPR Sidama</v>
      </c>
      <c r="C715" s="10" t="str">
        <f>IF(COUNTRY_INFO!C715=0," ",COUNTRY_INFO!C715)</f>
        <v>Dale</v>
      </c>
      <c r="D715" s="11" t="str">
        <f>IF(AND(COUNTRY_INFO!$T$9:$T$1000="T3 (ALB/MBD)",COUNTRY_INFO!$U$9:$U$1000="T3 (ALB/MBD)"), "T3 (ALB/MBD)", " ")</f>
        <v>T3 (ALB/MBD)</v>
      </c>
      <c r="E715" s="289" t="s">
        <v>19</v>
      </c>
      <c r="F715" s="253" t="s">
        <v>1187</v>
      </c>
      <c r="G715" s="288"/>
      <c r="H715" s="288">
        <v>71715</v>
      </c>
      <c r="I715" s="56"/>
      <c r="J715" s="11">
        <f t="shared" si="67"/>
        <v>71715</v>
      </c>
      <c r="K715" s="305"/>
      <c r="L715" s="309">
        <v>70835</v>
      </c>
      <c r="M715" s="306"/>
      <c r="N715" s="14">
        <f t="shared" si="68"/>
        <v>70835</v>
      </c>
      <c r="O715" s="230" t="str">
        <f t="shared" si="69"/>
        <v xml:space="preserve"> </v>
      </c>
      <c r="P715" s="230">
        <f t="shared" si="70"/>
        <v>98.772920588440343</v>
      </c>
      <c r="Q715" s="275" t="str">
        <f t="shared" si="71"/>
        <v xml:space="preserve"> </v>
      </c>
      <c r="R715" s="230">
        <f t="shared" si="72"/>
        <v>98.772920588440343</v>
      </c>
    </row>
    <row r="716" spans="1:18" x14ac:dyDescent="0.2">
      <c r="A716" s="10" t="str">
        <f>IF(COUNTRY_INFO!A716=0," ",COUNTRY_INFO!A716)</f>
        <v>Ethiopia</v>
      </c>
      <c r="B716" s="10" t="str">
        <f>IF(COUNTRY_INFO!B716=0," ",COUNTRY_INFO!B716)</f>
        <v>SNNPR Sidama</v>
      </c>
      <c r="C716" s="10" t="str">
        <f>IF(COUNTRY_INFO!C716=0," ",COUNTRY_INFO!C716)</f>
        <v>Dara</v>
      </c>
      <c r="D716" s="11" t="str">
        <f>IF(AND(COUNTRY_INFO!$T$9:$T$1000="T3 (ALB/MBD)",COUNTRY_INFO!$U$9:$U$1000="T3 (ALB/MBD)"), "T3 (ALB/MBD)", " ")</f>
        <v>T3 (ALB/MBD)</v>
      </c>
      <c r="E716" s="289" t="s">
        <v>19</v>
      </c>
      <c r="F716" s="253" t="s">
        <v>1187</v>
      </c>
      <c r="G716" s="288"/>
      <c r="H716" s="288">
        <v>57093</v>
      </c>
      <c r="I716" s="56"/>
      <c r="J716" s="11">
        <f t="shared" si="67"/>
        <v>57093</v>
      </c>
      <c r="K716" s="305"/>
      <c r="L716" s="309">
        <v>54545</v>
      </c>
      <c r="M716" s="306"/>
      <c r="N716" s="14">
        <f t="shared" si="68"/>
        <v>54545</v>
      </c>
      <c r="O716" s="230" t="str">
        <f t="shared" si="69"/>
        <v xml:space="preserve"> </v>
      </c>
      <c r="P716" s="230">
        <f t="shared" si="70"/>
        <v>95.537106125094141</v>
      </c>
      <c r="Q716" s="275" t="str">
        <f t="shared" si="71"/>
        <v xml:space="preserve"> </v>
      </c>
      <c r="R716" s="230">
        <f t="shared" si="72"/>
        <v>95.537106125094141</v>
      </c>
    </row>
    <row r="717" spans="1:18" x14ac:dyDescent="0.2">
      <c r="A717" s="10" t="str">
        <f>IF(COUNTRY_INFO!A717=0," ",COUNTRY_INFO!A717)</f>
        <v>Ethiopia</v>
      </c>
      <c r="B717" s="10" t="str">
        <f>IF(COUNTRY_INFO!B717=0," ",COUNTRY_INFO!B717)</f>
        <v>SNNPR Sidama</v>
      </c>
      <c r="C717" s="10" t="str">
        <f>IF(COUNTRY_INFO!C717=0," ",COUNTRY_INFO!C717)</f>
        <v>Gorchie</v>
      </c>
      <c r="D717" s="11" t="str">
        <f>IF(AND(COUNTRY_INFO!$T$9:$T$1000="T3 (ALB/MBD)",COUNTRY_INFO!$U$9:$U$1000="T3 (ALB/MBD)"), "T3 (ALB/MBD)", " ")</f>
        <v>T3 (ALB/MBD)</v>
      </c>
      <c r="E717" s="289" t="s">
        <v>19</v>
      </c>
      <c r="F717" s="253" t="s">
        <v>1187</v>
      </c>
      <c r="G717" s="288"/>
      <c r="H717" s="288">
        <v>43027</v>
      </c>
      <c r="I717" s="56"/>
      <c r="J717" s="11">
        <f t="shared" si="67"/>
        <v>43027</v>
      </c>
      <c r="K717" s="305"/>
      <c r="L717" s="309">
        <v>41179</v>
      </c>
      <c r="M717" s="306"/>
      <c r="N717" s="14">
        <f t="shared" si="68"/>
        <v>41179</v>
      </c>
      <c r="O717" s="230" t="str">
        <f t="shared" si="69"/>
        <v xml:space="preserve"> </v>
      </c>
      <c r="P717" s="230">
        <f t="shared" si="70"/>
        <v>95.705022427777905</v>
      </c>
      <c r="Q717" s="275" t="str">
        <f t="shared" si="71"/>
        <v xml:space="preserve"> </v>
      </c>
      <c r="R717" s="230">
        <f t="shared" si="72"/>
        <v>95.705022427777905</v>
      </c>
    </row>
    <row r="718" spans="1:18" x14ac:dyDescent="0.2">
      <c r="A718" s="10" t="str">
        <f>IF(COUNTRY_INFO!A718=0," ",COUNTRY_INFO!A718)</f>
        <v>Ethiopia</v>
      </c>
      <c r="B718" s="10" t="str">
        <f>IF(COUNTRY_INFO!B718=0," ",COUNTRY_INFO!B718)</f>
        <v>SNNPR Sidama</v>
      </c>
      <c r="C718" s="10" t="str">
        <f>IF(COUNTRY_INFO!C718=0," ",COUNTRY_INFO!C718)</f>
        <v>Hawasa Zuria</v>
      </c>
      <c r="D718" s="11" t="s">
        <v>1188</v>
      </c>
      <c r="E718" s="289" t="s">
        <v>19</v>
      </c>
      <c r="F718" s="253" t="s">
        <v>1187</v>
      </c>
      <c r="G718" s="288"/>
      <c r="H718" s="288">
        <v>51435</v>
      </c>
      <c r="I718" s="56"/>
      <c r="J718" s="11">
        <f t="shared" si="67"/>
        <v>51435</v>
      </c>
      <c r="K718" s="305"/>
      <c r="L718" s="309">
        <v>50176</v>
      </c>
      <c r="M718" s="306"/>
      <c r="N718" s="14">
        <f t="shared" si="68"/>
        <v>50176</v>
      </c>
      <c r="O718" s="230" t="str">
        <f t="shared" si="69"/>
        <v xml:space="preserve"> </v>
      </c>
      <c r="P718" s="230">
        <f t="shared" si="70"/>
        <v>97.552250413142801</v>
      </c>
      <c r="Q718" s="275" t="str">
        <f t="shared" si="71"/>
        <v xml:space="preserve"> </v>
      </c>
      <c r="R718" s="230">
        <f t="shared" si="72"/>
        <v>97.552250413142801</v>
      </c>
    </row>
    <row r="719" spans="1:18" x14ac:dyDescent="0.2">
      <c r="A719" s="10" t="str">
        <f>IF(COUNTRY_INFO!A719=0," ",COUNTRY_INFO!A719)</f>
        <v>Ethiopia</v>
      </c>
      <c r="B719" s="10" t="str">
        <f>IF(COUNTRY_INFO!B719=0," ",COUNTRY_INFO!B719)</f>
        <v>SNNPR Sidama</v>
      </c>
      <c r="C719" s="10" t="str">
        <f>IF(COUNTRY_INFO!C719=0," ",COUNTRY_INFO!C719)</f>
        <v xml:space="preserve">Hawassa City </v>
      </c>
      <c r="D719" s="11" t="str">
        <f>IF(AND(COUNTRY_INFO!$T$9:$T$1000="T3 (ALB/MBD)",COUNTRY_INFO!$U$9:$U$1000="T3 (ALB/MBD)"), "T3 (ALB/MBD)", " ")</f>
        <v xml:space="preserve"> </v>
      </c>
      <c r="E719" s="289"/>
      <c r="F719" s="109"/>
      <c r="G719" s="288"/>
      <c r="H719" s="288"/>
      <c r="I719" s="56"/>
      <c r="J719" s="11">
        <f t="shared" si="67"/>
        <v>0</v>
      </c>
      <c r="K719" s="305"/>
      <c r="L719" s="308"/>
      <c r="M719" s="306"/>
      <c r="N719" s="14">
        <f t="shared" si="68"/>
        <v>0</v>
      </c>
      <c r="O719" s="230" t="str">
        <f t="shared" si="69"/>
        <v xml:space="preserve"> </v>
      </c>
      <c r="P719" s="230" t="str">
        <f t="shared" si="70"/>
        <v xml:space="preserve"> </v>
      </c>
      <c r="Q719" s="275" t="str">
        <f t="shared" si="71"/>
        <v xml:space="preserve"> </v>
      </c>
      <c r="R719" s="230" t="str">
        <f t="shared" si="72"/>
        <v xml:space="preserve"> </v>
      </c>
    </row>
    <row r="720" spans="1:18" x14ac:dyDescent="0.2">
      <c r="A720" s="10" t="str">
        <f>IF(COUNTRY_INFO!A720=0," ",COUNTRY_INFO!A720)</f>
        <v>Ethiopia</v>
      </c>
      <c r="B720" s="10" t="str">
        <f>IF(COUNTRY_INFO!B720=0," ",COUNTRY_INFO!B720)</f>
        <v>SNNPR Sidama</v>
      </c>
      <c r="C720" s="10" t="str">
        <f>IF(COUNTRY_INFO!C720=0," ",COUNTRY_INFO!C720)</f>
        <v>Hawela Tula</v>
      </c>
      <c r="D720" s="11" t="str">
        <f>IF(AND(COUNTRY_INFO!$T$9:$T$1000="T3 (ALB/MBD)",COUNTRY_INFO!$U$9:$U$1000="T3 (ALB/MBD)"), "T3 (ALB/MBD)", " ")</f>
        <v xml:space="preserve"> </v>
      </c>
      <c r="E720" s="289"/>
      <c r="F720" s="109"/>
      <c r="G720" s="288"/>
      <c r="H720" s="288"/>
      <c r="I720" s="56"/>
      <c r="J720" s="11">
        <f t="shared" si="67"/>
        <v>0</v>
      </c>
      <c r="K720" s="305"/>
      <c r="L720" s="308"/>
      <c r="M720" s="306"/>
      <c r="N720" s="14">
        <f t="shared" si="68"/>
        <v>0</v>
      </c>
      <c r="O720" s="230" t="str">
        <f t="shared" si="69"/>
        <v xml:space="preserve"> </v>
      </c>
      <c r="P720" s="230" t="str">
        <f t="shared" si="70"/>
        <v xml:space="preserve"> </v>
      </c>
      <c r="Q720" s="275" t="str">
        <f t="shared" si="71"/>
        <v xml:space="preserve"> </v>
      </c>
      <c r="R720" s="230" t="str">
        <f t="shared" si="72"/>
        <v xml:space="preserve"> </v>
      </c>
    </row>
    <row r="721" spans="1:18" x14ac:dyDescent="0.2">
      <c r="A721" s="10" t="str">
        <f>IF(COUNTRY_INFO!A721=0," ",COUNTRY_INFO!A721)</f>
        <v>Ethiopia</v>
      </c>
      <c r="B721" s="10" t="str">
        <f>IF(COUNTRY_INFO!B721=0," ",COUNTRY_INFO!B721)</f>
        <v>SNNPR Sidama</v>
      </c>
      <c r="C721" s="10" t="str">
        <f>IF(COUNTRY_INFO!C721=0," ",COUNTRY_INFO!C721)</f>
        <v>Hula</v>
      </c>
      <c r="D721" s="11" t="s">
        <v>1188</v>
      </c>
      <c r="E721" s="289" t="s">
        <v>19</v>
      </c>
      <c r="F721" s="253" t="s">
        <v>1187</v>
      </c>
      <c r="G721" s="288"/>
      <c r="H721" s="288">
        <v>49936</v>
      </c>
      <c r="I721" s="56"/>
      <c r="J721" s="11">
        <f t="shared" si="67"/>
        <v>49936</v>
      </c>
      <c r="K721" s="305"/>
      <c r="L721" s="309">
        <v>45072</v>
      </c>
      <c r="M721" s="306"/>
      <c r="N721" s="14">
        <f t="shared" si="68"/>
        <v>45072</v>
      </c>
      <c r="O721" s="230" t="str">
        <f t="shared" si="69"/>
        <v xml:space="preserve"> </v>
      </c>
      <c r="P721" s="230">
        <f t="shared" si="70"/>
        <v>90.259532201217567</v>
      </c>
      <c r="Q721" s="275" t="str">
        <f t="shared" si="71"/>
        <v xml:space="preserve"> </v>
      </c>
      <c r="R721" s="230">
        <f t="shared" si="72"/>
        <v>90.259532201217567</v>
      </c>
    </row>
    <row r="722" spans="1:18" x14ac:dyDescent="0.2">
      <c r="A722" s="10" t="str">
        <f>IF(COUNTRY_INFO!A722=0," ",COUNTRY_INFO!A722)</f>
        <v>Ethiopia</v>
      </c>
      <c r="B722" s="10" t="str">
        <f>IF(COUNTRY_INFO!B722=0," ",COUNTRY_INFO!B722)</f>
        <v>SNNPR Sidama</v>
      </c>
      <c r="C722" s="10" t="str">
        <f>IF(COUNTRY_INFO!C722=0," ",COUNTRY_INFO!C722)</f>
        <v>Loka Abaya</v>
      </c>
      <c r="D722" s="11"/>
      <c r="E722" s="289"/>
      <c r="F722" s="253"/>
      <c r="G722" s="288"/>
      <c r="H722" s="288"/>
      <c r="I722" s="56"/>
      <c r="J722" s="11">
        <f t="shared" si="67"/>
        <v>0</v>
      </c>
      <c r="K722" s="305"/>
      <c r="L722" s="308"/>
      <c r="M722" s="306"/>
      <c r="N722" s="14">
        <f t="shared" si="68"/>
        <v>0</v>
      </c>
      <c r="O722" s="230" t="str">
        <f t="shared" si="69"/>
        <v xml:space="preserve"> </v>
      </c>
      <c r="P722" s="230" t="str">
        <f t="shared" si="70"/>
        <v xml:space="preserve"> </v>
      </c>
      <c r="Q722" s="275" t="str">
        <f t="shared" si="71"/>
        <v xml:space="preserve"> </v>
      </c>
      <c r="R722" s="230" t="str">
        <f t="shared" si="72"/>
        <v xml:space="preserve"> </v>
      </c>
    </row>
    <row r="723" spans="1:18" x14ac:dyDescent="0.2">
      <c r="A723" s="10" t="str">
        <f>IF(COUNTRY_INFO!A723=0," ",COUNTRY_INFO!A723)</f>
        <v>Ethiopia</v>
      </c>
      <c r="B723" s="10" t="str">
        <f>IF(COUNTRY_INFO!B723=0," ",COUNTRY_INFO!B723)</f>
        <v>SNNPR Sidama</v>
      </c>
      <c r="C723" s="10" t="str">
        <f>IF(COUNTRY_INFO!C723=0," ",COUNTRY_INFO!C723)</f>
        <v>Malga</v>
      </c>
      <c r="D723" s="11" t="str">
        <f>IF(AND(COUNTRY_INFO!$T$9:$T$1000="T3 (ALB/MBD)",COUNTRY_INFO!$U$9:$U$1000="T3 (ALB/MBD)"), "T3 (ALB/MBD)", " ")</f>
        <v>T3 (ALB/MBD)</v>
      </c>
      <c r="E723" s="289" t="s">
        <v>19</v>
      </c>
      <c r="F723" s="253" t="s">
        <v>1187</v>
      </c>
      <c r="G723" s="288"/>
      <c r="H723" s="288">
        <v>36735</v>
      </c>
      <c r="I723" s="56"/>
      <c r="J723" s="11">
        <f t="shared" si="67"/>
        <v>36735</v>
      </c>
      <c r="K723" s="305"/>
      <c r="L723" s="309">
        <v>35609</v>
      </c>
      <c r="M723" s="306"/>
      <c r="N723" s="14">
        <f t="shared" si="68"/>
        <v>35609</v>
      </c>
      <c r="O723" s="230" t="str">
        <f t="shared" si="69"/>
        <v xml:space="preserve"> </v>
      </c>
      <c r="P723" s="230">
        <f t="shared" si="70"/>
        <v>96.934803321083436</v>
      </c>
      <c r="Q723" s="275" t="str">
        <f t="shared" si="71"/>
        <v xml:space="preserve"> </v>
      </c>
      <c r="R723" s="230">
        <f t="shared" si="72"/>
        <v>96.934803321083436</v>
      </c>
    </row>
    <row r="724" spans="1:18" x14ac:dyDescent="0.2">
      <c r="A724" s="10" t="str">
        <f>IF(COUNTRY_INFO!A724=0," ",COUNTRY_INFO!A724)</f>
        <v>Ethiopia</v>
      </c>
      <c r="B724" s="10" t="str">
        <f>IF(COUNTRY_INFO!B724=0," ",COUNTRY_INFO!B724)</f>
        <v>SNNPR Sidama</v>
      </c>
      <c r="C724" s="10" t="str">
        <f>IF(COUNTRY_INFO!C724=0," ",COUNTRY_INFO!C724)</f>
        <v>Shebedino</v>
      </c>
      <c r="D724" s="11" t="str">
        <f>IF(AND(COUNTRY_INFO!$T$9:$T$1000="T3 (ALB/MBD)",COUNTRY_INFO!$U$9:$U$1000="T3 (ALB/MBD)"), "T3 (ALB/MBD)", " ")</f>
        <v>T3 (ALB/MBD)</v>
      </c>
      <c r="E724" s="289" t="s">
        <v>19</v>
      </c>
      <c r="F724" s="253" t="s">
        <v>1187</v>
      </c>
      <c r="G724" s="288"/>
      <c r="H724" s="288">
        <v>82740</v>
      </c>
      <c r="I724" s="56"/>
      <c r="J724" s="11">
        <f t="shared" si="67"/>
        <v>82740</v>
      </c>
      <c r="K724" s="305"/>
      <c r="L724" s="309">
        <v>80961</v>
      </c>
      <c r="M724" s="306"/>
      <c r="N724" s="14">
        <f t="shared" si="68"/>
        <v>80961</v>
      </c>
      <c r="O724" s="230" t="str">
        <f t="shared" si="69"/>
        <v xml:space="preserve"> </v>
      </c>
      <c r="P724" s="230">
        <f t="shared" si="70"/>
        <v>97.849891225525738</v>
      </c>
      <c r="Q724" s="275" t="str">
        <f t="shared" si="71"/>
        <v xml:space="preserve"> </v>
      </c>
      <c r="R724" s="230">
        <f t="shared" si="72"/>
        <v>97.849891225525738</v>
      </c>
    </row>
    <row r="725" spans="1:18" x14ac:dyDescent="0.2">
      <c r="A725" s="10" t="str">
        <f>IF(COUNTRY_INFO!A725=0," ",COUNTRY_INFO!A725)</f>
        <v>Ethiopia</v>
      </c>
      <c r="B725" s="10" t="str">
        <f>IF(COUNTRY_INFO!B725=0," ",COUNTRY_INFO!B725)</f>
        <v>SNNPR Sidama</v>
      </c>
      <c r="C725" s="10" t="str">
        <f>IF(COUNTRY_INFO!C725=0," ",COUNTRY_INFO!C725)</f>
        <v>Wondo Genet</v>
      </c>
      <c r="D725" s="11"/>
      <c r="E725" s="289"/>
      <c r="F725" s="253"/>
      <c r="G725" s="288"/>
      <c r="H725" s="288"/>
      <c r="I725" s="56"/>
      <c r="J725" s="11">
        <f t="shared" si="67"/>
        <v>0</v>
      </c>
      <c r="K725" s="305"/>
      <c r="L725" s="308"/>
      <c r="M725" s="306"/>
      <c r="N725" s="14">
        <f t="shared" si="68"/>
        <v>0</v>
      </c>
      <c r="O725" s="230" t="str">
        <f t="shared" si="69"/>
        <v xml:space="preserve"> </v>
      </c>
      <c r="P725" s="230" t="str">
        <f t="shared" si="70"/>
        <v xml:space="preserve"> </v>
      </c>
      <c r="Q725" s="275" t="str">
        <f t="shared" si="71"/>
        <v xml:space="preserve"> </v>
      </c>
      <c r="R725" s="230" t="str">
        <f t="shared" si="72"/>
        <v xml:space="preserve"> </v>
      </c>
    </row>
    <row r="726" spans="1:18" x14ac:dyDescent="0.2">
      <c r="A726" s="10" t="str">
        <f>IF(COUNTRY_INFO!A726=0," ",COUNTRY_INFO!A726)</f>
        <v>Ethiopia</v>
      </c>
      <c r="B726" s="10" t="str">
        <f>IF(COUNTRY_INFO!B726=0," ",COUNTRY_INFO!B726)</f>
        <v>SNNPR Sidama</v>
      </c>
      <c r="C726" s="10" t="str">
        <f>IF(COUNTRY_INFO!C726=0," ",COUNTRY_INFO!C726)</f>
        <v>Wonsho</v>
      </c>
      <c r="D726" s="11" t="str">
        <f>IF(AND(COUNTRY_INFO!$T$9:$T$1000="T3 (ALB/MBD)",COUNTRY_INFO!$U$9:$U$1000="T3 (ALB/MBD)"), "T3 (ALB/MBD)", " ")</f>
        <v>T3 (ALB/MBD)</v>
      </c>
      <c r="E726" s="289" t="s">
        <v>19</v>
      </c>
      <c r="F726" s="253" t="s">
        <v>1187</v>
      </c>
      <c r="G726" s="288"/>
      <c r="H726" s="288">
        <v>33400</v>
      </c>
      <c r="I726" s="56"/>
      <c r="J726" s="11">
        <f t="shared" si="67"/>
        <v>33400</v>
      </c>
      <c r="K726" s="305"/>
      <c r="L726" s="309">
        <v>30352</v>
      </c>
      <c r="M726" s="306"/>
      <c r="N726" s="14">
        <f t="shared" si="68"/>
        <v>30352</v>
      </c>
      <c r="O726" s="230" t="str">
        <f t="shared" si="69"/>
        <v xml:space="preserve"> </v>
      </c>
      <c r="P726" s="230">
        <f t="shared" si="70"/>
        <v>90.874251497005986</v>
      </c>
      <c r="Q726" s="275" t="str">
        <f t="shared" si="71"/>
        <v xml:space="preserve"> </v>
      </c>
      <c r="R726" s="230">
        <f t="shared" si="72"/>
        <v>90.874251497005986</v>
      </c>
    </row>
    <row r="727" spans="1:18" x14ac:dyDescent="0.2">
      <c r="A727" s="10" t="str">
        <f>IF(COUNTRY_INFO!A727=0," ",COUNTRY_INFO!A727)</f>
        <v>Ethiopia</v>
      </c>
      <c r="B727" s="10" t="str">
        <f>IF(COUNTRY_INFO!B727=0," ",COUNTRY_INFO!B727)</f>
        <v>SNNPR Sidama</v>
      </c>
      <c r="C727" s="10" t="str">
        <f>IF(COUNTRY_INFO!C727=0," ",COUNTRY_INFO!C727)</f>
        <v>Yirgalem town</v>
      </c>
      <c r="D727" s="11" t="str">
        <f>IF(AND(COUNTRY_INFO!$T$9:$T$1000="T3 (ALB/MBD)",COUNTRY_INFO!$U$9:$U$1000="T3 (ALB/MBD)"), "T3 (ALB/MBD)", " ")</f>
        <v>T3 (ALB/MBD)</v>
      </c>
      <c r="E727" s="289" t="s">
        <v>19</v>
      </c>
      <c r="F727" s="253" t="s">
        <v>1187</v>
      </c>
      <c r="G727" s="288"/>
      <c r="H727" s="288">
        <v>13466</v>
      </c>
      <c r="I727" s="56"/>
      <c r="J727" s="11">
        <f t="shared" si="67"/>
        <v>13466</v>
      </c>
      <c r="K727" s="305"/>
      <c r="L727" s="309">
        <v>11693</v>
      </c>
      <c r="M727" s="306"/>
      <c r="N727" s="14">
        <f t="shared" si="68"/>
        <v>11693</v>
      </c>
      <c r="O727" s="230" t="str">
        <f t="shared" si="69"/>
        <v xml:space="preserve"> </v>
      </c>
      <c r="P727" s="230">
        <f t="shared" si="70"/>
        <v>86.833506609238071</v>
      </c>
      <c r="Q727" s="275" t="str">
        <f t="shared" si="71"/>
        <v xml:space="preserve"> </v>
      </c>
      <c r="R727" s="230">
        <f t="shared" si="72"/>
        <v>86.833506609238071</v>
      </c>
    </row>
    <row r="728" spans="1:18" x14ac:dyDescent="0.2">
      <c r="A728" s="10" t="str">
        <f>IF(COUNTRY_INFO!A728=0," ",COUNTRY_INFO!A728)</f>
        <v>Ethiopia</v>
      </c>
      <c r="B728" s="10" t="str">
        <f>IF(COUNTRY_INFO!B728=0," ",COUNTRY_INFO!B728)</f>
        <v>SNNPR Silti</v>
      </c>
      <c r="C728" s="10" t="str">
        <f>IF(COUNTRY_INFO!C728=0," ",COUNTRY_INFO!C728)</f>
        <v>Alicho wuriro</v>
      </c>
      <c r="D728" s="11" t="str">
        <f>IF(AND(COUNTRY_INFO!$T$9:$T$1000="T3 (ALB/MBD)",COUNTRY_INFO!$U$9:$U$1000="T3 (ALB/MBD)"), "T3 (ALB/MBD)", " ")</f>
        <v xml:space="preserve"> </v>
      </c>
      <c r="E728" s="289"/>
      <c r="F728" s="109"/>
      <c r="G728" s="288"/>
      <c r="H728" s="288"/>
      <c r="I728" s="56"/>
      <c r="J728" s="11">
        <f t="shared" si="67"/>
        <v>0</v>
      </c>
      <c r="K728" s="305"/>
      <c r="L728" s="308"/>
      <c r="M728" s="306"/>
      <c r="N728" s="14">
        <f t="shared" si="68"/>
        <v>0</v>
      </c>
      <c r="O728" s="230" t="str">
        <f t="shared" si="69"/>
        <v xml:space="preserve"> </v>
      </c>
      <c r="P728" s="230" t="str">
        <f t="shared" si="70"/>
        <v xml:space="preserve"> </v>
      </c>
      <c r="Q728" s="275" t="str">
        <f t="shared" si="71"/>
        <v xml:space="preserve"> </v>
      </c>
      <c r="R728" s="230" t="str">
        <f t="shared" si="72"/>
        <v xml:space="preserve"> </v>
      </c>
    </row>
    <row r="729" spans="1:18" x14ac:dyDescent="0.2">
      <c r="A729" s="10" t="str">
        <f>IF(COUNTRY_INFO!A729=0," ",COUNTRY_INFO!A729)</f>
        <v>Ethiopia</v>
      </c>
      <c r="B729" s="10" t="str">
        <f>IF(COUNTRY_INFO!B729=0," ",COUNTRY_INFO!B729)</f>
        <v>SNNPR Silti</v>
      </c>
      <c r="C729" s="10" t="str">
        <f>IF(COUNTRY_INFO!C729=0," ",COUNTRY_INFO!C729)</f>
        <v>Dalocha</v>
      </c>
      <c r="D729" s="11" t="str">
        <f>IF(AND(COUNTRY_INFO!$T$9:$T$1000="T3 (ALB/MBD)",COUNTRY_INFO!$U$9:$U$1000="T3 (ALB/MBD)"), "T3 (ALB/MBD)", " ")</f>
        <v xml:space="preserve"> </v>
      </c>
      <c r="E729" s="289"/>
      <c r="F729" s="109"/>
      <c r="G729" s="288"/>
      <c r="H729" s="288">
        <v>85628</v>
      </c>
      <c r="I729" s="56"/>
      <c r="J729" s="11">
        <f t="shared" si="67"/>
        <v>85628</v>
      </c>
      <c r="K729" s="305"/>
      <c r="L729" s="309">
        <v>82918</v>
      </c>
      <c r="M729" s="306"/>
      <c r="N729" s="14">
        <f t="shared" si="68"/>
        <v>82918</v>
      </c>
      <c r="O729" s="230" t="str">
        <f t="shared" si="69"/>
        <v xml:space="preserve"> </v>
      </c>
      <c r="P729" s="230">
        <f t="shared" si="70"/>
        <v>96.835147381697567</v>
      </c>
      <c r="Q729" s="275" t="str">
        <f t="shared" si="71"/>
        <v xml:space="preserve"> </v>
      </c>
      <c r="R729" s="230">
        <f t="shared" si="72"/>
        <v>96.835147381697567</v>
      </c>
    </row>
    <row r="730" spans="1:18" x14ac:dyDescent="0.2">
      <c r="A730" s="10" t="str">
        <f>IF(COUNTRY_INFO!A730=0," ",COUNTRY_INFO!A730)</f>
        <v>Ethiopia</v>
      </c>
      <c r="B730" s="10" t="str">
        <f>IF(COUNTRY_INFO!B730=0," ",COUNTRY_INFO!B730)</f>
        <v>SNNPR Silti</v>
      </c>
      <c r="C730" s="10" t="str">
        <f>IF(COUNTRY_INFO!C730=0," ",COUNTRY_INFO!C730)</f>
        <v>Hulbarg</v>
      </c>
      <c r="D730" s="11" t="str">
        <f>IF(AND(COUNTRY_INFO!$T$9:$T$1000="T3 (ALB/MBD)",COUNTRY_INFO!$U$9:$U$1000="T3 (ALB/MBD)"), "T3 (ALB/MBD)", " ")</f>
        <v xml:space="preserve"> </v>
      </c>
      <c r="E730" s="289"/>
      <c r="F730" s="109"/>
      <c r="G730" s="288"/>
      <c r="H730" s="288">
        <v>32405</v>
      </c>
      <c r="I730" s="56"/>
      <c r="J730" s="11">
        <f t="shared" si="67"/>
        <v>32405</v>
      </c>
      <c r="K730" s="305"/>
      <c r="L730" s="309">
        <v>29011</v>
      </c>
      <c r="M730" s="306"/>
      <c r="N730" s="14">
        <f t="shared" si="68"/>
        <v>29011</v>
      </c>
      <c r="O730" s="230" t="str">
        <f t="shared" si="69"/>
        <v xml:space="preserve"> </v>
      </c>
      <c r="P730" s="230">
        <f t="shared" si="70"/>
        <v>89.526307668569657</v>
      </c>
      <c r="Q730" s="275" t="str">
        <f t="shared" si="71"/>
        <v xml:space="preserve"> </v>
      </c>
      <c r="R730" s="230">
        <f t="shared" si="72"/>
        <v>89.526307668569657</v>
      </c>
    </row>
    <row r="731" spans="1:18" x14ac:dyDescent="0.2">
      <c r="A731" s="10" t="str">
        <f>IF(COUNTRY_INFO!A731=0," ",COUNTRY_INFO!A731)</f>
        <v>Ethiopia</v>
      </c>
      <c r="B731" s="10" t="str">
        <f>IF(COUNTRY_INFO!B731=0," ",COUNTRY_INFO!B731)</f>
        <v>SNNPR Silti</v>
      </c>
      <c r="C731" s="10" t="str">
        <f>IF(COUNTRY_INFO!C731=0," ",COUNTRY_INFO!C731)</f>
        <v>Lanforo</v>
      </c>
      <c r="D731" s="11" t="str">
        <f>IF(AND(COUNTRY_INFO!$T$9:$T$1000="T3 (ALB/MBD)",COUNTRY_INFO!$U$9:$U$1000="T3 (ALB/MBD)"), "T3 (ALB/MBD)", " ")</f>
        <v xml:space="preserve"> </v>
      </c>
      <c r="E731" s="289"/>
      <c r="F731" s="109"/>
      <c r="G731" s="288"/>
      <c r="H731" s="288">
        <v>47668</v>
      </c>
      <c r="I731" s="56"/>
      <c r="J731" s="11">
        <f t="shared" si="67"/>
        <v>47668</v>
      </c>
      <c r="K731" s="305"/>
      <c r="L731" s="309">
        <v>44482</v>
      </c>
      <c r="M731" s="306"/>
      <c r="N731" s="14">
        <f t="shared" si="68"/>
        <v>44482</v>
      </c>
      <c r="O731" s="230" t="str">
        <f t="shared" si="69"/>
        <v xml:space="preserve"> </v>
      </c>
      <c r="P731" s="230">
        <f t="shared" si="70"/>
        <v>93.316270873541995</v>
      </c>
      <c r="Q731" s="275" t="str">
        <f t="shared" si="71"/>
        <v xml:space="preserve"> </v>
      </c>
      <c r="R731" s="230">
        <f t="shared" si="72"/>
        <v>93.316270873541995</v>
      </c>
    </row>
    <row r="732" spans="1:18" x14ac:dyDescent="0.2">
      <c r="A732" s="10" t="str">
        <f>IF(COUNTRY_INFO!A732=0," ",COUNTRY_INFO!A732)</f>
        <v>Ethiopia</v>
      </c>
      <c r="B732" s="10" t="str">
        <f>IF(COUNTRY_INFO!B732=0," ",COUNTRY_INFO!B732)</f>
        <v>SNNPR Silti</v>
      </c>
      <c r="C732" s="10" t="str">
        <f>IF(COUNTRY_INFO!C732=0," ",COUNTRY_INFO!C732)</f>
        <v>Mirab Azernet Berbere</v>
      </c>
      <c r="D732" s="11" t="str">
        <f>IF(AND(COUNTRY_INFO!$T$9:$T$1000="T3 (ALB/MBD)",COUNTRY_INFO!$U$9:$U$1000="T3 (ALB/MBD)"), "T3 (ALB/MBD)", " ")</f>
        <v xml:space="preserve"> </v>
      </c>
      <c r="E732" s="289"/>
      <c r="F732" s="109"/>
      <c r="G732" s="288"/>
      <c r="H732" s="288"/>
      <c r="I732" s="56"/>
      <c r="J732" s="11">
        <f t="shared" si="67"/>
        <v>0</v>
      </c>
      <c r="K732" s="305"/>
      <c r="L732" s="308"/>
      <c r="M732" s="306"/>
      <c r="N732" s="14">
        <f t="shared" si="68"/>
        <v>0</v>
      </c>
      <c r="O732" s="230" t="str">
        <f t="shared" si="69"/>
        <v xml:space="preserve"> </v>
      </c>
      <c r="P732" s="230" t="str">
        <f t="shared" si="70"/>
        <v xml:space="preserve"> </v>
      </c>
      <c r="Q732" s="275" t="str">
        <f t="shared" si="71"/>
        <v xml:space="preserve"> </v>
      </c>
      <c r="R732" s="230" t="str">
        <f t="shared" si="72"/>
        <v xml:space="preserve"> </v>
      </c>
    </row>
    <row r="733" spans="1:18" x14ac:dyDescent="0.2">
      <c r="A733" s="10" t="str">
        <f>IF(COUNTRY_INFO!A733=0," ",COUNTRY_INFO!A733)</f>
        <v>Ethiopia</v>
      </c>
      <c r="B733" s="10" t="str">
        <f>IF(COUNTRY_INFO!B733=0," ",COUNTRY_INFO!B733)</f>
        <v>SNNPR Silti</v>
      </c>
      <c r="C733" s="10" t="str">
        <f>IF(COUNTRY_INFO!C733=0," ",COUNTRY_INFO!C733)</f>
        <v>Misirak Azernet Berbere</v>
      </c>
      <c r="D733" s="11" t="str">
        <f>IF(AND(COUNTRY_INFO!$T$9:$T$1000="T3 (ALB/MBD)",COUNTRY_INFO!$U$9:$U$1000="T3 (ALB/MBD)"), "T3 (ALB/MBD)", " ")</f>
        <v xml:space="preserve"> </v>
      </c>
      <c r="E733" s="289"/>
      <c r="F733" s="109"/>
      <c r="G733" s="288"/>
      <c r="H733" s="288"/>
      <c r="I733" s="56"/>
      <c r="J733" s="11">
        <f t="shared" si="67"/>
        <v>0</v>
      </c>
      <c r="K733" s="305"/>
      <c r="L733" s="308"/>
      <c r="M733" s="306"/>
      <c r="N733" s="14">
        <f t="shared" si="68"/>
        <v>0</v>
      </c>
      <c r="O733" s="230" t="str">
        <f t="shared" si="69"/>
        <v xml:space="preserve"> </v>
      </c>
      <c r="P733" s="230" t="str">
        <f t="shared" si="70"/>
        <v xml:space="preserve"> </v>
      </c>
      <c r="Q733" s="275" t="str">
        <f t="shared" si="71"/>
        <v xml:space="preserve"> </v>
      </c>
      <c r="R733" s="230" t="str">
        <f t="shared" si="72"/>
        <v xml:space="preserve"> </v>
      </c>
    </row>
    <row r="734" spans="1:18" x14ac:dyDescent="0.2">
      <c r="A734" s="10" t="str">
        <f>IF(COUNTRY_INFO!A734=0," ",COUNTRY_INFO!A734)</f>
        <v>Ethiopia</v>
      </c>
      <c r="B734" s="10" t="str">
        <f>IF(COUNTRY_INFO!B734=0," ",COUNTRY_INFO!B734)</f>
        <v>SNNPR Silti</v>
      </c>
      <c r="C734" s="10" t="str">
        <f>IF(COUNTRY_INFO!C734=0," ",COUNTRY_INFO!C734)</f>
        <v>Sankura</v>
      </c>
      <c r="D734" s="11" t="str">
        <f>IF(AND(COUNTRY_INFO!$T$9:$T$1000="T3 (ALB/MBD)",COUNTRY_INFO!$U$9:$U$1000="T3 (ALB/MBD)"), "T3 (ALB/MBD)", " ")</f>
        <v xml:space="preserve"> </v>
      </c>
      <c r="E734" s="289"/>
      <c r="F734" s="109"/>
      <c r="G734" s="288"/>
      <c r="H734" s="288"/>
      <c r="I734" s="56"/>
      <c r="J734" s="11">
        <f t="shared" si="67"/>
        <v>0</v>
      </c>
      <c r="K734" s="305"/>
      <c r="L734" s="308"/>
      <c r="M734" s="306"/>
      <c r="N734" s="14">
        <f t="shared" si="68"/>
        <v>0</v>
      </c>
      <c r="O734" s="230" t="str">
        <f t="shared" si="69"/>
        <v xml:space="preserve"> </v>
      </c>
      <c r="P734" s="230" t="str">
        <f t="shared" si="70"/>
        <v xml:space="preserve"> </v>
      </c>
      <c r="Q734" s="275" t="str">
        <f t="shared" si="71"/>
        <v xml:space="preserve"> </v>
      </c>
      <c r="R734" s="230" t="str">
        <f t="shared" si="72"/>
        <v xml:space="preserve"> </v>
      </c>
    </row>
    <row r="735" spans="1:18" x14ac:dyDescent="0.2">
      <c r="A735" s="10" t="str">
        <f>IF(COUNTRY_INFO!A735=0," ",COUNTRY_INFO!A735)</f>
        <v>Ethiopia</v>
      </c>
      <c r="B735" s="10" t="str">
        <f>IF(COUNTRY_INFO!B735=0," ",COUNTRY_INFO!B735)</f>
        <v>SNNPR Silti</v>
      </c>
      <c r="C735" s="10" t="str">
        <f>IF(COUNTRY_INFO!C735=0," ",COUNTRY_INFO!C735)</f>
        <v>Silti</v>
      </c>
      <c r="D735" s="11" t="str">
        <f>IF(AND(COUNTRY_INFO!$T$9:$T$1000="T3 (ALB/MBD)",COUNTRY_INFO!$U$9:$U$1000="T3 (ALB/MBD)"), "T3 (ALB/MBD)", " ")</f>
        <v xml:space="preserve"> </v>
      </c>
      <c r="E735" s="289"/>
      <c r="F735" s="109"/>
      <c r="G735" s="288"/>
      <c r="H735" s="288">
        <v>68115</v>
      </c>
      <c r="I735" s="56"/>
      <c r="J735" s="11">
        <f t="shared" si="67"/>
        <v>68115</v>
      </c>
      <c r="K735" s="305"/>
      <c r="L735" s="309">
        <v>65688</v>
      </c>
      <c r="M735" s="306"/>
      <c r="N735" s="14">
        <f t="shared" si="68"/>
        <v>65688</v>
      </c>
      <c r="O735" s="230" t="str">
        <f t="shared" si="69"/>
        <v xml:space="preserve"> </v>
      </c>
      <c r="P735" s="230">
        <f t="shared" si="70"/>
        <v>96.436908170006603</v>
      </c>
      <c r="Q735" s="275" t="str">
        <f t="shared" si="71"/>
        <v xml:space="preserve"> </v>
      </c>
      <c r="R735" s="230">
        <f t="shared" si="72"/>
        <v>96.436908170006603</v>
      </c>
    </row>
    <row r="736" spans="1:18" x14ac:dyDescent="0.2">
      <c r="A736" s="10" t="str">
        <f>IF(COUNTRY_INFO!A736=0," ",COUNTRY_INFO!A736)</f>
        <v>Ethiopia</v>
      </c>
      <c r="B736" s="10" t="str">
        <f>IF(COUNTRY_INFO!B736=0," ",COUNTRY_INFO!B736)</f>
        <v>SNNPR Silti</v>
      </c>
      <c r="C736" s="10" t="str">
        <f>IF(COUNTRY_INFO!C736=0," ",COUNTRY_INFO!C736)</f>
        <v>Worabie</v>
      </c>
      <c r="D736" s="11" t="str">
        <f>IF(AND(COUNTRY_INFO!$T$9:$T$1000="T3 (ALB/MBD)",COUNTRY_INFO!$U$9:$U$1000="T3 (ALB/MBD)"), "T3 (ALB/MBD)", " ")</f>
        <v xml:space="preserve"> </v>
      </c>
      <c r="E736" s="289"/>
      <c r="F736" s="109"/>
      <c r="G736" s="288"/>
      <c r="H736" s="288">
        <v>4461</v>
      </c>
      <c r="I736" s="56"/>
      <c r="J736" s="11">
        <f t="shared" si="67"/>
        <v>4461</v>
      </c>
      <c r="K736" s="305"/>
      <c r="L736" s="309">
        <v>3982</v>
      </c>
      <c r="M736" s="306"/>
      <c r="N736" s="14">
        <f t="shared" si="68"/>
        <v>3982</v>
      </c>
      <c r="O736" s="230" t="str">
        <f t="shared" si="69"/>
        <v xml:space="preserve"> </v>
      </c>
      <c r="P736" s="230">
        <f t="shared" si="70"/>
        <v>89.262497197937691</v>
      </c>
      <c r="Q736" s="275" t="str">
        <f t="shared" si="71"/>
        <v xml:space="preserve"> </v>
      </c>
      <c r="R736" s="230">
        <f t="shared" si="72"/>
        <v>89.262497197937691</v>
      </c>
    </row>
    <row r="737" spans="1:18" x14ac:dyDescent="0.2">
      <c r="A737" s="10" t="str">
        <f>IF(COUNTRY_INFO!A737=0," ",COUNTRY_INFO!A737)</f>
        <v>Ethiopia</v>
      </c>
      <c r="B737" s="10" t="str">
        <f>IF(COUNTRY_INFO!B737=0," ",COUNTRY_INFO!B737)</f>
        <v>SNNPR South Omo</v>
      </c>
      <c r="C737" s="10" t="str">
        <f>IF(COUNTRY_INFO!C737=0," ",COUNTRY_INFO!C737)</f>
        <v>BenaTsemay</v>
      </c>
      <c r="D737" s="11" t="str">
        <f>IF(AND(COUNTRY_INFO!$T$9:$T$1000="T3 (ALB/MBD)",COUNTRY_INFO!$U$9:$U$1000="T3 (ALB/MBD)"), "T3 (ALB/MBD)", " ")</f>
        <v xml:space="preserve"> </v>
      </c>
      <c r="E737" s="289"/>
      <c r="F737" s="109"/>
      <c r="G737" s="288"/>
      <c r="H737" s="288">
        <v>22968</v>
      </c>
      <c r="I737" s="56"/>
      <c r="J737" s="11">
        <f t="shared" si="67"/>
        <v>22968</v>
      </c>
      <c r="K737" s="305"/>
      <c r="L737" s="309">
        <v>19282</v>
      </c>
      <c r="M737" s="306"/>
      <c r="N737" s="14">
        <f t="shared" si="68"/>
        <v>19282</v>
      </c>
      <c r="O737" s="230" t="str">
        <f t="shared" si="69"/>
        <v xml:space="preserve"> </v>
      </c>
      <c r="P737" s="230">
        <f t="shared" si="70"/>
        <v>83.951584813653781</v>
      </c>
      <c r="Q737" s="275" t="str">
        <f t="shared" si="71"/>
        <v xml:space="preserve"> </v>
      </c>
      <c r="R737" s="230">
        <f t="shared" si="72"/>
        <v>83.951584813653781</v>
      </c>
    </row>
    <row r="738" spans="1:18" x14ac:dyDescent="0.2">
      <c r="A738" s="10" t="str">
        <f>IF(COUNTRY_INFO!A738=0," ",COUNTRY_INFO!A738)</f>
        <v>Ethiopia</v>
      </c>
      <c r="B738" s="10" t="str">
        <f>IF(COUNTRY_INFO!B738=0," ",COUNTRY_INFO!B738)</f>
        <v>SNNPR South Omo</v>
      </c>
      <c r="C738" s="10" t="str">
        <f>IF(COUNTRY_INFO!C738=0," ",COUNTRY_INFO!C738)</f>
        <v>Dassenech</v>
      </c>
      <c r="D738" s="11" t="str">
        <f>IF(AND(COUNTRY_INFO!$T$9:$T$1000="T3 (ALB/MBD)",COUNTRY_INFO!$U$9:$U$1000="T3 (ALB/MBD)"), "T3 (ALB/MBD)", " ")</f>
        <v xml:space="preserve"> </v>
      </c>
      <c r="E738" s="289"/>
      <c r="F738" s="109"/>
      <c r="G738" s="288"/>
      <c r="H738" s="288"/>
      <c r="I738" s="56"/>
      <c r="J738" s="11">
        <f t="shared" si="67"/>
        <v>0</v>
      </c>
      <c r="K738" s="305"/>
      <c r="L738" s="308"/>
      <c r="M738" s="306"/>
      <c r="N738" s="14">
        <f t="shared" si="68"/>
        <v>0</v>
      </c>
      <c r="O738" s="230" t="str">
        <f t="shared" si="69"/>
        <v xml:space="preserve"> </v>
      </c>
      <c r="P738" s="230" t="str">
        <f t="shared" si="70"/>
        <v xml:space="preserve"> </v>
      </c>
      <c r="Q738" s="275" t="str">
        <f t="shared" si="71"/>
        <v xml:space="preserve"> </v>
      </c>
      <c r="R738" s="230" t="str">
        <f t="shared" si="72"/>
        <v xml:space="preserve"> </v>
      </c>
    </row>
    <row r="739" spans="1:18" x14ac:dyDescent="0.2">
      <c r="A739" s="10" t="str">
        <f>IF(COUNTRY_INFO!A739=0," ",COUNTRY_INFO!A739)</f>
        <v>Ethiopia</v>
      </c>
      <c r="B739" s="10" t="str">
        <f>IF(COUNTRY_INFO!B739=0," ",COUNTRY_INFO!B739)</f>
        <v>SNNPR South Omo</v>
      </c>
      <c r="C739" s="10" t="str">
        <f>IF(COUNTRY_INFO!C739=0," ",COUNTRY_INFO!C739)</f>
        <v>Debub Ari</v>
      </c>
      <c r="D739" s="11" t="str">
        <f>IF(AND(COUNTRY_INFO!$T$9:$T$1000="T3 (ALB/MBD)",COUNTRY_INFO!$U$9:$U$1000="T3 (ALB/MBD)"), "T3 (ALB/MBD)", " ")</f>
        <v xml:space="preserve"> </v>
      </c>
      <c r="E739" s="289"/>
      <c r="F739" s="109"/>
      <c r="G739" s="288"/>
      <c r="H739" s="288"/>
      <c r="I739" s="56"/>
      <c r="J739" s="11">
        <f t="shared" si="67"/>
        <v>0</v>
      </c>
      <c r="K739" s="305"/>
      <c r="L739" s="308"/>
      <c r="M739" s="306"/>
      <c r="N739" s="14">
        <f t="shared" si="68"/>
        <v>0</v>
      </c>
      <c r="O739" s="230" t="str">
        <f t="shared" si="69"/>
        <v xml:space="preserve"> </v>
      </c>
      <c r="P739" s="230" t="str">
        <f t="shared" si="70"/>
        <v xml:space="preserve"> </v>
      </c>
      <c r="Q739" s="275" t="str">
        <f t="shared" si="71"/>
        <v xml:space="preserve"> </v>
      </c>
      <c r="R739" s="230" t="str">
        <f t="shared" si="72"/>
        <v xml:space="preserve"> </v>
      </c>
    </row>
    <row r="740" spans="1:18" x14ac:dyDescent="0.2">
      <c r="A740" s="10" t="str">
        <f>IF(COUNTRY_INFO!A740=0," ",COUNTRY_INFO!A740)</f>
        <v>Ethiopia</v>
      </c>
      <c r="B740" s="10" t="str">
        <f>IF(COUNTRY_INFO!B740=0," ",COUNTRY_INFO!B740)</f>
        <v>SNNPR South Omo</v>
      </c>
      <c r="C740" s="10" t="str">
        <f>IF(COUNTRY_INFO!C740=0," ",COUNTRY_INFO!C740)</f>
        <v>Hamer</v>
      </c>
      <c r="D740" s="11" t="str">
        <f>IF(AND(COUNTRY_INFO!$T$9:$T$1000="T3 (ALB/MBD)",COUNTRY_INFO!$U$9:$U$1000="T3 (ALB/MBD)"), "T3 (ALB/MBD)", " ")</f>
        <v xml:space="preserve"> </v>
      </c>
      <c r="E740" s="289"/>
      <c r="F740" s="109"/>
      <c r="G740" s="288"/>
      <c r="H740" s="288"/>
      <c r="I740" s="56"/>
      <c r="J740" s="11">
        <f t="shared" si="67"/>
        <v>0</v>
      </c>
      <c r="K740" s="305"/>
      <c r="L740" s="308"/>
      <c r="M740" s="306"/>
      <c r="N740" s="14">
        <f t="shared" si="68"/>
        <v>0</v>
      </c>
      <c r="O740" s="230" t="str">
        <f t="shared" si="69"/>
        <v xml:space="preserve"> </v>
      </c>
      <c r="P740" s="230" t="str">
        <f t="shared" si="70"/>
        <v xml:space="preserve"> </v>
      </c>
      <c r="Q740" s="275" t="str">
        <f t="shared" si="71"/>
        <v xml:space="preserve"> </v>
      </c>
      <c r="R740" s="230" t="str">
        <f t="shared" si="72"/>
        <v xml:space="preserve"> </v>
      </c>
    </row>
    <row r="741" spans="1:18" x14ac:dyDescent="0.2">
      <c r="A741" s="10" t="str">
        <f>IF(COUNTRY_INFO!A741=0," ",COUNTRY_INFO!A741)</f>
        <v>Ethiopia</v>
      </c>
      <c r="B741" s="10" t="str">
        <f>IF(COUNTRY_INFO!B741=0," ",COUNTRY_INFO!B741)</f>
        <v>SNNPR South Omo</v>
      </c>
      <c r="C741" s="10" t="str">
        <f>IF(COUNTRY_INFO!C741=0," ",COUNTRY_INFO!C741)</f>
        <v>Jinka Town</v>
      </c>
      <c r="D741" s="11" t="str">
        <f>IF(AND(COUNTRY_INFO!$T$9:$T$1000="T3 (ALB/MBD)",COUNTRY_INFO!$U$9:$U$1000="T3 (ALB/MBD)"), "T3 (ALB/MBD)", " ")</f>
        <v xml:space="preserve"> </v>
      </c>
      <c r="E741" s="289"/>
      <c r="F741" s="109"/>
      <c r="G741" s="288"/>
      <c r="H741" s="288"/>
      <c r="I741" s="56"/>
      <c r="J741" s="11">
        <f t="shared" si="67"/>
        <v>0</v>
      </c>
      <c r="K741" s="305"/>
      <c r="L741" s="308"/>
      <c r="M741" s="306"/>
      <c r="N741" s="14">
        <f t="shared" si="68"/>
        <v>0</v>
      </c>
      <c r="O741" s="230" t="str">
        <f t="shared" si="69"/>
        <v xml:space="preserve"> </v>
      </c>
      <c r="P741" s="230" t="str">
        <f t="shared" si="70"/>
        <v xml:space="preserve"> </v>
      </c>
      <c r="Q741" s="275" t="str">
        <f t="shared" si="71"/>
        <v xml:space="preserve"> </v>
      </c>
      <c r="R741" s="230" t="str">
        <f t="shared" si="72"/>
        <v xml:space="preserve"> </v>
      </c>
    </row>
    <row r="742" spans="1:18" x14ac:dyDescent="0.2">
      <c r="A742" s="10" t="str">
        <f>IF(COUNTRY_INFO!A742=0," ",COUNTRY_INFO!A742)</f>
        <v>Ethiopia</v>
      </c>
      <c r="B742" s="10" t="str">
        <f>IF(COUNTRY_INFO!B742=0," ",COUNTRY_INFO!B742)</f>
        <v>SNNPR South Omo</v>
      </c>
      <c r="C742" s="10" t="str">
        <f>IF(COUNTRY_INFO!C742=0," ",COUNTRY_INFO!C742)</f>
        <v>Malie</v>
      </c>
      <c r="D742" s="11" t="str">
        <f>IF(AND(COUNTRY_INFO!$T$9:$T$1000="T3 (ALB/MBD)",COUNTRY_INFO!$U$9:$U$1000="T3 (ALB/MBD)"), "T3 (ALB/MBD)", " ")</f>
        <v xml:space="preserve"> </v>
      </c>
      <c r="E742" s="289"/>
      <c r="F742" s="109"/>
      <c r="G742" s="288"/>
      <c r="H742" s="288">
        <v>34220</v>
      </c>
      <c r="I742" s="56"/>
      <c r="J742" s="11">
        <f t="shared" si="67"/>
        <v>34220</v>
      </c>
      <c r="K742" s="305"/>
      <c r="L742" s="309">
        <v>31655</v>
      </c>
      <c r="M742" s="306"/>
      <c r="N742" s="14">
        <f t="shared" si="68"/>
        <v>31655</v>
      </c>
      <c r="O742" s="230" t="str">
        <f t="shared" si="69"/>
        <v xml:space="preserve"> </v>
      </c>
      <c r="P742" s="230">
        <f t="shared" si="70"/>
        <v>92.504383401519576</v>
      </c>
      <c r="Q742" s="275" t="str">
        <f t="shared" si="71"/>
        <v xml:space="preserve"> </v>
      </c>
      <c r="R742" s="230">
        <f t="shared" si="72"/>
        <v>92.504383401519576</v>
      </c>
    </row>
    <row r="743" spans="1:18" x14ac:dyDescent="0.2">
      <c r="A743" s="10" t="str">
        <f>IF(COUNTRY_INFO!A743=0," ",COUNTRY_INFO!A743)</f>
        <v>Ethiopia</v>
      </c>
      <c r="B743" s="10" t="str">
        <f>IF(COUNTRY_INFO!B743=0," ",COUNTRY_INFO!B743)</f>
        <v>SNNPR South Omo</v>
      </c>
      <c r="C743" s="10" t="str">
        <f>IF(COUNTRY_INFO!C743=0," ",COUNTRY_INFO!C743)</f>
        <v>Nyngatom</v>
      </c>
      <c r="D743" s="11" t="str">
        <f>IF(AND(COUNTRY_INFO!$T$9:$T$1000="T3 (ALB/MBD)",COUNTRY_INFO!$U$9:$U$1000="T3 (ALB/MBD)"), "T3 (ALB/MBD)", " ")</f>
        <v xml:space="preserve"> </v>
      </c>
      <c r="E743" s="289"/>
      <c r="F743" s="109"/>
      <c r="G743" s="288"/>
      <c r="H743" s="288"/>
      <c r="I743" s="56"/>
      <c r="J743" s="11">
        <f t="shared" si="67"/>
        <v>0</v>
      </c>
      <c r="K743" s="305"/>
      <c r="L743" s="308"/>
      <c r="M743" s="306"/>
      <c r="N743" s="14">
        <f t="shared" si="68"/>
        <v>0</v>
      </c>
      <c r="O743" s="230" t="str">
        <f t="shared" si="69"/>
        <v xml:space="preserve"> </v>
      </c>
      <c r="P743" s="230" t="str">
        <f t="shared" si="70"/>
        <v xml:space="preserve"> </v>
      </c>
      <c r="Q743" s="275" t="str">
        <f t="shared" si="71"/>
        <v xml:space="preserve"> </v>
      </c>
      <c r="R743" s="230" t="str">
        <f t="shared" si="72"/>
        <v xml:space="preserve"> </v>
      </c>
    </row>
    <row r="744" spans="1:18" x14ac:dyDescent="0.2">
      <c r="A744" s="10" t="str">
        <f>IF(COUNTRY_INFO!A744=0," ",COUNTRY_INFO!A744)</f>
        <v>Ethiopia</v>
      </c>
      <c r="B744" s="10" t="str">
        <f>IF(COUNTRY_INFO!B744=0," ",COUNTRY_INFO!B744)</f>
        <v>SNNPR South Omo</v>
      </c>
      <c r="C744" s="10" t="str">
        <f>IF(COUNTRY_INFO!C744=0," ",COUNTRY_INFO!C744)</f>
        <v>Salamago</v>
      </c>
      <c r="D744" s="11" t="str">
        <f>IF(AND(COUNTRY_INFO!$T$9:$T$1000="T3 (ALB/MBD)",COUNTRY_INFO!$U$9:$U$1000="T3 (ALB/MBD)"), "T3 (ALB/MBD)", " ")</f>
        <v xml:space="preserve"> </v>
      </c>
      <c r="E744" s="289"/>
      <c r="F744" s="109"/>
      <c r="G744" s="288"/>
      <c r="H744" s="288">
        <v>12078</v>
      </c>
      <c r="I744" s="56"/>
      <c r="J744" s="11">
        <f t="shared" si="67"/>
        <v>12078</v>
      </c>
      <c r="K744" s="305"/>
      <c r="L744" s="309">
        <v>11292</v>
      </c>
      <c r="M744" s="306"/>
      <c r="N744" s="14">
        <f t="shared" si="68"/>
        <v>11292</v>
      </c>
      <c r="O744" s="230" t="str">
        <f t="shared" si="69"/>
        <v xml:space="preserve"> </v>
      </c>
      <c r="P744" s="230">
        <f t="shared" si="70"/>
        <v>93.492300049677098</v>
      </c>
      <c r="Q744" s="275" t="str">
        <f t="shared" si="71"/>
        <v xml:space="preserve"> </v>
      </c>
      <c r="R744" s="230">
        <f t="shared" si="72"/>
        <v>93.492300049677098</v>
      </c>
    </row>
    <row r="745" spans="1:18" x14ac:dyDescent="0.2">
      <c r="A745" s="10" t="str">
        <f>IF(COUNTRY_INFO!A745=0," ",COUNTRY_INFO!A745)</f>
        <v>Ethiopia</v>
      </c>
      <c r="B745" s="10" t="str">
        <f>IF(COUNTRY_INFO!B745=0," ",COUNTRY_INFO!B745)</f>
        <v>SNNPR South Omo</v>
      </c>
      <c r="C745" s="10" t="str">
        <f>IF(COUNTRY_INFO!C745=0," ",COUNTRY_INFO!C745)</f>
        <v>Semen Ari</v>
      </c>
      <c r="D745" s="11"/>
      <c r="E745" s="289"/>
      <c r="F745" s="253"/>
      <c r="G745" s="288"/>
      <c r="H745" s="288">
        <v>30299</v>
      </c>
      <c r="I745" s="56"/>
      <c r="J745" s="11">
        <f t="shared" si="67"/>
        <v>30299</v>
      </c>
      <c r="K745" s="305"/>
      <c r="L745" s="309">
        <v>27911</v>
      </c>
      <c r="M745" s="306"/>
      <c r="N745" s="14">
        <f t="shared" si="68"/>
        <v>27911</v>
      </c>
      <c r="O745" s="230" t="str">
        <f t="shared" si="69"/>
        <v xml:space="preserve"> </v>
      </c>
      <c r="P745" s="230">
        <f t="shared" si="70"/>
        <v>92.118551767385057</v>
      </c>
      <c r="Q745" s="275" t="str">
        <f t="shared" si="71"/>
        <v xml:space="preserve"> </v>
      </c>
      <c r="R745" s="230">
        <f t="shared" si="72"/>
        <v>92.118551767385057</v>
      </c>
    </row>
    <row r="746" spans="1:18" x14ac:dyDescent="0.2">
      <c r="A746" s="10" t="str">
        <f>IF(COUNTRY_INFO!A746=0," ",COUNTRY_INFO!A746)</f>
        <v>Ethiopia</v>
      </c>
      <c r="B746" s="10" t="str">
        <f>IF(COUNTRY_INFO!B746=0," ",COUNTRY_INFO!B746)</f>
        <v>SNNPR West Gurage</v>
      </c>
      <c r="C746" s="10" t="str">
        <f>IF(COUNTRY_INFO!C746=0," ",COUNTRY_INFO!C746)</f>
        <v>Entegagne</v>
      </c>
      <c r="D746" s="11" t="s">
        <v>1188</v>
      </c>
      <c r="E746" s="289" t="s">
        <v>19</v>
      </c>
      <c r="F746" s="253" t="s">
        <v>1187</v>
      </c>
      <c r="G746" s="288"/>
      <c r="H746" s="288">
        <v>14003</v>
      </c>
      <c r="I746" s="56"/>
      <c r="J746" s="11">
        <f t="shared" si="67"/>
        <v>14003</v>
      </c>
      <c r="K746" s="305"/>
      <c r="L746" s="309">
        <v>11985</v>
      </c>
      <c r="M746" s="306"/>
      <c r="N746" s="14">
        <f t="shared" si="68"/>
        <v>11985</v>
      </c>
      <c r="O746" s="230" t="str">
        <f t="shared" si="69"/>
        <v xml:space="preserve"> </v>
      </c>
      <c r="P746" s="230">
        <f t="shared" si="70"/>
        <v>85.588802399485814</v>
      </c>
      <c r="Q746" s="275" t="str">
        <f t="shared" si="71"/>
        <v xml:space="preserve"> </v>
      </c>
      <c r="R746" s="230">
        <f t="shared" si="72"/>
        <v>85.588802399485814</v>
      </c>
    </row>
    <row r="747" spans="1:18" x14ac:dyDescent="0.2">
      <c r="A747" s="10" t="str">
        <f>IF(COUNTRY_INFO!A747=0," ",COUNTRY_INFO!A747)</f>
        <v>Ethiopia</v>
      </c>
      <c r="B747" s="10" t="str">
        <f>IF(COUNTRY_INFO!B747=0," ",COUNTRY_INFO!B747)</f>
        <v>SNNPR Wolayita</v>
      </c>
      <c r="C747" s="10" t="str">
        <f>IF(COUNTRY_INFO!C747=0," ",COUNTRY_INFO!C747)</f>
        <v>Areka Town</v>
      </c>
      <c r="D747" s="11" t="str">
        <f>IF(AND(COUNTRY_INFO!$T$9:$T$1000="T3 (ALB/MBD)",COUNTRY_INFO!$U$9:$U$1000="T3 (ALB/MBD)"), "T3 (ALB/MBD)", " ")</f>
        <v xml:space="preserve"> </v>
      </c>
      <c r="E747" s="289"/>
      <c r="F747" s="109"/>
      <c r="G747" s="288"/>
      <c r="H747" s="288"/>
      <c r="I747" s="56"/>
      <c r="J747" s="11">
        <f t="shared" si="67"/>
        <v>0</v>
      </c>
      <c r="K747" s="305"/>
      <c r="L747" s="308"/>
      <c r="M747" s="306"/>
      <c r="N747" s="14">
        <f t="shared" si="68"/>
        <v>0</v>
      </c>
      <c r="O747" s="230" t="str">
        <f t="shared" si="69"/>
        <v xml:space="preserve"> </v>
      </c>
      <c r="P747" s="230" t="str">
        <f t="shared" si="70"/>
        <v xml:space="preserve"> </v>
      </c>
      <c r="Q747" s="275" t="str">
        <f t="shared" si="71"/>
        <v xml:space="preserve"> </v>
      </c>
      <c r="R747" s="230" t="str">
        <f t="shared" si="72"/>
        <v xml:space="preserve"> </v>
      </c>
    </row>
    <row r="748" spans="1:18" x14ac:dyDescent="0.2">
      <c r="A748" s="10" t="str">
        <f>IF(COUNTRY_INFO!A748=0," ",COUNTRY_INFO!A748)</f>
        <v>Ethiopia</v>
      </c>
      <c r="B748" s="10" t="str">
        <f>IF(COUNTRY_INFO!B748=0," ",COUNTRY_INFO!B748)</f>
        <v>SNNPR Wolayita</v>
      </c>
      <c r="C748" s="10" t="str">
        <f>IF(COUNTRY_INFO!C748=0," ",COUNTRY_INFO!C748)</f>
        <v>Boditi Town</v>
      </c>
      <c r="D748" s="11" t="str">
        <f>IF(AND(COUNTRY_INFO!$T$9:$T$1000="T3 (ALB/MBD)",COUNTRY_INFO!$U$9:$U$1000="T3 (ALB/MBD)"), "T3 (ALB/MBD)", " ")</f>
        <v xml:space="preserve"> </v>
      </c>
      <c r="E748" s="289"/>
      <c r="F748" s="109"/>
      <c r="G748" s="288"/>
      <c r="H748" s="288"/>
      <c r="I748" s="56"/>
      <c r="J748" s="11">
        <f t="shared" si="67"/>
        <v>0</v>
      </c>
      <c r="K748" s="305"/>
      <c r="L748" s="308"/>
      <c r="M748" s="306"/>
      <c r="N748" s="14">
        <f t="shared" si="68"/>
        <v>0</v>
      </c>
      <c r="O748" s="230" t="str">
        <f t="shared" si="69"/>
        <v xml:space="preserve"> </v>
      </c>
      <c r="P748" s="230" t="str">
        <f t="shared" si="70"/>
        <v xml:space="preserve"> </v>
      </c>
      <c r="Q748" s="275" t="str">
        <f t="shared" si="71"/>
        <v xml:space="preserve"> </v>
      </c>
      <c r="R748" s="230" t="str">
        <f t="shared" si="72"/>
        <v xml:space="preserve"> </v>
      </c>
    </row>
    <row r="749" spans="1:18" x14ac:dyDescent="0.2">
      <c r="A749" s="10" t="str">
        <f>IF(COUNTRY_INFO!A749=0," ",COUNTRY_INFO!A749)</f>
        <v>Ethiopia</v>
      </c>
      <c r="B749" s="10" t="str">
        <f>IF(COUNTRY_INFO!B749=0," ",COUNTRY_INFO!B749)</f>
        <v>SNNPR Wolayita</v>
      </c>
      <c r="C749" s="10" t="str">
        <f>IF(COUNTRY_INFO!C749=0," ",COUNTRY_INFO!C749)</f>
        <v>Boloso Bombe</v>
      </c>
      <c r="D749" s="11" t="str">
        <f>IF(AND(COUNTRY_INFO!$T$9:$T$1000="T3 (ALB/MBD)",COUNTRY_INFO!$U$9:$U$1000="T3 (ALB/MBD)"), "T3 (ALB/MBD)", " ")</f>
        <v xml:space="preserve"> </v>
      </c>
      <c r="E749" s="289"/>
      <c r="F749" s="109"/>
      <c r="G749" s="288"/>
      <c r="H749" s="288">
        <v>37959</v>
      </c>
      <c r="I749" s="56"/>
      <c r="J749" s="11">
        <f t="shared" si="67"/>
        <v>37959</v>
      </c>
      <c r="K749" s="305"/>
      <c r="L749" s="309">
        <v>35262</v>
      </c>
      <c r="M749" s="306"/>
      <c r="N749" s="14">
        <f t="shared" si="68"/>
        <v>35262</v>
      </c>
      <c r="O749" s="230" t="str">
        <f t="shared" si="69"/>
        <v xml:space="preserve"> </v>
      </c>
      <c r="P749" s="230">
        <f t="shared" si="70"/>
        <v>92.894965620801401</v>
      </c>
      <c r="Q749" s="275" t="str">
        <f t="shared" si="71"/>
        <v xml:space="preserve"> </v>
      </c>
      <c r="R749" s="230">
        <f t="shared" si="72"/>
        <v>92.894965620801401</v>
      </c>
    </row>
    <row r="750" spans="1:18" x14ac:dyDescent="0.2">
      <c r="A750" s="10" t="str">
        <f>IF(COUNTRY_INFO!A750=0," ",COUNTRY_INFO!A750)</f>
        <v>Ethiopia</v>
      </c>
      <c r="B750" s="10" t="str">
        <f>IF(COUNTRY_INFO!B750=0," ",COUNTRY_INFO!B750)</f>
        <v>SNNPR Wolayita</v>
      </c>
      <c r="C750" s="10" t="str">
        <f>IF(COUNTRY_INFO!C750=0," ",COUNTRY_INFO!C750)</f>
        <v>Boloso Sore</v>
      </c>
      <c r="D750" s="11" t="str">
        <f>IF(AND(COUNTRY_INFO!$T$9:$T$1000="T3 (ALB/MBD)",COUNTRY_INFO!$U$9:$U$1000="T3 (ALB/MBD)"), "T3 (ALB/MBD)", " ")</f>
        <v xml:space="preserve"> </v>
      </c>
      <c r="E750" s="289"/>
      <c r="F750" s="109"/>
      <c r="G750" s="288"/>
      <c r="H750" s="288">
        <v>67179</v>
      </c>
      <c r="I750" s="56"/>
      <c r="J750" s="11">
        <f t="shared" si="67"/>
        <v>67179</v>
      </c>
      <c r="K750" s="305"/>
      <c r="L750" s="309">
        <v>59867</v>
      </c>
      <c r="M750" s="306"/>
      <c r="N750" s="14">
        <f t="shared" si="68"/>
        <v>59867</v>
      </c>
      <c r="O750" s="230" t="str">
        <f t="shared" si="69"/>
        <v xml:space="preserve"> </v>
      </c>
      <c r="P750" s="230">
        <f t="shared" si="70"/>
        <v>89.115646258503403</v>
      </c>
      <c r="Q750" s="275" t="str">
        <f t="shared" si="71"/>
        <v xml:space="preserve"> </v>
      </c>
      <c r="R750" s="230">
        <f t="shared" si="72"/>
        <v>89.115646258503403</v>
      </c>
    </row>
    <row r="751" spans="1:18" x14ac:dyDescent="0.2">
      <c r="A751" s="10" t="str">
        <f>IF(COUNTRY_INFO!A751=0," ",COUNTRY_INFO!A751)</f>
        <v>Ethiopia</v>
      </c>
      <c r="B751" s="10" t="str">
        <f>IF(COUNTRY_INFO!B751=0," ",COUNTRY_INFO!B751)</f>
        <v>SNNPR Wolayita</v>
      </c>
      <c r="C751" s="10" t="str">
        <f>IF(COUNTRY_INFO!C751=0," ",COUNTRY_INFO!C751)</f>
        <v>Damot Gale</v>
      </c>
      <c r="D751" s="11" t="str">
        <f>IF(AND(COUNTRY_INFO!$T$9:$T$1000="T3 (ALB/MBD)",COUNTRY_INFO!$U$9:$U$1000="T3 (ALB/MBD)"), "T3 (ALB/MBD)", " ")</f>
        <v xml:space="preserve"> </v>
      </c>
      <c r="E751" s="289"/>
      <c r="F751" s="109"/>
      <c r="G751" s="288"/>
      <c r="H751" s="288"/>
      <c r="I751" s="56"/>
      <c r="J751" s="11">
        <f t="shared" si="67"/>
        <v>0</v>
      </c>
      <c r="K751" s="305"/>
      <c r="L751" s="308"/>
      <c r="M751" s="306"/>
      <c r="N751" s="14">
        <f t="shared" si="68"/>
        <v>0</v>
      </c>
      <c r="O751" s="230" t="str">
        <f t="shared" si="69"/>
        <v xml:space="preserve"> </v>
      </c>
      <c r="P751" s="230" t="str">
        <f t="shared" si="70"/>
        <v xml:space="preserve"> </v>
      </c>
      <c r="Q751" s="275" t="str">
        <f t="shared" si="71"/>
        <v xml:space="preserve"> </v>
      </c>
      <c r="R751" s="230" t="str">
        <f t="shared" si="72"/>
        <v xml:space="preserve"> </v>
      </c>
    </row>
    <row r="752" spans="1:18" x14ac:dyDescent="0.2">
      <c r="A752" s="10" t="str">
        <f>IF(COUNTRY_INFO!A752=0," ",COUNTRY_INFO!A752)</f>
        <v>Ethiopia</v>
      </c>
      <c r="B752" s="10" t="str">
        <f>IF(COUNTRY_INFO!B752=0," ",COUNTRY_INFO!B752)</f>
        <v>SNNPR Wolayita</v>
      </c>
      <c r="C752" s="10" t="str">
        <f>IF(COUNTRY_INFO!C752=0," ",COUNTRY_INFO!C752)</f>
        <v>Damot Pullasa</v>
      </c>
      <c r="D752" s="11" t="str">
        <f>IF(AND(COUNTRY_INFO!$T$9:$T$1000="T3 (ALB/MBD)",COUNTRY_INFO!$U$9:$U$1000="T3 (ALB/MBD)"), "T3 (ALB/MBD)", " ")</f>
        <v xml:space="preserve"> </v>
      </c>
      <c r="E752" s="289"/>
      <c r="F752" s="109"/>
      <c r="G752" s="288"/>
      <c r="H752" s="288">
        <v>45675</v>
      </c>
      <c r="I752" s="56"/>
      <c r="J752" s="11">
        <f t="shared" si="67"/>
        <v>45675</v>
      </c>
      <c r="K752" s="305"/>
      <c r="L752" s="309">
        <v>42516</v>
      </c>
      <c r="M752" s="306"/>
      <c r="N752" s="14">
        <f t="shared" si="68"/>
        <v>42516</v>
      </c>
      <c r="O752" s="230" t="str">
        <f t="shared" si="69"/>
        <v xml:space="preserve"> </v>
      </c>
      <c r="P752" s="230">
        <f t="shared" si="70"/>
        <v>93.083743842364527</v>
      </c>
      <c r="Q752" s="275" t="str">
        <f t="shared" si="71"/>
        <v xml:space="preserve"> </v>
      </c>
      <c r="R752" s="230">
        <f t="shared" si="72"/>
        <v>93.083743842364527</v>
      </c>
    </row>
    <row r="753" spans="1:18" x14ac:dyDescent="0.2">
      <c r="A753" s="10" t="str">
        <f>IF(COUNTRY_INFO!A753=0," ",COUNTRY_INFO!A753)</f>
        <v>Ethiopia</v>
      </c>
      <c r="B753" s="10" t="str">
        <f>IF(COUNTRY_INFO!B753=0," ",COUNTRY_INFO!B753)</f>
        <v>SNNPR Wolayita</v>
      </c>
      <c r="C753" s="10" t="str">
        <f>IF(COUNTRY_INFO!C753=0," ",COUNTRY_INFO!C753)</f>
        <v>Damot Sore</v>
      </c>
      <c r="D753" s="11" t="str">
        <f>IF(AND(COUNTRY_INFO!$T$9:$T$1000="T3 (ALB/MBD)",COUNTRY_INFO!$U$9:$U$1000="T3 (ALB/MBD)"), "T3 (ALB/MBD)", " ")</f>
        <v xml:space="preserve"> </v>
      </c>
      <c r="E753" s="289"/>
      <c r="F753" s="109"/>
      <c r="G753" s="288"/>
      <c r="H753" s="288"/>
      <c r="I753" s="56"/>
      <c r="J753" s="11">
        <f t="shared" si="67"/>
        <v>0</v>
      </c>
      <c r="K753" s="305"/>
      <c r="L753" s="308"/>
      <c r="M753" s="306"/>
      <c r="N753" s="14">
        <f t="shared" si="68"/>
        <v>0</v>
      </c>
      <c r="O753" s="230" t="str">
        <f t="shared" si="69"/>
        <v xml:space="preserve"> </v>
      </c>
      <c r="P753" s="230" t="str">
        <f t="shared" si="70"/>
        <v xml:space="preserve"> </v>
      </c>
      <c r="Q753" s="275" t="str">
        <f t="shared" si="71"/>
        <v xml:space="preserve"> </v>
      </c>
      <c r="R753" s="230" t="str">
        <f t="shared" si="72"/>
        <v xml:space="preserve"> </v>
      </c>
    </row>
    <row r="754" spans="1:18" x14ac:dyDescent="0.2">
      <c r="A754" s="10" t="str">
        <f>IF(COUNTRY_INFO!A754=0," ",COUNTRY_INFO!A754)</f>
        <v>Ethiopia</v>
      </c>
      <c r="B754" s="10" t="str">
        <f>IF(COUNTRY_INFO!B754=0," ",COUNTRY_INFO!B754)</f>
        <v>SNNPR Wolayita</v>
      </c>
      <c r="C754" s="10" t="str">
        <f>IF(COUNTRY_INFO!C754=0," ",COUNTRY_INFO!C754)</f>
        <v>Damot Woide</v>
      </c>
      <c r="D754" s="11" t="str">
        <f>IF(AND(COUNTRY_INFO!$T$9:$T$1000="T3 (ALB/MBD)",COUNTRY_INFO!$U$9:$U$1000="T3 (ALB/MBD)"), "T3 (ALB/MBD)", " ")</f>
        <v xml:space="preserve"> </v>
      </c>
      <c r="E754" s="289"/>
      <c r="F754" s="109"/>
      <c r="G754" s="288"/>
      <c r="H754" s="288">
        <v>39834</v>
      </c>
      <c r="I754" s="56"/>
      <c r="J754" s="11">
        <f t="shared" si="67"/>
        <v>39834</v>
      </c>
      <c r="K754" s="305"/>
      <c r="L754" s="309">
        <v>36272</v>
      </c>
      <c r="M754" s="306"/>
      <c r="N754" s="14">
        <f t="shared" si="68"/>
        <v>36272</v>
      </c>
      <c r="O754" s="230" t="str">
        <f t="shared" si="69"/>
        <v xml:space="preserve"> </v>
      </c>
      <c r="P754" s="230">
        <f t="shared" si="70"/>
        <v>91.057890244514738</v>
      </c>
      <c r="Q754" s="275" t="str">
        <f t="shared" si="71"/>
        <v xml:space="preserve"> </v>
      </c>
      <c r="R754" s="230">
        <f t="shared" si="72"/>
        <v>91.057890244514738</v>
      </c>
    </row>
    <row r="755" spans="1:18" x14ac:dyDescent="0.2">
      <c r="A755" s="10" t="str">
        <f>IF(COUNTRY_INFO!A755=0," ",COUNTRY_INFO!A755)</f>
        <v>Ethiopia</v>
      </c>
      <c r="B755" s="10" t="str">
        <f>IF(COUNTRY_INFO!B755=0," ",COUNTRY_INFO!B755)</f>
        <v>SNNPR Wolayita</v>
      </c>
      <c r="C755" s="10" t="str">
        <f>IF(COUNTRY_INFO!C755=0," ",COUNTRY_INFO!C755)</f>
        <v>Duguna Fango</v>
      </c>
      <c r="D755" s="11" t="str">
        <f>IF(AND(COUNTRY_INFO!$T$9:$T$1000="T3 (ALB/MBD)",COUNTRY_INFO!$U$9:$U$1000="T3 (ALB/MBD)"), "T3 (ALB/MBD)", " ")</f>
        <v xml:space="preserve"> </v>
      </c>
      <c r="E755" s="289"/>
      <c r="F755" s="109"/>
      <c r="G755" s="288"/>
      <c r="H755" s="288"/>
      <c r="I755" s="56"/>
      <c r="J755" s="11">
        <f t="shared" si="67"/>
        <v>0</v>
      </c>
      <c r="K755" s="305"/>
      <c r="L755" s="308"/>
      <c r="M755" s="306"/>
      <c r="N755" s="14">
        <f t="shared" si="68"/>
        <v>0</v>
      </c>
      <c r="O755" s="230" t="str">
        <f t="shared" si="69"/>
        <v xml:space="preserve"> </v>
      </c>
      <c r="P755" s="230" t="str">
        <f t="shared" si="70"/>
        <v xml:space="preserve"> </v>
      </c>
      <c r="Q755" s="275" t="str">
        <f t="shared" si="71"/>
        <v xml:space="preserve"> </v>
      </c>
      <c r="R755" s="230" t="str">
        <f t="shared" si="72"/>
        <v xml:space="preserve"> </v>
      </c>
    </row>
    <row r="756" spans="1:18" x14ac:dyDescent="0.2">
      <c r="A756" s="10" t="str">
        <f>IF(COUNTRY_INFO!A756=0," ",COUNTRY_INFO!A756)</f>
        <v>Ethiopia</v>
      </c>
      <c r="B756" s="10" t="str">
        <f>IF(COUNTRY_INFO!B756=0," ",COUNTRY_INFO!B756)</f>
        <v>SNNPR Wolayita</v>
      </c>
      <c r="C756" s="10" t="str">
        <f>IF(COUNTRY_INFO!C756=0," ",COUNTRY_INFO!C756)</f>
        <v>Humbo</v>
      </c>
      <c r="D756" s="11" t="str">
        <f>IF(AND(COUNTRY_INFO!$T$9:$T$1000="T3 (ALB/MBD)",COUNTRY_INFO!$U$9:$U$1000="T3 (ALB/MBD)"), "T3 (ALB/MBD)", " ")</f>
        <v xml:space="preserve"> </v>
      </c>
      <c r="E756" s="289"/>
      <c r="F756" s="109"/>
      <c r="G756" s="288"/>
      <c r="H756" s="288"/>
      <c r="I756" s="56"/>
      <c r="J756" s="11">
        <f t="shared" si="67"/>
        <v>0</v>
      </c>
      <c r="K756" s="305"/>
      <c r="L756" s="308"/>
      <c r="M756" s="306"/>
      <c r="N756" s="14">
        <f t="shared" si="68"/>
        <v>0</v>
      </c>
      <c r="O756" s="230" t="str">
        <f t="shared" si="69"/>
        <v xml:space="preserve"> </v>
      </c>
      <c r="P756" s="230" t="str">
        <f t="shared" si="70"/>
        <v xml:space="preserve"> </v>
      </c>
      <c r="Q756" s="275" t="str">
        <f t="shared" si="71"/>
        <v xml:space="preserve"> </v>
      </c>
      <c r="R756" s="230" t="str">
        <f t="shared" si="72"/>
        <v xml:space="preserve"> </v>
      </c>
    </row>
    <row r="757" spans="1:18" x14ac:dyDescent="0.2">
      <c r="A757" s="10" t="str">
        <f>IF(COUNTRY_INFO!A757=0," ",COUNTRY_INFO!A757)</f>
        <v>Ethiopia</v>
      </c>
      <c r="B757" s="10" t="str">
        <f>IF(COUNTRY_INFO!B757=0," ",COUNTRY_INFO!B757)</f>
        <v>SNNPR Wolayita</v>
      </c>
      <c r="C757" s="10" t="str">
        <f>IF(COUNTRY_INFO!C757=0," ",COUNTRY_INFO!C757)</f>
        <v>Kindo Daddaye</v>
      </c>
      <c r="D757" s="11" t="str">
        <f>IF(AND(COUNTRY_INFO!$T$9:$T$1000="T3 (ALB/MBD)",COUNTRY_INFO!$U$9:$U$1000="T3 (ALB/MBD)"), "T3 (ALB/MBD)", " ")</f>
        <v xml:space="preserve"> </v>
      </c>
      <c r="E757" s="289"/>
      <c r="F757" s="109"/>
      <c r="G757" s="288"/>
      <c r="H757" s="288">
        <v>39471</v>
      </c>
      <c r="I757" s="56"/>
      <c r="J757" s="11">
        <f t="shared" si="67"/>
        <v>39471</v>
      </c>
      <c r="K757" s="305"/>
      <c r="L757" s="309">
        <v>34252</v>
      </c>
      <c r="M757" s="306"/>
      <c r="N757" s="14">
        <f t="shared" si="68"/>
        <v>34252</v>
      </c>
      <c r="O757" s="230" t="str">
        <f t="shared" si="69"/>
        <v xml:space="preserve"> </v>
      </c>
      <c r="P757" s="230">
        <f t="shared" si="70"/>
        <v>86.777634212459773</v>
      </c>
      <c r="Q757" s="275" t="str">
        <f t="shared" si="71"/>
        <v xml:space="preserve"> </v>
      </c>
      <c r="R757" s="230">
        <f t="shared" si="72"/>
        <v>86.777634212459773</v>
      </c>
    </row>
    <row r="758" spans="1:18" x14ac:dyDescent="0.2">
      <c r="A758" s="10" t="str">
        <f>IF(COUNTRY_INFO!A758=0," ",COUNTRY_INFO!A758)</f>
        <v>Ethiopia</v>
      </c>
      <c r="B758" s="10" t="str">
        <f>IF(COUNTRY_INFO!B758=0," ",COUNTRY_INFO!B758)</f>
        <v>SNNPR Wolayita</v>
      </c>
      <c r="C758" s="10" t="str">
        <f>IF(COUNTRY_INFO!C758=0," ",COUNTRY_INFO!C758)</f>
        <v>Kindo Koisha</v>
      </c>
      <c r="D758" s="11" t="str">
        <f>IF(AND(COUNTRY_INFO!$T$9:$T$1000="T3 (ALB/MBD)",COUNTRY_INFO!$U$9:$U$1000="T3 (ALB/MBD)"), "T3 (ALB/MBD)", " ")</f>
        <v xml:space="preserve"> </v>
      </c>
      <c r="E758" s="289"/>
      <c r="F758" s="109"/>
      <c r="G758" s="288"/>
      <c r="H758" s="288"/>
      <c r="I758" s="56"/>
      <c r="J758" s="11">
        <f t="shared" si="67"/>
        <v>0</v>
      </c>
      <c r="K758" s="305"/>
      <c r="L758" s="308"/>
      <c r="M758" s="306"/>
      <c r="N758" s="14">
        <f t="shared" si="68"/>
        <v>0</v>
      </c>
      <c r="O758" s="230" t="str">
        <f t="shared" si="69"/>
        <v xml:space="preserve"> </v>
      </c>
      <c r="P758" s="230" t="str">
        <f t="shared" si="70"/>
        <v xml:space="preserve"> </v>
      </c>
      <c r="Q758" s="275" t="str">
        <f t="shared" si="71"/>
        <v xml:space="preserve"> </v>
      </c>
      <c r="R758" s="230" t="str">
        <f t="shared" si="72"/>
        <v xml:space="preserve"> </v>
      </c>
    </row>
    <row r="759" spans="1:18" x14ac:dyDescent="0.2">
      <c r="A759" s="10" t="str">
        <f>IF(COUNTRY_INFO!A759=0," ",COUNTRY_INFO!A759)</f>
        <v>Ethiopia</v>
      </c>
      <c r="B759" s="10" t="str">
        <f>IF(COUNTRY_INFO!B759=0," ",COUNTRY_INFO!B759)</f>
        <v>SNNPR Wolayita</v>
      </c>
      <c r="C759" s="10" t="str">
        <f>IF(COUNTRY_INFO!C759=0," ",COUNTRY_INFO!C759)</f>
        <v>Ofa</v>
      </c>
      <c r="D759" s="11" t="str">
        <f>IF(AND(COUNTRY_INFO!$T$9:$T$1000="T3 (ALB/MBD)",COUNTRY_INFO!$U$9:$U$1000="T3 (ALB/MBD)"), "T3 (ALB/MBD)", " ")</f>
        <v xml:space="preserve"> </v>
      </c>
      <c r="E759" s="289"/>
      <c r="F759" s="109"/>
      <c r="G759" s="288"/>
      <c r="H759" s="288"/>
      <c r="I759" s="56"/>
      <c r="J759" s="11">
        <f t="shared" si="67"/>
        <v>0</v>
      </c>
      <c r="K759" s="305"/>
      <c r="L759" s="308"/>
      <c r="M759" s="306"/>
      <c r="N759" s="14">
        <f t="shared" si="68"/>
        <v>0</v>
      </c>
      <c r="O759" s="230" t="str">
        <f t="shared" si="69"/>
        <v xml:space="preserve"> </v>
      </c>
      <c r="P759" s="230" t="str">
        <f t="shared" si="70"/>
        <v xml:space="preserve"> </v>
      </c>
      <c r="Q759" s="275" t="str">
        <f t="shared" si="71"/>
        <v xml:space="preserve"> </v>
      </c>
      <c r="R759" s="230" t="str">
        <f t="shared" si="72"/>
        <v xml:space="preserve"> </v>
      </c>
    </row>
    <row r="760" spans="1:18" x14ac:dyDescent="0.2">
      <c r="A760" s="10" t="str">
        <f>IF(COUNTRY_INFO!A760=0," ",COUNTRY_INFO!A760)</f>
        <v>Ethiopia</v>
      </c>
      <c r="B760" s="10" t="str">
        <f>IF(COUNTRY_INFO!B760=0," ",COUNTRY_INFO!B760)</f>
        <v>SNNPR Wolayita</v>
      </c>
      <c r="C760" s="10" t="str">
        <f>IF(COUNTRY_INFO!C760=0," ",COUNTRY_INFO!C760)</f>
        <v>Sodo Town</v>
      </c>
      <c r="D760" s="11" t="str">
        <f>IF(AND(COUNTRY_INFO!$T$9:$T$1000="T3 (ALB/MBD)",COUNTRY_INFO!$U$9:$U$1000="T3 (ALB/MBD)"), "T3 (ALB/MBD)", " ")</f>
        <v xml:space="preserve"> </v>
      </c>
      <c r="E760" s="289"/>
      <c r="F760" s="109"/>
      <c r="G760" s="288"/>
      <c r="H760" s="288"/>
      <c r="I760" s="56"/>
      <c r="J760" s="11">
        <f t="shared" si="67"/>
        <v>0</v>
      </c>
      <c r="K760" s="305"/>
      <c r="L760" s="308"/>
      <c r="M760" s="306"/>
      <c r="N760" s="14">
        <f t="shared" si="68"/>
        <v>0</v>
      </c>
      <c r="O760" s="230" t="str">
        <f t="shared" si="69"/>
        <v xml:space="preserve"> </v>
      </c>
      <c r="P760" s="230" t="str">
        <f t="shared" si="70"/>
        <v xml:space="preserve"> </v>
      </c>
      <c r="Q760" s="275" t="str">
        <f t="shared" si="71"/>
        <v xml:space="preserve"> </v>
      </c>
      <c r="R760" s="230" t="str">
        <f t="shared" si="72"/>
        <v xml:space="preserve"> </v>
      </c>
    </row>
    <row r="761" spans="1:18" x14ac:dyDescent="0.2">
      <c r="A761" s="10" t="str">
        <f>IF(COUNTRY_INFO!A761=0," ",COUNTRY_INFO!A761)</f>
        <v>Ethiopia</v>
      </c>
      <c r="B761" s="10" t="str">
        <f>IF(COUNTRY_INFO!B761=0," ",COUNTRY_INFO!B761)</f>
        <v>SNNPR Wolayita</v>
      </c>
      <c r="C761" s="10" t="str">
        <f>IF(COUNTRY_INFO!C761=0," ",COUNTRY_INFO!C761)</f>
        <v>Sodo Zuria</v>
      </c>
      <c r="D761" s="11" t="str">
        <f>IF(AND(COUNTRY_INFO!$T$9:$T$1000="T3 (ALB/MBD)",COUNTRY_INFO!$U$9:$U$1000="T3 (ALB/MBD)"), "T3 (ALB/MBD)", " ")</f>
        <v xml:space="preserve"> </v>
      </c>
      <c r="E761" s="289"/>
      <c r="F761" s="109"/>
      <c r="G761" s="288"/>
      <c r="H761" s="288"/>
      <c r="I761" s="56"/>
      <c r="J761" s="11">
        <f t="shared" si="67"/>
        <v>0</v>
      </c>
      <c r="K761" s="305"/>
      <c r="L761" s="308"/>
      <c r="M761" s="306"/>
      <c r="N761" s="14">
        <f t="shared" si="68"/>
        <v>0</v>
      </c>
      <c r="O761" s="230" t="str">
        <f t="shared" si="69"/>
        <v xml:space="preserve"> </v>
      </c>
      <c r="P761" s="230" t="str">
        <f t="shared" si="70"/>
        <v xml:space="preserve"> </v>
      </c>
      <c r="Q761" s="275" t="str">
        <f t="shared" si="71"/>
        <v xml:space="preserve"> </v>
      </c>
      <c r="R761" s="230" t="str">
        <f t="shared" si="72"/>
        <v xml:space="preserve"> </v>
      </c>
    </row>
    <row r="762" spans="1:18" x14ac:dyDescent="0.2">
      <c r="A762" s="10" t="str">
        <f>IF(COUNTRY_INFO!A762=0," ",COUNTRY_INFO!A762)</f>
        <v>Ethiopia</v>
      </c>
      <c r="B762" s="10" t="str">
        <f>IF(COUNTRY_INFO!B762=0," ",COUNTRY_INFO!B762)</f>
        <v>SNNPR Yem Special Woreda</v>
      </c>
      <c r="C762" s="10" t="str">
        <f>IF(COUNTRY_INFO!C762=0," ",COUNTRY_INFO!C762)</f>
        <v>Yem</v>
      </c>
      <c r="D762" s="11" t="s">
        <v>1188</v>
      </c>
      <c r="E762" s="289" t="s">
        <v>19</v>
      </c>
      <c r="F762" s="253" t="s">
        <v>1187</v>
      </c>
      <c r="G762" s="288"/>
      <c r="H762" s="288"/>
      <c r="I762" s="56"/>
      <c r="J762" s="11">
        <f t="shared" si="67"/>
        <v>0</v>
      </c>
      <c r="K762" s="305"/>
      <c r="L762" s="308"/>
      <c r="M762" s="306"/>
      <c r="N762" s="14">
        <f t="shared" si="68"/>
        <v>0</v>
      </c>
      <c r="O762" s="230" t="str">
        <f t="shared" si="69"/>
        <v xml:space="preserve"> </v>
      </c>
      <c r="P762" s="230" t="str">
        <f t="shared" si="70"/>
        <v xml:space="preserve"> </v>
      </c>
      <c r="Q762" s="275" t="str">
        <f t="shared" si="71"/>
        <v xml:space="preserve"> </v>
      </c>
      <c r="R762" s="230" t="str">
        <f t="shared" si="72"/>
        <v xml:space="preserve"> </v>
      </c>
    </row>
    <row r="763" spans="1:18" x14ac:dyDescent="0.2">
      <c r="A763" s="10" t="str">
        <f>IF(COUNTRY_INFO!A763=0," ",COUNTRY_INFO!A763)</f>
        <v>Ethiopia</v>
      </c>
      <c r="B763" s="10" t="str">
        <f>IF(COUNTRY_INFO!B763=0," ",COUNTRY_INFO!B763)</f>
        <v>SomaliAfder</v>
      </c>
      <c r="C763" s="10" t="str">
        <f>IF(COUNTRY_INFO!C763=0," ",COUNTRY_INFO!C763)</f>
        <v>Bare</v>
      </c>
      <c r="D763" s="11" t="str">
        <f>IF(AND(COUNTRY_INFO!$T$9:$T$1000="T3 (ALB/MBD)",COUNTRY_INFO!$U$9:$U$1000="T3 (ALB/MBD)"), "T3 (ALB/MBD)", " ")</f>
        <v xml:space="preserve"> </v>
      </c>
      <c r="E763" s="289"/>
      <c r="F763" s="109"/>
      <c r="G763" s="288"/>
      <c r="H763" s="288"/>
      <c r="I763" s="56"/>
      <c r="J763" s="11">
        <f t="shared" si="67"/>
        <v>0</v>
      </c>
      <c r="K763" s="305"/>
      <c r="L763" s="308"/>
      <c r="M763" s="306"/>
      <c r="N763" s="14">
        <f t="shared" si="68"/>
        <v>0</v>
      </c>
      <c r="O763" s="230" t="str">
        <f t="shared" si="69"/>
        <v xml:space="preserve"> </v>
      </c>
      <c r="P763" s="230" t="str">
        <f t="shared" si="70"/>
        <v xml:space="preserve"> </v>
      </c>
      <c r="Q763" s="275" t="str">
        <f t="shared" si="71"/>
        <v xml:space="preserve"> </v>
      </c>
      <c r="R763" s="230" t="str">
        <f t="shared" si="72"/>
        <v xml:space="preserve"> </v>
      </c>
    </row>
    <row r="764" spans="1:18" x14ac:dyDescent="0.2">
      <c r="A764" s="10" t="str">
        <f>IF(COUNTRY_INFO!A764=0," ",COUNTRY_INFO!A764)</f>
        <v>Ethiopia</v>
      </c>
      <c r="B764" s="10" t="str">
        <f>IF(COUNTRY_INFO!B764=0," ",COUNTRY_INFO!B764)</f>
        <v>SomaliAfder</v>
      </c>
      <c r="C764" s="10" t="str">
        <f>IF(COUNTRY_INFO!C764=0," ",COUNTRY_INFO!C764)</f>
        <v>Chereti</v>
      </c>
      <c r="D764" s="11"/>
      <c r="E764" s="289"/>
      <c r="F764" s="253"/>
      <c r="G764" s="288"/>
      <c r="H764" s="288">
        <v>39270</v>
      </c>
      <c r="I764" s="56"/>
      <c r="J764" s="11">
        <f t="shared" si="67"/>
        <v>39270</v>
      </c>
      <c r="K764" s="305"/>
      <c r="L764" s="309">
        <v>27181</v>
      </c>
      <c r="M764" s="306"/>
      <c r="N764" s="14">
        <f t="shared" si="68"/>
        <v>27181</v>
      </c>
      <c r="O764" s="230" t="str">
        <f t="shared" si="69"/>
        <v xml:space="preserve"> </v>
      </c>
      <c r="P764" s="230">
        <f t="shared" si="70"/>
        <v>69.215686274509807</v>
      </c>
      <c r="Q764" s="275" t="str">
        <f t="shared" si="71"/>
        <v xml:space="preserve"> </v>
      </c>
      <c r="R764" s="230">
        <f t="shared" si="72"/>
        <v>69.215686274509807</v>
      </c>
    </row>
    <row r="765" spans="1:18" x14ac:dyDescent="0.2">
      <c r="A765" s="10" t="str">
        <f>IF(COUNTRY_INFO!A765=0," ",COUNTRY_INFO!A765)</f>
        <v>Ethiopia</v>
      </c>
      <c r="B765" s="10" t="str">
        <f>IF(COUNTRY_INFO!B765=0," ",COUNTRY_INFO!B765)</f>
        <v>SomaliAfder</v>
      </c>
      <c r="C765" s="10" t="str">
        <f>IF(COUNTRY_INFO!C765=0," ",COUNTRY_INFO!C765)</f>
        <v>Dolobay</v>
      </c>
      <c r="D765" s="11" t="str">
        <f>IF(AND(COUNTRY_INFO!$T$9:$T$1000="T3 (ALB/MBD)",COUNTRY_INFO!$U$9:$U$1000="T3 (ALB/MBD)"), "T3 (ALB/MBD)", " ")</f>
        <v xml:space="preserve"> </v>
      </c>
      <c r="E765" s="289"/>
      <c r="F765" s="109"/>
      <c r="G765" s="288"/>
      <c r="H765" s="288"/>
      <c r="I765" s="56"/>
      <c r="J765" s="11">
        <f t="shared" si="67"/>
        <v>0</v>
      </c>
      <c r="K765" s="305"/>
      <c r="L765" s="308"/>
      <c r="M765" s="306"/>
      <c r="N765" s="14">
        <f t="shared" si="68"/>
        <v>0</v>
      </c>
      <c r="O765" s="230" t="str">
        <f t="shared" si="69"/>
        <v xml:space="preserve"> </v>
      </c>
      <c r="P765" s="230" t="str">
        <f t="shared" si="70"/>
        <v xml:space="preserve"> </v>
      </c>
      <c r="Q765" s="275" t="str">
        <f t="shared" si="71"/>
        <v xml:space="preserve"> </v>
      </c>
      <c r="R765" s="230" t="str">
        <f t="shared" si="72"/>
        <v xml:space="preserve"> </v>
      </c>
    </row>
    <row r="766" spans="1:18" x14ac:dyDescent="0.2">
      <c r="A766" s="10" t="str">
        <f>IF(COUNTRY_INFO!A766=0," ",COUNTRY_INFO!A766)</f>
        <v>Ethiopia</v>
      </c>
      <c r="B766" s="10" t="str">
        <f>IF(COUNTRY_INFO!B766=0," ",COUNTRY_INFO!B766)</f>
        <v>SomaliAfder</v>
      </c>
      <c r="C766" s="10" t="str">
        <f>IF(COUNTRY_INFO!C766=0," ",COUNTRY_INFO!C766)</f>
        <v>Elkere</v>
      </c>
      <c r="D766" s="11" t="str">
        <f>IF(AND(COUNTRY_INFO!$T$9:$T$1000="T3 (ALB/MBD)",COUNTRY_INFO!$U$9:$U$1000="T3 (ALB/MBD)"), "T3 (ALB/MBD)", " ")</f>
        <v xml:space="preserve"> </v>
      </c>
      <c r="E766" s="289"/>
      <c r="F766" s="109"/>
      <c r="G766" s="288"/>
      <c r="H766" s="288"/>
      <c r="I766" s="56"/>
      <c r="J766" s="11">
        <f t="shared" si="67"/>
        <v>0</v>
      </c>
      <c r="K766" s="305"/>
      <c r="L766" s="308"/>
      <c r="M766" s="306"/>
      <c r="N766" s="14">
        <f t="shared" si="68"/>
        <v>0</v>
      </c>
      <c r="O766" s="230" t="str">
        <f t="shared" si="69"/>
        <v xml:space="preserve"> </v>
      </c>
      <c r="P766" s="230" t="str">
        <f t="shared" si="70"/>
        <v xml:space="preserve"> </v>
      </c>
      <c r="Q766" s="275" t="str">
        <f t="shared" si="71"/>
        <v xml:space="preserve"> </v>
      </c>
      <c r="R766" s="230" t="str">
        <f t="shared" si="72"/>
        <v xml:space="preserve"> </v>
      </c>
    </row>
    <row r="767" spans="1:18" x14ac:dyDescent="0.2">
      <c r="A767" s="10" t="str">
        <f>IF(COUNTRY_INFO!A767=0," ",COUNTRY_INFO!A767)</f>
        <v>Ethiopia</v>
      </c>
      <c r="B767" s="10" t="str">
        <f>IF(COUNTRY_INFO!B767=0," ",COUNTRY_INFO!B767)</f>
        <v>SomaliAfder</v>
      </c>
      <c r="C767" s="10" t="str">
        <f>IF(COUNTRY_INFO!C767=0," ",COUNTRY_INFO!C767)</f>
        <v>God-god</v>
      </c>
      <c r="D767" s="11" t="str">
        <f>IF(AND(COUNTRY_INFO!$T$9:$T$1000="T3 (ALB/MBD)",COUNTRY_INFO!$U$9:$U$1000="T3 (ALB/MBD)"), "T3 (ALB/MBD)", " ")</f>
        <v xml:space="preserve"> </v>
      </c>
      <c r="E767" s="289"/>
      <c r="F767" s="109"/>
      <c r="G767" s="288"/>
      <c r="H767" s="288"/>
      <c r="I767" s="56"/>
      <c r="J767" s="11">
        <f t="shared" si="67"/>
        <v>0</v>
      </c>
      <c r="K767" s="305"/>
      <c r="L767" s="308"/>
      <c r="M767" s="306"/>
      <c r="N767" s="14">
        <f t="shared" si="68"/>
        <v>0</v>
      </c>
      <c r="O767" s="230" t="str">
        <f t="shared" si="69"/>
        <v xml:space="preserve"> </v>
      </c>
      <c r="P767" s="230" t="str">
        <f t="shared" si="70"/>
        <v xml:space="preserve"> </v>
      </c>
      <c r="Q767" s="275" t="str">
        <f t="shared" si="71"/>
        <v xml:space="preserve"> </v>
      </c>
      <c r="R767" s="230" t="str">
        <f t="shared" si="72"/>
        <v xml:space="preserve"> </v>
      </c>
    </row>
    <row r="768" spans="1:18" x14ac:dyDescent="0.2">
      <c r="A768" s="10" t="str">
        <f>IF(COUNTRY_INFO!A768=0," ",COUNTRY_INFO!A768)</f>
        <v>Ethiopia</v>
      </c>
      <c r="B768" s="10" t="str">
        <f>IF(COUNTRY_INFO!B768=0," ",COUNTRY_INFO!B768)</f>
        <v>SomaliAfder</v>
      </c>
      <c r="C768" s="10" t="str">
        <f>IF(COUNTRY_INFO!C768=0," ",COUNTRY_INFO!C768)</f>
        <v>Goraboqaksa</v>
      </c>
      <c r="D768" s="11" t="str">
        <f>IF(AND(COUNTRY_INFO!$T$9:$T$1000="T3 (ALB/MBD)",COUNTRY_INFO!$U$9:$U$1000="T3 (ALB/MBD)"), "T3 (ALB/MBD)", " ")</f>
        <v xml:space="preserve"> </v>
      </c>
      <c r="E768" s="289"/>
      <c r="F768" s="109"/>
      <c r="G768" s="288"/>
      <c r="H768" s="288"/>
      <c r="I768" s="56"/>
      <c r="J768" s="11">
        <f t="shared" si="67"/>
        <v>0</v>
      </c>
      <c r="K768" s="305"/>
      <c r="L768" s="308"/>
      <c r="M768" s="306"/>
      <c r="N768" s="14">
        <f t="shared" si="68"/>
        <v>0</v>
      </c>
      <c r="O768" s="230" t="str">
        <f t="shared" si="69"/>
        <v xml:space="preserve"> </v>
      </c>
      <c r="P768" s="230" t="str">
        <f t="shared" si="70"/>
        <v xml:space="preserve"> </v>
      </c>
      <c r="Q768" s="275" t="str">
        <f t="shared" si="71"/>
        <v xml:space="preserve"> </v>
      </c>
      <c r="R768" s="230" t="str">
        <f t="shared" si="72"/>
        <v xml:space="preserve"> </v>
      </c>
    </row>
    <row r="769" spans="1:18" x14ac:dyDescent="0.2">
      <c r="A769" s="10" t="str">
        <f>IF(COUNTRY_INFO!A769=0," ",COUNTRY_INFO!A769)</f>
        <v>Ethiopia</v>
      </c>
      <c r="B769" s="10" t="str">
        <f>IF(COUNTRY_INFO!B769=0," ",COUNTRY_INFO!B769)</f>
        <v>SomaliAfder</v>
      </c>
      <c r="C769" s="10" t="str">
        <f>IF(COUNTRY_INFO!C769=0," ",COUNTRY_INFO!C769)</f>
        <v>Guradamole</v>
      </c>
      <c r="D769" s="11" t="str">
        <f>IF(AND(COUNTRY_INFO!$T$9:$T$1000="T3 (ALB/MBD)",COUNTRY_INFO!$U$9:$U$1000="T3 (ALB/MBD)"), "T3 (ALB/MBD)", " ")</f>
        <v xml:space="preserve"> </v>
      </c>
      <c r="E769" s="289"/>
      <c r="F769" s="109"/>
      <c r="G769" s="288"/>
      <c r="H769" s="288"/>
      <c r="I769" s="56"/>
      <c r="J769" s="11">
        <f t="shared" si="67"/>
        <v>0</v>
      </c>
      <c r="K769" s="305"/>
      <c r="L769" s="308"/>
      <c r="M769" s="306"/>
      <c r="N769" s="14">
        <f t="shared" si="68"/>
        <v>0</v>
      </c>
      <c r="O769" s="230" t="str">
        <f t="shared" si="69"/>
        <v xml:space="preserve"> </v>
      </c>
      <c r="P769" s="230" t="str">
        <f t="shared" si="70"/>
        <v xml:space="preserve"> </v>
      </c>
      <c r="Q769" s="275" t="str">
        <f t="shared" si="71"/>
        <v xml:space="preserve"> </v>
      </c>
      <c r="R769" s="230" t="str">
        <f t="shared" si="72"/>
        <v xml:space="preserve"> </v>
      </c>
    </row>
    <row r="770" spans="1:18" x14ac:dyDescent="0.2">
      <c r="A770" s="10" t="str">
        <f>IF(COUNTRY_INFO!A770=0," ",COUNTRY_INFO!A770)</f>
        <v>Ethiopia</v>
      </c>
      <c r="B770" s="10" t="str">
        <f>IF(COUNTRY_INFO!B770=0," ",COUNTRY_INFO!B770)</f>
        <v>SomaliAfder</v>
      </c>
      <c r="C770" s="10" t="str">
        <f>IF(COUNTRY_INFO!C770=0," ",COUNTRY_INFO!C770)</f>
        <v>Hargele</v>
      </c>
      <c r="D770" s="11"/>
      <c r="E770" s="289"/>
      <c r="F770" s="253"/>
      <c r="G770" s="288"/>
      <c r="H770" s="288">
        <v>35774</v>
      </c>
      <c r="I770" s="56"/>
      <c r="J770" s="11">
        <f t="shared" si="67"/>
        <v>35774</v>
      </c>
      <c r="K770" s="305"/>
      <c r="L770" s="309">
        <v>28736</v>
      </c>
      <c r="M770" s="306"/>
      <c r="N770" s="14">
        <f t="shared" si="68"/>
        <v>28736</v>
      </c>
      <c r="O770" s="230" t="str">
        <f t="shared" si="69"/>
        <v xml:space="preserve"> </v>
      </c>
      <c r="P770" s="230">
        <f t="shared" si="70"/>
        <v>80.326494101861684</v>
      </c>
      <c r="Q770" s="275" t="str">
        <f t="shared" si="71"/>
        <v xml:space="preserve"> </v>
      </c>
      <c r="R770" s="230">
        <f t="shared" si="72"/>
        <v>80.326494101861684</v>
      </c>
    </row>
    <row r="771" spans="1:18" x14ac:dyDescent="0.2">
      <c r="A771" s="10" t="str">
        <f>IF(COUNTRY_INFO!A771=0," ",COUNTRY_INFO!A771)</f>
        <v>Ethiopia</v>
      </c>
      <c r="B771" s="10" t="str">
        <f>IF(COUNTRY_INFO!B771=0," ",COUNTRY_INFO!B771)</f>
        <v>SomaliAfder</v>
      </c>
      <c r="C771" s="10" t="str">
        <f>IF(COUNTRY_INFO!C771=0," ",COUNTRY_INFO!C771)</f>
        <v>Qarsadula</v>
      </c>
      <c r="D771" s="11" t="str">
        <f>IF(AND(COUNTRY_INFO!$T$9:$T$1000="T3 (ALB/MBD)",COUNTRY_INFO!$U$9:$U$1000="T3 (ALB/MBD)"), "T3 (ALB/MBD)", " ")</f>
        <v xml:space="preserve"> </v>
      </c>
      <c r="E771" s="289"/>
      <c r="F771" s="109"/>
      <c r="G771" s="288"/>
      <c r="H771" s="288"/>
      <c r="I771" s="56"/>
      <c r="J771" s="11">
        <f t="shared" si="67"/>
        <v>0</v>
      </c>
      <c r="K771" s="305"/>
      <c r="L771" s="308"/>
      <c r="M771" s="306"/>
      <c r="N771" s="14">
        <f t="shared" si="68"/>
        <v>0</v>
      </c>
      <c r="O771" s="230" t="str">
        <f t="shared" si="69"/>
        <v xml:space="preserve"> </v>
      </c>
      <c r="P771" s="230" t="str">
        <f t="shared" si="70"/>
        <v xml:space="preserve"> </v>
      </c>
      <c r="Q771" s="275" t="str">
        <f t="shared" si="71"/>
        <v xml:space="preserve"> </v>
      </c>
      <c r="R771" s="230" t="str">
        <f t="shared" si="72"/>
        <v xml:space="preserve"> </v>
      </c>
    </row>
    <row r="772" spans="1:18" x14ac:dyDescent="0.2">
      <c r="A772" s="10" t="str">
        <f>IF(COUNTRY_INFO!A772=0," ",COUNTRY_INFO!A772)</f>
        <v>Ethiopia</v>
      </c>
      <c r="B772" s="10" t="str">
        <f>IF(COUNTRY_INFO!B772=0," ",COUNTRY_INFO!B772)</f>
        <v>SomaliAfder</v>
      </c>
      <c r="C772" s="10" t="str">
        <f>IF(COUNTRY_INFO!C772=0," ",COUNTRY_INFO!C772)</f>
        <v>Qooxle</v>
      </c>
      <c r="D772" s="11" t="str">
        <f>IF(AND(COUNTRY_INFO!$T$9:$T$1000="T3 (ALB/MBD)",COUNTRY_INFO!$U$9:$U$1000="T3 (ALB/MBD)"), "T3 (ALB/MBD)", " ")</f>
        <v xml:space="preserve"> </v>
      </c>
      <c r="E772" s="289"/>
      <c r="F772" s="109"/>
      <c r="G772" s="288"/>
      <c r="H772" s="288"/>
      <c r="I772" s="56"/>
      <c r="J772" s="11">
        <f t="shared" si="67"/>
        <v>0</v>
      </c>
      <c r="K772" s="305"/>
      <c r="L772" s="308"/>
      <c r="M772" s="306"/>
      <c r="N772" s="14">
        <f t="shared" si="68"/>
        <v>0</v>
      </c>
      <c r="O772" s="230" t="str">
        <f t="shared" si="69"/>
        <v xml:space="preserve"> </v>
      </c>
      <c r="P772" s="230" t="str">
        <f t="shared" si="70"/>
        <v xml:space="preserve"> </v>
      </c>
      <c r="Q772" s="275" t="str">
        <f t="shared" si="71"/>
        <v xml:space="preserve"> </v>
      </c>
      <c r="R772" s="230" t="str">
        <f t="shared" si="72"/>
        <v xml:space="preserve"> </v>
      </c>
    </row>
    <row r="773" spans="1:18" x14ac:dyDescent="0.2">
      <c r="A773" s="10" t="str">
        <f>IF(COUNTRY_INFO!A773=0," ",COUNTRY_INFO!A773)</f>
        <v>Ethiopia</v>
      </c>
      <c r="B773" s="10" t="str">
        <f>IF(COUNTRY_INFO!B773=0," ",COUNTRY_INFO!B773)</f>
        <v>SomaliAfder</v>
      </c>
      <c r="C773" s="10" t="str">
        <f>IF(COUNTRY_INFO!C773=0," ",COUNTRY_INFO!C773)</f>
        <v>Rarso</v>
      </c>
      <c r="D773" s="11" t="str">
        <f>IF(AND(COUNTRY_INFO!$T$9:$T$1000="T3 (ALB/MBD)",COUNTRY_INFO!$U$9:$U$1000="T3 (ALB/MBD)"), "T3 (ALB/MBD)", " ")</f>
        <v xml:space="preserve"> </v>
      </c>
      <c r="E773" s="289"/>
      <c r="F773" s="109"/>
      <c r="G773" s="288"/>
      <c r="H773" s="288"/>
      <c r="I773" s="56"/>
      <c r="J773" s="11">
        <f t="shared" si="67"/>
        <v>0</v>
      </c>
      <c r="K773" s="305"/>
      <c r="L773" s="308"/>
      <c r="M773" s="306"/>
      <c r="N773" s="14">
        <f t="shared" si="68"/>
        <v>0</v>
      </c>
      <c r="O773" s="230" t="str">
        <f t="shared" si="69"/>
        <v xml:space="preserve"> </v>
      </c>
      <c r="P773" s="230" t="str">
        <f t="shared" si="70"/>
        <v xml:space="preserve"> </v>
      </c>
      <c r="Q773" s="275" t="str">
        <f t="shared" si="71"/>
        <v xml:space="preserve"> </v>
      </c>
      <c r="R773" s="230" t="str">
        <f t="shared" si="72"/>
        <v xml:space="preserve"> </v>
      </c>
    </row>
    <row r="774" spans="1:18" x14ac:dyDescent="0.2">
      <c r="A774" s="10" t="str">
        <f>IF(COUNTRY_INFO!A774=0," ",COUNTRY_INFO!A774)</f>
        <v>Ethiopia</v>
      </c>
      <c r="B774" s="10" t="str">
        <f>IF(COUNTRY_INFO!B774=0," ",COUNTRY_INFO!B774)</f>
        <v>SomaliAfder</v>
      </c>
      <c r="C774" s="10" t="str">
        <f>IF(COUNTRY_INFO!C774=0," ",COUNTRY_INFO!C774)</f>
        <v>West Emay</v>
      </c>
      <c r="D774" s="11" t="str">
        <f>IF(AND(COUNTRY_INFO!$T$9:$T$1000="T3 (ALB/MBD)",COUNTRY_INFO!$U$9:$U$1000="T3 (ALB/MBD)"), "T3 (ALB/MBD)", " ")</f>
        <v xml:space="preserve"> </v>
      </c>
      <c r="E774" s="289"/>
      <c r="F774" s="109"/>
      <c r="G774" s="288"/>
      <c r="H774" s="288"/>
      <c r="I774" s="56"/>
      <c r="J774" s="11">
        <f t="shared" si="67"/>
        <v>0</v>
      </c>
      <c r="K774" s="305"/>
      <c r="L774" s="308"/>
      <c r="M774" s="306"/>
      <c r="N774" s="14">
        <f t="shared" si="68"/>
        <v>0</v>
      </c>
      <c r="O774" s="230" t="str">
        <f t="shared" si="69"/>
        <v xml:space="preserve"> </v>
      </c>
      <c r="P774" s="230" t="str">
        <f t="shared" si="70"/>
        <v xml:space="preserve"> </v>
      </c>
      <c r="Q774" s="275" t="str">
        <f t="shared" si="71"/>
        <v xml:space="preserve"> </v>
      </c>
      <c r="R774" s="230" t="str">
        <f t="shared" si="72"/>
        <v xml:space="preserve"> </v>
      </c>
    </row>
    <row r="775" spans="1:18" x14ac:dyDescent="0.2">
      <c r="A775" s="10" t="str">
        <f>IF(COUNTRY_INFO!A775=0," ",COUNTRY_INFO!A775)</f>
        <v>Ethiopia</v>
      </c>
      <c r="B775" s="10" t="str">
        <f>IF(COUNTRY_INFO!B775=0," ",COUNTRY_INFO!B775)</f>
        <v>SomaliCity</v>
      </c>
      <c r="C775" s="10" t="str">
        <f>IF(COUNTRY_INFO!C775=0," ",COUNTRY_INFO!C775)</f>
        <v>Afdem</v>
      </c>
      <c r="D775" s="11" t="s">
        <v>1188</v>
      </c>
      <c r="E775" s="289" t="s">
        <v>19</v>
      </c>
      <c r="F775" s="253" t="s">
        <v>1187</v>
      </c>
      <c r="G775" s="288"/>
      <c r="H775" s="288">
        <v>28133</v>
      </c>
      <c r="I775" s="56"/>
      <c r="J775" s="11">
        <f t="shared" si="67"/>
        <v>28133</v>
      </c>
      <c r="K775" s="305"/>
      <c r="L775" s="309">
        <v>25639</v>
      </c>
      <c r="M775" s="306"/>
      <c r="N775" s="14">
        <f t="shared" si="68"/>
        <v>25639</v>
      </c>
      <c r="O775" s="230" t="str">
        <f t="shared" si="69"/>
        <v xml:space="preserve"> </v>
      </c>
      <c r="P775" s="230">
        <f t="shared" si="70"/>
        <v>91.134966054100161</v>
      </c>
      <c r="Q775" s="275" t="str">
        <f t="shared" si="71"/>
        <v xml:space="preserve"> </v>
      </c>
      <c r="R775" s="230">
        <f t="shared" si="72"/>
        <v>91.134966054100161</v>
      </c>
    </row>
    <row r="776" spans="1:18" x14ac:dyDescent="0.2">
      <c r="A776" s="10" t="str">
        <f>IF(COUNTRY_INFO!A776=0," ",COUNTRY_INFO!A776)</f>
        <v>Ethiopia</v>
      </c>
      <c r="B776" s="10" t="str">
        <f>IF(COUNTRY_INFO!B776=0," ",COUNTRY_INFO!B776)</f>
        <v>SomaliCity</v>
      </c>
      <c r="C776" s="10" t="str">
        <f>IF(COUNTRY_INFO!C776=0," ",COUNTRY_INFO!C776)</f>
        <v>Ayshia</v>
      </c>
      <c r="D776" s="11" t="str">
        <f>IF(AND(COUNTRY_INFO!$T$9:$T$1000="T3 (ALB/MBD)",COUNTRY_INFO!$U$9:$U$1000="T3 (ALB/MBD)"), "T3 (ALB/MBD)", " ")</f>
        <v xml:space="preserve"> </v>
      </c>
      <c r="E776" s="289"/>
      <c r="F776" s="109"/>
      <c r="G776" s="288"/>
      <c r="H776" s="288"/>
      <c r="I776" s="56"/>
      <c r="J776" s="11">
        <f t="shared" si="67"/>
        <v>0</v>
      </c>
      <c r="K776" s="305"/>
      <c r="L776" s="308"/>
      <c r="M776" s="306"/>
      <c r="N776" s="14">
        <f t="shared" si="68"/>
        <v>0</v>
      </c>
      <c r="O776" s="230" t="str">
        <f t="shared" si="69"/>
        <v xml:space="preserve"> </v>
      </c>
      <c r="P776" s="230" t="str">
        <f t="shared" si="70"/>
        <v xml:space="preserve"> </v>
      </c>
      <c r="Q776" s="275" t="str">
        <f t="shared" si="71"/>
        <v xml:space="preserve"> </v>
      </c>
      <c r="R776" s="230" t="str">
        <f t="shared" si="72"/>
        <v xml:space="preserve"> </v>
      </c>
    </row>
    <row r="777" spans="1:18" x14ac:dyDescent="0.2">
      <c r="A777" s="10" t="str">
        <f>IF(COUNTRY_INFO!A777=0," ",COUNTRY_INFO!A777)</f>
        <v>Ethiopia</v>
      </c>
      <c r="B777" s="10" t="str">
        <f>IF(COUNTRY_INFO!B777=0," ",COUNTRY_INFO!B777)</f>
        <v>SomaliCity</v>
      </c>
      <c r="C777" s="10" t="str">
        <f>IF(COUNTRY_INFO!C777=0," ",COUNTRY_INFO!C777)</f>
        <v>Dambal</v>
      </c>
      <c r="D777" s="11" t="str">
        <f>IF(AND(COUNTRY_INFO!$T$9:$T$1000="T3 (ALB/MBD)",COUNTRY_INFO!$U$9:$U$1000="T3 (ALB/MBD)"), "T3 (ALB/MBD)", " ")</f>
        <v xml:space="preserve"> </v>
      </c>
      <c r="E777" s="289"/>
      <c r="F777" s="109"/>
      <c r="G777" s="288"/>
      <c r="H777" s="288"/>
      <c r="I777" s="56"/>
      <c r="J777" s="11">
        <f t="shared" si="67"/>
        <v>0</v>
      </c>
      <c r="K777" s="305"/>
      <c r="L777" s="308"/>
      <c r="M777" s="306"/>
      <c r="N777" s="14">
        <f t="shared" si="68"/>
        <v>0</v>
      </c>
      <c r="O777" s="230" t="str">
        <f t="shared" si="69"/>
        <v xml:space="preserve"> </v>
      </c>
      <c r="P777" s="230" t="str">
        <f t="shared" si="70"/>
        <v xml:space="preserve"> </v>
      </c>
      <c r="Q777" s="275" t="str">
        <f t="shared" si="71"/>
        <v xml:space="preserve"> </v>
      </c>
      <c r="R777" s="230" t="str">
        <f t="shared" si="72"/>
        <v xml:space="preserve"> </v>
      </c>
    </row>
    <row r="778" spans="1:18" x14ac:dyDescent="0.2">
      <c r="A778" s="10" t="str">
        <f>IF(COUNTRY_INFO!A778=0," ",COUNTRY_INFO!A778)</f>
        <v>Ethiopia</v>
      </c>
      <c r="B778" s="10" t="str">
        <f>IF(COUNTRY_INFO!B778=0," ",COUNTRY_INFO!B778)</f>
        <v>SomaliCity</v>
      </c>
      <c r="C778" s="10" t="str">
        <f>IF(COUNTRY_INFO!C778=0," ",COUNTRY_INFO!C778)</f>
        <v>Erer</v>
      </c>
      <c r="D778" s="11"/>
      <c r="E778" s="289"/>
      <c r="F778" s="253"/>
      <c r="G778" s="288"/>
      <c r="H778" s="288">
        <v>34646</v>
      </c>
      <c r="I778" s="56"/>
      <c r="J778" s="11">
        <f t="shared" ref="J778:J841" si="73">SUM(G778:I778)</f>
        <v>34646</v>
      </c>
      <c r="K778" s="305"/>
      <c r="L778" s="309">
        <v>32817</v>
      </c>
      <c r="M778" s="306"/>
      <c r="N778" s="14">
        <f t="shared" ref="N778:N841" si="74">SUM(K778:M778)</f>
        <v>32817</v>
      </c>
      <c r="O778" s="230" t="str">
        <f t="shared" ref="O778:O841" si="75">IF(G778&lt;&gt;0, IF(K778/G778*100=0, "-", K778/G778*100), " ")</f>
        <v xml:space="preserve"> </v>
      </c>
      <c r="P778" s="230">
        <f t="shared" ref="P778:P841" si="76">IF(H778&lt;&gt;0, IF(L778/H778*100=0, "-", L778/H778*100), " ")</f>
        <v>94.720891300583048</v>
      </c>
      <c r="Q778" s="275" t="str">
        <f t="shared" ref="Q778:Q841" si="77">IF(I778&lt;&gt;0, IF(M778/I778*100=0, "-", M778/I778*100), " ")</f>
        <v xml:space="preserve"> </v>
      </c>
      <c r="R778" s="230">
        <f t="shared" ref="R778:R841" si="78">IF(J778&lt;&gt;0, IF(N778/J778*100=0, "-", N778/J778*100), " ")</f>
        <v>94.720891300583048</v>
      </c>
    </row>
    <row r="779" spans="1:18" x14ac:dyDescent="0.2">
      <c r="A779" s="10" t="str">
        <f>IF(COUNTRY_INFO!A779=0," ",COUNTRY_INFO!A779)</f>
        <v>Ethiopia</v>
      </c>
      <c r="B779" s="10" t="str">
        <f>IF(COUNTRY_INFO!B779=0," ",COUNTRY_INFO!B779)</f>
        <v>SomaliCity</v>
      </c>
      <c r="C779" s="10" t="str">
        <f>IF(COUNTRY_INFO!C779=0," ",COUNTRY_INFO!C779)</f>
        <v>Gablalu</v>
      </c>
      <c r="D779" s="11" t="str">
        <f>IF(AND(COUNTRY_INFO!$T$9:$T$1000="T3 (ALB/MBD)",COUNTRY_INFO!$U$9:$U$1000="T3 (ALB/MBD)"), "T3 (ALB/MBD)", " ")</f>
        <v xml:space="preserve"> </v>
      </c>
      <c r="E779" s="289"/>
      <c r="F779" s="109"/>
      <c r="G779" s="288"/>
      <c r="H779" s="288"/>
      <c r="I779" s="56"/>
      <c r="J779" s="11">
        <f t="shared" si="73"/>
        <v>0</v>
      </c>
      <c r="K779" s="305"/>
      <c r="L779" s="308"/>
      <c r="M779" s="306"/>
      <c r="N779" s="14">
        <f t="shared" si="74"/>
        <v>0</v>
      </c>
      <c r="O779" s="230" t="str">
        <f t="shared" si="75"/>
        <v xml:space="preserve"> </v>
      </c>
      <c r="P779" s="230" t="str">
        <f t="shared" si="76"/>
        <v xml:space="preserve"> </v>
      </c>
      <c r="Q779" s="275" t="str">
        <f t="shared" si="77"/>
        <v xml:space="preserve"> </v>
      </c>
      <c r="R779" s="230" t="str">
        <f t="shared" si="78"/>
        <v xml:space="preserve"> </v>
      </c>
    </row>
    <row r="780" spans="1:18" x14ac:dyDescent="0.2">
      <c r="A780" s="10" t="str">
        <f>IF(COUNTRY_INFO!A780=0," ",COUNTRY_INFO!A780)</f>
        <v>Ethiopia</v>
      </c>
      <c r="B780" s="10" t="str">
        <f>IF(COUNTRY_INFO!B780=0," ",COUNTRY_INFO!B780)</f>
        <v>SomaliCity</v>
      </c>
      <c r="C780" s="10" t="str">
        <f>IF(COUNTRY_INFO!C780=0," ",COUNTRY_INFO!C780)</f>
        <v>Hadhagala</v>
      </c>
      <c r="D780" s="11" t="s">
        <v>1188</v>
      </c>
      <c r="E780" s="289" t="s">
        <v>19</v>
      </c>
      <c r="F780" s="253" t="s">
        <v>1187</v>
      </c>
      <c r="G780" s="288"/>
      <c r="H780" s="288">
        <v>25377</v>
      </c>
      <c r="I780" s="56"/>
      <c r="J780" s="11">
        <f t="shared" si="73"/>
        <v>25377</v>
      </c>
      <c r="K780" s="305"/>
      <c r="L780" s="309">
        <v>20589</v>
      </c>
      <c r="M780" s="306"/>
      <c r="N780" s="14">
        <f t="shared" si="74"/>
        <v>20589</v>
      </c>
      <c r="O780" s="230" t="str">
        <f t="shared" si="75"/>
        <v xml:space="preserve"> </v>
      </c>
      <c r="P780" s="230">
        <f t="shared" si="76"/>
        <v>81.13252157465422</v>
      </c>
      <c r="Q780" s="275" t="str">
        <f t="shared" si="77"/>
        <v xml:space="preserve"> </v>
      </c>
      <c r="R780" s="230">
        <f t="shared" si="78"/>
        <v>81.13252157465422</v>
      </c>
    </row>
    <row r="781" spans="1:18" x14ac:dyDescent="0.2">
      <c r="A781" s="10" t="str">
        <f>IF(COUNTRY_INFO!A781=0," ",COUNTRY_INFO!A781)</f>
        <v>Ethiopia</v>
      </c>
      <c r="B781" s="10" t="str">
        <f>IF(COUNTRY_INFO!B781=0," ",COUNTRY_INFO!B781)</f>
        <v>SomaliCity</v>
      </c>
      <c r="C781" s="10" t="str">
        <f>IF(COUNTRY_INFO!C781=0," ",COUNTRY_INFO!C781)</f>
        <v>Meiso</v>
      </c>
      <c r="D781" s="11" t="str">
        <f>IF(AND(COUNTRY_INFO!$T$9:$T$1000="T3 (ALB/MBD)",COUNTRY_INFO!$U$9:$U$1000="T3 (ALB/MBD)"), "T3 (ALB/MBD)", " ")</f>
        <v xml:space="preserve"> </v>
      </c>
      <c r="E781" s="289"/>
      <c r="F781" s="109"/>
      <c r="G781" s="288"/>
      <c r="H781" s="288"/>
      <c r="I781" s="56"/>
      <c r="J781" s="11">
        <f t="shared" si="73"/>
        <v>0</v>
      </c>
      <c r="K781" s="305"/>
      <c r="L781" s="308"/>
      <c r="M781" s="306"/>
      <c r="N781" s="14">
        <f t="shared" si="74"/>
        <v>0</v>
      </c>
      <c r="O781" s="230" t="str">
        <f t="shared" si="75"/>
        <v xml:space="preserve"> </v>
      </c>
      <c r="P781" s="230" t="str">
        <f t="shared" si="76"/>
        <v xml:space="preserve"> </v>
      </c>
      <c r="Q781" s="275" t="str">
        <f t="shared" si="77"/>
        <v xml:space="preserve"> </v>
      </c>
      <c r="R781" s="230" t="str">
        <f t="shared" si="78"/>
        <v xml:space="preserve"> </v>
      </c>
    </row>
    <row r="782" spans="1:18" x14ac:dyDescent="0.2">
      <c r="A782" s="10" t="str">
        <f>IF(COUNTRY_INFO!A782=0," ",COUNTRY_INFO!A782)</f>
        <v>Ethiopia</v>
      </c>
      <c r="B782" s="10" t="str">
        <f>IF(COUNTRY_INFO!B782=0," ",COUNTRY_INFO!B782)</f>
        <v>SomaliCity</v>
      </c>
      <c r="C782" s="10" t="str">
        <f>IF(COUNTRY_INFO!C782=0," ",COUNTRY_INFO!C782)</f>
        <v>Shinile</v>
      </c>
      <c r="D782" s="11" t="str">
        <f>IF(AND(COUNTRY_INFO!$T$9:$T$1000="T3 (ALB/MBD)",COUNTRY_INFO!$U$9:$U$1000="T3 (ALB/MBD)"), "T3 (ALB/MBD)", " ")</f>
        <v xml:space="preserve"> </v>
      </c>
      <c r="E782" s="289"/>
      <c r="F782" s="109"/>
      <c r="G782" s="288"/>
      <c r="H782" s="288"/>
      <c r="I782" s="56"/>
      <c r="J782" s="11">
        <f t="shared" si="73"/>
        <v>0</v>
      </c>
      <c r="K782" s="305"/>
      <c r="L782" s="308"/>
      <c r="M782" s="306"/>
      <c r="N782" s="14">
        <f t="shared" si="74"/>
        <v>0</v>
      </c>
      <c r="O782" s="230" t="str">
        <f t="shared" si="75"/>
        <v xml:space="preserve"> </v>
      </c>
      <c r="P782" s="230" t="str">
        <f t="shared" si="76"/>
        <v xml:space="preserve"> </v>
      </c>
      <c r="Q782" s="275" t="str">
        <f t="shared" si="77"/>
        <v xml:space="preserve"> </v>
      </c>
      <c r="R782" s="230" t="str">
        <f t="shared" si="78"/>
        <v xml:space="preserve"> </v>
      </c>
    </row>
    <row r="783" spans="1:18" x14ac:dyDescent="0.2">
      <c r="A783" s="10" t="str">
        <f>IF(COUNTRY_INFO!A783=0," ",COUNTRY_INFO!A783)</f>
        <v>Ethiopia</v>
      </c>
      <c r="B783" s="10" t="str">
        <f>IF(COUNTRY_INFO!B783=0," ",COUNTRY_INFO!B783)</f>
        <v>SomaliDolo</v>
      </c>
      <c r="C783" s="10" t="str">
        <f>IF(COUNTRY_INFO!C783=0," ",COUNTRY_INFO!C783)</f>
        <v>Bokh</v>
      </c>
      <c r="D783" s="11" t="str">
        <f>IF(AND(COUNTRY_INFO!$T$9:$T$1000="T3 (ALB/MBD)",COUNTRY_INFO!$U$9:$U$1000="T3 (ALB/MBD)"), "T3 (ALB/MBD)", " ")</f>
        <v xml:space="preserve"> </v>
      </c>
      <c r="E783" s="289"/>
      <c r="F783" s="109"/>
      <c r="G783" s="288"/>
      <c r="H783" s="288"/>
      <c r="I783" s="56"/>
      <c r="J783" s="11">
        <f t="shared" si="73"/>
        <v>0</v>
      </c>
      <c r="K783" s="305"/>
      <c r="L783" s="308"/>
      <c r="M783" s="306"/>
      <c r="N783" s="14">
        <f t="shared" si="74"/>
        <v>0</v>
      </c>
      <c r="O783" s="230" t="str">
        <f t="shared" si="75"/>
        <v xml:space="preserve"> </v>
      </c>
      <c r="P783" s="230" t="str">
        <f t="shared" si="76"/>
        <v xml:space="preserve"> </v>
      </c>
      <c r="Q783" s="275" t="str">
        <f t="shared" si="77"/>
        <v xml:space="preserve"> </v>
      </c>
      <c r="R783" s="230" t="str">
        <f t="shared" si="78"/>
        <v xml:space="preserve"> </v>
      </c>
    </row>
    <row r="784" spans="1:18" x14ac:dyDescent="0.2">
      <c r="A784" s="10" t="str">
        <f>IF(COUNTRY_INFO!A784=0," ",COUNTRY_INFO!A784)</f>
        <v>Ethiopia</v>
      </c>
      <c r="B784" s="10" t="str">
        <f>IF(COUNTRY_INFO!B784=0," ",COUNTRY_INFO!B784)</f>
        <v>SomaliDolo</v>
      </c>
      <c r="C784" s="10" t="str">
        <f>IF(COUNTRY_INFO!C784=0," ",COUNTRY_INFO!C784)</f>
        <v>Danod</v>
      </c>
      <c r="D784" s="11" t="s">
        <v>1188</v>
      </c>
      <c r="E784" s="289" t="s">
        <v>19</v>
      </c>
      <c r="F784" s="253" t="s">
        <v>1187</v>
      </c>
      <c r="G784" s="288"/>
      <c r="H784" s="288">
        <v>30933</v>
      </c>
      <c r="I784" s="56"/>
      <c r="J784" s="11">
        <f t="shared" si="73"/>
        <v>30933</v>
      </c>
      <c r="K784" s="305"/>
      <c r="L784" s="309">
        <v>22356</v>
      </c>
      <c r="M784" s="306"/>
      <c r="N784" s="14">
        <f t="shared" si="74"/>
        <v>22356</v>
      </c>
      <c r="O784" s="230" t="str">
        <f t="shared" si="75"/>
        <v xml:space="preserve"> </v>
      </c>
      <c r="P784" s="230">
        <f t="shared" si="76"/>
        <v>72.272330520803024</v>
      </c>
      <c r="Q784" s="275" t="str">
        <f t="shared" si="77"/>
        <v xml:space="preserve"> </v>
      </c>
      <c r="R784" s="230">
        <f t="shared" si="78"/>
        <v>72.272330520803024</v>
      </c>
    </row>
    <row r="785" spans="1:18" x14ac:dyDescent="0.2">
      <c r="A785" s="10" t="str">
        <f>IF(COUNTRY_INFO!A785=0," ",COUNTRY_INFO!A785)</f>
        <v>Ethiopia</v>
      </c>
      <c r="B785" s="10" t="str">
        <f>IF(COUNTRY_INFO!B785=0," ",COUNTRY_INFO!B785)</f>
        <v>SomaliDolo</v>
      </c>
      <c r="C785" s="10" t="str">
        <f>IF(COUNTRY_INFO!C785=0," ",COUNTRY_INFO!C785)</f>
        <v>Daratole</v>
      </c>
      <c r="D785" s="11" t="str">
        <f>IF(AND(COUNTRY_INFO!$T$9:$T$1000="T3 (ALB/MBD)",COUNTRY_INFO!$U$9:$U$1000="T3 (ALB/MBD)"), "T3 (ALB/MBD)", " ")</f>
        <v xml:space="preserve"> </v>
      </c>
      <c r="E785" s="289"/>
      <c r="F785" s="109"/>
      <c r="G785" s="288"/>
      <c r="H785" s="288"/>
      <c r="I785" s="56"/>
      <c r="J785" s="11">
        <f t="shared" si="73"/>
        <v>0</v>
      </c>
      <c r="K785" s="305"/>
      <c r="L785" s="308"/>
      <c r="M785" s="306"/>
      <c r="N785" s="14">
        <f t="shared" si="74"/>
        <v>0</v>
      </c>
      <c r="O785" s="230" t="str">
        <f t="shared" si="75"/>
        <v xml:space="preserve"> </v>
      </c>
      <c r="P785" s="230" t="str">
        <f t="shared" si="76"/>
        <v xml:space="preserve"> </v>
      </c>
      <c r="Q785" s="275" t="str">
        <f t="shared" si="77"/>
        <v xml:space="preserve"> </v>
      </c>
      <c r="R785" s="230" t="str">
        <f t="shared" si="78"/>
        <v xml:space="preserve"> </v>
      </c>
    </row>
    <row r="786" spans="1:18" x14ac:dyDescent="0.2">
      <c r="A786" s="10" t="str">
        <f>IF(COUNTRY_INFO!A786=0," ",COUNTRY_INFO!A786)</f>
        <v>Ethiopia</v>
      </c>
      <c r="B786" s="10" t="str">
        <f>IF(COUNTRY_INFO!B786=0," ",COUNTRY_INFO!B786)</f>
        <v>SomaliDolo</v>
      </c>
      <c r="C786" s="10" t="str">
        <f>IF(COUNTRY_INFO!C786=0," ",COUNTRY_INFO!C786)</f>
        <v>Galadin</v>
      </c>
      <c r="D786" s="11" t="str">
        <f>IF(AND(COUNTRY_INFO!$T$9:$T$1000="T3 (ALB/MBD)",COUNTRY_INFO!$U$9:$U$1000="T3 (ALB/MBD)"), "T3 (ALB/MBD)", " ")</f>
        <v xml:space="preserve"> </v>
      </c>
      <c r="E786" s="289"/>
      <c r="F786" s="109"/>
      <c r="G786" s="288"/>
      <c r="H786" s="288"/>
      <c r="I786" s="56"/>
      <c r="J786" s="11">
        <f t="shared" si="73"/>
        <v>0</v>
      </c>
      <c r="K786" s="305"/>
      <c r="L786" s="308"/>
      <c r="M786" s="306"/>
      <c r="N786" s="14">
        <f t="shared" si="74"/>
        <v>0</v>
      </c>
      <c r="O786" s="230" t="str">
        <f t="shared" si="75"/>
        <v xml:space="preserve"> </v>
      </c>
      <c r="P786" s="230" t="str">
        <f t="shared" si="76"/>
        <v xml:space="preserve"> </v>
      </c>
      <c r="Q786" s="275" t="str">
        <f t="shared" si="77"/>
        <v xml:space="preserve"> </v>
      </c>
      <c r="R786" s="230" t="str">
        <f t="shared" si="78"/>
        <v xml:space="preserve"> </v>
      </c>
    </row>
    <row r="787" spans="1:18" x14ac:dyDescent="0.2">
      <c r="A787" s="10" t="str">
        <f>IF(COUNTRY_INFO!A787=0," ",COUNTRY_INFO!A787)</f>
        <v>Ethiopia</v>
      </c>
      <c r="B787" s="10" t="str">
        <f>IF(COUNTRY_INFO!B787=0," ",COUNTRY_INFO!B787)</f>
        <v>SomaliDolo</v>
      </c>
      <c r="C787" s="10" t="str">
        <f>IF(COUNTRY_INFO!C787=0," ",COUNTRY_INFO!C787)</f>
        <v>Lahelaw-Yeob</v>
      </c>
      <c r="D787" s="11" t="str">
        <f>IF(AND(COUNTRY_INFO!$T$9:$T$1000="T3 (ALB/MBD)",COUNTRY_INFO!$U$9:$U$1000="T3 (ALB/MBD)"), "T3 (ALB/MBD)", " ")</f>
        <v xml:space="preserve"> </v>
      </c>
      <c r="E787" s="289"/>
      <c r="F787" s="109"/>
      <c r="G787" s="288"/>
      <c r="H787" s="288"/>
      <c r="I787" s="56"/>
      <c r="J787" s="11">
        <f t="shared" si="73"/>
        <v>0</v>
      </c>
      <c r="K787" s="305"/>
      <c r="L787" s="308"/>
      <c r="M787" s="306"/>
      <c r="N787" s="14">
        <f t="shared" si="74"/>
        <v>0</v>
      </c>
      <c r="O787" s="230" t="str">
        <f t="shared" si="75"/>
        <v xml:space="preserve"> </v>
      </c>
      <c r="P787" s="230" t="str">
        <f t="shared" si="76"/>
        <v xml:space="preserve"> </v>
      </c>
      <c r="Q787" s="275" t="str">
        <f t="shared" si="77"/>
        <v xml:space="preserve"> </v>
      </c>
      <c r="R787" s="230" t="str">
        <f t="shared" si="78"/>
        <v xml:space="preserve"> </v>
      </c>
    </row>
    <row r="788" spans="1:18" x14ac:dyDescent="0.2">
      <c r="A788" s="10" t="str">
        <f>IF(COUNTRY_INFO!A788=0," ",COUNTRY_INFO!A788)</f>
        <v>Ethiopia</v>
      </c>
      <c r="B788" s="10" t="str">
        <f>IF(COUNTRY_INFO!B788=0," ",COUNTRY_INFO!B788)</f>
        <v>SomaliDolo</v>
      </c>
      <c r="C788" s="10" t="str">
        <f>IF(COUNTRY_INFO!C788=0," ",COUNTRY_INFO!C788)</f>
        <v>Warder</v>
      </c>
      <c r="D788" s="11" t="str">
        <f>IF(AND(COUNTRY_INFO!$T$9:$T$1000="T3 (ALB/MBD)",COUNTRY_INFO!$U$9:$U$1000="T3 (ALB/MBD)"), "T3 (ALB/MBD)", " ")</f>
        <v xml:space="preserve"> </v>
      </c>
      <c r="E788" s="289"/>
      <c r="F788" s="109"/>
      <c r="G788" s="288"/>
      <c r="H788" s="288"/>
      <c r="I788" s="56"/>
      <c r="J788" s="11">
        <f t="shared" si="73"/>
        <v>0</v>
      </c>
      <c r="K788" s="305"/>
      <c r="L788" s="308"/>
      <c r="M788" s="306"/>
      <c r="N788" s="14">
        <f t="shared" si="74"/>
        <v>0</v>
      </c>
      <c r="O788" s="230" t="str">
        <f t="shared" si="75"/>
        <v xml:space="preserve"> </v>
      </c>
      <c r="P788" s="230" t="str">
        <f t="shared" si="76"/>
        <v xml:space="preserve"> </v>
      </c>
      <c r="Q788" s="275" t="str">
        <f t="shared" si="77"/>
        <v xml:space="preserve"> </v>
      </c>
      <c r="R788" s="230" t="str">
        <f t="shared" si="78"/>
        <v xml:space="preserve"> </v>
      </c>
    </row>
    <row r="789" spans="1:18" x14ac:dyDescent="0.2">
      <c r="A789" s="10" t="str">
        <f>IF(COUNTRY_INFO!A789=0," ",COUNTRY_INFO!A789)</f>
        <v>Ethiopia</v>
      </c>
      <c r="B789" s="10" t="str">
        <f>IF(COUNTRY_INFO!B789=0," ",COUNTRY_INFO!B789)</f>
        <v>SomaliErer</v>
      </c>
      <c r="C789" s="10" t="str">
        <f>IF(COUNTRY_INFO!C789=0," ",COUNTRY_INFO!C789)</f>
        <v>Fik</v>
      </c>
      <c r="D789" s="11" t="str">
        <f>IF(AND(COUNTRY_INFO!$T$9:$T$1000="T3 (ALB/MBD)",COUNTRY_INFO!$U$9:$U$1000="T3 (ALB/MBD)"), "T3 (ALB/MBD)", " ")</f>
        <v xml:space="preserve"> </v>
      </c>
      <c r="E789" s="289"/>
      <c r="F789" s="109"/>
      <c r="G789" s="288"/>
      <c r="H789" s="288"/>
      <c r="I789" s="56"/>
      <c r="J789" s="11">
        <f t="shared" si="73"/>
        <v>0</v>
      </c>
      <c r="K789" s="305"/>
      <c r="L789" s="308"/>
      <c r="M789" s="306"/>
      <c r="N789" s="14">
        <f t="shared" si="74"/>
        <v>0</v>
      </c>
      <c r="O789" s="230" t="str">
        <f t="shared" si="75"/>
        <v xml:space="preserve"> </v>
      </c>
      <c r="P789" s="230" t="str">
        <f t="shared" si="76"/>
        <v xml:space="preserve"> </v>
      </c>
      <c r="Q789" s="275" t="str">
        <f t="shared" si="77"/>
        <v xml:space="preserve"> </v>
      </c>
      <c r="R789" s="230" t="str">
        <f t="shared" si="78"/>
        <v xml:space="preserve"> </v>
      </c>
    </row>
    <row r="790" spans="1:18" x14ac:dyDescent="0.2">
      <c r="A790" s="10" t="str">
        <f>IF(COUNTRY_INFO!A790=0," ",COUNTRY_INFO!A790)</f>
        <v>Ethiopia</v>
      </c>
      <c r="B790" s="10" t="str">
        <f>IF(COUNTRY_INFO!B790=0," ",COUNTRY_INFO!B790)</f>
        <v>SomaliErer</v>
      </c>
      <c r="C790" s="10" t="str">
        <f>IF(COUNTRY_INFO!C790=0," ",COUNTRY_INFO!C790)</f>
        <v>Mayamulku</v>
      </c>
      <c r="D790" s="11" t="str">
        <f>IF(AND(COUNTRY_INFO!$T$9:$T$1000="T3 (ALB/MBD)",COUNTRY_INFO!$U$9:$U$1000="T3 (ALB/MBD)"), "T3 (ALB/MBD)", " ")</f>
        <v xml:space="preserve"> </v>
      </c>
      <c r="E790" s="289"/>
      <c r="F790" s="109"/>
      <c r="G790" s="288"/>
      <c r="H790" s="288"/>
      <c r="I790" s="56"/>
      <c r="J790" s="11">
        <f t="shared" si="73"/>
        <v>0</v>
      </c>
      <c r="K790" s="305"/>
      <c r="L790" s="308"/>
      <c r="M790" s="306"/>
      <c r="N790" s="14">
        <f t="shared" si="74"/>
        <v>0</v>
      </c>
      <c r="O790" s="230" t="str">
        <f t="shared" si="75"/>
        <v xml:space="preserve"> </v>
      </c>
      <c r="P790" s="230" t="str">
        <f t="shared" si="76"/>
        <v xml:space="preserve"> </v>
      </c>
      <c r="Q790" s="275" t="str">
        <f t="shared" si="77"/>
        <v xml:space="preserve"> </v>
      </c>
      <c r="R790" s="230" t="str">
        <f t="shared" si="78"/>
        <v xml:space="preserve"> </v>
      </c>
    </row>
    <row r="791" spans="1:18" x14ac:dyDescent="0.2">
      <c r="A791" s="10" t="str">
        <f>IF(COUNTRY_INFO!A791=0," ",COUNTRY_INFO!A791)</f>
        <v>Ethiopia</v>
      </c>
      <c r="B791" s="10" t="str">
        <f>IF(COUNTRY_INFO!B791=0," ",COUNTRY_INFO!B791)</f>
        <v>SomaliErer</v>
      </c>
      <c r="C791" s="10" t="str">
        <f>IF(COUNTRY_INFO!C791=0," ",COUNTRY_INFO!C791)</f>
        <v>Qubi</v>
      </c>
      <c r="D791" s="11" t="str">
        <f>IF(AND(COUNTRY_INFO!$T$9:$T$1000="T3 (ALB/MBD)",COUNTRY_INFO!$U$9:$U$1000="T3 (ALB/MBD)"), "T3 (ALB/MBD)", " ")</f>
        <v xml:space="preserve"> </v>
      </c>
      <c r="E791" s="289"/>
      <c r="F791" s="109"/>
      <c r="G791" s="288"/>
      <c r="H791" s="288"/>
      <c r="I791" s="56"/>
      <c r="J791" s="11">
        <f t="shared" si="73"/>
        <v>0</v>
      </c>
      <c r="K791" s="305"/>
      <c r="L791" s="308"/>
      <c r="M791" s="306"/>
      <c r="N791" s="14">
        <f t="shared" si="74"/>
        <v>0</v>
      </c>
      <c r="O791" s="230" t="str">
        <f t="shared" si="75"/>
        <v xml:space="preserve"> </v>
      </c>
      <c r="P791" s="230" t="str">
        <f t="shared" si="76"/>
        <v xml:space="preserve"> </v>
      </c>
      <c r="Q791" s="275" t="str">
        <f t="shared" si="77"/>
        <v xml:space="preserve"> </v>
      </c>
      <c r="R791" s="230" t="str">
        <f t="shared" si="78"/>
        <v xml:space="preserve"> </v>
      </c>
    </row>
    <row r="792" spans="1:18" x14ac:dyDescent="0.2">
      <c r="A792" s="10" t="str">
        <f>IF(COUNTRY_INFO!A792=0," ",COUNTRY_INFO!A792)</f>
        <v>Ethiopia</v>
      </c>
      <c r="B792" s="10" t="str">
        <f>IF(COUNTRY_INFO!B792=0," ",COUNTRY_INFO!B792)</f>
        <v>SomaliErer</v>
      </c>
      <c r="C792" s="10" t="str">
        <f>IF(COUNTRY_INFO!C792=0," ",COUNTRY_INFO!C792)</f>
        <v xml:space="preserve">Wangay </v>
      </c>
      <c r="D792" s="11" t="str">
        <f>IF(AND(COUNTRY_INFO!$T$9:$T$1000="T3 (ALB/MBD)",COUNTRY_INFO!$U$9:$U$1000="T3 (ALB/MBD)"), "T3 (ALB/MBD)", " ")</f>
        <v xml:space="preserve"> </v>
      </c>
      <c r="E792" s="289"/>
      <c r="F792" s="109"/>
      <c r="G792" s="288"/>
      <c r="H792" s="288"/>
      <c r="I792" s="56"/>
      <c r="J792" s="11">
        <f t="shared" si="73"/>
        <v>0</v>
      </c>
      <c r="K792" s="305"/>
      <c r="L792" s="308"/>
      <c r="M792" s="306"/>
      <c r="N792" s="14">
        <f t="shared" si="74"/>
        <v>0</v>
      </c>
      <c r="O792" s="230" t="str">
        <f t="shared" si="75"/>
        <v xml:space="preserve"> </v>
      </c>
      <c r="P792" s="230" t="str">
        <f t="shared" si="76"/>
        <v xml:space="preserve"> </v>
      </c>
      <c r="Q792" s="275" t="str">
        <f t="shared" si="77"/>
        <v xml:space="preserve"> </v>
      </c>
      <c r="R792" s="230" t="str">
        <f t="shared" si="78"/>
        <v xml:space="preserve"> </v>
      </c>
    </row>
    <row r="793" spans="1:18" x14ac:dyDescent="0.2">
      <c r="A793" s="10" t="str">
        <f>IF(COUNTRY_INFO!A793=0," ",COUNTRY_INFO!A793)</f>
        <v>Ethiopia</v>
      </c>
      <c r="B793" s="10" t="str">
        <f>IF(COUNTRY_INFO!B793=0," ",COUNTRY_INFO!B793)</f>
        <v>SomaliErer</v>
      </c>
      <c r="C793" s="10" t="str">
        <f>IF(COUNTRY_INFO!C793=0," ",COUNTRY_INFO!C793)</f>
        <v xml:space="preserve">Yaxoob </v>
      </c>
      <c r="D793" s="11" t="str">
        <f>IF(AND(COUNTRY_INFO!$T$9:$T$1000="T3 (ALB/MBD)",COUNTRY_INFO!$U$9:$U$1000="T3 (ALB/MBD)"), "T3 (ALB/MBD)", " ")</f>
        <v xml:space="preserve"> </v>
      </c>
      <c r="E793" s="289"/>
      <c r="F793" s="109"/>
      <c r="G793" s="288"/>
      <c r="H793" s="288"/>
      <c r="I793" s="56"/>
      <c r="J793" s="11">
        <f t="shared" si="73"/>
        <v>0</v>
      </c>
      <c r="K793" s="305"/>
      <c r="L793" s="308"/>
      <c r="M793" s="306"/>
      <c r="N793" s="14">
        <f t="shared" si="74"/>
        <v>0</v>
      </c>
      <c r="O793" s="230" t="str">
        <f t="shared" si="75"/>
        <v xml:space="preserve"> </v>
      </c>
      <c r="P793" s="230" t="str">
        <f t="shared" si="76"/>
        <v xml:space="preserve"> </v>
      </c>
      <c r="Q793" s="275" t="str">
        <f t="shared" si="77"/>
        <v xml:space="preserve"> </v>
      </c>
      <c r="R793" s="230" t="str">
        <f t="shared" si="78"/>
        <v xml:space="preserve"> </v>
      </c>
    </row>
    <row r="794" spans="1:18" x14ac:dyDescent="0.2">
      <c r="A794" s="10" t="str">
        <f>IF(COUNTRY_INFO!A794=0," ",COUNTRY_INFO!A794)</f>
        <v>Ethiopia</v>
      </c>
      <c r="B794" s="10" t="str">
        <f>IF(COUNTRY_INFO!B794=0," ",COUNTRY_INFO!B794)</f>
        <v>SomaliFaafan</v>
      </c>
      <c r="C794" s="10" t="str">
        <f>IF(COUNTRY_INFO!C794=0," ",COUNTRY_INFO!C794)</f>
        <v>Awbare</v>
      </c>
      <c r="D794" s="11" t="str">
        <f>IF(AND(COUNTRY_INFO!$T$9:$T$1000="T3 (ALB/MBD)",COUNTRY_INFO!$U$9:$U$1000="T3 (ALB/MBD)"), "T3 (ALB/MBD)", " ")</f>
        <v xml:space="preserve"> </v>
      </c>
      <c r="E794" s="289"/>
      <c r="F794" s="109"/>
      <c r="G794" s="288"/>
      <c r="H794" s="288"/>
      <c r="I794" s="56"/>
      <c r="J794" s="11">
        <f t="shared" si="73"/>
        <v>0</v>
      </c>
      <c r="K794" s="305"/>
      <c r="L794" s="308"/>
      <c r="M794" s="306"/>
      <c r="N794" s="14">
        <f t="shared" si="74"/>
        <v>0</v>
      </c>
      <c r="O794" s="230" t="str">
        <f t="shared" si="75"/>
        <v xml:space="preserve"> </v>
      </c>
      <c r="P794" s="230" t="str">
        <f t="shared" si="76"/>
        <v xml:space="preserve"> </v>
      </c>
      <c r="Q794" s="275" t="str">
        <f t="shared" si="77"/>
        <v xml:space="preserve"> </v>
      </c>
      <c r="R794" s="230" t="str">
        <f t="shared" si="78"/>
        <v xml:space="preserve"> </v>
      </c>
    </row>
    <row r="795" spans="1:18" x14ac:dyDescent="0.2">
      <c r="A795" s="10" t="str">
        <f>IF(COUNTRY_INFO!A795=0," ",COUNTRY_INFO!A795)</f>
        <v>Ethiopia</v>
      </c>
      <c r="B795" s="10" t="str">
        <f>IF(COUNTRY_INFO!B795=0," ",COUNTRY_INFO!B795)</f>
        <v>SomaliFaafan</v>
      </c>
      <c r="C795" s="10" t="str">
        <f>IF(COUNTRY_INFO!C795=0," ",COUNTRY_INFO!C795)</f>
        <v>Babile</v>
      </c>
      <c r="D795" s="11" t="str">
        <f>IF(AND(COUNTRY_INFO!$T$9:$T$1000="T3 (ALB/MBD)",COUNTRY_INFO!$U$9:$U$1000="T3 (ALB/MBD)"), "T3 (ALB/MBD)", " ")</f>
        <v xml:space="preserve"> </v>
      </c>
      <c r="E795" s="289"/>
      <c r="F795" s="109"/>
      <c r="G795" s="288"/>
      <c r="H795" s="288"/>
      <c r="I795" s="56"/>
      <c r="J795" s="11">
        <f t="shared" si="73"/>
        <v>0</v>
      </c>
      <c r="K795" s="305"/>
      <c r="L795" s="308"/>
      <c r="M795" s="306"/>
      <c r="N795" s="14">
        <f t="shared" si="74"/>
        <v>0</v>
      </c>
      <c r="O795" s="230" t="str">
        <f t="shared" si="75"/>
        <v xml:space="preserve"> </v>
      </c>
      <c r="P795" s="230" t="str">
        <f t="shared" si="76"/>
        <v xml:space="preserve"> </v>
      </c>
      <c r="Q795" s="275" t="str">
        <f t="shared" si="77"/>
        <v xml:space="preserve"> </v>
      </c>
      <c r="R795" s="230" t="str">
        <f t="shared" si="78"/>
        <v xml:space="preserve"> </v>
      </c>
    </row>
    <row r="796" spans="1:18" x14ac:dyDescent="0.2">
      <c r="A796" s="10" t="str">
        <f>IF(COUNTRY_INFO!A796=0," ",COUNTRY_INFO!A796)</f>
        <v>Ethiopia</v>
      </c>
      <c r="B796" s="10" t="str">
        <f>IF(COUNTRY_INFO!B796=0," ",COUNTRY_INFO!B796)</f>
        <v>SomaliFaafan</v>
      </c>
      <c r="C796" s="10" t="str">
        <f>IF(COUNTRY_INFO!C796=0," ",COUNTRY_INFO!C796)</f>
        <v>Goljano</v>
      </c>
      <c r="D796" s="11" t="str">
        <f>IF(AND(COUNTRY_INFO!$T$9:$T$1000="T3 (ALB/MBD)",COUNTRY_INFO!$U$9:$U$1000="T3 (ALB/MBD)"), "T3 (ALB/MBD)", " ")</f>
        <v xml:space="preserve"> </v>
      </c>
      <c r="E796" s="289"/>
      <c r="F796" s="109"/>
      <c r="G796" s="288"/>
      <c r="H796" s="288"/>
      <c r="I796" s="56"/>
      <c r="J796" s="11">
        <f t="shared" si="73"/>
        <v>0</v>
      </c>
      <c r="K796" s="305"/>
      <c r="L796" s="308"/>
      <c r="M796" s="306"/>
      <c r="N796" s="14">
        <f t="shared" si="74"/>
        <v>0</v>
      </c>
      <c r="O796" s="230" t="str">
        <f t="shared" si="75"/>
        <v xml:space="preserve"> </v>
      </c>
      <c r="P796" s="230" t="str">
        <f t="shared" si="76"/>
        <v xml:space="preserve"> </v>
      </c>
      <c r="Q796" s="275" t="str">
        <f t="shared" si="77"/>
        <v xml:space="preserve"> </v>
      </c>
      <c r="R796" s="230" t="str">
        <f t="shared" si="78"/>
        <v xml:space="preserve"> </v>
      </c>
    </row>
    <row r="797" spans="1:18" x14ac:dyDescent="0.2">
      <c r="A797" s="10" t="str">
        <f>IF(COUNTRY_INFO!A797=0," ",COUNTRY_INFO!A797)</f>
        <v>Ethiopia</v>
      </c>
      <c r="B797" s="10" t="str">
        <f>IF(COUNTRY_INFO!B797=0," ",COUNTRY_INFO!B797)</f>
        <v>SomaliFaafan</v>
      </c>
      <c r="C797" s="10" t="str">
        <f>IF(COUNTRY_INFO!C797=0," ",COUNTRY_INFO!C797)</f>
        <v>Gursum</v>
      </c>
      <c r="D797" s="11" t="str">
        <f>IF(AND(COUNTRY_INFO!$T$9:$T$1000="T3 (ALB/MBD)",COUNTRY_INFO!$U$9:$U$1000="T3 (ALB/MBD)"), "T3 (ALB/MBD)", " ")</f>
        <v xml:space="preserve"> </v>
      </c>
      <c r="E797" s="289"/>
      <c r="F797" s="109"/>
      <c r="G797" s="288"/>
      <c r="H797" s="288"/>
      <c r="I797" s="56"/>
      <c r="J797" s="11">
        <f t="shared" si="73"/>
        <v>0</v>
      </c>
      <c r="K797" s="305"/>
      <c r="L797" s="308"/>
      <c r="M797" s="306"/>
      <c r="N797" s="14">
        <f t="shared" si="74"/>
        <v>0</v>
      </c>
      <c r="O797" s="230" t="str">
        <f t="shared" si="75"/>
        <v xml:space="preserve"> </v>
      </c>
      <c r="P797" s="230" t="str">
        <f t="shared" si="76"/>
        <v xml:space="preserve"> </v>
      </c>
      <c r="Q797" s="275" t="str">
        <f t="shared" si="77"/>
        <v xml:space="preserve"> </v>
      </c>
      <c r="R797" s="230" t="str">
        <f t="shared" si="78"/>
        <v xml:space="preserve"> </v>
      </c>
    </row>
    <row r="798" spans="1:18" x14ac:dyDescent="0.2">
      <c r="A798" s="10" t="str">
        <f>IF(COUNTRY_INFO!A798=0," ",COUNTRY_INFO!A798)</f>
        <v>Ethiopia</v>
      </c>
      <c r="B798" s="10" t="str">
        <f>IF(COUNTRY_INFO!B798=0," ",COUNTRY_INFO!B798)</f>
        <v>SomaliFaafan</v>
      </c>
      <c r="C798" s="10" t="str">
        <f>IF(COUNTRY_INFO!C798=0," ",COUNTRY_INFO!C798)</f>
        <v>Harawa</v>
      </c>
      <c r="D798" s="11" t="str">
        <f>IF(AND(COUNTRY_INFO!$T$9:$T$1000="T3 (ALB/MBD)",COUNTRY_INFO!$U$9:$U$1000="T3 (ALB/MBD)"), "T3 (ALB/MBD)", " ")</f>
        <v xml:space="preserve"> </v>
      </c>
      <c r="E798" s="289"/>
      <c r="F798" s="109"/>
      <c r="G798" s="288"/>
      <c r="H798" s="288"/>
      <c r="I798" s="56"/>
      <c r="J798" s="11">
        <f t="shared" si="73"/>
        <v>0</v>
      </c>
      <c r="K798" s="305"/>
      <c r="L798" s="308"/>
      <c r="M798" s="306"/>
      <c r="N798" s="14">
        <f t="shared" si="74"/>
        <v>0</v>
      </c>
      <c r="O798" s="230" t="str">
        <f t="shared" si="75"/>
        <v xml:space="preserve"> </v>
      </c>
      <c r="P798" s="230" t="str">
        <f t="shared" si="76"/>
        <v xml:space="preserve"> </v>
      </c>
      <c r="Q798" s="275" t="str">
        <f t="shared" si="77"/>
        <v xml:space="preserve"> </v>
      </c>
      <c r="R798" s="230" t="str">
        <f t="shared" si="78"/>
        <v xml:space="preserve"> </v>
      </c>
    </row>
    <row r="799" spans="1:18" x14ac:dyDescent="0.2">
      <c r="A799" s="10" t="str">
        <f>IF(COUNTRY_INFO!A799=0," ",COUNTRY_INFO!A799)</f>
        <v>Ethiopia</v>
      </c>
      <c r="B799" s="10" t="str">
        <f>IF(COUNTRY_INFO!B799=0," ",COUNTRY_INFO!B799)</f>
        <v>SomaliFaafan</v>
      </c>
      <c r="C799" s="10" t="str">
        <f>IF(COUNTRY_INFO!C799=0," ",COUNTRY_INFO!C799)</f>
        <v>Harorays</v>
      </c>
      <c r="D799" s="11" t="str">
        <f>IF(AND(COUNTRY_INFO!$T$9:$T$1000="T3 (ALB/MBD)",COUNTRY_INFO!$U$9:$U$1000="T3 (ALB/MBD)"), "T3 (ALB/MBD)", " ")</f>
        <v xml:space="preserve"> </v>
      </c>
      <c r="E799" s="289"/>
      <c r="F799" s="109"/>
      <c r="G799" s="288"/>
      <c r="H799" s="288"/>
      <c r="I799" s="56"/>
      <c r="J799" s="11">
        <f t="shared" si="73"/>
        <v>0</v>
      </c>
      <c r="K799" s="305"/>
      <c r="L799" s="308"/>
      <c r="M799" s="306"/>
      <c r="N799" s="14">
        <f t="shared" si="74"/>
        <v>0</v>
      </c>
      <c r="O799" s="230" t="str">
        <f t="shared" si="75"/>
        <v xml:space="preserve"> </v>
      </c>
      <c r="P799" s="230" t="str">
        <f t="shared" si="76"/>
        <v xml:space="preserve"> </v>
      </c>
      <c r="Q799" s="275" t="str">
        <f t="shared" si="77"/>
        <v xml:space="preserve"> </v>
      </c>
      <c r="R799" s="230" t="str">
        <f t="shared" si="78"/>
        <v xml:space="preserve"> </v>
      </c>
    </row>
    <row r="800" spans="1:18" x14ac:dyDescent="0.2">
      <c r="A800" s="10" t="str">
        <f>IF(COUNTRY_INFO!A800=0," ",COUNTRY_INFO!A800)</f>
        <v>Ethiopia</v>
      </c>
      <c r="B800" s="10" t="str">
        <f>IF(COUNTRY_INFO!B800=0," ",COUNTRY_INFO!B800)</f>
        <v>SomaliFaafan</v>
      </c>
      <c r="C800" s="10" t="str">
        <f>IF(COUNTRY_INFO!C800=0," ",COUNTRY_INFO!C800)</f>
        <v>Harshim</v>
      </c>
      <c r="D800" s="11" t="str">
        <f>IF(AND(COUNTRY_INFO!$T$9:$T$1000="T3 (ALB/MBD)",COUNTRY_INFO!$U$9:$U$1000="T3 (ALB/MBD)"), "T3 (ALB/MBD)", " ")</f>
        <v xml:space="preserve"> </v>
      </c>
      <c r="E800" s="289"/>
      <c r="F800" s="109"/>
      <c r="G800" s="288"/>
      <c r="H800" s="288"/>
      <c r="I800" s="56"/>
      <c r="J800" s="11">
        <f t="shared" si="73"/>
        <v>0</v>
      </c>
      <c r="K800" s="305"/>
      <c r="L800" s="308"/>
      <c r="M800" s="306"/>
      <c r="N800" s="14">
        <f t="shared" si="74"/>
        <v>0</v>
      </c>
      <c r="O800" s="230" t="str">
        <f t="shared" si="75"/>
        <v xml:space="preserve"> </v>
      </c>
      <c r="P800" s="230" t="str">
        <f t="shared" si="76"/>
        <v xml:space="preserve"> </v>
      </c>
      <c r="Q800" s="275" t="str">
        <f t="shared" si="77"/>
        <v xml:space="preserve"> </v>
      </c>
      <c r="R800" s="230" t="str">
        <f t="shared" si="78"/>
        <v xml:space="preserve"> </v>
      </c>
    </row>
    <row r="801" spans="1:18" x14ac:dyDescent="0.2">
      <c r="A801" s="10" t="str">
        <f>IF(COUNTRY_INFO!A801=0," ",COUNTRY_INFO!A801)</f>
        <v>Ethiopia</v>
      </c>
      <c r="B801" s="10" t="str">
        <f>IF(COUNTRY_INFO!B801=0," ",COUNTRY_INFO!B801)</f>
        <v>SomaliFaafan</v>
      </c>
      <c r="C801" s="10" t="str">
        <f>IF(COUNTRY_INFO!C801=0," ",COUNTRY_INFO!C801)</f>
        <v xml:space="preserve">Jigjiga City </v>
      </c>
      <c r="D801" s="11" t="str">
        <f>IF(AND(COUNTRY_INFO!$T$9:$T$1000="T3 (ALB/MBD)",COUNTRY_INFO!$U$9:$U$1000="T3 (ALB/MBD)"), "T3 (ALB/MBD)", " ")</f>
        <v xml:space="preserve"> </v>
      </c>
      <c r="E801" s="289"/>
      <c r="F801" s="109"/>
      <c r="G801" s="288"/>
      <c r="H801" s="288"/>
      <c r="I801" s="56"/>
      <c r="J801" s="11">
        <f t="shared" si="73"/>
        <v>0</v>
      </c>
      <c r="K801" s="305"/>
      <c r="L801" s="308"/>
      <c r="M801" s="306"/>
      <c r="N801" s="14">
        <f t="shared" si="74"/>
        <v>0</v>
      </c>
      <c r="O801" s="230" t="str">
        <f t="shared" si="75"/>
        <v xml:space="preserve"> </v>
      </c>
      <c r="P801" s="230" t="str">
        <f t="shared" si="76"/>
        <v xml:space="preserve"> </v>
      </c>
      <c r="Q801" s="275" t="str">
        <f t="shared" si="77"/>
        <v xml:space="preserve"> </v>
      </c>
      <c r="R801" s="230" t="str">
        <f t="shared" si="78"/>
        <v xml:space="preserve"> </v>
      </c>
    </row>
    <row r="802" spans="1:18" x14ac:dyDescent="0.2">
      <c r="A802" s="10" t="str">
        <f>IF(COUNTRY_INFO!A802=0," ",COUNTRY_INFO!A802)</f>
        <v>Ethiopia</v>
      </c>
      <c r="B802" s="10" t="str">
        <f>IF(COUNTRY_INFO!B802=0," ",COUNTRY_INFO!B802)</f>
        <v>SomaliFaafan</v>
      </c>
      <c r="C802" s="10" t="str">
        <f>IF(COUNTRY_INFO!C802=0," ",COUNTRY_INFO!C802)</f>
        <v>Kebribeyah</v>
      </c>
      <c r="D802" s="11" t="str">
        <f>IF(AND(COUNTRY_INFO!$T$9:$T$1000="T3 (ALB/MBD)",COUNTRY_INFO!$U$9:$U$1000="T3 (ALB/MBD)"), "T3 (ALB/MBD)", " ")</f>
        <v xml:space="preserve"> </v>
      </c>
      <c r="E802" s="289"/>
      <c r="F802" s="109"/>
      <c r="G802" s="288"/>
      <c r="H802" s="288"/>
      <c r="I802" s="56"/>
      <c r="J802" s="11">
        <f t="shared" si="73"/>
        <v>0</v>
      </c>
      <c r="K802" s="305"/>
      <c r="L802" s="308"/>
      <c r="M802" s="306"/>
      <c r="N802" s="14">
        <f t="shared" si="74"/>
        <v>0</v>
      </c>
      <c r="O802" s="230" t="str">
        <f t="shared" si="75"/>
        <v xml:space="preserve"> </v>
      </c>
      <c r="P802" s="230" t="str">
        <f t="shared" si="76"/>
        <v xml:space="preserve"> </v>
      </c>
      <c r="Q802" s="275" t="str">
        <f t="shared" si="77"/>
        <v xml:space="preserve"> </v>
      </c>
      <c r="R802" s="230" t="str">
        <f t="shared" si="78"/>
        <v xml:space="preserve"> </v>
      </c>
    </row>
    <row r="803" spans="1:18" x14ac:dyDescent="0.2">
      <c r="A803" s="10" t="str">
        <f>IF(COUNTRY_INFO!A803=0," ",COUNTRY_INFO!A803)</f>
        <v>Ethiopia</v>
      </c>
      <c r="B803" s="10" t="str">
        <f>IF(COUNTRY_INFO!B803=0," ",COUNTRY_INFO!B803)</f>
        <v>SomaliFaafan</v>
      </c>
      <c r="C803" s="10" t="str">
        <f>IF(COUNTRY_INFO!C803=0," ",COUNTRY_INFO!C803)</f>
        <v>Kebribeyah Town</v>
      </c>
      <c r="D803" s="11" t="str">
        <f>IF(AND(COUNTRY_INFO!$T$9:$T$1000="T3 (ALB/MBD)",COUNTRY_INFO!$U$9:$U$1000="T3 (ALB/MBD)"), "T3 (ALB/MBD)", " ")</f>
        <v xml:space="preserve"> </v>
      </c>
      <c r="E803" s="289"/>
      <c r="F803" s="109"/>
      <c r="G803" s="288"/>
      <c r="H803" s="288"/>
      <c r="I803" s="56"/>
      <c r="J803" s="11">
        <f t="shared" si="73"/>
        <v>0</v>
      </c>
      <c r="K803" s="305"/>
      <c r="L803" s="308"/>
      <c r="M803" s="306"/>
      <c r="N803" s="14">
        <f t="shared" si="74"/>
        <v>0</v>
      </c>
      <c r="O803" s="230" t="str">
        <f t="shared" si="75"/>
        <v xml:space="preserve"> </v>
      </c>
      <c r="P803" s="230" t="str">
        <f t="shared" si="76"/>
        <v xml:space="preserve"> </v>
      </c>
      <c r="Q803" s="275" t="str">
        <f t="shared" si="77"/>
        <v xml:space="preserve"> </v>
      </c>
      <c r="R803" s="230" t="str">
        <f t="shared" si="78"/>
        <v xml:space="preserve"> </v>
      </c>
    </row>
    <row r="804" spans="1:18" x14ac:dyDescent="0.2">
      <c r="A804" s="10" t="str">
        <f>IF(COUNTRY_INFO!A804=0," ",COUNTRY_INFO!A804)</f>
        <v>Ethiopia</v>
      </c>
      <c r="B804" s="10" t="str">
        <f>IF(COUNTRY_INFO!B804=0," ",COUNTRY_INFO!B804)</f>
        <v>SomaliFaafan</v>
      </c>
      <c r="C804" s="10" t="str">
        <f>IF(COUNTRY_INFO!C804=0," ",COUNTRY_INFO!C804)</f>
        <v>Qoran-Mulla</v>
      </c>
      <c r="D804" s="11" t="str">
        <f>IF(AND(COUNTRY_INFO!$T$9:$T$1000="T3 (ALB/MBD)",COUNTRY_INFO!$U$9:$U$1000="T3 (ALB/MBD)"), "T3 (ALB/MBD)", " ")</f>
        <v xml:space="preserve"> </v>
      </c>
      <c r="E804" s="289"/>
      <c r="F804" s="109"/>
      <c r="G804" s="288"/>
      <c r="H804" s="288"/>
      <c r="I804" s="56"/>
      <c r="J804" s="11">
        <f t="shared" si="73"/>
        <v>0</v>
      </c>
      <c r="K804" s="305"/>
      <c r="L804" s="308"/>
      <c r="M804" s="306"/>
      <c r="N804" s="14">
        <f t="shared" si="74"/>
        <v>0</v>
      </c>
      <c r="O804" s="230" t="str">
        <f t="shared" si="75"/>
        <v xml:space="preserve"> </v>
      </c>
      <c r="P804" s="230" t="str">
        <f t="shared" si="76"/>
        <v xml:space="preserve"> </v>
      </c>
      <c r="Q804" s="275" t="str">
        <f t="shared" si="77"/>
        <v xml:space="preserve"> </v>
      </c>
      <c r="R804" s="230" t="str">
        <f t="shared" si="78"/>
        <v xml:space="preserve"> </v>
      </c>
    </row>
    <row r="805" spans="1:18" x14ac:dyDescent="0.2">
      <c r="A805" s="10" t="str">
        <f>IF(COUNTRY_INFO!A805=0," ",COUNTRY_INFO!A805)</f>
        <v>Ethiopia</v>
      </c>
      <c r="B805" s="10" t="str">
        <f>IF(COUNTRY_INFO!B805=0," ",COUNTRY_INFO!B805)</f>
        <v>SomaliFaafan</v>
      </c>
      <c r="C805" s="10" t="str">
        <f>IF(COUNTRY_INFO!C805=0," ",COUNTRY_INFO!C805)</f>
        <v>Shabeley</v>
      </c>
      <c r="D805" s="11" t="str">
        <f>IF(AND(COUNTRY_INFO!$T$9:$T$1000="T3 (ALB/MBD)",COUNTRY_INFO!$U$9:$U$1000="T3 (ALB/MBD)"), "T3 (ALB/MBD)", " ")</f>
        <v xml:space="preserve"> </v>
      </c>
      <c r="E805" s="289"/>
      <c r="F805" s="109"/>
      <c r="G805" s="288"/>
      <c r="H805" s="288"/>
      <c r="I805" s="56"/>
      <c r="J805" s="11">
        <f t="shared" si="73"/>
        <v>0</v>
      </c>
      <c r="K805" s="305"/>
      <c r="L805" s="308"/>
      <c r="M805" s="306"/>
      <c r="N805" s="14">
        <f t="shared" si="74"/>
        <v>0</v>
      </c>
      <c r="O805" s="230" t="str">
        <f t="shared" si="75"/>
        <v xml:space="preserve"> </v>
      </c>
      <c r="P805" s="230" t="str">
        <f t="shared" si="76"/>
        <v xml:space="preserve"> </v>
      </c>
      <c r="Q805" s="275" t="str">
        <f t="shared" si="77"/>
        <v xml:space="preserve"> </v>
      </c>
      <c r="R805" s="230" t="str">
        <f t="shared" si="78"/>
        <v xml:space="preserve"> </v>
      </c>
    </row>
    <row r="806" spans="1:18" x14ac:dyDescent="0.2">
      <c r="A806" s="10" t="str">
        <f>IF(COUNTRY_INFO!A806=0," ",COUNTRY_INFO!A806)</f>
        <v>Ethiopia</v>
      </c>
      <c r="B806" s="10" t="str">
        <f>IF(COUNTRY_INFO!B806=0," ",COUNTRY_INFO!B806)</f>
        <v>SomaliFaafan</v>
      </c>
      <c r="C806" s="10" t="str">
        <f>IF(COUNTRY_INFO!C806=0," ",COUNTRY_INFO!C806)</f>
        <v>Togo Wajjale</v>
      </c>
      <c r="D806" s="11" t="str">
        <f>IF(AND(COUNTRY_INFO!$T$9:$T$1000="T3 (ALB/MBD)",COUNTRY_INFO!$U$9:$U$1000="T3 (ALB/MBD)"), "T3 (ALB/MBD)", " ")</f>
        <v xml:space="preserve"> </v>
      </c>
      <c r="E806" s="289"/>
      <c r="F806" s="109"/>
      <c r="G806" s="288"/>
      <c r="H806" s="288"/>
      <c r="I806" s="56"/>
      <c r="J806" s="11">
        <f t="shared" si="73"/>
        <v>0</v>
      </c>
      <c r="K806" s="305"/>
      <c r="L806" s="308"/>
      <c r="M806" s="306"/>
      <c r="N806" s="14">
        <f t="shared" si="74"/>
        <v>0</v>
      </c>
      <c r="O806" s="230" t="str">
        <f t="shared" si="75"/>
        <v xml:space="preserve"> </v>
      </c>
      <c r="P806" s="230" t="str">
        <f t="shared" si="76"/>
        <v xml:space="preserve"> </v>
      </c>
      <c r="Q806" s="275" t="str">
        <f t="shared" si="77"/>
        <v xml:space="preserve"> </v>
      </c>
      <c r="R806" s="230" t="str">
        <f t="shared" si="78"/>
        <v xml:space="preserve"> </v>
      </c>
    </row>
    <row r="807" spans="1:18" x14ac:dyDescent="0.2">
      <c r="A807" s="10" t="str">
        <f>IF(COUNTRY_INFO!A807=0," ",COUNTRY_INFO!A807)</f>
        <v>Ethiopia</v>
      </c>
      <c r="B807" s="10" t="str">
        <f>IF(COUNTRY_INFO!B807=0," ",COUNTRY_INFO!B807)</f>
        <v>SomaliFaafan</v>
      </c>
      <c r="C807" s="10" t="str">
        <f>IF(COUNTRY_INFO!C807=0," ",COUNTRY_INFO!C807)</f>
        <v>Tuliguled</v>
      </c>
      <c r="D807" s="11" t="str">
        <f>IF(AND(COUNTRY_INFO!$T$9:$T$1000="T3 (ALB/MBD)",COUNTRY_INFO!$U$9:$U$1000="T3 (ALB/MBD)"), "T3 (ALB/MBD)", " ")</f>
        <v xml:space="preserve"> </v>
      </c>
      <c r="E807" s="289"/>
      <c r="F807" s="109"/>
      <c r="G807" s="288"/>
      <c r="H807" s="288"/>
      <c r="I807" s="56"/>
      <c r="J807" s="11">
        <f t="shared" si="73"/>
        <v>0</v>
      </c>
      <c r="K807" s="305"/>
      <c r="L807" s="308"/>
      <c r="M807" s="306"/>
      <c r="N807" s="14">
        <f t="shared" si="74"/>
        <v>0</v>
      </c>
      <c r="O807" s="230" t="str">
        <f t="shared" si="75"/>
        <v xml:space="preserve"> </v>
      </c>
      <c r="P807" s="230" t="str">
        <f t="shared" si="76"/>
        <v xml:space="preserve"> </v>
      </c>
      <c r="Q807" s="275" t="str">
        <f t="shared" si="77"/>
        <v xml:space="preserve"> </v>
      </c>
      <c r="R807" s="230" t="str">
        <f t="shared" si="78"/>
        <v xml:space="preserve"> </v>
      </c>
    </row>
    <row r="808" spans="1:18" x14ac:dyDescent="0.2">
      <c r="A808" s="10" t="str">
        <f>IF(COUNTRY_INFO!A808=0," ",COUNTRY_INFO!A808)</f>
        <v>Ethiopia</v>
      </c>
      <c r="B808" s="10" t="str">
        <f>IF(COUNTRY_INFO!B808=0," ",COUNTRY_INFO!B808)</f>
        <v>SomaliJarar</v>
      </c>
      <c r="C808" s="10" t="str">
        <f>IF(COUNTRY_INFO!C808=0," ",COUNTRY_INFO!C808)</f>
        <v>Ararso</v>
      </c>
      <c r="D808" s="11" t="str">
        <f>IF(AND(COUNTRY_INFO!$T$9:$T$1000="T3 (ALB/MBD)",COUNTRY_INFO!$U$9:$U$1000="T3 (ALB/MBD)"), "T3 (ALB/MBD)", " ")</f>
        <v xml:space="preserve"> </v>
      </c>
      <c r="E808" s="289"/>
      <c r="F808" s="109"/>
      <c r="G808" s="288"/>
      <c r="H808" s="288"/>
      <c r="I808" s="56"/>
      <c r="J808" s="11">
        <f t="shared" si="73"/>
        <v>0</v>
      </c>
      <c r="K808" s="305"/>
      <c r="L808" s="308"/>
      <c r="M808" s="306"/>
      <c r="N808" s="14">
        <f t="shared" si="74"/>
        <v>0</v>
      </c>
      <c r="O808" s="230" t="str">
        <f t="shared" si="75"/>
        <v xml:space="preserve"> </v>
      </c>
      <c r="P808" s="230" t="str">
        <f t="shared" si="76"/>
        <v xml:space="preserve"> </v>
      </c>
      <c r="Q808" s="275" t="str">
        <f t="shared" si="77"/>
        <v xml:space="preserve"> </v>
      </c>
      <c r="R808" s="230" t="str">
        <f t="shared" si="78"/>
        <v xml:space="preserve"> </v>
      </c>
    </row>
    <row r="809" spans="1:18" x14ac:dyDescent="0.2">
      <c r="A809" s="10" t="str">
        <f>IF(COUNTRY_INFO!A809=0," ",COUNTRY_INFO!A809)</f>
        <v>Ethiopia</v>
      </c>
      <c r="B809" s="10" t="str">
        <f>IF(COUNTRY_INFO!B809=0," ",COUNTRY_INFO!B809)</f>
        <v>SomaliJarar</v>
      </c>
      <c r="C809" s="10" t="str">
        <f>IF(COUNTRY_INFO!C809=0," ",COUNTRY_INFO!C809)</f>
        <v>Aware</v>
      </c>
      <c r="D809" s="11" t="str">
        <f>IF(AND(COUNTRY_INFO!$T$9:$T$1000="T3 (ALB/MBD)",COUNTRY_INFO!$U$9:$U$1000="T3 (ALB/MBD)"), "T3 (ALB/MBD)", " ")</f>
        <v xml:space="preserve"> </v>
      </c>
      <c r="E809" s="289"/>
      <c r="F809" s="109"/>
      <c r="G809" s="288"/>
      <c r="H809" s="288"/>
      <c r="I809" s="56"/>
      <c r="J809" s="11">
        <f t="shared" si="73"/>
        <v>0</v>
      </c>
      <c r="K809" s="305"/>
      <c r="L809" s="308"/>
      <c r="M809" s="306"/>
      <c r="N809" s="14">
        <f t="shared" si="74"/>
        <v>0</v>
      </c>
      <c r="O809" s="230" t="str">
        <f t="shared" si="75"/>
        <v xml:space="preserve"> </v>
      </c>
      <c r="P809" s="230" t="str">
        <f t="shared" si="76"/>
        <v xml:space="preserve"> </v>
      </c>
      <c r="Q809" s="275" t="str">
        <f t="shared" si="77"/>
        <v xml:space="preserve"> </v>
      </c>
      <c r="R809" s="230" t="str">
        <f t="shared" si="78"/>
        <v xml:space="preserve"> </v>
      </c>
    </row>
    <row r="810" spans="1:18" x14ac:dyDescent="0.2">
      <c r="A810" s="10" t="str">
        <f>IF(COUNTRY_INFO!A810=0," ",COUNTRY_INFO!A810)</f>
        <v>Ethiopia</v>
      </c>
      <c r="B810" s="10" t="str">
        <f>IF(COUNTRY_INFO!B810=0," ",COUNTRY_INFO!B810)</f>
        <v>SomaliJarar</v>
      </c>
      <c r="C810" s="10" t="str">
        <f>IF(COUNTRY_INFO!C810=0," ",COUNTRY_INFO!C810)</f>
        <v>Birqod</v>
      </c>
      <c r="D810" s="11" t="str">
        <f>IF(AND(COUNTRY_INFO!$T$9:$T$1000="T3 (ALB/MBD)",COUNTRY_INFO!$U$9:$U$1000="T3 (ALB/MBD)"), "T3 (ALB/MBD)", " ")</f>
        <v xml:space="preserve"> </v>
      </c>
      <c r="E810" s="289"/>
      <c r="F810" s="109"/>
      <c r="G810" s="288"/>
      <c r="H810" s="288"/>
      <c r="I810" s="56"/>
      <c r="J810" s="11">
        <f t="shared" si="73"/>
        <v>0</v>
      </c>
      <c r="K810" s="305"/>
      <c r="L810" s="308"/>
      <c r="M810" s="306"/>
      <c r="N810" s="14">
        <f t="shared" si="74"/>
        <v>0</v>
      </c>
      <c r="O810" s="230" t="str">
        <f t="shared" si="75"/>
        <v xml:space="preserve"> </v>
      </c>
      <c r="P810" s="230" t="str">
        <f t="shared" si="76"/>
        <v xml:space="preserve"> </v>
      </c>
      <c r="Q810" s="275" t="str">
        <f t="shared" si="77"/>
        <v xml:space="preserve"> </v>
      </c>
      <c r="R810" s="230" t="str">
        <f t="shared" si="78"/>
        <v xml:space="preserve"> </v>
      </c>
    </row>
    <row r="811" spans="1:18" x14ac:dyDescent="0.2">
      <c r="A811" s="10" t="str">
        <f>IF(COUNTRY_INFO!A811=0," ",COUNTRY_INFO!A811)</f>
        <v>Ethiopia</v>
      </c>
      <c r="B811" s="10" t="str">
        <f>IF(COUNTRY_INFO!B811=0," ",COUNTRY_INFO!B811)</f>
        <v>SomaliJarar</v>
      </c>
      <c r="C811" s="10" t="str">
        <f>IF(COUNTRY_INFO!C811=0," ",COUNTRY_INFO!C811)</f>
        <v>Daror</v>
      </c>
      <c r="D811" s="11" t="str">
        <f>IF(AND(COUNTRY_INFO!$T$9:$T$1000="T3 (ALB/MBD)",COUNTRY_INFO!$U$9:$U$1000="T3 (ALB/MBD)"), "T3 (ALB/MBD)", " ")</f>
        <v xml:space="preserve"> </v>
      </c>
      <c r="E811" s="289"/>
      <c r="F811" s="109"/>
      <c r="G811" s="288"/>
      <c r="H811" s="288"/>
      <c r="I811" s="56"/>
      <c r="J811" s="11">
        <f t="shared" si="73"/>
        <v>0</v>
      </c>
      <c r="K811" s="305"/>
      <c r="L811" s="308"/>
      <c r="M811" s="306"/>
      <c r="N811" s="14">
        <f t="shared" si="74"/>
        <v>0</v>
      </c>
      <c r="O811" s="230" t="str">
        <f t="shared" si="75"/>
        <v xml:space="preserve"> </v>
      </c>
      <c r="P811" s="230" t="str">
        <f t="shared" si="76"/>
        <v xml:space="preserve"> </v>
      </c>
      <c r="Q811" s="275" t="str">
        <f t="shared" si="77"/>
        <v xml:space="preserve"> </v>
      </c>
      <c r="R811" s="230" t="str">
        <f t="shared" si="78"/>
        <v xml:space="preserve"> </v>
      </c>
    </row>
    <row r="812" spans="1:18" x14ac:dyDescent="0.2">
      <c r="A812" s="10" t="str">
        <f>IF(COUNTRY_INFO!A812=0," ",COUNTRY_INFO!A812)</f>
        <v>Ethiopia</v>
      </c>
      <c r="B812" s="10" t="str">
        <f>IF(COUNTRY_INFO!B812=0," ",COUNTRY_INFO!B812)</f>
        <v>SomaliJarar</v>
      </c>
      <c r="C812" s="10" t="str">
        <f>IF(COUNTRY_INFO!C812=0," ",COUNTRY_INFO!C812)</f>
        <v>Degahabure</v>
      </c>
      <c r="D812" s="11" t="str">
        <f>IF(AND(COUNTRY_INFO!$T$9:$T$1000="T3 (ALB/MBD)",COUNTRY_INFO!$U$9:$U$1000="T3 (ALB/MBD)"), "T3 (ALB/MBD)", " ")</f>
        <v xml:space="preserve"> </v>
      </c>
      <c r="E812" s="289"/>
      <c r="F812" s="109"/>
      <c r="G812" s="288"/>
      <c r="H812" s="288"/>
      <c r="I812" s="56"/>
      <c r="J812" s="11">
        <f t="shared" si="73"/>
        <v>0</v>
      </c>
      <c r="K812" s="305"/>
      <c r="L812" s="308"/>
      <c r="M812" s="306"/>
      <c r="N812" s="14">
        <f t="shared" si="74"/>
        <v>0</v>
      </c>
      <c r="O812" s="230" t="str">
        <f t="shared" si="75"/>
        <v xml:space="preserve"> </v>
      </c>
      <c r="P812" s="230" t="str">
        <f t="shared" si="76"/>
        <v xml:space="preserve"> </v>
      </c>
      <c r="Q812" s="275" t="str">
        <f t="shared" si="77"/>
        <v xml:space="preserve"> </v>
      </c>
      <c r="R812" s="230" t="str">
        <f t="shared" si="78"/>
        <v xml:space="preserve"> </v>
      </c>
    </row>
    <row r="813" spans="1:18" x14ac:dyDescent="0.2">
      <c r="A813" s="10" t="str">
        <f>IF(COUNTRY_INFO!A813=0," ",COUNTRY_INFO!A813)</f>
        <v>Ethiopia</v>
      </c>
      <c r="B813" s="10" t="str">
        <f>IF(COUNTRY_INFO!B813=0," ",COUNTRY_INFO!B813)</f>
        <v>SomaliJarar</v>
      </c>
      <c r="C813" s="10" t="str">
        <f>IF(COUNTRY_INFO!C813=0," ",COUNTRY_INFO!C813)</f>
        <v>Degahmadow</v>
      </c>
      <c r="D813" s="11" t="str">
        <f>IF(AND(COUNTRY_INFO!$T$9:$T$1000="T3 (ALB/MBD)",COUNTRY_INFO!$U$9:$U$1000="T3 (ALB/MBD)"), "T3 (ALB/MBD)", " ")</f>
        <v xml:space="preserve"> </v>
      </c>
      <c r="E813" s="289"/>
      <c r="F813" s="109"/>
      <c r="G813" s="288"/>
      <c r="H813" s="288"/>
      <c r="I813" s="56"/>
      <c r="J813" s="11">
        <f t="shared" si="73"/>
        <v>0</v>
      </c>
      <c r="K813" s="305"/>
      <c r="L813" s="308"/>
      <c r="M813" s="306"/>
      <c r="N813" s="14">
        <f t="shared" si="74"/>
        <v>0</v>
      </c>
      <c r="O813" s="230" t="str">
        <f t="shared" si="75"/>
        <v xml:space="preserve"> </v>
      </c>
      <c r="P813" s="230" t="str">
        <f t="shared" si="76"/>
        <v xml:space="preserve"> </v>
      </c>
      <c r="Q813" s="275" t="str">
        <f t="shared" si="77"/>
        <v xml:space="preserve"> </v>
      </c>
      <c r="R813" s="230" t="str">
        <f t="shared" si="78"/>
        <v xml:space="preserve"> </v>
      </c>
    </row>
    <row r="814" spans="1:18" x14ac:dyDescent="0.2">
      <c r="A814" s="10" t="str">
        <f>IF(COUNTRY_INFO!A814=0," ",COUNTRY_INFO!A814)</f>
        <v>Ethiopia</v>
      </c>
      <c r="B814" s="10" t="str">
        <f>IF(COUNTRY_INFO!B814=0," ",COUNTRY_INFO!B814)</f>
        <v>SomaliJarar</v>
      </c>
      <c r="C814" s="10" t="str">
        <f>IF(COUNTRY_INFO!C814=0," ",COUNTRY_INFO!C814)</f>
        <v>Dehabur Town</v>
      </c>
      <c r="D814" s="11" t="str">
        <f>IF(AND(COUNTRY_INFO!$T$9:$T$1000="T3 (ALB/MBD)",COUNTRY_INFO!$U$9:$U$1000="T3 (ALB/MBD)"), "T3 (ALB/MBD)", " ")</f>
        <v xml:space="preserve"> </v>
      </c>
      <c r="E814" s="289"/>
      <c r="F814" s="109"/>
      <c r="G814" s="288"/>
      <c r="H814" s="288"/>
      <c r="I814" s="56"/>
      <c r="J814" s="11">
        <f t="shared" si="73"/>
        <v>0</v>
      </c>
      <c r="K814" s="305"/>
      <c r="L814" s="308"/>
      <c r="M814" s="306"/>
      <c r="N814" s="14">
        <f t="shared" si="74"/>
        <v>0</v>
      </c>
      <c r="O814" s="230" t="str">
        <f t="shared" si="75"/>
        <v xml:space="preserve"> </v>
      </c>
      <c r="P814" s="230" t="str">
        <f t="shared" si="76"/>
        <v xml:space="preserve"> </v>
      </c>
      <c r="Q814" s="275" t="str">
        <f t="shared" si="77"/>
        <v xml:space="preserve"> </v>
      </c>
      <c r="R814" s="230" t="str">
        <f t="shared" si="78"/>
        <v xml:space="preserve"> </v>
      </c>
    </row>
    <row r="815" spans="1:18" x14ac:dyDescent="0.2">
      <c r="A815" s="10" t="str">
        <f>IF(COUNTRY_INFO!A815=0," ",COUNTRY_INFO!A815)</f>
        <v>Ethiopia</v>
      </c>
      <c r="B815" s="10" t="str">
        <f>IF(COUNTRY_INFO!B815=0," ",COUNTRY_INFO!B815)</f>
        <v>SomaliJarar</v>
      </c>
      <c r="C815" s="10" t="str">
        <f>IF(COUNTRY_INFO!C815=0," ",COUNTRY_INFO!C815)</f>
        <v>Gashamo</v>
      </c>
      <c r="D815" s="11" t="s">
        <v>1188</v>
      </c>
      <c r="E815" s="289" t="s">
        <v>19</v>
      </c>
      <c r="F815" s="253" t="s">
        <v>1187</v>
      </c>
      <c r="G815" s="288"/>
      <c r="H815" s="288"/>
      <c r="I815" s="56"/>
      <c r="J815" s="11">
        <f t="shared" si="73"/>
        <v>0</v>
      </c>
      <c r="K815" s="305"/>
      <c r="L815" s="308"/>
      <c r="M815" s="306"/>
      <c r="N815" s="14">
        <f t="shared" si="74"/>
        <v>0</v>
      </c>
      <c r="O815" s="230" t="str">
        <f t="shared" si="75"/>
        <v xml:space="preserve"> </v>
      </c>
      <c r="P815" s="230" t="str">
        <f t="shared" si="76"/>
        <v xml:space="preserve"> </v>
      </c>
      <c r="Q815" s="275" t="str">
        <f t="shared" si="77"/>
        <v xml:space="preserve"> </v>
      </c>
      <c r="R815" s="230" t="str">
        <f t="shared" si="78"/>
        <v xml:space="preserve"> </v>
      </c>
    </row>
    <row r="816" spans="1:18" x14ac:dyDescent="0.2">
      <c r="A816" s="10" t="str">
        <f>IF(COUNTRY_INFO!A816=0," ",COUNTRY_INFO!A816)</f>
        <v>Ethiopia</v>
      </c>
      <c r="B816" s="10" t="str">
        <f>IF(COUNTRY_INFO!B816=0," ",COUNTRY_INFO!B816)</f>
        <v>SomaliJarar</v>
      </c>
      <c r="C816" s="10" t="str">
        <f>IF(COUNTRY_INFO!C816=0," ",COUNTRY_INFO!C816)</f>
        <v>Gunagado</v>
      </c>
      <c r="D816" s="11" t="str">
        <f>IF(AND(COUNTRY_INFO!$T$9:$T$1000="T3 (ALB/MBD)",COUNTRY_INFO!$U$9:$U$1000="T3 (ALB/MBD)"), "T3 (ALB/MBD)", " ")</f>
        <v xml:space="preserve"> </v>
      </c>
      <c r="E816" s="289"/>
      <c r="F816" s="109"/>
      <c r="G816" s="288"/>
      <c r="H816" s="288"/>
      <c r="I816" s="56"/>
      <c r="J816" s="11">
        <f t="shared" si="73"/>
        <v>0</v>
      </c>
      <c r="K816" s="305"/>
      <c r="L816" s="308"/>
      <c r="M816" s="306"/>
      <c r="N816" s="14">
        <f t="shared" si="74"/>
        <v>0</v>
      </c>
      <c r="O816" s="230" t="str">
        <f t="shared" si="75"/>
        <v xml:space="preserve"> </v>
      </c>
      <c r="P816" s="230" t="str">
        <f t="shared" si="76"/>
        <v xml:space="preserve"> </v>
      </c>
      <c r="Q816" s="275" t="str">
        <f t="shared" si="77"/>
        <v xml:space="preserve"> </v>
      </c>
      <c r="R816" s="230" t="str">
        <f t="shared" si="78"/>
        <v xml:space="preserve"> </v>
      </c>
    </row>
    <row r="817" spans="1:18" x14ac:dyDescent="0.2">
      <c r="A817" s="10" t="str">
        <f>IF(COUNTRY_INFO!A817=0," ",COUNTRY_INFO!A817)</f>
        <v>Ethiopia</v>
      </c>
      <c r="B817" s="10" t="str">
        <f>IF(COUNTRY_INFO!B817=0," ",COUNTRY_INFO!B817)</f>
        <v>SomaliJarar</v>
      </c>
      <c r="C817" s="10" t="str">
        <f>IF(COUNTRY_INFO!C817=0," ",COUNTRY_INFO!C817)</f>
        <v>Yocale</v>
      </c>
      <c r="D817" s="11" t="str">
        <f>IF(AND(COUNTRY_INFO!$T$9:$T$1000="T3 (ALB/MBD)",COUNTRY_INFO!$U$9:$U$1000="T3 (ALB/MBD)"), "T3 (ALB/MBD)", " ")</f>
        <v xml:space="preserve"> </v>
      </c>
      <c r="E817" s="289"/>
      <c r="F817" s="109"/>
      <c r="G817" s="288"/>
      <c r="H817" s="288"/>
      <c r="I817" s="56"/>
      <c r="J817" s="11">
        <f t="shared" si="73"/>
        <v>0</v>
      </c>
      <c r="K817" s="305"/>
      <c r="L817" s="308"/>
      <c r="M817" s="306"/>
      <c r="N817" s="14">
        <f t="shared" si="74"/>
        <v>0</v>
      </c>
      <c r="O817" s="230" t="str">
        <f t="shared" si="75"/>
        <v xml:space="preserve"> </v>
      </c>
      <c r="P817" s="230" t="str">
        <f t="shared" si="76"/>
        <v xml:space="preserve"> </v>
      </c>
      <c r="Q817" s="275" t="str">
        <f t="shared" si="77"/>
        <v xml:space="preserve"> </v>
      </c>
      <c r="R817" s="230" t="str">
        <f t="shared" si="78"/>
        <v xml:space="preserve"> </v>
      </c>
    </row>
    <row r="818" spans="1:18" x14ac:dyDescent="0.2">
      <c r="A818" s="10" t="str">
        <f>IF(COUNTRY_INFO!A818=0," ",COUNTRY_INFO!A818)</f>
        <v>Ethiopia</v>
      </c>
      <c r="B818" s="10" t="str">
        <f>IF(COUNTRY_INFO!B818=0," ",COUNTRY_INFO!B818)</f>
        <v>SomaliLiban</v>
      </c>
      <c r="C818" s="10" t="str">
        <f>IF(COUNTRY_INFO!C818=0," ",COUNTRY_INFO!C818)</f>
        <v>Deka suftu</v>
      </c>
      <c r="D818" s="11" t="str">
        <f>IF(AND(COUNTRY_INFO!$T$9:$T$1000="T3 (ALB/MBD)",COUNTRY_INFO!$U$9:$U$1000="T3 (ALB/MBD)"), "T3 (ALB/MBD)", " ")</f>
        <v xml:space="preserve"> </v>
      </c>
      <c r="E818" s="289"/>
      <c r="F818" s="109"/>
      <c r="G818" s="288"/>
      <c r="H818" s="288"/>
      <c r="I818" s="56"/>
      <c r="J818" s="11">
        <f t="shared" si="73"/>
        <v>0</v>
      </c>
      <c r="K818" s="305"/>
      <c r="L818" s="308"/>
      <c r="M818" s="306"/>
      <c r="N818" s="14">
        <f t="shared" si="74"/>
        <v>0</v>
      </c>
      <c r="O818" s="230" t="str">
        <f t="shared" si="75"/>
        <v xml:space="preserve"> </v>
      </c>
      <c r="P818" s="230" t="str">
        <f t="shared" si="76"/>
        <v xml:space="preserve"> </v>
      </c>
      <c r="Q818" s="275" t="str">
        <f t="shared" si="77"/>
        <v xml:space="preserve"> </v>
      </c>
      <c r="R818" s="230" t="str">
        <f t="shared" si="78"/>
        <v xml:space="preserve"> </v>
      </c>
    </row>
    <row r="819" spans="1:18" x14ac:dyDescent="0.2">
      <c r="A819" s="10" t="str">
        <f>IF(COUNTRY_INFO!A819=0," ",COUNTRY_INFO!A819)</f>
        <v>Ethiopia</v>
      </c>
      <c r="B819" s="10" t="str">
        <f>IF(COUNTRY_INFO!B819=0," ",COUNTRY_INFO!B819)</f>
        <v>SomaliLiban</v>
      </c>
      <c r="C819" s="10" t="str">
        <f>IF(COUNTRY_INFO!C819=0," ",COUNTRY_INFO!C819)</f>
        <v>Doloado</v>
      </c>
      <c r="D819" s="11" t="str">
        <f>IF(AND(COUNTRY_INFO!$T$9:$T$1000="T3 (ALB/MBD)",COUNTRY_INFO!$U$9:$U$1000="T3 (ALB/MBD)"), "T3 (ALB/MBD)", " ")</f>
        <v xml:space="preserve"> </v>
      </c>
      <c r="E819" s="289"/>
      <c r="F819" s="109"/>
      <c r="G819" s="288"/>
      <c r="H819" s="288"/>
      <c r="I819" s="56"/>
      <c r="J819" s="11">
        <f t="shared" si="73"/>
        <v>0</v>
      </c>
      <c r="K819" s="305"/>
      <c r="L819" s="308"/>
      <c r="M819" s="306"/>
      <c r="N819" s="14">
        <f t="shared" si="74"/>
        <v>0</v>
      </c>
      <c r="O819" s="230" t="str">
        <f t="shared" si="75"/>
        <v xml:space="preserve"> </v>
      </c>
      <c r="P819" s="230" t="str">
        <f t="shared" si="76"/>
        <v xml:space="preserve"> </v>
      </c>
      <c r="Q819" s="275" t="str">
        <f t="shared" si="77"/>
        <v xml:space="preserve"> </v>
      </c>
      <c r="R819" s="230" t="str">
        <f t="shared" si="78"/>
        <v xml:space="preserve"> </v>
      </c>
    </row>
    <row r="820" spans="1:18" x14ac:dyDescent="0.2">
      <c r="A820" s="10" t="str">
        <f>IF(COUNTRY_INFO!A820=0," ",COUNTRY_INFO!A820)</f>
        <v>Ethiopia</v>
      </c>
      <c r="B820" s="10" t="str">
        <f>IF(COUNTRY_INFO!B820=0," ",COUNTRY_INFO!B820)</f>
        <v>SomaliLiban</v>
      </c>
      <c r="C820" s="10" t="str">
        <f>IF(COUNTRY_INFO!C820=0," ",COUNTRY_INFO!C820)</f>
        <v>Filtu</v>
      </c>
      <c r="D820" s="11" t="str">
        <f>IF(AND(COUNTRY_INFO!$T$9:$T$1000="T3 (ALB/MBD)",COUNTRY_INFO!$U$9:$U$1000="T3 (ALB/MBD)"), "T3 (ALB/MBD)", " ")</f>
        <v xml:space="preserve"> </v>
      </c>
      <c r="E820" s="289"/>
      <c r="F820" s="109"/>
      <c r="G820" s="288"/>
      <c r="H820" s="288"/>
      <c r="I820" s="56"/>
      <c r="J820" s="11">
        <f t="shared" si="73"/>
        <v>0</v>
      </c>
      <c r="K820" s="305"/>
      <c r="L820" s="308"/>
      <c r="M820" s="306"/>
      <c r="N820" s="14">
        <f t="shared" si="74"/>
        <v>0</v>
      </c>
      <c r="O820" s="230" t="str">
        <f t="shared" si="75"/>
        <v xml:space="preserve"> </v>
      </c>
      <c r="P820" s="230" t="str">
        <f t="shared" si="76"/>
        <v xml:space="preserve"> </v>
      </c>
      <c r="Q820" s="275" t="str">
        <f t="shared" si="77"/>
        <v xml:space="preserve"> </v>
      </c>
      <c r="R820" s="230" t="str">
        <f t="shared" si="78"/>
        <v xml:space="preserve"> </v>
      </c>
    </row>
    <row r="821" spans="1:18" x14ac:dyDescent="0.2">
      <c r="A821" s="10" t="str">
        <f>IF(COUNTRY_INFO!A821=0," ",COUNTRY_INFO!A821)</f>
        <v>Ethiopia</v>
      </c>
      <c r="B821" s="10" t="str">
        <f>IF(COUNTRY_INFO!B821=0," ",COUNTRY_INFO!B821)</f>
        <v>SomaliLiban</v>
      </c>
      <c r="C821" s="10" t="str">
        <f>IF(COUNTRY_INFO!C821=0," ",COUNTRY_INFO!C821)</f>
        <v>Hudet</v>
      </c>
      <c r="D821" s="11" t="str">
        <f>IF(AND(COUNTRY_INFO!$T$9:$T$1000="T3 (ALB/MBD)",COUNTRY_INFO!$U$9:$U$1000="T3 (ALB/MBD)"), "T3 (ALB/MBD)", " ")</f>
        <v xml:space="preserve"> </v>
      </c>
      <c r="E821" s="289"/>
      <c r="F821" s="109"/>
      <c r="G821" s="288"/>
      <c r="H821" s="288"/>
      <c r="I821" s="56"/>
      <c r="J821" s="11">
        <f t="shared" si="73"/>
        <v>0</v>
      </c>
      <c r="K821" s="305"/>
      <c r="L821" s="308"/>
      <c r="M821" s="306"/>
      <c r="N821" s="14">
        <f t="shared" si="74"/>
        <v>0</v>
      </c>
      <c r="O821" s="230" t="str">
        <f t="shared" si="75"/>
        <v xml:space="preserve"> </v>
      </c>
      <c r="P821" s="230" t="str">
        <f t="shared" si="76"/>
        <v xml:space="preserve"> </v>
      </c>
      <c r="Q821" s="275" t="str">
        <f t="shared" si="77"/>
        <v xml:space="preserve"> </v>
      </c>
      <c r="R821" s="230" t="str">
        <f t="shared" si="78"/>
        <v xml:space="preserve"> </v>
      </c>
    </row>
    <row r="822" spans="1:18" x14ac:dyDescent="0.2">
      <c r="A822" s="10" t="str">
        <f>IF(COUNTRY_INFO!A822=0," ",COUNTRY_INFO!A822)</f>
        <v>Ethiopia</v>
      </c>
      <c r="B822" s="10" t="str">
        <f>IF(COUNTRY_INFO!B822=0," ",COUNTRY_INFO!B822)</f>
        <v>SomaliLiban</v>
      </c>
      <c r="C822" s="10" t="str">
        <f>IF(COUNTRY_INFO!C822=0," ",COUNTRY_INFO!C822)</f>
        <v>Moyale</v>
      </c>
      <c r="D822" s="11" t="str">
        <f>IF(AND(COUNTRY_INFO!$T$9:$T$1000="T3 (ALB/MBD)",COUNTRY_INFO!$U$9:$U$1000="T3 (ALB/MBD)"), "T3 (ALB/MBD)", " ")</f>
        <v xml:space="preserve"> </v>
      </c>
      <c r="E822" s="289"/>
      <c r="F822" s="109"/>
      <c r="G822" s="288"/>
      <c r="H822" s="288"/>
      <c r="I822" s="56"/>
      <c r="J822" s="11">
        <f t="shared" si="73"/>
        <v>0</v>
      </c>
      <c r="K822" s="305"/>
      <c r="L822" s="308"/>
      <c r="M822" s="306"/>
      <c r="N822" s="14">
        <f t="shared" si="74"/>
        <v>0</v>
      </c>
      <c r="O822" s="230" t="str">
        <f t="shared" si="75"/>
        <v xml:space="preserve"> </v>
      </c>
      <c r="P822" s="230" t="str">
        <f t="shared" si="76"/>
        <v xml:space="preserve"> </v>
      </c>
      <c r="Q822" s="275" t="str">
        <f t="shared" si="77"/>
        <v xml:space="preserve"> </v>
      </c>
      <c r="R822" s="230" t="str">
        <f t="shared" si="78"/>
        <v xml:space="preserve"> </v>
      </c>
    </row>
    <row r="823" spans="1:18" x14ac:dyDescent="0.2">
      <c r="A823" s="10" t="str">
        <f>IF(COUNTRY_INFO!A823=0," ",COUNTRY_INFO!A823)</f>
        <v>Ethiopia</v>
      </c>
      <c r="B823" s="10" t="str">
        <f>IF(COUNTRY_INFO!B823=0," ",COUNTRY_INFO!B823)</f>
        <v>SomaliLiban</v>
      </c>
      <c r="C823" s="10" t="str">
        <f>IF(COUNTRY_INFO!C823=0," ",COUNTRY_INFO!C823)</f>
        <v>Mubarek</v>
      </c>
      <c r="D823" s="11" t="str">
        <f>IF(AND(COUNTRY_INFO!$T$9:$T$1000="T3 (ALB/MBD)",COUNTRY_INFO!$U$9:$U$1000="T3 (ALB/MBD)"), "T3 (ALB/MBD)", " ")</f>
        <v xml:space="preserve"> </v>
      </c>
      <c r="E823" s="289"/>
      <c r="F823" s="109"/>
      <c r="G823" s="288"/>
      <c r="H823" s="288"/>
      <c r="I823" s="56"/>
      <c r="J823" s="11">
        <f t="shared" si="73"/>
        <v>0</v>
      </c>
      <c r="K823" s="305"/>
      <c r="L823" s="308"/>
      <c r="M823" s="306"/>
      <c r="N823" s="14">
        <f t="shared" si="74"/>
        <v>0</v>
      </c>
      <c r="O823" s="230" t="str">
        <f t="shared" si="75"/>
        <v xml:space="preserve"> </v>
      </c>
      <c r="P823" s="230" t="str">
        <f t="shared" si="76"/>
        <v xml:space="preserve"> </v>
      </c>
      <c r="Q823" s="275" t="str">
        <f t="shared" si="77"/>
        <v xml:space="preserve"> </v>
      </c>
      <c r="R823" s="230" t="str">
        <f t="shared" si="78"/>
        <v xml:space="preserve"> </v>
      </c>
    </row>
    <row r="824" spans="1:18" x14ac:dyDescent="0.2">
      <c r="A824" s="10" t="str">
        <f>IF(COUNTRY_INFO!A824=0," ",COUNTRY_INFO!A824)</f>
        <v>Ethiopia</v>
      </c>
      <c r="B824" s="10" t="str">
        <f>IF(COUNTRY_INFO!B824=0," ",COUNTRY_INFO!B824)</f>
        <v>SomaliLiban</v>
      </c>
      <c r="C824" s="10" t="str">
        <f>IF(COUNTRY_INFO!C824=0," ",COUNTRY_INFO!C824)</f>
        <v>Qadaadumo</v>
      </c>
      <c r="D824" s="11" t="str">
        <f>IF(AND(COUNTRY_INFO!$T$9:$T$1000="T3 (ALB/MBD)",COUNTRY_INFO!$U$9:$U$1000="T3 (ALB/MBD)"), "T3 (ALB/MBD)", " ")</f>
        <v xml:space="preserve"> </v>
      </c>
      <c r="E824" s="289"/>
      <c r="F824" s="109"/>
      <c r="G824" s="288"/>
      <c r="H824" s="288"/>
      <c r="I824" s="56"/>
      <c r="J824" s="11">
        <f t="shared" si="73"/>
        <v>0</v>
      </c>
      <c r="K824" s="305"/>
      <c r="L824" s="308"/>
      <c r="M824" s="306"/>
      <c r="N824" s="14">
        <f t="shared" si="74"/>
        <v>0</v>
      </c>
      <c r="O824" s="230" t="str">
        <f t="shared" si="75"/>
        <v xml:space="preserve"> </v>
      </c>
      <c r="P824" s="230" t="str">
        <f t="shared" si="76"/>
        <v xml:space="preserve"> </v>
      </c>
      <c r="Q824" s="275" t="str">
        <f t="shared" si="77"/>
        <v xml:space="preserve"> </v>
      </c>
      <c r="R824" s="230" t="str">
        <f t="shared" si="78"/>
        <v xml:space="preserve"> </v>
      </c>
    </row>
    <row r="825" spans="1:18" x14ac:dyDescent="0.2">
      <c r="A825" s="10" t="str">
        <f>IF(COUNTRY_INFO!A825=0," ",COUNTRY_INFO!A825)</f>
        <v>Ethiopia</v>
      </c>
      <c r="B825" s="10" t="str">
        <f>IF(COUNTRY_INFO!B825=0," ",COUNTRY_INFO!B825)</f>
        <v>SomaliNogob</v>
      </c>
      <c r="C825" s="10" t="str">
        <f>IF(COUNTRY_INFO!C825=0," ",COUNTRY_INFO!C825)</f>
        <v xml:space="preserve">Cayuun </v>
      </c>
      <c r="D825" s="11" t="str">
        <f>IF(AND(COUNTRY_INFO!$T$9:$T$1000="T3 (ALB/MBD)",COUNTRY_INFO!$U$9:$U$1000="T3 (ALB/MBD)"), "T3 (ALB/MBD)", " ")</f>
        <v xml:space="preserve"> </v>
      </c>
      <c r="E825" s="289"/>
      <c r="F825" s="109"/>
      <c r="G825" s="288"/>
      <c r="H825" s="288"/>
      <c r="I825" s="56"/>
      <c r="J825" s="11">
        <f t="shared" si="73"/>
        <v>0</v>
      </c>
      <c r="K825" s="305"/>
      <c r="L825" s="308"/>
      <c r="M825" s="306"/>
      <c r="N825" s="14">
        <f t="shared" si="74"/>
        <v>0</v>
      </c>
      <c r="O825" s="230" t="str">
        <f t="shared" si="75"/>
        <v xml:space="preserve"> </v>
      </c>
      <c r="P825" s="230" t="str">
        <f t="shared" si="76"/>
        <v xml:space="preserve"> </v>
      </c>
      <c r="Q825" s="275" t="str">
        <f t="shared" si="77"/>
        <v xml:space="preserve"> </v>
      </c>
      <c r="R825" s="230" t="str">
        <f t="shared" si="78"/>
        <v xml:space="preserve"> </v>
      </c>
    </row>
    <row r="826" spans="1:18" x14ac:dyDescent="0.2">
      <c r="A826" s="10" t="str">
        <f>IF(COUNTRY_INFO!A826=0," ",COUNTRY_INFO!A826)</f>
        <v>Ethiopia</v>
      </c>
      <c r="B826" s="10" t="str">
        <f>IF(COUNTRY_INFO!B826=0," ",COUNTRY_INFO!B826)</f>
        <v>SomaliNogob</v>
      </c>
      <c r="C826" s="10" t="str">
        <f>IF(COUNTRY_INFO!C826=0," ",COUNTRY_INFO!C826)</f>
        <v>Duhun</v>
      </c>
      <c r="D826" s="11" t="str">
        <f>IF(AND(COUNTRY_INFO!$T$9:$T$1000="T3 (ALB/MBD)",COUNTRY_INFO!$U$9:$U$1000="T3 (ALB/MBD)"), "T3 (ALB/MBD)", " ")</f>
        <v xml:space="preserve"> </v>
      </c>
      <c r="E826" s="289"/>
      <c r="F826" s="109"/>
      <c r="G826" s="288"/>
      <c r="H826" s="288"/>
      <c r="I826" s="56"/>
      <c r="J826" s="11">
        <f t="shared" si="73"/>
        <v>0</v>
      </c>
      <c r="K826" s="305"/>
      <c r="L826" s="308"/>
      <c r="M826" s="306"/>
      <c r="N826" s="14">
        <f t="shared" si="74"/>
        <v>0</v>
      </c>
      <c r="O826" s="230" t="str">
        <f t="shared" si="75"/>
        <v xml:space="preserve"> </v>
      </c>
      <c r="P826" s="230" t="str">
        <f t="shared" si="76"/>
        <v xml:space="preserve"> </v>
      </c>
      <c r="Q826" s="275" t="str">
        <f t="shared" si="77"/>
        <v xml:space="preserve"> </v>
      </c>
      <c r="R826" s="230" t="str">
        <f t="shared" si="78"/>
        <v xml:space="preserve"> </v>
      </c>
    </row>
    <row r="827" spans="1:18" x14ac:dyDescent="0.2">
      <c r="A827" s="10" t="str">
        <f>IF(COUNTRY_INFO!A827=0," ",COUNTRY_INFO!A827)</f>
        <v>Ethiopia</v>
      </c>
      <c r="B827" s="10" t="str">
        <f>IF(COUNTRY_INFO!B827=0," ",COUNTRY_INFO!B827)</f>
        <v>SomaliNogob</v>
      </c>
      <c r="C827" s="10" t="str">
        <f>IF(COUNTRY_INFO!C827=0," ",COUNTRY_INFO!C827)</f>
        <v>Garbo</v>
      </c>
      <c r="D827" s="11" t="str">
        <f>IF(AND(COUNTRY_INFO!$T$9:$T$1000="T3 (ALB/MBD)",COUNTRY_INFO!$U$9:$U$1000="T3 (ALB/MBD)"), "T3 (ALB/MBD)", " ")</f>
        <v xml:space="preserve"> </v>
      </c>
      <c r="E827" s="289"/>
      <c r="F827" s="109"/>
      <c r="G827" s="288"/>
      <c r="H827" s="288"/>
      <c r="I827" s="56"/>
      <c r="J827" s="11">
        <f t="shared" si="73"/>
        <v>0</v>
      </c>
      <c r="K827" s="305"/>
      <c r="L827" s="308"/>
      <c r="M827" s="306"/>
      <c r="N827" s="14">
        <f t="shared" si="74"/>
        <v>0</v>
      </c>
      <c r="O827" s="230" t="str">
        <f t="shared" si="75"/>
        <v xml:space="preserve"> </v>
      </c>
      <c r="P827" s="230" t="str">
        <f t="shared" si="76"/>
        <v xml:space="preserve"> </v>
      </c>
      <c r="Q827" s="275" t="str">
        <f t="shared" si="77"/>
        <v xml:space="preserve"> </v>
      </c>
      <c r="R827" s="230" t="str">
        <f t="shared" si="78"/>
        <v xml:space="preserve"> </v>
      </c>
    </row>
    <row r="828" spans="1:18" x14ac:dyDescent="0.2">
      <c r="A828" s="10" t="str">
        <f>IF(COUNTRY_INFO!A828=0," ",COUNTRY_INFO!A828)</f>
        <v>Ethiopia</v>
      </c>
      <c r="B828" s="10" t="str">
        <f>IF(COUNTRY_INFO!B828=0," ",COUNTRY_INFO!B828)</f>
        <v>SomaliNogob</v>
      </c>
      <c r="C828" s="10" t="str">
        <f>IF(COUNTRY_INFO!C828=0," ",COUNTRY_INFO!C828)</f>
        <v>Hamaro</v>
      </c>
      <c r="D828" s="11" t="str">
        <f>IF(AND(COUNTRY_INFO!$T$9:$T$1000="T3 (ALB/MBD)",COUNTRY_INFO!$U$9:$U$1000="T3 (ALB/MBD)"), "T3 (ALB/MBD)", " ")</f>
        <v xml:space="preserve"> </v>
      </c>
      <c r="E828" s="289"/>
      <c r="F828" s="109"/>
      <c r="G828" s="288"/>
      <c r="H828" s="288"/>
      <c r="I828" s="56"/>
      <c r="J828" s="11">
        <f t="shared" si="73"/>
        <v>0</v>
      </c>
      <c r="K828" s="305"/>
      <c r="L828" s="308"/>
      <c r="M828" s="306"/>
      <c r="N828" s="14">
        <f t="shared" si="74"/>
        <v>0</v>
      </c>
      <c r="O828" s="230" t="str">
        <f t="shared" si="75"/>
        <v xml:space="preserve"> </v>
      </c>
      <c r="P828" s="230" t="str">
        <f t="shared" si="76"/>
        <v xml:space="preserve"> </v>
      </c>
      <c r="Q828" s="275" t="str">
        <f t="shared" si="77"/>
        <v xml:space="preserve"> </v>
      </c>
      <c r="R828" s="230" t="str">
        <f t="shared" si="78"/>
        <v xml:space="preserve"> </v>
      </c>
    </row>
    <row r="829" spans="1:18" x14ac:dyDescent="0.2">
      <c r="A829" s="10" t="str">
        <f>IF(COUNTRY_INFO!A829=0," ",COUNTRY_INFO!A829)</f>
        <v>Ethiopia</v>
      </c>
      <c r="B829" s="10" t="str">
        <f>IF(COUNTRY_INFO!B829=0," ",COUNTRY_INFO!B829)</f>
        <v>SomaliNogob</v>
      </c>
      <c r="C829" s="10" t="str">
        <f>IF(COUNTRY_INFO!C829=0," ",COUNTRY_INFO!C829)</f>
        <v xml:space="preserve">Hor shagah </v>
      </c>
      <c r="D829" s="11" t="str">
        <f>IF(AND(COUNTRY_INFO!$T$9:$T$1000="T3 (ALB/MBD)",COUNTRY_INFO!$U$9:$U$1000="T3 (ALB/MBD)"), "T3 (ALB/MBD)", " ")</f>
        <v xml:space="preserve"> </v>
      </c>
      <c r="E829" s="289"/>
      <c r="F829" s="109"/>
      <c r="G829" s="288"/>
      <c r="H829" s="288"/>
      <c r="I829" s="56"/>
      <c r="J829" s="11">
        <f t="shared" si="73"/>
        <v>0</v>
      </c>
      <c r="K829" s="305"/>
      <c r="L829" s="308"/>
      <c r="M829" s="306"/>
      <c r="N829" s="14">
        <f t="shared" si="74"/>
        <v>0</v>
      </c>
      <c r="O829" s="230" t="str">
        <f t="shared" si="75"/>
        <v xml:space="preserve"> </v>
      </c>
      <c r="P829" s="230" t="str">
        <f t="shared" si="76"/>
        <v xml:space="preserve"> </v>
      </c>
      <c r="Q829" s="275" t="str">
        <f t="shared" si="77"/>
        <v xml:space="preserve"> </v>
      </c>
      <c r="R829" s="230" t="str">
        <f t="shared" si="78"/>
        <v xml:space="preserve"> </v>
      </c>
    </row>
    <row r="830" spans="1:18" x14ac:dyDescent="0.2">
      <c r="A830" s="10" t="str">
        <f>IF(COUNTRY_INFO!A830=0," ",COUNTRY_INFO!A830)</f>
        <v>Ethiopia</v>
      </c>
      <c r="B830" s="10" t="str">
        <f>IF(COUNTRY_INFO!B830=0," ",COUNTRY_INFO!B830)</f>
        <v>SomaliNogob</v>
      </c>
      <c r="C830" s="10" t="str">
        <f>IF(COUNTRY_INFO!C830=0," ",COUNTRY_INFO!C830)</f>
        <v>Lagahida</v>
      </c>
      <c r="D830" s="11" t="str">
        <f>IF(AND(COUNTRY_INFO!$T$9:$T$1000="T3 (ALB/MBD)",COUNTRY_INFO!$U$9:$U$1000="T3 (ALB/MBD)"), "T3 (ALB/MBD)", " ")</f>
        <v xml:space="preserve"> </v>
      </c>
      <c r="E830" s="289"/>
      <c r="F830" s="109"/>
      <c r="G830" s="288"/>
      <c r="H830" s="288"/>
      <c r="I830" s="56"/>
      <c r="J830" s="11">
        <f t="shared" si="73"/>
        <v>0</v>
      </c>
      <c r="K830" s="305"/>
      <c r="L830" s="308"/>
      <c r="M830" s="306"/>
      <c r="N830" s="14">
        <f t="shared" si="74"/>
        <v>0</v>
      </c>
      <c r="O830" s="230" t="str">
        <f t="shared" si="75"/>
        <v xml:space="preserve"> </v>
      </c>
      <c r="P830" s="230" t="str">
        <f t="shared" si="76"/>
        <v xml:space="preserve"> </v>
      </c>
      <c r="Q830" s="275" t="str">
        <f t="shared" si="77"/>
        <v xml:space="preserve"> </v>
      </c>
      <c r="R830" s="230" t="str">
        <f t="shared" si="78"/>
        <v xml:space="preserve"> </v>
      </c>
    </row>
    <row r="831" spans="1:18" x14ac:dyDescent="0.2">
      <c r="A831" s="10" t="str">
        <f>IF(COUNTRY_INFO!A831=0," ",COUNTRY_INFO!A831)</f>
        <v>Ethiopia</v>
      </c>
      <c r="B831" s="10" t="str">
        <f>IF(COUNTRY_INFO!B831=0," ",COUNTRY_INFO!B831)</f>
        <v>SomaliNogob</v>
      </c>
      <c r="C831" s="10" t="str">
        <f>IF(COUNTRY_INFO!C831=0," ",COUNTRY_INFO!C831)</f>
        <v>Sagag</v>
      </c>
      <c r="D831" s="11" t="str">
        <f>IF(AND(COUNTRY_INFO!$T$9:$T$1000="T3 (ALB/MBD)",COUNTRY_INFO!$U$9:$U$1000="T3 (ALB/MBD)"), "T3 (ALB/MBD)", " ")</f>
        <v xml:space="preserve"> </v>
      </c>
      <c r="E831" s="289"/>
      <c r="F831" s="109"/>
      <c r="G831" s="288"/>
      <c r="H831" s="288"/>
      <c r="I831" s="56"/>
      <c r="J831" s="11">
        <f t="shared" si="73"/>
        <v>0</v>
      </c>
      <c r="K831" s="305"/>
      <c r="L831" s="308"/>
      <c r="M831" s="306"/>
      <c r="N831" s="14">
        <f t="shared" si="74"/>
        <v>0</v>
      </c>
      <c r="O831" s="230" t="str">
        <f t="shared" si="75"/>
        <v xml:space="preserve"> </v>
      </c>
      <c r="P831" s="230" t="str">
        <f t="shared" si="76"/>
        <v xml:space="preserve"> </v>
      </c>
      <c r="Q831" s="275" t="str">
        <f t="shared" si="77"/>
        <v xml:space="preserve"> </v>
      </c>
      <c r="R831" s="230" t="str">
        <f t="shared" si="78"/>
        <v xml:space="preserve"> </v>
      </c>
    </row>
    <row r="832" spans="1:18" x14ac:dyDescent="0.2">
      <c r="A832" s="10" t="str">
        <f>IF(COUNTRY_INFO!A832=0," ",COUNTRY_INFO!A832)</f>
        <v>Ethiopia</v>
      </c>
      <c r="B832" s="10" t="str">
        <f>IF(COUNTRY_INFO!B832=0," ",COUNTRY_INFO!B832)</f>
        <v>SomaliNogob</v>
      </c>
      <c r="C832" s="10" t="str">
        <f>IF(COUNTRY_INFO!C832=0," ",COUNTRY_INFO!C832)</f>
        <v>Salahad</v>
      </c>
      <c r="D832" s="11" t="str">
        <f>IF(AND(COUNTRY_INFO!$T$9:$T$1000="T3 (ALB/MBD)",COUNTRY_INFO!$U$9:$U$1000="T3 (ALB/MBD)"), "T3 (ALB/MBD)", " ")</f>
        <v xml:space="preserve"> </v>
      </c>
      <c r="E832" s="289"/>
      <c r="F832" s="109"/>
      <c r="G832" s="288"/>
      <c r="H832" s="288"/>
      <c r="I832" s="56"/>
      <c r="J832" s="11">
        <f t="shared" si="73"/>
        <v>0</v>
      </c>
      <c r="K832" s="305"/>
      <c r="L832" s="308"/>
      <c r="M832" s="306"/>
      <c r="N832" s="14">
        <f t="shared" si="74"/>
        <v>0</v>
      </c>
      <c r="O832" s="230" t="str">
        <f t="shared" si="75"/>
        <v xml:space="preserve"> </v>
      </c>
      <c r="P832" s="230" t="str">
        <f t="shared" si="76"/>
        <v xml:space="preserve"> </v>
      </c>
      <c r="Q832" s="275" t="str">
        <f t="shared" si="77"/>
        <v xml:space="preserve"> </v>
      </c>
      <c r="R832" s="230" t="str">
        <f t="shared" si="78"/>
        <v xml:space="preserve"> </v>
      </c>
    </row>
    <row r="833" spans="1:18" x14ac:dyDescent="0.2">
      <c r="A833" s="10" t="str">
        <f>IF(COUNTRY_INFO!A833=0," ",COUNTRY_INFO!A833)</f>
        <v>Ethiopia</v>
      </c>
      <c r="B833" s="10" t="str">
        <f>IF(COUNTRY_INFO!B833=0," ",COUNTRY_INFO!B833)</f>
        <v>SomaliNogob</v>
      </c>
      <c r="C833" s="10" t="str">
        <f>IF(COUNTRY_INFO!C833=0," ",COUNTRY_INFO!C833)</f>
        <v>Xararay</v>
      </c>
      <c r="D833" s="11" t="str">
        <f>IF(AND(COUNTRY_INFO!$T$9:$T$1000="T3 (ALB/MBD)",COUNTRY_INFO!$U$9:$U$1000="T3 (ALB/MBD)"), "T3 (ALB/MBD)", " ")</f>
        <v xml:space="preserve"> </v>
      </c>
      <c r="E833" s="289"/>
      <c r="F833" s="109"/>
      <c r="G833" s="288"/>
      <c r="H833" s="288"/>
      <c r="I833" s="56"/>
      <c r="J833" s="11">
        <f t="shared" si="73"/>
        <v>0</v>
      </c>
      <c r="K833" s="305"/>
      <c r="L833" s="308"/>
      <c r="M833" s="306"/>
      <c r="N833" s="14">
        <f t="shared" si="74"/>
        <v>0</v>
      </c>
      <c r="O833" s="230" t="str">
        <f t="shared" si="75"/>
        <v xml:space="preserve"> </v>
      </c>
      <c r="P833" s="230" t="str">
        <f t="shared" si="76"/>
        <v xml:space="preserve"> </v>
      </c>
      <c r="Q833" s="275" t="str">
        <f t="shared" si="77"/>
        <v xml:space="preserve"> </v>
      </c>
      <c r="R833" s="230" t="str">
        <f t="shared" si="78"/>
        <v xml:space="preserve"> </v>
      </c>
    </row>
    <row r="834" spans="1:18" x14ac:dyDescent="0.2">
      <c r="A834" s="10" t="str">
        <f>IF(COUNTRY_INFO!A834=0," ",COUNTRY_INFO!A834)</f>
        <v>Ethiopia</v>
      </c>
      <c r="B834" s="10" t="str">
        <f>IF(COUNTRY_INFO!B834=0," ",COUNTRY_INFO!B834)</f>
        <v>SomaliQorahey</v>
      </c>
      <c r="C834" s="10" t="str">
        <f>IF(COUNTRY_INFO!C834=0," ",COUNTRY_INFO!C834)</f>
        <v xml:space="preserve">Boodaly </v>
      </c>
      <c r="D834" s="11" t="str">
        <f>IF(AND(COUNTRY_INFO!$T$9:$T$1000="T3 (ALB/MBD)",COUNTRY_INFO!$U$9:$U$1000="T3 (ALB/MBD)"), "T3 (ALB/MBD)", " ")</f>
        <v xml:space="preserve"> </v>
      </c>
      <c r="E834" s="289"/>
      <c r="F834" s="109"/>
      <c r="G834" s="288"/>
      <c r="H834" s="288"/>
      <c r="I834" s="56"/>
      <c r="J834" s="11">
        <f t="shared" si="73"/>
        <v>0</v>
      </c>
      <c r="K834" s="305"/>
      <c r="L834" s="308"/>
      <c r="M834" s="306"/>
      <c r="N834" s="14">
        <f t="shared" si="74"/>
        <v>0</v>
      </c>
      <c r="O834" s="230" t="str">
        <f t="shared" si="75"/>
        <v xml:space="preserve"> </v>
      </c>
      <c r="P834" s="230" t="str">
        <f t="shared" si="76"/>
        <v xml:space="preserve"> </v>
      </c>
      <c r="Q834" s="275" t="str">
        <f t="shared" si="77"/>
        <v xml:space="preserve"> </v>
      </c>
      <c r="R834" s="230" t="str">
        <f t="shared" si="78"/>
        <v xml:space="preserve"> </v>
      </c>
    </row>
    <row r="835" spans="1:18" x14ac:dyDescent="0.2">
      <c r="A835" s="10" t="str">
        <f>IF(COUNTRY_INFO!A835=0," ",COUNTRY_INFO!A835)</f>
        <v>Ethiopia</v>
      </c>
      <c r="B835" s="10" t="str">
        <f>IF(COUNTRY_INFO!B835=0," ",COUNTRY_INFO!B835)</f>
        <v>SomaliQorahey</v>
      </c>
      <c r="C835" s="10" t="str">
        <f>IF(COUNTRY_INFO!C835=0," ",COUNTRY_INFO!C835)</f>
        <v xml:space="preserve">Ceel ogaden </v>
      </c>
      <c r="D835" s="11" t="str">
        <f>IF(AND(COUNTRY_INFO!$T$9:$T$1000="T3 (ALB/MBD)",COUNTRY_INFO!$U$9:$U$1000="T3 (ALB/MBD)"), "T3 (ALB/MBD)", " ")</f>
        <v xml:space="preserve"> </v>
      </c>
      <c r="E835" s="289"/>
      <c r="F835" s="109"/>
      <c r="G835" s="288"/>
      <c r="H835" s="288"/>
      <c r="I835" s="56"/>
      <c r="J835" s="11">
        <f t="shared" si="73"/>
        <v>0</v>
      </c>
      <c r="K835" s="305"/>
      <c r="L835" s="308"/>
      <c r="M835" s="306"/>
      <c r="N835" s="14">
        <f t="shared" si="74"/>
        <v>0</v>
      </c>
      <c r="O835" s="230" t="str">
        <f t="shared" si="75"/>
        <v xml:space="preserve"> </v>
      </c>
      <c r="P835" s="230" t="str">
        <f t="shared" si="76"/>
        <v xml:space="preserve"> </v>
      </c>
      <c r="Q835" s="275" t="str">
        <f t="shared" si="77"/>
        <v xml:space="preserve"> </v>
      </c>
      <c r="R835" s="230" t="str">
        <f t="shared" si="78"/>
        <v xml:space="preserve"> </v>
      </c>
    </row>
    <row r="836" spans="1:18" x14ac:dyDescent="0.2">
      <c r="A836" s="10" t="str">
        <f>IF(COUNTRY_INFO!A836=0," ",COUNTRY_INFO!A836)</f>
        <v>Ethiopia</v>
      </c>
      <c r="B836" s="10" t="str">
        <f>IF(COUNTRY_INFO!B836=0," ",COUNTRY_INFO!B836)</f>
        <v>SomaliQorahey</v>
      </c>
      <c r="C836" s="10" t="str">
        <f>IF(COUNTRY_INFO!C836=0," ",COUNTRY_INFO!C836)</f>
        <v>Dobowayn</v>
      </c>
      <c r="D836" s="11" t="str">
        <f>IF(AND(COUNTRY_INFO!$T$9:$T$1000="T3 (ALB/MBD)",COUNTRY_INFO!$U$9:$U$1000="T3 (ALB/MBD)"), "T3 (ALB/MBD)", " ")</f>
        <v xml:space="preserve"> </v>
      </c>
      <c r="E836" s="289"/>
      <c r="F836" s="109"/>
      <c r="G836" s="288"/>
      <c r="H836" s="288"/>
      <c r="I836" s="56"/>
      <c r="J836" s="11">
        <f t="shared" si="73"/>
        <v>0</v>
      </c>
      <c r="K836" s="305"/>
      <c r="L836" s="308"/>
      <c r="M836" s="306"/>
      <c r="N836" s="14">
        <f t="shared" si="74"/>
        <v>0</v>
      </c>
      <c r="O836" s="230" t="str">
        <f t="shared" si="75"/>
        <v xml:space="preserve"> </v>
      </c>
      <c r="P836" s="230" t="str">
        <f t="shared" si="76"/>
        <v xml:space="preserve"> </v>
      </c>
      <c r="Q836" s="275" t="str">
        <f t="shared" si="77"/>
        <v xml:space="preserve"> </v>
      </c>
      <c r="R836" s="230" t="str">
        <f t="shared" si="78"/>
        <v xml:space="preserve"> </v>
      </c>
    </row>
    <row r="837" spans="1:18" x14ac:dyDescent="0.2">
      <c r="A837" s="10" t="str">
        <f>IF(COUNTRY_INFO!A837=0," ",COUNTRY_INFO!A837)</f>
        <v>Ethiopia</v>
      </c>
      <c r="B837" s="10" t="str">
        <f>IF(COUNTRY_INFO!B837=0," ",COUNTRY_INFO!B837)</f>
        <v>SomaliQorahey</v>
      </c>
      <c r="C837" s="10" t="str">
        <f>IF(COUNTRY_INFO!C837=0," ",COUNTRY_INFO!C837)</f>
        <v xml:space="preserve">Gogle/Kudunbur </v>
      </c>
      <c r="D837" s="11" t="str">
        <f>IF(AND(COUNTRY_INFO!$T$9:$T$1000="T3 (ALB/MBD)",COUNTRY_INFO!$U$9:$U$1000="T3 (ALB/MBD)"), "T3 (ALB/MBD)", " ")</f>
        <v xml:space="preserve"> </v>
      </c>
      <c r="E837" s="289"/>
      <c r="F837" s="109"/>
      <c r="G837" s="288"/>
      <c r="H837" s="288"/>
      <c r="I837" s="56"/>
      <c r="J837" s="11">
        <f t="shared" si="73"/>
        <v>0</v>
      </c>
      <c r="K837" s="305"/>
      <c r="L837" s="308"/>
      <c r="M837" s="306"/>
      <c r="N837" s="14">
        <f t="shared" si="74"/>
        <v>0</v>
      </c>
      <c r="O837" s="230" t="str">
        <f t="shared" si="75"/>
        <v xml:space="preserve"> </v>
      </c>
      <c r="P837" s="230" t="str">
        <f t="shared" si="76"/>
        <v xml:space="preserve"> </v>
      </c>
      <c r="Q837" s="275" t="str">
        <f t="shared" si="77"/>
        <v xml:space="preserve"> </v>
      </c>
      <c r="R837" s="230" t="str">
        <f t="shared" si="78"/>
        <v xml:space="preserve"> </v>
      </c>
    </row>
    <row r="838" spans="1:18" x14ac:dyDescent="0.2">
      <c r="A838" s="10" t="str">
        <f>IF(COUNTRY_INFO!A838=0," ",COUNTRY_INFO!A838)</f>
        <v>Ethiopia</v>
      </c>
      <c r="B838" s="10" t="str">
        <f>IF(COUNTRY_INFO!B838=0," ",COUNTRY_INFO!B838)</f>
        <v>SomaliQorahey</v>
      </c>
      <c r="C838" s="10" t="str">
        <f>IF(COUNTRY_INFO!C838=0," ",COUNTRY_INFO!C838)</f>
        <v xml:space="preserve">Hig loley </v>
      </c>
      <c r="D838" s="11" t="str">
        <f>IF(AND(COUNTRY_INFO!$T$9:$T$1000="T3 (ALB/MBD)",COUNTRY_INFO!$U$9:$U$1000="T3 (ALB/MBD)"), "T3 (ALB/MBD)", " ")</f>
        <v xml:space="preserve"> </v>
      </c>
      <c r="E838" s="289"/>
      <c r="F838" s="109"/>
      <c r="G838" s="288"/>
      <c r="H838" s="288"/>
      <c r="I838" s="56"/>
      <c r="J838" s="11">
        <f t="shared" si="73"/>
        <v>0</v>
      </c>
      <c r="K838" s="305"/>
      <c r="L838" s="308"/>
      <c r="M838" s="306"/>
      <c r="N838" s="14">
        <f t="shared" si="74"/>
        <v>0</v>
      </c>
      <c r="O838" s="230" t="str">
        <f t="shared" si="75"/>
        <v xml:space="preserve"> </v>
      </c>
      <c r="P838" s="230" t="str">
        <f t="shared" si="76"/>
        <v xml:space="preserve"> </v>
      </c>
      <c r="Q838" s="275" t="str">
        <f t="shared" si="77"/>
        <v xml:space="preserve"> </v>
      </c>
      <c r="R838" s="230" t="str">
        <f t="shared" si="78"/>
        <v xml:space="preserve"> </v>
      </c>
    </row>
    <row r="839" spans="1:18" x14ac:dyDescent="0.2">
      <c r="A839" s="10" t="str">
        <f>IF(COUNTRY_INFO!A839=0," ",COUNTRY_INFO!A839)</f>
        <v>Ethiopia</v>
      </c>
      <c r="B839" s="10" t="str">
        <f>IF(COUNTRY_INFO!B839=0," ",COUNTRY_INFO!B839)</f>
        <v>SomaliQorahey</v>
      </c>
      <c r="C839" s="10" t="str">
        <f>IF(COUNTRY_INFO!C839=0," ",COUNTRY_INFO!C839)</f>
        <v>Kebridahar</v>
      </c>
      <c r="D839" s="11" t="str">
        <f>IF(AND(COUNTRY_INFO!$T$9:$T$1000="T3 (ALB/MBD)",COUNTRY_INFO!$U$9:$U$1000="T3 (ALB/MBD)"), "T3 (ALB/MBD)", " ")</f>
        <v xml:space="preserve"> </v>
      </c>
      <c r="E839" s="289"/>
      <c r="F839" s="109"/>
      <c r="G839" s="288"/>
      <c r="H839" s="288"/>
      <c r="I839" s="56"/>
      <c r="J839" s="11">
        <f t="shared" si="73"/>
        <v>0</v>
      </c>
      <c r="K839" s="305"/>
      <c r="L839" s="308"/>
      <c r="M839" s="306"/>
      <c r="N839" s="14">
        <f t="shared" si="74"/>
        <v>0</v>
      </c>
      <c r="O839" s="230" t="str">
        <f t="shared" si="75"/>
        <v xml:space="preserve"> </v>
      </c>
      <c r="P839" s="230" t="str">
        <f t="shared" si="76"/>
        <v xml:space="preserve"> </v>
      </c>
      <c r="Q839" s="275" t="str">
        <f t="shared" si="77"/>
        <v xml:space="preserve"> </v>
      </c>
      <c r="R839" s="230" t="str">
        <f t="shared" si="78"/>
        <v xml:space="preserve"> </v>
      </c>
    </row>
    <row r="840" spans="1:18" x14ac:dyDescent="0.2">
      <c r="A840" s="10" t="str">
        <f>IF(COUNTRY_INFO!A840=0," ",COUNTRY_INFO!A840)</f>
        <v>Ethiopia</v>
      </c>
      <c r="B840" s="10" t="str">
        <f>IF(COUNTRY_INFO!B840=0," ",COUNTRY_INFO!B840)</f>
        <v>SomaliQorahey</v>
      </c>
      <c r="C840" s="10" t="str">
        <f>IF(COUNTRY_INFO!C840=0," ",COUNTRY_INFO!C840)</f>
        <v>Kebridehar Town</v>
      </c>
      <c r="D840" s="11" t="str">
        <f>IF(AND(COUNTRY_INFO!$T$9:$T$1000="T3 (ALB/MBD)",COUNTRY_INFO!$U$9:$U$1000="T3 (ALB/MBD)"), "T3 (ALB/MBD)", " ")</f>
        <v xml:space="preserve"> </v>
      </c>
      <c r="E840" s="289"/>
      <c r="F840" s="109"/>
      <c r="G840" s="288"/>
      <c r="H840" s="288"/>
      <c r="I840" s="56"/>
      <c r="J840" s="11">
        <f t="shared" si="73"/>
        <v>0</v>
      </c>
      <c r="K840" s="305"/>
      <c r="L840" s="308"/>
      <c r="M840" s="306"/>
      <c r="N840" s="14">
        <f t="shared" si="74"/>
        <v>0</v>
      </c>
      <c r="O840" s="230" t="str">
        <f t="shared" si="75"/>
        <v xml:space="preserve"> </v>
      </c>
      <c r="P840" s="230" t="str">
        <f t="shared" si="76"/>
        <v xml:space="preserve"> </v>
      </c>
      <c r="Q840" s="275" t="str">
        <f t="shared" si="77"/>
        <v xml:space="preserve"> </v>
      </c>
      <c r="R840" s="230" t="str">
        <f t="shared" si="78"/>
        <v xml:space="preserve"> </v>
      </c>
    </row>
    <row r="841" spans="1:18" x14ac:dyDescent="0.2">
      <c r="A841" s="10" t="str">
        <f>IF(COUNTRY_INFO!A841=0," ",COUNTRY_INFO!A841)</f>
        <v>Ethiopia</v>
      </c>
      <c r="B841" s="10" t="str">
        <f>IF(COUNTRY_INFO!B841=0," ",COUNTRY_INFO!B841)</f>
        <v>SomaliQorahey</v>
      </c>
      <c r="C841" s="10" t="str">
        <f>IF(COUNTRY_INFO!C841=0," ",COUNTRY_INFO!C841)</f>
        <v xml:space="preserve">lasdhankeere </v>
      </c>
      <c r="D841" s="11" t="str">
        <f>IF(AND(COUNTRY_INFO!$T$9:$T$1000="T3 (ALB/MBD)",COUNTRY_INFO!$U$9:$U$1000="T3 (ALB/MBD)"), "T3 (ALB/MBD)", " ")</f>
        <v xml:space="preserve"> </v>
      </c>
      <c r="E841" s="289"/>
      <c r="F841" s="109"/>
      <c r="G841" s="288"/>
      <c r="H841" s="288"/>
      <c r="I841" s="56"/>
      <c r="J841" s="11">
        <f t="shared" si="73"/>
        <v>0</v>
      </c>
      <c r="K841" s="305"/>
      <c r="L841" s="308"/>
      <c r="M841" s="306"/>
      <c r="N841" s="14">
        <f t="shared" si="74"/>
        <v>0</v>
      </c>
      <c r="O841" s="230" t="str">
        <f t="shared" si="75"/>
        <v xml:space="preserve"> </v>
      </c>
      <c r="P841" s="230" t="str">
        <f t="shared" si="76"/>
        <v xml:space="preserve"> </v>
      </c>
      <c r="Q841" s="275" t="str">
        <f t="shared" si="77"/>
        <v xml:space="preserve"> </v>
      </c>
      <c r="R841" s="230" t="str">
        <f t="shared" si="78"/>
        <v xml:space="preserve"> </v>
      </c>
    </row>
    <row r="842" spans="1:18" x14ac:dyDescent="0.2">
      <c r="A842" s="10" t="str">
        <f>IF(COUNTRY_INFO!A842=0," ",COUNTRY_INFO!A842)</f>
        <v>Ethiopia</v>
      </c>
      <c r="B842" s="10" t="str">
        <f>IF(COUNTRY_INFO!B842=0," ",COUNTRY_INFO!B842)</f>
        <v>SomaliQorahey</v>
      </c>
      <c r="C842" s="10" t="str">
        <f>IF(COUNTRY_INFO!C842=0," ",COUNTRY_INFO!C842)</f>
        <v>Marsin</v>
      </c>
      <c r="D842" s="11" t="str">
        <f>IF(AND(COUNTRY_INFO!$T$9:$T$1000="T3 (ALB/MBD)",COUNTRY_INFO!$U$9:$U$1000="T3 (ALB/MBD)"), "T3 (ALB/MBD)", " ")</f>
        <v xml:space="preserve"> </v>
      </c>
      <c r="E842" s="289"/>
      <c r="F842" s="109"/>
      <c r="G842" s="288"/>
      <c r="H842" s="288"/>
      <c r="I842" s="56"/>
      <c r="J842" s="11">
        <f t="shared" ref="J842:J905" si="79">SUM(G842:I842)</f>
        <v>0</v>
      </c>
      <c r="K842" s="305"/>
      <c r="L842" s="308"/>
      <c r="M842" s="306"/>
      <c r="N842" s="14">
        <f t="shared" ref="N842:N905" si="80">SUM(K842:M842)</f>
        <v>0</v>
      </c>
      <c r="O842" s="230" t="str">
        <f t="shared" ref="O842:O905" si="81">IF(G842&lt;&gt;0, IF(K842/G842*100=0, "-", K842/G842*100), " ")</f>
        <v xml:space="preserve"> </v>
      </c>
      <c r="P842" s="230" t="str">
        <f t="shared" ref="P842:P905" si="82">IF(H842&lt;&gt;0, IF(L842/H842*100=0, "-", L842/H842*100), " ")</f>
        <v xml:space="preserve"> </v>
      </c>
      <c r="Q842" s="275" t="str">
        <f t="shared" ref="Q842:Q905" si="83">IF(I842&lt;&gt;0, IF(M842/I842*100=0, "-", M842/I842*100), " ")</f>
        <v xml:space="preserve"> </v>
      </c>
      <c r="R842" s="230" t="str">
        <f t="shared" ref="R842:R905" si="84">IF(J842&lt;&gt;0, IF(N842/J842*100=0, "-", N842/J842*100), " ")</f>
        <v xml:space="preserve"> </v>
      </c>
    </row>
    <row r="843" spans="1:18" x14ac:dyDescent="0.2">
      <c r="A843" s="10" t="str">
        <f>IF(COUNTRY_INFO!A843=0," ",COUNTRY_INFO!A843)</f>
        <v>Ethiopia</v>
      </c>
      <c r="B843" s="10" t="str">
        <f>IF(COUNTRY_INFO!B843=0," ",COUNTRY_INFO!B843)</f>
        <v>SomaliQorahey</v>
      </c>
      <c r="C843" s="10" t="str">
        <f>IF(COUNTRY_INFO!C843=0," ",COUNTRY_INFO!C843)</f>
        <v>Shaygosh</v>
      </c>
      <c r="D843" s="11" t="str">
        <f>IF(AND(COUNTRY_INFO!$T$9:$T$1000="T3 (ALB/MBD)",COUNTRY_INFO!$U$9:$U$1000="T3 (ALB/MBD)"), "T3 (ALB/MBD)", " ")</f>
        <v xml:space="preserve"> </v>
      </c>
      <c r="E843" s="289"/>
      <c r="F843" s="109"/>
      <c r="G843" s="288"/>
      <c r="H843" s="288"/>
      <c r="I843" s="56"/>
      <c r="J843" s="11">
        <f t="shared" si="79"/>
        <v>0</v>
      </c>
      <c r="K843" s="305"/>
      <c r="L843" s="308"/>
      <c r="M843" s="306"/>
      <c r="N843" s="14">
        <f t="shared" si="80"/>
        <v>0</v>
      </c>
      <c r="O843" s="230" t="str">
        <f t="shared" si="81"/>
        <v xml:space="preserve"> </v>
      </c>
      <c r="P843" s="230" t="str">
        <f t="shared" si="82"/>
        <v xml:space="preserve"> </v>
      </c>
      <c r="Q843" s="275" t="str">
        <f t="shared" si="83"/>
        <v xml:space="preserve"> </v>
      </c>
      <c r="R843" s="230" t="str">
        <f t="shared" si="84"/>
        <v xml:space="preserve"> </v>
      </c>
    </row>
    <row r="844" spans="1:18" x14ac:dyDescent="0.2">
      <c r="A844" s="10" t="str">
        <f>IF(COUNTRY_INFO!A844=0," ",COUNTRY_INFO!A844)</f>
        <v>Ethiopia</v>
      </c>
      <c r="B844" s="10" t="str">
        <f>IF(COUNTRY_INFO!B844=0," ",COUNTRY_INFO!B844)</f>
        <v>SomaliQorahey</v>
      </c>
      <c r="C844" s="10" t="str">
        <f>IF(COUNTRY_INFO!C844=0," ",COUNTRY_INFO!C844)</f>
        <v>Shilabo</v>
      </c>
      <c r="D844" s="11" t="str">
        <f>IF(AND(COUNTRY_INFO!$T$9:$T$1000="T3 (ALB/MBD)",COUNTRY_INFO!$U$9:$U$1000="T3 (ALB/MBD)"), "T3 (ALB/MBD)", " ")</f>
        <v xml:space="preserve"> </v>
      </c>
      <c r="E844" s="289"/>
      <c r="F844" s="109"/>
      <c r="G844" s="288"/>
      <c r="H844" s="288"/>
      <c r="I844" s="56"/>
      <c r="J844" s="11">
        <f t="shared" si="79"/>
        <v>0</v>
      </c>
      <c r="K844" s="305"/>
      <c r="L844" s="308"/>
      <c r="M844" s="306"/>
      <c r="N844" s="14">
        <f t="shared" si="80"/>
        <v>0</v>
      </c>
      <c r="O844" s="230" t="str">
        <f t="shared" si="81"/>
        <v xml:space="preserve"> </v>
      </c>
      <c r="P844" s="230" t="str">
        <f t="shared" si="82"/>
        <v xml:space="preserve"> </v>
      </c>
      <c r="Q844" s="275" t="str">
        <f t="shared" si="83"/>
        <v xml:space="preserve"> </v>
      </c>
      <c r="R844" s="230" t="str">
        <f t="shared" si="84"/>
        <v xml:space="preserve"> </v>
      </c>
    </row>
    <row r="845" spans="1:18" x14ac:dyDescent="0.2">
      <c r="A845" s="10" t="str">
        <f>IF(COUNTRY_INFO!A845=0," ",COUNTRY_INFO!A845)</f>
        <v>Ethiopia</v>
      </c>
      <c r="B845" s="10" t="str">
        <f>IF(COUNTRY_INFO!B845=0," ",COUNTRY_INFO!B845)</f>
        <v>SomaliShabele</v>
      </c>
      <c r="C845" s="10" t="str">
        <f>IF(COUNTRY_INFO!C845=0," ",COUNTRY_INFO!C845)</f>
        <v>Adadle</v>
      </c>
      <c r="D845" s="11"/>
      <c r="E845" s="289"/>
      <c r="F845" s="253"/>
      <c r="G845" s="288"/>
      <c r="H845" s="288">
        <v>37189</v>
      </c>
      <c r="I845" s="56"/>
      <c r="J845" s="11">
        <f t="shared" si="79"/>
        <v>37189</v>
      </c>
      <c r="K845" s="305"/>
      <c r="L845" s="309">
        <v>34501</v>
      </c>
      <c r="M845" s="306"/>
      <c r="N845" s="14">
        <f t="shared" si="80"/>
        <v>34501</v>
      </c>
      <c r="O845" s="230" t="str">
        <f t="shared" si="81"/>
        <v xml:space="preserve"> </v>
      </c>
      <c r="P845" s="230">
        <f t="shared" si="82"/>
        <v>92.772056253193142</v>
      </c>
      <c r="Q845" s="275" t="str">
        <f t="shared" si="83"/>
        <v xml:space="preserve"> </v>
      </c>
      <c r="R845" s="230">
        <f t="shared" si="84"/>
        <v>92.772056253193142</v>
      </c>
    </row>
    <row r="846" spans="1:18" x14ac:dyDescent="0.2">
      <c r="A846" s="10" t="str">
        <f>IF(COUNTRY_INFO!A846=0," ",COUNTRY_INFO!A846)</f>
        <v>Ethiopia</v>
      </c>
      <c r="B846" s="10" t="str">
        <f>IF(COUNTRY_INFO!B846=0," ",COUNTRY_INFO!B846)</f>
        <v>SomaliShabele</v>
      </c>
      <c r="C846" s="10" t="str">
        <f>IF(COUNTRY_INFO!C846=0," ",COUNTRY_INFO!C846)</f>
        <v>Beraano</v>
      </c>
      <c r="D846" s="11" t="str">
        <f>IF(AND(COUNTRY_INFO!$T$9:$T$1000="T3 (ALB/MBD)",COUNTRY_INFO!$U$9:$U$1000="T3 (ALB/MBD)"), "T3 (ALB/MBD)", " ")</f>
        <v xml:space="preserve"> </v>
      </c>
      <c r="E846" s="289"/>
      <c r="F846" s="109"/>
      <c r="G846" s="288"/>
      <c r="H846" s="288"/>
      <c r="I846" s="56"/>
      <c r="J846" s="11">
        <f t="shared" si="79"/>
        <v>0</v>
      </c>
      <c r="K846" s="305"/>
      <c r="L846" s="308"/>
      <c r="M846" s="306"/>
      <c r="N846" s="14">
        <f t="shared" si="80"/>
        <v>0</v>
      </c>
      <c r="O846" s="230" t="str">
        <f t="shared" si="81"/>
        <v xml:space="preserve"> </v>
      </c>
      <c r="P846" s="230" t="str">
        <f t="shared" si="82"/>
        <v xml:space="preserve"> </v>
      </c>
      <c r="Q846" s="275" t="str">
        <f t="shared" si="83"/>
        <v xml:space="preserve"> </v>
      </c>
      <c r="R846" s="230" t="str">
        <f t="shared" si="84"/>
        <v xml:space="preserve"> </v>
      </c>
    </row>
    <row r="847" spans="1:18" x14ac:dyDescent="0.2">
      <c r="A847" s="10" t="str">
        <f>IF(COUNTRY_INFO!A847=0," ",COUNTRY_INFO!A847)</f>
        <v>Ethiopia</v>
      </c>
      <c r="B847" s="10" t="str">
        <f>IF(COUNTRY_INFO!B847=0," ",COUNTRY_INFO!B847)</f>
        <v>SomaliShabele</v>
      </c>
      <c r="C847" s="10" t="str">
        <f>IF(COUNTRY_INFO!C847=0," ",COUNTRY_INFO!C847)</f>
        <v>Ceelwyane</v>
      </c>
      <c r="D847" s="11" t="str">
        <f>IF(AND(COUNTRY_INFO!$T$9:$T$1000="T3 (ALB/MBD)",COUNTRY_INFO!$U$9:$U$1000="T3 (ALB/MBD)"), "T3 (ALB/MBD)", " ")</f>
        <v xml:space="preserve"> </v>
      </c>
      <c r="E847" s="289"/>
      <c r="F847" s="109"/>
      <c r="G847" s="288"/>
      <c r="H847" s="288"/>
      <c r="I847" s="56"/>
      <c r="J847" s="11">
        <f t="shared" si="79"/>
        <v>0</v>
      </c>
      <c r="K847" s="305"/>
      <c r="L847" s="308"/>
      <c r="M847" s="306"/>
      <c r="N847" s="14">
        <f t="shared" si="80"/>
        <v>0</v>
      </c>
      <c r="O847" s="230" t="str">
        <f t="shared" si="81"/>
        <v xml:space="preserve"> </v>
      </c>
      <c r="P847" s="230" t="str">
        <f t="shared" si="82"/>
        <v xml:space="preserve"> </v>
      </c>
      <c r="Q847" s="275" t="str">
        <f t="shared" si="83"/>
        <v xml:space="preserve"> </v>
      </c>
      <c r="R847" s="230" t="str">
        <f t="shared" si="84"/>
        <v xml:space="preserve"> </v>
      </c>
    </row>
    <row r="848" spans="1:18" x14ac:dyDescent="0.2">
      <c r="A848" s="10" t="str">
        <f>IF(COUNTRY_INFO!A848=0," ",COUNTRY_INFO!A848)</f>
        <v>Ethiopia</v>
      </c>
      <c r="B848" s="10" t="str">
        <f>IF(COUNTRY_INFO!B848=0," ",COUNTRY_INFO!B848)</f>
        <v>SomaliShabele</v>
      </c>
      <c r="C848" s="10" t="str">
        <f>IF(COUNTRY_INFO!C848=0," ",COUNTRY_INFO!C848)</f>
        <v>Dhanan</v>
      </c>
      <c r="D848" s="11" t="str">
        <f>IF(AND(COUNTRY_INFO!$T$9:$T$1000="T3 (ALB/MBD)",COUNTRY_INFO!$U$9:$U$1000="T3 (ALB/MBD)"), "T3 (ALB/MBD)", " ")</f>
        <v xml:space="preserve"> </v>
      </c>
      <c r="E848" s="289"/>
      <c r="F848" s="109"/>
      <c r="G848" s="288"/>
      <c r="H848" s="288"/>
      <c r="I848" s="56"/>
      <c r="J848" s="11">
        <f t="shared" si="79"/>
        <v>0</v>
      </c>
      <c r="K848" s="305"/>
      <c r="L848" s="308"/>
      <c r="M848" s="306"/>
      <c r="N848" s="14">
        <f t="shared" si="80"/>
        <v>0</v>
      </c>
      <c r="O848" s="230" t="str">
        <f t="shared" si="81"/>
        <v xml:space="preserve"> </v>
      </c>
      <c r="P848" s="230" t="str">
        <f t="shared" si="82"/>
        <v xml:space="preserve"> </v>
      </c>
      <c r="Q848" s="275" t="str">
        <f t="shared" si="83"/>
        <v xml:space="preserve"> </v>
      </c>
      <c r="R848" s="230" t="str">
        <f t="shared" si="84"/>
        <v xml:space="preserve"> </v>
      </c>
    </row>
    <row r="849" spans="1:18" x14ac:dyDescent="0.2">
      <c r="A849" s="10" t="str">
        <f>IF(COUNTRY_INFO!A849=0," ",COUNTRY_INFO!A849)</f>
        <v>Ethiopia</v>
      </c>
      <c r="B849" s="10" t="str">
        <f>IF(COUNTRY_INFO!B849=0," ",COUNTRY_INFO!B849)</f>
        <v>SomaliShabele</v>
      </c>
      <c r="C849" s="10" t="str">
        <f>IF(COUNTRY_INFO!C849=0," ",COUNTRY_INFO!C849)</f>
        <v>East Emi</v>
      </c>
      <c r="D849" s="11" t="str">
        <f>IF(AND(COUNTRY_INFO!$T$9:$T$1000="T3 (ALB/MBD)",COUNTRY_INFO!$U$9:$U$1000="T3 (ALB/MBD)"), "T3 (ALB/MBD)", " ")</f>
        <v xml:space="preserve"> </v>
      </c>
      <c r="E849" s="289"/>
      <c r="F849" s="109"/>
      <c r="G849" s="288"/>
      <c r="H849" s="288"/>
      <c r="I849" s="56"/>
      <c r="J849" s="11">
        <f t="shared" si="79"/>
        <v>0</v>
      </c>
      <c r="K849" s="305"/>
      <c r="L849" s="308"/>
      <c r="M849" s="306"/>
      <c r="N849" s="14">
        <f t="shared" si="80"/>
        <v>0</v>
      </c>
      <c r="O849" s="230" t="str">
        <f t="shared" si="81"/>
        <v xml:space="preserve"> </v>
      </c>
      <c r="P849" s="230" t="str">
        <f t="shared" si="82"/>
        <v xml:space="preserve"> </v>
      </c>
      <c r="Q849" s="275" t="str">
        <f t="shared" si="83"/>
        <v xml:space="preserve"> </v>
      </c>
      <c r="R849" s="230" t="str">
        <f t="shared" si="84"/>
        <v xml:space="preserve"> </v>
      </c>
    </row>
    <row r="850" spans="1:18" x14ac:dyDescent="0.2">
      <c r="A850" s="10" t="str">
        <f>IF(COUNTRY_INFO!A850=0," ",COUNTRY_INFO!A850)</f>
        <v>Ethiopia</v>
      </c>
      <c r="B850" s="10" t="str">
        <f>IF(COUNTRY_INFO!B850=0," ",COUNTRY_INFO!B850)</f>
        <v>SomaliShabele</v>
      </c>
      <c r="C850" s="10" t="str">
        <f>IF(COUNTRY_INFO!C850=0," ",COUNTRY_INFO!C850)</f>
        <v>Ferfer</v>
      </c>
      <c r="D850" s="11" t="str">
        <f>IF(AND(COUNTRY_INFO!$T$9:$T$1000="T3 (ALB/MBD)",COUNTRY_INFO!$U$9:$U$1000="T3 (ALB/MBD)"), "T3 (ALB/MBD)", " ")</f>
        <v xml:space="preserve"> </v>
      </c>
      <c r="E850" s="289"/>
      <c r="F850" s="109"/>
      <c r="G850" s="288"/>
      <c r="H850" s="288"/>
      <c r="I850" s="56"/>
      <c r="J850" s="11">
        <f t="shared" si="79"/>
        <v>0</v>
      </c>
      <c r="K850" s="305"/>
      <c r="L850" s="308"/>
      <c r="M850" s="306"/>
      <c r="N850" s="14">
        <f t="shared" si="80"/>
        <v>0</v>
      </c>
      <c r="O850" s="230" t="str">
        <f t="shared" si="81"/>
        <v xml:space="preserve"> </v>
      </c>
      <c r="P850" s="230" t="str">
        <f t="shared" si="82"/>
        <v xml:space="preserve"> </v>
      </c>
      <c r="Q850" s="275" t="str">
        <f t="shared" si="83"/>
        <v xml:space="preserve"> </v>
      </c>
      <c r="R850" s="230" t="str">
        <f t="shared" si="84"/>
        <v xml:space="preserve"> </v>
      </c>
    </row>
    <row r="851" spans="1:18" x14ac:dyDescent="0.2">
      <c r="A851" s="10" t="str">
        <f>IF(COUNTRY_INFO!A851=0," ",COUNTRY_INFO!A851)</f>
        <v>Ethiopia</v>
      </c>
      <c r="B851" s="10" t="str">
        <f>IF(COUNTRY_INFO!B851=0," ",COUNTRY_INFO!B851)</f>
        <v>SomaliShabele</v>
      </c>
      <c r="C851" s="10" t="str">
        <f>IF(COUNTRY_INFO!C851=0," ",COUNTRY_INFO!C851)</f>
        <v>Gode</v>
      </c>
      <c r="D851" s="11" t="str">
        <f>IF(AND(COUNTRY_INFO!$T$9:$T$1000="T3 (ALB/MBD)",COUNTRY_INFO!$U$9:$U$1000="T3 (ALB/MBD)"), "T3 (ALB/MBD)", " ")</f>
        <v xml:space="preserve"> </v>
      </c>
      <c r="E851" s="289"/>
      <c r="F851" s="109"/>
      <c r="G851" s="288"/>
      <c r="H851" s="288"/>
      <c r="I851" s="56"/>
      <c r="J851" s="11">
        <f t="shared" si="79"/>
        <v>0</v>
      </c>
      <c r="K851" s="305"/>
      <c r="L851" s="308"/>
      <c r="M851" s="306"/>
      <c r="N851" s="14">
        <f t="shared" si="80"/>
        <v>0</v>
      </c>
      <c r="O851" s="230" t="str">
        <f t="shared" si="81"/>
        <v xml:space="preserve"> </v>
      </c>
      <c r="P851" s="230" t="str">
        <f t="shared" si="82"/>
        <v xml:space="preserve"> </v>
      </c>
      <c r="Q851" s="275" t="str">
        <f t="shared" si="83"/>
        <v xml:space="preserve"> </v>
      </c>
      <c r="R851" s="230" t="str">
        <f t="shared" si="84"/>
        <v xml:space="preserve"> </v>
      </c>
    </row>
    <row r="852" spans="1:18" x14ac:dyDescent="0.2">
      <c r="A852" s="10" t="str">
        <f>IF(COUNTRY_INFO!A852=0," ",COUNTRY_INFO!A852)</f>
        <v>Ethiopia</v>
      </c>
      <c r="B852" s="10" t="str">
        <f>IF(COUNTRY_INFO!B852=0," ",COUNTRY_INFO!B852)</f>
        <v>SomaliShabele</v>
      </c>
      <c r="C852" s="10" t="str">
        <f>IF(COUNTRY_INFO!C852=0," ",COUNTRY_INFO!C852)</f>
        <v>Gode Town</v>
      </c>
      <c r="D852" s="11" t="str">
        <f>IF(AND(COUNTRY_INFO!$T$9:$T$1000="T3 (ALB/MBD)",COUNTRY_INFO!$U$9:$U$1000="T3 (ALB/MBD)"), "T3 (ALB/MBD)", " ")</f>
        <v xml:space="preserve"> </v>
      </c>
      <c r="E852" s="289"/>
      <c r="F852" s="109"/>
      <c r="G852" s="288"/>
      <c r="H852" s="288"/>
      <c r="I852" s="56"/>
      <c r="J852" s="11">
        <f t="shared" si="79"/>
        <v>0</v>
      </c>
      <c r="K852" s="305"/>
      <c r="L852" s="308"/>
      <c r="M852" s="306"/>
      <c r="N852" s="14">
        <f t="shared" si="80"/>
        <v>0</v>
      </c>
      <c r="O852" s="230" t="str">
        <f t="shared" si="81"/>
        <v xml:space="preserve"> </v>
      </c>
      <c r="P852" s="230" t="str">
        <f t="shared" si="82"/>
        <v xml:space="preserve"> </v>
      </c>
      <c r="Q852" s="275" t="str">
        <f t="shared" si="83"/>
        <v xml:space="preserve"> </v>
      </c>
      <c r="R852" s="230" t="str">
        <f t="shared" si="84"/>
        <v xml:space="preserve"> </v>
      </c>
    </row>
    <row r="853" spans="1:18" x14ac:dyDescent="0.2">
      <c r="A853" s="10" t="str">
        <f>IF(COUNTRY_INFO!A853=0," ",COUNTRY_INFO!A853)</f>
        <v>Ethiopia</v>
      </c>
      <c r="B853" s="10" t="str">
        <f>IF(COUNTRY_INFO!B853=0," ",COUNTRY_INFO!B853)</f>
        <v>SomaliShabele</v>
      </c>
      <c r="C853" s="10" t="str">
        <f>IF(COUNTRY_INFO!C853=0," ",COUNTRY_INFO!C853)</f>
        <v>Kelafo</v>
      </c>
      <c r="D853" s="11"/>
      <c r="E853" s="289"/>
      <c r="F853" s="253"/>
      <c r="G853" s="288"/>
      <c r="H853" s="288">
        <v>34534</v>
      </c>
      <c r="I853" s="56"/>
      <c r="J853" s="11">
        <f t="shared" si="79"/>
        <v>34534</v>
      </c>
      <c r="K853" s="305"/>
      <c r="L853" s="309">
        <v>31872</v>
      </c>
      <c r="M853" s="306"/>
      <c r="N853" s="14">
        <f t="shared" si="80"/>
        <v>31872</v>
      </c>
      <c r="O853" s="230" t="str">
        <f t="shared" si="81"/>
        <v xml:space="preserve"> </v>
      </c>
      <c r="P853" s="230">
        <f t="shared" si="82"/>
        <v>92.291654601262536</v>
      </c>
      <c r="Q853" s="275" t="str">
        <f t="shared" si="83"/>
        <v xml:space="preserve"> </v>
      </c>
      <c r="R853" s="230">
        <f t="shared" si="84"/>
        <v>92.291654601262536</v>
      </c>
    </row>
    <row r="854" spans="1:18" x14ac:dyDescent="0.2">
      <c r="A854" s="10" t="str">
        <f>IF(COUNTRY_INFO!A854=0," ",COUNTRY_INFO!A854)</f>
        <v>Ethiopia</v>
      </c>
      <c r="B854" s="10" t="str">
        <f>IF(COUNTRY_INFO!B854=0," ",COUNTRY_INFO!B854)</f>
        <v>SomaliShabele</v>
      </c>
      <c r="C854" s="10" t="str">
        <f>IF(COUNTRY_INFO!C854=0," ",COUNTRY_INFO!C854)</f>
        <v>Mustehil</v>
      </c>
      <c r="D854" s="11"/>
      <c r="E854" s="289"/>
      <c r="F854" s="253"/>
      <c r="G854" s="288"/>
      <c r="H854" s="288">
        <v>20915</v>
      </c>
      <c r="I854" s="56"/>
      <c r="J854" s="11">
        <f t="shared" si="79"/>
        <v>20915</v>
      </c>
      <c r="K854" s="305"/>
      <c r="L854" s="309">
        <v>17269</v>
      </c>
      <c r="M854" s="306"/>
      <c r="N854" s="14">
        <f t="shared" si="80"/>
        <v>17269</v>
      </c>
      <c r="O854" s="230" t="str">
        <f t="shared" si="81"/>
        <v xml:space="preserve"> </v>
      </c>
      <c r="P854" s="230">
        <f t="shared" si="82"/>
        <v>82.567535261773855</v>
      </c>
      <c r="Q854" s="275" t="str">
        <f t="shared" si="83"/>
        <v xml:space="preserve"> </v>
      </c>
      <c r="R854" s="230">
        <f t="shared" si="84"/>
        <v>82.567535261773855</v>
      </c>
    </row>
    <row r="855" spans="1:18" x14ac:dyDescent="0.2">
      <c r="A855" s="10" t="str">
        <f>IF(COUNTRY_INFO!A855=0," ",COUNTRY_INFO!A855)</f>
        <v>Ethiopia</v>
      </c>
      <c r="B855" s="10" t="str">
        <f>IF(COUNTRY_INFO!B855=0," ",COUNTRY_INFO!B855)</f>
        <v>TigrayCentral Tigray</v>
      </c>
      <c r="C855" s="10" t="str">
        <f>IF(COUNTRY_INFO!C855=0," ",COUNTRY_INFO!C855)</f>
        <v>Abi Adi Town</v>
      </c>
      <c r="D855" s="11" t="str">
        <f>IF(AND(COUNTRY_INFO!$T$9:$T$1000="T3 (ALB/MBD)",COUNTRY_INFO!$U$9:$U$1000="T3 (ALB/MBD)"), "T3 (ALB/MBD)", " ")</f>
        <v xml:space="preserve"> </v>
      </c>
      <c r="E855" s="289"/>
      <c r="F855" s="109"/>
      <c r="G855" s="288"/>
      <c r="H855" s="288"/>
      <c r="I855" s="56"/>
      <c r="J855" s="11">
        <f t="shared" si="79"/>
        <v>0</v>
      </c>
      <c r="K855" s="305"/>
      <c r="L855" s="308"/>
      <c r="M855" s="306"/>
      <c r="N855" s="14">
        <f t="shared" si="80"/>
        <v>0</v>
      </c>
      <c r="O855" s="230" t="str">
        <f t="shared" si="81"/>
        <v xml:space="preserve"> </v>
      </c>
      <c r="P855" s="230" t="str">
        <f t="shared" si="82"/>
        <v xml:space="preserve"> </v>
      </c>
      <c r="Q855" s="275" t="str">
        <f t="shared" si="83"/>
        <v xml:space="preserve"> </v>
      </c>
      <c r="R855" s="230" t="str">
        <f t="shared" si="84"/>
        <v xml:space="preserve"> </v>
      </c>
    </row>
    <row r="856" spans="1:18" x14ac:dyDescent="0.2">
      <c r="A856" s="10" t="str">
        <f>IF(COUNTRY_INFO!A856=0," ",COUNTRY_INFO!A856)</f>
        <v>Ethiopia</v>
      </c>
      <c r="B856" s="10" t="str">
        <f>IF(COUNTRY_INFO!B856=0," ",COUNTRY_INFO!B856)</f>
        <v>TigrayCentral Tigray</v>
      </c>
      <c r="C856" s="10" t="str">
        <f>IF(COUNTRY_INFO!C856=0," ",COUNTRY_INFO!C856)</f>
        <v>Adwa Town</v>
      </c>
      <c r="D856" s="11" t="str">
        <f>IF(AND(COUNTRY_INFO!$T$9:$T$1000="T3 (ALB/MBD)",COUNTRY_INFO!$U$9:$U$1000="T3 (ALB/MBD)"), "T3 (ALB/MBD)", " ")</f>
        <v xml:space="preserve"> </v>
      </c>
      <c r="E856" s="289"/>
      <c r="F856" s="109"/>
      <c r="G856" s="288"/>
      <c r="H856" s="288"/>
      <c r="I856" s="56"/>
      <c r="J856" s="11">
        <f t="shared" si="79"/>
        <v>0</v>
      </c>
      <c r="K856" s="305"/>
      <c r="L856" s="308"/>
      <c r="M856" s="306"/>
      <c r="N856" s="14">
        <f t="shared" si="80"/>
        <v>0</v>
      </c>
      <c r="O856" s="230" t="str">
        <f t="shared" si="81"/>
        <v xml:space="preserve"> </v>
      </c>
      <c r="P856" s="230" t="str">
        <f t="shared" si="82"/>
        <v xml:space="preserve"> </v>
      </c>
      <c r="Q856" s="275" t="str">
        <f t="shared" si="83"/>
        <v xml:space="preserve"> </v>
      </c>
      <c r="R856" s="230" t="str">
        <f t="shared" si="84"/>
        <v xml:space="preserve"> </v>
      </c>
    </row>
    <row r="857" spans="1:18" x14ac:dyDescent="0.2">
      <c r="A857" s="10" t="str">
        <f>IF(COUNTRY_INFO!A857=0," ",COUNTRY_INFO!A857)</f>
        <v>Ethiopia</v>
      </c>
      <c r="B857" s="10" t="str">
        <f>IF(COUNTRY_INFO!B857=0," ",COUNTRY_INFO!B857)</f>
        <v>TigrayCentral Tigray</v>
      </c>
      <c r="C857" s="10" t="str">
        <f>IF(COUNTRY_INFO!C857=0," ",COUNTRY_INFO!C857)</f>
        <v>Ahferom</v>
      </c>
      <c r="D857" s="11" t="str">
        <f>IF(AND(COUNTRY_INFO!$T$9:$T$1000="T3 (ALB/MBD)",COUNTRY_INFO!$U$9:$U$1000="T3 (ALB/MBD)"), "T3 (ALB/MBD)", " ")</f>
        <v xml:space="preserve"> </v>
      </c>
      <c r="E857" s="289"/>
      <c r="F857" s="109"/>
      <c r="G857" s="288"/>
      <c r="H857" s="288"/>
      <c r="I857" s="56"/>
      <c r="J857" s="11">
        <f t="shared" si="79"/>
        <v>0</v>
      </c>
      <c r="K857" s="305"/>
      <c r="L857" s="308"/>
      <c r="M857" s="306"/>
      <c r="N857" s="14">
        <f t="shared" si="80"/>
        <v>0</v>
      </c>
      <c r="O857" s="230" t="str">
        <f t="shared" si="81"/>
        <v xml:space="preserve"> </v>
      </c>
      <c r="P857" s="230" t="str">
        <f t="shared" si="82"/>
        <v xml:space="preserve"> </v>
      </c>
      <c r="Q857" s="275" t="str">
        <f t="shared" si="83"/>
        <v xml:space="preserve"> </v>
      </c>
      <c r="R857" s="230" t="str">
        <f t="shared" si="84"/>
        <v xml:space="preserve"> </v>
      </c>
    </row>
    <row r="858" spans="1:18" x14ac:dyDescent="0.2">
      <c r="A858" s="10" t="str">
        <f>IF(COUNTRY_INFO!A858=0," ",COUNTRY_INFO!A858)</f>
        <v>Ethiopia</v>
      </c>
      <c r="B858" s="10" t="str">
        <f>IF(COUNTRY_INFO!B858=0," ",COUNTRY_INFO!B858)</f>
        <v>TigrayCentral Tigray</v>
      </c>
      <c r="C858" s="10" t="str">
        <f>IF(COUNTRY_INFO!C858=0," ",COUNTRY_INFO!C858)</f>
        <v>Axum Town</v>
      </c>
      <c r="D858" s="11" t="s">
        <v>1188</v>
      </c>
      <c r="E858" s="289" t="s">
        <v>19</v>
      </c>
      <c r="F858" s="253" t="s">
        <v>1187</v>
      </c>
      <c r="G858" s="288"/>
      <c r="H858" s="288"/>
      <c r="I858" s="56"/>
      <c r="J858" s="11">
        <f t="shared" si="79"/>
        <v>0</v>
      </c>
      <c r="K858" s="305"/>
      <c r="L858" s="308"/>
      <c r="M858" s="306"/>
      <c r="N858" s="14">
        <f t="shared" si="80"/>
        <v>0</v>
      </c>
      <c r="O858" s="230" t="str">
        <f t="shared" si="81"/>
        <v xml:space="preserve"> </v>
      </c>
      <c r="P858" s="230" t="str">
        <f t="shared" si="82"/>
        <v xml:space="preserve"> </v>
      </c>
      <c r="Q858" s="275" t="str">
        <f t="shared" si="83"/>
        <v xml:space="preserve"> </v>
      </c>
      <c r="R858" s="230" t="str">
        <f t="shared" si="84"/>
        <v xml:space="preserve"> </v>
      </c>
    </row>
    <row r="859" spans="1:18" x14ac:dyDescent="0.2">
      <c r="A859" s="10" t="str">
        <f>IF(COUNTRY_INFO!A859=0," ",COUNTRY_INFO!A859)</f>
        <v>Ethiopia</v>
      </c>
      <c r="B859" s="10" t="str">
        <f>IF(COUNTRY_INFO!B859=0," ",COUNTRY_INFO!B859)</f>
        <v>TigrayCentral Tigray</v>
      </c>
      <c r="C859" s="10" t="str">
        <f>IF(COUNTRY_INFO!C859=0," ",COUNTRY_INFO!C859)</f>
        <v>Geter Adwa</v>
      </c>
      <c r="D859" s="11" t="str">
        <f>IF(AND(COUNTRY_INFO!$T$9:$T$1000="T3 (ALB/MBD)",COUNTRY_INFO!$U$9:$U$1000="T3 (ALB/MBD)"), "T3 (ALB/MBD)", " ")</f>
        <v xml:space="preserve"> </v>
      </c>
      <c r="E859" s="289"/>
      <c r="F859" s="109"/>
      <c r="G859" s="288"/>
      <c r="H859" s="288"/>
      <c r="I859" s="56"/>
      <c r="J859" s="11">
        <f t="shared" si="79"/>
        <v>0</v>
      </c>
      <c r="K859" s="305"/>
      <c r="L859" s="308"/>
      <c r="M859" s="306"/>
      <c r="N859" s="14">
        <f t="shared" si="80"/>
        <v>0</v>
      </c>
      <c r="O859" s="230" t="str">
        <f t="shared" si="81"/>
        <v xml:space="preserve"> </v>
      </c>
      <c r="P859" s="230" t="str">
        <f t="shared" si="82"/>
        <v xml:space="preserve"> </v>
      </c>
      <c r="Q859" s="275" t="str">
        <f t="shared" si="83"/>
        <v xml:space="preserve"> </v>
      </c>
      <c r="R859" s="230" t="str">
        <f t="shared" si="84"/>
        <v xml:space="preserve"> </v>
      </c>
    </row>
    <row r="860" spans="1:18" x14ac:dyDescent="0.2">
      <c r="A860" s="10" t="str">
        <f>IF(COUNTRY_INFO!A860=0," ",COUNTRY_INFO!A860)</f>
        <v>Ethiopia</v>
      </c>
      <c r="B860" s="10" t="str">
        <f>IF(COUNTRY_INFO!B860=0," ",COUNTRY_INFO!B860)</f>
        <v>TigrayCentral Tigray</v>
      </c>
      <c r="C860" s="10" t="str">
        <f>IF(COUNTRY_INFO!C860=0," ",COUNTRY_INFO!C860)</f>
        <v>Kolla Temben</v>
      </c>
      <c r="D860" s="11"/>
      <c r="E860" s="289"/>
      <c r="F860" s="253"/>
      <c r="G860" s="288"/>
      <c r="H860" s="288"/>
      <c r="I860" s="56"/>
      <c r="J860" s="11">
        <f t="shared" si="79"/>
        <v>0</v>
      </c>
      <c r="K860" s="305"/>
      <c r="L860" s="308"/>
      <c r="M860" s="306"/>
      <c r="N860" s="14">
        <f t="shared" si="80"/>
        <v>0</v>
      </c>
      <c r="O860" s="230" t="str">
        <f t="shared" si="81"/>
        <v xml:space="preserve"> </v>
      </c>
      <c r="P860" s="230" t="str">
        <f t="shared" si="82"/>
        <v xml:space="preserve"> </v>
      </c>
      <c r="Q860" s="275" t="str">
        <f t="shared" si="83"/>
        <v xml:space="preserve"> </v>
      </c>
      <c r="R860" s="230" t="str">
        <f t="shared" si="84"/>
        <v xml:space="preserve"> </v>
      </c>
    </row>
    <row r="861" spans="1:18" x14ac:dyDescent="0.2">
      <c r="A861" s="10" t="str">
        <f>IF(COUNTRY_INFO!A861=0," ",COUNTRY_INFO!A861)</f>
        <v>Ethiopia</v>
      </c>
      <c r="B861" s="10" t="str">
        <f>IF(COUNTRY_INFO!B861=0," ",COUNTRY_INFO!B861)</f>
        <v>TigrayCentral Tigray</v>
      </c>
      <c r="C861" s="10" t="str">
        <f>IF(COUNTRY_INFO!C861=0," ",COUNTRY_INFO!C861)</f>
        <v>Laelay Maichew</v>
      </c>
      <c r="D861" s="11" t="str">
        <f>IF(AND(COUNTRY_INFO!$T$9:$T$1000="T3 (ALB/MBD)",COUNTRY_INFO!$U$9:$U$1000="T3 (ALB/MBD)"), "T3 (ALB/MBD)", " ")</f>
        <v xml:space="preserve"> </v>
      </c>
      <c r="E861" s="289"/>
      <c r="F861" s="109"/>
      <c r="G861" s="288"/>
      <c r="H861" s="288"/>
      <c r="I861" s="56"/>
      <c r="J861" s="11">
        <f t="shared" si="79"/>
        <v>0</v>
      </c>
      <c r="K861" s="305"/>
      <c r="L861" s="308"/>
      <c r="M861" s="306"/>
      <c r="N861" s="14">
        <f t="shared" si="80"/>
        <v>0</v>
      </c>
      <c r="O861" s="230" t="str">
        <f t="shared" si="81"/>
        <v xml:space="preserve"> </v>
      </c>
      <c r="P861" s="230" t="str">
        <f t="shared" si="82"/>
        <v xml:space="preserve"> </v>
      </c>
      <c r="Q861" s="275" t="str">
        <f t="shared" si="83"/>
        <v xml:space="preserve"> </v>
      </c>
      <c r="R861" s="230" t="str">
        <f t="shared" si="84"/>
        <v xml:space="preserve"> </v>
      </c>
    </row>
    <row r="862" spans="1:18" x14ac:dyDescent="0.2">
      <c r="A862" s="10" t="str">
        <f>IF(COUNTRY_INFO!A862=0," ",COUNTRY_INFO!A862)</f>
        <v>Ethiopia</v>
      </c>
      <c r="B862" s="10" t="str">
        <f>IF(COUNTRY_INFO!B862=0," ",COUNTRY_INFO!B862)</f>
        <v>TigrayCentral Tigray</v>
      </c>
      <c r="C862" s="10" t="str">
        <f>IF(COUNTRY_INFO!C862=0," ",COUNTRY_INFO!C862)</f>
        <v>Mereb Lekhe</v>
      </c>
      <c r="D862" s="11" t="str">
        <f>IF(AND(COUNTRY_INFO!$T$9:$T$1000="T3 (ALB/MBD)",COUNTRY_INFO!$U$9:$U$1000="T3 (ALB/MBD)"), "T3 (ALB/MBD)", " ")</f>
        <v xml:space="preserve"> </v>
      </c>
      <c r="E862" s="289"/>
      <c r="F862" s="109"/>
      <c r="G862" s="288"/>
      <c r="H862" s="288"/>
      <c r="I862" s="56"/>
      <c r="J862" s="11">
        <f t="shared" si="79"/>
        <v>0</v>
      </c>
      <c r="K862" s="305"/>
      <c r="L862" s="308"/>
      <c r="M862" s="306"/>
      <c r="N862" s="14">
        <f t="shared" si="80"/>
        <v>0</v>
      </c>
      <c r="O862" s="230" t="str">
        <f t="shared" si="81"/>
        <v xml:space="preserve"> </v>
      </c>
      <c r="P862" s="230" t="str">
        <f t="shared" si="82"/>
        <v xml:space="preserve"> </v>
      </c>
      <c r="Q862" s="275" t="str">
        <f t="shared" si="83"/>
        <v xml:space="preserve"> </v>
      </c>
      <c r="R862" s="230" t="str">
        <f t="shared" si="84"/>
        <v xml:space="preserve"> </v>
      </c>
    </row>
    <row r="863" spans="1:18" x14ac:dyDescent="0.2">
      <c r="A863" s="10" t="str">
        <f>IF(COUNTRY_INFO!A863=0," ",COUNTRY_INFO!A863)</f>
        <v>Ethiopia</v>
      </c>
      <c r="B863" s="10" t="str">
        <f>IF(COUNTRY_INFO!B863=0," ",COUNTRY_INFO!B863)</f>
        <v>TigrayCentral Tigray</v>
      </c>
      <c r="C863" s="10" t="str">
        <f>IF(COUNTRY_INFO!C863=0," ",COUNTRY_INFO!C863)</f>
        <v>Naeder Adet</v>
      </c>
      <c r="D863" s="11"/>
      <c r="E863" s="289"/>
      <c r="F863" s="253"/>
      <c r="G863" s="288"/>
      <c r="H863" s="288"/>
      <c r="I863" s="56"/>
      <c r="J863" s="11">
        <f t="shared" si="79"/>
        <v>0</v>
      </c>
      <c r="K863" s="305"/>
      <c r="L863" s="308"/>
      <c r="M863" s="306"/>
      <c r="N863" s="14">
        <f t="shared" si="80"/>
        <v>0</v>
      </c>
      <c r="O863" s="230" t="str">
        <f t="shared" si="81"/>
        <v xml:space="preserve"> </v>
      </c>
      <c r="P863" s="230" t="str">
        <f t="shared" si="82"/>
        <v xml:space="preserve"> </v>
      </c>
      <c r="Q863" s="275" t="str">
        <f t="shared" si="83"/>
        <v xml:space="preserve"> </v>
      </c>
      <c r="R863" s="230" t="str">
        <f t="shared" si="84"/>
        <v xml:space="preserve"> </v>
      </c>
    </row>
    <row r="864" spans="1:18" x14ac:dyDescent="0.2">
      <c r="A864" s="10" t="str">
        <f>IF(COUNTRY_INFO!A864=0," ",COUNTRY_INFO!A864)</f>
        <v>Ethiopia</v>
      </c>
      <c r="B864" s="10" t="str">
        <f>IF(COUNTRY_INFO!B864=0," ",COUNTRY_INFO!B864)</f>
        <v>TigrayCentral Tigray</v>
      </c>
      <c r="C864" s="10" t="str">
        <f>IF(COUNTRY_INFO!C864=0," ",COUNTRY_INFO!C864)</f>
        <v>Tahtay Maichew</v>
      </c>
      <c r="D864" s="11"/>
      <c r="E864" s="289"/>
      <c r="F864" s="253"/>
      <c r="G864" s="288"/>
      <c r="H864" s="288"/>
      <c r="I864" s="56"/>
      <c r="J864" s="11">
        <f t="shared" si="79"/>
        <v>0</v>
      </c>
      <c r="K864" s="305"/>
      <c r="L864" s="308"/>
      <c r="M864" s="306"/>
      <c r="N864" s="14">
        <f t="shared" si="80"/>
        <v>0</v>
      </c>
      <c r="O864" s="230" t="str">
        <f t="shared" si="81"/>
        <v xml:space="preserve"> </v>
      </c>
      <c r="P864" s="230" t="str">
        <f t="shared" si="82"/>
        <v xml:space="preserve"> </v>
      </c>
      <c r="Q864" s="275" t="str">
        <f t="shared" si="83"/>
        <v xml:space="preserve"> </v>
      </c>
      <c r="R864" s="230" t="str">
        <f t="shared" si="84"/>
        <v xml:space="preserve"> </v>
      </c>
    </row>
    <row r="865" spans="1:18" x14ac:dyDescent="0.2">
      <c r="A865" s="10" t="str">
        <f>IF(COUNTRY_INFO!A865=0," ",COUNTRY_INFO!A865)</f>
        <v>Ethiopia</v>
      </c>
      <c r="B865" s="10" t="str">
        <f>IF(COUNTRY_INFO!B865=0," ",COUNTRY_INFO!B865)</f>
        <v>TigrayCentral Tigray</v>
      </c>
      <c r="C865" s="10" t="str">
        <f>IF(COUNTRY_INFO!C865=0," ",COUNTRY_INFO!C865)</f>
        <v>Tanqua Abergele</v>
      </c>
      <c r="D865" s="11" t="str">
        <f>IF(AND(COUNTRY_INFO!$T$9:$T$1000="T3 (ALB/MBD)",COUNTRY_INFO!$U$9:$U$1000="T3 (ALB/MBD)"), "T3 (ALB/MBD)", " ")</f>
        <v xml:space="preserve"> </v>
      </c>
      <c r="E865" s="289"/>
      <c r="F865" s="109"/>
      <c r="G865" s="288"/>
      <c r="H865" s="288"/>
      <c r="I865" s="56"/>
      <c r="J865" s="11">
        <f t="shared" si="79"/>
        <v>0</v>
      </c>
      <c r="K865" s="305"/>
      <c r="L865" s="308"/>
      <c r="M865" s="306"/>
      <c r="N865" s="14">
        <f t="shared" si="80"/>
        <v>0</v>
      </c>
      <c r="O865" s="230" t="str">
        <f t="shared" si="81"/>
        <v xml:space="preserve"> </v>
      </c>
      <c r="P865" s="230" t="str">
        <f t="shared" si="82"/>
        <v xml:space="preserve"> </v>
      </c>
      <c r="Q865" s="275" t="str">
        <f t="shared" si="83"/>
        <v xml:space="preserve"> </v>
      </c>
      <c r="R865" s="230" t="str">
        <f t="shared" si="84"/>
        <v xml:space="preserve"> </v>
      </c>
    </row>
    <row r="866" spans="1:18" x14ac:dyDescent="0.2">
      <c r="A866" s="10" t="str">
        <f>IF(COUNTRY_INFO!A866=0," ",COUNTRY_INFO!A866)</f>
        <v>Ethiopia</v>
      </c>
      <c r="B866" s="10" t="str">
        <f>IF(COUNTRY_INFO!B866=0," ",COUNTRY_INFO!B866)</f>
        <v>TigrayCentral Tigray</v>
      </c>
      <c r="C866" s="10" t="str">
        <f>IF(COUNTRY_INFO!C866=0," ",COUNTRY_INFO!C866)</f>
        <v>Werei Lekhe</v>
      </c>
      <c r="D866" s="11" t="str">
        <f>IF(AND(COUNTRY_INFO!$T$9:$T$1000="T3 (ALB/MBD)",COUNTRY_INFO!$U$9:$U$1000="T3 (ALB/MBD)"), "T3 (ALB/MBD)", " ")</f>
        <v xml:space="preserve"> </v>
      </c>
      <c r="E866" s="289"/>
      <c r="F866" s="109"/>
      <c r="G866" s="288"/>
      <c r="H866" s="288"/>
      <c r="I866" s="56"/>
      <c r="J866" s="11">
        <f t="shared" si="79"/>
        <v>0</v>
      </c>
      <c r="K866" s="305"/>
      <c r="L866" s="308"/>
      <c r="M866" s="306"/>
      <c r="N866" s="14">
        <f t="shared" si="80"/>
        <v>0</v>
      </c>
      <c r="O866" s="230" t="str">
        <f t="shared" si="81"/>
        <v xml:space="preserve"> </v>
      </c>
      <c r="P866" s="230" t="str">
        <f t="shared" si="82"/>
        <v xml:space="preserve"> </v>
      </c>
      <c r="Q866" s="275" t="str">
        <f t="shared" si="83"/>
        <v xml:space="preserve"> </v>
      </c>
      <c r="R866" s="230" t="str">
        <f t="shared" si="84"/>
        <v xml:space="preserve"> </v>
      </c>
    </row>
    <row r="867" spans="1:18" x14ac:dyDescent="0.2">
      <c r="A867" s="10" t="str">
        <f>IF(COUNTRY_INFO!A867=0," ",COUNTRY_INFO!A867)</f>
        <v>Ethiopia</v>
      </c>
      <c r="B867" s="10" t="str">
        <f>IF(COUNTRY_INFO!B867=0," ",COUNTRY_INFO!B867)</f>
        <v>TigrayEastern Tigray</v>
      </c>
      <c r="C867" s="10" t="str">
        <f>IF(COUNTRY_INFO!C867=0," ",COUNTRY_INFO!C867)</f>
        <v>Adigrat town</v>
      </c>
      <c r="D867" s="11" t="str">
        <f>IF(AND(COUNTRY_INFO!$T$9:$T$1000="T3 (ALB/MBD)",COUNTRY_INFO!$U$9:$U$1000="T3 (ALB/MBD)"), "T3 (ALB/MBD)", " ")</f>
        <v xml:space="preserve"> </v>
      </c>
      <c r="E867" s="289"/>
      <c r="F867" s="109"/>
      <c r="G867" s="288"/>
      <c r="H867" s="288"/>
      <c r="I867" s="56"/>
      <c r="J867" s="11">
        <f t="shared" si="79"/>
        <v>0</v>
      </c>
      <c r="K867" s="305"/>
      <c r="L867" s="308"/>
      <c r="M867" s="306"/>
      <c r="N867" s="14">
        <f t="shared" si="80"/>
        <v>0</v>
      </c>
      <c r="O867" s="230" t="str">
        <f t="shared" si="81"/>
        <v xml:space="preserve"> </v>
      </c>
      <c r="P867" s="230" t="str">
        <f t="shared" si="82"/>
        <v xml:space="preserve"> </v>
      </c>
      <c r="Q867" s="275" t="str">
        <f t="shared" si="83"/>
        <v xml:space="preserve"> </v>
      </c>
      <c r="R867" s="230" t="str">
        <f t="shared" si="84"/>
        <v xml:space="preserve"> </v>
      </c>
    </row>
    <row r="868" spans="1:18" x14ac:dyDescent="0.2">
      <c r="A868" s="10" t="str">
        <f>IF(COUNTRY_INFO!A868=0," ",COUNTRY_INFO!A868)</f>
        <v>Ethiopia</v>
      </c>
      <c r="B868" s="10" t="str">
        <f>IF(COUNTRY_INFO!B868=0," ",COUNTRY_INFO!B868)</f>
        <v>TigrayEastern Tigray</v>
      </c>
      <c r="C868" s="10" t="str">
        <f>IF(COUNTRY_INFO!C868=0," ",COUNTRY_INFO!C868)</f>
        <v>Atsibi Wonberta</v>
      </c>
      <c r="D868" s="11" t="str">
        <f>IF(AND(COUNTRY_INFO!$T$9:$T$1000="T3 (ALB/MBD)",COUNTRY_INFO!$U$9:$U$1000="T3 (ALB/MBD)"), "T3 (ALB/MBD)", " ")</f>
        <v xml:space="preserve"> </v>
      </c>
      <c r="E868" s="289"/>
      <c r="F868" s="109"/>
      <c r="G868" s="288"/>
      <c r="H868" s="288"/>
      <c r="I868" s="56"/>
      <c r="J868" s="11">
        <f t="shared" si="79"/>
        <v>0</v>
      </c>
      <c r="K868" s="305"/>
      <c r="L868" s="308"/>
      <c r="M868" s="306"/>
      <c r="N868" s="14">
        <f t="shared" si="80"/>
        <v>0</v>
      </c>
      <c r="O868" s="230" t="str">
        <f t="shared" si="81"/>
        <v xml:space="preserve"> </v>
      </c>
      <c r="P868" s="230" t="str">
        <f t="shared" si="82"/>
        <v xml:space="preserve"> </v>
      </c>
      <c r="Q868" s="275" t="str">
        <f t="shared" si="83"/>
        <v xml:space="preserve"> </v>
      </c>
      <c r="R868" s="230" t="str">
        <f t="shared" si="84"/>
        <v xml:space="preserve"> </v>
      </c>
    </row>
    <row r="869" spans="1:18" x14ac:dyDescent="0.2">
      <c r="A869" s="10" t="str">
        <f>IF(COUNTRY_INFO!A869=0," ",COUNTRY_INFO!A869)</f>
        <v>Ethiopia</v>
      </c>
      <c r="B869" s="10" t="str">
        <f>IF(COUNTRY_INFO!B869=0," ",COUNTRY_INFO!B869)</f>
        <v>TigrayEastern Tigray</v>
      </c>
      <c r="C869" s="10" t="str">
        <f>IF(COUNTRY_INFO!C869=0," ",COUNTRY_INFO!C869)</f>
        <v>Erob</v>
      </c>
      <c r="D869" s="11" t="str">
        <f>IF(AND(COUNTRY_INFO!$T$9:$T$1000="T3 (ALB/MBD)",COUNTRY_INFO!$U$9:$U$1000="T3 (ALB/MBD)"), "T3 (ALB/MBD)", " ")</f>
        <v xml:space="preserve"> </v>
      </c>
      <c r="E869" s="289"/>
      <c r="F869" s="109"/>
      <c r="G869" s="288"/>
      <c r="H869" s="288"/>
      <c r="I869" s="56"/>
      <c r="J869" s="11">
        <f t="shared" si="79"/>
        <v>0</v>
      </c>
      <c r="K869" s="305"/>
      <c r="L869" s="308"/>
      <c r="M869" s="306"/>
      <c r="N869" s="14">
        <f t="shared" si="80"/>
        <v>0</v>
      </c>
      <c r="O869" s="230" t="str">
        <f t="shared" si="81"/>
        <v xml:space="preserve"> </v>
      </c>
      <c r="P869" s="230" t="str">
        <f t="shared" si="82"/>
        <v xml:space="preserve"> </v>
      </c>
      <c r="Q869" s="275" t="str">
        <f t="shared" si="83"/>
        <v xml:space="preserve"> </v>
      </c>
      <c r="R869" s="230" t="str">
        <f t="shared" si="84"/>
        <v xml:space="preserve"> </v>
      </c>
    </row>
    <row r="870" spans="1:18" x14ac:dyDescent="0.2">
      <c r="A870" s="10" t="str">
        <f>IF(COUNTRY_INFO!A870=0," ",COUNTRY_INFO!A870)</f>
        <v>Ethiopia</v>
      </c>
      <c r="B870" s="10" t="str">
        <f>IF(COUNTRY_INFO!B870=0," ",COUNTRY_INFO!B870)</f>
        <v>TigrayEastern Tigray</v>
      </c>
      <c r="C870" s="10" t="str">
        <f>IF(COUNTRY_INFO!C870=0," ",COUNTRY_INFO!C870)</f>
        <v>Ganta Afeshum</v>
      </c>
      <c r="D870" s="11" t="str">
        <f>IF(AND(COUNTRY_INFO!$T$9:$T$1000="T3 (ALB/MBD)",COUNTRY_INFO!$U$9:$U$1000="T3 (ALB/MBD)"), "T3 (ALB/MBD)", " ")</f>
        <v xml:space="preserve"> </v>
      </c>
      <c r="E870" s="289"/>
      <c r="F870" s="109"/>
      <c r="G870" s="288"/>
      <c r="H870" s="288"/>
      <c r="I870" s="56"/>
      <c r="J870" s="11">
        <f t="shared" si="79"/>
        <v>0</v>
      </c>
      <c r="K870" s="305"/>
      <c r="L870" s="308"/>
      <c r="M870" s="306"/>
      <c r="N870" s="14">
        <f t="shared" si="80"/>
        <v>0</v>
      </c>
      <c r="O870" s="230" t="str">
        <f t="shared" si="81"/>
        <v xml:space="preserve"> </v>
      </c>
      <c r="P870" s="230" t="str">
        <f t="shared" si="82"/>
        <v xml:space="preserve"> </v>
      </c>
      <c r="Q870" s="275" t="str">
        <f t="shared" si="83"/>
        <v xml:space="preserve"> </v>
      </c>
      <c r="R870" s="230" t="str">
        <f t="shared" si="84"/>
        <v xml:space="preserve"> </v>
      </c>
    </row>
    <row r="871" spans="1:18" x14ac:dyDescent="0.2">
      <c r="A871" s="10" t="str">
        <f>IF(COUNTRY_INFO!A871=0," ",COUNTRY_INFO!A871)</f>
        <v>Ethiopia</v>
      </c>
      <c r="B871" s="10" t="str">
        <f>IF(COUNTRY_INFO!B871=0," ",COUNTRY_INFO!B871)</f>
        <v>TigrayEastern Tigray</v>
      </c>
      <c r="C871" s="10" t="str">
        <f>IF(COUNTRY_INFO!C871=0," ",COUNTRY_INFO!C871)</f>
        <v>Glomekeda</v>
      </c>
      <c r="D871" s="11" t="str">
        <f>IF(AND(COUNTRY_INFO!$T$9:$T$1000="T3 (ALB/MBD)",COUNTRY_INFO!$U$9:$U$1000="T3 (ALB/MBD)"), "T3 (ALB/MBD)", " ")</f>
        <v xml:space="preserve"> </v>
      </c>
      <c r="E871" s="289"/>
      <c r="F871" s="109"/>
      <c r="G871" s="288"/>
      <c r="H871" s="288"/>
      <c r="I871" s="56"/>
      <c r="J871" s="11">
        <f t="shared" si="79"/>
        <v>0</v>
      </c>
      <c r="K871" s="305"/>
      <c r="L871" s="308"/>
      <c r="M871" s="306"/>
      <c r="N871" s="14">
        <f t="shared" si="80"/>
        <v>0</v>
      </c>
      <c r="O871" s="230" t="str">
        <f t="shared" si="81"/>
        <v xml:space="preserve"> </v>
      </c>
      <c r="P871" s="230" t="str">
        <f t="shared" si="82"/>
        <v xml:space="preserve"> </v>
      </c>
      <c r="Q871" s="275" t="str">
        <f t="shared" si="83"/>
        <v xml:space="preserve"> </v>
      </c>
      <c r="R871" s="230" t="str">
        <f t="shared" si="84"/>
        <v xml:space="preserve"> </v>
      </c>
    </row>
    <row r="872" spans="1:18" x14ac:dyDescent="0.2">
      <c r="A872" s="10" t="str">
        <f>IF(COUNTRY_INFO!A872=0," ",COUNTRY_INFO!A872)</f>
        <v>Ethiopia</v>
      </c>
      <c r="B872" s="10" t="str">
        <f>IF(COUNTRY_INFO!B872=0," ",COUNTRY_INFO!B872)</f>
        <v>TigrayEastern Tigray</v>
      </c>
      <c r="C872" s="10" t="str">
        <f>IF(COUNTRY_INFO!C872=0," ",COUNTRY_INFO!C872)</f>
        <v>Hawzien</v>
      </c>
      <c r="D872" s="11" t="str">
        <f>IF(AND(COUNTRY_INFO!$T$9:$T$1000="T3 (ALB/MBD)",COUNTRY_INFO!$U$9:$U$1000="T3 (ALB/MBD)"), "T3 (ALB/MBD)", " ")</f>
        <v xml:space="preserve"> </v>
      </c>
      <c r="E872" s="289"/>
      <c r="F872" s="109"/>
      <c r="G872" s="288"/>
      <c r="H872" s="288"/>
      <c r="I872" s="56"/>
      <c r="J872" s="11">
        <f t="shared" si="79"/>
        <v>0</v>
      </c>
      <c r="K872" s="305"/>
      <c r="L872" s="308"/>
      <c r="M872" s="306"/>
      <c r="N872" s="14">
        <f t="shared" si="80"/>
        <v>0</v>
      </c>
      <c r="O872" s="230" t="str">
        <f t="shared" si="81"/>
        <v xml:space="preserve"> </v>
      </c>
      <c r="P872" s="230" t="str">
        <f t="shared" si="82"/>
        <v xml:space="preserve"> </v>
      </c>
      <c r="Q872" s="275" t="str">
        <f t="shared" si="83"/>
        <v xml:space="preserve"> </v>
      </c>
      <c r="R872" s="230" t="str">
        <f t="shared" si="84"/>
        <v xml:space="preserve"> </v>
      </c>
    </row>
    <row r="873" spans="1:18" x14ac:dyDescent="0.2">
      <c r="A873" s="10" t="str">
        <f>IF(COUNTRY_INFO!A873=0," ",COUNTRY_INFO!A873)</f>
        <v>Ethiopia</v>
      </c>
      <c r="B873" s="10" t="str">
        <f>IF(COUNTRY_INFO!B873=0," ",COUNTRY_INFO!B873)</f>
        <v>TigrayEastern Tigray</v>
      </c>
      <c r="C873" s="10" t="str">
        <f>IF(COUNTRY_INFO!C873=0," ",COUNTRY_INFO!C873)</f>
        <v>Kilite Awlalo</v>
      </c>
      <c r="D873" s="11" t="str">
        <f>IF(AND(COUNTRY_INFO!$T$9:$T$1000="T3 (ALB/MBD)",COUNTRY_INFO!$U$9:$U$1000="T3 (ALB/MBD)"), "T3 (ALB/MBD)", " ")</f>
        <v xml:space="preserve"> </v>
      </c>
      <c r="E873" s="289"/>
      <c r="F873" s="109"/>
      <c r="G873" s="288"/>
      <c r="H873" s="288"/>
      <c r="I873" s="56"/>
      <c r="J873" s="11">
        <f t="shared" si="79"/>
        <v>0</v>
      </c>
      <c r="K873" s="305"/>
      <c r="L873" s="308"/>
      <c r="M873" s="306"/>
      <c r="N873" s="14">
        <f t="shared" si="80"/>
        <v>0</v>
      </c>
      <c r="O873" s="230" t="str">
        <f t="shared" si="81"/>
        <v xml:space="preserve"> </v>
      </c>
      <c r="P873" s="230" t="str">
        <f t="shared" si="82"/>
        <v xml:space="preserve"> </v>
      </c>
      <c r="Q873" s="275" t="str">
        <f t="shared" si="83"/>
        <v xml:space="preserve"> </v>
      </c>
      <c r="R873" s="230" t="str">
        <f t="shared" si="84"/>
        <v xml:space="preserve"> </v>
      </c>
    </row>
    <row r="874" spans="1:18" x14ac:dyDescent="0.2">
      <c r="A874" s="10" t="str">
        <f>IF(COUNTRY_INFO!A874=0," ",COUNTRY_INFO!A874)</f>
        <v>Ethiopia</v>
      </c>
      <c r="B874" s="10" t="str">
        <f>IF(COUNTRY_INFO!B874=0," ",COUNTRY_INFO!B874)</f>
        <v>TigrayEastern Tigray</v>
      </c>
      <c r="C874" s="10" t="str">
        <f>IF(COUNTRY_INFO!C874=0," ",COUNTRY_INFO!C874)</f>
        <v>Saesi Tsaeda Amba</v>
      </c>
      <c r="D874" s="11" t="str">
        <f>IF(AND(COUNTRY_INFO!$T$9:$T$1000="T3 (ALB/MBD)",COUNTRY_INFO!$U$9:$U$1000="T3 (ALB/MBD)"), "T3 (ALB/MBD)", " ")</f>
        <v xml:space="preserve"> </v>
      </c>
      <c r="E874" s="289"/>
      <c r="F874" s="109"/>
      <c r="G874" s="288"/>
      <c r="H874" s="288"/>
      <c r="I874" s="56"/>
      <c r="J874" s="11">
        <f t="shared" si="79"/>
        <v>0</v>
      </c>
      <c r="K874" s="305"/>
      <c r="L874" s="308"/>
      <c r="M874" s="306"/>
      <c r="N874" s="14">
        <f t="shared" si="80"/>
        <v>0</v>
      </c>
      <c r="O874" s="230" t="str">
        <f t="shared" si="81"/>
        <v xml:space="preserve"> </v>
      </c>
      <c r="P874" s="230" t="str">
        <f t="shared" si="82"/>
        <v xml:space="preserve"> </v>
      </c>
      <c r="Q874" s="275" t="str">
        <f t="shared" si="83"/>
        <v xml:space="preserve"> </v>
      </c>
      <c r="R874" s="230" t="str">
        <f t="shared" si="84"/>
        <v xml:space="preserve"> </v>
      </c>
    </row>
    <row r="875" spans="1:18" x14ac:dyDescent="0.2">
      <c r="A875" s="10" t="str">
        <f>IF(COUNTRY_INFO!A875=0," ",COUNTRY_INFO!A875)</f>
        <v>Ethiopia</v>
      </c>
      <c r="B875" s="10" t="str">
        <f>IF(COUNTRY_INFO!B875=0," ",COUNTRY_INFO!B875)</f>
        <v>TigrayEastern Tigray</v>
      </c>
      <c r="C875" s="10" t="str">
        <f>IF(COUNTRY_INFO!C875=0," ",COUNTRY_INFO!C875)</f>
        <v>Wukro Town</v>
      </c>
      <c r="D875" s="11" t="str">
        <f>IF(AND(COUNTRY_INFO!$T$9:$T$1000="T3 (ALB/MBD)",COUNTRY_INFO!$U$9:$U$1000="T3 (ALB/MBD)"), "T3 (ALB/MBD)", " ")</f>
        <v xml:space="preserve"> </v>
      </c>
      <c r="E875" s="289"/>
      <c r="F875" s="109"/>
      <c r="G875" s="288"/>
      <c r="H875" s="288"/>
      <c r="I875" s="56"/>
      <c r="J875" s="11">
        <f t="shared" si="79"/>
        <v>0</v>
      </c>
      <c r="K875" s="305"/>
      <c r="L875" s="308"/>
      <c r="M875" s="306"/>
      <c r="N875" s="14">
        <f t="shared" si="80"/>
        <v>0</v>
      </c>
      <c r="O875" s="230" t="str">
        <f t="shared" si="81"/>
        <v xml:space="preserve"> </v>
      </c>
      <c r="P875" s="230" t="str">
        <f t="shared" si="82"/>
        <v xml:space="preserve"> </v>
      </c>
      <c r="Q875" s="275" t="str">
        <f t="shared" si="83"/>
        <v xml:space="preserve"> </v>
      </c>
      <c r="R875" s="230" t="str">
        <f t="shared" si="84"/>
        <v xml:space="preserve"> </v>
      </c>
    </row>
    <row r="876" spans="1:18" x14ac:dyDescent="0.2">
      <c r="A876" s="10" t="str">
        <f>IF(COUNTRY_INFO!A876=0," ",COUNTRY_INFO!A876)</f>
        <v>Ethiopia</v>
      </c>
      <c r="B876" s="10" t="str">
        <f>IF(COUNTRY_INFO!B876=0," ",COUNTRY_INFO!B876)</f>
        <v>TigrayMekele</v>
      </c>
      <c r="C876" s="10" t="str">
        <f>IF(COUNTRY_INFO!C876=0," ",COUNTRY_INFO!C876)</f>
        <v>Adihaki</v>
      </c>
      <c r="D876" s="11" t="str">
        <f>IF(AND(COUNTRY_INFO!$T$9:$T$1000="T3 (ALB/MBD)",COUNTRY_INFO!$U$9:$U$1000="T3 (ALB/MBD)"), "T3 (ALB/MBD)", " ")</f>
        <v xml:space="preserve"> </v>
      </c>
      <c r="E876" s="289"/>
      <c r="F876" s="109"/>
      <c r="G876" s="288"/>
      <c r="H876" s="288"/>
      <c r="I876" s="56"/>
      <c r="J876" s="11">
        <f t="shared" si="79"/>
        <v>0</v>
      </c>
      <c r="K876" s="305"/>
      <c r="L876" s="308"/>
      <c r="M876" s="306"/>
      <c r="N876" s="14">
        <f t="shared" si="80"/>
        <v>0</v>
      </c>
      <c r="O876" s="230" t="str">
        <f t="shared" si="81"/>
        <v xml:space="preserve"> </v>
      </c>
      <c r="P876" s="230" t="str">
        <f t="shared" si="82"/>
        <v xml:space="preserve"> </v>
      </c>
      <c r="Q876" s="275" t="str">
        <f t="shared" si="83"/>
        <v xml:space="preserve"> </v>
      </c>
      <c r="R876" s="230" t="str">
        <f t="shared" si="84"/>
        <v xml:space="preserve"> </v>
      </c>
    </row>
    <row r="877" spans="1:18" x14ac:dyDescent="0.2">
      <c r="A877" s="10" t="str">
        <f>IF(COUNTRY_INFO!A877=0," ",COUNTRY_INFO!A877)</f>
        <v>Ethiopia</v>
      </c>
      <c r="B877" s="10" t="str">
        <f>IF(COUNTRY_INFO!B877=0," ",COUNTRY_INFO!B877)</f>
        <v>TigrayMekele</v>
      </c>
      <c r="C877" s="10" t="str">
        <f>IF(COUNTRY_INFO!C877=0," ",COUNTRY_INFO!C877)</f>
        <v>Ayder</v>
      </c>
      <c r="D877" s="11" t="str">
        <f>IF(AND(COUNTRY_INFO!$T$9:$T$1000="T3 (ALB/MBD)",COUNTRY_INFO!$U$9:$U$1000="T3 (ALB/MBD)"), "T3 (ALB/MBD)", " ")</f>
        <v xml:space="preserve"> </v>
      </c>
      <c r="E877" s="289"/>
      <c r="F877" s="109"/>
      <c r="G877" s="288"/>
      <c r="H877" s="288"/>
      <c r="I877" s="56"/>
      <c r="J877" s="11">
        <f t="shared" si="79"/>
        <v>0</v>
      </c>
      <c r="K877" s="305"/>
      <c r="L877" s="308"/>
      <c r="M877" s="306"/>
      <c r="N877" s="14">
        <f t="shared" si="80"/>
        <v>0</v>
      </c>
      <c r="O877" s="230" t="str">
        <f t="shared" si="81"/>
        <v xml:space="preserve"> </v>
      </c>
      <c r="P877" s="230" t="str">
        <f t="shared" si="82"/>
        <v xml:space="preserve"> </v>
      </c>
      <c r="Q877" s="275" t="str">
        <f t="shared" si="83"/>
        <v xml:space="preserve"> </v>
      </c>
      <c r="R877" s="230" t="str">
        <f t="shared" si="84"/>
        <v xml:space="preserve"> </v>
      </c>
    </row>
    <row r="878" spans="1:18" x14ac:dyDescent="0.2">
      <c r="A878" s="10" t="str">
        <f>IF(COUNTRY_INFO!A878=0," ",COUNTRY_INFO!A878)</f>
        <v>Ethiopia</v>
      </c>
      <c r="B878" s="10" t="str">
        <f>IF(COUNTRY_INFO!B878=0," ",COUNTRY_INFO!B878)</f>
        <v>TigrayMekele</v>
      </c>
      <c r="C878" s="10" t="str">
        <f>IF(COUNTRY_INFO!C878=0," ",COUNTRY_INFO!C878)</f>
        <v>Hadnet</v>
      </c>
      <c r="D878" s="11" t="str">
        <f>IF(AND(COUNTRY_INFO!$T$9:$T$1000="T3 (ALB/MBD)",COUNTRY_INFO!$U$9:$U$1000="T3 (ALB/MBD)"), "T3 (ALB/MBD)", " ")</f>
        <v xml:space="preserve"> </v>
      </c>
      <c r="E878" s="289"/>
      <c r="F878" s="109"/>
      <c r="G878" s="288"/>
      <c r="H878" s="288"/>
      <c r="I878" s="56"/>
      <c r="J878" s="11">
        <f t="shared" si="79"/>
        <v>0</v>
      </c>
      <c r="K878" s="305"/>
      <c r="L878" s="308"/>
      <c r="M878" s="306"/>
      <c r="N878" s="14">
        <f t="shared" si="80"/>
        <v>0</v>
      </c>
      <c r="O878" s="230" t="str">
        <f t="shared" si="81"/>
        <v xml:space="preserve"> </v>
      </c>
      <c r="P878" s="230" t="str">
        <f t="shared" si="82"/>
        <v xml:space="preserve"> </v>
      </c>
      <c r="Q878" s="275" t="str">
        <f t="shared" si="83"/>
        <v xml:space="preserve"> </v>
      </c>
      <c r="R878" s="230" t="str">
        <f t="shared" si="84"/>
        <v xml:space="preserve"> </v>
      </c>
    </row>
    <row r="879" spans="1:18" x14ac:dyDescent="0.2">
      <c r="A879" s="10" t="str">
        <f>IF(COUNTRY_INFO!A879=0," ",COUNTRY_INFO!A879)</f>
        <v>Ethiopia</v>
      </c>
      <c r="B879" s="10" t="str">
        <f>IF(COUNTRY_INFO!B879=0," ",COUNTRY_INFO!B879)</f>
        <v>TigrayMekele</v>
      </c>
      <c r="C879" s="10" t="str">
        <f>IF(COUNTRY_INFO!C879=0," ",COUNTRY_INFO!C879)</f>
        <v>Hawelti</v>
      </c>
      <c r="D879" s="11" t="str">
        <f>IF(AND(COUNTRY_INFO!$T$9:$T$1000="T3 (ALB/MBD)",COUNTRY_INFO!$U$9:$U$1000="T3 (ALB/MBD)"), "T3 (ALB/MBD)", " ")</f>
        <v xml:space="preserve"> </v>
      </c>
      <c r="E879" s="289"/>
      <c r="F879" s="109"/>
      <c r="G879" s="288"/>
      <c r="H879" s="288"/>
      <c r="I879" s="56"/>
      <c r="J879" s="11">
        <f t="shared" si="79"/>
        <v>0</v>
      </c>
      <c r="K879" s="305"/>
      <c r="L879" s="308"/>
      <c r="M879" s="306"/>
      <c r="N879" s="14">
        <f t="shared" si="80"/>
        <v>0</v>
      </c>
      <c r="O879" s="230" t="str">
        <f t="shared" si="81"/>
        <v xml:space="preserve"> </v>
      </c>
      <c r="P879" s="230" t="str">
        <f t="shared" si="82"/>
        <v xml:space="preserve"> </v>
      </c>
      <c r="Q879" s="275" t="str">
        <f t="shared" si="83"/>
        <v xml:space="preserve"> </v>
      </c>
      <c r="R879" s="230" t="str">
        <f t="shared" si="84"/>
        <v xml:space="preserve"> </v>
      </c>
    </row>
    <row r="880" spans="1:18" x14ac:dyDescent="0.2">
      <c r="A880" s="10" t="str">
        <f>IF(COUNTRY_INFO!A880=0," ",COUNTRY_INFO!A880)</f>
        <v>Ethiopia</v>
      </c>
      <c r="B880" s="10" t="str">
        <f>IF(COUNTRY_INFO!B880=0," ",COUNTRY_INFO!B880)</f>
        <v>TigrayMekele</v>
      </c>
      <c r="C880" s="10" t="str">
        <f>IF(COUNTRY_INFO!C880=0," ",COUNTRY_INFO!C880)</f>
        <v>kedamay Woyane</v>
      </c>
      <c r="D880" s="11" t="str">
        <f>IF(AND(COUNTRY_INFO!$T$9:$T$1000="T3 (ALB/MBD)",COUNTRY_INFO!$U$9:$U$1000="T3 (ALB/MBD)"), "T3 (ALB/MBD)", " ")</f>
        <v xml:space="preserve"> </v>
      </c>
      <c r="E880" s="289"/>
      <c r="F880" s="109"/>
      <c r="G880" s="288"/>
      <c r="H880" s="288"/>
      <c r="I880" s="56"/>
      <c r="J880" s="11">
        <f t="shared" si="79"/>
        <v>0</v>
      </c>
      <c r="K880" s="305"/>
      <c r="L880" s="308"/>
      <c r="M880" s="306"/>
      <c r="N880" s="14">
        <f t="shared" si="80"/>
        <v>0</v>
      </c>
      <c r="O880" s="230" t="str">
        <f t="shared" si="81"/>
        <v xml:space="preserve"> </v>
      </c>
      <c r="P880" s="230" t="str">
        <f t="shared" si="82"/>
        <v xml:space="preserve"> </v>
      </c>
      <c r="Q880" s="275" t="str">
        <f t="shared" si="83"/>
        <v xml:space="preserve"> </v>
      </c>
      <c r="R880" s="230" t="str">
        <f t="shared" si="84"/>
        <v xml:space="preserve"> </v>
      </c>
    </row>
    <row r="881" spans="1:18" x14ac:dyDescent="0.2">
      <c r="A881" s="10" t="str">
        <f>IF(COUNTRY_INFO!A881=0," ",COUNTRY_INFO!A881)</f>
        <v>Ethiopia</v>
      </c>
      <c r="B881" s="10" t="str">
        <f>IF(COUNTRY_INFO!B881=0," ",COUNTRY_INFO!B881)</f>
        <v>TigrayMekele</v>
      </c>
      <c r="C881" s="10" t="str">
        <f>IF(COUNTRY_INFO!C881=0," ",COUNTRY_INFO!C881)</f>
        <v>Quiha</v>
      </c>
      <c r="D881" s="11" t="str">
        <f>IF(AND(COUNTRY_INFO!$T$9:$T$1000="T3 (ALB/MBD)",COUNTRY_INFO!$U$9:$U$1000="T3 (ALB/MBD)"), "T3 (ALB/MBD)", " ")</f>
        <v xml:space="preserve"> </v>
      </c>
      <c r="E881" s="289"/>
      <c r="F881" s="109"/>
      <c r="G881" s="288"/>
      <c r="H881" s="288"/>
      <c r="I881" s="56"/>
      <c r="J881" s="11">
        <f t="shared" si="79"/>
        <v>0</v>
      </c>
      <c r="K881" s="305"/>
      <c r="L881" s="308"/>
      <c r="M881" s="306"/>
      <c r="N881" s="14">
        <f t="shared" si="80"/>
        <v>0</v>
      </c>
      <c r="O881" s="230" t="str">
        <f t="shared" si="81"/>
        <v xml:space="preserve"> </v>
      </c>
      <c r="P881" s="230" t="str">
        <f t="shared" si="82"/>
        <v xml:space="preserve"> </v>
      </c>
      <c r="Q881" s="275" t="str">
        <f t="shared" si="83"/>
        <v xml:space="preserve"> </v>
      </c>
      <c r="R881" s="230" t="str">
        <f t="shared" si="84"/>
        <v xml:space="preserve"> </v>
      </c>
    </row>
    <row r="882" spans="1:18" x14ac:dyDescent="0.2">
      <c r="A882" s="10" t="str">
        <f>IF(COUNTRY_INFO!A882=0," ",COUNTRY_INFO!A882)</f>
        <v>Ethiopia</v>
      </c>
      <c r="B882" s="10" t="str">
        <f>IF(COUNTRY_INFO!B882=0," ",COUNTRY_INFO!B882)</f>
        <v>TigrayMekele</v>
      </c>
      <c r="C882" s="10" t="str">
        <f>IF(COUNTRY_INFO!C882=0," ",COUNTRY_INFO!C882)</f>
        <v>Semen</v>
      </c>
      <c r="D882" s="11" t="str">
        <f>IF(AND(COUNTRY_INFO!$T$9:$T$1000="T3 (ALB/MBD)",COUNTRY_INFO!$U$9:$U$1000="T3 (ALB/MBD)"), "T3 (ALB/MBD)", " ")</f>
        <v xml:space="preserve"> </v>
      </c>
      <c r="E882" s="289"/>
      <c r="F882" s="109"/>
      <c r="G882" s="288"/>
      <c r="H882" s="288"/>
      <c r="I882" s="56"/>
      <c r="J882" s="11">
        <f t="shared" si="79"/>
        <v>0</v>
      </c>
      <c r="K882" s="305"/>
      <c r="L882" s="308"/>
      <c r="M882" s="306"/>
      <c r="N882" s="14">
        <f t="shared" si="80"/>
        <v>0</v>
      </c>
      <c r="O882" s="230" t="str">
        <f t="shared" si="81"/>
        <v xml:space="preserve"> </v>
      </c>
      <c r="P882" s="230" t="str">
        <f t="shared" si="82"/>
        <v xml:space="preserve"> </v>
      </c>
      <c r="Q882" s="275" t="str">
        <f t="shared" si="83"/>
        <v xml:space="preserve"> </v>
      </c>
      <c r="R882" s="230" t="str">
        <f t="shared" si="84"/>
        <v xml:space="preserve"> </v>
      </c>
    </row>
    <row r="883" spans="1:18" x14ac:dyDescent="0.2">
      <c r="A883" s="10" t="str">
        <f>IF(COUNTRY_INFO!A883=0," ",COUNTRY_INFO!A883)</f>
        <v>Ethiopia</v>
      </c>
      <c r="B883" s="10" t="str">
        <f>IF(COUNTRY_INFO!B883=0," ",COUNTRY_INFO!B883)</f>
        <v>TigrayNorth West Tigray</v>
      </c>
      <c r="C883" s="10" t="str">
        <f>IF(COUNTRY_INFO!C883=0," ",COUNTRY_INFO!C883)</f>
        <v>Asgede Tsimbla</v>
      </c>
      <c r="D883" s="11"/>
      <c r="E883" s="289"/>
      <c r="F883" s="253"/>
      <c r="G883" s="288"/>
      <c r="H883" s="288"/>
      <c r="I883" s="56"/>
      <c r="J883" s="11">
        <f t="shared" si="79"/>
        <v>0</v>
      </c>
      <c r="K883" s="305"/>
      <c r="L883" s="308"/>
      <c r="M883" s="306"/>
      <c r="N883" s="14">
        <f t="shared" si="80"/>
        <v>0</v>
      </c>
      <c r="O883" s="230" t="str">
        <f t="shared" si="81"/>
        <v xml:space="preserve"> </v>
      </c>
      <c r="P883" s="230" t="str">
        <f t="shared" si="82"/>
        <v xml:space="preserve"> </v>
      </c>
      <c r="Q883" s="275" t="str">
        <f t="shared" si="83"/>
        <v xml:space="preserve"> </v>
      </c>
      <c r="R883" s="230" t="str">
        <f t="shared" si="84"/>
        <v xml:space="preserve"> </v>
      </c>
    </row>
    <row r="884" spans="1:18" x14ac:dyDescent="0.2">
      <c r="A884" s="10" t="str">
        <f>IF(COUNTRY_INFO!A884=0," ",COUNTRY_INFO!A884)</f>
        <v>Ethiopia</v>
      </c>
      <c r="B884" s="10" t="str">
        <f>IF(COUNTRY_INFO!B884=0," ",COUNTRY_INFO!B884)</f>
        <v>TigrayNorth West Tigray</v>
      </c>
      <c r="C884" s="10" t="str">
        <f>IF(COUNTRY_INFO!C884=0," ",COUNTRY_INFO!C884)</f>
        <v>Laelay Adiabo</v>
      </c>
      <c r="D884" s="11" t="str">
        <f>IF(AND(COUNTRY_INFO!$T$9:$T$1000="T3 (ALB/MBD)",COUNTRY_INFO!$U$9:$U$1000="T3 (ALB/MBD)"), "T3 (ALB/MBD)", " ")</f>
        <v xml:space="preserve"> </v>
      </c>
      <c r="E884" s="289"/>
      <c r="F884" s="109"/>
      <c r="G884" s="288"/>
      <c r="H884" s="288"/>
      <c r="I884" s="56"/>
      <c r="J884" s="11">
        <f t="shared" si="79"/>
        <v>0</v>
      </c>
      <c r="K884" s="305"/>
      <c r="L884" s="308"/>
      <c r="M884" s="306"/>
      <c r="N884" s="14">
        <f t="shared" si="80"/>
        <v>0</v>
      </c>
      <c r="O884" s="230" t="str">
        <f t="shared" si="81"/>
        <v xml:space="preserve"> </v>
      </c>
      <c r="P884" s="230" t="str">
        <f t="shared" si="82"/>
        <v xml:space="preserve"> </v>
      </c>
      <c r="Q884" s="275" t="str">
        <f t="shared" si="83"/>
        <v xml:space="preserve"> </v>
      </c>
      <c r="R884" s="230" t="str">
        <f t="shared" si="84"/>
        <v xml:space="preserve"> </v>
      </c>
    </row>
    <row r="885" spans="1:18" x14ac:dyDescent="0.2">
      <c r="A885" s="10" t="str">
        <f>IF(COUNTRY_INFO!A885=0," ",COUNTRY_INFO!A885)</f>
        <v>Ethiopia</v>
      </c>
      <c r="B885" s="10" t="str">
        <f>IF(COUNTRY_INFO!B885=0," ",COUNTRY_INFO!B885)</f>
        <v>TigrayNorth West Tigray</v>
      </c>
      <c r="C885" s="10" t="str">
        <f>IF(COUNTRY_INFO!C885=0," ",COUNTRY_INFO!C885)</f>
        <v>Medebay Zana</v>
      </c>
      <c r="D885" s="11"/>
      <c r="E885" s="289"/>
      <c r="F885" s="253"/>
      <c r="G885" s="288"/>
      <c r="H885" s="288"/>
      <c r="I885" s="56"/>
      <c r="J885" s="11">
        <f t="shared" si="79"/>
        <v>0</v>
      </c>
      <c r="K885" s="305"/>
      <c r="L885" s="308"/>
      <c r="M885" s="306"/>
      <c r="N885" s="14">
        <f t="shared" si="80"/>
        <v>0</v>
      </c>
      <c r="O885" s="230" t="str">
        <f t="shared" si="81"/>
        <v xml:space="preserve"> </v>
      </c>
      <c r="P885" s="230" t="str">
        <f t="shared" si="82"/>
        <v xml:space="preserve"> </v>
      </c>
      <c r="Q885" s="275" t="str">
        <f t="shared" si="83"/>
        <v xml:space="preserve"> </v>
      </c>
      <c r="R885" s="230" t="str">
        <f t="shared" si="84"/>
        <v xml:space="preserve"> </v>
      </c>
    </row>
    <row r="886" spans="1:18" x14ac:dyDescent="0.2">
      <c r="A886" s="10" t="str">
        <f>IF(COUNTRY_INFO!A886=0," ",COUNTRY_INFO!A886)</f>
        <v>Ethiopia</v>
      </c>
      <c r="B886" s="10" t="str">
        <f>IF(COUNTRY_INFO!B886=0," ",COUNTRY_INFO!B886)</f>
        <v>TigrayNorth West Tigray</v>
      </c>
      <c r="C886" s="10" t="str">
        <f>IF(COUNTRY_INFO!C886=0," ",COUNTRY_INFO!C886)</f>
        <v>Sheraro Town</v>
      </c>
      <c r="D886" s="11" t="str">
        <f>IF(AND(COUNTRY_INFO!$T$9:$T$1000="T3 (ALB/MBD)",COUNTRY_INFO!$U$9:$U$1000="T3 (ALB/MBD)"), "T3 (ALB/MBD)", " ")</f>
        <v xml:space="preserve"> </v>
      </c>
      <c r="E886" s="289"/>
      <c r="F886" s="109"/>
      <c r="G886" s="288"/>
      <c r="H886" s="288"/>
      <c r="I886" s="56"/>
      <c r="J886" s="11">
        <f t="shared" si="79"/>
        <v>0</v>
      </c>
      <c r="K886" s="305"/>
      <c r="L886" s="308"/>
      <c r="M886" s="306"/>
      <c r="N886" s="14">
        <f t="shared" si="80"/>
        <v>0</v>
      </c>
      <c r="O886" s="230" t="str">
        <f t="shared" si="81"/>
        <v xml:space="preserve"> </v>
      </c>
      <c r="P886" s="230" t="str">
        <f t="shared" si="82"/>
        <v xml:space="preserve"> </v>
      </c>
      <c r="Q886" s="275" t="str">
        <f t="shared" si="83"/>
        <v xml:space="preserve"> </v>
      </c>
      <c r="R886" s="230" t="str">
        <f t="shared" si="84"/>
        <v xml:space="preserve"> </v>
      </c>
    </row>
    <row r="887" spans="1:18" x14ac:dyDescent="0.2">
      <c r="A887" s="10" t="str">
        <f>IF(COUNTRY_INFO!A887=0," ",COUNTRY_INFO!A887)</f>
        <v>Ethiopia</v>
      </c>
      <c r="B887" s="10" t="str">
        <f>IF(COUNTRY_INFO!B887=0," ",COUNTRY_INFO!B887)</f>
        <v>TigrayNorth West Tigray</v>
      </c>
      <c r="C887" s="10" t="str">
        <f>IF(COUNTRY_INFO!C887=0," ",COUNTRY_INFO!C887)</f>
        <v>Shire Endaselassie Town</v>
      </c>
      <c r="D887" s="11" t="str">
        <f>IF(AND(COUNTRY_INFO!$T$9:$T$1000="T3 (ALB/MBD)",COUNTRY_INFO!$U$9:$U$1000="T3 (ALB/MBD)"), "T3 (ALB/MBD)", " ")</f>
        <v xml:space="preserve"> </v>
      </c>
      <c r="E887" s="289"/>
      <c r="F887" s="109"/>
      <c r="G887" s="288"/>
      <c r="H887" s="288"/>
      <c r="I887" s="56"/>
      <c r="J887" s="11">
        <f t="shared" si="79"/>
        <v>0</v>
      </c>
      <c r="K887" s="305"/>
      <c r="L887" s="308"/>
      <c r="M887" s="306"/>
      <c r="N887" s="14">
        <f t="shared" si="80"/>
        <v>0</v>
      </c>
      <c r="O887" s="230" t="str">
        <f t="shared" si="81"/>
        <v xml:space="preserve"> </v>
      </c>
      <c r="P887" s="230" t="str">
        <f t="shared" si="82"/>
        <v xml:space="preserve"> </v>
      </c>
      <c r="Q887" s="275" t="str">
        <f t="shared" si="83"/>
        <v xml:space="preserve"> </v>
      </c>
      <c r="R887" s="230" t="str">
        <f t="shared" si="84"/>
        <v xml:space="preserve"> </v>
      </c>
    </row>
    <row r="888" spans="1:18" x14ac:dyDescent="0.2">
      <c r="A888" s="10" t="str">
        <f>IF(COUNTRY_INFO!A888=0," ",COUNTRY_INFO!A888)</f>
        <v>Ethiopia</v>
      </c>
      <c r="B888" s="10" t="str">
        <f>IF(COUNTRY_INFO!B888=0," ",COUNTRY_INFO!B888)</f>
        <v>TigrayNorth West Tigray</v>
      </c>
      <c r="C888" s="10" t="str">
        <f>IF(COUNTRY_INFO!C888=0," ",COUNTRY_INFO!C888)</f>
        <v>Tahtay Adyabo</v>
      </c>
      <c r="D888" s="11" t="str">
        <f>IF(AND(COUNTRY_INFO!$T$9:$T$1000="T3 (ALB/MBD)",COUNTRY_INFO!$U$9:$U$1000="T3 (ALB/MBD)"), "T3 (ALB/MBD)", " ")</f>
        <v xml:space="preserve"> </v>
      </c>
      <c r="E888" s="289"/>
      <c r="F888" s="109"/>
      <c r="G888" s="288"/>
      <c r="H888" s="288"/>
      <c r="I888" s="56"/>
      <c r="J888" s="11">
        <f t="shared" si="79"/>
        <v>0</v>
      </c>
      <c r="K888" s="305"/>
      <c r="L888" s="308"/>
      <c r="M888" s="306"/>
      <c r="N888" s="14">
        <f t="shared" si="80"/>
        <v>0</v>
      </c>
      <c r="O888" s="230" t="str">
        <f t="shared" si="81"/>
        <v xml:space="preserve"> </v>
      </c>
      <c r="P888" s="230" t="str">
        <f t="shared" si="82"/>
        <v xml:space="preserve"> </v>
      </c>
      <c r="Q888" s="275" t="str">
        <f t="shared" si="83"/>
        <v xml:space="preserve"> </v>
      </c>
      <c r="R888" s="230" t="str">
        <f t="shared" si="84"/>
        <v xml:space="preserve"> </v>
      </c>
    </row>
    <row r="889" spans="1:18" x14ac:dyDescent="0.2">
      <c r="A889" s="10" t="str">
        <f>IF(COUNTRY_INFO!A889=0," ",COUNTRY_INFO!A889)</f>
        <v>Ethiopia</v>
      </c>
      <c r="B889" s="10" t="str">
        <f>IF(COUNTRY_INFO!B889=0," ",COUNTRY_INFO!B889)</f>
        <v>TigrayNorth West Tigray</v>
      </c>
      <c r="C889" s="10" t="str">
        <f>IF(COUNTRY_INFO!C889=0," ",COUNTRY_INFO!C889)</f>
        <v>Tahtay Koraro</v>
      </c>
      <c r="D889" s="11"/>
      <c r="E889" s="289"/>
      <c r="F889" s="253"/>
      <c r="G889" s="288"/>
      <c r="H889" s="288"/>
      <c r="I889" s="56"/>
      <c r="J889" s="11">
        <f t="shared" si="79"/>
        <v>0</v>
      </c>
      <c r="K889" s="305"/>
      <c r="L889" s="308"/>
      <c r="M889" s="306"/>
      <c r="N889" s="14">
        <f t="shared" si="80"/>
        <v>0</v>
      </c>
      <c r="O889" s="230" t="str">
        <f t="shared" si="81"/>
        <v xml:space="preserve"> </v>
      </c>
      <c r="P889" s="230" t="str">
        <f t="shared" si="82"/>
        <v xml:space="preserve"> </v>
      </c>
      <c r="Q889" s="275" t="str">
        <f t="shared" si="83"/>
        <v xml:space="preserve"> </v>
      </c>
      <c r="R889" s="230" t="str">
        <f t="shared" si="84"/>
        <v xml:space="preserve"> </v>
      </c>
    </row>
    <row r="890" spans="1:18" x14ac:dyDescent="0.2">
      <c r="A890" s="10" t="str">
        <f>IF(COUNTRY_INFO!A890=0," ",COUNTRY_INFO!A890)</f>
        <v>Ethiopia</v>
      </c>
      <c r="B890" s="10" t="str">
        <f>IF(COUNTRY_INFO!B890=0," ",COUNTRY_INFO!B890)</f>
        <v>TigrayNorth West Tigray</v>
      </c>
      <c r="C890" s="10" t="str">
        <f>IF(COUNTRY_INFO!C890=0," ",COUNTRY_INFO!C890)</f>
        <v>Tselemti</v>
      </c>
      <c r="D890" s="11"/>
      <c r="E890" s="289"/>
      <c r="F890" s="253"/>
      <c r="G890" s="288"/>
      <c r="H890" s="288"/>
      <c r="I890" s="56"/>
      <c r="J890" s="11">
        <f t="shared" si="79"/>
        <v>0</v>
      </c>
      <c r="K890" s="305"/>
      <c r="L890" s="308"/>
      <c r="M890" s="306"/>
      <c r="N890" s="14">
        <f t="shared" si="80"/>
        <v>0</v>
      </c>
      <c r="O890" s="230" t="str">
        <f t="shared" si="81"/>
        <v xml:space="preserve"> </v>
      </c>
      <c r="P890" s="230" t="str">
        <f t="shared" si="82"/>
        <v xml:space="preserve"> </v>
      </c>
      <c r="Q890" s="275" t="str">
        <f t="shared" si="83"/>
        <v xml:space="preserve"> </v>
      </c>
      <c r="R890" s="230" t="str">
        <f t="shared" si="84"/>
        <v xml:space="preserve"> </v>
      </c>
    </row>
    <row r="891" spans="1:18" x14ac:dyDescent="0.2">
      <c r="A891" s="10" t="str">
        <f>IF(COUNTRY_INFO!A891=0," ",COUNTRY_INFO!A891)</f>
        <v>Ethiopia</v>
      </c>
      <c r="B891" s="10" t="str">
        <f>IF(COUNTRY_INFO!B891=0," ",COUNTRY_INFO!B891)</f>
        <v>TigraySouth East Tigray</v>
      </c>
      <c r="C891" s="10" t="str">
        <f>IF(COUNTRY_INFO!C891=0," ",COUNTRY_INFO!C891)</f>
        <v>Degua Temben</v>
      </c>
      <c r="D891" s="11" t="str">
        <f>IF(AND(COUNTRY_INFO!$T$9:$T$1000="T3 (ALB/MBD)",COUNTRY_INFO!$U$9:$U$1000="T3 (ALB/MBD)"), "T3 (ALB/MBD)", " ")</f>
        <v xml:space="preserve"> </v>
      </c>
      <c r="E891" s="289"/>
      <c r="F891" s="109"/>
      <c r="G891" s="288"/>
      <c r="H891" s="288"/>
      <c r="I891" s="56"/>
      <c r="J891" s="11">
        <f t="shared" si="79"/>
        <v>0</v>
      </c>
      <c r="K891" s="305"/>
      <c r="L891" s="308"/>
      <c r="M891" s="306"/>
      <c r="N891" s="14">
        <f t="shared" si="80"/>
        <v>0</v>
      </c>
      <c r="O891" s="230" t="str">
        <f t="shared" si="81"/>
        <v xml:space="preserve"> </v>
      </c>
      <c r="P891" s="230" t="str">
        <f t="shared" si="82"/>
        <v xml:space="preserve"> </v>
      </c>
      <c r="Q891" s="275" t="str">
        <f t="shared" si="83"/>
        <v xml:space="preserve"> </v>
      </c>
      <c r="R891" s="230" t="str">
        <f t="shared" si="84"/>
        <v xml:space="preserve"> </v>
      </c>
    </row>
    <row r="892" spans="1:18" x14ac:dyDescent="0.2">
      <c r="A892" s="10" t="str">
        <f>IF(COUNTRY_INFO!A892=0," ",COUNTRY_INFO!A892)</f>
        <v>Ethiopia</v>
      </c>
      <c r="B892" s="10" t="str">
        <f>IF(COUNTRY_INFO!B892=0," ",COUNTRY_INFO!B892)</f>
        <v>TigraySouth East Tigray</v>
      </c>
      <c r="C892" s="10" t="str">
        <f>IF(COUNTRY_INFO!C892=0," ",COUNTRY_INFO!C892)</f>
        <v>Enderta</v>
      </c>
      <c r="D892" s="11" t="str">
        <f>IF(AND(COUNTRY_INFO!$T$9:$T$1000="T3 (ALB/MBD)",COUNTRY_INFO!$U$9:$U$1000="T3 (ALB/MBD)"), "T3 (ALB/MBD)", " ")</f>
        <v xml:space="preserve"> </v>
      </c>
      <c r="E892" s="289"/>
      <c r="F892" s="109"/>
      <c r="G892" s="288"/>
      <c r="H892" s="288"/>
      <c r="I892" s="56"/>
      <c r="J892" s="11">
        <f t="shared" si="79"/>
        <v>0</v>
      </c>
      <c r="K892" s="305"/>
      <c r="L892" s="308"/>
      <c r="M892" s="306"/>
      <c r="N892" s="14">
        <f t="shared" si="80"/>
        <v>0</v>
      </c>
      <c r="O892" s="230" t="str">
        <f t="shared" si="81"/>
        <v xml:space="preserve"> </v>
      </c>
      <c r="P892" s="230" t="str">
        <f t="shared" si="82"/>
        <v xml:space="preserve"> </v>
      </c>
      <c r="Q892" s="275" t="str">
        <f t="shared" si="83"/>
        <v xml:space="preserve"> </v>
      </c>
      <c r="R892" s="230" t="str">
        <f t="shared" si="84"/>
        <v xml:space="preserve"> </v>
      </c>
    </row>
    <row r="893" spans="1:18" x14ac:dyDescent="0.2">
      <c r="A893" s="10" t="str">
        <f>IF(COUNTRY_INFO!A893=0," ",COUNTRY_INFO!A893)</f>
        <v>Ethiopia</v>
      </c>
      <c r="B893" s="10" t="str">
        <f>IF(COUNTRY_INFO!B893=0," ",COUNTRY_INFO!B893)</f>
        <v>TigraySouth East Tigray</v>
      </c>
      <c r="C893" s="10" t="str">
        <f>IF(COUNTRY_INFO!C893=0," ",COUNTRY_INFO!C893)</f>
        <v>Hintalo Wajirat</v>
      </c>
      <c r="D893" s="11" t="str">
        <f>IF(AND(COUNTRY_INFO!$T$9:$T$1000="T3 (ALB/MBD)",COUNTRY_INFO!$U$9:$U$1000="T3 (ALB/MBD)"), "T3 (ALB/MBD)", " ")</f>
        <v xml:space="preserve"> </v>
      </c>
      <c r="E893" s="289"/>
      <c r="F893" s="109"/>
      <c r="G893" s="288"/>
      <c r="H893" s="288"/>
      <c r="I893" s="56"/>
      <c r="J893" s="11">
        <f t="shared" si="79"/>
        <v>0</v>
      </c>
      <c r="K893" s="305"/>
      <c r="L893" s="308"/>
      <c r="M893" s="306"/>
      <c r="N893" s="14">
        <f t="shared" si="80"/>
        <v>0</v>
      </c>
      <c r="O893" s="230" t="str">
        <f t="shared" si="81"/>
        <v xml:space="preserve"> </v>
      </c>
      <c r="P893" s="230" t="str">
        <f t="shared" si="82"/>
        <v xml:space="preserve"> </v>
      </c>
      <c r="Q893" s="275" t="str">
        <f t="shared" si="83"/>
        <v xml:space="preserve"> </v>
      </c>
      <c r="R893" s="230" t="str">
        <f t="shared" si="84"/>
        <v xml:space="preserve"> </v>
      </c>
    </row>
    <row r="894" spans="1:18" x14ac:dyDescent="0.2">
      <c r="A894" s="10" t="str">
        <f>IF(COUNTRY_INFO!A894=0," ",COUNTRY_INFO!A894)</f>
        <v>Ethiopia</v>
      </c>
      <c r="B894" s="10" t="str">
        <f>IF(COUNTRY_INFO!B894=0," ",COUNTRY_INFO!B894)</f>
        <v>TigraySouth East Tigray</v>
      </c>
      <c r="C894" s="10" t="str">
        <f>IF(COUNTRY_INFO!C894=0," ",COUNTRY_INFO!C894)</f>
        <v>Saharti  Samre</v>
      </c>
      <c r="D894" s="11" t="str">
        <f>IF(AND(COUNTRY_INFO!$T$9:$T$1000="T3 (ALB/MBD)",COUNTRY_INFO!$U$9:$U$1000="T3 (ALB/MBD)"), "T3 (ALB/MBD)", " ")</f>
        <v xml:space="preserve"> </v>
      </c>
      <c r="E894" s="289"/>
      <c r="F894" s="109"/>
      <c r="G894" s="288"/>
      <c r="H894" s="288"/>
      <c r="I894" s="56"/>
      <c r="J894" s="11">
        <f t="shared" si="79"/>
        <v>0</v>
      </c>
      <c r="K894" s="305"/>
      <c r="L894" s="308"/>
      <c r="M894" s="306"/>
      <c r="N894" s="14">
        <f t="shared" si="80"/>
        <v>0</v>
      </c>
      <c r="O894" s="230" t="str">
        <f t="shared" si="81"/>
        <v xml:space="preserve"> </v>
      </c>
      <c r="P894" s="230" t="str">
        <f t="shared" si="82"/>
        <v xml:space="preserve"> </v>
      </c>
      <c r="Q894" s="275" t="str">
        <f t="shared" si="83"/>
        <v xml:space="preserve"> </v>
      </c>
      <c r="R894" s="230" t="str">
        <f t="shared" si="84"/>
        <v xml:space="preserve"> </v>
      </c>
    </row>
    <row r="895" spans="1:18" x14ac:dyDescent="0.2">
      <c r="A895" s="10" t="str">
        <f>IF(COUNTRY_INFO!A895=0," ",COUNTRY_INFO!A895)</f>
        <v>Ethiopia</v>
      </c>
      <c r="B895" s="10" t="str">
        <f>IF(COUNTRY_INFO!B895=0," ",COUNTRY_INFO!B895)</f>
        <v>TigraySouth Tigray</v>
      </c>
      <c r="C895" s="10" t="str">
        <f>IF(COUNTRY_INFO!C895=0," ",COUNTRY_INFO!C895)</f>
        <v>Alaje</v>
      </c>
      <c r="D895" s="11" t="str">
        <f>IF(AND(COUNTRY_INFO!$T$9:$T$1000="T3 (ALB/MBD)",COUNTRY_INFO!$U$9:$U$1000="T3 (ALB/MBD)"), "T3 (ALB/MBD)", " ")</f>
        <v xml:space="preserve"> </v>
      </c>
      <c r="E895" s="289"/>
      <c r="F895" s="109"/>
      <c r="G895" s="288"/>
      <c r="H895" s="288"/>
      <c r="I895" s="56"/>
      <c r="J895" s="11">
        <f t="shared" si="79"/>
        <v>0</v>
      </c>
      <c r="K895" s="305"/>
      <c r="L895" s="308"/>
      <c r="M895" s="306"/>
      <c r="N895" s="14">
        <f t="shared" si="80"/>
        <v>0</v>
      </c>
      <c r="O895" s="230" t="str">
        <f t="shared" si="81"/>
        <v xml:space="preserve"> </v>
      </c>
      <c r="P895" s="230" t="str">
        <f t="shared" si="82"/>
        <v xml:space="preserve"> </v>
      </c>
      <c r="Q895" s="275" t="str">
        <f t="shared" si="83"/>
        <v xml:space="preserve"> </v>
      </c>
      <c r="R895" s="230" t="str">
        <f t="shared" si="84"/>
        <v xml:space="preserve"> </v>
      </c>
    </row>
    <row r="896" spans="1:18" x14ac:dyDescent="0.2">
      <c r="A896" s="10" t="str">
        <f>IF(COUNTRY_INFO!A896=0," ",COUNTRY_INFO!A896)</f>
        <v>Ethiopia</v>
      </c>
      <c r="B896" s="10" t="str">
        <f>IF(COUNTRY_INFO!B896=0," ",COUNTRY_INFO!B896)</f>
        <v>TigraySouth Tigray</v>
      </c>
      <c r="C896" s="10" t="str">
        <f>IF(COUNTRY_INFO!C896=0," ",COUNTRY_INFO!C896)</f>
        <v>Alamata Town</v>
      </c>
      <c r="D896" s="11" t="str">
        <f>IF(AND(COUNTRY_INFO!$T$9:$T$1000="T3 (ALB/MBD)",COUNTRY_INFO!$U$9:$U$1000="T3 (ALB/MBD)"), "T3 (ALB/MBD)", " ")</f>
        <v xml:space="preserve"> </v>
      </c>
      <c r="E896" s="289"/>
      <c r="F896" s="109"/>
      <c r="G896" s="288"/>
      <c r="H896" s="288"/>
      <c r="I896" s="56"/>
      <c r="J896" s="11">
        <f t="shared" si="79"/>
        <v>0</v>
      </c>
      <c r="K896" s="305"/>
      <c r="L896" s="308"/>
      <c r="M896" s="306"/>
      <c r="N896" s="14">
        <f t="shared" si="80"/>
        <v>0</v>
      </c>
      <c r="O896" s="230" t="str">
        <f t="shared" si="81"/>
        <v xml:space="preserve"> </v>
      </c>
      <c r="P896" s="230" t="str">
        <f t="shared" si="82"/>
        <v xml:space="preserve"> </v>
      </c>
      <c r="Q896" s="275" t="str">
        <f t="shared" si="83"/>
        <v xml:space="preserve"> </v>
      </c>
      <c r="R896" s="230" t="str">
        <f t="shared" si="84"/>
        <v xml:space="preserve"> </v>
      </c>
    </row>
    <row r="897" spans="1:18" x14ac:dyDescent="0.2">
      <c r="A897" s="10" t="str">
        <f>IF(COUNTRY_INFO!A897=0," ",COUNTRY_INFO!A897)</f>
        <v>Ethiopia</v>
      </c>
      <c r="B897" s="10" t="str">
        <f>IF(COUNTRY_INFO!B897=0," ",COUNTRY_INFO!B897)</f>
        <v>TigraySouth Tigray</v>
      </c>
      <c r="C897" s="10" t="str">
        <f>IF(COUNTRY_INFO!C897=0," ",COUNTRY_INFO!C897)</f>
        <v>Endamehoni</v>
      </c>
      <c r="D897" s="11" t="str">
        <f>IF(AND(COUNTRY_INFO!$T$9:$T$1000="T3 (ALB/MBD)",COUNTRY_INFO!$U$9:$U$1000="T3 (ALB/MBD)"), "T3 (ALB/MBD)", " ")</f>
        <v xml:space="preserve"> </v>
      </c>
      <c r="E897" s="289"/>
      <c r="F897" s="109"/>
      <c r="G897" s="288"/>
      <c r="H897" s="288"/>
      <c r="I897" s="56"/>
      <c r="J897" s="11">
        <f t="shared" si="79"/>
        <v>0</v>
      </c>
      <c r="K897" s="305"/>
      <c r="L897" s="308"/>
      <c r="M897" s="306"/>
      <c r="N897" s="14">
        <f t="shared" si="80"/>
        <v>0</v>
      </c>
      <c r="O897" s="230" t="str">
        <f t="shared" si="81"/>
        <v xml:space="preserve"> </v>
      </c>
      <c r="P897" s="230" t="str">
        <f t="shared" si="82"/>
        <v xml:space="preserve"> </v>
      </c>
      <c r="Q897" s="275" t="str">
        <f t="shared" si="83"/>
        <v xml:space="preserve"> </v>
      </c>
      <c r="R897" s="230" t="str">
        <f t="shared" si="84"/>
        <v xml:space="preserve"> </v>
      </c>
    </row>
    <row r="898" spans="1:18" x14ac:dyDescent="0.2">
      <c r="A898" s="10" t="str">
        <f>IF(COUNTRY_INFO!A898=0," ",COUNTRY_INFO!A898)</f>
        <v>Ethiopia</v>
      </c>
      <c r="B898" s="10" t="str">
        <f>IF(COUNTRY_INFO!B898=0," ",COUNTRY_INFO!B898)</f>
        <v>TigraySouth Tigray</v>
      </c>
      <c r="C898" s="10" t="str">
        <f>IF(COUNTRY_INFO!C898=0," ",COUNTRY_INFO!C898)</f>
        <v>Korem Town</v>
      </c>
      <c r="D898" s="11" t="str">
        <f>IF(AND(COUNTRY_INFO!$T$9:$T$1000="T3 (ALB/MBD)",COUNTRY_INFO!$U$9:$U$1000="T3 (ALB/MBD)"), "T3 (ALB/MBD)", " ")</f>
        <v xml:space="preserve"> </v>
      </c>
      <c r="E898" s="289"/>
      <c r="F898" s="109"/>
      <c r="G898" s="288"/>
      <c r="H898" s="288"/>
      <c r="I898" s="56"/>
      <c r="J898" s="11">
        <f t="shared" si="79"/>
        <v>0</v>
      </c>
      <c r="K898" s="305"/>
      <c r="L898" s="308"/>
      <c r="M898" s="306"/>
      <c r="N898" s="14">
        <f t="shared" si="80"/>
        <v>0</v>
      </c>
      <c r="O898" s="230" t="str">
        <f t="shared" si="81"/>
        <v xml:space="preserve"> </v>
      </c>
      <c r="P898" s="230" t="str">
        <f t="shared" si="82"/>
        <v xml:space="preserve"> </v>
      </c>
      <c r="Q898" s="275" t="str">
        <f t="shared" si="83"/>
        <v xml:space="preserve"> </v>
      </c>
      <c r="R898" s="230" t="str">
        <f t="shared" si="84"/>
        <v xml:space="preserve"> </v>
      </c>
    </row>
    <row r="899" spans="1:18" x14ac:dyDescent="0.2">
      <c r="A899" s="10" t="str">
        <f>IF(COUNTRY_INFO!A899=0," ",COUNTRY_INFO!A899)</f>
        <v>Ethiopia</v>
      </c>
      <c r="B899" s="10" t="str">
        <f>IF(COUNTRY_INFO!B899=0," ",COUNTRY_INFO!B899)</f>
        <v>TigraySouth Tigray</v>
      </c>
      <c r="C899" s="10" t="str">
        <f>IF(COUNTRY_INFO!C899=0," ",COUNTRY_INFO!C899)</f>
        <v>Maichew Town</v>
      </c>
      <c r="D899" s="11" t="str">
        <f>IF(AND(COUNTRY_INFO!$T$9:$T$1000="T3 (ALB/MBD)",COUNTRY_INFO!$U$9:$U$1000="T3 (ALB/MBD)"), "T3 (ALB/MBD)", " ")</f>
        <v xml:space="preserve"> </v>
      </c>
      <c r="E899" s="289"/>
      <c r="F899" s="109"/>
      <c r="G899" s="288"/>
      <c r="H899" s="288"/>
      <c r="I899" s="56"/>
      <c r="J899" s="11">
        <f t="shared" si="79"/>
        <v>0</v>
      </c>
      <c r="K899" s="305"/>
      <c r="L899" s="308"/>
      <c r="M899" s="306"/>
      <c r="N899" s="14">
        <f t="shared" si="80"/>
        <v>0</v>
      </c>
      <c r="O899" s="230" t="str">
        <f t="shared" si="81"/>
        <v xml:space="preserve"> </v>
      </c>
      <c r="P899" s="230" t="str">
        <f t="shared" si="82"/>
        <v xml:space="preserve"> </v>
      </c>
      <c r="Q899" s="275" t="str">
        <f t="shared" si="83"/>
        <v xml:space="preserve"> </v>
      </c>
      <c r="R899" s="230" t="str">
        <f t="shared" si="84"/>
        <v xml:space="preserve"> </v>
      </c>
    </row>
    <row r="900" spans="1:18" x14ac:dyDescent="0.2">
      <c r="A900" s="10" t="str">
        <f>IF(COUNTRY_INFO!A900=0," ",COUNTRY_INFO!A900)</f>
        <v>Ethiopia</v>
      </c>
      <c r="B900" s="10" t="str">
        <f>IF(COUNTRY_INFO!B900=0," ",COUNTRY_INFO!B900)</f>
        <v>TigraySouth Tigray</v>
      </c>
      <c r="C900" s="10" t="str">
        <f>IF(COUNTRY_INFO!C900=0," ",COUNTRY_INFO!C900)</f>
        <v>Ofla</v>
      </c>
      <c r="D900" s="11" t="str">
        <f>IF(AND(COUNTRY_INFO!$T$9:$T$1000="T3 (ALB/MBD)",COUNTRY_INFO!$U$9:$U$1000="T3 (ALB/MBD)"), "T3 (ALB/MBD)", " ")</f>
        <v xml:space="preserve"> </v>
      </c>
      <c r="E900" s="289"/>
      <c r="F900" s="109"/>
      <c r="G900" s="288"/>
      <c r="H900" s="288"/>
      <c r="I900" s="56"/>
      <c r="J900" s="11">
        <f t="shared" si="79"/>
        <v>0</v>
      </c>
      <c r="K900" s="305"/>
      <c r="L900" s="308"/>
      <c r="M900" s="306"/>
      <c r="N900" s="14">
        <f t="shared" si="80"/>
        <v>0</v>
      </c>
      <c r="O900" s="230" t="str">
        <f t="shared" si="81"/>
        <v xml:space="preserve"> </v>
      </c>
      <c r="P900" s="230" t="str">
        <f t="shared" si="82"/>
        <v xml:space="preserve"> </v>
      </c>
      <c r="Q900" s="275" t="str">
        <f t="shared" si="83"/>
        <v xml:space="preserve"> </v>
      </c>
      <c r="R900" s="230" t="str">
        <f t="shared" si="84"/>
        <v xml:space="preserve"> </v>
      </c>
    </row>
    <row r="901" spans="1:18" x14ac:dyDescent="0.2">
      <c r="A901" s="10" t="str">
        <f>IF(COUNTRY_INFO!A901=0," ",COUNTRY_INFO!A901)</f>
        <v>Ethiopia</v>
      </c>
      <c r="B901" s="10" t="str">
        <f>IF(COUNTRY_INFO!B901=0," ",COUNTRY_INFO!B901)</f>
        <v>TigraySouth Tigray</v>
      </c>
      <c r="C901" s="10" t="str">
        <f>IF(COUNTRY_INFO!C901=0," ",COUNTRY_INFO!C901)</f>
        <v>Raya Alamata</v>
      </c>
      <c r="D901" s="11" t="str">
        <f>IF(AND(COUNTRY_INFO!$T$9:$T$1000="T3 (ALB/MBD)",COUNTRY_INFO!$U$9:$U$1000="T3 (ALB/MBD)"), "T3 (ALB/MBD)", " ")</f>
        <v xml:space="preserve"> </v>
      </c>
      <c r="E901" s="289"/>
      <c r="F901" s="109"/>
      <c r="G901" s="288"/>
      <c r="H901" s="288"/>
      <c r="I901" s="56"/>
      <c r="J901" s="11">
        <f t="shared" si="79"/>
        <v>0</v>
      </c>
      <c r="K901" s="305"/>
      <c r="L901" s="308"/>
      <c r="M901" s="306"/>
      <c r="N901" s="14">
        <f t="shared" si="80"/>
        <v>0</v>
      </c>
      <c r="O901" s="230" t="str">
        <f t="shared" si="81"/>
        <v xml:space="preserve"> </v>
      </c>
      <c r="P901" s="230" t="str">
        <f t="shared" si="82"/>
        <v xml:space="preserve"> </v>
      </c>
      <c r="Q901" s="275" t="str">
        <f t="shared" si="83"/>
        <v xml:space="preserve"> </v>
      </c>
      <c r="R901" s="230" t="str">
        <f t="shared" si="84"/>
        <v xml:space="preserve"> </v>
      </c>
    </row>
    <row r="902" spans="1:18" x14ac:dyDescent="0.2">
      <c r="A902" s="10" t="str">
        <f>IF(COUNTRY_INFO!A902=0," ",COUNTRY_INFO!A902)</f>
        <v>Ethiopia</v>
      </c>
      <c r="B902" s="10" t="str">
        <f>IF(COUNTRY_INFO!B902=0," ",COUNTRY_INFO!B902)</f>
        <v>TigraySouth Tigray</v>
      </c>
      <c r="C902" s="10" t="str">
        <f>IF(COUNTRY_INFO!C902=0," ",COUNTRY_INFO!C902)</f>
        <v>Raya Azebo</v>
      </c>
      <c r="D902" s="11" t="str">
        <f>IF(AND(COUNTRY_INFO!$T$9:$T$1000="T3 (ALB/MBD)",COUNTRY_INFO!$U$9:$U$1000="T3 (ALB/MBD)"), "T3 (ALB/MBD)", " ")</f>
        <v xml:space="preserve"> </v>
      </c>
      <c r="E902" s="289"/>
      <c r="F902" s="109"/>
      <c r="G902" s="288"/>
      <c r="H902" s="288"/>
      <c r="I902" s="56"/>
      <c r="J902" s="11">
        <f t="shared" si="79"/>
        <v>0</v>
      </c>
      <c r="K902" s="305"/>
      <c r="L902" s="308"/>
      <c r="M902" s="306"/>
      <c r="N902" s="14">
        <f t="shared" si="80"/>
        <v>0</v>
      </c>
      <c r="O902" s="230" t="str">
        <f t="shared" si="81"/>
        <v xml:space="preserve"> </v>
      </c>
      <c r="P902" s="230" t="str">
        <f t="shared" si="82"/>
        <v xml:space="preserve"> </v>
      </c>
      <c r="Q902" s="275" t="str">
        <f t="shared" si="83"/>
        <v xml:space="preserve"> </v>
      </c>
      <c r="R902" s="230" t="str">
        <f t="shared" si="84"/>
        <v xml:space="preserve"> </v>
      </c>
    </row>
    <row r="903" spans="1:18" x14ac:dyDescent="0.2">
      <c r="A903" s="10" t="str">
        <f>IF(COUNTRY_INFO!A903=0," ",COUNTRY_INFO!A903)</f>
        <v>Ethiopia</v>
      </c>
      <c r="B903" s="10" t="str">
        <f>IF(COUNTRY_INFO!B903=0," ",COUNTRY_INFO!B903)</f>
        <v>TigrayWest Tigray</v>
      </c>
      <c r="C903" s="10" t="str">
        <f>IF(COUNTRY_INFO!C903=0," ",COUNTRY_INFO!C903)</f>
        <v>Kafta Humera</v>
      </c>
      <c r="D903" s="11" t="str">
        <f>IF(AND(COUNTRY_INFO!$T$9:$T$1000="T3 (ALB/MBD)",COUNTRY_INFO!$U$9:$U$1000="T3 (ALB/MBD)"), "T3 (ALB/MBD)", " ")</f>
        <v xml:space="preserve"> </v>
      </c>
      <c r="E903" s="289"/>
      <c r="F903" s="109"/>
      <c r="G903" s="288"/>
      <c r="H903" s="288"/>
      <c r="I903" s="56"/>
      <c r="J903" s="11">
        <f t="shared" si="79"/>
        <v>0</v>
      </c>
      <c r="K903" s="305"/>
      <c r="L903" s="308"/>
      <c r="M903" s="306"/>
      <c r="N903" s="14">
        <f t="shared" si="80"/>
        <v>0</v>
      </c>
      <c r="O903" s="230" t="str">
        <f t="shared" si="81"/>
        <v xml:space="preserve"> </v>
      </c>
      <c r="P903" s="230" t="str">
        <f t="shared" si="82"/>
        <v xml:space="preserve"> </v>
      </c>
      <c r="Q903" s="275" t="str">
        <f t="shared" si="83"/>
        <v xml:space="preserve"> </v>
      </c>
      <c r="R903" s="230" t="str">
        <f t="shared" si="84"/>
        <v xml:space="preserve"> </v>
      </c>
    </row>
    <row r="904" spans="1:18" x14ac:dyDescent="0.2">
      <c r="A904" s="10" t="str">
        <f>IF(COUNTRY_INFO!A904=0," ",COUNTRY_INFO!A904)</f>
        <v>Ethiopia</v>
      </c>
      <c r="B904" s="10" t="str">
        <f>IF(COUNTRY_INFO!B904=0," ",COUNTRY_INFO!B904)</f>
        <v>TigrayWest Tigray</v>
      </c>
      <c r="C904" s="10" t="str">
        <f>IF(COUNTRY_INFO!C904=0," ",COUNTRY_INFO!C904)</f>
        <v>Setit Humera Town</v>
      </c>
      <c r="D904" s="11" t="str">
        <f>IF(AND(COUNTRY_INFO!$T$9:$T$1000="T3 (ALB/MBD)",COUNTRY_INFO!$U$9:$U$1000="T3 (ALB/MBD)"), "T3 (ALB/MBD)", " ")</f>
        <v xml:space="preserve"> </v>
      </c>
      <c r="E904" s="289"/>
      <c r="F904" s="109"/>
      <c r="G904" s="288"/>
      <c r="H904" s="288"/>
      <c r="I904" s="56"/>
      <c r="J904" s="11">
        <f t="shared" si="79"/>
        <v>0</v>
      </c>
      <c r="K904" s="305"/>
      <c r="L904" s="308"/>
      <c r="M904" s="306"/>
      <c r="N904" s="14">
        <f t="shared" si="80"/>
        <v>0</v>
      </c>
      <c r="O904" s="230" t="str">
        <f t="shared" si="81"/>
        <v xml:space="preserve"> </v>
      </c>
      <c r="P904" s="230" t="str">
        <f t="shared" si="82"/>
        <v xml:space="preserve"> </v>
      </c>
      <c r="Q904" s="275" t="str">
        <f t="shared" si="83"/>
        <v xml:space="preserve"> </v>
      </c>
      <c r="R904" s="230" t="str">
        <f t="shared" si="84"/>
        <v xml:space="preserve"> </v>
      </c>
    </row>
    <row r="905" spans="1:18" x14ac:dyDescent="0.2">
      <c r="A905" s="10" t="str">
        <f>IF(COUNTRY_INFO!A905=0," ",COUNTRY_INFO!A905)</f>
        <v>Ethiopia</v>
      </c>
      <c r="B905" s="10" t="str">
        <f>IF(COUNTRY_INFO!B905=0," ",COUNTRY_INFO!B905)</f>
        <v>TigrayWest Tigray</v>
      </c>
      <c r="C905" s="10" t="str">
        <f>IF(COUNTRY_INFO!C905=0," ",COUNTRY_INFO!C905)</f>
        <v>Tsegede</v>
      </c>
      <c r="D905" s="11" t="str">
        <f>IF(AND(COUNTRY_INFO!$T$9:$T$1000="T3 (ALB/MBD)",COUNTRY_INFO!$U$9:$U$1000="T3 (ALB/MBD)"), "T3 (ALB/MBD)", " ")</f>
        <v xml:space="preserve"> </v>
      </c>
      <c r="E905" s="289"/>
      <c r="F905" s="109"/>
      <c r="G905" s="288"/>
      <c r="H905" s="288"/>
      <c r="I905" s="56"/>
      <c r="J905" s="11">
        <f t="shared" si="79"/>
        <v>0</v>
      </c>
      <c r="K905" s="305"/>
      <c r="L905" s="308"/>
      <c r="M905" s="306"/>
      <c r="N905" s="14">
        <f t="shared" si="80"/>
        <v>0</v>
      </c>
      <c r="O905" s="230" t="str">
        <f t="shared" si="81"/>
        <v xml:space="preserve"> </v>
      </c>
      <c r="P905" s="230" t="str">
        <f t="shared" si="82"/>
        <v xml:space="preserve"> </v>
      </c>
      <c r="Q905" s="275" t="str">
        <f t="shared" si="83"/>
        <v xml:space="preserve"> </v>
      </c>
      <c r="R905" s="230" t="str">
        <f t="shared" si="84"/>
        <v xml:space="preserve"> </v>
      </c>
    </row>
    <row r="906" spans="1:18" x14ac:dyDescent="0.2">
      <c r="A906" s="10" t="str">
        <f>IF(COUNTRY_INFO!A906=0," ",COUNTRY_INFO!A906)</f>
        <v>Ethiopia</v>
      </c>
      <c r="B906" s="10" t="str">
        <f>IF(COUNTRY_INFO!B906=0," ",COUNTRY_INFO!B906)</f>
        <v>TigrayWest Tigray</v>
      </c>
      <c r="C906" s="10" t="str">
        <f>IF(COUNTRY_INFO!C906=0," ",COUNTRY_INFO!C906)</f>
        <v>Welkait</v>
      </c>
      <c r="D906" s="11" t="str">
        <f>IF(AND(COUNTRY_INFO!$T$9:$T$1000="T3 (ALB/MBD)",COUNTRY_INFO!$U$9:$U$1000="T3 (ALB/MBD)"), "T3 (ALB/MBD)", " ")</f>
        <v xml:space="preserve"> </v>
      </c>
      <c r="E906" s="289"/>
      <c r="F906" s="109"/>
      <c r="G906" s="288"/>
      <c r="H906" s="288"/>
      <c r="I906" s="56"/>
      <c r="J906" s="11">
        <f>SUM(G906:I906)</f>
        <v>0</v>
      </c>
      <c r="K906" s="305"/>
      <c r="L906" s="308"/>
      <c r="M906" s="306"/>
      <c r="N906" s="14">
        <f>SUM(K906:M906)</f>
        <v>0</v>
      </c>
      <c r="O906" s="230" t="str">
        <f>IF(G906&lt;&gt;0, IF(K906/G906*100=0, "-", K906/G906*100), " ")</f>
        <v xml:space="preserve"> </v>
      </c>
      <c r="P906" s="230" t="str">
        <f>IF(H906&lt;&gt;0, IF(L906/H906*100=0, "-", L906/H906*100), " ")</f>
        <v xml:space="preserve"> </v>
      </c>
      <c r="Q906" s="275" t="str">
        <f>IF(I906&lt;&gt;0, IF(M906/I906*100=0, "-", M906/I906*100), " ")</f>
        <v xml:space="preserve"> </v>
      </c>
      <c r="R906" s="230" t="str">
        <f>IF(J906&lt;&gt;0, IF(N906/J906*100=0, "-", N906/J906*100), " ")</f>
        <v xml:space="preserve"> </v>
      </c>
    </row>
    <row r="907" spans="1:18" x14ac:dyDescent="0.2">
      <c r="A907"/>
      <c r="B907"/>
      <c r="C907"/>
      <c r="D907"/>
      <c r="E907"/>
      <c r="F907"/>
      <c r="G907"/>
      <c r="H907"/>
      <c r="I907"/>
      <c r="J907"/>
      <c r="K907"/>
      <c r="L907"/>
      <c r="M907"/>
      <c r="N907"/>
      <c r="O907"/>
      <c r="P907"/>
      <c r="Q907"/>
      <c r="R907"/>
    </row>
    <row r="908" spans="1:18" x14ac:dyDescent="0.2">
      <c r="A908"/>
      <c r="B908"/>
      <c r="C908"/>
      <c r="D908"/>
      <c r="E908"/>
      <c r="F908"/>
      <c r="G908"/>
      <c r="H908"/>
      <c r="I908"/>
      <c r="J908"/>
      <c r="K908"/>
      <c r="L908"/>
      <c r="M908"/>
      <c r="N908"/>
      <c r="O908"/>
      <c r="P908"/>
      <c r="Q908"/>
      <c r="R908"/>
    </row>
    <row r="909" spans="1:18" x14ac:dyDescent="0.2">
      <c r="A909"/>
      <c r="B909"/>
      <c r="C909"/>
      <c r="D909"/>
      <c r="E909"/>
      <c r="F909"/>
      <c r="G909"/>
      <c r="H909"/>
      <c r="I909"/>
      <c r="J909"/>
      <c r="K909"/>
      <c r="L909"/>
      <c r="M909"/>
      <c r="N909"/>
      <c r="O909"/>
      <c r="P909"/>
      <c r="Q909"/>
      <c r="R909"/>
    </row>
    <row r="910" spans="1:18" x14ac:dyDescent="0.2">
      <c r="A910"/>
      <c r="B910"/>
      <c r="C910"/>
      <c r="D910"/>
      <c r="E910"/>
      <c r="F910"/>
      <c r="G910"/>
      <c r="H910"/>
      <c r="I910"/>
      <c r="J910"/>
      <c r="K910"/>
      <c r="L910"/>
      <c r="M910"/>
      <c r="N910"/>
      <c r="O910"/>
      <c r="P910"/>
      <c r="Q910"/>
      <c r="R910"/>
    </row>
    <row r="911" spans="1:18" x14ac:dyDescent="0.2">
      <c r="A911"/>
      <c r="B911"/>
      <c r="C911"/>
      <c r="D911"/>
      <c r="E911"/>
      <c r="F911"/>
      <c r="G911"/>
      <c r="H911"/>
      <c r="I911"/>
      <c r="J911"/>
      <c r="K911"/>
      <c r="L911"/>
      <c r="M911"/>
      <c r="N911"/>
      <c r="O911"/>
      <c r="P911"/>
      <c r="Q911"/>
      <c r="R911"/>
    </row>
    <row r="912" spans="1:18" x14ac:dyDescent="0.2">
      <c r="A912"/>
      <c r="B912"/>
      <c r="C912"/>
      <c r="D912"/>
      <c r="E912"/>
      <c r="F912"/>
      <c r="G912"/>
      <c r="H912"/>
      <c r="I912"/>
      <c r="J912"/>
      <c r="K912"/>
      <c r="L912"/>
      <c r="M912"/>
      <c r="N912"/>
      <c r="O912"/>
      <c r="P912"/>
      <c r="Q912"/>
      <c r="R912"/>
    </row>
    <row r="913" spans="1:18" x14ac:dyDescent="0.2">
      <c r="A913"/>
      <c r="B913"/>
      <c r="C913"/>
      <c r="D913"/>
      <c r="E913"/>
      <c r="F913"/>
      <c r="G913"/>
      <c r="H913"/>
      <c r="I913"/>
      <c r="J913"/>
      <c r="K913"/>
      <c r="L913"/>
      <c r="M913"/>
      <c r="N913"/>
      <c r="O913"/>
      <c r="P913"/>
      <c r="Q913"/>
      <c r="R913"/>
    </row>
    <row r="914" spans="1:18" x14ac:dyDescent="0.2">
      <c r="A914"/>
      <c r="B914"/>
      <c r="C914"/>
      <c r="D914"/>
      <c r="E914"/>
      <c r="F914"/>
      <c r="G914"/>
      <c r="H914"/>
      <c r="I914"/>
      <c r="J914"/>
      <c r="K914"/>
      <c r="L914"/>
      <c r="M914"/>
      <c r="N914"/>
      <c r="O914"/>
      <c r="P914"/>
      <c r="Q914"/>
      <c r="R914"/>
    </row>
    <row r="915" spans="1:18" x14ac:dyDescent="0.2">
      <c r="A915"/>
      <c r="B915"/>
      <c r="C915"/>
      <c r="D915"/>
      <c r="E915"/>
      <c r="F915"/>
      <c r="G915"/>
      <c r="H915"/>
      <c r="I915"/>
      <c r="J915"/>
      <c r="K915"/>
      <c r="L915"/>
      <c r="M915"/>
      <c r="N915"/>
      <c r="O915"/>
      <c r="P915"/>
      <c r="Q915"/>
      <c r="R915"/>
    </row>
    <row r="916" spans="1:18" x14ac:dyDescent="0.2">
      <c r="A916"/>
      <c r="B916"/>
      <c r="C916"/>
      <c r="D916"/>
      <c r="E916"/>
      <c r="F916"/>
      <c r="G916"/>
      <c r="H916"/>
      <c r="I916"/>
      <c r="J916"/>
      <c r="K916"/>
      <c r="L916"/>
      <c r="M916"/>
      <c r="N916"/>
      <c r="O916"/>
      <c r="P916"/>
      <c r="Q916"/>
      <c r="R916"/>
    </row>
    <row r="917" spans="1:18" x14ac:dyDescent="0.2">
      <c r="A917"/>
      <c r="B917"/>
      <c r="C917"/>
      <c r="D917"/>
      <c r="E917"/>
      <c r="F917"/>
      <c r="G917"/>
      <c r="H917"/>
      <c r="I917"/>
      <c r="J917"/>
      <c r="K917"/>
      <c r="L917"/>
      <c r="M917"/>
      <c r="N917"/>
      <c r="O917"/>
      <c r="P917"/>
      <c r="Q917"/>
      <c r="R917"/>
    </row>
    <row r="918" spans="1:18" x14ac:dyDescent="0.2">
      <c r="A918"/>
      <c r="B918"/>
      <c r="C918"/>
      <c r="D918"/>
      <c r="E918"/>
      <c r="F918"/>
      <c r="G918"/>
      <c r="H918"/>
      <c r="I918"/>
      <c r="J918"/>
      <c r="K918"/>
      <c r="L918"/>
      <c r="M918"/>
      <c r="N918"/>
      <c r="O918"/>
      <c r="P918"/>
      <c r="Q918"/>
      <c r="R918"/>
    </row>
    <row r="919" spans="1:18" x14ac:dyDescent="0.2">
      <c r="A919"/>
      <c r="B919"/>
      <c r="C919"/>
      <c r="D919"/>
      <c r="E919"/>
      <c r="F919"/>
      <c r="G919"/>
      <c r="H919"/>
      <c r="I919"/>
      <c r="J919"/>
      <c r="K919"/>
      <c r="L919"/>
      <c r="M919"/>
      <c r="N919"/>
      <c r="O919"/>
      <c r="P919"/>
      <c r="Q919"/>
      <c r="R919"/>
    </row>
    <row r="920" spans="1:18" x14ac:dyDescent="0.2">
      <c r="A920"/>
      <c r="B920"/>
      <c r="C920"/>
      <c r="D920"/>
      <c r="E920"/>
      <c r="F920"/>
      <c r="G920"/>
      <c r="H920"/>
      <c r="I920"/>
      <c r="J920"/>
      <c r="K920"/>
      <c r="L920"/>
      <c r="M920"/>
      <c r="N920"/>
      <c r="O920"/>
      <c r="P920"/>
      <c r="Q920"/>
      <c r="R920"/>
    </row>
    <row r="921" spans="1:18" x14ac:dyDescent="0.2">
      <c r="A921"/>
      <c r="B921"/>
      <c r="C921"/>
      <c r="D921"/>
      <c r="E921"/>
      <c r="F921"/>
      <c r="G921"/>
      <c r="H921"/>
      <c r="I921"/>
      <c r="J921"/>
      <c r="K921"/>
      <c r="L921"/>
      <c r="M921"/>
      <c r="N921"/>
      <c r="O921"/>
      <c r="P921"/>
      <c r="Q921"/>
      <c r="R921"/>
    </row>
    <row r="922" spans="1:18" x14ac:dyDescent="0.2">
      <c r="A922"/>
      <c r="B922"/>
      <c r="C922"/>
      <c r="D922"/>
      <c r="E922"/>
      <c r="F922"/>
      <c r="G922"/>
      <c r="H922"/>
      <c r="I922"/>
      <c r="J922"/>
      <c r="K922"/>
      <c r="L922"/>
      <c r="M922"/>
      <c r="N922"/>
      <c r="O922"/>
      <c r="P922"/>
      <c r="Q922"/>
      <c r="R922"/>
    </row>
    <row r="923" spans="1:18" x14ac:dyDescent="0.2">
      <c r="A923"/>
      <c r="B923"/>
      <c r="C923"/>
      <c r="D923"/>
      <c r="E923"/>
      <c r="F923"/>
      <c r="G923"/>
      <c r="H923"/>
      <c r="I923"/>
      <c r="J923"/>
      <c r="K923"/>
      <c r="L923"/>
      <c r="M923"/>
      <c r="N923"/>
      <c r="O923"/>
      <c r="P923"/>
      <c r="Q923"/>
      <c r="R923"/>
    </row>
    <row r="924" spans="1:18" x14ac:dyDescent="0.2">
      <c r="A924"/>
      <c r="B924"/>
      <c r="C924"/>
      <c r="D924"/>
      <c r="E924"/>
      <c r="F924"/>
      <c r="G924"/>
      <c r="H924"/>
      <c r="I924"/>
      <c r="J924"/>
      <c r="K924"/>
      <c r="L924"/>
      <c r="M924"/>
      <c r="N924"/>
      <c r="O924"/>
      <c r="P924"/>
      <c r="Q924"/>
      <c r="R924"/>
    </row>
    <row r="925" spans="1:18" x14ac:dyDescent="0.2">
      <c r="A925"/>
      <c r="B925"/>
      <c r="C925"/>
      <c r="D925"/>
      <c r="E925"/>
      <c r="F925"/>
      <c r="G925"/>
      <c r="H925"/>
      <c r="I925"/>
      <c r="J925"/>
      <c r="K925"/>
      <c r="L925"/>
      <c r="M925"/>
      <c r="N925"/>
      <c r="O925"/>
      <c r="P925"/>
      <c r="Q925"/>
      <c r="R925"/>
    </row>
    <row r="926" spans="1:18" x14ac:dyDescent="0.2">
      <c r="A926"/>
      <c r="B926"/>
      <c r="C926"/>
      <c r="D926"/>
      <c r="E926"/>
      <c r="F926"/>
      <c r="G926"/>
      <c r="H926"/>
      <c r="I926"/>
      <c r="J926"/>
      <c r="K926"/>
      <c r="L926"/>
      <c r="M926"/>
      <c r="N926"/>
      <c r="O926"/>
      <c r="P926"/>
      <c r="Q926"/>
      <c r="R926"/>
    </row>
    <row r="927" spans="1:18" x14ac:dyDescent="0.2">
      <c r="A927"/>
      <c r="B927"/>
      <c r="C927"/>
      <c r="D927"/>
      <c r="E927"/>
      <c r="F927"/>
      <c r="G927"/>
      <c r="H927"/>
      <c r="I927"/>
      <c r="J927"/>
      <c r="K927"/>
      <c r="L927"/>
      <c r="M927"/>
      <c r="N927"/>
      <c r="O927"/>
      <c r="P927"/>
      <c r="Q927"/>
      <c r="R927"/>
    </row>
    <row r="928" spans="1:18" x14ac:dyDescent="0.2">
      <c r="A928"/>
      <c r="B928"/>
      <c r="C928"/>
      <c r="D928"/>
      <c r="E928"/>
      <c r="F928"/>
      <c r="G928"/>
      <c r="H928"/>
      <c r="I928"/>
      <c r="J928"/>
      <c r="K928"/>
      <c r="L928"/>
      <c r="M928"/>
      <c r="N928"/>
      <c r="O928"/>
      <c r="P928"/>
      <c r="Q928"/>
      <c r="R928"/>
    </row>
    <row r="929" spans="1:18" x14ac:dyDescent="0.2">
      <c r="A929"/>
      <c r="B929"/>
      <c r="C929"/>
      <c r="D929"/>
      <c r="E929"/>
      <c r="F929"/>
      <c r="G929"/>
      <c r="H929"/>
      <c r="I929"/>
      <c r="J929"/>
      <c r="K929"/>
      <c r="L929"/>
      <c r="M929"/>
      <c r="N929"/>
      <c r="O929"/>
      <c r="P929"/>
      <c r="Q929"/>
      <c r="R929"/>
    </row>
    <row r="930" spans="1:18" x14ac:dyDescent="0.2">
      <c r="A930"/>
      <c r="B930"/>
      <c r="C930"/>
      <c r="D930"/>
      <c r="E930"/>
      <c r="F930"/>
      <c r="G930"/>
      <c r="H930"/>
      <c r="I930"/>
      <c r="J930"/>
      <c r="K930"/>
      <c r="L930"/>
      <c r="M930"/>
      <c r="N930"/>
      <c r="O930"/>
      <c r="P930"/>
      <c r="Q930"/>
      <c r="R930"/>
    </row>
    <row r="931" spans="1:18" x14ac:dyDescent="0.2">
      <c r="A931"/>
      <c r="B931"/>
      <c r="C931"/>
      <c r="D931"/>
      <c r="E931"/>
      <c r="F931"/>
      <c r="G931"/>
      <c r="H931"/>
      <c r="I931"/>
      <c r="J931"/>
      <c r="K931"/>
      <c r="L931"/>
      <c r="M931"/>
      <c r="N931"/>
      <c r="O931"/>
      <c r="P931"/>
      <c r="Q931"/>
      <c r="R931"/>
    </row>
    <row r="932" spans="1:18" x14ac:dyDescent="0.2">
      <c r="A932"/>
      <c r="B932"/>
      <c r="C932"/>
      <c r="D932"/>
      <c r="E932"/>
      <c r="F932"/>
      <c r="G932"/>
      <c r="H932"/>
      <c r="I932"/>
      <c r="J932"/>
      <c r="K932"/>
      <c r="L932"/>
      <c r="M932"/>
      <c r="N932"/>
      <c r="O932"/>
      <c r="P932"/>
      <c r="Q932"/>
      <c r="R932"/>
    </row>
    <row r="933" spans="1:18" x14ac:dyDescent="0.2">
      <c r="A933"/>
      <c r="B933"/>
      <c r="C933"/>
      <c r="D933"/>
      <c r="E933"/>
      <c r="F933"/>
      <c r="G933"/>
      <c r="H933"/>
      <c r="I933"/>
      <c r="J933"/>
      <c r="K933"/>
      <c r="L933"/>
      <c r="M933"/>
      <c r="N933"/>
      <c r="O933"/>
      <c r="P933"/>
      <c r="Q933"/>
      <c r="R933"/>
    </row>
    <row r="934" spans="1:18" x14ac:dyDescent="0.2">
      <c r="A934"/>
      <c r="B934"/>
      <c r="C934"/>
      <c r="D934"/>
      <c r="E934"/>
      <c r="F934"/>
      <c r="G934"/>
      <c r="H934"/>
      <c r="I934"/>
      <c r="J934"/>
      <c r="K934"/>
      <c r="L934"/>
      <c r="M934"/>
      <c r="N934"/>
      <c r="O934"/>
      <c r="P934"/>
      <c r="Q934"/>
      <c r="R934"/>
    </row>
    <row r="935" spans="1:18" x14ac:dyDescent="0.2">
      <c r="A935"/>
      <c r="B935"/>
      <c r="C935"/>
      <c r="D935"/>
      <c r="E935"/>
      <c r="F935"/>
      <c r="G935"/>
      <c r="H935"/>
      <c r="I935"/>
      <c r="J935"/>
      <c r="K935"/>
      <c r="L935"/>
      <c r="M935"/>
      <c r="N935"/>
      <c r="O935"/>
      <c r="P935"/>
      <c r="Q935"/>
      <c r="R935"/>
    </row>
    <row r="936" spans="1:18" x14ac:dyDescent="0.2">
      <c r="A936"/>
      <c r="B936"/>
      <c r="C936"/>
      <c r="D936"/>
      <c r="E936"/>
      <c r="F936"/>
      <c r="G936"/>
      <c r="H936"/>
      <c r="I936"/>
      <c r="J936"/>
      <c r="K936"/>
      <c r="L936"/>
      <c r="M936"/>
      <c r="N936"/>
      <c r="O936"/>
      <c r="P936"/>
      <c r="Q936"/>
      <c r="R936"/>
    </row>
    <row r="937" spans="1:18" x14ac:dyDescent="0.2">
      <c r="A937"/>
      <c r="B937"/>
      <c r="C937"/>
      <c r="D937"/>
      <c r="E937"/>
      <c r="F937"/>
      <c r="G937"/>
      <c r="H937"/>
      <c r="I937"/>
      <c r="J937"/>
      <c r="K937"/>
      <c r="L937"/>
      <c r="M937"/>
      <c r="N937"/>
      <c r="O937"/>
      <c r="P937"/>
      <c r="Q937"/>
      <c r="R937"/>
    </row>
    <row r="938" spans="1:18" x14ac:dyDescent="0.2">
      <c r="A938"/>
      <c r="B938"/>
      <c r="C938"/>
      <c r="D938"/>
      <c r="E938"/>
      <c r="F938"/>
      <c r="G938"/>
      <c r="H938"/>
      <c r="I938"/>
      <c r="J938"/>
      <c r="K938"/>
      <c r="L938"/>
      <c r="M938"/>
      <c r="N938"/>
      <c r="O938"/>
      <c r="P938"/>
      <c r="Q938"/>
      <c r="R938"/>
    </row>
    <row r="939" spans="1:18" x14ac:dyDescent="0.2">
      <c r="A939"/>
      <c r="B939"/>
      <c r="C939"/>
      <c r="D939"/>
      <c r="E939"/>
      <c r="F939"/>
      <c r="G939"/>
      <c r="H939"/>
      <c r="I939"/>
      <c r="J939"/>
      <c r="K939"/>
      <c r="L939"/>
      <c r="M939"/>
      <c r="N939"/>
      <c r="O939"/>
      <c r="P939"/>
      <c r="Q939"/>
      <c r="R939"/>
    </row>
    <row r="940" spans="1:18" x14ac:dyDescent="0.2">
      <c r="A940"/>
      <c r="B940"/>
      <c r="C940"/>
      <c r="D940"/>
      <c r="E940"/>
      <c r="F940"/>
      <c r="G940"/>
      <c r="H940"/>
      <c r="I940"/>
      <c r="J940"/>
      <c r="K940"/>
      <c r="L940"/>
      <c r="M940"/>
      <c r="N940"/>
      <c r="O940"/>
      <c r="P940"/>
      <c r="Q940"/>
      <c r="R940"/>
    </row>
    <row r="941" spans="1:18" x14ac:dyDescent="0.2">
      <c r="A941"/>
      <c r="B941"/>
      <c r="C941"/>
      <c r="D941"/>
      <c r="E941"/>
      <c r="F941"/>
      <c r="G941"/>
      <c r="H941"/>
      <c r="I941"/>
      <c r="J941"/>
      <c r="K941"/>
      <c r="L941"/>
      <c r="M941"/>
      <c r="N941"/>
      <c r="O941"/>
      <c r="P941"/>
      <c r="Q941"/>
      <c r="R941"/>
    </row>
    <row r="942" spans="1:18" x14ac:dyDescent="0.2">
      <c r="A942"/>
      <c r="B942"/>
      <c r="C942"/>
      <c r="D942"/>
      <c r="E942"/>
      <c r="F942"/>
      <c r="G942"/>
      <c r="H942"/>
      <c r="I942"/>
      <c r="J942"/>
      <c r="K942"/>
      <c r="L942"/>
      <c r="M942"/>
      <c r="N942"/>
      <c r="O942"/>
      <c r="P942"/>
      <c r="Q942"/>
      <c r="R942"/>
    </row>
    <row r="943" spans="1:18" x14ac:dyDescent="0.2">
      <c r="A943"/>
      <c r="B943"/>
      <c r="C943"/>
      <c r="D943"/>
      <c r="E943"/>
      <c r="F943"/>
      <c r="G943"/>
      <c r="H943"/>
      <c r="I943"/>
      <c r="J943"/>
      <c r="K943"/>
      <c r="L943"/>
      <c r="M943"/>
      <c r="N943"/>
      <c r="O943"/>
      <c r="P943"/>
      <c r="Q943"/>
      <c r="R943"/>
    </row>
    <row r="944" spans="1:18" x14ac:dyDescent="0.2">
      <c r="A944"/>
      <c r="B944"/>
      <c r="C944"/>
      <c r="D944"/>
      <c r="E944"/>
      <c r="F944"/>
      <c r="G944"/>
      <c r="H944"/>
      <c r="I944"/>
      <c r="J944"/>
      <c r="K944"/>
      <c r="L944"/>
      <c r="M944"/>
      <c r="N944"/>
      <c r="O944"/>
      <c r="P944"/>
      <c r="Q944"/>
      <c r="R944"/>
    </row>
    <row r="945" spans="1:18" x14ac:dyDescent="0.2">
      <c r="A945"/>
      <c r="B945"/>
      <c r="C945"/>
      <c r="D945"/>
      <c r="E945"/>
      <c r="F945"/>
      <c r="G945"/>
      <c r="H945"/>
      <c r="I945"/>
      <c r="J945"/>
      <c r="K945"/>
      <c r="L945"/>
      <c r="M945"/>
      <c r="N945"/>
      <c r="O945"/>
      <c r="P945"/>
      <c r="Q945"/>
      <c r="R945"/>
    </row>
    <row r="946" spans="1:18" x14ac:dyDescent="0.2">
      <c r="A946"/>
      <c r="B946"/>
      <c r="C946"/>
      <c r="D946"/>
      <c r="E946"/>
      <c r="F946"/>
      <c r="G946"/>
      <c r="H946"/>
      <c r="I946"/>
      <c r="J946"/>
      <c r="K946"/>
      <c r="L946"/>
      <c r="M946"/>
      <c r="N946"/>
      <c r="O946"/>
      <c r="P946"/>
      <c r="Q946"/>
      <c r="R946"/>
    </row>
    <row r="947" spans="1:18" x14ac:dyDescent="0.2">
      <c r="A947"/>
      <c r="B947"/>
      <c r="C947"/>
      <c r="D947"/>
      <c r="E947"/>
      <c r="F947"/>
      <c r="G947"/>
      <c r="H947"/>
      <c r="I947"/>
      <c r="J947"/>
      <c r="K947"/>
      <c r="L947"/>
      <c r="M947"/>
      <c r="N947"/>
      <c r="O947"/>
      <c r="P947"/>
      <c r="Q947"/>
      <c r="R947"/>
    </row>
    <row r="948" spans="1:18" x14ac:dyDescent="0.2">
      <c r="A948"/>
      <c r="B948"/>
      <c r="C948"/>
      <c r="D948"/>
      <c r="E948"/>
      <c r="F948"/>
      <c r="G948"/>
      <c r="H948"/>
      <c r="I948"/>
      <c r="J948"/>
      <c r="K948"/>
      <c r="L948"/>
      <c r="M948"/>
      <c r="N948"/>
      <c r="O948"/>
      <c r="P948"/>
      <c r="Q948"/>
      <c r="R948"/>
    </row>
    <row r="949" spans="1:18" x14ac:dyDescent="0.2">
      <c r="A949"/>
      <c r="B949"/>
      <c r="C949"/>
      <c r="D949"/>
      <c r="E949"/>
      <c r="F949"/>
      <c r="G949"/>
      <c r="H949"/>
      <c r="I949"/>
      <c r="J949"/>
      <c r="K949"/>
      <c r="L949"/>
      <c r="M949"/>
      <c r="N949"/>
      <c r="O949"/>
      <c r="P949"/>
      <c r="Q949"/>
      <c r="R949"/>
    </row>
    <row r="950" spans="1:18" x14ac:dyDescent="0.2">
      <c r="A950"/>
      <c r="B950"/>
      <c r="C950"/>
      <c r="D950"/>
      <c r="E950"/>
      <c r="F950"/>
      <c r="G950"/>
      <c r="H950"/>
      <c r="I950"/>
      <c r="J950"/>
      <c r="K950"/>
      <c r="L950"/>
      <c r="M950"/>
      <c r="N950"/>
      <c r="O950"/>
      <c r="P950"/>
      <c r="Q950"/>
      <c r="R950"/>
    </row>
    <row r="951" spans="1:18" x14ac:dyDescent="0.2">
      <c r="A951"/>
      <c r="B951"/>
      <c r="C951"/>
      <c r="D951"/>
      <c r="E951"/>
      <c r="F951"/>
      <c r="G951"/>
      <c r="H951"/>
      <c r="I951"/>
      <c r="J951"/>
      <c r="K951"/>
      <c r="L951"/>
      <c r="M951"/>
      <c r="N951"/>
      <c r="O951"/>
      <c r="P951"/>
      <c r="Q951"/>
      <c r="R951"/>
    </row>
    <row r="952" spans="1:18" x14ac:dyDescent="0.2">
      <c r="A952"/>
      <c r="B952"/>
      <c r="C952"/>
      <c r="D952"/>
      <c r="E952"/>
      <c r="F952"/>
      <c r="G952"/>
      <c r="H952"/>
      <c r="I952"/>
      <c r="J952"/>
      <c r="K952"/>
      <c r="L952"/>
      <c r="M952"/>
      <c r="N952"/>
      <c r="O952"/>
      <c r="P952"/>
      <c r="Q952"/>
      <c r="R952"/>
    </row>
    <row r="953" spans="1:18" x14ac:dyDescent="0.2">
      <c r="A953"/>
      <c r="B953"/>
      <c r="C953"/>
      <c r="D953"/>
      <c r="E953"/>
      <c r="F953"/>
      <c r="G953"/>
      <c r="H953"/>
      <c r="I953"/>
      <c r="J953"/>
      <c r="K953"/>
      <c r="L953"/>
      <c r="M953"/>
      <c r="N953"/>
      <c r="O953"/>
      <c r="P953"/>
      <c r="Q953"/>
      <c r="R953"/>
    </row>
    <row r="954" spans="1:18" x14ac:dyDescent="0.2">
      <c r="A954"/>
      <c r="B954"/>
      <c r="C954"/>
      <c r="D954"/>
      <c r="E954"/>
      <c r="F954"/>
      <c r="G954"/>
      <c r="H954"/>
      <c r="I954"/>
      <c r="J954"/>
      <c r="K954"/>
      <c r="L954"/>
      <c r="M954"/>
      <c r="N954"/>
      <c r="O954"/>
      <c r="P954"/>
      <c r="Q954"/>
      <c r="R954"/>
    </row>
    <row r="955" spans="1:18" x14ac:dyDescent="0.2">
      <c r="A955"/>
      <c r="B955"/>
      <c r="C955"/>
      <c r="D955"/>
      <c r="E955"/>
      <c r="F955"/>
      <c r="G955"/>
      <c r="H955"/>
      <c r="I955"/>
      <c r="J955"/>
      <c r="K955"/>
      <c r="L955"/>
      <c r="M955"/>
      <c r="N955"/>
      <c r="O955"/>
      <c r="P955"/>
      <c r="Q955"/>
      <c r="R955"/>
    </row>
    <row r="956" spans="1:18" x14ac:dyDescent="0.2">
      <c r="A956"/>
      <c r="B956"/>
      <c r="C956"/>
      <c r="D956"/>
      <c r="E956"/>
      <c r="F956"/>
      <c r="G956"/>
      <c r="H956"/>
      <c r="I956"/>
      <c r="J956"/>
      <c r="K956"/>
      <c r="L956"/>
      <c r="M956"/>
      <c r="N956"/>
      <c r="O956"/>
      <c r="P956"/>
      <c r="Q956"/>
      <c r="R956"/>
    </row>
    <row r="957" spans="1:18" x14ac:dyDescent="0.2">
      <c r="A957"/>
      <c r="B957"/>
      <c r="C957"/>
      <c r="D957"/>
      <c r="E957"/>
      <c r="F957"/>
      <c r="G957"/>
      <c r="H957"/>
      <c r="I957"/>
      <c r="J957"/>
      <c r="K957"/>
      <c r="L957"/>
      <c r="M957"/>
      <c r="N957"/>
      <c r="O957"/>
      <c r="P957"/>
      <c r="Q957"/>
      <c r="R957"/>
    </row>
    <row r="958" spans="1:18" x14ac:dyDescent="0.2">
      <c r="A958"/>
      <c r="B958"/>
      <c r="C958"/>
      <c r="D958"/>
      <c r="E958"/>
      <c r="F958"/>
      <c r="G958"/>
      <c r="H958"/>
      <c r="I958"/>
      <c r="J958"/>
      <c r="K958"/>
      <c r="L958"/>
      <c r="M958"/>
      <c r="N958"/>
      <c r="O958"/>
      <c r="P958"/>
      <c r="Q958"/>
      <c r="R958"/>
    </row>
    <row r="959" spans="1:18" x14ac:dyDescent="0.2">
      <c r="A959"/>
      <c r="B959"/>
      <c r="C959"/>
      <c r="D959"/>
      <c r="E959"/>
      <c r="F959"/>
      <c r="G959"/>
      <c r="H959"/>
      <c r="I959"/>
      <c r="J959"/>
      <c r="K959"/>
      <c r="L959"/>
      <c r="M959"/>
      <c r="N959"/>
      <c r="O959"/>
      <c r="P959"/>
      <c r="Q959"/>
      <c r="R959"/>
    </row>
    <row r="960" spans="1:18" x14ac:dyDescent="0.2">
      <c r="A960"/>
      <c r="B960"/>
      <c r="C960"/>
      <c r="D960"/>
      <c r="E960"/>
      <c r="F960"/>
      <c r="G960"/>
      <c r="H960"/>
      <c r="I960"/>
      <c r="J960"/>
      <c r="K960"/>
      <c r="L960"/>
      <c r="M960"/>
      <c r="N960"/>
      <c r="O960"/>
      <c r="P960"/>
      <c r="Q960"/>
      <c r="R960"/>
    </row>
    <row r="961" spans="1:18" x14ac:dyDescent="0.2">
      <c r="A961"/>
      <c r="B961"/>
      <c r="C961"/>
      <c r="D961"/>
      <c r="E961"/>
      <c r="F961"/>
      <c r="G961"/>
      <c r="H961"/>
      <c r="I961"/>
      <c r="J961"/>
      <c r="K961"/>
      <c r="L961"/>
      <c r="M961"/>
      <c r="N961"/>
      <c r="O961"/>
      <c r="P961"/>
      <c r="Q961"/>
      <c r="R961"/>
    </row>
    <row r="962" spans="1:18" x14ac:dyDescent="0.2">
      <c r="A962"/>
      <c r="B962"/>
      <c r="C962"/>
      <c r="D962"/>
      <c r="E962"/>
      <c r="F962"/>
      <c r="G962"/>
      <c r="H962"/>
      <c r="I962"/>
      <c r="J962"/>
      <c r="K962"/>
      <c r="L962"/>
      <c r="M962"/>
      <c r="N962"/>
      <c r="O962"/>
      <c r="P962"/>
      <c r="Q962"/>
      <c r="R962"/>
    </row>
    <row r="963" spans="1:18" x14ac:dyDescent="0.2">
      <c r="A963"/>
      <c r="B963"/>
      <c r="C963"/>
      <c r="D963"/>
      <c r="E963"/>
      <c r="F963"/>
      <c r="G963"/>
      <c r="H963"/>
      <c r="I963"/>
      <c r="J963"/>
      <c r="K963"/>
      <c r="L963"/>
      <c r="M963"/>
      <c r="N963"/>
      <c r="O963"/>
      <c r="P963"/>
      <c r="Q963"/>
      <c r="R963"/>
    </row>
    <row r="964" spans="1:18" x14ac:dyDescent="0.2">
      <c r="A964"/>
      <c r="B964"/>
      <c r="C964"/>
      <c r="D964"/>
      <c r="E964"/>
      <c r="F964"/>
      <c r="G964"/>
      <c r="H964"/>
      <c r="I964"/>
      <c r="J964"/>
      <c r="K964"/>
      <c r="L964"/>
      <c r="M964"/>
      <c r="N964"/>
      <c r="O964"/>
      <c r="P964"/>
      <c r="Q964"/>
      <c r="R964"/>
    </row>
    <row r="965" spans="1:18" x14ac:dyDescent="0.2">
      <c r="A965"/>
      <c r="B965"/>
      <c r="C965"/>
      <c r="D965"/>
      <c r="E965"/>
      <c r="F965"/>
      <c r="G965"/>
      <c r="H965"/>
      <c r="I965"/>
      <c r="J965"/>
      <c r="K965"/>
      <c r="L965"/>
      <c r="M965"/>
      <c r="N965"/>
      <c r="O965"/>
      <c r="P965"/>
      <c r="Q965"/>
      <c r="R965"/>
    </row>
    <row r="966" spans="1:18" x14ac:dyDescent="0.2">
      <c r="A966"/>
      <c r="B966"/>
      <c r="C966"/>
      <c r="D966"/>
      <c r="E966"/>
      <c r="F966"/>
      <c r="G966"/>
      <c r="H966"/>
      <c r="I966"/>
      <c r="J966"/>
      <c r="K966"/>
      <c r="L966"/>
      <c r="M966"/>
      <c r="N966"/>
      <c r="O966"/>
      <c r="P966"/>
      <c r="Q966"/>
      <c r="R966"/>
    </row>
    <row r="967" spans="1:18" x14ac:dyDescent="0.2">
      <c r="A967"/>
      <c r="B967"/>
      <c r="C967"/>
      <c r="D967"/>
      <c r="E967"/>
      <c r="F967"/>
      <c r="G967"/>
      <c r="H967"/>
      <c r="I967"/>
      <c r="J967"/>
      <c r="K967"/>
      <c r="L967"/>
      <c r="M967"/>
      <c r="N967"/>
      <c r="O967"/>
      <c r="P967"/>
      <c r="Q967"/>
      <c r="R967"/>
    </row>
    <row r="968" spans="1:18" x14ac:dyDescent="0.2">
      <c r="A968"/>
      <c r="B968"/>
      <c r="C968"/>
      <c r="D968"/>
      <c r="E968"/>
      <c r="F968"/>
      <c r="G968"/>
      <c r="H968"/>
      <c r="I968"/>
      <c r="J968"/>
      <c r="K968"/>
      <c r="L968"/>
      <c r="M968"/>
      <c r="N968"/>
      <c r="O968"/>
      <c r="P968"/>
      <c r="Q968"/>
      <c r="R968"/>
    </row>
    <row r="969" spans="1:18" x14ac:dyDescent="0.2">
      <c r="A969"/>
      <c r="B969"/>
      <c r="C969"/>
      <c r="D969"/>
      <c r="E969"/>
      <c r="F969"/>
      <c r="G969"/>
      <c r="H969"/>
      <c r="I969"/>
      <c r="J969"/>
      <c r="K969"/>
      <c r="L969"/>
      <c r="M969"/>
      <c r="N969"/>
      <c r="O969"/>
      <c r="P969"/>
      <c r="Q969"/>
      <c r="R969"/>
    </row>
    <row r="970" spans="1:18" x14ac:dyDescent="0.2">
      <c r="A970"/>
      <c r="B970"/>
      <c r="C970"/>
      <c r="D970"/>
      <c r="E970"/>
      <c r="F970"/>
      <c r="G970"/>
      <c r="H970"/>
      <c r="I970"/>
      <c r="J970"/>
      <c r="K970"/>
      <c r="L970"/>
      <c r="M970"/>
      <c r="N970"/>
      <c r="O970"/>
      <c r="P970"/>
      <c r="Q970"/>
      <c r="R970"/>
    </row>
    <row r="971" spans="1:18" x14ac:dyDescent="0.2">
      <c r="A971"/>
      <c r="B971"/>
      <c r="C971"/>
      <c r="D971"/>
      <c r="E971"/>
      <c r="F971"/>
      <c r="G971"/>
      <c r="H971"/>
      <c r="I971"/>
      <c r="J971"/>
      <c r="K971"/>
      <c r="L971"/>
      <c r="M971"/>
      <c r="N971"/>
      <c r="O971"/>
      <c r="P971"/>
      <c r="Q971"/>
      <c r="R971"/>
    </row>
    <row r="972" spans="1:18" x14ac:dyDescent="0.2">
      <c r="A972"/>
      <c r="B972"/>
      <c r="C972"/>
      <c r="D972"/>
      <c r="E972"/>
      <c r="F972"/>
      <c r="G972"/>
      <c r="H972"/>
      <c r="I972"/>
      <c r="J972"/>
      <c r="K972"/>
      <c r="L972"/>
      <c r="M972"/>
      <c r="N972"/>
      <c r="O972"/>
      <c r="P972"/>
      <c r="Q972"/>
      <c r="R972"/>
    </row>
    <row r="973" spans="1:18" x14ac:dyDescent="0.2">
      <c r="A973"/>
      <c r="B973"/>
      <c r="C973"/>
      <c r="D973"/>
      <c r="E973"/>
      <c r="F973"/>
      <c r="G973"/>
      <c r="H973"/>
      <c r="I973"/>
      <c r="J973"/>
      <c r="K973"/>
      <c r="L973"/>
      <c r="M973"/>
      <c r="N973"/>
      <c r="O973"/>
      <c r="P973"/>
      <c r="Q973"/>
      <c r="R973"/>
    </row>
    <row r="974" spans="1:18" x14ac:dyDescent="0.2">
      <c r="A974"/>
      <c r="B974"/>
      <c r="C974"/>
      <c r="D974"/>
      <c r="E974"/>
      <c r="F974"/>
      <c r="G974"/>
      <c r="H974"/>
      <c r="I974"/>
      <c r="J974"/>
      <c r="K974"/>
      <c r="L974"/>
      <c r="M974"/>
      <c r="N974"/>
      <c r="O974"/>
      <c r="P974"/>
      <c r="Q974"/>
      <c r="R974"/>
    </row>
    <row r="975" spans="1:18" x14ac:dyDescent="0.2">
      <c r="A975"/>
      <c r="B975"/>
      <c r="C975"/>
      <c r="D975"/>
      <c r="E975"/>
      <c r="F975"/>
      <c r="G975"/>
      <c r="H975"/>
      <c r="I975"/>
      <c r="J975"/>
      <c r="K975"/>
      <c r="L975"/>
      <c r="M975"/>
      <c r="N975"/>
      <c r="O975"/>
      <c r="P975"/>
      <c r="Q975"/>
      <c r="R975"/>
    </row>
    <row r="976" spans="1:18" x14ac:dyDescent="0.2">
      <c r="A976"/>
      <c r="B976"/>
      <c r="C976"/>
      <c r="D976"/>
      <c r="E976"/>
      <c r="F976"/>
      <c r="G976"/>
      <c r="H976"/>
      <c r="I976"/>
      <c r="J976"/>
      <c r="K976"/>
      <c r="L976"/>
      <c r="M976"/>
      <c r="N976"/>
      <c r="O976"/>
      <c r="P976"/>
      <c r="Q976"/>
      <c r="R976"/>
    </row>
    <row r="977" spans="1:18" x14ac:dyDescent="0.2">
      <c r="A977"/>
      <c r="B977"/>
      <c r="C977"/>
      <c r="D977"/>
      <c r="E977"/>
      <c r="F977"/>
      <c r="G977"/>
      <c r="H977"/>
      <c r="I977"/>
      <c r="J977"/>
      <c r="K977"/>
      <c r="L977"/>
      <c r="M977"/>
      <c r="N977"/>
      <c r="O977"/>
      <c r="P977"/>
      <c r="Q977"/>
      <c r="R977"/>
    </row>
    <row r="978" spans="1:18" x14ac:dyDescent="0.2">
      <c r="A978"/>
      <c r="B978"/>
      <c r="C978"/>
      <c r="D978"/>
      <c r="E978"/>
      <c r="F978"/>
      <c r="G978"/>
      <c r="H978"/>
      <c r="I978"/>
      <c r="J978"/>
      <c r="K978"/>
      <c r="L978"/>
      <c r="M978"/>
      <c r="N978"/>
      <c r="O978"/>
      <c r="P978"/>
      <c r="Q978"/>
      <c r="R978"/>
    </row>
    <row r="979" spans="1:18" x14ac:dyDescent="0.2">
      <c r="A979"/>
      <c r="B979"/>
      <c r="C979"/>
      <c r="D979"/>
      <c r="E979"/>
      <c r="F979"/>
      <c r="G979"/>
      <c r="H979"/>
      <c r="I979"/>
      <c r="J979"/>
      <c r="K979"/>
      <c r="L979"/>
      <c r="M979"/>
      <c r="N979"/>
      <c r="O979"/>
      <c r="P979"/>
      <c r="Q979"/>
      <c r="R979"/>
    </row>
    <row r="980" spans="1:18" x14ac:dyDescent="0.2">
      <c r="A980"/>
      <c r="B980"/>
      <c r="C980"/>
      <c r="D980"/>
      <c r="E980"/>
      <c r="F980"/>
      <c r="G980"/>
      <c r="H980"/>
      <c r="I980"/>
      <c r="J980"/>
      <c r="K980"/>
      <c r="L980"/>
      <c r="M980"/>
      <c r="N980"/>
      <c r="O980"/>
      <c r="P980"/>
      <c r="Q980"/>
      <c r="R980"/>
    </row>
    <row r="981" spans="1:18" x14ac:dyDescent="0.2">
      <c r="A981"/>
      <c r="B981"/>
      <c r="C981"/>
      <c r="D981"/>
      <c r="E981"/>
      <c r="F981"/>
      <c r="G981"/>
      <c r="H981"/>
      <c r="I981"/>
      <c r="J981"/>
      <c r="K981"/>
      <c r="L981"/>
      <c r="M981"/>
      <c r="N981"/>
      <c r="O981"/>
      <c r="P981"/>
      <c r="Q981"/>
      <c r="R981"/>
    </row>
    <row r="982" spans="1:18" x14ac:dyDescent="0.2">
      <c r="A982"/>
      <c r="B982"/>
      <c r="C982"/>
      <c r="D982"/>
      <c r="E982"/>
      <c r="F982"/>
      <c r="G982"/>
      <c r="H982"/>
      <c r="I982"/>
      <c r="J982"/>
      <c r="K982"/>
      <c r="L982"/>
      <c r="M982"/>
      <c r="N982"/>
      <c r="O982"/>
      <c r="P982"/>
      <c r="Q982"/>
      <c r="R982"/>
    </row>
    <row r="983" spans="1:18" x14ac:dyDescent="0.2">
      <c r="A983"/>
      <c r="B983"/>
      <c r="C983"/>
      <c r="D983"/>
      <c r="E983"/>
      <c r="F983"/>
      <c r="G983"/>
      <c r="H983"/>
      <c r="I983"/>
      <c r="J983"/>
      <c r="K983"/>
      <c r="L983"/>
      <c r="M983"/>
      <c r="N983"/>
      <c r="O983"/>
      <c r="P983"/>
      <c r="Q983"/>
      <c r="R983"/>
    </row>
    <row r="984" spans="1:18" x14ac:dyDescent="0.2">
      <c r="A984"/>
      <c r="B984"/>
      <c r="C984"/>
      <c r="D984"/>
      <c r="E984"/>
      <c r="F984"/>
      <c r="G984"/>
      <c r="H984"/>
      <c r="I984"/>
      <c r="J984"/>
      <c r="K984"/>
      <c r="L984"/>
      <c r="M984"/>
      <c r="N984"/>
      <c r="O984"/>
      <c r="P984"/>
      <c r="Q984"/>
      <c r="R984"/>
    </row>
    <row r="985" spans="1:18" x14ac:dyDescent="0.2">
      <c r="A985"/>
      <c r="B985"/>
      <c r="C985"/>
      <c r="D985"/>
      <c r="E985"/>
      <c r="F985"/>
      <c r="G985"/>
      <c r="H985"/>
      <c r="I985"/>
      <c r="J985"/>
      <c r="K985"/>
      <c r="L985"/>
      <c r="M985"/>
      <c r="N985"/>
      <c r="O985"/>
      <c r="P985"/>
      <c r="Q985"/>
      <c r="R985"/>
    </row>
    <row r="986" spans="1:18" x14ac:dyDescent="0.2">
      <c r="A986"/>
      <c r="B986"/>
      <c r="C986"/>
      <c r="D986"/>
      <c r="E986"/>
      <c r="F986"/>
      <c r="G986"/>
      <c r="H986"/>
      <c r="I986"/>
      <c r="J986"/>
      <c r="K986"/>
      <c r="L986"/>
      <c r="M986"/>
      <c r="N986"/>
      <c r="O986"/>
      <c r="P986"/>
      <c r="Q986"/>
      <c r="R986"/>
    </row>
    <row r="987" spans="1:18" x14ac:dyDescent="0.2">
      <c r="A987"/>
      <c r="B987"/>
      <c r="C987"/>
      <c r="D987"/>
      <c r="E987"/>
      <c r="F987"/>
      <c r="G987"/>
      <c r="H987"/>
      <c r="I987"/>
      <c r="J987"/>
      <c r="K987"/>
      <c r="L987"/>
      <c r="M987"/>
      <c r="N987"/>
      <c r="O987"/>
      <c r="P987"/>
      <c r="Q987"/>
      <c r="R987"/>
    </row>
    <row r="988" spans="1:18" x14ac:dyDescent="0.2">
      <c r="A988"/>
      <c r="B988"/>
      <c r="C988"/>
      <c r="D988"/>
      <c r="E988"/>
      <c r="F988"/>
      <c r="G988"/>
      <c r="H988"/>
      <c r="I988"/>
      <c r="J988"/>
      <c r="K988"/>
      <c r="L988"/>
      <c r="M988"/>
      <c r="N988"/>
      <c r="O988"/>
      <c r="P988"/>
      <c r="Q988"/>
      <c r="R988"/>
    </row>
    <row r="989" spans="1:18" x14ac:dyDescent="0.2">
      <c r="A989"/>
      <c r="B989"/>
      <c r="C989"/>
      <c r="D989"/>
      <c r="E989"/>
      <c r="F989"/>
      <c r="G989"/>
      <c r="H989"/>
      <c r="I989"/>
      <c r="J989"/>
      <c r="K989"/>
      <c r="L989"/>
      <c r="M989"/>
      <c r="N989"/>
      <c r="O989"/>
      <c r="P989"/>
      <c r="Q989"/>
      <c r="R989"/>
    </row>
    <row r="990" spans="1:18" x14ac:dyDescent="0.2">
      <c r="A990"/>
      <c r="B990"/>
      <c r="C990"/>
      <c r="D990"/>
      <c r="E990"/>
      <c r="F990"/>
      <c r="G990"/>
      <c r="H990"/>
      <c r="I990"/>
      <c r="J990"/>
      <c r="K990"/>
      <c r="L990"/>
      <c r="M990"/>
      <c r="N990"/>
      <c r="O990"/>
      <c r="P990"/>
      <c r="Q990"/>
      <c r="R990"/>
    </row>
    <row r="991" spans="1:18" x14ac:dyDescent="0.2">
      <c r="A991"/>
      <c r="B991"/>
      <c r="C991"/>
      <c r="D991"/>
      <c r="E991"/>
      <c r="F991"/>
      <c r="G991"/>
      <c r="H991"/>
      <c r="I991"/>
      <c r="J991"/>
      <c r="K991"/>
      <c r="L991"/>
      <c r="M991"/>
      <c r="N991"/>
      <c r="O991"/>
      <c r="P991"/>
      <c r="Q991"/>
      <c r="R991"/>
    </row>
    <row r="992" spans="1:18" x14ac:dyDescent="0.2">
      <c r="A992"/>
      <c r="B992"/>
      <c r="C992"/>
      <c r="D992"/>
      <c r="E992"/>
      <c r="F992"/>
      <c r="G992"/>
      <c r="H992"/>
      <c r="I992"/>
      <c r="J992"/>
      <c r="K992"/>
      <c r="L992"/>
      <c r="M992"/>
      <c r="N992"/>
      <c r="O992"/>
      <c r="P992"/>
      <c r="Q992"/>
      <c r="R992"/>
    </row>
    <row r="993" spans="1:18" x14ac:dyDescent="0.2">
      <c r="A993"/>
      <c r="B993"/>
      <c r="C993"/>
      <c r="D993"/>
      <c r="E993"/>
      <c r="F993"/>
      <c r="G993"/>
      <c r="H993"/>
      <c r="I993"/>
      <c r="J993"/>
      <c r="K993"/>
      <c r="L993"/>
      <c r="M993"/>
      <c r="N993"/>
      <c r="O993"/>
      <c r="P993"/>
      <c r="Q993"/>
      <c r="R993"/>
    </row>
    <row r="994" spans="1:18" x14ac:dyDescent="0.2">
      <c r="A994"/>
      <c r="B994"/>
      <c r="C994"/>
      <c r="D994"/>
      <c r="E994"/>
      <c r="F994"/>
      <c r="G994"/>
      <c r="H994"/>
      <c r="I994"/>
      <c r="J994"/>
      <c r="K994"/>
      <c r="L994"/>
      <c r="M994"/>
      <c r="N994"/>
      <c r="O994"/>
      <c r="P994"/>
      <c r="Q994"/>
      <c r="R994"/>
    </row>
    <row r="995" spans="1:18" x14ac:dyDescent="0.2">
      <c r="A995"/>
      <c r="B995"/>
      <c r="C995"/>
      <c r="D995"/>
      <c r="E995"/>
      <c r="F995"/>
      <c r="G995"/>
      <c r="H995"/>
      <c r="I995"/>
      <c r="J995"/>
      <c r="K995"/>
      <c r="L995"/>
      <c r="M995"/>
      <c r="N995"/>
      <c r="O995"/>
      <c r="P995"/>
      <c r="Q995"/>
      <c r="R995"/>
    </row>
    <row r="996" spans="1:18" x14ac:dyDescent="0.2">
      <c r="A996"/>
      <c r="B996"/>
      <c r="C996"/>
      <c r="D996"/>
      <c r="E996"/>
      <c r="F996"/>
      <c r="G996"/>
      <c r="H996"/>
      <c r="I996"/>
      <c r="J996"/>
      <c r="K996"/>
      <c r="L996"/>
      <c r="M996"/>
      <c r="N996"/>
      <c r="O996"/>
      <c r="P996"/>
      <c r="Q996"/>
      <c r="R996"/>
    </row>
    <row r="997" spans="1:18" x14ac:dyDescent="0.2">
      <c r="A997"/>
      <c r="B997"/>
      <c r="C997"/>
      <c r="D997"/>
      <c r="E997"/>
      <c r="F997"/>
      <c r="G997"/>
      <c r="H997"/>
      <c r="I997"/>
      <c r="J997"/>
      <c r="K997"/>
      <c r="L997"/>
      <c r="M997"/>
      <c r="N997"/>
      <c r="O997"/>
      <c r="P997"/>
      <c r="Q997"/>
      <c r="R997"/>
    </row>
    <row r="998" spans="1:18" x14ac:dyDescent="0.2">
      <c r="A998"/>
      <c r="B998"/>
      <c r="C998"/>
      <c r="D998"/>
      <c r="E998"/>
      <c r="F998"/>
      <c r="G998"/>
      <c r="H998"/>
      <c r="I998"/>
      <c r="J998"/>
      <c r="K998"/>
      <c r="L998"/>
      <c r="M998"/>
      <c r="N998"/>
      <c r="O998"/>
      <c r="P998"/>
      <c r="Q998"/>
      <c r="R998"/>
    </row>
    <row r="999" spans="1:18" x14ac:dyDescent="0.2">
      <c r="A999"/>
      <c r="B999"/>
      <c r="C999"/>
      <c r="D999"/>
      <c r="E999"/>
      <c r="F999"/>
      <c r="G999"/>
      <c r="H999"/>
      <c r="I999"/>
      <c r="J999"/>
      <c r="K999"/>
      <c r="L999"/>
      <c r="M999"/>
      <c r="N999"/>
      <c r="O999"/>
      <c r="P999"/>
      <c r="Q999"/>
      <c r="R999"/>
    </row>
    <row r="1000" spans="1:18" x14ac:dyDescent="0.2">
      <c r="A1000"/>
      <c r="B1000"/>
      <c r="C1000"/>
      <c r="D1000"/>
      <c r="E1000"/>
      <c r="F1000"/>
      <c r="G1000"/>
      <c r="H1000"/>
      <c r="I1000"/>
      <c r="J1000"/>
      <c r="K1000"/>
      <c r="L1000"/>
      <c r="M1000"/>
      <c r="N1000"/>
      <c r="O1000"/>
      <c r="P1000"/>
      <c r="Q1000"/>
      <c r="R1000"/>
    </row>
  </sheetData>
  <sheetProtection sheet="1" objects="1" scenarios="1"/>
  <mergeCells count="8">
    <mergeCell ref="G6:J6"/>
    <mergeCell ref="K6:N6"/>
    <mergeCell ref="O6:R6"/>
    <mergeCell ref="A4:C4"/>
    <mergeCell ref="A6:C6"/>
    <mergeCell ref="D6:D7"/>
    <mergeCell ref="F6:F7"/>
    <mergeCell ref="E6:E7"/>
  </mergeCells>
  <phoneticPr fontId="5" type="noConversion"/>
  <dataValidations count="1">
    <dataValidation type="list" allowBlank="1" showInputMessage="1" showErrorMessage="1" sqref="E9:E906">
      <formula1>"ALB,MBD"</formula1>
    </dataValidation>
  </dataValidations>
  <pageMargins left="0.24" right="0.22" top="0.52" bottom="0.55000000000000004" header="0.5" footer="0.5"/>
  <pageSetup paperSize="9" scale="68" orientation="landscape" r:id="rId1"/>
  <headerFooter alignWithMargins="0"/>
  <rowBreaks count="1" manualBreakCount="1">
    <brk id="6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11.T3_R2">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2297" r:id="rId5" name="Button 9">
              <controlPr defaultSize="0" print="0" autoFill="0" autoPict="0" macro="[0]!Sheet11.AGE_T3_R2">
                <anchor moveWithCells="1" sizeWithCells="1">
                  <from>
                    <xdr:col>10</xdr:col>
                    <xdr:colOff>0</xdr:colOff>
                    <xdr:row>1</xdr:row>
                    <xdr:rowOff>0</xdr:rowOff>
                  </from>
                  <to>
                    <xdr:col>13</xdr:col>
                    <xdr:colOff>704850</xdr:colOff>
                    <xdr:row>2</xdr:row>
                    <xdr:rowOff>19050</xdr:rowOff>
                  </to>
                </anchor>
              </controlPr>
            </control>
          </mc:Choice>
        </mc:AlternateContent>
        <mc:AlternateContent xmlns:mc="http://schemas.openxmlformats.org/markup-compatibility/2006">
          <mc:Choice Requires="x14">
            <control shapeId="12306" r:id="rId6" name="Button 18">
              <controlPr defaultSize="0" print="0" autoFill="0" autoPict="0" macro="[0]!Sheet11.VALIDATION_T3_R2">
                <anchor moveWithCells="1" sizeWithCells="1">
                  <from>
                    <xdr:col>15</xdr:col>
                    <xdr:colOff>0</xdr:colOff>
                    <xdr:row>1</xdr:row>
                    <xdr:rowOff>9525</xdr:rowOff>
                  </from>
                  <to>
                    <xdr:col>16</xdr:col>
                    <xdr:colOff>419100</xdr:colOff>
                    <xdr:row>2</xdr:row>
                    <xdr:rowOff>19050</xdr:rowOff>
                  </to>
                </anchor>
              </controlPr>
            </control>
          </mc:Choice>
        </mc:AlternateContent>
        <mc:AlternateContent xmlns:mc="http://schemas.openxmlformats.org/markup-compatibility/2006">
          <mc:Choice Requires="x14">
            <control shapeId="12307" r:id="rId7" name="Button 19">
              <controlPr defaultSize="0" print="0" autoFill="0" autoPict="0" macro="[0]!Sheet11.REST_COL_T3_R2">
                <anchor moveWithCells="1" sizeWithCells="1">
                  <from>
                    <xdr:col>16</xdr:col>
                    <xdr:colOff>476250</xdr:colOff>
                    <xdr:row>1</xdr:row>
                    <xdr:rowOff>9525</xdr:rowOff>
                  </from>
                  <to>
                    <xdr:col>17</xdr:col>
                    <xdr:colOff>476250</xdr:colOff>
                    <xdr:row>2</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D1000"/>
  <sheetViews>
    <sheetView showZeros="0" zoomScaleNormal="100" workbookViewId="0">
      <pane xSplit="3" ySplit="8" topLeftCell="D83" activePane="bottomRight" state="frozen"/>
      <selection pane="topRight" activeCell="D1" sqref="D1"/>
      <selection pane="bottomLeft" activeCell="A9" sqref="A9"/>
      <selection pane="bottomRight" activeCell="BG12" sqref="BG12"/>
    </sheetView>
  </sheetViews>
  <sheetFormatPr defaultColWidth="9.140625" defaultRowHeight="12.75" x14ac:dyDescent="0.2"/>
  <cols>
    <col min="1" max="1" width="9.140625" style="1"/>
    <col min="2" max="3" width="25.7109375" style="1" customWidth="1"/>
    <col min="4" max="4" width="12.7109375" style="1" customWidth="1"/>
    <col min="5" max="7" width="10.7109375" style="1" customWidth="1"/>
    <col min="8" max="8" width="11.7109375" style="1" customWidth="1"/>
    <col min="9" max="9" width="6.7109375" style="1" customWidth="1"/>
    <col min="10" max="10" width="12.7109375" style="1" customWidth="1"/>
    <col min="11" max="13" width="10.7109375" style="1" customWidth="1"/>
    <col min="14" max="14" width="11.7109375" style="1" customWidth="1"/>
    <col min="15" max="15" width="6.7109375" style="1" customWidth="1"/>
    <col min="16" max="16" width="12.7109375" style="1" customWidth="1"/>
    <col min="17" max="19" width="10.7109375" style="1" customWidth="1"/>
    <col min="20" max="20" width="11.7109375" style="1" customWidth="1"/>
    <col min="21" max="21" width="7.7109375" style="1" customWidth="1"/>
    <col min="22" max="22" width="11.7109375" style="1" customWidth="1"/>
    <col min="23" max="23" width="6.7109375" style="1" customWidth="1"/>
    <col min="24" max="24" width="11.7109375" style="1" customWidth="1"/>
    <col min="25" max="25" width="6.7109375" style="1" customWidth="1"/>
    <col min="26" max="26" width="12.7109375" style="1" customWidth="1"/>
    <col min="27" max="29" width="10.7109375" style="1" customWidth="1"/>
    <col min="30" max="30" width="11.7109375" style="1" customWidth="1"/>
    <col min="31" max="31" width="7.7109375" style="1" customWidth="1"/>
    <col min="32" max="32" width="11.7109375" style="1" customWidth="1"/>
    <col min="33" max="33" width="6.7109375" style="1" customWidth="1"/>
    <col min="34" max="34" width="11.7109375" style="1" customWidth="1"/>
    <col min="35" max="35" width="6.7109375" style="1" customWidth="1"/>
    <col min="36" max="36" width="9.140625" style="262"/>
    <col min="37" max="40" width="9.140625" style="262" hidden="1" customWidth="1"/>
    <col min="41" max="41" width="11.7109375" style="262" hidden="1" customWidth="1"/>
    <col min="42" max="46" width="9.140625" style="262" hidden="1" customWidth="1"/>
    <col min="47" max="47" width="4.7109375" style="262" hidden="1" customWidth="1"/>
    <col min="48" max="56" width="9.140625" style="262" hidden="1" customWidth="1"/>
    <col min="57" max="16384" width="9.140625" style="1"/>
  </cols>
  <sheetData>
    <row r="1" spans="1:56" ht="23.25" x14ac:dyDescent="0.35">
      <c r="A1" s="3" t="s">
        <v>89</v>
      </c>
      <c r="B1" s="4"/>
      <c r="C1" s="4"/>
      <c r="D1" s="4"/>
      <c r="E1" s="4"/>
      <c r="F1" s="4"/>
      <c r="G1" s="4"/>
      <c r="H1" s="4"/>
      <c r="I1" s="4"/>
      <c r="J1" s="4"/>
      <c r="K1" s="4"/>
      <c r="L1" s="4"/>
      <c r="M1" s="4"/>
      <c r="N1" s="4"/>
      <c r="O1" s="4"/>
      <c r="P1" s="4"/>
      <c r="Q1" s="4"/>
      <c r="R1" s="4"/>
      <c r="S1" s="66"/>
      <c r="T1" s="66"/>
      <c r="U1" s="66"/>
      <c r="V1" s="66"/>
      <c r="W1" s="66"/>
      <c r="X1" s="4"/>
      <c r="Y1" s="4"/>
      <c r="Z1" s="4"/>
      <c r="AA1" s="4"/>
      <c r="AB1" s="4"/>
      <c r="AC1" s="4"/>
      <c r="AD1" s="4"/>
      <c r="AE1" s="4"/>
      <c r="AF1" s="4"/>
      <c r="AG1" s="4"/>
      <c r="AH1" s="4"/>
      <c r="AI1" s="4"/>
      <c r="AJ1" s="264"/>
      <c r="AK1" s="264"/>
      <c r="AL1" s="264"/>
      <c r="AM1" s="264"/>
      <c r="AN1" s="264"/>
      <c r="AO1" s="264"/>
      <c r="AP1" s="264"/>
      <c r="AQ1" s="264"/>
      <c r="AR1" s="264"/>
      <c r="AS1" s="264"/>
      <c r="AT1" s="264"/>
      <c r="AU1" s="264"/>
      <c r="AV1" s="264"/>
      <c r="AW1" s="264"/>
      <c r="AX1" s="264"/>
      <c r="AY1" s="264"/>
      <c r="AZ1" s="264"/>
      <c r="BA1" s="264"/>
      <c r="BB1" s="264"/>
      <c r="BC1" s="264"/>
      <c r="BD1" s="264"/>
    </row>
    <row r="2" spans="1:56" x14ac:dyDescent="0.2">
      <c r="A2" s="4" t="s">
        <v>79</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264"/>
      <c r="AK2" s="264"/>
      <c r="AL2" s="264"/>
      <c r="AM2" s="264"/>
      <c r="AN2" s="264"/>
      <c r="AO2" s="264"/>
      <c r="AP2" s="264"/>
      <c r="AQ2" s="264"/>
      <c r="AR2" s="264"/>
      <c r="AS2" s="264"/>
      <c r="AT2" s="264"/>
      <c r="AU2" s="264"/>
      <c r="AV2" s="264"/>
      <c r="AW2" s="264"/>
      <c r="AX2" s="264"/>
      <c r="AY2" s="264"/>
      <c r="AZ2" s="264"/>
      <c r="BA2" s="264"/>
      <c r="BB2" s="264"/>
      <c r="BC2" s="264"/>
      <c r="BD2" s="264"/>
    </row>
    <row r="3" spans="1:56" x14ac:dyDescent="0.2">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264"/>
      <c r="AK3" s="264"/>
      <c r="AL3" s="264"/>
      <c r="AM3" s="264"/>
      <c r="AN3" s="264"/>
      <c r="AO3" s="264"/>
      <c r="AP3" s="264"/>
      <c r="AQ3" s="264"/>
      <c r="AR3" s="264"/>
      <c r="AS3" s="264"/>
      <c r="AT3" s="264"/>
      <c r="AU3" s="264"/>
      <c r="AV3" s="264"/>
      <c r="AW3" s="264"/>
      <c r="AX3" s="264"/>
      <c r="AY3" s="264"/>
      <c r="AZ3" s="264"/>
      <c r="BA3" s="264"/>
      <c r="BB3" s="264"/>
      <c r="BC3" s="264"/>
      <c r="BD3" s="264"/>
    </row>
    <row r="4" spans="1:56" x14ac:dyDescent="0.2">
      <c r="A4" s="353" t="s">
        <v>16</v>
      </c>
      <c r="B4" s="353"/>
      <c r="C4" s="368"/>
      <c r="D4" s="68">
        <f>SUM(D$9:D$1000)</f>
        <v>5633511</v>
      </c>
      <c r="E4" s="5">
        <f>SUM(E$9:E$1000)</f>
        <v>0</v>
      </c>
      <c r="F4" s="5">
        <f>SUM(F$9:F$1000)</f>
        <v>0</v>
      </c>
      <c r="G4" s="5">
        <f>SUM(G$9:G$1000)</f>
        <v>4236666</v>
      </c>
      <c r="H4" s="5">
        <f>SUM(H$9:H$1000)</f>
        <v>4236666</v>
      </c>
      <c r="I4" s="74">
        <f>IF(D4&gt;0, IF(H4/D4*100&lt;&gt;0, H4/D4*100, "-"),0)</f>
        <v>75.204716916324472</v>
      </c>
      <c r="J4" s="68">
        <f>SUM(J$9:J$1000)</f>
        <v>17506842</v>
      </c>
      <c r="K4" s="5">
        <f>SUM(K$9:K$1000)</f>
        <v>0</v>
      </c>
      <c r="L4" s="5">
        <f>SUM(L$9:L$1000)</f>
        <v>0</v>
      </c>
      <c r="M4" s="5">
        <f>SUM(M$9:M$1000)</f>
        <v>16674244</v>
      </c>
      <c r="N4" s="5">
        <f>SUM(N$9:N$1000)</f>
        <v>14173602</v>
      </c>
      <c r="O4" s="74">
        <f>IF(J4&gt;0, IF(N4/J4*100&lt;&gt;0, N4/J4*100, "-"),0)</f>
        <v>80.960358241652031</v>
      </c>
      <c r="P4" s="68">
        <f>SUM(P$9:P$1000)</f>
        <v>26017530</v>
      </c>
      <c r="Q4" s="5">
        <f>SUM(Q$9:Q$1000)</f>
        <v>0</v>
      </c>
      <c r="R4" s="5">
        <f>SUM(R$9:R$1000)</f>
        <v>0</v>
      </c>
      <c r="S4" s="5">
        <f>SUM(S$9:S$1000)</f>
        <v>17930847</v>
      </c>
      <c r="T4" s="5">
        <f>SUM(T$9:T$1000)</f>
        <v>2908</v>
      </c>
      <c r="U4" s="5"/>
      <c r="V4" s="5">
        <f>SUM(V$9:V$1000)</f>
        <v>13022798</v>
      </c>
      <c r="W4" s="5"/>
      <c r="X4" s="5">
        <f>SUM(X$9:X$1000)</f>
        <v>13025706</v>
      </c>
      <c r="Y4" s="74">
        <f>IF(P4&gt;0, IF(X4/P4*100&lt;&gt;0, X4/P4*100, "-"),0)</f>
        <v>50.06511379058658</v>
      </c>
      <c r="Z4" s="68">
        <f t="shared" ref="Z4:AH4" si="0">SUM(Z$9:Z$1000)</f>
        <v>13106945.760000009</v>
      </c>
      <c r="AA4" s="5">
        <f t="shared" si="0"/>
        <v>0</v>
      </c>
      <c r="AB4" s="5">
        <f t="shared" si="0"/>
        <v>0</v>
      </c>
      <c r="AC4" s="5">
        <f t="shared" si="0"/>
        <v>6199337</v>
      </c>
      <c r="AD4" s="5">
        <f t="shared" si="0"/>
        <v>3760117.75</v>
      </c>
      <c r="AE4" s="5"/>
      <c r="AF4" s="5">
        <f t="shared" si="0"/>
        <v>690701.6</v>
      </c>
      <c r="AG4" s="5"/>
      <c r="AH4" s="5">
        <f t="shared" si="0"/>
        <v>4450819.3499999996</v>
      </c>
      <c r="AI4" s="74">
        <f>IF(Z4&gt;0, IF(AH4/Z4*100&lt;&gt;0, AH4/Z4*100, "-"),0)</f>
        <v>33.957715485350391</v>
      </c>
      <c r="AJ4" s="264"/>
      <c r="AK4" s="264"/>
      <c r="AL4" s="264"/>
      <c r="AM4" s="264"/>
      <c r="AN4" s="264"/>
      <c r="AO4" s="264"/>
      <c r="AP4" s="264"/>
      <c r="AQ4" s="264"/>
      <c r="AR4" s="264"/>
      <c r="AS4" s="264"/>
      <c r="AT4" s="264"/>
      <c r="AU4" s="264"/>
      <c r="AV4" s="264"/>
      <c r="AW4" s="264"/>
      <c r="AX4" s="264"/>
      <c r="AY4" s="264"/>
      <c r="AZ4" s="264"/>
      <c r="BA4" s="264"/>
      <c r="BB4" s="264"/>
      <c r="BC4" s="264"/>
      <c r="BD4" s="264"/>
    </row>
    <row r="5" spans="1:56" s="62" customFormat="1" ht="3" customHeight="1" x14ac:dyDescent="0.2">
      <c r="A5" s="22"/>
      <c r="B5" s="22"/>
      <c r="C5" s="70"/>
      <c r="D5" s="22"/>
      <c r="E5" s="22"/>
      <c r="F5" s="22"/>
      <c r="G5" s="22"/>
      <c r="H5" s="22"/>
      <c r="I5" s="70"/>
      <c r="J5" s="22"/>
      <c r="K5" s="22"/>
      <c r="L5" s="22"/>
      <c r="M5" s="22"/>
      <c r="N5" s="22"/>
      <c r="O5" s="75"/>
      <c r="P5" s="22"/>
      <c r="Q5" s="88"/>
      <c r="R5" s="88"/>
      <c r="S5" s="88"/>
      <c r="T5" s="89"/>
      <c r="U5" s="89"/>
      <c r="V5" s="89"/>
      <c r="W5" s="89"/>
      <c r="X5" s="89"/>
      <c r="Y5" s="70"/>
      <c r="Z5" s="22"/>
      <c r="AA5" s="22"/>
      <c r="AB5" s="22"/>
      <c r="AC5" s="22"/>
      <c r="AD5" s="22"/>
      <c r="AE5" s="22"/>
      <c r="AF5" s="22"/>
      <c r="AG5" s="22"/>
      <c r="AH5" s="22"/>
      <c r="AI5" s="75"/>
      <c r="AJ5" s="257"/>
      <c r="AK5" s="257"/>
      <c r="AL5" s="257"/>
      <c r="AM5" s="257"/>
      <c r="AN5" s="257"/>
      <c r="AO5" s="257"/>
      <c r="AP5" s="257"/>
      <c r="AQ5" s="257"/>
      <c r="AR5" s="257"/>
      <c r="AS5" s="257"/>
      <c r="AT5" s="257"/>
      <c r="AU5" s="257"/>
      <c r="AV5" s="257"/>
      <c r="AW5" s="257"/>
      <c r="AX5" s="257"/>
      <c r="AY5" s="257"/>
      <c r="AZ5" s="257"/>
      <c r="BA5" s="257"/>
      <c r="BB5" s="257"/>
      <c r="BC5" s="257"/>
      <c r="BD5" s="257"/>
    </row>
    <row r="6" spans="1:56" x14ac:dyDescent="0.2">
      <c r="A6" s="354"/>
      <c r="B6" s="354"/>
      <c r="C6" s="369"/>
      <c r="D6" s="366" t="s">
        <v>86</v>
      </c>
      <c r="E6" s="363" t="s">
        <v>80</v>
      </c>
      <c r="F6" s="364"/>
      <c r="G6" s="364"/>
      <c r="H6" s="364"/>
      <c r="I6" s="365"/>
      <c r="J6" s="366" t="s">
        <v>90</v>
      </c>
      <c r="K6" s="363" t="s">
        <v>82</v>
      </c>
      <c r="L6" s="364"/>
      <c r="M6" s="364"/>
      <c r="N6" s="364"/>
      <c r="O6" s="365"/>
      <c r="P6" s="366" t="s">
        <v>87</v>
      </c>
      <c r="Q6" s="363" t="s">
        <v>83</v>
      </c>
      <c r="R6" s="364"/>
      <c r="S6" s="364"/>
      <c r="T6" s="364"/>
      <c r="U6" s="364"/>
      <c r="V6" s="364"/>
      <c r="W6" s="364"/>
      <c r="X6" s="364"/>
      <c r="Y6" s="365"/>
      <c r="Z6" s="366" t="s">
        <v>88</v>
      </c>
      <c r="AA6" s="363" t="s">
        <v>84</v>
      </c>
      <c r="AB6" s="364"/>
      <c r="AC6" s="364"/>
      <c r="AD6" s="364"/>
      <c r="AE6" s="364"/>
      <c r="AF6" s="364"/>
      <c r="AG6" s="364"/>
      <c r="AH6" s="364"/>
      <c r="AI6" s="365"/>
      <c r="AJ6" s="264"/>
      <c r="AK6" s="283"/>
      <c r="AL6" s="283"/>
      <c r="AM6" s="283"/>
      <c r="AN6" s="283"/>
      <c r="AO6" s="283"/>
      <c r="AP6" s="284">
        <f>SUM(AP9:AP1000)</f>
        <v>2.1001992389989539</v>
      </c>
      <c r="AQ6" s="284">
        <f>SUM(AQ9:AQ1000)</f>
        <v>8677741.6953756195</v>
      </c>
      <c r="AR6" s="284">
        <f>SUM(AR9:AR1000)</f>
        <v>20265439.667544942</v>
      </c>
      <c r="AS6" s="284">
        <f>SUM(AS9:AS1000)</f>
        <v>15419171.24063988</v>
      </c>
      <c r="AT6" s="284">
        <f>SUM(AT9:AT1000)</f>
        <v>44362354.703759648</v>
      </c>
      <c r="AU6" s="285">
        <f>COUNTIF(AU9:AU1000,"Y")</f>
        <v>382</v>
      </c>
      <c r="AV6" s="284">
        <f t="shared" ref="AV6:BC6" si="1">SUM(AV9:AV1000)</f>
        <v>6526</v>
      </c>
      <c r="AW6" s="284">
        <f t="shared" si="1"/>
        <v>18044168</v>
      </c>
      <c r="AX6" s="284">
        <f t="shared" si="1"/>
        <v>11171462</v>
      </c>
      <c r="AY6" s="284">
        <f>SUM(AY9:AY1000)</f>
        <v>29222156</v>
      </c>
      <c r="AZ6" s="284">
        <f t="shared" si="1"/>
        <v>2908</v>
      </c>
      <c r="BA6" s="284">
        <f t="shared" si="1"/>
        <v>16354228.25</v>
      </c>
      <c r="BB6" s="284">
        <f t="shared" si="1"/>
        <v>11057895.6</v>
      </c>
      <c r="BC6" s="284">
        <f t="shared" si="1"/>
        <v>27052911.699595541</v>
      </c>
      <c r="BD6" s="286">
        <f>IF(AT6&lt;&gt;0,BC6/AT6,0)</f>
        <v>0.60981685666254415</v>
      </c>
    </row>
    <row r="7" spans="1:56" ht="24.75" customHeight="1" x14ac:dyDescent="0.2">
      <c r="A7" s="7" t="s">
        <v>0</v>
      </c>
      <c r="B7" s="7" t="s">
        <v>1</v>
      </c>
      <c r="C7" s="69" t="s">
        <v>2</v>
      </c>
      <c r="D7" s="367"/>
      <c r="E7" s="64" t="s">
        <v>69</v>
      </c>
      <c r="F7" s="64" t="s">
        <v>70</v>
      </c>
      <c r="G7" s="65" t="s">
        <v>85</v>
      </c>
      <c r="H7" s="65" t="s">
        <v>164</v>
      </c>
      <c r="I7" s="71" t="s">
        <v>81</v>
      </c>
      <c r="J7" s="367"/>
      <c r="K7" s="64" t="s">
        <v>69</v>
      </c>
      <c r="L7" s="64" t="s">
        <v>70</v>
      </c>
      <c r="M7" s="65" t="s">
        <v>85</v>
      </c>
      <c r="N7" s="65" t="s">
        <v>164</v>
      </c>
      <c r="O7" s="71" t="s">
        <v>81</v>
      </c>
      <c r="P7" s="367"/>
      <c r="Q7" s="64" t="s">
        <v>69</v>
      </c>
      <c r="R7" s="64" t="s">
        <v>70</v>
      </c>
      <c r="S7" s="65" t="s">
        <v>85</v>
      </c>
      <c r="T7" s="65" t="s">
        <v>165</v>
      </c>
      <c r="U7" s="65" t="s">
        <v>169</v>
      </c>
      <c r="V7" s="216" t="s">
        <v>166</v>
      </c>
      <c r="W7" s="65" t="s">
        <v>170</v>
      </c>
      <c r="X7" s="65" t="s">
        <v>168</v>
      </c>
      <c r="Y7" s="71" t="s">
        <v>81</v>
      </c>
      <c r="Z7" s="367"/>
      <c r="AA7" s="64" t="s">
        <v>69</v>
      </c>
      <c r="AB7" s="64" t="s">
        <v>70</v>
      </c>
      <c r="AC7" s="65" t="s">
        <v>85</v>
      </c>
      <c r="AD7" s="65" t="s">
        <v>166</v>
      </c>
      <c r="AE7" s="65" t="s">
        <v>170</v>
      </c>
      <c r="AF7" s="65" t="s">
        <v>167</v>
      </c>
      <c r="AG7" s="65" t="s">
        <v>171</v>
      </c>
      <c r="AH7" s="65" t="s">
        <v>168</v>
      </c>
      <c r="AI7" s="71" t="s">
        <v>81</v>
      </c>
      <c r="AJ7" s="264"/>
      <c r="AK7" s="263" t="s">
        <v>8</v>
      </c>
      <c r="AL7" s="263" t="s">
        <v>135</v>
      </c>
      <c r="AM7" s="263" t="s">
        <v>10</v>
      </c>
      <c r="AN7" s="263" t="s">
        <v>182</v>
      </c>
      <c r="AO7" s="263" t="s">
        <v>183</v>
      </c>
      <c r="AP7" s="256" t="s">
        <v>184</v>
      </c>
      <c r="AQ7" s="263" t="s">
        <v>4</v>
      </c>
      <c r="AR7" s="263" t="s">
        <v>5</v>
      </c>
      <c r="AS7" s="263" t="s">
        <v>6</v>
      </c>
      <c r="AT7" s="263" t="s">
        <v>7</v>
      </c>
      <c r="AU7" s="263" t="s">
        <v>192</v>
      </c>
      <c r="AV7" s="263" t="s">
        <v>4</v>
      </c>
      <c r="AW7" s="263" t="s">
        <v>5</v>
      </c>
      <c r="AX7" s="263" t="s">
        <v>6</v>
      </c>
      <c r="AY7" s="263" t="s">
        <v>7</v>
      </c>
      <c r="AZ7" s="263" t="s">
        <v>4</v>
      </c>
      <c r="BA7" s="263" t="s">
        <v>5</v>
      </c>
      <c r="BB7" s="263" t="s">
        <v>6</v>
      </c>
      <c r="BC7" s="263" t="s">
        <v>7</v>
      </c>
      <c r="BD7" s="263" t="s">
        <v>185</v>
      </c>
    </row>
    <row r="8" spans="1:56" ht="2.25" customHeight="1" x14ac:dyDescent="0.2">
      <c r="A8" s="16"/>
      <c r="B8" s="8"/>
      <c r="C8" s="52"/>
      <c r="D8" s="8"/>
      <c r="E8" s="8"/>
      <c r="F8" s="8"/>
      <c r="G8" s="8"/>
      <c r="H8" s="8"/>
      <c r="I8" s="72"/>
      <c r="J8" s="4"/>
      <c r="K8" s="8"/>
      <c r="L8" s="8"/>
      <c r="M8" s="8"/>
      <c r="N8" s="63"/>
      <c r="O8" s="72"/>
      <c r="P8" s="4"/>
      <c r="Q8" s="8"/>
      <c r="R8" s="8"/>
      <c r="S8" s="8"/>
      <c r="T8" s="63"/>
      <c r="U8" s="63"/>
      <c r="V8" s="63"/>
      <c r="W8" s="63"/>
      <c r="X8" s="63"/>
      <c r="Y8" s="72"/>
      <c r="Z8" s="4"/>
      <c r="AA8" s="8"/>
      <c r="AB8" s="8"/>
      <c r="AC8" s="8"/>
      <c r="AD8" s="8"/>
      <c r="AE8" s="8"/>
      <c r="AF8" s="8"/>
      <c r="AG8" s="8"/>
      <c r="AH8" s="8"/>
      <c r="AI8" s="72"/>
      <c r="AJ8" s="264"/>
      <c r="AK8" s="263"/>
      <c r="AL8" s="263"/>
      <c r="AM8" s="263"/>
      <c r="AN8" s="263"/>
      <c r="AO8" s="263"/>
      <c r="AP8" s="263"/>
      <c r="AQ8" s="263"/>
      <c r="AR8" s="263"/>
      <c r="AS8" s="263"/>
      <c r="AT8" s="263"/>
      <c r="AU8" s="263"/>
      <c r="AV8" s="263"/>
      <c r="AW8" s="263"/>
      <c r="AX8" s="263"/>
      <c r="AY8" s="263"/>
      <c r="AZ8" s="263"/>
      <c r="BA8" s="263"/>
      <c r="BB8" s="263"/>
      <c r="BC8" s="263"/>
      <c r="BD8" s="263"/>
    </row>
    <row r="9" spans="1:56" x14ac:dyDescent="0.2">
      <c r="A9" s="10" t="str">
        <f>IF(COUNTRY_INFO!A9=0," ",COUNTRY_INFO!A9)</f>
        <v>Ethiopia</v>
      </c>
      <c r="B9" s="10" t="str">
        <f>IF(COUNTRY_INFO!B9=0," ",COUNTRY_INFO!B9)</f>
        <v>Addis AbabaAddis Ababa</v>
      </c>
      <c r="C9" s="87" t="str">
        <f>IF(COUNTRY_INFO!C9=0," ",COUNTRY_INFO!C9)</f>
        <v>Addis Ketema Subcity</v>
      </c>
      <c r="D9" s="67">
        <f>COUNTRY_INFO!L9</f>
        <v>0</v>
      </c>
      <c r="E9" s="61"/>
      <c r="F9" s="61"/>
      <c r="G9" s="11">
        <f>MAX('MDA1'!M9,'MDA2'!M9)</f>
        <v>0</v>
      </c>
      <c r="H9" s="11">
        <f>IF(AND(COUNTRY_INFO!H9&gt;0,COUNTRY_INFO!H9&lt;4),IF(D9&gt;MAX('MDA1'!M9,'MDA2'!M9),MAX('MDA1'!M9,'MDA2'!M9),D9),0)</f>
        <v>0</v>
      </c>
      <c r="I9" s="73">
        <f>IF(AND(COUNTRY_INFO!H9&gt;0,COUNTRY_INFO!H9&lt;4), IF(G9/D9*100&lt;&gt;0, IF(G9/D9*100&gt;100,100,G9/D9*100), "-"),0)</f>
        <v>0</v>
      </c>
      <c r="J9" s="67">
        <f>COUNTRY_INFO!M9</f>
        <v>0</v>
      </c>
      <c r="K9" s="61"/>
      <c r="L9" s="61"/>
      <c r="M9" s="11">
        <f>MAX('MDA1'!M9,MAX('MDA3'!I9,'MDA3'!L9)+MAX('MDA3'!J9,'MDA3'!M9))</f>
        <v>0</v>
      </c>
      <c r="N9" s="11">
        <f>IF(AND(COUNTRY_INFO!I9&gt;0,COUNTRY_INFO!I9&lt;4),IF(J9&gt;MAX('MDA1'!M9,MAX('MDA3'!I9,'MDA3'!L9)+MAX('MDA3'!J9,'MDA3'!M9)),MAX('MDA1'!M9,MAX('MDA3'!I9,'MDA3'!L9)+MAX('MDA3'!J9,'MDA3'!M9)),J9),0)</f>
        <v>0</v>
      </c>
      <c r="O9" s="73">
        <f>IF(AND(COUNTRY_INFO!I9&gt;0,COUNTRY_INFO!I9&lt;4), IF(M9/J9*100&lt;&gt;0, IF(M9/J9*100&gt;100,100,M9/J9*100), "-"),0)</f>
        <v>0</v>
      </c>
      <c r="P9" s="67">
        <f>COUNTRY_INFO!N9</f>
        <v>0</v>
      </c>
      <c r="Q9" s="61"/>
      <c r="R9" s="61"/>
      <c r="S9" s="11">
        <f>SUM(MAX('MDA2'!J9, 'T1'!L9, MAX(T3_R1!K9, T3_R2!K9)), MAX('MDA1'!K9, 'MDA2'!K9, 'T1'!M9, MAX(T3_R1!L9, T3_R2!L9)), MAX('MDA1'!L9, 'MDA2'!L9, 'T1'!N9, MAX(T3_R1!M9, T3_R2!M9)))</f>
        <v>0</v>
      </c>
      <c r="T9" s="11">
        <f>IF(AND(COUNTRY_INFO!J9&gt;1,COUNTRY_INFO!J9&lt;4),IF(COUNTRY_INFO!E9&gt;MAX('MDA2'!J9,'T1'!L9,MAX(T3_R1!K9,T3_R2!K9)),MAX('MDA2'!J9,'T1'!L9,MAX(T3_R1!K9,T3_R2!K9)),COUNTRY_INFO!E9),0)</f>
        <v>0</v>
      </c>
      <c r="U9" s="217">
        <f>IF(AND(COUNTRY_INFO!J9&gt;1,COUNTRY_INFO!J9&lt;4), IF(T9/COUNTRY_INFO!E9*100&lt;&gt;0, IF(T9/COUNTRY_INFO!E9*100&gt;100,100,T9/COUNTRY_INFO!E9*100), "-"),0)</f>
        <v>0</v>
      </c>
      <c r="V9" s="11">
        <f>IF(AND(COUNTRY_INFO!J9&gt;1,COUNTRY_INFO!J9&lt;4),IF(COUNTRY_INFO!F9&gt;MAX('MDA1'!K9,'MDA2'!K9,'T1'!M9,MAX(T3_R1!L9,T3_R2!L9)),MAX('MDA1'!K9,'MDA2'!K9,'T1'!M9,MAX(T3_R1!L9,T3_R2!L9)),COUNTRY_INFO!F9),0)</f>
        <v>0</v>
      </c>
      <c r="W9" s="217">
        <f>IF(AND(COUNTRY_INFO!J9&gt;1,COUNTRY_INFO!J9&lt;4), IF(V9/COUNTRY_INFO!F9*100&lt;&gt;0, IF(V9/COUNTRY_INFO!F9*100&gt;100,100,V9/COUNTRY_INFO!F9*100), "-"),0)</f>
        <v>0</v>
      </c>
      <c r="X9" s="11">
        <f>SUM(T9,V9)</f>
        <v>0</v>
      </c>
      <c r="Y9" s="73">
        <f>IF(AND(COUNTRY_INFO!J9&gt;1,COUNTRY_INFO!J9&lt;4), IF(S9/P9*100&lt;&gt;0, IF(X9/P9*100&gt;100,100,X9/P9*100), "-"),0)</f>
        <v>0</v>
      </c>
      <c r="Z9" s="67">
        <f>COUNTRY_INFO!O9</f>
        <v>0</v>
      </c>
      <c r="AA9" s="61"/>
      <c r="AB9" s="61"/>
      <c r="AC9" s="11">
        <f>MAX('T1'!L9,'T2'!J9)+MAX('T1'!M9,'T2'!K9)+MAX('T1'!N9,'T2'!L9)</f>
        <v>0</v>
      </c>
      <c r="AD9" s="11">
        <f>IF(COUNTRY_INFO!K9=1,IF(COUNTRY_INFO!F9*0.33&gt;MAX('T1'!M9,'T2'!K9),MAX('T1'!M9,'T2'!K9),COUNTRY_INFO!F9*0.33),IF(COUNTRY_INFO!K9=2,IF(COUNTRY_INFO!F9*0.5&gt;MAX('T1'!M9,'T2'!K9),MAX('T1'!M9,'T2'!K9),COUNTRY_INFO!F9*0.5),IF(COUNTRY_INFO!K9=3,IF(COUNTRY_INFO!F9&gt;MAX('T1'!M9,'T2'!K9),MAX('T1'!M9,'T2'!K9),COUNTRY_INFO!F9),0)))</f>
        <v>0</v>
      </c>
      <c r="AE9" s="217">
        <f>IF(AND(COUNTRY_INFO!K9&gt;0,COUNTRY_INFO!K9&lt;4),IF(Z9&gt;0,IF(COUNTRY_INFO!K9=1, AD9/(COUNTRY_INFO!F9*0.33)*100, IF(COUNTRY_INFO!K9=2, AD9/(COUNTRY_INFO!F9*0.5)*100, IF(COUNTRY_INFO!K9=3, AD9/COUNTRY_INFO!F9*100))),"-"),0)</f>
        <v>0</v>
      </c>
      <c r="AF9" s="11">
        <f>IF(COUNTRY_INFO!K9=2,IF(COUNTRY_INFO!G9*0.2&gt;MAX('T1'!N9,'T2'!L9),MAX('T1'!N9,'T2'!L9),COUNTRY_INFO!G9*0.2),IF(COUNTRY_INFO!K9=3,IF(COUNTRY_INFO!G9&gt;MAX('T1'!N9,'T2'!L9),MAX('T1'!N9,'T2'!L9),COUNTRY_INFO!G9),0))</f>
        <v>0</v>
      </c>
      <c r="AG9" s="217">
        <f>IF(AND(COUNTRY_INFO!K9&gt;0,COUNTRY_INFO!K9&lt;4),IF(Z9&gt;0,IF(COUNTRY_INFO!K9=1, 0, IF(COUNTRY_INFO!K9=2, AF9/(COUNTRY_INFO!G9*0.2)*100, IF(COUNTRY_INFO!K9=3, AF9/COUNTRY_INFO!G9*100))),"-"),0)</f>
        <v>0</v>
      </c>
      <c r="AH9" s="11">
        <f>SUM(AD9,AF9)</f>
        <v>0</v>
      </c>
      <c r="AI9" s="73">
        <f>IF(AND(COUNTRY_INFO!K9&gt;0,COUNTRY_INFO!K9&lt;4), IF(AC9/Z9*100&lt;&gt;0, IF(AH9/Z9*100&gt;100,100,AH9/Z9*100), "-"),0)</f>
        <v>0</v>
      </c>
      <c r="AJ9" s="261"/>
      <c r="AK9" s="260">
        <f>IF(AND(D9&lt;&gt;0, D9&lt;&gt;"Unknown",D9&lt;&gt;"Stopped",D9&lt;&gt;"Not required"),D9/COUNTRY_INFO!D9, 0)</f>
        <v>0</v>
      </c>
      <c r="AL9" s="260">
        <f>IF(AND(J9&lt;&gt;0,J9&lt;&gt;"Unknown",J9&lt;&gt;"Stopped",J9&lt;&gt;"Not required"),J9/COUNTRY_INFO!D9, 0)</f>
        <v>0</v>
      </c>
      <c r="AM9" s="260">
        <f>IF(AND(P9&lt;&gt;0,P9&lt;&gt;"Unknown",P9&lt;&gt;"Not required"),P9/(COUNTRY_INFO!E9+COUNTRY_INFO!F9), 0)</f>
        <v>0</v>
      </c>
      <c r="AN9" s="260">
        <f>IF(AND(Z9&lt;&gt;0,Z9&lt;&gt;"Unknown",Z9&lt;&gt;"Not required"),IF(COUNTRY_INFO!K9=1,1,IF(COUNTRY_INFO!K9=2,0.5*COUNTRY_INFO!F9/(0.5*COUNTRY_INFO!F9+0.2*COUNTRY_INFO!G9),IF(COUNTRY_INFO!K9=3,COUNTRY_INFO!F9/(COUNTRY_INFO!F9+COUNTRY_INFO!G9)))),0)</f>
        <v>0</v>
      </c>
      <c r="AO9" s="260">
        <f>IF(AND(Z9&lt;&gt;0,Z9&lt;&gt;"Unknown",Z9&lt;&gt;"Not required"),IF(COUNTRY_INFO!K9=1,0,IF(COUNTRY_INFO!K9=2,0.2*COUNTRY_INFO!G9/(0.5*COUNTRY_INFO!F9+0.2*COUNTRY_INFO!G9),IF(COUNTRY_INFO!K9=3,COUNTRY_INFO!G9/(COUNTRY_INFO!F9+COUNTRY_INFO!G9)))),0)</f>
        <v>0</v>
      </c>
      <c r="AP9" s="259">
        <f>MAX(COUNTRY_INFO!D9*AK9*PROFILE!$G$7,COUNTRY_INFO!D9*AL9*PROFILE!$G$7)</f>
        <v>0</v>
      </c>
      <c r="AQ9" s="259">
        <f>MAX(COUNTRY_INFO!D9*AK9*PROFILE!$G$8,COUNTRY_INFO!D9*AL9*PROFILE!$G$8,COUNTRY_INFO!D9*AM9*PROFILE!$G$8)</f>
        <v>0</v>
      </c>
      <c r="AR9" s="259">
        <f>MAX(COUNTRY_INFO!D9*AK9*PROFILE!$G$9,COUNTRY_INFO!D9*AL9*PROFILE!$G$9,COUNTRY_INFO!D9*AM9*PROFILE!$G$9,IF(AND(DISTRICT!Z9&lt;&gt;"Unknown",Z9&lt;&gt;"Not required"),COUNTRY_INFO!O9*DISTRICT!AN9,0))</f>
        <v>0</v>
      </c>
      <c r="AS9" s="259">
        <f>MAX(COUNTRY_INFO!D9*AK9*PROFILE!$G$10,COUNTRY_INFO!D9*AL9*PROFILE!$G$10,IF(AND(DISTRICT!Z9&lt;&gt;"Unknown",Z9&lt;&gt;"Not required"),COUNTRY_INFO!O9*DISTRICT!AO9,0))</f>
        <v>0</v>
      </c>
      <c r="AT9" s="259">
        <f>SUM(AP9:AS9)</f>
        <v>0</v>
      </c>
      <c r="AU9" s="258">
        <f t="shared" ref="AU9:AU72" si="2">IF(COUNTIFS(AK9:AN9,"&gt;0")=0,0, IF(COUNTIFS(AK9:AN9,"&gt;0")&lt;=IF(AND(OR(D9&gt;=0,D9="Not required",D9="Unknown",D9="Stopped"),D9&gt;0,H9&gt;0),1,0)+IF(AND(OR(J9&gt;=0,J9="Not required",J9="Unknown",J9="Stopped"),J9&gt;0,N9&gt;0),1,0)+IF(AND(OR(P9&gt;=0,P9="Not required",P9="Unknown"),P9&gt;0,X9&gt;0),1,0)+IF(AND(OR(Z9&gt;=0,Z9="Not required",Z9="Unknown"),Z9&gt;0,AH9&gt;0),1,0),"Y",0))</f>
        <v>0</v>
      </c>
      <c r="AV9" s="259">
        <f>MAX('MDA2'!J9,'T1'!L9,'T2'!J9,T3_R1!K9,T3_R2!K9)</f>
        <v>0</v>
      </c>
      <c r="AW9" s="259">
        <f>MAX('MDA1'!K9,'MDA2'!K9,'MDA3'!I9,'MDA3'!L9,'T1'!M9,'T2'!K9,T3_R1!L9,T3_R2!L9)</f>
        <v>0</v>
      </c>
      <c r="AX9" s="259">
        <f>MAX('MDA1'!L9,'MDA2'!L9,'MDA3'!J9,'MDA3'!M9,'T1'!N9,'T2'!L9,T3_R1!M9,T3_R2!M9)</f>
        <v>0</v>
      </c>
      <c r="AY9" s="259">
        <f>SUM(AV9:AX9)</f>
        <v>0</v>
      </c>
      <c r="AZ9" s="259">
        <f>MAX('MDA2'!J9,T9)</f>
        <v>0</v>
      </c>
      <c r="BA9" s="259">
        <f>MAX('MDA1'!K9,'MDA2'!K9,'MDA3'!I9,'MDA3'!L9,V9,AD9)</f>
        <v>0</v>
      </c>
      <c r="BB9" s="259">
        <f>MAX('MDA1'!L9,'MDA2'!L9,'MDA3'!J9,'MDA3'!M9,AF9)</f>
        <v>0</v>
      </c>
      <c r="BC9" s="259">
        <f t="shared" ref="BC9:BC72" si="3">IF(AT9&lt;SUM(AZ9:BB9), AT9,SUM(AZ9:BB9))</f>
        <v>0</v>
      </c>
      <c r="BD9" s="260">
        <f t="shared" ref="BD9:BD72" si="4">IF(AT9&lt;&gt;0,BC9/AT9*100,0)</f>
        <v>0</v>
      </c>
    </row>
    <row r="10" spans="1:56" x14ac:dyDescent="0.2">
      <c r="A10" s="10" t="str">
        <f>IF(COUNTRY_INFO!A10=0," ",COUNTRY_INFO!A10)</f>
        <v>Ethiopia</v>
      </c>
      <c r="B10" s="10" t="str">
        <f>IF(COUNTRY_INFO!B10=0," ",COUNTRY_INFO!B10)</f>
        <v>Addis AbabaAddis Ababa</v>
      </c>
      <c r="C10" s="87" t="str">
        <f>IF(COUNTRY_INFO!C10=0," ",COUNTRY_INFO!C10)</f>
        <v>Akaki Kaliti Subcity</v>
      </c>
      <c r="D10" s="67">
        <f>COUNTRY_INFO!L10</f>
        <v>0</v>
      </c>
      <c r="E10" s="61"/>
      <c r="F10" s="61"/>
      <c r="G10" s="11">
        <f>MAX('MDA1'!M10,'MDA2'!M10)</f>
        <v>0</v>
      </c>
      <c r="H10" s="11">
        <f>IF(AND(COUNTRY_INFO!H10&gt;0,COUNTRY_INFO!H10&lt;4),IF(D10&gt;MAX('MDA1'!M10,'MDA2'!M10),MAX('MDA1'!M10,'MDA2'!M10),D10),0)</f>
        <v>0</v>
      </c>
      <c r="I10" s="73">
        <f>IF(AND(COUNTRY_INFO!H10&gt;0,COUNTRY_INFO!H10&lt;4), IF(G10/D10*100&lt;&gt;0, IF(G10/D10*100&gt;100,100,G10/D10*100), "-"),0)</f>
        <v>0</v>
      </c>
      <c r="J10" s="67">
        <f>COUNTRY_INFO!M10</f>
        <v>0</v>
      </c>
      <c r="K10" s="61"/>
      <c r="L10" s="61"/>
      <c r="M10" s="11">
        <f>MAX('MDA1'!M10,MAX('MDA3'!I10,'MDA3'!L10)+MAX('MDA3'!J10,'MDA3'!M10))</f>
        <v>0</v>
      </c>
      <c r="N10" s="11">
        <f>IF(AND(COUNTRY_INFO!I10&gt;0,COUNTRY_INFO!I10&lt;4),IF(J10&gt;MAX('MDA1'!M10,MAX('MDA3'!I10,'MDA3'!L10)+MAX('MDA3'!J10,'MDA3'!M10)),MAX('MDA1'!M10,MAX('MDA3'!I10,'MDA3'!L10)+MAX('MDA3'!J10,'MDA3'!M10)),J10),0)</f>
        <v>0</v>
      </c>
      <c r="O10" s="73">
        <f>IF(AND(COUNTRY_INFO!I10&gt;0,COUNTRY_INFO!I10&lt;4), IF(M10/J10*100&lt;&gt;0, IF(M10/J10*100&gt;100,100,M10/J10*100), "-"),0)</f>
        <v>0</v>
      </c>
      <c r="P10" s="67">
        <f>COUNTRY_INFO!N10</f>
        <v>0</v>
      </c>
      <c r="Q10" s="61"/>
      <c r="R10" s="61"/>
      <c r="S10" s="11">
        <f>SUM(MAX('MDA2'!J10, 'T1'!L10, MAX(T3_R1!K10, T3_R2!K10)), MAX('MDA1'!K10, 'MDA2'!K10, 'T1'!M10, MAX(T3_R1!L10, T3_R2!L10)), MAX('MDA1'!L10, 'MDA2'!L10, 'T1'!N10, MAX(T3_R1!M10, T3_R2!M10)))</f>
        <v>0</v>
      </c>
      <c r="T10" s="11">
        <f>IF(AND(COUNTRY_INFO!J10&gt;1,COUNTRY_INFO!J10&lt;4),IF(COUNTRY_INFO!E10&gt;MAX('MDA2'!J10,'T1'!L10,MAX(T3_R1!K10,T3_R2!K10)),MAX('MDA2'!J10,'T1'!L10,MAX(T3_R1!K10,T3_R2!K10)),COUNTRY_INFO!E10),0)</f>
        <v>0</v>
      </c>
      <c r="U10" s="217">
        <f>IF(AND(COUNTRY_INFO!J10&gt;1,COUNTRY_INFO!J10&lt;4), IF(T10/COUNTRY_INFO!E10*100&lt;&gt;0, IF(T10/COUNTRY_INFO!E10*100&gt;100,100,T10/COUNTRY_INFO!E10*100), "-"),0)</f>
        <v>0</v>
      </c>
      <c r="V10" s="11">
        <f>IF(AND(COUNTRY_INFO!J10&gt;1,COUNTRY_INFO!J10&lt;4),IF(COUNTRY_INFO!F10&gt;MAX('MDA1'!K10,'MDA2'!K10,'T1'!M10,MAX(T3_R1!L10,T3_R2!L10)),MAX('MDA1'!K10,'MDA2'!K10,'T1'!M10,MAX(T3_R1!L10,T3_R2!L10)),COUNTRY_INFO!F10),0)</f>
        <v>0</v>
      </c>
      <c r="W10" s="217">
        <f>IF(AND(COUNTRY_INFO!J10&gt;1,COUNTRY_INFO!J10&lt;4), IF(V10/COUNTRY_INFO!F10*100&lt;&gt;0, IF(V10/COUNTRY_INFO!F10*100&gt;100,100,V10/COUNTRY_INFO!F10*100), "-"),0)</f>
        <v>0</v>
      </c>
      <c r="X10" s="11">
        <f t="shared" ref="X10:X73" si="5">SUM(T10,V10)</f>
        <v>0</v>
      </c>
      <c r="Y10" s="73">
        <f>IF(AND(COUNTRY_INFO!J10&gt;1,COUNTRY_INFO!J10&lt;4), IF(S10/P10*100&lt;&gt;0, IF(X10/P10*100&gt;100,100,X10/P10*100), "-"),0)</f>
        <v>0</v>
      </c>
      <c r="Z10" s="67">
        <f>COUNTRY_INFO!O10</f>
        <v>0</v>
      </c>
      <c r="AA10" s="61"/>
      <c r="AB10" s="61"/>
      <c r="AC10" s="11">
        <f>MAX('T1'!L10,'T2'!J10)+MAX('T1'!M10,'T2'!K10)+MAX('T1'!N10,'T2'!L10)</f>
        <v>0</v>
      </c>
      <c r="AD10" s="11">
        <f>IF(COUNTRY_INFO!K10=1,IF(COUNTRY_INFO!F10*0.33&gt;MAX('T1'!M10,'T2'!K10),MAX('T1'!M10,'T2'!K10),COUNTRY_INFO!F10*0.33),IF(COUNTRY_INFO!K10=2,IF(COUNTRY_INFO!F10*0.5&gt;MAX('T1'!M10,'T2'!K10),MAX('T1'!M10,'T2'!K10),COUNTRY_INFO!F10*0.5),IF(COUNTRY_INFO!K10=3,IF(COUNTRY_INFO!F10&gt;MAX('T1'!M10,'T2'!K10),MAX('T1'!M10,'T2'!K10),COUNTRY_INFO!F10),0)))</f>
        <v>0</v>
      </c>
      <c r="AE10" s="217">
        <f>IF(AND(COUNTRY_INFO!K10&gt;0,COUNTRY_INFO!K10&lt;4),IF(Z10&gt;0,IF(COUNTRY_INFO!K10=1, AD10/(COUNTRY_INFO!F10*0.33)*100, IF(COUNTRY_INFO!K10=2, AD10/(COUNTRY_INFO!F10*0.5)*100, IF(COUNTRY_INFO!K10=3, AD10/COUNTRY_INFO!F10*100))),"-"),0)</f>
        <v>0</v>
      </c>
      <c r="AF10" s="11">
        <f>IF(COUNTRY_INFO!K10=2,IF(COUNTRY_INFO!G10*0.2&gt;MAX('T1'!N10,'T2'!L10),MAX('T1'!N10,'T2'!L10),COUNTRY_INFO!G10*0.2),IF(COUNTRY_INFO!K10=3,IF(COUNTRY_INFO!G10&gt;MAX('T1'!N10,'T2'!L10),MAX('T1'!N10,'T2'!L10),COUNTRY_INFO!G10),0))</f>
        <v>0</v>
      </c>
      <c r="AG10" s="217">
        <f>IF(AND(COUNTRY_INFO!K10&gt;0,COUNTRY_INFO!K10&lt;4),IF(Z10&gt;0,IF(COUNTRY_INFO!K10=1, 0, IF(COUNTRY_INFO!K10=2, AF10/(COUNTRY_INFO!G10*0.2)*100, IF(COUNTRY_INFO!K10=3, AF10/COUNTRY_INFO!G10*100))),"-"),0)</f>
        <v>0</v>
      </c>
      <c r="AH10" s="11">
        <f t="shared" ref="AH10:AH73" si="6">SUM(AD10,AF10)</f>
        <v>0</v>
      </c>
      <c r="AI10" s="73">
        <f>IF(AND(COUNTRY_INFO!K10&gt;0,COUNTRY_INFO!K10&lt;4), IF(AC10/Z10*100&lt;&gt;0, IF(AH10/Z10*100&gt;100,100,AH10/Z10*100), "-"),0)</f>
        <v>0</v>
      </c>
      <c r="AJ10" s="261"/>
      <c r="AK10" s="260">
        <f>IF(AND(D10&lt;&gt;0, D10&lt;&gt;"Unknown",D10&lt;&gt;"Stopped",D10&lt;&gt;"Not required"),D10/COUNTRY_INFO!D10, 0)</f>
        <v>0</v>
      </c>
      <c r="AL10" s="260">
        <f>IF(AND(J10&lt;&gt;0,J10&lt;&gt;"Unknown",J10&lt;&gt;"Stopped",J10&lt;&gt;"Not required"),J10/COUNTRY_INFO!D10, 0)</f>
        <v>0</v>
      </c>
      <c r="AM10" s="260">
        <f>IF(AND(P10&lt;&gt;0,P10&lt;&gt;"Unknown",P10&lt;&gt;"Not required"),P10/(COUNTRY_INFO!E10+COUNTRY_INFO!F10), 0)</f>
        <v>0</v>
      </c>
      <c r="AN10" s="260">
        <f>IF(AND(Z10&lt;&gt;0,Z10&lt;&gt;"Unknown",Z10&lt;&gt;"Not required"),IF(COUNTRY_INFO!K10=1,1,IF(COUNTRY_INFO!K10=2,0.5*COUNTRY_INFO!F10/(0.5*COUNTRY_INFO!F10+0.2*COUNTRY_INFO!G10),IF(COUNTRY_INFO!K10=3,COUNTRY_INFO!F10/(COUNTRY_INFO!F10+COUNTRY_INFO!G10)))),0)</f>
        <v>0</v>
      </c>
      <c r="AO10" s="260">
        <f>IF(AND(Z10&lt;&gt;0,Z10&lt;&gt;"Unknown",Z10&lt;&gt;"Not required"),IF(COUNTRY_INFO!K10=1,0,IF(COUNTRY_INFO!K10=2,0.2*COUNTRY_INFO!G10/(0.5*COUNTRY_INFO!F10+0.2*COUNTRY_INFO!G10),IF(COUNTRY_INFO!K10=3,COUNTRY_INFO!G10/(COUNTRY_INFO!F10+COUNTRY_INFO!G10)))),0)</f>
        <v>0</v>
      </c>
      <c r="AP10" s="259">
        <f>MAX(COUNTRY_INFO!D10*AK10*PROFILE!$G$7,COUNTRY_INFO!D10*AL10*PROFILE!$G$7)</f>
        <v>0</v>
      </c>
      <c r="AQ10" s="259">
        <f>MAX(COUNTRY_INFO!D10*AK10*PROFILE!$G$8,COUNTRY_INFO!D10*AL10*PROFILE!$G$8,COUNTRY_INFO!D10*AM10*PROFILE!$G$8)</f>
        <v>0</v>
      </c>
      <c r="AR10" s="259">
        <f>MAX(COUNTRY_INFO!D10*AK10*PROFILE!$G$9,COUNTRY_INFO!D10*AL10*PROFILE!$G$9,COUNTRY_INFO!D10*AM10*PROFILE!$G$9,IF(AND(DISTRICT!Z10&lt;&gt;"Unknown",Z10&lt;&gt;"Not required"),COUNTRY_INFO!O10*DISTRICT!AN10,0))</f>
        <v>0</v>
      </c>
      <c r="AS10" s="259">
        <f>MAX(COUNTRY_INFO!D10*AK10*PROFILE!$G$10,COUNTRY_INFO!D10*AL10*PROFILE!$G$10,IF(AND(DISTRICT!Z10&lt;&gt;"Unknown",Z10&lt;&gt;"Not required"),COUNTRY_INFO!O10*DISTRICT!AO10,0))</f>
        <v>0</v>
      </c>
      <c r="AT10" s="259">
        <f t="shared" ref="AT10:AT73" si="7">SUM(AP10:AS10)</f>
        <v>0</v>
      </c>
      <c r="AU10" s="258">
        <f t="shared" si="2"/>
        <v>0</v>
      </c>
      <c r="AV10" s="259">
        <f>MAX('MDA2'!J10,'T1'!L10,'T2'!J10,T3_R1!K10,T3_R2!K10)</f>
        <v>0</v>
      </c>
      <c r="AW10" s="259">
        <f>MAX('MDA1'!K10,'MDA2'!K10,'MDA3'!I10,'MDA3'!L10,'T1'!M10,'T2'!K10,T3_R1!L10,T3_R2!L10)</f>
        <v>0</v>
      </c>
      <c r="AX10" s="259">
        <f>MAX('MDA1'!L10,'MDA2'!L10,'MDA3'!J10,'MDA3'!M10,'T1'!N10,'T2'!L10,T3_R1!M10,T3_R2!M10)</f>
        <v>0</v>
      </c>
      <c r="AY10" s="259">
        <f t="shared" ref="AY10:AY73" si="8">SUM(AV10:AX10)</f>
        <v>0</v>
      </c>
      <c r="AZ10" s="259">
        <f>MAX('MDA2'!J10,T10)</f>
        <v>0</v>
      </c>
      <c r="BA10" s="259">
        <f>MAX('MDA1'!K10,'MDA2'!K10,'MDA3'!I10,'MDA3'!L10,V10,AD10)</f>
        <v>0</v>
      </c>
      <c r="BB10" s="259">
        <f>MAX('MDA1'!L10,'MDA2'!L10,'MDA3'!J10,'MDA3'!M10,AF10)</f>
        <v>0</v>
      </c>
      <c r="BC10" s="259">
        <f t="shared" si="3"/>
        <v>0</v>
      </c>
      <c r="BD10" s="260">
        <f t="shared" si="4"/>
        <v>0</v>
      </c>
    </row>
    <row r="11" spans="1:56" x14ac:dyDescent="0.2">
      <c r="A11" s="10" t="str">
        <f>IF(COUNTRY_INFO!A11=0," ",COUNTRY_INFO!A11)</f>
        <v>Ethiopia</v>
      </c>
      <c r="B11" s="10" t="str">
        <f>IF(COUNTRY_INFO!B11=0," ",COUNTRY_INFO!B11)</f>
        <v>Addis AbabaAddis Ababa</v>
      </c>
      <c r="C11" s="87" t="str">
        <f>IF(COUNTRY_INFO!C11=0," ",COUNTRY_INFO!C11)</f>
        <v>Arada Subcity</v>
      </c>
      <c r="D11" s="67">
        <f>COUNTRY_INFO!L11</f>
        <v>0</v>
      </c>
      <c r="E11" s="61"/>
      <c r="F11" s="61"/>
      <c r="G11" s="11">
        <f>MAX('MDA1'!M11,'MDA2'!M11)</f>
        <v>0</v>
      </c>
      <c r="H11" s="11">
        <f>IF(AND(COUNTRY_INFO!H11&gt;0,COUNTRY_INFO!H11&lt;4),IF(D11&gt;MAX('MDA1'!M11,'MDA2'!M11),MAX('MDA1'!M11,'MDA2'!M11),D11),0)</f>
        <v>0</v>
      </c>
      <c r="I11" s="73">
        <f>IF(AND(COUNTRY_INFO!H11&gt;0,COUNTRY_INFO!H11&lt;4), IF(G11/D11*100&lt;&gt;0, IF(G11/D11*100&gt;100,100,G11/D11*100), "-"),0)</f>
        <v>0</v>
      </c>
      <c r="J11" s="67">
        <f>COUNTRY_INFO!M11</f>
        <v>0</v>
      </c>
      <c r="K11" s="61"/>
      <c r="L11" s="61"/>
      <c r="M11" s="11">
        <f>MAX('MDA1'!M11,MAX('MDA3'!I11,'MDA3'!L11)+MAX('MDA3'!J11,'MDA3'!M11))</f>
        <v>0</v>
      </c>
      <c r="N11" s="11">
        <f>IF(AND(COUNTRY_INFO!I11&gt;0,COUNTRY_INFO!I11&lt;4),IF(J11&gt;MAX('MDA1'!M11,MAX('MDA3'!I11,'MDA3'!L11)+MAX('MDA3'!J11,'MDA3'!M11)),MAX('MDA1'!M11,MAX('MDA3'!I11,'MDA3'!L11)+MAX('MDA3'!J11,'MDA3'!M11)),J11),0)</f>
        <v>0</v>
      </c>
      <c r="O11" s="73">
        <f>IF(AND(COUNTRY_INFO!I11&gt;0,COUNTRY_INFO!I11&lt;4), IF(M11/J11*100&lt;&gt;0, IF(M11/J11*100&gt;100,100,M11/J11*100), "-"),0)</f>
        <v>0</v>
      </c>
      <c r="P11" s="67">
        <f>COUNTRY_INFO!N11</f>
        <v>0</v>
      </c>
      <c r="Q11" s="61"/>
      <c r="R11" s="61"/>
      <c r="S11" s="11">
        <f>SUM(MAX('MDA2'!J11, 'T1'!L11, MAX(T3_R1!K11, T3_R2!K11)), MAX('MDA1'!K11, 'MDA2'!K11, 'T1'!M11, MAX(T3_R1!L11, T3_R2!L11)), MAX('MDA1'!L11, 'MDA2'!L11, 'T1'!N11, MAX(T3_R1!M11, T3_R2!M11)))</f>
        <v>0</v>
      </c>
      <c r="T11" s="11">
        <f>IF(AND(COUNTRY_INFO!J11&gt;1,COUNTRY_INFO!J11&lt;4),IF(COUNTRY_INFO!E11&gt;MAX('MDA2'!J11,'T1'!L11,MAX(T3_R1!K11,T3_R2!K11)),MAX('MDA2'!J11,'T1'!L11,MAX(T3_R1!K11,T3_R2!K11)),COUNTRY_INFO!E11),0)</f>
        <v>0</v>
      </c>
      <c r="U11" s="217">
        <f>IF(AND(COUNTRY_INFO!J11&gt;1,COUNTRY_INFO!J11&lt;4), IF(T11/COUNTRY_INFO!E11*100&lt;&gt;0, IF(T11/COUNTRY_INFO!E11*100&gt;100,100,T11/COUNTRY_INFO!E11*100), "-"),0)</f>
        <v>0</v>
      </c>
      <c r="V11" s="11">
        <f>IF(AND(COUNTRY_INFO!J11&gt;1,COUNTRY_INFO!J11&lt;4),IF(COUNTRY_INFO!F11&gt;MAX('MDA1'!K11,'MDA2'!K11,'T1'!M11,MAX(T3_R1!L11,T3_R2!L11)),MAX('MDA1'!K11,'MDA2'!K11,'T1'!M11,MAX(T3_R1!L11,T3_R2!L11)),COUNTRY_INFO!F11),0)</f>
        <v>0</v>
      </c>
      <c r="W11" s="217">
        <f>IF(AND(COUNTRY_INFO!J11&gt;1,COUNTRY_INFO!J11&lt;4), IF(V11/COUNTRY_INFO!F11*100&lt;&gt;0, IF(V11/COUNTRY_INFO!F11*100&gt;100,100,V11/COUNTRY_INFO!F11*100), "-"),0)</f>
        <v>0</v>
      </c>
      <c r="X11" s="11">
        <f t="shared" si="5"/>
        <v>0</v>
      </c>
      <c r="Y11" s="73">
        <f>IF(AND(COUNTRY_INFO!J11&gt;1,COUNTRY_INFO!J11&lt;4), IF(S11/P11*100&lt;&gt;0, IF(X11/P11*100&gt;100,100,X11/P11*100), "-"),0)</f>
        <v>0</v>
      </c>
      <c r="Z11" s="67">
        <f>COUNTRY_INFO!O11</f>
        <v>0</v>
      </c>
      <c r="AA11" s="61"/>
      <c r="AB11" s="61"/>
      <c r="AC11" s="11">
        <f>MAX('T1'!L11,'T2'!J11)+MAX('T1'!M11,'T2'!K11)+MAX('T1'!N11,'T2'!L11)</f>
        <v>0</v>
      </c>
      <c r="AD11" s="11">
        <f>IF(COUNTRY_INFO!K11=1,IF(COUNTRY_INFO!F11*0.33&gt;MAX('T1'!M11,'T2'!K11),MAX('T1'!M11,'T2'!K11),COUNTRY_INFO!F11*0.33),IF(COUNTRY_INFO!K11=2,IF(COUNTRY_INFO!F11*0.5&gt;MAX('T1'!M11,'T2'!K11),MAX('T1'!M11,'T2'!K11),COUNTRY_INFO!F11*0.5),IF(COUNTRY_INFO!K11=3,IF(COUNTRY_INFO!F11&gt;MAX('T1'!M11,'T2'!K11),MAX('T1'!M11,'T2'!K11),COUNTRY_INFO!F11),0)))</f>
        <v>0</v>
      </c>
      <c r="AE11" s="217">
        <f>IF(AND(COUNTRY_INFO!K11&gt;0,COUNTRY_INFO!K11&lt;4),IF(Z11&gt;0,IF(COUNTRY_INFO!K11=1, AD11/(COUNTRY_INFO!F11*0.33)*100, IF(COUNTRY_INFO!K11=2, AD11/(COUNTRY_INFO!F11*0.5)*100, IF(COUNTRY_INFO!K11=3, AD11/COUNTRY_INFO!F11*100))),"-"),0)</f>
        <v>0</v>
      </c>
      <c r="AF11" s="11">
        <f>IF(COUNTRY_INFO!K11=2,IF(COUNTRY_INFO!G11*0.2&gt;MAX('T1'!N11,'T2'!L11),MAX('T1'!N11,'T2'!L11),COUNTRY_INFO!G11*0.2),IF(COUNTRY_INFO!K11=3,IF(COUNTRY_INFO!G11&gt;MAX('T1'!N11,'T2'!L11),MAX('T1'!N11,'T2'!L11),COUNTRY_INFO!G11),0))</f>
        <v>0</v>
      </c>
      <c r="AG11" s="217">
        <f>IF(AND(COUNTRY_INFO!K11&gt;0,COUNTRY_INFO!K11&lt;4),IF(Z11&gt;0,IF(COUNTRY_INFO!K11=1, 0, IF(COUNTRY_INFO!K11=2, AF11/(COUNTRY_INFO!G11*0.2)*100, IF(COUNTRY_INFO!K11=3, AF11/COUNTRY_INFO!G11*100))),"-"),0)</f>
        <v>0</v>
      </c>
      <c r="AH11" s="11">
        <f t="shared" si="6"/>
        <v>0</v>
      </c>
      <c r="AI11" s="73">
        <f>IF(AND(COUNTRY_INFO!K11&gt;0,COUNTRY_INFO!K11&lt;4), IF(AC11/Z11*100&lt;&gt;0, IF(AH11/Z11*100&gt;100,100,AH11/Z11*100), "-"),0)</f>
        <v>0</v>
      </c>
      <c r="AJ11" s="261"/>
      <c r="AK11" s="260">
        <f>IF(AND(D11&lt;&gt;0, D11&lt;&gt;"Unknown",D11&lt;&gt;"Stopped",D11&lt;&gt;"Not required"),D11/COUNTRY_INFO!D11, 0)</f>
        <v>0</v>
      </c>
      <c r="AL11" s="260">
        <f>IF(AND(J11&lt;&gt;0,J11&lt;&gt;"Unknown",J11&lt;&gt;"Stopped",J11&lt;&gt;"Not required"),J11/COUNTRY_INFO!D11, 0)</f>
        <v>0</v>
      </c>
      <c r="AM11" s="260">
        <f>IF(AND(P11&lt;&gt;0,P11&lt;&gt;"Unknown",P11&lt;&gt;"Not required"),P11/(COUNTRY_INFO!E11+COUNTRY_INFO!F11), 0)</f>
        <v>0</v>
      </c>
      <c r="AN11" s="260">
        <f>IF(AND(Z11&lt;&gt;0,Z11&lt;&gt;"Unknown",Z11&lt;&gt;"Not required"),IF(COUNTRY_INFO!K11=1,1,IF(COUNTRY_INFO!K11=2,0.5*COUNTRY_INFO!F11/(0.5*COUNTRY_INFO!F11+0.2*COUNTRY_INFO!G11),IF(COUNTRY_INFO!K11=3,COUNTRY_INFO!F11/(COUNTRY_INFO!F11+COUNTRY_INFO!G11)))),0)</f>
        <v>0</v>
      </c>
      <c r="AO11" s="260">
        <f>IF(AND(Z11&lt;&gt;0,Z11&lt;&gt;"Unknown",Z11&lt;&gt;"Not required"),IF(COUNTRY_INFO!K11=1,0,IF(COUNTRY_INFO!K11=2,0.2*COUNTRY_INFO!G11/(0.5*COUNTRY_INFO!F11+0.2*COUNTRY_INFO!G11),IF(COUNTRY_INFO!K11=3,COUNTRY_INFO!G11/(COUNTRY_INFO!F11+COUNTRY_INFO!G11)))),0)</f>
        <v>0</v>
      </c>
      <c r="AP11" s="259">
        <f>MAX(COUNTRY_INFO!D11*AK11*PROFILE!$G$7,COUNTRY_INFO!D11*AL11*PROFILE!$G$7)</f>
        <v>0</v>
      </c>
      <c r="AQ11" s="259">
        <f>MAX(COUNTRY_INFO!D11*AK11*PROFILE!$G$8,COUNTRY_INFO!D11*AL11*PROFILE!$G$8,COUNTRY_INFO!D11*AM11*PROFILE!$G$8)</f>
        <v>0</v>
      </c>
      <c r="AR11" s="259">
        <f>MAX(COUNTRY_INFO!D11*AK11*PROFILE!$G$9,COUNTRY_INFO!D11*AL11*PROFILE!$G$9,COUNTRY_INFO!D11*AM11*PROFILE!$G$9,IF(AND(DISTRICT!Z11&lt;&gt;"Unknown",Z11&lt;&gt;"Not required"),COUNTRY_INFO!O11*DISTRICT!AN11,0))</f>
        <v>0</v>
      </c>
      <c r="AS11" s="259">
        <f>MAX(COUNTRY_INFO!D11*AK11*PROFILE!$G$10,COUNTRY_INFO!D11*AL11*PROFILE!$G$10,IF(AND(DISTRICT!Z11&lt;&gt;"Unknown",Z11&lt;&gt;"Not required"),COUNTRY_INFO!O11*DISTRICT!AO11,0))</f>
        <v>0</v>
      </c>
      <c r="AT11" s="259">
        <f t="shared" si="7"/>
        <v>0</v>
      </c>
      <c r="AU11" s="258">
        <f t="shared" si="2"/>
        <v>0</v>
      </c>
      <c r="AV11" s="259">
        <f>MAX('MDA2'!J11,'T1'!L11,'T2'!J11,T3_R1!K11,T3_R2!K11)</f>
        <v>0</v>
      </c>
      <c r="AW11" s="259">
        <f>MAX('MDA1'!K11,'MDA2'!K11,'MDA3'!I11,'MDA3'!L11,'T1'!M11,'T2'!K11,T3_R1!L11,T3_R2!L11)</f>
        <v>0</v>
      </c>
      <c r="AX11" s="259">
        <f>MAX('MDA1'!L11,'MDA2'!L11,'MDA3'!J11,'MDA3'!M11,'T1'!N11,'T2'!L11,T3_R1!M11,T3_R2!M11)</f>
        <v>0</v>
      </c>
      <c r="AY11" s="259">
        <f t="shared" si="8"/>
        <v>0</v>
      </c>
      <c r="AZ11" s="259">
        <f>MAX('MDA2'!J11,T11)</f>
        <v>0</v>
      </c>
      <c r="BA11" s="259">
        <f>MAX('MDA1'!K11,'MDA2'!K11,'MDA3'!I11,'MDA3'!L11,V11,AD11)</f>
        <v>0</v>
      </c>
      <c r="BB11" s="259">
        <f>MAX('MDA1'!L11,'MDA2'!L11,'MDA3'!J11,'MDA3'!M11,AF11)</f>
        <v>0</v>
      </c>
      <c r="BC11" s="259">
        <f t="shared" si="3"/>
        <v>0</v>
      </c>
      <c r="BD11" s="260">
        <f t="shared" si="4"/>
        <v>0</v>
      </c>
    </row>
    <row r="12" spans="1:56" x14ac:dyDescent="0.2">
      <c r="A12" s="10" t="str">
        <f>IF(COUNTRY_INFO!A12=0," ",COUNTRY_INFO!A12)</f>
        <v>Ethiopia</v>
      </c>
      <c r="B12" s="10" t="str">
        <f>IF(COUNTRY_INFO!B12=0," ",COUNTRY_INFO!B12)</f>
        <v>Addis AbabaAddis Ababa</v>
      </c>
      <c r="C12" s="87" t="str">
        <f>IF(COUNTRY_INFO!C12=0," ",COUNTRY_INFO!C12)</f>
        <v>Bolle Subcity</v>
      </c>
      <c r="D12" s="67">
        <f>COUNTRY_INFO!L12</f>
        <v>0</v>
      </c>
      <c r="E12" s="61"/>
      <c r="F12" s="61"/>
      <c r="G12" s="11">
        <f>MAX('MDA1'!M12,'MDA2'!M12)</f>
        <v>0</v>
      </c>
      <c r="H12" s="11">
        <f>IF(AND(COUNTRY_INFO!H12&gt;0,COUNTRY_INFO!H12&lt;4),IF(D12&gt;MAX('MDA1'!M12,'MDA2'!M12),MAX('MDA1'!M12,'MDA2'!M12),D12),0)</f>
        <v>0</v>
      </c>
      <c r="I12" s="73">
        <f>IF(AND(COUNTRY_INFO!H12&gt;0,COUNTRY_INFO!H12&lt;4), IF(G12/D12*100&lt;&gt;0, IF(G12/D12*100&gt;100,100,G12/D12*100), "-"),0)</f>
        <v>0</v>
      </c>
      <c r="J12" s="67">
        <f>COUNTRY_INFO!M12</f>
        <v>0</v>
      </c>
      <c r="K12" s="61"/>
      <c r="L12" s="61"/>
      <c r="M12" s="11">
        <f>MAX('MDA1'!M12,MAX('MDA3'!I12,'MDA3'!L12)+MAX('MDA3'!J12,'MDA3'!M12))</f>
        <v>0</v>
      </c>
      <c r="N12" s="11">
        <f>IF(AND(COUNTRY_INFO!I12&gt;0,COUNTRY_INFO!I12&lt;4),IF(J12&gt;MAX('MDA1'!M12,MAX('MDA3'!I12,'MDA3'!L12)+MAX('MDA3'!J12,'MDA3'!M12)),MAX('MDA1'!M12,MAX('MDA3'!I12,'MDA3'!L12)+MAX('MDA3'!J12,'MDA3'!M12)),J12),0)</f>
        <v>0</v>
      </c>
      <c r="O12" s="73">
        <f>IF(AND(COUNTRY_INFO!I12&gt;0,COUNTRY_INFO!I12&lt;4), IF(M12/J12*100&lt;&gt;0, IF(M12/J12*100&gt;100,100,M12/J12*100), "-"),0)</f>
        <v>0</v>
      </c>
      <c r="P12" s="67">
        <f>COUNTRY_INFO!N12</f>
        <v>0</v>
      </c>
      <c r="Q12" s="61"/>
      <c r="R12" s="61"/>
      <c r="S12" s="11">
        <f>SUM(MAX('MDA2'!J12, 'T1'!L12, MAX(T3_R1!K12, T3_R2!K12)), MAX('MDA1'!K12, 'MDA2'!K12, 'T1'!M12, MAX(T3_R1!L12, T3_R2!L12)), MAX('MDA1'!L12, 'MDA2'!L12, 'T1'!N12, MAX(T3_R1!M12, T3_R2!M12)))</f>
        <v>0</v>
      </c>
      <c r="T12" s="11">
        <f>IF(AND(COUNTRY_INFO!J12&gt;1,COUNTRY_INFO!J12&lt;4),IF(COUNTRY_INFO!E12&gt;MAX('MDA2'!J12,'T1'!L12,MAX(T3_R1!K12,T3_R2!K12)),MAX('MDA2'!J12,'T1'!L12,MAX(T3_R1!K12,T3_R2!K12)),COUNTRY_INFO!E12),0)</f>
        <v>0</v>
      </c>
      <c r="U12" s="217">
        <f>IF(AND(COUNTRY_INFO!J12&gt;1,COUNTRY_INFO!J12&lt;4), IF(T12/COUNTRY_INFO!E12*100&lt;&gt;0, IF(T12/COUNTRY_INFO!E12*100&gt;100,100,T12/COUNTRY_INFO!E12*100), "-"),0)</f>
        <v>0</v>
      </c>
      <c r="V12" s="11">
        <f>IF(AND(COUNTRY_INFO!J12&gt;1,COUNTRY_INFO!J12&lt;4),IF(COUNTRY_INFO!F12&gt;MAX('MDA1'!K12,'MDA2'!K12,'T1'!M12,MAX(T3_R1!L12,T3_R2!L12)),MAX('MDA1'!K12,'MDA2'!K12,'T1'!M12,MAX(T3_R1!L12,T3_R2!L12)),COUNTRY_INFO!F12),0)</f>
        <v>0</v>
      </c>
      <c r="W12" s="217">
        <f>IF(AND(COUNTRY_INFO!J12&gt;1,COUNTRY_INFO!J12&lt;4), IF(V12/COUNTRY_INFO!F12*100&lt;&gt;0, IF(V12/COUNTRY_INFO!F12*100&gt;100,100,V12/COUNTRY_INFO!F12*100), "-"),0)</f>
        <v>0</v>
      </c>
      <c r="X12" s="11">
        <f t="shared" si="5"/>
        <v>0</v>
      </c>
      <c r="Y12" s="73">
        <f>IF(AND(COUNTRY_INFO!J12&gt;1,COUNTRY_INFO!J12&lt;4), IF(S12/P12*100&lt;&gt;0, IF(X12/P12*100&gt;100,100,X12/P12*100), "-"),0)</f>
        <v>0</v>
      </c>
      <c r="Z12" s="67">
        <f>COUNTRY_INFO!O12</f>
        <v>0</v>
      </c>
      <c r="AA12" s="61"/>
      <c r="AB12" s="61"/>
      <c r="AC12" s="11">
        <f>MAX('T1'!L12,'T2'!J12)+MAX('T1'!M12,'T2'!K12)+MAX('T1'!N12,'T2'!L12)</f>
        <v>0</v>
      </c>
      <c r="AD12" s="11">
        <f>IF(COUNTRY_INFO!K12=1,IF(COUNTRY_INFO!F12*0.33&gt;MAX('T1'!M12,'T2'!K12),MAX('T1'!M12,'T2'!K12),COUNTRY_INFO!F12*0.33),IF(COUNTRY_INFO!K12=2,IF(COUNTRY_INFO!F12*0.5&gt;MAX('T1'!M12,'T2'!K12),MAX('T1'!M12,'T2'!K12),COUNTRY_INFO!F12*0.5),IF(COUNTRY_INFO!K12=3,IF(COUNTRY_INFO!F12&gt;MAX('T1'!M12,'T2'!K12),MAX('T1'!M12,'T2'!K12),COUNTRY_INFO!F12),0)))</f>
        <v>0</v>
      </c>
      <c r="AE12" s="217">
        <f>IF(AND(COUNTRY_INFO!K12&gt;0,COUNTRY_INFO!K12&lt;4),IF(Z12&gt;0,IF(COUNTRY_INFO!K12=1, AD12/(COUNTRY_INFO!F12*0.33)*100, IF(COUNTRY_INFO!K12=2, AD12/(COUNTRY_INFO!F12*0.5)*100, IF(COUNTRY_INFO!K12=3, AD12/COUNTRY_INFO!F12*100))),"-"),0)</f>
        <v>0</v>
      </c>
      <c r="AF12" s="11">
        <f>IF(COUNTRY_INFO!K12=2,IF(COUNTRY_INFO!G12*0.2&gt;MAX('T1'!N12,'T2'!L12),MAX('T1'!N12,'T2'!L12),COUNTRY_INFO!G12*0.2),IF(COUNTRY_INFO!K12=3,IF(COUNTRY_INFO!G12&gt;MAX('T1'!N12,'T2'!L12),MAX('T1'!N12,'T2'!L12),COUNTRY_INFO!G12),0))</f>
        <v>0</v>
      </c>
      <c r="AG12" s="217">
        <f>IF(AND(COUNTRY_INFO!K12&gt;0,COUNTRY_INFO!K12&lt;4),IF(Z12&gt;0,IF(COUNTRY_INFO!K12=1, 0, IF(COUNTRY_INFO!K12=2, AF12/(COUNTRY_INFO!G12*0.2)*100, IF(COUNTRY_INFO!K12=3, AF12/COUNTRY_INFO!G12*100))),"-"),0)</f>
        <v>0</v>
      </c>
      <c r="AH12" s="11">
        <f t="shared" si="6"/>
        <v>0</v>
      </c>
      <c r="AI12" s="73">
        <f>IF(AND(COUNTRY_INFO!K12&gt;0,COUNTRY_INFO!K12&lt;4), IF(AC12/Z12*100&lt;&gt;0, IF(AH12/Z12*100&gt;100,100,AH12/Z12*100), "-"),0)</f>
        <v>0</v>
      </c>
      <c r="AJ12" s="261"/>
      <c r="AK12" s="260">
        <f>IF(AND(D12&lt;&gt;0, D12&lt;&gt;"Unknown",D12&lt;&gt;"Stopped",D12&lt;&gt;"Not required"),D12/COUNTRY_INFO!D12, 0)</f>
        <v>0</v>
      </c>
      <c r="AL12" s="260">
        <f>IF(AND(J12&lt;&gt;0,J12&lt;&gt;"Unknown",J12&lt;&gt;"Stopped",J12&lt;&gt;"Not required"),J12/COUNTRY_INFO!D12, 0)</f>
        <v>0</v>
      </c>
      <c r="AM12" s="260">
        <f>IF(AND(P12&lt;&gt;0,P12&lt;&gt;"Unknown",P12&lt;&gt;"Not required"),P12/(COUNTRY_INFO!E12+COUNTRY_INFO!F12), 0)</f>
        <v>0</v>
      </c>
      <c r="AN12" s="260">
        <f>IF(AND(Z12&lt;&gt;0,Z12&lt;&gt;"Unknown",Z12&lt;&gt;"Not required"),IF(COUNTRY_INFO!K12=1,1,IF(COUNTRY_INFO!K12=2,0.5*COUNTRY_INFO!F12/(0.5*COUNTRY_INFO!F12+0.2*COUNTRY_INFO!G12),IF(COUNTRY_INFO!K12=3,COUNTRY_INFO!F12/(COUNTRY_INFO!F12+COUNTRY_INFO!G12)))),0)</f>
        <v>0</v>
      </c>
      <c r="AO12" s="260">
        <f>IF(AND(Z12&lt;&gt;0,Z12&lt;&gt;"Unknown",Z12&lt;&gt;"Not required"),IF(COUNTRY_INFO!K12=1,0,IF(COUNTRY_INFO!K12=2,0.2*COUNTRY_INFO!G12/(0.5*COUNTRY_INFO!F12+0.2*COUNTRY_INFO!G12),IF(COUNTRY_INFO!K12=3,COUNTRY_INFO!G12/(COUNTRY_INFO!F12+COUNTRY_INFO!G12)))),0)</f>
        <v>0</v>
      </c>
      <c r="AP12" s="259">
        <f>MAX(COUNTRY_INFO!D12*AK12*PROFILE!$G$7,COUNTRY_INFO!D12*AL12*PROFILE!$G$7)</f>
        <v>0</v>
      </c>
      <c r="AQ12" s="259">
        <f>MAX(COUNTRY_INFO!D12*AK12*PROFILE!$G$8,COUNTRY_INFO!D12*AL12*PROFILE!$G$8,COUNTRY_INFO!D12*AM12*PROFILE!$G$8)</f>
        <v>0</v>
      </c>
      <c r="AR12" s="259">
        <f>MAX(COUNTRY_INFO!D12*AK12*PROFILE!$G$9,COUNTRY_INFO!D12*AL12*PROFILE!$G$9,COUNTRY_INFO!D12*AM12*PROFILE!$G$9,IF(AND(DISTRICT!Z12&lt;&gt;"Unknown",Z12&lt;&gt;"Not required"),COUNTRY_INFO!O12*DISTRICT!AN12,0))</f>
        <v>0</v>
      </c>
      <c r="AS12" s="259">
        <f>MAX(COUNTRY_INFO!D12*AK12*PROFILE!$G$10,COUNTRY_INFO!D12*AL12*PROFILE!$G$10,IF(AND(DISTRICT!Z12&lt;&gt;"Unknown",Z12&lt;&gt;"Not required"),COUNTRY_INFO!O12*DISTRICT!AO12,0))</f>
        <v>0</v>
      </c>
      <c r="AT12" s="259">
        <f t="shared" si="7"/>
        <v>0</v>
      </c>
      <c r="AU12" s="258">
        <f t="shared" si="2"/>
        <v>0</v>
      </c>
      <c r="AV12" s="259">
        <f>MAX('MDA2'!J12,'T1'!L12,'T2'!J12,T3_R1!K12,T3_R2!K12)</f>
        <v>0</v>
      </c>
      <c r="AW12" s="259">
        <f>MAX('MDA1'!K12,'MDA2'!K12,'MDA3'!I12,'MDA3'!L12,'T1'!M12,'T2'!K12,T3_R1!L12,T3_R2!L12)</f>
        <v>0</v>
      </c>
      <c r="AX12" s="259">
        <f>MAX('MDA1'!L12,'MDA2'!L12,'MDA3'!J12,'MDA3'!M12,'T1'!N12,'T2'!L12,T3_R1!M12,T3_R2!M12)</f>
        <v>0</v>
      </c>
      <c r="AY12" s="259">
        <f t="shared" si="8"/>
        <v>0</v>
      </c>
      <c r="AZ12" s="259">
        <f>MAX('MDA2'!J12,T12)</f>
        <v>0</v>
      </c>
      <c r="BA12" s="259">
        <f>MAX('MDA1'!K12,'MDA2'!K12,'MDA3'!I12,'MDA3'!L12,V12,AD12)</f>
        <v>0</v>
      </c>
      <c r="BB12" s="259">
        <f>MAX('MDA1'!L12,'MDA2'!L12,'MDA3'!J12,'MDA3'!M12,AF12)</f>
        <v>0</v>
      </c>
      <c r="BC12" s="259">
        <f t="shared" si="3"/>
        <v>0</v>
      </c>
      <c r="BD12" s="260">
        <f t="shared" si="4"/>
        <v>0</v>
      </c>
    </row>
    <row r="13" spans="1:56" x14ac:dyDescent="0.2">
      <c r="A13" s="10" t="str">
        <f>IF(COUNTRY_INFO!A13=0," ",COUNTRY_INFO!A13)</f>
        <v>Ethiopia</v>
      </c>
      <c r="B13" s="10" t="str">
        <f>IF(COUNTRY_INFO!B13=0," ",COUNTRY_INFO!B13)</f>
        <v>Addis AbabaAddis Ababa</v>
      </c>
      <c r="C13" s="87" t="str">
        <f>IF(COUNTRY_INFO!C13=0," ",COUNTRY_INFO!C13)</f>
        <v>Gulelie Subcity</v>
      </c>
      <c r="D13" s="67">
        <f>COUNTRY_INFO!L13</f>
        <v>0</v>
      </c>
      <c r="E13" s="61"/>
      <c r="F13" s="61"/>
      <c r="G13" s="11">
        <f>MAX('MDA1'!M13,'MDA2'!M13)</f>
        <v>0</v>
      </c>
      <c r="H13" s="11">
        <f>IF(AND(COUNTRY_INFO!H13&gt;0,COUNTRY_INFO!H13&lt;4),IF(D13&gt;MAX('MDA1'!M13,'MDA2'!M13),MAX('MDA1'!M13,'MDA2'!M13),D13),0)</f>
        <v>0</v>
      </c>
      <c r="I13" s="73">
        <f>IF(AND(COUNTRY_INFO!H13&gt;0,COUNTRY_INFO!H13&lt;4), IF(G13/D13*100&lt;&gt;0, IF(G13/D13*100&gt;100,100,G13/D13*100), "-"),0)</f>
        <v>0</v>
      </c>
      <c r="J13" s="67">
        <f>COUNTRY_INFO!M13</f>
        <v>0</v>
      </c>
      <c r="K13" s="61"/>
      <c r="L13" s="61"/>
      <c r="M13" s="11">
        <f>MAX('MDA1'!M13,MAX('MDA3'!I13,'MDA3'!L13)+MAX('MDA3'!J13,'MDA3'!M13))</f>
        <v>0</v>
      </c>
      <c r="N13" s="11">
        <f>IF(AND(COUNTRY_INFO!I13&gt;0,COUNTRY_INFO!I13&lt;4),IF(J13&gt;MAX('MDA1'!M13,MAX('MDA3'!I13,'MDA3'!L13)+MAX('MDA3'!J13,'MDA3'!M13)),MAX('MDA1'!M13,MAX('MDA3'!I13,'MDA3'!L13)+MAX('MDA3'!J13,'MDA3'!M13)),J13),0)</f>
        <v>0</v>
      </c>
      <c r="O13" s="73">
        <f>IF(AND(COUNTRY_INFO!I13&gt;0,COUNTRY_INFO!I13&lt;4), IF(M13/J13*100&lt;&gt;0, IF(M13/J13*100&gt;100,100,M13/J13*100), "-"),0)</f>
        <v>0</v>
      </c>
      <c r="P13" s="67">
        <f>COUNTRY_INFO!N13</f>
        <v>0</v>
      </c>
      <c r="Q13" s="61"/>
      <c r="R13" s="61"/>
      <c r="S13" s="11">
        <f>SUM(MAX('MDA2'!J13, 'T1'!L13, MAX(T3_R1!K13, T3_R2!K13)), MAX('MDA1'!K13, 'MDA2'!K13, 'T1'!M13, MAX(T3_R1!L13, T3_R2!L13)), MAX('MDA1'!L13, 'MDA2'!L13, 'T1'!N13, MAX(T3_R1!M13, T3_R2!M13)))</f>
        <v>0</v>
      </c>
      <c r="T13" s="11">
        <f>IF(AND(COUNTRY_INFO!J13&gt;1,COUNTRY_INFO!J13&lt;4),IF(COUNTRY_INFO!E13&gt;MAX('MDA2'!J13,'T1'!L13,MAX(T3_R1!K13,T3_R2!K13)),MAX('MDA2'!J13,'T1'!L13,MAX(T3_R1!K13,T3_R2!K13)),COUNTRY_INFO!E13),0)</f>
        <v>0</v>
      </c>
      <c r="U13" s="217">
        <f>IF(AND(COUNTRY_INFO!J13&gt;1,COUNTRY_INFO!J13&lt;4), IF(T13/COUNTRY_INFO!E13*100&lt;&gt;0, IF(T13/COUNTRY_INFO!E13*100&gt;100,100,T13/COUNTRY_INFO!E13*100), "-"),0)</f>
        <v>0</v>
      </c>
      <c r="V13" s="11">
        <f>IF(AND(COUNTRY_INFO!J13&gt;1,COUNTRY_INFO!J13&lt;4),IF(COUNTRY_INFO!F13&gt;MAX('MDA1'!K13,'MDA2'!K13,'T1'!M13,MAX(T3_R1!L13,T3_R2!L13)),MAX('MDA1'!K13,'MDA2'!K13,'T1'!M13,MAX(T3_R1!L13,T3_R2!L13)),COUNTRY_INFO!F13),0)</f>
        <v>0</v>
      </c>
      <c r="W13" s="217">
        <f>IF(AND(COUNTRY_INFO!J13&gt;1,COUNTRY_INFO!J13&lt;4), IF(V13/COUNTRY_INFO!F13*100&lt;&gt;0, IF(V13/COUNTRY_INFO!F13*100&gt;100,100,V13/COUNTRY_INFO!F13*100), "-"),0)</f>
        <v>0</v>
      </c>
      <c r="X13" s="11">
        <f t="shared" si="5"/>
        <v>0</v>
      </c>
      <c r="Y13" s="73">
        <f>IF(AND(COUNTRY_INFO!J13&gt;1,COUNTRY_INFO!J13&lt;4), IF(S13/P13*100&lt;&gt;0, IF(X13/P13*100&gt;100,100,X13/P13*100), "-"),0)</f>
        <v>0</v>
      </c>
      <c r="Z13" s="67">
        <f>COUNTRY_INFO!O13</f>
        <v>0</v>
      </c>
      <c r="AA13" s="61"/>
      <c r="AB13" s="61"/>
      <c r="AC13" s="11">
        <f>MAX('T1'!L13,'T2'!J13)+MAX('T1'!M13,'T2'!K13)+MAX('T1'!N13,'T2'!L13)</f>
        <v>0</v>
      </c>
      <c r="AD13" s="11">
        <f>IF(COUNTRY_INFO!K13=1,IF(COUNTRY_INFO!F13*0.33&gt;MAX('T1'!M13,'T2'!K13),MAX('T1'!M13,'T2'!K13),COUNTRY_INFO!F13*0.33),IF(COUNTRY_INFO!K13=2,IF(COUNTRY_INFO!F13*0.5&gt;MAX('T1'!M13,'T2'!K13),MAX('T1'!M13,'T2'!K13),COUNTRY_INFO!F13*0.5),IF(COUNTRY_INFO!K13=3,IF(COUNTRY_INFO!F13&gt;MAX('T1'!M13,'T2'!K13),MAX('T1'!M13,'T2'!K13),COUNTRY_INFO!F13),0)))</f>
        <v>0</v>
      </c>
      <c r="AE13" s="217">
        <f>IF(AND(COUNTRY_INFO!K13&gt;0,COUNTRY_INFO!K13&lt;4),IF(Z13&gt;0,IF(COUNTRY_INFO!K13=1, AD13/(COUNTRY_INFO!F13*0.33)*100, IF(COUNTRY_INFO!K13=2, AD13/(COUNTRY_INFO!F13*0.5)*100, IF(COUNTRY_INFO!K13=3, AD13/COUNTRY_INFO!F13*100))),"-"),0)</f>
        <v>0</v>
      </c>
      <c r="AF13" s="11">
        <f>IF(COUNTRY_INFO!K13=2,IF(COUNTRY_INFO!G13*0.2&gt;MAX('T1'!N13,'T2'!L13),MAX('T1'!N13,'T2'!L13),COUNTRY_INFO!G13*0.2),IF(COUNTRY_INFO!K13=3,IF(COUNTRY_INFO!G13&gt;MAX('T1'!N13,'T2'!L13),MAX('T1'!N13,'T2'!L13),COUNTRY_INFO!G13),0))</f>
        <v>0</v>
      </c>
      <c r="AG13" s="217">
        <f>IF(AND(COUNTRY_INFO!K13&gt;0,COUNTRY_INFO!K13&lt;4),IF(Z13&gt;0,IF(COUNTRY_INFO!K13=1, 0, IF(COUNTRY_INFO!K13=2, AF13/(COUNTRY_INFO!G13*0.2)*100, IF(COUNTRY_INFO!K13=3, AF13/COUNTRY_INFO!G13*100))),"-"),0)</f>
        <v>0</v>
      </c>
      <c r="AH13" s="11">
        <f t="shared" si="6"/>
        <v>0</v>
      </c>
      <c r="AI13" s="73">
        <f>IF(AND(COUNTRY_INFO!K13&gt;0,COUNTRY_INFO!K13&lt;4), IF(AC13/Z13*100&lt;&gt;0, IF(AH13/Z13*100&gt;100,100,AH13/Z13*100), "-"),0)</f>
        <v>0</v>
      </c>
      <c r="AJ13" s="261"/>
      <c r="AK13" s="260">
        <f>IF(AND(D13&lt;&gt;0, D13&lt;&gt;"Unknown",D13&lt;&gt;"Stopped",D13&lt;&gt;"Not required"),D13/COUNTRY_INFO!D13, 0)</f>
        <v>0</v>
      </c>
      <c r="AL13" s="260">
        <f>IF(AND(J13&lt;&gt;0,J13&lt;&gt;"Unknown",J13&lt;&gt;"Stopped",J13&lt;&gt;"Not required"),J13/COUNTRY_INFO!D13, 0)</f>
        <v>0</v>
      </c>
      <c r="AM13" s="260">
        <f>IF(AND(P13&lt;&gt;0,P13&lt;&gt;"Unknown",P13&lt;&gt;"Not required"),P13/(COUNTRY_INFO!E13+COUNTRY_INFO!F13), 0)</f>
        <v>0</v>
      </c>
      <c r="AN13" s="260">
        <f>IF(AND(Z13&lt;&gt;0,Z13&lt;&gt;"Unknown",Z13&lt;&gt;"Not required"),IF(COUNTRY_INFO!K13=1,1,IF(COUNTRY_INFO!K13=2,0.5*COUNTRY_INFO!F13/(0.5*COUNTRY_INFO!F13+0.2*COUNTRY_INFO!G13),IF(COUNTRY_INFO!K13=3,COUNTRY_INFO!F13/(COUNTRY_INFO!F13+COUNTRY_INFO!G13)))),0)</f>
        <v>0</v>
      </c>
      <c r="AO13" s="260">
        <f>IF(AND(Z13&lt;&gt;0,Z13&lt;&gt;"Unknown",Z13&lt;&gt;"Not required"),IF(COUNTRY_INFO!K13=1,0,IF(COUNTRY_INFO!K13=2,0.2*COUNTRY_INFO!G13/(0.5*COUNTRY_INFO!F13+0.2*COUNTRY_INFO!G13),IF(COUNTRY_INFO!K13=3,COUNTRY_INFO!G13/(COUNTRY_INFO!F13+COUNTRY_INFO!G13)))),0)</f>
        <v>0</v>
      </c>
      <c r="AP13" s="259">
        <f>MAX(COUNTRY_INFO!D13*AK13*PROFILE!$G$7,COUNTRY_INFO!D13*AL13*PROFILE!$G$7)</f>
        <v>0</v>
      </c>
      <c r="AQ13" s="259">
        <f>MAX(COUNTRY_INFO!D13*AK13*PROFILE!$G$8,COUNTRY_INFO!D13*AL13*PROFILE!$G$8,COUNTRY_INFO!D13*AM13*PROFILE!$G$8)</f>
        <v>0</v>
      </c>
      <c r="AR13" s="259">
        <f>MAX(COUNTRY_INFO!D13*AK13*PROFILE!$G$9,COUNTRY_INFO!D13*AL13*PROFILE!$G$9,COUNTRY_INFO!D13*AM13*PROFILE!$G$9,IF(AND(DISTRICT!Z13&lt;&gt;"Unknown",Z13&lt;&gt;"Not required"),COUNTRY_INFO!O13*DISTRICT!AN13,0))</f>
        <v>0</v>
      </c>
      <c r="AS13" s="259">
        <f>MAX(COUNTRY_INFO!D13*AK13*PROFILE!$G$10,COUNTRY_INFO!D13*AL13*PROFILE!$G$10,IF(AND(DISTRICT!Z13&lt;&gt;"Unknown",Z13&lt;&gt;"Not required"),COUNTRY_INFO!O13*DISTRICT!AO13,0))</f>
        <v>0</v>
      </c>
      <c r="AT13" s="259">
        <f t="shared" si="7"/>
        <v>0</v>
      </c>
      <c r="AU13" s="258">
        <f t="shared" si="2"/>
        <v>0</v>
      </c>
      <c r="AV13" s="259">
        <f>MAX('MDA2'!J13,'T1'!L13,'T2'!J13,T3_R1!K13,T3_R2!K13)</f>
        <v>0</v>
      </c>
      <c r="AW13" s="259">
        <f>MAX('MDA1'!K13,'MDA2'!K13,'MDA3'!I13,'MDA3'!L13,'T1'!M13,'T2'!K13,T3_R1!L13,T3_R2!L13)</f>
        <v>0</v>
      </c>
      <c r="AX13" s="259">
        <f>MAX('MDA1'!L13,'MDA2'!L13,'MDA3'!J13,'MDA3'!M13,'T1'!N13,'T2'!L13,T3_R1!M13,T3_R2!M13)</f>
        <v>0</v>
      </c>
      <c r="AY13" s="259">
        <f t="shared" si="8"/>
        <v>0</v>
      </c>
      <c r="AZ13" s="259">
        <f>MAX('MDA2'!J13,T13)</f>
        <v>0</v>
      </c>
      <c r="BA13" s="259">
        <f>MAX('MDA1'!K13,'MDA2'!K13,'MDA3'!I13,'MDA3'!L13,V13,AD13)</f>
        <v>0</v>
      </c>
      <c r="BB13" s="259">
        <f>MAX('MDA1'!L13,'MDA2'!L13,'MDA3'!J13,'MDA3'!M13,AF13)</f>
        <v>0</v>
      </c>
      <c r="BC13" s="259">
        <f t="shared" si="3"/>
        <v>0</v>
      </c>
      <c r="BD13" s="260">
        <f t="shared" si="4"/>
        <v>0</v>
      </c>
    </row>
    <row r="14" spans="1:56" x14ac:dyDescent="0.2">
      <c r="A14" s="10" t="str">
        <f>IF(COUNTRY_INFO!A14=0," ",COUNTRY_INFO!A14)</f>
        <v>Ethiopia</v>
      </c>
      <c r="B14" s="10" t="str">
        <f>IF(COUNTRY_INFO!B14=0," ",COUNTRY_INFO!B14)</f>
        <v>Addis AbabaAddis Ababa</v>
      </c>
      <c r="C14" s="87" t="str">
        <f>IF(COUNTRY_INFO!C14=0," ",COUNTRY_INFO!C14)</f>
        <v>Kirkose Subcity</v>
      </c>
      <c r="D14" s="67">
        <f>COUNTRY_INFO!L14</f>
        <v>0</v>
      </c>
      <c r="E14" s="61"/>
      <c r="F14" s="61"/>
      <c r="G14" s="11">
        <f>MAX('MDA1'!M14,'MDA2'!M14)</f>
        <v>0</v>
      </c>
      <c r="H14" s="11">
        <f>IF(AND(COUNTRY_INFO!H14&gt;0,COUNTRY_INFO!H14&lt;4),IF(D14&gt;MAX('MDA1'!M14,'MDA2'!M14),MAX('MDA1'!M14,'MDA2'!M14),D14),0)</f>
        <v>0</v>
      </c>
      <c r="I14" s="73">
        <f>IF(AND(COUNTRY_INFO!H14&gt;0,COUNTRY_INFO!H14&lt;4), IF(G14/D14*100&lt;&gt;0, IF(G14/D14*100&gt;100,100,G14/D14*100), "-"),0)</f>
        <v>0</v>
      </c>
      <c r="J14" s="67">
        <f>COUNTRY_INFO!M14</f>
        <v>0</v>
      </c>
      <c r="K14" s="61"/>
      <c r="L14" s="61"/>
      <c r="M14" s="11">
        <f>MAX('MDA1'!M14,MAX('MDA3'!I14,'MDA3'!L14)+MAX('MDA3'!J14,'MDA3'!M14))</f>
        <v>0</v>
      </c>
      <c r="N14" s="11">
        <f>IF(AND(COUNTRY_INFO!I14&gt;0,COUNTRY_INFO!I14&lt;4),IF(J14&gt;MAX('MDA1'!M14,MAX('MDA3'!I14,'MDA3'!L14)+MAX('MDA3'!J14,'MDA3'!M14)),MAX('MDA1'!M14,MAX('MDA3'!I14,'MDA3'!L14)+MAX('MDA3'!J14,'MDA3'!M14)),J14),0)</f>
        <v>0</v>
      </c>
      <c r="O14" s="73">
        <f>IF(AND(COUNTRY_INFO!I14&gt;0,COUNTRY_INFO!I14&lt;4), IF(M14/J14*100&lt;&gt;0, IF(M14/J14*100&gt;100,100,M14/J14*100), "-"),0)</f>
        <v>0</v>
      </c>
      <c r="P14" s="67">
        <f>COUNTRY_INFO!N14</f>
        <v>0</v>
      </c>
      <c r="Q14" s="61"/>
      <c r="R14" s="61"/>
      <c r="S14" s="11">
        <f>SUM(MAX('MDA2'!J14, 'T1'!L14, MAX(T3_R1!K14, T3_R2!K14)), MAX('MDA1'!K14, 'MDA2'!K14, 'T1'!M14, MAX(T3_R1!L14, T3_R2!L14)), MAX('MDA1'!L14, 'MDA2'!L14, 'T1'!N14, MAX(T3_R1!M14, T3_R2!M14)))</f>
        <v>0</v>
      </c>
      <c r="T14" s="11">
        <f>IF(AND(COUNTRY_INFO!J14&gt;1,COUNTRY_INFO!J14&lt;4),IF(COUNTRY_INFO!E14&gt;MAX('MDA2'!J14,'T1'!L14,MAX(T3_R1!K14,T3_R2!K14)),MAX('MDA2'!J14,'T1'!L14,MAX(T3_R1!K14,T3_R2!K14)),COUNTRY_INFO!E14),0)</f>
        <v>0</v>
      </c>
      <c r="U14" s="217">
        <f>IF(AND(COUNTRY_INFO!J14&gt;1,COUNTRY_INFO!J14&lt;4), IF(T14/COUNTRY_INFO!E14*100&lt;&gt;0, IF(T14/COUNTRY_INFO!E14*100&gt;100,100,T14/COUNTRY_INFO!E14*100), "-"),0)</f>
        <v>0</v>
      </c>
      <c r="V14" s="11">
        <f>IF(AND(COUNTRY_INFO!J14&gt;1,COUNTRY_INFO!J14&lt;4),IF(COUNTRY_INFO!F14&gt;MAX('MDA1'!K14,'MDA2'!K14,'T1'!M14,MAX(T3_R1!L14,T3_R2!L14)),MAX('MDA1'!K14,'MDA2'!K14,'T1'!M14,MAX(T3_R1!L14,T3_R2!L14)),COUNTRY_INFO!F14),0)</f>
        <v>0</v>
      </c>
      <c r="W14" s="217">
        <f>IF(AND(COUNTRY_INFO!J14&gt;1,COUNTRY_INFO!J14&lt;4), IF(V14/COUNTRY_INFO!F14*100&lt;&gt;0, IF(V14/COUNTRY_INFO!F14*100&gt;100,100,V14/COUNTRY_INFO!F14*100), "-"),0)</f>
        <v>0</v>
      </c>
      <c r="X14" s="11">
        <f t="shared" si="5"/>
        <v>0</v>
      </c>
      <c r="Y14" s="73">
        <f>IF(AND(COUNTRY_INFO!J14&gt;1,COUNTRY_INFO!J14&lt;4), IF(S14/P14*100&lt;&gt;0, IF(X14/P14*100&gt;100,100,X14/P14*100), "-"),0)</f>
        <v>0</v>
      </c>
      <c r="Z14" s="67">
        <f>COUNTRY_INFO!O14</f>
        <v>0</v>
      </c>
      <c r="AA14" s="61"/>
      <c r="AB14" s="61"/>
      <c r="AC14" s="11">
        <f>MAX('T1'!L14,'T2'!J14)+MAX('T1'!M14,'T2'!K14)+MAX('T1'!N14,'T2'!L14)</f>
        <v>0</v>
      </c>
      <c r="AD14" s="11">
        <f>IF(COUNTRY_INFO!K14=1,IF(COUNTRY_INFO!F14*0.33&gt;MAX('T1'!M14,'T2'!K14),MAX('T1'!M14,'T2'!K14),COUNTRY_INFO!F14*0.33),IF(COUNTRY_INFO!K14=2,IF(COUNTRY_INFO!F14*0.5&gt;MAX('T1'!M14,'T2'!K14),MAX('T1'!M14,'T2'!K14),COUNTRY_INFO!F14*0.5),IF(COUNTRY_INFO!K14=3,IF(COUNTRY_INFO!F14&gt;MAX('T1'!M14,'T2'!K14),MAX('T1'!M14,'T2'!K14),COUNTRY_INFO!F14),0)))</f>
        <v>0</v>
      </c>
      <c r="AE14" s="217">
        <f>IF(AND(COUNTRY_INFO!K14&gt;0,COUNTRY_INFO!K14&lt;4),IF(Z14&gt;0,IF(COUNTRY_INFO!K14=1, AD14/(COUNTRY_INFO!F14*0.33)*100, IF(COUNTRY_INFO!K14=2, AD14/(COUNTRY_INFO!F14*0.5)*100, IF(COUNTRY_INFO!K14=3, AD14/COUNTRY_INFO!F14*100))),"-"),0)</f>
        <v>0</v>
      </c>
      <c r="AF14" s="11">
        <f>IF(COUNTRY_INFO!K14=2,IF(COUNTRY_INFO!G14*0.2&gt;MAX('T1'!N14,'T2'!L14),MAX('T1'!N14,'T2'!L14),COUNTRY_INFO!G14*0.2),IF(COUNTRY_INFO!K14=3,IF(COUNTRY_INFO!G14&gt;MAX('T1'!N14,'T2'!L14),MAX('T1'!N14,'T2'!L14),COUNTRY_INFO!G14),0))</f>
        <v>0</v>
      </c>
      <c r="AG14" s="217">
        <f>IF(AND(COUNTRY_INFO!K14&gt;0,COUNTRY_INFO!K14&lt;4),IF(Z14&gt;0,IF(COUNTRY_INFO!K14=1, 0, IF(COUNTRY_INFO!K14=2, AF14/(COUNTRY_INFO!G14*0.2)*100, IF(COUNTRY_INFO!K14=3, AF14/COUNTRY_INFO!G14*100))),"-"),0)</f>
        <v>0</v>
      </c>
      <c r="AH14" s="11">
        <f t="shared" si="6"/>
        <v>0</v>
      </c>
      <c r="AI14" s="73">
        <f>IF(AND(COUNTRY_INFO!K14&gt;0,COUNTRY_INFO!K14&lt;4), IF(AC14/Z14*100&lt;&gt;0, IF(AH14/Z14*100&gt;100,100,AH14/Z14*100), "-"),0)</f>
        <v>0</v>
      </c>
      <c r="AJ14" s="261"/>
      <c r="AK14" s="260">
        <f>IF(AND(D14&lt;&gt;0, D14&lt;&gt;"Unknown",D14&lt;&gt;"Stopped",D14&lt;&gt;"Not required"),D14/COUNTRY_INFO!D14, 0)</f>
        <v>0</v>
      </c>
      <c r="AL14" s="260">
        <f>IF(AND(J14&lt;&gt;0,J14&lt;&gt;"Unknown",J14&lt;&gt;"Stopped",J14&lt;&gt;"Not required"),J14/COUNTRY_INFO!D14, 0)</f>
        <v>0</v>
      </c>
      <c r="AM14" s="260">
        <f>IF(AND(P14&lt;&gt;0,P14&lt;&gt;"Unknown",P14&lt;&gt;"Not required"),P14/(COUNTRY_INFO!E14+COUNTRY_INFO!F14), 0)</f>
        <v>0</v>
      </c>
      <c r="AN14" s="260">
        <f>IF(AND(Z14&lt;&gt;0,Z14&lt;&gt;"Unknown",Z14&lt;&gt;"Not required"),IF(COUNTRY_INFO!K14=1,1,IF(COUNTRY_INFO!K14=2,0.5*COUNTRY_INFO!F14/(0.5*COUNTRY_INFO!F14+0.2*COUNTRY_INFO!G14),IF(COUNTRY_INFO!K14=3,COUNTRY_INFO!F14/(COUNTRY_INFO!F14+COUNTRY_INFO!G14)))),0)</f>
        <v>0</v>
      </c>
      <c r="AO14" s="260">
        <f>IF(AND(Z14&lt;&gt;0,Z14&lt;&gt;"Unknown",Z14&lt;&gt;"Not required"),IF(COUNTRY_INFO!K14=1,0,IF(COUNTRY_INFO!K14=2,0.2*COUNTRY_INFO!G14/(0.5*COUNTRY_INFO!F14+0.2*COUNTRY_INFO!G14),IF(COUNTRY_INFO!K14=3,COUNTRY_INFO!G14/(COUNTRY_INFO!F14+COUNTRY_INFO!G14)))),0)</f>
        <v>0</v>
      </c>
      <c r="AP14" s="259">
        <f>MAX(COUNTRY_INFO!D14*AK14*PROFILE!$G$7,COUNTRY_INFO!D14*AL14*PROFILE!$G$7)</f>
        <v>0</v>
      </c>
      <c r="AQ14" s="259">
        <f>MAX(COUNTRY_INFO!D14*AK14*PROFILE!$G$8,COUNTRY_INFO!D14*AL14*PROFILE!$G$8,COUNTRY_INFO!D14*AM14*PROFILE!$G$8)</f>
        <v>0</v>
      </c>
      <c r="AR14" s="259">
        <f>MAX(COUNTRY_INFO!D14*AK14*PROFILE!$G$9,COUNTRY_INFO!D14*AL14*PROFILE!$G$9,COUNTRY_INFO!D14*AM14*PROFILE!$G$9,IF(AND(DISTRICT!Z14&lt;&gt;"Unknown",Z14&lt;&gt;"Not required"),COUNTRY_INFO!O14*DISTRICT!AN14,0))</f>
        <v>0</v>
      </c>
      <c r="AS14" s="259">
        <f>MAX(COUNTRY_INFO!D14*AK14*PROFILE!$G$10,COUNTRY_INFO!D14*AL14*PROFILE!$G$10,IF(AND(DISTRICT!Z14&lt;&gt;"Unknown",Z14&lt;&gt;"Not required"),COUNTRY_INFO!O14*DISTRICT!AO14,0))</f>
        <v>0</v>
      </c>
      <c r="AT14" s="259">
        <f t="shared" si="7"/>
        <v>0</v>
      </c>
      <c r="AU14" s="258">
        <f t="shared" si="2"/>
        <v>0</v>
      </c>
      <c r="AV14" s="259">
        <f>MAX('MDA2'!J14,'T1'!L14,'T2'!J14,T3_R1!K14,T3_R2!K14)</f>
        <v>0</v>
      </c>
      <c r="AW14" s="259">
        <f>MAX('MDA1'!K14,'MDA2'!K14,'MDA3'!I14,'MDA3'!L14,'T1'!M14,'T2'!K14,T3_R1!L14,T3_R2!L14)</f>
        <v>0</v>
      </c>
      <c r="AX14" s="259">
        <f>MAX('MDA1'!L14,'MDA2'!L14,'MDA3'!J14,'MDA3'!M14,'T1'!N14,'T2'!L14,T3_R1!M14,T3_R2!M14)</f>
        <v>0</v>
      </c>
      <c r="AY14" s="259">
        <f t="shared" si="8"/>
        <v>0</v>
      </c>
      <c r="AZ14" s="259">
        <f>MAX('MDA2'!J14,T14)</f>
        <v>0</v>
      </c>
      <c r="BA14" s="259">
        <f>MAX('MDA1'!K14,'MDA2'!K14,'MDA3'!I14,'MDA3'!L14,V14,AD14)</f>
        <v>0</v>
      </c>
      <c r="BB14" s="259">
        <f>MAX('MDA1'!L14,'MDA2'!L14,'MDA3'!J14,'MDA3'!M14,AF14)</f>
        <v>0</v>
      </c>
      <c r="BC14" s="259">
        <f t="shared" si="3"/>
        <v>0</v>
      </c>
      <c r="BD14" s="260">
        <f t="shared" si="4"/>
        <v>0</v>
      </c>
    </row>
    <row r="15" spans="1:56" x14ac:dyDescent="0.2">
      <c r="A15" s="10" t="str">
        <f>IF(COUNTRY_INFO!A15=0," ",COUNTRY_INFO!A15)</f>
        <v>Ethiopia</v>
      </c>
      <c r="B15" s="10" t="str">
        <f>IF(COUNTRY_INFO!B15=0," ",COUNTRY_INFO!B15)</f>
        <v>Addis AbabaAddis Ababa</v>
      </c>
      <c r="C15" s="87" t="str">
        <f>IF(COUNTRY_INFO!C15=0," ",COUNTRY_INFO!C15)</f>
        <v>Kolfie Keranio Subcity</v>
      </c>
      <c r="D15" s="67">
        <f>COUNTRY_INFO!L15</f>
        <v>0</v>
      </c>
      <c r="E15" s="61"/>
      <c r="F15" s="61"/>
      <c r="G15" s="11">
        <f>MAX('MDA1'!M15,'MDA2'!M15)</f>
        <v>0</v>
      </c>
      <c r="H15" s="11">
        <f>IF(AND(COUNTRY_INFO!H15&gt;0,COUNTRY_INFO!H15&lt;4),IF(D15&gt;MAX('MDA1'!M15,'MDA2'!M15),MAX('MDA1'!M15,'MDA2'!M15),D15),0)</f>
        <v>0</v>
      </c>
      <c r="I15" s="73">
        <f>IF(AND(COUNTRY_INFO!H15&gt;0,COUNTRY_INFO!H15&lt;4), IF(G15/D15*100&lt;&gt;0, IF(G15/D15*100&gt;100,100,G15/D15*100), "-"),0)</f>
        <v>0</v>
      </c>
      <c r="J15" s="67">
        <f>COUNTRY_INFO!M15</f>
        <v>0</v>
      </c>
      <c r="K15" s="61"/>
      <c r="L15" s="61"/>
      <c r="M15" s="11">
        <f>MAX('MDA1'!M15,MAX('MDA3'!I15,'MDA3'!L15)+MAX('MDA3'!J15,'MDA3'!M15))</f>
        <v>0</v>
      </c>
      <c r="N15" s="11">
        <f>IF(AND(COUNTRY_INFO!I15&gt;0,COUNTRY_INFO!I15&lt;4),IF(J15&gt;MAX('MDA1'!M15,MAX('MDA3'!I15,'MDA3'!L15)+MAX('MDA3'!J15,'MDA3'!M15)),MAX('MDA1'!M15,MAX('MDA3'!I15,'MDA3'!L15)+MAX('MDA3'!J15,'MDA3'!M15)),J15),0)</f>
        <v>0</v>
      </c>
      <c r="O15" s="73">
        <f>IF(AND(COUNTRY_INFO!I15&gt;0,COUNTRY_INFO!I15&lt;4), IF(M15/J15*100&lt;&gt;0, IF(M15/J15*100&gt;100,100,M15/J15*100), "-"),0)</f>
        <v>0</v>
      </c>
      <c r="P15" s="67">
        <f>COUNTRY_INFO!N15</f>
        <v>0</v>
      </c>
      <c r="Q15" s="61"/>
      <c r="R15" s="61"/>
      <c r="S15" s="11">
        <f>SUM(MAX('MDA2'!J15, 'T1'!L15, MAX(T3_R1!K15, T3_R2!K15)), MAX('MDA1'!K15, 'MDA2'!K15, 'T1'!M15, MAX(T3_R1!L15, T3_R2!L15)), MAX('MDA1'!L15, 'MDA2'!L15, 'T1'!N15, MAX(T3_R1!M15, T3_R2!M15)))</f>
        <v>0</v>
      </c>
      <c r="T15" s="11">
        <f>IF(AND(COUNTRY_INFO!J15&gt;1,COUNTRY_INFO!J15&lt;4),IF(COUNTRY_INFO!E15&gt;MAX('MDA2'!J15,'T1'!L15,MAX(T3_R1!K15,T3_R2!K15)),MAX('MDA2'!J15,'T1'!L15,MAX(T3_R1!K15,T3_R2!K15)),COUNTRY_INFO!E15),0)</f>
        <v>0</v>
      </c>
      <c r="U15" s="217">
        <f>IF(AND(COUNTRY_INFO!J15&gt;1,COUNTRY_INFO!J15&lt;4), IF(T15/COUNTRY_INFO!E15*100&lt;&gt;0, IF(T15/COUNTRY_INFO!E15*100&gt;100,100,T15/COUNTRY_INFO!E15*100), "-"),0)</f>
        <v>0</v>
      </c>
      <c r="V15" s="11">
        <f>IF(AND(COUNTRY_INFO!J15&gt;1,COUNTRY_INFO!J15&lt;4),IF(COUNTRY_INFO!F15&gt;MAX('MDA1'!K15,'MDA2'!K15,'T1'!M15,MAX(T3_R1!L15,T3_R2!L15)),MAX('MDA1'!K15,'MDA2'!K15,'T1'!M15,MAX(T3_R1!L15,T3_R2!L15)),COUNTRY_INFO!F15),0)</f>
        <v>0</v>
      </c>
      <c r="W15" s="217">
        <f>IF(AND(COUNTRY_INFO!J15&gt;1,COUNTRY_INFO!J15&lt;4), IF(V15/COUNTRY_INFO!F15*100&lt;&gt;0, IF(V15/COUNTRY_INFO!F15*100&gt;100,100,V15/COUNTRY_INFO!F15*100), "-"),0)</f>
        <v>0</v>
      </c>
      <c r="X15" s="11">
        <f t="shared" si="5"/>
        <v>0</v>
      </c>
      <c r="Y15" s="73">
        <f>IF(AND(COUNTRY_INFO!J15&gt;1,COUNTRY_INFO!J15&lt;4), IF(S15/P15*100&lt;&gt;0, IF(X15/P15*100&gt;100,100,X15/P15*100), "-"),0)</f>
        <v>0</v>
      </c>
      <c r="Z15" s="67">
        <f>COUNTRY_INFO!O15</f>
        <v>0</v>
      </c>
      <c r="AA15" s="61"/>
      <c r="AB15" s="61"/>
      <c r="AC15" s="11">
        <f>MAX('T1'!L15,'T2'!J15)+MAX('T1'!M15,'T2'!K15)+MAX('T1'!N15,'T2'!L15)</f>
        <v>0</v>
      </c>
      <c r="AD15" s="11">
        <f>IF(COUNTRY_INFO!K15=1,IF(COUNTRY_INFO!F15*0.33&gt;MAX('T1'!M15,'T2'!K15),MAX('T1'!M15,'T2'!K15),COUNTRY_INFO!F15*0.33),IF(COUNTRY_INFO!K15=2,IF(COUNTRY_INFO!F15*0.5&gt;MAX('T1'!M15,'T2'!K15),MAX('T1'!M15,'T2'!K15),COUNTRY_INFO!F15*0.5),IF(COUNTRY_INFO!K15=3,IF(COUNTRY_INFO!F15&gt;MAX('T1'!M15,'T2'!K15),MAX('T1'!M15,'T2'!K15),COUNTRY_INFO!F15),0)))</f>
        <v>0</v>
      </c>
      <c r="AE15" s="217">
        <f>IF(AND(COUNTRY_INFO!K15&gt;0,COUNTRY_INFO!K15&lt;4),IF(Z15&gt;0,IF(COUNTRY_INFO!K15=1, AD15/(COUNTRY_INFO!F15*0.33)*100, IF(COUNTRY_INFO!K15=2, AD15/(COUNTRY_INFO!F15*0.5)*100, IF(COUNTRY_INFO!K15=3, AD15/COUNTRY_INFO!F15*100))),"-"),0)</f>
        <v>0</v>
      </c>
      <c r="AF15" s="11">
        <f>IF(COUNTRY_INFO!K15=2,IF(COUNTRY_INFO!G15*0.2&gt;MAX('T1'!N15,'T2'!L15),MAX('T1'!N15,'T2'!L15),COUNTRY_INFO!G15*0.2),IF(COUNTRY_INFO!K15=3,IF(COUNTRY_INFO!G15&gt;MAX('T1'!N15,'T2'!L15),MAX('T1'!N15,'T2'!L15),COUNTRY_INFO!G15),0))</f>
        <v>0</v>
      </c>
      <c r="AG15" s="217">
        <f>IF(AND(COUNTRY_INFO!K15&gt;0,COUNTRY_INFO!K15&lt;4),IF(Z15&gt;0,IF(COUNTRY_INFO!K15=1, 0, IF(COUNTRY_INFO!K15=2, AF15/(COUNTRY_INFO!G15*0.2)*100, IF(COUNTRY_INFO!K15=3, AF15/COUNTRY_INFO!G15*100))),"-"),0)</f>
        <v>0</v>
      </c>
      <c r="AH15" s="11">
        <f t="shared" si="6"/>
        <v>0</v>
      </c>
      <c r="AI15" s="73">
        <f>IF(AND(COUNTRY_INFO!K15&gt;0,COUNTRY_INFO!K15&lt;4), IF(AC15/Z15*100&lt;&gt;0, IF(AH15/Z15*100&gt;100,100,AH15/Z15*100), "-"),0)</f>
        <v>0</v>
      </c>
      <c r="AJ15" s="261"/>
      <c r="AK15" s="260">
        <f>IF(AND(D15&lt;&gt;0, D15&lt;&gt;"Unknown",D15&lt;&gt;"Stopped",D15&lt;&gt;"Not required"),D15/COUNTRY_INFO!D15, 0)</f>
        <v>0</v>
      </c>
      <c r="AL15" s="260">
        <f>IF(AND(J15&lt;&gt;0,J15&lt;&gt;"Unknown",J15&lt;&gt;"Stopped",J15&lt;&gt;"Not required"),J15/COUNTRY_INFO!D15, 0)</f>
        <v>0</v>
      </c>
      <c r="AM15" s="260">
        <f>IF(AND(P15&lt;&gt;0,P15&lt;&gt;"Unknown",P15&lt;&gt;"Not required"),P15/(COUNTRY_INFO!E15+COUNTRY_INFO!F15), 0)</f>
        <v>0</v>
      </c>
      <c r="AN15" s="260">
        <f>IF(AND(Z15&lt;&gt;0,Z15&lt;&gt;"Unknown",Z15&lt;&gt;"Not required"),IF(COUNTRY_INFO!K15=1,1,IF(COUNTRY_INFO!K15=2,0.5*COUNTRY_INFO!F15/(0.5*COUNTRY_INFO!F15+0.2*COUNTRY_INFO!G15),IF(COUNTRY_INFO!K15=3,COUNTRY_INFO!F15/(COUNTRY_INFO!F15+COUNTRY_INFO!G15)))),0)</f>
        <v>0</v>
      </c>
      <c r="AO15" s="260">
        <f>IF(AND(Z15&lt;&gt;0,Z15&lt;&gt;"Unknown",Z15&lt;&gt;"Not required"),IF(COUNTRY_INFO!K15=1,0,IF(COUNTRY_INFO!K15=2,0.2*COUNTRY_INFO!G15/(0.5*COUNTRY_INFO!F15+0.2*COUNTRY_INFO!G15),IF(COUNTRY_INFO!K15=3,COUNTRY_INFO!G15/(COUNTRY_INFO!F15+COUNTRY_INFO!G15)))),0)</f>
        <v>0</v>
      </c>
      <c r="AP15" s="259">
        <f>MAX(COUNTRY_INFO!D15*AK15*PROFILE!$G$7,COUNTRY_INFO!D15*AL15*PROFILE!$G$7)</f>
        <v>0</v>
      </c>
      <c r="AQ15" s="259">
        <f>MAX(COUNTRY_INFO!D15*AK15*PROFILE!$G$8,COUNTRY_INFO!D15*AL15*PROFILE!$G$8,COUNTRY_INFO!D15*AM15*PROFILE!$G$8)</f>
        <v>0</v>
      </c>
      <c r="AR15" s="259">
        <f>MAX(COUNTRY_INFO!D15*AK15*PROFILE!$G$9,COUNTRY_INFO!D15*AL15*PROFILE!$G$9,COUNTRY_INFO!D15*AM15*PROFILE!$G$9,IF(AND(DISTRICT!Z15&lt;&gt;"Unknown",Z15&lt;&gt;"Not required"),COUNTRY_INFO!O15*DISTRICT!AN15,0))</f>
        <v>0</v>
      </c>
      <c r="AS15" s="259">
        <f>MAX(COUNTRY_INFO!D15*AK15*PROFILE!$G$10,COUNTRY_INFO!D15*AL15*PROFILE!$G$10,IF(AND(DISTRICT!Z15&lt;&gt;"Unknown",Z15&lt;&gt;"Not required"),COUNTRY_INFO!O15*DISTRICT!AO15,0))</f>
        <v>0</v>
      </c>
      <c r="AT15" s="259">
        <f t="shared" si="7"/>
        <v>0</v>
      </c>
      <c r="AU15" s="258">
        <f t="shared" si="2"/>
        <v>0</v>
      </c>
      <c r="AV15" s="259">
        <f>MAX('MDA2'!J15,'T1'!L15,'T2'!J15,T3_R1!K15,T3_R2!K15)</f>
        <v>0</v>
      </c>
      <c r="AW15" s="259">
        <f>MAX('MDA1'!K15,'MDA2'!K15,'MDA3'!I15,'MDA3'!L15,'T1'!M15,'T2'!K15,T3_R1!L15,T3_R2!L15)</f>
        <v>0</v>
      </c>
      <c r="AX15" s="259">
        <f>MAX('MDA1'!L15,'MDA2'!L15,'MDA3'!J15,'MDA3'!M15,'T1'!N15,'T2'!L15,T3_R1!M15,T3_R2!M15)</f>
        <v>0</v>
      </c>
      <c r="AY15" s="259">
        <f t="shared" si="8"/>
        <v>0</v>
      </c>
      <c r="AZ15" s="259">
        <f>MAX('MDA2'!J15,T15)</f>
        <v>0</v>
      </c>
      <c r="BA15" s="259">
        <f>MAX('MDA1'!K15,'MDA2'!K15,'MDA3'!I15,'MDA3'!L15,V15,AD15)</f>
        <v>0</v>
      </c>
      <c r="BB15" s="259">
        <f>MAX('MDA1'!L15,'MDA2'!L15,'MDA3'!J15,'MDA3'!M15,AF15)</f>
        <v>0</v>
      </c>
      <c r="BC15" s="259">
        <f t="shared" si="3"/>
        <v>0</v>
      </c>
      <c r="BD15" s="260">
        <f t="shared" si="4"/>
        <v>0</v>
      </c>
    </row>
    <row r="16" spans="1:56" x14ac:dyDescent="0.2">
      <c r="A16" s="10" t="str">
        <f>IF(COUNTRY_INFO!A16=0," ",COUNTRY_INFO!A16)</f>
        <v>Ethiopia</v>
      </c>
      <c r="B16" s="10" t="str">
        <f>IF(COUNTRY_INFO!B16=0," ",COUNTRY_INFO!B16)</f>
        <v>Addis AbabaAddis Ababa</v>
      </c>
      <c r="C16" s="87" t="str">
        <f>IF(COUNTRY_INFO!C16=0," ",COUNTRY_INFO!C16)</f>
        <v>Lideta Subcity</v>
      </c>
      <c r="D16" s="67">
        <f>COUNTRY_INFO!L16</f>
        <v>0</v>
      </c>
      <c r="E16" s="61"/>
      <c r="F16" s="61"/>
      <c r="G16" s="11">
        <f>MAX('MDA1'!M16,'MDA2'!M16)</f>
        <v>0</v>
      </c>
      <c r="H16" s="11">
        <f>IF(AND(COUNTRY_INFO!H16&gt;0,COUNTRY_INFO!H16&lt;4),IF(D16&gt;MAX('MDA1'!M16,'MDA2'!M16),MAX('MDA1'!M16,'MDA2'!M16),D16),0)</f>
        <v>0</v>
      </c>
      <c r="I16" s="73">
        <f>IF(AND(COUNTRY_INFO!H16&gt;0,COUNTRY_INFO!H16&lt;4), IF(G16/D16*100&lt;&gt;0, IF(G16/D16*100&gt;100,100,G16/D16*100), "-"),0)</f>
        <v>0</v>
      </c>
      <c r="J16" s="67">
        <f>COUNTRY_INFO!M16</f>
        <v>0</v>
      </c>
      <c r="K16" s="61"/>
      <c r="L16" s="61"/>
      <c r="M16" s="11">
        <f>MAX('MDA1'!M16,MAX('MDA3'!I16,'MDA3'!L16)+MAX('MDA3'!J16,'MDA3'!M16))</f>
        <v>0</v>
      </c>
      <c r="N16" s="11">
        <f>IF(AND(COUNTRY_INFO!I16&gt;0,COUNTRY_INFO!I16&lt;4),IF(J16&gt;MAX('MDA1'!M16,MAX('MDA3'!I16,'MDA3'!L16)+MAX('MDA3'!J16,'MDA3'!M16)),MAX('MDA1'!M16,MAX('MDA3'!I16,'MDA3'!L16)+MAX('MDA3'!J16,'MDA3'!M16)),J16),0)</f>
        <v>0</v>
      </c>
      <c r="O16" s="73">
        <f>IF(AND(COUNTRY_INFO!I16&gt;0,COUNTRY_INFO!I16&lt;4), IF(M16/J16*100&lt;&gt;0, IF(M16/J16*100&gt;100,100,M16/J16*100), "-"),0)</f>
        <v>0</v>
      </c>
      <c r="P16" s="67">
        <f>COUNTRY_INFO!N16</f>
        <v>0</v>
      </c>
      <c r="Q16" s="61"/>
      <c r="R16" s="61"/>
      <c r="S16" s="11">
        <f>SUM(MAX('MDA2'!J16, 'T1'!L16, MAX(T3_R1!K16, T3_R2!K16)), MAX('MDA1'!K16, 'MDA2'!K16, 'T1'!M16, MAX(T3_R1!L16, T3_R2!L16)), MAX('MDA1'!L16, 'MDA2'!L16, 'T1'!N16, MAX(T3_R1!M16, T3_R2!M16)))</f>
        <v>0</v>
      </c>
      <c r="T16" s="11">
        <f>IF(AND(COUNTRY_INFO!J16&gt;1,COUNTRY_INFO!J16&lt;4),IF(COUNTRY_INFO!E16&gt;MAX('MDA2'!J16,'T1'!L16,MAX(T3_R1!K16,T3_R2!K16)),MAX('MDA2'!J16,'T1'!L16,MAX(T3_R1!K16,T3_R2!K16)),COUNTRY_INFO!E16),0)</f>
        <v>0</v>
      </c>
      <c r="U16" s="217">
        <f>IF(AND(COUNTRY_INFO!J16&gt;1,COUNTRY_INFO!J16&lt;4), IF(T16/COUNTRY_INFO!E16*100&lt;&gt;0, IF(T16/COUNTRY_INFO!E16*100&gt;100,100,T16/COUNTRY_INFO!E16*100), "-"),0)</f>
        <v>0</v>
      </c>
      <c r="V16" s="11">
        <f>IF(AND(COUNTRY_INFO!J16&gt;1,COUNTRY_INFO!J16&lt;4),IF(COUNTRY_INFO!F16&gt;MAX('MDA1'!K16,'MDA2'!K16,'T1'!M16,MAX(T3_R1!L16,T3_R2!L16)),MAX('MDA1'!K16,'MDA2'!K16,'T1'!M16,MAX(T3_R1!L16,T3_R2!L16)),COUNTRY_INFO!F16),0)</f>
        <v>0</v>
      </c>
      <c r="W16" s="217">
        <f>IF(AND(COUNTRY_INFO!J16&gt;1,COUNTRY_INFO!J16&lt;4), IF(V16/COUNTRY_INFO!F16*100&lt;&gt;0, IF(V16/COUNTRY_INFO!F16*100&gt;100,100,V16/COUNTRY_INFO!F16*100), "-"),0)</f>
        <v>0</v>
      </c>
      <c r="X16" s="11">
        <f t="shared" si="5"/>
        <v>0</v>
      </c>
      <c r="Y16" s="73">
        <f>IF(AND(COUNTRY_INFO!J16&gt;1,COUNTRY_INFO!J16&lt;4), IF(S16/P16*100&lt;&gt;0, IF(X16/P16*100&gt;100,100,X16/P16*100), "-"),0)</f>
        <v>0</v>
      </c>
      <c r="Z16" s="67">
        <f>COUNTRY_INFO!O16</f>
        <v>0</v>
      </c>
      <c r="AA16" s="61"/>
      <c r="AB16" s="61"/>
      <c r="AC16" s="11">
        <f>MAX('T1'!L16,'T2'!J16)+MAX('T1'!M16,'T2'!K16)+MAX('T1'!N16,'T2'!L16)</f>
        <v>0</v>
      </c>
      <c r="AD16" s="11">
        <f>IF(COUNTRY_INFO!K16=1,IF(COUNTRY_INFO!F16*0.33&gt;MAX('T1'!M16,'T2'!K16),MAX('T1'!M16,'T2'!K16),COUNTRY_INFO!F16*0.33),IF(COUNTRY_INFO!K16=2,IF(COUNTRY_INFO!F16*0.5&gt;MAX('T1'!M16,'T2'!K16),MAX('T1'!M16,'T2'!K16),COUNTRY_INFO!F16*0.5),IF(COUNTRY_INFO!K16=3,IF(COUNTRY_INFO!F16&gt;MAX('T1'!M16,'T2'!K16),MAX('T1'!M16,'T2'!K16),COUNTRY_INFO!F16),0)))</f>
        <v>0</v>
      </c>
      <c r="AE16" s="217">
        <f>IF(AND(COUNTRY_INFO!K16&gt;0,COUNTRY_INFO!K16&lt;4),IF(Z16&gt;0,IF(COUNTRY_INFO!K16=1, AD16/(COUNTRY_INFO!F16*0.33)*100, IF(COUNTRY_INFO!K16=2, AD16/(COUNTRY_INFO!F16*0.5)*100, IF(COUNTRY_INFO!K16=3, AD16/COUNTRY_INFO!F16*100))),"-"),0)</f>
        <v>0</v>
      </c>
      <c r="AF16" s="11">
        <f>IF(COUNTRY_INFO!K16=2,IF(COUNTRY_INFO!G16*0.2&gt;MAX('T1'!N16,'T2'!L16),MAX('T1'!N16,'T2'!L16),COUNTRY_INFO!G16*0.2),IF(COUNTRY_INFO!K16=3,IF(COUNTRY_INFO!G16&gt;MAX('T1'!N16,'T2'!L16),MAX('T1'!N16,'T2'!L16),COUNTRY_INFO!G16),0))</f>
        <v>0</v>
      </c>
      <c r="AG16" s="217">
        <f>IF(AND(COUNTRY_INFO!K16&gt;0,COUNTRY_INFO!K16&lt;4),IF(Z16&gt;0,IF(COUNTRY_INFO!K16=1, 0, IF(COUNTRY_INFO!K16=2, AF16/(COUNTRY_INFO!G16*0.2)*100, IF(COUNTRY_INFO!K16=3, AF16/COUNTRY_INFO!G16*100))),"-"),0)</f>
        <v>0</v>
      </c>
      <c r="AH16" s="11">
        <f t="shared" si="6"/>
        <v>0</v>
      </c>
      <c r="AI16" s="73">
        <f>IF(AND(COUNTRY_INFO!K16&gt;0,COUNTRY_INFO!K16&lt;4), IF(AC16/Z16*100&lt;&gt;0, IF(AH16/Z16*100&gt;100,100,AH16/Z16*100), "-"),0)</f>
        <v>0</v>
      </c>
      <c r="AJ16" s="261"/>
      <c r="AK16" s="260">
        <f>IF(AND(D16&lt;&gt;0, D16&lt;&gt;"Unknown",D16&lt;&gt;"Stopped",D16&lt;&gt;"Not required"),D16/COUNTRY_INFO!D16, 0)</f>
        <v>0</v>
      </c>
      <c r="AL16" s="260">
        <f>IF(AND(J16&lt;&gt;0,J16&lt;&gt;"Unknown",J16&lt;&gt;"Stopped",J16&lt;&gt;"Not required"),J16/COUNTRY_INFO!D16, 0)</f>
        <v>0</v>
      </c>
      <c r="AM16" s="260">
        <f>IF(AND(P16&lt;&gt;0,P16&lt;&gt;"Unknown",P16&lt;&gt;"Not required"),P16/(COUNTRY_INFO!E16+COUNTRY_INFO!F16), 0)</f>
        <v>0</v>
      </c>
      <c r="AN16" s="260">
        <f>IF(AND(Z16&lt;&gt;0,Z16&lt;&gt;"Unknown",Z16&lt;&gt;"Not required"),IF(COUNTRY_INFO!K16=1,1,IF(COUNTRY_INFO!K16=2,0.5*COUNTRY_INFO!F16/(0.5*COUNTRY_INFO!F16+0.2*COUNTRY_INFO!G16),IF(COUNTRY_INFO!K16=3,COUNTRY_INFO!F16/(COUNTRY_INFO!F16+COUNTRY_INFO!G16)))),0)</f>
        <v>0</v>
      </c>
      <c r="AO16" s="260">
        <f>IF(AND(Z16&lt;&gt;0,Z16&lt;&gt;"Unknown",Z16&lt;&gt;"Not required"),IF(COUNTRY_INFO!K16=1,0,IF(COUNTRY_INFO!K16=2,0.2*COUNTRY_INFO!G16/(0.5*COUNTRY_INFO!F16+0.2*COUNTRY_INFO!G16),IF(COUNTRY_INFO!K16=3,COUNTRY_INFO!G16/(COUNTRY_INFO!F16+COUNTRY_INFO!G16)))),0)</f>
        <v>0</v>
      </c>
      <c r="AP16" s="259">
        <f>MAX(COUNTRY_INFO!D16*AK16*PROFILE!$G$7,COUNTRY_INFO!D16*AL16*PROFILE!$G$7)</f>
        <v>0</v>
      </c>
      <c r="AQ16" s="259">
        <f>MAX(COUNTRY_INFO!D16*AK16*PROFILE!$G$8,COUNTRY_INFO!D16*AL16*PROFILE!$G$8,COUNTRY_INFO!D16*AM16*PROFILE!$G$8)</f>
        <v>0</v>
      </c>
      <c r="AR16" s="259">
        <f>MAX(COUNTRY_INFO!D16*AK16*PROFILE!$G$9,COUNTRY_INFO!D16*AL16*PROFILE!$G$9,COUNTRY_INFO!D16*AM16*PROFILE!$G$9,IF(AND(DISTRICT!Z16&lt;&gt;"Unknown",Z16&lt;&gt;"Not required"),COUNTRY_INFO!O16*DISTRICT!AN16,0))</f>
        <v>0</v>
      </c>
      <c r="AS16" s="259">
        <f>MAX(COUNTRY_INFO!D16*AK16*PROFILE!$G$10,COUNTRY_INFO!D16*AL16*PROFILE!$G$10,IF(AND(DISTRICT!Z16&lt;&gt;"Unknown",Z16&lt;&gt;"Not required"),COUNTRY_INFO!O16*DISTRICT!AO16,0))</f>
        <v>0</v>
      </c>
      <c r="AT16" s="259">
        <f t="shared" si="7"/>
        <v>0</v>
      </c>
      <c r="AU16" s="258">
        <f t="shared" si="2"/>
        <v>0</v>
      </c>
      <c r="AV16" s="259">
        <f>MAX('MDA2'!J16,'T1'!L16,'T2'!J16,T3_R1!K16,T3_R2!K16)</f>
        <v>0</v>
      </c>
      <c r="AW16" s="259">
        <f>MAX('MDA1'!K16,'MDA2'!K16,'MDA3'!I16,'MDA3'!L16,'T1'!M16,'T2'!K16,T3_R1!L16,T3_R2!L16)</f>
        <v>0</v>
      </c>
      <c r="AX16" s="259">
        <f>MAX('MDA1'!L16,'MDA2'!L16,'MDA3'!J16,'MDA3'!M16,'T1'!N16,'T2'!L16,T3_R1!M16,T3_R2!M16)</f>
        <v>0</v>
      </c>
      <c r="AY16" s="259">
        <f t="shared" si="8"/>
        <v>0</v>
      </c>
      <c r="AZ16" s="259">
        <f>MAX('MDA2'!J16,T16)</f>
        <v>0</v>
      </c>
      <c r="BA16" s="259">
        <f>MAX('MDA1'!K16,'MDA2'!K16,'MDA3'!I16,'MDA3'!L16,V16,AD16)</f>
        <v>0</v>
      </c>
      <c r="BB16" s="259">
        <f>MAX('MDA1'!L16,'MDA2'!L16,'MDA3'!J16,'MDA3'!M16,AF16)</f>
        <v>0</v>
      </c>
      <c r="BC16" s="259">
        <f t="shared" si="3"/>
        <v>0</v>
      </c>
      <c r="BD16" s="260">
        <f t="shared" si="4"/>
        <v>0</v>
      </c>
    </row>
    <row r="17" spans="1:56" x14ac:dyDescent="0.2">
      <c r="A17" s="10" t="str">
        <f>IF(COUNTRY_INFO!A17=0," ",COUNTRY_INFO!A17)</f>
        <v>Ethiopia</v>
      </c>
      <c r="B17" s="10" t="str">
        <f>IF(COUNTRY_INFO!B17=0," ",COUNTRY_INFO!B17)</f>
        <v>Addis AbabaAddis Ababa</v>
      </c>
      <c r="C17" s="87" t="str">
        <f>IF(COUNTRY_INFO!C17=0," ",COUNTRY_INFO!C17)</f>
        <v>Nifase Silk Lafto Subcity</v>
      </c>
      <c r="D17" s="67">
        <f>COUNTRY_INFO!L17</f>
        <v>0</v>
      </c>
      <c r="E17" s="61"/>
      <c r="F17" s="61"/>
      <c r="G17" s="11">
        <f>MAX('MDA1'!M17,'MDA2'!M17)</f>
        <v>0</v>
      </c>
      <c r="H17" s="11">
        <f>IF(AND(COUNTRY_INFO!H17&gt;0,COUNTRY_INFO!H17&lt;4),IF(D17&gt;MAX('MDA1'!M17,'MDA2'!M17),MAX('MDA1'!M17,'MDA2'!M17),D17),0)</f>
        <v>0</v>
      </c>
      <c r="I17" s="73">
        <f>IF(AND(COUNTRY_INFO!H17&gt;0,COUNTRY_INFO!H17&lt;4), IF(G17/D17*100&lt;&gt;0, IF(G17/D17*100&gt;100,100,G17/D17*100), "-"),0)</f>
        <v>0</v>
      </c>
      <c r="J17" s="67">
        <f>COUNTRY_INFO!M17</f>
        <v>0</v>
      </c>
      <c r="K17" s="61"/>
      <c r="L17" s="61"/>
      <c r="M17" s="11">
        <f>MAX('MDA1'!M17,MAX('MDA3'!I17,'MDA3'!L17)+MAX('MDA3'!J17,'MDA3'!M17))</f>
        <v>0</v>
      </c>
      <c r="N17" s="11">
        <f>IF(AND(COUNTRY_INFO!I17&gt;0,COUNTRY_INFO!I17&lt;4),IF(J17&gt;MAX('MDA1'!M17,MAX('MDA3'!I17,'MDA3'!L17)+MAX('MDA3'!J17,'MDA3'!M17)),MAX('MDA1'!M17,MAX('MDA3'!I17,'MDA3'!L17)+MAX('MDA3'!J17,'MDA3'!M17)),J17),0)</f>
        <v>0</v>
      </c>
      <c r="O17" s="73">
        <f>IF(AND(COUNTRY_INFO!I17&gt;0,COUNTRY_INFO!I17&lt;4), IF(M17/J17*100&lt;&gt;0, IF(M17/J17*100&gt;100,100,M17/J17*100), "-"),0)</f>
        <v>0</v>
      </c>
      <c r="P17" s="67">
        <f>COUNTRY_INFO!N17</f>
        <v>0</v>
      </c>
      <c r="Q17" s="61"/>
      <c r="R17" s="61"/>
      <c r="S17" s="11">
        <f>SUM(MAX('MDA2'!J17, 'T1'!L17, MAX(T3_R1!K17, T3_R2!K17)), MAX('MDA1'!K17, 'MDA2'!K17, 'T1'!M17, MAX(T3_R1!L17, T3_R2!L17)), MAX('MDA1'!L17, 'MDA2'!L17, 'T1'!N17, MAX(T3_R1!M17, T3_R2!M17)))</f>
        <v>0</v>
      </c>
      <c r="T17" s="11">
        <f>IF(AND(COUNTRY_INFO!J17&gt;1,COUNTRY_INFO!J17&lt;4),IF(COUNTRY_INFO!E17&gt;MAX('MDA2'!J17,'T1'!L17,MAX(T3_R1!K17,T3_R2!K17)),MAX('MDA2'!J17,'T1'!L17,MAX(T3_R1!K17,T3_R2!K17)),COUNTRY_INFO!E17),0)</f>
        <v>0</v>
      </c>
      <c r="U17" s="217">
        <f>IF(AND(COUNTRY_INFO!J17&gt;1,COUNTRY_INFO!J17&lt;4), IF(T17/COUNTRY_INFO!E17*100&lt;&gt;0, IF(T17/COUNTRY_INFO!E17*100&gt;100,100,T17/COUNTRY_INFO!E17*100), "-"),0)</f>
        <v>0</v>
      </c>
      <c r="V17" s="11">
        <f>IF(AND(COUNTRY_INFO!J17&gt;1,COUNTRY_INFO!J17&lt;4),IF(COUNTRY_INFO!F17&gt;MAX('MDA1'!K17,'MDA2'!K17,'T1'!M17,MAX(T3_R1!L17,T3_R2!L17)),MAX('MDA1'!K17,'MDA2'!K17,'T1'!M17,MAX(T3_R1!L17,T3_R2!L17)),COUNTRY_INFO!F17),0)</f>
        <v>0</v>
      </c>
      <c r="W17" s="217">
        <f>IF(AND(COUNTRY_INFO!J17&gt;1,COUNTRY_INFO!J17&lt;4), IF(V17/COUNTRY_INFO!F17*100&lt;&gt;0, IF(V17/COUNTRY_INFO!F17*100&gt;100,100,V17/COUNTRY_INFO!F17*100), "-"),0)</f>
        <v>0</v>
      </c>
      <c r="X17" s="11">
        <f t="shared" si="5"/>
        <v>0</v>
      </c>
      <c r="Y17" s="73">
        <f>IF(AND(COUNTRY_INFO!J17&gt;1,COUNTRY_INFO!J17&lt;4), IF(S17/P17*100&lt;&gt;0, IF(X17/P17*100&gt;100,100,X17/P17*100), "-"),0)</f>
        <v>0</v>
      </c>
      <c r="Z17" s="67">
        <f>COUNTRY_INFO!O17</f>
        <v>0</v>
      </c>
      <c r="AA17" s="61"/>
      <c r="AB17" s="61"/>
      <c r="AC17" s="11">
        <f>MAX('T1'!L17,'T2'!J17)+MAX('T1'!M17,'T2'!K17)+MAX('T1'!N17,'T2'!L17)</f>
        <v>0</v>
      </c>
      <c r="AD17" s="11">
        <f>IF(COUNTRY_INFO!K17=1,IF(COUNTRY_INFO!F17*0.33&gt;MAX('T1'!M17,'T2'!K17),MAX('T1'!M17,'T2'!K17),COUNTRY_INFO!F17*0.33),IF(COUNTRY_INFO!K17=2,IF(COUNTRY_INFO!F17*0.5&gt;MAX('T1'!M17,'T2'!K17),MAX('T1'!M17,'T2'!K17),COUNTRY_INFO!F17*0.5),IF(COUNTRY_INFO!K17=3,IF(COUNTRY_INFO!F17&gt;MAX('T1'!M17,'T2'!K17),MAX('T1'!M17,'T2'!K17),COUNTRY_INFO!F17),0)))</f>
        <v>0</v>
      </c>
      <c r="AE17" s="217">
        <f>IF(AND(COUNTRY_INFO!K17&gt;0,COUNTRY_INFO!K17&lt;4),IF(Z17&gt;0,IF(COUNTRY_INFO!K17=1, AD17/(COUNTRY_INFO!F17*0.33)*100, IF(COUNTRY_INFO!K17=2, AD17/(COUNTRY_INFO!F17*0.5)*100, IF(COUNTRY_INFO!K17=3, AD17/COUNTRY_INFO!F17*100))),"-"),0)</f>
        <v>0</v>
      </c>
      <c r="AF17" s="11">
        <f>IF(COUNTRY_INFO!K17=2,IF(COUNTRY_INFO!G17*0.2&gt;MAX('T1'!N17,'T2'!L17),MAX('T1'!N17,'T2'!L17),COUNTRY_INFO!G17*0.2),IF(COUNTRY_INFO!K17=3,IF(COUNTRY_INFO!G17&gt;MAX('T1'!N17,'T2'!L17),MAX('T1'!N17,'T2'!L17),COUNTRY_INFO!G17),0))</f>
        <v>0</v>
      </c>
      <c r="AG17" s="217">
        <f>IF(AND(COUNTRY_INFO!K17&gt;0,COUNTRY_INFO!K17&lt;4),IF(Z17&gt;0,IF(COUNTRY_INFO!K17=1, 0, IF(COUNTRY_INFO!K17=2, AF17/(COUNTRY_INFO!G17*0.2)*100, IF(COUNTRY_INFO!K17=3, AF17/COUNTRY_INFO!G17*100))),"-"),0)</f>
        <v>0</v>
      </c>
      <c r="AH17" s="11">
        <f t="shared" si="6"/>
        <v>0</v>
      </c>
      <c r="AI17" s="73">
        <f>IF(AND(COUNTRY_INFO!K17&gt;0,COUNTRY_INFO!K17&lt;4), IF(AC17/Z17*100&lt;&gt;0, IF(AH17/Z17*100&gt;100,100,AH17/Z17*100), "-"),0)</f>
        <v>0</v>
      </c>
      <c r="AJ17" s="261"/>
      <c r="AK17" s="260">
        <f>IF(AND(D17&lt;&gt;0, D17&lt;&gt;"Unknown",D17&lt;&gt;"Stopped",D17&lt;&gt;"Not required"),D17/COUNTRY_INFO!D17, 0)</f>
        <v>0</v>
      </c>
      <c r="AL17" s="260">
        <f>IF(AND(J17&lt;&gt;0,J17&lt;&gt;"Unknown",J17&lt;&gt;"Stopped",J17&lt;&gt;"Not required"),J17/COUNTRY_INFO!D17, 0)</f>
        <v>0</v>
      </c>
      <c r="AM17" s="260">
        <f>IF(AND(P17&lt;&gt;0,P17&lt;&gt;"Unknown",P17&lt;&gt;"Not required"),P17/(COUNTRY_INFO!E17+COUNTRY_INFO!F17), 0)</f>
        <v>0</v>
      </c>
      <c r="AN17" s="260">
        <f>IF(AND(Z17&lt;&gt;0,Z17&lt;&gt;"Unknown",Z17&lt;&gt;"Not required"),IF(COUNTRY_INFO!K17=1,1,IF(COUNTRY_INFO!K17=2,0.5*COUNTRY_INFO!F17/(0.5*COUNTRY_INFO!F17+0.2*COUNTRY_INFO!G17),IF(COUNTRY_INFO!K17=3,COUNTRY_INFO!F17/(COUNTRY_INFO!F17+COUNTRY_INFO!G17)))),0)</f>
        <v>0</v>
      </c>
      <c r="AO17" s="260">
        <f>IF(AND(Z17&lt;&gt;0,Z17&lt;&gt;"Unknown",Z17&lt;&gt;"Not required"),IF(COUNTRY_INFO!K17=1,0,IF(COUNTRY_INFO!K17=2,0.2*COUNTRY_INFO!G17/(0.5*COUNTRY_INFO!F17+0.2*COUNTRY_INFO!G17),IF(COUNTRY_INFO!K17=3,COUNTRY_INFO!G17/(COUNTRY_INFO!F17+COUNTRY_INFO!G17)))),0)</f>
        <v>0</v>
      </c>
      <c r="AP17" s="259">
        <f>MAX(COUNTRY_INFO!D17*AK17*PROFILE!$G$7,COUNTRY_INFO!D17*AL17*PROFILE!$G$7)</f>
        <v>0</v>
      </c>
      <c r="AQ17" s="259">
        <f>MAX(COUNTRY_INFO!D17*AK17*PROFILE!$G$8,COUNTRY_INFO!D17*AL17*PROFILE!$G$8,COUNTRY_INFO!D17*AM17*PROFILE!$G$8)</f>
        <v>0</v>
      </c>
      <c r="AR17" s="259">
        <f>MAX(COUNTRY_INFO!D17*AK17*PROFILE!$G$9,COUNTRY_INFO!D17*AL17*PROFILE!$G$9,COUNTRY_INFO!D17*AM17*PROFILE!$G$9,IF(AND(DISTRICT!Z17&lt;&gt;"Unknown",Z17&lt;&gt;"Not required"),COUNTRY_INFO!O17*DISTRICT!AN17,0))</f>
        <v>0</v>
      </c>
      <c r="AS17" s="259">
        <f>MAX(COUNTRY_INFO!D17*AK17*PROFILE!$G$10,COUNTRY_INFO!D17*AL17*PROFILE!$G$10,IF(AND(DISTRICT!Z17&lt;&gt;"Unknown",Z17&lt;&gt;"Not required"),COUNTRY_INFO!O17*DISTRICT!AO17,0))</f>
        <v>0</v>
      </c>
      <c r="AT17" s="259">
        <f t="shared" si="7"/>
        <v>0</v>
      </c>
      <c r="AU17" s="258">
        <f t="shared" si="2"/>
        <v>0</v>
      </c>
      <c r="AV17" s="259">
        <f>MAX('MDA2'!J17,'T1'!L17,'T2'!J17,T3_R1!K17,T3_R2!K17)</f>
        <v>0</v>
      </c>
      <c r="AW17" s="259">
        <f>MAX('MDA1'!K17,'MDA2'!K17,'MDA3'!I17,'MDA3'!L17,'T1'!M17,'T2'!K17,T3_R1!L17,T3_R2!L17)</f>
        <v>0</v>
      </c>
      <c r="AX17" s="259">
        <f>MAX('MDA1'!L17,'MDA2'!L17,'MDA3'!J17,'MDA3'!M17,'T1'!N17,'T2'!L17,T3_R1!M17,T3_R2!M17)</f>
        <v>0</v>
      </c>
      <c r="AY17" s="259">
        <f t="shared" si="8"/>
        <v>0</v>
      </c>
      <c r="AZ17" s="259">
        <f>MAX('MDA2'!J17,T17)</f>
        <v>0</v>
      </c>
      <c r="BA17" s="259">
        <f>MAX('MDA1'!K17,'MDA2'!K17,'MDA3'!I17,'MDA3'!L17,V17,AD17)</f>
        <v>0</v>
      </c>
      <c r="BB17" s="259">
        <f>MAX('MDA1'!L17,'MDA2'!L17,'MDA3'!J17,'MDA3'!M17,AF17)</f>
        <v>0</v>
      </c>
      <c r="BC17" s="259">
        <f t="shared" si="3"/>
        <v>0</v>
      </c>
      <c r="BD17" s="260">
        <f t="shared" si="4"/>
        <v>0</v>
      </c>
    </row>
    <row r="18" spans="1:56" x14ac:dyDescent="0.2">
      <c r="A18" s="10" t="str">
        <f>IF(COUNTRY_INFO!A18=0," ",COUNTRY_INFO!A18)</f>
        <v>Ethiopia</v>
      </c>
      <c r="B18" s="10" t="str">
        <f>IF(COUNTRY_INFO!B18=0," ",COUNTRY_INFO!B18)</f>
        <v>Addis AbabaAddis Ababa</v>
      </c>
      <c r="C18" s="87" t="str">
        <f>IF(COUNTRY_INFO!C18=0," ",COUNTRY_INFO!C18)</f>
        <v>Yeka Subcity</v>
      </c>
      <c r="D18" s="67">
        <f>COUNTRY_INFO!L18</f>
        <v>0</v>
      </c>
      <c r="E18" s="61"/>
      <c r="F18" s="61"/>
      <c r="G18" s="11">
        <f>MAX('MDA1'!M18,'MDA2'!M18)</f>
        <v>0</v>
      </c>
      <c r="H18" s="11">
        <f>IF(AND(COUNTRY_INFO!H18&gt;0,COUNTRY_INFO!H18&lt;4),IF(D18&gt;MAX('MDA1'!M18,'MDA2'!M18),MAX('MDA1'!M18,'MDA2'!M18),D18),0)</f>
        <v>0</v>
      </c>
      <c r="I18" s="73">
        <f>IF(AND(COUNTRY_INFO!H18&gt;0,COUNTRY_INFO!H18&lt;4), IF(G18/D18*100&lt;&gt;0, IF(G18/D18*100&gt;100,100,G18/D18*100), "-"),0)</f>
        <v>0</v>
      </c>
      <c r="J18" s="67">
        <f>COUNTRY_INFO!M18</f>
        <v>0</v>
      </c>
      <c r="K18" s="61"/>
      <c r="L18" s="61"/>
      <c r="M18" s="11">
        <f>MAX('MDA1'!M18,MAX('MDA3'!I18,'MDA3'!L18)+MAX('MDA3'!J18,'MDA3'!M18))</f>
        <v>0</v>
      </c>
      <c r="N18" s="11">
        <f>IF(AND(COUNTRY_INFO!I18&gt;0,COUNTRY_INFO!I18&lt;4),IF(J18&gt;MAX('MDA1'!M18,MAX('MDA3'!I18,'MDA3'!L18)+MAX('MDA3'!J18,'MDA3'!M18)),MAX('MDA1'!M18,MAX('MDA3'!I18,'MDA3'!L18)+MAX('MDA3'!J18,'MDA3'!M18)),J18),0)</f>
        <v>0</v>
      </c>
      <c r="O18" s="73">
        <f>IF(AND(COUNTRY_INFO!I18&gt;0,COUNTRY_INFO!I18&lt;4), IF(M18/J18*100&lt;&gt;0, IF(M18/J18*100&gt;100,100,M18/J18*100), "-"),0)</f>
        <v>0</v>
      </c>
      <c r="P18" s="67">
        <f>COUNTRY_INFO!N18</f>
        <v>0</v>
      </c>
      <c r="Q18" s="61"/>
      <c r="R18" s="61"/>
      <c r="S18" s="11">
        <f>SUM(MAX('MDA2'!J18, 'T1'!L18, MAX(T3_R1!K18, T3_R2!K18)), MAX('MDA1'!K18, 'MDA2'!K18, 'T1'!M18, MAX(T3_R1!L18, T3_R2!L18)), MAX('MDA1'!L18, 'MDA2'!L18, 'T1'!N18, MAX(T3_R1!M18, T3_R2!M18)))</f>
        <v>0</v>
      </c>
      <c r="T18" s="11">
        <f>IF(AND(COUNTRY_INFO!J18&gt;1,COUNTRY_INFO!J18&lt;4),IF(COUNTRY_INFO!E18&gt;MAX('MDA2'!J18,'T1'!L18,MAX(T3_R1!K18,T3_R2!K18)),MAX('MDA2'!J18,'T1'!L18,MAX(T3_R1!K18,T3_R2!K18)),COUNTRY_INFO!E18),0)</f>
        <v>0</v>
      </c>
      <c r="U18" s="217">
        <f>IF(AND(COUNTRY_INFO!J18&gt;1,COUNTRY_INFO!J18&lt;4), IF(T18/COUNTRY_INFO!E18*100&lt;&gt;0, IF(T18/COUNTRY_INFO!E18*100&gt;100,100,T18/COUNTRY_INFO!E18*100), "-"),0)</f>
        <v>0</v>
      </c>
      <c r="V18" s="11">
        <f>IF(AND(COUNTRY_INFO!J18&gt;1,COUNTRY_INFO!J18&lt;4),IF(COUNTRY_INFO!F18&gt;MAX('MDA1'!K18,'MDA2'!K18,'T1'!M18,MAX(T3_R1!L18,T3_R2!L18)),MAX('MDA1'!K18,'MDA2'!K18,'T1'!M18,MAX(T3_R1!L18,T3_R2!L18)),COUNTRY_INFO!F18),0)</f>
        <v>0</v>
      </c>
      <c r="W18" s="217">
        <f>IF(AND(COUNTRY_INFO!J18&gt;1,COUNTRY_INFO!J18&lt;4), IF(V18/COUNTRY_INFO!F18*100&lt;&gt;0, IF(V18/COUNTRY_INFO!F18*100&gt;100,100,V18/COUNTRY_INFO!F18*100), "-"),0)</f>
        <v>0</v>
      </c>
      <c r="X18" s="11">
        <f t="shared" si="5"/>
        <v>0</v>
      </c>
      <c r="Y18" s="73">
        <f>IF(AND(COUNTRY_INFO!J18&gt;1,COUNTRY_INFO!J18&lt;4), IF(S18/P18*100&lt;&gt;0, IF(X18/P18*100&gt;100,100,X18/P18*100), "-"),0)</f>
        <v>0</v>
      </c>
      <c r="Z18" s="67">
        <f>COUNTRY_INFO!O18</f>
        <v>0</v>
      </c>
      <c r="AA18" s="61"/>
      <c r="AB18" s="61"/>
      <c r="AC18" s="11">
        <f>MAX('T1'!L18,'T2'!J18)+MAX('T1'!M18,'T2'!K18)+MAX('T1'!N18,'T2'!L18)</f>
        <v>0</v>
      </c>
      <c r="AD18" s="11">
        <f>IF(COUNTRY_INFO!K18=1,IF(COUNTRY_INFO!F18*0.33&gt;MAX('T1'!M18,'T2'!K18),MAX('T1'!M18,'T2'!K18),COUNTRY_INFO!F18*0.33),IF(COUNTRY_INFO!K18=2,IF(COUNTRY_INFO!F18*0.5&gt;MAX('T1'!M18,'T2'!K18),MAX('T1'!M18,'T2'!K18),COUNTRY_INFO!F18*0.5),IF(COUNTRY_INFO!K18=3,IF(COUNTRY_INFO!F18&gt;MAX('T1'!M18,'T2'!K18),MAX('T1'!M18,'T2'!K18),COUNTRY_INFO!F18),0)))</f>
        <v>0</v>
      </c>
      <c r="AE18" s="217">
        <f>IF(AND(COUNTRY_INFO!K18&gt;0,COUNTRY_INFO!K18&lt;4),IF(Z18&gt;0,IF(COUNTRY_INFO!K18=1, AD18/(COUNTRY_INFO!F18*0.33)*100, IF(COUNTRY_INFO!K18=2, AD18/(COUNTRY_INFO!F18*0.5)*100, IF(COUNTRY_INFO!K18=3, AD18/COUNTRY_INFO!F18*100))),"-"),0)</f>
        <v>0</v>
      </c>
      <c r="AF18" s="11">
        <f>IF(COUNTRY_INFO!K18=2,IF(COUNTRY_INFO!G18*0.2&gt;MAX('T1'!N18,'T2'!L18),MAX('T1'!N18,'T2'!L18),COUNTRY_INFO!G18*0.2),IF(COUNTRY_INFO!K18=3,IF(COUNTRY_INFO!G18&gt;MAX('T1'!N18,'T2'!L18),MAX('T1'!N18,'T2'!L18),COUNTRY_INFO!G18),0))</f>
        <v>0</v>
      </c>
      <c r="AG18" s="217">
        <f>IF(AND(COUNTRY_INFO!K18&gt;0,COUNTRY_INFO!K18&lt;4),IF(Z18&gt;0,IF(COUNTRY_INFO!K18=1, 0, IF(COUNTRY_INFO!K18=2, AF18/(COUNTRY_INFO!G18*0.2)*100, IF(COUNTRY_INFO!K18=3, AF18/COUNTRY_INFO!G18*100))),"-"),0)</f>
        <v>0</v>
      </c>
      <c r="AH18" s="11">
        <f t="shared" si="6"/>
        <v>0</v>
      </c>
      <c r="AI18" s="73">
        <f>IF(AND(COUNTRY_INFO!K18&gt;0,COUNTRY_INFO!K18&lt;4), IF(AC18/Z18*100&lt;&gt;0, IF(AH18/Z18*100&gt;100,100,AH18/Z18*100), "-"),0)</f>
        <v>0</v>
      </c>
      <c r="AJ18" s="261"/>
      <c r="AK18" s="260">
        <f>IF(AND(D18&lt;&gt;0, D18&lt;&gt;"Unknown",D18&lt;&gt;"Stopped",D18&lt;&gt;"Not required"),D18/COUNTRY_INFO!D18, 0)</f>
        <v>0</v>
      </c>
      <c r="AL18" s="260">
        <f>IF(AND(J18&lt;&gt;0,J18&lt;&gt;"Unknown",J18&lt;&gt;"Stopped",J18&lt;&gt;"Not required"),J18/COUNTRY_INFO!D18, 0)</f>
        <v>0</v>
      </c>
      <c r="AM18" s="260">
        <f>IF(AND(P18&lt;&gt;0,P18&lt;&gt;"Unknown",P18&lt;&gt;"Not required"),P18/(COUNTRY_INFO!E18+COUNTRY_INFO!F18), 0)</f>
        <v>0</v>
      </c>
      <c r="AN18" s="260">
        <f>IF(AND(Z18&lt;&gt;0,Z18&lt;&gt;"Unknown",Z18&lt;&gt;"Not required"),IF(COUNTRY_INFO!K18=1,1,IF(COUNTRY_INFO!K18=2,0.5*COUNTRY_INFO!F18/(0.5*COUNTRY_INFO!F18+0.2*COUNTRY_INFO!G18),IF(COUNTRY_INFO!K18=3,COUNTRY_INFO!F18/(COUNTRY_INFO!F18+COUNTRY_INFO!G18)))),0)</f>
        <v>0</v>
      </c>
      <c r="AO18" s="260">
        <f>IF(AND(Z18&lt;&gt;0,Z18&lt;&gt;"Unknown",Z18&lt;&gt;"Not required"),IF(COUNTRY_INFO!K18=1,0,IF(COUNTRY_INFO!K18=2,0.2*COUNTRY_INFO!G18/(0.5*COUNTRY_INFO!F18+0.2*COUNTRY_INFO!G18),IF(COUNTRY_INFO!K18=3,COUNTRY_INFO!G18/(COUNTRY_INFO!F18+COUNTRY_INFO!G18)))),0)</f>
        <v>0</v>
      </c>
      <c r="AP18" s="259">
        <f>MAX(COUNTRY_INFO!D18*AK18*PROFILE!$G$7,COUNTRY_INFO!D18*AL18*PROFILE!$G$7)</f>
        <v>0</v>
      </c>
      <c r="AQ18" s="259">
        <f>MAX(COUNTRY_INFO!D18*AK18*PROFILE!$G$8,COUNTRY_INFO!D18*AL18*PROFILE!$G$8,COUNTRY_INFO!D18*AM18*PROFILE!$G$8)</f>
        <v>0</v>
      </c>
      <c r="AR18" s="259">
        <f>MAX(COUNTRY_INFO!D18*AK18*PROFILE!$G$9,COUNTRY_INFO!D18*AL18*PROFILE!$G$9,COUNTRY_INFO!D18*AM18*PROFILE!$G$9,IF(AND(DISTRICT!Z18&lt;&gt;"Unknown",Z18&lt;&gt;"Not required"),COUNTRY_INFO!O18*DISTRICT!AN18,0))</f>
        <v>0</v>
      </c>
      <c r="AS18" s="259">
        <f>MAX(COUNTRY_INFO!D18*AK18*PROFILE!$G$10,COUNTRY_INFO!D18*AL18*PROFILE!$G$10,IF(AND(DISTRICT!Z18&lt;&gt;"Unknown",Z18&lt;&gt;"Not required"),COUNTRY_INFO!O18*DISTRICT!AO18,0))</f>
        <v>0</v>
      </c>
      <c r="AT18" s="259">
        <f t="shared" si="7"/>
        <v>0</v>
      </c>
      <c r="AU18" s="258">
        <f t="shared" si="2"/>
        <v>0</v>
      </c>
      <c r="AV18" s="259">
        <f>MAX('MDA2'!J18,'T1'!L18,'T2'!J18,T3_R1!K18,T3_R2!K18)</f>
        <v>0</v>
      </c>
      <c r="AW18" s="259">
        <f>MAX('MDA1'!K18,'MDA2'!K18,'MDA3'!I18,'MDA3'!L18,'T1'!M18,'T2'!K18,T3_R1!L18,T3_R2!L18)</f>
        <v>0</v>
      </c>
      <c r="AX18" s="259">
        <f>MAX('MDA1'!L18,'MDA2'!L18,'MDA3'!J18,'MDA3'!M18,'T1'!N18,'T2'!L18,T3_R1!M18,T3_R2!M18)</f>
        <v>0</v>
      </c>
      <c r="AY18" s="259">
        <f t="shared" si="8"/>
        <v>0</v>
      </c>
      <c r="AZ18" s="259">
        <f>MAX('MDA2'!J18,T18)</f>
        <v>0</v>
      </c>
      <c r="BA18" s="259">
        <f>MAX('MDA1'!K18,'MDA2'!K18,'MDA3'!I18,'MDA3'!L18,V18,AD18)</f>
        <v>0</v>
      </c>
      <c r="BB18" s="259">
        <f>MAX('MDA1'!L18,'MDA2'!L18,'MDA3'!J18,'MDA3'!M18,AF18)</f>
        <v>0</v>
      </c>
      <c r="BC18" s="259">
        <f t="shared" si="3"/>
        <v>0</v>
      </c>
      <c r="BD18" s="260">
        <f t="shared" si="4"/>
        <v>0</v>
      </c>
    </row>
    <row r="19" spans="1:56" x14ac:dyDescent="0.2">
      <c r="A19" s="10" t="str">
        <f>IF(COUNTRY_INFO!A19=0," ",COUNTRY_INFO!A19)</f>
        <v>Ethiopia</v>
      </c>
      <c r="B19" s="10" t="str">
        <f>IF(COUNTRY_INFO!B19=0," ",COUNTRY_INFO!B19)</f>
        <v>AfarAwsa</v>
      </c>
      <c r="C19" s="87" t="str">
        <f>IF(COUNTRY_INFO!C19=0," ",COUNTRY_INFO!C19)</f>
        <v>Abala</v>
      </c>
      <c r="D19" s="67">
        <f>COUNTRY_INFO!L19</f>
        <v>0</v>
      </c>
      <c r="E19" s="61"/>
      <c r="F19" s="61"/>
      <c r="G19" s="11">
        <f>MAX('MDA1'!M19,'MDA2'!M19)</f>
        <v>0</v>
      </c>
      <c r="H19" s="11">
        <f>IF(AND(COUNTRY_INFO!H19&gt;0,COUNTRY_INFO!H19&lt;4),IF(D19&gt;MAX('MDA1'!M19,'MDA2'!M19),MAX('MDA1'!M19,'MDA2'!M19),D19),0)</f>
        <v>0</v>
      </c>
      <c r="I19" s="73">
        <f>IF(AND(COUNTRY_INFO!H19&gt;0,COUNTRY_INFO!H19&lt;4), IF(G19/D19*100&lt;&gt;0, IF(G19/D19*100&gt;100,100,G19/D19*100), "-"),0)</f>
        <v>0</v>
      </c>
      <c r="J19" s="67" t="str">
        <f>COUNTRY_INFO!M19</f>
        <v>Unknown</v>
      </c>
      <c r="K19" s="61"/>
      <c r="L19" s="61"/>
      <c r="M19" s="11">
        <f>MAX('MDA1'!M19,MAX('MDA3'!I19,'MDA3'!L19)+MAX('MDA3'!J19,'MDA3'!M19))</f>
        <v>0</v>
      </c>
      <c r="N19" s="11">
        <f>IF(AND(COUNTRY_INFO!I19&gt;0,COUNTRY_INFO!I19&lt;4),IF(J19&gt;MAX('MDA1'!M19,MAX('MDA3'!I19,'MDA3'!L19)+MAX('MDA3'!J19,'MDA3'!M19)),MAX('MDA1'!M19,MAX('MDA3'!I19,'MDA3'!L19)+MAX('MDA3'!J19,'MDA3'!M19)),J19),0)</f>
        <v>0</v>
      </c>
      <c r="O19" s="73">
        <f>IF(AND(COUNTRY_INFO!I19&gt;0,COUNTRY_INFO!I19&lt;4), IF(M19/J19*100&lt;&gt;0, IF(M19/J19*100&gt;100,100,M19/J19*100), "-"),0)</f>
        <v>0</v>
      </c>
      <c r="P19" s="67" t="str">
        <f>COUNTRY_INFO!N19</f>
        <v>Unknown</v>
      </c>
      <c r="Q19" s="61"/>
      <c r="R19" s="61"/>
      <c r="S19" s="11">
        <f>SUM(MAX('MDA2'!J19, 'T1'!L19, MAX(T3_R1!K19, T3_R2!K19)), MAX('MDA1'!K19, 'MDA2'!K19, 'T1'!M19, MAX(T3_R1!L19, T3_R2!L19)), MAX('MDA1'!L19, 'MDA2'!L19, 'T1'!N19, MAX(T3_R1!M19, T3_R2!M19)))</f>
        <v>0</v>
      </c>
      <c r="T19" s="11">
        <f>IF(AND(COUNTRY_INFO!J19&gt;1,COUNTRY_INFO!J19&lt;4),IF(COUNTRY_INFO!E19&gt;MAX('MDA2'!J19,'T1'!L19,MAX(T3_R1!K19,T3_R2!K19)),MAX('MDA2'!J19,'T1'!L19,MAX(T3_R1!K19,T3_R2!K19)),COUNTRY_INFO!E19),0)</f>
        <v>0</v>
      </c>
      <c r="U19" s="217">
        <f>IF(AND(COUNTRY_INFO!J19&gt;1,COUNTRY_INFO!J19&lt;4), IF(T19/COUNTRY_INFO!E19*100&lt;&gt;0, IF(T19/COUNTRY_INFO!E19*100&gt;100,100,T19/COUNTRY_INFO!E19*100), "-"),0)</f>
        <v>0</v>
      </c>
      <c r="V19" s="11">
        <f>IF(AND(COUNTRY_INFO!J19&gt;1,COUNTRY_INFO!J19&lt;4),IF(COUNTRY_INFO!F19&gt;MAX('MDA1'!K19,'MDA2'!K19,'T1'!M19,MAX(T3_R1!L19,T3_R2!L19)),MAX('MDA1'!K19,'MDA2'!K19,'T1'!M19,MAX(T3_R1!L19,T3_R2!L19)),COUNTRY_INFO!F19),0)</f>
        <v>0</v>
      </c>
      <c r="W19" s="217">
        <f>IF(AND(COUNTRY_INFO!J19&gt;1,COUNTRY_INFO!J19&lt;4), IF(V19/COUNTRY_INFO!F19*100&lt;&gt;0, IF(V19/COUNTRY_INFO!F19*100&gt;100,100,V19/COUNTRY_INFO!F19*100), "-"),0)</f>
        <v>0</v>
      </c>
      <c r="X19" s="11">
        <f t="shared" si="5"/>
        <v>0</v>
      </c>
      <c r="Y19" s="73">
        <f>IF(AND(COUNTRY_INFO!J19&gt;1,COUNTRY_INFO!J19&lt;4), IF(S19/P19*100&lt;&gt;0, IF(X19/P19*100&gt;100,100,X19/P19*100), "-"),0)</f>
        <v>0</v>
      </c>
      <c r="Z19" s="67" t="str">
        <f>COUNTRY_INFO!O19</f>
        <v>Unknown</v>
      </c>
      <c r="AA19" s="61"/>
      <c r="AB19" s="61"/>
      <c r="AC19" s="11">
        <f>MAX('T1'!L19,'T2'!J19)+MAX('T1'!M19,'T2'!K19)+MAX('T1'!N19,'T2'!L19)</f>
        <v>0</v>
      </c>
      <c r="AD19" s="11">
        <f>IF(COUNTRY_INFO!K19=1,IF(COUNTRY_INFO!F19*0.33&gt;MAX('T1'!M19,'T2'!K19),MAX('T1'!M19,'T2'!K19),COUNTRY_INFO!F19*0.33),IF(COUNTRY_INFO!K19=2,IF(COUNTRY_INFO!F19*0.5&gt;MAX('T1'!M19,'T2'!K19),MAX('T1'!M19,'T2'!K19),COUNTRY_INFO!F19*0.5),IF(COUNTRY_INFO!K19=3,IF(COUNTRY_INFO!F19&gt;MAX('T1'!M19,'T2'!K19),MAX('T1'!M19,'T2'!K19),COUNTRY_INFO!F19),0)))</f>
        <v>0</v>
      </c>
      <c r="AE19" s="217">
        <f>IF(AND(COUNTRY_INFO!K19&gt;0,COUNTRY_INFO!K19&lt;4),IF(Z19&gt;0,IF(COUNTRY_INFO!K19=1, AD19/(COUNTRY_INFO!F19*0.33)*100, IF(COUNTRY_INFO!K19=2, AD19/(COUNTRY_INFO!F19*0.5)*100, IF(COUNTRY_INFO!K19=3, AD19/COUNTRY_INFO!F19*100))),"-"),0)</f>
        <v>0</v>
      </c>
      <c r="AF19" s="11">
        <f>IF(COUNTRY_INFO!K19=2,IF(COUNTRY_INFO!G19*0.2&gt;MAX('T1'!N19,'T2'!L19),MAX('T1'!N19,'T2'!L19),COUNTRY_INFO!G19*0.2),IF(COUNTRY_INFO!K19=3,IF(COUNTRY_INFO!G19&gt;MAX('T1'!N19,'T2'!L19),MAX('T1'!N19,'T2'!L19),COUNTRY_INFO!G19),0))</f>
        <v>0</v>
      </c>
      <c r="AG19" s="217">
        <f>IF(AND(COUNTRY_INFO!K19&gt;0,COUNTRY_INFO!K19&lt;4),IF(Z19&gt;0,IF(COUNTRY_INFO!K19=1, 0, IF(COUNTRY_INFO!K19=2, AF19/(COUNTRY_INFO!G19*0.2)*100, IF(COUNTRY_INFO!K19=3, AF19/COUNTRY_INFO!G19*100))),"-"),0)</f>
        <v>0</v>
      </c>
      <c r="AH19" s="11">
        <f t="shared" si="6"/>
        <v>0</v>
      </c>
      <c r="AI19" s="73">
        <f>IF(AND(COUNTRY_INFO!K19&gt;0,COUNTRY_INFO!K19&lt;4), IF(AC19/Z19*100&lt;&gt;0, IF(AH19/Z19*100&gt;100,100,AH19/Z19*100), "-"),0)</f>
        <v>0</v>
      </c>
      <c r="AJ19" s="261"/>
      <c r="AK19" s="260">
        <f>IF(AND(D19&lt;&gt;0, D19&lt;&gt;"Unknown",D19&lt;&gt;"Stopped",D19&lt;&gt;"Not required"),D19/COUNTRY_INFO!D19, 0)</f>
        <v>0</v>
      </c>
      <c r="AL19" s="260">
        <f>IF(AND(J19&lt;&gt;0,J19&lt;&gt;"Unknown",J19&lt;&gt;"Stopped",J19&lt;&gt;"Not required"),J19/COUNTRY_INFO!D19, 0)</f>
        <v>0</v>
      </c>
      <c r="AM19" s="260">
        <f>IF(AND(P19&lt;&gt;0,P19&lt;&gt;"Unknown",P19&lt;&gt;"Not required"),P19/(COUNTRY_INFO!E19+COUNTRY_INFO!F19), 0)</f>
        <v>0</v>
      </c>
      <c r="AN19" s="260">
        <f>IF(AND(Z19&lt;&gt;0,Z19&lt;&gt;"Unknown",Z19&lt;&gt;"Not required"),IF(COUNTRY_INFO!K19=1,1,IF(COUNTRY_INFO!K19=2,0.5*COUNTRY_INFO!F19/(0.5*COUNTRY_INFO!F19+0.2*COUNTRY_INFO!G19),IF(COUNTRY_INFO!K19=3,COUNTRY_INFO!F19/(COUNTRY_INFO!F19+COUNTRY_INFO!G19)))),0)</f>
        <v>0</v>
      </c>
      <c r="AO19" s="260">
        <f>IF(AND(Z19&lt;&gt;0,Z19&lt;&gt;"Unknown",Z19&lt;&gt;"Not required"),IF(COUNTRY_INFO!K19=1,0,IF(COUNTRY_INFO!K19=2,0.2*COUNTRY_INFO!G19/(0.5*COUNTRY_INFO!F19+0.2*COUNTRY_INFO!G19),IF(COUNTRY_INFO!K19=3,COUNTRY_INFO!G19/(COUNTRY_INFO!F19+COUNTRY_INFO!G19)))),0)</f>
        <v>0</v>
      </c>
      <c r="AP19" s="259">
        <f>MAX(COUNTRY_INFO!D19*AK19*PROFILE!$G$7,COUNTRY_INFO!D19*AL19*PROFILE!$G$7)</f>
        <v>0</v>
      </c>
      <c r="AQ19" s="259">
        <f>MAX(COUNTRY_INFO!D19*AK19*PROFILE!$G$8,COUNTRY_INFO!D19*AL19*PROFILE!$G$8,COUNTRY_INFO!D19*AM19*PROFILE!$G$8)</f>
        <v>0</v>
      </c>
      <c r="AR19" s="259">
        <f>MAX(COUNTRY_INFO!D19*AK19*PROFILE!$G$9,COUNTRY_INFO!D19*AL19*PROFILE!$G$9,COUNTRY_INFO!D19*AM19*PROFILE!$G$9,IF(AND(DISTRICT!Z19&lt;&gt;"Unknown",Z19&lt;&gt;"Not required"),COUNTRY_INFO!O19*DISTRICT!AN19,0))</f>
        <v>0</v>
      </c>
      <c r="AS19" s="259">
        <f>MAX(COUNTRY_INFO!D19*AK19*PROFILE!$G$10,COUNTRY_INFO!D19*AL19*PROFILE!$G$10,IF(AND(DISTRICT!Z19&lt;&gt;"Unknown",Z19&lt;&gt;"Not required"),COUNTRY_INFO!O19*DISTRICT!AO19,0))</f>
        <v>0</v>
      </c>
      <c r="AT19" s="259">
        <f t="shared" si="7"/>
        <v>0</v>
      </c>
      <c r="AU19" s="258">
        <f t="shared" si="2"/>
        <v>0</v>
      </c>
      <c r="AV19" s="259">
        <f>MAX('MDA2'!J19,'T1'!L19,'T2'!J19,T3_R1!K19,T3_R2!K19)</f>
        <v>0</v>
      </c>
      <c r="AW19" s="259">
        <f>MAX('MDA1'!K19,'MDA2'!K19,'MDA3'!I19,'MDA3'!L19,'T1'!M19,'T2'!K19,T3_R1!L19,T3_R2!L19)</f>
        <v>0</v>
      </c>
      <c r="AX19" s="259">
        <f>MAX('MDA1'!L19,'MDA2'!L19,'MDA3'!J19,'MDA3'!M19,'T1'!N19,'T2'!L19,T3_R1!M19,T3_R2!M19)</f>
        <v>0</v>
      </c>
      <c r="AY19" s="259">
        <f t="shared" si="8"/>
        <v>0</v>
      </c>
      <c r="AZ19" s="259">
        <f>MAX('MDA2'!J19,T19)</f>
        <v>0</v>
      </c>
      <c r="BA19" s="259">
        <f>MAX('MDA1'!K19,'MDA2'!K19,'MDA3'!I19,'MDA3'!L19,V19,AD19)</f>
        <v>0</v>
      </c>
      <c r="BB19" s="259">
        <f>MAX('MDA1'!L19,'MDA2'!L19,'MDA3'!J19,'MDA3'!M19,AF19)</f>
        <v>0</v>
      </c>
      <c r="BC19" s="259">
        <f t="shared" si="3"/>
        <v>0</v>
      </c>
      <c r="BD19" s="260">
        <f t="shared" si="4"/>
        <v>0</v>
      </c>
    </row>
    <row r="20" spans="1:56" x14ac:dyDescent="0.2">
      <c r="A20" s="10" t="str">
        <f>IF(COUNTRY_INFO!A20=0," ",COUNTRY_INFO!A20)</f>
        <v>Ethiopia</v>
      </c>
      <c r="B20" s="10" t="str">
        <f>IF(COUNTRY_INFO!B20=0," ",COUNTRY_INFO!B20)</f>
        <v>AfarAwsa</v>
      </c>
      <c r="C20" s="87" t="str">
        <f>IF(COUNTRY_INFO!C20=0," ",COUNTRY_INFO!C20)</f>
        <v>Adar</v>
      </c>
      <c r="D20" s="67">
        <f>COUNTRY_INFO!L20</f>
        <v>0</v>
      </c>
      <c r="E20" s="61"/>
      <c r="F20" s="61"/>
      <c r="G20" s="11">
        <f>MAX('MDA1'!M20,'MDA2'!M20)</f>
        <v>0</v>
      </c>
      <c r="H20" s="11">
        <f>IF(AND(COUNTRY_INFO!H20&gt;0,COUNTRY_INFO!H20&lt;4),IF(D20&gt;MAX('MDA1'!M20,'MDA2'!M20),MAX('MDA1'!M20,'MDA2'!M20),D20),0)</f>
        <v>0</v>
      </c>
      <c r="I20" s="73">
        <f>IF(AND(COUNTRY_INFO!H20&gt;0,COUNTRY_INFO!H20&lt;4), IF(G20/D20*100&lt;&gt;0, IF(G20/D20*100&gt;100,100,G20/D20*100), "-"),0)</f>
        <v>0</v>
      </c>
      <c r="J20" s="67" t="str">
        <f>COUNTRY_INFO!M20</f>
        <v>Unknown</v>
      </c>
      <c r="K20" s="61"/>
      <c r="L20" s="61"/>
      <c r="M20" s="11">
        <f>MAX('MDA1'!M20,MAX('MDA3'!I20,'MDA3'!L20)+MAX('MDA3'!J20,'MDA3'!M20))</f>
        <v>0</v>
      </c>
      <c r="N20" s="11">
        <f>IF(AND(COUNTRY_INFO!I20&gt;0,COUNTRY_INFO!I20&lt;4),IF(J20&gt;MAX('MDA1'!M20,MAX('MDA3'!I20,'MDA3'!L20)+MAX('MDA3'!J20,'MDA3'!M20)),MAX('MDA1'!M20,MAX('MDA3'!I20,'MDA3'!L20)+MAX('MDA3'!J20,'MDA3'!M20)),J20),0)</f>
        <v>0</v>
      </c>
      <c r="O20" s="73">
        <f>IF(AND(COUNTRY_INFO!I20&gt;0,COUNTRY_INFO!I20&lt;4), IF(M20/J20*100&lt;&gt;0, IF(M20/J20*100&gt;100,100,M20/J20*100), "-"),0)</f>
        <v>0</v>
      </c>
      <c r="P20" s="67" t="str">
        <f>COUNTRY_INFO!N20</f>
        <v>Unknown</v>
      </c>
      <c r="Q20" s="61"/>
      <c r="R20" s="61"/>
      <c r="S20" s="11">
        <f>SUM(MAX('MDA2'!J20, 'T1'!L20, MAX(T3_R1!K20, T3_R2!K20)), MAX('MDA1'!K20, 'MDA2'!K20, 'T1'!M20, MAX(T3_R1!L20, T3_R2!L20)), MAX('MDA1'!L20, 'MDA2'!L20, 'T1'!N20, MAX(T3_R1!M20, T3_R2!M20)))</f>
        <v>0</v>
      </c>
      <c r="T20" s="11">
        <f>IF(AND(COUNTRY_INFO!J20&gt;1,COUNTRY_INFO!J20&lt;4),IF(COUNTRY_INFO!E20&gt;MAX('MDA2'!J20,'T1'!L20,MAX(T3_R1!K20,T3_R2!K20)),MAX('MDA2'!J20,'T1'!L20,MAX(T3_R1!K20,T3_R2!K20)),COUNTRY_INFO!E20),0)</f>
        <v>0</v>
      </c>
      <c r="U20" s="217">
        <f>IF(AND(COUNTRY_INFO!J20&gt;1,COUNTRY_INFO!J20&lt;4), IF(T20/COUNTRY_INFO!E20*100&lt;&gt;0, IF(T20/COUNTRY_INFO!E20*100&gt;100,100,T20/COUNTRY_INFO!E20*100), "-"),0)</f>
        <v>0</v>
      </c>
      <c r="V20" s="11">
        <f>IF(AND(COUNTRY_INFO!J20&gt;1,COUNTRY_INFO!J20&lt;4),IF(COUNTRY_INFO!F20&gt;MAX('MDA1'!K20,'MDA2'!K20,'T1'!M20,MAX(T3_R1!L20,T3_R2!L20)),MAX('MDA1'!K20,'MDA2'!K20,'T1'!M20,MAX(T3_R1!L20,T3_R2!L20)),COUNTRY_INFO!F20),0)</f>
        <v>0</v>
      </c>
      <c r="W20" s="217">
        <f>IF(AND(COUNTRY_INFO!J20&gt;1,COUNTRY_INFO!J20&lt;4), IF(V20/COUNTRY_INFO!F20*100&lt;&gt;0, IF(V20/COUNTRY_INFO!F20*100&gt;100,100,V20/COUNTRY_INFO!F20*100), "-"),0)</f>
        <v>0</v>
      </c>
      <c r="X20" s="11">
        <f t="shared" si="5"/>
        <v>0</v>
      </c>
      <c r="Y20" s="73">
        <f>IF(AND(COUNTRY_INFO!J20&gt;1,COUNTRY_INFO!J20&lt;4), IF(S20/P20*100&lt;&gt;0, IF(X20/P20*100&gt;100,100,X20/P20*100), "-"),0)</f>
        <v>0</v>
      </c>
      <c r="Z20" s="67" t="str">
        <f>COUNTRY_INFO!O20</f>
        <v>Unknown</v>
      </c>
      <c r="AA20" s="61"/>
      <c r="AB20" s="61"/>
      <c r="AC20" s="11">
        <f>MAX('T1'!L20,'T2'!J20)+MAX('T1'!M20,'T2'!K20)+MAX('T1'!N20,'T2'!L20)</f>
        <v>0</v>
      </c>
      <c r="AD20" s="11">
        <f>IF(COUNTRY_INFO!K20=1,IF(COUNTRY_INFO!F20*0.33&gt;MAX('T1'!M20,'T2'!K20),MAX('T1'!M20,'T2'!K20),COUNTRY_INFO!F20*0.33),IF(COUNTRY_INFO!K20=2,IF(COUNTRY_INFO!F20*0.5&gt;MAX('T1'!M20,'T2'!K20),MAX('T1'!M20,'T2'!K20),COUNTRY_INFO!F20*0.5),IF(COUNTRY_INFO!K20=3,IF(COUNTRY_INFO!F20&gt;MAX('T1'!M20,'T2'!K20),MAX('T1'!M20,'T2'!K20),COUNTRY_INFO!F20),0)))</f>
        <v>0</v>
      </c>
      <c r="AE20" s="217">
        <f>IF(AND(COUNTRY_INFO!K20&gt;0,COUNTRY_INFO!K20&lt;4),IF(Z20&gt;0,IF(COUNTRY_INFO!K20=1, AD20/(COUNTRY_INFO!F20*0.33)*100, IF(COUNTRY_INFO!K20=2, AD20/(COUNTRY_INFO!F20*0.5)*100, IF(COUNTRY_INFO!K20=3, AD20/COUNTRY_INFO!F20*100))),"-"),0)</f>
        <v>0</v>
      </c>
      <c r="AF20" s="11">
        <f>IF(COUNTRY_INFO!K20=2,IF(COUNTRY_INFO!G20*0.2&gt;MAX('T1'!N20,'T2'!L20),MAX('T1'!N20,'T2'!L20),COUNTRY_INFO!G20*0.2),IF(COUNTRY_INFO!K20=3,IF(COUNTRY_INFO!G20&gt;MAX('T1'!N20,'T2'!L20),MAX('T1'!N20,'T2'!L20),COUNTRY_INFO!G20),0))</f>
        <v>0</v>
      </c>
      <c r="AG20" s="217">
        <f>IF(AND(COUNTRY_INFO!K20&gt;0,COUNTRY_INFO!K20&lt;4),IF(Z20&gt;0,IF(COUNTRY_INFO!K20=1, 0, IF(COUNTRY_INFO!K20=2, AF20/(COUNTRY_INFO!G20*0.2)*100, IF(COUNTRY_INFO!K20=3, AF20/COUNTRY_INFO!G20*100))),"-"),0)</f>
        <v>0</v>
      </c>
      <c r="AH20" s="11">
        <f t="shared" si="6"/>
        <v>0</v>
      </c>
      <c r="AI20" s="73">
        <f>IF(AND(COUNTRY_INFO!K20&gt;0,COUNTRY_INFO!K20&lt;4), IF(AC20/Z20*100&lt;&gt;0, IF(AH20/Z20*100&gt;100,100,AH20/Z20*100), "-"),0)</f>
        <v>0</v>
      </c>
      <c r="AJ20" s="261"/>
      <c r="AK20" s="260">
        <f>IF(AND(D20&lt;&gt;0, D20&lt;&gt;"Unknown",D20&lt;&gt;"Stopped",D20&lt;&gt;"Not required"),D20/COUNTRY_INFO!D20, 0)</f>
        <v>0</v>
      </c>
      <c r="AL20" s="260">
        <f>IF(AND(J20&lt;&gt;0,J20&lt;&gt;"Unknown",J20&lt;&gt;"Stopped",J20&lt;&gt;"Not required"),J20/COUNTRY_INFO!D20, 0)</f>
        <v>0</v>
      </c>
      <c r="AM20" s="260">
        <f>IF(AND(P20&lt;&gt;0,P20&lt;&gt;"Unknown",P20&lt;&gt;"Not required"),P20/(COUNTRY_INFO!E20+COUNTRY_INFO!F20), 0)</f>
        <v>0</v>
      </c>
      <c r="AN20" s="260">
        <f>IF(AND(Z20&lt;&gt;0,Z20&lt;&gt;"Unknown",Z20&lt;&gt;"Not required"),IF(COUNTRY_INFO!K20=1,1,IF(COUNTRY_INFO!K20=2,0.5*COUNTRY_INFO!F20/(0.5*COUNTRY_INFO!F20+0.2*COUNTRY_INFO!G20),IF(COUNTRY_INFO!K20=3,COUNTRY_INFO!F20/(COUNTRY_INFO!F20+COUNTRY_INFO!G20)))),0)</f>
        <v>0</v>
      </c>
      <c r="AO20" s="260">
        <f>IF(AND(Z20&lt;&gt;0,Z20&lt;&gt;"Unknown",Z20&lt;&gt;"Not required"),IF(COUNTRY_INFO!K20=1,0,IF(COUNTRY_INFO!K20=2,0.2*COUNTRY_INFO!G20/(0.5*COUNTRY_INFO!F20+0.2*COUNTRY_INFO!G20),IF(COUNTRY_INFO!K20=3,COUNTRY_INFO!G20/(COUNTRY_INFO!F20+COUNTRY_INFO!G20)))),0)</f>
        <v>0</v>
      </c>
      <c r="AP20" s="259">
        <f>MAX(COUNTRY_INFO!D20*AK20*PROFILE!$G$7,COUNTRY_INFO!D20*AL20*PROFILE!$G$7)</f>
        <v>0</v>
      </c>
      <c r="AQ20" s="259">
        <f>MAX(COUNTRY_INFO!D20*AK20*PROFILE!$G$8,COUNTRY_INFO!D20*AL20*PROFILE!$G$8,COUNTRY_INFO!D20*AM20*PROFILE!$G$8)</f>
        <v>0</v>
      </c>
      <c r="AR20" s="259">
        <f>MAX(COUNTRY_INFO!D20*AK20*PROFILE!$G$9,COUNTRY_INFO!D20*AL20*PROFILE!$G$9,COUNTRY_INFO!D20*AM20*PROFILE!$G$9,IF(AND(DISTRICT!Z20&lt;&gt;"Unknown",Z20&lt;&gt;"Not required"),COUNTRY_INFO!O20*DISTRICT!AN20,0))</f>
        <v>0</v>
      </c>
      <c r="AS20" s="259">
        <f>MAX(COUNTRY_INFO!D20*AK20*PROFILE!$G$10,COUNTRY_INFO!D20*AL20*PROFILE!$G$10,IF(AND(DISTRICT!Z20&lt;&gt;"Unknown",Z20&lt;&gt;"Not required"),COUNTRY_INFO!O20*DISTRICT!AO20,0))</f>
        <v>0</v>
      </c>
      <c r="AT20" s="259">
        <f t="shared" si="7"/>
        <v>0</v>
      </c>
      <c r="AU20" s="258">
        <f t="shared" si="2"/>
        <v>0</v>
      </c>
      <c r="AV20" s="259">
        <f>MAX('MDA2'!J20,'T1'!L20,'T2'!J20,T3_R1!K20,T3_R2!K20)</f>
        <v>0</v>
      </c>
      <c r="AW20" s="259">
        <f>MAX('MDA1'!K20,'MDA2'!K20,'MDA3'!I20,'MDA3'!L20,'T1'!M20,'T2'!K20,T3_R1!L20,T3_R2!L20)</f>
        <v>0</v>
      </c>
      <c r="AX20" s="259">
        <f>MAX('MDA1'!L20,'MDA2'!L20,'MDA3'!J20,'MDA3'!M20,'T1'!N20,'T2'!L20,T3_R1!M20,T3_R2!M20)</f>
        <v>0</v>
      </c>
      <c r="AY20" s="259">
        <f t="shared" si="8"/>
        <v>0</v>
      </c>
      <c r="AZ20" s="259">
        <f>MAX('MDA2'!J20,T20)</f>
        <v>0</v>
      </c>
      <c r="BA20" s="259">
        <f>MAX('MDA1'!K20,'MDA2'!K20,'MDA3'!I20,'MDA3'!L20,V20,AD20)</f>
        <v>0</v>
      </c>
      <c r="BB20" s="259">
        <f>MAX('MDA1'!L20,'MDA2'!L20,'MDA3'!J20,'MDA3'!M20,AF20)</f>
        <v>0</v>
      </c>
      <c r="BC20" s="259">
        <f t="shared" si="3"/>
        <v>0</v>
      </c>
      <c r="BD20" s="260">
        <f t="shared" si="4"/>
        <v>0</v>
      </c>
    </row>
    <row r="21" spans="1:56" x14ac:dyDescent="0.2">
      <c r="A21" s="10" t="str">
        <f>IF(COUNTRY_INFO!A21=0," ",COUNTRY_INFO!A21)</f>
        <v>Ethiopia</v>
      </c>
      <c r="B21" s="10" t="str">
        <f>IF(COUNTRY_INFO!B21=0," ",COUNTRY_INFO!B21)</f>
        <v>AfarAwsa</v>
      </c>
      <c r="C21" s="87" t="str">
        <f>IF(COUNTRY_INFO!C21=0," ",COUNTRY_INFO!C21)</f>
        <v>Afambo</v>
      </c>
      <c r="D21" s="67">
        <f>COUNTRY_INFO!L21</f>
        <v>0</v>
      </c>
      <c r="E21" s="61"/>
      <c r="F21" s="61"/>
      <c r="G21" s="11">
        <f>MAX('MDA1'!M21,'MDA2'!M21)</f>
        <v>0</v>
      </c>
      <c r="H21" s="11">
        <f>IF(AND(COUNTRY_INFO!H21&gt;0,COUNTRY_INFO!H21&lt;4),IF(D21&gt;MAX('MDA1'!M21,'MDA2'!M21),MAX('MDA1'!M21,'MDA2'!M21),D21),0)</f>
        <v>0</v>
      </c>
      <c r="I21" s="73">
        <f>IF(AND(COUNTRY_INFO!H21&gt;0,COUNTRY_INFO!H21&lt;4), IF(G21/D21*100&lt;&gt;0, IF(G21/D21*100&gt;100,100,G21/D21*100), "-"),0)</f>
        <v>0</v>
      </c>
      <c r="J21" s="67" t="str">
        <f>COUNTRY_INFO!M21</f>
        <v>Unknown</v>
      </c>
      <c r="K21" s="61"/>
      <c r="L21" s="61"/>
      <c r="M21" s="11">
        <f>MAX('MDA1'!M21,MAX('MDA3'!I21,'MDA3'!L21)+MAX('MDA3'!J21,'MDA3'!M21))</f>
        <v>0</v>
      </c>
      <c r="N21" s="11">
        <f>IF(AND(COUNTRY_INFO!I21&gt;0,COUNTRY_INFO!I21&lt;4),IF(J21&gt;MAX('MDA1'!M21,MAX('MDA3'!I21,'MDA3'!L21)+MAX('MDA3'!J21,'MDA3'!M21)),MAX('MDA1'!M21,MAX('MDA3'!I21,'MDA3'!L21)+MAX('MDA3'!J21,'MDA3'!M21)),J21),0)</f>
        <v>0</v>
      </c>
      <c r="O21" s="73">
        <f>IF(AND(COUNTRY_INFO!I21&gt;0,COUNTRY_INFO!I21&lt;4), IF(M21/J21*100&lt;&gt;0, IF(M21/J21*100&gt;100,100,M21/J21*100), "-"),0)</f>
        <v>0</v>
      </c>
      <c r="P21" s="67">
        <f>COUNTRY_INFO!N21</f>
        <v>0</v>
      </c>
      <c r="Q21" s="61"/>
      <c r="R21" s="61"/>
      <c r="S21" s="11">
        <f>SUM(MAX('MDA2'!J21, 'T1'!L21, MAX(T3_R1!K21, T3_R2!K21)), MAX('MDA1'!K21, 'MDA2'!K21, 'T1'!M21, MAX(T3_R1!L21, T3_R2!L21)), MAX('MDA1'!L21, 'MDA2'!L21, 'T1'!N21, MAX(T3_R1!M21, T3_R2!M21)))</f>
        <v>0</v>
      </c>
      <c r="T21" s="11">
        <f>IF(AND(COUNTRY_INFO!J21&gt;1,COUNTRY_INFO!J21&lt;4),IF(COUNTRY_INFO!E21&gt;MAX('MDA2'!J21,'T1'!L21,MAX(T3_R1!K21,T3_R2!K21)),MAX('MDA2'!J21,'T1'!L21,MAX(T3_R1!K21,T3_R2!K21)),COUNTRY_INFO!E21),0)</f>
        <v>0</v>
      </c>
      <c r="U21" s="217">
        <f>IF(AND(COUNTRY_INFO!J21&gt;1,COUNTRY_INFO!J21&lt;4), IF(T21/COUNTRY_INFO!E21*100&lt;&gt;0, IF(T21/COUNTRY_INFO!E21*100&gt;100,100,T21/COUNTRY_INFO!E21*100), "-"),0)</f>
        <v>0</v>
      </c>
      <c r="V21" s="11">
        <f>IF(AND(COUNTRY_INFO!J21&gt;1,COUNTRY_INFO!J21&lt;4),IF(COUNTRY_INFO!F21&gt;MAX('MDA1'!K21,'MDA2'!K21,'T1'!M21,MAX(T3_R1!L21,T3_R2!L21)),MAX('MDA1'!K21,'MDA2'!K21,'T1'!M21,MAX(T3_R1!L21,T3_R2!L21)),COUNTRY_INFO!F21),0)</f>
        <v>0</v>
      </c>
      <c r="W21" s="217">
        <f>IF(AND(COUNTRY_INFO!J21&gt;1,COUNTRY_INFO!J21&lt;4), IF(V21/COUNTRY_INFO!F21*100&lt;&gt;0, IF(V21/COUNTRY_INFO!F21*100&gt;100,100,V21/COUNTRY_INFO!F21*100), "-"),0)</f>
        <v>0</v>
      </c>
      <c r="X21" s="11">
        <f t="shared" si="5"/>
        <v>0</v>
      </c>
      <c r="Y21" s="73">
        <f>IF(AND(COUNTRY_INFO!J21&gt;1,COUNTRY_INFO!J21&lt;4), IF(S21/P21*100&lt;&gt;0, IF(X21/P21*100&gt;100,100,X21/P21*100), "-"),0)</f>
        <v>0</v>
      </c>
      <c r="Z21" s="67">
        <f>COUNTRY_INFO!O21</f>
        <v>0</v>
      </c>
      <c r="AA21" s="61"/>
      <c r="AB21" s="61"/>
      <c r="AC21" s="11">
        <f>MAX('T1'!L21,'T2'!J21)+MAX('T1'!M21,'T2'!K21)+MAX('T1'!N21,'T2'!L21)</f>
        <v>0</v>
      </c>
      <c r="AD21" s="11">
        <f>IF(COUNTRY_INFO!K21=1,IF(COUNTRY_INFO!F21*0.33&gt;MAX('T1'!M21,'T2'!K21),MAX('T1'!M21,'T2'!K21),COUNTRY_INFO!F21*0.33),IF(COUNTRY_INFO!K21=2,IF(COUNTRY_INFO!F21*0.5&gt;MAX('T1'!M21,'T2'!K21),MAX('T1'!M21,'T2'!K21),COUNTRY_INFO!F21*0.5),IF(COUNTRY_INFO!K21=3,IF(COUNTRY_INFO!F21&gt;MAX('T1'!M21,'T2'!K21),MAX('T1'!M21,'T2'!K21),COUNTRY_INFO!F21),0)))</f>
        <v>0</v>
      </c>
      <c r="AE21" s="217">
        <f>IF(AND(COUNTRY_INFO!K21&gt;0,COUNTRY_INFO!K21&lt;4),IF(Z21&gt;0,IF(COUNTRY_INFO!K21=1, AD21/(COUNTRY_INFO!F21*0.33)*100, IF(COUNTRY_INFO!K21=2, AD21/(COUNTRY_INFO!F21*0.5)*100, IF(COUNTRY_INFO!K21=3, AD21/COUNTRY_INFO!F21*100))),"-"),0)</f>
        <v>0</v>
      </c>
      <c r="AF21" s="11">
        <f>IF(COUNTRY_INFO!K21=2,IF(COUNTRY_INFO!G21*0.2&gt;MAX('T1'!N21,'T2'!L21),MAX('T1'!N21,'T2'!L21),COUNTRY_INFO!G21*0.2),IF(COUNTRY_INFO!K21=3,IF(COUNTRY_INFO!G21&gt;MAX('T1'!N21,'T2'!L21),MAX('T1'!N21,'T2'!L21),COUNTRY_INFO!G21),0))</f>
        <v>0</v>
      </c>
      <c r="AG21" s="217">
        <f>IF(AND(COUNTRY_INFO!K21&gt;0,COUNTRY_INFO!K21&lt;4),IF(Z21&gt;0,IF(COUNTRY_INFO!K21=1, 0, IF(COUNTRY_INFO!K21=2, AF21/(COUNTRY_INFO!G21*0.2)*100, IF(COUNTRY_INFO!K21=3, AF21/COUNTRY_INFO!G21*100))),"-"),0)</f>
        <v>0</v>
      </c>
      <c r="AH21" s="11">
        <f t="shared" si="6"/>
        <v>0</v>
      </c>
      <c r="AI21" s="73">
        <f>IF(AND(COUNTRY_INFO!K21&gt;0,COUNTRY_INFO!K21&lt;4), IF(AC21/Z21*100&lt;&gt;0, IF(AH21/Z21*100&gt;100,100,AH21/Z21*100), "-"),0)</f>
        <v>0</v>
      </c>
      <c r="AJ21" s="261"/>
      <c r="AK21" s="260">
        <f>IF(AND(D21&lt;&gt;0, D21&lt;&gt;"Unknown",D21&lt;&gt;"Stopped",D21&lt;&gt;"Not required"),D21/COUNTRY_INFO!D21, 0)</f>
        <v>0</v>
      </c>
      <c r="AL21" s="260">
        <f>IF(AND(J21&lt;&gt;0,J21&lt;&gt;"Unknown",J21&lt;&gt;"Stopped",J21&lt;&gt;"Not required"),J21/COUNTRY_INFO!D21, 0)</f>
        <v>0</v>
      </c>
      <c r="AM21" s="260">
        <f>IF(AND(P21&lt;&gt;0,P21&lt;&gt;"Unknown",P21&lt;&gt;"Not required"),P21/(COUNTRY_INFO!E21+COUNTRY_INFO!F21), 0)</f>
        <v>0</v>
      </c>
      <c r="AN21" s="260">
        <f>IF(AND(Z21&lt;&gt;0,Z21&lt;&gt;"Unknown",Z21&lt;&gt;"Not required"),IF(COUNTRY_INFO!K21=1,1,IF(COUNTRY_INFO!K21=2,0.5*COUNTRY_INFO!F21/(0.5*COUNTRY_INFO!F21+0.2*COUNTRY_INFO!G21),IF(COUNTRY_INFO!K21=3,COUNTRY_INFO!F21/(COUNTRY_INFO!F21+COUNTRY_INFO!G21)))),0)</f>
        <v>0</v>
      </c>
      <c r="AO21" s="260">
        <f>IF(AND(Z21&lt;&gt;0,Z21&lt;&gt;"Unknown",Z21&lt;&gt;"Not required"),IF(COUNTRY_INFO!K21=1,0,IF(COUNTRY_INFO!K21=2,0.2*COUNTRY_INFO!G21/(0.5*COUNTRY_INFO!F21+0.2*COUNTRY_INFO!G21),IF(COUNTRY_INFO!K21=3,COUNTRY_INFO!G21/(COUNTRY_INFO!F21+COUNTRY_INFO!G21)))),0)</f>
        <v>0</v>
      </c>
      <c r="AP21" s="259">
        <f>MAX(COUNTRY_INFO!D21*AK21*PROFILE!$G$7,COUNTRY_INFO!D21*AL21*PROFILE!$G$7)</f>
        <v>0</v>
      </c>
      <c r="AQ21" s="259">
        <f>MAX(COUNTRY_INFO!D21*AK21*PROFILE!$G$8,COUNTRY_INFO!D21*AL21*PROFILE!$G$8,COUNTRY_INFO!D21*AM21*PROFILE!$G$8)</f>
        <v>0</v>
      </c>
      <c r="AR21" s="259">
        <f>MAX(COUNTRY_INFO!D21*AK21*PROFILE!$G$9,COUNTRY_INFO!D21*AL21*PROFILE!$G$9,COUNTRY_INFO!D21*AM21*PROFILE!$G$9,IF(AND(DISTRICT!Z21&lt;&gt;"Unknown",Z21&lt;&gt;"Not required"),COUNTRY_INFO!O21*DISTRICT!AN21,0))</f>
        <v>0</v>
      </c>
      <c r="AS21" s="259">
        <f>MAX(COUNTRY_INFO!D21*AK21*PROFILE!$G$10,COUNTRY_INFO!D21*AL21*PROFILE!$G$10,IF(AND(DISTRICT!Z21&lt;&gt;"Unknown",Z21&lt;&gt;"Not required"),COUNTRY_INFO!O21*DISTRICT!AO21,0))</f>
        <v>0</v>
      </c>
      <c r="AT21" s="259">
        <f t="shared" si="7"/>
        <v>0</v>
      </c>
      <c r="AU21" s="258">
        <f t="shared" si="2"/>
        <v>0</v>
      </c>
      <c r="AV21" s="259">
        <f>MAX('MDA2'!J21,'T1'!L21,'T2'!J21,T3_R1!K21,T3_R2!K21)</f>
        <v>0</v>
      </c>
      <c r="AW21" s="259">
        <f>MAX('MDA1'!K21,'MDA2'!K21,'MDA3'!I21,'MDA3'!L21,'T1'!M21,'T2'!K21,T3_R1!L21,T3_R2!L21)</f>
        <v>0</v>
      </c>
      <c r="AX21" s="259">
        <f>MAX('MDA1'!L21,'MDA2'!L21,'MDA3'!J21,'MDA3'!M21,'T1'!N21,'T2'!L21,T3_R1!M21,T3_R2!M21)</f>
        <v>0</v>
      </c>
      <c r="AY21" s="259">
        <f t="shared" si="8"/>
        <v>0</v>
      </c>
      <c r="AZ21" s="259">
        <f>MAX('MDA2'!J21,T21)</f>
        <v>0</v>
      </c>
      <c r="BA21" s="259">
        <f>MAX('MDA1'!K21,'MDA2'!K21,'MDA3'!I21,'MDA3'!L21,V21,AD21)</f>
        <v>0</v>
      </c>
      <c r="BB21" s="259">
        <f>MAX('MDA1'!L21,'MDA2'!L21,'MDA3'!J21,'MDA3'!M21,AF21)</f>
        <v>0</v>
      </c>
      <c r="BC21" s="259">
        <f t="shared" si="3"/>
        <v>0</v>
      </c>
      <c r="BD21" s="260">
        <f t="shared" si="4"/>
        <v>0</v>
      </c>
    </row>
    <row r="22" spans="1:56" x14ac:dyDescent="0.2">
      <c r="A22" s="10" t="str">
        <f>IF(COUNTRY_INFO!A22=0," ",COUNTRY_INFO!A22)</f>
        <v>Ethiopia</v>
      </c>
      <c r="B22" s="10" t="str">
        <f>IF(COUNTRY_INFO!B22=0," ",COUNTRY_INFO!B22)</f>
        <v>AfarAwsa</v>
      </c>
      <c r="C22" s="87" t="str">
        <f>IF(COUNTRY_INFO!C22=0," ",COUNTRY_INFO!C22)</f>
        <v>Afdera</v>
      </c>
      <c r="D22" s="67">
        <f>COUNTRY_INFO!L22</f>
        <v>0</v>
      </c>
      <c r="E22" s="61"/>
      <c r="F22" s="61"/>
      <c r="G22" s="11">
        <f>MAX('MDA1'!M22,'MDA2'!M22)</f>
        <v>0</v>
      </c>
      <c r="H22" s="11">
        <f>IF(AND(COUNTRY_INFO!H22&gt;0,COUNTRY_INFO!H22&lt;4),IF(D22&gt;MAX('MDA1'!M22,'MDA2'!M22),MAX('MDA1'!M22,'MDA2'!M22),D22),0)</f>
        <v>0</v>
      </c>
      <c r="I22" s="73">
        <f>IF(AND(COUNTRY_INFO!H22&gt;0,COUNTRY_INFO!H22&lt;4), IF(G22/D22*100&lt;&gt;0, IF(G22/D22*100&gt;100,100,G22/D22*100), "-"),0)</f>
        <v>0</v>
      </c>
      <c r="J22" s="67" t="str">
        <f>COUNTRY_INFO!M22</f>
        <v>Unknown</v>
      </c>
      <c r="K22" s="61"/>
      <c r="L22" s="61"/>
      <c r="M22" s="11">
        <f>MAX('MDA1'!M22,MAX('MDA3'!I22,'MDA3'!L22)+MAX('MDA3'!J22,'MDA3'!M22))</f>
        <v>0</v>
      </c>
      <c r="N22" s="11">
        <f>IF(AND(COUNTRY_INFO!I22&gt;0,COUNTRY_INFO!I22&lt;4),IF(J22&gt;MAX('MDA1'!M22,MAX('MDA3'!I22,'MDA3'!L22)+MAX('MDA3'!J22,'MDA3'!M22)),MAX('MDA1'!M22,MAX('MDA3'!I22,'MDA3'!L22)+MAX('MDA3'!J22,'MDA3'!M22)),J22),0)</f>
        <v>0</v>
      </c>
      <c r="O22" s="73">
        <f>IF(AND(COUNTRY_INFO!I22&gt;0,COUNTRY_INFO!I22&lt;4), IF(M22/J22*100&lt;&gt;0, IF(M22/J22*100&gt;100,100,M22/J22*100), "-"),0)</f>
        <v>0</v>
      </c>
      <c r="P22" s="67" t="str">
        <f>COUNTRY_INFO!N22</f>
        <v>Unknown</v>
      </c>
      <c r="Q22" s="61"/>
      <c r="R22" s="61"/>
      <c r="S22" s="11">
        <f>SUM(MAX('MDA2'!J22, 'T1'!L22, MAX(T3_R1!K22, T3_R2!K22)), MAX('MDA1'!K22, 'MDA2'!K22, 'T1'!M22, MAX(T3_R1!L22, T3_R2!L22)), MAX('MDA1'!L22, 'MDA2'!L22, 'T1'!N22, MAX(T3_R1!M22, T3_R2!M22)))</f>
        <v>0</v>
      </c>
      <c r="T22" s="11">
        <f>IF(AND(COUNTRY_INFO!J22&gt;1,COUNTRY_INFO!J22&lt;4),IF(COUNTRY_INFO!E22&gt;MAX('MDA2'!J22,'T1'!L22,MAX(T3_R1!K22,T3_R2!K22)),MAX('MDA2'!J22,'T1'!L22,MAX(T3_R1!K22,T3_R2!K22)),COUNTRY_INFO!E22),0)</f>
        <v>0</v>
      </c>
      <c r="U22" s="217">
        <f>IF(AND(COUNTRY_INFO!J22&gt;1,COUNTRY_INFO!J22&lt;4), IF(T22/COUNTRY_INFO!E22*100&lt;&gt;0, IF(T22/COUNTRY_INFO!E22*100&gt;100,100,T22/COUNTRY_INFO!E22*100), "-"),0)</f>
        <v>0</v>
      </c>
      <c r="V22" s="11">
        <f>IF(AND(COUNTRY_INFO!J22&gt;1,COUNTRY_INFO!J22&lt;4),IF(COUNTRY_INFO!F22&gt;MAX('MDA1'!K22,'MDA2'!K22,'T1'!M22,MAX(T3_R1!L22,T3_R2!L22)),MAX('MDA1'!K22,'MDA2'!K22,'T1'!M22,MAX(T3_R1!L22,T3_R2!L22)),COUNTRY_INFO!F22),0)</f>
        <v>0</v>
      </c>
      <c r="W22" s="217">
        <f>IF(AND(COUNTRY_INFO!J22&gt;1,COUNTRY_INFO!J22&lt;4), IF(V22/COUNTRY_INFO!F22*100&lt;&gt;0, IF(V22/COUNTRY_INFO!F22*100&gt;100,100,V22/COUNTRY_INFO!F22*100), "-"),0)</f>
        <v>0</v>
      </c>
      <c r="X22" s="11">
        <f t="shared" si="5"/>
        <v>0</v>
      </c>
      <c r="Y22" s="73">
        <f>IF(AND(COUNTRY_INFO!J22&gt;1,COUNTRY_INFO!J22&lt;4), IF(S22/P22*100&lt;&gt;0, IF(X22/P22*100&gt;100,100,X22/P22*100), "-"),0)</f>
        <v>0</v>
      </c>
      <c r="Z22" s="67" t="str">
        <f>COUNTRY_INFO!O22</f>
        <v>Unknown</v>
      </c>
      <c r="AA22" s="61"/>
      <c r="AB22" s="61"/>
      <c r="AC22" s="11">
        <f>MAX('T1'!L22,'T2'!J22)+MAX('T1'!M22,'T2'!K22)+MAX('T1'!N22,'T2'!L22)</f>
        <v>0</v>
      </c>
      <c r="AD22" s="11">
        <f>IF(COUNTRY_INFO!K22=1,IF(COUNTRY_INFO!F22*0.33&gt;MAX('T1'!M22,'T2'!K22),MAX('T1'!M22,'T2'!K22),COUNTRY_INFO!F22*0.33),IF(COUNTRY_INFO!K22=2,IF(COUNTRY_INFO!F22*0.5&gt;MAX('T1'!M22,'T2'!K22),MAX('T1'!M22,'T2'!K22),COUNTRY_INFO!F22*0.5),IF(COUNTRY_INFO!K22=3,IF(COUNTRY_INFO!F22&gt;MAX('T1'!M22,'T2'!K22),MAX('T1'!M22,'T2'!K22),COUNTRY_INFO!F22),0)))</f>
        <v>0</v>
      </c>
      <c r="AE22" s="217">
        <f>IF(AND(COUNTRY_INFO!K22&gt;0,COUNTRY_INFO!K22&lt;4),IF(Z22&gt;0,IF(COUNTRY_INFO!K22=1, AD22/(COUNTRY_INFO!F22*0.33)*100, IF(COUNTRY_INFO!K22=2, AD22/(COUNTRY_INFO!F22*0.5)*100, IF(COUNTRY_INFO!K22=3, AD22/COUNTRY_INFO!F22*100))),"-"),0)</f>
        <v>0</v>
      </c>
      <c r="AF22" s="11">
        <f>IF(COUNTRY_INFO!K22=2,IF(COUNTRY_INFO!G22*0.2&gt;MAX('T1'!N22,'T2'!L22),MAX('T1'!N22,'T2'!L22),COUNTRY_INFO!G22*0.2),IF(COUNTRY_INFO!K22=3,IF(COUNTRY_INFO!G22&gt;MAX('T1'!N22,'T2'!L22),MAX('T1'!N22,'T2'!L22),COUNTRY_INFO!G22),0))</f>
        <v>0</v>
      </c>
      <c r="AG22" s="217">
        <f>IF(AND(COUNTRY_INFO!K22&gt;0,COUNTRY_INFO!K22&lt;4),IF(Z22&gt;0,IF(COUNTRY_INFO!K22=1, 0, IF(COUNTRY_INFO!K22=2, AF22/(COUNTRY_INFO!G22*0.2)*100, IF(COUNTRY_INFO!K22=3, AF22/COUNTRY_INFO!G22*100))),"-"),0)</f>
        <v>0</v>
      </c>
      <c r="AH22" s="11">
        <f t="shared" si="6"/>
        <v>0</v>
      </c>
      <c r="AI22" s="73">
        <f>IF(AND(COUNTRY_INFO!K22&gt;0,COUNTRY_INFO!K22&lt;4), IF(AC22/Z22*100&lt;&gt;0, IF(AH22/Z22*100&gt;100,100,AH22/Z22*100), "-"),0)</f>
        <v>0</v>
      </c>
      <c r="AJ22" s="261"/>
      <c r="AK22" s="260">
        <f>IF(AND(D22&lt;&gt;0, D22&lt;&gt;"Unknown",D22&lt;&gt;"Stopped",D22&lt;&gt;"Not required"),D22/COUNTRY_INFO!D22, 0)</f>
        <v>0</v>
      </c>
      <c r="AL22" s="260">
        <f>IF(AND(J22&lt;&gt;0,J22&lt;&gt;"Unknown",J22&lt;&gt;"Stopped",J22&lt;&gt;"Not required"),J22/COUNTRY_INFO!D22, 0)</f>
        <v>0</v>
      </c>
      <c r="AM22" s="260">
        <f>IF(AND(P22&lt;&gt;0,P22&lt;&gt;"Unknown",P22&lt;&gt;"Not required"),P22/(COUNTRY_INFO!E22+COUNTRY_INFO!F22), 0)</f>
        <v>0</v>
      </c>
      <c r="AN22" s="260">
        <f>IF(AND(Z22&lt;&gt;0,Z22&lt;&gt;"Unknown",Z22&lt;&gt;"Not required"),IF(COUNTRY_INFO!K22=1,1,IF(COUNTRY_INFO!K22=2,0.5*COUNTRY_INFO!F22/(0.5*COUNTRY_INFO!F22+0.2*COUNTRY_INFO!G22),IF(COUNTRY_INFO!K22=3,COUNTRY_INFO!F22/(COUNTRY_INFO!F22+COUNTRY_INFO!G22)))),0)</f>
        <v>0</v>
      </c>
      <c r="AO22" s="260">
        <f>IF(AND(Z22&lt;&gt;0,Z22&lt;&gt;"Unknown",Z22&lt;&gt;"Not required"),IF(COUNTRY_INFO!K22=1,0,IF(COUNTRY_INFO!K22=2,0.2*COUNTRY_INFO!G22/(0.5*COUNTRY_INFO!F22+0.2*COUNTRY_INFO!G22),IF(COUNTRY_INFO!K22=3,COUNTRY_INFO!G22/(COUNTRY_INFO!F22+COUNTRY_INFO!G22)))),0)</f>
        <v>0</v>
      </c>
      <c r="AP22" s="259">
        <f>MAX(COUNTRY_INFO!D22*AK22*PROFILE!$G$7,COUNTRY_INFO!D22*AL22*PROFILE!$G$7)</f>
        <v>0</v>
      </c>
      <c r="AQ22" s="259">
        <f>MAX(COUNTRY_INFO!D22*AK22*PROFILE!$G$8,COUNTRY_INFO!D22*AL22*PROFILE!$G$8,COUNTRY_INFO!D22*AM22*PROFILE!$G$8)</f>
        <v>0</v>
      </c>
      <c r="AR22" s="259">
        <f>MAX(COUNTRY_INFO!D22*AK22*PROFILE!$G$9,COUNTRY_INFO!D22*AL22*PROFILE!$G$9,COUNTRY_INFO!D22*AM22*PROFILE!$G$9,IF(AND(DISTRICT!Z22&lt;&gt;"Unknown",Z22&lt;&gt;"Not required"),COUNTRY_INFO!O22*DISTRICT!AN22,0))</f>
        <v>0</v>
      </c>
      <c r="AS22" s="259">
        <f>MAX(COUNTRY_INFO!D22*AK22*PROFILE!$G$10,COUNTRY_INFO!D22*AL22*PROFILE!$G$10,IF(AND(DISTRICT!Z22&lt;&gt;"Unknown",Z22&lt;&gt;"Not required"),COUNTRY_INFO!O22*DISTRICT!AO22,0))</f>
        <v>0</v>
      </c>
      <c r="AT22" s="259">
        <f t="shared" si="7"/>
        <v>0</v>
      </c>
      <c r="AU22" s="258">
        <f t="shared" si="2"/>
        <v>0</v>
      </c>
      <c r="AV22" s="259">
        <f>MAX('MDA2'!J22,'T1'!L22,'T2'!J22,T3_R1!K22,T3_R2!K22)</f>
        <v>0</v>
      </c>
      <c r="AW22" s="259">
        <f>MAX('MDA1'!K22,'MDA2'!K22,'MDA3'!I22,'MDA3'!L22,'T1'!M22,'T2'!K22,T3_R1!L22,T3_R2!L22)</f>
        <v>0</v>
      </c>
      <c r="AX22" s="259">
        <f>MAX('MDA1'!L22,'MDA2'!L22,'MDA3'!J22,'MDA3'!M22,'T1'!N22,'T2'!L22,T3_R1!M22,T3_R2!M22)</f>
        <v>0</v>
      </c>
      <c r="AY22" s="259">
        <f t="shared" si="8"/>
        <v>0</v>
      </c>
      <c r="AZ22" s="259">
        <f>MAX('MDA2'!J22,T22)</f>
        <v>0</v>
      </c>
      <c r="BA22" s="259">
        <f>MAX('MDA1'!K22,'MDA2'!K22,'MDA3'!I22,'MDA3'!L22,V22,AD22)</f>
        <v>0</v>
      </c>
      <c r="BB22" s="259">
        <f>MAX('MDA1'!L22,'MDA2'!L22,'MDA3'!J22,'MDA3'!M22,AF22)</f>
        <v>0</v>
      </c>
      <c r="BC22" s="259">
        <f t="shared" si="3"/>
        <v>0</v>
      </c>
      <c r="BD22" s="260">
        <f t="shared" si="4"/>
        <v>0</v>
      </c>
    </row>
    <row r="23" spans="1:56" x14ac:dyDescent="0.2">
      <c r="A23" s="10" t="str">
        <f>IF(COUNTRY_INFO!A23=0," ",COUNTRY_INFO!A23)</f>
        <v>Ethiopia</v>
      </c>
      <c r="B23" s="10" t="str">
        <f>IF(COUNTRY_INFO!B23=0," ",COUNTRY_INFO!B23)</f>
        <v>AfarAwsa</v>
      </c>
      <c r="C23" s="87" t="str">
        <f>IF(COUNTRY_INFO!C23=0," ",COUNTRY_INFO!C23)</f>
        <v>Amibara</v>
      </c>
      <c r="D23" s="67">
        <f>COUNTRY_INFO!L23</f>
        <v>0</v>
      </c>
      <c r="E23" s="61"/>
      <c r="F23" s="61"/>
      <c r="G23" s="11">
        <f>MAX('MDA1'!M23,'MDA2'!M23)</f>
        <v>0</v>
      </c>
      <c r="H23" s="11">
        <f>IF(AND(COUNTRY_INFO!H23&gt;0,COUNTRY_INFO!H23&lt;4),IF(D23&gt;MAX('MDA1'!M23,'MDA2'!M23),MAX('MDA1'!M23,'MDA2'!M23),D23),0)</f>
        <v>0</v>
      </c>
      <c r="I23" s="73">
        <f>IF(AND(COUNTRY_INFO!H23&gt;0,COUNTRY_INFO!H23&lt;4), IF(G23/D23*100&lt;&gt;0, IF(G23/D23*100&gt;100,100,G23/D23*100), "-"),0)</f>
        <v>0</v>
      </c>
      <c r="J23" s="67" t="str">
        <f>COUNTRY_INFO!M23</f>
        <v>Unknown</v>
      </c>
      <c r="K23" s="61"/>
      <c r="L23" s="61"/>
      <c r="M23" s="11">
        <f>MAX('MDA1'!M23,MAX('MDA3'!I23,'MDA3'!L23)+MAX('MDA3'!J23,'MDA3'!M23))</f>
        <v>0</v>
      </c>
      <c r="N23" s="11">
        <f>IF(AND(COUNTRY_INFO!I23&gt;0,COUNTRY_INFO!I23&lt;4),IF(J23&gt;MAX('MDA1'!M23,MAX('MDA3'!I23,'MDA3'!L23)+MAX('MDA3'!J23,'MDA3'!M23)),MAX('MDA1'!M23,MAX('MDA3'!I23,'MDA3'!L23)+MAX('MDA3'!J23,'MDA3'!M23)),J23),0)</f>
        <v>0</v>
      </c>
      <c r="O23" s="73">
        <f>IF(AND(COUNTRY_INFO!I23&gt;0,COUNTRY_INFO!I23&lt;4), IF(M23/J23*100&lt;&gt;0, IF(M23/J23*100&gt;100,100,M23/J23*100), "-"),0)</f>
        <v>0</v>
      </c>
      <c r="P23" s="67">
        <f>COUNTRY_INFO!N23</f>
        <v>0</v>
      </c>
      <c r="Q23" s="61"/>
      <c r="R23" s="61"/>
      <c r="S23" s="11">
        <f>SUM(MAX('MDA2'!J23, 'T1'!L23, MAX(T3_R1!K23, T3_R2!K23)), MAX('MDA1'!K23, 'MDA2'!K23, 'T1'!M23, MAX(T3_R1!L23, T3_R2!L23)), MAX('MDA1'!L23, 'MDA2'!L23, 'T1'!N23, MAX(T3_R1!M23, T3_R2!M23)))</f>
        <v>0</v>
      </c>
      <c r="T23" s="11">
        <f>IF(AND(COUNTRY_INFO!J23&gt;1,COUNTRY_INFO!J23&lt;4),IF(COUNTRY_INFO!E23&gt;MAX('MDA2'!J23,'T1'!L23,MAX(T3_R1!K23,T3_R2!K23)),MAX('MDA2'!J23,'T1'!L23,MAX(T3_R1!K23,T3_R2!K23)),COUNTRY_INFO!E23),0)</f>
        <v>0</v>
      </c>
      <c r="U23" s="217">
        <f>IF(AND(COUNTRY_INFO!J23&gt;1,COUNTRY_INFO!J23&lt;4), IF(T23/COUNTRY_INFO!E23*100&lt;&gt;0, IF(T23/COUNTRY_INFO!E23*100&gt;100,100,T23/COUNTRY_INFO!E23*100), "-"),0)</f>
        <v>0</v>
      </c>
      <c r="V23" s="11">
        <f>IF(AND(COUNTRY_INFO!J23&gt;1,COUNTRY_INFO!J23&lt;4),IF(COUNTRY_INFO!F23&gt;MAX('MDA1'!K23,'MDA2'!K23,'T1'!M23,MAX(T3_R1!L23,T3_R2!L23)),MAX('MDA1'!K23,'MDA2'!K23,'T1'!M23,MAX(T3_R1!L23,T3_R2!L23)),COUNTRY_INFO!F23),0)</f>
        <v>0</v>
      </c>
      <c r="W23" s="217">
        <f>IF(AND(COUNTRY_INFO!J23&gt;1,COUNTRY_INFO!J23&lt;4), IF(V23/COUNTRY_INFO!F23*100&lt;&gt;0, IF(V23/COUNTRY_INFO!F23*100&gt;100,100,V23/COUNTRY_INFO!F23*100), "-"),0)</f>
        <v>0</v>
      </c>
      <c r="X23" s="11">
        <f t="shared" si="5"/>
        <v>0</v>
      </c>
      <c r="Y23" s="73">
        <f>IF(AND(COUNTRY_INFO!J23&gt;1,COUNTRY_INFO!J23&lt;4), IF(S23/P23*100&lt;&gt;0, IF(X23/P23*100&gt;100,100,X23/P23*100), "-"),0)</f>
        <v>0</v>
      </c>
      <c r="Z23" s="67">
        <f>COUNTRY_INFO!O23</f>
        <v>8059.26</v>
      </c>
      <c r="AA23" s="61"/>
      <c r="AB23" s="61"/>
      <c r="AC23" s="11">
        <f>MAX('T1'!L23,'T2'!J23)+MAX('T1'!M23,'T2'!K23)+MAX('T1'!N23,'T2'!L23)</f>
        <v>0</v>
      </c>
      <c r="AD23" s="11">
        <f>IF(COUNTRY_INFO!K23=1,IF(COUNTRY_INFO!F23*0.33&gt;MAX('T1'!M23,'T2'!K23),MAX('T1'!M23,'T2'!K23),COUNTRY_INFO!F23*0.33),IF(COUNTRY_INFO!K23=2,IF(COUNTRY_INFO!F23*0.5&gt;MAX('T1'!M23,'T2'!K23),MAX('T1'!M23,'T2'!K23),COUNTRY_INFO!F23*0.5),IF(COUNTRY_INFO!K23=3,IF(COUNTRY_INFO!F23&gt;MAX('T1'!M23,'T2'!K23),MAX('T1'!M23,'T2'!K23),COUNTRY_INFO!F23),0)))</f>
        <v>0</v>
      </c>
      <c r="AE23" s="217">
        <f>IF(AND(COUNTRY_INFO!K23&gt;0,COUNTRY_INFO!K23&lt;4),IF(Z23&gt;0,IF(COUNTRY_INFO!K23=1, AD23/(COUNTRY_INFO!F23*0.33)*100, IF(COUNTRY_INFO!K23=2, AD23/(COUNTRY_INFO!F23*0.5)*100, IF(COUNTRY_INFO!K23=3, AD23/COUNTRY_INFO!F23*100))),"-"),0)</f>
        <v>0</v>
      </c>
      <c r="AF23" s="11">
        <f>IF(COUNTRY_INFO!K23=2,IF(COUNTRY_INFO!G23*0.2&gt;MAX('T1'!N23,'T2'!L23),MAX('T1'!N23,'T2'!L23),COUNTRY_INFO!G23*0.2),IF(COUNTRY_INFO!K23=3,IF(COUNTRY_INFO!G23&gt;MAX('T1'!N23,'T2'!L23),MAX('T1'!N23,'T2'!L23),COUNTRY_INFO!G23),0))</f>
        <v>0</v>
      </c>
      <c r="AG23" s="217">
        <f>IF(AND(COUNTRY_INFO!K23&gt;0,COUNTRY_INFO!K23&lt;4),IF(Z23&gt;0,IF(COUNTRY_INFO!K23=1, 0, IF(COUNTRY_INFO!K23=2, AF23/(COUNTRY_INFO!G23*0.2)*100, IF(COUNTRY_INFO!K23=3, AF23/COUNTRY_INFO!G23*100))),"-"),0)</f>
        <v>0</v>
      </c>
      <c r="AH23" s="11">
        <f t="shared" si="6"/>
        <v>0</v>
      </c>
      <c r="AI23" s="73" t="str">
        <f>IF(AND(COUNTRY_INFO!K23&gt;0,COUNTRY_INFO!K23&lt;4), IF(AC23/Z23*100&lt;&gt;0, IF(AH23/Z23*100&gt;100,100,AH23/Z23*100), "-"),0)</f>
        <v>-</v>
      </c>
      <c r="AJ23" s="261"/>
      <c r="AK23" s="260">
        <f>IF(AND(D23&lt;&gt;0, D23&lt;&gt;"Unknown",D23&lt;&gt;"Stopped",D23&lt;&gt;"Not required"),D23/COUNTRY_INFO!D23, 0)</f>
        <v>0</v>
      </c>
      <c r="AL23" s="260">
        <f>IF(AND(J23&lt;&gt;0,J23&lt;&gt;"Unknown",J23&lt;&gt;"Stopped",J23&lt;&gt;"Not required"),J23/COUNTRY_INFO!D23, 0)</f>
        <v>0</v>
      </c>
      <c r="AM23" s="260">
        <f>IF(AND(P23&lt;&gt;0,P23&lt;&gt;"Unknown",P23&lt;&gt;"Not required"),P23/(COUNTRY_INFO!E23+COUNTRY_INFO!F23), 0)</f>
        <v>0</v>
      </c>
      <c r="AN23" s="260">
        <f>IF(AND(Z23&lt;&gt;0,Z23&lt;&gt;"Unknown",Z23&lt;&gt;"Not required"),IF(COUNTRY_INFO!K23=1,1,IF(COUNTRY_INFO!K23=2,0.5*COUNTRY_INFO!F23/(0.5*COUNTRY_INFO!F23+0.2*COUNTRY_INFO!G23),IF(COUNTRY_INFO!K23=3,COUNTRY_INFO!F23/(COUNTRY_INFO!F23+COUNTRY_INFO!G23)))),0)</f>
        <v>1</v>
      </c>
      <c r="AO23" s="260">
        <f>IF(AND(Z23&lt;&gt;0,Z23&lt;&gt;"Unknown",Z23&lt;&gt;"Not required"),IF(COUNTRY_INFO!K23=1,0,IF(COUNTRY_INFO!K23=2,0.2*COUNTRY_INFO!G23/(0.5*COUNTRY_INFO!F23+0.2*COUNTRY_INFO!G23),IF(COUNTRY_INFO!K23=3,COUNTRY_INFO!G23/(COUNTRY_INFO!F23+COUNTRY_INFO!G23)))),0)</f>
        <v>0</v>
      </c>
      <c r="AP23" s="259">
        <f>MAX(COUNTRY_INFO!D23*AK23*PROFILE!$G$7,COUNTRY_INFO!D23*AL23*PROFILE!$G$7)</f>
        <v>0</v>
      </c>
      <c r="AQ23" s="259">
        <f>MAX(COUNTRY_INFO!D23*AK23*PROFILE!$G$8,COUNTRY_INFO!D23*AL23*PROFILE!$G$8,COUNTRY_INFO!D23*AM23*PROFILE!$G$8)</f>
        <v>0</v>
      </c>
      <c r="AR23" s="259">
        <f>MAX(COUNTRY_INFO!D23*AK23*PROFILE!$G$9,COUNTRY_INFO!D23*AL23*PROFILE!$G$9,COUNTRY_INFO!D23*AM23*PROFILE!$G$9,IF(AND(DISTRICT!Z23&lt;&gt;"Unknown",Z23&lt;&gt;"Not required"),COUNTRY_INFO!O23*DISTRICT!AN23,0))</f>
        <v>8059.26</v>
      </c>
      <c r="AS23" s="259">
        <f>MAX(COUNTRY_INFO!D23*AK23*PROFILE!$G$10,COUNTRY_INFO!D23*AL23*PROFILE!$G$10,IF(AND(DISTRICT!Z23&lt;&gt;"Unknown",Z23&lt;&gt;"Not required"),COUNTRY_INFO!O23*DISTRICT!AO23,0))</f>
        <v>0</v>
      </c>
      <c r="AT23" s="259">
        <f t="shared" si="7"/>
        <v>8059.26</v>
      </c>
      <c r="AU23" s="258">
        <f t="shared" si="2"/>
        <v>0</v>
      </c>
      <c r="AV23" s="259">
        <f>MAX('MDA2'!J23,'T1'!L23,'T2'!J23,T3_R1!K23,T3_R2!K23)</f>
        <v>0</v>
      </c>
      <c r="AW23" s="259">
        <f>MAX('MDA1'!K23,'MDA2'!K23,'MDA3'!I23,'MDA3'!L23,'T1'!M23,'T2'!K23,T3_R1!L23,T3_R2!L23)</f>
        <v>0</v>
      </c>
      <c r="AX23" s="259">
        <f>MAX('MDA1'!L23,'MDA2'!L23,'MDA3'!J23,'MDA3'!M23,'T1'!N23,'T2'!L23,T3_R1!M23,T3_R2!M23)</f>
        <v>0</v>
      </c>
      <c r="AY23" s="259">
        <f t="shared" si="8"/>
        <v>0</v>
      </c>
      <c r="AZ23" s="259">
        <f>MAX('MDA2'!J23,T23)</f>
        <v>0</v>
      </c>
      <c r="BA23" s="259">
        <f>MAX('MDA1'!K23,'MDA2'!K23,'MDA3'!I23,'MDA3'!L23,V23,AD23)</f>
        <v>0</v>
      </c>
      <c r="BB23" s="259">
        <f>MAX('MDA1'!L23,'MDA2'!L23,'MDA3'!J23,'MDA3'!M23,AF23)</f>
        <v>0</v>
      </c>
      <c r="BC23" s="259">
        <f t="shared" si="3"/>
        <v>0</v>
      </c>
      <c r="BD23" s="260">
        <f t="shared" si="4"/>
        <v>0</v>
      </c>
    </row>
    <row r="24" spans="1:56" x14ac:dyDescent="0.2">
      <c r="A24" s="10" t="str">
        <f>IF(COUNTRY_INFO!A24=0," ",COUNTRY_INFO!A24)</f>
        <v>Ethiopia</v>
      </c>
      <c r="B24" s="10" t="str">
        <f>IF(COUNTRY_INFO!B24=0," ",COUNTRY_INFO!B24)</f>
        <v>AfarAwsa</v>
      </c>
      <c r="C24" s="87" t="str">
        <f>IF(COUNTRY_INFO!C24=0," ",COUNTRY_INFO!C24)</f>
        <v>Aregoba</v>
      </c>
      <c r="D24" s="67">
        <f>COUNTRY_INFO!L24</f>
        <v>0</v>
      </c>
      <c r="E24" s="61"/>
      <c r="F24" s="61"/>
      <c r="G24" s="11">
        <f>MAX('MDA1'!M24,'MDA2'!M24)</f>
        <v>0</v>
      </c>
      <c r="H24" s="11">
        <f>IF(AND(COUNTRY_INFO!H24&gt;0,COUNTRY_INFO!H24&lt;4),IF(D24&gt;MAX('MDA1'!M24,'MDA2'!M24),MAX('MDA1'!M24,'MDA2'!M24),D24),0)</f>
        <v>0</v>
      </c>
      <c r="I24" s="73">
        <f>IF(AND(COUNTRY_INFO!H24&gt;0,COUNTRY_INFO!H24&lt;4), IF(G24/D24*100&lt;&gt;0, IF(G24/D24*100&gt;100,100,G24/D24*100), "-"),0)</f>
        <v>0</v>
      </c>
      <c r="J24" s="67" t="str">
        <f>COUNTRY_INFO!M24</f>
        <v>Unknown</v>
      </c>
      <c r="K24" s="61"/>
      <c r="L24" s="61"/>
      <c r="M24" s="11">
        <f>MAX('MDA1'!M24,MAX('MDA3'!I24,'MDA3'!L24)+MAX('MDA3'!J24,'MDA3'!M24))</f>
        <v>0</v>
      </c>
      <c r="N24" s="11">
        <f>IF(AND(COUNTRY_INFO!I24&gt;0,COUNTRY_INFO!I24&lt;4),IF(J24&gt;MAX('MDA1'!M24,MAX('MDA3'!I24,'MDA3'!L24)+MAX('MDA3'!J24,'MDA3'!M24)),MAX('MDA1'!M24,MAX('MDA3'!I24,'MDA3'!L24)+MAX('MDA3'!J24,'MDA3'!M24)),J24),0)</f>
        <v>0</v>
      </c>
      <c r="O24" s="73">
        <f>IF(AND(COUNTRY_INFO!I24&gt;0,COUNTRY_INFO!I24&lt;4), IF(M24/J24*100&lt;&gt;0, IF(M24/J24*100&gt;100,100,M24/J24*100), "-"),0)</f>
        <v>0</v>
      </c>
      <c r="P24" s="67" t="str">
        <f>COUNTRY_INFO!N24</f>
        <v>Unknown</v>
      </c>
      <c r="Q24" s="61"/>
      <c r="R24" s="61"/>
      <c r="S24" s="11">
        <f>SUM(MAX('MDA2'!J24, 'T1'!L24, MAX(T3_R1!K24, T3_R2!K24)), MAX('MDA1'!K24, 'MDA2'!K24, 'T1'!M24, MAX(T3_R1!L24, T3_R2!L24)), MAX('MDA1'!L24, 'MDA2'!L24, 'T1'!N24, MAX(T3_R1!M24, T3_R2!M24)))</f>
        <v>0</v>
      </c>
      <c r="T24" s="11">
        <f>IF(AND(COUNTRY_INFO!J24&gt;1,COUNTRY_INFO!J24&lt;4),IF(COUNTRY_INFO!E24&gt;MAX('MDA2'!J24,'T1'!L24,MAX(T3_R1!K24,T3_R2!K24)),MAX('MDA2'!J24,'T1'!L24,MAX(T3_R1!K24,T3_R2!K24)),COUNTRY_INFO!E24),0)</f>
        <v>0</v>
      </c>
      <c r="U24" s="217">
        <f>IF(AND(COUNTRY_INFO!J24&gt;1,COUNTRY_INFO!J24&lt;4), IF(T24/COUNTRY_INFO!E24*100&lt;&gt;0, IF(T24/COUNTRY_INFO!E24*100&gt;100,100,T24/COUNTRY_INFO!E24*100), "-"),0)</f>
        <v>0</v>
      </c>
      <c r="V24" s="11">
        <f>IF(AND(COUNTRY_INFO!J24&gt;1,COUNTRY_INFO!J24&lt;4),IF(COUNTRY_INFO!F24&gt;MAX('MDA1'!K24,'MDA2'!K24,'T1'!M24,MAX(T3_R1!L24,T3_R2!L24)),MAX('MDA1'!K24,'MDA2'!K24,'T1'!M24,MAX(T3_R1!L24,T3_R2!L24)),COUNTRY_INFO!F24),0)</f>
        <v>0</v>
      </c>
      <c r="W24" s="217">
        <f>IF(AND(COUNTRY_INFO!J24&gt;1,COUNTRY_INFO!J24&lt;4), IF(V24/COUNTRY_INFO!F24*100&lt;&gt;0, IF(V24/COUNTRY_INFO!F24*100&gt;100,100,V24/COUNTRY_INFO!F24*100), "-"),0)</f>
        <v>0</v>
      </c>
      <c r="X24" s="11">
        <f t="shared" si="5"/>
        <v>0</v>
      </c>
      <c r="Y24" s="73">
        <f>IF(AND(COUNTRY_INFO!J24&gt;1,COUNTRY_INFO!J24&lt;4), IF(S24/P24*100&lt;&gt;0, IF(X24/P24*100&gt;100,100,X24/P24*100), "-"),0)</f>
        <v>0</v>
      </c>
      <c r="Z24" s="67" t="str">
        <f>COUNTRY_INFO!O24</f>
        <v>Unknown</v>
      </c>
      <c r="AA24" s="61"/>
      <c r="AB24" s="61"/>
      <c r="AC24" s="11">
        <f>MAX('T1'!L24,'T2'!J24)+MAX('T1'!M24,'T2'!K24)+MAX('T1'!N24,'T2'!L24)</f>
        <v>0</v>
      </c>
      <c r="AD24" s="11">
        <f>IF(COUNTRY_INFO!K24=1,IF(COUNTRY_INFO!F24*0.33&gt;MAX('T1'!M24,'T2'!K24),MAX('T1'!M24,'T2'!K24),COUNTRY_INFO!F24*0.33),IF(COUNTRY_INFO!K24=2,IF(COUNTRY_INFO!F24*0.5&gt;MAX('T1'!M24,'T2'!K24),MAX('T1'!M24,'T2'!K24),COUNTRY_INFO!F24*0.5),IF(COUNTRY_INFO!K24=3,IF(COUNTRY_INFO!F24&gt;MAX('T1'!M24,'T2'!K24),MAX('T1'!M24,'T2'!K24),COUNTRY_INFO!F24),0)))</f>
        <v>0</v>
      </c>
      <c r="AE24" s="217">
        <f>IF(AND(COUNTRY_INFO!K24&gt;0,COUNTRY_INFO!K24&lt;4),IF(Z24&gt;0,IF(COUNTRY_INFO!K24=1, AD24/(COUNTRY_INFO!F24*0.33)*100, IF(COUNTRY_INFO!K24=2, AD24/(COUNTRY_INFO!F24*0.5)*100, IF(COUNTRY_INFO!K24=3, AD24/COUNTRY_INFO!F24*100))),"-"),0)</f>
        <v>0</v>
      </c>
      <c r="AF24" s="11">
        <f>IF(COUNTRY_INFO!K24=2,IF(COUNTRY_INFO!G24*0.2&gt;MAX('T1'!N24,'T2'!L24),MAX('T1'!N24,'T2'!L24),COUNTRY_INFO!G24*0.2),IF(COUNTRY_INFO!K24=3,IF(COUNTRY_INFO!G24&gt;MAX('T1'!N24,'T2'!L24),MAX('T1'!N24,'T2'!L24),COUNTRY_INFO!G24),0))</f>
        <v>0</v>
      </c>
      <c r="AG24" s="217">
        <f>IF(AND(COUNTRY_INFO!K24&gt;0,COUNTRY_INFO!K24&lt;4),IF(Z24&gt;0,IF(COUNTRY_INFO!K24=1, 0, IF(COUNTRY_INFO!K24=2, AF24/(COUNTRY_INFO!G24*0.2)*100, IF(COUNTRY_INFO!K24=3, AF24/COUNTRY_INFO!G24*100))),"-"),0)</f>
        <v>0</v>
      </c>
      <c r="AH24" s="11">
        <f t="shared" si="6"/>
        <v>0</v>
      </c>
      <c r="AI24" s="73">
        <f>IF(AND(COUNTRY_INFO!K24&gt;0,COUNTRY_INFO!K24&lt;4), IF(AC24/Z24*100&lt;&gt;0, IF(AH24/Z24*100&gt;100,100,AH24/Z24*100), "-"),0)</f>
        <v>0</v>
      </c>
      <c r="AJ24" s="261"/>
      <c r="AK24" s="260">
        <f>IF(AND(D24&lt;&gt;0, D24&lt;&gt;"Unknown",D24&lt;&gt;"Stopped",D24&lt;&gt;"Not required"),D24/COUNTRY_INFO!D24, 0)</f>
        <v>0</v>
      </c>
      <c r="AL24" s="260">
        <f>IF(AND(J24&lt;&gt;0,J24&lt;&gt;"Unknown",J24&lt;&gt;"Stopped",J24&lt;&gt;"Not required"),J24/COUNTRY_INFO!D24, 0)</f>
        <v>0</v>
      </c>
      <c r="AM24" s="260">
        <f>IF(AND(P24&lt;&gt;0,P24&lt;&gt;"Unknown",P24&lt;&gt;"Not required"),P24/(COUNTRY_INFO!E24+COUNTRY_INFO!F24), 0)</f>
        <v>0</v>
      </c>
      <c r="AN24" s="260">
        <f>IF(AND(Z24&lt;&gt;0,Z24&lt;&gt;"Unknown",Z24&lt;&gt;"Not required"),IF(COUNTRY_INFO!K24=1,1,IF(COUNTRY_INFO!K24=2,0.5*COUNTRY_INFO!F24/(0.5*COUNTRY_INFO!F24+0.2*COUNTRY_INFO!G24),IF(COUNTRY_INFO!K24=3,COUNTRY_INFO!F24/(COUNTRY_INFO!F24+COUNTRY_INFO!G24)))),0)</f>
        <v>0</v>
      </c>
      <c r="AO24" s="260">
        <f>IF(AND(Z24&lt;&gt;0,Z24&lt;&gt;"Unknown",Z24&lt;&gt;"Not required"),IF(COUNTRY_INFO!K24=1,0,IF(COUNTRY_INFO!K24=2,0.2*COUNTRY_INFO!G24/(0.5*COUNTRY_INFO!F24+0.2*COUNTRY_INFO!G24),IF(COUNTRY_INFO!K24=3,COUNTRY_INFO!G24/(COUNTRY_INFO!F24+COUNTRY_INFO!G24)))),0)</f>
        <v>0</v>
      </c>
      <c r="AP24" s="259">
        <f>MAX(COUNTRY_INFO!D24*AK24*PROFILE!$G$7,COUNTRY_INFO!D24*AL24*PROFILE!$G$7)</f>
        <v>0</v>
      </c>
      <c r="AQ24" s="259">
        <f>MAX(COUNTRY_INFO!D24*AK24*PROFILE!$G$8,COUNTRY_INFO!D24*AL24*PROFILE!$G$8,COUNTRY_INFO!D24*AM24*PROFILE!$G$8)</f>
        <v>0</v>
      </c>
      <c r="AR24" s="259">
        <f>MAX(COUNTRY_INFO!D24*AK24*PROFILE!$G$9,COUNTRY_INFO!D24*AL24*PROFILE!$G$9,COUNTRY_INFO!D24*AM24*PROFILE!$G$9,IF(AND(DISTRICT!Z24&lt;&gt;"Unknown",Z24&lt;&gt;"Not required"),COUNTRY_INFO!O24*DISTRICT!AN24,0))</f>
        <v>0</v>
      </c>
      <c r="AS24" s="259">
        <f>MAX(COUNTRY_INFO!D24*AK24*PROFILE!$G$10,COUNTRY_INFO!D24*AL24*PROFILE!$G$10,IF(AND(DISTRICT!Z24&lt;&gt;"Unknown",Z24&lt;&gt;"Not required"),COUNTRY_INFO!O24*DISTRICT!AO24,0))</f>
        <v>0</v>
      </c>
      <c r="AT24" s="259">
        <f t="shared" si="7"/>
        <v>0</v>
      </c>
      <c r="AU24" s="258">
        <f t="shared" si="2"/>
        <v>0</v>
      </c>
      <c r="AV24" s="259">
        <f>MAX('MDA2'!J24,'T1'!L24,'T2'!J24,T3_R1!K24,T3_R2!K24)</f>
        <v>0</v>
      </c>
      <c r="AW24" s="259">
        <f>MAX('MDA1'!K24,'MDA2'!K24,'MDA3'!I24,'MDA3'!L24,'T1'!M24,'T2'!K24,T3_R1!L24,T3_R2!L24)</f>
        <v>0</v>
      </c>
      <c r="AX24" s="259">
        <f>MAX('MDA1'!L24,'MDA2'!L24,'MDA3'!J24,'MDA3'!M24,'T1'!N24,'T2'!L24,T3_R1!M24,T3_R2!M24)</f>
        <v>0</v>
      </c>
      <c r="AY24" s="259">
        <f t="shared" si="8"/>
        <v>0</v>
      </c>
      <c r="AZ24" s="259">
        <f>MAX('MDA2'!J24,T24)</f>
        <v>0</v>
      </c>
      <c r="BA24" s="259">
        <f>MAX('MDA1'!K24,'MDA2'!K24,'MDA3'!I24,'MDA3'!L24,V24,AD24)</f>
        <v>0</v>
      </c>
      <c r="BB24" s="259">
        <f>MAX('MDA1'!L24,'MDA2'!L24,'MDA3'!J24,'MDA3'!M24,AF24)</f>
        <v>0</v>
      </c>
      <c r="BC24" s="259">
        <f t="shared" si="3"/>
        <v>0</v>
      </c>
      <c r="BD24" s="260">
        <f t="shared" si="4"/>
        <v>0</v>
      </c>
    </row>
    <row r="25" spans="1:56" x14ac:dyDescent="0.2">
      <c r="A25" s="10" t="str">
        <f>IF(COUNTRY_INFO!A25=0," ",COUNTRY_INFO!A25)</f>
        <v>Ethiopia</v>
      </c>
      <c r="B25" s="10" t="str">
        <f>IF(COUNTRY_INFO!B25=0," ",COUNTRY_INFO!B25)</f>
        <v>AfarAwsa</v>
      </c>
      <c r="C25" s="87" t="str">
        <f>IF(COUNTRY_INFO!C25=0," ",COUNTRY_INFO!C25)</f>
        <v>Awash fentale</v>
      </c>
      <c r="D25" s="67">
        <f>COUNTRY_INFO!L25</f>
        <v>0</v>
      </c>
      <c r="E25" s="61"/>
      <c r="F25" s="61"/>
      <c r="G25" s="11">
        <f>MAX('MDA1'!M25,'MDA2'!M25)</f>
        <v>0</v>
      </c>
      <c r="H25" s="11">
        <f>IF(AND(COUNTRY_INFO!H25&gt;0,COUNTRY_INFO!H25&lt;4),IF(D25&gt;MAX('MDA1'!M25,'MDA2'!M25),MAX('MDA1'!M25,'MDA2'!M25),D25),0)</f>
        <v>0</v>
      </c>
      <c r="I25" s="73">
        <f>IF(AND(COUNTRY_INFO!H25&gt;0,COUNTRY_INFO!H25&lt;4), IF(G25/D25*100&lt;&gt;0, IF(G25/D25*100&gt;100,100,G25/D25*100), "-"),0)</f>
        <v>0</v>
      </c>
      <c r="J25" s="67" t="str">
        <f>COUNTRY_INFO!M25</f>
        <v>Unknown</v>
      </c>
      <c r="K25" s="61"/>
      <c r="L25" s="61"/>
      <c r="M25" s="11">
        <f>MAX('MDA1'!M25,MAX('MDA3'!I25,'MDA3'!L25)+MAX('MDA3'!J25,'MDA3'!M25))</f>
        <v>0</v>
      </c>
      <c r="N25" s="11">
        <f>IF(AND(COUNTRY_INFO!I25&gt;0,COUNTRY_INFO!I25&lt;4),IF(J25&gt;MAX('MDA1'!M25,MAX('MDA3'!I25,'MDA3'!L25)+MAX('MDA3'!J25,'MDA3'!M25)),MAX('MDA1'!M25,MAX('MDA3'!I25,'MDA3'!L25)+MAX('MDA3'!J25,'MDA3'!M25)),J25),0)</f>
        <v>0</v>
      </c>
      <c r="O25" s="73">
        <f>IF(AND(COUNTRY_INFO!I25&gt;0,COUNTRY_INFO!I25&lt;4), IF(M25/J25*100&lt;&gt;0, IF(M25/J25*100&gt;100,100,M25/J25*100), "-"),0)</f>
        <v>0</v>
      </c>
      <c r="P25" s="67">
        <f>COUNTRY_INFO!N25</f>
        <v>0</v>
      </c>
      <c r="Q25" s="61"/>
      <c r="R25" s="61"/>
      <c r="S25" s="11">
        <f>SUM(MAX('MDA2'!J25, 'T1'!L25, MAX(T3_R1!K25, T3_R2!K25)), MAX('MDA1'!K25, 'MDA2'!K25, 'T1'!M25, MAX(T3_R1!L25, T3_R2!L25)), MAX('MDA1'!L25, 'MDA2'!L25, 'T1'!N25, MAX(T3_R1!M25, T3_R2!M25)))</f>
        <v>0</v>
      </c>
      <c r="T25" s="11">
        <f>IF(AND(COUNTRY_INFO!J25&gt;1,COUNTRY_INFO!J25&lt;4),IF(COUNTRY_INFO!E25&gt;MAX('MDA2'!J25,'T1'!L25,MAX(T3_R1!K25,T3_R2!K25)),MAX('MDA2'!J25,'T1'!L25,MAX(T3_R1!K25,T3_R2!K25)),COUNTRY_INFO!E25),0)</f>
        <v>0</v>
      </c>
      <c r="U25" s="217">
        <f>IF(AND(COUNTRY_INFO!J25&gt;1,COUNTRY_INFO!J25&lt;4), IF(T25/COUNTRY_INFO!E25*100&lt;&gt;0, IF(T25/COUNTRY_INFO!E25*100&gt;100,100,T25/COUNTRY_INFO!E25*100), "-"),0)</f>
        <v>0</v>
      </c>
      <c r="V25" s="11">
        <f>IF(AND(COUNTRY_INFO!J25&gt;1,COUNTRY_INFO!J25&lt;4),IF(COUNTRY_INFO!F25&gt;MAX('MDA1'!K25,'MDA2'!K25,'T1'!M25,MAX(T3_R1!L25,T3_R2!L25)),MAX('MDA1'!K25,'MDA2'!K25,'T1'!M25,MAX(T3_R1!L25,T3_R2!L25)),COUNTRY_INFO!F25),0)</f>
        <v>0</v>
      </c>
      <c r="W25" s="217">
        <f>IF(AND(COUNTRY_INFO!J25&gt;1,COUNTRY_INFO!J25&lt;4), IF(V25/COUNTRY_INFO!F25*100&lt;&gt;0, IF(V25/COUNTRY_INFO!F25*100&gt;100,100,V25/COUNTRY_INFO!F25*100), "-"),0)</f>
        <v>0</v>
      </c>
      <c r="X25" s="11">
        <f t="shared" si="5"/>
        <v>0</v>
      </c>
      <c r="Y25" s="73">
        <f>IF(AND(COUNTRY_INFO!J25&gt;1,COUNTRY_INFO!J25&lt;4), IF(S25/P25*100&lt;&gt;0, IF(X25/P25*100&gt;100,100,X25/P25*100), "-"),0)</f>
        <v>0</v>
      </c>
      <c r="Z25" s="67">
        <f>COUNTRY_INFO!O25</f>
        <v>0</v>
      </c>
      <c r="AA25" s="61"/>
      <c r="AB25" s="61"/>
      <c r="AC25" s="11">
        <f>MAX('T1'!L25,'T2'!J25)+MAX('T1'!M25,'T2'!K25)+MAX('T1'!N25,'T2'!L25)</f>
        <v>0</v>
      </c>
      <c r="AD25" s="11">
        <f>IF(COUNTRY_INFO!K25=1,IF(COUNTRY_INFO!F25*0.33&gt;MAX('T1'!M25,'T2'!K25),MAX('T1'!M25,'T2'!K25),COUNTRY_INFO!F25*0.33),IF(COUNTRY_INFO!K25=2,IF(COUNTRY_INFO!F25*0.5&gt;MAX('T1'!M25,'T2'!K25),MAX('T1'!M25,'T2'!K25),COUNTRY_INFO!F25*0.5),IF(COUNTRY_INFO!K25=3,IF(COUNTRY_INFO!F25&gt;MAX('T1'!M25,'T2'!K25),MAX('T1'!M25,'T2'!K25),COUNTRY_INFO!F25),0)))</f>
        <v>0</v>
      </c>
      <c r="AE25" s="217">
        <f>IF(AND(COUNTRY_INFO!K25&gt;0,COUNTRY_INFO!K25&lt;4),IF(Z25&gt;0,IF(COUNTRY_INFO!K25=1, AD25/(COUNTRY_INFO!F25*0.33)*100, IF(COUNTRY_INFO!K25=2, AD25/(COUNTRY_INFO!F25*0.5)*100, IF(COUNTRY_INFO!K25=3, AD25/COUNTRY_INFO!F25*100))),"-"),0)</f>
        <v>0</v>
      </c>
      <c r="AF25" s="11">
        <f>IF(COUNTRY_INFO!K25=2,IF(COUNTRY_INFO!G25*0.2&gt;MAX('T1'!N25,'T2'!L25),MAX('T1'!N25,'T2'!L25),COUNTRY_INFO!G25*0.2),IF(COUNTRY_INFO!K25=3,IF(COUNTRY_INFO!G25&gt;MAX('T1'!N25,'T2'!L25),MAX('T1'!N25,'T2'!L25),COUNTRY_INFO!G25),0))</f>
        <v>0</v>
      </c>
      <c r="AG25" s="217">
        <f>IF(AND(COUNTRY_INFO!K25&gt;0,COUNTRY_INFO!K25&lt;4),IF(Z25&gt;0,IF(COUNTRY_INFO!K25=1, 0, IF(COUNTRY_INFO!K25=2, AF25/(COUNTRY_INFO!G25*0.2)*100, IF(COUNTRY_INFO!K25=3, AF25/COUNTRY_INFO!G25*100))),"-"),0)</f>
        <v>0</v>
      </c>
      <c r="AH25" s="11">
        <f t="shared" si="6"/>
        <v>0</v>
      </c>
      <c r="AI25" s="73">
        <f>IF(AND(COUNTRY_INFO!K25&gt;0,COUNTRY_INFO!K25&lt;4), IF(AC25/Z25*100&lt;&gt;0, IF(AH25/Z25*100&gt;100,100,AH25/Z25*100), "-"),0)</f>
        <v>0</v>
      </c>
      <c r="AJ25" s="261"/>
      <c r="AK25" s="260">
        <f>IF(AND(D25&lt;&gt;0, D25&lt;&gt;"Unknown",D25&lt;&gt;"Stopped",D25&lt;&gt;"Not required"),D25/COUNTRY_INFO!D25, 0)</f>
        <v>0</v>
      </c>
      <c r="AL25" s="260">
        <f>IF(AND(J25&lt;&gt;0,J25&lt;&gt;"Unknown",J25&lt;&gt;"Stopped",J25&lt;&gt;"Not required"),J25/COUNTRY_INFO!D25, 0)</f>
        <v>0</v>
      </c>
      <c r="AM25" s="260">
        <f>IF(AND(P25&lt;&gt;0,P25&lt;&gt;"Unknown",P25&lt;&gt;"Not required"),P25/(COUNTRY_INFO!E25+COUNTRY_INFO!F25), 0)</f>
        <v>0</v>
      </c>
      <c r="AN25" s="260">
        <f>IF(AND(Z25&lt;&gt;0,Z25&lt;&gt;"Unknown",Z25&lt;&gt;"Not required"),IF(COUNTRY_INFO!K25=1,1,IF(COUNTRY_INFO!K25=2,0.5*COUNTRY_INFO!F25/(0.5*COUNTRY_INFO!F25+0.2*COUNTRY_INFO!G25),IF(COUNTRY_INFO!K25=3,COUNTRY_INFO!F25/(COUNTRY_INFO!F25+COUNTRY_INFO!G25)))),0)</f>
        <v>0</v>
      </c>
      <c r="AO25" s="260">
        <f>IF(AND(Z25&lt;&gt;0,Z25&lt;&gt;"Unknown",Z25&lt;&gt;"Not required"),IF(COUNTRY_INFO!K25=1,0,IF(COUNTRY_INFO!K25=2,0.2*COUNTRY_INFO!G25/(0.5*COUNTRY_INFO!F25+0.2*COUNTRY_INFO!G25),IF(COUNTRY_INFO!K25=3,COUNTRY_INFO!G25/(COUNTRY_INFO!F25+COUNTRY_INFO!G25)))),0)</f>
        <v>0</v>
      </c>
      <c r="AP25" s="259">
        <f>MAX(COUNTRY_INFO!D25*AK25*PROFILE!$G$7,COUNTRY_INFO!D25*AL25*PROFILE!$G$7)</f>
        <v>0</v>
      </c>
      <c r="AQ25" s="259">
        <f>MAX(COUNTRY_INFO!D25*AK25*PROFILE!$G$8,COUNTRY_INFO!D25*AL25*PROFILE!$G$8,COUNTRY_INFO!D25*AM25*PROFILE!$G$8)</f>
        <v>0</v>
      </c>
      <c r="AR25" s="259">
        <f>MAX(COUNTRY_INFO!D25*AK25*PROFILE!$G$9,COUNTRY_INFO!D25*AL25*PROFILE!$G$9,COUNTRY_INFO!D25*AM25*PROFILE!$G$9,IF(AND(DISTRICT!Z25&lt;&gt;"Unknown",Z25&lt;&gt;"Not required"),COUNTRY_INFO!O25*DISTRICT!AN25,0))</f>
        <v>0</v>
      </c>
      <c r="AS25" s="259">
        <f>MAX(COUNTRY_INFO!D25*AK25*PROFILE!$G$10,COUNTRY_INFO!D25*AL25*PROFILE!$G$10,IF(AND(DISTRICT!Z25&lt;&gt;"Unknown",Z25&lt;&gt;"Not required"),COUNTRY_INFO!O25*DISTRICT!AO25,0))</f>
        <v>0</v>
      </c>
      <c r="AT25" s="259">
        <f t="shared" si="7"/>
        <v>0</v>
      </c>
      <c r="AU25" s="258">
        <f t="shared" si="2"/>
        <v>0</v>
      </c>
      <c r="AV25" s="259">
        <f>MAX('MDA2'!J25,'T1'!L25,'T2'!J25,T3_R1!K25,T3_R2!K25)</f>
        <v>0</v>
      </c>
      <c r="AW25" s="259">
        <f>MAX('MDA1'!K25,'MDA2'!K25,'MDA3'!I25,'MDA3'!L25,'T1'!M25,'T2'!K25,T3_R1!L25,T3_R2!L25)</f>
        <v>0</v>
      </c>
      <c r="AX25" s="259">
        <f>MAX('MDA1'!L25,'MDA2'!L25,'MDA3'!J25,'MDA3'!M25,'T1'!N25,'T2'!L25,T3_R1!M25,T3_R2!M25)</f>
        <v>0</v>
      </c>
      <c r="AY25" s="259">
        <f t="shared" si="8"/>
        <v>0</v>
      </c>
      <c r="AZ25" s="259">
        <f>MAX('MDA2'!J25,T25)</f>
        <v>0</v>
      </c>
      <c r="BA25" s="259">
        <f>MAX('MDA1'!K25,'MDA2'!K25,'MDA3'!I25,'MDA3'!L25,V25,AD25)</f>
        <v>0</v>
      </c>
      <c r="BB25" s="259">
        <f>MAX('MDA1'!L25,'MDA2'!L25,'MDA3'!J25,'MDA3'!M25,AF25)</f>
        <v>0</v>
      </c>
      <c r="BC25" s="259">
        <f t="shared" si="3"/>
        <v>0</v>
      </c>
      <c r="BD25" s="260">
        <f t="shared" si="4"/>
        <v>0</v>
      </c>
    </row>
    <row r="26" spans="1:56" x14ac:dyDescent="0.2">
      <c r="A26" s="10" t="str">
        <f>IF(COUNTRY_INFO!A26=0," ",COUNTRY_INFO!A26)</f>
        <v>Ethiopia</v>
      </c>
      <c r="B26" s="10" t="str">
        <f>IF(COUNTRY_INFO!B26=0," ",COUNTRY_INFO!B26)</f>
        <v>AfarAwsa</v>
      </c>
      <c r="C26" s="87" t="str">
        <f>IF(COUNTRY_INFO!C26=0," ",COUNTRY_INFO!C26)</f>
        <v>Awash Town</v>
      </c>
      <c r="D26" s="67">
        <f>COUNTRY_INFO!L26</f>
        <v>0</v>
      </c>
      <c r="E26" s="61"/>
      <c r="F26" s="61"/>
      <c r="G26" s="11">
        <f>MAX('MDA1'!M26,'MDA2'!M26)</f>
        <v>0</v>
      </c>
      <c r="H26" s="11">
        <f>IF(AND(COUNTRY_INFO!H26&gt;0,COUNTRY_INFO!H26&lt;4),IF(D26&gt;MAX('MDA1'!M26,'MDA2'!M26),MAX('MDA1'!M26,'MDA2'!M26),D26),0)</f>
        <v>0</v>
      </c>
      <c r="I26" s="73">
        <f>IF(AND(COUNTRY_INFO!H26&gt;0,COUNTRY_INFO!H26&lt;4), IF(G26/D26*100&lt;&gt;0, IF(G26/D26*100&gt;100,100,G26/D26*100), "-"),0)</f>
        <v>0</v>
      </c>
      <c r="J26" s="67" t="str">
        <f>COUNTRY_INFO!M26</f>
        <v>Unknown</v>
      </c>
      <c r="K26" s="61"/>
      <c r="L26" s="61"/>
      <c r="M26" s="11">
        <f>MAX('MDA1'!M26,MAX('MDA3'!I26,'MDA3'!L26)+MAX('MDA3'!J26,'MDA3'!M26))</f>
        <v>0</v>
      </c>
      <c r="N26" s="11">
        <f>IF(AND(COUNTRY_INFO!I26&gt;0,COUNTRY_INFO!I26&lt;4),IF(J26&gt;MAX('MDA1'!M26,MAX('MDA3'!I26,'MDA3'!L26)+MAX('MDA3'!J26,'MDA3'!M26)),MAX('MDA1'!M26,MAX('MDA3'!I26,'MDA3'!L26)+MAX('MDA3'!J26,'MDA3'!M26)),J26),0)</f>
        <v>0</v>
      </c>
      <c r="O26" s="73">
        <f>IF(AND(COUNTRY_INFO!I26&gt;0,COUNTRY_INFO!I26&lt;4), IF(M26/J26*100&lt;&gt;0, IF(M26/J26*100&gt;100,100,M26/J26*100), "-"),0)</f>
        <v>0</v>
      </c>
      <c r="P26" s="67" t="str">
        <f>COUNTRY_INFO!N26</f>
        <v>Unknown</v>
      </c>
      <c r="Q26" s="61"/>
      <c r="R26" s="61"/>
      <c r="S26" s="11">
        <f>SUM(MAX('MDA2'!J26, 'T1'!L26, MAX(T3_R1!K26, T3_R2!K26)), MAX('MDA1'!K26, 'MDA2'!K26, 'T1'!M26, MAX(T3_R1!L26, T3_R2!L26)), MAX('MDA1'!L26, 'MDA2'!L26, 'T1'!N26, MAX(T3_R1!M26, T3_R2!M26)))</f>
        <v>0</v>
      </c>
      <c r="T26" s="11">
        <f>IF(AND(COUNTRY_INFO!J26&gt;1,COUNTRY_INFO!J26&lt;4),IF(COUNTRY_INFO!E26&gt;MAX('MDA2'!J26,'T1'!L26,MAX(T3_R1!K26,T3_R2!K26)),MAX('MDA2'!J26,'T1'!L26,MAX(T3_R1!K26,T3_R2!K26)),COUNTRY_INFO!E26),0)</f>
        <v>0</v>
      </c>
      <c r="U26" s="217">
        <f>IF(AND(COUNTRY_INFO!J26&gt;1,COUNTRY_INFO!J26&lt;4), IF(T26/COUNTRY_INFO!E26*100&lt;&gt;0, IF(T26/COUNTRY_INFO!E26*100&gt;100,100,T26/COUNTRY_INFO!E26*100), "-"),0)</f>
        <v>0</v>
      </c>
      <c r="V26" s="11">
        <f>IF(AND(COUNTRY_INFO!J26&gt;1,COUNTRY_INFO!J26&lt;4),IF(COUNTRY_INFO!F26&gt;MAX('MDA1'!K26,'MDA2'!K26,'T1'!M26,MAX(T3_R1!L26,T3_R2!L26)),MAX('MDA1'!K26,'MDA2'!K26,'T1'!M26,MAX(T3_R1!L26,T3_R2!L26)),COUNTRY_INFO!F26),0)</f>
        <v>0</v>
      </c>
      <c r="W26" s="217">
        <f>IF(AND(COUNTRY_INFO!J26&gt;1,COUNTRY_INFO!J26&lt;4), IF(V26/COUNTRY_INFO!F26*100&lt;&gt;0, IF(V26/COUNTRY_INFO!F26*100&gt;100,100,V26/COUNTRY_INFO!F26*100), "-"),0)</f>
        <v>0</v>
      </c>
      <c r="X26" s="11">
        <f t="shared" si="5"/>
        <v>0</v>
      </c>
      <c r="Y26" s="73">
        <f>IF(AND(COUNTRY_INFO!J26&gt;1,COUNTRY_INFO!J26&lt;4), IF(S26/P26*100&lt;&gt;0, IF(X26/P26*100&gt;100,100,X26/P26*100), "-"),0)</f>
        <v>0</v>
      </c>
      <c r="Z26" s="67" t="str">
        <f>COUNTRY_INFO!O26</f>
        <v>Unknown</v>
      </c>
      <c r="AA26" s="61"/>
      <c r="AB26" s="61"/>
      <c r="AC26" s="11">
        <f>MAX('T1'!L26,'T2'!J26)+MAX('T1'!M26,'T2'!K26)+MAX('T1'!N26,'T2'!L26)</f>
        <v>0</v>
      </c>
      <c r="AD26" s="11">
        <f>IF(COUNTRY_INFO!K26=1,IF(COUNTRY_INFO!F26*0.33&gt;MAX('T1'!M26,'T2'!K26),MAX('T1'!M26,'T2'!K26),COUNTRY_INFO!F26*0.33),IF(COUNTRY_INFO!K26=2,IF(COUNTRY_INFO!F26*0.5&gt;MAX('T1'!M26,'T2'!K26),MAX('T1'!M26,'T2'!K26),COUNTRY_INFO!F26*0.5),IF(COUNTRY_INFO!K26=3,IF(COUNTRY_INFO!F26&gt;MAX('T1'!M26,'T2'!K26),MAX('T1'!M26,'T2'!K26),COUNTRY_INFO!F26),0)))</f>
        <v>0</v>
      </c>
      <c r="AE26" s="217">
        <f>IF(AND(COUNTRY_INFO!K26&gt;0,COUNTRY_INFO!K26&lt;4),IF(Z26&gt;0,IF(COUNTRY_INFO!K26=1, AD26/(COUNTRY_INFO!F26*0.33)*100, IF(COUNTRY_INFO!K26=2, AD26/(COUNTRY_INFO!F26*0.5)*100, IF(COUNTRY_INFO!K26=3, AD26/COUNTRY_INFO!F26*100))),"-"),0)</f>
        <v>0</v>
      </c>
      <c r="AF26" s="11">
        <f>IF(COUNTRY_INFO!K26=2,IF(COUNTRY_INFO!G26*0.2&gt;MAX('T1'!N26,'T2'!L26),MAX('T1'!N26,'T2'!L26),COUNTRY_INFO!G26*0.2),IF(COUNTRY_INFO!K26=3,IF(COUNTRY_INFO!G26&gt;MAX('T1'!N26,'T2'!L26),MAX('T1'!N26,'T2'!L26),COUNTRY_INFO!G26),0))</f>
        <v>0</v>
      </c>
      <c r="AG26" s="217">
        <f>IF(AND(COUNTRY_INFO!K26&gt;0,COUNTRY_INFO!K26&lt;4),IF(Z26&gt;0,IF(COUNTRY_INFO!K26=1, 0, IF(COUNTRY_INFO!K26=2, AF26/(COUNTRY_INFO!G26*0.2)*100, IF(COUNTRY_INFO!K26=3, AF26/COUNTRY_INFO!G26*100))),"-"),0)</f>
        <v>0</v>
      </c>
      <c r="AH26" s="11">
        <f t="shared" si="6"/>
        <v>0</v>
      </c>
      <c r="AI26" s="73">
        <f>IF(AND(COUNTRY_INFO!K26&gt;0,COUNTRY_INFO!K26&lt;4), IF(AC26/Z26*100&lt;&gt;0, IF(AH26/Z26*100&gt;100,100,AH26/Z26*100), "-"),0)</f>
        <v>0</v>
      </c>
      <c r="AJ26" s="261"/>
      <c r="AK26" s="260">
        <f>IF(AND(D26&lt;&gt;0, D26&lt;&gt;"Unknown",D26&lt;&gt;"Stopped",D26&lt;&gt;"Not required"),D26/COUNTRY_INFO!D26, 0)</f>
        <v>0</v>
      </c>
      <c r="AL26" s="260">
        <f>IF(AND(J26&lt;&gt;0,J26&lt;&gt;"Unknown",J26&lt;&gt;"Stopped",J26&lt;&gt;"Not required"),J26/COUNTRY_INFO!D26, 0)</f>
        <v>0</v>
      </c>
      <c r="AM26" s="260">
        <f>IF(AND(P26&lt;&gt;0,P26&lt;&gt;"Unknown",P26&lt;&gt;"Not required"),P26/(COUNTRY_INFO!E26+COUNTRY_INFO!F26), 0)</f>
        <v>0</v>
      </c>
      <c r="AN26" s="260">
        <f>IF(AND(Z26&lt;&gt;0,Z26&lt;&gt;"Unknown",Z26&lt;&gt;"Not required"),IF(COUNTRY_INFO!K26=1,1,IF(COUNTRY_INFO!K26=2,0.5*COUNTRY_INFO!F26/(0.5*COUNTRY_INFO!F26+0.2*COUNTRY_INFO!G26),IF(COUNTRY_INFO!K26=3,COUNTRY_INFO!F26/(COUNTRY_INFO!F26+COUNTRY_INFO!G26)))),0)</f>
        <v>0</v>
      </c>
      <c r="AO26" s="260">
        <f>IF(AND(Z26&lt;&gt;0,Z26&lt;&gt;"Unknown",Z26&lt;&gt;"Not required"),IF(COUNTRY_INFO!K26=1,0,IF(COUNTRY_INFO!K26=2,0.2*COUNTRY_INFO!G26/(0.5*COUNTRY_INFO!F26+0.2*COUNTRY_INFO!G26),IF(COUNTRY_INFO!K26=3,COUNTRY_INFO!G26/(COUNTRY_INFO!F26+COUNTRY_INFO!G26)))),0)</f>
        <v>0</v>
      </c>
      <c r="AP26" s="259">
        <f>MAX(COUNTRY_INFO!D26*AK26*PROFILE!$G$7,COUNTRY_INFO!D26*AL26*PROFILE!$G$7)</f>
        <v>0</v>
      </c>
      <c r="AQ26" s="259">
        <f>MAX(COUNTRY_INFO!D26*AK26*PROFILE!$G$8,COUNTRY_INFO!D26*AL26*PROFILE!$G$8,COUNTRY_INFO!D26*AM26*PROFILE!$G$8)</f>
        <v>0</v>
      </c>
      <c r="AR26" s="259">
        <f>MAX(COUNTRY_INFO!D26*AK26*PROFILE!$G$9,COUNTRY_INFO!D26*AL26*PROFILE!$G$9,COUNTRY_INFO!D26*AM26*PROFILE!$G$9,IF(AND(DISTRICT!Z26&lt;&gt;"Unknown",Z26&lt;&gt;"Not required"),COUNTRY_INFO!O26*DISTRICT!AN26,0))</f>
        <v>0</v>
      </c>
      <c r="AS26" s="259">
        <f>MAX(COUNTRY_INFO!D26*AK26*PROFILE!$G$10,COUNTRY_INFO!D26*AL26*PROFILE!$G$10,IF(AND(DISTRICT!Z26&lt;&gt;"Unknown",Z26&lt;&gt;"Not required"),COUNTRY_INFO!O26*DISTRICT!AO26,0))</f>
        <v>0</v>
      </c>
      <c r="AT26" s="259">
        <f t="shared" si="7"/>
        <v>0</v>
      </c>
      <c r="AU26" s="258">
        <f t="shared" si="2"/>
        <v>0</v>
      </c>
      <c r="AV26" s="259">
        <f>MAX('MDA2'!J26,'T1'!L26,'T2'!J26,T3_R1!K26,T3_R2!K26)</f>
        <v>0</v>
      </c>
      <c r="AW26" s="259">
        <f>MAX('MDA1'!K26,'MDA2'!K26,'MDA3'!I26,'MDA3'!L26,'T1'!M26,'T2'!K26,T3_R1!L26,T3_R2!L26)</f>
        <v>0</v>
      </c>
      <c r="AX26" s="259">
        <f>MAX('MDA1'!L26,'MDA2'!L26,'MDA3'!J26,'MDA3'!M26,'T1'!N26,'T2'!L26,T3_R1!M26,T3_R2!M26)</f>
        <v>0</v>
      </c>
      <c r="AY26" s="259">
        <f t="shared" si="8"/>
        <v>0</v>
      </c>
      <c r="AZ26" s="259">
        <f>MAX('MDA2'!J26,T26)</f>
        <v>0</v>
      </c>
      <c r="BA26" s="259">
        <f>MAX('MDA1'!K26,'MDA2'!K26,'MDA3'!I26,'MDA3'!L26,V26,AD26)</f>
        <v>0</v>
      </c>
      <c r="BB26" s="259">
        <f>MAX('MDA1'!L26,'MDA2'!L26,'MDA3'!J26,'MDA3'!M26,AF26)</f>
        <v>0</v>
      </c>
      <c r="BC26" s="259">
        <f t="shared" si="3"/>
        <v>0</v>
      </c>
      <c r="BD26" s="260">
        <f t="shared" si="4"/>
        <v>0</v>
      </c>
    </row>
    <row r="27" spans="1:56" x14ac:dyDescent="0.2">
      <c r="A27" s="10" t="str">
        <f>IF(COUNTRY_INFO!A27=0," ",COUNTRY_INFO!A27)</f>
        <v>Ethiopia</v>
      </c>
      <c r="B27" s="10" t="str">
        <f>IF(COUNTRY_INFO!B27=0," ",COUNTRY_INFO!B27)</f>
        <v>AfarAwsa</v>
      </c>
      <c r="C27" s="87" t="str">
        <f>IF(COUNTRY_INFO!C27=0," ",COUNTRY_INFO!C27)</f>
        <v>Awra</v>
      </c>
      <c r="D27" s="67">
        <f>COUNTRY_INFO!L27</f>
        <v>0</v>
      </c>
      <c r="E27" s="61"/>
      <c r="F27" s="61"/>
      <c r="G27" s="11">
        <f>MAX('MDA1'!M27,'MDA2'!M27)</f>
        <v>0</v>
      </c>
      <c r="H27" s="11">
        <f>IF(AND(COUNTRY_INFO!H27&gt;0,COUNTRY_INFO!H27&lt;4),IF(D27&gt;MAX('MDA1'!M27,'MDA2'!M27),MAX('MDA1'!M27,'MDA2'!M27),D27),0)</f>
        <v>0</v>
      </c>
      <c r="I27" s="73">
        <f>IF(AND(COUNTRY_INFO!H27&gt;0,COUNTRY_INFO!H27&lt;4), IF(G27/D27*100&lt;&gt;0, IF(G27/D27*100&gt;100,100,G27/D27*100), "-"),0)</f>
        <v>0</v>
      </c>
      <c r="J27" s="67" t="str">
        <f>COUNTRY_INFO!M27</f>
        <v>Unknown</v>
      </c>
      <c r="K27" s="61"/>
      <c r="L27" s="61"/>
      <c r="M27" s="11">
        <f>MAX('MDA1'!M27,MAX('MDA3'!I27,'MDA3'!L27)+MAX('MDA3'!J27,'MDA3'!M27))</f>
        <v>0</v>
      </c>
      <c r="N27" s="11">
        <f>IF(AND(COUNTRY_INFO!I27&gt;0,COUNTRY_INFO!I27&lt;4),IF(J27&gt;MAX('MDA1'!M27,MAX('MDA3'!I27,'MDA3'!L27)+MAX('MDA3'!J27,'MDA3'!M27)),MAX('MDA1'!M27,MAX('MDA3'!I27,'MDA3'!L27)+MAX('MDA3'!J27,'MDA3'!M27)),J27),0)</f>
        <v>0</v>
      </c>
      <c r="O27" s="73">
        <f>IF(AND(COUNTRY_INFO!I27&gt;0,COUNTRY_INFO!I27&lt;4), IF(M27/J27*100&lt;&gt;0, IF(M27/J27*100&gt;100,100,M27/J27*100), "-"),0)</f>
        <v>0</v>
      </c>
      <c r="P27" s="67" t="str">
        <f>COUNTRY_INFO!N27</f>
        <v>Unknown</v>
      </c>
      <c r="Q27" s="61"/>
      <c r="R27" s="61"/>
      <c r="S27" s="11">
        <f>SUM(MAX('MDA2'!J27, 'T1'!L27, MAX(T3_R1!K27, T3_R2!K27)), MAX('MDA1'!K27, 'MDA2'!K27, 'T1'!M27, MAX(T3_R1!L27, T3_R2!L27)), MAX('MDA1'!L27, 'MDA2'!L27, 'T1'!N27, MAX(T3_R1!M27, T3_R2!M27)))</f>
        <v>0</v>
      </c>
      <c r="T27" s="11">
        <f>IF(AND(COUNTRY_INFO!J27&gt;1,COUNTRY_INFO!J27&lt;4),IF(COUNTRY_INFO!E27&gt;MAX('MDA2'!J27,'T1'!L27,MAX(T3_R1!K27,T3_R2!K27)),MAX('MDA2'!J27,'T1'!L27,MAX(T3_R1!K27,T3_R2!K27)),COUNTRY_INFO!E27),0)</f>
        <v>0</v>
      </c>
      <c r="U27" s="217">
        <f>IF(AND(COUNTRY_INFO!J27&gt;1,COUNTRY_INFO!J27&lt;4), IF(T27/COUNTRY_INFO!E27*100&lt;&gt;0, IF(T27/COUNTRY_INFO!E27*100&gt;100,100,T27/COUNTRY_INFO!E27*100), "-"),0)</f>
        <v>0</v>
      </c>
      <c r="V27" s="11">
        <f>IF(AND(COUNTRY_INFO!J27&gt;1,COUNTRY_INFO!J27&lt;4),IF(COUNTRY_INFO!F27&gt;MAX('MDA1'!K27,'MDA2'!K27,'T1'!M27,MAX(T3_R1!L27,T3_R2!L27)),MAX('MDA1'!K27,'MDA2'!K27,'T1'!M27,MAX(T3_R1!L27,T3_R2!L27)),COUNTRY_INFO!F27),0)</f>
        <v>0</v>
      </c>
      <c r="W27" s="217">
        <f>IF(AND(COUNTRY_INFO!J27&gt;1,COUNTRY_INFO!J27&lt;4), IF(V27/COUNTRY_INFO!F27*100&lt;&gt;0, IF(V27/COUNTRY_INFO!F27*100&gt;100,100,V27/COUNTRY_INFO!F27*100), "-"),0)</f>
        <v>0</v>
      </c>
      <c r="X27" s="11">
        <f t="shared" si="5"/>
        <v>0</v>
      </c>
      <c r="Y27" s="73">
        <f>IF(AND(COUNTRY_INFO!J27&gt;1,COUNTRY_INFO!J27&lt;4), IF(S27/P27*100&lt;&gt;0, IF(X27/P27*100&gt;100,100,X27/P27*100), "-"),0)</f>
        <v>0</v>
      </c>
      <c r="Z27" s="67" t="str">
        <f>COUNTRY_INFO!O27</f>
        <v>Unknown</v>
      </c>
      <c r="AA27" s="61"/>
      <c r="AB27" s="61"/>
      <c r="AC27" s="11">
        <f>MAX('T1'!L27,'T2'!J27)+MAX('T1'!M27,'T2'!K27)+MAX('T1'!N27,'T2'!L27)</f>
        <v>0</v>
      </c>
      <c r="AD27" s="11">
        <f>IF(COUNTRY_INFO!K27=1,IF(COUNTRY_INFO!F27*0.33&gt;MAX('T1'!M27,'T2'!K27),MAX('T1'!M27,'T2'!K27),COUNTRY_INFO!F27*0.33),IF(COUNTRY_INFO!K27=2,IF(COUNTRY_INFO!F27*0.5&gt;MAX('T1'!M27,'T2'!K27),MAX('T1'!M27,'T2'!K27),COUNTRY_INFO!F27*0.5),IF(COUNTRY_INFO!K27=3,IF(COUNTRY_INFO!F27&gt;MAX('T1'!M27,'T2'!K27),MAX('T1'!M27,'T2'!K27),COUNTRY_INFO!F27),0)))</f>
        <v>0</v>
      </c>
      <c r="AE27" s="217">
        <f>IF(AND(COUNTRY_INFO!K27&gt;0,COUNTRY_INFO!K27&lt;4),IF(Z27&gt;0,IF(COUNTRY_INFO!K27=1, AD27/(COUNTRY_INFO!F27*0.33)*100, IF(COUNTRY_INFO!K27=2, AD27/(COUNTRY_INFO!F27*0.5)*100, IF(COUNTRY_INFO!K27=3, AD27/COUNTRY_INFO!F27*100))),"-"),0)</f>
        <v>0</v>
      </c>
      <c r="AF27" s="11">
        <f>IF(COUNTRY_INFO!K27=2,IF(COUNTRY_INFO!G27*0.2&gt;MAX('T1'!N27,'T2'!L27),MAX('T1'!N27,'T2'!L27),COUNTRY_INFO!G27*0.2),IF(COUNTRY_INFO!K27=3,IF(COUNTRY_INFO!G27&gt;MAX('T1'!N27,'T2'!L27),MAX('T1'!N27,'T2'!L27),COUNTRY_INFO!G27),0))</f>
        <v>0</v>
      </c>
      <c r="AG27" s="217">
        <f>IF(AND(COUNTRY_INFO!K27&gt;0,COUNTRY_INFO!K27&lt;4),IF(Z27&gt;0,IF(COUNTRY_INFO!K27=1, 0, IF(COUNTRY_INFO!K27=2, AF27/(COUNTRY_INFO!G27*0.2)*100, IF(COUNTRY_INFO!K27=3, AF27/COUNTRY_INFO!G27*100))),"-"),0)</f>
        <v>0</v>
      </c>
      <c r="AH27" s="11">
        <f t="shared" si="6"/>
        <v>0</v>
      </c>
      <c r="AI27" s="73">
        <f>IF(AND(COUNTRY_INFO!K27&gt;0,COUNTRY_INFO!K27&lt;4), IF(AC27/Z27*100&lt;&gt;0, IF(AH27/Z27*100&gt;100,100,AH27/Z27*100), "-"),0)</f>
        <v>0</v>
      </c>
      <c r="AJ27" s="261"/>
      <c r="AK27" s="260">
        <f>IF(AND(D27&lt;&gt;0, D27&lt;&gt;"Unknown",D27&lt;&gt;"Stopped",D27&lt;&gt;"Not required"),D27/COUNTRY_INFO!D27, 0)</f>
        <v>0</v>
      </c>
      <c r="AL27" s="260">
        <f>IF(AND(J27&lt;&gt;0,J27&lt;&gt;"Unknown",J27&lt;&gt;"Stopped",J27&lt;&gt;"Not required"),J27/COUNTRY_INFO!D27, 0)</f>
        <v>0</v>
      </c>
      <c r="AM27" s="260">
        <f>IF(AND(P27&lt;&gt;0,P27&lt;&gt;"Unknown",P27&lt;&gt;"Not required"),P27/(COUNTRY_INFO!E27+COUNTRY_INFO!F27), 0)</f>
        <v>0</v>
      </c>
      <c r="AN27" s="260">
        <f>IF(AND(Z27&lt;&gt;0,Z27&lt;&gt;"Unknown",Z27&lt;&gt;"Not required"),IF(COUNTRY_INFO!K27=1,1,IF(COUNTRY_INFO!K27=2,0.5*COUNTRY_INFO!F27/(0.5*COUNTRY_INFO!F27+0.2*COUNTRY_INFO!G27),IF(COUNTRY_INFO!K27=3,COUNTRY_INFO!F27/(COUNTRY_INFO!F27+COUNTRY_INFO!G27)))),0)</f>
        <v>0</v>
      </c>
      <c r="AO27" s="260">
        <f>IF(AND(Z27&lt;&gt;0,Z27&lt;&gt;"Unknown",Z27&lt;&gt;"Not required"),IF(COUNTRY_INFO!K27=1,0,IF(COUNTRY_INFO!K27=2,0.2*COUNTRY_INFO!G27/(0.5*COUNTRY_INFO!F27+0.2*COUNTRY_INFO!G27),IF(COUNTRY_INFO!K27=3,COUNTRY_INFO!G27/(COUNTRY_INFO!F27+COUNTRY_INFO!G27)))),0)</f>
        <v>0</v>
      </c>
      <c r="AP27" s="259">
        <f>MAX(COUNTRY_INFO!D27*AK27*PROFILE!$G$7,COUNTRY_INFO!D27*AL27*PROFILE!$G$7)</f>
        <v>0</v>
      </c>
      <c r="AQ27" s="259">
        <f>MAX(COUNTRY_INFO!D27*AK27*PROFILE!$G$8,COUNTRY_INFO!D27*AL27*PROFILE!$G$8,COUNTRY_INFO!D27*AM27*PROFILE!$G$8)</f>
        <v>0</v>
      </c>
      <c r="AR27" s="259">
        <f>MAX(COUNTRY_INFO!D27*AK27*PROFILE!$G$9,COUNTRY_INFO!D27*AL27*PROFILE!$G$9,COUNTRY_INFO!D27*AM27*PROFILE!$G$9,IF(AND(DISTRICT!Z27&lt;&gt;"Unknown",Z27&lt;&gt;"Not required"),COUNTRY_INFO!O27*DISTRICT!AN27,0))</f>
        <v>0</v>
      </c>
      <c r="AS27" s="259">
        <f>MAX(COUNTRY_INFO!D27*AK27*PROFILE!$G$10,COUNTRY_INFO!D27*AL27*PROFILE!$G$10,IF(AND(DISTRICT!Z27&lt;&gt;"Unknown",Z27&lt;&gt;"Not required"),COUNTRY_INFO!O27*DISTRICT!AO27,0))</f>
        <v>0</v>
      </c>
      <c r="AT27" s="259">
        <f t="shared" si="7"/>
        <v>0</v>
      </c>
      <c r="AU27" s="258">
        <f t="shared" si="2"/>
        <v>0</v>
      </c>
      <c r="AV27" s="259">
        <f>MAX('MDA2'!J27,'T1'!L27,'T2'!J27,T3_R1!K27,T3_R2!K27)</f>
        <v>0</v>
      </c>
      <c r="AW27" s="259">
        <f>MAX('MDA1'!K27,'MDA2'!K27,'MDA3'!I27,'MDA3'!L27,'T1'!M27,'T2'!K27,T3_R1!L27,T3_R2!L27)</f>
        <v>0</v>
      </c>
      <c r="AX27" s="259">
        <f>MAX('MDA1'!L27,'MDA2'!L27,'MDA3'!J27,'MDA3'!M27,'T1'!N27,'T2'!L27,T3_R1!M27,T3_R2!M27)</f>
        <v>0</v>
      </c>
      <c r="AY27" s="259">
        <f t="shared" si="8"/>
        <v>0</v>
      </c>
      <c r="AZ27" s="259">
        <f>MAX('MDA2'!J27,T27)</f>
        <v>0</v>
      </c>
      <c r="BA27" s="259">
        <f>MAX('MDA1'!K27,'MDA2'!K27,'MDA3'!I27,'MDA3'!L27,V27,AD27)</f>
        <v>0</v>
      </c>
      <c r="BB27" s="259">
        <f>MAX('MDA1'!L27,'MDA2'!L27,'MDA3'!J27,'MDA3'!M27,AF27)</f>
        <v>0</v>
      </c>
      <c r="BC27" s="259">
        <f t="shared" si="3"/>
        <v>0</v>
      </c>
      <c r="BD27" s="260">
        <f t="shared" si="4"/>
        <v>0</v>
      </c>
    </row>
    <row r="28" spans="1:56" x14ac:dyDescent="0.2">
      <c r="A28" s="10" t="str">
        <f>IF(COUNTRY_INFO!A28=0," ",COUNTRY_INFO!A28)</f>
        <v>Ethiopia</v>
      </c>
      <c r="B28" s="10" t="str">
        <f>IF(COUNTRY_INFO!B28=0," ",COUNTRY_INFO!B28)</f>
        <v>AfarAwsa</v>
      </c>
      <c r="C28" s="87" t="str">
        <f>IF(COUNTRY_INFO!C28=0," ",COUNTRY_INFO!C28)</f>
        <v>Aysaeta</v>
      </c>
      <c r="D28" s="67">
        <f>COUNTRY_INFO!L28</f>
        <v>0</v>
      </c>
      <c r="E28" s="61"/>
      <c r="F28" s="61"/>
      <c r="G28" s="11">
        <f>MAX('MDA1'!M28,'MDA2'!M28)</f>
        <v>0</v>
      </c>
      <c r="H28" s="11">
        <f>IF(AND(COUNTRY_INFO!H28&gt;0,COUNTRY_INFO!H28&lt;4),IF(D28&gt;MAX('MDA1'!M28,'MDA2'!M28),MAX('MDA1'!M28,'MDA2'!M28),D28),0)</f>
        <v>0</v>
      </c>
      <c r="I28" s="73">
        <f>IF(AND(COUNTRY_INFO!H28&gt;0,COUNTRY_INFO!H28&lt;4), IF(G28/D28*100&lt;&gt;0, IF(G28/D28*100&gt;100,100,G28/D28*100), "-"),0)</f>
        <v>0</v>
      </c>
      <c r="J28" s="67" t="str">
        <f>COUNTRY_INFO!M28</f>
        <v>Unknown</v>
      </c>
      <c r="K28" s="61"/>
      <c r="L28" s="61"/>
      <c r="M28" s="11">
        <f>MAX('MDA1'!M28,MAX('MDA3'!I28,'MDA3'!L28)+MAX('MDA3'!J28,'MDA3'!M28))</f>
        <v>0</v>
      </c>
      <c r="N28" s="11">
        <f>IF(AND(COUNTRY_INFO!I28&gt;0,COUNTRY_INFO!I28&lt;4),IF(J28&gt;MAX('MDA1'!M28,MAX('MDA3'!I28,'MDA3'!L28)+MAX('MDA3'!J28,'MDA3'!M28)),MAX('MDA1'!M28,MAX('MDA3'!I28,'MDA3'!L28)+MAX('MDA3'!J28,'MDA3'!M28)),J28),0)</f>
        <v>0</v>
      </c>
      <c r="O28" s="73">
        <f>IF(AND(COUNTRY_INFO!I28&gt;0,COUNTRY_INFO!I28&lt;4), IF(M28/J28*100&lt;&gt;0, IF(M28/J28*100&gt;100,100,M28/J28*100), "-"),0)</f>
        <v>0</v>
      </c>
      <c r="P28" s="67">
        <f>COUNTRY_INFO!N28</f>
        <v>0</v>
      </c>
      <c r="Q28" s="61"/>
      <c r="R28" s="61"/>
      <c r="S28" s="11">
        <f>SUM(MAX('MDA2'!J28, 'T1'!L28, MAX(T3_R1!K28, T3_R2!K28)), MAX('MDA1'!K28, 'MDA2'!K28, 'T1'!M28, MAX(T3_R1!L28, T3_R2!L28)), MAX('MDA1'!L28, 'MDA2'!L28, 'T1'!N28, MAX(T3_R1!M28, T3_R2!M28)))</f>
        <v>0</v>
      </c>
      <c r="T28" s="11">
        <f>IF(AND(COUNTRY_INFO!J28&gt;1,COUNTRY_INFO!J28&lt;4),IF(COUNTRY_INFO!E28&gt;MAX('MDA2'!J28,'T1'!L28,MAX(T3_R1!K28,T3_R2!K28)),MAX('MDA2'!J28,'T1'!L28,MAX(T3_R1!K28,T3_R2!K28)),COUNTRY_INFO!E28),0)</f>
        <v>0</v>
      </c>
      <c r="U28" s="217">
        <f>IF(AND(COUNTRY_INFO!J28&gt;1,COUNTRY_INFO!J28&lt;4), IF(T28/COUNTRY_INFO!E28*100&lt;&gt;0, IF(T28/COUNTRY_INFO!E28*100&gt;100,100,T28/COUNTRY_INFO!E28*100), "-"),0)</f>
        <v>0</v>
      </c>
      <c r="V28" s="11">
        <f>IF(AND(COUNTRY_INFO!J28&gt;1,COUNTRY_INFO!J28&lt;4),IF(COUNTRY_INFO!F28&gt;MAX('MDA1'!K28,'MDA2'!K28,'T1'!M28,MAX(T3_R1!L28,T3_R2!L28)),MAX('MDA1'!K28,'MDA2'!K28,'T1'!M28,MAX(T3_R1!L28,T3_R2!L28)),COUNTRY_INFO!F28),0)</f>
        <v>0</v>
      </c>
      <c r="W28" s="217">
        <f>IF(AND(COUNTRY_INFO!J28&gt;1,COUNTRY_INFO!J28&lt;4), IF(V28/COUNTRY_INFO!F28*100&lt;&gt;0, IF(V28/COUNTRY_INFO!F28*100&gt;100,100,V28/COUNTRY_INFO!F28*100), "-"),0)</f>
        <v>0</v>
      </c>
      <c r="X28" s="11">
        <f t="shared" si="5"/>
        <v>0</v>
      </c>
      <c r="Y28" s="73">
        <f>IF(AND(COUNTRY_INFO!J28&gt;1,COUNTRY_INFO!J28&lt;4), IF(S28/P28*100&lt;&gt;0, IF(X28/P28*100&gt;100,100,X28/P28*100), "-"),0)</f>
        <v>0</v>
      </c>
      <c r="Z28" s="67">
        <f>COUNTRY_INFO!O28</f>
        <v>5995.1100000000006</v>
      </c>
      <c r="AA28" s="61"/>
      <c r="AB28" s="61"/>
      <c r="AC28" s="11">
        <f>MAX('T1'!L28,'T2'!J28)+MAX('T1'!M28,'T2'!K28)+MAX('T1'!N28,'T2'!L28)</f>
        <v>0</v>
      </c>
      <c r="AD28" s="11">
        <f>IF(COUNTRY_INFO!K28=1,IF(COUNTRY_INFO!F28*0.33&gt;MAX('T1'!M28,'T2'!K28),MAX('T1'!M28,'T2'!K28),COUNTRY_INFO!F28*0.33),IF(COUNTRY_INFO!K28=2,IF(COUNTRY_INFO!F28*0.5&gt;MAX('T1'!M28,'T2'!K28),MAX('T1'!M28,'T2'!K28),COUNTRY_INFO!F28*0.5),IF(COUNTRY_INFO!K28=3,IF(COUNTRY_INFO!F28&gt;MAX('T1'!M28,'T2'!K28),MAX('T1'!M28,'T2'!K28),COUNTRY_INFO!F28),0)))</f>
        <v>0</v>
      </c>
      <c r="AE28" s="217">
        <f>IF(AND(COUNTRY_INFO!K28&gt;0,COUNTRY_INFO!K28&lt;4),IF(Z28&gt;0,IF(COUNTRY_INFO!K28=1, AD28/(COUNTRY_INFO!F28*0.33)*100, IF(COUNTRY_INFO!K28=2, AD28/(COUNTRY_INFO!F28*0.5)*100, IF(COUNTRY_INFO!K28=3, AD28/COUNTRY_INFO!F28*100))),"-"),0)</f>
        <v>0</v>
      </c>
      <c r="AF28" s="11">
        <f>IF(COUNTRY_INFO!K28=2,IF(COUNTRY_INFO!G28*0.2&gt;MAX('T1'!N28,'T2'!L28),MAX('T1'!N28,'T2'!L28),COUNTRY_INFO!G28*0.2),IF(COUNTRY_INFO!K28=3,IF(COUNTRY_INFO!G28&gt;MAX('T1'!N28,'T2'!L28),MAX('T1'!N28,'T2'!L28),COUNTRY_INFO!G28),0))</f>
        <v>0</v>
      </c>
      <c r="AG28" s="217">
        <f>IF(AND(COUNTRY_INFO!K28&gt;0,COUNTRY_INFO!K28&lt;4),IF(Z28&gt;0,IF(COUNTRY_INFO!K28=1, 0, IF(COUNTRY_INFO!K28=2, AF28/(COUNTRY_INFO!G28*0.2)*100, IF(COUNTRY_INFO!K28=3, AF28/COUNTRY_INFO!G28*100))),"-"),0)</f>
        <v>0</v>
      </c>
      <c r="AH28" s="11">
        <f t="shared" si="6"/>
        <v>0</v>
      </c>
      <c r="AI28" s="73" t="str">
        <f>IF(AND(COUNTRY_INFO!K28&gt;0,COUNTRY_INFO!K28&lt;4), IF(AC28/Z28*100&lt;&gt;0, IF(AH28/Z28*100&gt;100,100,AH28/Z28*100), "-"),0)</f>
        <v>-</v>
      </c>
      <c r="AJ28" s="261"/>
      <c r="AK28" s="260">
        <f>IF(AND(D28&lt;&gt;0, D28&lt;&gt;"Unknown",D28&lt;&gt;"Stopped",D28&lt;&gt;"Not required"),D28/COUNTRY_INFO!D28, 0)</f>
        <v>0</v>
      </c>
      <c r="AL28" s="260">
        <f>IF(AND(J28&lt;&gt;0,J28&lt;&gt;"Unknown",J28&lt;&gt;"Stopped",J28&lt;&gt;"Not required"),J28/COUNTRY_INFO!D28, 0)</f>
        <v>0</v>
      </c>
      <c r="AM28" s="260">
        <f>IF(AND(P28&lt;&gt;0,P28&lt;&gt;"Unknown",P28&lt;&gt;"Not required"),P28/(COUNTRY_INFO!E28+COUNTRY_INFO!F28), 0)</f>
        <v>0</v>
      </c>
      <c r="AN28" s="260">
        <f>IF(AND(Z28&lt;&gt;0,Z28&lt;&gt;"Unknown",Z28&lt;&gt;"Not required"),IF(COUNTRY_INFO!K28=1,1,IF(COUNTRY_INFO!K28=2,0.5*COUNTRY_INFO!F28/(0.5*COUNTRY_INFO!F28+0.2*COUNTRY_INFO!G28),IF(COUNTRY_INFO!K28=3,COUNTRY_INFO!F28/(COUNTRY_INFO!F28+COUNTRY_INFO!G28)))),0)</f>
        <v>1</v>
      </c>
      <c r="AO28" s="260">
        <f>IF(AND(Z28&lt;&gt;0,Z28&lt;&gt;"Unknown",Z28&lt;&gt;"Not required"),IF(COUNTRY_INFO!K28=1,0,IF(COUNTRY_INFO!K28=2,0.2*COUNTRY_INFO!G28/(0.5*COUNTRY_INFO!F28+0.2*COUNTRY_INFO!G28),IF(COUNTRY_INFO!K28=3,COUNTRY_INFO!G28/(COUNTRY_INFO!F28+COUNTRY_INFO!G28)))),0)</f>
        <v>0</v>
      </c>
      <c r="AP28" s="259">
        <f>MAX(COUNTRY_INFO!D28*AK28*PROFILE!$G$7,COUNTRY_INFO!D28*AL28*PROFILE!$G$7)</f>
        <v>0</v>
      </c>
      <c r="AQ28" s="259">
        <f>MAX(COUNTRY_INFO!D28*AK28*PROFILE!$G$8,COUNTRY_INFO!D28*AL28*PROFILE!$G$8,COUNTRY_INFO!D28*AM28*PROFILE!$G$8)</f>
        <v>0</v>
      </c>
      <c r="AR28" s="259">
        <f>MAX(COUNTRY_INFO!D28*AK28*PROFILE!$G$9,COUNTRY_INFO!D28*AL28*PROFILE!$G$9,COUNTRY_INFO!D28*AM28*PROFILE!$G$9,IF(AND(DISTRICT!Z28&lt;&gt;"Unknown",Z28&lt;&gt;"Not required"),COUNTRY_INFO!O28*DISTRICT!AN28,0))</f>
        <v>5995.1100000000006</v>
      </c>
      <c r="AS28" s="259">
        <f>MAX(COUNTRY_INFO!D28*AK28*PROFILE!$G$10,COUNTRY_INFO!D28*AL28*PROFILE!$G$10,IF(AND(DISTRICT!Z28&lt;&gt;"Unknown",Z28&lt;&gt;"Not required"),COUNTRY_INFO!O28*DISTRICT!AO28,0))</f>
        <v>0</v>
      </c>
      <c r="AT28" s="259">
        <f t="shared" si="7"/>
        <v>5995.1100000000006</v>
      </c>
      <c r="AU28" s="258">
        <f t="shared" si="2"/>
        <v>0</v>
      </c>
      <c r="AV28" s="259">
        <f>MAX('MDA2'!J28,'T1'!L28,'T2'!J28,T3_R1!K28,T3_R2!K28)</f>
        <v>0</v>
      </c>
      <c r="AW28" s="259">
        <f>MAX('MDA1'!K28,'MDA2'!K28,'MDA3'!I28,'MDA3'!L28,'T1'!M28,'T2'!K28,T3_R1!L28,T3_R2!L28)</f>
        <v>0</v>
      </c>
      <c r="AX28" s="259">
        <f>MAX('MDA1'!L28,'MDA2'!L28,'MDA3'!J28,'MDA3'!M28,'T1'!N28,'T2'!L28,T3_R1!M28,T3_R2!M28)</f>
        <v>0</v>
      </c>
      <c r="AY28" s="259">
        <f t="shared" si="8"/>
        <v>0</v>
      </c>
      <c r="AZ28" s="259">
        <f>MAX('MDA2'!J28,T28)</f>
        <v>0</v>
      </c>
      <c r="BA28" s="259">
        <f>MAX('MDA1'!K28,'MDA2'!K28,'MDA3'!I28,'MDA3'!L28,V28,AD28)</f>
        <v>0</v>
      </c>
      <c r="BB28" s="259">
        <f>MAX('MDA1'!L28,'MDA2'!L28,'MDA3'!J28,'MDA3'!M28,AF28)</f>
        <v>0</v>
      </c>
      <c r="BC28" s="259">
        <f t="shared" si="3"/>
        <v>0</v>
      </c>
      <c r="BD28" s="260">
        <f t="shared" si="4"/>
        <v>0</v>
      </c>
    </row>
    <row r="29" spans="1:56" x14ac:dyDescent="0.2">
      <c r="A29" s="10" t="str">
        <f>IF(COUNTRY_INFO!A29=0," ",COUNTRY_INFO!A29)</f>
        <v>Ethiopia</v>
      </c>
      <c r="B29" s="10" t="str">
        <f>IF(COUNTRY_INFO!B29=0," ",COUNTRY_INFO!B29)</f>
        <v>AfarAwsa</v>
      </c>
      <c r="C29" s="87" t="str">
        <f>IF(COUNTRY_INFO!C29=0," ",COUNTRY_INFO!C29)</f>
        <v>Chifra</v>
      </c>
      <c r="D29" s="67">
        <f>COUNTRY_INFO!L29</f>
        <v>0</v>
      </c>
      <c r="E29" s="61"/>
      <c r="F29" s="61"/>
      <c r="G29" s="11">
        <f>MAX('MDA1'!M29,'MDA2'!M29)</f>
        <v>0</v>
      </c>
      <c r="H29" s="11">
        <f>IF(AND(COUNTRY_INFO!H29&gt;0,COUNTRY_INFO!H29&lt;4),IF(D29&gt;MAX('MDA1'!M29,'MDA2'!M29),MAX('MDA1'!M29,'MDA2'!M29),D29),0)</f>
        <v>0</v>
      </c>
      <c r="I29" s="73">
        <f>IF(AND(COUNTRY_INFO!H29&gt;0,COUNTRY_INFO!H29&lt;4), IF(G29/D29*100&lt;&gt;0, IF(G29/D29*100&gt;100,100,G29/D29*100), "-"),0)</f>
        <v>0</v>
      </c>
      <c r="J29" s="67" t="str">
        <f>COUNTRY_INFO!M29</f>
        <v>Unknown</v>
      </c>
      <c r="K29" s="61"/>
      <c r="L29" s="61"/>
      <c r="M29" s="11">
        <f>MAX('MDA1'!M29,MAX('MDA3'!I29,'MDA3'!L29)+MAX('MDA3'!J29,'MDA3'!M29))</f>
        <v>0</v>
      </c>
      <c r="N29" s="11">
        <f>IF(AND(COUNTRY_INFO!I29&gt;0,COUNTRY_INFO!I29&lt;4),IF(J29&gt;MAX('MDA1'!M29,MAX('MDA3'!I29,'MDA3'!L29)+MAX('MDA3'!J29,'MDA3'!M29)),MAX('MDA1'!M29,MAX('MDA3'!I29,'MDA3'!L29)+MAX('MDA3'!J29,'MDA3'!M29)),J29),0)</f>
        <v>0</v>
      </c>
      <c r="O29" s="73">
        <f>IF(AND(COUNTRY_INFO!I29&gt;0,COUNTRY_INFO!I29&lt;4), IF(M29/J29*100&lt;&gt;0, IF(M29/J29*100&gt;100,100,M29/J29*100), "-"),0)</f>
        <v>0</v>
      </c>
      <c r="P29" s="67">
        <f>COUNTRY_INFO!N29</f>
        <v>0</v>
      </c>
      <c r="Q29" s="61"/>
      <c r="R29" s="61"/>
      <c r="S29" s="11">
        <f>SUM(MAX('MDA2'!J29, 'T1'!L29, MAX(T3_R1!K29, T3_R2!K29)), MAX('MDA1'!K29, 'MDA2'!K29, 'T1'!M29, MAX(T3_R1!L29, T3_R2!L29)), MAX('MDA1'!L29, 'MDA2'!L29, 'T1'!N29, MAX(T3_R1!M29, T3_R2!M29)))</f>
        <v>0</v>
      </c>
      <c r="T29" s="11">
        <f>IF(AND(COUNTRY_INFO!J29&gt;1,COUNTRY_INFO!J29&lt;4),IF(COUNTRY_INFO!E29&gt;MAX('MDA2'!J29,'T1'!L29,MAX(T3_R1!K29,T3_R2!K29)),MAX('MDA2'!J29,'T1'!L29,MAX(T3_R1!K29,T3_R2!K29)),COUNTRY_INFO!E29),0)</f>
        <v>0</v>
      </c>
      <c r="U29" s="217">
        <f>IF(AND(COUNTRY_INFO!J29&gt;1,COUNTRY_INFO!J29&lt;4), IF(T29/COUNTRY_INFO!E29*100&lt;&gt;0, IF(T29/COUNTRY_INFO!E29*100&gt;100,100,T29/COUNTRY_INFO!E29*100), "-"),0)</f>
        <v>0</v>
      </c>
      <c r="V29" s="11">
        <f>IF(AND(COUNTRY_INFO!J29&gt;1,COUNTRY_INFO!J29&lt;4),IF(COUNTRY_INFO!F29&gt;MAX('MDA1'!K29,'MDA2'!K29,'T1'!M29,MAX(T3_R1!L29,T3_R2!L29)),MAX('MDA1'!K29,'MDA2'!K29,'T1'!M29,MAX(T3_R1!L29,T3_R2!L29)),COUNTRY_INFO!F29),0)</f>
        <v>0</v>
      </c>
      <c r="W29" s="217">
        <f>IF(AND(COUNTRY_INFO!J29&gt;1,COUNTRY_INFO!J29&lt;4), IF(V29/COUNTRY_INFO!F29*100&lt;&gt;0, IF(V29/COUNTRY_INFO!F29*100&gt;100,100,V29/COUNTRY_INFO!F29*100), "-"),0)</f>
        <v>0</v>
      </c>
      <c r="X29" s="11">
        <f t="shared" si="5"/>
        <v>0</v>
      </c>
      <c r="Y29" s="73">
        <f>IF(AND(COUNTRY_INFO!J29&gt;1,COUNTRY_INFO!J29&lt;4), IF(S29/P29*100&lt;&gt;0, IF(X29/P29*100&gt;100,100,X29/P29*100), "-"),0)</f>
        <v>0</v>
      </c>
      <c r="Z29" s="67">
        <f>COUNTRY_INFO!O29</f>
        <v>0</v>
      </c>
      <c r="AA29" s="61"/>
      <c r="AB29" s="61"/>
      <c r="AC29" s="11">
        <f>MAX('T1'!L29,'T2'!J29)+MAX('T1'!M29,'T2'!K29)+MAX('T1'!N29,'T2'!L29)</f>
        <v>0</v>
      </c>
      <c r="AD29" s="11">
        <f>IF(COUNTRY_INFO!K29=1,IF(COUNTRY_INFO!F29*0.33&gt;MAX('T1'!M29,'T2'!K29),MAX('T1'!M29,'T2'!K29),COUNTRY_INFO!F29*0.33),IF(COUNTRY_INFO!K29=2,IF(COUNTRY_INFO!F29*0.5&gt;MAX('T1'!M29,'T2'!K29),MAX('T1'!M29,'T2'!K29),COUNTRY_INFO!F29*0.5),IF(COUNTRY_INFO!K29=3,IF(COUNTRY_INFO!F29&gt;MAX('T1'!M29,'T2'!K29),MAX('T1'!M29,'T2'!K29),COUNTRY_INFO!F29),0)))</f>
        <v>0</v>
      </c>
      <c r="AE29" s="217">
        <f>IF(AND(COUNTRY_INFO!K29&gt;0,COUNTRY_INFO!K29&lt;4),IF(Z29&gt;0,IF(COUNTRY_INFO!K29=1, AD29/(COUNTRY_INFO!F29*0.33)*100, IF(COUNTRY_INFO!K29=2, AD29/(COUNTRY_INFO!F29*0.5)*100, IF(COUNTRY_INFO!K29=3, AD29/COUNTRY_INFO!F29*100))),"-"),0)</f>
        <v>0</v>
      </c>
      <c r="AF29" s="11">
        <f>IF(COUNTRY_INFO!K29=2,IF(COUNTRY_INFO!G29*0.2&gt;MAX('T1'!N29,'T2'!L29),MAX('T1'!N29,'T2'!L29),COUNTRY_INFO!G29*0.2),IF(COUNTRY_INFO!K29=3,IF(COUNTRY_INFO!G29&gt;MAX('T1'!N29,'T2'!L29),MAX('T1'!N29,'T2'!L29),COUNTRY_INFO!G29),0))</f>
        <v>0</v>
      </c>
      <c r="AG29" s="217">
        <f>IF(AND(COUNTRY_INFO!K29&gt;0,COUNTRY_INFO!K29&lt;4),IF(Z29&gt;0,IF(COUNTRY_INFO!K29=1, 0, IF(COUNTRY_INFO!K29=2, AF29/(COUNTRY_INFO!G29*0.2)*100, IF(COUNTRY_INFO!K29=3, AF29/COUNTRY_INFO!G29*100))),"-"),0)</f>
        <v>0</v>
      </c>
      <c r="AH29" s="11">
        <f t="shared" si="6"/>
        <v>0</v>
      </c>
      <c r="AI29" s="73">
        <f>IF(AND(COUNTRY_INFO!K29&gt;0,COUNTRY_INFO!K29&lt;4), IF(AC29/Z29*100&lt;&gt;0, IF(AH29/Z29*100&gt;100,100,AH29/Z29*100), "-"),0)</f>
        <v>0</v>
      </c>
      <c r="AJ29" s="261"/>
      <c r="AK29" s="260">
        <f>IF(AND(D29&lt;&gt;0, D29&lt;&gt;"Unknown",D29&lt;&gt;"Stopped",D29&lt;&gt;"Not required"),D29/COUNTRY_INFO!D29, 0)</f>
        <v>0</v>
      </c>
      <c r="AL29" s="260">
        <f>IF(AND(J29&lt;&gt;0,J29&lt;&gt;"Unknown",J29&lt;&gt;"Stopped",J29&lt;&gt;"Not required"),J29/COUNTRY_INFO!D29, 0)</f>
        <v>0</v>
      </c>
      <c r="AM29" s="260">
        <f>IF(AND(P29&lt;&gt;0,P29&lt;&gt;"Unknown",P29&lt;&gt;"Not required"),P29/(COUNTRY_INFO!E29+COUNTRY_INFO!F29), 0)</f>
        <v>0</v>
      </c>
      <c r="AN29" s="260">
        <f>IF(AND(Z29&lt;&gt;0,Z29&lt;&gt;"Unknown",Z29&lt;&gt;"Not required"),IF(COUNTRY_INFO!K29=1,1,IF(COUNTRY_INFO!K29=2,0.5*COUNTRY_INFO!F29/(0.5*COUNTRY_INFO!F29+0.2*COUNTRY_INFO!G29),IF(COUNTRY_INFO!K29=3,COUNTRY_INFO!F29/(COUNTRY_INFO!F29+COUNTRY_INFO!G29)))),0)</f>
        <v>0</v>
      </c>
      <c r="AO29" s="260">
        <f>IF(AND(Z29&lt;&gt;0,Z29&lt;&gt;"Unknown",Z29&lt;&gt;"Not required"),IF(COUNTRY_INFO!K29=1,0,IF(COUNTRY_INFO!K29=2,0.2*COUNTRY_INFO!G29/(0.5*COUNTRY_INFO!F29+0.2*COUNTRY_INFO!G29),IF(COUNTRY_INFO!K29=3,COUNTRY_INFO!G29/(COUNTRY_INFO!F29+COUNTRY_INFO!G29)))),0)</f>
        <v>0</v>
      </c>
      <c r="AP29" s="259">
        <f>MAX(COUNTRY_INFO!D29*AK29*PROFILE!$G$7,COUNTRY_INFO!D29*AL29*PROFILE!$G$7)</f>
        <v>0</v>
      </c>
      <c r="AQ29" s="259">
        <f>MAX(COUNTRY_INFO!D29*AK29*PROFILE!$G$8,COUNTRY_INFO!D29*AL29*PROFILE!$G$8,COUNTRY_INFO!D29*AM29*PROFILE!$G$8)</f>
        <v>0</v>
      </c>
      <c r="AR29" s="259">
        <f>MAX(COUNTRY_INFO!D29*AK29*PROFILE!$G$9,COUNTRY_INFO!D29*AL29*PROFILE!$G$9,COUNTRY_INFO!D29*AM29*PROFILE!$G$9,IF(AND(DISTRICT!Z29&lt;&gt;"Unknown",Z29&lt;&gt;"Not required"),COUNTRY_INFO!O29*DISTRICT!AN29,0))</f>
        <v>0</v>
      </c>
      <c r="AS29" s="259">
        <f>MAX(COUNTRY_INFO!D29*AK29*PROFILE!$G$10,COUNTRY_INFO!D29*AL29*PROFILE!$G$10,IF(AND(DISTRICT!Z29&lt;&gt;"Unknown",Z29&lt;&gt;"Not required"),COUNTRY_INFO!O29*DISTRICT!AO29,0))</f>
        <v>0</v>
      </c>
      <c r="AT29" s="259">
        <f t="shared" si="7"/>
        <v>0</v>
      </c>
      <c r="AU29" s="258">
        <f t="shared" si="2"/>
        <v>0</v>
      </c>
      <c r="AV29" s="259">
        <f>MAX('MDA2'!J29,'T1'!L29,'T2'!J29,T3_R1!K29,T3_R2!K29)</f>
        <v>0</v>
      </c>
      <c r="AW29" s="259">
        <f>MAX('MDA1'!K29,'MDA2'!K29,'MDA3'!I29,'MDA3'!L29,'T1'!M29,'T2'!K29,T3_R1!L29,T3_R2!L29)</f>
        <v>0</v>
      </c>
      <c r="AX29" s="259">
        <f>MAX('MDA1'!L29,'MDA2'!L29,'MDA3'!J29,'MDA3'!M29,'T1'!N29,'T2'!L29,T3_R1!M29,T3_R2!M29)</f>
        <v>0</v>
      </c>
      <c r="AY29" s="259">
        <f t="shared" si="8"/>
        <v>0</v>
      </c>
      <c r="AZ29" s="259">
        <f>MAX('MDA2'!J29,T29)</f>
        <v>0</v>
      </c>
      <c r="BA29" s="259">
        <f>MAX('MDA1'!K29,'MDA2'!K29,'MDA3'!I29,'MDA3'!L29,V29,AD29)</f>
        <v>0</v>
      </c>
      <c r="BB29" s="259">
        <f>MAX('MDA1'!L29,'MDA2'!L29,'MDA3'!J29,'MDA3'!M29,AF29)</f>
        <v>0</v>
      </c>
      <c r="BC29" s="259">
        <f t="shared" si="3"/>
        <v>0</v>
      </c>
      <c r="BD29" s="260">
        <f t="shared" si="4"/>
        <v>0</v>
      </c>
    </row>
    <row r="30" spans="1:56" x14ac:dyDescent="0.2">
      <c r="A30" s="10" t="str">
        <f>IF(COUNTRY_INFO!A30=0," ",COUNTRY_INFO!A30)</f>
        <v>Ethiopia</v>
      </c>
      <c r="B30" s="10" t="str">
        <f>IF(COUNTRY_INFO!B30=0," ",COUNTRY_INFO!B30)</f>
        <v>AfarAwsa</v>
      </c>
      <c r="C30" s="87" t="str">
        <f>IF(COUNTRY_INFO!C30=0," ",COUNTRY_INFO!C30)</f>
        <v>Dubti</v>
      </c>
      <c r="D30" s="67">
        <f>COUNTRY_INFO!L30</f>
        <v>0</v>
      </c>
      <c r="E30" s="61"/>
      <c r="F30" s="61"/>
      <c r="G30" s="11">
        <f>MAX('MDA1'!M30,'MDA2'!M30)</f>
        <v>0</v>
      </c>
      <c r="H30" s="11">
        <f>IF(AND(COUNTRY_INFO!H30&gt;0,COUNTRY_INFO!H30&lt;4),IF(D30&gt;MAX('MDA1'!M30,'MDA2'!M30),MAX('MDA1'!M30,'MDA2'!M30),D30),0)</f>
        <v>0</v>
      </c>
      <c r="I30" s="73">
        <f>IF(AND(COUNTRY_INFO!H30&gt;0,COUNTRY_INFO!H30&lt;4), IF(G30/D30*100&lt;&gt;0, IF(G30/D30*100&gt;100,100,G30/D30*100), "-"),0)</f>
        <v>0</v>
      </c>
      <c r="J30" s="67" t="str">
        <f>COUNTRY_INFO!M30</f>
        <v>Unknown</v>
      </c>
      <c r="K30" s="61"/>
      <c r="L30" s="61"/>
      <c r="M30" s="11">
        <f>MAX('MDA1'!M30,MAX('MDA3'!I30,'MDA3'!L30)+MAX('MDA3'!J30,'MDA3'!M30))</f>
        <v>0</v>
      </c>
      <c r="N30" s="11">
        <f>IF(AND(COUNTRY_INFO!I30&gt;0,COUNTRY_INFO!I30&lt;4),IF(J30&gt;MAX('MDA1'!M30,MAX('MDA3'!I30,'MDA3'!L30)+MAX('MDA3'!J30,'MDA3'!M30)),MAX('MDA1'!M30,MAX('MDA3'!I30,'MDA3'!L30)+MAX('MDA3'!J30,'MDA3'!M30)),J30),0)</f>
        <v>0</v>
      </c>
      <c r="O30" s="73">
        <f>IF(AND(COUNTRY_INFO!I30&gt;0,COUNTRY_INFO!I30&lt;4), IF(M30/J30*100&lt;&gt;0, IF(M30/J30*100&gt;100,100,M30/J30*100), "-"),0)</f>
        <v>0</v>
      </c>
      <c r="P30" s="67">
        <f>COUNTRY_INFO!N30</f>
        <v>0</v>
      </c>
      <c r="Q30" s="61"/>
      <c r="R30" s="61"/>
      <c r="S30" s="11">
        <f>SUM(MAX('MDA2'!J30, 'T1'!L30, MAX(T3_R1!K30, T3_R2!K30)), MAX('MDA1'!K30, 'MDA2'!K30, 'T1'!M30, MAX(T3_R1!L30, T3_R2!L30)), MAX('MDA1'!L30, 'MDA2'!L30, 'T1'!N30, MAX(T3_R1!M30, T3_R2!M30)))</f>
        <v>0</v>
      </c>
      <c r="T30" s="11">
        <f>IF(AND(COUNTRY_INFO!J30&gt;1,COUNTRY_INFO!J30&lt;4),IF(COUNTRY_INFO!E30&gt;MAX('MDA2'!J30,'T1'!L30,MAX(T3_R1!K30,T3_R2!K30)),MAX('MDA2'!J30,'T1'!L30,MAX(T3_R1!K30,T3_R2!K30)),COUNTRY_INFO!E30),0)</f>
        <v>0</v>
      </c>
      <c r="U30" s="217">
        <f>IF(AND(COUNTRY_INFO!J30&gt;1,COUNTRY_INFO!J30&lt;4), IF(T30/COUNTRY_INFO!E30*100&lt;&gt;0, IF(T30/COUNTRY_INFO!E30*100&gt;100,100,T30/COUNTRY_INFO!E30*100), "-"),0)</f>
        <v>0</v>
      </c>
      <c r="V30" s="11">
        <f>IF(AND(COUNTRY_INFO!J30&gt;1,COUNTRY_INFO!J30&lt;4),IF(COUNTRY_INFO!F30&gt;MAX('MDA1'!K30,'MDA2'!K30,'T1'!M30,MAX(T3_R1!L30,T3_R2!L30)),MAX('MDA1'!K30,'MDA2'!K30,'T1'!M30,MAX(T3_R1!L30,T3_R2!L30)),COUNTRY_INFO!F30),0)</f>
        <v>0</v>
      </c>
      <c r="W30" s="217">
        <f>IF(AND(COUNTRY_INFO!J30&gt;1,COUNTRY_INFO!J30&lt;4), IF(V30/COUNTRY_INFO!F30*100&lt;&gt;0, IF(V30/COUNTRY_INFO!F30*100&gt;100,100,V30/COUNTRY_INFO!F30*100), "-"),0)</f>
        <v>0</v>
      </c>
      <c r="X30" s="11">
        <f t="shared" si="5"/>
        <v>0</v>
      </c>
      <c r="Y30" s="73">
        <f>IF(AND(COUNTRY_INFO!J30&gt;1,COUNTRY_INFO!J30&lt;4), IF(S30/P30*100&lt;&gt;0, IF(X30/P30*100&gt;100,100,X30/P30*100), "-"),0)</f>
        <v>0</v>
      </c>
      <c r="Z30" s="67">
        <f>COUNTRY_INFO!O30</f>
        <v>0</v>
      </c>
      <c r="AA30" s="61"/>
      <c r="AB30" s="61"/>
      <c r="AC30" s="11">
        <f>MAX('T1'!L30,'T2'!J30)+MAX('T1'!M30,'T2'!K30)+MAX('T1'!N30,'T2'!L30)</f>
        <v>0</v>
      </c>
      <c r="AD30" s="11">
        <f>IF(COUNTRY_INFO!K30=1,IF(COUNTRY_INFO!F30*0.33&gt;MAX('T1'!M30,'T2'!K30),MAX('T1'!M30,'T2'!K30),COUNTRY_INFO!F30*0.33),IF(COUNTRY_INFO!K30=2,IF(COUNTRY_INFO!F30*0.5&gt;MAX('T1'!M30,'T2'!K30),MAX('T1'!M30,'T2'!K30),COUNTRY_INFO!F30*0.5),IF(COUNTRY_INFO!K30=3,IF(COUNTRY_INFO!F30&gt;MAX('T1'!M30,'T2'!K30),MAX('T1'!M30,'T2'!K30),COUNTRY_INFO!F30),0)))</f>
        <v>0</v>
      </c>
      <c r="AE30" s="217">
        <f>IF(AND(COUNTRY_INFO!K30&gt;0,COUNTRY_INFO!K30&lt;4),IF(Z30&gt;0,IF(COUNTRY_INFO!K30=1, AD30/(COUNTRY_INFO!F30*0.33)*100, IF(COUNTRY_INFO!K30=2, AD30/(COUNTRY_INFO!F30*0.5)*100, IF(COUNTRY_INFO!K30=3, AD30/COUNTRY_INFO!F30*100))),"-"),0)</f>
        <v>0</v>
      </c>
      <c r="AF30" s="11">
        <f>IF(COUNTRY_INFO!K30=2,IF(COUNTRY_INFO!G30*0.2&gt;MAX('T1'!N30,'T2'!L30),MAX('T1'!N30,'T2'!L30),COUNTRY_INFO!G30*0.2),IF(COUNTRY_INFO!K30=3,IF(COUNTRY_INFO!G30&gt;MAX('T1'!N30,'T2'!L30),MAX('T1'!N30,'T2'!L30),COUNTRY_INFO!G30),0))</f>
        <v>0</v>
      </c>
      <c r="AG30" s="217">
        <f>IF(AND(COUNTRY_INFO!K30&gt;0,COUNTRY_INFO!K30&lt;4),IF(Z30&gt;0,IF(COUNTRY_INFO!K30=1, 0, IF(COUNTRY_INFO!K30=2, AF30/(COUNTRY_INFO!G30*0.2)*100, IF(COUNTRY_INFO!K30=3, AF30/COUNTRY_INFO!G30*100))),"-"),0)</f>
        <v>0</v>
      </c>
      <c r="AH30" s="11">
        <f t="shared" si="6"/>
        <v>0</v>
      </c>
      <c r="AI30" s="73">
        <f>IF(AND(COUNTRY_INFO!K30&gt;0,COUNTRY_INFO!K30&lt;4), IF(AC30/Z30*100&lt;&gt;0, IF(AH30/Z30*100&gt;100,100,AH30/Z30*100), "-"),0)</f>
        <v>0</v>
      </c>
      <c r="AJ30" s="261"/>
      <c r="AK30" s="260">
        <f>IF(AND(D30&lt;&gt;0, D30&lt;&gt;"Unknown",D30&lt;&gt;"Stopped",D30&lt;&gt;"Not required"),D30/COUNTRY_INFO!D30, 0)</f>
        <v>0</v>
      </c>
      <c r="AL30" s="260">
        <f>IF(AND(J30&lt;&gt;0,J30&lt;&gt;"Unknown",J30&lt;&gt;"Stopped",J30&lt;&gt;"Not required"),J30/COUNTRY_INFO!D30, 0)</f>
        <v>0</v>
      </c>
      <c r="AM30" s="260">
        <f>IF(AND(P30&lt;&gt;0,P30&lt;&gt;"Unknown",P30&lt;&gt;"Not required"),P30/(COUNTRY_INFO!E30+COUNTRY_INFO!F30), 0)</f>
        <v>0</v>
      </c>
      <c r="AN30" s="260">
        <f>IF(AND(Z30&lt;&gt;0,Z30&lt;&gt;"Unknown",Z30&lt;&gt;"Not required"),IF(COUNTRY_INFO!K30=1,1,IF(COUNTRY_INFO!K30=2,0.5*COUNTRY_INFO!F30/(0.5*COUNTRY_INFO!F30+0.2*COUNTRY_INFO!G30),IF(COUNTRY_INFO!K30=3,COUNTRY_INFO!F30/(COUNTRY_INFO!F30+COUNTRY_INFO!G30)))),0)</f>
        <v>0</v>
      </c>
      <c r="AO30" s="260">
        <f>IF(AND(Z30&lt;&gt;0,Z30&lt;&gt;"Unknown",Z30&lt;&gt;"Not required"),IF(COUNTRY_INFO!K30=1,0,IF(COUNTRY_INFO!K30=2,0.2*COUNTRY_INFO!G30/(0.5*COUNTRY_INFO!F30+0.2*COUNTRY_INFO!G30),IF(COUNTRY_INFO!K30=3,COUNTRY_INFO!G30/(COUNTRY_INFO!F30+COUNTRY_INFO!G30)))),0)</f>
        <v>0</v>
      </c>
      <c r="AP30" s="259">
        <f>MAX(COUNTRY_INFO!D30*AK30*PROFILE!$G$7,COUNTRY_INFO!D30*AL30*PROFILE!$G$7)</f>
        <v>0</v>
      </c>
      <c r="AQ30" s="259">
        <f>MAX(COUNTRY_INFO!D30*AK30*PROFILE!$G$8,COUNTRY_INFO!D30*AL30*PROFILE!$G$8,COUNTRY_INFO!D30*AM30*PROFILE!$G$8)</f>
        <v>0</v>
      </c>
      <c r="AR30" s="259">
        <f>MAX(COUNTRY_INFO!D30*AK30*PROFILE!$G$9,COUNTRY_INFO!D30*AL30*PROFILE!$G$9,COUNTRY_INFO!D30*AM30*PROFILE!$G$9,IF(AND(DISTRICT!Z30&lt;&gt;"Unknown",Z30&lt;&gt;"Not required"),COUNTRY_INFO!O30*DISTRICT!AN30,0))</f>
        <v>0</v>
      </c>
      <c r="AS30" s="259">
        <f>MAX(COUNTRY_INFO!D30*AK30*PROFILE!$G$10,COUNTRY_INFO!D30*AL30*PROFILE!$G$10,IF(AND(DISTRICT!Z30&lt;&gt;"Unknown",Z30&lt;&gt;"Not required"),COUNTRY_INFO!O30*DISTRICT!AO30,0))</f>
        <v>0</v>
      </c>
      <c r="AT30" s="259">
        <f t="shared" si="7"/>
        <v>0</v>
      </c>
      <c r="AU30" s="258">
        <f t="shared" si="2"/>
        <v>0</v>
      </c>
      <c r="AV30" s="259">
        <f>MAX('MDA2'!J30,'T1'!L30,'T2'!J30,T3_R1!K30,T3_R2!K30)</f>
        <v>0</v>
      </c>
      <c r="AW30" s="259">
        <f>MAX('MDA1'!K30,'MDA2'!K30,'MDA3'!I30,'MDA3'!L30,'T1'!M30,'T2'!K30,T3_R1!L30,T3_R2!L30)</f>
        <v>0</v>
      </c>
      <c r="AX30" s="259">
        <f>MAX('MDA1'!L30,'MDA2'!L30,'MDA3'!J30,'MDA3'!M30,'T1'!N30,'T2'!L30,T3_R1!M30,T3_R2!M30)</f>
        <v>0</v>
      </c>
      <c r="AY30" s="259">
        <f t="shared" si="8"/>
        <v>0</v>
      </c>
      <c r="AZ30" s="259">
        <f>MAX('MDA2'!J30,T30)</f>
        <v>0</v>
      </c>
      <c r="BA30" s="259">
        <f>MAX('MDA1'!K30,'MDA2'!K30,'MDA3'!I30,'MDA3'!L30,V30,AD30)</f>
        <v>0</v>
      </c>
      <c r="BB30" s="259">
        <f>MAX('MDA1'!L30,'MDA2'!L30,'MDA3'!J30,'MDA3'!M30,AF30)</f>
        <v>0</v>
      </c>
      <c r="BC30" s="259">
        <f t="shared" si="3"/>
        <v>0</v>
      </c>
      <c r="BD30" s="260">
        <f t="shared" si="4"/>
        <v>0</v>
      </c>
    </row>
    <row r="31" spans="1:56" x14ac:dyDescent="0.2">
      <c r="A31" s="10" t="str">
        <f>IF(COUNTRY_INFO!A31=0," ",COUNTRY_INFO!A31)</f>
        <v>Ethiopia</v>
      </c>
      <c r="B31" s="10" t="str">
        <f>IF(COUNTRY_INFO!B31=0," ",COUNTRY_INFO!B31)</f>
        <v>AfarAwsa</v>
      </c>
      <c r="C31" s="87" t="str">
        <f>IF(COUNTRY_INFO!C31=0," ",COUNTRY_INFO!C31)</f>
        <v>Elidar</v>
      </c>
      <c r="D31" s="67">
        <f>COUNTRY_INFO!L31</f>
        <v>0</v>
      </c>
      <c r="E31" s="61"/>
      <c r="F31" s="61"/>
      <c r="G31" s="11">
        <f>MAX('MDA1'!M31,'MDA2'!M31)</f>
        <v>0</v>
      </c>
      <c r="H31" s="11">
        <f>IF(AND(COUNTRY_INFO!H31&gt;0,COUNTRY_INFO!H31&lt;4),IF(D31&gt;MAX('MDA1'!M31,'MDA2'!M31),MAX('MDA1'!M31,'MDA2'!M31),D31),0)</f>
        <v>0</v>
      </c>
      <c r="I31" s="73">
        <f>IF(AND(COUNTRY_INFO!H31&gt;0,COUNTRY_INFO!H31&lt;4), IF(G31/D31*100&lt;&gt;0, IF(G31/D31*100&gt;100,100,G31/D31*100), "-"),0)</f>
        <v>0</v>
      </c>
      <c r="J31" s="67" t="str">
        <f>COUNTRY_INFO!M31</f>
        <v>Unknown</v>
      </c>
      <c r="K31" s="61"/>
      <c r="L31" s="61"/>
      <c r="M31" s="11">
        <f>MAX('MDA1'!M31,MAX('MDA3'!I31,'MDA3'!L31)+MAX('MDA3'!J31,'MDA3'!M31))</f>
        <v>0</v>
      </c>
      <c r="N31" s="11">
        <f>IF(AND(COUNTRY_INFO!I31&gt;0,COUNTRY_INFO!I31&lt;4),IF(J31&gt;MAX('MDA1'!M31,MAX('MDA3'!I31,'MDA3'!L31)+MAX('MDA3'!J31,'MDA3'!M31)),MAX('MDA1'!M31,MAX('MDA3'!I31,'MDA3'!L31)+MAX('MDA3'!J31,'MDA3'!M31)),J31),0)</f>
        <v>0</v>
      </c>
      <c r="O31" s="73">
        <f>IF(AND(COUNTRY_INFO!I31&gt;0,COUNTRY_INFO!I31&lt;4), IF(M31/J31*100&lt;&gt;0, IF(M31/J31*100&gt;100,100,M31/J31*100), "-"),0)</f>
        <v>0</v>
      </c>
      <c r="P31" s="67">
        <f>COUNTRY_INFO!N31</f>
        <v>16000</v>
      </c>
      <c r="Q31" s="61"/>
      <c r="R31" s="61"/>
      <c r="S31" s="11">
        <f>SUM(MAX('MDA2'!J31, 'T1'!L31, MAX(T3_R1!K31, T3_R2!K31)), MAX('MDA1'!K31, 'MDA2'!K31, 'T1'!M31, MAX(T3_R1!L31, T3_R2!L31)), MAX('MDA1'!L31, 'MDA2'!L31, 'T1'!N31, MAX(T3_R1!M31, T3_R2!M31)))</f>
        <v>27345</v>
      </c>
      <c r="T31" s="11">
        <f>IF(AND(COUNTRY_INFO!J31&gt;1,COUNTRY_INFO!J31&lt;4),IF(COUNTRY_INFO!E31&gt;MAX('MDA2'!J31,'T1'!L31,MAX(T3_R1!K31,T3_R2!K31)),MAX('MDA2'!J31,'T1'!L31,MAX(T3_R1!K31,T3_R2!K31)),COUNTRY_INFO!E31),0)</f>
        <v>0</v>
      </c>
      <c r="U31" s="217" t="str">
        <f>IF(AND(COUNTRY_INFO!J31&gt;1,COUNTRY_INFO!J31&lt;4), IF(T31/COUNTRY_INFO!E31*100&lt;&gt;0, IF(T31/COUNTRY_INFO!E31*100&gt;100,100,T31/COUNTRY_INFO!E31*100), "-"),0)</f>
        <v>-</v>
      </c>
      <c r="V31" s="11">
        <f>IF(AND(COUNTRY_INFO!J31&gt;1,COUNTRY_INFO!J31&lt;4),IF(COUNTRY_INFO!F31&gt;MAX('MDA1'!K31,'MDA2'!K31,'T1'!M31,MAX(T3_R1!L31,T3_R2!L31)),MAX('MDA1'!K31,'MDA2'!K31,'T1'!M31,MAX(T3_R1!L31,T3_R2!L31)),COUNTRY_INFO!F31),0)</f>
        <v>12267</v>
      </c>
      <c r="W31" s="217">
        <f>IF(AND(COUNTRY_INFO!J31&gt;1,COUNTRY_INFO!J31&lt;4), IF(V31/COUNTRY_INFO!F31*100&lt;&gt;0, IF(V31/COUNTRY_INFO!F31*100&gt;100,100,V31/COUNTRY_INFO!F31*100), "-"),0)</f>
        <v>100</v>
      </c>
      <c r="X31" s="11">
        <f t="shared" si="5"/>
        <v>12267</v>
      </c>
      <c r="Y31" s="73">
        <f>IF(AND(COUNTRY_INFO!J31&gt;1,COUNTRY_INFO!J31&lt;4), IF(S31/P31*100&lt;&gt;0, IF(X31/P31*100&gt;100,100,X31/P31*100), "-"),0)</f>
        <v>76.668750000000003</v>
      </c>
      <c r="Z31" s="67">
        <f>COUNTRY_INFO!O31</f>
        <v>0</v>
      </c>
      <c r="AA31" s="61"/>
      <c r="AB31" s="61"/>
      <c r="AC31" s="11">
        <f>MAX('T1'!L31,'T2'!J31)+MAX('T1'!M31,'T2'!K31)+MAX('T1'!N31,'T2'!L31)</f>
        <v>0</v>
      </c>
      <c r="AD31" s="11">
        <f>IF(COUNTRY_INFO!K31=1,IF(COUNTRY_INFO!F31*0.33&gt;MAX('T1'!M31,'T2'!K31),MAX('T1'!M31,'T2'!K31),COUNTRY_INFO!F31*0.33),IF(COUNTRY_INFO!K31=2,IF(COUNTRY_INFO!F31*0.5&gt;MAX('T1'!M31,'T2'!K31),MAX('T1'!M31,'T2'!K31),COUNTRY_INFO!F31*0.5),IF(COUNTRY_INFO!K31=3,IF(COUNTRY_INFO!F31&gt;MAX('T1'!M31,'T2'!K31),MAX('T1'!M31,'T2'!K31),COUNTRY_INFO!F31),0)))</f>
        <v>0</v>
      </c>
      <c r="AE31" s="217">
        <f>IF(AND(COUNTRY_INFO!K31&gt;0,COUNTRY_INFO!K31&lt;4),IF(Z31&gt;0,IF(COUNTRY_INFO!K31=1, AD31/(COUNTRY_INFO!F31*0.33)*100, IF(COUNTRY_INFO!K31=2, AD31/(COUNTRY_INFO!F31*0.5)*100, IF(COUNTRY_INFO!K31=3, AD31/COUNTRY_INFO!F31*100))),"-"),0)</f>
        <v>0</v>
      </c>
      <c r="AF31" s="11">
        <f>IF(COUNTRY_INFO!K31=2,IF(COUNTRY_INFO!G31*0.2&gt;MAX('T1'!N31,'T2'!L31),MAX('T1'!N31,'T2'!L31),COUNTRY_INFO!G31*0.2),IF(COUNTRY_INFO!K31=3,IF(COUNTRY_INFO!G31&gt;MAX('T1'!N31,'T2'!L31),MAX('T1'!N31,'T2'!L31),COUNTRY_INFO!G31),0))</f>
        <v>0</v>
      </c>
      <c r="AG31" s="217">
        <f>IF(AND(COUNTRY_INFO!K31&gt;0,COUNTRY_INFO!K31&lt;4),IF(Z31&gt;0,IF(COUNTRY_INFO!K31=1, 0, IF(COUNTRY_INFO!K31=2, AF31/(COUNTRY_INFO!G31*0.2)*100, IF(COUNTRY_INFO!K31=3, AF31/COUNTRY_INFO!G31*100))),"-"),0)</f>
        <v>0</v>
      </c>
      <c r="AH31" s="11">
        <f t="shared" si="6"/>
        <v>0</v>
      </c>
      <c r="AI31" s="73">
        <f>IF(AND(COUNTRY_INFO!K31&gt;0,COUNTRY_INFO!K31&lt;4), IF(AC31/Z31*100&lt;&gt;0, IF(AH31/Z31*100&gt;100,100,AH31/Z31*100), "-"),0)</f>
        <v>0</v>
      </c>
      <c r="AJ31" s="261"/>
      <c r="AK31" s="260">
        <f>IF(AND(D31&lt;&gt;0, D31&lt;&gt;"Unknown",D31&lt;&gt;"Stopped",D31&lt;&gt;"Not required"),D31/COUNTRY_INFO!D31, 0)</f>
        <v>0</v>
      </c>
      <c r="AL31" s="260">
        <f>IF(AND(J31&lt;&gt;0,J31&lt;&gt;"Unknown",J31&lt;&gt;"Stopped",J31&lt;&gt;"Not required"),J31/COUNTRY_INFO!D31, 0)</f>
        <v>0</v>
      </c>
      <c r="AM31" s="260">
        <f>IF(AND(P31&lt;&gt;0,P31&lt;&gt;"Unknown",P31&lt;&gt;"Not required"),P31/(COUNTRY_INFO!E31+COUNTRY_INFO!F31), 0)</f>
        <v>1</v>
      </c>
      <c r="AN31" s="260">
        <f>IF(AND(Z31&lt;&gt;0,Z31&lt;&gt;"Unknown",Z31&lt;&gt;"Not required"),IF(COUNTRY_INFO!K31=1,1,IF(COUNTRY_INFO!K31=2,0.5*COUNTRY_INFO!F31/(0.5*COUNTRY_INFO!F31+0.2*COUNTRY_INFO!G31),IF(COUNTRY_INFO!K31=3,COUNTRY_INFO!F31/(COUNTRY_INFO!F31+COUNTRY_INFO!G31)))),0)</f>
        <v>0</v>
      </c>
      <c r="AO31" s="260">
        <f>IF(AND(Z31&lt;&gt;0,Z31&lt;&gt;"Unknown",Z31&lt;&gt;"Not required"),IF(COUNTRY_INFO!K31=1,0,IF(COUNTRY_INFO!K31=2,0.2*COUNTRY_INFO!G31/(0.5*COUNTRY_INFO!F31+0.2*COUNTRY_INFO!G31),IF(COUNTRY_INFO!K31=3,COUNTRY_INFO!G31/(COUNTRY_INFO!F31+COUNTRY_INFO!G31)))),0)</f>
        <v>0</v>
      </c>
      <c r="AP31" s="259">
        <f>MAX(COUNTRY_INFO!D31*AK31*PROFILE!$G$7,COUNTRY_INFO!D31*AL31*PROFILE!$G$7)</f>
        <v>0</v>
      </c>
      <c r="AQ31" s="259">
        <f>MAX(COUNTRY_INFO!D31*AK31*PROFILE!$G$8,COUNTRY_INFO!D31*AL31*PROFILE!$G$8,COUNTRY_INFO!D31*AM31*PROFILE!$G$8)</f>
        <v>5338.6323544701454</v>
      </c>
      <c r="AR31" s="259">
        <f>MAX(COUNTRY_INFO!D31*AK31*PROFILE!$G$9,COUNTRY_INFO!D31*AL31*PROFILE!$G$9,COUNTRY_INFO!D31*AM31*PROFILE!$G$9,IF(AND(DISTRICT!Z31&lt;&gt;"Unknown",Z31&lt;&gt;"Not required"),COUNTRY_INFO!O31*DISTRICT!AN31,0))</f>
        <v>11086.77855594078</v>
      </c>
      <c r="AS31" s="259">
        <f>MAX(COUNTRY_INFO!D31*AK31*PROFILE!$G$10,COUNTRY_INFO!D31*AL31*PROFILE!$G$10,IF(AND(DISTRICT!Z31&lt;&gt;"Unknown",Z31&lt;&gt;"Not required"),COUNTRY_INFO!O31*DISTRICT!AO31,0))</f>
        <v>0</v>
      </c>
      <c r="AT31" s="259">
        <f t="shared" si="7"/>
        <v>16425.410910410927</v>
      </c>
      <c r="AU31" s="258" t="str">
        <f t="shared" si="2"/>
        <v>Y</v>
      </c>
      <c r="AV31" s="259">
        <f>MAX('MDA2'!J31,'T1'!L31,'T2'!J31,T3_R1!K31,T3_R2!K31)</f>
        <v>0</v>
      </c>
      <c r="AW31" s="259">
        <f>MAX('MDA1'!K31,'MDA2'!K31,'MDA3'!I31,'MDA3'!L31,'T1'!M31,'T2'!K31,T3_R1!L31,T3_R2!L31)</f>
        <v>27345</v>
      </c>
      <c r="AX31" s="259">
        <f>MAX('MDA1'!L31,'MDA2'!L31,'MDA3'!J31,'MDA3'!M31,'T1'!N31,'T2'!L31,T3_R1!M31,T3_R2!M31)</f>
        <v>0</v>
      </c>
      <c r="AY31" s="259">
        <f t="shared" si="8"/>
        <v>27345</v>
      </c>
      <c r="AZ31" s="259">
        <f>MAX('MDA2'!J31,T31)</f>
        <v>0</v>
      </c>
      <c r="BA31" s="259">
        <f>MAX('MDA1'!K31,'MDA2'!K31,'MDA3'!I31,'MDA3'!L31,V31,AD31)</f>
        <v>12267</v>
      </c>
      <c r="BB31" s="259">
        <f>MAX('MDA1'!L31,'MDA2'!L31,'MDA3'!J31,'MDA3'!M31,AF31)</f>
        <v>0</v>
      </c>
      <c r="BC31" s="259">
        <f t="shared" si="3"/>
        <v>12267</v>
      </c>
      <c r="BD31" s="260">
        <f t="shared" si="4"/>
        <v>74.683063132532055</v>
      </c>
    </row>
    <row r="32" spans="1:56" x14ac:dyDescent="0.2">
      <c r="A32" s="10" t="str">
        <f>IF(COUNTRY_INFO!A32=0," ",COUNTRY_INFO!A32)</f>
        <v>Ethiopia</v>
      </c>
      <c r="B32" s="10" t="str">
        <f>IF(COUNTRY_INFO!B32=0," ",COUNTRY_INFO!B32)</f>
        <v>AfarAwsa</v>
      </c>
      <c r="C32" s="87" t="str">
        <f>IF(COUNTRY_INFO!C32=0," ",COUNTRY_INFO!C32)</f>
        <v>Kori</v>
      </c>
      <c r="D32" s="67">
        <f>COUNTRY_INFO!L32</f>
        <v>0</v>
      </c>
      <c r="E32" s="61"/>
      <c r="F32" s="61"/>
      <c r="G32" s="11">
        <f>MAX('MDA1'!M32,'MDA2'!M32)</f>
        <v>0</v>
      </c>
      <c r="H32" s="11">
        <f>IF(AND(COUNTRY_INFO!H32&gt;0,COUNTRY_INFO!H32&lt;4),IF(D32&gt;MAX('MDA1'!M32,'MDA2'!M32),MAX('MDA1'!M32,'MDA2'!M32),D32),0)</f>
        <v>0</v>
      </c>
      <c r="I32" s="73">
        <f>IF(AND(COUNTRY_INFO!H32&gt;0,COUNTRY_INFO!H32&lt;4), IF(G32/D32*100&lt;&gt;0, IF(G32/D32*100&gt;100,100,G32/D32*100), "-"),0)</f>
        <v>0</v>
      </c>
      <c r="J32" s="67" t="str">
        <f>COUNTRY_INFO!M32</f>
        <v>Unknown</v>
      </c>
      <c r="K32" s="61"/>
      <c r="L32" s="61"/>
      <c r="M32" s="11">
        <f>MAX('MDA1'!M32,MAX('MDA3'!I32,'MDA3'!L32)+MAX('MDA3'!J32,'MDA3'!M32))</f>
        <v>0</v>
      </c>
      <c r="N32" s="11">
        <f>IF(AND(COUNTRY_INFO!I32&gt;0,COUNTRY_INFO!I32&lt;4),IF(J32&gt;MAX('MDA1'!M32,MAX('MDA3'!I32,'MDA3'!L32)+MAX('MDA3'!J32,'MDA3'!M32)),MAX('MDA1'!M32,MAX('MDA3'!I32,'MDA3'!L32)+MAX('MDA3'!J32,'MDA3'!M32)),J32),0)</f>
        <v>0</v>
      </c>
      <c r="O32" s="73">
        <f>IF(AND(COUNTRY_INFO!I32&gt;0,COUNTRY_INFO!I32&lt;4), IF(M32/J32*100&lt;&gt;0, IF(M32/J32*100&gt;100,100,M32/J32*100), "-"),0)</f>
        <v>0</v>
      </c>
      <c r="P32" s="67" t="str">
        <f>COUNTRY_INFO!N32</f>
        <v>Unknown</v>
      </c>
      <c r="Q32" s="61"/>
      <c r="R32" s="61"/>
      <c r="S32" s="11">
        <f>SUM(MAX('MDA2'!J32, 'T1'!L32, MAX(T3_R1!K32, T3_R2!K32)), MAX('MDA1'!K32, 'MDA2'!K32, 'T1'!M32, MAX(T3_R1!L32, T3_R2!L32)), MAX('MDA1'!L32, 'MDA2'!L32, 'T1'!N32, MAX(T3_R1!M32, T3_R2!M32)))</f>
        <v>0</v>
      </c>
      <c r="T32" s="11">
        <f>IF(AND(COUNTRY_INFO!J32&gt;1,COUNTRY_INFO!J32&lt;4),IF(COUNTRY_INFO!E32&gt;MAX('MDA2'!J32,'T1'!L32,MAX(T3_R1!K32,T3_R2!K32)),MAX('MDA2'!J32,'T1'!L32,MAX(T3_R1!K32,T3_R2!K32)),COUNTRY_INFO!E32),0)</f>
        <v>0</v>
      </c>
      <c r="U32" s="217">
        <f>IF(AND(COUNTRY_INFO!J32&gt;1,COUNTRY_INFO!J32&lt;4), IF(T32/COUNTRY_INFO!E32*100&lt;&gt;0, IF(T32/COUNTRY_INFO!E32*100&gt;100,100,T32/COUNTRY_INFO!E32*100), "-"),0)</f>
        <v>0</v>
      </c>
      <c r="V32" s="11">
        <f>IF(AND(COUNTRY_INFO!J32&gt;1,COUNTRY_INFO!J32&lt;4),IF(COUNTRY_INFO!F32&gt;MAX('MDA1'!K32,'MDA2'!K32,'T1'!M32,MAX(T3_R1!L32,T3_R2!L32)),MAX('MDA1'!K32,'MDA2'!K32,'T1'!M32,MAX(T3_R1!L32,T3_R2!L32)),COUNTRY_INFO!F32),0)</f>
        <v>0</v>
      </c>
      <c r="W32" s="217">
        <f>IF(AND(COUNTRY_INFO!J32&gt;1,COUNTRY_INFO!J32&lt;4), IF(V32/COUNTRY_INFO!F32*100&lt;&gt;0, IF(V32/COUNTRY_INFO!F32*100&gt;100,100,V32/COUNTRY_INFO!F32*100), "-"),0)</f>
        <v>0</v>
      </c>
      <c r="X32" s="11">
        <f t="shared" si="5"/>
        <v>0</v>
      </c>
      <c r="Y32" s="73">
        <f>IF(AND(COUNTRY_INFO!J32&gt;1,COUNTRY_INFO!J32&lt;4), IF(S32/P32*100&lt;&gt;0, IF(X32/P32*100&gt;100,100,X32/P32*100), "-"),0)</f>
        <v>0</v>
      </c>
      <c r="Z32" s="67" t="str">
        <f>COUNTRY_INFO!O32</f>
        <v>Unknown</v>
      </c>
      <c r="AA32" s="61"/>
      <c r="AB32" s="61"/>
      <c r="AC32" s="11">
        <f>MAX('T1'!L32,'T2'!J32)+MAX('T1'!M32,'T2'!K32)+MAX('T1'!N32,'T2'!L32)</f>
        <v>0</v>
      </c>
      <c r="AD32" s="11">
        <f>IF(COUNTRY_INFO!K32=1,IF(COUNTRY_INFO!F32*0.33&gt;MAX('T1'!M32,'T2'!K32),MAX('T1'!M32,'T2'!K32),COUNTRY_INFO!F32*0.33),IF(COUNTRY_INFO!K32=2,IF(COUNTRY_INFO!F32*0.5&gt;MAX('T1'!M32,'T2'!K32),MAX('T1'!M32,'T2'!K32),COUNTRY_INFO!F32*0.5),IF(COUNTRY_INFO!K32=3,IF(COUNTRY_INFO!F32&gt;MAX('T1'!M32,'T2'!K32),MAX('T1'!M32,'T2'!K32),COUNTRY_INFO!F32),0)))</f>
        <v>0</v>
      </c>
      <c r="AE32" s="217">
        <f>IF(AND(COUNTRY_INFO!K32&gt;0,COUNTRY_INFO!K32&lt;4),IF(Z32&gt;0,IF(COUNTRY_INFO!K32=1, AD32/(COUNTRY_INFO!F32*0.33)*100, IF(COUNTRY_INFO!K32=2, AD32/(COUNTRY_INFO!F32*0.5)*100, IF(COUNTRY_INFO!K32=3, AD32/COUNTRY_INFO!F32*100))),"-"),0)</f>
        <v>0</v>
      </c>
      <c r="AF32" s="11">
        <f>IF(COUNTRY_INFO!K32=2,IF(COUNTRY_INFO!G32*0.2&gt;MAX('T1'!N32,'T2'!L32),MAX('T1'!N32,'T2'!L32),COUNTRY_INFO!G32*0.2),IF(COUNTRY_INFO!K32=3,IF(COUNTRY_INFO!G32&gt;MAX('T1'!N32,'T2'!L32),MAX('T1'!N32,'T2'!L32),COUNTRY_INFO!G32),0))</f>
        <v>0</v>
      </c>
      <c r="AG32" s="217">
        <f>IF(AND(COUNTRY_INFO!K32&gt;0,COUNTRY_INFO!K32&lt;4),IF(Z32&gt;0,IF(COUNTRY_INFO!K32=1, 0, IF(COUNTRY_INFO!K32=2, AF32/(COUNTRY_INFO!G32*0.2)*100, IF(COUNTRY_INFO!K32=3, AF32/COUNTRY_INFO!G32*100))),"-"),0)</f>
        <v>0</v>
      </c>
      <c r="AH32" s="11">
        <f t="shared" si="6"/>
        <v>0</v>
      </c>
      <c r="AI32" s="73">
        <f>IF(AND(COUNTRY_INFO!K32&gt;0,COUNTRY_INFO!K32&lt;4), IF(AC32/Z32*100&lt;&gt;0, IF(AH32/Z32*100&gt;100,100,AH32/Z32*100), "-"),0)</f>
        <v>0</v>
      </c>
      <c r="AJ32" s="261"/>
      <c r="AK32" s="260">
        <f>IF(AND(D32&lt;&gt;0, D32&lt;&gt;"Unknown",D32&lt;&gt;"Stopped",D32&lt;&gt;"Not required"),D32/COUNTRY_INFO!D32, 0)</f>
        <v>0</v>
      </c>
      <c r="AL32" s="260">
        <f>IF(AND(J32&lt;&gt;0,J32&lt;&gt;"Unknown",J32&lt;&gt;"Stopped",J32&lt;&gt;"Not required"),J32/COUNTRY_INFO!D32, 0)</f>
        <v>0</v>
      </c>
      <c r="AM32" s="260">
        <f>IF(AND(P32&lt;&gt;0,P32&lt;&gt;"Unknown",P32&lt;&gt;"Not required"),P32/(COUNTRY_INFO!E32+COUNTRY_INFO!F32), 0)</f>
        <v>0</v>
      </c>
      <c r="AN32" s="260">
        <f>IF(AND(Z32&lt;&gt;0,Z32&lt;&gt;"Unknown",Z32&lt;&gt;"Not required"),IF(COUNTRY_INFO!K32=1,1,IF(COUNTRY_INFO!K32=2,0.5*COUNTRY_INFO!F32/(0.5*COUNTRY_INFO!F32+0.2*COUNTRY_INFO!G32),IF(COUNTRY_INFO!K32=3,COUNTRY_INFO!F32/(COUNTRY_INFO!F32+COUNTRY_INFO!G32)))),0)</f>
        <v>0</v>
      </c>
      <c r="AO32" s="260">
        <f>IF(AND(Z32&lt;&gt;0,Z32&lt;&gt;"Unknown",Z32&lt;&gt;"Not required"),IF(COUNTRY_INFO!K32=1,0,IF(COUNTRY_INFO!K32=2,0.2*COUNTRY_INFO!G32/(0.5*COUNTRY_INFO!F32+0.2*COUNTRY_INFO!G32),IF(COUNTRY_INFO!K32=3,COUNTRY_INFO!G32/(COUNTRY_INFO!F32+COUNTRY_INFO!G32)))),0)</f>
        <v>0</v>
      </c>
      <c r="AP32" s="259">
        <f>MAX(COUNTRY_INFO!D32*AK32*PROFILE!$G$7,COUNTRY_INFO!D32*AL32*PROFILE!$G$7)</f>
        <v>0</v>
      </c>
      <c r="AQ32" s="259">
        <f>MAX(COUNTRY_INFO!D32*AK32*PROFILE!$G$8,COUNTRY_INFO!D32*AL32*PROFILE!$G$8,COUNTRY_INFO!D32*AM32*PROFILE!$G$8)</f>
        <v>0</v>
      </c>
      <c r="AR32" s="259">
        <f>MAX(COUNTRY_INFO!D32*AK32*PROFILE!$G$9,COUNTRY_INFO!D32*AL32*PROFILE!$G$9,COUNTRY_INFO!D32*AM32*PROFILE!$G$9,IF(AND(DISTRICT!Z32&lt;&gt;"Unknown",Z32&lt;&gt;"Not required"),COUNTRY_INFO!O32*DISTRICT!AN32,0))</f>
        <v>0</v>
      </c>
      <c r="AS32" s="259">
        <f>MAX(COUNTRY_INFO!D32*AK32*PROFILE!$G$10,COUNTRY_INFO!D32*AL32*PROFILE!$G$10,IF(AND(DISTRICT!Z32&lt;&gt;"Unknown",Z32&lt;&gt;"Not required"),COUNTRY_INFO!O32*DISTRICT!AO32,0))</f>
        <v>0</v>
      </c>
      <c r="AT32" s="259">
        <f t="shared" si="7"/>
        <v>0</v>
      </c>
      <c r="AU32" s="258">
        <f t="shared" si="2"/>
        <v>0</v>
      </c>
      <c r="AV32" s="259">
        <f>MAX('MDA2'!J32,'T1'!L32,'T2'!J32,T3_R1!K32,T3_R2!K32)</f>
        <v>0</v>
      </c>
      <c r="AW32" s="259">
        <f>MAX('MDA1'!K32,'MDA2'!K32,'MDA3'!I32,'MDA3'!L32,'T1'!M32,'T2'!K32,T3_R1!L32,T3_R2!L32)</f>
        <v>0</v>
      </c>
      <c r="AX32" s="259">
        <f>MAX('MDA1'!L32,'MDA2'!L32,'MDA3'!J32,'MDA3'!M32,'T1'!N32,'T2'!L32,T3_R1!M32,T3_R2!M32)</f>
        <v>0</v>
      </c>
      <c r="AY32" s="259">
        <f t="shared" si="8"/>
        <v>0</v>
      </c>
      <c r="AZ32" s="259">
        <f>MAX('MDA2'!J32,T32)</f>
        <v>0</v>
      </c>
      <c r="BA32" s="259">
        <f>MAX('MDA1'!K32,'MDA2'!K32,'MDA3'!I32,'MDA3'!L32,V32,AD32)</f>
        <v>0</v>
      </c>
      <c r="BB32" s="259">
        <f>MAX('MDA1'!L32,'MDA2'!L32,'MDA3'!J32,'MDA3'!M32,AF32)</f>
        <v>0</v>
      </c>
      <c r="BC32" s="259">
        <f t="shared" si="3"/>
        <v>0</v>
      </c>
      <c r="BD32" s="260">
        <f t="shared" si="4"/>
        <v>0</v>
      </c>
    </row>
    <row r="33" spans="1:56" x14ac:dyDescent="0.2">
      <c r="A33" s="10" t="str">
        <f>IF(COUNTRY_INFO!A33=0," ",COUNTRY_INFO!A33)</f>
        <v>Ethiopia</v>
      </c>
      <c r="B33" s="10" t="str">
        <f>IF(COUNTRY_INFO!B33=0," ",COUNTRY_INFO!B33)</f>
        <v>AfarAwsa</v>
      </c>
      <c r="C33" s="87" t="str">
        <f>IF(COUNTRY_INFO!C33=0," ",COUNTRY_INFO!C33)</f>
        <v>Mile</v>
      </c>
      <c r="D33" s="67">
        <f>COUNTRY_INFO!L33</f>
        <v>0</v>
      </c>
      <c r="E33" s="61"/>
      <c r="F33" s="61"/>
      <c r="G33" s="11">
        <f>MAX('MDA1'!M33,'MDA2'!M33)</f>
        <v>0</v>
      </c>
      <c r="H33" s="11">
        <f>IF(AND(COUNTRY_INFO!H33&gt;0,COUNTRY_INFO!H33&lt;4),IF(D33&gt;MAX('MDA1'!M33,'MDA2'!M33),MAX('MDA1'!M33,'MDA2'!M33),D33),0)</f>
        <v>0</v>
      </c>
      <c r="I33" s="73">
        <f>IF(AND(COUNTRY_INFO!H33&gt;0,COUNTRY_INFO!H33&lt;4), IF(G33/D33*100&lt;&gt;0, IF(G33/D33*100&gt;100,100,G33/D33*100), "-"),0)</f>
        <v>0</v>
      </c>
      <c r="J33" s="67" t="str">
        <f>COUNTRY_INFO!M33</f>
        <v>Unknown</v>
      </c>
      <c r="K33" s="61"/>
      <c r="L33" s="61"/>
      <c r="M33" s="11">
        <f>MAX('MDA1'!M33,MAX('MDA3'!I33,'MDA3'!L33)+MAX('MDA3'!J33,'MDA3'!M33))</f>
        <v>0</v>
      </c>
      <c r="N33" s="11">
        <f>IF(AND(COUNTRY_INFO!I33&gt;0,COUNTRY_INFO!I33&lt;4),IF(J33&gt;MAX('MDA1'!M33,MAX('MDA3'!I33,'MDA3'!L33)+MAX('MDA3'!J33,'MDA3'!M33)),MAX('MDA1'!M33,MAX('MDA3'!I33,'MDA3'!L33)+MAX('MDA3'!J33,'MDA3'!M33)),J33),0)</f>
        <v>0</v>
      </c>
      <c r="O33" s="73">
        <f>IF(AND(COUNTRY_INFO!I33&gt;0,COUNTRY_INFO!I33&lt;4), IF(M33/J33*100&lt;&gt;0, IF(M33/J33*100&gt;100,100,M33/J33*100), "-"),0)</f>
        <v>0</v>
      </c>
      <c r="P33" s="67">
        <f>COUNTRY_INFO!N33</f>
        <v>0</v>
      </c>
      <c r="Q33" s="61"/>
      <c r="R33" s="61"/>
      <c r="S33" s="11">
        <f>SUM(MAX('MDA2'!J33, 'T1'!L33, MAX(T3_R1!K33, T3_R2!K33)), MAX('MDA1'!K33, 'MDA2'!K33, 'T1'!M33, MAX(T3_R1!L33, T3_R2!L33)), MAX('MDA1'!L33, 'MDA2'!L33, 'T1'!N33, MAX(T3_R1!M33, T3_R2!M33)))</f>
        <v>0</v>
      </c>
      <c r="T33" s="11">
        <f>IF(AND(COUNTRY_INFO!J33&gt;1,COUNTRY_INFO!J33&lt;4),IF(COUNTRY_INFO!E33&gt;MAX('MDA2'!J33,'T1'!L33,MAX(T3_R1!K33,T3_R2!K33)),MAX('MDA2'!J33,'T1'!L33,MAX(T3_R1!K33,T3_R2!K33)),COUNTRY_INFO!E33),0)</f>
        <v>0</v>
      </c>
      <c r="U33" s="217">
        <f>IF(AND(COUNTRY_INFO!J33&gt;1,COUNTRY_INFO!J33&lt;4), IF(T33/COUNTRY_INFO!E33*100&lt;&gt;0, IF(T33/COUNTRY_INFO!E33*100&gt;100,100,T33/COUNTRY_INFO!E33*100), "-"),0)</f>
        <v>0</v>
      </c>
      <c r="V33" s="11">
        <f>IF(AND(COUNTRY_INFO!J33&gt;1,COUNTRY_INFO!J33&lt;4),IF(COUNTRY_INFO!F33&gt;MAX('MDA1'!K33,'MDA2'!K33,'T1'!M33,MAX(T3_R1!L33,T3_R2!L33)),MAX('MDA1'!K33,'MDA2'!K33,'T1'!M33,MAX(T3_R1!L33,T3_R2!L33)),COUNTRY_INFO!F33),0)</f>
        <v>0</v>
      </c>
      <c r="W33" s="217">
        <f>IF(AND(COUNTRY_INFO!J33&gt;1,COUNTRY_INFO!J33&lt;4), IF(V33/COUNTRY_INFO!F33*100&lt;&gt;0, IF(V33/COUNTRY_INFO!F33*100&gt;100,100,V33/COUNTRY_INFO!F33*100), "-"),0)</f>
        <v>0</v>
      </c>
      <c r="X33" s="11">
        <f t="shared" si="5"/>
        <v>0</v>
      </c>
      <c r="Y33" s="73">
        <f>IF(AND(COUNTRY_INFO!J33&gt;1,COUNTRY_INFO!J33&lt;4), IF(S33/P33*100&lt;&gt;0, IF(X33/P33*100&gt;100,100,X33/P33*100), "-"),0)</f>
        <v>0</v>
      </c>
      <c r="Z33" s="67">
        <f>COUNTRY_INFO!O33</f>
        <v>0</v>
      </c>
      <c r="AA33" s="61"/>
      <c r="AB33" s="61"/>
      <c r="AC33" s="11">
        <f>MAX('T1'!L33,'T2'!J33)+MAX('T1'!M33,'T2'!K33)+MAX('T1'!N33,'T2'!L33)</f>
        <v>0</v>
      </c>
      <c r="AD33" s="11">
        <f>IF(COUNTRY_INFO!K33=1,IF(COUNTRY_INFO!F33*0.33&gt;MAX('T1'!M33,'T2'!K33),MAX('T1'!M33,'T2'!K33),COUNTRY_INFO!F33*0.33),IF(COUNTRY_INFO!K33=2,IF(COUNTRY_INFO!F33*0.5&gt;MAX('T1'!M33,'T2'!K33),MAX('T1'!M33,'T2'!K33),COUNTRY_INFO!F33*0.5),IF(COUNTRY_INFO!K33=3,IF(COUNTRY_INFO!F33&gt;MAX('T1'!M33,'T2'!K33),MAX('T1'!M33,'T2'!K33),COUNTRY_INFO!F33),0)))</f>
        <v>0</v>
      </c>
      <c r="AE33" s="217">
        <f>IF(AND(COUNTRY_INFO!K33&gt;0,COUNTRY_INFO!K33&lt;4),IF(Z33&gt;0,IF(COUNTRY_INFO!K33=1, AD33/(COUNTRY_INFO!F33*0.33)*100, IF(COUNTRY_INFO!K33=2, AD33/(COUNTRY_INFO!F33*0.5)*100, IF(COUNTRY_INFO!K33=3, AD33/COUNTRY_INFO!F33*100))),"-"),0)</f>
        <v>0</v>
      </c>
      <c r="AF33" s="11">
        <f>IF(COUNTRY_INFO!K33=2,IF(COUNTRY_INFO!G33*0.2&gt;MAX('T1'!N33,'T2'!L33),MAX('T1'!N33,'T2'!L33),COUNTRY_INFO!G33*0.2),IF(COUNTRY_INFO!K33=3,IF(COUNTRY_INFO!G33&gt;MAX('T1'!N33,'T2'!L33),MAX('T1'!N33,'T2'!L33),COUNTRY_INFO!G33),0))</f>
        <v>0</v>
      </c>
      <c r="AG33" s="217">
        <f>IF(AND(COUNTRY_INFO!K33&gt;0,COUNTRY_INFO!K33&lt;4),IF(Z33&gt;0,IF(COUNTRY_INFO!K33=1, 0, IF(COUNTRY_INFO!K33=2, AF33/(COUNTRY_INFO!G33*0.2)*100, IF(COUNTRY_INFO!K33=3, AF33/COUNTRY_INFO!G33*100))),"-"),0)</f>
        <v>0</v>
      </c>
      <c r="AH33" s="11">
        <f t="shared" si="6"/>
        <v>0</v>
      </c>
      <c r="AI33" s="73">
        <f>IF(AND(COUNTRY_INFO!K33&gt;0,COUNTRY_INFO!K33&lt;4), IF(AC33/Z33*100&lt;&gt;0, IF(AH33/Z33*100&gt;100,100,AH33/Z33*100), "-"),0)</f>
        <v>0</v>
      </c>
      <c r="AJ33" s="261"/>
      <c r="AK33" s="260">
        <f>IF(AND(D33&lt;&gt;0, D33&lt;&gt;"Unknown",D33&lt;&gt;"Stopped",D33&lt;&gt;"Not required"),D33/COUNTRY_INFO!D33, 0)</f>
        <v>0</v>
      </c>
      <c r="AL33" s="260">
        <f>IF(AND(J33&lt;&gt;0,J33&lt;&gt;"Unknown",J33&lt;&gt;"Stopped",J33&lt;&gt;"Not required"),J33/COUNTRY_INFO!D33, 0)</f>
        <v>0</v>
      </c>
      <c r="AM33" s="260">
        <f>IF(AND(P33&lt;&gt;0,P33&lt;&gt;"Unknown",P33&lt;&gt;"Not required"),P33/(COUNTRY_INFO!E33+COUNTRY_INFO!F33), 0)</f>
        <v>0</v>
      </c>
      <c r="AN33" s="260">
        <f>IF(AND(Z33&lt;&gt;0,Z33&lt;&gt;"Unknown",Z33&lt;&gt;"Not required"),IF(COUNTRY_INFO!K33=1,1,IF(COUNTRY_INFO!K33=2,0.5*COUNTRY_INFO!F33/(0.5*COUNTRY_INFO!F33+0.2*COUNTRY_INFO!G33),IF(COUNTRY_INFO!K33=3,COUNTRY_INFO!F33/(COUNTRY_INFO!F33+COUNTRY_INFO!G33)))),0)</f>
        <v>0</v>
      </c>
      <c r="AO33" s="260">
        <f>IF(AND(Z33&lt;&gt;0,Z33&lt;&gt;"Unknown",Z33&lt;&gt;"Not required"),IF(COUNTRY_INFO!K33=1,0,IF(COUNTRY_INFO!K33=2,0.2*COUNTRY_INFO!G33/(0.5*COUNTRY_INFO!F33+0.2*COUNTRY_INFO!G33),IF(COUNTRY_INFO!K33=3,COUNTRY_INFO!G33/(COUNTRY_INFO!F33+COUNTRY_INFO!G33)))),0)</f>
        <v>0</v>
      </c>
      <c r="AP33" s="259">
        <f>MAX(COUNTRY_INFO!D33*AK33*PROFILE!$G$7,COUNTRY_INFO!D33*AL33*PROFILE!$G$7)</f>
        <v>0</v>
      </c>
      <c r="AQ33" s="259">
        <f>MAX(COUNTRY_INFO!D33*AK33*PROFILE!$G$8,COUNTRY_INFO!D33*AL33*PROFILE!$G$8,COUNTRY_INFO!D33*AM33*PROFILE!$G$8)</f>
        <v>0</v>
      </c>
      <c r="AR33" s="259">
        <f>MAX(COUNTRY_INFO!D33*AK33*PROFILE!$G$9,COUNTRY_INFO!D33*AL33*PROFILE!$G$9,COUNTRY_INFO!D33*AM33*PROFILE!$G$9,IF(AND(DISTRICT!Z33&lt;&gt;"Unknown",Z33&lt;&gt;"Not required"),COUNTRY_INFO!O33*DISTRICT!AN33,0))</f>
        <v>0</v>
      </c>
      <c r="AS33" s="259">
        <f>MAX(COUNTRY_INFO!D33*AK33*PROFILE!$G$10,COUNTRY_INFO!D33*AL33*PROFILE!$G$10,IF(AND(DISTRICT!Z33&lt;&gt;"Unknown",Z33&lt;&gt;"Not required"),COUNTRY_INFO!O33*DISTRICT!AO33,0))</f>
        <v>0</v>
      </c>
      <c r="AT33" s="259">
        <f t="shared" si="7"/>
        <v>0</v>
      </c>
      <c r="AU33" s="258">
        <f t="shared" si="2"/>
        <v>0</v>
      </c>
      <c r="AV33" s="259">
        <f>MAX('MDA2'!J33,'T1'!L33,'T2'!J33,T3_R1!K33,T3_R2!K33)</f>
        <v>0</v>
      </c>
      <c r="AW33" s="259">
        <f>MAX('MDA1'!K33,'MDA2'!K33,'MDA3'!I33,'MDA3'!L33,'T1'!M33,'T2'!K33,T3_R1!L33,T3_R2!L33)</f>
        <v>0</v>
      </c>
      <c r="AX33" s="259">
        <f>MAX('MDA1'!L33,'MDA2'!L33,'MDA3'!J33,'MDA3'!M33,'T1'!N33,'T2'!L33,T3_R1!M33,T3_R2!M33)</f>
        <v>0</v>
      </c>
      <c r="AY33" s="259">
        <f t="shared" si="8"/>
        <v>0</v>
      </c>
      <c r="AZ33" s="259">
        <f>MAX('MDA2'!J33,T33)</f>
        <v>0</v>
      </c>
      <c r="BA33" s="259">
        <f>MAX('MDA1'!K33,'MDA2'!K33,'MDA3'!I33,'MDA3'!L33,V33,AD33)</f>
        <v>0</v>
      </c>
      <c r="BB33" s="259">
        <f>MAX('MDA1'!L33,'MDA2'!L33,'MDA3'!J33,'MDA3'!M33,AF33)</f>
        <v>0</v>
      </c>
      <c r="BC33" s="259">
        <f t="shared" si="3"/>
        <v>0</v>
      </c>
      <c r="BD33" s="260">
        <f t="shared" si="4"/>
        <v>0</v>
      </c>
    </row>
    <row r="34" spans="1:56" x14ac:dyDescent="0.2">
      <c r="A34" s="10" t="str">
        <f>IF(COUNTRY_INFO!A34=0," ",COUNTRY_INFO!A34)</f>
        <v>Ethiopia</v>
      </c>
      <c r="B34" s="10" t="str">
        <f>IF(COUNTRY_INFO!B34=0," ",COUNTRY_INFO!B34)</f>
        <v>AfarAwsa</v>
      </c>
      <c r="C34" s="87" t="str">
        <f>IF(COUNTRY_INFO!C34=0," ",COUNTRY_INFO!C34)</f>
        <v>Semra Logya Town</v>
      </c>
      <c r="D34" s="67">
        <f>COUNTRY_INFO!L34</f>
        <v>0</v>
      </c>
      <c r="E34" s="61"/>
      <c r="F34" s="61"/>
      <c r="G34" s="11">
        <f>MAX('MDA1'!M34,'MDA2'!M34)</f>
        <v>0</v>
      </c>
      <c r="H34" s="11">
        <f>IF(AND(COUNTRY_INFO!H34&gt;0,COUNTRY_INFO!H34&lt;4),IF(D34&gt;MAX('MDA1'!M34,'MDA2'!M34),MAX('MDA1'!M34,'MDA2'!M34),D34),0)</f>
        <v>0</v>
      </c>
      <c r="I34" s="73">
        <f>IF(AND(COUNTRY_INFO!H34&gt;0,COUNTRY_INFO!H34&lt;4), IF(G34/D34*100&lt;&gt;0, IF(G34/D34*100&gt;100,100,G34/D34*100), "-"),0)</f>
        <v>0</v>
      </c>
      <c r="J34" s="67" t="str">
        <f>COUNTRY_INFO!M34</f>
        <v>Unknown</v>
      </c>
      <c r="K34" s="61"/>
      <c r="L34" s="61"/>
      <c r="M34" s="11">
        <f>MAX('MDA1'!M34,MAX('MDA3'!I34,'MDA3'!L34)+MAX('MDA3'!J34,'MDA3'!M34))</f>
        <v>0</v>
      </c>
      <c r="N34" s="11">
        <f>IF(AND(COUNTRY_INFO!I34&gt;0,COUNTRY_INFO!I34&lt;4),IF(J34&gt;MAX('MDA1'!M34,MAX('MDA3'!I34,'MDA3'!L34)+MAX('MDA3'!J34,'MDA3'!M34)),MAX('MDA1'!M34,MAX('MDA3'!I34,'MDA3'!L34)+MAX('MDA3'!J34,'MDA3'!M34)),J34),0)</f>
        <v>0</v>
      </c>
      <c r="O34" s="73">
        <f>IF(AND(COUNTRY_INFO!I34&gt;0,COUNTRY_INFO!I34&lt;4), IF(M34/J34*100&lt;&gt;0, IF(M34/J34*100&gt;100,100,M34/J34*100), "-"),0)</f>
        <v>0</v>
      </c>
      <c r="P34" s="67" t="str">
        <f>COUNTRY_INFO!N34</f>
        <v>Unknown</v>
      </c>
      <c r="Q34" s="61"/>
      <c r="R34" s="61"/>
      <c r="S34" s="11">
        <f>SUM(MAX('MDA2'!J34, 'T1'!L34, MAX(T3_R1!K34, T3_R2!K34)), MAX('MDA1'!K34, 'MDA2'!K34, 'T1'!M34, MAX(T3_R1!L34, T3_R2!L34)), MAX('MDA1'!L34, 'MDA2'!L34, 'T1'!N34, MAX(T3_R1!M34, T3_R2!M34)))</f>
        <v>0</v>
      </c>
      <c r="T34" s="11">
        <f>IF(AND(COUNTRY_INFO!J34&gt;1,COUNTRY_INFO!J34&lt;4),IF(COUNTRY_INFO!E34&gt;MAX('MDA2'!J34,'T1'!L34,MAX(T3_R1!K34,T3_R2!K34)),MAX('MDA2'!J34,'T1'!L34,MAX(T3_R1!K34,T3_R2!K34)),COUNTRY_INFO!E34),0)</f>
        <v>0</v>
      </c>
      <c r="U34" s="217">
        <f>IF(AND(COUNTRY_INFO!J34&gt;1,COUNTRY_INFO!J34&lt;4), IF(T34/COUNTRY_INFO!E34*100&lt;&gt;0, IF(T34/COUNTRY_INFO!E34*100&gt;100,100,T34/COUNTRY_INFO!E34*100), "-"),0)</f>
        <v>0</v>
      </c>
      <c r="V34" s="11">
        <f>IF(AND(COUNTRY_INFO!J34&gt;1,COUNTRY_INFO!J34&lt;4),IF(COUNTRY_INFO!F34&gt;MAX('MDA1'!K34,'MDA2'!K34,'T1'!M34,MAX(T3_R1!L34,T3_R2!L34)),MAX('MDA1'!K34,'MDA2'!K34,'T1'!M34,MAX(T3_R1!L34,T3_R2!L34)),COUNTRY_INFO!F34),0)</f>
        <v>0</v>
      </c>
      <c r="W34" s="217">
        <f>IF(AND(COUNTRY_INFO!J34&gt;1,COUNTRY_INFO!J34&lt;4), IF(V34/COUNTRY_INFO!F34*100&lt;&gt;0, IF(V34/COUNTRY_INFO!F34*100&gt;100,100,V34/COUNTRY_INFO!F34*100), "-"),0)</f>
        <v>0</v>
      </c>
      <c r="X34" s="11">
        <f t="shared" si="5"/>
        <v>0</v>
      </c>
      <c r="Y34" s="73">
        <f>IF(AND(COUNTRY_INFO!J34&gt;1,COUNTRY_INFO!J34&lt;4), IF(S34/P34*100&lt;&gt;0, IF(X34/P34*100&gt;100,100,X34/P34*100), "-"),0)</f>
        <v>0</v>
      </c>
      <c r="Z34" s="67" t="str">
        <f>COUNTRY_INFO!O34</f>
        <v>Unknown</v>
      </c>
      <c r="AA34" s="61"/>
      <c r="AB34" s="61"/>
      <c r="AC34" s="11">
        <f>MAX('T1'!L34,'T2'!J34)+MAX('T1'!M34,'T2'!K34)+MAX('T1'!N34,'T2'!L34)</f>
        <v>0</v>
      </c>
      <c r="AD34" s="11">
        <f>IF(COUNTRY_INFO!K34=1,IF(COUNTRY_INFO!F34*0.33&gt;MAX('T1'!M34,'T2'!K34),MAX('T1'!M34,'T2'!K34),COUNTRY_INFO!F34*0.33),IF(COUNTRY_INFO!K34=2,IF(COUNTRY_INFO!F34*0.5&gt;MAX('T1'!M34,'T2'!K34),MAX('T1'!M34,'T2'!K34),COUNTRY_INFO!F34*0.5),IF(COUNTRY_INFO!K34=3,IF(COUNTRY_INFO!F34&gt;MAX('T1'!M34,'T2'!K34),MAX('T1'!M34,'T2'!K34),COUNTRY_INFO!F34),0)))</f>
        <v>0</v>
      </c>
      <c r="AE34" s="217">
        <f>IF(AND(COUNTRY_INFO!K34&gt;0,COUNTRY_INFO!K34&lt;4),IF(Z34&gt;0,IF(COUNTRY_INFO!K34=1, AD34/(COUNTRY_INFO!F34*0.33)*100, IF(COUNTRY_INFO!K34=2, AD34/(COUNTRY_INFO!F34*0.5)*100, IF(COUNTRY_INFO!K34=3, AD34/COUNTRY_INFO!F34*100))),"-"),0)</f>
        <v>0</v>
      </c>
      <c r="AF34" s="11">
        <f>IF(COUNTRY_INFO!K34=2,IF(COUNTRY_INFO!G34*0.2&gt;MAX('T1'!N34,'T2'!L34),MAX('T1'!N34,'T2'!L34),COUNTRY_INFO!G34*0.2),IF(COUNTRY_INFO!K34=3,IF(COUNTRY_INFO!G34&gt;MAX('T1'!N34,'T2'!L34),MAX('T1'!N34,'T2'!L34),COUNTRY_INFO!G34),0))</f>
        <v>0</v>
      </c>
      <c r="AG34" s="217">
        <f>IF(AND(COUNTRY_INFO!K34&gt;0,COUNTRY_INFO!K34&lt;4),IF(Z34&gt;0,IF(COUNTRY_INFO!K34=1, 0, IF(COUNTRY_INFO!K34=2, AF34/(COUNTRY_INFO!G34*0.2)*100, IF(COUNTRY_INFO!K34=3, AF34/COUNTRY_INFO!G34*100))),"-"),0)</f>
        <v>0</v>
      </c>
      <c r="AH34" s="11">
        <f t="shared" si="6"/>
        <v>0</v>
      </c>
      <c r="AI34" s="73">
        <f>IF(AND(COUNTRY_INFO!K34&gt;0,COUNTRY_INFO!K34&lt;4), IF(AC34/Z34*100&lt;&gt;0, IF(AH34/Z34*100&gt;100,100,AH34/Z34*100), "-"),0)</f>
        <v>0</v>
      </c>
      <c r="AJ34" s="261"/>
      <c r="AK34" s="260">
        <f>IF(AND(D34&lt;&gt;0, D34&lt;&gt;"Unknown",D34&lt;&gt;"Stopped",D34&lt;&gt;"Not required"),D34/COUNTRY_INFO!D34, 0)</f>
        <v>0</v>
      </c>
      <c r="AL34" s="260">
        <f>IF(AND(J34&lt;&gt;0,J34&lt;&gt;"Unknown",J34&lt;&gt;"Stopped",J34&lt;&gt;"Not required"),J34/COUNTRY_INFO!D34, 0)</f>
        <v>0</v>
      </c>
      <c r="AM34" s="260">
        <f>IF(AND(P34&lt;&gt;0,P34&lt;&gt;"Unknown",P34&lt;&gt;"Not required"),P34/(COUNTRY_INFO!E34+COUNTRY_INFO!F34), 0)</f>
        <v>0</v>
      </c>
      <c r="AN34" s="260">
        <f>IF(AND(Z34&lt;&gt;0,Z34&lt;&gt;"Unknown",Z34&lt;&gt;"Not required"),IF(COUNTRY_INFO!K34=1,1,IF(COUNTRY_INFO!K34=2,0.5*COUNTRY_INFO!F34/(0.5*COUNTRY_INFO!F34+0.2*COUNTRY_INFO!G34),IF(COUNTRY_INFO!K34=3,COUNTRY_INFO!F34/(COUNTRY_INFO!F34+COUNTRY_INFO!G34)))),0)</f>
        <v>0</v>
      </c>
      <c r="AO34" s="260">
        <f>IF(AND(Z34&lt;&gt;0,Z34&lt;&gt;"Unknown",Z34&lt;&gt;"Not required"),IF(COUNTRY_INFO!K34=1,0,IF(COUNTRY_INFO!K34=2,0.2*COUNTRY_INFO!G34/(0.5*COUNTRY_INFO!F34+0.2*COUNTRY_INFO!G34),IF(COUNTRY_INFO!K34=3,COUNTRY_INFO!G34/(COUNTRY_INFO!F34+COUNTRY_INFO!G34)))),0)</f>
        <v>0</v>
      </c>
      <c r="AP34" s="259">
        <f>MAX(COUNTRY_INFO!D34*AK34*PROFILE!$G$7,COUNTRY_INFO!D34*AL34*PROFILE!$G$7)</f>
        <v>0</v>
      </c>
      <c r="AQ34" s="259">
        <f>MAX(COUNTRY_INFO!D34*AK34*PROFILE!$G$8,COUNTRY_INFO!D34*AL34*PROFILE!$G$8,COUNTRY_INFO!D34*AM34*PROFILE!$G$8)</f>
        <v>0</v>
      </c>
      <c r="AR34" s="259">
        <f>MAX(COUNTRY_INFO!D34*AK34*PROFILE!$G$9,COUNTRY_INFO!D34*AL34*PROFILE!$G$9,COUNTRY_INFO!D34*AM34*PROFILE!$G$9,IF(AND(DISTRICT!Z34&lt;&gt;"Unknown",Z34&lt;&gt;"Not required"),COUNTRY_INFO!O34*DISTRICT!AN34,0))</f>
        <v>0</v>
      </c>
      <c r="AS34" s="259">
        <f>MAX(COUNTRY_INFO!D34*AK34*PROFILE!$G$10,COUNTRY_INFO!D34*AL34*PROFILE!$G$10,IF(AND(DISTRICT!Z34&lt;&gt;"Unknown",Z34&lt;&gt;"Not required"),COUNTRY_INFO!O34*DISTRICT!AO34,0))</f>
        <v>0</v>
      </c>
      <c r="AT34" s="259">
        <f t="shared" si="7"/>
        <v>0</v>
      </c>
      <c r="AU34" s="258">
        <f t="shared" si="2"/>
        <v>0</v>
      </c>
      <c r="AV34" s="259">
        <f>MAX('MDA2'!J34,'T1'!L34,'T2'!J34,T3_R1!K34,T3_R2!K34)</f>
        <v>0</v>
      </c>
      <c r="AW34" s="259">
        <f>MAX('MDA1'!K34,'MDA2'!K34,'MDA3'!I34,'MDA3'!L34,'T1'!M34,'T2'!K34,T3_R1!L34,T3_R2!L34)</f>
        <v>0</v>
      </c>
      <c r="AX34" s="259">
        <f>MAX('MDA1'!L34,'MDA2'!L34,'MDA3'!J34,'MDA3'!M34,'T1'!N34,'T2'!L34,T3_R1!M34,T3_R2!M34)</f>
        <v>0</v>
      </c>
      <c r="AY34" s="259">
        <f t="shared" si="8"/>
        <v>0</v>
      </c>
      <c r="AZ34" s="259">
        <f>MAX('MDA2'!J34,T34)</f>
        <v>0</v>
      </c>
      <c r="BA34" s="259">
        <f>MAX('MDA1'!K34,'MDA2'!K34,'MDA3'!I34,'MDA3'!L34,V34,AD34)</f>
        <v>0</v>
      </c>
      <c r="BB34" s="259">
        <f>MAX('MDA1'!L34,'MDA2'!L34,'MDA3'!J34,'MDA3'!M34,AF34)</f>
        <v>0</v>
      </c>
      <c r="BC34" s="259">
        <f t="shared" si="3"/>
        <v>0</v>
      </c>
      <c r="BD34" s="260">
        <f t="shared" si="4"/>
        <v>0</v>
      </c>
    </row>
    <row r="35" spans="1:56" x14ac:dyDescent="0.2">
      <c r="A35" s="10" t="str">
        <f>IF(COUNTRY_INFO!A35=0," ",COUNTRY_INFO!A35)</f>
        <v>Ethiopia</v>
      </c>
      <c r="B35" s="10" t="str">
        <f>IF(COUNTRY_INFO!B35=0," ",COUNTRY_INFO!B35)</f>
        <v>AfarFanti</v>
      </c>
      <c r="C35" s="87" t="str">
        <f>IF(COUNTRY_INFO!C35=0," ",COUNTRY_INFO!C35)</f>
        <v>Bedu</v>
      </c>
      <c r="D35" s="67">
        <f>COUNTRY_INFO!L35</f>
        <v>0</v>
      </c>
      <c r="E35" s="61"/>
      <c r="F35" s="61"/>
      <c r="G35" s="11">
        <f>MAX('MDA1'!M35,'MDA2'!M35)</f>
        <v>0</v>
      </c>
      <c r="H35" s="11">
        <f>IF(AND(COUNTRY_INFO!H35&gt;0,COUNTRY_INFO!H35&lt;4),IF(D35&gt;MAX('MDA1'!M35,'MDA2'!M35),MAX('MDA1'!M35,'MDA2'!M35),D35),0)</f>
        <v>0</v>
      </c>
      <c r="I35" s="73">
        <f>IF(AND(COUNTRY_INFO!H35&gt;0,COUNTRY_INFO!H35&lt;4), IF(G35/D35*100&lt;&gt;0, IF(G35/D35*100&gt;100,100,G35/D35*100), "-"),0)</f>
        <v>0</v>
      </c>
      <c r="J35" s="67" t="str">
        <f>COUNTRY_INFO!M35</f>
        <v>Unknown</v>
      </c>
      <c r="K35" s="61"/>
      <c r="L35" s="61"/>
      <c r="M35" s="11">
        <f>MAX('MDA1'!M35,MAX('MDA3'!I35,'MDA3'!L35)+MAX('MDA3'!J35,'MDA3'!M35))</f>
        <v>0</v>
      </c>
      <c r="N35" s="11">
        <f>IF(AND(COUNTRY_INFO!I35&gt;0,COUNTRY_INFO!I35&lt;4),IF(J35&gt;MAX('MDA1'!M35,MAX('MDA3'!I35,'MDA3'!L35)+MAX('MDA3'!J35,'MDA3'!M35)),MAX('MDA1'!M35,MAX('MDA3'!I35,'MDA3'!L35)+MAX('MDA3'!J35,'MDA3'!M35)),J35),0)</f>
        <v>0</v>
      </c>
      <c r="O35" s="73">
        <f>IF(AND(COUNTRY_INFO!I35&gt;0,COUNTRY_INFO!I35&lt;4), IF(M35/J35*100&lt;&gt;0, IF(M35/J35*100&gt;100,100,M35/J35*100), "-"),0)</f>
        <v>0</v>
      </c>
      <c r="P35" s="67" t="str">
        <f>COUNTRY_INFO!N35</f>
        <v>Unknown</v>
      </c>
      <c r="Q35" s="61"/>
      <c r="R35" s="61"/>
      <c r="S35" s="11">
        <f>SUM(MAX('MDA2'!J35, 'T1'!L35, MAX(T3_R1!K35, T3_R2!K35)), MAX('MDA1'!K35, 'MDA2'!K35, 'T1'!M35, MAX(T3_R1!L35, T3_R2!L35)), MAX('MDA1'!L35, 'MDA2'!L35, 'T1'!N35, MAX(T3_R1!M35, T3_R2!M35)))</f>
        <v>0</v>
      </c>
      <c r="T35" s="11">
        <f>IF(AND(COUNTRY_INFO!J35&gt;1,COUNTRY_INFO!J35&lt;4),IF(COUNTRY_INFO!E35&gt;MAX('MDA2'!J35,'T1'!L35,MAX(T3_R1!K35,T3_R2!K35)),MAX('MDA2'!J35,'T1'!L35,MAX(T3_R1!K35,T3_R2!K35)),COUNTRY_INFO!E35),0)</f>
        <v>0</v>
      </c>
      <c r="U35" s="217">
        <f>IF(AND(COUNTRY_INFO!J35&gt;1,COUNTRY_INFO!J35&lt;4), IF(T35/COUNTRY_INFO!E35*100&lt;&gt;0, IF(T35/COUNTRY_INFO!E35*100&gt;100,100,T35/COUNTRY_INFO!E35*100), "-"),0)</f>
        <v>0</v>
      </c>
      <c r="V35" s="11">
        <f>IF(AND(COUNTRY_INFO!J35&gt;1,COUNTRY_INFO!J35&lt;4),IF(COUNTRY_INFO!F35&gt;MAX('MDA1'!K35,'MDA2'!K35,'T1'!M35,MAX(T3_R1!L35,T3_R2!L35)),MAX('MDA1'!K35,'MDA2'!K35,'T1'!M35,MAX(T3_R1!L35,T3_R2!L35)),COUNTRY_INFO!F35),0)</f>
        <v>0</v>
      </c>
      <c r="W35" s="217">
        <f>IF(AND(COUNTRY_INFO!J35&gt;1,COUNTRY_INFO!J35&lt;4), IF(V35/COUNTRY_INFO!F35*100&lt;&gt;0, IF(V35/COUNTRY_INFO!F35*100&gt;100,100,V35/COUNTRY_INFO!F35*100), "-"),0)</f>
        <v>0</v>
      </c>
      <c r="X35" s="11">
        <f t="shared" si="5"/>
        <v>0</v>
      </c>
      <c r="Y35" s="73">
        <f>IF(AND(COUNTRY_INFO!J35&gt;1,COUNTRY_INFO!J35&lt;4), IF(S35/P35*100&lt;&gt;0, IF(X35/P35*100&gt;100,100,X35/P35*100), "-"),0)</f>
        <v>0</v>
      </c>
      <c r="Z35" s="67" t="str">
        <f>COUNTRY_INFO!O35</f>
        <v>Unknown</v>
      </c>
      <c r="AA35" s="61"/>
      <c r="AB35" s="61"/>
      <c r="AC35" s="11">
        <f>MAX('T1'!L35,'T2'!J35)+MAX('T1'!M35,'T2'!K35)+MAX('T1'!N35,'T2'!L35)</f>
        <v>0</v>
      </c>
      <c r="AD35" s="11">
        <f>IF(COUNTRY_INFO!K35=1,IF(COUNTRY_INFO!F35*0.33&gt;MAX('T1'!M35,'T2'!K35),MAX('T1'!M35,'T2'!K35),COUNTRY_INFO!F35*0.33),IF(COUNTRY_INFO!K35=2,IF(COUNTRY_INFO!F35*0.5&gt;MAX('T1'!M35,'T2'!K35),MAX('T1'!M35,'T2'!K35),COUNTRY_INFO!F35*0.5),IF(COUNTRY_INFO!K35=3,IF(COUNTRY_INFO!F35&gt;MAX('T1'!M35,'T2'!K35),MAX('T1'!M35,'T2'!K35),COUNTRY_INFO!F35),0)))</f>
        <v>0</v>
      </c>
      <c r="AE35" s="217">
        <f>IF(AND(COUNTRY_INFO!K35&gt;0,COUNTRY_INFO!K35&lt;4),IF(Z35&gt;0,IF(COUNTRY_INFO!K35=1, AD35/(COUNTRY_INFO!F35*0.33)*100, IF(COUNTRY_INFO!K35=2, AD35/(COUNTRY_INFO!F35*0.5)*100, IF(COUNTRY_INFO!K35=3, AD35/COUNTRY_INFO!F35*100))),"-"),0)</f>
        <v>0</v>
      </c>
      <c r="AF35" s="11">
        <f>IF(COUNTRY_INFO!K35=2,IF(COUNTRY_INFO!G35*0.2&gt;MAX('T1'!N35,'T2'!L35),MAX('T1'!N35,'T2'!L35),COUNTRY_INFO!G35*0.2),IF(COUNTRY_INFO!K35=3,IF(COUNTRY_INFO!G35&gt;MAX('T1'!N35,'T2'!L35),MAX('T1'!N35,'T2'!L35),COUNTRY_INFO!G35),0))</f>
        <v>0</v>
      </c>
      <c r="AG35" s="217">
        <f>IF(AND(COUNTRY_INFO!K35&gt;0,COUNTRY_INFO!K35&lt;4),IF(Z35&gt;0,IF(COUNTRY_INFO!K35=1, 0, IF(COUNTRY_INFO!K35=2, AF35/(COUNTRY_INFO!G35*0.2)*100, IF(COUNTRY_INFO!K35=3, AF35/COUNTRY_INFO!G35*100))),"-"),0)</f>
        <v>0</v>
      </c>
      <c r="AH35" s="11">
        <f t="shared" si="6"/>
        <v>0</v>
      </c>
      <c r="AI35" s="73">
        <f>IF(AND(COUNTRY_INFO!K35&gt;0,COUNTRY_INFO!K35&lt;4), IF(AC35/Z35*100&lt;&gt;0, IF(AH35/Z35*100&gt;100,100,AH35/Z35*100), "-"),0)</f>
        <v>0</v>
      </c>
      <c r="AJ35" s="261"/>
      <c r="AK35" s="260">
        <f>IF(AND(D35&lt;&gt;0, D35&lt;&gt;"Unknown",D35&lt;&gt;"Stopped",D35&lt;&gt;"Not required"),D35/COUNTRY_INFO!D35, 0)</f>
        <v>0</v>
      </c>
      <c r="AL35" s="260">
        <f>IF(AND(J35&lt;&gt;0,J35&lt;&gt;"Unknown",J35&lt;&gt;"Stopped",J35&lt;&gt;"Not required"),J35/COUNTRY_INFO!D35, 0)</f>
        <v>0</v>
      </c>
      <c r="AM35" s="260">
        <f>IF(AND(P35&lt;&gt;0,P35&lt;&gt;"Unknown",P35&lt;&gt;"Not required"),P35/(COUNTRY_INFO!E35+COUNTRY_INFO!F35), 0)</f>
        <v>0</v>
      </c>
      <c r="AN35" s="260">
        <f>IF(AND(Z35&lt;&gt;0,Z35&lt;&gt;"Unknown",Z35&lt;&gt;"Not required"),IF(COUNTRY_INFO!K35=1,1,IF(COUNTRY_INFO!K35=2,0.5*COUNTRY_INFO!F35/(0.5*COUNTRY_INFO!F35+0.2*COUNTRY_INFO!G35),IF(COUNTRY_INFO!K35=3,COUNTRY_INFO!F35/(COUNTRY_INFO!F35+COUNTRY_INFO!G35)))),0)</f>
        <v>0</v>
      </c>
      <c r="AO35" s="260">
        <f>IF(AND(Z35&lt;&gt;0,Z35&lt;&gt;"Unknown",Z35&lt;&gt;"Not required"),IF(COUNTRY_INFO!K35=1,0,IF(COUNTRY_INFO!K35=2,0.2*COUNTRY_INFO!G35/(0.5*COUNTRY_INFO!F35+0.2*COUNTRY_INFO!G35),IF(COUNTRY_INFO!K35=3,COUNTRY_INFO!G35/(COUNTRY_INFO!F35+COUNTRY_INFO!G35)))),0)</f>
        <v>0</v>
      </c>
      <c r="AP35" s="259">
        <f>MAX(COUNTRY_INFO!D35*AK35*PROFILE!$G$7,COUNTRY_INFO!D35*AL35*PROFILE!$G$7)</f>
        <v>0</v>
      </c>
      <c r="AQ35" s="259">
        <f>MAX(COUNTRY_INFO!D35*AK35*PROFILE!$G$8,COUNTRY_INFO!D35*AL35*PROFILE!$G$8,COUNTRY_INFO!D35*AM35*PROFILE!$G$8)</f>
        <v>0</v>
      </c>
      <c r="AR35" s="259">
        <f>MAX(COUNTRY_INFO!D35*AK35*PROFILE!$G$9,COUNTRY_INFO!D35*AL35*PROFILE!$G$9,COUNTRY_INFO!D35*AM35*PROFILE!$G$9,IF(AND(DISTRICT!Z35&lt;&gt;"Unknown",Z35&lt;&gt;"Not required"),COUNTRY_INFO!O35*DISTRICT!AN35,0))</f>
        <v>0</v>
      </c>
      <c r="AS35" s="259">
        <f>MAX(COUNTRY_INFO!D35*AK35*PROFILE!$G$10,COUNTRY_INFO!D35*AL35*PROFILE!$G$10,IF(AND(DISTRICT!Z35&lt;&gt;"Unknown",Z35&lt;&gt;"Not required"),COUNTRY_INFO!O35*DISTRICT!AO35,0))</f>
        <v>0</v>
      </c>
      <c r="AT35" s="259">
        <f t="shared" si="7"/>
        <v>0</v>
      </c>
      <c r="AU35" s="258">
        <f t="shared" si="2"/>
        <v>0</v>
      </c>
      <c r="AV35" s="259">
        <f>MAX('MDA2'!J35,'T1'!L35,'T2'!J35,T3_R1!K35,T3_R2!K35)</f>
        <v>0</v>
      </c>
      <c r="AW35" s="259">
        <f>MAX('MDA1'!K35,'MDA2'!K35,'MDA3'!I35,'MDA3'!L35,'T1'!M35,'T2'!K35,T3_R1!L35,T3_R2!L35)</f>
        <v>0</v>
      </c>
      <c r="AX35" s="259">
        <f>MAX('MDA1'!L35,'MDA2'!L35,'MDA3'!J35,'MDA3'!M35,'T1'!N35,'T2'!L35,T3_R1!M35,T3_R2!M35)</f>
        <v>0</v>
      </c>
      <c r="AY35" s="259">
        <f t="shared" si="8"/>
        <v>0</v>
      </c>
      <c r="AZ35" s="259">
        <f>MAX('MDA2'!J35,T35)</f>
        <v>0</v>
      </c>
      <c r="BA35" s="259">
        <f>MAX('MDA1'!K35,'MDA2'!K35,'MDA3'!I35,'MDA3'!L35,V35,AD35)</f>
        <v>0</v>
      </c>
      <c r="BB35" s="259">
        <f>MAX('MDA1'!L35,'MDA2'!L35,'MDA3'!J35,'MDA3'!M35,AF35)</f>
        <v>0</v>
      </c>
      <c r="BC35" s="259">
        <f t="shared" si="3"/>
        <v>0</v>
      </c>
      <c r="BD35" s="260">
        <f t="shared" si="4"/>
        <v>0</v>
      </c>
    </row>
    <row r="36" spans="1:56" x14ac:dyDescent="0.2">
      <c r="A36" s="10" t="str">
        <f>IF(COUNTRY_INFO!A36=0," ",COUNTRY_INFO!A36)</f>
        <v>Ethiopia</v>
      </c>
      <c r="B36" s="10" t="str">
        <f>IF(COUNTRY_INFO!B36=0," ",COUNTRY_INFO!B36)</f>
        <v>AfarFanti</v>
      </c>
      <c r="C36" s="87" t="str">
        <f>IF(COUNTRY_INFO!C36=0," ",COUNTRY_INFO!C36)</f>
        <v>Berahle</v>
      </c>
      <c r="D36" s="67">
        <f>COUNTRY_INFO!L36</f>
        <v>0</v>
      </c>
      <c r="E36" s="61"/>
      <c r="F36" s="61"/>
      <c r="G36" s="11">
        <f>MAX('MDA1'!M36,'MDA2'!M36)</f>
        <v>0</v>
      </c>
      <c r="H36" s="11">
        <f>IF(AND(COUNTRY_INFO!H36&gt;0,COUNTRY_INFO!H36&lt;4),IF(D36&gt;MAX('MDA1'!M36,'MDA2'!M36),MAX('MDA1'!M36,'MDA2'!M36),D36),0)</f>
        <v>0</v>
      </c>
      <c r="I36" s="73">
        <f>IF(AND(COUNTRY_INFO!H36&gt;0,COUNTRY_INFO!H36&lt;4), IF(G36/D36*100&lt;&gt;0, IF(G36/D36*100&gt;100,100,G36/D36*100), "-"),0)</f>
        <v>0</v>
      </c>
      <c r="J36" s="67" t="str">
        <f>COUNTRY_INFO!M36</f>
        <v>Unknown</v>
      </c>
      <c r="K36" s="61"/>
      <c r="L36" s="61"/>
      <c r="M36" s="11">
        <f>MAX('MDA1'!M36,MAX('MDA3'!I36,'MDA3'!L36)+MAX('MDA3'!J36,'MDA3'!M36))</f>
        <v>0</v>
      </c>
      <c r="N36" s="11">
        <f>IF(AND(COUNTRY_INFO!I36&gt;0,COUNTRY_INFO!I36&lt;4),IF(J36&gt;MAX('MDA1'!M36,MAX('MDA3'!I36,'MDA3'!L36)+MAX('MDA3'!J36,'MDA3'!M36)),MAX('MDA1'!M36,MAX('MDA3'!I36,'MDA3'!L36)+MAX('MDA3'!J36,'MDA3'!M36)),J36),0)</f>
        <v>0</v>
      </c>
      <c r="O36" s="73">
        <f>IF(AND(COUNTRY_INFO!I36&gt;0,COUNTRY_INFO!I36&lt;4), IF(M36/J36*100&lt;&gt;0, IF(M36/J36*100&gt;100,100,M36/J36*100), "-"),0)</f>
        <v>0</v>
      </c>
      <c r="P36" s="67" t="str">
        <f>COUNTRY_INFO!N36</f>
        <v>Unknown</v>
      </c>
      <c r="Q36" s="61"/>
      <c r="R36" s="61"/>
      <c r="S36" s="11">
        <f>SUM(MAX('MDA2'!J36, 'T1'!L36, MAX(T3_R1!K36, T3_R2!K36)), MAX('MDA1'!K36, 'MDA2'!K36, 'T1'!M36, MAX(T3_R1!L36, T3_R2!L36)), MAX('MDA1'!L36, 'MDA2'!L36, 'T1'!N36, MAX(T3_R1!M36, T3_R2!M36)))</f>
        <v>0</v>
      </c>
      <c r="T36" s="11">
        <f>IF(AND(COUNTRY_INFO!J36&gt;1,COUNTRY_INFO!J36&lt;4),IF(COUNTRY_INFO!E36&gt;MAX('MDA2'!J36,'T1'!L36,MAX(T3_R1!K36,T3_R2!K36)),MAX('MDA2'!J36,'T1'!L36,MAX(T3_R1!K36,T3_R2!K36)),COUNTRY_INFO!E36),0)</f>
        <v>0</v>
      </c>
      <c r="U36" s="217">
        <f>IF(AND(COUNTRY_INFO!J36&gt;1,COUNTRY_INFO!J36&lt;4), IF(T36/COUNTRY_INFO!E36*100&lt;&gt;0, IF(T36/COUNTRY_INFO!E36*100&gt;100,100,T36/COUNTRY_INFO!E36*100), "-"),0)</f>
        <v>0</v>
      </c>
      <c r="V36" s="11">
        <f>IF(AND(COUNTRY_INFO!J36&gt;1,COUNTRY_INFO!J36&lt;4),IF(COUNTRY_INFO!F36&gt;MAX('MDA1'!K36,'MDA2'!K36,'T1'!M36,MAX(T3_R1!L36,T3_R2!L36)),MAX('MDA1'!K36,'MDA2'!K36,'T1'!M36,MAX(T3_R1!L36,T3_R2!L36)),COUNTRY_INFO!F36),0)</f>
        <v>0</v>
      </c>
      <c r="W36" s="217">
        <f>IF(AND(COUNTRY_INFO!J36&gt;1,COUNTRY_INFO!J36&lt;4), IF(V36/COUNTRY_INFO!F36*100&lt;&gt;0, IF(V36/COUNTRY_INFO!F36*100&gt;100,100,V36/COUNTRY_INFO!F36*100), "-"),0)</f>
        <v>0</v>
      </c>
      <c r="X36" s="11">
        <f t="shared" si="5"/>
        <v>0</v>
      </c>
      <c r="Y36" s="73">
        <f>IF(AND(COUNTRY_INFO!J36&gt;1,COUNTRY_INFO!J36&lt;4), IF(S36/P36*100&lt;&gt;0, IF(X36/P36*100&gt;100,100,X36/P36*100), "-"),0)</f>
        <v>0</v>
      </c>
      <c r="Z36" s="67" t="str">
        <f>COUNTRY_INFO!O36</f>
        <v>Unknown</v>
      </c>
      <c r="AA36" s="61"/>
      <c r="AB36" s="61"/>
      <c r="AC36" s="11">
        <f>MAX('T1'!L36,'T2'!J36)+MAX('T1'!M36,'T2'!K36)+MAX('T1'!N36,'T2'!L36)</f>
        <v>0</v>
      </c>
      <c r="AD36" s="11">
        <f>IF(COUNTRY_INFO!K36=1,IF(COUNTRY_INFO!F36*0.33&gt;MAX('T1'!M36,'T2'!K36),MAX('T1'!M36,'T2'!K36),COUNTRY_INFO!F36*0.33),IF(COUNTRY_INFO!K36=2,IF(COUNTRY_INFO!F36*0.5&gt;MAX('T1'!M36,'T2'!K36),MAX('T1'!M36,'T2'!K36),COUNTRY_INFO!F36*0.5),IF(COUNTRY_INFO!K36=3,IF(COUNTRY_INFO!F36&gt;MAX('T1'!M36,'T2'!K36),MAX('T1'!M36,'T2'!K36),COUNTRY_INFO!F36),0)))</f>
        <v>0</v>
      </c>
      <c r="AE36" s="217">
        <f>IF(AND(COUNTRY_INFO!K36&gt;0,COUNTRY_INFO!K36&lt;4),IF(Z36&gt;0,IF(COUNTRY_INFO!K36=1, AD36/(COUNTRY_INFO!F36*0.33)*100, IF(COUNTRY_INFO!K36=2, AD36/(COUNTRY_INFO!F36*0.5)*100, IF(COUNTRY_INFO!K36=3, AD36/COUNTRY_INFO!F36*100))),"-"),0)</f>
        <v>0</v>
      </c>
      <c r="AF36" s="11">
        <f>IF(COUNTRY_INFO!K36=2,IF(COUNTRY_INFO!G36*0.2&gt;MAX('T1'!N36,'T2'!L36),MAX('T1'!N36,'T2'!L36),COUNTRY_INFO!G36*0.2),IF(COUNTRY_INFO!K36=3,IF(COUNTRY_INFO!G36&gt;MAX('T1'!N36,'T2'!L36),MAX('T1'!N36,'T2'!L36),COUNTRY_INFO!G36),0))</f>
        <v>0</v>
      </c>
      <c r="AG36" s="217">
        <f>IF(AND(COUNTRY_INFO!K36&gt;0,COUNTRY_INFO!K36&lt;4),IF(Z36&gt;0,IF(COUNTRY_INFO!K36=1, 0, IF(COUNTRY_INFO!K36=2, AF36/(COUNTRY_INFO!G36*0.2)*100, IF(COUNTRY_INFO!K36=3, AF36/COUNTRY_INFO!G36*100))),"-"),0)</f>
        <v>0</v>
      </c>
      <c r="AH36" s="11">
        <f t="shared" si="6"/>
        <v>0</v>
      </c>
      <c r="AI36" s="73">
        <f>IF(AND(COUNTRY_INFO!K36&gt;0,COUNTRY_INFO!K36&lt;4), IF(AC36/Z36*100&lt;&gt;0, IF(AH36/Z36*100&gt;100,100,AH36/Z36*100), "-"),0)</f>
        <v>0</v>
      </c>
      <c r="AJ36" s="261"/>
      <c r="AK36" s="260">
        <f>IF(AND(D36&lt;&gt;0, D36&lt;&gt;"Unknown",D36&lt;&gt;"Stopped",D36&lt;&gt;"Not required"),D36/COUNTRY_INFO!D36, 0)</f>
        <v>0</v>
      </c>
      <c r="AL36" s="260">
        <f>IF(AND(J36&lt;&gt;0,J36&lt;&gt;"Unknown",J36&lt;&gt;"Stopped",J36&lt;&gt;"Not required"),J36/COUNTRY_INFO!D36, 0)</f>
        <v>0</v>
      </c>
      <c r="AM36" s="260">
        <f>IF(AND(P36&lt;&gt;0,P36&lt;&gt;"Unknown",P36&lt;&gt;"Not required"),P36/(COUNTRY_INFO!E36+COUNTRY_INFO!F36), 0)</f>
        <v>0</v>
      </c>
      <c r="AN36" s="260">
        <f>IF(AND(Z36&lt;&gt;0,Z36&lt;&gt;"Unknown",Z36&lt;&gt;"Not required"),IF(COUNTRY_INFO!K36=1,1,IF(COUNTRY_INFO!K36=2,0.5*COUNTRY_INFO!F36/(0.5*COUNTRY_INFO!F36+0.2*COUNTRY_INFO!G36),IF(COUNTRY_INFO!K36=3,COUNTRY_INFO!F36/(COUNTRY_INFO!F36+COUNTRY_INFO!G36)))),0)</f>
        <v>0</v>
      </c>
      <c r="AO36" s="260">
        <f>IF(AND(Z36&lt;&gt;0,Z36&lt;&gt;"Unknown",Z36&lt;&gt;"Not required"),IF(COUNTRY_INFO!K36=1,0,IF(COUNTRY_INFO!K36=2,0.2*COUNTRY_INFO!G36/(0.5*COUNTRY_INFO!F36+0.2*COUNTRY_INFO!G36),IF(COUNTRY_INFO!K36=3,COUNTRY_INFO!G36/(COUNTRY_INFO!F36+COUNTRY_INFO!G36)))),0)</f>
        <v>0</v>
      </c>
      <c r="AP36" s="259">
        <f>MAX(COUNTRY_INFO!D36*AK36*PROFILE!$G$7,COUNTRY_INFO!D36*AL36*PROFILE!$G$7)</f>
        <v>0</v>
      </c>
      <c r="AQ36" s="259">
        <f>MAX(COUNTRY_INFO!D36*AK36*PROFILE!$G$8,COUNTRY_INFO!D36*AL36*PROFILE!$G$8,COUNTRY_INFO!D36*AM36*PROFILE!$G$8)</f>
        <v>0</v>
      </c>
      <c r="AR36" s="259">
        <f>MAX(COUNTRY_INFO!D36*AK36*PROFILE!$G$9,COUNTRY_INFO!D36*AL36*PROFILE!$G$9,COUNTRY_INFO!D36*AM36*PROFILE!$G$9,IF(AND(DISTRICT!Z36&lt;&gt;"Unknown",Z36&lt;&gt;"Not required"),COUNTRY_INFO!O36*DISTRICT!AN36,0))</f>
        <v>0</v>
      </c>
      <c r="AS36" s="259">
        <f>MAX(COUNTRY_INFO!D36*AK36*PROFILE!$G$10,COUNTRY_INFO!D36*AL36*PROFILE!$G$10,IF(AND(DISTRICT!Z36&lt;&gt;"Unknown",Z36&lt;&gt;"Not required"),COUNTRY_INFO!O36*DISTRICT!AO36,0))</f>
        <v>0</v>
      </c>
      <c r="AT36" s="259">
        <f t="shared" si="7"/>
        <v>0</v>
      </c>
      <c r="AU36" s="258">
        <f t="shared" si="2"/>
        <v>0</v>
      </c>
      <c r="AV36" s="259">
        <f>MAX('MDA2'!J36,'T1'!L36,'T2'!J36,T3_R1!K36,T3_R2!K36)</f>
        <v>0</v>
      </c>
      <c r="AW36" s="259">
        <f>MAX('MDA1'!K36,'MDA2'!K36,'MDA3'!I36,'MDA3'!L36,'T1'!M36,'T2'!K36,T3_R1!L36,T3_R2!L36)</f>
        <v>0</v>
      </c>
      <c r="AX36" s="259">
        <f>MAX('MDA1'!L36,'MDA2'!L36,'MDA3'!J36,'MDA3'!M36,'T1'!N36,'T2'!L36,T3_R1!M36,T3_R2!M36)</f>
        <v>0</v>
      </c>
      <c r="AY36" s="259">
        <f t="shared" si="8"/>
        <v>0</v>
      </c>
      <c r="AZ36" s="259">
        <f>MAX('MDA2'!J36,T36)</f>
        <v>0</v>
      </c>
      <c r="BA36" s="259">
        <f>MAX('MDA1'!K36,'MDA2'!K36,'MDA3'!I36,'MDA3'!L36,V36,AD36)</f>
        <v>0</v>
      </c>
      <c r="BB36" s="259">
        <f>MAX('MDA1'!L36,'MDA2'!L36,'MDA3'!J36,'MDA3'!M36,AF36)</f>
        <v>0</v>
      </c>
      <c r="BC36" s="259">
        <f t="shared" si="3"/>
        <v>0</v>
      </c>
      <c r="BD36" s="260">
        <f t="shared" si="4"/>
        <v>0</v>
      </c>
    </row>
    <row r="37" spans="1:56" x14ac:dyDescent="0.2">
      <c r="A37" s="10" t="str">
        <f>IF(COUNTRY_INFO!A37=0," ",COUNTRY_INFO!A37)</f>
        <v>Ethiopia</v>
      </c>
      <c r="B37" s="10" t="str">
        <f>IF(COUNTRY_INFO!B37=0," ",COUNTRY_INFO!B37)</f>
        <v>AfarFanti</v>
      </c>
      <c r="C37" s="87" t="str">
        <f>IF(COUNTRY_INFO!C37=0," ",COUNTRY_INFO!C37)</f>
        <v>Buremodaytu</v>
      </c>
      <c r="D37" s="67">
        <f>COUNTRY_INFO!L37</f>
        <v>0</v>
      </c>
      <c r="E37" s="61"/>
      <c r="F37" s="61"/>
      <c r="G37" s="11">
        <f>MAX('MDA1'!M37,'MDA2'!M37)</f>
        <v>0</v>
      </c>
      <c r="H37" s="11">
        <f>IF(AND(COUNTRY_INFO!H37&gt;0,COUNTRY_INFO!H37&lt;4),IF(D37&gt;MAX('MDA1'!M37,'MDA2'!M37),MAX('MDA1'!M37,'MDA2'!M37),D37),0)</f>
        <v>0</v>
      </c>
      <c r="I37" s="73">
        <f>IF(AND(COUNTRY_INFO!H37&gt;0,COUNTRY_INFO!H37&lt;4), IF(G37/D37*100&lt;&gt;0, IF(G37/D37*100&gt;100,100,G37/D37*100), "-"),0)</f>
        <v>0</v>
      </c>
      <c r="J37" s="67" t="str">
        <f>COUNTRY_INFO!M37</f>
        <v>Unknown</v>
      </c>
      <c r="K37" s="61"/>
      <c r="L37" s="61"/>
      <c r="M37" s="11">
        <f>MAX('MDA1'!M37,MAX('MDA3'!I37,'MDA3'!L37)+MAX('MDA3'!J37,'MDA3'!M37))</f>
        <v>0</v>
      </c>
      <c r="N37" s="11">
        <f>IF(AND(COUNTRY_INFO!I37&gt;0,COUNTRY_INFO!I37&lt;4),IF(J37&gt;MAX('MDA1'!M37,MAX('MDA3'!I37,'MDA3'!L37)+MAX('MDA3'!J37,'MDA3'!M37)),MAX('MDA1'!M37,MAX('MDA3'!I37,'MDA3'!L37)+MAX('MDA3'!J37,'MDA3'!M37)),J37),0)</f>
        <v>0</v>
      </c>
      <c r="O37" s="73">
        <f>IF(AND(COUNTRY_INFO!I37&gt;0,COUNTRY_INFO!I37&lt;4), IF(M37/J37*100&lt;&gt;0, IF(M37/J37*100&gt;100,100,M37/J37*100), "-"),0)</f>
        <v>0</v>
      </c>
      <c r="P37" s="67">
        <f>COUNTRY_INFO!N37</f>
        <v>10403</v>
      </c>
      <c r="Q37" s="61"/>
      <c r="R37" s="61"/>
      <c r="S37" s="11">
        <f>SUM(MAX('MDA2'!J37, 'T1'!L37, MAX(T3_R1!K37, T3_R2!K37)), MAX('MDA1'!K37, 'MDA2'!K37, 'T1'!M37, MAX(T3_R1!L37, T3_R2!L37)), MAX('MDA1'!L37, 'MDA2'!L37, 'T1'!N37, MAX(T3_R1!M37, T3_R2!M37)))</f>
        <v>9732</v>
      </c>
      <c r="T37" s="11">
        <f>IF(AND(COUNTRY_INFO!J37&gt;1,COUNTRY_INFO!J37&lt;4),IF(COUNTRY_INFO!E37&gt;MAX('MDA2'!J37,'T1'!L37,MAX(T3_R1!K37,T3_R2!K37)),MAX('MDA2'!J37,'T1'!L37,MAX(T3_R1!K37,T3_R2!K37)),COUNTRY_INFO!E37),0)</f>
        <v>0</v>
      </c>
      <c r="U37" s="217" t="str">
        <f>IF(AND(COUNTRY_INFO!J37&gt;1,COUNTRY_INFO!J37&lt;4), IF(T37/COUNTRY_INFO!E37*100&lt;&gt;0, IF(T37/COUNTRY_INFO!E37*100&gt;100,100,T37/COUNTRY_INFO!E37*100), "-"),0)</f>
        <v>-</v>
      </c>
      <c r="V37" s="11">
        <f>IF(AND(COUNTRY_INFO!J37&gt;1,COUNTRY_INFO!J37&lt;4),IF(COUNTRY_INFO!F37&gt;MAX('MDA1'!K37,'MDA2'!K37,'T1'!M37,MAX(T3_R1!L37,T3_R2!L37)),MAX('MDA1'!K37,'MDA2'!K37,'T1'!M37,MAX(T3_R1!L37,T3_R2!L37)),COUNTRY_INFO!F37),0)</f>
        <v>7976</v>
      </c>
      <c r="W37" s="217">
        <f>IF(AND(COUNTRY_INFO!J37&gt;1,COUNTRY_INFO!J37&lt;4), IF(V37/COUNTRY_INFO!F37*100&lt;&gt;0, IF(V37/COUNTRY_INFO!F37*100&gt;100,100,V37/COUNTRY_INFO!F37*100), "-"),0)</f>
        <v>100</v>
      </c>
      <c r="X37" s="11">
        <f t="shared" si="5"/>
        <v>7976</v>
      </c>
      <c r="Y37" s="73">
        <f>IF(AND(COUNTRY_INFO!J37&gt;1,COUNTRY_INFO!J37&lt;4), IF(S37/P37*100&lt;&gt;0, IF(X37/P37*100&gt;100,100,X37/P37*100), "-"),0)</f>
        <v>76.670191290973762</v>
      </c>
      <c r="Z37" s="67">
        <f>COUNTRY_INFO!O37</f>
        <v>0</v>
      </c>
      <c r="AA37" s="61"/>
      <c r="AB37" s="61"/>
      <c r="AC37" s="11">
        <f>MAX('T1'!L37,'T2'!J37)+MAX('T1'!M37,'T2'!K37)+MAX('T1'!N37,'T2'!L37)</f>
        <v>0</v>
      </c>
      <c r="AD37" s="11">
        <f>IF(COUNTRY_INFO!K37=1,IF(COUNTRY_INFO!F37*0.33&gt;MAX('T1'!M37,'T2'!K37),MAX('T1'!M37,'T2'!K37),COUNTRY_INFO!F37*0.33),IF(COUNTRY_INFO!K37=2,IF(COUNTRY_INFO!F37*0.5&gt;MAX('T1'!M37,'T2'!K37),MAX('T1'!M37,'T2'!K37),COUNTRY_INFO!F37*0.5),IF(COUNTRY_INFO!K37=3,IF(COUNTRY_INFO!F37&gt;MAX('T1'!M37,'T2'!K37),MAX('T1'!M37,'T2'!K37),COUNTRY_INFO!F37),0)))</f>
        <v>0</v>
      </c>
      <c r="AE37" s="217">
        <f>IF(AND(COUNTRY_INFO!K37&gt;0,COUNTRY_INFO!K37&lt;4),IF(Z37&gt;0,IF(COUNTRY_INFO!K37=1, AD37/(COUNTRY_INFO!F37*0.33)*100, IF(COUNTRY_INFO!K37=2, AD37/(COUNTRY_INFO!F37*0.5)*100, IF(COUNTRY_INFO!K37=3, AD37/COUNTRY_INFO!F37*100))),"-"),0)</f>
        <v>0</v>
      </c>
      <c r="AF37" s="11">
        <f>IF(COUNTRY_INFO!K37=2,IF(COUNTRY_INFO!G37*0.2&gt;MAX('T1'!N37,'T2'!L37),MAX('T1'!N37,'T2'!L37),COUNTRY_INFO!G37*0.2),IF(COUNTRY_INFO!K37=3,IF(COUNTRY_INFO!G37&gt;MAX('T1'!N37,'T2'!L37),MAX('T1'!N37,'T2'!L37),COUNTRY_INFO!G37),0))</f>
        <v>0</v>
      </c>
      <c r="AG37" s="217">
        <f>IF(AND(COUNTRY_INFO!K37&gt;0,COUNTRY_INFO!K37&lt;4),IF(Z37&gt;0,IF(COUNTRY_INFO!K37=1, 0, IF(COUNTRY_INFO!K37=2, AF37/(COUNTRY_INFO!G37*0.2)*100, IF(COUNTRY_INFO!K37=3, AF37/COUNTRY_INFO!G37*100))),"-"),0)</f>
        <v>0</v>
      </c>
      <c r="AH37" s="11">
        <f t="shared" si="6"/>
        <v>0</v>
      </c>
      <c r="AI37" s="73">
        <f>IF(AND(COUNTRY_INFO!K37&gt;0,COUNTRY_INFO!K37&lt;4), IF(AC37/Z37*100&lt;&gt;0, IF(AH37/Z37*100&gt;100,100,AH37/Z37*100), "-"),0)</f>
        <v>0</v>
      </c>
      <c r="AJ37" s="261"/>
      <c r="AK37" s="260">
        <f>IF(AND(D37&lt;&gt;0, D37&lt;&gt;"Unknown",D37&lt;&gt;"Stopped",D37&lt;&gt;"Not required"),D37/COUNTRY_INFO!D37, 0)</f>
        <v>0</v>
      </c>
      <c r="AL37" s="260">
        <f>IF(AND(J37&lt;&gt;0,J37&lt;&gt;"Unknown",J37&lt;&gt;"Stopped",J37&lt;&gt;"Not required"),J37/COUNTRY_INFO!D37, 0)</f>
        <v>0</v>
      </c>
      <c r="AM37" s="260">
        <f>IF(AND(P37&lt;&gt;0,P37&lt;&gt;"Unknown",P37&lt;&gt;"Not required"),P37/(COUNTRY_INFO!E37+COUNTRY_INFO!F37), 0)</f>
        <v>1</v>
      </c>
      <c r="AN37" s="260">
        <f>IF(AND(Z37&lt;&gt;0,Z37&lt;&gt;"Unknown",Z37&lt;&gt;"Not required"),IF(COUNTRY_INFO!K37=1,1,IF(COUNTRY_INFO!K37=2,0.5*COUNTRY_INFO!F37/(0.5*COUNTRY_INFO!F37+0.2*COUNTRY_INFO!G37),IF(COUNTRY_INFO!K37=3,COUNTRY_INFO!F37/(COUNTRY_INFO!F37+COUNTRY_INFO!G37)))),0)</f>
        <v>0</v>
      </c>
      <c r="AO37" s="260">
        <f>IF(AND(Z37&lt;&gt;0,Z37&lt;&gt;"Unknown",Z37&lt;&gt;"Not required"),IF(COUNTRY_INFO!K37=1,0,IF(COUNTRY_INFO!K37=2,0.2*COUNTRY_INFO!G37/(0.5*COUNTRY_INFO!F37+0.2*COUNTRY_INFO!G37),IF(COUNTRY_INFO!K37=3,COUNTRY_INFO!G37/(COUNTRY_INFO!F37+COUNTRY_INFO!G37)))),0)</f>
        <v>0</v>
      </c>
      <c r="AP37" s="259">
        <f>MAX(COUNTRY_INFO!D37*AK37*PROFILE!$G$7,COUNTRY_INFO!D37*AL37*PROFILE!$G$7)</f>
        <v>0</v>
      </c>
      <c r="AQ37" s="259">
        <f>MAX(COUNTRY_INFO!D37*AK37*PROFILE!$G$8,COUNTRY_INFO!D37*AL37*PROFILE!$G$8,COUNTRY_INFO!D37*AM37*PROFILE!$G$8)</f>
        <v>3470.9165853562008</v>
      </c>
      <c r="AR37" s="259">
        <f>MAX(COUNTRY_INFO!D37*AK37*PROFILE!$G$9,COUNTRY_INFO!D37*AL37*PROFILE!$G$9,COUNTRY_INFO!D37*AM37*PROFILE!$G$9,IF(AND(DISTRICT!Z37&lt;&gt;"Unknown",Z37&lt;&gt;"Not required"),COUNTRY_INFO!O37*DISTRICT!AN37,0))</f>
        <v>7208.0789634755729</v>
      </c>
      <c r="AS37" s="259">
        <f>MAX(COUNTRY_INFO!D37*AK37*PROFILE!$G$10,COUNTRY_INFO!D37*AL37*PROFILE!$G$10,IF(AND(DISTRICT!Z37&lt;&gt;"Unknown",Z37&lt;&gt;"Not required"),COUNTRY_INFO!O37*DISTRICT!AO37,0))</f>
        <v>0</v>
      </c>
      <c r="AT37" s="259">
        <f t="shared" si="7"/>
        <v>10678.995548831774</v>
      </c>
      <c r="AU37" s="258" t="str">
        <f t="shared" si="2"/>
        <v>Y</v>
      </c>
      <c r="AV37" s="259">
        <f>MAX('MDA2'!J37,'T1'!L37,'T2'!J37,T3_R1!K37,T3_R2!K37)</f>
        <v>0</v>
      </c>
      <c r="AW37" s="259">
        <f>MAX('MDA1'!K37,'MDA2'!K37,'MDA3'!I37,'MDA3'!L37,'T1'!M37,'T2'!K37,T3_R1!L37,T3_R2!L37)</f>
        <v>9732</v>
      </c>
      <c r="AX37" s="259">
        <f>MAX('MDA1'!L37,'MDA2'!L37,'MDA3'!J37,'MDA3'!M37,'T1'!N37,'T2'!L37,T3_R1!M37,T3_R2!M37)</f>
        <v>0</v>
      </c>
      <c r="AY37" s="259">
        <f t="shared" si="8"/>
        <v>9732</v>
      </c>
      <c r="AZ37" s="259">
        <f>MAX('MDA2'!J37,T37)</f>
        <v>0</v>
      </c>
      <c r="BA37" s="259">
        <f>MAX('MDA1'!K37,'MDA2'!K37,'MDA3'!I37,'MDA3'!L37,V37,AD37)</f>
        <v>7976</v>
      </c>
      <c r="BB37" s="259">
        <f>MAX('MDA1'!L37,'MDA2'!L37,'MDA3'!J37,'MDA3'!M37,AF37)</f>
        <v>0</v>
      </c>
      <c r="BC37" s="259">
        <f t="shared" si="3"/>
        <v>7976</v>
      </c>
      <c r="BD37" s="260">
        <f t="shared" si="4"/>
        <v>74.688672389909669</v>
      </c>
    </row>
    <row r="38" spans="1:56" x14ac:dyDescent="0.2">
      <c r="A38" s="10" t="str">
        <f>IF(COUNTRY_INFO!A38=0," ",COUNTRY_INFO!A38)</f>
        <v>Ethiopia</v>
      </c>
      <c r="B38" s="10" t="str">
        <f>IF(COUNTRY_INFO!B38=0," ",COUNTRY_INFO!B38)</f>
        <v>AfarGabi</v>
      </c>
      <c r="C38" s="87" t="str">
        <f>IF(COUNTRY_INFO!C38=0," ",COUNTRY_INFO!C38)</f>
        <v>Dalifage</v>
      </c>
      <c r="D38" s="67">
        <f>COUNTRY_INFO!L38</f>
        <v>0</v>
      </c>
      <c r="E38" s="61"/>
      <c r="F38" s="61"/>
      <c r="G38" s="11">
        <f>MAX('MDA1'!M38,'MDA2'!M38)</f>
        <v>0</v>
      </c>
      <c r="H38" s="11">
        <f>IF(AND(COUNTRY_INFO!H38&gt;0,COUNTRY_INFO!H38&lt;4),IF(D38&gt;MAX('MDA1'!M38,'MDA2'!M38),MAX('MDA1'!M38,'MDA2'!M38),D38),0)</f>
        <v>0</v>
      </c>
      <c r="I38" s="73">
        <f>IF(AND(COUNTRY_INFO!H38&gt;0,COUNTRY_INFO!H38&lt;4), IF(G38/D38*100&lt;&gt;0, IF(G38/D38*100&gt;100,100,G38/D38*100), "-"),0)</f>
        <v>0</v>
      </c>
      <c r="J38" s="67" t="str">
        <f>COUNTRY_INFO!M38</f>
        <v>Unknown</v>
      </c>
      <c r="K38" s="61"/>
      <c r="L38" s="61"/>
      <c r="M38" s="11">
        <f>MAX('MDA1'!M38,MAX('MDA3'!I38,'MDA3'!L38)+MAX('MDA3'!J38,'MDA3'!M38))</f>
        <v>0</v>
      </c>
      <c r="N38" s="11">
        <f>IF(AND(COUNTRY_INFO!I38&gt;0,COUNTRY_INFO!I38&lt;4),IF(J38&gt;MAX('MDA1'!M38,MAX('MDA3'!I38,'MDA3'!L38)+MAX('MDA3'!J38,'MDA3'!M38)),MAX('MDA1'!M38,MAX('MDA3'!I38,'MDA3'!L38)+MAX('MDA3'!J38,'MDA3'!M38)),J38),0)</f>
        <v>0</v>
      </c>
      <c r="O38" s="73">
        <f>IF(AND(COUNTRY_INFO!I38&gt;0,COUNTRY_INFO!I38&lt;4), IF(M38/J38*100&lt;&gt;0, IF(M38/J38*100&gt;100,100,M38/J38*100), "-"),0)</f>
        <v>0</v>
      </c>
      <c r="P38" s="67">
        <f>COUNTRY_INFO!N38</f>
        <v>0</v>
      </c>
      <c r="Q38" s="61"/>
      <c r="R38" s="61"/>
      <c r="S38" s="11">
        <f>SUM(MAX('MDA2'!J38, 'T1'!L38, MAX(T3_R1!K38, T3_R2!K38)), MAX('MDA1'!K38, 'MDA2'!K38, 'T1'!M38, MAX(T3_R1!L38, T3_R2!L38)), MAX('MDA1'!L38, 'MDA2'!L38, 'T1'!N38, MAX(T3_R1!M38, T3_R2!M38)))</f>
        <v>0</v>
      </c>
      <c r="T38" s="11">
        <f>IF(AND(COUNTRY_INFO!J38&gt;1,COUNTRY_INFO!J38&lt;4),IF(COUNTRY_INFO!E38&gt;MAX('MDA2'!J38,'T1'!L38,MAX(T3_R1!K38,T3_R2!K38)),MAX('MDA2'!J38,'T1'!L38,MAX(T3_R1!K38,T3_R2!K38)),COUNTRY_INFO!E38),0)</f>
        <v>0</v>
      </c>
      <c r="U38" s="217">
        <f>IF(AND(COUNTRY_INFO!J38&gt;1,COUNTRY_INFO!J38&lt;4), IF(T38/COUNTRY_INFO!E38*100&lt;&gt;0, IF(T38/COUNTRY_INFO!E38*100&gt;100,100,T38/COUNTRY_INFO!E38*100), "-"),0)</f>
        <v>0</v>
      </c>
      <c r="V38" s="11">
        <f>IF(AND(COUNTRY_INFO!J38&gt;1,COUNTRY_INFO!J38&lt;4),IF(COUNTRY_INFO!F38&gt;MAX('MDA1'!K38,'MDA2'!K38,'T1'!M38,MAX(T3_R1!L38,T3_R2!L38)),MAX('MDA1'!K38,'MDA2'!K38,'T1'!M38,MAX(T3_R1!L38,T3_R2!L38)),COUNTRY_INFO!F38),0)</f>
        <v>0</v>
      </c>
      <c r="W38" s="217">
        <f>IF(AND(COUNTRY_INFO!J38&gt;1,COUNTRY_INFO!J38&lt;4), IF(V38/COUNTRY_INFO!F38*100&lt;&gt;0, IF(V38/COUNTRY_INFO!F38*100&gt;100,100,V38/COUNTRY_INFO!F38*100), "-"),0)</f>
        <v>0</v>
      </c>
      <c r="X38" s="11">
        <f t="shared" si="5"/>
        <v>0</v>
      </c>
      <c r="Y38" s="73">
        <f>IF(AND(COUNTRY_INFO!J38&gt;1,COUNTRY_INFO!J38&lt;4), IF(S38/P38*100&lt;&gt;0, IF(X38/P38*100&gt;100,100,X38/P38*100), "-"),0)</f>
        <v>0</v>
      </c>
      <c r="Z38" s="67">
        <f>COUNTRY_INFO!O38</f>
        <v>0</v>
      </c>
      <c r="AA38" s="61"/>
      <c r="AB38" s="61"/>
      <c r="AC38" s="11">
        <f>MAX('T1'!L38,'T2'!J38)+MAX('T1'!M38,'T2'!K38)+MAX('T1'!N38,'T2'!L38)</f>
        <v>0</v>
      </c>
      <c r="AD38" s="11">
        <f>IF(COUNTRY_INFO!K38=1,IF(COUNTRY_INFO!F38*0.33&gt;MAX('T1'!M38,'T2'!K38),MAX('T1'!M38,'T2'!K38),COUNTRY_INFO!F38*0.33),IF(COUNTRY_INFO!K38=2,IF(COUNTRY_INFO!F38*0.5&gt;MAX('T1'!M38,'T2'!K38),MAX('T1'!M38,'T2'!K38),COUNTRY_INFO!F38*0.5),IF(COUNTRY_INFO!K38=3,IF(COUNTRY_INFO!F38&gt;MAX('T1'!M38,'T2'!K38),MAX('T1'!M38,'T2'!K38),COUNTRY_INFO!F38),0)))</f>
        <v>0</v>
      </c>
      <c r="AE38" s="217">
        <f>IF(AND(COUNTRY_INFO!K38&gt;0,COUNTRY_INFO!K38&lt;4),IF(Z38&gt;0,IF(COUNTRY_INFO!K38=1, AD38/(COUNTRY_INFO!F38*0.33)*100, IF(COUNTRY_INFO!K38=2, AD38/(COUNTRY_INFO!F38*0.5)*100, IF(COUNTRY_INFO!K38=3, AD38/COUNTRY_INFO!F38*100))),"-"),0)</f>
        <v>0</v>
      </c>
      <c r="AF38" s="11">
        <f>IF(COUNTRY_INFO!K38=2,IF(COUNTRY_INFO!G38*0.2&gt;MAX('T1'!N38,'T2'!L38),MAX('T1'!N38,'T2'!L38),COUNTRY_INFO!G38*0.2),IF(COUNTRY_INFO!K38=3,IF(COUNTRY_INFO!G38&gt;MAX('T1'!N38,'T2'!L38),MAX('T1'!N38,'T2'!L38),COUNTRY_INFO!G38),0))</f>
        <v>0</v>
      </c>
      <c r="AG38" s="217">
        <f>IF(AND(COUNTRY_INFO!K38&gt;0,COUNTRY_INFO!K38&lt;4),IF(Z38&gt;0,IF(COUNTRY_INFO!K38=1, 0, IF(COUNTRY_INFO!K38=2, AF38/(COUNTRY_INFO!G38*0.2)*100, IF(COUNTRY_INFO!K38=3, AF38/COUNTRY_INFO!G38*100))),"-"),0)</f>
        <v>0</v>
      </c>
      <c r="AH38" s="11">
        <f t="shared" si="6"/>
        <v>0</v>
      </c>
      <c r="AI38" s="73">
        <f>IF(AND(COUNTRY_INFO!K38&gt;0,COUNTRY_INFO!K38&lt;4), IF(AC38/Z38*100&lt;&gt;0, IF(AH38/Z38*100&gt;100,100,AH38/Z38*100), "-"),0)</f>
        <v>0</v>
      </c>
      <c r="AJ38" s="261"/>
      <c r="AK38" s="260">
        <f>IF(AND(D38&lt;&gt;0, D38&lt;&gt;"Unknown",D38&lt;&gt;"Stopped",D38&lt;&gt;"Not required"),D38/COUNTRY_INFO!D38, 0)</f>
        <v>0</v>
      </c>
      <c r="AL38" s="260">
        <f>IF(AND(J38&lt;&gt;0,J38&lt;&gt;"Unknown",J38&lt;&gt;"Stopped",J38&lt;&gt;"Not required"),J38/COUNTRY_INFO!D38, 0)</f>
        <v>0</v>
      </c>
      <c r="AM38" s="260">
        <f>IF(AND(P38&lt;&gt;0,P38&lt;&gt;"Unknown",P38&lt;&gt;"Not required"),P38/(COUNTRY_INFO!E38+COUNTRY_INFO!F38), 0)</f>
        <v>0</v>
      </c>
      <c r="AN38" s="260">
        <f>IF(AND(Z38&lt;&gt;0,Z38&lt;&gt;"Unknown",Z38&lt;&gt;"Not required"),IF(COUNTRY_INFO!K38=1,1,IF(COUNTRY_INFO!K38=2,0.5*COUNTRY_INFO!F38/(0.5*COUNTRY_INFO!F38+0.2*COUNTRY_INFO!G38),IF(COUNTRY_INFO!K38=3,COUNTRY_INFO!F38/(COUNTRY_INFO!F38+COUNTRY_INFO!G38)))),0)</f>
        <v>0</v>
      </c>
      <c r="AO38" s="260">
        <f>IF(AND(Z38&lt;&gt;0,Z38&lt;&gt;"Unknown",Z38&lt;&gt;"Not required"),IF(COUNTRY_INFO!K38=1,0,IF(COUNTRY_INFO!K38=2,0.2*COUNTRY_INFO!G38/(0.5*COUNTRY_INFO!F38+0.2*COUNTRY_INFO!G38),IF(COUNTRY_INFO!K38=3,COUNTRY_INFO!G38/(COUNTRY_INFO!F38+COUNTRY_INFO!G38)))),0)</f>
        <v>0</v>
      </c>
      <c r="AP38" s="259">
        <f>MAX(COUNTRY_INFO!D38*AK38*PROFILE!$G$7,COUNTRY_INFO!D38*AL38*PROFILE!$G$7)</f>
        <v>0</v>
      </c>
      <c r="AQ38" s="259">
        <f>MAX(COUNTRY_INFO!D38*AK38*PROFILE!$G$8,COUNTRY_INFO!D38*AL38*PROFILE!$G$8,COUNTRY_INFO!D38*AM38*PROFILE!$G$8)</f>
        <v>0</v>
      </c>
      <c r="AR38" s="259">
        <f>MAX(COUNTRY_INFO!D38*AK38*PROFILE!$G$9,COUNTRY_INFO!D38*AL38*PROFILE!$G$9,COUNTRY_INFO!D38*AM38*PROFILE!$G$9,IF(AND(DISTRICT!Z38&lt;&gt;"Unknown",Z38&lt;&gt;"Not required"),COUNTRY_INFO!O38*DISTRICT!AN38,0))</f>
        <v>0</v>
      </c>
      <c r="AS38" s="259">
        <f>MAX(COUNTRY_INFO!D38*AK38*PROFILE!$G$10,COUNTRY_INFO!D38*AL38*PROFILE!$G$10,IF(AND(DISTRICT!Z38&lt;&gt;"Unknown",Z38&lt;&gt;"Not required"),COUNTRY_INFO!O38*DISTRICT!AO38,0))</f>
        <v>0</v>
      </c>
      <c r="AT38" s="259">
        <f t="shared" si="7"/>
        <v>0</v>
      </c>
      <c r="AU38" s="258">
        <f t="shared" si="2"/>
        <v>0</v>
      </c>
      <c r="AV38" s="259">
        <f>MAX('MDA2'!J38,'T1'!L38,'T2'!J38,T3_R1!K38,T3_R2!K38)</f>
        <v>0</v>
      </c>
      <c r="AW38" s="259">
        <f>MAX('MDA1'!K38,'MDA2'!K38,'MDA3'!I38,'MDA3'!L38,'T1'!M38,'T2'!K38,T3_R1!L38,T3_R2!L38)</f>
        <v>0</v>
      </c>
      <c r="AX38" s="259">
        <f>MAX('MDA1'!L38,'MDA2'!L38,'MDA3'!J38,'MDA3'!M38,'T1'!N38,'T2'!L38,T3_R1!M38,T3_R2!M38)</f>
        <v>0</v>
      </c>
      <c r="AY38" s="259">
        <f t="shared" si="8"/>
        <v>0</v>
      </c>
      <c r="AZ38" s="259">
        <f>MAX('MDA2'!J38,T38)</f>
        <v>0</v>
      </c>
      <c r="BA38" s="259">
        <f>MAX('MDA1'!K38,'MDA2'!K38,'MDA3'!I38,'MDA3'!L38,V38,AD38)</f>
        <v>0</v>
      </c>
      <c r="BB38" s="259">
        <f>MAX('MDA1'!L38,'MDA2'!L38,'MDA3'!J38,'MDA3'!M38,AF38)</f>
        <v>0</v>
      </c>
      <c r="BC38" s="259">
        <f t="shared" si="3"/>
        <v>0</v>
      </c>
      <c r="BD38" s="260">
        <f t="shared" si="4"/>
        <v>0</v>
      </c>
    </row>
    <row r="39" spans="1:56" x14ac:dyDescent="0.2">
      <c r="A39" s="10" t="str">
        <f>IF(COUNTRY_INFO!A39=0," ",COUNTRY_INFO!A39)</f>
        <v>Ethiopia</v>
      </c>
      <c r="B39" s="10" t="str">
        <f>IF(COUNTRY_INFO!B39=0," ",COUNTRY_INFO!B39)</f>
        <v>AfarGabi</v>
      </c>
      <c r="C39" s="87" t="str">
        <f>IF(COUNTRY_INFO!C39=0," ",COUNTRY_INFO!C39)</f>
        <v>Dalul</v>
      </c>
      <c r="D39" s="67">
        <f>COUNTRY_INFO!L39</f>
        <v>0</v>
      </c>
      <c r="E39" s="61"/>
      <c r="F39" s="61"/>
      <c r="G39" s="11">
        <f>MAX('MDA1'!M39,'MDA2'!M39)</f>
        <v>0</v>
      </c>
      <c r="H39" s="11">
        <f>IF(AND(COUNTRY_INFO!H39&gt;0,COUNTRY_INFO!H39&lt;4),IF(D39&gt;MAX('MDA1'!M39,'MDA2'!M39),MAX('MDA1'!M39,'MDA2'!M39),D39),0)</f>
        <v>0</v>
      </c>
      <c r="I39" s="73">
        <f>IF(AND(COUNTRY_INFO!H39&gt;0,COUNTRY_INFO!H39&lt;4), IF(G39/D39*100&lt;&gt;0, IF(G39/D39*100&gt;100,100,G39/D39*100), "-"),0)</f>
        <v>0</v>
      </c>
      <c r="J39" s="67" t="str">
        <f>COUNTRY_INFO!M39</f>
        <v>Unknown</v>
      </c>
      <c r="K39" s="61"/>
      <c r="L39" s="61"/>
      <c r="M39" s="11">
        <f>MAX('MDA1'!M39,MAX('MDA3'!I39,'MDA3'!L39)+MAX('MDA3'!J39,'MDA3'!M39))</f>
        <v>0</v>
      </c>
      <c r="N39" s="11">
        <f>IF(AND(COUNTRY_INFO!I39&gt;0,COUNTRY_INFO!I39&lt;4),IF(J39&gt;MAX('MDA1'!M39,MAX('MDA3'!I39,'MDA3'!L39)+MAX('MDA3'!J39,'MDA3'!M39)),MAX('MDA1'!M39,MAX('MDA3'!I39,'MDA3'!L39)+MAX('MDA3'!J39,'MDA3'!M39)),J39),0)</f>
        <v>0</v>
      </c>
      <c r="O39" s="73">
        <f>IF(AND(COUNTRY_INFO!I39&gt;0,COUNTRY_INFO!I39&lt;4), IF(M39/J39*100&lt;&gt;0, IF(M39/J39*100&gt;100,100,M39/J39*100), "-"),0)</f>
        <v>0</v>
      </c>
      <c r="P39" s="67" t="str">
        <f>COUNTRY_INFO!N39</f>
        <v>Unknown</v>
      </c>
      <c r="Q39" s="61"/>
      <c r="R39" s="61"/>
      <c r="S39" s="11">
        <f>SUM(MAX('MDA2'!J39, 'T1'!L39, MAX(T3_R1!K39, T3_R2!K39)), MAX('MDA1'!K39, 'MDA2'!K39, 'T1'!M39, MAX(T3_R1!L39, T3_R2!L39)), MAX('MDA1'!L39, 'MDA2'!L39, 'T1'!N39, MAX(T3_R1!M39, T3_R2!M39)))</f>
        <v>0</v>
      </c>
      <c r="T39" s="11">
        <f>IF(AND(COUNTRY_INFO!J39&gt;1,COUNTRY_INFO!J39&lt;4),IF(COUNTRY_INFO!E39&gt;MAX('MDA2'!J39,'T1'!L39,MAX(T3_R1!K39,T3_R2!K39)),MAX('MDA2'!J39,'T1'!L39,MAX(T3_R1!K39,T3_R2!K39)),COUNTRY_INFO!E39),0)</f>
        <v>0</v>
      </c>
      <c r="U39" s="217">
        <f>IF(AND(COUNTRY_INFO!J39&gt;1,COUNTRY_INFO!J39&lt;4), IF(T39/COUNTRY_INFO!E39*100&lt;&gt;0, IF(T39/COUNTRY_INFO!E39*100&gt;100,100,T39/COUNTRY_INFO!E39*100), "-"),0)</f>
        <v>0</v>
      </c>
      <c r="V39" s="11">
        <f>IF(AND(COUNTRY_INFO!J39&gt;1,COUNTRY_INFO!J39&lt;4),IF(COUNTRY_INFO!F39&gt;MAX('MDA1'!K39,'MDA2'!K39,'T1'!M39,MAX(T3_R1!L39,T3_R2!L39)),MAX('MDA1'!K39,'MDA2'!K39,'T1'!M39,MAX(T3_R1!L39,T3_R2!L39)),COUNTRY_INFO!F39),0)</f>
        <v>0</v>
      </c>
      <c r="W39" s="217">
        <f>IF(AND(COUNTRY_INFO!J39&gt;1,COUNTRY_INFO!J39&lt;4), IF(V39/COUNTRY_INFO!F39*100&lt;&gt;0, IF(V39/COUNTRY_INFO!F39*100&gt;100,100,V39/COUNTRY_INFO!F39*100), "-"),0)</f>
        <v>0</v>
      </c>
      <c r="X39" s="11">
        <f t="shared" si="5"/>
        <v>0</v>
      </c>
      <c r="Y39" s="73">
        <f>IF(AND(COUNTRY_INFO!J39&gt;1,COUNTRY_INFO!J39&lt;4), IF(S39/P39*100&lt;&gt;0, IF(X39/P39*100&gt;100,100,X39/P39*100), "-"),0)</f>
        <v>0</v>
      </c>
      <c r="Z39" s="67" t="str">
        <f>COUNTRY_INFO!O39</f>
        <v>Unknown</v>
      </c>
      <c r="AA39" s="61"/>
      <c r="AB39" s="61"/>
      <c r="AC39" s="11">
        <f>MAX('T1'!L39,'T2'!J39)+MAX('T1'!M39,'T2'!K39)+MAX('T1'!N39,'T2'!L39)</f>
        <v>0</v>
      </c>
      <c r="AD39" s="11">
        <f>IF(COUNTRY_INFO!K39=1,IF(COUNTRY_INFO!F39*0.33&gt;MAX('T1'!M39,'T2'!K39),MAX('T1'!M39,'T2'!K39),COUNTRY_INFO!F39*0.33),IF(COUNTRY_INFO!K39=2,IF(COUNTRY_INFO!F39*0.5&gt;MAX('T1'!M39,'T2'!K39),MAX('T1'!M39,'T2'!K39),COUNTRY_INFO!F39*0.5),IF(COUNTRY_INFO!K39=3,IF(COUNTRY_INFO!F39&gt;MAX('T1'!M39,'T2'!K39),MAX('T1'!M39,'T2'!K39),COUNTRY_INFO!F39),0)))</f>
        <v>0</v>
      </c>
      <c r="AE39" s="217">
        <f>IF(AND(COUNTRY_INFO!K39&gt;0,COUNTRY_INFO!K39&lt;4),IF(Z39&gt;0,IF(COUNTRY_INFO!K39=1, AD39/(COUNTRY_INFO!F39*0.33)*100, IF(COUNTRY_INFO!K39=2, AD39/(COUNTRY_INFO!F39*0.5)*100, IF(COUNTRY_INFO!K39=3, AD39/COUNTRY_INFO!F39*100))),"-"),0)</f>
        <v>0</v>
      </c>
      <c r="AF39" s="11">
        <f>IF(COUNTRY_INFO!K39=2,IF(COUNTRY_INFO!G39*0.2&gt;MAX('T1'!N39,'T2'!L39),MAX('T1'!N39,'T2'!L39),COUNTRY_INFO!G39*0.2),IF(COUNTRY_INFO!K39=3,IF(COUNTRY_INFO!G39&gt;MAX('T1'!N39,'T2'!L39),MAX('T1'!N39,'T2'!L39),COUNTRY_INFO!G39),0))</f>
        <v>0</v>
      </c>
      <c r="AG39" s="217">
        <f>IF(AND(COUNTRY_INFO!K39&gt;0,COUNTRY_INFO!K39&lt;4),IF(Z39&gt;0,IF(COUNTRY_INFO!K39=1, 0, IF(COUNTRY_INFO!K39=2, AF39/(COUNTRY_INFO!G39*0.2)*100, IF(COUNTRY_INFO!K39=3, AF39/COUNTRY_INFO!G39*100))),"-"),0)</f>
        <v>0</v>
      </c>
      <c r="AH39" s="11">
        <f t="shared" si="6"/>
        <v>0</v>
      </c>
      <c r="AI39" s="73">
        <f>IF(AND(COUNTRY_INFO!K39&gt;0,COUNTRY_INFO!K39&lt;4), IF(AC39/Z39*100&lt;&gt;0, IF(AH39/Z39*100&gt;100,100,AH39/Z39*100), "-"),0)</f>
        <v>0</v>
      </c>
      <c r="AJ39" s="261"/>
      <c r="AK39" s="260">
        <f>IF(AND(D39&lt;&gt;0, D39&lt;&gt;"Unknown",D39&lt;&gt;"Stopped",D39&lt;&gt;"Not required"),D39/COUNTRY_INFO!D39, 0)</f>
        <v>0</v>
      </c>
      <c r="AL39" s="260">
        <f>IF(AND(J39&lt;&gt;0,J39&lt;&gt;"Unknown",J39&lt;&gt;"Stopped",J39&lt;&gt;"Not required"),J39/COUNTRY_INFO!D39, 0)</f>
        <v>0</v>
      </c>
      <c r="AM39" s="260">
        <f>IF(AND(P39&lt;&gt;0,P39&lt;&gt;"Unknown",P39&lt;&gt;"Not required"),P39/(COUNTRY_INFO!E39+COUNTRY_INFO!F39), 0)</f>
        <v>0</v>
      </c>
      <c r="AN39" s="260">
        <f>IF(AND(Z39&lt;&gt;0,Z39&lt;&gt;"Unknown",Z39&lt;&gt;"Not required"),IF(COUNTRY_INFO!K39=1,1,IF(COUNTRY_INFO!K39=2,0.5*COUNTRY_INFO!F39/(0.5*COUNTRY_INFO!F39+0.2*COUNTRY_INFO!G39),IF(COUNTRY_INFO!K39=3,COUNTRY_INFO!F39/(COUNTRY_INFO!F39+COUNTRY_INFO!G39)))),0)</f>
        <v>0</v>
      </c>
      <c r="AO39" s="260">
        <f>IF(AND(Z39&lt;&gt;0,Z39&lt;&gt;"Unknown",Z39&lt;&gt;"Not required"),IF(COUNTRY_INFO!K39=1,0,IF(COUNTRY_INFO!K39=2,0.2*COUNTRY_INFO!G39/(0.5*COUNTRY_INFO!F39+0.2*COUNTRY_INFO!G39),IF(COUNTRY_INFO!K39=3,COUNTRY_INFO!G39/(COUNTRY_INFO!F39+COUNTRY_INFO!G39)))),0)</f>
        <v>0</v>
      </c>
      <c r="AP39" s="259">
        <f>MAX(COUNTRY_INFO!D39*AK39*PROFILE!$G$7,COUNTRY_INFO!D39*AL39*PROFILE!$G$7)</f>
        <v>0</v>
      </c>
      <c r="AQ39" s="259">
        <f>MAX(COUNTRY_INFO!D39*AK39*PROFILE!$G$8,COUNTRY_INFO!D39*AL39*PROFILE!$G$8,COUNTRY_INFO!D39*AM39*PROFILE!$G$8)</f>
        <v>0</v>
      </c>
      <c r="AR39" s="259">
        <f>MAX(COUNTRY_INFO!D39*AK39*PROFILE!$G$9,COUNTRY_INFO!D39*AL39*PROFILE!$G$9,COUNTRY_INFO!D39*AM39*PROFILE!$G$9,IF(AND(DISTRICT!Z39&lt;&gt;"Unknown",Z39&lt;&gt;"Not required"),COUNTRY_INFO!O39*DISTRICT!AN39,0))</f>
        <v>0</v>
      </c>
      <c r="AS39" s="259">
        <f>MAX(COUNTRY_INFO!D39*AK39*PROFILE!$G$10,COUNTRY_INFO!D39*AL39*PROFILE!$G$10,IF(AND(DISTRICT!Z39&lt;&gt;"Unknown",Z39&lt;&gt;"Not required"),COUNTRY_INFO!O39*DISTRICT!AO39,0))</f>
        <v>0</v>
      </c>
      <c r="AT39" s="259">
        <f t="shared" si="7"/>
        <v>0</v>
      </c>
      <c r="AU39" s="258">
        <f t="shared" si="2"/>
        <v>0</v>
      </c>
      <c r="AV39" s="259">
        <f>MAX('MDA2'!J39,'T1'!L39,'T2'!J39,T3_R1!K39,T3_R2!K39)</f>
        <v>0</v>
      </c>
      <c r="AW39" s="259">
        <f>MAX('MDA1'!K39,'MDA2'!K39,'MDA3'!I39,'MDA3'!L39,'T1'!M39,'T2'!K39,T3_R1!L39,T3_R2!L39)</f>
        <v>0</v>
      </c>
      <c r="AX39" s="259">
        <f>MAX('MDA1'!L39,'MDA2'!L39,'MDA3'!J39,'MDA3'!M39,'T1'!N39,'T2'!L39,T3_R1!M39,T3_R2!M39)</f>
        <v>0</v>
      </c>
      <c r="AY39" s="259">
        <f t="shared" si="8"/>
        <v>0</v>
      </c>
      <c r="AZ39" s="259">
        <f>MAX('MDA2'!J39,T39)</f>
        <v>0</v>
      </c>
      <c r="BA39" s="259">
        <f>MAX('MDA1'!K39,'MDA2'!K39,'MDA3'!I39,'MDA3'!L39,V39,AD39)</f>
        <v>0</v>
      </c>
      <c r="BB39" s="259">
        <f>MAX('MDA1'!L39,'MDA2'!L39,'MDA3'!J39,'MDA3'!M39,AF39)</f>
        <v>0</v>
      </c>
      <c r="BC39" s="259">
        <f t="shared" si="3"/>
        <v>0</v>
      </c>
      <c r="BD39" s="260">
        <f t="shared" si="4"/>
        <v>0</v>
      </c>
    </row>
    <row r="40" spans="1:56" x14ac:dyDescent="0.2">
      <c r="A40" s="10" t="str">
        <f>IF(COUNTRY_INFO!A40=0," ",COUNTRY_INFO!A40)</f>
        <v>Ethiopia</v>
      </c>
      <c r="B40" s="10" t="str">
        <f>IF(COUNTRY_INFO!B40=0," ",COUNTRY_INFO!B40)</f>
        <v>AfarGabi</v>
      </c>
      <c r="C40" s="87" t="str">
        <f>IF(COUNTRY_INFO!C40=0," ",COUNTRY_INFO!C40)</f>
        <v>Dewe</v>
      </c>
      <c r="D40" s="67">
        <f>COUNTRY_INFO!L40</f>
        <v>0</v>
      </c>
      <c r="E40" s="61"/>
      <c r="F40" s="61"/>
      <c r="G40" s="11">
        <f>MAX('MDA1'!M40,'MDA2'!M40)</f>
        <v>0</v>
      </c>
      <c r="H40" s="11">
        <f>IF(AND(COUNTRY_INFO!H40&gt;0,COUNTRY_INFO!H40&lt;4),IF(D40&gt;MAX('MDA1'!M40,'MDA2'!M40),MAX('MDA1'!M40,'MDA2'!M40),D40),0)</f>
        <v>0</v>
      </c>
      <c r="I40" s="73">
        <f>IF(AND(COUNTRY_INFO!H40&gt;0,COUNTRY_INFO!H40&lt;4), IF(G40/D40*100&lt;&gt;0, IF(G40/D40*100&gt;100,100,G40/D40*100), "-"),0)</f>
        <v>0</v>
      </c>
      <c r="J40" s="67" t="str">
        <f>COUNTRY_INFO!M40</f>
        <v>Unknown</v>
      </c>
      <c r="K40" s="61"/>
      <c r="L40" s="61"/>
      <c r="M40" s="11">
        <f>MAX('MDA1'!M40,MAX('MDA3'!I40,'MDA3'!L40)+MAX('MDA3'!J40,'MDA3'!M40))</f>
        <v>0</v>
      </c>
      <c r="N40" s="11">
        <f>IF(AND(COUNTRY_INFO!I40&gt;0,COUNTRY_INFO!I40&lt;4),IF(J40&gt;MAX('MDA1'!M40,MAX('MDA3'!I40,'MDA3'!L40)+MAX('MDA3'!J40,'MDA3'!M40)),MAX('MDA1'!M40,MAX('MDA3'!I40,'MDA3'!L40)+MAX('MDA3'!J40,'MDA3'!M40)),J40),0)</f>
        <v>0</v>
      </c>
      <c r="O40" s="73">
        <f>IF(AND(COUNTRY_INFO!I40&gt;0,COUNTRY_INFO!I40&lt;4), IF(M40/J40*100&lt;&gt;0, IF(M40/J40*100&gt;100,100,M40/J40*100), "-"),0)</f>
        <v>0</v>
      </c>
      <c r="P40" s="67">
        <f>COUNTRY_INFO!N40</f>
        <v>0</v>
      </c>
      <c r="Q40" s="61"/>
      <c r="R40" s="61"/>
      <c r="S40" s="11">
        <f>SUM(MAX('MDA2'!J40, 'T1'!L40, MAX(T3_R1!K40, T3_R2!K40)), MAX('MDA1'!K40, 'MDA2'!K40, 'T1'!M40, MAX(T3_R1!L40, T3_R2!L40)), MAX('MDA1'!L40, 'MDA2'!L40, 'T1'!N40, MAX(T3_R1!M40, T3_R2!M40)))</f>
        <v>0</v>
      </c>
      <c r="T40" s="11">
        <f>IF(AND(COUNTRY_INFO!J40&gt;1,COUNTRY_INFO!J40&lt;4),IF(COUNTRY_INFO!E40&gt;MAX('MDA2'!J40,'T1'!L40,MAX(T3_R1!K40,T3_R2!K40)),MAX('MDA2'!J40,'T1'!L40,MAX(T3_R1!K40,T3_R2!K40)),COUNTRY_INFO!E40),0)</f>
        <v>0</v>
      </c>
      <c r="U40" s="217">
        <f>IF(AND(COUNTRY_INFO!J40&gt;1,COUNTRY_INFO!J40&lt;4), IF(T40/COUNTRY_INFO!E40*100&lt;&gt;0, IF(T40/COUNTRY_INFO!E40*100&gt;100,100,T40/COUNTRY_INFO!E40*100), "-"),0)</f>
        <v>0</v>
      </c>
      <c r="V40" s="11">
        <f>IF(AND(COUNTRY_INFO!J40&gt;1,COUNTRY_INFO!J40&lt;4),IF(COUNTRY_INFO!F40&gt;MAX('MDA1'!K40,'MDA2'!K40,'T1'!M40,MAX(T3_R1!L40,T3_R2!L40)),MAX('MDA1'!K40,'MDA2'!K40,'T1'!M40,MAX(T3_R1!L40,T3_R2!L40)),COUNTRY_INFO!F40),0)</f>
        <v>0</v>
      </c>
      <c r="W40" s="217">
        <f>IF(AND(COUNTRY_INFO!J40&gt;1,COUNTRY_INFO!J40&lt;4), IF(V40/COUNTRY_INFO!F40*100&lt;&gt;0, IF(V40/COUNTRY_INFO!F40*100&gt;100,100,V40/COUNTRY_INFO!F40*100), "-"),0)</f>
        <v>0</v>
      </c>
      <c r="X40" s="11">
        <f t="shared" si="5"/>
        <v>0</v>
      </c>
      <c r="Y40" s="73">
        <f>IF(AND(COUNTRY_INFO!J40&gt;1,COUNTRY_INFO!J40&lt;4), IF(S40/P40*100&lt;&gt;0, IF(X40/P40*100&gt;100,100,X40/P40*100), "-"),0)</f>
        <v>0</v>
      </c>
      <c r="Z40" s="67">
        <f>COUNTRY_INFO!O40</f>
        <v>48910</v>
      </c>
      <c r="AA40" s="61"/>
      <c r="AB40" s="61"/>
      <c r="AC40" s="11">
        <f>MAX('T1'!L40,'T2'!J40)+MAX('T1'!M40,'T2'!K40)+MAX('T1'!N40,'T2'!L40)</f>
        <v>15286</v>
      </c>
      <c r="AD40" s="11">
        <f>IF(COUNTRY_INFO!K40=1,IF(COUNTRY_INFO!F40*0.33&gt;MAX('T1'!M40,'T2'!K40),MAX('T1'!M40,'T2'!K40),COUNTRY_INFO!F40*0.33),IF(COUNTRY_INFO!K40=2,IF(COUNTRY_INFO!F40*0.5&gt;MAX('T1'!M40,'T2'!K40),MAX('T1'!M40,'T2'!K40),COUNTRY_INFO!F40*0.5),IF(COUNTRY_INFO!K40=3,IF(COUNTRY_INFO!F40&gt;MAX('T1'!M40,'T2'!K40),MAX('T1'!M40,'T2'!K40),COUNTRY_INFO!F40),0)))</f>
        <v>15286</v>
      </c>
      <c r="AE40" s="217">
        <f>IF(AND(COUNTRY_INFO!K40&gt;0,COUNTRY_INFO!K40&lt;4),IF(Z40&gt;0,IF(COUNTRY_INFO!K40=1, AD40/(COUNTRY_INFO!F40*0.33)*100, IF(COUNTRY_INFO!K40=2, AD40/(COUNTRY_INFO!F40*0.5)*100, IF(COUNTRY_INFO!K40=3, AD40/COUNTRY_INFO!F40*100))),"-"),0)</f>
        <v>83.352418343421121</v>
      </c>
      <c r="AF40" s="11">
        <f>IF(COUNTRY_INFO!K40=2,IF(COUNTRY_INFO!G40*0.2&gt;MAX('T1'!N40,'T2'!L40),MAX('T1'!N40,'T2'!L40),COUNTRY_INFO!G40*0.2),IF(COUNTRY_INFO!K40=3,IF(COUNTRY_INFO!G40&gt;MAX('T1'!N40,'T2'!L40),MAX('T1'!N40,'T2'!L40),COUNTRY_INFO!G40),0))</f>
        <v>0</v>
      </c>
      <c r="AG40" s="217">
        <f>IF(AND(COUNTRY_INFO!K40&gt;0,COUNTRY_INFO!K40&lt;4),IF(Z40&gt;0,IF(COUNTRY_INFO!K40=1, 0, IF(COUNTRY_INFO!K40=2, AF40/(COUNTRY_INFO!G40*0.2)*100, IF(COUNTRY_INFO!K40=3, AF40/COUNTRY_INFO!G40*100))),"-"),0)</f>
        <v>0</v>
      </c>
      <c r="AH40" s="11">
        <f t="shared" si="6"/>
        <v>15286</v>
      </c>
      <c r="AI40" s="73">
        <f>IF(AND(COUNTRY_INFO!K40&gt;0,COUNTRY_INFO!K40&lt;4), IF(AC40/Z40*100&lt;&gt;0, IF(AH40/Z40*100&gt;100,100,AH40/Z40*100), "-"),0)</f>
        <v>31.253322428951137</v>
      </c>
      <c r="AJ40" s="261"/>
      <c r="AK40" s="260">
        <f>IF(AND(D40&lt;&gt;0, D40&lt;&gt;"Unknown",D40&lt;&gt;"Stopped",D40&lt;&gt;"Not required"),D40/COUNTRY_INFO!D40, 0)</f>
        <v>0</v>
      </c>
      <c r="AL40" s="260">
        <f>IF(AND(J40&lt;&gt;0,J40&lt;&gt;"Unknown",J40&lt;&gt;"Stopped",J40&lt;&gt;"Not required"),J40/COUNTRY_INFO!D40, 0)</f>
        <v>0</v>
      </c>
      <c r="AM40" s="260">
        <f>IF(AND(P40&lt;&gt;0,P40&lt;&gt;"Unknown",P40&lt;&gt;"Not required"),P40/(COUNTRY_INFO!E40+COUNTRY_INFO!F40), 0)</f>
        <v>0</v>
      </c>
      <c r="AN40" s="260">
        <f>IF(AND(Z40&lt;&gt;0,Z40&lt;&gt;"Unknown",Z40&lt;&gt;"Not required"),IF(COUNTRY_INFO!K40=1,1,IF(COUNTRY_INFO!K40=2,0.5*COUNTRY_INFO!F40/(0.5*COUNTRY_INFO!F40+0.2*COUNTRY_INFO!G40),IF(COUNTRY_INFO!K40=3,COUNTRY_INFO!F40/(COUNTRY_INFO!F40+COUNTRY_INFO!G40)))),0)</f>
        <v>0.37495399713759969</v>
      </c>
      <c r="AO40" s="260">
        <f>IF(AND(Z40&lt;&gt;0,Z40&lt;&gt;"Unknown",Z40&lt;&gt;"Not required"),IF(COUNTRY_INFO!K40=1,0,IF(COUNTRY_INFO!K40=2,0.2*COUNTRY_INFO!G40/(0.5*COUNTRY_INFO!F40+0.2*COUNTRY_INFO!G40),IF(COUNTRY_INFO!K40=3,COUNTRY_INFO!G40/(COUNTRY_INFO!F40+COUNTRY_INFO!G40)))),0)</f>
        <v>0.62504600286240031</v>
      </c>
      <c r="AP40" s="259">
        <f>MAX(COUNTRY_INFO!D40*AK40*PROFILE!$G$7,COUNTRY_INFO!D40*AL40*PROFILE!$G$7)</f>
        <v>0</v>
      </c>
      <c r="AQ40" s="259">
        <f>MAX(COUNTRY_INFO!D40*AK40*PROFILE!$G$8,COUNTRY_INFO!D40*AL40*PROFILE!$G$8,COUNTRY_INFO!D40*AM40*PROFILE!$G$8)</f>
        <v>0</v>
      </c>
      <c r="AR40" s="259">
        <f>MAX(COUNTRY_INFO!D40*AK40*PROFILE!$G$9,COUNTRY_INFO!D40*AL40*PROFILE!$G$9,COUNTRY_INFO!D40*AM40*PROFILE!$G$9,IF(AND(DISTRICT!Z40&lt;&gt;"Unknown",Z40&lt;&gt;"Not required"),COUNTRY_INFO!O40*DISTRICT!AN40,0))</f>
        <v>18339</v>
      </c>
      <c r="AS40" s="259">
        <f>MAX(COUNTRY_INFO!D40*AK40*PROFILE!$G$10,COUNTRY_INFO!D40*AL40*PROFILE!$G$10,IF(AND(DISTRICT!Z40&lt;&gt;"Unknown",Z40&lt;&gt;"Not required"),COUNTRY_INFO!O40*DISTRICT!AO40,0))</f>
        <v>30571</v>
      </c>
      <c r="AT40" s="259">
        <f t="shared" si="7"/>
        <v>48910</v>
      </c>
      <c r="AU40" s="258" t="str">
        <f t="shared" si="2"/>
        <v>Y</v>
      </c>
      <c r="AV40" s="259">
        <f>MAX('MDA2'!J40,'T1'!L40,'T2'!J40,T3_R1!K40,T3_R2!K40)</f>
        <v>0</v>
      </c>
      <c r="AW40" s="259">
        <f>MAX('MDA1'!K40,'MDA2'!K40,'MDA3'!I40,'MDA3'!L40,'T1'!M40,'T2'!K40,T3_R1!L40,T3_R2!L40)</f>
        <v>15286</v>
      </c>
      <c r="AX40" s="259">
        <f>MAX('MDA1'!L40,'MDA2'!L40,'MDA3'!J40,'MDA3'!M40,'T1'!N40,'T2'!L40,T3_R1!M40,T3_R2!M40)</f>
        <v>0</v>
      </c>
      <c r="AY40" s="259">
        <f t="shared" si="8"/>
        <v>15286</v>
      </c>
      <c r="AZ40" s="259">
        <f>MAX('MDA2'!J40,T40)</f>
        <v>0</v>
      </c>
      <c r="BA40" s="259">
        <f>MAX('MDA1'!K40,'MDA2'!K40,'MDA3'!I40,'MDA3'!L40,V40,AD40)</f>
        <v>15286</v>
      </c>
      <c r="BB40" s="259">
        <f>MAX('MDA1'!L40,'MDA2'!L40,'MDA3'!J40,'MDA3'!M40,AF40)</f>
        <v>0</v>
      </c>
      <c r="BC40" s="259">
        <f t="shared" si="3"/>
        <v>15286</v>
      </c>
      <c r="BD40" s="260">
        <f t="shared" si="4"/>
        <v>31.253322428951137</v>
      </c>
    </row>
    <row r="41" spans="1:56" x14ac:dyDescent="0.2">
      <c r="A41" s="10" t="str">
        <f>IF(COUNTRY_INFO!A41=0," ",COUNTRY_INFO!A41)</f>
        <v>Ethiopia</v>
      </c>
      <c r="B41" s="10" t="str">
        <f>IF(COUNTRY_INFO!B41=0," ",COUNTRY_INFO!B41)</f>
        <v>AfarGabi</v>
      </c>
      <c r="C41" s="87" t="str">
        <f>IF(COUNTRY_INFO!C41=0," ",COUNTRY_INFO!C41)</f>
        <v>Dulech</v>
      </c>
      <c r="D41" s="67">
        <f>COUNTRY_INFO!L41</f>
        <v>0</v>
      </c>
      <c r="E41" s="61"/>
      <c r="F41" s="61"/>
      <c r="G41" s="11">
        <f>MAX('MDA1'!M41,'MDA2'!M41)</f>
        <v>0</v>
      </c>
      <c r="H41" s="11">
        <f>IF(AND(COUNTRY_INFO!H41&gt;0,COUNTRY_INFO!H41&lt;4),IF(D41&gt;MAX('MDA1'!M41,'MDA2'!M41),MAX('MDA1'!M41,'MDA2'!M41),D41),0)</f>
        <v>0</v>
      </c>
      <c r="I41" s="73">
        <f>IF(AND(COUNTRY_INFO!H41&gt;0,COUNTRY_INFO!H41&lt;4), IF(G41/D41*100&lt;&gt;0, IF(G41/D41*100&gt;100,100,G41/D41*100), "-"),0)</f>
        <v>0</v>
      </c>
      <c r="J41" s="67" t="str">
        <f>COUNTRY_INFO!M41</f>
        <v>Unknown</v>
      </c>
      <c r="K41" s="61"/>
      <c r="L41" s="61"/>
      <c r="M41" s="11">
        <f>MAX('MDA1'!M41,MAX('MDA3'!I41,'MDA3'!L41)+MAX('MDA3'!J41,'MDA3'!M41))</f>
        <v>0</v>
      </c>
      <c r="N41" s="11">
        <f>IF(AND(COUNTRY_INFO!I41&gt;0,COUNTRY_INFO!I41&lt;4),IF(J41&gt;MAX('MDA1'!M41,MAX('MDA3'!I41,'MDA3'!L41)+MAX('MDA3'!J41,'MDA3'!M41)),MAX('MDA1'!M41,MAX('MDA3'!I41,'MDA3'!L41)+MAX('MDA3'!J41,'MDA3'!M41)),J41),0)</f>
        <v>0</v>
      </c>
      <c r="O41" s="73">
        <f>IF(AND(COUNTRY_INFO!I41&gt;0,COUNTRY_INFO!I41&lt;4), IF(M41/J41*100&lt;&gt;0, IF(M41/J41*100&gt;100,100,M41/J41*100), "-"),0)</f>
        <v>0</v>
      </c>
      <c r="P41" s="67">
        <f>COUNTRY_INFO!N41</f>
        <v>0</v>
      </c>
      <c r="Q41" s="61"/>
      <c r="R41" s="61"/>
      <c r="S41" s="11">
        <f>SUM(MAX('MDA2'!J41, 'T1'!L41, MAX(T3_R1!K41, T3_R2!K41)), MAX('MDA1'!K41, 'MDA2'!K41, 'T1'!M41, MAX(T3_R1!L41, T3_R2!L41)), MAX('MDA1'!L41, 'MDA2'!L41, 'T1'!N41, MAX(T3_R1!M41, T3_R2!M41)))</f>
        <v>0</v>
      </c>
      <c r="T41" s="11">
        <f>IF(AND(COUNTRY_INFO!J41&gt;1,COUNTRY_INFO!J41&lt;4),IF(COUNTRY_INFO!E41&gt;MAX('MDA2'!J41,'T1'!L41,MAX(T3_R1!K41,T3_R2!K41)),MAX('MDA2'!J41,'T1'!L41,MAX(T3_R1!K41,T3_R2!K41)),COUNTRY_INFO!E41),0)</f>
        <v>0</v>
      </c>
      <c r="U41" s="217">
        <f>IF(AND(COUNTRY_INFO!J41&gt;1,COUNTRY_INFO!J41&lt;4), IF(T41/COUNTRY_INFO!E41*100&lt;&gt;0, IF(T41/COUNTRY_INFO!E41*100&gt;100,100,T41/COUNTRY_INFO!E41*100), "-"),0)</f>
        <v>0</v>
      </c>
      <c r="V41" s="11">
        <f>IF(AND(COUNTRY_INFO!J41&gt;1,COUNTRY_INFO!J41&lt;4),IF(COUNTRY_INFO!F41&gt;MAX('MDA1'!K41,'MDA2'!K41,'T1'!M41,MAX(T3_R1!L41,T3_R2!L41)),MAX('MDA1'!K41,'MDA2'!K41,'T1'!M41,MAX(T3_R1!L41,T3_R2!L41)),COUNTRY_INFO!F41),0)</f>
        <v>0</v>
      </c>
      <c r="W41" s="217">
        <f>IF(AND(COUNTRY_INFO!J41&gt;1,COUNTRY_INFO!J41&lt;4), IF(V41/COUNTRY_INFO!F41*100&lt;&gt;0, IF(V41/COUNTRY_INFO!F41*100&gt;100,100,V41/COUNTRY_INFO!F41*100), "-"),0)</f>
        <v>0</v>
      </c>
      <c r="X41" s="11">
        <f t="shared" si="5"/>
        <v>0</v>
      </c>
      <c r="Y41" s="73">
        <f>IF(AND(COUNTRY_INFO!J41&gt;1,COUNTRY_INFO!J41&lt;4), IF(S41/P41*100&lt;&gt;0, IF(X41/P41*100&gt;100,100,X41/P41*100), "-"),0)</f>
        <v>0</v>
      </c>
      <c r="Z41" s="67">
        <f>COUNTRY_INFO!O41</f>
        <v>4011.48</v>
      </c>
      <c r="AA41" s="61"/>
      <c r="AB41" s="61"/>
      <c r="AC41" s="11">
        <f>MAX('T1'!L41,'T2'!J41)+MAX('T1'!M41,'T2'!K41)+MAX('T1'!N41,'T2'!L41)</f>
        <v>0</v>
      </c>
      <c r="AD41" s="11">
        <f>IF(COUNTRY_INFO!K41=1,IF(COUNTRY_INFO!F41*0.33&gt;MAX('T1'!M41,'T2'!K41),MAX('T1'!M41,'T2'!K41),COUNTRY_INFO!F41*0.33),IF(COUNTRY_INFO!K41=2,IF(COUNTRY_INFO!F41*0.5&gt;MAX('T1'!M41,'T2'!K41),MAX('T1'!M41,'T2'!K41),COUNTRY_INFO!F41*0.5),IF(COUNTRY_INFO!K41=3,IF(COUNTRY_INFO!F41&gt;MAX('T1'!M41,'T2'!K41),MAX('T1'!M41,'T2'!K41),COUNTRY_INFO!F41),0)))</f>
        <v>0</v>
      </c>
      <c r="AE41" s="217">
        <f>IF(AND(COUNTRY_INFO!K41&gt;0,COUNTRY_INFO!K41&lt;4),IF(Z41&gt;0,IF(COUNTRY_INFO!K41=1, AD41/(COUNTRY_INFO!F41*0.33)*100, IF(COUNTRY_INFO!K41=2, AD41/(COUNTRY_INFO!F41*0.5)*100, IF(COUNTRY_INFO!K41=3, AD41/COUNTRY_INFO!F41*100))),"-"),0)</f>
        <v>0</v>
      </c>
      <c r="AF41" s="11">
        <f>IF(COUNTRY_INFO!K41=2,IF(COUNTRY_INFO!G41*0.2&gt;MAX('T1'!N41,'T2'!L41),MAX('T1'!N41,'T2'!L41),COUNTRY_INFO!G41*0.2),IF(COUNTRY_INFO!K41=3,IF(COUNTRY_INFO!G41&gt;MAX('T1'!N41,'T2'!L41),MAX('T1'!N41,'T2'!L41),COUNTRY_INFO!G41),0))</f>
        <v>0</v>
      </c>
      <c r="AG41" s="217">
        <f>IF(AND(COUNTRY_INFO!K41&gt;0,COUNTRY_INFO!K41&lt;4),IF(Z41&gt;0,IF(COUNTRY_INFO!K41=1, 0, IF(COUNTRY_INFO!K41=2, AF41/(COUNTRY_INFO!G41*0.2)*100, IF(COUNTRY_INFO!K41=3, AF41/COUNTRY_INFO!G41*100))),"-"),0)</f>
        <v>0</v>
      </c>
      <c r="AH41" s="11">
        <f t="shared" si="6"/>
        <v>0</v>
      </c>
      <c r="AI41" s="73" t="str">
        <f>IF(AND(COUNTRY_INFO!K41&gt;0,COUNTRY_INFO!K41&lt;4), IF(AC41/Z41*100&lt;&gt;0, IF(AH41/Z41*100&gt;100,100,AH41/Z41*100), "-"),0)</f>
        <v>-</v>
      </c>
      <c r="AJ41" s="261"/>
      <c r="AK41" s="260">
        <f>IF(AND(D41&lt;&gt;0, D41&lt;&gt;"Unknown",D41&lt;&gt;"Stopped",D41&lt;&gt;"Not required"),D41/COUNTRY_INFO!D41, 0)</f>
        <v>0</v>
      </c>
      <c r="AL41" s="260">
        <f>IF(AND(J41&lt;&gt;0,J41&lt;&gt;"Unknown",J41&lt;&gt;"Stopped",J41&lt;&gt;"Not required"),J41/COUNTRY_INFO!D41, 0)</f>
        <v>0</v>
      </c>
      <c r="AM41" s="260">
        <f>IF(AND(P41&lt;&gt;0,P41&lt;&gt;"Unknown",P41&lt;&gt;"Not required"),P41/(COUNTRY_INFO!E41+COUNTRY_INFO!F41), 0)</f>
        <v>0</v>
      </c>
      <c r="AN41" s="260">
        <f>IF(AND(Z41&lt;&gt;0,Z41&lt;&gt;"Unknown",Z41&lt;&gt;"Not required"),IF(COUNTRY_INFO!K41=1,1,IF(COUNTRY_INFO!K41=2,0.5*COUNTRY_INFO!F41/(0.5*COUNTRY_INFO!F41+0.2*COUNTRY_INFO!G41),IF(COUNTRY_INFO!K41=3,COUNTRY_INFO!F41/(COUNTRY_INFO!F41+COUNTRY_INFO!G41)))),0)</f>
        <v>1</v>
      </c>
      <c r="AO41" s="260">
        <f>IF(AND(Z41&lt;&gt;0,Z41&lt;&gt;"Unknown",Z41&lt;&gt;"Not required"),IF(COUNTRY_INFO!K41=1,0,IF(COUNTRY_INFO!K41=2,0.2*COUNTRY_INFO!G41/(0.5*COUNTRY_INFO!F41+0.2*COUNTRY_INFO!G41),IF(COUNTRY_INFO!K41=3,COUNTRY_INFO!G41/(COUNTRY_INFO!F41+COUNTRY_INFO!G41)))),0)</f>
        <v>0</v>
      </c>
      <c r="AP41" s="259">
        <f>MAX(COUNTRY_INFO!D41*AK41*PROFILE!$G$7,COUNTRY_INFO!D41*AL41*PROFILE!$G$7)</f>
        <v>0</v>
      </c>
      <c r="AQ41" s="259">
        <f>MAX(COUNTRY_INFO!D41*AK41*PROFILE!$G$8,COUNTRY_INFO!D41*AL41*PROFILE!$G$8,COUNTRY_INFO!D41*AM41*PROFILE!$G$8)</f>
        <v>0</v>
      </c>
      <c r="AR41" s="259">
        <f>MAX(COUNTRY_INFO!D41*AK41*PROFILE!$G$9,COUNTRY_INFO!D41*AL41*PROFILE!$G$9,COUNTRY_INFO!D41*AM41*PROFILE!$G$9,IF(AND(DISTRICT!Z41&lt;&gt;"Unknown",Z41&lt;&gt;"Not required"),COUNTRY_INFO!O41*DISTRICT!AN41,0))</f>
        <v>4011.48</v>
      </c>
      <c r="AS41" s="259">
        <f>MAX(COUNTRY_INFO!D41*AK41*PROFILE!$G$10,COUNTRY_INFO!D41*AL41*PROFILE!$G$10,IF(AND(DISTRICT!Z41&lt;&gt;"Unknown",Z41&lt;&gt;"Not required"),COUNTRY_INFO!O41*DISTRICT!AO41,0))</f>
        <v>0</v>
      </c>
      <c r="AT41" s="259">
        <f t="shared" si="7"/>
        <v>4011.48</v>
      </c>
      <c r="AU41" s="258">
        <f t="shared" si="2"/>
        <v>0</v>
      </c>
      <c r="AV41" s="259">
        <f>MAX('MDA2'!J41,'T1'!L41,'T2'!J41,T3_R1!K41,T3_R2!K41)</f>
        <v>0</v>
      </c>
      <c r="AW41" s="259">
        <f>MAX('MDA1'!K41,'MDA2'!K41,'MDA3'!I41,'MDA3'!L41,'T1'!M41,'T2'!K41,T3_R1!L41,T3_R2!L41)</f>
        <v>0</v>
      </c>
      <c r="AX41" s="259">
        <f>MAX('MDA1'!L41,'MDA2'!L41,'MDA3'!J41,'MDA3'!M41,'T1'!N41,'T2'!L41,T3_R1!M41,T3_R2!M41)</f>
        <v>0</v>
      </c>
      <c r="AY41" s="259">
        <f t="shared" si="8"/>
        <v>0</v>
      </c>
      <c r="AZ41" s="259">
        <f>MAX('MDA2'!J41,T41)</f>
        <v>0</v>
      </c>
      <c r="BA41" s="259">
        <f>MAX('MDA1'!K41,'MDA2'!K41,'MDA3'!I41,'MDA3'!L41,V41,AD41)</f>
        <v>0</v>
      </c>
      <c r="BB41" s="259">
        <f>MAX('MDA1'!L41,'MDA2'!L41,'MDA3'!J41,'MDA3'!M41,AF41)</f>
        <v>0</v>
      </c>
      <c r="BC41" s="259">
        <f t="shared" si="3"/>
        <v>0</v>
      </c>
      <c r="BD41" s="260">
        <f t="shared" si="4"/>
        <v>0</v>
      </c>
    </row>
    <row r="42" spans="1:56" x14ac:dyDescent="0.2">
      <c r="A42" s="10" t="str">
        <f>IF(COUNTRY_INFO!A42=0," ",COUNTRY_INFO!A42)</f>
        <v>Ethiopia</v>
      </c>
      <c r="B42" s="10" t="str">
        <f>IF(COUNTRY_INFO!B42=0," ",COUNTRY_INFO!B42)</f>
        <v>AfarHarri</v>
      </c>
      <c r="C42" s="87" t="str">
        <f>IF(COUNTRY_INFO!C42=0," ",COUNTRY_INFO!C42)</f>
        <v>Erebti</v>
      </c>
      <c r="D42" s="67">
        <f>COUNTRY_INFO!L42</f>
        <v>0</v>
      </c>
      <c r="E42" s="61"/>
      <c r="F42" s="61"/>
      <c r="G42" s="11">
        <f>MAX('MDA1'!M42,'MDA2'!M42)</f>
        <v>0</v>
      </c>
      <c r="H42" s="11">
        <f>IF(AND(COUNTRY_INFO!H42&gt;0,COUNTRY_INFO!H42&lt;4),IF(D42&gt;MAX('MDA1'!M42,'MDA2'!M42),MAX('MDA1'!M42,'MDA2'!M42),D42),0)</f>
        <v>0</v>
      </c>
      <c r="I42" s="73">
        <f>IF(AND(COUNTRY_INFO!H42&gt;0,COUNTRY_INFO!H42&lt;4), IF(G42/D42*100&lt;&gt;0, IF(G42/D42*100&gt;100,100,G42/D42*100), "-"),0)</f>
        <v>0</v>
      </c>
      <c r="J42" s="67" t="str">
        <f>COUNTRY_INFO!M42</f>
        <v>Unknown</v>
      </c>
      <c r="K42" s="61"/>
      <c r="L42" s="61"/>
      <c r="M42" s="11">
        <f>MAX('MDA1'!M42,MAX('MDA3'!I42,'MDA3'!L42)+MAX('MDA3'!J42,'MDA3'!M42))</f>
        <v>0</v>
      </c>
      <c r="N42" s="11">
        <f>IF(AND(COUNTRY_INFO!I42&gt;0,COUNTRY_INFO!I42&lt;4),IF(J42&gt;MAX('MDA1'!M42,MAX('MDA3'!I42,'MDA3'!L42)+MAX('MDA3'!J42,'MDA3'!M42)),MAX('MDA1'!M42,MAX('MDA3'!I42,'MDA3'!L42)+MAX('MDA3'!J42,'MDA3'!M42)),J42),0)</f>
        <v>0</v>
      </c>
      <c r="O42" s="73">
        <f>IF(AND(COUNTRY_INFO!I42&gt;0,COUNTRY_INFO!I42&lt;4), IF(M42/J42*100&lt;&gt;0, IF(M42/J42*100&gt;100,100,M42/J42*100), "-"),0)</f>
        <v>0</v>
      </c>
      <c r="P42" s="67" t="str">
        <f>COUNTRY_INFO!N42</f>
        <v>Unknown</v>
      </c>
      <c r="Q42" s="61"/>
      <c r="R42" s="61"/>
      <c r="S42" s="11">
        <f>SUM(MAX('MDA2'!J42, 'T1'!L42, MAX(T3_R1!K42, T3_R2!K42)), MAX('MDA1'!K42, 'MDA2'!K42, 'T1'!M42, MAX(T3_R1!L42, T3_R2!L42)), MAX('MDA1'!L42, 'MDA2'!L42, 'T1'!N42, MAX(T3_R1!M42, T3_R2!M42)))</f>
        <v>0</v>
      </c>
      <c r="T42" s="11">
        <f>IF(AND(COUNTRY_INFO!J42&gt;1,COUNTRY_INFO!J42&lt;4),IF(COUNTRY_INFO!E42&gt;MAX('MDA2'!J42,'T1'!L42,MAX(T3_R1!K42,T3_R2!K42)),MAX('MDA2'!J42,'T1'!L42,MAX(T3_R1!K42,T3_R2!K42)),COUNTRY_INFO!E42),0)</f>
        <v>0</v>
      </c>
      <c r="U42" s="217">
        <f>IF(AND(COUNTRY_INFO!J42&gt;1,COUNTRY_INFO!J42&lt;4), IF(T42/COUNTRY_INFO!E42*100&lt;&gt;0, IF(T42/COUNTRY_INFO!E42*100&gt;100,100,T42/COUNTRY_INFO!E42*100), "-"),0)</f>
        <v>0</v>
      </c>
      <c r="V42" s="11">
        <f>IF(AND(COUNTRY_INFO!J42&gt;1,COUNTRY_INFO!J42&lt;4),IF(COUNTRY_INFO!F42&gt;MAX('MDA1'!K42,'MDA2'!K42,'T1'!M42,MAX(T3_R1!L42,T3_R2!L42)),MAX('MDA1'!K42,'MDA2'!K42,'T1'!M42,MAX(T3_R1!L42,T3_R2!L42)),COUNTRY_INFO!F42),0)</f>
        <v>0</v>
      </c>
      <c r="W42" s="217">
        <f>IF(AND(COUNTRY_INFO!J42&gt;1,COUNTRY_INFO!J42&lt;4), IF(V42/COUNTRY_INFO!F42*100&lt;&gt;0, IF(V42/COUNTRY_INFO!F42*100&gt;100,100,V42/COUNTRY_INFO!F42*100), "-"),0)</f>
        <v>0</v>
      </c>
      <c r="X42" s="11">
        <f t="shared" si="5"/>
        <v>0</v>
      </c>
      <c r="Y42" s="73">
        <f>IF(AND(COUNTRY_INFO!J42&gt;1,COUNTRY_INFO!J42&lt;4), IF(S42/P42*100&lt;&gt;0, IF(X42/P42*100&gt;100,100,X42/P42*100), "-"),0)</f>
        <v>0</v>
      </c>
      <c r="Z42" s="67" t="str">
        <f>COUNTRY_INFO!O42</f>
        <v>Unknown</v>
      </c>
      <c r="AA42" s="61"/>
      <c r="AB42" s="61"/>
      <c r="AC42" s="11">
        <f>MAX('T1'!L42,'T2'!J42)+MAX('T1'!M42,'T2'!K42)+MAX('T1'!N42,'T2'!L42)</f>
        <v>0</v>
      </c>
      <c r="AD42" s="11">
        <f>IF(COUNTRY_INFO!K42=1,IF(COUNTRY_INFO!F42*0.33&gt;MAX('T1'!M42,'T2'!K42),MAX('T1'!M42,'T2'!K42),COUNTRY_INFO!F42*0.33),IF(COUNTRY_INFO!K42=2,IF(COUNTRY_INFO!F42*0.5&gt;MAX('T1'!M42,'T2'!K42),MAX('T1'!M42,'T2'!K42),COUNTRY_INFO!F42*0.5),IF(COUNTRY_INFO!K42=3,IF(COUNTRY_INFO!F42&gt;MAX('T1'!M42,'T2'!K42),MAX('T1'!M42,'T2'!K42),COUNTRY_INFO!F42),0)))</f>
        <v>0</v>
      </c>
      <c r="AE42" s="217">
        <f>IF(AND(COUNTRY_INFO!K42&gt;0,COUNTRY_INFO!K42&lt;4),IF(Z42&gt;0,IF(COUNTRY_INFO!K42=1, AD42/(COUNTRY_INFO!F42*0.33)*100, IF(COUNTRY_INFO!K42=2, AD42/(COUNTRY_INFO!F42*0.5)*100, IF(COUNTRY_INFO!K42=3, AD42/COUNTRY_INFO!F42*100))),"-"),0)</f>
        <v>0</v>
      </c>
      <c r="AF42" s="11">
        <f>IF(COUNTRY_INFO!K42=2,IF(COUNTRY_INFO!G42*0.2&gt;MAX('T1'!N42,'T2'!L42),MAX('T1'!N42,'T2'!L42),COUNTRY_INFO!G42*0.2),IF(COUNTRY_INFO!K42=3,IF(COUNTRY_INFO!G42&gt;MAX('T1'!N42,'T2'!L42),MAX('T1'!N42,'T2'!L42),COUNTRY_INFO!G42),0))</f>
        <v>0</v>
      </c>
      <c r="AG42" s="217">
        <f>IF(AND(COUNTRY_INFO!K42&gt;0,COUNTRY_INFO!K42&lt;4),IF(Z42&gt;0,IF(COUNTRY_INFO!K42=1, 0, IF(COUNTRY_INFO!K42=2, AF42/(COUNTRY_INFO!G42*0.2)*100, IF(COUNTRY_INFO!K42=3, AF42/COUNTRY_INFO!G42*100))),"-"),0)</f>
        <v>0</v>
      </c>
      <c r="AH42" s="11">
        <f t="shared" si="6"/>
        <v>0</v>
      </c>
      <c r="AI42" s="73">
        <f>IF(AND(COUNTRY_INFO!K42&gt;0,COUNTRY_INFO!K42&lt;4), IF(AC42/Z42*100&lt;&gt;0, IF(AH42/Z42*100&gt;100,100,AH42/Z42*100), "-"),0)</f>
        <v>0</v>
      </c>
      <c r="AJ42" s="261"/>
      <c r="AK42" s="260">
        <f>IF(AND(D42&lt;&gt;0, D42&lt;&gt;"Unknown",D42&lt;&gt;"Stopped",D42&lt;&gt;"Not required"),D42/COUNTRY_INFO!D42, 0)</f>
        <v>0</v>
      </c>
      <c r="AL42" s="260">
        <f>IF(AND(J42&lt;&gt;0,J42&lt;&gt;"Unknown",J42&lt;&gt;"Stopped",J42&lt;&gt;"Not required"),J42/COUNTRY_INFO!D42, 0)</f>
        <v>0</v>
      </c>
      <c r="AM42" s="260">
        <f>IF(AND(P42&lt;&gt;0,P42&lt;&gt;"Unknown",P42&lt;&gt;"Not required"),P42/(COUNTRY_INFO!E42+COUNTRY_INFO!F42), 0)</f>
        <v>0</v>
      </c>
      <c r="AN42" s="260">
        <f>IF(AND(Z42&lt;&gt;0,Z42&lt;&gt;"Unknown",Z42&lt;&gt;"Not required"),IF(COUNTRY_INFO!K42=1,1,IF(COUNTRY_INFO!K42=2,0.5*COUNTRY_INFO!F42/(0.5*COUNTRY_INFO!F42+0.2*COUNTRY_INFO!G42),IF(COUNTRY_INFO!K42=3,COUNTRY_INFO!F42/(COUNTRY_INFO!F42+COUNTRY_INFO!G42)))),0)</f>
        <v>0</v>
      </c>
      <c r="AO42" s="260">
        <f>IF(AND(Z42&lt;&gt;0,Z42&lt;&gt;"Unknown",Z42&lt;&gt;"Not required"),IF(COUNTRY_INFO!K42=1,0,IF(COUNTRY_INFO!K42=2,0.2*COUNTRY_INFO!G42/(0.5*COUNTRY_INFO!F42+0.2*COUNTRY_INFO!G42),IF(COUNTRY_INFO!K42=3,COUNTRY_INFO!G42/(COUNTRY_INFO!F42+COUNTRY_INFO!G42)))),0)</f>
        <v>0</v>
      </c>
      <c r="AP42" s="259">
        <f>MAX(COUNTRY_INFO!D42*AK42*PROFILE!$G$7,COUNTRY_INFO!D42*AL42*PROFILE!$G$7)</f>
        <v>0</v>
      </c>
      <c r="AQ42" s="259">
        <f>MAX(COUNTRY_INFO!D42*AK42*PROFILE!$G$8,COUNTRY_INFO!D42*AL42*PROFILE!$G$8,COUNTRY_INFO!D42*AM42*PROFILE!$G$8)</f>
        <v>0</v>
      </c>
      <c r="AR42" s="259">
        <f>MAX(COUNTRY_INFO!D42*AK42*PROFILE!$G$9,COUNTRY_INFO!D42*AL42*PROFILE!$G$9,COUNTRY_INFO!D42*AM42*PROFILE!$G$9,IF(AND(DISTRICT!Z42&lt;&gt;"Unknown",Z42&lt;&gt;"Not required"),COUNTRY_INFO!O42*DISTRICT!AN42,0))</f>
        <v>0</v>
      </c>
      <c r="AS42" s="259">
        <f>MAX(COUNTRY_INFO!D42*AK42*PROFILE!$G$10,COUNTRY_INFO!D42*AL42*PROFILE!$G$10,IF(AND(DISTRICT!Z42&lt;&gt;"Unknown",Z42&lt;&gt;"Not required"),COUNTRY_INFO!O42*DISTRICT!AO42,0))</f>
        <v>0</v>
      </c>
      <c r="AT42" s="259">
        <f t="shared" si="7"/>
        <v>0</v>
      </c>
      <c r="AU42" s="258">
        <f t="shared" si="2"/>
        <v>0</v>
      </c>
      <c r="AV42" s="259">
        <f>MAX('MDA2'!J42,'T1'!L42,'T2'!J42,T3_R1!K42,T3_R2!K42)</f>
        <v>0</v>
      </c>
      <c r="AW42" s="259">
        <f>MAX('MDA1'!K42,'MDA2'!K42,'MDA3'!I42,'MDA3'!L42,'T1'!M42,'T2'!K42,T3_R1!L42,T3_R2!L42)</f>
        <v>0</v>
      </c>
      <c r="AX42" s="259">
        <f>MAX('MDA1'!L42,'MDA2'!L42,'MDA3'!J42,'MDA3'!M42,'T1'!N42,'T2'!L42,T3_R1!M42,T3_R2!M42)</f>
        <v>0</v>
      </c>
      <c r="AY42" s="259">
        <f t="shared" si="8"/>
        <v>0</v>
      </c>
      <c r="AZ42" s="259">
        <f>MAX('MDA2'!J42,T42)</f>
        <v>0</v>
      </c>
      <c r="BA42" s="259">
        <f>MAX('MDA1'!K42,'MDA2'!K42,'MDA3'!I42,'MDA3'!L42,V42,AD42)</f>
        <v>0</v>
      </c>
      <c r="BB42" s="259">
        <f>MAX('MDA1'!L42,'MDA2'!L42,'MDA3'!J42,'MDA3'!M42,AF42)</f>
        <v>0</v>
      </c>
      <c r="BC42" s="259">
        <f t="shared" si="3"/>
        <v>0</v>
      </c>
      <c r="BD42" s="260">
        <f t="shared" si="4"/>
        <v>0</v>
      </c>
    </row>
    <row r="43" spans="1:56" x14ac:dyDescent="0.2">
      <c r="A43" s="10" t="str">
        <f>IF(COUNTRY_INFO!A43=0," ",COUNTRY_INFO!A43)</f>
        <v>Ethiopia</v>
      </c>
      <c r="B43" s="10" t="str">
        <f>IF(COUNTRY_INFO!B43=0," ",COUNTRY_INFO!B43)</f>
        <v>AfarHarri</v>
      </c>
      <c r="C43" s="87" t="str">
        <f>IF(COUNTRY_INFO!C43=0," ",COUNTRY_INFO!C43)</f>
        <v>Ewa</v>
      </c>
      <c r="D43" s="67">
        <f>COUNTRY_INFO!L43</f>
        <v>0</v>
      </c>
      <c r="E43" s="61"/>
      <c r="F43" s="61"/>
      <c r="G43" s="11">
        <f>MAX('MDA1'!M43,'MDA2'!M43)</f>
        <v>0</v>
      </c>
      <c r="H43" s="11">
        <f>IF(AND(COUNTRY_INFO!H43&gt;0,COUNTRY_INFO!H43&lt;4),IF(D43&gt;MAX('MDA1'!M43,'MDA2'!M43),MAX('MDA1'!M43,'MDA2'!M43),D43),0)</f>
        <v>0</v>
      </c>
      <c r="I43" s="73">
        <f>IF(AND(COUNTRY_INFO!H43&gt;0,COUNTRY_INFO!H43&lt;4), IF(G43/D43*100&lt;&gt;0, IF(G43/D43*100&gt;100,100,G43/D43*100), "-"),0)</f>
        <v>0</v>
      </c>
      <c r="J43" s="67" t="str">
        <f>COUNTRY_INFO!M43</f>
        <v>Unknown</v>
      </c>
      <c r="K43" s="61"/>
      <c r="L43" s="61"/>
      <c r="M43" s="11">
        <f>MAX('MDA1'!M43,MAX('MDA3'!I43,'MDA3'!L43)+MAX('MDA3'!J43,'MDA3'!M43))</f>
        <v>0</v>
      </c>
      <c r="N43" s="11">
        <f>IF(AND(COUNTRY_INFO!I43&gt;0,COUNTRY_INFO!I43&lt;4),IF(J43&gt;MAX('MDA1'!M43,MAX('MDA3'!I43,'MDA3'!L43)+MAX('MDA3'!J43,'MDA3'!M43)),MAX('MDA1'!M43,MAX('MDA3'!I43,'MDA3'!L43)+MAX('MDA3'!J43,'MDA3'!M43)),J43),0)</f>
        <v>0</v>
      </c>
      <c r="O43" s="73">
        <f>IF(AND(COUNTRY_INFO!I43&gt;0,COUNTRY_INFO!I43&lt;4), IF(M43/J43*100&lt;&gt;0, IF(M43/J43*100&gt;100,100,M43/J43*100), "-"),0)</f>
        <v>0</v>
      </c>
      <c r="P43" s="67" t="str">
        <f>COUNTRY_INFO!N43</f>
        <v>Unknown</v>
      </c>
      <c r="Q43" s="61"/>
      <c r="R43" s="61"/>
      <c r="S43" s="11">
        <f>SUM(MAX('MDA2'!J43, 'T1'!L43, MAX(T3_R1!K43, T3_R2!K43)), MAX('MDA1'!K43, 'MDA2'!K43, 'T1'!M43, MAX(T3_R1!L43, T3_R2!L43)), MAX('MDA1'!L43, 'MDA2'!L43, 'T1'!N43, MAX(T3_R1!M43, T3_R2!M43)))</f>
        <v>0</v>
      </c>
      <c r="T43" s="11">
        <f>IF(AND(COUNTRY_INFO!J43&gt;1,COUNTRY_INFO!J43&lt;4),IF(COUNTRY_INFO!E43&gt;MAX('MDA2'!J43,'T1'!L43,MAX(T3_R1!K43,T3_R2!K43)),MAX('MDA2'!J43,'T1'!L43,MAX(T3_R1!K43,T3_R2!K43)),COUNTRY_INFO!E43),0)</f>
        <v>0</v>
      </c>
      <c r="U43" s="217">
        <f>IF(AND(COUNTRY_INFO!J43&gt;1,COUNTRY_INFO!J43&lt;4), IF(T43/COUNTRY_INFO!E43*100&lt;&gt;0, IF(T43/COUNTRY_INFO!E43*100&gt;100,100,T43/COUNTRY_INFO!E43*100), "-"),0)</f>
        <v>0</v>
      </c>
      <c r="V43" s="11">
        <f>IF(AND(COUNTRY_INFO!J43&gt;1,COUNTRY_INFO!J43&lt;4),IF(COUNTRY_INFO!F43&gt;MAX('MDA1'!K43,'MDA2'!K43,'T1'!M43,MAX(T3_R1!L43,T3_R2!L43)),MAX('MDA1'!K43,'MDA2'!K43,'T1'!M43,MAX(T3_R1!L43,T3_R2!L43)),COUNTRY_INFO!F43),0)</f>
        <v>0</v>
      </c>
      <c r="W43" s="217">
        <f>IF(AND(COUNTRY_INFO!J43&gt;1,COUNTRY_INFO!J43&lt;4), IF(V43/COUNTRY_INFO!F43*100&lt;&gt;0, IF(V43/COUNTRY_INFO!F43*100&gt;100,100,V43/COUNTRY_INFO!F43*100), "-"),0)</f>
        <v>0</v>
      </c>
      <c r="X43" s="11">
        <f t="shared" si="5"/>
        <v>0</v>
      </c>
      <c r="Y43" s="73">
        <f>IF(AND(COUNTRY_INFO!J43&gt;1,COUNTRY_INFO!J43&lt;4), IF(S43/P43*100&lt;&gt;0, IF(X43/P43*100&gt;100,100,X43/P43*100), "-"),0)</f>
        <v>0</v>
      </c>
      <c r="Z43" s="67" t="str">
        <f>COUNTRY_INFO!O43</f>
        <v>Unknown</v>
      </c>
      <c r="AA43" s="61"/>
      <c r="AB43" s="61"/>
      <c r="AC43" s="11">
        <f>MAX('T1'!L43,'T2'!J43)+MAX('T1'!M43,'T2'!K43)+MAX('T1'!N43,'T2'!L43)</f>
        <v>0</v>
      </c>
      <c r="AD43" s="11">
        <f>IF(COUNTRY_INFO!K43=1,IF(COUNTRY_INFO!F43*0.33&gt;MAX('T1'!M43,'T2'!K43),MAX('T1'!M43,'T2'!K43),COUNTRY_INFO!F43*0.33),IF(COUNTRY_INFO!K43=2,IF(COUNTRY_INFO!F43*0.5&gt;MAX('T1'!M43,'T2'!K43),MAX('T1'!M43,'T2'!K43),COUNTRY_INFO!F43*0.5),IF(COUNTRY_INFO!K43=3,IF(COUNTRY_INFO!F43&gt;MAX('T1'!M43,'T2'!K43),MAX('T1'!M43,'T2'!K43),COUNTRY_INFO!F43),0)))</f>
        <v>0</v>
      </c>
      <c r="AE43" s="217">
        <f>IF(AND(COUNTRY_INFO!K43&gt;0,COUNTRY_INFO!K43&lt;4),IF(Z43&gt;0,IF(COUNTRY_INFO!K43=1, AD43/(COUNTRY_INFO!F43*0.33)*100, IF(COUNTRY_INFO!K43=2, AD43/(COUNTRY_INFO!F43*0.5)*100, IF(COUNTRY_INFO!K43=3, AD43/COUNTRY_INFO!F43*100))),"-"),0)</f>
        <v>0</v>
      </c>
      <c r="AF43" s="11">
        <f>IF(COUNTRY_INFO!K43=2,IF(COUNTRY_INFO!G43*0.2&gt;MAX('T1'!N43,'T2'!L43),MAX('T1'!N43,'T2'!L43),COUNTRY_INFO!G43*0.2),IF(COUNTRY_INFO!K43=3,IF(COUNTRY_INFO!G43&gt;MAX('T1'!N43,'T2'!L43),MAX('T1'!N43,'T2'!L43),COUNTRY_INFO!G43),0))</f>
        <v>0</v>
      </c>
      <c r="AG43" s="217">
        <f>IF(AND(COUNTRY_INFO!K43&gt;0,COUNTRY_INFO!K43&lt;4),IF(Z43&gt;0,IF(COUNTRY_INFO!K43=1, 0, IF(COUNTRY_INFO!K43=2, AF43/(COUNTRY_INFO!G43*0.2)*100, IF(COUNTRY_INFO!K43=3, AF43/COUNTRY_INFO!G43*100))),"-"),0)</f>
        <v>0</v>
      </c>
      <c r="AH43" s="11">
        <f t="shared" si="6"/>
        <v>0</v>
      </c>
      <c r="AI43" s="73">
        <f>IF(AND(COUNTRY_INFO!K43&gt;0,COUNTRY_INFO!K43&lt;4), IF(AC43/Z43*100&lt;&gt;0, IF(AH43/Z43*100&gt;100,100,AH43/Z43*100), "-"),0)</f>
        <v>0</v>
      </c>
      <c r="AJ43" s="261"/>
      <c r="AK43" s="260">
        <f>IF(AND(D43&lt;&gt;0, D43&lt;&gt;"Unknown",D43&lt;&gt;"Stopped",D43&lt;&gt;"Not required"),D43/COUNTRY_INFO!D43, 0)</f>
        <v>0</v>
      </c>
      <c r="AL43" s="260">
        <f>IF(AND(J43&lt;&gt;0,J43&lt;&gt;"Unknown",J43&lt;&gt;"Stopped",J43&lt;&gt;"Not required"),J43/COUNTRY_INFO!D43, 0)</f>
        <v>0</v>
      </c>
      <c r="AM43" s="260">
        <f>IF(AND(P43&lt;&gt;0,P43&lt;&gt;"Unknown",P43&lt;&gt;"Not required"),P43/(COUNTRY_INFO!E43+COUNTRY_INFO!F43), 0)</f>
        <v>0</v>
      </c>
      <c r="AN43" s="260">
        <f>IF(AND(Z43&lt;&gt;0,Z43&lt;&gt;"Unknown",Z43&lt;&gt;"Not required"),IF(COUNTRY_INFO!K43=1,1,IF(COUNTRY_INFO!K43=2,0.5*COUNTRY_INFO!F43/(0.5*COUNTRY_INFO!F43+0.2*COUNTRY_INFO!G43),IF(COUNTRY_INFO!K43=3,COUNTRY_INFO!F43/(COUNTRY_INFO!F43+COUNTRY_INFO!G43)))),0)</f>
        <v>0</v>
      </c>
      <c r="AO43" s="260">
        <f>IF(AND(Z43&lt;&gt;0,Z43&lt;&gt;"Unknown",Z43&lt;&gt;"Not required"),IF(COUNTRY_INFO!K43=1,0,IF(COUNTRY_INFO!K43=2,0.2*COUNTRY_INFO!G43/(0.5*COUNTRY_INFO!F43+0.2*COUNTRY_INFO!G43),IF(COUNTRY_INFO!K43=3,COUNTRY_INFO!G43/(COUNTRY_INFO!F43+COUNTRY_INFO!G43)))),0)</f>
        <v>0</v>
      </c>
      <c r="AP43" s="259">
        <f>MAX(COUNTRY_INFO!D43*AK43*PROFILE!$G$7,COUNTRY_INFO!D43*AL43*PROFILE!$G$7)</f>
        <v>0</v>
      </c>
      <c r="AQ43" s="259">
        <f>MAX(COUNTRY_INFO!D43*AK43*PROFILE!$G$8,COUNTRY_INFO!D43*AL43*PROFILE!$G$8,COUNTRY_INFO!D43*AM43*PROFILE!$G$8)</f>
        <v>0</v>
      </c>
      <c r="AR43" s="259">
        <f>MAX(COUNTRY_INFO!D43*AK43*PROFILE!$G$9,COUNTRY_INFO!D43*AL43*PROFILE!$G$9,COUNTRY_INFO!D43*AM43*PROFILE!$G$9,IF(AND(DISTRICT!Z43&lt;&gt;"Unknown",Z43&lt;&gt;"Not required"),COUNTRY_INFO!O43*DISTRICT!AN43,0))</f>
        <v>0</v>
      </c>
      <c r="AS43" s="259">
        <f>MAX(COUNTRY_INFO!D43*AK43*PROFILE!$G$10,COUNTRY_INFO!D43*AL43*PROFILE!$G$10,IF(AND(DISTRICT!Z43&lt;&gt;"Unknown",Z43&lt;&gt;"Not required"),COUNTRY_INFO!O43*DISTRICT!AO43,0))</f>
        <v>0</v>
      </c>
      <c r="AT43" s="259">
        <f t="shared" si="7"/>
        <v>0</v>
      </c>
      <c r="AU43" s="258">
        <f t="shared" si="2"/>
        <v>0</v>
      </c>
      <c r="AV43" s="259">
        <f>MAX('MDA2'!J43,'T1'!L43,'T2'!J43,T3_R1!K43,T3_R2!K43)</f>
        <v>0</v>
      </c>
      <c r="AW43" s="259">
        <f>MAX('MDA1'!K43,'MDA2'!K43,'MDA3'!I43,'MDA3'!L43,'T1'!M43,'T2'!K43,T3_R1!L43,T3_R2!L43)</f>
        <v>0</v>
      </c>
      <c r="AX43" s="259">
        <f>MAX('MDA1'!L43,'MDA2'!L43,'MDA3'!J43,'MDA3'!M43,'T1'!N43,'T2'!L43,T3_R1!M43,T3_R2!M43)</f>
        <v>0</v>
      </c>
      <c r="AY43" s="259">
        <f t="shared" si="8"/>
        <v>0</v>
      </c>
      <c r="AZ43" s="259">
        <f>MAX('MDA2'!J43,T43)</f>
        <v>0</v>
      </c>
      <c r="BA43" s="259">
        <f>MAX('MDA1'!K43,'MDA2'!K43,'MDA3'!I43,'MDA3'!L43,V43,AD43)</f>
        <v>0</v>
      </c>
      <c r="BB43" s="259">
        <f>MAX('MDA1'!L43,'MDA2'!L43,'MDA3'!J43,'MDA3'!M43,AF43)</f>
        <v>0</v>
      </c>
      <c r="BC43" s="259">
        <f t="shared" si="3"/>
        <v>0</v>
      </c>
      <c r="BD43" s="260">
        <f t="shared" si="4"/>
        <v>0</v>
      </c>
    </row>
    <row r="44" spans="1:56" x14ac:dyDescent="0.2">
      <c r="A44" s="10" t="str">
        <f>IF(COUNTRY_INFO!A44=0," ",COUNTRY_INFO!A44)</f>
        <v>Ethiopia</v>
      </c>
      <c r="B44" s="10" t="str">
        <f>IF(COUNTRY_INFO!B44=0," ",COUNTRY_INFO!B44)</f>
        <v>AfarHarri</v>
      </c>
      <c r="C44" s="87" t="str">
        <f>IF(COUNTRY_INFO!C44=0," ",COUNTRY_INFO!C44)</f>
        <v>Gewane</v>
      </c>
      <c r="D44" s="67">
        <f>COUNTRY_INFO!L44</f>
        <v>0</v>
      </c>
      <c r="E44" s="61"/>
      <c r="F44" s="61"/>
      <c r="G44" s="11">
        <f>MAX('MDA1'!M44,'MDA2'!M44)</f>
        <v>0</v>
      </c>
      <c r="H44" s="11">
        <f>IF(AND(COUNTRY_INFO!H44&gt;0,COUNTRY_INFO!H44&lt;4),IF(D44&gt;MAX('MDA1'!M44,'MDA2'!M44),MAX('MDA1'!M44,'MDA2'!M44),D44),0)</f>
        <v>0</v>
      </c>
      <c r="I44" s="73">
        <f>IF(AND(COUNTRY_INFO!H44&gt;0,COUNTRY_INFO!H44&lt;4), IF(G44/D44*100&lt;&gt;0, IF(G44/D44*100&gt;100,100,G44/D44*100), "-"),0)</f>
        <v>0</v>
      </c>
      <c r="J44" s="67" t="str">
        <f>COUNTRY_INFO!M44</f>
        <v>Unknown</v>
      </c>
      <c r="K44" s="61"/>
      <c r="L44" s="61"/>
      <c r="M44" s="11">
        <f>MAX('MDA1'!M44,MAX('MDA3'!I44,'MDA3'!L44)+MAX('MDA3'!J44,'MDA3'!M44))</f>
        <v>0</v>
      </c>
      <c r="N44" s="11">
        <f>IF(AND(COUNTRY_INFO!I44&gt;0,COUNTRY_INFO!I44&lt;4),IF(J44&gt;MAX('MDA1'!M44,MAX('MDA3'!I44,'MDA3'!L44)+MAX('MDA3'!J44,'MDA3'!M44)),MAX('MDA1'!M44,MAX('MDA3'!I44,'MDA3'!L44)+MAX('MDA3'!J44,'MDA3'!M44)),J44),0)</f>
        <v>0</v>
      </c>
      <c r="O44" s="73">
        <f>IF(AND(COUNTRY_INFO!I44&gt;0,COUNTRY_INFO!I44&lt;4), IF(M44/J44*100&lt;&gt;0, IF(M44/J44*100&gt;100,100,M44/J44*100), "-"),0)</f>
        <v>0</v>
      </c>
      <c r="P44" s="67">
        <f>COUNTRY_INFO!N44</f>
        <v>0</v>
      </c>
      <c r="Q44" s="61"/>
      <c r="R44" s="61"/>
      <c r="S44" s="11">
        <f>SUM(MAX('MDA2'!J44, 'T1'!L44, MAX(T3_R1!K44, T3_R2!K44)), MAX('MDA1'!K44, 'MDA2'!K44, 'T1'!M44, MAX(T3_R1!L44, T3_R2!L44)), MAX('MDA1'!L44, 'MDA2'!L44, 'T1'!N44, MAX(T3_R1!M44, T3_R2!M44)))</f>
        <v>0</v>
      </c>
      <c r="T44" s="11">
        <f>IF(AND(COUNTRY_INFO!J44&gt;1,COUNTRY_INFO!J44&lt;4),IF(COUNTRY_INFO!E44&gt;MAX('MDA2'!J44,'T1'!L44,MAX(T3_R1!K44,T3_R2!K44)),MAX('MDA2'!J44,'T1'!L44,MAX(T3_R1!K44,T3_R2!K44)),COUNTRY_INFO!E44),0)</f>
        <v>0</v>
      </c>
      <c r="U44" s="217">
        <f>IF(AND(COUNTRY_INFO!J44&gt;1,COUNTRY_INFO!J44&lt;4), IF(T44/COUNTRY_INFO!E44*100&lt;&gt;0, IF(T44/COUNTRY_INFO!E44*100&gt;100,100,T44/COUNTRY_INFO!E44*100), "-"),0)</f>
        <v>0</v>
      </c>
      <c r="V44" s="11">
        <f>IF(AND(COUNTRY_INFO!J44&gt;1,COUNTRY_INFO!J44&lt;4),IF(COUNTRY_INFO!F44&gt;MAX('MDA1'!K44,'MDA2'!K44,'T1'!M44,MAX(T3_R1!L44,T3_R2!L44)),MAX('MDA1'!K44,'MDA2'!K44,'T1'!M44,MAX(T3_R1!L44,T3_R2!L44)),COUNTRY_INFO!F44),0)</f>
        <v>0</v>
      </c>
      <c r="W44" s="217">
        <f>IF(AND(COUNTRY_INFO!J44&gt;1,COUNTRY_INFO!J44&lt;4), IF(V44/COUNTRY_INFO!F44*100&lt;&gt;0, IF(V44/COUNTRY_INFO!F44*100&gt;100,100,V44/COUNTRY_INFO!F44*100), "-"),0)</f>
        <v>0</v>
      </c>
      <c r="X44" s="11">
        <f t="shared" si="5"/>
        <v>0</v>
      </c>
      <c r="Y44" s="73">
        <f>IF(AND(COUNTRY_INFO!J44&gt;1,COUNTRY_INFO!J44&lt;4), IF(S44/P44*100&lt;&gt;0, IF(X44/P44*100&gt;100,100,X44/P44*100), "-"),0)</f>
        <v>0</v>
      </c>
      <c r="Z44" s="67">
        <f>COUNTRY_INFO!O44</f>
        <v>0</v>
      </c>
      <c r="AA44" s="61"/>
      <c r="AB44" s="61"/>
      <c r="AC44" s="11">
        <f>MAX('T1'!L44,'T2'!J44)+MAX('T1'!M44,'T2'!K44)+MAX('T1'!N44,'T2'!L44)</f>
        <v>0</v>
      </c>
      <c r="AD44" s="11">
        <f>IF(COUNTRY_INFO!K44=1,IF(COUNTRY_INFO!F44*0.33&gt;MAX('T1'!M44,'T2'!K44),MAX('T1'!M44,'T2'!K44),COUNTRY_INFO!F44*0.33),IF(COUNTRY_INFO!K44=2,IF(COUNTRY_INFO!F44*0.5&gt;MAX('T1'!M44,'T2'!K44),MAX('T1'!M44,'T2'!K44),COUNTRY_INFO!F44*0.5),IF(COUNTRY_INFO!K44=3,IF(COUNTRY_INFO!F44&gt;MAX('T1'!M44,'T2'!K44),MAX('T1'!M44,'T2'!K44),COUNTRY_INFO!F44),0)))</f>
        <v>0</v>
      </c>
      <c r="AE44" s="217">
        <f>IF(AND(COUNTRY_INFO!K44&gt;0,COUNTRY_INFO!K44&lt;4),IF(Z44&gt;0,IF(COUNTRY_INFO!K44=1, AD44/(COUNTRY_INFO!F44*0.33)*100, IF(COUNTRY_INFO!K44=2, AD44/(COUNTRY_INFO!F44*0.5)*100, IF(COUNTRY_INFO!K44=3, AD44/COUNTRY_INFO!F44*100))),"-"),0)</f>
        <v>0</v>
      </c>
      <c r="AF44" s="11">
        <f>IF(COUNTRY_INFO!K44=2,IF(COUNTRY_INFO!G44*0.2&gt;MAX('T1'!N44,'T2'!L44),MAX('T1'!N44,'T2'!L44),COUNTRY_INFO!G44*0.2),IF(COUNTRY_INFO!K44=3,IF(COUNTRY_INFO!G44&gt;MAX('T1'!N44,'T2'!L44),MAX('T1'!N44,'T2'!L44),COUNTRY_INFO!G44),0))</f>
        <v>0</v>
      </c>
      <c r="AG44" s="217">
        <f>IF(AND(COUNTRY_INFO!K44&gt;0,COUNTRY_INFO!K44&lt;4),IF(Z44&gt;0,IF(COUNTRY_INFO!K44=1, 0, IF(COUNTRY_INFO!K44=2, AF44/(COUNTRY_INFO!G44*0.2)*100, IF(COUNTRY_INFO!K44=3, AF44/COUNTRY_INFO!G44*100))),"-"),0)</f>
        <v>0</v>
      </c>
      <c r="AH44" s="11">
        <f t="shared" si="6"/>
        <v>0</v>
      </c>
      <c r="AI44" s="73">
        <f>IF(AND(COUNTRY_INFO!K44&gt;0,COUNTRY_INFO!K44&lt;4), IF(AC44/Z44*100&lt;&gt;0, IF(AH44/Z44*100&gt;100,100,AH44/Z44*100), "-"),0)</f>
        <v>0</v>
      </c>
      <c r="AJ44" s="261"/>
      <c r="AK44" s="260">
        <f>IF(AND(D44&lt;&gt;0, D44&lt;&gt;"Unknown",D44&lt;&gt;"Stopped",D44&lt;&gt;"Not required"),D44/COUNTRY_INFO!D44, 0)</f>
        <v>0</v>
      </c>
      <c r="AL44" s="260">
        <f>IF(AND(J44&lt;&gt;0,J44&lt;&gt;"Unknown",J44&lt;&gt;"Stopped",J44&lt;&gt;"Not required"),J44/COUNTRY_INFO!D44, 0)</f>
        <v>0</v>
      </c>
      <c r="AM44" s="260">
        <f>IF(AND(P44&lt;&gt;0,P44&lt;&gt;"Unknown",P44&lt;&gt;"Not required"),P44/(COUNTRY_INFO!E44+COUNTRY_INFO!F44), 0)</f>
        <v>0</v>
      </c>
      <c r="AN44" s="260">
        <f>IF(AND(Z44&lt;&gt;0,Z44&lt;&gt;"Unknown",Z44&lt;&gt;"Not required"),IF(COUNTRY_INFO!K44=1,1,IF(COUNTRY_INFO!K44=2,0.5*COUNTRY_INFO!F44/(0.5*COUNTRY_INFO!F44+0.2*COUNTRY_INFO!G44),IF(COUNTRY_INFO!K44=3,COUNTRY_INFO!F44/(COUNTRY_INFO!F44+COUNTRY_INFO!G44)))),0)</f>
        <v>0</v>
      </c>
      <c r="AO44" s="260">
        <f>IF(AND(Z44&lt;&gt;0,Z44&lt;&gt;"Unknown",Z44&lt;&gt;"Not required"),IF(COUNTRY_INFO!K44=1,0,IF(COUNTRY_INFO!K44=2,0.2*COUNTRY_INFO!G44/(0.5*COUNTRY_INFO!F44+0.2*COUNTRY_INFO!G44),IF(COUNTRY_INFO!K44=3,COUNTRY_INFO!G44/(COUNTRY_INFO!F44+COUNTRY_INFO!G44)))),0)</f>
        <v>0</v>
      </c>
      <c r="AP44" s="259">
        <f>MAX(COUNTRY_INFO!D44*AK44*PROFILE!$G$7,COUNTRY_INFO!D44*AL44*PROFILE!$G$7)</f>
        <v>0</v>
      </c>
      <c r="AQ44" s="259">
        <f>MAX(COUNTRY_INFO!D44*AK44*PROFILE!$G$8,COUNTRY_INFO!D44*AL44*PROFILE!$G$8,COUNTRY_INFO!D44*AM44*PROFILE!$G$8)</f>
        <v>0</v>
      </c>
      <c r="AR44" s="259">
        <f>MAX(COUNTRY_INFO!D44*AK44*PROFILE!$G$9,COUNTRY_INFO!D44*AL44*PROFILE!$G$9,COUNTRY_INFO!D44*AM44*PROFILE!$G$9,IF(AND(DISTRICT!Z44&lt;&gt;"Unknown",Z44&lt;&gt;"Not required"),COUNTRY_INFO!O44*DISTRICT!AN44,0))</f>
        <v>0</v>
      </c>
      <c r="AS44" s="259">
        <f>MAX(COUNTRY_INFO!D44*AK44*PROFILE!$G$10,COUNTRY_INFO!D44*AL44*PROFILE!$G$10,IF(AND(DISTRICT!Z44&lt;&gt;"Unknown",Z44&lt;&gt;"Not required"),COUNTRY_INFO!O44*DISTRICT!AO44,0))</f>
        <v>0</v>
      </c>
      <c r="AT44" s="259">
        <f t="shared" si="7"/>
        <v>0</v>
      </c>
      <c r="AU44" s="258">
        <f t="shared" si="2"/>
        <v>0</v>
      </c>
      <c r="AV44" s="259">
        <f>MAX('MDA2'!J44,'T1'!L44,'T2'!J44,T3_R1!K44,T3_R2!K44)</f>
        <v>0</v>
      </c>
      <c r="AW44" s="259">
        <f>MAX('MDA1'!K44,'MDA2'!K44,'MDA3'!I44,'MDA3'!L44,'T1'!M44,'T2'!K44,T3_R1!L44,T3_R2!L44)</f>
        <v>0</v>
      </c>
      <c r="AX44" s="259">
        <f>MAX('MDA1'!L44,'MDA2'!L44,'MDA3'!J44,'MDA3'!M44,'T1'!N44,'T2'!L44,T3_R1!M44,T3_R2!M44)</f>
        <v>0</v>
      </c>
      <c r="AY44" s="259">
        <f t="shared" si="8"/>
        <v>0</v>
      </c>
      <c r="AZ44" s="259">
        <f>MAX('MDA2'!J44,T44)</f>
        <v>0</v>
      </c>
      <c r="BA44" s="259">
        <f>MAX('MDA1'!K44,'MDA2'!K44,'MDA3'!I44,'MDA3'!L44,V44,AD44)</f>
        <v>0</v>
      </c>
      <c r="BB44" s="259">
        <f>MAX('MDA1'!L44,'MDA2'!L44,'MDA3'!J44,'MDA3'!M44,AF44)</f>
        <v>0</v>
      </c>
      <c r="BC44" s="259">
        <f t="shared" si="3"/>
        <v>0</v>
      </c>
      <c r="BD44" s="260">
        <f t="shared" si="4"/>
        <v>0</v>
      </c>
    </row>
    <row r="45" spans="1:56" x14ac:dyDescent="0.2">
      <c r="A45" s="10" t="str">
        <f>IF(COUNTRY_INFO!A45=0," ",COUNTRY_INFO!A45)</f>
        <v>Ethiopia</v>
      </c>
      <c r="B45" s="10" t="str">
        <f>IF(COUNTRY_INFO!B45=0," ",COUNTRY_INFO!B45)</f>
        <v>AfarHarri</v>
      </c>
      <c r="C45" s="87" t="str">
        <f>IF(COUNTRY_INFO!C45=0," ",COUNTRY_INFO!C45)</f>
        <v>Gulina</v>
      </c>
      <c r="D45" s="67">
        <f>COUNTRY_INFO!L45</f>
        <v>0</v>
      </c>
      <c r="E45" s="61"/>
      <c r="F45" s="61"/>
      <c r="G45" s="11">
        <f>MAX('MDA1'!M45,'MDA2'!M45)</f>
        <v>0</v>
      </c>
      <c r="H45" s="11">
        <f>IF(AND(COUNTRY_INFO!H45&gt;0,COUNTRY_INFO!H45&lt;4),IF(D45&gt;MAX('MDA1'!M45,'MDA2'!M45),MAX('MDA1'!M45,'MDA2'!M45),D45),0)</f>
        <v>0</v>
      </c>
      <c r="I45" s="73">
        <f>IF(AND(COUNTRY_INFO!H45&gt;0,COUNTRY_INFO!H45&lt;4), IF(G45/D45*100&lt;&gt;0, IF(G45/D45*100&gt;100,100,G45/D45*100), "-"),0)</f>
        <v>0</v>
      </c>
      <c r="J45" s="67" t="str">
        <f>COUNTRY_INFO!M45</f>
        <v>Unknown</v>
      </c>
      <c r="K45" s="61"/>
      <c r="L45" s="61"/>
      <c r="M45" s="11">
        <f>MAX('MDA1'!M45,MAX('MDA3'!I45,'MDA3'!L45)+MAX('MDA3'!J45,'MDA3'!M45))</f>
        <v>0</v>
      </c>
      <c r="N45" s="11">
        <f>IF(AND(COUNTRY_INFO!I45&gt;0,COUNTRY_INFO!I45&lt;4),IF(J45&gt;MAX('MDA1'!M45,MAX('MDA3'!I45,'MDA3'!L45)+MAX('MDA3'!J45,'MDA3'!M45)),MAX('MDA1'!M45,MAX('MDA3'!I45,'MDA3'!L45)+MAX('MDA3'!J45,'MDA3'!M45)),J45),0)</f>
        <v>0</v>
      </c>
      <c r="O45" s="73">
        <f>IF(AND(COUNTRY_INFO!I45&gt;0,COUNTRY_INFO!I45&lt;4), IF(M45/J45*100&lt;&gt;0, IF(M45/J45*100&gt;100,100,M45/J45*100), "-"),0)</f>
        <v>0</v>
      </c>
      <c r="P45" s="67" t="str">
        <f>COUNTRY_INFO!N45</f>
        <v>Unknown</v>
      </c>
      <c r="Q45" s="61"/>
      <c r="R45" s="61"/>
      <c r="S45" s="11">
        <f>SUM(MAX('MDA2'!J45, 'T1'!L45, MAX(T3_R1!K45, T3_R2!K45)), MAX('MDA1'!K45, 'MDA2'!K45, 'T1'!M45, MAX(T3_R1!L45, T3_R2!L45)), MAX('MDA1'!L45, 'MDA2'!L45, 'T1'!N45, MAX(T3_R1!M45, T3_R2!M45)))</f>
        <v>0</v>
      </c>
      <c r="T45" s="11">
        <f>IF(AND(COUNTRY_INFO!J45&gt;1,COUNTRY_INFO!J45&lt;4),IF(COUNTRY_INFO!E45&gt;MAX('MDA2'!J45,'T1'!L45,MAX(T3_R1!K45,T3_R2!K45)),MAX('MDA2'!J45,'T1'!L45,MAX(T3_R1!K45,T3_R2!K45)),COUNTRY_INFO!E45),0)</f>
        <v>0</v>
      </c>
      <c r="U45" s="217">
        <f>IF(AND(COUNTRY_INFO!J45&gt;1,COUNTRY_INFO!J45&lt;4), IF(T45/COUNTRY_INFO!E45*100&lt;&gt;0, IF(T45/COUNTRY_INFO!E45*100&gt;100,100,T45/COUNTRY_INFO!E45*100), "-"),0)</f>
        <v>0</v>
      </c>
      <c r="V45" s="11">
        <f>IF(AND(COUNTRY_INFO!J45&gt;1,COUNTRY_INFO!J45&lt;4),IF(COUNTRY_INFO!F45&gt;MAX('MDA1'!K45,'MDA2'!K45,'T1'!M45,MAX(T3_R1!L45,T3_R2!L45)),MAX('MDA1'!K45,'MDA2'!K45,'T1'!M45,MAX(T3_R1!L45,T3_R2!L45)),COUNTRY_INFO!F45),0)</f>
        <v>0</v>
      </c>
      <c r="W45" s="217">
        <f>IF(AND(COUNTRY_INFO!J45&gt;1,COUNTRY_INFO!J45&lt;4), IF(V45/COUNTRY_INFO!F45*100&lt;&gt;0, IF(V45/COUNTRY_INFO!F45*100&gt;100,100,V45/COUNTRY_INFO!F45*100), "-"),0)</f>
        <v>0</v>
      </c>
      <c r="X45" s="11">
        <f t="shared" si="5"/>
        <v>0</v>
      </c>
      <c r="Y45" s="73">
        <f>IF(AND(COUNTRY_INFO!J45&gt;1,COUNTRY_INFO!J45&lt;4), IF(S45/P45*100&lt;&gt;0, IF(X45/P45*100&gt;100,100,X45/P45*100), "-"),0)</f>
        <v>0</v>
      </c>
      <c r="Z45" s="67" t="str">
        <f>COUNTRY_INFO!O45</f>
        <v>Unknown</v>
      </c>
      <c r="AA45" s="61"/>
      <c r="AB45" s="61"/>
      <c r="AC45" s="11">
        <f>MAX('T1'!L45,'T2'!J45)+MAX('T1'!M45,'T2'!K45)+MAX('T1'!N45,'T2'!L45)</f>
        <v>0</v>
      </c>
      <c r="AD45" s="11">
        <f>IF(COUNTRY_INFO!K45=1,IF(COUNTRY_INFO!F45*0.33&gt;MAX('T1'!M45,'T2'!K45),MAX('T1'!M45,'T2'!K45),COUNTRY_INFO!F45*0.33),IF(COUNTRY_INFO!K45=2,IF(COUNTRY_INFO!F45*0.5&gt;MAX('T1'!M45,'T2'!K45),MAX('T1'!M45,'T2'!K45),COUNTRY_INFO!F45*0.5),IF(COUNTRY_INFO!K45=3,IF(COUNTRY_INFO!F45&gt;MAX('T1'!M45,'T2'!K45),MAX('T1'!M45,'T2'!K45),COUNTRY_INFO!F45),0)))</f>
        <v>0</v>
      </c>
      <c r="AE45" s="217">
        <f>IF(AND(COUNTRY_INFO!K45&gt;0,COUNTRY_INFO!K45&lt;4),IF(Z45&gt;0,IF(COUNTRY_INFO!K45=1, AD45/(COUNTRY_INFO!F45*0.33)*100, IF(COUNTRY_INFO!K45=2, AD45/(COUNTRY_INFO!F45*0.5)*100, IF(COUNTRY_INFO!K45=3, AD45/COUNTRY_INFO!F45*100))),"-"),0)</f>
        <v>0</v>
      </c>
      <c r="AF45" s="11">
        <f>IF(COUNTRY_INFO!K45=2,IF(COUNTRY_INFO!G45*0.2&gt;MAX('T1'!N45,'T2'!L45),MAX('T1'!N45,'T2'!L45),COUNTRY_INFO!G45*0.2),IF(COUNTRY_INFO!K45=3,IF(COUNTRY_INFO!G45&gt;MAX('T1'!N45,'T2'!L45),MAX('T1'!N45,'T2'!L45),COUNTRY_INFO!G45),0))</f>
        <v>0</v>
      </c>
      <c r="AG45" s="217">
        <f>IF(AND(COUNTRY_INFO!K45&gt;0,COUNTRY_INFO!K45&lt;4),IF(Z45&gt;0,IF(COUNTRY_INFO!K45=1, 0, IF(COUNTRY_INFO!K45=2, AF45/(COUNTRY_INFO!G45*0.2)*100, IF(COUNTRY_INFO!K45=3, AF45/COUNTRY_INFO!G45*100))),"-"),0)</f>
        <v>0</v>
      </c>
      <c r="AH45" s="11">
        <f t="shared" si="6"/>
        <v>0</v>
      </c>
      <c r="AI45" s="73">
        <f>IF(AND(COUNTRY_INFO!K45&gt;0,COUNTRY_INFO!K45&lt;4), IF(AC45/Z45*100&lt;&gt;0, IF(AH45/Z45*100&gt;100,100,AH45/Z45*100), "-"),0)</f>
        <v>0</v>
      </c>
      <c r="AJ45" s="261"/>
      <c r="AK45" s="260">
        <f>IF(AND(D45&lt;&gt;0, D45&lt;&gt;"Unknown",D45&lt;&gt;"Stopped",D45&lt;&gt;"Not required"),D45/COUNTRY_INFO!D45, 0)</f>
        <v>0</v>
      </c>
      <c r="AL45" s="260">
        <f>IF(AND(J45&lt;&gt;0,J45&lt;&gt;"Unknown",J45&lt;&gt;"Stopped",J45&lt;&gt;"Not required"),J45/COUNTRY_INFO!D45, 0)</f>
        <v>0</v>
      </c>
      <c r="AM45" s="260">
        <f>IF(AND(P45&lt;&gt;0,P45&lt;&gt;"Unknown",P45&lt;&gt;"Not required"),P45/(COUNTRY_INFO!E45+COUNTRY_INFO!F45), 0)</f>
        <v>0</v>
      </c>
      <c r="AN45" s="260">
        <f>IF(AND(Z45&lt;&gt;0,Z45&lt;&gt;"Unknown",Z45&lt;&gt;"Not required"),IF(COUNTRY_INFO!K45=1,1,IF(COUNTRY_INFO!K45=2,0.5*COUNTRY_INFO!F45/(0.5*COUNTRY_INFO!F45+0.2*COUNTRY_INFO!G45),IF(COUNTRY_INFO!K45=3,COUNTRY_INFO!F45/(COUNTRY_INFO!F45+COUNTRY_INFO!G45)))),0)</f>
        <v>0</v>
      </c>
      <c r="AO45" s="260">
        <f>IF(AND(Z45&lt;&gt;0,Z45&lt;&gt;"Unknown",Z45&lt;&gt;"Not required"),IF(COUNTRY_INFO!K45=1,0,IF(COUNTRY_INFO!K45=2,0.2*COUNTRY_INFO!G45/(0.5*COUNTRY_INFO!F45+0.2*COUNTRY_INFO!G45),IF(COUNTRY_INFO!K45=3,COUNTRY_INFO!G45/(COUNTRY_INFO!F45+COUNTRY_INFO!G45)))),0)</f>
        <v>0</v>
      </c>
      <c r="AP45" s="259">
        <f>MAX(COUNTRY_INFO!D45*AK45*PROFILE!$G$7,COUNTRY_INFO!D45*AL45*PROFILE!$G$7)</f>
        <v>0</v>
      </c>
      <c r="AQ45" s="259">
        <f>MAX(COUNTRY_INFO!D45*AK45*PROFILE!$G$8,COUNTRY_INFO!D45*AL45*PROFILE!$G$8,COUNTRY_INFO!D45*AM45*PROFILE!$G$8)</f>
        <v>0</v>
      </c>
      <c r="AR45" s="259">
        <f>MAX(COUNTRY_INFO!D45*AK45*PROFILE!$G$9,COUNTRY_INFO!D45*AL45*PROFILE!$G$9,COUNTRY_INFO!D45*AM45*PROFILE!$G$9,IF(AND(DISTRICT!Z45&lt;&gt;"Unknown",Z45&lt;&gt;"Not required"),COUNTRY_INFO!O45*DISTRICT!AN45,0))</f>
        <v>0</v>
      </c>
      <c r="AS45" s="259">
        <f>MAX(COUNTRY_INFO!D45*AK45*PROFILE!$G$10,COUNTRY_INFO!D45*AL45*PROFILE!$G$10,IF(AND(DISTRICT!Z45&lt;&gt;"Unknown",Z45&lt;&gt;"Not required"),COUNTRY_INFO!O45*DISTRICT!AO45,0))</f>
        <v>0</v>
      </c>
      <c r="AT45" s="259">
        <f t="shared" si="7"/>
        <v>0</v>
      </c>
      <c r="AU45" s="258">
        <f t="shared" si="2"/>
        <v>0</v>
      </c>
      <c r="AV45" s="259">
        <f>MAX('MDA2'!J45,'T1'!L45,'T2'!J45,T3_R1!K45,T3_R2!K45)</f>
        <v>0</v>
      </c>
      <c r="AW45" s="259">
        <f>MAX('MDA1'!K45,'MDA2'!K45,'MDA3'!I45,'MDA3'!L45,'T1'!M45,'T2'!K45,T3_R1!L45,T3_R2!L45)</f>
        <v>0</v>
      </c>
      <c r="AX45" s="259">
        <f>MAX('MDA1'!L45,'MDA2'!L45,'MDA3'!J45,'MDA3'!M45,'T1'!N45,'T2'!L45,T3_R1!M45,T3_R2!M45)</f>
        <v>0</v>
      </c>
      <c r="AY45" s="259">
        <f t="shared" si="8"/>
        <v>0</v>
      </c>
      <c r="AZ45" s="259">
        <f>MAX('MDA2'!J45,T45)</f>
        <v>0</v>
      </c>
      <c r="BA45" s="259">
        <f>MAX('MDA1'!K45,'MDA2'!K45,'MDA3'!I45,'MDA3'!L45,V45,AD45)</f>
        <v>0</v>
      </c>
      <c r="BB45" s="259">
        <f>MAX('MDA1'!L45,'MDA2'!L45,'MDA3'!J45,'MDA3'!M45,AF45)</f>
        <v>0</v>
      </c>
      <c r="BC45" s="259">
        <f t="shared" si="3"/>
        <v>0</v>
      </c>
      <c r="BD45" s="260">
        <f t="shared" si="4"/>
        <v>0</v>
      </c>
    </row>
    <row r="46" spans="1:56" x14ac:dyDescent="0.2">
      <c r="A46" s="10" t="str">
        <f>IF(COUNTRY_INFO!A46=0," ",COUNTRY_INFO!A46)</f>
        <v>Ethiopia</v>
      </c>
      <c r="B46" s="10" t="str">
        <f>IF(COUNTRY_INFO!B46=0," ",COUNTRY_INFO!B46)</f>
        <v>AfarHarri</v>
      </c>
      <c r="C46" s="87" t="str">
        <f>IF(COUNTRY_INFO!C46=0," ",COUNTRY_INFO!C46)</f>
        <v>Hadaleelila</v>
      </c>
      <c r="D46" s="67">
        <f>COUNTRY_INFO!L46</f>
        <v>0</v>
      </c>
      <c r="E46" s="61"/>
      <c r="F46" s="61"/>
      <c r="G46" s="11">
        <f>MAX('MDA1'!M46,'MDA2'!M46)</f>
        <v>0</v>
      </c>
      <c r="H46" s="11">
        <f>IF(AND(COUNTRY_INFO!H46&gt;0,COUNTRY_INFO!H46&lt;4),IF(D46&gt;MAX('MDA1'!M46,'MDA2'!M46),MAX('MDA1'!M46,'MDA2'!M46),D46),0)</f>
        <v>0</v>
      </c>
      <c r="I46" s="73">
        <f>IF(AND(COUNTRY_INFO!H46&gt;0,COUNTRY_INFO!H46&lt;4), IF(G46/D46*100&lt;&gt;0, IF(G46/D46*100&gt;100,100,G46/D46*100), "-"),0)</f>
        <v>0</v>
      </c>
      <c r="J46" s="67" t="str">
        <f>COUNTRY_INFO!M46</f>
        <v>Unknown</v>
      </c>
      <c r="K46" s="61"/>
      <c r="L46" s="61"/>
      <c r="M46" s="11">
        <f>MAX('MDA1'!M46,MAX('MDA3'!I46,'MDA3'!L46)+MAX('MDA3'!J46,'MDA3'!M46))</f>
        <v>0</v>
      </c>
      <c r="N46" s="11">
        <f>IF(AND(COUNTRY_INFO!I46&gt;0,COUNTRY_INFO!I46&lt;4),IF(J46&gt;MAX('MDA1'!M46,MAX('MDA3'!I46,'MDA3'!L46)+MAX('MDA3'!J46,'MDA3'!M46)),MAX('MDA1'!M46,MAX('MDA3'!I46,'MDA3'!L46)+MAX('MDA3'!J46,'MDA3'!M46)),J46),0)</f>
        <v>0</v>
      </c>
      <c r="O46" s="73">
        <f>IF(AND(COUNTRY_INFO!I46&gt;0,COUNTRY_INFO!I46&lt;4), IF(M46/J46*100&lt;&gt;0, IF(M46/J46*100&gt;100,100,M46/J46*100), "-"),0)</f>
        <v>0</v>
      </c>
      <c r="P46" s="67">
        <f>COUNTRY_INFO!N46</f>
        <v>14107</v>
      </c>
      <c r="Q46" s="61"/>
      <c r="R46" s="61"/>
      <c r="S46" s="11">
        <f>SUM(MAX('MDA2'!J46, 'T1'!L46, MAX(T3_R1!K46, T3_R2!K46)), MAX('MDA1'!K46, 'MDA2'!K46, 'T1'!M46, MAX(T3_R1!L46, T3_R2!L46)), MAX('MDA1'!L46, 'MDA2'!L46, 'T1'!N46, MAX(T3_R1!M46, T3_R2!M46)))</f>
        <v>12734</v>
      </c>
      <c r="T46" s="11">
        <f>IF(AND(COUNTRY_INFO!J46&gt;1,COUNTRY_INFO!J46&lt;4),IF(COUNTRY_INFO!E46&gt;MAX('MDA2'!J46,'T1'!L46,MAX(T3_R1!K46,T3_R2!K46)),MAX('MDA2'!J46,'T1'!L46,MAX(T3_R1!K46,T3_R2!K46)),COUNTRY_INFO!E46),0)</f>
        <v>0</v>
      </c>
      <c r="U46" s="217" t="str">
        <f>IF(AND(COUNTRY_INFO!J46&gt;1,COUNTRY_INFO!J46&lt;4), IF(T46/COUNTRY_INFO!E46*100&lt;&gt;0, IF(T46/COUNTRY_INFO!E46*100&gt;100,100,T46/COUNTRY_INFO!E46*100), "-"),0)</f>
        <v>-</v>
      </c>
      <c r="V46" s="11">
        <f>IF(AND(COUNTRY_INFO!J46&gt;1,COUNTRY_INFO!J46&lt;4),IF(COUNTRY_INFO!F46&gt;MAX('MDA1'!K46,'MDA2'!K46,'T1'!M46,MAX(T3_R1!L46,T3_R2!L46)),MAX('MDA1'!K46,'MDA2'!K46,'T1'!M46,MAX(T3_R1!L46,T3_R2!L46)),COUNTRY_INFO!F46),0)</f>
        <v>10816</v>
      </c>
      <c r="W46" s="217">
        <f>IF(AND(COUNTRY_INFO!J46&gt;1,COUNTRY_INFO!J46&lt;4), IF(V46/COUNTRY_INFO!F46*100&lt;&gt;0, IF(V46/COUNTRY_INFO!F46*100&gt;100,100,V46/COUNTRY_INFO!F46*100), "-"),0)</f>
        <v>100</v>
      </c>
      <c r="X46" s="11">
        <f t="shared" si="5"/>
        <v>10816</v>
      </c>
      <c r="Y46" s="73">
        <f>IF(AND(COUNTRY_INFO!J46&gt;1,COUNTRY_INFO!J46&lt;4), IF(S46/P46*100&lt;&gt;0, IF(X46/P46*100&gt;100,100,X46/P46*100), "-"),0)</f>
        <v>76.671156163606724</v>
      </c>
      <c r="Z46" s="67">
        <f>COUNTRY_INFO!O46</f>
        <v>0</v>
      </c>
      <c r="AA46" s="61"/>
      <c r="AB46" s="61"/>
      <c r="AC46" s="11">
        <f>MAX('T1'!L46,'T2'!J46)+MAX('T1'!M46,'T2'!K46)+MAX('T1'!N46,'T2'!L46)</f>
        <v>0</v>
      </c>
      <c r="AD46" s="11">
        <f>IF(COUNTRY_INFO!K46=1,IF(COUNTRY_INFO!F46*0.33&gt;MAX('T1'!M46,'T2'!K46),MAX('T1'!M46,'T2'!K46),COUNTRY_INFO!F46*0.33),IF(COUNTRY_INFO!K46=2,IF(COUNTRY_INFO!F46*0.5&gt;MAX('T1'!M46,'T2'!K46),MAX('T1'!M46,'T2'!K46),COUNTRY_INFO!F46*0.5),IF(COUNTRY_INFO!K46=3,IF(COUNTRY_INFO!F46&gt;MAX('T1'!M46,'T2'!K46),MAX('T1'!M46,'T2'!K46),COUNTRY_INFO!F46),0)))</f>
        <v>0</v>
      </c>
      <c r="AE46" s="217">
        <f>IF(AND(COUNTRY_INFO!K46&gt;0,COUNTRY_INFO!K46&lt;4),IF(Z46&gt;0,IF(COUNTRY_INFO!K46=1, AD46/(COUNTRY_INFO!F46*0.33)*100, IF(COUNTRY_INFO!K46=2, AD46/(COUNTRY_INFO!F46*0.5)*100, IF(COUNTRY_INFO!K46=3, AD46/COUNTRY_INFO!F46*100))),"-"),0)</f>
        <v>0</v>
      </c>
      <c r="AF46" s="11">
        <f>IF(COUNTRY_INFO!K46=2,IF(COUNTRY_INFO!G46*0.2&gt;MAX('T1'!N46,'T2'!L46),MAX('T1'!N46,'T2'!L46),COUNTRY_INFO!G46*0.2),IF(COUNTRY_INFO!K46=3,IF(COUNTRY_INFO!G46&gt;MAX('T1'!N46,'T2'!L46),MAX('T1'!N46,'T2'!L46),COUNTRY_INFO!G46),0))</f>
        <v>0</v>
      </c>
      <c r="AG46" s="217">
        <f>IF(AND(COUNTRY_INFO!K46&gt;0,COUNTRY_INFO!K46&lt;4),IF(Z46&gt;0,IF(COUNTRY_INFO!K46=1, 0, IF(COUNTRY_INFO!K46=2, AF46/(COUNTRY_INFO!G46*0.2)*100, IF(COUNTRY_INFO!K46=3, AF46/COUNTRY_INFO!G46*100))),"-"),0)</f>
        <v>0</v>
      </c>
      <c r="AH46" s="11">
        <f t="shared" si="6"/>
        <v>0</v>
      </c>
      <c r="AI46" s="73">
        <f>IF(AND(COUNTRY_INFO!K46&gt;0,COUNTRY_INFO!K46&lt;4), IF(AC46/Z46*100&lt;&gt;0, IF(AH46/Z46*100&gt;100,100,AH46/Z46*100), "-"),0)</f>
        <v>0</v>
      </c>
      <c r="AJ46" s="261"/>
      <c r="AK46" s="260">
        <f>IF(AND(D46&lt;&gt;0, D46&lt;&gt;"Unknown",D46&lt;&gt;"Stopped",D46&lt;&gt;"Not required"),D46/COUNTRY_INFO!D46, 0)</f>
        <v>0</v>
      </c>
      <c r="AL46" s="260">
        <f>IF(AND(J46&lt;&gt;0,J46&lt;&gt;"Unknown",J46&lt;&gt;"Stopped",J46&lt;&gt;"Not required"),J46/COUNTRY_INFO!D46, 0)</f>
        <v>0</v>
      </c>
      <c r="AM46" s="260">
        <f>IF(AND(P46&lt;&gt;0,P46&lt;&gt;"Unknown",P46&lt;&gt;"Not required"),P46/(COUNTRY_INFO!E46+COUNTRY_INFO!F46), 0)</f>
        <v>1</v>
      </c>
      <c r="AN46" s="260">
        <f>IF(AND(Z46&lt;&gt;0,Z46&lt;&gt;"Unknown",Z46&lt;&gt;"Not required"),IF(COUNTRY_INFO!K46=1,1,IF(COUNTRY_INFO!K46=2,0.5*COUNTRY_INFO!F46/(0.5*COUNTRY_INFO!F46+0.2*COUNTRY_INFO!G46),IF(COUNTRY_INFO!K46=3,COUNTRY_INFO!F46/(COUNTRY_INFO!F46+COUNTRY_INFO!G46)))),0)</f>
        <v>0</v>
      </c>
      <c r="AO46" s="260">
        <f>IF(AND(Z46&lt;&gt;0,Z46&lt;&gt;"Unknown",Z46&lt;&gt;"Not required"),IF(COUNTRY_INFO!K46=1,0,IF(COUNTRY_INFO!K46=2,0.2*COUNTRY_INFO!G46/(0.5*COUNTRY_INFO!F46+0.2*COUNTRY_INFO!G46),IF(COUNTRY_INFO!K46=3,COUNTRY_INFO!G46/(COUNTRY_INFO!F46+COUNTRY_INFO!G46)))),0)</f>
        <v>0</v>
      </c>
      <c r="AP46" s="259">
        <f>MAX(COUNTRY_INFO!D46*AK46*PROFILE!$G$7,COUNTRY_INFO!D46*AL46*PROFILE!$G$7)</f>
        <v>0</v>
      </c>
      <c r="AQ46" s="259">
        <f>MAX(COUNTRY_INFO!D46*AK46*PROFILE!$G$8,COUNTRY_INFO!D46*AL46*PROFILE!$G$8,COUNTRY_INFO!D46*AM46*PROFILE!$G$8)</f>
        <v>4706.7843441221567</v>
      </c>
      <c r="AR46" s="259">
        <f>MAX(COUNTRY_INFO!D46*AK46*PROFILE!$G$9,COUNTRY_INFO!D46*AL46*PROFILE!$G$9,COUNTRY_INFO!D46*AM46*PROFILE!$G$9,IF(AND(DISTRICT!Z46&lt;&gt;"Unknown",Z46&lt;&gt;"Not required"),COUNTRY_INFO!O46*DISTRICT!AN46,0))</f>
        <v>9774.6149704722338</v>
      </c>
      <c r="AS46" s="259">
        <f>MAX(COUNTRY_INFO!D46*AK46*PROFILE!$G$10,COUNTRY_INFO!D46*AL46*PROFILE!$G$10,IF(AND(DISTRICT!Z46&lt;&gt;"Unknown",Z46&lt;&gt;"Not required"),COUNTRY_INFO!O46*DISTRICT!AO46,0))</f>
        <v>0</v>
      </c>
      <c r="AT46" s="259">
        <f t="shared" si="7"/>
        <v>14481.39931459439</v>
      </c>
      <c r="AU46" s="258" t="str">
        <f t="shared" si="2"/>
        <v>Y</v>
      </c>
      <c r="AV46" s="259">
        <f>MAX('MDA2'!J46,'T1'!L46,'T2'!J46,T3_R1!K46,T3_R2!K46)</f>
        <v>0</v>
      </c>
      <c r="AW46" s="259">
        <f>MAX('MDA1'!K46,'MDA2'!K46,'MDA3'!I46,'MDA3'!L46,'T1'!M46,'T2'!K46,T3_R1!L46,T3_R2!L46)</f>
        <v>12734</v>
      </c>
      <c r="AX46" s="259">
        <f>MAX('MDA1'!L46,'MDA2'!L46,'MDA3'!J46,'MDA3'!M46,'T1'!N46,'T2'!L46,T3_R1!M46,T3_R2!M46)</f>
        <v>0</v>
      </c>
      <c r="AY46" s="259">
        <f t="shared" si="8"/>
        <v>12734</v>
      </c>
      <c r="AZ46" s="259">
        <f>MAX('MDA2'!J46,T46)</f>
        <v>0</v>
      </c>
      <c r="BA46" s="259">
        <f>MAX('MDA1'!K46,'MDA2'!K46,'MDA3'!I46,'MDA3'!L46,V46,AD46)</f>
        <v>10816</v>
      </c>
      <c r="BB46" s="259">
        <f>MAX('MDA1'!L46,'MDA2'!L46,'MDA3'!J46,'MDA3'!M46,AF46)</f>
        <v>0</v>
      </c>
      <c r="BC46" s="259">
        <f t="shared" si="3"/>
        <v>10816</v>
      </c>
      <c r="BD46" s="260">
        <f t="shared" si="4"/>
        <v>74.688914828138252</v>
      </c>
    </row>
    <row r="47" spans="1:56" x14ac:dyDescent="0.2">
      <c r="A47" s="10" t="str">
        <f>IF(COUNTRY_INFO!A47=0," ",COUNTRY_INFO!A47)</f>
        <v>Ethiopia</v>
      </c>
      <c r="B47" s="10" t="str">
        <f>IF(COUNTRY_INFO!B47=0," ",COUNTRY_INFO!B47)</f>
        <v>AfarHarri</v>
      </c>
      <c r="C47" s="87" t="str">
        <f>IF(COUNTRY_INFO!C47=0," ",COUNTRY_INFO!C47)</f>
        <v>Koneba</v>
      </c>
      <c r="D47" s="67">
        <f>COUNTRY_INFO!L47</f>
        <v>0</v>
      </c>
      <c r="E47" s="61"/>
      <c r="F47" s="61"/>
      <c r="G47" s="11">
        <f>MAX('MDA1'!M47,'MDA2'!M47)</f>
        <v>0</v>
      </c>
      <c r="H47" s="11">
        <f>IF(AND(COUNTRY_INFO!H47&gt;0,COUNTRY_INFO!H47&lt;4),IF(D47&gt;MAX('MDA1'!M47,'MDA2'!M47),MAX('MDA1'!M47,'MDA2'!M47),D47),0)</f>
        <v>0</v>
      </c>
      <c r="I47" s="73">
        <f>IF(AND(COUNTRY_INFO!H47&gt;0,COUNTRY_INFO!H47&lt;4), IF(G47/D47*100&lt;&gt;0, IF(G47/D47*100&gt;100,100,G47/D47*100), "-"),0)</f>
        <v>0</v>
      </c>
      <c r="J47" s="67" t="str">
        <f>COUNTRY_INFO!M47</f>
        <v>Unknown</v>
      </c>
      <c r="K47" s="61"/>
      <c r="L47" s="61"/>
      <c r="M47" s="11">
        <f>MAX('MDA1'!M47,MAX('MDA3'!I47,'MDA3'!L47)+MAX('MDA3'!J47,'MDA3'!M47))</f>
        <v>0</v>
      </c>
      <c r="N47" s="11">
        <f>IF(AND(COUNTRY_INFO!I47&gt;0,COUNTRY_INFO!I47&lt;4),IF(J47&gt;MAX('MDA1'!M47,MAX('MDA3'!I47,'MDA3'!L47)+MAX('MDA3'!J47,'MDA3'!M47)),MAX('MDA1'!M47,MAX('MDA3'!I47,'MDA3'!L47)+MAX('MDA3'!J47,'MDA3'!M47)),J47),0)</f>
        <v>0</v>
      </c>
      <c r="O47" s="73">
        <f>IF(AND(COUNTRY_INFO!I47&gt;0,COUNTRY_INFO!I47&lt;4), IF(M47/J47*100&lt;&gt;0, IF(M47/J47*100&gt;100,100,M47/J47*100), "-"),0)</f>
        <v>0</v>
      </c>
      <c r="P47" s="67" t="str">
        <f>COUNTRY_INFO!N47</f>
        <v>Unknown</v>
      </c>
      <c r="Q47" s="61"/>
      <c r="R47" s="61"/>
      <c r="S47" s="11">
        <f>SUM(MAX('MDA2'!J47, 'T1'!L47, MAX(T3_R1!K47, T3_R2!K47)), MAX('MDA1'!K47, 'MDA2'!K47, 'T1'!M47, MAX(T3_R1!L47, T3_R2!L47)), MAX('MDA1'!L47, 'MDA2'!L47, 'T1'!N47, MAX(T3_R1!M47, T3_R2!M47)))</f>
        <v>0</v>
      </c>
      <c r="T47" s="11">
        <f>IF(AND(COUNTRY_INFO!J47&gt;1,COUNTRY_INFO!J47&lt;4),IF(COUNTRY_INFO!E47&gt;MAX('MDA2'!J47,'T1'!L47,MAX(T3_R1!K47,T3_R2!K47)),MAX('MDA2'!J47,'T1'!L47,MAX(T3_R1!K47,T3_R2!K47)),COUNTRY_INFO!E47),0)</f>
        <v>0</v>
      </c>
      <c r="U47" s="217">
        <f>IF(AND(COUNTRY_INFO!J47&gt;1,COUNTRY_INFO!J47&lt;4), IF(T47/COUNTRY_INFO!E47*100&lt;&gt;0, IF(T47/COUNTRY_INFO!E47*100&gt;100,100,T47/COUNTRY_INFO!E47*100), "-"),0)</f>
        <v>0</v>
      </c>
      <c r="V47" s="11">
        <f>IF(AND(COUNTRY_INFO!J47&gt;1,COUNTRY_INFO!J47&lt;4),IF(COUNTRY_INFO!F47&gt;MAX('MDA1'!K47,'MDA2'!K47,'T1'!M47,MAX(T3_R1!L47,T3_R2!L47)),MAX('MDA1'!K47,'MDA2'!K47,'T1'!M47,MAX(T3_R1!L47,T3_R2!L47)),COUNTRY_INFO!F47),0)</f>
        <v>0</v>
      </c>
      <c r="W47" s="217">
        <f>IF(AND(COUNTRY_INFO!J47&gt;1,COUNTRY_INFO!J47&lt;4), IF(V47/COUNTRY_INFO!F47*100&lt;&gt;0, IF(V47/COUNTRY_INFO!F47*100&gt;100,100,V47/COUNTRY_INFO!F47*100), "-"),0)</f>
        <v>0</v>
      </c>
      <c r="X47" s="11">
        <f t="shared" si="5"/>
        <v>0</v>
      </c>
      <c r="Y47" s="73">
        <f>IF(AND(COUNTRY_INFO!J47&gt;1,COUNTRY_INFO!J47&lt;4), IF(S47/P47*100&lt;&gt;0, IF(X47/P47*100&gt;100,100,X47/P47*100), "-"),0)</f>
        <v>0</v>
      </c>
      <c r="Z47" s="67" t="str">
        <f>COUNTRY_INFO!O47</f>
        <v>Unknown</v>
      </c>
      <c r="AA47" s="61"/>
      <c r="AB47" s="61"/>
      <c r="AC47" s="11">
        <f>MAX('T1'!L47,'T2'!J47)+MAX('T1'!M47,'T2'!K47)+MAX('T1'!N47,'T2'!L47)</f>
        <v>0</v>
      </c>
      <c r="AD47" s="11">
        <f>IF(COUNTRY_INFO!K47=1,IF(COUNTRY_INFO!F47*0.33&gt;MAX('T1'!M47,'T2'!K47),MAX('T1'!M47,'T2'!K47),COUNTRY_INFO!F47*0.33),IF(COUNTRY_INFO!K47=2,IF(COUNTRY_INFO!F47*0.5&gt;MAX('T1'!M47,'T2'!K47),MAX('T1'!M47,'T2'!K47),COUNTRY_INFO!F47*0.5),IF(COUNTRY_INFO!K47=3,IF(COUNTRY_INFO!F47&gt;MAX('T1'!M47,'T2'!K47),MAX('T1'!M47,'T2'!K47),COUNTRY_INFO!F47),0)))</f>
        <v>0</v>
      </c>
      <c r="AE47" s="217">
        <f>IF(AND(COUNTRY_INFO!K47&gt;0,COUNTRY_INFO!K47&lt;4),IF(Z47&gt;0,IF(COUNTRY_INFO!K47=1, AD47/(COUNTRY_INFO!F47*0.33)*100, IF(COUNTRY_INFO!K47=2, AD47/(COUNTRY_INFO!F47*0.5)*100, IF(COUNTRY_INFO!K47=3, AD47/COUNTRY_INFO!F47*100))),"-"),0)</f>
        <v>0</v>
      </c>
      <c r="AF47" s="11">
        <f>IF(COUNTRY_INFO!K47=2,IF(COUNTRY_INFO!G47*0.2&gt;MAX('T1'!N47,'T2'!L47),MAX('T1'!N47,'T2'!L47),COUNTRY_INFO!G47*0.2),IF(COUNTRY_INFO!K47=3,IF(COUNTRY_INFO!G47&gt;MAX('T1'!N47,'T2'!L47),MAX('T1'!N47,'T2'!L47),COUNTRY_INFO!G47),0))</f>
        <v>0</v>
      </c>
      <c r="AG47" s="217">
        <f>IF(AND(COUNTRY_INFO!K47&gt;0,COUNTRY_INFO!K47&lt;4),IF(Z47&gt;0,IF(COUNTRY_INFO!K47=1, 0, IF(COUNTRY_INFO!K47=2, AF47/(COUNTRY_INFO!G47*0.2)*100, IF(COUNTRY_INFO!K47=3, AF47/COUNTRY_INFO!G47*100))),"-"),0)</f>
        <v>0</v>
      </c>
      <c r="AH47" s="11">
        <f t="shared" si="6"/>
        <v>0</v>
      </c>
      <c r="AI47" s="73">
        <f>IF(AND(COUNTRY_INFO!K47&gt;0,COUNTRY_INFO!K47&lt;4), IF(AC47/Z47*100&lt;&gt;0, IF(AH47/Z47*100&gt;100,100,AH47/Z47*100), "-"),0)</f>
        <v>0</v>
      </c>
      <c r="AJ47" s="261"/>
      <c r="AK47" s="260">
        <f>IF(AND(D47&lt;&gt;0, D47&lt;&gt;"Unknown",D47&lt;&gt;"Stopped",D47&lt;&gt;"Not required"),D47/COUNTRY_INFO!D47, 0)</f>
        <v>0</v>
      </c>
      <c r="AL47" s="260">
        <f>IF(AND(J47&lt;&gt;0,J47&lt;&gt;"Unknown",J47&lt;&gt;"Stopped",J47&lt;&gt;"Not required"),J47/COUNTRY_INFO!D47, 0)</f>
        <v>0</v>
      </c>
      <c r="AM47" s="260">
        <f>IF(AND(P47&lt;&gt;0,P47&lt;&gt;"Unknown",P47&lt;&gt;"Not required"),P47/(COUNTRY_INFO!E47+COUNTRY_INFO!F47), 0)</f>
        <v>0</v>
      </c>
      <c r="AN47" s="260">
        <f>IF(AND(Z47&lt;&gt;0,Z47&lt;&gt;"Unknown",Z47&lt;&gt;"Not required"),IF(COUNTRY_INFO!K47=1,1,IF(COUNTRY_INFO!K47=2,0.5*COUNTRY_INFO!F47/(0.5*COUNTRY_INFO!F47+0.2*COUNTRY_INFO!G47),IF(COUNTRY_INFO!K47=3,COUNTRY_INFO!F47/(COUNTRY_INFO!F47+COUNTRY_INFO!G47)))),0)</f>
        <v>0</v>
      </c>
      <c r="AO47" s="260">
        <f>IF(AND(Z47&lt;&gt;0,Z47&lt;&gt;"Unknown",Z47&lt;&gt;"Not required"),IF(COUNTRY_INFO!K47=1,0,IF(COUNTRY_INFO!K47=2,0.2*COUNTRY_INFO!G47/(0.5*COUNTRY_INFO!F47+0.2*COUNTRY_INFO!G47),IF(COUNTRY_INFO!K47=3,COUNTRY_INFO!G47/(COUNTRY_INFO!F47+COUNTRY_INFO!G47)))),0)</f>
        <v>0</v>
      </c>
      <c r="AP47" s="259">
        <f>MAX(COUNTRY_INFO!D47*AK47*PROFILE!$G$7,COUNTRY_INFO!D47*AL47*PROFILE!$G$7)</f>
        <v>0</v>
      </c>
      <c r="AQ47" s="259">
        <f>MAX(COUNTRY_INFO!D47*AK47*PROFILE!$G$8,COUNTRY_INFO!D47*AL47*PROFILE!$G$8,COUNTRY_INFO!D47*AM47*PROFILE!$G$8)</f>
        <v>0</v>
      </c>
      <c r="AR47" s="259">
        <f>MAX(COUNTRY_INFO!D47*AK47*PROFILE!$G$9,COUNTRY_INFO!D47*AL47*PROFILE!$G$9,COUNTRY_INFO!D47*AM47*PROFILE!$G$9,IF(AND(DISTRICT!Z47&lt;&gt;"Unknown",Z47&lt;&gt;"Not required"),COUNTRY_INFO!O47*DISTRICT!AN47,0))</f>
        <v>0</v>
      </c>
      <c r="AS47" s="259">
        <f>MAX(COUNTRY_INFO!D47*AK47*PROFILE!$G$10,COUNTRY_INFO!D47*AL47*PROFILE!$G$10,IF(AND(DISTRICT!Z47&lt;&gt;"Unknown",Z47&lt;&gt;"Not required"),COUNTRY_INFO!O47*DISTRICT!AO47,0))</f>
        <v>0</v>
      </c>
      <c r="AT47" s="259">
        <f t="shared" si="7"/>
        <v>0</v>
      </c>
      <c r="AU47" s="258">
        <f t="shared" si="2"/>
        <v>0</v>
      </c>
      <c r="AV47" s="259">
        <f>MAX('MDA2'!J47,'T1'!L47,'T2'!J47,T3_R1!K47,T3_R2!K47)</f>
        <v>0</v>
      </c>
      <c r="AW47" s="259">
        <f>MAX('MDA1'!K47,'MDA2'!K47,'MDA3'!I47,'MDA3'!L47,'T1'!M47,'T2'!K47,T3_R1!L47,T3_R2!L47)</f>
        <v>0</v>
      </c>
      <c r="AX47" s="259">
        <f>MAX('MDA1'!L47,'MDA2'!L47,'MDA3'!J47,'MDA3'!M47,'T1'!N47,'T2'!L47,T3_R1!M47,T3_R2!M47)</f>
        <v>0</v>
      </c>
      <c r="AY47" s="259">
        <f t="shared" si="8"/>
        <v>0</v>
      </c>
      <c r="AZ47" s="259">
        <f>MAX('MDA2'!J47,T47)</f>
        <v>0</v>
      </c>
      <c r="BA47" s="259">
        <f>MAX('MDA1'!K47,'MDA2'!K47,'MDA3'!I47,'MDA3'!L47,V47,AD47)</f>
        <v>0</v>
      </c>
      <c r="BB47" s="259">
        <f>MAX('MDA1'!L47,'MDA2'!L47,'MDA3'!J47,'MDA3'!M47,AF47)</f>
        <v>0</v>
      </c>
      <c r="BC47" s="259">
        <f t="shared" si="3"/>
        <v>0</v>
      </c>
      <c r="BD47" s="260">
        <f t="shared" si="4"/>
        <v>0</v>
      </c>
    </row>
    <row r="48" spans="1:56" x14ac:dyDescent="0.2">
      <c r="A48" s="10" t="str">
        <f>IF(COUNTRY_INFO!A48=0," ",COUNTRY_INFO!A48)</f>
        <v>Ethiopia</v>
      </c>
      <c r="B48" s="10" t="str">
        <f>IF(COUNTRY_INFO!B48=0," ",COUNTRY_INFO!B48)</f>
        <v>AfarKilbat</v>
      </c>
      <c r="C48" s="87" t="str">
        <f>IF(COUNTRY_INFO!C48=0," ",COUNTRY_INFO!C48)</f>
        <v>Megalle</v>
      </c>
      <c r="D48" s="67">
        <f>COUNTRY_INFO!L48</f>
        <v>0</v>
      </c>
      <c r="E48" s="61"/>
      <c r="F48" s="61"/>
      <c r="G48" s="11">
        <f>MAX('MDA1'!M48,'MDA2'!M48)</f>
        <v>0</v>
      </c>
      <c r="H48" s="11">
        <f>IF(AND(COUNTRY_INFO!H48&gt;0,COUNTRY_INFO!H48&lt;4),IF(D48&gt;MAX('MDA1'!M48,'MDA2'!M48),MAX('MDA1'!M48,'MDA2'!M48),D48),0)</f>
        <v>0</v>
      </c>
      <c r="I48" s="73">
        <f>IF(AND(COUNTRY_INFO!H48&gt;0,COUNTRY_INFO!H48&lt;4), IF(G48/D48*100&lt;&gt;0, IF(G48/D48*100&gt;100,100,G48/D48*100), "-"),0)</f>
        <v>0</v>
      </c>
      <c r="J48" s="67" t="str">
        <f>COUNTRY_INFO!M48</f>
        <v>Unknown</v>
      </c>
      <c r="K48" s="61"/>
      <c r="L48" s="61"/>
      <c r="M48" s="11">
        <f>MAX('MDA1'!M48,MAX('MDA3'!I48,'MDA3'!L48)+MAX('MDA3'!J48,'MDA3'!M48))</f>
        <v>0</v>
      </c>
      <c r="N48" s="11">
        <f>IF(AND(COUNTRY_INFO!I48&gt;0,COUNTRY_INFO!I48&lt;4),IF(J48&gt;MAX('MDA1'!M48,MAX('MDA3'!I48,'MDA3'!L48)+MAX('MDA3'!J48,'MDA3'!M48)),MAX('MDA1'!M48,MAX('MDA3'!I48,'MDA3'!L48)+MAX('MDA3'!J48,'MDA3'!M48)),J48),0)</f>
        <v>0</v>
      </c>
      <c r="O48" s="73">
        <f>IF(AND(COUNTRY_INFO!I48&gt;0,COUNTRY_INFO!I48&lt;4), IF(M48/J48*100&lt;&gt;0, IF(M48/J48*100&gt;100,100,M48/J48*100), "-"),0)</f>
        <v>0</v>
      </c>
      <c r="P48" s="67" t="str">
        <f>COUNTRY_INFO!N48</f>
        <v>Unknown</v>
      </c>
      <c r="Q48" s="61"/>
      <c r="R48" s="61"/>
      <c r="S48" s="11">
        <f>SUM(MAX('MDA2'!J48, 'T1'!L48, MAX(T3_R1!K48, T3_R2!K48)), MAX('MDA1'!K48, 'MDA2'!K48, 'T1'!M48, MAX(T3_R1!L48, T3_R2!L48)), MAX('MDA1'!L48, 'MDA2'!L48, 'T1'!N48, MAX(T3_R1!M48, T3_R2!M48)))</f>
        <v>0</v>
      </c>
      <c r="T48" s="11">
        <f>IF(AND(COUNTRY_INFO!J48&gt;1,COUNTRY_INFO!J48&lt;4),IF(COUNTRY_INFO!E48&gt;MAX('MDA2'!J48,'T1'!L48,MAX(T3_R1!K48,T3_R2!K48)),MAX('MDA2'!J48,'T1'!L48,MAX(T3_R1!K48,T3_R2!K48)),COUNTRY_INFO!E48),0)</f>
        <v>0</v>
      </c>
      <c r="U48" s="217">
        <f>IF(AND(COUNTRY_INFO!J48&gt;1,COUNTRY_INFO!J48&lt;4), IF(T48/COUNTRY_INFO!E48*100&lt;&gt;0, IF(T48/COUNTRY_INFO!E48*100&gt;100,100,T48/COUNTRY_INFO!E48*100), "-"),0)</f>
        <v>0</v>
      </c>
      <c r="V48" s="11">
        <f>IF(AND(COUNTRY_INFO!J48&gt;1,COUNTRY_INFO!J48&lt;4),IF(COUNTRY_INFO!F48&gt;MAX('MDA1'!K48,'MDA2'!K48,'T1'!M48,MAX(T3_R1!L48,T3_R2!L48)),MAX('MDA1'!K48,'MDA2'!K48,'T1'!M48,MAX(T3_R1!L48,T3_R2!L48)),COUNTRY_INFO!F48),0)</f>
        <v>0</v>
      </c>
      <c r="W48" s="217">
        <f>IF(AND(COUNTRY_INFO!J48&gt;1,COUNTRY_INFO!J48&lt;4), IF(V48/COUNTRY_INFO!F48*100&lt;&gt;0, IF(V48/COUNTRY_INFO!F48*100&gt;100,100,V48/COUNTRY_INFO!F48*100), "-"),0)</f>
        <v>0</v>
      </c>
      <c r="X48" s="11">
        <f t="shared" si="5"/>
        <v>0</v>
      </c>
      <c r="Y48" s="73">
        <f>IF(AND(COUNTRY_INFO!J48&gt;1,COUNTRY_INFO!J48&lt;4), IF(S48/P48*100&lt;&gt;0, IF(X48/P48*100&gt;100,100,X48/P48*100), "-"),0)</f>
        <v>0</v>
      </c>
      <c r="Z48" s="67" t="str">
        <f>COUNTRY_INFO!O48</f>
        <v>Unknown</v>
      </c>
      <c r="AA48" s="61"/>
      <c r="AB48" s="61"/>
      <c r="AC48" s="11">
        <f>MAX('T1'!L48,'T2'!J48)+MAX('T1'!M48,'T2'!K48)+MAX('T1'!N48,'T2'!L48)</f>
        <v>0</v>
      </c>
      <c r="AD48" s="11">
        <f>IF(COUNTRY_INFO!K48=1,IF(COUNTRY_INFO!F48*0.33&gt;MAX('T1'!M48,'T2'!K48),MAX('T1'!M48,'T2'!K48),COUNTRY_INFO!F48*0.33),IF(COUNTRY_INFO!K48=2,IF(COUNTRY_INFO!F48*0.5&gt;MAX('T1'!M48,'T2'!K48),MAX('T1'!M48,'T2'!K48),COUNTRY_INFO!F48*0.5),IF(COUNTRY_INFO!K48=3,IF(COUNTRY_INFO!F48&gt;MAX('T1'!M48,'T2'!K48),MAX('T1'!M48,'T2'!K48),COUNTRY_INFO!F48),0)))</f>
        <v>0</v>
      </c>
      <c r="AE48" s="217">
        <f>IF(AND(COUNTRY_INFO!K48&gt;0,COUNTRY_INFO!K48&lt;4),IF(Z48&gt;0,IF(COUNTRY_INFO!K48=1, AD48/(COUNTRY_INFO!F48*0.33)*100, IF(COUNTRY_INFO!K48=2, AD48/(COUNTRY_INFO!F48*0.5)*100, IF(COUNTRY_INFO!K48=3, AD48/COUNTRY_INFO!F48*100))),"-"),0)</f>
        <v>0</v>
      </c>
      <c r="AF48" s="11">
        <f>IF(COUNTRY_INFO!K48=2,IF(COUNTRY_INFO!G48*0.2&gt;MAX('T1'!N48,'T2'!L48),MAX('T1'!N48,'T2'!L48),COUNTRY_INFO!G48*0.2),IF(COUNTRY_INFO!K48=3,IF(COUNTRY_INFO!G48&gt;MAX('T1'!N48,'T2'!L48),MAX('T1'!N48,'T2'!L48),COUNTRY_INFO!G48),0))</f>
        <v>0</v>
      </c>
      <c r="AG48" s="217">
        <f>IF(AND(COUNTRY_INFO!K48&gt;0,COUNTRY_INFO!K48&lt;4),IF(Z48&gt;0,IF(COUNTRY_INFO!K48=1, 0, IF(COUNTRY_INFO!K48=2, AF48/(COUNTRY_INFO!G48*0.2)*100, IF(COUNTRY_INFO!K48=3, AF48/COUNTRY_INFO!G48*100))),"-"),0)</f>
        <v>0</v>
      </c>
      <c r="AH48" s="11">
        <f t="shared" si="6"/>
        <v>0</v>
      </c>
      <c r="AI48" s="73">
        <f>IF(AND(COUNTRY_INFO!K48&gt;0,COUNTRY_INFO!K48&lt;4), IF(AC48/Z48*100&lt;&gt;0, IF(AH48/Z48*100&gt;100,100,AH48/Z48*100), "-"),0)</f>
        <v>0</v>
      </c>
      <c r="AJ48" s="261"/>
      <c r="AK48" s="260">
        <f>IF(AND(D48&lt;&gt;0, D48&lt;&gt;"Unknown",D48&lt;&gt;"Stopped",D48&lt;&gt;"Not required"),D48/COUNTRY_INFO!D48, 0)</f>
        <v>0</v>
      </c>
      <c r="AL48" s="260">
        <f>IF(AND(J48&lt;&gt;0,J48&lt;&gt;"Unknown",J48&lt;&gt;"Stopped",J48&lt;&gt;"Not required"),J48/COUNTRY_INFO!D48, 0)</f>
        <v>0</v>
      </c>
      <c r="AM48" s="260">
        <f>IF(AND(P48&lt;&gt;0,P48&lt;&gt;"Unknown",P48&lt;&gt;"Not required"),P48/(COUNTRY_INFO!E48+COUNTRY_INFO!F48), 0)</f>
        <v>0</v>
      </c>
      <c r="AN48" s="260">
        <f>IF(AND(Z48&lt;&gt;0,Z48&lt;&gt;"Unknown",Z48&lt;&gt;"Not required"),IF(COUNTRY_INFO!K48=1,1,IF(COUNTRY_INFO!K48=2,0.5*COUNTRY_INFO!F48/(0.5*COUNTRY_INFO!F48+0.2*COUNTRY_INFO!G48),IF(COUNTRY_INFO!K48=3,COUNTRY_INFO!F48/(COUNTRY_INFO!F48+COUNTRY_INFO!G48)))),0)</f>
        <v>0</v>
      </c>
      <c r="AO48" s="260">
        <f>IF(AND(Z48&lt;&gt;0,Z48&lt;&gt;"Unknown",Z48&lt;&gt;"Not required"),IF(COUNTRY_INFO!K48=1,0,IF(COUNTRY_INFO!K48=2,0.2*COUNTRY_INFO!G48/(0.5*COUNTRY_INFO!F48+0.2*COUNTRY_INFO!G48),IF(COUNTRY_INFO!K48=3,COUNTRY_INFO!G48/(COUNTRY_INFO!F48+COUNTRY_INFO!G48)))),0)</f>
        <v>0</v>
      </c>
      <c r="AP48" s="259">
        <f>MAX(COUNTRY_INFO!D48*AK48*PROFILE!$G$7,COUNTRY_INFO!D48*AL48*PROFILE!$G$7)</f>
        <v>0</v>
      </c>
      <c r="AQ48" s="259">
        <f>MAX(COUNTRY_INFO!D48*AK48*PROFILE!$G$8,COUNTRY_INFO!D48*AL48*PROFILE!$G$8,COUNTRY_INFO!D48*AM48*PROFILE!$G$8)</f>
        <v>0</v>
      </c>
      <c r="AR48" s="259">
        <f>MAX(COUNTRY_INFO!D48*AK48*PROFILE!$G$9,COUNTRY_INFO!D48*AL48*PROFILE!$G$9,COUNTRY_INFO!D48*AM48*PROFILE!$G$9,IF(AND(DISTRICT!Z48&lt;&gt;"Unknown",Z48&lt;&gt;"Not required"),COUNTRY_INFO!O48*DISTRICT!AN48,0))</f>
        <v>0</v>
      </c>
      <c r="AS48" s="259">
        <f>MAX(COUNTRY_INFO!D48*AK48*PROFILE!$G$10,COUNTRY_INFO!D48*AL48*PROFILE!$G$10,IF(AND(DISTRICT!Z48&lt;&gt;"Unknown",Z48&lt;&gt;"Not required"),COUNTRY_INFO!O48*DISTRICT!AO48,0))</f>
        <v>0</v>
      </c>
      <c r="AT48" s="259">
        <f t="shared" si="7"/>
        <v>0</v>
      </c>
      <c r="AU48" s="258">
        <f t="shared" si="2"/>
        <v>0</v>
      </c>
      <c r="AV48" s="259">
        <f>MAX('MDA2'!J48,'T1'!L48,'T2'!J48,T3_R1!K48,T3_R2!K48)</f>
        <v>0</v>
      </c>
      <c r="AW48" s="259">
        <f>MAX('MDA1'!K48,'MDA2'!K48,'MDA3'!I48,'MDA3'!L48,'T1'!M48,'T2'!K48,T3_R1!L48,T3_R2!L48)</f>
        <v>0</v>
      </c>
      <c r="AX48" s="259">
        <f>MAX('MDA1'!L48,'MDA2'!L48,'MDA3'!J48,'MDA3'!M48,'T1'!N48,'T2'!L48,T3_R1!M48,T3_R2!M48)</f>
        <v>0</v>
      </c>
      <c r="AY48" s="259">
        <f t="shared" si="8"/>
        <v>0</v>
      </c>
      <c r="AZ48" s="259">
        <f>MAX('MDA2'!J48,T48)</f>
        <v>0</v>
      </c>
      <c r="BA48" s="259">
        <f>MAX('MDA1'!K48,'MDA2'!K48,'MDA3'!I48,'MDA3'!L48,V48,AD48)</f>
        <v>0</v>
      </c>
      <c r="BB48" s="259">
        <f>MAX('MDA1'!L48,'MDA2'!L48,'MDA3'!J48,'MDA3'!M48,AF48)</f>
        <v>0</v>
      </c>
      <c r="BC48" s="259">
        <f t="shared" si="3"/>
        <v>0</v>
      </c>
      <c r="BD48" s="260">
        <f t="shared" si="4"/>
        <v>0</v>
      </c>
    </row>
    <row r="49" spans="1:56" x14ac:dyDescent="0.2">
      <c r="A49" s="10" t="str">
        <f>IF(COUNTRY_INFO!A49=0," ",COUNTRY_INFO!A49)</f>
        <v>Ethiopia</v>
      </c>
      <c r="B49" s="10" t="str">
        <f>IF(COUNTRY_INFO!B49=0," ",COUNTRY_INFO!B49)</f>
        <v>AfarKilbat</v>
      </c>
      <c r="C49" s="87" t="str">
        <f>IF(COUNTRY_INFO!C49=0," ",COUNTRY_INFO!C49)</f>
        <v>Samorobigelalu</v>
      </c>
      <c r="D49" s="67">
        <f>COUNTRY_INFO!L49</f>
        <v>0</v>
      </c>
      <c r="E49" s="61"/>
      <c r="F49" s="61"/>
      <c r="G49" s="11">
        <f>MAX('MDA1'!M49,'MDA2'!M49)</f>
        <v>0</v>
      </c>
      <c r="H49" s="11">
        <f>IF(AND(COUNTRY_INFO!H49&gt;0,COUNTRY_INFO!H49&lt;4),IF(D49&gt;MAX('MDA1'!M49,'MDA2'!M49),MAX('MDA1'!M49,'MDA2'!M49),D49),0)</f>
        <v>0</v>
      </c>
      <c r="I49" s="73">
        <f>IF(AND(COUNTRY_INFO!H49&gt;0,COUNTRY_INFO!H49&lt;4), IF(G49/D49*100&lt;&gt;0, IF(G49/D49*100&gt;100,100,G49/D49*100), "-"),0)</f>
        <v>0</v>
      </c>
      <c r="J49" s="67" t="str">
        <f>COUNTRY_INFO!M49</f>
        <v>Unknown</v>
      </c>
      <c r="K49" s="61"/>
      <c r="L49" s="61"/>
      <c r="M49" s="11">
        <f>MAX('MDA1'!M49,MAX('MDA3'!I49,'MDA3'!L49)+MAX('MDA3'!J49,'MDA3'!M49))</f>
        <v>0</v>
      </c>
      <c r="N49" s="11">
        <f>IF(AND(COUNTRY_INFO!I49&gt;0,COUNTRY_INFO!I49&lt;4),IF(J49&gt;MAX('MDA1'!M49,MAX('MDA3'!I49,'MDA3'!L49)+MAX('MDA3'!J49,'MDA3'!M49)),MAX('MDA1'!M49,MAX('MDA3'!I49,'MDA3'!L49)+MAX('MDA3'!J49,'MDA3'!M49)),J49),0)</f>
        <v>0</v>
      </c>
      <c r="O49" s="73">
        <f>IF(AND(COUNTRY_INFO!I49&gt;0,COUNTRY_INFO!I49&lt;4), IF(M49/J49*100&lt;&gt;0, IF(M49/J49*100&gt;100,100,M49/J49*100), "-"),0)</f>
        <v>0</v>
      </c>
      <c r="P49" s="67">
        <f>COUNTRY_INFO!N49</f>
        <v>0</v>
      </c>
      <c r="Q49" s="61"/>
      <c r="R49" s="61"/>
      <c r="S49" s="11">
        <f>SUM(MAX('MDA2'!J49, 'T1'!L49, MAX(T3_R1!K49, T3_R2!K49)), MAX('MDA1'!K49, 'MDA2'!K49, 'T1'!M49, MAX(T3_R1!L49, T3_R2!L49)), MAX('MDA1'!L49, 'MDA2'!L49, 'T1'!N49, MAX(T3_R1!M49, T3_R2!M49)))</f>
        <v>0</v>
      </c>
      <c r="T49" s="11">
        <f>IF(AND(COUNTRY_INFO!J49&gt;1,COUNTRY_INFO!J49&lt;4),IF(COUNTRY_INFO!E49&gt;MAX('MDA2'!J49,'T1'!L49,MAX(T3_R1!K49,T3_R2!K49)),MAX('MDA2'!J49,'T1'!L49,MAX(T3_R1!K49,T3_R2!K49)),COUNTRY_INFO!E49),0)</f>
        <v>0</v>
      </c>
      <c r="U49" s="217">
        <f>IF(AND(COUNTRY_INFO!J49&gt;1,COUNTRY_INFO!J49&lt;4), IF(T49/COUNTRY_INFO!E49*100&lt;&gt;0, IF(T49/COUNTRY_INFO!E49*100&gt;100,100,T49/COUNTRY_INFO!E49*100), "-"),0)</f>
        <v>0</v>
      </c>
      <c r="V49" s="11">
        <f>IF(AND(COUNTRY_INFO!J49&gt;1,COUNTRY_INFO!J49&lt;4),IF(COUNTRY_INFO!F49&gt;MAX('MDA1'!K49,'MDA2'!K49,'T1'!M49,MAX(T3_R1!L49,T3_R2!L49)),MAX('MDA1'!K49,'MDA2'!K49,'T1'!M49,MAX(T3_R1!L49,T3_R2!L49)),COUNTRY_INFO!F49),0)</f>
        <v>0</v>
      </c>
      <c r="W49" s="217">
        <f>IF(AND(COUNTRY_INFO!J49&gt;1,COUNTRY_INFO!J49&lt;4), IF(V49/COUNTRY_INFO!F49*100&lt;&gt;0, IF(V49/COUNTRY_INFO!F49*100&gt;100,100,V49/COUNTRY_INFO!F49*100), "-"),0)</f>
        <v>0</v>
      </c>
      <c r="X49" s="11">
        <f t="shared" si="5"/>
        <v>0</v>
      </c>
      <c r="Y49" s="73">
        <f>IF(AND(COUNTRY_INFO!J49&gt;1,COUNTRY_INFO!J49&lt;4), IF(S49/P49*100&lt;&gt;0, IF(X49/P49*100&gt;100,100,X49/P49*100), "-"),0)</f>
        <v>0</v>
      </c>
      <c r="Z49" s="67">
        <f>COUNTRY_INFO!O49</f>
        <v>0</v>
      </c>
      <c r="AA49" s="61"/>
      <c r="AB49" s="61"/>
      <c r="AC49" s="11">
        <f>MAX('T1'!L49,'T2'!J49)+MAX('T1'!M49,'T2'!K49)+MAX('T1'!N49,'T2'!L49)</f>
        <v>0</v>
      </c>
      <c r="AD49" s="11">
        <f>IF(COUNTRY_INFO!K49=1,IF(COUNTRY_INFO!F49*0.33&gt;MAX('T1'!M49,'T2'!K49),MAX('T1'!M49,'T2'!K49),COUNTRY_INFO!F49*0.33),IF(COUNTRY_INFO!K49=2,IF(COUNTRY_INFO!F49*0.5&gt;MAX('T1'!M49,'T2'!K49),MAX('T1'!M49,'T2'!K49),COUNTRY_INFO!F49*0.5),IF(COUNTRY_INFO!K49=3,IF(COUNTRY_INFO!F49&gt;MAX('T1'!M49,'T2'!K49),MAX('T1'!M49,'T2'!K49),COUNTRY_INFO!F49),0)))</f>
        <v>0</v>
      </c>
      <c r="AE49" s="217">
        <f>IF(AND(COUNTRY_INFO!K49&gt;0,COUNTRY_INFO!K49&lt;4),IF(Z49&gt;0,IF(COUNTRY_INFO!K49=1, AD49/(COUNTRY_INFO!F49*0.33)*100, IF(COUNTRY_INFO!K49=2, AD49/(COUNTRY_INFO!F49*0.5)*100, IF(COUNTRY_INFO!K49=3, AD49/COUNTRY_INFO!F49*100))),"-"),0)</f>
        <v>0</v>
      </c>
      <c r="AF49" s="11">
        <f>IF(COUNTRY_INFO!K49=2,IF(COUNTRY_INFO!G49*0.2&gt;MAX('T1'!N49,'T2'!L49),MAX('T1'!N49,'T2'!L49),COUNTRY_INFO!G49*0.2),IF(COUNTRY_INFO!K49=3,IF(COUNTRY_INFO!G49&gt;MAX('T1'!N49,'T2'!L49),MAX('T1'!N49,'T2'!L49),COUNTRY_INFO!G49),0))</f>
        <v>0</v>
      </c>
      <c r="AG49" s="217">
        <f>IF(AND(COUNTRY_INFO!K49&gt;0,COUNTRY_INFO!K49&lt;4),IF(Z49&gt;0,IF(COUNTRY_INFO!K49=1, 0, IF(COUNTRY_INFO!K49=2, AF49/(COUNTRY_INFO!G49*0.2)*100, IF(COUNTRY_INFO!K49=3, AF49/COUNTRY_INFO!G49*100))),"-"),0)</f>
        <v>0</v>
      </c>
      <c r="AH49" s="11">
        <f t="shared" si="6"/>
        <v>0</v>
      </c>
      <c r="AI49" s="73">
        <f>IF(AND(COUNTRY_INFO!K49&gt;0,COUNTRY_INFO!K49&lt;4), IF(AC49/Z49*100&lt;&gt;0, IF(AH49/Z49*100&gt;100,100,AH49/Z49*100), "-"),0)</f>
        <v>0</v>
      </c>
      <c r="AJ49" s="261"/>
      <c r="AK49" s="260">
        <f>IF(AND(D49&lt;&gt;0, D49&lt;&gt;"Unknown",D49&lt;&gt;"Stopped",D49&lt;&gt;"Not required"),D49/COUNTRY_INFO!D49, 0)</f>
        <v>0</v>
      </c>
      <c r="AL49" s="260">
        <f>IF(AND(J49&lt;&gt;0,J49&lt;&gt;"Unknown",J49&lt;&gt;"Stopped",J49&lt;&gt;"Not required"),J49/COUNTRY_INFO!D49, 0)</f>
        <v>0</v>
      </c>
      <c r="AM49" s="260">
        <f>IF(AND(P49&lt;&gt;0,P49&lt;&gt;"Unknown",P49&lt;&gt;"Not required"),P49/(COUNTRY_INFO!E49+COUNTRY_INFO!F49), 0)</f>
        <v>0</v>
      </c>
      <c r="AN49" s="260">
        <f>IF(AND(Z49&lt;&gt;0,Z49&lt;&gt;"Unknown",Z49&lt;&gt;"Not required"),IF(COUNTRY_INFO!K49=1,1,IF(COUNTRY_INFO!K49=2,0.5*COUNTRY_INFO!F49/(0.5*COUNTRY_INFO!F49+0.2*COUNTRY_INFO!G49),IF(COUNTRY_INFO!K49=3,COUNTRY_INFO!F49/(COUNTRY_INFO!F49+COUNTRY_INFO!G49)))),0)</f>
        <v>0</v>
      </c>
      <c r="AO49" s="260">
        <f>IF(AND(Z49&lt;&gt;0,Z49&lt;&gt;"Unknown",Z49&lt;&gt;"Not required"),IF(COUNTRY_INFO!K49=1,0,IF(COUNTRY_INFO!K49=2,0.2*COUNTRY_INFO!G49/(0.5*COUNTRY_INFO!F49+0.2*COUNTRY_INFO!G49),IF(COUNTRY_INFO!K49=3,COUNTRY_INFO!G49/(COUNTRY_INFO!F49+COUNTRY_INFO!G49)))),0)</f>
        <v>0</v>
      </c>
      <c r="AP49" s="259">
        <f>MAX(COUNTRY_INFO!D49*AK49*PROFILE!$G$7,COUNTRY_INFO!D49*AL49*PROFILE!$G$7)</f>
        <v>0</v>
      </c>
      <c r="AQ49" s="259">
        <f>MAX(COUNTRY_INFO!D49*AK49*PROFILE!$G$8,COUNTRY_INFO!D49*AL49*PROFILE!$G$8,COUNTRY_INFO!D49*AM49*PROFILE!$G$8)</f>
        <v>0</v>
      </c>
      <c r="AR49" s="259">
        <f>MAX(COUNTRY_INFO!D49*AK49*PROFILE!$G$9,COUNTRY_INFO!D49*AL49*PROFILE!$G$9,COUNTRY_INFO!D49*AM49*PROFILE!$G$9,IF(AND(DISTRICT!Z49&lt;&gt;"Unknown",Z49&lt;&gt;"Not required"),COUNTRY_INFO!O49*DISTRICT!AN49,0))</f>
        <v>0</v>
      </c>
      <c r="AS49" s="259">
        <f>MAX(COUNTRY_INFO!D49*AK49*PROFILE!$G$10,COUNTRY_INFO!D49*AL49*PROFILE!$G$10,IF(AND(DISTRICT!Z49&lt;&gt;"Unknown",Z49&lt;&gt;"Not required"),COUNTRY_INFO!O49*DISTRICT!AO49,0))</f>
        <v>0</v>
      </c>
      <c r="AT49" s="259">
        <f t="shared" si="7"/>
        <v>0</v>
      </c>
      <c r="AU49" s="258">
        <f t="shared" si="2"/>
        <v>0</v>
      </c>
      <c r="AV49" s="259">
        <f>MAX('MDA2'!J49,'T1'!L49,'T2'!J49,T3_R1!K49,T3_R2!K49)</f>
        <v>0</v>
      </c>
      <c r="AW49" s="259">
        <f>MAX('MDA1'!K49,'MDA2'!K49,'MDA3'!I49,'MDA3'!L49,'T1'!M49,'T2'!K49,T3_R1!L49,T3_R2!L49)</f>
        <v>0</v>
      </c>
      <c r="AX49" s="259">
        <f>MAX('MDA1'!L49,'MDA2'!L49,'MDA3'!J49,'MDA3'!M49,'T1'!N49,'T2'!L49,T3_R1!M49,T3_R2!M49)</f>
        <v>0</v>
      </c>
      <c r="AY49" s="259">
        <f t="shared" si="8"/>
        <v>0</v>
      </c>
      <c r="AZ49" s="259">
        <f>MAX('MDA2'!J49,T49)</f>
        <v>0</v>
      </c>
      <c r="BA49" s="259">
        <f>MAX('MDA1'!K49,'MDA2'!K49,'MDA3'!I49,'MDA3'!L49,V49,AD49)</f>
        <v>0</v>
      </c>
      <c r="BB49" s="259">
        <f>MAX('MDA1'!L49,'MDA2'!L49,'MDA3'!J49,'MDA3'!M49,AF49)</f>
        <v>0</v>
      </c>
      <c r="BC49" s="259">
        <f t="shared" si="3"/>
        <v>0</v>
      </c>
      <c r="BD49" s="260">
        <f t="shared" si="4"/>
        <v>0</v>
      </c>
    </row>
    <row r="50" spans="1:56" x14ac:dyDescent="0.2">
      <c r="A50" s="10" t="str">
        <f>IF(COUNTRY_INFO!A50=0," ",COUNTRY_INFO!A50)</f>
        <v>Ethiopia</v>
      </c>
      <c r="B50" s="10" t="str">
        <f>IF(COUNTRY_INFO!B50=0," ",COUNTRY_INFO!B50)</f>
        <v>AfarKilbat</v>
      </c>
      <c r="C50" s="87" t="str">
        <f>IF(COUNTRY_INFO!C50=0," ",COUNTRY_INFO!C50)</f>
        <v>Telalak</v>
      </c>
      <c r="D50" s="67">
        <f>COUNTRY_INFO!L50</f>
        <v>0</v>
      </c>
      <c r="E50" s="61"/>
      <c r="F50" s="61"/>
      <c r="G50" s="11">
        <f>MAX('MDA1'!M50,'MDA2'!M50)</f>
        <v>0</v>
      </c>
      <c r="H50" s="11">
        <f>IF(AND(COUNTRY_INFO!H50&gt;0,COUNTRY_INFO!H50&lt;4),IF(D50&gt;MAX('MDA1'!M50,'MDA2'!M50),MAX('MDA1'!M50,'MDA2'!M50),D50),0)</f>
        <v>0</v>
      </c>
      <c r="I50" s="73">
        <f>IF(AND(COUNTRY_INFO!H50&gt;0,COUNTRY_INFO!H50&lt;4), IF(G50/D50*100&lt;&gt;0, IF(G50/D50*100&gt;100,100,G50/D50*100), "-"),0)</f>
        <v>0</v>
      </c>
      <c r="J50" s="67" t="str">
        <f>COUNTRY_INFO!M50</f>
        <v>Unknown</v>
      </c>
      <c r="K50" s="61"/>
      <c r="L50" s="61"/>
      <c r="M50" s="11">
        <f>MAX('MDA1'!M50,MAX('MDA3'!I50,'MDA3'!L50)+MAX('MDA3'!J50,'MDA3'!M50))</f>
        <v>0</v>
      </c>
      <c r="N50" s="11">
        <f>IF(AND(COUNTRY_INFO!I50&gt;0,COUNTRY_INFO!I50&lt;4),IF(J50&gt;MAX('MDA1'!M50,MAX('MDA3'!I50,'MDA3'!L50)+MAX('MDA3'!J50,'MDA3'!M50)),MAX('MDA1'!M50,MAX('MDA3'!I50,'MDA3'!L50)+MAX('MDA3'!J50,'MDA3'!M50)),J50),0)</f>
        <v>0</v>
      </c>
      <c r="O50" s="73">
        <f>IF(AND(COUNTRY_INFO!I50&gt;0,COUNTRY_INFO!I50&lt;4), IF(M50/J50*100&lt;&gt;0, IF(M50/J50*100&gt;100,100,M50/J50*100), "-"),0)</f>
        <v>0</v>
      </c>
      <c r="P50" s="67">
        <f>COUNTRY_INFO!N50</f>
        <v>0</v>
      </c>
      <c r="Q50" s="61"/>
      <c r="R50" s="61"/>
      <c r="S50" s="11">
        <f>SUM(MAX('MDA2'!J50, 'T1'!L50, MAX(T3_R1!K50, T3_R2!K50)), MAX('MDA1'!K50, 'MDA2'!K50, 'T1'!M50, MAX(T3_R1!L50, T3_R2!L50)), MAX('MDA1'!L50, 'MDA2'!L50, 'T1'!N50, MAX(T3_R1!M50, T3_R2!M50)))</f>
        <v>0</v>
      </c>
      <c r="T50" s="11">
        <f>IF(AND(COUNTRY_INFO!J50&gt;1,COUNTRY_INFO!J50&lt;4),IF(COUNTRY_INFO!E50&gt;MAX('MDA2'!J50,'T1'!L50,MAX(T3_R1!K50,T3_R2!K50)),MAX('MDA2'!J50,'T1'!L50,MAX(T3_R1!K50,T3_R2!K50)),COUNTRY_INFO!E50),0)</f>
        <v>0</v>
      </c>
      <c r="U50" s="217">
        <f>IF(AND(COUNTRY_INFO!J50&gt;1,COUNTRY_INFO!J50&lt;4), IF(T50/COUNTRY_INFO!E50*100&lt;&gt;0, IF(T50/COUNTRY_INFO!E50*100&gt;100,100,T50/COUNTRY_INFO!E50*100), "-"),0)</f>
        <v>0</v>
      </c>
      <c r="V50" s="11">
        <f>IF(AND(COUNTRY_INFO!J50&gt;1,COUNTRY_INFO!J50&lt;4),IF(COUNTRY_INFO!F50&gt;MAX('MDA1'!K50,'MDA2'!K50,'T1'!M50,MAX(T3_R1!L50,T3_R2!L50)),MAX('MDA1'!K50,'MDA2'!K50,'T1'!M50,MAX(T3_R1!L50,T3_R2!L50)),COUNTRY_INFO!F50),0)</f>
        <v>0</v>
      </c>
      <c r="W50" s="217">
        <f>IF(AND(COUNTRY_INFO!J50&gt;1,COUNTRY_INFO!J50&lt;4), IF(V50/COUNTRY_INFO!F50*100&lt;&gt;0, IF(V50/COUNTRY_INFO!F50*100&gt;100,100,V50/COUNTRY_INFO!F50*100), "-"),0)</f>
        <v>0</v>
      </c>
      <c r="X50" s="11">
        <f t="shared" si="5"/>
        <v>0</v>
      </c>
      <c r="Y50" s="73">
        <f>IF(AND(COUNTRY_INFO!J50&gt;1,COUNTRY_INFO!J50&lt;4), IF(S50/P50*100&lt;&gt;0, IF(X50/P50*100&gt;100,100,X50/P50*100), "-"),0)</f>
        <v>0</v>
      </c>
      <c r="Z50" s="67">
        <f>COUNTRY_INFO!O50</f>
        <v>0</v>
      </c>
      <c r="AA50" s="61"/>
      <c r="AB50" s="61"/>
      <c r="AC50" s="11">
        <f>MAX('T1'!L50,'T2'!J50)+MAX('T1'!M50,'T2'!K50)+MAX('T1'!N50,'T2'!L50)</f>
        <v>0</v>
      </c>
      <c r="AD50" s="11">
        <f>IF(COUNTRY_INFO!K50=1,IF(COUNTRY_INFO!F50*0.33&gt;MAX('T1'!M50,'T2'!K50),MAX('T1'!M50,'T2'!K50),COUNTRY_INFO!F50*0.33),IF(COUNTRY_INFO!K50=2,IF(COUNTRY_INFO!F50*0.5&gt;MAX('T1'!M50,'T2'!K50),MAX('T1'!M50,'T2'!K50),COUNTRY_INFO!F50*0.5),IF(COUNTRY_INFO!K50=3,IF(COUNTRY_INFO!F50&gt;MAX('T1'!M50,'T2'!K50),MAX('T1'!M50,'T2'!K50),COUNTRY_INFO!F50),0)))</f>
        <v>0</v>
      </c>
      <c r="AE50" s="217">
        <f>IF(AND(COUNTRY_INFO!K50&gt;0,COUNTRY_INFO!K50&lt;4),IF(Z50&gt;0,IF(COUNTRY_INFO!K50=1, AD50/(COUNTRY_INFO!F50*0.33)*100, IF(COUNTRY_INFO!K50=2, AD50/(COUNTRY_INFO!F50*0.5)*100, IF(COUNTRY_INFO!K50=3, AD50/COUNTRY_INFO!F50*100))),"-"),0)</f>
        <v>0</v>
      </c>
      <c r="AF50" s="11">
        <f>IF(COUNTRY_INFO!K50=2,IF(COUNTRY_INFO!G50*0.2&gt;MAX('T1'!N50,'T2'!L50),MAX('T1'!N50,'T2'!L50),COUNTRY_INFO!G50*0.2),IF(COUNTRY_INFO!K50=3,IF(COUNTRY_INFO!G50&gt;MAX('T1'!N50,'T2'!L50),MAX('T1'!N50,'T2'!L50),COUNTRY_INFO!G50),0))</f>
        <v>0</v>
      </c>
      <c r="AG50" s="217">
        <f>IF(AND(COUNTRY_INFO!K50&gt;0,COUNTRY_INFO!K50&lt;4),IF(Z50&gt;0,IF(COUNTRY_INFO!K50=1, 0, IF(COUNTRY_INFO!K50=2, AF50/(COUNTRY_INFO!G50*0.2)*100, IF(COUNTRY_INFO!K50=3, AF50/COUNTRY_INFO!G50*100))),"-"),0)</f>
        <v>0</v>
      </c>
      <c r="AH50" s="11">
        <f t="shared" si="6"/>
        <v>0</v>
      </c>
      <c r="AI50" s="73">
        <f>IF(AND(COUNTRY_INFO!K50&gt;0,COUNTRY_INFO!K50&lt;4), IF(AC50/Z50*100&lt;&gt;0, IF(AH50/Z50*100&gt;100,100,AH50/Z50*100), "-"),0)</f>
        <v>0</v>
      </c>
      <c r="AJ50" s="261"/>
      <c r="AK50" s="260">
        <f>IF(AND(D50&lt;&gt;0, D50&lt;&gt;"Unknown",D50&lt;&gt;"Stopped",D50&lt;&gt;"Not required"),D50/COUNTRY_INFO!D50, 0)</f>
        <v>0</v>
      </c>
      <c r="AL50" s="260">
        <f>IF(AND(J50&lt;&gt;0,J50&lt;&gt;"Unknown",J50&lt;&gt;"Stopped",J50&lt;&gt;"Not required"),J50/COUNTRY_INFO!D50, 0)</f>
        <v>0</v>
      </c>
      <c r="AM50" s="260">
        <f>IF(AND(P50&lt;&gt;0,P50&lt;&gt;"Unknown",P50&lt;&gt;"Not required"),P50/(COUNTRY_INFO!E50+COUNTRY_INFO!F50), 0)</f>
        <v>0</v>
      </c>
      <c r="AN50" s="260">
        <f>IF(AND(Z50&lt;&gt;0,Z50&lt;&gt;"Unknown",Z50&lt;&gt;"Not required"),IF(COUNTRY_INFO!K50=1,1,IF(COUNTRY_INFO!K50=2,0.5*COUNTRY_INFO!F50/(0.5*COUNTRY_INFO!F50+0.2*COUNTRY_INFO!G50),IF(COUNTRY_INFO!K50=3,COUNTRY_INFO!F50/(COUNTRY_INFO!F50+COUNTRY_INFO!G50)))),0)</f>
        <v>0</v>
      </c>
      <c r="AO50" s="260">
        <f>IF(AND(Z50&lt;&gt;0,Z50&lt;&gt;"Unknown",Z50&lt;&gt;"Not required"),IF(COUNTRY_INFO!K50=1,0,IF(COUNTRY_INFO!K50=2,0.2*COUNTRY_INFO!G50/(0.5*COUNTRY_INFO!F50+0.2*COUNTRY_INFO!G50),IF(COUNTRY_INFO!K50=3,COUNTRY_INFO!G50/(COUNTRY_INFO!F50+COUNTRY_INFO!G50)))),0)</f>
        <v>0</v>
      </c>
      <c r="AP50" s="259">
        <f>MAX(COUNTRY_INFO!D50*AK50*PROFILE!$G$7,COUNTRY_INFO!D50*AL50*PROFILE!$G$7)</f>
        <v>0</v>
      </c>
      <c r="AQ50" s="259">
        <f>MAX(COUNTRY_INFO!D50*AK50*PROFILE!$G$8,COUNTRY_INFO!D50*AL50*PROFILE!$G$8,COUNTRY_INFO!D50*AM50*PROFILE!$G$8)</f>
        <v>0</v>
      </c>
      <c r="AR50" s="259">
        <f>MAX(COUNTRY_INFO!D50*AK50*PROFILE!$G$9,COUNTRY_INFO!D50*AL50*PROFILE!$G$9,COUNTRY_INFO!D50*AM50*PROFILE!$G$9,IF(AND(DISTRICT!Z50&lt;&gt;"Unknown",Z50&lt;&gt;"Not required"),COUNTRY_INFO!O50*DISTRICT!AN50,0))</f>
        <v>0</v>
      </c>
      <c r="AS50" s="259">
        <f>MAX(COUNTRY_INFO!D50*AK50*PROFILE!$G$10,COUNTRY_INFO!D50*AL50*PROFILE!$G$10,IF(AND(DISTRICT!Z50&lt;&gt;"Unknown",Z50&lt;&gt;"Not required"),COUNTRY_INFO!O50*DISTRICT!AO50,0))</f>
        <v>0</v>
      </c>
      <c r="AT50" s="259">
        <f t="shared" si="7"/>
        <v>0</v>
      </c>
      <c r="AU50" s="258">
        <f t="shared" si="2"/>
        <v>0</v>
      </c>
      <c r="AV50" s="259">
        <f>MAX('MDA2'!J50,'T1'!L50,'T2'!J50,T3_R1!K50,T3_R2!K50)</f>
        <v>0</v>
      </c>
      <c r="AW50" s="259">
        <f>MAX('MDA1'!K50,'MDA2'!K50,'MDA3'!I50,'MDA3'!L50,'T1'!M50,'T2'!K50,T3_R1!L50,T3_R2!L50)</f>
        <v>0</v>
      </c>
      <c r="AX50" s="259">
        <f>MAX('MDA1'!L50,'MDA2'!L50,'MDA3'!J50,'MDA3'!M50,'T1'!N50,'T2'!L50,T3_R1!M50,T3_R2!M50)</f>
        <v>0</v>
      </c>
      <c r="AY50" s="259">
        <f t="shared" si="8"/>
        <v>0</v>
      </c>
      <c r="AZ50" s="259">
        <f>MAX('MDA2'!J50,T50)</f>
        <v>0</v>
      </c>
      <c r="BA50" s="259">
        <f>MAX('MDA1'!K50,'MDA2'!K50,'MDA3'!I50,'MDA3'!L50,V50,AD50)</f>
        <v>0</v>
      </c>
      <c r="BB50" s="259">
        <f>MAX('MDA1'!L50,'MDA2'!L50,'MDA3'!J50,'MDA3'!M50,AF50)</f>
        <v>0</v>
      </c>
      <c r="BC50" s="259">
        <f t="shared" si="3"/>
        <v>0</v>
      </c>
      <c r="BD50" s="260">
        <f t="shared" si="4"/>
        <v>0</v>
      </c>
    </row>
    <row r="51" spans="1:56" x14ac:dyDescent="0.2">
      <c r="A51" s="10" t="str">
        <f>IF(COUNTRY_INFO!A51=0," ",COUNTRY_INFO!A51)</f>
        <v>Ethiopia</v>
      </c>
      <c r="B51" s="10" t="str">
        <f>IF(COUNTRY_INFO!B51=0," ",COUNTRY_INFO!B51)</f>
        <v>AfarKilbat</v>
      </c>
      <c r="C51" s="87" t="str">
        <f>IF(COUNTRY_INFO!C51=0," ",COUNTRY_INFO!C51)</f>
        <v>Teru</v>
      </c>
      <c r="D51" s="67">
        <f>COUNTRY_INFO!L51</f>
        <v>0</v>
      </c>
      <c r="E51" s="61"/>
      <c r="F51" s="61"/>
      <c r="G51" s="11">
        <f>MAX('MDA1'!M51,'MDA2'!M51)</f>
        <v>0</v>
      </c>
      <c r="H51" s="11">
        <f>IF(AND(COUNTRY_INFO!H51&gt;0,COUNTRY_INFO!H51&lt;4),IF(D51&gt;MAX('MDA1'!M51,'MDA2'!M51),MAX('MDA1'!M51,'MDA2'!M51),D51),0)</f>
        <v>0</v>
      </c>
      <c r="I51" s="73">
        <f>IF(AND(COUNTRY_INFO!H51&gt;0,COUNTRY_INFO!H51&lt;4), IF(G51/D51*100&lt;&gt;0, IF(G51/D51*100&gt;100,100,G51/D51*100), "-"),0)</f>
        <v>0</v>
      </c>
      <c r="J51" s="67" t="str">
        <f>COUNTRY_INFO!M51</f>
        <v>Unknown</v>
      </c>
      <c r="K51" s="61"/>
      <c r="L51" s="61"/>
      <c r="M51" s="11">
        <f>MAX('MDA1'!M51,MAX('MDA3'!I51,'MDA3'!L51)+MAX('MDA3'!J51,'MDA3'!M51))</f>
        <v>0</v>
      </c>
      <c r="N51" s="11">
        <f>IF(AND(COUNTRY_INFO!I51&gt;0,COUNTRY_INFO!I51&lt;4),IF(J51&gt;MAX('MDA1'!M51,MAX('MDA3'!I51,'MDA3'!L51)+MAX('MDA3'!J51,'MDA3'!M51)),MAX('MDA1'!M51,MAX('MDA3'!I51,'MDA3'!L51)+MAX('MDA3'!J51,'MDA3'!M51)),J51),0)</f>
        <v>0</v>
      </c>
      <c r="O51" s="73">
        <f>IF(AND(COUNTRY_INFO!I51&gt;0,COUNTRY_INFO!I51&lt;4), IF(M51/J51*100&lt;&gt;0, IF(M51/J51*100&gt;100,100,M51/J51*100), "-"),0)</f>
        <v>0</v>
      </c>
      <c r="P51" s="67" t="str">
        <f>COUNTRY_INFO!N51</f>
        <v>Unknown</v>
      </c>
      <c r="Q51" s="61"/>
      <c r="R51" s="61"/>
      <c r="S51" s="11">
        <f>SUM(MAX('MDA2'!J51, 'T1'!L51, MAX(T3_R1!K51, T3_R2!K51)), MAX('MDA1'!K51, 'MDA2'!K51, 'T1'!M51, MAX(T3_R1!L51, T3_R2!L51)), MAX('MDA1'!L51, 'MDA2'!L51, 'T1'!N51, MAX(T3_R1!M51, T3_R2!M51)))</f>
        <v>0</v>
      </c>
      <c r="T51" s="11">
        <f>IF(AND(COUNTRY_INFO!J51&gt;1,COUNTRY_INFO!J51&lt;4),IF(COUNTRY_INFO!E51&gt;MAX('MDA2'!J51,'T1'!L51,MAX(T3_R1!K51,T3_R2!K51)),MAX('MDA2'!J51,'T1'!L51,MAX(T3_R1!K51,T3_R2!K51)),COUNTRY_INFO!E51),0)</f>
        <v>0</v>
      </c>
      <c r="U51" s="217">
        <f>IF(AND(COUNTRY_INFO!J51&gt;1,COUNTRY_INFO!J51&lt;4), IF(T51/COUNTRY_INFO!E51*100&lt;&gt;0, IF(T51/COUNTRY_INFO!E51*100&gt;100,100,T51/COUNTRY_INFO!E51*100), "-"),0)</f>
        <v>0</v>
      </c>
      <c r="V51" s="11">
        <f>IF(AND(COUNTRY_INFO!J51&gt;1,COUNTRY_INFO!J51&lt;4),IF(COUNTRY_INFO!F51&gt;MAX('MDA1'!K51,'MDA2'!K51,'T1'!M51,MAX(T3_R1!L51,T3_R2!L51)),MAX('MDA1'!K51,'MDA2'!K51,'T1'!M51,MAX(T3_R1!L51,T3_R2!L51)),COUNTRY_INFO!F51),0)</f>
        <v>0</v>
      </c>
      <c r="W51" s="217">
        <f>IF(AND(COUNTRY_INFO!J51&gt;1,COUNTRY_INFO!J51&lt;4), IF(V51/COUNTRY_INFO!F51*100&lt;&gt;0, IF(V51/COUNTRY_INFO!F51*100&gt;100,100,V51/COUNTRY_INFO!F51*100), "-"),0)</f>
        <v>0</v>
      </c>
      <c r="X51" s="11">
        <f t="shared" si="5"/>
        <v>0</v>
      </c>
      <c r="Y51" s="73">
        <f>IF(AND(COUNTRY_INFO!J51&gt;1,COUNTRY_INFO!J51&lt;4), IF(S51/P51*100&lt;&gt;0, IF(X51/P51*100&gt;100,100,X51/P51*100), "-"),0)</f>
        <v>0</v>
      </c>
      <c r="Z51" s="67" t="str">
        <f>COUNTRY_INFO!O51</f>
        <v>Unknown</v>
      </c>
      <c r="AA51" s="61"/>
      <c r="AB51" s="61"/>
      <c r="AC51" s="11">
        <f>MAX('T1'!L51,'T2'!J51)+MAX('T1'!M51,'T2'!K51)+MAX('T1'!N51,'T2'!L51)</f>
        <v>0</v>
      </c>
      <c r="AD51" s="11">
        <f>IF(COUNTRY_INFO!K51=1,IF(COUNTRY_INFO!F51*0.33&gt;MAX('T1'!M51,'T2'!K51),MAX('T1'!M51,'T2'!K51),COUNTRY_INFO!F51*0.33),IF(COUNTRY_INFO!K51=2,IF(COUNTRY_INFO!F51*0.5&gt;MAX('T1'!M51,'T2'!K51),MAX('T1'!M51,'T2'!K51),COUNTRY_INFO!F51*0.5),IF(COUNTRY_INFO!K51=3,IF(COUNTRY_INFO!F51&gt;MAX('T1'!M51,'T2'!K51),MAX('T1'!M51,'T2'!K51),COUNTRY_INFO!F51),0)))</f>
        <v>0</v>
      </c>
      <c r="AE51" s="217">
        <f>IF(AND(COUNTRY_INFO!K51&gt;0,COUNTRY_INFO!K51&lt;4),IF(Z51&gt;0,IF(COUNTRY_INFO!K51=1, AD51/(COUNTRY_INFO!F51*0.33)*100, IF(COUNTRY_INFO!K51=2, AD51/(COUNTRY_INFO!F51*0.5)*100, IF(COUNTRY_INFO!K51=3, AD51/COUNTRY_INFO!F51*100))),"-"),0)</f>
        <v>0</v>
      </c>
      <c r="AF51" s="11">
        <f>IF(COUNTRY_INFO!K51=2,IF(COUNTRY_INFO!G51*0.2&gt;MAX('T1'!N51,'T2'!L51),MAX('T1'!N51,'T2'!L51),COUNTRY_INFO!G51*0.2),IF(COUNTRY_INFO!K51=3,IF(COUNTRY_INFO!G51&gt;MAX('T1'!N51,'T2'!L51),MAX('T1'!N51,'T2'!L51),COUNTRY_INFO!G51),0))</f>
        <v>0</v>
      </c>
      <c r="AG51" s="217">
        <f>IF(AND(COUNTRY_INFO!K51&gt;0,COUNTRY_INFO!K51&lt;4),IF(Z51&gt;0,IF(COUNTRY_INFO!K51=1, 0, IF(COUNTRY_INFO!K51=2, AF51/(COUNTRY_INFO!G51*0.2)*100, IF(COUNTRY_INFO!K51=3, AF51/COUNTRY_INFO!G51*100))),"-"),0)</f>
        <v>0</v>
      </c>
      <c r="AH51" s="11">
        <f t="shared" si="6"/>
        <v>0</v>
      </c>
      <c r="AI51" s="73">
        <f>IF(AND(COUNTRY_INFO!K51&gt;0,COUNTRY_INFO!K51&lt;4), IF(AC51/Z51*100&lt;&gt;0, IF(AH51/Z51*100&gt;100,100,AH51/Z51*100), "-"),0)</f>
        <v>0</v>
      </c>
      <c r="AJ51" s="261"/>
      <c r="AK51" s="260">
        <f>IF(AND(D51&lt;&gt;0, D51&lt;&gt;"Unknown",D51&lt;&gt;"Stopped",D51&lt;&gt;"Not required"),D51/COUNTRY_INFO!D51, 0)</f>
        <v>0</v>
      </c>
      <c r="AL51" s="260">
        <f>IF(AND(J51&lt;&gt;0,J51&lt;&gt;"Unknown",J51&lt;&gt;"Stopped",J51&lt;&gt;"Not required"),J51/COUNTRY_INFO!D51, 0)</f>
        <v>0</v>
      </c>
      <c r="AM51" s="260">
        <f>IF(AND(P51&lt;&gt;0,P51&lt;&gt;"Unknown",P51&lt;&gt;"Not required"),P51/(COUNTRY_INFO!E51+COUNTRY_INFO!F51), 0)</f>
        <v>0</v>
      </c>
      <c r="AN51" s="260">
        <f>IF(AND(Z51&lt;&gt;0,Z51&lt;&gt;"Unknown",Z51&lt;&gt;"Not required"),IF(COUNTRY_INFO!K51=1,1,IF(COUNTRY_INFO!K51=2,0.5*COUNTRY_INFO!F51/(0.5*COUNTRY_INFO!F51+0.2*COUNTRY_INFO!G51),IF(COUNTRY_INFO!K51=3,COUNTRY_INFO!F51/(COUNTRY_INFO!F51+COUNTRY_INFO!G51)))),0)</f>
        <v>0</v>
      </c>
      <c r="AO51" s="260">
        <f>IF(AND(Z51&lt;&gt;0,Z51&lt;&gt;"Unknown",Z51&lt;&gt;"Not required"),IF(COUNTRY_INFO!K51=1,0,IF(COUNTRY_INFO!K51=2,0.2*COUNTRY_INFO!G51/(0.5*COUNTRY_INFO!F51+0.2*COUNTRY_INFO!G51),IF(COUNTRY_INFO!K51=3,COUNTRY_INFO!G51/(COUNTRY_INFO!F51+COUNTRY_INFO!G51)))),0)</f>
        <v>0</v>
      </c>
      <c r="AP51" s="259">
        <f>MAX(COUNTRY_INFO!D51*AK51*PROFILE!$G$7,COUNTRY_INFO!D51*AL51*PROFILE!$G$7)</f>
        <v>0</v>
      </c>
      <c r="AQ51" s="259">
        <f>MAX(COUNTRY_INFO!D51*AK51*PROFILE!$G$8,COUNTRY_INFO!D51*AL51*PROFILE!$G$8,COUNTRY_INFO!D51*AM51*PROFILE!$G$8)</f>
        <v>0</v>
      </c>
      <c r="AR51" s="259">
        <f>MAX(COUNTRY_INFO!D51*AK51*PROFILE!$G$9,COUNTRY_INFO!D51*AL51*PROFILE!$G$9,COUNTRY_INFO!D51*AM51*PROFILE!$G$9,IF(AND(DISTRICT!Z51&lt;&gt;"Unknown",Z51&lt;&gt;"Not required"),COUNTRY_INFO!O51*DISTRICT!AN51,0))</f>
        <v>0</v>
      </c>
      <c r="AS51" s="259">
        <f>MAX(COUNTRY_INFO!D51*AK51*PROFILE!$G$10,COUNTRY_INFO!D51*AL51*PROFILE!$G$10,IF(AND(DISTRICT!Z51&lt;&gt;"Unknown",Z51&lt;&gt;"Not required"),COUNTRY_INFO!O51*DISTRICT!AO51,0))</f>
        <v>0</v>
      </c>
      <c r="AT51" s="259">
        <f t="shared" si="7"/>
        <v>0</v>
      </c>
      <c r="AU51" s="258">
        <f t="shared" si="2"/>
        <v>0</v>
      </c>
      <c r="AV51" s="259">
        <f>MAX('MDA2'!J51,'T1'!L51,'T2'!J51,T3_R1!K51,T3_R2!K51)</f>
        <v>0</v>
      </c>
      <c r="AW51" s="259">
        <f>MAX('MDA1'!K51,'MDA2'!K51,'MDA3'!I51,'MDA3'!L51,'T1'!M51,'T2'!K51,T3_R1!L51,T3_R2!L51)</f>
        <v>0</v>
      </c>
      <c r="AX51" s="259">
        <f>MAX('MDA1'!L51,'MDA2'!L51,'MDA3'!J51,'MDA3'!M51,'T1'!N51,'T2'!L51,T3_R1!M51,T3_R2!M51)</f>
        <v>0</v>
      </c>
      <c r="AY51" s="259">
        <f t="shared" si="8"/>
        <v>0</v>
      </c>
      <c r="AZ51" s="259">
        <f>MAX('MDA2'!J51,T51)</f>
        <v>0</v>
      </c>
      <c r="BA51" s="259">
        <f>MAX('MDA1'!K51,'MDA2'!K51,'MDA3'!I51,'MDA3'!L51,V51,AD51)</f>
        <v>0</v>
      </c>
      <c r="BB51" s="259">
        <f>MAX('MDA1'!L51,'MDA2'!L51,'MDA3'!J51,'MDA3'!M51,AF51)</f>
        <v>0</v>
      </c>
      <c r="BC51" s="259">
        <f t="shared" si="3"/>
        <v>0</v>
      </c>
      <c r="BD51" s="260">
        <f t="shared" si="4"/>
        <v>0</v>
      </c>
    </row>
    <row r="52" spans="1:56" x14ac:dyDescent="0.2">
      <c r="A52" s="10" t="str">
        <f>IF(COUNTRY_INFO!A52=0," ",COUNTRY_INFO!A52)</f>
        <v>Ethiopia</v>
      </c>
      <c r="B52" s="10" t="str">
        <f>IF(COUNTRY_INFO!B52=0," ",COUNTRY_INFO!B52)</f>
        <v>AfarKilbat</v>
      </c>
      <c r="C52" s="87" t="str">
        <f>IF(COUNTRY_INFO!C52=0," ",COUNTRY_INFO!C52)</f>
        <v>Yalo</v>
      </c>
      <c r="D52" s="67">
        <f>COUNTRY_INFO!L52</f>
        <v>0</v>
      </c>
      <c r="E52" s="61"/>
      <c r="F52" s="61"/>
      <c r="G52" s="11">
        <f>MAX('MDA1'!M52,'MDA2'!M52)</f>
        <v>0</v>
      </c>
      <c r="H52" s="11">
        <f>IF(AND(COUNTRY_INFO!H52&gt;0,COUNTRY_INFO!H52&lt;4),IF(D52&gt;MAX('MDA1'!M52,'MDA2'!M52),MAX('MDA1'!M52,'MDA2'!M52),D52),0)</f>
        <v>0</v>
      </c>
      <c r="I52" s="73">
        <f>IF(AND(COUNTRY_INFO!H52&gt;0,COUNTRY_INFO!H52&lt;4), IF(G52/D52*100&lt;&gt;0, IF(G52/D52*100&gt;100,100,G52/D52*100), "-"),0)</f>
        <v>0</v>
      </c>
      <c r="J52" s="67" t="str">
        <f>COUNTRY_INFO!M52</f>
        <v>Unknown</v>
      </c>
      <c r="K52" s="61"/>
      <c r="L52" s="61"/>
      <c r="M52" s="11">
        <f>MAX('MDA1'!M52,MAX('MDA3'!I52,'MDA3'!L52)+MAX('MDA3'!J52,'MDA3'!M52))</f>
        <v>0</v>
      </c>
      <c r="N52" s="11">
        <f>IF(AND(COUNTRY_INFO!I52&gt;0,COUNTRY_INFO!I52&lt;4),IF(J52&gt;MAX('MDA1'!M52,MAX('MDA3'!I52,'MDA3'!L52)+MAX('MDA3'!J52,'MDA3'!M52)),MAX('MDA1'!M52,MAX('MDA3'!I52,'MDA3'!L52)+MAX('MDA3'!J52,'MDA3'!M52)),J52),0)</f>
        <v>0</v>
      </c>
      <c r="O52" s="73">
        <f>IF(AND(COUNTRY_INFO!I52&gt;0,COUNTRY_INFO!I52&lt;4), IF(M52/J52*100&lt;&gt;0, IF(M52/J52*100&gt;100,100,M52/J52*100), "-"),0)</f>
        <v>0</v>
      </c>
      <c r="P52" s="67" t="str">
        <f>COUNTRY_INFO!N52</f>
        <v>Unknown</v>
      </c>
      <c r="Q52" s="61"/>
      <c r="R52" s="61"/>
      <c r="S52" s="11">
        <f>SUM(MAX('MDA2'!J52, 'T1'!L52, MAX(T3_R1!K52, T3_R2!K52)), MAX('MDA1'!K52, 'MDA2'!K52, 'T1'!M52, MAX(T3_R1!L52, T3_R2!L52)), MAX('MDA1'!L52, 'MDA2'!L52, 'T1'!N52, MAX(T3_R1!M52, T3_R2!M52)))</f>
        <v>0</v>
      </c>
      <c r="T52" s="11">
        <f>IF(AND(COUNTRY_INFO!J52&gt;1,COUNTRY_INFO!J52&lt;4),IF(COUNTRY_INFO!E52&gt;MAX('MDA2'!J52,'T1'!L52,MAX(T3_R1!K52,T3_R2!K52)),MAX('MDA2'!J52,'T1'!L52,MAX(T3_R1!K52,T3_R2!K52)),COUNTRY_INFO!E52),0)</f>
        <v>0</v>
      </c>
      <c r="U52" s="217">
        <f>IF(AND(COUNTRY_INFO!J52&gt;1,COUNTRY_INFO!J52&lt;4), IF(T52/COUNTRY_INFO!E52*100&lt;&gt;0, IF(T52/COUNTRY_INFO!E52*100&gt;100,100,T52/COUNTRY_INFO!E52*100), "-"),0)</f>
        <v>0</v>
      </c>
      <c r="V52" s="11">
        <f>IF(AND(COUNTRY_INFO!J52&gt;1,COUNTRY_INFO!J52&lt;4),IF(COUNTRY_INFO!F52&gt;MAX('MDA1'!K52,'MDA2'!K52,'T1'!M52,MAX(T3_R1!L52,T3_R2!L52)),MAX('MDA1'!K52,'MDA2'!K52,'T1'!M52,MAX(T3_R1!L52,T3_R2!L52)),COUNTRY_INFO!F52),0)</f>
        <v>0</v>
      </c>
      <c r="W52" s="217">
        <f>IF(AND(COUNTRY_INFO!J52&gt;1,COUNTRY_INFO!J52&lt;4), IF(V52/COUNTRY_INFO!F52*100&lt;&gt;0, IF(V52/COUNTRY_INFO!F52*100&gt;100,100,V52/COUNTRY_INFO!F52*100), "-"),0)</f>
        <v>0</v>
      </c>
      <c r="X52" s="11">
        <f t="shared" si="5"/>
        <v>0</v>
      </c>
      <c r="Y52" s="73">
        <f>IF(AND(COUNTRY_INFO!J52&gt;1,COUNTRY_INFO!J52&lt;4), IF(S52/P52*100&lt;&gt;0, IF(X52/P52*100&gt;100,100,X52/P52*100), "-"),0)</f>
        <v>0</v>
      </c>
      <c r="Z52" s="67" t="str">
        <f>COUNTRY_INFO!O52</f>
        <v>Unknown</v>
      </c>
      <c r="AA52" s="61"/>
      <c r="AB52" s="61"/>
      <c r="AC52" s="11">
        <f>MAX('T1'!L52,'T2'!J52)+MAX('T1'!M52,'T2'!K52)+MAX('T1'!N52,'T2'!L52)</f>
        <v>0</v>
      </c>
      <c r="AD52" s="11">
        <f>IF(COUNTRY_INFO!K52=1,IF(COUNTRY_INFO!F52*0.33&gt;MAX('T1'!M52,'T2'!K52),MAX('T1'!M52,'T2'!K52),COUNTRY_INFO!F52*0.33),IF(COUNTRY_INFO!K52=2,IF(COUNTRY_INFO!F52*0.5&gt;MAX('T1'!M52,'T2'!K52),MAX('T1'!M52,'T2'!K52),COUNTRY_INFO!F52*0.5),IF(COUNTRY_INFO!K52=3,IF(COUNTRY_INFO!F52&gt;MAX('T1'!M52,'T2'!K52),MAX('T1'!M52,'T2'!K52),COUNTRY_INFO!F52),0)))</f>
        <v>0</v>
      </c>
      <c r="AE52" s="217">
        <f>IF(AND(COUNTRY_INFO!K52&gt;0,COUNTRY_INFO!K52&lt;4),IF(Z52&gt;0,IF(COUNTRY_INFO!K52=1, AD52/(COUNTRY_INFO!F52*0.33)*100, IF(COUNTRY_INFO!K52=2, AD52/(COUNTRY_INFO!F52*0.5)*100, IF(COUNTRY_INFO!K52=3, AD52/COUNTRY_INFO!F52*100))),"-"),0)</f>
        <v>0</v>
      </c>
      <c r="AF52" s="11">
        <f>IF(COUNTRY_INFO!K52=2,IF(COUNTRY_INFO!G52*0.2&gt;MAX('T1'!N52,'T2'!L52),MAX('T1'!N52,'T2'!L52),COUNTRY_INFO!G52*0.2),IF(COUNTRY_INFO!K52=3,IF(COUNTRY_INFO!G52&gt;MAX('T1'!N52,'T2'!L52),MAX('T1'!N52,'T2'!L52),COUNTRY_INFO!G52),0))</f>
        <v>0</v>
      </c>
      <c r="AG52" s="217">
        <f>IF(AND(COUNTRY_INFO!K52&gt;0,COUNTRY_INFO!K52&lt;4),IF(Z52&gt;0,IF(COUNTRY_INFO!K52=1, 0, IF(COUNTRY_INFO!K52=2, AF52/(COUNTRY_INFO!G52*0.2)*100, IF(COUNTRY_INFO!K52=3, AF52/COUNTRY_INFO!G52*100))),"-"),0)</f>
        <v>0</v>
      </c>
      <c r="AH52" s="11">
        <f t="shared" si="6"/>
        <v>0</v>
      </c>
      <c r="AI52" s="73">
        <f>IF(AND(COUNTRY_INFO!K52&gt;0,COUNTRY_INFO!K52&lt;4), IF(AC52/Z52*100&lt;&gt;0, IF(AH52/Z52*100&gt;100,100,AH52/Z52*100), "-"),0)</f>
        <v>0</v>
      </c>
      <c r="AJ52" s="261"/>
      <c r="AK52" s="260">
        <f>IF(AND(D52&lt;&gt;0, D52&lt;&gt;"Unknown",D52&lt;&gt;"Stopped",D52&lt;&gt;"Not required"),D52/COUNTRY_INFO!D52, 0)</f>
        <v>0</v>
      </c>
      <c r="AL52" s="260">
        <f>IF(AND(J52&lt;&gt;0,J52&lt;&gt;"Unknown",J52&lt;&gt;"Stopped",J52&lt;&gt;"Not required"),J52/COUNTRY_INFO!D52, 0)</f>
        <v>0</v>
      </c>
      <c r="AM52" s="260">
        <f>IF(AND(P52&lt;&gt;0,P52&lt;&gt;"Unknown",P52&lt;&gt;"Not required"),P52/(COUNTRY_INFO!E52+COUNTRY_INFO!F52), 0)</f>
        <v>0</v>
      </c>
      <c r="AN52" s="260">
        <f>IF(AND(Z52&lt;&gt;0,Z52&lt;&gt;"Unknown",Z52&lt;&gt;"Not required"),IF(COUNTRY_INFO!K52=1,1,IF(COUNTRY_INFO!K52=2,0.5*COUNTRY_INFO!F52/(0.5*COUNTRY_INFO!F52+0.2*COUNTRY_INFO!G52),IF(COUNTRY_INFO!K52=3,COUNTRY_INFO!F52/(COUNTRY_INFO!F52+COUNTRY_INFO!G52)))),0)</f>
        <v>0</v>
      </c>
      <c r="AO52" s="260">
        <f>IF(AND(Z52&lt;&gt;0,Z52&lt;&gt;"Unknown",Z52&lt;&gt;"Not required"),IF(COUNTRY_INFO!K52=1,0,IF(COUNTRY_INFO!K52=2,0.2*COUNTRY_INFO!G52/(0.5*COUNTRY_INFO!F52+0.2*COUNTRY_INFO!G52),IF(COUNTRY_INFO!K52=3,COUNTRY_INFO!G52/(COUNTRY_INFO!F52+COUNTRY_INFO!G52)))),0)</f>
        <v>0</v>
      </c>
      <c r="AP52" s="259">
        <f>MAX(COUNTRY_INFO!D52*AK52*PROFILE!$G$7,COUNTRY_INFO!D52*AL52*PROFILE!$G$7)</f>
        <v>0</v>
      </c>
      <c r="AQ52" s="259">
        <f>MAX(COUNTRY_INFO!D52*AK52*PROFILE!$G$8,COUNTRY_INFO!D52*AL52*PROFILE!$G$8,COUNTRY_INFO!D52*AM52*PROFILE!$G$8)</f>
        <v>0</v>
      </c>
      <c r="AR52" s="259">
        <f>MAX(COUNTRY_INFO!D52*AK52*PROFILE!$G$9,COUNTRY_INFO!D52*AL52*PROFILE!$G$9,COUNTRY_INFO!D52*AM52*PROFILE!$G$9,IF(AND(DISTRICT!Z52&lt;&gt;"Unknown",Z52&lt;&gt;"Not required"),COUNTRY_INFO!O52*DISTRICT!AN52,0))</f>
        <v>0</v>
      </c>
      <c r="AS52" s="259">
        <f>MAX(COUNTRY_INFO!D52*AK52*PROFILE!$G$10,COUNTRY_INFO!D52*AL52*PROFILE!$G$10,IF(AND(DISTRICT!Z52&lt;&gt;"Unknown",Z52&lt;&gt;"Not required"),COUNTRY_INFO!O52*DISTRICT!AO52,0))</f>
        <v>0</v>
      </c>
      <c r="AT52" s="259">
        <f t="shared" si="7"/>
        <v>0</v>
      </c>
      <c r="AU52" s="258">
        <f t="shared" si="2"/>
        <v>0</v>
      </c>
      <c r="AV52" s="259">
        <f>MAX('MDA2'!J52,'T1'!L52,'T2'!J52,T3_R1!K52,T3_R2!K52)</f>
        <v>0</v>
      </c>
      <c r="AW52" s="259">
        <f>MAX('MDA1'!K52,'MDA2'!K52,'MDA3'!I52,'MDA3'!L52,'T1'!M52,'T2'!K52,T3_R1!L52,T3_R2!L52)</f>
        <v>0</v>
      </c>
      <c r="AX52" s="259">
        <f>MAX('MDA1'!L52,'MDA2'!L52,'MDA3'!J52,'MDA3'!M52,'T1'!N52,'T2'!L52,T3_R1!M52,T3_R2!M52)</f>
        <v>0</v>
      </c>
      <c r="AY52" s="259">
        <f t="shared" si="8"/>
        <v>0</v>
      </c>
      <c r="AZ52" s="259">
        <f>MAX('MDA2'!J52,T52)</f>
        <v>0</v>
      </c>
      <c r="BA52" s="259">
        <f>MAX('MDA1'!K52,'MDA2'!K52,'MDA3'!I52,'MDA3'!L52,V52,AD52)</f>
        <v>0</v>
      </c>
      <c r="BB52" s="259">
        <f>MAX('MDA1'!L52,'MDA2'!L52,'MDA3'!J52,'MDA3'!M52,AF52)</f>
        <v>0</v>
      </c>
      <c r="BC52" s="259">
        <f t="shared" si="3"/>
        <v>0</v>
      </c>
      <c r="BD52" s="260">
        <f t="shared" si="4"/>
        <v>0</v>
      </c>
    </row>
    <row r="53" spans="1:56" x14ac:dyDescent="0.2">
      <c r="A53" s="10" t="str">
        <f>IF(COUNTRY_INFO!A53=0," ",COUNTRY_INFO!A53)</f>
        <v>Ethiopia</v>
      </c>
      <c r="B53" s="10" t="str">
        <f>IF(COUNTRY_INFO!B53=0," ",COUNTRY_INFO!B53)</f>
        <v>AmharaAwi</v>
      </c>
      <c r="C53" s="87" t="str">
        <f>IF(COUNTRY_INFO!C53=0," ",COUNTRY_INFO!C53)</f>
        <v>Ankesha</v>
      </c>
      <c r="D53" s="67">
        <f>COUNTRY_INFO!L53</f>
        <v>0</v>
      </c>
      <c r="E53" s="61"/>
      <c r="F53" s="61"/>
      <c r="G53" s="11">
        <f>MAX('MDA1'!M53,'MDA2'!M53)</f>
        <v>0</v>
      </c>
      <c r="H53" s="11">
        <f>IF(AND(COUNTRY_INFO!H53&gt;0,COUNTRY_INFO!H53&lt;4),IF(D53&gt;MAX('MDA1'!M53,'MDA2'!M53),MAX('MDA1'!M53,'MDA2'!M53),D53),0)</f>
        <v>0</v>
      </c>
      <c r="I53" s="73">
        <f>IF(AND(COUNTRY_INFO!H53&gt;0,COUNTRY_INFO!H53&lt;4), IF(G53/D53*100&lt;&gt;0, IF(G53/D53*100&gt;100,100,G53/D53*100), "-"),0)</f>
        <v>0</v>
      </c>
      <c r="J53" s="67">
        <f>COUNTRY_INFO!M53</f>
        <v>104240</v>
      </c>
      <c r="K53" s="61"/>
      <c r="L53" s="61"/>
      <c r="M53" s="11">
        <f>MAX('MDA1'!M53,MAX('MDA3'!I53,'MDA3'!L53)+MAX('MDA3'!J53,'MDA3'!M53))</f>
        <v>192536</v>
      </c>
      <c r="N53" s="11">
        <f>IF(AND(COUNTRY_INFO!I53&gt;0,COUNTRY_INFO!I53&lt;4),IF(J53&gt;MAX('MDA1'!M53,MAX('MDA3'!I53,'MDA3'!L53)+MAX('MDA3'!J53,'MDA3'!M53)),MAX('MDA1'!M53,MAX('MDA3'!I53,'MDA3'!L53)+MAX('MDA3'!J53,'MDA3'!M53)),J53),0)</f>
        <v>104240</v>
      </c>
      <c r="O53" s="73">
        <f>IF(AND(COUNTRY_INFO!I53&gt;0,COUNTRY_INFO!I53&lt;4), IF(M53/J53*100&lt;&gt;0, IF(M53/J53*100&gt;100,100,M53/J53*100), "-"),0)</f>
        <v>100</v>
      </c>
      <c r="P53" s="67">
        <f>COUNTRY_INFO!N53</f>
        <v>44452</v>
      </c>
      <c r="Q53" s="61"/>
      <c r="R53" s="61"/>
      <c r="S53" s="11">
        <f>SUM(MAX('MDA2'!J53, 'T1'!L53, MAX(T3_R1!K53, T3_R2!K53)), MAX('MDA1'!K53, 'MDA2'!K53, 'T1'!M53, MAX(T3_R1!L53, T3_R2!L53)), MAX('MDA1'!L53, 'MDA2'!L53, 'T1'!N53, MAX(T3_R1!M53, T3_R2!M53)))</f>
        <v>65733</v>
      </c>
      <c r="T53" s="11">
        <f>IF(AND(COUNTRY_INFO!J53&gt;1,COUNTRY_INFO!J53&lt;4),IF(COUNTRY_INFO!E53&gt;MAX('MDA2'!J53,'T1'!L53,MAX(T3_R1!K53,T3_R2!K53)),MAX('MDA2'!J53,'T1'!L53,MAX(T3_R1!K53,T3_R2!K53)),COUNTRY_INFO!E53),0)</f>
        <v>0</v>
      </c>
      <c r="U53" s="217" t="str">
        <f>IF(AND(COUNTRY_INFO!J53&gt;1,COUNTRY_INFO!J53&lt;4), IF(T53/COUNTRY_INFO!E53*100&lt;&gt;0, IF(T53/COUNTRY_INFO!E53*100&gt;100,100,T53/COUNTRY_INFO!E53*100), "-"),0)</f>
        <v>-</v>
      </c>
      <c r="V53" s="11">
        <f>IF(AND(COUNTRY_INFO!J53&gt;1,COUNTRY_INFO!J53&lt;4),IF(COUNTRY_INFO!F53&gt;MAX('MDA1'!K53,'MDA2'!K53,'T1'!M53,MAX(T3_R1!L53,T3_R2!L53)),MAX('MDA1'!K53,'MDA2'!K53,'T1'!M53,MAX(T3_R1!L53,T3_R2!L53)),COUNTRY_INFO!F53),0)</f>
        <v>30301</v>
      </c>
      <c r="W53" s="217">
        <f>IF(AND(COUNTRY_INFO!J53&gt;1,COUNTRY_INFO!J53&lt;4), IF(V53/COUNTRY_INFO!F53*100&lt;&gt;0, IF(V53/COUNTRY_INFO!F53*100&gt;100,100,V53/COUNTRY_INFO!F53*100), "-"),0)</f>
        <v>100</v>
      </c>
      <c r="X53" s="11">
        <f t="shared" si="5"/>
        <v>30301</v>
      </c>
      <c r="Y53" s="73">
        <f>IF(AND(COUNTRY_INFO!J53&gt;1,COUNTRY_INFO!J53&lt;4), IF(S53/P53*100&lt;&gt;0, IF(X53/P53*100&gt;100,100,X53/P53*100), "-"),0)</f>
        <v>68.165661837487619</v>
      </c>
      <c r="Z53" s="67">
        <f>COUNTRY_INFO!O53</f>
        <v>0</v>
      </c>
      <c r="AA53" s="61"/>
      <c r="AB53" s="61"/>
      <c r="AC53" s="11">
        <f>MAX('T1'!L53,'T2'!J53)+MAX('T1'!M53,'T2'!K53)+MAX('T1'!N53,'T2'!L53)</f>
        <v>0</v>
      </c>
      <c r="AD53" s="11">
        <f>IF(COUNTRY_INFO!K53=1,IF(COUNTRY_INFO!F53*0.33&gt;MAX('T1'!M53,'T2'!K53),MAX('T1'!M53,'T2'!K53),COUNTRY_INFO!F53*0.33),IF(COUNTRY_INFO!K53=2,IF(COUNTRY_INFO!F53*0.5&gt;MAX('T1'!M53,'T2'!K53),MAX('T1'!M53,'T2'!K53),COUNTRY_INFO!F53*0.5),IF(COUNTRY_INFO!K53=3,IF(COUNTRY_INFO!F53&gt;MAX('T1'!M53,'T2'!K53),MAX('T1'!M53,'T2'!K53),COUNTRY_INFO!F53),0)))</f>
        <v>0</v>
      </c>
      <c r="AE53" s="217">
        <f>IF(AND(COUNTRY_INFO!K53&gt;0,COUNTRY_INFO!K53&lt;4),IF(Z53&gt;0,IF(COUNTRY_INFO!K53=1, AD53/(COUNTRY_INFO!F53*0.33)*100, IF(COUNTRY_INFO!K53=2, AD53/(COUNTRY_INFO!F53*0.5)*100, IF(COUNTRY_INFO!K53=3, AD53/COUNTRY_INFO!F53*100))),"-"),0)</f>
        <v>0</v>
      </c>
      <c r="AF53" s="11">
        <f>IF(COUNTRY_INFO!K53=2,IF(COUNTRY_INFO!G53*0.2&gt;MAX('T1'!N53,'T2'!L53),MAX('T1'!N53,'T2'!L53),COUNTRY_INFO!G53*0.2),IF(COUNTRY_INFO!K53=3,IF(COUNTRY_INFO!G53&gt;MAX('T1'!N53,'T2'!L53),MAX('T1'!N53,'T2'!L53),COUNTRY_INFO!G53),0))</f>
        <v>0</v>
      </c>
      <c r="AG53" s="217">
        <f>IF(AND(COUNTRY_INFO!K53&gt;0,COUNTRY_INFO!K53&lt;4),IF(Z53&gt;0,IF(COUNTRY_INFO!K53=1, 0, IF(COUNTRY_INFO!K53=2, AF53/(COUNTRY_INFO!G53*0.2)*100, IF(COUNTRY_INFO!K53=3, AF53/COUNTRY_INFO!G53*100))),"-"),0)</f>
        <v>0</v>
      </c>
      <c r="AH53" s="11">
        <f t="shared" si="6"/>
        <v>0</v>
      </c>
      <c r="AI53" s="73">
        <f>IF(AND(COUNTRY_INFO!K53&gt;0,COUNTRY_INFO!K53&lt;4), IF(AC53/Z53*100&lt;&gt;0, IF(AH53/Z53*100&gt;100,100,AH53/Z53*100), "-"),0)</f>
        <v>0</v>
      </c>
      <c r="AJ53" s="261"/>
      <c r="AK53" s="260">
        <f>IF(AND(D53&lt;&gt;0, D53&lt;&gt;"Unknown",D53&lt;&gt;"Stopped",D53&lt;&gt;"Not required"),D53/COUNTRY_INFO!D53, 0)</f>
        <v>0</v>
      </c>
      <c r="AL53" s="260">
        <f>IF(AND(J53&lt;&gt;0,J53&lt;&gt;"Unknown",J53&lt;&gt;"Stopped",J53&lt;&gt;"Not required"),J53/COUNTRY_INFO!D53, 0)</f>
        <v>1</v>
      </c>
      <c r="AM53" s="260">
        <f>IF(AND(P53&lt;&gt;0,P53&lt;&gt;"Unknown",P53&lt;&gt;"Not required"),P53/(COUNTRY_INFO!E53+COUNTRY_INFO!F53), 0)</f>
        <v>1</v>
      </c>
      <c r="AN53" s="260">
        <f>IF(AND(Z53&lt;&gt;0,Z53&lt;&gt;"Unknown",Z53&lt;&gt;"Not required"),IF(COUNTRY_INFO!K53=1,1,IF(COUNTRY_INFO!K53=2,0.5*COUNTRY_INFO!F53/(0.5*COUNTRY_INFO!F53+0.2*COUNTRY_INFO!G53),IF(COUNTRY_INFO!K53=3,COUNTRY_INFO!F53/(COUNTRY_INFO!F53+COUNTRY_INFO!G53)))),0)</f>
        <v>0</v>
      </c>
      <c r="AO53" s="260">
        <f>IF(AND(Z53&lt;&gt;0,Z53&lt;&gt;"Unknown",Z53&lt;&gt;"Not required"),IF(COUNTRY_INFO!K53=1,0,IF(COUNTRY_INFO!K53=2,0.2*COUNTRY_INFO!G53/(0.5*COUNTRY_INFO!F53+0.2*COUNTRY_INFO!G53),IF(COUNTRY_INFO!K53=3,COUNTRY_INFO!G53/(COUNTRY_INFO!F53+COUNTRY_INFO!G53)))),0)</f>
        <v>0</v>
      </c>
      <c r="AP53" s="259">
        <f>MAX(COUNTRY_INFO!D53*AK53*PROFILE!$G$7,COUNTRY_INFO!D53*AL53*PROFILE!$G$7)</f>
        <v>1.0914222108817432E-2</v>
      </c>
      <c r="AQ53" s="259">
        <f>MAX(COUNTRY_INFO!D53*AK53*PROFILE!$G$8,COUNTRY_INFO!D53*AL53*PROFILE!$G$8,COUNTRY_INFO!D53*AM53*PROFILE!$G$8)</f>
        <v>15267.463282029301</v>
      </c>
      <c r="AR53" s="259">
        <f>MAX(COUNTRY_INFO!D53*AK53*PROFILE!$G$9,COUNTRY_INFO!D53*AL53*PROFILE!$G$9,COUNTRY_INFO!D53*AM53*PROFILE!$G$9,IF(AND(DISTRICT!Z53&lt;&gt;"Unknown",Z53&lt;&gt;"Not required"),COUNTRY_INFO!O53*DISTRICT!AN53,0))</f>
        <v>31706.057521845461</v>
      </c>
      <c r="AS53" s="259">
        <f>MAX(COUNTRY_INFO!D53*AK53*PROFILE!$G$10,COUNTRY_INFO!D53*AL53*PROFILE!$G$10,IF(AND(DISTRICT!Z53&lt;&gt;"Unknown",Z53&lt;&gt;"Not required"),COUNTRY_INFO!O53*DISTRICT!AO53,0))</f>
        <v>57266.46828190313</v>
      </c>
      <c r="AT53" s="259">
        <f t="shared" si="7"/>
        <v>104240</v>
      </c>
      <c r="AU53" s="258" t="str">
        <f t="shared" si="2"/>
        <v>Y</v>
      </c>
      <c r="AV53" s="259">
        <f>MAX('MDA2'!J53,'T1'!L53,'T2'!J53,T3_R1!K53,T3_R2!K53)</f>
        <v>0</v>
      </c>
      <c r="AW53" s="259">
        <f>MAX('MDA1'!K53,'MDA2'!K53,'MDA3'!I53,'MDA3'!L53,'T1'!M53,'T2'!K53,T3_R1!L53,T3_R2!L53)</f>
        <v>69313</v>
      </c>
      <c r="AX53" s="259">
        <f>MAX('MDA1'!L53,'MDA2'!L53,'MDA3'!J53,'MDA3'!M53,'T1'!N53,'T2'!L53,T3_R1!M53,T3_R2!M53)</f>
        <v>123223</v>
      </c>
      <c r="AY53" s="259">
        <f t="shared" si="8"/>
        <v>192536</v>
      </c>
      <c r="AZ53" s="259">
        <f>MAX('MDA2'!J53,T53)</f>
        <v>0</v>
      </c>
      <c r="BA53" s="259">
        <f>MAX('MDA1'!K53,'MDA2'!K53,'MDA3'!I53,'MDA3'!L53,V53,AD53)</f>
        <v>69313</v>
      </c>
      <c r="BB53" s="259">
        <f>MAX('MDA1'!L53,'MDA2'!L53,'MDA3'!J53,'MDA3'!M53,AF53)</f>
        <v>123223</v>
      </c>
      <c r="BC53" s="259">
        <f t="shared" si="3"/>
        <v>104240</v>
      </c>
      <c r="BD53" s="260">
        <f t="shared" si="4"/>
        <v>100</v>
      </c>
    </row>
    <row r="54" spans="1:56" x14ac:dyDescent="0.2">
      <c r="A54" s="10" t="str">
        <f>IF(COUNTRY_INFO!A54=0," ",COUNTRY_INFO!A54)</f>
        <v>Ethiopia</v>
      </c>
      <c r="B54" s="10" t="str">
        <f>IF(COUNTRY_INFO!B54=0," ",COUNTRY_INFO!B54)</f>
        <v>AmharaAwi</v>
      </c>
      <c r="C54" s="87" t="str">
        <f>IF(COUNTRY_INFO!C54=0," ",COUNTRY_INFO!C54)</f>
        <v>Ayehu</v>
      </c>
      <c r="D54" s="67">
        <f>COUNTRY_INFO!L54</f>
        <v>0</v>
      </c>
      <c r="E54" s="61"/>
      <c r="F54" s="61"/>
      <c r="G54" s="11">
        <f>MAX('MDA1'!M54,'MDA2'!M54)</f>
        <v>0</v>
      </c>
      <c r="H54" s="11">
        <f>IF(AND(COUNTRY_INFO!H54&gt;0,COUNTRY_INFO!H54&lt;4),IF(D54&gt;MAX('MDA1'!M54,'MDA2'!M54),MAX('MDA1'!M54,'MDA2'!M54),D54),0)</f>
        <v>0</v>
      </c>
      <c r="I54" s="73">
        <f>IF(AND(COUNTRY_INFO!H54&gt;0,COUNTRY_INFO!H54&lt;4), IF(G54/D54*100&lt;&gt;0, IF(G54/D54*100&gt;100,100,G54/D54*100), "-"),0)</f>
        <v>0</v>
      </c>
      <c r="J54" s="67">
        <f>COUNTRY_INFO!M54</f>
        <v>0</v>
      </c>
      <c r="K54" s="61"/>
      <c r="L54" s="61"/>
      <c r="M54" s="11">
        <f>MAX('MDA1'!M54,MAX('MDA3'!I54,'MDA3'!L54)+MAX('MDA3'!J54,'MDA3'!M54))</f>
        <v>0</v>
      </c>
      <c r="N54" s="11">
        <f>IF(AND(COUNTRY_INFO!I54&gt;0,COUNTRY_INFO!I54&lt;4),IF(J54&gt;MAX('MDA1'!M54,MAX('MDA3'!I54,'MDA3'!L54)+MAX('MDA3'!J54,'MDA3'!M54)),MAX('MDA1'!M54,MAX('MDA3'!I54,'MDA3'!L54)+MAX('MDA3'!J54,'MDA3'!M54)),J54),0)</f>
        <v>0</v>
      </c>
      <c r="O54" s="73">
        <f>IF(AND(COUNTRY_INFO!I54&gt;0,COUNTRY_INFO!I54&lt;4), IF(M54/J54*100&lt;&gt;0, IF(M54/J54*100&gt;100,100,M54/J54*100), "-"),0)</f>
        <v>0</v>
      </c>
      <c r="P54" s="67">
        <f>COUNTRY_INFO!N54</f>
        <v>0</v>
      </c>
      <c r="Q54" s="61"/>
      <c r="R54" s="61"/>
      <c r="S54" s="11">
        <f>SUM(MAX('MDA2'!J54, 'T1'!L54, MAX(T3_R1!K54, T3_R2!K54)), MAX('MDA1'!K54, 'MDA2'!K54, 'T1'!M54, MAX(T3_R1!L54, T3_R2!L54)), MAX('MDA1'!L54, 'MDA2'!L54, 'T1'!N54, MAX(T3_R1!M54, T3_R2!M54)))</f>
        <v>0</v>
      </c>
      <c r="T54" s="11">
        <f>IF(AND(COUNTRY_INFO!J54&gt;1,COUNTRY_INFO!J54&lt;4),IF(COUNTRY_INFO!E54&gt;MAX('MDA2'!J54,'T1'!L54,MAX(T3_R1!K54,T3_R2!K54)),MAX('MDA2'!J54,'T1'!L54,MAX(T3_R1!K54,T3_R2!K54)),COUNTRY_INFO!E54),0)</f>
        <v>0</v>
      </c>
      <c r="U54" s="217">
        <f>IF(AND(COUNTRY_INFO!J54&gt;1,COUNTRY_INFO!J54&lt;4), IF(T54/COUNTRY_INFO!E54*100&lt;&gt;0, IF(T54/COUNTRY_INFO!E54*100&gt;100,100,T54/COUNTRY_INFO!E54*100), "-"),0)</f>
        <v>0</v>
      </c>
      <c r="V54" s="11">
        <f>IF(AND(COUNTRY_INFO!J54&gt;1,COUNTRY_INFO!J54&lt;4),IF(COUNTRY_INFO!F54&gt;MAX('MDA1'!K54,'MDA2'!K54,'T1'!M54,MAX(T3_R1!L54,T3_R2!L54)),MAX('MDA1'!K54,'MDA2'!K54,'T1'!M54,MAX(T3_R1!L54,T3_R2!L54)),COUNTRY_INFO!F54),0)</f>
        <v>0</v>
      </c>
      <c r="W54" s="217">
        <f>IF(AND(COUNTRY_INFO!J54&gt;1,COUNTRY_INFO!J54&lt;4), IF(V54/COUNTRY_INFO!F54*100&lt;&gt;0, IF(V54/COUNTRY_INFO!F54*100&gt;100,100,V54/COUNTRY_INFO!F54*100), "-"),0)</f>
        <v>0</v>
      </c>
      <c r="X54" s="11">
        <f t="shared" si="5"/>
        <v>0</v>
      </c>
      <c r="Y54" s="73">
        <f>IF(AND(COUNTRY_INFO!J54&gt;1,COUNTRY_INFO!J54&lt;4), IF(S54/P54*100&lt;&gt;0, IF(X54/P54*100&gt;100,100,X54/P54*100), "-"),0)</f>
        <v>0</v>
      </c>
      <c r="Z54" s="67">
        <f>COUNTRY_INFO!O54</f>
        <v>0</v>
      </c>
      <c r="AA54" s="61"/>
      <c r="AB54" s="61"/>
      <c r="AC54" s="11">
        <f>MAX('T1'!L54,'T2'!J54)+MAX('T1'!M54,'T2'!K54)+MAX('T1'!N54,'T2'!L54)</f>
        <v>0</v>
      </c>
      <c r="AD54" s="11">
        <f>IF(COUNTRY_INFO!K54=1,IF(COUNTRY_INFO!F54*0.33&gt;MAX('T1'!M54,'T2'!K54),MAX('T1'!M54,'T2'!K54),COUNTRY_INFO!F54*0.33),IF(COUNTRY_INFO!K54=2,IF(COUNTRY_INFO!F54*0.5&gt;MAX('T1'!M54,'T2'!K54),MAX('T1'!M54,'T2'!K54),COUNTRY_INFO!F54*0.5),IF(COUNTRY_INFO!K54=3,IF(COUNTRY_INFO!F54&gt;MAX('T1'!M54,'T2'!K54),MAX('T1'!M54,'T2'!K54),COUNTRY_INFO!F54),0)))</f>
        <v>0</v>
      </c>
      <c r="AE54" s="217">
        <f>IF(AND(COUNTRY_INFO!K54&gt;0,COUNTRY_INFO!K54&lt;4),IF(Z54&gt;0,IF(COUNTRY_INFO!K54=1, AD54/(COUNTRY_INFO!F54*0.33)*100, IF(COUNTRY_INFO!K54=2, AD54/(COUNTRY_INFO!F54*0.5)*100, IF(COUNTRY_INFO!K54=3, AD54/COUNTRY_INFO!F54*100))),"-"),0)</f>
        <v>0</v>
      </c>
      <c r="AF54" s="11">
        <f>IF(COUNTRY_INFO!K54=2,IF(COUNTRY_INFO!G54*0.2&gt;MAX('T1'!N54,'T2'!L54),MAX('T1'!N54,'T2'!L54),COUNTRY_INFO!G54*0.2),IF(COUNTRY_INFO!K54=3,IF(COUNTRY_INFO!G54&gt;MAX('T1'!N54,'T2'!L54),MAX('T1'!N54,'T2'!L54),COUNTRY_INFO!G54),0))</f>
        <v>0</v>
      </c>
      <c r="AG54" s="217">
        <f>IF(AND(COUNTRY_INFO!K54&gt;0,COUNTRY_INFO!K54&lt;4),IF(Z54&gt;0,IF(COUNTRY_INFO!K54=1, 0, IF(COUNTRY_INFO!K54=2, AF54/(COUNTRY_INFO!G54*0.2)*100, IF(COUNTRY_INFO!K54=3, AF54/COUNTRY_INFO!G54*100))),"-"),0)</f>
        <v>0</v>
      </c>
      <c r="AH54" s="11">
        <f t="shared" si="6"/>
        <v>0</v>
      </c>
      <c r="AI54" s="73">
        <f>IF(AND(COUNTRY_INFO!K54&gt;0,COUNTRY_INFO!K54&lt;4), IF(AC54/Z54*100&lt;&gt;0, IF(AH54/Z54*100&gt;100,100,AH54/Z54*100), "-"),0)</f>
        <v>0</v>
      </c>
      <c r="AJ54" s="261"/>
      <c r="AK54" s="260">
        <f>IF(AND(D54&lt;&gt;0, D54&lt;&gt;"Unknown",D54&lt;&gt;"Stopped",D54&lt;&gt;"Not required"),D54/COUNTRY_INFO!D54, 0)</f>
        <v>0</v>
      </c>
      <c r="AL54" s="260">
        <f>IF(AND(J54&lt;&gt;0,J54&lt;&gt;"Unknown",J54&lt;&gt;"Stopped",J54&lt;&gt;"Not required"),J54/COUNTRY_INFO!D54, 0)</f>
        <v>0</v>
      </c>
      <c r="AM54" s="260">
        <f>IF(AND(P54&lt;&gt;0,P54&lt;&gt;"Unknown",P54&lt;&gt;"Not required"),P54/(COUNTRY_INFO!E54+COUNTRY_INFO!F54), 0)</f>
        <v>0</v>
      </c>
      <c r="AN54" s="260">
        <f>IF(AND(Z54&lt;&gt;0,Z54&lt;&gt;"Unknown",Z54&lt;&gt;"Not required"),IF(COUNTRY_INFO!K54=1,1,IF(COUNTRY_INFO!K54=2,0.5*COUNTRY_INFO!F54/(0.5*COUNTRY_INFO!F54+0.2*COUNTRY_INFO!G54),IF(COUNTRY_INFO!K54=3,COUNTRY_INFO!F54/(COUNTRY_INFO!F54+COUNTRY_INFO!G54)))),0)</f>
        <v>0</v>
      </c>
      <c r="AO54" s="260">
        <f>IF(AND(Z54&lt;&gt;0,Z54&lt;&gt;"Unknown",Z54&lt;&gt;"Not required"),IF(COUNTRY_INFO!K54=1,0,IF(COUNTRY_INFO!K54=2,0.2*COUNTRY_INFO!G54/(0.5*COUNTRY_INFO!F54+0.2*COUNTRY_INFO!G54),IF(COUNTRY_INFO!K54=3,COUNTRY_INFO!G54/(COUNTRY_INFO!F54+COUNTRY_INFO!G54)))),0)</f>
        <v>0</v>
      </c>
      <c r="AP54" s="259">
        <f>MAX(COUNTRY_INFO!D54*AK54*PROFILE!$G$7,COUNTRY_INFO!D54*AL54*PROFILE!$G$7)</f>
        <v>0</v>
      </c>
      <c r="AQ54" s="259">
        <f>MAX(COUNTRY_INFO!D54*AK54*PROFILE!$G$8,COUNTRY_INFO!D54*AL54*PROFILE!$G$8,COUNTRY_INFO!D54*AM54*PROFILE!$G$8)</f>
        <v>0</v>
      </c>
      <c r="AR54" s="259">
        <f>MAX(COUNTRY_INFO!D54*AK54*PROFILE!$G$9,COUNTRY_INFO!D54*AL54*PROFILE!$G$9,COUNTRY_INFO!D54*AM54*PROFILE!$G$9,IF(AND(DISTRICT!Z54&lt;&gt;"Unknown",Z54&lt;&gt;"Not required"),COUNTRY_INFO!O54*DISTRICT!AN54,0))</f>
        <v>0</v>
      </c>
      <c r="AS54" s="259">
        <f>MAX(COUNTRY_INFO!D54*AK54*PROFILE!$G$10,COUNTRY_INFO!D54*AL54*PROFILE!$G$10,IF(AND(DISTRICT!Z54&lt;&gt;"Unknown",Z54&lt;&gt;"Not required"),COUNTRY_INFO!O54*DISTRICT!AO54,0))</f>
        <v>0</v>
      </c>
      <c r="AT54" s="259">
        <f t="shared" si="7"/>
        <v>0</v>
      </c>
      <c r="AU54" s="258">
        <f t="shared" si="2"/>
        <v>0</v>
      </c>
      <c r="AV54" s="259">
        <f>MAX('MDA2'!J54,'T1'!L54,'T2'!J54,T3_R1!K54,T3_R2!K54)</f>
        <v>0</v>
      </c>
      <c r="AW54" s="259">
        <f>MAX('MDA1'!K54,'MDA2'!K54,'MDA3'!I54,'MDA3'!L54,'T1'!M54,'T2'!K54,T3_R1!L54,T3_R2!L54)</f>
        <v>0</v>
      </c>
      <c r="AX54" s="259">
        <f>MAX('MDA1'!L54,'MDA2'!L54,'MDA3'!J54,'MDA3'!M54,'T1'!N54,'T2'!L54,T3_R1!M54,T3_R2!M54)</f>
        <v>0</v>
      </c>
      <c r="AY54" s="259">
        <f t="shared" si="8"/>
        <v>0</v>
      </c>
      <c r="AZ54" s="259">
        <f>MAX('MDA2'!J54,T54)</f>
        <v>0</v>
      </c>
      <c r="BA54" s="259">
        <f>MAX('MDA1'!K54,'MDA2'!K54,'MDA3'!I54,'MDA3'!L54,V54,AD54)</f>
        <v>0</v>
      </c>
      <c r="BB54" s="259">
        <f>MAX('MDA1'!L54,'MDA2'!L54,'MDA3'!J54,'MDA3'!M54,AF54)</f>
        <v>0</v>
      </c>
      <c r="BC54" s="259">
        <f t="shared" si="3"/>
        <v>0</v>
      </c>
      <c r="BD54" s="260">
        <f t="shared" si="4"/>
        <v>0</v>
      </c>
    </row>
    <row r="55" spans="1:56" x14ac:dyDescent="0.2">
      <c r="A55" s="10" t="str">
        <f>IF(COUNTRY_INFO!A55=0," ",COUNTRY_INFO!A55)</f>
        <v>Ethiopia</v>
      </c>
      <c r="B55" s="10" t="str">
        <f>IF(COUNTRY_INFO!B55=0," ",COUNTRY_INFO!B55)</f>
        <v>AmharaAwi</v>
      </c>
      <c r="C55" s="87" t="str">
        <f>IF(COUNTRY_INFO!C55=0," ",COUNTRY_INFO!C55)</f>
        <v>Banja Shikudad</v>
      </c>
      <c r="D55" s="67">
        <f>COUNTRY_INFO!L55</f>
        <v>0</v>
      </c>
      <c r="E55" s="61"/>
      <c r="F55" s="61"/>
      <c r="G55" s="11">
        <f>MAX('MDA1'!M55,'MDA2'!M55)</f>
        <v>0</v>
      </c>
      <c r="H55" s="11">
        <f>IF(AND(COUNTRY_INFO!H55&gt;0,COUNTRY_INFO!H55&lt;4),IF(D55&gt;MAX('MDA1'!M55,'MDA2'!M55),MAX('MDA1'!M55,'MDA2'!M55),D55),0)</f>
        <v>0</v>
      </c>
      <c r="I55" s="73">
        <f>IF(AND(COUNTRY_INFO!H55&gt;0,COUNTRY_INFO!H55&lt;4), IF(G55/D55*100&lt;&gt;0, IF(G55/D55*100&gt;100,100,G55/D55*100), "-"),0)</f>
        <v>0</v>
      </c>
      <c r="J55" s="67">
        <f>COUNTRY_INFO!M55</f>
        <v>100111</v>
      </c>
      <c r="K55" s="61"/>
      <c r="L55" s="61"/>
      <c r="M55" s="11">
        <f>MAX('MDA1'!M55,MAX('MDA3'!I55,'MDA3'!L55)+MAX('MDA3'!J55,'MDA3'!M55))</f>
        <v>78578</v>
      </c>
      <c r="N55" s="11">
        <f>IF(AND(COUNTRY_INFO!I55&gt;0,COUNTRY_INFO!I55&lt;4),IF(J55&gt;MAX('MDA1'!M55,MAX('MDA3'!I55,'MDA3'!L55)+MAX('MDA3'!J55,'MDA3'!M55)),MAX('MDA1'!M55,MAX('MDA3'!I55,'MDA3'!L55)+MAX('MDA3'!J55,'MDA3'!M55)),J55),0)</f>
        <v>78578</v>
      </c>
      <c r="O55" s="73">
        <f>IF(AND(COUNTRY_INFO!I55&gt;0,COUNTRY_INFO!I55&lt;4), IF(M55/J55*100&lt;&gt;0, IF(M55/J55*100&gt;100,100,M55/J55*100), "-"),0)</f>
        <v>78.490875128607257</v>
      </c>
      <c r="P55" s="67">
        <f>COUNTRY_INFO!N55</f>
        <v>42691</v>
      </c>
      <c r="Q55" s="61"/>
      <c r="R55" s="61"/>
      <c r="S55" s="11">
        <f>SUM(MAX('MDA2'!J55, 'T1'!L55, MAX(T3_R1!K55, T3_R2!K55)), MAX('MDA1'!K55, 'MDA2'!K55, 'T1'!M55, MAX(T3_R1!L55, T3_R2!L55)), MAX('MDA1'!L55, 'MDA2'!L55, 'T1'!N55, MAX(T3_R1!M55, T3_R2!M55)))</f>
        <v>0</v>
      </c>
      <c r="T55" s="11">
        <f>IF(AND(COUNTRY_INFO!J55&gt;1,COUNTRY_INFO!J55&lt;4),IF(COUNTRY_INFO!E55&gt;MAX('MDA2'!J55,'T1'!L55,MAX(T3_R1!K55,T3_R2!K55)),MAX('MDA2'!J55,'T1'!L55,MAX(T3_R1!K55,T3_R2!K55)),COUNTRY_INFO!E55),0)</f>
        <v>0</v>
      </c>
      <c r="U55" s="217" t="str">
        <f>IF(AND(COUNTRY_INFO!J55&gt;1,COUNTRY_INFO!J55&lt;4), IF(T55/COUNTRY_INFO!E55*100&lt;&gt;0, IF(T55/COUNTRY_INFO!E55*100&gt;100,100,T55/COUNTRY_INFO!E55*100), "-"),0)</f>
        <v>-</v>
      </c>
      <c r="V55" s="11">
        <f>IF(AND(COUNTRY_INFO!J55&gt;1,COUNTRY_INFO!J55&lt;4),IF(COUNTRY_INFO!F55&gt;MAX('MDA1'!K55,'MDA2'!K55,'T1'!M55,MAX(T3_R1!L55,T3_R2!L55)),MAX('MDA1'!K55,'MDA2'!K55,'T1'!M55,MAX(T3_R1!L55,T3_R2!L55)),COUNTRY_INFO!F55),0)</f>
        <v>0</v>
      </c>
      <c r="W55" s="217" t="str">
        <f>IF(AND(COUNTRY_INFO!J55&gt;1,COUNTRY_INFO!J55&lt;4), IF(V55/COUNTRY_INFO!F55*100&lt;&gt;0, IF(V55/COUNTRY_INFO!F55*100&gt;100,100,V55/COUNTRY_INFO!F55*100), "-"),0)</f>
        <v>-</v>
      </c>
      <c r="X55" s="11">
        <f t="shared" si="5"/>
        <v>0</v>
      </c>
      <c r="Y55" s="73" t="str">
        <f>IF(AND(COUNTRY_INFO!J55&gt;1,COUNTRY_INFO!J55&lt;4), IF(S55/P55*100&lt;&gt;0, IF(X55/P55*100&gt;100,100,X55/P55*100), "-"),0)</f>
        <v>-</v>
      </c>
      <c r="Z55" s="67">
        <f>COUNTRY_INFO!O55</f>
        <v>0</v>
      </c>
      <c r="AA55" s="61"/>
      <c r="AB55" s="61"/>
      <c r="AC55" s="11">
        <f>MAX('T1'!L55,'T2'!J55)+MAX('T1'!M55,'T2'!K55)+MAX('T1'!N55,'T2'!L55)</f>
        <v>0</v>
      </c>
      <c r="AD55" s="11">
        <f>IF(COUNTRY_INFO!K55=1,IF(COUNTRY_INFO!F55*0.33&gt;MAX('T1'!M55,'T2'!K55),MAX('T1'!M55,'T2'!K55),COUNTRY_INFO!F55*0.33),IF(COUNTRY_INFO!K55=2,IF(COUNTRY_INFO!F55*0.5&gt;MAX('T1'!M55,'T2'!K55),MAX('T1'!M55,'T2'!K55),COUNTRY_INFO!F55*0.5),IF(COUNTRY_INFO!K55=3,IF(COUNTRY_INFO!F55&gt;MAX('T1'!M55,'T2'!K55),MAX('T1'!M55,'T2'!K55),COUNTRY_INFO!F55),0)))</f>
        <v>0</v>
      </c>
      <c r="AE55" s="217">
        <f>IF(AND(COUNTRY_INFO!K55&gt;0,COUNTRY_INFO!K55&lt;4),IF(Z55&gt;0,IF(COUNTRY_INFO!K55=1, AD55/(COUNTRY_INFO!F55*0.33)*100, IF(COUNTRY_INFO!K55=2, AD55/(COUNTRY_INFO!F55*0.5)*100, IF(COUNTRY_INFO!K55=3, AD55/COUNTRY_INFO!F55*100))),"-"),0)</f>
        <v>0</v>
      </c>
      <c r="AF55" s="11">
        <f>IF(COUNTRY_INFO!K55=2,IF(COUNTRY_INFO!G55*0.2&gt;MAX('T1'!N55,'T2'!L55),MAX('T1'!N55,'T2'!L55),COUNTRY_INFO!G55*0.2),IF(COUNTRY_INFO!K55=3,IF(COUNTRY_INFO!G55&gt;MAX('T1'!N55,'T2'!L55),MAX('T1'!N55,'T2'!L55),COUNTRY_INFO!G55),0))</f>
        <v>0</v>
      </c>
      <c r="AG55" s="217">
        <f>IF(AND(COUNTRY_INFO!K55&gt;0,COUNTRY_INFO!K55&lt;4),IF(Z55&gt;0,IF(COUNTRY_INFO!K55=1, 0, IF(COUNTRY_INFO!K55=2, AF55/(COUNTRY_INFO!G55*0.2)*100, IF(COUNTRY_INFO!K55=3, AF55/COUNTRY_INFO!G55*100))),"-"),0)</f>
        <v>0</v>
      </c>
      <c r="AH55" s="11">
        <f t="shared" si="6"/>
        <v>0</v>
      </c>
      <c r="AI55" s="73">
        <f>IF(AND(COUNTRY_INFO!K55&gt;0,COUNTRY_INFO!K55&lt;4), IF(AC55/Z55*100&lt;&gt;0, IF(AH55/Z55*100&gt;100,100,AH55/Z55*100), "-"),0)</f>
        <v>0</v>
      </c>
      <c r="AJ55" s="261"/>
      <c r="AK55" s="260">
        <f>IF(AND(D55&lt;&gt;0, D55&lt;&gt;"Unknown",D55&lt;&gt;"Stopped",D55&lt;&gt;"Not required"),D55/COUNTRY_INFO!D55, 0)</f>
        <v>0</v>
      </c>
      <c r="AL55" s="260">
        <f>IF(AND(J55&lt;&gt;0,J55&lt;&gt;"Unknown",J55&lt;&gt;"Stopped",J55&lt;&gt;"Not required"),J55/COUNTRY_INFO!D55, 0)</f>
        <v>1</v>
      </c>
      <c r="AM55" s="260">
        <f>IF(AND(P55&lt;&gt;0,P55&lt;&gt;"Unknown",P55&lt;&gt;"Not required"),P55/(COUNTRY_INFO!E55+COUNTRY_INFO!F55), 0)</f>
        <v>1</v>
      </c>
      <c r="AN55" s="260">
        <f>IF(AND(Z55&lt;&gt;0,Z55&lt;&gt;"Unknown",Z55&lt;&gt;"Not required"),IF(COUNTRY_INFO!K55=1,1,IF(COUNTRY_INFO!K55=2,0.5*COUNTRY_INFO!F55/(0.5*COUNTRY_INFO!F55+0.2*COUNTRY_INFO!G55),IF(COUNTRY_INFO!K55=3,COUNTRY_INFO!F55/(COUNTRY_INFO!F55+COUNTRY_INFO!G55)))),0)</f>
        <v>0</v>
      </c>
      <c r="AO55" s="260">
        <f>IF(AND(Z55&lt;&gt;0,Z55&lt;&gt;"Unknown",Z55&lt;&gt;"Not required"),IF(COUNTRY_INFO!K55=1,0,IF(COUNTRY_INFO!K55=2,0.2*COUNTRY_INFO!G55/(0.5*COUNTRY_INFO!F55+0.2*COUNTRY_INFO!G55),IF(COUNTRY_INFO!K55=3,COUNTRY_INFO!G55/(COUNTRY_INFO!F55+COUNTRY_INFO!G55)))),0)</f>
        <v>0</v>
      </c>
      <c r="AP55" s="259">
        <f>MAX(COUNTRY_INFO!D55*AK55*PROFILE!$G$7,COUNTRY_INFO!D55*AL55*PROFILE!$G$7)</f>
        <v>1.0481904159015943E-2</v>
      </c>
      <c r="AQ55" s="259">
        <f>MAX(COUNTRY_INFO!D55*AK55*PROFILE!$G$8,COUNTRY_INFO!D55*AL55*PROFILE!$G$8,COUNTRY_INFO!D55*AM55*PROFILE!$G$8)</f>
        <v>14662.711210928965</v>
      </c>
      <c r="AR55" s="259">
        <f>MAX(COUNTRY_INFO!D55*AK55*PROFILE!$G$9,COUNTRY_INFO!D55*AL55*PROFILE!$G$9,COUNTRY_INFO!D55*AM55*PROFILE!$G$9,IF(AND(DISTRICT!Z55&lt;&gt;"Unknown",Z55&lt;&gt;"Not required"),COUNTRY_INFO!O55*DISTRICT!AN55,0))</f>
        <v>30450.164280213648</v>
      </c>
      <c r="AS55" s="259">
        <f>MAX(COUNTRY_INFO!D55*AK55*PROFILE!$G$10,COUNTRY_INFO!D55*AL55*PROFILE!$G$10,IF(AND(DISTRICT!Z55&lt;&gt;"Unknown",Z55&lt;&gt;"Not required"),COUNTRY_INFO!O55*DISTRICT!AO55,0))</f>
        <v>54998.114026953226</v>
      </c>
      <c r="AT55" s="259">
        <f t="shared" si="7"/>
        <v>100111</v>
      </c>
      <c r="AU55" s="258">
        <f t="shared" si="2"/>
        <v>0</v>
      </c>
      <c r="AV55" s="259">
        <f>MAX('MDA2'!J55,'T1'!L55,'T2'!J55,T3_R1!K55,T3_R2!K55)</f>
        <v>0</v>
      </c>
      <c r="AW55" s="259">
        <f>MAX('MDA1'!K55,'MDA2'!K55,'MDA3'!I55,'MDA3'!L55,'T1'!M55,'T2'!K55,T3_R1!L55,T3_R2!L55)</f>
        <v>28288</v>
      </c>
      <c r="AX55" s="259">
        <f>MAX('MDA1'!L55,'MDA2'!L55,'MDA3'!J55,'MDA3'!M55,'T1'!N55,'T2'!L55,T3_R1!M55,T3_R2!M55)</f>
        <v>50290</v>
      </c>
      <c r="AY55" s="259">
        <f t="shared" si="8"/>
        <v>78578</v>
      </c>
      <c r="AZ55" s="259">
        <f>MAX('MDA2'!J55,T55)</f>
        <v>0</v>
      </c>
      <c r="BA55" s="259">
        <f>MAX('MDA1'!K55,'MDA2'!K55,'MDA3'!I55,'MDA3'!L55,V55,AD55)</f>
        <v>28288</v>
      </c>
      <c r="BB55" s="259">
        <f>MAX('MDA1'!L55,'MDA2'!L55,'MDA3'!J55,'MDA3'!M55,AF55)</f>
        <v>50290</v>
      </c>
      <c r="BC55" s="259">
        <f t="shared" si="3"/>
        <v>78578</v>
      </c>
      <c r="BD55" s="260">
        <f t="shared" si="4"/>
        <v>78.490875128607257</v>
      </c>
    </row>
    <row r="56" spans="1:56" x14ac:dyDescent="0.2">
      <c r="A56" s="10" t="str">
        <f>IF(COUNTRY_INFO!A56=0," ",COUNTRY_INFO!A56)</f>
        <v>Ethiopia</v>
      </c>
      <c r="B56" s="10" t="str">
        <f>IF(COUNTRY_INFO!B56=0," ",COUNTRY_INFO!B56)</f>
        <v>AmharaAwi</v>
      </c>
      <c r="C56" s="87" t="str">
        <f>IF(COUNTRY_INFO!C56=0," ",COUNTRY_INFO!C56)</f>
        <v>Chagni Town</v>
      </c>
      <c r="D56" s="67">
        <f>COUNTRY_INFO!L56</f>
        <v>39892</v>
      </c>
      <c r="E56" s="61"/>
      <c r="F56" s="61"/>
      <c r="G56" s="11">
        <f>MAX('MDA1'!M56,'MDA2'!M56)</f>
        <v>27952</v>
      </c>
      <c r="H56" s="11">
        <f>IF(AND(COUNTRY_INFO!H56&gt;0,COUNTRY_INFO!H56&lt;4),IF(D56&gt;MAX('MDA1'!M56,'MDA2'!M56),MAX('MDA1'!M56,'MDA2'!M56),D56),0)</f>
        <v>27952</v>
      </c>
      <c r="I56" s="73">
        <f>IF(AND(COUNTRY_INFO!H56&gt;0,COUNTRY_INFO!H56&lt;4), IF(G56/D56*100&lt;&gt;0, IF(G56/D56*100&gt;100,100,G56/D56*100), "-"),0)</f>
        <v>70.06918680437181</v>
      </c>
      <c r="J56" s="67">
        <f>COUNTRY_INFO!M56</f>
        <v>39892</v>
      </c>
      <c r="K56" s="61"/>
      <c r="L56" s="61"/>
      <c r="M56" s="11">
        <f>MAX('MDA1'!M56,MAX('MDA3'!I56,'MDA3'!L56)+MAX('MDA3'!J56,'MDA3'!M56))</f>
        <v>29029</v>
      </c>
      <c r="N56" s="11">
        <f>IF(AND(COUNTRY_INFO!I56&gt;0,COUNTRY_INFO!I56&lt;4),IF(J56&gt;MAX('MDA1'!M56,MAX('MDA3'!I56,'MDA3'!L56)+MAX('MDA3'!J56,'MDA3'!M56)),MAX('MDA1'!M56,MAX('MDA3'!I56,'MDA3'!L56)+MAX('MDA3'!J56,'MDA3'!M56)),J56),0)</f>
        <v>29029</v>
      </c>
      <c r="O56" s="73">
        <f>IF(AND(COUNTRY_INFO!I56&gt;0,COUNTRY_INFO!I56&lt;4), IF(M56/J56*100&lt;&gt;0, IF(M56/J56*100&gt;100,100,M56/J56*100), "-"),0)</f>
        <v>72.76897623583676</v>
      </c>
      <c r="P56" s="67">
        <f>COUNTRY_INFO!N56</f>
        <v>17011</v>
      </c>
      <c r="Q56" s="61"/>
      <c r="R56" s="61"/>
      <c r="S56" s="11">
        <f>SUM(MAX('MDA2'!J56, 'T1'!L56, MAX(T3_R1!K56, T3_R2!K56)), MAX('MDA1'!K56, 'MDA2'!K56, 'T1'!M56, MAX(T3_R1!L56, T3_R2!L56)), MAX('MDA1'!L56, 'MDA2'!L56, 'T1'!N56, MAX(T3_R1!M56, T3_R2!M56)))</f>
        <v>27952</v>
      </c>
      <c r="T56" s="11">
        <f>IF(AND(COUNTRY_INFO!J56&gt;1,COUNTRY_INFO!J56&lt;4),IF(COUNTRY_INFO!E56&gt;MAX('MDA2'!J56,'T1'!L56,MAX(T3_R1!K56,T3_R2!K56)),MAX('MDA2'!J56,'T1'!L56,MAX(T3_R1!K56,T3_R2!K56)),COUNTRY_INFO!E56),0)</f>
        <v>0</v>
      </c>
      <c r="U56" s="217" t="str">
        <f>IF(AND(COUNTRY_INFO!J56&gt;1,COUNTRY_INFO!J56&lt;4), IF(T56/COUNTRY_INFO!E56*100&lt;&gt;0, IF(T56/COUNTRY_INFO!E56*100&gt;100,100,T56/COUNTRY_INFO!E56*100), "-"),0)</f>
        <v>-</v>
      </c>
      <c r="V56" s="11">
        <f>IF(AND(COUNTRY_INFO!J56&gt;1,COUNTRY_INFO!J56&lt;4),IF(COUNTRY_INFO!F56&gt;MAX('MDA1'!K56,'MDA2'!K56,'T1'!M56,MAX(T3_R1!L56,T3_R2!L56)),MAX('MDA1'!K56,'MDA2'!K56,'T1'!M56,MAX(T3_R1!L56,T3_R2!L56)),COUNTRY_INFO!F56),0)</f>
        <v>10063</v>
      </c>
      <c r="W56" s="217">
        <f>IF(AND(COUNTRY_INFO!J56&gt;1,COUNTRY_INFO!J56&lt;4), IF(V56/COUNTRY_INFO!F56*100&lt;&gt;0, IF(V56/COUNTRY_INFO!F56*100&gt;100,100,V56/COUNTRY_INFO!F56*100), "-"),0)</f>
        <v>86.779924111762668</v>
      </c>
      <c r="X56" s="11">
        <f t="shared" si="5"/>
        <v>10063</v>
      </c>
      <c r="Y56" s="73">
        <f>IF(AND(COUNTRY_INFO!J56&gt;1,COUNTRY_INFO!J56&lt;4), IF(S56/P56*100&lt;&gt;0, IF(X56/P56*100&gt;100,100,X56/P56*100), "-"),0)</f>
        <v>59.155840338604435</v>
      </c>
      <c r="Z56" s="67">
        <f>COUNTRY_INFO!O56</f>
        <v>10374</v>
      </c>
      <c r="AA56" s="61"/>
      <c r="AB56" s="61"/>
      <c r="AC56" s="11">
        <f>MAX('T1'!L56,'T2'!J56)+MAX('T1'!M56,'T2'!K56)+MAX('T1'!N56,'T2'!L56)</f>
        <v>0</v>
      </c>
      <c r="AD56" s="11">
        <f>IF(COUNTRY_INFO!K56=1,IF(COUNTRY_INFO!F56*0.33&gt;MAX('T1'!M56,'T2'!K56),MAX('T1'!M56,'T2'!K56),COUNTRY_INFO!F56*0.33),IF(COUNTRY_INFO!K56=2,IF(COUNTRY_INFO!F56*0.5&gt;MAX('T1'!M56,'T2'!K56),MAX('T1'!M56,'T2'!K56),COUNTRY_INFO!F56*0.5),IF(COUNTRY_INFO!K56=3,IF(COUNTRY_INFO!F56&gt;MAX('T1'!M56,'T2'!K56),MAX('T1'!M56,'T2'!K56),COUNTRY_INFO!F56),0)))</f>
        <v>0</v>
      </c>
      <c r="AE56" s="217">
        <f>IF(AND(COUNTRY_INFO!K56&gt;0,COUNTRY_INFO!K56&lt;4),IF(Z56&gt;0,IF(COUNTRY_INFO!K56=1, AD56/(COUNTRY_INFO!F56*0.33)*100, IF(COUNTRY_INFO!K56=2, AD56/(COUNTRY_INFO!F56*0.5)*100, IF(COUNTRY_INFO!K56=3, AD56/COUNTRY_INFO!F56*100))),"-"),0)</f>
        <v>0</v>
      </c>
      <c r="AF56" s="11">
        <f>IF(COUNTRY_INFO!K56=2,IF(COUNTRY_INFO!G56*0.2&gt;MAX('T1'!N56,'T2'!L56),MAX('T1'!N56,'T2'!L56),COUNTRY_INFO!G56*0.2),IF(COUNTRY_INFO!K56=3,IF(COUNTRY_INFO!G56&gt;MAX('T1'!N56,'T2'!L56),MAX('T1'!N56,'T2'!L56),COUNTRY_INFO!G56),0))</f>
        <v>0</v>
      </c>
      <c r="AG56" s="217">
        <f>IF(AND(COUNTRY_INFO!K56&gt;0,COUNTRY_INFO!K56&lt;4),IF(Z56&gt;0,IF(COUNTRY_INFO!K56=1, 0, IF(COUNTRY_INFO!K56=2, AF56/(COUNTRY_INFO!G56*0.2)*100, IF(COUNTRY_INFO!K56=3, AF56/COUNTRY_INFO!G56*100))),"-"),0)</f>
        <v>0</v>
      </c>
      <c r="AH56" s="11">
        <f t="shared" si="6"/>
        <v>0</v>
      </c>
      <c r="AI56" s="73" t="str">
        <f>IF(AND(COUNTRY_INFO!K56&gt;0,COUNTRY_INFO!K56&lt;4), IF(AC56/Z56*100&lt;&gt;0, IF(AH56/Z56*100&gt;100,100,AH56/Z56*100), "-"),0)</f>
        <v>-</v>
      </c>
      <c r="AJ56" s="261"/>
      <c r="AK56" s="260">
        <f>IF(AND(D56&lt;&gt;0, D56&lt;&gt;"Unknown",D56&lt;&gt;"Stopped",D56&lt;&gt;"Not required"),D56/COUNTRY_INFO!D56, 0)</f>
        <v>1</v>
      </c>
      <c r="AL56" s="260">
        <f>IF(AND(J56&lt;&gt;0,J56&lt;&gt;"Unknown",J56&lt;&gt;"Stopped",J56&lt;&gt;"Not required"),J56/COUNTRY_INFO!D56, 0)</f>
        <v>1</v>
      </c>
      <c r="AM56" s="260">
        <f>IF(AND(P56&lt;&gt;0,P56&lt;&gt;"Unknown",P56&lt;&gt;"Not required"),P56/(COUNTRY_INFO!E56+COUNTRY_INFO!F56), 0)</f>
        <v>1</v>
      </c>
      <c r="AN56" s="260">
        <f>IF(AND(Z56&lt;&gt;0,Z56&lt;&gt;"Unknown",Z56&lt;&gt;"Not required"),IF(COUNTRY_INFO!K56=1,1,IF(COUNTRY_INFO!K56=2,0.5*COUNTRY_INFO!F56/(0.5*COUNTRY_INFO!F56+0.2*COUNTRY_INFO!G56),IF(COUNTRY_INFO!K56=3,COUNTRY_INFO!F56/(COUNTRY_INFO!F56+COUNTRY_INFO!G56)))),0)</f>
        <v>0.55889724310776945</v>
      </c>
      <c r="AO56" s="260">
        <f>IF(AND(Z56&lt;&gt;0,Z56&lt;&gt;"Unknown",Z56&lt;&gt;"Not required"),IF(COUNTRY_INFO!K56=1,0,IF(COUNTRY_INFO!K56=2,0.2*COUNTRY_INFO!G56/(0.5*COUNTRY_INFO!F56+0.2*COUNTRY_INFO!G56),IF(COUNTRY_INFO!K56=3,COUNTRY_INFO!G56/(COUNTRY_INFO!F56+COUNTRY_INFO!G56)))),0)</f>
        <v>0.44110275689223055</v>
      </c>
      <c r="AP56" s="259">
        <f>MAX(COUNTRY_INFO!D56*AK56*PROFILE!$G$7,COUNTRY_INFO!D56*AL56*PROFILE!$G$7)</f>
        <v>4.1768049536161263E-3</v>
      </c>
      <c r="AQ56" s="259">
        <f>MAX(COUNTRY_INFO!D56*AK56*PROFILE!$G$8,COUNTRY_INFO!D56*AL56*PROFILE!$G$8,COUNTRY_INFO!D56*AM56*PROFILE!$G$8)</f>
        <v>5842.763289012978</v>
      </c>
      <c r="AR56" s="259">
        <f>MAX(COUNTRY_INFO!D56*AK56*PROFILE!$G$9,COUNTRY_INFO!D56*AL56*PROFILE!$G$9,COUNTRY_INFO!D56*AM56*PROFILE!$G$9,IF(AND(DISTRICT!Z56&lt;&gt;"Unknown",Z56&lt;&gt;"Not required"),COUNTRY_INFO!O56*DISTRICT!AN56,0))</f>
        <v>12133.711115324819</v>
      </c>
      <c r="AS56" s="259">
        <f>MAX(COUNTRY_INFO!D56*AK56*PROFILE!$G$10,COUNTRY_INFO!D56*AL56*PROFILE!$G$10,IF(AND(DISTRICT!Z56&lt;&gt;"Unknown",Z56&lt;&gt;"Not required"),COUNTRY_INFO!O56*DISTRICT!AO56,0))</f>
        <v>21915.52141885725</v>
      </c>
      <c r="AT56" s="259">
        <f t="shared" si="7"/>
        <v>39892</v>
      </c>
      <c r="AU56" s="258">
        <f t="shared" si="2"/>
        <v>0</v>
      </c>
      <c r="AV56" s="259">
        <f>MAX('MDA2'!J56,'T1'!L56,'T2'!J56,T3_R1!K56,T3_R2!K56)</f>
        <v>0</v>
      </c>
      <c r="AW56" s="259">
        <f>MAX('MDA1'!K56,'MDA2'!K56,'MDA3'!I56,'MDA3'!L56,'T1'!M56,'T2'!K56,T3_R1!L56,T3_R2!L56)</f>
        <v>10450</v>
      </c>
      <c r="AX56" s="259">
        <f>MAX('MDA1'!L56,'MDA2'!L56,'MDA3'!J56,'MDA3'!M56,'T1'!N56,'T2'!L56,T3_R1!M56,T3_R2!M56)</f>
        <v>18579</v>
      </c>
      <c r="AY56" s="259">
        <f t="shared" si="8"/>
        <v>29029</v>
      </c>
      <c r="AZ56" s="259">
        <f>MAX('MDA2'!J56,T56)</f>
        <v>0</v>
      </c>
      <c r="BA56" s="259">
        <f>MAX('MDA1'!K56,'MDA2'!K56,'MDA3'!I56,'MDA3'!L56,V56,AD56)</f>
        <v>10450</v>
      </c>
      <c r="BB56" s="259">
        <f>MAX('MDA1'!L56,'MDA2'!L56,'MDA3'!J56,'MDA3'!M56,AF56)</f>
        <v>18579</v>
      </c>
      <c r="BC56" s="259">
        <f t="shared" si="3"/>
        <v>29029</v>
      </c>
      <c r="BD56" s="260">
        <f t="shared" si="4"/>
        <v>72.76897623583676</v>
      </c>
    </row>
    <row r="57" spans="1:56" x14ac:dyDescent="0.2">
      <c r="A57" s="10" t="str">
        <f>IF(COUNTRY_INFO!A57=0," ",COUNTRY_INFO!A57)</f>
        <v>Ethiopia</v>
      </c>
      <c r="B57" s="10" t="str">
        <f>IF(COUNTRY_INFO!B57=0," ",COUNTRY_INFO!B57)</f>
        <v>AmharaAwi</v>
      </c>
      <c r="C57" s="87" t="str">
        <f>IF(COUNTRY_INFO!C57=0," ",COUNTRY_INFO!C57)</f>
        <v>Dangila</v>
      </c>
      <c r="D57" s="67">
        <f>COUNTRY_INFO!L57</f>
        <v>0</v>
      </c>
      <c r="E57" s="61"/>
      <c r="F57" s="61"/>
      <c r="G57" s="11">
        <f>MAX('MDA1'!M57,'MDA2'!M57)</f>
        <v>0</v>
      </c>
      <c r="H57" s="11">
        <f>IF(AND(COUNTRY_INFO!H57&gt;0,COUNTRY_INFO!H57&lt;4),IF(D57&gt;MAX('MDA1'!M57,'MDA2'!M57),MAX('MDA1'!M57,'MDA2'!M57),D57),0)</f>
        <v>0</v>
      </c>
      <c r="I57" s="73">
        <f>IF(AND(COUNTRY_INFO!H57&gt;0,COUNTRY_INFO!H57&lt;4), IF(G57/D57*100&lt;&gt;0, IF(G57/D57*100&gt;100,100,G57/D57*100), "-"),0)</f>
        <v>0</v>
      </c>
      <c r="J57" s="67">
        <f>COUNTRY_INFO!M57</f>
        <v>155435</v>
      </c>
      <c r="K57" s="61"/>
      <c r="L57" s="61"/>
      <c r="M57" s="11">
        <f>MAX('MDA1'!M57,MAX('MDA3'!I57,'MDA3'!L57)+MAX('MDA3'!J57,'MDA3'!M57))</f>
        <v>112978</v>
      </c>
      <c r="N57" s="11">
        <f>IF(AND(COUNTRY_INFO!I57&gt;0,COUNTRY_INFO!I57&lt;4),IF(J57&gt;MAX('MDA1'!M57,MAX('MDA3'!I57,'MDA3'!L57)+MAX('MDA3'!J57,'MDA3'!M57)),MAX('MDA1'!M57,MAX('MDA3'!I57,'MDA3'!L57)+MAX('MDA3'!J57,'MDA3'!M57)),J57),0)</f>
        <v>112978</v>
      </c>
      <c r="O57" s="73">
        <f>IF(AND(COUNTRY_INFO!I57&gt;0,COUNTRY_INFO!I57&lt;4), IF(M57/J57*100&lt;&gt;0, IF(M57/J57*100&gt;100,100,M57/J57*100), "-"),0)</f>
        <v>72.685045195740983</v>
      </c>
      <c r="P57" s="67">
        <f>COUNTRY_INFO!N57</f>
        <v>66284</v>
      </c>
      <c r="Q57" s="61"/>
      <c r="R57" s="61"/>
      <c r="S57" s="11">
        <f>SUM(MAX('MDA2'!J57, 'T1'!L57, MAX(T3_R1!K57, T3_R2!K57)), MAX('MDA1'!K57, 'MDA2'!K57, 'T1'!M57, MAX(T3_R1!L57, T3_R2!L57)), MAX('MDA1'!L57, 'MDA2'!L57, 'T1'!N57, MAX(T3_R1!M57, T3_R2!M57)))</f>
        <v>42329</v>
      </c>
      <c r="T57" s="11">
        <f>IF(AND(COUNTRY_INFO!J57&gt;1,COUNTRY_INFO!J57&lt;4),IF(COUNTRY_INFO!E57&gt;MAX('MDA2'!J57,'T1'!L57,MAX(T3_R1!K57,T3_R2!K57)),MAX('MDA2'!J57,'T1'!L57,MAX(T3_R1!K57,T3_R2!K57)),COUNTRY_INFO!E57),0)</f>
        <v>0</v>
      </c>
      <c r="U57" s="217" t="str">
        <f>IF(AND(COUNTRY_INFO!J57&gt;1,COUNTRY_INFO!J57&lt;4), IF(T57/COUNTRY_INFO!E57*100&lt;&gt;0, IF(T57/COUNTRY_INFO!E57*100&gt;100,100,T57/COUNTRY_INFO!E57*100), "-"),0)</f>
        <v>-</v>
      </c>
      <c r="V57" s="11">
        <f>IF(AND(COUNTRY_INFO!J57&gt;1,COUNTRY_INFO!J57&lt;4),IF(COUNTRY_INFO!F57&gt;MAX('MDA1'!K57,'MDA2'!K57,'T1'!M57,MAX(T3_R1!L57,T3_R2!L57)),MAX('MDA1'!K57,'MDA2'!K57,'T1'!M57,MAX(T3_R1!L57,T3_R2!L57)),COUNTRY_INFO!F57),0)</f>
        <v>42329</v>
      </c>
      <c r="W57" s="217">
        <f>IF(AND(COUNTRY_INFO!J57&gt;1,COUNTRY_INFO!J57&lt;4), IF(V57/COUNTRY_INFO!F57*100&lt;&gt;0, IF(V57/COUNTRY_INFO!F57*100&gt;100,100,V57/COUNTRY_INFO!F57*100), "-"),0)</f>
        <v>93.683465020029658</v>
      </c>
      <c r="X57" s="11">
        <f t="shared" si="5"/>
        <v>42329</v>
      </c>
      <c r="Y57" s="73">
        <f>IF(AND(COUNTRY_INFO!J57&gt;1,COUNTRY_INFO!J57&lt;4), IF(S57/P57*100&lt;&gt;0, IF(X57/P57*100&gt;100,100,X57/P57*100), "-"),0)</f>
        <v>63.860056725604977</v>
      </c>
      <c r="Z57" s="67">
        <f>COUNTRY_INFO!O57</f>
        <v>0</v>
      </c>
      <c r="AA57" s="61"/>
      <c r="AB57" s="61"/>
      <c r="AC57" s="11">
        <f>MAX('T1'!L57,'T2'!J57)+MAX('T1'!M57,'T2'!K57)+MAX('T1'!N57,'T2'!L57)</f>
        <v>0</v>
      </c>
      <c r="AD57" s="11">
        <f>IF(COUNTRY_INFO!K57=1,IF(COUNTRY_INFO!F57*0.33&gt;MAX('T1'!M57,'T2'!K57),MAX('T1'!M57,'T2'!K57),COUNTRY_INFO!F57*0.33),IF(COUNTRY_INFO!K57=2,IF(COUNTRY_INFO!F57*0.5&gt;MAX('T1'!M57,'T2'!K57),MAX('T1'!M57,'T2'!K57),COUNTRY_INFO!F57*0.5),IF(COUNTRY_INFO!K57=3,IF(COUNTRY_INFO!F57&gt;MAX('T1'!M57,'T2'!K57),MAX('T1'!M57,'T2'!K57),COUNTRY_INFO!F57),0)))</f>
        <v>0</v>
      </c>
      <c r="AE57" s="217">
        <f>IF(AND(COUNTRY_INFO!K57&gt;0,COUNTRY_INFO!K57&lt;4),IF(Z57&gt;0,IF(COUNTRY_INFO!K57=1, AD57/(COUNTRY_INFO!F57*0.33)*100, IF(COUNTRY_INFO!K57=2, AD57/(COUNTRY_INFO!F57*0.5)*100, IF(COUNTRY_INFO!K57=3, AD57/COUNTRY_INFO!F57*100))),"-"),0)</f>
        <v>0</v>
      </c>
      <c r="AF57" s="11">
        <f>IF(COUNTRY_INFO!K57=2,IF(COUNTRY_INFO!G57*0.2&gt;MAX('T1'!N57,'T2'!L57),MAX('T1'!N57,'T2'!L57),COUNTRY_INFO!G57*0.2),IF(COUNTRY_INFO!K57=3,IF(COUNTRY_INFO!G57&gt;MAX('T1'!N57,'T2'!L57),MAX('T1'!N57,'T2'!L57),COUNTRY_INFO!G57),0))</f>
        <v>0</v>
      </c>
      <c r="AG57" s="217">
        <f>IF(AND(COUNTRY_INFO!K57&gt;0,COUNTRY_INFO!K57&lt;4),IF(Z57&gt;0,IF(COUNTRY_INFO!K57=1, 0, IF(COUNTRY_INFO!K57=2, AF57/(COUNTRY_INFO!G57*0.2)*100, IF(COUNTRY_INFO!K57=3, AF57/COUNTRY_INFO!G57*100))),"-"),0)</f>
        <v>0</v>
      </c>
      <c r="AH57" s="11">
        <f t="shared" si="6"/>
        <v>0</v>
      </c>
      <c r="AI57" s="73">
        <f>IF(AND(COUNTRY_INFO!K57&gt;0,COUNTRY_INFO!K57&lt;4), IF(AC57/Z57*100&lt;&gt;0, IF(AH57/Z57*100&gt;100,100,AH57/Z57*100), "-"),0)</f>
        <v>0</v>
      </c>
      <c r="AJ57" s="261"/>
      <c r="AK57" s="260">
        <f>IF(AND(D57&lt;&gt;0, D57&lt;&gt;"Unknown",D57&lt;&gt;"Stopped",D57&lt;&gt;"Not required"),D57/COUNTRY_INFO!D57, 0)</f>
        <v>0</v>
      </c>
      <c r="AL57" s="260">
        <f>IF(AND(J57&lt;&gt;0,J57&lt;&gt;"Unknown",J57&lt;&gt;"Stopped",J57&lt;&gt;"Not required"),J57/COUNTRY_INFO!D57, 0)</f>
        <v>1</v>
      </c>
      <c r="AM57" s="260">
        <f>IF(AND(P57&lt;&gt;0,P57&lt;&gt;"Unknown",P57&lt;&gt;"Not required"),P57/(COUNTRY_INFO!E57+COUNTRY_INFO!F57), 0)</f>
        <v>1</v>
      </c>
      <c r="AN57" s="260">
        <f>IF(AND(Z57&lt;&gt;0,Z57&lt;&gt;"Unknown",Z57&lt;&gt;"Not required"),IF(COUNTRY_INFO!K57=1,1,IF(COUNTRY_INFO!K57=2,0.5*COUNTRY_INFO!F57/(0.5*COUNTRY_INFO!F57+0.2*COUNTRY_INFO!G57),IF(COUNTRY_INFO!K57=3,COUNTRY_INFO!F57/(COUNTRY_INFO!F57+COUNTRY_INFO!G57)))),0)</f>
        <v>0</v>
      </c>
      <c r="AO57" s="260">
        <f>IF(AND(Z57&lt;&gt;0,Z57&lt;&gt;"Unknown",Z57&lt;&gt;"Not required"),IF(COUNTRY_INFO!K57=1,0,IF(COUNTRY_INFO!K57=2,0.2*COUNTRY_INFO!G57/(0.5*COUNTRY_INFO!F57+0.2*COUNTRY_INFO!G57),IF(COUNTRY_INFO!K57=3,COUNTRY_INFO!G57/(COUNTRY_INFO!F57+COUNTRY_INFO!G57)))),0)</f>
        <v>0</v>
      </c>
      <c r="AP57" s="259">
        <f>MAX(COUNTRY_INFO!D57*AK57*PROFILE!$G$7,COUNTRY_INFO!D57*AL57*PROFILE!$G$7)</f>
        <v>1.6274483053377184E-2</v>
      </c>
      <c r="AQ57" s="259">
        <f>MAX(COUNTRY_INFO!D57*AK57*PROFILE!$G$8,COUNTRY_INFO!D57*AL57*PROFILE!$G$8,COUNTRY_INFO!D57*AM57*PROFILE!$G$8)</f>
        <v>22765.715226805682</v>
      </c>
      <c r="AR57" s="259">
        <f>MAX(COUNTRY_INFO!D57*AK57*PROFILE!$G$9,COUNTRY_INFO!D57*AL57*PROFILE!$G$9,COUNTRY_INFO!D57*AM57*PROFILE!$G$9,IF(AND(DISTRICT!Z57&lt;&gt;"Unknown",Z57&lt;&gt;"Not required"),COUNTRY_INFO!O57*DISTRICT!AN57,0))</f>
        <v>47277.734563584505</v>
      </c>
      <c r="AS57" s="259">
        <f>MAX(COUNTRY_INFO!D57*AK57*PROFILE!$G$10,COUNTRY_INFO!D57*AL57*PROFILE!$G$10,IF(AND(DISTRICT!Z57&lt;&gt;"Unknown",Z57&lt;&gt;"Not required"),COUNTRY_INFO!O57*DISTRICT!AO57,0))</f>
        <v>85391.533935126761</v>
      </c>
      <c r="AT57" s="259">
        <f t="shared" si="7"/>
        <v>155435</v>
      </c>
      <c r="AU57" s="258" t="str">
        <f t="shared" si="2"/>
        <v>Y</v>
      </c>
      <c r="AV57" s="259">
        <f>MAX('MDA2'!J57,'T1'!L57,'T2'!J57,T3_R1!K57,T3_R2!K57)</f>
        <v>0</v>
      </c>
      <c r="AW57" s="259">
        <f>MAX('MDA1'!K57,'MDA2'!K57,'MDA3'!I57,'MDA3'!L57,'T1'!M57,'T2'!K57,T3_R1!L57,T3_R2!L57)</f>
        <v>42329</v>
      </c>
      <c r="AX57" s="259">
        <f>MAX('MDA1'!L57,'MDA2'!L57,'MDA3'!J57,'MDA3'!M57,'T1'!N57,'T2'!L57,T3_R1!M57,T3_R2!M57)</f>
        <v>72306</v>
      </c>
      <c r="AY57" s="259">
        <f t="shared" si="8"/>
        <v>114635</v>
      </c>
      <c r="AZ57" s="259">
        <f>MAX('MDA2'!J57,T57)</f>
        <v>0</v>
      </c>
      <c r="BA57" s="259">
        <f>MAX('MDA1'!K57,'MDA2'!K57,'MDA3'!I57,'MDA3'!L57,V57,AD57)</f>
        <v>42329</v>
      </c>
      <c r="BB57" s="259">
        <f>MAX('MDA1'!L57,'MDA2'!L57,'MDA3'!J57,'MDA3'!M57,AF57)</f>
        <v>72306</v>
      </c>
      <c r="BC57" s="259">
        <f t="shared" si="3"/>
        <v>114635</v>
      </c>
      <c r="BD57" s="260">
        <f t="shared" si="4"/>
        <v>73.751085662817246</v>
      </c>
    </row>
    <row r="58" spans="1:56" x14ac:dyDescent="0.2">
      <c r="A58" s="10" t="str">
        <f>IF(COUNTRY_INFO!A58=0," ",COUNTRY_INFO!A58)</f>
        <v>Ethiopia</v>
      </c>
      <c r="B58" s="10" t="str">
        <f>IF(COUNTRY_INFO!B58=0," ",COUNTRY_INFO!B58)</f>
        <v>AmharaAwi</v>
      </c>
      <c r="C58" s="87" t="str">
        <f>IF(COUNTRY_INFO!C58=0," ",COUNTRY_INFO!C58)</f>
        <v>Dangla Town</v>
      </c>
      <c r="D58" s="67">
        <f>COUNTRY_INFO!L58</f>
        <v>0</v>
      </c>
      <c r="E58" s="61"/>
      <c r="F58" s="61"/>
      <c r="G58" s="11">
        <f>MAX('MDA1'!M58,'MDA2'!M58)</f>
        <v>0</v>
      </c>
      <c r="H58" s="11">
        <f>IF(AND(COUNTRY_INFO!H58&gt;0,COUNTRY_INFO!H58&lt;4),IF(D58&gt;MAX('MDA1'!M58,'MDA2'!M58),MAX('MDA1'!M58,'MDA2'!M58),D58),0)</f>
        <v>0</v>
      </c>
      <c r="I58" s="73">
        <f>IF(AND(COUNTRY_INFO!H58&gt;0,COUNTRY_INFO!H58&lt;4), IF(G58/D58*100&lt;&gt;0, IF(G58/D58*100&gt;100,100,G58/D58*100), "-"),0)</f>
        <v>0</v>
      </c>
      <c r="J58" s="67">
        <f>COUNTRY_INFO!M58</f>
        <v>35493</v>
      </c>
      <c r="K58" s="61"/>
      <c r="L58" s="61"/>
      <c r="M58" s="11">
        <f>MAX('MDA1'!M58,MAX('MDA3'!I58,'MDA3'!L58)+MAX('MDA3'!J58,'MDA3'!M58))</f>
        <v>30642</v>
      </c>
      <c r="N58" s="11">
        <f>IF(AND(COUNTRY_INFO!I58&gt;0,COUNTRY_INFO!I58&lt;4),IF(J58&gt;MAX('MDA1'!M58,MAX('MDA3'!I58,'MDA3'!L58)+MAX('MDA3'!J58,'MDA3'!M58)),MAX('MDA1'!M58,MAX('MDA3'!I58,'MDA3'!L58)+MAX('MDA3'!J58,'MDA3'!M58)),J58),0)</f>
        <v>30642</v>
      </c>
      <c r="O58" s="73">
        <f>IF(AND(COUNTRY_INFO!I58&gt;0,COUNTRY_INFO!I58&lt;4), IF(M58/J58*100&lt;&gt;0, IF(M58/J58*100&gt;100,100,M58/J58*100), "-"),0)</f>
        <v>86.332516270813969</v>
      </c>
      <c r="P58" s="67">
        <f>COUNTRY_INFO!N58</f>
        <v>15135</v>
      </c>
      <c r="Q58" s="61"/>
      <c r="R58" s="61"/>
      <c r="S58" s="11">
        <f>SUM(MAX('MDA2'!J58, 'T1'!L58, MAX(T3_R1!K58, T3_R2!K58)), MAX('MDA1'!K58, 'MDA2'!K58, 'T1'!M58, MAX(T3_R1!L58, T3_R2!L58)), MAX('MDA1'!L58, 'MDA2'!L58, 'T1'!N58, MAX(T3_R1!M58, T3_R2!M58)))</f>
        <v>10021</v>
      </c>
      <c r="T58" s="11">
        <f>IF(AND(COUNTRY_INFO!J58&gt;1,COUNTRY_INFO!J58&lt;4),IF(COUNTRY_INFO!E58&gt;MAX('MDA2'!J58,'T1'!L58,MAX(T3_R1!K58,T3_R2!K58)),MAX('MDA2'!J58,'T1'!L58,MAX(T3_R1!K58,T3_R2!K58)),COUNTRY_INFO!E58),0)</f>
        <v>0</v>
      </c>
      <c r="U58" s="217" t="str">
        <f>IF(AND(COUNTRY_INFO!J58&gt;1,COUNTRY_INFO!J58&lt;4), IF(T58/COUNTRY_INFO!E58*100&lt;&gt;0, IF(T58/COUNTRY_INFO!E58*100&gt;100,100,T58/COUNTRY_INFO!E58*100), "-"),0)</f>
        <v>-</v>
      </c>
      <c r="V58" s="11">
        <f>IF(AND(COUNTRY_INFO!J58&gt;1,COUNTRY_INFO!J58&lt;4),IF(COUNTRY_INFO!F58&gt;MAX('MDA1'!K58,'MDA2'!K58,'T1'!M58,MAX(T3_R1!L58,T3_R2!L58)),MAX('MDA1'!K58,'MDA2'!K58,'T1'!M58,MAX(T3_R1!L58,T3_R2!L58)),COUNTRY_INFO!F58),0)</f>
        <v>10021</v>
      </c>
      <c r="W58" s="217">
        <f>IF(AND(COUNTRY_INFO!J58&gt;1,COUNTRY_INFO!J58&lt;4), IF(V58/COUNTRY_INFO!F58*100&lt;&gt;0, IF(V58/COUNTRY_INFO!F58*100&gt;100,100,V58/COUNTRY_INFO!F58*100), "-"),0)</f>
        <v>97.130948919259481</v>
      </c>
      <c r="X58" s="11">
        <f t="shared" si="5"/>
        <v>10021</v>
      </c>
      <c r="Y58" s="73">
        <f>IF(AND(COUNTRY_INFO!J58&gt;1,COUNTRY_INFO!J58&lt;4), IF(S58/P58*100&lt;&gt;0, IF(X58/P58*100&gt;100,100,X58/P58*100), "-"),0)</f>
        <v>66.210769739015532</v>
      </c>
      <c r="Z58" s="67">
        <f>COUNTRY_INFO!O58</f>
        <v>0</v>
      </c>
      <c r="AA58" s="61"/>
      <c r="AB58" s="61"/>
      <c r="AC58" s="11">
        <f>MAX('T1'!L58,'T2'!J58)+MAX('T1'!M58,'T2'!K58)+MAX('T1'!N58,'T2'!L58)</f>
        <v>0</v>
      </c>
      <c r="AD58" s="11">
        <f>IF(COUNTRY_INFO!K58=1,IF(COUNTRY_INFO!F58*0.33&gt;MAX('T1'!M58,'T2'!K58),MAX('T1'!M58,'T2'!K58),COUNTRY_INFO!F58*0.33),IF(COUNTRY_INFO!K58=2,IF(COUNTRY_INFO!F58*0.5&gt;MAX('T1'!M58,'T2'!K58),MAX('T1'!M58,'T2'!K58),COUNTRY_INFO!F58*0.5),IF(COUNTRY_INFO!K58=3,IF(COUNTRY_INFO!F58&gt;MAX('T1'!M58,'T2'!K58),MAX('T1'!M58,'T2'!K58),COUNTRY_INFO!F58),0)))</f>
        <v>0</v>
      </c>
      <c r="AE58" s="217">
        <f>IF(AND(COUNTRY_INFO!K58&gt;0,COUNTRY_INFO!K58&lt;4),IF(Z58&gt;0,IF(COUNTRY_INFO!K58=1, AD58/(COUNTRY_INFO!F58*0.33)*100, IF(COUNTRY_INFO!K58=2, AD58/(COUNTRY_INFO!F58*0.5)*100, IF(COUNTRY_INFO!K58=3, AD58/COUNTRY_INFO!F58*100))),"-"),0)</f>
        <v>0</v>
      </c>
      <c r="AF58" s="11">
        <f>IF(COUNTRY_INFO!K58=2,IF(COUNTRY_INFO!G58*0.2&gt;MAX('T1'!N58,'T2'!L58),MAX('T1'!N58,'T2'!L58),COUNTRY_INFO!G58*0.2),IF(COUNTRY_INFO!K58=3,IF(COUNTRY_INFO!G58&gt;MAX('T1'!N58,'T2'!L58),MAX('T1'!N58,'T2'!L58),COUNTRY_INFO!G58),0))</f>
        <v>0</v>
      </c>
      <c r="AG58" s="217">
        <f>IF(AND(COUNTRY_INFO!K58&gt;0,COUNTRY_INFO!K58&lt;4),IF(Z58&gt;0,IF(COUNTRY_INFO!K58=1, 0, IF(COUNTRY_INFO!K58=2, AF58/(COUNTRY_INFO!G58*0.2)*100, IF(COUNTRY_INFO!K58=3, AF58/COUNTRY_INFO!G58*100))),"-"),0)</f>
        <v>0</v>
      </c>
      <c r="AH58" s="11">
        <f t="shared" si="6"/>
        <v>0</v>
      </c>
      <c r="AI58" s="73">
        <f>IF(AND(COUNTRY_INFO!K58&gt;0,COUNTRY_INFO!K58&lt;4), IF(AC58/Z58*100&lt;&gt;0, IF(AH58/Z58*100&gt;100,100,AH58/Z58*100), "-"),0)</f>
        <v>0</v>
      </c>
      <c r="AJ58" s="261"/>
      <c r="AK58" s="260">
        <f>IF(AND(D58&lt;&gt;0, D58&lt;&gt;"Unknown",D58&lt;&gt;"Stopped",D58&lt;&gt;"Not required"),D58/COUNTRY_INFO!D58, 0)</f>
        <v>0</v>
      </c>
      <c r="AL58" s="260">
        <f>IF(AND(J58&lt;&gt;0,J58&lt;&gt;"Unknown",J58&lt;&gt;"Stopped",J58&lt;&gt;"Not required"),J58/COUNTRY_INFO!D58, 0)</f>
        <v>1</v>
      </c>
      <c r="AM58" s="260">
        <f>IF(AND(P58&lt;&gt;0,P58&lt;&gt;"Unknown",P58&lt;&gt;"Not required"),P58/(COUNTRY_INFO!E58+COUNTRY_INFO!F58), 0)</f>
        <v>1</v>
      </c>
      <c r="AN58" s="260">
        <f>IF(AND(Z58&lt;&gt;0,Z58&lt;&gt;"Unknown",Z58&lt;&gt;"Not required"),IF(COUNTRY_INFO!K58=1,1,IF(COUNTRY_INFO!K58=2,0.5*COUNTRY_INFO!F58/(0.5*COUNTRY_INFO!F58+0.2*COUNTRY_INFO!G58),IF(COUNTRY_INFO!K58=3,COUNTRY_INFO!F58/(COUNTRY_INFO!F58+COUNTRY_INFO!G58)))),0)</f>
        <v>0</v>
      </c>
      <c r="AO58" s="260">
        <f>IF(AND(Z58&lt;&gt;0,Z58&lt;&gt;"Unknown",Z58&lt;&gt;"Not required"),IF(COUNTRY_INFO!K58=1,0,IF(COUNTRY_INFO!K58=2,0.2*COUNTRY_INFO!G58/(0.5*COUNTRY_INFO!F58+0.2*COUNTRY_INFO!G58),IF(COUNTRY_INFO!K58=3,COUNTRY_INFO!G58/(COUNTRY_INFO!F58+COUNTRY_INFO!G58)))),0)</f>
        <v>0</v>
      </c>
      <c r="AP58" s="259">
        <f>MAX(COUNTRY_INFO!D58*AK58*PROFILE!$G$7,COUNTRY_INFO!D58*AL58*PROFILE!$G$7)</f>
        <v>3.7162172420208855E-3</v>
      </c>
      <c r="AQ58" s="259">
        <f>MAX(COUNTRY_INFO!D58*AK58*PROFILE!$G$8,COUNTRY_INFO!D58*AL58*PROFILE!$G$8,COUNTRY_INFO!D58*AM58*PROFILE!$G$8)</f>
        <v>5198.4657930647154</v>
      </c>
      <c r="AR58" s="259">
        <f>MAX(COUNTRY_INFO!D58*AK58*PROFILE!$G$9,COUNTRY_INFO!D58*AL58*PROFILE!$G$9,COUNTRY_INFO!D58*AM58*PROFILE!$G$9,IF(AND(DISTRICT!Z58&lt;&gt;"Unknown",Z58&lt;&gt;"Not required"),COUNTRY_INFO!O58*DISTRICT!AN58,0))</f>
        <v>10795.693588093447</v>
      </c>
      <c r="AS58" s="259">
        <f>MAX(COUNTRY_INFO!D58*AK58*PROFILE!$G$10,COUNTRY_INFO!D58*AL58*PROFILE!$G$10,IF(AND(DISTRICT!Z58&lt;&gt;"Unknown",Z58&lt;&gt;"Not required"),COUNTRY_INFO!O58*DISTRICT!AO58,0))</f>
        <v>19498.836902624596</v>
      </c>
      <c r="AT58" s="259">
        <f t="shared" si="7"/>
        <v>35493</v>
      </c>
      <c r="AU58" s="258" t="str">
        <f t="shared" si="2"/>
        <v>Y</v>
      </c>
      <c r="AV58" s="259">
        <f>MAX('MDA2'!J58,'T1'!L58,'T2'!J58,T3_R1!K58,T3_R2!K58)</f>
        <v>0</v>
      </c>
      <c r="AW58" s="259">
        <f>MAX('MDA1'!K58,'MDA2'!K58,'MDA3'!I58,'MDA3'!L58,'T1'!M58,'T2'!K58,T3_R1!L58,T3_R2!L58)</f>
        <v>11031</v>
      </c>
      <c r="AX58" s="259">
        <f>MAX('MDA1'!L58,'MDA2'!L58,'MDA3'!J58,'MDA3'!M58,'T1'!N58,'T2'!L58,T3_R1!M58,T3_R2!M58)</f>
        <v>19611</v>
      </c>
      <c r="AY58" s="259">
        <f t="shared" si="8"/>
        <v>30642</v>
      </c>
      <c r="AZ58" s="259">
        <f>MAX('MDA2'!J58,T58)</f>
        <v>0</v>
      </c>
      <c r="BA58" s="259">
        <f>MAX('MDA1'!K58,'MDA2'!K58,'MDA3'!I58,'MDA3'!L58,V58,AD58)</f>
        <v>11031</v>
      </c>
      <c r="BB58" s="259">
        <f>MAX('MDA1'!L58,'MDA2'!L58,'MDA3'!J58,'MDA3'!M58,AF58)</f>
        <v>19611</v>
      </c>
      <c r="BC58" s="259">
        <f t="shared" si="3"/>
        <v>30642</v>
      </c>
      <c r="BD58" s="260">
        <f t="shared" si="4"/>
        <v>86.332516270813969</v>
      </c>
    </row>
    <row r="59" spans="1:56" x14ac:dyDescent="0.2">
      <c r="A59" s="10" t="str">
        <f>IF(COUNTRY_INFO!A59=0," ",COUNTRY_INFO!A59)</f>
        <v>Ethiopia</v>
      </c>
      <c r="B59" s="10" t="str">
        <f>IF(COUNTRY_INFO!B59=0," ",COUNTRY_INFO!B59)</f>
        <v>AmharaAwi</v>
      </c>
      <c r="C59" s="87" t="str">
        <f>IF(COUNTRY_INFO!C59=0," ",COUNTRY_INFO!C59)</f>
        <v>Fagita Lekoma</v>
      </c>
      <c r="D59" s="67">
        <f>COUNTRY_INFO!L59</f>
        <v>0</v>
      </c>
      <c r="E59" s="61"/>
      <c r="F59" s="61"/>
      <c r="G59" s="11">
        <f>MAX('MDA1'!M59,'MDA2'!M59)</f>
        <v>0</v>
      </c>
      <c r="H59" s="11">
        <f>IF(AND(COUNTRY_INFO!H59&gt;0,COUNTRY_INFO!H59&lt;4),IF(D59&gt;MAX('MDA1'!M59,'MDA2'!M59),MAX('MDA1'!M59,'MDA2'!M59),D59),0)</f>
        <v>0</v>
      </c>
      <c r="I59" s="73">
        <f>IF(AND(COUNTRY_INFO!H59&gt;0,COUNTRY_INFO!H59&lt;4), IF(G59/D59*100&lt;&gt;0, IF(G59/D59*100&gt;100,100,G59/D59*100), "-"),0)</f>
        <v>0</v>
      </c>
      <c r="J59" s="67">
        <f>COUNTRY_INFO!M59</f>
        <v>162790</v>
      </c>
      <c r="K59" s="61"/>
      <c r="L59" s="61"/>
      <c r="M59" s="11">
        <f>MAX('MDA1'!M59,MAX('MDA3'!I59,'MDA3'!L59)+MAX('MDA3'!J59,'MDA3'!M59))</f>
        <v>120958</v>
      </c>
      <c r="N59" s="11">
        <f>IF(AND(COUNTRY_INFO!I59&gt;0,COUNTRY_INFO!I59&lt;4),IF(J59&gt;MAX('MDA1'!M59,MAX('MDA3'!I59,'MDA3'!L59)+MAX('MDA3'!J59,'MDA3'!M59)),MAX('MDA1'!M59,MAX('MDA3'!I59,'MDA3'!L59)+MAX('MDA3'!J59,'MDA3'!M59)),J59),0)</f>
        <v>120958</v>
      </c>
      <c r="O59" s="73">
        <f>IF(AND(COUNTRY_INFO!I59&gt;0,COUNTRY_INFO!I59&lt;4), IF(M59/J59*100&lt;&gt;0, IF(M59/J59*100&gt;100,100,M59/J59*100), "-"),0)</f>
        <v>74.303089870385165</v>
      </c>
      <c r="P59" s="67">
        <f>COUNTRY_INFO!N59</f>
        <v>69420</v>
      </c>
      <c r="Q59" s="61"/>
      <c r="R59" s="61"/>
      <c r="S59" s="11">
        <f>SUM(MAX('MDA2'!J59, 'T1'!L59, MAX(T3_R1!K59, T3_R2!K59)), MAX('MDA1'!K59, 'MDA2'!K59, 'T1'!M59, MAX(T3_R1!L59, T3_R2!L59)), MAX('MDA1'!L59, 'MDA2'!L59, 'T1'!N59, MAX(T3_R1!M59, T3_R2!M59)))</f>
        <v>43461</v>
      </c>
      <c r="T59" s="11">
        <f>IF(AND(COUNTRY_INFO!J59&gt;1,COUNTRY_INFO!J59&lt;4),IF(COUNTRY_INFO!E59&gt;MAX('MDA2'!J59,'T1'!L59,MAX(T3_R1!K59,T3_R2!K59)),MAX('MDA2'!J59,'T1'!L59,MAX(T3_R1!K59,T3_R2!K59)),COUNTRY_INFO!E59),0)</f>
        <v>0</v>
      </c>
      <c r="U59" s="217" t="str">
        <f>IF(AND(COUNTRY_INFO!J59&gt;1,COUNTRY_INFO!J59&lt;4), IF(T59/COUNTRY_INFO!E59*100&lt;&gt;0, IF(T59/COUNTRY_INFO!E59*100&gt;100,100,T59/COUNTRY_INFO!E59*100), "-"),0)</f>
        <v>-</v>
      </c>
      <c r="V59" s="11">
        <f>IF(AND(COUNTRY_INFO!J59&gt;1,COUNTRY_INFO!J59&lt;4),IF(COUNTRY_INFO!F59&gt;MAX('MDA1'!K59,'MDA2'!K59,'T1'!M59,MAX(T3_R1!L59,T3_R2!L59)),MAX('MDA1'!K59,'MDA2'!K59,'T1'!M59,MAX(T3_R1!L59,T3_R2!L59)),COUNTRY_INFO!F59),0)</f>
        <v>43461</v>
      </c>
      <c r="W59" s="217">
        <f>IF(AND(COUNTRY_INFO!J59&gt;1,COUNTRY_INFO!J59&lt;4), IF(V59/COUNTRY_INFO!F59*100&lt;&gt;0, IF(V59/COUNTRY_INFO!F59*100&gt;100,100,V59/COUNTRY_INFO!F59*100), "-"),0)</f>
        <v>91.842944992709363</v>
      </c>
      <c r="X59" s="11">
        <f t="shared" si="5"/>
        <v>43461</v>
      </c>
      <c r="Y59" s="73">
        <f>IF(AND(COUNTRY_INFO!J59&gt;1,COUNTRY_INFO!J59&lt;4), IF(S59/P59*100&lt;&gt;0, IF(X59/P59*100&gt;100,100,X59/P59*100), "-"),0)</f>
        <v>62.605877268798615</v>
      </c>
      <c r="Z59" s="67">
        <f>COUNTRY_INFO!O59</f>
        <v>0</v>
      </c>
      <c r="AA59" s="61"/>
      <c r="AB59" s="61"/>
      <c r="AC59" s="11">
        <f>MAX('T1'!L59,'T2'!J59)+MAX('T1'!M59,'T2'!K59)+MAX('T1'!N59,'T2'!L59)</f>
        <v>0</v>
      </c>
      <c r="AD59" s="11">
        <f>IF(COUNTRY_INFO!K59=1,IF(COUNTRY_INFO!F59*0.33&gt;MAX('T1'!M59,'T2'!K59),MAX('T1'!M59,'T2'!K59),COUNTRY_INFO!F59*0.33),IF(COUNTRY_INFO!K59=2,IF(COUNTRY_INFO!F59*0.5&gt;MAX('T1'!M59,'T2'!K59),MAX('T1'!M59,'T2'!K59),COUNTRY_INFO!F59*0.5),IF(COUNTRY_INFO!K59=3,IF(COUNTRY_INFO!F59&gt;MAX('T1'!M59,'T2'!K59),MAX('T1'!M59,'T2'!K59),COUNTRY_INFO!F59),0)))</f>
        <v>0</v>
      </c>
      <c r="AE59" s="217">
        <f>IF(AND(COUNTRY_INFO!K59&gt;0,COUNTRY_INFO!K59&lt;4),IF(Z59&gt;0,IF(COUNTRY_INFO!K59=1, AD59/(COUNTRY_INFO!F59*0.33)*100, IF(COUNTRY_INFO!K59=2, AD59/(COUNTRY_INFO!F59*0.5)*100, IF(COUNTRY_INFO!K59=3, AD59/COUNTRY_INFO!F59*100))),"-"),0)</f>
        <v>0</v>
      </c>
      <c r="AF59" s="11">
        <f>IF(COUNTRY_INFO!K59=2,IF(COUNTRY_INFO!G59*0.2&gt;MAX('T1'!N59,'T2'!L59),MAX('T1'!N59,'T2'!L59),COUNTRY_INFO!G59*0.2),IF(COUNTRY_INFO!K59=3,IF(COUNTRY_INFO!G59&gt;MAX('T1'!N59,'T2'!L59),MAX('T1'!N59,'T2'!L59),COUNTRY_INFO!G59),0))</f>
        <v>0</v>
      </c>
      <c r="AG59" s="217">
        <f>IF(AND(COUNTRY_INFO!K59&gt;0,COUNTRY_INFO!K59&lt;4),IF(Z59&gt;0,IF(COUNTRY_INFO!K59=1, 0, IF(COUNTRY_INFO!K59=2, AF59/(COUNTRY_INFO!G59*0.2)*100, IF(COUNTRY_INFO!K59=3, AF59/COUNTRY_INFO!G59*100))),"-"),0)</f>
        <v>0</v>
      </c>
      <c r="AH59" s="11">
        <f t="shared" si="6"/>
        <v>0</v>
      </c>
      <c r="AI59" s="73">
        <f>IF(AND(COUNTRY_INFO!K59&gt;0,COUNTRY_INFO!K59&lt;4), IF(AC59/Z59*100&lt;&gt;0, IF(AH59/Z59*100&gt;100,100,AH59/Z59*100), "-"),0)</f>
        <v>0</v>
      </c>
      <c r="AJ59" s="261"/>
      <c r="AK59" s="260">
        <f>IF(AND(D59&lt;&gt;0, D59&lt;&gt;"Unknown",D59&lt;&gt;"Stopped",D59&lt;&gt;"Not required"),D59/COUNTRY_INFO!D59, 0)</f>
        <v>0</v>
      </c>
      <c r="AL59" s="260">
        <f>IF(AND(J59&lt;&gt;0,J59&lt;&gt;"Unknown",J59&lt;&gt;"Stopped",J59&lt;&gt;"Not required"),J59/COUNTRY_INFO!D59, 0)</f>
        <v>1</v>
      </c>
      <c r="AM59" s="260">
        <f>IF(AND(P59&lt;&gt;0,P59&lt;&gt;"Unknown",P59&lt;&gt;"Not required"),P59/(COUNTRY_INFO!E59+COUNTRY_INFO!F59), 0)</f>
        <v>1</v>
      </c>
      <c r="AN59" s="260">
        <f>IF(AND(Z59&lt;&gt;0,Z59&lt;&gt;"Unknown",Z59&lt;&gt;"Not required"),IF(COUNTRY_INFO!K59=1,1,IF(COUNTRY_INFO!K59=2,0.5*COUNTRY_INFO!F59/(0.5*COUNTRY_INFO!F59+0.2*COUNTRY_INFO!G59),IF(COUNTRY_INFO!K59=3,COUNTRY_INFO!F59/(COUNTRY_INFO!F59+COUNTRY_INFO!G59)))),0)</f>
        <v>0</v>
      </c>
      <c r="AO59" s="260">
        <f>IF(AND(Z59&lt;&gt;0,Z59&lt;&gt;"Unknown",Z59&lt;&gt;"Not required"),IF(COUNTRY_INFO!K59=1,0,IF(COUNTRY_INFO!K59=2,0.2*COUNTRY_INFO!G59/(0.5*COUNTRY_INFO!F59+0.2*COUNTRY_INFO!G59),IF(COUNTRY_INFO!K59=3,COUNTRY_INFO!G59/(COUNTRY_INFO!F59+COUNTRY_INFO!G59)))),0)</f>
        <v>0</v>
      </c>
      <c r="AP59" s="259">
        <f>MAX(COUNTRY_INFO!D59*AK59*PROFILE!$G$7,COUNTRY_INFO!D59*AL59*PROFILE!$G$7)</f>
        <v>1.704457230520328E-2</v>
      </c>
      <c r="AQ59" s="259">
        <f>MAX(COUNTRY_INFO!D59*AK59*PROFILE!$G$8,COUNTRY_INFO!D59*AL59*PROFILE!$G$8,COUNTRY_INFO!D59*AM59*PROFILE!$G$8)</f>
        <v>23842.961892570507</v>
      </c>
      <c r="AR59" s="259">
        <f>MAX(COUNTRY_INFO!D59*AK59*PROFILE!$G$9,COUNTRY_INFO!D59*AL59*PROFILE!$G$9,COUNTRY_INFO!D59*AM59*PROFILE!$G$9,IF(AND(DISTRICT!Z59&lt;&gt;"Unknown",Z59&lt;&gt;"Not required"),COUNTRY_INFO!O59*DISTRICT!AN59,0))</f>
        <v>49514.860936120705</v>
      </c>
      <c r="AS59" s="259">
        <f>MAX(COUNTRY_INFO!D59*AK59*PROFILE!$G$10,COUNTRY_INFO!D59*AL59*PROFILE!$G$10,IF(AND(DISTRICT!Z59&lt;&gt;"Unknown",Z59&lt;&gt;"Not required"),COUNTRY_INFO!O59*DISTRICT!AO59,0))</f>
        <v>89432.160126736489</v>
      </c>
      <c r="AT59" s="259">
        <f t="shared" si="7"/>
        <v>162790</v>
      </c>
      <c r="AU59" s="258" t="str">
        <f t="shared" si="2"/>
        <v>Y</v>
      </c>
      <c r="AV59" s="259">
        <f>MAX('MDA2'!J59,'T1'!L59,'T2'!J59,T3_R1!K59,T3_R2!K59)</f>
        <v>0</v>
      </c>
      <c r="AW59" s="259">
        <f>MAX('MDA1'!K59,'MDA2'!K59,'MDA3'!I59,'MDA3'!L59,'T1'!M59,'T2'!K59,T3_R1!L59,T3_R2!L59)</f>
        <v>43545</v>
      </c>
      <c r="AX59" s="259">
        <f>MAX('MDA1'!L59,'MDA2'!L59,'MDA3'!J59,'MDA3'!M59,'T1'!N59,'T2'!L59,T3_R1!M59,T3_R2!M59)</f>
        <v>77413</v>
      </c>
      <c r="AY59" s="259">
        <f t="shared" si="8"/>
        <v>120958</v>
      </c>
      <c r="AZ59" s="259">
        <f>MAX('MDA2'!J59,T59)</f>
        <v>0</v>
      </c>
      <c r="BA59" s="259">
        <f>MAX('MDA1'!K59,'MDA2'!K59,'MDA3'!I59,'MDA3'!L59,V59,AD59)</f>
        <v>43545</v>
      </c>
      <c r="BB59" s="259">
        <f>MAX('MDA1'!L59,'MDA2'!L59,'MDA3'!J59,'MDA3'!M59,AF59)</f>
        <v>77413</v>
      </c>
      <c r="BC59" s="259">
        <f t="shared" si="3"/>
        <v>120958</v>
      </c>
      <c r="BD59" s="260">
        <f t="shared" si="4"/>
        <v>74.303089870385165</v>
      </c>
    </row>
    <row r="60" spans="1:56" x14ac:dyDescent="0.2">
      <c r="A60" s="10" t="str">
        <f>IF(COUNTRY_INFO!A60=0," ",COUNTRY_INFO!A60)</f>
        <v>Ethiopia</v>
      </c>
      <c r="B60" s="10" t="str">
        <f>IF(COUNTRY_INFO!B60=0," ",COUNTRY_INFO!B60)</f>
        <v>AmharaAwi</v>
      </c>
      <c r="C60" s="87" t="str">
        <f>IF(COUNTRY_INFO!C60=0," ",COUNTRY_INFO!C60)</f>
        <v>Guagusa Shikudad</v>
      </c>
      <c r="D60" s="67">
        <f>COUNTRY_INFO!L60</f>
        <v>0</v>
      </c>
      <c r="E60" s="61"/>
      <c r="F60" s="61"/>
      <c r="G60" s="11">
        <f>MAX('MDA1'!M60,'MDA2'!M60)</f>
        <v>0</v>
      </c>
      <c r="H60" s="11">
        <f>IF(AND(COUNTRY_INFO!H60&gt;0,COUNTRY_INFO!H60&lt;4),IF(D60&gt;MAX('MDA1'!M60,'MDA2'!M60),MAX('MDA1'!M60,'MDA2'!M60),D60),0)</f>
        <v>0</v>
      </c>
      <c r="I60" s="73">
        <f>IF(AND(COUNTRY_INFO!H60&gt;0,COUNTRY_INFO!H60&lt;4), IF(G60/D60*100&lt;&gt;0, IF(G60/D60*100&gt;100,100,G60/D60*100), "-"),0)</f>
        <v>0</v>
      </c>
      <c r="J60" s="67">
        <f>COUNTRY_INFO!M60</f>
        <v>140983</v>
      </c>
      <c r="K60" s="61"/>
      <c r="L60" s="61"/>
      <c r="M60" s="11">
        <f>MAX('MDA1'!M60,MAX('MDA3'!I60,'MDA3'!L60)+MAX('MDA3'!J60,'MDA3'!M60))</f>
        <v>81382</v>
      </c>
      <c r="N60" s="11">
        <f>IF(AND(COUNTRY_INFO!I60&gt;0,COUNTRY_INFO!I60&lt;4),IF(J60&gt;MAX('MDA1'!M60,MAX('MDA3'!I60,'MDA3'!L60)+MAX('MDA3'!J60,'MDA3'!M60)),MAX('MDA1'!M60,MAX('MDA3'!I60,'MDA3'!L60)+MAX('MDA3'!J60,'MDA3'!M60)),J60),0)</f>
        <v>81382</v>
      </c>
      <c r="O60" s="73">
        <f>IF(AND(COUNTRY_INFO!I60&gt;0,COUNTRY_INFO!I60&lt;4), IF(M60/J60*100&lt;&gt;0, IF(M60/J60*100&gt;100,100,M60/J60*100), "-"),0)</f>
        <v>57.724690210876481</v>
      </c>
      <c r="P60" s="67">
        <f>COUNTRY_INFO!N60</f>
        <v>60121</v>
      </c>
      <c r="Q60" s="61"/>
      <c r="R60" s="61"/>
      <c r="S60" s="11">
        <f>SUM(MAX('MDA2'!J60, 'T1'!L60, MAX(T3_R1!K60, T3_R2!K60)), MAX('MDA1'!K60, 'MDA2'!K60, 'T1'!M60, MAX(T3_R1!L60, T3_R2!L60)), MAX('MDA1'!L60, 'MDA2'!L60, 'T1'!N60, MAX(T3_R1!M60, T3_R2!M60)))</f>
        <v>37027</v>
      </c>
      <c r="T60" s="11">
        <f>IF(AND(COUNTRY_INFO!J60&gt;1,COUNTRY_INFO!J60&lt;4),IF(COUNTRY_INFO!E60&gt;MAX('MDA2'!J60,'T1'!L60,MAX(T3_R1!K60,T3_R2!K60)),MAX('MDA2'!J60,'T1'!L60,MAX(T3_R1!K60,T3_R2!K60)),COUNTRY_INFO!E60),0)</f>
        <v>0</v>
      </c>
      <c r="U60" s="217" t="str">
        <f>IF(AND(COUNTRY_INFO!J60&gt;1,COUNTRY_INFO!J60&lt;4), IF(T60/COUNTRY_INFO!E60*100&lt;&gt;0, IF(T60/COUNTRY_INFO!E60*100&gt;100,100,T60/COUNTRY_INFO!E60*100), "-"),0)</f>
        <v>-</v>
      </c>
      <c r="V60" s="11">
        <f>IF(AND(COUNTRY_INFO!J60&gt;1,COUNTRY_INFO!J60&lt;4),IF(COUNTRY_INFO!F60&gt;MAX('MDA1'!K60,'MDA2'!K60,'T1'!M60,MAX(T3_R1!L60,T3_R2!L60)),MAX('MDA1'!K60,'MDA2'!K60,'T1'!M60,MAX(T3_R1!L60,T3_R2!L60)),COUNTRY_INFO!F60),0)</f>
        <v>37027</v>
      </c>
      <c r="W60" s="217">
        <f>IF(AND(COUNTRY_INFO!J60&gt;1,COUNTRY_INFO!J60&lt;4), IF(V60/COUNTRY_INFO!F60*100&lt;&gt;0, IF(V60/COUNTRY_INFO!F60*100&gt;100,100,V60/COUNTRY_INFO!F60*100), "-"),0)</f>
        <v>90.349421697330541</v>
      </c>
      <c r="X60" s="11">
        <f t="shared" si="5"/>
        <v>37027</v>
      </c>
      <c r="Y60" s="73">
        <f>IF(AND(COUNTRY_INFO!J60&gt;1,COUNTRY_INFO!J60&lt;4), IF(S60/P60*100&lt;&gt;0, IF(X60/P60*100&gt;100,100,X60/P60*100), "-"),0)</f>
        <v>61.58746527835531</v>
      </c>
      <c r="Z60" s="67">
        <f>COUNTRY_INFO!O60</f>
        <v>13524.060000000001</v>
      </c>
      <c r="AA60" s="61"/>
      <c r="AB60" s="61"/>
      <c r="AC60" s="11">
        <f>MAX('T1'!L60,'T2'!J60)+MAX('T1'!M60,'T2'!K60)+MAX('T1'!N60,'T2'!L60)</f>
        <v>0</v>
      </c>
      <c r="AD60" s="11">
        <f>IF(COUNTRY_INFO!K60=1,IF(COUNTRY_INFO!F60*0.33&gt;MAX('T1'!M60,'T2'!K60),MAX('T1'!M60,'T2'!K60),COUNTRY_INFO!F60*0.33),IF(COUNTRY_INFO!K60=2,IF(COUNTRY_INFO!F60*0.5&gt;MAX('T1'!M60,'T2'!K60),MAX('T1'!M60,'T2'!K60),COUNTRY_INFO!F60*0.5),IF(COUNTRY_INFO!K60=3,IF(COUNTRY_INFO!F60&gt;MAX('T1'!M60,'T2'!K60),MAX('T1'!M60,'T2'!K60),COUNTRY_INFO!F60),0)))</f>
        <v>0</v>
      </c>
      <c r="AE60" s="217">
        <f>IF(AND(COUNTRY_INFO!K60&gt;0,COUNTRY_INFO!K60&lt;4),IF(Z60&gt;0,IF(COUNTRY_INFO!K60=1, AD60/(COUNTRY_INFO!F60*0.33)*100, IF(COUNTRY_INFO!K60=2, AD60/(COUNTRY_INFO!F60*0.5)*100, IF(COUNTRY_INFO!K60=3, AD60/COUNTRY_INFO!F60*100))),"-"),0)</f>
        <v>0</v>
      </c>
      <c r="AF60" s="11">
        <f>IF(COUNTRY_INFO!K60=2,IF(COUNTRY_INFO!G60*0.2&gt;MAX('T1'!N60,'T2'!L60),MAX('T1'!N60,'T2'!L60),COUNTRY_INFO!G60*0.2),IF(COUNTRY_INFO!K60=3,IF(COUNTRY_INFO!G60&gt;MAX('T1'!N60,'T2'!L60),MAX('T1'!N60,'T2'!L60),COUNTRY_INFO!G60),0))</f>
        <v>0</v>
      </c>
      <c r="AG60" s="217">
        <f>IF(AND(COUNTRY_INFO!K60&gt;0,COUNTRY_INFO!K60&lt;4),IF(Z60&gt;0,IF(COUNTRY_INFO!K60=1, 0, IF(COUNTRY_INFO!K60=2, AF60/(COUNTRY_INFO!G60*0.2)*100, IF(COUNTRY_INFO!K60=3, AF60/COUNTRY_INFO!G60*100))),"-"),0)</f>
        <v>0</v>
      </c>
      <c r="AH60" s="11">
        <f t="shared" si="6"/>
        <v>0</v>
      </c>
      <c r="AI60" s="73" t="str">
        <f>IF(AND(COUNTRY_INFO!K60&gt;0,COUNTRY_INFO!K60&lt;4), IF(AC60/Z60*100&lt;&gt;0, IF(AH60/Z60*100&gt;100,100,AH60/Z60*100), "-"),0)</f>
        <v>-</v>
      </c>
      <c r="AJ60" s="261"/>
      <c r="AK60" s="260">
        <f>IF(AND(D60&lt;&gt;0, D60&lt;&gt;"Unknown",D60&lt;&gt;"Stopped",D60&lt;&gt;"Not required"),D60/COUNTRY_INFO!D60, 0)</f>
        <v>0</v>
      </c>
      <c r="AL60" s="260">
        <f>IF(AND(J60&lt;&gt;0,J60&lt;&gt;"Unknown",J60&lt;&gt;"Stopped",J60&lt;&gt;"Not required"),J60/COUNTRY_INFO!D60, 0)</f>
        <v>1</v>
      </c>
      <c r="AM60" s="260">
        <f>IF(AND(P60&lt;&gt;0,P60&lt;&gt;"Unknown",P60&lt;&gt;"Not required"),P60/(COUNTRY_INFO!E60+COUNTRY_INFO!F60), 0)</f>
        <v>1</v>
      </c>
      <c r="AN60" s="260">
        <f>IF(AND(Z60&lt;&gt;0,Z60&lt;&gt;"Unknown",Z60&lt;&gt;"Not required"),IF(COUNTRY_INFO!K60=1,1,IF(COUNTRY_INFO!K60=2,0.5*COUNTRY_INFO!F60/(0.5*COUNTRY_INFO!F60+0.2*COUNTRY_INFO!G60),IF(COUNTRY_INFO!K60=3,COUNTRY_INFO!F60/(COUNTRY_INFO!F60+COUNTRY_INFO!G60)))),0)</f>
        <v>1</v>
      </c>
      <c r="AO60" s="260">
        <f>IF(AND(Z60&lt;&gt;0,Z60&lt;&gt;"Unknown",Z60&lt;&gt;"Not required"),IF(COUNTRY_INFO!K60=1,0,IF(COUNTRY_INFO!K60=2,0.2*COUNTRY_INFO!G60/(0.5*COUNTRY_INFO!F60+0.2*COUNTRY_INFO!G60),IF(COUNTRY_INFO!K60=3,COUNTRY_INFO!G60/(COUNTRY_INFO!F60+COUNTRY_INFO!G60)))),0)</f>
        <v>0</v>
      </c>
      <c r="AP60" s="259">
        <f>MAX(COUNTRY_INFO!D60*AK60*PROFILE!$G$7,COUNTRY_INFO!D60*AL60*PROFILE!$G$7)</f>
        <v>1.4761317877661244E-2</v>
      </c>
      <c r="AQ60" s="259">
        <f>MAX(COUNTRY_INFO!D60*AK60*PROFILE!$G$8,COUNTRY_INFO!D60*AL60*PROFILE!$G$8,COUNTRY_INFO!D60*AM60*PROFILE!$G$8)</f>
        <v>20649.009745686271</v>
      </c>
      <c r="AR60" s="259">
        <f>MAX(COUNTRY_INFO!D60*AK60*PROFILE!$G$9,COUNTRY_INFO!D60*AL60*PROFILE!$G$9,COUNTRY_INFO!D60*AM60*PROFILE!$G$9,IF(AND(DISTRICT!Z60&lt;&gt;"Unknown",Z60&lt;&gt;"Not required"),COUNTRY_INFO!O60*DISTRICT!AN60,0))</f>
        <v>42881.956135862805</v>
      </c>
      <c r="AS60" s="259">
        <f>MAX(COUNTRY_INFO!D60*AK60*PROFILE!$G$10,COUNTRY_INFO!D60*AL60*PROFILE!$G$10,IF(AND(DISTRICT!Z60&lt;&gt;"Unknown",Z60&lt;&gt;"Not required"),COUNTRY_INFO!O60*DISTRICT!AO60,0))</f>
        <v>77452.019357133046</v>
      </c>
      <c r="AT60" s="259">
        <f t="shared" si="7"/>
        <v>140983</v>
      </c>
      <c r="AU60" s="258">
        <f t="shared" si="2"/>
        <v>0</v>
      </c>
      <c r="AV60" s="259">
        <f>MAX('MDA2'!J60,'T1'!L60,'T2'!J60,T3_R1!K60,T3_R2!K60)</f>
        <v>0</v>
      </c>
      <c r="AW60" s="259">
        <f>MAX('MDA1'!K60,'MDA2'!K60,'MDA3'!I60,'MDA3'!L60,'T1'!M60,'T2'!K60,T3_R1!L60,T3_R2!L60)</f>
        <v>37027</v>
      </c>
      <c r="AX60" s="259">
        <f>MAX('MDA1'!L60,'MDA2'!L60,'MDA3'!J60,'MDA3'!M60,'T1'!N60,'T2'!L60,T3_R1!M60,T3_R2!M60)</f>
        <v>52084</v>
      </c>
      <c r="AY60" s="259">
        <f t="shared" si="8"/>
        <v>89111</v>
      </c>
      <c r="AZ60" s="259">
        <f>MAX('MDA2'!J60,T60)</f>
        <v>0</v>
      </c>
      <c r="BA60" s="259">
        <f>MAX('MDA1'!K60,'MDA2'!K60,'MDA3'!I60,'MDA3'!L60,V60,AD60)</f>
        <v>37027</v>
      </c>
      <c r="BB60" s="259">
        <f>MAX('MDA1'!L60,'MDA2'!L60,'MDA3'!J60,'MDA3'!M60,AF60)</f>
        <v>52084</v>
      </c>
      <c r="BC60" s="259">
        <f t="shared" si="3"/>
        <v>89111</v>
      </c>
      <c r="BD60" s="260">
        <f t="shared" si="4"/>
        <v>63.206911471595859</v>
      </c>
    </row>
    <row r="61" spans="1:56" x14ac:dyDescent="0.2">
      <c r="A61" s="10" t="str">
        <f>IF(COUNTRY_INFO!A61=0," ",COUNTRY_INFO!A61)</f>
        <v>Ethiopia</v>
      </c>
      <c r="B61" s="10" t="str">
        <f>IF(COUNTRY_INFO!B61=0," ",COUNTRY_INFO!B61)</f>
        <v>AmharaAwi</v>
      </c>
      <c r="C61" s="87" t="str">
        <f>IF(COUNTRY_INFO!C61=0," ",COUNTRY_INFO!C61)</f>
        <v>Guangua</v>
      </c>
      <c r="D61" s="67">
        <f>COUNTRY_INFO!L61</f>
        <v>0</v>
      </c>
      <c r="E61" s="61"/>
      <c r="F61" s="61"/>
      <c r="G61" s="11">
        <f>MAX('MDA1'!M61,'MDA2'!M61)</f>
        <v>0</v>
      </c>
      <c r="H61" s="11">
        <f>IF(AND(COUNTRY_INFO!H61&gt;0,COUNTRY_INFO!H61&lt;4),IF(D61&gt;MAX('MDA1'!M61,'MDA2'!M61),MAX('MDA1'!M61,'MDA2'!M61),D61),0)</f>
        <v>0</v>
      </c>
      <c r="I61" s="73">
        <f>IF(AND(COUNTRY_INFO!H61&gt;0,COUNTRY_INFO!H61&lt;4), IF(G61/D61*100&lt;&gt;0, IF(G61/D61*100&gt;100,100,G61/D61*100), "-"),0)</f>
        <v>0</v>
      </c>
      <c r="J61" s="67">
        <f>COUNTRY_INFO!M61</f>
        <v>104552</v>
      </c>
      <c r="K61" s="61"/>
      <c r="L61" s="61"/>
      <c r="M61" s="11">
        <f>MAX('MDA1'!M61,MAX('MDA3'!I61,'MDA3'!L61)+MAX('MDA3'!J61,'MDA3'!M61))</f>
        <v>100992</v>
      </c>
      <c r="N61" s="11">
        <f>IF(AND(COUNTRY_INFO!I61&gt;0,COUNTRY_INFO!I61&lt;4),IF(J61&gt;MAX('MDA1'!M61,MAX('MDA3'!I61,'MDA3'!L61)+MAX('MDA3'!J61,'MDA3'!M61)),MAX('MDA1'!M61,MAX('MDA3'!I61,'MDA3'!L61)+MAX('MDA3'!J61,'MDA3'!M61)),J61),0)</f>
        <v>100992</v>
      </c>
      <c r="O61" s="73">
        <f>IF(AND(COUNTRY_INFO!I61&gt;0,COUNTRY_INFO!I61&lt;4), IF(M61/J61*100&lt;&gt;0, IF(M61/J61*100&gt;100,100,M61/J61*100), "-"),0)</f>
        <v>96.594995791567825</v>
      </c>
      <c r="P61" s="67">
        <f>COUNTRY_INFO!N61</f>
        <v>44585</v>
      </c>
      <c r="Q61" s="61"/>
      <c r="R61" s="61"/>
      <c r="S61" s="11">
        <f>SUM(MAX('MDA2'!J61, 'T1'!L61, MAX(T3_R1!K61, T3_R2!K61)), MAX('MDA1'!K61, 'MDA2'!K61, 'T1'!M61, MAX(T3_R1!L61, T3_R2!L61)), MAX('MDA1'!L61, 'MDA2'!L61, 'T1'!N61, MAX(T3_R1!M61, T3_R2!M61)))</f>
        <v>0</v>
      </c>
      <c r="T61" s="11">
        <f>IF(AND(COUNTRY_INFO!J61&gt;1,COUNTRY_INFO!J61&lt;4),IF(COUNTRY_INFO!E61&gt;MAX('MDA2'!J61,'T1'!L61,MAX(T3_R1!K61,T3_R2!K61)),MAX('MDA2'!J61,'T1'!L61,MAX(T3_R1!K61,T3_R2!K61)),COUNTRY_INFO!E61),0)</f>
        <v>0</v>
      </c>
      <c r="U61" s="217" t="str">
        <f>IF(AND(COUNTRY_INFO!J61&gt;1,COUNTRY_INFO!J61&lt;4), IF(T61/COUNTRY_INFO!E61*100&lt;&gt;0, IF(T61/COUNTRY_INFO!E61*100&gt;100,100,T61/COUNTRY_INFO!E61*100), "-"),0)</f>
        <v>-</v>
      </c>
      <c r="V61" s="11">
        <f>IF(AND(COUNTRY_INFO!J61&gt;1,COUNTRY_INFO!J61&lt;4),IF(COUNTRY_INFO!F61&gt;MAX('MDA1'!K61,'MDA2'!K61,'T1'!M61,MAX(T3_R1!L61,T3_R2!L61)),MAX('MDA1'!K61,'MDA2'!K61,'T1'!M61,MAX(T3_R1!L61,T3_R2!L61)),COUNTRY_INFO!F61),0)</f>
        <v>0</v>
      </c>
      <c r="W61" s="217" t="str">
        <f>IF(AND(COUNTRY_INFO!J61&gt;1,COUNTRY_INFO!J61&lt;4), IF(V61/COUNTRY_INFO!F61*100&lt;&gt;0, IF(V61/COUNTRY_INFO!F61*100&gt;100,100,V61/COUNTRY_INFO!F61*100), "-"),0)</f>
        <v>-</v>
      </c>
      <c r="X61" s="11">
        <f t="shared" si="5"/>
        <v>0</v>
      </c>
      <c r="Y61" s="73" t="str">
        <f>IF(AND(COUNTRY_INFO!J61&gt;1,COUNTRY_INFO!J61&lt;4), IF(S61/P61*100&lt;&gt;0, IF(X61/P61*100&gt;100,100,X61/P61*100), "-"),0)</f>
        <v>-</v>
      </c>
      <c r="Z61" s="67">
        <f>COUNTRY_INFO!O61</f>
        <v>0</v>
      </c>
      <c r="AA61" s="61"/>
      <c r="AB61" s="61"/>
      <c r="AC61" s="11">
        <f>MAX('T1'!L61,'T2'!J61)+MAX('T1'!M61,'T2'!K61)+MAX('T1'!N61,'T2'!L61)</f>
        <v>0</v>
      </c>
      <c r="AD61" s="11">
        <f>IF(COUNTRY_INFO!K61=1,IF(COUNTRY_INFO!F61*0.33&gt;MAX('T1'!M61,'T2'!K61),MAX('T1'!M61,'T2'!K61),COUNTRY_INFO!F61*0.33),IF(COUNTRY_INFO!K61=2,IF(COUNTRY_INFO!F61*0.5&gt;MAX('T1'!M61,'T2'!K61),MAX('T1'!M61,'T2'!K61),COUNTRY_INFO!F61*0.5),IF(COUNTRY_INFO!K61=3,IF(COUNTRY_INFO!F61&gt;MAX('T1'!M61,'T2'!K61),MAX('T1'!M61,'T2'!K61),COUNTRY_INFO!F61),0)))</f>
        <v>0</v>
      </c>
      <c r="AE61" s="217">
        <f>IF(AND(COUNTRY_INFO!K61&gt;0,COUNTRY_INFO!K61&lt;4),IF(Z61&gt;0,IF(COUNTRY_INFO!K61=1, AD61/(COUNTRY_INFO!F61*0.33)*100, IF(COUNTRY_INFO!K61=2, AD61/(COUNTRY_INFO!F61*0.5)*100, IF(COUNTRY_INFO!K61=3, AD61/COUNTRY_INFO!F61*100))),"-"),0)</f>
        <v>0</v>
      </c>
      <c r="AF61" s="11">
        <f>IF(COUNTRY_INFO!K61=2,IF(COUNTRY_INFO!G61*0.2&gt;MAX('T1'!N61,'T2'!L61),MAX('T1'!N61,'T2'!L61),COUNTRY_INFO!G61*0.2),IF(COUNTRY_INFO!K61=3,IF(COUNTRY_INFO!G61&gt;MAX('T1'!N61,'T2'!L61),MAX('T1'!N61,'T2'!L61),COUNTRY_INFO!G61),0))</f>
        <v>0</v>
      </c>
      <c r="AG61" s="217">
        <f>IF(AND(COUNTRY_INFO!K61&gt;0,COUNTRY_INFO!K61&lt;4),IF(Z61&gt;0,IF(COUNTRY_INFO!K61=1, 0, IF(COUNTRY_INFO!K61=2, AF61/(COUNTRY_INFO!G61*0.2)*100, IF(COUNTRY_INFO!K61=3, AF61/COUNTRY_INFO!G61*100))),"-"),0)</f>
        <v>0</v>
      </c>
      <c r="AH61" s="11">
        <f t="shared" si="6"/>
        <v>0</v>
      </c>
      <c r="AI61" s="73">
        <f>IF(AND(COUNTRY_INFO!K61&gt;0,COUNTRY_INFO!K61&lt;4), IF(AC61/Z61*100&lt;&gt;0, IF(AH61/Z61*100&gt;100,100,AH61/Z61*100), "-"),0)</f>
        <v>0</v>
      </c>
      <c r="AJ61" s="261"/>
      <c r="AK61" s="260">
        <f>IF(AND(D61&lt;&gt;0, D61&lt;&gt;"Unknown",D61&lt;&gt;"Stopped",D61&lt;&gt;"Not required"),D61/COUNTRY_INFO!D61, 0)</f>
        <v>0</v>
      </c>
      <c r="AL61" s="260">
        <f>IF(AND(J61&lt;&gt;0,J61&lt;&gt;"Unknown",J61&lt;&gt;"Stopped",J61&lt;&gt;"Not required"),J61/COUNTRY_INFO!D61, 0)</f>
        <v>1</v>
      </c>
      <c r="AM61" s="260">
        <f>IF(AND(P61&lt;&gt;0,P61&lt;&gt;"Unknown",P61&lt;&gt;"Not required"),P61/(COUNTRY_INFO!E61+COUNTRY_INFO!F61), 0)</f>
        <v>1</v>
      </c>
      <c r="AN61" s="260">
        <f>IF(AND(Z61&lt;&gt;0,Z61&lt;&gt;"Unknown",Z61&lt;&gt;"Not required"),IF(COUNTRY_INFO!K61=1,1,IF(COUNTRY_INFO!K61=2,0.5*COUNTRY_INFO!F61/(0.5*COUNTRY_INFO!F61+0.2*COUNTRY_INFO!G61),IF(COUNTRY_INFO!K61=3,COUNTRY_INFO!F61/(COUNTRY_INFO!F61+COUNTRY_INFO!G61)))),0)</f>
        <v>0</v>
      </c>
      <c r="AO61" s="260">
        <f>IF(AND(Z61&lt;&gt;0,Z61&lt;&gt;"Unknown",Z61&lt;&gt;"Not required"),IF(COUNTRY_INFO!K61=1,0,IF(COUNTRY_INFO!K61=2,0.2*COUNTRY_INFO!G61/(0.5*COUNTRY_INFO!F61+0.2*COUNTRY_INFO!G61),IF(COUNTRY_INFO!K61=3,COUNTRY_INFO!G61/(COUNTRY_INFO!F61+COUNTRY_INFO!G61)))),0)</f>
        <v>0</v>
      </c>
      <c r="AP61" s="259">
        <f>MAX(COUNTRY_INFO!D61*AK61*PROFILE!$G$7,COUNTRY_INFO!D61*AL61*PROFILE!$G$7)</f>
        <v>1.0946889389112435E-2</v>
      </c>
      <c r="AQ61" s="259">
        <f>MAX(COUNTRY_INFO!D61*AK61*PROFILE!$G$8,COUNTRY_INFO!D61*AL61*PROFILE!$G$8,COUNTRY_INFO!D61*AM61*PROFILE!$G$8)</f>
        <v>15313.160217409128</v>
      </c>
      <c r="AR61" s="259">
        <f>MAX(COUNTRY_INFO!D61*AK61*PROFILE!$G$9,COUNTRY_INFO!D61*AL61*PROFILE!$G$9,COUNTRY_INFO!D61*AM61*PROFILE!$G$9,IF(AND(DISTRICT!Z61&lt;&gt;"Unknown",Z61&lt;&gt;"Not required"),COUNTRY_INFO!O61*DISTRICT!AN61,0))</f>
        <v>31800.956696316065</v>
      </c>
      <c r="AS61" s="259">
        <f>MAX(COUNTRY_INFO!D61*AK61*PROFILE!$G$10,COUNTRY_INFO!D61*AL61*PROFILE!$G$10,IF(AND(DISTRICT!Z61&lt;&gt;"Unknown",Z61&lt;&gt;"Not required"),COUNTRY_INFO!O61*DISTRICT!AO61,0))</f>
        <v>57437.872139385421</v>
      </c>
      <c r="AT61" s="259">
        <f t="shared" si="7"/>
        <v>104552</v>
      </c>
      <c r="AU61" s="258">
        <f t="shared" si="2"/>
        <v>0</v>
      </c>
      <c r="AV61" s="259">
        <f>MAX('MDA2'!J61,'T1'!L61,'T2'!J61,T3_R1!K61,T3_R2!K61)</f>
        <v>0</v>
      </c>
      <c r="AW61" s="259">
        <f>MAX('MDA1'!K61,'MDA2'!K61,'MDA3'!I61,'MDA3'!L61,'T1'!M61,'T2'!K61,T3_R1!L61,T3_R2!L61)</f>
        <v>36357</v>
      </c>
      <c r="AX61" s="259">
        <f>MAX('MDA1'!L61,'MDA2'!L61,'MDA3'!J61,'MDA3'!M61,'T1'!N61,'T2'!L61,T3_R1!M61,T3_R2!M61)</f>
        <v>64635</v>
      </c>
      <c r="AY61" s="259">
        <f t="shared" si="8"/>
        <v>100992</v>
      </c>
      <c r="AZ61" s="259">
        <f>MAX('MDA2'!J61,T61)</f>
        <v>0</v>
      </c>
      <c r="BA61" s="259">
        <f>MAX('MDA1'!K61,'MDA2'!K61,'MDA3'!I61,'MDA3'!L61,V61,AD61)</f>
        <v>36357</v>
      </c>
      <c r="BB61" s="259">
        <f>MAX('MDA1'!L61,'MDA2'!L61,'MDA3'!J61,'MDA3'!M61,AF61)</f>
        <v>64635</v>
      </c>
      <c r="BC61" s="259">
        <f t="shared" si="3"/>
        <v>100992</v>
      </c>
      <c r="BD61" s="260">
        <f t="shared" si="4"/>
        <v>96.594995791567825</v>
      </c>
    </row>
    <row r="62" spans="1:56" x14ac:dyDescent="0.2">
      <c r="A62" s="10" t="str">
        <f>IF(COUNTRY_INFO!A62=0," ",COUNTRY_INFO!A62)</f>
        <v>Ethiopia</v>
      </c>
      <c r="B62" s="10" t="str">
        <f>IF(COUNTRY_INFO!B62=0," ",COUNTRY_INFO!B62)</f>
        <v>AmharaAwi</v>
      </c>
      <c r="C62" s="87" t="str">
        <f>IF(COUNTRY_INFO!C62=0," ",COUNTRY_INFO!C62)</f>
        <v>Injibara Town</v>
      </c>
      <c r="D62" s="67">
        <f>COUNTRY_INFO!L62</f>
        <v>0</v>
      </c>
      <c r="E62" s="61"/>
      <c r="F62" s="61"/>
      <c r="G62" s="11">
        <f>MAX('MDA1'!M62,'MDA2'!M62)</f>
        <v>0</v>
      </c>
      <c r="H62" s="11">
        <f>IF(AND(COUNTRY_INFO!H62&gt;0,COUNTRY_INFO!H62&lt;4),IF(D62&gt;MAX('MDA1'!M62,'MDA2'!M62),MAX('MDA1'!M62,'MDA2'!M62),D62),0)</f>
        <v>0</v>
      </c>
      <c r="I62" s="73">
        <f>IF(AND(COUNTRY_INFO!H62&gt;0,COUNTRY_INFO!H62&lt;4), IF(G62/D62*100&lt;&gt;0, IF(G62/D62*100&gt;100,100,G62/D62*100), "-"),0)</f>
        <v>0</v>
      </c>
      <c r="J62" s="67">
        <f>COUNTRY_INFO!M62</f>
        <v>37803</v>
      </c>
      <c r="K62" s="61"/>
      <c r="L62" s="61"/>
      <c r="M62" s="11">
        <f>MAX('MDA1'!M62,MAX('MDA3'!I62,'MDA3'!L62)+MAX('MDA3'!J62,'MDA3'!M62))</f>
        <v>31891</v>
      </c>
      <c r="N62" s="11">
        <f>IF(AND(COUNTRY_INFO!I62&gt;0,COUNTRY_INFO!I62&lt;4),IF(J62&gt;MAX('MDA1'!M62,MAX('MDA3'!I62,'MDA3'!L62)+MAX('MDA3'!J62,'MDA3'!M62)),MAX('MDA1'!M62,MAX('MDA3'!I62,'MDA3'!L62)+MAX('MDA3'!J62,'MDA3'!M62)),J62),0)</f>
        <v>31891</v>
      </c>
      <c r="O62" s="73">
        <f>IF(AND(COUNTRY_INFO!I62&gt;0,COUNTRY_INFO!I62&lt;4), IF(M62/J62*100&lt;&gt;0, IF(M62/J62*100&gt;100,100,M62/J62*100), "-"),0)</f>
        <v>84.361029547919472</v>
      </c>
      <c r="P62" s="67">
        <f>COUNTRY_INFO!N62</f>
        <v>16121</v>
      </c>
      <c r="Q62" s="61"/>
      <c r="R62" s="61"/>
      <c r="S62" s="11">
        <f>SUM(MAX('MDA2'!J62, 'T1'!L62, MAX(T3_R1!K62, T3_R2!K62)), MAX('MDA1'!K62, 'MDA2'!K62, 'T1'!M62, MAX(T3_R1!L62, T3_R2!L62)), MAX('MDA1'!L62, 'MDA2'!L62, 'T1'!N62, MAX(T3_R1!M62, T3_R2!M62)))</f>
        <v>10292</v>
      </c>
      <c r="T62" s="11">
        <f>IF(AND(COUNTRY_INFO!J62&gt;1,COUNTRY_INFO!J62&lt;4),IF(COUNTRY_INFO!E62&gt;MAX('MDA2'!J62,'T1'!L62,MAX(T3_R1!K62,T3_R2!K62)),MAX('MDA2'!J62,'T1'!L62,MAX(T3_R1!K62,T3_R2!K62)),COUNTRY_INFO!E62),0)</f>
        <v>0</v>
      </c>
      <c r="U62" s="217" t="str">
        <f>IF(AND(COUNTRY_INFO!J62&gt;1,COUNTRY_INFO!J62&lt;4), IF(T62/COUNTRY_INFO!E62*100&lt;&gt;0, IF(T62/COUNTRY_INFO!E62*100&gt;100,100,T62/COUNTRY_INFO!E62*100), "-"),0)</f>
        <v>-</v>
      </c>
      <c r="V62" s="11">
        <f>IF(AND(COUNTRY_INFO!J62&gt;1,COUNTRY_INFO!J62&lt;4),IF(COUNTRY_INFO!F62&gt;MAX('MDA1'!K62,'MDA2'!K62,'T1'!M62,MAX(T3_R1!L62,T3_R2!L62)),MAX('MDA1'!K62,'MDA2'!K62,'T1'!M62,MAX(T3_R1!L62,T3_R2!L62)),COUNTRY_INFO!F62),0)</f>
        <v>10292</v>
      </c>
      <c r="W62" s="217">
        <f>IF(AND(COUNTRY_INFO!J62&gt;1,COUNTRY_INFO!J62&lt;4), IF(V62/COUNTRY_INFO!F62*100&lt;&gt;0, IF(V62/COUNTRY_INFO!F62*100&gt;100,100,V62/COUNTRY_INFO!F62*100), "-"),0)</f>
        <v>93.657293657293664</v>
      </c>
      <c r="X62" s="11">
        <f t="shared" si="5"/>
        <v>10292</v>
      </c>
      <c r="Y62" s="73">
        <f>IF(AND(COUNTRY_INFO!J62&gt;1,COUNTRY_INFO!J62&lt;4), IF(S62/P62*100&lt;&gt;0, IF(X62/P62*100&gt;100,100,X62/P62*100), "-"),0)</f>
        <v>63.84219341231934</v>
      </c>
      <c r="Z62" s="67">
        <f>COUNTRY_INFO!O62</f>
        <v>0</v>
      </c>
      <c r="AA62" s="61"/>
      <c r="AB62" s="61"/>
      <c r="AC62" s="11">
        <f>MAX('T1'!L62,'T2'!J62)+MAX('T1'!M62,'T2'!K62)+MAX('T1'!N62,'T2'!L62)</f>
        <v>0</v>
      </c>
      <c r="AD62" s="11">
        <f>IF(COUNTRY_INFO!K62=1,IF(COUNTRY_INFO!F62*0.33&gt;MAX('T1'!M62,'T2'!K62),MAX('T1'!M62,'T2'!K62),COUNTRY_INFO!F62*0.33),IF(COUNTRY_INFO!K62=2,IF(COUNTRY_INFO!F62*0.5&gt;MAX('T1'!M62,'T2'!K62),MAX('T1'!M62,'T2'!K62),COUNTRY_INFO!F62*0.5),IF(COUNTRY_INFO!K62=3,IF(COUNTRY_INFO!F62&gt;MAX('T1'!M62,'T2'!K62),MAX('T1'!M62,'T2'!K62),COUNTRY_INFO!F62),0)))</f>
        <v>0</v>
      </c>
      <c r="AE62" s="217">
        <f>IF(AND(COUNTRY_INFO!K62&gt;0,COUNTRY_INFO!K62&lt;4),IF(Z62&gt;0,IF(COUNTRY_INFO!K62=1, AD62/(COUNTRY_INFO!F62*0.33)*100, IF(COUNTRY_INFO!K62=2, AD62/(COUNTRY_INFO!F62*0.5)*100, IF(COUNTRY_INFO!K62=3, AD62/COUNTRY_INFO!F62*100))),"-"),0)</f>
        <v>0</v>
      </c>
      <c r="AF62" s="11">
        <f>IF(COUNTRY_INFO!K62=2,IF(COUNTRY_INFO!G62*0.2&gt;MAX('T1'!N62,'T2'!L62),MAX('T1'!N62,'T2'!L62),COUNTRY_INFO!G62*0.2),IF(COUNTRY_INFO!K62=3,IF(COUNTRY_INFO!G62&gt;MAX('T1'!N62,'T2'!L62),MAX('T1'!N62,'T2'!L62),COUNTRY_INFO!G62),0))</f>
        <v>0</v>
      </c>
      <c r="AG62" s="217">
        <f>IF(AND(COUNTRY_INFO!K62&gt;0,COUNTRY_INFO!K62&lt;4),IF(Z62&gt;0,IF(COUNTRY_INFO!K62=1, 0, IF(COUNTRY_INFO!K62=2, AF62/(COUNTRY_INFO!G62*0.2)*100, IF(COUNTRY_INFO!K62=3, AF62/COUNTRY_INFO!G62*100))),"-"),0)</f>
        <v>0</v>
      </c>
      <c r="AH62" s="11">
        <f t="shared" si="6"/>
        <v>0</v>
      </c>
      <c r="AI62" s="73">
        <f>IF(AND(COUNTRY_INFO!K62&gt;0,COUNTRY_INFO!K62&lt;4), IF(AC62/Z62*100&lt;&gt;0, IF(AH62/Z62*100&gt;100,100,AH62/Z62*100), "-"),0)</f>
        <v>0</v>
      </c>
      <c r="AJ62" s="261"/>
      <c r="AK62" s="260">
        <f>IF(AND(D62&lt;&gt;0, D62&lt;&gt;"Unknown",D62&lt;&gt;"Stopped",D62&lt;&gt;"Not required"),D62/COUNTRY_INFO!D62, 0)</f>
        <v>0</v>
      </c>
      <c r="AL62" s="260">
        <f>IF(AND(J62&lt;&gt;0,J62&lt;&gt;"Unknown",J62&lt;&gt;"Stopped",J62&lt;&gt;"Not required"),J62/COUNTRY_INFO!D62, 0)</f>
        <v>1</v>
      </c>
      <c r="AM62" s="260">
        <f>IF(AND(P62&lt;&gt;0,P62&lt;&gt;"Unknown",P62&lt;&gt;"Not required"),P62/(COUNTRY_INFO!E62+COUNTRY_INFO!F62), 0)</f>
        <v>1</v>
      </c>
      <c r="AN62" s="260">
        <f>IF(AND(Z62&lt;&gt;0,Z62&lt;&gt;"Unknown",Z62&lt;&gt;"Not required"),IF(COUNTRY_INFO!K62=1,1,IF(COUNTRY_INFO!K62=2,0.5*COUNTRY_INFO!F62/(0.5*COUNTRY_INFO!F62+0.2*COUNTRY_INFO!G62),IF(COUNTRY_INFO!K62=3,COUNTRY_INFO!F62/(COUNTRY_INFO!F62+COUNTRY_INFO!G62)))),0)</f>
        <v>0</v>
      </c>
      <c r="AO62" s="260">
        <f>IF(AND(Z62&lt;&gt;0,Z62&lt;&gt;"Unknown",Z62&lt;&gt;"Not required"),IF(COUNTRY_INFO!K62=1,0,IF(COUNTRY_INFO!K62=2,0.2*COUNTRY_INFO!G62/(0.5*COUNTRY_INFO!F62+0.2*COUNTRY_INFO!G62),IF(COUNTRY_INFO!K62=3,COUNTRY_INFO!G62/(COUNTRY_INFO!F62+COUNTRY_INFO!G62)))),0)</f>
        <v>0</v>
      </c>
      <c r="AP62" s="259">
        <f>MAX(COUNTRY_INFO!D62*AK62*PROFILE!$G$7,COUNTRY_INFO!D62*AL62*PROFILE!$G$7)</f>
        <v>3.9580807595896526E-3</v>
      </c>
      <c r="AQ62" s="259">
        <f>MAX(COUNTRY_INFO!D62*AK62*PROFILE!$G$8,COUNTRY_INFO!D62*AL62*PROFILE!$G$8,COUNTRY_INFO!D62*AM62*PROFILE!$G$8)</f>
        <v>5536.798872319202</v>
      </c>
      <c r="AR62" s="259">
        <f>MAX(COUNTRY_INFO!D62*AK62*PROFILE!$G$9,COUNTRY_INFO!D62*AL62*PROFILE!$G$9,COUNTRY_INFO!D62*AM62*PROFILE!$G$9,IF(AND(DISTRICT!Z62&lt;&gt;"Unknown",Z62&lt;&gt;"Not required"),COUNTRY_INFO!O62*DISTRICT!AN62,0))</f>
        <v>11498.312476000805</v>
      </c>
      <c r="AS62" s="259">
        <f>MAX(COUNTRY_INFO!D62*AK62*PROFILE!$G$10,COUNTRY_INFO!D62*AL62*PROFILE!$G$10,IF(AND(DISTRICT!Z62&lt;&gt;"Unknown",Z62&lt;&gt;"Not required"),COUNTRY_INFO!O62*DISTRICT!AO62,0))</f>
        <v>20767.884693599233</v>
      </c>
      <c r="AT62" s="259">
        <f t="shared" si="7"/>
        <v>37803</v>
      </c>
      <c r="AU62" s="258" t="str">
        <f t="shared" si="2"/>
        <v>Y</v>
      </c>
      <c r="AV62" s="259">
        <f>MAX('MDA2'!J62,'T1'!L62,'T2'!J62,T3_R1!K62,T3_R2!K62)</f>
        <v>0</v>
      </c>
      <c r="AW62" s="259">
        <f>MAX('MDA1'!K62,'MDA2'!K62,'MDA3'!I62,'MDA3'!L62,'T1'!M62,'T2'!K62,T3_R1!L62,T3_R2!L62)</f>
        <v>11481</v>
      </c>
      <c r="AX62" s="259">
        <f>MAX('MDA1'!L62,'MDA2'!L62,'MDA3'!J62,'MDA3'!M62,'T1'!N62,'T2'!L62,T3_R1!M62,T3_R2!M62)</f>
        <v>20410</v>
      </c>
      <c r="AY62" s="259">
        <f t="shared" si="8"/>
        <v>31891</v>
      </c>
      <c r="AZ62" s="259">
        <f>MAX('MDA2'!J62,T62)</f>
        <v>0</v>
      </c>
      <c r="BA62" s="259">
        <f>MAX('MDA1'!K62,'MDA2'!K62,'MDA3'!I62,'MDA3'!L62,V62,AD62)</f>
        <v>11481</v>
      </c>
      <c r="BB62" s="259">
        <f>MAX('MDA1'!L62,'MDA2'!L62,'MDA3'!J62,'MDA3'!M62,AF62)</f>
        <v>20410</v>
      </c>
      <c r="BC62" s="259">
        <f t="shared" si="3"/>
        <v>31891</v>
      </c>
      <c r="BD62" s="260">
        <f t="shared" si="4"/>
        <v>84.361029547919472</v>
      </c>
    </row>
    <row r="63" spans="1:56" x14ac:dyDescent="0.2">
      <c r="A63" s="10" t="str">
        <f>IF(COUNTRY_INFO!A63=0," ",COUNTRY_INFO!A63)</f>
        <v>Ethiopia</v>
      </c>
      <c r="B63" s="10" t="str">
        <f>IF(COUNTRY_INFO!B63=0," ",COUNTRY_INFO!B63)</f>
        <v>AmharaAwi</v>
      </c>
      <c r="C63" s="87" t="str">
        <f>IF(COUNTRY_INFO!C63=0," ",COUNTRY_INFO!C63)</f>
        <v>Jawi</v>
      </c>
      <c r="D63" s="67">
        <f>COUNTRY_INFO!L63</f>
        <v>141351</v>
      </c>
      <c r="E63" s="61"/>
      <c r="F63" s="61"/>
      <c r="G63" s="11">
        <f>MAX('MDA1'!M63,'MDA2'!M63)</f>
        <v>108412</v>
      </c>
      <c r="H63" s="11">
        <f>IF(AND(COUNTRY_INFO!H63&gt;0,COUNTRY_INFO!H63&lt;4),IF(D63&gt;MAX('MDA1'!M63,'MDA2'!M63),MAX('MDA1'!M63,'MDA2'!M63),D63),0)</f>
        <v>108412</v>
      </c>
      <c r="I63" s="73">
        <f>IF(AND(COUNTRY_INFO!H63&gt;0,COUNTRY_INFO!H63&lt;4), IF(G63/D63*100&lt;&gt;0, IF(G63/D63*100&gt;100,100,G63/D63*100), "-"),0)</f>
        <v>76.697016646504096</v>
      </c>
      <c r="J63" s="67">
        <f>COUNTRY_INFO!M63</f>
        <v>141351</v>
      </c>
      <c r="K63" s="61"/>
      <c r="L63" s="61"/>
      <c r="M63" s="11">
        <f>MAX('MDA1'!M63,MAX('MDA3'!I63,'MDA3'!L63)+MAX('MDA3'!J63,'MDA3'!M63))</f>
        <v>114535</v>
      </c>
      <c r="N63" s="11">
        <f>IF(AND(COUNTRY_INFO!I63&gt;0,COUNTRY_INFO!I63&lt;4),IF(J63&gt;MAX('MDA1'!M63,MAX('MDA3'!I63,'MDA3'!L63)+MAX('MDA3'!J63,'MDA3'!M63)),MAX('MDA1'!M63,MAX('MDA3'!I63,'MDA3'!L63)+MAX('MDA3'!J63,'MDA3'!M63)),J63),0)</f>
        <v>114535</v>
      </c>
      <c r="O63" s="73">
        <f>IF(AND(COUNTRY_INFO!I63&gt;0,COUNTRY_INFO!I63&lt;4), IF(M63/J63*100&lt;&gt;0, IF(M63/J63*100&gt;100,100,M63/J63*100), "-"),0)</f>
        <v>81.028786496027621</v>
      </c>
      <c r="P63" s="67">
        <f>COUNTRY_INFO!N63</f>
        <v>60278</v>
      </c>
      <c r="Q63" s="61"/>
      <c r="R63" s="61"/>
      <c r="S63" s="11">
        <f>SUM(MAX('MDA2'!J63, 'T1'!L63, MAX(T3_R1!K63, T3_R2!K63)), MAX('MDA1'!K63, 'MDA2'!K63, 'T1'!M63, MAX(T3_R1!L63, T3_R2!L63)), MAX('MDA1'!L63, 'MDA2'!L63, 'T1'!N63, MAX(T3_R1!M63, T3_R2!M63)))</f>
        <v>118832</v>
      </c>
      <c r="T63" s="11">
        <f>IF(AND(COUNTRY_INFO!J63&gt;1,COUNTRY_INFO!J63&lt;4),IF(COUNTRY_INFO!E63&gt;MAX('MDA2'!J63,'T1'!L63,MAX(T3_R1!K63,T3_R2!K63)),MAX('MDA2'!J63,'T1'!L63,MAX(T3_R1!K63,T3_R2!K63)),COUNTRY_INFO!E63),0)</f>
        <v>0</v>
      </c>
      <c r="U63" s="217" t="str">
        <f>IF(AND(COUNTRY_INFO!J63&gt;1,COUNTRY_INFO!J63&lt;4), IF(T63/COUNTRY_INFO!E63*100&lt;&gt;0, IF(T63/COUNTRY_INFO!E63*100&gt;100,100,T63/COUNTRY_INFO!E63*100), "-"),0)</f>
        <v>-</v>
      </c>
      <c r="V63" s="11">
        <f>IF(AND(COUNTRY_INFO!J63&gt;1,COUNTRY_INFO!J63&lt;4),IF(COUNTRY_INFO!F63&gt;MAX('MDA1'!K63,'MDA2'!K63,'T1'!M63,MAX(T3_R1!L63,T3_R2!L63)),MAX('MDA1'!K63,'MDA2'!K63,'T1'!M63,MAX(T3_R1!L63,T3_R2!L63)),COUNTRY_INFO!F63),0)</f>
        <v>40588</v>
      </c>
      <c r="W63" s="217">
        <f>IF(AND(COUNTRY_INFO!J63&gt;1,COUNTRY_INFO!J63&lt;4), IF(V63/COUNTRY_INFO!F63*100&lt;&gt;0, IF(V63/COUNTRY_INFO!F63*100&gt;100,100,V63/COUNTRY_INFO!F63*100), "-"),0)</f>
        <v>98.780695563289441</v>
      </c>
      <c r="X63" s="11">
        <f t="shared" si="5"/>
        <v>40588</v>
      </c>
      <c r="Y63" s="73">
        <f>IF(AND(COUNTRY_INFO!J63&gt;1,COUNTRY_INFO!J63&lt;4), IF(S63/P63*100&lt;&gt;0, IF(X63/P63*100&gt;100,100,X63/P63*100), "-"),0)</f>
        <v>67.33468263711471</v>
      </c>
      <c r="Z63" s="67">
        <f>COUNTRY_INFO!O63</f>
        <v>122162</v>
      </c>
      <c r="AA63" s="61"/>
      <c r="AB63" s="61"/>
      <c r="AC63" s="11">
        <f>MAX('T1'!L63,'T2'!J63)+MAX('T1'!M63,'T2'!K63)+MAX('T1'!N63,'T2'!L63)</f>
        <v>118832</v>
      </c>
      <c r="AD63" s="11">
        <f>IF(COUNTRY_INFO!K63=1,IF(COUNTRY_INFO!F63*0.33&gt;MAX('T1'!M63,'T2'!K63),MAX('T1'!M63,'T2'!K63),COUNTRY_INFO!F63*0.33),IF(COUNTRY_INFO!K63=2,IF(COUNTRY_INFO!F63*0.5&gt;MAX('T1'!M63,'T2'!K63),MAX('T1'!M63,'T2'!K63),COUNTRY_INFO!F63*0.5),IF(COUNTRY_INFO!K63=3,IF(COUNTRY_INFO!F63&gt;MAX('T1'!M63,'T2'!K63),MAX('T1'!M63,'T2'!K63),COUNTRY_INFO!F63),0)))</f>
        <v>40588</v>
      </c>
      <c r="AE63" s="217">
        <f>IF(AND(COUNTRY_INFO!K63&gt;0,COUNTRY_INFO!K63&lt;4),IF(Z63&gt;0,IF(COUNTRY_INFO!K63=1, AD63/(COUNTRY_INFO!F63*0.33)*100, IF(COUNTRY_INFO!K63=2, AD63/(COUNTRY_INFO!F63*0.5)*100, IF(COUNTRY_INFO!K63=3, AD63/COUNTRY_INFO!F63*100))),"-"),0)</f>
        <v>98.780695563289441</v>
      </c>
      <c r="AF63" s="11">
        <f>IF(COUNTRY_INFO!K63=2,IF(COUNTRY_INFO!G63*0.2&gt;MAX('T1'!N63,'T2'!L63),MAX('T1'!N63,'T2'!L63),COUNTRY_INFO!G63*0.2),IF(COUNTRY_INFO!K63=3,IF(COUNTRY_INFO!G63&gt;MAX('T1'!N63,'T2'!L63),MAX('T1'!N63,'T2'!L63),COUNTRY_INFO!G63),0))</f>
        <v>78244</v>
      </c>
      <c r="AG63" s="217">
        <f>IF(AND(COUNTRY_INFO!K63&gt;0,COUNTRY_INFO!K63&lt;4),IF(Z63&gt;0,IF(COUNTRY_INFO!K63=1, 0, IF(COUNTRY_INFO!K63=2, AF63/(COUNTRY_INFO!G63*0.2)*100, IF(COUNTRY_INFO!K63=3, AF63/COUNTRY_INFO!G63*100))),"-"),0)</f>
        <v>96.510552218371089</v>
      </c>
      <c r="AH63" s="11">
        <f t="shared" si="6"/>
        <v>118832</v>
      </c>
      <c r="AI63" s="73">
        <f>IF(AND(COUNTRY_INFO!K63&gt;0,COUNTRY_INFO!K63&lt;4), IF(AC63/Z63*100&lt;&gt;0, IF(AH63/Z63*100&gt;100,100,AH63/Z63*100), "-"),0)</f>
        <v>97.274111425811626</v>
      </c>
      <c r="AJ63" s="261"/>
      <c r="AK63" s="260">
        <f>IF(AND(D63&lt;&gt;0, D63&lt;&gt;"Unknown",D63&lt;&gt;"Stopped",D63&lt;&gt;"Not required"),D63/COUNTRY_INFO!D63, 0)</f>
        <v>1</v>
      </c>
      <c r="AL63" s="260">
        <f>IF(AND(J63&lt;&gt;0,J63&lt;&gt;"Unknown",J63&lt;&gt;"Stopped",J63&lt;&gt;"Not required"),J63/COUNTRY_INFO!D63, 0)</f>
        <v>1</v>
      </c>
      <c r="AM63" s="260">
        <f>IF(AND(P63&lt;&gt;0,P63&lt;&gt;"Unknown",P63&lt;&gt;"Not required"),P63/(COUNTRY_INFO!E63+COUNTRY_INFO!F63), 0)</f>
        <v>1</v>
      </c>
      <c r="AN63" s="260">
        <f>IF(AND(Z63&lt;&gt;0,Z63&lt;&gt;"Unknown",Z63&lt;&gt;"Not required"),IF(COUNTRY_INFO!K63=1,1,IF(COUNTRY_INFO!K63=2,0.5*COUNTRY_INFO!F63/(0.5*COUNTRY_INFO!F63+0.2*COUNTRY_INFO!G63),IF(COUNTRY_INFO!K63=3,COUNTRY_INFO!F63/(COUNTRY_INFO!F63+COUNTRY_INFO!G63)))),0)</f>
        <v>0.33634845532980795</v>
      </c>
      <c r="AO63" s="260">
        <f>IF(AND(Z63&lt;&gt;0,Z63&lt;&gt;"Unknown",Z63&lt;&gt;"Not required"),IF(COUNTRY_INFO!K63=1,0,IF(COUNTRY_INFO!K63=2,0.2*COUNTRY_INFO!G63/(0.5*COUNTRY_INFO!F63+0.2*COUNTRY_INFO!G63),IF(COUNTRY_INFO!K63=3,COUNTRY_INFO!G63/(COUNTRY_INFO!F63+COUNTRY_INFO!G63)))),0)</f>
        <v>0.66365154467019205</v>
      </c>
      <c r="AP63" s="259">
        <f>MAX(COUNTRY_INFO!D63*AK63*PROFILE!$G$7,COUNTRY_INFO!D63*AL63*PROFILE!$G$7)</f>
        <v>1.4799848515957913E-2</v>
      </c>
      <c r="AQ63" s="259">
        <f>MAX(COUNTRY_INFO!D63*AK63*PROFILE!$G$8,COUNTRY_INFO!D63*AL63*PROFILE!$G$8,COUNTRY_INFO!D63*AM63*PROFILE!$G$8)</f>
        <v>20702.908695108632</v>
      </c>
      <c r="AR63" s="259">
        <f>MAX(COUNTRY_INFO!D63*AK63*PROFILE!$G$9,COUNTRY_INFO!D63*AL63*PROFILE!$G$9,COUNTRY_INFO!D63*AM63*PROFILE!$G$9,IF(AND(DISTRICT!Z63&lt;&gt;"Unknown",Z63&lt;&gt;"Not required"),COUNTRY_INFO!O63*DISTRICT!AN63,0))</f>
        <v>42993.888495494801</v>
      </c>
      <c r="AS63" s="259">
        <f>MAX(COUNTRY_INFO!D63*AK63*PROFILE!$G$10,COUNTRY_INFO!D63*AL63*PROFILE!$G$10,IF(AND(DISTRICT!Z63&lt;&gt;"Unknown",Z63&lt;&gt;"Not required"),COUNTRY_INFO!O63*DISTRICT!AO63,0))</f>
        <v>81073</v>
      </c>
      <c r="AT63" s="259">
        <f t="shared" si="7"/>
        <v>144769.81199045194</v>
      </c>
      <c r="AU63" s="258" t="str">
        <f t="shared" si="2"/>
        <v>Y</v>
      </c>
      <c r="AV63" s="259">
        <f>MAX('MDA2'!J63,'T1'!L63,'T2'!J63,T3_R1!K63,T3_R2!K63)</f>
        <v>0</v>
      </c>
      <c r="AW63" s="259">
        <f>MAX('MDA1'!K63,'MDA2'!K63,'MDA3'!I63,'MDA3'!L63,'T1'!M63,'T2'!K63,T3_R1!L63,T3_R2!L63)</f>
        <v>41233</v>
      </c>
      <c r="AX63" s="259">
        <f>MAX('MDA1'!L63,'MDA2'!L63,'MDA3'!J63,'MDA3'!M63,'T1'!N63,'T2'!L63,T3_R1!M63,T3_R2!M63)</f>
        <v>78244</v>
      </c>
      <c r="AY63" s="259">
        <f t="shared" si="8"/>
        <v>119477</v>
      </c>
      <c r="AZ63" s="259">
        <f>MAX('MDA2'!J63,T63)</f>
        <v>0</v>
      </c>
      <c r="BA63" s="259">
        <f>MAX('MDA1'!K63,'MDA2'!K63,'MDA3'!I63,'MDA3'!L63,V63,AD63)</f>
        <v>41233</v>
      </c>
      <c r="BB63" s="259">
        <f>MAX('MDA1'!L63,'MDA2'!L63,'MDA3'!J63,'MDA3'!M63,AF63)</f>
        <v>78244</v>
      </c>
      <c r="BC63" s="259">
        <f t="shared" si="3"/>
        <v>119477</v>
      </c>
      <c r="BD63" s="260">
        <f t="shared" si="4"/>
        <v>82.528946026316532</v>
      </c>
    </row>
    <row r="64" spans="1:56" x14ac:dyDescent="0.2">
      <c r="A64" s="10" t="str">
        <f>IF(COUNTRY_INFO!A64=0," ",COUNTRY_INFO!A64)</f>
        <v>Ethiopia</v>
      </c>
      <c r="B64" s="10" t="str">
        <f>IF(COUNTRY_INFO!B64=0," ",COUNTRY_INFO!B64)</f>
        <v>AmharaAwi</v>
      </c>
      <c r="C64" s="87" t="str">
        <f>IF(COUNTRY_INFO!C64=0," ",COUNTRY_INFO!C64)</f>
        <v>Zigem</v>
      </c>
      <c r="D64" s="67">
        <f>COUNTRY_INFO!L64</f>
        <v>108512</v>
      </c>
      <c r="E64" s="61"/>
      <c r="F64" s="61"/>
      <c r="G64" s="11">
        <f>MAX('MDA1'!M64,'MDA2'!M64)</f>
        <v>72072</v>
      </c>
      <c r="H64" s="11">
        <f>IF(AND(COUNTRY_INFO!H64&gt;0,COUNTRY_INFO!H64&lt;4),IF(D64&gt;MAX('MDA1'!M64,'MDA2'!M64),MAX('MDA1'!M64,'MDA2'!M64),D64),0)</f>
        <v>72072</v>
      </c>
      <c r="I64" s="73">
        <f>IF(AND(COUNTRY_INFO!H64&gt;0,COUNTRY_INFO!H64&lt;4), IF(G64/D64*100&lt;&gt;0, IF(G64/D64*100&gt;100,100,G64/D64*100), "-"),0)</f>
        <v>66.418460631082283</v>
      </c>
      <c r="J64" s="67">
        <f>COUNTRY_INFO!M64</f>
        <v>108512</v>
      </c>
      <c r="K64" s="61"/>
      <c r="L64" s="61"/>
      <c r="M64" s="11">
        <f>MAX('MDA1'!M64,MAX('MDA3'!I64,'MDA3'!L64)+MAX('MDA3'!J64,'MDA3'!M64))</f>
        <v>99463</v>
      </c>
      <c r="N64" s="11">
        <f>IF(AND(COUNTRY_INFO!I64&gt;0,COUNTRY_INFO!I64&lt;4),IF(J64&gt;MAX('MDA1'!M64,MAX('MDA3'!I64,'MDA3'!L64)+MAX('MDA3'!J64,'MDA3'!M64)),MAX('MDA1'!M64,MAX('MDA3'!I64,'MDA3'!L64)+MAX('MDA3'!J64,'MDA3'!M64)),J64),0)</f>
        <v>99463</v>
      </c>
      <c r="O64" s="73">
        <f>IF(AND(COUNTRY_INFO!I64&gt;0,COUNTRY_INFO!I64&lt;4), IF(M64/J64*100&lt;&gt;0, IF(M64/J64*100&gt;100,100,M64/J64*100), "-"),0)</f>
        <v>91.660830138602179</v>
      </c>
      <c r="P64" s="67">
        <f>COUNTRY_INFO!N64</f>
        <v>46274</v>
      </c>
      <c r="Q64" s="61"/>
      <c r="R64" s="61"/>
      <c r="S64" s="11">
        <f>SUM(MAX('MDA2'!J64, 'T1'!L64, MAX(T3_R1!K64, T3_R2!K64)), MAX('MDA1'!K64, 'MDA2'!K64, 'T1'!M64, MAX(T3_R1!L64, T3_R2!L64)), MAX('MDA1'!L64, 'MDA2'!L64, 'T1'!N64, MAX(T3_R1!M64, T3_R2!M64)))</f>
        <v>76308</v>
      </c>
      <c r="T64" s="11">
        <f>IF(AND(COUNTRY_INFO!J64&gt;1,COUNTRY_INFO!J64&lt;4),IF(COUNTRY_INFO!E64&gt;MAX('MDA2'!J64,'T1'!L64,MAX(T3_R1!K64,T3_R2!K64)),MAX('MDA2'!J64,'T1'!L64,MAX(T3_R1!K64,T3_R2!K64)),COUNTRY_INFO!E64),0)</f>
        <v>0</v>
      </c>
      <c r="U64" s="217" t="str">
        <f>IF(AND(COUNTRY_INFO!J64&gt;1,COUNTRY_INFO!J64&lt;4), IF(T64/COUNTRY_INFO!E64*100&lt;&gt;0, IF(T64/COUNTRY_INFO!E64*100&gt;100,100,T64/COUNTRY_INFO!E64*100), "-"),0)</f>
        <v>-</v>
      </c>
      <c r="V64" s="11">
        <f>IF(AND(COUNTRY_INFO!J64&gt;1,COUNTRY_INFO!J64&lt;4),IF(COUNTRY_INFO!F64&gt;MAX('MDA1'!K64,'MDA2'!K64,'T1'!M64,MAX(T3_R1!L64,T3_R2!L64)),MAX('MDA1'!K64,'MDA2'!K64,'T1'!M64,MAX(T3_R1!L64,T3_R2!L64)),COUNTRY_INFO!F64),0)</f>
        <v>29182</v>
      </c>
      <c r="W64" s="217">
        <f>IF(AND(COUNTRY_INFO!J64&gt;1,COUNTRY_INFO!J64&lt;4), IF(V64/COUNTRY_INFO!F64*100&lt;&gt;0, IF(V64/COUNTRY_INFO!F64*100&gt;100,100,V64/COUNTRY_INFO!F64*100), "-"),0)</f>
        <v>92.514979551723044</v>
      </c>
      <c r="X64" s="11">
        <f t="shared" si="5"/>
        <v>29182</v>
      </c>
      <c r="Y64" s="73">
        <f>IF(AND(COUNTRY_INFO!J64&gt;1,COUNTRY_INFO!J64&lt;4), IF(S64/P64*100&lt;&gt;0, IF(X64/P64*100&gt;100,100,X64/P64*100), "-"),0)</f>
        <v>63.063491377447377</v>
      </c>
      <c r="Z64" s="67">
        <f>COUNTRY_INFO!O64</f>
        <v>0</v>
      </c>
      <c r="AA64" s="61"/>
      <c r="AB64" s="61"/>
      <c r="AC64" s="11">
        <f>MAX('T1'!L64,'T2'!J64)+MAX('T1'!M64,'T2'!K64)+MAX('T1'!N64,'T2'!L64)</f>
        <v>0</v>
      </c>
      <c r="AD64" s="11">
        <f>IF(COUNTRY_INFO!K64=1,IF(COUNTRY_INFO!F64*0.33&gt;MAX('T1'!M64,'T2'!K64),MAX('T1'!M64,'T2'!K64),COUNTRY_INFO!F64*0.33),IF(COUNTRY_INFO!K64=2,IF(COUNTRY_INFO!F64*0.5&gt;MAX('T1'!M64,'T2'!K64),MAX('T1'!M64,'T2'!K64),COUNTRY_INFO!F64*0.5),IF(COUNTRY_INFO!K64=3,IF(COUNTRY_INFO!F64&gt;MAX('T1'!M64,'T2'!K64),MAX('T1'!M64,'T2'!K64),COUNTRY_INFO!F64),0)))</f>
        <v>0</v>
      </c>
      <c r="AE64" s="217">
        <f>IF(AND(COUNTRY_INFO!K64&gt;0,COUNTRY_INFO!K64&lt;4),IF(Z64&gt;0,IF(COUNTRY_INFO!K64=1, AD64/(COUNTRY_INFO!F64*0.33)*100, IF(COUNTRY_INFO!K64=2, AD64/(COUNTRY_INFO!F64*0.5)*100, IF(COUNTRY_INFO!K64=3, AD64/COUNTRY_INFO!F64*100))),"-"),0)</f>
        <v>0</v>
      </c>
      <c r="AF64" s="11">
        <f>IF(COUNTRY_INFO!K64=2,IF(COUNTRY_INFO!G64*0.2&gt;MAX('T1'!N64,'T2'!L64),MAX('T1'!N64,'T2'!L64),COUNTRY_INFO!G64*0.2),IF(COUNTRY_INFO!K64=3,IF(COUNTRY_INFO!G64&gt;MAX('T1'!N64,'T2'!L64),MAX('T1'!N64,'T2'!L64),COUNTRY_INFO!G64),0))</f>
        <v>0</v>
      </c>
      <c r="AG64" s="217">
        <f>IF(AND(COUNTRY_INFO!K64&gt;0,COUNTRY_INFO!K64&lt;4),IF(Z64&gt;0,IF(COUNTRY_INFO!K64=1, 0, IF(COUNTRY_INFO!K64=2, AF64/(COUNTRY_INFO!G64*0.2)*100, IF(COUNTRY_INFO!K64=3, AF64/COUNTRY_INFO!G64*100))),"-"),0)</f>
        <v>0</v>
      </c>
      <c r="AH64" s="11">
        <f t="shared" si="6"/>
        <v>0</v>
      </c>
      <c r="AI64" s="73">
        <f>IF(AND(COUNTRY_INFO!K64&gt;0,COUNTRY_INFO!K64&lt;4), IF(AC64/Z64*100&lt;&gt;0, IF(AH64/Z64*100&gt;100,100,AH64/Z64*100), "-"),0)</f>
        <v>0</v>
      </c>
      <c r="AJ64" s="261"/>
      <c r="AK64" s="260">
        <f>IF(AND(D64&lt;&gt;0, D64&lt;&gt;"Unknown",D64&lt;&gt;"Stopped",D64&lt;&gt;"Not required"),D64/COUNTRY_INFO!D64, 0)</f>
        <v>1</v>
      </c>
      <c r="AL64" s="260">
        <f>IF(AND(J64&lt;&gt;0,J64&lt;&gt;"Unknown",J64&lt;&gt;"Stopped",J64&lt;&gt;"Not required"),J64/COUNTRY_INFO!D64, 0)</f>
        <v>1</v>
      </c>
      <c r="AM64" s="260">
        <f>IF(AND(P64&lt;&gt;0,P64&lt;&gt;"Unknown",P64&lt;&gt;"Not required"),P64/(COUNTRY_INFO!E64+COUNTRY_INFO!F64), 0)</f>
        <v>1</v>
      </c>
      <c r="AN64" s="260">
        <f>IF(AND(Z64&lt;&gt;0,Z64&lt;&gt;"Unknown",Z64&lt;&gt;"Not required"),IF(COUNTRY_INFO!K64=1,1,IF(COUNTRY_INFO!K64=2,0.5*COUNTRY_INFO!F64/(0.5*COUNTRY_INFO!F64+0.2*COUNTRY_INFO!G64),IF(COUNTRY_INFO!K64=3,COUNTRY_INFO!F64/(COUNTRY_INFO!F64+COUNTRY_INFO!G64)))),0)</f>
        <v>0</v>
      </c>
      <c r="AO64" s="260">
        <f>IF(AND(Z64&lt;&gt;0,Z64&lt;&gt;"Unknown",Z64&lt;&gt;"Not required"),IF(COUNTRY_INFO!K64=1,0,IF(COUNTRY_INFO!K64=2,0.2*COUNTRY_INFO!G64/(0.5*COUNTRY_INFO!F64+0.2*COUNTRY_INFO!G64),IF(COUNTRY_INFO!K64=3,COUNTRY_INFO!G64/(COUNTRY_INFO!F64+COUNTRY_INFO!G64)))),0)</f>
        <v>0</v>
      </c>
      <c r="AP64" s="259">
        <f>MAX(COUNTRY_INFO!D64*AK64*PROFILE!$G$7,COUNTRY_INFO!D64*AL64*PROFILE!$G$7)</f>
        <v>1.1361512562087464E-2</v>
      </c>
      <c r="AQ64" s="259">
        <f>MAX(COUNTRY_INFO!D64*AK64*PROFILE!$G$8,COUNTRY_INFO!D64*AL64*PROFILE!$G$8,COUNTRY_INFO!D64*AM64*PROFILE!$G$8)</f>
        <v>15893.15978184539</v>
      </c>
      <c r="AR64" s="259">
        <f>MAX(COUNTRY_INFO!D64*AK64*PROFILE!$G$9,COUNTRY_INFO!D64*AL64*PROFILE!$G$9,COUNTRY_INFO!D64*AM64*PROFILE!$G$9,IF(AND(DISTRICT!Z64&lt;&gt;"Unknown",Z64&lt;&gt;"Not required"),COUNTRY_INFO!O64*DISTRICT!AN64,0))</f>
        <v>33005.446218442965</v>
      </c>
      <c r="AS64" s="259">
        <f>MAX(COUNTRY_INFO!D64*AK64*PROFILE!$G$10,COUNTRY_INFO!D64*AL64*PROFILE!$G$10,IF(AND(DISTRICT!Z64&lt;&gt;"Unknown",Z64&lt;&gt;"Not required"),COUNTRY_INFO!O64*DISTRICT!AO64,0))</f>
        <v>59613.382638199088</v>
      </c>
      <c r="AT64" s="259">
        <f t="shared" si="7"/>
        <v>108512</v>
      </c>
      <c r="AU64" s="258" t="str">
        <f t="shared" si="2"/>
        <v>Y</v>
      </c>
      <c r="AV64" s="259">
        <f>MAX('MDA2'!J64,'T1'!L64,'T2'!J64,T3_R1!K64,T3_R2!K64)</f>
        <v>0</v>
      </c>
      <c r="AW64" s="259">
        <f>MAX('MDA1'!K64,'MDA2'!K64,'MDA3'!I64,'MDA3'!L64,'T1'!M64,'T2'!K64,T3_R1!L64,T3_R2!L64)</f>
        <v>35807</v>
      </c>
      <c r="AX64" s="259">
        <f>MAX('MDA1'!L64,'MDA2'!L64,'MDA3'!J64,'MDA3'!M64,'T1'!N64,'T2'!L64,T3_R1!M64,T3_R2!M64)</f>
        <v>63656</v>
      </c>
      <c r="AY64" s="259">
        <f t="shared" si="8"/>
        <v>99463</v>
      </c>
      <c r="AZ64" s="259">
        <f>MAX('MDA2'!J64,T64)</f>
        <v>0</v>
      </c>
      <c r="BA64" s="259">
        <f>MAX('MDA1'!K64,'MDA2'!K64,'MDA3'!I64,'MDA3'!L64,V64,AD64)</f>
        <v>35807</v>
      </c>
      <c r="BB64" s="259">
        <f>MAX('MDA1'!L64,'MDA2'!L64,'MDA3'!J64,'MDA3'!M64,AF64)</f>
        <v>63656</v>
      </c>
      <c r="BC64" s="259">
        <f t="shared" si="3"/>
        <v>99463</v>
      </c>
      <c r="BD64" s="260">
        <f t="shared" si="4"/>
        <v>91.660830138602179</v>
      </c>
    </row>
    <row r="65" spans="1:56" x14ac:dyDescent="0.2">
      <c r="A65" s="10" t="str">
        <f>IF(COUNTRY_INFO!A65=0," ",COUNTRY_INFO!A65)</f>
        <v>Ethiopia</v>
      </c>
      <c r="B65" s="10" t="str">
        <f>IF(COUNTRY_INFO!B65=0," ",COUNTRY_INFO!B65)</f>
        <v>AmharaEast Gojam</v>
      </c>
      <c r="C65" s="87" t="str">
        <f>IF(COUNTRY_INFO!C65=0," ",COUNTRY_INFO!C65)</f>
        <v>Aneded</v>
      </c>
      <c r="D65" s="67">
        <f>COUNTRY_INFO!L65</f>
        <v>0</v>
      </c>
      <c r="E65" s="61"/>
      <c r="F65" s="61"/>
      <c r="G65" s="11">
        <f>MAX('MDA1'!M65,'MDA2'!M65)</f>
        <v>0</v>
      </c>
      <c r="H65" s="11">
        <f>IF(AND(COUNTRY_INFO!H65&gt;0,COUNTRY_INFO!H65&lt;4),IF(D65&gt;MAX('MDA1'!M65,'MDA2'!M65),MAX('MDA1'!M65,'MDA2'!M65),D65),0)</f>
        <v>0</v>
      </c>
      <c r="I65" s="73">
        <f>IF(AND(COUNTRY_INFO!H65&gt;0,COUNTRY_INFO!H65&lt;4), IF(G65/D65*100&lt;&gt;0, IF(G65/D65*100&gt;100,100,G65/D65*100), "-"),0)</f>
        <v>0</v>
      </c>
      <c r="J65" s="67">
        <f>COUNTRY_INFO!M65</f>
        <v>0</v>
      </c>
      <c r="K65" s="61"/>
      <c r="L65" s="61"/>
      <c r="M65" s="11">
        <f>MAX('MDA1'!M65,MAX('MDA3'!I65,'MDA3'!L65)+MAX('MDA3'!J65,'MDA3'!M65))</f>
        <v>0</v>
      </c>
      <c r="N65" s="11">
        <f>IF(AND(COUNTRY_INFO!I65&gt;0,COUNTRY_INFO!I65&lt;4),IF(J65&gt;MAX('MDA1'!M65,MAX('MDA3'!I65,'MDA3'!L65)+MAX('MDA3'!J65,'MDA3'!M65)),MAX('MDA1'!M65,MAX('MDA3'!I65,'MDA3'!L65)+MAX('MDA3'!J65,'MDA3'!M65)),J65),0)</f>
        <v>0</v>
      </c>
      <c r="O65" s="73">
        <f>IF(AND(COUNTRY_INFO!I65&gt;0,COUNTRY_INFO!I65&lt;4), IF(M65/J65*100&lt;&gt;0, IF(M65/J65*100&gt;100,100,M65/J65*100), "-"),0)</f>
        <v>0</v>
      </c>
      <c r="P65" s="67">
        <f>COUNTRY_INFO!N65</f>
        <v>46190</v>
      </c>
      <c r="Q65" s="61"/>
      <c r="R65" s="61"/>
      <c r="S65" s="11">
        <f>SUM(MAX('MDA2'!J65, 'T1'!L65, MAX(T3_R1!K65, T3_R2!K65)), MAX('MDA1'!K65, 'MDA2'!K65, 'T1'!M65, MAX(T3_R1!L65, T3_R2!L65)), MAX('MDA1'!L65, 'MDA2'!L65, 'T1'!N65, MAX(T3_R1!M65, T3_R2!M65)))</f>
        <v>0</v>
      </c>
      <c r="T65" s="11">
        <f>IF(AND(COUNTRY_INFO!J65&gt;1,COUNTRY_INFO!J65&lt;4),IF(COUNTRY_INFO!E65&gt;MAX('MDA2'!J65,'T1'!L65,MAX(T3_R1!K65,T3_R2!K65)),MAX('MDA2'!J65,'T1'!L65,MAX(T3_R1!K65,T3_R2!K65)),COUNTRY_INFO!E65),0)</f>
        <v>0</v>
      </c>
      <c r="U65" s="217" t="str">
        <f>IF(AND(COUNTRY_INFO!J65&gt;1,COUNTRY_INFO!J65&lt;4), IF(T65/COUNTRY_INFO!E65*100&lt;&gt;0, IF(T65/COUNTRY_INFO!E65*100&gt;100,100,T65/COUNTRY_INFO!E65*100), "-"),0)</f>
        <v>-</v>
      </c>
      <c r="V65" s="11">
        <f>IF(AND(COUNTRY_INFO!J65&gt;1,COUNTRY_INFO!J65&lt;4),IF(COUNTRY_INFO!F65&gt;MAX('MDA1'!K65,'MDA2'!K65,'T1'!M65,MAX(T3_R1!L65,T3_R2!L65)),MAX('MDA1'!K65,'MDA2'!K65,'T1'!M65,MAX(T3_R1!L65,T3_R2!L65)),COUNTRY_INFO!F65),0)</f>
        <v>0</v>
      </c>
      <c r="W65" s="217" t="str">
        <f>IF(AND(COUNTRY_INFO!J65&gt;1,COUNTRY_INFO!J65&lt;4), IF(V65/COUNTRY_INFO!F65*100&lt;&gt;0, IF(V65/COUNTRY_INFO!F65*100&gt;100,100,V65/COUNTRY_INFO!F65*100), "-"),0)</f>
        <v>-</v>
      </c>
      <c r="X65" s="11">
        <f t="shared" si="5"/>
        <v>0</v>
      </c>
      <c r="Y65" s="73" t="str">
        <f>IF(AND(COUNTRY_INFO!J65&gt;1,COUNTRY_INFO!J65&lt;4), IF(S65/P65*100&lt;&gt;0, IF(X65/P65*100&gt;100,100,X65/P65*100), "-"),0)</f>
        <v>-</v>
      </c>
      <c r="Z65" s="67">
        <f>COUNTRY_INFO!O65</f>
        <v>0</v>
      </c>
      <c r="AA65" s="61"/>
      <c r="AB65" s="61"/>
      <c r="AC65" s="11">
        <f>MAX('T1'!L65,'T2'!J65)+MAX('T1'!M65,'T2'!K65)+MAX('T1'!N65,'T2'!L65)</f>
        <v>0</v>
      </c>
      <c r="AD65" s="11">
        <f>IF(COUNTRY_INFO!K65=1,IF(COUNTRY_INFO!F65*0.33&gt;MAX('T1'!M65,'T2'!K65),MAX('T1'!M65,'T2'!K65),COUNTRY_INFO!F65*0.33),IF(COUNTRY_INFO!K65=2,IF(COUNTRY_INFO!F65*0.5&gt;MAX('T1'!M65,'T2'!K65),MAX('T1'!M65,'T2'!K65),COUNTRY_INFO!F65*0.5),IF(COUNTRY_INFO!K65=3,IF(COUNTRY_INFO!F65&gt;MAX('T1'!M65,'T2'!K65),MAX('T1'!M65,'T2'!K65),COUNTRY_INFO!F65),0)))</f>
        <v>0</v>
      </c>
      <c r="AE65" s="217">
        <f>IF(AND(COUNTRY_INFO!K65&gt;0,COUNTRY_INFO!K65&lt;4),IF(Z65&gt;0,IF(COUNTRY_INFO!K65=1, AD65/(COUNTRY_INFO!F65*0.33)*100, IF(COUNTRY_INFO!K65=2, AD65/(COUNTRY_INFO!F65*0.5)*100, IF(COUNTRY_INFO!K65=3, AD65/COUNTRY_INFO!F65*100))),"-"),0)</f>
        <v>0</v>
      </c>
      <c r="AF65" s="11">
        <f>IF(COUNTRY_INFO!K65=2,IF(COUNTRY_INFO!G65*0.2&gt;MAX('T1'!N65,'T2'!L65),MAX('T1'!N65,'T2'!L65),COUNTRY_INFO!G65*0.2),IF(COUNTRY_INFO!K65=3,IF(COUNTRY_INFO!G65&gt;MAX('T1'!N65,'T2'!L65),MAX('T1'!N65,'T2'!L65),COUNTRY_INFO!G65),0))</f>
        <v>0</v>
      </c>
      <c r="AG65" s="217">
        <f>IF(AND(COUNTRY_INFO!K65&gt;0,COUNTRY_INFO!K65&lt;4),IF(Z65&gt;0,IF(COUNTRY_INFO!K65=1, 0, IF(COUNTRY_INFO!K65=2, AF65/(COUNTRY_INFO!G65*0.2)*100, IF(COUNTRY_INFO!K65=3, AF65/COUNTRY_INFO!G65*100))),"-"),0)</f>
        <v>0</v>
      </c>
      <c r="AH65" s="11">
        <f t="shared" si="6"/>
        <v>0</v>
      </c>
      <c r="AI65" s="73">
        <f>IF(AND(COUNTRY_INFO!K65&gt;0,COUNTRY_INFO!K65&lt;4), IF(AC65/Z65*100&lt;&gt;0, IF(AH65/Z65*100&gt;100,100,AH65/Z65*100), "-"),0)</f>
        <v>0</v>
      </c>
      <c r="AJ65" s="261"/>
      <c r="AK65" s="260">
        <f>IF(AND(D65&lt;&gt;0, D65&lt;&gt;"Unknown",D65&lt;&gt;"Stopped",D65&lt;&gt;"Not required"),D65/COUNTRY_INFO!D65, 0)</f>
        <v>0</v>
      </c>
      <c r="AL65" s="260">
        <f>IF(AND(J65&lt;&gt;0,J65&lt;&gt;"Unknown",J65&lt;&gt;"Stopped",J65&lt;&gt;"Not required"),J65/COUNTRY_INFO!D65, 0)</f>
        <v>0</v>
      </c>
      <c r="AM65" s="260">
        <f>IF(AND(P65&lt;&gt;0,P65&lt;&gt;"Unknown",P65&lt;&gt;"Not required"),P65/(COUNTRY_INFO!E65+COUNTRY_INFO!F65), 0)</f>
        <v>1</v>
      </c>
      <c r="AN65" s="260">
        <f>IF(AND(Z65&lt;&gt;0,Z65&lt;&gt;"Unknown",Z65&lt;&gt;"Not required"),IF(COUNTRY_INFO!K65=1,1,IF(COUNTRY_INFO!K65=2,0.5*COUNTRY_INFO!F65/(0.5*COUNTRY_INFO!F65+0.2*COUNTRY_INFO!G65),IF(COUNTRY_INFO!K65=3,COUNTRY_INFO!F65/(COUNTRY_INFO!F65+COUNTRY_INFO!G65)))),0)</f>
        <v>0</v>
      </c>
      <c r="AO65" s="260">
        <f>IF(AND(Z65&lt;&gt;0,Z65&lt;&gt;"Unknown",Z65&lt;&gt;"Not required"),IF(COUNTRY_INFO!K65=1,0,IF(COUNTRY_INFO!K65=2,0.2*COUNTRY_INFO!G65/(0.5*COUNTRY_INFO!F65+0.2*COUNTRY_INFO!G65),IF(COUNTRY_INFO!K65=3,COUNTRY_INFO!G65/(COUNTRY_INFO!F65+COUNTRY_INFO!G65)))),0)</f>
        <v>0</v>
      </c>
      <c r="AP65" s="259">
        <f>MAX(COUNTRY_INFO!D65*AK65*PROFILE!$G$7,COUNTRY_INFO!D65*AL65*PROFILE!$G$7)</f>
        <v>0</v>
      </c>
      <c r="AQ65" s="259">
        <f>MAX(COUNTRY_INFO!D65*AK65*PROFILE!$G$8,COUNTRY_INFO!D65*AL65*PROFILE!$G$8,COUNTRY_INFO!D65*AM65*PROFILE!$G$8)</f>
        <v>15864.306268160051</v>
      </c>
      <c r="AR65" s="259">
        <f>MAX(COUNTRY_INFO!D65*AK65*PROFILE!$G$9,COUNTRY_INFO!D65*AL65*PROFILE!$G$9,COUNTRY_INFO!D65*AM65*PROFILE!$G$9,IF(AND(DISTRICT!Z65&lt;&gt;"Unknown",Z65&lt;&gt;"Not required"),COUNTRY_INFO!O65*DISTRICT!AN65,0))</f>
        <v>32945.525906357361</v>
      </c>
      <c r="AS65" s="259">
        <f>MAX(COUNTRY_INFO!D65*AK65*PROFILE!$G$10,COUNTRY_INFO!D65*AL65*PROFILE!$G$10,IF(AND(DISTRICT!Z65&lt;&gt;"Unknown",Z65&lt;&gt;"Not required"),COUNTRY_INFO!O65*DISTRICT!AO65,0))</f>
        <v>0</v>
      </c>
      <c r="AT65" s="259">
        <f t="shared" si="7"/>
        <v>48809.832174517411</v>
      </c>
      <c r="AU65" s="258">
        <f t="shared" si="2"/>
        <v>0</v>
      </c>
      <c r="AV65" s="259">
        <f>MAX('MDA2'!J65,'T1'!L65,'T2'!J65,T3_R1!K65,T3_R2!K65)</f>
        <v>0</v>
      </c>
      <c r="AW65" s="259">
        <f>MAX('MDA1'!K65,'MDA2'!K65,'MDA3'!I65,'MDA3'!L65,'T1'!M65,'T2'!K65,T3_R1!L65,T3_R2!L65)</f>
        <v>0</v>
      </c>
      <c r="AX65" s="259">
        <f>MAX('MDA1'!L65,'MDA2'!L65,'MDA3'!J65,'MDA3'!M65,'T1'!N65,'T2'!L65,T3_R1!M65,T3_R2!M65)</f>
        <v>0</v>
      </c>
      <c r="AY65" s="259">
        <f t="shared" si="8"/>
        <v>0</v>
      </c>
      <c r="AZ65" s="259">
        <f>MAX('MDA2'!J65,T65)</f>
        <v>0</v>
      </c>
      <c r="BA65" s="259">
        <f>MAX('MDA1'!K65,'MDA2'!K65,'MDA3'!I65,'MDA3'!L65,V65,AD65)</f>
        <v>0</v>
      </c>
      <c r="BB65" s="259">
        <f>MAX('MDA1'!L65,'MDA2'!L65,'MDA3'!J65,'MDA3'!M65,AF65)</f>
        <v>0</v>
      </c>
      <c r="BC65" s="259">
        <f t="shared" si="3"/>
        <v>0</v>
      </c>
      <c r="BD65" s="260">
        <f t="shared" si="4"/>
        <v>0</v>
      </c>
    </row>
    <row r="66" spans="1:56" x14ac:dyDescent="0.2">
      <c r="A66" s="10" t="str">
        <f>IF(COUNTRY_INFO!A66=0," ",COUNTRY_INFO!A66)</f>
        <v>Ethiopia</v>
      </c>
      <c r="B66" s="10" t="str">
        <f>IF(COUNTRY_INFO!B66=0," ",COUNTRY_INFO!B66)</f>
        <v>AmharaEast Gojam</v>
      </c>
      <c r="C66" s="87" t="str">
        <f>IF(COUNTRY_INFO!C66=0," ",COUNTRY_INFO!C66)</f>
        <v>Awabel</v>
      </c>
      <c r="D66" s="67">
        <f>COUNTRY_INFO!L66</f>
        <v>0</v>
      </c>
      <c r="E66" s="61"/>
      <c r="F66" s="61"/>
      <c r="G66" s="11">
        <f>MAX('MDA1'!M66,'MDA2'!M66)</f>
        <v>0</v>
      </c>
      <c r="H66" s="11">
        <f>IF(AND(COUNTRY_INFO!H66&gt;0,COUNTRY_INFO!H66&lt;4),IF(D66&gt;MAX('MDA1'!M66,'MDA2'!M66),MAX('MDA1'!M66,'MDA2'!M66),D66),0)</f>
        <v>0</v>
      </c>
      <c r="I66" s="73">
        <f>IF(AND(COUNTRY_INFO!H66&gt;0,COUNTRY_INFO!H66&lt;4), IF(G66/D66*100&lt;&gt;0, IF(G66/D66*100&gt;100,100,G66/D66*100), "-"),0)</f>
        <v>0</v>
      </c>
      <c r="J66" s="67">
        <f>COUNTRY_INFO!M66</f>
        <v>0</v>
      </c>
      <c r="K66" s="61"/>
      <c r="L66" s="61"/>
      <c r="M66" s="11">
        <f>MAX('MDA1'!M66,MAX('MDA3'!I66,'MDA3'!L66)+MAX('MDA3'!J66,'MDA3'!M66))</f>
        <v>0</v>
      </c>
      <c r="N66" s="11">
        <f>IF(AND(COUNTRY_INFO!I66&gt;0,COUNTRY_INFO!I66&lt;4),IF(J66&gt;MAX('MDA1'!M66,MAX('MDA3'!I66,'MDA3'!L66)+MAX('MDA3'!J66,'MDA3'!M66)),MAX('MDA1'!M66,MAX('MDA3'!I66,'MDA3'!L66)+MAX('MDA3'!J66,'MDA3'!M66)),J66),0)</f>
        <v>0</v>
      </c>
      <c r="O66" s="73">
        <f>IF(AND(COUNTRY_INFO!I66&gt;0,COUNTRY_INFO!I66&lt;4), IF(M66/J66*100&lt;&gt;0, IF(M66/J66*100&gt;100,100,M66/J66*100), "-"),0)</f>
        <v>0</v>
      </c>
      <c r="P66" s="67">
        <f>COUNTRY_INFO!N66</f>
        <v>62371</v>
      </c>
      <c r="Q66" s="61"/>
      <c r="R66" s="61"/>
      <c r="S66" s="11">
        <f>SUM(MAX('MDA2'!J66, 'T1'!L66, MAX(T3_R1!K66, T3_R2!K66)), MAX('MDA1'!K66, 'MDA2'!K66, 'T1'!M66, MAX(T3_R1!L66, T3_R2!L66)), MAX('MDA1'!L66, 'MDA2'!L66, 'T1'!N66, MAX(T3_R1!M66, T3_R2!M66)))</f>
        <v>38534</v>
      </c>
      <c r="T66" s="11">
        <f>IF(AND(COUNTRY_INFO!J66&gt;1,COUNTRY_INFO!J66&lt;4),IF(COUNTRY_INFO!E66&gt;MAX('MDA2'!J66,'T1'!L66,MAX(T3_R1!K66,T3_R2!K66)),MAX('MDA2'!J66,'T1'!L66,MAX(T3_R1!K66,T3_R2!K66)),COUNTRY_INFO!E66),0)</f>
        <v>0</v>
      </c>
      <c r="U66" s="217" t="str">
        <f>IF(AND(COUNTRY_INFO!J66&gt;1,COUNTRY_INFO!J66&lt;4), IF(T66/COUNTRY_INFO!E66*100&lt;&gt;0, IF(T66/COUNTRY_INFO!E66*100&gt;100,100,T66/COUNTRY_INFO!E66*100), "-"),0)</f>
        <v>-</v>
      </c>
      <c r="V66" s="11">
        <f>IF(AND(COUNTRY_INFO!J66&gt;1,COUNTRY_INFO!J66&lt;4),IF(COUNTRY_INFO!F66&gt;MAX('MDA1'!K66,'MDA2'!K66,'T1'!M66,MAX(T3_R1!L66,T3_R2!L66)),MAX('MDA1'!K66,'MDA2'!K66,'T1'!M66,MAX(T3_R1!L66,T3_R2!L66)),COUNTRY_INFO!F66),0)</f>
        <v>38534</v>
      </c>
      <c r="W66" s="217">
        <f>IF(AND(COUNTRY_INFO!J66&gt;1,COUNTRY_INFO!J66&lt;4), IF(V66/COUNTRY_INFO!F66*100&lt;&gt;0, IF(V66/COUNTRY_INFO!F66*100&gt;100,100,V66/COUNTRY_INFO!F66*100), "-"),0)</f>
        <v>90.634114215824638</v>
      </c>
      <c r="X66" s="11">
        <f t="shared" si="5"/>
        <v>38534</v>
      </c>
      <c r="Y66" s="73">
        <f>IF(AND(COUNTRY_INFO!J66&gt;1,COUNTRY_INFO!J66&lt;4), IF(S66/P66*100&lt;&gt;0, IF(X66/P66*100&gt;100,100,X66/P66*100), "-"),0)</f>
        <v>61.781917878501226</v>
      </c>
      <c r="Z66" s="67">
        <f>COUNTRY_INFO!O66</f>
        <v>14030.28</v>
      </c>
      <c r="AA66" s="61"/>
      <c r="AB66" s="61"/>
      <c r="AC66" s="11">
        <f>MAX('T1'!L66,'T2'!J66)+MAX('T1'!M66,'T2'!K66)+MAX('T1'!N66,'T2'!L66)</f>
        <v>0</v>
      </c>
      <c r="AD66" s="11">
        <f>IF(COUNTRY_INFO!K66=1,IF(COUNTRY_INFO!F66*0.33&gt;MAX('T1'!M66,'T2'!K66),MAX('T1'!M66,'T2'!K66),COUNTRY_INFO!F66*0.33),IF(COUNTRY_INFO!K66=2,IF(COUNTRY_INFO!F66*0.5&gt;MAX('T1'!M66,'T2'!K66),MAX('T1'!M66,'T2'!K66),COUNTRY_INFO!F66*0.5),IF(COUNTRY_INFO!K66=3,IF(COUNTRY_INFO!F66&gt;MAX('T1'!M66,'T2'!K66),MAX('T1'!M66,'T2'!K66),COUNTRY_INFO!F66),0)))</f>
        <v>0</v>
      </c>
      <c r="AE66" s="217">
        <f>IF(AND(COUNTRY_INFO!K66&gt;0,COUNTRY_INFO!K66&lt;4),IF(Z66&gt;0,IF(COUNTRY_INFO!K66=1, AD66/(COUNTRY_INFO!F66*0.33)*100, IF(COUNTRY_INFO!K66=2, AD66/(COUNTRY_INFO!F66*0.5)*100, IF(COUNTRY_INFO!K66=3, AD66/COUNTRY_INFO!F66*100))),"-"),0)</f>
        <v>0</v>
      </c>
      <c r="AF66" s="11">
        <f>IF(COUNTRY_INFO!K66=2,IF(COUNTRY_INFO!G66*0.2&gt;MAX('T1'!N66,'T2'!L66),MAX('T1'!N66,'T2'!L66),COUNTRY_INFO!G66*0.2),IF(COUNTRY_INFO!K66=3,IF(COUNTRY_INFO!G66&gt;MAX('T1'!N66,'T2'!L66),MAX('T1'!N66,'T2'!L66),COUNTRY_INFO!G66),0))</f>
        <v>0</v>
      </c>
      <c r="AG66" s="217">
        <f>IF(AND(COUNTRY_INFO!K66&gt;0,COUNTRY_INFO!K66&lt;4),IF(Z66&gt;0,IF(COUNTRY_INFO!K66=1, 0, IF(COUNTRY_INFO!K66=2, AF66/(COUNTRY_INFO!G66*0.2)*100, IF(COUNTRY_INFO!K66=3, AF66/COUNTRY_INFO!G66*100))),"-"),0)</f>
        <v>0</v>
      </c>
      <c r="AH66" s="11">
        <f t="shared" si="6"/>
        <v>0</v>
      </c>
      <c r="AI66" s="73" t="str">
        <f>IF(AND(COUNTRY_INFO!K66&gt;0,COUNTRY_INFO!K66&lt;4), IF(AC66/Z66*100&lt;&gt;0, IF(AH66/Z66*100&gt;100,100,AH66/Z66*100), "-"),0)</f>
        <v>-</v>
      </c>
      <c r="AJ66" s="261"/>
      <c r="AK66" s="260">
        <f>IF(AND(D66&lt;&gt;0, D66&lt;&gt;"Unknown",D66&lt;&gt;"Stopped",D66&lt;&gt;"Not required"),D66/COUNTRY_INFO!D66, 0)</f>
        <v>0</v>
      </c>
      <c r="AL66" s="260">
        <f>IF(AND(J66&lt;&gt;0,J66&lt;&gt;"Unknown",J66&lt;&gt;"Stopped",J66&lt;&gt;"Not required"),J66/COUNTRY_INFO!D66, 0)</f>
        <v>0</v>
      </c>
      <c r="AM66" s="260">
        <f>IF(AND(P66&lt;&gt;0,P66&lt;&gt;"Unknown",P66&lt;&gt;"Not required"),P66/(COUNTRY_INFO!E66+COUNTRY_INFO!F66), 0)</f>
        <v>1</v>
      </c>
      <c r="AN66" s="260">
        <f>IF(AND(Z66&lt;&gt;0,Z66&lt;&gt;"Unknown",Z66&lt;&gt;"Not required"),IF(COUNTRY_INFO!K66=1,1,IF(COUNTRY_INFO!K66=2,0.5*COUNTRY_INFO!F66/(0.5*COUNTRY_INFO!F66+0.2*COUNTRY_INFO!G66),IF(COUNTRY_INFO!K66=3,COUNTRY_INFO!F66/(COUNTRY_INFO!F66+COUNTRY_INFO!G66)))),0)</f>
        <v>1</v>
      </c>
      <c r="AO66" s="260">
        <f>IF(AND(Z66&lt;&gt;0,Z66&lt;&gt;"Unknown",Z66&lt;&gt;"Not required"),IF(COUNTRY_INFO!K66=1,0,IF(COUNTRY_INFO!K66=2,0.2*COUNTRY_INFO!G66/(0.5*COUNTRY_INFO!F66+0.2*COUNTRY_INFO!G66),IF(COUNTRY_INFO!K66=3,COUNTRY_INFO!G66/(COUNTRY_INFO!F66+COUNTRY_INFO!G66)))),0)</f>
        <v>0</v>
      </c>
      <c r="AP66" s="259">
        <f>MAX(COUNTRY_INFO!D66*AK66*PROFILE!$G$7,COUNTRY_INFO!D66*AL66*PROFILE!$G$7)</f>
        <v>0</v>
      </c>
      <c r="AQ66" s="259">
        <f>MAX(COUNTRY_INFO!D66*AK66*PROFILE!$G$8,COUNTRY_INFO!D66*AL66*PROFILE!$G$8,COUNTRY_INFO!D66*AM66*PROFILE!$G$8)</f>
        <v>21421.903104658533</v>
      </c>
      <c r="AR66" s="259">
        <f>MAX(COUNTRY_INFO!D66*AK66*PROFILE!$G$9,COUNTRY_INFO!D66*AL66*PROFILE!$G$9,COUNTRY_INFO!D66*AM66*PROFILE!$G$9,IF(AND(DISTRICT!Z66&lt;&gt;"Unknown",Z66&lt;&gt;"Not required"),COUNTRY_INFO!O66*DISTRICT!AN66,0))</f>
        <v>44487.029673303121</v>
      </c>
      <c r="AS66" s="259">
        <f>MAX(COUNTRY_INFO!D66*AK66*PROFILE!$G$10,COUNTRY_INFO!D66*AL66*PROFILE!$G$10,IF(AND(DISTRICT!Z66&lt;&gt;"Unknown",Z66&lt;&gt;"Not required"),COUNTRY_INFO!O66*DISTRICT!AO66,0))</f>
        <v>0</v>
      </c>
      <c r="AT66" s="259">
        <f t="shared" si="7"/>
        <v>65908.932777961658</v>
      </c>
      <c r="AU66" s="258">
        <f t="shared" si="2"/>
        <v>0</v>
      </c>
      <c r="AV66" s="259">
        <f>MAX('MDA2'!J66,'T1'!L66,'T2'!J66,T3_R1!K66,T3_R2!K66)</f>
        <v>0</v>
      </c>
      <c r="AW66" s="259">
        <f>MAX('MDA1'!K66,'MDA2'!K66,'MDA3'!I66,'MDA3'!L66,'T1'!M66,'T2'!K66,T3_R1!L66,T3_R2!L66)</f>
        <v>38534</v>
      </c>
      <c r="AX66" s="259">
        <f>MAX('MDA1'!L66,'MDA2'!L66,'MDA3'!J66,'MDA3'!M66,'T1'!N66,'T2'!L66,T3_R1!M66,T3_R2!M66)</f>
        <v>0</v>
      </c>
      <c r="AY66" s="259">
        <f t="shared" si="8"/>
        <v>38534</v>
      </c>
      <c r="AZ66" s="259">
        <f>MAX('MDA2'!J66,T66)</f>
        <v>0</v>
      </c>
      <c r="BA66" s="259">
        <f>MAX('MDA1'!K66,'MDA2'!K66,'MDA3'!I66,'MDA3'!L66,V66,AD66)</f>
        <v>38534</v>
      </c>
      <c r="BB66" s="259">
        <f>MAX('MDA1'!L66,'MDA2'!L66,'MDA3'!J66,'MDA3'!M66,AF66)</f>
        <v>0</v>
      </c>
      <c r="BC66" s="259">
        <f t="shared" si="3"/>
        <v>38534</v>
      </c>
      <c r="BD66" s="260">
        <f t="shared" si="4"/>
        <v>58.465519582627543</v>
      </c>
    </row>
    <row r="67" spans="1:56" x14ac:dyDescent="0.2">
      <c r="A67" s="10" t="str">
        <f>IF(COUNTRY_INFO!A67=0," ",COUNTRY_INFO!A67)</f>
        <v>Ethiopia</v>
      </c>
      <c r="B67" s="10" t="str">
        <f>IF(COUNTRY_INFO!B67=0," ",COUNTRY_INFO!B67)</f>
        <v>AmharaEast Gojam</v>
      </c>
      <c r="C67" s="87" t="str">
        <f>IF(COUNTRY_INFO!C67=0," ",COUNTRY_INFO!C67)</f>
        <v>Basoliben</v>
      </c>
      <c r="D67" s="67">
        <f>COUNTRY_INFO!L67</f>
        <v>0</v>
      </c>
      <c r="E67" s="61"/>
      <c r="F67" s="61"/>
      <c r="G67" s="11">
        <f>MAX('MDA1'!M67,'MDA2'!M67)</f>
        <v>0</v>
      </c>
      <c r="H67" s="11">
        <f>IF(AND(COUNTRY_INFO!H67&gt;0,COUNTRY_INFO!H67&lt;4),IF(D67&gt;MAX('MDA1'!M67,'MDA2'!M67),MAX('MDA1'!M67,'MDA2'!M67),D67),0)</f>
        <v>0</v>
      </c>
      <c r="I67" s="73">
        <f>IF(AND(COUNTRY_INFO!H67&gt;0,COUNTRY_INFO!H67&lt;4), IF(G67/D67*100&lt;&gt;0, IF(G67/D67*100&gt;100,100,G67/D67*100), "-"),0)</f>
        <v>0</v>
      </c>
      <c r="J67" s="67">
        <f>COUNTRY_INFO!M67</f>
        <v>0</v>
      </c>
      <c r="K67" s="61"/>
      <c r="L67" s="61"/>
      <c r="M67" s="11">
        <f>MAX('MDA1'!M67,MAX('MDA3'!I67,'MDA3'!L67)+MAX('MDA3'!J67,'MDA3'!M67))</f>
        <v>0</v>
      </c>
      <c r="N67" s="11">
        <f>IF(AND(COUNTRY_INFO!I67&gt;0,COUNTRY_INFO!I67&lt;4),IF(J67&gt;MAX('MDA1'!M67,MAX('MDA3'!I67,'MDA3'!L67)+MAX('MDA3'!J67,'MDA3'!M67)),MAX('MDA1'!M67,MAX('MDA3'!I67,'MDA3'!L67)+MAX('MDA3'!J67,'MDA3'!M67)),J67),0)</f>
        <v>0</v>
      </c>
      <c r="O67" s="73">
        <f>IF(AND(COUNTRY_INFO!I67&gt;0,COUNTRY_INFO!I67&lt;4), IF(M67/J67*100&lt;&gt;0, IF(M67/J67*100&gt;100,100,M67/J67*100), "-"),0)</f>
        <v>0</v>
      </c>
      <c r="P67" s="67">
        <f>COUNTRY_INFO!N67</f>
        <v>72106</v>
      </c>
      <c r="Q67" s="61"/>
      <c r="R67" s="61"/>
      <c r="S67" s="11">
        <f>SUM(MAX('MDA2'!J67, 'T1'!L67, MAX(T3_R1!K67, T3_R2!K67)), MAX('MDA1'!K67, 'MDA2'!K67, 'T1'!M67, MAX(T3_R1!L67, T3_R2!L67)), MAX('MDA1'!L67, 'MDA2'!L67, 'T1'!N67, MAX(T3_R1!M67, T3_R2!M67)))</f>
        <v>45170</v>
      </c>
      <c r="T67" s="11">
        <f>IF(AND(COUNTRY_INFO!J67&gt;1,COUNTRY_INFO!J67&lt;4),IF(COUNTRY_INFO!E67&gt;MAX('MDA2'!J67,'T1'!L67,MAX(T3_R1!K67,T3_R2!K67)),MAX('MDA2'!J67,'T1'!L67,MAX(T3_R1!K67,T3_R2!K67)),COUNTRY_INFO!E67),0)</f>
        <v>0</v>
      </c>
      <c r="U67" s="217" t="str">
        <f>IF(AND(COUNTRY_INFO!J67&gt;1,COUNTRY_INFO!J67&lt;4), IF(T67/COUNTRY_INFO!E67*100&lt;&gt;0, IF(T67/COUNTRY_INFO!E67*100&gt;100,100,T67/COUNTRY_INFO!E67*100), "-"),0)</f>
        <v>-</v>
      </c>
      <c r="V67" s="11">
        <f>IF(AND(COUNTRY_INFO!J67&gt;1,COUNTRY_INFO!J67&lt;4),IF(COUNTRY_INFO!F67&gt;MAX('MDA1'!K67,'MDA2'!K67,'T1'!M67,MAX(T3_R1!L67,T3_R2!L67)),MAX('MDA1'!K67,'MDA2'!K67,'T1'!M67,MAX(T3_R1!L67,T3_R2!L67)),COUNTRY_INFO!F67),0)</f>
        <v>45170</v>
      </c>
      <c r="W67" s="217">
        <f>IF(AND(COUNTRY_INFO!J67&gt;1,COUNTRY_INFO!J67&lt;4), IF(V67/COUNTRY_INFO!F67*100&lt;&gt;0, IF(V67/COUNTRY_INFO!F67*100&gt;100,100,V67/COUNTRY_INFO!F67*100), "-"),0)</f>
        <v>91.898600260416657</v>
      </c>
      <c r="X67" s="11">
        <f t="shared" si="5"/>
        <v>45170</v>
      </c>
      <c r="Y67" s="73">
        <f>IF(AND(COUNTRY_INFO!J67&gt;1,COUNTRY_INFO!J67&lt;4), IF(S67/P67*100&lt;&gt;0, IF(X67/P67*100&gt;100,100,X67/P67*100), "-"),0)</f>
        <v>62.643885390952214</v>
      </c>
      <c r="Z67" s="67">
        <f>COUNTRY_INFO!O67</f>
        <v>16220.16</v>
      </c>
      <c r="AA67" s="61"/>
      <c r="AB67" s="61"/>
      <c r="AC67" s="11">
        <f>MAX('T1'!L67,'T2'!J67)+MAX('T1'!M67,'T2'!K67)+MAX('T1'!N67,'T2'!L67)</f>
        <v>0</v>
      </c>
      <c r="AD67" s="11">
        <f>IF(COUNTRY_INFO!K67=1,IF(COUNTRY_INFO!F67*0.33&gt;MAX('T1'!M67,'T2'!K67),MAX('T1'!M67,'T2'!K67),COUNTRY_INFO!F67*0.33),IF(COUNTRY_INFO!K67=2,IF(COUNTRY_INFO!F67*0.5&gt;MAX('T1'!M67,'T2'!K67),MAX('T1'!M67,'T2'!K67),COUNTRY_INFO!F67*0.5),IF(COUNTRY_INFO!K67=3,IF(COUNTRY_INFO!F67&gt;MAX('T1'!M67,'T2'!K67),MAX('T1'!M67,'T2'!K67),COUNTRY_INFO!F67),0)))</f>
        <v>0</v>
      </c>
      <c r="AE67" s="217">
        <f>IF(AND(COUNTRY_INFO!K67&gt;0,COUNTRY_INFO!K67&lt;4),IF(Z67&gt;0,IF(COUNTRY_INFO!K67=1, AD67/(COUNTRY_INFO!F67*0.33)*100, IF(COUNTRY_INFO!K67=2, AD67/(COUNTRY_INFO!F67*0.5)*100, IF(COUNTRY_INFO!K67=3, AD67/COUNTRY_INFO!F67*100))),"-"),0)</f>
        <v>0</v>
      </c>
      <c r="AF67" s="11">
        <f>IF(COUNTRY_INFO!K67=2,IF(COUNTRY_INFO!G67*0.2&gt;MAX('T1'!N67,'T2'!L67),MAX('T1'!N67,'T2'!L67),COUNTRY_INFO!G67*0.2),IF(COUNTRY_INFO!K67=3,IF(COUNTRY_INFO!G67&gt;MAX('T1'!N67,'T2'!L67),MAX('T1'!N67,'T2'!L67),COUNTRY_INFO!G67),0))</f>
        <v>0</v>
      </c>
      <c r="AG67" s="217">
        <f>IF(AND(COUNTRY_INFO!K67&gt;0,COUNTRY_INFO!K67&lt;4),IF(Z67&gt;0,IF(COUNTRY_INFO!K67=1, 0, IF(COUNTRY_INFO!K67=2, AF67/(COUNTRY_INFO!G67*0.2)*100, IF(COUNTRY_INFO!K67=3, AF67/COUNTRY_INFO!G67*100))),"-"),0)</f>
        <v>0</v>
      </c>
      <c r="AH67" s="11">
        <f t="shared" si="6"/>
        <v>0</v>
      </c>
      <c r="AI67" s="73" t="str">
        <f>IF(AND(COUNTRY_INFO!K67&gt;0,COUNTRY_INFO!K67&lt;4), IF(AC67/Z67*100&lt;&gt;0, IF(AH67/Z67*100&gt;100,100,AH67/Z67*100), "-"),0)</f>
        <v>-</v>
      </c>
      <c r="AJ67" s="261"/>
      <c r="AK67" s="260">
        <f>IF(AND(D67&lt;&gt;0, D67&lt;&gt;"Unknown",D67&lt;&gt;"Stopped",D67&lt;&gt;"Not required"),D67/COUNTRY_INFO!D67, 0)</f>
        <v>0</v>
      </c>
      <c r="AL67" s="260">
        <f>IF(AND(J67&lt;&gt;0,J67&lt;&gt;"Unknown",J67&lt;&gt;"Stopped",J67&lt;&gt;"Not required"),J67/COUNTRY_INFO!D67, 0)</f>
        <v>0</v>
      </c>
      <c r="AM67" s="260">
        <f>IF(AND(P67&lt;&gt;0,P67&lt;&gt;"Unknown",P67&lt;&gt;"Not required"),P67/(COUNTRY_INFO!E67+COUNTRY_INFO!F67), 0)</f>
        <v>1</v>
      </c>
      <c r="AN67" s="260">
        <f>IF(AND(Z67&lt;&gt;0,Z67&lt;&gt;"Unknown",Z67&lt;&gt;"Not required"),IF(COUNTRY_INFO!K67=1,1,IF(COUNTRY_INFO!K67=2,0.5*COUNTRY_INFO!F67/(0.5*COUNTRY_INFO!F67+0.2*COUNTRY_INFO!G67),IF(COUNTRY_INFO!K67=3,COUNTRY_INFO!F67/(COUNTRY_INFO!F67+COUNTRY_INFO!G67)))),0)</f>
        <v>1</v>
      </c>
      <c r="AO67" s="260">
        <f>IF(AND(Z67&lt;&gt;0,Z67&lt;&gt;"Unknown",Z67&lt;&gt;"Not required"),IF(COUNTRY_INFO!K67=1,0,IF(COUNTRY_INFO!K67=2,0.2*COUNTRY_INFO!G67/(0.5*COUNTRY_INFO!F67+0.2*COUNTRY_INFO!G67),IF(COUNTRY_INFO!K67=3,COUNTRY_INFO!G67/(COUNTRY_INFO!F67+COUNTRY_INFO!G67)))),0)</f>
        <v>0</v>
      </c>
      <c r="AP67" s="259">
        <f>MAX(COUNTRY_INFO!D67*AK67*PROFILE!$G$7,COUNTRY_INFO!D67*AL67*PROFILE!$G$7)</f>
        <v>0</v>
      </c>
      <c r="AQ67" s="259">
        <f>MAX(COUNTRY_INFO!D67*AK67*PROFILE!$G$8,COUNTRY_INFO!D67*AL67*PROFILE!$G$8,COUNTRY_INFO!D67*AM67*PROFILE!$G$8)</f>
        <v>24765.542007818996</v>
      </c>
      <c r="AR67" s="259">
        <f>MAX(COUNTRY_INFO!D67*AK67*PROFILE!$G$9,COUNTRY_INFO!D67*AL67*PROFILE!$G$9,COUNTRY_INFO!D67*AM67*PROFILE!$G$9,IF(AND(DISTRICT!Z67&lt;&gt;"Unknown",Z67&lt;&gt;"Not required"),COUNTRY_INFO!O67*DISTRICT!AN67,0))</f>
        <v>51430.7901027564</v>
      </c>
      <c r="AS67" s="259">
        <f>MAX(COUNTRY_INFO!D67*AK67*PROFILE!$G$10,COUNTRY_INFO!D67*AL67*PROFILE!$G$10,IF(AND(DISTRICT!Z67&lt;&gt;"Unknown",Z67&lt;&gt;"Not required"),COUNTRY_INFO!O67*DISTRICT!AO67,0))</f>
        <v>0</v>
      </c>
      <c r="AT67" s="259">
        <f t="shared" si="7"/>
        <v>76196.3321105754</v>
      </c>
      <c r="AU67" s="258">
        <f t="shared" si="2"/>
        <v>0</v>
      </c>
      <c r="AV67" s="259">
        <f>MAX('MDA2'!J67,'T1'!L67,'T2'!J67,T3_R1!K67,T3_R2!K67)</f>
        <v>0</v>
      </c>
      <c r="AW67" s="259">
        <f>MAX('MDA1'!K67,'MDA2'!K67,'MDA3'!I67,'MDA3'!L67,'T1'!M67,'T2'!K67,T3_R1!L67,T3_R2!L67)</f>
        <v>45170</v>
      </c>
      <c r="AX67" s="259">
        <f>MAX('MDA1'!L67,'MDA2'!L67,'MDA3'!J67,'MDA3'!M67,'T1'!N67,'T2'!L67,T3_R1!M67,T3_R2!M67)</f>
        <v>0</v>
      </c>
      <c r="AY67" s="259">
        <f t="shared" si="8"/>
        <v>45170</v>
      </c>
      <c r="AZ67" s="259">
        <f>MAX('MDA2'!J67,T67)</f>
        <v>0</v>
      </c>
      <c r="BA67" s="259">
        <f>MAX('MDA1'!K67,'MDA2'!K67,'MDA3'!I67,'MDA3'!L67,V67,AD67)</f>
        <v>45170</v>
      </c>
      <c r="BB67" s="259">
        <f>MAX('MDA1'!L67,'MDA2'!L67,'MDA3'!J67,'MDA3'!M67,AF67)</f>
        <v>0</v>
      </c>
      <c r="BC67" s="259">
        <f t="shared" si="3"/>
        <v>45170</v>
      </c>
      <c r="BD67" s="260">
        <f t="shared" si="4"/>
        <v>59.28106871922617</v>
      </c>
    </row>
    <row r="68" spans="1:56" x14ac:dyDescent="0.2">
      <c r="A68" s="10" t="str">
        <f>IF(COUNTRY_INFO!A68=0," ",COUNTRY_INFO!A68)</f>
        <v>Ethiopia</v>
      </c>
      <c r="B68" s="10" t="str">
        <f>IF(COUNTRY_INFO!B68=0," ",COUNTRY_INFO!B68)</f>
        <v>AmharaEast Gojam</v>
      </c>
      <c r="C68" s="87" t="str">
        <f>IF(COUNTRY_INFO!C68=0," ",COUNTRY_INFO!C68)</f>
        <v>Bibugn</v>
      </c>
      <c r="D68" s="67">
        <f>COUNTRY_INFO!L68</f>
        <v>0</v>
      </c>
      <c r="E68" s="61"/>
      <c r="F68" s="61"/>
      <c r="G68" s="11">
        <f>MAX('MDA1'!M68,'MDA2'!M68)</f>
        <v>0</v>
      </c>
      <c r="H68" s="11">
        <f>IF(AND(COUNTRY_INFO!H68&gt;0,COUNTRY_INFO!H68&lt;4),IF(D68&gt;MAX('MDA1'!M68,'MDA2'!M68),MAX('MDA1'!M68,'MDA2'!M68),D68),0)</f>
        <v>0</v>
      </c>
      <c r="I68" s="73">
        <f>IF(AND(COUNTRY_INFO!H68&gt;0,COUNTRY_INFO!H68&lt;4), IF(G68/D68*100&lt;&gt;0, IF(G68/D68*100&gt;100,100,G68/D68*100), "-"),0)</f>
        <v>0</v>
      </c>
      <c r="J68" s="67">
        <f>COUNTRY_INFO!M68</f>
        <v>0</v>
      </c>
      <c r="K68" s="61"/>
      <c r="L68" s="61"/>
      <c r="M68" s="11">
        <f>MAX('MDA1'!M68,MAX('MDA3'!I68,'MDA3'!L68)+MAX('MDA3'!J68,'MDA3'!M68))</f>
        <v>0</v>
      </c>
      <c r="N68" s="11">
        <f>IF(AND(COUNTRY_INFO!I68&gt;0,COUNTRY_INFO!I68&lt;4),IF(J68&gt;MAX('MDA1'!M68,MAX('MDA3'!I68,'MDA3'!L68)+MAX('MDA3'!J68,'MDA3'!M68)),MAX('MDA1'!M68,MAX('MDA3'!I68,'MDA3'!L68)+MAX('MDA3'!J68,'MDA3'!M68)),J68),0)</f>
        <v>0</v>
      </c>
      <c r="O68" s="73">
        <f>IF(AND(COUNTRY_INFO!I68&gt;0,COUNTRY_INFO!I68&lt;4), IF(M68/J68*100&lt;&gt;0, IF(M68/J68*100&gt;100,100,M68/J68*100), "-"),0)</f>
        <v>0</v>
      </c>
      <c r="P68" s="67">
        <f>COUNTRY_INFO!N68</f>
        <v>40997</v>
      </c>
      <c r="Q68" s="61"/>
      <c r="R68" s="61"/>
      <c r="S68" s="11">
        <f>SUM(MAX('MDA2'!J68, 'T1'!L68, MAX(T3_R1!K68, T3_R2!K68)), MAX('MDA1'!K68, 'MDA2'!K68, 'T1'!M68, MAX(T3_R1!L68, T3_R2!L68)), MAX('MDA1'!L68, 'MDA2'!L68, 'T1'!N68, MAX(T3_R1!M68, T3_R2!M68)))</f>
        <v>25851</v>
      </c>
      <c r="T68" s="11">
        <f>IF(AND(COUNTRY_INFO!J68&gt;1,COUNTRY_INFO!J68&lt;4),IF(COUNTRY_INFO!E68&gt;MAX('MDA2'!J68,'T1'!L68,MAX(T3_R1!K68,T3_R2!K68)),MAX('MDA2'!J68,'T1'!L68,MAX(T3_R1!K68,T3_R2!K68)),COUNTRY_INFO!E68),0)</f>
        <v>0</v>
      </c>
      <c r="U68" s="217" t="str">
        <f>IF(AND(COUNTRY_INFO!J68&gt;1,COUNTRY_INFO!J68&lt;4), IF(T68/COUNTRY_INFO!E68*100&lt;&gt;0, IF(T68/COUNTRY_INFO!E68*100&gt;100,100,T68/COUNTRY_INFO!E68*100), "-"),0)</f>
        <v>-</v>
      </c>
      <c r="V68" s="11">
        <f>IF(AND(COUNTRY_INFO!J68&gt;1,COUNTRY_INFO!J68&lt;4),IF(COUNTRY_INFO!F68&gt;MAX('MDA1'!K68,'MDA2'!K68,'T1'!M68,MAX(T3_R1!L68,T3_R2!L68)),MAX('MDA1'!K68,'MDA2'!K68,'T1'!M68,MAX(T3_R1!L68,T3_R2!L68)),COUNTRY_INFO!F68),0)</f>
        <v>25851</v>
      </c>
      <c r="W68" s="217">
        <f>IF(AND(COUNTRY_INFO!J68&gt;1,COUNTRY_INFO!J68&lt;4), IF(V68/COUNTRY_INFO!F68*100&lt;&gt;0, IF(V68/COUNTRY_INFO!F68*100&gt;100,100,V68/COUNTRY_INFO!F68*100), "-"),0)</f>
        <v>92.503399413153943</v>
      </c>
      <c r="X68" s="11">
        <f t="shared" si="5"/>
        <v>25851</v>
      </c>
      <c r="Y68" s="73">
        <f>IF(AND(COUNTRY_INFO!J68&gt;1,COUNTRY_INFO!J68&lt;4), IF(S68/P68*100&lt;&gt;0, IF(X68/P68*100&gt;100,100,X68/P68*100), "-"),0)</f>
        <v>63.055833353660027</v>
      </c>
      <c r="Z68" s="67">
        <f>COUNTRY_INFO!O68</f>
        <v>25001</v>
      </c>
      <c r="AA68" s="61"/>
      <c r="AB68" s="61"/>
      <c r="AC68" s="11">
        <f>MAX('T1'!L68,'T2'!J68)+MAX('T1'!M68,'T2'!K68)+MAX('T1'!N68,'T2'!L68)</f>
        <v>25851</v>
      </c>
      <c r="AD68" s="11">
        <f>IF(COUNTRY_INFO!K68=1,IF(COUNTRY_INFO!F68*0.33&gt;MAX('T1'!M68,'T2'!K68),MAX('T1'!M68,'T2'!K68),COUNTRY_INFO!F68*0.33),IF(COUNTRY_INFO!K68=2,IF(COUNTRY_INFO!F68*0.5&gt;MAX('T1'!M68,'T2'!K68),MAX('T1'!M68,'T2'!K68),COUNTRY_INFO!F68*0.5),IF(COUNTRY_INFO!K68=3,IF(COUNTRY_INFO!F68&gt;MAX('T1'!M68,'T2'!K68),MAX('T1'!M68,'T2'!K68),COUNTRY_INFO!F68),0)))</f>
        <v>13973</v>
      </c>
      <c r="AE68" s="217">
        <f>IF(AND(COUNTRY_INFO!K68&gt;0,COUNTRY_INFO!K68&lt;4),IF(Z68&gt;0,IF(COUNTRY_INFO!K68=1, AD68/(COUNTRY_INFO!F68*0.33)*100, IF(COUNTRY_INFO!K68=2, AD68/(COUNTRY_INFO!F68*0.5)*100, IF(COUNTRY_INFO!K68=3, AD68/COUNTRY_INFO!F68*100))),"-"),0)</f>
        <v>100</v>
      </c>
      <c r="AF68" s="11">
        <f>IF(COUNTRY_INFO!K68=2,IF(COUNTRY_INFO!G68*0.2&gt;MAX('T1'!N68,'T2'!L68),MAX('T1'!N68,'T2'!L68),COUNTRY_INFO!G68*0.2),IF(COUNTRY_INFO!K68=3,IF(COUNTRY_INFO!G68&gt;MAX('T1'!N68,'T2'!L68),MAX('T1'!N68,'T2'!L68),COUNTRY_INFO!G68),0))</f>
        <v>0</v>
      </c>
      <c r="AG68" s="217">
        <f>IF(AND(COUNTRY_INFO!K68&gt;0,COUNTRY_INFO!K68&lt;4),IF(Z68&gt;0,IF(COUNTRY_INFO!K68=1, 0, IF(COUNTRY_INFO!K68=2, AF68/(COUNTRY_INFO!G68*0.2)*100, IF(COUNTRY_INFO!K68=3, AF68/COUNTRY_INFO!G68*100))),"-"),0)</f>
        <v>0</v>
      </c>
      <c r="AH68" s="11">
        <f t="shared" si="6"/>
        <v>13973</v>
      </c>
      <c r="AI68" s="73">
        <f>IF(AND(COUNTRY_INFO!K68&gt;0,COUNTRY_INFO!K68&lt;4), IF(AC68/Z68*100&lt;&gt;0, IF(AH68/Z68*100&gt;100,100,AH68/Z68*100), "-"),0)</f>
        <v>55.889764409423627</v>
      </c>
      <c r="AJ68" s="261"/>
      <c r="AK68" s="260">
        <f>IF(AND(D68&lt;&gt;0, D68&lt;&gt;"Unknown",D68&lt;&gt;"Stopped",D68&lt;&gt;"Not required"),D68/COUNTRY_INFO!D68, 0)</f>
        <v>0</v>
      </c>
      <c r="AL68" s="260">
        <f>IF(AND(J68&lt;&gt;0,J68&lt;&gt;"Unknown",J68&lt;&gt;"Stopped",J68&lt;&gt;"Not required"),J68/COUNTRY_INFO!D68, 0)</f>
        <v>0</v>
      </c>
      <c r="AM68" s="260">
        <f>IF(AND(P68&lt;&gt;0,P68&lt;&gt;"Unknown",P68&lt;&gt;"Not required"),P68/(COUNTRY_INFO!E68+COUNTRY_INFO!F68), 0)</f>
        <v>1</v>
      </c>
      <c r="AN68" s="260">
        <f>IF(AND(Z68&lt;&gt;0,Z68&lt;&gt;"Unknown",Z68&lt;&gt;"Not required"),IF(COUNTRY_INFO!K68=1,1,IF(COUNTRY_INFO!K68=2,0.5*COUNTRY_INFO!F68/(0.5*COUNTRY_INFO!F68+0.2*COUNTRY_INFO!G68),IF(COUNTRY_INFO!K68=3,COUNTRY_INFO!F68/(COUNTRY_INFO!F68+COUNTRY_INFO!G68)))),0)</f>
        <v>0.55889764409423626</v>
      </c>
      <c r="AO68" s="260">
        <f>IF(AND(Z68&lt;&gt;0,Z68&lt;&gt;"Unknown",Z68&lt;&gt;"Not required"),IF(COUNTRY_INFO!K68=1,0,IF(COUNTRY_INFO!K68=2,0.2*COUNTRY_INFO!G68/(0.5*COUNTRY_INFO!F68+0.2*COUNTRY_INFO!G68),IF(COUNTRY_INFO!K68=3,COUNTRY_INFO!G68/(COUNTRY_INFO!F68+COUNTRY_INFO!G68)))),0)</f>
        <v>0.44110235590576374</v>
      </c>
      <c r="AP68" s="259">
        <f>MAX(COUNTRY_INFO!D68*AK68*PROFILE!$G$7,COUNTRY_INFO!D68*AL68*PROFILE!$G$7)</f>
        <v>0</v>
      </c>
      <c r="AQ68" s="259">
        <f>MAX(COUNTRY_INFO!D68*AK68*PROFILE!$G$8,COUNTRY_INFO!D68*AL68*PROFILE!$G$8,COUNTRY_INFO!D68*AM68*PROFILE!$G$8)</f>
        <v>14080.66114298207</v>
      </c>
      <c r="AR68" s="259">
        <f>MAX(COUNTRY_INFO!D68*AK68*PROFILE!$G$9,COUNTRY_INFO!D68*AL68*PROFILE!$G$9,COUNTRY_INFO!D68*AM68*PROFILE!$G$9,IF(AND(DISTRICT!Z68&lt;&gt;"Unknown",Z68&lt;&gt;"Not required"),COUNTRY_INFO!O68*DISTRICT!AN68,0))</f>
        <v>29241.416461796402</v>
      </c>
      <c r="AS68" s="259">
        <f>MAX(COUNTRY_INFO!D68*AK68*PROFILE!$G$10,COUNTRY_INFO!D68*AL68*PROFILE!$G$10,IF(AND(DISTRICT!Z68&lt;&gt;"Unknown",Z68&lt;&gt;"Not required"),COUNTRY_INFO!O68*DISTRICT!AO68,0))</f>
        <v>11028</v>
      </c>
      <c r="AT68" s="259">
        <f t="shared" si="7"/>
        <v>54350.077604778475</v>
      </c>
      <c r="AU68" s="258" t="str">
        <f t="shared" si="2"/>
        <v>Y</v>
      </c>
      <c r="AV68" s="259">
        <f>MAX('MDA2'!J68,'T1'!L68,'T2'!J68,T3_R1!K68,T3_R2!K68)</f>
        <v>0</v>
      </c>
      <c r="AW68" s="259">
        <f>MAX('MDA1'!K68,'MDA2'!K68,'MDA3'!I68,'MDA3'!L68,'T1'!M68,'T2'!K68,T3_R1!L68,T3_R2!L68)</f>
        <v>25851</v>
      </c>
      <c r="AX68" s="259">
        <f>MAX('MDA1'!L68,'MDA2'!L68,'MDA3'!J68,'MDA3'!M68,'T1'!N68,'T2'!L68,T3_R1!M68,T3_R2!M68)</f>
        <v>0</v>
      </c>
      <c r="AY68" s="259">
        <f t="shared" si="8"/>
        <v>25851</v>
      </c>
      <c r="AZ68" s="259">
        <f>MAX('MDA2'!J68,T68)</f>
        <v>0</v>
      </c>
      <c r="BA68" s="259">
        <f>MAX('MDA1'!K68,'MDA2'!K68,'MDA3'!I68,'MDA3'!L68,V68,AD68)</f>
        <v>25851</v>
      </c>
      <c r="BB68" s="259">
        <f>MAX('MDA1'!L68,'MDA2'!L68,'MDA3'!J68,'MDA3'!M68,AF68)</f>
        <v>0</v>
      </c>
      <c r="BC68" s="259">
        <f t="shared" si="3"/>
        <v>25851</v>
      </c>
      <c r="BD68" s="260">
        <f t="shared" si="4"/>
        <v>47.563869527441433</v>
      </c>
    </row>
    <row r="69" spans="1:56" x14ac:dyDescent="0.2">
      <c r="A69" s="10" t="str">
        <f>IF(COUNTRY_INFO!A69=0," ",COUNTRY_INFO!A69)</f>
        <v>Ethiopia</v>
      </c>
      <c r="B69" s="10" t="str">
        <f>IF(COUNTRY_INFO!B69=0," ",COUNTRY_INFO!B69)</f>
        <v>AmharaEast Gojam</v>
      </c>
      <c r="C69" s="87" t="str">
        <f>IF(COUNTRY_INFO!C69=0," ",COUNTRY_INFO!C69)</f>
        <v>Debay Tilatgen</v>
      </c>
      <c r="D69" s="67">
        <f>COUNTRY_INFO!L69</f>
        <v>0</v>
      </c>
      <c r="E69" s="61"/>
      <c r="F69" s="61"/>
      <c r="G69" s="11">
        <f>MAX('MDA1'!M69,'MDA2'!M69)</f>
        <v>0</v>
      </c>
      <c r="H69" s="11">
        <f>IF(AND(COUNTRY_INFO!H69&gt;0,COUNTRY_INFO!H69&lt;4),IF(D69&gt;MAX('MDA1'!M69,'MDA2'!M69),MAX('MDA1'!M69,'MDA2'!M69),D69),0)</f>
        <v>0</v>
      </c>
      <c r="I69" s="73">
        <f>IF(AND(COUNTRY_INFO!H69&gt;0,COUNTRY_INFO!H69&lt;4), IF(G69/D69*100&lt;&gt;0, IF(G69/D69*100&gt;100,100,G69/D69*100), "-"),0)</f>
        <v>0</v>
      </c>
      <c r="J69" s="67">
        <f>COUNTRY_INFO!M69</f>
        <v>0</v>
      </c>
      <c r="K69" s="61"/>
      <c r="L69" s="61"/>
      <c r="M69" s="11">
        <f>MAX('MDA1'!M69,MAX('MDA3'!I69,'MDA3'!L69)+MAX('MDA3'!J69,'MDA3'!M69))</f>
        <v>0</v>
      </c>
      <c r="N69" s="11">
        <f>IF(AND(COUNTRY_INFO!I69&gt;0,COUNTRY_INFO!I69&lt;4),IF(J69&gt;MAX('MDA1'!M69,MAX('MDA3'!I69,'MDA3'!L69)+MAX('MDA3'!J69,'MDA3'!M69)),MAX('MDA1'!M69,MAX('MDA3'!I69,'MDA3'!L69)+MAX('MDA3'!J69,'MDA3'!M69)),J69),0)</f>
        <v>0</v>
      </c>
      <c r="O69" s="73">
        <f>IF(AND(COUNTRY_INFO!I69&gt;0,COUNTRY_INFO!I69&lt;4), IF(M69/J69*100&lt;&gt;0, IF(M69/J69*100&gt;100,100,M69/J69*100), "-"),0)</f>
        <v>0</v>
      </c>
      <c r="P69" s="67">
        <f>COUNTRY_INFO!N69</f>
        <v>0</v>
      </c>
      <c r="Q69" s="61"/>
      <c r="R69" s="61"/>
      <c r="S69" s="11">
        <f>SUM(MAX('MDA2'!J69, 'T1'!L69, MAX(T3_R1!K69, T3_R2!K69)), MAX('MDA1'!K69, 'MDA2'!K69, 'T1'!M69, MAX(T3_R1!L69, T3_R2!L69)), MAX('MDA1'!L69, 'MDA2'!L69, 'T1'!N69, MAX(T3_R1!M69, T3_R2!M69)))</f>
        <v>0</v>
      </c>
      <c r="T69" s="11">
        <f>IF(AND(COUNTRY_INFO!J69&gt;1,COUNTRY_INFO!J69&lt;4),IF(COUNTRY_INFO!E69&gt;MAX('MDA2'!J69,'T1'!L69,MAX(T3_R1!K69,T3_R2!K69)),MAX('MDA2'!J69,'T1'!L69,MAX(T3_R1!K69,T3_R2!K69)),COUNTRY_INFO!E69),0)</f>
        <v>0</v>
      </c>
      <c r="U69" s="217">
        <f>IF(AND(COUNTRY_INFO!J69&gt;1,COUNTRY_INFO!J69&lt;4), IF(T69/COUNTRY_INFO!E69*100&lt;&gt;0, IF(T69/COUNTRY_INFO!E69*100&gt;100,100,T69/COUNTRY_INFO!E69*100), "-"),0)</f>
        <v>0</v>
      </c>
      <c r="V69" s="11">
        <f>IF(AND(COUNTRY_INFO!J69&gt;1,COUNTRY_INFO!J69&lt;4),IF(COUNTRY_INFO!F69&gt;MAX('MDA1'!K69,'MDA2'!K69,'T1'!M69,MAX(T3_R1!L69,T3_R2!L69)),MAX('MDA1'!K69,'MDA2'!K69,'T1'!M69,MAX(T3_R1!L69,T3_R2!L69)),COUNTRY_INFO!F69),0)</f>
        <v>0</v>
      </c>
      <c r="W69" s="217">
        <f>IF(AND(COUNTRY_INFO!J69&gt;1,COUNTRY_INFO!J69&lt;4), IF(V69/COUNTRY_INFO!F69*100&lt;&gt;0, IF(V69/COUNTRY_INFO!F69*100&gt;100,100,V69/COUNTRY_INFO!F69*100), "-"),0)</f>
        <v>0</v>
      </c>
      <c r="X69" s="11">
        <f t="shared" si="5"/>
        <v>0</v>
      </c>
      <c r="Y69" s="73">
        <f>IF(AND(COUNTRY_INFO!J69&gt;1,COUNTRY_INFO!J69&lt;4), IF(S69/P69*100&lt;&gt;0, IF(X69/P69*100&gt;100,100,X69/P69*100), "-"),0)</f>
        <v>0</v>
      </c>
      <c r="Z69" s="67">
        <f>COUNTRY_INFO!O69</f>
        <v>14233.890000000001</v>
      </c>
      <c r="AA69" s="61"/>
      <c r="AB69" s="61"/>
      <c r="AC69" s="11">
        <f>MAX('T1'!L69,'T2'!J69)+MAX('T1'!M69,'T2'!K69)+MAX('T1'!N69,'T2'!L69)</f>
        <v>37112</v>
      </c>
      <c r="AD69" s="11">
        <f>IF(COUNTRY_INFO!K69=1,IF(COUNTRY_INFO!F69*0.33&gt;MAX('T1'!M69,'T2'!K69),MAX('T1'!M69,'T2'!K69),COUNTRY_INFO!F69*0.33),IF(COUNTRY_INFO!K69=2,IF(COUNTRY_INFO!F69*0.5&gt;MAX('T1'!M69,'T2'!K69),MAX('T1'!M69,'T2'!K69),COUNTRY_INFO!F69*0.5),IF(COUNTRY_INFO!K69=3,IF(COUNTRY_INFO!F69&gt;MAX('T1'!M69,'T2'!K69),MAX('T1'!M69,'T2'!K69),COUNTRY_INFO!F69),0)))</f>
        <v>14233.890000000001</v>
      </c>
      <c r="AE69" s="217">
        <f>IF(AND(COUNTRY_INFO!K69&gt;0,COUNTRY_INFO!K69&lt;4),IF(Z69&gt;0,IF(COUNTRY_INFO!K69=1, AD69/(COUNTRY_INFO!F69*0.33)*100, IF(COUNTRY_INFO!K69=2, AD69/(COUNTRY_INFO!F69*0.5)*100, IF(COUNTRY_INFO!K69=3, AD69/COUNTRY_INFO!F69*100))),"-"),0)</f>
        <v>100</v>
      </c>
      <c r="AF69" s="11">
        <f>IF(COUNTRY_INFO!K69=2,IF(COUNTRY_INFO!G69*0.2&gt;MAX('T1'!N69,'T2'!L69),MAX('T1'!N69,'T2'!L69),COUNTRY_INFO!G69*0.2),IF(COUNTRY_INFO!K69=3,IF(COUNTRY_INFO!G69&gt;MAX('T1'!N69,'T2'!L69),MAX('T1'!N69,'T2'!L69),COUNTRY_INFO!G69),0))</f>
        <v>0</v>
      </c>
      <c r="AG69" s="217">
        <f>IF(AND(COUNTRY_INFO!K69&gt;0,COUNTRY_INFO!K69&lt;4),IF(Z69&gt;0,IF(COUNTRY_INFO!K69=1, 0, IF(COUNTRY_INFO!K69=2, AF69/(COUNTRY_INFO!G69*0.2)*100, IF(COUNTRY_INFO!K69=3, AF69/COUNTRY_INFO!G69*100))),"-"),0)</f>
        <v>0</v>
      </c>
      <c r="AH69" s="11">
        <f t="shared" si="6"/>
        <v>14233.890000000001</v>
      </c>
      <c r="AI69" s="73">
        <f>IF(AND(COUNTRY_INFO!K69&gt;0,COUNTRY_INFO!K69&lt;4), IF(AC69/Z69*100&lt;&gt;0, IF(AH69/Z69*100&gt;100,100,AH69/Z69*100), "-"),0)</f>
        <v>100</v>
      </c>
      <c r="AJ69" s="261"/>
      <c r="AK69" s="260">
        <f>IF(AND(D69&lt;&gt;0, D69&lt;&gt;"Unknown",D69&lt;&gt;"Stopped",D69&lt;&gt;"Not required"),D69/COUNTRY_INFO!D69, 0)</f>
        <v>0</v>
      </c>
      <c r="AL69" s="260">
        <f>IF(AND(J69&lt;&gt;0,J69&lt;&gt;"Unknown",J69&lt;&gt;"Stopped",J69&lt;&gt;"Not required"),J69/COUNTRY_INFO!D69, 0)</f>
        <v>0</v>
      </c>
      <c r="AM69" s="260">
        <f>IF(AND(P69&lt;&gt;0,P69&lt;&gt;"Unknown",P69&lt;&gt;"Not required"),P69/(COUNTRY_INFO!E69+COUNTRY_INFO!F69), 0)</f>
        <v>0</v>
      </c>
      <c r="AN69" s="260">
        <f>IF(AND(Z69&lt;&gt;0,Z69&lt;&gt;"Unknown",Z69&lt;&gt;"Not required"),IF(COUNTRY_INFO!K69=1,1,IF(COUNTRY_INFO!K69=2,0.5*COUNTRY_INFO!F69/(0.5*COUNTRY_INFO!F69+0.2*COUNTRY_INFO!G69),IF(COUNTRY_INFO!K69=3,COUNTRY_INFO!F69/(COUNTRY_INFO!F69+COUNTRY_INFO!G69)))),0)</f>
        <v>1</v>
      </c>
      <c r="AO69" s="260">
        <f>IF(AND(Z69&lt;&gt;0,Z69&lt;&gt;"Unknown",Z69&lt;&gt;"Not required"),IF(COUNTRY_INFO!K69=1,0,IF(COUNTRY_INFO!K69=2,0.2*COUNTRY_INFO!G69/(0.5*COUNTRY_INFO!F69+0.2*COUNTRY_INFO!G69),IF(COUNTRY_INFO!K69=3,COUNTRY_INFO!G69/(COUNTRY_INFO!F69+COUNTRY_INFO!G69)))),0)</f>
        <v>0</v>
      </c>
      <c r="AP69" s="259">
        <f>MAX(COUNTRY_INFO!D69*AK69*PROFILE!$G$7,COUNTRY_INFO!D69*AL69*PROFILE!$G$7)</f>
        <v>0</v>
      </c>
      <c r="AQ69" s="259">
        <f>MAX(COUNTRY_INFO!D69*AK69*PROFILE!$G$8,COUNTRY_INFO!D69*AL69*PROFILE!$G$8,COUNTRY_INFO!D69*AM69*PROFILE!$G$8)</f>
        <v>0</v>
      </c>
      <c r="AR69" s="259">
        <f>MAX(COUNTRY_INFO!D69*AK69*PROFILE!$G$9,COUNTRY_INFO!D69*AL69*PROFILE!$G$9,COUNTRY_INFO!D69*AM69*PROFILE!$G$9,IF(AND(DISTRICT!Z69&lt;&gt;"Unknown",Z69&lt;&gt;"Not required"),COUNTRY_INFO!O69*DISTRICT!AN69,0))</f>
        <v>14233.890000000001</v>
      </c>
      <c r="AS69" s="259">
        <f>MAX(COUNTRY_INFO!D69*AK69*PROFILE!$G$10,COUNTRY_INFO!D69*AL69*PROFILE!$G$10,IF(AND(DISTRICT!Z69&lt;&gt;"Unknown",Z69&lt;&gt;"Not required"),COUNTRY_INFO!O69*DISTRICT!AO69,0))</f>
        <v>0</v>
      </c>
      <c r="AT69" s="259">
        <f t="shared" si="7"/>
        <v>14233.890000000001</v>
      </c>
      <c r="AU69" s="258" t="str">
        <f t="shared" si="2"/>
        <v>Y</v>
      </c>
      <c r="AV69" s="259">
        <f>MAX('MDA2'!J69,'T1'!L69,'T2'!J69,T3_R1!K69,T3_R2!K69)</f>
        <v>0</v>
      </c>
      <c r="AW69" s="259">
        <f>MAX('MDA1'!K69,'MDA2'!K69,'MDA3'!I69,'MDA3'!L69,'T1'!M69,'T2'!K69,T3_R1!L69,T3_R2!L69)</f>
        <v>37112</v>
      </c>
      <c r="AX69" s="259">
        <f>MAX('MDA1'!L69,'MDA2'!L69,'MDA3'!J69,'MDA3'!M69,'T1'!N69,'T2'!L69,T3_R1!M69,T3_R2!M69)</f>
        <v>0</v>
      </c>
      <c r="AY69" s="259">
        <f t="shared" si="8"/>
        <v>37112</v>
      </c>
      <c r="AZ69" s="259">
        <f>MAX('MDA2'!J69,T69)</f>
        <v>0</v>
      </c>
      <c r="BA69" s="259">
        <f>MAX('MDA1'!K69,'MDA2'!K69,'MDA3'!I69,'MDA3'!L69,V69,AD69)</f>
        <v>14233.890000000001</v>
      </c>
      <c r="BB69" s="259">
        <f>MAX('MDA1'!L69,'MDA2'!L69,'MDA3'!J69,'MDA3'!M69,AF69)</f>
        <v>0</v>
      </c>
      <c r="BC69" s="259">
        <f t="shared" si="3"/>
        <v>14233.890000000001</v>
      </c>
      <c r="BD69" s="260">
        <f t="shared" si="4"/>
        <v>100</v>
      </c>
    </row>
    <row r="70" spans="1:56" x14ac:dyDescent="0.2">
      <c r="A70" s="10" t="str">
        <f>IF(COUNTRY_INFO!A70=0," ",COUNTRY_INFO!A70)</f>
        <v>Ethiopia</v>
      </c>
      <c r="B70" s="10" t="str">
        <f>IF(COUNTRY_INFO!B70=0," ",COUNTRY_INFO!B70)</f>
        <v>AmharaEast Gojam</v>
      </c>
      <c r="C70" s="87" t="str">
        <f>IF(COUNTRY_INFO!C70=0," ",COUNTRY_INFO!C70)</f>
        <v>Debre Elias</v>
      </c>
      <c r="D70" s="67">
        <f>COUNTRY_INFO!L70</f>
        <v>0</v>
      </c>
      <c r="E70" s="61"/>
      <c r="F70" s="61"/>
      <c r="G70" s="11">
        <f>MAX('MDA1'!M70,'MDA2'!M70)</f>
        <v>0</v>
      </c>
      <c r="H70" s="11">
        <f>IF(AND(COUNTRY_INFO!H70&gt;0,COUNTRY_INFO!H70&lt;4),IF(D70&gt;MAX('MDA1'!M70,'MDA2'!M70),MAX('MDA1'!M70,'MDA2'!M70),D70),0)</f>
        <v>0</v>
      </c>
      <c r="I70" s="73">
        <f>IF(AND(COUNTRY_INFO!H70&gt;0,COUNTRY_INFO!H70&lt;4), IF(G70/D70*100&lt;&gt;0, IF(G70/D70*100&gt;100,100,G70/D70*100), "-"),0)</f>
        <v>0</v>
      </c>
      <c r="J70" s="67">
        <f>COUNTRY_INFO!M70</f>
        <v>0</v>
      </c>
      <c r="K70" s="61"/>
      <c r="L70" s="61"/>
      <c r="M70" s="11">
        <f>MAX('MDA1'!M70,MAX('MDA3'!I70,'MDA3'!L70)+MAX('MDA3'!J70,'MDA3'!M70))</f>
        <v>0</v>
      </c>
      <c r="N70" s="11">
        <f>IF(AND(COUNTRY_INFO!I70&gt;0,COUNTRY_INFO!I70&lt;4),IF(J70&gt;MAX('MDA1'!M70,MAX('MDA3'!I70,'MDA3'!L70)+MAX('MDA3'!J70,'MDA3'!M70)),MAX('MDA1'!M70,MAX('MDA3'!I70,'MDA3'!L70)+MAX('MDA3'!J70,'MDA3'!M70)),J70),0)</f>
        <v>0</v>
      </c>
      <c r="O70" s="73">
        <f>IF(AND(COUNTRY_INFO!I70&gt;0,COUNTRY_INFO!I70&lt;4), IF(M70/J70*100&lt;&gt;0, IF(M70/J70*100&gt;100,100,M70/J70*100), "-"),0)</f>
        <v>0</v>
      </c>
      <c r="P70" s="67">
        <f>COUNTRY_INFO!N70</f>
        <v>43837</v>
      </c>
      <c r="Q70" s="61"/>
      <c r="R70" s="61"/>
      <c r="S70" s="11">
        <f>SUM(MAX('MDA2'!J70, 'T1'!L70, MAX(T3_R1!K70, T3_R2!K70)), MAX('MDA1'!K70, 'MDA2'!K70, 'T1'!M70, MAX(T3_R1!L70, T3_R2!L70)), MAX('MDA1'!L70, 'MDA2'!L70, 'T1'!N70, MAX(T3_R1!M70, T3_R2!M70)))</f>
        <v>25274</v>
      </c>
      <c r="T70" s="11">
        <f>IF(AND(COUNTRY_INFO!J70&gt;1,COUNTRY_INFO!J70&lt;4),IF(COUNTRY_INFO!E70&gt;MAX('MDA2'!J70,'T1'!L70,MAX(T3_R1!K70,T3_R2!K70)),MAX('MDA2'!J70,'T1'!L70,MAX(T3_R1!K70,T3_R2!K70)),COUNTRY_INFO!E70),0)</f>
        <v>0</v>
      </c>
      <c r="U70" s="217" t="str">
        <f>IF(AND(COUNTRY_INFO!J70&gt;1,COUNTRY_INFO!J70&lt;4), IF(T70/COUNTRY_INFO!E70*100&lt;&gt;0, IF(T70/COUNTRY_INFO!E70*100&gt;100,100,T70/COUNTRY_INFO!E70*100), "-"),0)</f>
        <v>-</v>
      </c>
      <c r="V70" s="11">
        <f>IF(AND(COUNTRY_INFO!J70&gt;1,COUNTRY_INFO!J70&lt;4),IF(COUNTRY_INFO!F70&gt;MAX('MDA1'!K70,'MDA2'!K70,'T1'!M70,MAX(T3_R1!L70,T3_R2!L70)),MAX('MDA1'!K70,'MDA2'!K70,'T1'!M70,MAX(T3_R1!L70,T3_R2!L70)),COUNTRY_INFO!F70),0)</f>
        <v>25274</v>
      </c>
      <c r="W70" s="217">
        <f>IF(AND(COUNTRY_INFO!J70&gt;1,COUNTRY_INFO!J70&lt;4), IF(V70/COUNTRY_INFO!F70*100&lt;&gt;0, IF(V70/COUNTRY_INFO!F70*100&gt;100,100,V70/COUNTRY_INFO!F70*100), "-"),0)</f>
        <v>84.579345425339667</v>
      </c>
      <c r="X70" s="11">
        <f t="shared" si="5"/>
        <v>25274</v>
      </c>
      <c r="Y70" s="73">
        <f>IF(AND(COUNTRY_INFO!J70&gt;1,COUNTRY_INFO!J70&lt;4), IF(S70/P70*100&lt;&gt;0, IF(X70/P70*100&gt;100,100,X70/P70*100), "-"),0)</f>
        <v>57.654492780071628</v>
      </c>
      <c r="Z70" s="67">
        <f>COUNTRY_INFO!O70</f>
        <v>0</v>
      </c>
      <c r="AA70" s="61"/>
      <c r="AB70" s="61"/>
      <c r="AC70" s="11">
        <f>MAX('T1'!L70,'T2'!J70)+MAX('T1'!M70,'T2'!K70)+MAX('T1'!N70,'T2'!L70)</f>
        <v>0</v>
      </c>
      <c r="AD70" s="11">
        <f>IF(COUNTRY_INFO!K70=1,IF(COUNTRY_INFO!F70*0.33&gt;MAX('T1'!M70,'T2'!K70),MAX('T1'!M70,'T2'!K70),COUNTRY_INFO!F70*0.33),IF(COUNTRY_INFO!K70=2,IF(COUNTRY_INFO!F70*0.5&gt;MAX('T1'!M70,'T2'!K70),MAX('T1'!M70,'T2'!K70),COUNTRY_INFO!F70*0.5),IF(COUNTRY_INFO!K70=3,IF(COUNTRY_INFO!F70&gt;MAX('T1'!M70,'T2'!K70),MAX('T1'!M70,'T2'!K70),COUNTRY_INFO!F70),0)))</f>
        <v>0</v>
      </c>
      <c r="AE70" s="217">
        <f>IF(AND(COUNTRY_INFO!K70&gt;0,COUNTRY_INFO!K70&lt;4),IF(Z70&gt;0,IF(COUNTRY_INFO!K70=1, AD70/(COUNTRY_INFO!F70*0.33)*100, IF(COUNTRY_INFO!K70=2, AD70/(COUNTRY_INFO!F70*0.5)*100, IF(COUNTRY_INFO!K70=3, AD70/COUNTRY_INFO!F70*100))),"-"),0)</f>
        <v>0</v>
      </c>
      <c r="AF70" s="11">
        <f>IF(COUNTRY_INFO!K70=2,IF(COUNTRY_INFO!G70*0.2&gt;MAX('T1'!N70,'T2'!L70),MAX('T1'!N70,'T2'!L70),COUNTRY_INFO!G70*0.2),IF(COUNTRY_INFO!K70=3,IF(COUNTRY_INFO!G70&gt;MAX('T1'!N70,'T2'!L70),MAX('T1'!N70,'T2'!L70),COUNTRY_INFO!G70),0))</f>
        <v>0</v>
      </c>
      <c r="AG70" s="217">
        <f>IF(AND(COUNTRY_INFO!K70&gt;0,COUNTRY_INFO!K70&lt;4),IF(Z70&gt;0,IF(COUNTRY_INFO!K70=1, 0, IF(COUNTRY_INFO!K70=2, AF70/(COUNTRY_INFO!G70*0.2)*100, IF(COUNTRY_INFO!K70=3, AF70/COUNTRY_INFO!G70*100))),"-"),0)</f>
        <v>0</v>
      </c>
      <c r="AH70" s="11">
        <f t="shared" si="6"/>
        <v>0</v>
      </c>
      <c r="AI70" s="73">
        <f>IF(AND(COUNTRY_INFO!K70&gt;0,COUNTRY_INFO!K70&lt;4), IF(AC70/Z70*100&lt;&gt;0, IF(AH70/Z70*100&gt;100,100,AH70/Z70*100), "-"),0)</f>
        <v>0</v>
      </c>
      <c r="AJ70" s="261"/>
      <c r="AK70" s="260">
        <f>IF(AND(D70&lt;&gt;0, D70&lt;&gt;"Unknown",D70&lt;&gt;"Stopped",D70&lt;&gt;"Not required"),D70/COUNTRY_INFO!D70, 0)</f>
        <v>0</v>
      </c>
      <c r="AL70" s="260">
        <f>IF(AND(J70&lt;&gt;0,J70&lt;&gt;"Unknown",J70&lt;&gt;"Stopped",J70&lt;&gt;"Not required"),J70/COUNTRY_INFO!D70, 0)</f>
        <v>0</v>
      </c>
      <c r="AM70" s="260">
        <f>IF(AND(P70&lt;&gt;0,P70&lt;&gt;"Unknown",P70&lt;&gt;"Not required"),P70/(COUNTRY_INFO!E70+COUNTRY_INFO!F70), 0)</f>
        <v>1</v>
      </c>
      <c r="AN70" s="260">
        <f>IF(AND(Z70&lt;&gt;0,Z70&lt;&gt;"Unknown",Z70&lt;&gt;"Not required"),IF(COUNTRY_INFO!K70=1,1,IF(COUNTRY_INFO!K70=2,0.5*COUNTRY_INFO!F70/(0.5*COUNTRY_INFO!F70+0.2*COUNTRY_INFO!G70),IF(COUNTRY_INFO!K70=3,COUNTRY_INFO!F70/(COUNTRY_INFO!F70+COUNTRY_INFO!G70)))),0)</f>
        <v>0</v>
      </c>
      <c r="AO70" s="260">
        <f>IF(AND(Z70&lt;&gt;0,Z70&lt;&gt;"Unknown",Z70&lt;&gt;"Not required"),IF(COUNTRY_INFO!K70=1,0,IF(COUNTRY_INFO!K70=2,0.2*COUNTRY_INFO!G70/(0.5*COUNTRY_INFO!F70+0.2*COUNTRY_INFO!G70),IF(COUNTRY_INFO!K70=3,COUNTRY_INFO!G70/(COUNTRY_INFO!F70+COUNTRY_INFO!G70)))),0)</f>
        <v>0</v>
      </c>
      <c r="AP70" s="259">
        <f>MAX(COUNTRY_INFO!D70*AK70*PROFILE!$G$7,COUNTRY_INFO!D70*AL70*PROFILE!$G$7)</f>
        <v>0</v>
      </c>
      <c r="AQ70" s="259">
        <f>MAX(COUNTRY_INFO!D70*AK70*PROFILE!$G$8,COUNTRY_INFO!D70*AL70*PROFILE!$G$8,COUNTRY_INFO!D70*AM70*PROFILE!$G$8)</f>
        <v>15056.261420434075</v>
      </c>
      <c r="AR70" s="259">
        <f>MAX(COUNTRY_INFO!D70*AK70*PROFILE!$G$9,COUNTRY_INFO!D70*AL70*PROFILE!$G$9,COUNTRY_INFO!D70*AM70*PROFILE!$G$9,IF(AND(DISTRICT!Z70&lt;&gt;"Unknown",Z70&lt;&gt;"Not required"),COUNTRY_INFO!O70*DISTRICT!AN70,0))</f>
        <v>31267.453003939656</v>
      </c>
      <c r="AS70" s="259">
        <f>MAX(COUNTRY_INFO!D70*AK70*PROFILE!$G$10,COUNTRY_INFO!D70*AL70*PROFILE!$G$10,IF(AND(DISTRICT!Z70&lt;&gt;"Unknown",Z70&lt;&gt;"Not required"),COUNTRY_INFO!O70*DISTRICT!AO70,0))</f>
        <v>0</v>
      </c>
      <c r="AT70" s="259">
        <f t="shared" si="7"/>
        <v>46323.714424373728</v>
      </c>
      <c r="AU70" s="258" t="str">
        <f t="shared" si="2"/>
        <v>Y</v>
      </c>
      <c r="AV70" s="259">
        <f>MAX('MDA2'!J70,'T1'!L70,'T2'!J70,T3_R1!K70,T3_R2!K70)</f>
        <v>0</v>
      </c>
      <c r="AW70" s="259">
        <f>MAX('MDA1'!K70,'MDA2'!K70,'MDA3'!I70,'MDA3'!L70,'T1'!M70,'T2'!K70,T3_R1!L70,T3_R2!L70)</f>
        <v>25274</v>
      </c>
      <c r="AX70" s="259">
        <f>MAX('MDA1'!L70,'MDA2'!L70,'MDA3'!J70,'MDA3'!M70,'T1'!N70,'T2'!L70,T3_R1!M70,T3_R2!M70)</f>
        <v>0</v>
      </c>
      <c r="AY70" s="259">
        <f t="shared" si="8"/>
        <v>25274</v>
      </c>
      <c r="AZ70" s="259">
        <f>MAX('MDA2'!J70,T70)</f>
        <v>0</v>
      </c>
      <c r="BA70" s="259">
        <f>MAX('MDA1'!K70,'MDA2'!K70,'MDA3'!I70,'MDA3'!L70,V70,AD70)</f>
        <v>25274</v>
      </c>
      <c r="BB70" s="259">
        <f>MAX('MDA1'!L70,'MDA2'!L70,'MDA3'!J70,'MDA3'!M70,AF70)</f>
        <v>0</v>
      </c>
      <c r="BC70" s="259">
        <f t="shared" si="3"/>
        <v>25274</v>
      </c>
      <c r="BD70" s="260">
        <f t="shared" si="4"/>
        <v>54.559528125192415</v>
      </c>
    </row>
    <row r="71" spans="1:56" x14ac:dyDescent="0.2">
      <c r="A71" s="10" t="str">
        <f>IF(COUNTRY_INFO!A71=0," ",COUNTRY_INFO!A71)</f>
        <v>Ethiopia</v>
      </c>
      <c r="B71" s="10" t="str">
        <f>IF(COUNTRY_INFO!B71=0," ",COUNTRY_INFO!B71)</f>
        <v>AmharaEast Gojam</v>
      </c>
      <c r="C71" s="87" t="str">
        <f>IF(COUNTRY_INFO!C71=0," ",COUNTRY_INFO!C71)</f>
        <v>Debre Markos Town</v>
      </c>
      <c r="D71" s="67">
        <f>COUNTRY_INFO!L71</f>
        <v>0</v>
      </c>
      <c r="E71" s="61"/>
      <c r="F71" s="61"/>
      <c r="G71" s="11">
        <f>MAX('MDA1'!M71,'MDA2'!M71)</f>
        <v>0</v>
      </c>
      <c r="H71" s="11">
        <f>IF(AND(COUNTRY_INFO!H71&gt;0,COUNTRY_INFO!H71&lt;4),IF(D71&gt;MAX('MDA1'!M71,'MDA2'!M71),MAX('MDA1'!M71,'MDA2'!M71),D71),0)</f>
        <v>0</v>
      </c>
      <c r="I71" s="73">
        <f>IF(AND(COUNTRY_INFO!H71&gt;0,COUNTRY_INFO!H71&lt;4), IF(G71/D71*100&lt;&gt;0, IF(G71/D71*100&gt;100,100,G71/D71*100), "-"),0)</f>
        <v>0</v>
      </c>
      <c r="J71" s="67">
        <f>COUNTRY_INFO!M71</f>
        <v>0</v>
      </c>
      <c r="K71" s="61"/>
      <c r="L71" s="61"/>
      <c r="M71" s="11">
        <f>MAX('MDA1'!M71,MAX('MDA3'!I71,'MDA3'!L71)+MAX('MDA3'!J71,'MDA3'!M71))</f>
        <v>0</v>
      </c>
      <c r="N71" s="11">
        <f>IF(AND(COUNTRY_INFO!I71&gt;0,COUNTRY_INFO!I71&lt;4),IF(J71&gt;MAX('MDA1'!M71,MAX('MDA3'!I71,'MDA3'!L71)+MAX('MDA3'!J71,'MDA3'!M71)),MAX('MDA1'!M71,MAX('MDA3'!I71,'MDA3'!L71)+MAX('MDA3'!J71,'MDA3'!M71)),J71),0)</f>
        <v>0</v>
      </c>
      <c r="O71" s="73">
        <f>IF(AND(COUNTRY_INFO!I71&gt;0,COUNTRY_INFO!I71&lt;4), IF(M71/J71*100&lt;&gt;0, IF(M71/J71*100&gt;100,100,M71/J71*100), "-"),0)</f>
        <v>0</v>
      </c>
      <c r="P71" s="67">
        <f>COUNTRY_INFO!N71</f>
        <v>0</v>
      </c>
      <c r="Q71" s="61"/>
      <c r="R71" s="61"/>
      <c r="S71" s="11">
        <f>SUM(MAX('MDA2'!J71, 'T1'!L71, MAX(T3_R1!K71, T3_R2!K71)), MAX('MDA1'!K71, 'MDA2'!K71, 'T1'!M71, MAX(T3_R1!L71, T3_R2!L71)), MAX('MDA1'!L71, 'MDA2'!L71, 'T1'!N71, MAX(T3_R1!M71, T3_R2!M71)))</f>
        <v>0</v>
      </c>
      <c r="T71" s="11">
        <f>IF(AND(COUNTRY_INFO!J71&gt;1,COUNTRY_INFO!J71&lt;4),IF(COUNTRY_INFO!E71&gt;MAX('MDA2'!J71,'T1'!L71,MAX(T3_R1!K71,T3_R2!K71)),MAX('MDA2'!J71,'T1'!L71,MAX(T3_R1!K71,T3_R2!K71)),COUNTRY_INFO!E71),0)</f>
        <v>0</v>
      </c>
      <c r="U71" s="217">
        <f>IF(AND(COUNTRY_INFO!J71&gt;1,COUNTRY_INFO!J71&lt;4), IF(T71/COUNTRY_INFO!E71*100&lt;&gt;0, IF(T71/COUNTRY_INFO!E71*100&gt;100,100,T71/COUNTRY_INFO!E71*100), "-"),0)</f>
        <v>0</v>
      </c>
      <c r="V71" s="11">
        <f>IF(AND(COUNTRY_INFO!J71&gt;1,COUNTRY_INFO!J71&lt;4),IF(COUNTRY_INFO!F71&gt;MAX('MDA1'!K71,'MDA2'!K71,'T1'!M71,MAX(T3_R1!L71,T3_R2!L71)),MAX('MDA1'!K71,'MDA2'!K71,'T1'!M71,MAX(T3_R1!L71,T3_R2!L71)),COUNTRY_INFO!F71),0)</f>
        <v>0</v>
      </c>
      <c r="W71" s="217">
        <f>IF(AND(COUNTRY_INFO!J71&gt;1,COUNTRY_INFO!J71&lt;4), IF(V71/COUNTRY_INFO!F71*100&lt;&gt;0, IF(V71/COUNTRY_INFO!F71*100&gt;100,100,V71/COUNTRY_INFO!F71*100), "-"),0)</f>
        <v>0</v>
      </c>
      <c r="X71" s="11">
        <f t="shared" si="5"/>
        <v>0</v>
      </c>
      <c r="Y71" s="73">
        <f>IF(AND(COUNTRY_INFO!J71&gt;1,COUNTRY_INFO!J71&lt;4), IF(S71/P71*100&lt;&gt;0, IF(X71/P71*100&gt;100,100,X71/P71*100), "-"),0)</f>
        <v>0</v>
      </c>
      <c r="Z71" s="67">
        <f>COUNTRY_INFO!O71</f>
        <v>0</v>
      </c>
      <c r="AA71" s="61"/>
      <c r="AB71" s="61"/>
      <c r="AC71" s="11">
        <f>MAX('T1'!L71,'T2'!J71)+MAX('T1'!M71,'T2'!K71)+MAX('T1'!N71,'T2'!L71)</f>
        <v>0</v>
      </c>
      <c r="AD71" s="11">
        <f>IF(COUNTRY_INFO!K71=1,IF(COUNTRY_INFO!F71*0.33&gt;MAX('T1'!M71,'T2'!K71),MAX('T1'!M71,'T2'!K71),COUNTRY_INFO!F71*0.33),IF(COUNTRY_INFO!K71=2,IF(COUNTRY_INFO!F71*0.5&gt;MAX('T1'!M71,'T2'!K71),MAX('T1'!M71,'T2'!K71),COUNTRY_INFO!F71*0.5),IF(COUNTRY_INFO!K71=3,IF(COUNTRY_INFO!F71&gt;MAX('T1'!M71,'T2'!K71),MAX('T1'!M71,'T2'!K71),COUNTRY_INFO!F71),0)))</f>
        <v>0</v>
      </c>
      <c r="AE71" s="217">
        <f>IF(AND(COUNTRY_INFO!K71&gt;0,COUNTRY_INFO!K71&lt;4),IF(Z71&gt;0,IF(COUNTRY_INFO!K71=1, AD71/(COUNTRY_INFO!F71*0.33)*100, IF(COUNTRY_INFO!K71=2, AD71/(COUNTRY_INFO!F71*0.5)*100, IF(COUNTRY_INFO!K71=3, AD71/COUNTRY_INFO!F71*100))),"-"),0)</f>
        <v>0</v>
      </c>
      <c r="AF71" s="11">
        <f>IF(COUNTRY_INFO!K71=2,IF(COUNTRY_INFO!G71*0.2&gt;MAX('T1'!N71,'T2'!L71),MAX('T1'!N71,'T2'!L71),COUNTRY_INFO!G71*0.2),IF(COUNTRY_INFO!K71=3,IF(COUNTRY_INFO!G71&gt;MAX('T1'!N71,'T2'!L71),MAX('T1'!N71,'T2'!L71),COUNTRY_INFO!G71),0))</f>
        <v>0</v>
      </c>
      <c r="AG71" s="217">
        <f>IF(AND(COUNTRY_INFO!K71&gt;0,COUNTRY_INFO!K71&lt;4),IF(Z71&gt;0,IF(COUNTRY_INFO!K71=1, 0, IF(COUNTRY_INFO!K71=2, AF71/(COUNTRY_INFO!G71*0.2)*100, IF(COUNTRY_INFO!K71=3, AF71/COUNTRY_INFO!G71*100))),"-"),0)</f>
        <v>0</v>
      </c>
      <c r="AH71" s="11">
        <f t="shared" si="6"/>
        <v>0</v>
      </c>
      <c r="AI71" s="73">
        <f>IF(AND(COUNTRY_INFO!K71&gt;0,COUNTRY_INFO!K71&lt;4), IF(AC71/Z71*100&lt;&gt;0, IF(AH71/Z71*100&gt;100,100,AH71/Z71*100), "-"),0)</f>
        <v>0</v>
      </c>
      <c r="AJ71" s="261"/>
      <c r="AK71" s="260">
        <f>IF(AND(D71&lt;&gt;0, D71&lt;&gt;"Unknown",D71&lt;&gt;"Stopped",D71&lt;&gt;"Not required"),D71/COUNTRY_INFO!D71, 0)</f>
        <v>0</v>
      </c>
      <c r="AL71" s="260">
        <f>IF(AND(J71&lt;&gt;0,J71&lt;&gt;"Unknown",J71&lt;&gt;"Stopped",J71&lt;&gt;"Not required"),J71/COUNTRY_INFO!D71, 0)</f>
        <v>0</v>
      </c>
      <c r="AM71" s="260">
        <f>IF(AND(P71&lt;&gt;0,P71&lt;&gt;"Unknown",P71&lt;&gt;"Not required"),P71/(COUNTRY_INFO!E71+COUNTRY_INFO!F71), 0)</f>
        <v>0</v>
      </c>
      <c r="AN71" s="260">
        <f>IF(AND(Z71&lt;&gt;0,Z71&lt;&gt;"Unknown",Z71&lt;&gt;"Not required"),IF(COUNTRY_INFO!K71=1,1,IF(COUNTRY_INFO!K71=2,0.5*COUNTRY_INFO!F71/(0.5*COUNTRY_INFO!F71+0.2*COUNTRY_INFO!G71),IF(COUNTRY_INFO!K71=3,COUNTRY_INFO!F71/(COUNTRY_INFO!F71+COUNTRY_INFO!G71)))),0)</f>
        <v>0</v>
      </c>
      <c r="AO71" s="260">
        <f>IF(AND(Z71&lt;&gt;0,Z71&lt;&gt;"Unknown",Z71&lt;&gt;"Not required"),IF(COUNTRY_INFO!K71=1,0,IF(COUNTRY_INFO!K71=2,0.2*COUNTRY_INFO!G71/(0.5*COUNTRY_INFO!F71+0.2*COUNTRY_INFO!G71),IF(COUNTRY_INFO!K71=3,COUNTRY_INFO!G71/(COUNTRY_INFO!F71+COUNTRY_INFO!G71)))),0)</f>
        <v>0</v>
      </c>
      <c r="AP71" s="259">
        <f>MAX(COUNTRY_INFO!D71*AK71*PROFILE!$G$7,COUNTRY_INFO!D71*AL71*PROFILE!$G$7)</f>
        <v>0</v>
      </c>
      <c r="AQ71" s="259">
        <f>MAX(COUNTRY_INFO!D71*AK71*PROFILE!$G$8,COUNTRY_INFO!D71*AL71*PROFILE!$G$8,COUNTRY_INFO!D71*AM71*PROFILE!$G$8)</f>
        <v>0</v>
      </c>
      <c r="AR71" s="259">
        <f>MAX(COUNTRY_INFO!D71*AK71*PROFILE!$G$9,COUNTRY_INFO!D71*AL71*PROFILE!$G$9,COUNTRY_INFO!D71*AM71*PROFILE!$G$9,IF(AND(DISTRICT!Z71&lt;&gt;"Unknown",Z71&lt;&gt;"Not required"),COUNTRY_INFO!O71*DISTRICT!AN71,0))</f>
        <v>0</v>
      </c>
      <c r="AS71" s="259">
        <f>MAX(COUNTRY_INFO!D71*AK71*PROFILE!$G$10,COUNTRY_INFO!D71*AL71*PROFILE!$G$10,IF(AND(DISTRICT!Z71&lt;&gt;"Unknown",Z71&lt;&gt;"Not required"),COUNTRY_INFO!O71*DISTRICT!AO71,0))</f>
        <v>0</v>
      </c>
      <c r="AT71" s="259">
        <f t="shared" si="7"/>
        <v>0</v>
      </c>
      <c r="AU71" s="258">
        <f t="shared" si="2"/>
        <v>0</v>
      </c>
      <c r="AV71" s="259">
        <f>MAX('MDA2'!J71,'T1'!L71,'T2'!J71,T3_R1!K71,T3_R2!K71)</f>
        <v>0</v>
      </c>
      <c r="AW71" s="259">
        <f>MAX('MDA1'!K71,'MDA2'!K71,'MDA3'!I71,'MDA3'!L71,'T1'!M71,'T2'!K71,T3_R1!L71,T3_R2!L71)</f>
        <v>0</v>
      </c>
      <c r="AX71" s="259">
        <f>MAX('MDA1'!L71,'MDA2'!L71,'MDA3'!J71,'MDA3'!M71,'T1'!N71,'T2'!L71,T3_R1!M71,T3_R2!M71)</f>
        <v>0</v>
      </c>
      <c r="AY71" s="259">
        <f t="shared" si="8"/>
        <v>0</v>
      </c>
      <c r="AZ71" s="259">
        <f>MAX('MDA2'!J71,T71)</f>
        <v>0</v>
      </c>
      <c r="BA71" s="259">
        <f>MAX('MDA1'!K71,'MDA2'!K71,'MDA3'!I71,'MDA3'!L71,V71,AD71)</f>
        <v>0</v>
      </c>
      <c r="BB71" s="259">
        <f>MAX('MDA1'!L71,'MDA2'!L71,'MDA3'!J71,'MDA3'!M71,AF71)</f>
        <v>0</v>
      </c>
      <c r="BC71" s="259">
        <f t="shared" si="3"/>
        <v>0</v>
      </c>
      <c r="BD71" s="260">
        <f t="shared" si="4"/>
        <v>0</v>
      </c>
    </row>
    <row r="72" spans="1:56" x14ac:dyDescent="0.2">
      <c r="A72" s="10" t="str">
        <f>IF(COUNTRY_INFO!A72=0," ",COUNTRY_INFO!A72)</f>
        <v>Ethiopia</v>
      </c>
      <c r="B72" s="10" t="str">
        <f>IF(COUNTRY_INFO!B72=0," ",COUNTRY_INFO!B72)</f>
        <v>AmharaEast Gojam</v>
      </c>
      <c r="C72" s="87" t="str">
        <f>IF(COUNTRY_INFO!C72=0," ",COUNTRY_INFO!C72)</f>
        <v>Dejen</v>
      </c>
      <c r="D72" s="67">
        <f>COUNTRY_INFO!L72</f>
        <v>0</v>
      </c>
      <c r="E72" s="61"/>
      <c r="F72" s="61"/>
      <c r="G72" s="11">
        <f>MAX('MDA1'!M72,'MDA2'!M72)</f>
        <v>0</v>
      </c>
      <c r="H72" s="11">
        <f>IF(AND(COUNTRY_INFO!H72&gt;0,COUNTRY_INFO!H72&lt;4),IF(D72&gt;MAX('MDA1'!M72,'MDA2'!M72),MAX('MDA1'!M72,'MDA2'!M72),D72),0)</f>
        <v>0</v>
      </c>
      <c r="I72" s="73">
        <f>IF(AND(COUNTRY_INFO!H72&gt;0,COUNTRY_INFO!H72&lt;4), IF(G72/D72*100&lt;&gt;0, IF(G72/D72*100&gt;100,100,G72/D72*100), "-"),0)</f>
        <v>0</v>
      </c>
      <c r="J72" s="67">
        <f>COUNTRY_INFO!M72</f>
        <v>0</v>
      </c>
      <c r="K72" s="61"/>
      <c r="L72" s="61"/>
      <c r="M72" s="11">
        <f>MAX('MDA1'!M72,MAX('MDA3'!I72,'MDA3'!L72)+MAX('MDA3'!J72,'MDA3'!M72))</f>
        <v>0</v>
      </c>
      <c r="N72" s="11">
        <f>IF(AND(COUNTRY_INFO!I72&gt;0,COUNTRY_INFO!I72&lt;4),IF(J72&gt;MAX('MDA1'!M72,MAX('MDA3'!I72,'MDA3'!L72)+MAX('MDA3'!J72,'MDA3'!M72)),MAX('MDA1'!M72,MAX('MDA3'!I72,'MDA3'!L72)+MAX('MDA3'!J72,'MDA3'!M72)),J72),0)</f>
        <v>0</v>
      </c>
      <c r="O72" s="73">
        <f>IF(AND(COUNTRY_INFO!I72&gt;0,COUNTRY_INFO!I72&lt;4), IF(M72/J72*100&lt;&gt;0, IF(M72/J72*100&gt;100,100,M72/J72*100), "-"),0)</f>
        <v>0</v>
      </c>
      <c r="P72" s="67">
        <f>COUNTRY_INFO!N72</f>
        <v>52822</v>
      </c>
      <c r="Q72" s="61"/>
      <c r="R72" s="61"/>
      <c r="S72" s="11">
        <f>SUM(MAX('MDA2'!J72, 'T1'!L72, MAX(T3_R1!K72, T3_R2!K72)), MAX('MDA1'!K72, 'MDA2'!K72, 'T1'!M72, MAX(T3_R1!L72, T3_R2!L72)), MAX('MDA1'!L72, 'MDA2'!L72, 'T1'!N72, MAX(T3_R1!M72, T3_R2!M72)))</f>
        <v>98130</v>
      </c>
      <c r="T72" s="11">
        <f>IF(AND(COUNTRY_INFO!J72&gt;1,COUNTRY_INFO!J72&lt;4),IF(COUNTRY_INFO!E72&gt;MAX('MDA2'!J72,'T1'!L72,MAX(T3_R1!K72,T3_R2!K72)),MAX('MDA2'!J72,'T1'!L72,MAX(T3_R1!K72,T3_R2!K72)),COUNTRY_INFO!E72),0)</f>
        <v>0</v>
      </c>
      <c r="U72" s="217" t="str">
        <f>IF(AND(COUNTRY_INFO!J72&gt;1,COUNTRY_INFO!J72&lt;4), IF(T72/COUNTRY_INFO!E72*100&lt;&gt;0, IF(T72/COUNTRY_INFO!E72*100&gt;100,100,T72/COUNTRY_INFO!E72*100), "-"),0)</f>
        <v>-</v>
      </c>
      <c r="V72" s="11">
        <f>IF(AND(COUNTRY_INFO!J72&gt;1,COUNTRY_INFO!J72&lt;4),IF(COUNTRY_INFO!F72&gt;MAX('MDA1'!K72,'MDA2'!K72,'T1'!M72,MAX(T3_R1!L72,T3_R2!L72)),MAX('MDA1'!K72,'MDA2'!K72,'T1'!M72,MAX(T3_R1!L72,T3_R2!L72)),COUNTRY_INFO!F72),0)</f>
        <v>32896</v>
      </c>
      <c r="W72" s="217">
        <f>IF(AND(COUNTRY_INFO!J72&gt;1,COUNTRY_INFO!J72&lt;4), IF(V72/COUNTRY_INFO!F72*100&lt;&gt;0, IF(V72/COUNTRY_INFO!F72*100&gt;100,100,V72/COUNTRY_INFO!F72*100), "-"),0)</f>
        <v>91.360013330741239</v>
      </c>
      <c r="X72" s="11">
        <f t="shared" si="5"/>
        <v>32896</v>
      </c>
      <c r="Y72" s="73">
        <f>IF(AND(COUNTRY_INFO!J72&gt;1,COUNTRY_INFO!J72&lt;4), IF(S72/P72*100&lt;&gt;0, IF(X72/P72*100&gt;100,100,X72/P72*100), "-"),0)</f>
        <v>62.277081519064026</v>
      </c>
      <c r="Z72" s="67">
        <f>COUNTRY_INFO!O72</f>
        <v>107052</v>
      </c>
      <c r="AA72" s="61"/>
      <c r="AB72" s="61"/>
      <c r="AC72" s="11">
        <f>MAX('T1'!L72,'T2'!J72)+MAX('T1'!M72,'T2'!K72)+MAX('T1'!N72,'T2'!L72)</f>
        <v>98130</v>
      </c>
      <c r="AD72" s="11">
        <f>IF(COUNTRY_INFO!K72=1,IF(COUNTRY_INFO!F72*0.33&gt;MAX('T1'!M72,'T2'!K72),MAX('T1'!M72,'T2'!K72),COUNTRY_INFO!F72*0.33),IF(COUNTRY_INFO!K72=2,IF(COUNTRY_INFO!F72*0.5&gt;MAX('T1'!M72,'T2'!K72),MAX('T1'!M72,'T2'!K72),COUNTRY_INFO!F72*0.5),IF(COUNTRY_INFO!K72=3,IF(COUNTRY_INFO!F72&gt;MAX('T1'!M72,'T2'!K72),MAX('T1'!M72,'T2'!K72),COUNTRY_INFO!F72),0)))</f>
        <v>32896</v>
      </c>
      <c r="AE72" s="217">
        <f>IF(AND(COUNTRY_INFO!K72&gt;0,COUNTRY_INFO!K72&lt;4),IF(Z72&gt;0,IF(COUNTRY_INFO!K72=1, AD72/(COUNTRY_INFO!F72*0.33)*100, IF(COUNTRY_INFO!K72=2, AD72/(COUNTRY_INFO!F72*0.5)*100, IF(COUNTRY_INFO!K72=3, AD72/COUNTRY_INFO!F72*100))),"-"),0)</f>
        <v>91.360013330741239</v>
      </c>
      <c r="AF72" s="11">
        <f>IF(COUNTRY_INFO!K72=2,IF(COUNTRY_INFO!G72*0.2&gt;MAX('T1'!N72,'T2'!L72),MAX('T1'!N72,'T2'!L72),COUNTRY_INFO!G72*0.2),IF(COUNTRY_INFO!K72=3,IF(COUNTRY_INFO!G72&gt;MAX('T1'!N72,'T2'!L72),MAX('T1'!N72,'T2'!L72),COUNTRY_INFO!G72),0))</f>
        <v>65234</v>
      </c>
      <c r="AG72" s="217">
        <f>IF(AND(COUNTRY_INFO!K72&gt;0,COUNTRY_INFO!K72&lt;4),IF(Z72&gt;0,IF(COUNTRY_INFO!K72=1, 0, IF(COUNTRY_INFO!K72=2, AF72/(COUNTRY_INFO!G72*0.2)*100, IF(COUNTRY_INFO!K72=3, AF72/COUNTRY_INFO!G72*100))),"-"),0)</f>
        <v>91.820677035681612</v>
      </c>
      <c r="AH72" s="11">
        <f t="shared" si="6"/>
        <v>98130</v>
      </c>
      <c r="AI72" s="73">
        <f>IF(AND(COUNTRY_INFO!K72&gt;0,COUNTRY_INFO!K72&lt;4), IF(AC72/Z72*100&lt;&gt;0, IF(AH72/Z72*100&gt;100,100,AH72/Z72*100), "-"),0)</f>
        <v>91.665732541194927</v>
      </c>
      <c r="AJ72" s="261"/>
      <c r="AK72" s="260">
        <f>IF(AND(D72&lt;&gt;0, D72&lt;&gt;"Unknown",D72&lt;&gt;"Stopped",D72&lt;&gt;"Not required"),D72/COUNTRY_INFO!D72, 0)</f>
        <v>0</v>
      </c>
      <c r="AL72" s="260">
        <f>IF(AND(J72&lt;&gt;0,J72&lt;&gt;"Unknown",J72&lt;&gt;"Stopped",J72&lt;&gt;"Not required"),J72/COUNTRY_INFO!D72, 0)</f>
        <v>0</v>
      </c>
      <c r="AM72" s="260">
        <f>IF(AND(P72&lt;&gt;0,P72&lt;&gt;"Unknown",P72&lt;&gt;"Not required"),P72/(COUNTRY_INFO!E72+COUNTRY_INFO!F72), 0)</f>
        <v>1</v>
      </c>
      <c r="AN72" s="260">
        <f>IF(AND(Z72&lt;&gt;0,Z72&lt;&gt;"Unknown",Z72&lt;&gt;"Not required"),IF(COUNTRY_INFO!K72=1,1,IF(COUNTRY_INFO!K72=2,0.5*COUNTRY_INFO!F72/(0.5*COUNTRY_INFO!F72+0.2*COUNTRY_INFO!G72),IF(COUNTRY_INFO!K72=3,COUNTRY_INFO!F72/(COUNTRY_INFO!F72+COUNTRY_INFO!G72)))),0)</f>
        <v>0.33635055860703211</v>
      </c>
      <c r="AO72" s="260">
        <f>IF(AND(Z72&lt;&gt;0,Z72&lt;&gt;"Unknown",Z72&lt;&gt;"Not required"),IF(COUNTRY_INFO!K72=1,0,IF(COUNTRY_INFO!K72=2,0.2*COUNTRY_INFO!G72/(0.5*COUNTRY_INFO!F72+0.2*COUNTRY_INFO!G72),IF(COUNTRY_INFO!K72=3,COUNTRY_INFO!G72/(COUNTRY_INFO!F72+COUNTRY_INFO!G72)))),0)</f>
        <v>0.66364944139296789</v>
      </c>
      <c r="AP72" s="259">
        <f>MAX(COUNTRY_INFO!D72*AK72*PROFILE!$G$7,COUNTRY_INFO!D72*AL72*PROFILE!$G$7)</f>
        <v>0</v>
      </c>
      <c r="AQ72" s="259">
        <f>MAX(COUNTRY_INFO!D72*AK72*PROFILE!$G$8,COUNTRY_INFO!D72*AL72*PROFILE!$G$8,COUNTRY_INFO!D72*AM72*PROFILE!$G$8)</f>
        <v>18142.122739400646</v>
      </c>
      <c r="AR72" s="259">
        <f>MAX(COUNTRY_INFO!D72*AK72*PROFILE!$G$9,COUNTRY_INFO!D72*AL72*PROFILE!$G$9,COUNTRY_INFO!D72*AM72*PROFILE!$G$9,IF(AND(DISTRICT!Z72&lt;&gt;"Unknown",Z72&lt;&gt;"Not required"),COUNTRY_INFO!O72*DISTRICT!AN72,0))</f>
        <v>37675.88475689209</v>
      </c>
      <c r="AS72" s="259">
        <f>MAX(COUNTRY_INFO!D72*AK72*PROFILE!$G$10,COUNTRY_INFO!D72*AL72*PROFILE!$G$10,IF(AND(DISTRICT!Z72&lt;&gt;"Unknown",Z72&lt;&gt;"Not required"),COUNTRY_INFO!O72*DISTRICT!AO72,0))</f>
        <v>71045</v>
      </c>
      <c r="AT72" s="259">
        <f t="shared" si="7"/>
        <v>126863.00749629273</v>
      </c>
      <c r="AU72" s="258" t="str">
        <f t="shared" si="2"/>
        <v>Y</v>
      </c>
      <c r="AV72" s="259">
        <f>MAX('MDA2'!J72,'T1'!L72,'T2'!J72,T3_R1!K72,T3_R2!K72)</f>
        <v>0</v>
      </c>
      <c r="AW72" s="259">
        <f>MAX('MDA1'!K72,'MDA2'!K72,'MDA3'!I72,'MDA3'!L72,'T1'!M72,'T2'!K72,T3_R1!L72,T3_R2!L72)</f>
        <v>32896</v>
      </c>
      <c r="AX72" s="259">
        <f>MAX('MDA1'!L72,'MDA2'!L72,'MDA3'!J72,'MDA3'!M72,'T1'!N72,'T2'!L72,T3_R1!M72,T3_R2!M72)</f>
        <v>65234</v>
      </c>
      <c r="AY72" s="259">
        <f t="shared" si="8"/>
        <v>98130</v>
      </c>
      <c r="AZ72" s="259">
        <f>MAX('MDA2'!J72,T72)</f>
        <v>0</v>
      </c>
      <c r="BA72" s="259">
        <f>MAX('MDA1'!K72,'MDA2'!K72,'MDA3'!I72,'MDA3'!L72,V72,AD72)</f>
        <v>32896</v>
      </c>
      <c r="BB72" s="259">
        <f>MAX('MDA1'!L72,'MDA2'!L72,'MDA3'!J72,'MDA3'!M72,AF72)</f>
        <v>65234</v>
      </c>
      <c r="BC72" s="259">
        <f t="shared" si="3"/>
        <v>98130</v>
      </c>
      <c r="BD72" s="260">
        <f t="shared" si="4"/>
        <v>77.351153765503796</v>
      </c>
    </row>
    <row r="73" spans="1:56" x14ac:dyDescent="0.2">
      <c r="A73" s="10" t="str">
        <f>IF(COUNTRY_INFO!A73=0," ",COUNTRY_INFO!A73)</f>
        <v>Ethiopia</v>
      </c>
      <c r="B73" s="10" t="str">
        <f>IF(COUNTRY_INFO!B73=0," ",COUNTRY_INFO!B73)</f>
        <v>AmharaEast Gojam</v>
      </c>
      <c r="C73" s="87" t="str">
        <f>IF(COUNTRY_INFO!C73=0," ",COUNTRY_INFO!C73)</f>
        <v>Enarje Enawuga</v>
      </c>
      <c r="D73" s="67">
        <f>COUNTRY_INFO!L73</f>
        <v>0</v>
      </c>
      <c r="E73" s="61"/>
      <c r="F73" s="61"/>
      <c r="G73" s="11">
        <f>MAX('MDA1'!M73,'MDA2'!M73)</f>
        <v>0</v>
      </c>
      <c r="H73" s="11">
        <f>IF(AND(COUNTRY_INFO!H73&gt;0,COUNTRY_INFO!H73&lt;4),IF(D73&gt;MAX('MDA1'!M73,'MDA2'!M73),MAX('MDA1'!M73,'MDA2'!M73),D73),0)</f>
        <v>0</v>
      </c>
      <c r="I73" s="73">
        <f>IF(AND(COUNTRY_INFO!H73&gt;0,COUNTRY_INFO!H73&lt;4), IF(G73/D73*100&lt;&gt;0, IF(G73/D73*100&gt;100,100,G73/D73*100), "-"),0)</f>
        <v>0</v>
      </c>
      <c r="J73" s="67">
        <f>COUNTRY_INFO!M73</f>
        <v>0</v>
      </c>
      <c r="K73" s="61"/>
      <c r="L73" s="61"/>
      <c r="M73" s="11">
        <f>MAX('MDA1'!M73,MAX('MDA3'!I73,'MDA3'!L73)+MAX('MDA3'!J73,'MDA3'!M73))</f>
        <v>0</v>
      </c>
      <c r="N73" s="11">
        <f>IF(AND(COUNTRY_INFO!I73&gt;0,COUNTRY_INFO!I73&lt;4),IF(J73&gt;MAX('MDA1'!M73,MAX('MDA3'!I73,'MDA3'!L73)+MAX('MDA3'!J73,'MDA3'!M73)),MAX('MDA1'!M73,MAX('MDA3'!I73,'MDA3'!L73)+MAX('MDA3'!J73,'MDA3'!M73)),J73),0)</f>
        <v>0</v>
      </c>
      <c r="O73" s="73">
        <f>IF(AND(COUNTRY_INFO!I73&gt;0,COUNTRY_INFO!I73&lt;4), IF(M73/J73*100&lt;&gt;0, IF(M73/J73*100&gt;100,100,M73/J73*100), "-"),0)</f>
        <v>0</v>
      </c>
      <c r="P73" s="67">
        <f>COUNTRY_INFO!N73</f>
        <v>0</v>
      </c>
      <c r="Q73" s="61"/>
      <c r="R73" s="61"/>
      <c r="S73" s="11">
        <f>SUM(MAX('MDA2'!J73, 'T1'!L73, MAX(T3_R1!K73, T3_R2!K73)), MAX('MDA1'!K73, 'MDA2'!K73, 'T1'!M73, MAX(T3_R1!L73, T3_R2!L73)), MAX('MDA1'!L73, 'MDA2'!L73, 'T1'!N73, MAX(T3_R1!M73, T3_R2!M73)))</f>
        <v>0</v>
      </c>
      <c r="T73" s="11">
        <f>IF(AND(COUNTRY_INFO!J73&gt;1,COUNTRY_INFO!J73&lt;4),IF(COUNTRY_INFO!E73&gt;MAX('MDA2'!J73,'T1'!L73,MAX(T3_R1!K73,T3_R2!K73)),MAX('MDA2'!J73,'T1'!L73,MAX(T3_R1!K73,T3_R2!K73)),COUNTRY_INFO!E73),0)</f>
        <v>0</v>
      </c>
      <c r="U73" s="217">
        <f>IF(AND(COUNTRY_INFO!J73&gt;1,COUNTRY_INFO!J73&lt;4), IF(T73/COUNTRY_INFO!E73*100&lt;&gt;0, IF(T73/COUNTRY_INFO!E73*100&gt;100,100,T73/COUNTRY_INFO!E73*100), "-"),0)</f>
        <v>0</v>
      </c>
      <c r="V73" s="11">
        <f>IF(AND(COUNTRY_INFO!J73&gt;1,COUNTRY_INFO!J73&lt;4),IF(COUNTRY_INFO!F73&gt;MAX('MDA1'!K73,'MDA2'!K73,'T1'!M73,MAX(T3_R1!L73,T3_R2!L73)),MAX('MDA1'!K73,'MDA2'!K73,'T1'!M73,MAX(T3_R1!L73,T3_R2!L73)),COUNTRY_INFO!F73),0)</f>
        <v>0</v>
      </c>
      <c r="W73" s="217">
        <f>IF(AND(COUNTRY_INFO!J73&gt;1,COUNTRY_INFO!J73&lt;4), IF(V73/COUNTRY_INFO!F73*100&lt;&gt;0, IF(V73/COUNTRY_INFO!F73*100&gt;100,100,V73/COUNTRY_INFO!F73*100), "-"),0)</f>
        <v>0</v>
      </c>
      <c r="X73" s="11">
        <f t="shared" si="5"/>
        <v>0</v>
      </c>
      <c r="Y73" s="73">
        <f>IF(AND(COUNTRY_INFO!J73&gt;1,COUNTRY_INFO!J73&lt;4), IF(S73/P73*100&lt;&gt;0, IF(X73/P73*100&gt;100,100,X73/P73*100), "-"),0)</f>
        <v>0</v>
      </c>
      <c r="Z73" s="67">
        <f>COUNTRY_INFO!O73</f>
        <v>0</v>
      </c>
      <c r="AA73" s="61"/>
      <c r="AB73" s="61"/>
      <c r="AC73" s="11">
        <f>MAX('T1'!L73,'T2'!J73)+MAX('T1'!M73,'T2'!K73)+MAX('T1'!N73,'T2'!L73)</f>
        <v>0</v>
      </c>
      <c r="AD73" s="11">
        <f>IF(COUNTRY_INFO!K73=1,IF(COUNTRY_INFO!F73*0.33&gt;MAX('T1'!M73,'T2'!K73),MAX('T1'!M73,'T2'!K73),COUNTRY_INFO!F73*0.33),IF(COUNTRY_INFO!K73=2,IF(COUNTRY_INFO!F73*0.5&gt;MAX('T1'!M73,'T2'!K73),MAX('T1'!M73,'T2'!K73),COUNTRY_INFO!F73*0.5),IF(COUNTRY_INFO!K73=3,IF(COUNTRY_INFO!F73&gt;MAX('T1'!M73,'T2'!K73),MAX('T1'!M73,'T2'!K73),COUNTRY_INFO!F73),0)))</f>
        <v>0</v>
      </c>
      <c r="AE73" s="217">
        <f>IF(AND(COUNTRY_INFO!K73&gt;0,COUNTRY_INFO!K73&lt;4),IF(Z73&gt;0,IF(COUNTRY_INFO!K73=1, AD73/(COUNTRY_INFO!F73*0.33)*100, IF(COUNTRY_INFO!K73=2, AD73/(COUNTRY_INFO!F73*0.5)*100, IF(COUNTRY_INFO!K73=3, AD73/COUNTRY_INFO!F73*100))),"-"),0)</f>
        <v>0</v>
      </c>
      <c r="AF73" s="11">
        <f>IF(COUNTRY_INFO!K73=2,IF(COUNTRY_INFO!G73*0.2&gt;MAX('T1'!N73,'T2'!L73),MAX('T1'!N73,'T2'!L73),COUNTRY_INFO!G73*0.2),IF(COUNTRY_INFO!K73=3,IF(COUNTRY_INFO!G73&gt;MAX('T1'!N73,'T2'!L73),MAX('T1'!N73,'T2'!L73),COUNTRY_INFO!G73),0))</f>
        <v>0</v>
      </c>
      <c r="AG73" s="217">
        <f>IF(AND(COUNTRY_INFO!K73&gt;0,COUNTRY_INFO!K73&lt;4),IF(Z73&gt;0,IF(COUNTRY_INFO!K73=1, 0, IF(COUNTRY_INFO!K73=2, AF73/(COUNTRY_INFO!G73*0.2)*100, IF(COUNTRY_INFO!K73=3, AF73/COUNTRY_INFO!G73*100))),"-"),0)</f>
        <v>0</v>
      </c>
      <c r="AH73" s="11">
        <f t="shared" si="6"/>
        <v>0</v>
      </c>
      <c r="AI73" s="73">
        <f>IF(AND(COUNTRY_INFO!K73&gt;0,COUNTRY_INFO!K73&lt;4), IF(AC73/Z73*100&lt;&gt;0, IF(AH73/Z73*100&gt;100,100,AH73/Z73*100), "-"),0)</f>
        <v>0</v>
      </c>
      <c r="AJ73" s="261"/>
      <c r="AK73" s="260">
        <f>IF(AND(D73&lt;&gt;0, D73&lt;&gt;"Unknown",D73&lt;&gt;"Stopped",D73&lt;&gt;"Not required"),D73/COUNTRY_INFO!D73, 0)</f>
        <v>0</v>
      </c>
      <c r="AL73" s="260">
        <f>IF(AND(J73&lt;&gt;0,J73&lt;&gt;"Unknown",J73&lt;&gt;"Stopped",J73&lt;&gt;"Not required"),J73/COUNTRY_INFO!D73, 0)</f>
        <v>0</v>
      </c>
      <c r="AM73" s="260">
        <f>IF(AND(P73&lt;&gt;0,P73&lt;&gt;"Unknown",P73&lt;&gt;"Not required"),P73/(COUNTRY_INFO!E73+COUNTRY_INFO!F73), 0)</f>
        <v>0</v>
      </c>
      <c r="AN73" s="260">
        <f>IF(AND(Z73&lt;&gt;0,Z73&lt;&gt;"Unknown",Z73&lt;&gt;"Not required"),IF(COUNTRY_INFO!K73=1,1,IF(COUNTRY_INFO!K73=2,0.5*COUNTRY_INFO!F73/(0.5*COUNTRY_INFO!F73+0.2*COUNTRY_INFO!G73),IF(COUNTRY_INFO!K73=3,COUNTRY_INFO!F73/(COUNTRY_INFO!F73+COUNTRY_INFO!G73)))),0)</f>
        <v>0</v>
      </c>
      <c r="AO73" s="260">
        <f>IF(AND(Z73&lt;&gt;0,Z73&lt;&gt;"Unknown",Z73&lt;&gt;"Not required"),IF(COUNTRY_INFO!K73=1,0,IF(COUNTRY_INFO!K73=2,0.2*COUNTRY_INFO!G73/(0.5*COUNTRY_INFO!F73+0.2*COUNTRY_INFO!G73),IF(COUNTRY_INFO!K73=3,COUNTRY_INFO!G73/(COUNTRY_INFO!F73+COUNTRY_INFO!G73)))),0)</f>
        <v>0</v>
      </c>
      <c r="AP73" s="259">
        <f>MAX(COUNTRY_INFO!D73*AK73*PROFILE!$G$7,COUNTRY_INFO!D73*AL73*PROFILE!$G$7)</f>
        <v>0</v>
      </c>
      <c r="AQ73" s="259">
        <f>MAX(COUNTRY_INFO!D73*AK73*PROFILE!$G$8,COUNTRY_INFO!D73*AL73*PROFILE!$G$8,COUNTRY_INFO!D73*AM73*PROFILE!$G$8)</f>
        <v>0</v>
      </c>
      <c r="AR73" s="259">
        <f>MAX(COUNTRY_INFO!D73*AK73*PROFILE!$G$9,COUNTRY_INFO!D73*AL73*PROFILE!$G$9,COUNTRY_INFO!D73*AM73*PROFILE!$G$9,IF(AND(DISTRICT!Z73&lt;&gt;"Unknown",Z73&lt;&gt;"Not required"),COUNTRY_INFO!O73*DISTRICT!AN73,0))</f>
        <v>0</v>
      </c>
      <c r="AS73" s="259">
        <f>MAX(COUNTRY_INFO!D73*AK73*PROFILE!$G$10,COUNTRY_INFO!D73*AL73*PROFILE!$G$10,IF(AND(DISTRICT!Z73&lt;&gt;"Unknown",Z73&lt;&gt;"Not required"),COUNTRY_INFO!O73*DISTRICT!AO73,0))</f>
        <v>0</v>
      </c>
      <c r="AT73" s="259">
        <f t="shared" si="7"/>
        <v>0</v>
      </c>
      <c r="AU73" s="258">
        <f t="shared" ref="AU73:AU136" si="9">IF(COUNTIFS(AK73:AN73,"&gt;0")=0,0, IF(COUNTIFS(AK73:AN73,"&gt;0")&lt;=IF(AND(OR(D73&gt;=0,D73="Not required",D73="Unknown",D73="Stopped"),D73&gt;0,H73&gt;0),1,0)+IF(AND(OR(J73&gt;=0,J73="Not required",J73="Unknown",J73="Stopped"),J73&gt;0,N73&gt;0),1,0)+IF(AND(OR(P73&gt;=0,P73="Not required",P73="Unknown"),P73&gt;0,X73&gt;0),1,0)+IF(AND(OR(Z73&gt;=0,Z73="Not required",Z73="Unknown"),Z73&gt;0,AH73&gt;0),1,0),"Y",0))</f>
        <v>0</v>
      </c>
      <c r="AV73" s="259">
        <f>MAX('MDA2'!J73,'T1'!L73,'T2'!J73,T3_R1!K73,T3_R2!K73)</f>
        <v>0</v>
      </c>
      <c r="AW73" s="259">
        <f>MAX('MDA1'!K73,'MDA2'!K73,'MDA3'!I73,'MDA3'!L73,'T1'!M73,'T2'!K73,T3_R1!L73,T3_R2!L73)</f>
        <v>0</v>
      </c>
      <c r="AX73" s="259">
        <f>MAX('MDA1'!L73,'MDA2'!L73,'MDA3'!J73,'MDA3'!M73,'T1'!N73,'T2'!L73,T3_R1!M73,T3_R2!M73)</f>
        <v>0</v>
      </c>
      <c r="AY73" s="259">
        <f t="shared" si="8"/>
        <v>0</v>
      </c>
      <c r="AZ73" s="259">
        <f>MAX('MDA2'!J73,T73)</f>
        <v>0</v>
      </c>
      <c r="BA73" s="259">
        <f>MAX('MDA1'!K73,'MDA2'!K73,'MDA3'!I73,'MDA3'!L73,V73,AD73)</f>
        <v>0</v>
      </c>
      <c r="BB73" s="259">
        <f>MAX('MDA1'!L73,'MDA2'!L73,'MDA3'!J73,'MDA3'!M73,AF73)</f>
        <v>0</v>
      </c>
      <c r="BC73" s="259">
        <f t="shared" ref="BC73:BC136" si="10">IF(AT73&lt;SUM(AZ73:BB73), AT73,SUM(AZ73:BB73))</f>
        <v>0</v>
      </c>
      <c r="BD73" s="260">
        <f t="shared" ref="BD73:BD136" si="11">IF(AT73&lt;&gt;0,BC73/AT73*100,0)</f>
        <v>0</v>
      </c>
    </row>
    <row r="74" spans="1:56" x14ac:dyDescent="0.2">
      <c r="A74" s="10" t="str">
        <f>IF(COUNTRY_INFO!A74=0," ",COUNTRY_INFO!A74)</f>
        <v>Ethiopia</v>
      </c>
      <c r="B74" s="10" t="str">
        <f>IF(COUNTRY_INFO!B74=0," ",COUNTRY_INFO!B74)</f>
        <v>AmharaEast Gojam</v>
      </c>
      <c r="C74" s="87" t="str">
        <f>IF(COUNTRY_INFO!C74=0," ",COUNTRY_INFO!C74)</f>
        <v>Enebsie Sarmeder</v>
      </c>
      <c r="D74" s="67">
        <f>COUNTRY_INFO!L74</f>
        <v>0</v>
      </c>
      <c r="E74" s="61"/>
      <c r="F74" s="61"/>
      <c r="G74" s="11">
        <f>MAX('MDA1'!M74,'MDA2'!M74)</f>
        <v>0</v>
      </c>
      <c r="H74" s="11">
        <f>IF(AND(COUNTRY_INFO!H74&gt;0,COUNTRY_INFO!H74&lt;4),IF(D74&gt;MAX('MDA1'!M74,'MDA2'!M74),MAX('MDA1'!M74,'MDA2'!M74),D74),0)</f>
        <v>0</v>
      </c>
      <c r="I74" s="73">
        <f>IF(AND(COUNTRY_INFO!H74&gt;0,COUNTRY_INFO!H74&lt;4), IF(G74/D74*100&lt;&gt;0, IF(G74/D74*100&gt;100,100,G74/D74*100), "-"),0)</f>
        <v>0</v>
      </c>
      <c r="J74" s="67">
        <f>COUNTRY_INFO!M74</f>
        <v>0</v>
      </c>
      <c r="K74" s="61"/>
      <c r="L74" s="61"/>
      <c r="M74" s="11">
        <f>MAX('MDA1'!M74,MAX('MDA3'!I74,'MDA3'!L74)+MAX('MDA3'!J74,'MDA3'!M74))</f>
        <v>0</v>
      </c>
      <c r="N74" s="11">
        <f>IF(AND(COUNTRY_INFO!I74&gt;0,COUNTRY_INFO!I74&lt;4),IF(J74&gt;MAX('MDA1'!M74,MAX('MDA3'!I74,'MDA3'!L74)+MAX('MDA3'!J74,'MDA3'!M74)),MAX('MDA1'!M74,MAX('MDA3'!I74,'MDA3'!L74)+MAX('MDA3'!J74,'MDA3'!M74)),J74),0)</f>
        <v>0</v>
      </c>
      <c r="O74" s="73">
        <f>IF(AND(COUNTRY_INFO!I74&gt;0,COUNTRY_INFO!I74&lt;4), IF(M74/J74*100&lt;&gt;0, IF(M74/J74*100&gt;100,100,M74/J74*100), "-"),0)</f>
        <v>0</v>
      </c>
      <c r="P74" s="67">
        <f>COUNTRY_INFO!N74</f>
        <v>69241</v>
      </c>
      <c r="Q74" s="61"/>
      <c r="R74" s="61"/>
      <c r="S74" s="11">
        <f>SUM(MAX('MDA2'!J74, 'T1'!L74, MAX(T3_R1!K74, T3_R2!K74)), MAX('MDA1'!K74, 'MDA2'!K74, 'T1'!M74, MAX(T3_R1!L74, T3_R2!L74)), MAX('MDA1'!L74, 'MDA2'!L74, 'T1'!N74, MAX(T3_R1!M74, T3_R2!M74)))</f>
        <v>0</v>
      </c>
      <c r="T74" s="11">
        <f>IF(AND(COUNTRY_INFO!J74&gt;1,COUNTRY_INFO!J74&lt;4),IF(COUNTRY_INFO!E74&gt;MAX('MDA2'!J74,'T1'!L74,MAX(T3_R1!K74,T3_R2!K74)),MAX('MDA2'!J74,'T1'!L74,MAX(T3_R1!K74,T3_R2!K74)),COUNTRY_INFO!E74),0)</f>
        <v>0</v>
      </c>
      <c r="U74" s="217" t="str">
        <f>IF(AND(COUNTRY_INFO!J74&gt;1,COUNTRY_INFO!J74&lt;4), IF(T74/COUNTRY_INFO!E74*100&lt;&gt;0, IF(T74/COUNTRY_INFO!E74*100&gt;100,100,T74/COUNTRY_INFO!E74*100), "-"),0)</f>
        <v>-</v>
      </c>
      <c r="V74" s="11">
        <f>IF(AND(COUNTRY_INFO!J74&gt;1,COUNTRY_INFO!J74&lt;4),IF(COUNTRY_INFO!F74&gt;MAX('MDA1'!K74,'MDA2'!K74,'T1'!M74,MAX(T3_R1!L74,T3_R2!L74)),MAX('MDA1'!K74,'MDA2'!K74,'T1'!M74,MAX(T3_R1!L74,T3_R2!L74)),COUNTRY_INFO!F74),0)</f>
        <v>0</v>
      </c>
      <c r="W74" s="217" t="str">
        <f>IF(AND(COUNTRY_INFO!J74&gt;1,COUNTRY_INFO!J74&lt;4), IF(V74/COUNTRY_INFO!F74*100&lt;&gt;0, IF(V74/COUNTRY_INFO!F74*100&gt;100,100,V74/COUNTRY_INFO!F74*100), "-"),0)</f>
        <v>-</v>
      </c>
      <c r="X74" s="11">
        <f t="shared" ref="X74:X137" si="12">SUM(T74,V74)</f>
        <v>0</v>
      </c>
      <c r="Y74" s="73" t="str">
        <f>IF(AND(COUNTRY_INFO!J74&gt;1,COUNTRY_INFO!J74&lt;4), IF(S74/P74*100&lt;&gt;0, IF(X74/P74*100&gt;100,100,X74/P74*100), "-"),0)</f>
        <v>-</v>
      </c>
      <c r="Z74" s="67">
        <f>COUNTRY_INFO!O74</f>
        <v>15575.67</v>
      </c>
      <c r="AA74" s="61"/>
      <c r="AB74" s="61"/>
      <c r="AC74" s="11">
        <f>MAX('T1'!L74,'T2'!J74)+MAX('T1'!M74,'T2'!K74)+MAX('T1'!N74,'T2'!L74)</f>
        <v>0</v>
      </c>
      <c r="AD74" s="11">
        <f>IF(COUNTRY_INFO!K74=1,IF(COUNTRY_INFO!F74*0.33&gt;MAX('T1'!M74,'T2'!K74),MAX('T1'!M74,'T2'!K74),COUNTRY_INFO!F74*0.33),IF(COUNTRY_INFO!K74=2,IF(COUNTRY_INFO!F74*0.5&gt;MAX('T1'!M74,'T2'!K74),MAX('T1'!M74,'T2'!K74),COUNTRY_INFO!F74*0.5),IF(COUNTRY_INFO!K74=3,IF(COUNTRY_INFO!F74&gt;MAX('T1'!M74,'T2'!K74),MAX('T1'!M74,'T2'!K74),COUNTRY_INFO!F74),0)))</f>
        <v>0</v>
      </c>
      <c r="AE74" s="217">
        <f>IF(AND(COUNTRY_INFO!K74&gt;0,COUNTRY_INFO!K74&lt;4),IF(Z74&gt;0,IF(COUNTRY_INFO!K74=1, AD74/(COUNTRY_INFO!F74*0.33)*100, IF(COUNTRY_INFO!K74=2, AD74/(COUNTRY_INFO!F74*0.5)*100, IF(COUNTRY_INFO!K74=3, AD74/COUNTRY_INFO!F74*100))),"-"),0)</f>
        <v>0</v>
      </c>
      <c r="AF74" s="11">
        <f>IF(COUNTRY_INFO!K74=2,IF(COUNTRY_INFO!G74*0.2&gt;MAX('T1'!N74,'T2'!L74),MAX('T1'!N74,'T2'!L74),COUNTRY_INFO!G74*0.2),IF(COUNTRY_INFO!K74=3,IF(COUNTRY_INFO!G74&gt;MAX('T1'!N74,'T2'!L74),MAX('T1'!N74,'T2'!L74),COUNTRY_INFO!G74),0))</f>
        <v>0</v>
      </c>
      <c r="AG74" s="217">
        <f>IF(AND(COUNTRY_INFO!K74&gt;0,COUNTRY_INFO!K74&lt;4),IF(Z74&gt;0,IF(COUNTRY_INFO!K74=1, 0, IF(COUNTRY_INFO!K74=2, AF74/(COUNTRY_INFO!G74*0.2)*100, IF(COUNTRY_INFO!K74=3, AF74/COUNTRY_INFO!G74*100))),"-"),0)</f>
        <v>0</v>
      </c>
      <c r="AH74" s="11">
        <f t="shared" ref="AH74:AH137" si="13">SUM(AD74,AF74)</f>
        <v>0</v>
      </c>
      <c r="AI74" s="73" t="str">
        <f>IF(AND(COUNTRY_INFO!K74&gt;0,COUNTRY_INFO!K74&lt;4), IF(AC74/Z74*100&lt;&gt;0, IF(AH74/Z74*100&gt;100,100,AH74/Z74*100), "-"),0)</f>
        <v>-</v>
      </c>
      <c r="AJ74" s="261"/>
      <c r="AK74" s="260">
        <f>IF(AND(D74&lt;&gt;0, D74&lt;&gt;"Unknown",D74&lt;&gt;"Stopped",D74&lt;&gt;"Not required"),D74/COUNTRY_INFO!D74, 0)</f>
        <v>0</v>
      </c>
      <c r="AL74" s="260">
        <f>IF(AND(J74&lt;&gt;0,J74&lt;&gt;"Unknown",J74&lt;&gt;"Stopped",J74&lt;&gt;"Not required"),J74/COUNTRY_INFO!D74, 0)</f>
        <v>0</v>
      </c>
      <c r="AM74" s="260">
        <f>IF(AND(P74&lt;&gt;0,P74&lt;&gt;"Unknown",P74&lt;&gt;"Not required"),P74/(COUNTRY_INFO!E74+COUNTRY_INFO!F74), 0)</f>
        <v>1</v>
      </c>
      <c r="AN74" s="260">
        <f>IF(AND(Z74&lt;&gt;0,Z74&lt;&gt;"Unknown",Z74&lt;&gt;"Not required"),IF(COUNTRY_INFO!K74=1,1,IF(COUNTRY_INFO!K74=2,0.5*COUNTRY_INFO!F74/(0.5*COUNTRY_INFO!F74+0.2*COUNTRY_INFO!G74),IF(COUNTRY_INFO!K74=3,COUNTRY_INFO!F74/(COUNTRY_INFO!F74+COUNTRY_INFO!G74)))),0)</f>
        <v>1</v>
      </c>
      <c r="AO74" s="260">
        <f>IF(AND(Z74&lt;&gt;0,Z74&lt;&gt;"Unknown",Z74&lt;&gt;"Not required"),IF(COUNTRY_INFO!K74=1,0,IF(COUNTRY_INFO!K74=2,0.2*COUNTRY_INFO!G74/(0.5*COUNTRY_INFO!F74+0.2*COUNTRY_INFO!G74),IF(COUNTRY_INFO!K74=3,COUNTRY_INFO!G74/(COUNTRY_INFO!F74+COUNTRY_INFO!G74)))),0)</f>
        <v>0</v>
      </c>
      <c r="AP74" s="259">
        <f>MAX(COUNTRY_INFO!D74*AK74*PROFILE!$G$7,COUNTRY_INFO!D74*AL74*PROFILE!$G$7)</f>
        <v>0</v>
      </c>
      <c r="AQ74" s="259">
        <f>MAX(COUNTRY_INFO!D74*AK74*PROFILE!$G$8,COUNTRY_INFO!D74*AL74*PROFILE!$G$8,COUNTRY_INFO!D74*AM74*PROFILE!$G$8)</f>
        <v>23781.300322715037</v>
      </c>
      <c r="AR74" s="259">
        <f>MAX(COUNTRY_INFO!D74*AK74*PROFILE!$G$9,COUNTRY_INFO!D74*AL74*PROFILE!$G$9,COUNTRY_INFO!D74*AM74*PROFILE!$G$9,IF(AND(DISTRICT!Z74&lt;&gt;"Unknown",Z74&lt;&gt;"Not required"),COUNTRY_INFO!O74*DISTRICT!AN74,0))</f>
        <v>49386.807883389542</v>
      </c>
      <c r="AS74" s="259">
        <f>MAX(COUNTRY_INFO!D74*AK74*PROFILE!$G$10,COUNTRY_INFO!D74*AL74*PROFILE!$G$10,IF(AND(DISTRICT!Z74&lt;&gt;"Unknown",Z74&lt;&gt;"Not required"),COUNTRY_INFO!O74*DISTRICT!AO74,0))</f>
        <v>0</v>
      </c>
      <c r="AT74" s="259">
        <f t="shared" ref="AT74:AT137" si="14">SUM(AP74:AS74)</f>
        <v>73168.108206104574</v>
      </c>
      <c r="AU74" s="258">
        <f t="shared" si="9"/>
        <v>0</v>
      </c>
      <c r="AV74" s="259">
        <f>MAX('MDA2'!J74,'T1'!L74,'T2'!J74,T3_R1!K74,T3_R2!K74)</f>
        <v>0</v>
      </c>
      <c r="AW74" s="259">
        <f>MAX('MDA1'!K74,'MDA2'!K74,'MDA3'!I74,'MDA3'!L74,'T1'!M74,'T2'!K74,T3_R1!L74,T3_R2!L74)</f>
        <v>0</v>
      </c>
      <c r="AX74" s="259">
        <f>MAX('MDA1'!L74,'MDA2'!L74,'MDA3'!J74,'MDA3'!M74,'T1'!N74,'T2'!L74,T3_R1!M74,T3_R2!M74)</f>
        <v>0</v>
      </c>
      <c r="AY74" s="259">
        <f t="shared" ref="AY74:AY137" si="15">SUM(AV74:AX74)</f>
        <v>0</v>
      </c>
      <c r="AZ74" s="259">
        <f>MAX('MDA2'!J74,T74)</f>
        <v>0</v>
      </c>
      <c r="BA74" s="259">
        <f>MAX('MDA1'!K74,'MDA2'!K74,'MDA3'!I74,'MDA3'!L74,V74,AD74)</f>
        <v>0</v>
      </c>
      <c r="BB74" s="259">
        <f>MAX('MDA1'!L74,'MDA2'!L74,'MDA3'!J74,'MDA3'!M74,AF74)</f>
        <v>0</v>
      </c>
      <c r="BC74" s="259">
        <f t="shared" si="10"/>
        <v>0</v>
      </c>
      <c r="BD74" s="260">
        <f t="shared" si="11"/>
        <v>0</v>
      </c>
    </row>
    <row r="75" spans="1:56" x14ac:dyDescent="0.2">
      <c r="A75" s="10" t="str">
        <f>IF(COUNTRY_INFO!A75=0," ",COUNTRY_INFO!A75)</f>
        <v>Ethiopia</v>
      </c>
      <c r="B75" s="10" t="str">
        <f>IF(COUNTRY_INFO!B75=0," ",COUNTRY_INFO!B75)</f>
        <v>AmharaEast Gojam</v>
      </c>
      <c r="C75" s="87" t="str">
        <f>IF(COUNTRY_INFO!C75=0," ",COUNTRY_INFO!C75)</f>
        <v>Enemay</v>
      </c>
      <c r="D75" s="67">
        <f>COUNTRY_INFO!L75</f>
        <v>0</v>
      </c>
      <c r="E75" s="61"/>
      <c r="F75" s="61"/>
      <c r="G75" s="11">
        <f>MAX('MDA1'!M75,'MDA2'!M75)</f>
        <v>0</v>
      </c>
      <c r="H75" s="11">
        <f>IF(AND(COUNTRY_INFO!H75&gt;0,COUNTRY_INFO!H75&lt;4),IF(D75&gt;MAX('MDA1'!M75,'MDA2'!M75),MAX('MDA1'!M75,'MDA2'!M75),D75),0)</f>
        <v>0</v>
      </c>
      <c r="I75" s="73">
        <f>IF(AND(COUNTRY_INFO!H75&gt;0,COUNTRY_INFO!H75&lt;4), IF(G75/D75*100&lt;&gt;0, IF(G75/D75*100&gt;100,100,G75/D75*100), "-"),0)</f>
        <v>0</v>
      </c>
      <c r="J75" s="67">
        <f>COUNTRY_INFO!M75</f>
        <v>0</v>
      </c>
      <c r="K75" s="61"/>
      <c r="L75" s="61"/>
      <c r="M75" s="11">
        <f>MAX('MDA1'!M75,MAX('MDA3'!I75,'MDA3'!L75)+MAX('MDA3'!J75,'MDA3'!M75))</f>
        <v>0</v>
      </c>
      <c r="N75" s="11">
        <f>IF(AND(COUNTRY_INFO!I75&gt;0,COUNTRY_INFO!I75&lt;4),IF(J75&gt;MAX('MDA1'!M75,MAX('MDA3'!I75,'MDA3'!L75)+MAX('MDA3'!J75,'MDA3'!M75)),MAX('MDA1'!M75,MAX('MDA3'!I75,'MDA3'!L75)+MAX('MDA3'!J75,'MDA3'!M75)),J75),0)</f>
        <v>0</v>
      </c>
      <c r="O75" s="73">
        <f>IF(AND(COUNTRY_INFO!I75&gt;0,COUNTRY_INFO!I75&lt;4), IF(M75/J75*100&lt;&gt;0, IF(M75/J75*100&gt;100,100,M75/J75*100), "-"),0)</f>
        <v>0</v>
      </c>
      <c r="P75" s="67">
        <f>COUNTRY_INFO!N75</f>
        <v>0</v>
      </c>
      <c r="Q75" s="61"/>
      <c r="R75" s="61"/>
      <c r="S75" s="11">
        <f>SUM(MAX('MDA2'!J75, 'T1'!L75, MAX(T3_R1!K75, T3_R2!K75)), MAX('MDA1'!K75, 'MDA2'!K75, 'T1'!M75, MAX(T3_R1!L75, T3_R2!L75)), MAX('MDA1'!L75, 'MDA2'!L75, 'T1'!N75, MAX(T3_R1!M75, T3_R2!M75)))</f>
        <v>0</v>
      </c>
      <c r="T75" s="11">
        <f>IF(AND(COUNTRY_INFO!J75&gt;1,COUNTRY_INFO!J75&lt;4),IF(COUNTRY_INFO!E75&gt;MAX('MDA2'!J75,'T1'!L75,MAX(T3_R1!K75,T3_R2!K75)),MAX('MDA2'!J75,'T1'!L75,MAX(T3_R1!K75,T3_R2!K75)),COUNTRY_INFO!E75),0)</f>
        <v>0</v>
      </c>
      <c r="U75" s="217">
        <f>IF(AND(COUNTRY_INFO!J75&gt;1,COUNTRY_INFO!J75&lt;4), IF(T75/COUNTRY_INFO!E75*100&lt;&gt;0, IF(T75/COUNTRY_INFO!E75*100&gt;100,100,T75/COUNTRY_INFO!E75*100), "-"),0)</f>
        <v>0</v>
      </c>
      <c r="V75" s="11">
        <f>IF(AND(COUNTRY_INFO!J75&gt;1,COUNTRY_INFO!J75&lt;4),IF(COUNTRY_INFO!F75&gt;MAX('MDA1'!K75,'MDA2'!K75,'T1'!M75,MAX(T3_R1!L75,T3_R2!L75)),MAX('MDA1'!K75,'MDA2'!K75,'T1'!M75,MAX(T3_R1!L75,T3_R2!L75)),COUNTRY_INFO!F75),0)</f>
        <v>0</v>
      </c>
      <c r="W75" s="217">
        <f>IF(AND(COUNTRY_INFO!J75&gt;1,COUNTRY_INFO!J75&lt;4), IF(V75/COUNTRY_INFO!F75*100&lt;&gt;0, IF(V75/COUNTRY_INFO!F75*100&gt;100,100,V75/COUNTRY_INFO!F75*100), "-"),0)</f>
        <v>0</v>
      </c>
      <c r="X75" s="11">
        <f t="shared" si="12"/>
        <v>0</v>
      </c>
      <c r="Y75" s="73">
        <f>IF(AND(COUNTRY_INFO!J75&gt;1,COUNTRY_INFO!J75&lt;4), IF(S75/P75*100&lt;&gt;0, IF(X75/P75*100&gt;100,100,X75/P75*100), "-"),0)</f>
        <v>0</v>
      </c>
      <c r="Z75" s="67">
        <f>COUNTRY_INFO!O75</f>
        <v>0</v>
      </c>
      <c r="AA75" s="61"/>
      <c r="AB75" s="61"/>
      <c r="AC75" s="11">
        <f>MAX('T1'!L75,'T2'!J75)+MAX('T1'!M75,'T2'!K75)+MAX('T1'!N75,'T2'!L75)</f>
        <v>0</v>
      </c>
      <c r="AD75" s="11">
        <f>IF(COUNTRY_INFO!K75=1,IF(COUNTRY_INFO!F75*0.33&gt;MAX('T1'!M75,'T2'!K75),MAX('T1'!M75,'T2'!K75),COUNTRY_INFO!F75*0.33),IF(COUNTRY_INFO!K75=2,IF(COUNTRY_INFO!F75*0.5&gt;MAX('T1'!M75,'T2'!K75),MAX('T1'!M75,'T2'!K75),COUNTRY_INFO!F75*0.5),IF(COUNTRY_INFO!K75=3,IF(COUNTRY_INFO!F75&gt;MAX('T1'!M75,'T2'!K75),MAX('T1'!M75,'T2'!K75),COUNTRY_INFO!F75),0)))</f>
        <v>0</v>
      </c>
      <c r="AE75" s="217">
        <f>IF(AND(COUNTRY_INFO!K75&gt;0,COUNTRY_INFO!K75&lt;4),IF(Z75&gt;0,IF(COUNTRY_INFO!K75=1, AD75/(COUNTRY_INFO!F75*0.33)*100, IF(COUNTRY_INFO!K75=2, AD75/(COUNTRY_INFO!F75*0.5)*100, IF(COUNTRY_INFO!K75=3, AD75/COUNTRY_INFO!F75*100))),"-"),0)</f>
        <v>0</v>
      </c>
      <c r="AF75" s="11">
        <f>IF(COUNTRY_INFO!K75=2,IF(COUNTRY_INFO!G75*0.2&gt;MAX('T1'!N75,'T2'!L75),MAX('T1'!N75,'T2'!L75),COUNTRY_INFO!G75*0.2),IF(COUNTRY_INFO!K75=3,IF(COUNTRY_INFO!G75&gt;MAX('T1'!N75,'T2'!L75),MAX('T1'!N75,'T2'!L75),COUNTRY_INFO!G75),0))</f>
        <v>0</v>
      </c>
      <c r="AG75" s="217">
        <f>IF(AND(COUNTRY_INFO!K75&gt;0,COUNTRY_INFO!K75&lt;4),IF(Z75&gt;0,IF(COUNTRY_INFO!K75=1, 0, IF(COUNTRY_INFO!K75=2, AF75/(COUNTRY_INFO!G75*0.2)*100, IF(COUNTRY_INFO!K75=3, AF75/COUNTRY_INFO!G75*100))),"-"),0)</f>
        <v>0</v>
      </c>
      <c r="AH75" s="11">
        <f t="shared" si="13"/>
        <v>0</v>
      </c>
      <c r="AI75" s="73">
        <f>IF(AND(COUNTRY_INFO!K75&gt;0,COUNTRY_INFO!K75&lt;4), IF(AC75/Z75*100&lt;&gt;0, IF(AH75/Z75*100&gt;100,100,AH75/Z75*100), "-"),0)</f>
        <v>0</v>
      </c>
      <c r="AJ75" s="261"/>
      <c r="AK75" s="260">
        <f>IF(AND(D75&lt;&gt;0, D75&lt;&gt;"Unknown",D75&lt;&gt;"Stopped",D75&lt;&gt;"Not required"),D75/COUNTRY_INFO!D75, 0)</f>
        <v>0</v>
      </c>
      <c r="AL75" s="260">
        <f>IF(AND(J75&lt;&gt;0,J75&lt;&gt;"Unknown",J75&lt;&gt;"Stopped",J75&lt;&gt;"Not required"),J75/COUNTRY_INFO!D75, 0)</f>
        <v>0</v>
      </c>
      <c r="AM75" s="260">
        <f>IF(AND(P75&lt;&gt;0,P75&lt;&gt;"Unknown",P75&lt;&gt;"Not required"),P75/(COUNTRY_INFO!E75+COUNTRY_INFO!F75), 0)</f>
        <v>0</v>
      </c>
      <c r="AN75" s="260">
        <f>IF(AND(Z75&lt;&gt;0,Z75&lt;&gt;"Unknown",Z75&lt;&gt;"Not required"),IF(COUNTRY_INFO!K75=1,1,IF(COUNTRY_INFO!K75=2,0.5*COUNTRY_INFO!F75/(0.5*COUNTRY_INFO!F75+0.2*COUNTRY_INFO!G75),IF(COUNTRY_INFO!K75=3,COUNTRY_INFO!F75/(COUNTRY_INFO!F75+COUNTRY_INFO!G75)))),0)</f>
        <v>0</v>
      </c>
      <c r="AO75" s="260">
        <f>IF(AND(Z75&lt;&gt;0,Z75&lt;&gt;"Unknown",Z75&lt;&gt;"Not required"),IF(COUNTRY_INFO!K75=1,0,IF(COUNTRY_INFO!K75=2,0.2*COUNTRY_INFO!G75/(0.5*COUNTRY_INFO!F75+0.2*COUNTRY_INFO!G75),IF(COUNTRY_INFO!K75=3,COUNTRY_INFO!G75/(COUNTRY_INFO!F75+COUNTRY_INFO!G75)))),0)</f>
        <v>0</v>
      </c>
      <c r="AP75" s="259">
        <f>MAX(COUNTRY_INFO!D75*AK75*PROFILE!$G$7,COUNTRY_INFO!D75*AL75*PROFILE!$G$7)</f>
        <v>0</v>
      </c>
      <c r="AQ75" s="259">
        <f>MAX(COUNTRY_INFO!D75*AK75*PROFILE!$G$8,COUNTRY_INFO!D75*AL75*PROFILE!$G$8,COUNTRY_INFO!D75*AM75*PROFILE!$G$8)</f>
        <v>0</v>
      </c>
      <c r="AR75" s="259">
        <f>MAX(COUNTRY_INFO!D75*AK75*PROFILE!$G$9,COUNTRY_INFO!D75*AL75*PROFILE!$G$9,COUNTRY_INFO!D75*AM75*PROFILE!$G$9,IF(AND(DISTRICT!Z75&lt;&gt;"Unknown",Z75&lt;&gt;"Not required"),COUNTRY_INFO!O75*DISTRICT!AN75,0))</f>
        <v>0</v>
      </c>
      <c r="AS75" s="259">
        <f>MAX(COUNTRY_INFO!D75*AK75*PROFILE!$G$10,COUNTRY_INFO!D75*AL75*PROFILE!$G$10,IF(AND(DISTRICT!Z75&lt;&gt;"Unknown",Z75&lt;&gt;"Not required"),COUNTRY_INFO!O75*DISTRICT!AO75,0))</f>
        <v>0</v>
      </c>
      <c r="AT75" s="259">
        <f t="shared" si="14"/>
        <v>0</v>
      </c>
      <c r="AU75" s="258">
        <f t="shared" si="9"/>
        <v>0</v>
      </c>
      <c r="AV75" s="259">
        <f>MAX('MDA2'!J75,'T1'!L75,'T2'!J75,T3_R1!K75,T3_R2!K75)</f>
        <v>0</v>
      </c>
      <c r="AW75" s="259">
        <f>MAX('MDA1'!K75,'MDA2'!K75,'MDA3'!I75,'MDA3'!L75,'T1'!M75,'T2'!K75,T3_R1!L75,T3_R2!L75)</f>
        <v>0</v>
      </c>
      <c r="AX75" s="259">
        <f>MAX('MDA1'!L75,'MDA2'!L75,'MDA3'!J75,'MDA3'!M75,'T1'!N75,'T2'!L75,T3_R1!M75,T3_R2!M75)</f>
        <v>0</v>
      </c>
      <c r="AY75" s="259">
        <f t="shared" si="15"/>
        <v>0</v>
      </c>
      <c r="AZ75" s="259">
        <f>MAX('MDA2'!J75,T75)</f>
        <v>0</v>
      </c>
      <c r="BA75" s="259">
        <f>MAX('MDA1'!K75,'MDA2'!K75,'MDA3'!I75,'MDA3'!L75,V75,AD75)</f>
        <v>0</v>
      </c>
      <c r="BB75" s="259">
        <f>MAX('MDA1'!L75,'MDA2'!L75,'MDA3'!J75,'MDA3'!M75,AF75)</f>
        <v>0</v>
      </c>
      <c r="BC75" s="259">
        <f t="shared" si="10"/>
        <v>0</v>
      </c>
      <c r="BD75" s="260">
        <f t="shared" si="11"/>
        <v>0</v>
      </c>
    </row>
    <row r="76" spans="1:56" x14ac:dyDescent="0.2">
      <c r="A76" s="10" t="str">
        <f>IF(COUNTRY_INFO!A76=0," ",COUNTRY_INFO!A76)</f>
        <v>Ethiopia</v>
      </c>
      <c r="B76" s="10" t="str">
        <f>IF(COUNTRY_INFO!B76=0," ",COUNTRY_INFO!B76)</f>
        <v>AmharaEast Gojam</v>
      </c>
      <c r="C76" s="87" t="str">
        <f>IF(COUNTRY_INFO!C76=0," ",COUNTRY_INFO!C76)</f>
        <v>Gonchasieso enesie</v>
      </c>
      <c r="D76" s="67">
        <f>COUNTRY_INFO!L76</f>
        <v>0</v>
      </c>
      <c r="E76" s="61"/>
      <c r="F76" s="61"/>
      <c r="G76" s="11">
        <f>MAX('MDA1'!M76,'MDA2'!M76)</f>
        <v>0</v>
      </c>
      <c r="H76" s="11">
        <f>IF(AND(COUNTRY_INFO!H76&gt;0,COUNTRY_INFO!H76&lt;4),IF(D76&gt;MAX('MDA1'!M76,'MDA2'!M76),MAX('MDA1'!M76,'MDA2'!M76),D76),0)</f>
        <v>0</v>
      </c>
      <c r="I76" s="73">
        <f>IF(AND(COUNTRY_INFO!H76&gt;0,COUNTRY_INFO!H76&lt;4), IF(G76/D76*100&lt;&gt;0, IF(G76/D76*100&gt;100,100,G76/D76*100), "-"),0)</f>
        <v>0</v>
      </c>
      <c r="J76" s="67">
        <f>COUNTRY_INFO!M76</f>
        <v>0</v>
      </c>
      <c r="K76" s="61"/>
      <c r="L76" s="61"/>
      <c r="M76" s="11">
        <f>MAX('MDA1'!M76,MAX('MDA3'!I76,'MDA3'!L76)+MAX('MDA3'!J76,'MDA3'!M76))</f>
        <v>0</v>
      </c>
      <c r="N76" s="11">
        <f>IF(AND(COUNTRY_INFO!I76&gt;0,COUNTRY_INFO!I76&lt;4),IF(J76&gt;MAX('MDA1'!M76,MAX('MDA3'!I76,'MDA3'!L76)+MAX('MDA3'!J76,'MDA3'!M76)),MAX('MDA1'!M76,MAX('MDA3'!I76,'MDA3'!L76)+MAX('MDA3'!J76,'MDA3'!M76)),J76),0)</f>
        <v>0</v>
      </c>
      <c r="O76" s="73">
        <f>IF(AND(COUNTRY_INFO!I76&gt;0,COUNTRY_INFO!I76&lt;4), IF(M76/J76*100&lt;&gt;0, IF(M76/J76*100&gt;100,100,M76/J76*100), "-"),0)</f>
        <v>0</v>
      </c>
      <c r="P76" s="67">
        <f>COUNTRY_INFO!N76</f>
        <v>85503</v>
      </c>
      <c r="Q76" s="61"/>
      <c r="R76" s="61"/>
      <c r="S76" s="11">
        <f>SUM(MAX('MDA2'!J76, 'T1'!L76, MAX(T3_R1!K76, T3_R2!K76)), MAX('MDA1'!K76, 'MDA2'!K76, 'T1'!M76, MAX(T3_R1!L76, T3_R2!L76)), MAX('MDA1'!L76, 'MDA2'!L76, 'T1'!N76, MAX(T3_R1!M76, T3_R2!M76)))</f>
        <v>55304</v>
      </c>
      <c r="T76" s="11">
        <f>IF(AND(COUNTRY_INFO!J76&gt;1,COUNTRY_INFO!J76&lt;4),IF(COUNTRY_INFO!E76&gt;MAX('MDA2'!J76,'T1'!L76,MAX(T3_R1!K76,T3_R2!K76)),MAX('MDA2'!J76,'T1'!L76,MAX(T3_R1!K76,T3_R2!K76)),COUNTRY_INFO!E76),0)</f>
        <v>0</v>
      </c>
      <c r="U76" s="217" t="str">
        <f>IF(AND(COUNTRY_INFO!J76&gt;1,COUNTRY_INFO!J76&lt;4), IF(T76/COUNTRY_INFO!E76*100&lt;&gt;0, IF(T76/COUNTRY_INFO!E76*100&gt;100,100,T76/COUNTRY_INFO!E76*100), "-"),0)</f>
        <v>-</v>
      </c>
      <c r="V76" s="11">
        <f>IF(AND(COUNTRY_INFO!J76&gt;1,COUNTRY_INFO!J76&lt;4),IF(COUNTRY_INFO!F76&gt;MAX('MDA1'!K76,'MDA2'!K76,'T1'!M76,MAX(T3_R1!L76,T3_R2!L76)),MAX('MDA1'!K76,'MDA2'!K76,'T1'!M76,MAX(T3_R1!L76,T3_R2!L76)),COUNTRY_INFO!F76),0)</f>
        <v>55304</v>
      </c>
      <c r="W76" s="217">
        <f>IF(AND(COUNTRY_INFO!J76&gt;1,COUNTRY_INFO!J76&lt;4), IF(V76/COUNTRY_INFO!F76*100&lt;&gt;0, IF(V76/COUNTRY_INFO!F76*100&gt;100,100,V76/COUNTRY_INFO!F76*100), "-"),0)</f>
        <v>94.887104522682037</v>
      </c>
      <c r="X76" s="11">
        <f t="shared" si="12"/>
        <v>55304</v>
      </c>
      <c r="Y76" s="73">
        <f>IF(AND(COUNTRY_INFO!J76&gt;1,COUNTRY_INFO!J76&lt;4), IF(S76/P76*100&lt;&gt;0, IF(X76/P76*100&gt;100,100,X76/P76*100), "-"),0)</f>
        <v>64.680771434920416</v>
      </c>
      <c r="Z76" s="67">
        <f>COUNTRY_INFO!O76</f>
        <v>0</v>
      </c>
      <c r="AA76" s="61"/>
      <c r="AB76" s="61"/>
      <c r="AC76" s="11">
        <f>MAX('T1'!L76,'T2'!J76)+MAX('T1'!M76,'T2'!K76)+MAX('T1'!N76,'T2'!L76)</f>
        <v>0</v>
      </c>
      <c r="AD76" s="11">
        <f>IF(COUNTRY_INFO!K76=1,IF(COUNTRY_INFO!F76*0.33&gt;MAX('T1'!M76,'T2'!K76),MAX('T1'!M76,'T2'!K76),COUNTRY_INFO!F76*0.33),IF(COUNTRY_INFO!K76=2,IF(COUNTRY_INFO!F76*0.5&gt;MAX('T1'!M76,'T2'!K76),MAX('T1'!M76,'T2'!K76),COUNTRY_INFO!F76*0.5),IF(COUNTRY_INFO!K76=3,IF(COUNTRY_INFO!F76&gt;MAX('T1'!M76,'T2'!K76),MAX('T1'!M76,'T2'!K76),COUNTRY_INFO!F76),0)))</f>
        <v>0</v>
      </c>
      <c r="AE76" s="217">
        <f>IF(AND(COUNTRY_INFO!K76&gt;0,COUNTRY_INFO!K76&lt;4),IF(Z76&gt;0,IF(COUNTRY_INFO!K76=1, AD76/(COUNTRY_INFO!F76*0.33)*100, IF(COUNTRY_INFO!K76=2, AD76/(COUNTRY_INFO!F76*0.5)*100, IF(COUNTRY_INFO!K76=3, AD76/COUNTRY_INFO!F76*100))),"-"),0)</f>
        <v>0</v>
      </c>
      <c r="AF76" s="11">
        <f>IF(COUNTRY_INFO!K76=2,IF(COUNTRY_INFO!G76*0.2&gt;MAX('T1'!N76,'T2'!L76),MAX('T1'!N76,'T2'!L76),COUNTRY_INFO!G76*0.2),IF(COUNTRY_INFO!K76=3,IF(COUNTRY_INFO!G76&gt;MAX('T1'!N76,'T2'!L76),MAX('T1'!N76,'T2'!L76),COUNTRY_INFO!G76),0))</f>
        <v>0</v>
      </c>
      <c r="AG76" s="217">
        <f>IF(AND(COUNTRY_INFO!K76&gt;0,COUNTRY_INFO!K76&lt;4),IF(Z76&gt;0,IF(COUNTRY_INFO!K76=1, 0, IF(COUNTRY_INFO!K76=2, AF76/(COUNTRY_INFO!G76*0.2)*100, IF(COUNTRY_INFO!K76=3, AF76/COUNTRY_INFO!G76*100))),"-"),0)</f>
        <v>0</v>
      </c>
      <c r="AH76" s="11">
        <f t="shared" si="13"/>
        <v>0</v>
      </c>
      <c r="AI76" s="73">
        <f>IF(AND(COUNTRY_INFO!K76&gt;0,COUNTRY_INFO!K76&lt;4), IF(AC76/Z76*100&lt;&gt;0, IF(AH76/Z76*100&gt;100,100,AH76/Z76*100), "-"),0)</f>
        <v>0</v>
      </c>
      <c r="AJ76" s="261"/>
      <c r="AK76" s="260">
        <f>IF(AND(D76&lt;&gt;0, D76&lt;&gt;"Unknown",D76&lt;&gt;"Stopped",D76&lt;&gt;"Not required"),D76/COUNTRY_INFO!D76, 0)</f>
        <v>0</v>
      </c>
      <c r="AL76" s="260">
        <f>IF(AND(J76&lt;&gt;0,J76&lt;&gt;"Unknown",J76&lt;&gt;"Stopped",J76&lt;&gt;"Not required"),J76/COUNTRY_INFO!D76, 0)</f>
        <v>0</v>
      </c>
      <c r="AM76" s="260">
        <f>IF(AND(P76&lt;&gt;0,P76&lt;&gt;"Unknown",P76&lt;&gt;"Not required"),P76/(COUNTRY_INFO!E76+COUNTRY_INFO!F76), 0)</f>
        <v>1</v>
      </c>
      <c r="AN76" s="260">
        <f>IF(AND(Z76&lt;&gt;0,Z76&lt;&gt;"Unknown",Z76&lt;&gt;"Not required"),IF(COUNTRY_INFO!K76=1,1,IF(COUNTRY_INFO!K76=2,0.5*COUNTRY_INFO!F76/(0.5*COUNTRY_INFO!F76+0.2*COUNTRY_INFO!G76),IF(COUNTRY_INFO!K76=3,COUNTRY_INFO!F76/(COUNTRY_INFO!F76+COUNTRY_INFO!G76)))),0)</f>
        <v>0</v>
      </c>
      <c r="AO76" s="260">
        <f>IF(AND(Z76&lt;&gt;0,Z76&lt;&gt;"Unknown",Z76&lt;&gt;"Not required"),IF(COUNTRY_INFO!K76=1,0,IF(COUNTRY_INFO!K76=2,0.2*COUNTRY_INFO!G76/(0.5*COUNTRY_INFO!F76+0.2*COUNTRY_INFO!G76),IF(COUNTRY_INFO!K76=3,COUNTRY_INFO!G76/(COUNTRY_INFO!F76+COUNTRY_INFO!G76)))),0)</f>
        <v>0</v>
      </c>
      <c r="AP76" s="259">
        <f>MAX(COUNTRY_INFO!D76*AK76*PROFILE!$G$7,COUNTRY_INFO!D76*AL76*PROFILE!$G$7)</f>
        <v>0</v>
      </c>
      <c r="AQ76" s="259">
        <f>MAX(COUNTRY_INFO!D76*AK76*PROFILE!$G$8,COUNTRY_INFO!D76*AL76*PROFILE!$G$8,COUNTRY_INFO!D76*AM76*PROFILE!$G$8)</f>
        <v>29366.725421143543</v>
      </c>
      <c r="AR76" s="259">
        <f>MAX(COUNTRY_INFO!D76*AK76*PROFILE!$G$9,COUNTRY_INFO!D76*AL76*PROFILE!$G$9,COUNTRY_INFO!D76*AM76*PROFILE!$G$9,IF(AND(DISTRICT!Z76&lt;&gt;"Unknown",Z76&lt;&gt;"Not required"),COUNTRY_INFO!O76*DISTRICT!AN76,0))</f>
        <v>60986.102814275728</v>
      </c>
      <c r="AS76" s="259">
        <f>MAX(COUNTRY_INFO!D76*AK76*PROFILE!$G$10,COUNTRY_INFO!D76*AL76*PROFILE!$G$10,IF(AND(DISTRICT!Z76&lt;&gt;"Unknown",Z76&lt;&gt;"Not required"),COUNTRY_INFO!O76*DISTRICT!AO76,0))</f>
        <v>0</v>
      </c>
      <c r="AT76" s="259">
        <f t="shared" si="14"/>
        <v>90352.828235419263</v>
      </c>
      <c r="AU76" s="258" t="str">
        <f t="shared" si="9"/>
        <v>Y</v>
      </c>
      <c r="AV76" s="259">
        <f>MAX('MDA2'!J76,'T1'!L76,'T2'!J76,T3_R1!K76,T3_R2!K76)</f>
        <v>0</v>
      </c>
      <c r="AW76" s="259">
        <f>MAX('MDA1'!K76,'MDA2'!K76,'MDA3'!I76,'MDA3'!L76,'T1'!M76,'T2'!K76,T3_R1!L76,T3_R2!L76)</f>
        <v>55304</v>
      </c>
      <c r="AX76" s="259">
        <f>MAX('MDA1'!L76,'MDA2'!L76,'MDA3'!J76,'MDA3'!M76,'T1'!N76,'T2'!L76,T3_R1!M76,T3_R2!M76)</f>
        <v>0</v>
      </c>
      <c r="AY76" s="259">
        <f t="shared" si="15"/>
        <v>55304</v>
      </c>
      <c r="AZ76" s="259">
        <f>MAX('MDA2'!J76,T76)</f>
        <v>0</v>
      </c>
      <c r="BA76" s="259">
        <f>MAX('MDA1'!K76,'MDA2'!K76,'MDA3'!I76,'MDA3'!L76,V76,AD76)</f>
        <v>55304</v>
      </c>
      <c r="BB76" s="259">
        <f>MAX('MDA1'!L76,'MDA2'!L76,'MDA3'!J76,'MDA3'!M76,AF76)</f>
        <v>0</v>
      </c>
      <c r="BC76" s="259">
        <f t="shared" si="10"/>
        <v>55304</v>
      </c>
      <c r="BD76" s="260">
        <f t="shared" si="11"/>
        <v>61.208930677745229</v>
      </c>
    </row>
    <row r="77" spans="1:56" x14ac:dyDescent="0.2">
      <c r="A77" s="10" t="str">
        <f>IF(COUNTRY_INFO!A77=0," ",COUNTRY_INFO!A77)</f>
        <v>Ethiopia</v>
      </c>
      <c r="B77" s="10" t="str">
        <f>IF(COUNTRY_INFO!B77=0," ",COUNTRY_INFO!B77)</f>
        <v>AmharaEast Gojam</v>
      </c>
      <c r="C77" s="87" t="str">
        <f>IF(COUNTRY_INFO!C77=0," ",COUNTRY_INFO!C77)</f>
        <v>Gozamen</v>
      </c>
      <c r="D77" s="67">
        <f>COUNTRY_INFO!L77</f>
        <v>0</v>
      </c>
      <c r="E77" s="61"/>
      <c r="F77" s="61"/>
      <c r="G77" s="11">
        <f>MAX('MDA1'!M77,'MDA2'!M77)</f>
        <v>0</v>
      </c>
      <c r="H77" s="11">
        <f>IF(AND(COUNTRY_INFO!H77&gt;0,COUNTRY_INFO!H77&lt;4),IF(D77&gt;MAX('MDA1'!M77,'MDA2'!M77),MAX('MDA1'!M77,'MDA2'!M77),D77),0)</f>
        <v>0</v>
      </c>
      <c r="I77" s="73">
        <f>IF(AND(COUNTRY_INFO!H77&gt;0,COUNTRY_INFO!H77&lt;4), IF(G77/D77*100&lt;&gt;0, IF(G77/D77*100&gt;100,100,G77/D77*100), "-"),0)</f>
        <v>0</v>
      </c>
      <c r="J77" s="67" t="str">
        <f>COUNTRY_INFO!M77</f>
        <v>Unknown</v>
      </c>
      <c r="K77" s="61"/>
      <c r="L77" s="61"/>
      <c r="M77" s="11">
        <f>MAX('MDA1'!M77,MAX('MDA3'!I77,'MDA3'!L77)+MAX('MDA3'!J77,'MDA3'!M77))</f>
        <v>0</v>
      </c>
      <c r="N77" s="11">
        <f>IF(AND(COUNTRY_INFO!I77&gt;0,COUNTRY_INFO!I77&lt;4),IF(J77&gt;MAX('MDA1'!M77,MAX('MDA3'!I77,'MDA3'!L77)+MAX('MDA3'!J77,'MDA3'!M77)),MAX('MDA1'!M77,MAX('MDA3'!I77,'MDA3'!L77)+MAX('MDA3'!J77,'MDA3'!M77)),J77),0)</f>
        <v>0</v>
      </c>
      <c r="O77" s="73">
        <f>IF(AND(COUNTRY_INFO!I77&gt;0,COUNTRY_INFO!I77&lt;4), IF(M77/J77*100&lt;&gt;0, IF(M77/J77*100&gt;100,100,M77/J77*100), "-"),0)</f>
        <v>0</v>
      </c>
      <c r="P77" s="67">
        <f>COUNTRY_INFO!N77</f>
        <v>68049</v>
      </c>
      <c r="Q77" s="61"/>
      <c r="R77" s="61"/>
      <c r="S77" s="11">
        <f>SUM(MAX('MDA2'!J77, 'T1'!L77, MAX(T3_R1!K77, T3_R2!K77)), MAX('MDA1'!K77, 'MDA2'!K77, 'T1'!M77, MAX(T3_R1!L77, T3_R2!L77)), MAX('MDA1'!L77, 'MDA2'!L77, 'T1'!N77, MAX(T3_R1!M77, T3_R2!M77)))</f>
        <v>0</v>
      </c>
      <c r="T77" s="11">
        <f>IF(AND(COUNTRY_INFO!J77&gt;1,COUNTRY_INFO!J77&lt;4),IF(COUNTRY_INFO!E77&gt;MAX('MDA2'!J77,'T1'!L77,MAX(T3_R1!K77,T3_R2!K77)),MAX('MDA2'!J77,'T1'!L77,MAX(T3_R1!K77,T3_R2!K77)),COUNTRY_INFO!E77),0)</f>
        <v>0</v>
      </c>
      <c r="U77" s="217" t="str">
        <f>IF(AND(COUNTRY_INFO!J77&gt;1,COUNTRY_INFO!J77&lt;4), IF(T77/COUNTRY_INFO!E77*100&lt;&gt;0, IF(T77/COUNTRY_INFO!E77*100&gt;100,100,T77/COUNTRY_INFO!E77*100), "-"),0)</f>
        <v>-</v>
      </c>
      <c r="V77" s="11">
        <f>IF(AND(COUNTRY_INFO!J77&gt;1,COUNTRY_INFO!J77&lt;4),IF(COUNTRY_INFO!F77&gt;MAX('MDA1'!K77,'MDA2'!K77,'T1'!M77,MAX(T3_R1!L77,T3_R2!L77)),MAX('MDA1'!K77,'MDA2'!K77,'T1'!M77,MAX(T3_R1!L77,T3_R2!L77)),COUNTRY_INFO!F77),0)</f>
        <v>0</v>
      </c>
      <c r="W77" s="217" t="str">
        <f>IF(AND(COUNTRY_INFO!J77&gt;1,COUNTRY_INFO!J77&lt;4), IF(V77/COUNTRY_INFO!F77*100&lt;&gt;0, IF(V77/COUNTRY_INFO!F77*100&gt;100,100,V77/COUNTRY_INFO!F77*100), "-"),0)</f>
        <v>-</v>
      </c>
      <c r="X77" s="11">
        <f t="shared" si="12"/>
        <v>0</v>
      </c>
      <c r="Y77" s="73" t="str">
        <f>IF(AND(COUNTRY_INFO!J77&gt;1,COUNTRY_INFO!J77&lt;4), IF(S77/P77*100&lt;&gt;0, IF(X77/P77*100&gt;100,100,X77/P77*100), "-"),0)</f>
        <v>-</v>
      </c>
      <c r="Z77" s="67">
        <f>COUNTRY_INFO!O77</f>
        <v>0</v>
      </c>
      <c r="AA77" s="61"/>
      <c r="AB77" s="61"/>
      <c r="AC77" s="11">
        <f>MAX('T1'!L77,'T2'!J77)+MAX('T1'!M77,'T2'!K77)+MAX('T1'!N77,'T2'!L77)</f>
        <v>0</v>
      </c>
      <c r="AD77" s="11">
        <f>IF(COUNTRY_INFO!K77=1,IF(COUNTRY_INFO!F77*0.33&gt;MAX('T1'!M77,'T2'!K77),MAX('T1'!M77,'T2'!K77),COUNTRY_INFO!F77*0.33),IF(COUNTRY_INFO!K77=2,IF(COUNTRY_INFO!F77*0.5&gt;MAX('T1'!M77,'T2'!K77),MAX('T1'!M77,'T2'!K77),COUNTRY_INFO!F77*0.5),IF(COUNTRY_INFO!K77=3,IF(COUNTRY_INFO!F77&gt;MAX('T1'!M77,'T2'!K77),MAX('T1'!M77,'T2'!K77),COUNTRY_INFO!F77),0)))</f>
        <v>0</v>
      </c>
      <c r="AE77" s="217">
        <f>IF(AND(COUNTRY_INFO!K77&gt;0,COUNTRY_INFO!K77&lt;4),IF(Z77&gt;0,IF(COUNTRY_INFO!K77=1, AD77/(COUNTRY_INFO!F77*0.33)*100, IF(COUNTRY_INFO!K77=2, AD77/(COUNTRY_INFO!F77*0.5)*100, IF(COUNTRY_INFO!K77=3, AD77/COUNTRY_INFO!F77*100))),"-"),0)</f>
        <v>0</v>
      </c>
      <c r="AF77" s="11">
        <f>IF(COUNTRY_INFO!K77=2,IF(COUNTRY_INFO!G77*0.2&gt;MAX('T1'!N77,'T2'!L77),MAX('T1'!N77,'T2'!L77),COUNTRY_INFO!G77*0.2),IF(COUNTRY_INFO!K77=3,IF(COUNTRY_INFO!G77&gt;MAX('T1'!N77,'T2'!L77),MAX('T1'!N77,'T2'!L77),COUNTRY_INFO!G77),0))</f>
        <v>0</v>
      </c>
      <c r="AG77" s="217">
        <f>IF(AND(COUNTRY_INFO!K77&gt;0,COUNTRY_INFO!K77&lt;4),IF(Z77&gt;0,IF(COUNTRY_INFO!K77=1, 0, IF(COUNTRY_INFO!K77=2, AF77/(COUNTRY_INFO!G77*0.2)*100, IF(COUNTRY_INFO!K77=3, AF77/COUNTRY_INFO!G77*100))),"-"),0)</f>
        <v>0</v>
      </c>
      <c r="AH77" s="11">
        <f t="shared" si="13"/>
        <v>0</v>
      </c>
      <c r="AI77" s="73">
        <f>IF(AND(COUNTRY_INFO!K77&gt;0,COUNTRY_INFO!K77&lt;4), IF(AC77/Z77*100&lt;&gt;0, IF(AH77/Z77*100&gt;100,100,AH77/Z77*100), "-"),0)</f>
        <v>0</v>
      </c>
      <c r="AJ77" s="261"/>
      <c r="AK77" s="260">
        <f>IF(AND(D77&lt;&gt;0, D77&lt;&gt;"Unknown",D77&lt;&gt;"Stopped",D77&lt;&gt;"Not required"),D77/COUNTRY_INFO!D77, 0)</f>
        <v>0</v>
      </c>
      <c r="AL77" s="260">
        <f>IF(AND(J77&lt;&gt;0,J77&lt;&gt;"Unknown",J77&lt;&gt;"Stopped",J77&lt;&gt;"Not required"),J77/COUNTRY_INFO!D77, 0)</f>
        <v>0</v>
      </c>
      <c r="AM77" s="260">
        <f>IF(AND(P77&lt;&gt;0,P77&lt;&gt;"Unknown",P77&lt;&gt;"Not required"),P77/(COUNTRY_INFO!E77+COUNTRY_INFO!F77), 0)</f>
        <v>1</v>
      </c>
      <c r="AN77" s="260">
        <f>IF(AND(Z77&lt;&gt;0,Z77&lt;&gt;"Unknown",Z77&lt;&gt;"Not required"),IF(COUNTRY_INFO!K77=1,1,IF(COUNTRY_INFO!K77=2,0.5*COUNTRY_INFO!F77/(0.5*COUNTRY_INFO!F77+0.2*COUNTRY_INFO!G77),IF(COUNTRY_INFO!K77=3,COUNTRY_INFO!F77/(COUNTRY_INFO!F77+COUNTRY_INFO!G77)))),0)</f>
        <v>0</v>
      </c>
      <c r="AO77" s="260">
        <f>IF(AND(Z77&lt;&gt;0,Z77&lt;&gt;"Unknown",Z77&lt;&gt;"Not required"),IF(COUNTRY_INFO!K77=1,0,IF(COUNTRY_INFO!K77=2,0.2*COUNTRY_INFO!G77/(0.5*COUNTRY_INFO!F77+0.2*COUNTRY_INFO!G77),IF(COUNTRY_INFO!K77=3,COUNTRY_INFO!G77/(COUNTRY_INFO!F77+COUNTRY_INFO!G77)))),0)</f>
        <v>0</v>
      </c>
      <c r="AP77" s="259">
        <f>MAX(COUNTRY_INFO!D77*AK77*PROFILE!$G$7,COUNTRY_INFO!D77*AL77*PROFILE!$G$7)</f>
        <v>0</v>
      </c>
      <c r="AQ77" s="259">
        <f>MAX(COUNTRY_INFO!D77*AK77*PROFILE!$G$8,COUNTRY_INFO!D77*AL77*PROFILE!$G$8,COUNTRY_INFO!D77*AM77*PROFILE!$G$8)</f>
        <v>23371.931943270756</v>
      </c>
      <c r="AR77" s="259">
        <f>MAX(COUNTRY_INFO!D77*AK77*PROFILE!$G$9,COUNTRY_INFO!D77*AL77*PROFILE!$G$9,COUNTRY_INFO!D77*AM77*PROFILE!$G$9,IF(AND(DISTRICT!Z77&lt;&gt;"Unknown",Z77&lt;&gt;"Not required"),COUNTRY_INFO!O77*DISTRICT!AN77,0))</f>
        <v>48536.669445423708</v>
      </c>
      <c r="AS77" s="259">
        <f>MAX(COUNTRY_INFO!D77*AK77*PROFILE!$G$10,COUNTRY_INFO!D77*AL77*PROFILE!$G$10,IF(AND(DISTRICT!Z77&lt;&gt;"Unknown",Z77&lt;&gt;"Not required"),COUNTRY_INFO!O77*DISTRICT!AO77,0))</f>
        <v>0</v>
      </c>
      <c r="AT77" s="259">
        <f t="shared" si="14"/>
        <v>71908.601388694457</v>
      </c>
      <c r="AU77" s="258">
        <f t="shared" si="9"/>
        <v>0</v>
      </c>
      <c r="AV77" s="259">
        <f>MAX('MDA2'!J77,'T1'!L77,'T2'!J77,T3_R1!K77,T3_R2!K77)</f>
        <v>0</v>
      </c>
      <c r="AW77" s="259">
        <f>MAX('MDA1'!K77,'MDA2'!K77,'MDA3'!I77,'MDA3'!L77,'T1'!M77,'T2'!K77,T3_R1!L77,T3_R2!L77)</f>
        <v>0</v>
      </c>
      <c r="AX77" s="259">
        <f>MAX('MDA1'!L77,'MDA2'!L77,'MDA3'!J77,'MDA3'!M77,'T1'!N77,'T2'!L77,T3_R1!M77,T3_R2!M77)</f>
        <v>0</v>
      </c>
      <c r="AY77" s="259">
        <f t="shared" si="15"/>
        <v>0</v>
      </c>
      <c r="AZ77" s="259">
        <f>MAX('MDA2'!J77,T77)</f>
        <v>0</v>
      </c>
      <c r="BA77" s="259">
        <f>MAX('MDA1'!K77,'MDA2'!K77,'MDA3'!I77,'MDA3'!L77,V77,AD77)</f>
        <v>0</v>
      </c>
      <c r="BB77" s="259">
        <f>MAX('MDA1'!L77,'MDA2'!L77,'MDA3'!J77,'MDA3'!M77,AF77)</f>
        <v>0</v>
      </c>
      <c r="BC77" s="259">
        <f t="shared" si="10"/>
        <v>0</v>
      </c>
      <c r="BD77" s="260">
        <f t="shared" si="11"/>
        <v>0</v>
      </c>
    </row>
    <row r="78" spans="1:56" x14ac:dyDescent="0.2">
      <c r="A78" s="10" t="str">
        <f>IF(COUNTRY_INFO!A78=0," ",COUNTRY_INFO!A78)</f>
        <v>Ethiopia</v>
      </c>
      <c r="B78" s="10" t="str">
        <f>IF(COUNTRY_INFO!B78=0," ",COUNTRY_INFO!B78)</f>
        <v>AmharaEast Gojam</v>
      </c>
      <c r="C78" s="87" t="str">
        <f>IF(COUNTRY_INFO!C78=0," ",COUNTRY_INFO!C78)</f>
        <v>Hult Eju</v>
      </c>
      <c r="D78" s="67">
        <f>COUNTRY_INFO!L78</f>
        <v>0</v>
      </c>
      <c r="E78" s="61"/>
      <c r="F78" s="61"/>
      <c r="G78" s="11">
        <f>MAX('MDA1'!M78,'MDA2'!M78)</f>
        <v>0</v>
      </c>
      <c r="H78" s="11">
        <f>IF(AND(COUNTRY_INFO!H78&gt;0,COUNTRY_INFO!H78&lt;4),IF(D78&gt;MAX('MDA1'!M78,'MDA2'!M78),MAX('MDA1'!M78,'MDA2'!M78),D78),0)</f>
        <v>0</v>
      </c>
      <c r="I78" s="73">
        <f>IF(AND(COUNTRY_INFO!H78&gt;0,COUNTRY_INFO!H78&lt;4), IF(G78/D78*100&lt;&gt;0, IF(G78/D78*100&gt;100,100,G78/D78*100), "-"),0)</f>
        <v>0</v>
      </c>
      <c r="J78" s="67">
        <f>COUNTRY_INFO!M78</f>
        <v>0</v>
      </c>
      <c r="K78" s="61"/>
      <c r="L78" s="61"/>
      <c r="M78" s="11">
        <f>MAX('MDA1'!M78,MAX('MDA3'!I78,'MDA3'!L78)+MAX('MDA3'!J78,'MDA3'!M78))</f>
        <v>0</v>
      </c>
      <c r="N78" s="11">
        <f>IF(AND(COUNTRY_INFO!I78&gt;0,COUNTRY_INFO!I78&lt;4),IF(J78&gt;MAX('MDA1'!M78,MAX('MDA3'!I78,'MDA3'!L78)+MAX('MDA3'!J78,'MDA3'!M78)),MAX('MDA1'!M78,MAX('MDA3'!I78,'MDA3'!L78)+MAX('MDA3'!J78,'MDA3'!M78)),J78),0)</f>
        <v>0</v>
      </c>
      <c r="O78" s="73">
        <f>IF(AND(COUNTRY_INFO!I78&gt;0,COUNTRY_INFO!I78&lt;4), IF(M78/J78*100&lt;&gt;0, IF(M78/J78*100&gt;100,100,M78/J78*100), "-"),0)</f>
        <v>0</v>
      </c>
      <c r="P78" s="67">
        <f>COUNTRY_INFO!N78</f>
        <v>67350</v>
      </c>
      <c r="Q78" s="61"/>
      <c r="R78" s="61"/>
      <c r="S78" s="11">
        <f>SUM(MAX('MDA2'!J78, 'T1'!L78, MAX(T3_R1!K78, T3_R2!K78)), MAX('MDA1'!K78, 'MDA2'!K78, 'T1'!M78, MAX(T3_R1!L78, T3_R2!L78)), MAX('MDA1'!L78, 'MDA2'!L78, 'T1'!N78, MAX(T3_R1!M78, T3_R2!M78)))</f>
        <v>81235</v>
      </c>
      <c r="T78" s="11">
        <f>IF(AND(COUNTRY_INFO!J78&gt;1,COUNTRY_INFO!J78&lt;4),IF(COUNTRY_INFO!E78&gt;MAX('MDA2'!J78,'T1'!L78,MAX(T3_R1!K78,T3_R2!K78)),MAX('MDA2'!J78,'T1'!L78,MAX(T3_R1!K78,T3_R2!K78)),COUNTRY_INFO!E78),0)</f>
        <v>0</v>
      </c>
      <c r="U78" s="217" t="str">
        <f>IF(AND(COUNTRY_INFO!J78&gt;1,COUNTRY_INFO!J78&lt;4), IF(T78/COUNTRY_INFO!E78*100&lt;&gt;0, IF(T78/COUNTRY_INFO!E78*100&gt;100,100,T78/COUNTRY_INFO!E78*100), "-"),0)</f>
        <v>-</v>
      </c>
      <c r="V78" s="11">
        <f>IF(AND(COUNTRY_INFO!J78&gt;1,COUNTRY_INFO!J78&lt;4),IF(COUNTRY_INFO!F78&gt;MAX('MDA1'!K78,'MDA2'!K78,'T1'!M78,MAX(T3_R1!L78,T3_R2!L78)),MAX('MDA1'!K78,'MDA2'!K78,'T1'!M78,MAX(T3_R1!L78,T3_R2!L78)),COUNTRY_INFO!F78),0)</f>
        <v>45910</v>
      </c>
      <c r="W78" s="217">
        <f>IF(AND(COUNTRY_INFO!J78&gt;1,COUNTRY_INFO!J78&lt;4), IF(V78/COUNTRY_INFO!F78*100&lt;&gt;0, IF(V78/COUNTRY_INFO!F78*100&gt;100,100,V78/COUNTRY_INFO!F78*100), "-"),0)</f>
        <v>100</v>
      </c>
      <c r="X78" s="11">
        <f t="shared" si="12"/>
        <v>45910</v>
      </c>
      <c r="Y78" s="73">
        <f>IF(AND(COUNTRY_INFO!J78&gt;1,COUNTRY_INFO!J78&lt;4), IF(S78/P78*100&lt;&gt;0, IF(X78/P78*100&gt;100,100,X78/P78*100), "-"),0)</f>
        <v>68.166295471417968</v>
      </c>
      <c r="Z78" s="67">
        <f>COUNTRY_INFO!O78</f>
        <v>41072.199999999997</v>
      </c>
      <c r="AA78" s="61"/>
      <c r="AB78" s="61"/>
      <c r="AC78" s="11">
        <f>MAX('T1'!L78,'T2'!J78)+MAX('T1'!M78,'T2'!K78)+MAX('T1'!N78,'T2'!L78)</f>
        <v>43168</v>
      </c>
      <c r="AD78" s="11">
        <f>IF(COUNTRY_INFO!K78=1,IF(COUNTRY_INFO!F78*0.33&gt;MAX('T1'!M78,'T2'!K78),MAX('T1'!M78,'T2'!K78),COUNTRY_INFO!F78*0.33),IF(COUNTRY_INFO!K78=2,IF(COUNTRY_INFO!F78*0.5&gt;MAX('T1'!M78,'T2'!K78),MAX('T1'!M78,'T2'!K78),COUNTRY_INFO!F78*0.5),IF(COUNTRY_INFO!K78=3,IF(COUNTRY_INFO!F78&gt;MAX('T1'!M78,'T2'!K78),MAX('T1'!M78,'T2'!K78),COUNTRY_INFO!F78),0)))</f>
        <v>22955</v>
      </c>
      <c r="AE78" s="217">
        <f>IF(AND(COUNTRY_INFO!K78&gt;0,COUNTRY_INFO!K78&lt;4),IF(Z78&gt;0,IF(COUNTRY_INFO!K78=1, AD78/(COUNTRY_INFO!F78*0.33)*100, IF(COUNTRY_INFO!K78=2, AD78/(COUNTRY_INFO!F78*0.5)*100, IF(COUNTRY_INFO!K78=3, AD78/COUNTRY_INFO!F78*100))),"-"),0)</f>
        <v>100</v>
      </c>
      <c r="AF78" s="11">
        <f>IF(COUNTRY_INFO!K78=2,IF(COUNTRY_INFO!G78*0.2&gt;MAX('T1'!N78,'T2'!L78),MAX('T1'!N78,'T2'!L78),COUNTRY_INFO!G78*0.2),IF(COUNTRY_INFO!K78=3,IF(COUNTRY_INFO!G78&gt;MAX('T1'!N78,'T2'!L78),MAX('T1'!N78,'T2'!L78),COUNTRY_INFO!G78),0))</f>
        <v>0</v>
      </c>
      <c r="AG78" s="217">
        <f>IF(AND(COUNTRY_INFO!K78&gt;0,COUNTRY_INFO!K78&lt;4),IF(Z78&gt;0,IF(COUNTRY_INFO!K78=1, 0, IF(COUNTRY_INFO!K78=2, AF78/(COUNTRY_INFO!G78*0.2)*100, IF(COUNTRY_INFO!K78=3, AF78/COUNTRY_INFO!G78*100))),"-"),0)</f>
        <v>0</v>
      </c>
      <c r="AH78" s="11">
        <f t="shared" si="13"/>
        <v>22955</v>
      </c>
      <c r="AI78" s="73">
        <f>IF(AND(COUNTRY_INFO!K78&gt;0,COUNTRY_INFO!K78&lt;4), IF(AC78/Z78*100&lt;&gt;0, IF(AH78/Z78*100&gt;100,100,AH78/Z78*100), "-"),0)</f>
        <v>55.889385034159368</v>
      </c>
      <c r="AJ78" s="261"/>
      <c r="AK78" s="260">
        <f>IF(AND(D78&lt;&gt;0, D78&lt;&gt;"Unknown",D78&lt;&gt;"Stopped",D78&lt;&gt;"Not required"),D78/COUNTRY_INFO!D78, 0)</f>
        <v>0</v>
      </c>
      <c r="AL78" s="260">
        <f>IF(AND(J78&lt;&gt;0,J78&lt;&gt;"Unknown",J78&lt;&gt;"Stopped",J78&lt;&gt;"Not required"),J78/COUNTRY_INFO!D78, 0)</f>
        <v>0</v>
      </c>
      <c r="AM78" s="260">
        <f>IF(AND(P78&lt;&gt;0,P78&lt;&gt;"Unknown",P78&lt;&gt;"Not required"),P78/(COUNTRY_INFO!E78+COUNTRY_INFO!F78), 0)</f>
        <v>1</v>
      </c>
      <c r="AN78" s="260">
        <f>IF(AND(Z78&lt;&gt;0,Z78&lt;&gt;"Unknown",Z78&lt;&gt;"Not required"),IF(COUNTRY_INFO!K78=1,1,IF(COUNTRY_INFO!K78=2,0.5*COUNTRY_INFO!F78/(0.5*COUNTRY_INFO!F78+0.2*COUNTRY_INFO!G78),IF(COUNTRY_INFO!K78=3,COUNTRY_INFO!F78/(COUNTRY_INFO!F78+COUNTRY_INFO!G78)))),0)</f>
        <v>0.55889385034159367</v>
      </c>
      <c r="AO78" s="260">
        <f>IF(AND(Z78&lt;&gt;0,Z78&lt;&gt;"Unknown",Z78&lt;&gt;"Not required"),IF(COUNTRY_INFO!K78=1,0,IF(COUNTRY_INFO!K78=2,0.2*COUNTRY_INFO!G78/(0.5*COUNTRY_INFO!F78+0.2*COUNTRY_INFO!G78),IF(COUNTRY_INFO!K78=3,COUNTRY_INFO!G78/(COUNTRY_INFO!F78+COUNTRY_INFO!G78)))),0)</f>
        <v>0.44110614965840644</v>
      </c>
      <c r="AP78" s="259">
        <f>MAX(COUNTRY_INFO!D78*AK78*PROFILE!$G$7,COUNTRY_INFO!D78*AL78*PROFILE!$G$7)</f>
        <v>0</v>
      </c>
      <c r="AQ78" s="259">
        <f>MAX(COUNTRY_INFO!D78*AK78*PROFILE!$G$8,COUNTRY_INFO!D78*AL78*PROFILE!$G$8,COUNTRY_INFO!D78*AM78*PROFILE!$G$8)</f>
        <v>23132.16949706314</v>
      </c>
      <c r="AR78" s="259">
        <f>MAX(COUNTRY_INFO!D78*AK78*PROFILE!$G$9,COUNTRY_INFO!D78*AL78*PROFILE!$G$9,COUNTRY_INFO!D78*AM78*PROFILE!$G$9,IF(AND(DISTRICT!Z78&lt;&gt;"Unknown",Z78&lt;&gt;"Not required"),COUNTRY_INFO!O78*DISTRICT!AN78,0))</f>
        <v>48038.752943473773</v>
      </c>
      <c r="AS78" s="259">
        <f>MAX(COUNTRY_INFO!D78*AK78*PROFILE!$G$10,COUNTRY_INFO!D78*AL78*PROFILE!$G$10,IF(AND(DISTRICT!Z78&lt;&gt;"Unknown",Z78&lt;&gt;"Not required"),COUNTRY_INFO!O78*DISTRICT!AO78,0))</f>
        <v>18117.2</v>
      </c>
      <c r="AT78" s="259">
        <f t="shared" si="14"/>
        <v>89288.122440536914</v>
      </c>
      <c r="AU78" s="258" t="str">
        <f t="shared" si="9"/>
        <v>Y</v>
      </c>
      <c r="AV78" s="259">
        <f>MAX('MDA2'!J78,'T1'!L78,'T2'!J78,T3_R1!K78,T3_R2!K78)</f>
        <v>0</v>
      </c>
      <c r="AW78" s="259">
        <f>MAX('MDA1'!K78,'MDA2'!K78,'MDA3'!I78,'MDA3'!L78,'T1'!M78,'T2'!K78,T3_R1!L78,T3_R2!L78)</f>
        <v>81235</v>
      </c>
      <c r="AX78" s="259">
        <f>MAX('MDA1'!L78,'MDA2'!L78,'MDA3'!J78,'MDA3'!M78,'T1'!N78,'T2'!L78,T3_R1!M78,T3_R2!M78)</f>
        <v>0</v>
      </c>
      <c r="AY78" s="259">
        <f t="shared" si="15"/>
        <v>81235</v>
      </c>
      <c r="AZ78" s="259">
        <f>MAX('MDA2'!J78,T78)</f>
        <v>0</v>
      </c>
      <c r="BA78" s="259">
        <f>MAX('MDA1'!K78,'MDA2'!K78,'MDA3'!I78,'MDA3'!L78,V78,AD78)</f>
        <v>45910</v>
      </c>
      <c r="BB78" s="259">
        <f>MAX('MDA1'!L78,'MDA2'!L78,'MDA3'!J78,'MDA3'!M78,AF78)</f>
        <v>0</v>
      </c>
      <c r="BC78" s="259">
        <f t="shared" si="10"/>
        <v>45910</v>
      </c>
      <c r="BD78" s="260">
        <f t="shared" si="11"/>
        <v>51.417813192986131</v>
      </c>
    </row>
    <row r="79" spans="1:56" x14ac:dyDescent="0.2">
      <c r="A79" s="10" t="str">
        <f>IF(COUNTRY_INFO!A79=0," ",COUNTRY_INFO!A79)</f>
        <v>Ethiopia</v>
      </c>
      <c r="B79" s="10" t="str">
        <f>IF(COUNTRY_INFO!B79=0," ",COUNTRY_INFO!B79)</f>
        <v>AmharaEast Gojam</v>
      </c>
      <c r="C79" s="87" t="str">
        <f>IF(COUNTRY_INFO!C79=0," ",COUNTRY_INFO!C79)</f>
        <v>Machakel</v>
      </c>
      <c r="D79" s="67">
        <f>COUNTRY_INFO!L79</f>
        <v>0</v>
      </c>
      <c r="E79" s="61"/>
      <c r="F79" s="61"/>
      <c r="G79" s="11">
        <f>MAX('MDA1'!M79,'MDA2'!M79)</f>
        <v>0</v>
      </c>
      <c r="H79" s="11">
        <f>IF(AND(COUNTRY_INFO!H79&gt;0,COUNTRY_INFO!H79&lt;4),IF(D79&gt;MAX('MDA1'!M79,'MDA2'!M79),MAX('MDA1'!M79,'MDA2'!M79),D79),0)</f>
        <v>0</v>
      </c>
      <c r="I79" s="73">
        <f>IF(AND(COUNTRY_INFO!H79&gt;0,COUNTRY_INFO!H79&lt;4), IF(G79/D79*100&lt;&gt;0, IF(G79/D79*100&gt;100,100,G79/D79*100), "-"),0)</f>
        <v>0</v>
      </c>
      <c r="J79" s="67" t="str">
        <f>COUNTRY_INFO!M79</f>
        <v>Unknown</v>
      </c>
      <c r="K79" s="61"/>
      <c r="L79" s="61"/>
      <c r="M79" s="11">
        <f>MAX('MDA1'!M79,MAX('MDA3'!I79,'MDA3'!L79)+MAX('MDA3'!J79,'MDA3'!M79))</f>
        <v>0</v>
      </c>
      <c r="N79" s="11">
        <f>IF(AND(COUNTRY_INFO!I79&gt;0,COUNTRY_INFO!I79&lt;4),IF(J79&gt;MAX('MDA1'!M79,MAX('MDA3'!I79,'MDA3'!L79)+MAX('MDA3'!J79,'MDA3'!M79)),MAX('MDA1'!M79,MAX('MDA3'!I79,'MDA3'!L79)+MAX('MDA3'!J79,'MDA3'!M79)),J79),0)</f>
        <v>0</v>
      </c>
      <c r="O79" s="73">
        <f>IF(AND(COUNTRY_INFO!I79&gt;0,COUNTRY_INFO!I79&lt;4), IF(M79/J79*100&lt;&gt;0, IF(M79/J79*100&gt;100,100,M79/J79*100), "-"),0)</f>
        <v>0</v>
      </c>
      <c r="P79" s="67">
        <f>COUNTRY_INFO!N79</f>
        <v>60200</v>
      </c>
      <c r="Q79" s="61"/>
      <c r="R79" s="61"/>
      <c r="S79" s="11">
        <f>SUM(MAX('MDA2'!J79, 'T1'!L79, MAX(T3_R1!K79, T3_R2!K79)), MAX('MDA1'!K79, 'MDA2'!K79, 'T1'!M79, MAX(T3_R1!L79, T3_R2!L79)), MAX('MDA1'!L79, 'MDA2'!L79, 'T1'!N79, MAX(T3_R1!M79, T3_R2!M79)))</f>
        <v>0</v>
      </c>
      <c r="T79" s="11">
        <f>IF(AND(COUNTRY_INFO!J79&gt;1,COUNTRY_INFO!J79&lt;4),IF(COUNTRY_INFO!E79&gt;MAX('MDA2'!J79,'T1'!L79,MAX(T3_R1!K79,T3_R2!K79)),MAX('MDA2'!J79,'T1'!L79,MAX(T3_R1!K79,T3_R2!K79)),COUNTRY_INFO!E79),0)</f>
        <v>0</v>
      </c>
      <c r="U79" s="217" t="str">
        <f>IF(AND(COUNTRY_INFO!J79&gt;1,COUNTRY_INFO!J79&lt;4), IF(T79/COUNTRY_INFO!E79*100&lt;&gt;0, IF(T79/COUNTRY_INFO!E79*100&gt;100,100,T79/COUNTRY_INFO!E79*100), "-"),0)</f>
        <v>-</v>
      </c>
      <c r="V79" s="11">
        <f>IF(AND(COUNTRY_INFO!J79&gt;1,COUNTRY_INFO!J79&lt;4),IF(COUNTRY_INFO!F79&gt;MAX('MDA1'!K79,'MDA2'!K79,'T1'!M79,MAX(T3_R1!L79,T3_R2!L79)),MAX('MDA1'!K79,'MDA2'!K79,'T1'!M79,MAX(T3_R1!L79,T3_R2!L79)),COUNTRY_INFO!F79),0)</f>
        <v>0</v>
      </c>
      <c r="W79" s="217" t="str">
        <f>IF(AND(COUNTRY_INFO!J79&gt;1,COUNTRY_INFO!J79&lt;4), IF(V79/COUNTRY_INFO!F79*100&lt;&gt;0, IF(V79/COUNTRY_INFO!F79*100&gt;100,100,V79/COUNTRY_INFO!F79*100), "-"),0)</f>
        <v>-</v>
      </c>
      <c r="X79" s="11">
        <f t="shared" si="12"/>
        <v>0</v>
      </c>
      <c r="Y79" s="73" t="str">
        <f>IF(AND(COUNTRY_INFO!J79&gt;1,COUNTRY_INFO!J79&lt;4), IF(S79/P79*100&lt;&gt;0, IF(X79/P79*100&gt;100,100,X79/P79*100), "-"),0)</f>
        <v>-</v>
      </c>
      <c r="Z79" s="67">
        <f>COUNTRY_INFO!O79</f>
        <v>0</v>
      </c>
      <c r="AA79" s="61"/>
      <c r="AB79" s="61"/>
      <c r="AC79" s="11">
        <f>MAX('T1'!L79,'T2'!J79)+MAX('T1'!M79,'T2'!K79)+MAX('T1'!N79,'T2'!L79)</f>
        <v>0</v>
      </c>
      <c r="AD79" s="11">
        <f>IF(COUNTRY_INFO!K79=1,IF(COUNTRY_INFO!F79*0.33&gt;MAX('T1'!M79,'T2'!K79),MAX('T1'!M79,'T2'!K79),COUNTRY_INFO!F79*0.33),IF(COUNTRY_INFO!K79=2,IF(COUNTRY_INFO!F79*0.5&gt;MAX('T1'!M79,'T2'!K79),MAX('T1'!M79,'T2'!K79),COUNTRY_INFO!F79*0.5),IF(COUNTRY_INFO!K79=3,IF(COUNTRY_INFO!F79&gt;MAX('T1'!M79,'T2'!K79),MAX('T1'!M79,'T2'!K79),COUNTRY_INFO!F79),0)))</f>
        <v>0</v>
      </c>
      <c r="AE79" s="217">
        <f>IF(AND(COUNTRY_INFO!K79&gt;0,COUNTRY_INFO!K79&lt;4),IF(Z79&gt;0,IF(COUNTRY_INFO!K79=1, AD79/(COUNTRY_INFO!F79*0.33)*100, IF(COUNTRY_INFO!K79=2, AD79/(COUNTRY_INFO!F79*0.5)*100, IF(COUNTRY_INFO!K79=3, AD79/COUNTRY_INFO!F79*100))),"-"),0)</f>
        <v>0</v>
      </c>
      <c r="AF79" s="11">
        <f>IF(COUNTRY_INFO!K79=2,IF(COUNTRY_INFO!G79*0.2&gt;MAX('T1'!N79,'T2'!L79),MAX('T1'!N79,'T2'!L79),COUNTRY_INFO!G79*0.2),IF(COUNTRY_INFO!K79=3,IF(COUNTRY_INFO!G79&gt;MAX('T1'!N79,'T2'!L79),MAX('T1'!N79,'T2'!L79),COUNTRY_INFO!G79),0))</f>
        <v>0</v>
      </c>
      <c r="AG79" s="217">
        <f>IF(AND(COUNTRY_INFO!K79&gt;0,COUNTRY_INFO!K79&lt;4),IF(Z79&gt;0,IF(COUNTRY_INFO!K79=1, 0, IF(COUNTRY_INFO!K79=2, AF79/(COUNTRY_INFO!G79*0.2)*100, IF(COUNTRY_INFO!K79=3, AF79/COUNTRY_INFO!G79*100))),"-"),0)</f>
        <v>0</v>
      </c>
      <c r="AH79" s="11">
        <f t="shared" si="13"/>
        <v>0</v>
      </c>
      <c r="AI79" s="73">
        <f>IF(AND(COUNTRY_INFO!K79&gt;0,COUNTRY_INFO!K79&lt;4), IF(AC79/Z79*100&lt;&gt;0, IF(AH79/Z79*100&gt;100,100,AH79/Z79*100), "-"),0)</f>
        <v>0</v>
      </c>
      <c r="AJ79" s="261"/>
      <c r="AK79" s="260">
        <f>IF(AND(D79&lt;&gt;0, D79&lt;&gt;"Unknown",D79&lt;&gt;"Stopped",D79&lt;&gt;"Not required"),D79/COUNTRY_INFO!D79, 0)</f>
        <v>0</v>
      </c>
      <c r="AL79" s="260">
        <f>IF(AND(J79&lt;&gt;0,J79&lt;&gt;"Unknown",J79&lt;&gt;"Stopped",J79&lt;&gt;"Not required"),J79/COUNTRY_INFO!D79, 0)</f>
        <v>0</v>
      </c>
      <c r="AM79" s="260">
        <f>IF(AND(P79&lt;&gt;0,P79&lt;&gt;"Unknown",P79&lt;&gt;"Not required"),P79/(COUNTRY_INFO!E79+COUNTRY_INFO!F79), 0)</f>
        <v>1</v>
      </c>
      <c r="AN79" s="260">
        <f>IF(AND(Z79&lt;&gt;0,Z79&lt;&gt;"Unknown",Z79&lt;&gt;"Not required"),IF(COUNTRY_INFO!K79=1,1,IF(COUNTRY_INFO!K79=2,0.5*COUNTRY_INFO!F79/(0.5*COUNTRY_INFO!F79+0.2*COUNTRY_INFO!G79),IF(COUNTRY_INFO!K79=3,COUNTRY_INFO!F79/(COUNTRY_INFO!F79+COUNTRY_INFO!G79)))),0)</f>
        <v>0</v>
      </c>
      <c r="AO79" s="260">
        <f>IF(AND(Z79&lt;&gt;0,Z79&lt;&gt;"Unknown",Z79&lt;&gt;"Not required"),IF(COUNTRY_INFO!K79=1,0,IF(COUNTRY_INFO!K79=2,0.2*COUNTRY_INFO!G79/(0.5*COUNTRY_INFO!F79+0.2*COUNTRY_INFO!G79),IF(COUNTRY_INFO!K79=3,COUNTRY_INFO!G79/(COUNTRY_INFO!F79+COUNTRY_INFO!G79)))),0)</f>
        <v>0</v>
      </c>
      <c r="AP79" s="259">
        <f>MAX(COUNTRY_INFO!D79*AK79*PROFILE!$G$7,COUNTRY_INFO!D79*AL79*PROFILE!$G$7)</f>
        <v>0</v>
      </c>
      <c r="AQ79" s="259">
        <f>MAX(COUNTRY_INFO!D79*AK79*PROFILE!$G$8,COUNTRY_INFO!D79*AL79*PROFILE!$G$8,COUNTRY_INFO!D79*AM79*PROFILE!$G$8)</f>
        <v>20675.95922039745</v>
      </c>
      <c r="AR79" s="259">
        <f>MAX(COUNTRY_INFO!D79*AK79*PROFILE!$G$9,COUNTRY_INFO!D79*AL79*PROFILE!$G$9,COUNTRY_INFO!D79*AM79*PROFILE!$G$9,IF(AND(DISTRICT!Z79&lt;&gt;"Unknown",Z79&lt;&gt;"Not required"),COUNTRY_INFO!O79*DISTRICT!AN79,0))</f>
        <v>42937.922315678799</v>
      </c>
      <c r="AS79" s="259">
        <f>MAX(COUNTRY_INFO!D79*AK79*PROFILE!$G$10,COUNTRY_INFO!D79*AL79*PROFILE!$G$10,IF(AND(DISTRICT!Z79&lt;&gt;"Unknown",Z79&lt;&gt;"Not required"),COUNTRY_INFO!O79*DISTRICT!AO79,0))</f>
        <v>0</v>
      </c>
      <c r="AT79" s="259">
        <f t="shared" si="14"/>
        <v>63613.881536076253</v>
      </c>
      <c r="AU79" s="258">
        <f t="shared" si="9"/>
        <v>0</v>
      </c>
      <c r="AV79" s="259">
        <f>MAX('MDA2'!J79,'T1'!L79,'T2'!J79,T3_R1!K79,T3_R2!K79)</f>
        <v>0</v>
      </c>
      <c r="AW79" s="259">
        <f>MAX('MDA1'!K79,'MDA2'!K79,'MDA3'!I79,'MDA3'!L79,'T1'!M79,'T2'!K79,T3_R1!L79,T3_R2!L79)</f>
        <v>0</v>
      </c>
      <c r="AX79" s="259">
        <f>MAX('MDA1'!L79,'MDA2'!L79,'MDA3'!J79,'MDA3'!M79,'T1'!N79,'T2'!L79,T3_R1!M79,T3_R2!M79)</f>
        <v>0</v>
      </c>
      <c r="AY79" s="259">
        <f t="shared" si="15"/>
        <v>0</v>
      </c>
      <c r="AZ79" s="259">
        <f>MAX('MDA2'!J79,T79)</f>
        <v>0</v>
      </c>
      <c r="BA79" s="259">
        <f>MAX('MDA1'!K79,'MDA2'!K79,'MDA3'!I79,'MDA3'!L79,V79,AD79)</f>
        <v>0</v>
      </c>
      <c r="BB79" s="259">
        <f>MAX('MDA1'!L79,'MDA2'!L79,'MDA3'!J79,'MDA3'!M79,AF79)</f>
        <v>0</v>
      </c>
      <c r="BC79" s="259">
        <f t="shared" si="10"/>
        <v>0</v>
      </c>
      <c r="BD79" s="260">
        <f t="shared" si="11"/>
        <v>0</v>
      </c>
    </row>
    <row r="80" spans="1:56" x14ac:dyDescent="0.2">
      <c r="A80" s="10" t="str">
        <f>IF(COUNTRY_INFO!A80=0," ",COUNTRY_INFO!A80)</f>
        <v>Ethiopia</v>
      </c>
      <c r="B80" s="10" t="str">
        <f>IF(COUNTRY_INFO!B80=0," ",COUNTRY_INFO!B80)</f>
        <v>AmharaEast Gojam</v>
      </c>
      <c r="C80" s="87" t="str">
        <f>IF(COUNTRY_INFO!C80=0," ",COUNTRY_INFO!C80)</f>
        <v>Motta town</v>
      </c>
      <c r="D80" s="67">
        <f>COUNTRY_INFO!L80</f>
        <v>0</v>
      </c>
      <c r="E80" s="61"/>
      <c r="F80" s="61"/>
      <c r="G80" s="11">
        <f>MAX('MDA1'!M80,'MDA2'!M80)</f>
        <v>0</v>
      </c>
      <c r="H80" s="11">
        <f>IF(AND(COUNTRY_INFO!H80&gt;0,COUNTRY_INFO!H80&lt;4),IF(D80&gt;MAX('MDA1'!M80,'MDA2'!M80),MAX('MDA1'!M80,'MDA2'!M80),D80),0)</f>
        <v>0</v>
      </c>
      <c r="I80" s="73">
        <f>IF(AND(COUNTRY_INFO!H80&gt;0,COUNTRY_INFO!H80&lt;4), IF(G80/D80*100&lt;&gt;0, IF(G80/D80*100&gt;100,100,G80/D80*100), "-"),0)</f>
        <v>0</v>
      </c>
      <c r="J80" s="67">
        <f>COUNTRY_INFO!M80</f>
        <v>0</v>
      </c>
      <c r="K80" s="61"/>
      <c r="L80" s="61"/>
      <c r="M80" s="11">
        <f>MAX('MDA1'!M80,MAX('MDA3'!I80,'MDA3'!L80)+MAX('MDA3'!J80,'MDA3'!M80))</f>
        <v>0</v>
      </c>
      <c r="N80" s="11">
        <f>IF(AND(COUNTRY_INFO!I80&gt;0,COUNTRY_INFO!I80&lt;4),IF(J80&gt;MAX('MDA1'!M80,MAX('MDA3'!I80,'MDA3'!L80)+MAX('MDA3'!J80,'MDA3'!M80)),MAX('MDA1'!M80,MAX('MDA3'!I80,'MDA3'!L80)+MAX('MDA3'!J80,'MDA3'!M80)),J80),0)</f>
        <v>0</v>
      </c>
      <c r="O80" s="73">
        <f>IF(AND(COUNTRY_INFO!I80&gt;0,COUNTRY_INFO!I80&lt;4), IF(M80/J80*100&lt;&gt;0, IF(M80/J80*100&gt;100,100,M80/J80*100), "-"),0)</f>
        <v>0</v>
      </c>
      <c r="P80" s="67">
        <f>COUNTRY_INFO!N80</f>
        <v>17180</v>
      </c>
      <c r="Q80" s="61"/>
      <c r="R80" s="61"/>
      <c r="S80" s="11">
        <f>SUM(MAX('MDA2'!J80, 'T1'!L80, MAX(T3_R1!K80, T3_R2!K80)), MAX('MDA1'!K80, 'MDA2'!K80, 'T1'!M80, MAX(T3_R1!L80, T3_R2!L80)), MAX('MDA1'!L80, 'MDA2'!L80, 'T1'!N80, MAX(T3_R1!M80, T3_R2!M80)))</f>
        <v>10650</v>
      </c>
      <c r="T80" s="11">
        <f>IF(AND(COUNTRY_INFO!J80&gt;1,COUNTRY_INFO!J80&lt;4),IF(COUNTRY_INFO!E80&gt;MAX('MDA2'!J80,'T1'!L80,MAX(T3_R1!K80,T3_R2!K80)),MAX('MDA2'!J80,'T1'!L80,MAX(T3_R1!K80,T3_R2!K80)),COUNTRY_INFO!E80),0)</f>
        <v>0</v>
      </c>
      <c r="U80" s="217" t="str">
        <f>IF(AND(COUNTRY_INFO!J80&gt;1,COUNTRY_INFO!J80&lt;4), IF(T80/COUNTRY_INFO!E80*100&lt;&gt;0, IF(T80/COUNTRY_INFO!E80*100&gt;100,100,T80/COUNTRY_INFO!E80*100), "-"),0)</f>
        <v>-</v>
      </c>
      <c r="V80" s="11">
        <f>IF(AND(COUNTRY_INFO!J80&gt;1,COUNTRY_INFO!J80&lt;4),IF(COUNTRY_INFO!F80&gt;MAX('MDA1'!K80,'MDA2'!K80,'T1'!M80,MAX(T3_R1!L80,T3_R2!L80)),MAX('MDA1'!K80,'MDA2'!K80,'T1'!M80,MAX(T3_R1!L80,T3_R2!L80)),COUNTRY_INFO!F80),0)</f>
        <v>10650</v>
      </c>
      <c r="W80" s="217">
        <f>IF(AND(COUNTRY_INFO!J80&gt;1,COUNTRY_INFO!J80&lt;4), IF(V80/COUNTRY_INFO!F80*100&lt;&gt;0, IF(V80/COUNTRY_INFO!F80*100&gt;100,100,V80/COUNTRY_INFO!F80*100), "-"),0)</f>
        <v>90.940141747075401</v>
      </c>
      <c r="X80" s="11">
        <f t="shared" si="12"/>
        <v>10650</v>
      </c>
      <c r="Y80" s="73">
        <f>IF(AND(COUNTRY_INFO!J80&gt;1,COUNTRY_INFO!J80&lt;4), IF(S80/P80*100&lt;&gt;0, IF(X80/P80*100&gt;100,100,X80/P80*100), "-"),0)</f>
        <v>61.990686845168796</v>
      </c>
      <c r="Z80" s="67">
        <f>COUNTRY_INFO!O80</f>
        <v>10476.700000000001</v>
      </c>
      <c r="AA80" s="61"/>
      <c r="AB80" s="61"/>
      <c r="AC80" s="11">
        <f>MAX('T1'!L80,'T2'!J80)+MAX('T1'!M80,'T2'!K80)+MAX('T1'!N80,'T2'!L80)</f>
        <v>10650</v>
      </c>
      <c r="AD80" s="11">
        <f>IF(COUNTRY_INFO!K80=1,IF(COUNTRY_INFO!F80*0.33&gt;MAX('T1'!M80,'T2'!K80),MAX('T1'!M80,'T2'!K80),COUNTRY_INFO!F80*0.33),IF(COUNTRY_INFO!K80=2,IF(COUNTRY_INFO!F80*0.5&gt;MAX('T1'!M80,'T2'!K80),MAX('T1'!M80,'T2'!K80),COUNTRY_INFO!F80*0.5),IF(COUNTRY_INFO!K80=3,IF(COUNTRY_INFO!F80&gt;MAX('T1'!M80,'T2'!K80),MAX('T1'!M80,'T2'!K80),COUNTRY_INFO!F80),0)))</f>
        <v>5855.5</v>
      </c>
      <c r="AE80" s="217">
        <f>IF(AND(COUNTRY_INFO!K80&gt;0,COUNTRY_INFO!K80&lt;4),IF(Z80&gt;0,IF(COUNTRY_INFO!K80=1, AD80/(COUNTRY_INFO!F80*0.33)*100, IF(COUNTRY_INFO!K80=2, AD80/(COUNTRY_INFO!F80*0.5)*100, IF(COUNTRY_INFO!K80=3, AD80/COUNTRY_INFO!F80*100))),"-"),0)</f>
        <v>100</v>
      </c>
      <c r="AF80" s="11">
        <f>IF(COUNTRY_INFO!K80=2,IF(COUNTRY_INFO!G80*0.2&gt;MAX('T1'!N80,'T2'!L80),MAX('T1'!N80,'T2'!L80),COUNTRY_INFO!G80*0.2),IF(COUNTRY_INFO!K80=3,IF(COUNTRY_INFO!G80&gt;MAX('T1'!N80,'T2'!L80),MAX('T1'!N80,'T2'!L80),COUNTRY_INFO!G80),0))</f>
        <v>0</v>
      </c>
      <c r="AG80" s="217">
        <f>IF(AND(COUNTRY_INFO!K80&gt;0,COUNTRY_INFO!K80&lt;4),IF(Z80&gt;0,IF(COUNTRY_INFO!K80=1, 0, IF(COUNTRY_INFO!K80=2, AF80/(COUNTRY_INFO!G80*0.2)*100, IF(COUNTRY_INFO!K80=3, AF80/COUNTRY_INFO!G80*100))),"-"),0)</f>
        <v>0</v>
      </c>
      <c r="AH80" s="11">
        <f t="shared" si="13"/>
        <v>5855.5</v>
      </c>
      <c r="AI80" s="73">
        <f>IF(AND(COUNTRY_INFO!K80&gt;0,COUNTRY_INFO!K80&lt;4), IF(AC80/Z80*100&lt;&gt;0, IF(AH80/Z80*100&gt;100,100,AH80/Z80*100), "-"),0)</f>
        <v>55.890690770948858</v>
      </c>
      <c r="AJ80" s="261"/>
      <c r="AK80" s="260">
        <f>IF(AND(D80&lt;&gt;0, D80&lt;&gt;"Unknown",D80&lt;&gt;"Stopped",D80&lt;&gt;"Not required"),D80/COUNTRY_INFO!D80, 0)</f>
        <v>0</v>
      </c>
      <c r="AL80" s="260">
        <f>IF(AND(J80&lt;&gt;0,J80&lt;&gt;"Unknown",J80&lt;&gt;"Stopped",J80&lt;&gt;"Not required"),J80/COUNTRY_INFO!D80, 0)</f>
        <v>0</v>
      </c>
      <c r="AM80" s="260">
        <f>IF(AND(P80&lt;&gt;0,P80&lt;&gt;"Unknown",P80&lt;&gt;"Not required"),P80/(COUNTRY_INFO!E80+COUNTRY_INFO!F80), 0)</f>
        <v>1</v>
      </c>
      <c r="AN80" s="260">
        <f>IF(AND(Z80&lt;&gt;0,Z80&lt;&gt;"Unknown",Z80&lt;&gt;"Not required"),IF(COUNTRY_INFO!K80=1,1,IF(COUNTRY_INFO!K80=2,0.5*COUNTRY_INFO!F80/(0.5*COUNTRY_INFO!F80+0.2*COUNTRY_INFO!G80),IF(COUNTRY_INFO!K80=3,COUNTRY_INFO!F80/(COUNTRY_INFO!F80+COUNTRY_INFO!G80)))),0)</f>
        <v>0.55890690770948859</v>
      </c>
      <c r="AO80" s="260">
        <f>IF(AND(Z80&lt;&gt;0,Z80&lt;&gt;"Unknown",Z80&lt;&gt;"Not required"),IF(COUNTRY_INFO!K80=1,0,IF(COUNTRY_INFO!K80=2,0.2*COUNTRY_INFO!G80/(0.5*COUNTRY_INFO!F80+0.2*COUNTRY_INFO!G80),IF(COUNTRY_INFO!K80=3,COUNTRY_INFO!G80/(COUNTRY_INFO!F80+COUNTRY_INFO!G80)))),0)</f>
        <v>0.4410930922905113</v>
      </c>
      <c r="AP80" s="259">
        <f>MAX(COUNTRY_INFO!D80*AK80*PROFILE!$G$7,COUNTRY_INFO!D80*AL80*PROFILE!$G$7)</f>
        <v>0</v>
      </c>
      <c r="AQ80" s="259">
        <f>MAX(COUNTRY_INFO!D80*AK80*PROFILE!$G$8,COUNTRY_INFO!D80*AL80*PROFILE!$G$8,COUNTRY_INFO!D80*AM80*PROFILE!$G$8)</f>
        <v>5900.4703163836566</v>
      </c>
      <c r="AR80" s="259">
        <f>MAX(COUNTRY_INFO!D80*AK80*PROFILE!$G$9,COUNTRY_INFO!D80*AL80*PROFILE!$G$9,COUNTRY_INFO!D80*AM80*PROFILE!$G$9,IF(AND(DISTRICT!Z80&lt;&gt;"Unknown",Z80&lt;&gt;"Not required"),COUNTRY_INFO!O80*DISTRICT!AN80,0))</f>
        <v>12253.55173949603</v>
      </c>
      <c r="AS80" s="259">
        <f>MAX(COUNTRY_INFO!D80*AK80*PROFILE!$G$10,COUNTRY_INFO!D80*AL80*PROFILE!$G$10,IF(AND(DISTRICT!Z80&lt;&gt;"Unknown",Z80&lt;&gt;"Not required"),COUNTRY_INFO!O80*DISTRICT!AO80,0))</f>
        <v>4621.2</v>
      </c>
      <c r="AT80" s="259">
        <f t="shared" si="14"/>
        <v>22775.222055879687</v>
      </c>
      <c r="AU80" s="258" t="str">
        <f t="shared" si="9"/>
        <v>Y</v>
      </c>
      <c r="AV80" s="259">
        <f>MAX('MDA2'!J80,'T1'!L80,'T2'!J80,T3_R1!K80,T3_R2!K80)</f>
        <v>0</v>
      </c>
      <c r="AW80" s="259">
        <f>MAX('MDA1'!K80,'MDA2'!K80,'MDA3'!I80,'MDA3'!L80,'T1'!M80,'T2'!K80,T3_R1!L80,T3_R2!L80)</f>
        <v>10650</v>
      </c>
      <c r="AX80" s="259">
        <f>MAX('MDA1'!L80,'MDA2'!L80,'MDA3'!J80,'MDA3'!M80,'T1'!N80,'T2'!L80,T3_R1!M80,T3_R2!M80)</f>
        <v>0</v>
      </c>
      <c r="AY80" s="259">
        <f t="shared" si="15"/>
        <v>10650</v>
      </c>
      <c r="AZ80" s="259">
        <f>MAX('MDA2'!J80,T80)</f>
        <v>0</v>
      </c>
      <c r="BA80" s="259">
        <f>MAX('MDA1'!K80,'MDA2'!K80,'MDA3'!I80,'MDA3'!L80,V80,AD80)</f>
        <v>10650</v>
      </c>
      <c r="BB80" s="259">
        <f>MAX('MDA1'!L80,'MDA2'!L80,'MDA3'!J80,'MDA3'!M80,AF80)</f>
        <v>0</v>
      </c>
      <c r="BC80" s="259">
        <f t="shared" si="10"/>
        <v>10650</v>
      </c>
      <c r="BD80" s="260">
        <f t="shared" si="11"/>
        <v>46.761344297192394</v>
      </c>
    </row>
    <row r="81" spans="1:56" x14ac:dyDescent="0.2">
      <c r="A81" s="10" t="str">
        <f>IF(COUNTRY_INFO!A81=0," ",COUNTRY_INFO!A81)</f>
        <v>Ethiopia</v>
      </c>
      <c r="B81" s="10" t="str">
        <f>IF(COUNTRY_INFO!B81=0," ",COUNTRY_INFO!B81)</f>
        <v>AmharaEast Gojam</v>
      </c>
      <c r="C81" s="87" t="str">
        <f>IF(COUNTRY_INFO!C81=0," ",COUNTRY_INFO!C81)</f>
        <v>Sedie</v>
      </c>
      <c r="D81" s="67">
        <f>COUNTRY_INFO!L81</f>
        <v>0</v>
      </c>
      <c r="E81" s="61"/>
      <c r="F81" s="61"/>
      <c r="G81" s="11">
        <f>MAX('MDA1'!M81,'MDA2'!M81)</f>
        <v>0</v>
      </c>
      <c r="H81" s="11">
        <f>IF(AND(COUNTRY_INFO!H81&gt;0,COUNTRY_INFO!H81&lt;4),IF(D81&gt;MAX('MDA1'!M81,'MDA2'!M81),MAX('MDA1'!M81,'MDA2'!M81),D81),0)</f>
        <v>0</v>
      </c>
      <c r="I81" s="73">
        <f>IF(AND(COUNTRY_INFO!H81&gt;0,COUNTRY_INFO!H81&lt;4), IF(G81/D81*100&lt;&gt;0, IF(G81/D81*100&gt;100,100,G81/D81*100), "-"),0)</f>
        <v>0</v>
      </c>
      <c r="J81" s="67">
        <f>COUNTRY_INFO!M81</f>
        <v>0</v>
      </c>
      <c r="K81" s="61"/>
      <c r="L81" s="61"/>
      <c r="M81" s="11">
        <f>MAX('MDA1'!M81,MAX('MDA3'!I81,'MDA3'!L81)+MAX('MDA3'!J81,'MDA3'!M81))</f>
        <v>0</v>
      </c>
      <c r="N81" s="11">
        <f>IF(AND(COUNTRY_INFO!I81&gt;0,COUNTRY_INFO!I81&lt;4),IF(J81&gt;MAX('MDA1'!M81,MAX('MDA3'!I81,'MDA3'!L81)+MAX('MDA3'!J81,'MDA3'!M81)),MAX('MDA1'!M81,MAX('MDA3'!I81,'MDA3'!L81)+MAX('MDA3'!J81,'MDA3'!M81)),J81),0)</f>
        <v>0</v>
      </c>
      <c r="O81" s="73">
        <f>IF(AND(COUNTRY_INFO!I81&gt;0,COUNTRY_INFO!I81&lt;4), IF(M81/J81*100&lt;&gt;0, IF(M81/J81*100&gt;100,100,M81/J81*100), "-"),0)</f>
        <v>0</v>
      </c>
      <c r="P81" s="67">
        <f>COUNTRY_INFO!N81</f>
        <v>0</v>
      </c>
      <c r="Q81" s="61"/>
      <c r="R81" s="61"/>
      <c r="S81" s="11">
        <f>SUM(MAX('MDA2'!J81, 'T1'!L81, MAX(T3_R1!K81, T3_R2!K81)), MAX('MDA1'!K81, 'MDA2'!K81, 'T1'!M81, MAX(T3_R1!L81, T3_R2!L81)), MAX('MDA1'!L81, 'MDA2'!L81, 'T1'!N81, MAX(T3_R1!M81, T3_R2!M81)))</f>
        <v>0</v>
      </c>
      <c r="T81" s="11">
        <f>IF(AND(COUNTRY_INFO!J81&gt;1,COUNTRY_INFO!J81&lt;4),IF(COUNTRY_INFO!E81&gt;MAX('MDA2'!J81,'T1'!L81,MAX(T3_R1!K81,T3_R2!K81)),MAX('MDA2'!J81,'T1'!L81,MAX(T3_R1!K81,T3_R2!K81)),COUNTRY_INFO!E81),0)</f>
        <v>0</v>
      </c>
      <c r="U81" s="217">
        <f>IF(AND(COUNTRY_INFO!J81&gt;1,COUNTRY_INFO!J81&lt;4), IF(T81/COUNTRY_INFO!E81*100&lt;&gt;0, IF(T81/COUNTRY_INFO!E81*100&gt;100,100,T81/COUNTRY_INFO!E81*100), "-"),0)</f>
        <v>0</v>
      </c>
      <c r="V81" s="11">
        <f>IF(AND(COUNTRY_INFO!J81&gt;1,COUNTRY_INFO!J81&lt;4),IF(COUNTRY_INFO!F81&gt;MAX('MDA1'!K81,'MDA2'!K81,'T1'!M81,MAX(T3_R1!L81,T3_R2!L81)),MAX('MDA1'!K81,'MDA2'!K81,'T1'!M81,MAX(T3_R1!L81,T3_R2!L81)),COUNTRY_INFO!F81),0)</f>
        <v>0</v>
      </c>
      <c r="W81" s="217">
        <f>IF(AND(COUNTRY_INFO!J81&gt;1,COUNTRY_INFO!J81&lt;4), IF(V81/COUNTRY_INFO!F81*100&lt;&gt;0, IF(V81/COUNTRY_INFO!F81*100&gt;100,100,V81/COUNTRY_INFO!F81*100), "-"),0)</f>
        <v>0</v>
      </c>
      <c r="X81" s="11">
        <f t="shared" si="12"/>
        <v>0</v>
      </c>
      <c r="Y81" s="73">
        <f>IF(AND(COUNTRY_INFO!J81&gt;1,COUNTRY_INFO!J81&lt;4), IF(S81/P81*100&lt;&gt;0, IF(X81/P81*100&gt;100,100,X81/P81*100), "-"),0)</f>
        <v>0</v>
      </c>
      <c r="Z81" s="67">
        <f>COUNTRY_INFO!O81</f>
        <v>0</v>
      </c>
      <c r="AA81" s="61"/>
      <c r="AB81" s="61"/>
      <c r="AC81" s="11">
        <f>MAX('T1'!L81,'T2'!J81)+MAX('T1'!M81,'T2'!K81)+MAX('T1'!N81,'T2'!L81)</f>
        <v>0</v>
      </c>
      <c r="AD81" s="11">
        <f>IF(COUNTRY_INFO!K81=1,IF(COUNTRY_INFO!F81*0.33&gt;MAX('T1'!M81,'T2'!K81),MAX('T1'!M81,'T2'!K81),COUNTRY_INFO!F81*0.33),IF(COUNTRY_INFO!K81=2,IF(COUNTRY_INFO!F81*0.5&gt;MAX('T1'!M81,'T2'!K81),MAX('T1'!M81,'T2'!K81),COUNTRY_INFO!F81*0.5),IF(COUNTRY_INFO!K81=3,IF(COUNTRY_INFO!F81&gt;MAX('T1'!M81,'T2'!K81),MAX('T1'!M81,'T2'!K81),COUNTRY_INFO!F81),0)))</f>
        <v>0</v>
      </c>
      <c r="AE81" s="217">
        <f>IF(AND(COUNTRY_INFO!K81&gt;0,COUNTRY_INFO!K81&lt;4),IF(Z81&gt;0,IF(COUNTRY_INFO!K81=1, AD81/(COUNTRY_INFO!F81*0.33)*100, IF(COUNTRY_INFO!K81=2, AD81/(COUNTRY_INFO!F81*0.5)*100, IF(COUNTRY_INFO!K81=3, AD81/COUNTRY_INFO!F81*100))),"-"),0)</f>
        <v>0</v>
      </c>
      <c r="AF81" s="11">
        <f>IF(COUNTRY_INFO!K81=2,IF(COUNTRY_INFO!G81*0.2&gt;MAX('T1'!N81,'T2'!L81),MAX('T1'!N81,'T2'!L81),COUNTRY_INFO!G81*0.2),IF(COUNTRY_INFO!K81=3,IF(COUNTRY_INFO!G81&gt;MAX('T1'!N81,'T2'!L81),MAX('T1'!N81,'T2'!L81),COUNTRY_INFO!G81),0))</f>
        <v>0</v>
      </c>
      <c r="AG81" s="217">
        <f>IF(AND(COUNTRY_INFO!K81&gt;0,COUNTRY_INFO!K81&lt;4),IF(Z81&gt;0,IF(COUNTRY_INFO!K81=1, 0, IF(COUNTRY_INFO!K81=2, AF81/(COUNTRY_INFO!G81*0.2)*100, IF(COUNTRY_INFO!K81=3, AF81/COUNTRY_INFO!G81*100))),"-"),0)</f>
        <v>0</v>
      </c>
      <c r="AH81" s="11">
        <f t="shared" si="13"/>
        <v>0</v>
      </c>
      <c r="AI81" s="73">
        <f>IF(AND(COUNTRY_INFO!K81&gt;0,COUNTRY_INFO!K81&lt;4), IF(AC81/Z81*100&lt;&gt;0, IF(AH81/Z81*100&gt;100,100,AH81/Z81*100), "-"),0)</f>
        <v>0</v>
      </c>
      <c r="AJ81" s="261"/>
      <c r="AK81" s="260">
        <f>IF(AND(D81&lt;&gt;0, D81&lt;&gt;"Unknown",D81&lt;&gt;"Stopped",D81&lt;&gt;"Not required"),D81/COUNTRY_INFO!D81, 0)</f>
        <v>0</v>
      </c>
      <c r="AL81" s="260">
        <f>IF(AND(J81&lt;&gt;0,J81&lt;&gt;"Unknown",J81&lt;&gt;"Stopped",J81&lt;&gt;"Not required"),J81/COUNTRY_INFO!D81, 0)</f>
        <v>0</v>
      </c>
      <c r="AM81" s="260">
        <f>IF(AND(P81&lt;&gt;0,P81&lt;&gt;"Unknown",P81&lt;&gt;"Not required"),P81/(COUNTRY_INFO!E81+COUNTRY_INFO!F81), 0)</f>
        <v>0</v>
      </c>
      <c r="AN81" s="260">
        <f>IF(AND(Z81&lt;&gt;0,Z81&lt;&gt;"Unknown",Z81&lt;&gt;"Not required"),IF(COUNTRY_INFO!K81=1,1,IF(COUNTRY_INFO!K81=2,0.5*COUNTRY_INFO!F81/(0.5*COUNTRY_INFO!F81+0.2*COUNTRY_INFO!G81),IF(COUNTRY_INFO!K81=3,COUNTRY_INFO!F81/(COUNTRY_INFO!F81+COUNTRY_INFO!G81)))),0)</f>
        <v>0</v>
      </c>
      <c r="AO81" s="260">
        <f>IF(AND(Z81&lt;&gt;0,Z81&lt;&gt;"Unknown",Z81&lt;&gt;"Not required"),IF(COUNTRY_INFO!K81=1,0,IF(COUNTRY_INFO!K81=2,0.2*COUNTRY_INFO!G81/(0.5*COUNTRY_INFO!F81+0.2*COUNTRY_INFO!G81),IF(COUNTRY_INFO!K81=3,COUNTRY_INFO!G81/(COUNTRY_INFO!F81+COUNTRY_INFO!G81)))),0)</f>
        <v>0</v>
      </c>
      <c r="AP81" s="259">
        <f>MAX(COUNTRY_INFO!D81*AK81*PROFILE!$G$7,COUNTRY_INFO!D81*AL81*PROFILE!$G$7)</f>
        <v>0</v>
      </c>
      <c r="AQ81" s="259">
        <f>MAX(COUNTRY_INFO!D81*AK81*PROFILE!$G$8,COUNTRY_INFO!D81*AL81*PROFILE!$G$8,COUNTRY_INFO!D81*AM81*PROFILE!$G$8)</f>
        <v>0</v>
      </c>
      <c r="AR81" s="259">
        <f>MAX(COUNTRY_INFO!D81*AK81*PROFILE!$G$9,COUNTRY_INFO!D81*AL81*PROFILE!$G$9,COUNTRY_INFO!D81*AM81*PROFILE!$G$9,IF(AND(DISTRICT!Z81&lt;&gt;"Unknown",Z81&lt;&gt;"Not required"),COUNTRY_INFO!O81*DISTRICT!AN81,0))</f>
        <v>0</v>
      </c>
      <c r="AS81" s="259">
        <f>MAX(COUNTRY_INFO!D81*AK81*PROFILE!$G$10,COUNTRY_INFO!D81*AL81*PROFILE!$G$10,IF(AND(DISTRICT!Z81&lt;&gt;"Unknown",Z81&lt;&gt;"Not required"),COUNTRY_INFO!O81*DISTRICT!AO81,0))</f>
        <v>0</v>
      </c>
      <c r="AT81" s="259">
        <f t="shared" si="14"/>
        <v>0</v>
      </c>
      <c r="AU81" s="258">
        <f t="shared" si="9"/>
        <v>0</v>
      </c>
      <c r="AV81" s="259">
        <f>MAX('MDA2'!J81,'T1'!L81,'T2'!J81,T3_R1!K81,T3_R2!K81)</f>
        <v>0</v>
      </c>
      <c r="AW81" s="259">
        <f>MAX('MDA1'!K81,'MDA2'!K81,'MDA3'!I81,'MDA3'!L81,'T1'!M81,'T2'!K81,T3_R1!L81,T3_R2!L81)</f>
        <v>0</v>
      </c>
      <c r="AX81" s="259">
        <f>MAX('MDA1'!L81,'MDA2'!L81,'MDA3'!J81,'MDA3'!M81,'T1'!N81,'T2'!L81,T3_R1!M81,T3_R2!M81)</f>
        <v>0</v>
      </c>
      <c r="AY81" s="259">
        <f t="shared" si="15"/>
        <v>0</v>
      </c>
      <c r="AZ81" s="259">
        <f>MAX('MDA2'!J81,T81)</f>
        <v>0</v>
      </c>
      <c r="BA81" s="259">
        <f>MAX('MDA1'!K81,'MDA2'!K81,'MDA3'!I81,'MDA3'!L81,V81,AD81)</f>
        <v>0</v>
      </c>
      <c r="BB81" s="259">
        <f>MAX('MDA1'!L81,'MDA2'!L81,'MDA3'!J81,'MDA3'!M81,AF81)</f>
        <v>0</v>
      </c>
      <c r="BC81" s="259">
        <f t="shared" si="10"/>
        <v>0</v>
      </c>
      <c r="BD81" s="260">
        <f t="shared" si="11"/>
        <v>0</v>
      </c>
    </row>
    <row r="82" spans="1:56" x14ac:dyDescent="0.2">
      <c r="A82" s="10" t="str">
        <f>IF(COUNTRY_INFO!A82=0," ",COUNTRY_INFO!A82)</f>
        <v>Ethiopia</v>
      </c>
      <c r="B82" s="10" t="str">
        <f>IF(COUNTRY_INFO!B82=0," ",COUNTRY_INFO!B82)</f>
        <v>AmharaEast Gojam</v>
      </c>
      <c r="C82" s="87" t="str">
        <f>IF(COUNTRY_INFO!C82=0," ",COUNTRY_INFO!C82)</f>
        <v>Shebel berenta</v>
      </c>
      <c r="D82" s="67">
        <f>COUNTRY_INFO!L82</f>
        <v>0</v>
      </c>
      <c r="E82" s="61"/>
      <c r="F82" s="61"/>
      <c r="G82" s="11">
        <f>MAX('MDA1'!M82,'MDA2'!M82)</f>
        <v>0</v>
      </c>
      <c r="H82" s="11">
        <f>IF(AND(COUNTRY_INFO!H82&gt;0,COUNTRY_INFO!H82&lt;4),IF(D82&gt;MAX('MDA1'!M82,'MDA2'!M82),MAX('MDA1'!M82,'MDA2'!M82),D82),0)</f>
        <v>0</v>
      </c>
      <c r="I82" s="73">
        <f>IF(AND(COUNTRY_INFO!H82&gt;0,COUNTRY_INFO!H82&lt;4), IF(G82/D82*100&lt;&gt;0, IF(G82/D82*100&gt;100,100,G82/D82*100), "-"),0)</f>
        <v>0</v>
      </c>
      <c r="J82" s="67">
        <f>COUNTRY_INFO!M82</f>
        <v>0</v>
      </c>
      <c r="K82" s="61"/>
      <c r="L82" s="61"/>
      <c r="M82" s="11">
        <f>MAX('MDA1'!M82,MAX('MDA3'!I82,'MDA3'!L82)+MAX('MDA3'!J82,'MDA3'!M82))</f>
        <v>0</v>
      </c>
      <c r="N82" s="11">
        <f>IF(AND(COUNTRY_INFO!I82&gt;0,COUNTRY_INFO!I82&lt;4),IF(J82&gt;MAX('MDA1'!M82,MAX('MDA3'!I82,'MDA3'!L82)+MAX('MDA3'!J82,'MDA3'!M82)),MAX('MDA1'!M82,MAX('MDA3'!I82,'MDA3'!L82)+MAX('MDA3'!J82,'MDA3'!M82)),J82),0)</f>
        <v>0</v>
      </c>
      <c r="O82" s="73">
        <f>IF(AND(COUNTRY_INFO!I82&gt;0,COUNTRY_INFO!I82&lt;4), IF(M82/J82*100&lt;&gt;0, IF(M82/J82*100&gt;100,100,M82/J82*100), "-"),0)</f>
        <v>0</v>
      </c>
      <c r="P82" s="67">
        <f>COUNTRY_INFO!N82</f>
        <v>56474</v>
      </c>
      <c r="Q82" s="61"/>
      <c r="R82" s="61"/>
      <c r="S82" s="11">
        <f>SUM(MAX('MDA2'!J82, 'T1'!L82, MAX(T3_R1!K82, T3_R2!K82)), MAX('MDA1'!K82, 'MDA2'!K82, 'T1'!M82, MAX(T3_R1!L82, T3_R2!L82)), MAX('MDA1'!L82, 'MDA2'!L82, 'T1'!N82, MAX(T3_R1!M82, T3_R2!M82)))</f>
        <v>34709</v>
      </c>
      <c r="T82" s="11">
        <f>IF(AND(COUNTRY_INFO!J82&gt;1,COUNTRY_INFO!J82&lt;4),IF(COUNTRY_INFO!E82&gt;MAX('MDA2'!J82,'T1'!L82,MAX(T3_R1!K82,T3_R2!K82)),MAX('MDA2'!J82,'T1'!L82,MAX(T3_R1!K82,T3_R2!K82)),COUNTRY_INFO!E82),0)</f>
        <v>0</v>
      </c>
      <c r="U82" s="217" t="str">
        <f>IF(AND(COUNTRY_INFO!J82&gt;1,COUNTRY_INFO!J82&lt;4), IF(T82/COUNTRY_INFO!E82*100&lt;&gt;0, IF(T82/COUNTRY_INFO!E82*100&gt;100,100,T82/COUNTRY_INFO!E82*100), "-"),0)</f>
        <v>-</v>
      </c>
      <c r="V82" s="11">
        <f>IF(AND(COUNTRY_INFO!J82&gt;1,COUNTRY_INFO!J82&lt;4),IF(COUNTRY_INFO!F82&gt;MAX('MDA1'!K82,'MDA2'!K82,'T1'!M82,MAX(T3_R1!L82,T3_R2!L82)),MAX('MDA1'!K82,'MDA2'!K82,'T1'!M82,MAX(T3_R1!L82,T3_R2!L82)),COUNTRY_INFO!F82),0)</f>
        <v>34709</v>
      </c>
      <c r="W82" s="217">
        <f>IF(AND(COUNTRY_INFO!J82&gt;1,COUNTRY_INFO!J82&lt;4), IF(V82/COUNTRY_INFO!F82*100&lt;&gt;0, IF(V82/COUNTRY_INFO!F82*100&gt;100,100,V82/COUNTRY_INFO!F82*100), "-"),0)</f>
        <v>90.162614297589357</v>
      </c>
      <c r="X82" s="11">
        <f t="shared" si="12"/>
        <v>34709</v>
      </c>
      <c r="Y82" s="73">
        <f>IF(AND(COUNTRY_INFO!J82&gt;1,COUNTRY_INFO!J82&lt;4), IF(S82/P82*100&lt;&gt;0, IF(X82/P82*100&gt;100,100,X82/P82*100), "-"),0)</f>
        <v>61.460140949817607</v>
      </c>
      <c r="Z82" s="67">
        <f>COUNTRY_INFO!O82</f>
        <v>34439.199999999997</v>
      </c>
      <c r="AA82" s="61"/>
      <c r="AB82" s="61"/>
      <c r="AC82" s="11">
        <f>MAX('T1'!L82,'T2'!J82)+MAX('T1'!M82,'T2'!K82)+MAX('T1'!N82,'T2'!L82)</f>
        <v>34709</v>
      </c>
      <c r="AD82" s="11">
        <f>IF(COUNTRY_INFO!K82=1,IF(COUNTRY_INFO!F82*0.33&gt;MAX('T1'!M82,'T2'!K82),MAX('T1'!M82,'T2'!K82),COUNTRY_INFO!F82*0.33),IF(COUNTRY_INFO!K82=2,IF(COUNTRY_INFO!F82*0.5&gt;MAX('T1'!M82,'T2'!K82),MAX('T1'!M82,'T2'!K82),COUNTRY_INFO!F82*0.5),IF(COUNTRY_INFO!K82=3,IF(COUNTRY_INFO!F82&gt;MAX('T1'!M82,'T2'!K82),MAX('T1'!M82,'T2'!K82),COUNTRY_INFO!F82),0)))</f>
        <v>19248</v>
      </c>
      <c r="AE82" s="217">
        <f>IF(AND(COUNTRY_INFO!K82&gt;0,COUNTRY_INFO!K82&lt;4),IF(Z82&gt;0,IF(COUNTRY_INFO!K82=1, AD82/(COUNTRY_INFO!F82*0.33)*100, IF(COUNTRY_INFO!K82=2, AD82/(COUNTRY_INFO!F82*0.5)*100, IF(COUNTRY_INFO!K82=3, AD82/COUNTRY_INFO!F82*100))),"-"),0)</f>
        <v>100</v>
      </c>
      <c r="AF82" s="11">
        <f>IF(COUNTRY_INFO!K82=2,IF(COUNTRY_INFO!G82*0.2&gt;MAX('T1'!N82,'T2'!L82),MAX('T1'!N82,'T2'!L82),COUNTRY_INFO!G82*0.2),IF(COUNTRY_INFO!K82=3,IF(COUNTRY_INFO!G82&gt;MAX('T1'!N82,'T2'!L82),MAX('T1'!N82,'T2'!L82),COUNTRY_INFO!G82),0))</f>
        <v>0</v>
      </c>
      <c r="AG82" s="217">
        <f>IF(AND(COUNTRY_INFO!K82&gt;0,COUNTRY_INFO!K82&lt;4),IF(Z82&gt;0,IF(COUNTRY_INFO!K82=1, 0, IF(COUNTRY_INFO!K82=2, AF82/(COUNTRY_INFO!G82*0.2)*100, IF(COUNTRY_INFO!K82=3, AF82/COUNTRY_INFO!G82*100))),"-"),0)</f>
        <v>0</v>
      </c>
      <c r="AH82" s="11">
        <f t="shared" si="13"/>
        <v>19248</v>
      </c>
      <c r="AI82" s="73">
        <f>IF(AND(COUNTRY_INFO!K82&gt;0,COUNTRY_INFO!K82&lt;4), IF(AC82/Z82*100&lt;&gt;0, IF(AH82/Z82*100&gt;100,100,AH82/Z82*100), "-"),0)</f>
        <v>55.889799995354139</v>
      </c>
      <c r="AJ82" s="261"/>
      <c r="AK82" s="260">
        <f>IF(AND(D82&lt;&gt;0, D82&lt;&gt;"Unknown",D82&lt;&gt;"Stopped",D82&lt;&gt;"Not required"),D82/COUNTRY_INFO!D82, 0)</f>
        <v>0</v>
      </c>
      <c r="AL82" s="260">
        <f>IF(AND(J82&lt;&gt;0,J82&lt;&gt;"Unknown",J82&lt;&gt;"Stopped",J82&lt;&gt;"Not required"),J82/COUNTRY_INFO!D82, 0)</f>
        <v>0</v>
      </c>
      <c r="AM82" s="260">
        <f>IF(AND(P82&lt;&gt;0,P82&lt;&gt;"Unknown",P82&lt;&gt;"Not required"),P82/(COUNTRY_INFO!E82+COUNTRY_INFO!F82), 0)</f>
        <v>1</v>
      </c>
      <c r="AN82" s="260">
        <f>IF(AND(Z82&lt;&gt;0,Z82&lt;&gt;"Unknown",Z82&lt;&gt;"Not required"),IF(COUNTRY_INFO!K82=1,1,IF(COUNTRY_INFO!K82=2,0.5*COUNTRY_INFO!F82/(0.5*COUNTRY_INFO!F82+0.2*COUNTRY_INFO!G82),IF(COUNTRY_INFO!K82=3,COUNTRY_INFO!F82/(COUNTRY_INFO!F82+COUNTRY_INFO!G82)))),0)</f>
        <v>0.55889799995354139</v>
      </c>
      <c r="AO82" s="260">
        <f>IF(AND(Z82&lt;&gt;0,Z82&lt;&gt;"Unknown",Z82&lt;&gt;"Not required"),IF(COUNTRY_INFO!K82=1,0,IF(COUNTRY_INFO!K82=2,0.2*COUNTRY_INFO!G82/(0.5*COUNTRY_INFO!F82+0.2*COUNTRY_INFO!G82),IF(COUNTRY_INFO!K82=3,COUNTRY_INFO!G82/(COUNTRY_INFO!F82+COUNTRY_INFO!G82)))),0)</f>
        <v>0.44110200004645872</v>
      </c>
      <c r="AP82" s="259">
        <f>MAX(COUNTRY_INFO!D82*AK82*PROFILE!$G$7,COUNTRY_INFO!D82*AL82*PROFILE!$G$7)</f>
        <v>0</v>
      </c>
      <c r="AQ82" s="259">
        <f>MAX(COUNTRY_INFO!D82*AK82*PROFILE!$G$8,COUNTRY_INFO!D82*AL82*PROFILE!$G$8,COUNTRY_INFO!D82*AM82*PROFILE!$G$8)</f>
        <v>19396.152100689353</v>
      </c>
      <c r="AR82" s="259">
        <f>MAX(COUNTRY_INFO!D82*AK82*PROFILE!$G$9,COUNTRY_INFO!D82*AL82*PROFILE!$G$9,COUNTRY_INFO!D82*AM82*PROFILE!$G$9,IF(AND(DISTRICT!Z82&lt;&gt;"Unknown",Z82&lt;&gt;"Not required"),COUNTRY_INFO!O82*DISTRICT!AN82,0))</f>
        <v>40280.137102460401</v>
      </c>
      <c r="AS82" s="259">
        <f>MAX(COUNTRY_INFO!D82*AK82*PROFILE!$G$10,COUNTRY_INFO!D82*AL82*PROFILE!$G$10,IF(AND(DISTRICT!Z82&lt;&gt;"Unknown",Z82&lt;&gt;"Not required"),COUNTRY_INFO!O82*DISTRICT!AO82,0))</f>
        <v>15191.2</v>
      </c>
      <c r="AT82" s="259">
        <f t="shared" si="14"/>
        <v>74867.489203149758</v>
      </c>
      <c r="AU82" s="258" t="str">
        <f t="shared" si="9"/>
        <v>Y</v>
      </c>
      <c r="AV82" s="259">
        <f>MAX('MDA2'!J82,'T1'!L82,'T2'!J82,T3_R1!K82,T3_R2!K82)</f>
        <v>0</v>
      </c>
      <c r="AW82" s="259">
        <f>MAX('MDA1'!K82,'MDA2'!K82,'MDA3'!I82,'MDA3'!L82,'T1'!M82,'T2'!K82,T3_R1!L82,T3_R2!L82)</f>
        <v>34709</v>
      </c>
      <c r="AX82" s="259">
        <f>MAX('MDA1'!L82,'MDA2'!L82,'MDA3'!J82,'MDA3'!M82,'T1'!N82,'T2'!L82,T3_R1!M82,T3_R2!M82)</f>
        <v>0</v>
      </c>
      <c r="AY82" s="259">
        <f t="shared" si="15"/>
        <v>34709</v>
      </c>
      <c r="AZ82" s="259">
        <f>MAX('MDA2'!J82,T82)</f>
        <v>0</v>
      </c>
      <c r="BA82" s="259">
        <f>MAX('MDA1'!K82,'MDA2'!K82,'MDA3'!I82,'MDA3'!L82,V82,AD82)</f>
        <v>34709</v>
      </c>
      <c r="BB82" s="259">
        <f>MAX('MDA1'!L82,'MDA2'!L82,'MDA3'!J82,'MDA3'!M82,AF82)</f>
        <v>0</v>
      </c>
      <c r="BC82" s="259">
        <f t="shared" si="10"/>
        <v>34709</v>
      </c>
      <c r="BD82" s="260">
        <f t="shared" si="11"/>
        <v>46.360577026723313</v>
      </c>
    </row>
    <row r="83" spans="1:56" x14ac:dyDescent="0.2">
      <c r="A83" s="10" t="str">
        <f>IF(COUNTRY_INFO!A83=0," ",COUNTRY_INFO!A83)</f>
        <v>Ethiopia</v>
      </c>
      <c r="B83" s="10" t="str">
        <f>IF(COUNTRY_INFO!B83=0," ",COUNTRY_INFO!B83)</f>
        <v>AmharaEast Gojam</v>
      </c>
      <c r="C83" s="87" t="str">
        <f>IF(COUNTRY_INFO!C83=0," ",COUNTRY_INFO!C83)</f>
        <v>Sinan</v>
      </c>
      <c r="D83" s="67">
        <f>COUNTRY_INFO!L83</f>
        <v>0</v>
      </c>
      <c r="E83" s="61"/>
      <c r="F83" s="61"/>
      <c r="G83" s="11">
        <f>MAX('MDA1'!M83,'MDA2'!M83)</f>
        <v>0</v>
      </c>
      <c r="H83" s="11">
        <f>IF(AND(COUNTRY_INFO!H83&gt;0,COUNTRY_INFO!H83&lt;4),IF(D83&gt;MAX('MDA1'!M83,'MDA2'!M83),MAX('MDA1'!M83,'MDA2'!M83),D83),0)</f>
        <v>0</v>
      </c>
      <c r="I83" s="73">
        <f>IF(AND(COUNTRY_INFO!H83&gt;0,COUNTRY_INFO!H83&lt;4), IF(G83/D83*100&lt;&gt;0, IF(G83/D83*100&gt;100,100,G83/D83*100), "-"),0)</f>
        <v>0</v>
      </c>
      <c r="J83" s="67">
        <f>COUNTRY_INFO!M83</f>
        <v>0</v>
      </c>
      <c r="K83" s="61"/>
      <c r="L83" s="61"/>
      <c r="M83" s="11">
        <f>MAX('MDA1'!M83,MAX('MDA3'!I83,'MDA3'!L83)+MAX('MDA3'!J83,'MDA3'!M83))</f>
        <v>0</v>
      </c>
      <c r="N83" s="11">
        <f>IF(AND(COUNTRY_INFO!I83&gt;0,COUNTRY_INFO!I83&lt;4),IF(J83&gt;MAX('MDA1'!M83,MAX('MDA3'!I83,'MDA3'!L83)+MAX('MDA3'!J83,'MDA3'!M83)),MAX('MDA1'!M83,MAX('MDA3'!I83,'MDA3'!L83)+MAX('MDA3'!J83,'MDA3'!M83)),J83),0)</f>
        <v>0</v>
      </c>
      <c r="O83" s="73">
        <f>IF(AND(COUNTRY_INFO!I83&gt;0,COUNTRY_INFO!I83&lt;4), IF(M83/J83*100&lt;&gt;0, IF(M83/J83*100&gt;100,100,M83/J83*100), "-"),0)</f>
        <v>0</v>
      </c>
      <c r="P83" s="67">
        <f>COUNTRY_INFO!N83</f>
        <v>50714</v>
      </c>
      <c r="Q83" s="61"/>
      <c r="R83" s="61"/>
      <c r="S83" s="11">
        <f>SUM(MAX('MDA2'!J83, 'T1'!L83, MAX(T3_R1!K83, T3_R2!K83)), MAX('MDA1'!K83, 'MDA2'!K83, 'T1'!M83, MAX(T3_R1!L83, T3_R2!L83)), MAX('MDA1'!L83, 'MDA2'!L83, 'T1'!N83, MAX(T3_R1!M83, T3_R2!M83)))</f>
        <v>0</v>
      </c>
      <c r="T83" s="11">
        <f>IF(AND(COUNTRY_INFO!J83&gt;1,COUNTRY_INFO!J83&lt;4),IF(COUNTRY_INFO!E83&gt;MAX('MDA2'!J83,'T1'!L83,MAX(T3_R1!K83,T3_R2!K83)),MAX('MDA2'!J83,'T1'!L83,MAX(T3_R1!K83,T3_R2!K83)),COUNTRY_INFO!E83),0)</f>
        <v>0</v>
      </c>
      <c r="U83" s="217" t="str">
        <f>IF(AND(COUNTRY_INFO!J83&gt;1,COUNTRY_INFO!J83&lt;4), IF(T83/COUNTRY_INFO!E83*100&lt;&gt;0, IF(T83/COUNTRY_INFO!E83*100&gt;100,100,T83/COUNTRY_INFO!E83*100), "-"),0)</f>
        <v>-</v>
      </c>
      <c r="V83" s="11">
        <f>IF(AND(COUNTRY_INFO!J83&gt;1,COUNTRY_INFO!J83&lt;4),IF(COUNTRY_INFO!F83&gt;MAX('MDA1'!K83,'MDA2'!K83,'T1'!M83,MAX(T3_R1!L83,T3_R2!L83)),MAX('MDA1'!K83,'MDA2'!K83,'T1'!M83,MAX(T3_R1!L83,T3_R2!L83)),COUNTRY_INFO!F83),0)</f>
        <v>0</v>
      </c>
      <c r="W83" s="217" t="str">
        <f>IF(AND(COUNTRY_INFO!J83&gt;1,COUNTRY_INFO!J83&lt;4), IF(V83/COUNTRY_INFO!F83*100&lt;&gt;0, IF(V83/COUNTRY_INFO!F83*100&gt;100,100,V83/COUNTRY_INFO!F83*100), "-"),0)</f>
        <v>-</v>
      </c>
      <c r="X83" s="11">
        <f t="shared" si="12"/>
        <v>0</v>
      </c>
      <c r="Y83" s="73" t="str">
        <f>IF(AND(COUNTRY_INFO!J83&gt;1,COUNTRY_INFO!J83&lt;4), IF(S83/P83*100&lt;&gt;0, IF(X83/P83*100&gt;100,100,X83/P83*100), "-"),0)</f>
        <v>-</v>
      </c>
      <c r="Z83" s="67">
        <f>COUNTRY_INFO!O83</f>
        <v>0</v>
      </c>
      <c r="AA83" s="61"/>
      <c r="AB83" s="61"/>
      <c r="AC83" s="11">
        <f>MAX('T1'!L83,'T2'!J83)+MAX('T1'!M83,'T2'!K83)+MAX('T1'!N83,'T2'!L83)</f>
        <v>0</v>
      </c>
      <c r="AD83" s="11">
        <f>IF(COUNTRY_INFO!K83=1,IF(COUNTRY_INFO!F83*0.33&gt;MAX('T1'!M83,'T2'!K83),MAX('T1'!M83,'T2'!K83),COUNTRY_INFO!F83*0.33),IF(COUNTRY_INFO!K83=2,IF(COUNTRY_INFO!F83*0.5&gt;MAX('T1'!M83,'T2'!K83),MAX('T1'!M83,'T2'!K83),COUNTRY_INFO!F83*0.5),IF(COUNTRY_INFO!K83=3,IF(COUNTRY_INFO!F83&gt;MAX('T1'!M83,'T2'!K83),MAX('T1'!M83,'T2'!K83),COUNTRY_INFO!F83),0)))</f>
        <v>0</v>
      </c>
      <c r="AE83" s="217">
        <f>IF(AND(COUNTRY_INFO!K83&gt;0,COUNTRY_INFO!K83&lt;4),IF(Z83&gt;0,IF(COUNTRY_INFO!K83=1, AD83/(COUNTRY_INFO!F83*0.33)*100, IF(COUNTRY_INFO!K83=2, AD83/(COUNTRY_INFO!F83*0.5)*100, IF(COUNTRY_INFO!K83=3, AD83/COUNTRY_INFO!F83*100))),"-"),0)</f>
        <v>0</v>
      </c>
      <c r="AF83" s="11">
        <f>IF(COUNTRY_INFO!K83=2,IF(COUNTRY_INFO!G83*0.2&gt;MAX('T1'!N83,'T2'!L83),MAX('T1'!N83,'T2'!L83),COUNTRY_INFO!G83*0.2),IF(COUNTRY_INFO!K83=3,IF(COUNTRY_INFO!G83&gt;MAX('T1'!N83,'T2'!L83),MAX('T1'!N83,'T2'!L83),COUNTRY_INFO!G83),0))</f>
        <v>0</v>
      </c>
      <c r="AG83" s="217">
        <f>IF(AND(COUNTRY_INFO!K83&gt;0,COUNTRY_INFO!K83&lt;4),IF(Z83&gt;0,IF(COUNTRY_INFO!K83=1, 0, IF(COUNTRY_INFO!K83=2, AF83/(COUNTRY_INFO!G83*0.2)*100, IF(COUNTRY_INFO!K83=3, AF83/COUNTRY_INFO!G83*100))),"-"),0)</f>
        <v>0</v>
      </c>
      <c r="AH83" s="11">
        <f t="shared" si="13"/>
        <v>0</v>
      </c>
      <c r="AI83" s="73">
        <f>IF(AND(COUNTRY_INFO!K83&gt;0,COUNTRY_INFO!K83&lt;4), IF(AC83/Z83*100&lt;&gt;0, IF(AH83/Z83*100&gt;100,100,AH83/Z83*100), "-"),0)</f>
        <v>0</v>
      </c>
      <c r="AJ83" s="261"/>
      <c r="AK83" s="260">
        <f>IF(AND(D83&lt;&gt;0, D83&lt;&gt;"Unknown",D83&lt;&gt;"Stopped",D83&lt;&gt;"Not required"),D83/COUNTRY_INFO!D83, 0)</f>
        <v>0</v>
      </c>
      <c r="AL83" s="260">
        <f>IF(AND(J83&lt;&gt;0,J83&lt;&gt;"Unknown",J83&lt;&gt;"Stopped",J83&lt;&gt;"Not required"),J83/COUNTRY_INFO!D83, 0)</f>
        <v>0</v>
      </c>
      <c r="AM83" s="260">
        <f>IF(AND(P83&lt;&gt;0,P83&lt;&gt;"Unknown",P83&lt;&gt;"Not required"),P83/(COUNTRY_INFO!E83+COUNTRY_INFO!F83), 0)</f>
        <v>1</v>
      </c>
      <c r="AN83" s="260">
        <f>IF(AND(Z83&lt;&gt;0,Z83&lt;&gt;"Unknown",Z83&lt;&gt;"Not required"),IF(COUNTRY_INFO!K83=1,1,IF(COUNTRY_INFO!K83=2,0.5*COUNTRY_INFO!F83/(0.5*COUNTRY_INFO!F83+0.2*COUNTRY_INFO!G83),IF(COUNTRY_INFO!K83=3,COUNTRY_INFO!F83/(COUNTRY_INFO!F83+COUNTRY_INFO!G83)))),0)</f>
        <v>0</v>
      </c>
      <c r="AO83" s="260">
        <f>IF(AND(Z83&lt;&gt;0,Z83&lt;&gt;"Unknown",Z83&lt;&gt;"Not required"),IF(COUNTRY_INFO!K83=1,0,IF(COUNTRY_INFO!K83=2,0.2*COUNTRY_INFO!G83/(0.5*COUNTRY_INFO!F83+0.2*COUNTRY_INFO!G83),IF(COUNTRY_INFO!K83=3,COUNTRY_INFO!G83/(COUNTRY_INFO!F83+COUNTRY_INFO!G83)))),0)</f>
        <v>0</v>
      </c>
      <c r="AP83" s="259">
        <f>MAX(COUNTRY_INFO!D83*AK83*PROFILE!$G$7,COUNTRY_INFO!D83*AL83*PROFILE!$G$7)</f>
        <v>0</v>
      </c>
      <c r="AQ83" s="259">
        <f>MAX(COUNTRY_INFO!D83*AK83*PROFILE!$G$8,COUNTRY_INFO!D83*AL83*PROFILE!$G$8,COUNTRY_INFO!D83*AM83*PROFILE!$G$8)</f>
        <v>17418.295000147107</v>
      </c>
      <c r="AR83" s="259">
        <f>MAX(COUNTRY_INFO!D83*AK83*PROFILE!$G$9,COUNTRY_INFO!D83*AL83*PROFILE!$G$9,COUNTRY_INFO!D83*AM83*PROFILE!$G$9,IF(AND(DISTRICT!Z83&lt;&gt;"Unknown",Z83&lt;&gt;"Not required"),COUNTRY_INFO!O83*DISTRICT!AN83,0))</f>
        <v>36172.706166399381</v>
      </c>
      <c r="AS83" s="259">
        <f>MAX(COUNTRY_INFO!D83*AK83*PROFILE!$G$10,COUNTRY_INFO!D83*AL83*PROFILE!$G$10,IF(AND(DISTRICT!Z83&lt;&gt;"Unknown",Z83&lt;&gt;"Not required"),COUNTRY_INFO!O83*DISTRICT!AO83,0))</f>
        <v>0</v>
      </c>
      <c r="AT83" s="259">
        <f t="shared" si="14"/>
        <v>53591.001166546484</v>
      </c>
      <c r="AU83" s="258">
        <f t="shared" si="9"/>
        <v>0</v>
      </c>
      <c r="AV83" s="259">
        <f>MAX('MDA2'!J83,'T1'!L83,'T2'!J83,T3_R1!K83,T3_R2!K83)</f>
        <v>0</v>
      </c>
      <c r="AW83" s="259">
        <f>MAX('MDA1'!K83,'MDA2'!K83,'MDA3'!I83,'MDA3'!L83,'T1'!M83,'T2'!K83,T3_R1!L83,T3_R2!L83)</f>
        <v>0</v>
      </c>
      <c r="AX83" s="259">
        <f>MAX('MDA1'!L83,'MDA2'!L83,'MDA3'!J83,'MDA3'!M83,'T1'!N83,'T2'!L83,T3_R1!M83,T3_R2!M83)</f>
        <v>0</v>
      </c>
      <c r="AY83" s="259">
        <f t="shared" si="15"/>
        <v>0</v>
      </c>
      <c r="AZ83" s="259">
        <f>MAX('MDA2'!J83,T83)</f>
        <v>0</v>
      </c>
      <c r="BA83" s="259">
        <f>MAX('MDA1'!K83,'MDA2'!K83,'MDA3'!I83,'MDA3'!L83,V83,AD83)</f>
        <v>0</v>
      </c>
      <c r="BB83" s="259">
        <f>MAX('MDA1'!L83,'MDA2'!L83,'MDA3'!J83,'MDA3'!M83,AF83)</f>
        <v>0</v>
      </c>
      <c r="BC83" s="259">
        <f t="shared" si="10"/>
        <v>0</v>
      </c>
      <c r="BD83" s="260">
        <f t="shared" si="11"/>
        <v>0</v>
      </c>
    </row>
    <row r="84" spans="1:56" x14ac:dyDescent="0.2">
      <c r="A84" s="10" t="str">
        <f>IF(COUNTRY_INFO!A84=0," ",COUNTRY_INFO!A84)</f>
        <v>Ethiopia</v>
      </c>
      <c r="B84" s="10" t="str">
        <f>IF(COUNTRY_INFO!B84=0," ",COUNTRY_INFO!B84)</f>
        <v>AmharaNorth Gondar</v>
      </c>
      <c r="C84" s="87" t="str">
        <f>IF(COUNTRY_INFO!C84=0," ",COUNTRY_INFO!C84)</f>
        <v>Adi Arkay</v>
      </c>
      <c r="D84" s="67">
        <f>COUNTRY_INFO!L84</f>
        <v>0</v>
      </c>
      <c r="E84" s="61"/>
      <c r="F84" s="61"/>
      <c r="G84" s="11">
        <f>MAX('MDA1'!M84,'MDA2'!M84)</f>
        <v>0</v>
      </c>
      <c r="H84" s="11">
        <f>IF(AND(COUNTRY_INFO!H84&gt;0,COUNTRY_INFO!H84&lt;4),IF(D84&gt;MAX('MDA1'!M84,'MDA2'!M84),MAX('MDA1'!M84,'MDA2'!M84),D84),0)</f>
        <v>0</v>
      </c>
      <c r="I84" s="73">
        <f>IF(AND(COUNTRY_INFO!H84&gt;0,COUNTRY_INFO!H84&lt;4), IF(G84/D84*100&lt;&gt;0, IF(G84/D84*100&gt;100,100,G84/D84*100), "-"),0)</f>
        <v>0</v>
      </c>
      <c r="J84" s="67">
        <f>COUNTRY_INFO!M84</f>
        <v>0</v>
      </c>
      <c r="K84" s="61"/>
      <c r="L84" s="61"/>
      <c r="M84" s="11">
        <f>MAX('MDA1'!M84,MAX('MDA3'!I84,'MDA3'!L84)+MAX('MDA3'!J84,'MDA3'!M84))</f>
        <v>0</v>
      </c>
      <c r="N84" s="11">
        <f>IF(AND(COUNTRY_INFO!I84&gt;0,COUNTRY_INFO!I84&lt;4),IF(J84&gt;MAX('MDA1'!M84,MAX('MDA3'!I84,'MDA3'!L84)+MAX('MDA3'!J84,'MDA3'!M84)),MAX('MDA1'!M84,MAX('MDA3'!I84,'MDA3'!L84)+MAX('MDA3'!J84,'MDA3'!M84)),J84),0)</f>
        <v>0</v>
      </c>
      <c r="O84" s="73">
        <f>IF(AND(COUNTRY_INFO!I84&gt;0,COUNTRY_INFO!I84&lt;4), IF(M84/J84*100&lt;&gt;0, IF(M84/J84*100&gt;100,100,M84/J84*100), "-"),0)</f>
        <v>0</v>
      </c>
      <c r="P84" s="67">
        <f>COUNTRY_INFO!N84</f>
        <v>49723</v>
      </c>
      <c r="Q84" s="61"/>
      <c r="R84" s="61"/>
      <c r="S84" s="11">
        <f>SUM(MAX('MDA2'!J84, 'T1'!L84, MAX(T3_R1!K84, T3_R2!K84)), MAX('MDA1'!K84, 'MDA2'!K84, 'T1'!M84, MAX(T3_R1!L84, T3_R2!L84)), MAX('MDA1'!L84, 'MDA2'!L84, 'T1'!N84, MAX(T3_R1!M84, T3_R2!M84)))</f>
        <v>32303</v>
      </c>
      <c r="T84" s="11">
        <f>IF(AND(COUNTRY_INFO!J84&gt;1,COUNTRY_INFO!J84&lt;4),IF(COUNTRY_INFO!E84&gt;MAX('MDA2'!J84,'T1'!L84,MAX(T3_R1!K84,T3_R2!K84)),MAX('MDA2'!J84,'T1'!L84,MAX(T3_R1!K84,T3_R2!K84)),COUNTRY_INFO!E84),0)</f>
        <v>0</v>
      </c>
      <c r="U84" s="217" t="str">
        <f>IF(AND(COUNTRY_INFO!J84&gt;1,COUNTRY_INFO!J84&lt;4), IF(T84/COUNTRY_INFO!E84*100&lt;&gt;0, IF(T84/COUNTRY_INFO!E84*100&gt;100,100,T84/COUNTRY_INFO!E84*100), "-"),0)</f>
        <v>-</v>
      </c>
      <c r="V84" s="11">
        <f>IF(AND(COUNTRY_INFO!J84&gt;1,COUNTRY_INFO!J84&lt;4),IF(COUNTRY_INFO!F84&gt;MAX('MDA1'!K84,'MDA2'!K84,'T1'!M84,MAX(T3_R1!L84,T3_R2!L84)),MAX('MDA1'!K84,'MDA2'!K84,'T1'!M84,MAX(T3_R1!L84,T3_R2!L84)),COUNTRY_INFO!F84),0)</f>
        <v>32303</v>
      </c>
      <c r="W84" s="217">
        <f>IF(AND(COUNTRY_INFO!J84&gt;1,COUNTRY_INFO!J84&lt;4), IF(V84/COUNTRY_INFO!F84*100&lt;&gt;0, IF(V84/COUNTRY_INFO!F84*100&gt;100,100,V84/COUNTRY_INFO!F84*100), "-"),0)</f>
        <v>95.305953856139723</v>
      </c>
      <c r="X84" s="11">
        <f t="shared" si="12"/>
        <v>32303</v>
      </c>
      <c r="Y84" s="73">
        <f>IF(AND(COUNTRY_INFO!J84&gt;1,COUNTRY_INFO!J84&lt;4), IF(S84/P84*100&lt;&gt;0, IF(X84/P84*100&gt;100,100,X84/P84*100), "-"),0)</f>
        <v>64.965911147758575</v>
      </c>
      <c r="Z84" s="67">
        <f>COUNTRY_INFO!O84</f>
        <v>11185.02</v>
      </c>
      <c r="AA84" s="61"/>
      <c r="AB84" s="61"/>
      <c r="AC84" s="11">
        <f>MAX('T1'!L84,'T2'!J84)+MAX('T1'!M84,'T2'!K84)+MAX('T1'!N84,'T2'!L84)</f>
        <v>0</v>
      </c>
      <c r="AD84" s="11">
        <f>IF(COUNTRY_INFO!K84=1,IF(COUNTRY_INFO!F84*0.33&gt;MAX('T1'!M84,'T2'!K84),MAX('T1'!M84,'T2'!K84),COUNTRY_INFO!F84*0.33),IF(COUNTRY_INFO!K84=2,IF(COUNTRY_INFO!F84*0.5&gt;MAX('T1'!M84,'T2'!K84),MAX('T1'!M84,'T2'!K84),COUNTRY_INFO!F84*0.5),IF(COUNTRY_INFO!K84=3,IF(COUNTRY_INFO!F84&gt;MAX('T1'!M84,'T2'!K84),MAX('T1'!M84,'T2'!K84),COUNTRY_INFO!F84),0)))</f>
        <v>0</v>
      </c>
      <c r="AE84" s="217">
        <f>IF(AND(COUNTRY_INFO!K84&gt;0,COUNTRY_INFO!K84&lt;4),IF(Z84&gt;0,IF(COUNTRY_INFO!K84=1, AD84/(COUNTRY_INFO!F84*0.33)*100, IF(COUNTRY_INFO!K84=2, AD84/(COUNTRY_INFO!F84*0.5)*100, IF(COUNTRY_INFO!K84=3, AD84/COUNTRY_INFO!F84*100))),"-"),0)</f>
        <v>0</v>
      </c>
      <c r="AF84" s="11">
        <f>IF(COUNTRY_INFO!K84=2,IF(COUNTRY_INFO!G84*0.2&gt;MAX('T1'!N84,'T2'!L84),MAX('T1'!N84,'T2'!L84),COUNTRY_INFO!G84*0.2),IF(COUNTRY_INFO!K84=3,IF(COUNTRY_INFO!G84&gt;MAX('T1'!N84,'T2'!L84),MAX('T1'!N84,'T2'!L84),COUNTRY_INFO!G84),0))</f>
        <v>0</v>
      </c>
      <c r="AG84" s="217">
        <f>IF(AND(COUNTRY_INFO!K84&gt;0,COUNTRY_INFO!K84&lt;4),IF(Z84&gt;0,IF(COUNTRY_INFO!K84=1, 0, IF(COUNTRY_INFO!K84=2, AF84/(COUNTRY_INFO!G84*0.2)*100, IF(COUNTRY_INFO!K84=3, AF84/COUNTRY_INFO!G84*100))),"-"),0)</f>
        <v>0</v>
      </c>
      <c r="AH84" s="11">
        <f t="shared" si="13"/>
        <v>0</v>
      </c>
      <c r="AI84" s="73" t="str">
        <f>IF(AND(COUNTRY_INFO!K84&gt;0,COUNTRY_INFO!K84&lt;4), IF(AC84/Z84*100&lt;&gt;0, IF(AH84/Z84*100&gt;100,100,AH84/Z84*100), "-"),0)</f>
        <v>-</v>
      </c>
      <c r="AJ84" s="261"/>
      <c r="AK84" s="260">
        <f>IF(AND(D84&lt;&gt;0, D84&lt;&gt;"Unknown",D84&lt;&gt;"Stopped",D84&lt;&gt;"Not required"),D84/COUNTRY_INFO!D84, 0)</f>
        <v>0</v>
      </c>
      <c r="AL84" s="260">
        <f>IF(AND(J84&lt;&gt;0,J84&lt;&gt;"Unknown",J84&lt;&gt;"Stopped",J84&lt;&gt;"Not required"),J84/COUNTRY_INFO!D84, 0)</f>
        <v>0</v>
      </c>
      <c r="AM84" s="260">
        <f>IF(AND(P84&lt;&gt;0,P84&lt;&gt;"Unknown",P84&lt;&gt;"Not required"),P84/(COUNTRY_INFO!E84+COUNTRY_INFO!F84), 0)</f>
        <v>1</v>
      </c>
      <c r="AN84" s="260">
        <f>IF(AND(Z84&lt;&gt;0,Z84&lt;&gt;"Unknown",Z84&lt;&gt;"Not required"),IF(COUNTRY_INFO!K84=1,1,IF(COUNTRY_INFO!K84=2,0.5*COUNTRY_INFO!F84/(0.5*COUNTRY_INFO!F84+0.2*COUNTRY_INFO!G84),IF(COUNTRY_INFO!K84=3,COUNTRY_INFO!F84/(COUNTRY_INFO!F84+COUNTRY_INFO!G84)))),0)</f>
        <v>1</v>
      </c>
      <c r="AO84" s="260">
        <f>IF(AND(Z84&lt;&gt;0,Z84&lt;&gt;"Unknown",Z84&lt;&gt;"Not required"),IF(COUNTRY_INFO!K84=1,0,IF(COUNTRY_INFO!K84=2,0.2*COUNTRY_INFO!G84/(0.5*COUNTRY_INFO!F84+0.2*COUNTRY_INFO!G84),IF(COUNTRY_INFO!K84=3,COUNTRY_INFO!G84/(COUNTRY_INFO!F84+COUNTRY_INFO!G84)))),0)</f>
        <v>0</v>
      </c>
      <c r="AP84" s="259">
        <f>MAX(COUNTRY_INFO!D84*AK84*PROFILE!$G$7,COUNTRY_INFO!D84*AL84*PROFILE!$G$7)</f>
        <v>0</v>
      </c>
      <c r="AQ84" s="259">
        <f>MAX(COUNTRY_INFO!D84*AK84*PROFILE!$G$8,COUNTRY_INFO!D84*AL84*PROFILE!$G$8,COUNTRY_INFO!D84*AM84*PROFILE!$G$8)</f>
        <v>17077.618488309039</v>
      </c>
      <c r="AR84" s="259">
        <f>MAX(COUNTRY_INFO!D84*AK84*PROFILE!$G$9,COUNTRY_INFO!D84*AL84*PROFILE!$G$9,COUNTRY_INFO!D84*AM84*PROFILE!$G$9,IF(AND(DISTRICT!Z84&lt;&gt;"Unknown",Z84&lt;&gt;"Not required"),COUNTRY_INFO!O84*DISTRICT!AN84,0))</f>
        <v>35465.220654160199</v>
      </c>
      <c r="AS84" s="259">
        <f>MAX(COUNTRY_INFO!D84*AK84*PROFILE!$G$10,COUNTRY_INFO!D84*AL84*PROFILE!$G$10,IF(AND(DISTRICT!Z84&lt;&gt;"Unknown",Z84&lt;&gt;"Not required"),COUNTRY_INFO!O84*DISTRICT!AO84,0))</f>
        <v>0</v>
      </c>
      <c r="AT84" s="259">
        <f t="shared" si="14"/>
        <v>52542.839142469238</v>
      </c>
      <c r="AU84" s="258">
        <f t="shared" si="9"/>
        <v>0</v>
      </c>
      <c r="AV84" s="259">
        <f>MAX('MDA2'!J84,'T1'!L84,'T2'!J84,T3_R1!K84,T3_R2!K84)</f>
        <v>0</v>
      </c>
      <c r="AW84" s="259">
        <f>MAX('MDA1'!K84,'MDA2'!K84,'MDA3'!I84,'MDA3'!L84,'T1'!M84,'T2'!K84,T3_R1!L84,T3_R2!L84)</f>
        <v>32303</v>
      </c>
      <c r="AX84" s="259">
        <f>MAX('MDA1'!L84,'MDA2'!L84,'MDA3'!J84,'MDA3'!M84,'T1'!N84,'T2'!L84,T3_R1!M84,T3_R2!M84)</f>
        <v>0</v>
      </c>
      <c r="AY84" s="259">
        <f t="shared" si="15"/>
        <v>32303</v>
      </c>
      <c r="AZ84" s="259">
        <f>MAX('MDA2'!J84,T84)</f>
        <v>0</v>
      </c>
      <c r="BA84" s="259">
        <f>MAX('MDA1'!K84,'MDA2'!K84,'MDA3'!I84,'MDA3'!L84,V84,AD84)</f>
        <v>32303</v>
      </c>
      <c r="BB84" s="259">
        <f>MAX('MDA1'!L84,'MDA2'!L84,'MDA3'!J84,'MDA3'!M84,AF84)</f>
        <v>0</v>
      </c>
      <c r="BC84" s="259">
        <f t="shared" si="10"/>
        <v>32303</v>
      </c>
      <c r="BD84" s="260">
        <f t="shared" si="11"/>
        <v>61.479357657873848</v>
      </c>
    </row>
    <row r="85" spans="1:56" x14ac:dyDescent="0.2">
      <c r="A85" s="10" t="str">
        <f>IF(COUNTRY_INFO!A85=0," ",COUNTRY_INFO!A85)</f>
        <v>Ethiopia</v>
      </c>
      <c r="B85" s="10" t="str">
        <f>IF(COUNTRY_INFO!B85=0," ",COUNTRY_INFO!B85)</f>
        <v>AmharaNorth Gondar</v>
      </c>
      <c r="C85" s="87" t="str">
        <f>IF(COUNTRY_INFO!C85=0," ",COUNTRY_INFO!C85)</f>
        <v>Alefa</v>
      </c>
      <c r="D85" s="67">
        <f>COUNTRY_INFO!L85</f>
        <v>0</v>
      </c>
      <c r="E85" s="61"/>
      <c r="F85" s="61"/>
      <c r="G85" s="11">
        <f>MAX('MDA1'!M85,'MDA2'!M85)</f>
        <v>0</v>
      </c>
      <c r="H85" s="11">
        <f>IF(AND(COUNTRY_INFO!H85&gt;0,COUNTRY_INFO!H85&lt;4),IF(D85&gt;MAX('MDA1'!M85,'MDA2'!M85),MAX('MDA1'!M85,'MDA2'!M85),D85),0)</f>
        <v>0</v>
      </c>
      <c r="I85" s="73">
        <f>IF(AND(COUNTRY_INFO!H85&gt;0,COUNTRY_INFO!H85&lt;4), IF(G85/D85*100&lt;&gt;0, IF(G85/D85*100&gt;100,100,G85/D85*100), "-"),0)</f>
        <v>0</v>
      </c>
      <c r="J85" s="67">
        <f>COUNTRY_INFO!M85</f>
        <v>227004</v>
      </c>
      <c r="K85" s="61"/>
      <c r="L85" s="61"/>
      <c r="M85" s="11">
        <f>MAX('MDA1'!M85,MAX('MDA3'!I85,'MDA3'!L85)+MAX('MDA3'!J85,'MDA3'!M85))</f>
        <v>179105</v>
      </c>
      <c r="N85" s="11">
        <f>IF(AND(COUNTRY_INFO!I85&gt;0,COUNTRY_INFO!I85&lt;4),IF(J85&gt;MAX('MDA1'!M85,MAX('MDA3'!I85,'MDA3'!L85)+MAX('MDA3'!J85,'MDA3'!M85)),MAX('MDA1'!M85,MAX('MDA3'!I85,'MDA3'!L85)+MAX('MDA3'!J85,'MDA3'!M85)),J85),0)</f>
        <v>179105</v>
      </c>
      <c r="O85" s="73">
        <f>IF(AND(COUNTRY_INFO!I85&gt;0,COUNTRY_INFO!I85&lt;4), IF(M85/J85*100&lt;&gt;0, IF(M85/J85*100&gt;100,100,M85/J85*100), "-"),0)</f>
        <v>78.899490757872101</v>
      </c>
      <c r="P85" s="67">
        <f>COUNTRY_INFO!N85</f>
        <v>96803</v>
      </c>
      <c r="Q85" s="61"/>
      <c r="R85" s="61"/>
      <c r="S85" s="11">
        <f>SUM(MAX('MDA2'!J85, 'T1'!L85, MAX(T3_R1!K85, T3_R2!K85)), MAX('MDA1'!K85, 'MDA2'!K85, 'T1'!M85, MAX(T3_R1!L85, T3_R2!L85)), MAX('MDA1'!L85, 'MDA2'!L85, 'T1'!N85, MAX(T3_R1!M85, T3_R2!M85)))</f>
        <v>0</v>
      </c>
      <c r="T85" s="11">
        <f>IF(AND(COUNTRY_INFO!J85&gt;1,COUNTRY_INFO!J85&lt;4),IF(COUNTRY_INFO!E85&gt;MAX('MDA2'!J85,'T1'!L85,MAX(T3_R1!K85,T3_R2!K85)),MAX('MDA2'!J85,'T1'!L85,MAX(T3_R1!K85,T3_R2!K85)),COUNTRY_INFO!E85),0)</f>
        <v>0</v>
      </c>
      <c r="U85" s="217" t="str">
        <f>IF(AND(COUNTRY_INFO!J85&gt;1,COUNTRY_INFO!J85&lt;4), IF(T85/COUNTRY_INFO!E85*100&lt;&gt;0, IF(T85/COUNTRY_INFO!E85*100&gt;100,100,T85/COUNTRY_INFO!E85*100), "-"),0)</f>
        <v>-</v>
      </c>
      <c r="V85" s="11">
        <f>IF(AND(COUNTRY_INFO!J85&gt;1,COUNTRY_INFO!J85&lt;4),IF(COUNTRY_INFO!F85&gt;MAX('MDA1'!K85,'MDA2'!K85,'T1'!M85,MAX(T3_R1!L85,T3_R2!L85)),MAX('MDA1'!K85,'MDA2'!K85,'T1'!M85,MAX(T3_R1!L85,T3_R2!L85)),COUNTRY_INFO!F85),0)</f>
        <v>0</v>
      </c>
      <c r="W85" s="217" t="str">
        <f>IF(AND(COUNTRY_INFO!J85&gt;1,COUNTRY_INFO!J85&lt;4), IF(V85/COUNTRY_INFO!F85*100&lt;&gt;0, IF(V85/COUNTRY_INFO!F85*100&gt;100,100,V85/COUNTRY_INFO!F85*100), "-"),0)</f>
        <v>-</v>
      </c>
      <c r="X85" s="11">
        <f t="shared" si="12"/>
        <v>0</v>
      </c>
      <c r="Y85" s="73" t="str">
        <f>IF(AND(COUNTRY_INFO!J85&gt;1,COUNTRY_INFO!J85&lt;4), IF(S85/P85*100&lt;&gt;0, IF(X85/P85*100&gt;100,100,X85/P85*100), "-"),0)</f>
        <v>-</v>
      </c>
      <c r="Z85" s="67">
        <f>COUNTRY_INFO!O85</f>
        <v>21775.710000000003</v>
      </c>
      <c r="AA85" s="61"/>
      <c r="AB85" s="61"/>
      <c r="AC85" s="11">
        <f>MAX('T1'!L85,'T2'!J85)+MAX('T1'!M85,'T2'!K85)+MAX('T1'!N85,'T2'!L85)</f>
        <v>0</v>
      </c>
      <c r="AD85" s="11">
        <f>IF(COUNTRY_INFO!K85=1,IF(COUNTRY_INFO!F85*0.33&gt;MAX('T1'!M85,'T2'!K85),MAX('T1'!M85,'T2'!K85),COUNTRY_INFO!F85*0.33),IF(COUNTRY_INFO!K85=2,IF(COUNTRY_INFO!F85*0.5&gt;MAX('T1'!M85,'T2'!K85),MAX('T1'!M85,'T2'!K85),COUNTRY_INFO!F85*0.5),IF(COUNTRY_INFO!K85=3,IF(COUNTRY_INFO!F85&gt;MAX('T1'!M85,'T2'!K85),MAX('T1'!M85,'T2'!K85),COUNTRY_INFO!F85),0)))</f>
        <v>0</v>
      </c>
      <c r="AE85" s="217">
        <f>IF(AND(COUNTRY_INFO!K85&gt;0,COUNTRY_INFO!K85&lt;4),IF(Z85&gt;0,IF(COUNTRY_INFO!K85=1, AD85/(COUNTRY_INFO!F85*0.33)*100, IF(COUNTRY_INFO!K85=2, AD85/(COUNTRY_INFO!F85*0.5)*100, IF(COUNTRY_INFO!K85=3, AD85/COUNTRY_INFO!F85*100))),"-"),0)</f>
        <v>0</v>
      </c>
      <c r="AF85" s="11">
        <f>IF(COUNTRY_INFO!K85=2,IF(COUNTRY_INFO!G85*0.2&gt;MAX('T1'!N85,'T2'!L85),MAX('T1'!N85,'T2'!L85),COUNTRY_INFO!G85*0.2),IF(COUNTRY_INFO!K85=3,IF(COUNTRY_INFO!G85&gt;MAX('T1'!N85,'T2'!L85),MAX('T1'!N85,'T2'!L85),COUNTRY_INFO!G85),0))</f>
        <v>0</v>
      </c>
      <c r="AG85" s="217">
        <f>IF(AND(COUNTRY_INFO!K85&gt;0,COUNTRY_INFO!K85&lt;4),IF(Z85&gt;0,IF(COUNTRY_INFO!K85=1, 0, IF(COUNTRY_INFO!K85=2, AF85/(COUNTRY_INFO!G85*0.2)*100, IF(COUNTRY_INFO!K85=3, AF85/COUNTRY_INFO!G85*100))),"-"),0)</f>
        <v>0</v>
      </c>
      <c r="AH85" s="11">
        <f t="shared" si="13"/>
        <v>0</v>
      </c>
      <c r="AI85" s="73" t="str">
        <f>IF(AND(COUNTRY_INFO!K85&gt;0,COUNTRY_INFO!K85&lt;4), IF(AC85/Z85*100&lt;&gt;0, IF(AH85/Z85*100&gt;100,100,AH85/Z85*100), "-"),0)</f>
        <v>-</v>
      </c>
      <c r="AJ85" s="261"/>
      <c r="AK85" s="260">
        <f>IF(AND(D85&lt;&gt;0, D85&lt;&gt;"Unknown",D85&lt;&gt;"Stopped",D85&lt;&gt;"Not required"),D85/COUNTRY_INFO!D85, 0)</f>
        <v>0</v>
      </c>
      <c r="AL85" s="260">
        <f>IF(AND(J85&lt;&gt;0,J85&lt;&gt;"Unknown",J85&lt;&gt;"Stopped",J85&lt;&gt;"Not required"),J85/COUNTRY_INFO!D85, 0)</f>
        <v>1</v>
      </c>
      <c r="AM85" s="260">
        <f>IF(AND(P85&lt;&gt;0,P85&lt;&gt;"Unknown",P85&lt;&gt;"Not required"),P85/(COUNTRY_INFO!E85+COUNTRY_INFO!F85), 0)</f>
        <v>1</v>
      </c>
      <c r="AN85" s="260">
        <f>IF(AND(Z85&lt;&gt;0,Z85&lt;&gt;"Unknown",Z85&lt;&gt;"Not required"),IF(COUNTRY_INFO!K85=1,1,IF(COUNTRY_INFO!K85=2,0.5*COUNTRY_INFO!F85/(0.5*COUNTRY_INFO!F85+0.2*COUNTRY_INFO!G85),IF(COUNTRY_INFO!K85=3,COUNTRY_INFO!F85/(COUNTRY_INFO!F85+COUNTRY_INFO!G85)))),0)</f>
        <v>1</v>
      </c>
      <c r="AO85" s="260">
        <f>IF(AND(Z85&lt;&gt;0,Z85&lt;&gt;"Unknown",Z85&lt;&gt;"Not required"),IF(COUNTRY_INFO!K85=1,0,IF(COUNTRY_INFO!K85=2,0.2*COUNTRY_INFO!G85/(0.5*COUNTRY_INFO!F85+0.2*COUNTRY_INFO!G85),IF(COUNTRY_INFO!K85=3,COUNTRY_INFO!G85/(COUNTRY_INFO!F85+COUNTRY_INFO!G85)))),0)</f>
        <v>0</v>
      </c>
      <c r="AP85" s="259">
        <f>MAX(COUNTRY_INFO!D85*AK85*PROFILE!$G$7,COUNTRY_INFO!D85*AL85*PROFILE!$G$7)</f>
        <v>2.3767959282329169E-2</v>
      </c>
      <c r="AQ85" s="259">
        <f>MAX(COUNTRY_INFO!D85*AK85*PROFILE!$G$8,COUNTRY_INFO!D85*AL85*PROFILE!$G$8,COUNTRY_INFO!D85*AM85*PROFILE!$G$8)</f>
        <v>33248.035637699344</v>
      </c>
      <c r="AR85" s="259">
        <f>MAX(COUNTRY_INFO!D85*AK85*PROFILE!$G$9,COUNTRY_INFO!D85*AL85*PROFILE!$G$9,COUNTRY_INFO!D85*AM85*PROFILE!$G$9,IF(AND(DISTRICT!Z85&lt;&gt;"Unknown",Z85&lt;&gt;"Not required"),COUNTRY_INFO!O85*DISTRICT!AN85,0))</f>
        <v>69046.44936386231</v>
      </c>
      <c r="AS85" s="259">
        <f>MAX(COUNTRY_INFO!D85*AK85*PROFILE!$G$10,COUNTRY_INFO!D85*AL85*PROFILE!$G$10,IF(AND(DISTRICT!Z85&lt;&gt;"Unknown",Z85&lt;&gt;"Not required"),COUNTRY_INFO!O85*DISTRICT!AO85,0))</f>
        <v>124709.49123047908</v>
      </c>
      <c r="AT85" s="259">
        <f t="shared" si="14"/>
        <v>227004</v>
      </c>
      <c r="AU85" s="258">
        <f t="shared" si="9"/>
        <v>0</v>
      </c>
      <c r="AV85" s="259">
        <f>MAX('MDA2'!J85,'T1'!L85,'T2'!J85,T3_R1!K85,T3_R2!K85)</f>
        <v>0</v>
      </c>
      <c r="AW85" s="259">
        <f>MAX('MDA1'!K85,'MDA2'!K85,'MDA3'!I85,'MDA3'!L85,'T1'!M85,'T2'!K85,T3_R1!L85,T3_R2!L85)</f>
        <v>64478</v>
      </c>
      <c r="AX85" s="259">
        <f>MAX('MDA1'!L85,'MDA2'!L85,'MDA3'!J85,'MDA3'!M85,'T1'!N85,'T2'!L85,T3_R1!M85,T3_R2!M85)</f>
        <v>114627</v>
      </c>
      <c r="AY85" s="259">
        <f t="shared" si="15"/>
        <v>179105</v>
      </c>
      <c r="AZ85" s="259">
        <f>MAX('MDA2'!J85,T85)</f>
        <v>0</v>
      </c>
      <c r="BA85" s="259">
        <f>MAX('MDA1'!K85,'MDA2'!K85,'MDA3'!I85,'MDA3'!L85,V85,AD85)</f>
        <v>64478</v>
      </c>
      <c r="BB85" s="259">
        <f>MAX('MDA1'!L85,'MDA2'!L85,'MDA3'!J85,'MDA3'!M85,AF85)</f>
        <v>114627</v>
      </c>
      <c r="BC85" s="259">
        <f t="shared" si="10"/>
        <v>179105</v>
      </c>
      <c r="BD85" s="260">
        <f t="shared" si="11"/>
        <v>78.899490757872101</v>
      </c>
    </row>
    <row r="86" spans="1:56" x14ac:dyDescent="0.2">
      <c r="A86" s="10" t="str">
        <f>IF(COUNTRY_INFO!A86=0," ",COUNTRY_INFO!A86)</f>
        <v>Ethiopia</v>
      </c>
      <c r="B86" s="10" t="str">
        <f>IF(COUNTRY_INFO!B86=0," ",COUNTRY_INFO!B86)</f>
        <v>AmharaNorth Gondar</v>
      </c>
      <c r="C86" s="87" t="str">
        <f>IF(COUNTRY_INFO!C86=0," ",COUNTRY_INFO!C86)</f>
        <v>Beyeda</v>
      </c>
      <c r="D86" s="67">
        <f>COUNTRY_INFO!L86</f>
        <v>0</v>
      </c>
      <c r="E86" s="61"/>
      <c r="F86" s="61"/>
      <c r="G86" s="11">
        <f>MAX('MDA1'!M86,'MDA2'!M86)</f>
        <v>0</v>
      </c>
      <c r="H86" s="11">
        <f>IF(AND(COUNTRY_INFO!H86&gt;0,COUNTRY_INFO!H86&lt;4),IF(D86&gt;MAX('MDA1'!M86,'MDA2'!M86),MAX('MDA1'!M86,'MDA2'!M86),D86),0)</f>
        <v>0</v>
      </c>
      <c r="I86" s="73">
        <f>IF(AND(COUNTRY_INFO!H86&gt;0,COUNTRY_INFO!H86&lt;4), IF(G86/D86*100&lt;&gt;0, IF(G86/D86*100&gt;100,100,G86/D86*100), "-"),0)</f>
        <v>0</v>
      </c>
      <c r="J86" s="67">
        <f>COUNTRY_INFO!M86</f>
        <v>0</v>
      </c>
      <c r="K86" s="61"/>
      <c r="L86" s="61"/>
      <c r="M86" s="11">
        <f>MAX('MDA1'!M86,MAX('MDA3'!I86,'MDA3'!L86)+MAX('MDA3'!J86,'MDA3'!M86))</f>
        <v>0</v>
      </c>
      <c r="N86" s="11">
        <f>IF(AND(COUNTRY_INFO!I86&gt;0,COUNTRY_INFO!I86&lt;4),IF(J86&gt;MAX('MDA1'!M86,MAX('MDA3'!I86,'MDA3'!L86)+MAX('MDA3'!J86,'MDA3'!M86)),MAX('MDA1'!M86,MAX('MDA3'!I86,'MDA3'!L86)+MAX('MDA3'!J86,'MDA3'!M86)),J86),0)</f>
        <v>0</v>
      </c>
      <c r="O86" s="73">
        <f>IF(AND(COUNTRY_INFO!I86&gt;0,COUNTRY_INFO!I86&lt;4), IF(M86/J86*100&lt;&gt;0, IF(M86/J86*100&gt;100,100,M86/J86*100), "-"),0)</f>
        <v>0</v>
      </c>
      <c r="P86" s="67">
        <f>COUNTRY_INFO!N86</f>
        <v>38742</v>
      </c>
      <c r="Q86" s="61"/>
      <c r="R86" s="61"/>
      <c r="S86" s="11">
        <f>SUM(MAX('MDA2'!J86, 'T1'!L86, MAX(T3_R1!K86, T3_R2!K86)), MAX('MDA1'!K86, 'MDA2'!K86, 'T1'!M86, MAX(T3_R1!L86, T3_R2!L86)), MAX('MDA1'!L86, 'MDA2'!L86, 'T1'!N86, MAX(T3_R1!M86, T3_R2!M86)))</f>
        <v>97205</v>
      </c>
      <c r="T86" s="11">
        <f>IF(AND(COUNTRY_INFO!J86&gt;1,COUNTRY_INFO!J86&lt;4),IF(COUNTRY_INFO!E86&gt;MAX('MDA2'!J86,'T1'!L86,MAX(T3_R1!K86,T3_R2!K86)),MAX('MDA2'!J86,'T1'!L86,MAX(T3_R1!K86,T3_R2!K86)),COUNTRY_INFO!E86),0)</f>
        <v>0</v>
      </c>
      <c r="U86" s="217" t="str">
        <f>IF(AND(COUNTRY_INFO!J86&gt;1,COUNTRY_INFO!J86&lt;4), IF(T86/COUNTRY_INFO!E86*100&lt;&gt;0, IF(T86/COUNTRY_INFO!E86*100&gt;100,100,T86/COUNTRY_INFO!E86*100), "-"),0)</f>
        <v>-</v>
      </c>
      <c r="V86" s="11">
        <f>IF(AND(COUNTRY_INFO!J86&gt;1,COUNTRY_INFO!J86&lt;4),IF(COUNTRY_INFO!F86&gt;MAX('MDA1'!K86,'MDA2'!K86,'T1'!M86,MAX(T3_R1!L86,T3_R2!L86)),MAX('MDA1'!K86,'MDA2'!K86,'T1'!M86,MAX(T3_R1!L86,T3_R2!L86)),COUNTRY_INFO!F86),0)</f>
        <v>26409</v>
      </c>
      <c r="W86" s="217">
        <f>IF(AND(COUNTRY_INFO!J86&gt;1,COUNTRY_INFO!J86&lt;4), IF(V86/COUNTRY_INFO!F86*100&lt;&gt;0, IF(V86/COUNTRY_INFO!F86*100&gt;100,100,V86/COUNTRY_INFO!F86*100), "-"),0)</f>
        <v>100</v>
      </c>
      <c r="X86" s="11">
        <f t="shared" si="12"/>
        <v>26409</v>
      </c>
      <c r="Y86" s="73">
        <f>IF(AND(COUNTRY_INFO!J86&gt;1,COUNTRY_INFO!J86&lt;4), IF(S86/P86*100&lt;&gt;0, IF(X86/P86*100&gt;100,100,X86/P86*100), "-"),0)</f>
        <v>68.166331113520201</v>
      </c>
      <c r="Z86" s="67">
        <f>COUNTRY_INFO!O86</f>
        <v>78517</v>
      </c>
      <c r="AA86" s="61"/>
      <c r="AB86" s="61"/>
      <c r="AC86" s="11">
        <f>MAX('T1'!L86,'T2'!J86)+MAX('T1'!M86,'T2'!K86)+MAX('T1'!N86,'T2'!L86)</f>
        <v>86342</v>
      </c>
      <c r="AD86" s="11">
        <f>IF(COUNTRY_INFO!K86=1,IF(COUNTRY_INFO!F86*0.33&gt;MAX('T1'!M86,'T2'!K86),MAX('T1'!M86,'T2'!K86),COUNTRY_INFO!F86*0.33),IF(COUNTRY_INFO!K86=2,IF(COUNTRY_INFO!F86*0.5&gt;MAX('T1'!M86,'T2'!K86),MAX('T1'!M86,'T2'!K86),COUNTRY_INFO!F86*0.5),IF(COUNTRY_INFO!K86=3,IF(COUNTRY_INFO!F86&gt;MAX('T1'!M86,'T2'!K86),MAX('T1'!M86,'T2'!K86),COUNTRY_INFO!F86),0)))</f>
        <v>23009</v>
      </c>
      <c r="AE86" s="217">
        <f>IF(AND(COUNTRY_INFO!K86&gt;0,COUNTRY_INFO!K86&lt;4),IF(Z86&gt;0,IF(COUNTRY_INFO!K86=1, AD86/(COUNTRY_INFO!F86*0.33)*100, IF(COUNTRY_INFO!K86=2, AD86/(COUNTRY_INFO!F86*0.5)*100, IF(COUNTRY_INFO!K86=3, AD86/COUNTRY_INFO!F86*100))),"-"),0)</f>
        <v>87.125601120830027</v>
      </c>
      <c r="AF86" s="11">
        <f>IF(COUNTRY_INFO!K86=2,IF(COUNTRY_INFO!G86*0.2&gt;MAX('T1'!N86,'T2'!L86),MAX('T1'!N86,'T2'!L86),COUNTRY_INFO!G86*0.2),IF(COUNTRY_INFO!K86=3,IF(COUNTRY_INFO!G86&gt;MAX('T1'!N86,'T2'!L86),MAX('T1'!N86,'T2'!L86),COUNTRY_INFO!G86),0))</f>
        <v>52108</v>
      </c>
      <c r="AG86" s="217">
        <f>IF(AND(COUNTRY_INFO!K86&gt;0,COUNTRY_INFO!K86&lt;4),IF(Z86&gt;0,IF(COUNTRY_INFO!K86=1, 0, IF(COUNTRY_INFO!K86=2, AF86/(COUNTRY_INFO!G86*0.2)*100, IF(COUNTRY_INFO!K86=3, AF86/COUNTRY_INFO!G86*100))),"-"),0)</f>
        <v>100</v>
      </c>
      <c r="AH86" s="11">
        <f t="shared" si="13"/>
        <v>75117</v>
      </c>
      <c r="AI86" s="73">
        <f>IF(AND(COUNTRY_INFO!K86&gt;0,COUNTRY_INFO!K86&lt;4), IF(AC86/Z86*100&lt;&gt;0, IF(AH86/Z86*100&gt;100,100,AH86/Z86*100), "-"),0)</f>
        <v>95.669727574920088</v>
      </c>
      <c r="AJ86" s="261"/>
      <c r="AK86" s="260">
        <f>IF(AND(D86&lt;&gt;0, D86&lt;&gt;"Unknown",D86&lt;&gt;"Stopped",D86&lt;&gt;"Not required"),D86/COUNTRY_INFO!D86, 0)</f>
        <v>0</v>
      </c>
      <c r="AL86" s="260">
        <f>IF(AND(J86&lt;&gt;0,J86&lt;&gt;"Unknown",J86&lt;&gt;"Stopped",J86&lt;&gt;"Not required"),J86/COUNTRY_INFO!D86, 0)</f>
        <v>0</v>
      </c>
      <c r="AM86" s="260">
        <f>IF(AND(P86&lt;&gt;0,P86&lt;&gt;"Unknown",P86&lt;&gt;"Not required"),P86/(COUNTRY_INFO!E86+COUNTRY_INFO!F86), 0)</f>
        <v>1</v>
      </c>
      <c r="AN86" s="260">
        <f>IF(AND(Z86&lt;&gt;0,Z86&lt;&gt;"Unknown",Z86&lt;&gt;"Not required"),IF(COUNTRY_INFO!K86=1,1,IF(COUNTRY_INFO!K86=2,0.5*COUNTRY_INFO!F86/(0.5*COUNTRY_INFO!F86+0.2*COUNTRY_INFO!G86),IF(COUNTRY_INFO!K86=3,COUNTRY_INFO!F86/(COUNTRY_INFO!F86+COUNTRY_INFO!G86)))),0)</f>
        <v>0.33634754257039878</v>
      </c>
      <c r="AO86" s="260">
        <f>IF(AND(Z86&lt;&gt;0,Z86&lt;&gt;"Unknown",Z86&lt;&gt;"Not required"),IF(COUNTRY_INFO!K86=1,0,IF(COUNTRY_INFO!K86=2,0.2*COUNTRY_INFO!G86/(0.5*COUNTRY_INFO!F86+0.2*COUNTRY_INFO!G86),IF(COUNTRY_INFO!K86=3,COUNTRY_INFO!G86/(COUNTRY_INFO!F86+COUNTRY_INFO!G86)))),0)</f>
        <v>0.66365245742960122</v>
      </c>
      <c r="AP86" s="259">
        <f>MAX(COUNTRY_INFO!D86*AK86*PROFILE!$G$7,COUNTRY_INFO!D86*AL86*PROFILE!$G$7)</f>
        <v>0</v>
      </c>
      <c r="AQ86" s="259">
        <f>MAX(COUNTRY_INFO!D86*AK86*PROFILE!$G$8,COUNTRY_INFO!D86*AL86*PROFILE!$G$8,COUNTRY_INFO!D86*AM86*PROFILE!$G$8)</f>
        <v>13306.449603181542</v>
      </c>
      <c r="AR86" s="259">
        <f>MAX(COUNTRY_INFO!D86*AK86*PROFILE!$G$9,COUNTRY_INFO!D86*AL86*PROFILE!$G$9,COUNTRY_INFO!D86*AM86*PROFILE!$G$9,IF(AND(DISTRICT!Z86&lt;&gt;"Unknown",Z86&lt;&gt;"Not required"),COUNTRY_INFO!O86*DISTRICT!AN86,0))</f>
        <v>27633.605448169434</v>
      </c>
      <c r="AS86" s="259">
        <f>MAX(COUNTRY_INFO!D86*AK86*PROFILE!$G$10,COUNTRY_INFO!D86*AL86*PROFILE!$G$10,IF(AND(DISTRICT!Z86&lt;&gt;"Unknown",Z86&lt;&gt;"Not required"),COUNTRY_INFO!O86*DISTRICT!AO86,0))</f>
        <v>52108</v>
      </c>
      <c r="AT86" s="259">
        <f t="shared" si="14"/>
        <v>93048.055051350966</v>
      </c>
      <c r="AU86" s="258" t="str">
        <f t="shared" si="9"/>
        <v>Y</v>
      </c>
      <c r="AV86" s="259">
        <f>MAX('MDA2'!J86,'T1'!L86,'T2'!J86,T3_R1!K86,T3_R2!K86)</f>
        <v>0</v>
      </c>
      <c r="AW86" s="259">
        <f>MAX('MDA1'!K86,'MDA2'!K86,'MDA3'!I86,'MDA3'!L86,'T1'!M86,'T2'!K86,T3_R1!L86,T3_R2!L86)</f>
        <v>33872</v>
      </c>
      <c r="AX86" s="259">
        <f>MAX('MDA1'!L86,'MDA2'!L86,'MDA3'!J86,'MDA3'!M86,'T1'!N86,'T2'!L86,T3_R1!M86,T3_R2!M86)</f>
        <v>63333</v>
      </c>
      <c r="AY86" s="259">
        <f t="shared" si="15"/>
        <v>97205</v>
      </c>
      <c r="AZ86" s="259">
        <f>MAX('MDA2'!J86,T86)</f>
        <v>0</v>
      </c>
      <c r="BA86" s="259">
        <f>MAX('MDA1'!K86,'MDA2'!K86,'MDA3'!I86,'MDA3'!L86,V86,AD86)</f>
        <v>26409</v>
      </c>
      <c r="BB86" s="259">
        <f>MAX('MDA1'!L86,'MDA2'!L86,'MDA3'!J86,'MDA3'!M86,AF86)</f>
        <v>52108</v>
      </c>
      <c r="BC86" s="259">
        <f t="shared" si="10"/>
        <v>78517</v>
      </c>
      <c r="BD86" s="260">
        <f t="shared" si="11"/>
        <v>84.383279109561585</v>
      </c>
    </row>
    <row r="87" spans="1:56" x14ac:dyDescent="0.2">
      <c r="A87" s="10" t="str">
        <f>IF(COUNTRY_INFO!A87=0," ",COUNTRY_INFO!A87)</f>
        <v>Ethiopia</v>
      </c>
      <c r="B87" s="10" t="str">
        <f>IF(COUNTRY_INFO!B87=0," ",COUNTRY_INFO!B87)</f>
        <v>AmharaNorth Gondar</v>
      </c>
      <c r="C87" s="87" t="str">
        <f>IF(COUNTRY_INFO!C87=0," ",COUNTRY_INFO!C87)</f>
        <v>Chilga</v>
      </c>
      <c r="D87" s="67">
        <f>COUNTRY_INFO!L87</f>
        <v>0</v>
      </c>
      <c r="E87" s="61"/>
      <c r="F87" s="61"/>
      <c r="G87" s="11">
        <f>MAX('MDA1'!M87,'MDA2'!M87)</f>
        <v>0</v>
      </c>
      <c r="H87" s="11">
        <f>IF(AND(COUNTRY_INFO!H87&gt;0,COUNTRY_INFO!H87&lt;4),IF(D87&gt;MAX('MDA1'!M87,'MDA2'!M87),MAX('MDA1'!M87,'MDA2'!M87),D87),0)</f>
        <v>0</v>
      </c>
      <c r="I87" s="73">
        <f>IF(AND(COUNTRY_INFO!H87&gt;0,COUNTRY_INFO!H87&lt;4), IF(G87/D87*100&lt;&gt;0, IF(G87/D87*100&gt;100,100,G87/D87*100), "-"),0)</f>
        <v>0</v>
      </c>
      <c r="J87" s="67">
        <f>COUNTRY_INFO!M87</f>
        <v>261443</v>
      </c>
      <c r="K87" s="61"/>
      <c r="L87" s="61"/>
      <c r="M87" s="11">
        <f>MAX('MDA1'!M87,MAX('MDA3'!I87,'MDA3'!L87)+MAX('MDA3'!J87,'MDA3'!M87))</f>
        <v>217543</v>
      </c>
      <c r="N87" s="11">
        <f>IF(AND(COUNTRY_INFO!I87&gt;0,COUNTRY_INFO!I87&lt;4),IF(J87&gt;MAX('MDA1'!M87,MAX('MDA3'!I87,'MDA3'!L87)+MAX('MDA3'!J87,'MDA3'!M87)),MAX('MDA1'!M87,MAX('MDA3'!I87,'MDA3'!L87)+MAX('MDA3'!J87,'MDA3'!M87)),J87),0)</f>
        <v>217543</v>
      </c>
      <c r="O87" s="73">
        <f>IF(AND(COUNTRY_INFO!I87&gt;0,COUNTRY_INFO!I87&lt;4), IF(M87/J87*100&lt;&gt;0, IF(M87/J87*100&gt;100,100,M87/J87*100), "-"),0)</f>
        <v>83.208577012962664</v>
      </c>
      <c r="P87" s="67">
        <f>COUNTRY_INFO!N87</f>
        <v>111489</v>
      </c>
      <c r="Q87" s="61"/>
      <c r="R87" s="61"/>
      <c r="S87" s="11">
        <f>SUM(MAX('MDA2'!J87, 'T1'!L87, MAX(T3_R1!K87, T3_R2!K87)), MAX('MDA1'!K87, 'MDA2'!K87, 'T1'!M87, MAX(T3_R1!L87, T3_R2!L87)), MAX('MDA1'!L87, 'MDA2'!L87, 'T1'!N87, MAX(T3_R1!M87, T3_R2!M87)))</f>
        <v>72505</v>
      </c>
      <c r="T87" s="11">
        <f>IF(AND(COUNTRY_INFO!J87&gt;1,COUNTRY_INFO!J87&lt;4),IF(COUNTRY_INFO!E87&gt;MAX('MDA2'!J87,'T1'!L87,MAX(T3_R1!K87,T3_R2!K87)),MAX('MDA2'!J87,'T1'!L87,MAX(T3_R1!K87,T3_R2!K87)),COUNTRY_INFO!E87),0)</f>
        <v>0</v>
      </c>
      <c r="U87" s="217" t="str">
        <f>IF(AND(COUNTRY_INFO!J87&gt;1,COUNTRY_INFO!J87&lt;4), IF(T87/COUNTRY_INFO!E87*100&lt;&gt;0, IF(T87/COUNTRY_INFO!E87*100&gt;100,100,T87/COUNTRY_INFO!E87*100), "-"),0)</f>
        <v>-</v>
      </c>
      <c r="V87" s="11">
        <f>IF(AND(COUNTRY_INFO!J87&gt;1,COUNTRY_INFO!J87&lt;4),IF(COUNTRY_INFO!F87&gt;MAX('MDA1'!K87,'MDA2'!K87,'T1'!M87,MAX(T3_R1!L87,T3_R2!L87)),MAX('MDA1'!K87,'MDA2'!K87,'T1'!M87,MAX(T3_R1!L87,T3_R2!L87)),COUNTRY_INFO!F87),0)</f>
        <v>72505</v>
      </c>
      <c r="W87" s="217">
        <f>IF(AND(COUNTRY_INFO!J87&gt;1,COUNTRY_INFO!J87&lt;4), IF(V87/COUNTRY_INFO!F87*100&lt;&gt;0, IF(V87/COUNTRY_INFO!F87*100&gt;100,100,V87/COUNTRY_INFO!F87*100), "-"),0)</f>
        <v>95.403826416484648</v>
      </c>
      <c r="X87" s="11">
        <f t="shared" si="12"/>
        <v>72505</v>
      </c>
      <c r="Y87" s="73">
        <f>IF(AND(COUNTRY_INFO!J87&gt;1,COUNTRY_INFO!J87&lt;4), IF(S87/P87*100&lt;&gt;0, IF(X87/P87*100&gt;100,100,X87/P87*100), "-"),0)</f>
        <v>65.033321672990169</v>
      </c>
      <c r="Z87" s="67">
        <f>COUNTRY_INFO!O87</f>
        <v>67989.600000000006</v>
      </c>
      <c r="AA87" s="61"/>
      <c r="AB87" s="61"/>
      <c r="AC87" s="11">
        <f>MAX('T1'!L87,'T2'!J87)+MAX('T1'!M87,'T2'!K87)+MAX('T1'!N87,'T2'!L87)</f>
        <v>0</v>
      </c>
      <c r="AD87" s="11">
        <f>IF(COUNTRY_INFO!K87=1,IF(COUNTRY_INFO!F87*0.33&gt;MAX('T1'!M87,'T2'!K87),MAX('T1'!M87,'T2'!K87),COUNTRY_INFO!F87*0.33),IF(COUNTRY_INFO!K87=2,IF(COUNTRY_INFO!F87*0.5&gt;MAX('T1'!M87,'T2'!K87),MAX('T1'!M87,'T2'!K87),COUNTRY_INFO!F87*0.5),IF(COUNTRY_INFO!K87=3,IF(COUNTRY_INFO!F87&gt;MAX('T1'!M87,'T2'!K87),MAX('T1'!M87,'T2'!K87),COUNTRY_INFO!F87),0)))</f>
        <v>0</v>
      </c>
      <c r="AE87" s="217">
        <f>IF(AND(COUNTRY_INFO!K87&gt;0,COUNTRY_INFO!K87&lt;4),IF(Z87&gt;0,IF(COUNTRY_INFO!K87=1, AD87/(COUNTRY_INFO!F87*0.33)*100, IF(COUNTRY_INFO!K87=2, AD87/(COUNTRY_INFO!F87*0.5)*100, IF(COUNTRY_INFO!K87=3, AD87/COUNTRY_INFO!F87*100))),"-"),0)</f>
        <v>0</v>
      </c>
      <c r="AF87" s="11">
        <f>IF(COUNTRY_INFO!K87=2,IF(COUNTRY_INFO!G87*0.2&gt;MAX('T1'!N87,'T2'!L87),MAX('T1'!N87,'T2'!L87),COUNTRY_INFO!G87*0.2),IF(COUNTRY_INFO!K87=3,IF(COUNTRY_INFO!G87&gt;MAX('T1'!N87,'T2'!L87),MAX('T1'!N87,'T2'!L87),COUNTRY_INFO!G87),0))</f>
        <v>0</v>
      </c>
      <c r="AG87" s="217">
        <f>IF(AND(COUNTRY_INFO!K87&gt;0,COUNTRY_INFO!K87&lt;4),IF(Z87&gt;0,IF(COUNTRY_INFO!K87=1, 0, IF(COUNTRY_INFO!K87=2, AF87/(COUNTRY_INFO!G87*0.2)*100, IF(COUNTRY_INFO!K87=3, AF87/COUNTRY_INFO!G87*100))),"-"),0)</f>
        <v>0</v>
      </c>
      <c r="AH87" s="11">
        <f t="shared" si="13"/>
        <v>0</v>
      </c>
      <c r="AI87" s="73" t="str">
        <f>IF(AND(COUNTRY_INFO!K87&gt;0,COUNTRY_INFO!K87&lt;4), IF(AC87/Z87*100&lt;&gt;0, IF(AH87/Z87*100&gt;100,100,AH87/Z87*100), "-"),0)</f>
        <v>-</v>
      </c>
      <c r="AJ87" s="261"/>
      <c r="AK87" s="260">
        <f>IF(AND(D87&lt;&gt;0, D87&lt;&gt;"Unknown",D87&lt;&gt;"Stopped",D87&lt;&gt;"Not required"),D87/COUNTRY_INFO!D87, 0)</f>
        <v>0</v>
      </c>
      <c r="AL87" s="260">
        <f>IF(AND(J87&lt;&gt;0,J87&lt;&gt;"Unknown",J87&lt;&gt;"Stopped",J87&lt;&gt;"Not required"),J87/COUNTRY_INFO!D87, 0)</f>
        <v>1</v>
      </c>
      <c r="AM87" s="260">
        <f>IF(AND(P87&lt;&gt;0,P87&lt;&gt;"Unknown",P87&lt;&gt;"Not required"),P87/(COUNTRY_INFO!E87+COUNTRY_INFO!F87), 0)</f>
        <v>1</v>
      </c>
      <c r="AN87" s="260">
        <f>IF(AND(Z87&lt;&gt;0,Z87&lt;&gt;"Unknown",Z87&lt;&gt;"Not required"),IF(COUNTRY_INFO!K87=1,1,IF(COUNTRY_INFO!K87=2,0.5*COUNTRY_INFO!F87/(0.5*COUNTRY_INFO!F87+0.2*COUNTRY_INFO!G87),IF(COUNTRY_INFO!K87=3,COUNTRY_INFO!F87/(COUNTRY_INFO!F87+COUNTRY_INFO!G87)))),0)</f>
        <v>0.55889430148140296</v>
      </c>
      <c r="AO87" s="260">
        <f>IF(AND(Z87&lt;&gt;0,Z87&lt;&gt;"Unknown",Z87&lt;&gt;"Not required"),IF(COUNTRY_INFO!K87=1,0,IF(COUNTRY_INFO!K87=2,0.2*COUNTRY_INFO!G87/(0.5*COUNTRY_INFO!F87+0.2*COUNTRY_INFO!G87),IF(COUNTRY_INFO!K87=3,COUNTRY_INFO!G87/(COUNTRY_INFO!F87+COUNTRY_INFO!G87)))),0)</f>
        <v>0.44110569851859693</v>
      </c>
      <c r="AP87" s="259">
        <f>MAX(COUNTRY_INFO!D87*AK87*PROFILE!$G$7,COUNTRY_INFO!D87*AL87*PROFILE!$G$7)</f>
        <v>2.7373819750532963E-2</v>
      </c>
      <c r="AQ87" s="259">
        <f>MAX(COUNTRY_INFO!D87*AK87*PROFILE!$G$8,COUNTRY_INFO!D87*AL87*PROFILE!$G$8,COUNTRY_INFO!D87*AM87*PROFILE!$G$8)</f>
        <v>38292.127809320664</v>
      </c>
      <c r="AR87" s="259">
        <f>MAX(COUNTRY_INFO!D87*AK87*PROFILE!$G$9,COUNTRY_INFO!D87*AL87*PROFILE!$G$9,COUNTRY_INFO!D87*AM87*PROFILE!$G$9,IF(AND(DISTRICT!Z87&lt;&gt;"Unknown",Z87&lt;&gt;"Not required"),COUNTRY_INFO!O87*DISTRICT!AN87,0))</f>
        <v>79521.554074096726</v>
      </c>
      <c r="AS87" s="259">
        <f>MAX(COUNTRY_INFO!D87*AK87*PROFILE!$G$10,COUNTRY_INFO!D87*AL87*PROFILE!$G$10,IF(AND(DISTRICT!Z87&lt;&gt;"Unknown",Z87&lt;&gt;"Not required"),COUNTRY_INFO!O87*DISTRICT!AO87,0))</f>
        <v>143629.29074276285</v>
      </c>
      <c r="AT87" s="259">
        <f t="shared" si="14"/>
        <v>261443</v>
      </c>
      <c r="AU87" s="258">
        <f t="shared" si="9"/>
        <v>0</v>
      </c>
      <c r="AV87" s="259">
        <f>MAX('MDA2'!J87,'T1'!L87,'T2'!J87,T3_R1!K87,T3_R2!K87)</f>
        <v>0</v>
      </c>
      <c r="AW87" s="259">
        <f>MAX('MDA1'!K87,'MDA2'!K87,'MDA3'!I87,'MDA3'!L87,'T1'!M87,'T2'!K87,T3_R1!L87,T3_R2!L87)</f>
        <v>78315</v>
      </c>
      <c r="AX87" s="259">
        <f>MAX('MDA1'!L87,'MDA2'!L87,'MDA3'!J87,'MDA3'!M87,'T1'!N87,'T2'!L87,T3_R1!M87,T3_R2!M87)</f>
        <v>139228</v>
      </c>
      <c r="AY87" s="259">
        <f t="shared" si="15"/>
        <v>217543</v>
      </c>
      <c r="AZ87" s="259">
        <f>MAX('MDA2'!J87,T87)</f>
        <v>0</v>
      </c>
      <c r="BA87" s="259">
        <f>MAX('MDA1'!K87,'MDA2'!K87,'MDA3'!I87,'MDA3'!L87,V87,AD87)</f>
        <v>78315</v>
      </c>
      <c r="BB87" s="259">
        <f>MAX('MDA1'!L87,'MDA2'!L87,'MDA3'!J87,'MDA3'!M87,AF87)</f>
        <v>139228</v>
      </c>
      <c r="BC87" s="259">
        <f t="shared" si="10"/>
        <v>217543</v>
      </c>
      <c r="BD87" s="260">
        <f t="shared" si="11"/>
        <v>83.208577012962664</v>
      </c>
    </row>
    <row r="88" spans="1:56" x14ac:dyDescent="0.2">
      <c r="A88" s="10" t="str">
        <f>IF(COUNTRY_INFO!A88=0," ",COUNTRY_INFO!A88)</f>
        <v>Ethiopia</v>
      </c>
      <c r="B88" s="10" t="str">
        <f>IF(COUNTRY_INFO!B88=0," ",COUNTRY_INFO!B88)</f>
        <v>AmharaNorth Gondar</v>
      </c>
      <c r="C88" s="87" t="str">
        <f>IF(COUNTRY_INFO!C88=0," ",COUNTRY_INFO!C88)</f>
        <v>Dabat</v>
      </c>
      <c r="D88" s="67">
        <f>COUNTRY_INFO!L88</f>
        <v>0</v>
      </c>
      <c r="E88" s="61"/>
      <c r="F88" s="61"/>
      <c r="G88" s="11">
        <f>MAX('MDA1'!M88,'MDA2'!M88)</f>
        <v>0</v>
      </c>
      <c r="H88" s="11">
        <f>IF(AND(COUNTRY_INFO!H88&gt;0,COUNTRY_INFO!H88&lt;4),IF(D88&gt;MAX('MDA1'!M88,'MDA2'!M88),MAX('MDA1'!M88,'MDA2'!M88),D88),0)</f>
        <v>0</v>
      </c>
      <c r="I88" s="73">
        <f>IF(AND(COUNTRY_INFO!H88&gt;0,COUNTRY_INFO!H88&lt;4), IF(G88/D88*100&lt;&gt;0, IF(G88/D88*100&gt;100,100,G88/D88*100), "-"),0)</f>
        <v>0</v>
      </c>
      <c r="J88" s="67">
        <f>COUNTRY_INFO!M88</f>
        <v>0</v>
      </c>
      <c r="K88" s="61"/>
      <c r="L88" s="61"/>
      <c r="M88" s="11">
        <f>MAX('MDA1'!M88,MAX('MDA3'!I88,'MDA3'!L88)+MAX('MDA3'!J88,'MDA3'!M88))</f>
        <v>0</v>
      </c>
      <c r="N88" s="11">
        <f>IF(AND(COUNTRY_INFO!I88&gt;0,COUNTRY_INFO!I88&lt;4),IF(J88&gt;MAX('MDA1'!M88,MAX('MDA3'!I88,'MDA3'!L88)+MAX('MDA3'!J88,'MDA3'!M88)),MAX('MDA1'!M88,MAX('MDA3'!I88,'MDA3'!L88)+MAX('MDA3'!J88,'MDA3'!M88)),J88),0)</f>
        <v>0</v>
      </c>
      <c r="O88" s="73">
        <f>IF(AND(COUNTRY_INFO!I88&gt;0,COUNTRY_INFO!I88&lt;4), IF(M88/J88*100&lt;&gt;0, IF(M88/J88*100&gt;100,100,M88/J88*100), "-"),0)</f>
        <v>0</v>
      </c>
      <c r="P88" s="67">
        <f>COUNTRY_INFO!N88</f>
        <v>77729</v>
      </c>
      <c r="Q88" s="61"/>
      <c r="R88" s="61"/>
      <c r="S88" s="11">
        <f>SUM(MAX('MDA2'!J88, 'T1'!L88, MAX(T3_R1!K88, T3_R2!K88)), MAX('MDA1'!K88, 'MDA2'!K88, 'T1'!M88, MAX(T3_R1!L88, T3_R2!L88)), MAX('MDA1'!L88, 'MDA2'!L88, 'T1'!N88, MAX(T3_R1!M88, T3_R2!M88)))</f>
        <v>51997</v>
      </c>
      <c r="T88" s="11">
        <f>IF(AND(COUNTRY_INFO!J88&gt;1,COUNTRY_INFO!J88&lt;4),IF(COUNTRY_INFO!E88&gt;MAX('MDA2'!J88,'T1'!L88,MAX(T3_R1!K88,T3_R2!K88)),MAX('MDA2'!J88,'T1'!L88,MAX(T3_R1!K88,T3_R2!K88)),COUNTRY_INFO!E88),0)</f>
        <v>0</v>
      </c>
      <c r="U88" s="217" t="str">
        <f>IF(AND(COUNTRY_INFO!J88&gt;1,COUNTRY_INFO!J88&lt;4), IF(T88/COUNTRY_INFO!E88*100&lt;&gt;0, IF(T88/COUNTRY_INFO!E88*100&gt;100,100,T88/COUNTRY_INFO!E88*100), "-"),0)</f>
        <v>-</v>
      </c>
      <c r="V88" s="11">
        <f>IF(AND(COUNTRY_INFO!J88&gt;1,COUNTRY_INFO!J88&lt;4),IF(COUNTRY_INFO!F88&gt;MAX('MDA1'!K88,'MDA2'!K88,'T1'!M88,MAX(T3_R1!L88,T3_R2!L88)),MAX('MDA1'!K88,'MDA2'!K88,'T1'!M88,MAX(T3_R1!L88,T3_R2!L88)),COUNTRY_INFO!F88),0)</f>
        <v>51997</v>
      </c>
      <c r="W88" s="217">
        <f>IF(AND(COUNTRY_INFO!J88&gt;1,COUNTRY_INFO!J88&lt;4), IF(V88/COUNTRY_INFO!F88*100&lt;&gt;0, IF(V88/COUNTRY_INFO!F88*100&gt;100,100,V88/COUNTRY_INFO!F88*100), "-"),0)</f>
        <v>98.13532131735397</v>
      </c>
      <c r="X88" s="11">
        <f t="shared" si="12"/>
        <v>51997</v>
      </c>
      <c r="Y88" s="73">
        <f>IF(AND(COUNTRY_INFO!J88&gt;1,COUNTRY_INFO!J88&lt;4), IF(S88/P88*100&lt;&gt;0, IF(X88/P88*100&gt;100,100,X88/P88*100), "-"),0)</f>
        <v>66.895238585341374</v>
      </c>
      <c r="Z88" s="67">
        <f>COUNTRY_INFO!O88</f>
        <v>17485.05</v>
      </c>
      <c r="AA88" s="61"/>
      <c r="AB88" s="61"/>
      <c r="AC88" s="11">
        <f>MAX('T1'!L88,'T2'!J88)+MAX('T1'!M88,'T2'!K88)+MAX('T1'!N88,'T2'!L88)</f>
        <v>0</v>
      </c>
      <c r="AD88" s="11">
        <f>IF(COUNTRY_INFO!K88=1,IF(COUNTRY_INFO!F88*0.33&gt;MAX('T1'!M88,'T2'!K88),MAX('T1'!M88,'T2'!K88),COUNTRY_INFO!F88*0.33),IF(COUNTRY_INFO!K88=2,IF(COUNTRY_INFO!F88*0.5&gt;MAX('T1'!M88,'T2'!K88),MAX('T1'!M88,'T2'!K88),COUNTRY_INFO!F88*0.5),IF(COUNTRY_INFO!K88=3,IF(COUNTRY_INFO!F88&gt;MAX('T1'!M88,'T2'!K88),MAX('T1'!M88,'T2'!K88),COUNTRY_INFO!F88),0)))</f>
        <v>0</v>
      </c>
      <c r="AE88" s="217">
        <f>IF(AND(COUNTRY_INFO!K88&gt;0,COUNTRY_INFO!K88&lt;4),IF(Z88&gt;0,IF(COUNTRY_INFO!K88=1, AD88/(COUNTRY_INFO!F88*0.33)*100, IF(COUNTRY_INFO!K88=2, AD88/(COUNTRY_INFO!F88*0.5)*100, IF(COUNTRY_INFO!K88=3, AD88/COUNTRY_INFO!F88*100))),"-"),0)</f>
        <v>0</v>
      </c>
      <c r="AF88" s="11">
        <f>IF(COUNTRY_INFO!K88=2,IF(COUNTRY_INFO!G88*0.2&gt;MAX('T1'!N88,'T2'!L88),MAX('T1'!N88,'T2'!L88),COUNTRY_INFO!G88*0.2),IF(COUNTRY_INFO!K88=3,IF(COUNTRY_INFO!G88&gt;MAX('T1'!N88,'T2'!L88),MAX('T1'!N88,'T2'!L88),COUNTRY_INFO!G88),0))</f>
        <v>0</v>
      </c>
      <c r="AG88" s="217">
        <f>IF(AND(COUNTRY_INFO!K88&gt;0,COUNTRY_INFO!K88&lt;4),IF(Z88&gt;0,IF(COUNTRY_INFO!K88=1, 0, IF(COUNTRY_INFO!K88=2, AF88/(COUNTRY_INFO!G88*0.2)*100, IF(COUNTRY_INFO!K88=3, AF88/COUNTRY_INFO!G88*100))),"-"),0)</f>
        <v>0</v>
      </c>
      <c r="AH88" s="11">
        <f t="shared" si="13"/>
        <v>0</v>
      </c>
      <c r="AI88" s="73" t="str">
        <f>IF(AND(COUNTRY_INFO!K88&gt;0,COUNTRY_INFO!K88&lt;4), IF(AC88/Z88*100&lt;&gt;0, IF(AH88/Z88*100&gt;100,100,AH88/Z88*100), "-"),0)</f>
        <v>-</v>
      </c>
      <c r="AJ88" s="261"/>
      <c r="AK88" s="260">
        <f>IF(AND(D88&lt;&gt;0, D88&lt;&gt;"Unknown",D88&lt;&gt;"Stopped",D88&lt;&gt;"Not required"),D88/COUNTRY_INFO!D88, 0)</f>
        <v>0</v>
      </c>
      <c r="AL88" s="260">
        <f>IF(AND(J88&lt;&gt;0,J88&lt;&gt;"Unknown",J88&lt;&gt;"Stopped",J88&lt;&gt;"Not required"),J88/COUNTRY_INFO!D88, 0)</f>
        <v>0</v>
      </c>
      <c r="AM88" s="260">
        <f>IF(AND(P88&lt;&gt;0,P88&lt;&gt;"Unknown",P88&lt;&gt;"Not required"),P88/(COUNTRY_INFO!E88+COUNTRY_INFO!F88), 0)</f>
        <v>1</v>
      </c>
      <c r="AN88" s="260">
        <f>IF(AND(Z88&lt;&gt;0,Z88&lt;&gt;"Unknown",Z88&lt;&gt;"Not required"),IF(COUNTRY_INFO!K88=1,1,IF(COUNTRY_INFO!K88=2,0.5*COUNTRY_INFO!F88/(0.5*COUNTRY_INFO!F88+0.2*COUNTRY_INFO!G88),IF(COUNTRY_INFO!K88=3,COUNTRY_INFO!F88/(COUNTRY_INFO!F88+COUNTRY_INFO!G88)))),0)</f>
        <v>1</v>
      </c>
      <c r="AO88" s="260">
        <f>IF(AND(Z88&lt;&gt;0,Z88&lt;&gt;"Unknown",Z88&lt;&gt;"Not required"),IF(COUNTRY_INFO!K88=1,0,IF(COUNTRY_INFO!K88=2,0.2*COUNTRY_INFO!G88/(0.5*COUNTRY_INFO!F88+0.2*COUNTRY_INFO!G88),IF(COUNTRY_INFO!K88=3,COUNTRY_INFO!G88/(COUNTRY_INFO!F88+COUNTRY_INFO!G88)))),0)</f>
        <v>0</v>
      </c>
      <c r="AP88" s="259">
        <f>MAX(COUNTRY_INFO!D88*AK88*PROFILE!$G$7,COUNTRY_INFO!D88*AL88*PROFILE!$G$7)</f>
        <v>0</v>
      </c>
      <c r="AQ88" s="259">
        <f>MAX(COUNTRY_INFO!D88*AK88*PROFILE!$G$8,COUNTRY_INFO!D88*AL88*PROFILE!$G$8,COUNTRY_INFO!D88*AM88*PROFILE!$G$8)</f>
        <v>26696.530456689627</v>
      </c>
      <c r="AR88" s="259">
        <f>MAX(COUNTRY_INFO!D88*AK88*PROFILE!$G$9,COUNTRY_INFO!D88*AL88*PROFILE!$G$9,COUNTRY_INFO!D88*AM88*PROFILE!$G$9,IF(AND(DISTRICT!Z88&lt;&gt;"Unknown",Z88&lt;&gt;"Not required"),COUNTRY_INFO!O88*DISTRICT!AN88,0))</f>
        <v>55440.888552180906</v>
      </c>
      <c r="AS88" s="259">
        <f>MAX(COUNTRY_INFO!D88*AK88*PROFILE!$G$10,COUNTRY_INFO!D88*AL88*PROFILE!$G$10,IF(AND(DISTRICT!Z88&lt;&gt;"Unknown",Z88&lt;&gt;"Not required"),COUNTRY_INFO!O88*DISTRICT!AO88,0))</f>
        <v>0</v>
      </c>
      <c r="AT88" s="259">
        <f t="shared" si="14"/>
        <v>82137.419008870536</v>
      </c>
      <c r="AU88" s="258">
        <f t="shared" si="9"/>
        <v>0</v>
      </c>
      <c r="AV88" s="259">
        <f>MAX('MDA2'!J88,'T1'!L88,'T2'!J88,T3_R1!K88,T3_R2!K88)</f>
        <v>0</v>
      </c>
      <c r="AW88" s="259">
        <f>MAX('MDA1'!K88,'MDA2'!K88,'MDA3'!I88,'MDA3'!L88,'T1'!M88,'T2'!K88,T3_R1!L88,T3_R2!L88)</f>
        <v>51997</v>
      </c>
      <c r="AX88" s="259">
        <f>MAX('MDA1'!L88,'MDA2'!L88,'MDA3'!J88,'MDA3'!M88,'T1'!N88,'T2'!L88,T3_R1!M88,T3_R2!M88)</f>
        <v>0</v>
      </c>
      <c r="AY88" s="259">
        <f t="shared" si="15"/>
        <v>51997</v>
      </c>
      <c r="AZ88" s="259">
        <f>MAX('MDA2'!J88,T88)</f>
        <v>0</v>
      </c>
      <c r="BA88" s="259">
        <f>MAX('MDA1'!K88,'MDA2'!K88,'MDA3'!I88,'MDA3'!L88,V88,AD88)</f>
        <v>51997</v>
      </c>
      <c r="BB88" s="259">
        <f>MAX('MDA1'!L88,'MDA2'!L88,'MDA3'!J88,'MDA3'!M88,AF88)</f>
        <v>0</v>
      </c>
      <c r="BC88" s="259">
        <f t="shared" si="10"/>
        <v>51997</v>
      </c>
      <c r="BD88" s="260">
        <f t="shared" si="11"/>
        <v>63.304886649024752</v>
      </c>
    </row>
    <row r="89" spans="1:56" x14ac:dyDescent="0.2">
      <c r="A89" s="10" t="str">
        <f>IF(COUNTRY_INFO!A89=0," ",COUNTRY_INFO!A89)</f>
        <v>Ethiopia</v>
      </c>
      <c r="B89" s="10" t="str">
        <f>IF(COUNTRY_INFO!B89=0," ",COUNTRY_INFO!B89)</f>
        <v>AmharaNorth Gondar</v>
      </c>
      <c r="C89" s="87" t="str">
        <f>IF(COUNTRY_INFO!C89=0," ",COUNTRY_INFO!C89)</f>
        <v>Debark</v>
      </c>
      <c r="D89" s="67">
        <f>COUNTRY_INFO!L89</f>
        <v>0</v>
      </c>
      <c r="E89" s="61"/>
      <c r="F89" s="61"/>
      <c r="G89" s="11">
        <f>MAX('MDA1'!M89,'MDA2'!M89)</f>
        <v>0</v>
      </c>
      <c r="H89" s="11">
        <f>IF(AND(COUNTRY_INFO!H89&gt;0,COUNTRY_INFO!H89&lt;4),IF(D89&gt;MAX('MDA1'!M89,'MDA2'!M89),MAX('MDA1'!M89,'MDA2'!M89),D89),0)</f>
        <v>0</v>
      </c>
      <c r="I89" s="73">
        <f>IF(AND(COUNTRY_INFO!H89&gt;0,COUNTRY_INFO!H89&lt;4), IF(G89/D89*100&lt;&gt;0, IF(G89/D89*100&gt;100,100,G89/D89*100), "-"),0)</f>
        <v>0</v>
      </c>
      <c r="J89" s="67">
        <f>COUNTRY_INFO!M89</f>
        <v>0</v>
      </c>
      <c r="K89" s="61"/>
      <c r="L89" s="61"/>
      <c r="M89" s="11">
        <f>MAX('MDA1'!M89,MAX('MDA3'!I89,'MDA3'!L89)+MAX('MDA3'!J89,'MDA3'!M89))</f>
        <v>0</v>
      </c>
      <c r="N89" s="11">
        <f>IF(AND(COUNTRY_INFO!I89&gt;0,COUNTRY_INFO!I89&lt;4),IF(J89&gt;MAX('MDA1'!M89,MAX('MDA3'!I89,'MDA3'!L89)+MAX('MDA3'!J89,'MDA3'!M89)),MAX('MDA1'!M89,MAX('MDA3'!I89,'MDA3'!L89)+MAX('MDA3'!J89,'MDA3'!M89)),J89),0)</f>
        <v>0</v>
      </c>
      <c r="O89" s="73">
        <f>IF(AND(COUNTRY_INFO!I89&gt;0,COUNTRY_INFO!I89&lt;4), IF(M89/J89*100&lt;&gt;0, IF(M89/J89*100&gt;100,100,M89/J89*100), "-"),0)</f>
        <v>0</v>
      </c>
      <c r="P89" s="67">
        <f>COUNTRY_INFO!N89</f>
        <v>69973</v>
      </c>
      <c r="Q89" s="61"/>
      <c r="R89" s="61"/>
      <c r="S89" s="11">
        <f>SUM(MAX('MDA2'!J89, 'T1'!L89, MAX(T3_R1!K89, T3_R2!K89)), MAX('MDA1'!K89, 'MDA2'!K89, 'T1'!M89, MAX(T3_R1!L89, T3_R2!L89)), MAX('MDA1'!L89, 'MDA2'!L89, 'T1'!N89, MAX(T3_R1!M89, T3_R2!M89)))</f>
        <v>46579</v>
      </c>
      <c r="T89" s="11">
        <f>IF(AND(COUNTRY_INFO!J89&gt;1,COUNTRY_INFO!J89&lt;4),IF(COUNTRY_INFO!E89&gt;MAX('MDA2'!J89,'T1'!L89,MAX(T3_R1!K89,T3_R2!K89)),MAX('MDA2'!J89,'T1'!L89,MAX(T3_R1!K89,T3_R2!K89)),COUNTRY_INFO!E89),0)</f>
        <v>0</v>
      </c>
      <c r="U89" s="217" t="str">
        <f>IF(AND(COUNTRY_INFO!J89&gt;1,COUNTRY_INFO!J89&lt;4), IF(T89/COUNTRY_INFO!E89*100&lt;&gt;0, IF(T89/COUNTRY_INFO!E89*100&gt;100,100,T89/COUNTRY_INFO!E89*100), "-"),0)</f>
        <v>-</v>
      </c>
      <c r="V89" s="11">
        <f>IF(AND(COUNTRY_INFO!J89&gt;1,COUNTRY_INFO!J89&lt;4),IF(COUNTRY_INFO!F89&gt;MAX('MDA1'!K89,'MDA2'!K89,'T1'!M89,MAX(T3_R1!L89,T3_R2!L89)),MAX('MDA1'!K89,'MDA2'!K89,'T1'!M89,MAX(T3_R1!L89,T3_R2!L89)),COUNTRY_INFO!F89),0)</f>
        <v>46579</v>
      </c>
      <c r="W89" s="217">
        <f>IF(AND(COUNTRY_INFO!J89&gt;1,COUNTRY_INFO!J89&lt;4), IF(V89/COUNTRY_INFO!F89*100&lt;&gt;0, IF(V89/COUNTRY_INFO!F89*100&gt;100,100,V89/COUNTRY_INFO!F89*100), "-"),0)</f>
        <v>97.653989685102104</v>
      </c>
      <c r="X89" s="11">
        <f t="shared" si="12"/>
        <v>46579</v>
      </c>
      <c r="Y89" s="73">
        <f>IF(AND(COUNTRY_INFO!J89&gt;1,COUNTRY_INFO!J89&lt;4), IF(S89/P89*100&lt;&gt;0, IF(X89/P89*100&gt;100,100,X89/P89*100), "-"),0)</f>
        <v>66.567104454575329</v>
      </c>
      <c r="Z89" s="67">
        <f>COUNTRY_INFO!O89</f>
        <v>0</v>
      </c>
      <c r="AA89" s="61"/>
      <c r="AB89" s="61"/>
      <c r="AC89" s="11">
        <f>MAX('T1'!L89,'T2'!J89)+MAX('T1'!M89,'T2'!K89)+MAX('T1'!N89,'T2'!L89)</f>
        <v>0</v>
      </c>
      <c r="AD89" s="11">
        <f>IF(COUNTRY_INFO!K89=1,IF(COUNTRY_INFO!F89*0.33&gt;MAX('T1'!M89,'T2'!K89),MAX('T1'!M89,'T2'!K89),COUNTRY_INFO!F89*0.33),IF(COUNTRY_INFO!K89=2,IF(COUNTRY_INFO!F89*0.5&gt;MAX('T1'!M89,'T2'!K89),MAX('T1'!M89,'T2'!K89),COUNTRY_INFO!F89*0.5),IF(COUNTRY_INFO!K89=3,IF(COUNTRY_INFO!F89&gt;MAX('T1'!M89,'T2'!K89),MAX('T1'!M89,'T2'!K89),COUNTRY_INFO!F89),0)))</f>
        <v>0</v>
      </c>
      <c r="AE89" s="217">
        <f>IF(AND(COUNTRY_INFO!K89&gt;0,COUNTRY_INFO!K89&lt;4),IF(Z89&gt;0,IF(COUNTRY_INFO!K89=1, AD89/(COUNTRY_INFO!F89*0.33)*100, IF(COUNTRY_INFO!K89=2, AD89/(COUNTRY_INFO!F89*0.5)*100, IF(COUNTRY_INFO!K89=3, AD89/COUNTRY_INFO!F89*100))),"-"),0)</f>
        <v>0</v>
      </c>
      <c r="AF89" s="11">
        <f>IF(COUNTRY_INFO!K89=2,IF(COUNTRY_INFO!G89*0.2&gt;MAX('T1'!N89,'T2'!L89),MAX('T1'!N89,'T2'!L89),COUNTRY_INFO!G89*0.2),IF(COUNTRY_INFO!K89=3,IF(COUNTRY_INFO!G89&gt;MAX('T1'!N89,'T2'!L89),MAX('T1'!N89,'T2'!L89),COUNTRY_INFO!G89),0))</f>
        <v>0</v>
      </c>
      <c r="AG89" s="217">
        <f>IF(AND(COUNTRY_INFO!K89&gt;0,COUNTRY_INFO!K89&lt;4),IF(Z89&gt;0,IF(COUNTRY_INFO!K89=1, 0, IF(COUNTRY_INFO!K89=2, AF89/(COUNTRY_INFO!G89*0.2)*100, IF(COUNTRY_INFO!K89=3, AF89/COUNTRY_INFO!G89*100))),"-"),0)</f>
        <v>0</v>
      </c>
      <c r="AH89" s="11">
        <f t="shared" si="13"/>
        <v>0</v>
      </c>
      <c r="AI89" s="73">
        <f>IF(AND(COUNTRY_INFO!K89&gt;0,COUNTRY_INFO!K89&lt;4), IF(AC89/Z89*100&lt;&gt;0, IF(AH89/Z89*100&gt;100,100,AH89/Z89*100), "-"),0)</f>
        <v>0</v>
      </c>
      <c r="AJ89" s="261"/>
      <c r="AK89" s="260">
        <f>IF(AND(D89&lt;&gt;0, D89&lt;&gt;"Unknown",D89&lt;&gt;"Stopped",D89&lt;&gt;"Not required"),D89/COUNTRY_INFO!D89, 0)</f>
        <v>0</v>
      </c>
      <c r="AL89" s="260">
        <f>IF(AND(J89&lt;&gt;0,J89&lt;&gt;"Unknown",J89&lt;&gt;"Stopped",J89&lt;&gt;"Not required"),J89/COUNTRY_INFO!D89, 0)</f>
        <v>0</v>
      </c>
      <c r="AM89" s="260">
        <f>IF(AND(P89&lt;&gt;0,P89&lt;&gt;"Unknown",P89&lt;&gt;"Not required"),P89/(COUNTRY_INFO!E89+COUNTRY_INFO!F89), 0)</f>
        <v>1</v>
      </c>
      <c r="AN89" s="260">
        <f>IF(AND(Z89&lt;&gt;0,Z89&lt;&gt;"Unknown",Z89&lt;&gt;"Not required"),IF(COUNTRY_INFO!K89=1,1,IF(COUNTRY_INFO!K89=2,0.5*COUNTRY_INFO!F89/(0.5*COUNTRY_INFO!F89+0.2*COUNTRY_INFO!G89),IF(COUNTRY_INFO!K89=3,COUNTRY_INFO!F89/(COUNTRY_INFO!F89+COUNTRY_INFO!G89)))),0)</f>
        <v>0</v>
      </c>
      <c r="AO89" s="260">
        <f>IF(AND(Z89&lt;&gt;0,Z89&lt;&gt;"Unknown",Z89&lt;&gt;"Not required"),IF(COUNTRY_INFO!K89=1,0,IF(COUNTRY_INFO!K89=2,0.2*COUNTRY_INFO!G89/(0.5*COUNTRY_INFO!F89+0.2*COUNTRY_INFO!G89),IF(COUNTRY_INFO!K89=3,COUNTRY_INFO!G89/(COUNTRY_INFO!F89+COUNTRY_INFO!G89)))),0)</f>
        <v>0</v>
      </c>
      <c r="AP89" s="259">
        <f>MAX(COUNTRY_INFO!D89*AK89*PROFILE!$G$7,COUNTRY_INFO!D89*AL89*PROFILE!$G$7)</f>
        <v>0</v>
      </c>
      <c r="AQ89" s="259">
        <f>MAX(COUNTRY_INFO!D89*AK89*PROFILE!$G$8,COUNTRY_INFO!D89*AL89*PROFILE!$G$8,COUNTRY_INFO!D89*AM89*PROFILE!$G$8)</f>
        <v>24032.926396377032</v>
      </c>
      <c r="AR89" s="259">
        <f>MAX(COUNTRY_INFO!D89*AK89*PROFILE!$G$9,COUNTRY_INFO!D89*AL89*PROFILE!$G$9,COUNTRY_INFO!D89*AM89*PROFILE!$G$9,IF(AND(DISTRICT!Z89&lt;&gt;"Unknown",Z89&lt;&gt;"Not required"),COUNTRY_INFO!O89*DISTRICT!AN89,0))</f>
        <v>49909.361671019338</v>
      </c>
      <c r="AS89" s="259">
        <f>MAX(COUNTRY_INFO!D89*AK89*PROFILE!$G$10,COUNTRY_INFO!D89*AL89*PROFILE!$G$10,IF(AND(DISTRICT!Z89&lt;&gt;"Unknown",Z89&lt;&gt;"Not required"),COUNTRY_INFO!O89*DISTRICT!AO89,0))</f>
        <v>0</v>
      </c>
      <c r="AT89" s="259">
        <f t="shared" si="14"/>
        <v>73942.288067396366</v>
      </c>
      <c r="AU89" s="258" t="str">
        <f t="shared" si="9"/>
        <v>Y</v>
      </c>
      <c r="AV89" s="259">
        <f>MAX('MDA2'!J89,'T1'!L89,'T2'!J89,T3_R1!K89,T3_R2!K89)</f>
        <v>0</v>
      </c>
      <c r="AW89" s="259">
        <f>MAX('MDA1'!K89,'MDA2'!K89,'MDA3'!I89,'MDA3'!L89,'T1'!M89,'T2'!K89,T3_R1!L89,T3_R2!L89)</f>
        <v>46579</v>
      </c>
      <c r="AX89" s="259">
        <f>MAX('MDA1'!L89,'MDA2'!L89,'MDA3'!J89,'MDA3'!M89,'T1'!N89,'T2'!L89,T3_R1!M89,T3_R2!M89)</f>
        <v>0</v>
      </c>
      <c r="AY89" s="259">
        <f t="shared" si="15"/>
        <v>46579</v>
      </c>
      <c r="AZ89" s="259">
        <f>MAX('MDA2'!J89,T89)</f>
        <v>0</v>
      </c>
      <c r="BA89" s="259">
        <f>MAX('MDA1'!K89,'MDA2'!K89,'MDA3'!I89,'MDA3'!L89,V89,AD89)</f>
        <v>46579</v>
      </c>
      <c r="BB89" s="259">
        <f>MAX('MDA1'!L89,'MDA2'!L89,'MDA3'!J89,'MDA3'!M89,AF89)</f>
        <v>0</v>
      </c>
      <c r="BC89" s="259">
        <f t="shared" si="10"/>
        <v>46579</v>
      </c>
      <c r="BD89" s="260">
        <f t="shared" si="11"/>
        <v>62.993722830898221</v>
      </c>
    </row>
    <row r="90" spans="1:56" x14ac:dyDescent="0.2">
      <c r="A90" s="10" t="str">
        <f>IF(COUNTRY_INFO!A90=0," ",COUNTRY_INFO!A90)</f>
        <v>Ethiopia</v>
      </c>
      <c r="B90" s="10" t="str">
        <f>IF(COUNTRY_INFO!B90=0," ",COUNTRY_INFO!B90)</f>
        <v>AmharaNorth Gondar</v>
      </c>
      <c r="C90" s="87" t="str">
        <f>IF(COUNTRY_INFO!C90=0," ",COUNTRY_INFO!C90)</f>
        <v>Debark town</v>
      </c>
      <c r="D90" s="67">
        <f>COUNTRY_INFO!L90</f>
        <v>0</v>
      </c>
      <c r="E90" s="61"/>
      <c r="F90" s="61"/>
      <c r="G90" s="11">
        <f>MAX('MDA1'!M90,'MDA2'!M90)</f>
        <v>0</v>
      </c>
      <c r="H90" s="11">
        <f>IF(AND(COUNTRY_INFO!H90&gt;0,COUNTRY_INFO!H90&lt;4),IF(D90&gt;MAX('MDA1'!M90,'MDA2'!M90),MAX('MDA1'!M90,'MDA2'!M90),D90),0)</f>
        <v>0</v>
      </c>
      <c r="I90" s="73">
        <f>IF(AND(COUNTRY_INFO!H90&gt;0,COUNTRY_INFO!H90&lt;4), IF(G90/D90*100&lt;&gt;0, IF(G90/D90*100&gt;100,100,G90/D90*100), "-"),0)</f>
        <v>0</v>
      </c>
      <c r="J90" s="67">
        <f>COUNTRY_INFO!M90</f>
        <v>0</v>
      </c>
      <c r="K90" s="61"/>
      <c r="L90" s="61"/>
      <c r="M90" s="11">
        <f>MAX('MDA1'!M90,MAX('MDA3'!I90,'MDA3'!L90)+MAX('MDA3'!J90,'MDA3'!M90))</f>
        <v>0</v>
      </c>
      <c r="N90" s="11">
        <f>IF(AND(COUNTRY_INFO!I90&gt;0,COUNTRY_INFO!I90&lt;4),IF(J90&gt;MAX('MDA1'!M90,MAX('MDA3'!I90,'MDA3'!L90)+MAX('MDA3'!J90,'MDA3'!M90)),MAX('MDA1'!M90,MAX('MDA3'!I90,'MDA3'!L90)+MAX('MDA3'!J90,'MDA3'!M90)),J90),0)</f>
        <v>0</v>
      </c>
      <c r="O90" s="73">
        <f>IF(AND(COUNTRY_INFO!I90&gt;0,COUNTRY_INFO!I90&lt;4), IF(M90/J90*100&lt;&gt;0, IF(M90/J90*100&gt;100,100,M90/J90*100), "-"),0)</f>
        <v>0</v>
      </c>
      <c r="P90" s="67">
        <f>COUNTRY_INFO!N90</f>
        <v>10451</v>
      </c>
      <c r="Q90" s="61"/>
      <c r="R90" s="61"/>
      <c r="S90" s="11">
        <f>SUM(MAX('MDA2'!J90, 'T1'!L90, MAX(T3_R1!K90, T3_R2!K90)), MAX('MDA1'!K90, 'MDA2'!K90, 'T1'!M90, MAX(T3_R1!L90, T3_R2!L90)), MAX('MDA1'!L90, 'MDA2'!L90, 'T1'!N90, MAX(T3_R1!M90, T3_R2!M90)))</f>
        <v>6483</v>
      </c>
      <c r="T90" s="11">
        <f>IF(AND(COUNTRY_INFO!J90&gt;1,COUNTRY_INFO!J90&lt;4),IF(COUNTRY_INFO!E90&gt;MAX('MDA2'!J90,'T1'!L90,MAX(T3_R1!K90,T3_R2!K90)),MAX('MDA2'!J90,'T1'!L90,MAX(T3_R1!K90,T3_R2!K90)),COUNTRY_INFO!E90),0)</f>
        <v>0</v>
      </c>
      <c r="U90" s="217" t="str">
        <f>IF(AND(COUNTRY_INFO!J90&gt;1,COUNTRY_INFO!J90&lt;4), IF(T90/COUNTRY_INFO!E90*100&lt;&gt;0, IF(T90/COUNTRY_INFO!E90*100&gt;100,100,T90/COUNTRY_INFO!E90*100), "-"),0)</f>
        <v>-</v>
      </c>
      <c r="V90" s="11">
        <f>IF(AND(COUNTRY_INFO!J90&gt;1,COUNTRY_INFO!J90&lt;4),IF(COUNTRY_INFO!F90&gt;MAX('MDA1'!K90,'MDA2'!K90,'T1'!M90,MAX(T3_R1!L90,T3_R2!L90)),MAX('MDA1'!K90,'MDA2'!K90,'T1'!M90,MAX(T3_R1!L90,T3_R2!L90)),COUNTRY_INFO!F90),0)</f>
        <v>6483</v>
      </c>
      <c r="W90" s="217">
        <f>IF(AND(COUNTRY_INFO!J90&gt;1,COUNTRY_INFO!J90&lt;4), IF(V90/COUNTRY_INFO!F90*100&lt;&gt;0, IF(V90/COUNTRY_INFO!F90*100&gt;100,100,V90/COUNTRY_INFO!F90*100), "-"),0)</f>
        <v>91.002245929253235</v>
      </c>
      <c r="X90" s="11">
        <f t="shared" si="12"/>
        <v>6483</v>
      </c>
      <c r="Y90" s="73">
        <f>IF(AND(COUNTRY_INFO!J90&gt;1,COUNTRY_INFO!J90&lt;4), IF(S90/P90*100&lt;&gt;0, IF(X90/P90*100&gt;100,100,X90/P90*100), "-"),0)</f>
        <v>62.032341402736577</v>
      </c>
      <c r="Z90" s="67">
        <f>COUNTRY_INFO!O90</f>
        <v>2350.92</v>
      </c>
      <c r="AA90" s="61"/>
      <c r="AB90" s="61"/>
      <c r="AC90" s="11">
        <f>MAX('T1'!L90,'T2'!J90)+MAX('T1'!M90,'T2'!K90)+MAX('T1'!N90,'T2'!L90)</f>
        <v>0</v>
      </c>
      <c r="AD90" s="11">
        <f>IF(COUNTRY_INFO!K90=1,IF(COUNTRY_INFO!F90*0.33&gt;MAX('T1'!M90,'T2'!K90),MAX('T1'!M90,'T2'!K90),COUNTRY_INFO!F90*0.33),IF(COUNTRY_INFO!K90=2,IF(COUNTRY_INFO!F90*0.5&gt;MAX('T1'!M90,'T2'!K90),MAX('T1'!M90,'T2'!K90),COUNTRY_INFO!F90*0.5),IF(COUNTRY_INFO!K90=3,IF(COUNTRY_INFO!F90&gt;MAX('T1'!M90,'T2'!K90),MAX('T1'!M90,'T2'!K90),COUNTRY_INFO!F90),0)))</f>
        <v>0</v>
      </c>
      <c r="AE90" s="217">
        <f>IF(AND(COUNTRY_INFO!K90&gt;0,COUNTRY_INFO!K90&lt;4),IF(Z90&gt;0,IF(COUNTRY_INFO!K90=1, AD90/(COUNTRY_INFO!F90*0.33)*100, IF(COUNTRY_INFO!K90=2, AD90/(COUNTRY_INFO!F90*0.5)*100, IF(COUNTRY_INFO!K90=3, AD90/COUNTRY_INFO!F90*100))),"-"),0)</f>
        <v>0</v>
      </c>
      <c r="AF90" s="11">
        <f>IF(COUNTRY_INFO!K90=2,IF(COUNTRY_INFO!G90*0.2&gt;MAX('T1'!N90,'T2'!L90),MAX('T1'!N90,'T2'!L90),COUNTRY_INFO!G90*0.2),IF(COUNTRY_INFO!K90=3,IF(COUNTRY_INFO!G90&gt;MAX('T1'!N90,'T2'!L90),MAX('T1'!N90,'T2'!L90),COUNTRY_INFO!G90),0))</f>
        <v>0</v>
      </c>
      <c r="AG90" s="217">
        <f>IF(AND(COUNTRY_INFO!K90&gt;0,COUNTRY_INFO!K90&lt;4),IF(Z90&gt;0,IF(COUNTRY_INFO!K90=1, 0, IF(COUNTRY_INFO!K90=2, AF90/(COUNTRY_INFO!G90*0.2)*100, IF(COUNTRY_INFO!K90=3, AF90/COUNTRY_INFO!G90*100))),"-"),0)</f>
        <v>0</v>
      </c>
      <c r="AH90" s="11">
        <f t="shared" si="13"/>
        <v>0</v>
      </c>
      <c r="AI90" s="73" t="str">
        <f>IF(AND(COUNTRY_INFO!K90&gt;0,COUNTRY_INFO!K90&lt;4), IF(AC90/Z90*100&lt;&gt;0, IF(AH90/Z90*100&gt;100,100,AH90/Z90*100), "-"),0)</f>
        <v>-</v>
      </c>
      <c r="AJ90" s="261"/>
      <c r="AK90" s="260">
        <f>IF(AND(D90&lt;&gt;0, D90&lt;&gt;"Unknown",D90&lt;&gt;"Stopped",D90&lt;&gt;"Not required"),D90/COUNTRY_INFO!D90, 0)</f>
        <v>0</v>
      </c>
      <c r="AL90" s="260">
        <f>IF(AND(J90&lt;&gt;0,J90&lt;&gt;"Unknown",J90&lt;&gt;"Stopped",J90&lt;&gt;"Not required"),J90/COUNTRY_INFO!D90, 0)</f>
        <v>0</v>
      </c>
      <c r="AM90" s="260">
        <f>IF(AND(P90&lt;&gt;0,P90&lt;&gt;"Unknown",P90&lt;&gt;"Not required"),P90/(COUNTRY_INFO!E90+COUNTRY_INFO!F90), 0)</f>
        <v>1</v>
      </c>
      <c r="AN90" s="260">
        <f>IF(AND(Z90&lt;&gt;0,Z90&lt;&gt;"Unknown",Z90&lt;&gt;"Not required"),IF(COUNTRY_INFO!K90=1,1,IF(COUNTRY_INFO!K90=2,0.5*COUNTRY_INFO!F90/(0.5*COUNTRY_INFO!F90+0.2*COUNTRY_INFO!G90),IF(COUNTRY_INFO!K90=3,COUNTRY_INFO!F90/(COUNTRY_INFO!F90+COUNTRY_INFO!G90)))),0)</f>
        <v>1</v>
      </c>
      <c r="AO90" s="260">
        <f>IF(AND(Z90&lt;&gt;0,Z90&lt;&gt;"Unknown",Z90&lt;&gt;"Not required"),IF(COUNTRY_INFO!K90=1,0,IF(COUNTRY_INFO!K90=2,0.2*COUNTRY_INFO!G90/(0.5*COUNTRY_INFO!F90+0.2*COUNTRY_INFO!G90),IF(COUNTRY_INFO!K90=3,COUNTRY_INFO!G90/(COUNTRY_INFO!F90+COUNTRY_INFO!G90)))),0)</f>
        <v>0</v>
      </c>
      <c r="AP90" s="259">
        <f>MAX(COUNTRY_INFO!D90*AK90*PROFILE!$G$7,COUNTRY_INFO!D90*AL90*PROFILE!$G$7)</f>
        <v>0</v>
      </c>
      <c r="AQ90" s="259">
        <f>MAX(COUNTRY_INFO!D90*AK90*PROFILE!$G$8,COUNTRY_INFO!D90*AL90*PROFILE!$G$8,COUNTRY_INFO!D90*AM90*PROFILE!$G$8)</f>
        <v>3589.6993244364553</v>
      </c>
      <c r="AR90" s="259">
        <f>MAX(COUNTRY_INFO!D90*AK90*PROFILE!$G$9,COUNTRY_INFO!D90*AL90*PROFILE!$G$9,COUNTRY_INFO!D90*AM90*PROFILE!$G$9,IF(AND(DISTRICT!Z90&lt;&gt;"Unknown",Z90&lt;&gt;"Not required"),COUNTRY_INFO!O90*DISTRICT!AN90,0))</f>
        <v>7454.7559842949959</v>
      </c>
      <c r="AS90" s="259">
        <f>MAX(COUNTRY_INFO!D90*AK90*PROFILE!$G$10,COUNTRY_INFO!D90*AL90*PROFILE!$G$10,IF(AND(DISTRICT!Z90&lt;&gt;"Unknown",Z90&lt;&gt;"Not required"),COUNTRY_INFO!O90*DISTRICT!AO90,0))</f>
        <v>0</v>
      </c>
      <c r="AT90" s="259">
        <f t="shared" si="14"/>
        <v>11044.455308731451</v>
      </c>
      <c r="AU90" s="258">
        <f t="shared" si="9"/>
        <v>0</v>
      </c>
      <c r="AV90" s="259">
        <f>MAX('MDA2'!J90,'T1'!L90,'T2'!J90,T3_R1!K90,T3_R2!K90)</f>
        <v>0</v>
      </c>
      <c r="AW90" s="259">
        <f>MAX('MDA1'!K90,'MDA2'!K90,'MDA3'!I90,'MDA3'!L90,'T1'!M90,'T2'!K90,T3_R1!L90,T3_R2!L90)</f>
        <v>6483</v>
      </c>
      <c r="AX90" s="259">
        <f>MAX('MDA1'!L90,'MDA2'!L90,'MDA3'!J90,'MDA3'!M90,'T1'!N90,'T2'!L90,T3_R1!M90,T3_R2!M90)</f>
        <v>0</v>
      </c>
      <c r="AY90" s="259">
        <f t="shared" si="15"/>
        <v>6483</v>
      </c>
      <c r="AZ90" s="259">
        <f>MAX('MDA2'!J90,T90)</f>
        <v>0</v>
      </c>
      <c r="BA90" s="259">
        <f>MAX('MDA1'!K90,'MDA2'!K90,'MDA3'!I90,'MDA3'!L90,V90,AD90)</f>
        <v>6483</v>
      </c>
      <c r="BB90" s="259">
        <f>MAX('MDA1'!L90,'MDA2'!L90,'MDA3'!J90,'MDA3'!M90,AF90)</f>
        <v>0</v>
      </c>
      <c r="BC90" s="259">
        <f t="shared" si="10"/>
        <v>6483</v>
      </c>
      <c r="BD90" s="260">
        <f t="shared" si="11"/>
        <v>58.699137429391499</v>
      </c>
    </row>
    <row r="91" spans="1:56" x14ac:dyDescent="0.2">
      <c r="A91" s="10" t="str">
        <f>IF(COUNTRY_INFO!A91=0," ",COUNTRY_INFO!A91)</f>
        <v>Ethiopia</v>
      </c>
      <c r="B91" s="10" t="str">
        <f>IF(COUNTRY_INFO!B91=0," ",COUNTRY_INFO!B91)</f>
        <v>AmharaNorth Gondar</v>
      </c>
      <c r="C91" s="87" t="str">
        <f>IF(COUNTRY_INFO!C91=0," ",COUNTRY_INFO!C91)</f>
        <v>East Belesa</v>
      </c>
      <c r="D91" s="67">
        <f>COUNTRY_INFO!L91</f>
        <v>0</v>
      </c>
      <c r="E91" s="61"/>
      <c r="F91" s="61"/>
      <c r="G91" s="11">
        <f>MAX('MDA1'!M91,'MDA2'!M91)</f>
        <v>0</v>
      </c>
      <c r="H91" s="11">
        <f>IF(AND(COUNTRY_INFO!H91&gt;0,COUNTRY_INFO!H91&lt;4),IF(D91&gt;MAX('MDA1'!M91,'MDA2'!M91),MAX('MDA1'!M91,'MDA2'!M91),D91),0)</f>
        <v>0</v>
      </c>
      <c r="I91" s="73">
        <f>IF(AND(COUNTRY_INFO!H91&gt;0,COUNTRY_INFO!H91&lt;4), IF(G91/D91*100&lt;&gt;0, IF(G91/D91*100&gt;100,100,G91/D91*100), "-"),0)</f>
        <v>0</v>
      </c>
      <c r="J91" s="67">
        <f>COUNTRY_INFO!M91</f>
        <v>0</v>
      </c>
      <c r="K91" s="61"/>
      <c r="L91" s="61"/>
      <c r="M91" s="11">
        <f>MAX('MDA1'!M91,MAX('MDA3'!I91,'MDA3'!L91)+MAX('MDA3'!J91,'MDA3'!M91))</f>
        <v>0</v>
      </c>
      <c r="N91" s="11">
        <f>IF(AND(COUNTRY_INFO!I91&gt;0,COUNTRY_INFO!I91&lt;4),IF(J91&gt;MAX('MDA1'!M91,MAX('MDA3'!I91,'MDA3'!L91)+MAX('MDA3'!J91,'MDA3'!M91)),MAX('MDA1'!M91,MAX('MDA3'!I91,'MDA3'!L91)+MAX('MDA3'!J91,'MDA3'!M91)),J91),0)</f>
        <v>0</v>
      </c>
      <c r="O91" s="73">
        <f>IF(AND(COUNTRY_INFO!I91&gt;0,COUNTRY_INFO!I91&lt;4), IF(M91/J91*100&lt;&gt;0, IF(M91/J91*100&gt;100,100,M91/J91*100), "-"),0)</f>
        <v>0</v>
      </c>
      <c r="P91" s="67">
        <f>COUNTRY_INFO!N91</f>
        <v>0</v>
      </c>
      <c r="Q91" s="61"/>
      <c r="R91" s="61"/>
      <c r="S91" s="11">
        <f>SUM(MAX('MDA2'!J91, 'T1'!L91, MAX(T3_R1!K91, T3_R2!K91)), MAX('MDA1'!K91, 'MDA2'!K91, 'T1'!M91, MAX(T3_R1!L91, T3_R2!L91)), MAX('MDA1'!L91, 'MDA2'!L91, 'T1'!N91, MAX(T3_R1!M91, T3_R2!M91)))</f>
        <v>0</v>
      </c>
      <c r="T91" s="11">
        <f>IF(AND(COUNTRY_INFO!J91&gt;1,COUNTRY_INFO!J91&lt;4),IF(COUNTRY_INFO!E91&gt;MAX('MDA2'!J91,'T1'!L91,MAX(T3_R1!K91,T3_R2!K91)),MAX('MDA2'!J91,'T1'!L91,MAX(T3_R1!K91,T3_R2!K91)),COUNTRY_INFO!E91),0)</f>
        <v>0</v>
      </c>
      <c r="U91" s="217">
        <f>IF(AND(COUNTRY_INFO!J91&gt;1,COUNTRY_INFO!J91&lt;4), IF(T91/COUNTRY_INFO!E91*100&lt;&gt;0, IF(T91/COUNTRY_INFO!E91*100&gt;100,100,T91/COUNTRY_INFO!E91*100), "-"),0)</f>
        <v>0</v>
      </c>
      <c r="V91" s="11">
        <f>IF(AND(COUNTRY_INFO!J91&gt;1,COUNTRY_INFO!J91&lt;4),IF(COUNTRY_INFO!F91&gt;MAX('MDA1'!K91,'MDA2'!K91,'T1'!M91,MAX(T3_R1!L91,T3_R2!L91)),MAX('MDA1'!K91,'MDA2'!K91,'T1'!M91,MAX(T3_R1!L91,T3_R2!L91)),COUNTRY_INFO!F91),0)</f>
        <v>0</v>
      </c>
      <c r="W91" s="217">
        <f>IF(AND(COUNTRY_INFO!J91&gt;1,COUNTRY_INFO!J91&lt;4), IF(V91/COUNTRY_INFO!F91*100&lt;&gt;0, IF(V91/COUNTRY_INFO!F91*100&gt;100,100,V91/COUNTRY_INFO!F91*100), "-"),0)</f>
        <v>0</v>
      </c>
      <c r="X91" s="11">
        <f t="shared" si="12"/>
        <v>0</v>
      </c>
      <c r="Y91" s="73">
        <f>IF(AND(COUNTRY_INFO!J91&gt;1,COUNTRY_INFO!J91&lt;4), IF(S91/P91*100&lt;&gt;0, IF(X91/P91*100&gt;100,100,X91/P91*100), "-"),0)</f>
        <v>0</v>
      </c>
      <c r="Z91" s="67">
        <f>COUNTRY_INFO!O91</f>
        <v>52670</v>
      </c>
      <c r="AA91" s="61"/>
      <c r="AB91" s="61"/>
      <c r="AC91" s="11">
        <f>MAX('T1'!L91,'T2'!J91)+MAX('T1'!M91,'T2'!K91)+MAX('T1'!N91,'T2'!L91)</f>
        <v>45722</v>
      </c>
      <c r="AD91" s="11">
        <f>IF(COUNTRY_INFO!K91=1,IF(COUNTRY_INFO!F91*0.33&gt;MAX('T1'!M91,'T2'!K91),MAX('T1'!M91,'T2'!K91),COUNTRY_INFO!F91*0.33),IF(COUNTRY_INFO!K91=2,IF(COUNTRY_INFO!F91*0.5&gt;MAX('T1'!M91,'T2'!K91),MAX('T1'!M91,'T2'!K91),COUNTRY_INFO!F91*0.5),IF(COUNTRY_INFO!K91=3,IF(COUNTRY_INFO!F91&gt;MAX('T1'!M91,'T2'!K91),MAX('T1'!M91,'T2'!K91),COUNTRY_INFO!F91),0)))</f>
        <v>29437</v>
      </c>
      <c r="AE91" s="217">
        <f>IF(AND(COUNTRY_INFO!K91&gt;0,COUNTRY_INFO!K91&lt;4),IF(Z91&gt;0,IF(COUNTRY_INFO!K91=1, AD91/(COUNTRY_INFO!F91*0.33)*100, IF(COUNTRY_INFO!K91=2, AD91/(COUNTRY_INFO!F91*0.5)*100, IF(COUNTRY_INFO!K91=3, AD91/COUNTRY_INFO!F91*100))),"-"),0)</f>
        <v>100</v>
      </c>
      <c r="AF91" s="11">
        <f>IF(COUNTRY_INFO!K91=2,IF(COUNTRY_INFO!G91*0.2&gt;MAX('T1'!N91,'T2'!L91),MAX('T1'!N91,'T2'!L91),COUNTRY_INFO!G91*0.2),IF(COUNTRY_INFO!K91=3,IF(COUNTRY_INFO!G91&gt;MAX('T1'!N91,'T2'!L91),MAX('T1'!N91,'T2'!L91),COUNTRY_INFO!G91),0))</f>
        <v>0</v>
      </c>
      <c r="AG91" s="217">
        <f>IF(AND(COUNTRY_INFO!K91&gt;0,COUNTRY_INFO!K91&lt;4),IF(Z91&gt;0,IF(COUNTRY_INFO!K91=1, 0, IF(COUNTRY_INFO!K91=2, AF91/(COUNTRY_INFO!G91*0.2)*100, IF(COUNTRY_INFO!K91=3, AF91/COUNTRY_INFO!G91*100))),"-"),0)</f>
        <v>0</v>
      </c>
      <c r="AH91" s="11">
        <f t="shared" si="13"/>
        <v>29437</v>
      </c>
      <c r="AI91" s="73">
        <f>IF(AND(COUNTRY_INFO!K91&gt;0,COUNTRY_INFO!K91&lt;4), IF(AC91/Z91*100&lt;&gt;0, IF(AH91/Z91*100&gt;100,100,AH91/Z91*100), "-"),0)</f>
        <v>55.889500664514898</v>
      </c>
      <c r="AJ91" s="261"/>
      <c r="AK91" s="260">
        <f>IF(AND(D91&lt;&gt;0, D91&lt;&gt;"Unknown",D91&lt;&gt;"Stopped",D91&lt;&gt;"Not required"),D91/COUNTRY_INFO!D91, 0)</f>
        <v>0</v>
      </c>
      <c r="AL91" s="260">
        <f>IF(AND(J91&lt;&gt;0,J91&lt;&gt;"Unknown",J91&lt;&gt;"Stopped",J91&lt;&gt;"Not required"),J91/COUNTRY_INFO!D91, 0)</f>
        <v>0</v>
      </c>
      <c r="AM91" s="260">
        <f>IF(AND(P91&lt;&gt;0,P91&lt;&gt;"Unknown",P91&lt;&gt;"Not required"),P91/(COUNTRY_INFO!E91+COUNTRY_INFO!F91), 0)</f>
        <v>0</v>
      </c>
      <c r="AN91" s="260">
        <f>IF(AND(Z91&lt;&gt;0,Z91&lt;&gt;"Unknown",Z91&lt;&gt;"Not required"),IF(COUNTRY_INFO!K91=1,1,IF(COUNTRY_INFO!K91=2,0.5*COUNTRY_INFO!F91/(0.5*COUNTRY_INFO!F91+0.2*COUNTRY_INFO!G91),IF(COUNTRY_INFO!K91=3,COUNTRY_INFO!F91/(COUNTRY_INFO!F91+COUNTRY_INFO!G91)))),0)</f>
        <v>0.55889500664514902</v>
      </c>
      <c r="AO91" s="260">
        <f>IF(AND(Z91&lt;&gt;0,Z91&lt;&gt;"Unknown",Z91&lt;&gt;"Not required"),IF(COUNTRY_INFO!K91=1,0,IF(COUNTRY_INFO!K91=2,0.2*COUNTRY_INFO!G91/(0.5*COUNTRY_INFO!F91+0.2*COUNTRY_INFO!G91),IF(COUNTRY_INFO!K91=3,COUNTRY_INFO!G91/(COUNTRY_INFO!F91+COUNTRY_INFO!G91)))),0)</f>
        <v>0.44110499335485098</v>
      </c>
      <c r="AP91" s="259">
        <f>MAX(COUNTRY_INFO!D91*AK91*PROFILE!$G$7,COUNTRY_INFO!D91*AL91*PROFILE!$G$7)</f>
        <v>0</v>
      </c>
      <c r="AQ91" s="259">
        <f>MAX(COUNTRY_INFO!D91*AK91*PROFILE!$G$8,COUNTRY_INFO!D91*AL91*PROFILE!$G$8,COUNTRY_INFO!D91*AM91*PROFILE!$G$8)</f>
        <v>0</v>
      </c>
      <c r="AR91" s="259">
        <f>MAX(COUNTRY_INFO!D91*AK91*PROFILE!$G$9,COUNTRY_INFO!D91*AL91*PROFILE!$G$9,COUNTRY_INFO!D91*AM91*PROFILE!$G$9,IF(AND(DISTRICT!Z91&lt;&gt;"Unknown",Z91&lt;&gt;"Not required"),COUNTRY_INFO!O91*DISTRICT!AN91,0))</f>
        <v>29437</v>
      </c>
      <c r="AS91" s="259">
        <f>MAX(COUNTRY_INFO!D91*AK91*PROFILE!$G$10,COUNTRY_INFO!D91*AL91*PROFILE!$G$10,IF(AND(DISTRICT!Z91&lt;&gt;"Unknown",Z91&lt;&gt;"Not required"),COUNTRY_INFO!O91*DISTRICT!AO91,0))</f>
        <v>23233</v>
      </c>
      <c r="AT91" s="259">
        <f t="shared" si="14"/>
        <v>52670</v>
      </c>
      <c r="AU91" s="258" t="str">
        <f t="shared" si="9"/>
        <v>Y</v>
      </c>
      <c r="AV91" s="259">
        <f>MAX('MDA2'!J91,'T1'!L91,'T2'!J91,T3_R1!K91,T3_R2!K91)</f>
        <v>0</v>
      </c>
      <c r="AW91" s="259">
        <f>MAX('MDA1'!K91,'MDA2'!K91,'MDA3'!I91,'MDA3'!L91,'T1'!M91,'T2'!K91,T3_R1!L91,T3_R2!L91)</f>
        <v>45722</v>
      </c>
      <c r="AX91" s="259">
        <f>MAX('MDA1'!L91,'MDA2'!L91,'MDA3'!J91,'MDA3'!M91,'T1'!N91,'T2'!L91,T3_R1!M91,T3_R2!M91)</f>
        <v>0</v>
      </c>
      <c r="AY91" s="259">
        <f t="shared" si="15"/>
        <v>45722</v>
      </c>
      <c r="AZ91" s="259">
        <f>MAX('MDA2'!J91,T91)</f>
        <v>0</v>
      </c>
      <c r="BA91" s="259">
        <f>MAX('MDA1'!K91,'MDA2'!K91,'MDA3'!I91,'MDA3'!L91,V91,AD91)</f>
        <v>29437</v>
      </c>
      <c r="BB91" s="259">
        <f>MAX('MDA1'!L91,'MDA2'!L91,'MDA3'!J91,'MDA3'!M91,AF91)</f>
        <v>0</v>
      </c>
      <c r="BC91" s="259">
        <f t="shared" si="10"/>
        <v>29437</v>
      </c>
      <c r="BD91" s="260">
        <f t="shared" si="11"/>
        <v>55.889500664514898</v>
      </c>
    </row>
    <row r="92" spans="1:56" x14ac:dyDescent="0.2">
      <c r="A92" s="10" t="str">
        <f>IF(COUNTRY_INFO!A92=0," ",COUNTRY_INFO!A92)</f>
        <v>Ethiopia</v>
      </c>
      <c r="B92" s="10" t="str">
        <f>IF(COUNTRY_INFO!B92=0," ",COUNTRY_INFO!B92)</f>
        <v>AmharaNorth Gondar</v>
      </c>
      <c r="C92" s="87" t="str">
        <f>IF(COUNTRY_INFO!C92=0," ",COUNTRY_INFO!C92)</f>
        <v>East Dembia</v>
      </c>
      <c r="D92" s="67">
        <f>COUNTRY_INFO!L92</f>
        <v>0</v>
      </c>
      <c r="E92" s="61"/>
      <c r="F92" s="61"/>
      <c r="G92" s="11">
        <f>MAX('MDA1'!M92,'MDA2'!M92)</f>
        <v>0</v>
      </c>
      <c r="H92" s="11">
        <f>IF(AND(COUNTRY_INFO!H92&gt;0,COUNTRY_INFO!H92&lt;4),IF(D92&gt;MAX('MDA1'!M92,'MDA2'!M92),MAX('MDA1'!M92,'MDA2'!M92),D92),0)</f>
        <v>0</v>
      </c>
      <c r="I92" s="73">
        <f>IF(AND(COUNTRY_INFO!H92&gt;0,COUNTRY_INFO!H92&lt;4), IF(G92/D92*100&lt;&gt;0, IF(G92/D92*100&gt;100,100,G92/D92*100), "-"),0)</f>
        <v>0</v>
      </c>
      <c r="J92" s="67" t="str">
        <f>COUNTRY_INFO!M92</f>
        <v>Unknown</v>
      </c>
      <c r="K92" s="61"/>
      <c r="L92" s="61"/>
      <c r="M92" s="11">
        <f>MAX('MDA1'!M92,MAX('MDA3'!I92,'MDA3'!L92)+MAX('MDA3'!J92,'MDA3'!M92))</f>
        <v>0</v>
      </c>
      <c r="N92" s="11">
        <f>IF(AND(COUNTRY_INFO!I92&gt;0,COUNTRY_INFO!I92&lt;4),IF(J92&gt;MAX('MDA1'!M92,MAX('MDA3'!I92,'MDA3'!L92)+MAX('MDA3'!J92,'MDA3'!M92)),MAX('MDA1'!M92,MAX('MDA3'!I92,'MDA3'!L92)+MAX('MDA3'!J92,'MDA3'!M92)),J92),0)</f>
        <v>0</v>
      </c>
      <c r="O92" s="73">
        <f>IF(AND(COUNTRY_INFO!I92&gt;0,COUNTRY_INFO!I92&lt;4), IF(M92/J92*100&lt;&gt;0, IF(M92/J92*100&gt;100,100,M92/J92*100), "-"),0)</f>
        <v>0</v>
      </c>
      <c r="P92" s="67">
        <f>COUNTRY_INFO!N92</f>
        <v>59791</v>
      </c>
      <c r="Q92" s="61"/>
      <c r="R92" s="61"/>
      <c r="S92" s="11">
        <f>SUM(MAX('MDA2'!J92, 'T1'!L92, MAX(T3_R1!K92, T3_R2!K92)), MAX('MDA1'!K92, 'MDA2'!K92, 'T1'!M92, MAX(T3_R1!L92, T3_R2!L92)), MAX('MDA1'!L92, 'MDA2'!L92, 'T1'!N92, MAX(T3_R1!M92, T3_R2!M92)))</f>
        <v>91373</v>
      </c>
      <c r="T92" s="11">
        <f>IF(AND(COUNTRY_INFO!J92&gt;1,COUNTRY_INFO!J92&lt;4),IF(COUNTRY_INFO!E92&gt;MAX('MDA2'!J92,'T1'!L92,MAX(T3_R1!K92,T3_R2!K92)),MAX('MDA2'!J92,'T1'!L92,MAX(T3_R1!K92,T3_R2!K92)),COUNTRY_INFO!E92),0)</f>
        <v>0</v>
      </c>
      <c r="U92" s="217" t="str">
        <f>IF(AND(COUNTRY_INFO!J92&gt;1,COUNTRY_INFO!J92&lt;4), IF(T92/COUNTRY_INFO!E92*100&lt;&gt;0, IF(T92/COUNTRY_INFO!E92*100&gt;100,100,T92/COUNTRY_INFO!E92*100), "-"),0)</f>
        <v>-</v>
      </c>
      <c r="V92" s="11">
        <f>IF(AND(COUNTRY_INFO!J92&gt;1,COUNTRY_INFO!J92&lt;4),IF(COUNTRY_INFO!F92&gt;MAX('MDA1'!K92,'MDA2'!K92,'T1'!M92,MAX(T3_R1!L92,T3_R2!L92)),MAX('MDA1'!K92,'MDA2'!K92,'T1'!M92,MAX(T3_R1!L92,T3_R2!L92)),COUNTRY_INFO!F92),0)</f>
        <v>40757</v>
      </c>
      <c r="W92" s="217">
        <f>IF(AND(COUNTRY_INFO!J92&gt;1,COUNTRY_INFO!J92&lt;4), IF(V92/COUNTRY_INFO!F92*100&lt;&gt;0, IF(V92/COUNTRY_INFO!F92*100&gt;100,100,V92/COUNTRY_INFO!F92*100), "-"),0)</f>
        <v>100</v>
      </c>
      <c r="X92" s="11">
        <f t="shared" si="12"/>
        <v>40757</v>
      </c>
      <c r="Y92" s="73">
        <f>IF(AND(COUNTRY_INFO!J92&gt;1,COUNTRY_INFO!J92&lt;4), IF(S92/P92*100&lt;&gt;0, IF(X92/P92*100&gt;100,100,X92/P92*100), "-"),0)</f>
        <v>68.165777458145868</v>
      </c>
      <c r="Z92" s="67">
        <f>COUNTRY_INFO!O92</f>
        <v>36462.1</v>
      </c>
      <c r="AA92" s="61"/>
      <c r="AB92" s="61"/>
      <c r="AC92" s="11">
        <f>MAX('T1'!L92,'T2'!J92)+MAX('T1'!M92,'T2'!K92)+MAX('T1'!N92,'T2'!L92)</f>
        <v>0</v>
      </c>
      <c r="AD92" s="11">
        <f>IF(COUNTRY_INFO!K92=1,IF(COUNTRY_INFO!F92*0.33&gt;MAX('T1'!M92,'T2'!K92),MAX('T1'!M92,'T2'!K92),COUNTRY_INFO!F92*0.33),IF(COUNTRY_INFO!K92=2,IF(COUNTRY_INFO!F92*0.5&gt;MAX('T1'!M92,'T2'!K92),MAX('T1'!M92,'T2'!K92),COUNTRY_INFO!F92*0.5),IF(COUNTRY_INFO!K92=3,IF(COUNTRY_INFO!F92&gt;MAX('T1'!M92,'T2'!K92),MAX('T1'!M92,'T2'!K92),COUNTRY_INFO!F92),0)))</f>
        <v>0</v>
      </c>
      <c r="AE92" s="217">
        <f>IF(AND(COUNTRY_INFO!K92&gt;0,COUNTRY_INFO!K92&lt;4),IF(Z92&gt;0,IF(COUNTRY_INFO!K92=1, AD92/(COUNTRY_INFO!F92*0.33)*100, IF(COUNTRY_INFO!K92=2, AD92/(COUNTRY_INFO!F92*0.5)*100, IF(COUNTRY_INFO!K92=3, AD92/COUNTRY_INFO!F92*100))),"-"),0)</f>
        <v>0</v>
      </c>
      <c r="AF92" s="11">
        <f>IF(COUNTRY_INFO!K92=2,IF(COUNTRY_INFO!G92*0.2&gt;MAX('T1'!N92,'T2'!L92),MAX('T1'!N92,'T2'!L92),COUNTRY_INFO!G92*0.2),IF(COUNTRY_INFO!K92=3,IF(COUNTRY_INFO!G92&gt;MAX('T1'!N92,'T2'!L92),MAX('T1'!N92,'T2'!L92),COUNTRY_INFO!G92),0))</f>
        <v>0</v>
      </c>
      <c r="AG92" s="217">
        <f>IF(AND(COUNTRY_INFO!K92&gt;0,COUNTRY_INFO!K92&lt;4),IF(Z92&gt;0,IF(COUNTRY_INFO!K92=1, 0, IF(COUNTRY_INFO!K92=2, AF92/(COUNTRY_INFO!G92*0.2)*100, IF(COUNTRY_INFO!K92=3, AF92/COUNTRY_INFO!G92*100))),"-"),0)</f>
        <v>0</v>
      </c>
      <c r="AH92" s="11">
        <f t="shared" si="13"/>
        <v>0</v>
      </c>
      <c r="AI92" s="73" t="str">
        <f>IF(AND(COUNTRY_INFO!K92&gt;0,COUNTRY_INFO!K92&lt;4), IF(AC92/Z92*100&lt;&gt;0, IF(AH92/Z92*100&gt;100,100,AH92/Z92*100), "-"),0)</f>
        <v>-</v>
      </c>
      <c r="AJ92" s="261"/>
      <c r="AK92" s="260">
        <f>IF(AND(D92&lt;&gt;0, D92&lt;&gt;"Unknown",D92&lt;&gt;"Stopped",D92&lt;&gt;"Not required"),D92/COUNTRY_INFO!D92, 0)</f>
        <v>0</v>
      </c>
      <c r="AL92" s="260">
        <f>IF(AND(J92&lt;&gt;0,J92&lt;&gt;"Unknown",J92&lt;&gt;"Stopped",J92&lt;&gt;"Not required"),J92/COUNTRY_INFO!D92, 0)</f>
        <v>0</v>
      </c>
      <c r="AM92" s="260">
        <f>IF(AND(P92&lt;&gt;0,P92&lt;&gt;"Unknown",P92&lt;&gt;"Not required"),P92/(COUNTRY_INFO!E92+COUNTRY_INFO!F92), 0)</f>
        <v>1</v>
      </c>
      <c r="AN92" s="260">
        <f>IF(AND(Z92&lt;&gt;0,Z92&lt;&gt;"Unknown",Z92&lt;&gt;"Not required"),IF(COUNTRY_INFO!K92=1,1,IF(COUNTRY_INFO!K92=2,0.5*COUNTRY_INFO!F92/(0.5*COUNTRY_INFO!F92+0.2*COUNTRY_INFO!G92),IF(COUNTRY_INFO!K92=3,COUNTRY_INFO!F92/(COUNTRY_INFO!F92+COUNTRY_INFO!G92)))),0)</f>
        <v>0.55889540097800183</v>
      </c>
      <c r="AO92" s="260">
        <f>IF(AND(Z92&lt;&gt;0,Z92&lt;&gt;"Unknown",Z92&lt;&gt;"Not required"),IF(COUNTRY_INFO!K92=1,0,IF(COUNTRY_INFO!K92=2,0.2*COUNTRY_INFO!G92/(0.5*COUNTRY_INFO!F92+0.2*COUNTRY_INFO!G92),IF(COUNTRY_INFO!K92=3,COUNTRY_INFO!G92/(COUNTRY_INFO!F92+COUNTRY_INFO!G92)))),0)</f>
        <v>0.44110459902199822</v>
      </c>
      <c r="AP92" s="259">
        <f>MAX(COUNTRY_INFO!D92*AK92*PROFILE!$G$7,COUNTRY_INFO!D92*AL92*PROFILE!$G$7)</f>
        <v>0</v>
      </c>
      <c r="AQ92" s="259">
        <f>MAX(COUNTRY_INFO!D92*AK92*PROFILE!$G$8,COUNTRY_INFO!D92*AL92*PROFILE!$G$8,COUNTRY_INFO!D92*AM92*PROFILE!$G$8)</f>
        <v>20535.646194455545</v>
      </c>
      <c r="AR92" s="259">
        <f>MAX(COUNTRY_INFO!D92*AK92*PROFILE!$G$9,COUNTRY_INFO!D92*AL92*PROFILE!$G$9,COUNTRY_INFO!D92*AM92*PROFILE!$G$9,IF(AND(DISTRICT!Z92&lt;&gt;"Unknown",Z92&lt;&gt;"Not required"),COUNTRY_INFO!O92*DISTRICT!AN92,0))</f>
        <v>42646.533183810723</v>
      </c>
      <c r="AS92" s="259">
        <f>MAX(COUNTRY_INFO!D92*AK92*PROFILE!$G$10,COUNTRY_INFO!D92*AL92*PROFILE!$G$10,IF(AND(DISTRICT!Z92&lt;&gt;"Unknown",Z92&lt;&gt;"Not required"),COUNTRY_INFO!O92*DISTRICT!AO92,0))</f>
        <v>16083.6</v>
      </c>
      <c r="AT92" s="259">
        <f t="shared" si="14"/>
        <v>79265.779378266277</v>
      </c>
      <c r="AU92" s="258">
        <f t="shared" si="9"/>
        <v>0</v>
      </c>
      <c r="AV92" s="259">
        <f>MAX('MDA2'!J92,'T1'!L92,'T2'!J92,T3_R1!K92,T3_R2!K92)</f>
        <v>0</v>
      </c>
      <c r="AW92" s="259">
        <f>MAX('MDA1'!K92,'MDA2'!K92,'MDA3'!I92,'MDA3'!L92,'T1'!M92,'T2'!K92,T3_R1!L92,T3_R2!L92)</f>
        <v>91373</v>
      </c>
      <c r="AX92" s="259">
        <f>MAX('MDA1'!L92,'MDA2'!L92,'MDA3'!J92,'MDA3'!M92,'T1'!N92,'T2'!L92,T3_R1!M92,T3_R2!M92)</f>
        <v>0</v>
      </c>
      <c r="AY92" s="259">
        <f t="shared" si="15"/>
        <v>91373</v>
      </c>
      <c r="AZ92" s="259">
        <f>MAX('MDA2'!J92,T92)</f>
        <v>0</v>
      </c>
      <c r="BA92" s="259">
        <f>MAX('MDA1'!K92,'MDA2'!K92,'MDA3'!I92,'MDA3'!L92,V92,AD92)</f>
        <v>40757</v>
      </c>
      <c r="BB92" s="259">
        <f>MAX('MDA1'!L92,'MDA2'!L92,'MDA3'!J92,'MDA3'!M92,AF92)</f>
        <v>0</v>
      </c>
      <c r="BC92" s="259">
        <f t="shared" si="10"/>
        <v>40757</v>
      </c>
      <c r="BD92" s="260">
        <f t="shared" si="11"/>
        <v>51.418153356573292</v>
      </c>
    </row>
    <row r="93" spans="1:56" x14ac:dyDescent="0.2">
      <c r="A93" s="10" t="str">
        <f>IF(COUNTRY_INFO!A93=0," ",COUNTRY_INFO!A93)</f>
        <v>Ethiopia</v>
      </c>
      <c r="B93" s="10" t="str">
        <f>IF(COUNTRY_INFO!B93=0," ",COUNTRY_INFO!B93)</f>
        <v>AmharaNorth Gondar</v>
      </c>
      <c r="C93" s="87" t="str">
        <f>IF(COUNTRY_INFO!C93=0," ",COUNTRY_INFO!C93)</f>
        <v>Gendawuha</v>
      </c>
      <c r="D93" s="67">
        <f>COUNTRY_INFO!L93</f>
        <v>23700</v>
      </c>
      <c r="E93" s="61"/>
      <c r="F93" s="61"/>
      <c r="G93" s="11">
        <f>MAX('MDA1'!M93,'MDA2'!M93)</f>
        <v>14639</v>
      </c>
      <c r="H93" s="11">
        <f>IF(AND(COUNTRY_INFO!H93&gt;0,COUNTRY_INFO!H93&lt;4),IF(D93&gt;MAX('MDA1'!M93,'MDA2'!M93),MAX('MDA1'!M93,'MDA2'!M93),D93),0)</f>
        <v>14639</v>
      </c>
      <c r="I93" s="73">
        <f>IF(AND(COUNTRY_INFO!H93&gt;0,COUNTRY_INFO!H93&lt;4), IF(G93/D93*100&lt;&gt;0, IF(G93/D93*100&gt;100,100,G93/D93*100), "-"),0)</f>
        <v>61.767932489451468</v>
      </c>
      <c r="J93" s="67">
        <f>COUNTRY_INFO!M93</f>
        <v>23700</v>
      </c>
      <c r="K93" s="61"/>
      <c r="L93" s="61"/>
      <c r="M93" s="11">
        <f>MAX('MDA1'!M93,MAX('MDA3'!I93,'MDA3'!L93)+MAX('MDA3'!J93,'MDA3'!M93))</f>
        <v>14639</v>
      </c>
      <c r="N93" s="11">
        <f>IF(AND(COUNTRY_INFO!I93&gt;0,COUNTRY_INFO!I93&lt;4),IF(J93&gt;MAX('MDA1'!M93,MAX('MDA3'!I93,'MDA3'!L93)+MAX('MDA3'!J93,'MDA3'!M93)),MAX('MDA1'!M93,MAX('MDA3'!I93,'MDA3'!L93)+MAX('MDA3'!J93,'MDA3'!M93)),J93),0)</f>
        <v>14639</v>
      </c>
      <c r="O93" s="73">
        <f>IF(AND(COUNTRY_INFO!I93&gt;0,COUNTRY_INFO!I93&lt;4), IF(M93/J93*100&lt;&gt;0, IF(M93/J93*100&gt;100,100,M93/J93*100), "-"),0)</f>
        <v>61.767932489451468</v>
      </c>
      <c r="P93" s="67">
        <f>COUNTRY_INFO!N93</f>
        <v>0</v>
      </c>
      <c r="Q93" s="61"/>
      <c r="R93" s="61"/>
      <c r="S93" s="11">
        <f>SUM(MAX('MDA2'!J93, 'T1'!L93, MAX(T3_R1!K93, T3_R2!K93)), MAX('MDA1'!K93, 'MDA2'!K93, 'T1'!M93, MAX(T3_R1!L93, T3_R2!L93)), MAX('MDA1'!L93, 'MDA2'!L93, 'T1'!N93, MAX(T3_R1!M93, T3_R2!M93)))</f>
        <v>14639</v>
      </c>
      <c r="T93" s="11">
        <f>IF(AND(COUNTRY_INFO!J93&gt;1,COUNTRY_INFO!J93&lt;4),IF(COUNTRY_INFO!E93&gt;MAX('MDA2'!J93,'T1'!L93,MAX(T3_R1!K93,T3_R2!K93)),MAX('MDA2'!J93,'T1'!L93,MAX(T3_R1!K93,T3_R2!K93)),COUNTRY_INFO!E93),0)</f>
        <v>0</v>
      </c>
      <c r="U93" s="217">
        <f>IF(AND(COUNTRY_INFO!J93&gt;1,COUNTRY_INFO!J93&lt;4), IF(T93/COUNTRY_INFO!E93*100&lt;&gt;0, IF(T93/COUNTRY_INFO!E93*100&gt;100,100,T93/COUNTRY_INFO!E93*100), "-"),0)</f>
        <v>0</v>
      </c>
      <c r="V93" s="11">
        <f>IF(AND(COUNTRY_INFO!J93&gt;1,COUNTRY_INFO!J93&lt;4),IF(COUNTRY_INFO!F93&gt;MAX('MDA1'!K93,'MDA2'!K93,'T1'!M93,MAX(T3_R1!L93,T3_R2!L93)),MAX('MDA1'!K93,'MDA2'!K93,'T1'!M93,MAX(T3_R1!L93,T3_R2!L93)),COUNTRY_INFO!F93),0)</f>
        <v>0</v>
      </c>
      <c r="W93" s="217">
        <f>IF(AND(COUNTRY_INFO!J93&gt;1,COUNTRY_INFO!J93&lt;4), IF(V93/COUNTRY_INFO!F93*100&lt;&gt;0, IF(V93/COUNTRY_INFO!F93*100&gt;100,100,V93/COUNTRY_INFO!F93*100), "-"),0)</f>
        <v>0</v>
      </c>
      <c r="X93" s="11">
        <f t="shared" si="12"/>
        <v>0</v>
      </c>
      <c r="Y93" s="73">
        <f>IF(AND(COUNTRY_INFO!J93&gt;1,COUNTRY_INFO!J93&lt;4), IF(S93/P93*100&lt;&gt;0, IF(X93/P93*100&gt;100,100,X93/P93*100), "-"),0)</f>
        <v>0</v>
      </c>
      <c r="Z93" s="67">
        <f>COUNTRY_INFO!O93</f>
        <v>6163.1</v>
      </c>
      <c r="AA93" s="61"/>
      <c r="AB93" s="61"/>
      <c r="AC93" s="11">
        <f>MAX('T1'!L93,'T2'!J93)+MAX('T1'!M93,'T2'!K93)+MAX('T1'!N93,'T2'!L93)</f>
        <v>0</v>
      </c>
      <c r="AD93" s="11">
        <f>IF(COUNTRY_INFO!K93=1,IF(COUNTRY_INFO!F93*0.33&gt;MAX('T1'!M93,'T2'!K93),MAX('T1'!M93,'T2'!K93),COUNTRY_INFO!F93*0.33),IF(COUNTRY_INFO!K93=2,IF(COUNTRY_INFO!F93*0.5&gt;MAX('T1'!M93,'T2'!K93),MAX('T1'!M93,'T2'!K93),COUNTRY_INFO!F93*0.5),IF(COUNTRY_INFO!K93=3,IF(COUNTRY_INFO!F93&gt;MAX('T1'!M93,'T2'!K93),MAX('T1'!M93,'T2'!K93),COUNTRY_INFO!F93),0)))</f>
        <v>0</v>
      </c>
      <c r="AE93" s="217">
        <f>IF(AND(COUNTRY_INFO!K93&gt;0,COUNTRY_INFO!K93&lt;4),IF(Z93&gt;0,IF(COUNTRY_INFO!K93=1, AD93/(COUNTRY_INFO!F93*0.33)*100, IF(COUNTRY_INFO!K93=2, AD93/(COUNTRY_INFO!F93*0.5)*100, IF(COUNTRY_INFO!K93=3, AD93/COUNTRY_INFO!F93*100))),"-"),0)</f>
        <v>0</v>
      </c>
      <c r="AF93" s="11">
        <f>IF(COUNTRY_INFO!K93=2,IF(COUNTRY_INFO!G93*0.2&gt;MAX('T1'!N93,'T2'!L93),MAX('T1'!N93,'T2'!L93),COUNTRY_INFO!G93*0.2),IF(COUNTRY_INFO!K93=3,IF(COUNTRY_INFO!G93&gt;MAX('T1'!N93,'T2'!L93),MAX('T1'!N93,'T2'!L93),COUNTRY_INFO!G93),0))</f>
        <v>0</v>
      </c>
      <c r="AG93" s="217">
        <f>IF(AND(COUNTRY_INFO!K93&gt;0,COUNTRY_INFO!K93&lt;4),IF(Z93&gt;0,IF(COUNTRY_INFO!K93=1, 0, IF(COUNTRY_INFO!K93=2, AF93/(COUNTRY_INFO!G93*0.2)*100, IF(COUNTRY_INFO!K93=3, AF93/COUNTRY_INFO!G93*100))),"-"),0)</f>
        <v>0</v>
      </c>
      <c r="AH93" s="11">
        <f t="shared" si="13"/>
        <v>0</v>
      </c>
      <c r="AI93" s="73" t="str">
        <f>IF(AND(COUNTRY_INFO!K93&gt;0,COUNTRY_INFO!K93&lt;4), IF(AC93/Z93*100&lt;&gt;0, IF(AH93/Z93*100&gt;100,100,AH93/Z93*100), "-"),0)</f>
        <v>-</v>
      </c>
      <c r="AJ93" s="261"/>
      <c r="AK93" s="260">
        <f>IF(AND(D93&lt;&gt;0, D93&lt;&gt;"Unknown",D93&lt;&gt;"Stopped",D93&lt;&gt;"Not required"),D93/COUNTRY_INFO!D93, 0)</f>
        <v>1</v>
      </c>
      <c r="AL93" s="260">
        <f>IF(AND(J93&lt;&gt;0,J93&lt;&gt;"Unknown",J93&lt;&gt;"Stopped",J93&lt;&gt;"Not required"),J93/COUNTRY_INFO!D93, 0)</f>
        <v>1</v>
      </c>
      <c r="AM93" s="260">
        <f>IF(AND(P93&lt;&gt;0,P93&lt;&gt;"Unknown",P93&lt;&gt;"Not required"),P93/(COUNTRY_INFO!E93+COUNTRY_INFO!F93), 0)</f>
        <v>0</v>
      </c>
      <c r="AN93" s="260">
        <f>IF(AND(Z93&lt;&gt;0,Z93&lt;&gt;"Unknown",Z93&lt;&gt;"Not required"),IF(COUNTRY_INFO!K93=1,1,IF(COUNTRY_INFO!K93=2,0.5*COUNTRY_INFO!F93/(0.5*COUNTRY_INFO!F93+0.2*COUNTRY_INFO!G93),IF(COUNTRY_INFO!K93=3,COUNTRY_INFO!F93/(COUNTRY_INFO!F93+COUNTRY_INFO!G93)))),0)</f>
        <v>0.55889081793253392</v>
      </c>
      <c r="AO93" s="260">
        <f>IF(AND(Z93&lt;&gt;0,Z93&lt;&gt;"Unknown",Z93&lt;&gt;"Not required"),IF(COUNTRY_INFO!K93=1,0,IF(COUNTRY_INFO!K93=2,0.2*COUNTRY_INFO!G93/(0.5*COUNTRY_INFO!F93+0.2*COUNTRY_INFO!G93),IF(COUNTRY_INFO!K93=3,COUNTRY_INFO!G93/(COUNTRY_INFO!F93+COUNTRY_INFO!G93)))),0)</f>
        <v>0.44110918206746608</v>
      </c>
      <c r="AP93" s="259">
        <f>MAX(COUNTRY_INFO!D93*AK93*PROFILE!$G$7,COUNTRY_INFO!D93*AL93*PROFILE!$G$7)</f>
        <v>2.481456868562674E-3</v>
      </c>
      <c r="AQ93" s="259">
        <f>MAX(COUNTRY_INFO!D93*AK93*PROFILE!$G$8,COUNTRY_INFO!D93*AL93*PROFILE!$G$8,COUNTRY_INFO!D93*AM93*PROFILE!$G$8)</f>
        <v>3471.2095144291484</v>
      </c>
      <c r="AR93" s="259">
        <f>MAX(COUNTRY_INFO!D93*AK93*PROFILE!$G$9,COUNTRY_INFO!D93*AL93*PROFILE!$G$9,COUNTRY_INFO!D93*AM93*PROFILE!$G$9,IF(AND(DISTRICT!Z93&lt;&gt;"Unknown",Z93&lt;&gt;"Not required"),COUNTRY_INFO!O93*DISTRICT!AN93,0))</f>
        <v>7208.6872915170516</v>
      </c>
      <c r="AS93" s="259">
        <f>MAX(COUNTRY_INFO!D93*AK93*PROFILE!$G$10,COUNTRY_INFO!D93*AL93*PROFILE!$G$10,IF(AND(DISTRICT!Z93&lt;&gt;"Unknown",Z93&lt;&gt;"Not required"),COUNTRY_INFO!O93*DISTRICT!AO93,0))</f>
        <v>13020.100712596932</v>
      </c>
      <c r="AT93" s="259">
        <f t="shared" si="14"/>
        <v>23700</v>
      </c>
      <c r="AU93" s="258">
        <f t="shared" si="9"/>
        <v>0</v>
      </c>
      <c r="AV93" s="259">
        <f>MAX('MDA2'!J93,'T1'!L93,'T2'!J93,T3_R1!K93,T3_R2!K93)</f>
        <v>0</v>
      </c>
      <c r="AW93" s="259">
        <f>MAX('MDA1'!K93,'MDA2'!K93,'MDA3'!I93,'MDA3'!L93,'T1'!M93,'T2'!K93,T3_R1!L93,T3_R2!L93)</f>
        <v>5270</v>
      </c>
      <c r="AX93" s="259">
        <f>MAX('MDA1'!L93,'MDA2'!L93,'MDA3'!J93,'MDA3'!M93,'T1'!N93,'T2'!L93,T3_R1!M93,T3_R2!M93)</f>
        <v>9369</v>
      </c>
      <c r="AY93" s="259">
        <f t="shared" si="15"/>
        <v>14639</v>
      </c>
      <c r="AZ93" s="259">
        <f>MAX('MDA2'!J93,T93)</f>
        <v>0</v>
      </c>
      <c r="BA93" s="259">
        <f>MAX('MDA1'!K93,'MDA2'!K93,'MDA3'!I93,'MDA3'!L93,V93,AD93)</f>
        <v>5270</v>
      </c>
      <c r="BB93" s="259">
        <f>MAX('MDA1'!L93,'MDA2'!L93,'MDA3'!J93,'MDA3'!M93,AF93)</f>
        <v>9369</v>
      </c>
      <c r="BC93" s="259">
        <f t="shared" si="10"/>
        <v>14639</v>
      </c>
      <c r="BD93" s="260">
        <f t="shared" si="11"/>
        <v>61.767932489451468</v>
      </c>
    </row>
    <row r="94" spans="1:56" x14ac:dyDescent="0.2">
      <c r="A94" s="10" t="str">
        <f>IF(COUNTRY_INFO!A94=0," ",COUNTRY_INFO!A94)</f>
        <v>Ethiopia</v>
      </c>
      <c r="B94" s="10" t="str">
        <f>IF(COUNTRY_INFO!B94=0," ",COUNTRY_INFO!B94)</f>
        <v>AmharaNorth Gondar</v>
      </c>
      <c r="C94" s="87" t="str">
        <f>IF(COUNTRY_INFO!C94=0," ",COUNTRY_INFO!C94)</f>
        <v>Gondar town</v>
      </c>
      <c r="D94" s="67">
        <f>COUNTRY_INFO!L94</f>
        <v>0</v>
      </c>
      <c r="E94" s="61"/>
      <c r="F94" s="61"/>
      <c r="G94" s="11">
        <f>MAX('MDA1'!M94,'MDA2'!M94)</f>
        <v>0</v>
      </c>
      <c r="H94" s="11">
        <f>IF(AND(COUNTRY_INFO!H94&gt;0,COUNTRY_INFO!H94&lt;4),IF(D94&gt;MAX('MDA1'!M94,'MDA2'!M94),MAX('MDA1'!M94,'MDA2'!M94),D94),0)</f>
        <v>0</v>
      </c>
      <c r="I94" s="73">
        <f>IF(AND(COUNTRY_INFO!H94&gt;0,COUNTRY_INFO!H94&lt;4), IF(G94/D94*100&lt;&gt;0, IF(G94/D94*100&gt;100,100,G94/D94*100), "-"),0)</f>
        <v>0</v>
      </c>
      <c r="J94" s="67">
        <f>COUNTRY_INFO!M94</f>
        <v>0</v>
      </c>
      <c r="K94" s="61"/>
      <c r="L94" s="61"/>
      <c r="M94" s="11">
        <f>MAX('MDA1'!M94,MAX('MDA3'!I94,'MDA3'!L94)+MAX('MDA3'!J94,'MDA3'!M94))</f>
        <v>0</v>
      </c>
      <c r="N94" s="11">
        <f>IF(AND(COUNTRY_INFO!I94&gt;0,COUNTRY_INFO!I94&lt;4),IF(J94&gt;MAX('MDA1'!M94,MAX('MDA3'!I94,'MDA3'!L94)+MAX('MDA3'!J94,'MDA3'!M94)),MAX('MDA1'!M94,MAX('MDA3'!I94,'MDA3'!L94)+MAX('MDA3'!J94,'MDA3'!M94)),J94),0)</f>
        <v>0</v>
      </c>
      <c r="O94" s="73">
        <f>IF(AND(COUNTRY_INFO!I94&gt;0,COUNTRY_INFO!I94&lt;4), IF(M94/J94*100&lt;&gt;0, IF(M94/J94*100&gt;100,100,M94/J94*100), "-"),0)</f>
        <v>0</v>
      </c>
      <c r="P94" s="67">
        <f>COUNTRY_INFO!N94</f>
        <v>142048</v>
      </c>
      <c r="Q94" s="61"/>
      <c r="R94" s="61"/>
      <c r="S94" s="11">
        <f>SUM(MAX('MDA2'!J94, 'T1'!L94, MAX(T3_R1!K94, T3_R2!K94)), MAX('MDA1'!K94, 'MDA2'!K94, 'T1'!M94, MAX(T3_R1!L94, T3_R2!L94)), MAX('MDA1'!L94, 'MDA2'!L94, 'T1'!N94, MAX(T3_R1!M94, T3_R2!M94)))</f>
        <v>92112</v>
      </c>
      <c r="T94" s="11">
        <f>IF(AND(COUNTRY_INFO!J94&gt;1,COUNTRY_INFO!J94&lt;4),IF(COUNTRY_INFO!E94&gt;MAX('MDA2'!J94,'T1'!L94,MAX(T3_R1!K94,T3_R2!K94)),MAX('MDA2'!J94,'T1'!L94,MAX(T3_R1!K94,T3_R2!K94)),COUNTRY_INFO!E94),0)</f>
        <v>0</v>
      </c>
      <c r="U94" s="217" t="str">
        <f>IF(AND(COUNTRY_INFO!J94&gt;1,COUNTRY_INFO!J94&lt;4), IF(T94/COUNTRY_INFO!E94*100&lt;&gt;0, IF(T94/COUNTRY_INFO!E94*100&gt;100,100,T94/COUNTRY_INFO!E94*100), "-"),0)</f>
        <v>-</v>
      </c>
      <c r="V94" s="11">
        <f>IF(AND(COUNTRY_INFO!J94&gt;1,COUNTRY_INFO!J94&lt;4),IF(COUNTRY_INFO!F94&gt;MAX('MDA1'!K94,'MDA2'!K94,'T1'!M94,MAX(T3_R1!L94,T3_R2!L94)),MAX('MDA1'!K94,'MDA2'!K94,'T1'!M94,MAX(T3_R1!L94,T3_R2!L94)),COUNTRY_INFO!F94),0)</f>
        <v>92112</v>
      </c>
      <c r="W94" s="217">
        <f>IF(AND(COUNTRY_INFO!J94&gt;1,COUNTRY_INFO!J94&lt;4), IF(V94/COUNTRY_INFO!F94*100&lt;&gt;0, IF(V94/COUNTRY_INFO!F94*100&gt;100,100,V94/COUNTRY_INFO!F94*100), "-"),0)</f>
        <v>95.128525545033</v>
      </c>
      <c r="X94" s="11">
        <f t="shared" si="12"/>
        <v>92112</v>
      </c>
      <c r="Y94" s="73">
        <f>IF(AND(COUNTRY_INFO!J94&gt;1,COUNTRY_INFO!J94&lt;4), IF(S94/P94*100&lt;&gt;0, IF(X94/P94*100&gt;100,100,X94/P94*100), "-"),0)</f>
        <v>64.845685965307496</v>
      </c>
      <c r="Z94" s="67">
        <f>COUNTRY_INFO!O94</f>
        <v>86625.3</v>
      </c>
      <c r="AA94" s="61"/>
      <c r="AB94" s="61"/>
      <c r="AC94" s="11">
        <f>MAX('T1'!L94,'T2'!J94)+MAX('T1'!M94,'T2'!K94)+MAX('T1'!N94,'T2'!L94)</f>
        <v>0</v>
      </c>
      <c r="AD94" s="11">
        <f>IF(COUNTRY_INFO!K94=1,IF(COUNTRY_INFO!F94*0.33&gt;MAX('T1'!M94,'T2'!K94),MAX('T1'!M94,'T2'!K94),COUNTRY_INFO!F94*0.33),IF(COUNTRY_INFO!K94=2,IF(COUNTRY_INFO!F94*0.5&gt;MAX('T1'!M94,'T2'!K94),MAX('T1'!M94,'T2'!K94),COUNTRY_INFO!F94*0.5),IF(COUNTRY_INFO!K94=3,IF(COUNTRY_INFO!F94&gt;MAX('T1'!M94,'T2'!K94),MAX('T1'!M94,'T2'!K94),COUNTRY_INFO!F94),0)))</f>
        <v>0</v>
      </c>
      <c r="AE94" s="217">
        <f>IF(AND(COUNTRY_INFO!K94&gt;0,COUNTRY_INFO!K94&lt;4),IF(Z94&gt;0,IF(COUNTRY_INFO!K94=1, AD94/(COUNTRY_INFO!F94*0.33)*100, IF(COUNTRY_INFO!K94=2, AD94/(COUNTRY_INFO!F94*0.5)*100, IF(COUNTRY_INFO!K94=3, AD94/COUNTRY_INFO!F94*100))),"-"),0)</f>
        <v>0</v>
      </c>
      <c r="AF94" s="11">
        <f>IF(COUNTRY_INFO!K94=2,IF(COUNTRY_INFO!G94*0.2&gt;MAX('T1'!N94,'T2'!L94),MAX('T1'!N94,'T2'!L94),COUNTRY_INFO!G94*0.2),IF(COUNTRY_INFO!K94=3,IF(COUNTRY_INFO!G94&gt;MAX('T1'!N94,'T2'!L94),MAX('T1'!N94,'T2'!L94),COUNTRY_INFO!G94),0))</f>
        <v>0</v>
      </c>
      <c r="AG94" s="217">
        <f>IF(AND(COUNTRY_INFO!K94&gt;0,COUNTRY_INFO!K94&lt;4),IF(Z94&gt;0,IF(COUNTRY_INFO!K94=1, 0, IF(COUNTRY_INFO!K94=2, AF94/(COUNTRY_INFO!G94*0.2)*100, IF(COUNTRY_INFO!K94=3, AF94/COUNTRY_INFO!G94*100))),"-"),0)</f>
        <v>0</v>
      </c>
      <c r="AH94" s="11">
        <f t="shared" si="13"/>
        <v>0</v>
      </c>
      <c r="AI94" s="73" t="str">
        <f>IF(AND(COUNTRY_INFO!K94&gt;0,COUNTRY_INFO!K94&lt;4), IF(AC94/Z94*100&lt;&gt;0, IF(AH94/Z94*100&gt;100,100,AH94/Z94*100), "-"),0)</f>
        <v>-</v>
      </c>
      <c r="AJ94" s="261"/>
      <c r="AK94" s="260">
        <f>IF(AND(D94&lt;&gt;0, D94&lt;&gt;"Unknown",D94&lt;&gt;"Stopped",D94&lt;&gt;"Not required"),D94/COUNTRY_INFO!D94, 0)</f>
        <v>0</v>
      </c>
      <c r="AL94" s="260">
        <f>IF(AND(J94&lt;&gt;0,J94&lt;&gt;"Unknown",J94&lt;&gt;"Stopped",J94&lt;&gt;"Not required"),J94/COUNTRY_INFO!D94, 0)</f>
        <v>0</v>
      </c>
      <c r="AM94" s="260">
        <f>IF(AND(P94&lt;&gt;0,P94&lt;&gt;"Unknown",P94&lt;&gt;"Not required"),P94/(COUNTRY_INFO!E94+COUNTRY_INFO!F94), 0)</f>
        <v>1</v>
      </c>
      <c r="AN94" s="260">
        <f>IF(AND(Z94&lt;&gt;0,Z94&lt;&gt;"Unknown",Z94&lt;&gt;"Not required"),IF(COUNTRY_INFO!K94=1,1,IF(COUNTRY_INFO!K94=2,0.5*COUNTRY_INFO!F94/(0.5*COUNTRY_INFO!F94+0.2*COUNTRY_INFO!G94),IF(COUNTRY_INFO!K94=3,COUNTRY_INFO!F94/(COUNTRY_INFO!F94+COUNTRY_INFO!G94)))),0)</f>
        <v>0.55889561132833021</v>
      </c>
      <c r="AO94" s="260">
        <f>IF(AND(Z94&lt;&gt;0,Z94&lt;&gt;"Unknown",Z94&lt;&gt;"Not required"),IF(COUNTRY_INFO!K94=1,0,IF(COUNTRY_INFO!K94=2,0.2*COUNTRY_INFO!G94/(0.5*COUNTRY_INFO!F94+0.2*COUNTRY_INFO!G94),IF(COUNTRY_INFO!K94=3,COUNTRY_INFO!G94/(COUNTRY_INFO!F94+COUNTRY_INFO!G94)))),0)</f>
        <v>0.44110438867166984</v>
      </c>
      <c r="AP94" s="259">
        <f>MAX(COUNTRY_INFO!D94*AK94*PROFILE!$G$7,COUNTRY_INFO!D94*AL94*PROFILE!$G$7)</f>
        <v>0</v>
      </c>
      <c r="AQ94" s="259">
        <f>MAX(COUNTRY_INFO!D94*AK94*PROFILE!$G$8,COUNTRY_INFO!D94*AL94*PROFILE!$G$8,COUNTRY_INFO!D94*AM94*PROFILE!$G$8)</f>
        <v>48787.776493033445</v>
      </c>
      <c r="AR94" s="259">
        <f>MAX(COUNTRY_INFO!D94*AK94*PROFILE!$G$9,COUNTRY_INFO!D94*AL94*PROFILE!$G$9,COUNTRY_INFO!D94*AM94*PROFILE!$G$9,IF(AND(DISTRICT!Z94&lt;&gt;"Unknown",Z94&lt;&gt;"Not required"),COUNTRY_INFO!O94*DISTRICT!AN94,0))</f>
        <v>101317.94780026178</v>
      </c>
      <c r="AS94" s="259">
        <f>MAX(COUNTRY_INFO!D94*AK94*PROFILE!$G$10,COUNTRY_INFO!D94*AL94*PROFILE!$G$10,IF(AND(DISTRICT!Z94&lt;&gt;"Unknown",Z94&lt;&gt;"Not required"),COUNTRY_INFO!O94*DISTRICT!AO94,0))</f>
        <v>38210.800000000003</v>
      </c>
      <c r="AT94" s="259">
        <f t="shared" si="14"/>
        <v>188316.52429329522</v>
      </c>
      <c r="AU94" s="258">
        <f t="shared" si="9"/>
        <v>0</v>
      </c>
      <c r="AV94" s="259">
        <f>MAX('MDA2'!J94,'T1'!L94,'T2'!J94,T3_R1!K94,T3_R2!K94)</f>
        <v>0</v>
      </c>
      <c r="AW94" s="259">
        <f>MAX('MDA1'!K94,'MDA2'!K94,'MDA3'!I94,'MDA3'!L94,'T1'!M94,'T2'!K94,T3_R1!L94,T3_R2!L94)</f>
        <v>92112</v>
      </c>
      <c r="AX94" s="259">
        <f>MAX('MDA1'!L94,'MDA2'!L94,'MDA3'!J94,'MDA3'!M94,'T1'!N94,'T2'!L94,T3_R1!M94,T3_R2!M94)</f>
        <v>0</v>
      </c>
      <c r="AY94" s="259">
        <f t="shared" si="15"/>
        <v>92112</v>
      </c>
      <c r="AZ94" s="259">
        <f>MAX('MDA2'!J94,T94)</f>
        <v>0</v>
      </c>
      <c r="BA94" s="259">
        <f>MAX('MDA1'!K94,'MDA2'!K94,'MDA3'!I94,'MDA3'!L94,V94,AD94)</f>
        <v>92112</v>
      </c>
      <c r="BB94" s="259">
        <f>MAX('MDA1'!L94,'MDA2'!L94,'MDA3'!J94,'MDA3'!M94,AF94)</f>
        <v>0</v>
      </c>
      <c r="BC94" s="259">
        <f t="shared" si="10"/>
        <v>92112</v>
      </c>
      <c r="BD94" s="260">
        <f t="shared" si="11"/>
        <v>48.913392144249308</v>
      </c>
    </row>
    <row r="95" spans="1:56" x14ac:dyDescent="0.2">
      <c r="A95" s="10" t="str">
        <f>IF(COUNTRY_INFO!A95=0," ",COUNTRY_INFO!A95)</f>
        <v>Ethiopia</v>
      </c>
      <c r="B95" s="10" t="str">
        <f>IF(COUNTRY_INFO!B95=0," ",COUNTRY_INFO!B95)</f>
        <v>AmharaNorth Gondar</v>
      </c>
      <c r="C95" s="87" t="str">
        <f>IF(COUNTRY_INFO!C95=0," ",COUNTRY_INFO!C95)</f>
        <v>Gondar Zuriya</v>
      </c>
      <c r="D95" s="67">
        <f>COUNTRY_INFO!L95</f>
        <v>0</v>
      </c>
      <c r="E95" s="61"/>
      <c r="F95" s="61"/>
      <c r="G95" s="11">
        <f>MAX('MDA1'!M95,'MDA2'!M95)</f>
        <v>0</v>
      </c>
      <c r="H95" s="11">
        <f>IF(AND(COUNTRY_INFO!H95&gt;0,COUNTRY_INFO!H95&lt;4),IF(D95&gt;MAX('MDA1'!M95,'MDA2'!M95),MAX('MDA1'!M95,'MDA2'!M95),D95),0)</f>
        <v>0</v>
      </c>
      <c r="I95" s="73">
        <f>IF(AND(COUNTRY_INFO!H95&gt;0,COUNTRY_INFO!H95&lt;4), IF(G95/D95*100&lt;&gt;0, IF(G95/D95*100&gt;100,100,G95/D95*100), "-"),0)</f>
        <v>0</v>
      </c>
      <c r="J95" s="67" t="str">
        <f>COUNTRY_INFO!M95</f>
        <v>Unknown</v>
      </c>
      <c r="K95" s="61"/>
      <c r="L95" s="61"/>
      <c r="M95" s="11">
        <f>MAX('MDA1'!M95,MAX('MDA3'!I95,'MDA3'!L95)+MAX('MDA3'!J95,'MDA3'!M95))</f>
        <v>0</v>
      </c>
      <c r="N95" s="11">
        <f>IF(AND(COUNTRY_INFO!I95&gt;0,COUNTRY_INFO!I95&lt;4),IF(J95&gt;MAX('MDA1'!M95,MAX('MDA3'!I95,'MDA3'!L95)+MAX('MDA3'!J95,'MDA3'!M95)),MAX('MDA1'!M95,MAX('MDA3'!I95,'MDA3'!L95)+MAX('MDA3'!J95,'MDA3'!M95)),J95),0)</f>
        <v>0</v>
      </c>
      <c r="O95" s="73">
        <f>IF(AND(COUNTRY_INFO!I95&gt;0,COUNTRY_INFO!I95&lt;4), IF(M95/J95*100&lt;&gt;0, IF(M95/J95*100&gt;100,100,M95/J95*100), "-"),0)</f>
        <v>0</v>
      </c>
      <c r="P95" s="67">
        <f>COUNTRY_INFO!N95</f>
        <v>100284</v>
      </c>
      <c r="Q95" s="61"/>
      <c r="R95" s="61"/>
      <c r="S95" s="11">
        <f>SUM(MAX('MDA2'!J95, 'T1'!L95, MAX(T3_R1!K95, T3_R2!K95)), MAX('MDA1'!K95, 'MDA2'!K95, 'T1'!M95, MAX(T3_R1!L95, T3_R2!L95)), MAX('MDA1'!L95, 'MDA2'!L95, 'T1'!N95, MAX(T3_R1!M95, T3_R2!M95)))</f>
        <v>65586</v>
      </c>
      <c r="T95" s="11">
        <f>IF(AND(COUNTRY_INFO!J95&gt;1,COUNTRY_INFO!J95&lt;4),IF(COUNTRY_INFO!E95&gt;MAX('MDA2'!J95,'T1'!L95,MAX(T3_R1!K95,T3_R2!K95)),MAX('MDA2'!J95,'T1'!L95,MAX(T3_R1!K95,T3_R2!K95)),COUNTRY_INFO!E95),0)</f>
        <v>0</v>
      </c>
      <c r="U95" s="217" t="str">
        <f>IF(AND(COUNTRY_INFO!J95&gt;1,COUNTRY_INFO!J95&lt;4), IF(T95/COUNTRY_INFO!E95*100&lt;&gt;0, IF(T95/COUNTRY_INFO!E95*100&gt;100,100,T95/COUNTRY_INFO!E95*100), "-"),0)</f>
        <v>-</v>
      </c>
      <c r="V95" s="11">
        <f>IF(AND(COUNTRY_INFO!J95&gt;1,COUNTRY_INFO!J95&lt;4),IF(COUNTRY_INFO!F95&gt;MAX('MDA1'!K95,'MDA2'!K95,'T1'!M95,MAX(T3_R1!L95,T3_R2!L95)),MAX('MDA1'!K95,'MDA2'!K95,'T1'!M95,MAX(T3_R1!L95,T3_R2!L95)),COUNTRY_INFO!F95),0)</f>
        <v>65586</v>
      </c>
      <c r="W95" s="217">
        <f>IF(AND(COUNTRY_INFO!J95&gt;1,COUNTRY_INFO!J95&lt;4), IF(V95/COUNTRY_INFO!F95*100&lt;&gt;0, IF(V95/COUNTRY_INFO!F95*100&gt;100,100,V95/COUNTRY_INFO!F95*100), "-"),0)</f>
        <v>95.942071386775893</v>
      </c>
      <c r="X95" s="11">
        <f t="shared" si="12"/>
        <v>65586</v>
      </c>
      <c r="Y95" s="73">
        <f>IF(AND(COUNTRY_INFO!J95&gt;1,COUNTRY_INFO!J95&lt;4), IF(S95/P95*100&lt;&gt;0, IF(X95/P95*100&gt;100,100,X95/P95*100), "-"),0)</f>
        <v>65.400263252363288</v>
      </c>
      <c r="Z95" s="67">
        <f>COUNTRY_INFO!O95</f>
        <v>22558.799999999999</v>
      </c>
      <c r="AA95" s="61"/>
      <c r="AB95" s="61"/>
      <c r="AC95" s="11">
        <f>MAX('T1'!L95,'T2'!J95)+MAX('T1'!M95,'T2'!K95)+MAX('T1'!N95,'T2'!L95)</f>
        <v>0</v>
      </c>
      <c r="AD95" s="11">
        <f>IF(COUNTRY_INFO!K95=1,IF(COUNTRY_INFO!F95*0.33&gt;MAX('T1'!M95,'T2'!K95),MAX('T1'!M95,'T2'!K95),COUNTRY_INFO!F95*0.33),IF(COUNTRY_INFO!K95=2,IF(COUNTRY_INFO!F95*0.5&gt;MAX('T1'!M95,'T2'!K95),MAX('T1'!M95,'T2'!K95),COUNTRY_INFO!F95*0.5),IF(COUNTRY_INFO!K95=3,IF(COUNTRY_INFO!F95&gt;MAX('T1'!M95,'T2'!K95),MAX('T1'!M95,'T2'!K95),COUNTRY_INFO!F95),0)))</f>
        <v>0</v>
      </c>
      <c r="AE95" s="217">
        <f>IF(AND(COUNTRY_INFO!K95&gt;0,COUNTRY_INFO!K95&lt;4),IF(Z95&gt;0,IF(COUNTRY_INFO!K95=1, AD95/(COUNTRY_INFO!F95*0.33)*100, IF(COUNTRY_INFO!K95=2, AD95/(COUNTRY_INFO!F95*0.5)*100, IF(COUNTRY_INFO!K95=3, AD95/COUNTRY_INFO!F95*100))),"-"),0)</f>
        <v>0</v>
      </c>
      <c r="AF95" s="11">
        <f>IF(COUNTRY_INFO!K95=2,IF(COUNTRY_INFO!G95*0.2&gt;MAX('T1'!N95,'T2'!L95),MAX('T1'!N95,'T2'!L95),COUNTRY_INFO!G95*0.2),IF(COUNTRY_INFO!K95=3,IF(COUNTRY_INFO!G95&gt;MAX('T1'!N95,'T2'!L95),MAX('T1'!N95,'T2'!L95),COUNTRY_INFO!G95),0))</f>
        <v>0</v>
      </c>
      <c r="AG95" s="217">
        <f>IF(AND(COUNTRY_INFO!K95&gt;0,COUNTRY_INFO!K95&lt;4),IF(Z95&gt;0,IF(COUNTRY_INFO!K95=1, 0, IF(COUNTRY_INFO!K95=2, AF95/(COUNTRY_INFO!G95*0.2)*100, IF(COUNTRY_INFO!K95=3, AF95/COUNTRY_INFO!G95*100))),"-"),0)</f>
        <v>0</v>
      </c>
      <c r="AH95" s="11">
        <f t="shared" si="13"/>
        <v>0</v>
      </c>
      <c r="AI95" s="73" t="str">
        <f>IF(AND(COUNTRY_INFO!K95&gt;0,COUNTRY_INFO!K95&lt;4), IF(AC95/Z95*100&lt;&gt;0, IF(AH95/Z95*100&gt;100,100,AH95/Z95*100), "-"),0)</f>
        <v>-</v>
      </c>
      <c r="AJ95" s="261"/>
      <c r="AK95" s="260">
        <f>IF(AND(D95&lt;&gt;0, D95&lt;&gt;"Unknown",D95&lt;&gt;"Stopped",D95&lt;&gt;"Not required"),D95/COUNTRY_INFO!D95, 0)</f>
        <v>0</v>
      </c>
      <c r="AL95" s="260">
        <f>IF(AND(J95&lt;&gt;0,J95&lt;&gt;"Unknown",J95&lt;&gt;"Stopped",J95&lt;&gt;"Not required"),J95/COUNTRY_INFO!D95, 0)</f>
        <v>0</v>
      </c>
      <c r="AM95" s="260">
        <f>IF(AND(P95&lt;&gt;0,P95&lt;&gt;"Unknown",P95&lt;&gt;"Not required"),P95/(COUNTRY_INFO!E95+COUNTRY_INFO!F95), 0)</f>
        <v>1</v>
      </c>
      <c r="AN95" s="260">
        <f>IF(AND(Z95&lt;&gt;0,Z95&lt;&gt;"Unknown",Z95&lt;&gt;"Not required"),IF(COUNTRY_INFO!K95=1,1,IF(COUNTRY_INFO!K95=2,0.5*COUNTRY_INFO!F95/(0.5*COUNTRY_INFO!F95+0.2*COUNTRY_INFO!G95),IF(COUNTRY_INFO!K95=3,COUNTRY_INFO!F95/(COUNTRY_INFO!F95+COUNTRY_INFO!G95)))),0)</f>
        <v>1</v>
      </c>
      <c r="AO95" s="260">
        <f>IF(AND(Z95&lt;&gt;0,Z95&lt;&gt;"Unknown",Z95&lt;&gt;"Not required"),IF(COUNTRY_INFO!K95=1,0,IF(COUNTRY_INFO!K95=2,0.2*COUNTRY_INFO!G95/(0.5*COUNTRY_INFO!F95+0.2*COUNTRY_INFO!G95),IF(COUNTRY_INFO!K95=3,COUNTRY_INFO!G95/(COUNTRY_INFO!F95+COUNTRY_INFO!G95)))),0)</f>
        <v>0</v>
      </c>
      <c r="AP95" s="259">
        <f>MAX(COUNTRY_INFO!D95*AK95*PROFILE!$G$7,COUNTRY_INFO!D95*AL95*PROFILE!$G$7)</f>
        <v>0</v>
      </c>
      <c r="AQ95" s="259">
        <f>MAX(COUNTRY_INFO!D95*AK95*PROFILE!$G$8,COUNTRY_INFO!D95*AL95*PROFILE!$G$8,COUNTRY_INFO!D95*AM95*PROFILE!$G$8)</f>
        <v>34443.479184398529</v>
      </c>
      <c r="AR95" s="259">
        <f>MAX(COUNTRY_INFO!D95*AK95*PROFILE!$G$9,COUNTRY_INFO!D95*AL95*PROFILE!$G$9,COUNTRY_INFO!D95*AM95*PROFILE!$G$9,IF(AND(DISTRICT!Z95&lt;&gt;"Unknown",Z95&lt;&gt;"Not required"),COUNTRY_INFO!O95*DISTRICT!AN95,0))</f>
        <v>71529.036101134974</v>
      </c>
      <c r="AS95" s="259">
        <f>MAX(COUNTRY_INFO!D95*AK95*PROFILE!$G$10,COUNTRY_INFO!D95*AL95*PROFILE!$G$10,IF(AND(DISTRICT!Z95&lt;&gt;"Unknown",Z95&lt;&gt;"Not required"),COUNTRY_INFO!O95*DISTRICT!AO95,0))</f>
        <v>0</v>
      </c>
      <c r="AT95" s="259">
        <f t="shared" si="14"/>
        <v>105972.5152855335</v>
      </c>
      <c r="AU95" s="258">
        <f t="shared" si="9"/>
        <v>0</v>
      </c>
      <c r="AV95" s="259">
        <f>MAX('MDA2'!J95,'T1'!L95,'T2'!J95,T3_R1!K95,T3_R2!K95)</f>
        <v>0</v>
      </c>
      <c r="AW95" s="259">
        <f>MAX('MDA1'!K95,'MDA2'!K95,'MDA3'!I95,'MDA3'!L95,'T1'!M95,'T2'!K95,T3_R1!L95,T3_R2!L95)</f>
        <v>65586</v>
      </c>
      <c r="AX95" s="259">
        <f>MAX('MDA1'!L95,'MDA2'!L95,'MDA3'!J95,'MDA3'!M95,'T1'!N95,'T2'!L95,T3_R1!M95,T3_R2!M95)</f>
        <v>0</v>
      </c>
      <c r="AY95" s="259">
        <f t="shared" si="15"/>
        <v>65586</v>
      </c>
      <c r="AZ95" s="259">
        <f>MAX('MDA2'!J95,T95)</f>
        <v>0</v>
      </c>
      <c r="BA95" s="259">
        <f>MAX('MDA1'!K95,'MDA2'!K95,'MDA3'!I95,'MDA3'!L95,V95,AD95)</f>
        <v>65586</v>
      </c>
      <c r="BB95" s="259">
        <f>MAX('MDA1'!L95,'MDA2'!L95,'MDA3'!J95,'MDA3'!M95,AF95)</f>
        <v>0</v>
      </c>
      <c r="BC95" s="259">
        <f t="shared" si="10"/>
        <v>65586</v>
      </c>
      <c r="BD95" s="260">
        <f t="shared" si="11"/>
        <v>61.889632253499286</v>
      </c>
    </row>
    <row r="96" spans="1:56" x14ac:dyDescent="0.2">
      <c r="A96" s="10" t="str">
        <f>IF(COUNTRY_INFO!A96=0," ",COUNTRY_INFO!A96)</f>
        <v>Ethiopia</v>
      </c>
      <c r="B96" s="10" t="str">
        <f>IF(COUNTRY_INFO!B96=0," ",COUNTRY_INFO!B96)</f>
        <v>AmharaNorth Gondar</v>
      </c>
      <c r="C96" s="87" t="str">
        <f>IF(COUNTRY_INFO!C96=0," ",COUNTRY_INFO!C96)</f>
        <v>Janamora</v>
      </c>
      <c r="D96" s="67">
        <f>COUNTRY_INFO!L96</f>
        <v>0</v>
      </c>
      <c r="E96" s="61"/>
      <c r="F96" s="61"/>
      <c r="G96" s="11">
        <f>MAX('MDA1'!M96,'MDA2'!M96)</f>
        <v>0</v>
      </c>
      <c r="H96" s="11">
        <f>IF(AND(COUNTRY_INFO!H96&gt;0,COUNTRY_INFO!H96&lt;4),IF(D96&gt;MAX('MDA1'!M96,'MDA2'!M96),MAX('MDA1'!M96,'MDA2'!M96),D96),0)</f>
        <v>0</v>
      </c>
      <c r="I96" s="73">
        <f>IF(AND(COUNTRY_INFO!H96&gt;0,COUNTRY_INFO!H96&lt;4), IF(G96/D96*100&lt;&gt;0, IF(G96/D96*100&gt;100,100,G96/D96*100), "-"),0)</f>
        <v>0</v>
      </c>
      <c r="J96" s="67">
        <f>COUNTRY_INFO!M96</f>
        <v>0</v>
      </c>
      <c r="K96" s="61"/>
      <c r="L96" s="61"/>
      <c r="M96" s="11">
        <f>MAX('MDA1'!M96,MAX('MDA3'!I96,'MDA3'!L96)+MAX('MDA3'!J96,'MDA3'!M96))</f>
        <v>0</v>
      </c>
      <c r="N96" s="11">
        <f>IF(AND(COUNTRY_INFO!I96&gt;0,COUNTRY_INFO!I96&lt;4),IF(J96&gt;MAX('MDA1'!M96,MAX('MDA3'!I96,'MDA3'!L96)+MAX('MDA3'!J96,'MDA3'!M96)),MAX('MDA1'!M96,MAX('MDA3'!I96,'MDA3'!L96)+MAX('MDA3'!J96,'MDA3'!M96)),J96),0)</f>
        <v>0</v>
      </c>
      <c r="O96" s="73">
        <f>IF(AND(COUNTRY_INFO!I96&gt;0,COUNTRY_INFO!I96&lt;4), IF(M96/J96*100&lt;&gt;0, IF(M96/J96*100&gt;100,100,M96/J96*100), "-"),0)</f>
        <v>0</v>
      </c>
      <c r="P96" s="67">
        <f>COUNTRY_INFO!N96</f>
        <v>90485</v>
      </c>
      <c r="Q96" s="61"/>
      <c r="R96" s="61"/>
      <c r="S96" s="11">
        <f>SUM(MAX('MDA2'!J96, 'T1'!L96, MAX(T3_R1!K96, T3_R2!K96)), MAX('MDA1'!K96, 'MDA2'!K96, 'T1'!M96, MAX(T3_R1!L96, T3_R2!L96)), MAX('MDA1'!L96, 'MDA2'!L96, 'T1'!N96, MAX(T3_R1!M96, T3_R2!M96)))</f>
        <v>61222</v>
      </c>
      <c r="T96" s="11">
        <f>IF(AND(COUNTRY_INFO!J96&gt;1,COUNTRY_INFO!J96&lt;4),IF(COUNTRY_INFO!E96&gt;MAX('MDA2'!J96,'T1'!L96,MAX(T3_R1!K96,T3_R2!K96)),MAX('MDA2'!J96,'T1'!L96,MAX(T3_R1!K96,T3_R2!K96)),COUNTRY_INFO!E96),0)</f>
        <v>0</v>
      </c>
      <c r="U96" s="217" t="str">
        <f>IF(AND(COUNTRY_INFO!J96&gt;1,COUNTRY_INFO!J96&lt;4), IF(T96/COUNTRY_INFO!E96*100&lt;&gt;0, IF(T96/COUNTRY_INFO!E96*100&gt;100,100,T96/COUNTRY_INFO!E96*100), "-"),0)</f>
        <v>-</v>
      </c>
      <c r="V96" s="11">
        <f>IF(AND(COUNTRY_INFO!J96&gt;1,COUNTRY_INFO!J96&lt;4),IF(COUNTRY_INFO!F96&gt;MAX('MDA1'!K96,'MDA2'!K96,'T1'!M96,MAX(T3_R1!L96,T3_R2!L96)),MAX('MDA1'!K96,'MDA2'!K96,'T1'!M96,MAX(T3_R1!L96,T3_R2!L96)),COUNTRY_INFO!F96),0)</f>
        <v>61222</v>
      </c>
      <c r="W96" s="217">
        <f>IF(AND(COUNTRY_INFO!J96&gt;1,COUNTRY_INFO!J96&lt;4), IF(V96/COUNTRY_INFO!F96*100&lt;&gt;0, IF(V96/COUNTRY_INFO!F96*100&gt;100,100,V96/COUNTRY_INFO!F96*100), "-"),0)</f>
        <v>99.257457846952008</v>
      </c>
      <c r="X96" s="11">
        <f t="shared" si="12"/>
        <v>61222</v>
      </c>
      <c r="Y96" s="73">
        <f>IF(AND(COUNTRY_INFO!J96&gt;1,COUNTRY_INFO!J96&lt;4), IF(S96/P96*100&lt;&gt;0, IF(X96/P96*100&gt;100,100,X96/P96*100), "-"),0)</f>
        <v>67.659833121511852</v>
      </c>
      <c r="Z96" s="67">
        <f>COUNTRY_INFO!O96</f>
        <v>0</v>
      </c>
      <c r="AA96" s="61"/>
      <c r="AB96" s="61"/>
      <c r="AC96" s="11">
        <f>MAX('T1'!L96,'T2'!J96)+MAX('T1'!M96,'T2'!K96)+MAX('T1'!N96,'T2'!L96)</f>
        <v>0</v>
      </c>
      <c r="AD96" s="11">
        <f>IF(COUNTRY_INFO!K96=1,IF(COUNTRY_INFO!F96*0.33&gt;MAX('T1'!M96,'T2'!K96),MAX('T1'!M96,'T2'!K96),COUNTRY_INFO!F96*0.33),IF(COUNTRY_INFO!K96=2,IF(COUNTRY_INFO!F96*0.5&gt;MAX('T1'!M96,'T2'!K96),MAX('T1'!M96,'T2'!K96),COUNTRY_INFO!F96*0.5),IF(COUNTRY_INFO!K96=3,IF(COUNTRY_INFO!F96&gt;MAX('T1'!M96,'T2'!K96),MAX('T1'!M96,'T2'!K96),COUNTRY_INFO!F96),0)))</f>
        <v>0</v>
      </c>
      <c r="AE96" s="217">
        <f>IF(AND(COUNTRY_INFO!K96&gt;0,COUNTRY_INFO!K96&lt;4),IF(Z96&gt;0,IF(COUNTRY_INFO!K96=1, AD96/(COUNTRY_INFO!F96*0.33)*100, IF(COUNTRY_INFO!K96=2, AD96/(COUNTRY_INFO!F96*0.5)*100, IF(COUNTRY_INFO!K96=3, AD96/COUNTRY_INFO!F96*100))),"-"),0)</f>
        <v>0</v>
      </c>
      <c r="AF96" s="11">
        <f>IF(COUNTRY_INFO!K96=2,IF(COUNTRY_INFO!G96*0.2&gt;MAX('T1'!N96,'T2'!L96),MAX('T1'!N96,'T2'!L96),COUNTRY_INFO!G96*0.2),IF(COUNTRY_INFO!K96=3,IF(COUNTRY_INFO!G96&gt;MAX('T1'!N96,'T2'!L96),MAX('T1'!N96,'T2'!L96),COUNTRY_INFO!G96),0))</f>
        <v>0</v>
      </c>
      <c r="AG96" s="217">
        <f>IF(AND(COUNTRY_INFO!K96&gt;0,COUNTRY_INFO!K96&lt;4),IF(Z96&gt;0,IF(COUNTRY_INFO!K96=1, 0, IF(COUNTRY_INFO!K96=2, AF96/(COUNTRY_INFO!G96*0.2)*100, IF(COUNTRY_INFO!K96=3, AF96/COUNTRY_INFO!G96*100))),"-"),0)</f>
        <v>0</v>
      </c>
      <c r="AH96" s="11">
        <f t="shared" si="13"/>
        <v>0</v>
      </c>
      <c r="AI96" s="73">
        <f>IF(AND(COUNTRY_INFO!K96&gt;0,COUNTRY_INFO!K96&lt;4), IF(AC96/Z96*100&lt;&gt;0, IF(AH96/Z96*100&gt;100,100,AH96/Z96*100), "-"),0)</f>
        <v>0</v>
      </c>
      <c r="AJ96" s="261"/>
      <c r="AK96" s="260">
        <f>IF(AND(D96&lt;&gt;0, D96&lt;&gt;"Unknown",D96&lt;&gt;"Stopped",D96&lt;&gt;"Not required"),D96/COUNTRY_INFO!D96, 0)</f>
        <v>0</v>
      </c>
      <c r="AL96" s="260">
        <f>IF(AND(J96&lt;&gt;0,J96&lt;&gt;"Unknown",J96&lt;&gt;"Stopped",J96&lt;&gt;"Not required"),J96/COUNTRY_INFO!D96, 0)</f>
        <v>0</v>
      </c>
      <c r="AM96" s="260">
        <f>IF(AND(P96&lt;&gt;0,P96&lt;&gt;"Unknown",P96&lt;&gt;"Not required"),P96/(COUNTRY_INFO!E96+COUNTRY_INFO!F96), 0)</f>
        <v>1</v>
      </c>
      <c r="AN96" s="260">
        <f>IF(AND(Z96&lt;&gt;0,Z96&lt;&gt;"Unknown",Z96&lt;&gt;"Not required"),IF(COUNTRY_INFO!K96=1,1,IF(COUNTRY_INFO!K96=2,0.5*COUNTRY_INFO!F96/(0.5*COUNTRY_INFO!F96+0.2*COUNTRY_INFO!G96),IF(COUNTRY_INFO!K96=3,COUNTRY_INFO!F96/(COUNTRY_INFO!F96+COUNTRY_INFO!G96)))),0)</f>
        <v>0</v>
      </c>
      <c r="AO96" s="260">
        <f>IF(AND(Z96&lt;&gt;0,Z96&lt;&gt;"Unknown",Z96&lt;&gt;"Not required"),IF(COUNTRY_INFO!K96=1,0,IF(COUNTRY_INFO!K96=2,0.2*COUNTRY_INFO!G96/(0.5*COUNTRY_INFO!F96+0.2*COUNTRY_INFO!G96),IF(COUNTRY_INFO!K96=3,COUNTRY_INFO!G96/(COUNTRY_INFO!F96+COUNTRY_INFO!G96)))),0)</f>
        <v>0</v>
      </c>
      <c r="AP96" s="259">
        <f>MAX(COUNTRY_INFO!D96*AK96*PROFILE!$G$7,COUNTRY_INFO!D96*AL96*PROFILE!$G$7)</f>
        <v>0</v>
      </c>
      <c r="AQ96" s="259">
        <f>MAX(COUNTRY_INFO!D96*AK96*PROFILE!$G$8,COUNTRY_INFO!D96*AL96*PROFILE!$G$8,COUNTRY_INFO!D96*AM96*PROFILE!$G$8)</f>
        <v>31077.724136230518</v>
      </c>
      <c r="AR96" s="259">
        <f>MAX(COUNTRY_INFO!D96*AK96*PROFILE!$G$9,COUNTRY_INFO!D96*AL96*PROFILE!$G$9,COUNTRY_INFO!D96*AM96*PROFILE!$G$9,IF(AND(DISTRICT!Z96&lt;&gt;"Unknown",Z96&lt;&gt;"Not required"),COUNTRY_INFO!O96*DISTRICT!AN96,0))</f>
        <v>64539.346904550082</v>
      </c>
      <c r="AS96" s="259">
        <f>MAX(COUNTRY_INFO!D96*AK96*PROFILE!$G$10,COUNTRY_INFO!D96*AL96*PROFILE!$G$10,IF(AND(DISTRICT!Z96&lt;&gt;"Unknown",Z96&lt;&gt;"Not required"),COUNTRY_INFO!O96*DISTRICT!AO96,0))</f>
        <v>0</v>
      </c>
      <c r="AT96" s="259">
        <f t="shared" si="14"/>
        <v>95617.071040780604</v>
      </c>
      <c r="AU96" s="258" t="str">
        <f t="shared" si="9"/>
        <v>Y</v>
      </c>
      <c r="AV96" s="259">
        <f>MAX('MDA2'!J96,'T1'!L96,'T2'!J96,T3_R1!K96,T3_R2!K96)</f>
        <v>0</v>
      </c>
      <c r="AW96" s="259">
        <f>MAX('MDA1'!K96,'MDA2'!K96,'MDA3'!I96,'MDA3'!L96,'T1'!M96,'T2'!K96,T3_R1!L96,T3_R2!L96)</f>
        <v>61222</v>
      </c>
      <c r="AX96" s="259">
        <f>MAX('MDA1'!L96,'MDA2'!L96,'MDA3'!J96,'MDA3'!M96,'T1'!N96,'T2'!L96,T3_R1!M96,T3_R2!M96)</f>
        <v>0</v>
      </c>
      <c r="AY96" s="259">
        <f t="shared" si="15"/>
        <v>61222</v>
      </c>
      <c r="AZ96" s="259">
        <f>MAX('MDA2'!J96,T96)</f>
        <v>0</v>
      </c>
      <c r="BA96" s="259">
        <f>MAX('MDA1'!K96,'MDA2'!K96,'MDA3'!I96,'MDA3'!L96,V96,AD96)</f>
        <v>61222</v>
      </c>
      <c r="BB96" s="259">
        <f>MAX('MDA1'!L96,'MDA2'!L96,'MDA3'!J96,'MDA3'!M96,AF96)</f>
        <v>0</v>
      </c>
      <c r="BC96" s="259">
        <f t="shared" si="10"/>
        <v>61222</v>
      </c>
      <c r="BD96" s="260">
        <f t="shared" si="11"/>
        <v>64.028315585915479</v>
      </c>
    </row>
    <row r="97" spans="1:56" x14ac:dyDescent="0.2">
      <c r="A97" s="10" t="str">
        <f>IF(COUNTRY_INFO!A97=0," ",COUNTRY_INFO!A97)</f>
        <v>Ethiopia</v>
      </c>
      <c r="B97" s="10" t="str">
        <f>IF(COUNTRY_INFO!B97=0," ",COUNTRY_INFO!B97)</f>
        <v>AmharaNorth Gondar</v>
      </c>
      <c r="C97" s="87" t="str">
        <f>IF(COUNTRY_INFO!C97=0," ",COUNTRY_INFO!C97)</f>
        <v>Kinfazbegela</v>
      </c>
      <c r="D97" s="67">
        <f>COUNTRY_INFO!L97</f>
        <v>0</v>
      </c>
      <c r="E97" s="61"/>
      <c r="F97" s="61"/>
      <c r="G97" s="11">
        <f>MAX('MDA1'!M97,'MDA2'!M97)</f>
        <v>0</v>
      </c>
      <c r="H97" s="11">
        <f>IF(AND(COUNTRY_INFO!H97&gt;0,COUNTRY_INFO!H97&lt;4),IF(D97&gt;MAX('MDA1'!M97,'MDA2'!M97),MAX('MDA1'!M97,'MDA2'!M97),D97),0)</f>
        <v>0</v>
      </c>
      <c r="I97" s="73">
        <f>IF(AND(COUNTRY_INFO!H97&gt;0,COUNTRY_INFO!H97&lt;4), IF(G97/D97*100&lt;&gt;0, IF(G97/D97*100&gt;100,100,G97/D97*100), "-"),0)</f>
        <v>0</v>
      </c>
      <c r="J97" s="67">
        <f>COUNTRY_INFO!M97</f>
        <v>0</v>
      </c>
      <c r="K97" s="61"/>
      <c r="L97" s="61"/>
      <c r="M97" s="11">
        <f>MAX('MDA1'!M97,MAX('MDA3'!I97,'MDA3'!L97)+MAX('MDA3'!J97,'MDA3'!M97))</f>
        <v>0</v>
      </c>
      <c r="N97" s="11">
        <f>IF(AND(COUNTRY_INFO!I97&gt;0,COUNTRY_INFO!I97&lt;4),IF(J97&gt;MAX('MDA1'!M97,MAX('MDA3'!I97,'MDA3'!L97)+MAX('MDA3'!J97,'MDA3'!M97)),MAX('MDA1'!M97,MAX('MDA3'!I97,'MDA3'!L97)+MAX('MDA3'!J97,'MDA3'!M97)),J97),0)</f>
        <v>0</v>
      </c>
      <c r="O97" s="73">
        <f>IF(AND(COUNTRY_INFO!I97&gt;0,COUNTRY_INFO!I97&lt;4), IF(M97/J97*100&lt;&gt;0, IF(M97/J97*100&gt;100,100,M97/J97*100), "-"),0)</f>
        <v>0</v>
      </c>
      <c r="P97" s="67">
        <f>COUNTRY_INFO!N97</f>
        <v>0</v>
      </c>
      <c r="Q97" s="61"/>
      <c r="R97" s="61"/>
      <c r="S97" s="11">
        <f>SUM(MAX('MDA2'!J97, 'T1'!L97, MAX(T3_R1!K97, T3_R2!K97)), MAX('MDA1'!K97, 'MDA2'!K97, 'T1'!M97, MAX(T3_R1!L97, T3_R2!L97)), MAX('MDA1'!L97, 'MDA2'!L97, 'T1'!N97, MAX(T3_R1!M97, T3_R2!M97)))</f>
        <v>0</v>
      </c>
      <c r="T97" s="11">
        <f>IF(AND(COUNTRY_INFO!J97&gt;1,COUNTRY_INFO!J97&lt;4),IF(COUNTRY_INFO!E97&gt;MAX('MDA2'!J97,'T1'!L97,MAX(T3_R1!K97,T3_R2!K97)),MAX('MDA2'!J97,'T1'!L97,MAX(T3_R1!K97,T3_R2!K97)),COUNTRY_INFO!E97),0)</f>
        <v>0</v>
      </c>
      <c r="U97" s="217">
        <f>IF(AND(COUNTRY_INFO!J97&gt;1,COUNTRY_INFO!J97&lt;4), IF(T97/COUNTRY_INFO!E97*100&lt;&gt;0, IF(T97/COUNTRY_INFO!E97*100&gt;100,100,T97/COUNTRY_INFO!E97*100), "-"),0)</f>
        <v>0</v>
      </c>
      <c r="V97" s="11">
        <f>IF(AND(COUNTRY_INFO!J97&gt;1,COUNTRY_INFO!J97&lt;4),IF(COUNTRY_INFO!F97&gt;MAX('MDA1'!K97,'MDA2'!K97,'T1'!M97,MAX(T3_R1!L97,T3_R2!L97)),MAX('MDA1'!K97,'MDA2'!K97,'T1'!M97,MAX(T3_R1!L97,T3_R2!L97)),COUNTRY_INFO!F97),0)</f>
        <v>0</v>
      </c>
      <c r="W97" s="217">
        <f>IF(AND(COUNTRY_INFO!J97&gt;1,COUNTRY_INFO!J97&lt;4), IF(V97/COUNTRY_INFO!F97*100&lt;&gt;0, IF(V97/COUNTRY_INFO!F97*100&gt;100,100,V97/COUNTRY_INFO!F97*100), "-"),0)</f>
        <v>0</v>
      </c>
      <c r="X97" s="11">
        <f t="shared" si="12"/>
        <v>0</v>
      </c>
      <c r="Y97" s="73">
        <f>IF(AND(COUNTRY_INFO!J97&gt;1,COUNTRY_INFO!J97&lt;4), IF(S97/P97*100&lt;&gt;0, IF(X97/P97*100&gt;100,100,X97/P97*100), "-"),0)</f>
        <v>0</v>
      </c>
      <c r="Z97" s="67">
        <f>COUNTRY_INFO!O97</f>
        <v>0</v>
      </c>
      <c r="AA97" s="61"/>
      <c r="AB97" s="61"/>
      <c r="AC97" s="11">
        <f>MAX('T1'!L97,'T2'!J97)+MAX('T1'!M97,'T2'!K97)+MAX('T1'!N97,'T2'!L97)</f>
        <v>0</v>
      </c>
      <c r="AD97" s="11">
        <f>IF(COUNTRY_INFO!K97=1,IF(COUNTRY_INFO!F97*0.33&gt;MAX('T1'!M97,'T2'!K97),MAX('T1'!M97,'T2'!K97),COUNTRY_INFO!F97*0.33),IF(COUNTRY_INFO!K97=2,IF(COUNTRY_INFO!F97*0.5&gt;MAX('T1'!M97,'T2'!K97),MAX('T1'!M97,'T2'!K97),COUNTRY_INFO!F97*0.5),IF(COUNTRY_INFO!K97=3,IF(COUNTRY_INFO!F97&gt;MAX('T1'!M97,'T2'!K97),MAX('T1'!M97,'T2'!K97),COUNTRY_INFO!F97),0)))</f>
        <v>0</v>
      </c>
      <c r="AE97" s="217">
        <f>IF(AND(COUNTRY_INFO!K97&gt;0,COUNTRY_INFO!K97&lt;4),IF(Z97&gt;0,IF(COUNTRY_INFO!K97=1, AD97/(COUNTRY_INFO!F97*0.33)*100, IF(COUNTRY_INFO!K97=2, AD97/(COUNTRY_INFO!F97*0.5)*100, IF(COUNTRY_INFO!K97=3, AD97/COUNTRY_INFO!F97*100))),"-"),0)</f>
        <v>0</v>
      </c>
      <c r="AF97" s="11">
        <f>IF(COUNTRY_INFO!K97=2,IF(COUNTRY_INFO!G97*0.2&gt;MAX('T1'!N97,'T2'!L97),MAX('T1'!N97,'T2'!L97),COUNTRY_INFO!G97*0.2),IF(COUNTRY_INFO!K97=3,IF(COUNTRY_INFO!G97&gt;MAX('T1'!N97,'T2'!L97),MAX('T1'!N97,'T2'!L97),COUNTRY_INFO!G97),0))</f>
        <v>0</v>
      </c>
      <c r="AG97" s="217">
        <f>IF(AND(COUNTRY_INFO!K97&gt;0,COUNTRY_INFO!K97&lt;4),IF(Z97&gt;0,IF(COUNTRY_INFO!K97=1, 0, IF(COUNTRY_INFO!K97=2, AF97/(COUNTRY_INFO!G97*0.2)*100, IF(COUNTRY_INFO!K97=3, AF97/COUNTRY_INFO!G97*100))),"-"),0)</f>
        <v>0</v>
      </c>
      <c r="AH97" s="11">
        <f t="shared" si="13"/>
        <v>0</v>
      </c>
      <c r="AI97" s="73">
        <f>IF(AND(COUNTRY_INFO!K97&gt;0,COUNTRY_INFO!K97&lt;4), IF(AC97/Z97*100&lt;&gt;0, IF(AH97/Z97*100&gt;100,100,AH97/Z97*100), "-"),0)</f>
        <v>0</v>
      </c>
      <c r="AJ97" s="261"/>
      <c r="AK97" s="260">
        <f>IF(AND(D97&lt;&gt;0, D97&lt;&gt;"Unknown",D97&lt;&gt;"Stopped",D97&lt;&gt;"Not required"),D97/COUNTRY_INFO!D97, 0)</f>
        <v>0</v>
      </c>
      <c r="AL97" s="260">
        <f>IF(AND(J97&lt;&gt;0,J97&lt;&gt;"Unknown",J97&lt;&gt;"Stopped",J97&lt;&gt;"Not required"),J97/COUNTRY_INFO!D97, 0)</f>
        <v>0</v>
      </c>
      <c r="AM97" s="260">
        <f>IF(AND(P97&lt;&gt;0,P97&lt;&gt;"Unknown",P97&lt;&gt;"Not required"),P97/(COUNTRY_INFO!E97+COUNTRY_INFO!F97), 0)</f>
        <v>0</v>
      </c>
      <c r="AN97" s="260">
        <f>IF(AND(Z97&lt;&gt;0,Z97&lt;&gt;"Unknown",Z97&lt;&gt;"Not required"),IF(COUNTRY_INFO!K97=1,1,IF(COUNTRY_INFO!K97=2,0.5*COUNTRY_INFO!F97/(0.5*COUNTRY_INFO!F97+0.2*COUNTRY_INFO!G97),IF(COUNTRY_INFO!K97=3,COUNTRY_INFO!F97/(COUNTRY_INFO!F97+COUNTRY_INFO!G97)))),0)</f>
        <v>0</v>
      </c>
      <c r="AO97" s="260">
        <f>IF(AND(Z97&lt;&gt;0,Z97&lt;&gt;"Unknown",Z97&lt;&gt;"Not required"),IF(COUNTRY_INFO!K97=1,0,IF(COUNTRY_INFO!K97=2,0.2*COUNTRY_INFO!G97/(0.5*COUNTRY_INFO!F97+0.2*COUNTRY_INFO!G97),IF(COUNTRY_INFO!K97=3,COUNTRY_INFO!G97/(COUNTRY_INFO!F97+COUNTRY_INFO!G97)))),0)</f>
        <v>0</v>
      </c>
      <c r="AP97" s="259">
        <f>MAX(COUNTRY_INFO!D97*AK97*PROFILE!$G$7,COUNTRY_INFO!D97*AL97*PROFILE!$G$7)</f>
        <v>0</v>
      </c>
      <c r="AQ97" s="259">
        <f>MAX(COUNTRY_INFO!D97*AK97*PROFILE!$G$8,COUNTRY_INFO!D97*AL97*PROFILE!$G$8,COUNTRY_INFO!D97*AM97*PROFILE!$G$8)</f>
        <v>0</v>
      </c>
      <c r="AR97" s="259">
        <f>MAX(COUNTRY_INFO!D97*AK97*PROFILE!$G$9,COUNTRY_INFO!D97*AL97*PROFILE!$G$9,COUNTRY_INFO!D97*AM97*PROFILE!$G$9,IF(AND(DISTRICT!Z97&lt;&gt;"Unknown",Z97&lt;&gt;"Not required"),COUNTRY_INFO!O97*DISTRICT!AN97,0))</f>
        <v>0</v>
      </c>
      <c r="AS97" s="259">
        <f>MAX(COUNTRY_INFO!D97*AK97*PROFILE!$G$10,COUNTRY_INFO!D97*AL97*PROFILE!$G$10,IF(AND(DISTRICT!Z97&lt;&gt;"Unknown",Z97&lt;&gt;"Not required"),COUNTRY_INFO!O97*DISTRICT!AO97,0))</f>
        <v>0</v>
      </c>
      <c r="AT97" s="259">
        <f t="shared" si="14"/>
        <v>0</v>
      </c>
      <c r="AU97" s="258">
        <f t="shared" si="9"/>
        <v>0</v>
      </c>
      <c r="AV97" s="259">
        <f>MAX('MDA2'!J97,'T1'!L97,'T2'!J97,T3_R1!K97,T3_R2!K97)</f>
        <v>0</v>
      </c>
      <c r="AW97" s="259">
        <f>MAX('MDA1'!K97,'MDA2'!K97,'MDA3'!I97,'MDA3'!L97,'T1'!M97,'T2'!K97,T3_R1!L97,T3_R2!L97)</f>
        <v>0</v>
      </c>
      <c r="AX97" s="259">
        <f>MAX('MDA1'!L97,'MDA2'!L97,'MDA3'!J97,'MDA3'!M97,'T1'!N97,'T2'!L97,T3_R1!M97,T3_R2!M97)</f>
        <v>0</v>
      </c>
      <c r="AY97" s="259">
        <f t="shared" si="15"/>
        <v>0</v>
      </c>
      <c r="AZ97" s="259">
        <f>MAX('MDA2'!J97,T97)</f>
        <v>0</v>
      </c>
      <c r="BA97" s="259">
        <f>MAX('MDA1'!K97,'MDA2'!K97,'MDA3'!I97,'MDA3'!L97,V97,AD97)</f>
        <v>0</v>
      </c>
      <c r="BB97" s="259">
        <f>MAX('MDA1'!L97,'MDA2'!L97,'MDA3'!J97,'MDA3'!M97,AF97)</f>
        <v>0</v>
      </c>
      <c r="BC97" s="259">
        <f t="shared" si="10"/>
        <v>0</v>
      </c>
      <c r="BD97" s="260">
        <f t="shared" si="11"/>
        <v>0</v>
      </c>
    </row>
    <row r="98" spans="1:56" x14ac:dyDescent="0.2">
      <c r="A98" s="10" t="str">
        <f>IF(COUNTRY_INFO!A98=0," ",COUNTRY_INFO!A98)</f>
        <v>Ethiopia</v>
      </c>
      <c r="B98" s="10" t="str">
        <f>IF(COUNTRY_INFO!B98=0," ",COUNTRY_INFO!B98)</f>
        <v>AmharaNorth Gondar</v>
      </c>
      <c r="C98" s="87" t="str">
        <f>IF(COUNTRY_INFO!C98=0," ",COUNTRY_INFO!C98)</f>
        <v>Lay Armachiho</v>
      </c>
      <c r="D98" s="67">
        <f>COUNTRY_INFO!L98</f>
        <v>0</v>
      </c>
      <c r="E98" s="61"/>
      <c r="F98" s="61"/>
      <c r="G98" s="11">
        <f>MAX('MDA1'!M98,'MDA2'!M98)</f>
        <v>0</v>
      </c>
      <c r="H98" s="11">
        <f>IF(AND(COUNTRY_INFO!H98&gt;0,COUNTRY_INFO!H98&lt;4),IF(D98&gt;MAX('MDA1'!M98,'MDA2'!M98),MAX('MDA1'!M98,'MDA2'!M98),D98),0)</f>
        <v>0</v>
      </c>
      <c r="I98" s="73">
        <f>IF(AND(COUNTRY_INFO!H98&gt;0,COUNTRY_INFO!H98&lt;4), IF(G98/D98*100&lt;&gt;0, IF(G98/D98*100&gt;100,100,G98/D98*100), "-"),0)</f>
        <v>0</v>
      </c>
      <c r="J98" s="67">
        <f>COUNTRY_INFO!M98</f>
        <v>0</v>
      </c>
      <c r="K98" s="61"/>
      <c r="L98" s="61"/>
      <c r="M98" s="11">
        <f>MAX('MDA1'!M98,MAX('MDA3'!I98,'MDA3'!L98)+MAX('MDA3'!J98,'MDA3'!M98))</f>
        <v>0</v>
      </c>
      <c r="N98" s="11">
        <f>IF(AND(COUNTRY_INFO!I98&gt;0,COUNTRY_INFO!I98&lt;4),IF(J98&gt;MAX('MDA1'!M98,MAX('MDA3'!I98,'MDA3'!L98)+MAX('MDA3'!J98,'MDA3'!M98)),MAX('MDA1'!M98,MAX('MDA3'!I98,'MDA3'!L98)+MAX('MDA3'!J98,'MDA3'!M98)),J98),0)</f>
        <v>0</v>
      </c>
      <c r="O98" s="73">
        <f>IF(AND(COUNTRY_INFO!I98&gt;0,COUNTRY_INFO!I98&lt;4), IF(M98/J98*100&lt;&gt;0, IF(M98/J98*100&gt;100,100,M98/J98*100), "-"),0)</f>
        <v>0</v>
      </c>
      <c r="P98" s="67">
        <f>COUNTRY_INFO!N98</f>
        <v>61167</v>
      </c>
      <c r="Q98" s="61"/>
      <c r="R98" s="61"/>
      <c r="S98" s="11">
        <f>SUM(MAX('MDA2'!J98, 'T1'!L98, MAX(T3_R1!K98, T3_R2!K98)), MAX('MDA1'!K98, 'MDA2'!K98, 'T1'!M98, MAX(T3_R1!L98, T3_R2!L98)), MAX('MDA1'!L98, 'MDA2'!L98, 'T1'!N98, MAX(T3_R1!M98, T3_R2!M98)))</f>
        <v>51817</v>
      </c>
      <c r="T98" s="11">
        <f>IF(AND(COUNTRY_INFO!J98&gt;1,COUNTRY_INFO!J98&lt;4),IF(COUNTRY_INFO!E98&gt;MAX('MDA2'!J98,'T1'!L98,MAX(T3_R1!K98,T3_R2!K98)),MAX('MDA2'!J98,'T1'!L98,MAX(T3_R1!K98,T3_R2!K98)),COUNTRY_INFO!E98),0)</f>
        <v>0</v>
      </c>
      <c r="U98" s="217" t="str">
        <f>IF(AND(COUNTRY_INFO!J98&gt;1,COUNTRY_INFO!J98&lt;4), IF(T98/COUNTRY_INFO!E98*100&lt;&gt;0, IF(T98/COUNTRY_INFO!E98*100&gt;100,100,T98/COUNTRY_INFO!E98*100), "-"),0)</f>
        <v>-</v>
      </c>
      <c r="V98" s="11">
        <f>IF(AND(COUNTRY_INFO!J98&gt;1,COUNTRY_INFO!J98&lt;4),IF(COUNTRY_INFO!F98&gt;MAX('MDA1'!K98,'MDA2'!K98,'T1'!M98,MAX(T3_R1!L98,T3_R2!L98)),MAX('MDA1'!K98,'MDA2'!K98,'T1'!M98,MAX(T3_R1!L98,T3_R2!L98)),COUNTRY_INFO!F98),0)</f>
        <v>41695</v>
      </c>
      <c r="W98" s="217">
        <f>IF(AND(COUNTRY_INFO!J98&gt;1,COUNTRY_INFO!J98&lt;4), IF(V98/COUNTRY_INFO!F98*100&lt;&gt;0, IF(V98/COUNTRY_INFO!F98*100&gt;100,100,V98/COUNTRY_INFO!F98*100), "-"),0)</f>
        <v>100</v>
      </c>
      <c r="X98" s="11">
        <f t="shared" si="12"/>
        <v>41695</v>
      </c>
      <c r="Y98" s="73">
        <f>IF(AND(COUNTRY_INFO!J98&gt;1,COUNTRY_INFO!J98&lt;4), IF(S98/P98*100&lt;&gt;0, IF(X98/P98*100&gt;100,100,X98/P98*100), "-"),0)</f>
        <v>68.165841058086869</v>
      </c>
      <c r="Z98" s="67">
        <f>COUNTRY_INFO!O98</f>
        <v>123964</v>
      </c>
      <c r="AA98" s="61"/>
      <c r="AB98" s="61"/>
      <c r="AC98" s="11">
        <f>MAX('T1'!L98,'T2'!J98)+MAX('T1'!M98,'T2'!K98)+MAX('T1'!N98,'T2'!L98)</f>
        <v>0</v>
      </c>
      <c r="AD98" s="11">
        <f>IF(COUNTRY_INFO!K98=1,IF(COUNTRY_INFO!F98*0.33&gt;MAX('T1'!M98,'T2'!K98),MAX('T1'!M98,'T2'!K98),COUNTRY_INFO!F98*0.33),IF(COUNTRY_INFO!K98=2,IF(COUNTRY_INFO!F98*0.5&gt;MAX('T1'!M98,'T2'!K98),MAX('T1'!M98,'T2'!K98),COUNTRY_INFO!F98*0.5),IF(COUNTRY_INFO!K98=3,IF(COUNTRY_INFO!F98&gt;MAX('T1'!M98,'T2'!K98),MAX('T1'!M98,'T2'!K98),COUNTRY_INFO!F98),0)))</f>
        <v>0</v>
      </c>
      <c r="AE98" s="217">
        <f>IF(AND(COUNTRY_INFO!K98&gt;0,COUNTRY_INFO!K98&lt;4),IF(Z98&gt;0,IF(COUNTRY_INFO!K98=1, AD98/(COUNTRY_INFO!F98*0.33)*100, IF(COUNTRY_INFO!K98=2, AD98/(COUNTRY_INFO!F98*0.5)*100, IF(COUNTRY_INFO!K98=3, AD98/COUNTRY_INFO!F98*100))),"-"),0)</f>
        <v>0</v>
      </c>
      <c r="AF98" s="11">
        <f>IF(COUNTRY_INFO!K98=2,IF(COUNTRY_INFO!G98*0.2&gt;MAX('T1'!N98,'T2'!L98),MAX('T1'!N98,'T2'!L98),COUNTRY_INFO!G98*0.2),IF(COUNTRY_INFO!K98=3,IF(COUNTRY_INFO!G98&gt;MAX('T1'!N98,'T2'!L98),MAX('T1'!N98,'T2'!L98),COUNTRY_INFO!G98),0))</f>
        <v>0</v>
      </c>
      <c r="AG98" s="217">
        <f>IF(AND(COUNTRY_INFO!K98&gt;0,COUNTRY_INFO!K98&lt;4),IF(Z98&gt;0,IF(COUNTRY_INFO!K98=1, 0, IF(COUNTRY_INFO!K98=2, AF98/(COUNTRY_INFO!G98*0.2)*100, IF(COUNTRY_INFO!K98=3, AF98/COUNTRY_INFO!G98*100))),"-"),0)</f>
        <v>0</v>
      </c>
      <c r="AH98" s="11">
        <f t="shared" si="13"/>
        <v>0</v>
      </c>
      <c r="AI98" s="73" t="str">
        <f>IF(AND(COUNTRY_INFO!K98&gt;0,COUNTRY_INFO!K98&lt;4), IF(AC98/Z98*100&lt;&gt;0, IF(AH98/Z98*100&gt;100,100,AH98/Z98*100), "-"),0)</f>
        <v>-</v>
      </c>
      <c r="AJ98" s="261"/>
      <c r="AK98" s="260">
        <f>IF(AND(D98&lt;&gt;0, D98&lt;&gt;"Unknown",D98&lt;&gt;"Stopped",D98&lt;&gt;"Not required"),D98/COUNTRY_INFO!D98, 0)</f>
        <v>0</v>
      </c>
      <c r="AL98" s="260">
        <f>IF(AND(J98&lt;&gt;0,J98&lt;&gt;"Unknown",J98&lt;&gt;"Stopped",J98&lt;&gt;"Not required"),J98/COUNTRY_INFO!D98, 0)</f>
        <v>0</v>
      </c>
      <c r="AM98" s="260">
        <f>IF(AND(P98&lt;&gt;0,P98&lt;&gt;"Unknown",P98&lt;&gt;"Not required"),P98/(COUNTRY_INFO!E98+COUNTRY_INFO!F98), 0)</f>
        <v>1</v>
      </c>
      <c r="AN98" s="260">
        <f>IF(AND(Z98&lt;&gt;0,Z98&lt;&gt;"Unknown",Z98&lt;&gt;"Not required"),IF(COUNTRY_INFO!K98=1,1,IF(COUNTRY_INFO!K98=2,0.5*COUNTRY_INFO!F98/(0.5*COUNTRY_INFO!F98+0.2*COUNTRY_INFO!G98),IF(COUNTRY_INFO!K98=3,COUNTRY_INFO!F98/(COUNTRY_INFO!F98+COUNTRY_INFO!G98)))),0)</f>
        <v>0.3363476493175438</v>
      </c>
      <c r="AO98" s="260">
        <f>IF(AND(Z98&lt;&gt;0,Z98&lt;&gt;"Unknown",Z98&lt;&gt;"Not required"),IF(COUNTRY_INFO!K98=1,0,IF(COUNTRY_INFO!K98=2,0.2*COUNTRY_INFO!G98/(0.5*COUNTRY_INFO!F98+0.2*COUNTRY_INFO!G98),IF(COUNTRY_INFO!K98=3,COUNTRY_INFO!G98/(COUNTRY_INFO!F98+COUNTRY_INFO!G98)))),0)</f>
        <v>0.6636523506824562</v>
      </c>
      <c r="AP98" s="259">
        <f>MAX(COUNTRY_INFO!D98*AK98*PROFILE!$G$7,COUNTRY_INFO!D98*AL98*PROFILE!$G$7)</f>
        <v>0</v>
      </c>
      <c r="AQ98" s="259">
        <f>MAX(COUNTRY_INFO!D98*AK98*PROFILE!$G$8,COUNTRY_INFO!D98*AL98*PROFILE!$G$8,COUNTRY_INFO!D98*AM98*PROFILE!$G$8)</f>
        <v>21008.287253656512</v>
      </c>
      <c r="AR98" s="259">
        <f>MAX(COUNTRY_INFO!D98*AK98*PROFILE!$G$9,COUNTRY_INFO!D98*AL98*PROFILE!$G$9,COUNTRY_INFO!D98*AM98*PROFILE!$G$9,IF(AND(DISTRICT!Z98&lt;&gt;"Unknown",Z98&lt;&gt;"Not required"),COUNTRY_INFO!O98*DISTRICT!AN98,0))</f>
        <v>43628.070478735855</v>
      </c>
      <c r="AS98" s="259">
        <f>MAX(COUNTRY_INFO!D98*AK98*PROFILE!$G$10,COUNTRY_INFO!D98*AL98*PROFILE!$G$10,IF(AND(DISTRICT!Z98&lt;&gt;"Unknown",Z98&lt;&gt;"Not required"),COUNTRY_INFO!O98*DISTRICT!AO98,0))</f>
        <v>82269</v>
      </c>
      <c r="AT98" s="259">
        <f t="shared" si="14"/>
        <v>146905.35773239238</v>
      </c>
      <c r="AU98" s="258">
        <f t="shared" si="9"/>
        <v>0</v>
      </c>
      <c r="AV98" s="259">
        <f>MAX('MDA2'!J98,'T1'!L98,'T2'!J98,T3_R1!K98,T3_R2!K98)</f>
        <v>0</v>
      </c>
      <c r="AW98" s="259">
        <f>MAX('MDA1'!K98,'MDA2'!K98,'MDA3'!I98,'MDA3'!L98,'T1'!M98,'T2'!K98,T3_R1!L98,T3_R2!L98)</f>
        <v>51817</v>
      </c>
      <c r="AX98" s="259">
        <f>MAX('MDA1'!L98,'MDA2'!L98,'MDA3'!J98,'MDA3'!M98,'T1'!N98,'T2'!L98,T3_R1!M98,T3_R2!M98)</f>
        <v>0</v>
      </c>
      <c r="AY98" s="259">
        <f t="shared" si="15"/>
        <v>51817</v>
      </c>
      <c r="AZ98" s="259">
        <f>MAX('MDA2'!J98,T98)</f>
        <v>0</v>
      </c>
      <c r="BA98" s="259">
        <f>MAX('MDA1'!K98,'MDA2'!K98,'MDA3'!I98,'MDA3'!L98,V98,AD98)</f>
        <v>41695</v>
      </c>
      <c r="BB98" s="259">
        <f>MAX('MDA1'!L98,'MDA2'!L98,'MDA3'!J98,'MDA3'!M98,AF98)</f>
        <v>0</v>
      </c>
      <c r="BC98" s="259">
        <f t="shared" si="10"/>
        <v>41695</v>
      </c>
      <c r="BD98" s="260">
        <f t="shared" si="11"/>
        <v>28.38221875879638</v>
      </c>
    </row>
    <row r="99" spans="1:56" x14ac:dyDescent="0.2">
      <c r="A99" s="10" t="str">
        <f>IF(COUNTRY_INFO!A99=0," ",COUNTRY_INFO!A99)</f>
        <v>Ethiopia</v>
      </c>
      <c r="B99" s="10" t="str">
        <f>IF(COUNTRY_INFO!B99=0," ",COUNTRY_INFO!B99)</f>
        <v>AmharaNorth Gondar</v>
      </c>
      <c r="C99" s="87" t="str">
        <f>IF(COUNTRY_INFO!C99=0," ",COUNTRY_INFO!C99)</f>
        <v>Metema</v>
      </c>
      <c r="D99" s="67">
        <f>COUNTRY_INFO!L99</f>
        <v>149700</v>
      </c>
      <c r="E99" s="61"/>
      <c r="F99" s="61"/>
      <c r="G99" s="11">
        <f>MAX('MDA1'!M99,'MDA2'!M99)</f>
        <v>100164</v>
      </c>
      <c r="H99" s="11">
        <f>IF(AND(COUNTRY_INFO!H99&gt;0,COUNTRY_INFO!H99&lt;4),IF(D99&gt;MAX('MDA1'!M99,'MDA2'!M99),MAX('MDA1'!M99,'MDA2'!M99),D99),0)</f>
        <v>100164</v>
      </c>
      <c r="I99" s="73">
        <f>IF(AND(COUNTRY_INFO!H99&gt;0,COUNTRY_INFO!H99&lt;4), IF(G99/D99*100&lt;&gt;0, IF(G99/D99*100&gt;100,100,G99/D99*100), "-"),0)</f>
        <v>66.909819639278552</v>
      </c>
      <c r="J99" s="67">
        <f>COUNTRY_INFO!M99</f>
        <v>149700</v>
      </c>
      <c r="K99" s="61"/>
      <c r="L99" s="61"/>
      <c r="M99" s="11">
        <f>MAX('MDA1'!M99,MAX('MDA3'!I99,'MDA3'!L99)+MAX('MDA3'!J99,'MDA3'!M99))</f>
        <v>100164</v>
      </c>
      <c r="N99" s="11">
        <f>IF(AND(COUNTRY_INFO!I99&gt;0,COUNTRY_INFO!I99&lt;4),IF(J99&gt;MAX('MDA1'!M99,MAX('MDA3'!I99,'MDA3'!L99)+MAX('MDA3'!J99,'MDA3'!M99)),MAX('MDA1'!M99,MAX('MDA3'!I99,'MDA3'!L99)+MAX('MDA3'!J99,'MDA3'!M99)),J99),0)</f>
        <v>100164</v>
      </c>
      <c r="O99" s="73">
        <f>IF(AND(COUNTRY_INFO!I99&gt;0,COUNTRY_INFO!I99&lt;4), IF(M99/J99*100&lt;&gt;0, IF(M99/J99*100&gt;100,100,M99/J99*100), "-"),0)</f>
        <v>66.909819639278552</v>
      </c>
      <c r="P99" s="67">
        <f>COUNTRY_INFO!N99</f>
        <v>63838</v>
      </c>
      <c r="Q99" s="61"/>
      <c r="R99" s="61"/>
      <c r="S99" s="11">
        <f>SUM(MAX('MDA2'!J99, 'T1'!L99, MAX(T3_R1!K99, T3_R2!K99)), MAX('MDA1'!K99, 'MDA2'!K99, 'T1'!M99, MAX(T3_R1!L99, T3_R2!L99)), MAX('MDA1'!L99, 'MDA2'!L99, 'T1'!N99, MAX(T3_R1!M99, T3_R2!M99)))</f>
        <v>112845</v>
      </c>
      <c r="T99" s="11">
        <f>IF(AND(COUNTRY_INFO!J99&gt;1,COUNTRY_INFO!J99&lt;4),IF(COUNTRY_INFO!E99&gt;MAX('MDA2'!J99,'T1'!L99,MAX(T3_R1!K99,T3_R2!K99)),MAX('MDA2'!J99,'T1'!L99,MAX(T3_R1!K99,T3_R2!K99)),COUNTRY_INFO!E99),0)</f>
        <v>0</v>
      </c>
      <c r="U99" s="217" t="str">
        <f>IF(AND(COUNTRY_INFO!J99&gt;1,COUNTRY_INFO!J99&lt;4), IF(T99/COUNTRY_INFO!E99*100&lt;&gt;0, IF(T99/COUNTRY_INFO!E99*100&gt;100,100,T99/COUNTRY_INFO!E99*100), "-"),0)</f>
        <v>-</v>
      </c>
      <c r="V99" s="11">
        <f>IF(AND(COUNTRY_INFO!J99&gt;1,COUNTRY_INFO!J99&lt;4),IF(COUNTRY_INFO!F99&gt;MAX('MDA1'!K99,'MDA2'!K99,'T1'!M99,MAX(T3_R1!L99,T3_R2!L99)),MAX('MDA1'!K99,'MDA2'!K99,'T1'!M99,MAX(T3_R1!L99,T3_R2!L99)),COUNTRY_INFO!F99),0)</f>
        <v>39634</v>
      </c>
      <c r="W99" s="217">
        <f>IF(AND(COUNTRY_INFO!J99&gt;1,COUNTRY_INFO!J99&lt;4), IF(V99/COUNTRY_INFO!F99*100&lt;&gt;0, IF(V99/COUNTRY_INFO!F99*100&gt;100,100,V99/COUNTRY_INFO!F99*100), "-"),0)</f>
        <v>91.079143303612469</v>
      </c>
      <c r="X99" s="11">
        <f t="shared" si="12"/>
        <v>39634</v>
      </c>
      <c r="Y99" s="73">
        <f>IF(AND(COUNTRY_INFO!J99&gt;1,COUNTRY_INFO!J99&lt;4), IF(S99/P99*100&lt;&gt;0, IF(X99/P99*100&gt;100,100,X99/P99*100), "-"),0)</f>
        <v>62.085278360850907</v>
      </c>
      <c r="Z99" s="67">
        <f>COUNTRY_INFO!O99</f>
        <v>129378</v>
      </c>
      <c r="AA99" s="61"/>
      <c r="AB99" s="61"/>
      <c r="AC99" s="11">
        <f>MAX('T1'!L99,'T2'!J99)+MAX('T1'!M99,'T2'!K99)+MAX('T1'!N99,'T2'!L99)</f>
        <v>112845</v>
      </c>
      <c r="AD99" s="11">
        <f>IF(COUNTRY_INFO!K99=1,IF(COUNTRY_INFO!F99*0.33&gt;MAX('T1'!M99,'T2'!K99),MAX('T1'!M99,'T2'!K99),COUNTRY_INFO!F99*0.33),IF(COUNTRY_INFO!K99=2,IF(COUNTRY_INFO!F99*0.5&gt;MAX('T1'!M99,'T2'!K99),MAX('T1'!M99,'T2'!K99),COUNTRY_INFO!F99*0.5),IF(COUNTRY_INFO!K99=3,IF(COUNTRY_INFO!F99&gt;MAX('T1'!M99,'T2'!K99),MAX('T1'!M99,'T2'!K99),COUNTRY_INFO!F99),0)))</f>
        <v>39634</v>
      </c>
      <c r="AE99" s="217">
        <f>IF(AND(COUNTRY_INFO!K99&gt;0,COUNTRY_INFO!K99&lt;4),IF(Z99&gt;0,IF(COUNTRY_INFO!K99=1, AD99/(COUNTRY_INFO!F99*0.33)*100, IF(COUNTRY_INFO!K99=2, AD99/(COUNTRY_INFO!F99*0.5)*100, IF(COUNTRY_INFO!K99=3, AD99/COUNTRY_INFO!F99*100))),"-"),0)</f>
        <v>91.079143303612469</v>
      </c>
      <c r="AF99" s="11">
        <f>IF(COUNTRY_INFO!K99=2,IF(COUNTRY_INFO!G99*0.2&gt;MAX('T1'!N99,'T2'!L99),MAX('T1'!N99,'T2'!L99),COUNTRY_INFO!G99*0.2),IF(COUNTRY_INFO!K99=3,IF(COUNTRY_INFO!G99&gt;MAX('T1'!N99,'T2'!L99),MAX('T1'!N99,'T2'!L99),COUNTRY_INFO!G99),0))</f>
        <v>73211</v>
      </c>
      <c r="AG99" s="217">
        <f>IF(AND(COUNTRY_INFO!K99&gt;0,COUNTRY_INFO!K99&lt;4),IF(Z99&gt;0,IF(COUNTRY_INFO!K99=1, 0, IF(COUNTRY_INFO!K99=2, AF99/(COUNTRY_INFO!G99*0.2)*100, IF(COUNTRY_INFO!K99=3, AF99/COUNTRY_INFO!G99*100))),"-"),0)</f>
        <v>85.265891779832756</v>
      </c>
      <c r="AH99" s="11">
        <f t="shared" si="13"/>
        <v>112845</v>
      </c>
      <c r="AI99" s="73">
        <f>IF(AND(COUNTRY_INFO!K99&gt;0,COUNTRY_INFO!K99&lt;4), IF(AC99/Z99*100&lt;&gt;0, IF(AH99/Z99*100&gt;100,100,AH99/Z99*100), "-"),0)</f>
        <v>87.22116588600845</v>
      </c>
      <c r="AJ99" s="261"/>
      <c r="AK99" s="260">
        <f>IF(AND(D99&lt;&gt;0, D99&lt;&gt;"Unknown",D99&lt;&gt;"Stopped",D99&lt;&gt;"Not required"),D99/COUNTRY_INFO!D99, 0)</f>
        <v>1</v>
      </c>
      <c r="AL99" s="260">
        <f>IF(AND(J99&lt;&gt;0,J99&lt;&gt;"Unknown",J99&lt;&gt;"Stopped",J99&lt;&gt;"Not required"),J99/COUNTRY_INFO!D99, 0)</f>
        <v>1</v>
      </c>
      <c r="AM99" s="260">
        <f>IF(AND(P99&lt;&gt;0,P99&lt;&gt;"Unknown",P99&lt;&gt;"Not required"),P99/(COUNTRY_INFO!E99+COUNTRY_INFO!F99), 0)</f>
        <v>1</v>
      </c>
      <c r="AN99" s="260">
        <f>IF(AND(Z99&lt;&gt;0,Z99&lt;&gt;"Unknown",Z99&lt;&gt;"Not required"),IF(COUNTRY_INFO!K99=1,1,IF(COUNTRY_INFO!K99=2,0.5*COUNTRY_INFO!F99/(0.5*COUNTRY_INFO!F99+0.2*COUNTRY_INFO!G99),IF(COUNTRY_INFO!K99=3,COUNTRY_INFO!F99/(COUNTRY_INFO!F99+COUNTRY_INFO!G99)))),0)</f>
        <v>0.33634775618729612</v>
      </c>
      <c r="AO99" s="260">
        <f>IF(AND(Z99&lt;&gt;0,Z99&lt;&gt;"Unknown",Z99&lt;&gt;"Not required"),IF(COUNTRY_INFO!K99=1,0,IF(COUNTRY_INFO!K99=2,0.2*COUNTRY_INFO!G99/(0.5*COUNTRY_INFO!F99+0.2*COUNTRY_INFO!G99),IF(COUNTRY_INFO!K99=3,COUNTRY_INFO!G99/(COUNTRY_INFO!F99+COUNTRY_INFO!G99)))),0)</f>
        <v>0.66365224381270382</v>
      </c>
      <c r="AP99" s="259">
        <f>MAX(COUNTRY_INFO!D99*AK99*PROFILE!$G$7,COUNTRY_INFO!D99*AL99*PROFILE!$G$7)</f>
        <v>1.5674012372313601E-2</v>
      </c>
      <c r="AQ99" s="259">
        <f>MAX(COUNTRY_INFO!D99*AK99*PROFILE!$G$8,COUNTRY_INFO!D99*AL99*PROFILE!$G$8,COUNTRY_INFO!D99*AM99*PROFILE!$G$8)</f>
        <v>21925.741110128416</v>
      </c>
      <c r="AR99" s="259">
        <f>MAX(COUNTRY_INFO!D99*AK99*PROFILE!$G$9,COUNTRY_INFO!D99*AL99*PROFILE!$G$9,COUNTRY_INFO!D99*AM99*PROFILE!$G$9,IF(AND(DISTRICT!Z99&lt;&gt;"Unknown",Z99&lt;&gt;"Not required"),COUNTRY_INFO!O99*DISTRICT!AN99,0))</f>
        <v>45533.353904645679</v>
      </c>
      <c r="AS99" s="259">
        <f>MAX(COUNTRY_INFO!D99*AK99*PROFILE!$G$10,COUNTRY_INFO!D99*AL99*PROFILE!$G$10,IF(AND(DISTRICT!Z99&lt;&gt;"Unknown",Z99&lt;&gt;"Not required"),COUNTRY_INFO!O99*DISTRICT!AO99,0))</f>
        <v>85862</v>
      </c>
      <c r="AT99" s="259">
        <f t="shared" si="14"/>
        <v>153321.11068878646</v>
      </c>
      <c r="AU99" s="258" t="str">
        <f t="shared" si="9"/>
        <v>Y</v>
      </c>
      <c r="AV99" s="259">
        <f>MAX('MDA2'!J99,'T1'!L99,'T2'!J99,T3_R1!K99,T3_R2!K99)</f>
        <v>0</v>
      </c>
      <c r="AW99" s="259">
        <f>MAX('MDA1'!K99,'MDA2'!K99,'MDA3'!I99,'MDA3'!L99,'T1'!M99,'T2'!K99,T3_R1!L99,T3_R2!L99)</f>
        <v>39634</v>
      </c>
      <c r="AX99" s="259">
        <f>MAX('MDA1'!L99,'MDA2'!L99,'MDA3'!J99,'MDA3'!M99,'T1'!N99,'T2'!L99,T3_R1!M99,T3_R2!M99)</f>
        <v>73211</v>
      </c>
      <c r="AY99" s="259">
        <f t="shared" si="15"/>
        <v>112845</v>
      </c>
      <c r="AZ99" s="259">
        <f>MAX('MDA2'!J99,T99)</f>
        <v>0</v>
      </c>
      <c r="BA99" s="259">
        <f>MAX('MDA1'!K99,'MDA2'!K99,'MDA3'!I99,'MDA3'!L99,V99,AD99)</f>
        <v>39634</v>
      </c>
      <c r="BB99" s="259">
        <f>MAX('MDA1'!L99,'MDA2'!L99,'MDA3'!J99,'MDA3'!M99,AF99)</f>
        <v>73211</v>
      </c>
      <c r="BC99" s="259">
        <f t="shared" si="10"/>
        <v>112845</v>
      </c>
      <c r="BD99" s="260">
        <f t="shared" si="11"/>
        <v>73.600432121219441</v>
      </c>
    </row>
    <row r="100" spans="1:56" x14ac:dyDescent="0.2">
      <c r="A100" s="10" t="str">
        <f>IF(COUNTRY_INFO!A100=0," ",COUNTRY_INFO!A100)</f>
        <v>Ethiopia</v>
      </c>
      <c r="B100" s="10" t="str">
        <f>IF(COUNTRY_INFO!B100=0," ",COUNTRY_INFO!B100)</f>
        <v>AmharaNorth Gondar</v>
      </c>
      <c r="C100" s="87" t="str">
        <f>IF(COUNTRY_INFO!C100=0," ",COUNTRY_INFO!C100)</f>
        <v>Mirab Belesa</v>
      </c>
      <c r="D100" s="67">
        <f>COUNTRY_INFO!L100</f>
        <v>0</v>
      </c>
      <c r="E100" s="61"/>
      <c r="F100" s="61"/>
      <c r="G100" s="11">
        <f>MAX('MDA1'!M100,'MDA2'!M100)</f>
        <v>0</v>
      </c>
      <c r="H100" s="11">
        <f>IF(AND(COUNTRY_INFO!H100&gt;0,COUNTRY_INFO!H100&lt;4),IF(D100&gt;MAX('MDA1'!M100,'MDA2'!M100),MAX('MDA1'!M100,'MDA2'!M100),D100),0)</f>
        <v>0</v>
      </c>
      <c r="I100" s="73">
        <f>IF(AND(COUNTRY_INFO!H100&gt;0,COUNTRY_INFO!H100&lt;4), IF(G100/D100*100&lt;&gt;0, IF(G100/D100*100&gt;100,100,G100/D100*100), "-"),0)</f>
        <v>0</v>
      </c>
      <c r="J100" s="67">
        <f>COUNTRY_INFO!M100</f>
        <v>0</v>
      </c>
      <c r="K100" s="61"/>
      <c r="L100" s="61"/>
      <c r="M100" s="11">
        <f>MAX('MDA1'!M100,MAX('MDA3'!I100,'MDA3'!L100)+MAX('MDA3'!J100,'MDA3'!M100))</f>
        <v>0</v>
      </c>
      <c r="N100" s="11">
        <f>IF(AND(COUNTRY_INFO!I100&gt;0,COUNTRY_INFO!I100&lt;4),IF(J100&gt;MAX('MDA1'!M100,MAX('MDA3'!I100,'MDA3'!L100)+MAX('MDA3'!J100,'MDA3'!M100)),MAX('MDA1'!M100,MAX('MDA3'!I100,'MDA3'!L100)+MAX('MDA3'!J100,'MDA3'!M100)),J100),0)</f>
        <v>0</v>
      </c>
      <c r="O100" s="73">
        <f>IF(AND(COUNTRY_INFO!I100&gt;0,COUNTRY_INFO!I100&lt;4), IF(M100/J100*100&lt;&gt;0, IF(M100/J100*100&gt;100,100,M100/J100*100), "-"),0)</f>
        <v>0</v>
      </c>
      <c r="P100" s="67">
        <f>COUNTRY_INFO!N100</f>
        <v>84847</v>
      </c>
      <c r="Q100" s="61"/>
      <c r="R100" s="61"/>
      <c r="S100" s="11">
        <f>SUM(MAX('MDA2'!J100, 'T1'!L100, MAX(T3_R1!K100, T3_R2!K100)), MAX('MDA1'!K100, 'MDA2'!K100, 'T1'!M100, MAX(T3_R1!L100, T3_R2!L100)), MAX('MDA1'!L100, 'MDA2'!L100, 'T1'!N100, MAX(T3_R1!M100, T3_R2!M100)))</f>
        <v>54918</v>
      </c>
      <c r="T100" s="11">
        <f>IF(AND(COUNTRY_INFO!J100&gt;1,COUNTRY_INFO!J100&lt;4),IF(COUNTRY_INFO!E100&gt;MAX('MDA2'!J100,'T1'!L100,MAX(T3_R1!K100,T3_R2!K100)),MAX('MDA2'!J100,'T1'!L100,MAX(T3_R1!K100,T3_R2!K100)),COUNTRY_INFO!E100),0)</f>
        <v>0</v>
      </c>
      <c r="U100" s="217" t="str">
        <f>IF(AND(COUNTRY_INFO!J100&gt;1,COUNTRY_INFO!J100&lt;4), IF(T100/COUNTRY_INFO!E100*100&lt;&gt;0, IF(T100/COUNTRY_INFO!E100*100&gt;100,100,T100/COUNTRY_INFO!E100*100), "-"),0)</f>
        <v>-</v>
      </c>
      <c r="V100" s="11">
        <f>IF(AND(COUNTRY_INFO!J100&gt;1,COUNTRY_INFO!J100&lt;4),IF(COUNTRY_INFO!F100&gt;MAX('MDA1'!K100,'MDA2'!K100,'T1'!M100,MAX(T3_R1!L100,T3_R2!L100)),MAX('MDA1'!K100,'MDA2'!K100,'T1'!M100,MAX(T3_R1!L100,T3_R2!L100)),COUNTRY_INFO!F100),0)</f>
        <v>54918</v>
      </c>
      <c r="W100" s="217">
        <f>IF(AND(COUNTRY_INFO!J100&gt;1,COUNTRY_INFO!J100&lt;4), IF(V100/COUNTRY_INFO!F100*100&lt;&gt;0, IF(V100/COUNTRY_INFO!F100*100&gt;100,100,V100/COUNTRY_INFO!F100*100), "-"),0)</f>
        <v>94.953057731210123</v>
      </c>
      <c r="X100" s="11">
        <f t="shared" si="12"/>
        <v>54918</v>
      </c>
      <c r="Y100" s="73">
        <f>IF(AND(COUNTRY_INFO!J100&gt;1,COUNTRY_INFO!J100&lt;4), IF(S100/P100*100&lt;&gt;0, IF(X100/P100*100&gt;100,100,X100/P100*100), "-"),0)</f>
        <v>64.725918417858026</v>
      </c>
      <c r="Z100" s="67">
        <f>COUNTRY_INFO!O100</f>
        <v>51742.3</v>
      </c>
      <c r="AA100" s="61"/>
      <c r="AB100" s="61"/>
      <c r="AC100" s="11">
        <f>MAX('T1'!L100,'T2'!J100)+MAX('T1'!M100,'T2'!K100)+MAX('T1'!N100,'T2'!L100)</f>
        <v>0</v>
      </c>
      <c r="AD100" s="11">
        <f>IF(COUNTRY_INFO!K100=1,IF(COUNTRY_INFO!F100*0.33&gt;MAX('T1'!M100,'T2'!K100),MAX('T1'!M100,'T2'!K100),COUNTRY_INFO!F100*0.33),IF(COUNTRY_INFO!K100=2,IF(COUNTRY_INFO!F100*0.5&gt;MAX('T1'!M100,'T2'!K100),MAX('T1'!M100,'T2'!K100),COUNTRY_INFO!F100*0.5),IF(COUNTRY_INFO!K100=3,IF(COUNTRY_INFO!F100&gt;MAX('T1'!M100,'T2'!K100),MAX('T1'!M100,'T2'!K100),COUNTRY_INFO!F100),0)))</f>
        <v>0</v>
      </c>
      <c r="AE100" s="217">
        <f>IF(AND(COUNTRY_INFO!K100&gt;0,COUNTRY_INFO!K100&lt;4),IF(Z100&gt;0,IF(COUNTRY_INFO!K100=1, AD100/(COUNTRY_INFO!F100*0.33)*100, IF(COUNTRY_INFO!K100=2, AD100/(COUNTRY_INFO!F100*0.5)*100, IF(COUNTRY_INFO!K100=3, AD100/COUNTRY_INFO!F100*100))),"-"),0)</f>
        <v>0</v>
      </c>
      <c r="AF100" s="11">
        <f>IF(COUNTRY_INFO!K100=2,IF(COUNTRY_INFO!G100*0.2&gt;MAX('T1'!N100,'T2'!L100),MAX('T1'!N100,'T2'!L100),COUNTRY_INFO!G100*0.2),IF(COUNTRY_INFO!K100=3,IF(COUNTRY_INFO!G100&gt;MAX('T1'!N100,'T2'!L100),MAX('T1'!N100,'T2'!L100),COUNTRY_INFO!G100),0))</f>
        <v>0</v>
      </c>
      <c r="AG100" s="217">
        <f>IF(AND(COUNTRY_INFO!K100&gt;0,COUNTRY_INFO!K100&lt;4),IF(Z100&gt;0,IF(COUNTRY_INFO!K100=1, 0, IF(COUNTRY_INFO!K100=2, AF100/(COUNTRY_INFO!G100*0.2)*100, IF(COUNTRY_INFO!K100=3, AF100/COUNTRY_INFO!G100*100))),"-"),0)</f>
        <v>0</v>
      </c>
      <c r="AH100" s="11">
        <f t="shared" si="13"/>
        <v>0</v>
      </c>
      <c r="AI100" s="73" t="str">
        <f>IF(AND(COUNTRY_INFO!K100&gt;0,COUNTRY_INFO!K100&lt;4), IF(AC100/Z100*100&lt;&gt;0, IF(AH100/Z100*100&gt;100,100,AH100/Z100*100), "-"),0)</f>
        <v>-</v>
      </c>
      <c r="AJ100" s="261"/>
      <c r="AK100" s="260">
        <f>IF(AND(D100&lt;&gt;0, D100&lt;&gt;"Unknown",D100&lt;&gt;"Stopped",D100&lt;&gt;"Not required"),D100/COUNTRY_INFO!D100, 0)</f>
        <v>0</v>
      </c>
      <c r="AL100" s="260">
        <f>IF(AND(J100&lt;&gt;0,J100&lt;&gt;"Unknown",J100&lt;&gt;"Stopped",J100&lt;&gt;"Not required"),J100/COUNTRY_INFO!D100, 0)</f>
        <v>0</v>
      </c>
      <c r="AM100" s="260">
        <f>IF(AND(P100&lt;&gt;0,P100&lt;&gt;"Unknown",P100&lt;&gt;"Not required"),P100/(COUNTRY_INFO!E100+COUNTRY_INFO!F100), 0)</f>
        <v>1</v>
      </c>
      <c r="AN100" s="260">
        <f>IF(AND(Z100&lt;&gt;0,Z100&lt;&gt;"Unknown",Z100&lt;&gt;"Not required"),IF(COUNTRY_INFO!K100=1,1,IF(COUNTRY_INFO!K100=2,0.5*COUNTRY_INFO!F100/(0.5*COUNTRY_INFO!F100+0.2*COUNTRY_INFO!G100),IF(COUNTRY_INFO!K100=3,COUNTRY_INFO!F100/(COUNTRY_INFO!F100+COUNTRY_INFO!G100)))),0)</f>
        <v>0.55889475342224826</v>
      </c>
      <c r="AO100" s="260">
        <f>IF(AND(Z100&lt;&gt;0,Z100&lt;&gt;"Unknown",Z100&lt;&gt;"Not required"),IF(COUNTRY_INFO!K100=1,0,IF(COUNTRY_INFO!K100=2,0.2*COUNTRY_INFO!G100/(0.5*COUNTRY_INFO!F100+0.2*COUNTRY_INFO!G100),IF(COUNTRY_INFO!K100=3,COUNTRY_INFO!G100/(COUNTRY_INFO!F100+COUNTRY_INFO!G100)))),0)</f>
        <v>0.44110524657775169</v>
      </c>
      <c r="AP100" s="259">
        <f>MAX(COUNTRY_INFO!D100*AK100*PROFILE!$G$7,COUNTRY_INFO!D100*AL100*PROFILE!$G$7)</f>
        <v>0</v>
      </c>
      <c r="AQ100" s="259">
        <f>MAX(COUNTRY_INFO!D100*AK100*PROFILE!$G$8,COUNTRY_INFO!D100*AL100*PROFILE!$G$8,COUNTRY_INFO!D100*AM100*PROFILE!$G$8)</f>
        <v>29141.609428583306</v>
      </c>
      <c r="AR100" s="259">
        <f>MAX(COUNTRY_INFO!D100*AK100*PROFILE!$G$9,COUNTRY_INFO!D100*AL100*PROFILE!$G$9,COUNTRY_INFO!D100*AM100*PROFILE!$G$9,IF(AND(DISTRICT!Z100&lt;&gt;"Unknown",Z100&lt;&gt;"Not required"),COUNTRY_INFO!O100*DISTRICT!AN100,0))</f>
        <v>60518.602714399713</v>
      </c>
      <c r="AS100" s="259">
        <f>MAX(COUNTRY_INFO!D100*AK100*PROFILE!$G$10,COUNTRY_INFO!D100*AL100*PROFILE!$G$10,IF(AND(DISTRICT!Z100&lt;&gt;"Unknown",Z100&lt;&gt;"Not required"),COUNTRY_INFO!O100*DISTRICT!AO100,0))</f>
        <v>22823.800000000003</v>
      </c>
      <c r="AT100" s="259">
        <f t="shared" si="14"/>
        <v>112484.01214298302</v>
      </c>
      <c r="AU100" s="258">
        <f t="shared" si="9"/>
        <v>0</v>
      </c>
      <c r="AV100" s="259">
        <f>MAX('MDA2'!J100,'T1'!L100,'T2'!J100,T3_R1!K100,T3_R2!K100)</f>
        <v>0</v>
      </c>
      <c r="AW100" s="259">
        <f>MAX('MDA1'!K100,'MDA2'!K100,'MDA3'!I100,'MDA3'!L100,'T1'!M100,'T2'!K100,T3_R1!L100,T3_R2!L100)</f>
        <v>54918</v>
      </c>
      <c r="AX100" s="259">
        <f>MAX('MDA1'!L100,'MDA2'!L100,'MDA3'!J100,'MDA3'!M100,'T1'!N100,'T2'!L100,T3_R1!M100,T3_R2!M100)</f>
        <v>0</v>
      </c>
      <c r="AY100" s="259">
        <f t="shared" si="15"/>
        <v>54918</v>
      </c>
      <c r="AZ100" s="259">
        <f>MAX('MDA2'!J100,T100)</f>
        <v>0</v>
      </c>
      <c r="BA100" s="259">
        <f>MAX('MDA1'!K100,'MDA2'!K100,'MDA3'!I100,'MDA3'!L100,V100,AD100)</f>
        <v>54918</v>
      </c>
      <c r="BB100" s="259">
        <f>MAX('MDA1'!L100,'MDA2'!L100,'MDA3'!J100,'MDA3'!M100,AF100)</f>
        <v>0</v>
      </c>
      <c r="BC100" s="259">
        <f t="shared" si="10"/>
        <v>54918</v>
      </c>
      <c r="BD100" s="260">
        <f t="shared" si="11"/>
        <v>48.822938436967817</v>
      </c>
    </row>
    <row r="101" spans="1:56" x14ac:dyDescent="0.2">
      <c r="A101" s="10" t="str">
        <f>IF(COUNTRY_INFO!A101=0," ",COUNTRY_INFO!A101)</f>
        <v>Ethiopia</v>
      </c>
      <c r="B101" s="10" t="str">
        <f>IF(COUNTRY_INFO!B101=0," ",COUNTRY_INFO!B101)</f>
        <v>AmharaNorth Gondar</v>
      </c>
      <c r="C101" s="87" t="str">
        <f>IF(COUNTRY_INFO!C101=0," ",COUNTRY_INFO!C101)</f>
        <v>Quara</v>
      </c>
      <c r="D101" s="67">
        <f>COUNTRY_INFO!L101</f>
        <v>139564</v>
      </c>
      <c r="E101" s="61"/>
      <c r="F101" s="61"/>
      <c r="G101" s="11">
        <f>MAX('MDA1'!M101,'MDA2'!M101)</f>
        <v>100164</v>
      </c>
      <c r="H101" s="11">
        <f>IF(AND(COUNTRY_INFO!H101&gt;0,COUNTRY_INFO!H101&lt;4),IF(D101&gt;MAX('MDA1'!M101,'MDA2'!M101),MAX('MDA1'!M101,'MDA2'!M101),D101),0)</f>
        <v>100164</v>
      </c>
      <c r="I101" s="73">
        <f>IF(AND(COUNTRY_INFO!H101&gt;0,COUNTRY_INFO!H101&lt;4), IF(G101/D101*100&lt;&gt;0, IF(G101/D101*100&gt;100,100,G101/D101*100), "-"),0)</f>
        <v>71.769224155226269</v>
      </c>
      <c r="J101" s="67">
        <f>COUNTRY_INFO!M101</f>
        <v>139564</v>
      </c>
      <c r="K101" s="61"/>
      <c r="L101" s="61"/>
      <c r="M101" s="11">
        <f>MAX('MDA1'!M101,MAX('MDA3'!I101,'MDA3'!L101)+MAX('MDA3'!J101,'MDA3'!M101))</f>
        <v>100164</v>
      </c>
      <c r="N101" s="11">
        <f>IF(AND(COUNTRY_INFO!I101&gt;0,COUNTRY_INFO!I101&lt;4),IF(J101&gt;MAX('MDA1'!M101,MAX('MDA3'!I101,'MDA3'!L101)+MAX('MDA3'!J101,'MDA3'!M101)),MAX('MDA1'!M101,MAX('MDA3'!I101,'MDA3'!L101)+MAX('MDA3'!J101,'MDA3'!M101)),J101),0)</f>
        <v>100164</v>
      </c>
      <c r="O101" s="73">
        <f>IF(AND(COUNTRY_INFO!I101&gt;0,COUNTRY_INFO!I101&lt;4), IF(M101/J101*100&lt;&gt;0, IF(M101/J101*100&gt;100,100,M101/J101*100), "-"),0)</f>
        <v>71.769224155226269</v>
      </c>
      <c r="P101" s="67">
        <f>COUNTRY_INFO!N101</f>
        <v>59516</v>
      </c>
      <c r="Q101" s="61"/>
      <c r="R101" s="61"/>
      <c r="S101" s="11">
        <f>SUM(MAX('MDA2'!J101, 'T1'!L101, MAX(T3_R1!K101, T3_R2!K101)), MAX('MDA1'!K101, 'MDA2'!K101, 'T1'!M101, MAX(T3_R1!L101, T3_R2!L101)), MAX('MDA1'!L101, 'MDA2'!L101, 'T1'!N101, MAX(T3_R1!M101, T3_R2!M101)))</f>
        <v>101669</v>
      </c>
      <c r="T101" s="11">
        <f>IF(AND(COUNTRY_INFO!J101&gt;1,COUNTRY_INFO!J101&lt;4),IF(COUNTRY_INFO!E101&gt;MAX('MDA2'!J101,'T1'!L101,MAX(T3_R1!K101,T3_R2!K101)),MAX('MDA2'!J101,'T1'!L101,MAX(T3_R1!K101,T3_R2!K101)),COUNTRY_INFO!E101),0)</f>
        <v>0</v>
      </c>
      <c r="U101" s="217" t="str">
        <f>IF(AND(COUNTRY_INFO!J101&gt;1,COUNTRY_INFO!J101&lt;4), IF(T101/COUNTRY_INFO!E101*100&lt;&gt;0, IF(T101/COUNTRY_INFO!E101*100&gt;100,100,T101/COUNTRY_INFO!E101*100), "-"),0)</f>
        <v>-</v>
      </c>
      <c r="V101" s="11">
        <f>IF(AND(COUNTRY_INFO!J101&gt;1,COUNTRY_INFO!J101&lt;4),IF(COUNTRY_INFO!F101&gt;MAX('MDA1'!K101,'MDA2'!K101,'T1'!M101,MAX(T3_R1!L101,T3_R2!L101)),MAX('MDA1'!K101,'MDA2'!K101,'T1'!M101,MAX(T3_R1!L101,T3_R2!L101)),COUNTRY_INFO!F101),0)</f>
        <v>37564</v>
      </c>
      <c r="W101" s="217">
        <f>IF(AND(COUNTRY_INFO!J101&gt;1,COUNTRY_INFO!J101&lt;4), IF(V101/COUNTRY_INFO!F101*100&lt;&gt;0, IF(V101/COUNTRY_INFO!F101*100&gt;100,100,V101/COUNTRY_INFO!F101*100), "-"),0)</f>
        <v>92.590584175499131</v>
      </c>
      <c r="X101" s="11">
        <f t="shared" si="12"/>
        <v>37564</v>
      </c>
      <c r="Y101" s="73">
        <f>IF(AND(COUNTRY_INFO!J101&gt;1,COUNTRY_INFO!J101&lt;4), IF(S101/P101*100&lt;&gt;0, IF(X101/P101*100&gt;100,100,X101/P101*100), "-"),0)</f>
        <v>63.115800793064047</v>
      </c>
      <c r="Z101" s="67">
        <f>COUNTRY_INFO!O101</f>
        <v>36294.6</v>
      </c>
      <c r="AA101" s="61"/>
      <c r="AB101" s="61"/>
      <c r="AC101" s="11">
        <f>MAX('T1'!L101,'T2'!J101)+MAX('T1'!M101,'T2'!K101)+MAX('T1'!N101,'T2'!L101)</f>
        <v>0</v>
      </c>
      <c r="AD101" s="11">
        <f>IF(COUNTRY_INFO!K101=1,IF(COUNTRY_INFO!F101*0.33&gt;MAX('T1'!M101,'T2'!K101),MAX('T1'!M101,'T2'!K101),COUNTRY_INFO!F101*0.33),IF(COUNTRY_INFO!K101=2,IF(COUNTRY_INFO!F101*0.5&gt;MAX('T1'!M101,'T2'!K101),MAX('T1'!M101,'T2'!K101),COUNTRY_INFO!F101*0.5),IF(COUNTRY_INFO!K101=3,IF(COUNTRY_INFO!F101&gt;MAX('T1'!M101,'T2'!K101),MAX('T1'!M101,'T2'!K101),COUNTRY_INFO!F101),0)))</f>
        <v>0</v>
      </c>
      <c r="AE101" s="217">
        <f>IF(AND(COUNTRY_INFO!K101&gt;0,COUNTRY_INFO!K101&lt;4),IF(Z101&gt;0,IF(COUNTRY_INFO!K101=1, AD101/(COUNTRY_INFO!F101*0.33)*100, IF(COUNTRY_INFO!K101=2, AD101/(COUNTRY_INFO!F101*0.5)*100, IF(COUNTRY_INFO!K101=3, AD101/COUNTRY_INFO!F101*100))),"-"),0)</f>
        <v>0</v>
      </c>
      <c r="AF101" s="11">
        <f>IF(COUNTRY_INFO!K101=2,IF(COUNTRY_INFO!G101*0.2&gt;MAX('T1'!N101,'T2'!L101),MAX('T1'!N101,'T2'!L101),COUNTRY_INFO!G101*0.2),IF(COUNTRY_INFO!K101=3,IF(COUNTRY_INFO!G101&gt;MAX('T1'!N101,'T2'!L101),MAX('T1'!N101,'T2'!L101),COUNTRY_INFO!G101),0))</f>
        <v>0</v>
      </c>
      <c r="AG101" s="217">
        <f>IF(AND(COUNTRY_INFO!K101&gt;0,COUNTRY_INFO!K101&lt;4),IF(Z101&gt;0,IF(COUNTRY_INFO!K101=1, 0, IF(COUNTRY_INFO!K101=2, AF101/(COUNTRY_INFO!G101*0.2)*100, IF(COUNTRY_INFO!K101=3, AF101/COUNTRY_INFO!G101*100))),"-"),0)</f>
        <v>0</v>
      </c>
      <c r="AH101" s="11">
        <f t="shared" si="13"/>
        <v>0</v>
      </c>
      <c r="AI101" s="73" t="str">
        <f>IF(AND(COUNTRY_INFO!K101&gt;0,COUNTRY_INFO!K101&lt;4), IF(AC101/Z101*100&lt;&gt;0, IF(AH101/Z101*100&gt;100,100,AH101/Z101*100), "-"),0)</f>
        <v>-</v>
      </c>
      <c r="AJ101" s="261"/>
      <c r="AK101" s="260">
        <f>IF(AND(D101&lt;&gt;0, D101&lt;&gt;"Unknown",D101&lt;&gt;"Stopped",D101&lt;&gt;"Not required"),D101/COUNTRY_INFO!D101, 0)</f>
        <v>1</v>
      </c>
      <c r="AL101" s="260">
        <f>IF(AND(J101&lt;&gt;0,J101&lt;&gt;"Unknown",J101&lt;&gt;"Stopped",J101&lt;&gt;"Not required"),J101/COUNTRY_INFO!D101, 0)</f>
        <v>1</v>
      </c>
      <c r="AM101" s="260">
        <f>IF(AND(P101&lt;&gt;0,P101&lt;&gt;"Unknown",P101&lt;&gt;"Not required"),P101/(COUNTRY_INFO!E101+COUNTRY_INFO!F101), 0)</f>
        <v>1</v>
      </c>
      <c r="AN101" s="260">
        <f>IF(AND(Z101&lt;&gt;0,Z101&lt;&gt;"Unknown",Z101&lt;&gt;"Not required"),IF(COUNTRY_INFO!K101=1,1,IF(COUNTRY_INFO!K101=2,0.5*COUNTRY_INFO!F101/(0.5*COUNTRY_INFO!F101+0.2*COUNTRY_INFO!G101),IF(COUNTRY_INFO!K101=3,COUNTRY_INFO!F101/(COUNTRY_INFO!F101+COUNTRY_INFO!G101)))),0)</f>
        <v>0.55889856893311951</v>
      </c>
      <c r="AO101" s="260">
        <f>IF(AND(Z101&lt;&gt;0,Z101&lt;&gt;"Unknown",Z101&lt;&gt;"Not required"),IF(COUNTRY_INFO!K101=1,0,IF(COUNTRY_INFO!K101=2,0.2*COUNTRY_INFO!G101/(0.5*COUNTRY_INFO!F101+0.2*COUNTRY_INFO!G101),IF(COUNTRY_INFO!K101=3,COUNTRY_INFO!G101/(COUNTRY_INFO!F101+COUNTRY_INFO!G101)))),0)</f>
        <v>0.44110143106688049</v>
      </c>
      <c r="AP101" s="259">
        <f>MAX(COUNTRY_INFO!D101*AK101*PROFILE!$G$7,COUNTRY_INFO!D101*AL101*PROFILE!$G$7)</f>
        <v>1.4612744574011859E-2</v>
      </c>
      <c r="AQ101" s="259">
        <f>MAX(COUNTRY_INFO!D101*AK101*PROFILE!$G$8,COUNTRY_INFO!D101*AL101*PROFILE!$G$8,COUNTRY_INFO!D101*AM101*PROFILE!$G$8)</f>
        <v>20441.176568429943</v>
      </c>
      <c r="AR101" s="259">
        <f>MAX(COUNTRY_INFO!D101*AK101*PROFILE!$G$9,COUNTRY_INFO!D101*AL101*PROFILE!$G$9,COUNTRY_INFO!D101*AM101*PROFILE!$G$9,IF(AND(DISTRICT!Z101&lt;&gt;"Unknown",Z101&lt;&gt;"Not required"),COUNTRY_INFO!O101*DISTRICT!AN101,0))</f>
        <v>42450.347390433999</v>
      </c>
      <c r="AS101" s="259">
        <f>MAX(COUNTRY_INFO!D101*AK101*PROFILE!$G$10,COUNTRY_INFO!D101*AL101*PROFILE!$G$10,IF(AND(DISTRICT!Z101&lt;&gt;"Unknown",Z101&lt;&gt;"Not required"),COUNTRY_INFO!O101*DISTRICT!AO101,0))</f>
        <v>76672.461428391485</v>
      </c>
      <c r="AT101" s="259">
        <f t="shared" si="14"/>
        <v>139564</v>
      </c>
      <c r="AU101" s="258">
        <f t="shared" si="9"/>
        <v>0</v>
      </c>
      <c r="AV101" s="259">
        <f>MAX('MDA2'!J101,'T1'!L101,'T2'!J101,T3_R1!K101,T3_R2!K101)</f>
        <v>0</v>
      </c>
      <c r="AW101" s="259">
        <f>MAX('MDA1'!K101,'MDA2'!K101,'MDA3'!I101,'MDA3'!L101,'T1'!M101,'T2'!K101,T3_R1!L101,T3_R2!L101)</f>
        <v>37564</v>
      </c>
      <c r="AX101" s="259">
        <f>MAX('MDA1'!L101,'MDA2'!L101,'MDA3'!J101,'MDA3'!M101,'T1'!N101,'T2'!L101,T3_R1!M101,T3_R2!M101)</f>
        <v>64105</v>
      </c>
      <c r="AY101" s="259">
        <f t="shared" si="15"/>
        <v>101669</v>
      </c>
      <c r="AZ101" s="259">
        <f>MAX('MDA2'!J101,T101)</f>
        <v>0</v>
      </c>
      <c r="BA101" s="259">
        <f>MAX('MDA1'!K101,'MDA2'!K101,'MDA3'!I101,'MDA3'!L101,V101,AD101)</f>
        <v>37564</v>
      </c>
      <c r="BB101" s="259">
        <f>MAX('MDA1'!L101,'MDA2'!L101,'MDA3'!J101,'MDA3'!M101,AF101)</f>
        <v>64105</v>
      </c>
      <c r="BC101" s="259">
        <f t="shared" si="10"/>
        <v>101669</v>
      </c>
      <c r="BD101" s="260">
        <f t="shared" si="11"/>
        <v>72.847582471124355</v>
      </c>
    </row>
    <row r="102" spans="1:56" x14ac:dyDescent="0.2">
      <c r="A102" s="10" t="str">
        <f>IF(COUNTRY_INFO!A102=0," ",COUNTRY_INFO!A102)</f>
        <v>Ethiopia</v>
      </c>
      <c r="B102" s="10" t="str">
        <f>IF(COUNTRY_INFO!B102=0," ",COUNTRY_INFO!B102)</f>
        <v>AmharaNorth Gondar</v>
      </c>
      <c r="C102" s="87" t="str">
        <f>IF(COUNTRY_INFO!C102=0," ",COUNTRY_INFO!C102)</f>
        <v>Tach Armachiho</v>
      </c>
      <c r="D102" s="67">
        <f>COUNTRY_INFO!L102</f>
        <v>0</v>
      </c>
      <c r="E102" s="61"/>
      <c r="F102" s="61"/>
      <c r="G102" s="11">
        <f>MAX('MDA1'!M102,'MDA2'!M102)</f>
        <v>0</v>
      </c>
      <c r="H102" s="11">
        <f>IF(AND(COUNTRY_INFO!H102&gt;0,COUNTRY_INFO!H102&lt;4),IF(D102&gt;MAX('MDA1'!M102,'MDA2'!M102),MAX('MDA1'!M102,'MDA2'!M102),D102),0)</f>
        <v>0</v>
      </c>
      <c r="I102" s="73">
        <f>IF(AND(COUNTRY_INFO!H102&gt;0,COUNTRY_INFO!H102&lt;4), IF(G102/D102*100&lt;&gt;0, IF(G102/D102*100&gt;100,100,G102/D102*100), "-"),0)</f>
        <v>0</v>
      </c>
      <c r="J102" s="67">
        <f>COUNTRY_INFO!M102</f>
        <v>159669</v>
      </c>
      <c r="K102" s="61"/>
      <c r="L102" s="61"/>
      <c r="M102" s="11">
        <f>MAX('MDA1'!M102,MAX('MDA3'!I102,'MDA3'!L102)+MAX('MDA3'!J102,'MDA3'!M102))</f>
        <v>127166</v>
      </c>
      <c r="N102" s="11">
        <f>IF(AND(COUNTRY_INFO!I102&gt;0,COUNTRY_INFO!I102&lt;4),IF(J102&gt;MAX('MDA1'!M102,MAX('MDA3'!I102,'MDA3'!L102)+MAX('MDA3'!J102,'MDA3'!M102)),MAX('MDA1'!M102,MAX('MDA3'!I102,'MDA3'!L102)+MAX('MDA3'!J102,'MDA3'!M102)),J102),0)</f>
        <v>127166</v>
      </c>
      <c r="O102" s="73">
        <f>IF(AND(COUNTRY_INFO!I102&gt;0,COUNTRY_INFO!I102&lt;4), IF(M102/J102*100&lt;&gt;0, IF(M102/J102*100&gt;100,100,M102/J102*100), "-"),0)</f>
        <v>79.643512516518541</v>
      </c>
      <c r="P102" s="67">
        <f>COUNTRY_INFO!N102</f>
        <v>68089</v>
      </c>
      <c r="Q102" s="61"/>
      <c r="R102" s="61"/>
      <c r="S102" s="11">
        <f>SUM(MAX('MDA2'!J102, 'T1'!L102, MAX(T3_R1!K102, T3_R2!K102)), MAX('MDA1'!K102, 'MDA2'!K102, 'T1'!M102, MAX(T3_R1!L102, T3_R2!L102)), MAX('MDA1'!L102, 'MDA2'!L102, 'T1'!N102, MAX(T3_R1!M102, T3_R2!M102)))</f>
        <v>106353</v>
      </c>
      <c r="T102" s="11">
        <f>IF(AND(COUNTRY_INFO!J102&gt;1,COUNTRY_INFO!J102&lt;4),IF(COUNTRY_INFO!E102&gt;MAX('MDA2'!J102,'T1'!L102,MAX(T3_R1!K102,T3_R2!K102)),MAX('MDA2'!J102,'T1'!L102,MAX(T3_R1!K102,T3_R2!K102)),COUNTRY_INFO!E102),0)</f>
        <v>0</v>
      </c>
      <c r="U102" s="217" t="str">
        <f>IF(AND(COUNTRY_INFO!J102&gt;1,COUNTRY_INFO!J102&lt;4), IF(T102/COUNTRY_INFO!E102*100&lt;&gt;0, IF(T102/COUNTRY_INFO!E102*100&gt;100,100,T102/COUNTRY_INFO!E102*100), "-"),0)</f>
        <v>-</v>
      </c>
      <c r="V102" s="11">
        <f>IF(AND(COUNTRY_INFO!J102&gt;1,COUNTRY_INFO!J102&lt;4),IF(COUNTRY_INFO!F102&gt;MAX('MDA1'!K102,'MDA2'!K102,'T1'!M102,MAX(T3_R1!L102,T3_R2!L102)),MAX('MDA1'!K102,'MDA2'!K102,'T1'!M102,MAX(T3_R1!L102,T3_R2!L102)),COUNTRY_INFO!F102),0)</f>
        <v>42032</v>
      </c>
      <c r="W102" s="217">
        <f>IF(AND(COUNTRY_INFO!J102&gt;1,COUNTRY_INFO!J102&lt;4), IF(V102/COUNTRY_INFO!F102*100&lt;&gt;0, IF(V102/COUNTRY_INFO!F102*100&gt;100,100,V102/COUNTRY_INFO!F102*100), "-"),0)</f>
        <v>90.558883095617702</v>
      </c>
      <c r="X102" s="11">
        <f t="shared" si="12"/>
        <v>42032</v>
      </c>
      <c r="Y102" s="73">
        <f>IF(AND(COUNTRY_INFO!J102&gt;1,COUNTRY_INFO!J102&lt;4), IF(S102/P102*100&lt;&gt;0, IF(X102/P102*100&gt;100,100,X102/P102*100), "-"),0)</f>
        <v>61.730969760166843</v>
      </c>
      <c r="Z102" s="67">
        <f>COUNTRY_INFO!O102</f>
        <v>137994</v>
      </c>
      <c r="AA102" s="61"/>
      <c r="AB102" s="61"/>
      <c r="AC102" s="11">
        <f>MAX('T1'!L102,'T2'!J102)+MAX('T1'!M102,'T2'!K102)+MAX('T1'!N102,'T2'!L102)</f>
        <v>106353</v>
      </c>
      <c r="AD102" s="11">
        <f>IF(COUNTRY_INFO!K102=1,IF(COUNTRY_INFO!F102*0.33&gt;MAX('T1'!M102,'T2'!K102),MAX('T1'!M102,'T2'!K102),COUNTRY_INFO!F102*0.33),IF(COUNTRY_INFO!K102=2,IF(COUNTRY_INFO!F102*0.5&gt;MAX('T1'!M102,'T2'!K102),MAX('T1'!M102,'T2'!K102),COUNTRY_INFO!F102*0.5),IF(COUNTRY_INFO!K102=3,IF(COUNTRY_INFO!F102&gt;MAX('T1'!M102,'T2'!K102),MAX('T1'!M102,'T2'!K102),COUNTRY_INFO!F102),0)))</f>
        <v>42032</v>
      </c>
      <c r="AE102" s="217">
        <f>IF(AND(COUNTRY_INFO!K102&gt;0,COUNTRY_INFO!K102&lt;4),IF(Z102&gt;0,IF(COUNTRY_INFO!K102=1, AD102/(COUNTRY_INFO!F102*0.33)*100, IF(COUNTRY_INFO!K102=2, AD102/(COUNTRY_INFO!F102*0.5)*100, IF(COUNTRY_INFO!K102=3, AD102/COUNTRY_INFO!F102*100))),"-"),0)</f>
        <v>90.558883095617702</v>
      </c>
      <c r="AF102" s="11">
        <f>IF(COUNTRY_INFO!K102=2,IF(COUNTRY_INFO!G102*0.2&gt;MAX('T1'!N102,'T2'!L102),MAX('T1'!N102,'T2'!L102),COUNTRY_INFO!G102*0.2),IF(COUNTRY_INFO!K102=3,IF(COUNTRY_INFO!G102&gt;MAX('T1'!N102,'T2'!L102),MAX('T1'!N102,'T2'!L102),COUNTRY_INFO!G102),0))</f>
        <v>64321</v>
      </c>
      <c r="AG102" s="217">
        <f>IF(AND(COUNTRY_INFO!K102&gt;0,COUNTRY_INFO!K102&lt;4),IF(Z102&gt;0,IF(COUNTRY_INFO!K102=1, 0, IF(COUNTRY_INFO!K102=2, AF102/(COUNTRY_INFO!G102*0.2)*100, IF(COUNTRY_INFO!K102=3, AF102/COUNTRY_INFO!G102*100))),"-"),0)</f>
        <v>70.234767416466482</v>
      </c>
      <c r="AH102" s="11">
        <f t="shared" si="13"/>
        <v>106353</v>
      </c>
      <c r="AI102" s="73">
        <f>IF(AND(COUNTRY_INFO!K102&gt;0,COUNTRY_INFO!K102&lt;4), IF(AC102/Z102*100&lt;&gt;0, IF(AH102/Z102*100&gt;100,100,AH102/Z102*100), "-"),0)</f>
        <v>77.070742206182871</v>
      </c>
      <c r="AJ102" s="261"/>
      <c r="AK102" s="260">
        <f>IF(AND(D102&lt;&gt;0, D102&lt;&gt;"Unknown",D102&lt;&gt;"Stopped",D102&lt;&gt;"Not required"),D102/COUNTRY_INFO!D102, 0)</f>
        <v>0</v>
      </c>
      <c r="AL102" s="260">
        <f>IF(AND(J102&lt;&gt;0,J102&lt;&gt;"Unknown",J102&lt;&gt;"Stopped",J102&lt;&gt;"Not required"),J102/COUNTRY_INFO!D102, 0)</f>
        <v>1</v>
      </c>
      <c r="AM102" s="260">
        <f>IF(AND(P102&lt;&gt;0,P102&lt;&gt;"Unknown",P102&lt;&gt;"Not required"),P102/(COUNTRY_INFO!E102+COUNTRY_INFO!F102), 0)</f>
        <v>1</v>
      </c>
      <c r="AN102" s="260">
        <f>IF(AND(Z102&lt;&gt;0,Z102&lt;&gt;"Unknown",Z102&lt;&gt;"Not required"),IF(COUNTRY_INFO!K102=1,1,IF(COUNTRY_INFO!K102=2,0.5*COUNTRY_INFO!F102/(0.5*COUNTRY_INFO!F102+0.2*COUNTRY_INFO!G102),IF(COUNTRY_INFO!K102=3,COUNTRY_INFO!F102/(COUNTRY_INFO!F102+COUNTRY_INFO!G102)))),0)</f>
        <v>0.33634795715755755</v>
      </c>
      <c r="AO102" s="260">
        <f>IF(AND(Z102&lt;&gt;0,Z102&lt;&gt;"Unknown",Z102&lt;&gt;"Not required"),IF(COUNTRY_INFO!K102=1,0,IF(COUNTRY_INFO!K102=2,0.2*COUNTRY_INFO!G102/(0.5*COUNTRY_INFO!F102+0.2*COUNTRY_INFO!G102),IF(COUNTRY_INFO!K102=3,COUNTRY_INFO!G102/(COUNTRY_INFO!F102+COUNTRY_INFO!G102)))),0)</f>
        <v>0.66365204284244239</v>
      </c>
      <c r="AP102" s="259">
        <f>MAX(COUNTRY_INFO!D102*AK102*PROFILE!$G$7,COUNTRY_INFO!D102*AL102*PROFILE!$G$7)</f>
        <v>1.6717794799431796E-2</v>
      </c>
      <c r="AQ102" s="259">
        <f>MAX(COUNTRY_INFO!D102*AK102*PROFILE!$G$8,COUNTRY_INFO!D102*AL102*PROFILE!$G$8,COUNTRY_INFO!D102*AM102*PROFILE!$G$8)</f>
        <v>23385.846074235767</v>
      </c>
      <c r="AR102" s="259">
        <f>MAX(COUNTRY_INFO!D102*AK102*PROFILE!$G$9,COUNTRY_INFO!D102*AL102*PROFILE!$G$9,COUNTRY_INFO!D102*AM102*PROFILE!$G$9,IF(AND(DISTRICT!Z102&lt;&gt;"Unknown",Z102&lt;&gt;"Not required"),COUNTRY_INFO!O102*DISTRICT!AN102,0))</f>
        <v>48565.565027393925</v>
      </c>
      <c r="AS102" s="259">
        <f>MAX(COUNTRY_INFO!D102*AK102*PROFILE!$G$10,COUNTRY_INFO!D102*AL102*PROFILE!$G$10,IF(AND(DISTRICT!Z102&lt;&gt;"Unknown",Z102&lt;&gt;"Not required"),COUNTRY_INFO!O102*DISTRICT!AO102,0))</f>
        <v>91580</v>
      </c>
      <c r="AT102" s="259">
        <f t="shared" si="14"/>
        <v>163531.42781942448</v>
      </c>
      <c r="AU102" s="258" t="str">
        <f t="shared" si="9"/>
        <v>Y</v>
      </c>
      <c r="AV102" s="259">
        <f>MAX('MDA2'!J102,'T1'!L102,'T2'!J102,T3_R1!K102,T3_R2!K102)</f>
        <v>0</v>
      </c>
      <c r="AW102" s="259">
        <f>MAX('MDA1'!K102,'MDA2'!K102,'MDA3'!I102,'MDA3'!L102,'T1'!M102,'T2'!K102,T3_R1!L102,T3_R2!L102)</f>
        <v>45780</v>
      </c>
      <c r="AX102" s="259">
        <f>MAX('MDA1'!L102,'MDA2'!L102,'MDA3'!J102,'MDA3'!M102,'T1'!N102,'T2'!L102,T3_R1!M102,T3_R2!M102)</f>
        <v>81386</v>
      </c>
      <c r="AY102" s="259">
        <f t="shared" si="15"/>
        <v>127166</v>
      </c>
      <c r="AZ102" s="259">
        <f>MAX('MDA2'!J102,T102)</f>
        <v>0</v>
      </c>
      <c r="BA102" s="259">
        <f>MAX('MDA1'!K102,'MDA2'!K102,'MDA3'!I102,'MDA3'!L102,V102,AD102)</f>
        <v>45780</v>
      </c>
      <c r="BB102" s="259">
        <f>MAX('MDA1'!L102,'MDA2'!L102,'MDA3'!J102,'MDA3'!M102,AF102)</f>
        <v>81386</v>
      </c>
      <c r="BC102" s="259">
        <f t="shared" si="10"/>
        <v>127166</v>
      </c>
      <c r="BD102" s="260">
        <f t="shared" si="11"/>
        <v>77.762422609322471</v>
      </c>
    </row>
    <row r="103" spans="1:56" x14ac:dyDescent="0.2">
      <c r="A103" s="10" t="str">
        <f>IF(COUNTRY_INFO!A103=0," ",COUNTRY_INFO!A103)</f>
        <v>Ethiopia</v>
      </c>
      <c r="B103" s="10" t="str">
        <f>IF(COUNTRY_INFO!B103=0," ",COUNTRY_INFO!B103)</f>
        <v>AmharaNorth Gondar</v>
      </c>
      <c r="C103" s="87" t="str">
        <f>IF(COUNTRY_INFO!C103=0," ",COUNTRY_INFO!C103)</f>
        <v>Takusa</v>
      </c>
      <c r="D103" s="67">
        <f>COUNTRY_INFO!L103</f>
        <v>0</v>
      </c>
      <c r="E103" s="61"/>
      <c r="F103" s="61"/>
      <c r="G103" s="11">
        <f>MAX('MDA1'!M103,'MDA2'!M103)</f>
        <v>0</v>
      </c>
      <c r="H103" s="11">
        <f>IF(AND(COUNTRY_INFO!H103&gt;0,COUNTRY_INFO!H103&lt;4),IF(D103&gt;MAX('MDA1'!M103,'MDA2'!M103),MAX('MDA1'!M103,'MDA2'!M103),D103),0)</f>
        <v>0</v>
      </c>
      <c r="I103" s="73">
        <f>IF(AND(COUNTRY_INFO!H103&gt;0,COUNTRY_INFO!H103&lt;4), IF(G103/D103*100&lt;&gt;0, IF(G103/D103*100&gt;100,100,G103/D103*100), "-"),0)</f>
        <v>0</v>
      </c>
      <c r="J103" s="67" t="str">
        <f>COUNTRY_INFO!M103</f>
        <v>Unknown</v>
      </c>
      <c r="K103" s="61"/>
      <c r="L103" s="61"/>
      <c r="M103" s="11">
        <f>MAX('MDA1'!M103,MAX('MDA3'!I103,'MDA3'!L103)+MAX('MDA3'!J103,'MDA3'!M103))</f>
        <v>77304</v>
      </c>
      <c r="N103" s="11">
        <f>IF(AND(COUNTRY_INFO!I103&gt;0,COUNTRY_INFO!I103&lt;4),IF(J103&gt;MAX('MDA1'!M103,MAX('MDA3'!I103,'MDA3'!L103)+MAX('MDA3'!J103,'MDA3'!M103)),MAX('MDA1'!M103,MAX('MDA3'!I103,'MDA3'!L103)+MAX('MDA3'!J103,'MDA3'!M103)),J103),0)</f>
        <v>0</v>
      </c>
      <c r="O103" s="73">
        <f>IF(AND(COUNTRY_INFO!I103&gt;0,COUNTRY_INFO!I103&lt;4), IF(M103/J103*100&lt;&gt;0, IF(M103/J103*100&gt;100,100,M103/J103*100), "-"),0)</f>
        <v>0</v>
      </c>
      <c r="P103" s="67">
        <f>COUNTRY_INFO!N103</f>
        <v>74893</v>
      </c>
      <c r="Q103" s="61"/>
      <c r="R103" s="61"/>
      <c r="S103" s="11">
        <f>SUM(MAX('MDA2'!J103, 'T1'!L103, MAX(T3_R1!K103, T3_R2!K103)), MAX('MDA1'!K103, 'MDA2'!K103, 'T1'!M103, MAX(T3_R1!L103, T3_R2!L103)), MAX('MDA1'!L103, 'MDA2'!L103, 'T1'!N103, MAX(T3_R1!M103, T3_R2!M103)))</f>
        <v>132180</v>
      </c>
      <c r="T103" s="11">
        <f>IF(AND(COUNTRY_INFO!J103&gt;1,COUNTRY_INFO!J103&lt;4),IF(COUNTRY_INFO!E103&gt;MAX('MDA2'!J103,'T1'!L103,MAX(T3_R1!K103,T3_R2!K103)),MAX('MDA2'!J103,'T1'!L103,MAX(T3_R1!K103,T3_R2!K103)),COUNTRY_INFO!E103),0)</f>
        <v>0</v>
      </c>
      <c r="U103" s="217" t="str">
        <f>IF(AND(COUNTRY_INFO!J103&gt;1,COUNTRY_INFO!J103&lt;4), IF(T103/COUNTRY_INFO!E103*100&lt;&gt;0, IF(T103/COUNTRY_INFO!E103*100&gt;100,100,T103/COUNTRY_INFO!E103*100), "-"),0)</f>
        <v>-</v>
      </c>
      <c r="V103" s="11">
        <f>IF(AND(COUNTRY_INFO!J103&gt;1,COUNTRY_INFO!J103&lt;4),IF(COUNTRY_INFO!F103&gt;MAX('MDA1'!K103,'MDA2'!K103,'T1'!M103,MAX(T3_R1!L103,T3_R2!L103)),MAX('MDA1'!K103,'MDA2'!K103,'T1'!M103,MAX(T3_R1!L103,T3_R2!L103)),COUNTRY_INFO!F103),0)</f>
        <v>48909</v>
      </c>
      <c r="W103" s="217">
        <f>IF(AND(COUNTRY_INFO!J103&gt;1,COUNTRY_INFO!J103&lt;4), IF(V103/COUNTRY_INFO!F103*100&lt;&gt;0, IF(V103/COUNTRY_INFO!F103*100&gt;100,100,V103/COUNTRY_INFO!F103*100), "-"),0)</f>
        <v>95.802319203948912</v>
      </c>
      <c r="X103" s="11">
        <f t="shared" si="12"/>
        <v>48909</v>
      </c>
      <c r="Y103" s="73">
        <f>IF(AND(COUNTRY_INFO!J103&gt;1,COUNTRY_INFO!J103&lt;4), IF(S103/P103*100&lt;&gt;0, IF(X103/P103*100&gt;100,100,X103/P103*100), "-"),0)</f>
        <v>65.305168707355833</v>
      </c>
      <c r="Z103" s="67">
        <f>COUNTRY_INFO!O103</f>
        <v>151782</v>
      </c>
      <c r="AA103" s="61"/>
      <c r="AB103" s="61"/>
      <c r="AC103" s="11">
        <f>MAX('T1'!L103,'T2'!J103)+MAX('T1'!M103,'T2'!K103)+MAX('T1'!N103,'T2'!L103)</f>
        <v>130756</v>
      </c>
      <c r="AD103" s="11">
        <f>IF(COUNTRY_INFO!K103=1,IF(COUNTRY_INFO!F103*0.33&gt;MAX('T1'!M103,'T2'!K103),MAX('T1'!M103,'T2'!K103),COUNTRY_INFO!F103*0.33),IF(COUNTRY_INFO!K103=2,IF(COUNTRY_INFO!F103*0.5&gt;MAX('T1'!M103,'T2'!K103),MAX('T1'!M103,'T2'!K103),COUNTRY_INFO!F103*0.5),IF(COUNTRY_INFO!K103=3,IF(COUNTRY_INFO!F103&gt;MAX('T1'!M103,'T2'!K103),MAX('T1'!M103,'T2'!K103),COUNTRY_INFO!F103),0)))</f>
        <v>47485</v>
      </c>
      <c r="AE103" s="217">
        <f>IF(AND(COUNTRY_INFO!K103&gt;0,COUNTRY_INFO!K103&lt;4),IF(Z103&gt;0,IF(COUNTRY_INFO!K103=1, AD103/(COUNTRY_INFO!F103*0.33)*100, IF(COUNTRY_INFO!K103=2, AD103/(COUNTRY_INFO!F103*0.5)*100, IF(COUNTRY_INFO!K103=3, AD103/COUNTRY_INFO!F103*100))),"-"),0)</f>
        <v>93.013006346470263</v>
      </c>
      <c r="AF103" s="11">
        <f>IF(COUNTRY_INFO!K103=2,IF(COUNTRY_INFO!G103*0.2&gt;MAX('T1'!N103,'T2'!L103),MAX('T1'!N103,'T2'!L103),COUNTRY_INFO!G103*0.2),IF(COUNTRY_INFO!K103=3,IF(COUNTRY_INFO!G103&gt;MAX('T1'!N103,'T2'!L103),MAX('T1'!N103,'T2'!L103),COUNTRY_INFO!G103),0))</f>
        <v>83271</v>
      </c>
      <c r="AG103" s="217">
        <f>IF(AND(COUNTRY_INFO!K103&gt;0,COUNTRY_INFO!K103&lt;4),IF(Z103&gt;0,IF(COUNTRY_INFO!K103=1, 0, IF(COUNTRY_INFO!K103=2, AF103/(COUNTRY_INFO!G103*0.2)*100, IF(COUNTRY_INFO!K103=3, AF103/COUNTRY_INFO!G103*100))),"-"),0)</f>
        <v>82.667527052516633</v>
      </c>
      <c r="AH103" s="11">
        <f t="shared" si="13"/>
        <v>130756</v>
      </c>
      <c r="AI103" s="73">
        <f>IF(AND(COUNTRY_INFO!K103&gt;0,COUNTRY_INFO!K103&lt;4), IF(AC103/Z103*100&lt;&gt;0, IF(AH103/Z103*100&gt;100,100,AH103/Z103*100), "-"),0)</f>
        <v>86.147237485340824</v>
      </c>
      <c r="AJ103" s="261"/>
      <c r="AK103" s="260">
        <f>IF(AND(D103&lt;&gt;0, D103&lt;&gt;"Unknown",D103&lt;&gt;"Stopped",D103&lt;&gt;"Not required"),D103/COUNTRY_INFO!D103, 0)</f>
        <v>0</v>
      </c>
      <c r="AL103" s="260">
        <f>IF(AND(J103&lt;&gt;0,J103&lt;&gt;"Unknown",J103&lt;&gt;"Stopped",J103&lt;&gt;"Not required"),J103/COUNTRY_INFO!D103, 0)</f>
        <v>0</v>
      </c>
      <c r="AM103" s="260">
        <f>IF(AND(P103&lt;&gt;0,P103&lt;&gt;"Unknown",P103&lt;&gt;"Not required"),P103/(COUNTRY_INFO!E103+COUNTRY_INFO!F103), 0)</f>
        <v>1</v>
      </c>
      <c r="AN103" s="260">
        <f>IF(AND(Z103&lt;&gt;0,Z103&lt;&gt;"Unknown",Z103&lt;&gt;"Not required"),IF(COUNTRY_INFO!K103=1,1,IF(COUNTRY_INFO!K103=2,0.5*COUNTRY_INFO!F103/(0.5*COUNTRY_INFO!F103+0.2*COUNTRY_INFO!G103),IF(COUNTRY_INFO!K103=3,COUNTRY_INFO!F103/(COUNTRY_INFO!F103+COUNTRY_INFO!G103)))),0)</f>
        <v>0.33635081893768692</v>
      </c>
      <c r="AO103" s="260">
        <f>IF(AND(Z103&lt;&gt;0,Z103&lt;&gt;"Unknown",Z103&lt;&gt;"Not required"),IF(COUNTRY_INFO!K103=1,0,IF(COUNTRY_INFO!K103=2,0.2*COUNTRY_INFO!G103/(0.5*COUNTRY_INFO!F103+0.2*COUNTRY_INFO!G103),IF(COUNTRY_INFO!K103=3,COUNTRY_INFO!G103/(COUNTRY_INFO!F103+COUNTRY_INFO!G103)))),0)</f>
        <v>0.66364918106231308</v>
      </c>
      <c r="AP103" s="259">
        <f>MAX(COUNTRY_INFO!D103*AK103*PROFILE!$G$7,COUNTRY_INFO!D103*AL103*PROFILE!$G$7)</f>
        <v>0</v>
      </c>
      <c r="AQ103" s="259">
        <f>MAX(COUNTRY_INFO!D103*AK103*PROFILE!$G$8,COUNTRY_INFO!D103*AL103*PROFILE!$G$8,COUNTRY_INFO!D103*AM103*PROFILE!$G$8)</f>
        <v>25722.541289138833</v>
      </c>
      <c r="AR103" s="259">
        <f>MAX(COUNTRY_INFO!D103*AK103*PROFILE!$G$9,COUNTRY_INFO!D103*AL103*PROFILE!$G$9,COUNTRY_INFO!D103*AM103*PROFILE!$G$9,IF(AND(DISTRICT!Z103&lt;&gt;"Unknown",Z103&lt;&gt;"Not required"),COUNTRY_INFO!O103*DISTRICT!AN103,0))</f>
        <v>53418.197814265783</v>
      </c>
      <c r="AS103" s="259">
        <f>MAX(COUNTRY_INFO!D103*AK103*PROFILE!$G$10,COUNTRY_INFO!D103*AL103*PROFILE!$G$10,IF(AND(DISTRICT!Z103&lt;&gt;"Unknown",Z103&lt;&gt;"Not required"),COUNTRY_INFO!O103*DISTRICT!AO103,0))</f>
        <v>100730</v>
      </c>
      <c r="AT103" s="259">
        <f t="shared" si="14"/>
        <v>179870.73910340463</v>
      </c>
      <c r="AU103" s="258" t="str">
        <f t="shared" si="9"/>
        <v>Y</v>
      </c>
      <c r="AV103" s="259">
        <f>MAX('MDA2'!J103,'T1'!L103,'T2'!J103,T3_R1!K103,T3_R2!K103)</f>
        <v>0</v>
      </c>
      <c r="AW103" s="259">
        <f>MAX('MDA1'!K103,'MDA2'!K103,'MDA3'!I103,'MDA3'!L103,'T1'!M103,'T2'!K103,T3_R1!L103,T3_R2!L103)</f>
        <v>48909</v>
      </c>
      <c r="AX103" s="259">
        <f>MAX('MDA1'!L103,'MDA2'!L103,'MDA3'!J103,'MDA3'!M103,'T1'!N103,'T2'!L103,T3_R1!M103,T3_R2!M103)</f>
        <v>83271</v>
      </c>
      <c r="AY103" s="259">
        <f t="shared" si="15"/>
        <v>132180</v>
      </c>
      <c r="AZ103" s="259">
        <f>MAX('MDA2'!J103,T103)</f>
        <v>0</v>
      </c>
      <c r="BA103" s="259">
        <f>MAX('MDA1'!K103,'MDA2'!K103,'MDA3'!I103,'MDA3'!L103,V103,AD103)</f>
        <v>48909</v>
      </c>
      <c r="BB103" s="259">
        <f>MAX('MDA1'!L103,'MDA2'!L103,'MDA3'!J103,'MDA3'!M103,AF103)</f>
        <v>83271</v>
      </c>
      <c r="BC103" s="259">
        <f t="shared" si="10"/>
        <v>132180</v>
      </c>
      <c r="BD103" s="260">
        <f t="shared" si="11"/>
        <v>73.486104887806107</v>
      </c>
    </row>
    <row r="104" spans="1:56" x14ac:dyDescent="0.2">
      <c r="A104" s="10" t="str">
        <f>IF(COUNTRY_INFO!A104=0," ",COUNTRY_INFO!A104)</f>
        <v>Ethiopia</v>
      </c>
      <c r="B104" s="10" t="str">
        <f>IF(COUNTRY_INFO!B104=0," ",COUNTRY_INFO!B104)</f>
        <v>AmharaNorth Gondar</v>
      </c>
      <c r="C104" s="87" t="str">
        <f>IF(COUNTRY_INFO!C104=0," ",COUNTRY_INFO!C104)</f>
        <v>Tegedie</v>
      </c>
      <c r="D104" s="67">
        <f>COUNTRY_INFO!L104</f>
        <v>0</v>
      </c>
      <c r="E104" s="61"/>
      <c r="F104" s="61"/>
      <c r="G104" s="11">
        <f>MAX('MDA1'!M104,'MDA2'!M104)</f>
        <v>0</v>
      </c>
      <c r="H104" s="11">
        <f>IF(AND(COUNTRY_INFO!H104&gt;0,COUNTRY_INFO!H104&lt;4),IF(D104&gt;MAX('MDA1'!M104,'MDA2'!M104),MAX('MDA1'!M104,'MDA2'!M104),D104),0)</f>
        <v>0</v>
      </c>
      <c r="I104" s="73">
        <f>IF(AND(COUNTRY_INFO!H104&gt;0,COUNTRY_INFO!H104&lt;4), IF(G104/D104*100&lt;&gt;0, IF(G104/D104*100&gt;100,100,G104/D104*100), "-"),0)</f>
        <v>0</v>
      </c>
      <c r="J104" s="67">
        <f>COUNTRY_INFO!M104</f>
        <v>93737</v>
      </c>
      <c r="K104" s="61"/>
      <c r="L104" s="61"/>
      <c r="M104" s="11">
        <f>MAX('MDA1'!M104,MAX('MDA3'!I104,'MDA3'!L104)+MAX('MDA3'!J104,'MDA3'!M104))</f>
        <v>77304</v>
      </c>
      <c r="N104" s="11">
        <f>IF(AND(COUNTRY_INFO!I104&gt;0,COUNTRY_INFO!I104&lt;4),IF(J104&gt;MAX('MDA1'!M104,MAX('MDA3'!I104,'MDA3'!L104)+MAX('MDA3'!J104,'MDA3'!M104)),MAX('MDA1'!M104,MAX('MDA3'!I104,'MDA3'!L104)+MAX('MDA3'!J104,'MDA3'!M104)),J104),0)</f>
        <v>77304</v>
      </c>
      <c r="O104" s="73">
        <f>IF(AND(COUNTRY_INFO!I104&gt;0,COUNTRY_INFO!I104&lt;4), IF(M104/J104*100&lt;&gt;0, IF(M104/J104*100&gt;100,100,M104/J104*100), "-"),0)</f>
        <v>82.469035706284615</v>
      </c>
      <c r="P104" s="67">
        <f>COUNTRY_INFO!N104</f>
        <v>39973</v>
      </c>
      <c r="Q104" s="61"/>
      <c r="R104" s="61"/>
      <c r="S104" s="11">
        <f>SUM(MAX('MDA2'!J104, 'T1'!L104, MAX(T3_R1!K104, T3_R2!K104)), MAX('MDA1'!K104, 'MDA2'!K104, 'T1'!M104, MAX(T3_R1!L104, T3_R2!L104)), MAX('MDA1'!L104, 'MDA2'!L104, 'T1'!N104, MAX(T3_R1!M104, T3_R2!M104)))</f>
        <v>72856</v>
      </c>
      <c r="T104" s="11">
        <f>IF(AND(COUNTRY_INFO!J104&gt;1,COUNTRY_INFO!J104&lt;4),IF(COUNTRY_INFO!E104&gt;MAX('MDA2'!J104,'T1'!L104,MAX(T3_R1!K104,T3_R2!K104)),MAX('MDA2'!J104,'T1'!L104,MAX(T3_R1!K104,T3_R2!K104)),COUNTRY_INFO!E104),0)</f>
        <v>0</v>
      </c>
      <c r="U104" s="217" t="str">
        <f>IF(AND(COUNTRY_INFO!J104&gt;1,COUNTRY_INFO!J104&lt;4), IF(T104/COUNTRY_INFO!E104*100&lt;&gt;0, IF(T104/COUNTRY_INFO!E104*100&gt;100,100,T104/COUNTRY_INFO!E104*100), "-"),0)</f>
        <v>-</v>
      </c>
      <c r="V104" s="11">
        <f>IF(AND(COUNTRY_INFO!J104&gt;1,COUNTRY_INFO!J104&lt;4),IF(COUNTRY_INFO!F104&gt;MAX('MDA1'!K104,'MDA2'!K104,'T1'!M104,MAX(T3_R1!L104,T3_R2!L104)),MAX('MDA1'!K104,'MDA2'!K104,'T1'!M104,MAX(T3_R1!L104,T3_R2!L104)),COUNTRY_INFO!F104),0)</f>
        <v>24533</v>
      </c>
      <c r="W104" s="217">
        <f>IF(AND(COUNTRY_INFO!J104&gt;1,COUNTRY_INFO!J104&lt;4), IF(V104/COUNTRY_INFO!F104*100&lt;&gt;0, IF(V104/COUNTRY_INFO!F104*100&gt;100,100,V104/COUNTRY_INFO!F104*100), "-"),0)</f>
        <v>90.035965942454482</v>
      </c>
      <c r="X104" s="11">
        <f t="shared" si="12"/>
        <v>24533</v>
      </c>
      <c r="Y104" s="73">
        <f>IF(AND(COUNTRY_INFO!J104&gt;1,COUNTRY_INFO!J104&lt;4), IF(S104/P104*100&lt;&gt;0, IF(X104/P104*100&gt;100,100,X104/P104*100), "-"),0)</f>
        <v>61.373927400995676</v>
      </c>
      <c r="Z104" s="67">
        <f>COUNTRY_INFO!O104</f>
        <v>81012</v>
      </c>
      <c r="AA104" s="61"/>
      <c r="AB104" s="61"/>
      <c r="AC104" s="11">
        <f>MAX('T1'!L104,'T2'!J104)+MAX('T1'!M104,'T2'!K104)+MAX('T1'!N104,'T2'!L104)</f>
        <v>72774</v>
      </c>
      <c r="AD104" s="11">
        <f>IF(COUNTRY_INFO!K104=1,IF(COUNTRY_INFO!F104*0.33&gt;MAX('T1'!M104,'T2'!K104),MAX('T1'!M104,'T2'!K104),COUNTRY_INFO!F104*0.33),IF(COUNTRY_INFO!K104=2,IF(COUNTRY_INFO!F104*0.5&gt;MAX('T1'!M104,'T2'!K104),MAX('T1'!M104,'T2'!K104),COUNTRY_INFO!F104*0.5),IF(COUNTRY_INFO!K104=3,IF(COUNTRY_INFO!F104&gt;MAX('T1'!M104,'T2'!K104),MAX('T1'!M104,'T2'!K104),COUNTRY_INFO!F104),0)))</f>
        <v>24451</v>
      </c>
      <c r="AE104" s="217">
        <f>IF(AND(COUNTRY_INFO!K104&gt;0,COUNTRY_INFO!K104&lt;4),IF(Z104&gt;0,IF(COUNTRY_INFO!K104=1, AD104/(COUNTRY_INFO!F104*0.33)*100, IF(COUNTRY_INFO!K104=2, AD104/(COUNTRY_INFO!F104*0.5)*100, IF(COUNTRY_INFO!K104=3, AD104/COUNTRY_INFO!F104*100))),"-"),0)</f>
        <v>89.73502642395772</v>
      </c>
      <c r="AF104" s="11">
        <f>IF(COUNTRY_INFO!K104=2,IF(COUNTRY_INFO!G104*0.2&gt;MAX('T1'!N104,'T2'!L104),MAX('T1'!N104,'T2'!L104),COUNTRY_INFO!G104*0.2),IF(COUNTRY_INFO!K104=3,IF(COUNTRY_INFO!G104&gt;MAX('T1'!N104,'T2'!L104),MAX('T1'!N104,'T2'!L104),COUNTRY_INFO!G104),0))</f>
        <v>48323</v>
      </c>
      <c r="AG104" s="217">
        <f>IF(AND(COUNTRY_INFO!K104&gt;0,COUNTRY_INFO!K104&lt;4),IF(Z104&gt;0,IF(COUNTRY_INFO!K104=1, 0, IF(COUNTRY_INFO!K104=2, AF104/(COUNTRY_INFO!G104*0.2)*100, IF(COUNTRY_INFO!K104=3, AF104/COUNTRY_INFO!G104*100))),"-"),0)</f>
        <v>89.879845249609403</v>
      </c>
      <c r="AH104" s="11">
        <f t="shared" si="13"/>
        <v>72774</v>
      </c>
      <c r="AI104" s="73">
        <f>IF(AND(COUNTRY_INFO!K104&gt;0,COUNTRY_INFO!K104&lt;4), IF(AC104/Z104*100&lt;&gt;0, IF(AH104/Z104*100&gt;100,100,AH104/Z104*100), "-"),0)</f>
        <v>89.83113612798104</v>
      </c>
      <c r="AJ104" s="261"/>
      <c r="AK104" s="260">
        <f>IF(AND(D104&lt;&gt;0, D104&lt;&gt;"Unknown",D104&lt;&gt;"Stopped",D104&lt;&gt;"Not required"),D104/COUNTRY_INFO!D104, 0)</f>
        <v>0</v>
      </c>
      <c r="AL104" s="260">
        <f>IF(AND(J104&lt;&gt;0,J104&lt;&gt;"Unknown",J104&lt;&gt;"Stopped",J104&lt;&gt;"Not required"),J104/COUNTRY_INFO!D104, 0)</f>
        <v>1</v>
      </c>
      <c r="AM104" s="260">
        <f>IF(AND(P104&lt;&gt;0,P104&lt;&gt;"Unknown",P104&lt;&gt;"Not required"),P104/(COUNTRY_INFO!E104+COUNTRY_INFO!F104), 0)</f>
        <v>1</v>
      </c>
      <c r="AN104" s="260">
        <f>IF(AND(Z104&lt;&gt;0,Z104&lt;&gt;"Unknown",Z104&lt;&gt;"Not required"),IF(COUNTRY_INFO!K104=1,1,IF(COUNTRY_INFO!K104=2,0.5*COUNTRY_INFO!F104/(0.5*COUNTRY_INFO!F104+0.2*COUNTRY_INFO!G104),IF(COUNTRY_INFO!K104=3,COUNTRY_INFO!F104/(COUNTRY_INFO!F104+COUNTRY_INFO!G104)))),0)</f>
        <v>0.33634523280501655</v>
      </c>
      <c r="AO104" s="260">
        <f>IF(AND(Z104&lt;&gt;0,Z104&lt;&gt;"Unknown",Z104&lt;&gt;"Not required"),IF(COUNTRY_INFO!K104=1,0,IF(COUNTRY_INFO!K104=2,0.2*COUNTRY_INFO!G104/(0.5*COUNTRY_INFO!F104+0.2*COUNTRY_INFO!G104),IF(COUNTRY_INFO!K104=3,COUNTRY_INFO!G104/(COUNTRY_INFO!F104+COUNTRY_INFO!G104)))),0)</f>
        <v>0.66365476719498351</v>
      </c>
      <c r="AP104" s="259">
        <f>MAX(COUNTRY_INFO!D104*AK104*PROFILE!$G$7,COUNTRY_INFO!D104*AL104*PROFILE!$G$7)</f>
        <v>9.8145283750404808E-3</v>
      </c>
      <c r="AQ104" s="259">
        <f>MAX(COUNTRY_INFO!D104*AK104*PROFILE!$G$8,COUNTRY_INFO!D104*AL104*PROFILE!$G$8,COUNTRY_INFO!D104*AM104*PROFILE!$G$8)</f>
        <v>13729.146255444939</v>
      </c>
      <c r="AR104" s="259">
        <f>MAX(COUNTRY_INFO!D104*AK104*PROFILE!$G$9,COUNTRY_INFO!D104*AL104*PROFILE!$G$9,COUNTRY_INFO!D104*AM104*PROFILE!$G$9,IF(AND(DISTRICT!Z104&lt;&gt;"Unknown",Z104&lt;&gt;"Not required"),COUNTRY_INFO!O104*DISTRICT!AN104,0))</f>
        <v>28511.422812022523</v>
      </c>
      <c r="AS104" s="259">
        <f>MAX(COUNTRY_INFO!D104*AK104*PROFILE!$G$10,COUNTRY_INFO!D104*AL104*PROFILE!$G$10,IF(AND(DISTRICT!Z104&lt;&gt;"Unknown",Z104&lt;&gt;"Not required"),COUNTRY_INFO!O104*DISTRICT!AO104,0))</f>
        <v>53764.000000000007</v>
      </c>
      <c r="AT104" s="259">
        <f t="shared" si="14"/>
        <v>96004.57888199584</v>
      </c>
      <c r="AU104" s="258" t="str">
        <f t="shared" si="9"/>
        <v>Y</v>
      </c>
      <c r="AV104" s="259">
        <f>MAX('MDA2'!J104,'T1'!L104,'T2'!J104,T3_R1!K104,T3_R2!K104)</f>
        <v>0</v>
      </c>
      <c r="AW104" s="259">
        <f>MAX('MDA1'!K104,'MDA2'!K104,'MDA3'!I104,'MDA3'!L104,'T1'!M104,'T2'!K104,T3_R1!L104,T3_R2!L104)</f>
        <v>27829</v>
      </c>
      <c r="AX104" s="259">
        <f>MAX('MDA1'!L104,'MDA2'!L104,'MDA3'!J104,'MDA3'!M104,'T1'!N104,'T2'!L104,T3_R1!M104,T3_R2!M104)</f>
        <v>49475</v>
      </c>
      <c r="AY104" s="259">
        <f t="shared" si="15"/>
        <v>77304</v>
      </c>
      <c r="AZ104" s="259">
        <f>MAX('MDA2'!J104,T104)</f>
        <v>0</v>
      </c>
      <c r="BA104" s="259">
        <f>MAX('MDA1'!K104,'MDA2'!K104,'MDA3'!I104,'MDA3'!L104,V104,AD104)</f>
        <v>27829</v>
      </c>
      <c r="BB104" s="259">
        <f>MAX('MDA1'!L104,'MDA2'!L104,'MDA3'!J104,'MDA3'!M104,AF104)</f>
        <v>49475</v>
      </c>
      <c r="BC104" s="259">
        <f t="shared" si="10"/>
        <v>77304</v>
      </c>
      <c r="BD104" s="260">
        <f t="shared" si="11"/>
        <v>80.521159407426097</v>
      </c>
    </row>
    <row r="105" spans="1:56" x14ac:dyDescent="0.2">
      <c r="A105" s="10" t="str">
        <f>IF(COUNTRY_INFO!A105=0," ",COUNTRY_INFO!A105)</f>
        <v>Ethiopia</v>
      </c>
      <c r="B105" s="10" t="str">
        <f>IF(COUNTRY_INFO!B105=0," ",COUNTRY_INFO!B105)</f>
        <v>AmharaNorth Gondar</v>
      </c>
      <c r="C105" s="87" t="str">
        <f>IF(COUNTRY_INFO!C105=0," ",COUNTRY_INFO!C105)</f>
        <v>Telemt</v>
      </c>
      <c r="D105" s="67">
        <f>COUNTRY_INFO!L105</f>
        <v>0</v>
      </c>
      <c r="E105" s="61"/>
      <c r="F105" s="61"/>
      <c r="G105" s="11">
        <f>MAX('MDA1'!M105,'MDA2'!M105)</f>
        <v>0</v>
      </c>
      <c r="H105" s="11">
        <f>IF(AND(COUNTRY_INFO!H105&gt;0,COUNTRY_INFO!H105&lt;4),IF(D105&gt;MAX('MDA1'!M105,'MDA2'!M105),MAX('MDA1'!M105,'MDA2'!M105),D105),0)</f>
        <v>0</v>
      </c>
      <c r="I105" s="73">
        <f>IF(AND(COUNTRY_INFO!H105&gt;0,COUNTRY_INFO!H105&lt;4), IF(G105/D105*100&lt;&gt;0, IF(G105/D105*100&gt;100,100,G105/D105*100), "-"),0)</f>
        <v>0</v>
      </c>
      <c r="J105" s="67">
        <f>COUNTRY_INFO!M105</f>
        <v>0</v>
      </c>
      <c r="K105" s="61"/>
      <c r="L105" s="61"/>
      <c r="M105" s="11">
        <f>MAX('MDA1'!M105,MAX('MDA3'!I105,'MDA3'!L105)+MAX('MDA3'!J105,'MDA3'!M105))</f>
        <v>0</v>
      </c>
      <c r="N105" s="11">
        <f>IF(AND(COUNTRY_INFO!I105&gt;0,COUNTRY_INFO!I105&lt;4),IF(J105&gt;MAX('MDA1'!M105,MAX('MDA3'!I105,'MDA3'!L105)+MAX('MDA3'!J105,'MDA3'!M105)),MAX('MDA1'!M105,MAX('MDA3'!I105,'MDA3'!L105)+MAX('MDA3'!J105,'MDA3'!M105)),J105),0)</f>
        <v>0</v>
      </c>
      <c r="O105" s="73">
        <f>IF(AND(COUNTRY_INFO!I105&gt;0,COUNTRY_INFO!I105&lt;4), IF(M105/J105*100&lt;&gt;0, IF(M105/J105*100&gt;100,100,M105/J105*100), "-"),0)</f>
        <v>0</v>
      </c>
      <c r="P105" s="67">
        <f>COUNTRY_INFO!N105</f>
        <v>41173</v>
      </c>
      <c r="Q105" s="61"/>
      <c r="R105" s="61"/>
      <c r="S105" s="11">
        <f>SUM(MAX('MDA2'!J105, 'T1'!L105, MAX(T3_R1!K105, T3_R2!K105)), MAX('MDA1'!K105, 'MDA2'!K105, 'T1'!M105, MAX(T3_R1!L105, T3_R2!L105)), MAX('MDA1'!L105, 'MDA2'!L105, 'T1'!N105, MAX(T3_R1!M105, T3_R2!M105)))</f>
        <v>68043</v>
      </c>
      <c r="T105" s="11">
        <f>IF(AND(COUNTRY_INFO!J105&gt;1,COUNTRY_INFO!J105&lt;4),IF(COUNTRY_INFO!E105&gt;MAX('MDA2'!J105,'T1'!L105,MAX(T3_R1!K105,T3_R2!K105)),MAX('MDA2'!J105,'T1'!L105,MAX(T3_R1!K105,T3_R2!K105)),COUNTRY_INFO!E105),0)</f>
        <v>0</v>
      </c>
      <c r="U105" s="217" t="str">
        <f>IF(AND(COUNTRY_INFO!J105&gt;1,COUNTRY_INFO!J105&lt;4), IF(T105/COUNTRY_INFO!E105*100&lt;&gt;0, IF(T105/COUNTRY_INFO!E105*100&gt;100,100,T105/COUNTRY_INFO!E105*100), "-"),0)</f>
        <v>-</v>
      </c>
      <c r="V105" s="11">
        <f>IF(AND(COUNTRY_INFO!J105&gt;1,COUNTRY_INFO!J105&lt;4),IF(COUNTRY_INFO!F105&gt;MAX('MDA1'!K105,'MDA2'!K105,'T1'!M105,MAX(T3_R1!L105,T3_R2!L105)),MAX('MDA1'!K105,'MDA2'!K105,'T1'!M105,MAX(T3_R1!L105,T3_R2!L105)),COUNTRY_INFO!F105),0)</f>
        <v>25698</v>
      </c>
      <c r="W105" s="217">
        <f>IF(AND(COUNTRY_INFO!J105&gt;1,COUNTRY_INFO!J105&lt;4), IF(V105/COUNTRY_INFO!F105*100&lt;&gt;0, IF(V105/COUNTRY_INFO!F105*100&gt;100,100,V105/COUNTRY_INFO!F105*100), "-"),0)</f>
        <v>91.56274495831255</v>
      </c>
      <c r="X105" s="11">
        <f t="shared" si="12"/>
        <v>25698</v>
      </c>
      <c r="Y105" s="73">
        <f>IF(AND(COUNTRY_INFO!J105&gt;1,COUNTRY_INFO!J105&lt;4), IF(S105/P105*100&lt;&gt;0, IF(X105/P105*100&gt;100,100,X105/P105*100), "-"),0)</f>
        <v>62.414689238092926</v>
      </c>
      <c r="Z105" s="67">
        <f>COUNTRY_INFO!O105</f>
        <v>83444</v>
      </c>
      <c r="AA105" s="61"/>
      <c r="AB105" s="61"/>
      <c r="AC105" s="11">
        <f>MAX('T1'!L105,'T2'!J105)+MAX('T1'!M105,'T2'!K105)+MAX('T1'!N105,'T2'!L105)</f>
        <v>68043</v>
      </c>
      <c r="AD105" s="11">
        <f>IF(COUNTRY_INFO!K105=1,IF(COUNTRY_INFO!F105*0.33&gt;MAX('T1'!M105,'T2'!K105),MAX('T1'!M105,'T2'!K105),COUNTRY_INFO!F105*0.33),IF(COUNTRY_INFO!K105=2,IF(COUNTRY_INFO!F105*0.5&gt;MAX('T1'!M105,'T2'!K105),MAX('T1'!M105,'T2'!K105),COUNTRY_INFO!F105*0.5),IF(COUNTRY_INFO!K105=3,IF(COUNTRY_INFO!F105&gt;MAX('T1'!M105,'T2'!K105),MAX('T1'!M105,'T2'!K105),COUNTRY_INFO!F105),0)))</f>
        <v>25698</v>
      </c>
      <c r="AE105" s="217">
        <f>IF(AND(COUNTRY_INFO!K105&gt;0,COUNTRY_INFO!K105&lt;4),IF(Z105&gt;0,IF(COUNTRY_INFO!K105=1, AD105/(COUNTRY_INFO!F105*0.33)*100, IF(COUNTRY_INFO!K105=2, AD105/(COUNTRY_INFO!F105*0.5)*100, IF(COUNTRY_INFO!K105=3, AD105/COUNTRY_INFO!F105*100))),"-"),0)</f>
        <v>91.56274495831255</v>
      </c>
      <c r="AF105" s="11">
        <f>IF(COUNTRY_INFO!K105=2,IF(COUNTRY_INFO!G105*0.2&gt;MAX('T1'!N105,'T2'!L105),MAX('T1'!N105,'T2'!L105),COUNTRY_INFO!G105*0.2),IF(COUNTRY_INFO!K105=3,IF(COUNTRY_INFO!G105&gt;MAX('T1'!N105,'T2'!L105),MAX('T1'!N105,'T2'!L105),COUNTRY_INFO!G105),0))</f>
        <v>42345</v>
      </c>
      <c r="AG105" s="217">
        <f>IF(AND(COUNTRY_INFO!K105&gt;0,COUNTRY_INFO!K105&lt;4),IF(Z105&gt;0,IF(COUNTRY_INFO!K105=1, 0, IF(COUNTRY_INFO!K105=2, AF105/(COUNTRY_INFO!G105*0.2)*100, IF(COUNTRY_INFO!K105=3, AF105/COUNTRY_INFO!G105*100))),"-"),0)</f>
        <v>76.465383365235297</v>
      </c>
      <c r="AH105" s="11">
        <f t="shared" si="13"/>
        <v>68043</v>
      </c>
      <c r="AI105" s="73">
        <f>IF(AND(COUNTRY_INFO!K105&gt;0,COUNTRY_INFO!K105&lt;4), IF(AC105/Z105*100&lt;&gt;0, IF(AH105/Z105*100&gt;100,100,AH105/Z105*100), "-"),0)</f>
        <v>81.543310483677672</v>
      </c>
      <c r="AJ105" s="261"/>
      <c r="AK105" s="260">
        <f>IF(AND(D105&lt;&gt;0, D105&lt;&gt;"Unknown",D105&lt;&gt;"Stopped",D105&lt;&gt;"Not required"),D105/COUNTRY_INFO!D105, 0)</f>
        <v>0</v>
      </c>
      <c r="AL105" s="260">
        <f>IF(AND(J105&lt;&gt;0,J105&lt;&gt;"Unknown",J105&lt;&gt;"Stopped",J105&lt;&gt;"Not required"),J105/COUNTRY_INFO!D105, 0)</f>
        <v>0</v>
      </c>
      <c r="AM105" s="260">
        <f>IF(AND(P105&lt;&gt;0,P105&lt;&gt;"Unknown",P105&lt;&gt;"Not required"),P105/(COUNTRY_INFO!E105+COUNTRY_INFO!F105), 0)</f>
        <v>1</v>
      </c>
      <c r="AN105" s="260">
        <f>IF(AND(Z105&lt;&gt;0,Z105&lt;&gt;"Unknown",Z105&lt;&gt;"Not required"),IF(COUNTRY_INFO!K105=1,1,IF(COUNTRY_INFO!K105=2,0.5*COUNTRY_INFO!F105/(0.5*COUNTRY_INFO!F105+0.2*COUNTRY_INFO!G105),IF(COUNTRY_INFO!K105=3,COUNTRY_INFO!F105/(COUNTRY_INFO!F105+COUNTRY_INFO!G105)))),0)</f>
        <v>0.33634533339724848</v>
      </c>
      <c r="AO105" s="260">
        <f>IF(AND(Z105&lt;&gt;0,Z105&lt;&gt;"Unknown",Z105&lt;&gt;"Not required"),IF(COUNTRY_INFO!K105=1,0,IF(COUNTRY_INFO!K105=2,0.2*COUNTRY_INFO!G105/(0.5*COUNTRY_INFO!F105+0.2*COUNTRY_INFO!G105),IF(COUNTRY_INFO!K105=3,COUNTRY_INFO!G105/(COUNTRY_INFO!F105+COUNTRY_INFO!G105)))),0)</f>
        <v>0.66365466660275152</v>
      </c>
      <c r="AP105" s="259">
        <f>MAX(COUNTRY_INFO!D105*AK105*PROFILE!$G$7,COUNTRY_INFO!D105*AL105*PROFILE!$G$7)</f>
        <v>0</v>
      </c>
      <c r="AQ105" s="259">
        <f>MAX(COUNTRY_INFO!D105*AK105*PROFILE!$G$8,COUNTRY_INFO!D105*AL105*PROFILE!$G$8,COUNTRY_INFO!D105*AM105*PROFILE!$G$8)</f>
        <v>14141.297461082224</v>
      </c>
      <c r="AR105" s="259">
        <f>MAX(COUNTRY_INFO!D105*AK105*PROFILE!$G$9,COUNTRY_INFO!D105*AL105*PROFILE!$G$9,COUNTRY_INFO!D105*AM105*PROFILE!$G$9,IF(AND(DISTRICT!Z105&lt;&gt;"Unknown",Z105&lt;&gt;"Not required"),COUNTRY_INFO!O105*DISTRICT!AN105,0))</f>
        <v>29367.340366382396</v>
      </c>
      <c r="AS105" s="259">
        <f>MAX(COUNTRY_INFO!D105*AK105*PROFILE!$G$10,COUNTRY_INFO!D105*AL105*PROFILE!$G$10,IF(AND(DISTRICT!Z105&lt;&gt;"Unknown",Z105&lt;&gt;"Not required"),COUNTRY_INFO!O105*DISTRICT!AO105,0))</f>
        <v>55378</v>
      </c>
      <c r="AT105" s="259">
        <f t="shared" si="14"/>
        <v>98886.637827464612</v>
      </c>
      <c r="AU105" s="258" t="str">
        <f t="shared" si="9"/>
        <v>Y</v>
      </c>
      <c r="AV105" s="259">
        <f>MAX('MDA2'!J105,'T1'!L105,'T2'!J105,T3_R1!K105,T3_R2!K105)</f>
        <v>0</v>
      </c>
      <c r="AW105" s="259">
        <f>MAX('MDA1'!K105,'MDA2'!K105,'MDA3'!I105,'MDA3'!L105,'T1'!M105,'T2'!K105,T3_R1!L105,T3_R2!L105)</f>
        <v>25698</v>
      </c>
      <c r="AX105" s="259">
        <f>MAX('MDA1'!L105,'MDA2'!L105,'MDA3'!J105,'MDA3'!M105,'T1'!N105,'T2'!L105,T3_R1!M105,T3_R2!M105)</f>
        <v>42345</v>
      </c>
      <c r="AY105" s="259">
        <f t="shared" si="15"/>
        <v>68043</v>
      </c>
      <c r="AZ105" s="259">
        <f>MAX('MDA2'!J105,T105)</f>
        <v>0</v>
      </c>
      <c r="BA105" s="259">
        <f>MAX('MDA1'!K105,'MDA2'!K105,'MDA3'!I105,'MDA3'!L105,V105,AD105)</f>
        <v>25698</v>
      </c>
      <c r="BB105" s="259">
        <f>MAX('MDA1'!L105,'MDA2'!L105,'MDA3'!J105,'MDA3'!M105,AF105)</f>
        <v>42345</v>
      </c>
      <c r="BC105" s="259">
        <f t="shared" si="10"/>
        <v>68043</v>
      </c>
      <c r="BD105" s="260">
        <f t="shared" si="11"/>
        <v>68.809094428632548</v>
      </c>
    </row>
    <row r="106" spans="1:56" x14ac:dyDescent="0.2">
      <c r="A106" s="10" t="str">
        <f>IF(COUNTRY_INFO!A106=0," ",COUNTRY_INFO!A106)</f>
        <v>Ethiopia</v>
      </c>
      <c r="B106" s="10" t="str">
        <f>IF(COUNTRY_INFO!B106=0," ",COUNTRY_INFO!B106)</f>
        <v>AmharaNorth Gondar</v>
      </c>
      <c r="C106" s="87" t="str">
        <f>IF(COUNTRY_INFO!C106=0," ",COUNTRY_INFO!C106)</f>
        <v>West Armachoho</v>
      </c>
      <c r="D106" s="67">
        <f>COUNTRY_INFO!L106</f>
        <v>0</v>
      </c>
      <c r="E106" s="61"/>
      <c r="F106" s="61"/>
      <c r="G106" s="11">
        <f>MAX('MDA1'!M106,'MDA2'!M106)</f>
        <v>0</v>
      </c>
      <c r="H106" s="11">
        <f>IF(AND(COUNTRY_INFO!H106&gt;0,COUNTRY_INFO!H106&lt;4),IF(D106&gt;MAX('MDA1'!M106,'MDA2'!M106),MAX('MDA1'!M106,'MDA2'!M106),D106),0)</f>
        <v>0</v>
      </c>
      <c r="I106" s="73">
        <f>IF(AND(COUNTRY_INFO!H106&gt;0,COUNTRY_INFO!H106&lt;4), IF(G106/D106*100&lt;&gt;0, IF(G106/D106*100&gt;100,100,G106/D106*100), "-"),0)</f>
        <v>0</v>
      </c>
      <c r="J106" s="67">
        <f>COUNTRY_INFO!M106</f>
        <v>52067</v>
      </c>
      <c r="K106" s="61"/>
      <c r="L106" s="61"/>
      <c r="M106" s="11">
        <f>MAX('MDA1'!M106,MAX('MDA3'!I106,'MDA3'!L106)+MAX('MDA3'!J106,'MDA3'!M106))</f>
        <v>42337</v>
      </c>
      <c r="N106" s="11">
        <f>IF(AND(COUNTRY_INFO!I106&gt;0,COUNTRY_INFO!I106&lt;4),IF(J106&gt;MAX('MDA1'!M106,MAX('MDA3'!I106,'MDA3'!L106)+MAX('MDA3'!J106,'MDA3'!M106)),MAX('MDA1'!M106,MAX('MDA3'!I106,'MDA3'!L106)+MAX('MDA3'!J106,'MDA3'!M106)),J106),0)</f>
        <v>42337</v>
      </c>
      <c r="O106" s="73">
        <f>IF(AND(COUNTRY_INFO!I106&gt;0,COUNTRY_INFO!I106&lt;4), IF(M106/J106*100&lt;&gt;0, IF(M106/J106*100&gt;100,100,M106/J106*100), "-"),0)</f>
        <v>81.312539612422455</v>
      </c>
      <c r="P106" s="67">
        <f>COUNTRY_INFO!N106</f>
        <v>22203</v>
      </c>
      <c r="Q106" s="61"/>
      <c r="R106" s="61"/>
      <c r="S106" s="11">
        <f>SUM(MAX('MDA2'!J106, 'T1'!L106, MAX(T3_R1!K106, T3_R2!K106)), MAX('MDA1'!K106, 'MDA2'!K106, 'T1'!M106, MAX(T3_R1!L106, T3_R2!L106)), MAX('MDA1'!L106, 'MDA2'!L106, 'T1'!N106, MAX(T3_R1!M106, T3_R2!M106)))</f>
        <v>30258</v>
      </c>
      <c r="T106" s="11">
        <f>IF(AND(COUNTRY_INFO!J106&gt;1,COUNTRY_INFO!J106&lt;4),IF(COUNTRY_INFO!E106&gt;MAX('MDA2'!J106,'T1'!L106,MAX(T3_R1!K106,T3_R2!K106)),MAX('MDA2'!J106,'T1'!L106,MAX(T3_R1!K106,T3_R2!K106)),COUNTRY_INFO!E106),0)</f>
        <v>0</v>
      </c>
      <c r="U106" s="217" t="str">
        <f>IF(AND(COUNTRY_INFO!J106&gt;1,COUNTRY_INFO!J106&lt;4), IF(T106/COUNTRY_INFO!E106*100&lt;&gt;0, IF(T106/COUNTRY_INFO!E106*100&gt;100,100,T106/COUNTRY_INFO!E106*100), "-"),0)</f>
        <v>-</v>
      </c>
      <c r="V106" s="11">
        <f>IF(AND(COUNTRY_INFO!J106&gt;1,COUNTRY_INFO!J106&lt;4),IF(COUNTRY_INFO!F106&gt;MAX('MDA1'!K106,'MDA2'!K106,'T1'!M106,MAX(T3_R1!L106,T3_R2!L106)),MAX('MDA1'!K106,'MDA2'!K106,'T1'!M106,MAX(T3_R1!L106,T3_R2!L106)),COUNTRY_INFO!F106),0)</f>
        <v>11028</v>
      </c>
      <c r="W106" s="217">
        <f>IF(AND(COUNTRY_INFO!J106&gt;1,COUNTRY_INFO!J106&lt;4), IF(V106/COUNTRY_INFO!F106*100&lt;&gt;0, IF(V106/COUNTRY_INFO!F106*100&gt;100,100,V106/COUNTRY_INFO!F106*100), "-"),0)</f>
        <v>72.864222001982156</v>
      </c>
      <c r="X106" s="11">
        <f t="shared" si="12"/>
        <v>11028</v>
      </c>
      <c r="Y106" s="73">
        <f>IF(AND(COUNTRY_INFO!J106&gt;1,COUNTRY_INFO!J106&lt;4), IF(S106/P106*100&lt;&gt;0, IF(X106/P106*100&gt;100,100,X106/P106*100), "-"),0)</f>
        <v>49.668963653560326</v>
      </c>
      <c r="Z106" s="67">
        <f>COUNTRY_INFO!O106</f>
        <v>44999</v>
      </c>
      <c r="AA106" s="61"/>
      <c r="AB106" s="61"/>
      <c r="AC106" s="11">
        <f>MAX('T1'!L106,'T2'!J106)+MAX('T1'!M106,'T2'!K106)+MAX('T1'!N106,'T2'!L106)</f>
        <v>30258</v>
      </c>
      <c r="AD106" s="11">
        <f>IF(COUNTRY_INFO!K106=1,IF(COUNTRY_INFO!F106*0.33&gt;MAX('T1'!M106,'T2'!K106),MAX('T1'!M106,'T2'!K106),COUNTRY_INFO!F106*0.33),IF(COUNTRY_INFO!K106=2,IF(COUNTRY_INFO!F106*0.5&gt;MAX('T1'!M106,'T2'!K106),MAX('T1'!M106,'T2'!K106),COUNTRY_INFO!F106*0.5),IF(COUNTRY_INFO!K106=3,IF(COUNTRY_INFO!F106&gt;MAX('T1'!M106,'T2'!K106),MAX('T1'!M106,'T2'!K106),COUNTRY_INFO!F106),0)))</f>
        <v>11028</v>
      </c>
      <c r="AE106" s="217">
        <f>IF(AND(COUNTRY_INFO!K106&gt;0,COUNTRY_INFO!K106&lt;4),IF(Z106&gt;0,IF(COUNTRY_INFO!K106=1, AD106/(COUNTRY_INFO!F106*0.33)*100, IF(COUNTRY_INFO!K106=2, AD106/(COUNTRY_INFO!F106*0.5)*100, IF(COUNTRY_INFO!K106=3, AD106/COUNTRY_INFO!F106*100))),"-"),0)</f>
        <v>72.864222001982156</v>
      </c>
      <c r="AF106" s="11">
        <f>IF(COUNTRY_INFO!K106=2,IF(COUNTRY_INFO!G106*0.2&gt;MAX('T1'!N106,'T2'!L106),MAX('T1'!N106,'T2'!L106),COUNTRY_INFO!G106*0.2),IF(COUNTRY_INFO!K106=3,IF(COUNTRY_INFO!G106&gt;MAX('T1'!N106,'T2'!L106),MAX('T1'!N106,'T2'!L106),COUNTRY_INFO!G106),0))</f>
        <v>19230</v>
      </c>
      <c r="AG106" s="217">
        <f>IF(AND(COUNTRY_INFO!K106&gt;0,COUNTRY_INFO!K106&lt;4),IF(Z106&gt;0,IF(COUNTRY_INFO!K106=1, 0, IF(COUNTRY_INFO!K106=2, AF106/(COUNTRY_INFO!G106*0.2)*100, IF(COUNTRY_INFO!K106=3, AF106/COUNTRY_INFO!G106*100))),"-"),0)</f>
        <v>64.391909991963573</v>
      </c>
      <c r="AH106" s="11">
        <f t="shared" si="13"/>
        <v>30258</v>
      </c>
      <c r="AI106" s="73">
        <f>IF(AND(COUNTRY_INFO!K106&gt;0,COUNTRY_INFO!K106&lt;4), IF(AC106/Z106*100&lt;&gt;0, IF(AH106/Z106*100&gt;100,100,AH106/Z106*100), "-"),0)</f>
        <v>67.241494255427909</v>
      </c>
      <c r="AJ106" s="261"/>
      <c r="AK106" s="260">
        <f>IF(AND(D106&lt;&gt;0, D106&lt;&gt;"Unknown",D106&lt;&gt;"Stopped",D106&lt;&gt;"Not required"),D106/COUNTRY_INFO!D106, 0)</f>
        <v>0</v>
      </c>
      <c r="AL106" s="260">
        <f>IF(AND(J106&lt;&gt;0,J106&lt;&gt;"Unknown",J106&lt;&gt;"Stopped",J106&lt;&gt;"Not required"),J106/COUNTRY_INFO!D106, 0)</f>
        <v>1</v>
      </c>
      <c r="AM106" s="260">
        <f>IF(AND(P106&lt;&gt;0,P106&lt;&gt;"Unknown",P106&lt;&gt;"Not required"),P106/(COUNTRY_INFO!E106+COUNTRY_INFO!F106), 0)</f>
        <v>1</v>
      </c>
      <c r="AN106" s="260">
        <f>IF(AND(Z106&lt;&gt;0,Z106&lt;&gt;"Unknown",Z106&lt;&gt;"Not required"),IF(COUNTRY_INFO!K106=1,1,IF(COUNTRY_INFO!K106=2,0.5*COUNTRY_INFO!F106/(0.5*COUNTRY_INFO!F106+0.2*COUNTRY_INFO!G106),IF(COUNTRY_INFO!K106=3,COUNTRY_INFO!F106/(COUNTRY_INFO!F106+COUNTRY_INFO!G106)))),0)</f>
        <v>0.33634080757350165</v>
      </c>
      <c r="AO106" s="260">
        <f>IF(AND(Z106&lt;&gt;0,Z106&lt;&gt;"Unknown",Z106&lt;&gt;"Not required"),IF(COUNTRY_INFO!K106=1,0,IF(COUNTRY_INFO!K106=2,0.2*COUNTRY_INFO!G106/(0.5*COUNTRY_INFO!F106+0.2*COUNTRY_INFO!G106),IF(COUNTRY_INFO!K106=3,COUNTRY_INFO!G106/(COUNTRY_INFO!F106+COUNTRY_INFO!G106)))),0)</f>
        <v>0.6636591924264984</v>
      </c>
      <c r="AP106" s="259">
        <f>MAX(COUNTRY_INFO!D106*AK106*PROFILE!$G$7,COUNTRY_INFO!D106*AL106*PROFILE!$G$7)</f>
        <v>5.4515618048714245E-3</v>
      </c>
      <c r="AQ106" s="259">
        <f>MAX(COUNTRY_INFO!D106*AK106*PROFILE!$G$8,COUNTRY_INFO!D106*AL106*PROFILE!$G$8,COUNTRY_INFO!D106*AM106*PROFILE!$G$8)</f>
        <v>7625.9690205815386</v>
      </c>
      <c r="AR106" s="259">
        <f>MAX(COUNTRY_INFO!D106*AK106*PROFILE!$G$9,COUNTRY_INFO!D106*AL106*PROFILE!$G$9,COUNTRY_INFO!D106*AM106*PROFILE!$G$9,IF(AND(DISTRICT!Z106&lt;&gt;"Unknown",Z106&lt;&gt;"Not required"),COUNTRY_INFO!O106*DISTRICT!AN106,0))</f>
        <v>15836.908067823557</v>
      </c>
      <c r="AS106" s="259">
        <f>MAX(COUNTRY_INFO!D106*AK106*PROFILE!$G$10,COUNTRY_INFO!D106*AL106*PROFILE!$G$10,IF(AND(DISTRICT!Z106&lt;&gt;"Unknown",Z106&lt;&gt;"Not required"),COUNTRY_INFO!O106*DISTRICT!AO106,0))</f>
        <v>29864</v>
      </c>
      <c r="AT106" s="259">
        <f t="shared" si="14"/>
        <v>53326.8825399669</v>
      </c>
      <c r="AU106" s="258" t="str">
        <f t="shared" si="9"/>
        <v>Y</v>
      </c>
      <c r="AV106" s="259">
        <f>MAX('MDA2'!J106,'T1'!L106,'T2'!J106,T3_R1!K106,T3_R2!K106)</f>
        <v>0</v>
      </c>
      <c r="AW106" s="259">
        <f>MAX('MDA1'!K106,'MDA2'!K106,'MDA3'!I106,'MDA3'!L106,'T1'!M106,'T2'!K106,T3_R1!L106,T3_R2!L106)</f>
        <v>15241</v>
      </c>
      <c r="AX106" s="259">
        <f>MAX('MDA1'!L106,'MDA2'!L106,'MDA3'!J106,'MDA3'!M106,'T1'!N106,'T2'!L106,T3_R1!M106,T3_R2!M106)</f>
        <v>27096</v>
      </c>
      <c r="AY106" s="259">
        <f t="shared" si="15"/>
        <v>42337</v>
      </c>
      <c r="AZ106" s="259">
        <f>MAX('MDA2'!J106,T106)</f>
        <v>0</v>
      </c>
      <c r="BA106" s="259">
        <f>MAX('MDA1'!K106,'MDA2'!K106,'MDA3'!I106,'MDA3'!L106,V106,AD106)</f>
        <v>15241</v>
      </c>
      <c r="BB106" s="259">
        <f>MAX('MDA1'!L106,'MDA2'!L106,'MDA3'!J106,'MDA3'!M106,AF106)</f>
        <v>27096</v>
      </c>
      <c r="BC106" s="259">
        <f t="shared" si="10"/>
        <v>42337</v>
      </c>
      <c r="BD106" s="260">
        <f t="shared" si="11"/>
        <v>79.391477587818287</v>
      </c>
    </row>
    <row r="107" spans="1:56" x14ac:dyDescent="0.2">
      <c r="A107" s="10" t="str">
        <f>IF(COUNTRY_INFO!A107=0," ",COUNTRY_INFO!A107)</f>
        <v>Ethiopia</v>
      </c>
      <c r="B107" s="10" t="str">
        <f>IF(COUNTRY_INFO!B107=0," ",COUNTRY_INFO!B107)</f>
        <v>AmharaNorth Gondar</v>
      </c>
      <c r="C107" s="87" t="str">
        <f>IF(COUNTRY_INFO!C107=0," ",COUNTRY_INFO!C107)</f>
        <v>West Dembia</v>
      </c>
      <c r="D107" s="67">
        <f>COUNTRY_INFO!L107</f>
        <v>0</v>
      </c>
      <c r="E107" s="61"/>
      <c r="F107" s="61"/>
      <c r="G107" s="11">
        <f>MAX('MDA1'!M107,'MDA2'!M107)</f>
        <v>0</v>
      </c>
      <c r="H107" s="11">
        <f>IF(AND(COUNTRY_INFO!H107&gt;0,COUNTRY_INFO!H107&lt;4),IF(D107&gt;MAX('MDA1'!M107,'MDA2'!M107),MAX('MDA1'!M107,'MDA2'!M107),D107),0)</f>
        <v>0</v>
      </c>
      <c r="I107" s="73">
        <f>IF(AND(COUNTRY_INFO!H107&gt;0,COUNTRY_INFO!H107&lt;4), IF(G107/D107*100&lt;&gt;0, IF(G107/D107*100&gt;100,100,G107/D107*100), "-"),0)</f>
        <v>0</v>
      </c>
      <c r="J107" s="67" t="str">
        <f>COUNTRY_INFO!M107</f>
        <v>Unknown</v>
      </c>
      <c r="K107" s="61"/>
      <c r="L107" s="61"/>
      <c r="M107" s="11">
        <f>MAX('MDA1'!M107,MAX('MDA3'!I107,'MDA3'!L107)+MAX('MDA3'!J107,'MDA3'!M107))</f>
        <v>0</v>
      </c>
      <c r="N107" s="11">
        <f>IF(AND(COUNTRY_INFO!I107&gt;0,COUNTRY_INFO!I107&lt;4),IF(J107&gt;MAX('MDA1'!M107,MAX('MDA3'!I107,'MDA3'!L107)+MAX('MDA3'!J107,'MDA3'!M107)),MAX('MDA1'!M107,MAX('MDA3'!I107,'MDA3'!L107)+MAX('MDA3'!J107,'MDA3'!M107)),J107),0)</f>
        <v>0</v>
      </c>
      <c r="O107" s="73">
        <f>IF(AND(COUNTRY_INFO!I107&gt;0,COUNTRY_INFO!I107&lt;4), IF(M107/J107*100&lt;&gt;0, IF(M107/J107*100&gt;100,100,M107/J107*100), "-"),0)</f>
        <v>0</v>
      </c>
      <c r="P107" s="67">
        <f>COUNTRY_INFO!N107</f>
        <v>56069</v>
      </c>
      <c r="Q107" s="61"/>
      <c r="R107" s="61"/>
      <c r="S107" s="11">
        <f>SUM(MAX('MDA2'!J107, 'T1'!L107, MAX(T3_R1!K107, T3_R2!K107)), MAX('MDA1'!K107, 'MDA2'!K107, 'T1'!M107, MAX(T3_R1!L107, T3_R2!L107)), MAX('MDA1'!L107, 'MDA2'!L107, 'T1'!N107, MAX(T3_R1!M107, T3_R2!M107)))</f>
        <v>93112</v>
      </c>
      <c r="T107" s="11">
        <f>IF(AND(COUNTRY_INFO!J107&gt;1,COUNTRY_INFO!J107&lt;4),IF(COUNTRY_INFO!E107&gt;MAX('MDA2'!J107,'T1'!L107,MAX(T3_R1!K107,T3_R2!K107)),MAX('MDA2'!J107,'T1'!L107,MAX(T3_R1!K107,T3_R2!K107)),COUNTRY_INFO!E107),0)</f>
        <v>0</v>
      </c>
      <c r="U107" s="217" t="str">
        <f>IF(AND(COUNTRY_INFO!J107&gt;1,COUNTRY_INFO!J107&lt;4), IF(T107/COUNTRY_INFO!E107*100&lt;&gt;0, IF(T107/COUNTRY_INFO!E107*100&gt;100,100,T107/COUNTRY_INFO!E107*100), "-"),0)</f>
        <v>-</v>
      </c>
      <c r="V107" s="11">
        <f>IF(AND(COUNTRY_INFO!J107&gt;1,COUNTRY_INFO!J107&lt;4),IF(COUNTRY_INFO!F107&gt;MAX('MDA1'!K107,'MDA2'!K107,'T1'!M107,MAX(T3_R1!L107,T3_R2!L107)),MAX('MDA1'!K107,'MDA2'!K107,'T1'!M107,MAX(T3_R1!L107,T3_R2!L107)),COUNTRY_INFO!F107),0)</f>
        <v>38220</v>
      </c>
      <c r="W107" s="217">
        <f>IF(AND(COUNTRY_INFO!J107&gt;1,COUNTRY_INFO!J107&lt;4), IF(V107/COUNTRY_INFO!F107*100&lt;&gt;0, IF(V107/COUNTRY_INFO!F107*100&gt;100,100,V107/COUNTRY_INFO!F107*100), "-"),0)</f>
        <v>100</v>
      </c>
      <c r="X107" s="11">
        <f t="shared" si="12"/>
        <v>38220</v>
      </c>
      <c r="Y107" s="73">
        <f>IF(AND(COUNTRY_INFO!J107&gt;1,COUNTRY_INFO!J107&lt;4), IF(S107/P107*100&lt;&gt;0, IF(X107/P107*100&gt;100,100,X107/P107*100), "-"),0)</f>
        <v>68.166009738001392</v>
      </c>
      <c r="Z107" s="67">
        <f>COUNTRY_INFO!O107</f>
        <v>34192.400000000001</v>
      </c>
      <c r="AA107" s="61"/>
      <c r="AB107" s="61"/>
      <c r="AC107" s="11">
        <f>MAX('T1'!L107,'T2'!J107)+MAX('T1'!M107,'T2'!K107)+MAX('T1'!N107,'T2'!L107)</f>
        <v>0</v>
      </c>
      <c r="AD107" s="11">
        <f>IF(COUNTRY_INFO!K107=1,IF(COUNTRY_INFO!F107*0.33&gt;MAX('T1'!M107,'T2'!K107),MAX('T1'!M107,'T2'!K107),COUNTRY_INFO!F107*0.33),IF(COUNTRY_INFO!K107=2,IF(COUNTRY_INFO!F107*0.5&gt;MAX('T1'!M107,'T2'!K107),MAX('T1'!M107,'T2'!K107),COUNTRY_INFO!F107*0.5),IF(COUNTRY_INFO!K107=3,IF(COUNTRY_INFO!F107&gt;MAX('T1'!M107,'T2'!K107),MAX('T1'!M107,'T2'!K107),COUNTRY_INFO!F107),0)))</f>
        <v>0</v>
      </c>
      <c r="AE107" s="217">
        <f>IF(AND(COUNTRY_INFO!K107&gt;0,COUNTRY_INFO!K107&lt;4),IF(Z107&gt;0,IF(COUNTRY_INFO!K107=1, AD107/(COUNTRY_INFO!F107*0.33)*100, IF(COUNTRY_INFO!K107=2, AD107/(COUNTRY_INFO!F107*0.5)*100, IF(COUNTRY_INFO!K107=3, AD107/COUNTRY_INFO!F107*100))),"-"),0)</f>
        <v>0</v>
      </c>
      <c r="AF107" s="11">
        <f>IF(COUNTRY_INFO!K107=2,IF(COUNTRY_INFO!G107*0.2&gt;MAX('T1'!N107,'T2'!L107),MAX('T1'!N107,'T2'!L107),COUNTRY_INFO!G107*0.2),IF(COUNTRY_INFO!K107=3,IF(COUNTRY_INFO!G107&gt;MAX('T1'!N107,'T2'!L107),MAX('T1'!N107,'T2'!L107),COUNTRY_INFO!G107),0))</f>
        <v>0</v>
      </c>
      <c r="AG107" s="217">
        <f>IF(AND(COUNTRY_INFO!K107&gt;0,COUNTRY_INFO!K107&lt;4),IF(Z107&gt;0,IF(COUNTRY_INFO!K107=1, 0, IF(COUNTRY_INFO!K107=2, AF107/(COUNTRY_INFO!G107*0.2)*100, IF(COUNTRY_INFO!K107=3, AF107/COUNTRY_INFO!G107*100))),"-"),0)</f>
        <v>0</v>
      </c>
      <c r="AH107" s="11">
        <f t="shared" si="13"/>
        <v>0</v>
      </c>
      <c r="AI107" s="73" t="str">
        <f>IF(AND(COUNTRY_INFO!K107&gt;0,COUNTRY_INFO!K107&lt;4), IF(AC107/Z107*100&lt;&gt;0, IF(AH107/Z107*100&gt;100,100,AH107/Z107*100), "-"),0)</f>
        <v>-</v>
      </c>
      <c r="AJ107" s="261"/>
      <c r="AK107" s="260">
        <f>IF(AND(D107&lt;&gt;0, D107&lt;&gt;"Unknown",D107&lt;&gt;"Stopped",D107&lt;&gt;"Not required"),D107/COUNTRY_INFO!D107, 0)</f>
        <v>0</v>
      </c>
      <c r="AL107" s="260">
        <f>IF(AND(J107&lt;&gt;0,J107&lt;&gt;"Unknown",J107&lt;&gt;"Stopped",J107&lt;&gt;"Not required"),J107/COUNTRY_INFO!D107, 0)</f>
        <v>0</v>
      </c>
      <c r="AM107" s="260">
        <f>IF(AND(P107&lt;&gt;0,P107&lt;&gt;"Unknown",P107&lt;&gt;"Not required"),P107/(COUNTRY_INFO!E107+COUNTRY_INFO!F107), 0)</f>
        <v>1</v>
      </c>
      <c r="AN107" s="260">
        <f>IF(AND(Z107&lt;&gt;0,Z107&lt;&gt;"Unknown",Z107&lt;&gt;"Not required"),IF(COUNTRY_INFO!K107=1,1,IF(COUNTRY_INFO!K107=2,0.5*COUNTRY_INFO!F107/(0.5*COUNTRY_INFO!F107+0.2*COUNTRY_INFO!G107),IF(COUNTRY_INFO!K107=3,COUNTRY_INFO!F107/(COUNTRY_INFO!F107+COUNTRY_INFO!G107)))),0)</f>
        <v>0.55889612896433127</v>
      </c>
      <c r="AO107" s="260">
        <f>IF(AND(Z107&lt;&gt;0,Z107&lt;&gt;"Unknown",Z107&lt;&gt;"Not required"),IF(COUNTRY_INFO!K107=1,0,IF(COUNTRY_INFO!K107=2,0.2*COUNTRY_INFO!G107/(0.5*COUNTRY_INFO!F107+0.2*COUNTRY_INFO!G107),IF(COUNTRY_INFO!K107=3,COUNTRY_INFO!G107/(COUNTRY_INFO!F107+COUNTRY_INFO!G107)))),0)</f>
        <v>0.44110387103566878</v>
      </c>
      <c r="AP107" s="259">
        <f>MAX(COUNTRY_INFO!D107*AK107*PROFILE!$G$7,COUNTRY_INFO!D107*AL107*PROFILE!$G$7)</f>
        <v>0</v>
      </c>
      <c r="AQ107" s="259">
        <f>MAX(COUNTRY_INFO!D107*AK107*PROFILE!$G$8,COUNTRY_INFO!D107*AL107*PROFILE!$G$8,COUNTRY_INFO!D107*AM107*PROFILE!$G$8)</f>
        <v>19257.157255575712</v>
      </c>
      <c r="AR107" s="259">
        <f>MAX(COUNTRY_INFO!D107*AK107*PROFILE!$G$9,COUNTRY_INFO!D107*AL107*PROFILE!$G$9,COUNTRY_INFO!D107*AM107*PROFILE!$G$9,IF(AND(DISTRICT!Z107&lt;&gt;"Unknown",Z107&lt;&gt;"Not required"),COUNTRY_INFO!O107*DISTRICT!AN107,0))</f>
        <v>39991.485446778985</v>
      </c>
      <c r="AS107" s="259">
        <f>MAX(COUNTRY_INFO!D107*AK107*PROFILE!$G$10,COUNTRY_INFO!D107*AL107*PROFILE!$G$10,IF(AND(DISTRICT!Z107&lt;&gt;"Unknown",Z107&lt;&gt;"Not required"),COUNTRY_INFO!O107*DISTRICT!AO107,0))</f>
        <v>15082.400000000001</v>
      </c>
      <c r="AT107" s="259">
        <f t="shared" si="14"/>
        <v>74331.042702354694</v>
      </c>
      <c r="AU107" s="258">
        <f t="shared" si="9"/>
        <v>0</v>
      </c>
      <c r="AV107" s="259">
        <f>MAX('MDA2'!J107,'T1'!L107,'T2'!J107,T3_R1!K107,T3_R2!K107)</f>
        <v>0</v>
      </c>
      <c r="AW107" s="259">
        <f>MAX('MDA1'!K107,'MDA2'!K107,'MDA3'!I107,'MDA3'!L107,'T1'!M107,'T2'!K107,T3_R1!L107,T3_R2!L107)</f>
        <v>93112</v>
      </c>
      <c r="AX107" s="259">
        <f>MAX('MDA1'!L107,'MDA2'!L107,'MDA3'!J107,'MDA3'!M107,'T1'!N107,'T2'!L107,T3_R1!M107,T3_R2!M107)</f>
        <v>0</v>
      </c>
      <c r="AY107" s="259">
        <f t="shared" si="15"/>
        <v>93112</v>
      </c>
      <c r="AZ107" s="259">
        <f>MAX('MDA2'!J107,T107)</f>
        <v>0</v>
      </c>
      <c r="BA107" s="259">
        <f>MAX('MDA1'!K107,'MDA2'!K107,'MDA3'!I107,'MDA3'!L107,V107,AD107)</f>
        <v>38220</v>
      </c>
      <c r="BB107" s="259">
        <f>MAX('MDA1'!L107,'MDA2'!L107,'MDA3'!J107,'MDA3'!M107,AF107)</f>
        <v>0</v>
      </c>
      <c r="BC107" s="259">
        <f t="shared" si="10"/>
        <v>38220</v>
      </c>
      <c r="BD107" s="260">
        <f t="shared" si="11"/>
        <v>51.418624857779974</v>
      </c>
    </row>
    <row r="108" spans="1:56" x14ac:dyDescent="0.2">
      <c r="A108" s="10" t="str">
        <f>IF(COUNTRY_INFO!A108=0," ",COUNTRY_INFO!A108)</f>
        <v>Ethiopia</v>
      </c>
      <c r="B108" s="10" t="str">
        <f>IF(COUNTRY_INFO!B108=0," ",COUNTRY_INFO!B108)</f>
        <v>AmharaNorth Gondar</v>
      </c>
      <c r="C108" s="87" t="str">
        <f>IF(COUNTRY_INFO!C108=0," ",COUNTRY_INFO!C108)</f>
        <v>Wogera</v>
      </c>
      <c r="D108" s="67">
        <f>COUNTRY_INFO!L108</f>
        <v>0</v>
      </c>
      <c r="E108" s="61"/>
      <c r="F108" s="61"/>
      <c r="G108" s="11">
        <f>MAX('MDA1'!M108,'MDA2'!M108)</f>
        <v>0</v>
      </c>
      <c r="H108" s="11">
        <f>IF(AND(COUNTRY_INFO!H108&gt;0,COUNTRY_INFO!H108&lt;4),IF(D108&gt;MAX('MDA1'!M108,'MDA2'!M108),MAX('MDA1'!M108,'MDA2'!M108),D108),0)</f>
        <v>0</v>
      </c>
      <c r="I108" s="73">
        <f>IF(AND(COUNTRY_INFO!H108&gt;0,COUNTRY_INFO!H108&lt;4), IF(G108/D108*100&lt;&gt;0, IF(G108/D108*100&gt;100,100,G108/D108*100), "-"),0)</f>
        <v>0</v>
      </c>
      <c r="J108" s="67">
        <f>COUNTRY_INFO!M108</f>
        <v>0</v>
      </c>
      <c r="K108" s="61"/>
      <c r="L108" s="61"/>
      <c r="M108" s="11">
        <f>MAX('MDA1'!M108,MAX('MDA3'!I108,'MDA3'!L108)+MAX('MDA3'!J108,'MDA3'!M108))</f>
        <v>0</v>
      </c>
      <c r="N108" s="11">
        <f>IF(AND(COUNTRY_INFO!I108&gt;0,COUNTRY_INFO!I108&lt;4),IF(J108&gt;MAX('MDA1'!M108,MAX('MDA3'!I108,'MDA3'!L108)+MAX('MDA3'!J108,'MDA3'!M108)),MAX('MDA1'!M108,MAX('MDA3'!I108,'MDA3'!L108)+MAX('MDA3'!J108,'MDA3'!M108)),J108),0)</f>
        <v>0</v>
      </c>
      <c r="O108" s="73">
        <f>IF(AND(COUNTRY_INFO!I108&gt;0,COUNTRY_INFO!I108&lt;4), IF(M108/J108*100&lt;&gt;0, IF(M108/J108*100&gt;100,100,M108/J108*100), "-"),0)</f>
        <v>0</v>
      </c>
      <c r="P108" s="67">
        <f>COUNTRY_INFO!N108</f>
        <v>100617</v>
      </c>
      <c r="Q108" s="61"/>
      <c r="R108" s="61"/>
      <c r="S108" s="11">
        <f>SUM(MAX('MDA2'!J108, 'T1'!L108, MAX(T3_R1!K108, T3_R2!K108)), MAX('MDA1'!K108, 'MDA2'!K108, 'T1'!M108, MAX(T3_R1!L108, T3_R2!L108)), MAX('MDA1'!L108, 'MDA2'!L108, 'T1'!N108, MAX(T3_R1!M108, T3_R2!M108)))</f>
        <v>66195</v>
      </c>
      <c r="T108" s="11">
        <f>IF(AND(COUNTRY_INFO!J108&gt;1,COUNTRY_INFO!J108&lt;4),IF(COUNTRY_INFO!E108&gt;MAX('MDA2'!J108,'T1'!L108,MAX(T3_R1!K108,T3_R2!K108)),MAX('MDA2'!J108,'T1'!L108,MAX(T3_R1!K108,T3_R2!K108)),COUNTRY_INFO!E108),0)</f>
        <v>0</v>
      </c>
      <c r="U108" s="217" t="str">
        <f>IF(AND(COUNTRY_INFO!J108&gt;1,COUNTRY_INFO!J108&lt;4), IF(T108/COUNTRY_INFO!E108*100&lt;&gt;0, IF(T108/COUNTRY_INFO!E108*100&gt;100,100,T108/COUNTRY_INFO!E108*100), "-"),0)</f>
        <v>-</v>
      </c>
      <c r="V108" s="11">
        <f>IF(AND(COUNTRY_INFO!J108&gt;1,COUNTRY_INFO!J108&lt;4),IF(COUNTRY_INFO!F108&gt;MAX('MDA1'!K108,'MDA2'!K108,'T1'!M108,MAX(T3_R1!L108,T3_R2!L108)),MAX('MDA1'!K108,'MDA2'!K108,'T1'!M108,MAX(T3_R1!L108,T3_R2!L108)),COUNTRY_INFO!F108),0)</f>
        <v>66195</v>
      </c>
      <c r="W108" s="217">
        <f>IF(AND(COUNTRY_INFO!J108&gt;1,COUNTRY_INFO!J108&lt;4), IF(V108/COUNTRY_INFO!F108*100&lt;&gt;0, IF(V108/COUNTRY_INFO!F108*100&gt;100,100,V108/COUNTRY_INFO!F108*100), "-"),0)</f>
        <v>96.512458629186298</v>
      </c>
      <c r="X108" s="11">
        <f t="shared" si="12"/>
        <v>66195</v>
      </c>
      <c r="Y108" s="73">
        <f>IF(AND(COUNTRY_INFO!J108&gt;1,COUNTRY_INFO!J108&lt;4), IF(S108/P108*100&lt;&gt;0, IF(X108/P108*100&gt;100,100,X108/P108*100), "-"),0)</f>
        <v>65.789081367959696</v>
      </c>
      <c r="Z108" s="67">
        <f>COUNTRY_INFO!O108</f>
        <v>61359.3</v>
      </c>
      <c r="AA108" s="61"/>
      <c r="AB108" s="61"/>
      <c r="AC108" s="11">
        <f>MAX('T1'!L108,'T2'!J108)+MAX('T1'!M108,'T2'!K108)+MAX('T1'!N108,'T2'!L108)</f>
        <v>0</v>
      </c>
      <c r="AD108" s="11">
        <f>IF(COUNTRY_INFO!K108=1,IF(COUNTRY_INFO!F108*0.33&gt;MAX('T1'!M108,'T2'!K108),MAX('T1'!M108,'T2'!K108),COUNTRY_INFO!F108*0.33),IF(COUNTRY_INFO!K108=2,IF(COUNTRY_INFO!F108*0.5&gt;MAX('T1'!M108,'T2'!K108),MAX('T1'!M108,'T2'!K108),COUNTRY_INFO!F108*0.5),IF(COUNTRY_INFO!K108=3,IF(COUNTRY_INFO!F108&gt;MAX('T1'!M108,'T2'!K108),MAX('T1'!M108,'T2'!K108),COUNTRY_INFO!F108),0)))</f>
        <v>0</v>
      </c>
      <c r="AE108" s="217">
        <f>IF(AND(COUNTRY_INFO!K108&gt;0,COUNTRY_INFO!K108&lt;4),IF(Z108&gt;0,IF(COUNTRY_INFO!K108=1, AD108/(COUNTRY_INFO!F108*0.33)*100, IF(COUNTRY_INFO!K108=2, AD108/(COUNTRY_INFO!F108*0.5)*100, IF(COUNTRY_INFO!K108=3, AD108/COUNTRY_INFO!F108*100))),"-"),0)</f>
        <v>0</v>
      </c>
      <c r="AF108" s="11">
        <f>IF(COUNTRY_INFO!K108=2,IF(COUNTRY_INFO!G108*0.2&gt;MAX('T1'!N108,'T2'!L108),MAX('T1'!N108,'T2'!L108),COUNTRY_INFO!G108*0.2),IF(COUNTRY_INFO!K108=3,IF(COUNTRY_INFO!G108&gt;MAX('T1'!N108,'T2'!L108),MAX('T1'!N108,'T2'!L108),COUNTRY_INFO!G108),0))</f>
        <v>0</v>
      </c>
      <c r="AG108" s="217">
        <f>IF(AND(COUNTRY_INFO!K108&gt;0,COUNTRY_INFO!K108&lt;4),IF(Z108&gt;0,IF(COUNTRY_INFO!K108=1, 0, IF(COUNTRY_INFO!K108=2, AF108/(COUNTRY_INFO!G108*0.2)*100, IF(COUNTRY_INFO!K108=3, AF108/COUNTRY_INFO!G108*100))),"-"),0)</f>
        <v>0</v>
      </c>
      <c r="AH108" s="11">
        <f t="shared" si="13"/>
        <v>0</v>
      </c>
      <c r="AI108" s="73" t="str">
        <f>IF(AND(COUNTRY_INFO!K108&gt;0,COUNTRY_INFO!K108&lt;4), IF(AC108/Z108*100&lt;&gt;0, IF(AH108/Z108*100&gt;100,100,AH108/Z108*100), "-"),0)</f>
        <v>-</v>
      </c>
      <c r="AJ108" s="261"/>
      <c r="AK108" s="260">
        <f>IF(AND(D108&lt;&gt;0, D108&lt;&gt;"Unknown",D108&lt;&gt;"Stopped",D108&lt;&gt;"Not required"),D108/COUNTRY_INFO!D108, 0)</f>
        <v>0</v>
      </c>
      <c r="AL108" s="260">
        <f>IF(AND(J108&lt;&gt;0,J108&lt;&gt;"Unknown",J108&lt;&gt;"Stopped",J108&lt;&gt;"Not required"),J108/COUNTRY_INFO!D108, 0)</f>
        <v>0</v>
      </c>
      <c r="AM108" s="260">
        <f>IF(AND(P108&lt;&gt;0,P108&lt;&gt;"Unknown",P108&lt;&gt;"Not required"),P108/(COUNTRY_INFO!E108+COUNTRY_INFO!F108), 0)</f>
        <v>1</v>
      </c>
      <c r="AN108" s="260">
        <f>IF(AND(Z108&lt;&gt;0,Z108&lt;&gt;"Unknown",Z108&lt;&gt;"Not required"),IF(COUNTRY_INFO!K108=1,1,IF(COUNTRY_INFO!K108=2,0.5*COUNTRY_INFO!F108/(0.5*COUNTRY_INFO!F108+0.2*COUNTRY_INFO!G108),IF(COUNTRY_INFO!K108=3,COUNTRY_INFO!F108/(COUNTRY_INFO!F108+COUNTRY_INFO!G108)))),0)</f>
        <v>0.55889653239199266</v>
      </c>
      <c r="AO108" s="260">
        <f>IF(AND(Z108&lt;&gt;0,Z108&lt;&gt;"Unknown",Z108&lt;&gt;"Not required"),IF(COUNTRY_INFO!K108=1,0,IF(COUNTRY_INFO!K108=2,0.2*COUNTRY_INFO!G108/(0.5*COUNTRY_INFO!F108+0.2*COUNTRY_INFO!G108),IF(COUNTRY_INFO!K108=3,COUNTRY_INFO!G108/(COUNTRY_INFO!F108+COUNTRY_INFO!G108)))),0)</f>
        <v>0.44110346760800728</v>
      </c>
      <c r="AP108" s="259">
        <f>MAX(COUNTRY_INFO!D108*AK108*PROFILE!$G$7,COUNTRY_INFO!D108*AL108*PROFILE!$G$7)</f>
        <v>0</v>
      </c>
      <c r="AQ108" s="259">
        <f>MAX(COUNTRY_INFO!D108*AK108*PROFILE!$G$8,COUNTRY_INFO!D108*AL108*PROFILE!$G$8,COUNTRY_INFO!D108*AM108*PROFILE!$G$8)</f>
        <v>34557.721522848093</v>
      </c>
      <c r="AR108" s="259">
        <f>MAX(COUNTRY_INFO!D108*AK108*PROFILE!$G$9,COUNTRY_INFO!D108*AL108*PROFILE!$G$9,COUNTRY_INFO!D108*AM108*PROFILE!$G$9,IF(AND(DISTRICT!Z108&lt;&gt;"Unknown",Z108&lt;&gt;"Not required"),COUNTRY_INFO!O108*DISTRICT!AN108,0))</f>
        <v>71766.284037311489</v>
      </c>
      <c r="AS108" s="259">
        <f>MAX(COUNTRY_INFO!D108*AK108*PROFILE!$G$10,COUNTRY_INFO!D108*AL108*PROFILE!$G$10,IF(AND(DISTRICT!Z108&lt;&gt;"Unknown",Z108&lt;&gt;"Not required"),COUNTRY_INFO!O108*DISTRICT!AO108,0))</f>
        <v>27065.800000000003</v>
      </c>
      <c r="AT108" s="259">
        <f t="shared" si="14"/>
        <v>133389.80556015958</v>
      </c>
      <c r="AU108" s="258">
        <f t="shared" si="9"/>
        <v>0</v>
      </c>
      <c r="AV108" s="259">
        <f>MAX('MDA2'!J108,'T1'!L108,'T2'!J108,T3_R1!K108,T3_R2!K108)</f>
        <v>0</v>
      </c>
      <c r="AW108" s="259">
        <f>MAX('MDA1'!K108,'MDA2'!K108,'MDA3'!I108,'MDA3'!L108,'T1'!M108,'T2'!K108,T3_R1!L108,T3_R2!L108)</f>
        <v>66195</v>
      </c>
      <c r="AX108" s="259">
        <f>MAX('MDA1'!L108,'MDA2'!L108,'MDA3'!J108,'MDA3'!M108,'T1'!N108,'T2'!L108,T3_R1!M108,T3_R2!M108)</f>
        <v>0</v>
      </c>
      <c r="AY108" s="259">
        <f t="shared" si="15"/>
        <v>66195</v>
      </c>
      <c r="AZ108" s="259">
        <f>MAX('MDA2'!J108,T108)</f>
        <v>0</v>
      </c>
      <c r="BA108" s="259">
        <f>MAX('MDA1'!K108,'MDA2'!K108,'MDA3'!I108,'MDA3'!L108,V108,AD108)</f>
        <v>66195</v>
      </c>
      <c r="BB108" s="259">
        <f>MAX('MDA1'!L108,'MDA2'!L108,'MDA3'!J108,'MDA3'!M108,AF108)</f>
        <v>0</v>
      </c>
      <c r="BC108" s="259">
        <f t="shared" si="10"/>
        <v>66195</v>
      </c>
      <c r="BD108" s="260">
        <f t="shared" si="11"/>
        <v>49.625231644966803</v>
      </c>
    </row>
    <row r="109" spans="1:56" x14ac:dyDescent="0.2">
      <c r="A109" s="10" t="str">
        <f>IF(COUNTRY_INFO!A109=0," ",COUNTRY_INFO!A109)</f>
        <v>Ethiopia</v>
      </c>
      <c r="B109" s="10" t="str">
        <f>IF(COUNTRY_INFO!B109=0," ",COUNTRY_INFO!B109)</f>
        <v>AmharaNorth Shoa</v>
      </c>
      <c r="C109" s="87" t="str">
        <f>IF(COUNTRY_INFO!C109=0," ",COUNTRY_INFO!C109)</f>
        <v>Angolelna tera</v>
      </c>
      <c r="D109" s="67">
        <f>COUNTRY_INFO!L109</f>
        <v>0</v>
      </c>
      <c r="E109" s="61"/>
      <c r="F109" s="61"/>
      <c r="G109" s="11">
        <f>MAX('MDA1'!M109,'MDA2'!M109)</f>
        <v>0</v>
      </c>
      <c r="H109" s="11">
        <f>IF(AND(COUNTRY_INFO!H109&gt;0,COUNTRY_INFO!H109&lt;4),IF(D109&gt;MAX('MDA1'!M109,'MDA2'!M109),MAX('MDA1'!M109,'MDA2'!M109),D109),0)</f>
        <v>0</v>
      </c>
      <c r="I109" s="73">
        <f>IF(AND(COUNTRY_INFO!H109&gt;0,COUNTRY_INFO!H109&lt;4), IF(G109/D109*100&lt;&gt;0, IF(G109/D109*100&gt;100,100,G109/D109*100), "-"),0)</f>
        <v>0</v>
      </c>
      <c r="J109" s="67">
        <f>COUNTRY_INFO!M109</f>
        <v>0</v>
      </c>
      <c r="K109" s="61"/>
      <c r="L109" s="61"/>
      <c r="M109" s="11">
        <f>MAX('MDA1'!M109,MAX('MDA3'!I109,'MDA3'!L109)+MAX('MDA3'!J109,'MDA3'!M109))</f>
        <v>0</v>
      </c>
      <c r="N109" s="11">
        <f>IF(AND(COUNTRY_INFO!I109&gt;0,COUNTRY_INFO!I109&lt;4),IF(J109&gt;MAX('MDA1'!M109,MAX('MDA3'!I109,'MDA3'!L109)+MAX('MDA3'!J109,'MDA3'!M109)),MAX('MDA1'!M109,MAX('MDA3'!I109,'MDA3'!L109)+MAX('MDA3'!J109,'MDA3'!M109)),J109),0)</f>
        <v>0</v>
      </c>
      <c r="O109" s="73">
        <f>IF(AND(COUNTRY_INFO!I109&gt;0,COUNTRY_INFO!I109&lt;4), IF(M109/J109*100&lt;&gt;0, IF(M109/J109*100&gt;100,100,M109/J109*100), "-"),0)</f>
        <v>0</v>
      </c>
      <c r="P109" s="67">
        <f>COUNTRY_INFO!N109</f>
        <v>0</v>
      </c>
      <c r="Q109" s="61"/>
      <c r="R109" s="61"/>
      <c r="S109" s="11">
        <f>SUM(MAX('MDA2'!J109, 'T1'!L109, MAX(T3_R1!K109, T3_R2!K109)), MAX('MDA1'!K109, 'MDA2'!K109, 'T1'!M109, MAX(T3_R1!L109, T3_R2!L109)), MAX('MDA1'!L109, 'MDA2'!L109, 'T1'!N109, MAX(T3_R1!M109, T3_R2!M109)))</f>
        <v>0</v>
      </c>
      <c r="T109" s="11">
        <f>IF(AND(COUNTRY_INFO!J109&gt;1,COUNTRY_INFO!J109&lt;4),IF(COUNTRY_INFO!E109&gt;MAX('MDA2'!J109,'T1'!L109,MAX(T3_R1!K109,T3_R2!K109)),MAX('MDA2'!J109,'T1'!L109,MAX(T3_R1!K109,T3_R2!K109)),COUNTRY_INFO!E109),0)</f>
        <v>0</v>
      </c>
      <c r="U109" s="217">
        <f>IF(AND(COUNTRY_INFO!J109&gt;1,COUNTRY_INFO!J109&lt;4), IF(T109/COUNTRY_INFO!E109*100&lt;&gt;0, IF(T109/COUNTRY_INFO!E109*100&gt;100,100,T109/COUNTRY_INFO!E109*100), "-"),0)</f>
        <v>0</v>
      </c>
      <c r="V109" s="11">
        <f>IF(AND(COUNTRY_INFO!J109&gt;1,COUNTRY_INFO!J109&lt;4),IF(COUNTRY_INFO!F109&gt;MAX('MDA1'!K109,'MDA2'!K109,'T1'!M109,MAX(T3_R1!L109,T3_R2!L109)),MAX('MDA1'!K109,'MDA2'!K109,'T1'!M109,MAX(T3_R1!L109,T3_R2!L109)),COUNTRY_INFO!F109),0)</f>
        <v>0</v>
      </c>
      <c r="W109" s="217">
        <f>IF(AND(COUNTRY_INFO!J109&gt;1,COUNTRY_INFO!J109&lt;4), IF(V109/COUNTRY_INFO!F109*100&lt;&gt;0, IF(V109/COUNTRY_INFO!F109*100&gt;100,100,V109/COUNTRY_INFO!F109*100), "-"),0)</f>
        <v>0</v>
      </c>
      <c r="X109" s="11">
        <f t="shared" si="12"/>
        <v>0</v>
      </c>
      <c r="Y109" s="73">
        <f>IF(AND(COUNTRY_INFO!J109&gt;1,COUNTRY_INFO!J109&lt;4), IF(S109/P109*100&lt;&gt;0, IF(X109/P109*100&gt;100,100,X109/P109*100), "-"),0)</f>
        <v>0</v>
      </c>
      <c r="Z109" s="67">
        <f>COUNTRY_INFO!O109</f>
        <v>0</v>
      </c>
      <c r="AA109" s="61"/>
      <c r="AB109" s="61"/>
      <c r="AC109" s="11">
        <f>MAX('T1'!L109,'T2'!J109)+MAX('T1'!M109,'T2'!K109)+MAX('T1'!N109,'T2'!L109)</f>
        <v>0</v>
      </c>
      <c r="AD109" s="11">
        <f>IF(COUNTRY_INFO!K109=1,IF(COUNTRY_INFO!F109*0.33&gt;MAX('T1'!M109,'T2'!K109),MAX('T1'!M109,'T2'!K109),COUNTRY_INFO!F109*0.33),IF(COUNTRY_INFO!K109=2,IF(COUNTRY_INFO!F109*0.5&gt;MAX('T1'!M109,'T2'!K109),MAX('T1'!M109,'T2'!K109),COUNTRY_INFO!F109*0.5),IF(COUNTRY_INFO!K109=3,IF(COUNTRY_INFO!F109&gt;MAX('T1'!M109,'T2'!K109),MAX('T1'!M109,'T2'!K109),COUNTRY_INFO!F109),0)))</f>
        <v>0</v>
      </c>
      <c r="AE109" s="217">
        <f>IF(AND(COUNTRY_INFO!K109&gt;0,COUNTRY_INFO!K109&lt;4),IF(Z109&gt;0,IF(COUNTRY_INFO!K109=1, AD109/(COUNTRY_INFO!F109*0.33)*100, IF(COUNTRY_INFO!K109=2, AD109/(COUNTRY_INFO!F109*0.5)*100, IF(COUNTRY_INFO!K109=3, AD109/COUNTRY_INFO!F109*100))),"-"),0)</f>
        <v>0</v>
      </c>
      <c r="AF109" s="11">
        <f>IF(COUNTRY_INFO!K109=2,IF(COUNTRY_INFO!G109*0.2&gt;MAX('T1'!N109,'T2'!L109),MAX('T1'!N109,'T2'!L109),COUNTRY_INFO!G109*0.2),IF(COUNTRY_INFO!K109=3,IF(COUNTRY_INFO!G109&gt;MAX('T1'!N109,'T2'!L109),MAX('T1'!N109,'T2'!L109),COUNTRY_INFO!G109),0))</f>
        <v>0</v>
      </c>
      <c r="AG109" s="217">
        <f>IF(AND(COUNTRY_INFO!K109&gt;0,COUNTRY_INFO!K109&lt;4),IF(Z109&gt;0,IF(COUNTRY_INFO!K109=1, 0, IF(COUNTRY_INFO!K109=2, AF109/(COUNTRY_INFO!G109*0.2)*100, IF(COUNTRY_INFO!K109=3, AF109/COUNTRY_INFO!G109*100))),"-"),0)</f>
        <v>0</v>
      </c>
      <c r="AH109" s="11">
        <f t="shared" si="13"/>
        <v>0</v>
      </c>
      <c r="AI109" s="73">
        <f>IF(AND(COUNTRY_INFO!K109&gt;0,COUNTRY_INFO!K109&lt;4), IF(AC109/Z109*100&lt;&gt;0, IF(AH109/Z109*100&gt;100,100,AH109/Z109*100), "-"),0)</f>
        <v>0</v>
      </c>
      <c r="AJ109" s="261"/>
      <c r="AK109" s="260">
        <f>IF(AND(D109&lt;&gt;0, D109&lt;&gt;"Unknown",D109&lt;&gt;"Stopped",D109&lt;&gt;"Not required"),D109/COUNTRY_INFO!D109, 0)</f>
        <v>0</v>
      </c>
      <c r="AL109" s="260">
        <f>IF(AND(J109&lt;&gt;0,J109&lt;&gt;"Unknown",J109&lt;&gt;"Stopped",J109&lt;&gt;"Not required"),J109/COUNTRY_INFO!D109, 0)</f>
        <v>0</v>
      </c>
      <c r="AM109" s="260">
        <f>IF(AND(P109&lt;&gt;0,P109&lt;&gt;"Unknown",P109&lt;&gt;"Not required"),P109/(COUNTRY_INFO!E109+COUNTRY_INFO!F109), 0)</f>
        <v>0</v>
      </c>
      <c r="AN109" s="260">
        <f>IF(AND(Z109&lt;&gt;0,Z109&lt;&gt;"Unknown",Z109&lt;&gt;"Not required"),IF(COUNTRY_INFO!K109=1,1,IF(COUNTRY_INFO!K109=2,0.5*COUNTRY_INFO!F109/(0.5*COUNTRY_INFO!F109+0.2*COUNTRY_INFO!G109),IF(COUNTRY_INFO!K109=3,COUNTRY_INFO!F109/(COUNTRY_INFO!F109+COUNTRY_INFO!G109)))),0)</f>
        <v>0</v>
      </c>
      <c r="AO109" s="260">
        <f>IF(AND(Z109&lt;&gt;0,Z109&lt;&gt;"Unknown",Z109&lt;&gt;"Not required"),IF(COUNTRY_INFO!K109=1,0,IF(COUNTRY_INFO!K109=2,0.2*COUNTRY_INFO!G109/(0.5*COUNTRY_INFO!F109+0.2*COUNTRY_INFO!G109),IF(COUNTRY_INFO!K109=3,COUNTRY_INFO!G109/(COUNTRY_INFO!F109+COUNTRY_INFO!G109)))),0)</f>
        <v>0</v>
      </c>
      <c r="AP109" s="259">
        <f>MAX(COUNTRY_INFO!D109*AK109*PROFILE!$G$7,COUNTRY_INFO!D109*AL109*PROFILE!$G$7)</f>
        <v>0</v>
      </c>
      <c r="AQ109" s="259">
        <f>MAX(COUNTRY_INFO!D109*AK109*PROFILE!$G$8,COUNTRY_INFO!D109*AL109*PROFILE!$G$8,COUNTRY_INFO!D109*AM109*PROFILE!$G$8)</f>
        <v>0</v>
      </c>
      <c r="AR109" s="259">
        <f>MAX(COUNTRY_INFO!D109*AK109*PROFILE!$G$9,COUNTRY_INFO!D109*AL109*PROFILE!$G$9,COUNTRY_INFO!D109*AM109*PROFILE!$G$9,IF(AND(DISTRICT!Z109&lt;&gt;"Unknown",Z109&lt;&gt;"Not required"),COUNTRY_INFO!O109*DISTRICT!AN109,0))</f>
        <v>0</v>
      </c>
      <c r="AS109" s="259">
        <f>MAX(COUNTRY_INFO!D109*AK109*PROFILE!$G$10,COUNTRY_INFO!D109*AL109*PROFILE!$G$10,IF(AND(DISTRICT!Z109&lt;&gt;"Unknown",Z109&lt;&gt;"Not required"),COUNTRY_INFO!O109*DISTRICT!AO109,0))</f>
        <v>0</v>
      </c>
      <c r="AT109" s="259">
        <f t="shared" si="14"/>
        <v>0</v>
      </c>
      <c r="AU109" s="258">
        <f t="shared" si="9"/>
        <v>0</v>
      </c>
      <c r="AV109" s="259">
        <f>MAX('MDA2'!J109,'T1'!L109,'T2'!J109,T3_R1!K109,T3_R2!K109)</f>
        <v>0</v>
      </c>
      <c r="AW109" s="259">
        <f>MAX('MDA1'!K109,'MDA2'!K109,'MDA3'!I109,'MDA3'!L109,'T1'!M109,'T2'!K109,T3_R1!L109,T3_R2!L109)</f>
        <v>0</v>
      </c>
      <c r="AX109" s="259">
        <f>MAX('MDA1'!L109,'MDA2'!L109,'MDA3'!J109,'MDA3'!M109,'T1'!N109,'T2'!L109,T3_R1!M109,T3_R2!M109)</f>
        <v>0</v>
      </c>
      <c r="AY109" s="259">
        <f t="shared" si="15"/>
        <v>0</v>
      </c>
      <c r="AZ109" s="259">
        <f>MAX('MDA2'!J109,T109)</f>
        <v>0</v>
      </c>
      <c r="BA109" s="259">
        <f>MAX('MDA1'!K109,'MDA2'!K109,'MDA3'!I109,'MDA3'!L109,V109,AD109)</f>
        <v>0</v>
      </c>
      <c r="BB109" s="259">
        <f>MAX('MDA1'!L109,'MDA2'!L109,'MDA3'!J109,'MDA3'!M109,AF109)</f>
        <v>0</v>
      </c>
      <c r="BC109" s="259">
        <f t="shared" si="10"/>
        <v>0</v>
      </c>
      <c r="BD109" s="260">
        <f t="shared" si="11"/>
        <v>0</v>
      </c>
    </row>
    <row r="110" spans="1:56" x14ac:dyDescent="0.2">
      <c r="A110" s="10" t="str">
        <f>IF(COUNTRY_INFO!A110=0," ",COUNTRY_INFO!A110)</f>
        <v>Ethiopia</v>
      </c>
      <c r="B110" s="10" t="str">
        <f>IF(COUNTRY_INFO!B110=0," ",COUNTRY_INFO!B110)</f>
        <v>AmharaNorth Shoa</v>
      </c>
      <c r="C110" s="87" t="str">
        <f>IF(COUNTRY_INFO!C110=0," ",COUNTRY_INFO!C110)</f>
        <v>Ankober</v>
      </c>
      <c r="D110" s="67">
        <f>COUNTRY_INFO!L110</f>
        <v>0</v>
      </c>
      <c r="E110" s="61"/>
      <c r="F110" s="61"/>
      <c r="G110" s="11">
        <f>MAX('MDA1'!M110,'MDA2'!M110)</f>
        <v>0</v>
      </c>
      <c r="H110" s="11">
        <f>IF(AND(COUNTRY_INFO!H110&gt;0,COUNTRY_INFO!H110&lt;4),IF(D110&gt;MAX('MDA1'!M110,'MDA2'!M110),MAX('MDA1'!M110,'MDA2'!M110),D110),0)</f>
        <v>0</v>
      </c>
      <c r="I110" s="73">
        <f>IF(AND(COUNTRY_INFO!H110&gt;0,COUNTRY_INFO!H110&lt;4), IF(G110/D110*100&lt;&gt;0, IF(G110/D110*100&gt;100,100,G110/D110*100), "-"),0)</f>
        <v>0</v>
      </c>
      <c r="J110" s="67">
        <f>COUNTRY_INFO!M110</f>
        <v>0</v>
      </c>
      <c r="K110" s="61"/>
      <c r="L110" s="61"/>
      <c r="M110" s="11">
        <f>MAX('MDA1'!M110,MAX('MDA3'!I110,'MDA3'!L110)+MAX('MDA3'!J110,'MDA3'!M110))</f>
        <v>0</v>
      </c>
      <c r="N110" s="11">
        <f>IF(AND(COUNTRY_INFO!I110&gt;0,COUNTRY_INFO!I110&lt;4),IF(J110&gt;MAX('MDA1'!M110,MAX('MDA3'!I110,'MDA3'!L110)+MAX('MDA3'!J110,'MDA3'!M110)),MAX('MDA1'!M110,MAX('MDA3'!I110,'MDA3'!L110)+MAX('MDA3'!J110,'MDA3'!M110)),J110),0)</f>
        <v>0</v>
      </c>
      <c r="O110" s="73">
        <f>IF(AND(COUNTRY_INFO!I110&gt;0,COUNTRY_INFO!I110&lt;4), IF(M110/J110*100&lt;&gt;0, IF(M110/J110*100&gt;100,100,M110/J110*100), "-"),0)</f>
        <v>0</v>
      </c>
      <c r="P110" s="67">
        <f>COUNTRY_INFO!N110</f>
        <v>0</v>
      </c>
      <c r="Q110" s="61"/>
      <c r="R110" s="61"/>
      <c r="S110" s="11">
        <f>SUM(MAX('MDA2'!J110, 'T1'!L110, MAX(T3_R1!K110, T3_R2!K110)), MAX('MDA1'!K110, 'MDA2'!K110, 'T1'!M110, MAX(T3_R1!L110, T3_R2!L110)), MAX('MDA1'!L110, 'MDA2'!L110, 'T1'!N110, MAX(T3_R1!M110, T3_R2!M110)))</f>
        <v>0</v>
      </c>
      <c r="T110" s="11">
        <f>IF(AND(COUNTRY_INFO!J110&gt;1,COUNTRY_INFO!J110&lt;4),IF(COUNTRY_INFO!E110&gt;MAX('MDA2'!J110,'T1'!L110,MAX(T3_R1!K110,T3_R2!K110)),MAX('MDA2'!J110,'T1'!L110,MAX(T3_R1!K110,T3_R2!K110)),COUNTRY_INFO!E110),0)</f>
        <v>0</v>
      </c>
      <c r="U110" s="217">
        <f>IF(AND(COUNTRY_INFO!J110&gt;1,COUNTRY_INFO!J110&lt;4), IF(T110/COUNTRY_INFO!E110*100&lt;&gt;0, IF(T110/COUNTRY_INFO!E110*100&gt;100,100,T110/COUNTRY_INFO!E110*100), "-"),0)</f>
        <v>0</v>
      </c>
      <c r="V110" s="11">
        <f>IF(AND(COUNTRY_INFO!J110&gt;1,COUNTRY_INFO!J110&lt;4),IF(COUNTRY_INFO!F110&gt;MAX('MDA1'!K110,'MDA2'!K110,'T1'!M110,MAX(T3_R1!L110,T3_R2!L110)),MAX('MDA1'!K110,'MDA2'!K110,'T1'!M110,MAX(T3_R1!L110,T3_R2!L110)),COUNTRY_INFO!F110),0)</f>
        <v>0</v>
      </c>
      <c r="W110" s="217">
        <f>IF(AND(COUNTRY_INFO!J110&gt;1,COUNTRY_INFO!J110&lt;4), IF(V110/COUNTRY_INFO!F110*100&lt;&gt;0, IF(V110/COUNTRY_INFO!F110*100&gt;100,100,V110/COUNTRY_INFO!F110*100), "-"),0)</f>
        <v>0</v>
      </c>
      <c r="X110" s="11">
        <f t="shared" si="12"/>
        <v>0</v>
      </c>
      <c r="Y110" s="73">
        <f>IF(AND(COUNTRY_INFO!J110&gt;1,COUNTRY_INFO!J110&lt;4), IF(S110/P110*100&lt;&gt;0, IF(X110/P110*100&gt;100,100,X110/P110*100), "-"),0)</f>
        <v>0</v>
      </c>
      <c r="Z110" s="67">
        <f>COUNTRY_INFO!O110</f>
        <v>23643.9</v>
      </c>
      <c r="AA110" s="61"/>
      <c r="AB110" s="61"/>
      <c r="AC110" s="11">
        <f>MAX('T1'!L110,'T2'!J110)+MAX('T1'!M110,'T2'!K110)+MAX('T1'!N110,'T2'!L110)</f>
        <v>0</v>
      </c>
      <c r="AD110" s="11">
        <f>IF(COUNTRY_INFO!K110=1,IF(COUNTRY_INFO!F110*0.33&gt;MAX('T1'!M110,'T2'!K110),MAX('T1'!M110,'T2'!K110),COUNTRY_INFO!F110*0.33),IF(COUNTRY_INFO!K110=2,IF(COUNTRY_INFO!F110*0.5&gt;MAX('T1'!M110,'T2'!K110),MAX('T1'!M110,'T2'!K110),COUNTRY_INFO!F110*0.5),IF(COUNTRY_INFO!K110=3,IF(COUNTRY_INFO!F110&gt;MAX('T1'!M110,'T2'!K110),MAX('T1'!M110,'T2'!K110),COUNTRY_INFO!F110),0)))</f>
        <v>0</v>
      </c>
      <c r="AE110" s="217">
        <f>IF(AND(COUNTRY_INFO!K110&gt;0,COUNTRY_INFO!K110&lt;4),IF(Z110&gt;0,IF(COUNTRY_INFO!K110=1, AD110/(COUNTRY_INFO!F110*0.33)*100, IF(COUNTRY_INFO!K110=2, AD110/(COUNTRY_INFO!F110*0.5)*100, IF(COUNTRY_INFO!K110=3, AD110/COUNTRY_INFO!F110*100))),"-"),0)</f>
        <v>0</v>
      </c>
      <c r="AF110" s="11">
        <f>IF(COUNTRY_INFO!K110=2,IF(COUNTRY_INFO!G110*0.2&gt;MAX('T1'!N110,'T2'!L110),MAX('T1'!N110,'T2'!L110),COUNTRY_INFO!G110*0.2),IF(COUNTRY_INFO!K110=3,IF(COUNTRY_INFO!G110&gt;MAX('T1'!N110,'T2'!L110),MAX('T1'!N110,'T2'!L110),COUNTRY_INFO!G110),0))</f>
        <v>0</v>
      </c>
      <c r="AG110" s="217">
        <f>IF(AND(COUNTRY_INFO!K110&gt;0,COUNTRY_INFO!K110&lt;4),IF(Z110&gt;0,IF(COUNTRY_INFO!K110=1, 0, IF(COUNTRY_INFO!K110=2, AF110/(COUNTRY_INFO!G110*0.2)*100, IF(COUNTRY_INFO!K110=3, AF110/COUNTRY_INFO!G110*100))),"-"),0)</f>
        <v>0</v>
      </c>
      <c r="AH110" s="11">
        <f t="shared" si="13"/>
        <v>0</v>
      </c>
      <c r="AI110" s="73" t="str">
        <f>IF(AND(COUNTRY_INFO!K110&gt;0,COUNTRY_INFO!K110&lt;4), IF(AC110/Z110*100&lt;&gt;0, IF(AH110/Z110*100&gt;100,100,AH110/Z110*100), "-"),0)</f>
        <v>-</v>
      </c>
      <c r="AJ110" s="261"/>
      <c r="AK110" s="260">
        <f>IF(AND(D110&lt;&gt;0, D110&lt;&gt;"Unknown",D110&lt;&gt;"Stopped",D110&lt;&gt;"Not required"),D110/COUNTRY_INFO!D110, 0)</f>
        <v>0</v>
      </c>
      <c r="AL110" s="260">
        <f>IF(AND(J110&lt;&gt;0,J110&lt;&gt;"Unknown",J110&lt;&gt;"Stopped",J110&lt;&gt;"Not required"),J110/COUNTRY_INFO!D110, 0)</f>
        <v>0</v>
      </c>
      <c r="AM110" s="260">
        <f>IF(AND(P110&lt;&gt;0,P110&lt;&gt;"Unknown",P110&lt;&gt;"Not required"),P110/(COUNTRY_INFO!E110+COUNTRY_INFO!F110), 0)</f>
        <v>0</v>
      </c>
      <c r="AN110" s="260">
        <f>IF(AND(Z110&lt;&gt;0,Z110&lt;&gt;"Unknown",Z110&lt;&gt;"Not required"),IF(COUNTRY_INFO!K110=1,1,IF(COUNTRY_INFO!K110=2,0.5*COUNTRY_INFO!F110/(0.5*COUNTRY_INFO!F110+0.2*COUNTRY_INFO!G110),IF(COUNTRY_INFO!K110=3,COUNTRY_INFO!F110/(COUNTRY_INFO!F110+COUNTRY_INFO!G110)))),0)</f>
        <v>0.55889679790559088</v>
      </c>
      <c r="AO110" s="260">
        <f>IF(AND(Z110&lt;&gt;0,Z110&lt;&gt;"Unknown",Z110&lt;&gt;"Not required"),IF(COUNTRY_INFO!K110=1,0,IF(COUNTRY_INFO!K110=2,0.2*COUNTRY_INFO!G110/(0.5*COUNTRY_INFO!F110+0.2*COUNTRY_INFO!G110),IF(COUNTRY_INFO!K110=3,COUNTRY_INFO!G110/(COUNTRY_INFO!F110+COUNTRY_INFO!G110)))),0)</f>
        <v>0.44110320209440917</v>
      </c>
      <c r="AP110" s="259">
        <f>MAX(COUNTRY_INFO!D110*AK110*PROFILE!$G$7,COUNTRY_INFO!D110*AL110*PROFILE!$G$7)</f>
        <v>0</v>
      </c>
      <c r="AQ110" s="259">
        <f>MAX(COUNTRY_INFO!D110*AK110*PROFILE!$G$8,COUNTRY_INFO!D110*AL110*PROFILE!$G$8,COUNTRY_INFO!D110*AM110*PROFILE!$G$8)</f>
        <v>0</v>
      </c>
      <c r="AR110" s="259">
        <f>MAX(COUNTRY_INFO!D110*AK110*PROFILE!$G$9,COUNTRY_INFO!D110*AL110*PROFILE!$G$9,COUNTRY_INFO!D110*AM110*PROFILE!$G$9,IF(AND(DISTRICT!Z110&lt;&gt;"Unknown",Z110&lt;&gt;"Not required"),COUNTRY_INFO!O110*DISTRICT!AN110,0))</f>
        <v>13214.500000000002</v>
      </c>
      <c r="AS110" s="259">
        <f>MAX(COUNTRY_INFO!D110*AK110*PROFILE!$G$10,COUNTRY_INFO!D110*AL110*PROFILE!$G$10,IF(AND(DISTRICT!Z110&lt;&gt;"Unknown",Z110&lt;&gt;"Not required"),COUNTRY_INFO!O110*DISTRICT!AO110,0))</f>
        <v>10429.400000000001</v>
      </c>
      <c r="AT110" s="259">
        <f t="shared" si="14"/>
        <v>23643.9</v>
      </c>
      <c r="AU110" s="258">
        <f t="shared" si="9"/>
        <v>0</v>
      </c>
      <c r="AV110" s="259">
        <f>MAX('MDA2'!J110,'T1'!L110,'T2'!J110,T3_R1!K110,T3_R2!K110)</f>
        <v>0</v>
      </c>
      <c r="AW110" s="259">
        <f>MAX('MDA1'!K110,'MDA2'!K110,'MDA3'!I110,'MDA3'!L110,'T1'!M110,'T2'!K110,T3_R1!L110,T3_R2!L110)</f>
        <v>0</v>
      </c>
      <c r="AX110" s="259">
        <f>MAX('MDA1'!L110,'MDA2'!L110,'MDA3'!J110,'MDA3'!M110,'T1'!N110,'T2'!L110,T3_R1!M110,T3_R2!M110)</f>
        <v>0</v>
      </c>
      <c r="AY110" s="259">
        <f t="shared" si="15"/>
        <v>0</v>
      </c>
      <c r="AZ110" s="259">
        <f>MAX('MDA2'!J110,T110)</f>
        <v>0</v>
      </c>
      <c r="BA110" s="259">
        <f>MAX('MDA1'!K110,'MDA2'!K110,'MDA3'!I110,'MDA3'!L110,V110,AD110)</f>
        <v>0</v>
      </c>
      <c r="BB110" s="259">
        <f>MAX('MDA1'!L110,'MDA2'!L110,'MDA3'!J110,'MDA3'!M110,AF110)</f>
        <v>0</v>
      </c>
      <c r="BC110" s="259">
        <f t="shared" si="10"/>
        <v>0</v>
      </c>
      <c r="BD110" s="260">
        <f t="shared" si="11"/>
        <v>0</v>
      </c>
    </row>
    <row r="111" spans="1:56" x14ac:dyDescent="0.2">
      <c r="A111" s="10" t="str">
        <f>IF(COUNTRY_INFO!A111=0," ",COUNTRY_INFO!A111)</f>
        <v>Ethiopia</v>
      </c>
      <c r="B111" s="10" t="str">
        <f>IF(COUNTRY_INFO!B111=0," ",COUNTRY_INFO!B111)</f>
        <v>AmharaNorth Shoa</v>
      </c>
      <c r="C111" s="87" t="str">
        <f>IF(COUNTRY_INFO!C111=0," ",COUNTRY_INFO!C111)</f>
        <v>Antsokiagemza</v>
      </c>
      <c r="D111" s="67">
        <f>COUNTRY_INFO!L111</f>
        <v>0</v>
      </c>
      <c r="E111" s="61"/>
      <c r="F111" s="61"/>
      <c r="G111" s="11">
        <f>MAX('MDA1'!M111,'MDA2'!M111)</f>
        <v>0</v>
      </c>
      <c r="H111" s="11">
        <f>IF(AND(COUNTRY_INFO!H111&gt;0,COUNTRY_INFO!H111&lt;4),IF(D111&gt;MAX('MDA1'!M111,'MDA2'!M111),MAX('MDA1'!M111,'MDA2'!M111),D111),0)</f>
        <v>0</v>
      </c>
      <c r="I111" s="73">
        <f>IF(AND(COUNTRY_INFO!H111&gt;0,COUNTRY_INFO!H111&lt;4), IF(G111/D111*100&lt;&gt;0, IF(G111/D111*100&gt;100,100,G111/D111*100), "-"),0)</f>
        <v>0</v>
      </c>
      <c r="J111" s="67">
        <f>COUNTRY_INFO!M111</f>
        <v>0</v>
      </c>
      <c r="K111" s="61"/>
      <c r="L111" s="61"/>
      <c r="M111" s="11">
        <f>MAX('MDA1'!M111,MAX('MDA3'!I111,'MDA3'!L111)+MAX('MDA3'!J111,'MDA3'!M111))</f>
        <v>0</v>
      </c>
      <c r="N111" s="11">
        <f>IF(AND(COUNTRY_INFO!I111&gt;0,COUNTRY_INFO!I111&lt;4),IF(J111&gt;MAX('MDA1'!M111,MAX('MDA3'!I111,'MDA3'!L111)+MAX('MDA3'!J111,'MDA3'!M111)),MAX('MDA1'!M111,MAX('MDA3'!I111,'MDA3'!L111)+MAX('MDA3'!J111,'MDA3'!M111)),J111),0)</f>
        <v>0</v>
      </c>
      <c r="O111" s="73">
        <f>IF(AND(COUNTRY_INFO!I111&gt;0,COUNTRY_INFO!I111&lt;4), IF(M111/J111*100&lt;&gt;0, IF(M111/J111*100&gt;100,100,M111/J111*100), "-"),0)</f>
        <v>0</v>
      </c>
      <c r="P111" s="67">
        <f>COUNTRY_INFO!N111</f>
        <v>26993</v>
      </c>
      <c r="Q111" s="61"/>
      <c r="R111" s="61"/>
      <c r="S111" s="11">
        <f>SUM(MAX('MDA2'!J111, 'T1'!L111, MAX(T3_R1!K111, T3_R2!K111)), MAX('MDA1'!K111, 'MDA2'!K111, 'T1'!M111, MAX(T3_R1!L111, T3_R2!L111)), MAX('MDA1'!L111, 'MDA2'!L111, 'T1'!N111, MAX(T3_R1!M111, T3_R2!M111)))</f>
        <v>0</v>
      </c>
      <c r="T111" s="11">
        <f>IF(AND(COUNTRY_INFO!J111&gt;1,COUNTRY_INFO!J111&lt;4),IF(COUNTRY_INFO!E111&gt;MAX('MDA2'!J111,'T1'!L111,MAX(T3_R1!K111,T3_R2!K111)),MAX('MDA2'!J111,'T1'!L111,MAX(T3_R1!K111,T3_R2!K111)),COUNTRY_INFO!E111),0)</f>
        <v>0</v>
      </c>
      <c r="U111" s="217" t="str">
        <f>IF(AND(COUNTRY_INFO!J111&gt;1,COUNTRY_INFO!J111&lt;4), IF(T111/COUNTRY_INFO!E111*100&lt;&gt;0, IF(T111/COUNTRY_INFO!E111*100&gt;100,100,T111/COUNTRY_INFO!E111*100), "-"),0)</f>
        <v>-</v>
      </c>
      <c r="V111" s="11">
        <f>IF(AND(COUNTRY_INFO!J111&gt;1,COUNTRY_INFO!J111&lt;4),IF(COUNTRY_INFO!F111&gt;MAX('MDA1'!K111,'MDA2'!K111,'T1'!M111,MAX(T3_R1!L111,T3_R2!L111)),MAX('MDA1'!K111,'MDA2'!K111,'T1'!M111,MAX(T3_R1!L111,T3_R2!L111)),COUNTRY_INFO!F111),0)</f>
        <v>0</v>
      </c>
      <c r="W111" s="217" t="str">
        <f>IF(AND(COUNTRY_INFO!J111&gt;1,COUNTRY_INFO!J111&lt;4), IF(V111/COUNTRY_INFO!F111*100&lt;&gt;0, IF(V111/COUNTRY_INFO!F111*100&gt;100,100,V111/COUNTRY_INFO!F111*100), "-"),0)</f>
        <v>-</v>
      </c>
      <c r="X111" s="11">
        <f t="shared" si="12"/>
        <v>0</v>
      </c>
      <c r="Y111" s="73" t="str">
        <f>IF(AND(COUNTRY_INFO!J111&gt;1,COUNTRY_INFO!J111&lt;4), IF(S111/P111*100&lt;&gt;0, IF(X111/P111*100&gt;100,100,X111/P111*100), "-"),0)</f>
        <v>-</v>
      </c>
      <c r="Z111" s="67">
        <f>COUNTRY_INFO!O111</f>
        <v>6072</v>
      </c>
      <c r="AA111" s="61"/>
      <c r="AB111" s="61"/>
      <c r="AC111" s="11">
        <f>MAX('T1'!L111,'T2'!J111)+MAX('T1'!M111,'T2'!K111)+MAX('T1'!N111,'T2'!L111)</f>
        <v>0</v>
      </c>
      <c r="AD111" s="11">
        <f>IF(COUNTRY_INFO!K111=1,IF(COUNTRY_INFO!F111*0.33&gt;MAX('T1'!M111,'T2'!K111),MAX('T1'!M111,'T2'!K111),COUNTRY_INFO!F111*0.33),IF(COUNTRY_INFO!K111=2,IF(COUNTRY_INFO!F111*0.5&gt;MAX('T1'!M111,'T2'!K111),MAX('T1'!M111,'T2'!K111),COUNTRY_INFO!F111*0.5),IF(COUNTRY_INFO!K111=3,IF(COUNTRY_INFO!F111&gt;MAX('T1'!M111,'T2'!K111),MAX('T1'!M111,'T2'!K111),COUNTRY_INFO!F111),0)))</f>
        <v>0</v>
      </c>
      <c r="AE111" s="217">
        <f>IF(AND(COUNTRY_INFO!K111&gt;0,COUNTRY_INFO!K111&lt;4),IF(Z111&gt;0,IF(COUNTRY_INFO!K111=1, AD111/(COUNTRY_INFO!F111*0.33)*100, IF(COUNTRY_INFO!K111=2, AD111/(COUNTRY_INFO!F111*0.5)*100, IF(COUNTRY_INFO!K111=3, AD111/COUNTRY_INFO!F111*100))),"-"),0)</f>
        <v>0</v>
      </c>
      <c r="AF111" s="11">
        <f>IF(COUNTRY_INFO!K111=2,IF(COUNTRY_INFO!G111*0.2&gt;MAX('T1'!N111,'T2'!L111),MAX('T1'!N111,'T2'!L111),COUNTRY_INFO!G111*0.2),IF(COUNTRY_INFO!K111=3,IF(COUNTRY_INFO!G111&gt;MAX('T1'!N111,'T2'!L111),MAX('T1'!N111,'T2'!L111),COUNTRY_INFO!G111),0))</f>
        <v>0</v>
      </c>
      <c r="AG111" s="217">
        <f>IF(AND(COUNTRY_INFO!K111&gt;0,COUNTRY_INFO!K111&lt;4),IF(Z111&gt;0,IF(COUNTRY_INFO!K111=1, 0, IF(COUNTRY_INFO!K111=2, AF111/(COUNTRY_INFO!G111*0.2)*100, IF(COUNTRY_INFO!K111=3, AF111/COUNTRY_INFO!G111*100))),"-"),0)</f>
        <v>0</v>
      </c>
      <c r="AH111" s="11">
        <f t="shared" si="13"/>
        <v>0</v>
      </c>
      <c r="AI111" s="73" t="str">
        <f>IF(AND(COUNTRY_INFO!K111&gt;0,COUNTRY_INFO!K111&lt;4), IF(AC111/Z111*100&lt;&gt;0, IF(AH111/Z111*100&gt;100,100,AH111/Z111*100), "-"),0)</f>
        <v>-</v>
      </c>
      <c r="AJ111" s="261"/>
      <c r="AK111" s="260">
        <f>IF(AND(D111&lt;&gt;0, D111&lt;&gt;"Unknown",D111&lt;&gt;"Stopped",D111&lt;&gt;"Not required"),D111/COUNTRY_INFO!D111, 0)</f>
        <v>0</v>
      </c>
      <c r="AL111" s="260">
        <f>IF(AND(J111&lt;&gt;0,J111&lt;&gt;"Unknown",J111&lt;&gt;"Stopped",J111&lt;&gt;"Not required"),J111/COUNTRY_INFO!D111, 0)</f>
        <v>0</v>
      </c>
      <c r="AM111" s="260">
        <f>IF(AND(P111&lt;&gt;0,P111&lt;&gt;"Unknown",P111&lt;&gt;"Not required"),P111/(COUNTRY_INFO!E111+COUNTRY_INFO!F111), 0)</f>
        <v>1</v>
      </c>
      <c r="AN111" s="260">
        <f>IF(AND(Z111&lt;&gt;0,Z111&lt;&gt;"Unknown",Z111&lt;&gt;"Not required"),IF(COUNTRY_INFO!K111=1,1,IF(COUNTRY_INFO!K111=2,0.5*COUNTRY_INFO!F111/(0.5*COUNTRY_INFO!F111+0.2*COUNTRY_INFO!G111),IF(COUNTRY_INFO!K111=3,COUNTRY_INFO!F111/(COUNTRY_INFO!F111+COUNTRY_INFO!G111)))),0)</f>
        <v>1</v>
      </c>
      <c r="AO111" s="260">
        <f>IF(AND(Z111&lt;&gt;0,Z111&lt;&gt;"Unknown",Z111&lt;&gt;"Not required"),IF(COUNTRY_INFO!K111=1,0,IF(COUNTRY_INFO!K111=2,0.2*COUNTRY_INFO!G111/(0.5*COUNTRY_INFO!F111+0.2*COUNTRY_INFO!G111),IF(COUNTRY_INFO!K111=3,COUNTRY_INFO!G111/(COUNTRY_INFO!F111+COUNTRY_INFO!G111)))),0)</f>
        <v>0</v>
      </c>
      <c r="AP111" s="259">
        <f>MAX(COUNTRY_INFO!D111*AK111*PROFILE!$G$7,COUNTRY_INFO!D111*AL111*PROFILE!$G$7)</f>
        <v>0</v>
      </c>
      <c r="AQ111" s="259">
        <f>MAX(COUNTRY_INFO!D111*AK111*PROFILE!$G$8,COUNTRY_INFO!D111*AL111*PROFILE!$G$8,COUNTRY_INFO!D111*AM111*PROFILE!$G$8)</f>
        <v>9271.0586942553018</v>
      </c>
      <c r="AR111" s="259">
        <f>MAX(COUNTRY_INFO!D111*AK111*PROFILE!$G$9,COUNTRY_INFO!D111*AL111*PROFILE!$G$9,COUNTRY_INFO!D111*AM111*PROFILE!$G$9,IF(AND(DISTRICT!Z111&lt;&gt;"Unknown",Z111&lt;&gt;"Not required"),COUNTRY_INFO!O111*DISTRICT!AN111,0))</f>
        <v>19253.278348765311</v>
      </c>
      <c r="AS111" s="259">
        <f>MAX(COUNTRY_INFO!D111*AK111*PROFILE!$G$10,COUNTRY_INFO!D111*AL111*PROFILE!$G$10,IF(AND(DISTRICT!Z111&lt;&gt;"Unknown",Z111&lt;&gt;"Not required"),COUNTRY_INFO!O111*DISTRICT!AO111,0))</f>
        <v>0</v>
      </c>
      <c r="AT111" s="259">
        <f t="shared" si="14"/>
        <v>28524.337043020612</v>
      </c>
      <c r="AU111" s="258">
        <f t="shared" si="9"/>
        <v>0</v>
      </c>
      <c r="AV111" s="259">
        <f>MAX('MDA2'!J111,'T1'!L111,'T2'!J111,T3_R1!K111,T3_R2!K111)</f>
        <v>0</v>
      </c>
      <c r="AW111" s="259">
        <f>MAX('MDA1'!K111,'MDA2'!K111,'MDA3'!I111,'MDA3'!L111,'T1'!M111,'T2'!K111,T3_R1!L111,T3_R2!L111)</f>
        <v>0</v>
      </c>
      <c r="AX111" s="259">
        <f>MAX('MDA1'!L111,'MDA2'!L111,'MDA3'!J111,'MDA3'!M111,'T1'!N111,'T2'!L111,T3_R1!M111,T3_R2!M111)</f>
        <v>0</v>
      </c>
      <c r="AY111" s="259">
        <f t="shared" si="15"/>
        <v>0</v>
      </c>
      <c r="AZ111" s="259">
        <f>MAX('MDA2'!J111,T111)</f>
        <v>0</v>
      </c>
      <c r="BA111" s="259">
        <f>MAX('MDA1'!K111,'MDA2'!K111,'MDA3'!I111,'MDA3'!L111,V111,AD111)</f>
        <v>0</v>
      </c>
      <c r="BB111" s="259">
        <f>MAX('MDA1'!L111,'MDA2'!L111,'MDA3'!J111,'MDA3'!M111,AF111)</f>
        <v>0</v>
      </c>
      <c r="BC111" s="259">
        <f t="shared" si="10"/>
        <v>0</v>
      </c>
      <c r="BD111" s="260">
        <f t="shared" si="11"/>
        <v>0</v>
      </c>
    </row>
    <row r="112" spans="1:56" x14ac:dyDescent="0.2">
      <c r="A112" s="10" t="str">
        <f>IF(COUNTRY_INFO!A112=0," ",COUNTRY_INFO!A112)</f>
        <v>Ethiopia</v>
      </c>
      <c r="B112" s="10" t="str">
        <f>IF(COUNTRY_INFO!B112=0," ",COUNTRY_INFO!B112)</f>
        <v>AmharaNorth Shoa</v>
      </c>
      <c r="C112" s="87" t="str">
        <f>IF(COUNTRY_INFO!C112=0," ",COUNTRY_INFO!C112)</f>
        <v>Assagirt</v>
      </c>
      <c r="D112" s="67">
        <f>COUNTRY_INFO!L112</f>
        <v>0</v>
      </c>
      <c r="E112" s="61"/>
      <c r="F112" s="61"/>
      <c r="G112" s="11">
        <f>MAX('MDA1'!M112,'MDA2'!M112)</f>
        <v>0</v>
      </c>
      <c r="H112" s="11">
        <f>IF(AND(COUNTRY_INFO!H112&gt;0,COUNTRY_INFO!H112&lt;4),IF(D112&gt;MAX('MDA1'!M112,'MDA2'!M112),MAX('MDA1'!M112,'MDA2'!M112),D112),0)</f>
        <v>0</v>
      </c>
      <c r="I112" s="73">
        <f>IF(AND(COUNTRY_INFO!H112&gt;0,COUNTRY_INFO!H112&lt;4), IF(G112/D112*100&lt;&gt;0, IF(G112/D112*100&gt;100,100,G112/D112*100), "-"),0)</f>
        <v>0</v>
      </c>
      <c r="J112" s="67">
        <f>COUNTRY_INFO!M112</f>
        <v>0</v>
      </c>
      <c r="K112" s="61"/>
      <c r="L112" s="61"/>
      <c r="M112" s="11">
        <f>MAX('MDA1'!M112,MAX('MDA3'!I112,'MDA3'!L112)+MAX('MDA3'!J112,'MDA3'!M112))</f>
        <v>0</v>
      </c>
      <c r="N112" s="11">
        <f>IF(AND(COUNTRY_INFO!I112&gt;0,COUNTRY_INFO!I112&lt;4),IF(J112&gt;MAX('MDA1'!M112,MAX('MDA3'!I112,'MDA3'!L112)+MAX('MDA3'!J112,'MDA3'!M112)),MAX('MDA1'!M112,MAX('MDA3'!I112,'MDA3'!L112)+MAX('MDA3'!J112,'MDA3'!M112)),J112),0)</f>
        <v>0</v>
      </c>
      <c r="O112" s="73">
        <f>IF(AND(COUNTRY_INFO!I112&gt;0,COUNTRY_INFO!I112&lt;4), IF(M112/J112*100&lt;&gt;0, IF(M112/J112*100&gt;100,100,M112/J112*100), "-"),0)</f>
        <v>0</v>
      </c>
      <c r="P112" s="67">
        <f>COUNTRY_INFO!N112</f>
        <v>0</v>
      </c>
      <c r="Q112" s="61"/>
      <c r="R112" s="61"/>
      <c r="S112" s="11">
        <f>SUM(MAX('MDA2'!J112, 'T1'!L112, MAX(T3_R1!K112, T3_R2!K112)), MAX('MDA1'!K112, 'MDA2'!K112, 'T1'!M112, MAX(T3_R1!L112, T3_R2!L112)), MAX('MDA1'!L112, 'MDA2'!L112, 'T1'!N112, MAX(T3_R1!M112, T3_R2!M112)))</f>
        <v>0</v>
      </c>
      <c r="T112" s="11">
        <f>IF(AND(COUNTRY_INFO!J112&gt;1,COUNTRY_INFO!J112&lt;4),IF(COUNTRY_INFO!E112&gt;MAX('MDA2'!J112,'T1'!L112,MAX(T3_R1!K112,T3_R2!K112)),MAX('MDA2'!J112,'T1'!L112,MAX(T3_R1!K112,T3_R2!K112)),COUNTRY_INFO!E112),0)</f>
        <v>0</v>
      </c>
      <c r="U112" s="217">
        <f>IF(AND(COUNTRY_INFO!J112&gt;1,COUNTRY_INFO!J112&lt;4), IF(T112/COUNTRY_INFO!E112*100&lt;&gt;0, IF(T112/COUNTRY_INFO!E112*100&gt;100,100,T112/COUNTRY_INFO!E112*100), "-"),0)</f>
        <v>0</v>
      </c>
      <c r="V112" s="11">
        <f>IF(AND(COUNTRY_INFO!J112&gt;1,COUNTRY_INFO!J112&lt;4),IF(COUNTRY_INFO!F112&gt;MAX('MDA1'!K112,'MDA2'!K112,'T1'!M112,MAX(T3_R1!L112,T3_R2!L112)),MAX('MDA1'!K112,'MDA2'!K112,'T1'!M112,MAX(T3_R1!L112,T3_R2!L112)),COUNTRY_INFO!F112),0)</f>
        <v>0</v>
      </c>
      <c r="W112" s="217">
        <f>IF(AND(COUNTRY_INFO!J112&gt;1,COUNTRY_INFO!J112&lt;4), IF(V112/COUNTRY_INFO!F112*100&lt;&gt;0, IF(V112/COUNTRY_INFO!F112*100&gt;100,100,V112/COUNTRY_INFO!F112*100), "-"),0)</f>
        <v>0</v>
      </c>
      <c r="X112" s="11">
        <f t="shared" si="12"/>
        <v>0</v>
      </c>
      <c r="Y112" s="73">
        <f>IF(AND(COUNTRY_INFO!J112&gt;1,COUNTRY_INFO!J112&lt;4), IF(S112/P112*100&lt;&gt;0, IF(X112/P112*100&gt;100,100,X112/P112*100), "-"),0)</f>
        <v>0</v>
      </c>
      <c r="Z112" s="67">
        <f>COUNTRY_INFO!O112</f>
        <v>0</v>
      </c>
      <c r="AA112" s="61"/>
      <c r="AB112" s="61"/>
      <c r="AC112" s="11">
        <f>MAX('T1'!L112,'T2'!J112)+MAX('T1'!M112,'T2'!K112)+MAX('T1'!N112,'T2'!L112)</f>
        <v>0</v>
      </c>
      <c r="AD112" s="11">
        <f>IF(COUNTRY_INFO!K112=1,IF(COUNTRY_INFO!F112*0.33&gt;MAX('T1'!M112,'T2'!K112),MAX('T1'!M112,'T2'!K112),COUNTRY_INFO!F112*0.33),IF(COUNTRY_INFO!K112=2,IF(COUNTRY_INFO!F112*0.5&gt;MAX('T1'!M112,'T2'!K112),MAX('T1'!M112,'T2'!K112),COUNTRY_INFO!F112*0.5),IF(COUNTRY_INFO!K112=3,IF(COUNTRY_INFO!F112&gt;MAX('T1'!M112,'T2'!K112),MAX('T1'!M112,'T2'!K112),COUNTRY_INFO!F112),0)))</f>
        <v>0</v>
      </c>
      <c r="AE112" s="217">
        <f>IF(AND(COUNTRY_INFO!K112&gt;0,COUNTRY_INFO!K112&lt;4),IF(Z112&gt;0,IF(COUNTRY_INFO!K112=1, AD112/(COUNTRY_INFO!F112*0.33)*100, IF(COUNTRY_INFO!K112=2, AD112/(COUNTRY_INFO!F112*0.5)*100, IF(COUNTRY_INFO!K112=3, AD112/COUNTRY_INFO!F112*100))),"-"),0)</f>
        <v>0</v>
      </c>
      <c r="AF112" s="11">
        <f>IF(COUNTRY_INFO!K112=2,IF(COUNTRY_INFO!G112*0.2&gt;MAX('T1'!N112,'T2'!L112),MAX('T1'!N112,'T2'!L112),COUNTRY_INFO!G112*0.2),IF(COUNTRY_INFO!K112=3,IF(COUNTRY_INFO!G112&gt;MAX('T1'!N112,'T2'!L112),MAX('T1'!N112,'T2'!L112),COUNTRY_INFO!G112),0))</f>
        <v>0</v>
      </c>
      <c r="AG112" s="217">
        <f>IF(AND(COUNTRY_INFO!K112&gt;0,COUNTRY_INFO!K112&lt;4),IF(Z112&gt;0,IF(COUNTRY_INFO!K112=1, 0, IF(COUNTRY_INFO!K112=2, AF112/(COUNTRY_INFO!G112*0.2)*100, IF(COUNTRY_INFO!K112=3, AF112/COUNTRY_INFO!G112*100))),"-"),0)</f>
        <v>0</v>
      </c>
      <c r="AH112" s="11">
        <f t="shared" si="13"/>
        <v>0</v>
      </c>
      <c r="AI112" s="73">
        <f>IF(AND(COUNTRY_INFO!K112&gt;0,COUNTRY_INFO!K112&lt;4), IF(AC112/Z112*100&lt;&gt;0, IF(AH112/Z112*100&gt;100,100,AH112/Z112*100), "-"),0)</f>
        <v>0</v>
      </c>
      <c r="AJ112" s="261"/>
      <c r="AK112" s="260">
        <f>IF(AND(D112&lt;&gt;0, D112&lt;&gt;"Unknown",D112&lt;&gt;"Stopped",D112&lt;&gt;"Not required"),D112/COUNTRY_INFO!D112, 0)</f>
        <v>0</v>
      </c>
      <c r="AL112" s="260">
        <f>IF(AND(J112&lt;&gt;0,J112&lt;&gt;"Unknown",J112&lt;&gt;"Stopped",J112&lt;&gt;"Not required"),J112/COUNTRY_INFO!D112, 0)</f>
        <v>0</v>
      </c>
      <c r="AM112" s="260">
        <f>IF(AND(P112&lt;&gt;0,P112&lt;&gt;"Unknown",P112&lt;&gt;"Not required"),P112/(COUNTRY_INFO!E112+COUNTRY_INFO!F112), 0)</f>
        <v>0</v>
      </c>
      <c r="AN112" s="260">
        <f>IF(AND(Z112&lt;&gt;0,Z112&lt;&gt;"Unknown",Z112&lt;&gt;"Not required"),IF(COUNTRY_INFO!K112=1,1,IF(COUNTRY_INFO!K112=2,0.5*COUNTRY_INFO!F112/(0.5*COUNTRY_INFO!F112+0.2*COUNTRY_INFO!G112),IF(COUNTRY_INFO!K112=3,COUNTRY_INFO!F112/(COUNTRY_INFO!F112+COUNTRY_INFO!G112)))),0)</f>
        <v>0</v>
      </c>
      <c r="AO112" s="260">
        <f>IF(AND(Z112&lt;&gt;0,Z112&lt;&gt;"Unknown",Z112&lt;&gt;"Not required"),IF(COUNTRY_INFO!K112=1,0,IF(COUNTRY_INFO!K112=2,0.2*COUNTRY_INFO!G112/(0.5*COUNTRY_INFO!F112+0.2*COUNTRY_INFO!G112),IF(COUNTRY_INFO!K112=3,COUNTRY_INFO!G112/(COUNTRY_INFO!F112+COUNTRY_INFO!G112)))),0)</f>
        <v>0</v>
      </c>
      <c r="AP112" s="259">
        <f>MAX(COUNTRY_INFO!D112*AK112*PROFILE!$G$7,COUNTRY_INFO!D112*AL112*PROFILE!$G$7)</f>
        <v>0</v>
      </c>
      <c r="AQ112" s="259">
        <f>MAX(COUNTRY_INFO!D112*AK112*PROFILE!$G$8,COUNTRY_INFO!D112*AL112*PROFILE!$G$8,COUNTRY_INFO!D112*AM112*PROFILE!$G$8)</f>
        <v>0</v>
      </c>
      <c r="AR112" s="259">
        <f>MAX(COUNTRY_INFO!D112*AK112*PROFILE!$G$9,COUNTRY_INFO!D112*AL112*PROFILE!$G$9,COUNTRY_INFO!D112*AM112*PROFILE!$G$9,IF(AND(DISTRICT!Z112&lt;&gt;"Unknown",Z112&lt;&gt;"Not required"),COUNTRY_INFO!O112*DISTRICT!AN112,0))</f>
        <v>0</v>
      </c>
      <c r="AS112" s="259">
        <f>MAX(COUNTRY_INFO!D112*AK112*PROFILE!$G$10,COUNTRY_INFO!D112*AL112*PROFILE!$G$10,IF(AND(DISTRICT!Z112&lt;&gt;"Unknown",Z112&lt;&gt;"Not required"),COUNTRY_INFO!O112*DISTRICT!AO112,0))</f>
        <v>0</v>
      </c>
      <c r="AT112" s="259">
        <f t="shared" si="14"/>
        <v>0</v>
      </c>
      <c r="AU112" s="258">
        <f t="shared" si="9"/>
        <v>0</v>
      </c>
      <c r="AV112" s="259">
        <f>MAX('MDA2'!J112,'T1'!L112,'T2'!J112,T3_R1!K112,T3_R2!K112)</f>
        <v>0</v>
      </c>
      <c r="AW112" s="259">
        <f>MAX('MDA1'!K112,'MDA2'!K112,'MDA3'!I112,'MDA3'!L112,'T1'!M112,'T2'!K112,T3_R1!L112,T3_R2!L112)</f>
        <v>0</v>
      </c>
      <c r="AX112" s="259">
        <f>MAX('MDA1'!L112,'MDA2'!L112,'MDA3'!J112,'MDA3'!M112,'T1'!N112,'T2'!L112,T3_R1!M112,T3_R2!M112)</f>
        <v>0</v>
      </c>
      <c r="AY112" s="259">
        <f t="shared" si="15"/>
        <v>0</v>
      </c>
      <c r="AZ112" s="259">
        <f>MAX('MDA2'!J112,T112)</f>
        <v>0</v>
      </c>
      <c r="BA112" s="259">
        <f>MAX('MDA1'!K112,'MDA2'!K112,'MDA3'!I112,'MDA3'!L112,V112,AD112)</f>
        <v>0</v>
      </c>
      <c r="BB112" s="259">
        <f>MAX('MDA1'!L112,'MDA2'!L112,'MDA3'!J112,'MDA3'!M112,AF112)</f>
        <v>0</v>
      </c>
      <c r="BC112" s="259">
        <f t="shared" si="10"/>
        <v>0</v>
      </c>
      <c r="BD112" s="260">
        <f t="shared" si="11"/>
        <v>0</v>
      </c>
    </row>
    <row r="113" spans="1:56" x14ac:dyDescent="0.2">
      <c r="A113" s="10" t="str">
        <f>IF(COUNTRY_INFO!A113=0," ",COUNTRY_INFO!A113)</f>
        <v>Ethiopia</v>
      </c>
      <c r="B113" s="10" t="str">
        <f>IF(COUNTRY_INFO!B113=0," ",COUNTRY_INFO!B113)</f>
        <v>AmharaNorth Shoa</v>
      </c>
      <c r="C113" s="87" t="str">
        <f>IF(COUNTRY_INFO!C113=0," ",COUNTRY_INFO!C113)</f>
        <v>Baso Naworana</v>
      </c>
      <c r="D113" s="67">
        <f>COUNTRY_INFO!L113</f>
        <v>0</v>
      </c>
      <c r="E113" s="61"/>
      <c r="F113" s="61"/>
      <c r="G113" s="11">
        <f>MAX('MDA1'!M113,'MDA2'!M113)</f>
        <v>0</v>
      </c>
      <c r="H113" s="11">
        <f>IF(AND(COUNTRY_INFO!H113&gt;0,COUNTRY_INFO!H113&lt;4),IF(D113&gt;MAX('MDA1'!M113,'MDA2'!M113),MAX('MDA1'!M113,'MDA2'!M113),D113),0)</f>
        <v>0</v>
      </c>
      <c r="I113" s="73">
        <f>IF(AND(COUNTRY_INFO!H113&gt;0,COUNTRY_INFO!H113&lt;4), IF(G113/D113*100&lt;&gt;0, IF(G113/D113*100&gt;100,100,G113/D113*100), "-"),0)</f>
        <v>0</v>
      </c>
      <c r="J113" s="67">
        <f>COUNTRY_INFO!M113</f>
        <v>0</v>
      </c>
      <c r="K113" s="61"/>
      <c r="L113" s="61"/>
      <c r="M113" s="11">
        <f>MAX('MDA1'!M113,MAX('MDA3'!I113,'MDA3'!L113)+MAX('MDA3'!J113,'MDA3'!M113))</f>
        <v>0</v>
      </c>
      <c r="N113" s="11">
        <f>IF(AND(COUNTRY_INFO!I113&gt;0,COUNTRY_INFO!I113&lt;4),IF(J113&gt;MAX('MDA1'!M113,MAX('MDA3'!I113,'MDA3'!L113)+MAX('MDA3'!J113,'MDA3'!M113)),MAX('MDA1'!M113,MAX('MDA3'!I113,'MDA3'!L113)+MAX('MDA3'!J113,'MDA3'!M113)),J113),0)</f>
        <v>0</v>
      </c>
      <c r="O113" s="73">
        <f>IF(AND(COUNTRY_INFO!I113&gt;0,COUNTRY_INFO!I113&lt;4), IF(M113/J113*100&lt;&gt;0, IF(M113/J113*100&gt;100,100,M113/J113*100), "-"),0)</f>
        <v>0</v>
      </c>
      <c r="P113" s="67">
        <f>COUNTRY_INFO!N113</f>
        <v>0</v>
      </c>
      <c r="Q113" s="61"/>
      <c r="R113" s="61"/>
      <c r="S113" s="11">
        <f>SUM(MAX('MDA2'!J113, 'T1'!L113, MAX(T3_R1!K113, T3_R2!K113)), MAX('MDA1'!K113, 'MDA2'!K113, 'T1'!M113, MAX(T3_R1!L113, T3_R2!L113)), MAX('MDA1'!L113, 'MDA2'!L113, 'T1'!N113, MAX(T3_R1!M113, T3_R2!M113)))</f>
        <v>0</v>
      </c>
      <c r="T113" s="11">
        <f>IF(AND(COUNTRY_INFO!J113&gt;1,COUNTRY_INFO!J113&lt;4),IF(COUNTRY_INFO!E113&gt;MAX('MDA2'!J113,'T1'!L113,MAX(T3_R1!K113,T3_R2!K113)),MAX('MDA2'!J113,'T1'!L113,MAX(T3_R1!K113,T3_R2!K113)),COUNTRY_INFO!E113),0)</f>
        <v>0</v>
      </c>
      <c r="U113" s="217">
        <f>IF(AND(COUNTRY_INFO!J113&gt;1,COUNTRY_INFO!J113&lt;4), IF(T113/COUNTRY_INFO!E113*100&lt;&gt;0, IF(T113/COUNTRY_INFO!E113*100&gt;100,100,T113/COUNTRY_INFO!E113*100), "-"),0)</f>
        <v>0</v>
      </c>
      <c r="V113" s="11">
        <f>IF(AND(COUNTRY_INFO!J113&gt;1,COUNTRY_INFO!J113&lt;4),IF(COUNTRY_INFO!F113&gt;MAX('MDA1'!K113,'MDA2'!K113,'T1'!M113,MAX(T3_R1!L113,T3_R2!L113)),MAX('MDA1'!K113,'MDA2'!K113,'T1'!M113,MAX(T3_R1!L113,T3_R2!L113)),COUNTRY_INFO!F113),0)</f>
        <v>0</v>
      </c>
      <c r="W113" s="217">
        <f>IF(AND(COUNTRY_INFO!J113&gt;1,COUNTRY_INFO!J113&lt;4), IF(V113/COUNTRY_INFO!F113*100&lt;&gt;0, IF(V113/COUNTRY_INFO!F113*100&gt;100,100,V113/COUNTRY_INFO!F113*100), "-"),0)</f>
        <v>0</v>
      </c>
      <c r="X113" s="11">
        <f t="shared" si="12"/>
        <v>0</v>
      </c>
      <c r="Y113" s="73">
        <f>IF(AND(COUNTRY_INFO!J113&gt;1,COUNTRY_INFO!J113&lt;4), IF(S113/P113*100&lt;&gt;0, IF(X113/P113*100&gt;100,100,X113/P113*100), "-"),0)</f>
        <v>0</v>
      </c>
      <c r="Z113" s="67">
        <f>COUNTRY_INFO!O113</f>
        <v>0</v>
      </c>
      <c r="AA113" s="61"/>
      <c r="AB113" s="61"/>
      <c r="AC113" s="11">
        <f>MAX('T1'!L113,'T2'!J113)+MAX('T1'!M113,'T2'!K113)+MAX('T1'!N113,'T2'!L113)</f>
        <v>0</v>
      </c>
      <c r="AD113" s="11">
        <f>IF(COUNTRY_INFO!K113=1,IF(COUNTRY_INFO!F113*0.33&gt;MAX('T1'!M113,'T2'!K113),MAX('T1'!M113,'T2'!K113),COUNTRY_INFO!F113*0.33),IF(COUNTRY_INFO!K113=2,IF(COUNTRY_INFO!F113*0.5&gt;MAX('T1'!M113,'T2'!K113),MAX('T1'!M113,'T2'!K113),COUNTRY_INFO!F113*0.5),IF(COUNTRY_INFO!K113=3,IF(COUNTRY_INFO!F113&gt;MAX('T1'!M113,'T2'!K113),MAX('T1'!M113,'T2'!K113),COUNTRY_INFO!F113),0)))</f>
        <v>0</v>
      </c>
      <c r="AE113" s="217">
        <f>IF(AND(COUNTRY_INFO!K113&gt;0,COUNTRY_INFO!K113&lt;4),IF(Z113&gt;0,IF(COUNTRY_INFO!K113=1, AD113/(COUNTRY_INFO!F113*0.33)*100, IF(COUNTRY_INFO!K113=2, AD113/(COUNTRY_INFO!F113*0.5)*100, IF(COUNTRY_INFO!K113=3, AD113/COUNTRY_INFO!F113*100))),"-"),0)</f>
        <v>0</v>
      </c>
      <c r="AF113" s="11">
        <f>IF(COUNTRY_INFO!K113=2,IF(COUNTRY_INFO!G113*0.2&gt;MAX('T1'!N113,'T2'!L113),MAX('T1'!N113,'T2'!L113),COUNTRY_INFO!G113*0.2),IF(COUNTRY_INFO!K113=3,IF(COUNTRY_INFO!G113&gt;MAX('T1'!N113,'T2'!L113),MAX('T1'!N113,'T2'!L113),COUNTRY_INFO!G113),0))</f>
        <v>0</v>
      </c>
      <c r="AG113" s="217">
        <f>IF(AND(COUNTRY_INFO!K113&gt;0,COUNTRY_INFO!K113&lt;4),IF(Z113&gt;0,IF(COUNTRY_INFO!K113=1, 0, IF(COUNTRY_INFO!K113=2, AF113/(COUNTRY_INFO!G113*0.2)*100, IF(COUNTRY_INFO!K113=3, AF113/COUNTRY_INFO!G113*100))),"-"),0)</f>
        <v>0</v>
      </c>
      <c r="AH113" s="11">
        <f t="shared" si="13"/>
        <v>0</v>
      </c>
      <c r="AI113" s="73">
        <f>IF(AND(COUNTRY_INFO!K113&gt;0,COUNTRY_INFO!K113&lt;4), IF(AC113/Z113*100&lt;&gt;0, IF(AH113/Z113*100&gt;100,100,AH113/Z113*100), "-"),0)</f>
        <v>0</v>
      </c>
      <c r="AJ113" s="261"/>
      <c r="AK113" s="260">
        <f>IF(AND(D113&lt;&gt;0, D113&lt;&gt;"Unknown",D113&lt;&gt;"Stopped",D113&lt;&gt;"Not required"),D113/COUNTRY_INFO!D113, 0)</f>
        <v>0</v>
      </c>
      <c r="AL113" s="260">
        <f>IF(AND(J113&lt;&gt;0,J113&lt;&gt;"Unknown",J113&lt;&gt;"Stopped",J113&lt;&gt;"Not required"),J113/COUNTRY_INFO!D113, 0)</f>
        <v>0</v>
      </c>
      <c r="AM113" s="260">
        <f>IF(AND(P113&lt;&gt;0,P113&lt;&gt;"Unknown",P113&lt;&gt;"Not required"),P113/(COUNTRY_INFO!E113+COUNTRY_INFO!F113), 0)</f>
        <v>0</v>
      </c>
      <c r="AN113" s="260">
        <f>IF(AND(Z113&lt;&gt;0,Z113&lt;&gt;"Unknown",Z113&lt;&gt;"Not required"),IF(COUNTRY_INFO!K113=1,1,IF(COUNTRY_INFO!K113=2,0.5*COUNTRY_INFO!F113/(0.5*COUNTRY_INFO!F113+0.2*COUNTRY_INFO!G113),IF(COUNTRY_INFO!K113=3,COUNTRY_INFO!F113/(COUNTRY_INFO!F113+COUNTRY_INFO!G113)))),0)</f>
        <v>0</v>
      </c>
      <c r="AO113" s="260">
        <f>IF(AND(Z113&lt;&gt;0,Z113&lt;&gt;"Unknown",Z113&lt;&gt;"Not required"),IF(COUNTRY_INFO!K113=1,0,IF(COUNTRY_INFO!K113=2,0.2*COUNTRY_INFO!G113/(0.5*COUNTRY_INFO!F113+0.2*COUNTRY_INFO!G113),IF(COUNTRY_INFO!K113=3,COUNTRY_INFO!G113/(COUNTRY_INFO!F113+COUNTRY_INFO!G113)))),0)</f>
        <v>0</v>
      </c>
      <c r="AP113" s="259">
        <f>MAX(COUNTRY_INFO!D113*AK113*PROFILE!$G$7,COUNTRY_INFO!D113*AL113*PROFILE!$G$7)</f>
        <v>0</v>
      </c>
      <c r="AQ113" s="259">
        <f>MAX(COUNTRY_INFO!D113*AK113*PROFILE!$G$8,COUNTRY_INFO!D113*AL113*PROFILE!$G$8,COUNTRY_INFO!D113*AM113*PROFILE!$G$8)</f>
        <v>0</v>
      </c>
      <c r="AR113" s="259">
        <f>MAX(COUNTRY_INFO!D113*AK113*PROFILE!$G$9,COUNTRY_INFO!D113*AL113*PROFILE!$G$9,COUNTRY_INFO!D113*AM113*PROFILE!$G$9,IF(AND(DISTRICT!Z113&lt;&gt;"Unknown",Z113&lt;&gt;"Not required"),COUNTRY_INFO!O113*DISTRICT!AN113,0))</f>
        <v>0</v>
      </c>
      <c r="AS113" s="259">
        <f>MAX(COUNTRY_INFO!D113*AK113*PROFILE!$G$10,COUNTRY_INFO!D113*AL113*PROFILE!$G$10,IF(AND(DISTRICT!Z113&lt;&gt;"Unknown",Z113&lt;&gt;"Not required"),COUNTRY_INFO!O113*DISTRICT!AO113,0))</f>
        <v>0</v>
      </c>
      <c r="AT113" s="259">
        <f t="shared" si="14"/>
        <v>0</v>
      </c>
      <c r="AU113" s="258">
        <f t="shared" si="9"/>
        <v>0</v>
      </c>
      <c r="AV113" s="259">
        <f>MAX('MDA2'!J113,'T1'!L113,'T2'!J113,T3_R1!K113,T3_R2!K113)</f>
        <v>0</v>
      </c>
      <c r="AW113" s="259">
        <f>MAX('MDA1'!K113,'MDA2'!K113,'MDA3'!I113,'MDA3'!L113,'T1'!M113,'T2'!K113,T3_R1!L113,T3_R2!L113)</f>
        <v>0</v>
      </c>
      <c r="AX113" s="259">
        <f>MAX('MDA1'!L113,'MDA2'!L113,'MDA3'!J113,'MDA3'!M113,'T1'!N113,'T2'!L113,T3_R1!M113,T3_R2!M113)</f>
        <v>0</v>
      </c>
      <c r="AY113" s="259">
        <f t="shared" si="15"/>
        <v>0</v>
      </c>
      <c r="AZ113" s="259">
        <f>MAX('MDA2'!J113,T113)</f>
        <v>0</v>
      </c>
      <c r="BA113" s="259">
        <f>MAX('MDA1'!K113,'MDA2'!K113,'MDA3'!I113,'MDA3'!L113,V113,AD113)</f>
        <v>0</v>
      </c>
      <c r="BB113" s="259">
        <f>MAX('MDA1'!L113,'MDA2'!L113,'MDA3'!J113,'MDA3'!M113,AF113)</f>
        <v>0</v>
      </c>
      <c r="BC113" s="259">
        <f t="shared" si="10"/>
        <v>0</v>
      </c>
      <c r="BD113" s="260">
        <f t="shared" si="11"/>
        <v>0</v>
      </c>
    </row>
    <row r="114" spans="1:56" x14ac:dyDescent="0.2">
      <c r="A114" s="10" t="str">
        <f>IF(COUNTRY_INFO!A114=0," ",COUNTRY_INFO!A114)</f>
        <v>Ethiopia</v>
      </c>
      <c r="B114" s="10" t="str">
        <f>IF(COUNTRY_INFO!B114=0," ",COUNTRY_INFO!B114)</f>
        <v>AmharaNorth Shoa</v>
      </c>
      <c r="C114" s="87" t="str">
        <f>IF(COUNTRY_INFO!C114=0," ",COUNTRY_INFO!C114)</f>
        <v>Berehet</v>
      </c>
      <c r="D114" s="67">
        <f>COUNTRY_INFO!L114</f>
        <v>0</v>
      </c>
      <c r="E114" s="61"/>
      <c r="F114" s="61"/>
      <c r="G114" s="11">
        <f>MAX('MDA1'!M114,'MDA2'!M114)</f>
        <v>0</v>
      </c>
      <c r="H114" s="11">
        <f>IF(AND(COUNTRY_INFO!H114&gt;0,COUNTRY_INFO!H114&lt;4),IF(D114&gt;MAX('MDA1'!M114,'MDA2'!M114),MAX('MDA1'!M114,'MDA2'!M114),D114),0)</f>
        <v>0</v>
      </c>
      <c r="I114" s="73">
        <f>IF(AND(COUNTRY_INFO!H114&gt;0,COUNTRY_INFO!H114&lt;4), IF(G114/D114*100&lt;&gt;0, IF(G114/D114*100&gt;100,100,G114/D114*100), "-"),0)</f>
        <v>0</v>
      </c>
      <c r="J114" s="67">
        <f>COUNTRY_INFO!M114</f>
        <v>0</v>
      </c>
      <c r="K114" s="61"/>
      <c r="L114" s="61"/>
      <c r="M114" s="11">
        <f>MAX('MDA1'!M114,MAX('MDA3'!I114,'MDA3'!L114)+MAX('MDA3'!J114,'MDA3'!M114))</f>
        <v>0</v>
      </c>
      <c r="N114" s="11">
        <f>IF(AND(COUNTRY_INFO!I114&gt;0,COUNTRY_INFO!I114&lt;4),IF(J114&gt;MAX('MDA1'!M114,MAX('MDA3'!I114,'MDA3'!L114)+MAX('MDA3'!J114,'MDA3'!M114)),MAX('MDA1'!M114,MAX('MDA3'!I114,'MDA3'!L114)+MAX('MDA3'!J114,'MDA3'!M114)),J114),0)</f>
        <v>0</v>
      </c>
      <c r="O114" s="73">
        <f>IF(AND(COUNTRY_INFO!I114&gt;0,COUNTRY_INFO!I114&lt;4), IF(M114/J114*100&lt;&gt;0, IF(M114/J114*100&gt;100,100,M114/J114*100), "-"),0)</f>
        <v>0</v>
      </c>
      <c r="P114" s="67">
        <f>COUNTRY_INFO!N114</f>
        <v>0</v>
      </c>
      <c r="Q114" s="61"/>
      <c r="R114" s="61"/>
      <c r="S114" s="11">
        <f>SUM(MAX('MDA2'!J114, 'T1'!L114, MAX(T3_R1!K114, T3_R2!K114)), MAX('MDA1'!K114, 'MDA2'!K114, 'T1'!M114, MAX(T3_R1!L114, T3_R2!L114)), MAX('MDA1'!L114, 'MDA2'!L114, 'T1'!N114, MAX(T3_R1!M114, T3_R2!M114)))</f>
        <v>0</v>
      </c>
      <c r="T114" s="11">
        <f>IF(AND(COUNTRY_INFO!J114&gt;1,COUNTRY_INFO!J114&lt;4),IF(COUNTRY_INFO!E114&gt;MAX('MDA2'!J114,'T1'!L114,MAX(T3_R1!K114,T3_R2!K114)),MAX('MDA2'!J114,'T1'!L114,MAX(T3_R1!K114,T3_R2!K114)),COUNTRY_INFO!E114),0)</f>
        <v>0</v>
      </c>
      <c r="U114" s="217">
        <f>IF(AND(COUNTRY_INFO!J114&gt;1,COUNTRY_INFO!J114&lt;4), IF(T114/COUNTRY_INFO!E114*100&lt;&gt;0, IF(T114/COUNTRY_INFO!E114*100&gt;100,100,T114/COUNTRY_INFO!E114*100), "-"),0)</f>
        <v>0</v>
      </c>
      <c r="V114" s="11">
        <f>IF(AND(COUNTRY_INFO!J114&gt;1,COUNTRY_INFO!J114&lt;4),IF(COUNTRY_INFO!F114&gt;MAX('MDA1'!K114,'MDA2'!K114,'T1'!M114,MAX(T3_R1!L114,T3_R2!L114)),MAX('MDA1'!K114,'MDA2'!K114,'T1'!M114,MAX(T3_R1!L114,T3_R2!L114)),COUNTRY_INFO!F114),0)</f>
        <v>0</v>
      </c>
      <c r="W114" s="217">
        <f>IF(AND(COUNTRY_INFO!J114&gt;1,COUNTRY_INFO!J114&lt;4), IF(V114/COUNTRY_INFO!F114*100&lt;&gt;0, IF(V114/COUNTRY_INFO!F114*100&gt;100,100,V114/COUNTRY_INFO!F114*100), "-"),0)</f>
        <v>0</v>
      </c>
      <c r="X114" s="11">
        <f t="shared" si="12"/>
        <v>0</v>
      </c>
      <c r="Y114" s="73">
        <f>IF(AND(COUNTRY_INFO!J114&gt;1,COUNTRY_INFO!J114&lt;4), IF(S114/P114*100&lt;&gt;0, IF(X114/P114*100&gt;100,100,X114/P114*100), "-"),0)</f>
        <v>0</v>
      </c>
      <c r="Z114" s="67">
        <f>COUNTRY_INFO!O114</f>
        <v>11068.2</v>
      </c>
      <c r="AA114" s="61"/>
      <c r="AB114" s="61"/>
      <c r="AC114" s="11">
        <f>MAX('T1'!L114,'T2'!J114)+MAX('T1'!M114,'T2'!K114)+MAX('T1'!N114,'T2'!L114)</f>
        <v>8015</v>
      </c>
      <c r="AD114" s="11">
        <f>IF(COUNTRY_INFO!K114=1,IF(COUNTRY_INFO!F114*0.33&gt;MAX('T1'!M114,'T2'!K114),MAX('T1'!M114,'T2'!K114),COUNTRY_INFO!F114*0.33),IF(COUNTRY_INFO!K114=2,IF(COUNTRY_INFO!F114*0.5&gt;MAX('T1'!M114,'T2'!K114),MAX('T1'!M114,'T2'!K114),COUNTRY_INFO!F114*0.5),IF(COUNTRY_INFO!K114=3,IF(COUNTRY_INFO!F114&gt;MAX('T1'!M114,'T2'!K114),MAX('T1'!M114,'T2'!K114),COUNTRY_INFO!F114),0)))</f>
        <v>6186</v>
      </c>
      <c r="AE114" s="217">
        <f>IF(AND(COUNTRY_INFO!K114&gt;0,COUNTRY_INFO!K114&lt;4),IF(Z114&gt;0,IF(COUNTRY_INFO!K114=1, AD114/(COUNTRY_INFO!F114*0.33)*100, IF(COUNTRY_INFO!K114=2, AD114/(COUNTRY_INFO!F114*0.5)*100, IF(COUNTRY_INFO!K114=3, AD114/COUNTRY_INFO!F114*100))),"-"),0)</f>
        <v>100</v>
      </c>
      <c r="AF114" s="11">
        <f>IF(COUNTRY_INFO!K114=2,IF(COUNTRY_INFO!G114*0.2&gt;MAX('T1'!N114,'T2'!L114),MAX('T1'!N114,'T2'!L114),COUNTRY_INFO!G114*0.2),IF(COUNTRY_INFO!K114=3,IF(COUNTRY_INFO!G114&gt;MAX('T1'!N114,'T2'!L114),MAX('T1'!N114,'T2'!L114),COUNTRY_INFO!G114),0))</f>
        <v>0</v>
      </c>
      <c r="AG114" s="217">
        <f>IF(AND(COUNTRY_INFO!K114&gt;0,COUNTRY_INFO!K114&lt;4),IF(Z114&gt;0,IF(COUNTRY_INFO!K114=1, 0, IF(COUNTRY_INFO!K114=2, AF114/(COUNTRY_INFO!G114*0.2)*100, IF(COUNTRY_INFO!K114=3, AF114/COUNTRY_INFO!G114*100))),"-"),0)</f>
        <v>0</v>
      </c>
      <c r="AH114" s="11">
        <f t="shared" si="13"/>
        <v>6186</v>
      </c>
      <c r="AI114" s="73">
        <f>IF(AND(COUNTRY_INFO!K114&gt;0,COUNTRY_INFO!K114&lt;4), IF(AC114/Z114*100&lt;&gt;0, IF(AH114/Z114*100&gt;100,100,AH114/Z114*100), "-"),0)</f>
        <v>55.889846587520999</v>
      </c>
      <c r="AJ114" s="261"/>
      <c r="AK114" s="260">
        <f>IF(AND(D114&lt;&gt;0, D114&lt;&gt;"Unknown",D114&lt;&gt;"Stopped",D114&lt;&gt;"Not required"),D114/COUNTRY_INFO!D114, 0)</f>
        <v>0</v>
      </c>
      <c r="AL114" s="260">
        <f>IF(AND(J114&lt;&gt;0,J114&lt;&gt;"Unknown",J114&lt;&gt;"Stopped",J114&lt;&gt;"Not required"),J114/COUNTRY_INFO!D114, 0)</f>
        <v>0</v>
      </c>
      <c r="AM114" s="260">
        <f>IF(AND(P114&lt;&gt;0,P114&lt;&gt;"Unknown",P114&lt;&gt;"Not required"),P114/(COUNTRY_INFO!E114+COUNTRY_INFO!F114), 0)</f>
        <v>0</v>
      </c>
      <c r="AN114" s="260">
        <f>IF(AND(Z114&lt;&gt;0,Z114&lt;&gt;"Unknown",Z114&lt;&gt;"Not required"),IF(COUNTRY_INFO!K114=1,1,IF(COUNTRY_INFO!K114=2,0.5*COUNTRY_INFO!F114/(0.5*COUNTRY_INFO!F114+0.2*COUNTRY_INFO!G114),IF(COUNTRY_INFO!K114=3,COUNTRY_INFO!F114/(COUNTRY_INFO!F114+COUNTRY_INFO!G114)))),0)</f>
        <v>0.55889846587520997</v>
      </c>
      <c r="AO114" s="260">
        <f>IF(AND(Z114&lt;&gt;0,Z114&lt;&gt;"Unknown",Z114&lt;&gt;"Not required"),IF(COUNTRY_INFO!K114=1,0,IF(COUNTRY_INFO!K114=2,0.2*COUNTRY_INFO!G114/(0.5*COUNTRY_INFO!F114+0.2*COUNTRY_INFO!G114),IF(COUNTRY_INFO!K114=3,COUNTRY_INFO!G114/(COUNTRY_INFO!F114+COUNTRY_INFO!G114)))),0)</f>
        <v>0.44110153412478992</v>
      </c>
      <c r="AP114" s="259">
        <f>MAX(COUNTRY_INFO!D114*AK114*PROFILE!$G$7,COUNTRY_INFO!D114*AL114*PROFILE!$G$7)</f>
        <v>0</v>
      </c>
      <c r="AQ114" s="259">
        <f>MAX(COUNTRY_INFO!D114*AK114*PROFILE!$G$8,COUNTRY_INFO!D114*AL114*PROFILE!$G$8,COUNTRY_INFO!D114*AM114*PROFILE!$G$8)</f>
        <v>0</v>
      </c>
      <c r="AR114" s="259">
        <f>MAX(COUNTRY_INFO!D114*AK114*PROFILE!$G$9,COUNTRY_INFO!D114*AL114*PROFILE!$G$9,COUNTRY_INFO!D114*AM114*PROFILE!$G$9,IF(AND(DISTRICT!Z114&lt;&gt;"Unknown",Z114&lt;&gt;"Not required"),COUNTRY_INFO!O114*DISTRICT!AN114,0))</f>
        <v>6185.9999999999991</v>
      </c>
      <c r="AS114" s="259">
        <f>MAX(COUNTRY_INFO!D114*AK114*PROFILE!$G$10,COUNTRY_INFO!D114*AL114*PROFILE!$G$10,IF(AND(DISTRICT!Z114&lt;&gt;"Unknown",Z114&lt;&gt;"Not required"),COUNTRY_INFO!O114*DISTRICT!AO114,0))</f>
        <v>4882.2</v>
      </c>
      <c r="AT114" s="259">
        <f t="shared" si="14"/>
        <v>11068.199999999999</v>
      </c>
      <c r="AU114" s="258" t="str">
        <f t="shared" si="9"/>
        <v>Y</v>
      </c>
      <c r="AV114" s="259">
        <f>MAX('MDA2'!J114,'T1'!L114,'T2'!J114,T3_R1!K114,T3_R2!K114)</f>
        <v>0</v>
      </c>
      <c r="AW114" s="259">
        <f>MAX('MDA1'!K114,'MDA2'!K114,'MDA3'!I114,'MDA3'!L114,'T1'!M114,'T2'!K114,T3_R1!L114,T3_R2!L114)</f>
        <v>8015</v>
      </c>
      <c r="AX114" s="259">
        <f>MAX('MDA1'!L114,'MDA2'!L114,'MDA3'!J114,'MDA3'!M114,'T1'!N114,'T2'!L114,T3_R1!M114,T3_R2!M114)</f>
        <v>0</v>
      </c>
      <c r="AY114" s="259">
        <f t="shared" si="15"/>
        <v>8015</v>
      </c>
      <c r="AZ114" s="259">
        <f>MAX('MDA2'!J114,T114)</f>
        <v>0</v>
      </c>
      <c r="BA114" s="259">
        <f>MAX('MDA1'!K114,'MDA2'!K114,'MDA3'!I114,'MDA3'!L114,V114,AD114)</f>
        <v>6186</v>
      </c>
      <c r="BB114" s="259">
        <f>MAX('MDA1'!L114,'MDA2'!L114,'MDA3'!J114,'MDA3'!M114,AF114)</f>
        <v>0</v>
      </c>
      <c r="BC114" s="259">
        <f t="shared" si="10"/>
        <v>6186</v>
      </c>
      <c r="BD114" s="260">
        <f t="shared" si="11"/>
        <v>55.889846587521006</v>
      </c>
    </row>
    <row r="115" spans="1:56" x14ac:dyDescent="0.2">
      <c r="A115" s="10" t="str">
        <f>IF(COUNTRY_INFO!A115=0," ",COUNTRY_INFO!A115)</f>
        <v>Ethiopia</v>
      </c>
      <c r="B115" s="10" t="str">
        <f>IF(COUNTRY_INFO!B115=0," ",COUNTRY_INFO!B115)</f>
        <v>AmharaNorth Shoa</v>
      </c>
      <c r="C115" s="87" t="str">
        <f>IF(COUNTRY_INFO!C115=0," ",COUNTRY_INFO!C115)</f>
        <v>Debirebirhan Town</v>
      </c>
      <c r="D115" s="67">
        <f>COUNTRY_INFO!L115</f>
        <v>0</v>
      </c>
      <c r="E115" s="61"/>
      <c r="F115" s="61"/>
      <c r="G115" s="11">
        <f>MAX('MDA1'!M115,'MDA2'!M115)</f>
        <v>0</v>
      </c>
      <c r="H115" s="11">
        <f>IF(AND(COUNTRY_INFO!H115&gt;0,COUNTRY_INFO!H115&lt;4),IF(D115&gt;MAX('MDA1'!M115,'MDA2'!M115),MAX('MDA1'!M115,'MDA2'!M115),D115),0)</f>
        <v>0</v>
      </c>
      <c r="I115" s="73">
        <f>IF(AND(COUNTRY_INFO!H115&gt;0,COUNTRY_INFO!H115&lt;4), IF(G115/D115*100&lt;&gt;0, IF(G115/D115*100&gt;100,100,G115/D115*100), "-"),0)</f>
        <v>0</v>
      </c>
      <c r="J115" s="67">
        <f>COUNTRY_INFO!M115</f>
        <v>0</v>
      </c>
      <c r="K115" s="61"/>
      <c r="L115" s="61"/>
      <c r="M115" s="11">
        <f>MAX('MDA1'!M115,MAX('MDA3'!I115,'MDA3'!L115)+MAX('MDA3'!J115,'MDA3'!M115))</f>
        <v>0</v>
      </c>
      <c r="N115" s="11">
        <f>IF(AND(COUNTRY_INFO!I115&gt;0,COUNTRY_INFO!I115&lt;4),IF(J115&gt;MAX('MDA1'!M115,MAX('MDA3'!I115,'MDA3'!L115)+MAX('MDA3'!J115,'MDA3'!M115)),MAX('MDA1'!M115,MAX('MDA3'!I115,'MDA3'!L115)+MAX('MDA3'!J115,'MDA3'!M115)),J115),0)</f>
        <v>0</v>
      </c>
      <c r="O115" s="73">
        <f>IF(AND(COUNTRY_INFO!I115&gt;0,COUNTRY_INFO!I115&lt;4), IF(M115/J115*100&lt;&gt;0, IF(M115/J115*100&gt;100,100,M115/J115*100), "-"),0)</f>
        <v>0</v>
      </c>
      <c r="P115" s="67">
        <f>COUNTRY_INFO!N115</f>
        <v>0</v>
      </c>
      <c r="Q115" s="61"/>
      <c r="R115" s="61"/>
      <c r="S115" s="11">
        <f>SUM(MAX('MDA2'!J115, 'T1'!L115, MAX(T3_R1!K115, T3_R2!K115)), MAX('MDA1'!K115, 'MDA2'!K115, 'T1'!M115, MAX(T3_R1!L115, T3_R2!L115)), MAX('MDA1'!L115, 'MDA2'!L115, 'T1'!N115, MAX(T3_R1!M115, T3_R2!M115)))</f>
        <v>0</v>
      </c>
      <c r="T115" s="11">
        <f>IF(AND(COUNTRY_INFO!J115&gt;1,COUNTRY_INFO!J115&lt;4),IF(COUNTRY_INFO!E115&gt;MAX('MDA2'!J115,'T1'!L115,MAX(T3_R1!K115,T3_R2!K115)),MAX('MDA2'!J115,'T1'!L115,MAX(T3_R1!K115,T3_R2!K115)),COUNTRY_INFO!E115),0)</f>
        <v>0</v>
      </c>
      <c r="U115" s="217">
        <f>IF(AND(COUNTRY_INFO!J115&gt;1,COUNTRY_INFO!J115&lt;4), IF(T115/COUNTRY_INFO!E115*100&lt;&gt;0, IF(T115/COUNTRY_INFO!E115*100&gt;100,100,T115/COUNTRY_INFO!E115*100), "-"),0)</f>
        <v>0</v>
      </c>
      <c r="V115" s="11">
        <f>IF(AND(COUNTRY_INFO!J115&gt;1,COUNTRY_INFO!J115&lt;4),IF(COUNTRY_INFO!F115&gt;MAX('MDA1'!K115,'MDA2'!K115,'T1'!M115,MAX(T3_R1!L115,T3_R2!L115)),MAX('MDA1'!K115,'MDA2'!K115,'T1'!M115,MAX(T3_R1!L115,T3_R2!L115)),COUNTRY_INFO!F115),0)</f>
        <v>0</v>
      </c>
      <c r="W115" s="217">
        <f>IF(AND(COUNTRY_INFO!J115&gt;1,COUNTRY_INFO!J115&lt;4), IF(V115/COUNTRY_INFO!F115*100&lt;&gt;0, IF(V115/COUNTRY_INFO!F115*100&gt;100,100,V115/COUNTRY_INFO!F115*100), "-"),0)</f>
        <v>0</v>
      </c>
      <c r="X115" s="11">
        <f t="shared" si="12"/>
        <v>0</v>
      </c>
      <c r="Y115" s="73">
        <f>IF(AND(COUNTRY_INFO!J115&gt;1,COUNTRY_INFO!J115&lt;4), IF(S115/P115*100&lt;&gt;0, IF(X115/P115*100&gt;100,100,X115/P115*100), "-"),0)</f>
        <v>0</v>
      </c>
      <c r="Z115" s="67">
        <f>COUNTRY_INFO!O115</f>
        <v>0</v>
      </c>
      <c r="AA115" s="61"/>
      <c r="AB115" s="61"/>
      <c r="AC115" s="11">
        <f>MAX('T1'!L115,'T2'!J115)+MAX('T1'!M115,'T2'!K115)+MAX('T1'!N115,'T2'!L115)</f>
        <v>0</v>
      </c>
      <c r="AD115" s="11">
        <f>IF(COUNTRY_INFO!K115=1,IF(COUNTRY_INFO!F115*0.33&gt;MAX('T1'!M115,'T2'!K115),MAX('T1'!M115,'T2'!K115),COUNTRY_INFO!F115*0.33),IF(COUNTRY_INFO!K115=2,IF(COUNTRY_INFO!F115*0.5&gt;MAX('T1'!M115,'T2'!K115),MAX('T1'!M115,'T2'!K115),COUNTRY_INFO!F115*0.5),IF(COUNTRY_INFO!K115=3,IF(COUNTRY_INFO!F115&gt;MAX('T1'!M115,'T2'!K115),MAX('T1'!M115,'T2'!K115),COUNTRY_INFO!F115),0)))</f>
        <v>0</v>
      </c>
      <c r="AE115" s="217">
        <f>IF(AND(COUNTRY_INFO!K115&gt;0,COUNTRY_INFO!K115&lt;4),IF(Z115&gt;0,IF(COUNTRY_INFO!K115=1, AD115/(COUNTRY_INFO!F115*0.33)*100, IF(COUNTRY_INFO!K115=2, AD115/(COUNTRY_INFO!F115*0.5)*100, IF(COUNTRY_INFO!K115=3, AD115/COUNTRY_INFO!F115*100))),"-"),0)</f>
        <v>0</v>
      </c>
      <c r="AF115" s="11">
        <f>IF(COUNTRY_INFO!K115=2,IF(COUNTRY_INFO!G115*0.2&gt;MAX('T1'!N115,'T2'!L115),MAX('T1'!N115,'T2'!L115),COUNTRY_INFO!G115*0.2),IF(COUNTRY_INFO!K115=3,IF(COUNTRY_INFO!G115&gt;MAX('T1'!N115,'T2'!L115),MAX('T1'!N115,'T2'!L115),COUNTRY_INFO!G115),0))</f>
        <v>0</v>
      </c>
      <c r="AG115" s="217">
        <f>IF(AND(COUNTRY_INFO!K115&gt;0,COUNTRY_INFO!K115&lt;4),IF(Z115&gt;0,IF(COUNTRY_INFO!K115=1, 0, IF(COUNTRY_INFO!K115=2, AF115/(COUNTRY_INFO!G115*0.2)*100, IF(COUNTRY_INFO!K115=3, AF115/COUNTRY_INFO!G115*100))),"-"),0)</f>
        <v>0</v>
      </c>
      <c r="AH115" s="11">
        <f t="shared" si="13"/>
        <v>0</v>
      </c>
      <c r="AI115" s="73">
        <f>IF(AND(COUNTRY_INFO!K115&gt;0,COUNTRY_INFO!K115&lt;4), IF(AC115/Z115*100&lt;&gt;0, IF(AH115/Z115*100&gt;100,100,AH115/Z115*100), "-"),0)</f>
        <v>0</v>
      </c>
      <c r="AJ115" s="261"/>
      <c r="AK115" s="260">
        <f>IF(AND(D115&lt;&gt;0, D115&lt;&gt;"Unknown",D115&lt;&gt;"Stopped",D115&lt;&gt;"Not required"),D115/COUNTRY_INFO!D115, 0)</f>
        <v>0</v>
      </c>
      <c r="AL115" s="260">
        <f>IF(AND(J115&lt;&gt;0,J115&lt;&gt;"Unknown",J115&lt;&gt;"Stopped",J115&lt;&gt;"Not required"),J115/COUNTRY_INFO!D115, 0)</f>
        <v>0</v>
      </c>
      <c r="AM115" s="260">
        <f>IF(AND(P115&lt;&gt;0,P115&lt;&gt;"Unknown",P115&lt;&gt;"Not required"),P115/(COUNTRY_INFO!E115+COUNTRY_INFO!F115), 0)</f>
        <v>0</v>
      </c>
      <c r="AN115" s="260">
        <f>IF(AND(Z115&lt;&gt;0,Z115&lt;&gt;"Unknown",Z115&lt;&gt;"Not required"),IF(COUNTRY_INFO!K115=1,1,IF(COUNTRY_INFO!K115=2,0.5*COUNTRY_INFO!F115/(0.5*COUNTRY_INFO!F115+0.2*COUNTRY_INFO!G115),IF(COUNTRY_INFO!K115=3,COUNTRY_INFO!F115/(COUNTRY_INFO!F115+COUNTRY_INFO!G115)))),0)</f>
        <v>0</v>
      </c>
      <c r="AO115" s="260">
        <f>IF(AND(Z115&lt;&gt;0,Z115&lt;&gt;"Unknown",Z115&lt;&gt;"Not required"),IF(COUNTRY_INFO!K115=1,0,IF(COUNTRY_INFO!K115=2,0.2*COUNTRY_INFO!G115/(0.5*COUNTRY_INFO!F115+0.2*COUNTRY_INFO!G115),IF(COUNTRY_INFO!K115=3,COUNTRY_INFO!G115/(COUNTRY_INFO!F115+COUNTRY_INFO!G115)))),0)</f>
        <v>0</v>
      </c>
      <c r="AP115" s="259">
        <f>MAX(COUNTRY_INFO!D115*AK115*PROFILE!$G$7,COUNTRY_INFO!D115*AL115*PROFILE!$G$7)</f>
        <v>0</v>
      </c>
      <c r="AQ115" s="259">
        <f>MAX(COUNTRY_INFO!D115*AK115*PROFILE!$G$8,COUNTRY_INFO!D115*AL115*PROFILE!$G$8,COUNTRY_INFO!D115*AM115*PROFILE!$G$8)</f>
        <v>0</v>
      </c>
      <c r="AR115" s="259">
        <f>MAX(COUNTRY_INFO!D115*AK115*PROFILE!$G$9,COUNTRY_INFO!D115*AL115*PROFILE!$G$9,COUNTRY_INFO!D115*AM115*PROFILE!$G$9,IF(AND(DISTRICT!Z115&lt;&gt;"Unknown",Z115&lt;&gt;"Not required"),COUNTRY_INFO!O115*DISTRICT!AN115,0))</f>
        <v>0</v>
      </c>
      <c r="AS115" s="259">
        <f>MAX(COUNTRY_INFO!D115*AK115*PROFILE!$G$10,COUNTRY_INFO!D115*AL115*PROFILE!$G$10,IF(AND(DISTRICT!Z115&lt;&gt;"Unknown",Z115&lt;&gt;"Not required"),COUNTRY_INFO!O115*DISTRICT!AO115,0))</f>
        <v>0</v>
      </c>
      <c r="AT115" s="259">
        <f t="shared" si="14"/>
        <v>0</v>
      </c>
      <c r="AU115" s="258">
        <f t="shared" si="9"/>
        <v>0</v>
      </c>
      <c r="AV115" s="259">
        <f>MAX('MDA2'!J115,'T1'!L115,'T2'!J115,T3_R1!K115,T3_R2!K115)</f>
        <v>0</v>
      </c>
      <c r="AW115" s="259">
        <f>MAX('MDA1'!K115,'MDA2'!K115,'MDA3'!I115,'MDA3'!L115,'T1'!M115,'T2'!K115,T3_R1!L115,T3_R2!L115)</f>
        <v>0</v>
      </c>
      <c r="AX115" s="259">
        <f>MAX('MDA1'!L115,'MDA2'!L115,'MDA3'!J115,'MDA3'!M115,'T1'!N115,'T2'!L115,T3_R1!M115,T3_R2!M115)</f>
        <v>0</v>
      </c>
      <c r="AY115" s="259">
        <f t="shared" si="15"/>
        <v>0</v>
      </c>
      <c r="AZ115" s="259">
        <f>MAX('MDA2'!J115,T115)</f>
        <v>0</v>
      </c>
      <c r="BA115" s="259">
        <f>MAX('MDA1'!K115,'MDA2'!K115,'MDA3'!I115,'MDA3'!L115,V115,AD115)</f>
        <v>0</v>
      </c>
      <c r="BB115" s="259">
        <f>MAX('MDA1'!L115,'MDA2'!L115,'MDA3'!J115,'MDA3'!M115,AF115)</f>
        <v>0</v>
      </c>
      <c r="BC115" s="259">
        <f t="shared" si="10"/>
        <v>0</v>
      </c>
      <c r="BD115" s="260">
        <f t="shared" si="11"/>
        <v>0</v>
      </c>
    </row>
    <row r="116" spans="1:56" x14ac:dyDescent="0.2">
      <c r="A116" s="10" t="str">
        <f>IF(COUNTRY_INFO!A116=0," ",COUNTRY_INFO!A116)</f>
        <v>Ethiopia</v>
      </c>
      <c r="B116" s="10" t="str">
        <f>IF(COUNTRY_INFO!B116=0," ",COUNTRY_INFO!B116)</f>
        <v>AmharaNorth Shoa</v>
      </c>
      <c r="C116" s="87" t="str">
        <f>IF(COUNTRY_INFO!C116=0," ",COUNTRY_INFO!C116)</f>
        <v>Efratanagidem</v>
      </c>
      <c r="D116" s="67">
        <f>COUNTRY_INFO!L116</f>
        <v>0</v>
      </c>
      <c r="E116" s="61"/>
      <c r="F116" s="61"/>
      <c r="G116" s="11">
        <f>MAX('MDA1'!M116,'MDA2'!M116)</f>
        <v>0</v>
      </c>
      <c r="H116" s="11">
        <f>IF(AND(COUNTRY_INFO!H116&gt;0,COUNTRY_INFO!H116&lt;4),IF(D116&gt;MAX('MDA1'!M116,'MDA2'!M116),MAX('MDA1'!M116,'MDA2'!M116),D116),0)</f>
        <v>0</v>
      </c>
      <c r="I116" s="73">
        <f>IF(AND(COUNTRY_INFO!H116&gt;0,COUNTRY_INFO!H116&lt;4), IF(G116/D116*100&lt;&gt;0, IF(G116/D116*100&gt;100,100,G116/D116*100), "-"),0)</f>
        <v>0</v>
      </c>
      <c r="J116" s="67">
        <f>COUNTRY_INFO!M116</f>
        <v>0</v>
      </c>
      <c r="K116" s="61"/>
      <c r="L116" s="61"/>
      <c r="M116" s="11">
        <f>MAX('MDA1'!M116,MAX('MDA3'!I116,'MDA3'!L116)+MAX('MDA3'!J116,'MDA3'!M116))</f>
        <v>0</v>
      </c>
      <c r="N116" s="11">
        <f>IF(AND(COUNTRY_INFO!I116&gt;0,COUNTRY_INFO!I116&lt;4),IF(J116&gt;MAX('MDA1'!M116,MAX('MDA3'!I116,'MDA3'!L116)+MAX('MDA3'!J116,'MDA3'!M116)),MAX('MDA1'!M116,MAX('MDA3'!I116,'MDA3'!L116)+MAX('MDA3'!J116,'MDA3'!M116)),J116),0)</f>
        <v>0</v>
      </c>
      <c r="O116" s="73">
        <f>IF(AND(COUNTRY_INFO!I116&gt;0,COUNTRY_INFO!I116&lt;4), IF(M116/J116*100&lt;&gt;0, IF(M116/J116*100&gt;100,100,M116/J116*100), "-"),0)</f>
        <v>0</v>
      </c>
      <c r="P116" s="67">
        <f>COUNTRY_INFO!N116</f>
        <v>72687</v>
      </c>
      <c r="Q116" s="61"/>
      <c r="R116" s="61"/>
      <c r="S116" s="11">
        <f>SUM(MAX('MDA2'!J116, 'T1'!L116, MAX(T3_R1!K116, T3_R2!K116)), MAX('MDA1'!K116, 'MDA2'!K116, 'T1'!M116, MAX(T3_R1!L116, T3_R2!L116)), MAX('MDA1'!L116, 'MDA2'!L116, 'T1'!N116, MAX(T3_R1!M116, T3_R2!M116)))</f>
        <v>0</v>
      </c>
      <c r="T116" s="11">
        <f>IF(AND(COUNTRY_INFO!J116&gt;1,COUNTRY_INFO!J116&lt;4),IF(COUNTRY_INFO!E116&gt;MAX('MDA2'!J116,'T1'!L116,MAX(T3_R1!K116,T3_R2!K116)),MAX('MDA2'!J116,'T1'!L116,MAX(T3_R1!K116,T3_R2!K116)),COUNTRY_INFO!E116),0)</f>
        <v>0</v>
      </c>
      <c r="U116" s="217" t="str">
        <f>IF(AND(COUNTRY_INFO!J116&gt;1,COUNTRY_INFO!J116&lt;4), IF(T116/COUNTRY_INFO!E116*100&lt;&gt;0, IF(T116/COUNTRY_INFO!E116*100&gt;100,100,T116/COUNTRY_INFO!E116*100), "-"),0)</f>
        <v>-</v>
      </c>
      <c r="V116" s="11">
        <f>IF(AND(COUNTRY_INFO!J116&gt;1,COUNTRY_INFO!J116&lt;4),IF(COUNTRY_INFO!F116&gt;MAX('MDA1'!K116,'MDA2'!K116,'T1'!M116,MAX(T3_R1!L116,T3_R2!L116)),MAX('MDA1'!K116,'MDA2'!K116,'T1'!M116,MAX(T3_R1!L116,T3_R2!L116)),COUNTRY_INFO!F116),0)</f>
        <v>0</v>
      </c>
      <c r="W116" s="217" t="str">
        <f>IF(AND(COUNTRY_INFO!J116&gt;1,COUNTRY_INFO!J116&lt;4), IF(V116/COUNTRY_INFO!F116*100&lt;&gt;0, IF(V116/COUNTRY_INFO!F116*100&gt;100,100,V116/COUNTRY_INFO!F116*100), "-"),0)</f>
        <v>-</v>
      </c>
      <c r="X116" s="11">
        <f t="shared" si="12"/>
        <v>0</v>
      </c>
      <c r="Y116" s="73" t="str">
        <f>IF(AND(COUNTRY_INFO!J116&gt;1,COUNTRY_INFO!J116&lt;4), IF(S116/P116*100&lt;&gt;0, IF(X116/P116*100&gt;100,100,X116/P116*100), "-"),0)</f>
        <v>-</v>
      </c>
      <c r="Z116" s="67">
        <f>COUNTRY_INFO!O116</f>
        <v>44326.600000000006</v>
      </c>
      <c r="AA116" s="61"/>
      <c r="AB116" s="61"/>
      <c r="AC116" s="11">
        <f>MAX('T1'!L116,'T2'!J116)+MAX('T1'!M116,'T2'!K116)+MAX('T1'!N116,'T2'!L116)</f>
        <v>0</v>
      </c>
      <c r="AD116" s="11">
        <f>IF(COUNTRY_INFO!K116=1,IF(COUNTRY_INFO!F116*0.33&gt;MAX('T1'!M116,'T2'!K116),MAX('T1'!M116,'T2'!K116),COUNTRY_INFO!F116*0.33),IF(COUNTRY_INFO!K116=2,IF(COUNTRY_INFO!F116*0.5&gt;MAX('T1'!M116,'T2'!K116),MAX('T1'!M116,'T2'!K116),COUNTRY_INFO!F116*0.5),IF(COUNTRY_INFO!K116=3,IF(COUNTRY_INFO!F116&gt;MAX('T1'!M116,'T2'!K116),MAX('T1'!M116,'T2'!K116),COUNTRY_INFO!F116),0)))</f>
        <v>0</v>
      </c>
      <c r="AE116" s="217">
        <f>IF(AND(COUNTRY_INFO!K116&gt;0,COUNTRY_INFO!K116&lt;4),IF(Z116&gt;0,IF(COUNTRY_INFO!K116=1, AD116/(COUNTRY_INFO!F116*0.33)*100, IF(COUNTRY_INFO!K116=2, AD116/(COUNTRY_INFO!F116*0.5)*100, IF(COUNTRY_INFO!K116=3, AD116/COUNTRY_INFO!F116*100))),"-"),0)</f>
        <v>0</v>
      </c>
      <c r="AF116" s="11">
        <f>IF(COUNTRY_INFO!K116=2,IF(COUNTRY_INFO!G116*0.2&gt;MAX('T1'!N116,'T2'!L116),MAX('T1'!N116,'T2'!L116),COUNTRY_INFO!G116*0.2),IF(COUNTRY_INFO!K116=3,IF(COUNTRY_INFO!G116&gt;MAX('T1'!N116,'T2'!L116),MAX('T1'!N116,'T2'!L116),COUNTRY_INFO!G116),0))</f>
        <v>0</v>
      </c>
      <c r="AG116" s="217">
        <f>IF(AND(COUNTRY_INFO!K116&gt;0,COUNTRY_INFO!K116&lt;4),IF(Z116&gt;0,IF(COUNTRY_INFO!K116=1, 0, IF(COUNTRY_INFO!K116=2, AF116/(COUNTRY_INFO!G116*0.2)*100, IF(COUNTRY_INFO!K116=3, AF116/COUNTRY_INFO!G116*100))),"-"),0)</f>
        <v>0</v>
      </c>
      <c r="AH116" s="11">
        <f t="shared" si="13"/>
        <v>0</v>
      </c>
      <c r="AI116" s="73" t="str">
        <f>IF(AND(COUNTRY_INFO!K116&gt;0,COUNTRY_INFO!K116&lt;4), IF(AC116/Z116*100&lt;&gt;0, IF(AH116/Z116*100&gt;100,100,AH116/Z116*100), "-"),0)</f>
        <v>-</v>
      </c>
      <c r="AJ116" s="261"/>
      <c r="AK116" s="260">
        <f>IF(AND(D116&lt;&gt;0, D116&lt;&gt;"Unknown",D116&lt;&gt;"Stopped",D116&lt;&gt;"Not required"),D116/COUNTRY_INFO!D116, 0)</f>
        <v>0</v>
      </c>
      <c r="AL116" s="260">
        <f>IF(AND(J116&lt;&gt;0,J116&lt;&gt;"Unknown",J116&lt;&gt;"Stopped",J116&lt;&gt;"Not required"),J116/COUNTRY_INFO!D116, 0)</f>
        <v>0</v>
      </c>
      <c r="AM116" s="260">
        <f>IF(AND(P116&lt;&gt;0,P116&lt;&gt;"Unknown",P116&lt;&gt;"Not required"),P116/(COUNTRY_INFO!E116+COUNTRY_INFO!F116), 0)</f>
        <v>1</v>
      </c>
      <c r="AN116" s="260">
        <f>IF(AND(Z116&lt;&gt;0,Z116&lt;&gt;"Unknown",Z116&lt;&gt;"Not required"),IF(COUNTRY_INFO!K116=1,1,IF(COUNTRY_INFO!K116=2,0.5*COUNTRY_INFO!F116/(0.5*COUNTRY_INFO!F116+0.2*COUNTRY_INFO!G116),IF(COUNTRY_INFO!K116=3,COUNTRY_INFO!F116/(COUNTRY_INFO!F116+COUNTRY_INFO!G116)))),0)</f>
        <v>0.55889691517057472</v>
      </c>
      <c r="AO116" s="260">
        <f>IF(AND(Z116&lt;&gt;0,Z116&lt;&gt;"Unknown",Z116&lt;&gt;"Not required"),IF(COUNTRY_INFO!K116=1,0,IF(COUNTRY_INFO!K116=2,0.2*COUNTRY_INFO!G116/(0.5*COUNTRY_INFO!F116+0.2*COUNTRY_INFO!G116),IF(COUNTRY_INFO!K116=3,COUNTRY_INFO!G116/(COUNTRY_INFO!F116+COUNTRY_INFO!G116)))),0)</f>
        <v>0.44110308482942523</v>
      </c>
      <c r="AP116" s="259">
        <f>MAX(COUNTRY_INFO!D116*AK116*PROFILE!$G$7,COUNTRY_INFO!D116*AL116*PROFILE!$G$7)</f>
        <v>0</v>
      </c>
      <c r="AQ116" s="259">
        <f>MAX(COUNTRY_INFO!D116*AK116*PROFILE!$G$8,COUNTRY_INFO!D116*AL116*PROFILE!$G$8,COUNTRY_INFO!D116*AM116*PROFILE!$G$8)</f>
        <v>24964.880241959843</v>
      </c>
      <c r="AR116" s="259">
        <f>MAX(COUNTRY_INFO!D116*AK116*PROFILE!$G$9,COUNTRY_INFO!D116*AL116*PROFILE!$G$9,COUNTRY_INFO!D116*AM116*PROFILE!$G$9,IF(AND(DISTRICT!Z116&lt;&gt;"Unknown",Z116&lt;&gt;"Not required"),COUNTRY_INFO!O116*DISTRICT!AN116,0))</f>
        <v>51844.757334982336</v>
      </c>
      <c r="AS116" s="259">
        <f>MAX(COUNTRY_INFO!D116*AK116*PROFILE!$G$10,COUNTRY_INFO!D116*AL116*PROFILE!$G$10,IF(AND(DISTRICT!Z116&lt;&gt;"Unknown",Z116&lt;&gt;"Not required"),COUNTRY_INFO!O116*DISTRICT!AO116,0))</f>
        <v>19552.600000000002</v>
      </c>
      <c r="AT116" s="259">
        <f t="shared" si="14"/>
        <v>96362.237576942192</v>
      </c>
      <c r="AU116" s="258">
        <f t="shared" si="9"/>
        <v>0</v>
      </c>
      <c r="AV116" s="259">
        <f>MAX('MDA2'!J116,'T1'!L116,'T2'!J116,T3_R1!K116,T3_R2!K116)</f>
        <v>0</v>
      </c>
      <c r="AW116" s="259">
        <f>MAX('MDA1'!K116,'MDA2'!K116,'MDA3'!I116,'MDA3'!L116,'T1'!M116,'T2'!K116,T3_R1!L116,T3_R2!L116)</f>
        <v>0</v>
      </c>
      <c r="AX116" s="259">
        <f>MAX('MDA1'!L116,'MDA2'!L116,'MDA3'!J116,'MDA3'!M116,'T1'!N116,'T2'!L116,T3_R1!M116,T3_R2!M116)</f>
        <v>0</v>
      </c>
      <c r="AY116" s="259">
        <f t="shared" si="15"/>
        <v>0</v>
      </c>
      <c r="AZ116" s="259">
        <f>MAX('MDA2'!J116,T116)</f>
        <v>0</v>
      </c>
      <c r="BA116" s="259">
        <f>MAX('MDA1'!K116,'MDA2'!K116,'MDA3'!I116,'MDA3'!L116,V116,AD116)</f>
        <v>0</v>
      </c>
      <c r="BB116" s="259">
        <f>MAX('MDA1'!L116,'MDA2'!L116,'MDA3'!J116,'MDA3'!M116,AF116)</f>
        <v>0</v>
      </c>
      <c r="BC116" s="259">
        <f t="shared" si="10"/>
        <v>0</v>
      </c>
      <c r="BD116" s="260">
        <f t="shared" si="11"/>
        <v>0</v>
      </c>
    </row>
    <row r="117" spans="1:56" x14ac:dyDescent="0.2">
      <c r="A117" s="10" t="str">
        <f>IF(COUNTRY_INFO!A117=0," ",COUNTRY_INFO!A117)</f>
        <v>Ethiopia</v>
      </c>
      <c r="B117" s="10" t="str">
        <f>IF(COUNTRY_INFO!B117=0," ",COUNTRY_INFO!B117)</f>
        <v>AmharaNorth Shoa</v>
      </c>
      <c r="C117" s="87" t="str">
        <f>IF(COUNTRY_INFO!C117=0," ",COUNTRY_INFO!C117)</f>
        <v>Ensaro</v>
      </c>
      <c r="D117" s="67">
        <f>COUNTRY_INFO!L117</f>
        <v>0</v>
      </c>
      <c r="E117" s="61"/>
      <c r="F117" s="61"/>
      <c r="G117" s="11">
        <f>MAX('MDA1'!M117,'MDA2'!M117)</f>
        <v>0</v>
      </c>
      <c r="H117" s="11">
        <f>IF(AND(COUNTRY_INFO!H117&gt;0,COUNTRY_INFO!H117&lt;4),IF(D117&gt;MAX('MDA1'!M117,'MDA2'!M117),MAX('MDA1'!M117,'MDA2'!M117),D117),0)</f>
        <v>0</v>
      </c>
      <c r="I117" s="73">
        <f>IF(AND(COUNTRY_INFO!H117&gt;0,COUNTRY_INFO!H117&lt;4), IF(G117/D117*100&lt;&gt;0, IF(G117/D117*100&gt;100,100,G117/D117*100), "-"),0)</f>
        <v>0</v>
      </c>
      <c r="J117" s="67">
        <f>COUNTRY_INFO!M117</f>
        <v>0</v>
      </c>
      <c r="K117" s="61"/>
      <c r="L117" s="61"/>
      <c r="M117" s="11">
        <f>MAX('MDA1'!M117,MAX('MDA3'!I117,'MDA3'!L117)+MAX('MDA3'!J117,'MDA3'!M117))</f>
        <v>0</v>
      </c>
      <c r="N117" s="11">
        <f>IF(AND(COUNTRY_INFO!I117&gt;0,COUNTRY_INFO!I117&lt;4),IF(J117&gt;MAX('MDA1'!M117,MAX('MDA3'!I117,'MDA3'!L117)+MAX('MDA3'!J117,'MDA3'!M117)),MAX('MDA1'!M117,MAX('MDA3'!I117,'MDA3'!L117)+MAX('MDA3'!J117,'MDA3'!M117)),J117),0)</f>
        <v>0</v>
      </c>
      <c r="O117" s="73">
        <f>IF(AND(COUNTRY_INFO!I117&gt;0,COUNTRY_INFO!I117&lt;4), IF(M117/J117*100&lt;&gt;0, IF(M117/J117*100&gt;100,100,M117/J117*100), "-"),0)</f>
        <v>0</v>
      </c>
      <c r="P117" s="67">
        <f>COUNTRY_INFO!N117</f>
        <v>31046</v>
      </c>
      <c r="Q117" s="61"/>
      <c r="R117" s="61"/>
      <c r="S117" s="11">
        <f>SUM(MAX('MDA2'!J117, 'T1'!L117, MAX(T3_R1!K117, T3_R2!K117)), MAX('MDA1'!K117, 'MDA2'!K117, 'T1'!M117, MAX(T3_R1!L117, T3_R2!L117)), MAX('MDA1'!L117, 'MDA2'!L117, 'T1'!N117, MAX(T3_R1!M117, T3_R2!M117)))</f>
        <v>18183</v>
      </c>
      <c r="T117" s="11">
        <f>IF(AND(COUNTRY_INFO!J117&gt;1,COUNTRY_INFO!J117&lt;4),IF(COUNTRY_INFO!E117&gt;MAX('MDA2'!J117,'T1'!L117,MAX(T3_R1!K117,T3_R2!K117)),MAX('MDA2'!J117,'T1'!L117,MAX(T3_R1!K117,T3_R2!K117)),COUNTRY_INFO!E117),0)</f>
        <v>0</v>
      </c>
      <c r="U117" s="217" t="str">
        <f>IF(AND(COUNTRY_INFO!J117&gt;1,COUNTRY_INFO!J117&lt;4), IF(T117/COUNTRY_INFO!E117*100&lt;&gt;0, IF(T117/COUNTRY_INFO!E117*100&gt;100,100,T117/COUNTRY_INFO!E117*100), "-"),0)</f>
        <v>-</v>
      </c>
      <c r="V117" s="11">
        <f>IF(AND(COUNTRY_INFO!J117&gt;1,COUNTRY_INFO!J117&lt;4),IF(COUNTRY_INFO!F117&gt;MAX('MDA1'!K117,'MDA2'!K117,'T1'!M117,MAX(T3_R1!L117,T3_R2!L117)),MAX('MDA1'!K117,'MDA2'!K117,'T1'!M117,MAX(T3_R1!L117,T3_R2!L117)),COUNTRY_INFO!F117),0)</f>
        <v>18183</v>
      </c>
      <c r="W117" s="217">
        <f>IF(AND(COUNTRY_INFO!J117&gt;1,COUNTRY_INFO!J117&lt;4), IF(V117/COUNTRY_INFO!F117*100&lt;&gt;0, IF(V117/COUNTRY_INFO!F117*100&gt;100,100,V117/COUNTRY_INFO!F117*100), "-"),0)</f>
        <v>85.918820583093137</v>
      </c>
      <c r="X117" s="11">
        <f t="shared" si="12"/>
        <v>18183</v>
      </c>
      <c r="Y117" s="73">
        <f>IF(AND(COUNTRY_INFO!J117&gt;1,COUNTRY_INFO!J117&lt;4), IF(S117/P117*100&lt;&gt;0, IF(X117/P117*100&gt;100,100,X117/P117*100), "-"),0)</f>
        <v>58.567931456548351</v>
      </c>
      <c r="Z117" s="67">
        <f>COUNTRY_INFO!O117</f>
        <v>0</v>
      </c>
      <c r="AA117" s="61"/>
      <c r="AB117" s="61"/>
      <c r="AC117" s="11">
        <f>MAX('T1'!L117,'T2'!J117)+MAX('T1'!M117,'T2'!K117)+MAX('T1'!N117,'T2'!L117)</f>
        <v>0</v>
      </c>
      <c r="AD117" s="11">
        <f>IF(COUNTRY_INFO!K117=1,IF(COUNTRY_INFO!F117*0.33&gt;MAX('T1'!M117,'T2'!K117),MAX('T1'!M117,'T2'!K117),COUNTRY_INFO!F117*0.33),IF(COUNTRY_INFO!K117=2,IF(COUNTRY_INFO!F117*0.5&gt;MAX('T1'!M117,'T2'!K117),MAX('T1'!M117,'T2'!K117),COUNTRY_INFO!F117*0.5),IF(COUNTRY_INFO!K117=3,IF(COUNTRY_INFO!F117&gt;MAX('T1'!M117,'T2'!K117),MAX('T1'!M117,'T2'!K117),COUNTRY_INFO!F117),0)))</f>
        <v>0</v>
      </c>
      <c r="AE117" s="217">
        <f>IF(AND(COUNTRY_INFO!K117&gt;0,COUNTRY_INFO!K117&lt;4),IF(Z117&gt;0,IF(COUNTRY_INFO!K117=1, AD117/(COUNTRY_INFO!F117*0.33)*100, IF(COUNTRY_INFO!K117=2, AD117/(COUNTRY_INFO!F117*0.5)*100, IF(COUNTRY_INFO!K117=3, AD117/COUNTRY_INFO!F117*100))),"-"),0)</f>
        <v>0</v>
      </c>
      <c r="AF117" s="11">
        <f>IF(COUNTRY_INFO!K117=2,IF(COUNTRY_INFO!G117*0.2&gt;MAX('T1'!N117,'T2'!L117),MAX('T1'!N117,'T2'!L117),COUNTRY_INFO!G117*0.2),IF(COUNTRY_INFO!K117=3,IF(COUNTRY_INFO!G117&gt;MAX('T1'!N117,'T2'!L117),MAX('T1'!N117,'T2'!L117),COUNTRY_INFO!G117),0))</f>
        <v>0</v>
      </c>
      <c r="AG117" s="217">
        <f>IF(AND(COUNTRY_INFO!K117&gt;0,COUNTRY_INFO!K117&lt;4),IF(Z117&gt;0,IF(COUNTRY_INFO!K117=1, 0, IF(COUNTRY_INFO!K117=2, AF117/(COUNTRY_INFO!G117*0.2)*100, IF(COUNTRY_INFO!K117=3, AF117/COUNTRY_INFO!G117*100))),"-"),0)</f>
        <v>0</v>
      </c>
      <c r="AH117" s="11">
        <f t="shared" si="13"/>
        <v>0</v>
      </c>
      <c r="AI117" s="73">
        <f>IF(AND(COUNTRY_INFO!K117&gt;0,COUNTRY_INFO!K117&lt;4), IF(AC117/Z117*100&lt;&gt;0, IF(AH117/Z117*100&gt;100,100,AH117/Z117*100), "-"),0)</f>
        <v>0</v>
      </c>
      <c r="AJ117" s="261"/>
      <c r="AK117" s="260">
        <f>IF(AND(D117&lt;&gt;0, D117&lt;&gt;"Unknown",D117&lt;&gt;"Stopped",D117&lt;&gt;"Not required"),D117/COUNTRY_INFO!D117, 0)</f>
        <v>0</v>
      </c>
      <c r="AL117" s="260">
        <f>IF(AND(J117&lt;&gt;0,J117&lt;&gt;"Unknown",J117&lt;&gt;"Stopped",J117&lt;&gt;"Not required"),J117/COUNTRY_INFO!D117, 0)</f>
        <v>0</v>
      </c>
      <c r="AM117" s="260">
        <f>IF(AND(P117&lt;&gt;0,P117&lt;&gt;"Unknown",P117&lt;&gt;"Not required"),P117/(COUNTRY_INFO!E117+COUNTRY_INFO!F117), 0)</f>
        <v>1</v>
      </c>
      <c r="AN117" s="260">
        <f>IF(AND(Z117&lt;&gt;0,Z117&lt;&gt;"Unknown",Z117&lt;&gt;"Not required"),IF(COUNTRY_INFO!K117=1,1,IF(COUNTRY_INFO!K117=2,0.5*COUNTRY_INFO!F117/(0.5*COUNTRY_INFO!F117+0.2*COUNTRY_INFO!G117),IF(COUNTRY_INFO!K117=3,COUNTRY_INFO!F117/(COUNTRY_INFO!F117+COUNTRY_INFO!G117)))),0)</f>
        <v>0</v>
      </c>
      <c r="AO117" s="260">
        <f>IF(AND(Z117&lt;&gt;0,Z117&lt;&gt;"Unknown",Z117&lt;&gt;"Not required"),IF(COUNTRY_INFO!K117=1,0,IF(COUNTRY_INFO!K117=2,0.2*COUNTRY_INFO!G117/(0.5*COUNTRY_INFO!F117+0.2*COUNTRY_INFO!G117),IF(COUNTRY_INFO!K117=3,COUNTRY_INFO!G117/(COUNTRY_INFO!F117+COUNTRY_INFO!G117)))),0)</f>
        <v>0</v>
      </c>
      <c r="AP117" s="259">
        <f>MAX(COUNTRY_INFO!D117*AK117*PROFILE!$G$7,COUNTRY_INFO!D117*AL117*PROFILE!$G$7)</f>
        <v>0</v>
      </c>
      <c r="AQ117" s="259">
        <f>MAX(COUNTRY_INFO!D117*AK117*PROFILE!$G$8,COUNTRY_INFO!D117*AL117*PROFILE!$G$8,COUNTRY_INFO!D117*AM117*PROFILE!$G$8)</f>
        <v>10663.204113438806</v>
      </c>
      <c r="AR117" s="259">
        <f>MAX(COUNTRY_INFO!D117*AK117*PROFILE!$G$9,COUNTRY_INFO!D117*AL117*PROFILE!$G$9,COUNTRY_INFO!D117*AM117*PROFILE!$G$9,IF(AND(DISTRICT!Z117&lt;&gt;"Unknown",Z117&lt;&gt;"Not required"),COUNTRY_INFO!O117*DISTRICT!AN117,0))</f>
        <v>22144.357365890606</v>
      </c>
      <c r="AS117" s="259">
        <f>MAX(COUNTRY_INFO!D117*AK117*PROFILE!$G$10,COUNTRY_INFO!D117*AL117*PROFILE!$G$10,IF(AND(DISTRICT!Z117&lt;&gt;"Unknown",Z117&lt;&gt;"Not required"),COUNTRY_INFO!O117*DISTRICT!AO117,0))</f>
        <v>0</v>
      </c>
      <c r="AT117" s="259">
        <f t="shared" si="14"/>
        <v>32807.561479329408</v>
      </c>
      <c r="AU117" s="258" t="str">
        <f t="shared" si="9"/>
        <v>Y</v>
      </c>
      <c r="AV117" s="259">
        <f>MAX('MDA2'!J117,'T1'!L117,'T2'!J117,T3_R1!K117,T3_R2!K117)</f>
        <v>0</v>
      </c>
      <c r="AW117" s="259">
        <f>MAX('MDA1'!K117,'MDA2'!K117,'MDA3'!I117,'MDA3'!L117,'T1'!M117,'T2'!K117,T3_R1!L117,T3_R2!L117)</f>
        <v>18183</v>
      </c>
      <c r="AX117" s="259">
        <f>MAX('MDA1'!L117,'MDA2'!L117,'MDA3'!J117,'MDA3'!M117,'T1'!N117,'T2'!L117,T3_R1!M117,T3_R2!M117)</f>
        <v>0</v>
      </c>
      <c r="AY117" s="259">
        <f t="shared" si="15"/>
        <v>18183</v>
      </c>
      <c r="AZ117" s="259">
        <f>MAX('MDA2'!J117,T117)</f>
        <v>0</v>
      </c>
      <c r="BA117" s="259">
        <f>MAX('MDA1'!K117,'MDA2'!K117,'MDA3'!I117,'MDA3'!L117,V117,AD117)</f>
        <v>18183</v>
      </c>
      <c r="BB117" s="259">
        <f>MAX('MDA1'!L117,'MDA2'!L117,'MDA3'!J117,'MDA3'!M117,AF117)</f>
        <v>0</v>
      </c>
      <c r="BC117" s="259">
        <f t="shared" si="10"/>
        <v>18183</v>
      </c>
      <c r="BD117" s="260">
        <f t="shared" si="11"/>
        <v>55.423198738669754</v>
      </c>
    </row>
    <row r="118" spans="1:56" x14ac:dyDescent="0.2">
      <c r="A118" s="10" t="str">
        <f>IF(COUNTRY_INFO!A118=0," ",COUNTRY_INFO!A118)</f>
        <v>Ethiopia</v>
      </c>
      <c r="B118" s="10" t="str">
        <f>IF(COUNTRY_INFO!B118=0," ",COUNTRY_INFO!B118)</f>
        <v>AmharaNorth Shoa</v>
      </c>
      <c r="C118" s="87" t="str">
        <f>IF(COUNTRY_INFO!C118=0," ",COUNTRY_INFO!C118)</f>
        <v>Geshe</v>
      </c>
      <c r="D118" s="67">
        <f>COUNTRY_INFO!L118</f>
        <v>0</v>
      </c>
      <c r="E118" s="61"/>
      <c r="F118" s="61"/>
      <c r="G118" s="11">
        <f>MAX('MDA1'!M118,'MDA2'!M118)</f>
        <v>0</v>
      </c>
      <c r="H118" s="11">
        <f>IF(AND(COUNTRY_INFO!H118&gt;0,COUNTRY_INFO!H118&lt;4),IF(D118&gt;MAX('MDA1'!M118,'MDA2'!M118),MAX('MDA1'!M118,'MDA2'!M118),D118),0)</f>
        <v>0</v>
      </c>
      <c r="I118" s="73">
        <f>IF(AND(COUNTRY_INFO!H118&gt;0,COUNTRY_INFO!H118&lt;4), IF(G118/D118*100&lt;&gt;0, IF(G118/D118*100&gt;100,100,G118/D118*100), "-"),0)</f>
        <v>0</v>
      </c>
      <c r="J118" s="67">
        <f>COUNTRY_INFO!M118</f>
        <v>0</v>
      </c>
      <c r="K118" s="61"/>
      <c r="L118" s="61"/>
      <c r="M118" s="11">
        <f>MAX('MDA1'!M118,MAX('MDA3'!I118,'MDA3'!L118)+MAX('MDA3'!J118,'MDA3'!M118))</f>
        <v>0</v>
      </c>
      <c r="N118" s="11">
        <f>IF(AND(COUNTRY_INFO!I118&gt;0,COUNTRY_INFO!I118&lt;4),IF(J118&gt;MAX('MDA1'!M118,MAX('MDA3'!I118,'MDA3'!L118)+MAX('MDA3'!J118,'MDA3'!M118)),MAX('MDA1'!M118,MAX('MDA3'!I118,'MDA3'!L118)+MAX('MDA3'!J118,'MDA3'!M118)),J118),0)</f>
        <v>0</v>
      </c>
      <c r="O118" s="73">
        <f>IF(AND(COUNTRY_INFO!I118&gt;0,COUNTRY_INFO!I118&lt;4), IF(M118/J118*100&lt;&gt;0, IF(M118/J118*100&gt;100,100,M118/J118*100), "-"),0)</f>
        <v>0</v>
      </c>
      <c r="P118" s="67">
        <f>COUNTRY_INFO!N118</f>
        <v>0</v>
      </c>
      <c r="Q118" s="61"/>
      <c r="R118" s="61"/>
      <c r="S118" s="11">
        <f>SUM(MAX('MDA2'!J118, 'T1'!L118, MAX(T3_R1!K118, T3_R2!K118)), MAX('MDA1'!K118, 'MDA2'!K118, 'T1'!M118, MAX(T3_R1!L118, T3_R2!L118)), MAX('MDA1'!L118, 'MDA2'!L118, 'T1'!N118, MAX(T3_R1!M118, T3_R2!M118)))</f>
        <v>0</v>
      </c>
      <c r="T118" s="11">
        <f>IF(AND(COUNTRY_INFO!J118&gt;1,COUNTRY_INFO!J118&lt;4),IF(COUNTRY_INFO!E118&gt;MAX('MDA2'!J118,'T1'!L118,MAX(T3_R1!K118,T3_R2!K118)),MAX('MDA2'!J118,'T1'!L118,MAX(T3_R1!K118,T3_R2!K118)),COUNTRY_INFO!E118),0)</f>
        <v>0</v>
      </c>
      <c r="U118" s="217">
        <f>IF(AND(COUNTRY_INFO!J118&gt;1,COUNTRY_INFO!J118&lt;4), IF(T118/COUNTRY_INFO!E118*100&lt;&gt;0, IF(T118/COUNTRY_INFO!E118*100&gt;100,100,T118/COUNTRY_INFO!E118*100), "-"),0)</f>
        <v>0</v>
      </c>
      <c r="V118" s="11">
        <f>IF(AND(COUNTRY_INFO!J118&gt;1,COUNTRY_INFO!J118&lt;4),IF(COUNTRY_INFO!F118&gt;MAX('MDA1'!K118,'MDA2'!K118,'T1'!M118,MAX(T3_R1!L118,T3_R2!L118)),MAX('MDA1'!K118,'MDA2'!K118,'T1'!M118,MAX(T3_R1!L118,T3_R2!L118)),COUNTRY_INFO!F118),0)</f>
        <v>0</v>
      </c>
      <c r="W118" s="217">
        <f>IF(AND(COUNTRY_INFO!J118&gt;1,COUNTRY_INFO!J118&lt;4), IF(V118/COUNTRY_INFO!F118*100&lt;&gt;0, IF(V118/COUNTRY_INFO!F118*100&gt;100,100,V118/COUNTRY_INFO!F118*100), "-"),0)</f>
        <v>0</v>
      </c>
      <c r="X118" s="11">
        <f t="shared" si="12"/>
        <v>0</v>
      </c>
      <c r="Y118" s="73">
        <f>IF(AND(COUNTRY_INFO!J118&gt;1,COUNTRY_INFO!J118&lt;4), IF(S118/P118*100&lt;&gt;0, IF(X118/P118*100&gt;100,100,X118/P118*100), "-"),0)</f>
        <v>0</v>
      </c>
      <c r="Z118" s="67">
        <f>COUNTRY_INFO!O118</f>
        <v>0</v>
      </c>
      <c r="AA118" s="61"/>
      <c r="AB118" s="61"/>
      <c r="AC118" s="11">
        <f>MAX('T1'!L118,'T2'!J118)+MAX('T1'!M118,'T2'!K118)+MAX('T1'!N118,'T2'!L118)</f>
        <v>0</v>
      </c>
      <c r="AD118" s="11">
        <f>IF(COUNTRY_INFO!K118=1,IF(COUNTRY_INFO!F118*0.33&gt;MAX('T1'!M118,'T2'!K118),MAX('T1'!M118,'T2'!K118),COUNTRY_INFO!F118*0.33),IF(COUNTRY_INFO!K118=2,IF(COUNTRY_INFO!F118*0.5&gt;MAX('T1'!M118,'T2'!K118),MAX('T1'!M118,'T2'!K118),COUNTRY_INFO!F118*0.5),IF(COUNTRY_INFO!K118=3,IF(COUNTRY_INFO!F118&gt;MAX('T1'!M118,'T2'!K118),MAX('T1'!M118,'T2'!K118),COUNTRY_INFO!F118),0)))</f>
        <v>0</v>
      </c>
      <c r="AE118" s="217">
        <f>IF(AND(COUNTRY_INFO!K118&gt;0,COUNTRY_INFO!K118&lt;4),IF(Z118&gt;0,IF(COUNTRY_INFO!K118=1, AD118/(COUNTRY_INFO!F118*0.33)*100, IF(COUNTRY_INFO!K118=2, AD118/(COUNTRY_INFO!F118*0.5)*100, IF(COUNTRY_INFO!K118=3, AD118/COUNTRY_INFO!F118*100))),"-"),0)</f>
        <v>0</v>
      </c>
      <c r="AF118" s="11">
        <f>IF(COUNTRY_INFO!K118=2,IF(COUNTRY_INFO!G118*0.2&gt;MAX('T1'!N118,'T2'!L118),MAX('T1'!N118,'T2'!L118),COUNTRY_INFO!G118*0.2),IF(COUNTRY_INFO!K118=3,IF(COUNTRY_INFO!G118&gt;MAX('T1'!N118,'T2'!L118),MAX('T1'!N118,'T2'!L118),COUNTRY_INFO!G118),0))</f>
        <v>0</v>
      </c>
      <c r="AG118" s="217">
        <f>IF(AND(COUNTRY_INFO!K118&gt;0,COUNTRY_INFO!K118&lt;4),IF(Z118&gt;0,IF(COUNTRY_INFO!K118=1, 0, IF(COUNTRY_INFO!K118=2, AF118/(COUNTRY_INFO!G118*0.2)*100, IF(COUNTRY_INFO!K118=3, AF118/COUNTRY_INFO!G118*100))),"-"),0)</f>
        <v>0</v>
      </c>
      <c r="AH118" s="11">
        <f t="shared" si="13"/>
        <v>0</v>
      </c>
      <c r="AI118" s="73">
        <f>IF(AND(COUNTRY_INFO!K118&gt;0,COUNTRY_INFO!K118&lt;4), IF(AC118/Z118*100&lt;&gt;0, IF(AH118/Z118*100&gt;100,100,AH118/Z118*100), "-"),0)</f>
        <v>0</v>
      </c>
      <c r="AJ118" s="261"/>
      <c r="AK118" s="260">
        <f>IF(AND(D118&lt;&gt;0, D118&lt;&gt;"Unknown",D118&lt;&gt;"Stopped",D118&lt;&gt;"Not required"),D118/COUNTRY_INFO!D118, 0)</f>
        <v>0</v>
      </c>
      <c r="AL118" s="260">
        <f>IF(AND(J118&lt;&gt;0,J118&lt;&gt;"Unknown",J118&lt;&gt;"Stopped",J118&lt;&gt;"Not required"),J118/COUNTRY_INFO!D118, 0)</f>
        <v>0</v>
      </c>
      <c r="AM118" s="260">
        <f>IF(AND(P118&lt;&gt;0,P118&lt;&gt;"Unknown",P118&lt;&gt;"Not required"),P118/(COUNTRY_INFO!E118+COUNTRY_INFO!F118), 0)</f>
        <v>0</v>
      </c>
      <c r="AN118" s="260">
        <f>IF(AND(Z118&lt;&gt;0,Z118&lt;&gt;"Unknown",Z118&lt;&gt;"Not required"),IF(COUNTRY_INFO!K118=1,1,IF(COUNTRY_INFO!K118=2,0.5*COUNTRY_INFO!F118/(0.5*COUNTRY_INFO!F118+0.2*COUNTRY_INFO!G118),IF(COUNTRY_INFO!K118=3,COUNTRY_INFO!F118/(COUNTRY_INFO!F118+COUNTRY_INFO!G118)))),0)</f>
        <v>0</v>
      </c>
      <c r="AO118" s="260">
        <f>IF(AND(Z118&lt;&gt;0,Z118&lt;&gt;"Unknown",Z118&lt;&gt;"Not required"),IF(COUNTRY_INFO!K118=1,0,IF(COUNTRY_INFO!K118=2,0.2*COUNTRY_INFO!G118/(0.5*COUNTRY_INFO!F118+0.2*COUNTRY_INFO!G118),IF(COUNTRY_INFO!K118=3,COUNTRY_INFO!G118/(COUNTRY_INFO!F118+COUNTRY_INFO!G118)))),0)</f>
        <v>0</v>
      </c>
      <c r="AP118" s="259">
        <f>MAX(COUNTRY_INFO!D118*AK118*PROFILE!$G$7,COUNTRY_INFO!D118*AL118*PROFILE!$G$7)</f>
        <v>0</v>
      </c>
      <c r="AQ118" s="259">
        <f>MAX(COUNTRY_INFO!D118*AK118*PROFILE!$G$8,COUNTRY_INFO!D118*AL118*PROFILE!$G$8,COUNTRY_INFO!D118*AM118*PROFILE!$G$8)</f>
        <v>0</v>
      </c>
      <c r="AR118" s="259">
        <f>MAX(COUNTRY_INFO!D118*AK118*PROFILE!$G$9,COUNTRY_INFO!D118*AL118*PROFILE!$G$9,COUNTRY_INFO!D118*AM118*PROFILE!$G$9,IF(AND(DISTRICT!Z118&lt;&gt;"Unknown",Z118&lt;&gt;"Not required"),COUNTRY_INFO!O118*DISTRICT!AN118,0))</f>
        <v>0</v>
      </c>
      <c r="AS118" s="259">
        <f>MAX(COUNTRY_INFO!D118*AK118*PROFILE!$G$10,COUNTRY_INFO!D118*AL118*PROFILE!$G$10,IF(AND(DISTRICT!Z118&lt;&gt;"Unknown",Z118&lt;&gt;"Not required"),COUNTRY_INFO!O118*DISTRICT!AO118,0))</f>
        <v>0</v>
      </c>
      <c r="AT118" s="259">
        <f t="shared" si="14"/>
        <v>0</v>
      </c>
      <c r="AU118" s="258">
        <f t="shared" si="9"/>
        <v>0</v>
      </c>
      <c r="AV118" s="259">
        <f>MAX('MDA2'!J118,'T1'!L118,'T2'!J118,T3_R1!K118,T3_R2!K118)</f>
        <v>0</v>
      </c>
      <c r="AW118" s="259">
        <f>MAX('MDA1'!K118,'MDA2'!K118,'MDA3'!I118,'MDA3'!L118,'T1'!M118,'T2'!K118,T3_R1!L118,T3_R2!L118)</f>
        <v>0</v>
      </c>
      <c r="AX118" s="259">
        <f>MAX('MDA1'!L118,'MDA2'!L118,'MDA3'!J118,'MDA3'!M118,'T1'!N118,'T2'!L118,T3_R1!M118,T3_R2!M118)</f>
        <v>0</v>
      </c>
      <c r="AY118" s="259">
        <f t="shared" si="15"/>
        <v>0</v>
      </c>
      <c r="AZ118" s="259">
        <f>MAX('MDA2'!J118,T118)</f>
        <v>0</v>
      </c>
      <c r="BA118" s="259">
        <f>MAX('MDA1'!K118,'MDA2'!K118,'MDA3'!I118,'MDA3'!L118,V118,AD118)</f>
        <v>0</v>
      </c>
      <c r="BB118" s="259">
        <f>MAX('MDA1'!L118,'MDA2'!L118,'MDA3'!J118,'MDA3'!M118,AF118)</f>
        <v>0</v>
      </c>
      <c r="BC118" s="259">
        <f t="shared" si="10"/>
        <v>0</v>
      </c>
      <c r="BD118" s="260">
        <f t="shared" si="11"/>
        <v>0</v>
      </c>
    </row>
    <row r="119" spans="1:56" x14ac:dyDescent="0.2">
      <c r="A119" s="10" t="str">
        <f>IF(COUNTRY_INFO!A119=0," ",COUNTRY_INFO!A119)</f>
        <v>Ethiopia</v>
      </c>
      <c r="B119" s="10" t="str">
        <f>IF(COUNTRY_INFO!B119=0," ",COUNTRY_INFO!B119)</f>
        <v>AmharaNorth Shoa</v>
      </c>
      <c r="C119" s="87" t="str">
        <f>IF(COUNTRY_INFO!C119=0," ",COUNTRY_INFO!C119)</f>
        <v>Hageremariam</v>
      </c>
      <c r="D119" s="67">
        <f>COUNTRY_INFO!L119</f>
        <v>0</v>
      </c>
      <c r="E119" s="61"/>
      <c r="F119" s="61"/>
      <c r="G119" s="11">
        <f>MAX('MDA1'!M119,'MDA2'!M119)</f>
        <v>0</v>
      </c>
      <c r="H119" s="11">
        <f>IF(AND(COUNTRY_INFO!H119&gt;0,COUNTRY_INFO!H119&lt;4),IF(D119&gt;MAX('MDA1'!M119,'MDA2'!M119),MAX('MDA1'!M119,'MDA2'!M119),D119),0)</f>
        <v>0</v>
      </c>
      <c r="I119" s="73">
        <f>IF(AND(COUNTRY_INFO!H119&gt;0,COUNTRY_INFO!H119&lt;4), IF(G119/D119*100&lt;&gt;0, IF(G119/D119*100&gt;100,100,G119/D119*100), "-"),0)</f>
        <v>0</v>
      </c>
      <c r="J119" s="67">
        <f>COUNTRY_INFO!M119</f>
        <v>0</v>
      </c>
      <c r="K119" s="61"/>
      <c r="L119" s="61"/>
      <c r="M119" s="11">
        <f>MAX('MDA1'!M119,MAX('MDA3'!I119,'MDA3'!L119)+MAX('MDA3'!J119,'MDA3'!M119))</f>
        <v>0</v>
      </c>
      <c r="N119" s="11">
        <f>IF(AND(COUNTRY_INFO!I119&gt;0,COUNTRY_INFO!I119&lt;4),IF(J119&gt;MAX('MDA1'!M119,MAX('MDA3'!I119,'MDA3'!L119)+MAX('MDA3'!J119,'MDA3'!M119)),MAX('MDA1'!M119,MAX('MDA3'!I119,'MDA3'!L119)+MAX('MDA3'!J119,'MDA3'!M119)),J119),0)</f>
        <v>0</v>
      </c>
      <c r="O119" s="73">
        <f>IF(AND(COUNTRY_INFO!I119&gt;0,COUNTRY_INFO!I119&lt;4), IF(M119/J119*100&lt;&gt;0, IF(M119/J119*100&gt;100,100,M119/J119*100), "-"),0)</f>
        <v>0</v>
      </c>
      <c r="P119" s="67">
        <f>COUNTRY_INFO!N119</f>
        <v>27718</v>
      </c>
      <c r="Q119" s="61"/>
      <c r="R119" s="61"/>
      <c r="S119" s="11">
        <f>SUM(MAX('MDA2'!J119, 'T1'!L119, MAX(T3_R1!K119, T3_R2!K119)), MAX('MDA1'!K119, 'MDA2'!K119, 'T1'!M119, MAX(T3_R1!L119, T3_R2!L119)), MAX('MDA1'!L119, 'MDA2'!L119, 'T1'!N119, MAX(T3_R1!M119, T3_R2!M119)))</f>
        <v>15623</v>
      </c>
      <c r="T119" s="11">
        <f>IF(AND(COUNTRY_INFO!J119&gt;1,COUNTRY_INFO!J119&lt;4),IF(COUNTRY_INFO!E119&gt;MAX('MDA2'!J119,'T1'!L119,MAX(T3_R1!K119,T3_R2!K119)),MAX('MDA2'!J119,'T1'!L119,MAX(T3_R1!K119,T3_R2!K119)),COUNTRY_INFO!E119),0)</f>
        <v>0</v>
      </c>
      <c r="U119" s="217" t="str">
        <f>IF(AND(COUNTRY_INFO!J119&gt;1,COUNTRY_INFO!J119&lt;4), IF(T119/COUNTRY_INFO!E119*100&lt;&gt;0, IF(T119/COUNTRY_INFO!E119*100&gt;100,100,T119/COUNTRY_INFO!E119*100), "-"),0)</f>
        <v>-</v>
      </c>
      <c r="V119" s="11">
        <f>IF(AND(COUNTRY_INFO!J119&gt;1,COUNTRY_INFO!J119&lt;4),IF(COUNTRY_INFO!F119&gt;MAX('MDA1'!K119,'MDA2'!K119,'T1'!M119,MAX(T3_R1!L119,T3_R2!L119)),MAX('MDA1'!K119,'MDA2'!K119,'T1'!M119,MAX(T3_R1!L119,T3_R2!L119)),COUNTRY_INFO!F119),0)</f>
        <v>15623</v>
      </c>
      <c r="W119" s="217">
        <f>IF(AND(COUNTRY_INFO!J119&gt;1,COUNTRY_INFO!J119&lt;4), IF(V119/COUNTRY_INFO!F119*100&lt;&gt;0, IF(V119/COUNTRY_INFO!F119*100&gt;100,100,V119/COUNTRY_INFO!F119*100), "-"),0)</f>
        <v>82.687625701280837</v>
      </c>
      <c r="X119" s="11">
        <f t="shared" si="12"/>
        <v>15623</v>
      </c>
      <c r="Y119" s="73">
        <f>IF(AND(COUNTRY_INFO!J119&gt;1,COUNTRY_INFO!J119&lt;4), IF(S119/P119*100&lt;&gt;0, IF(X119/P119*100&gt;100,100,X119/P119*100), "-"),0)</f>
        <v>56.364095533588277</v>
      </c>
      <c r="Z119" s="67">
        <f>COUNTRY_INFO!O119</f>
        <v>0</v>
      </c>
      <c r="AA119" s="61"/>
      <c r="AB119" s="61"/>
      <c r="AC119" s="11">
        <f>MAX('T1'!L119,'T2'!J119)+MAX('T1'!M119,'T2'!K119)+MAX('T1'!N119,'T2'!L119)</f>
        <v>0</v>
      </c>
      <c r="AD119" s="11">
        <f>IF(COUNTRY_INFO!K119=1,IF(COUNTRY_INFO!F119*0.33&gt;MAX('T1'!M119,'T2'!K119),MAX('T1'!M119,'T2'!K119),COUNTRY_INFO!F119*0.33),IF(COUNTRY_INFO!K119=2,IF(COUNTRY_INFO!F119*0.5&gt;MAX('T1'!M119,'T2'!K119),MAX('T1'!M119,'T2'!K119),COUNTRY_INFO!F119*0.5),IF(COUNTRY_INFO!K119=3,IF(COUNTRY_INFO!F119&gt;MAX('T1'!M119,'T2'!K119),MAX('T1'!M119,'T2'!K119),COUNTRY_INFO!F119),0)))</f>
        <v>0</v>
      </c>
      <c r="AE119" s="217">
        <f>IF(AND(COUNTRY_INFO!K119&gt;0,COUNTRY_INFO!K119&lt;4),IF(Z119&gt;0,IF(COUNTRY_INFO!K119=1, AD119/(COUNTRY_INFO!F119*0.33)*100, IF(COUNTRY_INFO!K119=2, AD119/(COUNTRY_INFO!F119*0.5)*100, IF(COUNTRY_INFO!K119=3, AD119/COUNTRY_INFO!F119*100))),"-"),0)</f>
        <v>0</v>
      </c>
      <c r="AF119" s="11">
        <f>IF(COUNTRY_INFO!K119=2,IF(COUNTRY_INFO!G119*0.2&gt;MAX('T1'!N119,'T2'!L119),MAX('T1'!N119,'T2'!L119),COUNTRY_INFO!G119*0.2),IF(COUNTRY_INFO!K119=3,IF(COUNTRY_INFO!G119&gt;MAX('T1'!N119,'T2'!L119),MAX('T1'!N119,'T2'!L119),COUNTRY_INFO!G119),0))</f>
        <v>0</v>
      </c>
      <c r="AG119" s="217">
        <f>IF(AND(COUNTRY_INFO!K119&gt;0,COUNTRY_INFO!K119&lt;4),IF(Z119&gt;0,IF(COUNTRY_INFO!K119=1, 0, IF(COUNTRY_INFO!K119=2, AF119/(COUNTRY_INFO!G119*0.2)*100, IF(COUNTRY_INFO!K119=3, AF119/COUNTRY_INFO!G119*100))),"-"),0)</f>
        <v>0</v>
      </c>
      <c r="AH119" s="11">
        <f t="shared" si="13"/>
        <v>0</v>
      </c>
      <c r="AI119" s="73">
        <f>IF(AND(COUNTRY_INFO!K119&gt;0,COUNTRY_INFO!K119&lt;4), IF(AC119/Z119*100&lt;&gt;0, IF(AH119/Z119*100&gt;100,100,AH119/Z119*100), "-"),0)</f>
        <v>0</v>
      </c>
      <c r="AJ119" s="261"/>
      <c r="AK119" s="260">
        <f>IF(AND(D119&lt;&gt;0, D119&lt;&gt;"Unknown",D119&lt;&gt;"Stopped",D119&lt;&gt;"Not required"),D119/COUNTRY_INFO!D119, 0)</f>
        <v>0</v>
      </c>
      <c r="AL119" s="260">
        <f>IF(AND(J119&lt;&gt;0,J119&lt;&gt;"Unknown",J119&lt;&gt;"Stopped",J119&lt;&gt;"Not required"),J119/COUNTRY_INFO!D119, 0)</f>
        <v>0</v>
      </c>
      <c r="AM119" s="260">
        <f>IF(AND(P119&lt;&gt;0,P119&lt;&gt;"Unknown",P119&lt;&gt;"Not required"),P119/(COUNTRY_INFO!E119+COUNTRY_INFO!F119), 0)</f>
        <v>1</v>
      </c>
      <c r="AN119" s="260">
        <f>IF(AND(Z119&lt;&gt;0,Z119&lt;&gt;"Unknown",Z119&lt;&gt;"Not required"),IF(COUNTRY_INFO!K119=1,1,IF(COUNTRY_INFO!K119=2,0.5*COUNTRY_INFO!F119/(0.5*COUNTRY_INFO!F119+0.2*COUNTRY_INFO!G119),IF(COUNTRY_INFO!K119=3,COUNTRY_INFO!F119/(COUNTRY_INFO!F119+COUNTRY_INFO!G119)))),0)</f>
        <v>0</v>
      </c>
      <c r="AO119" s="260">
        <f>IF(AND(Z119&lt;&gt;0,Z119&lt;&gt;"Unknown",Z119&lt;&gt;"Not required"),IF(COUNTRY_INFO!K119=1,0,IF(COUNTRY_INFO!K119=2,0.2*COUNTRY_INFO!G119/(0.5*COUNTRY_INFO!F119+0.2*COUNTRY_INFO!G119),IF(COUNTRY_INFO!K119=3,COUNTRY_INFO!G119/(COUNTRY_INFO!F119+COUNTRY_INFO!G119)))),0)</f>
        <v>0</v>
      </c>
      <c r="AP119" s="259">
        <f>MAX(COUNTRY_INFO!D119*AK119*PROFILE!$G$7,COUNTRY_INFO!D119*AL119*PROFILE!$G$7)</f>
        <v>0</v>
      </c>
      <c r="AQ119" s="259">
        <f>MAX(COUNTRY_INFO!D119*AK119*PROFILE!$G$8,COUNTRY_INFO!D119*AL119*PROFILE!$G$8,COUNTRY_INFO!D119*AM119*PROFILE!$G$8)</f>
        <v>9520.0484062607684</v>
      </c>
      <c r="AR119" s="259">
        <f>MAX(COUNTRY_INFO!D119*AK119*PROFILE!$G$9,COUNTRY_INFO!D119*AL119*PROFILE!$G$9,COUNTRY_INFO!D119*AM119*PROFILE!$G$9,IF(AND(DISTRICT!Z119&lt;&gt;"Unknown",Z119&lt;&gt;"Not required"),COUNTRY_INFO!O119*DISTRICT!AN119,0))</f>
        <v>19770.357184021806</v>
      </c>
      <c r="AS119" s="259">
        <f>MAX(COUNTRY_INFO!D119*AK119*PROFILE!$G$10,COUNTRY_INFO!D119*AL119*PROFILE!$G$10,IF(AND(DISTRICT!Z119&lt;&gt;"Unknown",Z119&lt;&gt;"Not required"),COUNTRY_INFO!O119*DISTRICT!AO119,0))</f>
        <v>0</v>
      </c>
      <c r="AT119" s="259">
        <f t="shared" si="14"/>
        <v>29290.405590282575</v>
      </c>
      <c r="AU119" s="258" t="str">
        <f t="shared" si="9"/>
        <v>Y</v>
      </c>
      <c r="AV119" s="259">
        <f>MAX('MDA2'!J119,'T1'!L119,'T2'!J119,T3_R1!K119,T3_R2!K119)</f>
        <v>0</v>
      </c>
      <c r="AW119" s="259">
        <f>MAX('MDA1'!K119,'MDA2'!K119,'MDA3'!I119,'MDA3'!L119,'T1'!M119,'T2'!K119,T3_R1!L119,T3_R2!L119)</f>
        <v>15623</v>
      </c>
      <c r="AX119" s="259">
        <f>MAX('MDA1'!L119,'MDA2'!L119,'MDA3'!J119,'MDA3'!M119,'T1'!N119,'T2'!L119,T3_R1!M119,T3_R2!M119)</f>
        <v>0</v>
      </c>
      <c r="AY119" s="259">
        <f t="shared" si="15"/>
        <v>15623</v>
      </c>
      <c r="AZ119" s="259">
        <f>MAX('MDA2'!J119,T119)</f>
        <v>0</v>
      </c>
      <c r="BA119" s="259">
        <f>MAX('MDA1'!K119,'MDA2'!K119,'MDA3'!I119,'MDA3'!L119,V119,AD119)</f>
        <v>15623</v>
      </c>
      <c r="BB119" s="259">
        <f>MAX('MDA1'!L119,'MDA2'!L119,'MDA3'!J119,'MDA3'!M119,AF119)</f>
        <v>0</v>
      </c>
      <c r="BC119" s="259">
        <f t="shared" si="10"/>
        <v>15623</v>
      </c>
      <c r="BD119" s="260">
        <f t="shared" si="11"/>
        <v>53.338284961076496</v>
      </c>
    </row>
    <row r="120" spans="1:56" x14ac:dyDescent="0.2">
      <c r="A120" s="10" t="str">
        <f>IF(COUNTRY_INFO!A120=0," ",COUNTRY_INFO!A120)</f>
        <v>Ethiopia</v>
      </c>
      <c r="B120" s="10" t="str">
        <f>IF(COUNTRY_INFO!B120=0," ",COUNTRY_INFO!B120)</f>
        <v>AmharaNorth Shoa</v>
      </c>
      <c r="C120" s="87" t="str">
        <f>IF(COUNTRY_INFO!C120=0," ",COUNTRY_INFO!C120)</f>
        <v>Kewot</v>
      </c>
      <c r="D120" s="67">
        <f>COUNTRY_INFO!L120</f>
        <v>0</v>
      </c>
      <c r="E120" s="61"/>
      <c r="F120" s="61"/>
      <c r="G120" s="11">
        <f>MAX('MDA1'!M120,'MDA2'!M120)</f>
        <v>0</v>
      </c>
      <c r="H120" s="11">
        <f>IF(AND(COUNTRY_INFO!H120&gt;0,COUNTRY_INFO!H120&lt;4),IF(D120&gt;MAX('MDA1'!M120,'MDA2'!M120),MAX('MDA1'!M120,'MDA2'!M120),D120),0)</f>
        <v>0</v>
      </c>
      <c r="I120" s="73">
        <f>IF(AND(COUNTRY_INFO!H120&gt;0,COUNTRY_INFO!H120&lt;4), IF(G120/D120*100&lt;&gt;0, IF(G120/D120*100&gt;100,100,G120/D120*100), "-"),0)</f>
        <v>0</v>
      </c>
      <c r="J120" s="67">
        <f>COUNTRY_INFO!M120</f>
        <v>0</v>
      </c>
      <c r="K120" s="61"/>
      <c r="L120" s="61"/>
      <c r="M120" s="11">
        <f>MAX('MDA1'!M120,MAX('MDA3'!I120,'MDA3'!L120)+MAX('MDA3'!J120,'MDA3'!M120))</f>
        <v>0</v>
      </c>
      <c r="N120" s="11">
        <f>IF(AND(COUNTRY_INFO!I120&gt;0,COUNTRY_INFO!I120&lt;4),IF(J120&gt;MAX('MDA1'!M120,MAX('MDA3'!I120,'MDA3'!L120)+MAX('MDA3'!J120,'MDA3'!M120)),MAX('MDA1'!M120,MAX('MDA3'!I120,'MDA3'!L120)+MAX('MDA3'!J120,'MDA3'!M120)),J120),0)</f>
        <v>0</v>
      </c>
      <c r="O120" s="73">
        <f>IF(AND(COUNTRY_INFO!I120&gt;0,COUNTRY_INFO!I120&lt;4), IF(M120/J120*100&lt;&gt;0, IF(M120/J120*100&gt;100,100,M120/J120*100), "-"),0)</f>
        <v>0</v>
      </c>
      <c r="P120" s="67">
        <f>COUNTRY_INFO!N120</f>
        <v>0</v>
      </c>
      <c r="Q120" s="61"/>
      <c r="R120" s="61"/>
      <c r="S120" s="11">
        <f>SUM(MAX('MDA2'!J120, 'T1'!L120, MAX(T3_R1!K120, T3_R2!K120)), MAX('MDA1'!K120, 'MDA2'!K120, 'T1'!M120, MAX(T3_R1!L120, T3_R2!L120)), MAX('MDA1'!L120, 'MDA2'!L120, 'T1'!N120, MAX(T3_R1!M120, T3_R2!M120)))</f>
        <v>0</v>
      </c>
      <c r="T120" s="11">
        <f>IF(AND(COUNTRY_INFO!J120&gt;1,COUNTRY_INFO!J120&lt;4),IF(COUNTRY_INFO!E120&gt;MAX('MDA2'!J120,'T1'!L120,MAX(T3_R1!K120,T3_R2!K120)),MAX('MDA2'!J120,'T1'!L120,MAX(T3_R1!K120,T3_R2!K120)),COUNTRY_INFO!E120),0)</f>
        <v>0</v>
      </c>
      <c r="U120" s="217">
        <f>IF(AND(COUNTRY_INFO!J120&gt;1,COUNTRY_INFO!J120&lt;4), IF(T120/COUNTRY_INFO!E120*100&lt;&gt;0, IF(T120/COUNTRY_INFO!E120*100&gt;100,100,T120/COUNTRY_INFO!E120*100), "-"),0)</f>
        <v>0</v>
      </c>
      <c r="V120" s="11">
        <f>IF(AND(COUNTRY_INFO!J120&gt;1,COUNTRY_INFO!J120&lt;4),IF(COUNTRY_INFO!F120&gt;MAX('MDA1'!K120,'MDA2'!K120,'T1'!M120,MAX(T3_R1!L120,T3_R2!L120)),MAX('MDA1'!K120,'MDA2'!K120,'T1'!M120,MAX(T3_R1!L120,T3_R2!L120)),COUNTRY_INFO!F120),0)</f>
        <v>0</v>
      </c>
      <c r="W120" s="217">
        <f>IF(AND(COUNTRY_INFO!J120&gt;1,COUNTRY_INFO!J120&lt;4), IF(V120/COUNTRY_INFO!F120*100&lt;&gt;0, IF(V120/COUNTRY_INFO!F120*100&gt;100,100,V120/COUNTRY_INFO!F120*100), "-"),0)</f>
        <v>0</v>
      </c>
      <c r="X120" s="11">
        <f t="shared" si="12"/>
        <v>0</v>
      </c>
      <c r="Y120" s="73">
        <f>IF(AND(COUNTRY_INFO!J120&gt;1,COUNTRY_INFO!J120&lt;4), IF(S120/P120*100&lt;&gt;0, IF(X120/P120*100&gt;100,100,X120/P120*100), "-"),0)</f>
        <v>0</v>
      </c>
      <c r="Z120" s="67">
        <f>COUNTRY_INFO!O120</f>
        <v>78362</v>
      </c>
      <c r="AA120" s="61"/>
      <c r="AB120" s="61"/>
      <c r="AC120" s="11">
        <f>MAX('T1'!L120,'T2'!J120)+MAX('T1'!M120,'T2'!K120)+MAX('T1'!N120,'T2'!L120)</f>
        <v>22427</v>
      </c>
      <c r="AD120" s="11">
        <f>IF(COUNTRY_INFO!K120=1,IF(COUNTRY_INFO!F120*0.33&gt;MAX('T1'!M120,'T2'!K120),MAX('T1'!M120,'T2'!K120),COUNTRY_INFO!F120*0.33),IF(COUNTRY_INFO!K120=2,IF(COUNTRY_INFO!F120*0.5&gt;MAX('T1'!M120,'T2'!K120),MAX('T1'!M120,'T2'!K120),COUNTRY_INFO!F120*0.5),IF(COUNTRY_INFO!K120=3,IF(COUNTRY_INFO!F120&gt;MAX('T1'!M120,'T2'!K120),MAX('T1'!M120,'T2'!K120),COUNTRY_INFO!F120),0)))</f>
        <v>22427</v>
      </c>
      <c r="AE120" s="217">
        <f>IF(AND(COUNTRY_INFO!K120&gt;0,COUNTRY_INFO!K120&lt;4),IF(Z120&gt;0,IF(COUNTRY_INFO!K120=1, AD120/(COUNTRY_INFO!F120*0.33)*100, IF(COUNTRY_INFO!K120=2, AD120/(COUNTRY_INFO!F120*0.5)*100, IF(COUNTRY_INFO!K120=3, AD120/COUNTRY_INFO!F120*100))),"-"),0)</f>
        <v>85.089350077778207</v>
      </c>
      <c r="AF120" s="11">
        <f>IF(COUNTRY_INFO!K120=2,IF(COUNTRY_INFO!G120*0.2&gt;MAX('T1'!N120,'T2'!L120),MAX('T1'!N120,'T2'!L120),COUNTRY_INFO!G120*0.2),IF(COUNTRY_INFO!K120=3,IF(COUNTRY_INFO!G120&gt;MAX('T1'!N120,'T2'!L120),MAX('T1'!N120,'T2'!L120),COUNTRY_INFO!G120),0))</f>
        <v>0</v>
      </c>
      <c r="AG120" s="217">
        <f>IF(AND(COUNTRY_INFO!K120&gt;0,COUNTRY_INFO!K120&lt;4),IF(Z120&gt;0,IF(COUNTRY_INFO!K120=1, 0, IF(COUNTRY_INFO!K120=2, AF120/(COUNTRY_INFO!G120*0.2)*100, IF(COUNTRY_INFO!K120=3, AF120/COUNTRY_INFO!G120*100))),"-"),0)</f>
        <v>0</v>
      </c>
      <c r="AH120" s="11">
        <f t="shared" si="13"/>
        <v>22427</v>
      </c>
      <c r="AI120" s="73">
        <f>IF(AND(COUNTRY_INFO!K120&gt;0,COUNTRY_INFO!K120&lt;4), IF(AC120/Z120*100&lt;&gt;0, IF(AH120/Z120*100&gt;100,100,AH120/Z120*100), "-"),0)</f>
        <v>28.619739159286389</v>
      </c>
      <c r="AJ120" s="261"/>
      <c r="AK120" s="260">
        <f>IF(AND(D120&lt;&gt;0, D120&lt;&gt;"Unknown",D120&lt;&gt;"Stopped",D120&lt;&gt;"Not required"),D120/COUNTRY_INFO!D120, 0)</f>
        <v>0</v>
      </c>
      <c r="AL120" s="260">
        <f>IF(AND(J120&lt;&gt;0,J120&lt;&gt;"Unknown",J120&lt;&gt;"Stopped",J120&lt;&gt;"Not required"),J120/COUNTRY_INFO!D120, 0)</f>
        <v>0</v>
      </c>
      <c r="AM120" s="260">
        <f>IF(AND(P120&lt;&gt;0,P120&lt;&gt;"Unknown",P120&lt;&gt;"Not required"),P120/(COUNTRY_INFO!E120+COUNTRY_INFO!F120), 0)</f>
        <v>0</v>
      </c>
      <c r="AN120" s="260">
        <f>IF(AND(Z120&lt;&gt;0,Z120&lt;&gt;"Unknown",Z120&lt;&gt;"Not required"),IF(COUNTRY_INFO!K120=1,1,IF(COUNTRY_INFO!K120=2,0.5*COUNTRY_INFO!F120/(0.5*COUNTRY_INFO!F120+0.2*COUNTRY_INFO!G120),IF(COUNTRY_INFO!K120=3,COUNTRY_INFO!F120/(COUNTRY_INFO!F120+COUNTRY_INFO!G120)))),0)</f>
        <v>0.33634925091243206</v>
      </c>
      <c r="AO120" s="260">
        <f>IF(AND(Z120&lt;&gt;0,Z120&lt;&gt;"Unknown",Z120&lt;&gt;"Not required"),IF(COUNTRY_INFO!K120=1,0,IF(COUNTRY_INFO!K120=2,0.2*COUNTRY_INFO!G120/(0.5*COUNTRY_INFO!F120+0.2*COUNTRY_INFO!G120),IF(COUNTRY_INFO!K120=3,COUNTRY_INFO!G120/(COUNTRY_INFO!F120+COUNTRY_INFO!G120)))),0)</f>
        <v>0.66365074908756794</v>
      </c>
      <c r="AP120" s="259">
        <f>MAX(COUNTRY_INFO!D120*AK120*PROFILE!$G$7,COUNTRY_INFO!D120*AL120*PROFILE!$G$7)</f>
        <v>0</v>
      </c>
      <c r="AQ120" s="259">
        <f>MAX(COUNTRY_INFO!D120*AK120*PROFILE!$G$8,COUNTRY_INFO!D120*AL120*PROFILE!$G$8,COUNTRY_INFO!D120*AM120*PROFILE!$G$8)</f>
        <v>0</v>
      </c>
      <c r="AR120" s="259">
        <f>MAX(COUNTRY_INFO!D120*AK120*PROFILE!$G$9,COUNTRY_INFO!D120*AL120*PROFILE!$G$9,COUNTRY_INFO!D120*AM120*PROFILE!$G$9,IF(AND(DISTRICT!Z120&lt;&gt;"Unknown",Z120&lt;&gt;"Not required"),COUNTRY_INFO!O120*DISTRICT!AN120,0))</f>
        <v>26357</v>
      </c>
      <c r="AS120" s="259">
        <f>MAX(COUNTRY_INFO!D120*AK120*PROFILE!$G$10,COUNTRY_INFO!D120*AL120*PROFILE!$G$10,IF(AND(DISTRICT!Z120&lt;&gt;"Unknown",Z120&lt;&gt;"Not required"),COUNTRY_INFO!O120*DISTRICT!AO120,0))</f>
        <v>52005</v>
      </c>
      <c r="AT120" s="259">
        <f t="shared" si="14"/>
        <v>78362</v>
      </c>
      <c r="AU120" s="258" t="str">
        <f t="shared" si="9"/>
        <v>Y</v>
      </c>
      <c r="AV120" s="259">
        <f>MAX('MDA2'!J120,'T1'!L120,'T2'!J120,T3_R1!K120,T3_R2!K120)</f>
        <v>0</v>
      </c>
      <c r="AW120" s="259">
        <f>MAX('MDA1'!K120,'MDA2'!K120,'MDA3'!I120,'MDA3'!L120,'T1'!M120,'T2'!K120,T3_R1!L120,T3_R2!L120)</f>
        <v>22427</v>
      </c>
      <c r="AX120" s="259">
        <f>MAX('MDA1'!L120,'MDA2'!L120,'MDA3'!J120,'MDA3'!M120,'T1'!N120,'T2'!L120,T3_R1!M120,T3_R2!M120)</f>
        <v>0</v>
      </c>
      <c r="AY120" s="259">
        <f t="shared" si="15"/>
        <v>22427</v>
      </c>
      <c r="AZ120" s="259">
        <f>MAX('MDA2'!J120,T120)</f>
        <v>0</v>
      </c>
      <c r="BA120" s="259">
        <f>MAX('MDA1'!K120,'MDA2'!K120,'MDA3'!I120,'MDA3'!L120,V120,AD120)</f>
        <v>22427</v>
      </c>
      <c r="BB120" s="259">
        <f>MAX('MDA1'!L120,'MDA2'!L120,'MDA3'!J120,'MDA3'!M120,AF120)</f>
        <v>0</v>
      </c>
      <c r="BC120" s="259">
        <f t="shared" si="10"/>
        <v>22427</v>
      </c>
      <c r="BD120" s="260">
        <f t="shared" si="11"/>
        <v>28.619739159286389</v>
      </c>
    </row>
    <row r="121" spans="1:56" x14ac:dyDescent="0.2">
      <c r="A121" s="10" t="str">
        <f>IF(COUNTRY_INFO!A121=0," ",COUNTRY_INFO!A121)</f>
        <v>Ethiopia</v>
      </c>
      <c r="B121" s="10" t="str">
        <f>IF(COUNTRY_INFO!B121=0," ",COUNTRY_INFO!B121)</f>
        <v>AmharaNorth Shoa</v>
      </c>
      <c r="C121" s="87" t="str">
        <f>IF(COUNTRY_INFO!C121=0," ",COUNTRY_INFO!C121)</f>
        <v>Menzgera</v>
      </c>
      <c r="D121" s="67">
        <f>COUNTRY_INFO!L121</f>
        <v>0</v>
      </c>
      <c r="E121" s="61"/>
      <c r="F121" s="61"/>
      <c r="G121" s="11">
        <f>MAX('MDA1'!M121,'MDA2'!M121)</f>
        <v>0</v>
      </c>
      <c r="H121" s="11">
        <f>IF(AND(COUNTRY_INFO!H121&gt;0,COUNTRY_INFO!H121&lt;4),IF(D121&gt;MAX('MDA1'!M121,'MDA2'!M121),MAX('MDA1'!M121,'MDA2'!M121),D121),0)</f>
        <v>0</v>
      </c>
      <c r="I121" s="73">
        <f>IF(AND(COUNTRY_INFO!H121&gt;0,COUNTRY_INFO!H121&lt;4), IF(G121/D121*100&lt;&gt;0, IF(G121/D121*100&gt;100,100,G121/D121*100), "-"),0)</f>
        <v>0</v>
      </c>
      <c r="J121" s="67">
        <f>COUNTRY_INFO!M121</f>
        <v>0</v>
      </c>
      <c r="K121" s="61"/>
      <c r="L121" s="61"/>
      <c r="M121" s="11">
        <f>MAX('MDA1'!M121,MAX('MDA3'!I121,'MDA3'!L121)+MAX('MDA3'!J121,'MDA3'!M121))</f>
        <v>0</v>
      </c>
      <c r="N121" s="11">
        <f>IF(AND(COUNTRY_INFO!I121&gt;0,COUNTRY_INFO!I121&lt;4),IF(J121&gt;MAX('MDA1'!M121,MAX('MDA3'!I121,'MDA3'!L121)+MAX('MDA3'!J121,'MDA3'!M121)),MAX('MDA1'!M121,MAX('MDA3'!I121,'MDA3'!L121)+MAX('MDA3'!J121,'MDA3'!M121)),J121),0)</f>
        <v>0</v>
      </c>
      <c r="O121" s="73">
        <f>IF(AND(COUNTRY_INFO!I121&gt;0,COUNTRY_INFO!I121&lt;4), IF(M121/J121*100&lt;&gt;0, IF(M121/J121*100&gt;100,100,M121/J121*100), "-"),0)</f>
        <v>0</v>
      </c>
      <c r="P121" s="67">
        <f>COUNTRY_INFO!N121</f>
        <v>0</v>
      </c>
      <c r="Q121" s="61"/>
      <c r="R121" s="61"/>
      <c r="S121" s="11">
        <f>SUM(MAX('MDA2'!J121, 'T1'!L121, MAX(T3_R1!K121, T3_R2!K121)), MAX('MDA1'!K121, 'MDA2'!K121, 'T1'!M121, MAX(T3_R1!L121, T3_R2!L121)), MAX('MDA1'!L121, 'MDA2'!L121, 'T1'!N121, MAX(T3_R1!M121, T3_R2!M121)))</f>
        <v>0</v>
      </c>
      <c r="T121" s="11">
        <f>IF(AND(COUNTRY_INFO!J121&gt;1,COUNTRY_INFO!J121&lt;4),IF(COUNTRY_INFO!E121&gt;MAX('MDA2'!J121,'T1'!L121,MAX(T3_R1!K121,T3_R2!K121)),MAX('MDA2'!J121,'T1'!L121,MAX(T3_R1!K121,T3_R2!K121)),COUNTRY_INFO!E121),0)</f>
        <v>0</v>
      </c>
      <c r="U121" s="217">
        <f>IF(AND(COUNTRY_INFO!J121&gt;1,COUNTRY_INFO!J121&lt;4), IF(T121/COUNTRY_INFO!E121*100&lt;&gt;0, IF(T121/COUNTRY_INFO!E121*100&gt;100,100,T121/COUNTRY_INFO!E121*100), "-"),0)</f>
        <v>0</v>
      </c>
      <c r="V121" s="11">
        <f>IF(AND(COUNTRY_INFO!J121&gt;1,COUNTRY_INFO!J121&lt;4),IF(COUNTRY_INFO!F121&gt;MAX('MDA1'!K121,'MDA2'!K121,'T1'!M121,MAX(T3_R1!L121,T3_R2!L121)),MAX('MDA1'!K121,'MDA2'!K121,'T1'!M121,MAX(T3_R1!L121,T3_R2!L121)),COUNTRY_INFO!F121),0)</f>
        <v>0</v>
      </c>
      <c r="W121" s="217">
        <f>IF(AND(COUNTRY_INFO!J121&gt;1,COUNTRY_INFO!J121&lt;4), IF(V121/COUNTRY_INFO!F121*100&lt;&gt;0, IF(V121/COUNTRY_INFO!F121*100&gt;100,100,V121/COUNTRY_INFO!F121*100), "-"),0)</f>
        <v>0</v>
      </c>
      <c r="X121" s="11">
        <f t="shared" si="12"/>
        <v>0</v>
      </c>
      <c r="Y121" s="73">
        <f>IF(AND(COUNTRY_INFO!J121&gt;1,COUNTRY_INFO!J121&lt;4), IF(S121/P121*100&lt;&gt;0, IF(X121/P121*100&gt;100,100,X121/P121*100), "-"),0)</f>
        <v>0</v>
      </c>
      <c r="Z121" s="67">
        <f>COUNTRY_INFO!O121</f>
        <v>11682.33</v>
      </c>
      <c r="AA121" s="61"/>
      <c r="AB121" s="61"/>
      <c r="AC121" s="11">
        <f>MAX('T1'!L121,'T2'!J121)+MAX('T1'!M121,'T2'!K121)+MAX('T1'!N121,'T2'!L121)</f>
        <v>31029</v>
      </c>
      <c r="AD121" s="11">
        <f>IF(COUNTRY_INFO!K121=1,IF(COUNTRY_INFO!F121*0.33&gt;MAX('T1'!M121,'T2'!K121),MAX('T1'!M121,'T2'!K121),COUNTRY_INFO!F121*0.33),IF(COUNTRY_INFO!K121=2,IF(COUNTRY_INFO!F121*0.5&gt;MAX('T1'!M121,'T2'!K121),MAX('T1'!M121,'T2'!K121),COUNTRY_INFO!F121*0.5),IF(COUNTRY_INFO!K121=3,IF(COUNTRY_INFO!F121&gt;MAX('T1'!M121,'T2'!K121),MAX('T1'!M121,'T2'!K121),COUNTRY_INFO!F121),0)))</f>
        <v>11682.33</v>
      </c>
      <c r="AE121" s="217">
        <f>IF(AND(COUNTRY_INFO!K121&gt;0,COUNTRY_INFO!K121&lt;4),IF(Z121&gt;0,IF(COUNTRY_INFO!K121=1, AD121/(COUNTRY_INFO!F121*0.33)*100, IF(COUNTRY_INFO!K121=2, AD121/(COUNTRY_INFO!F121*0.5)*100, IF(COUNTRY_INFO!K121=3, AD121/COUNTRY_INFO!F121*100))),"-"),0)</f>
        <v>100</v>
      </c>
      <c r="AF121" s="11">
        <f>IF(COUNTRY_INFO!K121=2,IF(COUNTRY_INFO!G121*0.2&gt;MAX('T1'!N121,'T2'!L121),MAX('T1'!N121,'T2'!L121),COUNTRY_INFO!G121*0.2),IF(COUNTRY_INFO!K121=3,IF(COUNTRY_INFO!G121&gt;MAX('T1'!N121,'T2'!L121),MAX('T1'!N121,'T2'!L121),COUNTRY_INFO!G121),0))</f>
        <v>0</v>
      </c>
      <c r="AG121" s="217">
        <f>IF(AND(COUNTRY_INFO!K121&gt;0,COUNTRY_INFO!K121&lt;4),IF(Z121&gt;0,IF(COUNTRY_INFO!K121=1, 0, IF(COUNTRY_INFO!K121=2, AF121/(COUNTRY_INFO!G121*0.2)*100, IF(COUNTRY_INFO!K121=3, AF121/COUNTRY_INFO!G121*100))),"-"),0)</f>
        <v>0</v>
      </c>
      <c r="AH121" s="11">
        <f t="shared" si="13"/>
        <v>11682.33</v>
      </c>
      <c r="AI121" s="73">
        <f>IF(AND(COUNTRY_INFO!K121&gt;0,COUNTRY_INFO!K121&lt;4), IF(AC121/Z121*100&lt;&gt;0, IF(AH121/Z121*100&gt;100,100,AH121/Z121*100), "-"),0)</f>
        <v>100</v>
      </c>
      <c r="AJ121" s="261"/>
      <c r="AK121" s="260">
        <f>IF(AND(D121&lt;&gt;0, D121&lt;&gt;"Unknown",D121&lt;&gt;"Stopped",D121&lt;&gt;"Not required"),D121/COUNTRY_INFO!D121, 0)</f>
        <v>0</v>
      </c>
      <c r="AL121" s="260">
        <f>IF(AND(J121&lt;&gt;0,J121&lt;&gt;"Unknown",J121&lt;&gt;"Stopped",J121&lt;&gt;"Not required"),J121/COUNTRY_INFO!D121, 0)</f>
        <v>0</v>
      </c>
      <c r="AM121" s="260">
        <f>IF(AND(P121&lt;&gt;0,P121&lt;&gt;"Unknown",P121&lt;&gt;"Not required"),P121/(COUNTRY_INFO!E121+COUNTRY_INFO!F121), 0)</f>
        <v>0</v>
      </c>
      <c r="AN121" s="260">
        <f>IF(AND(Z121&lt;&gt;0,Z121&lt;&gt;"Unknown",Z121&lt;&gt;"Not required"),IF(COUNTRY_INFO!K121=1,1,IF(COUNTRY_INFO!K121=2,0.5*COUNTRY_INFO!F121/(0.5*COUNTRY_INFO!F121+0.2*COUNTRY_INFO!G121),IF(COUNTRY_INFO!K121=3,COUNTRY_INFO!F121/(COUNTRY_INFO!F121+COUNTRY_INFO!G121)))),0)</f>
        <v>1</v>
      </c>
      <c r="AO121" s="260">
        <f>IF(AND(Z121&lt;&gt;0,Z121&lt;&gt;"Unknown",Z121&lt;&gt;"Not required"),IF(COUNTRY_INFO!K121=1,0,IF(COUNTRY_INFO!K121=2,0.2*COUNTRY_INFO!G121/(0.5*COUNTRY_INFO!F121+0.2*COUNTRY_INFO!G121),IF(COUNTRY_INFO!K121=3,COUNTRY_INFO!G121/(COUNTRY_INFO!F121+COUNTRY_INFO!G121)))),0)</f>
        <v>0</v>
      </c>
      <c r="AP121" s="259">
        <f>MAX(COUNTRY_INFO!D121*AK121*PROFILE!$G$7,COUNTRY_INFO!D121*AL121*PROFILE!$G$7)</f>
        <v>0</v>
      </c>
      <c r="AQ121" s="259">
        <f>MAX(COUNTRY_INFO!D121*AK121*PROFILE!$G$8,COUNTRY_INFO!D121*AL121*PROFILE!$G$8,COUNTRY_INFO!D121*AM121*PROFILE!$G$8)</f>
        <v>0</v>
      </c>
      <c r="AR121" s="259">
        <f>MAX(COUNTRY_INFO!D121*AK121*PROFILE!$G$9,COUNTRY_INFO!D121*AL121*PROFILE!$G$9,COUNTRY_INFO!D121*AM121*PROFILE!$G$9,IF(AND(DISTRICT!Z121&lt;&gt;"Unknown",Z121&lt;&gt;"Not required"),COUNTRY_INFO!O121*DISTRICT!AN121,0))</f>
        <v>11682.33</v>
      </c>
      <c r="AS121" s="259">
        <f>MAX(COUNTRY_INFO!D121*AK121*PROFILE!$G$10,COUNTRY_INFO!D121*AL121*PROFILE!$G$10,IF(AND(DISTRICT!Z121&lt;&gt;"Unknown",Z121&lt;&gt;"Not required"),COUNTRY_INFO!O121*DISTRICT!AO121,0))</f>
        <v>0</v>
      </c>
      <c r="AT121" s="259">
        <f t="shared" si="14"/>
        <v>11682.33</v>
      </c>
      <c r="AU121" s="258" t="str">
        <f t="shared" si="9"/>
        <v>Y</v>
      </c>
      <c r="AV121" s="259">
        <f>MAX('MDA2'!J121,'T1'!L121,'T2'!J121,T3_R1!K121,T3_R2!K121)</f>
        <v>0</v>
      </c>
      <c r="AW121" s="259">
        <f>MAX('MDA1'!K121,'MDA2'!K121,'MDA3'!I121,'MDA3'!L121,'T1'!M121,'T2'!K121,T3_R1!L121,T3_R2!L121)</f>
        <v>31029</v>
      </c>
      <c r="AX121" s="259">
        <f>MAX('MDA1'!L121,'MDA2'!L121,'MDA3'!J121,'MDA3'!M121,'T1'!N121,'T2'!L121,T3_R1!M121,T3_R2!M121)</f>
        <v>0</v>
      </c>
      <c r="AY121" s="259">
        <f t="shared" si="15"/>
        <v>31029</v>
      </c>
      <c r="AZ121" s="259">
        <f>MAX('MDA2'!J121,T121)</f>
        <v>0</v>
      </c>
      <c r="BA121" s="259">
        <f>MAX('MDA1'!K121,'MDA2'!K121,'MDA3'!I121,'MDA3'!L121,V121,AD121)</f>
        <v>11682.33</v>
      </c>
      <c r="BB121" s="259">
        <f>MAX('MDA1'!L121,'MDA2'!L121,'MDA3'!J121,'MDA3'!M121,AF121)</f>
        <v>0</v>
      </c>
      <c r="BC121" s="259">
        <f t="shared" si="10"/>
        <v>11682.33</v>
      </c>
      <c r="BD121" s="260">
        <f t="shared" si="11"/>
        <v>100</v>
      </c>
    </row>
    <row r="122" spans="1:56" x14ac:dyDescent="0.2">
      <c r="A122" s="10" t="str">
        <f>IF(COUNTRY_INFO!A122=0," ",COUNTRY_INFO!A122)</f>
        <v>Ethiopia</v>
      </c>
      <c r="B122" s="10" t="str">
        <f>IF(COUNTRY_INFO!B122=0," ",COUNTRY_INFO!B122)</f>
        <v>AmharaNorth Shoa</v>
      </c>
      <c r="C122" s="87" t="str">
        <f>IF(COUNTRY_INFO!C122=0," ",COUNTRY_INFO!C122)</f>
        <v>Menzkeya</v>
      </c>
      <c r="D122" s="67">
        <f>COUNTRY_INFO!L122</f>
        <v>0</v>
      </c>
      <c r="E122" s="61"/>
      <c r="F122" s="61"/>
      <c r="G122" s="11">
        <f>MAX('MDA1'!M122,'MDA2'!M122)</f>
        <v>0</v>
      </c>
      <c r="H122" s="11">
        <f>IF(AND(COUNTRY_INFO!H122&gt;0,COUNTRY_INFO!H122&lt;4),IF(D122&gt;MAX('MDA1'!M122,'MDA2'!M122),MAX('MDA1'!M122,'MDA2'!M122),D122),0)</f>
        <v>0</v>
      </c>
      <c r="I122" s="73">
        <f>IF(AND(COUNTRY_INFO!H122&gt;0,COUNTRY_INFO!H122&lt;4), IF(G122/D122*100&lt;&gt;0, IF(G122/D122*100&gt;100,100,G122/D122*100), "-"),0)</f>
        <v>0</v>
      </c>
      <c r="J122" s="67">
        <f>COUNTRY_INFO!M122</f>
        <v>0</v>
      </c>
      <c r="K122" s="61"/>
      <c r="L122" s="61"/>
      <c r="M122" s="11">
        <f>MAX('MDA1'!M122,MAX('MDA3'!I122,'MDA3'!L122)+MAX('MDA3'!J122,'MDA3'!M122))</f>
        <v>0</v>
      </c>
      <c r="N122" s="11">
        <f>IF(AND(COUNTRY_INFO!I122&gt;0,COUNTRY_INFO!I122&lt;4),IF(J122&gt;MAX('MDA1'!M122,MAX('MDA3'!I122,'MDA3'!L122)+MAX('MDA3'!J122,'MDA3'!M122)),MAX('MDA1'!M122,MAX('MDA3'!I122,'MDA3'!L122)+MAX('MDA3'!J122,'MDA3'!M122)),J122),0)</f>
        <v>0</v>
      </c>
      <c r="O122" s="73">
        <f>IF(AND(COUNTRY_INFO!I122&gt;0,COUNTRY_INFO!I122&lt;4), IF(M122/J122*100&lt;&gt;0, IF(M122/J122*100&gt;100,100,M122/J122*100), "-"),0)</f>
        <v>0</v>
      </c>
      <c r="P122" s="67">
        <f>COUNTRY_INFO!N122</f>
        <v>0</v>
      </c>
      <c r="Q122" s="61"/>
      <c r="R122" s="61"/>
      <c r="S122" s="11">
        <f>SUM(MAX('MDA2'!J122, 'T1'!L122, MAX(T3_R1!K122, T3_R2!K122)), MAX('MDA1'!K122, 'MDA2'!K122, 'T1'!M122, MAX(T3_R1!L122, T3_R2!L122)), MAX('MDA1'!L122, 'MDA2'!L122, 'T1'!N122, MAX(T3_R1!M122, T3_R2!M122)))</f>
        <v>0</v>
      </c>
      <c r="T122" s="11">
        <f>IF(AND(COUNTRY_INFO!J122&gt;1,COUNTRY_INFO!J122&lt;4),IF(COUNTRY_INFO!E122&gt;MAX('MDA2'!J122,'T1'!L122,MAX(T3_R1!K122,T3_R2!K122)),MAX('MDA2'!J122,'T1'!L122,MAX(T3_R1!K122,T3_R2!K122)),COUNTRY_INFO!E122),0)</f>
        <v>0</v>
      </c>
      <c r="U122" s="217">
        <f>IF(AND(COUNTRY_INFO!J122&gt;1,COUNTRY_INFO!J122&lt;4), IF(T122/COUNTRY_INFO!E122*100&lt;&gt;0, IF(T122/COUNTRY_INFO!E122*100&gt;100,100,T122/COUNTRY_INFO!E122*100), "-"),0)</f>
        <v>0</v>
      </c>
      <c r="V122" s="11">
        <f>IF(AND(COUNTRY_INFO!J122&gt;1,COUNTRY_INFO!J122&lt;4),IF(COUNTRY_INFO!F122&gt;MAX('MDA1'!K122,'MDA2'!K122,'T1'!M122,MAX(T3_R1!L122,T3_R2!L122)),MAX('MDA1'!K122,'MDA2'!K122,'T1'!M122,MAX(T3_R1!L122,T3_R2!L122)),COUNTRY_INFO!F122),0)</f>
        <v>0</v>
      </c>
      <c r="W122" s="217">
        <f>IF(AND(COUNTRY_INFO!J122&gt;1,COUNTRY_INFO!J122&lt;4), IF(V122/COUNTRY_INFO!F122*100&lt;&gt;0, IF(V122/COUNTRY_INFO!F122*100&gt;100,100,V122/COUNTRY_INFO!F122*100), "-"),0)</f>
        <v>0</v>
      </c>
      <c r="X122" s="11">
        <f t="shared" si="12"/>
        <v>0</v>
      </c>
      <c r="Y122" s="73">
        <f>IF(AND(COUNTRY_INFO!J122&gt;1,COUNTRY_INFO!J122&lt;4), IF(S122/P122*100&lt;&gt;0, IF(X122/P122*100&gt;100,100,X122/P122*100), "-"),0)</f>
        <v>0</v>
      </c>
      <c r="Z122" s="67">
        <f>COUNTRY_INFO!O122</f>
        <v>5468.76</v>
      </c>
      <c r="AA122" s="61"/>
      <c r="AB122" s="61"/>
      <c r="AC122" s="11">
        <f>MAX('T1'!L122,'T2'!J122)+MAX('T1'!M122,'T2'!K122)+MAX('T1'!N122,'T2'!L122)</f>
        <v>13221</v>
      </c>
      <c r="AD122" s="11">
        <f>IF(COUNTRY_INFO!K122=1,IF(COUNTRY_INFO!F122*0.33&gt;MAX('T1'!M122,'T2'!K122),MAX('T1'!M122,'T2'!K122),COUNTRY_INFO!F122*0.33),IF(COUNTRY_INFO!K122=2,IF(COUNTRY_INFO!F122*0.5&gt;MAX('T1'!M122,'T2'!K122),MAX('T1'!M122,'T2'!K122),COUNTRY_INFO!F122*0.5),IF(COUNTRY_INFO!K122=3,IF(COUNTRY_INFO!F122&gt;MAX('T1'!M122,'T2'!K122),MAX('T1'!M122,'T2'!K122),COUNTRY_INFO!F122),0)))</f>
        <v>5468.76</v>
      </c>
      <c r="AE122" s="217">
        <f>IF(AND(COUNTRY_INFO!K122&gt;0,COUNTRY_INFO!K122&lt;4),IF(Z122&gt;0,IF(COUNTRY_INFO!K122=1, AD122/(COUNTRY_INFO!F122*0.33)*100, IF(COUNTRY_INFO!K122=2, AD122/(COUNTRY_INFO!F122*0.5)*100, IF(COUNTRY_INFO!K122=3, AD122/COUNTRY_INFO!F122*100))),"-"),0)</f>
        <v>100</v>
      </c>
      <c r="AF122" s="11">
        <f>IF(COUNTRY_INFO!K122=2,IF(COUNTRY_INFO!G122*0.2&gt;MAX('T1'!N122,'T2'!L122),MAX('T1'!N122,'T2'!L122),COUNTRY_INFO!G122*0.2),IF(COUNTRY_INFO!K122=3,IF(COUNTRY_INFO!G122&gt;MAX('T1'!N122,'T2'!L122),MAX('T1'!N122,'T2'!L122),COUNTRY_INFO!G122),0))</f>
        <v>0</v>
      </c>
      <c r="AG122" s="217">
        <f>IF(AND(COUNTRY_INFO!K122&gt;0,COUNTRY_INFO!K122&lt;4),IF(Z122&gt;0,IF(COUNTRY_INFO!K122=1, 0, IF(COUNTRY_INFO!K122=2, AF122/(COUNTRY_INFO!G122*0.2)*100, IF(COUNTRY_INFO!K122=3, AF122/COUNTRY_INFO!G122*100))),"-"),0)</f>
        <v>0</v>
      </c>
      <c r="AH122" s="11">
        <f t="shared" si="13"/>
        <v>5468.76</v>
      </c>
      <c r="AI122" s="73">
        <f>IF(AND(COUNTRY_INFO!K122&gt;0,COUNTRY_INFO!K122&lt;4), IF(AC122/Z122*100&lt;&gt;0, IF(AH122/Z122*100&gt;100,100,AH122/Z122*100), "-"),0)</f>
        <v>100</v>
      </c>
      <c r="AJ122" s="261"/>
      <c r="AK122" s="260">
        <f>IF(AND(D122&lt;&gt;0, D122&lt;&gt;"Unknown",D122&lt;&gt;"Stopped",D122&lt;&gt;"Not required"),D122/COUNTRY_INFO!D122, 0)</f>
        <v>0</v>
      </c>
      <c r="AL122" s="260">
        <f>IF(AND(J122&lt;&gt;0,J122&lt;&gt;"Unknown",J122&lt;&gt;"Stopped",J122&lt;&gt;"Not required"),J122/COUNTRY_INFO!D122, 0)</f>
        <v>0</v>
      </c>
      <c r="AM122" s="260">
        <f>IF(AND(P122&lt;&gt;0,P122&lt;&gt;"Unknown",P122&lt;&gt;"Not required"),P122/(COUNTRY_INFO!E122+COUNTRY_INFO!F122), 0)</f>
        <v>0</v>
      </c>
      <c r="AN122" s="260">
        <f>IF(AND(Z122&lt;&gt;0,Z122&lt;&gt;"Unknown",Z122&lt;&gt;"Not required"),IF(COUNTRY_INFO!K122=1,1,IF(COUNTRY_INFO!K122=2,0.5*COUNTRY_INFO!F122/(0.5*COUNTRY_INFO!F122+0.2*COUNTRY_INFO!G122),IF(COUNTRY_INFO!K122=3,COUNTRY_INFO!F122/(COUNTRY_INFO!F122+COUNTRY_INFO!G122)))),0)</f>
        <v>1</v>
      </c>
      <c r="AO122" s="260">
        <f>IF(AND(Z122&lt;&gt;0,Z122&lt;&gt;"Unknown",Z122&lt;&gt;"Not required"),IF(COUNTRY_INFO!K122=1,0,IF(COUNTRY_INFO!K122=2,0.2*COUNTRY_INFO!G122/(0.5*COUNTRY_INFO!F122+0.2*COUNTRY_INFO!G122),IF(COUNTRY_INFO!K122=3,COUNTRY_INFO!G122/(COUNTRY_INFO!F122+COUNTRY_INFO!G122)))),0)</f>
        <v>0</v>
      </c>
      <c r="AP122" s="259">
        <f>MAX(COUNTRY_INFO!D122*AK122*PROFILE!$G$7,COUNTRY_INFO!D122*AL122*PROFILE!$G$7)</f>
        <v>0</v>
      </c>
      <c r="AQ122" s="259">
        <f>MAX(COUNTRY_INFO!D122*AK122*PROFILE!$G$8,COUNTRY_INFO!D122*AL122*PROFILE!$G$8,COUNTRY_INFO!D122*AM122*PROFILE!$G$8)</f>
        <v>0</v>
      </c>
      <c r="AR122" s="259">
        <f>MAX(COUNTRY_INFO!D122*AK122*PROFILE!$G$9,COUNTRY_INFO!D122*AL122*PROFILE!$G$9,COUNTRY_INFO!D122*AM122*PROFILE!$G$9,IF(AND(DISTRICT!Z122&lt;&gt;"Unknown",Z122&lt;&gt;"Not required"),COUNTRY_INFO!O122*DISTRICT!AN122,0))</f>
        <v>5468.76</v>
      </c>
      <c r="AS122" s="259">
        <f>MAX(COUNTRY_INFO!D122*AK122*PROFILE!$G$10,COUNTRY_INFO!D122*AL122*PROFILE!$G$10,IF(AND(DISTRICT!Z122&lt;&gt;"Unknown",Z122&lt;&gt;"Not required"),COUNTRY_INFO!O122*DISTRICT!AO122,0))</f>
        <v>0</v>
      </c>
      <c r="AT122" s="259">
        <f t="shared" si="14"/>
        <v>5468.76</v>
      </c>
      <c r="AU122" s="258" t="str">
        <f t="shared" si="9"/>
        <v>Y</v>
      </c>
      <c r="AV122" s="259">
        <f>MAX('MDA2'!J122,'T1'!L122,'T2'!J122,T3_R1!K122,T3_R2!K122)</f>
        <v>0</v>
      </c>
      <c r="AW122" s="259">
        <f>MAX('MDA1'!K122,'MDA2'!K122,'MDA3'!I122,'MDA3'!L122,'T1'!M122,'T2'!K122,T3_R1!L122,T3_R2!L122)</f>
        <v>13221</v>
      </c>
      <c r="AX122" s="259">
        <f>MAX('MDA1'!L122,'MDA2'!L122,'MDA3'!J122,'MDA3'!M122,'T1'!N122,'T2'!L122,T3_R1!M122,T3_R2!M122)</f>
        <v>0</v>
      </c>
      <c r="AY122" s="259">
        <f t="shared" si="15"/>
        <v>13221</v>
      </c>
      <c r="AZ122" s="259">
        <f>MAX('MDA2'!J122,T122)</f>
        <v>0</v>
      </c>
      <c r="BA122" s="259">
        <f>MAX('MDA1'!K122,'MDA2'!K122,'MDA3'!I122,'MDA3'!L122,V122,AD122)</f>
        <v>5468.76</v>
      </c>
      <c r="BB122" s="259">
        <f>MAX('MDA1'!L122,'MDA2'!L122,'MDA3'!J122,'MDA3'!M122,AF122)</f>
        <v>0</v>
      </c>
      <c r="BC122" s="259">
        <f t="shared" si="10"/>
        <v>5468.76</v>
      </c>
      <c r="BD122" s="260">
        <f t="shared" si="11"/>
        <v>100</v>
      </c>
    </row>
    <row r="123" spans="1:56" x14ac:dyDescent="0.2">
      <c r="A123" s="10" t="str">
        <f>IF(COUNTRY_INFO!A123=0," ",COUNTRY_INFO!A123)</f>
        <v>Ethiopia</v>
      </c>
      <c r="B123" s="10" t="str">
        <f>IF(COUNTRY_INFO!B123=0," ",COUNTRY_INFO!B123)</f>
        <v>AmharaNorth Shoa</v>
      </c>
      <c r="C123" s="87" t="str">
        <f>IF(COUNTRY_INFO!C123=0," ",COUNTRY_INFO!C123)</f>
        <v>Menzlallo</v>
      </c>
      <c r="D123" s="67">
        <f>COUNTRY_INFO!L123</f>
        <v>0</v>
      </c>
      <c r="E123" s="61"/>
      <c r="F123" s="61"/>
      <c r="G123" s="11">
        <f>MAX('MDA1'!M123,'MDA2'!M123)</f>
        <v>0</v>
      </c>
      <c r="H123" s="11">
        <f>IF(AND(COUNTRY_INFO!H123&gt;0,COUNTRY_INFO!H123&lt;4),IF(D123&gt;MAX('MDA1'!M123,'MDA2'!M123),MAX('MDA1'!M123,'MDA2'!M123),D123),0)</f>
        <v>0</v>
      </c>
      <c r="I123" s="73">
        <f>IF(AND(COUNTRY_INFO!H123&gt;0,COUNTRY_INFO!H123&lt;4), IF(G123/D123*100&lt;&gt;0, IF(G123/D123*100&gt;100,100,G123/D123*100), "-"),0)</f>
        <v>0</v>
      </c>
      <c r="J123" s="67">
        <f>COUNTRY_INFO!M123</f>
        <v>0</v>
      </c>
      <c r="K123" s="61"/>
      <c r="L123" s="61"/>
      <c r="M123" s="11">
        <f>MAX('MDA1'!M123,MAX('MDA3'!I123,'MDA3'!L123)+MAX('MDA3'!J123,'MDA3'!M123))</f>
        <v>0</v>
      </c>
      <c r="N123" s="11">
        <f>IF(AND(COUNTRY_INFO!I123&gt;0,COUNTRY_INFO!I123&lt;4),IF(J123&gt;MAX('MDA1'!M123,MAX('MDA3'!I123,'MDA3'!L123)+MAX('MDA3'!J123,'MDA3'!M123)),MAX('MDA1'!M123,MAX('MDA3'!I123,'MDA3'!L123)+MAX('MDA3'!J123,'MDA3'!M123)),J123),0)</f>
        <v>0</v>
      </c>
      <c r="O123" s="73">
        <f>IF(AND(COUNTRY_INFO!I123&gt;0,COUNTRY_INFO!I123&lt;4), IF(M123/J123*100&lt;&gt;0, IF(M123/J123*100&gt;100,100,M123/J123*100), "-"),0)</f>
        <v>0</v>
      </c>
      <c r="P123" s="67">
        <f>COUNTRY_INFO!N123</f>
        <v>17391</v>
      </c>
      <c r="Q123" s="61"/>
      <c r="R123" s="61"/>
      <c r="S123" s="11">
        <f>SUM(MAX('MDA2'!J123, 'T1'!L123, MAX(T3_R1!K123, T3_R2!K123)), MAX('MDA1'!K123, 'MDA2'!K123, 'T1'!M123, MAX(T3_R1!L123, T3_R2!L123)), MAX('MDA1'!L123, 'MDA2'!L123, 'T1'!N123, MAX(T3_R1!M123, T3_R2!M123)))</f>
        <v>10928</v>
      </c>
      <c r="T123" s="11">
        <f>IF(AND(COUNTRY_INFO!J123&gt;1,COUNTRY_INFO!J123&lt;4),IF(COUNTRY_INFO!E123&gt;MAX('MDA2'!J123,'T1'!L123,MAX(T3_R1!K123,T3_R2!K123)),MAX('MDA2'!J123,'T1'!L123,MAX(T3_R1!K123,T3_R2!K123)),COUNTRY_INFO!E123),0)</f>
        <v>0</v>
      </c>
      <c r="U123" s="217" t="str">
        <f>IF(AND(COUNTRY_INFO!J123&gt;1,COUNTRY_INFO!J123&lt;4), IF(T123/COUNTRY_INFO!E123*100&lt;&gt;0, IF(T123/COUNTRY_INFO!E123*100&gt;100,100,T123/COUNTRY_INFO!E123*100), "-"),0)</f>
        <v>-</v>
      </c>
      <c r="V123" s="11">
        <f>IF(AND(COUNTRY_INFO!J123&gt;1,COUNTRY_INFO!J123&lt;4),IF(COUNTRY_INFO!F123&gt;MAX('MDA1'!K123,'MDA2'!K123,'T1'!M123,MAX(T3_R1!L123,T3_R2!L123)),MAX('MDA1'!K123,'MDA2'!K123,'T1'!M123,MAX(T3_R1!L123,T3_R2!L123)),COUNTRY_INFO!F123),0)</f>
        <v>10928</v>
      </c>
      <c r="W123" s="217">
        <f>IF(AND(COUNTRY_INFO!J123&gt;1,COUNTRY_INFO!J123&lt;4), IF(V123/COUNTRY_INFO!F123*100&lt;&gt;0, IF(V123/COUNTRY_INFO!F123*100&gt;100,100,V123/COUNTRY_INFO!F123*100), "-"),0)</f>
        <v>92.180514550822437</v>
      </c>
      <c r="X123" s="11">
        <f t="shared" si="12"/>
        <v>10928</v>
      </c>
      <c r="Y123" s="73">
        <f>IF(AND(COUNTRY_INFO!J123&gt;1,COUNTRY_INFO!J123&lt;4), IF(S123/P123*100&lt;&gt;0, IF(X123/P123*100&gt;100,100,X123/P123*100), "-"),0)</f>
        <v>62.837099649243868</v>
      </c>
      <c r="Z123" s="67">
        <f>COUNTRY_INFO!O123</f>
        <v>0</v>
      </c>
      <c r="AA123" s="61"/>
      <c r="AB123" s="61"/>
      <c r="AC123" s="11">
        <f>MAX('T1'!L123,'T2'!J123)+MAX('T1'!M123,'T2'!K123)+MAX('T1'!N123,'T2'!L123)</f>
        <v>0</v>
      </c>
      <c r="AD123" s="11">
        <f>IF(COUNTRY_INFO!K123=1,IF(COUNTRY_INFO!F123*0.33&gt;MAX('T1'!M123,'T2'!K123),MAX('T1'!M123,'T2'!K123),COUNTRY_INFO!F123*0.33),IF(COUNTRY_INFO!K123=2,IF(COUNTRY_INFO!F123*0.5&gt;MAX('T1'!M123,'T2'!K123),MAX('T1'!M123,'T2'!K123),COUNTRY_INFO!F123*0.5),IF(COUNTRY_INFO!K123=3,IF(COUNTRY_INFO!F123&gt;MAX('T1'!M123,'T2'!K123),MAX('T1'!M123,'T2'!K123),COUNTRY_INFO!F123),0)))</f>
        <v>0</v>
      </c>
      <c r="AE123" s="217">
        <f>IF(AND(COUNTRY_INFO!K123&gt;0,COUNTRY_INFO!K123&lt;4),IF(Z123&gt;0,IF(COUNTRY_INFO!K123=1, AD123/(COUNTRY_INFO!F123*0.33)*100, IF(COUNTRY_INFO!K123=2, AD123/(COUNTRY_INFO!F123*0.5)*100, IF(COUNTRY_INFO!K123=3, AD123/COUNTRY_INFO!F123*100))),"-"),0)</f>
        <v>0</v>
      </c>
      <c r="AF123" s="11">
        <f>IF(COUNTRY_INFO!K123=2,IF(COUNTRY_INFO!G123*0.2&gt;MAX('T1'!N123,'T2'!L123),MAX('T1'!N123,'T2'!L123),COUNTRY_INFO!G123*0.2),IF(COUNTRY_INFO!K123=3,IF(COUNTRY_INFO!G123&gt;MAX('T1'!N123,'T2'!L123),MAX('T1'!N123,'T2'!L123),COUNTRY_INFO!G123),0))</f>
        <v>0</v>
      </c>
      <c r="AG123" s="217">
        <f>IF(AND(COUNTRY_INFO!K123&gt;0,COUNTRY_INFO!K123&lt;4),IF(Z123&gt;0,IF(COUNTRY_INFO!K123=1, 0, IF(COUNTRY_INFO!K123=2, AF123/(COUNTRY_INFO!G123*0.2)*100, IF(COUNTRY_INFO!K123=3, AF123/COUNTRY_INFO!G123*100))),"-"),0)</f>
        <v>0</v>
      </c>
      <c r="AH123" s="11">
        <f t="shared" si="13"/>
        <v>0</v>
      </c>
      <c r="AI123" s="73">
        <f>IF(AND(COUNTRY_INFO!K123&gt;0,COUNTRY_INFO!K123&lt;4), IF(AC123/Z123*100&lt;&gt;0, IF(AH123/Z123*100&gt;100,100,AH123/Z123*100), "-"),0)</f>
        <v>0</v>
      </c>
      <c r="AJ123" s="261"/>
      <c r="AK123" s="260">
        <f>IF(AND(D123&lt;&gt;0, D123&lt;&gt;"Unknown",D123&lt;&gt;"Stopped",D123&lt;&gt;"Not required"),D123/COUNTRY_INFO!D123, 0)</f>
        <v>0</v>
      </c>
      <c r="AL123" s="260">
        <f>IF(AND(J123&lt;&gt;0,J123&lt;&gt;"Unknown",J123&lt;&gt;"Stopped",J123&lt;&gt;"Not required"),J123/COUNTRY_INFO!D123, 0)</f>
        <v>0</v>
      </c>
      <c r="AM123" s="260">
        <f>IF(AND(P123&lt;&gt;0,P123&lt;&gt;"Unknown",P123&lt;&gt;"Not required"),P123/(COUNTRY_INFO!E123+COUNTRY_INFO!F123), 0)</f>
        <v>1</v>
      </c>
      <c r="AN123" s="260">
        <f>IF(AND(Z123&lt;&gt;0,Z123&lt;&gt;"Unknown",Z123&lt;&gt;"Not required"),IF(COUNTRY_INFO!K123=1,1,IF(COUNTRY_INFO!K123=2,0.5*COUNTRY_INFO!F123/(0.5*COUNTRY_INFO!F123+0.2*COUNTRY_INFO!G123),IF(COUNTRY_INFO!K123=3,COUNTRY_INFO!F123/(COUNTRY_INFO!F123+COUNTRY_INFO!G123)))),0)</f>
        <v>0</v>
      </c>
      <c r="AO123" s="260">
        <f>IF(AND(Z123&lt;&gt;0,Z123&lt;&gt;"Unknown",Z123&lt;&gt;"Not required"),IF(COUNTRY_INFO!K123=1,0,IF(COUNTRY_INFO!K123=2,0.2*COUNTRY_INFO!G123/(0.5*COUNTRY_INFO!F123+0.2*COUNTRY_INFO!G123),IF(COUNTRY_INFO!K123=3,COUNTRY_INFO!G123/(COUNTRY_INFO!F123+COUNTRY_INFO!G123)))),0)</f>
        <v>0</v>
      </c>
      <c r="AP123" s="259">
        <f>MAX(COUNTRY_INFO!D123*AK123*PROFILE!$G$7,COUNTRY_INFO!D123*AL123*PROFILE!$G$7)</f>
        <v>0</v>
      </c>
      <c r="AQ123" s="259">
        <f>MAX(COUNTRY_INFO!D123*AK123*PROFILE!$G$8,COUNTRY_INFO!D123*AL123*PROFILE!$G$8,COUNTRY_INFO!D123*AM123*PROFILE!$G$8)</f>
        <v>5972.9702619381897</v>
      </c>
      <c r="AR123" s="259">
        <f>MAX(COUNTRY_INFO!D123*AK123*PROFILE!$G$9,COUNTRY_INFO!D123*AL123*PROFILE!$G$9,COUNTRY_INFO!D123*AM123*PROFILE!$G$9,IF(AND(DISTRICT!Z123&lt;&gt;"Unknown",Z123&lt;&gt;"Not required"),COUNTRY_INFO!O123*DISTRICT!AN123,0))</f>
        <v>12404.112929761894</v>
      </c>
      <c r="AS123" s="259">
        <f>MAX(COUNTRY_INFO!D123*AK123*PROFILE!$G$10,COUNTRY_INFO!D123*AL123*PROFILE!$G$10,IF(AND(DISTRICT!Z123&lt;&gt;"Unknown",Z123&lt;&gt;"Not required"),COUNTRY_INFO!O123*DISTRICT!AO123,0))</f>
        <v>0</v>
      </c>
      <c r="AT123" s="259">
        <f t="shared" si="14"/>
        <v>18377.083191700083</v>
      </c>
      <c r="AU123" s="258" t="str">
        <f t="shared" si="9"/>
        <v>Y</v>
      </c>
      <c r="AV123" s="259">
        <f>MAX('MDA2'!J123,'T1'!L123,'T2'!J123,T3_R1!K123,T3_R2!K123)</f>
        <v>0</v>
      </c>
      <c r="AW123" s="259">
        <f>MAX('MDA1'!K123,'MDA2'!K123,'MDA3'!I123,'MDA3'!L123,'T1'!M123,'T2'!K123,T3_R1!L123,T3_R2!L123)</f>
        <v>10928</v>
      </c>
      <c r="AX123" s="259">
        <f>MAX('MDA1'!L123,'MDA2'!L123,'MDA3'!J123,'MDA3'!M123,'T1'!N123,'T2'!L123,T3_R1!M123,T3_R2!M123)</f>
        <v>0</v>
      </c>
      <c r="AY123" s="259">
        <f t="shared" si="15"/>
        <v>10928</v>
      </c>
      <c r="AZ123" s="259">
        <f>MAX('MDA2'!J123,T123)</f>
        <v>0</v>
      </c>
      <c r="BA123" s="259">
        <f>MAX('MDA1'!K123,'MDA2'!K123,'MDA3'!I123,'MDA3'!L123,V123,AD123)</f>
        <v>10928</v>
      </c>
      <c r="BB123" s="259">
        <f>MAX('MDA1'!L123,'MDA2'!L123,'MDA3'!J123,'MDA3'!M123,AF123)</f>
        <v>0</v>
      </c>
      <c r="BC123" s="259">
        <f t="shared" si="10"/>
        <v>10928</v>
      </c>
      <c r="BD123" s="260">
        <f t="shared" si="11"/>
        <v>59.465367196768071</v>
      </c>
    </row>
    <row r="124" spans="1:56" x14ac:dyDescent="0.2">
      <c r="A124" s="10" t="str">
        <f>IF(COUNTRY_INFO!A124=0," ",COUNTRY_INFO!A124)</f>
        <v>Ethiopia</v>
      </c>
      <c r="B124" s="10" t="str">
        <f>IF(COUNTRY_INFO!B124=0," ",COUNTRY_INFO!B124)</f>
        <v>AmharaNorth Shoa</v>
      </c>
      <c r="C124" s="87" t="str">
        <f>IF(COUNTRY_INFO!C124=0," ",COUNTRY_INFO!C124)</f>
        <v>Menzmamma</v>
      </c>
      <c r="D124" s="67">
        <f>COUNTRY_INFO!L124</f>
        <v>0</v>
      </c>
      <c r="E124" s="61"/>
      <c r="F124" s="61"/>
      <c r="G124" s="11">
        <f>MAX('MDA1'!M124,'MDA2'!M124)</f>
        <v>0</v>
      </c>
      <c r="H124" s="11">
        <f>IF(AND(COUNTRY_INFO!H124&gt;0,COUNTRY_INFO!H124&lt;4),IF(D124&gt;MAX('MDA1'!M124,'MDA2'!M124),MAX('MDA1'!M124,'MDA2'!M124),D124),0)</f>
        <v>0</v>
      </c>
      <c r="I124" s="73">
        <f>IF(AND(COUNTRY_INFO!H124&gt;0,COUNTRY_INFO!H124&lt;4), IF(G124/D124*100&lt;&gt;0, IF(G124/D124*100&gt;100,100,G124/D124*100), "-"),0)</f>
        <v>0</v>
      </c>
      <c r="J124" s="67">
        <f>COUNTRY_INFO!M124</f>
        <v>0</v>
      </c>
      <c r="K124" s="61"/>
      <c r="L124" s="61"/>
      <c r="M124" s="11">
        <f>MAX('MDA1'!M124,MAX('MDA3'!I124,'MDA3'!L124)+MAX('MDA3'!J124,'MDA3'!M124))</f>
        <v>0</v>
      </c>
      <c r="N124" s="11">
        <f>IF(AND(COUNTRY_INFO!I124&gt;0,COUNTRY_INFO!I124&lt;4),IF(J124&gt;MAX('MDA1'!M124,MAX('MDA3'!I124,'MDA3'!L124)+MAX('MDA3'!J124,'MDA3'!M124)),MAX('MDA1'!M124,MAX('MDA3'!I124,'MDA3'!L124)+MAX('MDA3'!J124,'MDA3'!M124)),J124),0)</f>
        <v>0</v>
      </c>
      <c r="O124" s="73">
        <f>IF(AND(COUNTRY_INFO!I124&gt;0,COUNTRY_INFO!I124&lt;4), IF(M124/J124*100&lt;&gt;0, IF(M124/J124*100&gt;100,100,M124/J124*100), "-"),0)</f>
        <v>0</v>
      </c>
      <c r="P124" s="67">
        <f>COUNTRY_INFO!N124</f>
        <v>43222</v>
      </c>
      <c r="Q124" s="61"/>
      <c r="R124" s="61"/>
      <c r="S124" s="11">
        <f>SUM(MAX('MDA2'!J124, 'T1'!L124, MAX(T3_R1!K124, T3_R2!K124)), MAX('MDA1'!K124, 'MDA2'!K124, 'T1'!M124, MAX(T3_R1!L124, T3_R2!L124)), MAX('MDA1'!L124, 'MDA2'!L124, 'T1'!N124, MAX(T3_R1!M124, T3_R2!M124)))</f>
        <v>27369</v>
      </c>
      <c r="T124" s="11">
        <f>IF(AND(COUNTRY_INFO!J124&gt;1,COUNTRY_INFO!J124&lt;4),IF(COUNTRY_INFO!E124&gt;MAX('MDA2'!J124,'T1'!L124,MAX(T3_R1!K124,T3_R2!K124)),MAX('MDA2'!J124,'T1'!L124,MAX(T3_R1!K124,T3_R2!K124)),COUNTRY_INFO!E124),0)</f>
        <v>0</v>
      </c>
      <c r="U124" s="217" t="str">
        <f>IF(AND(COUNTRY_INFO!J124&gt;1,COUNTRY_INFO!J124&lt;4), IF(T124/COUNTRY_INFO!E124*100&lt;&gt;0, IF(T124/COUNTRY_INFO!E124*100&gt;100,100,T124/COUNTRY_INFO!E124*100), "-"),0)</f>
        <v>-</v>
      </c>
      <c r="V124" s="11">
        <f>IF(AND(COUNTRY_INFO!J124&gt;1,COUNTRY_INFO!J124&lt;4),IF(COUNTRY_INFO!F124&gt;MAX('MDA1'!K124,'MDA2'!K124,'T1'!M124,MAX(T3_R1!L124,T3_R2!L124)),MAX('MDA1'!K124,'MDA2'!K124,'T1'!M124,MAX(T3_R1!L124,T3_R2!L124)),COUNTRY_INFO!F124),0)</f>
        <v>27369</v>
      </c>
      <c r="W124" s="217">
        <f>IF(AND(COUNTRY_INFO!J124&gt;1,COUNTRY_INFO!J124&lt;4), IF(V124/COUNTRY_INFO!F124*100&lt;&gt;0, IF(V124/COUNTRY_INFO!F124*100&gt;100,100,V124/COUNTRY_INFO!F124*100), "-"),0)</f>
        <v>92.892780775888411</v>
      </c>
      <c r="X124" s="11">
        <f t="shared" si="12"/>
        <v>27369</v>
      </c>
      <c r="Y124" s="73">
        <f>IF(AND(COUNTRY_INFO!J124&gt;1,COUNTRY_INFO!J124&lt;4), IF(S124/P124*100&lt;&gt;0, IF(X124/P124*100&gt;100,100,X124/P124*100), "-"),0)</f>
        <v>63.321919392901762</v>
      </c>
      <c r="Z124" s="67">
        <f>COUNTRY_INFO!O124</f>
        <v>0</v>
      </c>
      <c r="AA124" s="61"/>
      <c r="AB124" s="61"/>
      <c r="AC124" s="11">
        <f>MAX('T1'!L124,'T2'!J124)+MAX('T1'!M124,'T2'!K124)+MAX('T1'!N124,'T2'!L124)</f>
        <v>0</v>
      </c>
      <c r="AD124" s="11">
        <f>IF(COUNTRY_INFO!K124=1,IF(COUNTRY_INFO!F124*0.33&gt;MAX('T1'!M124,'T2'!K124),MAX('T1'!M124,'T2'!K124),COUNTRY_INFO!F124*0.33),IF(COUNTRY_INFO!K124=2,IF(COUNTRY_INFO!F124*0.5&gt;MAX('T1'!M124,'T2'!K124),MAX('T1'!M124,'T2'!K124),COUNTRY_INFO!F124*0.5),IF(COUNTRY_INFO!K124=3,IF(COUNTRY_INFO!F124&gt;MAX('T1'!M124,'T2'!K124),MAX('T1'!M124,'T2'!K124),COUNTRY_INFO!F124),0)))</f>
        <v>0</v>
      </c>
      <c r="AE124" s="217">
        <f>IF(AND(COUNTRY_INFO!K124&gt;0,COUNTRY_INFO!K124&lt;4),IF(Z124&gt;0,IF(COUNTRY_INFO!K124=1, AD124/(COUNTRY_INFO!F124*0.33)*100, IF(COUNTRY_INFO!K124=2, AD124/(COUNTRY_INFO!F124*0.5)*100, IF(COUNTRY_INFO!K124=3, AD124/COUNTRY_INFO!F124*100))),"-"),0)</f>
        <v>0</v>
      </c>
      <c r="AF124" s="11">
        <f>IF(COUNTRY_INFO!K124=2,IF(COUNTRY_INFO!G124*0.2&gt;MAX('T1'!N124,'T2'!L124),MAX('T1'!N124,'T2'!L124),COUNTRY_INFO!G124*0.2),IF(COUNTRY_INFO!K124=3,IF(COUNTRY_INFO!G124&gt;MAX('T1'!N124,'T2'!L124),MAX('T1'!N124,'T2'!L124),COUNTRY_INFO!G124),0))</f>
        <v>0</v>
      </c>
      <c r="AG124" s="217">
        <f>IF(AND(COUNTRY_INFO!K124&gt;0,COUNTRY_INFO!K124&lt;4),IF(Z124&gt;0,IF(COUNTRY_INFO!K124=1, 0, IF(COUNTRY_INFO!K124=2, AF124/(COUNTRY_INFO!G124*0.2)*100, IF(COUNTRY_INFO!K124=3, AF124/COUNTRY_INFO!G124*100))),"-"),0)</f>
        <v>0</v>
      </c>
      <c r="AH124" s="11">
        <f t="shared" si="13"/>
        <v>0</v>
      </c>
      <c r="AI124" s="73">
        <f>IF(AND(COUNTRY_INFO!K124&gt;0,COUNTRY_INFO!K124&lt;4), IF(AC124/Z124*100&lt;&gt;0, IF(AH124/Z124*100&gt;100,100,AH124/Z124*100), "-"),0)</f>
        <v>0</v>
      </c>
      <c r="AJ124" s="261"/>
      <c r="AK124" s="260">
        <f>IF(AND(D124&lt;&gt;0, D124&lt;&gt;"Unknown",D124&lt;&gt;"Stopped",D124&lt;&gt;"Not required"),D124/COUNTRY_INFO!D124, 0)</f>
        <v>0</v>
      </c>
      <c r="AL124" s="260">
        <f>IF(AND(J124&lt;&gt;0,J124&lt;&gt;"Unknown",J124&lt;&gt;"Stopped",J124&lt;&gt;"Not required"),J124/COUNTRY_INFO!D124, 0)</f>
        <v>0</v>
      </c>
      <c r="AM124" s="260">
        <f>IF(AND(P124&lt;&gt;0,P124&lt;&gt;"Unknown",P124&lt;&gt;"Not required"),P124/(COUNTRY_INFO!E124+COUNTRY_INFO!F124), 0)</f>
        <v>1</v>
      </c>
      <c r="AN124" s="260">
        <f>IF(AND(Z124&lt;&gt;0,Z124&lt;&gt;"Unknown",Z124&lt;&gt;"Not required"),IF(COUNTRY_INFO!K124=1,1,IF(COUNTRY_INFO!K124=2,0.5*COUNTRY_INFO!F124/(0.5*COUNTRY_INFO!F124+0.2*COUNTRY_INFO!G124),IF(COUNTRY_INFO!K124=3,COUNTRY_INFO!F124/(COUNTRY_INFO!F124+COUNTRY_INFO!G124)))),0)</f>
        <v>0</v>
      </c>
      <c r="AO124" s="260">
        <f>IF(AND(Z124&lt;&gt;0,Z124&lt;&gt;"Unknown",Z124&lt;&gt;"Not required"),IF(COUNTRY_INFO!K124=1,0,IF(COUNTRY_INFO!K124=2,0.2*COUNTRY_INFO!G124/(0.5*COUNTRY_INFO!F124+0.2*COUNTRY_INFO!G124),IF(COUNTRY_INFO!K124=3,COUNTRY_INFO!G124/(COUNTRY_INFO!F124+COUNTRY_INFO!G124)))),0)</f>
        <v>0</v>
      </c>
      <c r="AP124" s="259">
        <f>MAX(COUNTRY_INFO!D124*AK124*PROFILE!$G$7,COUNTRY_INFO!D124*AL124*PROFILE!$G$7)</f>
        <v>0</v>
      </c>
      <c r="AQ124" s="259">
        <f>MAX(COUNTRY_INFO!D124*AK124*PROFILE!$G$8,COUNTRY_INFO!D124*AL124*PROFILE!$G$8,COUNTRY_INFO!D124*AM124*PROFILE!$G$8)</f>
        <v>14844.913094302377</v>
      </c>
      <c r="AR124" s="259">
        <f>MAX(COUNTRY_INFO!D124*AK124*PROFILE!$G$9,COUNTRY_INFO!D124*AL124*PROFILE!$G$9,COUNTRY_INFO!D124*AM124*PROFILE!$G$9,IF(AND(DISTRICT!Z124&lt;&gt;"Unknown",Z124&lt;&gt;"Not required"),COUNTRY_INFO!O124*DISTRICT!AN124,0))</f>
        <v>30828.544322013109</v>
      </c>
      <c r="AS124" s="259">
        <f>MAX(COUNTRY_INFO!D124*AK124*PROFILE!$G$10,COUNTRY_INFO!D124*AL124*PROFILE!$G$10,IF(AND(DISTRICT!Z124&lt;&gt;"Unknown",Z124&lt;&gt;"Not required"),COUNTRY_INFO!O124*DISTRICT!AO124,0))</f>
        <v>0</v>
      </c>
      <c r="AT124" s="259">
        <f t="shared" si="14"/>
        <v>45673.45741631549</v>
      </c>
      <c r="AU124" s="258" t="str">
        <f t="shared" si="9"/>
        <v>Y</v>
      </c>
      <c r="AV124" s="259">
        <f>MAX('MDA2'!J124,'T1'!L124,'T2'!J124,T3_R1!K124,T3_R2!K124)</f>
        <v>0</v>
      </c>
      <c r="AW124" s="259">
        <f>MAX('MDA1'!K124,'MDA2'!K124,'MDA3'!I124,'MDA3'!L124,'T1'!M124,'T2'!K124,T3_R1!L124,T3_R2!L124)</f>
        <v>27369</v>
      </c>
      <c r="AX124" s="259">
        <f>MAX('MDA1'!L124,'MDA2'!L124,'MDA3'!J124,'MDA3'!M124,'T1'!N124,'T2'!L124,T3_R1!M124,T3_R2!M124)</f>
        <v>0</v>
      </c>
      <c r="AY124" s="259">
        <f t="shared" si="15"/>
        <v>27369</v>
      </c>
      <c r="AZ124" s="259">
        <f>MAX('MDA2'!J124,T124)</f>
        <v>0</v>
      </c>
      <c r="BA124" s="259">
        <f>MAX('MDA1'!K124,'MDA2'!K124,'MDA3'!I124,'MDA3'!L124,V124,AD124)</f>
        <v>27369</v>
      </c>
      <c r="BB124" s="259">
        <f>MAX('MDA1'!L124,'MDA2'!L124,'MDA3'!J124,'MDA3'!M124,AF124)</f>
        <v>0</v>
      </c>
      <c r="BC124" s="259">
        <f t="shared" si="10"/>
        <v>27369</v>
      </c>
      <c r="BD124" s="260">
        <f t="shared" si="11"/>
        <v>59.923206054953127</v>
      </c>
    </row>
    <row r="125" spans="1:56" x14ac:dyDescent="0.2">
      <c r="A125" s="10" t="str">
        <f>IF(COUNTRY_INFO!A125=0," ",COUNTRY_INFO!A125)</f>
        <v>Ethiopia</v>
      </c>
      <c r="B125" s="10" t="str">
        <f>IF(COUNTRY_INFO!B125=0," ",COUNTRY_INFO!B125)</f>
        <v>AmharaNorth Shoa</v>
      </c>
      <c r="C125" s="87" t="str">
        <f>IF(COUNTRY_INFO!C125=0," ",COUNTRY_INFO!C125)</f>
        <v>Merhabete</v>
      </c>
      <c r="D125" s="67">
        <f>COUNTRY_INFO!L125</f>
        <v>0</v>
      </c>
      <c r="E125" s="61"/>
      <c r="F125" s="61"/>
      <c r="G125" s="11">
        <f>MAX('MDA1'!M125,'MDA2'!M125)</f>
        <v>0</v>
      </c>
      <c r="H125" s="11">
        <f>IF(AND(COUNTRY_INFO!H125&gt;0,COUNTRY_INFO!H125&lt;4),IF(D125&gt;MAX('MDA1'!M125,'MDA2'!M125),MAX('MDA1'!M125,'MDA2'!M125),D125),0)</f>
        <v>0</v>
      </c>
      <c r="I125" s="73">
        <f>IF(AND(COUNTRY_INFO!H125&gt;0,COUNTRY_INFO!H125&lt;4), IF(G125/D125*100&lt;&gt;0, IF(G125/D125*100&gt;100,100,G125/D125*100), "-"),0)</f>
        <v>0</v>
      </c>
      <c r="J125" s="67">
        <f>COUNTRY_INFO!M125</f>
        <v>0</v>
      </c>
      <c r="K125" s="61"/>
      <c r="L125" s="61"/>
      <c r="M125" s="11">
        <f>MAX('MDA1'!M125,MAX('MDA3'!I125,'MDA3'!L125)+MAX('MDA3'!J125,'MDA3'!M125))</f>
        <v>0</v>
      </c>
      <c r="N125" s="11">
        <f>IF(AND(COUNTRY_INFO!I125&gt;0,COUNTRY_INFO!I125&lt;4),IF(J125&gt;MAX('MDA1'!M125,MAX('MDA3'!I125,'MDA3'!L125)+MAX('MDA3'!J125,'MDA3'!M125)),MAX('MDA1'!M125,MAX('MDA3'!I125,'MDA3'!L125)+MAX('MDA3'!J125,'MDA3'!M125)),J125),0)</f>
        <v>0</v>
      </c>
      <c r="O125" s="73">
        <f>IF(AND(COUNTRY_INFO!I125&gt;0,COUNTRY_INFO!I125&lt;4), IF(M125/J125*100&lt;&gt;0, IF(M125/J125*100&gt;100,100,M125/J125*100), "-"),0)</f>
        <v>0</v>
      </c>
      <c r="P125" s="67">
        <f>COUNTRY_INFO!N125</f>
        <v>61713</v>
      </c>
      <c r="Q125" s="61"/>
      <c r="R125" s="61"/>
      <c r="S125" s="11">
        <f>SUM(MAX('MDA2'!J125, 'T1'!L125, MAX(T3_R1!K125, T3_R2!K125)), MAX('MDA1'!K125, 'MDA2'!K125, 'T1'!M125, MAX(T3_R1!L125, T3_R2!L125)), MAX('MDA1'!L125, 'MDA2'!L125, 'T1'!N125, MAX(T3_R1!M125, T3_R2!M125)))</f>
        <v>39821</v>
      </c>
      <c r="T125" s="11">
        <f>IF(AND(COUNTRY_INFO!J125&gt;1,COUNTRY_INFO!J125&lt;4),IF(COUNTRY_INFO!E125&gt;MAX('MDA2'!J125,'T1'!L125,MAX(T3_R1!K125,T3_R2!K125)),MAX('MDA2'!J125,'T1'!L125,MAX(T3_R1!K125,T3_R2!K125)),COUNTRY_INFO!E125),0)</f>
        <v>0</v>
      </c>
      <c r="U125" s="217" t="str">
        <f>IF(AND(COUNTRY_INFO!J125&gt;1,COUNTRY_INFO!J125&lt;4), IF(T125/COUNTRY_INFO!E125*100&lt;&gt;0, IF(T125/COUNTRY_INFO!E125*100&gt;100,100,T125/COUNTRY_INFO!E125*100), "-"),0)</f>
        <v>-</v>
      </c>
      <c r="V125" s="11">
        <f>IF(AND(COUNTRY_INFO!J125&gt;1,COUNTRY_INFO!J125&lt;4),IF(COUNTRY_INFO!F125&gt;MAX('MDA1'!K125,'MDA2'!K125,'T1'!M125,MAX(T3_R1!L125,T3_R2!L125)),MAX('MDA1'!K125,'MDA2'!K125,'T1'!M125,MAX(T3_R1!L125,T3_R2!L125)),COUNTRY_INFO!F125),0)</f>
        <v>39821</v>
      </c>
      <c r="W125" s="217">
        <f>IF(AND(COUNTRY_INFO!J125&gt;1,COUNTRY_INFO!J125&lt;4), IF(V125/COUNTRY_INFO!F125*100&lt;&gt;0, IF(V125/COUNTRY_INFO!F125*100&gt;100,100,V125/COUNTRY_INFO!F125*100), "-"),0)</f>
        <v>94.660898091140325</v>
      </c>
      <c r="X125" s="11">
        <f t="shared" si="12"/>
        <v>39821</v>
      </c>
      <c r="Y125" s="73">
        <f>IF(AND(COUNTRY_INFO!J125&gt;1,COUNTRY_INFO!J125&lt;4), IF(S125/P125*100&lt;&gt;0, IF(X125/P125*100&gt;100,100,X125/P125*100), "-"),0)</f>
        <v>64.526112812535445</v>
      </c>
      <c r="Z125" s="67">
        <f>COUNTRY_INFO!O125</f>
        <v>0</v>
      </c>
      <c r="AA125" s="61"/>
      <c r="AB125" s="61"/>
      <c r="AC125" s="11">
        <f>MAX('T1'!L125,'T2'!J125)+MAX('T1'!M125,'T2'!K125)+MAX('T1'!N125,'T2'!L125)</f>
        <v>0</v>
      </c>
      <c r="AD125" s="11">
        <f>IF(COUNTRY_INFO!K125=1,IF(COUNTRY_INFO!F125*0.33&gt;MAX('T1'!M125,'T2'!K125),MAX('T1'!M125,'T2'!K125),COUNTRY_INFO!F125*0.33),IF(COUNTRY_INFO!K125=2,IF(COUNTRY_INFO!F125*0.5&gt;MAX('T1'!M125,'T2'!K125),MAX('T1'!M125,'T2'!K125),COUNTRY_INFO!F125*0.5),IF(COUNTRY_INFO!K125=3,IF(COUNTRY_INFO!F125&gt;MAX('T1'!M125,'T2'!K125),MAX('T1'!M125,'T2'!K125),COUNTRY_INFO!F125),0)))</f>
        <v>0</v>
      </c>
      <c r="AE125" s="217">
        <f>IF(AND(COUNTRY_INFO!K125&gt;0,COUNTRY_INFO!K125&lt;4),IF(Z125&gt;0,IF(COUNTRY_INFO!K125=1, AD125/(COUNTRY_INFO!F125*0.33)*100, IF(COUNTRY_INFO!K125=2, AD125/(COUNTRY_INFO!F125*0.5)*100, IF(COUNTRY_INFO!K125=3, AD125/COUNTRY_INFO!F125*100))),"-"),0)</f>
        <v>0</v>
      </c>
      <c r="AF125" s="11">
        <f>IF(COUNTRY_INFO!K125=2,IF(COUNTRY_INFO!G125*0.2&gt;MAX('T1'!N125,'T2'!L125),MAX('T1'!N125,'T2'!L125),COUNTRY_INFO!G125*0.2),IF(COUNTRY_INFO!K125=3,IF(COUNTRY_INFO!G125&gt;MAX('T1'!N125,'T2'!L125),MAX('T1'!N125,'T2'!L125),COUNTRY_INFO!G125),0))</f>
        <v>0</v>
      </c>
      <c r="AG125" s="217">
        <f>IF(AND(COUNTRY_INFO!K125&gt;0,COUNTRY_INFO!K125&lt;4),IF(Z125&gt;0,IF(COUNTRY_INFO!K125=1, 0, IF(COUNTRY_INFO!K125=2, AF125/(COUNTRY_INFO!G125*0.2)*100, IF(COUNTRY_INFO!K125=3, AF125/COUNTRY_INFO!G125*100))),"-"),0)</f>
        <v>0</v>
      </c>
      <c r="AH125" s="11">
        <f t="shared" si="13"/>
        <v>0</v>
      </c>
      <c r="AI125" s="73">
        <f>IF(AND(COUNTRY_INFO!K125&gt;0,COUNTRY_INFO!K125&lt;4), IF(AC125/Z125*100&lt;&gt;0, IF(AH125/Z125*100&gt;100,100,AH125/Z125*100), "-"),0)</f>
        <v>0</v>
      </c>
      <c r="AJ125" s="261"/>
      <c r="AK125" s="260">
        <f>IF(AND(D125&lt;&gt;0, D125&lt;&gt;"Unknown",D125&lt;&gt;"Stopped",D125&lt;&gt;"Not required"),D125/COUNTRY_INFO!D125, 0)</f>
        <v>0</v>
      </c>
      <c r="AL125" s="260">
        <f>IF(AND(J125&lt;&gt;0,J125&lt;&gt;"Unknown",J125&lt;&gt;"Stopped",J125&lt;&gt;"Not required"),J125/COUNTRY_INFO!D125, 0)</f>
        <v>0</v>
      </c>
      <c r="AM125" s="260">
        <f>IF(AND(P125&lt;&gt;0,P125&lt;&gt;"Unknown",P125&lt;&gt;"Not required"),P125/(COUNTRY_INFO!E125+COUNTRY_INFO!F125), 0)</f>
        <v>1</v>
      </c>
      <c r="AN125" s="260">
        <f>IF(AND(Z125&lt;&gt;0,Z125&lt;&gt;"Unknown",Z125&lt;&gt;"Not required"),IF(COUNTRY_INFO!K125=1,1,IF(COUNTRY_INFO!K125=2,0.5*COUNTRY_INFO!F125/(0.5*COUNTRY_INFO!F125+0.2*COUNTRY_INFO!G125),IF(COUNTRY_INFO!K125=3,COUNTRY_INFO!F125/(COUNTRY_INFO!F125+COUNTRY_INFO!G125)))),0)</f>
        <v>0</v>
      </c>
      <c r="AO125" s="260">
        <f>IF(AND(Z125&lt;&gt;0,Z125&lt;&gt;"Unknown",Z125&lt;&gt;"Not required"),IF(COUNTRY_INFO!K125=1,0,IF(COUNTRY_INFO!K125=2,0.2*COUNTRY_INFO!G125/(0.5*COUNTRY_INFO!F125+0.2*COUNTRY_INFO!G125),IF(COUNTRY_INFO!K125=3,COUNTRY_INFO!G125/(COUNTRY_INFO!F125+COUNTRY_INFO!G125)))),0)</f>
        <v>0</v>
      </c>
      <c r="AP125" s="259">
        <f>MAX(COUNTRY_INFO!D125*AK125*PROFILE!$G$7,COUNTRY_INFO!D125*AL125*PROFILE!$G$7)</f>
        <v>0</v>
      </c>
      <c r="AQ125" s="259">
        <f>MAX(COUNTRY_INFO!D125*AK125*PROFILE!$G$8,COUNTRY_INFO!D125*AL125*PROFILE!$G$8,COUNTRY_INFO!D125*AM125*PROFILE!$G$8)</f>
        <v>21195.76186034298</v>
      </c>
      <c r="AR125" s="259">
        <f>MAX(COUNTRY_INFO!D125*AK125*PROFILE!$G$9,COUNTRY_INFO!D125*AL125*PROFILE!$G$9,COUNTRY_INFO!D125*AM125*PROFILE!$G$9,IF(AND(DISTRICT!Z125&lt;&gt;"Unknown",Z125&lt;&gt;"Not required"),COUNTRY_INFO!O125*DISTRICT!AN125,0))</f>
        <v>44017.400425281921</v>
      </c>
      <c r="AS125" s="259">
        <f>MAX(COUNTRY_INFO!D125*AK125*PROFILE!$G$10,COUNTRY_INFO!D125*AL125*PROFILE!$G$10,IF(AND(DISTRICT!Z125&lt;&gt;"Unknown",Z125&lt;&gt;"Not required"),COUNTRY_INFO!O125*DISTRICT!AO125,0))</f>
        <v>0</v>
      </c>
      <c r="AT125" s="259">
        <f t="shared" si="14"/>
        <v>65213.162285624901</v>
      </c>
      <c r="AU125" s="258" t="str">
        <f t="shared" si="9"/>
        <v>Y</v>
      </c>
      <c r="AV125" s="259">
        <f>MAX('MDA2'!J125,'T1'!L125,'T2'!J125,T3_R1!K125,T3_R2!K125)</f>
        <v>0</v>
      </c>
      <c r="AW125" s="259">
        <f>MAX('MDA1'!K125,'MDA2'!K125,'MDA3'!I125,'MDA3'!L125,'T1'!M125,'T2'!K125,T3_R1!L125,T3_R2!L125)</f>
        <v>39821</v>
      </c>
      <c r="AX125" s="259">
        <f>MAX('MDA1'!L125,'MDA2'!L125,'MDA3'!J125,'MDA3'!M125,'T1'!N125,'T2'!L125,T3_R1!M125,T3_R2!M125)</f>
        <v>0</v>
      </c>
      <c r="AY125" s="259">
        <f t="shared" si="15"/>
        <v>39821</v>
      </c>
      <c r="AZ125" s="259">
        <f>MAX('MDA2'!J125,T125)</f>
        <v>0</v>
      </c>
      <c r="BA125" s="259">
        <f>MAX('MDA1'!K125,'MDA2'!K125,'MDA3'!I125,'MDA3'!L125,V125,AD125)</f>
        <v>39821</v>
      </c>
      <c r="BB125" s="259">
        <f>MAX('MDA1'!L125,'MDA2'!L125,'MDA3'!J125,'MDA3'!M125,AF125)</f>
        <v>0</v>
      </c>
      <c r="BC125" s="259">
        <f t="shared" si="10"/>
        <v>39821</v>
      </c>
      <c r="BD125" s="260">
        <f t="shared" si="11"/>
        <v>61.062826282812907</v>
      </c>
    </row>
    <row r="126" spans="1:56" x14ac:dyDescent="0.2">
      <c r="A126" s="10" t="str">
        <f>IF(COUNTRY_INFO!A126=0," ",COUNTRY_INFO!A126)</f>
        <v>Ethiopia</v>
      </c>
      <c r="B126" s="10" t="str">
        <f>IF(COUNTRY_INFO!B126=0," ",COUNTRY_INFO!B126)</f>
        <v>AmharaNorth Shoa</v>
      </c>
      <c r="C126" s="87" t="str">
        <f>IF(COUNTRY_INFO!C126=0," ",COUNTRY_INFO!C126)</f>
        <v>Midana Worem</v>
      </c>
      <c r="D126" s="67">
        <f>COUNTRY_INFO!L126</f>
        <v>0</v>
      </c>
      <c r="E126" s="61"/>
      <c r="F126" s="61"/>
      <c r="G126" s="11">
        <f>MAX('MDA1'!M126,'MDA2'!M126)</f>
        <v>0</v>
      </c>
      <c r="H126" s="11">
        <f>IF(AND(COUNTRY_INFO!H126&gt;0,COUNTRY_INFO!H126&lt;4),IF(D126&gt;MAX('MDA1'!M126,'MDA2'!M126),MAX('MDA1'!M126,'MDA2'!M126),D126),0)</f>
        <v>0</v>
      </c>
      <c r="I126" s="73">
        <f>IF(AND(COUNTRY_INFO!H126&gt;0,COUNTRY_INFO!H126&lt;4), IF(G126/D126*100&lt;&gt;0, IF(G126/D126*100&gt;100,100,G126/D126*100), "-"),0)</f>
        <v>0</v>
      </c>
      <c r="J126" s="67">
        <f>COUNTRY_INFO!M126</f>
        <v>0</v>
      </c>
      <c r="K126" s="61"/>
      <c r="L126" s="61"/>
      <c r="M126" s="11">
        <f>MAX('MDA1'!M126,MAX('MDA3'!I126,'MDA3'!L126)+MAX('MDA3'!J126,'MDA3'!M126))</f>
        <v>0</v>
      </c>
      <c r="N126" s="11">
        <f>IF(AND(COUNTRY_INFO!I126&gt;0,COUNTRY_INFO!I126&lt;4),IF(J126&gt;MAX('MDA1'!M126,MAX('MDA3'!I126,'MDA3'!L126)+MAX('MDA3'!J126,'MDA3'!M126)),MAX('MDA1'!M126,MAX('MDA3'!I126,'MDA3'!L126)+MAX('MDA3'!J126,'MDA3'!M126)),J126),0)</f>
        <v>0</v>
      </c>
      <c r="O126" s="73">
        <f>IF(AND(COUNTRY_INFO!I126&gt;0,COUNTRY_INFO!I126&lt;4), IF(M126/J126*100&lt;&gt;0, IF(M126/J126*100&gt;100,100,M126/J126*100), "-"),0)</f>
        <v>0</v>
      </c>
      <c r="P126" s="67">
        <f>COUNTRY_INFO!N126</f>
        <v>0</v>
      </c>
      <c r="Q126" s="61"/>
      <c r="R126" s="61"/>
      <c r="S126" s="11">
        <f>SUM(MAX('MDA2'!J126, 'T1'!L126, MAX(T3_R1!K126, T3_R2!K126)), MAX('MDA1'!K126, 'MDA2'!K126, 'T1'!M126, MAX(T3_R1!L126, T3_R2!L126)), MAX('MDA1'!L126, 'MDA2'!L126, 'T1'!N126, MAX(T3_R1!M126, T3_R2!M126)))</f>
        <v>0</v>
      </c>
      <c r="T126" s="11">
        <f>IF(AND(COUNTRY_INFO!J126&gt;1,COUNTRY_INFO!J126&lt;4),IF(COUNTRY_INFO!E126&gt;MAX('MDA2'!J126,'T1'!L126,MAX(T3_R1!K126,T3_R2!K126)),MAX('MDA2'!J126,'T1'!L126,MAX(T3_R1!K126,T3_R2!K126)),COUNTRY_INFO!E126),0)</f>
        <v>0</v>
      </c>
      <c r="U126" s="217">
        <f>IF(AND(COUNTRY_INFO!J126&gt;1,COUNTRY_INFO!J126&lt;4), IF(T126/COUNTRY_INFO!E126*100&lt;&gt;0, IF(T126/COUNTRY_INFO!E126*100&gt;100,100,T126/COUNTRY_INFO!E126*100), "-"),0)</f>
        <v>0</v>
      </c>
      <c r="V126" s="11">
        <f>IF(AND(COUNTRY_INFO!J126&gt;1,COUNTRY_INFO!J126&lt;4),IF(COUNTRY_INFO!F126&gt;MAX('MDA1'!K126,'MDA2'!K126,'T1'!M126,MAX(T3_R1!L126,T3_R2!L126)),MAX('MDA1'!K126,'MDA2'!K126,'T1'!M126,MAX(T3_R1!L126,T3_R2!L126)),COUNTRY_INFO!F126),0)</f>
        <v>0</v>
      </c>
      <c r="W126" s="217">
        <f>IF(AND(COUNTRY_INFO!J126&gt;1,COUNTRY_INFO!J126&lt;4), IF(V126/COUNTRY_INFO!F126*100&lt;&gt;0, IF(V126/COUNTRY_INFO!F126*100&gt;100,100,V126/COUNTRY_INFO!F126*100), "-"),0)</f>
        <v>0</v>
      </c>
      <c r="X126" s="11">
        <f t="shared" si="12"/>
        <v>0</v>
      </c>
      <c r="Y126" s="73">
        <f>IF(AND(COUNTRY_INFO!J126&gt;1,COUNTRY_INFO!J126&lt;4), IF(S126/P126*100&lt;&gt;0, IF(X126/P126*100&gt;100,100,X126/P126*100), "-"),0)</f>
        <v>0</v>
      </c>
      <c r="Z126" s="67">
        <f>COUNTRY_INFO!O126</f>
        <v>0</v>
      </c>
      <c r="AA126" s="61"/>
      <c r="AB126" s="61"/>
      <c r="AC126" s="11">
        <f>MAX('T1'!L126,'T2'!J126)+MAX('T1'!M126,'T2'!K126)+MAX('T1'!N126,'T2'!L126)</f>
        <v>0</v>
      </c>
      <c r="AD126" s="11">
        <f>IF(COUNTRY_INFO!K126=1,IF(COUNTRY_INFO!F126*0.33&gt;MAX('T1'!M126,'T2'!K126),MAX('T1'!M126,'T2'!K126),COUNTRY_INFO!F126*0.33),IF(COUNTRY_INFO!K126=2,IF(COUNTRY_INFO!F126*0.5&gt;MAX('T1'!M126,'T2'!K126),MAX('T1'!M126,'T2'!K126),COUNTRY_INFO!F126*0.5),IF(COUNTRY_INFO!K126=3,IF(COUNTRY_INFO!F126&gt;MAX('T1'!M126,'T2'!K126),MAX('T1'!M126,'T2'!K126),COUNTRY_INFO!F126),0)))</f>
        <v>0</v>
      </c>
      <c r="AE126" s="217">
        <f>IF(AND(COUNTRY_INFO!K126&gt;0,COUNTRY_INFO!K126&lt;4),IF(Z126&gt;0,IF(COUNTRY_INFO!K126=1, AD126/(COUNTRY_INFO!F126*0.33)*100, IF(COUNTRY_INFO!K126=2, AD126/(COUNTRY_INFO!F126*0.5)*100, IF(COUNTRY_INFO!K126=3, AD126/COUNTRY_INFO!F126*100))),"-"),0)</f>
        <v>0</v>
      </c>
      <c r="AF126" s="11">
        <f>IF(COUNTRY_INFO!K126=2,IF(COUNTRY_INFO!G126*0.2&gt;MAX('T1'!N126,'T2'!L126),MAX('T1'!N126,'T2'!L126),COUNTRY_INFO!G126*0.2),IF(COUNTRY_INFO!K126=3,IF(COUNTRY_INFO!G126&gt;MAX('T1'!N126,'T2'!L126),MAX('T1'!N126,'T2'!L126),COUNTRY_INFO!G126),0))</f>
        <v>0</v>
      </c>
      <c r="AG126" s="217">
        <f>IF(AND(COUNTRY_INFO!K126&gt;0,COUNTRY_INFO!K126&lt;4),IF(Z126&gt;0,IF(COUNTRY_INFO!K126=1, 0, IF(COUNTRY_INFO!K126=2, AF126/(COUNTRY_INFO!G126*0.2)*100, IF(COUNTRY_INFO!K126=3, AF126/COUNTRY_INFO!G126*100))),"-"),0)</f>
        <v>0</v>
      </c>
      <c r="AH126" s="11">
        <f t="shared" si="13"/>
        <v>0</v>
      </c>
      <c r="AI126" s="73">
        <f>IF(AND(COUNTRY_INFO!K126&gt;0,COUNTRY_INFO!K126&lt;4), IF(AC126/Z126*100&lt;&gt;0, IF(AH126/Z126*100&gt;100,100,AH126/Z126*100), "-"),0)</f>
        <v>0</v>
      </c>
      <c r="AJ126" s="261"/>
      <c r="AK126" s="260">
        <f>IF(AND(D126&lt;&gt;0, D126&lt;&gt;"Unknown",D126&lt;&gt;"Stopped",D126&lt;&gt;"Not required"),D126/COUNTRY_INFO!D126, 0)</f>
        <v>0</v>
      </c>
      <c r="AL126" s="260">
        <f>IF(AND(J126&lt;&gt;0,J126&lt;&gt;"Unknown",J126&lt;&gt;"Stopped",J126&lt;&gt;"Not required"),J126/COUNTRY_INFO!D126, 0)</f>
        <v>0</v>
      </c>
      <c r="AM126" s="260">
        <f>IF(AND(P126&lt;&gt;0,P126&lt;&gt;"Unknown",P126&lt;&gt;"Not required"),P126/(COUNTRY_INFO!E126+COUNTRY_INFO!F126), 0)</f>
        <v>0</v>
      </c>
      <c r="AN126" s="260">
        <f>IF(AND(Z126&lt;&gt;0,Z126&lt;&gt;"Unknown",Z126&lt;&gt;"Not required"),IF(COUNTRY_INFO!K126=1,1,IF(COUNTRY_INFO!K126=2,0.5*COUNTRY_INFO!F126/(0.5*COUNTRY_INFO!F126+0.2*COUNTRY_INFO!G126),IF(COUNTRY_INFO!K126=3,COUNTRY_INFO!F126/(COUNTRY_INFO!F126+COUNTRY_INFO!G126)))),0)</f>
        <v>0</v>
      </c>
      <c r="AO126" s="260">
        <f>IF(AND(Z126&lt;&gt;0,Z126&lt;&gt;"Unknown",Z126&lt;&gt;"Not required"),IF(COUNTRY_INFO!K126=1,0,IF(COUNTRY_INFO!K126=2,0.2*COUNTRY_INFO!G126/(0.5*COUNTRY_INFO!F126+0.2*COUNTRY_INFO!G126),IF(COUNTRY_INFO!K126=3,COUNTRY_INFO!G126/(COUNTRY_INFO!F126+COUNTRY_INFO!G126)))),0)</f>
        <v>0</v>
      </c>
      <c r="AP126" s="259">
        <f>MAX(COUNTRY_INFO!D126*AK126*PROFILE!$G$7,COUNTRY_INFO!D126*AL126*PROFILE!$G$7)</f>
        <v>0</v>
      </c>
      <c r="AQ126" s="259">
        <f>MAX(COUNTRY_INFO!D126*AK126*PROFILE!$G$8,COUNTRY_INFO!D126*AL126*PROFILE!$G$8,COUNTRY_INFO!D126*AM126*PROFILE!$G$8)</f>
        <v>0</v>
      </c>
      <c r="AR126" s="259">
        <f>MAX(COUNTRY_INFO!D126*AK126*PROFILE!$G$9,COUNTRY_INFO!D126*AL126*PROFILE!$G$9,COUNTRY_INFO!D126*AM126*PROFILE!$G$9,IF(AND(DISTRICT!Z126&lt;&gt;"Unknown",Z126&lt;&gt;"Not required"),COUNTRY_INFO!O126*DISTRICT!AN126,0))</f>
        <v>0</v>
      </c>
      <c r="AS126" s="259">
        <f>MAX(COUNTRY_INFO!D126*AK126*PROFILE!$G$10,COUNTRY_INFO!D126*AL126*PROFILE!$G$10,IF(AND(DISTRICT!Z126&lt;&gt;"Unknown",Z126&lt;&gt;"Not required"),COUNTRY_INFO!O126*DISTRICT!AO126,0))</f>
        <v>0</v>
      </c>
      <c r="AT126" s="259">
        <f t="shared" si="14"/>
        <v>0</v>
      </c>
      <c r="AU126" s="258">
        <f t="shared" si="9"/>
        <v>0</v>
      </c>
      <c r="AV126" s="259">
        <f>MAX('MDA2'!J126,'T1'!L126,'T2'!J126,T3_R1!K126,T3_R2!K126)</f>
        <v>0</v>
      </c>
      <c r="AW126" s="259">
        <f>MAX('MDA1'!K126,'MDA2'!K126,'MDA3'!I126,'MDA3'!L126,'T1'!M126,'T2'!K126,T3_R1!L126,T3_R2!L126)</f>
        <v>0</v>
      </c>
      <c r="AX126" s="259">
        <f>MAX('MDA1'!L126,'MDA2'!L126,'MDA3'!J126,'MDA3'!M126,'T1'!N126,'T2'!L126,T3_R1!M126,T3_R2!M126)</f>
        <v>0</v>
      </c>
      <c r="AY126" s="259">
        <f t="shared" si="15"/>
        <v>0</v>
      </c>
      <c r="AZ126" s="259">
        <f>MAX('MDA2'!J126,T126)</f>
        <v>0</v>
      </c>
      <c r="BA126" s="259">
        <f>MAX('MDA1'!K126,'MDA2'!K126,'MDA3'!I126,'MDA3'!L126,V126,AD126)</f>
        <v>0</v>
      </c>
      <c r="BB126" s="259">
        <f>MAX('MDA1'!L126,'MDA2'!L126,'MDA3'!J126,'MDA3'!M126,AF126)</f>
        <v>0</v>
      </c>
      <c r="BC126" s="259">
        <f t="shared" si="10"/>
        <v>0</v>
      </c>
      <c r="BD126" s="260">
        <f t="shared" si="11"/>
        <v>0</v>
      </c>
    </row>
    <row r="127" spans="1:56" x14ac:dyDescent="0.2">
      <c r="A127" s="10" t="str">
        <f>IF(COUNTRY_INFO!A127=0," ",COUNTRY_INFO!A127)</f>
        <v>Ethiopia</v>
      </c>
      <c r="B127" s="10" t="str">
        <f>IF(COUNTRY_INFO!B127=0," ",COUNTRY_INFO!B127)</f>
        <v>AmharaNorth Shoa</v>
      </c>
      <c r="C127" s="87" t="str">
        <f>IF(COUNTRY_INFO!C127=0," ",COUNTRY_INFO!C127)</f>
        <v>Minjarshenkora</v>
      </c>
      <c r="D127" s="67">
        <f>COUNTRY_INFO!L127</f>
        <v>0</v>
      </c>
      <c r="E127" s="61"/>
      <c r="F127" s="61"/>
      <c r="G127" s="11">
        <f>MAX('MDA1'!M127,'MDA2'!M127)</f>
        <v>0</v>
      </c>
      <c r="H127" s="11">
        <f>IF(AND(COUNTRY_INFO!H127&gt;0,COUNTRY_INFO!H127&lt;4),IF(D127&gt;MAX('MDA1'!M127,'MDA2'!M127),MAX('MDA1'!M127,'MDA2'!M127),D127),0)</f>
        <v>0</v>
      </c>
      <c r="I127" s="73">
        <f>IF(AND(COUNTRY_INFO!H127&gt;0,COUNTRY_INFO!H127&lt;4), IF(G127/D127*100&lt;&gt;0, IF(G127/D127*100&gt;100,100,G127/D127*100), "-"),0)</f>
        <v>0</v>
      </c>
      <c r="J127" s="67">
        <f>COUNTRY_INFO!M127</f>
        <v>0</v>
      </c>
      <c r="K127" s="61"/>
      <c r="L127" s="61"/>
      <c r="M127" s="11">
        <f>MAX('MDA1'!M127,MAX('MDA3'!I127,'MDA3'!L127)+MAX('MDA3'!J127,'MDA3'!M127))</f>
        <v>0</v>
      </c>
      <c r="N127" s="11">
        <f>IF(AND(COUNTRY_INFO!I127&gt;0,COUNTRY_INFO!I127&lt;4),IF(J127&gt;MAX('MDA1'!M127,MAX('MDA3'!I127,'MDA3'!L127)+MAX('MDA3'!J127,'MDA3'!M127)),MAX('MDA1'!M127,MAX('MDA3'!I127,'MDA3'!L127)+MAX('MDA3'!J127,'MDA3'!M127)),J127),0)</f>
        <v>0</v>
      </c>
      <c r="O127" s="73">
        <f>IF(AND(COUNTRY_INFO!I127&gt;0,COUNTRY_INFO!I127&lt;4), IF(M127/J127*100&lt;&gt;0, IF(M127/J127*100&gt;100,100,M127/J127*100), "-"),0)</f>
        <v>0</v>
      </c>
      <c r="P127" s="67">
        <f>COUNTRY_INFO!N127</f>
        <v>0</v>
      </c>
      <c r="Q127" s="61"/>
      <c r="R127" s="61"/>
      <c r="S127" s="11">
        <f>SUM(MAX('MDA2'!J127, 'T1'!L127, MAX(T3_R1!K127, T3_R2!K127)), MAX('MDA1'!K127, 'MDA2'!K127, 'T1'!M127, MAX(T3_R1!L127, T3_R2!L127)), MAX('MDA1'!L127, 'MDA2'!L127, 'T1'!N127, MAX(T3_R1!M127, T3_R2!M127)))</f>
        <v>0</v>
      </c>
      <c r="T127" s="11">
        <f>IF(AND(COUNTRY_INFO!J127&gt;1,COUNTRY_INFO!J127&lt;4),IF(COUNTRY_INFO!E127&gt;MAX('MDA2'!J127,'T1'!L127,MAX(T3_R1!K127,T3_R2!K127)),MAX('MDA2'!J127,'T1'!L127,MAX(T3_R1!K127,T3_R2!K127)),COUNTRY_INFO!E127),0)</f>
        <v>0</v>
      </c>
      <c r="U127" s="217">
        <f>IF(AND(COUNTRY_INFO!J127&gt;1,COUNTRY_INFO!J127&lt;4), IF(T127/COUNTRY_INFO!E127*100&lt;&gt;0, IF(T127/COUNTRY_INFO!E127*100&gt;100,100,T127/COUNTRY_INFO!E127*100), "-"),0)</f>
        <v>0</v>
      </c>
      <c r="V127" s="11">
        <f>IF(AND(COUNTRY_INFO!J127&gt;1,COUNTRY_INFO!J127&lt;4),IF(COUNTRY_INFO!F127&gt;MAX('MDA1'!K127,'MDA2'!K127,'T1'!M127,MAX(T3_R1!L127,T3_R2!L127)),MAX('MDA1'!K127,'MDA2'!K127,'T1'!M127,MAX(T3_R1!L127,T3_R2!L127)),COUNTRY_INFO!F127),0)</f>
        <v>0</v>
      </c>
      <c r="W127" s="217">
        <f>IF(AND(COUNTRY_INFO!J127&gt;1,COUNTRY_INFO!J127&lt;4), IF(V127/COUNTRY_INFO!F127*100&lt;&gt;0, IF(V127/COUNTRY_INFO!F127*100&gt;100,100,V127/COUNTRY_INFO!F127*100), "-"),0)</f>
        <v>0</v>
      </c>
      <c r="X127" s="11">
        <f t="shared" si="12"/>
        <v>0</v>
      </c>
      <c r="Y127" s="73">
        <f>IF(AND(COUNTRY_INFO!J127&gt;1,COUNTRY_INFO!J127&lt;4), IF(S127/P127*100&lt;&gt;0, IF(X127/P127*100&gt;100,100,X127/P127*100), "-"),0)</f>
        <v>0</v>
      </c>
      <c r="Z127" s="67">
        <f>COUNTRY_INFO!O127</f>
        <v>0</v>
      </c>
      <c r="AA127" s="61"/>
      <c r="AB127" s="61"/>
      <c r="AC127" s="11">
        <f>MAX('T1'!L127,'T2'!J127)+MAX('T1'!M127,'T2'!K127)+MAX('T1'!N127,'T2'!L127)</f>
        <v>0</v>
      </c>
      <c r="AD127" s="11">
        <f>IF(COUNTRY_INFO!K127=1,IF(COUNTRY_INFO!F127*0.33&gt;MAX('T1'!M127,'T2'!K127),MAX('T1'!M127,'T2'!K127),COUNTRY_INFO!F127*0.33),IF(COUNTRY_INFO!K127=2,IF(COUNTRY_INFO!F127*0.5&gt;MAX('T1'!M127,'T2'!K127),MAX('T1'!M127,'T2'!K127),COUNTRY_INFO!F127*0.5),IF(COUNTRY_INFO!K127=3,IF(COUNTRY_INFO!F127&gt;MAX('T1'!M127,'T2'!K127),MAX('T1'!M127,'T2'!K127),COUNTRY_INFO!F127),0)))</f>
        <v>0</v>
      </c>
      <c r="AE127" s="217">
        <f>IF(AND(COUNTRY_INFO!K127&gt;0,COUNTRY_INFO!K127&lt;4),IF(Z127&gt;0,IF(COUNTRY_INFO!K127=1, AD127/(COUNTRY_INFO!F127*0.33)*100, IF(COUNTRY_INFO!K127=2, AD127/(COUNTRY_INFO!F127*0.5)*100, IF(COUNTRY_INFO!K127=3, AD127/COUNTRY_INFO!F127*100))),"-"),0)</f>
        <v>0</v>
      </c>
      <c r="AF127" s="11">
        <f>IF(COUNTRY_INFO!K127=2,IF(COUNTRY_INFO!G127*0.2&gt;MAX('T1'!N127,'T2'!L127),MAX('T1'!N127,'T2'!L127),COUNTRY_INFO!G127*0.2),IF(COUNTRY_INFO!K127=3,IF(COUNTRY_INFO!G127&gt;MAX('T1'!N127,'T2'!L127),MAX('T1'!N127,'T2'!L127),COUNTRY_INFO!G127),0))</f>
        <v>0</v>
      </c>
      <c r="AG127" s="217">
        <f>IF(AND(COUNTRY_INFO!K127&gt;0,COUNTRY_INFO!K127&lt;4),IF(Z127&gt;0,IF(COUNTRY_INFO!K127=1, 0, IF(COUNTRY_INFO!K127=2, AF127/(COUNTRY_INFO!G127*0.2)*100, IF(COUNTRY_INFO!K127=3, AF127/COUNTRY_INFO!G127*100))),"-"),0)</f>
        <v>0</v>
      </c>
      <c r="AH127" s="11">
        <f t="shared" si="13"/>
        <v>0</v>
      </c>
      <c r="AI127" s="73">
        <f>IF(AND(COUNTRY_INFO!K127&gt;0,COUNTRY_INFO!K127&lt;4), IF(AC127/Z127*100&lt;&gt;0, IF(AH127/Z127*100&gt;100,100,AH127/Z127*100), "-"),0)</f>
        <v>0</v>
      </c>
      <c r="AJ127" s="261"/>
      <c r="AK127" s="260">
        <f>IF(AND(D127&lt;&gt;0, D127&lt;&gt;"Unknown",D127&lt;&gt;"Stopped",D127&lt;&gt;"Not required"),D127/COUNTRY_INFO!D127, 0)</f>
        <v>0</v>
      </c>
      <c r="AL127" s="260">
        <f>IF(AND(J127&lt;&gt;0,J127&lt;&gt;"Unknown",J127&lt;&gt;"Stopped",J127&lt;&gt;"Not required"),J127/COUNTRY_INFO!D127, 0)</f>
        <v>0</v>
      </c>
      <c r="AM127" s="260">
        <f>IF(AND(P127&lt;&gt;0,P127&lt;&gt;"Unknown",P127&lt;&gt;"Not required"),P127/(COUNTRY_INFO!E127+COUNTRY_INFO!F127), 0)</f>
        <v>0</v>
      </c>
      <c r="AN127" s="260">
        <f>IF(AND(Z127&lt;&gt;0,Z127&lt;&gt;"Unknown",Z127&lt;&gt;"Not required"),IF(COUNTRY_INFO!K127=1,1,IF(COUNTRY_INFO!K127=2,0.5*COUNTRY_INFO!F127/(0.5*COUNTRY_INFO!F127+0.2*COUNTRY_INFO!G127),IF(COUNTRY_INFO!K127=3,COUNTRY_INFO!F127/(COUNTRY_INFO!F127+COUNTRY_INFO!G127)))),0)</f>
        <v>0</v>
      </c>
      <c r="AO127" s="260">
        <f>IF(AND(Z127&lt;&gt;0,Z127&lt;&gt;"Unknown",Z127&lt;&gt;"Not required"),IF(COUNTRY_INFO!K127=1,0,IF(COUNTRY_INFO!K127=2,0.2*COUNTRY_INFO!G127/(0.5*COUNTRY_INFO!F127+0.2*COUNTRY_INFO!G127),IF(COUNTRY_INFO!K127=3,COUNTRY_INFO!G127/(COUNTRY_INFO!F127+COUNTRY_INFO!G127)))),0)</f>
        <v>0</v>
      </c>
      <c r="AP127" s="259">
        <f>MAX(COUNTRY_INFO!D127*AK127*PROFILE!$G$7,COUNTRY_INFO!D127*AL127*PROFILE!$G$7)</f>
        <v>0</v>
      </c>
      <c r="AQ127" s="259">
        <f>MAX(COUNTRY_INFO!D127*AK127*PROFILE!$G$8,COUNTRY_INFO!D127*AL127*PROFILE!$G$8,COUNTRY_INFO!D127*AM127*PROFILE!$G$8)</f>
        <v>0</v>
      </c>
      <c r="AR127" s="259">
        <f>MAX(COUNTRY_INFO!D127*AK127*PROFILE!$G$9,COUNTRY_INFO!D127*AL127*PROFILE!$G$9,COUNTRY_INFO!D127*AM127*PROFILE!$G$9,IF(AND(DISTRICT!Z127&lt;&gt;"Unknown",Z127&lt;&gt;"Not required"),COUNTRY_INFO!O127*DISTRICT!AN127,0))</f>
        <v>0</v>
      </c>
      <c r="AS127" s="259">
        <f>MAX(COUNTRY_INFO!D127*AK127*PROFILE!$G$10,COUNTRY_INFO!D127*AL127*PROFILE!$G$10,IF(AND(DISTRICT!Z127&lt;&gt;"Unknown",Z127&lt;&gt;"Not required"),COUNTRY_INFO!O127*DISTRICT!AO127,0))</f>
        <v>0</v>
      </c>
      <c r="AT127" s="259">
        <f t="shared" si="14"/>
        <v>0</v>
      </c>
      <c r="AU127" s="258">
        <f t="shared" si="9"/>
        <v>0</v>
      </c>
      <c r="AV127" s="259">
        <f>MAX('MDA2'!J127,'T1'!L127,'T2'!J127,T3_R1!K127,T3_R2!K127)</f>
        <v>0</v>
      </c>
      <c r="AW127" s="259">
        <f>MAX('MDA1'!K127,'MDA2'!K127,'MDA3'!I127,'MDA3'!L127,'T1'!M127,'T2'!K127,T3_R1!L127,T3_R2!L127)</f>
        <v>0</v>
      </c>
      <c r="AX127" s="259">
        <f>MAX('MDA1'!L127,'MDA2'!L127,'MDA3'!J127,'MDA3'!M127,'T1'!N127,'T2'!L127,T3_R1!M127,T3_R2!M127)</f>
        <v>0</v>
      </c>
      <c r="AY127" s="259">
        <f t="shared" si="15"/>
        <v>0</v>
      </c>
      <c r="AZ127" s="259">
        <f>MAX('MDA2'!J127,T127)</f>
        <v>0</v>
      </c>
      <c r="BA127" s="259">
        <f>MAX('MDA1'!K127,'MDA2'!K127,'MDA3'!I127,'MDA3'!L127,V127,AD127)</f>
        <v>0</v>
      </c>
      <c r="BB127" s="259">
        <f>MAX('MDA1'!L127,'MDA2'!L127,'MDA3'!J127,'MDA3'!M127,AF127)</f>
        <v>0</v>
      </c>
      <c r="BC127" s="259">
        <f t="shared" si="10"/>
        <v>0</v>
      </c>
      <c r="BD127" s="260">
        <f t="shared" si="11"/>
        <v>0</v>
      </c>
    </row>
    <row r="128" spans="1:56" x14ac:dyDescent="0.2">
      <c r="A128" s="10" t="str">
        <f>IF(COUNTRY_INFO!A128=0," ",COUNTRY_INFO!A128)</f>
        <v>Ethiopia</v>
      </c>
      <c r="B128" s="10" t="str">
        <f>IF(COUNTRY_INFO!B128=0," ",COUNTRY_INFO!B128)</f>
        <v>AmharaNorth Shoa</v>
      </c>
      <c r="C128" s="87" t="str">
        <f>IF(COUNTRY_INFO!C128=0," ",COUNTRY_INFO!C128)</f>
        <v>Mojanawodera</v>
      </c>
      <c r="D128" s="67">
        <f>COUNTRY_INFO!L128</f>
        <v>0</v>
      </c>
      <c r="E128" s="61"/>
      <c r="F128" s="61"/>
      <c r="G128" s="11">
        <f>MAX('MDA1'!M128,'MDA2'!M128)</f>
        <v>0</v>
      </c>
      <c r="H128" s="11">
        <f>IF(AND(COUNTRY_INFO!H128&gt;0,COUNTRY_INFO!H128&lt;4),IF(D128&gt;MAX('MDA1'!M128,'MDA2'!M128),MAX('MDA1'!M128,'MDA2'!M128),D128),0)</f>
        <v>0</v>
      </c>
      <c r="I128" s="73">
        <f>IF(AND(COUNTRY_INFO!H128&gt;0,COUNTRY_INFO!H128&lt;4), IF(G128/D128*100&lt;&gt;0, IF(G128/D128*100&gt;100,100,G128/D128*100), "-"),0)</f>
        <v>0</v>
      </c>
      <c r="J128" s="67">
        <f>COUNTRY_INFO!M128</f>
        <v>0</v>
      </c>
      <c r="K128" s="61"/>
      <c r="L128" s="61"/>
      <c r="M128" s="11">
        <f>MAX('MDA1'!M128,MAX('MDA3'!I128,'MDA3'!L128)+MAX('MDA3'!J128,'MDA3'!M128))</f>
        <v>0</v>
      </c>
      <c r="N128" s="11">
        <f>IF(AND(COUNTRY_INFO!I128&gt;0,COUNTRY_INFO!I128&lt;4),IF(J128&gt;MAX('MDA1'!M128,MAX('MDA3'!I128,'MDA3'!L128)+MAX('MDA3'!J128,'MDA3'!M128)),MAX('MDA1'!M128,MAX('MDA3'!I128,'MDA3'!L128)+MAX('MDA3'!J128,'MDA3'!M128)),J128),0)</f>
        <v>0</v>
      </c>
      <c r="O128" s="73">
        <f>IF(AND(COUNTRY_INFO!I128&gt;0,COUNTRY_INFO!I128&lt;4), IF(M128/J128*100&lt;&gt;0, IF(M128/J128*100&gt;100,100,M128/J128*100), "-"),0)</f>
        <v>0</v>
      </c>
      <c r="P128" s="67">
        <f>COUNTRY_INFO!N128</f>
        <v>34890</v>
      </c>
      <c r="Q128" s="61"/>
      <c r="R128" s="61"/>
      <c r="S128" s="11">
        <f>SUM(MAX('MDA2'!J128, 'T1'!L128, MAX(T3_R1!K128, T3_R2!K128)), MAX('MDA1'!K128, 'MDA2'!K128, 'T1'!M128, MAX(T3_R1!L128, T3_R2!L128)), MAX('MDA1'!L128, 'MDA2'!L128, 'T1'!N128, MAX(T3_R1!M128, T3_R2!M128)))</f>
        <v>21719</v>
      </c>
      <c r="T128" s="11">
        <f>IF(AND(COUNTRY_INFO!J128&gt;1,COUNTRY_INFO!J128&lt;4),IF(COUNTRY_INFO!E128&gt;MAX('MDA2'!J128,'T1'!L128,MAX(T3_R1!K128,T3_R2!K128)),MAX('MDA2'!J128,'T1'!L128,MAX(T3_R1!K128,T3_R2!K128)),COUNTRY_INFO!E128),0)</f>
        <v>0</v>
      </c>
      <c r="U128" s="217" t="str">
        <f>IF(AND(COUNTRY_INFO!J128&gt;1,COUNTRY_INFO!J128&lt;4), IF(T128/COUNTRY_INFO!E128*100&lt;&gt;0, IF(T128/COUNTRY_INFO!E128*100&gt;100,100,T128/COUNTRY_INFO!E128*100), "-"),0)</f>
        <v>-</v>
      </c>
      <c r="V128" s="11">
        <f>IF(AND(COUNTRY_INFO!J128&gt;1,COUNTRY_INFO!J128&lt;4),IF(COUNTRY_INFO!F128&gt;MAX('MDA1'!K128,'MDA2'!K128,'T1'!M128,MAX(T3_R1!L128,T3_R2!L128)),MAX('MDA1'!K128,'MDA2'!K128,'T1'!M128,MAX(T3_R1!L128,T3_R2!L128)),COUNTRY_INFO!F128),0)</f>
        <v>21719</v>
      </c>
      <c r="W128" s="217">
        <f>IF(AND(COUNTRY_INFO!J128&gt;1,COUNTRY_INFO!J128&lt;4), IF(V128/COUNTRY_INFO!F128*100&lt;&gt;0, IF(V128/COUNTRY_INFO!F128*100&gt;100,100,V128/COUNTRY_INFO!F128*100), "-"),0)</f>
        <v>91.32153218685616</v>
      </c>
      <c r="X128" s="11">
        <f t="shared" si="12"/>
        <v>21719</v>
      </c>
      <c r="Y128" s="73">
        <f>IF(AND(COUNTRY_INFO!J128&gt;1,COUNTRY_INFO!J128&lt;4), IF(S128/P128*100&lt;&gt;0, IF(X128/P128*100&gt;100,100,X128/P128*100), "-"),0)</f>
        <v>62.249928346231009</v>
      </c>
      <c r="Z128" s="67">
        <f>COUNTRY_INFO!O128</f>
        <v>0</v>
      </c>
      <c r="AA128" s="61"/>
      <c r="AB128" s="61"/>
      <c r="AC128" s="11">
        <f>MAX('T1'!L128,'T2'!J128)+MAX('T1'!M128,'T2'!K128)+MAX('T1'!N128,'T2'!L128)</f>
        <v>0</v>
      </c>
      <c r="AD128" s="11">
        <f>IF(COUNTRY_INFO!K128=1,IF(COUNTRY_INFO!F128*0.33&gt;MAX('T1'!M128,'T2'!K128),MAX('T1'!M128,'T2'!K128),COUNTRY_INFO!F128*0.33),IF(COUNTRY_INFO!K128=2,IF(COUNTRY_INFO!F128*0.5&gt;MAX('T1'!M128,'T2'!K128),MAX('T1'!M128,'T2'!K128),COUNTRY_INFO!F128*0.5),IF(COUNTRY_INFO!K128=3,IF(COUNTRY_INFO!F128&gt;MAX('T1'!M128,'T2'!K128),MAX('T1'!M128,'T2'!K128),COUNTRY_INFO!F128),0)))</f>
        <v>0</v>
      </c>
      <c r="AE128" s="217">
        <f>IF(AND(COUNTRY_INFO!K128&gt;0,COUNTRY_INFO!K128&lt;4),IF(Z128&gt;0,IF(COUNTRY_INFO!K128=1, AD128/(COUNTRY_INFO!F128*0.33)*100, IF(COUNTRY_INFO!K128=2, AD128/(COUNTRY_INFO!F128*0.5)*100, IF(COUNTRY_INFO!K128=3, AD128/COUNTRY_INFO!F128*100))),"-"),0)</f>
        <v>0</v>
      </c>
      <c r="AF128" s="11">
        <f>IF(COUNTRY_INFO!K128=2,IF(COUNTRY_INFO!G128*0.2&gt;MAX('T1'!N128,'T2'!L128),MAX('T1'!N128,'T2'!L128),COUNTRY_INFO!G128*0.2),IF(COUNTRY_INFO!K128=3,IF(COUNTRY_INFO!G128&gt;MAX('T1'!N128,'T2'!L128),MAX('T1'!N128,'T2'!L128),COUNTRY_INFO!G128),0))</f>
        <v>0</v>
      </c>
      <c r="AG128" s="217">
        <f>IF(AND(COUNTRY_INFO!K128&gt;0,COUNTRY_INFO!K128&lt;4),IF(Z128&gt;0,IF(COUNTRY_INFO!K128=1, 0, IF(COUNTRY_INFO!K128=2, AF128/(COUNTRY_INFO!G128*0.2)*100, IF(COUNTRY_INFO!K128=3, AF128/COUNTRY_INFO!G128*100))),"-"),0)</f>
        <v>0</v>
      </c>
      <c r="AH128" s="11">
        <f t="shared" si="13"/>
        <v>0</v>
      </c>
      <c r="AI128" s="73">
        <f>IF(AND(COUNTRY_INFO!K128&gt;0,COUNTRY_INFO!K128&lt;4), IF(AC128/Z128*100&lt;&gt;0, IF(AH128/Z128*100&gt;100,100,AH128/Z128*100), "-"),0)</f>
        <v>0</v>
      </c>
      <c r="AJ128" s="261"/>
      <c r="AK128" s="260">
        <f>IF(AND(D128&lt;&gt;0, D128&lt;&gt;"Unknown",D128&lt;&gt;"Stopped",D128&lt;&gt;"Not required"),D128/COUNTRY_INFO!D128, 0)</f>
        <v>0</v>
      </c>
      <c r="AL128" s="260">
        <f>IF(AND(J128&lt;&gt;0,J128&lt;&gt;"Unknown",J128&lt;&gt;"Stopped",J128&lt;&gt;"Not required"),J128/COUNTRY_INFO!D128, 0)</f>
        <v>0</v>
      </c>
      <c r="AM128" s="260">
        <f>IF(AND(P128&lt;&gt;0,P128&lt;&gt;"Unknown",P128&lt;&gt;"Not required"),P128/(COUNTRY_INFO!E128+COUNTRY_INFO!F128), 0)</f>
        <v>1</v>
      </c>
      <c r="AN128" s="260">
        <f>IF(AND(Z128&lt;&gt;0,Z128&lt;&gt;"Unknown",Z128&lt;&gt;"Not required"),IF(COUNTRY_INFO!K128=1,1,IF(COUNTRY_INFO!K128=2,0.5*COUNTRY_INFO!F128/(0.5*COUNTRY_INFO!F128+0.2*COUNTRY_INFO!G128),IF(COUNTRY_INFO!K128=3,COUNTRY_INFO!F128/(COUNTRY_INFO!F128+COUNTRY_INFO!G128)))),0)</f>
        <v>0</v>
      </c>
      <c r="AO128" s="260">
        <f>IF(AND(Z128&lt;&gt;0,Z128&lt;&gt;"Unknown",Z128&lt;&gt;"Not required"),IF(COUNTRY_INFO!K128=1,0,IF(COUNTRY_INFO!K128=2,0.2*COUNTRY_INFO!G128/(0.5*COUNTRY_INFO!F128+0.2*COUNTRY_INFO!G128),IF(COUNTRY_INFO!K128=3,COUNTRY_INFO!G128/(COUNTRY_INFO!F128+COUNTRY_INFO!G128)))),0)</f>
        <v>0</v>
      </c>
      <c r="AP128" s="259">
        <f>MAX(COUNTRY_INFO!D128*AK128*PROFILE!$G$7,COUNTRY_INFO!D128*AL128*PROFILE!$G$7)</f>
        <v>0</v>
      </c>
      <c r="AQ128" s="259">
        <f>MAX(COUNTRY_INFO!D128*AK128*PROFILE!$G$8,COUNTRY_INFO!D128*AL128*PROFILE!$G$8,COUNTRY_INFO!D128*AM128*PROFILE!$G$8)</f>
        <v>11982.996051604252</v>
      </c>
      <c r="AR128" s="259">
        <f>MAX(COUNTRY_INFO!D128*AK128*PROFILE!$G$9,COUNTRY_INFO!D128*AL128*PROFILE!$G$9,COUNTRY_INFO!D128*AM128*PROFILE!$G$9,IF(AND(DISTRICT!Z128&lt;&gt;"Unknown",Z128&lt;&gt;"Not required"),COUNTRY_INFO!O128*DISTRICT!AN128,0))</f>
        <v>24885.179356770783</v>
      </c>
      <c r="AS128" s="259">
        <f>MAX(COUNTRY_INFO!D128*AK128*PROFILE!$G$10,COUNTRY_INFO!D128*AL128*PROFILE!$G$10,IF(AND(DISTRICT!Z128&lt;&gt;"Unknown",Z128&lt;&gt;"Not required"),COUNTRY_INFO!O128*DISTRICT!AO128,0))</f>
        <v>0</v>
      </c>
      <c r="AT128" s="259">
        <f t="shared" si="14"/>
        <v>36868.175408375035</v>
      </c>
      <c r="AU128" s="258" t="str">
        <f t="shared" si="9"/>
        <v>Y</v>
      </c>
      <c r="AV128" s="259">
        <f>MAX('MDA2'!J128,'T1'!L128,'T2'!J128,T3_R1!K128,T3_R2!K128)</f>
        <v>0</v>
      </c>
      <c r="AW128" s="259">
        <f>MAX('MDA1'!K128,'MDA2'!K128,'MDA3'!I128,'MDA3'!L128,'T1'!M128,'T2'!K128,T3_R1!L128,T3_R2!L128)</f>
        <v>21719</v>
      </c>
      <c r="AX128" s="259">
        <f>MAX('MDA1'!L128,'MDA2'!L128,'MDA3'!J128,'MDA3'!M128,'T1'!N128,'T2'!L128,T3_R1!M128,T3_R2!M128)</f>
        <v>0</v>
      </c>
      <c r="AY128" s="259">
        <f t="shared" si="15"/>
        <v>21719</v>
      </c>
      <c r="AZ128" s="259">
        <f>MAX('MDA2'!J128,T128)</f>
        <v>0</v>
      </c>
      <c r="BA128" s="259">
        <f>MAX('MDA1'!K128,'MDA2'!K128,'MDA3'!I128,'MDA3'!L128,V128,AD128)</f>
        <v>21719</v>
      </c>
      <c r="BB128" s="259">
        <f>MAX('MDA1'!L128,'MDA2'!L128,'MDA3'!J128,'MDA3'!M128,AF128)</f>
        <v>0</v>
      </c>
      <c r="BC128" s="259">
        <f t="shared" si="10"/>
        <v>21719</v>
      </c>
      <c r="BD128" s="260">
        <f t="shared" si="11"/>
        <v>58.909885719666711</v>
      </c>
    </row>
    <row r="129" spans="1:56" x14ac:dyDescent="0.2">
      <c r="A129" s="10" t="str">
        <f>IF(COUNTRY_INFO!A129=0," ",COUNTRY_INFO!A129)</f>
        <v>Ethiopia</v>
      </c>
      <c r="B129" s="10" t="str">
        <f>IF(COUNTRY_INFO!B129=0," ",COUNTRY_INFO!B129)</f>
        <v>AmharaNorth Shoa</v>
      </c>
      <c r="C129" s="87" t="str">
        <f>IF(COUNTRY_INFO!C129=0," ",COUNTRY_INFO!C129)</f>
        <v>Moretnajiru</v>
      </c>
      <c r="D129" s="67">
        <f>COUNTRY_INFO!L129</f>
        <v>0</v>
      </c>
      <c r="E129" s="61"/>
      <c r="F129" s="61"/>
      <c r="G129" s="11">
        <f>MAX('MDA1'!M129,'MDA2'!M129)</f>
        <v>0</v>
      </c>
      <c r="H129" s="11">
        <f>IF(AND(COUNTRY_INFO!H129&gt;0,COUNTRY_INFO!H129&lt;4),IF(D129&gt;MAX('MDA1'!M129,'MDA2'!M129),MAX('MDA1'!M129,'MDA2'!M129),D129),0)</f>
        <v>0</v>
      </c>
      <c r="I129" s="73">
        <f>IF(AND(COUNTRY_INFO!H129&gt;0,COUNTRY_INFO!H129&lt;4), IF(G129/D129*100&lt;&gt;0, IF(G129/D129*100&gt;100,100,G129/D129*100), "-"),0)</f>
        <v>0</v>
      </c>
      <c r="J129" s="67">
        <f>COUNTRY_INFO!M129</f>
        <v>0</v>
      </c>
      <c r="K129" s="61"/>
      <c r="L129" s="61"/>
      <c r="M129" s="11">
        <f>MAX('MDA1'!M129,MAX('MDA3'!I129,'MDA3'!L129)+MAX('MDA3'!J129,'MDA3'!M129))</f>
        <v>0</v>
      </c>
      <c r="N129" s="11">
        <f>IF(AND(COUNTRY_INFO!I129&gt;0,COUNTRY_INFO!I129&lt;4),IF(J129&gt;MAX('MDA1'!M129,MAX('MDA3'!I129,'MDA3'!L129)+MAX('MDA3'!J129,'MDA3'!M129)),MAX('MDA1'!M129,MAX('MDA3'!I129,'MDA3'!L129)+MAX('MDA3'!J129,'MDA3'!M129)),J129),0)</f>
        <v>0</v>
      </c>
      <c r="O129" s="73">
        <f>IF(AND(COUNTRY_INFO!I129&gt;0,COUNTRY_INFO!I129&lt;4), IF(M129/J129*100&lt;&gt;0, IF(M129/J129*100&gt;100,100,M129/J129*100), "-"),0)</f>
        <v>0</v>
      </c>
      <c r="P129" s="67">
        <f>COUNTRY_INFO!N129</f>
        <v>0</v>
      </c>
      <c r="Q129" s="61"/>
      <c r="R129" s="61"/>
      <c r="S129" s="11">
        <f>SUM(MAX('MDA2'!J129, 'T1'!L129, MAX(T3_R1!K129, T3_R2!K129)), MAX('MDA1'!K129, 'MDA2'!K129, 'T1'!M129, MAX(T3_R1!L129, T3_R2!L129)), MAX('MDA1'!L129, 'MDA2'!L129, 'T1'!N129, MAX(T3_R1!M129, T3_R2!M129)))</f>
        <v>0</v>
      </c>
      <c r="T129" s="11">
        <f>IF(AND(COUNTRY_INFO!J129&gt;1,COUNTRY_INFO!J129&lt;4),IF(COUNTRY_INFO!E129&gt;MAX('MDA2'!J129,'T1'!L129,MAX(T3_R1!K129,T3_R2!K129)),MAX('MDA2'!J129,'T1'!L129,MAX(T3_R1!K129,T3_R2!K129)),COUNTRY_INFO!E129),0)</f>
        <v>0</v>
      </c>
      <c r="U129" s="217">
        <f>IF(AND(COUNTRY_INFO!J129&gt;1,COUNTRY_INFO!J129&lt;4), IF(T129/COUNTRY_INFO!E129*100&lt;&gt;0, IF(T129/COUNTRY_INFO!E129*100&gt;100,100,T129/COUNTRY_INFO!E129*100), "-"),0)</f>
        <v>0</v>
      </c>
      <c r="V129" s="11">
        <f>IF(AND(COUNTRY_INFO!J129&gt;1,COUNTRY_INFO!J129&lt;4),IF(COUNTRY_INFO!F129&gt;MAX('MDA1'!K129,'MDA2'!K129,'T1'!M129,MAX(T3_R1!L129,T3_R2!L129)),MAX('MDA1'!K129,'MDA2'!K129,'T1'!M129,MAX(T3_R1!L129,T3_R2!L129)),COUNTRY_INFO!F129),0)</f>
        <v>0</v>
      </c>
      <c r="W129" s="217">
        <f>IF(AND(COUNTRY_INFO!J129&gt;1,COUNTRY_INFO!J129&lt;4), IF(V129/COUNTRY_INFO!F129*100&lt;&gt;0, IF(V129/COUNTRY_INFO!F129*100&gt;100,100,V129/COUNTRY_INFO!F129*100), "-"),0)</f>
        <v>0</v>
      </c>
      <c r="X129" s="11">
        <f t="shared" si="12"/>
        <v>0</v>
      </c>
      <c r="Y129" s="73">
        <f>IF(AND(COUNTRY_INFO!J129&gt;1,COUNTRY_INFO!J129&lt;4), IF(S129/P129*100&lt;&gt;0, IF(X129/P129*100&gt;100,100,X129/P129*100), "-"),0)</f>
        <v>0</v>
      </c>
      <c r="Z129" s="67">
        <f>COUNTRY_INFO!O129</f>
        <v>0</v>
      </c>
      <c r="AA129" s="61"/>
      <c r="AB129" s="61"/>
      <c r="AC129" s="11">
        <f>MAX('T1'!L129,'T2'!J129)+MAX('T1'!M129,'T2'!K129)+MAX('T1'!N129,'T2'!L129)</f>
        <v>0</v>
      </c>
      <c r="AD129" s="11">
        <f>IF(COUNTRY_INFO!K129=1,IF(COUNTRY_INFO!F129*0.33&gt;MAX('T1'!M129,'T2'!K129),MAX('T1'!M129,'T2'!K129),COUNTRY_INFO!F129*0.33),IF(COUNTRY_INFO!K129=2,IF(COUNTRY_INFO!F129*0.5&gt;MAX('T1'!M129,'T2'!K129),MAX('T1'!M129,'T2'!K129),COUNTRY_INFO!F129*0.5),IF(COUNTRY_INFO!K129=3,IF(COUNTRY_INFO!F129&gt;MAX('T1'!M129,'T2'!K129),MAX('T1'!M129,'T2'!K129),COUNTRY_INFO!F129),0)))</f>
        <v>0</v>
      </c>
      <c r="AE129" s="217">
        <f>IF(AND(COUNTRY_INFO!K129&gt;0,COUNTRY_INFO!K129&lt;4),IF(Z129&gt;0,IF(COUNTRY_INFO!K129=1, AD129/(COUNTRY_INFO!F129*0.33)*100, IF(COUNTRY_INFO!K129=2, AD129/(COUNTRY_INFO!F129*0.5)*100, IF(COUNTRY_INFO!K129=3, AD129/COUNTRY_INFO!F129*100))),"-"),0)</f>
        <v>0</v>
      </c>
      <c r="AF129" s="11">
        <f>IF(COUNTRY_INFO!K129=2,IF(COUNTRY_INFO!G129*0.2&gt;MAX('T1'!N129,'T2'!L129),MAX('T1'!N129,'T2'!L129),COUNTRY_INFO!G129*0.2),IF(COUNTRY_INFO!K129=3,IF(COUNTRY_INFO!G129&gt;MAX('T1'!N129,'T2'!L129),MAX('T1'!N129,'T2'!L129),COUNTRY_INFO!G129),0))</f>
        <v>0</v>
      </c>
      <c r="AG129" s="217">
        <f>IF(AND(COUNTRY_INFO!K129&gt;0,COUNTRY_INFO!K129&lt;4),IF(Z129&gt;0,IF(COUNTRY_INFO!K129=1, 0, IF(COUNTRY_INFO!K129=2, AF129/(COUNTRY_INFO!G129*0.2)*100, IF(COUNTRY_INFO!K129=3, AF129/COUNTRY_INFO!G129*100))),"-"),0)</f>
        <v>0</v>
      </c>
      <c r="AH129" s="11">
        <f t="shared" si="13"/>
        <v>0</v>
      </c>
      <c r="AI129" s="73">
        <f>IF(AND(COUNTRY_INFO!K129&gt;0,COUNTRY_INFO!K129&lt;4), IF(AC129/Z129*100&lt;&gt;0, IF(AH129/Z129*100&gt;100,100,AH129/Z129*100), "-"),0)</f>
        <v>0</v>
      </c>
      <c r="AJ129" s="261"/>
      <c r="AK129" s="260">
        <f>IF(AND(D129&lt;&gt;0, D129&lt;&gt;"Unknown",D129&lt;&gt;"Stopped",D129&lt;&gt;"Not required"),D129/COUNTRY_INFO!D129, 0)</f>
        <v>0</v>
      </c>
      <c r="AL129" s="260">
        <f>IF(AND(J129&lt;&gt;0,J129&lt;&gt;"Unknown",J129&lt;&gt;"Stopped",J129&lt;&gt;"Not required"),J129/COUNTRY_INFO!D129, 0)</f>
        <v>0</v>
      </c>
      <c r="AM129" s="260">
        <f>IF(AND(P129&lt;&gt;0,P129&lt;&gt;"Unknown",P129&lt;&gt;"Not required"),P129/(COUNTRY_INFO!E129+COUNTRY_INFO!F129), 0)</f>
        <v>0</v>
      </c>
      <c r="AN129" s="260">
        <f>IF(AND(Z129&lt;&gt;0,Z129&lt;&gt;"Unknown",Z129&lt;&gt;"Not required"),IF(COUNTRY_INFO!K129=1,1,IF(COUNTRY_INFO!K129=2,0.5*COUNTRY_INFO!F129/(0.5*COUNTRY_INFO!F129+0.2*COUNTRY_INFO!G129),IF(COUNTRY_INFO!K129=3,COUNTRY_INFO!F129/(COUNTRY_INFO!F129+COUNTRY_INFO!G129)))),0)</f>
        <v>0</v>
      </c>
      <c r="AO129" s="260">
        <f>IF(AND(Z129&lt;&gt;0,Z129&lt;&gt;"Unknown",Z129&lt;&gt;"Not required"),IF(COUNTRY_INFO!K129=1,0,IF(COUNTRY_INFO!K129=2,0.2*COUNTRY_INFO!G129/(0.5*COUNTRY_INFO!F129+0.2*COUNTRY_INFO!G129),IF(COUNTRY_INFO!K129=3,COUNTRY_INFO!G129/(COUNTRY_INFO!F129+COUNTRY_INFO!G129)))),0)</f>
        <v>0</v>
      </c>
      <c r="AP129" s="259">
        <f>MAX(COUNTRY_INFO!D129*AK129*PROFILE!$G$7,COUNTRY_INFO!D129*AL129*PROFILE!$G$7)</f>
        <v>0</v>
      </c>
      <c r="AQ129" s="259">
        <f>MAX(COUNTRY_INFO!D129*AK129*PROFILE!$G$8,COUNTRY_INFO!D129*AL129*PROFILE!$G$8,COUNTRY_INFO!D129*AM129*PROFILE!$G$8)</f>
        <v>0</v>
      </c>
      <c r="AR129" s="259">
        <f>MAX(COUNTRY_INFO!D129*AK129*PROFILE!$G$9,COUNTRY_INFO!D129*AL129*PROFILE!$G$9,COUNTRY_INFO!D129*AM129*PROFILE!$G$9,IF(AND(DISTRICT!Z129&lt;&gt;"Unknown",Z129&lt;&gt;"Not required"),COUNTRY_INFO!O129*DISTRICT!AN129,0))</f>
        <v>0</v>
      </c>
      <c r="AS129" s="259">
        <f>MAX(COUNTRY_INFO!D129*AK129*PROFILE!$G$10,COUNTRY_INFO!D129*AL129*PROFILE!$G$10,IF(AND(DISTRICT!Z129&lt;&gt;"Unknown",Z129&lt;&gt;"Not required"),COUNTRY_INFO!O129*DISTRICT!AO129,0))</f>
        <v>0</v>
      </c>
      <c r="AT129" s="259">
        <f t="shared" si="14"/>
        <v>0</v>
      </c>
      <c r="AU129" s="258">
        <f t="shared" si="9"/>
        <v>0</v>
      </c>
      <c r="AV129" s="259">
        <f>MAX('MDA2'!J129,'T1'!L129,'T2'!J129,T3_R1!K129,T3_R2!K129)</f>
        <v>0</v>
      </c>
      <c r="AW129" s="259">
        <f>MAX('MDA1'!K129,'MDA2'!K129,'MDA3'!I129,'MDA3'!L129,'T1'!M129,'T2'!K129,T3_R1!L129,T3_R2!L129)</f>
        <v>0</v>
      </c>
      <c r="AX129" s="259">
        <f>MAX('MDA1'!L129,'MDA2'!L129,'MDA3'!J129,'MDA3'!M129,'T1'!N129,'T2'!L129,T3_R1!M129,T3_R2!M129)</f>
        <v>0</v>
      </c>
      <c r="AY129" s="259">
        <f t="shared" si="15"/>
        <v>0</v>
      </c>
      <c r="AZ129" s="259">
        <f>MAX('MDA2'!J129,T129)</f>
        <v>0</v>
      </c>
      <c r="BA129" s="259">
        <f>MAX('MDA1'!K129,'MDA2'!K129,'MDA3'!I129,'MDA3'!L129,V129,AD129)</f>
        <v>0</v>
      </c>
      <c r="BB129" s="259">
        <f>MAX('MDA1'!L129,'MDA2'!L129,'MDA3'!J129,'MDA3'!M129,AF129)</f>
        <v>0</v>
      </c>
      <c r="BC129" s="259">
        <f t="shared" si="10"/>
        <v>0</v>
      </c>
      <c r="BD129" s="260">
        <f t="shared" si="11"/>
        <v>0</v>
      </c>
    </row>
    <row r="130" spans="1:56" x14ac:dyDescent="0.2">
      <c r="A130" s="10" t="str">
        <f>IF(COUNTRY_INFO!A130=0," ",COUNTRY_INFO!A130)</f>
        <v>Ethiopia</v>
      </c>
      <c r="B130" s="10" t="str">
        <f>IF(COUNTRY_INFO!B130=0," ",COUNTRY_INFO!B130)</f>
        <v>AmharaNorth Shoa</v>
      </c>
      <c r="C130" s="87" t="str">
        <f>IF(COUNTRY_INFO!C130=0," ",COUNTRY_INFO!C130)</f>
        <v>Shewarobit Town</v>
      </c>
      <c r="D130" s="67">
        <f>COUNTRY_INFO!L130</f>
        <v>0</v>
      </c>
      <c r="E130" s="61"/>
      <c r="F130" s="61"/>
      <c r="G130" s="11">
        <f>MAX('MDA1'!M130,'MDA2'!M130)</f>
        <v>0</v>
      </c>
      <c r="H130" s="11">
        <f>IF(AND(COUNTRY_INFO!H130&gt;0,COUNTRY_INFO!H130&lt;4),IF(D130&gt;MAX('MDA1'!M130,'MDA2'!M130),MAX('MDA1'!M130,'MDA2'!M130),D130),0)</f>
        <v>0</v>
      </c>
      <c r="I130" s="73">
        <f>IF(AND(COUNTRY_INFO!H130&gt;0,COUNTRY_INFO!H130&lt;4), IF(G130/D130*100&lt;&gt;0, IF(G130/D130*100&gt;100,100,G130/D130*100), "-"),0)</f>
        <v>0</v>
      </c>
      <c r="J130" s="67">
        <f>COUNTRY_INFO!M130</f>
        <v>0</v>
      </c>
      <c r="K130" s="61"/>
      <c r="L130" s="61"/>
      <c r="M130" s="11">
        <f>MAX('MDA1'!M130,MAX('MDA3'!I130,'MDA3'!L130)+MAX('MDA3'!J130,'MDA3'!M130))</f>
        <v>0</v>
      </c>
      <c r="N130" s="11">
        <f>IF(AND(COUNTRY_INFO!I130&gt;0,COUNTRY_INFO!I130&lt;4),IF(J130&gt;MAX('MDA1'!M130,MAX('MDA3'!I130,'MDA3'!L130)+MAX('MDA3'!J130,'MDA3'!M130)),MAX('MDA1'!M130,MAX('MDA3'!I130,'MDA3'!L130)+MAX('MDA3'!J130,'MDA3'!M130)),J130),0)</f>
        <v>0</v>
      </c>
      <c r="O130" s="73">
        <f>IF(AND(COUNTRY_INFO!I130&gt;0,COUNTRY_INFO!I130&lt;4), IF(M130/J130*100&lt;&gt;0, IF(M130/J130*100&gt;100,100,M130/J130*100), "-"),0)</f>
        <v>0</v>
      </c>
      <c r="P130" s="67">
        <f>COUNTRY_INFO!N130</f>
        <v>0</v>
      </c>
      <c r="Q130" s="61"/>
      <c r="R130" s="61"/>
      <c r="S130" s="11">
        <f>SUM(MAX('MDA2'!J130, 'T1'!L130, MAX(T3_R1!K130, T3_R2!K130)), MAX('MDA1'!K130, 'MDA2'!K130, 'T1'!M130, MAX(T3_R1!L130, T3_R2!L130)), MAX('MDA1'!L130, 'MDA2'!L130, 'T1'!N130, MAX(T3_R1!M130, T3_R2!M130)))</f>
        <v>0</v>
      </c>
      <c r="T130" s="11">
        <f>IF(AND(COUNTRY_INFO!J130&gt;1,COUNTRY_INFO!J130&lt;4),IF(COUNTRY_INFO!E130&gt;MAX('MDA2'!J130,'T1'!L130,MAX(T3_R1!K130,T3_R2!K130)),MAX('MDA2'!J130,'T1'!L130,MAX(T3_R1!K130,T3_R2!K130)),COUNTRY_INFO!E130),0)</f>
        <v>0</v>
      </c>
      <c r="U130" s="217">
        <f>IF(AND(COUNTRY_INFO!J130&gt;1,COUNTRY_INFO!J130&lt;4), IF(T130/COUNTRY_INFO!E130*100&lt;&gt;0, IF(T130/COUNTRY_INFO!E130*100&gt;100,100,T130/COUNTRY_INFO!E130*100), "-"),0)</f>
        <v>0</v>
      </c>
      <c r="V130" s="11">
        <f>IF(AND(COUNTRY_INFO!J130&gt;1,COUNTRY_INFO!J130&lt;4),IF(COUNTRY_INFO!F130&gt;MAX('MDA1'!K130,'MDA2'!K130,'T1'!M130,MAX(T3_R1!L130,T3_R2!L130)),MAX('MDA1'!K130,'MDA2'!K130,'T1'!M130,MAX(T3_R1!L130,T3_R2!L130)),COUNTRY_INFO!F130),0)</f>
        <v>0</v>
      </c>
      <c r="W130" s="217">
        <f>IF(AND(COUNTRY_INFO!J130&gt;1,COUNTRY_INFO!J130&lt;4), IF(V130/COUNTRY_INFO!F130*100&lt;&gt;0, IF(V130/COUNTRY_INFO!F130*100&gt;100,100,V130/COUNTRY_INFO!F130*100), "-"),0)</f>
        <v>0</v>
      </c>
      <c r="X130" s="11">
        <f t="shared" si="12"/>
        <v>0</v>
      </c>
      <c r="Y130" s="73">
        <f>IF(AND(COUNTRY_INFO!J130&gt;1,COUNTRY_INFO!J130&lt;4), IF(S130/P130*100&lt;&gt;0, IF(X130/P130*100&gt;100,100,X130/P130*100), "-"),0)</f>
        <v>0</v>
      </c>
      <c r="Z130" s="67">
        <f>COUNTRY_INFO!O130</f>
        <v>46934</v>
      </c>
      <c r="AA130" s="61"/>
      <c r="AB130" s="61"/>
      <c r="AC130" s="11">
        <f>MAX('T1'!L130,'T2'!J130)+MAX('T1'!M130,'T2'!K130)+MAX('T1'!N130,'T2'!L130)</f>
        <v>11014</v>
      </c>
      <c r="AD130" s="11">
        <f>IF(COUNTRY_INFO!K130=1,IF(COUNTRY_INFO!F130*0.33&gt;MAX('T1'!M130,'T2'!K130),MAX('T1'!M130,'T2'!K130),COUNTRY_INFO!F130*0.33),IF(COUNTRY_INFO!K130=2,IF(COUNTRY_INFO!F130*0.5&gt;MAX('T1'!M130,'T2'!K130),MAX('T1'!M130,'T2'!K130),COUNTRY_INFO!F130*0.5),IF(COUNTRY_INFO!K130=3,IF(COUNTRY_INFO!F130&gt;MAX('T1'!M130,'T2'!K130),MAX('T1'!M130,'T2'!K130),COUNTRY_INFO!F130),0)))</f>
        <v>11014</v>
      </c>
      <c r="AE130" s="217">
        <f>IF(AND(COUNTRY_INFO!K130&gt;0,COUNTRY_INFO!K130&lt;4),IF(Z130&gt;0,IF(COUNTRY_INFO!K130=1, AD130/(COUNTRY_INFO!F130*0.33)*100, IF(COUNTRY_INFO!K130=2, AD130/(COUNTRY_INFO!F130*0.5)*100, IF(COUNTRY_INFO!K130=3, AD130/COUNTRY_INFO!F130*100))),"-"),0)</f>
        <v>69.770682883567716</v>
      </c>
      <c r="AF130" s="11">
        <f>IF(COUNTRY_INFO!K130=2,IF(COUNTRY_INFO!G130*0.2&gt;MAX('T1'!N130,'T2'!L130),MAX('T1'!N130,'T2'!L130),COUNTRY_INFO!G130*0.2),IF(COUNTRY_INFO!K130=3,IF(COUNTRY_INFO!G130&gt;MAX('T1'!N130,'T2'!L130),MAX('T1'!N130,'T2'!L130),COUNTRY_INFO!G130),0))</f>
        <v>0</v>
      </c>
      <c r="AG130" s="217">
        <f>IF(AND(COUNTRY_INFO!K130&gt;0,COUNTRY_INFO!K130&lt;4),IF(Z130&gt;0,IF(COUNTRY_INFO!K130=1, 0, IF(COUNTRY_INFO!K130=2, AF130/(COUNTRY_INFO!G130*0.2)*100, IF(COUNTRY_INFO!K130=3, AF130/COUNTRY_INFO!G130*100))),"-"),0)</f>
        <v>0</v>
      </c>
      <c r="AH130" s="11">
        <f t="shared" si="13"/>
        <v>11014</v>
      </c>
      <c r="AI130" s="73">
        <f>IF(AND(COUNTRY_INFO!K130&gt;0,COUNTRY_INFO!K130&lt;4), IF(AC130/Z130*100&lt;&gt;0, IF(AH130/Z130*100&gt;100,100,AH130/Z130*100), "-"),0)</f>
        <v>23.466996207440236</v>
      </c>
      <c r="AJ130" s="261"/>
      <c r="AK130" s="260">
        <f>IF(AND(D130&lt;&gt;0, D130&lt;&gt;"Unknown",D130&lt;&gt;"Stopped",D130&lt;&gt;"Not required"),D130/COUNTRY_INFO!D130, 0)</f>
        <v>0</v>
      </c>
      <c r="AL130" s="260">
        <f>IF(AND(J130&lt;&gt;0,J130&lt;&gt;"Unknown",J130&lt;&gt;"Stopped",J130&lt;&gt;"Not required"),J130/COUNTRY_INFO!D130, 0)</f>
        <v>0</v>
      </c>
      <c r="AM130" s="260">
        <f>IF(AND(P130&lt;&gt;0,P130&lt;&gt;"Unknown",P130&lt;&gt;"Not required"),P130/(COUNTRY_INFO!E130+COUNTRY_INFO!F130), 0)</f>
        <v>0</v>
      </c>
      <c r="AN130" s="260">
        <f>IF(AND(Z130&lt;&gt;0,Z130&lt;&gt;"Unknown",Z130&lt;&gt;"Not required"),IF(COUNTRY_INFO!K130=1,1,IF(COUNTRY_INFO!K130=2,0.5*COUNTRY_INFO!F130/(0.5*COUNTRY_INFO!F130+0.2*COUNTRY_INFO!G130),IF(COUNTRY_INFO!K130=3,COUNTRY_INFO!F130/(COUNTRY_INFO!F130+COUNTRY_INFO!G130)))),0)</f>
        <v>0.33634465419525289</v>
      </c>
      <c r="AO130" s="260">
        <f>IF(AND(Z130&lt;&gt;0,Z130&lt;&gt;"Unknown",Z130&lt;&gt;"Not required"),IF(COUNTRY_INFO!K130=1,0,IF(COUNTRY_INFO!K130=2,0.2*COUNTRY_INFO!G130/(0.5*COUNTRY_INFO!F130+0.2*COUNTRY_INFO!G130),IF(COUNTRY_INFO!K130=3,COUNTRY_INFO!G130/(COUNTRY_INFO!F130+COUNTRY_INFO!G130)))),0)</f>
        <v>0.66365534580474705</v>
      </c>
      <c r="AP130" s="259">
        <f>MAX(COUNTRY_INFO!D130*AK130*PROFILE!$G$7,COUNTRY_INFO!D130*AL130*PROFILE!$G$7)</f>
        <v>0</v>
      </c>
      <c r="AQ130" s="259">
        <f>MAX(COUNTRY_INFO!D130*AK130*PROFILE!$G$8,COUNTRY_INFO!D130*AL130*PROFILE!$G$8,COUNTRY_INFO!D130*AM130*PROFILE!$G$8)</f>
        <v>0</v>
      </c>
      <c r="AR130" s="259">
        <f>MAX(COUNTRY_INFO!D130*AK130*PROFILE!$G$9,COUNTRY_INFO!D130*AL130*PROFILE!$G$9,COUNTRY_INFO!D130*AM130*PROFILE!$G$9,IF(AND(DISTRICT!Z130&lt;&gt;"Unknown",Z130&lt;&gt;"Not required"),COUNTRY_INFO!O130*DISTRICT!AN130,0))</f>
        <v>15786</v>
      </c>
      <c r="AS130" s="259">
        <f>MAX(COUNTRY_INFO!D130*AK130*PROFILE!$G$10,COUNTRY_INFO!D130*AL130*PROFILE!$G$10,IF(AND(DISTRICT!Z130&lt;&gt;"Unknown",Z130&lt;&gt;"Not required"),COUNTRY_INFO!O130*DISTRICT!AO130,0))</f>
        <v>31148</v>
      </c>
      <c r="AT130" s="259">
        <f t="shared" si="14"/>
        <v>46934</v>
      </c>
      <c r="AU130" s="258" t="str">
        <f t="shared" si="9"/>
        <v>Y</v>
      </c>
      <c r="AV130" s="259">
        <f>MAX('MDA2'!J130,'T1'!L130,'T2'!J130,T3_R1!K130,T3_R2!K130)</f>
        <v>0</v>
      </c>
      <c r="AW130" s="259">
        <f>MAX('MDA1'!K130,'MDA2'!K130,'MDA3'!I130,'MDA3'!L130,'T1'!M130,'T2'!K130,T3_R1!L130,T3_R2!L130)</f>
        <v>11014</v>
      </c>
      <c r="AX130" s="259">
        <f>MAX('MDA1'!L130,'MDA2'!L130,'MDA3'!J130,'MDA3'!M130,'T1'!N130,'T2'!L130,T3_R1!M130,T3_R2!M130)</f>
        <v>0</v>
      </c>
      <c r="AY130" s="259">
        <f t="shared" si="15"/>
        <v>11014</v>
      </c>
      <c r="AZ130" s="259">
        <f>MAX('MDA2'!J130,T130)</f>
        <v>0</v>
      </c>
      <c r="BA130" s="259">
        <f>MAX('MDA1'!K130,'MDA2'!K130,'MDA3'!I130,'MDA3'!L130,V130,AD130)</f>
        <v>11014</v>
      </c>
      <c r="BB130" s="259">
        <f>MAX('MDA1'!L130,'MDA2'!L130,'MDA3'!J130,'MDA3'!M130,AF130)</f>
        <v>0</v>
      </c>
      <c r="BC130" s="259">
        <f t="shared" si="10"/>
        <v>11014</v>
      </c>
      <c r="BD130" s="260">
        <f t="shared" si="11"/>
        <v>23.466996207440236</v>
      </c>
    </row>
    <row r="131" spans="1:56" x14ac:dyDescent="0.2">
      <c r="A131" s="10" t="str">
        <f>IF(COUNTRY_INFO!A131=0," ",COUNTRY_INFO!A131)</f>
        <v>Ethiopia</v>
      </c>
      <c r="B131" s="10" t="str">
        <f>IF(COUNTRY_INFO!B131=0," ",COUNTRY_INFO!B131)</f>
        <v>AmharaNorth Shoa</v>
      </c>
      <c r="C131" s="87" t="str">
        <f>IF(COUNTRY_INFO!C131=0," ",COUNTRY_INFO!C131)</f>
        <v>Siyadebirnawayu</v>
      </c>
      <c r="D131" s="67">
        <f>COUNTRY_INFO!L131</f>
        <v>0</v>
      </c>
      <c r="E131" s="61"/>
      <c r="F131" s="61"/>
      <c r="G131" s="11">
        <f>MAX('MDA1'!M131,'MDA2'!M131)</f>
        <v>0</v>
      </c>
      <c r="H131" s="11">
        <f>IF(AND(COUNTRY_INFO!H131&gt;0,COUNTRY_INFO!H131&lt;4),IF(D131&gt;MAX('MDA1'!M131,'MDA2'!M131),MAX('MDA1'!M131,'MDA2'!M131),D131),0)</f>
        <v>0</v>
      </c>
      <c r="I131" s="73">
        <f>IF(AND(COUNTRY_INFO!H131&gt;0,COUNTRY_INFO!H131&lt;4), IF(G131/D131*100&lt;&gt;0, IF(G131/D131*100&gt;100,100,G131/D131*100), "-"),0)</f>
        <v>0</v>
      </c>
      <c r="J131" s="67">
        <f>COUNTRY_INFO!M131</f>
        <v>0</v>
      </c>
      <c r="K131" s="61"/>
      <c r="L131" s="61"/>
      <c r="M131" s="11">
        <f>MAX('MDA1'!M131,MAX('MDA3'!I131,'MDA3'!L131)+MAX('MDA3'!J131,'MDA3'!M131))</f>
        <v>0</v>
      </c>
      <c r="N131" s="11">
        <f>IF(AND(COUNTRY_INFO!I131&gt;0,COUNTRY_INFO!I131&lt;4),IF(J131&gt;MAX('MDA1'!M131,MAX('MDA3'!I131,'MDA3'!L131)+MAX('MDA3'!J131,'MDA3'!M131)),MAX('MDA1'!M131,MAX('MDA3'!I131,'MDA3'!L131)+MAX('MDA3'!J131,'MDA3'!M131)),J131),0)</f>
        <v>0</v>
      </c>
      <c r="O131" s="73">
        <f>IF(AND(COUNTRY_INFO!I131&gt;0,COUNTRY_INFO!I131&lt;4), IF(M131/J131*100&lt;&gt;0, IF(M131/J131*100&gt;100,100,M131/J131*100), "-"),0)</f>
        <v>0</v>
      </c>
      <c r="P131" s="67">
        <f>COUNTRY_INFO!N131</f>
        <v>0</v>
      </c>
      <c r="Q131" s="61"/>
      <c r="R131" s="61"/>
      <c r="S131" s="11">
        <f>SUM(MAX('MDA2'!J131, 'T1'!L131, MAX(T3_R1!K131, T3_R2!K131)), MAX('MDA1'!K131, 'MDA2'!K131, 'T1'!M131, MAX(T3_R1!L131, T3_R2!L131)), MAX('MDA1'!L131, 'MDA2'!L131, 'T1'!N131, MAX(T3_R1!M131, T3_R2!M131)))</f>
        <v>0</v>
      </c>
      <c r="T131" s="11">
        <f>IF(AND(COUNTRY_INFO!J131&gt;1,COUNTRY_INFO!J131&lt;4),IF(COUNTRY_INFO!E131&gt;MAX('MDA2'!J131,'T1'!L131,MAX(T3_R1!K131,T3_R2!K131)),MAX('MDA2'!J131,'T1'!L131,MAX(T3_R1!K131,T3_R2!K131)),COUNTRY_INFO!E131),0)</f>
        <v>0</v>
      </c>
      <c r="U131" s="217">
        <f>IF(AND(COUNTRY_INFO!J131&gt;1,COUNTRY_INFO!J131&lt;4), IF(T131/COUNTRY_INFO!E131*100&lt;&gt;0, IF(T131/COUNTRY_INFO!E131*100&gt;100,100,T131/COUNTRY_INFO!E131*100), "-"),0)</f>
        <v>0</v>
      </c>
      <c r="V131" s="11">
        <f>IF(AND(COUNTRY_INFO!J131&gt;1,COUNTRY_INFO!J131&lt;4),IF(COUNTRY_INFO!F131&gt;MAX('MDA1'!K131,'MDA2'!K131,'T1'!M131,MAX(T3_R1!L131,T3_R2!L131)),MAX('MDA1'!K131,'MDA2'!K131,'T1'!M131,MAX(T3_R1!L131,T3_R2!L131)),COUNTRY_INFO!F131),0)</f>
        <v>0</v>
      </c>
      <c r="W131" s="217">
        <f>IF(AND(COUNTRY_INFO!J131&gt;1,COUNTRY_INFO!J131&lt;4), IF(V131/COUNTRY_INFO!F131*100&lt;&gt;0, IF(V131/COUNTRY_INFO!F131*100&gt;100,100,V131/COUNTRY_INFO!F131*100), "-"),0)</f>
        <v>0</v>
      </c>
      <c r="X131" s="11">
        <f t="shared" si="12"/>
        <v>0</v>
      </c>
      <c r="Y131" s="73">
        <f>IF(AND(COUNTRY_INFO!J131&gt;1,COUNTRY_INFO!J131&lt;4), IF(S131/P131*100&lt;&gt;0, IF(X131/P131*100&gt;100,100,X131/P131*100), "-"),0)</f>
        <v>0</v>
      </c>
      <c r="Z131" s="67">
        <f>COUNTRY_INFO!O131</f>
        <v>18864.7</v>
      </c>
      <c r="AA131" s="61"/>
      <c r="AB131" s="61"/>
      <c r="AC131" s="11">
        <f>MAX('T1'!L131,'T2'!J131)+MAX('T1'!M131,'T2'!K131)+MAX('T1'!N131,'T2'!L131)</f>
        <v>17943</v>
      </c>
      <c r="AD131" s="11">
        <f>IF(COUNTRY_INFO!K131=1,IF(COUNTRY_INFO!F131*0.33&gt;MAX('T1'!M131,'T2'!K131),MAX('T1'!M131,'T2'!K131),COUNTRY_INFO!F131*0.33),IF(COUNTRY_INFO!K131=2,IF(COUNTRY_INFO!F131*0.5&gt;MAX('T1'!M131,'T2'!K131),MAX('T1'!M131,'T2'!K131),COUNTRY_INFO!F131*0.5),IF(COUNTRY_INFO!K131=3,IF(COUNTRY_INFO!F131&gt;MAX('T1'!M131,'T2'!K131),MAX('T1'!M131,'T2'!K131),COUNTRY_INFO!F131),0)))</f>
        <v>10543.5</v>
      </c>
      <c r="AE131" s="217">
        <f>IF(AND(COUNTRY_INFO!K131&gt;0,COUNTRY_INFO!K131&lt;4),IF(Z131&gt;0,IF(COUNTRY_INFO!K131=1, AD131/(COUNTRY_INFO!F131*0.33)*100, IF(COUNTRY_INFO!K131=2, AD131/(COUNTRY_INFO!F131*0.5)*100, IF(COUNTRY_INFO!K131=3, AD131/COUNTRY_INFO!F131*100))),"-"),0)</f>
        <v>100</v>
      </c>
      <c r="AF131" s="11">
        <f>IF(COUNTRY_INFO!K131=2,IF(COUNTRY_INFO!G131*0.2&gt;MAX('T1'!N131,'T2'!L131),MAX('T1'!N131,'T2'!L131),COUNTRY_INFO!G131*0.2),IF(COUNTRY_INFO!K131=3,IF(COUNTRY_INFO!G131&gt;MAX('T1'!N131,'T2'!L131),MAX('T1'!N131,'T2'!L131),COUNTRY_INFO!G131),0))</f>
        <v>0</v>
      </c>
      <c r="AG131" s="217">
        <f>IF(AND(COUNTRY_INFO!K131&gt;0,COUNTRY_INFO!K131&lt;4),IF(Z131&gt;0,IF(COUNTRY_INFO!K131=1, 0, IF(COUNTRY_INFO!K131=2, AF131/(COUNTRY_INFO!G131*0.2)*100, IF(COUNTRY_INFO!K131=3, AF131/COUNTRY_INFO!G131*100))),"-"),0)</f>
        <v>0</v>
      </c>
      <c r="AH131" s="11">
        <f t="shared" si="13"/>
        <v>10543.5</v>
      </c>
      <c r="AI131" s="73">
        <f>IF(AND(COUNTRY_INFO!K131&gt;0,COUNTRY_INFO!K131&lt;4), IF(AC131/Z131*100&lt;&gt;0, IF(AH131/Z131*100&gt;100,100,AH131/Z131*100), "-"),0)</f>
        <v>55.890101618366572</v>
      </c>
      <c r="AJ131" s="261"/>
      <c r="AK131" s="260">
        <f>IF(AND(D131&lt;&gt;0, D131&lt;&gt;"Unknown",D131&lt;&gt;"Stopped",D131&lt;&gt;"Not required"),D131/COUNTRY_INFO!D131, 0)</f>
        <v>0</v>
      </c>
      <c r="AL131" s="260">
        <f>IF(AND(J131&lt;&gt;0,J131&lt;&gt;"Unknown",J131&lt;&gt;"Stopped",J131&lt;&gt;"Not required"),J131/COUNTRY_INFO!D131, 0)</f>
        <v>0</v>
      </c>
      <c r="AM131" s="260">
        <f>IF(AND(P131&lt;&gt;0,P131&lt;&gt;"Unknown",P131&lt;&gt;"Not required"),P131/(COUNTRY_INFO!E131+COUNTRY_INFO!F131), 0)</f>
        <v>0</v>
      </c>
      <c r="AN131" s="260">
        <f>IF(AND(Z131&lt;&gt;0,Z131&lt;&gt;"Unknown",Z131&lt;&gt;"Not required"),IF(COUNTRY_INFO!K131=1,1,IF(COUNTRY_INFO!K131=2,0.5*COUNTRY_INFO!F131/(0.5*COUNTRY_INFO!F131+0.2*COUNTRY_INFO!G131),IF(COUNTRY_INFO!K131=3,COUNTRY_INFO!F131/(COUNTRY_INFO!F131+COUNTRY_INFO!G131)))),0)</f>
        <v>0.55890101618366572</v>
      </c>
      <c r="AO131" s="260">
        <f>IF(AND(Z131&lt;&gt;0,Z131&lt;&gt;"Unknown",Z131&lt;&gt;"Not required"),IF(COUNTRY_INFO!K131=1,0,IF(COUNTRY_INFO!K131=2,0.2*COUNTRY_INFO!G131/(0.5*COUNTRY_INFO!F131+0.2*COUNTRY_INFO!G131),IF(COUNTRY_INFO!K131=3,COUNTRY_INFO!G131/(COUNTRY_INFO!F131+COUNTRY_INFO!G131)))),0)</f>
        <v>0.44109898381633422</v>
      </c>
      <c r="AP131" s="259">
        <f>MAX(COUNTRY_INFO!D131*AK131*PROFILE!$G$7,COUNTRY_INFO!D131*AL131*PROFILE!$G$7)</f>
        <v>0</v>
      </c>
      <c r="AQ131" s="259">
        <f>MAX(COUNTRY_INFO!D131*AK131*PROFILE!$G$8,COUNTRY_INFO!D131*AL131*PROFILE!$G$8,COUNTRY_INFO!D131*AM131*PROFILE!$G$8)</f>
        <v>0</v>
      </c>
      <c r="AR131" s="259">
        <f>MAX(COUNTRY_INFO!D131*AK131*PROFILE!$G$9,COUNTRY_INFO!D131*AL131*PROFILE!$G$9,COUNTRY_INFO!D131*AM131*PROFILE!$G$9,IF(AND(DISTRICT!Z131&lt;&gt;"Unknown",Z131&lt;&gt;"Not required"),COUNTRY_INFO!O131*DISTRICT!AN131,0))</f>
        <v>10543.5</v>
      </c>
      <c r="AS131" s="259">
        <f>MAX(COUNTRY_INFO!D131*AK131*PROFILE!$G$10,COUNTRY_INFO!D131*AL131*PROFILE!$G$10,IF(AND(DISTRICT!Z131&lt;&gt;"Unknown",Z131&lt;&gt;"Not required"),COUNTRY_INFO!O131*DISTRICT!AO131,0))</f>
        <v>8321.2000000000007</v>
      </c>
      <c r="AT131" s="259">
        <f t="shared" si="14"/>
        <v>18864.7</v>
      </c>
      <c r="AU131" s="258" t="str">
        <f t="shared" si="9"/>
        <v>Y</v>
      </c>
      <c r="AV131" s="259">
        <f>MAX('MDA2'!J131,'T1'!L131,'T2'!J131,T3_R1!K131,T3_R2!K131)</f>
        <v>0</v>
      </c>
      <c r="AW131" s="259">
        <f>MAX('MDA1'!K131,'MDA2'!K131,'MDA3'!I131,'MDA3'!L131,'T1'!M131,'T2'!K131,T3_R1!L131,T3_R2!L131)</f>
        <v>17943</v>
      </c>
      <c r="AX131" s="259">
        <f>MAX('MDA1'!L131,'MDA2'!L131,'MDA3'!J131,'MDA3'!M131,'T1'!N131,'T2'!L131,T3_R1!M131,T3_R2!M131)</f>
        <v>0</v>
      </c>
      <c r="AY131" s="259">
        <f t="shared" si="15"/>
        <v>17943</v>
      </c>
      <c r="AZ131" s="259">
        <f>MAX('MDA2'!J131,T131)</f>
        <v>0</v>
      </c>
      <c r="BA131" s="259">
        <f>MAX('MDA1'!K131,'MDA2'!K131,'MDA3'!I131,'MDA3'!L131,V131,AD131)</f>
        <v>10543.5</v>
      </c>
      <c r="BB131" s="259">
        <f>MAX('MDA1'!L131,'MDA2'!L131,'MDA3'!J131,'MDA3'!M131,AF131)</f>
        <v>0</v>
      </c>
      <c r="BC131" s="259">
        <f t="shared" si="10"/>
        <v>10543.5</v>
      </c>
      <c r="BD131" s="260">
        <f t="shared" si="11"/>
        <v>55.890101618366572</v>
      </c>
    </row>
    <row r="132" spans="1:56" x14ac:dyDescent="0.2">
      <c r="A132" s="10" t="str">
        <f>IF(COUNTRY_INFO!A132=0," ",COUNTRY_INFO!A132)</f>
        <v>Ethiopia</v>
      </c>
      <c r="B132" s="10" t="str">
        <f>IF(COUNTRY_INFO!B132=0," ",COUNTRY_INFO!B132)</f>
        <v>AmharaNorth Shoa</v>
      </c>
      <c r="C132" s="87" t="str">
        <f>IF(COUNTRY_INFO!C132=0," ",COUNTRY_INFO!C132)</f>
        <v>Tarmaber</v>
      </c>
      <c r="D132" s="67">
        <f>COUNTRY_INFO!L132</f>
        <v>0</v>
      </c>
      <c r="E132" s="61"/>
      <c r="F132" s="61"/>
      <c r="G132" s="11">
        <f>MAX('MDA1'!M132,'MDA2'!M132)</f>
        <v>0</v>
      </c>
      <c r="H132" s="11">
        <f>IF(AND(COUNTRY_INFO!H132&gt;0,COUNTRY_INFO!H132&lt;4),IF(D132&gt;MAX('MDA1'!M132,'MDA2'!M132),MAX('MDA1'!M132,'MDA2'!M132),D132),0)</f>
        <v>0</v>
      </c>
      <c r="I132" s="73">
        <f>IF(AND(COUNTRY_INFO!H132&gt;0,COUNTRY_INFO!H132&lt;4), IF(G132/D132*100&lt;&gt;0, IF(G132/D132*100&gt;100,100,G132/D132*100), "-"),0)</f>
        <v>0</v>
      </c>
      <c r="J132" s="67">
        <f>COUNTRY_INFO!M132</f>
        <v>0</v>
      </c>
      <c r="K132" s="61"/>
      <c r="L132" s="61"/>
      <c r="M132" s="11">
        <f>MAX('MDA1'!M132,MAX('MDA3'!I132,'MDA3'!L132)+MAX('MDA3'!J132,'MDA3'!M132))</f>
        <v>0</v>
      </c>
      <c r="N132" s="11">
        <f>IF(AND(COUNTRY_INFO!I132&gt;0,COUNTRY_INFO!I132&lt;4),IF(J132&gt;MAX('MDA1'!M132,MAX('MDA3'!I132,'MDA3'!L132)+MAX('MDA3'!J132,'MDA3'!M132)),MAX('MDA1'!M132,MAX('MDA3'!I132,'MDA3'!L132)+MAX('MDA3'!J132,'MDA3'!M132)),J132),0)</f>
        <v>0</v>
      </c>
      <c r="O132" s="73">
        <f>IF(AND(COUNTRY_INFO!I132&gt;0,COUNTRY_INFO!I132&lt;4), IF(M132/J132*100&lt;&gt;0, IF(M132/J132*100&gt;100,100,M132/J132*100), "-"),0)</f>
        <v>0</v>
      </c>
      <c r="P132" s="67">
        <f>COUNTRY_INFO!N132</f>
        <v>45514</v>
      </c>
      <c r="Q132" s="61"/>
      <c r="R132" s="61"/>
      <c r="S132" s="11">
        <f>SUM(MAX('MDA2'!J132, 'T1'!L132, MAX(T3_R1!K132, T3_R2!K132)), MAX('MDA1'!K132, 'MDA2'!K132, 'T1'!M132, MAX(T3_R1!L132, T3_R2!L132)), MAX('MDA1'!L132, 'MDA2'!L132, 'T1'!N132, MAX(T3_R1!M132, T3_R2!M132)))</f>
        <v>28205</v>
      </c>
      <c r="T132" s="11">
        <f>IF(AND(COUNTRY_INFO!J132&gt;1,COUNTRY_INFO!J132&lt;4),IF(COUNTRY_INFO!E132&gt;MAX('MDA2'!J132,'T1'!L132,MAX(T3_R1!K132,T3_R2!K132)),MAX('MDA2'!J132,'T1'!L132,MAX(T3_R1!K132,T3_R2!K132)),COUNTRY_INFO!E132),0)</f>
        <v>0</v>
      </c>
      <c r="U132" s="217" t="str">
        <f>IF(AND(COUNTRY_INFO!J132&gt;1,COUNTRY_INFO!J132&lt;4), IF(T132/COUNTRY_INFO!E132*100&lt;&gt;0, IF(T132/COUNTRY_INFO!E132*100&gt;100,100,T132/COUNTRY_INFO!E132*100), "-"),0)</f>
        <v>-</v>
      </c>
      <c r="V132" s="11">
        <f>IF(AND(COUNTRY_INFO!J132&gt;1,COUNTRY_INFO!J132&lt;4),IF(COUNTRY_INFO!F132&gt;MAX('MDA1'!K132,'MDA2'!K132,'T1'!M132,MAX(T3_R1!L132,T3_R2!L132)),MAX('MDA1'!K132,'MDA2'!K132,'T1'!M132,MAX(T3_R1!L132,T3_R2!L132)),COUNTRY_INFO!F132),0)</f>
        <v>28205</v>
      </c>
      <c r="W132" s="217">
        <f>IF(AND(COUNTRY_INFO!J132&gt;1,COUNTRY_INFO!J132&lt;4), IF(V132/COUNTRY_INFO!F132*100&lt;&gt;0, IF(V132/COUNTRY_INFO!F132*100&gt;100,100,V132/COUNTRY_INFO!F132*100), "-"),0)</f>
        <v>90.910556003223206</v>
      </c>
      <c r="X132" s="11">
        <f t="shared" si="12"/>
        <v>28205</v>
      </c>
      <c r="Y132" s="73">
        <f>IF(AND(COUNTRY_INFO!J132&gt;1,COUNTRY_INFO!J132&lt;4), IF(S132/P132*100&lt;&gt;0, IF(X132/P132*100&gt;100,100,X132/P132*100), "-"),0)</f>
        <v>61.969943314145091</v>
      </c>
      <c r="Z132" s="67">
        <f>COUNTRY_INFO!O132</f>
        <v>10238.25</v>
      </c>
      <c r="AA132" s="61"/>
      <c r="AB132" s="61"/>
      <c r="AC132" s="11">
        <f>MAX('T1'!L132,'T2'!J132)+MAX('T1'!M132,'T2'!K132)+MAX('T1'!N132,'T2'!L132)</f>
        <v>0</v>
      </c>
      <c r="AD132" s="11">
        <f>IF(COUNTRY_INFO!K132=1,IF(COUNTRY_INFO!F132*0.33&gt;MAX('T1'!M132,'T2'!K132),MAX('T1'!M132,'T2'!K132),COUNTRY_INFO!F132*0.33),IF(COUNTRY_INFO!K132=2,IF(COUNTRY_INFO!F132*0.5&gt;MAX('T1'!M132,'T2'!K132),MAX('T1'!M132,'T2'!K132),COUNTRY_INFO!F132*0.5),IF(COUNTRY_INFO!K132=3,IF(COUNTRY_INFO!F132&gt;MAX('T1'!M132,'T2'!K132),MAX('T1'!M132,'T2'!K132),COUNTRY_INFO!F132),0)))</f>
        <v>0</v>
      </c>
      <c r="AE132" s="217">
        <f>IF(AND(COUNTRY_INFO!K132&gt;0,COUNTRY_INFO!K132&lt;4),IF(Z132&gt;0,IF(COUNTRY_INFO!K132=1, AD132/(COUNTRY_INFO!F132*0.33)*100, IF(COUNTRY_INFO!K132=2, AD132/(COUNTRY_INFO!F132*0.5)*100, IF(COUNTRY_INFO!K132=3, AD132/COUNTRY_INFO!F132*100))),"-"),0)</f>
        <v>0</v>
      </c>
      <c r="AF132" s="11">
        <f>IF(COUNTRY_INFO!K132=2,IF(COUNTRY_INFO!G132*0.2&gt;MAX('T1'!N132,'T2'!L132),MAX('T1'!N132,'T2'!L132),COUNTRY_INFO!G132*0.2),IF(COUNTRY_INFO!K132=3,IF(COUNTRY_INFO!G132&gt;MAX('T1'!N132,'T2'!L132),MAX('T1'!N132,'T2'!L132),COUNTRY_INFO!G132),0))</f>
        <v>0</v>
      </c>
      <c r="AG132" s="217">
        <f>IF(AND(COUNTRY_INFO!K132&gt;0,COUNTRY_INFO!K132&lt;4),IF(Z132&gt;0,IF(COUNTRY_INFO!K132=1, 0, IF(COUNTRY_INFO!K132=2, AF132/(COUNTRY_INFO!G132*0.2)*100, IF(COUNTRY_INFO!K132=3, AF132/COUNTRY_INFO!G132*100))),"-"),0)</f>
        <v>0</v>
      </c>
      <c r="AH132" s="11">
        <f t="shared" si="13"/>
        <v>0</v>
      </c>
      <c r="AI132" s="73" t="str">
        <f>IF(AND(COUNTRY_INFO!K132&gt;0,COUNTRY_INFO!K132&lt;4), IF(AC132/Z132*100&lt;&gt;0, IF(AH132/Z132*100&gt;100,100,AH132/Z132*100), "-"),0)</f>
        <v>-</v>
      </c>
      <c r="AJ132" s="261"/>
      <c r="AK132" s="260">
        <f>IF(AND(D132&lt;&gt;0, D132&lt;&gt;"Unknown",D132&lt;&gt;"Stopped",D132&lt;&gt;"Not required"),D132/COUNTRY_INFO!D132, 0)</f>
        <v>0</v>
      </c>
      <c r="AL132" s="260">
        <f>IF(AND(J132&lt;&gt;0,J132&lt;&gt;"Unknown",J132&lt;&gt;"Stopped",J132&lt;&gt;"Not required"),J132/COUNTRY_INFO!D132, 0)</f>
        <v>0</v>
      </c>
      <c r="AM132" s="260">
        <f>IF(AND(P132&lt;&gt;0,P132&lt;&gt;"Unknown",P132&lt;&gt;"Not required"),P132/(COUNTRY_INFO!E132+COUNTRY_INFO!F132), 0)</f>
        <v>1</v>
      </c>
      <c r="AN132" s="260">
        <f>IF(AND(Z132&lt;&gt;0,Z132&lt;&gt;"Unknown",Z132&lt;&gt;"Not required"),IF(COUNTRY_INFO!K132=1,1,IF(COUNTRY_INFO!K132=2,0.5*COUNTRY_INFO!F132/(0.5*COUNTRY_INFO!F132+0.2*COUNTRY_INFO!G132),IF(COUNTRY_INFO!K132=3,COUNTRY_INFO!F132/(COUNTRY_INFO!F132+COUNTRY_INFO!G132)))),0)</f>
        <v>1</v>
      </c>
      <c r="AO132" s="260">
        <f>IF(AND(Z132&lt;&gt;0,Z132&lt;&gt;"Unknown",Z132&lt;&gt;"Not required"),IF(COUNTRY_INFO!K132=1,0,IF(COUNTRY_INFO!K132=2,0.2*COUNTRY_INFO!G132/(0.5*COUNTRY_INFO!F132+0.2*COUNTRY_INFO!G132),IF(COUNTRY_INFO!K132=3,COUNTRY_INFO!G132/(COUNTRY_INFO!F132+COUNTRY_INFO!G132)))),0)</f>
        <v>0</v>
      </c>
      <c r="AP132" s="259">
        <f>MAX(COUNTRY_INFO!D132*AK132*PROFILE!$G$7,COUNTRY_INFO!D132*AL132*PROFILE!$G$7)</f>
        <v>0</v>
      </c>
      <c r="AQ132" s="259">
        <f>MAX(COUNTRY_INFO!D132*AK132*PROFILE!$G$8,COUNTRY_INFO!D132*AL132*PROFILE!$G$8,COUNTRY_INFO!D132*AM132*PROFILE!$G$8)</f>
        <v>15632.306442385545</v>
      </c>
      <c r="AR132" s="259">
        <f>MAX(COUNTRY_INFO!D132*AK132*PROFILE!$G$9,COUNTRY_INFO!D132*AL132*PROFILE!$G$9,COUNTRY_INFO!D132*AM132*PROFILE!$G$9,IF(AND(DISTRICT!Z132&lt;&gt;"Unknown",Z132&lt;&gt;"Not required"),COUNTRY_INFO!O132*DISTRICT!AN132,0))</f>
        <v>32463.730097506599</v>
      </c>
      <c r="AS132" s="259">
        <f>MAX(COUNTRY_INFO!D132*AK132*PROFILE!$G$10,COUNTRY_INFO!D132*AL132*PROFILE!$G$10,IF(AND(DISTRICT!Z132&lt;&gt;"Unknown",Z132&lt;&gt;"Not required"),COUNTRY_INFO!O132*DISTRICT!AO132,0))</f>
        <v>0</v>
      </c>
      <c r="AT132" s="259">
        <f t="shared" si="14"/>
        <v>48096.036539892142</v>
      </c>
      <c r="AU132" s="258">
        <f t="shared" si="9"/>
        <v>0</v>
      </c>
      <c r="AV132" s="259">
        <f>MAX('MDA2'!J132,'T1'!L132,'T2'!J132,T3_R1!K132,T3_R2!K132)</f>
        <v>0</v>
      </c>
      <c r="AW132" s="259">
        <f>MAX('MDA1'!K132,'MDA2'!K132,'MDA3'!I132,'MDA3'!L132,'T1'!M132,'T2'!K132,T3_R1!L132,T3_R2!L132)</f>
        <v>28205</v>
      </c>
      <c r="AX132" s="259">
        <f>MAX('MDA1'!L132,'MDA2'!L132,'MDA3'!J132,'MDA3'!M132,'T1'!N132,'T2'!L132,T3_R1!M132,T3_R2!M132)</f>
        <v>0</v>
      </c>
      <c r="AY132" s="259">
        <f t="shared" si="15"/>
        <v>28205</v>
      </c>
      <c r="AZ132" s="259">
        <f>MAX('MDA2'!J132,T132)</f>
        <v>0</v>
      </c>
      <c r="BA132" s="259">
        <f>MAX('MDA1'!K132,'MDA2'!K132,'MDA3'!I132,'MDA3'!L132,V132,AD132)</f>
        <v>28205</v>
      </c>
      <c r="BB132" s="259">
        <f>MAX('MDA1'!L132,'MDA2'!L132,'MDA3'!J132,'MDA3'!M132,AF132)</f>
        <v>0</v>
      </c>
      <c r="BC132" s="259">
        <f t="shared" si="10"/>
        <v>28205</v>
      </c>
      <c r="BD132" s="260">
        <f t="shared" si="11"/>
        <v>58.643085853043253</v>
      </c>
    </row>
    <row r="133" spans="1:56" x14ac:dyDescent="0.2">
      <c r="A133" s="10" t="str">
        <f>IF(COUNTRY_INFO!A133=0," ",COUNTRY_INFO!A133)</f>
        <v>Ethiopia</v>
      </c>
      <c r="B133" s="10" t="str">
        <f>IF(COUNTRY_INFO!B133=0," ",COUNTRY_INFO!B133)</f>
        <v>AmharaNorth Wello</v>
      </c>
      <c r="C133" s="87" t="str">
        <f>IF(COUNTRY_INFO!C133=0," ",COUNTRY_INFO!C133)</f>
        <v>Angot</v>
      </c>
      <c r="D133" s="67">
        <f>COUNTRY_INFO!L133</f>
        <v>0</v>
      </c>
      <c r="E133" s="61"/>
      <c r="F133" s="61"/>
      <c r="G133" s="11">
        <f>MAX('MDA1'!M133,'MDA2'!M133)</f>
        <v>0</v>
      </c>
      <c r="H133" s="11">
        <f>IF(AND(COUNTRY_INFO!H133&gt;0,COUNTRY_INFO!H133&lt;4),IF(D133&gt;MAX('MDA1'!M133,'MDA2'!M133),MAX('MDA1'!M133,'MDA2'!M133),D133),0)</f>
        <v>0</v>
      </c>
      <c r="I133" s="73">
        <f>IF(AND(COUNTRY_INFO!H133&gt;0,COUNTRY_INFO!H133&lt;4), IF(G133/D133*100&lt;&gt;0, IF(G133/D133*100&gt;100,100,G133/D133*100), "-"),0)</f>
        <v>0</v>
      </c>
      <c r="J133" s="67">
        <f>COUNTRY_INFO!M133</f>
        <v>0</v>
      </c>
      <c r="K133" s="61"/>
      <c r="L133" s="61"/>
      <c r="M133" s="11">
        <f>MAX('MDA1'!M133,MAX('MDA3'!I133,'MDA3'!L133)+MAX('MDA3'!J133,'MDA3'!M133))</f>
        <v>0</v>
      </c>
      <c r="N133" s="11">
        <f>IF(AND(COUNTRY_INFO!I133&gt;0,COUNTRY_INFO!I133&lt;4),IF(J133&gt;MAX('MDA1'!M133,MAX('MDA3'!I133,'MDA3'!L133)+MAX('MDA3'!J133,'MDA3'!M133)),MAX('MDA1'!M133,MAX('MDA3'!I133,'MDA3'!L133)+MAX('MDA3'!J133,'MDA3'!M133)),J133),0)</f>
        <v>0</v>
      </c>
      <c r="O133" s="73">
        <f>IF(AND(COUNTRY_INFO!I133&gt;0,COUNTRY_INFO!I133&lt;4), IF(M133/J133*100&lt;&gt;0, IF(M133/J133*100&gt;100,100,M133/J133*100), "-"),0)</f>
        <v>0</v>
      </c>
      <c r="P133" s="67">
        <f>COUNTRY_INFO!N133</f>
        <v>0</v>
      </c>
      <c r="Q133" s="61"/>
      <c r="R133" s="61"/>
      <c r="S133" s="11">
        <f>SUM(MAX('MDA2'!J133, 'T1'!L133, MAX(T3_R1!K133, T3_R2!K133)), MAX('MDA1'!K133, 'MDA2'!K133, 'T1'!M133, MAX(T3_R1!L133, T3_R2!L133)), MAX('MDA1'!L133, 'MDA2'!L133, 'T1'!N133, MAX(T3_R1!M133, T3_R2!M133)))</f>
        <v>0</v>
      </c>
      <c r="T133" s="11">
        <f>IF(AND(COUNTRY_INFO!J133&gt;1,COUNTRY_INFO!J133&lt;4),IF(COUNTRY_INFO!E133&gt;MAX('MDA2'!J133,'T1'!L133,MAX(T3_R1!K133,T3_R2!K133)),MAX('MDA2'!J133,'T1'!L133,MAX(T3_R1!K133,T3_R2!K133)),COUNTRY_INFO!E133),0)</f>
        <v>0</v>
      </c>
      <c r="U133" s="217">
        <f>IF(AND(COUNTRY_INFO!J133&gt;1,COUNTRY_INFO!J133&lt;4), IF(T133/COUNTRY_INFO!E133*100&lt;&gt;0, IF(T133/COUNTRY_INFO!E133*100&gt;100,100,T133/COUNTRY_INFO!E133*100), "-"),0)</f>
        <v>0</v>
      </c>
      <c r="V133" s="11">
        <f>IF(AND(COUNTRY_INFO!J133&gt;1,COUNTRY_INFO!J133&lt;4),IF(COUNTRY_INFO!F133&gt;MAX('MDA1'!K133,'MDA2'!K133,'T1'!M133,MAX(T3_R1!L133,T3_R2!L133)),MAX('MDA1'!K133,'MDA2'!K133,'T1'!M133,MAX(T3_R1!L133,T3_R2!L133)),COUNTRY_INFO!F133),0)</f>
        <v>0</v>
      </c>
      <c r="W133" s="217">
        <f>IF(AND(COUNTRY_INFO!J133&gt;1,COUNTRY_INFO!J133&lt;4), IF(V133/COUNTRY_INFO!F133*100&lt;&gt;0, IF(V133/COUNTRY_INFO!F133*100&gt;100,100,V133/COUNTRY_INFO!F133*100), "-"),0)</f>
        <v>0</v>
      </c>
      <c r="X133" s="11">
        <f t="shared" si="12"/>
        <v>0</v>
      </c>
      <c r="Y133" s="73">
        <f>IF(AND(COUNTRY_INFO!J133&gt;1,COUNTRY_INFO!J133&lt;4), IF(S133/P133*100&lt;&gt;0, IF(X133/P133*100&gt;100,100,X133/P133*100), "-"),0)</f>
        <v>0</v>
      </c>
      <c r="Z133" s="67">
        <f>COUNTRY_INFO!O133</f>
        <v>0</v>
      </c>
      <c r="AA133" s="61"/>
      <c r="AB133" s="61"/>
      <c r="AC133" s="11">
        <f>MAX('T1'!L133,'T2'!J133)+MAX('T1'!M133,'T2'!K133)+MAX('T1'!N133,'T2'!L133)</f>
        <v>0</v>
      </c>
      <c r="AD133" s="11">
        <f>IF(COUNTRY_INFO!K133=1,IF(COUNTRY_INFO!F133*0.33&gt;MAX('T1'!M133,'T2'!K133),MAX('T1'!M133,'T2'!K133),COUNTRY_INFO!F133*0.33),IF(COUNTRY_INFO!K133=2,IF(COUNTRY_INFO!F133*0.5&gt;MAX('T1'!M133,'T2'!K133),MAX('T1'!M133,'T2'!K133),COUNTRY_INFO!F133*0.5),IF(COUNTRY_INFO!K133=3,IF(COUNTRY_INFO!F133&gt;MAX('T1'!M133,'T2'!K133),MAX('T1'!M133,'T2'!K133),COUNTRY_INFO!F133),0)))</f>
        <v>0</v>
      </c>
      <c r="AE133" s="217">
        <f>IF(AND(COUNTRY_INFO!K133&gt;0,COUNTRY_INFO!K133&lt;4),IF(Z133&gt;0,IF(COUNTRY_INFO!K133=1, AD133/(COUNTRY_INFO!F133*0.33)*100, IF(COUNTRY_INFO!K133=2, AD133/(COUNTRY_INFO!F133*0.5)*100, IF(COUNTRY_INFO!K133=3, AD133/COUNTRY_INFO!F133*100))),"-"),0)</f>
        <v>0</v>
      </c>
      <c r="AF133" s="11">
        <f>IF(COUNTRY_INFO!K133=2,IF(COUNTRY_INFO!G133*0.2&gt;MAX('T1'!N133,'T2'!L133),MAX('T1'!N133,'T2'!L133),COUNTRY_INFO!G133*0.2),IF(COUNTRY_INFO!K133=3,IF(COUNTRY_INFO!G133&gt;MAX('T1'!N133,'T2'!L133),MAX('T1'!N133,'T2'!L133),COUNTRY_INFO!G133),0))</f>
        <v>0</v>
      </c>
      <c r="AG133" s="217">
        <f>IF(AND(COUNTRY_INFO!K133&gt;0,COUNTRY_INFO!K133&lt;4),IF(Z133&gt;0,IF(COUNTRY_INFO!K133=1, 0, IF(COUNTRY_INFO!K133=2, AF133/(COUNTRY_INFO!G133*0.2)*100, IF(COUNTRY_INFO!K133=3, AF133/COUNTRY_INFO!G133*100))),"-"),0)</f>
        <v>0</v>
      </c>
      <c r="AH133" s="11">
        <f t="shared" si="13"/>
        <v>0</v>
      </c>
      <c r="AI133" s="73">
        <f>IF(AND(COUNTRY_INFO!K133&gt;0,COUNTRY_INFO!K133&lt;4), IF(AC133/Z133*100&lt;&gt;0, IF(AH133/Z133*100&gt;100,100,AH133/Z133*100), "-"),0)</f>
        <v>0</v>
      </c>
      <c r="AJ133" s="261"/>
      <c r="AK133" s="260">
        <f>IF(AND(D133&lt;&gt;0, D133&lt;&gt;"Unknown",D133&lt;&gt;"Stopped",D133&lt;&gt;"Not required"),D133/COUNTRY_INFO!D133, 0)</f>
        <v>0</v>
      </c>
      <c r="AL133" s="260">
        <f>IF(AND(J133&lt;&gt;0,J133&lt;&gt;"Unknown",J133&lt;&gt;"Stopped",J133&lt;&gt;"Not required"),J133/COUNTRY_INFO!D133, 0)</f>
        <v>0</v>
      </c>
      <c r="AM133" s="260">
        <f>IF(AND(P133&lt;&gt;0,P133&lt;&gt;"Unknown",P133&lt;&gt;"Not required"),P133/(COUNTRY_INFO!E133+COUNTRY_INFO!F133), 0)</f>
        <v>0</v>
      </c>
      <c r="AN133" s="260">
        <f>IF(AND(Z133&lt;&gt;0,Z133&lt;&gt;"Unknown",Z133&lt;&gt;"Not required"),IF(COUNTRY_INFO!K133=1,1,IF(COUNTRY_INFO!K133=2,0.5*COUNTRY_INFO!F133/(0.5*COUNTRY_INFO!F133+0.2*COUNTRY_INFO!G133),IF(COUNTRY_INFO!K133=3,COUNTRY_INFO!F133/(COUNTRY_INFO!F133+COUNTRY_INFO!G133)))),0)</f>
        <v>0</v>
      </c>
      <c r="AO133" s="260">
        <f>IF(AND(Z133&lt;&gt;0,Z133&lt;&gt;"Unknown",Z133&lt;&gt;"Not required"),IF(COUNTRY_INFO!K133=1,0,IF(COUNTRY_INFO!K133=2,0.2*COUNTRY_INFO!G133/(0.5*COUNTRY_INFO!F133+0.2*COUNTRY_INFO!G133),IF(COUNTRY_INFO!K133=3,COUNTRY_INFO!G133/(COUNTRY_INFO!F133+COUNTRY_INFO!G133)))),0)</f>
        <v>0</v>
      </c>
      <c r="AP133" s="259">
        <f>MAX(COUNTRY_INFO!D133*AK133*PROFILE!$G$7,COUNTRY_INFO!D133*AL133*PROFILE!$G$7)</f>
        <v>0</v>
      </c>
      <c r="AQ133" s="259">
        <f>MAX(COUNTRY_INFO!D133*AK133*PROFILE!$G$8,COUNTRY_INFO!D133*AL133*PROFILE!$G$8,COUNTRY_INFO!D133*AM133*PROFILE!$G$8)</f>
        <v>0</v>
      </c>
      <c r="AR133" s="259">
        <f>MAX(COUNTRY_INFO!D133*AK133*PROFILE!$G$9,COUNTRY_INFO!D133*AL133*PROFILE!$G$9,COUNTRY_INFO!D133*AM133*PROFILE!$G$9,IF(AND(DISTRICT!Z133&lt;&gt;"Unknown",Z133&lt;&gt;"Not required"),COUNTRY_INFO!O133*DISTRICT!AN133,0))</f>
        <v>0</v>
      </c>
      <c r="AS133" s="259">
        <f>MAX(COUNTRY_INFO!D133*AK133*PROFILE!$G$10,COUNTRY_INFO!D133*AL133*PROFILE!$G$10,IF(AND(DISTRICT!Z133&lt;&gt;"Unknown",Z133&lt;&gt;"Not required"),COUNTRY_INFO!O133*DISTRICT!AO133,0))</f>
        <v>0</v>
      </c>
      <c r="AT133" s="259">
        <f t="shared" si="14"/>
        <v>0</v>
      </c>
      <c r="AU133" s="258">
        <f t="shared" si="9"/>
        <v>0</v>
      </c>
      <c r="AV133" s="259">
        <f>MAX('MDA2'!J133,'T1'!L133,'T2'!J133,T3_R1!K133,T3_R2!K133)</f>
        <v>0</v>
      </c>
      <c r="AW133" s="259">
        <f>MAX('MDA1'!K133,'MDA2'!K133,'MDA3'!I133,'MDA3'!L133,'T1'!M133,'T2'!K133,T3_R1!L133,T3_R2!L133)</f>
        <v>0</v>
      </c>
      <c r="AX133" s="259">
        <f>MAX('MDA1'!L133,'MDA2'!L133,'MDA3'!J133,'MDA3'!M133,'T1'!N133,'T2'!L133,T3_R1!M133,T3_R2!M133)</f>
        <v>0</v>
      </c>
      <c r="AY133" s="259">
        <f t="shared" si="15"/>
        <v>0</v>
      </c>
      <c r="AZ133" s="259">
        <f>MAX('MDA2'!J133,T133)</f>
        <v>0</v>
      </c>
      <c r="BA133" s="259">
        <f>MAX('MDA1'!K133,'MDA2'!K133,'MDA3'!I133,'MDA3'!L133,V133,AD133)</f>
        <v>0</v>
      </c>
      <c r="BB133" s="259">
        <f>MAX('MDA1'!L133,'MDA2'!L133,'MDA3'!J133,'MDA3'!M133,AF133)</f>
        <v>0</v>
      </c>
      <c r="BC133" s="259">
        <f t="shared" si="10"/>
        <v>0</v>
      </c>
      <c r="BD133" s="260">
        <f t="shared" si="11"/>
        <v>0</v>
      </c>
    </row>
    <row r="134" spans="1:56" x14ac:dyDescent="0.2">
      <c r="A134" s="10" t="str">
        <f>IF(COUNTRY_INFO!A134=0," ",COUNTRY_INFO!A134)</f>
        <v>Ethiopia</v>
      </c>
      <c r="B134" s="10" t="str">
        <f>IF(COUNTRY_INFO!B134=0," ",COUNTRY_INFO!B134)</f>
        <v>AmharaNorth Wello</v>
      </c>
      <c r="C134" s="87" t="str">
        <f>IF(COUNTRY_INFO!C134=0," ",COUNTRY_INFO!C134)</f>
        <v>Bugna</v>
      </c>
      <c r="D134" s="67">
        <f>COUNTRY_INFO!L134</f>
        <v>0</v>
      </c>
      <c r="E134" s="61"/>
      <c r="F134" s="61"/>
      <c r="G134" s="11">
        <f>MAX('MDA1'!M134,'MDA2'!M134)</f>
        <v>0</v>
      </c>
      <c r="H134" s="11">
        <f>IF(AND(COUNTRY_INFO!H134&gt;0,COUNTRY_INFO!H134&lt;4),IF(D134&gt;MAX('MDA1'!M134,'MDA2'!M134),MAX('MDA1'!M134,'MDA2'!M134),D134),0)</f>
        <v>0</v>
      </c>
      <c r="I134" s="73">
        <f>IF(AND(COUNTRY_INFO!H134&gt;0,COUNTRY_INFO!H134&lt;4), IF(G134/D134*100&lt;&gt;0, IF(G134/D134*100&gt;100,100,G134/D134*100), "-"),0)</f>
        <v>0</v>
      </c>
      <c r="J134" s="67">
        <f>COUNTRY_INFO!M134</f>
        <v>0</v>
      </c>
      <c r="K134" s="61"/>
      <c r="L134" s="61"/>
      <c r="M134" s="11">
        <f>MAX('MDA1'!M134,MAX('MDA3'!I134,'MDA3'!L134)+MAX('MDA3'!J134,'MDA3'!M134))</f>
        <v>0</v>
      </c>
      <c r="N134" s="11">
        <f>IF(AND(COUNTRY_INFO!I134&gt;0,COUNTRY_INFO!I134&lt;4),IF(J134&gt;MAX('MDA1'!M134,MAX('MDA3'!I134,'MDA3'!L134)+MAX('MDA3'!J134,'MDA3'!M134)),MAX('MDA1'!M134,MAX('MDA3'!I134,'MDA3'!L134)+MAX('MDA3'!J134,'MDA3'!M134)),J134),0)</f>
        <v>0</v>
      </c>
      <c r="O134" s="73">
        <f>IF(AND(COUNTRY_INFO!I134&gt;0,COUNTRY_INFO!I134&lt;4), IF(M134/J134*100&lt;&gt;0, IF(M134/J134*100&gt;100,100,M134/J134*100), "-"),0)</f>
        <v>0</v>
      </c>
      <c r="P134" s="67">
        <f>COUNTRY_INFO!N134</f>
        <v>0</v>
      </c>
      <c r="Q134" s="61"/>
      <c r="R134" s="61"/>
      <c r="S134" s="11">
        <f>SUM(MAX('MDA2'!J134, 'T1'!L134, MAX(T3_R1!K134, T3_R2!K134)), MAX('MDA1'!K134, 'MDA2'!K134, 'T1'!M134, MAX(T3_R1!L134, T3_R2!L134)), MAX('MDA1'!L134, 'MDA2'!L134, 'T1'!N134, MAX(T3_R1!M134, T3_R2!M134)))</f>
        <v>0</v>
      </c>
      <c r="T134" s="11">
        <f>IF(AND(COUNTRY_INFO!J134&gt;1,COUNTRY_INFO!J134&lt;4),IF(COUNTRY_INFO!E134&gt;MAX('MDA2'!J134,'T1'!L134,MAX(T3_R1!K134,T3_R2!K134)),MAX('MDA2'!J134,'T1'!L134,MAX(T3_R1!K134,T3_R2!K134)),COUNTRY_INFO!E134),0)</f>
        <v>0</v>
      </c>
      <c r="U134" s="217">
        <f>IF(AND(COUNTRY_INFO!J134&gt;1,COUNTRY_INFO!J134&lt;4), IF(T134/COUNTRY_INFO!E134*100&lt;&gt;0, IF(T134/COUNTRY_INFO!E134*100&gt;100,100,T134/COUNTRY_INFO!E134*100), "-"),0)</f>
        <v>0</v>
      </c>
      <c r="V134" s="11">
        <f>IF(AND(COUNTRY_INFO!J134&gt;1,COUNTRY_INFO!J134&lt;4),IF(COUNTRY_INFO!F134&gt;MAX('MDA1'!K134,'MDA2'!K134,'T1'!M134,MAX(T3_R1!L134,T3_R2!L134)),MAX('MDA1'!K134,'MDA2'!K134,'T1'!M134,MAX(T3_R1!L134,T3_R2!L134)),COUNTRY_INFO!F134),0)</f>
        <v>0</v>
      </c>
      <c r="W134" s="217">
        <f>IF(AND(COUNTRY_INFO!J134&gt;1,COUNTRY_INFO!J134&lt;4), IF(V134/COUNTRY_INFO!F134*100&lt;&gt;0, IF(V134/COUNTRY_INFO!F134*100&gt;100,100,V134/COUNTRY_INFO!F134*100), "-"),0)</f>
        <v>0</v>
      </c>
      <c r="X134" s="11">
        <f t="shared" si="12"/>
        <v>0</v>
      </c>
      <c r="Y134" s="73">
        <f>IF(AND(COUNTRY_INFO!J134&gt;1,COUNTRY_INFO!J134&lt;4), IF(S134/P134*100&lt;&gt;0, IF(X134/P134*100&gt;100,100,X134/P134*100), "-"),0)</f>
        <v>0</v>
      </c>
      <c r="Z134" s="67">
        <f>COUNTRY_INFO!O134</f>
        <v>9178.2900000000009</v>
      </c>
      <c r="AA134" s="61"/>
      <c r="AB134" s="61"/>
      <c r="AC134" s="11">
        <f>MAX('T1'!L134,'T2'!J134)+MAX('T1'!M134,'T2'!K134)+MAX('T1'!N134,'T2'!L134)</f>
        <v>0</v>
      </c>
      <c r="AD134" s="11">
        <f>IF(COUNTRY_INFO!K134=1,IF(COUNTRY_INFO!F134*0.33&gt;MAX('T1'!M134,'T2'!K134),MAX('T1'!M134,'T2'!K134),COUNTRY_INFO!F134*0.33),IF(COUNTRY_INFO!K134=2,IF(COUNTRY_INFO!F134*0.5&gt;MAX('T1'!M134,'T2'!K134),MAX('T1'!M134,'T2'!K134),COUNTRY_INFO!F134*0.5),IF(COUNTRY_INFO!K134=3,IF(COUNTRY_INFO!F134&gt;MAX('T1'!M134,'T2'!K134),MAX('T1'!M134,'T2'!K134),COUNTRY_INFO!F134),0)))</f>
        <v>0</v>
      </c>
      <c r="AE134" s="217">
        <f>IF(AND(COUNTRY_INFO!K134&gt;0,COUNTRY_INFO!K134&lt;4),IF(Z134&gt;0,IF(COUNTRY_INFO!K134=1, AD134/(COUNTRY_INFO!F134*0.33)*100, IF(COUNTRY_INFO!K134=2, AD134/(COUNTRY_INFO!F134*0.5)*100, IF(COUNTRY_INFO!K134=3, AD134/COUNTRY_INFO!F134*100))),"-"),0)</f>
        <v>0</v>
      </c>
      <c r="AF134" s="11">
        <f>IF(COUNTRY_INFO!K134=2,IF(COUNTRY_INFO!G134*0.2&gt;MAX('T1'!N134,'T2'!L134),MAX('T1'!N134,'T2'!L134),COUNTRY_INFO!G134*0.2),IF(COUNTRY_INFO!K134=3,IF(COUNTRY_INFO!G134&gt;MAX('T1'!N134,'T2'!L134),MAX('T1'!N134,'T2'!L134),COUNTRY_INFO!G134),0))</f>
        <v>0</v>
      </c>
      <c r="AG134" s="217">
        <f>IF(AND(COUNTRY_INFO!K134&gt;0,COUNTRY_INFO!K134&lt;4),IF(Z134&gt;0,IF(COUNTRY_INFO!K134=1, 0, IF(COUNTRY_INFO!K134=2, AF134/(COUNTRY_INFO!G134*0.2)*100, IF(COUNTRY_INFO!K134=3, AF134/COUNTRY_INFO!G134*100))),"-"),0)</f>
        <v>0</v>
      </c>
      <c r="AH134" s="11">
        <f t="shared" si="13"/>
        <v>0</v>
      </c>
      <c r="AI134" s="73" t="str">
        <f>IF(AND(COUNTRY_INFO!K134&gt;0,COUNTRY_INFO!K134&lt;4), IF(AC134/Z134*100&lt;&gt;0, IF(AH134/Z134*100&gt;100,100,AH134/Z134*100), "-"),0)</f>
        <v>-</v>
      </c>
      <c r="AJ134" s="261"/>
      <c r="AK134" s="260">
        <f>IF(AND(D134&lt;&gt;0, D134&lt;&gt;"Unknown",D134&lt;&gt;"Stopped",D134&lt;&gt;"Not required"),D134/COUNTRY_INFO!D134, 0)</f>
        <v>0</v>
      </c>
      <c r="AL134" s="260">
        <f>IF(AND(J134&lt;&gt;0,J134&lt;&gt;"Unknown",J134&lt;&gt;"Stopped",J134&lt;&gt;"Not required"),J134/COUNTRY_INFO!D134, 0)</f>
        <v>0</v>
      </c>
      <c r="AM134" s="260">
        <f>IF(AND(P134&lt;&gt;0,P134&lt;&gt;"Unknown",P134&lt;&gt;"Not required"),P134/(COUNTRY_INFO!E134+COUNTRY_INFO!F134), 0)</f>
        <v>0</v>
      </c>
      <c r="AN134" s="260">
        <f>IF(AND(Z134&lt;&gt;0,Z134&lt;&gt;"Unknown",Z134&lt;&gt;"Not required"),IF(COUNTRY_INFO!K134=1,1,IF(COUNTRY_INFO!K134=2,0.5*COUNTRY_INFO!F134/(0.5*COUNTRY_INFO!F134+0.2*COUNTRY_INFO!G134),IF(COUNTRY_INFO!K134=3,COUNTRY_INFO!F134/(COUNTRY_INFO!F134+COUNTRY_INFO!G134)))),0)</f>
        <v>1</v>
      </c>
      <c r="AO134" s="260">
        <f>IF(AND(Z134&lt;&gt;0,Z134&lt;&gt;"Unknown",Z134&lt;&gt;"Not required"),IF(COUNTRY_INFO!K134=1,0,IF(COUNTRY_INFO!K134=2,0.2*COUNTRY_INFO!G134/(0.5*COUNTRY_INFO!F134+0.2*COUNTRY_INFO!G134),IF(COUNTRY_INFO!K134=3,COUNTRY_INFO!G134/(COUNTRY_INFO!F134+COUNTRY_INFO!G134)))),0)</f>
        <v>0</v>
      </c>
      <c r="AP134" s="259">
        <f>MAX(COUNTRY_INFO!D134*AK134*PROFILE!$G$7,COUNTRY_INFO!D134*AL134*PROFILE!$G$7)</f>
        <v>0</v>
      </c>
      <c r="AQ134" s="259">
        <f>MAX(COUNTRY_INFO!D134*AK134*PROFILE!$G$8,COUNTRY_INFO!D134*AL134*PROFILE!$G$8,COUNTRY_INFO!D134*AM134*PROFILE!$G$8)</f>
        <v>0</v>
      </c>
      <c r="AR134" s="259">
        <f>MAX(COUNTRY_INFO!D134*AK134*PROFILE!$G$9,COUNTRY_INFO!D134*AL134*PROFILE!$G$9,COUNTRY_INFO!D134*AM134*PROFILE!$G$9,IF(AND(DISTRICT!Z134&lt;&gt;"Unknown",Z134&lt;&gt;"Not required"),COUNTRY_INFO!O134*DISTRICT!AN134,0))</f>
        <v>9178.2900000000009</v>
      </c>
      <c r="AS134" s="259">
        <f>MAX(COUNTRY_INFO!D134*AK134*PROFILE!$G$10,COUNTRY_INFO!D134*AL134*PROFILE!$G$10,IF(AND(DISTRICT!Z134&lt;&gt;"Unknown",Z134&lt;&gt;"Not required"),COUNTRY_INFO!O134*DISTRICT!AO134,0))</f>
        <v>0</v>
      </c>
      <c r="AT134" s="259">
        <f t="shared" si="14"/>
        <v>9178.2900000000009</v>
      </c>
      <c r="AU134" s="258">
        <f t="shared" si="9"/>
        <v>0</v>
      </c>
      <c r="AV134" s="259">
        <f>MAX('MDA2'!J134,'T1'!L134,'T2'!J134,T3_R1!K134,T3_R2!K134)</f>
        <v>0</v>
      </c>
      <c r="AW134" s="259">
        <f>MAX('MDA1'!K134,'MDA2'!K134,'MDA3'!I134,'MDA3'!L134,'T1'!M134,'T2'!K134,T3_R1!L134,T3_R2!L134)</f>
        <v>0</v>
      </c>
      <c r="AX134" s="259">
        <f>MAX('MDA1'!L134,'MDA2'!L134,'MDA3'!J134,'MDA3'!M134,'T1'!N134,'T2'!L134,T3_R1!M134,T3_R2!M134)</f>
        <v>0</v>
      </c>
      <c r="AY134" s="259">
        <f t="shared" si="15"/>
        <v>0</v>
      </c>
      <c r="AZ134" s="259">
        <f>MAX('MDA2'!J134,T134)</f>
        <v>0</v>
      </c>
      <c r="BA134" s="259">
        <f>MAX('MDA1'!K134,'MDA2'!K134,'MDA3'!I134,'MDA3'!L134,V134,AD134)</f>
        <v>0</v>
      </c>
      <c r="BB134" s="259">
        <f>MAX('MDA1'!L134,'MDA2'!L134,'MDA3'!J134,'MDA3'!M134,AF134)</f>
        <v>0</v>
      </c>
      <c r="BC134" s="259">
        <f t="shared" si="10"/>
        <v>0</v>
      </c>
      <c r="BD134" s="260">
        <f t="shared" si="11"/>
        <v>0</v>
      </c>
    </row>
    <row r="135" spans="1:56" x14ac:dyDescent="0.2">
      <c r="A135" s="10" t="str">
        <f>IF(COUNTRY_INFO!A135=0," ",COUNTRY_INFO!A135)</f>
        <v>Ethiopia</v>
      </c>
      <c r="B135" s="10" t="str">
        <f>IF(COUNTRY_INFO!B135=0," ",COUNTRY_INFO!B135)</f>
        <v>AmharaNorth Wello</v>
      </c>
      <c r="C135" s="87" t="str">
        <f>IF(COUNTRY_INFO!C135=0," ",COUNTRY_INFO!C135)</f>
        <v>Dawunt</v>
      </c>
      <c r="D135" s="67">
        <f>COUNTRY_INFO!L135</f>
        <v>0</v>
      </c>
      <c r="E135" s="61"/>
      <c r="F135" s="61"/>
      <c r="G135" s="11">
        <f>MAX('MDA1'!M135,'MDA2'!M135)</f>
        <v>0</v>
      </c>
      <c r="H135" s="11">
        <f>IF(AND(COUNTRY_INFO!H135&gt;0,COUNTRY_INFO!H135&lt;4),IF(D135&gt;MAX('MDA1'!M135,'MDA2'!M135),MAX('MDA1'!M135,'MDA2'!M135),D135),0)</f>
        <v>0</v>
      </c>
      <c r="I135" s="73">
        <f>IF(AND(COUNTRY_INFO!H135&gt;0,COUNTRY_INFO!H135&lt;4), IF(G135/D135*100&lt;&gt;0, IF(G135/D135*100&gt;100,100,G135/D135*100), "-"),0)</f>
        <v>0</v>
      </c>
      <c r="J135" s="67">
        <f>COUNTRY_INFO!M135</f>
        <v>0</v>
      </c>
      <c r="K135" s="61"/>
      <c r="L135" s="61"/>
      <c r="M135" s="11">
        <f>MAX('MDA1'!M135,MAX('MDA3'!I135,'MDA3'!L135)+MAX('MDA3'!J135,'MDA3'!M135))</f>
        <v>0</v>
      </c>
      <c r="N135" s="11">
        <f>IF(AND(COUNTRY_INFO!I135&gt;0,COUNTRY_INFO!I135&lt;4),IF(J135&gt;MAX('MDA1'!M135,MAX('MDA3'!I135,'MDA3'!L135)+MAX('MDA3'!J135,'MDA3'!M135)),MAX('MDA1'!M135,MAX('MDA3'!I135,'MDA3'!L135)+MAX('MDA3'!J135,'MDA3'!M135)),J135),0)</f>
        <v>0</v>
      </c>
      <c r="O135" s="73">
        <f>IF(AND(COUNTRY_INFO!I135&gt;0,COUNTRY_INFO!I135&lt;4), IF(M135/J135*100&lt;&gt;0, IF(M135/J135*100&gt;100,100,M135/J135*100), "-"),0)</f>
        <v>0</v>
      </c>
      <c r="P135" s="67">
        <f>COUNTRY_INFO!N135</f>
        <v>34469</v>
      </c>
      <c r="Q135" s="61"/>
      <c r="R135" s="61"/>
      <c r="S135" s="11">
        <f>SUM(MAX('MDA2'!J135, 'T1'!L135, MAX(T3_R1!K135, T3_R2!K135)), MAX('MDA1'!K135, 'MDA2'!K135, 'T1'!M135, MAX(T3_R1!L135, T3_R2!L135)), MAX('MDA1'!L135, 'MDA2'!L135, 'T1'!N135, MAX(T3_R1!M135, T3_R2!M135)))</f>
        <v>21515</v>
      </c>
      <c r="T135" s="11">
        <f>IF(AND(COUNTRY_INFO!J135&gt;1,COUNTRY_INFO!J135&lt;4),IF(COUNTRY_INFO!E135&gt;MAX('MDA2'!J135,'T1'!L135,MAX(T3_R1!K135,T3_R2!K135)),MAX('MDA2'!J135,'T1'!L135,MAX(T3_R1!K135,T3_R2!K135)),COUNTRY_INFO!E135),0)</f>
        <v>0</v>
      </c>
      <c r="U135" s="217" t="str">
        <f>IF(AND(COUNTRY_INFO!J135&gt;1,COUNTRY_INFO!J135&lt;4), IF(T135/COUNTRY_INFO!E135*100&lt;&gt;0, IF(T135/COUNTRY_INFO!E135*100&gt;100,100,T135/COUNTRY_INFO!E135*100), "-"),0)</f>
        <v>-</v>
      </c>
      <c r="V135" s="11">
        <f>IF(AND(COUNTRY_INFO!J135&gt;1,COUNTRY_INFO!J135&lt;4),IF(COUNTRY_INFO!F135&gt;MAX('MDA1'!K135,'MDA2'!K135,'T1'!M135,MAX(T3_R1!L135,T3_R2!L135)),MAX('MDA1'!K135,'MDA2'!K135,'T1'!M135,MAX(T3_R1!L135,T3_R2!L135)),COUNTRY_INFO!F135),0)</f>
        <v>21515</v>
      </c>
      <c r="W135" s="217">
        <f>IF(AND(COUNTRY_INFO!J135&gt;1,COUNTRY_INFO!J135&lt;4), IF(V135/COUNTRY_INFO!F135*100&lt;&gt;0, IF(V135/COUNTRY_INFO!F135*100&gt;100,100,V135/COUNTRY_INFO!F135*100), "-"),0)</f>
        <v>91.568777664283289</v>
      </c>
      <c r="X135" s="11">
        <f t="shared" si="12"/>
        <v>21515</v>
      </c>
      <c r="Y135" s="73">
        <f>IF(AND(COUNTRY_INFO!J135&gt;1,COUNTRY_INFO!J135&lt;4), IF(S135/P135*100&lt;&gt;0, IF(X135/P135*100&gt;100,100,X135/P135*100), "-"),0)</f>
        <v>62.418404943572483</v>
      </c>
      <c r="Z135" s="67">
        <f>COUNTRY_INFO!O135</f>
        <v>7753.68</v>
      </c>
      <c r="AA135" s="61"/>
      <c r="AB135" s="61"/>
      <c r="AC135" s="11">
        <f>MAX('T1'!L135,'T2'!J135)+MAX('T1'!M135,'T2'!K135)+MAX('T1'!N135,'T2'!L135)</f>
        <v>0</v>
      </c>
      <c r="AD135" s="11">
        <f>IF(COUNTRY_INFO!K135=1,IF(COUNTRY_INFO!F135*0.33&gt;MAX('T1'!M135,'T2'!K135),MAX('T1'!M135,'T2'!K135),COUNTRY_INFO!F135*0.33),IF(COUNTRY_INFO!K135=2,IF(COUNTRY_INFO!F135*0.5&gt;MAX('T1'!M135,'T2'!K135),MAX('T1'!M135,'T2'!K135),COUNTRY_INFO!F135*0.5),IF(COUNTRY_INFO!K135=3,IF(COUNTRY_INFO!F135&gt;MAX('T1'!M135,'T2'!K135),MAX('T1'!M135,'T2'!K135),COUNTRY_INFO!F135),0)))</f>
        <v>0</v>
      </c>
      <c r="AE135" s="217">
        <f>IF(AND(COUNTRY_INFO!K135&gt;0,COUNTRY_INFO!K135&lt;4),IF(Z135&gt;0,IF(COUNTRY_INFO!K135=1, AD135/(COUNTRY_INFO!F135*0.33)*100, IF(COUNTRY_INFO!K135=2, AD135/(COUNTRY_INFO!F135*0.5)*100, IF(COUNTRY_INFO!K135=3, AD135/COUNTRY_INFO!F135*100))),"-"),0)</f>
        <v>0</v>
      </c>
      <c r="AF135" s="11">
        <f>IF(COUNTRY_INFO!K135=2,IF(COUNTRY_INFO!G135*0.2&gt;MAX('T1'!N135,'T2'!L135),MAX('T1'!N135,'T2'!L135),COUNTRY_INFO!G135*0.2),IF(COUNTRY_INFO!K135=3,IF(COUNTRY_INFO!G135&gt;MAX('T1'!N135,'T2'!L135),MAX('T1'!N135,'T2'!L135),COUNTRY_INFO!G135),0))</f>
        <v>0</v>
      </c>
      <c r="AG135" s="217">
        <f>IF(AND(COUNTRY_INFO!K135&gt;0,COUNTRY_INFO!K135&lt;4),IF(Z135&gt;0,IF(COUNTRY_INFO!K135=1, 0, IF(COUNTRY_INFO!K135=2, AF135/(COUNTRY_INFO!G135*0.2)*100, IF(COUNTRY_INFO!K135=3, AF135/COUNTRY_INFO!G135*100))),"-"),0)</f>
        <v>0</v>
      </c>
      <c r="AH135" s="11">
        <f t="shared" si="13"/>
        <v>0</v>
      </c>
      <c r="AI135" s="73" t="str">
        <f>IF(AND(COUNTRY_INFO!K135&gt;0,COUNTRY_INFO!K135&lt;4), IF(AC135/Z135*100&lt;&gt;0, IF(AH135/Z135*100&gt;100,100,AH135/Z135*100), "-"),0)</f>
        <v>-</v>
      </c>
      <c r="AJ135" s="261"/>
      <c r="AK135" s="260">
        <f>IF(AND(D135&lt;&gt;0, D135&lt;&gt;"Unknown",D135&lt;&gt;"Stopped",D135&lt;&gt;"Not required"),D135/COUNTRY_INFO!D135, 0)</f>
        <v>0</v>
      </c>
      <c r="AL135" s="260">
        <f>IF(AND(J135&lt;&gt;0,J135&lt;&gt;"Unknown",J135&lt;&gt;"Stopped",J135&lt;&gt;"Not required"),J135/COUNTRY_INFO!D135, 0)</f>
        <v>0</v>
      </c>
      <c r="AM135" s="260">
        <f>IF(AND(P135&lt;&gt;0,P135&lt;&gt;"Unknown",P135&lt;&gt;"Not required"),P135/(COUNTRY_INFO!E135+COUNTRY_INFO!F135), 0)</f>
        <v>1</v>
      </c>
      <c r="AN135" s="260">
        <f>IF(AND(Z135&lt;&gt;0,Z135&lt;&gt;"Unknown",Z135&lt;&gt;"Not required"),IF(COUNTRY_INFO!K135=1,1,IF(COUNTRY_INFO!K135=2,0.5*COUNTRY_INFO!F135/(0.5*COUNTRY_INFO!F135+0.2*COUNTRY_INFO!G135),IF(COUNTRY_INFO!K135=3,COUNTRY_INFO!F135/(COUNTRY_INFO!F135+COUNTRY_INFO!G135)))),0)</f>
        <v>1</v>
      </c>
      <c r="AO135" s="260">
        <f>IF(AND(Z135&lt;&gt;0,Z135&lt;&gt;"Unknown",Z135&lt;&gt;"Not required"),IF(COUNTRY_INFO!K135=1,0,IF(COUNTRY_INFO!K135=2,0.2*COUNTRY_INFO!G135/(0.5*COUNTRY_INFO!F135+0.2*COUNTRY_INFO!G135),IF(COUNTRY_INFO!K135=3,COUNTRY_INFO!G135/(COUNTRY_INFO!F135+COUNTRY_INFO!G135)))),0)</f>
        <v>0</v>
      </c>
      <c r="AP135" s="259">
        <f>MAX(COUNTRY_INFO!D135*AK135*PROFILE!$G$7,COUNTRY_INFO!D135*AL135*PROFILE!$G$7)</f>
        <v>0</v>
      </c>
      <c r="AQ135" s="259">
        <f>MAX(COUNTRY_INFO!D135*AK135*PROFILE!$G$8,COUNTRY_INFO!D135*AL135*PROFILE!$G$8,COUNTRY_INFO!D135*AM135*PROFILE!$G$8)</f>
        <v>11838.728483177556</v>
      </c>
      <c r="AR135" s="259">
        <f>MAX(COUNTRY_INFO!D135*AK135*PROFILE!$G$9,COUNTRY_INFO!D135*AL135*PROFILE!$G$9,COUNTRY_INFO!D135*AM135*PROFILE!$G$9,IF(AND(DISTRICT!Z135&lt;&gt;"Unknown",Z135&lt;&gt;"Not required"),COUNTRY_INFO!O135*DISTRICT!AN135,0))</f>
        <v>24585.577796342754</v>
      </c>
      <c r="AS135" s="259">
        <f>MAX(COUNTRY_INFO!D135*AK135*PROFILE!$G$10,COUNTRY_INFO!D135*AL135*PROFILE!$G$10,IF(AND(DISTRICT!Z135&lt;&gt;"Unknown",Z135&lt;&gt;"Not required"),COUNTRY_INFO!O135*DISTRICT!AO135,0))</f>
        <v>0</v>
      </c>
      <c r="AT135" s="259">
        <f t="shared" si="14"/>
        <v>36424.306279520308</v>
      </c>
      <c r="AU135" s="258">
        <f t="shared" si="9"/>
        <v>0</v>
      </c>
      <c r="AV135" s="259">
        <f>MAX('MDA2'!J135,'T1'!L135,'T2'!J135,T3_R1!K135,T3_R2!K135)</f>
        <v>0</v>
      </c>
      <c r="AW135" s="259">
        <f>MAX('MDA1'!K135,'MDA2'!K135,'MDA3'!I135,'MDA3'!L135,'T1'!M135,'T2'!K135,T3_R1!L135,T3_R2!L135)</f>
        <v>21515</v>
      </c>
      <c r="AX135" s="259">
        <f>MAX('MDA1'!L135,'MDA2'!L135,'MDA3'!J135,'MDA3'!M135,'T1'!N135,'T2'!L135,T3_R1!M135,T3_R2!M135)</f>
        <v>0</v>
      </c>
      <c r="AY135" s="259">
        <f t="shared" si="15"/>
        <v>21515</v>
      </c>
      <c r="AZ135" s="259">
        <f>MAX('MDA2'!J135,T135)</f>
        <v>0</v>
      </c>
      <c r="BA135" s="259">
        <f>MAX('MDA1'!K135,'MDA2'!K135,'MDA3'!I135,'MDA3'!L135,V135,AD135)</f>
        <v>21515</v>
      </c>
      <c r="BB135" s="259">
        <f>MAX('MDA1'!L135,'MDA2'!L135,'MDA3'!J135,'MDA3'!M135,AF135)</f>
        <v>0</v>
      </c>
      <c r="BC135" s="259">
        <f t="shared" si="10"/>
        <v>21515</v>
      </c>
      <c r="BD135" s="260">
        <f t="shared" si="11"/>
        <v>59.067700109080413</v>
      </c>
    </row>
    <row r="136" spans="1:56" x14ac:dyDescent="0.2">
      <c r="A136" s="10" t="str">
        <f>IF(COUNTRY_INFO!A136=0," ",COUNTRY_INFO!A136)</f>
        <v>Ethiopia</v>
      </c>
      <c r="B136" s="10" t="str">
        <f>IF(COUNTRY_INFO!B136=0," ",COUNTRY_INFO!B136)</f>
        <v>AmharaNorth Wello</v>
      </c>
      <c r="C136" s="87" t="str">
        <f>IF(COUNTRY_INFO!C136=0," ",COUNTRY_INFO!C136)</f>
        <v>Gazo</v>
      </c>
      <c r="D136" s="67">
        <f>COUNTRY_INFO!L136</f>
        <v>0</v>
      </c>
      <c r="E136" s="61"/>
      <c r="F136" s="61"/>
      <c r="G136" s="11">
        <f>MAX('MDA1'!M136,'MDA2'!M136)</f>
        <v>0</v>
      </c>
      <c r="H136" s="11">
        <f>IF(AND(COUNTRY_INFO!H136&gt;0,COUNTRY_INFO!H136&lt;4),IF(D136&gt;MAX('MDA1'!M136,'MDA2'!M136),MAX('MDA1'!M136,'MDA2'!M136),D136),0)</f>
        <v>0</v>
      </c>
      <c r="I136" s="73">
        <f>IF(AND(COUNTRY_INFO!H136&gt;0,COUNTRY_INFO!H136&lt;4), IF(G136/D136*100&lt;&gt;0, IF(G136/D136*100&gt;100,100,G136/D136*100), "-"),0)</f>
        <v>0</v>
      </c>
      <c r="J136" s="67">
        <f>COUNTRY_INFO!M136</f>
        <v>0</v>
      </c>
      <c r="K136" s="61"/>
      <c r="L136" s="61"/>
      <c r="M136" s="11">
        <f>MAX('MDA1'!M136,MAX('MDA3'!I136,'MDA3'!L136)+MAX('MDA3'!J136,'MDA3'!M136))</f>
        <v>0</v>
      </c>
      <c r="N136" s="11">
        <f>IF(AND(COUNTRY_INFO!I136&gt;0,COUNTRY_INFO!I136&lt;4),IF(J136&gt;MAX('MDA1'!M136,MAX('MDA3'!I136,'MDA3'!L136)+MAX('MDA3'!J136,'MDA3'!M136)),MAX('MDA1'!M136,MAX('MDA3'!I136,'MDA3'!L136)+MAX('MDA3'!J136,'MDA3'!M136)),J136),0)</f>
        <v>0</v>
      </c>
      <c r="O136" s="73">
        <f>IF(AND(COUNTRY_INFO!I136&gt;0,COUNTRY_INFO!I136&lt;4), IF(M136/J136*100&lt;&gt;0, IF(M136/J136*100&gt;100,100,M136/J136*100), "-"),0)</f>
        <v>0</v>
      </c>
      <c r="P136" s="67">
        <f>COUNTRY_INFO!N136</f>
        <v>0</v>
      </c>
      <c r="Q136" s="61"/>
      <c r="R136" s="61"/>
      <c r="S136" s="11">
        <f>SUM(MAX('MDA2'!J136, 'T1'!L136, MAX(T3_R1!K136, T3_R2!K136)), MAX('MDA1'!K136, 'MDA2'!K136, 'T1'!M136, MAX(T3_R1!L136, T3_R2!L136)), MAX('MDA1'!L136, 'MDA2'!L136, 'T1'!N136, MAX(T3_R1!M136, T3_R2!M136)))</f>
        <v>0</v>
      </c>
      <c r="T136" s="11">
        <f>IF(AND(COUNTRY_INFO!J136&gt;1,COUNTRY_INFO!J136&lt;4),IF(COUNTRY_INFO!E136&gt;MAX('MDA2'!J136,'T1'!L136,MAX(T3_R1!K136,T3_R2!K136)),MAX('MDA2'!J136,'T1'!L136,MAX(T3_R1!K136,T3_R2!K136)),COUNTRY_INFO!E136),0)</f>
        <v>0</v>
      </c>
      <c r="U136" s="217">
        <f>IF(AND(COUNTRY_INFO!J136&gt;1,COUNTRY_INFO!J136&lt;4), IF(T136/COUNTRY_INFO!E136*100&lt;&gt;0, IF(T136/COUNTRY_INFO!E136*100&gt;100,100,T136/COUNTRY_INFO!E136*100), "-"),0)</f>
        <v>0</v>
      </c>
      <c r="V136" s="11">
        <f>IF(AND(COUNTRY_INFO!J136&gt;1,COUNTRY_INFO!J136&lt;4),IF(COUNTRY_INFO!F136&gt;MAX('MDA1'!K136,'MDA2'!K136,'T1'!M136,MAX(T3_R1!L136,T3_R2!L136)),MAX('MDA1'!K136,'MDA2'!K136,'T1'!M136,MAX(T3_R1!L136,T3_R2!L136)),COUNTRY_INFO!F136),0)</f>
        <v>0</v>
      </c>
      <c r="W136" s="217">
        <f>IF(AND(COUNTRY_INFO!J136&gt;1,COUNTRY_INFO!J136&lt;4), IF(V136/COUNTRY_INFO!F136*100&lt;&gt;0, IF(V136/COUNTRY_INFO!F136*100&gt;100,100,V136/COUNTRY_INFO!F136*100), "-"),0)</f>
        <v>0</v>
      </c>
      <c r="X136" s="11">
        <f t="shared" si="12"/>
        <v>0</v>
      </c>
      <c r="Y136" s="73">
        <f>IF(AND(COUNTRY_INFO!J136&gt;1,COUNTRY_INFO!J136&lt;4), IF(S136/P136*100&lt;&gt;0, IF(X136/P136*100&gt;100,100,X136/P136*100), "-"),0)</f>
        <v>0</v>
      </c>
      <c r="Z136" s="67">
        <f>COUNTRY_INFO!O136</f>
        <v>0</v>
      </c>
      <c r="AA136" s="61"/>
      <c r="AB136" s="61"/>
      <c r="AC136" s="11">
        <f>MAX('T1'!L136,'T2'!J136)+MAX('T1'!M136,'T2'!K136)+MAX('T1'!N136,'T2'!L136)</f>
        <v>0</v>
      </c>
      <c r="AD136" s="11">
        <f>IF(COUNTRY_INFO!K136=1,IF(COUNTRY_INFO!F136*0.33&gt;MAX('T1'!M136,'T2'!K136),MAX('T1'!M136,'T2'!K136),COUNTRY_INFO!F136*0.33),IF(COUNTRY_INFO!K136=2,IF(COUNTRY_INFO!F136*0.5&gt;MAX('T1'!M136,'T2'!K136),MAX('T1'!M136,'T2'!K136),COUNTRY_INFO!F136*0.5),IF(COUNTRY_INFO!K136=3,IF(COUNTRY_INFO!F136&gt;MAX('T1'!M136,'T2'!K136),MAX('T1'!M136,'T2'!K136),COUNTRY_INFO!F136),0)))</f>
        <v>0</v>
      </c>
      <c r="AE136" s="217">
        <f>IF(AND(COUNTRY_INFO!K136&gt;0,COUNTRY_INFO!K136&lt;4),IF(Z136&gt;0,IF(COUNTRY_INFO!K136=1, AD136/(COUNTRY_INFO!F136*0.33)*100, IF(COUNTRY_INFO!K136=2, AD136/(COUNTRY_INFO!F136*0.5)*100, IF(COUNTRY_INFO!K136=3, AD136/COUNTRY_INFO!F136*100))),"-"),0)</f>
        <v>0</v>
      </c>
      <c r="AF136" s="11">
        <f>IF(COUNTRY_INFO!K136=2,IF(COUNTRY_INFO!G136*0.2&gt;MAX('T1'!N136,'T2'!L136),MAX('T1'!N136,'T2'!L136),COUNTRY_INFO!G136*0.2),IF(COUNTRY_INFO!K136=3,IF(COUNTRY_INFO!G136&gt;MAX('T1'!N136,'T2'!L136),MAX('T1'!N136,'T2'!L136),COUNTRY_INFO!G136),0))</f>
        <v>0</v>
      </c>
      <c r="AG136" s="217">
        <f>IF(AND(COUNTRY_INFO!K136&gt;0,COUNTRY_INFO!K136&lt;4),IF(Z136&gt;0,IF(COUNTRY_INFO!K136=1, 0, IF(COUNTRY_INFO!K136=2, AF136/(COUNTRY_INFO!G136*0.2)*100, IF(COUNTRY_INFO!K136=3, AF136/COUNTRY_INFO!G136*100))),"-"),0)</f>
        <v>0</v>
      </c>
      <c r="AH136" s="11">
        <f t="shared" si="13"/>
        <v>0</v>
      </c>
      <c r="AI136" s="73">
        <f>IF(AND(COUNTRY_INFO!K136&gt;0,COUNTRY_INFO!K136&lt;4), IF(AC136/Z136*100&lt;&gt;0, IF(AH136/Z136*100&gt;100,100,AH136/Z136*100), "-"),0)</f>
        <v>0</v>
      </c>
      <c r="AJ136" s="261"/>
      <c r="AK136" s="260">
        <f>IF(AND(D136&lt;&gt;0, D136&lt;&gt;"Unknown",D136&lt;&gt;"Stopped",D136&lt;&gt;"Not required"),D136/COUNTRY_INFO!D136, 0)</f>
        <v>0</v>
      </c>
      <c r="AL136" s="260">
        <f>IF(AND(J136&lt;&gt;0,J136&lt;&gt;"Unknown",J136&lt;&gt;"Stopped",J136&lt;&gt;"Not required"),J136/COUNTRY_INFO!D136, 0)</f>
        <v>0</v>
      </c>
      <c r="AM136" s="260">
        <f>IF(AND(P136&lt;&gt;0,P136&lt;&gt;"Unknown",P136&lt;&gt;"Not required"),P136/(COUNTRY_INFO!E136+COUNTRY_INFO!F136), 0)</f>
        <v>0</v>
      </c>
      <c r="AN136" s="260">
        <f>IF(AND(Z136&lt;&gt;0,Z136&lt;&gt;"Unknown",Z136&lt;&gt;"Not required"),IF(COUNTRY_INFO!K136=1,1,IF(COUNTRY_INFO!K136=2,0.5*COUNTRY_INFO!F136/(0.5*COUNTRY_INFO!F136+0.2*COUNTRY_INFO!G136),IF(COUNTRY_INFO!K136=3,COUNTRY_INFO!F136/(COUNTRY_INFO!F136+COUNTRY_INFO!G136)))),0)</f>
        <v>0</v>
      </c>
      <c r="AO136" s="260">
        <f>IF(AND(Z136&lt;&gt;0,Z136&lt;&gt;"Unknown",Z136&lt;&gt;"Not required"),IF(COUNTRY_INFO!K136=1,0,IF(COUNTRY_INFO!K136=2,0.2*COUNTRY_INFO!G136/(0.5*COUNTRY_INFO!F136+0.2*COUNTRY_INFO!G136),IF(COUNTRY_INFO!K136=3,COUNTRY_INFO!G136/(COUNTRY_INFO!F136+COUNTRY_INFO!G136)))),0)</f>
        <v>0</v>
      </c>
      <c r="AP136" s="259">
        <f>MAX(COUNTRY_INFO!D136*AK136*PROFILE!$G$7,COUNTRY_INFO!D136*AL136*PROFILE!$G$7)</f>
        <v>0</v>
      </c>
      <c r="AQ136" s="259">
        <f>MAX(COUNTRY_INFO!D136*AK136*PROFILE!$G$8,COUNTRY_INFO!D136*AL136*PROFILE!$G$8,COUNTRY_INFO!D136*AM136*PROFILE!$G$8)</f>
        <v>0</v>
      </c>
      <c r="AR136" s="259">
        <f>MAX(COUNTRY_INFO!D136*AK136*PROFILE!$G$9,COUNTRY_INFO!D136*AL136*PROFILE!$G$9,COUNTRY_INFO!D136*AM136*PROFILE!$G$9,IF(AND(DISTRICT!Z136&lt;&gt;"Unknown",Z136&lt;&gt;"Not required"),COUNTRY_INFO!O136*DISTRICT!AN136,0))</f>
        <v>0</v>
      </c>
      <c r="AS136" s="259">
        <f>MAX(COUNTRY_INFO!D136*AK136*PROFILE!$G$10,COUNTRY_INFO!D136*AL136*PROFILE!$G$10,IF(AND(DISTRICT!Z136&lt;&gt;"Unknown",Z136&lt;&gt;"Not required"),COUNTRY_INFO!O136*DISTRICT!AO136,0))</f>
        <v>0</v>
      </c>
      <c r="AT136" s="259">
        <f t="shared" si="14"/>
        <v>0</v>
      </c>
      <c r="AU136" s="258">
        <f t="shared" si="9"/>
        <v>0</v>
      </c>
      <c r="AV136" s="259">
        <f>MAX('MDA2'!J136,'T1'!L136,'T2'!J136,T3_R1!K136,T3_R2!K136)</f>
        <v>0</v>
      </c>
      <c r="AW136" s="259">
        <f>MAX('MDA1'!K136,'MDA2'!K136,'MDA3'!I136,'MDA3'!L136,'T1'!M136,'T2'!K136,T3_R1!L136,T3_R2!L136)</f>
        <v>0</v>
      </c>
      <c r="AX136" s="259">
        <f>MAX('MDA1'!L136,'MDA2'!L136,'MDA3'!J136,'MDA3'!M136,'T1'!N136,'T2'!L136,T3_R1!M136,T3_R2!M136)</f>
        <v>0</v>
      </c>
      <c r="AY136" s="259">
        <f t="shared" si="15"/>
        <v>0</v>
      </c>
      <c r="AZ136" s="259">
        <f>MAX('MDA2'!J136,T136)</f>
        <v>0</v>
      </c>
      <c r="BA136" s="259">
        <f>MAX('MDA1'!K136,'MDA2'!K136,'MDA3'!I136,'MDA3'!L136,V136,AD136)</f>
        <v>0</v>
      </c>
      <c r="BB136" s="259">
        <f>MAX('MDA1'!L136,'MDA2'!L136,'MDA3'!J136,'MDA3'!M136,AF136)</f>
        <v>0</v>
      </c>
      <c r="BC136" s="259">
        <f t="shared" si="10"/>
        <v>0</v>
      </c>
      <c r="BD136" s="260">
        <f t="shared" si="11"/>
        <v>0</v>
      </c>
    </row>
    <row r="137" spans="1:56" x14ac:dyDescent="0.2">
      <c r="A137" s="10" t="str">
        <f>IF(COUNTRY_INFO!A137=0," ",COUNTRY_INFO!A137)</f>
        <v>Ethiopia</v>
      </c>
      <c r="B137" s="10" t="str">
        <f>IF(COUNTRY_INFO!B137=0," ",COUNTRY_INFO!B137)</f>
        <v>AmharaNorth Wello</v>
      </c>
      <c r="C137" s="87" t="str">
        <f>IF(COUNTRY_INFO!C137=0," ",COUNTRY_INFO!C137)</f>
        <v>Gidan</v>
      </c>
      <c r="D137" s="67">
        <f>COUNTRY_INFO!L137</f>
        <v>0</v>
      </c>
      <c r="E137" s="61"/>
      <c r="F137" s="61"/>
      <c r="G137" s="11">
        <f>MAX('MDA1'!M137,'MDA2'!M137)</f>
        <v>0</v>
      </c>
      <c r="H137" s="11">
        <f>IF(AND(COUNTRY_INFO!H137&gt;0,COUNTRY_INFO!H137&lt;4),IF(D137&gt;MAX('MDA1'!M137,'MDA2'!M137),MAX('MDA1'!M137,'MDA2'!M137),D137),0)</f>
        <v>0</v>
      </c>
      <c r="I137" s="73">
        <f>IF(AND(COUNTRY_INFO!H137&gt;0,COUNTRY_INFO!H137&lt;4), IF(G137/D137*100&lt;&gt;0, IF(G137/D137*100&gt;100,100,G137/D137*100), "-"),0)</f>
        <v>0</v>
      </c>
      <c r="J137" s="67">
        <f>COUNTRY_INFO!M137</f>
        <v>0</v>
      </c>
      <c r="K137" s="61"/>
      <c r="L137" s="61"/>
      <c r="M137" s="11">
        <f>MAX('MDA1'!M137,MAX('MDA3'!I137,'MDA3'!L137)+MAX('MDA3'!J137,'MDA3'!M137))</f>
        <v>0</v>
      </c>
      <c r="N137" s="11">
        <f>IF(AND(COUNTRY_INFO!I137&gt;0,COUNTRY_INFO!I137&lt;4),IF(J137&gt;MAX('MDA1'!M137,MAX('MDA3'!I137,'MDA3'!L137)+MAX('MDA3'!J137,'MDA3'!M137)),MAX('MDA1'!M137,MAX('MDA3'!I137,'MDA3'!L137)+MAX('MDA3'!J137,'MDA3'!M137)),J137),0)</f>
        <v>0</v>
      </c>
      <c r="O137" s="73">
        <f>IF(AND(COUNTRY_INFO!I137&gt;0,COUNTRY_INFO!I137&lt;4), IF(M137/J137*100&lt;&gt;0, IF(M137/J137*100&gt;100,100,M137/J137*100), "-"),0)</f>
        <v>0</v>
      </c>
      <c r="P137" s="67">
        <f>COUNTRY_INFO!N137</f>
        <v>0</v>
      </c>
      <c r="Q137" s="61"/>
      <c r="R137" s="61"/>
      <c r="S137" s="11">
        <f>SUM(MAX('MDA2'!J137, 'T1'!L137, MAX(T3_R1!K137, T3_R2!K137)), MAX('MDA1'!K137, 'MDA2'!K137, 'T1'!M137, MAX(T3_R1!L137, T3_R2!L137)), MAX('MDA1'!L137, 'MDA2'!L137, 'T1'!N137, MAX(T3_R1!M137, T3_R2!M137)))</f>
        <v>0</v>
      </c>
      <c r="T137" s="11">
        <f>IF(AND(COUNTRY_INFO!J137&gt;1,COUNTRY_INFO!J137&lt;4),IF(COUNTRY_INFO!E137&gt;MAX('MDA2'!J137,'T1'!L137,MAX(T3_R1!K137,T3_R2!K137)),MAX('MDA2'!J137,'T1'!L137,MAX(T3_R1!K137,T3_R2!K137)),COUNTRY_INFO!E137),0)</f>
        <v>0</v>
      </c>
      <c r="U137" s="217">
        <f>IF(AND(COUNTRY_INFO!J137&gt;1,COUNTRY_INFO!J137&lt;4), IF(T137/COUNTRY_INFO!E137*100&lt;&gt;0, IF(T137/COUNTRY_INFO!E137*100&gt;100,100,T137/COUNTRY_INFO!E137*100), "-"),0)</f>
        <v>0</v>
      </c>
      <c r="V137" s="11">
        <f>IF(AND(COUNTRY_INFO!J137&gt;1,COUNTRY_INFO!J137&lt;4),IF(COUNTRY_INFO!F137&gt;MAX('MDA1'!K137,'MDA2'!K137,'T1'!M137,MAX(T3_R1!L137,T3_R2!L137)),MAX('MDA1'!K137,'MDA2'!K137,'T1'!M137,MAX(T3_R1!L137,T3_R2!L137)),COUNTRY_INFO!F137),0)</f>
        <v>0</v>
      </c>
      <c r="W137" s="217">
        <f>IF(AND(COUNTRY_INFO!J137&gt;1,COUNTRY_INFO!J137&lt;4), IF(V137/COUNTRY_INFO!F137*100&lt;&gt;0, IF(V137/COUNTRY_INFO!F137*100&gt;100,100,V137/COUNTRY_INFO!F137*100), "-"),0)</f>
        <v>0</v>
      </c>
      <c r="X137" s="11">
        <f t="shared" si="12"/>
        <v>0</v>
      </c>
      <c r="Y137" s="73">
        <f>IF(AND(COUNTRY_INFO!J137&gt;1,COUNTRY_INFO!J137&lt;4), IF(S137/P137*100&lt;&gt;0, IF(X137/P137*100&gt;100,100,X137/P137*100), "-"),0)</f>
        <v>0</v>
      </c>
      <c r="Z137" s="67">
        <f>COUNTRY_INFO!O137</f>
        <v>0</v>
      </c>
      <c r="AA137" s="61"/>
      <c r="AB137" s="61"/>
      <c r="AC137" s="11">
        <f>MAX('T1'!L137,'T2'!J137)+MAX('T1'!M137,'T2'!K137)+MAX('T1'!N137,'T2'!L137)</f>
        <v>0</v>
      </c>
      <c r="AD137" s="11">
        <f>IF(COUNTRY_INFO!K137=1,IF(COUNTRY_INFO!F137*0.33&gt;MAX('T1'!M137,'T2'!K137),MAX('T1'!M137,'T2'!K137),COUNTRY_INFO!F137*0.33),IF(COUNTRY_INFO!K137=2,IF(COUNTRY_INFO!F137*0.5&gt;MAX('T1'!M137,'T2'!K137),MAX('T1'!M137,'T2'!K137),COUNTRY_INFO!F137*0.5),IF(COUNTRY_INFO!K137=3,IF(COUNTRY_INFO!F137&gt;MAX('T1'!M137,'T2'!K137),MAX('T1'!M137,'T2'!K137),COUNTRY_INFO!F137),0)))</f>
        <v>0</v>
      </c>
      <c r="AE137" s="217">
        <f>IF(AND(COUNTRY_INFO!K137&gt;0,COUNTRY_INFO!K137&lt;4),IF(Z137&gt;0,IF(COUNTRY_INFO!K137=1, AD137/(COUNTRY_INFO!F137*0.33)*100, IF(COUNTRY_INFO!K137=2, AD137/(COUNTRY_INFO!F137*0.5)*100, IF(COUNTRY_INFO!K137=3, AD137/COUNTRY_INFO!F137*100))),"-"),0)</f>
        <v>0</v>
      </c>
      <c r="AF137" s="11">
        <f>IF(COUNTRY_INFO!K137=2,IF(COUNTRY_INFO!G137*0.2&gt;MAX('T1'!N137,'T2'!L137),MAX('T1'!N137,'T2'!L137),COUNTRY_INFO!G137*0.2),IF(COUNTRY_INFO!K137=3,IF(COUNTRY_INFO!G137&gt;MAX('T1'!N137,'T2'!L137),MAX('T1'!N137,'T2'!L137),COUNTRY_INFO!G137),0))</f>
        <v>0</v>
      </c>
      <c r="AG137" s="217">
        <f>IF(AND(COUNTRY_INFO!K137&gt;0,COUNTRY_INFO!K137&lt;4),IF(Z137&gt;0,IF(COUNTRY_INFO!K137=1, 0, IF(COUNTRY_INFO!K137=2, AF137/(COUNTRY_INFO!G137*0.2)*100, IF(COUNTRY_INFO!K137=3, AF137/COUNTRY_INFO!G137*100))),"-"),0)</f>
        <v>0</v>
      </c>
      <c r="AH137" s="11">
        <f t="shared" si="13"/>
        <v>0</v>
      </c>
      <c r="AI137" s="73">
        <f>IF(AND(COUNTRY_INFO!K137&gt;0,COUNTRY_INFO!K137&lt;4), IF(AC137/Z137*100&lt;&gt;0, IF(AH137/Z137*100&gt;100,100,AH137/Z137*100), "-"),0)</f>
        <v>0</v>
      </c>
      <c r="AJ137" s="261"/>
      <c r="AK137" s="260">
        <f>IF(AND(D137&lt;&gt;0, D137&lt;&gt;"Unknown",D137&lt;&gt;"Stopped",D137&lt;&gt;"Not required"),D137/COUNTRY_INFO!D137, 0)</f>
        <v>0</v>
      </c>
      <c r="AL137" s="260">
        <f>IF(AND(J137&lt;&gt;0,J137&lt;&gt;"Unknown",J137&lt;&gt;"Stopped",J137&lt;&gt;"Not required"),J137/COUNTRY_INFO!D137, 0)</f>
        <v>0</v>
      </c>
      <c r="AM137" s="260">
        <f>IF(AND(P137&lt;&gt;0,P137&lt;&gt;"Unknown",P137&lt;&gt;"Not required"),P137/(COUNTRY_INFO!E137+COUNTRY_INFO!F137), 0)</f>
        <v>0</v>
      </c>
      <c r="AN137" s="260">
        <f>IF(AND(Z137&lt;&gt;0,Z137&lt;&gt;"Unknown",Z137&lt;&gt;"Not required"),IF(COUNTRY_INFO!K137=1,1,IF(COUNTRY_INFO!K137=2,0.5*COUNTRY_INFO!F137/(0.5*COUNTRY_INFO!F137+0.2*COUNTRY_INFO!G137),IF(COUNTRY_INFO!K137=3,COUNTRY_INFO!F137/(COUNTRY_INFO!F137+COUNTRY_INFO!G137)))),0)</f>
        <v>0</v>
      </c>
      <c r="AO137" s="260">
        <f>IF(AND(Z137&lt;&gt;0,Z137&lt;&gt;"Unknown",Z137&lt;&gt;"Not required"),IF(COUNTRY_INFO!K137=1,0,IF(COUNTRY_INFO!K137=2,0.2*COUNTRY_INFO!G137/(0.5*COUNTRY_INFO!F137+0.2*COUNTRY_INFO!G137),IF(COUNTRY_INFO!K137=3,COUNTRY_INFO!G137/(COUNTRY_INFO!F137+COUNTRY_INFO!G137)))),0)</f>
        <v>0</v>
      </c>
      <c r="AP137" s="259">
        <f>MAX(COUNTRY_INFO!D137*AK137*PROFILE!$G$7,COUNTRY_INFO!D137*AL137*PROFILE!$G$7)</f>
        <v>0</v>
      </c>
      <c r="AQ137" s="259">
        <f>MAX(COUNTRY_INFO!D137*AK137*PROFILE!$G$8,COUNTRY_INFO!D137*AL137*PROFILE!$G$8,COUNTRY_INFO!D137*AM137*PROFILE!$G$8)</f>
        <v>0</v>
      </c>
      <c r="AR137" s="259">
        <f>MAX(COUNTRY_INFO!D137*AK137*PROFILE!$G$9,COUNTRY_INFO!D137*AL137*PROFILE!$G$9,COUNTRY_INFO!D137*AM137*PROFILE!$G$9,IF(AND(DISTRICT!Z137&lt;&gt;"Unknown",Z137&lt;&gt;"Not required"),COUNTRY_INFO!O137*DISTRICT!AN137,0))</f>
        <v>0</v>
      </c>
      <c r="AS137" s="259">
        <f>MAX(COUNTRY_INFO!D137*AK137*PROFILE!$G$10,COUNTRY_INFO!D137*AL137*PROFILE!$G$10,IF(AND(DISTRICT!Z137&lt;&gt;"Unknown",Z137&lt;&gt;"Not required"),COUNTRY_INFO!O137*DISTRICT!AO137,0))</f>
        <v>0</v>
      </c>
      <c r="AT137" s="259">
        <f t="shared" si="14"/>
        <v>0</v>
      </c>
      <c r="AU137" s="258">
        <f t="shared" ref="AU137:AU200" si="16">IF(COUNTIFS(AK137:AN137,"&gt;0")=0,0, IF(COUNTIFS(AK137:AN137,"&gt;0")&lt;=IF(AND(OR(D137&gt;=0,D137="Not required",D137="Unknown",D137="Stopped"),D137&gt;0,H137&gt;0),1,0)+IF(AND(OR(J137&gt;=0,J137="Not required",J137="Unknown",J137="Stopped"),J137&gt;0,N137&gt;0),1,0)+IF(AND(OR(P137&gt;=0,P137="Not required",P137="Unknown"),P137&gt;0,X137&gt;0),1,0)+IF(AND(OR(Z137&gt;=0,Z137="Not required",Z137="Unknown"),Z137&gt;0,AH137&gt;0),1,0),"Y",0))</f>
        <v>0</v>
      </c>
      <c r="AV137" s="259">
        <f>MAX('MDA2'!J137,'T1'!L137,'T2'!J137,T3_R1!K137,T3_R2!K137)</f>
        <v>0</v>
      </c>
      <c r="AW137" s="259">
        <f>MAX('MDA1'!K137,'MDA2'!K137,'MDA3'!I137,'MDA3'!L137,'T1'!M137,'T2'!K137,T3_R1!L137,T3_R2!L137)</f>
        <v>0</v>
      </c>
      <c r="AX137" s="259">
        <f>MAX('MDA1'!L137,'MDA2'!L137,'MDA3'!J137,'MDA3'!M137,'T1'!N137,'T2'!L137,T3_R1!M137,T3_R2!M137)</f>
        <v>0</v>
      </c>
      <c r="AY137" s="259">
        <f t="shared" si="15"/>
        <v>0</v>
      </c>
      <c r="AZ137" s="259">
        <f>MAX('MDA2'!J137,T137)</f>
        <v>0</v>
      </c>
      <c r="BA137" s="259">
        <f>MAX('MDA1'!K137,'MDA2'!K137,'MDA3'!I137,'MDA3'!L137,V137,AD137)</f>
        <v>0</v>
      </c>
      <c r="BB137" s="259">
        <f>MAX('MDA1'!L137,'MDA2'!L137,'MDA3'!J137,'MDA3'!M137,AF137)</f>
        <v>0</v>
      </c>
      <c r="BC137" s="259">
        <f t="shared" ref="BC137:BC200" si="17">IF(AT137&lt;SUM(AZ137:BB137), AT137,SUM(AZ137:BB137))</f>
        <v>0</v>
      </c>
      <c r="BD137" s="260">
        <f t="shared" ref="BD137:BD200" si="18">IF(AT137&lt;&gt;0,BC137/AT137*100,0)</f>
        <v>0</v>
      </c>
    </row>
    <row r="138" spans="1:56" x14ac:dyDescent="0.2">
      <c r="A138" s="10" t="str">
        <f>IF(COUNTRY_INFO!A138=0," ",COUNTRY_INFO!A138)</f>
        <v>Ethiopia</v>
      </c>
      <c r="B138" s="10" t="str">
        <f>IF(COUNTRY_INFO!B138=0," ",COUNTRY_INFO!B138)</f>
        <v>AmharaNorth Wello</v>
      </c>
      <c r="C138" s="87" t="str">
        <f>IF(COUNTRY_INFO!C138=0," ",COUNTRY_INFO!C138)</f>
        <v>Gubalafto</v>
      </c>
      <c r="D138" s="67">
        <f>COUNTRY_INFO!L138</f>
        <v>0</v>
      </c>
      <c r="E138" s="61"/>
      <c r="F138" s="61"/>
      <c r="G138" s="11">
        <f>MAX('MDA1'!M138,'MDA2'!M138)</f>
        <v>0</v>
      </c>
      <c r="H138" s="11">
        <f>IF(AND(COUNTRY_INFO!H138&gt;0,COUNTRY_INFO!H138&lt;4),IF(D138&gt;MAX('MDA1'!M138,'MDA2'!M138),MAX('MDA1'!M138,'MDA2'!M138),D138),0)</f>
        <v>0</v>
      </c>
      <c r="I138" s="73">
        <f>IF(AND(COUNTRY_INFO!H138&gt;0,COUNTRY_INFO!H138&lt;4), IF(G138/D138*100&lt;&gt;0, IF(G138/D138*100&gt;100,100,G138/D138*100), "-"),0)</f>
        <v>0</v>
      </c>
      <c r="J138" s="67">
        <f>COUNTRY_INFO!M138</f>
        <v>0</v>
      </c>
      <c r="K138" s="61"/>
      <c r="L138" s="61"/>
      <c r="M138" s="11">
        <f>MAX('MDA1'!M138,MAX('MDA3'!I138,'MDA3'!L138)+MAX('MDA3'!J138,'MDA3'!M138))</f>
        <v>0</v>
      </c>
      <c r="N138" s="11">
        <f>IF(AND(COUNTRY_INFO!I138&gt;0,COUNTRY_INFO!I138&lt;4),IF(J138&gt;MAX('MDA1'!M138,MAX('MDA3'!I138,'MDA3'!L138)+MAX('MDA3'!J138,'MDA3'!M138)),MAX('MDA1'!M138,MAX('MDA3'!I138,'MDA3'!L138)+MAX('MDA3'!J138,'MDA3'!M138)),J138),0)</f>
        <v>0</v>
      </c>
      <c r="O138" s="73">
        <f>IF(AND(COUNTRY_INFO!I138&gt;0,COUNTRY_INFO!I138&lt;4), IF(M138/J138*100&lt;&gt;0, IF(M138/J138*100&gt;100,100,M138/J138*100), "-"),0)</f>
        <v>0</v>
      </c>
      <c r="P138" s="67">
        <f>COUNTRY_INFO!N138</f>
        <v>73308</v>
      </c>
      <c r="Q138" s="61"/>
      <c r="R138" s="61"/>
      <c r="S138" s="11">
        <f>SUM(MAX('MDA2'!J138, 'T1'!L138, MAX(T3_R1!K138, T3_R2!K138)), MAX('MDA1'!K138, 'MDA2'!K138, 'T1'!M138, MAX(T3_R1!L138, T3_R2!L138)), MAX('MDA1'!L138, 'MDA2'!L138, 'T1'!N138, MAX(T3_R1!M138, T3_R2!M138)))</f>
        <v>48718</v>
      </c>
      <c r="T138" s="11">
        <f>IF(AND(COUNTRY_INFO!J138&gt;1,COUNTRY_INFO!J138&lt;4),IF(COUNTRY_INFO!E138&gt;MAX('MDA2'!J138,'T1'!L138,MAX(T3_R1!K138,T3_R2!K138)),MAX('MDA2'!J138,'T1'!L138,MAX(T3_R1!K138,T3_R2!K138)),COUNTRY_INFO!E138),0)</f>
        <v>0</v>
      </c>
      <c r="U138" s="217" t="str">
        <f>IF(AND(COUNTRY_INFO!J138&gt;1,COUNTRY_INFO!J138&lt;4), IF(T138/COUNTRY_INFO!E138*100&lt;&gt;0, IF(T138/COUNTRY_INFO!E138*100&gt;100,100,T138/COUNTRY_INFO!E138*100), "-"),0)</f>
        <v>-</v>
      </c>
      <c r="V138" s="11">
        <f>IF(AND(COUNTRY_INFO!J138&gt;1,COUNTRY_INFO!J138&lt;4),IF(COUNTRY_INFO!F138&gt;MAX('MDA1'!K138,'MDA2'!K138,'T1'!M138,MAX(T3_R1!L138,T3_R2!L138)),MAX('MDA1'!K138,'MDA2'!K138,'T1'!M138,MAX(T3_R1!L138,T3_R2!L138)),COUNTRY_INFO!F138),0)</f>
        <v>48718</v>
      </c>
      <c r="W138" s="217">
        <f>IF(AND(COUNTRY_INFO!J138&gt;1,COUNTRY_INFO!J138&lt;4), IF(V138/COUNTRY_INFO!F138*100&lt;&gt;0, IF(V138/COUNTRY_INFO!F138*100&gt;100,100,V138/COUNTRY_INFO!F138*100), "-"),0)</f>
        <v>97.492545676492369</v>
      </c>
      <c r="X138" s="11">
        <f t="shared" ref="X138:X201" si="19">SUM(T138,V138)</f>
        <v>48718</v>
      </c>
      <c r="Y138" s="73">
        <f>IF(AND(COUNTRY_INFO!J138&gt;1,COUNTRY_INFO!J138&lt;4), IF(S138/P138*100&lt;&gt;0, IF(X138/P138*100&gt;100,100,X138/P138*100), "-"),0)</f>
        <v>66.456594096142311</v>
      </c>
      <c r="Z138" s="67">
        <f>COUNTRY_INFO!O138</f>
        <v>0</v>
      </c>
      <c r="AA138" s="61"/>
      <c r="AB138" s="61"/>
      <c r="AC138" s="11">
        <f>MAX('T1'!L138,'T2'!J138)+MAX('T1'!M138,'T2'!K138)+MAX('T1'!N138,'T2'!L138)</f>
        <v>0</v>
      </c>
      <c r="AD138" s="11">
        <f>IF(COUNTRY_INFO!K138=1,IF(COUNTRY_INFO!F138*0.33&gt;MAX('T1'!M138,'T2'!K138),MAX('T1'!M138,'T2'!K138),COUNTRY_INFO!F138*0.33),IF(COUNTRY_INFO!K138=2,IF(COUNTRY_INFO!F138*0.5&gt;MAX('T1'!M138,'T2'!K138),MAX('T1'!M138,'T2'!K138),COUNTRY_INFO!F138*0.5),IF(COUNTRY_INFO!K138=3,IF(COUNTRY_INFO!F138&gt;MAX('T1'!M138,'T2'!K138),MAX('T1'!M138,'T2'!K138),COUNTRY_INFO!F138),0)))</f>
        <v>0</v>
      </c>
      <c r="AE138" s="217">
        <f>IF(AND(COUNTRY_INFO!K138&gt;0,COUNTRY_INFO!K138&lt;4),IF(Z138&gt;0,IF(COUNTRY_INFO!K138=1, AD138/(COUNTRY_INFO!F138*0.33)*100, IF(COUNTRY_INFO!K138=2, AD138/(COUNTRY_INFO!F138*0.5)*100, IF(COUNTRY_INFO!K138=3, AD138/COUNTRY_INFO!F138*100))),"-"),0)</f>
        <v>0</v>
      </c>
      <c r="AF138" s="11">
        <f>IF(COUNTRY_INFO!K138=2,IF(COUNTRY_INFO!G138*0.2&gt;MAX('T1'!N138,'T2'!L138),MAX('T1'!N138,'T2'!L138),COUNTRY_INFO!G138*0.2),IF(COUNTRY_INFO!K138=3,IF(COUNTRY_INFO!G138&gt;MAX('T1'!N138,'T2'!L138),MAX('T1'!N138,'T2'!L138),COUNTRY_INFO!G138),0))</f>
        <v>0</v>
      </c>
      <c r="AG138" s="217">
        <f>IF(AND(COUNTRY_INFO!K138&gt;0,COUNTRY_INFO!K138&lt;4),IF(Z138&gt;0,IF(COUNTRY_INFO!K138=1, 0, IF(COUNTRY_INFO!K138=2, AF138/(COUNTRY_INFO!G138*0.2)*100, IF(COUNTRY_INFO!K138=3, AF138/COUNTRY_INFO!G138*100))),"-"),0)</f>
        <v>0</v>
      </c>
      <c r="AH138" s="11">
        <f t="shared" ref="AH138:AH201" si="20">SUM(AD138,AF138)</f>
        <v>0</v>
      </c>
      <c r="AI138" s="73">
        <f>IF(AND(COUNTRY_INFO!K138&gt;0,COUNTRY_INFO!K138&lt;4), IF(AC138/Z138*100&lt;&gt;0, IF(AH138/Z138*100&gt;100,100,AH138/Z138*100), "-"),0)</f>
        <v>0</v>
      </c>
      <c r="AJ138" s="261"/>
      <c r="AK138" s="260">
        <f>IF(AND(D138&lt;&gt;0, D138&lt;&gt;"Unknown",D138&lt;&gt;"Stopped",D138&lt;&gt;"Not required"),D138/COUNTRY_INFO!D138, 0)</f>
        <v>0</v>
      </c>
      <c r="AL138" s="260">
        <f>IF(AND(J138&lt;&gt;0,J138&lt;&gt;"Unknown",J138&lt;&gt;"Stopped",J138&lt;&gt;"Not required"),J138/COUNTRY_INFO!D138, 0)</f>
        <v>0</v>
      </c>
      <c r="AM138" s="260">
        <f>IF(AND(P138&lt;&gt;0,P138&lt;&gt;"Unknown",P138&lt;&gt;"Not required"),P138/(COUNTRY_INFO!E138+COUNTRY_INFO!F138), 0)</f>
        <v>1</v>
      </c>
      <c r="AN138" s="260">
        <f>IF(AND(Z138&lt;&gt;0,Z138&lt;&gt;"Unknown",Z138&lt;&gt;"Not required"),IF(COUNTRY_INFO!K138=1,1,IF(COUNTRY_INFO!K138=2,0.5*COUNTRY_INFO!F138/(0.5*COUNTRY_INFO!F138+0.2*COUNTRY_INFO!G138),IF(COUNTRY_INFO!K138=3,COUNTRY_INFO!F138/(COUNTRY_INFO!F138+COUNTRY_INFO!G138)))),0)</f>
        <v>0</v>
      </c>
      <c r="AO138" s="260">
        <f>IF(AND(Z138&lt;&gt;0,Z138&lt;&gt;"Unknown",Z138&lt;&gt;"Not required"),IF(COUNTRY_INFO!K138=1,0,IF(COUNTRY_INFO!K138=2,0.2*COUNTRY_INFO!G138/(0.5*COUNTRY_INFO!F138+0.2*COUNTRY_INFO!G138),IF(COUNTRY_INFO!K138=3,COUNTRY_INFO!G138/(COUNTRY_INFO!F138+COUNTRY_INFO!G138)))),0)</f>
        <v>0</v>
      </c>
      <c r="AP138" s="259">
        <f>MAX(COUNTRY_INFO!D138*AK138*PROFILE!$G$7,COUNTRY_INFO!D138*AL138*PROFILE!$G$7)</f>
        <v>0</v>
      </c>
      <c r="AQ138" s="259">
        <f>MAX(COUNTRY_INFO!D138*AK138*PROFILE!$G$8,COUNTRY_INFO!D138*AL138*PROFILE!$G$8,COUNTRY_INFO!D138*AM138*PROFILE!$G$8)</f>
        <v>25177.986142529229</v>
      </c>
      <c r="AR138" s="259">
        <f>MAX(COUNTRY_INFO!D138*AK138*PROFILE!$G$9,COUNTRY_INFO!D138*AL138*PROFILE!$G$9,COUNTRY_INFO!D138*AM138*PROFILE!$G$9,IF(AND(DISTRICT!Z138&lt;&gt;"Unknown",Z138&lt;&gt;"Not required"),COUNTRY_INFO!O138*DISTRICT!AN138,0))</f>
        <v>52287.315985157751</v>
      </c>
      <c r="AS138" s="259">
        <f>MAX(COUNTRY_INFO!D138*AK138*PROFILE!$G$10,COUNTRY_INFO!D138*AL138*PROFILE!$G$10,IF(AND(DISTRICT!Z138&lt;&gt;"Unknown",Z138&lt;&gt;"Not required"),COUNTRY_INFO!O138*DISTRICT!AO138,0))</f>
        <v>0</v>
      </c>
      <c r="AT138" s="259">
        <f t="shared" ref="AT138:AT201" si="21">SUM(AP138:AS138)</f>
        <v>77465.302127686984</v>
      </c>
      <c r="AU138" s="258" t="str">
        <f t="shared" si="16"/>
        <v>Y</v>
      </c>
      <c r="AV138" s="259">
        <f>MAX('MDA2'!J138,'T1'!L138,'T2'!J138,T3_R1!K138,T3_R2!K138)</f>
        <v>0</v>
      </c>
      <c r="AW138" s="259">
        <f>MAX('MDA1'!K138,'MDA2'!K138,'MDA3'!I138,'MDA3'!L138,'T1'!M138,'T2'!K138,T3_R1!L138,T3_R2!L138)</f>
        <v>48718</v>
      </c>
      <c r="AX138" s="259">
        <f>MAX('MDA1'!L138,'MDA2'!L138,'MDA3'!J138,'MDA3'!M138,'T1'!N138,'T2'!L138,T3_R1!M138,T3_R2!M138)</f>
        <v>0</v>
      </c>
      <c r="AY138" s="259">
        <f t="shared" ref="AY138:AY201" si="22">SUM(AV138:AX138)</f>
        <v>48718</v>
      </c>
      <c r="AZ138" s="259">
        <f>MAX('MDA2'!J138,T138)</f>
        <v>0</v>
      </c>
      <c r="BA138" s="259">
        <f>MAX('MDA1'!K138,'MDA2'!K138,'MDA3'!I138,'MDA3'!L138,V138,AD138)</f>
        <v>48718</v>
      </c>
      <c r="BB138" s="259">
        <f>MAX('MDA1'!L138,'MDA2'!L138,'MDA3'!J138,'MDA3'!M138,AF138)</f>
        <v>0</v>
      </c>
      <c r="BC138" s="259">
        <f t="shared" si="17"/>
        <v>48718</v>
      </c>
      <c r="BD138" s="260">
        <f t="shared" si="18"/>
        <v>62.890092288928969</v>
      </c>
    </row>
    <row r="139" spans="1:56" x14ac:dyDescent="0.2">
      <c r="A139" s="10" t="str">
        <f>IF(COUNTRY_INFO!A139=0," ",COUNTRY_INFO!A139)</f>
        <v>Ethiopia</v>
      </c>
      <c r="B139" s="10" t="str">
        <f>IF(COUNTRY_INFO!B139=0," ",COUNTRY_INFO!B139)</f>
        <v>AmharaNorth Wello</v>
      </c>
      <c r="C139" s="87" t="str">
        <f>IF(COUNTRY_INFO!C139=0," ",COUNTRY_INFO!C139)</f>
        <v>Habru</v>
      </c>
      <c r="D139" s="67">
        <f>COUNTRY_INFO!L139</f>
        <v>0</v>
      </c>
      <c r="E139" s="61"/>
      <c r="F139" s="61"/>
      <c r="G139" s="11">
        <f>MAX('MDA1'!M139,'MDA2'!M139)</f>
        <v>0</v>
      </c>
      <c r="H139" s="11">
        <f>IF(AND(COUNTRY_INFO!H139&gt;0,COUNTRY_INFO!H139&lt;4),IF(D139&gt;MAX('MDA1'!M139,'MDA2'!M139),MAX('MDA1'!M139,'MDA2'!M139),D139),0)</f>
        <v>0</v>
      </c>
      <c r="I139" s="73">
        <f>IF(AND(COUNTRY_INFO!H139&gt;0,COUNTRY_INFO!H139&lt;4), IF(G139/D139*100&lt;&gt;0, IF(G139/D139*100&gt;100,100,G139/D139*100), "-"),0)</f>
        <v>0</v>
      </c>
      <c r="J139" s="67">
        <f>COUNTRY_INFO!M139</f>
        <v>0</v>
      </c>
      <c r="K139" s="61"/>
      <c r="L139" s="61"/>
      <c r="M139" s="11">
        <f>MAX('MDA1'!M139,MAX('MDA3'!I139,'MDA3'!L139)+MAX('MDA3'!J139,'MDA3'!M139))</f>
        <v>0</v>
      </c>
      <c r="N139" s="11">
        <f>IF(AND(COUNTRY_INFO!I139&gt;0,COUNTRY_INFO!I139&lt;4),IF(J139&gt;MAX('MDA1'!M139,MAX('MDA3'!I139,'MDA3'!L139)+MAX('MDA3'!J139,'MDA3'!M139)),MAX('MDA1'!M139,MAX('MDA3'!I139,'MDA3'!L139)+MAX('MDA3'!J139,'MDA3'!M139)),J139),0)</f>
        <v>0</v>
      </c>
      <c r="O139" s="73">
        <f>IF(AND(COUNTRY_INFO!I139&gt;0,COUNTRY_INFO!I139&lt;4), IF(M139/J139*100&lt;&gt;0, IF(M139/J139*100&gt;100,100,M139/J139*100), "-"),0)</f>
        <v>0</v>
      </c>
      <c r="P139" s="67">
        <f>COUNTRY_INFO!N139</f>
        <v>0</v>
      </c>
      <c r="Q139" s="61"/>
      <c r="R139" s="61"/>
      <c r="S139" s="11">
        <f>SUM(MAX('MDA2'!J139, 'T1'!L139, MAX(T3_R1!K139, T3_R2!K139)), MAX('MDA1'!K139, 'MDA2'!K139, 'T1'!M139, MAX(T3_R1!L139, T3_R2!L139)), MAX('MDA1'!L139, 'MDA2'!L139, 'T1'!N139, MAX(T3_R1!M139, T3_R2!M139)))</f>
        <v>0</v>
      </c>
      <c r="T139" s="11">
        <f>IF(AND(COUNTRY_INFO!J139&gt;1,COUNTRY_INFO!J139&lt;4),IF(COUNTRY_INFO!E139&gt;MAX('MDA2'!J139,'T1'!L139,MAX(T3_R1!K139,T3_R2!K139)),MAX('MDA2'!J139,'T1'!L139,MAX(T3_R1!K139,T3_R2!K139)),COUNTRY_INFO!E139),0)</f>
        <v>0</v>
      </c>
      <c r="U139" s="217">
        <f>IF(AND(COUNTRY_INFO!J139&gt;1,COUNTRY_INFO!J139&lt;4), IF(T139/COUNTRY_INFO!E139*100&lt;&gt;0, IF(T139/COUNTRY_INFO!E139*100&gt;100,100,T139/COUNTRY_INFO!E139*100), "-"),0)</f>
        <v>0</v>
      </c>
      <c r="V139" s="11">
        <f>IF(AND(COUNTRY_INFO!J139&gt;1,COUNTRY_INFO!J139&lt;4),IF(COUNTRY_INFO!F139&gt;MAX('MDA1'!K139,'MDA2'!K139,'T1'!M139,MAX(T3_R1!L139,T3_R2!L139)),MAX('MDA1'!K139,'MDA2'!K139,'T1'!M139,MAX(T3_R1!L139,T3_R2!L139)),COUNTRY_INFO!F139),0)</f>
        <v>0</v>
      </c>
      <c r="W139" s="217">
        <f>IF(AND(COUNTRY_INFO!J139&gt;1,COUNTRY_INFO!J139&lt;4), IF(V139/COUNTRY_INFO!F139*100&lt;&gt;0, IF(V139/COUNTRY_INFO!F139*100&gt;100,100,V139/COUNTRY_INFO!F139*100), "-"),0)</f>
        <v>0</v>
      </c>
      <c r="X139" s="11">
        <f t="shared" si="19"/>
        <v>0</v>
      </c>
      <c r="Y139" s="73">
        <f>IF(AND(COUNTRY_INFO!J139&gt;1,COUNTRY_INFO!J139&lt;4), IF(S139/P139*100&lt;&gt;0, IF(X139/P139*100&gt;100,100,X139/P139*100), "-"),0)</f>
        <v>0</v>
      </c>
      <c r="Z139" s="67">
        <f>COUNTRY_INFO!O139</f>
        <v>0</v>
      </c>
      <c r="AA139" s="61"/>
      <c r="AB139" s="61"/>
      <c r="AC139" s="11">
        <f>MAX('T1'!L139,'T2'!J139)+MAX('T1'!M139,'T2'!K139)+MAX('T1'!N139,'T2'!L139)</f>
        <v>0</v>
      </c>
      <c r="AD139" s="11">
        <f>IF(COUNTRY_INFO!K139=1,IF(COUNTRY_INFO!F139*0.33&gt;MAX('T1'!M139,'T2'!K139),MAX('T1'!M139,'T2'!K139),COUNTRY_INFO!F139*0.33),IF(COUNTRY_INFO!K139=2,IF(COUNTRY_INFO!F139*0.5&gt;MAX('T1'!M139,'T2'!K139),MAX('T1'!M139,'T2'!K139),COUNTRY_INFO!F139*0.5),IF(COUNTRY_INFO!K139=3,IF(COUNTRY_INFO!F139&gt;MAX('T1'!M139,'T2'!K139),MAX('T1'!M139,'T2'!K139),COUNTRY_INFO!F139),0)))</f>
        <v>0</v>
      </c>
      <c r="AE139" s="217">
        <f>IF(AND(COUNTRY_INFO!K139&gt;0,COUNTRY_INFO!K139&lt;4),IF(Z139&gt;0,IF(COUNTRY_INFO!K139=1, AD139/(COUNTRY_INFO!F139*0.33)*100, IF(COUNTRY_INFO!K139=2, AD139/(COUNTRY_INFO!F139*0.5)*100, IF(COUNTRY_INFO!K139=3, AD139/COUNTRY_INFO!F139*100))),"-"),0)</f>
        <v>0</v>
      </c>
      <c r="AF139" s="11">
        <f>IF(COUNTRY_INFO!K139=2,IF(COUNTRY_INFO!G139*0.2&gt;MAX('T1'!N139,'T2'!L139),MAX('T1'!N139,'T2'!L139),COUNTRY_INFO!G139*0.2),IF(COUNTRY_INFO!K139=3,IF(COUNTRY_INFO!G139&gt;MAX('T1'!N139,'T2'!L139),MAX('T1'!N139,'T2'!L139),COUNTRY_INFO!G139),0))</f>
        <v>0</v>
      </c>
      <c r="AG139" s="217">
        <f>IF(AND(COUNTRY_INFO!K139&gt;0,COUNTRY_INFO!K139&lt;4),IF(Z139&gt;0,IF(COUNTRY_INFO!K139=1, 0, IF(COUNTRY_INFO!K139=2, AF139/(COUNTRY_INFO!G139*0.2)*100, IF(COUNTRY_INFO!K139=3, AF139/COUNTRY_INFO!G139*100))),"-"),0)</f>
        <v>0</v>
      </c>
      <c r="AH139" s="11">
        <f t="shared" si="20"/>
        <v>0</v>
      </c>
      <c r="AI139" s="73">
        <f>IF(AND(COUNTRY_INFO!K139&gt;0,COUNTRY_INFO!K139&lt;4), IF(AC139/Z139*100&lt;&gt;0, IF(AH139/Z139*100&gt;100,100,AH139/Z139*100), "-"),0)</f>
        <v>0</v>
      </c>
      <c r="AJ139" s="261"/>
      <c r="AK139" s="260">
        <f>IF(AND(D139&lt;&gt;0, D139&lt;&gt;"Unknown",D139&lt;&gt;"Stopped",D139&lt;&gt;"Not required"),D139/COUNTRY_INFO!D139, 0)</f>
        <v>0</v>
      </c>
      <c r="AL139" s="260">
        <f>IF(AND(J139&lt;&gt;0,J139&lt;&gt;"Unknown",J139&lt;&gt;"Stopped",J139&lt;&gt;"Not required"),J139/COUNTRY_INFO!D139, 0)</f>
        <v>0</v>
      </c>
      <c r="AM139" s="260">
        <f>IF(AND(P139&lt;&gt;0,P139&lt;&gt;"Unknown",P139&lt;&gt;"Not required"),P139/(COUNTRY_INFO!E139+COUNTRY_INFO!F139), 0)</f>
        <v>0</v>
      </c>
      <c r="AN139" s="260">
        <f>IF(AND(Z139&lt;&gt;0,Z139&lt;&gt;"Unknown",Z139&lt;&gt;"Not required"),IF(COUNTRY_INFO!K139=1,1,IF(COUNTRY_INFO!K139=2,0.5*COUNTRY_INFO!F139/(0.5*COUNTRY_INFO!F139+0.2*COUNTRY_INFO!G139),IF(COUNTRY_INFO!K139=3,COUNTRY_INFO!F139/(COUNTRY_INFO!F139+COUNTRY_INFO!G139)))),0)</f>
        <v>0</v>
      </c>
      <c r="AO139" s="260">
        <f>IF(AND(Z139&lt;&gt;0,Z139&lt;&gt;"Unknown",Z139&lt;&gt;"Not required"),IF(COUNTRY_INFO!K139=1,0,IF(COUNTRY_INFO!K139=2,0.2*COUNTRY_INFO!G139/(0.5*COUNTRY_INFO!F139+0.2*COUNTRY_INFO!G139),IF(COUNTRY_INFO!K139=3,COUNTRY_INFO!G139/(COUNTRY_INFO!F139+COUNTRY_INFO!G139)))),0)</f>
        <v>0</v>
      </c>
      <c r="AP139" s="259">
        <f>MAX(COUNTRY_INFO!D139*AK139*PROFILE!$G$7,COUNTRY_INFO!D139*AL139*PROFILE!$G$7)</f>
        <v>0</v>
      </c>
      <c r="AQ139" s="259">
        <f>MAX(COUNTRY_INFO!D139*AK139*PROFILE!$G$8,COUNTRY_INFO!D139*AL139*PROFILE!$G$8,COUNTRY_INFO!D139*AM139*PROFILE!$G$8)</f>
        <v>0</v>
      </c>
      <c r="AR139" s="259">
        <f>MAX(COUNTRY_INFO!D139*AK139*PROFILE!$G$9,COUNTRY_INFO!D139*AL139*PROFILE!$G$9,COUNTRY_INFO!D139*AM139*PROFILE!$G$9,IF(AND(DISTRICT!Z139&lt;&gt;"Unknown",Z139&lt;&gt;"Not required"),COUNTRY_INFO!O139*DISTRICT!AN139,0))</f>
        <v>0</v>
      </c>
      <c r="AS139" s="259">
        <f>MAX(COUNTRY_INFO!D139*AK139*PROFILE!$G$10,COUNTRY_INFO!D139*AL139*PROFILE!$G$10,IF(AND(DISTRICT!Z139&lt;&gt;"Unknown",Z139&lt;&gt;"Not required"),COUNTRY_INFO!O139*DISTRICT!AO139,0))</f>
        <v>0</v>
      </c>
      <c r="AT139" s="259">
        <f t="shared" si="21"/>
        <v>0</v>
      </c>
      <c r="AU139" s="258">
        <f t="shared" si="16"/>
        <v>0</v>
      </c>
      <c r="AV139" s="259">
        <f>MAX('MDA2'!J139,'T1'!L139,'T2'!J139,T3_R1!K139,T3_R2!K139)</f>
        <v>0</v>
      </c>
      <c r="AW139" s="259">
        <f>MAX('MDA1'!K139,'MDA2'!K139,'MDA3'!I139,'MDA3'!L139,'T1'!M139,'T2'!K139,T3_R1!L139,T3_R2!L139)</f>
        <v>0</v>
      </c>
      <c r="AX139" s="259">
        <f>MAX('MDA1'!L139,'MDA2'!L139,'MDA3'!J139,'MDA3'!M139,'T1'!N139,'T2'!L139,T3_R1!M139,T3_R2!M139)</f>
        <v>0</v>
      </c>
      <c r="AY139" s="259">
        <f t="shared" si="22"/>
        <v>0</v>
      </c>
      <c r="AZ139" s="259">
        <f>MAX('MDA2'!J139,T139)</f>
        <v>0</v>
      </c>
      <c r="BA139" s="259">
        <f>MAX('MDA1'!K139,'MDA2'!K139,'MDA3'!I139,'MDA3'!L139,V139,AD139)</f>
        <v>0</v>
      </c>
      <c r="BB139" s="259">
        <f>MAX('MDA1'!L139,'MDA2'!L139,'MDA3'!J139,'MDA3'!M139,AF139)</f>
        <v>0</v>
      </c>
      <c r="BC139" s="259">
        <f t="shared" si="17"/>
        <v>0</v>
      </c>
      <c r="BD139" s="260">
        <f t="shared" si="18"/>
        <v>0</v>
      </c>
    </row>
    <row r="140" spans="1:56" x14ac:dyDescent="0.2">
      <c r="A140" s="10" t="str">
        <f>IF(COUNTRY_INFO!A140=0," ",COUNTRY_INFO!A140)</f>
        <v>Ethiopia</v>
      </c>
      <c r="B140" s="10" t="str">
        <f>IF(COUNTRY_INFO!B140=0," ",COUNTRY_INFO!B140)</f>
        <v>AmharaNorth Wello</v>
      </c>
      <c r="C140" s="87" t="str">
        <f>IF(COUNTRY_INFO!C140=0," ",COUNTRY_INFO!C140)</f>
        <v>Kobo Town</v>
      </c>
      <c r="D140" s="67">
        <f>COUNTRY_INFO!L140</f>
        <v>0</v>
      </c>
      <c r="E140" s="61"/>
      <c r="F140" s="61"/>
      <c r="G140" s="11">
        <f>MAX('MDA1'!M140,'MDA2'!M140)</f>
        <v>0</v>
      </c>
      <c r="H140" s="11">
        <f>IF(AND(COUNTRY_INFO!H140&gt;0,COUNTRY_INFO!H140&lt;4),IF(D140&gt;MAX('MDA1'!M140,'MDA2'!M140),MAX('MDA1'!M140,'MDA2'!M140),D140),0)</f>
        <v>0</v>
      </c>
      <c r="I140" s="73">
        <f>IF(AND(COUNTRY_INFO!H140&gt;0,COUNTRY_INFO!H140&lt;4), IF(G140/D140*100&lt;&gt;0, IF(G140/D140*100&gt;100,100,G140/D140*100), "-"),0)</f>
        <v>0</v>
      </c>
      <c r="J140" s="67">
        <f>COUNTRY_INFO!M140</f>
        <v>0</v>
      </c>
      <c r="K140" s="61"/>
      <c r="L140" s="61"/>
      <c r="M140" s="11">
        <f>MAX('MDA1'!M140,MAX('MDA3'!I140,'MDA3'!L140)+MAX('MDA3'!J140,'MDA3'!M140))</f>
        <v>0</v>
      </c>
      <c r="N140" s="11">
        <f>IF(AND(COUNTRY_INFO!I140&gt;0,COUNTRY_INFO!I140&lt;4),IF(J140&gt;MAX('MDA1'!M140,MAX('MDA3'!I140,'MDA3'!L140)+MAX('MDA3'!J140,'MDA3'!M140)),MAX('MDA1'!M140,MAX('MDA3'!I140,'MDA3'!L140)+MAX('MDA3'!J140,'MDA3'!M140)),J140),0)</f>
        <v>0</v>
      </c>
      <c r="O140" s="73">
        <f>IF(AND(COUNTRY_INFO!I140&gt;0,COUNTRY_INFO!I140&lt;4), IF(M140/J140*100&lt;&gt;0, IF(M140/J140*100&gt;100,100,M140/J140*100), "-"),0)</f>
        <v>0</v>
      </c>
      <c r="P140" s="67">
        <f>COUNTRY_INFO!N140</f>
        <v>18251</v>
      </c>
      <c r="Q140" s="61"/>
      <c r="R140" s="61"/>
      <c r="S140" s="11">
        <f>SUM(MAX('MDA2'!J140, 'T1'!L140, MAX(T3_R1!K140, T3_R2!K140)), MAX('MDA1'!K140, 'MDA2'!K140, 'T1'!M140, MAX(T3_R1!L140, T3_R2!L140)), MAX('MDA1'!L140, 'MDA2'!L140, 'T1'!N140, MAX(T3_R1!M140, T3_R2!M140)))</f>
        <v>9211</v>
      </c>
      <c r="T140" s="11">
        <f>IF(AND(COUNTRY_INFO!J140&gt;1,COUNTRY_INFO!J140&lt;4),IF(COUNTRY_INFO!E140&gt;MAX('MDA2'!J140,'T1'!L140,MAX(T3_R1!K140,T3_R2!K140)),MAX('MDA2'!J140,'T1'!L140,MAX(T3_R1!K140,T3_R2!K140)),COUNTRY_INFO!E140),0)</f>
        <v>0</v>
      </c>
      <c r="U140" s="217" t="str">
        <f>IF(AND(COUNTRY_INFO!J140&gt;1,COUNTRY_INFO!J140&lt;4), IF(T140/COUNTRY_INFO!E140*100&lt;&gt;0, IF(T140/COUNTRY_INFO!E140*100&gt;100,100,T140/COUNTRY_INFO!E140*100), "-"),0)</f>
        <v>-</v>
      </c>
      <c r="V140" s="11">
        <f>IF(AND(COUNTRY_INFO!J140&gt;1,COUNTRY_INFO!J140&lt;4),IF(COUNTRY_INFO!F140&gt;MAX('MDA1'!K140,'MDA2'!K140,'T1'!M140,MAX(T3_R1!L140,T3_R2!L140)),MAX('MDA1'!K140,'MDA2'!K140,'T1'!M140,MAX(T3_R1!L140,T3_R2!L140)),COUNTRY_INFO!F140),0)</f>
        <v>9211</v>
      </c>
      <c r="W140" s="217">
        <f>IF(AND(COUNTRY_INFO!J140&gt;1,COUNTRY_INFO!J140&lt;4), IF(V140/COUNTRY_INFO!F140*100&lt;&gt;0, IF(V140/COUNTRY_INFO!F140*100&gt;100,100,V140/COUNTRY_INFO!F140*100), "-"),0)</f>
        <v>74.037456796077478</v>
      </c>
      <c r="X140" s="11">
        <f t="shared" si="19"/>
        <v>9211</v>
      </c>
      <c r="Y140" s="73">
        <f>IF(AND(COUNTRY_INFO!J140&gt;1,COUNTRY_INFO!J140&lt;4), IF(S140/P140*100&lt;&gt;0, IF(X140/P140*100&gt;100,100,X140/P140*100), "-"),0)</f>
        <v>50.468467481233901</v>
      </c>
      <c r="Z140" s="67">
        <f>COUNTRY_INFO!O140</f>
        <v>0</v>
      </c>
      <c r="AA140" s="61"/>
      <c r="AB140" s="61"/>
      <c r="AC140" s="11">
        <f>MAX('T1'!L140,'T2'!J140)+MAX('T1'!M140,'T2'!K140)+MAX('T1'!N140,'T2'!L140)</f>
        <v>9211</v>
      </c>
      <c r="AD140" s="11">
        <f>IF(COUNTRY_INFO!K140=1,IF(COUNTRY_INFO!F140*0.33&gt;MAX('T1'!M140,'T2'!K140),MAX('T1'!M140,'T2'!K140),COUNTRY_INFO!F140*0.33),IF(COUNTRY_INFO!K140=2,IF(COUNTRY_INFO!F140*0.5&gt;MAX('T1'!M140,'T2'!K140),MAX('T1'!M140,'T2'!K140),COUNTRY_INFO!F140*0.5),IF(COUNTRY_INFO!K140=3,IF(COUNTRY_INFO!F140&gt;MAX('T1'!M140,'T2'!K140),MAX('T1'!M140,'T2'!K140),COUNTRY_INFO!F140),0)))</f>
        <v>0</v>
      </c>
      <c r="AE140" s="217">
        <f>IF(AND(COUNTRY_INFO!K140&gt;0,COUNTRY_INFO!K140&lt;4),IF(Z140&gt;0,IF(COUNTRY_INFO!K140=1, AD140/(COUNTRY_INFO!F140*0.33)*100, IF(COUNTRY_INFO!K140=2, AD140/(COUNTRY_INFO!F140*0.5)*100, IF(COUNTRY_INFO!K140=3, AD140/COUNTRY_INFO!F140*100))),"-"),0)</f>
        <v>0</v>
      </c>
      <c r="AF140" s="11">
        <f>IF(COUNTRY_INFO!K140=2,IF(COUNTRY_INFO!G140*0.2&gt;MAX('T1'!N140,'T2'!L140),MAX('T1'!N140,'T2'!L140),COUNTRY_INFO!G140*0.2),IF(COUNTRY_INFO!K140=3,IF(COUNTRY_INFO!G140&gt;MAX('T1'!N140,'T2'!L140),MAX('T1'!N140,'T2'!L140),COUNTRY_INFO!G140),0))</f>
        <v>0</v>
      </c>
      <c r="AG140" s="217">
        <f>IF(AND(COUNTRY_INFO!K140&gt;0,COUNTRY_INFO!K140&lt;4),IF(Z140&gt;0,IF(COUNTRY_INFO!K140=1, 0, IF(COUNTRY_INFO!K140=2, AF140/(COUNTRY_INFO!G140*0.2)*100, IF(COUNTRY_INFO!K140=3, AF140/COUNTRY_INFO!G140*100))),"-"),0)</f>
        <v>0</v>
      </c>
      <c r="AH140" s="11">
        <f t="shared" si="20"/>
        <v>0</v>
      </c>
      <c r="AI140" s="73">
        <f>IF(AND(COUNTRY_INFO!K140&gt;0,COUNTRY_INFO!K140&lt;4), IF(AC140/Z140*100&lt;&gt;0, IF(AH140/Z140*100&gt;100,100,AH140/Z140*100), "-"),0)</f>
        <v>0</v>
      </c>
      <c r="AJ140" s="261"/>
      <c r="AK140" s="260">
        <f>IF(AND(D140&lt;&gt;0, D140&lt;&gt;"Unknown",D140&lt;&gt;"Stopped",D140&lt;&gt;"Not required"),D140/COUNTRY_INFO!D140, 0)</f>
        <v>0</v>
      </c>
      <c r="AL140" s="260">
        <f>IF(AND(J140&lt;&gt;0,J140&lt;&gt;"Unknown",J140&lt;&gt;"Stopped",J140&lt;&gt;"Not required"),J140/COUNTRY_INFO!D140, 0)</f>
        <v>0</v>
      </c>
      <c r="AM140" s="260">
        <f>IF(AND(P140&lt;&gt;0,P140&lt;&gt;"Unknown",P140&lt;&gt;"Not required"),P140/(COUNTRY_INFO!E140+COUNTRY_INFO!F140), 0)</f>
        <v>1</v>
      </c>
      <c r="AN140" s="260">
        <f>IF(AND(Z140&lt;&gt;0,Z140&lt;&gt;"Unknown",Z140&lt;&gt;"Not required"),IF(COUNTRY_INFO!K140=1,1,IF(COUNTRY_INFO!K140=2,0.5*COUNTRY_INFO!F140/(0.5*COUNTRY_INFO!F140+0.2*COUNTRY_INFO!G140),IF(COUNTRY_INFO!K140=3,COUNTRY_INFO!F140/(COUNTRY_INFO!F140+COUNTRY_INFO!G140)))),0)</f>
        <v>0</v>
      </c>
      <c r="AO140" s="260">
        <f>IF(AND(Z140&lt;&gt;0,Z140&lt;&gt;"Unknown",Z140&lt;&gt;"Not required"),IF(COUNTRY_INFO!K140=1,0,IF(COUNTRY_INFO!K140=2,0.2*COUNTRY_INFO!G140/(0.5*COUNTRY_INFO!F140+0.2*COUNTRY_INFO!G140),IF(COUNTRY_INFO!K140=3,COUNTRY_INFO!G140/(COUNTRY_INFO!F140+COUNTRY_INFO!G140)))),0)</f>
        <v>0</v>
      </c>
      <c r="AP140" s="259">
        <f>MAX(COUNTRY_INFO!D140*AK140*PROFILE!$G$7,COUNTRY_INFO!D140*AL140*PROFILE!$G$7)</f>
        <v>0</v>
      </c>
      <c r="AQ140" s="259">
        <f>MAX(COUNTRY_INFO!D140*AK140*PROFILE!$G$8,COUNTRY_INFO!D140*AL140*PROFILE!$G$8,COUNTRY_INFO!D140*AM140*PROFILE!$G$8)</f>
        <v>6268.6821610787993</v>
      </c>
      <c r="AR140" s="259">
        <f>MAX(COUNTRY_INFO!D140*AK140*PROFILE!$G$9,COUNTRY_INFO!D140*AL140*PROFILE!$G$9,COUNTRY_INFO!D140*AM140*PROFILE!$G$9,IF(AND(DISTRICT!Z140&lt;&gt;"Unknown",Z140&lt;&gt;"Not required"),COUNTRY_INFO!O140*DISTRICT!AN140,0))</f>
        <v>13018.220087634169</v>
      </c>
      <c r="AS140" s="259">
        <f>MAX(COUNTRY_INFO!D140*AK140*PROFILE!$G$10,COUNTRY_INFO!D140*AL140*PROFILE!$G$10,IF(AND(DISTRICT!Z140&lt;&gt;"Unknown",Z140&lt;&gt;"Not required"),COUNTRY_INFO!O140*DISTRICT!AO140,0))</f>
        <v>0</v>
      </c>
      <c r="AT140" s="259">
        <f t="shared" si="21"/>
        <v>19286.90224871297</v>
      </c>
      <c r="AU140" s="258" t="str">
        <f t="shared" si="16"/>
        <v>Y</v>
      </c>
      <c r="AV140" s="259">
        <f>MAX('MDA2'!J140,'T1'!L140,'T2'!J140,T3_R1!K140,T3_R2!K140)</f>
        <v>0</v>
      </c>
      <c r="AW140" s="259">
        <f>MAX('MDA1'!K140,'MDA2'!K140,'MDA3'!I140,'MDA3'!L140,'T1'!M140,'T2'!K140,T3_R1!L140,T3_R2!L140)</f>
        <v>9211</v>
      </c>
      <c r="AX140" s="259">
        <f>MAX('MDA1'!L140,'MDA2'!L140,'MDA3'!J140,'MDA3'!M140,'T1'!N140,'T2'!L140,T3_R1!M140,T3_R2!M140)</f>
        <v>0</v>
      </c>
      <c r="AY140" s="259">
        <f t="shared" si="22"/>
        <v>9211</v>
      </c>
      <c r="AZ140" s="259">
        <f>MAX('MDA2'!J140,T140)</f>
        <v>0</v>
      </c>
      <c r="BA140" s="259">
        <f>MAX('MDA1'!K140,'MDA2'!K140,'MDA3'!I140,'MDA3'!L140,V140,AD140)</f>
        <v>9211</v>
      </c>
      <c r="BB140" s="259">
        <f>MAX('MDA1'!L140,'MDA2'!L140,'MDA3'!J140,'MDA3'!M140,AF140)</f>
        <v>0</v>
      </c>
      <c r="BC140" s="259">
        <f t="shared" si="17"/>
        <v>9211</v>
      </c>
      <c r="BD140" s="260">
        <f t="shared" si="18"/>
        <v>47.757798951952779</v>
      </c>
    </row>
    <row r="141" spans="1:56" x14ac:dyDescent="0.2">
      <c r="A141" s="10" t="str">
        <f>IF(COUNTRY_INFO!A141=0," ",COUNTRY_INFO!A141)</f>
        <v>Ethiopia</v>
      </c>
      <c r="B141" s="10" t="str">
        <f>IF(COUNTRY_INFO!B141=0," ",COUNTRY_INFO!B141)</f>
        <v>AmharaNorth Wello</v>
      </c>
      <c r="C141" s="87" t="str">
        <f>IF(COUNTRY_INFO!C141=0," ",COUNTRY_INFO!C141)</f>
        <v>Lalibella Town</v>
      </c>
      <c r="D141" s="67">
        <f>COUNTRY_INFO!L141</f>
        <v>0</v>
      </c>
      <c r="E141" s="61"/>
      <c r="F141" s="61"/>
      <c r="G141" s="11">
        <f>MAX('MDA1'!M141,'MDA2'!M141)</f>
        <v>0</v>
      </c>
      <c r="H141" s="11">
        <f>IF(AND(COUNTRY_INFO!H141&gt;0,COUNTRY_INFO!H141&lt;4),IF(D141&gt;MAX('MDA1'!M141,'MDA2'!M141),MAX('MDA1'!M141,'MDA2'!M141),D141),0)</f>
        <v>0</v>
      </c>
      <c r="I141" s="73">
        <f>IF(AND(COUNTRY_INFO!H141&gt;0,COUNTRY_INFO!H141&lt;4), IF(G141/D141*100&lt;&gt;0, IF(G141/D141*100&gt;100,100,G141/D141*100), "-"),0)</f>
        <v>0</v>
      </c>
      <c r="J141" s="67">
        <f>COUNTRY_INFO!M141</f>
        <v>0</v>
      </c>
      <c r="K141" s="61"/>
      <c r="L141" s="61"/>
      <c r="M141" s="11">
        <f>MAX('MDA1'!M141,MAX('MDA3'!I141,'MDA3'!L141)+MAX('MDA3'!J141,'MDA3'!M141))</f>
        <v>0</v>
      </c>
      <c r="N141" s="11">
        <f>IF(AND(COUNTRY_INFO!I141&gt;0,COUNTRY_INFO!I141&lt;4),IF(J141&gt;MAX('MDA1'!M141,MAX('MDA3'!I141,'MDA3'!L141)+MAX('MDA3'!J141,'MDA3'!M141)),MAX('MDA1'!M141,MAX('MDA3'!I141,'MDA3'!L141)+MAX('MDA3'!J141,'MDA3'!M141)),J141),0)</f>
        <v>0</v>
      </c>
      <c r="O141" s="73">
        <f>IF(AND(COUNTRY_INFO!I141&gt;0,COUNTRY_INFO!I141&lt;4), IF(M141/J141*100&lt;&gt;0, IF(M141/J141*100&gt;100,100,M141/J141*100), "-"),0)</f>
        <v>0</v>
      </c>
      <c r="P141" s="67">
        <f>COUNTRY_INFO!N141</f>
        <v>14151</v>
      </c>
      <c r="Q141" s="61"/>
      <c r="R141" s="61"/>
      <c r="S141" s="11">
        <f>SUM(MAX('MDA2'!J141, 'T1'!L141, MAX(T3_R1!K141, T3_R2!K141)), MAX('MDA1'!K141, 'MDA2'!K141, 'T1'!M141, MAX(T3_R1!L141, T3_R2!L141)), MAX('MDA1'!L141, 'MDA2'!L141, 'T1'!N141, MAX(T3_R1!M141, T3_R2!M141)))</f>
        <v>7871</v>
      </c>
      <c r="T141" s="11">
        <f>IF(AND(COUNTRY_INFO!J141&gt;1,COUNTRY_INFO!J141&lt;4),IF(COUNTRY_INFO!E141&gt;MAX('MDA2'!J141,'T1'!L141,MAX(T3_R1!K141,T3_R2!K141)),MAX('MDA2'!J141,'T1'!L141,MAX(T3_R1!K141,T3_R2!K141)),COUNTRY_INFO!E141),0)</f>
        <v>0</v>
      </c>
      <c r="U141" s="217" t="str">
        <f>IF(AND(COUNTRY_INFO!J141&gt;1,COUNTRY_INFO!J141&lt;4), IF(T141/COUNTRY_INFO!E141*100&lt;&gt;0, IF(T141/COUNTRY_INFO!E141*100&gt;100,100,T141/COUNTRY_INFO!E141*100), "-"),0)</f>
        <v>-</v>
      </c>
      <c r="V141" s="11">
        <f>IF(AND(COUNTRY_INFO!J141&gt;1,COUNTRY_INFO!J141&lt;4),IF(COUNTRY_INFO!F141&gt;MAX('MDA1'!K141,'MDA2'!K141,'T1'!M141,MAX(T3_R1!L141,T3_R2!L141)),MAX('MDA1'!K141,'MDA2'!K141,'T1'!M141,MAX(T3_R1!L141,T3_R2!L141)),COUNTRY_INFO!F141),0)</f>
        <v>7871</v>
      </c>
      <c r="W141" s="217">
        <f>IF(AND(COUNTRY_INFO!J141&gt;1,COUNTRY_INFO!J141&lt;4), IF(V141/COUNTRY_INFO!F141*100&lt;&gt;0, IF(V141/COUNTRY_INFO!F141*100&gt;100,100,V141/COUNTRY_INFO!F141*100), "-"),0)</f>
        <v>81.598590089156133</v>
      </c>
      <c r="X141" s="11">
        <f t="shared" si="19"/>
        <v>7871</v>
      </c>
      <c r="Y141" s="73">
        <f>IF(AND(COUNTRY_INFO!J141&gt;1,COUNTRY_INFO!J141&lt;4), IF(S141/P141*100&lt;&gt;0, IF(X141/P141*100&gt;100,100,X141/P141*100), "-"),0)</f>
        <v>55.621510847289947</v>
      </c>
      <c r="Z141" s="67">
        <f>COUNTRY_INFO!O141</f>
        <v>3183.1800000000003</v>
      </c>
      <c r="AA141" s="61"/>
      <c r="AB141" s="61"/>
      <c r="AC141" s="11">
        <f>MAX('T1'!L141,'T2'!J141)+MAX('T1'!M141,'T2'!K141)+MAX('T1'!N141,'T2'!L141)</f>
        <v>0</v>
      </c>
      <c r="AD141" s="11">
        <f>IF(COUNTRY_INFO!K141=1,IF(COUNTRY_INFO!F141*0.33&gt;MAX('T1'!M141,'T2'!K141),MAX('T1'!M141,'T2'!K141),COUNTRY_INFO!F141*0.33),IF(COUNTRY_INFO!K141=2,IF(COUNTRY_INFO!F141*0.5&gt;MAX('T1'!M141,'T2'!K141),MAX('T1'!M141,'T2'!K141),COUNTRY_INFO!F141*0.5),IF(COUNTRY_INFO!K141=3,IF(COUNTRY_INFO!F141&gt;MAX('T1'!M141,'T2'!K141),MAX('T1'!M141,'T2'!K141),COUNTRY_INFO!F141),0)))</f>
        <v>0</v>
      </c>
      <c r="AE141" s="217">
        <f>IF(AND(COUNTRY_INFO!K141&gt;0,COUNTRY_INFO!K141&lt;4),IF(Z141&gt;0,IF(COUNTRY_INFO!K141=1, AD141/(COUNTRY_INFO!F141*0.33)*100, IF(COUNTRY_INFO!K141=2, AD141/(COUNTRY_INFO!F141*0.5)*100, IF(COUNTRY_INFO!K141=3, AD141/COUNTRY_INFO!F141*100))),"-"),0)</f>
        <v>0</v>
      </c>
      <c r="AF141" s="11">
        <f>IF(COUNTRY_INFO!K141=2,IF(COUNTRY_INFO!G141*0.2&gt;MAX('T1'!N141,'T2'!L141),MAX('T1'!N141,'T2'!L141),COUNTRY_INFO!G141*0.2),IF(COUNTRY_INFO!K141=3,IF(COUNTRY_INFO!G141&gt;MAX('T1'!N141,'T2'!L141),MAX('T1'!N141,'T2'!L141),COUNTRY_INFO!G141),0))</f>
        <v>0</v>
      </c>
      <c r="AG141" s="217">
        <f>IF(AND(COUNTRY_INFO!K141&gt;0,COUNTRY_INFO!K141&lt;4),IF(Z141&gt;0,IF(COUNTRY_INFO!K141=1, 0, IF(COUNTRY_INFO!K141=2, AF141/(COUNTRY_INFO!G141*0.2)*100, IF(COUNTRY_INFO!K141=3, AF141/COUNTRY_INFO!G141*100))),"-"),0)</f>
        <v>0</v>
      </c>
      <c r="AH141" s="11">
        <f t="shared" si="20"/>
        <v>0</v>
      </c>
      <c r="AI141" s="73" t="str">
        <f>IF(AND(COUNTRY_INFO!K141&gt;0,COUNTRY_INFO!K141&lt;4), IF(AC141/Z141*100&lt;&gt;0, IF(AH141/Z141*100&gt;100,100,AH141/Z141*100), "-"),0)</f>
        <v>-</v>
      </c>
      <c r="AJ141" s="261"/>
      <c r="AK141" s="260">
        <f>IF(AND(D141&lt;&gt;0, D141&lt;&gt;"Unknown",D141&lt;&gt;"Stopped",D141&lt;&gt;"Not required"),D141/COUNTRY_INFO!D141, 0)</f>
        <v>0</v>
      </c>
      <c r="AL141" s="260">
        <f>IF(AND(J141&lt;&gt;0,J141&lt;&gt;"Unknown",J141&lt;&gt;"Stopped",J141&lt;&gt;"Not required"),J141/COUNTRY_INFO!D141, 0)</f>
        <v>0</v>
      </c>
      <c r="AM141" s="260">
        <f>IF(AND(P141&lt;&gt;0,P141&lt;&gt;"Unknown",P141&lt;&gt;"Not required"),P141/(COUNTRY_INFO!E141+COUNTRY_INFO!F141), 0)</f>
        <v>1</v>
      </c>
      <c r="AN141" s="260">
        <f>IF(AND(Z141&lt;&gt;0,Z141&lt;&gt;"Unknown",Z141&lt;&gt;"Not required"),IF(COUNTRY_INFO!K141=1,1,IF(COUNTRY_INFO!K141=2,0.5*COUNTRY_INFO!F141/(0.5*COUNTRY_INFO!F141+0.2*COUNTRY_INFO!G141),IF(COUNTRY_INFO!K141=3,COUNTRY_INFO!F141/(COUNTRY_INFO!F141+COUNTRY_INFO!G141)))),0)</f>
        <v>1</v>
      </c>
      <c r="AO141" s="260">
        <f>IF(AND(Z141&lt;&gt;0,Z141&lt;&gt;"Unknown",Z141&lt;&gt;"Not required"),IF(COUNTRY_INFO!K141=1,0,IF(COUNTRY_INFO!K141=2,0.2*COUNTRY_INFO!G141/(0.5*COUNTRY_INFO!F141+0.2*COUNTRY_INFO!G141),IF(COUNTRY_INFO!K141=3,COUNTRY_INFO!G141/(COUNTRY_INFO!F141+COUNTRY_INFO!G141)))),0)</f>
        <v>0</v>
      </c>
      <c r="AP141" s="259">
        <f>MAX(COUNTRY_INFO!D141*AK141*PROFILE!$G$7,COUNTRY_INFO!D141*AL141*PROFILE!$G$7)</f>
        <v>0</v>
      </c>
      <c r="AQ141" s="259">
        <f>MAX(COUNTRY_INFO!D141*AK141*PROFILE!$G$8,COUNTRY_INFO!D141*AL141*PROFILE!$G$8,COUNTRY_INFO!D141*AM141*PROFILE!$G$8)</f>
        <v>4859.9862492737548</v>
      </c>
      <c r="AR141" s="259">
        <f>MAX(COUNTRY_INFO!D141*AK141*PROFILE!$G$9,COUNTRY_INFO!D141*AL141*PROFILE!$G$9,COUNTRY_INFO!D141*AM141*PROFILE!$G$9,IF(AND(DISTRICT!Z141&lt;&gt;"Unknown",Z141&lt;&gt;"Not required"),COUNTRY_INFO!O141*DISTRICT!AN141,0))</f>
        <v>10092.77053616535</v>
      </c>
      <c r="AS141" s="259">
        <f>MAX(COUNTRY_INFO!D141*AK141*PROFILE!$G$10,COUNTRY_INFO!D141*AL141*PROFILE!$G$10,IF(AND(DISTRICT!Z141&lt;&gt;"Unknown",Z141&lt;&gt;"Not required"),COUNTRY_INFO!O141*DISTRICT!AO141,0))</f>
        <v>0</v>
      </c>
      <c r="AT141" s="259">
        <f t="shared" si="21"/>
        <v>14952.756785439105</v>
      </c>
      <c r="AU141" s="258">
        <f t="shared" si="16"/>
        <v>0</v>
      </c>
      <c r="AV141" s="259">
        <f>MAX('MDA2'!J141,'T1'!L141,'T2'!J141,T3_R1!K141,T3_R2!K141)</f>
        <v>0</v>
      </c>
      <c r="AW141" s="259">
        <f>MAX('MDA1'!K141,'MDA2'!K141,'MDA3'!I141,'MDA3'!L141,'T1'!M141,'T2'!K141,T3_R1!L141,T3_R2!L141)</f>
        <v>7871</v>
      </c>
      <c r="AX141" s="259">
        <f>MAX('MDA1'!L141,'MDA2'!L141,'MDA3'!J141,'MDA3'!M141,'T1'!N141,'T2'!L141,T3_R1!M141,T3_R2!M141)</f>
        <v>0</v>
      </c>
      <c r="AY141" s="259">
        <f t="shared" si="22"/>
        <v>7871</v>
      </c>
      <c r="AZ141" s="259">
        <f>MAX('MDA2'!J141,T141)</f>
        <v>0</v>
      </c>
      <c r="BA141" s="259">
        <f>MAX('MDA1'!K141,'MDA2'!K141,'MDA3'!I141,'MDA3'!L141,V141,AD141)</f>
        <v>7871</v>
      </c>
      <c r="BB141" s="259">
        <f>MAX('MDA1'!L141,'MDA2'!L141,'MDA3'!J141,'MDA3'!M141,AF141)</f>
        <v>0</v>
      </c>
      <c r="BC141" s="259">
        <f t="shared" si="17"/>
        <v>7871</v>
      </c>
      <c r="BD141" s="260">
        <f t="shared" si="18"/>
        <v>52.639122758050391</v>
      </c>
    </row>
    <row r="142" spans="1:56" x14ac:dyDescent="0.2">
      <c r="A142" s="10" t="str">
        <f>IF(COUNTRY_INFO!A142=0," ",COUNTRY_INFO!A142)</f>
        <v>Ethiopia</v>
      </c>
      <c r="B142" s="10" t="str">
        <f>IF(COUNTRY_INFO!B142=0," ",COUNTRY_INFO!B142)</f>
        <v>AmharaNorth Wello</v>
      </c>
      <c r="C142" s="87" t="str">
        <f>IF(COUNTRY_INFO!C142=0," ",COUNTRY_INFO!C142)</f>
        <v>Lasta</v>
      </c>
      <c r="D142" s="67">
        <f>COUNTRY_INFO!L142</f>
        <v>0</v>
      </c>
      <c r="E142" s="61"/>
      <c r="F142" s="61"/>
      <c r="G142" s="11">
        <f>MAX('MDA1'!M142,'MDA2'!M142)</f>
        <v>0</v>
      </c>
      <c r="H142" s="11">
        <f>IF(AND(COUNTRY_INFO!H142&gt;0,COUNTRY_INFO!H142&lt;4),IF(D142&gt;MAX('MDA1'!M142,'MDA2'!M142),MAX('MDA1'!M142,'MDA2'!M142),D142),0)</f>
        <v>0</v>
      </c>
      <c r="I142" s="73">
        <f>IF(AND(COUNTRY_INFO!H142&gt;0,COUNTRY_INFO!H142&lt;4), IF(G142/D142*100&lt;&gt;0, IF(G142/D142*100&gt;100,100,G142/D142*100), "-"),0)</f>
        <v>0</v>
      </c>
      <c r="J142" s="67">
        <f>COUNTRY_INFO!M142</f>
        <v>0</v>
      </c>
      <c r="K142" s="61"/>
      <c r="L142" s="61"/>
      <c r="M142" s="11">
        <f>MAX('MDA1'!M142,MAX('MDA3'!I142,'MDA3'!L142)+MAX('MDA3'!J142,'MDA3'!M142))</f>
        <v>0</v>
      </c>
      <c r="N142" s="11">
        <f>IF(AND(COUNTRY_INFO!I142&gt;0,COUNTRY_INFO!I142&lt;4),IF(J142&gt;MAX('MDA1'!M142,MAX('MDA3'!I142,'MDA3'!L142)+MAX('MDA3'!J142,'MDA3'!M142)),MAX('MDA1'!M142,MAX('MDA3'!I142,'MDA3'!L142)+MAX('MDA3'!J142,'MDA3'!M142)),J142),0)</f>
        <v>0</v>
      </c>
      <c r="O142" s="73">
        <f>IF(AND(COUNTRY_INFO!I142&gt;0,COUNTRY_INFO!I142&lt;4), IF(M142/J142*100&lt;&gt;0, IF(M142/J142*100&gt;100,100,M142/J142*100), "-"),0)</f>
        <v>0</v>
      </c>
      <c r="P142" s="67">
        <f>COUNTRY_INFO!N142</f>
        <v>57954</v>
      </c>
      <c r="Q142" s="61"/>
      <c r="R142" s="61"/>
      <c r="S142" s="11">
        <f>SUM(MAX('MDA2'!J142, 'T1'!L142, MAX(T3_R1!K142, T3_R2!K142)), MAX('MDA1'!K142, 'MDA2'!K142, 'T1'!M142, MAX(T3_R1!L142, T3_R2!L142)), MAX('MDA1'!L142, 'MDA2'!L142, 'T1'!N142, MAX(T3_R1!M142, T3_R2!M142)))</f>
        <v>36297</v>
      </c>
      <c r="T142" s="11">
        <f>IF(AND(COUNTRY_INFO!J142&gt;1,COUNTRY_INFO!J142&lt;4),IF(COUNTRY_INFO!E142&gt;MAX('MDA2'!J142,'T1'!L142,MAX(T3_R1!K142,T3_R2!K142)),MAX('MDA2'!J142,'T1'!L142,MAX(T3_R1!K142,T3_R2!K142)),COUNTRY_INFO!E142),0)</f>
        <v>0</v>
      </c>
      <c r="U142" s="217" t="str">
        <f>IF(AND(COUNTRY_INFO!J142&gt;1,COUNTRY_INFO!J142&lt;4), IF(T142/COUNTRY_INFO!E142*100&lt;&gt;0, IF(T142/COUNTRY_INFO!E142*100&gt;100,100,T142/COUNTRY_INFO!E142*100), "-"),0)</f>
        <v>-</v>
      </c>
      <c r="V142" s="11">
        <f>IF(AND(COUNTRY_INFO!J142&gt;1,COUNTRY_INFO!J142&lt;4),IF(COUNTRY_INFO!F142&gt;MAX('MDA1'!K142,'MDA2'!K142,'T1'!M142,MAX(T3_R1!L142,T3_R2!L142)),MAX('MDA1'!K142,'MDA2'!K142,'T1'!M142,MAX(T3_R1!L142,T3_R2!L142)),COUNTRY_INFO!F142),0)</f>
        <v>36297</v>
      </c>
      <c r="W142" s="217">
        <f>IF(AND(COUNTRY_INFO!J142&gt;1,COUNTRY_INFO!J142&lt;4), IF(V142/COUNTRY_INFO!F142*100&lt;&gt;0, IF(V142/COUNTRY_INFO!F142*100&gt;100,100,V142/COUNTRY_INFO!F142*100), "-"),0)</f>
        <v>91.879508922921147</v>
      </c>
      <c r="X142" s="11">
        <f t="shared" si="19"/>
        <v>36297</v>
      </c>
      <c r="Y142" s="73">
        <f>IF(AND(COUNTRY_INFO!J142&gt;1,COUNTRY_INFO!J142&lt;4), IF(S142/P142*100&lt;&gt;0, IF(X142/P142*100&gt;100,100,X142/P142*100), "-"),0)</f>
        <v>62.630707112537529</v>
      </c>
      <c r="Z142" s="67">
        <f>COUNTRY_INFO!O142</f>
        <v>0</v>
      </c>
      <c r="AA142" s="61"/>
      <c r="AB142" s="61"/>
      <c r="AC142" s="11">
        <f>MAX('T1'!L142,'T2'!J142)+MAX('T1'!M142,'T2'!K142)+MAX('T1'!N142,'T2'!L142)</f>
        <v>0</v>
      </c>
      <c r="AD142" s="11">
        <f>IF(COUNTRY_INFO!K142=1,IF(COUNTRY_INFO!F142*0.33&gt;MAX('T1'!M142,'T2'!K142),MAX('T1'!M142,'T2'!K142),COUNTRY_INFO!F142*0.33),IF(COUNTRY_INFO!K142=2,IF(COUNTRY_INFO!F142*0.5&gt;MAX('T1'!M142,'T2'!K142),MAX('T1'!M142,'T2'!K142),COUNTRY_INFO!F142*0.5),IF(COUNTRY_INFO!K142=3,IF(COUNTRY_INFO!F142&gt;MAX('T1'!M142,'T2'!K142),MAX('T1'!M142,'T2'!K142),COUNTRY_INFO!F142),0)))</f>
        <v>0</v>
      </c>
      <c r="AE142" s="217">
        <f>IF(AND(COUNTRY_INFO!K142&gt;0,COUNTRY_INFO!K142&lt;4),IF(Z142&gt;0,IF(COUNTRY_INFO!K142=1, AD142/(COUNTRY_INFO!F142*0.33)*100, IF(COUNTRY_INFO!K142=2, AD142/(COUNTRY_INFO!F142*0.5)*100, IF(COUNTRY_INFO!K142=3, AD142/COUNTRY_INFO!F142*100))),"-"),0)</f>
        <v>0</v>
      </c>
      <c r="AF142" s="11">
        <f>IF(COUNTRY_INFO!K142=2,IF(COUNTRY_INFO!G142*0.2&gt;MAX('T1'!N142,'T2'!L142),MAX('T1'!N142,'T2'!L142),COUNTRY_INFO!G142*0.2),IF(COUNTRY_INFO!K142=3,IF(COUNTRY_INFO!G142&gt;MAX('T1'!N142,'T2'!L142),MAX('T1'!N142,'T2'!L142),COUNTRY_INFO!G142),0))</f>
        <v>0</v>
      </c>
      <c r="AG142" s="217">
        <f>IF(AND(COUNTRY_INFO!K142&gt;0,COUNTRY_INFO!K142&lt;4),IF(Z142&gt;0,IF(COUNTRY_INFO!K142=1, 0, IF(COUNTRY_INFO!K142=2, AF142/(COUNTRY_INFO!G142*0.2)*100, IF(COUNTRY_INFO!K142=3, AF142/COUNTRY_INFO!G142*100))),"-"),0)</f>
        <v>0</v>
      </c>
      <c r="AH142" s="11">
        <f t="shared" si="20"/>
        <v>0</v>
      </c>
      <c r="AI142" s="73">
        <f>IF(AND(COUNTRY_INFO!K142&gt;0,COUNTRY_INFO!K142&lt;4), IF(AC142/Z142*100&lt;&gt;0, IF(AH142/Z142*100&gt;100,100,AH142/Z142*100), "-"),0)</f>
        <v>0</v>
      </c>
      <c r="AJ142" s="261"/>
      <c r="AK142" s="260">
        <f>IF(AND(D142&lt;&gt;0, D142&lt;&gt;"Unknown",D142&lt;&gt;"Stopped",D142&lt;&gt;"Not required"),D142/COUNTRY_INFO!D142, 0)</f>
        <v>0</v>
      </c>
      <c r="AL142" s="260">
        <f>IF(AND(J142&lt;&gt;0,J142&lt;&gt;"Unknown",J142&lt;&gt;"Stopped",J142&lt;&gt;"Not required"),J142/COUNTRY_INFO!D142, 0)</f>
        <v>0</v>
      </c>
      <c r="AM142" s="260">
        <f>IF(AND(P142&lt;&gt;0,P142&lt;&gt;"Unknown",P142&lt;&gt;"Not required"),P142/(COUNTRY_INFO!E142+COUNTRY_INFO!F142), 0)</f>
        <v>1</v>
      </c>
      <c r="AN142" s="260">
        <f>IF(AND(Z142&lt;&gt;0,Z142&lt;&gt;"Unknown",Z142&lt;&gt;"Not required"),IF(COUNTRY_INFO!K142=1,1,IF(COUNTRY_INFO!K142=2,0.5*COUNTRY_INFO!F142/(0.5*COUNTRY_INFO!F142+0.2*COUNTRY_INFO!G142),IF(COUNTRY_INFO!K142=3,COUNTRY_INFO!F142/(COUNTRY_INFO!F142+COUNTRY_INFO!G142)))),0)</f>
        <v>0</v>
      </c>
      <c r="AO142" s="260">
        <f>IF(AND(Z142&lt;&gt;0,Z142&lt;&gt;"Unknown",Z142&lt;&gt;"Not required"),IF(COUNTRY_INFO!K142=1,0,IF(COUNTRY_INFO!K142=2,0.2*COUNTRY_INFO!G142/(0.5*COUNTRY_INFO!F142+0.2*COUNTRY_INFO!G142),IF(COUNTRY_INFO!K142=3,COUNTRY_INFO!G142/(COUNTRY_INFO!F142+COUNTRY_INFO!G142)))),0)</f>
        <v>0</v>
      </c>
      <c r="AP142" s="259">
        <f>MAX(COUNTRY_INFO!D142*AK142*PROFILE!$G$7,COUNTRY_INFO!D142*AL142*PROFILE!$G$7)</f>
        <v>0</v>
      </c>
      <c r="AQ142" s="259">
        <f>MAX(COUNTRY_INFO!D142*AK142*PROFILE!$G$8,COUNTRY_INFO!D142*AL142*PROFILE!$G$8,COUNTRY_INFO!D142*AM142*PROFILE!$G$8)</f>
        <v>19904.969900399348</v>
      </c>
      <c r="AR142" s="259">
        <f>MAX(COUNTRY_INFO!D142*AK142*PROFILE!$G$9,COUNTRY_INFO!D142*AL142*PROFILE!$G$9,COUNTRY_INFO!D142*AM142*PROFILE!$G$9,IF(AND(DISTRICT!Z142&lt;&gt;"Unknown",Z142&lt;&gt;"Not required"),COUNTRY_INFO!O142*DISTRICT!AN142,0))</f>
        <v>41336.802910508093</v>
      </c>
      <c r="AS142" s="259">
        <f>MAX(COUNTRY_INFO!D142*AK142*PROFILE!$G$10,COUNTRY_INFO!D142*AL142*PROFILE!$G$10,IF(AND(DISTRICT!Z142&lt;&gt;"Unknown",Z142&lt;&gt;"Not required"),COUNTRY_INFO!O142*DISTRICT!AO142,0))</f>
        <v>0</v>
      </c>
      <c r="AT142" s="259">
        <f t="shared" si="21"/>
        <v>61241.772810907438</v>
      </c>
      <c r="AU142" s="258" t="str">
        <f t="shared" si="16"/>
        <v>Y</v>
      </c>
      <c r="AV142" s="259">
        <f>MAX('MDA2'!J142,'T1'!L142,'T2'!J142,T3_R1!K142,T3_R2!K142)</f>
        <v>0</v>
      </c>
      <c r="AW142" s="259">
        <f>MAX('MDA1'!K142,'MDA2'!K142,'MDA3'!I142,'MDA3'!L142,'T1'!M142,'T2'!K142,T3_R1!L142,T3_R2!L142)</f>
        <v>36297</v>
      </c>
      <c r="AX142" s="259">
        <f>MAX('MDA1'!L142,'MDA2'!L142,'MDA3'!J142,'MDA3'!M142,'T1'!N142,'T2'!L142,T3_R1!M142,T3_R2!M142)</f>
        <v>0</v>
      </c>
      <c r="AY142" s="259">
        <f t="shared" si="22"/>
        <v>36297</v>
      </c>
      <c r="AZ142" s="259">
        <f>MAX('MDA2'!J142,T142)</f>
        <v>0</v>
      </c>
      <c r="BA142" s="259">
        <f>MAX('MDA1'!K142,'MDA2'!K142,'MDA3'!I142,'MDA3'!L142,V142,AD142)</f>
        <v>36297</v>
      </c>
      <c r="BB142" s="259">
        <f>MAX('MDA1'!L142,'MDA2'!L142,'MDA3'!J142,'MDA3'!M142,AF142)</f>
        <v>0</v>
      </c>
      <c r="BC142" s="259">
        <f t="shared" si="17"/>
        <v>36297</v>
      </c>
      <c r="BD142" s="260">
        <f t="shared" si="18"/>
        <v>59.268369176823278</v>
      </c>
    </row>
    <row r="143" spans="1:56" x14ac:dyDescent="0.2">
      <c r="A143" s="10" t="str">
        <f>IF(COUNTRY_INFO!A143=0," ",COUNTRY_INFO!A143)</f>
        <v>Ethiopia</v>
      </c>
      <c r="B143" s="10" t="str">
        <f>IF(COUNTRY_INFO!B143=0," ",COUNTRY_INFO!B143)</f>
        <v>AmharaNorth Wello</v>
      </c>
      <c r="C143" s="87" t="str">
        <f>IF(COUNTRY_INFO!C143=0," ",COUNTRY_INFO!C143)</f>
        <v>Meket</v>
      </c>
      <c r="D143" s="67">
        <f>COUNTRY_INFO!L143</f>
        <v>0</v>
      </c>
      <c r="E143" s="61"/>
      <c r="F143" s="61"/>
      <c r="G143" s="11">
        <f>MAX('MDA1'!M143,'MDA2'!M143)</f>
        <v>0</v>
      </c>
      <c r="H143" s="11">
        <f>IF(AND(COUNTRY_INFO!H143&gt;0,COUNTRY_INFO!H143&lt;4),IF(D143&gt;MAX('MDA1'!M143,'MDA2'!M143),MAX('MDA1'!M143,'MDA2'!M143),D143),0)</f>
        <v>0</v>
      </c>
      <c r="I143" s="73">
        <f>IF(AND(COUNTRY_INFO!H143&gt;0,COUNTRY_INFO!H143&lt;4), IF(G143/D143*100&lt;&gt;0, IF(G143/D143*100&gt;100,100,G143/D143*100), "-"),0)</f>
        <v>0</v>
      </c>
      <c r="J143" s="67">
        <f>COUNTRY_INFO!M143</f>
        <v>0</v>
      </c>
      <c r="K143" s="61"/>
      <c r="L143" s="61"/>
      <c r="M143" s="11">
        <f>MAX('MDA1'!M143,MAX('MDA3'!I143,'MDA3'!L143)+MAX('MDA3'!J143,'MDA3'!M143))</f>
        <v>0</v>
      </c>
      <c r="N143" s="11">
        <f>IF(AND(COUNTRY_INFO!I143&gt;0,COUNTRY_INFO!I143&lt;4),IF(J143&gt;MAX('MDA1'!M143,MAX('MDA3'!I143,'MDA3'!L143)+MAX('MDA3'!J143,'MDA3'!M143)),MAX('MDA1'!M143,MAX('MDA3'!I143,'MDA3'!L143)+MAX('MDA3'!J143,'MDA3'!M143)),J143),0)</f>
        <v>0</v>
      </c>
      <c r="O143" s="73">
        <f>IF(AND(COUNTRY_INFO!I143&gt;0,COUNTRY_INFO!I143&lt;4), IF(M143/J143*100&lt;&gt;0, IF(M143/J143*100&gt;100,100,M143/J143*100), "-"),0)</f>
        <v>0</v>
      </c>
      <c r="P143" s="67">
        <f>COUNTRY_INFO!N143</f>
        <v>0</v>
      </c>
      <c r="Q143" s="61"/>
      <c r="R143" s="61"/>
      <c r="S143" s="11">
        <f>SUM(MAX('MDA2'!J143, 'T1'!L143, MAX(T3_R1!K143, T3_R2!K143)), MAX('MDA1'!K143, 'MDA2'!K143, 'T1'!M143, MAX(T3_R1!L143, T3_R2!L143)), MAX('MDA1'!L143, 'MDA2'!L143, 'T1'!N143, MAX(T3_R1!M143, T3_R2!M143)))</f>
        <v>0</v>
      </c>
      <c r="T143" s="11">
        <f>IF(AND(COUNTRY_INFO!J143&gt;1,COUNTRY_INFO!J143&lt;4),IF(COUNTRY_INFO!E143&gt;MAX('MDA2'!J143,'T1'!L143,MAX(T3_R1!K143,T3_R2!K143)),MAX('MDA2'!J143,'T1'!L143,MAX(T3_R1!K143,T3_R2!K143)),COUNTRY_INFO!E143),0)</f>
        <v>0</v>
      </c>
      <c r="U143" s="217">
        <f>IF(AND(COUNTRY_INFO!J143&gt;1,COUNTRY_INFO!J143&lt;4), IF(T143/COUNTRY_INFO!E143*100&lt;&gt;0, IF(T143/COUNTRY_INFO!E143*100&gt;100,100,T143/COUNTRY_INFO!E143*100), "-"),0)</f>
        <v>0</v>
      </c>
      <c r="V143" s="11">
        <f>IF(AND(COUNTRY_INFO!J143&gt;1,COUNTRY_INFO!J143&lt;4),IF(COUNTRY_INFO!F143&gt;MAX('MDA1'!K143,'MDA2'!K143,'T1'!M143,MAX(T3_R1!L143,T3_R2!L143)),MAX('MDA1'!K143,'MDA2'!K143,'T1'!M143,MAX(T3_R1!L143,T3_R2!L143)),COUNTRY_INFO!F143),0)</f>
        <v>0</v>
      </c>
      <c r="W143" s="217">
        <f>IF(AND(COUNTRY_INFO!J143&gt;1,COUNTRY_INFO!J143&lt;4), IF(V143/COUNTRY_INFO!F143*100&lt;&gt;0, IF(V143/COUNTRY_INFO!F143*100&gt;100,100,V143/COUNTRY_INFO!F143*100), "-"),0)</f>
        <v>0</v>
      </c>
      <c r="X143" s="11">
        <f t="shared" si="19"/>
        <v>0</v>
      </c>
      <c r="Y143" s="73">
        <f>IF(AND(COUNTRY_INFO!J143&gt;1,COUNTRY_INFO!J143&lt;4), IF(S143/P143*100&lt;&gt;0, IF(X143/P143*100&gt;100,100,X143/P143*100), "-"),0)</f>
        <v>0</v>
      </c>
      <c r="Z143" s="67">
        <f>COUNTRY_INFO!O143</f>
        <v>0</v>
      </c>
      <c r="AA143" s="61"/>
      <c r="AB143" s="61"/>
      <c r="AC143" s="11">
        <f>MAX('T1'!L143,'T2'!J143)+MAX('T1'!M143,'T2'!K143)+MAX('T1'!N143,'T2'!L143)</f>
        <v>0</v>
      </c>
      <c r="AD143" s="11">
        <f>IF(COUNTRY_INFO!K143=1,IF(COUNTRY_INFO!F143*0.33&gt;MAX('T1'!M143,'T2'!K143),MAX('T1'!M143,'T2'!K143),COUNTRY_INFO!F143*0.33),IF(COUNTRY_INFO!K143=2,IF(COUNTRY_INFO!F143*0.5&gt;MAX('T1'!M143,'T2'!K143),MAX('T1'!M143,'T2'!K143),COUNTRY_INFO!F143*0.5),IF(COUNTRY_INFO!K143=3,IF(COUNTRY_INFO!F143&gt;MAX('T1'!M143,'T2'!K143),MAX('T1'!M143,'T2'!K143),COUNTRY_INFO!F143),0)))</f>
        <v>0</v>
      </c>
      <c r="AE143" s="217">
        <f>IF(AND(COUNTRY_INFO!K143&gt;0,COUNTRY_INFO!K143&lt;4),IF(Z143&gt;0,IF(COUNTRY_INFO!K143=1, AD143/(COUNTRY_INFO!F143*0.33)*100, IF(COUNTRY_INFO!K143=2, AD143/(COUNTRY_INFO!F143*0.5)*100, IF(COUNTRY_INFO!K143=3, AD143/COUNTRY_INFO!F143*100))),"-"),0)</f>
        <v>0</v>
      </c>
      <c r="AF143" s="11">
        <f>IF(COUNTRY_INFO!K143=2,IF(COUNTRY_INFO!G143*0.2&gt;MAX('T1'!N143,'T2'!L143),MAX('T1'!N143,'T2'!L143),COUNTRY_INFO!G143*0.2),IF(COUNTRY_INFO!K143=3,IF(COUNTRY_INFO!G143&gt;MAX('T1'!N143,'T2'!L143),MAX('T1'!N143,'T2'!L143),COUNTRY_INFO!G143),0))</f>
        <v>0</v>
      </c>
      <c r="AG143" s="217">
        <f>IF(AND(COUNTRY_INFO!K143&gt;0,COUNTRY_INFO!K143&lt;4),IF(Z143&gt;0,IF(COUNTRY_INFO!K143=1, 0, IF(COUNTRY_INFO!K143=2, AF143/(COUNTRY_INFO!G143*0.2)*100, IF(COUNTRY_INFO!K143=3, AF143/COUNTRY_INFO!G143*100))),"-"),0)</f>
        <v>0</v>
      </c>
      <c r="AH143" s="11">
        <f t="shared" si="20"/>
        <v>0</v>
      </c>
      <c r="AI143" s="73">
        <f>IF(AND(COUNTRY_INFO!K143&gt;0,COUNTRY_INFO!K143&lt;4), IF(AC143/Z143*100&lt;&gt;0, IF(AH143/Z143*100&gt;100,100,AH143/Z143*100), "-"),0)</f>
        <v>0</v>
      </c>
      <c r="AJ143" s="261"/>
      <c r="AK143" s="260">
        <f>IF(AND(D143&lt;&gt;0, D143&lt;&gt;"Unknown",D143&lt;&gt;"Stopped",D143&lt;&gt;"Not required"),D143/COUNTRY_INFO!D143, 0)</f>
        <v>0</v>
      </c>
      <c r="AL143" s="260">
        <f>IF(AND(J143&lt;&gt;0,J143&lt;&gt;"Unknown",J143&lt;&gt;"Stopped",J143&lt;&gt;"Not required"),J143/COUNTRY_INFO!D143, 0)</f>
        <v>0</v>
      </c>
      <c r="AM143" s="260">
        <f>IF(AND(P143&lt;&gt;0,P143&lt;&gt;"Unknown",P143&lt;&gt;"Not required"),P143/(COUNTRY_INFO!E143+COUNTRY_INFO!F143), 0)</f>
        <v>0</v>
      </c>
      <c r="AN143" s="260">
        <f>IF(AND(Z143&lt;&gt;0,Z143&lt;&gt;"Unknown",Z143&lt;&gt;"Not required"),IF(COUNTRY_INFO!K143=1,1,IF(COUNTRY_INFO!K143=2,0.5*COUNTRY_INFO!F143/(0.5*COUNTRY_INFO!F143+0.2*COUNTRY_INFO!G143),IF(COUNTRY_INFO!K143=3,COUNTRY_INFO!F143/(COUNTRY_INFO!F143+COUNTRY_INFO!G143)))),0)</f>
        <v>0</v>
      </c>
      <c r="AO143" s="260">
        <f>IF(AND(Z143&lt;&gt;0,Z143&lt;&gt;"Unknown",Z143&lt;&gt;"Not required"),IF(COUNTRY_INFO!K143=1,0,IF(COUNTRY_INFO!K143=2,0.2*COUNTRY_INFO!G143/(0.5*COUNTRY_INFO!F143+0.2*COUNTRY_INFO!G143),IF(COUNTRY_INFO!K143=3,COUNTRY_INFO!G143/(COUNTRY_INFO!F143+COUNTRY_INFO!G143)))),0)</f>
        <v>0</v>
      </c>
      <c r="AP143" s="259">
        <f>MAX(COUNTRY_INFO!D143*AK143*PROFILE!$G$7,COUNTRY_INFO!D143*AL143*PROFILE!$G$7)</f>
        <v>0</v>
      </c>
      <c r="AQ143" s="259">
        <f>MAX(COUNTRY_INFO!D143*AK143*PROFILE!$G$8,COUNTRY_INFO!D143*AL143*PROFILE!$G$8,COUNTRY_INFO!D143*AM143*PROFILE!$G$8)</f>
        <v>0</v>
      </c>
      <c r="AR143" s="259">
        <f>MAX(COUNTRY_INFO!D143*AK143*PROFILE!$G$9,COUNTRY_INFO!D143*AL143*PROFILE!$G$9,COUNTRY_INFO!D143*AM143*PROFILE!$G$9,IF(AND(DISTRICT!Z143&lt;&gt;"Unknown",Z143&lt;&gt;"Not required"),COUNTRY_INFO!O143*DISTRICT!AN143,0))</f>
        <v>0</v>
      </c>
      <c r="AS143" s="259">
        <f>MAX(COUNTRY_INFO!D143*AK143*PROFILE!$G$10,COUNTRY_INFO!D143*AL143*PROFILE!$G$10,IF(AND(DISTRICT!Z143&lt;&gt;"Unknown",Z143&lt;&gt;"Not required"),COUNTRY_INFO!O143*DISTRICT!AO143,0))</f>
        <v>0</v>
      </c>
      <c r="AT143" s="259">
        <f t="shared" si="21"/>
        <v>0</v>
      </c>
      <c r="AU143" s="258">
        <f t="shared" si="16"/>
        <v>0</v>
      </c>
      <c r="AV143" s="259">
        <f>MAX('MDA2'!J143,'T1'!L143,'T2'!J143,T3_R1!K143,T3_R2!K143)</f>
        <v>0</v>
      </c>
      <c r="AW143" s="259">
        <f>MAX('MDA1'!K143,'MDA2'!K143,'MDA3'!I143,'MDA3'!L143,'T1'!M143,'T2'!K143,T3_R1!L143,T3_R2!L143)</f>
        <v>0</v>
      </c>
      <c r="AX143" s="259">
        <f>MAX('MDA1'!L143,'MDA2'!L143,'MDA3'!J143,'MDA3'!M143,'T1'!N143,'T2'!L143,T3_R1!M143,T3_R2!M143)</f>
        <v>0</v>
      </c>
      <c r="AY143" s="259">
        <f t="shared" si="22"/>
        <v>0</v>
      </c>
      <c r="AZ143" s="259">
        <f>MAX('MDA2'!J143,T143)</f>
        <v>0</v>
      </c>
      <c r="BA143" s="259">
        <f>MAX('MDA1'!K143,'MDA2'!K143,'MDA3'!I143,'MDA3'!L143,V143,AD143)</f>
        <v>0</v>
      </c>
      <c r="BB143" s="259">
        <f>MAX('MDA1'!L143,'MDA2'!L143,'MDA3'!J143,'MDA3'!M143,AF143)</f>
        <v>0</v>
      </c>
      <c r="BC143" s="259">
        <f t="shared" si="17"/>
        <v>0</v>
      </c>
      <c r="BD143" s="260">
        <f t="shared" si="18"/>
        <v>0</v>
      </c>
    </row>
    <row r="144" spans="1:56" x14ac:dyDescent="0.2">
      <c r="A144" s="10" t="str">
        <f>IF(COUNTRY_INFO!A144=0," ",COUNTRY_INFO!A144)</f>
        <v>Ethiopia</v>
      </c>
      <c r="B144" s="10" t="str">
        <f>IF(COUNTRY_INFO!B144=0," ",COUNTRY_INFO!B144)</f>
        <v>AmharaNorth Wello</v>
      </c>
      <c r="C144" s="87" t="str">
        <f>IF(COUNTRY_INFO!C144=0," ",COUNTRY_INFO!C144)</f>
        <v>Raya Kobo</v>
      </c>
      <c r="D144" s="67">
        <f>COUNTRY_INFO!L144</f>
        <v>0</v>
      </c>
      <c r="E144" s="61"/>
      <c r="F144" s="61"/>
      <c r="G144" s="11">
        <f>MAX('MDA1'!M144,'MDA2'!M144)</f>
        <v>0</v>
      </c>
      <c r="H144" s="11">
        <f>IF(AND(COUNTRY_INFO!H144&gt;0,COUNTRY_INFO!H144&lt;4),IF(D144&gt;MAX('MDA1'!M144,'MDA2'!M144),MAX('MDA1'!M144,'MDA2'!M144),D144),0)</f>
        <v>0</v>
      </c>
      <c r="I144" s="73">
        <f>IF(AND(COUNTRY_INFO!H144&gt;0,COUNTRY_INFO!H144&lt;4), IF(G144/D144*100&lt;&gt;0, IF(G144/D144*100&gt;100,100,G144/D144*100), "-"),0)</f>
        <v>0</v>
      </c>
      <c r="J144" s="67">
        <f>COUNTRY_INFO!M144</f>
        <v>0</v>
      </c>
      <c r="K144" s="61"/>
      <c r="L144" s="61"/>
      <c r="M144" s="11">
        <f>MAX('MDA1'!M144,MAX('MDA3'!I144,'MDA3'!L144)+MAX('MDA3'!J144,'MDA3'!M144))</f>
        <v>0</v>
      </c>
      <c r="N144" s="11">
        <f>IF(AND(COUNTRY_INFO!I144&gt;0,COUNTRY_INFO!I144&lt;4),IF(J144&gt;MAX('MDA1'!M144,MAX('MDA3'!I144,'MDA3'!L144)+MAX('MDA3'!J144,'MDA3'!M144)),MAX('MDA1'!M144,MAX('MDA3'!I144,'MDA3'!L144)+MAX('MDA3'!J144,'MDA3'!M144)),J144),0)</f>
        <v>0</v>
      </c>
      <c r="O144" s="73">
        <f>IF(AND(COUNTRY_INFO!I144&gt;0,COUNTRY_INFO!I144&lt;4), IF(M144/J144*100&lt;&gt;0, IF(M144/J144*100&gt;100,100,M144/J144*100), "-"),0)</f>
        <v>0</v>
      </c>
      <c r="P144" s="67">
        <f>COUNTRY_INFO!N144</f>
        <v>102910</v>
      </c>
      <c r="Q144" s="61"/>
      <c r="R144" s="61"/>
      <c r="S144" s="11">
        <f>SUM(MAX('MDA2'!J144, 'T1'!L144, MAX(T3_R1!K144, T3_R2!K144)), MAX('MDA1'!K144, 'MDA2'!K144, 'T1'!M144, MAX(T3_R1!L144, T3_R2!L144)), MAX('MDA1'!L144, 'MDA2'!L144, 'T1'!N144, MAX(T3_R1!M144, T3_R2!M144)))</f>
        <v>0</v>
      </c>
      <c r="T144" s="11">
        <f>IF(AND(COUNTRY_INFO!J144&gt;1,COUNTRY_INFO!J144&lt;4),IF(COUNTRY_INFO!E144&gt;MAX('MDA2'!J144,'T1'!L144,MAX(T3_R1!K144,T3_R2!K144)),MAX('MDA2'!J144,'T1'!L144,MAX(T3_R1!K144,T3_R2!K144)),COUNTRY_INFO!E144),0)</f>
        <v>0</v>
      </c>
      <c r="U144" s="217" t="str">
        <f>IF(AND(COUNTRY_INFO!J144&gt;1,COUNTRY_INFO!J144&lt;4), IF(T144/COUNTRY_INFO!E144*100&lt;&gt;0, IF(T144/COUNTRY_INFO!E144*100&gt;100,100,T144/COUNTRY_INFO!E144*100), "-"),0)</f>
        <v>-</v>
      </c>
      <c r="V144" s="11">
        <f>IF(AND(COUNTRY_INFO!J144&gt;1,COUNTRY_INFO!J144&lt;4),IF(COUNTRY_INFO!F144&gt;MAX('MDA1'!K144,'MDA2'!K144,'T1'!M144,MAX(T3_R1!L144,T3_R2!L144)),MAX('MDA1'!K144,'MDA2'!K144,'T1'!M144,MAX(T3_R1!L144,T3_R2!L144)),COUNTRY_INFO!F144),0)</f>
        <v>0</v>
      </c>
      <c r="W144" s="217" t="str">
        <f>IF(AND(COUNTRY_INFO!J144&gt;1,COUNTRY_INFO!J144&lt;4), IF(V144/COUNTRY_INFO!F144*100&lt;&gt;0, IF(V144/COUNTRY_INFO!F144*100&gt;100,100,V144/COUNTRY_INFO!F144*100), "-"),0)</f>
        <v>-</v>
      </c>
      <c r="X144" s="11">
        <f t="shared" si="19"/>
        <v>0</v>
      </c>
      <c r="Y144" s="73" t="str">
        <f>IF(AND(COUNTRY_INFO!J144&gt;1,COUNTRY_INFO!J144&lt;4), IF(S144/P144*100&lt;&gt;0, IF(X144/P144*100&gt;100,100,X144/P144*100), "-"),0)</f>
        <v>-</v>
      </c>
      <c r="Z144" s="67">
        <f>COUNTRY_INFO!O144</f>
        <v>0</v>
      </c>
      <c r="AA144" s="61"/>
      <c r="AB144" s="61"/>
      <c r="AC144" s="11">
        <f>MAX('T1'!L144,'T2'!J144)+MAX('T1'!M144,'T2'!K144)+MAX('T1'!N144,'T2'!L144)</f>
        <v>0</v>
      </c>
      <c r="AD144" s="11">
        <f>IF(COUNTRY_INFO!K144=1,IF(COUNTRY_INFO!F144*0.33&gt;MAX('T1'!M144,'T2'!K144),MAX('T1'!M144,'T2'!K144),COUNTRY_INFO!F144*0.33),IF(COUNTRY_INFO!K144=2,IF(COUNTRY_INFO!F144*0.5&gt;MAX('T1'!M144,'T2'!K144),MAX('T1'!M144,'T2'!K144),COUNTRY_INFO!F144*0.5),IF(COUNTRY_INFO!K144=3,IF(COUNTRY_INFO!F144&gt;MAX('T1'!M144,'T2'!K144),MAX('T1'!M144,'T2'!K144),COUNTRY_INFO!F144),0)))</f>
        <v>0</v>
      </c>
      <c r="AE144" s="217">
        <f>IF(AND(COUNTRY_INFO!K144&gt;0,COUNTRY_INFO!K144&lt;4),IF(Z144&gt;0,IF(COUNTRY_INFO!K144=1, AD144/(COUNTRY_INFO!F144*0.33)*100, IF(COUNTRY_INFO!K144=2, AD144/(COUNTRY_INFO!F144*0.5)*100, IF(COUNTRY_INFO!K144=3, AD144/COUNTRY_INFO!F144*100))),"-"),0)</f>
        <v>0</v>
      </c>
      <c r="AF144" s="11">
        <f>IF(COUNTRY_INFO!K144=2,IF(COUNTRY_INFO!G144*0.2&gt;MAX('T1'!N144,'T2'!L144),MAX('T1'!N144,'T2'!L144),COUNTRY_INFO!G144*0.2),IF(COUNTRY_INFO!K144=3,IF(COUNTRY_INFO!G144&gt;MAX('T1'!N144,'T2'!L144),MAX('T1'!N144,'T2'!L144),COUNTRY_INFO!G144),0))</f>
        <v>0</v>
      </c>
      <c r="AG144" s="217">
        <f>IF(AND(COUNTRY_INFO!K144&gt;0,COUNTRY_INFO!K144&lt;4),IF(Z144&gt;0,IF(COUNTRY_INFO!K144=1, 0, IF(COUNTRY_INFO!K144=2, AF144/(COUNTRY_INFO!G144*0.2)*100, IF(COUNTRY_INFO!K144=3, AF144/COUNTRY_INFO!G144*100))),"-"),0)</f>
        <v>0</v>
      </c>
      <c r="AH144" s="11">
        <f t="shared" si="20"/>
        <v>0</v>
      </c>
      <c r="AI144" s="73">
        <f>IF(AND(COUNTRY_INFO!K144&gt;0,COUNTRY_INFO!K144&lt;4), IF(AC144/Z144*100&lt;&gt;0, IF(AH144/Z144*100&gt;100,100,AH144/Z144*100), "-"),0)</f>
        <v>0</v>
      </c>
      <c r="AJ144" s="261"/>
      <c r="AK144" s="260">
        <f>IF(AND(D144&lt;&gt;0, D144&lt;&gt;"Unknown",D144&lt;&gt;"Stopped",D144&lt;&gt;"Not required"),D144/COUNTRY_INFO!D144, 0)</f>
        <v>0</v>
      </c>
      <c r="AL144" s="260">
        <f>IF(AND(J144&lt;&gt;0,J144&lt;&gt;"Unknown",J144&lt;&gt;"Stopped",J144&lt;&gt;"Not required"),J144/COUNTRY_INFO!D144, 0)</f>
        <v>0</v>
      </c>
      <c r="AM144" s="260">
        <f>IF(AND(P144&lt;&gt;0,P144&lt;&gt;"Unknown",P144&lt;&gt;"Not required"),P144/(COUNTRY_INFO!E144+COUNTRY_INFO!F144), 0)</f>
        <v>1</v>
      </c>
      <c r="AN144" s="260">
        <f>IF(AND(Z144&lt;&gt;0,Z144&lt;&gt;"Unknown",Z144&lt;&gt;"Not required"),IF(COUNTRY_INFO!K144=1,1,IF(COUNTRY_INFO!K144=2,0.5*COUNTRY_INFO!F144/(0.5*COUNTRY_INFO!F144+0.2*COUNTRY_INFO!G144),IF(COUNTRY_INFO!K144=3,COUNTRY_INFO!F144/(COUNTRY_INFO!F144+COUNTRY_INFO!G144)))),0)</f>
        <v>0</v>
      </c>
      <c r="AO144" s="260">
        <f>IF(AND(Z144&lt;&gt;0,Z144&lt;&gt;"Unknown",Z144&lt;&gt;"Not required"),IF(COUNTRY_INFO!K144=1,0,IF(COUNTRY_INFO!K144=2,0.2*COUNTRY_INFO!G144/(0.5*COUNTRY_INFO!F144+0.2*COUNTRY_INFO!G144),IF(COUNTRY_INFO!K144=3,COUNTRY_INFO!G144/(COUNTRY_INFO!F144+COUNTRY_INFO!G144)))),0)</f>
        <v>0</v>
      </c>
      <c r="AP144" s="259">
        <f>MAX(COUNTRY_INFO!D144*AK144*PROFILE!$G$7,COUNTRY_INFO!D144*AL144*PROFILE!$G$7)</f>
        <v>0</v>
      </c>
      <c r="AQ144" s="259">
        <f>MAX(COUNTRY_INFO!D144*AK144*PROFILE!$G$8,COUNTRY_INFO!D144*AL144*PROFILE!$G$8,COUNTRY_INFO!D144*AM144*PROFILE!$G$8)</f>
        <v>35345.407800004214</v>
      </c>
      <c r="AR144" s="259">
        <f>MAX(COUNTRY_INFO!D144*AK144*PROFILE!$G$9,COUNTRY_INFO!D144*AL144*PROFILE!$G$9,COUNTRY_INFO!D144*AM144*PROFILE!$G$9,IF(AND(DISTRICT!Z144&lt;&gt;"Unknown",Z144&lt;&gt;"Not required"),COUNTRY_INFO!O144*DISTRICT!AN144,0))</f>
        <v>73402.078140846454</v>
      </c>
      <c r="AS144" s="259">
        <f>MAX(COUNTRY_INFO!D144*AK144*PROFILE!$G$10,COUNTRY_INFO!D144*AL144*PROFILE!$G$10,IF(AND(DISTRICT!Z144&lt;&gt;"Unknown",Z144&lt;&gt;"Not required"),COUNTRY_INFO!O144*DISTRICT!AO144,0))</f>
        <v>0</v>
      </c>
      <c r="AT144" s="259">
        <f t="shared" si="21"/>
        <v>108747.48594085066</v>
      </c>
      <c r="AU144" s="258">
        <f t="shared" si="16"/>
        <v>0</v>
      </c>
      <c r="AV144" s="259">
        <f>MAX('MDA2'!J144,'T1'!L144,'T2'!J144,T3_R1!K144,T3_R2!K144)</f>
        <v>0</v>
      </c>
      <c r="AW144" s="259">
        <f>MAX('MDA1'!K144,'MDA2'!K144,'MDA3'!I144,'MDA3'!L144,'T1'!M144,'T2'!K144,T3_R1!L144,T3_R2!L144)</f>
        <v>0</v>
      </c>
      <c r="AX144" s="259">
        <f>MAX('MDA1'!L144,'MDA2'!L144,'MDA3'!J144,'MDA3'!M144,'T1'!N144,'T2'!L144,T3_R1!M144,T3_R2!M144)</f>
        <v>0</v>
      </c>
      <c r="AY144" s="259">
        <f t="shared" si="22"/>
        <v>0</v>
      </c>
      <c r="AZ144" s="259">
        <f>MAX('MDA2'!J144,T144)</f>
        <v>0</v>
      </c>
      <c r="BA144" s="259">
        <f>MAX('MDA1'!K144,'MDA2'!K144,'MDA3'!I144,'MDA3'!L144,V144,AD144)</f>
        <v>0</v>
      </c>
      <c r="BB144" s="259">
        <f>MAX('MDA1'!L144,'MDA2'!L144,'MDA3'!J144,'MDA3'!M144,AF144)</f>
        <v>0</v>
      </c>
      <c r="BC144" s="259">
        <f t="shared" si="17"/>
        <v>0</v>
      </c>
      <c r="BD144" s="260">
        <f t="shared" si="18"/>
        <v>0</v>
      </c>
    </row>
    <row r="145" spans="1:56" x14ac:dyDescent="0.2">
      <c r="A145" s="10" t="str">
        <f>IF(COUNTRY_INFO!A145=0," ",COUNTRY_INFO!A145)</f>
        <v>Ethiopia</v>
      </c>
      <c r="B145" s="10" t="str">
        <f>IF(COUNTRY_INFO!B145=0," ",COUNTRY_INFO!B145)</f>
        <v>AmharaNorth Wello</v>
      </c>
      <c r="C145" s="87" t="str">
        <f>IF(COUNTRY_INFO!C145=0," ",COUNTRY_INFO!C145)</f>
        <v>Wadlla</v>
      </c>
      <c r="D145" s="67">
        <f>COUNTRY_INFO!L145</f>
        <v>0</v>
      </c>
      <c r="E145" s="61"/>
      <c r="F145" s="61"/>
      <c r="G145" s="11">
        <f>MAX('MDA1'!M145,'MDA2'!M145)</f>
        <v>0</v>
      </c>
      <c r="H145" s="11">
        <f>IF(AND(COUNTRY_INFO!H145&gt;0,COUNTRY_INFO!H145&lt;4),IF(D145&gt;MAX('MDA1'!M145,'MDA2'!M145),MAX('MDA1'!M145,'MDA2'!M145),D145),0)</f>
        <v>0</v>
      </c>
      <c r="I145" s="73">
        <f>IF(AND(COUNTRY_INFO!H145&gt;0,COUNTRY_INFO!H145&lt;4), IF(G145/D145*100&lt;&gt;0, IF(G145/D145*100&gt;100,100,G145/D145*100), "-"),0)</f>
        <v>0</v>
      </c>
      <c r="J145" s="67">
        <f>COUNTRY_INFO!M145</f>
        <v>0</v>
      </c>
      <c r="K145" s="61"/>
      <c r="L145" s="61"/>
      <c r="M145" s="11">
        <f>MAX('MDA1'!M145,MAX('MDA3'!I145,'MDA3'!L145)+MAX('MDA3'!J145,'MDA3'!M145))</f>
        <v>0</v>
      </c>
      <c r="N145" s="11">
        <f>IF(AND(COUNTRY_INFO!I145&gt;0,COUNTRY_INFO!I145&lt;4),IF(J145&gt;MAX('MDA1'!M145,MAX('MDA3'!I145,'MDA3'!L145)+MAX('MDA3'!J145,'MDA3'!M145)),MAX('MDA1'!M145,MAX('MDA3'!I145,'MDA3'!L145)+MAX('MDA3'!J145,'MDA3'!M145)),J145),0)</f>
        <v>0</v>
      </c>
      <c r="O145" s="73">
        <f>IF(AND(COUNTRY_INFO!I145&gt;0,COUNTRY_INFO!I145&lt;4), IF(M145/J145*100&lt;&gt;0, IF(M145/J145*100&gt;100,100,M145/J145*100), "-"),0)</f>
        <v>0</v>
      </c>
      <c r="P145" s="67">
        <f>COUNTRY_INFO!N145</f>
        <v>0</v>
      </c>
      <c r="Q145" s="61"/>
      <c r="R145" s="61"/>
      <c r="S145" s="11">
        <f>SUM(MAX('MDA2'!J145, 'T1'!L145, MAX(T3_R1!K145, T3_R2!K145)), MAX('MDA1'!K145, 'MDA2'!K145, 'T1'!M145, MAX(T3_R1!L145, T3_R2!L145)), MAX('MDA1'!L145, 'MDA2'!L145, 'T1'!N145, MAX(T3_R1!M145, T3_R2!M145)))</f>
        <v>0</v>
      </c>
      <c r="T145" s="11">
        <f>IF(AND(COUNTRY_INFO!J145&gt;1,COUNTRY_INFO!J145&lt;4),IF(COUNTRY_INFO!E145&gt;MAX('MDA2'!J145,'T1'!L145,MAX(T3_R1!K145,T3_R2!K145)),MAX('MDA2'!J145,'T1'!L145,MAX(T3_R1!K145,T3_R2!K145)),COUNTRY_INFO!E145),0)</f>
        <v>0</v>
      </c>
      <c r="U145" s="217">
        <f>IF(AND(COUNTRY_INFO!J145&gt;1,COUNTRY_INFO!J145&lt;4), IF(T145/COUNTRY_INFO!E145*100&lt;&gt;0, IF(T145/COUNTRY_INFO!E145*100&gt;100,100,T145/COUNTRY_INFO!E145*100), "-"),0)</f>
        <v>0</v>
      </c>
      <c r="V145" s="11">
        <f>IF(AND(COUNTRY_INFO!J145&gt;1,COUNTRY_INFO!J145&lt;4),IF(COUNTRY_INFO!F145&gt;MAX('MDA1'!K145,'MDA2'!K145,'T1'!M145,MAX(T3_R1!L145,T3_R2!L145)),MAX('MDA1'!K145,'MDA2'!K145,'T1'!M145,MAX(T3_R1!L145,T3_R2!L145)),COUNTRY_INFO!F145),0)</f>
        <v>0</v>
      </c>
      <c r="W145" s="217">
        <f>IF(AND(COUNTRY_INFO!J145&gt;1,COUNTRY_INFO!J145&lt;4), IF(V145/COUNTRY_INFO!F145*100&lt;&gt;0, IF(V145/COUNTRY_INFO!F145*100&gt;100,100,V145/COUNTRY_INFO!F145*100), "-"),0)</f>
        <v>0</v>
      </c>
      <c r="X145" s="11">
        <f t="shared" si="19"/>
        <v>0</v>
      </c>
      <c r="Y145" s="73">
        <f>IF(AND(COUNTRY_INFO!J145&gt;1,COUNTRY_INFO!J145&lt;4), IF(S145/P145*100&lt;&gt;0, IF(X145/P145*100&gt;100,100,X145/P145*100), "-"),0)</f>
        <v>0</v>
      </c>
      <c r="Z145" s="67">
        <f>COUNTRY_INFO!O145</f>
        <v>0</v>
      </c>
      <c r="AA145" s="61"/>
      <c r="AB145" s="61"/>
      <c r="AC145" s="11">
        <f>MAX('T1'!L145,'T2'!J145)+MAX('T1'!M145,'T2'!K145)+MAX('T1'!N145,'T2'!L145)</f>
        <v>0</v>
      </c>
      <c r="AD145" s="11">
        <f>IF(COUNTRY_INFO!K145=1,IF(COUNTRY_INFO!F145*0.33&gt;MAX('T1'!M145,'T2'!K145),MAX('T1'!M145,'T2'!K145),COUNTRY_INFO!F145*0.33),IF(COUNTRY_INFO!K145=2,IF(COUNTRY_INFO!F145*0.5&gt;MAX('T1'!M145,'T2'!K145),MAX('T1'!M145,'T2'!K145),COUNTRY_INFO!F145*0.5),IF(COUNTRY_INFO!K145=3,IF(COUNTRY_INFO!F145&gt;MAX('T1'!M145,'T2'!K145),MAX('T1'!M145,'T2'!K145),COUNTRY_INFO!F145),0)))</f>
        <v>0</v>
      </c>
      <c r="AE145" s="217">
        <f>IF(AND(COUNTRY_INFO!K145&gt;0,COUNTRY_INFO!K145&lt;4),IF(Z145&gt;0,IF(COUNTRY_INFO!K145=1, AD145/(COUNTRY_INFO!F145*0.33)*100, IF(COUNTRY_INFO!K145=2, AD145/(COUNTRY_INFO!F145*0.5)*100, IF(COUNTRY_INFO!K145=3, AD145/COUNTRY_INFO!F145*100))),"-"),0)</f>
        <v>0</v>
      </c>
      <c r="AF145" s="11">
        <f>IF(COUNTRY_INFO!K145=2,IF(COUNTRY_INFO!G145*0.2&gt;MAX('T1'!N145,'T2'!L145),MAX('T1'!N145,'T2'!L145),COUNTRY_INFO!G145*0.2),IF(COUNTRY_INFO!K145=3,IF(COUNTRY_INFO!G145&gt;MAX('T1'!N145,'T2'!L145),MAX('T1'!N145,'T2'!L145),COUNTRY_INFO!G145),0))</f>
        <v>0</v>
      </c>
      <c r="AG145" s="217">
        <f>IF(AND(COUNTRY_INFO!K145&gt;0,COUNTRY_INFO!K145&lt;4),IF(Z145&gt;0,IF(COUNTRY_INFO!K145=1, 0, IF(COUNTRY_INFO!K145=2, AF145/(COUNTRY_INFO!G145*0.2)*100, IF(COUNTRY_INFO!K145=3, AF145/COUNTRY_INFO!G145*100))),"-"),0)</f>
        <v>0</v>
      </c>
      <c r="AH145" s="11">
        <f t="shared" si="20"/>
        <v>0</v>
      </c>
      <c r="AI145" s="73">
        <f>IF(AND(COUNTRY_INFO!K145&gt;0,COUNTRY_INFO!K145&lt;4), IF(AC145/Z145*100&lt;&gt;0, IF(AH145/Z145*100&gt;100,100,AH145/Z145*100), "-"),0)</f>
        <v>0</v>
      </c>
      <c r="AJ145" s="261"/>
      <c r="AK145" s="260">
        <f>IF(AND(D145&lt;&gt;0, D145&lt;&gt;"Unknown",D145&lt;&gt;"Stopped",D145&lt;&gt;"Not required"),D145/COUNTRY_INFO!D145, 0)</f>
        <v>0</v>
      </c>
      <c r="AL145" s="260">
        <f>IF(AND(J145&lt;&gt;0,J145&lt;&gt;"Unknown",J145&lt;&gt;"Stopped",J145&lt;&gt;"Not required"),J145/COUNTRY_INFO!D145, 0)</f>
        <v>0</v>
      </c>
      <c r="AM145" s="260">
        <f>IF(AND(P145&lt;&gt;0,P145&lt;&gt;"Unknown",P145&lt;&gt;"Not required"),P145/(COUNTRY_INFO!E145+COUNTRY_INFO!F145), 0)</f>
        <v>0</v>
      </c>
      <c r="AN145" s="260">
        <f>IF(AND(Z145&lt;&gt;0,Z145&lt;&gt;"Unknown",Z145&lt;&gt;"Not required"),IF(COUNTRY_INFO!K145=1,1,IF(COUNTRY_INFO!K145=2,0.5*COUNTRY_INFO!F145/(0.5*COUNTRY_INFO!F145+0.2*COUNTRY_INFO!G145),IF(COUNTRY_INFO!K145=3,COUNTRY_INFO!F145/(COUNTRY_INFO!F145+COUNTRY_INFO!G145)))),0)</f>
        <v>0</v>
      </c>
      <c r="AO145" s="260">
        <f>IF(AND(Z145&lt;&gt;0,Z145&lt;&gt;"Unknown",Z145&lt;&gt;"Not required"),IF(COUNTRY_INFO!K145=1,0,IF(COUNTRY_INFO!K145=2,0.2*COUNTRY_INFO!G145/(0.5*COUNTRY_INFO!F145+0.2*COUNTRY_INFO!G145),IF(COUNTRY_INFO!K145=3,COUNTRY_INFO!G145/(COUNTRY_INFO!F145+COUNTRY_INFO!G145)))),0)</f>
        <v>0</v>
      </c>
      <c r="AP145" s="259">
        <f>MAX(COUNTRY_INFO!D145*AK145*PROFILE!$G$7,COUNTRY_INFO!D145*AL145*PROFILE!$G$7)</f>
        <v>0</v>
      </c>
      <c r="AQ145" s="259">
        <f>MAX(COUNTRY_INFO!D145*AK145*PROFILE!$G$8,COUNTRY_INFO!D145*AL145*PROFILE!$G$8,COUNTRY_INFO!D145*AM145*PROFILE!$G$8)</f>
        <v>0</v>
      </c>
      <c r="AR145" s="259">
        <f>MAX(COUNTRY_INFO!D145*AK145*PROFILE!$G$9,COUNTRY_INFO!D145*AL145*PROFILE!$G$9,COUNTRY_INFO!D145*AM145*PROFILE!$G$9,IF(AND(DISTRICT!Z145&lt;&gt;"Unknown",Z145&lt;&gt;"Not required"),COUNTRY_INFO!O145*DISTRICT!AN145,0))</f>
        <v>0</v>
      </c>
      <c r="AS145" s="259">
        <f>MAX(COUNTRY_INFO!D145*AK145*PROFILE!$G$10,COUNTRY_INFO!D145*AL145*PROFILE!$G$10,IF(AND(DISTRICT!Z145&lt;&gt;"Unknown",Z145&lt;&gt;"Not required"),COUNTRY_INFO!O145*DISTRICT!AO145,0))</f>
        <v>0</v>
      </c>
      <c r="AT145" s="259">
        <f t="shared" si="21"/>
        <v>0</v>
      </c>
      <c r="AU145" s="258">
        <f t="shared" si="16"/>
        <v>0</v>
      </c>
      <c r="AV145" s="259">
        <f>MAX('MDA2'!J145,'T1'!L145,'T2'!J145,T3_R1!K145,T3_R2!K145)</f>
        <v>0</v>
      </c>
      <c r="AW145" s="259">
        <f>MAX('MDA1'!K145,'MDA2'!K145,'MDA3'!I145,'MDA3'!L145,'T1'!M145,'T2'!K145,T3_R1!L145,T3_R2!L145)</f>
        <v>0</v>
      </c>
      <c r="AX145" s="259">
        <f>MAX('MDA1'!L145,'MDA2'!L145,'MDA3'!J145,'MDA3'!M145,'T1'!N145,'T2'!L145,T3_R1!M145,T3_R2!M145)</f>
        <v>0</v>
      </c>
      <c r="AY145" s="259">
        <f t="shared" si="22"/>
        <v>0</v>
      </c>
      <c r="AZ145" s="259">
        <f>MAX('MDA2'!J145,T145)</f>
        <v>0</v>
      </c>
      <c r="BA145" s="259">
        <f>MAX('MDA1'!K145,'MDA2'!K145,'MDA3'!I145,'MDA3'!L145,V145,AD145)</f>
        <v>0</v>
      </c>
      <c r="BB145" s="259">
        <f>MAX('MDA1'!L145,'MDA2'!L145,'MDA3'!J145,'MDA3'!M145,AF145)</f>
        <v>0</v>
      </c>
      <c r="BC145" s="259">
        <f t="shared" si="17"/>
        <v>0</v>
      </c>
      <c r="BD145" s="260">
        <f t="shared" si="18"/>
        <v>0</v>
      </c>
    </row>
    <row r="146" spans="1:56" x14ac:dyDescent="0.2">
      <c r="A146" s="10" t="str">
        <f>IF(COUNTRY_INFO!A146=0," ",COUNTRY_INFO!A146)</f>
        <v>Ethiopia</v>
      </c>
      <c r="B146" s="10" t="str">
        <f>IF(COUNTRY_INFO!B146=0," ",COUNTRY_INFO!B146)</f>
        <v>AmharaNorth Wello</v>
      </c>
      <c r="C146" s="87" t="str">
        <f>IF(COUNTRY_INFO!C146=0," ",COUNTRY_INFO!C146)</f>
        <v>Woldia Town</v>
      </c>
      <c r="D146" s="67">
        <f>COUNTRY_INFO!L146</f>
        <v>0</v>
      </c>
      <c r="E146" s="61"/>
      <c r="F146" s="61"/>
      <c r="G146" s="11">
        <f>MAX('MDA1'!M146,'MDA2'!M146)</f>
        <v>0</v>
      </c>
      <c r="H146" s="11">
        <f>IF(AND(COUNTRY_INFO!H146&gt;0,COUNTRY_INFO!H146&lt;4),IF(D146&gt;MAX('MDA1'!M146,'MDA2'!M146),MAX('MDA1'!M146,'MDA2'!M146),D146),0)</f>
        <v>0</v>
      </c>
      <c r="I146" s="73">
        <f>IF(AND(COUNTRY_INFO!H146&gt;0,COUNTRY_INFO!H146&lt;4), IF(G146/D146*100&lt;&gt;0, IF(G146/D146*100&gt;100,100,G146/D146*100), "-"),0)</f>
        <v>0</v>
      </c>
      <c r="J146" s="67">
        <f>COUNTRY_INFO!M146</f>
        <v>0</v>
      </c>
      <c r="K146" s="61"/>
      <c r="L146" s="61"/>
      <c r="M146" s="11">
        <f>MAX('MDA1'!M146,MAX('MDA3'!I146,'MDA3'!L146)+MAX('MDA3'!J146,'MDA3'!M146))</f>
        <v>0</v>
      </c>
      <c r="N146" s="11">
        <f>IF(AND(COUNTRY_INFO!I146&gt;0,COUNTRY_INFO!I146&lt;4),IF(J146&gt;MAX('MDA1'!M146,MAX('MDA3'!I146,'MDA3'!L146)+MAX('MDA3'!J146,'MDA3'!M146)),MAX('MDA1'!M146,MAX('MDA3'!I146,'MDA3'!L146)+MAX('MDA3'!J146,'MDA3'!M146)),J146),0)</f>
        <v>0</v>
      </c>
      <c r="O146" s="73">
        <f>IF(AND(COUNTRY_INFO!I146&gt;0,COUNTRY_INFO!I146&lt;4), IF(M146/J146*100&lt;&gt;0, IF(M146/J146*100&gt;100,100,M146/J146*100), "-"),0)</f>
        <v>0</v>
      </c>
      <c r="P146" s="67">
        <f>COUNTRY_INFO!N146</f>
        <v>0</v>
      </c>
      <c r="Q146" s="61"/>
      <c r="R146" s="61"/>
      <c r="S146" s="11">
        <f>SUM(MAX('MDA2'!J146, 'T1'!L146, MAX(T3_R1!K146, T3_R2!K146)), MAX('MDA1'!K146, 'MDA2'!K146, 'T1'!M146, MAX(T3_R1!L146, T3_R2!L146)), MAX('MDA1'!L146, 'MDA2'!L146, 'T1'!N146, MAX(T3_R1!M146, T3_R2!M146)))</f>
        <v>0</v>
      </c>
      <c r="T146" s="11">
        <f>IF(AND(COUNTRY_INFO!J146&gt;1,COUNTRY_INFO!J146&lt;4),IF(COUNTRY_INFO!E146&gt;MAX('MDA2'!J146,'T1'!L146,MAX(T3_R1!K146,T3_R2!K146)),MAX('MDA2'!J146,'T1'!L146,MAX(T3_R1!K146,T3_R2!K146)),COUNTRY_INFO!E146),0)</f>
        <v>0</v>
      </c>
      <c r="U146" s="217">
        <f>IF(AND(COUNTRY_INFO!J146&gt;1,COUNTRY_INFO!J146&lt;4), IF(T146/COUNTRY_INFO!E146*100&lt;&gt;0, IF(T146/COUNTRY_INFO!E146*100&gt;100,100,T146/COUNTRY_INFO!E146*100), "-"),0)</f>
        <v>0</v>
      </c>
      <c r="V146" s="11">
        <f>IF(AND(COUNTRY_INFO!J146&gt;1,COUNTRY_INFO!J146&lt;4),IF(COUNTRY_INFO!F146&gt;MAX('MDA1'!K146,'MDA2'!K146,'T1'!M146,MAX(T3_R1!L146,T3_R2!L146)),MAX('MDA1'!K146,'MDA2'!K146,'T1'!M146,MAX(T3_R1!L146,T3_R2!L146)),COUNTRY_INFO!F146),0)</f>
        <v>0</v>
      </c>
      <c r="W146" s="217">
        <f>IF(AND(COUNTRY_INFO!J146&gt;1,COUNTRY_INFO!J146&lt;4), IF(V146/COUNTRY_INFO!F146*100&lt;&gt;0, IF(V146/COUNTRY_INFO!F146*100&gt;100,100,V146/COUNTRY_INFO!F146*100), "-"),0)</f>
        <v>0</v>
      </c>
      <c r="X146" s="11">
        <f t="shared" si="19"/>
        <v>0</v>
      </c>
      <c r="Y146" s="73">
        <f>IF(AND(COUNTRY_INFO!J146&gt;1,COUNTRY_INFO!J146&lt;4), IF(S146/P146*100&lt;&gt;0, IF(X146/P146*100&gt;100,100,X146/P146*100), "-"),0)</f>
        <v>0</v>
      </c>
      <c r="Z146" s="67">
        <f>COUNTRY_INFO!O146</f>
        <v>6853.77</v>
      </c>
      <c r="AA146" s="61"/>
      <c r="AB146" s="61"/>
      <c r="AC146" s="11">
        <f>MAX('T1'!L146,'T2'!J146)+MAX('T1'!M146,'T2'!K146)+MAX('T1'!N146,'T2'!L146)</f>
        <v>17326</v>
      </c>
      <c r="AD146" s="11">
        <f>IF(COUNTRY_INFO!K146=1,IF(COUNTRY_INFO!F146*0.33&gt;MAX('T1'!M146,'T2'!K146),MAX('T1'!M146,'T2'!K146),COUNTRY_INFO!F146*0.33),IF(COUNTRY_INFO!K146=2,IF(COUNTRY_INFO!F146*0.5&gt;MAX('T1'!M146,'T2'!K146),MAX('T1'!M146,'T2'!K146),COUNTRY_INFO!F146*0.5),IF(COUNTRY_INFO!K146=3,IF(COUNTRY_INFO!F146&gt;MAX('T1'!M146,'T2'!K146),MAX('T1'!M146,'T2'!K146),COUNTRY_INFO!F146),0)))</f>
        <v>6853.77</v>
      </c>
      <c r="AE146" s="217">
        <f>IF(AND(COUNTRY_INFO!K146&gt;0,COUNTRY_INFO!K146&lt;4),IF(Z146&gt;0,IF(COUNTRY_INFO!K146=1, AD146/(COUNTRY_INFO!F146*0.33)*100, IF(COUNTRY_INFO!K146=2, AD146/(COUNTRY_INFO!F146*0.5)*100, IF(COUNTRY_INFO!K146=3, AD146/COUNTRY_INFO!F146*100))),"-"),0)</f>
        <v>100</v>
      </c>
      <c r="AF146" s="11">
        <f>IF(COUNTRY_INFO!K146=2,IF(COUNTRY_INFO!G146*0.2&gt;MAX('T1'!N146,'T2'!L146),MAX('T1'!N146,'T2'!L146),COUNTRY_INFO!G146*0.2),IF(COUNTRY_INFO!K146=3,IF(COUNTRY_INFO!G146&gt;MAX('T1'!N146,'T2'!L146),MAX('T1'!N146,'T2'!L146),COUNTRY_INFO!G146),0))</f>
        <v>0</v>
      </c>
      <c r="AG146" s="217">
        <f>IF(AND(COUNTRY_INFO!K146&gt;0,COUNTRY_INFO!K146&lt;4),IF(Z146&gt;0,IF(COUNTRY_INFO!K146=1, 0, IF(COUNTRY_INFO!K146=2, AF146/(COUNTRY_INFO!G146*0.2)*100, IF(COUNTRY_INFO!K146=3, AF146/COUNTRY_INFO!G146*100))),"-"),0)</f>
        <v>0</v>
      </c>
      <c r="AH146" s="11">
        <f t="shared" si="20"/>
        <v>6853.77</v>
      </c>
      <c r="AI146" s="73">
        <f>IF(AND(COUNTRY_INFO!K146&gt;0,COUNTRY_INFO!K146&lt;4), IF(AC146/Z146*100&lt;&gt;0, IF(AH146/Z146*100&gt;100,100,AH146/Z146*100), "-"),0)</f>
        <v>100</v>
      </c>
      <c r="AJ146" s="261"/>
      <c r="AK146" s="260">
        <f>IF(AND(D146&lt;&gt;0, D146&lt;&gt;"Unknown",D146&lt;&gt;"Stopped",D146&lt;&gt;"Not required"),D146/COUNTRY_INFO!D146, 0)</f>
        <v>0</v>
      </c>
      <c r="AL146" s="260">
        <f>IF(AND(J146&lt;&gt;0,J146&lt;&gt;"Unknown",J146&lt;&gt;"Stopped",J146&lt;&gt;"Not required"),J146/COUNTRY_INFO!D146, 0)</f>
        <v>0</v>
      </c>
      <c r="AM146" s="260">
        <f>IF(AND(P146&lt;&gt;0,P146&lt;&gt;"Unknown",P146&lt;&gt;"Not required"),P146/(COUNTRY_INFO!E146+COUNTRY_INFO!F146), 0)</f>
        <v>0</v>
      </c>
      <c r="AN146" s="260">
        <f>IF(AND(Z146&lt;&gt;0,Z146&lt;&gt;"Unknown",Z146&lt;&gt;"Not required"),IF(COUNTRY_INFO!K146=1,1,IF(COUNTRY_INFO!K146=2,0.5*COUNTRY_INFO!F146/(0.5*COUNTRY_INFO!F146+0.2*COUNTRY_INFO!G146),IF(COUNTRY_INFO!K146=3,COUNTRY_INFO!F146/(COUNTRY_INFO!F146+COUNTRY_INFO!G146)))),0)</f>
        <v>1</v>
      </c>
      <c r="AO146" s="260">
        <f>IF(AND(Z146&lt;&gt;0,Z146&lt;&gt;"Unknown",Z146&lt;&gt;"Not required"),IF(COUNTRY_INFO!K146=1,0,IF(COUNTRY_INFO!K146=2,0.2*COUNTRY_INFO!G146/(0.5*COUNTRY_INFO!F146+0.2*COUNTRY_INFO!G146),IF(COUNTRY_INFO!K146=3,COUNTRY_INFO!G146/(COUNTRY_INFO!F146+COUNTRY_INFO!G146)))),0)</f>
        <v>0</v>
      </c>
      <c r="AP146" s="259">
        <f>MAX(COUNTRY_INFO!D146*AK146*PROFILE!$G$7,COUNTRY_INFO!D146*AL146*PROFILE!$G$7)</f>
        <v>0</v>
      </c>
      <c r="AQ146" s="259">
        <f>MAX(COUNTRY_INFO!D146*AK146*PROFILE!$G$8,COUNTRY_INFO!D146*AL146*PROFILE!$G$8,COUNTRY_INFO!D146*AM146*PROFILE!$G$8)</f>
        <v>0</v>
      </c>
      <c r="AR146" s="259">
        <f>MAX(COUNTRY_INFO!D146*AK146*PROFILE!$G$9,COUNTRY_INFO!D146*AL146*PROFILE!$G$9,COUNTRY_INFO!D146*AM146*PROFILE!$G$9,IF(AND(DISTRICT!Z146&lt;&gt;"Unknown",Z146&lt;&gt;"Not required"),COUNTRY_INFO!O146*DISTRICT!AN146,0))</f>
        <v>6853.77</v>
      </c>
      <c r="AS146" s="259">
        <f>MAX(COUNTRY_INFO!D146*AK146*PROFILE!$G$10,COUNTRY_INFO!D146*AL146*PROFILE!$G$10,IF(AND(DISTRICT!Z146&lt;&gt;"Unknown",Z146&lt;&gt;"Not required"),COUNTRY_INFO!O146*DISTRICT!AO146,0))</f>
        <v>0</v>
      </c>
      <c r="AT146" s="259">
        <f t="shared" si="21"/>
        <v>6853.77</v>
      </c>
      <c r="AU146" s="258" t="str">
        <f t="shared" si="16"/>
        <v>Y</v>
      </c>
      <c r="AV146" s="259">
        <f>MAX('MDA2'!J146,'T1'!L146,'T2'!J146,T3_R1!K146,T3_R2!K146)</f>
        <v>0</v>
      </c>
      <c r="AW146" s="259">
        <f>MAX('MDA1'!K146,'MDA2'!K146,'MDA3'!I146,'MDA3'!L146,'T1'!M146,'T2'!K146,T3_R1!L146,T3_R2!L146)</f>
        <v>17326</v>
      </c>
      <c r="AX146" s="259">
        <f>MAX('MDA1'!L146,'MDA2'!L146,'MDA3'!J146,'MDA3'!M146,'T1'!N146,'T2'!L146,T3_R1!M146,T3_R2!M146)</f>
        <v>0</v>
      </c>
      <c r="AY146" s="259">
        <f t="shared" si="22"/>
        <v>17326</v>
      </c>
      <c r="AZ146" s="259">
        <f>MAX('MDA2'!J146,T146)</f>
        <v>0</v>
      </c>
      <c r="BA146" s="259">
        <f>MAX('MDA1'!K146,'MDA2'!K146,'MDA3'!I146,'MDA3'!L146,V146,AD146)</f>
        <v>6853.77</v>
      </c>
      <c r="BB146" s="259">
        <f>MAX('MDA1'!L146,'MDA2'!L146,'MDA3'!J146,'MDA3'!M146,AF146)</f>
        <v>0</v>
      </c>
      <c r="BC146" s="259">
        <f t="shared" si="17"/>
        <v>6853.77</v>
      </c>
      <c r="BD146" s="260">
        <f t="shared" si="18"/>
        <v>100</v>
      </c>
    </row>
    <row r="147" spans="1:56" x14ac:dyDescent="0.2">
      <c r="A147" s="10" t="str">
        <f>IF(COUNTRY_INFO!A147=0," ",COUNTRY_INFO!A147)</f>
        <v>Ethiopia</v>
      </c>
      <c r="B147" s="10" t="str">
        <f>IF(COUNTRY_INFO!B147=0," ",COUNTRY_INFO!B147)</f>
        <v>AmharaOromiya</v>
      </c>
      <c r="C147" s="87" t="str">
        <f>IF(COUNTRY_INFO!C147=0," ",COUNTRY_INFO!C147)</f>
        <v>Artuma Fursi</v>
      </c>
      <c r="D147" s="67">
        <f>COUNTRY_INFO!L147</f>
        <v>0</v>
      </c>
      <c r="E147" s="61"/>
      <c r="F147" s="61"/>
      <c r="G147" s="11">
        <f>MAX('MDA1'!M147,'MDA2'!M147)</f>
        <v>0</v>
      </c>
      <c r="H147" s="11">
        <f>IF(AND(COUNTRY_INFO!H147&gt;0,COUNTRY_INFO!H147&lt;4),IF(D147&gt;MAX('MDA1'!M147,'MDA2'!M147),MAX('MDA1'!M147,'MDA2'!M147),D147),0)</f>
        <v>0</v>
      </c>
      <c r="I147" s="73">
        <f>IF(AND(COUNTRY_INFO!H147&gt;0,COUNTRY_INFO!H147&lt;4), IF(G147/D147*100&lt;&gt;0, IF(G147/D147*100&gt;100,100,G147/D147*100), "-"),0)</f>
        <v>0</v>
      </c>
      <c r="J147" s="67">
        <f>COUNTRY_INFO!M147</f>
        <v>0</v>
      </c>
      <c r="K147" s="61"/>
      <c r="L147" s="61"/>
      <c r="M147" s="11">
        <f>MAX('MDA1'!M147,MAX('MDA3'!I147,'MDA3'!L147)+MAX('MDA3'!J147,'MDA3'!M147))</f>
        <v>0</v>
      </c>
      <c r="N147" s="11">
        <f>IF(AND(COUNTRY_INFO!I147&gt;0,COUNTRY_INFO!I147&lt;4),IF(J147&gt;MAX('MDA1'!M147,MAX('MDA3'!I147,'MDA3'!L147)+MAX('MDA3'!J147,'MDA3'!M147)),MAX('MDA1'!M147,MAX('MDA3'!I147,'MDA3'!L147)+MAX('MDA3'!J147,'MDA3'!M147)),J147),0)</f>
        <v>0</v>
      </c>
      <c r="O147" s="73">
        <f>IF(AND(COUNTRY_INFO!I147&gt;0,COUNTRY_INFO!I147&lt;4), IF(M147/J147*100&lt;&gt;0, IF(M147/J147*100&gt;100,100,M147/J147*100), "-"),0)</f>
        <v>0</v>
      </c>
      <c r="P147" s="67">
        <f>COUNTRY_INFO!N147</f>
        <v>43448</v>
      </c>
      <c r="Q147" s="61"/>
      <c r="R147" s="61"/>
      <c r="S147" s="11">
        <f>SUM(MAX('MDA2'!J147, 'T1'!L147, MAX(T3_R1!K147, T3_R2!K147)), MAX('MDA1'!K147, 'MDA2'!K147, 'T1'!M147, MAX(T3_R1!L147, T3_R2!L147)), MAX('MDA1'!L147, 'MDA2'!L147, 'T1'!N147, MAX(T3_R1!M147, T3_R2!M147)))</f>
        <v>79189</v>
      </c>
      <c r="T147" s="11">
        <f>IF(AND(COUNTRY_INFO!J147&gt;1,COUNTRY_INFO!J147&lt;4),IF(COUNTRY_INFO!E147&gt;MAX('MDA2'!J147,'T1'!L147,MAX(T3_R1!K147,T3_R2!K147)),MAX('MDA2'!J147,'T1'!L147,MAX(T3_R1!K147,T3_R2!K147)),COUNTRY_INFO!E147),0)</f>
        <v>0</v>
      </c>
      <c r="U147" s="217" t="str">
        <f>IF(AND(COUNTRY_INFO!J147&gt;1,COUNTRY_INFO!J147&lt;4), IF(T147/COUNTRY_INFO!E147*100&lt;&gt;0, IF(T147/COUNTRY_INFO!E147*100&gt;100,100,T147/COUNTRY_INFO!E147*100), "-"),0)</f>
        <v>-</v>
      </c>
      <c r="V147" s="11">
        <f>IF(AND(COUNTRY_INFO!J147&gt;1,COUNTRY_INFO!J147&lt;4),IF(COUNTRY_INFO!F147&gt;MAX('MDA1'!K147,'MDA2'!K147,'T1'!M147,MAX(T3_R1!L147,T3_R2!L147)),MAX('MDA1'!K147,'MDA2'!K147,'T1'!M147,MAX(T3_R1!L147,T3_R2!L147)),COUNTRY_INFO!F147),0)</f>
        <v>27847</v>
      </c>
      <c r="W147" s="217">
        <f>IF(AND(COUNTRY_INFO!J147&gt;1,COUNTRY_INFO!J147&lt;4), IF(V147/COUNTRY_INFO!F147*100&lt;&gt;0, IF(V147/COUNTRY_INFO!F147*100&gt;100,100,V147/COUNTRY_INFO!F147*100), "-"),0)</f>
        <v>94.023702603234625</v>
      </c>
      <c r="X147" s="11">
        <f t="shared" si="19"/>
        <v>27847</v>
      </c>
      <c r="Y147" s="73">
        <f>IF(AND(COUNTRY_INFO!J147&gt;1,COUNTRY_INFO!J147&lt;4), IF(S147/P147*100&lt;&gt;0, IF(X147/P147*100&gt;100,100,X147/P147*100), "-"),0)</f>
        <v>64.092708525133489</v>
      </c>
      <c r="Z147" s="67">
        <f>COUNTRY_INFO!O147</f>
        <v>88054</v>
      </c>
      <c r="AA147" s="61"/>
      <c r="AB147" s="61"/>
      <c r="AC147" s="11">
        <f>MAX('T1'!L147,'T2'!J147)+MAX('T1'!M147,'T2'!K147)+MAX('T1'!N147,'T2'!L147)</f>
        <v>79189</v>
      </c>
      <c r="AD147" s="11">
        <f>IF(COUNTRY_INFO!K147=1,IF(COUNTRY_INFO!F147*0.33&gt;MAX('T1'!M147,'T2'!K147),MAX('T1'!M147,'T2'!K147),COUNTRY_INFO!F147*0.33),IF(COUNTRY_INFO!K147=2,IF(COUNTRY_INFO!F147*0.5&gt;MAX('T1'!M147,'T2'!K147),MAX('T1'!M147,'T2'!K147),COUNTRY_INFO!F147*0.5),IF(COUNTRY_INFO!K147=3,IF(COUNTRY_INFO!F147&gt;MAX('T1'!M147,'T2'!K147),MAX('T1'!M147,'T2'!K147),COUNTRY_INFO!F147),0)))</f>
        <v>27847</v>
      </c>
      <c r="AE147" s="217">
        <f>IF(AND(COUNTRY_INFO!K147&gt;0,COUNTRY_INFO!K147&lt;4),IF(Z147&gt;0,IF(COUNTRY_INFO!K147=1, AD147/(COUNTRY_INFO!F147*0.33)*100, IF(COUNTRY_INFO!K147=2, AD147/(COUNTRY_INFO!F147*0.5)*100, IF(COUNTRY_INFO!K147=3, AD147/COUNTRY_INFO!F147*100))),"-"),0)</f>
        <v>94.023702603234625</v>
      </c>
      <c r="AF147" s="11">
        <f>IF(COUNTRY_INFO!K147=2,IF(COUNTRY_INFO!G147*0.2&gt;MAX('T1'!N147,'T2'!L147),MAX('T1'!N147,'T2'!L147),COUNTRY_INFO!G147*0.2),IF(COUNTRY_INFO!K147=3,IF(COUNTRY_INFO!G147&gt;MAX('T1'!N147,'T2'!L147),MAX('T1'!N147,'T2'!L147),COUNTRY_INFO!G147),0))</f>
        <v>51342</v>
      </c>
      <c r="AG147" s="217">
        <f>IF(AND(COUNTRY_INFO!K147&gt;0,COUNTRY_INFO!K147&lt;4),IF(Z147&gt;0,IF(COUNTRY_INFO!K147=1, 0, IF(COUNTRY_INFO!K147=2, AF147/(COUNTRY_INFO!G147*0.2)*100, IF(COUNTRY_INFO!K147=3, AF147/COUNTRY_INFO!G147*100))),"-"),0)</f>
        <v>87.858719646799116</v>
      </c>
      <c r="AH147" s="11">
        <f t="shared" si="20"/>
        <v>79189</v>
      </c>
      <c r="AI147" s="73">
        <f>IF(AND(COUNTRY_INFO!K147&gt;0,COUNTRY_INFO!K147&lt;4), IF(AC147/Z147*100&lt;&gt;0, IF(AH147/Z147*100&gt;100,100,AH147/Z147*100), "-"),0)</f>
        <v>89.932314261703056</v>
      </c>
      <c r="AJ147" s="261"/>
      <c r="AK147" s="260">
        <f>IF(AND(D147&lt;&gt;0, D147&lt;&gt;"Unknown",D147&lt;&gt;"Stopped",D147&lt;&gt;"Not required"),D147/COUNTRY_INFO!D147, 0)</f>
        <v>0</v>
      </c>
      <c r="AL147" s="260">
        <f>IF(AND(J147&lt;&gt;0,J147&lt;&gt;"Unknown",J147&lt;&gt;"Stopped",J147&lt;&gt;"Not required"),J147/COUNTRY_INFO!D147, 0)</f>
        <v>0</v>
      </c>
      <c r="AM147" s="260">
        <f>IF(AND(P147&lt;&gt;0,P147&lt;&gt;"Unknown",P147&lt;&gt;"Not required"),P147/(COUNTRY_INFO!E147+COUNTRY_INFO!F147), 0)</f>
        <v>1</v>
      </c>
      <c r="AN147" s="260">
        <f>IF(AND(Z147&lt;&gt;0,Z147&lt;&gt;"Unknown",Z147&lt;&gt;"Not required"),IF(COUNTRY_INFO!K147=1,1,IF(COUNTRY_INFO!K147=2,0.5*COUNTRY_INFO!F147/(0.5*COUNTRY_INFO!F147+0.2*COUNTRY_INFO!G147),IF(COUNTRY_INFO!K147=3,COUNTRY_INFO!F147/(COUNTRY_INFO!F147+COUNTRY_INFO!G147)))),0)</f>
        <v>0.33635042133236426</v>
      </c>
      <c r="AO147" s="260">
        <f>IF(AND(Z147&lt;&gt;0,Z147&lt;&gt;"Unknown",Z147&lt;&gt;"Not required"),IF(COUNTRY_INFO!K147=1,0,IF(COUNTRY_INFO!K147=2,0.2*COUNTRY_INFO!G147/(0.5*COUNTRY_INFO!F147+0.2*COUNTRY_INFO!G147),IF(COUNTRY_INFO!K147=3,COUNTRY_INFO!G147/(COUNTRY_INFO!F147+COUNTRY_INFO!G147)))),0)</f>
        <v>0.66364957866763574</v>
      </c>
      <c r="AP147" s="259">
        <f>MAX(COUNTRY_INFO!D147*AK147*PROFILE!$G$7,COUNTRY_INFO!D147*AL147*PROFILE!$G$7)</f>
        <v>0</v>
      </c>
      <c r="AQ147" s="259">
        <f>MAX(COUNTRY_INFO!D147*AK147*PROFILE!$G$8,COUNTRY_INFO!D147*AL147*PROFILE!$G$8,COUNTRY_INFO!D147*AM147*PROFILE!$G$8)</f>
        <v>14922.392834097018</v>
      </c>
      <c r="AR147" s="259">
        <f>MAX(COUNTRY_INFO!D147*AK147*PROFILE!$G$9,COUNTRY_INFO!D147*AL147*PROFILE!$G$9,COUNTRY_INFO!D147*AM147*PROFILE!$G$9,IF(AND(DISTRICT!Z147&lt;&gt;"Unknown",Z147&lt;&gt;"Not required"),COUNTRY_INFO!O147*DISTRICT!AN147,0))</f>
        <v>30989.447088984103</v>
      </c>
      <c r="AS147" s="259">
        <f>MAX(COUNTRY_INFO!D147*AK147*PROFILE!$G$10,COUNTRY_INFO!D147*AL147*PROFILE!$G$10,IF(AND(DISTRICT!Z147&lt;&gt;"Unknown",Z147&lt;&gt;"Not required"),COUNTRY_INFO!O147*DISTRICT!AO147,0))</f>
        <v>58437</v>
      </c>
      <c r="AT147" s="259">
        <f t="shared" si="21"/>
        <v>104348.83992308112</v>
      </c>
      <c r="AU147" s="258" t="str">
        <f t="shared" si="16"/>
        <v>Y</v>
      </c>
      <c r="AV147" s="259">
        <f>MAX('MDA2'!J147,'T1'!L147,'T2'!J147,T3_R1!K147,T3_R2!K147)</f>
        <v>0</v>
      </c>
      <c r="AW147" s="259">
        <f>MAX('MDA1'!K147,'MDA2'!K147,'MDA3'!I147,'MDA3'!L147,'T1'!M147,'T2'!K147,T3_R1!L147,T3_R2!L147)</f>
        <v>27847</v>
      </c>
      <c r="AX147" s="259">
        <f>MAX('MDA1'!L147,'MDA2'!L147,'MDA3'!J147,'MDA3'!M147,'T1'!N147,'T2'!L147,T3_R1!M147,T3_R2!M147)</f>
        <v>51342</v>
      </c>
      <c r="AY147" s="259">
        <f t="shared" si="22"/>
        <v>79189</v>
      </c>
      <c r="AZ147" s="259">
        <f>MAX('MDA2'!J147,T147)</f>
        <v>0</v>
      </c>
      <c r="BA147" s="259">
        <f>MAX('MDA1'!K147,'MDA2'!K147,'MDA3'!I147,'MDA3'!L147,V147,AD147)</f>
        <v>27847</v>
      </c>
      <c r="BB147" s="259">
        <f>MAX('MDA1'!L147,'MDA2'!L147,'MDA3'!J147,'MDA3'!M147,AF147)</f>
        <v>51342</v>
      </c>
      <c r="BC147" s="259">
        <f t="shared" si="17"/>
        <v>79189</v>
      </c>
      <c r="BD147" s="260">
        <f t="shared" si="18"/>
        <v>75.888721003868127</v>
      </c>
    </row>
    <row r="148" spans="1:56" x14ac:dyDescent="0.2">
      <c r="A148" s="10" t="str">
        <f>IF(COUNTRY_INFO!A148=0," ",COUNTRY_INFO!A148)</f>
        <v>Ethiopia</v>
      </c>
      <c r="B148" s="10" t="str">
        <f>IF(COUNTRY_INFO!B148=0," ",COUNTRY_INFO!B148)</f>
        <v>AmharaOromiya</v>
      </c>
      <c r="C148" s="87" t="str">
        <f>IF(COUNTRY_INFO!C148=0," ",COUNTRY_INFO!C148)</f>
        <v>Bati</v>
      </c>
      <c r="D148" s="67">
        <f>COUNTRY_INFO!L148</f>
        <v>0</v>
      </c>
      <c r="E148" s="61"/>
      <c r="F148" s="61"/>
      <c r="G148" s="11">
        <f>MAX('MDA1'!M148,'MDA2'!M148)</f>
        <v>0</v>
      </c>
      <c r="H148" s="11">
        <f>IF(AND(COUNTRY_INFO!H148&gt;0,COUNTRY_INFO!H148&lt;4),IF(D148&gt;MAX('MDA1'!M148,'MDA2'!M148),MAX('MDA1'!M148,'MDA2'!M148),D148),0)</f>
        <v>0</v>
      </c>
      <c r="I148" s="73">
        <f>IF(AND(COUNTRY_INFO!H148&gt;0,COUNTRY_INFO!H148&lt;4), IF(G148/D148*100&lt;&gt;0, IF(G148/D148*100&gt;100,100,G148/D148*100), "-"),0)</f>
        <v>0</v>
      </c>
      <c r="J148" s="67">
        <f>COUNTRY_INFO!M148</f>
        <v>0</v>
      </c>
      <c r="K148" s="61"/>
      <c r="L148" s="61"/>
      <c r="M148" s="11">
        <f>MAX('MDA1'!M148,MAX('MDA3'!I148,'MDA3'!L148)+MAX('MDA3'!J148,'MDA3'!M148))</f>
        <v>0</v>
      </c>
      <c r="N148" s="11">
        <f>IF(AND(COUNTRY_INFO!I148&gt;0,COUNTRY_INFO!I148&lt;4),IF(J148&gt;MAX('MDA1'!M148,MAX('MDA3'!I148,'MDA3'!L148)+MAX('MDA3'!J148,'MDA3'!M148)),MAX('MDA1'!M148,MAX('MDA3'!I148,'MDA3'!L148)+MAX('MDA3'!J148,'MDA3'!M148)),J148),0)</f>
        <v>0</v>
      </c>
      <c r="O148" s="73">
        <f>IF(AND(COUNTRY_INFO!I148&gt;0,COUNTRY_INFO!I148&lt;4), IF(M148/J148*100&lt;&gt;0, IF(M148/J148*100&gt;100,100,M148/J148*100), "-"),0)</f>
        <v>0</v>
      </c>
      <c r="P148" s="67">
        <f>COUNTRY_INFO!N148</f>
        <v>0</v>
      </c>
      <c r="Q148" s="61"/>
      <c r="R148" s="61"/>
      <c r="S148" s="11">
        <f>SUM(MAX('MDA2'!J148, 'T1'!L148, MAX(T3_R1!K148, T3_R2!K148)), MAX('MDA1'!K148, 'MDA2'!K148, 'T1'!M148, MAX(T3_R1!L148, T3_R2!L148)), MAX('MDA1'!L148, 'MDA2'!L148, 'T1'!N148, MAX(T3_R1!M148, T3_R2!M148)))</f>
        <v>0</v>
      </c>
      <c r="T148" s="11">
        <f>IF(AND(COUNTRY_INFO!J148&gt;1,COUNTRY_INFO!J148&lt;4),IF(COUNTRY_INFO!E148&gt;MAX('MDA2'!J148,'T1'!L148,MAX(T3_R1!K148,T3_R2!K148)),MAX('MDA2'!J148,'T1'!L148,MAX(T3_R1!K148,T3_R2!K148)),COUNTRY_INFO!E148),0)</f>
        <v>0</v>
      </c>
      <c r="U148" s="217">
        <f>IF(AND(COUNTRY_INFO!J148&gt;1,COUNTRY_INFO!J148&lt;4), IF(T148/COUNTRY_INFO!E148*100&lt;&gt;0, IF(T148/COUNTRY_INFO!E148*100&gt;100,100,T148/COUNTRY_INFO!E148*100), "-"),0)</f>
        <v>0</v>
      </c>
      <c r="V148" s="11">
        <f>IF(AND(COUNTRY_INFO!J148&gt;1,COUNTRY_INFO!J148&lt;4),IF(COUNTRY_INFO!F148&gt;MAX('MDA1'!K148,'MDA2'!K148,'T1'!M148,MAX(T3_R1!L148,T3_R2!L148)),MAX('MDA1'!K148,'MDA2'!K148,'T1'!M148,MAX(T3_R1!L148,T3_R2!L148)),COUNTRY_INFO!F148),0)</f>
        <v>0</v>
      </c>
      <c r="W148" s="217">
        <f>IF(AND(COUNTRY_INFO!J148&gt;1,COUNTRY_INFO!J148&lt;4), IF(V148/COUNTRY_INFO!F148*100&lt;&gt;0, IF(V148/COUNTRY_INFO!F148*100&gt;100,100,V148/COUNTRY_INFO!F148*100), "-"),0)</f>
        <v>0</v>
      </c>
      <c r="X148" s="11">
        <f t="shared" si="19"/>
        <v>0</v>
      </c>
      <c r="Y148" s="73">
        <f>IF(AND(COUNTRY_INFO!J148&gt;1,COUNTRY_INFO!J148&lt;4), IF(S148/P148*100&lt;&gt;0, IF(X148/P148*100&gt;100,100,X148/P148*100), "-"),0)</f>
        <v>0</v>
      </c>
      <c r="Z148" s="67">
        <f>COUNTRY_INFO!O148</f>
        <v>25258.800000000003</v>
      </c>
      <c r="AA148" s="61"/>
      <c r="AB148" s="61"/>
      <c r="AC148" s="11">
        <f>MAX('T1'!L148,'T2'!J148)+MAX('T1'!M148,'T2'!K148)+MAX('T1'!N148,'T2'!L148)</f>
        <v>19287</v>
      </c>
      <c r="AD148" s="11">
        <f>IF(COUNTRY_INFO!K148=1,IF(COUNTRY_INFO!F148*0.33&gt;MAX('T1'!M148,'T2'!K148),MAX('T1'!M148,'T2'!K148),COUNTRY_INFO!F148*0.33),IF(COUNTRY_INFO!K148=2,IF(COUNTRY_INFO!F148*0.5&gt;MAX('T1'!M148,'T2'!K148),MAX('T1'!M148,'T2'!K148),COUNTRY_INFO!F148*0.5),IF(COUNTRY_INFO!K148=3,IF(COUNTRY_INFO!F148&gt;MAX('T1'!M148,'T2'!K148),MAX('T1'!M148,'T2'!K148),COUNTRY_INFO!F148),0)))</f>
        <v>14117</v>
      </c>
      <c r="AE148" s="217">
        <f>IF(AND(COUNTRY_INFO!K148&gt;0,COUNTRY_INFO!K148&lt;4),IF(Z148&gt;0,IF(COUNTRY_INFO!K148=1, AD148/(COUNTRY_INFO!F148*0.33)*100, IF(COUNTRY_INFO!K148=2, AD148/(COUNTRY_INFO!F148*0.5)*100, IF(COUNTRY_INFO!K148=3, AD148/COUNTRY_INFO!F148*100))),"-"),0)</f>
        <v>100</v>
      </c>
      <c r="AF148" s="11">
        <f>IF(COUNTRY_INFO!K148=2,IF(COUNTRY_INFO!G148*0.2&gt;MAX('T1'!N148,'T2'!L148),MAX('T1'!N148,'T2'!L148),COUNTRY_INFO!G148*0.2),IF(COUNTRY_INFO!K148=3,IF(COUNTRY_INFO!G148&gt;MAX('T1'!N148,'T2'!L148),MAX('T1'!N148,'T2'!L148),COUNTRY_INFO!G148),0))</f>
        <v>0</v>
      </c>
      <c r="AG148" s="217">
        <f>IF(AND(COUNTRY_INFO!K148&gt;0,COUNTRY_INFO!K148&lt;4),IF(Z148&gt;0,IF(COUNTRY_INFO!K148=1, 0, IF(COUNTRY_INFO!K148=2, AF148/(COUNTRY_INFO!G148*0.2)*100, IF(COUNTRY_INFO!K148=3, AF148/COUNTRY_INFO!G148*100))),"-"),0)</f>
        <v>0</v>
      </c>
      <c r="AH148" s="11">
        <f t="shared" si="20"/>
        <v>14117</v>
      </c>
      <c r="AI148" s="73">
        <f>IF(AND(COUNTRY_INFO!K148&gt;0,COUNTRY_INFO!K148&lt;4), IF(AC148/Z148*100&lt;&gt;0, IF(AH148/Z148*100&gt;100,100,AH148/Z148*100), "-"),0)</f>
        <v>55.889432593789088</v>
      </c>
      <c r="AJ148" s="261"/>
      <c r="AK148" s="260">
        <f>IF(AND(D148&lt;&gt;0, D148&lt;&gt;"Unknown",D148&lt;&gt;"Stopped",D148&lt;&gt;"Not required"),D148/COUNTRY_INFO!D148, 0)</f>
        <v>0</v>
      </c>
      <c r="AL148" s="260">
        <f>IF(AND(J148&lt;&gt;0,J148&lt;&gt;"Unknown",J148&lt;&gt;"Stopped",J148&lt;&gt;"Not required"),J148/COUNTRY_INFO!D148, 0)</f>
        <v>0</v>
      </c>
      <c r="AM148" s="260">
        <f>IF(AND(P148&lt;&gt;0,P148&lt;&gt;"Unknown",P148&lt;&gt;"Not required"),P148/(COUNTRY_INFO!E148+COUNTRY_INFO!F148), 0)</f>
        <v>0</v>
      </c>
      <c r="AN148" s="260">
        <f>IF(AND(Z148&lt;&gt;0,Z148&lt;&gt;"Unknown",Z148&lt;&gt;"Not required"),IF(COUNTRY_INFO!K148=1,1,IF(COUNTRY_INFO!K148=2,0.5*COUNTRY_INFO!F148/(0.5*COUNTRY_INFO!F148+0.2*COUNTRY_INFO!G148),IF(COUNTRY_INFO!K148=3,COUNTRY_INFO!F148/(COUNTRY_INFO!F148+COUNTRY_INFO!G148)))),0)</f>
        <v>0.5588943259378909</v>
      </c>
      <c r="AO148" s="260">
        <f>IF(AND(Z148&lt;&gt;0,Z148&lt;&gt;"Unknown",Z148&lt;&gt;"Not required"),IF(COUNTRY_INFO!K148=1,0,IF(COUNTRY_INFO!K148=2,0.2*COUNTRY_INFO!G148/(0.5*COUNTRY_INFO!F148+0.2*COUNTRY_INFO!G148),IF(COUNTRY_INFO!K148=3,COUNTRY_INFO!G148/(COUNTRY_INFO!F148+COUNTRY_INFO!G148)))),0)</f>
        <v>0.44110567406210904</v>
      </c>
      <c r="AP148" s="259">
        <f>MAX(COUNTRY_INFO!D148*AK148*PROFILE!$G$7,COUNTRY_INFO!D148*AL148*PROFILE!$G$7)</f>
        <v>0</v>
      </c>
      <c r="AQ148" s="259">
        <f>MAX(COUNTRY_INFO!D148*AK148*PROFILE!$G$8,COUNTRY_INFO!D148*AL148*PROFILE!$G$8,COUNTRY_INFO!D148*AM148*PROFILE!$G$8)</f>
        <v>0</v>
      </c>
      <c r="AR148" s="259">
        <f>MAX(COUNTRY_INFO!D148*AK148*PROFILE!$G$9,COUNTRY_INFO!D148*AL148*PROFILE!$G$9,COUNTRY_INFO!D148*AM148*PROFILE!$G$9,IF(AND(DISTRICT!Z148&lt;&gt;"Unknown",Z148&lt;&gt;"Not required"),COUNTRY_INFO!O148*DISTRICT!AN148,0))</f>
        <v>14117</v>
      </c>
      <c r="AS148" s="259">
        <f>MAX(COUNTRY_INFO!D148*AK148*PROFILE!$G$10,COUNTRY_INFO!D148*AL148*PROFILE!$G$10,IF(AND(DISTRICT!Z148&lt;&gt;"Unknown",Z148&lt;&gt;"Not required"),COUNTRY_INFO!O148*DISTRICT!AO148,0))</f>
        <v>11141.800000000001</v>
      </c>
      <c r="AT148" s="259">
        <f t="shared" si="21"/>
        <v>25258.800000000003</v>
      </c>
      <c r="AU148" s="258" t="str">
        <f t="shared" si="16"/>
        <v>Y</v>
      </c>
      <c r="AV148" s="259">
        <f>MAX('MDA2'!J148,'T1'!L148,'T2'!J148,T3_R1!K148,T3_R2!K148)</f>
        <v>0</v>
      </c>
      <c r="AW148" s="259">
        <f>MAX('MDA1'!K148,'MDA2'!K148,'MDA3'!I148,'MDA3'!L148,'T1'!M148,'T2'!K148,T3_R1!L148,T3_R2!L148)</f>
        <v>19287</v>
      </c>
      <c r="AX148" s="259">
        <f>MAX('MDA1'!L148,'MDA2'!L148,'MDA3'!J148,'MDA3'!M148,'T1'!N148,'T2'!L148,T3_R1!M148,T3_R2!M148)</f>
        <v>0</v>
      </c>
      <c r="AY148" s="259">
        <f t="shared" si="22"/>
        <v>19287</v>
      </c>
      <c r="AZ148" s="259">
        <f>MAX('MDA2'!J148,T148)</f>
        <v>0</v>
      </c>
      <c r="BA148" s="259">
        <f>MAX('MDA1'!K148,'MDA2'!K148,'MDA3'!I148,'MDA3'!L148,V148,AD148)</f>
        <v>14117</v>
      </c>
      <c r="BB148" s="259">
        <f>MAX('MDA1'!L148,'MDA2'!L148,'MDA3'!J148,'MDA3'!M148,AF148)</f>
        <v>0</v>
      </c>
      <c r="BC148" s="259">
        <f t="shared" si="17"/>
        <v>14117</v>
      </c>
      <c r="BD148" s="260">
        <f t="shared" si="18"/>
        <v>55.889432593789088</v>
      </c>
    </row>
    <row r="149" spans="1:56" x14ac:dyDescent="0.2">
      <c r="A149" s="10" t="str">
        <f>IF(COUNTRY_INFO!A149=0," ",COUNTRY_INFO!A149)</f>
        <v>Ethiopia</v>
      </c>
      <c r="B149" s="10" t="str">
        <f>IF(COUNTRY_INFO!B149=0," ",COUNTRY_INFO!B149)</f>
        <v>AmharaOromiya</v>
      </c>
      <c r="C149" s="87" t="str">
        <f>IF(COUNTRY_INFO!C149=0," ",COUNTRY_INFO!C149)</f>
        <v>Bati Town</v>
      </c>
      <c r="D149" s="67">
        <f>COUNTRY_INFO!L149</f>
        <v>0</v>
      </c>
      <c r="E149" s="61"/>
      <c r="F149" s="61"/>
      <c r="G149" s="11">
        <f>MAX('MDA1'!M149,'MDA2'!M149)</f>
        <v>0</v>
      </c>
      <c r="H149" s="11">
        <f>IF(AND(COUNTRY_INFO!H149&gt;0,COUNTRY_INFO!H149&lt;4),IF(D149&gt;MAX('MDA1'!M149,'MDA2'!M149),MAX('MDA1'!M149,'MDA2'!M149),D149),0)</f>
        <v>0</v>
      </c>
      <c r="I149" s="73">
        <f>IF(AND(COUNTRY_INFO!H149&gt;0,COUNTRY_INFO!H149&lt;4), IF(G149/D149*100&lt;&gt;0, IF(G149/D149*100&gt;100,100,G149/D149*100), "-"),0)</f>
        <v>0</v>
      </c>
      <c r="J149" s="67">
        <f>COUNTRY_INFO!M149</f>
        <v>0</v>
      </c>
      <c r="K149" s="61"/>
      <c r="L149" s="61"/>
      <c r="M149" s="11">
        <f>MAX('MDA1'!M149,MAX('MDA3'!I149,'MDA3'!L149)+MAX('MDA3'!J149,'MDA3'!M149))</f>
        <v>0</v>
      </c>
      <c r="N149" s="11">
        <f>IF(AND(COUNTRY_INFO!I149&gt;0,COUNTRY_INFO!I149&lt;4),IF(J149&gt;MAX('MDA1'!M149,MAX('MDA3'!I149,'MDA3'!L149)+MAX('MDA3'!J149,'MDA3'!M149)),MAX('MDA1'!M149,MAX('MDA3'!I149,'MDA3'!L149)+MAX('MDA3'!J149,'MDA3'!M149)),J149),0)</f>
        <v>0</v>
      </c>
      <c r="O149" s="73">
        <f>IF(AND(COUNTRY_INFO!I149&gt;0,COUNTRY_INFO!I149&lt;4), IF(M149/J149*100&lt;&gt;0, IF(M149/J149*100&gt;100,100,M149/J149*100), "-"),0)</f>
        <v>0</v>
      </c>
      <c r="P149" s="67">
        <f>COUNTRY_INFO!N149</f>
        <v>0</v>
      </c>
      <c r="Q149" s="61"/>
      <c r="R149" s="61"/>
      <c r="S149" s="11">
        <f>SUM(MAX('MDA2'!J149, 'T1'!L149, MAX(T3_R1!K149, T3_R2!K149)), MAX('MDA1'!K149, 'MDA2'!K149, 'T1'!M149, MAX(T3_R1!L149, T3_R2!L149)), MAX('MDA1'!L149, 'MDA2'!L149, 'T1'!N149, MAX(T3_R1!M149, T3_R2!M149)))</f>
        <v>0</v>
      </c>
      <c r="T149" s="11">
        <f>IF(AND(COUNTRY_INFO!J149&gt;1,COUNTRY_INFO!J149&lt;4),IF(COUNTRY_INFO!E149&gt;MAX('MDA2'!J149,'T1'!L149,MAX(T3_R1!K149,T3_R2!K149)),MAX('MDA2'!J149,'T1'!L149,MAX(T3_R1!K149,T3_R2!K149)),COUNTRY_INFO!E149),0)</f>
        <v>0</v>
      </c>
      <c r="U149" s="217">
        <f>IF(AND(COUNTRY_INFO!J149&gt;1,COUNTRY_INFO!J149&lt;4), IF(T149/COUNTRY_INFO!E149*100&lt;&gt;0, IF(T149/COUNTRY_INFO!E149*100&gt;100,100,T149/COUNTRY_INFO!E149*100), "-"),0)</f>
        <v>0</v>
      </c>
      <c r="V149" s="11">
        <f>IF(AND(COUNTRY_INFO!J149&gt;1,COUNTRY_INFO!J149&lt;4),IF(COUNTRY_INFO!F149&gt;MAX('MDA1'!K149,'MDA2'!K149,'T1'!M149,MAX(T3_R1!L149,T3_R2!L149)),MAX('MDA1'!K149,'MDA2'!K149,'T1'!M149,MAX(T3_R1!L149,T3_R2!L149)),COUNTRY_INFO!F149),0)</f>
        <v>0</v>
      </c>
      <c r="W149" s="217">
        <f>IF(AND(COUNTRY_INFO!J149&gt;1,COUNTRY_INFO!J149&lt;4), IF(V149/COUNTRY_INFO!F149*100&lt;&gt;0, IF(V149/COUNTRY_INFO!F149*100&gt;100,100,V149/COUNTRY_INFO!F149*100), "-"),0)</f>
        <v>0</v>
      </c>
      <c r="X149" s="11">
        <f t="shared" si="19"/>
        <v>0</v>
      </c>
      <c r="Y149" s="73">
        <f>IF(AND(COUNTRY_INFO!J149&gt;1,COUNTRY_INFO!J149&lt;4), IF(S149/P149*100&lt;&gt;0, IF(X149/P149*100&gt;100,100,X149/P149*100), "-"),0)</f>
        <v>0</v>
      </c>
      <c r="Z149" s="67">
        <f>COUNTRY_INFO!O149</f>
        <v>9453.2999999999993</v>
      </c>
      <c r="AA149" s="61"/>
      <c r="AB149" s="61"/>
      <c r="AC149" s="11">
        <f>MAX('T1'!L149,'T2'!J149)+MAX('T1'!M149,'T2'!K149)+MAX('T1'!N149,'T2'!L149)</f>
        <v>8709</v>
      </c>
      <c r="AD149" s="11">
        <f>IF(COUNTRY_INFO!K149=1,IF(COUNTRY_INFO!F149*0.33&gt;MAX('T1'!M149,'T2'!K149),MAX('T1'!M149,'T2'!K149),COUNTRY_INFO!F149*0.33),IF(COUNTRY_INFO!K149=2,IF(COUNTRY_INFO!F149*0.5&gt;MAX('T1'!M149,'T2'!K149),MAX('T1'!M149,'T2'!K149),COUNTRY_INFO!F149*0.5),IF(COUNTRY_INFO!K149=3,IF(COUNTRY_INFO!F149&gt;MAX('T1'!M149,'T2'!K149),MAX('T1'!M149,'T2'!K149),COUNTRY_INFO!F149),0)))</f>
        <v>5283.5</v>
      </c>
      <c r="AE149" s="217">
        <f>IF(AND(COUNTRY_INFO!K149&gt;0,COUNTRY_INFO!K149&lt;4),IF(Z149&gt;0,IF(COUNTRY_INFO!K149=1, AD149/(COUNTRY_INFO!F149*0.33)*100, IF(COUNTRY_INFO!K149=2, AD149/(COUNTRY_INFO!F149*0.5)*100, IF(COUNTRY_INFO!K149=3, AD149/COUNTRY_INFO!F149*100))),"-"),0)</f>
        <v>100</v>
      </c>
      <c r="AF149" s="11">
        <f>IF(COUNTRY_INFO!K149=2,IF(COUNTRY_INFO!G149*0.2&gt;MAX('T1'!N149,'T2'!L149),MAX('T1'!N149,'T2'!L149),COUNTRY_INFO!G149*0.2),IF(COUNTRY_INFO!K149=3,IF(COUNTRY_INFO!G149&gt;MAX('T1'!N149,'T2'!L149),MAX('T1'!N149,'T2'!L149),COUNTRY_INFO!G149),0))</f>
        <v>0</v>
      </c>
      <c r="AG149" s="217">
        <f>IF(AND(COUNTRY_INFO!K149&gt;0,COUNTRY_INFO!K149&lt;4),IF(Z149&gt;0,IF(COUNTRY_INFO!K149=1, 0, IF(COUNTRY_INFO!K149=2, AF149/(COUNTRY_INFO!G149*0.2)*100, IF(COUNTRY_INFO!K149=3, AF149/COUNTRY_INFO!G149*100))),"-"),0)</f>
        <v>0</v>
      </c>
      <c r="AH149" s="11">
        <f t="shared" si="20"/>
        <v>5283.5</v>
      </c>
      <c r="AI149" s="73">
        <f>IF(AND(COUNTRY_INFO!K149&gt;0,COUNTRY_INFO!K149&lt;4), IF(AC149/Z149*100&lt;&gt;0, IF(AH149/Z149*100&gt;100,100,AH149/Z149*100), "-"),0)</f>
        <v>55.890535580167779</v>
      </c>
      <c r="AJ149" s="261"/>
      <c r="AK149" s="260">
        <f>IF(AND(D149&lt;&gt;0, D149&lt;&gt;"Unknown",D149&lt;&gt;"Stopped",D149&lt;&gt;"Not required"),D149/COUNTRY_INFO!D149, 0)</f>
        <v>0</v>
      </c>
      <c r="AL149" s="260">
        <f>IF(AND(J149&lt;&gt;0,J149&lt;&gt;"Unknown",J149&lt;&gt;"Stopped",J149&lt;&gt;"Not required"),J149/COUNTRY_INFO!D149, 0)</f>
        <v>0</v>
      </c>
      <c r="AM149" s="260">
        <f>IF(AND(P149&lt;&gt;0,P149&lt;&gt;"Unknown",P149&lt;&gt;"Not required"),P149/(COUNTRY_INFO!E149+COUNTRY_INFO!F149), 0)</f>
        <v>0</v>
      </c>
      <c r="AN149" s="260">
        <f>IF(AND(Z149&lt;&gt;0,Z149&lt;&gt;"Unknown",Z149&lt;&gt;"Not required"),IF(COUNTRY_INFO!K149=1,1,IF(COUNTRY_INFO!K149=2,0.5*COUNTRY_INFO!F149/(0.5*COUNTRY_INFO!F149+0.2*COUNTRY_INFO!G149),IF(COUNTRY_INFO!K149=3,COUNTRY_INFO!F149/(COUNTRY_INFO!F149+COUNTRY_INFO!G149)))),0)</f>
        <v>0.55890535580167777</v>
      </c>
      <c r="AO149" s="260">
        <f>IF(AND(Z149&lt;&gt;0,Z149&lt;&gt;"Unknown",Z149&lt;&gt;"Not required"),IF(COUNTRY_INFO!K149=1,0,IF(COUNTRY_INFO!K149=2,0.2*COUNTRY_INFO!G149/(0.5*COUNTRY_INFO!F149+0.2*COUNTRY_INFO!G149),IF(COUNTRY_INFO!K149=3,COUNTRY_INFO!G149/(COUNTRY_INFO!F149+COUNTRY_INFO!G149)))),0)</f>
        <v>0.44109464419832234</v>
      </c>
      <c r="AP149" s="259">
        <f>MAX(COUNTRY_INFO!D149*AK149*PROFILE!$G$7,COUNTRY_INFO!D149*AL149*PROFILE!$G$7)</f>
        <v>0</v>
      </c>
      <c r="AQ149" s="259">
        <f>MAX(COUNTRY_INFO!D149*AK149*PROFILE!$G$8,COUNTRY_INFO!D149*AL149*PROFILE!$G$8,COUNTRY_INFO!D149*AM149*PROFILE!$G$8)</f>
        <v>0</v>
      </c>
      <c r="AR149" s="259">
        <f>MAX(COUNTRY_INFO!D149*AK149*PROFILE!$G$9,COUNTRY_INFO!D149*AL149*PROFILE!$G$9,COUNTRY_INFO!D149*AM149*PROFILE!$G$9,IF(AND(DISTRICT!Z149&lt;&gt;"Unknown",Z149&lt;&gt;"Not required"),COUNTRY_INFO!O149*DISTRICT!AN149,0))</f>
        <v>5283.5</v>
      </c>
      <c r="AS149" s="259">
        <f>MAX(COUNTRY_INFO!D149*AK149*PROFILE!$G$10,COUNTRY_INFO!D149*AL149*PROFILE!$G$10,IF(AND(DISTRICT!Z149&lt;&gt;"Unknown",Z149&lt;&gt;"Not required"),COUNTRY_INFO!O149*DISTRICT!AO149,0))</f>
        <v>4169.8</v>
      </c>
      <c r="AT149" s="259">
        <f t="shared" si="21"/>
        <v>9453.2999999999993</v>
      </c>
      <c r="AU149" s="258" t="str">
        <f t="shared" si="16"/>
        <v>Y</v>
      </c>
      <c r="AV149" s="259">
        <f>MAX('MDA2'!J149,'T1'!L149,'T2'!J149,T3_R1!K149,T3_R2!K149)</f>
        <v>0</v>
      </c>
      <c r="AW149" s="259">
        <f>MAX('MDA1'!K149,'MDA2'!K149,'MDA3'!I149,'MDA3'!L149,'T1'!M149,'T2'!K149,T3_R1!L149,T3_R2!L149)</f>
        <v>8709</v>
      </c>
      <c r="AX149" s="259">
        <f>MAX('MDA1'!L149,'MDA2'!L149,'MDA3'!J149,'MDA3'!M149,'T1'!N149,'T2'!L149,T3_R1!M149,T3_R2!M149)</f>
        <v>0</v>
      </c>
      <c r="AY149" s="259">
        <f t="shared" si="22"/>
        <v>8709</v>
      </c>
      <c r="AZ149" s="259">
        <f>MAX('MDA2'!J149,T149)</f>
        <v>0</v>
      </c>
      <c r="BA149" s="259">
        <f>MAX('MDA1'!K149,'MDA2'!K149,'MDA3'!I149,'MDA3'!L149,V149,AD149)</f>
        <v>5283.5</v>
      </c>
      <c r="BB149" s="259">
        <f>MAX('MDA1'!L149,'MDA2'!L149,'MDA3'!J149,'MDA3'!M149,AF149)</f>
        <v>0</v>
      </c>
      <c r="BC149" s="259">
        <f t="shared" si="17"/>
        <v>5283.5</v>
      </c>
      <c r="BD149" s="260">
        <f t="shared" si="18"/>
        <v>55.890535580167779</v>
      </c>
    </row>
    <row r="150" spans="1:56" x14ac:dyDescent="0.2">
      <c r="A150" s="10" t="str">
        <f>IF(COUNTRY_INFO!A150=0," ",COUNTRY_INFO!A150)</f>
        <v>Ethiopia</v>
      </c>
      <c r="B150" s="10" t="str">
        <f>IF(COUNTRY_INFO!B150=0," ",COUNTRY_INFO!B150)</f>
        <v>AmharaOromiya</v>
      </c>
      <c r="C150" s="87" t="str">
        <f>IF(COUNTRY_INFO!C150=0," ",COUNTRY_INFO!C150)</f>
        <v>Dawa chefa</v>
      </c>
      <c r="D150" s="67">
        <f>COUNTRY_INFO!L150</f>
        <v>0</v>
      </c>
      <c r="E150" s="61"/>
      <c r="F150" s="61"/>
      <c r="G150" s="11">
        <f>MAX('MDA1'!M150,'MDA2'!M150)</f>
        <v>0</v>
      </c>
      <c r="H150" s="11">
        <f>IF(AND(COUNTRY_INFO!H150&gt;0,COUNTRY_INFO!H150&lt;4),IF(D150&gt;MAX('MDA1'!M150,'MDA2'!M150),MAX('MDA1'!M150,'MDA2'!M150),D150),0)</f>
        <v>0</v>
      </c>
      <c r="I150" s="73">
        <f>IF(AND(COUNTRY_INFO!H150&gt;0,COUNTRY_INFO!H150&lt;4), IF(G150/D150*100&lt;&gt;0, IF(G150/D150*100&gt;100,100,G150/D150*100), "-"),0)</f>
        <v>0</v>
      </c>
      <c r="J150" s="67">
        <f>COUNTRY_INFO!M150</f>
        <v>0</v>
      </c>
      <c r="K150" s="61"/>
      <c r="L150" s="61"/>
      <c r="M150" s="11">
        <f>MAX('MDA1'!M150,MAX('MDA3'!I150,'MDA3'!L150)+MAX('MDA3'!J150,'MDA3'!M150))</f>
        <v>0</v>
      </c>
      <c r="N150" s="11">
        <f>IF(AND(COUNTRY_INFO!I150&gt;0,COUNTRY_INFO!I150&lt;4),IF(J150&gt;MAX('MDA1'!M150,MAX('MDA3'!I150,'MDA3'!L150)+MAX('MDA3'!J150,'MDA3'!M150)),MAX('MDA1'!M150,MAX('MDA3'!I150,'MDA3'!L150)+MAX('MDA3'!J150,'MDA3'!M150)),J150),0)</f>
        <v>0</v>
      </c>
      <c r="O150" s="73">
        <f>IF(AND(COUNTRY_INFO!I150&gt;0,COUNTRY_INFO!I150&lt;4), IF(M150/J150*100&lt;&gt;0, IF(M150/J150*100&gt;100,100,M150/J150*100), "-"),0)</f>
        <v>0</v>
      </c>
      <c r="P150" s="67">
        <f>COUNTRY_INFO!N150</f>
        <v>64676</v>
      </c>
      <c r="Q150" s="61"/>
      <c r="R150" s="61"/>
      <c r="S150" s="11">
        <f>SUM(MAX('MDA2'!J150, 'T1'!L150, MAX(T3_R1!K150, T3_R2!K150)), MAX('MDA1'!K150, 'MDA2'!K150, 'T1'!M150, MAX(T3_R1!L150, T3_R2!L150)), MAX('MDA1'!L150, 'MDA2'!L150, 'T1'!N150, MAX(T3_R1!M150, T3_R2!M150)))</f>
        <v>126444</v>
      </c>
      <c r="T150" s="11">
        <f>IF(AND(COUNTRY_INFO!J150&gt;1,COUNTRY_INFO!J150&lt;4),IF(COUNTRY_INFO!E150&gt;MAX('MDA2'!J150,'T1'!L150,MAX(T3_R1!K150,T3_R2!K150)),MAX('MDA2'!J150,'T1'!L150,MAX(T3_R1!K150,T3_R2!K150)),COUNTRY_INFO!E150),0)</f>
        <v>0</v>
      </c>
      <c r="U150" s="217" t="str">
        <f>IF(AND(COUNTRY_INFO!J150&gt;1,COUNTRY_INFO!J150&lt;4), IF(T150/COUNTRY_INFO!E150*100&lt;&gt;0, IF(T150/COUNTRY_INFO!E150*100&gt;100,100,T150/COUNTRY_INFO!E150*100), "-"),0)</f>
        <v>-</v>
      </c>
      <c r="V150" s="11">
        <f>IF(AND(COUNTRY_INFO!J150&gt;1,COUNTRY_INFO!J150&lt;4),IF(COUNTRY_INFO!F150&gt;MAX('MDA1'!K150,'MDA2'!K150,'T1'!M150,MAX(T3_R1!L150,T3_R2!L150)),MAX('MDA1'!K150,'MDA2'!K150,'T1'!M150,MAX(T3_R1!L150,T3_R2!L150)),COUNTRY_INFO!F150),0)</f>
        <v>44087</v>
      </c>
      <c r="W150" s="217">
        <f>IF(AND(COUNTRY_INFO!J150&gt;1,COUNTRY_INFO!J150&lt;4), IF(V150/COUNTRY_INFO!F150*100&lt;&gt;0, IF(V150/COUNTRY_INFO!F150*100&gt;100,100,V150/COUNTRY_INFO!F150*100), "-"),0)</f>
        <v>100</v>
      </c>
      <c r="X150" s="11">
        <f t="shared" si="19"/>
        <v>44087</v>
      </c>
      <c r="Y150" s="73">
        <f>IF(AND(COUNTRY_INFO!J150&gt;1,COUNTRY_INFO!J150&lt;4), IF(S150/P150*100&lt;&gt;0, IF(X150/P150*100&gt;100,100,X150/P150*100), "-"),0)</f>
        <v>68.165934813532076</v>
      </c>
      <c r="Z150" s="67">
        <f>COUNTRY_INFO!O150</f>
        <v>131076</v>
      </c>
      <c r="AA150" s="61"/>
      <c r="AB150" s="61"/>
      <c r="AC150" s="11">
        <f>MAX('T1'!L150,'T2'!J150)+MAX('T1'!M150,'T2'!K150)+MAX('T1'!N150,'T2'!L150)</f>
        <v>121306</v>
      </c>
      <c r="AD150" s="11">
        <f>IF(COUNTRY_INFO!K150=1,IF(COUNTRY_INFO!F150*0.33&gt;MAX('T1'!M150,'T2'!K150),MAX('T1'!M150,'T2'!K150),COUNTRY_INFO!F150*0.33),IF(COUNTRY_INFO!K150=2,IF(COUNTRY_INFO!F150*0.5&gt;MAX('T1'!M150,'T2'!K150),MAX('T1'!M150,'T2'!K150),COUNTRY_INFO!F150*0.5),IF(COUNTRY_INFO!K150=3,IF(COUNTRY_INFO!F150&gt;MAX('T1'!M150,'T2'!K150),MAX('T1'!M150,'T2'!K150),COUNTRY_INFO!F150),0)))</f>
        <v>39072</v>
      </c>
      <c r="AE150" s="217">
        <f>IF(AND(COUNTRY_INFO!K150&gt;0,COUNTRY_INFO!K150&lt;4),IF(Z150&gt;0,IF(COUNTRY_INFO!K150=1, AD150/(COUNTRY_INFO!F150*0.33)*100, IF(COUNTRY_INFO!K150=2, AD150/(COUNTRY_INFO!F150*0.5)*100, IF(COUNTRY_INFO!K150=3, AD150/COUNTRY_INFO!F150*100))),"-"),0)</f>
        <v>88.624764669857328</v>
      </c>
      <c r="AF150" s="11">
        <f>IF(COUNTRY_INFO!K150=2,IF(COUNTRY_INFO!G150*0.2&gt;MAX('T1'!N150,'T2'!L150),MAX('T1'!N150,'T2'!L150),COUNTRY_INFO!G150*0.2),IF(COUNTRY_INFO!K150=3,IF(COUNTRY_INFO!G150&gt;MAX('T1'!N150,'T2'!L150),MAX('T1'!N150,'T2'!L150),COUNTRY_INFO!G150),0))</f>
        <v>82234</v>
      </c>
      <c r="AG150" s="217">
        <f>IF(AND(COUNTRY_INFO!K150&gt;0,COUNTRY_INFO!K150&lt;4),IF(Z150&gt;0,IF(COUNTRY_INFO!K150=1, 0, IF(COUNTRY_INFO!K150=2, AF150/(COUNTRY_INFO!G150*0.2)*100, IF(COUNTRY_INFO!K150=3, AF150/COUNTRY_INFO!G150*100))),"-"),0)</f>
        <v>94.533791628826634</v>
      </c>
      <c r="AH150" s="11">
        <f t="shared" si="20"/>
        <v>121306</v>
      </c>
      <c r="AI150" s="73">
        <f>IF(AND(COUNTRY_INFO!K150&gt;0,COUNTRY_INFO!K150&lt;4), IF(AC150/Z150*100&lt;&gt;0, IF(AH150/Z150*100&gt;100,100,AH150/Z150*100), "-"),0)</f>
        <v>92.54630901156581</v>
      </c>
      <c r="AJ150" s="261"/>
      <c r="AK150" s="260">
        <f>IF(AND(D150&lt;&gt;0, D150&lt;&gt;"Unknown",D150&lt;&gt;"Stopped",D150&lt;&gt;"Not required"),D150/COUNTRY_INFO!D150, 0)</f>
        <v>0</v>
      </c>
      <c r="AL150" s="260">
        <f>IF(AND(J150&lt;&gt;0,J150&lt;&gt;"Unknown",J150&lt;&gt;"Stopped",J150&lt;&gt;"Not required"),J150/COUNTRY_INFO!D150, 0)</f>
        <v>0</v>
      </c>
      <c r="AM150" s="260">
        <f>IF(AND(P150&lt;&gt;0,P150&lt;&gt;"Unknown",P150&lt;&gt;"Not required"),P150/(COUNTRY_INFO!E150+COUNTRY_INFO!F150), 0)</f>
        <v>1</v>
      </c>
      <c r="AN150" s="260">
        <f>IF(AND(Z150&lt;&gt;0,Z150&lt;&gt;"Unknown",Z150&lt;&gt;"Not required"),IF(COUNTRY_INFO!K150=1,1,IF(COUNTRY_INFO!K150=2,0.5*COUNTRY_INFO!F150/(0.5*COUNTRY_INFO!F150+0.2*COUNTRY_INFO!G150),IF(COUNTRY_INFO!K150=3,COUNTRY_INFO!F150/(COUNTRY_INFO!F150+COUNTRY_INFO!G150)))),0)</f>
        <v>0.33634685220787941</v>
      </c>
      <c r="AO150" s="260">
        <f>IF(AND(Z150&lt;&gt;0,Z150&lt;&gt;"Unknown",Z150&lt;&gt;"Not required"),IF(COUNTRY_INFO!K150=1,0,IF(COUNTRY_INFO!K150=2,0.2*COUNTRY_INFO!G150/(0.5*COUNTRY_INFO!F150+0.2*COUNTRY_INFO!G150),IF(COUNTRY_INFO!K150=3,COUNTRY_INFO!G150/(COUNTRY_INFO!F150+COUNTRY_INFO!G150)))),0)</f>
        <v>0.66365314779212059</v>
      </c>
      <c r="AP150" s="259">
        <f>MAX(COUNTRY_INFO!D150*AK150*PROFILE!$G$7,COUNTRY_INFO!D150*AL150*PROFILE!$G$7)</f>
        <v>0</v>
      </c>
      <c r="AQ150" s="259">
        <f>MAX(COUNTRY_INFO!D150*AK150*PROFILE!$G$8,COUNTRY_INFO!D150*AL150*PROFILE!$G$8,COUNTRY_INFO!D150*AM150*PROFILE!$G$8)</f>
        <v>22213.543924299443</v>
      </c>
      <c r="AR150" s="259">
        <f>MAX(COUNTRY_INFO!D150*AK150*PROFILE!$G$9,COUNTRY_INFO!D150*AL150*PROFILE!$G$9,COUNTRY_INFO!D150*AM150*PROFILE!$G$9,IF(AND(DISTRICT!Z150&lt;&gt;"Unknown",Z150&lt;&gt;"Not required"),COUNTRY_INFO!O150*DISTRICT!AN150,0))</f>
        <v>46131.036205398043</v>
      </c>
      <c r="AS150" s="259">
        <f>MAX(COUNTRY_INFO!D150*AK150*PROFILE!$G$10,COUNTRY_INFO!D150*AL150*PROFILE!$G$10,IF(AND(DISTRICT!Z150&lt;&gt;"Unknown",Z150&lt;&gt;"Not required"),COUNTRY_INFO!O150*DISTRICT!AO150,0))</f>
        <v>86989</v>
      </c>
      <c r="AT150" s="259">
        <f t="shared" si="21"/>
        <v>155333.58012969748</v>
      </c>
      <c r="AU150" s="258" t="str">
        <f t="shared" si="16"/>
        <v>Y</v>
      </c>
      <c r="AV150" s="259">
        <f>MAX('MDA2'!J150,'T1'!L150,'T2'!J150,T3_R1!K150,T3_R2!K150)</f>
        <v>0</v>
      </c>
      <c r="AW150" s="259">
        <f>MAX('MDA1'!K150,'MDA2'!K150,'MDA3'!I150,'MDA3'!L150,'T1'!M150,'T2'!K150,T3_R1!L150,T3_R2!L150)</f>
        <v>44210</v>
      </c>
      <c r="AX150" s="259">
        <f>MAX('MDA1'!L150,'MDA2'!L150,'MDA3'!J150,'MDA3'!M150,'T1'!N150,'T2'!L150,T3_R1!M150,T3_R2!M150)</f>
        <v>82234</v>
      </c>
      <c r="AY150" s="259">
        <f t="shared" si="22"/>
        <v>126444</v>
      </c>
      <c r="AZ150" s="259">
        <f>MAX('MDA2'!J150,T150)</f>
        <v>0</v>
      </c>
      <c r="BA150" s="259">
        <f>MAX('MDA1'!K150,'MDA2'!K150,'MDA3'!I150,'MDA3'!L150,V150,AD150)</f>
        <v>44087</v>
      </c>
      <c r="BB150" s="259">
        <f>MAX('MDA1'!L150,'MDA2'!L150,'MDA3'!J150,'MDA3'!M150,AF150)</f>
        <v>82234</v>
      </c>
      <c r="BC150" s="259">
        <f t="shared" si="17"/>
        <v>126321</v>
      </c>
      <c r="BD150" s="260">
        <f t="shared" si="18"/>
        <v>81.322402982360217</v>
      </c>
    </row>
    <row r="151" spans="1:56" x14ac:dyDescent="0.2">
      <c r="A151" s="10" t="str">
        <f>IF(COUNTRY_INFO!A151=0," ",COUNTRY_INFO!A151)</f>
        <v>Ethiopia</v>
      </c>
      <c r="B151" s="10" t="str">
        <f>IF(COUNTRY_INFO!B151=0," ",COUNTRY_INFO!B151)</f>
        <v>AmharaOromiya</v>
      </c>
      <c r="C151" s="87" t="str">
        <f>IF(COUNTRY_INFO!C151=0," ",COUNTRY_INFO!C151)</f>
        <v>Dawe Harwa</v>
      </c>
      <c r="D151" s="67">
        <f>COUNTRY_INFO!L151</f>
        <v>0</v>
      </c>
      <c r="E151" s="61"/>
      <c r="F151" s="61"/>
      <c r="G151" s="11">
        <f>MAX('MDA1'!M151,'MDA2'!M151)</f>
        <v>0</v>
      </c>
      <c r="H151" s="11">
        <f>IF(AND(COUNTRY_INFO!H151&gt;0,COUNTRY_INFO!H151&lt;4),IF(D151&gt;MAX('MDA1'!M151,'MDA2'!M151),MAX('MDA1'!M151,'MDA2'!M151),D151),0)</f>
        <v>0</v>
      </c>
      <c r="I151" s="73">
        <f>IF(AND(COUNTRY_INFO!H151&gt;0,COUNTRY_INFO!H151&lt;4), IF(G151/D151*100&lt;&gt;0, IF(G151/D151*100&gt;100,100,G151/D151*100), "-"),0)</f>
        <v>0</v>
      </c>
      <c r="J151" s="67">
        <f>COUNTRY_INFO!M151</f>
        <v>0</v>
      </c>
      <c r="K151" s="61"/>
      <c r="L151" s="61"/>
      <c r="M151" s="11">
        <f>MAX('MDA1'!M151,MAX('MDA3'!I151,'MDA3'!L151)+MAX('MDA3'!J151,'MDA3'!M151))</f>
        <v>0</v>
      </c>
      <c r="N151" s="11">
        <f>IF(AND(COUNTRY_INFO!I151&gt;0,COUNTRY_INFO!I151&lt;4),IF(J151&gt;MAX('MDA1'!M151,MAX('MDA3'!I151,'MDA3'!L151)+MAX('MDA3'!J151,'MDA3'!M151)),MAX('MDA1'!M151,MAX('MDA3'!I151,'MDA3'!L151)+MAX('MDA3'!J151,'MDA3'!M151)),J151),0)</f>
        <v>0</v>
      </c>
      <c r="O151" s="73">
        <f>IF(AND(COUNTRY_INFO!I151&gt;0,COUNTRY_INFO!I151&lt;4), IF(M151/J151*100&lt;&gt;0, IF(M151/J151*100&gt;100,100,M151/J151*100), "-"),0)</f>
        <v>0</v>
      </c>
      <c r="P151" s="67">
        <f>COUNTRY_INFO!N151</f>
        <v>0</v>
      </c>
      <c r="Q151" s="61"/>
      <c r="R151" s="61"/>
      <c r="S151" s="11">
        <f>SUM(MAX('MDA2'!J151, 'T1'!L151, MAX(T3_R1!K151, T3_R2!K151)), MAX('MDA1'!K151, 'MDA2'!K151, 'T1'!M151, MAX(T3_R1!L151, T3_R2!L151)), MAX('MDA1'!L151, 'MDA2'!L151, 'T1'!N151, MAX(T3_R1!M151, T3_R2!M151)))</f>
        <v>0</v>
      </c>
      <c r="T151" s="11">
        <f>IF(AND(COUNTRY_INFO!J151&gt;1,COUNTRY_INFO!J151&lt;4),IF(COUNTRY_INFO!E151&gt;MAX('MDA2'!J151,'T1'!L151,MAX(T3_R1!K151,T3_R2!K151)),MAX('MDA2'!J151,'T1'!L151,MAX(T3_R1!K151,T3_R2!K151)),COUNTRY_INFO!E151),0)</f>
        <v>0</v>
      </c>
      <c r="U151" s="217">
        <f>IF(AND(COUNTRY_INFO!J151&gt;1,COUNTRY_INFO!J151&lt;4), IF(T151/COUNTRY_INFO!E151*100&lt;&gt;0, IF(T151/COUNTRY_INFO!E151*100&gt;100,100,T151/COUNTRY_INFO!E151*100), "-"),0)</f>
        <v>0</v>
      </c>
      <c r="V151" s="11">
        <f>IF(AND(COUNTRY_INFO!J151&gt;1,COUNTRY_INFO!J151&lt;4),IF(COUNTRY_INFO!F151&gt;MAX('MDA1'!K151,'MDA2'!K151,'T1'!M151,MAX(T3_R1!L151,T3_R2!L151)),MAX('MDA1'!K151,'MDA2'!K151,'T1'!M151,MAX(T3_R1!L151,T3_R2!L151)),COUNTRY_INFO!F151),0)</f>
        <v>0</v>
      </c>
      <c r="W151" s="217">
        <f>IF(AND(COUNTRY_INFO!J151&gt;1,COUNTRY_INFO!J151&lt;4), IF(V151/COUNTRY_INFO!F151*100&lt;&gt;0, IF(V151/COUNTRY_INFO!F151*100&gt;100,100,V151/COUNTRY_INFO!F151*100), "-"),0)</f>
        <v>0</v>
      </c>
      <c r="X151" s="11">
        <f t="shared" si="19"/>
        <v>0</v>
      </c>
      <c r="Y151" s="73">
        <f>IF(AND(COUNTRY_INFO!J151&gt;1,COUNTRY_INFO!J151&lt;4), IF(S151/P151*100&lt;&gt;0, IF(X151/P151*100&gt;100,100,X151/P151*100), "-"),0)</f>
        <v>0</v>
      </c>
      <c r="Z151" s="67">
        <f>COUNTRY_INFO!O151</f>
        <v>42811</v>
      </c>
      <c r="AA151" s="61"/>
      <c r="AB151" s="61"/>
      <c r="AC151" s="11">
        <f>MAX('T1'!L151,'T2'!J151)+MAX('T1'!M151,'T2'!K151)+MAX('T1'!N151,'T2'!L151)</f>
        <v>11779</v>
      </c>
      <c r="AD151" s="11">
        <f>IF(COUNTRY_INFO!K151=1,IF(COUNTRY_INFO!F151*0.33&gt;MAX('T1'!M151,'T2'!K151),MAX('T1'!M151,'T2'!K151),COUNTRY_INFO!F151*0.33),IF(COUNTRY_INFO!K151=2,IF(COUNTRY_INFO!F151*0.5&gt;MAX('T1'!M151,'T2'!K151),MAX('T1'!M151,'T2'!K151),COUNTRY_INFO!F151*0.5),IF(COUNTRY_INFO!K151=3,IF(COUNTRY_INFO!F151&gt;MAX('T1'!M151,'T2'!K151),MAX('T1'!M151,'T2'!K151),COUNTRY_INFO!F151),0)))</f>
        <v>11779</v>
      </c>
      <c r="AE151" s="217">
        <f>IF(AND(COUNTRY_INFO!K151&gt;0,COUNTRY_INFO!K151&lt;4),IF(Z151&gt;0,IF(COUNTRY_INFO!K151=1, AD151/(COUNTRY_INFO!F151*0.33)*100, IF(COUNTRY_INFO!K151=2, AD151/(COUNTRY_INFO!F151*0.5)*100, IF(COUNTRY_INFO!K151=3, AD151/COUNTRY_INFO!F151*100))),"-"),0)</f>
        <v>81.804291964719781</v>
      </c>
      <c r="AF151" s="11">
        <f>IF(COUNTRY_INFO!K151=2,IF(COUNTRY_INFO!G151*0.2&gt;MAX('T1'!N151,'T2'!L151),MAX('T1'!N151,'T2'!L151),COUNTRY_INFO!G151*0.2),IF(COUNTRY_INFO!K151=3,IF(COUNTRY_INFO!G151&gt;MAX('T1'!N151,'T2'!L151),MAX('T1'!N151,'T2'!L151),COUNTRY_INFO!G151),0))</f>
        <v>0</v>
      </c>
      <c r="AG151" s="217">
        <f>IF(AND(COUNTRY_INFO!K151&gt;0,COUNTRY_INFO!K151&lt;4),IF(Z151&gt;0,IF(COUNTRY_INFO!K151=1, 0, IF(COUNTRY_INFO!K151=2, AF151/(COUNTRY_INFO!G151*0.2)*100, IF(COUNTRY_INFO!K151=3, AF151/COUNTRY_INFO!G151*100))),"-"),0)</f>
        <v>0</v>
      </c>
      <c r="AH151" s="11">
        <f t="shared" si="20"/>
        <v>11779</v>
      </c>
      <c r="AI151" s="73">
        <f>IF(AND(COUNTRY_INFO!K151&gt;0,COUNTRY_INFO!K151&lt;4), IF(AC151/Z151*100&lt;&gt;0, IF(AH151/Z151*100&gt;100,100,AH151/Z151*100), "-"),0)</f>
        <v>27.513956693373199</v>
      </c>
      <c r="AJ151" s="261"/>
      <c r="AK151" s="260">
        <f>IF(AND(D151&lt;&gt;0, D151&lt;&gt;"Unknown",D151&lt;&gt;"Stopped",D151&lt;&gt;"Not required"),D151/COUNTRY_INFO!D151, 0)</f>
        <v>0</v>
      </c>
      <c r="AL151" s="260">
        <f>IF(AND(J151&lt;&gt;0,J151&lt;&gt;"Unknown",J151&lt;&gt;"Stopped",J151&lt;&gt;"Not required"),J151/COUNTRY_INFO!D151, 0)</f>
        <v>0</v>
      </c>
      <c r="AM151" s="260">
        <f>IF(AND(P151&lt;&gt;0,P151&lt;&gt;"Unknown",P151&lt;&gt;"Not required"),P151/(COUNTRY_INFO!E151+COUNTRY_INFO!F151), 0)</f>
        <v>0</v>
      </c>
      <c r="AN151" s="260">
        <f>IF(AND(Z151&lt;&gt;0,Z151&lt;&gt;"Unknown",Z151&lt;&gt;"Not required"),IF(COUNTRY_INFO!K151=1,1,IF(COUNTRY_INFO!K151=2,0.5*COUNTRY_INFO!F151/(0.5*COUNTRY_INFO!F151+0.2*COUNTRY_INFO!G151),IF(COUNTRY_INFO!K151=3,COUNTRY_INFO!F151/(COUNTRY_INFO!F151+COUNTRY_INFO!G151)))),0)</f>
        <v>0.3363387914321086</v>
      </c>
      <c r="AO151" s="260">
        <f>IF(AND(Z151&lt;&gt;0,Z151&lt;&gt;"Unknown",Z151&lt;&gt;"Not required"),IF(COUNTRY_INFO!K151=1,0,IF(COUNTRY_INFO!K151=2,0.2*COUNTRY_INFO!G151/(0.5*COUNTRY_INFO!F151+0.2*COUNTRY_INFO!G151),IF(COUNTRY_INFO!K151=3,COUNTRY_INFO!G151/(COUNTRY_INFO!F151+COUNTRY_INFO!G151)))),0)</f>
        <v>0.66366120856789146</v>
      </c>
      <c r="AP151" s="259">
        <f>MAX(COUNTRY_INFO!D151*AK151*PROFILE!$G$7,COUNTRY_INFO!D151*AL151*PROFILE!$G$7)</f>
        <v>0</v>
      </c>
      <c r="AQ151" s="259">
        <f>MAX(COUNTRY_INFO!D151*AK151*PROFILE!$G$8,COUNTRY_INFO!D151*AL151*PROFILE!$G$8,COUNTRY_INFO!D151*AM151*PROFILE!$G$8)</f>
        <v>0</v>
      </c>
      <c r="AR151" s="259">
        <f>MAX(COUNTRY_INFO!D151*AK151*PROFILE!$G$9,COUNTRY_INFO!D151*AL151*PROFILE!$G$9,COUNTRY_INFO!D151*AM151*PROFILE!$G$9,IF(AND(DISTRICT!Z151&lt;&gt;"Unknown",Z151&lt;&gt;"Not required"),COUNTRY_INFO!O151*DISTRICT!AN151,0))</f>
        <v>14399.000000000002</v>
      </c>
      <c r="AS151" s="259">
        <f>MAX(COUNTRY_INFO!D151*AK151*PROFILE!$G$10,COUNTRY_INFO!D151*AL151*PROFILE!$G$10,IF(AND(DISTRICT!Z151&lt;&gt;"Unknown",Z151&lt;&gt;"Not required"),COUNTRY_INFO!O151*DISTRICT!AO151,0))</f>
        <v>28412</v>
      </c>
      <c r="AT151" s="259">
        <f t="shared" si="21"/>
        <v>42811</v>
      </c>
      <c r="AU151" s="258" t="str">
        <f t="shared" si="16"/>
        <v>Y</v>
      </c>
      <c r="AV151" s="259">
        <f>MAX('MDA2'!J151,'T1'!L151,'T2'!J151,T3_R1!K151,T3_R2!K151)</f>
        <v>0</v>
      </c>
      <c r="AW151" s="259">
        <f>MAX('MDA1'!K151,'MDA2'!K151,'MDA3'!I151,'MDA3'!L151,'T1'!M151,'T2'!K151,T3_R1!L151,T3_R2!L151)</f>
        <v>11779</v>
      </c>
      <c r="AX151" s="259">
        <f>MAX('MDA1'!L151,'MDA2'!L151,'MDA3'!J151,'MDA3'!M151,'T1'!N151,'T2'!L151,T3_R1!M151,T3_R2!M151)</f>
        <v>0</v>
      </c>
      <c r="AY151" s="259">
        <f t="shared" si="22"/>
        <v>11779</v>
      </c>
      <c r="AZ151" s="259">
        <f>MAX('MDA2'!J151,T151)</f>
        <v>0</v>
      </c>
      <c r="BA151" s="259">
        <f>MAX('MDA1'!K151,'MDA2'!K151,'MDA3'!I151,'MDA3'!L151,V151,AD151)</f>
        <v>11779</v>
      </c>
      <c r="BB151" s="259">
        <f>MAX('MDA1'!L151,'MDA2'!L151,'MDA3'!J151,'MDA3'!M151,AF151)</f>
        <v>0</v>
      </c>
      <c r="BC151" s="259">
        <f t="shared" si="17"/>
        <v>11779</v>
      </c>
      <c r="BD151" s="260">
        <f t="shared" si="18"/>
        <v>27.513956693373199</v>
      </c>
    </row>
    <row r="152" spans="1:56" x14ac:dyDescent="0.2">
      <c r="A152" s="10" t="str">
        <f>IF(COUNTRY_INFO!A152=0," ",COUNTRY_INFO!A152)</f>
        <v>Ethiopia</v>
      </c>
      <c r="B152" s="10" t="str">
        <f>IF(COUNTRY_INFO!B152=0," ",COUNTRY_INFO!B152)</f>
        <v>AmharaOromiya</v>
      </c>
      <c r="C152" s="87" t="str">
        <f>IF(COUNTRY_INFO!C152=0," ",COUNTRY_INFO!C152)</f>
        <v>Jille Timuga</v>
      </c>
      <c r="D152" s="67">
        <f>COUNTRY_INFO!L152</f>
        <v>0</v>
      </c>
      <c r="E152" s="61"/>
      <c r="F152" s="61"/>
      <c r="G152" s="11">
        <f>MAX('MDA1'!M152,'MDA2'!M152)</f>
        <v>0</v>
      </c>
      <c r="H152" s="11">
        <f>IF(AND(COUNTRY_INFO!H152&gt;0,COUNTRY_INFO!H152&lt;4),IF(D152&gt;MAX('MDA1'!M152,'MDA2'!M152),MAX('MDA1'!M152,'MDA2'!M152),D152),0)</f>
        <v>0</v>
      </c>
      <c r="I152" s="73">
        <f>IF(AND(COUNTRY_INFO!H152&gt;0,COUNTRY_INFO!H152&lt;4), IF(G152/D152*100&lt;&gt;0, IF(G152/D152*100&gt;100,100,G152/D152*100), "-"),0)</f>
        <v>0</v>
      </c>
      <c r="J152" s="67">
        <f>COUNTRY_INFO!M152</f>
        <v>0</v>
      </c>
      <c r="K152" s="61"/>
      <c r="L152" s="61"/>
      <c r="M152" s="11">
        <f>MAX('MDA1'!M152,MAX('MDA3'!I152,'MDA3'!L152)+MAX('MDA3'!J152,'MDA3'!M152))</f>
        <v>0</v>
      </c>
      <c r="N152" s="11">
        <f>IF(AND(COUNTRY_INFO!I152&gt;0,COUNTRY_INFO!I152&lt;4),IF(J152&gt;MAX('MDA1'!M152,MAX('MDA3'!I152,'MDA3'!L152)+MAX('MDA3'!J152,'MDA3'!M152)),MAX('MDA1'!M152,MAX('MDA3'!I152,'MDA3'!L152)+MAX('MDA3'!J152,'MDA3'!M152)),J152),0)</f>
        <v>0</v>
      </c>
      <c r="O152" s="73">
        <f>IF(AND(COUNTRY_INFO!I152&gt;0,COUNTRY_INFO!I152&lt;4), IF(M152/J152*100&lt;&gt;0, IF(M152/J152*100&gt;100,100,M152/J152*100), "-"),0)</f>
        <v>0</v>
      </c>
      <c r="P152" s="67">
        <f>COUNTRY_INFO!N152</f>
        <v>0</v>
      </c>
      <c r="Q152" s="61"/>
      <c r="R152" s="61"/>
      <c r="S152" s="11">
        <f>SUM(MAX('MDA2'!J152, 'T1'!L152, MAX(T3_R1!K152, T3_R2!K152)), MAX('MDA1'!K152, 'MDA2'!K152, 'T1'!M152, MAX(T3_R1!L152, T3_R2!L152)), MAX('MDA1'!L152, 'MDA2'!L152, 'T1'!N152, MAX(T3_R1!M152, T3_R2!M152)))</f>
        <v>0</v>
      </c>
      <c r="T152" s="11">
        <f>IF(AND(COUNTRY_INFO!J152&gt;1,COUNTRY_INFO!J152&lt;4),IF(COUNTRY_INFO!E152&gt;MAX('MDA2'!J152,'T1'!L152,MAX(T3_R1!K152,T3_R2!K152)),MAX('MDA2'!J152,'T1'!L152,MAX(T3_R1!K152,T3_R2!K152)),COUNTRY_INFO!E152),0)</f>
        <v>0</v>
      </c>
      <c r="U152" s="217">
        <f>IF(AND(COUNTRY_INFO!J152&gt;1,COUNTRY_INFO!J152&lt;4), IF(T152/COUNTRY_INFO!E152*100&lt;&gt;0, IF(T152/COUNTRY_INFO!E152*100&gt;100,100,T152/COUNTRY_INFO!E152*100), "-"),0)</f>
        <v>0</v>
      </c>
      <c r="V152" s="11">
        <f>IF(AND(COUNTRY_INFO!J152&gt;1,COUNTRY_INFO!J152&lt;4),IF(COUNTRY_INFO!F152&gt;MAX('MDA1'!K152,'MDA2'!K152,'T1'!M152,MAX(T3_R1!L152,T3_R2!L152)),MAX('MDA1'!K152,'MDA2'!K152,'T1'!M152,MAX(T3_R1!L152,T3_R2!L152)),COUNTRY_INFO!F152),0)</f>
        <v>0</v>
      </c>
      <c r="W152" s="217">
        <f>IF(AND(COUNTRY_INFO!J152&gt;1,COUNTRY_INFO!J152&lt;4), IF(V152/COUNTRY_INFO!F152*100&lt;&gt;0, IF(V152/COUNTRY_INFO!F152*100&gt;100,100,V152/COUNTRY_INFO!F152*100), "-"),0)</f>
        <v>0</v>
      </c>
      <c r="X152" s="11">
        <f t="shared" si="19"/>
        <v>0</v>
      </c>
      <c r="Y152" s="73">
        <f>IF(AND(COUNTRY_INFO!J152&gt;1,COUNTRY_INFO!J152&lt;4), IF(S152/P152*100&lt;&gt;0, IF(X152/P152*100&gt;100,100,X152/P152*100), "-"),0)</f>
        <v>0</v>
      </c>
      <c r="Z152" s="67">
        <f>COUNTRY_INFO!O152</f>
        <v>74598</v>
      </c>
      <c r="AA152" s="61"/>
      <c r="AB152" s="61"/>
      <c r="AC152" s="11">
        <f>MAX('T1'!L152,'T2'!J152)+MAX('T1'!M152,'T2'!K152)+MAX('T1'!N152,'T2'!L152)</f>
        <v>17921</v>
      </c>
      <c r="AD152" s="11">
        <f>IF(COUNTRY_INFO!K152=1,IF(COUNTRY_INFO!F152*0.33&gt;MAX('T1'!M152,'T2'!K152),MAX('T1'!M152,'T2'!K152),COUNTRY_INFO!F152*0.33),IF(COUNTRY_INFO!K152=2,IF(COUNTRY_INFO!F152*0.5&gt;MAX('T1'!M152,'T2'!K152),MAX('T1'!M152,'T2'!K152),COUNTRY_INFO!F152*0.5),IF(COUNTRY_INFO!K152=3,IF(COUNTRY_INFO!F152&gt;MAX('T1'!M152,'T2'!K152),MAX('T1'!M152,'T2'!K152),COUNTRY_INFO!F152),0)))</f>
        <v>17921</v>
      </c>
      <c r="AE152" s="217">
        <f>IF(AND(COUNTRY_INFO!K152&gt;0,COUNTRY_INFO!K152&lt;4),IF(Z152&gt;0,IF(COUNTRY_INFO!K152=1, AD152/(COUNTRY_INFO!F152*0.33)*100, IF(COUNTRY_INFO!K152=2, AD152/(COUNTRY_INFO!F152*0.5)*100, IF(COUNTRY_INFO!K152=3, AD152/COUNTRY_INFO!F152*100))),"-"),0)</f>
        <v>71.424016579650072</v>
      </c>
      <c r="AF152" s="11">
        <f>IF(COUNTRY_INFO!K152=2,IF(COUNTRY_INFO!G152*0.2&gt;MAX('T1'!N152,'T2'!L152),MAX('T1'!N152,'T2'!L152),COUNTRY_INFO!G152*0.2),IF(COUNTRY_INFO!K152=3,IF(COUNTRY_INFO!G152&gt;MAX('T1'!N152,'T2'!L152),MAX('T1'!N152,'T2'!L152),COUNTRY_INFO!G152),0))</f>
        <v>0</v>
      </c>
      <c r="AG152" s="217">
        <f>IF(AND(COUNTRY_INFO!K152&gt;0,COUNTRY_INFO!K152&lt;4),IF(Z152&gt;0,IF(COUNTRY_INFO!K152=1, 0, IF(COUNTRY_INFO!K152=2, AF152/(COUNTRY_INFO!G152*0.2)*100, IF(COUNTRY_INFO!K152=3, AF152/COUNTRY_INFO!G152*100))),"-"),0)</f>
        <v>0</v>
      </c>
      <c r="AH152" s="11">
        <f t="shared" si="20"/>
        <v>17921</v>
      </c>
      <c r="AI152" s="73">
        <f>IF(AND(COUNTRY_INFO!K152&gt;0,COUNTRY_INFO!K152&lt;4), IF(AC152/Z152*100&lt;&gt;0, IF(AH152/Z152*100&gt;100,100,AH152/Z152*100), "-"),0)</f>
        <v>24.02343226359956</v>
      </c>
      <c r="AJ152" s="261"/>
      <c r="AK152" s="260">
        <f>IF(AND(D152&lt;&gt;0, D152&lt;&gt;"Unknown",D152&lt;&gt;"Stopped",D152&lt;&gt;"Not required"),D152/COUNTRY_INFO!D152, 0)</f>
        <v>0</v>
      </c>
      <c r="AL152" s="260">
        <f>IF(AND(J152&lt;&gt;0,J152&lt;&gt;"Unknown",J152&lt;&gt;"Stopped",J152&lt;&gt;"Not required"),J152/COUNTRY_INFO!D152, 0)</f>
        <v>0</v>
      </c>
      <c r="AM152" s="260">
        <f>IF(AND(P152&lt;&gt;0,P152&lt;&gt;"Unknown",P152&lt;&gt;"Not required"),P152/(COUNTRY_INFO!E152+COUNTRY_INFO!F152), 0)</f>
        <v>0</v>
      </c>
      <c r="AN152" s="260">
        <f>IF(AND(Z152&lt;&gt;0,Z152&lt;&gt;"Unknown",Z152&lt;&gt;"Not required"),IF(COUNTRY_INFO!K152=1,1,IF(COUNTRY_INFO!K152=2,0.5*COUNTRY_INFO!F152/(0.5*COUNTRY_INFO!F152+0.2*COUNTRY_INFO!G152),IF(COUNTRY_INFO!K152=3,COUNTRY_INFO!F152/(COUNTRY_INFO!F152+COUNTRY_INFO!G152)))),0)</f>
        <v>0.3363494999865948</v>
      </c>
      <c r="AO152" s="260">
        <f>IF(AND(Z152&lt;&gt;0,Z152&lt;&gt;"Unknown",Z152&lt;&gt;"Not required"),IF(COUNTRY_INFO!K152=1,0,IF(COUNTRY_INFO!K152=2,0.2*COUNTRY_INFO!G152/(0.5*COUNTRY_INFO!F152+0.2*COUNTRY_INFO!G152),IF(COUNTRY_INFO!K152=3,COUNTRY_INFO!G152/(COUNTRY_INFO!F152+COUNTRY_INFO!G152)))),0)</f>
        <v>0.6636505000134052</v>
      </c>
      <c r="AP152" s="259">
        <f>MAX(COUNTRY_INFO!D152*AK152*PROFILE!$G$7,COUNTRY_INFO!D152*AL152*PROFILE!$G$7)</f>
        <v>0</v>
      </c>
      <c r="AQ152" s="259">
        <f>MAX(COUNTRY_INFO!D152*AK152*PROFILE!$G$8,COUNTRY_INFO!D152*AL152*PROFILE!$G$8,COUNTRY_INFO!D152*AM152*PROFILE!$G$8)</f>
        <v>0</v>
      </c>
      <c r="AR152" s="259">
        <f>MAX(COUNTRY_INFO!D152*AK152*PROFILE!$G$9,COUNTRY_INFO!D152*AL152*PROFILE!$G$9,COUNTRY_INFO!D152*AM152*PROFILE!$G$9,IF(AND(DISTRICT!Z152&lt;&gt;"Unknown",Z152&lt;&gt;"Not required"),COUNTRY_INFO!O152*DISTRICT!AN152,0))</f>
        <v>25091</v>
      </c>
      <c r="AS152" s="259">
        <f>MAX(COUNTRY_INFO!D152*AK152*PROFILE!$G$10,COUNTRY_INFO!D152*AL152*PROFILE!$G$10,IF(AND(DISTRICT!Z152&lt;&gt;"Unknown",Z152&lt;&gt;"Not required"),COUNTRY_INFO!O152*DISTRICT!AO152,0))</f>
        <v>49507</v>
      </c>
      <c r="AT152" s="259">
        <f t="shared" si="21"/>
        <v>74598</v>
      </c>
      <c r="AU152" s="258" t="str">
        <f t="shared" si="16"/>
        <v>Y</v>
      </c>
      <c r="AV152" s="259">
        <f>MAX('MDA2'!J152,'T1'!L152,'T2'!J152,T3_R1!K152,T3_R2!K152)</f>
        <v>0</v>
      </c>
      <c r="AW152" s="259">
        <f>MAX('MDA1'!K152,'MDA2'!K152,'MDA3'!I152,'MDA3'!L152,'T1'!M152,'T2'!K152,T3_R1!L152,T3_R2!L152)</f>
        <v>17921</v>
      </c>
      <c r="AX152" s="259">
        <f>MAX('MDA1'!L152,'MDA2'!L152,'MDA3'!J152,'MDA3'!M152,'T1'!N152,'T2'!L152,T3_R1!M152,T3_R2!M152)</f>
        <v>0</v>
      </c>
      <c r="AY152" s="259">
        <f t="shared" si="22"/>
        <v>17921</v>
      </c>
      <c r="AZ152" s="259">
        <f>MAX('MDA2'!J152,T152)</f>
        <v>0</v>
      </c>
      <c r="BA152" s="259">
        <f>MAX('MDA1'!K152,'MDA2'!K152,'MDA3'!I152,'MDA3'!L152,V152,AD152)</f>
        <v>17921</v>
      </c>
      <c r="BB152" s="259">
        <f>MAX('MDA1'!L152,'MDA2'!L152,'MDA3'!J152,'MDA3'!M152,AF152)</f>
        <v>0</v>
      </c>
      <c r="BC152" s="259">
        <f t="shared" si="17"/>
        <v>17921</v>
      </c>
      <c r="BD152" s="260">
        <f t="shared" si="18"/>
        <v>24.02343226359956</v>
      </c>
    </row>
    <row r="153" spans="1:56" x14ac:dyDescent="0.2">
      <c r="A153" s="10" t="str">
        <f>IF(COUNTRY_INFO!A153=0," ",COUNTRY_INFO!A153)</f>
        <v>Ethiopia</v>
      </c>
      <c r="B153" s="10" t="str">
        <f>IF(COUNTRY_INFO!B153=0," ",COUNTRY_INFO!B153)</f>
        <v>AmharaOromiya</v>
      </c>
      <c r="C153" s="87" t="str">
        <f>IF(COUNTRY_INFO!C153=0," ",COUNTRY_INFO!C153)</f>
        <v>Kemissie</v>
      </c>
      <c r="D153" s="67">
        <f>COUNTRY_INFO!L153</f>
        <v>0</v>
      </c>
      <c r="E153" s="61"/>
      <c r="F153" s="61"/>
      <c r="G153" s="11">
        <f>MAX('MDA1'!M153,'MDA2'!M153)</f>
        <v>0</v>
      </c>
      <c r="H153" s="11">
        <f>IF(AND(COUNTRY_INFO!H153&gt;0,COUNTRY_INFO!H153&lt;4),IF(D153&gt;MAX('MDA1'!M153,'MDA2'!M153),MAX('MDA1'!M153,'MDA2'!M153),D153),0)</f>
        <v>0</v>
      </c>
      <c r="I153" s="73">
        <f>IF(AND(COUNTRY_INFO!H153&gt;0,COUNTRY_INFO!H153&lt;4), IF(G153/D153*100&lt;&gt;0, IF(G153/D153*100&gt;100,100,G153/D153*100), "-"),0)</f>
        <v>0</v>
      </c>
      <c r="J153" s="67">
        <f>COUNTRY_INFO!M153</f>
        <v>0</v>
      </c>
      <c r="K153" s="61"/>
      <c r="L153" s="61"/>
      <c r="M153" s="11">
        <f>MAX('MDA1'!M153,MAX('MDA3'!I153,'MDA3'!L153)+MAX('MDA3'!J153,'MDA3'!M153))</f>
        <v>0</v>
      </c>
      <c r="N153" s="11">
        <f>IF(AND(COUNTRY_INFO!I153&gt;0,COUNTRY_INFO!I153&lt;4),IF(J153&gt;MAX('MDA1'!M153,MAX('MDA3'!I153,'MDA3'!L153)+MAX('MDA3'!J153,'MDA3'!M153)),MAX('MDA1'!M153,MAX('MDA3'!I153,'MDA3'!L153)+MAX('MDA3'!J153,'MDA3'!M153)),J153),0)</f>
        <v>0</v>
      </c>
      <c r="O153" s="73">
        <f>IF(AND(COUNTRY_INFO!I153&gt;0,COUNTRY_INFO!I153&lt;4), IF(M153/J153*100&lt;&gt;0, IF(M153/J153*100&gt;100,100,M153/J153*100), "-"),0)</f>
        <v>0</v>
      </c>
      <c r="P153" s="67">
        <f>COUNTRY_INFO!N153</f>
        <v>0</v>
      </c>
      <c r="Q153" s="61"/>
      <c r="R153" s="61"/>
      <c r="S153" s="11">
        <f>SUM(MAX('MDA2'!J153, 'T1'!L153, MAX(T3_R1!K153, T3_R2!K153)), MAX('MDA1'!K153, 'MDA2'!K153, 'T1'!M153, MAX(T3_R1!L153, T3_R2!L153)), MAX('MDA1'!L153, 'MDA2'!L153, 'T1'!N153, MAX(T3_R1!M153, T3_R2!M153)))</f>
        <v>0</v>
      </c>
      <c r="T153" s="11">
        <f>IF(AND(COUNTRY_INFO!J153&gt;1,COUNTRY_INFO!J153&lt;4),IF(COUNTRY_INFO!E153&gt;MAX('MDA2'!J153,'T1'!L153,MAX(T3_R1!K153,T3_R2!K153)),MAX('MDA2'!J153,'T1'!L153,MAX(T3_R1!K153,T3_R2!K153)),COUNTRY_INFO!E153),0)</f>
        <v>0</v>
      </c>
      <c r="U153" s="217">
        <f>IF(AND(COUNTRY_INFO!J153&gt;1,COUNTRY_INFO!J153&lt;4), IF(T153/COUNTRY_INFO!E153*100&lt;&gt;0, IF(T153/COUNTRY_INFO!E153*100&gt;100,100,T153/COUNTRY_INFO!E153*100), "-"),0)</f>
        <v>0</v>
      </c>
      <c r="V153" s="11">
        <f>IF(AND(COUNTRY_INFO!J153&gt;1,COUNTRY_INFO!J153&lt;4),IF(COUNTRY_INFO!F153&gt;MAX('MDA1'!K153,'MDA2'!K153,'T1'!M153,MAX(T3_R1!L153,T3_R2!L153)),MAX('MDA1'!K153,'MDA2'!K153,'T1'!M153,MAX(T3_R1!L153,T3_R2!L153)),COUNTRY_INFO!F153),0)</f>
        <v>0</v>
      </c>
      <c r="W153" s="217">
        <f>IF(AND(COUNTRY_INFO!J153&gt;1,COUNTRY_INFO!J153&lt;4), IF(V153/COUNTRY_INFO!F153*100&lt;&gt;0, IF(V153/COUNTRY_INFO!F153*100&gt;100,100,V153/COUNTRY_INFO!F153*100), "-"),0)</f>
        <v>0</v>
      </c>
      <c r="X153" s="11">
        <f t="shared" si="19"/>
        <v>0</v>
      </c>
      <c r="Y153" s="73">
        <f>IF(AND(COUNTRY_INFO!J153&gt;1,COUNTRY_INFO!J153&lt;4), IF(S153/P153*100&lt;&gt;0, IF(X153/P153*100&gt;100,100,X153/P153*100), "-"),0)</f>
        <v>0</v>
      </c>
      <c r="Z153" s="67">
        <f>COUNTRY_INFO!O153</f>
        <v>33869</v>
      </c>
      <c r="AA153" s="61"/>
      <c r="AB153" s="61"/>
      <c r="AC153" s="11">
        <f>MAX('T1'!L153,'T2'!J153)+MAX('T1'!M153,'T2'!K153)+MAX('T1'!N153,'T2'!L153)</f>
        <v>7673</v>
      </c>
      <c r="AD153" s="11">
        <f>IF(COUNTRY_INFO!K153=1,IF(COUNTRY_INFO!F153*0.33&gt;MAX('T1'!M153,'T2'!K153),MAX('T1'!M153,'T2'!K153),COUNTRY_INFO!F153*0.33),IF(COUNTRY_INFO!K153=2,IF(COUNTRY_INFO!F153*0.5&gt;MAX('T1'!M153,'T2'!K153),MAX('T1'!M153,'T2'!K153),COUNTRY_INFO!F153*0.5),IF(COUNTRY_INFO!K153=3,IF(COUNTRY_INFO!F153&gt;MAX('T1'!M153,'T2'!K153),MAX('T1'!M153,'T2'!K153),COUNTRY_INFO!F153),0)))</f>
        <v>7673</v>
      </c>
      <c r="AE153" s="217">
        <f>IF(AND(COUNTRY_INFO!K153&gt;0,COUNTRY_INFO!K153&lt;4),IF(Z153&gt;0,IF(COUNTRY_INFO!K153=1, AD153/(COUNTRY_INFO!F153*0.33)*100, IF(COUNTRY_INFO!K153=2, AD153/(COUNTRY_INFO!F153*0.5)*100, IF(COUNTRY_INFO!K153=3, AD153/COUNTRY_INFO!F153*100))),"-"),0)</f>
        <v>67.354283707865164</v>
      </c>
      <c r="AF153" s="11">
        <f>IF(COUNTRY_INFO!K153=2,IF(COUNTRY_INFO!G153*0.2&gt;MAX('T1'!N153,'T2'!L153),MAX('T1'!N153,'T2'!L153),COUNTRY_INFO!G153*0.2),IF(COUNTRY_INFO!K153=3,IF(COUNTRY_INFO!G153&gt;MAX('T1'!N153,'T2'!L153),MAX('T1'!N153,'T2'!L153),COUNTRY_INFO!G153),0))</f>
        <v>0</v>
      </c>
      <c r="AG153" s="217">
        <f>IF(AND(COUNTRY_INFO!K153&gt;0,COUNTRY_INFO!K153&lt;4),IF(Z153&gt;0,IF(COUNTRY_INFO!K153=1, 0, IF(COUNTRY_INFO!K153=2, AF153/(COUNTRY_INFO!G153*0.2)*100, IF(COUNTRY_INFO!K153=3, AF153/COUNTRY_INFO!G153*100))),"-"),0)</f>
        <v>0</v>
      </c>
      <c r="AH153" s="11">
        <f t="shared" si="20"/>
        <v>7673</v>
      </c>
      <c r="AI153" s="73">
        <f>IF(AND(COUNTRY_INFO!K153&gt;0,COUNTRY_INFO!K153&lt;4), IF(AC153/Z153*100&lt;&gt;0, IF(AH153/Z153*100&gt;100,100,AH153/Z153*100), "-"),0)</f>
        <v>22.654935191473026</v>
      </c>
      <c r="AJ153" s="261"/>
      <c r="AK153" s="260">
        <f>IF(AND(D153&lt;&gt;0, D153&lt;&gt;"Unknown",D153&lt;&gt;"Stopped",D153&lt;&gt;"Not required"),D153/COUNTRY_INFO!D153, 0)</f>
        <v>0</v>
      </c>
      <c r="AL153" s="260">
        <f>IF(AND(J153&lt;&gt;0,J153&lt;&gt;"Unknown",J153&lt;&gt;"Stopped",J153&lt;&gt;"Not required"),J153/COUNTRY_INFO!D153, 0)</f>
        <v>0</v>
      </c>
      <c r="AM153" s="260">
        <f>IF(AND(P153&lt;&gt;0,P153&lt;&gt;"Unknown",P153&lt;&gt;"Not required"),P153/(COUNTRY_INFO!E153+COUNTRY_INFO!F153), 0)</f>
        <v>0</v>
      </c>
      <c r="AN153" s="260">
        <f>IF(AND(Z153&lt;&gt;0,Z153&lt;&gt;"Unknown",Z153&lt;&gt;"Not required"),IF(COUNTRY_INFO!K153=1,1,IF(COUNTRY_INFO!K153=2,0.5*COUNTRY_INFO!F153/(0.5*COUNTRY_INFO!F153+0.2*COUNTRY_INFO!G153),IF(COUNTRY_INFO!K153=3,COUNTRY_INFO!F153/(COUNTRY_INFO!F153+COUNTRY_INFO!G153)))),0)</f>
        <v>0.33635477870619152</v>
      </c>
      <c r="AO153" s="260">
        <f>IF(AND(Z153&lt;&gt;0,Z153&lt;&gt;"Unknown",Z153&lt;&gt;"Not required"),IF(COUNTRY_INFO!K153=1,0,IF(COUNTRY_INFO!K153=2,0.2*COUNTRY_INFO!G153/(0.5*COUNTRY_INFO!F153+0.2*COUNTRY_INFO!G153),IF(COUNTRY_INFO!K153=3,COUNTRY_INFO!G153/(COUNTRY_INFO!F153+COUNTRY_INFO!G153)))),0)</f>
        <v>0.66364522129380854</v>
      </c>
      <c r="AP153" s="259">
        <f>MAX(COUNTRY_INFO!D153*AK153*PROFILE!$G$7,COUNTRY_INFO!D153*AL153*PROFILE!$G$7)</f>
        <v>0</v>
      </c>
      <c r="AQ153" s="259">
        <f>MAX(COUNTRY_INFO!D153*AK153*PROFILE!$G$8,COUNTRY_INFO!D153*AL153*PROFILE!$G$8,COUNTRY_INFO!D153*AM153*PROFILE!$G$8)</f>
        <v>0</v>
      </c>
      <c r="AR153" s="259">
        <f>MAX(COUNTRY_INFO!D153*AK153*PROFILE!$G$9,COUNTRY_INFO!D153*AL153*PROFILE!$G$9,COUNTRY_INFO!D153*AM153*PROFILE!$G$9,IF(AND(DISTRICT!Z153&lt;&gt;"Unknown",Z153&lt;&gt;"Not required"),COUNTRY_INFO!O153*DISTRICT!AN153,0))</f>
        <v>11392</v>
      </c>
      <c r="AS153" s="259">
        <f>MAX(COUNTRY_INFO!D153*AK153*PROFILE!$G$10,COUNTRY_INFO!D153*AL153*PROFILE!$G$10,IF(AND(DISTRICT!Z153&lt;&gt;"Unknown",Z153&lt;&gt;"Not required"),COUNTRY_INFO!O153*DISTRICT!AO153,0))</f>
        <v>22477</v>
      </c>
      <c r="AT153" s="259">
        <f t="shared" si="21"/>
        <v>33869</v>
      </c>
      <c r="AU153" s="258" t="str">
        <f t="shared" si="16"/>
        <v>Y</v>
      </c>
      <c r="AV153" s="259">
        <f>MAX('MDA2'!J153,'T1'!L153,'T2'!J153,T3_R1!K153,T3_R2!K153)</f>
        <v>0</v>
      </c>
      <c r="AW153" s="259">
        <f>MAX('MDA1'!K153,'MDA2'!K153,'MDA3'!I153,'MDA3'!L153,'T1'!M153,'T2'!K153,T3_R1!L153,T3_R2!L153)</f>
        <v>7673</v>
      </c>
      <c r="AX153" s="259">
        <f>MAX('MDA1'!L153,'MDA2'!L153,'MDA3'!J153,'MDA3'!M153,'T1'!N153,'T2'!L153,T3_R1!M153,T3_R2!M153)</f>
        <v>0</v>
      </c>
      <c r="AY153" s="259">
        <f t="shared" si="22"/>
        <v>7673</v>
      </c>
      <c r="AZ153" s="259">
        <f>MAX('MDA2'!J153,T153)</f>
        <v>0</v>
      </c>
      <c r="BA153" s="259">
        <f>MAX('MDA1'!K153,'MDA2'!K153,'MDA3'!I153,'MDA3'!L153,V153,AD153)</f>
        <v>7673</v>
      </c>
      <c r="BB153" s="259">
        <f>MAX('MDA1'!L153,'MDA2'!L153,'MDA3'!J153,'MDA3'!M153,AF153)</f>
        <v>0</v>
      </c>
      <c r="BC153" s="259">
        <f t="shared" si="17"/>
        <v>7673</v>
      </c>
      <c r="BD153" s="260">
        <f t="shared" si="18"/>
        <v>22.654935191473026</v>
      </c>
    </row>
    <row r="154" spans="1:56" x14ac:dyDescent="0.2">
      <c r="A154" s="10" t="str">
        <f>IF(COUNTRY_INFO!A154=0," ",COUNTRY_INFO!A154)</f>
        <v>Ethiopia</v>
      </c>
      <c r="B154" s="10" t="str">
        <f>IF(COUNTRY_INFO!B154=0," ",COUNTRY_INFO!B154)</f>
        <v>AmharaSouth Gondar</v>
      </c>
      <c r="C154" s="87" t="str">
        <f>IF(COUNTRY_INFO!C154=0," ",COUNTRY_INFO!C154)</f>
        <v>Andabet (West Estie)</v>
      </c>
      <c r="D154" s="67">
        <f>COUNTRY_INFO!L154</f>
        <v>0</v>
      </c>
      <c r="E154" s="61"/>
      <c r="F154" s="61"/>
      <c r="G154" s="11">
        <f>MAX('MDA1'!M154,'MDA2'!M154)</f>
        <v>0</v>
      </c>
      <c r="H154" s="11">
        <f>IF(AND(COUNTRY_INFO!H154&gt;0,COUNTRY_INFO!H154&lt;4),IF(D154&gt;MAX('MDA1'!M154,'MDA2'!M154),MAX('MDA1'!M154,'MDA2'!M154),D154),0)</f>
        <v>0</v>
      </c>
      <c r="I154" s="73">
        <f>IF(AND(COUNTRY_INFO!H154&gt;0,COUNTRY_INFO!H154&lt;4), IF(G154/D154*100&lt;&gt;0, IF(G154/D154*100&gt;100,100,G154/D154*100), "-"),0)</f>
        <v>0</v>
      </c>
      <c r="J154" s="67">
        <f>COUNTRY_INFO!M154</f>
        <v>0</v>
      </c>
      <c r="K154" s="61"/>
      <c r="L154" s="61"/>
      <c r="M154" s="11">
        <f>MAX('MDA1'!M154,MAX('MDA3'!I154,'MDA3'!L154)+MAX('MDA3'!J154,'MDA3'!M154))</f>
        <v>0</v>
      </c>
      <c r="N154" s="11">
        <f>IF(AND(COUNTRY_INFO!I154&gt;0,COUNTRY_INFO!I154&lt;4),IF(J154&gt;MAX('MDA1'!M154,MAX('MDA3'!I154,'MDA3'!L154)+MAX('MDA3'!J154,'MDA3'!M154)),MAX('MDA1'!M154,MAX('MDA3'!I154,'MDA3'!L154)+MAX('MDA3'!J154,'MDA3'!M154)),J154),0)</f>
        <v>0</v>
      </c>
      <c r="O154" s="73">
        <f>IF(AND(COUNTRY_INFO!I154&gt;0,COUNTRY_INFO!I154&lt;4), IF(M154/J154*100&lt;&gt;0, IF(M154/J154*100&gt;100,100,M154/J154*100), "-"),0)</f>
        <v>0</v>
      </c>
      <c r="P154" s="67">
        <f>COUNTRY_INFO!N154</f>
        <v>66506</v>
      </c>
      <c r="Q154" s="61"/>
      <c r="R154" s="61"/>
      <c r="S154" s="11">
        <f>SUM(MAX('MDA2'!J154, 'T1'!L154, MAX(T3_R1!K154, T3_R2!K154)), MAX('MDA1'!K154, 'MDA2'!K154, 'T1'!M154, MAX(T3_R1!L154, T3_R2!L154)), MAX('MDA1'!L154, 'MDA2'!L154, 'T1'!N154, MAX(T3_R1!M154, T3_R2!M154)))</f>
        <v>38357</v>
      </c>
      <c r="T154" s="11">
        <f>IF(AND(COUNTRY_INFO!J154&gt;1,COUNTRY_INFO!J154&lt;4),IF(COUNTRY_INFO!E154&gt;MAX('MDA2'!J154,'T1'!L154,MAX(T3_R1!K154,T3_R2!K154)),MAX('MDA2'!J154,'T1'!L154,MAX(T3_R1!K154,T3_R2!K154)),COUNTRY_INFO!E154),0)</f>
        <v>0</v>
      </c>
      <c r="U154" s="217" t="str">
        <f>IF(AND(COUNTRY_INFO!J154&gt;1,COUNTRY_INFO!J154&lt;4), IF(T154/COUNTRY_INFO!E154*100&lt;&gt;0, IF(T154/COUNTRY_INFO!E154*100&gt;100,100,T154/COUNTRY_INFO!E154*100), "-"),0)</f>
        <v>-</v>
      </c>
      <c r="V154" s="11">
        <f>IF(AND(COUNTRY_INFO!J154&gt;1,COUNTRY_INFO!J154&lt;4),IF(COUNTRY_INFO!F154&gt;MAX('MDA1'!K154,'MDA2'!K154,'T1'!M154,MAX(T3_R1!L154,T3_R2!L154)),MAX('MDA1'!K154,'MDA2'!K154,'T1'!M154,MAX(T3_R1!L154,T3_R2!L154)),COUNTRY_INFO!F154),0)</f>
        <v>38357</v>
      </c>
      <c r="W154" s="217">
        <f>IF(AND(COUNTRY_INFO!J154&gt;1,COUNTRY_INFO!J154&lt;4), IF(V154/COUNTRY_INFO!F154*100&lt;&gt;0, IF(V154/COUNTRY_INFO!F154*100&gt;100,100,V154/COUNTRY_INFO!F154*100), "-"),0)</f>
        <v>84.607918826513725</v>
      </c>
      <c r="X154" s="11">
        <f t="shared" si="19"/>
        <v>38357</v>
      </c>
      <c r="Y154" s="73">
        <f>IF(AND(COUNTRY_INFO!J154&gt;1,COUNTRY_INFO!J154&lt;4), IF(S154/P154*100&lt;&gt;0, IF(X154/P154*100&gt;100,100,X154/P154*100), "-"),0)</f>
        <v>57.674495534237515</v>
      </c>
      <c r="Z154" s="67">
        <f>COUNTRY_INFO!O154</f>
        <v>40557.5</v>
      </c>
      <c r="AA154" s="61"/>
      <c r="AB154" s="61"/>
      <c r="AC154" s="11">
        <f>MAX('T1'!L154,'T2'!J154)+MAX('T1'!M154,'T2'!K154)+MAX('T1'!N154,'T2'!L154)</f>
        <v>38357</v>
      </c>
      <c r="AD154" s="11">
        <f>IF(COUNTRY_INFO!K154=1,IF(COUNTRY_INFO!F154*0.33&gt;MAX('T1'!M154,'T2'!K154),MAX('T1'!M154,'T2'!K154),COUNTRY_INFO!F154*0.33),IF(COUNTRY_INFO!K154=2,IF(COUNTRY_INFO!F154*0.5&gt;MAX('T1'!M154,'T2'!K154),MAX('T1'!M154,'T2'!K154),COUNTRY_INFO!F154*0.5),IF(COUNTRY_INFO!K154=3,IF(COUNTRY_INFO!F154&gt;MAX('T1'!M154,'T2'!K154),MAX('T1'!M154,'T2'!K154),COUNTRY_INFO!F154),0)))</f>
        <v>22667.5</v>
      </c>
      <c r="AE154" s="217">
        <f>IF(AND(COUNTRY_INFO!K154&gt;0,COUNTRY_INFO!K154&lt;4),IF(Z154&gt;0,IF(COUNTRY_INFO!K154=1, AD154/(COUNTRY_INFO!F154*0.33)*100, IF(COUNTRY_INFO!K154=2, AD154/(COUNTRY_INFO!F154*0.5)*100, IF(COUNTRY_INFO!K154=3, AD154/COUNTRY_INFO!F154*100))),"-"),0)</f>
        <v>100</v>
      </c>
      <c r="AF154" s="11">
        <f>IF(COUNTRY_INFO!K154=2,IF(COUNTRY_INFO!G154*0.2&gt;MAX('T1'!N154,'T2'!L154),MAX('T1'!N154,'T2'!L154),COUNTRY_INFO!G154*0.2),IF(COUNTRY_INFO!K154=3,IF(COUNTRY_INFO!G154&gt;MAX('T1'!N154,'T2'!L154),MAX('T1'!N154,'T2'!L154),COUNTRY_INFO!G154),0))</f>
        <v>0</v>
      </c>
      <c r="AG154" s="217">
        <f>IF(AND(COUNTRY_INFO!K154&gt;0,COUNTRY_INFO!K154&lt;4),IF(Z154&gt;0,IF(COUNTRY_INFO!K154=1, 0, IF(COUNTRY_INFO!K154=2, AF154/(COUNTRY_INFO!G154*0.2)*100, IF(COUNTRY_INFO!K154=3, AF154/COUNTRY_INFO!G154*100))),"-"),0)</f>
        <v>0</v>
      </c>
      <c r="AH154" s="11">
        <f t="shared" si="20"/>
        <v>22667.5</v>
      </c>
      <c r="AI154" s="73">
        <f>IF(AND(COUNTRY_INFO!K154&gt;0,COUNTRY_INFO!K154&lt;4), IF(AC154/Z154*100&lt;&gt;0, IF(AH154/Z154*100&gt;100,100,AH154/Z154*100), "-"),0)</f>
        <v>55.8897861061456</v>
      </c>
      <c r="AJ154" s="261"/>
      <c r="AK154" s="260">
        <f>IF(AND(D154&lt;&gt;0, D154&lt;&gt;"Unknown",D154&lt;&gt;"Stopped",D154&lt;&gt;"Not required"),D154/COUNTRY_INFO!D154, 0)</f>
        <v>0</v>
      </c>
      <c r="AL154" s="260">
        <f>IF(AND(J154&lt;&gt;0,J154&lt;&gt;"Unknown",J154&lt;&gt;"Stopped",J154&lt;&gt;"Not required"),J154/COUNTRY_INFO!D154, 0)</f>
        <v>0</v>
      </c>
      <c r="AM154" s="260">
        <f>IF(AND(P154&lt;&gt;0,P154&lt;&gt;"Unknown",P154&lt;&gt;"Not required"),P154/(COUNTRY_INFO!E154+COUNTRY_INFO!F154), 0)</f>
        <v>1</v>
      </c>
      <c r="AN154" s="260">
        <f>IF(AND(Z154&lt;&gt;0,Z154&lt;&gt;"Unknown",Z154&lt;&gt;"Not required"),IF(COUNTRY_INFO!K154=1,1,IF(COUNTRY_INFO!K154=2,0.5*COUNTRY_INFO!F154/(0.5*COUNTRY_INFO!F154+0.2*COUNTRY_INFO!G154),IF(COUNTRY_INFO!K154=3,COUNTRY_INFO!F154/(COUNTRY_INFO!F154+COUNTRY_INFO!G154)))),0)</f>
        <v>0.558897861061456</v>
      </c>
      <c r="AO154" s="260">
        <f>IF(AND(Z154&lt;&gt;0,Z154&lt;&gt;"Unknown",Z154&lt;&gt;"Not required"),IF(COUNTRY_INFO!K154=1,0,IF(COUNTRY_INFO!K154=2,0.2*COUNTRY_INFO!G154/(0.5*COUNTRY_INFO!F154+0.2*COUNTRY_INFO!G154),IF(COUNTRY_INFO!K154=3,COUNTRY_INFO!G154/(COUNTRY_INFO!F154+COUNTRY_INFO!G154)))),0)</f>
        <v>0.44110213893854405</v>
      </c>
      <c r="AP154" s="259">
        <f>MAX(COUNTRY_INFO!D154*AK154*PROFILE!$G$7,COUNTRY_INFO!D154*AL154*PROFILE!$G$7)</f>
        <v>0</v>
      </c>
      <c r="AQ154" s="259">
        <f>MAX(COUNTRY_INFO!D154*AK154*PROFILE!$G$8,COUNTRY_INFO!D154*AL154*PROFILE!$G$8,COUNTRY_INFO!D154*AM154*PROFILE!$G$8)</f>
        <v>22842.023250308535</v>
      </c>
      <c r="AR154" s="259">
        <f>MAX(COUNTRY_INFO!D154*AK154*PROFILE!$G$9,COUNTRY_INFO!D154*AL154*PROFILE!$G$9,COUNTRY_INFO!D154*AM154*PROFILE!$G$9,IF(AND(DISTRICT!Z154&lt;&gt;"Unknown",Z154&lt;&gt;"Not required"),COUNTRY_INFO!O154*DISTRICT!AN154,0))</f>
        <v>47436.204018389588</v>
      </c>
      <c r="AS154" s="259">
        <f>MAX(COUNTRY_INFO!D154*AK154*PROFILE!$G$10,COUNTRY_INFO!D154*AL154*PROFILE!$G$10,IF(AND(DISTRICT!Z154&lt;&gt;"Unknown",Z154&lt;&gt;"Not required"),COUNTRY_INFO!O154*DISTRICT!AO154,0))</f>
        <v>17890</v>
      </c>
      <c r="AT154" s="259">
        <f t="shared" si="21"/>
        <v>88168.227268698131</v>
      </c>
      <c r="AU154" s="258" t="str">
        <f t="shared" si="16"/>
        <v>Y</v>
      </c>
      <c r="AV154" s="259">
        <f>MAX('MDA2'!J154,'T1'!L154,'T2'!J154,T3_R1!K154,T3_R2!K154)</f>
        <v>0</v>
      </c>
      <c r="AW154" s="259">
        <f>MAX('MDA1'!K154,'MDA2'!K154,'MDA3'!I154,'MDA3'!L154,'T1'!M154,'T2'!K154,T3_R1!L154,T3_R2!L154)</f>
        <v>38357</v>
      </c>
      <c r="AX154" s="259">
        <f>MAX('MDA1'!L154,'MDA2'!L154,'MDA3'!J154,'MDA3'!M154,'T1'!N154,'T2'!L154,T3_R1!M154,T3_R2!M154)</f>
        <v>0</v>
      </c>
      <c r="AY154" s="259">
        <f t="shared" si="22"/>
        <v>38357</v>
      </c>
      <c r="AZ154" s="259">
        <f>MAX('MDA2'!J154,T154)</f>
        <v>0</v>
      </c>
      <c r="BA154" s="259">
        <f>MAX('MDA1'!K154,'MDA2'!K154,'MDA3'!I154,'MDA3'!L154,V154,AD154)</f>
        <v>38357</v>
      </c>
      <c r="BB154" s="259">
        <f>MAX('MDA1'!L154,'MDA2'!L154,'MDA3'!J154,'MDA3'!M154,AF154)</f>
        <v>0</v>
      </c>
      <c r="BC154" s="259">
        <f t="shared" si="17"/>
        <v>38357</v>
      </c>
      <c r="BD154" s="260">
        <f t="shared" si="18"/>
        <v>43.504333917369884</v>
      </c>
    </row>
    <row r="155" spans="1:56" x14ac:dyDescent="0.2">
      <c r="A155" s="10" t="str">
        <f>IF(COUNTRY_INFO!A155=0," ",COUNTRY_INFO!A155)</f>
        <v>Ethiopia</v>
      </c>
      <c r="B155" s="10" t="str">
        <f>IF(COUNTRY_INFO!B155=0," ",COUNTRY_INFO!B155)</f>
        <v>AmharaSouth Gondar</v>
      </c>
      <c r="C155" s="87" t="str">
        <f>IF(COUNTRY_INFO!C155=0," ",COUNTRY_INFO!C155)</f>
        <v>Debre Tabor Town</v>
      </c>
      <c r="D155" s="67">
        <f>COUNTRY_INFO!L155</f>
        <v>0</v>
      </c>
      <c r="E155" s="61"/>
      <c r="F155" s="61"/>
      <c r="G155" s="11">
        <f>MAX('MDA1'!M155,'MDA2'!M155)</f>
        <v>0</v>
      </c>
      <c r="H155" s="11">
        <f>IF(AND(COUNTRY_INFO!H155&gt;0,COUNTRY_INFO!H155&lt;4),IF(D155&gt;MAX('MDA1'!M155,'MDA2'!M155),MAX('MDA1'!M155,'MDA2'!M155),D155),0)</f>
        <v>0</v>
      </c>
      <c r="I155" s="73">
        <f>IF(AND(COUNTRY_INFO!H155&gt;0,COUNTRY_INFO!H155&lt;4), IF(G155/D155*100&lt;&gt;0, IF(G155/D155*100&gt;100,100,G155/D155*100), "-"),0)</f>
        <v>0</v>
      </c>
      <c r="J155" s="67">
        <f>COUNTRY_INFO!M155</f>
        <v>0</v>
      </c>
      <c r="K155" s="61"/>
      <c r="L155" s="61"/>
      <c r="M155" s="11">
        <f>MAX('MDA1'!M155,MAX('MDA3'!I155,'MDA3'!L155)+MAX('MDA3'!J155,'MDA3'!M155))</f>
        <v>0</v>
      </c>
      <c r="N155" s="11">
        <f>IF(AND(COUNTRY_INFO!I155&gt;0,COUNTRY_INFO!I155&lt;4),IF(J155&gt;MAX('MDA1'!M155,MAX('MDA3'!I155,'MDA3'!L155)+MAX('MDA3'!J155,'MDA3'!M155)),MAX('MDA1'!M155,MAX('MDA3'!I155,'MDA3'!L155)+MAX('MDA3'!J155,'MDA3'!M155)),J155),0)</f>
        <v>0</v>
      </c>
      <c r="O155" s="73">
        <f>IF(AND(COUNTRY_INFO!I155&gt;0,COUNTRY_INFO!I155&lt;4), IF(M155/J155*100&lt;&gt;0, IF(M155/J155*100&gt;100,100,M155/J155*100), "-"),0)</f>
        <v>0</v>
      </c>
      <c r="P155" s="67">
        <f>COUNTRY_INFO!N155</f>
        <v>0</v>
      </c>
      <c r="Q155" s="61"/>
      <c r="R155" s="61"/>
      <c r="S155" s="11">
        <f>SUM(MAX('MDA2'!J155, 'T1'!L155, MAX(T3_R1!K155, T3_R2!K155)), MAX('MDA1'!K155, 'MDA2'!K155, 'T1'!M155, MAX(T3_R1!L155, T3_R2!L155)), MAX('MDA1'!L155, 'MDA2'!L155, 'T1'!N155, MAX(T3_R1!M155, T3_R2!M155)))</f>
        <v>0</v>
      </c>
      <c r="T155" s="11">
        <f>IF(AND(COUNTRY_INFO!J155&gt;1,COUNTRY_INFO!J155&lt;4),IF(COUNTRY_INFO!E155&gt;MAX('MDA2'!J155,'T1'!L155,MAX(T3_R1!K155,T3_R2!K155)),MAX('MDA2'!J155,'T1'!L155,MAX(T3_R1!K155,T3_R2!K155)),COUNTRY_INFO!E155),0)</f>
        <v>0</v>
      </c>
      <c r="U155" s="217">
        <f>IF(AND(COUNTRY_INFO!J155&gt;1,COUNTRY_INFO!J155&lt;4), IF(T155/COUNTRY_INFO!E155*100&lt;&gt;0, IF(T155/COUNTRY_INFO!E155*100&gt;100,100,T155/COUNTRY_INFO!E155*100), "-"),0)</f>
        <v>0</v>
      </c>
      <c r="V155" s="11">
        <f>IF(AND(COUNTRY_INFO!J155&gt;1,COUNTRY_INFO!J155&lt;4),IF(COUNTRY_INFO!F155&gt;MAX('MDA1'!K155,'MDA2'!K155,'T1'!M155,MAX(T3_R1!L155,T3_R2!L155)),MAX('MDA1'!K155,'MDA2'!K155,'T1'!M155,MAX(T3_R1!L155,T3_R2!L155)),COUNTRY_INFO!F155),0)</f>
        <v>0</v>
      </c>
      <c r="W155" s="217">
        <f>IF(AND(COUNTRY_INFO!J155&gt;1,COUNTRY_INFO!J155&lt;4), IF(V155/COUNTRY_INFO!F155*100&lt;&gt;0, IF(V155/COUNTRY_INFO!F155*100&gt;100,100,V155/COUNTRY_INFO!F155*100), "-"),0)</f>
        <v>0</v>
      </c>
      <c r="X155" s="11">
        <f t="shared" si="19"/>
        <v>0</v>
      </c>
      <c r="Y155" s="73">
        <f>IF(AND(COUNTRY_INFO!J155&gt;1,COUNTRY_INFO!J155&lt;4), IF(S155/P155*100&lt;&gt;0, IF(X155/P155*100&gt;100,100,X155/P155*100), "-"),0)</f>
        <v>0</v>
      </c>
      <c r="Z155" s="67">
        <f>COUNTRY_INFO!O155</f>
        <v>7959.93</v>
      </c>
      <c r="AA155" s="61"/>
      <c r="AB155" s="61"/>
      <c r="AC155" s="11">
        <f>MAX('T1'!L155,'T2'!J155)+MAX('T1'!M155,'T2'!K155)+MAX('T1'!N155,'T2'!L155)</f>
        <v>0</v>
      </c>
      <c r="AD155" s="11">
        <f>IF(COUNTRY_INFO!K155=1,IF(COUNTRY_INFO!F155*0.33&gt;MAX('T1'!M155,'T2'!K155),MAX('T1'!M155,'T2'!K155),COUNTRY_INFO!F155*0.33),IF(COUNTRY_INFO!K155=2,IF(COUNTRY_INFO!F155*0.5&gt;MAX('T1'!M155,'T2'!K155),MAX('T1'!M155,'T2'!K155),COUNTRY_INFO!F155*0.5),IF(COUNTRY_INFO!K155=3,IF(COUNTRY_INFO!F155&gt;MAX('T1'!M155,'T2'!K155),MAX('T1'!M155,'T2'!K155),COUNTRY_INFO!F155),0)))</f>
        <v>0</v>
      </c>
      <c r="AE155" s="217">
        <f>IF(AND(COUNTRY_INFO!K155&gt;0,COUNTRY_INFO!K155&lt;4),IF(Z155&gt;0,IF(COUNTRY_INFO!K155=1, AD155/(COUNTRY_INFO!F155*0.33)*100, IF(COUNTRY_INFO!K155=2, AD155/(COUNTRY_INFO!F155*0.5)*100, IF(COUNTRY_INFO!K155=3, AD155/COUNTRY_INFO!F155*100))),"-"),0)</f>
        <v>0</v>
      </c>
      <c r="AF155" s="11">
        <f>IF(COUNTRY_INFO!K155=2,IF(COUNTRY_INFO!G155*0.2&gt;MAX('T1'!N155,'T2'!L155),MAX('T1'!N155,'T2'!L155),COUNTRY_INFO!G155*0.2),IF(COUNTRY_INFO!K155=3,IF(COUNTRY_INFO!G155&gt;MAX('T1'!N155,'T2'!L155),MAX('T1'!N155,'T2'!L155),COUNTRY_INFO!G155),0))</f>
        <v>0</v>
      </c>
      <c r="AG155" s="217">
        <f>IF(AND(COUNTRY_INFO!K155&gt;0,COUNTRY_INFO!K155&lt;4),IF(Z155&gt;0,IF(COUNTRY_INFO!K155=1, 0, IF(COUNTRY_INFO!K155=2, AF155/(COUNTRY_INFO!G155*0.2)*100, IF(COUNTRY_INFO!K155=3, AF155/COUNTRY_INFO!G155*100))),"-"),0)</f>
        <v>0</v>
      </c>
      <c r="AH155" s="11">
        <f t="shared" si="20"/>
        <v>0</v>
      </c>
      <c r="AI155" s="73" t="str">
        <f>IF(AND(COUNTRY_INFO!K155&gt;0,COUNTRY_INFO!K155&lt;4), IF(AC155/Z155*100&lt;&gt;0, IF(AH155/Z155*100&gt;100,100,AH155/Z155*100), "-"),0)</f>
        <v>-</v>
      </c>
      <c r="AJ155" s="261"/>
      <c r="AK155" s="260">
        <f>IF(AND(D155&lt;&gt;0, D155&lt;&gt;"Unknown",D155&lt;&gt;"Stopped",D155&lt;&gt;"Not required"),D155/COUNTRY_INFO!D155, 0)</f>
        <v>0</v>
      </c>
      <c r="AL155" s="260">
        <f>IF(AND(J155&lt;&gt;0,J155&lt;&gt;"Unknown",J155&lt;&gt;"Stopped",J155&lt;&gt;"Not required"),J155/COUNTRY_INFO!D155, 0)</f>
        <v>0</v>
      </c>
      <c r="AM155" s="260">
        <f>IF(AND(P155&lt;&gt;0,P155&lt;&gt;"Unknown",P155&lt;&gt;"Not required"),P155/(COUNTRY_INFO!E155+COUNTRY_INFO!F155), 0)</f>
        <v>0</v>
      </c>
      <c r="AN155" s="260">
        <f>IF(AND(Z155&lt;&gt;0,Z155&lt;&gt;"Unknown",Z155&lt;&gt;"Not required"),IF(COUNTRY_INFO!K155=1,1,IF(COUNTRY_INFO!K155=2,0.5*COUNTRY_INFO!F155/(0.5*COUNTRY_INFO!F155+0.2*COUNTRY_INFO!G155),IF(COUNTRY_INFO!K155=3,COUNTRY_INFO!F155/(COUNTRY_INFO!F155+COUNTRY_INFO!G155)))),0)</f>
        <v>1</v>
      </c>
      <c r="AO155" s="260">
        <f>IF(AND(Z155&lt;&gt;0,Z155&lt;&gt;"Unknown",Z155&lt;&gt;"Not required"),IF(COUNTRY_INFO!K155=1,0,IF(COUNTRY_INFO!K155=2,0.2*COUNTRY_INFO!G155/(0.5*COUNTRY_INFO!F155+0.2*COUNTRY_INFO!G155),IF(COUNTRY_INFO!K155=3,COUNTRY_INFO!G155/(COUNTRY_INFO!F155+COUNTRY_INFO!G155)))),0)</f>
        <v>0</v>
      </c>
      <c r="AP155" s="259">
        <f>MAX(COUNTRY_INFO!D155*AK155*PROFILE!$G$7,COUNTRY_INFO!D155*AL155*PROFILE!$G$7)</f>
        <v>0</v>
      </c>
      <c r="AQ155" s="259">
        <f>MAX(COUNTRY_INFO!D155*AK155*PROFILE!$G$8,COUNTRY_INFO!D155*AL155*PROFILE!$G$8,COUNTRY_INFO!D155*AM155*PROFILE!$G$8)</f>
        <v>0</v>
      </c>
      <c r="AR155" s="259">
        <f>MAX(COUNTRY_INFO!D155*AK155*PROFILE!$G$9,COUNTRY_INFO!D155*AL155*PROFILE!$G$9,COUNTRY_INFO!D155*AM155*PROFILE!$G$9,IF(AND(DISTRICT!Z155&lt;&gt;"Unknown",Z155&lt;&gt;"Not required"),COUNTRY_INFO!O155*DISTRICT!AN155,0))</f>
        <v>7959.93</v>
      </c>
      <c r="AS155" s="259">
        <f>MAX(COUNTRY_INFO!D155*AK155*PROFILE!$G$10,COUNTRY_INFO!D155*AL155*PROFILE!$G$10,IF(AND(DISTRICT!Z155&lt;&gt;"Unknown",Z155&lt;&gt;"Not required"),COUNTRY_INFO!O155*DISTRICT!AO155,0))</f>
        <v>0</v>
      </c>
      <c r="AT155" s="259">
        <f t="shared" si="21"/>
        <v>7959.93</v>
      </c>
      <c r="AU155" s="258">
        <f t="shared" si="16"/>
        <v>0</v>
      </c>
      <c r="AV155" s="259">
        <f>MAX('MDA2'!J155,'T1'!L155,'T2'!J155,T3_R1!K155,T3_R2!K155)</f>
        <v>0</v>
      </c>
      <c r="AW155" s="259">
        <f>MAX('MDA1'!K155,'MDA2'!K155,'MDA3'!I155,'MDA3'!L155,'T1'!M155,'T2'!K155,T3_R1!L155,T3_R2!L155)</f>
        <v>0</v>
      </c>
      <c r="AX155" s="259">
        <f>MAX('MDA1'!L155,'MDA2'!L155,'MDA3'!J155,'MDA3'!M155,'T1'!N155,'T2'!L155,T3_R1!M155,T3_R2!M155)</f>
        <v>0</v>
      </c>
      <c r="AY155" s="259">
        <f t="shared" si="22"/>
        <v>0</v>
      </c>
      <c r="AZ155" s="259">
        <f>MAX('MDA2'!J155,T155)</f>
        <v>0</v>
      </c>
      <c r="BA155" s="259">
        <f>MAX('MDA1'!K155,'MDA2'!K155,'MDA3'!I155,'MDA3'!L155,V155,AD155)</f>
        <v>0</v>
      </c>
      <c r="BB155" s="259">
        <f>MAX('MDA1'!L155,'MDA2'!L155,'MDA3'!J155,'MDA3'!M155,AF155)</f>
        <v>0</v>
      </c>
      <c r="BC155" s="259">
        <f t="shared" si="17"/>
        <v>0</v>
      </c>
      <c r="BD155" s="260">
        <f t="shared" si="18"/>
        <v>0</v>
      </c>
    </row>
    <row r="156" spans="1:56" x14ac:dyDescent="0.2">
      <c r="A156" s="10" t="str">
        <f>IF(COUNTRY_INFO!A156=0," ",COUNTRY_INFO!A156)</f>
        <v>Ethiopia</v>
      </c>
      <c r="B156" s="10" t="str">
        <f>IF(COUNTRY_INFO!B156=0," ",COUNTRY_INFO!B156)</f>
        <v>AmharaSouth Gondar</v>
      </c>
      <c r="C156" s="87" t="str">
        <f>IF(COUNTRY_INFO!C156=0," ",COUNTRY_INFO!C156)</f>
        <v>Dera</v>
      </c>
      <c r="D156" s="67">
        <f>COUNTRY_INFO!L156</f>
        <v>0</v>
      </c>
      <c r="E156" s="61"/>
      <c r="F156" s="61"/>
      <c r="G156" s="11">
        <f>MAX('MDA1'!M156,'MDA2'!M156)</f>
        <v>0</v>
      </c>
      <c r="H156" s="11">
        <f>IF(AND(COUNTRY_INFO!H156&gt;0,COUNTRY_INFO!H156&lt;4),IF(D156&gt;MAX('MDA1'!M156,'MDA2'!M156),MAX('MDA1'!M156,'MDA2'!M156),D156),0)</f>
        <v>0</v>
      </c>
      <c r="I156" s="73">
        <f>IF(AND(COUNTRY_INFO!H156&gt;0,COUNTRY_INFO!H156&lt;4), IF(G156/D156*100&lt;&gt;0, IF(G156/D156*100&gt;100,100,G156/D156*100), "-"),0)</f>
        <v>0</v>
      </c>
      <c r="J156" s="67" t="str">
        <f>COUNTRY_INFO!M156</f>
        <v>Unknown</v>
      </c>
      <c r="K156" s="61"/>
      <c r="L156" s="61"/>
      <c r="M156" s="11">
        <f>MAX('MDA1'!M156,MAX('MDA3'!I156,'MDA3'!L156)+MAX('MDA3'!J156,'MDA3'!M156))</f>
        <v>0</v>
      </c>
      <c r="N156" s="11">
        <f>IF(AND(COUNTRY_INFO!I156&gt;0,COUNTRY_INFO!I156&lt;4),IF(J156&gt;MAX('MDA1'!M156,MAX('MDA3'!I156,'MDA3'!L156)+MAX('MDA3'!J156,'MDA3'!M156)),MAX('MDA1'!M156,MAX('MDA3'!I156,'MDA3'!L156)+MAX('MDA3'!J156,'MDA3'!M156)),J156),0)</f>
        <v>0</v>
      </c>
      <c r="O156" s="73">
        <f>IF(AND(COUNTRY_INFO!I156&gt;0,COUNTRY_INFO!I156&lt;4), IF(M156/J156*100&lt;&gt;0, IF(M156/J156*100&gt;100,100,M156/J156*100), "-"),0)</f>
        <v>0</v>
      </c>
      <c r="P156" s="67">
        <f>COUNTRY_INFO!N156</f>
        <v>124822</v>
      </c>
      <c r="Q156" s="61"/>
      <c r="R156" s="61"/>
      <c r="S156" s="11">
        <f>SUM(MAX('MDA2'!J156, 'T1'!L156, MAX(T3_R1!K156, T3_R2!K156)), MAX('MDA1'!K156, 'MDA2'!K156, 'T1'!M156, MAX(T3_R1!L156, T3_R2!L156)), MAX('MDA1'!L156, 'MDA2'!L156, 'T1'!N156, MAX(T3_R1!M156, T3_R2!M156)))</f>
        <v>81565</v>
      </c>
      <c r="T156" s="11">
        <f>IF(AND(COUNTRY_INFO!J156&gt;1,COUNTRY_INFO!J156&lt;4),IF(COUNTRY_INFO!E156&gt;MAX('MDA2'!J156,'T1'!L156,MAX(T3_R1!K156,T3_R2!K156)),MAX('MDA2'!J156,'T1'!L156,MAX(T3_R1!K156,T3_R2!K156)),COUNTRY_INFO!E156),0)</f>
        <v>0</v>
      </c>
      <c r="U156" s="217" t="str">
        <f>IF(AND(COUNTRY_INFO!J156&gt;1,COUNTRY_INFO!J156&lt;4), IF(T156/COUNTRY_INFO!E156*100&lt;&gt;0, IF(T156/COUNTRY_INFO!E156*100&gt;100,100,T156/COUNTRY_INFO!E156*100), "-"),0)</f>
        <v>-</v>
      </c>
      <c r="V156" s="11">
        <f>IF(AND(COUNTRY_INFO!J156&gt;1,COUNTRY_INFO!J156&lt;4),IF(COUNTRY_INFO!F156&gt;MAX('MDA1'!K156,'MDA2'!K156,'T1'!M156,MAX(T3_R1!L156,T3_R2!L156)),MAX('MDA1'!K156,'MDA2'!K156,'T1'!M156,MAX(T3_R1!L156,T3_R2!L156)),COUNTRY_INFO!F156),0)</f>
        <v>81565</v>
      </c>
      <c r="W156" s="217">
        <f>IF(AND(COUNTRY_INFO!J156&gt;1,COUNTRY_INFO!J156&lt;4), IF(V156/COUNTRY_INFO!F156*100&lt;&gt;0, IF(V156/COUNTRY_INFO!F156*100&gt;100,100,V156/COUNTRY_INFO!F156*100), "-"),0)</f>
        <v>95.861833909221261</v>
      </c>
      <c r="X156" s="11">
        <f t="shared" si="19"/>
        <v>81565</v>
      </c>
      <c r="Y156" s="73">
        <f>IF(AND(COUNTRY_INFO!J156&gt;1,COUNTRY_INFO!J156&lt;4), IF(S156/P156*100&lt;&gt;0, IF(X156/P156*100&gt;100,100,X156/P156*100), "-"),0)</f>
        <v>65.345051353126848</v>
      </c>
      <c r="Z156" s="67">
        <f>COUNTRY_INFO!O156</f>
        <v>76120</v>
      </c>
      <c r="AA156" s="61"/>
      <c r="AB156" s="61"/>
      <c r="AC156" s="11">
        <f>MAX('T1'!L156,'T2'!J156)+MAX('T1'!M156,'T2'!K156)+MAX('T1'!N156,'T2'!L156)</f>
        <v>81565</v>
      </c>
      <c r="AD156" s="11">
        <f>IF(COUNTRY_INFO!K156=1,IF(COUNTRY_INFO!F156*0.33&gt;MAX('T1'!M156,'T2'!K156),MAX('T1'!M156,'T2'!K156),COUNTRY_INFO!F156*0.33),IF(COUNTRY_INFO!K156=2,IF(COUNTRY_INFO!F156*0.5&gt;MAX('T1'!M156,'T2'!K156),MAX('T1'!M156,'T2'!K156),COUNTRY_INFO!F156*0.5),IF(COUNTRY_INFO!K156=3,IF(COUNTRY_INFO!F156&gt;MAX('T1'!M156,'T2'!K156),MAX('T1'!M156,'T2'!K156),COUNTRY_INFO!F156),0)))</f>
        <v>42543</v>
      </c>
      <c r="AE156" s="217">
        <f>IF(AND(COUNTRY_INFO!K156&gt;0,COUNTRY_INFO!K156&lt;4),IF(Z156&gt;0,IF(COUNTRY_INFO!K156=1, AD156/(COUNTRY_INFO!F156*0.33)*100, IF(COUNTRY_INFO!K156=2, AD156/(COUNTRY_INFO!F156*0.5)*100, IF(COUNTRY_INFO!K156=3, AD156/COUNTRY_INFO!F156*100))),"-"),0)</f>
        <v>100</v>
      </c>
      <c r="AF156" s="11">
        <f>IF(COUNTRY_INFO!K156=2,IF(COUNTRY_INFO!G156*0.2&gt;MAX('T1'!N156,'T2'!L156),MAX('T1'!N156,'T2'!L156),COUNTRY_INFO!G156*0.2),IF(COUNTRY_INFO!K156=3,IF(COUNTRY_INFO!G156&gt;MAX('T1'!N156,'T2'!L156),MAX('T1'!N156,'T2'!L156),COUNTRY_INFO!G156),0))</f>
        <v>0</v>
      </c>
      <c r="AG156" s="217">
        <f>IF(AND(COUNTRY_INFO!K156&gt;0,COUNTRY_INFO!K156&lt;4),IF(Z156&gt;0,IF(COUNTRY_INFO!K156=1, 0, IF(COUNTRY_INFO!K156=2, AF156/(COUNTRY_INFO!G156*0.2)*100, IF(COUNTRY_INFO!K156=3, AF156/COUNTRY_INFO!G156*100))),"-"),0)</f>
        <v>0</v>
      </c>
      <c r="AH156" s="11">
        <f t="shared" si="20"/>
        <v>42543</v>
      </c>
      <c r="AI156" s="73">
        <f>IF(AND(COUNTRY_INFO!K156&gt;0,COUNTRY_INFO!K156&lt;4), IF(AC156/Z156*100&lt;&gt;0, IF(AH156/Z156*100&gt;100,100,AH156/Z156*100), "-"),0)</f>
        <v>55.889385181292695</v>
      </c>
      <c r="AJ156" s="261"/>
      <c r="AK156" s="260">
        <f>IF(AND(D156&lt;&gt;0, D156&lt;&gt;"Unknown",D156&lt;&gt;"Stopped",D156&lt;&gt;"Not required"),D156/COUNTRY_INFO!D156, 0)</f>
        <v>0</v>
      </c>
      <c r="AL156" s="260">
        <f>IF(AND(J156&lt;&gt;0,J156&lt;&gt;"Unknown",J156&lt;&gt;"Stopped",J156&lt;&gt;"Not required"),J156/COUNTRY_INFO!D156, 0)</f>
        <v>0</v>
      </c>
      <c r="AM156" s="260">
        <f>IF(AND(P156&lt;&gt;0,P156&lt;&gt;"Unknown",P156&lt;&gt;"Not required"),P156/(COUNTRY_INFO!E156+COUNTRY_INFO!F156), 0)</f>
        <v>1</v>
      </c>
      <c r="AN156" s="260">
        <f>IF(AND(Z156&lt;&gt;0,Z156&lt;&gt;"Unknown",Z156&lt;&gt;"Not required"),IF(COUNTRY_INFO!K156=1,1,IF(COUNTRY_INFO!K156=2,0.5*COUNTRY_INFO!F156/(0.5*COUNTRY_INFO!F156+0.2*COUNTRY_INFO!G156),IF(COUNTRY_INFO!K156=3,COUNTRY_INFO!F156/(COUNTRY_INFO!F156+COUNTRY_INFO!G156)))),0)</f>
        <v>0.55889385181292695</v>
      </c>
      <c r="AO156" s="260">
        <f>IF(AND(Z156&lt;&gt;0,Z156&lt;&gt;"Unknown",Z156&lt;&gt;"Not required"),IF(COUNTRY_INFO!K156=1,0,IF(COUNTRY_INFO!K156=2,0.2*COUNTRY_INFO!G156/(0.5*COUNTRY_INFO!F156+0.2*COUNTRY_INFO!G156),IF(COUNTRY_INFO!K156=3,COUNTRY_INFO!G156/(COUNTRY_INFO!F156+COUNTRY_INFO!G156)))),0)</f>
        <v>0.44110614818707305</v>
      </c>
      <c r="AP156" s="259">
        <f>MAX(COUNTRY_INFO!D156*AK156*PROFILE!$G$7,COUNTRY_INFO!D156*AL156*PROFILE!$G$7)</f>
        <v>0</v>
      </c>
      <c r="AQ156" s="259">
        <f>MAX(COUNTRY_INFO!D156*AK156*PROFILE!$G$8,COUNTRY_INFO!D156*AL156*PROFILE!$G$8,COUNTRY_INFO!D156*AM156*PROFILE!$G$8)</f>
        <v>42871.195077637669</v>
      </c>
      <c r="AR156" s="259">
        <f>MAX(COUNTRY_INFO!D156*AK156*PROFILE!$G$9,COUNTRY_INFO!D156*AL156*PROFILE!$G$9,COUNTRY_INFO!D156*AM156*PROFILE!$G$9,IF(AND(DISTRICT!Z156&lt;&gt;"Unknown",Z156&lt;&gt;"Not required"),COUNTRY_INFO!O156*DISTRICT!AN156,0))</f>
        <v>89030.938018484449</v>
      </c>
      <c r="AS156" s="259">
        <f>MAX(COUNTRY_INFO!D156*AK156*PROFILE!$G$10,COUNTRY_INFO!D156*AL156*PROFILE!$G$10,IF(AND(DISTRICT!Z156&lt;&gt;"Unknown",Z156&lt;&gt;"Not required"),COUNTRY_INFO!O156*DISTRICT!AO156,0))</f>
        <v>33577</v>
      </c>
      <c r="AT156" s="259">
        <f t="shared" si="21"/>
        <v>165479.13309612212</v>
      </c>
      <c r="AU156" s="258" t="str">
        <f t="shared" si="16"/>
        <v>Y</v>
      </c>
      <c r="AV156" s="259">
        <f>MAX('MDA2'!J156,'T1'!L156,'T2'!J156,T3_R1!K156,T3_R2!K156)</f>
        <v>0</v>
      </c>
      <c r="AW156" s="259">
        <f>MAX('MDA1'!K156,'MDA2'!K156,'MDA3'!I156,'MDA3'!L156,'T1'!M156,'T2'!K156,T3_R1!L156,T3_R2!L156)</f>
        <v>81565</v>
      </c>
      <c r="AX156" s="259">
        <f>MAX('MDA1'!L156,'MDA2'!L156,'MDA3'!J156,'MDA3'!M156,'T1'!N156,'T2'!L156,T3_R1!M156,T3_R2!M156)</f>
        <v>0</v>
      </c>
      <c r="AY156" s="259">
        <f t="shared" si="22"/>
        <v>81565</v>
      </c>
      <c r="AZ156" s="259">
        <f>MAX('MDA2'!J156,T156)</f>
        <v>0</v>
      </c>
      <c r="BA156" s="259">
        <f>MAX('MDA1'!K156,'MDA2'!K156,'MDA3'!I156,'MDA3'!L156,V156,AD156)</f>
        <v>81565</v>
      </c>
      <c r="BB156" s="259">
        <f>MAX('MDA1'!L156,'MDA2'!L156,'MDA3'!J156,'MDA3'!M156,AF156)</f>
        <v>0</v>
      </c>
      <c r="BC156" s="259">
        <f t="shared" si="17"/>
        <v>81565</v>
      </c>
      <c r="BD156" s="260">
        <f t="shared" si="18"/>
        <v>49.290202621874514</v>
      </c>
    </row>
    <row r="157" spans="1:56" x14ac:dyDescent="0.2">
      <c r="A157" s="10" t="str">
        <f>IF(COUNTRY_INFO!A157=0," ",COUNTRY_INFO!A157)</f>
        <v>Ethiopia</v>
      </c>
      <c r="B157" s="10" t="str">
        <f>IF(COUNTRY_INFO!B157=0," ",COUNTRY_INFO!B157)</f>
        <v>AmharaSouth Gondar</v>
      </c>
      <c r="C157" s="87" t="str">
        <f>IF(COUNTRY_INFO!C157=0," ",COUNTRY_INFO!C157)</f>
        <v>Ebinat</v>
      </c>
      <c r="D157" s="67">
        <f>COUNTRY_INFO!L157</f>
        <v>0</v>
      </c>
      <c r="E157" s="61"/>
      <c r="F157" s="61"/>
      <c r="G157" s="11">
        <f>MAX('MDA1'!M157,'MDA2'!M157)</f>
        <v>0</v>
      </c>
      <c r="H157" s="11">
        <f>IF(AND(COUNTRY_INFO!H157&gt;0,COUNTRY_INFO!H157&lt;4),IF(D157&gt;MAX('MDA1'!M157,'MDA2'!M157),MAX('MDA1'!M157,'MDA2'!M157),D157),0)</f>
        <v>0</v>
      </c>
      <c r="I157" s="73">
        <f>IF(AND(COUNTRY_INFO!H157&gt;0,COUNTRY_INFO!H157&lt;4), IF(G157/D157*100&lt;&gt;0, IF(G157/D157*100&gt;100,100,G157/D157*100), "-"),0)</f>
        <v>0</v>
      </c>
      <c r="J157" s="67">
        <f>COUNTRY_INFO!M157</f>
        <v>0</v>
      </c>
      <c r="K157" s="61"/>
      <c r="L157" s="61"/>
      <c r="M157" s="11">
        <f>MAX('MDA1'!M157,MAX('MDA3'!I157,'MDA3'!L157)+MAX('MDA3'!J157,'MDA3'!M157))</f>
        <v>0</v>
      </c>
      <c r="N157" s="11">
        <f>IF(AND(COUNTRY_INFO!I157&gt;0,COUNTRY_INFO!I157&lt;4),IF(J157&gt;MAX('MDA1'!M157,MAX('MDA3'!I157,'MDA3'!L157)+MAX('MDA3'!J157,'MDA3'!M157)),MAX('MDA1'!M157,MAX('MDA3'!I157,'MDA3'!L157)+MAX('MDA3'!J157,'MDA3'!M157)),J157),0)</f>
        <v>0</v>
      </c>
      <c r="O157" s="73">
        <f>IF(AND(COUNTRY_INFO!I157&gt;0,COUNTRY_INFO!I157&lt;4), IF(M157/J157*100&lt;&gt;0, IF(M157/J157*100&gt;100,100,M157/J157*100), "-"),0)</f>
        <v>0</v>
      </c>
      <c r="P157" s="67">
        <f>COUNTRY_INFO!N157</f>
        <v>83713</v>
      </c>
      <c r="Q157" s="61"/>
      <c r="R157" s="61"/>
      <c r="S157" s="11">
        <f>SUM(MAX('MDA2'!J157, 'T1'!L157, MAX(T3_R1!K157, T3_R2!K157)), MAX('MDA1'!K157, 'MDA2'!K157, 'T1'!M157, MAX(T3_R1!L157, T3_R2!L157)), MAX('MDA1'!L157, 'MDA2'!L157, 'T1'!N157, MAX(T3_R1!M157, T3_R2!M157)))</f>
        <v>54344</v>
      </c>
      <c r="T157" s="11">
        <f>IF(AND(COUNTRY_INFO!J157&gt;1,COUNTRY_INFO!J157&lt;4),IF(COUNTRY_INFO!E157&gt;MAX('MDA2'!J157,'T1'!L157,MAX(T3_R1!K157,T3_R2!K157)),MAX('MDA2'!J157,'T1'!L157,MAX(T3_R1!K157,T3_R2!K157)),COUNTRY_INFO!E157),0)</f>
        <v>0</v>
      </c>
      <c r="U157" s="217" t="str">
        <f>IF(AND(COUNTRY_INFO!J157&gt;1,COUNTRY_INFO!J157&lt;4), IF(T157/COUNTRY_INFO!E157*100&lt;&gt;0, IF(T157/COUNTRY_INFO!E157*100&gt;100,100,T157/COUNTRY_INFO!E157*100), "-"),0)</f>
        <v>-</v>
      </c>
      <c r="V157" s="11">
        <f>IF(AND(COUNTRY_INFO!J157&gt;1,COUNTRY_INFO!J157&lt;4),IF(COUNTRY_INFO!F157&gt;MAX('MDA1'!K157,'MDA2'!K157,'T1'!M157,MAX(T3_R1!L157,T3_R2!L157)),MAX('MDA1'!K157,'MDA2'!K157,'T1'!M157,MAX(T3_R1!L157,T3_R2!L157)),COUNTRY_INFO!F157),0)</f>
        <v>54344</v>
      </c>
      <c r="W157" s="217">
        <f>IF(AND(COUNTRY_INFO!J157&gt;1,COUNTRY_INFO!J157&lt;4), IF(V157/COUNTRY_INFO!F157*100&lt;&gt;0, IF(V157/COUNTRY_INFO!F157*100&gt;100,100,V157/COUNTRY_INFO!F157*100), "-"),0)</f>
        <v>95.233422122529092</v>
      </c>
      <c r="X157" s="11">
        <f t="shared" si="19"/>
        <v>54344</v>
      </c>
      <c r="Y157" s="73">
        <f>IF(AND(COUNTRY_INFO!J157&gt;1,COUNTRY_INFO!J157&lt;4), IF(S157/P157*100&lt;&gt;0, IF(X157/P157*100&gt;100,100,X157/P157*100), "-"),0)</f>
        <v>64.917037974985973</v>
      </c>
      <c r="Z157" s="67">
        <f>COUNTRY_INFO!O157</f>
        <v>18831.120000000003</v>
      </c>
      <c r="AA157" s="61"/>
      <c r="AB157" s="61"/>
      <c r="AC157" s="11">
        <f>MAX('T1'!L157,'T2'!J157)+MAX('T1'!M157,'T2'!K157)+MAX('T1'!N157,'T2'!L157)</f>
        <v>0</v>
      </c>
      <c r="AD157" s="11">
        <f>IF(COUNTRY_INFO!K157=1,IF(COUNTRY_INFO!F157*0.33&gt;MAX('T1'!M157,'T2'!K157),MAX('T1'!M157,'T2'!K157),COUNTRY_INFO!F157*0.33),IF(COUNTRY_INFO!K157=2,IF(COUNTRY_INFO!F157*0.5&gt;MAX('T1'!M157,'T2'!K157),MAX('T1'!M157,'T2'!K157),COUNTRY_INFO!F157*0.5),IF(COUNTRY_INFO!K157=3,IF(COUNTRY_INFO!F157&gt;MAX('T1'!M157,'T2'!K157),MAX('T1'!M157,'T2'!K157),COUNTRY_INFO!F157),0)))</f>
        <v>0</v>
      </c>
      <c r="AE157" s="217">
        <f>IF(AND(COUNTRY_INFO!K157&gt;0,COUNTRY_INFO!K157&lt;4),IF(Z157&gt;0,IF(COUNTRY_INFO!K157=1, AD157/(COUNTRY_INFO!F157*0.33)*100, IF(COUNTRY_INFO!K157=2, AD157/(COUNTRY_INFO!F157*0.5)*100, IF(COUNTRY_INFO!K157=3, AD157/COUNTRY_INFO!F157*100))),"-"),0)</f>
        <v>0</v>
      </c>
      <c r="AF157" s="11">
        <f>IF(COUNTRY_INFO!K157=2,IF(COUNTRY_INFO!G157*0.2&gt;MAX('T1'!N157,'T2'!L157),MAX('T1'!N157,'T2'!L157),COUNTRY_INFO!G157*0.2),IF(COUNTRY_INFO!K157=3,IF(COUNTRY_INFO!G157&gt;MAX('T1'!N157,'T2'!L157),MAX('T1'!N157,'T2'!L157),COUNTRY_INFO!G157),0))</f>
        <v>0</v>
      </c>
      <c r="AG157" s="217">
        <f>IF(AND(COUNTRY_INFO!K157&gt;0,COUNTRY_INFO!K157&lt;4),IF(Z157&gt;0,IF(COUNTRY_INFO!K157=1, 0, IF(COUNTRY_INFO!K157=2, AF157/(COUNTRY_INFO!G157*0.2)*100, IF(COUNTRY_INFO!K157=3, AF157/COUNTRY_INFO!G157*100))),"-"),0)</f>
        <v>0</v>
      </c>
      <c r="AH157" s="11">
        <f t="shared" si="20"/>
        <v>0</v>
      </c>
      <c r="AI157" s="73" t="str">
        <f>IF(AND(COUNTRY_INFO!K157&gt;0,COUNTRY_INFO!K157&lt;4), IF(AC157/Z157*100&lt;&gt;0, IF(AH157/Z157*100&gt;100,100,AH157/Z157*100), "-"),0)</f>
        <v>-</v>
      </c>
      <c r="AJ157" s="261"/>
      <c r="AK157" s="260">
        <f>IF(AND(D157&lt;&gt;0, D157&lt;&gt;"Unknown",D157&lt;&gt;"Stopped",D157&lt;&gt;"Not required"),D157/COUNTRY_INFO!D157, 0)</f>
        <v>0</v>
      </c>
      <c r="AL157" s="260">
        <f>IF(AND(J157&lt;&gt;0,J157&lt;&gt;"Unknown",J157&lt;&gt;"Stopped",J157&lt;&gt;"Not required"),J157/COUNTRY_INFO!D157, 0)</f>
        <v>0</v>
      </c>
      <c r="AM157" s="260">
        <f>IF(AND(P157&lt;&gt;0,P157&lt;&gt;"Unknown",P157&lt;&gt;"Not required"),P157/(COUNTRY_INFO!E157+COUNTRY_INFO!F157), 0)</f>
        <v>1</v>
      </c>
      <c r="AN157" s="260">
        <f>IF(AND(Z157&lt;&gt;0,Z157&lt;&gt;"Unknown",Z157&lt;&gt;"Not required"),IF(COUNTRY_INFO!K157=1,1,IF(COUNTRY_INFO!K157=2,0.5*COUNTRY_INFO!F157/(0.5*COUNTRY_INFO!F157+0.2*COUNTRY_INFO!G157),IF(COUNTRY_INFO!K157=3,COUNTRY_INFO!F157/(COUNTRY_INFO!F157+COUNTRY_INFO!G157)))),0)</f>
        <v>1</v>
      </c>
      <c r="AO157" s="260">
        <f>IF(AND(Z157&lt;&gt;0,Z157&lt;&gt;"Unknown",Z157&lt;&gt;"Not required"),IF(COUNTRY_INFO!K157=1,0,IF(COUNTRY_INFO!K157=2,0.2*COUNTRY_INFO!G157/(0.5*COUNTRY_INFO!F157+0.2*COUNTRY_INFO!G157),IF(COUNTRY_INFO!K157=3,COUNTRY_INFO!G157/(COUNTRY_INFO!F157+COUNTRY_INFO!G157)))),0)</f>
        <v>0</v>
      </c>
      <c r="AP157" s="259">
        <f>MAX(COUNTRY_INFO!D157*AK157*PROFILE!$G$7,COUNTRY_INFO!D157*AL157*PROFILE!$G$7)</f>
        <v>0</v>
      </c>
      <c r="AQ157" s="259">
        <f>MAX(COUNTRY_INFO!D157*AK157*PROFILE!$G$8,COUNTRY_INFO!D157*AL157*PROFILE!$G$8,COUNTRY_INFO!D157*AM157*PROFILE!$G$8)</f>
        <v>28751.867297026514</v>
      </c>
      <c r="AR157" s="259">
        <f>MAX(COUNTRY_INFO!D157*AK157*PROFILE!$G$9,COUNTRY_INFO!D157*AL157*PROFILE!$G$9,COUNTRY_INFO!D157*AM157*PROFILE!$G$9,IF(AND(DISTRICT!Z157&lt;&gt;"Unknown",Z157&lt;&gt;"Not required"),COUNTRY_INFO!O157*DISTRICT!AN157,0))</f>
        <v>59709.222255212924</v>
      </c>
      <c r="AS157" s="259">
        <f>MAX(COUNTRY_INFO!D157*AK157*PROFILE!$G$10,COUNTRY_INFO!D157*AL157*PROFILE!$G$10,IF(AND(DISTRICT!Z157&lt;&gt;"Unknown",Z157&lt;&gt;"Not required"),COUNTRY_INFO!O157*DISTRICT!AO157,0))</f>
        <v>0</v>
      </c>
      <c r="AT157" s="259">
        <f t="shared" si="21"/>
        <v>88461.089552239442</v>
      </c>
      <c r="AU157" s="258">
        <f t="shared" si="16"/>
        <v>0</v>
      </c>
      <c r="AV157" s="259">
        <f>MAX('MDA2'!J157,'T1'!L157,'T2'!J157,T3_R1!K157,T3_R2!K157)</f>
        <v>0</v>
      </c>
      <c r="AW157" s="259">
        <f>MAX('MDA1'!K157,'MDA2'!K157,'MDA3'!I157,'MDA3'!L157,'T1'!M157,'T2'!K157,T3_R1!L157,T3_R2!L157)</f>
        <v>54344</v>
      </c>
      <c r="AX157" s="259">
        <f>MAX('MDA1'!L157,'MDA2'!L157,'MDA3'!J157,'MDA3'!M157,'T1'!N157,'T2'!L157,T3_R1!M157,T3_R2!M157)</f>
        <v>0</v>
      </c>
      <c r="AY157" s="259">
        <f t="shared" si="22"/>
        <v>54344</v>
      </c>
      <c r="AZ157" s="259">
        <f>MAX('MDA2'!J157,T157)</f>
        <v>0</v>
      </c>
      <c r="BA157" s="259">
        <f>MAX('MDA1'!K157,'MDA2'!K157,'MDA3'!I157,'MDA3'!L157,V157,AD157)</f>
        <v>54344</v>
      </c>
      <c r="BB157" s="259">
        <f>MAX('MDA1'!L157,'MDA2'!L157,'MDA3'!J157,'MDA3'!M157,AF157)</f>
        <v>0</v>
      </c>
      <c r="BC157" s="259">
        <f t="shared" si="17"/>
        <v>54344</v>
      </c>
      <c r="BD157" s="260">
        <f t="shared" si="18"/>
        <v>61.432659573911216</v>
      </c>
    </row>
    <row r="158" spans="1:56" x14ac:dyDescent="0.2">
      <c r="A158" s="10" t="str">
        <f>IF(COUNTRY_INFO!A158=0," ",COUNTRY_INFO!A158)</f>
        <v>Ethiopia</v>
      </c>
      <c r="B158" s="10" t="str">
        <f>IF(COUNTRY_INFO!B158=0," ",COUNTRY_INFO!B158)</f>
        <v>AmharaSouth Gondar</v>
      </c>
      <c r="C158" s="87" t="str">
        <f>IF(COUNTRY_INFO!C158=0," ",COUNTRY_INFO!C158)</f>
        <v>Estie (East Estie)</v>
      </c>
      <c r="D158" s="67">
        <f>COUNTRY_INFO!L158</f>
        <v>0</v>
      </c>
      <c r="E158" s="61"/>
      <c r="F158" s="61"/>
      <c r="G158" s="11">
        <f>MAX('MDA1'!M158,'MDA2'!M158)</f>
        <v>0</v>
      </c>
      <c r="H158" s="11">
        <f>IF(AND(COUNTRY_INFO!H158&gt;0,COUNTRY_INFO!H158&lt;4),IF(D158&gt;MAX('MDA1'!M158,'MDA2'!M158),MAX('MDA1'!M158,'MDA2'!M158),D158),0)</f>
        <v>0</v>
      </c>
      <c r="I158" s="73">
        <f>IF(AND(COUNTRY_INFO!H158&gt;0,COUNTRY_INFO!H158&lt;4), IF(G158/D158*100&lt;&gt;0, IF(G158/D158*100&gt;100,100,G158/D158*100), "-"),0)</f>
        <v>0</v>
      </c>
      <c r="J158" s="67">
        <f>COUNTRY_INFO!M158</f>
        <v>0</v>
      </c>
      <c r="K158" s="61"/>
      <c r="L158" s="61"/>
      <c r="M158" s="11">
        <f>MAX('MDA1'!M158,MAX('MDA3'!I158,'MDA3'!L158)+MAX('MDA3'!J158,'MDA3'!M158))</f>
        <v>0</v>
      </c>
      <c r="N158" s="11">
        <f>IF(AND(COUNTRY_INFO!I158&gt;0,COUNTRY_INFO!I158&lt;4),IF(J158&gt;MAX('MDA1'!M158,MAX('MDA3'!I158,'MDA3'!L158)+MAX('MDA3'!J158,'MDA3'!M158)),MAX('MDA1'!M158,MAX('MDA3'!I158,'MDA3'!L158)+MAX('MDA3'!J158,'MDA3'!M158)),J158),0)</f>
        <v>0</v>
      </c>
      <c r="O158" s="73">
        <f>IF(AND(COUNTRY_INFO!I158&gt;0,COUNTRY_INFO!I158&lt;4), IF(M158/J158*100&lt;&gt;0, IF(M158/J158*100&gt;100,100,M158/J158*100), "-"),0)</f>
        <v>0</v>
      </c>
      <c r="P158" s="67">
        <f>COUNTRY_INFO!N158</f>
        <v>108214</v>
      </c>
      <c r="Q158" s="61"/>
      <c r="R158" s="61"/>
      <c r="S158" s="11">
        <f>SUM(MAX('MDA2'!J158, 'T1'!L158, MAX(T3_R1!K158, T3_R2!K158)), MAX('MDA1'!K158, 'MDA2'!K158, 'T1'!M158, MAX(T3_R1!L158, T3_R2!L158)), MAX('MDA1'!L158, 'MDA2'!L158, 'T1'!N158, MAX(T3_R1!M158, T3_R2!M158)))</f>
        <v>68122</v>
      </c>
      <c r="T158" s="11">
        <f>IF(AND(COUNTRY_INFO!J158&gt;1,COUNTRY_INFO!J158&lt;4),IF(COUNTRY_INFO!E158&gt;MAX('MDA2'!J158,'T1'!L158,MAX(T3_R1!K158,T3_R2!K158)),MAX('MDA2'!J158,'T1'!L158,MAX(T3_R1!K158,T3_R2!K158)),COUNTRY_INFO!E158),0)</f>
        <v>0</v>
      </c>
      <c r="U158" s="217" t="str">
        <f>IF(AND(COUNTRY_INFO!J158&gt;1,COUNTRY_INFO!J158&lt;4), IF(T158/COUNTRY_INFO!E158*100&lt;&gt;0, IF(T158/COUNTRY_INFO!E158*100&gt;100,100,T158/COUNTRY_INFO!E158*100), "-"),0)</f>
        <v>-</v>
      </c>
      <c r="V158" s="11">
        <f>IF(AND(COUNTRY_INFO!J158&gt;1,COUNTRY_INFO!J158&lt;4),IF(COUNTRY_INFO!F158&gt;MAX('MDA1'!K158,'MDA2'!K158,'T1'!M158,MAX(T3_R1!L158,T3_R2!L158)),MAX('MDA1'!K158,'MDA2'!K158,'T1'!M158,MAX(T3_R1!L158,T3_R2!L158)),COUNTRY_INFO!F158),0)</f>
        <v>68122</v>
      </c>
      <c r="W158" s="217">
        <f>IF(AND(COUNTRY_INFO!J158&gt;1,COUNTRY_INFO!J158&lt;4), IF(V158/COUNTRY_INFO!F158*100&lt;&gt;0, IF(V158/COUNTRY_INFO!F158*100&gt;100,100,V158/COUNTRY_INFO!F158*100), "-"),0)</f>
        <v>92.350030502270712</v>
      </c>
      <c r="X158" s="11">
        <f t="shared" si="19"/>
        <v>68122</v>
      </c>
      <c r="Y158" s="73">
        <f>IF(AND(COUNTRY_INFO!J158&gt;1,COUNTRY_INFO!J158&lt;4), IF(S158/P158*100&lt;&gt;0, IF(X158/P158*100&gt;100,100,X158/P158*100), "-"),0)</f>
        <v>62.951189310070788</v>
      </c>
      <c r="Z158" s="67">
        <f>COUNTRY_INFO!O158</f>
        <v>24342.45</v>
      </c>
      <c r="AA158" s="61"/>
      <c r="AB158" s="61"/>
      <c r="AC158" s="11">
        <f>MAX('T1'!L158,'T2'!J158)+MAX('T1'!M158,'T2'!K158)+MAX('T1'!N158,'T2'!L158)</f>
        <v>0</v>
      </c>
      <c r="AD158" s="11">
        <f>IF(COUNTRY_INFO!K158=1,IF(COUNTRY_INFO!F158*0.33&gt;MAX('T1'!M158,'T2'!K158),MAX('T1'!M158,'T2'!K158),COUNTRY_INFO!F158*0.33),IF(COUNTRY_INFO!K158=2,IF(COUNTRY_INFO!F158*0.5&gt;MAX('T1'!M158,'T2'!K158),MAX('T1'!M158,'T2'!K158),COUNTRY_INFO!F158*0.5),IF(COUNTRY_INFO!K158=3,IF(COUNTRY_INFO!F158&gt;MAX('T1'!M158,'T2'!K158),MAX('T1'!M158,'T2'!K158),COUNTRY_INFO!F158),0)))</f>
        <v>0</v>
      </c>
      <c r="AE158" s="217">
        <f>IF(AND(COUNTRY_INFO!K158&gt;0,COUNTRY_INFO!K158&lt;4),IF(Z158&gt;0,IF(COUNTRY_INFO!K158=1, AD158/(COUNTRY_INFO!F158*0.33)*100, IF(COUNTRY_INFO!K158=2, AD158/(COUNTRY_INFO!F158*0.5)*100, IF(COUNTRY_INFO!K158=3, AD158/COUNTRY_INFO!F158*100))),"-"),0)</f>
        <v>0</v>
      </c>
      <c r="AF158" s="11">
        <f>IF(COUNTRY_INFO!K158=2,IF(COUNTRY_INFO!G158*0.2&gt;MAX('T1'!N158,'T2'!L158),MAX('T1'!N158,'T2'!L158),COUNTRY_INFO!G158*0.2),IF(COUNTRY_INFO!K158=3,IF(COUNTRY_INFO!G158&gt;MAX('T1'!N158,'T2'!L158),MAX('T1'!N158,'T2'!L158),COUNTRY_INFO!G158),0))</f>
        <v>0</v>
      </c>
      <c r="AG158" s="217">
        <f>IF(AND(COUNTRY_INFO!K158&gt;0,COUNTRY_INFO!K158&lt;4),IF(Z158&gt;0,IF(COUNTRY_INFO!K158=1, 0, IF(COUNTRY_INFO!K158=2, AF158/(COUNTRY_INFO!G158*0.2)*100, IF(COUNTRY_INFO!K158=3, AF158/COUNTRY_INFO!G158*100))),"-"),0)</f>
        <v>0</v>
      </c>
      <c r="AH158" s="11">
        <f t="shared" si="20"/>
        <v>0</v>
      </c>
      <c r="AI158" s="73" t="str">
        <f>IF(AND(COUNTRY_INFO!K158&gt;0,COUNTRY_INFO!K158&lt;4), IF(AC158/Z158*100&lt;&gt;0, IF(AH158/Z158*100&gt;100,100,AH158/Z158*100), "-"),0)</f>
        <v>-</v>
      </c>
      <c r="AJ158" s="261"/>
      <c r="AK158" s="260">
        <f>IF(AND(D158&lt;&gt;0, D158&lt;&gt;"Unknown",D158&lt;&gt;"Stopped",D158&lt;&gt;"Not required"),D158/COUNTRY_INFO!D158, 0)</f>
        <v>0</v>
      </c>
      <c r="AL158" s="260">
        <f>IF(AND(J158&lt;&gt;0,J158&lt;&gt;"Unknown",J158&lt;&gt;"Stopped",J158&lt;&gt;"Not required"),J158/COUNTRY_INFO!D158, 0)</f>
        <v>0</v>
      </c>
      <c r="AM158" s="260">
        <f>IF(AND(P158&lt;&gt;0,P158&lt;&gt;"Unknown",P158&lt;&gt;"Not required"),P158/(COUNTRY_INFO!E158+COUNTRY_INFO!F158), 0)</f>
        <v>1</v>
      </c>
      <c r="AN158" s="260">
        <f>IF(AND(Z158&lt;&gt;0,Z158&lt;&gt;"Unknown",Z158&lt;&gt;"Not required"),IF(COUNTRY_INFO!K158=1,1,IF(COUNTRY_INFO!K158=2,0.5*COUNTRY_INFO!F158/(0.5*COUNTRY_INFO!F158+0.2*COUNTRY_INFO!G158),IF(COUNTRY_INFO!K158=3,COUNTRY_INFO!F158/(COUNTRY_INFO!F158+COUNTRY_INFO!G158)))),0)</f>
        <v>1</v>
      </c>
      <c r="AO158" s="260">
        <f>IF(AND(Z158&lt;&gt;0,Z158&lt;&gt;"Unknown",Z158&lt;&gt;"Not required"),IF(COUNTRY_INFO!K158=1,0,IF(COUNTRY_INFO!K158=2,0.2*COUNTRY_INFO!G158/(0.5*COUNTRY_INFO!F158+0.2*COUNTRY_INFO!G158),IF(COUNTRY_INFO!K158=3,COUNTRY_INFO!G158/(COUNTRY_INFO!F158+COUNTRY_INFO!G158)))),0)</f>
        <v>0</v>
      </c>
      <c r="AP158" s="259">
        <f>MAX(COUNTRY_INFO!D158*AK158*PROFILE!$G$7,COUNTRY_INFO!D158*AL158*PROFILE!$G$7)</f>
        <v>0</v>
      </c>
      <c r="AQ158" s="259">
        <f>MAX(COUNTRY_INFO!D158*AK158*PROFILE!$G$8,COUNTRY_INFO!D158*AL158*PROFILE!$G$8,COUNTRY_INFO!D158*AM158*PROFILE!$G$8)</f>
        <v>37166.840775592435</v>
      </c>
      <c r="AR158" s="259">
        <f>MAX(COUNTRY_INFO!D158*AK158*PROFILE!$G$9,COUNTRY_INFO!D158*AL158*PROFILE!$G$9,COUNTRY_INFO!D158*AM158*PROFILE!$G$9,IF(AND(DISTRICT!Z158&lt;&gt;"Unknown",Z158&lt;&gt;"Not required"),COUNTRY_INFO!O158*DISTRICT!AN158,0))</f>
        <v>77184.661902758104</v>
      </c>
      <c r="AS158" s="259">
        <f>MAX(COUNTRY_INFO!D158*AK158*PROFILE!$G$10,COUNTRY_INFO!D158*AL158*PROFILE!$G$10,IF(AND(DISTRICT!Z158&lt;&gt;"Unknown",Z158&lt;&gt;"Not required"),COUNTRY_INFO!O158*DISTRICT!AO158,0))</f>
        <v>0</v>
      </c>
      <c r="AT158" s="259">
        <f t="shared" si="21"/>
        <v>114351.50267835055</v>
      </c>
      <c r="AU158" s="258">
        <f t="shared" si="16"/>
        <v>0</v>
      </c>
      <c r="AV158" s="259">
        <f>MAX('MDA2'!J158,'T1'!L158,'T2'!J158,T3_R1!K158,T3_R2!K158)</f>
        <v>0</v>
      </c>
      <c r="AW158" s="259">
        <f>MAX('MDA1'!K158,'MDA2'!K158,'MDA3'!I158,'MDA3'!L158,'T1'!M158,'T2'!K158,T3_R1!L158,T3_R2!L158)</f>
        <v>68122</v>
      </c>
      <c r="AX158" s="259">
        <f>MAX('MDA1'!L158,'MDA2'!L158,'MDA3'!J158,'MDA3'!M158,'T1'!N158,'T2'!L158,T3_R1!M158,T3_R2!M158)</f>
        <v>0</v>
      </c>
      <c r="AY158" s="259">
        <f t="shared" si="22"/>
        <v>68122</v>
      </c>
      <c r="AZ158" s="259">
        <f>MAX('MDA2'!J158,T158)</f>
        <v>0</v>
      </c>
      <c r="BA158" s="259">
        <f>MAX('MDA1'!K158,'MDA2'!K158,'MDA3'!I158,'MDA3'!L158,V158,AD158)</f>
        <v>68122</v>
      </c>
      <c r="BB158" s="259">
        <f>MAX('MDA1'!L158,'MDA2'!L158,'MDA3'!J158,'MDA3'!M158,AF158)</f>
        <v>0</v>
      </c>
      <c r="BC158" s="259">
        <f t="shared" si="17"/>
        <v>68122</v>
      </c>
      <c r="BD158" s="260">
        <f t="shared" si="18"/>
        <v>59.572457208205201</v>
      </c>
    </row>
    <row r="159" spans="1:56" x14ac:dyDescent="0.2">
      <c r="A159" s="10" t="str">
        <f>IF(COUNTRY_INFO!A159=0," ",COUNTRY_INFO!A159)</f>
        <v>Ethiopia</v>
      </c>
      <c r="B159" s="10" t="str">
        <f>IF(COUNTRY_INFO!B159=0," ",COUNTRY_INFO!B159)</f>
        <v>AmharaSouth Gondar</v>
      </c>
      <c r="C159" s="87" t="str">
        <f>IF(COUNTRY_INFO!C159=0," ",COUNTRY_INFO!C159)</f>
        <v>Farta</v>
      </c>
      <c r="D159" s="67">
        <f>COUNTRY_INFO!L159</f>
        <v>0</v>
      </c>
      <c r="E159" s="61"/>
      <c r="F159" s="61"/>
      <c r="G159" s="11">
        <f>MAX('MDA1'!M159,'MDA2'!M159)</f>
        <v>0</v>
      </c>
      <c r="H159" s="11">
        <f>IF(AND(COUNTRY_INFO!H159&gt;0,COUNTRY_INFO!H159&lt;4),IF(D159&gt;MAX('MDA1'!M159,'MDA2'!M159),MAX('MDA1'!M159,'MDA2'!M159),D159),0)</f>
        <v>0</v>
      </c>
      <c r="I159" s="73">
        <f>IF(AND(COUNTRY_INFO!H159&gt;0,COUNTRY_INFO!H159&lt;4), IF(G159/D159*100&lt;&gt;0, IF(G159/D159*100&gt;100,100,G159/D159*100), "-"),0)</f>
        <v>0</v>
      </c>
      <c r="J159" s="67">
        <f>COUNTRY_INFO!M159</f>
        <v>0</v>
      </c>
      <c r="K159" s="61"/>
      <c r="L159" s="61"/>
      <c r="M159" s="11">
        <f>MAX('MDA1'!M159,MAX('MDA3'!I159,'MDA3'!L159)+MAX('MDA3'!J159,'MDA3'!M159))</f>
        <v>0</v>
      </c>
      <c r="N159" s="11">
        <f>IF(AND(COUNTRY_INFO!I159&gt;0,COUNTRY_INFO!I159&lt;4),IF(J159&gt;MAX('MDA1'!M159,MAX('MDA3'!I159,'MDA3'!L159)+MAX('MDA3'!J159,'MDA3'!M159)),MAX('MDA1'!M159,MAX('MDA3'!I159,'MDA3'!L159)+MAX('MDA3'!J159,'MDA3'!M159)),J159),0)</f>
        <v>0</v>
      </c>
      <c r="O159" s="73">
        <f>IF(AND(COUNTRY_INFO!I159&gt;0,COUNTRY_INFO!I159&lt;4), IF(M159/J159*100&lt;&gt;0, IF(M159/J159*100&gt;100,100,M159/J159*100), "-"),0)</f>
        <v>0</v>
      </c>
      <c r="P159" s="67">
        <f>COUNTRY_INFO!N159</f>
        <v>85011</v>
      </c>
      <c r="Q159" s="61"/>
      <c r="R159" s="61"/>
      <c r="S159" s="11">
        <f>SUM(MAX('MDA2'!J159, 'T1'!L159, MAX(T3_R1!K159, T3_R2!K159)), MAX('MDA1'!K159, 'MDA2'!K159, 'T1'!M159, MAX(T3_R1!L159, T3_R2!L159)), MAX('MDA1'!L159, 'MDA2'!L159, 'T1'!N159, MAX(T3_R1!M159, T3_R2!M159)))</f>
        <v>0</v>
      </c>
      <c r="T159" s="11">
        <f>IF(AND(COUNTRY_INFO!J159&gt;1,COUNTRY_INFO!J159&lt;4),IF(COUNTRY_INFO!E159&gt;MAX('MDA2'!J159,'T1'!L159,MAX(T3_R1!K159,T3_R2!K159)),MAX('MDA2'!J159,'T1'!L159,MAX(T3_R1!K159,T3_R2!K159)),COUNTRY_INFO!E159),0)</f>
        <v>0</v>
      </c>
      <c r="U159" s="217" t="str">
        <f>IF(AND(COUNTRY_INFO!J159&gt;1,COUNTRY_INFO!J159&lt;4), IF(T159/COUNTRY_INFO!E159*100&lt;&gt;0, IF(T159/COUNTRY_INFO!E159*100&gt;100,100,T159/COUNTRY_INFO!E159*100), "-"),0)</f>
        <v>-</v>
      </c>
      <c r="V159" s="11">
        <f>IF(AND(COUNTRY_INFO!J159&gt;1,COUNTRY_INFO!J159&lt;4),IF(COUNTRY_INFO!F159&gt;MAX('MDA1'!K159,'MDA2'!K159,'T1'!M159,MAX(T3_R1!L159,T3_R2!L159)),MAX('MDA1'!K159,'MDA2'!K159,'T1'!M159,MAX(T3_R1!L159,T3_R2!L159)),COUNTRY_INFO!F159),0)</f>
        <v>0</v>
      </c>
      <c r="W159" s="217" t="str">
        <f>IF(AND(COUNTRY_INFO!J159&gt;1,COUNTRY_INFO!J159&lt;4), IF(V159/COUNTRY_INFO!F159*100&lt;&gt;0, IF(V159/COUNTRY_INFO!F159*100&gt;100,100,V159/COUNTRY_INFO!F159*100), "-"),0)</f>
        <v>-</v>
      </c>
      <c r="X159" s="11">
        <f t="shared" si="19"/>
        <v>0</v>
      </c>
      <c r="Y159" s="73" t="str">
        <f>IF(AND(COUNTRY_INFO!J159&gt;1,COUNTRY_INFO!J159&lt;4), IF(S159/P159*100&lt;&gt;0, IF(X159/P159*100&gt;100,100,X159/P159*100), "-"),0)</f>
        <v>-</v>
      </c>
      <c r="Z159" s="67">
        <f>COUNTRY_INFO!O159</f>
        <v>0</v>
      </c>
      <c r="AA159" s="61"/>
      <c r="AB159" s="61"/>
      <c r="AC159" s="11">
        <f>MAX('T1'!L159,'T2'!J159)+MAX('T1'!M159,'T2'!K159)+MAX('T1'!N159,'T2'!L159)</f>
        <v>0</v>
      </c>
      <c r="AD159" s="11">
        <f>IF(COUNTRY_INFO!K159=1,IF(COUNTRY_INFO!F159*0.33&gt;MAX('T1'!M159,'T2'!K159),MAX('T1'!M159,'T2'!K159),COUNTRY_INFO!F159*0.33),IF(COUNTRY_INFO!K159=2,IF(COUNTRY_INFO!F159*0.5&gt;MAX('T1'!M159,'T2'!K159),MAX('T1'!M159,'T2'!K159),COUNTRY_INFO!F159*0.5),IF(COUNTRY_INFO!K159=3,IF(COUNTRY_INFO!F159&gt;MAX('T1'!M159,'T2'!K159),MAX('T1'!M159,'T2'!K159),COUNTRY_INFO!F159),0)))</f>
        <v>0</v>
      </c>
      <c r="AE159" s="217">
        <f>IF(AND(COUNTRY_INFO!K159&gt;0,COUNTRY_INFO!K159&lt;4),IF(Z159&gt;0,IF(COUNTRY_INFO!K159=1, AD159/(COUNTRY_INFO!F159*0.33)*100, IF(COUNTRY_INFO!K159=2, AD159/(COUNTRY_INFO!F159*0.5)*100, IF(COUNTRY_INFO!K159=3, AD159/COUNTRY_INFO!F159*100))),"-"),0)</f>
        <v>0</v>
      </c>
      <c r="AF159" s="11">
        <f>IF(COUNTRY_INFO!K159=2,IF(COUNTRY_INFO!G159*0.2&gt;MAX('T1'!N159,'T2'!L159),MAX('T1'!N159,'T2'!L159),COUNTRY_INFO!G159*0.2),IF(COUNTRY_INFO!K159=3,IF(COUNTRY_INFO!G159&gt;MAX('T1'!N159,'T2'!L159),MAX('T1'!N159,'T2'!L159),COUNTRY_INFO!G159),0))</f>
        <v>0</v>
      </c>
      <c r="AG159" s="217">
        <f>IF(AND(COUNTRY_INFO!K159&gt;0,COUNTRY_INFO!K159&lt;4),IF(Z159&gt;0,IF(COUNTRY_INFO!K159=1, 0, IF(COUNTRY_INFO!K159=2, AF159/(COUNTRY_INFO!G159*0.2)*100, IF(COUNTRY_INFO!K159=3, AF159/COUNTRY_INFO!G159*100))),"-"),0)</f>
        <v>0</v>
      </c>
      <c r="AH159" s="11">
        <f t="shared" si="20"/>
        <v>0</v>
      </c>
      <c r="AI159" s="73">
        <f>IF(AND(COUNTRY_INFO!K159&gt;0,COUNTRY_INFO!K159&lt;4), IF(AC159/Z159*100&lt;&gt;0, IF(AH159/Z159*100&gt;100,100,AH159/Z159*100), "-"),0)</f>
        <v>0</v>
      </c>
      <c r="AJ159" s="261"/>
      <c r="AK159" s="260">
        <f>IF(AND(D159&lt;&gt;0, D159&lt;&gt;"Unknown",D159&lt;&gt;"Stopped",D159&lt;&gt;"Not required"),D159/COUNTRY_INFO!D159, 0)</f>
        <v>0</v>
      </c>
      <c r="AL159" s="260">
        <f>IF(AND(J159&lt;&gt;0,J159&lt;&gt;"Unknown",J159&lt;&gt;"Stopped",J159&lt;&gt;"Not required"),J159/COUNTRY_INFO!D159, 0)</f>
        <v>0</v>
      </c>
      <c r="AM159" s="260">
        <f>IF(AND(P159&lt;&gt;0,P159&lt;&gt;"Unknown",P159&lt;&gt;"Not required"),P159/(COUNTRY_INFO!E159+COUNTRY_INFO!F159), 0)</f>
        <v>1</v>
      </c>
      <c r="AN159" s="260">
        <f>IF(AND(Z159&lt;&gt;0,Z159&lt;&gt;"Unknown",Z159&lt;&gt;"Not required"),IF(COUNTRY_INFO!K159=1,1,IF(COUNTRY_INFO!K159=2,0.5*COUNTRY_INFO!F159/(0.5*COUNTRY_INFO!F159+0.2*COUNTRY_INFO!G159),IF(COUNTRY_INFO!K159=3,COUNTRY_INFO!F159/(COUNTRY_INFO!F159+COUNTRY_INFO!G159)))),0)</f>
        <v>0</v>
      </c>
      <c r="AO159" s="260">
        <f>IF(AND(Z159&lt;&gt;0,Z159&lt;&gt;"Unknown",Z159&lt;&gt;"Not required"),IF(COUNTRY_INFO!K159=1,0,IF(COUNTRY_INFO!K159=2,0.2*COUNTRY_INFO!G159/(0.5*COUNTRY_INFO!F159+0.2*COUNTRY_INFO!G159),IF(COUNTRY_INFO!K159=3,COUNTRY_INFO!G159/(COUNTRY_INFO!F159+COUNTRY_INFO!G159)))),0)</f>
        <v>0</v>
      </c>
      <c r="AP159" s="259">
        <f>MAX(COUNTRY_INFO!D159*AK159*PROFILE!$G$7,COUNTRY_INFO!D159*AL159*PROFILE!$G$7)</f>
        <v>0</v>
      </c>
      <c r="AQ159" s="259">
        <f>MAX(COUNTRY_INFO!D159*AK159*PROFILE!$G$8,COUNTRY_INFO!D159*AL159*PROFILE!$G$8,COUNTRY_INFO!D159*AM159*PROFILE!$G$8)</f>
        <v>29197.851810589247</v>
      </c>
      <c r="AR159" s="259">
        <f>MAX(COUNTRY_INFO!D159*AK159*PROFILE!$G$9,COUNTRY_INFO!D159*AL159*PROFILE!$G$9,COUNTRY_INFO!D159*AM159*PROFILE!$G$9,IF(AND(DISTRICT!Z159&lt;&gt;"Unknown",Z159&lt;&gt;"Not required"),COUNTRY_INFO!O159*DISTRICT!AN159,0))</f>
        <v>60635.40169836353</v>
      </c>
      <c r="AS159" s="259">
        <f>MAX(COUNTRY_INFO!D159*AK159*PROFILE!$G$10,COUNTRY_INFO!D159*AL159*PROFILE!$G$10,IF(AND(DISTRICT!Z159&lt;&gt;"Unknown",Z159&lt;&gt;"Not required"),COUNTRY_INFO!O159*DISTRICT!AO159,0))</f>
        <v>0</v>
      </c>
      <c r="AT159" s="259">
        <f t="shared" si="21"/>
        <v>89833.253508952781</v>
      </c>
      <c r="AU159" s="258">
        <f t="shared" si="16"/>
        <v>0</v>
      </c>
      <c r="AV159" s="259">
        <f>MAX('MDA2'!J159,'T1'!L159,'T2'!J159,T3_R1!K159,T3_R2!K159)</f>
        <v>0</v>
      </c>
      <c r="AW159" s="259">
        <f>MAX('MDA1'!K159,'MDA2'!K159,'MDA3'!I159,'MDA3'!L159,'T1'!M159,'T2'!K159,T3_R1!L159,T3_R2!L159)</f>
        <v>0</v>
      </c>
      <c r="AX159" s="259">
        <f>MAX('MDA1'!L159,'MDA2'!L159,'MDA3'!J159,'MDA3'!M159,'T1'!N159,'T2'!L159,T3_R1!M159,T3_R2!M159)</f>
        <v>0</v>
      </c>
      <c r="AY159" s="259">
        <f t="shared" si="22"/>
        <v>0</v>
      </c>
      <c r="AZ159" s="259">
        <f>MAX('MDA2'!J159,T159)</f>
        <v>0</v>
      </c>
      <c r="BA159" s="259">
        <f>MAX('MDA1'!K159,'MDA2'!K159,'MDA3'!I159,'MDA3'!L159,V159,AD159)</f>
        <v>0</v>
      </c>
      <c r="BB159" s="259">
        <f>MAX('MDA1'!L159,'MDA2'!L159,'MDA3'!J159,'MDA3'!M159,AF159)</f>
        <v>0</v>
      </c>
      <c r="BC159" s="259">
        <f t="shared" si="17"/>
        <v>0</v>
      </c>
      <c r="BD159" s="260">
        <f t="shared" si="18"/>
        <v>0</v>
      </c>
    </row>
    <row r="160" spans="1:56" x14ac:dyDescent="0.2">
      <c r="A160" s="10" t="str">
        <f>IF(COUNTRY_INFO!A160=0," ",COUNTRY_INFO!A160)</f>
        <v>Ethiopia</v>
      </c>
      <c r="B160" s="10" t="str">
        <f>IF(COUNTRY_INFO!B160=0," ",COUNTRY_INFO!B160)</f>
        <v>AmharaSouth Gondar</v>
      </c>
      <c r="C160" s="87" t="str">
        <f>IF(COUNTRY_INFO!C160=0," ",COUNTRY_INFO!C160)</f>
        <v>Fogera</v>
      </c>
      <c r="D160" s="67">
        <f>COUNTRY_INFO!L160</f>
        <v>0</v>
      </c>
      <c r="E160" s="61"/>
      <c r="F160" s="61"/>
      <c r="G160" s="11">
        <f>MAX('MDA1'!M160,'MDA2'!M160)</f>
        <v>0</v>
      </c>
      <c r="H160" s="11">
        <f>IF(AND(COUNTRY_INFO!H160&gt;0,COUNTRY_INFO!H160&lt;4),IF(D160&gt;MAX('MDA1'!M160,'MDA2'!M160),MAX('MDA1'!M160,'MDA2'!M160),D160),0)</f>
        <v>0</v>
      </c>
      <c r="I160" s="73">
        <f>IF(AND(COUNTRY_INFO!H160&gt;0,COUNTRY_INFO!H160&lt;4), IF(G160/D160*100&lt;&gt;0, IF(G160/D160*100&gt;100,100,G160/D160*100), "-"),0)</f>
        <v>0</v>
      </c>
      <c r="J160" s="67">
        <f>COUNTRY_INFO!M160</f>
        <v>0</v>
      </c>
      <c r="K160" s="61"/>
      <c r="L160" s="61"/>
      <c r="M160" s="11">
        <f>MAX('MDA1'!M160,MAX('MDA3'!I160,'MDA3'!L160)+MAX('MDA3'!J160,'MDA3'!M160))</f>
        <v>0</v>
      </c>
      <c r="N160" s="11">
        <f>IF(AND(COUNTRY_INFO!I160&gt;0,COUNTRY_INFO!I160&lt;4),IF(J160&gt;MAX('MDA1'!M160,MAX('MDA3'!I160,'MDA3'!L160)+MAX('MDA3'!J160,'MDA3'!M160)),MAX('MDA1'!M160,MAX('MDA3'!I160,'MDA3'!L160)+MAX('MDA3'!J160,'MDA3'!M160)),J160),0)</f>
        <v>0</v>
      </c>
      <c r="O160" s="73">
        <f>IF(AND(COUNTRY_INFO!I160&gt;0,COUNTRY_INFO!I160&lt;4), IF(M160/J160*100&lt;&gt;0, IF(M160/J160*100&gt;100,100,M160/J160*100), "-"),0)</f>
        <v>0</v>
      </c>
      <c r="P160" s="67">
        <f>COUNTRY_INFO!N160</f>
        <v>111498</v>
      </c>
      <c r="Q160" s="61"/>
      <c r="R160" s="61"/>
      <c r="S160" s="11">
        <f>SUM(MAX('MDA2'!J160, 'T1'!L160, MAX(T3_R1!K160, T3_R2!K160)), MAX('MDA1'!K160, 'MDA2'!K160, 'T1'!M160, MAX(T3_R1!L160, T3_R2!L160)), MAX('MDA1'!L160, 'MDA2'!L160, 'T1'!N160, MAX(T3_R1!M160, T3_R2!M160)))</f>
        <v>73998</v>
      </c>
      <c r="T160" s="11">
        <f>IF(AND(COUNTRY_INFO!J160&gt;1,COUNTRY_INFO!J160&lt;4),IF(COUNTRY_INFO!E160&gt;MAX('MDA2'!J160,'T1'!L160,MAX(T3_R1!K160,T3_R2!K160)),MAX('MDA2'!J160,'T1'!L160,MAX(T3_R1!K160,T3_R2!K160)),COUNTRY_INFO!E160),0)</f>
        <v>0</v>
      </c>
      <c r="U160" s="217" t="str">
        <f>IF(AND(COUNTRY_INFO!J160&gt;1,COUNTRY_INFO!J160&lt;4), IF(T160/COUNTRY_INFO!E160*100&lt;&gt;0, IF(T160/COUNTRY_INFO!E160*100&gt;100,100,T160/COUNTRY_INFO!E160*100), "-"),0)</f>
        <v>-</v>
      </c>
      <c r="V160" s="11">
        <f>IF(AND(COUNTRY_INFO!J160&gt;1,COUNTRY_INFO!J160&lt;4),IF(COUNTRY_INFO!F160&gt;MAX('MDA1'!K160,'MDA2'!K160,'T1'!M160,MAX(T3_R1!L160,T3_R2!L160)),MAX('MDA1'!K160,'MDA2'!K160,'T1'!M160,MAX(T3_R1!L160,T3_R2!L160)),COUNTRY_INFO!F160),0)</f>
        <v>73998</v>
      </c>
      <c r="W160" s="217">
        <f>IF(AND(COUNTRY_INFO!J160&gt;1,COUNTRY_INFO!J160&lt;4), IF(V160/COUNTRY_INFO!F160*100&lt;&gt;0, IF(V160/COUNTRY_INFO!F160*100&gt;100,100,V160/COUNTRY_INFO!F160*100), "-"),0)</f>
        <v>97.360665228145876</v>
      </c>
      <c r="X160" s="11">
        <f t="shared" si="19"/>
        <v>73998</v>
      </c>
      <c r="Y160" s="73">
        <f>IF(AND(COUNTRY_INFO!J160&gt;1,COUNTRY_INFO!J160&lt;4), IF(S160/P160*100&lt;&gt;0, IF(X160/P160*100&gt;100,100,X160/P160*100), "-"),0)</f>
        <v>66.367109723941226</v>
      </c>
      <c r="Z160" s="67">
        <f>COUNTRY_INFO!O160</f>
        <v>0</v>
      </c>
      <c r="AA160" s="61"/>
      <c r="AB160" s="61"/>
      <c r="AC160" s="11">
        <f>MAX('T1'!L160,'T2'!J160)+MAX('T1'!M160,'T2'!K160)+MAX('T1'!N160,'T2'!L160)</f>
        <v>71747</v>
      </c>
      <c r="AD160" s="11">
        <f>IF(COUNTRY_INFO!K160=1,IF(COUNTRY_INFO!F160*0.33&gt;MAX('T1'!M160,'T2'!K160),MAX('T1'!M160,'T2'!K160),COUNTRY_INFO!F160*0.33),IF(COUNTRY_INFO!K160=2,IF(COUNTRY_INFO!F160*0.5&gt;MAX('T1'!M160,'T2'!K160),MAX('T1'!M160,'T2'!K160),COUNTRY_INFO!F160*0.5),IF(COUNTRY_INFO!K160=3,IF(COUNTRY_INFO!F160&gt;MAX('T1'!M160,'T2'!K160),MAX('T1'!M160,'T2'!K160),COUNTRY_INFO!F160),0)))</f>
        <v>0</v>
      </c>
      <c r="AE160" s="217">
        <f>IF(AND(COUNTRY_INFO!K160&gt;0,COUNTRY_INFO!K160&lt;4),IF(Z160&gt;0,IF(COUNTRY_INFO!K160=1, AD160/(COUNTRY_INFO!F160*0.33)*100, IF(COUNTRY_INFO!K160=2, AD160/(COUNTRY_INFO!F160*0.5)*100, IF(COUNTRY_INFO!K160=3, AD160/COUNTRY_INFO!F160*100))),"-"),0)</f>
        <v>0</v>
      </c>
      <c r="AF160" s="11">
        <f>IF(COUNTRY_INFO!K160=2,IF(COUNTRY_INFO!G160*0.2&gt;MAX('T1'!N160,'T2'!L160),MAX('T1'!N160,'T2'!L160),COUNTRY_INFO!G160*0.2),IF(COUNTRY_INFO!K160=3,IF(COUNTRY_INFO!G160&gt;MAX('T1'!N160,'T2'!L160),MAX('T1'!N160,'T2'!L160),COUNTRY_INFO!G160),0))</f>
        <v>0</v>
      </c>
      <c r="AG160" s="217">
        <f>IF(AND(COUNTRY_INFO!K160&gt;0,COUNTRY_INFO!K160&lt;4),IF(Z160&gt;0,IF(COUNTRY_INFO!K160=1, 0, IF(COUNTRY_INFO!K160=2, AF160/(COUNTRY_INFO!G160*0.2)*100, IF(COUNTRY_INFO!K160=3, AF160/COUNTRY_INFO!G160*100))),"-"),0)</f>
        <v>0</v>
      </c>
      <c r="AH160" s="11">
        <f t="shared" si="20"/>
        <v>0</v>
      </c>
      <c r="AI160" s="73">
        <f>IF(AND(COUNTRY_INFO!K160&gt;0,COUNTRY_INFO!K160&lt;4), IF(AC160/Z160*100&lt;&gt;0, IF(AH160/Z160*100&gt;100,100,AH160/Z160*100), "-"),0)</f>
        <v>0</v>
      </c>
      <c r="AJ160" s="261"/>
      <c r="AK160" s="260">
        <f>IF(AND(D160&lt;&gt;0, D160&lt;&gt;"Unknown",D160&lt;&gt;"Stopped",D160&lt;&gt;"Not required"),D160/COUNTRY_INFO!D160, 0)</f>
        <v>0</v>
      </c>
      <c r="AL160" s="260">
        <f>IF(AND(J160&lt;&gt;0,J160&lt;&gt;"Unknown",J160&lt;&gt;"Stopped",J160&lt;&gt;"Not required"),J160/COUNTRY_INFO!D160, 0)</f>
        <v>0</v>
      </c>
      <c r="AM160" s="260">
        <f>IF(AND(P160&lt;&gt;0,P160&lt;&gt;"Unknown",P160&lt;&gt;"Not required"),P160/(COUNTRY_INFO!E160+COUNTRY_INFO!F160), 0)</f>
        <v>1</v>
      </c>
      <c r="AN160" s="260">
        <f>IF(AND(Z160&lt;&gt;0,Z160&lt;&gt;"Unknown",Z160&lt;&gt;"Not required"),IF(COUNTRY_INFO!K160=1,1,IF(COUNTRY_INFO!K160=2,0.5*COUNTRY_INFO!F160/(0.5*COUNTRY_INFO!F160+0.2*COUNTRY_INFO!G160),IF(COUNTRY_INFO!K160=3,COUNTRY_INFO!F160/(COUNTRY_INFO!F160+COUNTRY_INFO!G160)))),0)</f>
        <v>0</v>
      </c>
      <c r="AO160" s="260">
        <f>IF(AND(Z160&lt;&gt;0,Z160&lt;&gt;"Unknown",Z160&lt;&gt;"Not required"),IF(COUNTRY_INFO!K160=1,0,IF(COUNTRY_INFO!K160=2,0.2*COUNTRY_INFO!G160/(0.5*COUNTRY_INFO!F160+0.2*COUNTRY_INFO!G160),IF(COUNTRY_INFO!K160=3,COUNTRY_INFO!G160/(COUNTRY_INFO!F160+COUNTRY_INFO!G160)))),0)</f>
        <v>0</v>
      </c>
      <c r="AP160" s="259">
        <f>MAX(COUNTRY_INFO!D160*AK160*PROFILE!$G$7,COUNTRY_INFO!D160*AL160*PROFILE!$G$7)</f>
        <v>0</v>
      </c>
      <c r="AQ160" s="259">
        <f>MAX(COUNTRY_INFO!D160*AK160*PROFILE!$G$8,COUNTRY_INFO!D160*AL160*PROFILE!$G$8,COUNTRY_INFO!D160*AM160*PROFILE!$G$8)</f>
        <v>38295.057100050144</v>
      </c>
      <c r="AR160" s="259">
        <f>MAX(COUNTRY_INFO!D160*AK160*PROFILE!$G$9,COUNTRY_INFO!D160*AL160*PROFILE!$G$9,COUNTRY_INFO!D160*AM160*PROFILE!$G$9,IF(AND(DISTRICT!Z160&lt;&gt;"Unknown",Z160&lt;&gt;"Not required"),COUNTRY_INFO!O160*DISTRICT!AN160,0))</f>
        <v>79527.637354511506</v>
      </c>
      <c r="AS160" s="259">
        <f>MAX(COUNTRY_INFO!D160*AK160*PROFILE!$G$10,COUNTRY_INFO!D160*AL160*PROFILE!$G$10,IF(AND(DISTRICT!Z160&lt;&gt;"Unknown",Z160&lt;&gt;"Not required"),COUNTRY_INFO!O160*DISTRICT!AO160,0))</f>
        <v>0</v>
      </c>
      <c r="AT160" s="259">
        <f t="shared" si="21"/>
        <v>117822.69445456166</v>
      </c>
      <c r="AU160" s="258" t="str">
        <f t="shared" si="16"/>
        <v>Y</v>
      </c>
      <c r="AV160" s="259">
        <f>MAX('MDA2'!J160,'T1'!L160,'T2'!J160,T3_R1!K160,T3_R2!K160)</f>
        <v>0</v>
      </c>
      <c r="AW160" s="259">
        <f>MAX('MDA1'!K160,'MDA2'!K160,'MDA3'!I160,'MDA3'!L160,'T1'!M160,'T2'!K160,T3_R1!L160,T3_R2!L160)</f>
        <v>73998</v>
      </c>
      <c r="AX160" s="259">
        <f>MAX('MDA1'!L160,'MDA2'!L160,'MDA3'!J160,'MDA3'!M160,'T1'!N160,'T2'!L160,T3_R1!M160,T3_R2!M160)</f>
        <v>0</v>
      </c>
      <c r="AY160" s="259">
        <f t="shared" si="22"/>
        <v>73998</v>
      </c>
      <c r="AZ160" s="259">
        <f>MAX('MDA2'!J160,T160)</f>
        <v>0</v>
      </c>
      <c r="BA160" s="259">
        <f>MAX('MDA1'!K160,'MDA2'!K160,'MDA3'!I160,'MDA3'!L160,V160,AD160)</f>
        <v>73998</v>
      </c>
      <c r="BB160" s="259">
        <f>MAX('MDA1'!L160,'MDA2'!L160,'MDA3'!J160,'MDA3'!M160,AF160)</f>
        <v>0</v>
      </c>
      <c r="BC160" s="259">
        <f t="shared" si="17"/>
        <v>73998</v>
      </c>
      <c r="BD160" s="260">
        <f t="shared" si="18"/>
        <v>62.804538923982378</v>
      </c>
    </row>
    <row r="161" spans="1:56" x14ac:dyDescent="0.2">
      <c r="A161" s="10" t="str">
        <f>IF(COUNTRY_INFO!A161=0," ",COUNTRY_INFO!A161)</f>
        <v>Ethiopia</v>
      </c>
      <c r="B161" s="10" t="str">
        <f>IF(COUNTRY_INFO!B161=0," ",COUNTRY_INFO!B161)</f>
        <v>AmharaSouth Gondar</v>
      </c>
      <c r="C161" s="87" t="str">
        <f>IF(COUNTRY_INFO!C161=0," ",COUNTRY_INFO!C161)</f>
        <v>Gunabegemidir</v>
      </c>
      <c r="D161" s="67">
        <f>COUNTRY_INFO!L161</f>
        <v>0</v>
      </c>
      <c r="E161" s="61"/>
      <c r="F161" s="61"/>
      <c r="G161" s="11">
        <f>MAX('MDA1'!M161,'MDA2'!M161)</f>
        <v>0</v>
      </c>
      <c r="H161" s="11">
        <f>IF(AND(COUNTRY_INFO!H161&gt;0,COUNTRY_INFO!H161&lt;4),IF(D161&gt;MAX('MDA1'!M161,'MDA2'!M161),MAX('MDA1'!M161,'MDA2'!M161),D161),0)</f>
        <v>0</v>
      </c>
      <c r="I161" s="73">
        <f>IF(AND(COUNTRY_INFO!H161&gt;0,COUNTRY_INFO!H161&lt;4), IF(G161/D161*100&lt;&gt;0, IF(G161/D161*100&gt;100,100,G161/D161*100), "-"),0)</f>
        <v>0</v>
      </c>
      <c r="J161" s="67">
        <f>COUNTRY_INFO!M161</f>
        <v>0</v>
      </c>
      <c r="K161" s="61"/>
      <c r="L161" s="61"/>
      <c r="M161" s="11">
        <f>MAX('MDA1'!M161,MAX('MDA3'!I161,'MDA3'!L161)+MAX('MDA3'!J161,'MDA3'!M161))</f>
        <v>0</v>
      </c>
      <c r="N161" s="11">
        <f>IF(AND(COUNTRY_INFO!I161&gt;0,COUNTRY_INFO!I161&lt;4),IF(J161&gt;MAX('MDA1'!M161,MAX('MDA3'!I161,'MDA3'!L161)+MAX('MDA3'!J161,'MDA3'!M161)),MAX('MDA1'!M161,MAX('MDA3'!I161,'MDA3'!L161)+MAX('MDA3'!J161,'MDA3'!M161)),J161),0)</f>
        <v>0</v>
      </c>
      <c r="O161" s="73">
        <f>IF(AND(COUNTRY_INFO!I161&gt;0,COUNTRY_INFO!I161&lt;4), IF(M161/J161*100&lt;&gt;0, IF(M161/J161*100&gt;100,100,M161/J161*100), "-"),0)</f>
        <v>0</v>
      </c>
      <c r="P161" s="67">
        <f>COUNTRY_INFO!N161</f>
        <v>0</v>
      </c>
      <c r="Q161" s="61"/>
      <c r="R161" s="61"/>
      <c r="S161" s="11">
        <f>SUM(MAX('MDA2'!J161, 'T1'!L161, MAX(T3_R1!K161, T3_R2!K161)), MAX('MDA1'!K161, 'MDA2'!K161, 'T1'!M161, MAX(T3_R1!L161, T3_R2!L161)), MAX('MDA1'!L161, 'MDA2'!L161, 'T1'!N161, MAX(T3_R1!M161, T3_R2!M161)))</f>
        <v>0</v>
      </c>
      <c r="T161" s="11">
        <f>IF(AND(COUNTRY_INFO!J161&gt;1,COUNTRY_INFO!J161&lt;4),IF(COUNTRY_INFO!E161&gt;MAX('MDA2'!J161,'T1'!L161,MAX(T3_R1!K161,T3_R2!K161)),MAX('MDA2'!J161,'T1'!L161,MAX(T3_R1!K161,T3_R2!K161)),COUNTRY_INFO!E161),0)</f>
        <v>0</v>
      </c>
      <c r="U161" s="217">
        <f>IF(AND(COUNTRY_INFO!J161&gt;1,COUNTRY_INFO!J161&lt;4), IF(T161/COUNTRY_INFO!E161*100&lt;&gt;0, IF(T161/COUNTRY_INFO!E161*100&gt;100,100,T161/COUNTRY_INFO!E161*100), "-"),0)</f>
        <v>0</v>
      </c>
      <c r="V161" s="11">
        <f>IF(AND(COUNTRY_INFO!J161&gt;1,COUNTRY_INFO!J161&lt;4),IF(COUNTRY_INFO!F161&gt;MAX('MDA1'!K161,'MDA2'!K161,'T1'!M161,MAX(T3_R1!L161,T3_R2!L161)),MAX('MDA1'!K161,'MDA2'!K161,'T1'!M161,MAX(T3_R1!L161,T3_R2!L161)),COUNTRY_INFO!F161),0)</f>
        <v>0</v>
      </c>
      <c r="W161" s="217">
        <f>IF(AND(COUNTRY_INFO!J161&gt;1,COUNTRY_INFO!J161&lt;4), IF(V161/COUNTRY_INFO!F161*100&lt;&gt;0, IF(V161/COUNTRY_INFO!F161*100&gt;100,100,V161/COUNTRY_INFO!F161*100), "-"),0)</f>
        <v>0</v>
      </c>
      <c r="X161" s="11">
        <f t="shared" si="19"/>
        <v>0</v>
      </c>
      <c r="Y161" s="73">
        <f>IF(AND(COUNTRY_INFO!J161&gt;1,COUNTRY_INFO!J161&lt;4), IF(S161/P161*100&lt;&gt;0, IF(X161/P161*100&gt;100,100,X161/P161*100), "-"),0)</f>
        <v>0</v>
      </c>
      <c r="Z161" s="67">
        <f>COUNTRY_INFO!O161</f>
        <v>0</v>
      </c>
      <c r="AA161" s="61"/>
      <c r="AB161" s="61"/>
      <c r="AC161" s="11">
        <f>MAX('T1'!L161,'T2'!J161)+MAX('T1'!M161,'T2'!K161)+MAX('T1'!N161,'T2'!L161)</f>
        <v>0</v>
      </c>
      <c r="AD161" s="11">
        <f>IF(COUNTRY_INFO!K161=1,IF(COUNTRY_INFO!F161*0.33&gt;MAX('T1'!M161,'T2'!K161),MAX('T1'!M161,'T2'!K161),COUNTRY_INFO!F161*0.33),IF(COUNTRY_INFO!K161=2,IF(COUNTRY_INFO!F161*0.5&gt;MAX('T1'!M161,'T2'!K161),MAX('T1'!M161,'T2'!K161),COUNTRY_INFO!F161*0.5),IF(COUNTRY_INFO!K161=3,IF(COUNTRY_INFO!F161&gt;MAX('T1'!M161,'T2'!K161),MAX('T1'!M161,'T2'!K161),COUNTRY_INFO!F161),0)))</f>
        <v>0</v>
      </c>
      <c r="AE161" s="217">
        <f>IF(AND(COUNTRY_INFO!K161&gt;0,COUNTRY_INFO!K161&lt;4),IF(Z161&gt;0,IF(COUNTRY_INFO!K161=1, AD161/(COUNTRY_INFO!F161*0.33)*100, IF(COUNTRY_INFO!K161=2, AD161/(COUNTRY_INFO!F161*0.5)*100, IF(COUNTRY_INFO!K161=3, AD161/COUNTRY_INFO!F161*100))),"-"),0)</f>
        <v>0</v>
      </c>
      <c r="AF161" s="11">
        <f>IF(COUNTRY_INFO!K161=2,IF(COUNTRY_INFO!G161*0.2&gt;MAX('T1'!N161,'T2'!L161),MAX('T1'!N161,'T2'!L161),COUNTRY_INFO!G161*0.2),IF(COUNTRY_INFO!K161=3,IF(COUNTRY_INFO!G161&gt;MAX('T1'!N161,'T2'!L161),MAX('T1'!N161,'T2'!L161),COUNTRY_INFO!G161),0))</f>
        <v>0</v>
      </c>
      <c r="AG161" s="217">
        <f>IF(AND(COUNTRY_INFO!K161&gt;0,COUNTRY_INFO!K161&lt;4),IF(Z161&gt;0,IF(COUNTRY_INFO!K161=1, 0, IF(COUNTRY_INFO!K161=2, AF161/(COUNTRY_INFO!G161*0.2)*100, IF(COUNTRY_INFO!K161=3, AF161/COUNTRY_INFO!G161*100))),"-"),0)</f>
        <v>0</v>
      </c>
      <c r="AH161" s="11">
        <f t="shared" si="20"/>
        <v>0</v>
      </c>
      <c r="AI161" s="73">
        <f>IF(AND(COUNTRY_INFO!K161&gt;0,COUNTRY_INFO!K161&lt;4), IF(AC161/Z161*100&lt;&gt;0, IF(AH161/Z161*100&gt;100,100,AH161/Z161*100), "-"),0)</f>
        <v>0</v>
      </c>
      <c r="AJ161" s="261"/>
      <c r="AK161" s="260">
        <f>IF(AND(D161&lt;&gt;0, D161&lt;&gt;"Unknown",D161&lt;&gt;"Stopped",D161&lt;&gt;"Not required"),D161/COUNTRY_INFO!D161, 0)</f>
        <v>0</v>
      </c>
      <c r="AL161" s="260">
        <f>IF(AND(J161&lt;&gt;0,J161&lt;&gt;"Unknown",J161&lt;&gt;"Stopped",J161&lt;&gt;"Not required"),J161/COUNTRY_INFO!D161, 0)</f>
        <v>0</v>
      </c>
      <c r="AM161" s="260">
        <f>IF(AND(P161&lt;&gt;0,P161&lt;&gt;"Unknown",P161&lt;&gt;"Not required"),P161/(COUNTRY_INFO!E161+COUNTRY_INFO!F161), 0)</f>
        <v>0</v>
      </c>
      <c r="AN161" s="260">
        <f>IF(AND(Z161&lt;&gt;0,Z161&lt;&gt;"Unknown",Z161&lt;&gt;"Not required"),IF(COUNTRY_INFO!K161=1,1,IF(COUNTRY_INFO!K161=2,0.5*COUNTRY_INFO!F161/(0.5*COUNTRY_INFO!F161+0.2*COUNTRY_INFO!G161),IF(COUNTRY_INFO!K161=3,COUNTRY_INFO!F161/(COUNTRY_INFO!F161+COUNTRY_INFO!G161)))),0)</f>
        <v>0</v>
      </c>
      <c r="AO161" s="260">
        <f>IF(AND(Z161&lt;&gt;0,Z161&lt;&gt;"Unknown",Z161&lt;&gt;"Not required"),IF(COUNTRY_INFO!K161=1,0,IF(COUNTRY_INFO!K161=2,0.2*COUNTRY_INFO!G161/(0.5*COUNTRY_INFO!F161+0.2*COUNTRY_INFO!G161),IF(COUNTRY_INFO!K161=3,COUNTRY_INFO!G161/(COUNTRY_INFO!F161+COUNTRY_INFO!G161)))),0)</f>
        <v>0</v>
      </c>
      <c r="AP161" s="259">
        <f>MAX(COUNTRY_INFO!D161*AK161*PROFILE!$G$7,COUNTRY_INFO!D161*AL161*PROFILE!$G$7)</f>
        <v>0</v>
      </c>
      <c r="AQ161" s="259">
        <f>MAX(COUNTRY_INFO!D161*AK161*PROFILE!$G$8,COUNTRY_INFO!D161*AL161*PROFILE!$G$8,COUNTRY_INFO!D161*AM161*PROFILE!$G$8)</f>
        <v>0</v>
      </c>
      <c r="AR161" s="259">
        <f>MAX(COUNTRY_INFO!D161*AK161*PROFILE!$G$9,COUNTRY_INFO!D161*AL161*PROFILE!$G$9,COUNTRY_INFO!D161*AM161*PROFILE!$G$9,IF(AND(DISTRICT!Z161&lt;&gt;"Unknown",Z161&lt;&gt;"Not required"),COUNTRY_INFO!O161*DISTRICT!AN161,0))</f>
        <v>0</v>
      </c>
      <c r="AS161" s="259">
        <f>MAX(COUNTRY_INFO!D161*AK161*PROFILE!$G$10,COUNTRY_INFO!D161*AL161*PROFILE!$G$10,IF(AND(DISTRICT!Z161&lt;&gt;"Unknown",Z161&lt;&gt;"Not required"),COUNTRY_INFO!O161*DISTRICT!AO161,0))</f>
        <v>0</v>
      </c>
      <c r="AT161" s="259">
        <f t="shared" si="21"/>
        <v>0</v>
      </c>
      <c r="AU161" s="258">
        <f t="shared" si="16"/>
        <v>0</v>
      </c>
      <c r="AV161" s="259">
        <f>MAX('MDA2'!J161,'T1'!L161,'T2'!J161,T3_R1!K161,T3_R2!K161)</f>
        <v>0</v>
      </c>
      <c r="AW161" s="259">
        <f>MAX('MDA1'!K161,'MDA2'!K161,'MDA3'!I161,'MDA3'!L161,'T1'!M161,'T2'!K161,T3_R1!L161,T3_R2!L161)</f>
        <v>0</v>
      </c>
      <c r="AX161" s="259">
        <f>MAX('MDA1'!L161,'MDA2'!L161,'MDA3'!J161,'MDA3'!M161,'T1'!N161,'T2'!L161,T3_R1!M161,T3_R2!M161)</f>
        <v>0</v>
      </c>
      <c r="AY161" s="259">
        <f t="shared" si="22"/>
        <v>0</v>
      </c>
      <c r="AZ161" s="259">
        <f>MAX('MDA2'!J161,T161)</f>
        <v>0</v>
      </c>
      <c r="BA161" s="259">
        <f>MAX('MDA1'!K161,'MDA2'!K161,'MDA3'!I161,'MDA3'!L161,V161,AD161)</f>
        <v>0</v>
      </c>
      <c r="BB161" s="259">
        <f>MAX('MDA1'!L161,'MDA2'!L161,'MDA3'!J161,'MDA3'!M161,AF161)</f>
        <v>0</v>
      </c>
      <c r="BC161" s="259">
        <f t="shared" si="17"/>
        <v>0</v>
      </c>
      <c r="BD161" s="260">
        <f t="shared" si="18"/>
        <v>0</v>
      </c>
    </row>
    <row r="162" spans="1:56" x14ac:dyDescent="0.2">
      <c r="A162" s="10" t="str">
        <f>IF(COUNTRY_INFO!A162=0," ",COUNTRY_INFO!A162)</f>
        <v>Ethiopia</v>
      </c>
      <c r="B162" s="10" t="str">
        <f>IF(COUNTRY_INFO!B162=0," ",COUNTRY_INFO!B162)</f>
        <v>AmharaSouth Gondar</v>
      </c>
      <c r="C162" s="87" t="str">
        <f>IF(COUNTRY_INFO!C162=0," ",COUNTRY_INFO!C162)</f>
        <v>Lay Gaint</v>
      </c>
      <c r="D162" s="67">
        <f>COUNTRY_INFO!L162</f>
        <v>0</v>
      </c>
      <c r="E162" s="61"/>
      <c r="F162" s="61"/>
      <c r="G162" s="11">
        <f>MAX('MDA1'!M162,'MDA2'!M162)</f>
        <v>0</v>
      </c>
      <c r="H162" s="11">
        <f>IF(AND(COUNTRY_INFO!H162&gt;0,COUNTRY_INFO!H162&lt;4),IF(D162&gt;MAX('MDA1'!M162,'MDA2'!M162),MAX('MDA1'!M162,'MDA2'!M162),D162),0)</f>
        <v>0</v>
      </c>
      <c r="I162" s="73">
        <f>IF(AND(COUNTRY_INFO!H162&gt;0,COUNTRY_INFO!H162&lt;4), IF(G162/D162*100&lt;&gt;0, IF(G162/D162*100&gt;100,100,G162/D162*100), "-"),0)</f>
        <v>0</v>
      </c>
      <c r="J162" s="67">
        <f>COUNTRY_INFO!M162</f>
        <v>0</v>
      </c>
      <c r="K162" s="61"/>
      <c r="L162" s="61"/>
      <c r="M162" s="11">
        <f>MAX('MDA1'!M162,MAX('MDA3'!I162,'MDA3'!L162)+MAX('MDA3'!J162,'MDA3'!M162))</f>
        <v>0</v>
      </c>
      <c r="N162" s="11">
        <f>IF(AND(COUNTRY_INFO!I162&gt;0,COUNTRY_INFO!I162&lt;4),IF(J162&gt;MAX('MDA1'!M162,MAX('MDA3'!I162,'MDA3'!L162)+MAX('MDA3'!J162,'MDA3'!M162)),MAX('MDA1'!M162,MAX('MDA3'!I162,'MDA3'!L162)+MAX('MDA3'!J162,'MDA3'!M162)),J162),0)</f>
        <v>0</v>
      </c>
      <c r="O162" s="73">
        <f>IF(AND(COUNTRY_INFO!I162&gt;0,COUNTRY_INFO!I162&lt;4), IF(M162/J162*100&lt;&gt;0, IF(M162/J162*100&gt;100,100,M162/J162*100), "-"),0)</f>
        <v>0</v>
      </c>
      <c r="P162" s="67">
        <f>COUNTRY_INFO!N162</f>
        <v>0</v>
      </c>
      <c r="Q162" s="61"/>
      <c r="R162" s="61"/>
      <c r="S162" s="11">
        <f>SUM(MAX('MDA2'!J162, 'T1'!L162, MAX(T3_R1!K162, T3_R2!K162)), MAX('MDA1'!K162, 'MDA2'!K162, 'T1'!M162, MAX(T3_R1!L162, T3_R2!L162)), MAX('MDA1'!L162, 'MDA2'!L162, 'T1'!N162, MAX(T3_R1!M162, T3_R2!M162)))</f>
        <v>0</v>
      </c>
      <c r="T162" s="11">
        <f>IF(AND(COUNTRY_INFO!J162&gt;1,COUNTRY_INFO!J162&lt;4),IF(COUNTRY_INFO!E162&gt;MAX('MDA2'!J162,'T1'!L162,MAX(T3_R1!K162,T3_R2!K162)),MAX('MDA2'!J162,'T1'!L162,MAX(T3_R1!K162,T3_R2!K162)),COUNTRY_INFO!E162),0)</f>
        <v>0</v>
      </c>
      <c r="U162" s="217">
        <f>IF(AND(COUNTRY_INFO!J162&gt;1,COUNTRY_INFO!J162&lt;4), IF(T162/COUNTRY_INFO!E162*100&lt;&gt;0, IF(T162/COUNTRY_INFO!E162*100&gt;100,100,T162/COUNTRY_INFO!E162*100), "-"),0)</f>
        <v>0</v>
      </c>
      <c r="V162" s="11">
        <f>IF(AND(COUNTRY_INFO!J162&gt;1,COUNTRY_INFO!J162&lt;4),IF(COUNTRY_INFO!F162&gt;MAX('MDA1'!K162,'MDA2'!K162,'T1'!M162,MAX(T3_R1!L162,T3_R2!L162)),MAX('MDA1'!K162,'MDA2'!K162,'T1'!M162,MAX(T3_R1!L162,T3_R2!L162)),COUNTRY_INFO!F162),0)</f>
        <v>0</v>
      </c>
      <c r="W162" s="217">
        <f>IF(AND(COUNTRY_INFO!J162&gt;1,COUNTRY_INFO!J162&lt;4), IF(V162/COUNTRY_INFO!F162*100&lt;&gt;0, IF(V162/COUNTRY_INFO!F162*100&gt;100,100,V162/COUNTRY_INFO!F162*100), "-"),0)</f>
        <v>0</v>
      </c>
      <c r="X162" s="11">
        <f t="shared" si="19"/>
        <v>0</v>
      </c>
      <c r="Y162" s="73">
        <f>IF(AND(COUNTRY_INFO!J162&gt;1,COUNTRY_INFO!J162&lt;4), IF(S162/P162*100&lt;&gt;0, IF(X162/P162*100&gt;100,100,X162/P162*100), "-"),0)</f>
        <v>0</v>
      </c>
      <c r="Z162" s="67">
        <f>COUNTRY_INFO!O162</f>
        <v>0</v>
      </c>
      <c r="AA162" s="61"/>
      <c r="AB162" s="61"/>
      <c r="AC162" s="11">
        <f>MAX('T1'!L162,'T2'!J162)+MAX('T1'!M162,'T2'!K162)+MAX('T1'!N162,'T2'!L162)</f>
        <v>0</v>
      </c>
      <c r="AD162" s="11">
        <f>IF(COUNTRY_INFO!K162=1,IF(COUNTRY_INFO!F162*0.33&gt;MAX('T1'!M162,'T2'!K162),MAX('T1'!M162,'T2'!K162),COUNTRY_INFO!F162*0.33),IF(COUNTRY_INFO!K162=2,IF(COUNTRY_INFO!F162*0.5&gt;MAX('T1'!M162,'T2'!K162),MAX('T1'!M162,'T2'!K162),COUNTRY_INFO!F162*0.5),IF(COUNTRY_INFO!K162=3,IF(COUNTRY_INFO!F162&gt;MAX('T1'!M162,'T2'!K162),MAX('T1'!M162,'T2'!K162),COUNTRY_INFO!F162),0)))</f>
        <v>0</v>
      </c>
      <c r="AE162" s="217">
        <f>IF(AND(COUNTRY_INFO!K162&gt;0,COUNTRY_INFO!K162&lt;4),IF(Z162&gt;0,IF(COUNTRY_INFO!K162=1, AD162/(COUNTRY_INFO!F162*0.33)*100, IF(COUNTRY_INFO!K162=2, AD162/(COUNTRY_INFO!F162*0.5)*100, IF(COUNTRY_INFO!K162=3, AD162/COUNTRY_INFO!F162*100))),"-"),0)</f>
        <v>0</v>
      </c>
      <c r="AF162" s="11">
        <f>IF(COUNTRY_INFO!K162=2,IF(COUNTRY_INFO!G162*0.2&gt;MAX('T1'!N162,'T2'!L162),MAX('T1'!N162,'T2'!L162),COUNTRY_INFO!G162*0.2),IF(COUNTRY_INFO!K162=3,IF(COUNTRY_INFO!G162&gt;MAX('T1'!N162,'T2'!L162),MAX('T1'!N162,'T2'!L162),COUNTRY_INFO!G162),0))</f>
        <v>0</v>
      </c>
      <c r="AG162" s="217">
        <f>IF(AND(COUNTRY_INFO!K162&gt;0,COUNTRY_INFO!K162&lt;4),IF(Z162&gt;0,IF(COUNTRY_INFO!K162=1, 0, IF(COUNTRY_INFO!K162=2, AF162/(COUNTRY_INFO!G162*0.2)*100, IF(COUNTRY_INFO!K162=3, AF162/COUNTRY_INFO!G162*100))),"-"),0)</f>
        <v>0</v>
      </c>
      <c r="AH162" s="11">
        <f t="shared" si="20"/>
        <v>0</v>
      </c>
      <c r="AI162" s="73">
        <f>IF(AND(COUNTRY_INFO!K162&gt;0,COUNTRY_INFO!K162&lt;4), IF(AC162/Z162*100&lt;&gt;0, IF(AH162/Z162*100&gt;100,100,AH162/Z162*100), "-"),0)</f>
        <v>0</v>
      </c>
      <c r="AJ162" s="261"/>
      <c r="AK162" s="260">
        <f>IF(AND(D162&lt;&gt;0, D162&lt;&gt;"Unknown",D162&lt;&gt;"Stopped",D162&lt;&gt;"Not required"),D162/COUNTRY_INFO!D162, 0)</f>
        <v>0</v>
      </c>
      <c r="AL162" s="260">
        <f>IF(AND(J162&lt;&gt;0,J162&lt;&gt;"Unknown",J162&lt;&gt;"Stopped",J162&lt;&gt;"Not required"),J162/COUNTRY_INFO!D162, 0)</f>
        <v>0</v>
      </c>
      <c r="AM162" s="260">
        <f>IF(AND(P162&lt;&gt;0,P162&lt;&gt;"Unknown",P162&lt;&gt;"Not required"),P162/(COUNTRY_INFO!E162+COUNTRY_INFO!F162), 0)</f>
        <v>0</v>
      </c>
      <c r="AN162" s="260">
        <f>IF(AND(Z162&lt;&gt;0,Z162&lt;&gt;"Unknown",Z162&lt;&gt;"Not required"),IF(COUNTRY_INFO!K162=1,1,IF(COUNTRY_INFO!K162=2,0.5*COUNTRY_INFO!F162/(0.5*COUNTRY_INFO!F162+0.2*COUNTRY_INFO!G162),IF(COUNTRY_INFO!K162=3,COUNTRY_INFO!F162/(COUNTRY_INFO!F162+COUNTRY_INFO!G162)))),0)</f>
        <v>0</v>
      </c>
      <c r="AO162" s="260">
        <f>IF(AND(Z162&lt;&gt;0,Z162&lt;&gt;"Unknown",Z162&lt;&gt;"Not required"),IF(COUNTRY_INFO!K162=1,0,IF(COUNTRY_INFO!K162=2,0.2*COUNTRY_INFO!G162/(0.5*COUNTRY_INFO!F162+0.2*COUNTRY_INFO!G162),IF(COUNTRY_INFO!K162=3,COUNTRY_INFO!G162/(COUNTRY_INFO!F162+COUNTRY_INFO!G162)))),0)</f>
        <v>0</v>
      </c>
      <c r="AP162" s="259">
        <f>MAX(COUNTRY_INFO!D162*AK162*PROFILE!$G$7,COUNTRY_INFO!D162*AL162*PROFILE!$G$7)</f>
        <v>0</v>
      </c>
      <c r="AQ162" s="259">
        <f>MAX(COUNTRY_INFO!D162*AK162*PROFILE!$G$8,COUNTRY_INFO!D162*AL162*PROFILE!$G$8,COUNTRY_INFO!D162*AM162*PROFILE!$G$8)</f>
        <v>0</v>
      </c>
      <c r="AR162" s="259">
        <f>MAX(COUNTRY_INFO!D162*AK162*PROFILE!$G$9,COUNTRY_INFO!D162*AL162*PROFILE!$G$9,COUNTRY_INFO!D162*AM162*PROFILE!$G$9,IF(AND(DISTRICT!Z162&lt;&gt;"Unknown",Z162&lt;&gt;"Not required"),COUNTRY_INFO!O162*DISTRICT!AN162,0))</f>
        <v>0</v>
      </c>
      <c r="AS162" s="259">
        <f>MAX(COUNTRY_INFO!D162*AK162*PROFILE!$G$10,COUNTRY_INFO!D162*AL162*PROFILE!$G$10,IF(AND(DISTRICT!Z162&lt;&gt;"Unknown",Z162&lt;&gt;"Not required"),COUNTRY_INFO!O162*DISTRICT!AO162,0))</f>
        <v>0</v>
      </c>
      <c r="AT162" s="259">
        <f t="shared" si="21"/>
        <v>0</v>
      </c>
      <c r="AU162" s="258">
        <f t="shared" si="16"/>
        <v>0</v>
      </c>
      <c r="AV162" s="259">
        <f>MAX('MDA2'!J162,'T1'!L162,'T2'!J162,T3_R1!K162,T3_R2!K162)</f>
        <v>0</v>
      </c>
      <c r="AW162" s="259">
        <f>MAX('MDA1'!K162,'MDA2'!K162,'MDA3'!I162,'MDA3'!L162,'T1'!M162,'T2'!K162,T3_R1!L162,T3_R2!L162)</f>
        <v>0</v>
      </c>
      <c r="AX162" s="259">
        <f>MAX('MDA1'!L162,'MDA2'!L162,'MDA3'!J162,'MDA3'!M162,'T1'!N162,'T2'!L162,T3_R1!M162,T3_R2!M162)</f>
        <v>0</v>
      </c>
      <c r="AY162" s="259">
        <f t="shared" si="22"/>
        <v>0</v>
      </c>
      <c r="AZ162" s="259">
        <f>MAX('MDA2'!J162,T162)</f>
        <v>0</v>
      </c>
      <c r="BA162" s="259">
        <f>MAX('MDA1'!K162,'MDA2'!K162,'MDA3'!I162,'MDA3'!L162,V162,AD162)</f>
        <v>0</v>
      </c>
      <c r="BB162" s="259">
        <f>MAX('MDA1'!L162,'MDA2'!L162,'MDA3'!J162,'MDA3'!M162,AF162)</f>
        <v>0</v>
      </c>
      <c r="BC162" s="259">
        <f t="shared" si="17"/>
        <v>0</v>
      </c>
      <c r="BD162" s="260">
        <f t="shared" si="18"/>
        <v>0</v>
      </c>
    </row>
    <row r="163" spans="1:56" x14ac:dyDescent="0.2">
      <c r="A163" s="10" t="str">
        <f>IF(COUNTRY_INFO!A163=0," ",COUNTRY_INFO!A163)</f>
        <v>Ethiopia</v>
      </c>
      <c r="B163" s="10" t="str">
        <f>IF(COUNTRY_INFO!B163=0," ",COUNTRY_INFO!B163)</f>
        <v>AmharaSouth Gondar</v>
      </c>
      <c r="C163" s="87" t="str">
        <f>IF(COUNTRY_INFO!C163=0," ",COUNTRY_INFO!C163)</f>
        <v>Libo Kemkem</v>
      </c>
      <c r="D163" s="67">
        <f>COUNTRY_INFO!L163</f>
        <v>0</v>
      </c>
      <c r="E163" s="61"/>
      <c r="F163" s="61"/>
      <c r="G163" s="11">
        <f>MAX('MDA1'!M163,'MDA2'!M163)</f>
        <v>0</v>
      </c>
      <c r="H163" s="11">
        <f>IF(AND(COUNTRY_INFO!H163&gt;0,COUNTRY_INFO!H163&lt;4),IF(D163&gt;MAX('MDA1'!M163,'MDA2'!M163),MAX('MDA1'!M163,'MDA2'!M163),D163),0)</f>
        <v>0</v>
      </c>
      <c r="I163" s="73">
        <f>IF(AND(COUNTRY_INFO!H163&gt;0,COUNTRY_INFO!H163&lt;4), IF(G163/D163*100&lt;&gt;0, IF(G163/D163*100&gt;100,100,G163/D163*100), "-"),0)</f>
        <v>0</v>
      </c>
      <c r="J163" s="67">
        <f>COUNTRY_INFO!M163</f>
        <v>0</v>
      </c>
      <c r="K163" s="61"/>
      <c r="L163" s="61"/>
      <c r="M163" s="11">
        <f>MAX('MDA1'!M163,MAX('MDA3'!I163,'MDA3'!L163)+MAX('MDA3'!J163,'MDA3'!M163))</f>
        <v>0</v>
      </c>
      <c r="N163" s="11">
        <f>IF(AND(COUNTRY_INFO!I163&gt;0,COUNTRY_INFO!I163&lt;4),IF(J163&gt;MAX('MDA1'!M163,MAX('MDA3'!I163,'MDA3'!L163)+MAX('MDA3'!J163,'MDA3'!M163)),MAX('MDA1'!M163,MAX('MDA3'!I163,'MDA3'!L163)+MAX('MDA3'!J163,'MDA3'!M163)),J163),0)</f>
        <v>0</v>
      </c>
      <c r="O163" s="73">
        <f>IF(AND(COUNTRY_INFO!I163&gt;0,COUNTRY_INFO!I163&lt;4), IF(M163/J163*100&lt;&gt;0, IF(M163/J163*100&gt;100,100,M163/J163*100), "-"),0)</f>
        <v>0</v>
      </c>
      <c r="P163" s="67">
        <f>COUNTRY_INFO!N163</f>
        <v>112892</v>
      </c>
      <c r="Q163" s="61"/>
      <c r="R163" s="61"/>
      <c r="S163" s="11">
        <f>SUM(MAX('MDA2'!J163, 'T1'!L163, MAX(T3_R1!K163, T3_R2!K163)), MAX('MDA1'!K163, 'MDA2'!K163, 'T1'!M163, MAX(T3_R1!L163, T3_R2!L163)), MAX('MDA1'!L163, 'MDA2'!L163, 'T1'!N163, MAX(T3_R1!M163, T3_R2!M163)))</f>
        <v>73595</v>
      </c>
      <c r="T163" s="11">
        <f>IF(AND(COUNTRY_INFO!J163&gt;1,COUNTRY_INFO!J163&lt;4),IF(COUNTRY_INFO!E163&gt;MAX('MDA2'!J163,'T1'!L163,MAX(T3_R1!K163,T3_R2!K163)),MAX('MDA2'!J163,'T1'!L163,MAX(T3_R1!K163,T3_R2!K163)),COUNTRY_INFO!E163),0)</f>
        <v>0</v>
      </c>
      <c r="U163" s="217" t="str">
        <f>IF(AND(COUNTRY_INFO!J163&gt;1,COUNTRY_INFO!J163&lt;4), IF(T163/COUNTRY_INFO!E163*100&lt;&gt;0, IF(T163/COUNTRY_INFO!E163*100&gt;100,100,T163/COUNTRY_INFO!E163*100), "-"),0)</f>
        <v>-</v>
      </c>
      <c r="V163" s="11">
        <f>IF(AND(COUNTRY_INFO!J163&gt;1,COUNTRY_INFO!J163&lt;4),IF(COUNTRY_INFO!F163&gt;MAX('MDA1'!K163,'MDA2'!K163,'T1'!M163,MAX(T3_R1!L163,T3_R2!L163)),MAX('MDA1'!K163,'MDA2'!K163,'T1'!M163,MAX(T3_R1!L163,T3_R2!L163)),COUNTRY_INFO!F163),0)</f>
        <v>73595</v>
      </c>
      <c r="W163" s="217">
        <f>IF(AND(COUNTRY_INFO!J163&gt;1,COUNTRY_INFO!J163&lt;4), IF(V163/COUNTRY_INFO!F163*100&lt;&gt;0, IF(V163/COUNTRY_INFO!F163*100&gt;100,100,V163/COUNTRY_INFO!F163*100), "-"),0)</f>
        <v>95.635054708007388</v>
      </c>
      <c r="X163" s="11">
        <f t="shared" si="19"/>
        <v>73595</v>
      </c>
      <c r="Y163" s="73">
        <f>IF(AND(COUNTRY_INFO!J163&gt;1,COUNTRY_INFO!J163&lt;4), IF(S163/P163*100&lt;&gt;0, IF(X163/P163*100&gt;100,100,X163/P163*100), "-"),0)</f>
        <v>65.19062466782411</v>
      </c>
      <c r="Z163" s="67">
        <f>COUNTRY_INFO!O163</f>
        <v>25394.82</v>
      </c>
      <c r="AA163" s="61"/>
      <c r="AB163" s="61"/>
      <c r="AC163" s="11">
        <f>MAX('T1'!L163,'T2'!J163)+MAX('T1'!M163,'T2'!K163)+MAX('T1'!N163,'T2'!L163)</f>
        <v>0</v>
      </c>
      <c r="AD163" s="11">
        <f>IF(COUNTRY_INFO!K163=1,IF(COUNTRY_INFO!F163*0.33&gt;MAX('T1'!M163,'T2'!K163),MAX('T1'!M163,'T2'!K163),COUNTRY_INFO!F163*0.33),IF(COUNTRY_INFO!K163=2,IF(COUNTRY_INFO!F163*0.5&gt;MAX('T1'!M163,'T2'!K163),MAX('T1'!M163,'T2'!K163),COUNTRY_INFO!F163*0.5),IF(COUNTRY_INFO!K163=3,IF(COUNTRY_INFO!F163&gt;MAX('T1'!M163,'T2'!K163),MAX('T1'!M163,'T2'!K163),COUNTRY_INFO!F163),0)))</f>
        <v>0</v>
      </c>
      <c r="AE163" s="217">
        <f>IF(AND(COUNTRY_INFO!K163&gt;0,COUNTRY_INFO!K163&lt;4),IF(Z163&gt;0,IF(COUNTRY_INFO!K163=1, AD163/(COUNTRY_INFO!F163*0.33)*100, IF(COUNTRY_INFO!K163=2, AD163/(COUNTRY_INFO!F163*0.5)*100, IF(COUNTRY_INFO!K163=3, AD163/COUNTRY_INFO!F163*100))),"-"),0)</f>
        <v>0</v>
      </c>
      <c r="AF163" s="11">
        <f>IF(COUNTRY_INFO!K163=2,IF(COUNTRY_INFO!G163*0.2&gt;MAX('T1'!N163,'T2'!L163),MAX('T1'!N163,'T2'!L163),COUNTRY_INFO!G163*0.2),IF(COUNTRY_INFO!K163=3,IF(COUNTRY_INFO!G163&gt;MAX('T1'!N163,'T2'!L163),MAX('T1'!N163,'T2'!L163),COUNTRY_INFO!G163),0))</f>
        <v>0</v>
      </c>
      <c r="AG163" s="217">
        <f>IF(AND(COUNTRY_INFO!K163&gt;0,COUNTRY_INFO!K163&lt;4),IF(Z163&gt;0,IF(COUNTRY_INFO!K163=1, 0, IF(COUNTRY_INFO!K163=2, AF163/(COUNTRY_INFO!G163*0.2)*100, IF(COUNTRY_INFO!K163=3, AF163/COUNTRY_INFO!G163*100))),"-"),0)</f>
        <v>0</v>
      </c>
      <c r="AH163" s="11">
        <f t="shared" si="20"/>
        <v>0</v>
      </c>
      <c r="AI163" s="73" t="str">
        <f>IF(AND(COUNTRY_INFO!K163&gt;0,COUNTRY_INFO!K163&lt;4), IF(AC163/Z163*100&lt;&gt;0, IF(AH163/Z163*100&gt;100,100,AH163/Z163*100), "-"),0)</f>
        <v>-</v>
      </c>
      <c r="AJ163" s="261"/>
      <c r="AK163" s="260">
        <f>IF(AND(D163&lt;&gt;0, D163&lt;&gt;"Unknown",D163&lt;&gt;"Stopped",D163&lt;&gt;"Not required"),D163/COUNTRY_INFO!D163, 0)</f>
        <v>0</v>
      </c>
      <c r="AL163" s="260">
        <f>IF(AND(J163&lt;&gt;0,J163&lt;&gt;"Unknown",J163&lt;&gt;"Stopped",J163&lt;&gt;"Not required"),J163/COUNTRY_INFO!D163, 0)</f>
        <v>0</v>
      </c>
      <c r="AM163" s="260">
        <f>IF(AND(P163&lt;&gt;0,P163&lt;&gt;"Unknown",P163&lt;&gt;"Not required"),P163/(COUNTRY_INFO!E163+COUNTRY_INFO!F163), 0)</f>
        <v>1</v>
      </c>
      <c r="AN163" s="260">
        <f>IF(AND(Z163&lt;&gt;0,Z163&lt;&gt;"Unknown",Z163&lt;&gt;"Not required"),IF(COUNTRY_INFO!K163=1,1,IF(COUNTRY_INFO!K163=2,0.5*COUNTRY_INFO!F163/(0.5*COUNTRY_INFO!F163+0.2*COUNTRY_INFO!G163),IF(COUNTRY_INFO!K163=3,COUNTRY_INFO!F163/(COUNTRY_INFO!F163+COUNTRY_INFO!G163)))),0)</f>
        <v>1</v>
      </c>
      <c r="AO163" s="260">
        <f>IF(AND(Z163&lt;&gt;0,Z163&lt;&gt;"Unknown",Z163&lt;&gt;"Not required"),IF(COUNTRY_INFO!K163=1,0,IF(COUNTRY_INFO!K163=2,0.2*COUNTRY_INFO!G163/(0.5*COUNTRY_INFO!F163+0.2*COUNTRY_INFO!G163),IF(COUNTRY_INFO!K163=3,COUNTRY_INFO!G163/(COUNTRY_INFO!F163+COUNTRY_INFO!G163)))),0)</f>
        <v>0</v>
      </c>
      <c r="AP163" s="259">
        <f>MAX(COUNTRY_INFO!D163*AK163*PROFILE!$G$7,COUNTRY_INFO!D163*AL163*PROFILE!$G$7)</f>
        <v>0</v>
      </c>
      <c r="AQ163" s="259">
        <f>MAX(COUNTRY_INFO!D163*AK163*PROFILE!$G$8,COUNTRY_INFO!D163*AL163*PROFILE!$G$8,COUNTRY_INFO!D163*AM163*PROFILE!$G$8)</f>
        <v>38773.703205246537</v>
      </c>
      <c r="AR163" s="259">
        <f>MAX(COUNTRY_INFO!D163*AK163*PROFILE!$G$9,COUNTRY_INFO!D163*AL163*PROFILE!$G$9,COUNTRY_INFO!D163*AM163*PROFILE!$G$9,IF(AND(DISTRICT!Z163&lt;&gt;"Unknown",Z163&lt;&gt;"Not required"),COUNTRY_INFO!O163*DISTRICT!AN163,0))</f>
        <v>80521.645374286934</v>
      </c>
      <c r="AS163" s="259">
        <f>MAX(COUNTRY_INFO!D163*AK163*PROFILE!$G$10,COUNTRY_INFO!D163*AL163*PROFILE!$G$10,IF(AND(DISTRICT!Z163&lt;&gt;"Unknown",Z163&lt;&gt;"Not required"),COUNTRY_INFO!O163*DISTRICT!AO163,0))</f>
        <v>0</v>
      </c>
      <c r="AT163" s="259">
        <f t="shared" si="21"/>
        <v>119295.34857953347</v>
      </c>
      <c r="AU163" s="258">
        <f t="shared" si="16"/>
        <v>0</v>
      </c>
      <c r="AV163" s="259">
        <f>MAX('MDA2'!J163,'T1'!L163,'T2'!J163,T3_R1!K163,T3_R2!K163)</f>
        <v>0</v>
      </c>
      <c r="AW163" s="259">
        <f>MAX('MDA1'!K163,'MDA2'!K163,'MDA3'!I163,'MDA3'!L163,'T1'!M163,'T2'!K163,T3_R1!L163,T3_R2!L163)</f>
        <v>73595</v>
      </c>
      <c r="AX163" s="259">
        <f>MAX('MDA1'!L163,'MDA2'!L163,'MDA3'!J163,'MDA3'!M163,'T1'!N163,'T2'!L163,T3_R1!M163,T3_R2!M163)</f>
        <v>0</v>
      </c>
      <c r="AY163" s="259">
        <f t="shared" si="22"/>
        <v>73595</v>
      </c>
      <c r="AZ163" s="259">
        <f>MAX('MDA2'!J163,T163)</f>
        <v>0</v>
      </c>
      <c r="BA163" s="259">
        <f>MAX('MDA1'!K163,'MDA2'!K163,'MDA3'!I163,'MDA3'!L163,V163,AD163)</f>
        <v>73595</v>
      </c>
      <c r="BB163" s="259">
        <f>MAX('MDA1'!L163,'MDA2'!L163,'MDA3'!J163,'MDA3'!M163,AF163)</f>
        <v>0</v>
      </c>
      <c r="BC163" s="259">
        <f t="shared" si="17"/>
        <v>73595</v>
      </c>
      <c r="BD163" s="260">
        <f t="shared" si="18"/>
        <v>61.691424583025267</v>
      </c>
    </row>
    <row r="164" spans="1:56" x14ac:dyDescent="0.2">
      <c r="A164" s="10" t="str">
        <f>IF(COUNTRY_INFO!A164=0," ",COUNTRY_INFO!A164)</f>
        <v>Ethiopia</v>
      </c>
      <c r="B164" s="10" t="str">
        <f>IF(COUNTRY_INFO!B164=0," ",COUNTRY_INFO!B164)</f>
        <v>AmharaSouth Gondar</v>
      </c>
      <c r="C164" s="87" t="str">
        <f>IF(COUNTRY_INFO!C164=0," ",COUNTRY_INFO!C164)</f>
        <v>Meketewa</v>
      </c>
      <c r="D164" s="67">
        <f>COUNTRY_INFO!L164</f>
        <v>0</v>
      </c>
      <c r="E164" s="61"/>
      <c r="F164" s="61"/>
      <c r="G164" s="11">
        <f>MAX('MDA1'!M164,'MDA2'!M164)</f>
        <v>0</v>
      </c>
      <c r="H164" s="11">
        <f>IF(AND(COUNTRY_INFO!H164&gt;0,COUNTRY_INFO!H164&lt;4),IF(D164&gt;MAX('MDA1'!M164,'MDA2'!M164),MAX('MDA1'!M164,'MDA2'!M164),D164),0)</f>
        <v>0</v>
      </c>
      <c r="I164" s="73">
        <f>IF(AND(COUNTRY_INFO!H164&gt;0,COUNTRY_INFO!H164&lt;4), IF(G164/D164*100&lt;&gt;0, IF(G164/D164*100&gt;100,100,G164/D164*100), "-"),0)</f>
        <v>0</v>
      </c>
      <c r="J164" s="67">
        <f>COUNTRY_INFO!M164</f>
        <v>0</v>
      </c>
      <c r="K164" s="61"/>
      <c r="L164" s="61"/>
      <c r="M164" s="11">
        <f>MAX('MDA1'!M164,MAX('MDA3'!I164,'MDA3'!L164)+MAX('MDA3'!J164,'MDA3'!M164))</f>
        <v>0</v>
      </c>
      <c r="N164" s="11">
        <f>IF(AND(COUNTRY_INFO!I164&gt;0,COUNTRY_INFO!I164&lt;4),IF(J164&gt;MAX('MDA1'!M164,MAX('MDA3'!I164,'MDA3'!L164)+MAX('MDA3'!J164,'MDA3'!M164)),MAX('MDA1'!M164,MAX('MDA3'!I164,'MDA3'!L164)+MAX('MDA3'!J164,'MDA3'!M164)),J164),0)</f>
        <v>0</v>
      </c>
      <c r="O164" s="73">
        <f>IF(AND(COUNTRY_INFO!I164&gt;0,COUNTRY_INFO!I164&lt;4), IF(M164/J164*100&lt;&gt;0, IF(M164/J164*100&gt;100,100,M164/J164*100), "-"),0)</f>
        <v>0</v>
      </c>
      <c r="P164" s="67">
        <f>COUNTRY_INFO!N164</f>
        <v>0</v>
      </c>
      <c r="Q164" s="61"/>
      <c r="R164" s="61"/>
      <c r="S164" s="11">
        <f>SUM(MAX('MDA2'!J164, 'T1'!L164, MAX(T3_R1!K164, T3_R2!K164)), MAX('MDA1'!K164, 'MDA2'!K164, 'T1'!M164, MAX(T3_R1!L164, T3_R2!L164)), MAX('MDA1'!L164, 'MDA2'!L164, 'T1'!N164, MAX(T3_R1!M164, T3_R2!M164)))</f>
        <v>0</v>
      </c>
      <c r="T164" s="11">
        <f>IF(AND(COUNTRY_INFO!J164&gt;1,COUNTRY_INFO!J164&lt;4),IF(COUNTRY_INFO!E164&gt;MAX('MDA2'!J164,'T1'!L164,MAX(T3_R1!K164,T3_R2!K164)),MAX('MDA2'!J164,'T1'!L164,MAX(T3_R1!K164,T3_R2!K164)),COUNTRY_INFO!E164),0)</f>
        <v>0</v>
      </c>
      <c r="U164" s="217">
        <f>IF(AND(COUNTRY_INFO!J164&gt;1,COUNTRY_INFO!J164&lt;4), IF(T164/COUNTRY_INFO!E164*100&lt;&gt;0, IF(T164/COUNTRY_INFO!E164*100&gt;100,100,T164/COUNTRY_INFO!E164*100), "-"),0)</f>
        <v>0</v>
      </c>
      <c r="V164" s="11">
        <f>IF(AND(COUNTRY_INFO!J164&gt;1,COUNTRY_INFO!J164&lt;4),IF(COUNTRY_INFO!F164&gt;MAX('MDA1'!K164,'MDA2'!K164,'T1'!M164,MAX(T3_R1!L164,T3_R2!L164)),MAX('MDA1'!K164,'MDA2'!K164,'T1'!M164,MAX(T3_R1!L164,T3_R2!L164)),COUNTRY_INFO!F164),0)</f>
        <v>0</v>
      </c>
      <c r="W164" s="217">
        <f>IF(AND(COUNTRY_INFO!J164&gt;1,COUNTRY_INFO!J164&lt;4), IF(V164/COUNTRY_INFO!F164*100&lt;&gt;0, IF(V164/COUNTRY_INFO!F164*100&gt;100,100,V164/COUNTRY_INFO!F164*100), "-"),0)</f>
        <v>0</v>
      </c>
      <c r="X164" s="11">
        <f t="shared" si="19"/>
        <v>0</v>
      </c>
      <c r="Y164" s="73">
        <f>IF(AND(COUNTRY_INFO!J164&gt;1,COUNTRY_INFO!J164&lt;4), IF(S164/P164*100&lt;&gt;0, IF(X164/P164*100&gt;100,100,X164/P164*100), "-"),0)</f>
        <v>0</v>
      </c>
      <c r="Z164" s="67">
        <f>COUNTRY_INFO!O164</f>
        <v>0</v>
      </c>
      <c r="AA164" s="61"/>
      <c r="AB164" s="61"/>
      <c r="AC164" s="11">
        <f>MAX('T1'!L164,'T2'!J164)+MAX('T1'!M164,'T2'!K164)+MAX('T1'!N164,'T2'!L164)</f>
        <v>0</v>
      </c>
      <c r="AD164" s="11">
        <f>IF(COUNTRY_INFO!K164=1,IF(COUNTRY_INFO!F164*0.33&gt;MAX('T1'!M164,'T2'!K164),MAX('T1'!M164,'T2'!K164),COUNTRY_INFO!F164*0.33),IF(COUNTRY_INFO!K164=2,IF(COUNTRY_INFO!F164*0.5&gt;MAX('T1'!M164,'T2'!K164),MAX('T1'!M164,'T2'!K164),COUNTRY_INFO!F164*0.5),IF(COUNTRY_INFO!K164=3,IF(COUNTRY_INFO!F164&gt;MAX('T1'!M164,'T2'!K164),MAX('T1'!M164,'T2'!K164),COUNTRY_INFO!F164),0)))</f>
        <v>0</v>
      </c>
      <c r="AE164" s="217">
        <f>IF(AND(COUNTRY_INFO!K164&gt;0,COUNTRY_INFO!K164&lt;4),IF(Z164&gt;0,IF(COUNTRY_INFO!K164=1, AD164/(COUNTRY_INFO!F164*0.33)*100, IF(COUNTRY_INFO!K164=2, AD164/(COUNTRY_INFO!F164*0.5)*100, IF(COUNTRY_INFO!K164=3, AD164/COUNTRY_INFO!F164*100))),"-"),0)</f>
        <v>0</v>
      </c>
      <c r="AF164" s="11">
        <f>IF(COUNTRY_INFO!K164=2,IF(COUNTRY_INFO!G164*0.2&gt;MAX('T1'!N164,'T2'!L164),MAX('T1'!N164,'T2'!L164),COUNTRY_INFO!G164*0.2),IF(COUNTRY_INFO!K164=3,IF(COUNTRY_INFO!G164&gt;MAX('T1'!N164,'T2'!L164),MAX('T1'!N164,'T2'!L164),COUNTRY_INFO!G164),0))</f>
        <v>0</v>
      </c>
      <c r="AG164" s="217">
        <f>IF(AND(COUNTRY_INFO!K164&gt;0,COUNTRY_INFO!K164&lt;4),IF(Z164&gt;0,IF(COUNTRY_INFO!K164=1, 0, IF(COUNTRY_INFO!K164=2, AF164/(COUNTRY_INFO!G164*0.2)*100, IF(COUNTRY_INFO!K164=3, AF164/COUNTRY_INFO!G164*100))),"-"),0)</f>
        <v>0</v>
      </c>
      <c r="AH164" s="11">
        <f t="shared" si="20"/>
        <v>0</v>
      </c>
      <c r="AI164" s="73">
        <f>IF(AND(COUNTRY_INFO!K164&gt;0,COUNTRY_INFO!K164&lt;4), IF(AC164/Z164*100&lt;&gt;0, IF(AH164/Z164*100&gt;100,100,AH164/Z164*100), "-"),0)</f>
        <v>0</v>
      </c>
      <c r="AJ164" s="261"/>
      <c r="AK164" s="260">
        <f>IF(AND(D164&lt;&gt;0, D164&lt;&gt;"Unknown",D164&lt;&gt;"Stopped",D164&lt;&gt;"Not required"),D164/COUNTRY_INFO!D164, 0)</f>
        <v>0</v>
      </c>
      <c r="AL164" s="260">
        <f>IF(AND(J164&lt;&gt;0,J164&lt;&gt;"Unknown",J164&lt;&gt;"Stopped",J164&lt;&gt;"Not required"),J164/COUNTRY_INFO!D164, 0)</f>
        <v>0</v>
      </c>
      <c r="AM164" s="260">
        <f>IF(AND(P164&lt;&gt;0,P164&lt;&gt;"Unknown",P164&lt;&gt;"Not required"),P164/(COUNTRY_INFO!E164+COUNTRY_INFO!F164), 0)</f>
        <v>0</v>
      </c>
      <c r="AN164" s="260">
        <f>IF(AND(Z164&lt;&gt;0,Z164&lt;&gt;"Unknown",Z164&lt;&gt;"Not required"),IF(COUNTRY_INFO!K164=1,1,IF(COUNTRY_INFO!K164=2,0.5*COUNTRY_INFO!F164/(0.5*COUNTRY_INFO!F164+0.2*COUNTRY_INFO!G164),IF(COUNTRY_INFO!K164=3,COUNTRY_INFO!F164/(COUNTRY_INFO!F164+COUNTRY_INFO!G164)))),0)</f>
        <v>0</v>
      </c>
      <c r="AO164" s="260">
        <f>IF(AND(Z164&lt;&gt;0,Z164&lt;&gt;"Unknown",Z164&lt;&gt;"Not required"),IF(COUNTRY_INFO!K164=1,0,IF(COUNTRY_INFO!K164=2,0.2*COUNTRY_INFO!G164/(0.5*COUNTRY_INFO!F164+0.2*COUNTRY_INFO!G164),IF(COUNTRY_INFO!K164=3,COUNTRY_INFO!G164/(COUNTRY_INFO!F164+COUNTRY_INFO!G164)))),0)</f>
        <v>0</v>
      </c>
      <c r="AP164" s="259">
        <f>MAX(COUNTRY_INFO!D164*AK164*PROFILE!$G$7,COUNTRY_INFO!D164*AL164*PROFILE!$G$7)</f>
        <v>0</v>
      </c>
      <c r="AQ164" s="259">
        <f>MAX(COUNTRY_INFO!D164*AK164*PROFILE!$G$8,COUNTRY_INFO!D164*AL164*PROFILE!$G$8,COUNTRY_INFO!D164*AM164*PROFILE!$G$8)</f>
        <v>0</v>
      </c>
      <c r="AR164" s="259">
        <f>MAX(COUNTRY_INFO!D164*AK164*PROFILE!$G$9,COUNTRY_INFO!D164*AL164*PROFILE!$G$9,COUNTRY_INFO!D164*AM164*PROFILE!$G$9,IF(AND(DISTRICT!Z164&lt;&gt;"Unknown",Z164&lt;&gt;"Not required"),COUNTRY_INFO!O164*DISTRICT!AN164,0))</f>
        <v>0</v>
      </c>
      <c r="AS164" s="259">
        <f>MAX(COUNTRY_INFO!D164*AK164*PROFILE!$G$10,COUNTRY_INFO!D164*AL164*PROFILE!$G$10,IF(AND(DISTRICT!Z164&lt;&gt;"Unknown",Z164&lt;&gt;"Not required"),COUNTRY_INFO!O164*DISTRICT!AO164,0))</f>
        <v>0</v>
      </c>
      <c r="AT164" s="259">
        <f t="shared" si="21"/>
        <v>0</v>
      </c>
      <c r="AU164" s="258">
        <f t="shared" si="16"/>
        <v>0</v>
      </c>
      <c r="AV164" s="259">
        <f>MAX('MDA2'!J164,'T1'!L164,'T2'!J164,T3_R1!K164,T3_R2!K164)</f>
        <v>0</v>
      </c>
      <c r="AW164" s="259">
        <f>MAX('MDA1'!K164,'MDA2'!K164,'MDA3'!I164,'MDA3'!L164,'T1'!M164,'T2'!K164,T3_R1!L164,T3_R2!L164)</f>
        <v>0</v>
      </c>
      <c r="AX164" s="259">
        <f>MAX('MDA1'!L164,'MDA2'!L164,'MDA3'!J164,'MDA3'!M164,'T1'!N164,'T2'!L164,T3_R1!M164,T3_R2!M164)</f>
        <v>0</v>
      </c>
      <c r="AY164" s="259">
        <f t="shared" si="22"/>
        <v>0</v>
      </c>
      <c r="AZ164" s="259">
        <f>MAX('MDA2'!J164,T164)</f>
        <v>0</v>
      </c>
      <c r="BA164" s="259">
        <f>MAX('MDA1'!K164,'MDA2'!K164,'MDA3'!I164,'MDA3'!L164,V164,AD164)</f>
        <v>0</v>
      </c>
      <c r="BB164" s="259">
        <f>MAX('MDA1'!L164,'MDA2'!L164,'MDA3'!J164,'MDA3'!M164,AF164)</f>
        <v>0</v>
      </c>
      <c r="BC164" s="259">
        <f t="shared" si="17"/>
        <v>0</v>
      </c>
      <c r="BD164" s="260">
        <f t="shared" si="18"/>
        <v>0</v>
      </c>
    </row>
    <row r="165" spans="1:56" x14ac:dyDescent="0.2">
      <c r="A165" s="10" t="str">
        <f>IF(COUNTRY_INFO!A165=0," ",COUNTRY_INFO!A165)</f>
        <v>Ethiopia</v>
      </c>
      <c r="B165" s="10" t="str">
        <f>IF(COUNTRY_INFO!B165=0," ",COUNTRY_INFO!B165)</f>
        <v>AmharaSouth Gondar</v>
      </c>
      <c r="C165" s="87" t="str">
        <f>IF(COUNTRY_INFO!C165=0," ",COUNTRY_INFO!C165)</f>
        <v>Sediemuja</v>
      </c>
      <c r="D165" s="67">
        <f>COUNTRY_INFO!L165</f>
        <v>0</v>
      </c>
      <c r="E165" s="61"/>
      <c r="F165" s="61"/>
      <c r="G165" s="11">
        <f>MAX('MDA1'!M165,'MDA2'!M165)</f>
        <v>0</v>
      </c>
      <c r="H165" s="11">
        <f>IF(AND(COUNTRY_INFO!H165&gt;0,COUNTRY_INFO!H165&lt;4),IF(D165&gt;MAX('MDA1'!M165,'MDA2'!M165),MAX('MDA1'!M165,'MDA2'!M165),D165),0)</f>
        <v>0</v>
      </c>
      <c r="I165" s="73">
        <f>IF(AND(COUNTRY_INFO!H165&gt;0,COUNTRY_INFO!H165&lt;4), IF(G165/D165*100&lt;&gt;0, IF(G165/D165*100&gt;100,100,G165/D165*100), "-"),0)</f>
        <v>0</v>
      </c>
      <c r="J165" s="67">
        <f>COUNTRY_INFO!M165</f>
        <v>0</v>
      </c>
      <c r="K165" s="61"/>
      <c r="L165" s="61"/>
      <c r="M165" s="11">
        <f>MAX('MDA1'!M165,MAX('MDA3'!I165,'MDA3'!L165)+MAX('MDA3'!J165,'MDA3'!M165))</f>
        <v>0</v>
      </c>
      <c r="N165" s="11">
        <f>IF(AND(COUNTRY_INFO!I165&gt;0,COUNTRY_INFO!I165&lt;4),IF(J165&gt;MAX('MDA1'!M165,MAX('MDA3'!I165,'MDA3'!L165)+MAX('MDA3'!J165,'MDA3'!M165)),MAX('MDA1'!M165,MAX('MDA3'!I165,'MDA3'!L165)+MAX('MDA3'!J165,'MDA3'!M165)),J165),0)</f>
        <v>0</v>
      </c>
      <c r="O165" s="73">
        <f>IF(AND(COUNTRY_INFO!I165&gt;0,COUNTRY_INFO!I165&lt;4), IF(M165/J165*100&lt;&gt;0, IF(M165/J165*100&gt;100,100,M165/J165*100), "-"),0)</f>
        <v>0</v>
      </c>
      <c r="P165" s="67">
        <f>COUNTRY_INFO!N165</f>
        <v>0</v>
      </c>
      <c r="Q165" s="61"/>
      <c r="R165" s="61"/>
      <c r="S165" s="11">
        <f>SUM(MAX('MDA2'!J165, 'T1'!L165, MAX(T3_R1!K165, T3_R2!K165)), MAX('MDA1'!K165, 'MDA2'!K165, 'T1'!M165, MAX(T3_R1!L165, T3_R2!L165)), MAX('MDA1'!L165, 'MDA2'!L165, 'T1'!N165, MAX(T3_R1!M165, T3_R2!M165)))</f>
        <v>0</v>
      </c>
      <c r="T165" s="11">
        <f>IF(AND(COUNTRY_INFO!J165&gt;1,COUNTRY_INFO!J165&lt;4),IF(COUNTRY_INFO!E165&gt;MAX('MDA2'!J165,'T1'!L165,MAX(T3_R1!K165,T3_R2!K165)),MAX('MDA2'!J165,'T1'!L165,MAX(T3_R1!K165,T3_R2!K165)),COUNTRY_INFO!E165),0)</f>
        <v>0</v>
      </c>
      <c r="U165" s="217">
        <f>IF(AND(COUNTRY_INFO!J165&gt;1,COUNTRY_INFO!J165&lt;4), IF(T165/COUNTRY_INFO!E165*100&lt;&gt;0, IF(T165/COUNTRY_INFO!E165*100&gt;100,100,T165/COUNTRY_INFO!E165*100), "-"),0)</f>
        <v>0</v>
      </c>
      <c r="V165" s="11">
        <f>IF(AND(COUNTRY_INFO!J165&gt;1,COUNTRY_INFO!J165&lt;4),IF(COUNTRY_INFO!F165&gt;MAX('MDA1'!K165,'MDA2'!K165,'T1'!M165,MAX(T3_R1!L165,T3_R2!L165)),MAX('MDA1'!K165,'MDA2'!K165,'T1'!M165,MAX(T3_R1!L165,T3_R2!L165)),COUNTRY_INFO!F165),0)</f>
        <v>0</v>
      </c>
      <c r="W165" s="217">
        <f>IF(AND(COUNTRY_INFO!J165&gt;1,COUNTRY_INFO!J165&lt;4), IF(V165/COUNTRY_INFO!F165*100&lt;&gt;0, IF(V165/COUNTRY_INFO!F165*100&gt;100,100,V165/COUNTRY_INFO!F165*100), "-"),0)</f>
        <v>0</v>
      </c>
      <c r="X165" s="11">
        <f t="shared" si="19"/>
        <v>0</v>
      </c>
      <c r="Y165" s="73">
        <f>IF(AND(COUNTRY_INFO!J165&gt;1,COUNTRY_INFO!J165&lt;4), IF(S165/P165*100&lt;&gt;0, IF(X165/P165*100&gt;100,100,X165/P165*100), "-"),0)</f>
        <v>0</v>
      </c>
      <c r="Z165" s="67">
        <f>COUNTRY_INFO!O165</f>
        <v>0</v>
      </c>
      <c r="AA165" s="61"/>
      <c r="AB165" s="61"/>
      <c r="AC165" s="11">
        <f>MAX('T1'!L165,'T2'!J165)+MAX('T1'!M165,'T2'!K165)+MAX('T1'!N165,'T2'!L165)</f>
        <v>0</v>
      </c>
      <c r="AD165" s="11">
        <f>IF(COUNTRY_INFO!K165=1,IF(COUNTRY_INFO!F165*0.33&gt;MAX('T1'!M165,'T2'!K165),MAX('T1'!M165,'T2'!K165),COUNTRY_INFO!F165*0.33),IF(COUNTRY_INFO!K165=2,IF(COUNTRY_INFO!F165*0.5&gt;MAX('T1'!M165,'T2'!K165),MAX('T1'!M165,'T2'!K165),COUNTRY_INFO!F165*0.5),IF(COUNTRY_INFO!K165=3,IF(COUNTRY_INFO!F165&gt;MAX('T1'!M165,'T2'!K165),MAX('T1'!M165,'T2'!K165),COUNTRY_INFO!F165),0)))</f>
        <v>0</v>
      </c>
      <c r="AE165" s="217">
        <f>IF(AND(COUNTRY_INFO!K165&gt;0,COUNTRY_INFO!K165&lt;4),IF(Z165&gt;0,IF(COUNTRY_INFO!K165=1, AD165/(COUNTRY_INFO!F165*0.33)*100, IF(COUNTRY_INFO!K165=2, AD165/(COUNTRY_INFO!F165*0.5)*100, IF(COUNTRY_INFO!K165=3, AD165/COUNTRY_INFO!F165*100))),"-"),0)</f>
        <v>0</v>
      </c>
      <c r="AF165" s="11">
        <f>IF(COUNTRY_INFO!K165=2,IF(COUNTRY_INFO!G165*0.2&gt;MAX('T1'!N165,'T2'!L165),MAX('T1'!N165,'T2'!L165),COUNTRY_INFO!G165*0.2),IF(COUNTRY_INFO!K165=3,IF(COUNTRY_INFO!G165&gt;MAX('T1'!N165,'T2'!L165),MAX('T1'!N165,'T2'!L165),COUNTRY_INFO!G165),0))</f>
        <v>0</v>
      </c>
      <c r="AG165" s="217">
        <f>IF(AND(COUNTRY_INFO!K165&gt;0,COUNTRY_INFO!K165&lt;4),IF(Z165&gt;0,IF(COUNTRY_INFO!K165=1, 0, IF(COUNTRY_INFO!K165=2, AF165/(COUNTRY_INFO!G165*0.2)*100, IF(COUNTRY_INFO!K165=3, AF165/COUNTRY_INFO!G165*100))),"-"),0)</f>
        <v>0</v>
      </c>
      <c r="AH165" s="11">
        <f t="shared" si="20"/>
        <v>0</v>
      </c>
      <c r="AI165" s="73">
        <f>IF(AND(COUNTRY_INFO!K165&gt;0,COUNTRY_INFO!K165&lt;4), IF(AC165/Z165*100&lt;&gt;0, IF(AH165/Z165*100&gt;100,100,AH165/Z165*100), "-"),0)</f>
        <v>0</v>
      </c>
      <c r="AJ165" s="261"/>
      <c r="AK165" s="260">
        <f>IF(AND(D165&lt;&gt;0, D165&lt;&gt;"Unknown",D165&lt;&gt;"Stopped",D165&lt;&gt;"Not required"),D165/COUNTRY_INFO!D165, 0)</f>
        <v>0</v>
      </c>
      <c r="AL165" s="260">
        <f>IF(AND(J165&lt;&gt;0,J165&lt;&gt;"Unknown",J165&lt;&gt;"Stopped",J165&lt;&gt;"Not required"),J165/COUNTRY_INFO!D165, 0)</f>
        <v>0</v>
      </c>
      <c r="AM165" s="260">
        <f>IF(AND(P165&lt;&gt;0,P165&lt;&gt;"Unknown",P165&lt;&gt;"Not required"),P165/(COUNTRY_INFO!E165+COUNTRY_INFO!F165), 0)</f>
        <v>0</v>
      </c>
      <c r="AN165" s="260">
        <f>IF(AND(Z165&lt;&gt;0,Z165&lt;&gt;"Unknown",Z165&lt;&gt;"Not required"),IF(COUNTRY_INFO!K165=1,1,IF(COUNTRY_INFO!K165=2,0.5*COUNTRY_INFO!F165/(0.5*COUNTRY_INFO!F165+0.2*COUNTRY_INFO!G165),IF(COUNTRY_INFO!K165=3,COUNTRY_INFO!F165/(COUNTRY_INFO!F165+COUNTRY_INFO!G165)))),0)</f>
        <v>0</v>
      </c>
      <c r="AO165" s="260">
        <f>IF(AND(Z165&lt;&gt;0,Z165&lt;&gt;"Unknown",Z165&lt;&gt;"Not required"),IF(COUNTRY_INFO!K165=1,0,IF(COUNTRY_INFO!K165=2,0.2*COUNTRY_INFO!G165/(0.5*COUNTRY_INFO!F165+0.2*COUNTRY_INFO!G165),IF(COUNTRY_INFO!K165=3,COUNTRY_INFO!G165/(COUNTRY_INFO!F165+COUNTRY_INFO!G165)))),0)</f>
        <v>0</v>
      </c>
      <c r="AP165" s="259">
        <f>MAX(COUNTRY_INFO!D165*AK165*PROFILE!$G$7,COUNTRY_INFO!D165*AL165*PROFILE!$G$7)</f>
        <v>0</v>
      </c>
      <c r="AQ165" s="259">
        <f>MAX(COUNTRY_INFO!D165*AK165*PROFILE!$G$8,COUNTRY_INFO!D165*AL165*PROFILE!$G$8,COUNTRY_INFO!D165*AM165*PROFILE!$G$8)</f>
        <v>0</v>
      </c>
      <c r="AR165" s="259">
        <f>MAX(COUNTRY_INFO!D165*AK165*PROFILE!$G$9,COUNTRY_INFO!D165*AL165*PROFILE!$G$9,COUNTRY_INFO!D165*AM165*PROFILE!$G$9,IF(AND(DISTRICT!Z165&lt;&gt;"Unknown",Z165&lt;&gt;"Not required"),COUNTRY_INFO!O165*DISTRICT!AN165,0))</f>
        <v>0</v>
      </c>
      <c r="AS165" s="259">
        <f>MAX(COUNTRY_INFO!D165*AK165*PROFILE!$G$10,COUNTRY_INFO!D165*AL165*PROFILE!$G$10,IF(AND(DISTRICT!Z165&lt;&gt;"Unknown",Z165&lt;&gt;"Not required"),COUNTRY_INFO!O165*DISTRICT!AO165,0))</f>
        <v>0</v>
      </c>
      <c r="AT165" s="259">
        <f t="shared" si="21"/>
        <v>0</v>
      </c>
      <c r="AU165" s="258">
        <f t="shared" si="16"/>
        <v>0</v>
      </c>
      <c r="AV165" s="259">
        <f>MAX('MDA2'!J165,'T1'!L165,'T2'!J165,T3_R1!K165,T3_R2!K165)</f>
        <v>0</v>
      </c>
      <c r="AW165" s="259">
        <f>MAX('MDA1'!K165,'MDA2'!K165,'MDA3'!I165,'MDA3'!L165,'T1'!M165,'T2'!K165,T3_R1!L165,T3_R2!L165)</f>
        <v>0</v>
      </c>
      <c r="AX165" s="259">
        <f>MAX('MDA1'!L165,'MDA2'!L165,'MDA3'!J165,'MDA3'!M165,'T1'!N165,'T2'!L165,T3_R1!M165,T3_R2!M165)</f>
        <v>0</v>
      </c>
      <c r="AY165" s="259">
        <f t="shared" si="22"/>
        <v>0</v>
      </c>
      <c r="AZ165" s="259">
        <f>MAX('MDA2'!J165,T165)</f>
        <v>0</v>
      </c>
      <c r="BA165" s="259">
        <f>MAX('MDA1'!K165,'MDA2'!K165,'MDA3'!I165,'MDA3'!L165,V165,AD165)</f>
        <v>0</v>
      </c>
      <c r="BB165" s="259">
        <f>MAX('MDA1'!L165,'MDA2'!L165,'MDA3'!J165,'MDA3'!M165,AF165)</f>
        <v>0</v>
      </c>
      <c r="BC165" s="259">
        <f t="shared" si="17"/>
        <v>0</v>
      </c>
      <c r="BD165" s="260">
        <f t="shared" si="18"/>
        <v>0</v>
      </c>
    </row>
    <row r="166" spans="1:56" x14ac:dyDescent="0.2">
      <c r="A166" s="10" t="str">
        <f>IF(COUNTRY_INFO!A166=0," ",COUNTRY_INFO!A166)</f>
        <v>Ethiopia</v>
      </c>
      <c r="B166" s="10" t="str">
        <f>IF(COUNTRY_INFO!B166=0," ",COUNTRY_INFO!B166)</f>
        <v>AmharaSouth Gondar</v>
      </c>
      <c r="C166" s="87" t="str">
        <f>IF(COUNTRY_INFO!C166=0," ",COUNTRY_INFO!C166)</f>
        <v>Simada</v>
      </c>
      <c r="D166" s="67">
        <f>COUNTRY_INFO!L166</f>
        <v>177535</v>
      </c>
      <c r="E166" s="61"/>
      <c r="F166" s="61"/>
      <c r="G166" s="11">
        <f>MAX('MDA1'!M166,'MDA2'!M166)</f>
        <v>143992</v>
      </c>
      <c r="H166" s="11">
        <f>IF(AND(COUNTRY_INFO!H166&gt;0,COUNTRY_INFO!H166&lt;4),IF(D166&gt;MAX('MDA1'!M166,'MDA2'!M166),MAX('MDA1'!M166,'MDA2'!M166),D166),0)</f>
        <v>143992</v>
      </c>
      <c r="I166" s="73">
        <f>IF(AND(COUNTRY_INFO!H166&gt;0,COUNTRY_INFO!H166&lt;4), IF(G166/D166*100&lt;&gt;0, IF(G166/D166*100&gt;100,100,G166/D166*100), "-"),0)</f>
        <v>81.106260737319403</v>
      </c>
      <c r="J166" s="67">
        <f>COUNTRY_INFO!M166</f>
        <v>0</v>
      </c>
      <c r="K166" s="61"/>
      <c r="L166" s="61"/>
      <c r="M166" s="11">
        <f>MAX('MDA1'!M166,MAX('MDA3'!I166,'MDA3'!L166)+MAX('MDA3'!J166,'MDA3'!M166))</f>
        <v>143992</v>
      </c>
      <c r="N166" s="11">
        <f>IF(AND(COUNTRY_INFO!I166&gt;0,COUNTRY_INFO!I166&lt;4),IF(J166&gt;MAX('MDA1'!M166,MAX('MDA3'!I166,'MDA3'!L166)+MAX('MDA3'!J166,'MDA3'!M166)),MAX('MDA1'!M166,MAX('MDA3'!I166,'MDA3'!L166)+MAX('MDA3'!J166,'MDA3'!M166)),J166),0)</f>
        <v>0</v>
      </c>
      <c r="O166" s="73">
        <f>IF(AND(COUNTRY_INFO!I166&gt;0,COUNTRY_INFO!I166&lt;4), IF(M166/J166*100&lt;&gt;0, IF(M166/J166*100&gt;100,100,M166/J166*100), "-"),0)</f>
        <v>0</v>
      </c>
      <c r="P166" s="67">
        <f>COUNTRY_INFO!N166</f>
        <v>75708</v>
      </c>
      <c r="Q166" s="61"/>
      <c r="R166" s="61"/>
      <c r="S166" s="11">
        <f>SUM(MAX('MDA2'!J166, 'T1'!L166, MAX(T3_R1!K166, T3_R2!K166)), MAX('MDA1'!K166, 'MDA2'!K166, 'T1'!M166, MAX(T3_R1!L166, T3_R2!L166)), MAX('MDA1'!L166, 'MDA2'!L166, 'T1'!N166, MAX(T3_R1!M166, T3_R2!M166)))</f>
        <v>143992</v>
      </c>
      <c r="T166" s="11">
        <f>IF(AND(COUNTRY_INFO!J166&gt;1,COUNTRY_INFO!J166&lt;4),IF(COUNTRY_INFO!E166&gt;MAX('MDA2'!J166,'T1'!L166,MAX(T3_R1!K166,T3_R2!K166)),MAX('MDA2'!J166,'T1'!L166,MAX(T3_R1!K166,T3_R2!K166)),COUNTRY_INFO!E166),0)</f>
        <v>0</v>
      </c>
      <c r="U166" s="217" t="str">
        <f>IF(AND(COUNTRY_INFO!J166&gt;1,COUNTRY_INFO!J166&lt;4), IF(T166/COUNTRY_INFO!E166*100&lt;&gt;0, IF(T166/COUNTRY_INFO!E166*100&gt;100,100,T166/COUNTRY_INFO!E166*100), "-"),0)</f>
        <v>-</v>
      </c>
      <c r="V166" s="11">
        <f>IF(AND(COUNTRY_INFO!J166&gt;1,COUNTRY_INFO!J166&lt;4),IF(COUNTRY_INFO!F166&gt;MAX('MDA1'!K166,'MDA2'!K166,'T1'!M166,MAX(T3_R1!L166,T3_R2!L166)),MAX('MDA1'!K166,'MDA2'!K166,'T1'!M166,MAX(T3_R1!L166,T3_R2!L166)),COUNTRY_INFO!F166),0)</f>
        <v>50597</v>
      </c>
      <c r="W166" s="217">
        <f>IF(AND(COUNTRY_INFO!J166&gt;1,COUNTRY_INFO!J166&lt;4), IF(V166/COUNTRY_INFO!F166*100&lt;&gt;0, IF(V166/COUNTRY_INFO!F166*100&gt;100,100,V166/COUNTRY_INFO!F166*100), "-"),0)</f>
        <v>98.042901156819809</v>
      </c>
      <c r="X166" s="11">
        <f t="shared" si="19"/>
        <v>50597</v>
      </c>
      <c r="Y166" s="73">
        <f>IF(AND(COUNTRY_INFO!J166&gt;1,COUNTRY_INFO!J166&lt;4), IF(S166/P166*100&lt;&gt;0, IF(X166/P166*100&gt;100,100,X166/P166*100), "-"),0)</f>
        <v>66.831774713372425</v>
      </c>
      <c r="Z166" s="67">
        <f>COUNTRY_INFO!O166</f>
        <v>0</v>
      </c>
      <c r="AA166" s="61"/>
      <c r="AB166" s="61"/>
      <c r="AC166" s="11">
        <f>MAX('T1'!L166,'T2'!J166)+MAX('T1'!M166,'T2'!K166)+MAX('T1'!N166,'T2'!L166)</f>
        <v>0</v>
      </c>
      <c r="AD166" s="11">
        <f>IF(COUNTRY_INFO!K166=1,IF(COUNTRY_INFO!F166*0.33&gt;MAX('T1'!M166,'T2'!K166),MAX('T1'!M166,'T2'!K166),COUNTRY_INFO!F166*0.33),IF(COUNTRY_INFO!K166=2,IF(COUNTRY_INFO!F166*0.5&gt;MAX('T1'!M166,'T2'!K166),MAX('T1'!M166,'T2'!K166),COUNTRY_INFO!F166*0.5),IF(COUNTRY_INFO!K166=3,IF(COUNTRY_INFO!F166&gt;MAX('T1'!M166,'T2'!K166),MAX('T1'!M166,'T2'!K166),COUNTRY_INFO!F166),0)))</f>
        <v>0</v>
      </c>
      <c r="AE166" s="217">
        <f>IF(AND(COUNTRY_INFO!K166&gt;0,COUNTRY_INFO!K166&lt;4),IF(Z166&gt;0,IF(COUNTRY_INFO!K166=1, AD166/(COUNTRY_INFO!F166*0.33)*100, IF(COUNTRY_INFO!K166=2, AD166/(COUNTRY_INFO!F166*0.5)*100, IF(COUNTRY_INFO!K166=3, AD166/COUNTRY_INFO!F166*100))),"-"),0)</f>
        <v>0</v>
      </c>
      <c r="AF166" s="11">
        <f>IF(COUNTRY_INFO!K166=2,IF(COUNTRY_INFO!G166*0.2&gt;MAX('T1'!N166,'T2'!L166),MAX('T1'!N166,'T2'!L166),COUNTRY_INFO!G166*0.2),IF(COUNTRY_INFO!K166=3,IF(COUNTRY_INFO!G166&gt;MAX('T1'!N166,'T2'!L166),MAX('T1'!N166,'T2'!L166),COUNTRY_INFO!G166),0))</f>
        <v>0</v>
      </c>
      <c r="AG166" s="217">
        <f>IF(AND(COUNTRY_INFO!K166&gt;0,COUNTRY_INFO!K166&lt;4),IF(Z166&gt;0,IF(COUNTRY_INFO!K166=1, 0, IF(COUNTRY_INFO!K166=2, AF166/(COUNTRY_INFO!G166*0.2)*100, IF(COUNTRY_INFO!K166=3, AF166/COUNTRY_INFO!G166*100))),"-"),0)</f>
        <v>0</v>
      </c>
      <c r="AH166" s="11">
        <f t="shared" si="20"/>
        <v>0</v>
      </c>
      <c r="AI166" s="73">
        <f>IF(AND(COUNTRY_INFO!K166&gt;0,COUNTRY_INFO!K166&lt;4), IF(AC166/Z166*100&lt;&gt;0, IF(AH166/Z166*100&gt;100,100,AH166/Z166*100), "-"),0)</f>
        <v>0</v>
      </c>
      <c r="AJ166" s="261"/>
      <c r="AK166" s="260">
        <f>IF(AND(D166&lt;&gt;0, D166&lt;&gt;"Unknown",D166&lt;&gt;"Stopped",D166&lt;&gt;"Not required"),D166/COUNTRY_INFO!D166, 0)</f>
        <v>1</v>
      </c>
      <c r="AL166" s="260">
        <f>IF(AND(J166&lt;&gt;0,J166&lt;&gt;"Unknown",J166&lt;&gt;"Stopped",J166&lt;&gt;"Not required"),J166/COUNTRY_INFO!D166, 0)</f>
        <v>0</v>
      </c>
      <c r="AM166" s="260">
        <f>IF(AND(P166&lt;&gt;0,P166&lt;&gt;"Unknown",P166&lt;&gt;"Not required"),P166/(COUNTRY_INFO!E166+COUNTRY_INFO!F166), 0)</f>
        <v>1</v>
      </c>
      <c r="AN166" s="260">
        <f>IF(AND(Z166&lt;&gt;0,Z166&lt;&gt;"Unknown",Z166&lt;&gt;"Not required"),IF(COUNTRY_INFO!K166=1,1,IF(COUNTRY_INFO!K166=2,0.5*COUNTRY_INFO!F166/(0.5*COUNTRY_INFO!F166+0.2*COUNTRY_INFO!G166),IF(COUNTRY_INFO!K166=3,COUNTRY_INFO!F166/(COUNTRY_INFO!F166+COUNTRY_INFO!G166)))),0)</f>
        <v>0</v>
      </c>
      <c r="AO166" s="260">
        <f>IF(AND(Z166&lt;&gt;0,Z166&lt;&gt;"Unknown",Z166&lt;&gt;"Not required"),IF(COUNTRY_INFO!K166=1,0,IF(COUNTRY_INFO!K166=2,0.2*COUNTRY_INFO!G166/(0.5*COUNTRY_INFO!F166+0.2*COUNTRY_INFO!G166),IF(COUNTRY_INFO!K166=3,COUNTRY_INFO!G166/(COUNTRY_INFO!F166+COUNTRY_INFO!G166)))),0)</f>
        <v>0</v>
      </c>
      <c r="AP166" s="259">
        <f>MAX(COUNTRY_INFO!D166*AK166*PROFILE!$G$7,COUNTRY_INFO!D166*AL166*PROFILE!$G$7)</f>
        <v>1.8588415407606512E-2</v>
      </c>
      <c r="AQ166" s="259">
        <f>MAX(COUNTRY_INFO!D166*AK166*PROFILE!$G$8,COUNTRY_INFO!D166*AL166*PROFILE!$G$8,COUNTRY_INFO!D166*AM166*PROFILE!$G$8)</f>
        <v>26002.581482876743</v>
      </c>
      <c r="AR166" s="259">
        <f>MAX(COUNTRY_INFO!D166*AK166*PROFILE!$G$9,COUNTRY_INFO!D166*AL166*PROFILE!$G$9,COUNTRY_INFO!D166*AM166*PROFILE!$G$9,IF(AND(DISTRICT!Z166&lt;&gt;"Unknown",Z166&lt;&gt;"Not required"),COUNTRY_INFO!O166*DISTRICT!AN166,0))</f>
        <v>53999.75942191897</v>
      </c>
      <c r="AS166" s="259">
        <f>MAX(COUNTRY_INFO!D166*AK166*PROFILE!$G$10,COUNTRY_INFO!D166*AL166*PROFILE!$G$10,IF(AND(DISTRICT!Z166&lt;&gt;"Unknown",Z166&lt;&gt;"Not required"),COUNTRY_INFO!O166*DISTRICT!AO166,0))</f>
        <v>97532.640506788885</v>
      </c>
      <c r="AT166" s="259">
        <f t="shared" si="21"/>
        <v>177535</v>
      </c>
      <c r="AU166" s="258" t="str">
        <f t="shared" si="16"/>
        <v>Y</v>
      </c>
      <c r="AV166" s="259">
        <f>MAX('MDA2'!J166,'T1'!L166,'T2'!J166,T3_R1!K166,T3_R2!K166)</f>
        <v>0</v>
      </c>
      <c r="AW166" s="259">
        <f>MAX('MDA1'!K166,'MDA2'!K166,'MDA3'!I166,'MDA3'!L166,'T1'!M166,'T2'!K166,T3_R1!L166,T3_R2!L166)</f>
        <v>50597</v>
      </c>
      <c r="AX166" s="259">
        <f>MAX('MDA1'!L166,'MDA2'!L166,'MDA3'!J166,'MDA3'!M166,'T1'!N166,'T2'!L166,T3_R1!M166,T3_R2!M166)</f>
        <v>93395</v>
      </c>
      <c r="AY166" s="259">
        <f t="shared" si="22"/>
        <v>143992</v>
      </c>
      <c r="AZ166" s="259">
        <f>MAX('MDA2'!J166,T166)</f>
        <v>0</v>
      </c>
      <c r="BA166" s="259">
        <f>MAX('MDA1'!K166,'MDA2'!K166,'MDA3'!I166,'MDA3'!L166,V166,AD166)</f>
        <v>50597</v>
      </c>
      <c r="BB166" s="259">
        <f>MAX('MDA1'!L166,'MDA2'!L166,'MDA3'!J166,'MDA3'!M166,AF166)</f>
        <v>93395</v>
      </c>
      <c r="BC166" s="259">
        <f t="shared" si="17"/>
        <v>143992</v>
      </c>
      <c r="BD166" s="260">
        <f t="shared" si="18"/>
        <v>81.106260737319403</v>
      </c>
    </row>
    <row r="167" spans="1:56" x14ac:dyDescent="0.2">
      <c r="A167" s="10" t="str">
        <f>IF(COUNTRY_INFO!A167=0," ",COUNTRY_INFO!A167)</f>
        <v>Ethiopia</v>
      </c>
      <c r="B167" s="10" t="str">
        <f>IF(COUNTRY_INFO!B167=0," ",COUNTRY_INFO!B167)</f>
        <v>AmharaSouth Gondar</v>
      </c>
      <c r="C167" s="87" t="str">
        <f>IF(COUNTRY_INFO!C167=0," ",COUNTRY_INFO!C167)</f>
        <v>Tach Gaint</v>
      </c>
      <c r="D167" s="67">
        <f>COUNTRY_INFO!L167</f>
        <v>117932</v>
      </c>
      <c r="E167" s="61"/>
      <c r="F167" s="61"/>
      <c r="G167" s="11">
        <f>MAX('MDA1'!M167,'MDA2'!M167)</f>
        <v>92352</v>
      </c>
      <c r="H167" s="11">
        <f>IF(AND(COUNTRY_INFO!H167&gt;0,COUNTRY_INFO!H167&lt;4),IF(D167&gt;MAX('MDA1'!M167,'MDA2'!M167),MAX('MDA1'!M167,'MDA2'!M167),D167),0)</f>
        <v>92352</v>
      </c>
      <c r="I167" s="73">
        <f>IF(AND(COUNTRY_INFO!H167&gt;0,COUNTRY_INFO!H167&lt;4), IF(G167/D167*100&lt;&gt;0, IF(G167/D167*100&gt;100,100,G167/D167*100), "-"),0)</f>
        <v>78.309534307906247</v>
      </c>
      <c r="J167" s="67">
        <f>COUNTRY_INFO!M167</f>
        <v>0</v>
      </c>
      <c r="K167" s="61"/>
      <c r="L167" s="61"/>
      <c r="M167" s="11">
        <f>MAX('MDA1'!M167,MAX('MDA3'!I167,'MDA3'!L167)+MAX('MDA3'!J167,'MDA3'!M167))</f>
        <v>92352</v>
      </c>
      <c r="N167" s="11">
        <f>IF(AND(COUNTRY_INFO!I167&gt;0,COUNTRY_INFO!I167&lt;4),IF(J167&gt;MAX('MDA1'!M167,MAX('MDA3'!I167,'MDA3'!L167)+MAX('MDA3'!J167,'MDA3'!M167)),MAX('MDA1'!M167,MAX('MDA3'!I167,'MDA3'!L167)+MAX('MDA3'!J167,'MDA3'!M167)),J167),0)</f>
        <v>0</v>
      </c>
      <c r="O167" s="73">
        <f>IF(AND(COUNTRY_INFO!I167&gt;0,COUNTRY_INFO!I167&lt;4), IF(M167/J167*100&lt;&gt;0, IF(M167/J167*100&gt;100,100,M167/J167*100), "-"),0)</f>
        <v>0</v>
      </c>
      <c r="P167" s="67">
        <f>COUNTRY_INFO!N167</f>
        <v>0</v>
      </c>
      <c r="Q167" s="61"/>
      <c r="R167" s="61"/>
      <c r="S167" s="11">
        <f>SUM(MAX('MDA2'!J167, 'T1'!L167, MAX(T3_R1!K167, T3_R2!K167)), MAX('MDA1'!K167, 'MDA2'!K167, 'T1'!M167, MAX(T3_R1!L167, T3_R2!L167)), MAX('MDA1'!L167, 'MDA2'!L167, 'T1'!N167, MAX(T3_R1!M167, T3_R2!M167)))</f>
        <v>92352</v>
      </c>
      <c r="T167" s="11">
        <f>IF(AND(COUNTRY_INFO!J167&gt;1,COUNTRY_INFO!J167&lt;4),IF(COUNTRY_INFO!E167&gt;MAX('MDA2'!J167,'T1'!L167,MAX(T3_R1!K167,T3_R2!K167)),MAX('MDA2'!J167,'T1'!L167,MAX(T3_R1!K167,T3_R2!K167)),COUNTRY_INFO!E167),0)</f>
        <v>0</v>
      </c>
      <c r="U167" s="217">
        <f>IF(AND(COUNTRY_INFO!J167&gt;1,COUNTRY_INFO!J167&lt;4), IF(T167/COUNTRY_INFO!E167*100&lt;&gt;0, IF(T167/COUNTRY_INFO!E167*100&gt;100,100,T167/COUNTRY_INFO!E167*100), "-"),0)</f>
        <v>0</v>
      </c>
      <c r="V167" s="11">
        <f>IF(AND(COUNTRY_INFO!J167&gt;1,COUNTRY_INFO!J167&lt;4),IF(COUNTRY_INFO!F167&gt;MAX('MDA1'!K167,'MDA2'!K167,'T1'!M167,MAX(T3_R1!L167,T3_R2!L167)),MAX('MDA1'!K167,'MDA2'!K167,'T1'!M167,MAX(T3_R1!L167,T3_R2!L167)),COUNTRY_INFO!F167),0)</f>
        <v>0</v>
      </c>
      <c r="W167" s="217">
        <f>IF(AND(COUNTRY_INFO!J167&gt;1,COUNTRY_INFO!J167&lt;4), IF(V167/COUNTRY_INFO!F167*100&lt;&gt;0, IF(V167/COUNTRY_INFO!F167*100&gt;100,100,V167/COUNTRY_INFO!F167*100), "-"),0)</f>
        <v>0</v>
      </c>
      <c r="X167" s="11">
        <f t="shared" si="19"/>
        <v>0</v>
      </c>
      <c r="Y167" s="73">
        <f>IF(AND(COUNTRY_INFO!J167&gt;1,COUNTRY_INFO!J167&lt;4), IF(S167/P167*100&lt;&gt;0, IF(X167/P167*100&gt;100,100,X167/P167*100), "-"),0)</f>
        <v>0</v>
      </c>
      <c r="Z167" s="67">
        <f>COUNTRY_INFO!O167</f>
        <v>0</v>
      </c>
      <c r="AA167" s="61"/>
      <c r="AB167" s="61"/>
      <c r="AC167" s="11">
        <f>MAX('T1'!L167,'T2'!J167)+MAX('T1'!M167,'T2'!K167)+MAX('T1'!N167,'T2'!L167)</f>
        <v>0</v>
      </c>
      <c r="AD167" s="11">
        <f>IF(COUNTRY_INFO!K167=1,IF(COUNTRY_INFO!F167*0.33&gt;MAX('T1'!M167,'T2'!K167),MAX('T1'!M167,'T2'!K167),COUNTRY_INFO!F167*0.33),IF(COUNTRY_INFO!K167=2,IF(COUNTRY_INFO!F167*0.5&gt;MAX('T1'!M167,'T2'!K167),MAX('T1'!M167,'T2'!K167),COUNTRY_INFO!F167*0.5),IF(COUNTRY_INFO!K167=3,IF(COUNTRY_INFO!F167&gt;MAX('T1'!M167,'T2'!K167),MAX('T1'!M167,'T2'!K167),COUNTRY_INFO!F167),0)))</f>
        <v>0</v>
      </c>
      <c r="AE167" s="217">
        <f>IF(AND(COUNTRY_INFO!K167&gt;0,COUNTRY_INFO!K167&lt;4),IF(Z167&gt;0,IF(COUNTRY_INFO!K167=1, AD167/(COUNTRY_INFO!F167*0.33)*100, IF(COUNTRY_INFO!K167=2, AD167/(COUNTRY_INFO!F167*0.5)*100, IF(COUNTRY_INFO!K167=3, AD167/COUNTRY_INFO!F167*100))),"-"),0)</f>
        <v>0</v>
      </c>
      <c r="AF167" s="11">
        <f>IF(COUNTRY_INFO!K167=2,IF(COUNTRY_INFO!G167*0.2&gt;MAX('T1'!N167,'T2'!L167),MAX('T1'!N167,'T2'!L167),COUNTRY_INFO!G167*0.2),IF(COUNTRY_INFO!K167=3,IF(COUNTRY_INFO!G167&gt;MAX('T1'!N167,'T2'!L167),MAX('T1'!N167,'T2'!L167),COUNTRY_INFO!G167),0))</f>
        <v>0</v>
      </c>
      <c r="AG167" s="217">
        <f>IF(AND(COUNTRY_INFO!K167&gt;0,COUNTRY_INFO!K167&lt;4),IF(Z167&gt;0,IF(COUNTRY_INFO!K167=1, 0, IF(COUNTRY_INFO!K167=2, AF167/(COUNTRY_INFO!G167*0.2)*100, IF(COUNTRY_INFO!K167=3, AF167/COUNTRY_INFO!G167*100))),"-"),0)</f>
        <v>0</v>
      </c>
      <c r="AH167" s="11">
        <f t="shared" si="20"/>
        <v>0</v>
      </c>
      <c r="AI167" s="73">
        <f>IF(AND(COUNTRY_INFO!K167&gt;0,COUNTRY_INFO!K167&lt;4), IF(AC167/Z167*100&lt;&gt;0, IF(AH167/Z167*100&gt;100,100,AH167/Z167*100), "-"),0)</f>
        <v>0</v>
      </c>
      <c r="AJ167" s="261"/>
      <c r="AK167" s="260">
        <f>IF(AND(D167&lt;&gt;0, D167&lt;&gt;"Unknown",D167&lt;&gt;"Stopped",D167&lt;&gt;"Not required"),D167/COUNTRY_INFO!D167, 0)</f>
        <v>1</v>
      </c>
      <c r="AL167" s="260">
        <f>IF(AND(J167&lt;&gt;0,J167&lt;&gt;"Unknown",J167&lt;&gt;"Stopped",J167&lt;&gt;"Not required"),J167/COUNTRY_INFO!D167, 0)</f>
        <v>0</v>
      </c>
      <c r="AM167" s="260">
        <f>IF(AND(P167&lt;&gt;0,P167&lt;&gt;"Unknown",P167&lt;&gt;"Not required"),P167/(COUNTRY_INFO!E167+COUNTRY_INFO!F167), 0)</f>
        <v>0</v>
      </c>
      <c r="AN167" s="260">
        <f>IF(AND(Z167&lt;&gt;0,Z167&lt;&gt;"Unknown",Z167&lt;&gt;"Not required"),IF(COUNTRY_INFO!K167=1,1,IF(COUNTRY_INFO!K167=2,0.5*COUNTRY_INFO!F167/(0.5*COUNTRY_INFO!F167+0.2*COUNTRY_INFO!G167),IF(COUNTRY_INFO!K167=3,COUNTRY_INFO!F167/(COUNTRY_INFO!F167+COUNTRY_INFO!G167)))),0)</f>
        <v>0</v>
      </c>
      <c r="AO167" s="260">
        <f>IF(AND(Z167&lt;&gt;0,Z167&lt;&gt;"Unknown",Z167&lt;&gt;"Not required"),IF(COUNTRY_INFO!K167=1,0,IF(COUNTRY_INFO!K167=2,0.2*COUNTRY_INFO!G167/(0.5*COUNTRY_INFO!F167+0.2*COUNTRY_INFO!G167),IF(COUNTRY_INFO!K167=3,COUNTRY_INFO!G167/(COUNTRY_INFO!F167+COUNTRY_INFO!G167)))),0)</f>
        <v>0</v>
      </c>
      <c r="AP167" s="259">
        <f>MAX(COUNTRY_INFO!D167*AK167*PROFILE!$G$7,COUNTRY_INFO!D167*AL167*PROFILE!$G$7)</f>
        <v>1.2347813140225032E-2</v>
      </c>
      <c r="AQ167" s="259">
        <f>MAX(COUNTRY_INFO!D167*AK167*PROFILE!$G$8,COUNTRY_INFO!D167*AL167*PROFILE!$G$8,COUNTRY_INFO!D167*AM167*PROFILE!$G$8)</f>
        <v>17272.855715428621</v>
      </c>
      <c r="AR167" s="259">
        <f>MAX(COUNTRY_INFO!D167*AK167*PROFILE!$G$9,COUNTRY_INFO!D167*AL167*PROFILE!$G$9,COUNTRY_INFO!D167*AM167*PROFILE!$G$9,IF(AND(DISTRICT!Z167&lt;&gt;"Unknown",Z167&lt;&gt;"Not required"),COUNTRY_INFO!O167*DISTRICT!AN167,0))</f>
        <v>35870.671293805441</v>
      </c>
      <c r="AS167" s="259">
        <f>MAX(COUNTRY_INFO!D167*AK167*PROFILE!$G$10,COUNTRY_INFO!D167*AL167*PROFILE!$G$10,IF(AND(DISTRICT!Z167&lt;&gt;"Unknown",Z167&lt;&gt;"Not required"),COUNTRY_INFO!O167*DISTRICT!AO167,0))</f>
        <v>64788.460642952807</v>
      </c>
      <c r="AT167" s="259">
        <f t="shared" si="21"/>
        <v>117932</v>
      </c>
      <c r="AU167" s="258" t="str">
        <f t="shared" si="16"/>
        <v>Y</v>
      </c>
      <c r="AV167" s="259">
        <f>MAX('MDA2'!J167,'T1'!L167,'T2'!J167,T3_R1!K167,T3_R2!K167)</f>
        <v>0</v>
      </c>
      <c r="AW167" s="259">
        <f>MAX('MDA1'!K167,'MDA2'!K167,'MDA3'!I167,'MDA3'!L167,'T1'!M167,'T2'!K167,T3_R1!L167,T3_R2!L167)</f>
        <v>33247</v>
      </c>
      <c r="AX167" s="259">
        <f>MAX('MDA1'!L167,'MDA2'!L167,'MDA3'!J167,'MDA3'!M167,'T1'!N167,'T2'!L167,T3_R1!M167,T3_R2!M167)</f>
        <v>59105</v>
      </c>
      <c r="AY167" s="259">
        <f t="shared" si="22"/>
        <v>92352</v>
      </c>
      <c r="AZ167" s="259">
        <f>MAX('MDA2'!J167,T167)</f>
        <v>0</v>
      </c>
      <c r="BA167" s="259">
        <f>MAX('MDA1'!K167,'MDA2'!K167,'MDA3'!I167,'MDA3'!L167,V167,AD167)</f>
        <v>33247</v>
      </c>
      <c r="BB167" s="259">
        <f>MAX('MDA1'!L167,'MDA2'!L167,'MDA3'!J167,'MDA3'!M167,AF167)</f>
        <v>59105</v>
      </c>
      <c r="BC167" s="259">
        <f t="shared" si="17"/>
        <v>92352</v>
      </c>
      <c r="BD167" s="260">
        <f t="shared" si="18"/>
        <v>78.309534307906247</v>
      </c>
    </row>
    <row r="168" spans="1:56" x14ac:dyDescent="0.2">
      <c r="A168" s="10" t="str">
        <f>IF(COUNTRY_INFO!A168=0," ",COUNTRY_INFO!A168)</f>
        <v>Ethiopia</v>
      </c>
      <c r="B168" s="10" t="str">
        <f>IF(COUNTRY_INFO!B168=0," ",COUNTRY_INFO!B168)</f>
        <v>AmharaSouth Gondar</v>
      </c>
      <c r="C168" s="87" t="str">
        <f>IF(COUNTRY_INFO!C168=0," ",COUNTRY_INFO!C168)</f>
        <v>Woreta Town</v>
      </c>
      <c r="D168" s="67">
        <f>COUNTRY_INFO!L168</f>
        <v>0</v>
      </c>
      <c r="E168" s="61"/>
      <c r="F168" s="61"/>
      <c r="G168" s="11">
        <f>MAX('MDA1'!M168,'MDA2'!M168)</f>
        <v>0</v>
      </c>
      <c r="H168" s="11">
        <f>IF(AND(COUNTRY_INFO!H168&gt;0,COUNTRY_INFO!H168&lt;4),IF(D168&gt;MAX('MDA1'!M168,'MDA2'!M168),MAX('MDA1'!M168,'MDA2'!M168),D168),0)</f>
        <v>0</v>
      </c>
      <c r="I168" s="73">
        <f>IF(AND(COUNTRY_INFO!H168&gt;0,COUNTRY_INFO!H168&lt;4), IF(G168/D168*100&lt;&gt;0, IF(G168/D168*100&gt;100,100,G168/D168*100), "-"),0)</f>
        <v>0</v>
      </c>
      <c r="J168" s="67">
        <f>COUNTRY_INFO!M168</f>
        <v>0</v>
      </c>
      <c r="K168" s="61"/>
      <c r="L168" s="61"/>
      <c r="M168" s="11">
        <f>MAX('MDA1'!M168,MAX('MDA3'!I168,'MDA3'!L168)+MAX('MDA3'!J168,'MDA3'!M168))</f>
        <v>0</v>
      </c>
      <c r="N168" s="11">
        <f>IF(AND(COUNTRY_INFO!I168&gt;0,COUNTRY_INFO!I168&lt;4),IF(J168&gt;MAX('MDA1'!M168,MAX('MDA3'!I168,'MDA3'!L168)+MAX('MDA3'!J168,'MDA3'!M168)),MAX('MDA1'!M168,MAX('MDA3'!I168,'MDA3'!L168)+MAX('MDA3'!J168,'MDA3'!M168)),J168),0)</f>
        <v>0</v>
      </c>
      <c r="O168" s="73">
        <f>IF(AND(COUNTRY_INFO!I168&gt;0,COUNTRY_INFO!I168&lt;4), IF(M168/J168*100&lt;&gt;0, IF(M168/J168*100&gt;100,100,M168/J168*100), "-"),0)</f>
        <v>0</v>
      </c>
      <c r="P168" s="67">
        <f>COUNTRY_INFO!N168</f>
        <v>16838</v>
      </c>
      <c r="Q168" s="61"/>
      <c r="R168" s="61"/>
      <c r="S168" s="11">
        <f>SUM(MAX('MDA2'!J168, 'T1'!L168, MAX(T3_R1!K168, T3_R2!K168)), MAX('MDA1'!K168, 'MDA2'!K168, 'T1'!M168, MAX(T3_R1!L168, T3_R2!L168)), MAX('MDA1'!L168, 'MDA2'!L168, 'T1'!N168, MAX(T3_R1!M168, T3_R2!M168)))</f>
        <v>0</v>
      </c>
      <c r="T168" s="11">
        <f>IF(AND(COUNTRY_INFO!J168&gt;1,COUNTRY_INFO!J168&lt;4),IF(COUNTRY_INFO!E168&gt;MAX('MDA2'!J168,'T1'!L168,MAX(T3_R1!K168,T3_R2!K168)),MAX('MDA2'!J168,'T1'!L168,MAX(T3_R1!K168,T3_R2!K168)),COUNTRY_INFO!E168),0)</f>
        <v>0</v>
      </c>
      <c r="U168" s="217" t="str">
        <f>IF(AND(COUNTRY_INFO!J168&gt;1,COUNTRY_INFO!J168&lt;4), IF(T168/COUNTRY_INFO!E168*100&lt;&gt;0, IF(T168/COUNTRY_INFO!E168*100&gt;100,100,T168/COUNTRY_INFO!E168*100), "-"),0)</f>
        <v>-</v>
      </c>
      <c r="V168" s="11">
        <f>IF(AND(COUNTRY_INFO!J168&gt;1,COUNTRY_INFO!J168&lt;4),IF(COUNTRY_INFO!F168&gt;MAX('MDA1'!K168,'MDA2'!K168,'T1'!M168,MAX(T3_R1!L168,T3_R2!L168)),MAX('MDA1'!K168,'MDA2'!K168,'T1'!M168,MAX(T3_R1!L168,T3_R2!L168)),COUNTRY_INFO!F168),0)</f>
        <v>0</v>
      </c>
      <c r="W168" s="217" t="str">
        <f>IF(AND(COUNTRY_INFO!J168&gt;1,COUNTRY_INFO!J168&lt;4), IF(V168/COUNTRY_INFO!F168*100&lt;&gt;0, IF(V168/COUNTRY_INFO!F168*100&gt;100,100,V168/COUNTRY_INFO!F168*100), "-"),0)</f>
        <v>-</v>
      </c>
      <c r="X168" s="11">
        <f t="shared" si="19"/>
        <v>0</v>
      </c>
      <c r="Y168" s="73" t="str">
        <f>IF(AND(COUNTRY_INFO!J168&gt;1,COUNTRY_INFO!J168&lt;4), IF(S168/P168*100&lt;&gt;0, IF(X168/P168*100&gt;100,100,X168/P168*100), "-"),0)</f>
        <v>-</v>
      </c>
      <c r="Z168" s="67">
        <f>COUNTRY_INFO!O168</f>
        <v>0</v>
      </c>
      <c r="AA168" s="61"/>
      <c r="AB168" s="61"/>
      <c r="AC168" s="11">
        <f>MAX('T1'!L168,'T2'!J168)+MAX('T1'!M168,'T2'!K168)+MAX('T1'!N168,'T2'!L168)</f>
        <v>0</v>
      </c>
      <c r="AD168" s="11">
        <f>IF(COUNTRY_INFO!K168=1,IF(COUNTRY_INFO!F168*0.33&gt;MAX('T1'!M168,'T2'!K168),MAX('T1'!M168,'T2'!K168),COUNTRY_INFO!F168*0.33),IF(COUNTRY_INFO!K168=2,IF(COUNTRY_INFO!F168*0.5&gt;MAX('T1'!M168,'T2'!K168),MAX('T1'!M168,'T2'!K168),COUNTRY_INFO!F168*0.5),IF(COUNTRY_INFO!K168=3,IF(COUNTRY_INFO!F168&gt;MAX('T1'!M168,'T2'!K168),MAX('T1'!M168,'T2'!K168),COUNTRY_INFO!F168),0)))</f>
        <v>0</v>
      </c>
      <c r="AE168" s="217">
        <f>IF(AND(COUNTRY_INFO!K168&gt;0,COUNTRY_INFO!K168&lt;4),IF(Z168&gt;0,IF(COUNTRY_INFO!K168=1, AD168/(COUNTRY_INFO!F168*0.33)*100, IF(COUNTRY_INFO!K168=2, AD168/(COUNTRY_INFO!F168*0.5)*100, IF(COUNTRY_INFO!K168=3, AD168/COUNTRY_INFO!F168*100))),"-"),0)</f>
        <v>0</v>
      </c>
      <c r="AF168" s="11">
        <f>IF(COUNTRY_INFO!K168=2,IF(COUNTRY_INFO!G168*0.2&gt;MAX('T1'!N168,'T2'!L168),MAX('T1'!N168,'T2'!L168),COUNTRY_INFO!G168*0.2),IF(COUNTRY_INFO!K168=3,IF(COUNTRY_INFO!G168&gt;MAX('T1'!N168,'T2'!L168),MAX('T1'!N168,'T2'!L168),COUNTRY_INFO!G168),0))</f>
        <v>0</v>
      </c>
      <c r="AG168" s="217">
        <f>IF(AND(COUNTRY_INFO!K168&gt;0,COUNTRY_INFO!K168&lt;4),IF(Z168&gt;0,IF(COUNTRY_INFO!K168=1, 0, IF(COUNTRY_INFO!K168=2, AF168/(COUNTRY_INFO!G168*0.2)*100, IF(COUNTRY_INFO!K168=3, AF168/COUNTRY_INFO!G168*100))),"-"),0)</f>
        <v>0</v>
      </c>
      <c r="AH168" s="11">
        <f t="shared" si="20"/>
        <v>0</v>
      </c>
      <c r="AI168" s="73">
        <f>IF(AND(COUNTRY_INFO!K168&gt;0,COUNTRY_INFO!K168&lt;4), IF(AC168/Z168*100&lt;&gt;0, IF(AH168/Z168*100&gt;100,100,AH168/Z168*100), "-"),0)</f>
        <v>0</v>
      </c>
      <c r="AJ168" s="261"/>
      <c r="AK168" s="260">
        <f>IF(AND(D168&lt;&gt;0, D168&lt;&gt;"Unknown",D168&lt;&gt;"Stopped",D168&lt;&gt;"Not required"),D168/COUNTRY_INFO!D168, 0)</f>
        <v>0</v>
      </c>
      <c r="AL168" s="260">
        <f>IF(AND(J168&lt;&gt;0,J168&lt;&gt;"Unknown",J168&lt;&gt;"Stopped",J168&lt;&gt;"Not required"),J168/COUNTRY_INFO!D168, 0)</f>
        <v>0</v>
      </c>
      <c r="AM168" s="260">
        <f>IF(AND(P168&lt;&gt;0,P168&lt;&gt;"Unknown",P168&lt;&gt;"Not required"),P168/(COUNTRY_INFO!E168+COUNTRY_INFO!F168), 0)</f>
        <v>1</v>
      </c>
      <c r="AN168" s="260">
        <f>IF(AND(Z168&lt;&gt;0,Z168&lt;&gt;"Unknown",Z168&lt;&gt;"Not required"),IF(COUNTRY_INFO!K168=1,1,IF(COUNTRY_INFO!K168=2,0.5*COUNTRY_INFO!F168/(0.5*COUNTRY_INFO!F168+0.2*COUNTRY_INFO!G168),IF(COUNTRY_INFO!K168=3,COUNTRY_INFO!F168/(COUNTRY_INFO!F168+COUNTRY_INFO!G168)))),0)</f>
        <v>0</v>
      </c>
      <c r="AO168" s="260">
        <f>IF(AND(Z168&lt;&gt;0,Z168&lt;&gt;"Unknown",Z168&lt;&gt;"Not required"),IF(COUNTRY_INFO!K168=1,0,IF(COUNTRY_INFO!K168=2,0.2*COUNTRY_INFO!G168/(0.5*COUNTRY_INFO!F168+0.2*COUNTRY_INFO!G168),IF(COUNTRY_INFO!K168=3,COUNTRY_INFO!G168/(COUNTRY_INFO!F168+COUNTRY_INFO!G168)))),0)</f>
        <v>0</v>
      </c>
      <c r="AP168" s="259">
        <f>MAX(COUNTRY_INFO!D168*AK168*PROFILE!$G$7,COUNTRY_INFO!D168*AL168*PROFILE!$G$7)</f>
        <v>0</v>
      </c>
      <c r="AQ168" s="259">
        <f>MAX(COUNTRY_INFO!D168*AK168*PROFILE!$G$8,COUNTRY_INFO!D168*AL168*PROFILE!$G$8,COUNTRY_INFO!D168*AM168*PROFILE!$G$8)</f>
        <v>5783.445151741088</v>
      </c>
      <c r="AR168" s="259">
        <f>MAX(COUNTRY_INFO!D168*AK168*PROFILE!$G$9,COUNTRY_INFO!D168*AL168*PROFILE!$G$9,COUNTRY_INFO!D168*AM168*PROFILE!$G$9,IF(AND(DISTRICT!Z168&lt;&gt;"Unknown",Z168&lt;&gt;"Not required"),COUNTRY_INFO!O168*DISTRICT!AN168,0))</f>
        <v>12010.524686925477</v>
      </c>
      <c r="AS168" s="259">
        <f>MAX(COUNTRY_INFO!D168*AK168*PROFILE!$G$10,COUNTRY_INFO!D168*AL168*PROFILE!$G$10,IF(AND(DISTRICT!Z168&lt;&gt;"Unknown",Z168&lt;&gt;"Not required"),COUNTRY_INFO!O168*DISTRICT!AO168,0))</f>
        <v>0</v>
      </c>
      <c r="AT168" s="259">
        <f t="shared" si="21"/>
        <v>17793.969838666566</v>
      </c>
      <c r="AU168" s="258">
        <f t="shared" si="16"/>
        <v>0</v>
      </c>
      <c r="AV168" s="259">
        <f>MAX('MDA2'!J168,'T1'!L168,'T2'!J168,T3_R1!K168,T3_R2!K168)</f>
        <v>0</v>
      </c>
      <c r="AW168" s="259">
        <f>MAX('MDA1'!K168,'MDA2'!K168,'MDA3'!I168,'MDA3'!L168,'T1'!M168,'T2'!K168,T3_R1!L168,T3_R2!L168)</f>
        <v>0</v>
      </c>
      <c r="AX168" s="259">
        <f>MAX('MDA1'!L168,'MDA2'!L168,'MDA3'!J168,'MDA3'!M168,'T1'!N168,'T2'!L168,T3_R1!M168,T3_R2!M168)</f>
        <v>0</v>
      </c>
      <c r="AY168" s="259">
        <f t="shared" si="22"/>
        <v>0</v>
      </c>
      <c r="AZ168" s="259">
        <f>MAX('MDA2'!J168,T168)</f>
        <v>0</v>
      </c>
      <c r="BA168" s="259">
        <f>MAX('MDA1'!K168,'MDA2'!K168,'MDA3'!I168,'MDA3'!L168,V168,AD168)</f>
        <v>0</v>
      </c>
      <c r="BB168" s="259">
        <f>MAX('MDA1'!L168,'MDA2'!L168,'MDA3'!J168,'MDA3'!M168,AF168)</f>
        <v>0</v>
      </c>
      <c r="BC168" s="259">
        <f t="shared" si="17"/>
        <v>0</v>
      </c>
      <c r="BD168" s="260">
        <f t="shared" si="18"/>
        <v>0</v>
      </c>
    </row>
    <row r="169" spans="1:56" x14ac:dyDescent="0.2">
      <c r="A169" s="10" t="str">
        <f>IF(COUNTRY_INFO!A169=0," ",COUNTRY_INFO!A169)</f>
        <v>Ethiopia</v>
      </c>
      <c r="B169" s="10" t="str">
        <f>IF(COUNTRY_INFO!B169=0," ",COUNTRY_INFO!B169)</f>
        <v>AmharaSouth Wello</v>
      </c>
      <c r="C169" s="87" t="str">
        <f>IF(COUNTRY_INFO!C169=0," ",COUNTRY_INFO!C169)</f>
        <v>Albuko</v>
      </c>
      <c r="D169" s="67">
        <f>COUNTRY_INFO!L169</f>
        <v>0</v>
      </c>
      <c r="E169" s="61"/>
      <c r="F169" s="61"/>
      <c r="G169" s="11">
        <f>MAX('MDA1'!M169,'MDA2'!M169)</f>
        <v>0</v>
      </c>
      <c r="H169" s="11">
        <f>IF(AND(COUNTRY_INFO!H169&gt;0,COUNTRY_INFO!H169&lt;4),IF(D169&gt;MAX('MDA1'!M169,'MDA2'!M169),MAX('MDA1'!M169,'MDA2'!M169),D169),0)</f>
        <v>0</v>
      </c>
      <c r="I169" s="73">
        <f>IF(AND(COUNTRY_INFO!H169&gt;0,COUNTRY_INFO!H169&lt;4), IF(G169/D169*100&lt;&gt;0, IF(G169/D169*100&gt;100,100,G169/D169*100), "-"),0)</f>
        <v>0</v>
      </c>
      <c r="J169" s="67">
        <f>COUNTRY_INFO!M169</f>
        <v>0</v>
      </c>
      <c r="K169" s="61"/>
      <c r="L169" s="61"/>
      <c r="M169" s="11">
        <f>MAX('MDA1'!M169,MAX('MDA3'!I169,'MDA3'!L169)+MAX('MDA3'!J169,'MDA3'!M169))</f>
        <v>0</v>
      </c>
      <c r="N169" s="11">
        <f>IF(AND(COUNTRY_INFO!I169&gt;0,COUNTRY_INFO!I169&lt;4),IF(J169&gt;MAX('MDA1'!M169,MAX('MDA3'!I169,'MDA3'!L169)+MAX('MDA3'!J169,'MDA3'!M169)),MAX('MDA1'!M169,MAX('MDA3'!I169,'MDA3'!L169)+MAX('MDA3'!J169,'MDA3'!M169)),J169),0)</f>
        <v>0</v>
      </c>
      <c r="O169" s="73">
        <f>IF(AND(COUNTRY_INFO!I169&gt;0,COUNTRY_INFO!I169&lt;4), IF(M169/J169*100&lt;&gt;0, IF(M169/J169*100&gt;100,100,M169/J169*100), "-"),0)</f>
        <v>0</v>
      </c>
      <c r="P169" s="67">
        <f>COUNTRY_INFO!N169</f>
        <v>0</v>
      </c>
      <c r="Q169" s="61"/>
      <c r="R169" s="61"/>
      <c r="S169" s="11">
        <f>SUM(MAX('MDA2'!J169, 'T1'!L169, MAX(T3_R1!K169, T3_R2!K169)), MAX('MDA1'!K169, 'MDA2'!K169, 'T1'!M169, MAX(T3_R1!L169, T3_R2!L169)), MAX('MDA1'!L169, 'MDA2'!L169, 'T1'!N169, MAX(T3_R1!M169, T3_R2!M169)))</f>
        <v>0</v>
      </c>
      <c r="T169" s="11">
        <f>IF(AND(COUNTRY_INFO!J169&gt;1,COUNTRY_INFO!J169&lt;4),IF(COUNTRY_INFO!E169&gt;MAX('MDA2'!J169,'T1'!L169,MAX(T3_R1!K169,T3_R2!K169)),MAX('MDA2'!J169,'T1'!L169,MAX(T3_R1!K169,T3_R2!K169)),COUNTRY_INFO!E169),0)</f>
        <v>0</v>
      </c>
      <c r="U169" s="217">
        <f>IF(AND(COUNTRY_INFO!J169&gt;1,COUNTRY_INFO!J169&lt;4), IF(T169/COUNTRY_INFO!E169*100&lt;&gt;0, IF(T169/COUNTRY_INFO!E169*100&gt;100,100,T169/COUNTRY_INFO!E169*100), "-"),0)</f>
        <v>0</v>
      </c>
      <c r="V169" s="11">
        <f>IF(AND(COUNTRY_INFO!J169&gt;1,COUNTRY_INFO!J169&lt;4),IF(COUNTRY_INFO!F169&gt;MAX('MDA1'!K169,'MDA2'!K169,'T1'!M169,MAX(T3_R1!L169,T3_R2!L169)),MAX('MDA1'!K169,'MDA2'!K169,'T1'!M169,MAX(T3_R1!L169,T3_R2!L169)),COUNTRY_INFO!F169),0)</f>
        <v>0</v>
      </c>
      <c r="W169" s="217">
        <f>IF(AND(COUNTRY_INFO!J169&gt;1,COUNTRY_INFO!J169&lt;4), IF(V169/COUNTRY_INFO!F169*100&lt;&gt;0, IF(V169/COUNTRY_INFO!F169*100&gt;100,100,V169/COUNTRY_INFO!F169*100), "-"),0)</f>
        <v>0</v>
      </c>
      <c r="X169" s="11">
        <f t="shared" si="19"/>
        <v>0</v>
      </c>
      <c r="Y169" s="73">
        <f>IF(AND(COUNTRY_INFO!J169&gt;1,COUNTRY_INFO!J169&lt;4), IF(S169/P169*100&lt;&gt;0, IF(X169/P169*100&gt;100,100,X169/P169*100), "-"),0)</f>
        <v>0</v>
      </c>
      <c r="Z169" s="67">
        <f>COUNTRY_INFO!O169</f>
        <v>0</v>
      </c>
      <c r="AA169" s="61"/>
      <c r="AB169" s="61"/>
      <c r="AC169" s="11">
        <f>MAX('T1'!L169,'T2'!J169)+MAX('T1'!M169,'T2'!K169)+MAX('T1'!N169,'T2'!L169)</f>
        <v>0</v>
      </c>
      <c r="AD169" s="11">
        <f>IF(COUNTRY_INFO!K169=1,IF(COUNTRY_INFO!F169*0.33&gt;MAX('T1'!M169,'T2'!K169),MAX('T1'!M169,'T2'!K169),COUNTRY_INFO!F169*0.33),IF(COUNTRY_INFO!K169=2,IF(COUNTRY_INFO!F169*0.5&gt;MAX('T1'!M169,'T2'!K169),MAX('T1'!M169,'T2'!K169),COUNTRY_INFO!F169*0.5),IF(COUNTRY_INFO!K169=3,IF(COUNTRY_INFO!F169&gt;MAX('T1'!M169,'T2'!K169),MAX('T1'!M169,'T2'!K169),COUNTRY_INFO!F169),0)))</f>
        <v>0</v>
      </c>
      <c r="AE169" s="217">
        <f>IF(AND(COUNTRY_INFO!K169&gt;0,COUNTRY_INFO!K169&lt;4),IF(Z169&gt;0,IF(COUNTRY_INFO!K169=1, AD169/(COUNTRY_INFO!F169*0.33)*100, IF(COUNTRY_INFO!K169=2, AD169/(COUNTRY_INFO!F169*0.5)*100, IF(COUNTRY_INFO!K169=3, AD169/COUNTRY_INFO!F169*100))),"-"),0)</f>
        <v>0</v>
      </c>
      <c r="AF169" s="11">
        <f>IF(COUNTRY_INFO!K169=2,IF(COUNTRY_INFO!G169*0.2&gt;MAX('T1'!N169,'T2'!L169),MAX('T1'!N169,'T2'!L169),COUNTRY_INFO!G169*0.2),IF(COUNTRY_INFO!K169=3,IF(COUNTRY_INFO!G169&gt;MAX('T1'!N169,'T2'!L169),MAX('T1'!N169,'T2'!L169),COUNTRY_INFO!G169),0))</f>
        <v>0</v>
      </c>
      <c r="AG169" s="217">
        <f>IF(AND(COUNTRY_INFO!K169&gt;0,COUNTRY_INFO!K169&lt;4),IF(Z169&gt;0,IF(COUNTRY_INFO!K169=1, 0, IF(COUNTRY_INFO!K169=2, AF169/(COUNTRY_INFO!G169*0.2)*100, IF(COUNTRY_INFO!K169=3, AF169/COUNTRY_INFO!G169*100))),"-"),0)</f>
        <v>0</v>
      </c>
      <c r="AH169" s="11">
        <f t="shared" si="20"/>
        <v>0</v>
      </c>
      <c r="AI169" s="73">
        <f>IF(AND(COUNTRY_INFO!K169&gt;0,COUNTRY_INFO!K169&lt;4), IF(AC169/Z169*100&lt;&gt;0, IF(AH169/Z169*100&gt;100,100,AH169/Z169*100), "-"),0)</f>
        <v>0</v>
      </c>
      <c r="AJ169" s="261"/>
      <c r="AK169" s="260">
        <f>IF(AND(D169&lt;&gt;0, D169&lt;&gt;"Unknown",D169&lt;&gt;"Stopped",D169&lt;&gt;"Not required"),D169/COUNTRY_INFO!D169, 0)</f>
        <v>0</v>
      </c>
      <c r="AL169" s="260">
        <f>IF(AND(J169&lt;&gt;0,J169&lt;&gt;"Unknown",J169&lt;&gt;"Stopped",J169&lt;&gt;"Not required"),J169/COUNTRY_INFO!D169, 0)</f>
        <v>0</v>
      </c>
      <c r="AM169" s="260">
        <f>IF(AND(P169&lt;&gt;0,P169&lt;&gt;"Unknown",P169&lt;&gt;"Not required"),P169/(COUNTRY_INFO!E169+COUNTRY_INFO!F169), 0)</f>
        <v>0</v>
      </c>
      <c r="AN169" s="260">
        <f>IF(AND(Z169&lt;&gt;0,Z169&lt;&gt;"Unknown",Z169&lt;&gt;"Not required"),IF(COUNTRY_INFO!K169=1,1,IF(COUNTRY_INFO!K169=2,0.5*COUNTRY_INFO!F169/(0.5*COUNTRY_INFO!F169+0.2*COUNTRY_INFO!G169),IF(COUNTRY_INFO!K169=3,COUNTRY_INFO!F169/(COUNTRY_INFO!F169+COUNTRY_INFO!G169)))),0)</f>
        <v>0</v>
      </c>
      <c r="AO169" s="260">
        <f>IF(AND(Z169&lt;&gt;0,Z169&lt;&gt;"Unknown",Z169&lt;&gt;"Not required"),IF(COUNTRY_INFO!K169=1,0,IF(COUNTRY_INFO!K169=2,0.2*COUNTRY_INFO!G169/(0.5*COUNTRY_INFO!F169+0.2*COUNTRY_INFO!G169),IF(COUNTRY_INFO!K169=3,COUNTRY_INFO!G169/(COUNTRY_INFO!F169+COUNTRY_INFO!G169)))),0)</f>
        <v>0</v>
      </c>
      <c r="AP169" s="259">
        <f>MAX(COUNTRY_INFO!D169*AK169*PROFILE!$G$7,COUNTRY_INFO!D169*AL169*PROFILE!$G$7)</f>
        <v>0</v>
      </c>
      <c r="AQ169" s="259">
        <f>MAX(COUNTRY_INFO!D169*AK169*PROFILE!$G$8,COUNTRY_INFO!D169*AL169*PROFILE!$G$8,COUNTRY_INFO!D169*AM169*PROFILE!$G$8)</f>
        <v>0</v>
      </c>
      <c r="AR169" s="259">
        <f>MAX(COUNTRY_INFO!D169*AK169*PROFILE!$G$9,COUNTRY_INFO!D169*AL169*PROFILE!$G$9,COUNTRY_INFO!D169*AM169*PROFILE!$G$9,IF(AND(DISTRICT!Z169&lt;&gt;"Unknown",Z169&lt;&gt;"Not required"),COUNTRY_INFO!O169*DISTRICT!AN169,0))</f>
        <v>0</v>
      </c>
      <c r="AS169" s="259">
        <f>MAX(COUNTRY_INFO!D169*AK169*PROFILE!$G$10,COUNTRY_INFO!D169*AL169*PROFILE!$G$10,IF(AND(DISTRICT!Z169&lt;&gt;"Unknown",Z169&lt;&gt;"Not required"),COUNTRY_INFO!O169*DISTRICT!AO169,0))</f>
        <v>0</v>
      </c>
      <c r="AT169" s="259">
        <f t="shared" si="21"/>
        <v>0</v>
      </c>
      <c r="AU169" s="258">
        <f t="shared" si="16"/>
        <v>0</v>
      </c>
      <c r="AV169" s="259">
        <f>MAX('MDA2'!J169,'T1'!L169,'T2'!J169,T3_R1!K169,T3_R2!K169)</f>
        <v>0</v>
      </c>
      <c r="AW169" s="259">
        <f>MAX('MDA1'!K169,'MDA2'!K169,'MDA3'!I169,'MDA3'!L169,'T1'!M169,'T2'!K169,T3_R1!L169,T3_R2!L169)</f>
        <v>0</v>
      </c>
      <c r="AX169" s="259">
        <f>MAX('MDA1'!L169,'MDA2'!L169,'MDA3'!J169,'MDA3'!M169,'T1'!N169,'T2'!L169,T3_R1!M169,T3_R2!M169)</f>
        <v>0</v>
      </c>
      <c r="AY169" s="259">
        <f t="shared" si="22"/>
        <v>0</v>
      </c>
      <c r="AZ169" s="259">
        <f>MAX('MDA2'!J169,T169)</f>
        <v>0</v>
      </c>
      <c r="BA169" s="259">
        <f>MAX('MDA1'!K169,'MDA2'!K169,'MDA3'!I169,'MDA3'!L169,V169,AD169)</f>
        <v>0</v>
      </c>
      <c r="BB169" s="259">
        <f>MAX('MDA1'!L169,'MDA2'!L169,'MDA3'!J169,'MDA3'!M169,AF169)</f>
        <v>0</v>
      </c>
      <c r="BC169" s="259">
        <f t="shared" si="17"/>
        <v>0</v>
      </c>
      <c r="BD169" s="260">
        <f t="shared" si="18"/>
        <v>0</v>
      </c>
    </row>
    <row r="170" spans="1:56" x14ac:dyDescent="0.2">
      <c r="A170" s="10" t="str">
        <f>IF(COUNTRY_INFO!A170=0," ",COUNTRY_INFO!A170)</f>
        <v>Ethiopia</v>
      </c>
      <c r="B170" s="10" t="str">
        <f>IF(COUNTRY_INFO!B170=0," ",COUNTRY_INFO!B170)</f>
        <v>AmharaSouth Wello</v>
      </c>
      <c r="C170" s="87" t="str">
        <f>IF(COUNTRY_INFO!C170=0," ",COUNTRY_INFO!C170)</f>
        <v>Ambasel</v>
      </c>
      <c r="D170" s="67">
        <f>COUNTRY_INFO!L170</f>
        <v>0</v>
      </c>
      <c r="E170" s="61"/>
      <c r="F170" s="61"/>
      <c r="G170" s="11">
        <f>MAX('MDA1'!M170,'MDA2'!M170)</f>
        <v>0</v>
      </c>
      <c r="H170" s="11">
        <f>IF(AND(COUNTRY_INFO!H170&gt;0,COUNTRY_INFO!H170&lt;4),IF(D170&gt;MAX('MDA1'!M170,'MDA2'!M170),MAX('MDA1'!M170,'MDA2'!M170),D170),0)</f>
        <v>0</v>
      </c>
      <c r="I170" s="73">
        <f>IF(AND(COUNTRY_INFO!H170&gt;0,COUNTRY_INFO!H170&lt;4), IF(G170/D170*100&lt;&gt;0, IF(G170/D170*100&gt;100,100,G170/D170*100), "-"),0)</f>
        <v>0</v>
      </c>
      <c r="J170" s="67">
        <f>COUNTRY_INFO!M170</f>
        <v>0</v>
      </c>
      <c r="K170" s="61"/>
      <c r="L170" s="61"/>
      <c r="M170" s="11">
        <f>MAX('MDA1'!M170,MAX('MDA3'!I170,'MDA3'!L170)+MAX('MDA3'!J170,'MDA3'!M170))</f>
        <v>0</v>
      </c>
      <c r="N170" s="11">
        <f>IF(AND(COUNTRY_INFO!I170&gt;0,COUNTRY_INFO!I170&lt;4),IF(J170&gt;MAX('MDA1'!M170,MAX('MDA3'!I170,'MDA3'!L170)+MAX('MDA3'!J170,'MDA3'!M170)),MAX('MDA1'!M170,MAX('MDA3'!I170,'MDA3'!L170)+MAX('MDA3'!J170,'MDA3'!M170)),J170),0)</f>
        <v>0</v>
      </c>
      <c r="O170" s="73">
        <f>IF(AND(COUNTRY_INFO!I170&gt;0,COUNTRY_INFO!I170&lt;4), IF(M170/J170*100&lt;&gt;0, IF(M170/J170*100&gt;100,100,M170/J170*100), "-"),0)</f>
        <v>0</v>
      </c>
      <c r="P170" s="67">
        <f>COUNTRY_INFO!N170</f>
        <v>0</v>
      </c>
      <c r="Q170" s="61"/>
      <c r="R170" s="61"/>
      <c r="S170" s="11">
        <f>SUM(MAX('MDA2'!J170, 'T1'!L170, MAX(T3_R1!K170, T3_R2!K170)), MAX('MDA1'!K170, 'MDA2'!K170, 'T1'!M170, MAX(T3_R1!L170, T3_R2!L170)), MAX('MDA1'!L170, 'MDA2'!L170, 'T1'!N170, MAX(T3_R1!M170, T3_R2!M170)))</f>
        <v>0</v>
      </c>
      <c r="T170" s="11">
        <f>IF(AND(COUNTRY_INFO!J170&gt;1,COUNTRY_INFO!J170&lt;4),IF(COUNTRY_INFO!E170&gt;MAX('MDA2'!J170,'T1'!L170,MAX(T3_R1!K170,T3_R2!K170)),MAX('MDA2'!J170,'T1'!L170,MAX(T3_R1!K170,T3_R2!K170)),COUNTRY_INFO!E170),0)</f>
        <v>0</v>
      </c>
      <c r="U170" s="217">
        <f>IF(AND(COUNTRY_INFO!J170&gt;1,COUNTRY_INFO!J170&lt;4), IF(T170/COUNTRY_INFO!E170*100&lt;&gt;0, IF(T170/COUNTRY_INFO!E170*100&gt;100,100,T170/COUNTRY_INFO!E170*100), "-"),0)</f>
        <v>0</v>
      </c>
      <c r="V170" s="11">
        <f>IF(AND(COUNTRY_INFO!J170&gt;1,COUNTRY_INFO!J170&lt;4),IF(COUNTRY_INFO!F170&gt;MAX('MDA1'!K170,'MDA2'!K170,'T1'!M170,MAX(T3_R1!L170,T3_R2!L170)),MAX('MDA1'!K170,'MDA2'!K170,'T1'!M170,MAX(T3_R1!L170,T3_R2!L170)),COUNTRY_INFO!F170),0)</f>
        <v>0</v>
      </c>
      <c r="W170" s="217">
        <f>IF(AND(COUNTRY_INFO!J170&gt;1,COUNTRY_INFO!J170&lt;4), IF(V170/COUNTRY_INFO!F170*100&lt;&gt;0, IF(V170/COUNTRY_INFO!F170*100&gt;100,100,V170/COUNTRY_INFO!F170*100), "-"),0)</f>
        <v>0</v>
      </c>
      <c r="X170" s="11">
        <f t="shared" si="19"/>
        <v>0</v>
      </c>
      <c r="Y170" s="73">
        <f>IF(AND(COUNTRY_INFO!J170&gt;1,COUNTRY_INFO!J170&lt;4), IF(S170/P170*100&lt;&gt;0, IF(X170/P170*100&gt;100,100,X170/P170*100), "-"),0)</f>
        <v>0</v>
      </c>
      <c r="Z170" s="67">
        <f>COUNTRY_INFO!O170</f>
        <v>36849.599999999999</v>
      </c>
      <c r="AA170" s="61"/>
      <c r="AB170" s="61"/>
      <c r="AC170" s="11">
        <f>MAX('T1'!L170,'T2'!J170)+MAX('T1'!M170,'T2'!K170)+MAX('T1'!N170,'T2'!L170)</f>
        <v>38104</v>
      </c>
      <c r="AD170" s="11">
        <f>IF(COUNTRY_INFO!K170=1,IF(COUNTRY_INFO!F170*0.33&gt;MAX('T1'!M170,'T2'!K170),MAX('T1'!M170,'T2'!K170),COUNTRY_INFO!F170*0.33),IF(COUNTRY_INFO!K170=2,IF(COUNTRY_INFO!F170*0.5&gt;MAX('T1'!M170,'T2'!K170),MAX('T1'!M170,'T2'!K170),COUNTRY_INFO!F170*0.5),IF(COUNTRY_INFO!K170=3,IF(COUNTRY_INFO!F170&gt;MAX('T1'!M170,'T2'!K170),MAX('T1'!M170,'T2'!K170),COUNTRY_INFO!F170),0)))</f>
        <v>20595</v>
      </c>
      <c r="AE170" s="217">
        <f>IF(AND(COUNTRY_INFO!K170&gt;0,COUNTRY_INFO!K170&lt;4),IF(Z170&gt;0,IF(COUNTRY_INFO!K170=1, AD170/(COUNTRY_INFO!F170*0.33)*100, IF(COUNTRY_INFO!K170=2, AD170/(COUNTRY_INFO!F170*0.5)*100, IF(COUNTRY_INFO!K170=3, AD170/COUNTRY_INFO!F170*100))),"-"),0)</f>
        <v>100</v>
      </c>
      <c r="AF170" s="11">
        <f>IF(COUNTRY_INFO!K170=2,IF(COUNTRY_INFO!G170*0.2&gt;MAX('T1'!N170,'T2'!L170),MAX('T1'!N170,'T2'!L170),COUNTRY_INFO!G170*0.2),IF(COUNTRY_INFO!K170=3,IF(COUNTRY_INFO!G170&gt;MAX('T1'!N170,'T2'!L170),MAX('T1'!N170,'T2'!L170),COUNTRY_INFO!G170),0))</f>
        <v>0</v>
      </c>
      <c r="AG170" s="217">
        <f>IF(AND(COUNTRY_INFO!K170&gt;0,COUNTRY_INFO!K170&lt;4),IF(Z170&gt;0,IF(COUNTRY_INFO!K170=1, 0, IF(COUNTRY_INFO!K170=2, AF170/(COUNTRY_INFO!G170*0.2)*100, IF(COUNTRY_INFO!K170=3, AF170/COUNTRY_INFO!G170*100))),"-"),0)</f>
        <v>0</v>
      </c>
      <c r="AH170" s="11">
        <f t="shared" si="20"/>
        <v>20595</v>
      </c>
      <c r="AI170" s="73">
        <f>IF(AND(COUNTRY_INFO!K170&gt;0,COUNTRY_INFO!K170&lt;4), IF(AC170/Z170*100&lt;&gt;0, IF(AH170/Z170*100&gt;100,100,AH170/Z170*100), "-"),0)</f>
        <v>55.889344796144321</v>
      </c>
      <c r="AJ170" s="261"/>
      <c r="AK170" s="260">
        <f>IF(AND(D170&lt;&gt;0, D170&lt;&gt;"Unknown",D170&lt;&gt;"Stopped",D170&lt;&gt;"Not required"),D170/COUNTRY_INFO!D170, 0)</f>
        <v>0</v>
      </c>
      <c r="AL170" s="260">
        <f>IF(AND(J170&lt;&gt;0,J170&lt;&gt;"Unknown",J170&lt;&gt;"Stopped",J170&lt;&gt;"Not required"),J170/COUNTRY_INFO!D170, 0)</f>
        <v>0</v>
      </c>
      <c r="AM170" s="260">
        <f>IF(AND(P170&lt;&gt;0,P170&lt;&gt;"Unknown",P170&lt;&gt;"Not required"),P170/(COUNTRY_INFO!E170+COUNTRY_INFO!F170), 0)</f>
        <v>0</v>
      </c>
      <c r="AN170" s="260">
        <f>IF(AND(Z170&lt;&gt;0,Z170&lt;&gt;"Unknown",Z170&lt;&gt;"Not required"),IF(COUNTRY_INFO!K170=1,1,IF(COUNTRY_INFO!K170=2,0.5*COUNTRY_INFO!F170/(0.5*COUNTRY_INFO!F170+0.2*COUNTRY_INFO!G170),IF(COUNTRY_INFO!K170=3,COUNTRY_INFO!F170/(COUNTRY_INFO!F170+COUNTRY_INFO!G170)))),0)</f>
        <v>0.55889344796144325</v>
      </c>
      <c r="AO170" s="260">
        <f>IF(AND(Z170&lt;&gt;0,Z170&lt;&gt;"Unknown",Z170&lt;&gt;"Not required"),IF(COUNTRY_INFO!K170=1,0,IF(COUNTRY_INFO!K170=2,0.2*COUNTRY_INFO!G170/(0.5*COUNTRY_INFO!F170+0.2*COUNTRY_INFO!G170),IF(COUNTRY_INFO!K170=3,COUNTRY_INFO!G170/(COUNTRY_INFO!F170+COUNTRY_INFO!G170)))),0)</f>
        <v>0.44110655203855675</v>
      </c>
      <c r="AP170" s="259">
        <f>MAX(COUNTRY_INFO!D170*AK170*PROFILE!$G$7,COUNTRY_INFO!D170*AL170*PROFILE!$G$7)</f>
        <v>0</v>
      </c>
      <c r="AQ170" s="259">
        <f>MAX(COUNTRY_INFO!D170*AK170*PROFILE!$G$8,COUNTRY_INFO!D170*AL170*PROFILE!$G$8,COUNTRY_INFO!D170*AM170*PROFILE!$G$8)</f>
        <v>0</v>
      </c>
      <c r="AR170" s="259">
        <f>MAX(COUNTRY_INFO!D170*AK170*PROFILE!$G$9,COUNTRY_INFO!D170*AL170*PROFILE!$G$9,COUNTRY_INFO!D170*AM170*PROFILE!$G$9,IF(AND(DISTRICT!Z170&lt;&gt;"Unknown",Z170&lt;&gt;"Not required"),COUNTRY_INFO!O170*DISTRICT!AN170,0))</f>
        <v>20595</v>
      </c>
      <c r="AS170" s="259">
        <f>MAX(COUNTRY_INFO!D170*AK170*PROFILE!$G$10,COUNTRY_INFO!D170*AL170*PROFILE!$G$10,IF(AND(DISTRICT!Z170&lt;&gt;"Unknown",Z170&lt;&gt;"Not required"),COUNTRY_INFO!O170*DISTRICT!AO170,0))</f>
        <v>16254.6</v>
      </c>
      <c r="AT170" s="259">
        <f t="shared" si="21"/>
        <v>36849.599999999999</v>
      </c>
      <c r="AU170" s="258" t="str">
        <f t="shared" si="16"/>
        <v>Y</v>
      </c>
      <c r="AV170" s="259">
        <f>MAX('MDA2'!J170,'T1'!L170,'T2'!J170,T3_R1!K170,T3_R2!K170)</f>
        <v>0</v>
      </c>
      <c r="AW170" s="259">
        <f>MAX('MDA1'!K170,'MDA2'!K170,'MDA3'!I170,'MDA3'!L170,'T1'!M170,'T2'!K170,T3_R1!L170,T3_R2!L170)</f>
        <v>38104</v>
      </c>
      <c r="AX170" s="259">
        <f>MAX('MDA1'!L170,'MDA2'!L170,'MDA3'!J170,'MDA3'!M170,'T1'!N170,'T2'!L170,T3_R1!M170,T3_R2!M170)</f>
        <v>0</v>
      </c>
      <c r="AY170" s="259">
        <f t="shared" si="22"/>
        <v>38104</v>
      </c>
      <c r="AZ170" s="259">
        <f>MAX('MDA2'!J170,T170)</f>
        <v>0</v>
      </c>
      <c r="BA170" s="259">
        <f>MAX('MDA1'!K170,'MDA2'!K170,'MDA3'!I170,'MDA3'!L170,V170,AD170)</f>
        <v>20595</v>
      </c>
      <c r="BB170" s="259">
        <f>MAX('MDA1'!L170,'MDA2'!L170,'MDA3'!J170,'MDA3'!M170,AF170)</f>
        <v>0</v>
      </c>
      <c r="BC170" s="259">
        <f t="shared" si="17"/>
        <v>20595</v>
      </c>
      <c r="BD170" s="260">
        <f t="shared" si="18"/>
        <v>55.889344796144321</v>
      </c>
    </row>
    <row r="171" spans="1:56" x14ac:dyDescent="0.2">
      <c r="A171" s="10" t="str">
        <f>IF(COUNTRY_INFO!A171=0," ",COUNTRY_INFO!A171)</f>
        <v>Ethiopia</v>
      </c>
      <c r="B171" s="10" t="str">
        <f>IF(COUNTRY_INFO!B171=0," ",COUNTRY_INFO!B171)</f>
        <v>AmharaSouth Wello</v>
      </c>
      <c r="C171" s="87" t="str">
        <f>IF(COUNTRY_INFO!C171=0," ",COUNTRY_INFO!C171)</f>
        <v>Argoba</v>
      </c>
      <c r="D171" s="67">
        <f>COUNTRY_INFO!L171</f>
        <v>0</v>
      </c>
      <c r="E171" s="61"/>
      <c r="F171" s="61"/>
      <c r="G171" s="11">
        <f>MAX('MDA1'!M171,'MDA2'!M171)</f>
        <v>0</v>
      </c>
      <c r="H171" s="11">
        <f>IF(AND(COUNTRY_INFO!H171&gt;0,COUNTRY_INFO!H171&lt;4),IF(D171&gt;MAX('MDA1'!M171,'MDA2'!M171),MAX('MDA1'!M171,'MDA2'!M171),D171),0)</f>
        <v>0</v>
      </c>
      <c r="I171" s="73">
        <f>IF(AND(COUNTRY_INFO!H171&gt;0,COUNTRY_INFO!H171&lt;4), IF(G171/D171*100&lt;&gt;0, IF(G171/D171*100&gt;100,100,G171/D171*100), "-"),0)</f>
        <v>0</v>
      </c>
      <c r="J171" s="67">
        <f>COUNTRY_INFO!M171</f>
        <v>0</v>
      </c>
      <c r="K171" s="61"/>
      <c r="L171" s="61"/>
      <c r="M171" s="11">
        <f>MAX('MDA1'!M171,MAX('MDA3'!I171,'MDA3'!L171)+MAX('MDA3'!J171,'MDA3'!M171))</f>
        <v>0</v>
      </c>
      <c r="N171" s="11">
        <f>IF(AND(COUNTRY_INFO!I171&gt;0,COUNTRY_INFO!I171&lt;4),IF(J171&gt;MAX('MDA1'!M171,MAX('MDA3'!I171,'MDA3'!L171)+MAX('MDA3'!J171,'MDA3'!M171)),MAX('MDA1'!M171,MAX('MDA3'!I171,'MDA3'!L171)+MAX('MDA3'!J171,'MDA3'!M171)),J171),0)</f>
        <v>0</v>
      </c>
      <c r="O171" s="73">
        <f>IF(AND(COUNTRY_INFO!I171&gt;0,COUNTRY_INFO!I171&lt;4), IF(M171/J171*100&lt;&gt;0, IF(M171/J171*100&gt;100,100,M171/J171*100), "-"),0)</f>
        <v>0</v>
      </c>
      <c r="P171" s="67">
        <f>COUNTRY_INFO!N171</f>
        <v>0</v>
      </c>
      <c r="Q171" s="61"/>
      <c r="R171" s="61"/>
      <c r="S171" s="11">
        <f>SUM(MAX('MDA2'!J171, 'T1'!L171, MAX(T3_R1!K171, T3_R2!K171)), MAX('MDA1'!K171, 'MDA2'!K171, 'T1'!M171, MAX(T3_R1!L171, T3_R2!L171)), MAX('MDA1'!L171, 'MDA2'!L171, 'T1'!N171, MAX(T3_R1!M171, T3_R2!M171)))</f>
        <v>0</v>
      </c>
      <c r="T171" s="11">
        <f>IF(AND(COUNTRY_INFO!J171&gt;1,COUNTRY_INFO!J171&lt;4),IF(COUNTRY_INFO!E171&gt;MAX('MDA2'!J171,'T1'!L171,MAX(T3_R1!K171,T3_R2!K171)),MAX('MDA2'!J171,'T1'!L171,MAX(T3_R1!K171,T3_R2!K171)),COUNTRY_INFO!E171),0)</f>
        <v>0</v>
      </c>
      <c r="U171" s="217">
        <f>IF(AND(COUNTRY_INFO!J171&gt;1,COUNTRY_INFO!J171&lt;4), IF(T171/COUNTRY_INFO!E171*100&lt;&gt;0, IF(T171/COUNTRY_INFO!E171*100&gt;100,100,T171/COUNTRY_INFO!E171*100), "-"),0)</f>
        <v>0</v>
      </c>
      <c r="V171" s="11">
        <f>IF(AND(COUNTRY_INFO!J171&gt;1,COUNTRY_INFO!J171&lt;4),IF(COUNTRY_INFO!F171&gt;MAX('MDA1'!K171,'MDA2'!K171,'T1'!M171,MAX(T3_R1!L171,T3_R2!L171)),MAX('MDA1'!K171,'MDA2'!K171,'T1'!M171,MAX(T3_R1!L171,T3_R2!L171)),COUNTRY_INFO!F171),0)</f>
        <v>0</v>
      </c>
      <c r="W171" s="217">
        <f>IF(AND(COUNTRY_INFO!J171&gt;1,COUNTRY_INFO!J171&lt;4), IF(V171/COUNTRY_INFO!F171*100&lt;&gt;0, IF(V171/COUNTRY_INFO!F171*100&gt;100,100,V171/COUNTRY_INFO!F171*100), "-"),0)</f>
        <v>0</v>
      </c>
      <c r="X171" s="11">
        <f t="shared" si="19"/>
        <v>0</v>
      </c>
      <c r="Y171" s="73">
        <f>IF(AND(COUNTRY_INFO!J171&gt;1,COUNTRY_INFO!J171&lt;4), IF(S171/P171*100&lt;&gt;0, IF(X171/P171*100&gt;100,100,X171/P171*100), "-"),0)</f>
        <v>0</v>
      </c>
      <c r="Z171" s="67">
        <f>COUNTRY_INFO!O171</f>
        <v>3955.38</v>
      </c>
      <c r="AA171" s="61"/>
      <c r="AB171" s="61"/>
      <c r="AC171" s="11">
        <f>MAX('T1'!L171,'T2'!J171)+MAX('T1'!M171,'T2'!K171)+MAX('T1'!N171,'T2'!L171)</f>
        <v>0</v>
      </c>
      <c r="AD171" s="11">
        <f>IF(COUNTRY_INFO!K171=1,IF(COUNTRY_INFO!F171*0.33&gt;MAX('T1'!M171,'T2'!K171),MAX('T1'!M171,'T2'!K171),COUNTRY_INFO!F171*0.33),IF(COUNTRY_INFO!K171=2,IF(COUNTRY_INFO!F171*0.5&gt;MAX('T1'!M171,'T2'!K171),MAX('T1'!M171,'T2'!K171),COUNTRY_INFO!F171*0.5),IF(COUNTRY_INFO!K171=3,IF(COUNTRY_INFO!F171&gt;MAX('T1'!M171,'T2'!K171),MAX('T1'!M171,'T2'!K171),COUNTRY_INFO!F171),0)))</f>
        <v>0</v>
      </c>
      <c r="AE171" s="217">
        <f>IF(AND(COUNTRY_INFO!K171&gt;0,COUNTRY_INFO!K171&lt;4),IF(Z171&gt;0,IF(COUNTRY_INFO!K171=1, AD171/(COUNTRY_INFO!F171*0.33)*100, IF(COUNTRY_INFO!K171=2, AD171/(COUNTRY_INFO!F171*0.5)*100, IF(COUNTRY_INFO!K171=3, AD171/COUNTRY_INFO!F171*100))),"-"),0)</f>
        <v>0</v>
      </c>
      <c r="AF171" s="11">
        <f>IF(COUNTRY_INFO!K171=2,IF(COUNTRY_INFO!G171*0.2&gt;MAX('T1'!N171,'T2'!L171),MAX('T1'!N171,'T2'!L171),COUNTRY_INFO!G171*0.2),IF(COUNTRY_INFO!K171=3,IF(COUNTRY_INFO!G171&gt;MAX('T1'!N171,'T2'!L171),MAX('T1'!N171,'T2'!L171),COUNTRY_INFO!G171),0))</f>
        <v>0</v>
      </c>
      <c r="AG171" s="217">
        <f>IF(AND(COUNTRY_INFO!K171&gt;0,COUNTRY_INFO!K171&lt;4),IF(Z171&gt;0,IF(COUNTRY_INFO!K171=1, 0, IF(COUNTRY_INFO!K171=2, AF171/(COUNTRY_INFO!G171*0.2)*100, IF(COUNTRY_INFO!K171=3, AF171/COUNTRY_INFO!G171*100))),"-"),0)</f>
        <v>0</v>
      </c>
      <c r="AH171" s="11">
        <f t="shared" si="20"/>
        <v>0</v>
      </c>
      <c r="AI171" s="73" t="str">
        <f>IF(AND(COUNTRY_INFO!K171&gt;0,COUNTRY_INFO!K171&lt;4), IF(AC171/Z171*100&lt;&gt;0, IF(AH171/Z171*100&gt;100,100,AH171/Z171*100), "-"),0)</f>
        <v>-</v>
      </c>
      <c r="AJ171" s="261"/>
      <c r="AK171" s="260">
        <f>IF(AND(D171&lt;&gt;0, D171&lt;&gt;"Unknown",D171&lt;&gt;"Stopped",D171&lt;&gt;"Not required"),D171/COUNTRY_INFO!D171, 0)</f>
        <v>0</v>
      </c>
      <c r="AL171" s="260">
        <f>IF(AND(J171&lt;&gt;0,J171&lt;&gt;"Unknown",J171&lt;&gt;"Stopped",J171&lt;&gt;"Not required"),J171/COUNTRY_INFO!D171, 0)</f>
        <v>0</v>
      </c>
      <c r="AM171" s="260">
        <f>IF(AND(P171&lt;&gt;0,P171&lt;&gt;"Unknown",P171&lt;&gt;"Not required"),P171/(COUNTRY_INFO!E171+COUNTRY_INFO!F171), 0)</f>
        <v>0</v>
      </c>
      <c r="AN171" s="260">
        <f>IF(AND(Z171&lt;&gt;0,Z171&lt;&gt;"Unknown",Z171&lt;&gt;"Not required"),IF(COUNTRY_INFO!K171=1,1,IF(COUNTRY_INFO!K171=2,0.5*COUNTRY_INFO!F171/(0.5*COUNTRY_INFO!F171+0.2*COUNTRY_INFO!G171),IF(COUNTRY_INFO!K171=3,COUNTRY_INFO!F171/(COUNTRY_INFO!F171+COUNTRY_INFO!G171)))),0)</f>
        <v>1</v>
      </c>
      <c r="AO171" s="260">
        <f>IF(AND(Z171&lt;&gt;0,Z171&lt;&gt;"Unknown",Z171&lt;&gt;"Not required"),IF(COUNTRY_INFO!K171=1,0,IF(COUNTRY_INFO!K171=2,0.2*COUNTRY_INFO!G171/(0.5*COUNTRY_INFO!F171+0.2*COUNTRY_INFO!G171),IF(COUNTRY_INFO!K171=3,COUNTRY_INFO!G171/(COUNTRY_INFO!F171+COUNTRY_INFO!G171)))),0)</f>
        <v>0</v>
      </c>
      <c r="AP171" s="259">
        <f>MAX(COUNTRY_INFO!D171*AK171*PROFILE!$G$7,COUNTRY_INFO!D171*AL171*PROFILE!$G$7)</f>
        <v>0</v>
      </c>
      <c r="AQ171" s="259">
        <f>MAX(COUNTRY_INFO!D171*AK171*PROFILE!$G$8,COUNTRY_INFO!D171*AL171*PROFILE!$G$8,COUNTRY_INFO!D171*AM171*PROFILE!$G$8)</f>
        <v>0</v>
      </c>
      <c r="AR171" s="259">
        <f>MAX(COUNTRY_INFO!D171*AK171*PROFILE!$G$9,COUNTRY_INFO!D171*AL171*PROFILE!$G$9,COUNTRY_INFO!D171*AM171*PROFILE!$G$9,IF(AND(DISTRICT!Z171&lt;&gt;"Unknown",Z171&lt;&gt;"Not required"),COUNTRY_INFO!O171*DISTRICT!AN171,0))</f>
        <v>3955.38</v>
      </c>
      <c r="AS171" s="259">
        <f>MAX(COUNTRY_INFO!D171*AK171*PROFILE!$G$10,COUNTRY_INFO!D171*AL171*PROFILE!$G$10,IF(AND(DISTRICT!Z171&lt;&gt;"Unknown",Z171&lt;&gt;"Not required"),COUNTRY_INFO!O171*DISTRICT!AO171,0))</f>
        <v>0</v>
      </c>
      <c r="AT171" s="259">
        <f t="shared" si="21"/>
        <v>3955.38</v>
      </c>
      <c r="AU171" s="258">
        <f t="shared" si="16"/>
        <v>0</v>
      </c>
      <c r="AV171" s="259">
        <f>MAX('MDA2'!J171,'T1'!L171,'T2'!J171,T3_R1!K171,T3_R2!K171)</f>
        <v>0</v>
      </c>
      <c r="AW171" s="259">
        <f>MAX('MDA1'!K171,'MDA2'!K171,'MDA3'!I171,'MDA3'!L171,'T1'!M171,'T2'!K171,T3_R1!L171,T3_R2!L171)</f>
        <v>0</v>
      </c>
      <c r="AX171" s="259">
        <f>MAX('MDA1'!L171,'MDA2'!L171,'MDA3'!J171,'MDA3'!M171,'T1'!N171,'T2'!L171,T3_R1!M171,T3_R2!M171)</f>
        <v>0</v>
      </c>
      <c r="AY171" s="259">
        <f t="shared" si="22"/>
        <v>0</v>
      </c>
      <c r="AZ171" s="259">
        <f>MAX('MDA2'!J171,T171)</f>
        <v>0</v>
      </c>
      <c r="BA171" s="259">
        <f>MAX('MDA1'!K171,'MDA2'!K171,'MDA3'!I171,'MDA3'!L171,V171,AD171)</f>
        <v>0</v>
      </c>
      <c r="BB171" s="259">
        <f>MAX('MDA1'!L171,'MDA2'!L171,'MDA3'!J171,'MDA3'!M171,AF171)</f>
        <v>0</v>
      </c>
      <c r="BC171" s="259">
        <f t="shared" si="17"/>
        <v>0</v>
      </c>
      <c r="BD171" s="260">
        <f t="shared" si="18"/>
        <v>0</v>
      </c>
    </row>
    <row r="172" spans="1:56" x14ac:dyDescent="0.2">
      <c r="A172" s="10" t="str">
        <f>IF(COUNTRY_INFO!A172=0," ",COUNTRY_INFO!A172)</f>
        <v>Ethiopia</v>
      </c>
      <c r="B172" s="10" t="str">
        <f>IF(COUNTRY_INFO!B172=0," ",COUNTRY_INFO!B172)</f>
        <v>AmharaSouth Wello</v>
      </c>
      <c r="C172" s="87" t="str">
        <f>IF(COUNTRY_INFO!C172=0," ",COUNTRY_INFO!C172)</f>
        <v>Borena</v>
      </c>
      <c r="D172" s="67">
        <f>COUNTRY_INFO!L172</f>
        <v>0</v>
      </c>
      <c r="E172" s="61"/>
      <c r="F172" s="61"/>
      <c r="G172" s="11">
        <f>MAX('MDA1'!M172,'MDA2'!M172)</f>
        <v>0</v>
      </c>
      <c r="H172" s="11">
        <f>IF(AND(COUNTRY_INFO!H172&gt;0,COUNTRY_INFO!H172&lt;4),IF(D172&gt;MAX('MDA1'!M172,'MDA2'!M172),MAX('MDA1'!M172,'MDA2'!M172),D172),0)</f>
        <v>0</v>
      </c>
      <c r="I172" s="73">
        <f>IF(AND(COUNTRY_INFO!H172&gt;0,COUNTRY_INFO!H172&lt;4), IF(G172/D172*100&lt;&gt;0, IF(G172/D172*100&gt;100,100,G172/D172*100), "-"),0)</f>
        <v>0</v>
      </c>
      <c r="J172" s="67">
        <f>COUNTRY_INFO!M172</f>
        <v>0</v>
      </c>
      <c r="K172" s="61"/>
      <c r="L172" s="61"/>
      <c r="M172" s="11">
        <f>MAX('MDA1'!M172,MAX('MDA3'!I172,'MDA3'!L172)+MAX('MDA3'!J172,'MDA3'!M172))</f>
        <v>0</v>
      </c>
      <c r="N172" s="11">
        <f>IF(AND(COUNTRY_INFO!I172&gt;0,COUNTRY_INFO!I172&lt;4),IF(J172&gt;MAX('MDA1'!M172,MAX('MDA3'!I172,'MDA3'!L172)+MAX('MDA3'!J172,'MDA3'!M172)),MAX('MDA1'!M172,MAX('MDA3'!I172,'MDA3'!L172)+MAX('MDA3'!J172,'MDA3'!M172)),J172),0)</f>
        <v>0</v>
      </c>
      <c r="O172" s="73">
        <f>IF(AND(COUNTRY_INFO!I172&gt;0,COUNTRY_INFO!I172&lt;4), IF(M172/J172*100&lt;&gt;0, IF(M172/J172*100&gt;100,100,M172/J172*100), "-"),0)</f>
        <v>0</v>
      </c>
      <c r="P172" s="67">
        <f>COUNTRY_INFO!N172</f>
        <v>0</v>
      </c>
      <c r="Q172" s="61"/>
      <c r="R172" s="61"/>
      <c r="S172" s="11">
        <f>SUM(MAX('MDA2'!J172, 'T1'!L172, MAX(T3_R1!K172, T3_R2!K172)), MAX('MDA1'!K172, 'MDA2'!K172, 'T1'!M172, MAX(T3_R1!L172, T3_R2!L172)), MAX('MDA1'!L172, 'MDA2'!L172, 'T1'!N172, MAX(T3_R1!M172, T3_R2!M172)))</f>
        <v>0</v>
      </c>
      <c r="T172" s="11">
        <f>IF(AND(COUNTRY_INFO!J172&gt;1,COUNTRY_INFO!J172&lt;4),IF(COUNTRY_INFO!E172&gt;MAX('MDA2'!J172,'T1'!L172,MAX(T3_R1!K172,T3_R2!K172)),MAX('MDA2'!J172,'T1'!L172,MAX(T3_R1!K172,T3_R2!K172)),COUNTRY_INFO!E172),0)</f>
        <v>0</v>
      </c>
      <c r="U172" s="217">
        <f>IF(AND(COUNTRY_INFO!J172&gt;1,COUNTRY_INFO!J172&lt;4), IF(T172/COUNTRY_INFO!E172*100&lt;&gt;0, IF(T172/COUNTRY_INFO!E172*100&gt;100,100,T172/COUNTRY_INFO!E172*100), "-"),0)</f>
        <v>0</v>
      </c>
      <c r="V172" s="11">
        <f>IF(AND(COUNTRY_INFO!J172&gt;1,COUNTRY_INFO!J172&lt;4),IF(COUNTRY_INFO!F172&gt;MAX('MDA1'!K172,'MDA2'!K172,'T1'!M172,MAX(T3_R1!L172,T3_R2!L172)),MAX('MDA1'!K172,'MDA2'!K172,'T1'!M172,MAX(T3_R1!L172,T3_R2!L172)),COUNTRY_INFO!F172),0)</f>
        <v>0</v>
      </c>
      <c r="W172" s="217">
        <f>IF(AND(COUNTRY_INFO!J172&gt;1,COUNTRY_INFO!J172&lt;4), IF(V172/COUNTRY_INFO!F172*100&lt;&gt;0, IF(V172/COUNTRY_INFO!F172*100&gt;100,100,V172/COUNTRY_INFO!F172*100), "-"),0)</f>
        <v>0</v>
      </c>
      <c r="X172" s="11">
        <f t="shared" si="19"/>
        <v>0</v>
      </c>
      <c r="Y172" s="73">
        <f>IF(AND(COUNTRY_INFO!J172&gt;1,COUNTRY_INFO!J172&lt;4), IF(S172/P172*100&lt;&gt;0, IF(X172/P172*100&gt;100,100,X172/P172*100), "-"),0)</f>
        <v>0</v>
      </c>
      <c r="Z172" s="67">
        <f>COUNTRY_INFO!O172</f>
        <v>48000.7</v>
      </c>
      <c r="AA172" s="61"/>
      <c r="AB172" s="61"/>
      <c r="AC172" s="11">
        <f>MAX('T1'!L172,'T2'!J172)+MAX('T1'!M172,'T2'!K172)+MAX('T1'!N172,'T2'!L172)</f>
        <v>0</v>
      </c>
      <c r="AD172" s="11">
        <f>IF(COUNTRY_INFO!K172=1,IF(COUNTRY_INFO!F172*0.33&gt;MAX('T1'!M172,'T2'!K172),MAX('T1'!M172,'T2'!K172),COUNTRY_INFO!F172*0.33),IF(COUNTRY_INFO!K172=2,IF(COUNTRY_INFO!F172*0.5&gt;MAX('T1'!M172,'T2'!K172),MAX('T1'!M172,'T2'!K172),COUNTRY_INFO!F172*0.5),IF(COUNTRY_INFO!K172=3,IF(COUNTRY_INFO!F172&gt;MAX('T1'!M172,'T2'!K172),MAX('T1'!M172,'T2'!K172),COUNTRY_INFO!F172),0)))</f>
        <v>0</v>
      </c>
      <c r="AE172" s="217">
        <f>IF(AND(COUNTRY_INFO!K172&gt;0,COUNTRY_INFO!K172&lt;4),IF(Z172&gt;0,IF(COUNTRY_INFO!K172=1, AD172/(COUNTRY_INFO!F172*0.33)*100, IF(COUNTRY_INFO!K172=2, AD172/(COUNTRY_INFO!F172*0.5)*100, IF(COUNTRY_INFO!K172=3, AD172/COUNTRY_INFO!F172*100))),"-"),0)</f>
        <v>0</v>
      </c>
      <c r="AF172" s="11">
        <f>IF(COUNTRY_INFO!K172=2,IF(COUNTRY_INFO!G172*0.2&gt;MAX('T1'!N172,'T2'!L172),MAX('T1'!N172,'T2'!L172),COUNTRY_INFO!G172*0.2),IF(COUNTRY_INFO!K172=3,IF(COUNTRY_INFO!G172&gt;MAX('T1'!N172,'T2'!L172),MAX('T1'!N172,'T2'!L172),COUNTRY_INFO!G172),0))</f>
        <v>0</v>
      </c>
      <c r="AG172" s="217">
        <f>IF(AND(COUNTRY_INFO!K172&gt;0,COUNTRY_INFO!K172&lt;4),IF(Z172&gt;0,IF(COUNTRY_INFO!K172=1, 0, IF(COUNTRY_INFO!K172=2, AF172/(COUNTRY_INFO!G172*0.2)*100, IF(COUNTRY_INFO!K172=3, AF172/COUNTRY_INFO!G172*100))),"-"),0)</f>
        <v>0</v>
      </c>
      <c r="AH172" s="11">
        <f t="shared" si="20"/>
        <v>0</v>
      </c>
      <c r="AI172" s="73" t="str">
        <f>IF(AND(COUNTRY_INFO!K172&gt;0,COUNTRY_INFO!K172&lt;4), IF(AC172/Z172*100&lt;&gt;0, IF(AH172/Z172*100&gt;100,100,AH172/Z172*100), "-"),0)</f>
        <v>-</v>
      </c>
      <c r="AJ172" s="261"/>
      <c r="AK172" s="260">
        <f>IF(AND(D172&lt;&gt;0, D172&lt;&gt;"Unknown",D172&lt;&gt;"Stopped",D172&lt;&gt;"Not required"),D172/COUNTRY_INFO!D172, 0)</f>
        <v>0</v>
      </c>
      <c r="AL172" s="260">
        <f>IF(AND(J172&lt;&gt;0,J172&lt;&gt;"Unknown",J172&lt;&gt;"Stopped",J172&lt;&gt;"Not required"),J172/COUNTRY_INFO!D172, 0)</f>
        <v>0</v>
      </c>
      <c r="AM172" s="260">
        <f>IF(AND(P172&lt;&gt;0,P172&lt;&gt;"Unknown",P172&lt;&gt;"Not required"),P172/(COUNTRY_INFO!E172+COUNTRY_INFO!F172), 0)</f>
        <v>0</v>
      </c>
      <c r="AN172" s="260">
        <f>IF(AND(Z172&lt;&gt;0,Z172&lt;&gt;"Unknown",Z172&lt;&gt;"Not required"),IF(COUNTRY_INFO!K172=1,1,IF(COUNTRY_INFO!K172=2,0.5*COUNTRY_INFO!F172/(0.5*COUNTRY_INFO!F172+0.2*COUNTRY_INFO!G172),IF(COUNTRY_INFO!K172=3,COUNTRY_INFO!F172/(COUNTRY_INFO!F172+COUNTRY_INFO!G172)))),0)</f>
        <v>0.55889809940271706</v>
      </c>
      <c r="AO172" s="260">
        <f>IF(AND(Z172&lt;&gt;0,Z172&lt;&gt;"Unknown",Z172&lt;&gt;"Not required"),IF(COUNTRY_INFO!K172=1,0,IF(COUNTRY_INFO!K172=2,0.2*COUNTRY_INFO!G172/(0.5*COUNTRY_INFO!F172+0.2*COUNTRY_INFO!G172),IF(COUNTRY_INFO!K172=3,COUNTRY_INFO!G172/(COUNTRY_INFO!F172+COUNTRY_INFO!G172)))),0)</f>
        <v>0.44110190059728299</v>
      </c>
      <c r="AP172" s="259">
        <f>MAX(COUNTRY_INFO!D172*AK172*PROFILE!$G$7,COUNTRY_INFO!D172*AL172*PROFILE!$G$7)</f>
        <v>0</v>
      </c>
      <c r="AQ172" s="259">
        <f>MAX(COUNTRY_INFO!D172*AK172*PROFILE!$G$8,COUNTRY_INFO!D172*AL172*PROFILE!$G$8,COUNTRY_INFO!D172*AM172*PROFILE!$G$8)</f>
        <v>0</v>
      </c>
      <c r="AR172" s="259">
        <f>MAX(COUNTRY_INFO!D172*AK172*PROFILE!$G$9,COUNTRY_INFO!D172*AL172*PROFILE!$G$9,COUNTRY_INFO!D172*AM172*PROFILE!$G$9,IF(AND(DISTRICT!Z172&lt;&gt;"Unknown",Z172&lt;&gt;"Not required"),COUNTRY_INFO!O172*DISTRICT!AN172,0))</f>
        <v>26827.5</v>
      </c>
      <c r="AS172" s="259">
        <f>MAX(COUNTRY_INFO!D172*AK172*PROFILE!$G$10,COUNTRY_INFO!D172*AL172*PROFILE!$G$10,IF(AND(DISTRICT!Z172&lt;&gt;"Unknown",Z172&lt;&gt;"Not required"),COUNTRY_INFO!O172*DISTRICT!AO172,0))</f>
        <v>21173.200000000001</v>
      </c>
      <c r="AT172" s="259">
        <f t="shared" si="21"/>
        <v>48000.7</v>
      </c>
      <c r="AU172" s="258">
        <f t="shared" si="16"/>
        <v>0</v>
      </c>
      <c r="AV172" s="259">
        <f>MAX('MDA2'!J172,'T1'!L172,'T2'!J172,T3_R1!K172,T3_R2!K172)</f>
        <v>0</v>
      </c>
      <c r="AW172" s="259">
        <f>MAX('MDA1'!K172,'MDA2'!K172,'MDA3'!I172,'MDA3'!L172,'T1'!M172,'T2'!K172,T3_R1!L172,T3_R2!L172)</f>
        <v>0</v>
      </c>
      <c r="AX172" s="259">
        <f>MAX('MDA1'!L172,'MDA2'!L172,'MDA3'!J172,'MDA3'!M172,'T1'!N172,'T2'!L172,T3_R1!M172,T3_R2!M172)</f>
        <v>0</v>
      </c>
      <c r="AY172" s="259">
        <f t="shared" si="22"/>
        <v>0</v>
      </c>
      <c r="AZ172" s="259">
        <f>MAX('MDA2'!J172,T172)</f>
        <v>0</v>
      </c>
      <c r="BA172" s="259">
        <f>MAX('MDA1'!K172,'MDA2'!K172,'MDA3'!I172,'MDA3'!L172,V172,AD172)</f>
        <v>0</v>
      </c>
      <c r="BB172" s="259">
        <f>MAX('MDA1'!L172,'MDA2'!L172,'MDA3'!J172,'MDA3'!M172,AF172)</f>
        <v>0</v>
      </c>
      <c r="BC172" s="259">
        <f t="shared" si="17"/>
        <v>0</v>
      </c>
      <c r="BD172" s="260">
        <f t="shared" si="18"/>
        <v>0</v>
      </c>
    </row>
    <row r="173" spans="1:56" x14ac:dyDescent="0.2">
      <c r="A173" s="10" t="str">
        <f>IF(COUNTRY_INFO!A173=0," ",COUNTRY_INFO!A173)</f>
        <v>Ethiopia</v>
      </c>
      <c r="B173" s="10" t="str">
        <f>IF(COUNTRY_INFO!B173=0," ",COUNTRY_INFO!B173)</f>
        <v>AmharaSouth Wello</v>
      </c>
      <c r="C173" s="87" t="str">
        <f>IF(COUNTRY_INFO!C173=0," ",COUNTRY_INFO!C173)</f>
        <v>Dalanta</v>
      </c>
      <c r="D173" s="67">
        <f>COUNTRY_INFO!L173</f>
        <v>0</v>
      </c>
      <c r="E173" s="61"/>
      <c r="F173" s="61"/>
      <c r="G173" s="11">
        <f>MAX('MDA1'!M173,'MDA2'!M173)</f>
        <v>0</v>
      </c>
      <c r="H173" s="11">
        <f>IF(AND(COUNTRY_INFO!H173&gt;0,COUNTRY_INFO!H173&lt;4),IF(D173&gt;MAX('MDA1'!M173,'MDA2'!M173),MAX('MDA1'!M173,'MDA2'!M173),D173),0)</f>
        <v>0</v>
      </c>
      <c r="I173" s="73">
        <f>IF(AND(COUNTRY_INFO!H173&gt;0,COUNTRY_INFO!H173&lt;4), IF(G173/D173*100&lt;&gt;0, IF(G173/D173*100&gt;100,100,G173/D173*100), "-"),0)</f>
        <v>0</v>
      </c>
      <c r="J173" s="67">
        <f>COUNTRY_INFO!M173</f>
        <v>0</v>
      </c>
      <c r="K173" s="61"/>
      <c r="L173" s="61"/>
      <c r="M173" s="11">
        <f>MAX('MDA1'!M173,MAX('MDA3'!I173,'MDA3'!L173)+MAX('MDA3'!J173,'MDA3'!M173))</f>
        <v>0</v>
      </c>
      <c r="N173" s="11">
        <f>IF(AND(COUNTRY_INFO!I173&gt;0,COUNTRY_INFO!I173&lt;4),IF(J173&gt;MAX('MDA1'!M173,MAX('MDA3'!I173,'MDA3'!L173)+MAX('MDA3'!J173,'MDA3'!M173)),MAX('MDA1'!M173,MAX('MDA3'!I173,'MDA3'!L173)+MAX('MDA3'!J173,'MDA3'!M173)),J173),0)</f>
        <v>0</v>
      </c>
      <c r="O173" s="73">
        <f>IF(AND(COUNTRY_INFO!I173&gt;0,COUNTRY_INFO!I173&lt;4), IF(M173/J173*100&lt;&gt;0, IF(M173/J173*100&gt;100,100,M173/J173*100), "-"),0)</f>
        <v>0</v>
      </c>
      <c r="P173" s="67">
        <f>COUNTRY_INFO!N173</f>
        <v>0</v>
      </c>
      <c r="Q173" s="61"/>
      <c r="R173" s="61"/>
      <c r="S173" s="11">
        <f>SUM(MAX('MDA2'!J173, 'T1'!L173, MAX(T3_R1!K173, T3_R2!K173)), MAX('MDA1'!K173, 'MDA2'!K173, 'T1'!M173, MAX(T3_R1!L173, T3_R2!L173)), MAX('MDA1'!L173, 'MDA2'!L173, 'T1'!N173, MAX(T3_R1!M173, T3_R2!M173)))</f>
        <v>0</v>
      </c>
      <c r="T173" s="11">
        <f>IF(AND(COUNTRY_INFO!J173&gt;1,COUNTRY_INFO!J173&lt;4),IF(COUNTRY_INFO!E173&gt;MAX('MDA2'!J173,'T1'!L173,MAX(T3_R1!K173,T3_R2!K173)),MAX('MDA2'!J173,'T1'!L173,MAX(T3_R1!K173,T3_R2!K173)),COUNTRY_INFO!E173),0)</f>
        <v>0</v>
      </c>
      <c r="U173" s="217">
        <f>IF(AND(COUNTRY_INFO!J173&gt;1,COUNTRY_INFO!J173&lt;4), IF(T173/COUNTRY_INFO!E173*100&lt;&gt;0, IF(T173/COUNTRY_INFO!E173*100&gt;100,100,T173/COUNTRY_INFO!E173*100), "-"),0)</f>
        <v>0</v>
      </c>
      <c r="V173" s="11">
        <f>IF(AND(COUNTRY_INFO!J173&gt;1,COUNTRY_INFO!J173&lt;4),IF(COUNTRY_INFO!F173&gt;MAX('MDA1'!K173,'MDA2'!K173,'T1'!M173,MAX(T3_R1!L173,T3_R2!L173)),MAX('MDA1'!K173,'MDA2'!K173,'T1'!M173,MAX(T3_R1!L173,T3_R2!L173)),COUNTRY_INFO!F173),0)</f>
        <v>0</v>
      </c>
      <c r="W173" s="217">
        <f>IF(AND(COUNTRY_INFO!J173&gt;1,COUNTRY_INFO!J173&lt;4), IF(V173/COUNTRY_INFO!F173*100&lt;&gt;0, IF(V173/COUNTRY_INFO!F173*100&gt;100,100,V173/COUNTRY_INFO!F173*100), "-"),0)</f>
        <v>0</v>
      </c>
      <c r="X173" s="11">
        <f t="shared" si="19"/>
        <v>0</v>
      </c>
      <c r="Y173" s="73">
        <f>IF(AND(COUNTRY_INFO!J173&gt;1,COUNTRY_INFO!J173&lt;4), IF(S173/P173*100&lt;&gt;0, IF(X173/P173*100&gt;100,100,X173/P173*100), "-"),0)</f>
        <v>0</v>
      </c>
      <c r="Z173" s="67">
        <f>COUNTRY_INFO!O173</f>
        <v>13966.59</v>
      </c>
      <c r="AA173" s="61"/>
      <c r="AB173" s="61"/>
      <c r="AC173" s="11">
        <f>MAX('T1'!L173,'T2'!J173)+MAX('T1'!M173,'T2'!K173)+MAX('T1'!N173,'T2'!L173)</f>
        <v>0</v>
      </c>
      <c r="AD173" s="11">
        <f>IF(COUNTRY_INFO!K173=1,IF(COUNTRY_INFO!F173*0.33&gt;MAX('T1'!M173,'T2'!K173),MAX('T1'!M173,'T2'!K173),COUNTRY_INFO!F173*0.33),IF(COUNTRY_INFO!K173=2,IF(COUNTRY_INFO!F173*0.5&gt;MAX('T1'!M173,'T2'!K173),MAX('T1'!M173,'T2'!K173),COUNTRY_INFO!F173*0.5),IF(COUNTRY_INFO!K173=3,IF(COUNTRY_INFO!F173&gt;MAX('T1'!M173,'T2'!K173),MAX('T1'!M173,'T2'!K173),COUNTRY_INFO!F173),0)))</f>
        <v>0</v>
      </c>
      <c r="AE173" s="217">
        <f>IF(AND(COUNTRY_INFO!K173&gt;0,COUNTRY_INFO!K173&lt;4),IF(Z173&gt;0,IF(COUNTRY_INFO!K173=1, AD173/(COUNTRY_INFO!F173*0.33)*100, IF(COUNTRY_INFO!K173=2, AD173/(COUNTRY_INFO!F173*0.5)*100, IF(COUNTRY_INFO!K173=3, AD173/COUNTRY_INFO!F173*100))),"-"),0)</f>
        <v>0</v>
      </c>
      <c r="AF173" s="11">
        <f>IF(COUNTRY_INFO!K173=2,IF(COUNTRY_INFO!G173*0.2&gt;MAX('T1'!N173,'T2'!L173),MAX('T1'!N173,'T2'!L173),COUNTRY_INFO!G173*0.2),IF(COUNTRY_INFO!K173=3,IF(COUNTRY_INFO!G173&gt;MAX('T1'!N173,'T2'!L173),MAX('T1'!N173,'T2'!L173),COUNTRY_INFO!G173),0))</f>
        <v>0</v>
      </c>
      <c r="AG173" s="217">
        <f>IF(AND(COUNTRY_INFO!K173&gt;0,COUNTRY_INFO!K173&lt;4),IF(Z173&gt;0,IF(COUNTRY_INFO!K173=1, 0, IF(COUNTRY_INFO!K173=2, AF173/(COUNTRY_INFO!G173*0.2)*100, IF(COUNTRY_INFO!K173=3, AF173/COUNTRY_INFO!G173*100))),"-"),0)</f>
        <v>0</v>
      </c>
      <c r="AH173" s="11">
        <f t="shared" si="20"/>
        <v>0</v>
      </c>
      <c r="AI173" s="73" t="str">
        <f>IF(AND(COUNTRY_INFO!K173&gt;0,COUNTRY_INFO!K173&lt;4), IF(AC173/Z173*100&lt;&gt;0, IF(AH173/Z173*100&gt;100,100,AH173/Z173*100), "-"),0)</f>
        <v>-</v>
      </c>
      <c r="AJ173" s="261"/>
      <c r="AK173" s="260">
        <f>IF(AND(D173&lt;&gt;0, D173&lt;&gt;"Unknown",D173&lt;&gt;"Stopped",D173&lt;&gt;"Not required"),D173/COUNTRY_INFO!D173, 0)</f>
        <v>0</v>
      </c>
      <c r="AL173" s="260">
        <f>IF(AND(J173&lt;&gt;0,J173&lt;&gt;"Unknown",J173&lt;&gt;"Stopped",J173&lt;&gt;"Not required"),J173/COUNTRY_INFO!D173, 0)</f>
        <v>0</v>
      </c>
      <c r="AM173" s="260">
        <f>IF(AND(P173&lt;&gt;0,P173&lt;&gt;"Unknown",P173&lt;&gt;"Not required"),P173/(COUNTRY_INFO!E173+COUNTRY_INFO!F173), 0)</f>
        <v>0</v>
      </c>
      <c r="AN173" s="260">
        <f>IF(AND(Z173&lt;&gt;0,Z173&lt;&gt;"Unknown",Z173&lt;&gt;"Not required"),IF(COUNTRY_INFO!K173=1,1,IF(COUNTRY_INFO!K173=2,0.5*COUNTRY_INFO!F173/(0.5*COUNTRY_INFO!F173+0.2*COUNTRY_INFO!G173),IF(COUNTRY_INFO!K173=3,COUNTRY_INFO!F173/(COUNTRY_INFO!F173+COUNTRY_INFO!G173)))),0)</f>
        <v>1</v>
      </c>
      <c r="AO173" s="260">
        <f>IF(AND(Z173&lt;&gt;0,Z173&lt;&gt;"Unknown",Z173&lt;&gt;"Not required"),IF(COUNTRY_INFO!K173=1,0,IF(COUNTRY_INFO!K173=2,0.2*COUNTRY_INFO!G173/(0.5*COUNTRY_INFO!F173+0.2*COUNTRY_INFO!G173),IF(COUNTRY_INFO!K173=3,COUNTRY_INFO!G173/(COUNTRY_INFO!F173+COUNTRY_INFO!G173)))),0)</f>
        <v>0</v>
      </c>
      <c r="AP173" s="259">
        <f>MAX(COUNTRY_INFO!D173*AK173*PROFILE!$G$7,COUNTRY_INFO!D173*AL173*PROFILE!$G$7)</f>
        <v>0</v>
      </c>
      <c r="AQ173" s="259">
        <f>MAX(COUNTRY_INFO!D173*AK173*PROFILE!$G$8,COUNTRY_INFO!D173*AL173*PROFILE!$G$8,COUNTRY_INFO!D173*AM173*PROFILE!$G$8)</f>
        <v>0</v>
      </c>
      <c r="AR173" s="259">
        <f>MAX(COUNTRY_INFO!D173*AK173*PROFILE!$G$9,COUNTRY_INFO!D173*AL173*PROFILE!$G$9,COUNTRY_INFO!D173*AM173*PROFILE!$G$9,IF(AND(DISTRICT!Z173&lt;&gt;"Unknown",Z173&lt;&gt;"Not required"),COUNTRY_INFO!O173*DISTRICT!AN173,0))</f>
        <v>13966.59</v>
      </c>
      <c r="AS173" s="259">
        <f>MAX(COUNTRY_INFO!D173*AK173*PROFILE!$G$10,COUNTRY_INFO!D173*AL173*PROFILE!$G$10,IF(AND(DISTRICT!Z173&lt;&gt;"Unknown",Z173&lt;&gt;"Not required"),COUNTRY_INFO!O173*DISTRICT!AO173,0))</f>
        <v>0</v>
      </c>
      <c r="AT173" s="259">
        <f t="shared" si="21"/>
        <v>13966.59</v>
      </c>
      <c r="AU173" s="258">
        <f t="shared" si="16"/>
        <v>0</v>
      </c>
      <c r="AV173" s="259">
        <f>MAX('MDA2'!J173,'T1'!L173,'T2'!J173,T3_R1!K173,T3_R2!K173)</f>
        <v>0</v>
      </c>
      <c r="AW173" s="259">
        <f>MAX('MDA1'!K173,'MDA2'!K173,'MDA3'!I173,'MDA3'!L173,'T1'!M173,'T2'!K173,T3_R1!L173,T3_R2!L173)</f>
        <v>0</v>
      </c>
      <c r="AX173" s="259">
        <f>MAX('MDA1'!L173,'MDA2'!L173,'MDA3'!J173,'MDA3'!M173,'T1'!N173,'T2'!L173,T3_R1!M173,T3_R2!M173)</f>
        <v>0</v>
      </c>
      <c r="AY173" s="259">
        <f t="shared" si="22"/>
        <v>0</v>
      </c>
      <c r="AZ173" s="259">
        <f>MAX('MDA2'!J173,T173)</f>
        <v>0</v>
      </c>
      <c r="BA173" s="259">
        <f>MAX('MDA1'!K173,'MDA2'!K173,'MDA3'!I173,'MDA3'!L173,V173,AD173)</f>
        <v>0</v>
      </c>
      <c r="BB173" s="259">
        <f>MAX('MDA1'!L173,'MDA2'!L173,'MDA3'!J173,'MDA3'!M173,AF173)</f>
        <v>0</v>
      </c>
      <c r="BC173" s="259">
        <f t="shared" si="17"/>
        <v>0</v>
      </c>
      <c r="BD173" s="260">
        <f t="shared" si="18"/>
        <v>0</v>
      </c>
    </row>
    <row r="174" spans="1:56" x14ac:dyDescent="0.2">
      <c r="A174" s="10" t="str">
        <f>IF(COUNTRY_INFO!A174=0," ",COUNTRY_INFO!A174)</f>
        <v>Ethiopia</v>
      </c>
      <c r="B174" s="10" t="str">
        <f>IF(COUNTRY_INFO!B174=0," ",COUNTRY_INFO!B174)</f>
        <v>AmharaSouth Wello</v>
      </c>
      <c r="C174" s="87" t="str">
        <f>IF(COUNTRY_INFO!C174=0," ",COUNTRY_INFO!C174)</f>
        <v>Dessie Town</v>
      </c>
      <c r="D174" s="67">
        <f>COUNTRY_INFO!L174</f>
        <v>0</v>
      </c>
      <c r="E174" s="61"/>
      <c r="F174" s="61"/>
      <c r="G174" s="11">
        <f>MAX('MDA1'!M174,'MDA2'!M174)</f>
        <v>0</v>
      </c>
      <c r="H174" s="11">
        <f>IF(AND(COUNTRY_INFO!H174&gt;0,COUNTRY_INFO!H174&lt;4),IF(D174&gt;MAX('MDA1'!M174,'MDA2'!M174),MAX('MDA1'!M174,'MDA2'!M174),D174),0)</f>
        <v>0</v>
      </c>
      <c r="I174" s="73">
        <f>IF(AND(COUNTRY_INFO!H174&gt;0,COUNTRY_INFO!H174&lt;4), IF(G174/D174*100&lt;&gt;0, IF(G174/D174*100&gt;100,100,G174/D174*100), "-"),0)</f>
        <v>0</v>
      </c>
      <c r="J174" s="67">
        <f>COUNTRY_INFO!M174</f>
        <v>0</v>
      </c>
      <c r="K174" s="61"/>
      <c r="L174" s="61"/>
      <c r="M174" s="11">
        <f>MAX('MDA1'!M174,MAX('MDA3'!I174,'MDA3'!L174)+MAX('MDA3'!J174,'MDA3'!M174))</f>
        <v>0</v>
      </c>
      <c r="N174" s="11">
        <f>IF(AND(COUNTRY_INFO!I174&gt;0,COUNTRY_INFO!I174&lt;4),IF(J174&gt;MAX('MDA1'!M174,MAX('MDA3'!I174,'MDA3'!L174)+MAX('MDA3'!J174,'MDA3'!M174)),MAX('MDA1'!M174,MAX('MDA3'!I174,'MDA3'!L174)+MAX('MDA3'!J174,'MDA3'!M174)),J174),0)</f>
        <v>0</v>
      </c>
      <c r="O174" s="73">
        <f>IF(AND(COUNTRY_INFO!I174&gt;0,COUNTRY_INFO!I174&lt;4), IF(M174/J174*100&lt;&gt;0, IF(M174/J174*100&gt;100,100,M174/J174*100), "-"),0)</f>
        <v>0</v>
      </c>
      <c r="P174" s="67">
        <f>COUNTRY_INFO!N174</f>
        <v>0</v>
      </c>
      <c r="Q174" s="61"/>
      <c r="R174" s="61"/>
      <c r="S174" s="11">
        <f>SUM(MAX('MDA2'!J174, 'T1'!L174, MAX(T3_R1!K174, T3_R2!K174)), MAX('MDA1'!K174, 'MDA2'!K174, 'T1'!M174, MAX(T3_R1!L174, T3_R2!L174)), MAX('MDA1'!L174, 'MDA2'!L174, 'T1'!N174, MAX(T3_R1!M174, T3_R2!M174)))</f>
        <v>0</v>
      </c>
      <c r="T174" s="11">
        <f>IF(AND(COUNTRY_INFO!J174&gt;1,COUNTRY_INFO!J174&lt;4),IF(COUNTRY_INFO!E174&gt;MAX('MDA2'!J174,'T1'!L174,MAX(T3_R1!K174,T3_R2!K174)),MAX('MDA2'!J174,'T1'!L174,MAX(T3_R1!K174,T3_R2!K174)),COUNTRY_INFO!E174),0)</f>
        <v>0</v>
      </c>
      <c r="U174" s="217">
        <f>IF(AND(COUNTRY_INFO!J174&gt;1,COUNTRY_INFO!J174&lt;4), IF(T174/COUNTRY_INFO!E174*100&lt;&gt;0, IF(T174/COUNTRY_INFO!E174*100&gt;100,100,T174/COUNTRY_INFO!E174*100), "-"),0)</f>
        <v>0</v>
      </c>
      <c r="V174" s="11">
        <f>IF(AND(COUNTRY_INFO!J174&gt;1,COUNTRY_INFO!J174&lt;4),IF(COUNTRY_INFO!F174&gt;MAX('MDA1'!K174,'MDA2'!K174,'T1'!M174,MAX(T3_R1!L174,T3_R2!L174)),MAX('MDA1'!K174,'MDA2'!K174,'T1'!M174,MAX(T3_R1!L174,T3_R2!L174)),COUNTRY_INFO!F174),0)</f>
        <v>0</v>
      </c>
      <c r="W174" s="217">
        <f>IF(AND(COUNTRY_INFO!J174&gt;1,COUNTRY_INFO!J174&lt;4), IF(V174/COUNTRY_INFO!F174*100&lt;&gt;0, IF(V174/COUNTRY_INFO!F174*100&gt;100,100,V174/COUNTRY_INFO!F174*100), "-"),0)</f>
        <v>0</v>
      </c>
      <c r="X174" s="11">
        <f t="shared" si="19"/>
        <v>0</v>
      </c>
      <c r="Y174" s="73">
        <f>IF(AND(COUNTRY_INFO!J174&gt;1,COUNTRY_INFO!J174&lt;4), IF(S174/P174*100&lt;&gt;0, IF(X174/P174*100&gt;100,100,X174/P174*100), "-"),0)</f>
        <v>0</v>
      </c>
      <c r="Z174" s="67">
        <f>COUNTRY_INFO!O174</f>
        <v>0</v>
      </c>
      <c r="AA174" s="61"/>
      <c r="AB174" s="61"/>
      <c r="AC174" s="11">
        <f>MAX('T1'!L174,'T2'!J174)+MAX('T1'!M174,'T2'!K174)+MAX('T1'!N174,'T2'!L174)</f>
        <v>0</v>
      </c>
      <c r="AD174" s="11">
        <f>IF(COUNTRY_INFO!K174=1,IF(COUNTRY_INFO!F174*0.33&gt;MAX('T1'!M174,'T2'!K174),MAX('T1'!M174,'T2'!K174),COUNTRY_INFO!F174*0.33),IF(COUNTRY_INFO!K174=2,IF(COUNTRY_INFO!F174*0.5&gt;MAX('T1'!M174,'T2'!K174),MAX('T1'!M174,'T2'!K174),COUNTRY_INFO!F174*0.5),IF(COUNTRY_INFO!K174=3,IF(COUNTRY_INFO!F174&gt;MAX('T1'!M174,'T2'!K174),MAX('T1'!M174,'T2'!K174),COUNTRY_INFO!F174),0)))</f>
        <v>0</v>
      </c>
      <c r="AE174" s="217">
        <f>IF(AND(COUNTRY_INFO!K174&gt;0,COUNTRY_INFO!K174&lt;4),IF(Z174&gt;0,IF(COUNTRY_INFO!K174=1, AD174/(COUNTRY_INFO!F174*0.33)*100, IF(COUNTRY_INFO!K174=2, AD174/(COUNTRY_INFO!F174*0.5)*100, IF(COUNTRY_INFO!K174=3, AD174/COUNTRY_INFO!F174*100))),"-"),0)</f>
        <v>0</v>
      </c>
      <c r="AF174" s="11">
        <f>IF(COUNTRY_INFO!K174=2,IF(COUNTRY_INFO!G174*0.2&gt;MAX('T1'!N174,'T2'!L174),MAX('T1'!N174,'T2'!L174),COUNTRY_INFO!G174*0.2),IF(COUNTRY_INFO!K174=3,IF(COUNTRY_INFO!G174&gt;MAX('T1'!N174,'T2'!L174),MAX('T1'!N174,'T2'!L174),COUNTRY_INFO!G174),0))</f>
        <v>0</v>
      </c>
      <c r="AG174" s="217">
        <f>IF(AND(COUNTRY_INFO!K174&gt;0,COUNTRY_INFO!K174&lt;4),IF(Z174&gt;0,IF(COUNTRY_INFO!K174=1, 0, IF(COUNTRY_INFO!K174=2, AF174/(COUNTRY_INFO!G174*0.2)*100, IF(COUNTRY_INFO!K174=3, AF174/COUNTRY_INFO!G174*100))),"-"),0)</f>
        <v>0</v>
      </c>
      <c r="AH174" s="11">
        <f t="shared" si="20"/>
        <v>0</v>
      </c>
      <c r="AI174" s="73">
        <f>IF(AND(COUNTRY_INFO!K174&gt;0,COUNTRY_INFO!K174&lt;4), IF(AC174/Z174*100&lt;&gt;0, IF(AH174/Z174*100&gt;100,100,AH174/Z174*100), "-"),0)</f>
        <v>0</v>
      </c>
      <c r="AJ174" s="261"/>
      <c r="AK174" s="260">
        <f>IF(AND(D174&lt;&gt;0, D174&lt;&gt;"Unknown",D174&lt;&gt;"Stopped",D174&lt;&gt;"Not required"),D174/COUNTRY_INFO!D174, 0)</f>
        <v>0</v>
      </c>
      <c r="AL174" s="260">
        <f>IF(AND(J174&lt;&gt;0,J174&lt;&gt;"Unknown",J174&lt;&gt;"Stopped",J174&lt;&gt;"Not required"),J174/COUNTRY_INFO!D174, 0)</f>
        <v>0</v>
      </c>
      <c r="AM174" s="260">
        <f>IF(AND(P174&lt;&gt;0,P174&lt;&gt;"Unknown",P174&lt;&gt;"Not required"),P174/(COUNTRY_INFO!E174+COUNTRY_INFO!F174), 0)</f>
        <v>0</v>
      </c>
      <c r="AN174" s="260">
        <f>IF(AND(Z174&lt;&gt;0,Z174&lt;&gt;"Unknown",Z174&lt;&gt;"Not required"),IF(COUNTRY_INFO!K174=1,1,IF(COUNTRY_INFO!K174=2,0.5*COUNTRY_INFO!F174/(0.5*COUNTRY_INFO!F174+0.2*COUNTRY_INFO!G174),IF(COUNTRY_INFO!K174=3,COUNTRY_INFO!F174/(COUNTRY_INFO!F174+COUNTRY_INFO!G174)))),0)</f>
        <v>0</v>
      </c>
      <c r="AO174" s="260">
        <f>IF(AND(Z174&lt;&gt;0,Z174&lt;&gt;"Unknown",Z174&lt;&gt;"Not required"),IF(COUNTRY_INFO!K174=1,0,IF(COUNTRY_INFO!K174=2,0.2*COUNTRY_INFO!G174/(0.5*COUNTRY_INFO!F174+0.2*COUNTRY_INFO!G174),IF(COUNTRY_INFO!K174=3,COUNTRY_INFO!G174/(COUNTRY_INFO!F174+COUNTRY_INFO!G174)))),0)</f>
        <v>0</v>
      </c>
      <c r="AP174" s="259">
        <f>MAX(COUNTRY_INFO!D174*AK174*PROFILE!$G$7,COUNTRY_INFO!D174*AL174*PROFILE!$G$7)</f>
        <v>0</v>
      </c>
      <c r="AQ174" s="259">
        <f>MAX(COUNTRY_INFO!D174*AK174*PROFILE!$G$8,COUNTRY_INFO!D174*AL174*PROFILE!$G$8,COUNTRY_INFO!D174*AM174*PROFILE!$G$8)</f>
        <v>0</v>
      </c>
      <c r="AR174" s="259">
        <f>MAX(COUNTRY_INFO!D174*AK174*PROFILE!$G$9,COUNTRY_INFO!D174*AL174*PROFILE!$G$9,COUNTRY_INFO!D174*AM174*PROFILE!$G$9,IF(AND(DISTRICT!Z174&lt;&gt;"Unknown",Z174&lt;&gt;"Not required"),COUNTRY_INFO!O174*DISTRICT!AN174,0))</f>
        <v>0</v>
      </c>
      <c r="AS174" s="259">
        <f>MAX(COUNTRY_INFO!D174*AK174*PROFILE!$G$10,COUNTRY_INFO!D174*AL174*PROFILE!$G$10,IF(AND(DISTRICT!Z174&lt;&gt;"Unknown",Z174&lt;&gt;"Not required"),COUNTRY_INFO!O174*DISTRICT!AO174,0))</f>
        <v>0</v>
      </c>
      <c r="AT174" s="259">
        <f t="shared" si="21"/>
        <v>0</v>
      </c>
      <c r="AU174" s="258">
        <f t="shared" si="16"/>
        <v>0</v>
      </c>
      <c r="AV174" s="259">
        <f>MAX('MDA2'!J174,'T1'!L174,'T2'!J174,T3_R1!K174,T3_R2!K174)</f>
        <v>0</v>
      </c>
      <c r="AW174" s="259">
        <f>MAX('MDA1'!K174,'MDA2'!K174,'MDA3'!I174,'MDA3'!L174,'T1'!M174,'T2'!K174,T3_R1!L174,T3_R2!L174)</f>
        <v>0</v>
      </c>
      <c r="AX174" s="259">
        <f>MAX('MDA1'!L174,'MDA2'!L174,'MDA3'!J174,'MDA3'!M174,'T1'!N174,'T2'!L174,T3_R1!M174,T3_R2!M174)</f>
        <v>0</v>
      </c>
      <c r="AY174" s="259">
        <f t="shared" si="22"/>
        <v>0</v>
      </c>
      <c r="AZ174" s="259">
        <f>MAX('MDA2'!J174,T174)</f>
        <v>0</v>
      </c>
      <c r="BA174" s="259">
        <f>MAX('MDA1'!K174,'MDA2'!K174,'MDA3'!I174,'MDA3'!L174,V174,AD174)</f>
        <v>0</v>
      </c>
      <c r="BB174" s="259">
        <f>MAX('MDA1'!L174,'MDA2'!L174,'MDA3'!J174,'MDA3'!M174,AF174)</f>
        <v>0</v>
      </c>
      <c r="BC174" s="259">
        <f t="shared" si="17"/>
        <v>0</v>
      </c>
      <c r="BD174" s="260">
        <f t="shared" si="18"/>
        <v>0</v>
      </c>
    </row>
    <row r="175" spans="1:56" x14ac:dyDescent="0.2">
      <c r="A175" s="10" t="str">
        <f>IF(COUNTRY_INFO!A175=0," ",COUNTRY_INFO!A175)</f>
        <v>Ethiopia</v>
      </c>
      <c r="B175" s="10" t="str">
        <f>IF(COUNTRY_INFO!B175=0," ",COUNTRY_INFO!B175)</f>
        <v>AmharaSouth Wello</v>
      </c>
      <c r="C175" s="87" t="str">
        <f>IF(COUNTRY_INFO!C175=0," ",COUNTRY_INFO!C175)</f>
        <v>Dessie zuria</v>
      </c>
      <c r="D175" s="67">
        <f>COUNTRY_INFO!L175</f>
        <v>0</v>
      </c>
      <c r="E175" s="61"/>
      <c r="F175" s="61"/>
      <c r="G175" s="11">
        <f>MAX('MDA1'!M175,'MDA2'!M175)</f>
        <v>0</v>
      </c>
      <c r="H175" s="11">
        <f>IF(AND(COUNTRY_INFO!H175&gt;0,COUNTRY_INFO!H175&lt;4),IF(D175&gt;MAX('MDA1'!M175,'MDA2'!M175),MAX('MDA1'!M175,'MDA2'!M175),D175),0)</f>
        <v>0</v>
      </c>
      <c r="I175" s="73">
        <f>IF(AND(COUNTRY_INFO!H175&gt;0,COUNTRY_INFO!H175&lt;4), IF(G175/D175*100&lt;&gt;0, IF(G175/D175*100&gt;100,100,G175/D175*100), "-"),0)</f>
        <v>0</v>
      </c>
      <c r="J175" s="67">
        <f>COUNTRY_INFO!M175</f>
        <v>0</v>
      </c>
      <c r="K175" s="61"/>
      <c r="L175" s="61"/>
      <c r="M175" s="11">
        <f>MAX('MDA1'!M175,MAX('MDA3'!I175,'MDA3'!L175)+MAX('MDA3'!J175,'MDA3'!M175))</f>
        <v>0</v>
      </c>
      <c r="N175" s="11">
        <f>IF(AND(COUNTRY_INFO!I175&gt;0,COUNTRY_INFO!I175&lt;4),IF(J175&gt;MAX('MDA1'!M175,MAX('MDA3'!I175,'MDA3'!L175)+MAX('MDA3'!J175,'MDA3'!M175)),MAX('MDA1'!M175,MAX('MDA3'!I175,'MDA3'!L175)+MAX('MDA3'!J175,'MDA3'!M175)),J175),0)</f>
        <v>0</v>
      </c>
      <c r="O175" s="73">
        <f>IF(AND(COUNTRY_INFO!I175&gt;0,COUNTRY_INFO!I175&lt;4), IF(M175/J175*100&lt;&gt;0, IF(M175/J175*100&gt;100,100,M175/J175*100), "-"),0)</f>
        <v>0</v>
      </c>
      <c r="P175" s="67">
        <f>COUNTRY_INFO!N175</f>
        <v>77895</v>
      </c>
      <c r="Q175" s="61"/>
      <c r="R175" s="61"/>
      <c r="S175" s="11">
        <f>SUM(MAX('MDA2'!J175, 'T1'!L175, MAX(T3_R1!K175, T3_R2!K175)), MAX('MDA1'!K175, 'MDA2'!K175, 'T1'!M175, MAX(T3_R1!L175, T3_R2!L175)), MAX('MDA1'!L175, 'MDA2'!L175, 'T1'!N175, MAX(T3_R1!M175, T3_R2!M175)))</f>
        <v>51004</v>
      </c>
      <c r="T175" s="11">
        <f>IF(AND(COUNTRY_INFO!J175&gt;1,COUNTRY_INFO!J175&lt;4),IF(COUNTRY_INFO!E175&gt;MAX('MDA2'!J175,'T1'!L175,MAX(T3_R1!K175,T3_R2!K175)),MAX('MDA2'!J175,'T1'!L175,MAX(T3_R1!K175,T3_R2!K175)),COUNTRY_INFO!E175),0)</f>
        <v>0</v>
      </c>
      <c r="U175" s="217" t="str">
        <f>IF(AND(COUNTRY_INFO!J175&gt;1,COUNTRY_INFO!J175&lt;4), IF(T175/COUNTRY_INFO!E175*100&lt;&gt;0, IF(T175/COUNTRY_INFO!E175*100&gt;100,100,T175/COUNTRY_INFO!E175*100), "-"),0)</f>
        <v>-</v>
      </c>
      <c r="V175" s="11">
        <f>IF(AND(COUNTRY_INFO!J175&gt;1,COUNTRY_INFO!J175&lt;4),IF(COUNTRY_INFO!F175&gt;MAX('MDA1'!K175,'MDA2'!K175,'T1'!M175,MAX(T3_R1!L175,T3_R2!L175)),MAX('MDA1'!K175,'MDA2'!K175,'T1'!M175,MAX(T3_R1!L175,T3_R2!L175)),COUNTRY_INFO!F175),0)</f>
        <v>51004</v>
      </c>
      <c r="W175" s="217">
        <f>IF(AND(COUNTRY_INFO!J175&gt;1,COUNTRY_INFO!J175&lt;4), IF(V175/COUNTRY_INFO!F175*100&lt;&gt;0, IF(V175/COUNTRY_INFO!F175*100&gt;100,100,V175/COUNTRY_INFO!F175*100), "-"),0)</f>
        <v>96.056348638366799</v>
      </c>
      <c r="X175" s="11">
        <f t="shared" si="19"/>
        <v>51004</v>
      </c>
      <c r="Y175" s="73">
        <f>IF(AND(COUNTRY_INFO!J175&gt;1,COUNTRY_INFO!J175&lt;4), IF(S175/P175*100&lt;&gt;0, IF(X175/P175*100&gt;100,100,X175/P175*100), "-"),0)</f>
        <v>65.47788689903075</v>
      </c>
      <c r="Z175" s="67">
        <f>COUNTRY_INFO!O175</f>
        <v>0</v>
      </c>
      <c r="AA175" s="61"/>
      <c r="AB175" s="61"/>
      <c r="AC175" s="11">
        <f>MAX('T1'!L175,'T2'!J175)+MAX('T1'!M175,'T2'!K175)+MAX('T1'!N175,'T2'!L175)</f>
        <v>0</v>
      </c>
      <c r="AD175" s="11">
        <f>IF(COUNTRY_INFO!K175=1,IF(COUNTRY_INFO!F175*0.33&gt;MAX('T1'!M175,'T2'!K175),MAX('T1'!M175,'T2'!K175),COUNTRY_INFO!F175*0.33),IF(COUNTRY_INFO!K175=2,IF(COUNTRY_INFO!F175*0.5&gt;MAX('T1'!M175,'T2'!K175),MAX('T1'!M175,'T2'!K175),COUNTRY_INFO!F175*0.5),IF(COUNTRY_INFO!K175=3,IF(COUNTRY_INFO!F175&gt;MAX('T1'!M175,'T2'!K175),MAX('T1'!M175,'T2'!K175),COUNTRY_INFO!F175),0)))</f>
        <v>0</v>
      </c>
      <c r="AE175" s="217">
        <f>IF(AND(COUNTRY_INFO!K175&gt;0,COUNTRY_INFO!K175&lt;4),IF(Z175&gt;0,IF(COUNTRY_INFO!K175=1, AD175/(COUNTRY_INFO!F175*0.33)*100, IF(COUNTRY_INFO!K175=2, AD175/(COUNTRY_INFO!F175*0.5)*100, IF(COUNTRY_INFO!K175=3, AD175/COUNTRY_INFO!F175*100))),"-"),0)</f>
        <v>0</v>
      </c>
      <c r="AF175" s="11">
        <f>IF(COUNTRY_INFO!K175=2,IF(COUNTRY_INFO!G175*0.2&gt;MAX('T1'!N175,'T2'!L175),MAX('T1'!N175,'T2'!L175),COUNTRY_INFO!G175*0.2),IF(COUNTRY_INFO!K175=3,IF(COUNTRY_INFO!G175&gt;MAX('T1'!N175,'T2'!L175),MAX('T1'!N175,'T2'!L175),COUNTRY_INFO!G175),0))</f>
        <v>0</v>
      </c>
      <c r="AG175" s="217">
        <f>IF(AND(COUNTRY_INFO!K175&gt;0,COUNTRY_INFO!K175&lt;4),IF(Z175&gt;0,IF(COUNTRY_INFO!K175=1, 0, IF(COUNTRY_INFO!K175=2, AF175/(COUNTRY_INFO!G175*0.2)*100, IF(COUNTRY_INFO!K175=3, AF175/COUNTRY_INFO!G175*100))),"-"),0)</f>
        <v>0</v>
      </c>
      <c r="AH175" s="11">
        <f t="shared" si="20"/>
        <v>0</v>
      </c>
      <c r="AI175" s="73">
        <f>IF(AND(COUNTRY_INFO!K175&gt;0,COUNTRY_INFO!K175&lt;4), IF(AC175/Z175*100&lt;&gt;0, IF(AH175/Z175*100&gt;100,100,AH175/Z175*100), "-"),0)</f>
        <v>0</v>
      </c>
      <c r="AJ175" s="261"/>
      <c r="AK175" s="260">
        <f>IF(AND(D175&lt;&gt;0, D175&lt;&gt;"Unknown",D175&lt;&gt;"Stopped",D175&lt;&gt;"Not required"),D175/COUNTRY_INFO!D175, 0)</f>
        <v>0</v>
      </c>
      <c r="AL175" s="260">
        <f>IF(AND(J175&lt;&gt;0,J175&lt;&gt;"Unknown",J175&lt;&gt;"Stopped",J175&lt;&gt;"Not required"),J175/COUNTRY_INFO!D175, 0)</f>
        <v>0</v>
      </c>
      <c r="AM175" s="260">
        <f>IF(AND(P175&lt;&gt;0,P175&lt;&gt;"Unknown",P175&lt;&gt;"Not required"),P175/(COUNTRY_INFO!E175+COUNTRY_INFO!F175), 0)</f>
        <v>1</v>
      </c>
      <c r="AN175" s="260">
        <f>IF(AND(Z175&lt;&gt;0,Z175&lt;&gt;"Unknown",Z175&lt;&gt;"Not required"),IF(COUNTRY_INFO!K175=1,1,IF(COUNTRY_INFO!K175=2,0.5*COUNTRY_INFO!F175/(0.5*COUNTRY_INFO!F175+0.2*COUNTRY_INFO!G175),IF(COUNTRY_INFO!K175=3,COUNTRY_INFO!F175/(COUNTRY_INFO!F175+COUNTRY_INFO!G175)))),0)</f>
        <v>0</v>
      </c>
      <c r="AO175" s="260">
        <f>IF(AND(Z175&lt;&gt;0,Z175&lt;&gt;"Unknown",Z175&lt;&gt;"Not required"),IF(COUNTRY_INFO!K175=1,0,IF(COUNTRY_INFO!K175=2,0.2*COUNTRY_INFO!G175/(0.5*COUNTRY_INFO!F175+0.2*COUNTRY_INFO!G175),IF(COUNTRY_INFO!K175=3,COUNTRY_INFO!G175/(COUNTRY_INFO!F175+COUNTRY_INFO!G175)))),0)</f>
        <v>0</v>
      </c>
      <c r="AP175" s="259">
        <f>MAX(COUNTRY_INFO!D175*AK175*PROFILE!$G$7,COUNTRY_INFO!D175*AL175*PROFILE!$G$7)</f>
        <v>0</v>
      </c>
      <c r="AQ175" s="259">
        <f>MAX(COUNTRY_INFO!D175*AK175*PROFILE!$G$8,COUNTRY_INFO!D175*AL175*PROFILE!$G$8,COUNTRY_INFO!D175*AM175*PROFILE!$G$8)</f>
        <v>26753.944554987356</v>
      </c>
      <c r="AR175" s="259">
        <f>MAX(COUNTRY_INFO!D175*AK175*PROFILE!$G$9,COUNTRY_INFO!D175*AL175*PROFILE!$G$9,COUNTRY_INFO!D175*AM175*PROFILE!$G$9,IF(AND(DISTRICT!Z175&lt;&gt;"Unknown",Z175&lt;&gt;"Not required"),COUNTRY_INFO!O175*DISTRICT!AN175,0))</f>
        <v>55560.120848310638</v>
      </c>
      <c r="AS175" s="259">
        <f>MAX(COUNTRY_INFO!D175*AK175*PROFILE!$G$10,COUNTRY_INFO!D175*AL175*PROFILE!$G$10,IF(AND(DISTRICT!Z175&lt;&gt;"Unknown",Z175&lt;&gt;"Not required"),COUNTRY_INFO!O175*DISTRICT!AO175,0))</f>
        <v>0</v>
      </c>
      <c r="AT175" s="259">
        <f t="shared" si="21"/>
        <v>82314.065403297995</v>
      </c>
      <c r="AU175" s="258" t="str">
        <f t="shared" si="16"/>
        <v>Y</v>
      </c>
      <c r="AV175" s="259">
        <f>MAX('MDA2'!J175,'T1'!L175,'T2'!J175,T3_R1!K175,T3_R2!K175)</f>
        <v>0</v>
      </c>
      <c r="AW175" s="259">
        <f>MAX('MDA1'!K175,'MDA2'!K175,'MDA3'!I175,'MDA3'!L175,'T1'!M175,'T2'!K175,T3_R1!L175,T3_R2!L175)</f>
        <v>51004</v>
      </c>
      <c r="AX175" s="259">
        <f>MAX('MDA1'!L175,'MDA2'!L175,'MDA3'!J175,'MDA3'!M175,'T1'!N175,'T2'!L175,T3_R1!M175,T3_R2!M175)</f>
        <v>0</v>
      </c>
      <c r="AY175" s="259">
        <f t="shared" si="22"/>
        <v>51004</v>
      </c>
      <c r="AZ175" s="259">
        <f>MAX('MDA2'!J175,T175)</f>
        <v>0</v>
      </c>
      <c r="BA175" s="259">
        <f>MAX('MDA1'!K175,'MDA2'!K175,'MDA3'!I175,'MDA3'!L175,V175,AD175)</f>
        <v>51004</v>
      </c>
      <c r="BB175" s="259">
        <f>MAX('MDA1'!L175,'MDA2'!L175,'MDA3'!J175,'MDA3'!M175,AF175)</f>
        <v>0</v>
      </c>
      <c r="BC175" s="259">
        <f t="shared" si="17"/>
        <v>51004</v>
      </c>
      <c r="BD175" s="260">
        <f t="shared" si="18"/>
        <v>61.962678857016428</v>
      </c>
    </row>
    <row r="176" spans="1:56" x14ac:dyDescent="0.2">
      <c r="A176" s="10" t="str">
        <f>IF(COUNTRY_INFO!A176=0," ",COUNTRY_INFO!A176)</f>
        <v>Ethiopia</v>
      </c>
      <c r="B176" s="10" t="str">
        <f>IF(COUNTRY_INFO!B176=0," ",COUNTRY_INFO!B176)</f>
        <v>AmharaSouth Wello</v>
      </c>
      <c r="C176" s="87" t="str">
        <f>IF(COUNTRY_INFO!C176=0," ",COUNTRY_INFO!C176)</f>
        <v>Jama</v>
      </c>
      <c r="D176" s="67">
        <f>COUNTRY_INFO!L176</f>
        <v>0</v>
      </c>
      <c r="E176" s="61"/>
      <c r="F176" s="61"/>
      <c r="G176" s="11">
        <f>MAX('MDA1'!M176,'MDA2'!M176)</f>
        <v>0</v>
      </c>
      <c r="H176" s="11">
        <f>IF(AND(COUNTRY_INFO!H176&gt;0,COUNTRY_INFO!H176&lt;4),IF(D176&gt;MAX('MDA1'!M176,'MDA2'!M176),MAX('MDA1'!M176,'MDA2'!M176),D176),0)</f>
        <v>0</v>
      </c>
      <c r="I176" s="73">
        <f>IF(AND(COUNTRY_INFO!H176&gt;0,COUNTRY_INFO!H176&lt;4), IF(G176/D176*100&lt;&gt;0, IF(G176/D176*100&gt;100,100,G176/D176*100), "-"),0)</f>
        <v>0</v>
      </c>
      <c r="J176" s="67">
        <f>COUNTRY_INFO!M176</f>
        <v>0</v>
      </c>
      <c r="K176" s="61"/>
      <c r="L176" s="61"/>
      <c r="M176" s="11">
        <f>MAX('MDA1'!M176,MAX('MDA3'!I176,'MDA3'!L176)+MAX('MDA3'!J176,'MDA3'!M176))</f>
        <v>0</v>
      </c>
      <c r="N176" s="11">
        <f>IF(AND(COUNTRY_INFO!I176&gt;0,COUNTRY_INFO!I176&lt;4),IF(J176&gt;MAX('MDA1'!M176,MAX('MDA3'!I176,'MDA3'!L176)+MAX('MDA3'!J176,'MDA3'!M176)),MAX('MDA1'!M176,MAX('MDA3'!I176,'MDA3'!L176)+MAX('MDA3'!J176,'MDA3'!M176)),J176),0)</f>
        <v>0</v>
      </c>
      <c r="O176" s="73">
        <f>IF(AND(COUNTRY_INFO!I176&gt;0,COUNTRY_INFO!I176&lt;4), IF(M176/J176*100&lt;&gt;0, IF(M176/J176*100&gt;100,100,M176/J176*100), "-"),0)</f>
        <v>0</v>
      </c>
      <c r="P176" s="67">
        <f>COUNTRY_INFO!N176</f>
        <v>0</v>
      </c>
      <c r="Q176" s="61"/>
      <c r="R176" s="61"/>
      <c r="S176" s="11">
        <f>SUM(MAX('MDA2'!J176, 'T1'!L176, MAX(T3_R1!K176, T3_R2!K176)), MAX('MDA1'!K176, 'MDA2'!K176, 'T1'!M176, MAX(T3_R1!L176, T3_R2!L176)), MAX('MDA1'!L176, 'MDA2'!L176, 'T1'!N176, MAX(T3_R1!M176, T3_R2!M176)))</f>
        <v>0</v>
      </c>
      <c r="T176" s="11">
        <f>IF(AND(COUNTRY_INFO!J176&gt;1,COUNTRY_INFO!J176&lt;4),IF(COUNTRY_INFO!E176&gt;MAX('MDA2'!J176,'T1'!L176,MAX(T3_R1!K176,T3_R2!K176)),MAX('MDA2'!J176,'T1'!L176,MAX(T3_R1!K176,T3_R2!K176)),COUNTRY_INFO!E176),0)</f>
        <v>0</v>
      </c>
      <c r="U176" s="217">
        <f>IF(AND(COUNTRY_INFO!J176&gt;1,COUNTRY_INFO!J176&lt;4), IF(T176/COUNTRY_INFO!E176*100&lt;&gt;0, IF(T176/COUNTRY_INFO!E176*100&gt;100,100,T176/COUNTRY_INFO!E176*100), "-"),0)</f>
        <v>0</v>
      </c>
      <c r="V176" s="11">
        <f>IF(AND(COUNTRY_INFO!J176&gt;1,COUNTRY_INFO!J176&lt;4),IF(COUNTRY_INFO!F176&gt;MAX('MDA1'!K176,'MDA2'!K176,'T1'!M176,MAX(T3_R1!L176,T3_R2!L176)),MAX('MDA1'!K176,'MDA2'!K176,'T1'!M176,MAX(T3_R1!L176,T3_R2!L176)),COUNTRY_INFO!F176),0)</f>
        <v>0</v>
      </c>
      <c r="W176" s="217">
        <f>IF(AND(COUNTRY_INFO!J176&gt;1,COUNTRY_INFO!J176&lt;4), IF(V176/COUNTRY_INFO!F176*100&lt;&gt;0, IF(V176/COUNTRY_INFO!F176*100&gt;100,100,V176/COUNTRY_INFO!F176*100), "-"),0)</f>
        <v>0</v>
      </c>
      <c r="X176" s="11">
        <f t="shared" si="19"/>
        <v>0</v>
      </c>
      <c r="Y176" s="73">
        <f>IF(AND(COUNTRY_INFO!J176&gt;1,COUNTRY_INFO!J176&lt;4), IF(S176/P176*100&lt;&gt;0, IF(X176/P176*100&gt;100,100,X176/P176*100), "-"),0)</f>
        <v>0</v>
      </c>
      <c r="Z176" s="67">
        <f>COUNTRY_INFO!O176</f>
        <v>14196.27</v>
      </c>
      <c r="AA176" s="61"/>
      <c r="AB176" s="61"/>
      <c r="AC176" s="11">
        <f>MAX('T1'!L176,'T2'!J176)+MAX('T1'!M176,'T2'!K176)+MAX('T1'!N176,'T2'!L176)</f>
        <v>0</v>
      </c>
      <c r="AD176" s="11">
        <f>IF(COUNTRY_INFO!K176=1,IF(COUNTRY_INFO!F176*0.33&gt;MAX('T1'!M176,'T2'!K176),MAX('T1'!M176,'T2'!K176),COUNTRY_INFO!F176*0.33),IF(COUNTRY_INFO!K176=2,IF(COUNTRY_INFO!F176*0.5&gt;MAX('T1'!M176,'T2'!K176),MAX('T1'!M176,'T2'!K176),COUNTRY_INFO!F176*0.5),IF(COUNTRY_INFO!K176=3,IF(COUNTRY_INFO!F176&gt;MAX('T1'!M176,'T2'!K176),MAX('T1'!M176,'T2'!K176),COUNTRY_INFO!F176),0)))</f>
        <v>0</v>
      </c>
      <c r="AE176" s="217">
        <f>IF(AND(COUNTRY_INFO!K176&gt;0,COUNTRY_INFO!K176&lt;4),IF(Z176&gt;0,IF(COUNTRY_INFO!K176=1, AD176/(COUNTRY_INFO!F176*0.33)*100, IF(COUNTRY_INFO!K176=2, AD176/(COUNTRY_INFO!F176*0.5)*100, IF(COUNTRY_INFO!K176=3, AD176/COUNTRY_INFO!F176*100))),"-"),0)</f>
        <v>0</v>
      </c>
      <c r="AF176" s="11">
        <f>IF(COUNTRY_INFO!K176=2,IF(COUNTRY_INFO!G176*0.2&gt;MAX('T1'!N176,'T2'!L176),MAX('T1'!N176,'T2'!L176),COUNTRY_INFO!G176*0.2),IF(COUNTRY_INFO!K176=3,IF(COUNTRY_INFO!G176&gt;MAX('T1'!N176,'T2'!L176),MAX('T1'!N176,'T2'!L176),COUNTRY_INFO!G176),0))</f>
        <v>0</v>
      </c>
      <c r="AG176" s="217">
        <f>IF(AND(COUNTRY_INFO!K176&gt;0,COUNTRY_INFO!K176&lt;4),IF(Z176&gt;0,IF(COUNTRY_INFO!K176=1, 0, IF(COUNTRY_INFO!K176=2, AF176/(COUNTRY_INFO!G176*0.2)*100, IF(COUNTRY_INFO!K176=3, AF176/COUNTRY_INFO!G176*100))),"-"),0)</f>
        <v>0</v>
      </c>
      <c r="AH176" s="11">
        <f t="shared" si="20"/>
        <v>0</v>
      </c>
      <c r="AI176" s="73" t="str">
        <f>IF(AND(COUNTRY_INFO!K176&gt;0,COUNTRY_INFO!K176&lt;4), IF(AC176/Z176*100&lt;&gt;0, IF(AH176/Z176*100&gt;100,100,AH176/Z176*100), "-"),0)</f>
        <v>-</v>
      </c>
      <c r="AJ176" s="261"/>
      <c r="AK176" s="260">
        <f>IF(AND(D176&lt;&gt;0, D176&lt;&gt;"Unknown",D176&lt;&gt;"Stopped",D176&lt;&gt;"Not required"),D176/COUNTRY_INFO!D176, 0)</f>
        <v>0</v>
      </c>
      <c r="AL176" s="260">
        <f>IF(AND(J176&lt;&gt;0,J176&lt;&gt;"Unknown",J176&lt;&gt;"Stopped",J176&lt;&gt;"Not required"),J176/COUNTRY_INFO!D176, 0)</f>
        <v>0</v>
      </c>
      <c r="AM176" s="260">
        <f>IF(AND(P176&lt;&gt;0,P176&lt;&gt;"Unknown",P176&lt;&gt;"Not required"),P176/(COUNTRY_INFO!E176+COUNTRY_INFO!F176), 0)</f>
        <v>0</v>
      </c>
      <c r="AN176" s="260">
        <f>IF(AND(Z176&lt;&gt;0,Z176&lt;&gt;"Unknown",Z176&lt;&gt;"Not required"),IF(COUNTRY_INFO!K176=1,1,IF(COUNTRY_INFO!K176=2,0.5*COUNTRY_INFO!F176/(0.5*COUNTRY_INFO!F176+0.2*COUNTRY_INFO!G176),IF(COUNTRY_INFO!K176=3,COUNTRY_INFO!F176/(COUNTRY_INFO!F176+COUNTRY_INFO!G176)))),0)</f>
        <v>1</v>
      </c>
      <c r="AO176" s="260">
        <f>IF(AND(Z176&lt;&gt;0,Z176&lt;&gt;"Unknown",Z176&lt;&gt;"Not required"),IF(COUNTRY_INFO!K176=1,0,IF(COUNTRY_INFO!K176=2,0.2*COUNTRY_INFO!G176/(0.5*COUNTRY_INFO!F176+0.2*COUNTRY_INFO!G176),IF(COUNTRY_INFO!K176=3,COUNTRY_INFO!G176/(COUNTRY_INFO!F176+COUNTRY_INFO!G176)))),0)</f>
        <v>0</v>
      </c>
      <c r="AP176" s="259">
        <f>MAX(COUNTRY_INFO!D176*AK176*PROFILE!$G$7,COUNTRY_INFO!D176*AL176*PROFILE!$G$7)</f>
        <v>0</v>
      </c>
      <c r="AQ176" s="259">
        <f>MAX(COUNTRY_INFO!D176*AK176*PROFILE!$G$8,COUNTRY_INFO!D176*AL176*PROFILE!$G$8,COUNTRY_INFO!D176*AM176*PROFILE!$G$8)</f>
        <v>0</v>
      </c>
      <c r="AR176" s="259">
        <f>MAX(COUNTRY_INFO!D176*AK176*PROFILE!$G$9,COUNTRY_INFO!D176*AL176*PROFILE!$G$9,COUNTRY_INFO!D176*AM176*PROFILE!$G$9,IF(AND(DISTRICT!Z176&lt;&gt;"Unknown",Z176&lt;&gt;"Not required"),COUNTRY_INFO!O176*DISTRICT!AN176,0))</f>
        <v>14196.27</v>
      </c>
      <c r="AS176" s="259">
        <f>MAX(COUNTRY_INFO!D176*AK176*PROFILE!$G$10,COUNTRY_INFO!D176*AL176*PROFILE!$G$10,IF(AND(DISTRICT!Z176&lt;&gt;"Unknown",Z176&lt;&gt;"Not required"),COUNTRY_INFO!O176*DISTRICT!AO176,0))</f>
        <v>0</v>
      </c>
      <c r="AT176" s="259">
        <f t="shared" si="21"/>
        <v>14196.27</v>
      </c>
      <c r="AU176" s="258">
        <f t="shared" si="16"/>
        <v>0</v>
      </c>
      <c r="AV176" s="259">
        <f>MAX('MDA2'!J176,'T1'!L176,'T2'!J176,T3_R1!K176,T3_R2!K176)</f>
        <v>0</v>
      </c>
      <c r="AW176" s="259">
        <f>MAX('MDA1'!K176,'MDA2'!K176,'MDA3'!I176,'MDA3'!L176,'T1'!M176,'T2'!K176,T3_R1!L176,T3_R2!L176)</f>
        <v>0</v>
      </c>
      <c r="AX176" s="259">
        <f>MAX('MDA1'!L176,'MDA2'!L176,'MDA3'!J176,'MDA3'!M176,'T1'!N176,'T2'!L176,T3_R1!M176,T3_R2!M176)</f>
        <v>0</v>
      </c>
      <c r="AY176" s="259">
        <f t="shared" si="22"/>
        <v>0</v>
      </c>
      <c r="AZ176" s="259">
        <f>MAX('MDA2'!J176,T176)</f>
        <v>0</v>
      </c>
      <c r="BA176" s="259">
        <f>MAX('MDA1'!K176,'MDA2'!K176,'MDA3'!I176,'MDA3'!L176,V176,AD176)</f>
        <v>0</v>
      </c>
      <c r="BB176" s="259">
        <f>MAX('MDA1'!L176,'MDA2'!L176,'MDA3'!J176,'MDA3'!M176,AF176)</f>
        <v>0</v>
      </c>
      <c r="BC176" s="259">
        <f t="shared" si="17"/>
        <v>0</v>
      </c>
      <c r="BD176" s="260">
        <f t="shared" si="18"/>
        <v>0</v>
      </c>
    </row>
    <row r="177" spans="1:56" x14ac:dyDescent="0.2">
      <c r="A177" s="10" t="str">
        <f>IF(COUNTRY_INFO!A177=0," ",COUNTRY_INFO!A177)</f>
        <v>Ethiopia</v>
      </c>
      <c r="B177" s="10" t="str">
        <f>IF(COUNTRY_INFO!B177=0," ",COUNTRY_INFO!B177)</f>
        <v>AmharaSouth Wello</v>
      </c>
      <c r="C177" s="87" t="str">
        <f>IF(COUNTRY_INFO!C177=0," ",COUNTRY_INFO!C177)</f>
        <v>Kallu</v>
      </c>
      <c r="D177" s="67">
        <f>COUNTRY_INFO!L177</f>
        <v>0</v>
      </c>
      <c r="E177" s="61"/>
      <c r="F177" s="61"/>
      <c r="G177" s="11">
        <f>MAX('MDA1'!M177,'MDA2'!M177)</f>
        <v>0</v>
      </c>
      <c r="H177" s="11">
        <f>IF(AND(COUNTRY_INFO!H177&gt;0,COUNTRY_INFO!H177&lt;4),IF(D177&gt;MAX('MDA1'!M177,'MDA2'!M177),MAX('MDA1'!M177,'MDA2'!M177),D177),0)</f>
        <v>0</v>
      </c>
      <c r="I177" s="73">
        <f>IF(AND(COUNTRY_INFO!H177&gt;0,COUNTRY_INFO!H177&lt;4), IF(G177/D177*100&lt;&gt;0, IF(G177/D177*100&gt;100,100,G177/D177*100), "-"),0)</f>
        <v>0</v>
      </c>
      <c r="J177" s="67">
        <f>COUNTRY_INFO!M177</f>
        <v>0</v>
      </c>
      <c r="K177" s="61"/>
      <c r="L177" s="61"/>
      <c r="M177" s="11">
        <f>MAX('MDA1'!M177,MAX('MDA3'!I177,'MDA3'!L177)+MAX('MDA3'!J177,'MDA3'!M177))</f>
        <v>0</v>
      </c>
      <c r="N177" s="11">
        <f>IF(AND(COUNTRY_INFO!I177&gt;0,COUNTRY_INFO!I177&lt;4),IF(J177&gt;MAX('MDA1'!M177,MAX('MDA3'!I177,'MDA3'!L177)+MAX('MDA3'!J177,'MDA3'!M177)),MAX('MDA1'!M177,MAX('MDA3'!I177,'MDA3'!L177)+MAX('MDA3'!J177,'MDA3'!M177)),J177),0)</f>
        <v>0</v>
      </c>
      <c r="O177" s="73">
        <f>IF(AND(COUNTRY_INFO!I177&gt;0,COUNTRY_INFO!I177&lt;4), IF(M177/J177*100&lt;&gt;0, IF(M177/J177*100&gt;100,100,M177/J177*100), "-"),0)</f>
        <v>0</v>
      </c>
      <c r="P177" s="67">
        <f>COUNTRY_INFO!N177</f>
        <v>0</v>
      </c>
      <c r="Q177" s="61"/>
      <c r="R177" s="61"/>
      <c r="S177" s="11">
        <f>SUM(MAX('MDA2'!J177, 'T1'!L177, MAX(T3_R1!K177, T3_R2!K177)), MAX('MDA1'!K177, 'MDA2'!K177, 'T1'!M177, MAX(T3_R1!L177, T3_R2!L177)), MAX('MDA1'!L177, 'MDA2'!L177, 'T1'!N177, MAX(T3_R1!M177, T3_R2!M177)))</f>
        <v>0</v>
      </c>
      <c r="T177" s="11">
        <f>IF(AND(COUNTRY_INFO!J177&gt;1,COUNTRY_INFO!J177&lt;4),IF(COUNTRY_INFO!E177&gt;MAX('MDA2'!J177,'T1'!L177,MAX(T3_R1!K177,T3_R2!K177)),MAX('MDA2'!J177,'T1'!L177,MAX(T3_R1!K177,T3_R2!K177)),COUNTRY_INFO!E177),0)</f>
        <v>0</v>
      </c>
      <c r="U177" s="217">
        <f>IF(AND(COUNTRY_INFO!J177&gt;1,COUNTRY_INFO!J177&lt;4), IF(T177/COUNTRY_INFO!E177*100&lt;&gt;0, IF(T177/COUNTRY_INFO!E177*100&gt;100,100,T177/COUNTRY_INFO!E177*100), "-"),0)</f>
        <v>0</v>
      </c>
      <c r="V177" s="11">
        <f>IF(AND(COUNTRY_INFO!J177&gt;1,COUNTRY_INFO!J177&lt;4),IF(COUNTRY_INFO!F177&gt;MAX('MDA1'!K177,'MDA2'!K177,'T1'!M177,MAX(T3_R1!L177,T3_R2!L177)),MAX('MDA1'!K177,'MDA2'!K177,'T1'!M177,MAX(T3_R1!L177,T3_R2!L177)),COUNTRY_INFO!F177),0)</f>
        <v>0</v>
      </c>
      <c r="W177" s="217">
        <f>IF(AND(COUNTRY_INFO!J177&gt;1,COUNTRY_INFO!J177&lt;4), IF(V177/COUNTRY_INFO!F177*100&lt;&gt;0, IF(V177/COUNTRY_INFO!F177*100&gt;100,100,V177/COUNTRY_INFO!F177*100), "-"),0)</f>
        <v>0</v>
      </c>
      <c r="X177" s="11">
        <f t="shared" si="19"/>
        <v>0</v>
      </c>
      <c r="Y177" s="73">
        <f>IF(AND(COUNTRY_INFO!J177&gt;1,COUNTRY_INFO!J177&lt;4), IF(S177/P177*100&lt;&gt;0, IF(X177/P177*100&gt;100,100,X177/P177*100), "-"),0)</f>
        <v>0</v>
      </c>
      <c r="Z177" s="67">
        <f>COUNTRY_INFO!O177</f>
        <v>21879.99</v>
      </c>
      <c r="AA177" s="61"/>
      <c r="AB177" s="61"/>
      <c r="AC177" s="11">
        <f>MAX('T1'!L177,'T2'!J177)+MAX('T1'!M177,'T2'!K177)+MAX('T1'!N177,'T2'!L177)</f>
        <v>0</v>
      </c>
      <c r="AD177" s="11">
        <f>IF(COUNTRY_INFO!K177=1,IF(COUNTRY_INFO!F177*0.33&gt;MAX('T1'!M177,'T2'!K177),MAX('T1'!M177,'T2'!K177),COUNTRY_INFO!F177*0.33),IF(COUNTRY_INFO!K177=2,IF(COUNTRY_INFO!F177*0.5&gt;MAX('T1'!M177,'T2'!K177),MAX('T1'!M177,'T2'!K177),COUNTRY_INFO!F177*0.5),IF(COUNTRY_INFO!K177=3,IF(COUNTRY_INFO!F177&gt;MAX('T1'!M177,'T2'!K177),MAX('T1'!M177,'T2'!K177),COUNTRY_INFO!F177),0)))</f>
        <v>0</v>
      </c>
      <c r="AE177" s="217">
        <f>IF(AND(COUNTRY_INFO!K177&gt;0,COUNTRY_INFO!K177&lt;4),IF(Z177&gt;0,IF(COUNTRY_INFO!K177=1, AD177/(COUNTRY_INFO!F177*0.33)*100, IF(COUNTRY_INFO!K177=2, AD177/(COUNTRY_INFO!F177*0.5)*100, IF(COUNTRY_INFO!K177=3, AD177/COUNTRY_INFO!F177*100))),"-"),0)</f>
        <v>0</v>
      </c>
      <c r="AF177" s="11">
        <f>IF(COUNTRY_INFO!K177=2,IF(COUNTRY_INFO!G177*0.2&gt;MAX('T1'!N177,'T2'!L177),MAX('T1'!N177,'T2'!L177),COUNTRY_INFO!G177*0.2),IF(COUNTRY_INFO!K177=3,IF(COUNTRY_INFO!G177&gt;MAX('T1'!N177,'T2'!L177),MAX('T1'!N177,'T2'!L177),COUNTRY_INFO!G177),0))</f>
        <v>0</v>
      </c>
      <c r="AG177" s="217">
        <f>IF(AND(COUNTRY_INFO!K177&gt;0,COUNTRY_INFO!K177&lt;4),IF(Z177&gt;0,IF(COUNTRY_INFO!K177=1, 0, IF(COUNTRY_INFO!K177=2, AF177/(COUNTRY_INFO!G177*0.2)*100, IF(COUNTRY_INFO!K177=3, AF177/COUNTRY_INFO!G177*100))),"-"),0)</f>
        <v>0</v>
      </c>
      <c r="AH177" s="11">
        <f t="shared" si="20"/>
        <v>0</v>
      </c>
      <c r="AI177" s="73" t="str">
        <f>IF(AND(COUNTRY_INFO!K177&gt;0,COUNTRY_INFO!K177&lt;4), IF(AC177/Z177*100&lt;&gt;0, IF(AH177/Z177*100&gt;100,100,AH177/Z177*100), "-"),0)</f>
        <v>-</v>
      </c>
      <c r="AJ177" s="261"/>
      <c r="AK177" s="260">
        <f>IF(AND(D177&lt;&gt;0, D177&lt;&gt;"Unknown",D177&lt;&gt;"Stopped",D177&lt;&gt;"Not required"),D177/COUNTRY_INFO!D177, 0)</f>
        <v>0</v>
      </c>
      <c r="AL177" s="260">
        <f>IF(AND(J177&lt;&gt;0,J177&lt;&gt;"Unknown",J177&lt;&gt;"Stopped",J177&lt;&gt;"Not required"),J177/COUNTRY_INFO!D177, 0)</f>
        <v>0</v>
      </c>
      <c r="AM177" s="260">
        <f>IF(AND(P177&lt;&gt;0,P177&lt;&gt;"Unknown",P177&lt;&gt;"Not required"),P177/(COUNTRY_INFO!E177+COUNTRY_INFO!F177), 0)</f>
        <v>0</v>
      </c>
      <c r="AN177" s="260">
        <f>IF(AND(Z177&lt;&gt;0,Z177&lt;&gt;"Unknown",Z177&lt;&gt;"Not required"),IF(COUNTRY_INFO!K177=1,1,IF(COUNTRY_INFO!K177=2,0.5*COUNTRY_INFO!F177/(0.5*COUNTRY_INFO!F177+0.2*COUNTRY_INFO!G177),IF(COUNTRY_INFO!K177=3,COUNTRY_INFO!F177/(COUNTRY_INFO!F177+COUNTRY_INFO!G177)))),0)</f>
        <v>1</v>
      </c>
      <c r="AO177" s="260">
        <f>IF(AND(Z177&lt;&gt;0,Z177&lt;&gt;"Unknown",Z177&lt;&gt;"Not required"),IF(COUNTRY_INFO!K177=1,0,IF(COUNTRY_INFO!K177=2,0.2*COUNTRY_INFO!G177/(0.5*COUNTRY_INFO!F177+0.2*COUNTRY_INFO!G177),IF(COUNTRY_INFO!K177=3,COUNTRY_INFO!G177/(COUNTRY_INFO!F177+COUNTRY_INFO!G177)))),0)</f>
        <v>0</v>
      </c>
      <c r="AP177" s="259">
        <f>MAX(COUNTRY_INFO!D177*AK177*PROFILE!$G$7,COUNTRY_INFO!D177*AL177*PROFILE!$G$7)</f>
        <v>0</v>
      </c>
      <c r="AQ177" s="259">
        <f>MAX(COUNTRY_INFO!D177*AK177*PROFILE!$G$8,COUNTRY_INFO!D177*AL177*PROFILE!$G$8,COUNTRY_INFO!D177*AM177*PROFILE!$G$8)</f>
        <v>0</v>
      </c>
      <c r="AR177" s="259">
        <f>MAX(COUNTRY_INFO!D177*AK177*PROFILE!$G$9,COUNTRY_INFO!D177*AL177*PROFILE!$G$9,COUNTRY_INFO!D177*AM177*PROFILE!$G$9,IF(AND(DISTRICT!Z177&lt;&gt;"Unknown",Z177&lt;&gt;"Not required"),COUNTRY_INFO!O177*DISTRICT!AN177,0))</f>
        <v>21879.99</v>
      </c>
      <c r="AS177" s="259">
        <f>MAX(COUNTRY_INFO!D177*AK177*PROFILE!$G$10,COUNTRY_INFO!D177*AL177*PROFILE!$G$10,IF(AND(DISTRICT!Z177&lt;&gt;"Unknown",Z177&lt;&gt;"Not required"),COUNTRY_INFO!O177*DISTRICT!AO177,0))</f>
        <v>0</v>
      </c>
      <c r="AT177" s="259">
        <f t="shared" si="21"/>
        <v>21879.99</v>
      </c>
      <c r="AU177" s="258">
        <f t="shared" si="16"/>
        <v>0</v>
      </c>
      <c r="AV177" s="259">
        <f>MAX('MDA2'!J177,'T1'!L177,'T2'!J177,T3_R1!K177,T3_R2!K177)</f>
        <v>0</v>
      </c>
      <c r="AW177" s="259">
        <f>MAX('MDA1'!K177,'MDA2'!K177,'MDA3'!I177,'MDA3'!L177,'T1'!M177,'T2'!K177,T3_R1!L177,T3_R2!L177)</f>
        <v>0</v>
      </c>
      <c r="AX177" s="259">
        <f>MAX('MDA1'!L177,'MDA2'!L177,'MDA3'!J177,'MDA3'!M177,'T1'!N177,'T2'!L177,T3_R1!M177,T3_R2!M177)</f>
        <v>0</v>
      </c>
      <c r="AY177" s="259">
        <f t="shared" si="22"/>
        <v>0</v>
      </c>
      <c r="AZ177" s="259">
        <f>MAX('MDA2'!J177,T177)</f>
        <v>0</v>
      </c>
      <c r="BA177" s="259">
        <f>MAX('MDA1'!K177,'MDA2'!K177,'MDA3'!I177,'MDA3'!L177,V177,AD177)</f>
        <v>0</v>
      </c>
      <c r="BB177" s="259">
        <f>MAX('MDA1'!L177,'MDA2'!L177,'MDA3'!J177,'MDA3'!M177,AF177)</f>
        <v>0</v>
      </c>
      <c r="BC177" s="259">
        <f t="shared" si="17"/>
        <v>0</v>
      </c>
      <c r="BD177" s="260">
        <f t="shared" si="18"/>
        <v>0</v>
      </c>
    </row>
    <row r="178" spans="1:56" x14ac:dyDescent="0.2">
      <c r="A178" s="10" t="str">
        <f>IF(COUNTRY_INFO!A178=0," ",COUNTRY_INFO!A178)</f>
        <v>Ethiopia</v>
      </c>
      <c r="B178" s="10" t="str">
        <f>IF(COUNTRY_INFO!B178=0," ",COUNTRY_INFO!B178)</f>
        <v>AmharaSouth Wello</v>
      </c>
      <c r="C178" s="87" t="str">
        <f>IF(COUNTRY_INFO!C178=0," ",COUNTRY_INFO!C178)</f>
        <v>Kelala</v>
      </c>
      <c r="D178" s="67">
        <f>COUNTRY_INFO!L178</f>
        <v>0</v>
      </c>
      <c r="E178" s="61"/>
      <c r="F178" s="61"/>
      <c r="G178" s="11">
        <f>MAX('MDA1'!M178,'MDA2'!M178)</f>
        <v>0</v>
      </c>
      <c r="H178" s="11">
        <f>IF(AND(COUNTRY_INFO!H178&gt;0,COUNTRY_INFO!H178&lt;4),IF(D178&gt;MAX('MDA1'!M178,'MDA2'!M178),MAX('MDA1'!M178,'MDA2'!M178),D178),0)</f>
        <v>0</v>
      </c>
      <c r="I178" s="73">
        <f>IF(AND(COUNTRY_INFO!H178&gt;0,COUNTRY_INFO!H178&lt;4), IF(G178/D178*100&lt;&gt;0, IF(G178/D178*100&gt;100,100,G178/D178*100), "-"),0)</f>
        <v>0</v>
      </c>
      <c r="J178" s="67">
        <f>COUNTRY_INFO!M178</f>
        <v>0</v>
      </c>
      <c r="K178" s="61"/>
      <c r="L178" s="61"/>
      <c r="M178" s="11">
        <f>MAX('MDA1'!M178,MAX('MDA3'!I178,'MDA3'!L178)+MAX('MDA3'!J178,'MDA3'!M178))</f>
        <v>0</v>
      </c>
      <c r="N178" s="11">
        <f>IF(AND(COUNTRY_INFO!I178&gt;0,COUNTRY_INFO!I178&lt;4),IF(J178&gt;MAX('MDA1'!M178,MAX('MDA3'!I178,'MDA3'!L178)+MAX('MDA3'!J178,'MDA3'!M178)),MAX('MDA1'!M178,MAX('MDA3'!I178,'MDA3'!L178)+MAX('MDA3'!J178,'MDA3'!M178)),J178),0)</f>
        <v>0</v>
      </c>
      <c r="O178" s="73">
        <f>IF(AND(COUNTRY_INFO!I178&gt;0,COUNTRY_INFO!I178&lt;4), IF(M178/J178*100&lt;&gt;0, IF(M178/J178*100&gt;100,100,M178/J178*100), "-"),0)</f>
        <v>0</v>
      </c>
      <c r="P178" s="67">
        <f>COUNTRY_INFO!N178</f>
        <v>0</v>
      </c>
      <c r="Q178" s="61"/>
      <c r="R178" s="61"/>
      <c r="S178" s="11">
        <f>SUM(MAX('MDA2'!J178, 'T1'!L178, MAX(T3_R1!K178, T3_R2!K178)), MAX('MDA1'!K178, 'MDA2'!K178, 'T1'!M178, MAX(T3_R1!L178, T3_R2!L178)), MAX('MDA1'!L178, 'MDA2'!L178, 'T1'!N178, MAX(T3_R1!M178, T3_R2!M178)))</f>
        <v>0</v>
      </c>
      <c r="T178" s="11">
        <f>IF(AND(COUNTRY_INFO!J178&gt;1,COUNTRY_INFO!J178&lt;4),IF(COUNTRY_INFO!E178&gt;MAX('MDA2'!J178,'T1'!L178,MAX(T3_R1!K178,T3_R2!K178)),MAX('MDA2'!J178,'T1'!L178,MAX(T3_R1!K178,T3_R2!K178)),COUNTRY_INFO!E178),0)</f>
        <v>0</v>
      </c>
      <c r="U178" s="217">
        <f>IF(AND(COUNTRY_INFO!J178&gt;1,COUNTRY_INFO!J178&lt;4), IF(T178/COUNTRY_INFO!E178*100&lt;&gt;0, IF(T178/COUNTRY_INFO!E178*100&gt;100,100,T178/COUNTRY_INFO!E178*100), "-"),0)</f>
        <v>0</v>
      </c>
      <c r="V178" s="11">
        <f>IF(AND(COUNTRY_INFO!J178&gt;1,COUNTRY_INFO!J178&lt;4),IF(COUNTRY_INFO!F178&gt;MAX('MDA1'!K178,'MDA2'!K178,'T1'!M178,MAX(T3_R1!L178,T3_R2!L178)),MAX('MDA1'!K178,'MDA2'!K178,'T1'!M178,MAX(T3_R1!L178,T3_R2!L178)),COUNTRY_INFO!F178),0)</f>
        <v>0</v>
      </c>
      <c r="W178" s="217">
        <f>IF(AND(COUNTRY_INFO!J178&gt;1,COUNTRY_INFO!J178&lt;4), IF(V178/COUNTRY_INFO!F178*100&lt;&gt;0, IF(V178/COUNTRY_INFO!F178*100&gt;100,100,V178/COUNTRY_INFO!F178*100), "-"),0)</f>
        <v>0</v>
      </c>
      <c r="X178" s="11">
        <f t="shared" si="19"/>
        <v>0</v>
      </c>
      <c r="Y178" s="73">
        <f>IF(AND(COUNTRY_INFO!J178&gt;1,COUNTRY_INFO!J178&lt;4), IF(S178/P178*100&lt;&gt;0, IF(X178/P178*100&gt;100,100,X178/P178*100), "-"),0)</f>
        <v>0</v>
      </c>
      <c r="Z178" s="67">
        <f>COUNTRY_INFO!O178</f>
        <v>42173.5</v>
      </c>
      <c r="AA178" s="61"/>
      <c r="AB178" s="61"/>
      <c r="AC178" s="11">
        <f>MAX('T1'!L178,'T2'!J178)+MAX('T1'!M178,'T2'!K178)+MAX('T1'!N178,'T2'!L178)</f>
        <v>43374</v>
      </c>
      <c r="AD178" s="11">
        <f>IF(COUNTRY_INFO!K178=1,IF(COUNTRY_INFO!F178*0.33&gt;MAX('T1'!M178,'T2'!K178),MAX('T1'!M178,'T2'!K178),COUNTRY_INFO!F178*0.33),IF(COUNTRY_INFO!K178=2,IF(COUNTRY_INFO!F178*0.5&gt;MAX('T1'!M178,'T2'!K178),MAX('T1'!M178,'T2'!K178),COUNTRY_INFO!F178*0.5),IF(COUNTRY_INFO!K178=3,IF(COUNTRY_INFO!F178&gt;MAX('T1'!M178,'T2'!K178),MAX('T1'!M178,'T2'!K178),COUNTRY_INFO!F178),0)))</f>
        <v>23570.5</v>
      </c>
      <c r="AE178" s="217">
        <f>IF(AND(COUNTRY_INFO!K178&gt;0,COUNTRY_INFO!K178&lt;4),IF(Z178&gt;0,IF(COUNTRY_INFO!K178=1, AD178/(COUNTRY_INFO!F178*0.33)*100, IF(COUNTRY_INFO!K178=2, AD178/(COUNTRY_INFO!F178*0.5)*100, IF(COUNTRY_INFO!K178=3, AD178/COUNTRY_INFO!F178*100))),"-"),0)</f>
        <v>100</v>
      </c>
      <c r="AF178" s="11">
        <f>IF(COUNTRY_INFO!K178=2,IF(COUNTRY_INFO!G178*0.2&gt;MAX('T1'!N178,'T2'!L178),MAX('T1'!N178,'T2'!L178),COUNTRY_INFO!G178*0.2),IF(COUNTRY_INFO!K178=3,IF(COUNTRY_INFO!G178&gt;MAX('T1'!N178,'T2'!L178),MAX('T1'!N178,'T2'!L178),COUNTRY_INFO!G178),0))</f>
        <v>0</v>
      </c>
      <c r="AG178" s="217">
        <f>IF(AND(COUNTRY_INFO!K178&gt;0,COUNTRY_INFO!K178&lt;4),IF(Z178&gt;0,IF(COUNTRY_INFO!K178=1, 0, IF(COUNTRY_INFO!K178=2, AF178/(COUNTRY_INFO!G178*0.2)*100, IF(COUNTRY_INFO!K178=3, AF178/COUNTRY_INFO!G178*100))),"-"),0)</f>
        <v>0</v>
      </c>
      <c r="AH178" s="11">
        <f t="shared" si="20"/>
        <v>23570.5</v>
      </c>
      <c r="AI178" s="73">
        <f>IF(AND(COUNTRY_INFO!K178&gt;0,COUNTRY_INFO!K178&lt;4), IF(AC178/Z178*100&lt;&gt;0, IF(AH178/Z178*100&gt;100,100,AH178/Z178*100), "-"),0)</f>
        <v>55.889361803027967</v>
      </c>
      <c r="AJ178" s="261"/>
      <c r="AK178" s="260">
        <f>IF(AND(D178&lt;&gt;0, D178&lt;&gt;"Unknown",D178&lt;&gt;"Stopped",D178&lt;&gt;"Not required"),D178/COUNTRY_INFO!D178, 0)</f>
        <v>0</v>
      </c>
      <c r="AL178" s="260">
        <f>IF(AND(J178&lt;&gt;0,J178&lt;&gt;"Unknown",J178&lt;&gt;"Stopped",J178&lt;&gt;"Not required"),J178/COUNTRY_INFO!D178, 0)</f>
        <v>0</v>
      </c>
      <c r="AM178" s="260">
        <f>IF(AND(P178&lt;&gt;0,P178&lt;&gt;"Unknown",P178&lt;&gt;"Not required"),P178/(COUNTRY_INFO!E178+COUNTRY_INFO!F178), 0)</f>
        <v>0</v>
      </c>
      <c r="AN178" s="260">
        <f>IF(AND(Z178&lt;&gt;0,Z178&lt;&gt;"Unknown",Z178&lt;&gt;"Not required"),IF(COUNTRY_INFO!K178=1,1,IF(COUNTRY_INFO!K178=2,0.5*COUNTRY_INFO!F178/(0.5*COUNTRY_INFO!F178+0.2*COUNTRY_INFO!G178),IF(COUNTRY_INFO!K178=3,COUNTRY_INFO!F178/(COUNTRY_INFO!F178+COUNTRY_INFO!G178)))),0)</f>
        <v>0.5588936180302797</v>
      </c>
      <c r="AO178" s="260">
        <f>IF(AND(Z178&lt;&gt;0,Z178&lt;&gt;"Unknown",Z178&lt;&gt;"Not required"),IF(COUNTRY_INFO!K178=1,0,IF(COUNTRY_INFO!K178=2,0.2*COUNTRY_INFO!G178/(0.5*COUNTRY_INFO!F178+0.2*COUNTRY_INFO!G178),IF(COUNTRY_INFO!K178=3,COUNTRY_INFO!G178/(COUNTRY_INFO!F178+COUNTRY_INFO!G178)))),0)</f>
        <v>0.4411063819697203</v>
      </c>
      <c r="AP178" s="259">
        <f>MAX(COUNTRY_INFO!D178*AK178*PROFILE!$G$7,COUNTRY_INFO!D178*AL178*PROFILE!$G$7)</f>
        <v>0</v>
      </c>
      <c r="AQ178" s="259">
        <f>MAX(COUNTRY_INFO!D178*AK178*PROFILE!$G$8,COUNTRY_INFO!D178*AL178*PROFILE!$G$8,COUNTRY_INFO!D178*AM178*PROFILE!$G$8)</f>
        <v>0</v>
      </c>
      <c r="AR178" s="259">
        <f>MAX(COUNTRY_INFO!D178*AK178*PROFILE!$G$9,COUNTRY_INFO!D178*AL178*PROFILE!$G$9,COUNTRY_INFO!D178*AM178*PROFILE!$G$9,IF(AND(DISTRICT!Z178&lt;&gt;"Unknown",Z178&lt;&gt;"Not required"),COUNTRY_INFO!O178*DISTRICT!AN178,0))</f>
        <v>23570.5</v>
      </c>
      <c r="AS178" s="259">
        <f>MAX(COUNTRY_INFO!D178*AK178*PROFILE!$G$10,COUNTRY_INFO!D178*AL178*PROFILE!$G$10,IF(AND(DISTRICT!Z178&lt;&gt;"Unknown",Z178&lt;&gt;"Not required"),COUNTRY_INFO!O178*DISTRICT!AO178,0))</f>
        <v>18603</v>
      </c>
      <c r="AT178" s="259">
        <f t="shared" si="21"/>
        <v>42173.5</v>
      </c>
      <c r="AU178" s="258" t="str">
        <f t="shared" si="16"/>
        <v>Y</v>
      </c>
      <c r="AV178" s="259">
        <f>MAX('MDA2'!J178,'T1'!L178,'T2'!J178,T3_R1!K178,T3_R2!K178)</f>
        <v>0</v>
      </c>
      <c r="AW178" s="259">
        <f>MAX('MDA1'!K178,'MDA2'!K178,'MDA3'!I178,'MDA3'!L178,'T1'!M178,'T2'!K178,T3_R1!L178,T3_R2!L178)</f>
        <v>43374</v>
      </c>
      <c r="AX178" s="259">
        <f>MAX('MDA1'!L178,'MDA2'!L178,'MDA3'!J178,'MDA3'!M178,'T1'!N178,'T2'!L178,T3_R1!M178,T3_R2!M178)</f>
        <v>0</v>
      </c>
      <c r="AY178" s="259">
        <f t="shared" si="22"/>
        <v>43374</v>
      </c>
      <c r="AZ178" s="259">
        <f>MAX('MDA2'!J178,T178)</f>
        <v>0</v>
      </c>
      <c r="BA178" s="259">
        <f>MAX('MDA1'!K178,'MDA2'!K178,'MDA3'!I178,'MDA3'!L178,V178,AD178)</f>
        <v>23570.5</v>
      </c>
      <c r="BB178" s="259">
        <f>MAX('MDA1'!L178,'MDA2'!L178,'MDA3'!J178,'MDA3'!M178,AF178)</f>
        <v>0</v>
      </c>
      <c r="BC178" s="259">
        <f t="shared" si="17"/>
        <v>23570.5</v>
      </c>
      <c r="BD178" s="260">
        <f t="shared" si="18"/>
        <v>55.889361803027967</v>
      </c>
    </row>
    <row r="179" spans="1:56" x14ac:dyDescent="0.2">
      <c r="A179" s="10" t="str">
        <f>IF(COUNTRY_INFO!A179=0," ",COUNTRY_INFO!A179)</f>
        <v>Ethiopia</v>
      </c>
      <c r="B179" s="10" t="str">
        <f>IF(COUNTRY_INFO!B179=0," ",COUNTRY_INFO!B179)</f>
        <v>AmharaSouth Wello</v>
      </c>
      <c r="C179" s="87" t="str">
        <f>IF(COUNTRY_INFO!C179=0," ",COUNTRY_INFO!C179)</f>
        <v>Kombolcha</v>
      </c>
      <c r="D179" s="67">
        <f>COUNTRY_INFO!L179</f>
        <v>0</v>
      </c>
      <c r="E179" s="61"/>
      <c r="F179" s="61"/>
      <c r="G179" s="11">
        <f>MAX('MDA1'!M179,'MDA2'!M179)</f>
        <v>0</v>
      </c>
      <c r="H179" s="11">
        <f>IF(AND(COUNTRY_INFO!H179&gt;0,COUNTRY_INFO!H179&lt;4),IF(D179&gt;MAX('MDA1'!M179,'MDA2'!M179),MAX('MDA1'!M179,'MDA2'!M179),D179),0)</f>
        <v>0</v>
      </c>
      <c r="I179" s="73">
        <f>IF(AND(COUNTRY_INFO!H179&gt;0,COUNTRY_INFO!H179&lt;4), IF(G179/D179*100&lt;&gt;0, IF(G179/D179*100&gt;100,100,G179/D179*100), "-"),0)</f>
        <v>0</v>
      </c>
      <c r="J179" s="67">
        <f>COUNTRY_INFO!M179</f>
        <v>0</v>
      </c>
      <c r="K179" s="61"/>
      <c r="L179" s="61"/>
      <c r="M179" s="11">
        <f>MAX('MDA1'!M179,MAX('MDA3'!I179,'MDA3'!L179)+MAX('MDA3'!J179,'MDA3'!M179))</f>
        <v>0</v>
      </c>
      <c r="N179" s="11">
        <f>IF(AND(COUNTRY_INFO!I179&gt;0,COUNTRY_INFO!I179&lt;4),IF(J179&gt;MAX('MDA1'!M179,MAX('MDA3'!I179,'MDA3'!L179)+MAX('MDA3'!J179,'MDA3'!M179)),MAX('MDA1'!M179,MAX('MDA3'!I179,'MDA3'!L179)+MAX('MDA3'!J179,'MDA3'!M179)),J179),0)</f>
        <v>0</v>
      </c>
      <c r="O179" s="73">
        <f>IF(AND(COUNTRY_INFO!I179&gt;0,COUNTRY_INFO!I179&lt;4), IF(M179/J179*100&lt;&gt;0, IF(M179/J179*100&gt;100,100,M179/J179*100), "-"),0)</f>
        <v>0</v>
      </c>
      <c r="P179" s="67">
        <f>COUNTRY_INFO!N179</f>
        <v>0</v>
      </c>
      <c r="Q179" s="61"/>
      <c r="R179" s="61"/>
      <c r="S179" s="11">
        <f>SUM(MAX('MDA2'!J179, 'T1'!L179, MAX(T3_R1!K179, T3_R2!K179)), MAX('MDA1'!K179, 'MDA2'!K179, 'T1'!M179, MAX(T3_R1!L179, T3_R2!L179)), MAX('MDA1'!L179, 'MDA2'!L179, 'T1'!N179, MAX(T3_R1!M179, T3_R2!M179)))</f>
        <v>0</v>
      </c>
      <c r="T179" s="11">
        <f>IF(AND(COUNTRY_INFO!J179&gt;1,COUNTRY_INFO!J179&lt;4),IF(COUNTRY_INFO!E179&gt;MAX('MDA2'!J179,'T1'!L179,MAX(T3_R1!K179,T3_R2!K179)),MAX('MDA2'!J179,'T1'!L179,MAX(T3_R1!K179,T3_R2!K179)),COUNTRY_INFO!E179),0)</f>
        <v>0</v>
      </c>
      <c r="U179" s="217">
        <f>IF(AND(COUNTRY_INFO!J179&gt;1,COUNTRY_INFO!J179&lt;4), IF(T179/COUNTRY_INFO!E179*100&lt;&gt;0, IF(T179/COUNTRY_INFO!E179*100&gt;100,100,T179/COUNTRY_INFO!E179*100), "-"),0)</f>
        <v>0</v>
      </c>
      <c r="V179" s="11">
        <f>IF(AND(COUNTRY_INFO!J179&gt;1,COUNTRY_INFO!J179&lt;4),IF(COUNTRY_INFO!F179&gt;MAX('MDA1'!K179,'MDA2'!K179,'T1'!M179,MAX(T3_R1!L179,T3_R2!L179)),MAX('MDA1'!K179,'MDA2'!K179,'T1'!M179,MAX(T3_R1!L179,T3_R2!L179)),COUNTRY_INFO!F179),0)</f>
        <v>0</v>
      </c>
      <c r="W179" s="217">
        <f>IF(AND(COUNTRY_INFO!J179&gt;1,COUNTRY_INFO!J179&lt;4), IF(V179/COUNTRY_INFO!F179*100&lt;&gt;0, IF(V179/COUNTRY_INFO!F179*100&gt;100,100,V179/COUNTRY_INFO!F179*100), "-"),0)</f>
        <v>0</v>
      </c>
      <c r="X179" s="11">
        <f t="shared" si="19"/>
        <v>0</v>
      </c>
      <c r="Y179" s="73">
        <f>IF(AND(COUNTRY_INFO!J179&gt;1,COUNTRY_INFO!J179&lt;4), IF(S179/P179*100&lt;&gt;0, IF(X179/P179*100&gt;100,100,X179/P179*100), "-"),0)</f>
        <v>0</v>
      </c>
      <c r="Z179" s="67">
        <f>COUNTRY_INFO!O179</f>
        <v>13778.820000000002</v>
      </c>
      <c r="AA179" s="61"/>
      <c r="AB179" s="61"/>
      <c r="AC179" s="11">
        <f>MAX('T1'!L179,'T2'!J179)+MAX('T1'!M179,'T2'!K179)+MAX('T1'!N179,'T2'!L179)</f>
        <v>0</v>
      </c>
      <c r="AD179" s="11">
        <f>IF(COUNTRY_INFO!K179=1,IF(COUNTRY_INFO!F179*0.33&gt;MAX('T1'!M179,'T2'!K179),MAX('T1'!M179,'T2'!K179),COUNTRY_INFO!F179*0.33),IF(COUNTRY_INFO!K179=2,IF(COUNTRY_INFO!F179*0.5&gt;MAX('T1'!M179,'T2'!K179),MAX('T1'!M179,'T2'!K179),COUNTRY_INFO!F179*0.5),IF(COUNTRY_INFO!K179=3,IF(COUNTRY_INFO!F179&gt;MAX('T1'!M179,'T2'!K179),MAX('T1'!M179,'T2'!K179),COUNTRY_INFO!F179),0)))</f>
        <v>0</v>
      </c>
      <c r="AE179" s="217">
        <f>IF(AND(COUNTRY_INFO!K179&gt;0,COUNTRY_INFO!K179&lt;4),IF(Z179&gt;0,IF(COUNTRY_INFO!K179=1, AD179/(COUNTRY_INFO!F179*0.33)*100, IF(COUNTRY_INFO!K179=2, AD179/(COUNTRY_INFO!F179*0.5)*100, IF(COUNTRY_INFO!K179=3, AD179/COUNTRY_INFO!F179*100))),"-"),0)</f>
        <v>0</v>
      </c>
      <c r="AF179" s="11">
        <f>IF(COUNTRY_INFO!K179=2,IF(COUNTRY_INFO!G179*0.2&gt;MAX('T1'!N179,'T2'!L179),MAX('T1'!N179,'T2'!L179),COUNTRY_INFO!G179*0.2),IF(COUNTRY_INFO!K179=3,IF(COUNTRY_INFO!G179&gt;MAX('T1'!N179,'T2'!L179),MAX('T1'!N179,'T2'!L179),COUNTRY_INFO!G179),0))</f>
        <v>0</v>
      </c>
      <c r="AG179" s="217">
        <f>IF(AND(COUNTRY_INFO!K179&gt;0,COUNTRY_INFO!K179&lt;4),IF(Z179&gt;0,IF(COUNTRY_INFO!K179=1, 0, IF(COUNTRY_INFO!K179=2, AF179/(COUNTRY_INFO!G179*0.2)*100, IF(COUNTRY_INFO!K179=3, AF179/COUNTRY_INFO!G179*100))),"-"),0)</f>
        <v>0</v>
      </c>
      <c r="AH179" s="11">
        <f t="shared" si="20"/>
        <v>0</v>
      </c>
      <c r="AI179" s="73" t="str">
        <f>IF(AND(COUNTRY_INFO!K179&gt;0,COUNTRY_INFO!K179&lt;4), IF(AC179/Z179*100&lt;&gt;0, IF(AH179/Z179*100&gt;100,100,AH179/Z179*100), "-"),0)</f>
        <v>-</v>
      </c>
      <c r="AJ179" s="261"/>
      <c r="AK179" s="260">
        <f>IF(AND(D179&lt;&gt;0, D179&lt;&gt;"Unknown",D179&lt;&gt;"Stopped",D179&lt;&gt;"Not required"),D179/COUNTRY_INFO!D179, 0)</f>
        <v>0</v>
      </c>
      <c r="AL179" s="260">
        <f>IF(AND(J179&lt;&gt;0,J179&lt;&gt;"Unknown",J179&lt;&gt;"Stopped",J179&lt;&gt;"Not required"),J179/COUNTRY_INFO!D179, 0)</f>
        <v>0</v>
      </c>
      <c r="AM179" s="260">
        <f>IF(AND(P179&lt;&gt;0,P179&lt;&gt;"Unknown",P179&lt;&gt;"Not required"),P179/(COUNTRY_INFO!E179+COUNTRY_INFO!F179), 0)</f>
        <v>0</v>
      </c>
      <c r="AN179" s="260">
        <f>IF(AND(Z179&lt;&gt;0,Z179&lt;&gt;"Unknown",Z179&lt;&gt;"Not required"),IF(COUNTRY_INFO!K179=1,1,IF(COUNTRY_INFO!K179=2,0.5*COUNTRY_INFO!F179/(0.5*COUNTRY_INFO!F179+0.2*COUNTRY_INFO!G179),IF(COUNTRY_INFO!K179=3,COUNTRY_INFO!F179/(COUNTRY_INFO!F179+COUNTRY_INFO!G179)))),0)</f>
        <v>1</v>
      </c>
      <c r="AO179" s="260">
        <f>IF(AND(Z179&lt;&gt;0,Z179&lt;&gt;"Unknown",Z179&lt;&gt;"Not required"),IF(COUNTRY_INFO!K179=1,0,IF(COUNTRY_INFO!K179=2,0.2*COUNTRY_INFO!G179/(0.5*COUNTRY_INFO!F179+0.2*COUNTRY_INFO!G179),IF(COUNTRY_INFO!K179=3,COUNTRY_INFO!G179/(COUNTRY_INFO!F179+COUNTRY_INFO!G179)))),0)</f>
        <v>0</v>
      </c>
      <c r="AP179" s="259">
        <f>MAX(COUNTRY_INFO!D179*AK179*PROFILE!$G$7,COUNTRY_INFO!D179*AL179*PROFILE!$G$7)</f>
        <v>0</v>
      </c>
      <c r="AQ179" s="259">
        <f>MAX(COUNTRY_INFO!D179*AK179*PROFILE!$G$8,COUNTRY_INFO!D179*AL179*PROFILE!$G$8,COUNTRY_INFO!D179*AM179*PROFILE!$G$8)</f>
        <v>0</v>
      </c>
      <c r="AR179" s="259">
        <f>MAX(COUNTRY_INFO!D179*AK179*PROFILE!$G$9,COUNTRY_INFO!D179*AL179*PROFILE!$G$9,COUNTRY_INFO!D179*AM179*PROFILE!$G$9,IF(AND(DISTRICT!Z179&lt;&gt;"Unknown",Z179&lt;&gt;"Not required"),COUNTRY_INFO!O179*DISTRICT!AN179,0))</f>
        <v>13778.820000000002</v>
      </c>
      <c r="AS179" s="259">
        <f>MAX(COUNTRY_INFO!D179*AK179*PROFILE!$G$10,COUNTRY_INFO!D179*AL179*PROFILE!$G$10,IF(AND(DISTRICT!Z179&lt;&gt;"Unknown",Z179&lt;&gt;"Not required"),COUNTRY_INFO!O179*DISTRICT!AO179,0))</f>
        <v>0</v>
      </c>
      <c r="AT179" s="259">
        <f t="shared" si="21"/>
        <v>13778.820000000002</v>
      </c>
      <c r="AU179" s="258">
        <f t="shared" si="16"/>
        <v>0</v>
      </c>
      <c r="AV179" s="259">
        <f>MAX('MDA2'!J179,'T1'!L179,'T2'!J179,T3_R1!K179,T3_R2!K179)</f>
        <v>0</v>
      </c>
      <c r="AW179" s="259">
        <f>MAX('MDA1'!K179,'MDA2'!K179,'MDA3'!I179,'MDA3'!L179,'T1'!M179,'T2'!K179,T3_R1!L179,T3_R2!L179)</f>
        <v>0</v>
      </c>
      <c r="AX179" s="259">
        <f>MAX('MDA1'!L179,'MDA2'!L179,'MDA3'!J179,'MDA3'!M179,'T1'!N179,'T2'!L179,T3_R1!M179,T3_R2!M179)</f>
        <v>0</v>
      </c>
      <c r="AY179" s="259">
        <f t="shared" si="22"/>
        <v>0</v>
      </c>
      <c r="AZ179" s="259">
        <f>MAX('MDA2'!J179,T179)</f>
        <v>0</v>
      </c>
      <c r="BA179" s="259">
        <f>MAX('MDA1'!K179,'MDA2'!K179,'MDA3'!I179,'MDA3'!L179,V179,AD179)</f>
        <v>0</v>
      </c>
      <c r="BB179" s="259">
        <f>MAX('MDA1'!L179,'MDA2'!L179,'MDA3'!J179,'MDA3'!M179,AF179)</f>
        <v>0</v>
      </c>
      <c r="BC179" s="259">
        <f t="shared" si="17"/>
        <v>0</v>
      </c>
      <c r="BD179" s="260">
        <f t="shared" si="18"/>
        <v>0</v>
      </c>
    </row>
    <row r="180" spans="1:56" x14ac:dyDescent="0.2">
      <c r="A180" s="10" t="str">
        <f>IF(COUNTRY_INFO!A180=0," ",COUNTRY_INFO!A180)</f>
        <v>Ethiopia</v>
      </c>
      <c r="B180" s="10" t="str">
        <f>IF(COUNTRY_INFO!B180=0," ",COUNTRY_INFO!B180)</f>
        <v>AmharaSouth Wello</v>
      </c>
      <c r="C180" s="87" t="str">
        <f>IF(COUNTRY_INFO!C180=0," ",COUNTRY_INFO!C180)</f>
        <v>Kutaber</v>
      </c>
      <c r="D180" s="67">
        <f>COUNTRY_INFO!L180</f>
        <v>0</v>
      </c>
      <c r="E180" s="61"/>
      <c r="F180" s="61"/>
      <c r="G180" s="11">
        <f>MAX('MDA1'!M180,'MDA2'!M180)</f>
        <v>0</v>
      </c>
      <c r="H180" s="11">
        <f>IF(AND(COUNTRY_INFO!H180&gt;0,COUNTRY_INFO!H180&lt;4),IF(D180&gt;MAX('MDA1'!M180,'MDA2'!M180),MAX('MDA1'!M180,'MDA2'!M180),D180),0)</f>
        <v>0</v>
      </c>
      <c r="I180" s="73">
        <f>IF(AND(COUNTRY_INFO!H180&gt;0,COUNTRY_INFO!H180&lt;4), IF(G180/D180*100&lt;&gt;0, IF(G180/D180*100&gt;100,100,G180/D180*100), "-"),0)</f>
        <v>0</v>
      </c>
      <c r="J180" s="67">
        <f>COUNTRY_INFO!M180</f>
        <v>0</v>
      </c>
      <c r="K180" s="61"/>
      <c r="L180" s="61"/>
      <c r="M180" s="11">
        <f>MAX('MDA1'!M180,MAX('MDA3'!I180,'MDA3'!L180)+MAX('MDA3'!J180,'MDA3'!M180))</f>
        <v>0</v>
      </c>
      <c r="N180" s="11">
        <f>IF(AND(COUNTRY_INFO!I180&gt;0,COUNTRY_INFO!I180&lt;4),IF(J180&gt;MAX('MDA1'!M180,MAX('MDA3'!I180,'MDA3'!L180)+MAX('MDA3'!J180,'MDA3'!M180)),MAX('MDA1'!M180,MAX('MDA3'!I180,'MDA3'!L180)+MAX('MDA3'!J180,'MDA3'!M180)),J180),0)</f>
        <v>0</v>
      </c>
      <c r="O180" s="73">
        <f>IF(AND(COUNTRY_INFO!I180&gt;0,COUNTRY_INFO!I180&lt;4), IF(M180/J180*100&lt;&gt;0, IF(M180/J180*100&gt;100,100,M180/J180*100), "-"),0)</f>
        <v>0</v>
      </c>
      <c r="P180" s="67">
        <f>COUNTRY_INFO!N180</f>
        <v>46315</v>
      </c>
      <c r="Q180" s="61"/>
      <c r="R180" s="61"/>
      <c r="S180" s="11">
        <f>SUM(MAX('MDA2'!J180, 'T1'!L180, MAX(T3_R1!K180, T3_R2!K180)), MAX('MDA1'!K180, 'MDA2'!K180, 'T1'!M180, MAX(T3_R1!L180, T3_R2!L180)), MAX('MDA1'!L180, 'MDA2'!L180, 'T1'!N180, MAX(T3_R1!M180, T3_R2!M180)))</f>
        <v>28736</v>
      </c>
      <c r="T180" s="11">
        <f>IF(AND(COUNTRY_INFO!J180&gt;1,COUNTRY_INFO!J180&lt;4),IF(COUNTRY_INFO!E180&gt;MAX('MDA2'!J180,'T1'!L180,MAX(T3_R1!K180,T3_R2!K180)),MAX('MDA2'!J180,'T1'!L180,MAX(T3_R1!K180,T3_R2!K180)),COUNTRY_INFO!E180),0)</f>
        <v>0</v>
      </c>
      <c r="U180" s="217" t="str">
        <f>IF(AND(COUNTRY_INFO!J180&gt;1,COUNTRY_INFO!J180&lt;4), IF(T180/COUNTRY_INFO!E180*100&lt;&gt;0, IF(T180/COUNTRY_INFO!E180*100&gt;100,100,T180/COUNTRY_INFO!E180*100), "-"),0)</f>
        <v>-</v>
      </c>
      <c r="V180" s="11">
        <f>IF(AND(COUNTRY_INFO!J180&gt;1,COUNTRY_INFO!J180&lt;4),IF(COUNTRY_INFO!F180&gt;MAX('MDA1'!K180,'MDA2'!K180,'T1'!M180,MAX(T3_R1!L180,T3_R2!L180)),MAX('MDA1'!K180,'MDA2'!K180,'T1'!M180,MAX(T3_R1!L180,T3_R2!L180)),COUNTRY_INFO!F180),0)</f>
        <v>28736</v>
      </c>
      <c r="W180" s="217">
        <f>IF(AND(COUNTRY_INFO!J180&gt;1,COUNTRY_INFO!J180&lt;4), IF(V180/COUNTRY_INFO!F180*100&lt;&gt;0, IF(V180/COUNTRY_INFO!F180*100&gt;100,100,V180/COUNTRY_INFO!F180*100), "-"),0)</f>
        <v>91.020240093756939</v>
      </c>
      <c r="X180" s="11">
        <f t="shared" si="19"/>
        <v>28736</v>
      </c>
      <c r="Y180" s="73">
        <f>IF(AND(COUNTRY_INFO!J180&gt;1,COUNTRY_INFO!J180&lt;4), IF(S180/P180*100&lt;&gt;0, IF(X180/P180*100&gt;100,100,X180/P180*100), "-"),0)</f>
        <v>62.04469394364677</v>
      </c>
      <c r="Z180" s="67">
        <f>COUNTRY_INFO!O180</f>
        <v>0</v>
      </c>
      <c r="AA180" s="61"/>
      <c r="AB180" s="61"/>
      <c r="AC180" s="11">
        <f>MAX('T1'!L180,'T2'!J180)+MAX('T1'!M180,'T2'!K180)+MAX('T1'!N180,'T2'!L180)</f>
        <v>0</v>
      </c>
      <c r="AD180" s="11">
        <f>IF(COUNTRY_INFO!K180=1,IF(COUNTRY_INFO!F180*0.33&gt;MAX('T1'!M180,'T2'!K180),MAX('T1'!M180,'T2'!K180),COUNTRY_INFO!F180*0.33),IF(COUNTRY_INFO!K180=2,IF(COUNTRY_INFO!F180*0.5&gt;MAX('T1'!M180,'T2'!K180),MAX('T1'!M180,'T2'!K180),COUNTRY_INFO!F180*0.5),IF(COUNTRY_INFO!K180=3,IF(COUNTRY_INFO!F180&gt;MAX('T1'!M180,'T2'!K180),MAX('T1'!M180,'T2'!K180),COUNTRY_INFO!F180),0)))</f>
        <v>0</v>
      </c>
      <c r="AE180" s="217">
        <f>IF(AND(COUNTRY_INFO!K180&gt;0,COUNTRY_INFO!K180&lt;4),IF(Z180&gt;0,IF(COUNTRY_INFO!K180=1, AD180/(COUNTRY_INFO!F180*0.33)*100, IF(COUNTRY_INFO!K180=2, AD180/(COUNTRY_INFO!F180*0.5)*100, IF(COUNTRY_INFO!K180=3, AD180/COUNTRY_INFO!F180*100))),"-"),0)</f>
        <v>0</v>
      </c>
      <c r="AF180" s="11">
        <f>IF(COUNTRY_INFO!K180=2,IF(COUNTRY_INFO!G180*0.2&gt;MAX('T1'!N180,'T2'!L180),MAX('T1'!N180,'T2'!L180),COUNTRY_INFO!G180*0.2),IF(COUNTRY_INFO!K180=3,IF(COUNTRY_INFO!G180&gt;MAX('T1'!N180,'T2'!L180),MAX('T1'!N180,'T2'!L180),COUNTRY_INFO!G180),0))</f>
        <v>0</v>
      </c>
      <c r="AG180" s="217">
        <f>IF(AND(COUNTRY_INFO!K180&gt;0,COUNTRY_INFO!K180&lt;4),IF(Z180&gt;0,IF(COUNTRY_INFO!K180=1, 0, IF(COUNTRY_INFO!K180=2, AF180/(COUNTRY_INFO!G180*0.2)*100, IF(COUNTRY_INFO!K180=3, AF180/COUNTRY_INFO!G180*100))),"-"),0)</f>
        <v>0</v>
      </c>
      <c r="AH180" s="11">
        <f t="shared" si="20"/>
        <v>0</v>
      </c>
      <c r="AI180" s="73">
        <f>IF(AND(COUNTRY_INFO!K180&gt;0,COUNTRY_INFO!K180&lt;4), IF(AC180/Z180*100&lt;&gt;0, IF(AH180/Z180*100&gt;100,100,AH180/Z180*100), "-"),0)</f>
        <v>0</v>
      </c>
      <c r="AJ180" s="261"/>
      <c r="AK180" s="260">
        <f>IF(AND(D180&lt;&gt;0, D180&lt;&gt;"Unknown",D180&lt;&gt;"Stopped",D180&lt;&gt;"Not required"),D180/COUNTRY_INFO!D180, 0)</f>
        <v>0</v>
      </c>
      <c r="AL180" s="260">
        <f>IF(AND(J180&lt;&gt;0,J180&lt;&gt;"Unknown",J180&lt;&gt;"Stopped",J180&lt;&gt;"Not required"),J180/COUNTRY_INFO!D180, 0)</f>
        <v>0</v>
      </c>
      <c r="AM180" s="260">
        <f>IF(AND(P180&lt;&gt;0,P180&lt;&gt;"Unknown",P180&lt;&gt;"Not required"),P180/(COUNTRY_INFO!E180+COUNTRY_INFO!F180), 0)</f>
        <v>1</v>
      </c>
      <c r="AN180" s="260">
        <f>IF(AND(Z180&lt;&gt;0,Z180&lt;&gt;"Unknown",Z180&lt;&gt;"Not required"),IF(COUNTRY_INFO!K180=1,1,IF(COUNTRY_INFO!K180=2,0.5*COUNTRY_INFO!F180/(0.5*COUNTRY_INFO!F180+0.2*COUNTRY_INFO!G180),IF(COUNTRY_INFO!K180=3,COUNTRY_INFO!F180/(COUNTRY_INFO!F180+COUNTRY_INFO!G180)))),0)</f>
        <v>0</v>
      </c>
      <c r="AO180" s="260">
        <f>IF(AND(Z180&lt;&gt;0,Z180&lt;&gt;"Unknown",Z180&lt;&gt;"Not required"),IF(COUNTRY_INFO!K180=1,0,IF(COUNTRY_INFO!K180=2,0.2*COUNTRY_INFO!G180/(0.5*COUNTRY_INFO!F180+0.2*COUNTRY_INFO!G180),IF(COUNTRY_INFO!K180=3,COUNTRY_INFO!G180/(COUNTRY_INFO!F180+COUNTRY_INFO!G180)))),0)</f>
        <v>0</v>
      </c>
      <c r="AP180" s="259">
        <f>MAX(COUNTRY_INFO!D180*AK180*PROFILE!$G$7,COUNTRY_INFO!D180*AL180*PROFILE!$G$7)</f>
        <v>0</v>
      </c>
      <c r="AQ180" s="259">
        <f>MAX(COUNTRY_INFO!D180*AK180*PROFILE!$G$8,COUNTRY_INFO!D180*AL180*PROFILE!$G$8,COUNTRY_INFO!D180*AM180*PROFILE!$G$8)</f>
        <v>15907.366841883349</v>
      </c>
      <c r="AR180" s="259">
        <f>MAX(COUNTRY_INFO!D180*AK180*PROFILE!$G$9,COUNTRY_INFO!D180*AL180*PROFILE!$G$9,COUNTRY_INFO!D180*AM180*PROFILE!$G$9,IF(AND(DISTRICT!Z180&lt;&gt;"Unknown",Z180&lt;&gt;"Not required"),COUNTRY_INFO!O180*DISTRICT!AN180,0))</f>
        <v>33034.950128454657</v>
      </c>
      <c r="AS180" s="259">
        <f>MAX(COUNTRY_INFO!D180*AK180*PROFILE!$G$10,COUNTRY_INFO!D180*AL180*PROFILE!$G$10,IF(AND(DISTRICT!Z180&lt;&gt;"Unknown",Z180&lt;&gt;"Not required"),COUNTRY_INFO!O180*DISTRICT!AO180,0))</f>
        <v>0</v>
      </c>
      <c r="AT180" s="259">
        <f t="shared" si="21"/>
        <v>48942.316970338004</v>
      </c>
      <c r="AU180" s="258" t="str">
        <f t="shared" si="16"/>
        <v>Y</v>
      </c>
      <c r="AV180" s="259">
        <f>MAX('MDA2'!J180,'T1'!L180,'T2'!J180,T3_R1!K180,T3_R2!K180)</f>
        <v>0</v>
      </c>
      <c r="AW180" s="259">
        <f>MAX('MDA1'!K180,'MDA2'!K180,'MDA3'!I180,'MDA3'!L180,'T1'!M180,'T2'!K180,T3_R1!L180,T3_R2!L180)</f>
        <v>28736</v>
      </c>
      <c r="AX180" s="259">
        <f>MAX('MDA1'!L180,'MDA2'!L180,'MDA3'!J180,'MDA3'!M180,'T1'!N180,'T2'!L180,T3_R1!M180,T3_R2!M180)</f>
        <v>0</v>
      </c>
      <c r="AY180" s="259">
        <f t="shared" si="22"/>
        <v>28736</v>
      </c>
      <c r="AZ180" s="259">
        <f>MAX('MDA2'!J180,T180)</f>
        <v>0</v>
      </c>
      <c r="BA180" s="259">
        <f>MAX('MDA1'!K180,'MDA2'!K180,'MDA3'!I180,'MDA3'!L180,V180,AD180)</f>
        <v>28736</v>
      </c>
      <c r="BB180" s="259">
        <f>MAX('MDA1'!L180,'MDA2'!L180,'MDA3'!J180,'MDA3'!M180,AF180)</f>
        <v>0</v>
      </c>
      <c r="BC180" s="259">
        <f t="shared" si="17"/>
        <v>28736</v>
      </c>
      <c r="BD180" s="260">
        <f t="shared" si="18"/>
        <v>58.71401637445107</v>
      </c>
    </row>
    <row r="181" spans="1:56" x14ac:dyDescent="0.2">
      <c r="A181" s="10" t="str">
        <f>IF(COUNTRY_INFO!A181=0," ",COUNTRY_INFO!A181)</f>
        <v>Ethiopia</v>
      </c>
      <c r="B181" s="10" t="str">
        <f>IF(COUNTRY_INFO!B181=0," ",COUNTRY_INFO!B181)</f>
        <v>AmharaSouth Wello</v>
      </c>
      <c r="C181" s="87" t="str">
        <f>IF(COUNTRY_INFO!C181=0," ",COUNTRY_INFO!C181)</f>
        <v>Lagambo</v>
      </c>
      <c r="D181" s="67">
        <f>COUNTRY_INFO!L181</f>
        <v>0</v>
      </c>
      <c r="E181" s="61"/>
      <c r="F181" s="61"/>
      <c r="G181" s="11">
        <f>MAX('MDA1'!M181,'MDA2'!M181)</f>
        <v>0</v>
      </c>
      <c r="H181" s="11">
        <f>IF(AND(COUNTRY_INFO!H181&gt;0,COUNTRY_INFO!H181&lt;4),IF(D181&gt;MAX('MDA1'!M181,'MDA2'!M181),MAX('MDA1'!M181,'MDA2'!M181),D181),0)</f>
        <v>0</v>
      </c>
      <c r="I181" s="73">
        <f>IF(AND(COUNTRY_INFO!H181&gt;0,COUNTRY_INFO!H181&lt;4), IF(G181/D181*100&lt;&gt;0, IF(G181/D181*100&gt;100,100,G181/D181*100), "-"),0)</f>
        <v>0</v>
      </c>
      <c r="J181" s="67">
        <f>COUNTRY_INFO!M181</f>
        <v>0</v>
      </c>
      <c r="K181" s="61"/>
      <c r="L181" s="61"/>
      <c r="M181" s="11">
        <f>MAX('MDA1'!M181,MAX('MDA3'!I181,'MDA3'!L181)+MAX('MDA3'!J181,'MDA3'!M181))</f>
        <v>0</v>
      </c>
      <c r="N181" s="11">
        <f>IF(AND(COUNTRY_INFO!I181&gt;0,COUNTRY_INFO!I181&lt;4),IF(J181&gt;MAX('MDA1'!M181,MAX('MDA3'!I181,'MDA3'!L181)+MAX('MDA3'!J181,'MDA3'!M181)),MAX('MDA1'!M181,MAX('MDA3'!I181,'MDA3'!L181)+MAX('MDA3'!J181,'MDA3'!M181)),J181),0)</f>
        <v>0</v>
      </c>
      <c r="O181" s="73">
        <f>IF(AND(COUNTRY_INFO!I181&gt;0,COUNTRY_INFO!I181&lt;4), IF(M181/J181*100&lt;&gt;0, IF(M181/J181*100&gt;100,100,M181/J181*100), "-"),0)</f>
        <v>0</v>
      </c>
      <c r="P181" s="67">
        <f>COUNTRY_INFO!N181</f>
        <v>0</v>
      </c>
      <c r="Q181" s="61"/>
      <c r="R181" s="61"/>
      <c r="S181" s="11">
        <f>SUM(MAX('MDA2'!J181, 'T1'!L181, MAX(T3_R1!K181, T3_R2!K181)), MAX('MDA1'!K181, 'MDA2'!K181, 'T1'!M181, MAX(T3_R1!L181, T3_R2!L181)), MAX('MDA1'!L181, 'MDA2'!L181, 'T1'!N181, MAX(T3_R1!M181, T3_R2!M181)))</f>
        <v>0</v>
      </c>
      <c r="T181" s="11">
        <f>IF(AND(COUNTRY_INFO!J181&gt;1,COUNTRY_INFO!J181&lt;4),IF(COUNTRY_INFO!E181&gt;MAX('MDA2'!J181,'T1'!L181,MAX(T3_R1!K181,T3_R2!K181)),MAX('MDA2'!J181,'T1'!L181,MAX(T3_R1!K181,T3_R2!K181)),COUNTRY_INFO!E181),0)</f>
        <v>0</v>
      </c>
      <c r="U181" s="217">
        <f>IF(AND(COUNTRY_INFO!J181&gt;1,COUNTRY_INFO!J181&lt;4), IF(T181/COUNTRY_INFO!E181*100&lt;&gt;0, IF(T181/COUNTRY_INFO!E181*100&gt;100,100,T181/COUNTRY_INFO!E181*100), "-"),0)</f>
        <v>0</v>
      </c>
      <c r="V181" s="11">
        <f>IF(AND(COUNTRY_INFO!J181&gt;1,COUNTRY_INFO!J181&lt;4),IF(COUNTRY_INFO!F181&gt;MAX('MDA1'!K181,'MDA2'!K181,'T1'!M181,MAX(T3_R1!L181,T3_R2!L181)),MAX('MDA1'!K181,'MDA2'!K181,'T1'!M181,MAX(T3_R1!L181,T3_R2!L181)),COUNTRY_INFO!F181),0)</f>
        <v>0</v>
      </c>
      <c r="W181" s="217">
        <f>IF(AND(COUNTRY_INFO!J181&gt;1,COUNTRY_INFO!J181&lt;4), IF(V181/COUNTRY_INFO!F181*100&lt;&gt;0, IF(V181/COUNTRY_INFO!F181*100&gt;100,100,V181/COUNTRY_INFO!F181*100), "-"),0)</f>
        <v>0</v>
      </c>
      <c r="X181" s="11">
        <f t="shared" si="19"/>
        <v>0</v>
      </c>
      <c r="Y181" s="73">
        <f>IF(AND(COUNTRY_INFO!J181&gt;1,COUNTRY_INFO!J181&lt;4), IF(S181/P181*100&lt;&gt;0, IF(X181/P181*100&gt;100,100,X181/P181*100), "-"),0)</f>
        <v>0</v>
      </c>
      <c r="Z181" s="67">
        <f>COUNTRY_INFO!O181</f>
        <v>19218.870000000003</v>
      </c>
      <c r="AA181" s="61"/>
      <c r="AB181" s="61"/>
      <c r="AC181" s="11">
        <f>MAX('T1'!L181,'T2'!J181)+MAX('T1'!M181,'T2'!K181)+MAX('T1'!N181,'T2'!L181)</f>
        <v>0</v>
      </c>
      <c r="AD181" s="11">
        <f>IF(COUNTRY_INFO!K181=1,IF(COUNTRY_INFO!F181*0.33&gt;MAX('T1'!M181,'T2'!K181),MAX('T1'!M181,'T2'!K181),COUNTRY_INFO!F181*0.33),IF(COUNTRY_INFO!K181=2,IF(COUNTRY_INFO!F181*0.5&gt;MAX('T1'!M181,'T2'!K181),MAX('T1'!M181,'T2'!K181),COUNTRY_INFO!F181*0.5),IF(COUNTRY_INFO!K181=3,IF(COUNTRY_INFO!F181&gt;MAX('T1'!M181,'T2'!K181),MAX('T1'!M181,'T2'!K181),COUNTRY_INFO!F181),0)))</f>
        <v>0</v>
      </c>
      <c r="AE181" s="217">
        <f>IF(AND(COUNTRY_INFO!K181&gt;0,COUNTRY_INFO!K181&lt;4),IF(Z181&gt;0,IF(COUNTRY_INFO!K181=1, AD181/(COUNTRY_INFO!F181*0.33)*100, IF(COUNTRY_INFO!K181=2, AD181/(COUNTRY_INFO!F181*0.5)*100, IF(COUNTRY_INFO!K181=3, AD181/COUNTRY_INFO!F181*100))),"-"),0)</f>
        <v>0</v>
      </c>
      <c r="AF181" s="11">
        <f>IF(COUNTRY_INFO!K181=2,IF(COUNTRY_INFO!G181*0.2&gt;MAX('T1'!N181,'T2'!L181),MAX('T1'!N181,'T2'!L181),COUNTRY_INFO!G181*0.2),IF(COUNTRY_INFO!K181=3,IF(COUNTRY_INFO!G181&gt;MAX('T1'!N181,'T2'!L181),MAX('T1'!N181,'T2'!L181),COUNTRY_INFO!G181),0))</f>
        <v>0</v>
      </c>
      <c r="AG181" s="217">
        <f>IF(AND(COUNTRY_INFO!K181&gt;0,COUNTRY_INFO!K181&lt;4),IF(Z181&gt;0,IF(COUNTRY_INFO!K181=1, 0, IF(COUNTRY_INFO!K181=2, AF181/(COUNTRY_INFO!G181*0.2)*100, IF(COUNTRY_INFO!K181=3, AF181/COUNTRY_INFO!G181*100))),"-"),0)</f>
        <v>0</v>
      </c>
      <c r="AH181" s="11">
        <f t="shared" si="20"/>
        <v>0</v>
      </c>
      <c r="AI181" s="73" t="str">
        <f>IF(AND(COUNTRY_INFO!K181&gt;0,COUNTRY_INFO!K181&lt;4), IF(AC181/Z181*100&lt;&gt;0, IF(AH181/Z181*100&gt;100,100,AH181/Z181*100), "-"),0)</f>
        <v>-</v>
      </c>
      <c r="AJ181" s="261"/>
      <c r="AK181" s="260">
        <f>IF(AND(D181&lt;&gt;0, D181&lt;&gt;"Unknown",D181&lt;&gt;"Stopped",D181&lt;&gt;"Not required"),D181/COUNTRY_INFO!D181, 0)</f>
        <v>0</v>
      </c>
      <c r="AL181" s="260">
        <f>IF(AND(J181&lt;&gt;0,J181&lt;&gt;"Unknown",J181&lt;&gt;"Stopped",J181&lt;&gt;"Not required"),J181/COUNTRY_INFO!D181, 0)</f>
        <v>0</v>
      </c>
      <c r="AM181" s="260">
        <f>IF(AND(P181&lt;&gt;0,P181&lt;&gt;"Unknown",P181&lt;&gt;"Not required"),P181/(COUNTRY_INFO!E181+COUNTRY_INFO!F181), 0)</f>
        <v>0</v>
      </c>
      <c r="AN181" s="260">
        <f>IF(AND(Z181&lt;&gt;0,Z181&lt;&gt;"Unknown",Z181&lt;&gt;"Not required"),IF(COUNTRY_INFO!K181=1,1,IF(COUNTRY_INFO!K181=2,0.5*COUNTRY_INFO!F181/(0.5*COUNTRY_INFO!F181+0.2*COUNTRY_INFO!G181),IF(COUNTRY_INFO!K181=3,COUNTRY_INFO!F181/(COUNTRY_INFO!F181+COUNTRY_INFO!G181)))),0)</f>
        <v>1</v>
      </c>
      <c r="AO181" s="260">
        <f>IF(AND(Z181&lt;&gt;0,Z181&lt;&gt;"Unknown",Z181&lt;&gt;"Not required"),IF(COUNTRY_INFO!K181=1,0,IF(COUNTRY_INFO!K181=2,0.2*COUNTRY_INFO!G181/(0.5*COUNTRY_INFO!F181+0.2*COUNTRY_INFO!G181),IF(COUNTRY_INFO!K181=3,COUNTRY_INFO!G181/(COUNTRY_INFO!F181+COUNTRY_INFO!G181)))),0)</f>
        <v>0</v>
      </c>
      <c r="AP181" s="259">
        <f>MAX(COUNTRY_INFO!D181*AK181*PROFILE!$G$7,COUNTRY_INFO!D181*AL181*PROFILE!$G$7)</f>
        <v>0</v>
      </c>
      <c r="AQ181" s="259">
        <f>MAX(COUNTRY_INFO!D181*AK181*PROFILE!$G$8,COUNTRY_INFO!D181*AL181*PROFILE!$G$8,COUNTRY_INFO!D181*AM181*PROFILE!$G$8)</f>
        <v>0</v>
      </c>
      <c r="AR181" s="259">
        <f>MAX(COUNTRY_INFO!D181*AK181*PROFILE!$G$9,COUNTRY_INFO!D181*AL181*PROFILE!$G$9,COUNTRY_INFO!D181*AM181*PROFILE!$G$9,IF(AND(DISTRICT!Z181&lt;&gt;"Unknown",Z181&lt;&gt;"Not required"),COUNTRY_INFO!O181*DISTRICT!AN181,0))</f>
        <v>19218.870000000003</v>
      </c>
      <c r="AS181" s="259">
        <f>MAX(COUNTRY_INFO!D181*AK181*PROFILE!$G$10,COUNTRY_INFO!D181*AL181*PROFILE!$G$10,IF(AND(DISTRICT!Z181&lt;&gt;"Unknown",Z181&lt;&gt;"Not required"),COUNTRY_INFO!O181*DISTRICT!AO181,0))</f>
        <v>0</v>
      </c>
      <c r="AT181" s="259">
        <f t="shared" si="21"/>
        <v>19218.870000000003</v>
      </c>
      <c r="AU181" s="258">
        <f t="shared" si="16"/>
        <v>0</v>
      </c>
      <c r="AV181" s="259">
        <f>MAX('MDA2'!J181,'T1'!L181,'T2'!J181,T3_R1!K181,T3_R2!K181)</f>
        <v>0</v>
      </c>
      <c r="AW181" s="259">
        <f>MAX('MDA1'!K181,'MDA2'!K181,'MDA3'!I181,'MDA3'!L181,'T1'!M181,'T2'!K181,T3_R1!L181,T3_R2!L181)</f>
        <v>0</v>
      </c>
      <c r="AX181" s="259">
        <f>MAX('MDA1'!L181,'MDA2'!L181,'MDA3'!J181,'MDA3'!M181,'T1'!N181,'T2'!L181,T3_R1!M181,T3_R2!M181)</f>
        <v>0</v>
      </c>
      <c r="AY181" s="259">
        <f t="shared" si="22"/>
        <v>0</v>
      </c>
      <c r="AZ181" s="259">
        <f>MAX('MDA2'!J181,T181)</f>
        <v>0</v>
      </c>
      <c r="BA181" s="259">
        <f>MAX('MDA1'!K181,'MDA2'!K181,'MDA3'!I181,'MDA3'!L181,V181,AD181)</f>
        <v>0</v>
      </c>
      <c r="BB181" s="259">
        <f>MAX('MDA1'!L181,'MDA2'!L181,'MDA3'!J181,'MDA3'!M181,AF181)</f>
        <v>0</v>
      </c>
      <c r="BC181" s="259">
        <f t="shared" si="17"/>
        <v>0</v>
      </c>
      <c r="BD181" s="260">
        <f t="shared" si="18"/>
        <v>0</v>
      </c>
    </row>
    <row r="182" spans="1:56" x14ac:dyDescent="0.2">
      <c r="A182" s="10" t="str">
        <f>IF(COUNTRY_INFO!A182=0," ",COUNTRY_INFO!A182)</f>
        <v>Ethiopia</v>
      </c>
      <c r="B182" s="10" t="str">
        <f>IF(COUNTRY_INFO!B182=0," ",COUNTRY_INFO!B182)</f>
        <v>AmharaSouth Wello</v>
      </c>
      <c r="C182" s="87" t="str">
        <f>IF(COUNTRY_INFO!C182=0," ",COUNTRY_INFO!C182)</f>
        <v>Lege hida</v>
      </c>
      <c r="D182" s="67">
        <f>COUNTRY_INFO!L182</f>
        <v>0</v>
      </c>
      <c r="E182" s="61"/>
      <c r="F182" s="61"/>
      <c r="G182" s="11">
        <f>MAX('MDA1'!M182,'MDA2'!M182)</f>
        <v>0</v>
      </c>
      <c r="H182" s="11">
        <f>IF(AND(COUNTRY_INFO!H182&gt;0,COUNTRY_INFO!H182&lt;4),IF(D182&gt;MAX('MDA1'!M182,'MDA2'!M182),MAX('MDA1'!M182,'MDA2'!M182),D182),0)</f>
        <v>0</v>
      </c>
      <c r="I182" s="73">
        <f>IF(AND(COUNTRY_INFO!H182&gt;0,COUNTRY_INFO!H182&lt;4), IF(G182/D182*100&lt;&gt;0, IF(G182/D182*100&gt;100,100,G182/D182*100), "-"),0)</f>
        <v>0</v>
      </c>
      <c r="J182" s="67">
        <f>COUNTRY_INFO!M182</f>
        <v>0</v>
      </c>
      <c r="K182" s="61"/>
      <c r="L182" s="61"/>
      <c r="M182" s="11">
        <f>MAX('MDA1'!M182,MAX('MDA3'!I182,'MDA3'!L182)+MAX('MDA3'!J182,'MDA3'!M182))</f>
        <v>0</v>
      </c>
      <c r="N182" s="11">
        <f>IF(AND(COUNTRY_INFO!I182&gt;0,COUNTRY_INFO!I182&lt;4),IF(J182&gt;MAX('MDA1'!M182,MAX('MDA3'!I182,'MDA3'!L182)+MAX('MDA3'!J182,'MDA3'!M182)),MAX('MDA1'!M182,MAX('MDA3'!I182,'MDA3'!L182)+MAX('MDA3'!J182,'MDA3'!M182)),J182),0)</f>
        <v>0</v>
      </c>
      <c r="O182" s="73">
        <f>IF(AND(COUNTRY_INFO!I182&gt;0,COUNTRY_INFO!I182&lt;4), IF(M182/J182*100&lt;&gt;0, IF(M182/J182*100&gt;100,100,M182/J182*100), "-"),0)</f>
        <v>0</v>
      </c>
      <c r="P182" s="67">
        <f>COUNTRY_INFO!N182</f>
        <v>33438</v>
      </c>
      <c r="Q182" s="61"/>
      <c r="R182" s="61"/>
      <c r="S182" s="11">
        <f>SUM(MAX('MDA2'!J182, 'T1'!L182, MAX(T3_R1!K182, T3_R2!K182)), MAX('MDA1'!K182, 'MDA2'!K182, 'T1'!M182, MAX(T3_R1!L182, T3_R2!L182)), MAX('MDA1'!L182, 'MDA2'!L182, 'T1'!N182, MAX(T3_R1!M182, T3_R2!M182)))</f>
        <v>0</v>
      </c>
      <c r="T182" s="11">
        <f>IF(AND(COUNTRY_INFO!J182&gt;1,COUNTRY_INFO!J182&lt;4),IF(COUNTRY_INFO!E182&gt;MAX('MDA2'!J182,'T1'!L182,MAX(T3_R1!K182,T3_R2!K182)),MAX('MDA2'!J182,'T1'!L182,MAX(T3_R1!K182,T3_R2!K182)),COUNTRY_INFO!E182),0)</f>
        <v>0</v>
      </c>
      <c r="U182" s="217" t="str">
        <f>IF(AND(COUNTRY_INFO!J182&gt;1,COUNTRY_INFO!J182&lt;4), IF(T182/COUNTRY_INFO!E182*100&lt;&gt;0, IF(T182/COUNTRY_INFO!E182*100&gt;100,100,T182/COUNTRY_INFO!E182*100), "-"),0)</f>
        <v>-</v>
      </c>
      <c r="V182" s="11">
        <f>IF(AND(COUNTRY_INFO!J182&gt;1,COUNTRY_INFO!J182&lt;4),IF(COUNTRY_INFO!F182&gt;MAX('MDA1'!K182,'MDA2'!K182,'T1'!M182,MAX(T3_R1!L182,T3_R2!L182)),MAX('MDA1'!K182,'MDA2'!K182,'T1'!M182,MAX(T3_R1!L182,T3_R2!L182)),COUNTRY_INFO!F182),0)</f>
        <v>0</v>
      </c>
      <c r="W182" s="217" t="str">
        <f>IF(AND(COUNTRY_INFO!J182&gt;1,COUNTRY_INFO!J182&lt;4), IF(V182/COUNTRY_INFO!F182*100&lt;&gt;0, IF(V182/COUNTRY_INFO!F182*100&gt;100,100,V182/COUNTRY_INFO!F182*100), "-"),0)</f>
        <v>-</v>
      </c>
      <c r="X182" s="11">
        <f t="shared" si="19"/>
        <v>0</v>
      </c>
      <c r="Y182" s="73" t="str">
        <f>IF(AND(COUNTRY_INFO!J182&gt;1,COUNTRY_INFO!J182&lt;4), IF(S182/P182*100&lt;&gt;0, IF(X182/P182*100&gt;100,100,X182/P182*100), "-"),0)</f>
        <v>-</v>
      </c>
      <c r="Z182" s="67">
        <f>COUNTRY_INFO!O182</f>
        <v>7521.6900000000005</v>
      </c>
      <c r="AA182" s="61"/>
      <c r="AB182" s="61"/>
      <c r="AC182" s="11">
        <f>MAX('T1'!L182,'T2'!J182)+MAX('T1'!M182,'T2'!K182)+MAX('T1'!N182,'T2'!L182)</f>
        <v>0</v>
      </c>
      <c r="AD182" s="11">
        <f>IF(COUNTRY_INFO!K182=1,IF(COUNTRY_INFO!F182*0.33&gt;MAX('T1'!M182,'T2'!K182),MAX('T1'!M182,'T2'!K182),COUNTRY_INFO!F182*0.33),IF(COUNTRY_INFO!K182=2,IF(COUNTRY_INFO!F182*0.5&gt;MAX('T1'!M182,'T2'!K182),MAX('T1'!M182,'T2'!K182),COUNTRY_INFO!F182*0.5),IF(COUNTRY_INFO!K182=3,IF(COUNTRY_INFO!F182&gt;MAX('T1'!M182,'T2'!K182),MAX('T1'!M182,'T2'!K182),COUNTRY_INFO!F182),0)))</f>
        <v>0</v>
      </c>
      <c r="AE182" s="217">
        <f>IF(AND(COUNTRY_INFO!K182&gt;0,COUNTRY_INFO!K182&lt;4),IF(Z182&gt;0,IF(COUNTRY_INFO!K182=1, AD182/(COUNTRY_INFO!F182*0.33)*100, IF(COUNTRY_INFO!K182=2, AD182/(COUNTRY_INFO!F182*0.5)*100, IF(COUNTRY_INFO!K182=3, AD182/COUNTRY_INFO!F182*100))),"-"),0)</f>
        <v>0</v>
      </c>
      <c r="AF182" s="11">
        <f>IF(COUNTRY_INFO!K182=2,IF(COUNTRY_INFO!G182*0.2&gt;MAX('T1'!N182,'T2'!L182),MAX('T1'!N182,'T2'!L182),COUNTRY_INFO!G182*0.2),IF(COUNTRY_INFO!K182=3,IF(COUNTRY_INFO!G182&gt;MAX('T1'!N182,'T2'!L182),MAX('T1'!N182,'T2'!L182),COUNTRY_INFO!G182),0))</f>
        <v>0</v>
      </c>
      <c r="AG182" s="217">
        <f>IF(AND(COUNTRY_INFO!K182&gt;0,COUNTRY_INFO!K182&lt;4),IF(Z182&gt;0,IF(COUNTRY_INFO!K182=1, 0, IF(COUNTRY_INFO!K182=2, AF182/(COUNTRY_INFO!G182*0.2)*100, IF(COUNTRY_INFO!K182=3, AF182/COUNTRY_INFO!G182*100))),"-"),0)</f>
        <v>0</v>
      </c>
      <c r="AH182" s="11">
        <f t="shared" si="20"/>
        <v>0</v>
      </c>
      <c r="AI182" s="73" t="str">
        <f>IF(AND(COUNTRY_INFO!K182&gt;0,COUNTRY_INFO!K182&lt;4), IF(AC182/Z182*100&lt;&gt;0, IF(AH182/Z182*100&gt;100,100,AH182/Z182*100), "-"),0)</f>
        <v>-</v>
      </c>
      <c r="AJ182" s="261"/>
      <c r="AK182" s="260">
        <f>IF(AND(D182&lt;&gt;0, D182&lt;&gt;"Unknown",D182&lt;&gt;"Stopped",D182&lt;&gt;"Not required"),D182/COUNTRY_INFO!D182, 0)</f>
        <v>0</v>
      </c>
      <c r="AL182" s="260">
        <f>IF(AND(J182&lt;&gt;0,J182&lt;&gt;"Unknown",J182&lt;&gt;"Stopped",J182&lt;&gt;"Not required"),J182/COUNTRY_INFO!D182, 0)</f>
        <v>0</v>
      </c>
      <c r="AM182" s="260">
        <f>IF(AND(P182&lt;&gt;0,P182&lt;&gt;"Unknown",P182&lt;&gt;"Not required"),P182/(COUNTRY_INFO!E182+COUNTRY_INFO!F182), 0)</f>
        <v>1</v>
      </c>
      <c r="AN182" s="260">
        <f>IF(AND(Z182&lt;&gt;0,Z182&lt;&gt;"Unknown",Z182&lt;&gt;"Not required"),IF(COUNTRY_INFO!K182=1,1,IF(COUNTRY_INFO!K182=2,0.5*COUNTRY_INFO!F182/(0.5*COUNTRY_INFO!F182+0.2*COUNTRY_INFO!G182),IF(COUNTRY_INFO!K182=3,COUNTRY_INFO!F182/(COUNTRY_INFO!F182+COUNTRY_INFO!G182)))),0)</f>
        <v>1</v>
      </c>
      <c r="AO182" s="260">
        <f>IF(AND(Z182&lt;&gt;0,Z182&lt;&gt;"Unknown",Z182&lt;&gt;"Not required"),IF(COUNTRY_INFO!K182=1,0,IF(COUNTRY_INFO!K182=2,0.2*COUNTRY_INFO!G182/(0.5*COUNTRY_INFO!F182+0.2*COUNTRY_INFO!G182),IF(COUNTRY_INFO!K182=3,COUNTRY_INFO!G182/(COUNTRY_INFO!F182+COUNTRY_INFO!G182)))),0)</f>
        <v>0</v>
      </c>
      <c r="AP182" s="259">
        <f>MAX(COUNTRY_INFO!D182*AK182*PROFILE!$G$7,COUNTRY_INFO!D182*AL182*PROFILE!$G$7)</f>
        <v>0</v>
      </c>
      <c r="AQ182" s="259">
        <f>MAX(COUNTRY_INFO!D182*AK182*PROFILE!$G$8,COUNTRY_INFO!D182*AL182*PROFILE!$G$8,COUNTRY_INFO!D182*AM182*PROFILE!$G$8)</f>
        <v>11484.430769447425</v>
      </c>
      <c r="AR182" s="259">
        <f>MAX(COUNTRY_INFO!D182*AK182*PROFILE!$G$9,COUNTRY_INFO!D182*AL182*PROFILE!$G$9,COUNTRY_INFO!D182*AM182*PROFILE!$G$9,IF(AND(DISTRICT!Z182&lt;&gt;"Unknown",Z182&lt;&gt;"Not required"),COUNTRY_INFO!O182*DISTRICT!AN182,0))</f>
        <v>23849.80503017483</v>
      </c>
      <c r="AS182" s="259">
        <f>MAX(COUNTRY_INFO!D182*AK182*PROFILE!$G$10,COUNTRY_INFO!D182*AL182*PROFILE!$G$10,IF(AND(DISTRICT!Z182&lt;&gt;"Unknown",Z182&lt;&gt;"Not required"),COUNTRY_INFO!O182*DISTRICT!AO182,0))</f>
        <v>0</v>
      </c>
      <c r="AT182" s="259">
        <f t="shared" si="21"/>
        <v>35334.235799622256</v>
      </c>
      <c r="AU182" s="258">
        <f t="shared" si="16"/>
        <v>0</v>
      </c>
      <c r="AV182" s="259">
        <f>MAX('MDA2'!J182,'T1'!L182,'T2'!J182,T3_R1!K182,T3_R2!K182)</f>
        <v>0</v>
      </c>
      <c r="AW182" s="259">
        <f>MAX('MDA1'!K182,'MDA2'!K182,'MDA3'!I182,'MDA3'!L182,'T1'!M182,'T2'!K182,T3_R1!L182,T3_R2!L182)</f>
        <v>0</v>
      </c>
      <c r="AX182" s="259">
        <f>MAX('MDA1'!L182,'MDA2'!L182,'MDA3'!J182,'MDA3'!M182,'T1'!N182,'T2'!L182,T3_R1!M182,T3_R2!M182)</f>
        <v>0</v>
      </c>
      <c r="AY182" s="259">
        <f t="shared" si="22"/>
        <v>0</v>
      </c>
      <c r="AZ182" s="259">
        <f>MAX('MDA2'!J182,T182)</f>
        <v>0</v>
      </c>
      <c r="BA182" s="259">
        <f>MAX('MDA1'!K182,'MDA2'!K182,'MDA3'!I182,'MDA3'!L182,V182,AD182)</f>
        <v>0</v>
      </c>
      <c r="BB182" s="259">
        <f>MAX('MDA1'!L182,'MDA2'!L182,'MDA3'!J182,'MDA3'!M182,AF182)</f>
        <v>0</v>
      </c>
      <c r="BC182" s="259">
        <f t="shared" si="17"/>
        <v>0</v>
      </c>
      <c r="BD182" s="260">
        <f t="shared" si="18"/>
        <v>0</v>
      </c>
    </row>
    <row r="183" spans="1:56" x14ac:dyDescent="0.2">
      <c r="A183" s="10" t="str">
        <f>IF(COUNTRY_INFO!A183=0," ",COUNTRY_INFO!A183)</f>
        <v>Ethiopia</v>
      </c>
      <c r="B183" s="10" t="str">
        <f>IF(COUNTRY_INFO!B183=0," ",COUNTRY_INFO!B183)</f>
        <v>AmharaSouth Wello</v>
      </c>
      <c r="C183" s="87" t="str">
        <f>IF(COUNTRY_INFO!C183=0," ",COUNTRY_INFO!C183)</f>
        <v>Mehal Sainet</v>
      </c>
      <c r="D183" s="67">
        <f>COUNTRY_INFO!L183</f>
        <v>0</v>
      </c>
      <c r="E183" s="61"/>
      <c r="F183" s="61"/>
      <c r="G183" s="11">
        <f>MAX('MDA1'!M183,'MDA2'!M183)</f>
        <v>0</v>
      </c>
      <c r="H183" s="11">
        <f>IF(AND(COUNTRY_INFO!H183&gt;0,COUNTRY_INFO!H183&lt;4),IF(D183&gt;MAX('MDA1'!M183,'MDA2'!M183),MAX('MDA1'!M183,'MDA2'!M183),D183),0)</f>
        <v>0</v>
      </c>
      <c r="I183" s="73">
        <f>IF(AND(COUNTRY_INFO!H183&gt;0,COUNTRY_INFO!H183&lt;4), IF(G183/D183*100&lt;&gt;0, IF(G183/D183*100&gt;100,100,G183/D183*100), "-"),0)</f>
        <v>0</v>
      </c>
      <c r="J183" s="67">
        <f>COUNTRY_INFO!M183</f>
        <v>0</v>
      </c>
      <c r="K183" s="61"/>
      <c r="L183" s="61"/>
      <c r="M183" s="11">
        <f>MAX('MDA1'!M183,MAX('MDA3'!I183,'MDA3'!L183)+MAX('MDA3'!J183,'MDA3'!M183))</f>
        <v>0</v>
      </c>
      <c r="N183" s="11">
        <f>IF(AND(COUNTRY_INFO!I183&gt;0,COUNTRY_INFO!I183&lt;4),IF(J183&gt;MAX('MDA1'!M183,MAX('MDA3'!I183,'MDA3'!L183)+MAX('MDA3'!J183,'MDA3'!M183)),MAX('MDA1'!M183,MAX('MDA3'!I183,'MDA3'!L183)+MAX('MDA3'!J183,'MDA3'!M183)),J183),0)</f>
        <v>0</v>
      </c>
      <c r="O183" s="73">
        <f>IF(AND(COUNTRY_INFO!I183&gt;0,COUNTRY_INFO!I183&lt;4), IF(M183/J183*100&lt;&gt;0, IF(M183/J183*100&gt;100,100,M183/J183*100), "-"),0)</f>
        <v>0</v>
      </c>
      <c r="P183" s="67">
        <f>COUNTRY_INFO!N183</f>
        <v>36566</v>
      </c>
      <c r="Q183" s="61"/>
      <c r="R183" s="61"/>
      <c r="S183" s="11">
        <f>SUM(MAX('MDA2'!J183, 'T1'!L183, MAX(T3_R1!K183, T3_R2!K183)), MAX('MDA1'!K183, 'MDA2'!K183, 'T1'!M183, MAX(T3_R1!L183, T3_R2!L183)), MAX('MDA1'!L183, 'MDA2'!L183, 'T1'!N183, MAX(T3_R1!M183, T3_R2!M183)))</f>
        <v>23013</v>
      </c>
      <c r="T183" s="11">
        <f>IF(AND(COUNTRY_INFO!J183&gt;1,COUNTRY_INFO!J183&lt;4),IF(COUNTRY_INFO!E183&gt;MAX('MDA2'!J183,'T1'!L183,MAX(T3_R1!K183,T3_R2!K183)),MAX('MDA2'!J183,'T1'!L183,MAX(T3_R1!K183,T3_R2!K183)),COUNTRY_INFO!E183),0)</f>
        <v>0</v>
      </c>
      <c r="U183" s="217" t="str">
        <f>IF(AND(COUNTRY_INFO!J183&gt;1,COUNTRY_INFO!J183&lt;4), IF(T183/COUNTRY_INFO!E183*100&lt;&gt;0, IF(T183/COUNTRY_INFO!E183*100&gt;100,100,T183/COUNTRY_INFO!E183*100), "-"),0)</f>
        <v>-</v>
      </c>
      <c r="V183" s="11">
        <f>IF(AND(COUNTRY_INFO!J183&gt;1,COUNTRY_INFO!J183&lt;4),IF(COUNTRY_INFO!F183&gt;MAX('MDA1'!K183,'MDA2'!K183,'T1'!M183,MAX(T3_R1!L183,T3_R2!L183)),MAX('MDA1'!K183,'MDA2'!K183,'T1'!M183,MAX(T3_R1!L183,T3_R2!L183)),COUNTRY_INFO!F183),0)</f>
        <v>23013</v>
      </c>
      <c r="W183" s="217">
        <f>IF(AND(COUNTRY_INFO!J183&gt;1,COUNTRY_INFO!J183&lt;4), IF(V183/COUNTRY_INFO!F183*100&lt;&gt;0, IF(V183/COUNTRY_INFO!F183*100&gt;100,100,V183/COUNTRY_INFO!F183*100), "-"),0)</f>
        <v>92.325282837198102</v>
      </c>
      <c r="X183" s="11">
        <f t="shared" si="19"/>
        <v>23013</v>
      </c>
      <c r="Y183" s="73">
        <f>IF(AND(COUNTRY_INFO!J183&gt;1,COUNTRY_INFO!J183&lt;4), IF(S183/P183*100&lt;&gt;0, IF(X183/P183*100&gt;100,100,X183/P183*100), "-"),0)</f>
        <v>62.935513865339388</v>
      </c>
      <c r="Z183" s="67">
        <f>COUNTRY_INFO!O183</f>
        <v>0</v>
      </c>
      <c r="AA183" s="61"/>
      <c r="AB183" s="61"/>
      <c r="AC183" s="11">
        <f>MAX('T1'!L183,'T2'!J183)+MAX('T1'!M183,'T2'!K183)+MAX('T1'!N183,'T2'!L183)</f>
        <v>0</v>
      </c>
      <c r="AD183" s="11">
        <f>IF(COUNTRY_INFO!K183=1,IF(COUNTRY_INFO!F183*0.33&gt;MAX('T1'!M183,'T2'!K183),MAX('T1'!M183,'T2'!K183),COUNTRY_INFO!F183*0.33),IF(COUNTRY_INFO!K183=2,IF(COUNTRY_INFO!F183*0.5&gt;MAX('T1'!M183,'T2'!K183),MAX('T1'!M183,'T2'!K183),COUNTRY_INFO!F183*0.5),IF(COUNTRY_INFO!K183=3,IF(COUNTRY_INFO!F183&gt;MAX('T1'!M183,'T2'!K183),MAX('T1'!M183,'T2'!K183),COUNTRY_INFO!F183),0)))</f>
        <v>0</v>
      </c>
      <c r="AE183" s="217">
        <f>IF(AND(COUNTRY_INFO!K183&gt;0,COUNTRY_INFO!K183&lt;4),IF(Z183&gt;0,IF(COUNTRY_INFO!K183=1, AD183/(COUNTRY_INFO!F183*0.33)*100, IF(COUNTRY_INFO!K183=2, AD183/(COUNTRY_INFO!F183*0.5)*100, IF(COUNTRY_INFO!K183=3, AD183/COUNTRY_INFO!F183*100))),"-"),0)</f>
        <v>0</v>
      </c>
      <c r="AF183" s="11">
        <f>IF(COUNTRY_INFO!K183=2,IF(COUNTRY_INFO!G183*0.2&gt;MAX('T1'!N183,'T2'!L183),MAX('T1'!N183,'T2'!L183),COUNTRY_INFO!G183*0.2),IF(COUNTRY_INFO!K183=3,IF(COUNTRY_INFO!G183&gt;MAX('T1'!N183,'T2'!L183),MAX('T1'!N183,'T2'!L183),COUNTRY_INFO!G183),0))</f>
        <v>0</v>
      </c>
      <c r="AG183" s="217">
        <f>IF(AND(COUNTRY_INFO!K183&gt;0,COUNTRY_INFO!K183&lt;4),IF(Z183&gt;0,IF(COUNTRY_INFO!K183=1, 0, IF(COUNTRY_INFO!K183=2, AF183/(COUNTRY_INFO!G183*0.2)*100, IF(COUNTRY_INFO!K183=3, AF183/COUNTRY_INFO!G183*100))),"-"),0)</f>
        <v>0</v>
      </c>
      <c r="AH183" s="11">
        <f t="shared" si="20"/>
        <v>0</v>
      </c>
      <c r="AI183" s="73">
        <f>IF(AND(COUNTRY_INFO!K183&gt;0,COUNTRY_INFO!K183&lt;4), IF(AC183/Z183*100&lt;&gt;0, IF(AH183/Z183*100&gt;100,100,AH183/Z183*100), "-"),0)</f>
        <v>0</v>
      </c>
      <c r="AJ183" s="261"/>
      <c r="AK183" s="260">
        <f>IF(AND(D183&lt;&gt;0, D183&lt;&gt;"Unknown",D183&lt;&gt;"Stopped",D183&lt;&gt;"Not required"),D183/COUNTRY_INFO!D183, 0)</f>
        <v>0</v>
      </c>
      <c r="AL183" s="260">
        <f>IF(AND(J183&lt;&gt;0,J183&lt;&gt;"Unknown",J183&lt;&gt;"Stopped",J183&lt;&gt;"Not required"),J183/COUNTRY_INFO!D183, 0)</f>
        <v>0</v>
      </c>
      <c r="AM183" s="260">
        <f>IF(AND(P183&lt;&gt;0,P183&lt;&gt;"Unknown",P183&lt;&gt;"Not required"),P183/(COUNTRY_INFO!E183+COUNTRY_INFO!F183), 0)</f>
        <v>1</v>
      </c>
      <c r="AN183" s="260">
        <f>IF(AND(Z183&lt;&gt;0,Z183&lt;&gt;"Unknown",Z183&lt;&gt;"Not required"),IF(COUNTRY_INFO!K183=1,1,IF(COUNTRY_INFO!K183=2,0.5*COUNTRY_INFO!F183/(0.5*COUNTRY_INFO!F183+0.2*COUNTRY_INFO!G183),IF(COUNTRY_INFO!K183=3,COUNTRY_INFO!F183/(COUNTRY_INFO!F183+COUNTRY_INFO!G183)))),0)</f>
        <v>0</v>
      </c>
      <c r="AO183" s="260">
        <f>IF(AND(Z183&lt;&gt;0,Z183&lt;&gt;"Unknown",Z183&lt;&gt;"Not required"),IF(COUNTRY_INFO!K183=1,0,IF(COUNTRY_INFO!K183=2,0.2*COUNTRY_INFO!G183/(0.5*COUNTRY_INFO!F183+0.2*COUNTRY_INFO!G183),IF(COUNTRY_INFO!K183=3,COUNTRY_INFO!G183/(COUNTRY_INFO!F183+COUNTRY_INFO!G183)))),0)</f>
        <v>0</v>
      </c>
      <c r="AP183" s="259">
        <f>MAX(COUNTRY_INFO!D183*AK183*PROFILE!$G$7,COUNTRY_INFO!D183*AL183*PROFILE!$G$7)</f>
        <v>0</v>
      </c>
      <c r="AQ183" s="259">
        <f>MAX(COUNTRY_INFO!D183*AK183*PROFILE!$G$8,COUNTRY_INFO!D183*AL183*PROFILE!$G$8,COUNTRY_INFO!D183*AM183*PROFILE!$G$8)</f>
        <v>12559.041073555722</v>
      </c>
      <c r="AR183" s="259">
        <f>MAX(COUNTRY_INFO!D183*AK183*PROFILE!$G$9,COUNTRY_INFO!D183*AL183*PROFILE!$G$9,COUNTRY_INFO!D183*AM183*PROFILE!$G$9,IF(AND(DISTRICT!Z183&lt;&gt;"Unknown",Z183&lt;&gt;"Not required"),COUNTRY_INFO!O183*DISTRICT!AN183,0))</f>
        <v>26081.456450337726</v>
      </c>
      <c r="AS183" s="259">
        <f>MAX(COUNTRY_INFO!D183*AK183*PROFILE!$G$10,COUNTRY_INFO!D183*AL183*PROFILE!$G$10,IF(AND(DISTRICT!Z183&lt;&gt;"Unknown",Z183&lt;&gt;"Not required"),COUNTRY_INFO!O183*DISTRICT!AO183,0))</f>
        <v>0</v>
      </c>
      <c r="AT183" s="259">
        <f t="shared" si="21"/>
        <v>38640.497523893449</v>
      </c>
      <c r="AU183" s="258" t="str">
        <f t="shared" si="16"/>
        <v>Y</v>
      </c>
      <c r="AV183" s="259">
        <f>MAX('MDA2'!J183,'T1'!L183,'T2'!J183,T3_R1!K183,T3_R2!K183)</f>
        <v>0</v>
      </c>
      <c r="AW183" s="259">
        <f>MAX('MDA1'!K183,'MDA2'!K183,'MDA3'!I183,'MDA3'!L183,'T1'!M183,'T2'!K183,T3_R1!L183,T3_R2!L183)</f>
        <v>23013</v>
      </c>
      <c r="AX183" s="259">
        <f>MAX('MDA1'!L183,'MDA2'!L183,'MDA3'!J183,'MDA3'!M183,'T1'!N183,'T2'!L183,T3_R1!M183,T3_R2!M183)</f>
        <v>0</v>
      </c>
      <c r="AY183" s="259">
        <f t="shared" si="22"/>
        <v>23013</v>
      </c>
      <c r="AZ183" s="259">
        <f>MAX('MDA2'!J183,T183)</f>
        <v>0</v>
      </c>
      <c r="BA183" s="259">
        <f>MAX('MDA1'!K183,'MDA2'!K183,'MDA3'!I183,'MDA3'!L183,V183,AD183)</f>
        <v>23013</v>
      </c>
      <c r="BB183" s="259">
        <f>MAX('MDA1'!L183,'MDA2'!L183,'MDA3'!J183,'MDA3'!M183,AF183)</f>
        <v>0</v>
      </c>
      <c r="BC183" s="259">
        <f t="shared" si="17"/>
        <v>23013</v>
      </c>
      <c r="BD183" s="260">
        <f t="shared" si="18"/>
        <v>59.55668657156874</v>
      </c>
    </row>
    <row r="184" spans="1:56" x14ac:dyDescent="0.2">
      <c r="A184" s="10" t="str">
        <f>IF(COUNTRY_INFO!A184=0," ",COUNTRY_INFO!A184)</f>
        <v>Ethiopia</v>
      </c>
      <c r="B184" s="10" t="str">
        <f>IF(COUNTRY_INFO!B184=0," ",COUNTRY_INFO!B184)</f>
        <v>AmharaSouth Wello</v>
      </c>
      <c r="C184" s="87" t="str">
        <f>IF(COUNTRY_INFO!C184=0," ",COUNTRY_INFO!C184)</f>
        <v>Mekdela</v>
      </c>
      <c r="D184" s="67">
        <f>COUNTRY_INFO!L184</f>
        <v>0</v>
      </c>
      <c r="E184" s="61"/>
      <c r="F184" s="61"/>
      <c r="G184" s="11">
        <f>MAX('MDA1'!M184,'MDA2'!M184)</f>
        <v>0</v>
      </c>
      <c r="H184" s="11">
        <f>IF(AND(COUNTRY_INFO!H184&gt;0,COUNTRY_INFO!H184&lt;4),IF(D184&gt;MAX('MDA1'!M184,'MDA2'!M184),MAX('MDA1'!M184,'MDA2'!M184),D184),0)</f>
        <v>0</v>
      </c>
      <c r="I184" s="73">
        <f>IF(AND(COUNTRY_INFO!H184&gt;0,COUNTRY_INFO!H184&lt;4), IF(G184/D184*100&lt;&gt;0, IF(G184/D184*100&gt;100,100,G184/D184*100), "-"),0)</f>
        <v>0</v>
      </c>
      <c r="J184" s="67">
        <f>COUNTRY_INFO!M184</f>
        <v>0</v>
      </c>
      <c r="K184" s="61"/>
      <c r="L184" s="61"/>
      <c r="M184" s="11">
        <f>MAX('MDA1'!M184,MAX('MDA3'!I184,'MDA3'!L184)+MAX('MDA3'!J184,'MDA3'!M184))</f>
        <v>0</v>
      </c>
      <c r="N184" s="11">
        <f>IF(AND(COUNTRY_INFO!I184&gt;0,COUNTRY_INFO!I184&lt;4),IF(J184&gt;MAX('MDA1'!M184,MAX('MDA3'!I184,'MDA3'!L184)+MAX('MDA3'!J184,'MDA3'!M184)),MAX('MDA1'!M184,MAX('MDA3'!I184,'MDA3'!L184)+MAX('MDA3'!J184,'MDA3'!M184)),J184),0)</f>
        <v>0</v>
      </c>
      <c r="O184" s="73">
        <f>IF(AND(COUNTRY_INFO!I184&gt;0,COUNTRY_INFO!I184&lt;4), IF(M184/J184*100&lt;&gt;0, IF(M184/J184*100&gt;100,100,M184/J184*100), "-"),0)</f>
        <v>0</v>
      </c>
      <c r="P184" s="67">
        <f>COUNTRY_INFO!N184</f>
        <v>73752</v>
      </c>
      <c r="Q184" s="61"/>
      <c r="R184" s="61"/>
      <c r="S184" s="11">
        <f>SUM(MAX('MDA2'!J184, 'T1'!L184, MAX(T3_R1!K184, T3_R2!K184)), MAX('MDA1'!K184, 'MDA2'!K184, 'T1'!M184, MAX(T3_R1!L184, T3_R2!L184)), MAX('MDA1'!L184, 'MDA2'!L184, 'T1'!N184, MAX(T3_R1!M184, T3_R2!M184)))</f>
        <v>0</v>
      </c>
      <c r="T184" s="11">
        <f>IF(AND(COUNTRY_INFO!J184&gt;1,COUNTRY_INFO!J184&lt;4),IF(COUNTRY_INFO!E184&gt;MAX('MDA2'!J184,'T1'!L184,MAX(T3_R1!K184,T3_R2!K184)),MAX('MDA2'!J184,'T1'!L184,MAX(T3_R1!K184,T3_R2!K184)),COUNTRY_INFO!E184),0)</f>
        <v>0</v>
      </c>
      <c r="U184" s="217" t="str">
        <f>IF(AND(COUNTRY_INFO!J184&gt;1,COUNTRY_INFO!J184&lt;4), IF(T184/COUNTRY_INFO!E184*100&lt;&gt;0, IF(T184/COUNTRY_INFO!E184*100&gt;100,100,T184/COUNTRY_INFO!E184*100), "-"),0)</f>
        <v>-</v>
      </c>
      <c r="V184" s="11">
        <f>IF(AND(COUNTRY_INFO!J184&gt;1,COUNTRY_INFO!J184&lt;4),IF(COUNTRY_INFO!F184&gt;MAX('MDA1'!K184,'MDA2'!K184,'T1'!M184,MAX(T3_R1!L184,T3_R2!L184)),MAX('MDA1'!K184,'MDA2'!K184,'T1'!M184,MAX(T3_R1!L184,T3_R2!L184)),COUNTRY_INFO!F184),0)</f>
        <v>0</v>
      </c>
      <c r="W184" s="217" t="str">
        <f>IF(AND(COUNTRY_INFO!J184&gt;1,COUNTRY_INFO!J184&lt;4), IF(V184/COUNTRY_INFO!F184*100&lt;&gt;0, IF(V184/COUNTRY_INFO!F184*100&gt;100,100,V184/COUNTRY_INFO!F184*100), "-"),0)</f>
        <v>-</v>
      </c>
      <c r="X184" s="11">
        <f t="shared" si="19"/>
        <v>0</v>
      </c>
      <c r="Y184" s="73" t="str">
        <f>IF(AND(COUNTRY_INFO!J184&gt;1,COUNTRY_INFO!J184&lt;4), IF(S184/P184*100&lt;&gt;0, IF(X184/P184*100&gt;100,100,X184/P184*100), "-"),0)</f>
        <v>-</v>
      </c>
      <c r="Z184" s="67">
        <f>COUNTRY_INFO!O184</f>
        <v>16590.420000000002</v>
      </c>
      <c r="AA184" s="61"/>
      <c r="AB184" s="61"/>
      <c r="AC184" s="11">
        <f>MAX('T1'!L184,'T2'!J184)+MAX('T1'!M184,'T2'!K184)+MAX('T1'!N184,'T2'!L184)</f>
        <v>0</v>
      </c>
      <c r="AD184" s="11">
        <f>IF(COUNTRY_INFO!K184=1,IF(COUNTRY_INFO!F184*0.33&gt;MAX('T1'!M184,'T2'!K184),MAX('T1'!M184,'T2'!K184),COUNTRY_INFO!F184*0.33),IF(COUNTRY_INFO!K184=2,IF(COUNTRY_INFO!F184*0.5&gt;MAX('T1'!M184,'T2'!K184),MAX('T1'!M184,'T2'!K184),COUNTRY_INFO!F184*0.5),IF(COUNTRY_INFO!K184=3,IF(COUNTRY_INFO!F184&gt;MAX('T1'!M184,'T2'!K184),MAX('T1'!M184,'T2'!K184),COUNTRY_INFO!F184),0)))</f>
        <v>0</v>
      </c>
      <c r="AE184" s="217">
        <f>IF(AND(COUNTRY_INFO!K184&gt;0,COUNTRY_INFO!K184&lt;4),IF(Z184&gt;0,IF(COUNTRY_INFO!K184=1, AD184/(COUNTRY_INFO!F184*0.33)*100, IF(COUNTRY_INFO!K184=2, AD184/(COUNTRY_INFO!F184*0.5)*100, IF(COUNTRY_INFO!K184=3, AD184/COUNTRY_INFO!F184*100))),"-"),0)</f>
        <v>0</v>
      </c>
      <c r="AF184" s="11">
        <f>IF(COUNTRY_INFO!K184=2,IF(COUNTRY_INFO!G184*0.2&gt;MAX('T1'!N184,'T2'!L184),MAX('T1'!N184,'T2'!L184),COUNTRY_INFO!G184*0.2),IF(COUNTRY_INFO!K184=3,IF(COUNTRY_INFO!G184&gt;MAX('T1'!N184,'T2'!L184),MAX('T1'!N184,'T2'!L184),COUNTRY_INFO!G184),0))</f>
        <v>0</v>
      </c>
      <c r="AG184" s="217">
        <f>IF(AND(COUNTRY_INFO!K184&gt;0,COUNTRY_INFO!K184&lt;4),IF(Z184&gt;0,IF(COUNTRY_INFO!K184=1, 0, IF(COUNTRY_INFO!K184=2, AF184/(COUNTRY_INFO!G184*0.2)*100, IF(COUNTRY_INFO!K184=3, AF184/COUNTRY_INFO!G184*100))),"-"),0)</f>
        <v>0</v>
      </c>
      <c r="AH184" s="11">
        <f t="shared" si="20"/>
        <v>0</v>
      </c>
      <c r="AI184" s="73" t="str">
        <f>IF(AND(COUNTRY_INFO!K184&gt;0,COUNTRY_INFO!K184&lt;4), IF(AC184/Z184*100&lt;&gt;0, IF(AH184/Z184*100&gt;100,100,AH184/Z184*100), "-"),0)</f>
        <v>-</v>
      </c>
      <c r="AJ184" s="261"/>
      <c r="AK184" s="260">
        <f>IF(AND(D184&lt;&gt;0, D184&lt;&gt;"Unknown",D184&lt;&gt;"Stopped",D184&lt;&gt;"Not required"),D184/COUNTRY_INFO!D184, 0)</f>
        <v>0</v>
      </c>
      <c r="AL184" s="260">
        <f>IF(AND(J184&lt;&gt;0,J184&lt;&gt;"Unknown",J184&lt;&gt;"Stopped",J184&lt;&gt;"Not required"),J184/COUNTRY_INFO!D184, 0)</f>
        <v>0</v>
      </c>
      <c r="AM184" s="260">
        <f>IF(AND(P184&lt;&gt;0,P184&lt;&gt;"Unknown",P184&lt;&gt;"Not required"),P184/(COUNTRY_INFO!E184+COUNTRY_INFO!F184), 0)</f>
        <v>1</v>
      </c>
      <c r="AN184" s="260">
        <f>IF(AND(Z184&lt;&gt;0,Z184&lt;&gt;"Unknown",Z184&lt;&gt;"Not required"),IF(COUNTRY_INFO!K184=1,1,IF(COUNTRY_INFO!K184=2,0.5*COUNTRY_INFO!F184/(0.5*COUNTRY_INFO!F184+0.2*COUNTRY_INFO!G184),IF(COUNTRY_INFO!K184=3,COUNTRY_INFO!F184/(COUNTRY_INFO!F184+COUNTRY_INFO!G184)))),0)</f>
        <v>1</v>
      </c>
      <c r="AO184" s="260">
        <f>IF(AND(Z184&lt;&gt;0,Z184&lt;&gt;"Unknown",Z184&lt;&gt;"Not required"),IF(COUNTRY_INFO!K184=1,0,IF(COUNTRY_INFO!K184=2,0.2*COUNTRY_INFO!G184/(0.5*COUNTRY_INFO!F184+0.2*COUNTRY_INFO!G184),IF(COUNTRY_INFO!K184=3,COUNTRY_INFO!G184/(COUNTRY_INFO!F184+COUNTRY_INFO!G184)))),0)</f>
        <v>0</v>
      </c>
      <c r="AP184" s="259">
        <f>MAX(COUNTRY_INFO!D184*AK184*PROFILE!$G$7,COUNTRY_INFO!D184*AL184*PROFILE!$G$7)</f>
        <v>0</v>
      </c>
      <c r="AQ184" s="259">
        <f>MAX(COUNTRY_INFO!D184*AK184*PROFILE!$G$8,COUNTRY_INFO!D184*AL184*PROFILE!$G$8,COUNTRY_INFO!D184*AM184*PROFILE!$G$8)</f>
        <v>25330.895118607881</v>
      </c>
      <c r="AR184" s="259">
        <f>MAX(COUNTRY_INFO!D184*AK184*PROFILE!$G$9,COUNTRY_INFO!D184*AL184*PROFILE!$G$9,COUNTRY_INFO!D184*AM184*PROFILE!$G$9,IF(AND(DISTRICT!Z184&lt;&gt;"Unknown",Z184&lt;&gt;"Not required"),COUNTRY_INFO!O184*DISTRICT!AN184,0))</f>
        <v>52604.863222809385</v>
      </c>
      <c r="AS184" s="259">
        <f>MAX(COUNTRY_INFO!D184*AK184*PROFILE!$G$10,COUNTRY_INFO!D184*AL184*PROFILE!$G$10,IF(AND(DISTRICT!Z184&lt;&gt;"Unknown",Z184&lt;&gt;"Not required"),COUNTRY_INFO!O184*DISTRICT!AO184,0))</f>
        <v>0</v>
      </c>
      <c r="AT184" s="259">
        <f t="shared" si="21"/>
        <v>77935.75834141727</v>
      </c>
      <c r="AU184" s="258">
        <f t="shared" si="16"/>
        <v>0</v>
      </c>
      <c r="AV184" s="259">
        <f>MAX('MDA2'!J184,'T1'!L184,'T2'!J184,T3_R1!K184,T3_R2!K184)</f>
        <v>0</v>
      </c>
      <c r="AW184" s="259">
        <f>MAX('MDA1'!K184,'MDA2'!K184,'MDA3'!I184,'MDA3'!L184,'T1'!M184,'T2'!K184,T3_R1!L184,T3_R2!L184)</f>
        <v>0</v>
      </c>
      <c r="AX184" s="259">
        <f>MAX('MDA1'!L184,'MDA2'!L184,'MDA3'!J184,'MDA3'!M184,'T1'!N184,'T2'!L184,T3_R1!M184,T3_R2!M184)</f>
        <v>0</v>
      </c>
      <c r="AY184" s="259">
        <f t="shared" si="22"/>
        <v>0</v>
      </c>
      <c r="AZ184" s="259">
        <f>MAX('MDA2'!J184,T184)</f>
        <v>0</v>
      </c>
      <c r="BA184" s="259">
        <f>MAX('MDA1'!K184,'MDA2'!K184,'MDA3'!I184,'MDA3'!L184,V184,AD184)</f>
        <v>0</v>
      </c>
      <c r="BB184" s="259">
        <f>MAX('MDA1'!L184,'MDA2'!L184,'MDA3'!J184,'MDA3'!M184,AF184)</f>
        <v>0</v>
      </c>
      <c r="BC184" s="259">
        <f t="shared" si="17"/>
        <v>0</v>
      </c>
      <c r="BD184" s="260">
        <f t="shared" si="18"/>
        <v>0</v>
      </c>
    </row>
    <row r="185" spans="1:56" x14ac:dyDescent="0.2">
      <c r="A185" s="10" t="str">
        <f>IF(COUNTRY_INFO!A185=0," ",COUNTRY_INFO!A185)</f>
        <v>Ethiopia</v>
      </c>
      <c r="B185" s="10" t="str">
        <f>IF(COUNTRY_INFO!B185=0," ",COUNTRY_INFO!B185)</f>
        <v>AmharaSouth Wello</v>
      </c>
      <c r="C185" s="87" t="str">
        <f>IF(COUNTRY_INFO!C185=0," ",COUNTRY_INFO!C185)</f>
        <v>Sainet</v>
      </c>
      <c r="D185" s="67">
        <f>COUNTRY_INFO!L185</f>
        <v>0</v>
      </c>
      <c r="E185" s="61"/>
      <c r="F185" s="61"/>
      <c r="G185" s="11">
        <f>MAX('MDA1'!M185,'MDA2'!M185)</f>
        <v>0</v>
      </c>
      <c r="H185" s="11">
        <f>IF(AND(COUNTRY_INFO!H185&gt;0,COUNTRY_INFO!H185&lt;4),IF(D185&gt;MAX('MDA1'!M185,'MDA2'!M185),MAX('MDA1'!M185,'MDA2'!M185),D185),0)</f>
        <v>0</v>
      </c>
      <c r="I185" s="73">
        <f>IF(AND(COUNTRY_INFO!H185&gt;0,COUNTRY_INFO!H185&lt;4), IF(G185/D185*100&lt;&gt;0, IF(G185/D185*100&gt;100,100,G185/D185*100), "-"),0)</f>
        <v>0</v>
      </c>
      <c r="J185" s="67">
        <f>COUNTRY_INFO!M185</f>
        <v>0</v>
      </c>
      <c r="K185" s="61"/>
      <c r="L185" s="61"/>
      <c r="M185" s="11">
        <f>MAX('MDA1'!M185,MAX('MDA3'!I185,'MDA3'!L185)+MAX('MDA3'!J185,'MDA3'!M185))</f>
        <v>0</v>
      </c>
      <c r="N185" s="11">
        <f>IF(AND(COUNTRY_INFO!I185&gt;0,COUNTRY_INFO!I185&lt;4),IF(J185&gt;MAX('MDA1'!M185,MAX('MDA3'!I185,'MDA3'!L185)+MAX('MDA3'!J185,'MDA3'!M185)),MAX('MDA1'!M185,MAX('MDA3'!I185,'MDA3'!L185)+MAX('MDA3'!J185,'MDA3'!M185)),J185),0)</f>
        <v>0</v>
      </c>
      <c r="O185" s="73">
        <f>IF(AND(COUNTRY_INFO!I185&gt;0,COUNTRY_INFO!I185&lt;4), IF(M185/J185*100&lt;&gt;0, IF(M185/J185*100&gt;100,100,M185/J185*100), "-"),0)</f>
        <v>0</v>
      </c>
      <c r="P185" s="67">
        <f>COUNTRY_INFO!N185</f>
        <v>0</v>
      </c>
      <c r="Q185" s="61"/>
      <c r="R185" s="61"/>
      <c r="S185" s="11">
        <f>SUM(MAX('MDA2'!J185, 'T1'!L185, MAX(T3_R1!K185, T3_R2!K185)), MAX('MDA1'!K185, 'MDA2'!K185, 'T1'!M185, MAX(T3_R1!L185, T3_R2!L185)), MAX('MDA1'!L185, 'MDA2'!L185, 'T1'!N185, MAX(T3_R1!M185, T3_R2!M185)))</f>
        <v>0</v>
      </c>
      <c r="T185" s="11">
        <f>IF(AND(COUNTRY_INFO!J185&gt;1,COUNTRY_INFO!J185&lt;4),IF(COUNTRY_INFO!E185&gt;MAX('MDA2'!J185,'T1'!L185,MAX(T3_R1!K185,T3_R2!K185)),MAX('MDA2'!J185,'T1'!L185,MAX(T3_R1!K185,T3_R2!K185)),COUNTRY_INFO!E185),0)</f>
        <v>0</v>
      </c>
      <c r="U185" s="217">
        <f>IF(AND(COUNTRY_INFO!J185&gt;1,COUNTRY_INFO!J185&lt;4), IF(T185/COUNTRY_INFO!E185*100&lt;&gt;0, IF(T185/COUNTRY_INFO!E185*100&gt;100,100,T185/COUNTRY_INFO!E185*100), "-"),0)</f>
        <v>0</v>
      </c>
      <c r="V185" s="11">
        <f>IF(AND(COUNTRY_INFO!J185&gt;1,COUNTRY_INFO!J185&lt;4),IF(COUNTRY_INFO!F185&gt;MAX('MDA1'!K185,'MDA2'!K185,'T1'!M185,MAX(T3_R1!L185,T3_R2!L185)),MAX('MDA1'!K185,'MDA2'!K185,'T1'!M185,MAX(T3_R1!L185,T3_R2!L185)),COUNTRY_INFO!F185),0)</f>
        <v>0</v>
      </c>
      <c r="W185" s="217">
        <f>IF(AND(COUNTRY_INFO!J185&gt;1,COUNTRY_INFO!J185&lt;4), IF(V185/COUNTRY_INFO!F185*100&lt;&gt;0, IF(V185/COUNTRY_INFO!F185*100&gt;100,100,V185/COUNTRY_INFO!F185*100), "-"),0)</f>
        <v>0</v>
      </c>
      <c r="X185" s="11">
        <f t="shared" si="19"/>
        <v>0</v>
      </c>
      <c r="Y185" s="73">
        <f>IF(AND(COUNTRY_INFO!J185&gt;1,COUNTRY_INFO!J185&lt;4), IF(S185/P185*100&lt;&gt;0, IF(X185/P185*100&gt;100,100,X185/P185*100), "-"),0)</f>
        <v>0</v>
      </c>
      <c r="Z185" s="67">
        <f>COUNTRY_INFO!O185</f>
        <v>0</v>
      </c>
      <c r="AA185" s="61"/>
      <c r="AB185" s="61"/>
      <c r="AC185" s="11">
        <f>MAX('T1'!L185,'T2'!J185)+MAX('T1'!M185,'T2'!K185)+MAX('T1'!N185,'T2'!L185)</f>
        <v>0</v>
      </c>
      <c r="AD185" s="11">
        <f>IF(COUNTRY_INFO!K185=1,IF(COUNTRY_INFO!F185*0.33&gt;MAX('T1'!M185,'T2'!K185),MAX('T1'!M185,'T2'!K185),COUNTRY_INFO!F185*0.33),IF(COUNTRY_INFO!K185=2,IF(COUNTRY_INFO!F185*0.5&gt;MAX('T1'!M185,'T2'!K185),MAX('T1'!M185,'T2'!K185),COUNTRY_INFO!F185*0.5),IF(COUNTRY_INFO!K185=3,IF(COUNTRY_INFO!F185&gt;MAX('T1'!M185,'T2'!K185),MAX('T1'!M185,'T2'!K185),COUNTRY_INFO!F185),0)))</f>
        <v>0</v>
      </c>
      <c r="AE185" s="217">
        <f>IF(AND(COUNTRY_INFO!K185&gt;0,COUNTRY_INFO!K185&lt;4),IF(Z185&gt;0,IF(COUNTRY_INFO!K185=1, AD185/(COUNTRY_INFO!F185*0.33)*100, IF(COUNTRY_INFO!K185=2, AD185/(COUNTRY_INFO!F185*0.5)*100, IF(COUNTRY_INFO!K185=3, AD185/COUNTRY_INFO!F185*100))),"-"),0)</f>
        <v>0</v>
      </c>
      <c r="AF185" s="11">
        <f>IF(COUNTRY_INFO!K185=2,IF(COUNTRY_INFO!G185*0.2&gt;MAX('T1'!N185,'T2'!L185),MAX('T1'!N185,'T2'!L185),COUNTRY_INFO!G185*0.2),IF(COUNTRY_INFO!K185=3,IF(COUNTRY_INFO!G185&gt;MAX('T1'!N185,'T2'!L185),MAX('T1'!N185,'T2'!L185),COUNTRY_INFO!G185),0))</f>
        <v>0</v>
      </c>
      <c r="AG185" s="217">
        <f>IF(AND(COUNTRY_INFO!K185&gt;0,COUNTRY_INFO!K185&lt;4),IF(Z185&gt;0,IF(COUNTRY_INFO!K185=1, 0, IF(COUNTRY_INFO!K185=2, AF185/(COUNTRY_INFO!G185*0.2)*100, IF(COUNTRY_INFO!K185=3, AF185/COUNTRY_INFO!G185*100))),"-"),0)</f>
        <v>0</v>
      </c>
      <c r="AH185" s="11">
        <f t="shared" si="20"/>
        <v>0</v>
      </c>
      <c r="AI185" s="73">
        <f>IF(AND(COUNTRY_INFO!K185&gt;0,COUNTRY_INFO!K185&lt;4), IF(AC185/Z185*100&lt;&gt;0, IF(AH185/Z185*100&gt;100,100,AH185/Z185*100), "-"),0)</f>
        <v>0</v>
      </c>
      <c r="AJ185" s="261"/>
      <c r="AK185" s="260">
        <f>IF(AND(D185&lt;&gt;0, D185&lt;&gt;"Unknown",D185&lt;&gt;"Stopped",D185&lt;&gt;"Not required"),D185/COUNTRY_INFO!D185, 0)</f>
        <v>0</v>
      </c>
      <c r="AL185" s="260">
        <f>IF(AND(J185&lt;&gt;0,J185&lt;&gt;"Unknown",J185&lt;&gt;"Stopped",J185&lt;&gt;"Not required"),J185/COUNTRY_INFO!D185, 0)</f>
        <v>0</v>
      </c>
      <c r="AM185" s="260">
        <f>IF(AND(P185&lt;&gt;0,P185&lt;&gt;"Unknown",P185&lt;&gt;"Not required"),P185/(COUNTRY_INFO!E185+COUNTRY_INFO!F185), 0)</f>
        <v>0</v>
      </c>
      <c r="AN185" s="260">
        <f>IF(AND(Z185&lt;&gt;0,Z185&lt;&gt;"Unknown",Z185&lt;&gt;"Not required"),IF(COUNTRY_INFO!K185=1,1,IF(COUNTRY_INFO!K185=2,0.5*COUNTRY_INFO!F185/(0.5*COUNTRY_INFO!F185+0.2*COUNTRY_INFO!G185),IF(COUNTRY_INFO!K185=3,COUNTRY_INFO!F185/(COUNTRY_INFO!F185+COUNTRY_INFO!G185)))),0)</f>
        <v>0</v>
      </c>
      <c r="AO185" s="260">
        <f>IF(AND(Z185&lt;&gt;0,Z185&lt;&gt;"Unknown",Z185&lt;&gt;"Not required"),IF(COUNTRY_INFO!K185=1,0,IF(COUNTRY_INFO!K185=2,0.2*COUNTRY_INFO!G185/(0.5*COUNTRY_INFO!F185+0.2*COUNTRY_INFO!G185),IF(COUNTRY_INFO!K185=3,COUNTRY_INFO!G185/(COUNTRY_INFO!F185+COUNTRY_INFO!G185)))),0)</f>
        <v>0</v>
      </c>
      <c r="AP185" s="259">
        <f>MAX(COUNTRY_INFO!D185*AK185*PROFILE!$G$7,COUNTRY_INFO!D185*AL185*PROFILE!$G$7)</f>
        <v>0</v>
      </c>
      <c r="AQ185" s="259">
        <f>MAX(COUNTRY_INFO!D185*AK185*PROFILE!$G$8,COUNTRY_INFO!D185*AL185*PROFILE!$G$8,COUNTRY_INFO!D185*AM185*PROFILE!$G$8)</f>
        <v>0</v>
      </c>
      <c r="AR185" s="259">
        <f>MAX(COUNTRY_INFO!D185*AK185*PROFILE!$G$9,COUNTRY_INFO!D185*AL185*PROFILE!$G$9,COUNTRY_INFO!D185*AM185*PROFILE!$G$9,IF(AND(DISTRICT!Z185&lt;&gt;"Unknown",Z185&lt;&gt;"Not required"),COUNTRY_INFO!O185*DISTRICT!AN185,0))</f>
        <v>0</v>
      </c>
      <c r="AS185" s="259">
        <f>MAX(COUNTRY_INFO!D185*AK185*PROFILE!$G$10,COUNTRY_INFO!D185*AL185*PROFILE!$G$10,IF(AND(DISTRICT!Z185&lt;&gt;"Unknown",Z185&lt;&gt;"Not required"),COUNTRY_INFO!O185*DISTRICT!AO185,0))</f>
        <v>0</v>
      </c>
      <c r="AT185" s="259">
        <f t="shared" si="21"/>
        <v>0</v>
      </c>
      <c r="AU185" s="258">
        <f t="shared" si="16"/>
        <v>0</v>
      </c>
      <c r="AV185" s="259">
        <f>MAX('MDA2'!J185,'T1'!L185,'T2'!J185,T3_R1!K185,T3_R2!K185)</f>
        <v>0</v>
      </c>
      <c r="AW185" s="259">
        <f>MAX('MDA1'!K185,'MDA2'!K185,'MDA3'!I185,'MDA3'!L185,'T1'!M185,'T2'!K185,T3_R1!L185,T3_R2!L185)</f>
        <v>0</v>
      </c>
      <c r="AX185" s="259">
        <f>MAX('MDA1'!L185,'MDA2'!L185,'MDA3'!J185,'MDA3'!M185,'T1'!N185,'T2'!L185,T3_R1!M185,T3_R2!M185)</f>
        <v>0</v>
      </c>
      <c r="AY185" s="259">
        <f t="shared" si="22"/>
        <v>0</v>
      </c>
      <c r="AZ185" s="259">
        <f>MAX('MDA2'!J185,T185)</f>
        <v>0</v>
      </c>
      <c r="BA185" s="259">
        <f>MAX('MDA1'!K185,'MDA2'!K185,'MDA3'!I185,'MDA3'!L185,V185,AD185)</f>
        <v>0</v>
      </c>
      <c r="BB185" s="259">
        <f>MAX('MDA1'!L185,'MDA2'!L185,'MDA3'!J185,'MDA3'!M185,AF185)</f>
        <v>0</v>
      </c>
      <c r="BC185" s="259">
        <f t="shared" si="17"/>
        <v>0</v>
      </c>
      <c r="BD185" s="260">
        <f t="shared" si="18"/>
        <v>0</v>
      </c>
    </row>
    <row r="186" spans="1:56" x14ac:dyDescent="0.2">
      <c r="A186" s="10" t="str">
        <f>IF(COUNTRY_INFO!A186=0," ",COUNTRY_INFO!A186)</f>
        <v>Ethiopia</v>
      </c>
      <c r="B186" s="10" t="str">
        <f>IF(COUNTRY_INFO!B186=0," ",COUNTRY_INFO!B186)</f>
        <v>AmharaSouth Wello</v>
      </c>
      <c r="C186" s="87" t="str">
        <f>IF(COUNTRY_INFO!C186=0," ",COUNTRY_INFO!C186)</f>
        <v>Tehuledere</v>
      </c>
      <c r="D186" s="67">
        <f>COUNTRY_INFO!L186</f>
        <v>0</v>
      </c>
      <c r="E186" s="61"/>
      <c r="F186" s="61"/>
      <c r="G186" s="11">
        <f>MAX('MDA1'!M186,'MDA2'!M186)</f>
        <v>0</v>
      </c>
      <c r="H186" s="11">
        <f>IF(AND(COUNTRY_INFO!H186&gt;0,COUNTRY_INFO!H186&lt;4),IF(D186&gt;MAX('MDA1'!M186,'MDA2'!M186),MAX('MDA1'!M186,'MDA2'!M186),D186),0)</f>
        <v>0</v>
      </c>
      <c r="I186" s="73">
        <f>IF(AND(COUNTRY_INFO!H186&gt;0,COUNTRY_INFO!H186&lt;4), IF(G186/D186*100&lt;&gt;0, IF(G186/D186*100&gt;100,100,G186/D186*100), "-"),0)</f>
        <v>0</v>
      </c>
      <c r="J186" s="67">
        <f>COUNTRY_INFO!M186</f>
        <v>0</v>
      </c>
      <c r="K186" s="61"/>
      <c r="L186" s="61"/>
      <c r="M186" s="11">
        <f>MAX('MDA1'!M186,MAX('MDA3'!I186,'MDA3'!L186)+MAX('MDA3'!J186,'MDA3'!M186))</f>
        <v>0</v>
      </c>
      <c r="N186" s="11">
        <f>IF(AND(COUNTRY_INFO!I186&gt;0,COUNTRY_INFO!I186&lt;4),IF(J186&gt;MAX('MDA1'!M186,MAX('MDA3'!I186,'MDA3'!L186)+MAX('MDA3'!J186,'MDA3'!M186)),MAX('MDA1'!M186,MAX('MDA3'!I186,'MDA3'!L186)+MAX('MDA3'!J186,'MDA3'!M186)),J186),0)</f>
        <v>0</v>
      </c>
      <c r="O186" s="73">
        <f>IF(AND(COUNTRY_INFO!I186&gt;0,COUNTRY_INFO!I186&lt;4), IF(M186/J186*100&lt;&gt;0, IF(M186/J186*100&gt;100,100,M186/J186*100), "-"),0)</f>
        <v>0</v>
      </c>
      <c r="P186" s="67">
        <f>COUNTRY_INFO!N186</f>
        <v>0</v>
      </c>
      <c r="Q186" s="61"/>
      <c r="R186" s="61"/>
      <c r="S186" s="11">
        <f>SUM(MAX('MDA2'!J186, 'T1'!L186, MAX(T3_R1!K186, T3_R2!K186)), MAX('MDA1'!K186, 'MDA2'!K186, 'T1'!M186, MAX(T3_R1!L186, T3_R2!L186)), MAX('MDA1'!L186, 'MDA2'!L186, 'T1'!N186, MAX(T3_R1!M186, T3_R2!M186)))</f>
        <v>0</v>
      </c>
      <c r="T186" s="11">
        <f>IF(AND(COUNTRY_INFO!J186&gt;1,COUNTRY_INFO!J186&lt;4),IF(COUNTRY_INFO!E186&gt;MAX('MDA2'!J186,'T1'!L186,MAX(T3_R1!K186,T3_R2!K186)),MAX('MDA2'!J186,'T1'!L186,MAX(T3_R1!K186,T3_R2!K186)),COUNTRY_INFO!E186),0)</f>
        <v>0</v>
      </c>
      <c r="U186" s="217">
        <f>IF(AND(COUNTRY_INFO!J186&gt;1,COUNTRY_INFO!J186&lt;4), IF(T186/COUNTRY_INFO!E186*100&lt;&gt;0, IF(T186/COUNTRY_INFO!E186*100&gt;100,100,T186/COUNTRY_INFO!E186*100), "-"),0)</f>
        <v>0</v>
      </c>
      <c r="V186" s="11">
        <f>IF(AND(COUNTRY_INFO!J186&gt;1,COUNTRY_INFO!J186&lt;4),IF(COUNTRY_INFO!F186&gt;MAX('MDA1'!K186,'MDA2'!K186,'T1'!M186,MAX(T3_R1!L186,T3_R2!L186)),MAX('MDA1'!K186,'MDA2'!K186,'T1'!M186,MAX(T3_R1!L186,T3_R2!L186)),COUNTRY_INFO!F186),0)</f>
        <v>0</v>
      </c>
      <c r="W186" s="217">
        <f>IF(AND(COUNTRY_INFO!J186&gt;1,COUNTRY_INFO!J186&lt;4), IF(V186/COUNTRY_INFO!F186*100&lt;&gt;0, IF(V186/COUNTRY_INFO!F186*100&gt;100,100,V186/COUNTRY_INFO!F186*100), "-"),0)</f>
        <v>0</v>
      </c>
      <c r="X186" s="11">
        <f t="shared" si="19"/>
        <v>0</v>
      </c>
      <c r="Y186" s="73">
        <f>IF(AND(COUNTRY_INFO!J186&gt;1,COUNTRY_INFO!J186&lt;4), IF(S186/P186*100&lt;&gt;0, IF(X186/P186*100&gt;100,100,X186/P186*100), "-"),0)</f>
        <v>0</v>
      </c>
      <c r="Z186" s="67">
        <f>COUNTRY_INFO!O186</f>
        <v>36832.5</v>
      </c>
      <c r="AA186" s="61"/>
      <c r="AB186" s="61"/>
      <c r="AC186" s="11">
        <f>MAX('T1'!L186,'T2'!J186)+MAX('T1'!M186,'T2'!K186)+MAX('T1'!N186,'T2'!L186)</f>
        <v>37869</v>
      </c>
      <c r="AD186" s="11">
        <f>IF(COUNTRY_INFO!K186=1,IF(COUNTRY_INFO!F186*0.33&gt;MAX('T1'!M186,'T2'!K186),MAX('T1'!M186,'T2'!K186),COUNTRY_INFO!F186*0.33),IF(COUNTRY_INFO!K186=2,IF(COUNTRY_INFO!F186*0.5&gt;MAX('T1'!M186,'T2'!K186),MAX('T1'!M186,'T2'!K186),COUNTRY_INFO!F186*0.5),IF(COUNTRY_INFO!K186=3,IF(COUNTRY_INFO!F186&gt;MAX('T1'!M186,'T2'!K186),MAX('T1'!M186,'T2'!K186),COUNTRY_INFO!F186),0)))</f>
        <v>20585.5</v>
      </c>
      <c r="AE186" s="217">
        <f>IF(AND(COUNTRY_INFO!K186&gt;0,COUNTRY_INFO!K186&lt;4),IF(Z186&gt;0,IF(COUNTRY_INFO!K186=1, AD186/(COUNTRY_INFO!F186*0.33)*100, IF(COUNTRY_INFO!K186=2, AD186/(COUNTRY_INFO!F186*0.5)*100, IF(COUNTRY_INFO!K186=3, AD186/COUNTRY_INFO!F186*100))),"-"),0)</f>
        <v>100</v>
      </c>
      <c r="AF186" s="11">
        <f>IF(COUNTRY_INFO!K186=2,IF(COUNTRY_INFO!G186*0.2&gt;MAX('T1'!N186,'T2'!L186),MAX('T1'!N186,'T2'!L186),COUNTRY_INFO!G186*0.2),IF(COUNTRY_INFO!K186=3,IF(COUNTRY_INFO!G186&gt;MAX('T1'!N186,'T2'!L186),MAX('T1'!N186,'T2'!L186),COUNTRY_INFO!G186),0))</f>
        <v>0</v>
      </c>
      <c r="AG186" s="217">
        <f>IF(AND(COUNTRY_INFO!K186&gt;0,COUNTRY_INFO!K186&lt;4),IF(Z186&gt;0,IF(COUNTRY_INFO!K186=1, 0, IF(COUNTRY_INFO!K186=2, AF186/(COUNTRY_INFO!G186*0.2)*100, IF(COUNTRY_INFO!K186=3, AF186/COUNTRY_INFO!G186*100))),"-"),0)</f>
        <v>0</v>
      </c>
      <c r="AH186" s="11">
        <f t="shared" si="20"/>
        <v>20585.5</v>
      </c>
      <c r="AI186" s="73">
        <f>IF(AND(COUNTRY_INFO!K186&gt;0,COUNTRY_INFO!K186&lt;4), IF(AC186/Z186*100&lt;&gt;0, IF(AH186/Z186*100&gt;100,100,AH186/Z186*100), "-"),0)</f>
        <v>55.889499762438064</v>
      </c>
      <c r="AJ186" s="261"/>
      <c r="AK186" s="260">
        <f>IF(AND(D186&lt;&gt;0, D186&lt;&gt;"Unknown",D186&lt;&gt;"Stopped",D186&lt;&gt;"Not required"),D186/COUNTRY_INFO!D186, 0)</f>
        <v>0</v>
      </c>
      <c r="AL186" s="260">
        <f>IF(AND(J186&lt;&gt;0,J186&lt;&gt;"Unknown",J186&lt;&gt;"Stopped",J186&lt;&gt;"Not required"),J186/COUNTRY_INFO!D186, 0)</f>
        <v>0</v>
      </c>
      <c r="AM186" s="260">
        <f>IF(AND(P186&lt;&gt;0,P186&lt;&gt;"Unknown",P186&lt;&gt;"Not required"),P186/(COUNTRY_INFO!E186+COUNTRY_INFO!F186), 0)</f>
        <v>0</v>
      </c>
      <c r="AN186" s="260">
        <f>IF(AND(Z186&lt;&gt;0,Z186&lt;&gt;"Unknown",Z186&lt;&gt;"Not required"),IF(COUNTRY_INFO!K186=1,1,IF(COUNTRY_INFO!K186=2,0.5*COUNTRY_INFO!F186/(0.5*COUNTRY_INFO!F186+0.2*COUNTRY_INFO!G186),IF(COUNTRY_INFO!K186=3,COUNTRY_INFO!F186/(COUNTRY_INFO!F186+COUNTRY_INFO!G186)))),0)</f>
        <v>0.55889499762438066</v>
      </c>
      <c r="AO186" s="260">
        <f>IF(AND(Z186&lt;&gt;0,Z186&lt;&gt;"Unknown",Z186&lt;&gt;"Not required"),IF(COUNTRY_INFO!K186=1,0,IF(COUNTRY_INFO!K186=2,0.2*COUNTRY_INFO!G186/(0.5*COUNTRY_INFO!F186+0.2*COUNTRY_INFO!G186),IF(COUNTRY_INFO!K186=3,COUNTRY_INFO!G186/(COUNTRY_INFO!F186+COUNTRY_INFO!G186)))),0)</f>
        <v>0.44110500237561934</v>
      </c>
      <c r="AP186" s="259">
        <f>MAX(COUNTRY_INFO!D186*AK186*PROFILE!$G$7,COUNTRY_INFO!D186*AL186*PROFILE!$G$7)</f>
        <v>0</v>
      </c>
      <c r="AQ186" s="259">
        <f>MAX(COUNTRY_INFO!D186*AK186*PROFILE!$G$8,COUNTRY_INFO!D186*AL186*PROFILE!$G$8,COUNTRY_INFO!D186*AM186*PROFILE!$G$8)</f>
        <v>0</v>
      </c>
      <c r="AR186" s="259">
        <f>MAX(COUNTRY_INFO!D186*AK186*PROFILE!$G$9,COUNTRY_INFO!D186*AL186*PROFILE!$G$9,COUNTRY_INFO!D186*AM186*PROFILE!$G$9,IF(AND(DISTRICT!Z186&lt;&gt;"Unknown",Z186&lt;&gt;"Not required"),COUNTRY_INFO!O186*DISTRICT!AN186,0))</f>
        <v>20585.5</v>
      </c>
      <c r="AS186" s="259">
        <f>MAX(COUNTRY_INFO!D186*AK186*PROFILE!$G$10,COUNTRY_INFO!D186*AL186*PROFILE!$G$10,IF(AND(DISTRICT!Z186&lt;&gt;"Unknown",Z186&lt;&gt;"Not required"),COUNTRY_INFO!O186*DISTRICT!AO186,0))</f>
        <v>16247</v>
      </c>
      <c r="AT186" s="259">
        <f t="shared" si="21"/>
        <v>36832.5</v>
      </c>
      <c r="AU186" s="258" t="str">
        <f t="shared" si="16"/>
        <v>Y</v>
      </c>
      <c r="AV186" s="259">
        <f>MAX('MDA2'!J186,'T1'!L186,'T2'!J186,T3_R1!K186,T3_R2!K186)</f>
        <v>0</v>
      </c>
      <c r="AW186" s="259">
        <f>MAX('MDA1'!K186,'MDA2'!K186,'MDA3'!I186,'MDA3'!L186,'T1'!M186,'T2'!K186,T3_R1!L186,T3_R2!L186)</f>
        <v>37869</v>
      </c>
      <c r="AX186" s="259">
        <f>MAX('MDA1'!L186,'MDA2'!L186,'MDA3'!J186,'MDA3'!M186,'T1'!N186,'T2'!L186,T3_R1!M186,T3_R2!M186)</f>
        <v>0</v>
      </c>
      <c r="AY186" s="259">
        <f t="shared" si="22"/>
        <v>37869</v>
      </c>
      <c r="AZ186" s="259">
        <f>MAX('MDA2'!J186,T186)</f>
        <v>0</v>
      </c>
      <c r="BA186" s="259">
        <f>MAX('MDA1'!K186,'MDA2'!K186,'MDA3'!I186,'MDA3'!L186,V186,AD186)</f>
        <v>20585.5</v>
      </c>
      <c r="BB186" s="259">
        <f>MAX('MDA1'!L186,'MDA2'!L186,'MDA3'!J186,'MDA3'!M186,AF186)</f>
        <v>0</v>
      </c>
      <c r="BC186" s="259">
        <f t="shared" si="17"/>
        <v>20585.5</v>
      </c>
      <c r="BD186" s="260">
        <f t="shared" si="18"/>
        <v>55.889499762438064</v>
      </c>
    </row>
    <row r="187" spans="1:56" x14ac:dyDescent="0.2">
      <c r="A187" s="10" t="str">
        <f>IF(COUNTRY_INFO!A187=0," ",COUNTRY_INFO!A187)</f>
        <v>Ethiopia</v>
      </c>
      <c r="B187" s="10" t="str">
        <f>IF(COUNTRY_INFO!B187=0," ",COUNTRY_INFO!B187)</f>
        <v>AmharaSouth Wello</v>
      </c>
      <c r="C187" s="87" t="str">
        <f>IF(COUNTRY_INFO!C187=0," ",COUNTRY_INFO!C187)</f>
        <v>Tenta</v>
      </c>
      <c r="D187" s="67">
        <f>COUNTRY_INFO!L187</f>
        <v>0</v>
      </c>
      <c r="E187" s="61"/>
      <c r="F187" s="61"/>
      <c r="G187" s="11">
        <f>MAX('MDA1'!M187,'MDA2'!M187)</f>
        <v>0</v>
      </c>
      <c r="H187" s="11">
        <f>IF(AND(COUNTRY_INFO!H187&gt;0,COUNTRY_INFO!H187&lt;4),IF(D187&gt;MAX('MDA1'!M187,'MDA2'!M187),MAX('MDA1'!M187,'MDA2'!M187),D187),0)</f>
        <v>0</v>
      </c>
      <c r="I187" s="73">
        <f>IF(AND(COUNTRY_INFO!H187&gt;0,COUNTRY_INFO!H187&lt;4), IF(G187/D187*100&lt;&gt;0, IF(G187/D187*100&gt;100,100,G187/D187*100), "-"),0)</f>
        <v>0</v>
      </c>
      <c r="J187" s="67">
        <f>COUNTRY_INFO!M187</f>
        <v>0</v>
      </c>
      <c r="K187" s="61"/>
      <c r="L187" s="61"/>
      <c r="M187" s="11">
        <f>MAX('MDA1'!M187,MAX('MDA3'!I187,'MDA3'!L187)+MAX('MDA3'!J187,'MDA3'!M187))</f>
        <v>0</v>
      </c>
      <c r="N187" s="11">
        <f>IF(AND(COUNTRY_INFO!I187&gt;0,COUNTRY_INFO!I187&lt;4),IF(J187&gt;MAX('MDA1'!M187,MAX('MDA3'!I187,'MDA3'!L187)+MAX('MDA3'!J187,'MDA3'!M187)),MAX('MDA1'!M187,MAX('MDA3'!I187,'MDA3'!L187)+MAX('MDA3'!J187,'MDA3'!M187)),J187),0)</f>
        <v>0</v>
      </c>
      <c r="O187" s="73">
        <f>IF(AND(COUNTRY_INFO!I187&gt;0,COUNTRY_INFO!I187&lt;4), IF(M187/J187*100&lt;&gt;0, IF(M187/J187*100&gt;100,100,M187/J187*100), "-"),0)</f>
        <v>0</v>
      </c>
      <c r="P187" s="67">
        <f>COUNTRY_INFO!N187</f>
        <v>0</v>
      </c>
      <c r="Q187" s="61"/>
      <c r="R187" s="61"/>
      <c r="S187" s="11">
        <f>SUM(MAX('MDA2'!J187, 'T1'!L187, MAX(T3_R1!K187, T3_R2!K187)), MAX('MDA1'!K187, 'MDA2'!K187, 'T1'!M187, MAX(T3_R1!L187, T3_R2!L187)), MAX('MDA1'!L187, 'MDA2'!L187, 'T1'!N187, MAX(T3_R1!M187, T3_R2!M187)))</f>
        <v>0</v>
      </c>
      <c r="T187" s="11">
        <f>IF(AND(COUNTRY_INFO!J187&gt;1,COUNTRY_INFO!J187&lt;4),IF(COUNTRY_INFO!E187&gt;MAX('MDA2'!J187,'T1'!L187,MAX(T3_R1!K187,T3_R2!K187)),MAX('MDA2'!J187,'T1'!L187,MAX(T3_R1!K187,T3_R2!K187)),COUNTRY_INFO!E187),0)</f>
        <v>0</v>
      </c>
      <c r="U187" s="217">
        <f>IF(AND(COUNTRY_INFO!J187&gt;1,COUNTRY_INFO!J187&lt;4), IF(T187/COUNTRY_INFO!E187*100&lt;&gt;0, IF(T187/COUNTRY_INFO!E187*100&gt;100,100,T187/COUNTRY_INFO!E187*100), "-"),0)</f>
        <v>0</v>
      </c>
      <c r="V187" s="11">
        <f>IF(AND(COUNTRY_INFO!J187&gt;1,COUNTRY_INFO!J187&lt;4),IF(COUNTRY_INFO!F187&gt;MAX('MDA1'!K187,'MDA2'!K187,'T1'!M187,MAX(T3_R1!L187,T3_R2!L187)),MAX('MDA1'!K187,'MDA2'!K187,'T1'!M187,MAX(T3_R1!L187,T3_R2!L187)),COUNTRY_INFO!F187),0)</f>
        <v>0</v>
      </c>
      <c r="W187" s="217">
        <f>IF(AND(COUNTRY_INFO!J187&gt;1,COUNTRY_INFO!J187&lt;4), IF(V187/COUNTRY_INFO!F187*100&lt;&gt;0, IF(V187/COUNTRY_INFO!F187*100&gt;100,100,V187/COUNTRY_INFO!F187*100), "-"),0)</f>
        <v>0</v>
      </c>
      <c r="X187" s="11">
        <f t="shared" si="19"/>
        <v>0</v>
      </c>
      <c r="Y187" s="73">
        <f>IF(AND(COUNTRY_INFO!J187&gt;1,COUNTRY_INFO!J187&lt;4), IF(S187/P187*100&lt;&gt;0, IF(X187/P187*100&gt;100,100,X187/P187*100), "-"),0)</f>
        <v>0</v>
      </c>
      <c r="Z187" s="67">
        <f>COUNTRY_INFO!O187</f>
        <v>0</v>
      </c>
      <c r="AA187" s="61"/>
      <c r="AB187" s="61"/>
      <c r="AC187" s="11">
        <f>MAX('T1'!L187,'T2'!J187)+MAX('T1'!M187,'T2'!K187)+MAX('T1'!N187,'T2'!L187)</f>
        <v>0</v>
      </c>
      <c r="AD187" s="11">
        <f>IF(COUNTRY_INFO!K187=1,IF(COUNTRY_INFO!F187*0.33&gt;MAX('T1'!M187,'T2'!K187),MAX('T1'!M187,'T2'!K187),COUNTRY_INFO!F187*0.33),IF(COUNTRY_INFO!K187=2,IF(COUNTRY_INFO!F187*0.5&gt;MAX('T1'!M187,'T2'!K187),MAX('T1'!M187,'T2'!K187),COUNTRY_INFO!F187*0.5),IF(COUNTRY_INFO!K187=3,IF(COUNTRY_INFO!F187&gt;MAX('T1'!M187,'T2'!K187),MAX('T1'!M187,'T2'!K187),COUNTRY_INFO!F187),0)))</f>
        <v>0</v>
      </c>
      <c r="AE187" s="217">
        <f>IF(AND(COUNTRY_INFO!K187&gt;0,COUNTRY_INFO!K187&lt;4),IF(Z187&gt;0,IF(COUNTRY_INFO!K187=1, AD187/(COUNTRY_INFO!F187*0.33)*100, IF(COUNTRY_INFO!K187=2, AD187/(COUNTRY_INFO!F187*0.5)*100, IF(COUNTRY_INFO!K187=3, AD187/COUNTRY_INFO!F187*100))),"-"),0)</f>
        <v>0</v>
      </c>
      <c r="AF187" s="11">
        <f>IF(COUNTRY_INFO!K187=2,IF(COUNTRY_INFO!G187*0.2&gt;MAX('T1'!N187,'T2'!L187),MAX('T1'!N187,'T2'!L187),COUNTRY_INFO!G187*0.2),IF(COUNTRY_INFO!K187=3,IF(COUNTRY_INFO!G187&gt;MAX('T1'!N187,'T2'!L187),MAX('T1'!N187,'T2'!L187),COUNTRY_INFO!G187),0))</f>
        <v>0</v>
      </c>
      <c r="AG187" s="217">
        <f>IF(AND(COUNTRY_INFO!K187&gt;0,COUNTRY_INFO!K187&lt;4),IF(Z187&gt;0,IF(COUNTRY_INFO!K187=1, 0, IF(COUNTRY_INFO!K187=2, AF187/(COUNTRY_INFO!G187*0.2)*100, IF(COUNTRY_INFO!K187=3, AF187/COUNTRY_INFO!G187*100))),"-"),0)</f>
        <v>0</v>
      </c>
      <c r="AH187" s="11">
        <f t="shared" si="20"/>
        <v>0</v>
      </c>
      <c r="AI187" s="73">
        <f>IF(AND(COUNTRY_INFO!K187&gt;0,COUNTRY_INFO!K187&lt;4), IF(AC187/Z187*100&lt;&gt;0, IF(AH187/Z187*100&gt;100,100,AH187/Z187*100), "-"),0)</f>
        <v>0</v>
      </c>
      <c r="AJ187" s="261"/>
      <c r="AK187" s="260">
        <f>IF(AND(D187&lt;&gt;0, D187&lt;&gt;"Unknown",D187&lt;&gt;"Stopped",D187&lt;&gt;"Not required"),D187/COUNTRY_INFO!D187, 0)</f>
        <v>0</v>
      </c>
      <c r="AL187" s="260">
        <f>IF(AND(J187&lt;&gt;0,J187&lt;&gt;"Unknown",J187&lt;&gt;"Stopped",J187&lt;&gt;"Not required"),J187/COUNTRY_INFO!D187, 0)</f>
        <v>0</v>
      </c>
      <c r="AM187" s="260">
        <f>IF(AND(P187&lt;&gt;0,P187&lt;&gt;"Unknown",P187&lt;&gt;"Not required"),P187/(COUNTRY_INFO!E187+COUNTRY_INFO!F187), 0)</f>
        <v>0</v>
      </c>
      <c r="AN187" s="260">
        <f>IF(AND(Z187&lt;&gt;0,Z187&lt;&gt;"Unknown",Z187&lt;&gt;"Not required"),IF(COUNTRY_INFO!K187=1,1,IF(COUNTRY_INFO!K187=2,0.5*COUNTRY_INFO!F187/(0.5*COUNTRY_INFO!F187+0.2*COUNTRY_INFO!G187),IF(COUNTRY_INFO!K187=3,COUNTRY_INFO!F187/(COUNTRY_INFO!F187+COUNTRY_INFO!G187)))),0)</f>
        <v>0</v>
      </c>
      <c r="AO187" s="260">
        <f>IF(AND(Z187&lt;&gt;0,Z187&lt;&gt;"Unknown",Z187&lt;&gt;"Not required"),IF(COUNTRY_INFO!K187=1,0,IF(COUNTRY_INFO!K187=2,0.2*COUNTRY_INFO!G187/(0.5*COUNTRY_INFO!F187+0.2*COUNTRY_INFO!G187),IF(COUNTRY_INFO!K187=3,COUNTRY_INFO!G187/(COUNTRY_INFO!F187+COUNTRY_INFO!G187)))),0)</f>
        <v>0</v>
      </c>
      <c r="AP187" s="259">
        <f>MAX(COUNTRY_INFO!D187*AK187*PROFILE!$G$7,COUNTRY_INFO!D187*AL187*PROFILE!$G$7)</f>
        <v>0</v>
      </c>
      <c r="AQ187" s="259">
        <f>MAX(COUNTRY_INFO!D187*AK187*PROFILE!$G$8,COUNTRY_INFO!D187*AL187*PROFILE!$G$8,COUNTRY_INFO!D187*AM187*PROFILE!$G$8)</f>
        <v>0</v>
      </c>
      <c r="AR187" s="259">
        <f>MAX(COUNTRY_INFO!D187*AK187*PROFILE!$G$9,COUNTRY_INFO!D187*AL187*PROFILE!$G$9,COUNTRY_INFO!D187*AM187*PROFILE!$G$9,IF(AND(DISTRICT!Z187&lt;&gt;"Unknown",Z187&lt;&gt;"Not required"),COUNTRY_INFO!O187*DISTRICT!AN187,0))</f>
        <v>0</v>
      </c>
      <c r="AS187" s="259">
        <f>MAX(COUNTRY_INFO!D187*AK187*PROFILE!$G$10,COUNTRY_INFO!D187*AL187*PROFILE!$G$10,IF(AND(DISTRICT!Z187&lt;&gt;"Unknown",Z187&lt;&gt;"Not required"),COUNTRY_INFO!O187*DISTRICT!AO187,0))</f>
        <v>0</v>
      </c>
      <c r="AT187" s="259">
        <f t="shared" si="21"/>
        <v>0</v>
      </c>
      <c r="AU187" s="258">
        <f t="shared" si="16"/>
        <v>0</v>
      </c>
      <c r="AV187" s="259">
        <f>MAX('MDA2'!J187,'T1'!L187,'T2'!J187,T3_R1!K187,T3_R2!K187)</f>
        <v>0</v>
      </c>
      <c r="AW187" s="259">
        <f>MAX('MDA1'!K187,'MDA2'!K187,'MDA3'!I187,'MDA3'!L187,'T1'!M187,'T2'!K187,T3_R1!L187,T3_R2!L187)</f>
        <v>0</v>
      </c>
      <c r="AX187" s="259">
        <f>MAX('MDA1'!L187,'MDA2'!L187,'MDA3'!J187,'MDA3'!M187,'T1'!N187,'T2'!L187,T3_R1!M187,T3_R2!M187)</f>
        <v>0</v>
      </c>
      <c r="AY187" s="259">
        <f t="shared" si="22"/>
        <v>0</v>
      </c>
      <c r="AZ187" s="259">
        <f>MAX('MDA2'!J187,T187)</f>
        <v>0</v>
      </c>
      <c r="BA187" s="259">
        <f>MAX('MDA1'!K187,'MDA2'!K187,'MDA3'!I187,'MDA3'!L187,V187,AD187)</f>
        <v>0</v>
      </c>
      <c r="BB187" s="259">
        <f>MAX('MDA1'!L187,'MDA2'!L187,'MDA3'!J187,'MDA3'!M187,AF187)</f>
        <v>0</v>
      </c>
      <c r="BC187" s="259">
        <f t="shared" si="17"/>
        <v>0</v>
      </c>
      <c r="BD187" s="260">
        <f t="shared" si="18"/>
        <v>0</v>
      </c>
    </row>
    <row r="188" spans="1:56" x14ac:dyDescent="0.2">
      <c r="A188" s="10" t="str">
        <f>IF(COUNTRY_INFO!A188=0," ",COUNTRY_INFO!A188)</f>
        <v>Ethiopia</v>
      </c>
      <c r="B188" s="10" t="str">
        <f>IF(COUNTRY_INFO!B188=0," ",COUNTRY_INFO!B188)</f>
        <v>AmharaSouth Wello</v>
      </c>
      <c r="C188" s="87" t="str">
        <f>IF(COUNTRY_INFO!C188=0," ",COUNTRY_INFO!C188)</f>
        <v>Wegdy</v>
      </c>
      <c r="D188" s="67">
        <f>COUNTRY_INFO!L188</f>
        <v>0</v>
      </c>
      <c r="E188" s="61"/>
      <c r="F188" s="61"/>
      <c r="G188" s="11">
        <f>MAX('MDA1'!M188,'MDA2'!M188)</f>
        <v>0</v>
      </c>
      <c r="H188" s="11">
        <f>IF(AND(COUNTRY_INFO!H188&gt;0,COUNTRY_INFO!H188&lt;4),IF(D188&gt;MAX('MDA1'!M188,'MDA2'!M188),MAX('MDA1'!M188,'MDA2'!M188),D188),0)</f>
        <v>0</v>
      </c>
      <c r="I188" s="73">
        <f>IF(AND(COUNTRY_INFO!H188&gt;0,COUNTRY_INFO!H188&lt;4), IF(G188/D188*100&lt;&gt;0, IF(G188/D188*100&gt;100,100,G188/D188*100), "-"),0)</f>
        <v>0</v>
      </c>
      <c r="J188" s="67">
        <f>COUNTRY_INFO!M188</f>
        <v>0</v>
      </c>
      <c r="K188" s="61"/>
      <c r="L188" s="61"/>
      <c r="M188" s="11">
        <f>MAX('MDA1'!M188,MAX('MDA3'!I188,'MDA3'!L188)+MAX('MDA3'!J188,'MDA3'!M188))</f>
        <v>0</v>
      </c>
      <c r="N188" s="11">
        <f>IF(AND(COUNTRY_INFO!I188&gt;0,COUNTRY_INFO!I188&lt;4),IF(J188&gt;MAX('MDA1'!M188,MAX('MDA3'!I188,'MDA3'!L188)+MAX('MDA3'!J188,'MDA3'!M188)),MAX('MDA1'!M188,MAX('MDA3'!I188,'MDA3'!L188)+MAX('MDA3'!J188,'MDA3'!M188)),J188),0)</f>
        <v>0</v>
      </c>
      <c r="O188" s="73">
        <f>IF(AND(COUNTRY_INFO!I188&gt;0,COUNTRY_INFO!I188&lt;4), IF(M188/J188*100&lt;&gt;0, IF(M188/J188*100&gt;100,100,M188/J188*100), "-"),0)</f>
        <v>0</v>
      </c>
      <c r="P188" s="67">
        <f>COUNTRY_INFO!N188</f>
        <v>0</v>
      </c>
      <c r="Q188" s="61"/>
      <c r="R188" s="61"/>
      <c r="S188" s="11">
        <f>SUM(MAX('MDA2'!J188, 'T1'!L188, MAX(T3_R1!K188, T3_R2!K188)), MAX('MDA1'!K188, 'MDA2'!K188, 'T1'!M188, MAX(T3_R1!L188, T3_R2!L188)), MAX('MDA1'!L188, 'MDA2'!L188, 'T1'!N188, MAX(T3_R1!M188, T3_R2!M188)))</f>
        <v>0</v>
      </c>
      <c r="T188" s="11">
        <f>IF(AND(COUNTRY_INFO!J188&gt;1,COUNTRY_INFO!J188&lt;4),IF(COUNTRY_INFO!E188&gt;MAX('MDA2'!J188,'T1'!L188,MAX(T3_R1!K188,T3_R2!K188)),MAX('MDA2'!J188,'T1'!L188,MAX(T3_R1!K188,T3_R2!K188)),COUNTRY_INFO!E188),0)</f>
        <v>0</v>
      </c>
      <c r="U188" s="217">
        <f>IF(AND(COUNTRY_INFO!J188&gt;1,COUNTRY_INFO!J188&lt;4), IF(T188/COUNTRY_INFO!E188*100&lt;&gt;0, IF(T188/COUNTRY_INFO!E188*100&gt;100,100,T188/COUNTRY_INFO!E188*100), "-"),0)</f>
        <v>0</v>
      </c>
      <c r="V188" s="11">
        <f>IF(AND(COUNTRY_INFO!J188&gt;1,COUNTRY_INFO!J188&lt;4),IF(COUNTRY_INFO!F188&gt;MAX('MDA1'!K188,'MDA2'!K188,'T1'!M188,MAX(T3_R1!L188,T3_R2!L188)),MAX('MDA1'!K188,'MDA2'!K188,'T1'!M188,MAX(T3_R1!L188,T3_R2!L188)),COUNTRY_INFO!F188),0)</f>
        <v>0</v>
      </c>
      <c r="W188" s="217">
        <f>IF(AND(COUNTRY_INFO!J188&gt;1,COUNTRY_INFO!J188&lt;4), IF(V188/COUNTRY_INFO!F188*100&lt;&gt;0, IF(V188/COUNTRY_INFO!F188*100&gt;100,100,V188/COUNTRY_INFO!F188*100), "-"),0)</f>
        <v>0</v>
      </c>
      <c r="X188" s="11">
        <f t="shared" si="19"/>
        <v>0</v>
      </c>
      <c r="Y188" s="73">
        <f>IF(AND(COUNTRY_INFO!J188&gt;1,COUNTRY_INFO!J188&lt;4), IF(S188/P188*100&lt;&gt;0, IF(X188/P188*100&gt;100,100,X188/P188*100), "-"),0)</f>
        <v>0</v>
      </c>
      <c r="Z188" s="67">
        <f>COUNTRY_INFO!O188</f>
        <v>15076.380000000001</v>
      </c>
      <c r="AA188" s="61"/>
      <c r="AB188" s="61"/>
      <c r="AC188" s="11">
        <f>MAX('T1'!L188,'T2'!J188)+MAX('T1'!M188,'T2'!K188)+MAX('T1'!N188,'T2'!L188)</f>
        <v>0</v>
      </c>
      <c r="AD188" s="11">
        <f>IF(COUNTRY_INFO!K188=1,IF(COUNTRY_INFO!F188*0.33&gt;MAX('T1'!M188,'T2'!K188),MAX('T1'!M188,'T2'!K188),COUNTRY_INFO!F188*0.33),IF(COUNTRY_INFO!K188=2,IF(COUNTRY_INFO!F188*0.5&gt;MAX('T1'!M188,'T2'!K188),MAX('T1'!M188,'T2'!K188),COUNTRY_INFO!F188*0.5),IF(COUNTRY_INFO!K188=3,IF(COUNTRY_INFO!F188&gt;MAX('T1'!M188,'T2'!K188),MAX('T1'!M188,'T2'!K188),COUNTRY_INFO!F188),0)))</f>
        <v>0</v>
      </c>
      <c r="AE188" s="217">
        <f>IF(AND(COUNTRY_INFO!K188&gt;0,COUNTRY_INFO!K188&lt;4),IF(Z188&gt;0,IF(COUNTRY_INFO!K188=1, AD188/(COUNTRY_INFO!F188*0.33)*100, IF(COUNTRY_INFO!K188=2, AD188/(COUNTRY_INFO!F188*0.5)*100, IF(COUNTRY_INFO!K188=3, AD188/COUNTRY_INFO!F188*100))),"-"),0)</f>
        <v>0</v>
      </c>
      <c r="AF188" s="11">
        <f>IF(COUNTRY_INFO!K188=2,IF(COUNTRY_INFO!G188*0.2&gt;MAX('T1'!N188,'T2'!L188),MAX('T1'!N188,'T2'!L188),COUNTRY_INFO!G188*0.2),IF(COUNTRY_INFO!K188=3,IF(COUNTRY_INFO!G188&gt;MAX('T1'!N188,'T2'!L188),MAX('T1'!N188,'T2'!L188),COUNTRY_INFO!G188),0))</f>
        <v>0</v>
      </c>
      <c r="AG188" s="217">
        <f>IF(AND(COUNTRY_INFO!K188&gt;0,COUNTRY_INFO!K188&lt;4),IF(Z188&gt;0,IF(COUNTRY_INFO!K188=1, 0, IF(COUNTRY_INFO!K188=2, AF188/(COUNTRY_INFO!G188*0.2)*100, IF(COUNTRY_INFO!K188=3, AF188/COUNTRY_INFO!G188*100))),"-"),0)</f>
        <v>0</v>
      </c>
      <c r="AH188" s="11">
        <f t="shared" si="20"/>
        <v>0</v>
      </c>
      <c r="AI188" s="73" t="str">
        <f>IF(AND(COUNTRY_INFO!K188&gt;0,COUNTRY_INFO!K188&lt;4), IF(AC188/Z188*100&lt;&gt;0, IF(AH188/Z188*100&gt;100,100,AH188/Z188*100), "-"),0)</f>
        <v>-</v>
      </c>
      <c r="AJ188" s="261"/>
      <c r="AK188" s="260">
        <f>IF(AND(D188&lt;&gt;0, D188&lt;&gt;"Unknown",D188&lt;&gt;"Stopped",D188&lt;&gt;"Not required"),D188/COUNTRY_INFO!D188, 0)</f>
        <v>0</v>
      </c>
      <c r="AL188" s="260">
        <f>IF(AND(J188&lt;&gt;0,J188&lt;&gt;"Unknown",J188&lt;&gt;"Stopped",J188&lt;&gt;"Not required"),J188/COUNTRY_INFO!D188, 0)</f>
        <v>0</v>
      </c>
      <c r="AM188" s="260">
        <f>IF(AND(P188&lt;&gt;0,P188&lt;&gt;"Unknown",P188&lt;&gt;"Not required"),P188/(COUNTRY_INFO!E188+COUNTRY_INFO!F188), 0)</f>
        <v>0</v>
      </c>
      <c r="AN188" s="260">
        <f>IF(AND(Z188&lt;&gt;0,Z188&lt;&gt;"Unknown",Z188&lt;&gt;"Not required"),IF(COUNTRY_INFO!K188=1,1,IF(COUNTRY_INFO!K188=2,0.5*COUNTRY_INFO!F188/(0.5*COUNTRY_INFO!F188+0.2*COUNTRY_INFO!G188),IF(COUNTRY_INFO!K188=3,COUNTRY_INFO!F188/(COUNTRY_INFO!F188+COUNTRY_INFO!G188)))),0)</f>
        <v>1</v>
      </c>
      <c r="AO188" s="260">
        <f>IF(AND(Z188&lt;&gt;0,Z188&lt;&gt;"Unknown",Z188&lt;&gt;"Not required"),IF(COUNTRY_INFO!K188=1,0,IF(COUNTRY_INFO!K188=2,0.2*COUNTRY_INFO!G188/(0.5*COUNTRY_INFO!F188+0.2*COUNTRY_INFO!G188),IF(COUNTRY_INFO!K188=3,COUNTRY_INFO!G188/(COUNTRY_INFO!F188+COUNTRY_INFO!G188)))),0)</f>
        <v>0</v>
      </c>
      <c r="AP188" s="259">
        <f>MAX(COUNTRY_INFO!D188*AK188*PROFILE!$G$7,COUNTRY_INFO!D188*AL188*PROFILE!$G$7)</f>
        <v>0</v>
      </c>
      <c r="AQ188" s="259">
        <f>MAX(COUNTRY_INFO!D188*AK188*PROFILE!$G$8,COUNTRY_INFO!D188*AL188*PROFILE!$G$8,COUNTRY_INFO!D188*AM188*PROFILE!$G$8)</f>
        <v>0</v>
      </c>
      <c r="AR188" s="259">
        <f>MAX(COUNTRY_INFO!D188*AK188*PROFILE!$G$9,COUNTRY_INFO!D188*AL188*PROFILE!$G$9,COUNTRY_INFO!D188*AM188*PROFILE!$G$9,IF(AND(DISTRICT!Z188&lt;&gt;"Unknown",Z188&lt;&gt;"Not required"),COUNTRY_INFO!O188*DISTRICT!AN188,0))</f>
        <v>15076.380000000001</v>
      </c>
      <c r="AS188" s="259">
        <f>MAX(COUNTRY_INFO!D188*AK188*PROFILE!$G$10,COUNTRY_INFO!D188*AL188*PROFILE!$G$10,IF(AND(DISTRICT!Z188&lt;&gt;"Unknown",Z188&lt;&gt;"Not required"),COUNTRY_INFO!O188*DISTRICT!AO188,0))</f>
        <v>0</v>
      </c>
      <c r="AT188" s="259">
        <f t="shared" si="21"/>
        <v>15076.380000000001</v>
      </c>
      <c r="AU188" s="258">
        <f t="shared" si="16"/>
        <v>0</v>
      </c>
      <c r="AV188" s="259">
        <f>MAX('MDA2'!J188,'T1'!L188,'T2'!J188,T3_R1!K188,T3_R2!K188)</f>
        <v>0</v>
      </c>
      <c r="AW188" s="259">
        <f>MAX('MDA1'!K188,'MDA2'!K188,'MDA3'!I188,'MDA3'!L188,'T1'!M188,'T2'!K188,T3_R1!L188,T3_R2!L188)</f>
        <v>0</v>
      </c>
      <c r="AX188" s="259">
        <f>MAX('MDA1'!L188,'MDA2'!L188,'MDA3'!J188,'MDA3'!M188,'T1'!N188,'T2'!L188,T3_R1!M188,T3_R2!M188)</f>
        <v>0</v>
      </c>
      <c r="AY188" s="259">
        <f t="shared" si="22"/>
        <v>0</v>
      </c>
      <c r="AZ188" s="259">
        <f>MAX('MDA2'!J188,T188)</f>
        <v>0</v>
      </c>
      <c r="BA188" s="259">
        <f>MAX('MDA1'!K188,'MDA2'!K188,'MDA3'!I188,'MDA3'!L188,V188,AD188)</f>
        <v>0</v>
      </c>
      <c r="BB188" s="259">
        <f>MAX('MDA1'!L188,'MDA2'!L188,'MDA3'!J188,'MDA3'!M188,AF188)</f>
        <v>0</v>
      </c>
      <c r="BC188" s="259">
        <f t="shared" si="17"/>
        <v>0</v>
      </c>
      <c r="BD188" s="260">
        <f t="shared" si="18"/>
        <v>0</v>
      </c>
    </row>
    <row r="189" spans="1:56" x14ac:dyDescent="0.2">
      <c r="A189" s="10" t="str">
        <f>IF(COUNTRY_INFO!A189=0," ",COUNTRY_INFO!A189)</f>
        <v>Ethiopia</v>
      </c>
      <c r="B189" s="10" t="str">
        <f>IF(COUNTRY_INFO!B189=0," ",COUNTRY_INFO!B189)</f>
        <v>AmharaSouth Wello</v>
      </c>
      <c r="C189" s="87" t="str">
        <f>IF(COUNTRY_INFO!C189=0," ",COUNTRY_INFO!C189)</f>
        <v>Wereilu</v>
      </c>
      <c r="D189" s="67">
        <f>COUNTRY_INFO!L189</f>
        <v>0</v>
      </c>
      <c r="E189" s="61"/>
      <c r="F189" s="61"/>
      <c r="G189" s="11">
        <f>MAX('MDA1'!M189,'MDA2'!M189)</f>
        <v>0</v>
      </c>
      <c r="H189" s="11">
        <f>IF(AND(COUNTRY_INFO!H189&gt;0,COUNTRY_INFO!H189&lt;4),IF(D189&gt;MAX('MDA1'!M189,'MDA2'!M189),MAX('MDA1'!M189,'MDA2'!M189),D189),0)</f>
        <v>0</v>
      </c>
      <c r="I189" s="73">
        <f>IF(AND(COUNTRY_INFO!H189&gt;0,COUNTRY_INFO!H189&lt;4), IF(G189/D189*100&lt;&gt;0, IF(G189/D189*100&gt;100,100,G189/D189*100), "-"),0)</f>
        <v>0</v>
      </c>
      <c r="J189" s="67">
        <f>COUNTRY_INFO!M189</f>
        <v>0</v>
      </c>
      <c r="K189" s="61"/>
      <c r="L189" s="61"/>
      <c r="M189" s="11">
        <f>MAX('MDA1'!M189,MAX('MDA3'!I189,'MDA3'!L189)+MAX('MDA3'!J189,'MDA3'!M189))</f>
        <v>0</v>
      </c>
      <c r="N189" s="11">
        <f>IF(AND(COUNTRY_INFO!I189&gt;0,COUNTRY_INFO!I189&lt;4),IF(J189&gt;MAX('MDA1'!M189,MAX('MDA3'!I189,'MDA3'!L189)+MAX('MDA3'!J189,'MDA3'!M189)),MAX('MDA1'!M189,MAX('MDA3'!I189,'MDA3'!L189)+MAX('MDA3'!J189,'MDA3'!M189)),J189),0)</f>
        <v>0</v>
      </c>
      <c r="O189" s="73">
        <f>IF(AND(COUNTRY_INFO!I189&gt;0,COUNTRY_INFO!I189&lt;4), IF(M189/J189*100&lt;&gt;0, IF(M189/J189*100&gt;100,100,M189/J189*100), "-"),0)</f>
        <v>0</v>
      </c>
      <c r="P189" s="67">
        <f>COUNTRY_INFO!N189</f>
        <v>0</v>
      </c>
      <c r="Q189" s="61"/>
      <c r="R189" s="61"/>
      <c r="S189" s="11">
        <f>SUM(MAX('MDA2'!J189, 'T1'!L189, MAX(T3_R1!K189, T3_R2!K189)), MAX('MDA1'!K189, 'MDA2'!K189, 'T1'!M189, MAX(T3_R1!L189, T3_R2!L189)), MAX('MDA1'!L189, 'MDA2'!L189, 'T1'!N189, MAX(T3_R1!M189, T3_R2!M189)))</f>
        <v>0</v>
      </c>
      <c r="T189" s="11">
        <f>IF(AND(COUNTRY_INFO!J189&gt;1,COUNTRY_INFO!J189&lt;4),IF(COUNTRY_INFO!E189&gt;MAX('MDA2'!J189,'T1'!L189,MAX(T3_R1!K189,T3_R2!K189)),MAX('MDA2'!J189,'T1'!L189,MAX(T3_R1!K189,T3_R2!K189)),COUNTRY_INFO!E189),0)</f>
        <v>0</v>
      </c>
      <c r="U189" s="217">
        <f>IF(AND(COUNTRY_INFO!J189&gt;1,COUNTRY_INFO!J189&lt;4), IF(T189/COUNTRY_INFO!E189*100&lt;&gt;0, IF(T189/COUNTRY_INFO!E189*100&gt;100,100,T189/COUNTRY_INFO!E189*100), "-"),0)</f>
        <v>0</v>
      </c>
      <c r="V189" s="11">
        <f>IF(AND(COUNTRY_INFO!J189&gt;1,COUNTRY_INFO!J189&lt;4),IF(COUNTRY_INFO!F189&gt;MAX('MDA1'!K189,'MDA2'!K189,'T1'!M189,MAX(T3_R1!L189,T3_R2!L189)),MAX('MDA1'!K189,'MDA2'!K189,'T1'!M189,MAX(T3_R1!L189,T3_R2!L189)),COUNTRY_INFO!F189),0)</f>
        <v>0</v>
      </c>
      <c r="W189" s="217">
        <f>IF(AND(COUNTRY_INFO!J189&gt;1,COUNTRY_INFO!J189&lt;4), IF(V189/COUNTRY_INFO!F189*100&lt;&gt;0, IF(V189/COUNTRY_INFO!F189*100&gt;100,100,V189/COUNTRY_INFO!F189*100), "-"),0)</f>
        <v>0</v>
      </c>
      <c r="X189" s="11">
        <f t="shared" si="19"/>
        <v>0</v>
      </c>
      <c r="Y189" s="73">
        <f>IF(AND(COUNTRY_INFO!J189&gt;1,COUNTRY_INFO!J189&lt;4), IF(S189/P189*100&lt;&gt;0, IF(X189/P189*100&gt;100,100,X189/P189*100), "-"),0)</f>
        <v>0</v>
      </c>
      <c r="Z189" s="67">
        <f>COUNTRY_INFO!O189</f>
        <v>12289.53</v>
      </c>
      <c r="AA189" s="61"/>
      <c r="AB189" s="61"/>
      <c r="AC189" s="11">
        <f>MAX('T1'!L189,'T2'!J189)+MAX('T1'!M189,'T2'!K189)+MAX('T1'!N189,'T2'!L189)</f>
        <v>0</v>
      </c>
      <c r="AD189" s="11">
        <f>IF(COUNTRY_INFO!K189=1,IF(COUNTRY_INFO!F189*0.33&gt;MAX('T1'!M189,'T2'!K189),MAX('T1'!M189,'T2'!K189),COUNTRY_INFO!F189*0.33),IF(COUNTRY_INFO!K189=2,IF(COUNTRY_INFO!F189*0.5&gt;MAX('T1'!M189,'T2'!K189),MAX('T1'!M189,'T2'!K189),COUNTRY_INFO!F189*0.5),IF(COUNTRY_INFO!K189=3,IF(COUNTRY_INFO!F189&gt;MAX('T1'!M189,'T2'!K189),MAX('T1'!M189,'T2'!K189),COUNTRY_INFO!F189),0)))</f>
        <v>0</v>
      </c>
      <c r="AE189" s="217">
        <f>IF(AND(COUNTRY_INFO!K189&gt;0,COUNTRY_INFO!K189&lt;4),IF(Z189&gt;0,IF(COUNTRY_INFO!K189=1, AD189/(COUNTRY_INFO!F189*0.33)*100, IF(COUNTRY_INFO!K189=2, AD189/(COUNTRY_INFO!F189*0.5)*100, IF(COUNTRY_INFO!K189=3, AD189/COUNTRY_INFO!F189*100))),"-"),0)</f>
        <v>0</v>
      </c>
      <c r="AF189" s="11">
        <f>IF(COUNTRY_INFO!K189=2,IF(COUNTRY_INFO!G189*0.2&gt;MAX('T1'!N189,'T2'!L189),MAX('T1'!N189,'T2'!L189),COUNTRY_INFO!G189*0.2),IF(COUNTRY_INFO!K189=3,IF(COUNTRY_INFO!G189&gt;MAX('T1'!N189,'T2'!L189),MAX('T1'!N189,'T2'!L189),COUNTRY_INFO!G189),0))</f>
        <v>0</v>
      </c>
      <c r="AG189" s="217">
        <f>IF(AND(COUNTRY_INFO!K189&gt;0,COUNTRY_INFO!K189&lt;4),IF(Z189&gt;0,IF(COUNTRY_INFO!K189=1, 0, IF(COUNTRY_INFO!K189=2, AF189/(COUNTRY_INFO!G189*0.2)*100, IF(COUNTRY_INFO!K189=3, AF189/COUNTRY_INFO!G189*100))),"-"),0)</f>
        <v>0</v>
      </c>
      <c r="AH189" s="11">
        <f t="shared" si="20"/>
        <v>0</v>
      </c>
      <c r="AI189" s="73" t="str">
        <f>IF(AND(COUNTRY_INFO!K189&gt;0,COUNTRY_INFO!K189&lt;4), IF(AC189/Z189*100&lt;&gt;0, IF(AH189/Z189*100&gt;100,100,AH189/Z189*100), "-"),0)</f>
        <v>-</v>
      </c>
      <c r="AJ189" s="261"/>
      <c r="AK189" s="260">
        <f>IF(AND(D189&lt;&gt;0, D189&lt;&gt;"Unknown",D189&lt;&gt;"Stopped",D189&lt;&gt;"Not required"),D189/COUNTRY_INFO!D189, 0)</f>
        <v>0</v>
      </c>
      <c r="AL189" s="260">
        <f>IF(AND(J189&lt;&gt;0,J189&lt;&gt;"Unknown",J189&lt;&gt;"Stopped",J189&lt;&gt;"Not required"),J189/COUNTRY_INFO!D189, 0)</f>
        <v>0</v>
      </c>
      <c r="AM189" s="260">
        <f>IF(AND(P189&lt;&gt;0,P189&lt;&gt;"Unknown",P189&lt;&gt;"Not required"),P189/(COUNTRY_INFO!E189+COUNTRY_INFO!F189), 0)</f>
        <v>0</v>
      </c>
      <c r="AN189" s="260">
        <f>IF(AND(Z189&lt;&gt;0,Z189&lt;&gt;"Unknown",Z189&lt;&gt;"Not required"),IF(COUNTRY_INFO!K189=1,1,IF(COUNTRY_INFO!K189=2,0.5*COUNTRY_INFO!F189/(0.5*COUNTRY_INFO!F189+0.2*COUNTRY_INFO!G189),IF(COUNTRY_INFO!K189=3,COUNTRY_INFO!F189/(COUNTRY_INFO!F189+COUNTRY_INFO!G189)))),0)</f>
        <v>1</v>
      </c>
      <c r="AO189" s="260">
        <f>IF(AND(Z189&lt;&gt;0,Z189&lt;&gt;"Unknown",Z189&lt;&gt;"Not required"),IF(COUNTRY_INFO!K189=1,0,IF(COUNTRY_INFO!K189=2,0.2*COUNTRY_INFO!G189/(0.5*COUNTRY_INFO!F189+0.2*COUNTRY_INFO!G189),IF(COUNTRY_INFO!K189=3,COUNTRY_INFO!G189/(COUNTRY_INFO!F189+COUNTRY_INFO!G189)))),0)</f>
        <v>0</v>
      </c>
      <c r="AP189" s="259">
        <f>MAX(COUNTRY_INFO!D189*AK189*PROFILE!$G$7,COUNTRY_INFO!D189*AL189*PROFILE!$G$7)</f>
        <v>0</v>
      </c>
      <c r="AQ189" s="259">
        <f>MAX(COUNTRY_INFO!D189*AK189*PROFILE!$G$8,COUNTRY_INFO!D189*AL189*PROFILE!$G$8,COUNTRY_INFO!D189*AM189*PROFILE!$G$8)</f>
        <v>0</v>
      </c>
      <c r="AR189" s="259">
        <f>MAX(COUNTRY_INFO!D189*AK189*PROFILE!$G$9,COUNTRY_INFO!D189*AL189*PROFILE!$G$9,COUNTRY_INFO!D189*AM189*PROFILE!$G$9,IF(AND(DISTRICT!Z189&lt;&gt;"Unknown",Z189&lt;&gt;"Not required"),COUNTRY_INFO!O189*DISTRICT!AN189,0))</f>
        <v>12289.53</v>
      </c>
      <c r="AS189" s="259">
        <f>MAX(COUNTRY_INFO!D189*AK189*PROFILE!$G$10,COUNTRY_INFO!D189*AL189*PROFILE!$G$10,IF(AND(DISTRICT!Z189&lt;&gt;"Unknown",Z189&lt;&gt;"Not required"),COUNTRY_INFO!O189*DISTRICT!AO189,0))</f>
        <v>0</v>
      </c>
      <c r="AT189" s="259">
        <f t="shared" si="21"/>
        <v>12289.53</v>
      </c>
      <c r="AU189" s="258">
        <f t="shared" si="16"/>
        <v>0</v>
      </c>
      <c r="AV189" s="259">
        <f>MAX('MDA2'!J189,'T1'!L189,'T2'!J189,T3_R1!K189,T3_R2!K189)</f>
        <v>0</v>
      </c>
      <c r="AW189" s="259">
        <f>MAX('MDA1'!K189,'MDA2'!K189,'MDA3'!I189,'MDA3'!L189,'T1'!M189,'T2'!K189,T3_R1!L189,T3_R2!L189)</f>
        <v>0</v>
      </c>
      <c r="AX189" s="259">
        <f>MAX('MDA1'!L189,'MDA2'!L189,'MDA3'!J189,'MDA3'!M189,'T1'!N189,'T2'!L189,T3_R1!M189,T3_R2!M189)</f>
        <v>0</v>
      </c>
      <c r="AY189" s="259">
        <f t="shared" si="22"/>
        <v>0</v>
      </c>
      <c r="AZ189" s="259">
        <f>MAX('MDA2'!J189,T189)</f>
        <v>0</v>
      </c>
      <c r="BA189" s="259">
        <f>MAX('MDA1'!K189,'MDA2'!K189,'MDA3'!I189,'MDA3'!L189,V189,AD189)</f>
        <v>0</v>
      </c>
      <c r="BB189" s="259">
        <f>MAX('MDA1'!L189,'MDA2'!L189,'MDA3'!J189,'MDA3'!M189,AF189)</f>
        <v>0</v>
      </c>
      <c r="BC189" s="259">
        <f t="shared" si="17"/>
        <v>0</v>
      </c>
      <c r="BD189" s="260">
        <f t="shared" si="18"/>
        <v>0</v>
      </c>
    </row>
    <row r="190" spans="1:56" x14ac:dyDescent="0.2">
      <c r="A190" s="10" t="str">
        <f>IF(COUNTRY_INFO!A190=0," ",COUNTRY_INFO!A190)</f>
        <v>Ethiopia</v>
      </c>
      <c r="B190" s="10" t="str">
        <f>IF(COUNTRY_INFO!B190=0," ",COUNTRY_INFO!B190)</f>
        <v>AmharaSouth Wello</v>
      </c>
      <c r="C190" s="87" t="str">
        <f>IF(COUNTRY_INFO!C190=0," ",COUNTRY_INFO!C190)</f>
        <v>Worebabo</v>
      </c>
      <c r="D190" s="67">
        <f>COUNTRY_INFO!L190</f>
        <v>0</v>
      </c>
      <c r="E190" s="61"/>
      <c r="F190" s="61"/>
      <c r="G190" s="11">
        <f>MAX('MDA1'!M190,'MDA2'!M190)</f>
        <v>0</v>
      </c>
      <c r="H190" s="11">
        <f>IF(AND(COUNTRY_INFO!H190&gt;0,COUNTRY_INFO!H190&lt;4),IF(D190&gt;MAX('MDA1'!M190,'MDA2'!M190),MAX('MDA1'!M190,'MDA2'!M190),D190),0)</f>
        <v>0</v>
      </c>
      <c r="I190" s="73">
        <f>IF(AND(COUNTRY_INFO!H190&gt;0,COUNTRY_INFO!H190&lt;4), IF(G190/D190*100&lt;&gt;0, IF(G190/D190*100&gt;100,100,G190/D190*100), "-"),0)</f>
        <v>0</v>
      </c>
      <c r="J190" s="67">
        <f>COUNTRY_INFO!M190</f>
        <v>0</v>
      </c>
      <c r="K190" s="61"/>
      <c r="L190" s="61"/>
      <c r="M190" s="11">
        <f>MAX('MDA1'!M190,MAX('MDA3'!I190,'MDA3'!L190)+MAX('MDA3'!J190,'MDA3'!M190))</f>
        <v>0</v>
      </c>
      <c r="N190" s="11">
        <f>IF(AND(COUNTRY_INFO!I190&gt;0,COUNTRY_INFO!I190&lt;4),IF(J190&gt;MAX('MDA1'!M190,MAX('MDA3'!I190,'MDA3'!L190)+MAX('MDA3'!J190,'MDA3'!M190)),MAX('MDA1'!M190,MAX('MDA3'!I190,'MDA3'!L190)+MAX('MDA3'!J190,'MDA3'!M190)),J190),0)</f>
        <v>0</v>
      </c>
      <c r="O190" s="73">
        <f>IF(AND(COUNTRY_INFO!I190&gt;0,COUNTRY_INFO!I190&lt;4), IF(M190/J190*100&lt;&gt;0, IF(M190/J190*100&gt;100,100,M190/J190*100), "-"),0)</f>
        <v>0</v>
      </c>
      <c r="P190" s="67">
        <f>COUNTRY_INFO!N190</f>
        <v>0</v>
      </c>
      <c r="Q190" s="61"/>
      <c r="R190" s="61"/>
      <c r="S190" s="11">
        <f>SUM(MAX('MDA2'!J190, 'T1'!L190, MAX(T3_R1!K190, T3_R2!K190)), MAX('MDA1'!K190, 'MDA2'!K190, 'T1'!M190, MAX(T3_R1!L190, T3_R2!L190)), MAX('MDA1'!L190, 'MDA2'!L190, 'T1'!N190, MAX(T3_R1!M190, T3_R2!M190)))</f>
        <v>0</v>
      </c>
      <c r="T190" s="11">
        <f>IF(AND(COUNTRY_INFO!J190&gt;1,COUNTRY_INFO!J190&lt;4),IF(COUNTRY_INFO!E190&gt;MAX('MDA2'!J190,'T1'!L190,MAX(T3_R1!K190,T3_R2!K190)),MAX('MDA2'!J190,'T1'!L190,MAX(T3_R1!K190,T3_R2!K190)),COUNTRY_INFO!E190),0)</f>
        <v>0</v>
      </c>
      <c r="U190" s="217">
        <f>IF(AND(COUNTRY_INFO!J190&gt;1,COUNTRY_INFO!J190&lt;4), IF(T190/COUNTRY_INFO!E190*100&lt;&gt;0, IF(T190/COUNTRY_INFO!E190*100&gt;100,100,T190/COUNTRY_INFO!E190*100), "-"),0)</f>
        <v>0</v>
      </c>
      <c r="V190" s="11">
        <f>IF(AND(COUNTRY_INFO!J190&gt;1,COUNTRY_INFO!J190&lt;4),IF(COUNTRY_INFO!F190&gt;MAX('MDA1'!K190,'MDA2'!K190,'T1'!M190,MAX(T3_R1!L190,T3_R2!L190)),MAX('MDA1'!K190,'MDA2'!K190,'T1'!M190,MAX(T3_R1!L190,T3_R2!L190)),COUNTRY_INFO!F190),0)</f>
        <v>0</v>
      </c>
      <c r="W190" s="217">
        <f>IF(AND(COUNTRY_INFO!J190&gt;1,COUNTRY_INFO!J190&lt;4), IF(V190/COUNTRY_INFO!F190*100&lt;&gt;0, IF(V190/COUNTRY_INFO!F190*100&gt;100,100,V190/COUNTRY_INFO!F190*100), "-"),0)</f>
        <v>0</v>
      </c>
      <c r="X190" s="11">
        <f t="shared" si="19"/>
        <v>0</v>
      </c>
      <c r="Y190" s="73">
        <f>IF(AND(COUNTRY_INFO!J190&gt;1,COUNTRY_INFO!J190&lt;4), IF(S190/P190*100&lt;&gt;0, IF(X190/P190*100&gt;100,100,X190/P190*100), "-"),0)</f>
        <v>0</v>
      </c>
      <c r="Z190" s="67">
        <f>COUNTRY_INFO!O190</f>
        <v>11425.59</v>
      </c>
      <c r="AA190" s="61"/>
      <c r="AB190" s="61"/>
      <c r="AC190" s="11">
        <f>MAX('T1'!L190,'T2'!J190)+MAX('T1'!M190,'T2'!K190)+MAX('T1'!N190,'T2'!L190)</f>
        <v>0</v>
      </c>
      <c r="AD190" s="11">
        <f>IF(COUNTRY_INFO!K190=1,IF(COUNTRY_INFO!F190*0.33&gt;MAX('T1'!M190,'T2'!K190),MAX('T1'!M190,'T2'!K190),COUNTRY_INFO!F190*0.33),IF(COUNTRY_INFO!K190=2,IF(COUNTRY_INFO!F190*0.5&gt;MAX('T1'!M190,'T2'!K190),MAX('T1'!M190,'T2'!K190),COUNTRY_INFO!F190*0.5),IF(COUNTRY_INFO!K190=3,IF(COUNTRY_INFO!F190&gt;MAX('T1'!M190,'T2'!K190),MAX('T1'!M190,'T2'!K190),COUNTRY_INFO!F190),0)))</f>
        <v>0</v>
      </c>
      <c r="AE190" s="217">
        <f>IF(AND(COUNTRY_INFO!K190&gt;0,COUNTRY_INFO!K190&lt;4),IF(Z190&gt;0,IF(COUNTRY_INFO!K190=1, AD190/(COUNTRY_INFO!F190*0.33)*100, IF(COUNTRY_INFO!K190=2, AD190/(COUNTRY_INFO!F190*0.5)*100, IF(COUNTRY_INFO!K190=3, AD190/COUNTRY_INFO!F190*100))),"-"),0)</f>
        <v>0</v>
      </c>
      <c r="AF190" s="11">
        <f>IF(COUNTRY_INFO!K190=2,IF(COUNTRY_INFO!G190*0.2&gt;MAX('T1'!N190,'T2'!L190),MAX('T1'!N190,'T2'!L190),COUNTRY_INFO!G190*0.2),IF(COUNTRY_INFO!K190=3,IF(COUNTRY_INFO!G190&gt;MAX('T1'!N190,'T2'!L190),MAX('T1'!N190,'T2'!L190),COUNTRY_INFO!G190),0))</f>
        <v>0</v>
      </c>
      <c r="AG190" s="217">
        <f>IF(AND(COUNTRY_INFO!K190&gt;0,COUNTRY_INFO!K190&lt;4),IF(Z190&gt;0,IF(COUNTRY_INFO!K190=1, 0, IF(COUNTRY_INFO!K190=2, AF190/(COUNTRY_INFO!G190*0.2)*100, IF(COUNTRY_INFO!K190=3, AF190/COUNTRY_INFO!G190*100))),"-"),0)</f>
        <v>0</v>
      </c>
      <c r="AH190" s="11">
        <f t="shared" si="20"/>
        <v>0</v>
      </c>
      <c r="AI190" s="73" t="str">
        <f>IF(AND(COUNTRY_INFO!K190&gt;0,COUNTRY_INFO!K190&lt;4), IF(AC190/Z190*100&lt;&gt;0, IF(AH190/Z190*100&gt;100,100,AH190/Z190*100), "-"),0)</f>
        <v>-</v>
      </c>
      <c r="AJ190" s="261"/>
      <c r="AK190" s="260">
        <f>IF(AND(D190&lt;&gt;0, D190&lt;&gt;"Unknown",D190&lt;&gt;"Stopped",D190&lt;&gt;"Not required"),D190/COUNTRY_INFO!D190, 0)</f>
        <v>0</v>
      </c>
      <c r="AL190" s="260">
        <f>IF(AND(J190&lt;&gt;0,J190&lt;&gt;"Unknown",J190&lt;&gt;"Stopped",J190&lt;&gt;"Not required"),J190/COUNTRY_INFO!D190, 0)</f>
        <v>0</v>
      </c>
      <c r="AM190" s="260">
        <f>IF(AND(P190&lt;&gt;0,P190&lt;&gt;"Unknown",P190&lt;&gt;"Not required"),P190/(COUNTRY_INFO!E190+COUNTRY_INFO!F190), 0)</f>
        <v>0</v>
      </c>
      <c r="AN190" s="260">
        <f>IF(AND(Z190&lt;&gt;0,Z190&lt;&gt;"Unknown",Z190&lt;&gt;"Not required"),IF(COUNTRY_INFO!K190=1,1,IF(COUNTRY_INFO!K190=2,0.5*COUNTRY_INFO!F190/(0.5*COUNTRY_INFO!F190+0.2*COUNTRY_INFO!G190),IF(COUNTRY_INFO!K190=3,COUNTRY_INFO!F190/(COUNTRY_INFO!F190+COUNTRY_INFO!G190)))),0)</f>
        <v>1</v>
      </c>
      <c r="AO190" s="260">
        <f>IF(AND(Z190&lt;&gt;0,Z190&lt;&gt;"Unknown",Z190&lt;&gt;"Not required"),IF(COUNTRY_INFO!K190=1,0,IF(COUNTRY_INFO!K190=2,0.2*COUNTRY_INFO!G190/(0.5*COUNTRY_INFO!F190+0.2*COUNTRY_INFO!G190),IF(COUNTRY_INFO!K190=3,COUNTRY_INFO!G190/(COUNTRY_INFO!F190+COUNTRY_INFO!G190)))),0)</f>
        <v>0</v>
      </c>
      <c r="AP190" s="259">
        <f>MAX(COUNTRY_INFO!D190*AK190*PROFILE!$G$7,COUNTRY_INFO!D190*AL190*PROFILE!$G$7)</f>
        <v>0</v>
      </c>
      <c r="AQ190" s="259">
        <f>MAX(COUNTRY_INFO!D190*AK190*PROFILE!$G$8,COUNTRY_INFO!D190*AL190*PROFILE!$G$8,COUNTRY_INFO!D190*AM190*PROFILE!$G$8)</f>
        <v>0</v>
      </c>
      <c r="AR190" s="259">
        <f>MAX(COUNTRY_INFO!D190*AK190*PROFILE!$G$9,COUNTRY_INFO!D190*AL190*PROFILE!$G$9,COUNTRY_INFO!D190*AM190*PROFILE!$G$9,IF(AND(DISTRICT!Z190&lt;&gt;"Unknown",Z190&lt;&gt;"Not required"),COUNTRY_INFO!O190*DISTRICT!AN190,0))</f>
        <v>11425.59</v>
      </c>
      <c r="AS190" s="259">
        <f>MAX(COUNTRY_INFO!D190*AK190*PROFILE!$G$10,COUNTRY_INFO!D190*AL190*PROFILE!$G$10,IF(AND(DISTRICT!Z190&lt;&gt;"Unknown",Z190&lt;&gt;"Not required"),COUNTRY_INFO!O190*DISTRICT!AO190,0))</f>
        <v>0</v>
      </c>
      <c r="AT190" s="259">
        <f t="shared" si="21"/>
        <v>11425.59</v>
      </c>
      <c r="AU190" s="258">
        <f t="shared" si="16"/>
        <v>0</v>
      </c>
      <c r="AV190" s="259">
        <f>MAX('MDA2'!J190,'T1'!L190,'T2'!J190,T3_R1!K190,T3_R2!K190)</f>
        <v>0</v>
      </c>
      <c r="AW190" s="259">
        <f>MAX('MDA1'!K190,'MDA2'!K190,'MDA3'!I190,'MDA3'!L190,'T1'!M190,'T2'!K190,T3_R1!L190,T3_R2!L190)</f>
        <v>0</v>
      </c>
      <c r="AX190" s="259">
        <f>MAX('MDA1'!L190,'MDA2'!L190,'MDA3'!J190,'MDA3'!M190,'T1'!N190,'T2'!L190,T3_R1!M190,T3_R2!M190)</f>
        <v>0</v>
      </c>
      <c r="AY190" s="259">
        <f t="shared" si="22"/>
        <v>0</v>
      </c>
      <c r="AZ190" s="259">
        <f>MAX('MDA2'!J190,T190)</f>
        <v>0</v>
      </c>
      <c r="BA190" s="259">
        <f>MAX('MDA1'!K190,'MDA2'!K190,'MDA3'!I190,'MDA3'!L190,V190,AD190)</f>
        <v>0</v>
      </c>
      <c r="BB190" s="259">
        <f>MAX('MDA1'!L190,'MDA2'!L190,'MDA3'!J190,'MDA3'!M190,AF190)</f>
        <v>0</v>
      </c>
      <c r="BC190" s="259">
        <f t="shared" si="17"/>
        <v>0</v>
      </c>
      <c r="BD190" s="260">
        <f t="shared" si="18"/>
        <v>0</v>
      </c>
    </row>
    <row r="191" spans="1:56" x14ac:dyDescent="0.2">
      <c r="A191" s="10" t="str">
        <f>IF(COUNTRY_INFO!A191=0," ",COUNTRY_INFO!A191)</f>
        <v>Ethiopia</v>
      </c>
      <c r="B191" s="10" t="str">
        <f>IF(COUNTRY_INFO!B191=0," ",COUNTRY_INFO!B191)</f>
        <v>AmharaWag Hemra</v>
      </c>
      <c r="C191" s="87" t="str">
        <f>IF(COUNTRY_INFO!C191=0," ",COUNTRY_INFO!C191)</f>
        <v>Abergele</v>
      </c>
      <c r="D191" s="67">
        <f>COUNTRY_INFO!L191</f>
        <v>0</v>
      </c>
      <c r="E191" s="61"/>
      <c r="F191" s="61"/>
      <c r="G191" s="11">
        <f>MAX('MDA1'!M191,'MDA2'!M191)</f>
        <v>0</v>
      </c>
      <c r="H191" s="11">
        <f>IF(AND(COUNTRY_INFO!H191&gt;0,COUNTRY_INFO!H191&lt;4),IF(D191&gt;MAX('MDA1'!M191,'MDA2'!M191),MAX('MDA1'!M191,'MDA2'!M191),D191),0)</f>
        <v>0</v>
      </c>
      <c r="I191" s="73">
        <f>IF(AND(COUNTRY_INFO!H191&gt;0,COUNTRY_INFO!H191&lt;4), IF(G191/D191*100&lt;&gt;0, IF(G191/D191*100&gt;100,100,G191/D191*100), "-"),0)</f>
        <v>0</v>
      </c>
      <c r="J191" s="67">
        <f>COUNTRY_INFO!M191</f>
        <v>0</v>
      </c>
      <c r="K191" s="61"/>
      <c r="L191" s="61"/>
      <c r="M191" s="11">
        <f>MAX('MDA1'!M191,MAX('MDA3'!I191,'MDA3'!L191)+MAX('MDA3'!J191,'MDA3'!M191))</f>
        <v>0</v>
      </c>
      <c r="N191" s="11">
        <f>IF(AND(COUNTRY_INFO!I191&gt;0,COUNTRY_INFO!I191&lt;4),IF(J191&gt;MAX('MDA1'!M191,MAX('MDA3'!I191,'MDA3'!L191)+MAX('MDA3'!J191,'MDA3'!M191)),MAX('MDA1'!M191,MAX('MDA3'!I191,'MDA3'!L191)+MAX('MDA3'!J191,'MDA3'!M191)),J191),0)</f>
        <v>0</v>
      </c>
      <c r="O191" s="73">
        <f>IF(AND(COUNTRY_INFO!I191&gt;0,COUNTRY_INFO!I191&lt;4), IF(M191/J191*100&lt;&gt;0, IF(M191/J191*100&gt;100,100,M191/J191*100), "-"),0)</f>
        <v>0</v>
      </c>
      <c r="P191" s="67">
        <f>COUNTRY_INFO!N191</f>
        <v>0</v>
      </c>
      <c r="Q191" s="61"/>
      <c r="R191" s="61"/>
      <c r="S191" s="11">
        <f>SUM(MAX('MDA2'!J191, 'T1'!L191, MAX(T3_R1!K191, T3_R2!K191)), MAX('MDA1'!K191, 'MDA2'!K191, 'T1'!M191, MAX(T3_R1!L191, T3_R2!L191)), MAX('MDA1'!L191, 'MDA2'!L191, 'T1'!N191, MAX(T3_R1!M191, T3_R2!M191)))</f>
        <v>0</v>
      </c>
      <c r="T191" s="11">
        <f>IF(AND(COUNTRY_INFO!J191&gt;1,COUNTRY_INFO!J191&lt;4),IF(COUNTRY_INFO!E191&gt;MAX('MDA2'!J191,'T1'!L191,MAX(T3_R1!K191,T3_R2!K191)),MAX('MDA2'!J191,'T1'!L191,MAX(T3_R1!K191,T3_R2!K191)),COUNTRY_INFO!E191),0)</f>
        <v>0</v>
      </c>
      <c r="U191" s="217">
        <f>IF(AND(COUNTRY_INFO!J191&gt;1,COUNTRY_INFO!J191&lt;4), IF(T191/COUNTRY_INFO!E191*100&lt;&gt;0, IF(T191/COUNTRY_INFO!E191*100&gt;100,100,T191/COUNTRY_INFO!E191*100), "-"),0)</f>
        <v>0</v>
      </c>
      <c r="V191" s="11">
        <f>IF(AND(COUNTRY_INFO!J191&gt;1,COUNTRY_INFO!J191&lt;4),IF(COUNTRY_INFO!F191&gt;MAX('MDA1'!K191,'MDA2'!K191,'T1'!M191,MAX(T3_R1!L191,T3_R2!L191)),MAX('MDA1'!K191,'MDA2'!K191,'T1'!M191,MAX(T3_R1!L191,T3_R2!L191)),COUNTRY_INFO!F191),0)</f>
        <v>0</v>
      </c>
      <c r="W191" s="217">
        <f>IF(AND(COUNTRY_INFO!J191&gt;1,COUNTRY_INFO!J191&lt;4), IF(V191/COUNTRY_INFO!F191*100&lt;&gt;0, IF(V191/COUNTRY_INFO!F191*100&gt;100,100,V191/COUNTRY_INFO!F191*100), "-"),0)</f>
        <v>0</v>
      </c>
      <c r="X191" s="11">
        <f t="shared" si="19"/>
        <v>0</v>
      </c>
      <c r="Y191" s="73">
        <f>IF(AND(COUNTRY_INFO!J191&gt;1,COUNTRY_INFO!J191&lt;4), IF(S191/P191*100&lt;&gt;0, IF(X191/P191*100&gt;100,100,X191/P191*100), "-"),0)</f>
        <v>0</v>
      </c>
      <c r="Z191" s="67">
        <f>COUNTRY_INFO!O191</f>
        <v>14398</v>
      </c>
      <c r="AA191" s="61"/>
      <c r="AB191" s="61"/>
      <c r="AC191" s="11">
        <f>MAX('T1'!L191,'T2'!J191)+MAX('T1'!M191,'T2'!K191)+MAX('T1'!N191,'T2'!L191)</f>
        <v>14991</v>
      </c>
      <c r="AD191" s="11">
        <f>IF(COUNTRY_INFO!K191=1,IF(COUNTRY_INFO!F191*0.33&gt;MAX('T1'!M191,'T2'!K191),MAX('T1'!M191,'T2'!K191),COUNTRY_INFO!F191*0.33),IF(COUNTRY_INFO!K191=2,IF(COUNTRY_INFO!F191*0.5&gt;MAX('T1'!M191,'T2'!K191),MAX('T1'!M191,'T2'!K191),COUNTRY_INFO!F191*0.5),IF(COUNTRY_INFO!K191=3,IF(COUNTRY_INFO!F191&gt;MAX('T1'!M191,'T2'!K191),MAX('T1'!M191,'T2'!K191),COUNTRY_INFO!F191),0)))</f>
        <v>8047</v>
      </c>
      <c r="AE191" s="217">
        <f>IF(AND(COUNTRY_INFO!K191&gt;0,COUNTRY_INFO!K191&lt;4),IF(Z191&gt;0,IF(COUNTRY_INFO!K191=1, AD191/(COUNTRY_INFO!F191*0.33)*100, IF(COUNTRY_INFO!K191=2, AD191/(COUNTRY_INFO!F191*0.5)*100, IF(COUNTRY_INFO!K191=3, AD191/COUNTRY_INFO!F191*100))),"-"),0)</f>
        <v>100</v>
      </c>
      <c r="AF191" s="11">
        <f>IF(COUNTRY_INFO!K191=2,IF(COUNTRY_INFO!G191*0.2&gt;MAX('T1'!N191,'T2'!L191),MAX('T1'!N191,'T2'!L191),COUNTRY_INFO!G191*0.2),IF(COUNTRY_INFO!K191=3,IF(COUNTRY_INFO!G191&gt;MAX('T1'!N191,'T2'!L191),MAX('T1'!N191,'T2'!L191),COUNTRY_INFO!G191),0))</f>
        <v>0</v>
      </c>
      <c r="AG191" s="217">
        <f>IF(AND(COUNTRY_INFO!K191&gt;0,COUNTRY_INFO!K191&lt;4),IF(Z191&gt;0,IF(COUNTRY_INFO!K191=1, 0, IF(COUNTRY_INFO!K191=2, AF191/(COUNTRY_INFO!G191*0.2)*100, IF(COUNTRY_INFO!K191=3, AF191/COUNTRY_INFO!G191*100))),"-"),0)</f>
        <v>0</v>
      </c>
      <c r="AH191" s="11">
        <f t="shared" si="20"/>
        <v>8047</v>
      </c>
      <c r="AI191" s="73">
        <f>IF(AND(COUNTRY_INFO!K191&gt;0,COUNTRY_INFO!K191&lt;4), IF(AC191/Z191*100&lt;&gt;0, IF(AH191/Z191*100&gt;100,100,AH191/Z191*100), "-"),0)</f>
        <v>55.889706903736638</v>
      </c>
      <c r="AJ191" s="261"/>
      <c r="AK191" s="260">
        <f>IF(AND(D191&lt;&gt;0, D191&lt;&gt;"Unknown",D191&lt;&gt;"Stopped",D191&lt;&gt;"Not required"),D191/COUNTRY_INFO!D191, 0)</f>
        <v>0</v>
      </c>
      <c r="AL191" s="260">
        <f>IF(AND(J191&lt;&gt;0,J191&lt;&gt;"Unknown",J191&lt;&gt;"Stopped",J191&lt;&gt;"Not required"),J191/COUNTRY_INFO!D191, 0)</f>
        <v>0</v>
      </c>
      <c r="AM191" s="260">
        <f>IF(AND(P191&lt;&gt;0,P191&lt;&gt;"Unknown",P191&lt;&gt;"Not required"),P191/(COUNTRY_INFO!E191+COUNTRY_INFO!F191), 0)</f>
        <v>0</v>
      </c>
      <c r="AN191" s="260">
        <f>IF(AND(Z191&lt;&gt;0,Z191&lt;&gt;"Unknown",Z191&lt;&gt;"Not required"),IF(COUNTRY_INFO!K191=1,1,IF(COUNTRY_INFO!K191=2,0.5*COUNTRY_INFO!F191/(0.5*COUNTRY_INFO!F191+0.2*COUNTRY_INFO!G191),IF(COUNTRY_INFO!K191=3,COUNTRY_INFO!F191/(COUNTRY_INFO!F191+COUNTRY_INFO!G191)))),0)</f>
        <v>0.55889706903736636</v>
      </c>
      <c r="AO191" s="260">
        <f>IF(AND(Z191&lt;&gt;0,Z191&lt;&gt;"Unknown",Z191&lt;&gt;"Not required"),IF(COUNTRY_INFO!K191=1,0,IF(COUNTRY_INFO!K191=2,0.2*COUNTRY_INFO!G191/(0.5*COUNTRY_INFO!F191+0.2*COUNTRY_INFO!G191),IF(COUNTRY_INFO!K191=3,COUNTRY_INFO!G191/(COUNTRY_INFO!F191+COUNTRY_INFO!G191)))),0)</f>
        <v>0.4411029309626337</v>
      </c>
      <c r="AP191" s="259">
        <f>MAX(COUNTRY_INFO!D191*AK191*PROFILE!$G$7,COUNTRY_INFO!D191*AL191*PROFILE!$G$7)</f>
        <v>0</v>
      </c>
      <c r="AQ191" s="259">
        <f>MAX(COUNTRY_INFO!D191*AK191*PROFILE!$G$8,COUNTRY_INFO!D191*AL191*PROFILE!$G$8,COUNTRY_INFO!D191*AM191*PROFILE!$G$8)</f>
        <v>0</v>
      </c>
      <c r="AR191" s="259">
        <f>MAX(COUNTRY_INFO!D191*AK191*PROFILE!$G$9,COUNTRY_INFO!D191*AL191*PROFILE!$G$9,COUNTRY_INFO!D191*AM191*PROFILE!$G$9,IF(AND(DISTRICT!Z191&lt;&gt;"Unknown",Z191&lt;&gt;"Not required"),COUNTRY_INFO!O191*DISTRICT!AN191,0))</f>
        <v>8047.0000000000009</v>
      </c>
      <c r="AS191" s="259">
        <f>MAX(COUNTRY_INFO!D191*AK191*PROFILE!$G$10,COUNTRY_INFO!D191*AL191*PROFILE!$G$10,IF(AND(DISTRICT!Z191&lt;&gt;"Unknown",Z191&lt;&gt;"Not required"),COUNTRY_INFO!O191*DISTRICT!AO191,0))</f>
        <v>6351</v>
      </c>
      <c r="AT191" s="259">
        <f t="shared" si="21"/>
        <v>14398</v>
      </c>
      <c r="AU191" s="258" t="str">
        <f t="shared" si="16"/>
        <v>Y</v>
      </c>
      <c r="AV191" s="259">
        <f>MAX('MDA2'!J191,'T1'!L191,'T2'!J191,T3_R1!K191,T3_R2!K191)</f>
        <v>0</v>
      </c>
      <c r="AW191" s="259">
        <f>MAX('MDA1'!K191,'MDA2'!K191,'MDA3'!I191,'MDA3'!L191,'T1'!M191,'T2'!K191,T3_R1!L191,T3_R2!L191)</f>
        <v>14991</v>
      </c>
      <c r="AX191" s="259">
        <f>MAX('MDA1'!L191,'MDA2'!L191,'MDA3'!J191,'MDA3'!M191,'T1'!N191,'T2'!L191,T3_R1!M191,T3_R2!M191)</f>
        <v>0</v>
      </c>
      <c r="AY191" s="259">
        <f t="shared" si="22"/>
        <v>14991</v>
      </c>
      <c r="AZ191" s="259">
        <f>MAX('MDA2'!J191,T191)</f>
        <v>0</v>
      </c>
      <c r="BA191" s="259">
        <f>MAX('MDA1'!K191,'MDA2'!K191,'MDA3'!I191,'MDA3'!L191,V191,AD191)</f>
        <v>8047</v>
      </c>
      <c r="BB191" s="259">
        <f>MAX('MDA1'!L191,'MDA2'!L191,'MDA3'!J191,'MDA3'!M191,AF191)</f>
        <v>0</v>
      </c>
      <c r="BC191" s="259">
        <f t="shared" si="17"/>
        <v>8047</v>
      </c>
      <c r="BD191" s="260">
        <f t="shared" si="18"/>
        <v>55.889706903736638</v>
      </c>
    </row>
    <row r="192" spans="1:56" x14ac:dyDescent="0.2">
      <c r="A192" s="10" t="str">
        <f>IF(COUNTRY_INFO!A192=0," ",COUNTRY_INFO!A192)</f>
        <v>Ethiopia</v>
      </c>
      <c r="B192" s="10" t="str">
        <f>IF(COUNTRY_INFO!B192=0," ",COUNTRY_INFO!B192)</f>
        <v>AmharaWag Hemra</v>
      </c>
      <c r="C192" s="87" t="str">
        <f>IF(COUNTRY_INFO!C192=0," ",COUNTRY_INFO!C192)</f>
        <v>Dehana</v>
      </c>
      <c r="D192" s="67">
        <f>COUNTRY_INFO!L192</f>
        <v>0</v>
      </c>
      <c r="E192" s="61"/>
      <c r="F192" s="61"/>
      <c r="G192" s="11">
        <f>MAX('MDA1'!M192,'MDA2'!M192)</f>
        <v>0</v>
      </c>
      <c r="H192" s="11">
        <f>IF(AND(COUNTRY_INFO!H192&gt;0,COUNTRY_INFO!H192&lt;4),IF(D192&gt;MAX('MDA1'!M192,'MDA2'!M192),MAX('MDA1'!M192,'MDA2'!M192),D192),0)</f>
        <v>0</v>
      </c>
      <c r="I192" s="73">
        <f>IF(AND(COUNTRY_INFO!H192&gt;0,COUNTRY_INFO!H192&lt;4), IF(G192/D192*100&lt;&gt;0, IF(G192/D192*100&gt;100,100,G192/D192*100), "-"),0)</f>
        <v>0</v>
      </c>
      <c r="J192" s="67">
        <f>COUNTRY_INFO!M192</f>
        <v>0</v>
      </c>
      <c r="K192" s="61"/>
      <c r="L192" s="61"/>
      <c r="M192" s="11">
        <f>MAX('MDA1'!M192,MAX('MDA3'!I192,'MDA3'!L192)+MAX('MDA3'!J192,'MDA3'!M192))</f>
        <v>0</v>
      </c>
      <c r="N192" s="11">
        <f>IF(AND(COUNTRY_INFO!I192&gt;0,COUNTRY_INFO!I192&lt;4),IF(J192&gt;MAX('MDA1'!M192,MAX('MDA3'!I192,'MDA3'!L192)+MAX('MDA3'!J192,'MDA3'!M192)),MAX('MDA1'!M192,MAX('MDA3'!I192,'MDA3'!L192)+MAX('MDA3'!J192,'MDA3'!M192)),J192),0)</f>
        <v>0</v>
      </c>
      <c r="O192" s="73">
        <f>IF(AND(COUNTRY_INFO!I192&gt;0,COUNTRY_INFO!I192&lt;4), IF(M192/J192*100&lt;&gt;0, IF(M192/J192*100&gt;100,100,M192/J192*100), "-"),0)</f>
        <v>0</v>
      </c>
      <c r="P192" s="67">
        <f>COUNTRY_INFO!N192</f>
        <v>59254</v>
      </c>
      <c r="Q192" s="61"/>
      <c r="R192" s="61"/>
      <c r="S192" s="11">
        <f>SUM(MAX('MDA2'!J192, 'T1'!L192, MAX(T3_R1!K192, T3_R2!K192)), MAX('MDA1'!K192, 'MDA2'!K192, 'T1'!M192, MAX(T3_R1!L192, T3_R2!L192)), MAX('MDA1'!L192, 'MDA2'!L192, 'T1'!N192, MAX(T3_R1!M192, T3_R2!M192)))</f>
        <v>38652</v>
      </c>
      <c r="T192" s="11">
        <f>IF(AND(COUNTRY_INFO!J192&gt;1,COUNTRY_INFO!J192&lt;4),IF(COUNTRY_INFO!E192&gt;MAX('MDA2'!J192,'T1'!L192,MAX(T3_R1!K192,T3_R2!K192)),MAX('MDA2'!J192,'T1'!L192,MAX(T3_R1!K192,T3_R2!K192)),COUNTRY_INFO!E192),0)</f>
        <v>0</v>
      </c>
      <c r="U192" s="217" t="str">
        <f>IF(AND(COUNTRY_INFO!J192&gt;1,COUNTRY_INFO!J192&lt;4), IF(T192/COUNTRY_INFO!E192*100&lt;&gt;0, IF(T192/COUNTRY_INFO!E192*100&gt;100,100,T192/COUNTRY_INFO!E192*100), "-"),0)</f>
        <v>-</v>
      </c>
      <c r="V192" s="11">
        <f>IF(AND(COUNTRY_INFO!J192&gt;1,COUNTRY_INFO!J192&lt;4),IF(COUNTRY_INFO!F192&gt;MAX('MDA1'!K192,'MDA2'!K192,'T1'!M192,MAX(T3_R1!L192,T3_R2!L192)),MAX('MDA1'!K192,'MDA2'!K192,'T1'!M192,MAX(T3_R1!L192,T3_R2!L192)),COUNTRY_INFO!F192),0)</f>
        <v>38652</v>
      </c>
      <c r="W192" s="217">
        <f>IF(AND(COUNTRY_INFO!J192&gt;1,COUNTRY_INFO!J192&lt;4), IF(V192/COUNTRY_INFO!F192*100&lt;&gt;0, IF(V192/COUNTRY_INFO!F192*100&gt;100,100,V192/COUNTRY_INFO!F192*100), "-"),0)</f>
        <v>95.694585427446711</v>
      </c>
      <c r="X192" s="11">
        <f t="shared" si="19"/>
        <v>38652</v>
      </c>
      <c r="Y192" s="73">
        <f>IF(AND(COUNTRY_INFO!J192&gt;1,COUNTRY_INFO!J192&lt;4), IF(S192/P192*100&lt;&gt;0, IF(X192/P192*100&gt;100,100,X192/P192*100), "-"),0)</f>
        <v>65.231039254733858</v>
      </c>
      <c r="Z192" s="67">
        <f>COUNTRY_INFO!O192</f>
        <v>0</v>
      </c>
      <c r="AA192" s="61"/>
      <c r="AB192" s="61"/>
      <c r="AC192" s="11">
        <f>MAX('T1'!L192,'T2'!J192)+MAX('T1'!M192,'T2'!K192)+MAX('T1'!N192,'T2'!L192)</f>
        <v>0</v>
      </c>
      <c r="AD192" s="11">
        <f>IF(COUNTRY_INFO!K192=1,IF(COUNTRY_INFO!F192*0.33&gt;MAX('T1'!M192,'T2'!K192),MAX('T1'!M192,'T2'!K192),COUNTRY_INFO!F192*0.33),IF(COUNTRY_INFO!K192=2,IF(COUNTRY_INFO!F192*0.5&gt;MAX('T1'!M192,'T2'!K192),MAX('T1'!M192,'T2'!K192),COUNTRY_INFO!F192*0.5),IF(COUNTRY_INFO!K192=3,IF(COUNTRY_INFO!F192&gt;MAX('T1'!M192,'T2'!K192),MAX('T1'!M192,'T2'!K192),COUNTRY_INFO!F192),0)))</f>
        <v>0</v>
      </c>
      <c r="AE192" s="217">
        <f>IF(AND(COUNTRY_INFO!K192&gt;0,COUNTRY_INFO!K192&lt;4),IF(Z192&gt;0,IF(COUNTRY_INFO!K192=1, AD192/(COUNTRY_INFO!F192*0.33)*100, IF(COUNTRY_INFO!K192=2, AD192/(COUNTRY_INFO!F192*0.5)*100, IF(COUNTRY_INFO!K192=3, AD192/COUNTRY_INFO!F192*100))),"-"),0)</f>
        <v>0</v>
      </c>
      <c r="AF192" s="11">
        <f>IF(COUNTRY_INFO!K192=2,IF(COUNTRY_INFO!G192*0.2&gt;MAX('T1'!N192,'T2'!L192),MAX('T1'!N192,'T2'!L192),COUNTRY_INFO!G192*0.2),IF(COUNTRY_INFO!K192=3,IF(COUNTRY_INFO!G192&gt;MAX('T1'!N192,'T2'!L192),MAX('T1'!N192,'T2'!L192),COUNTRY_INFO!G192),0))</f>
        <v>0</v>
      </c>
      <c r="AG192" s="217">
        <f>IF(AND(COUNTRY_INFO!K192&gt;0,COUNTRY_INFO!K192&lt;4),IF(Z192&gt;0,IF(COUNTRY_INFO!K192=1, 0, IF(COUNTRY_INFO!K192=2, AF192/(COUNTRY_INFO!G192*0.2)*100, IF(COUNTRY_INFO!K192=3, AF192/COUNTRY_INFO!G192*100))),"-"),0)</f>
        <v>0</v>
      </c>
      <c r="AH192" s="11">
        <f t="shared" si="20"/>
        <v>0</v>
      </c>
      <c r="AI192" s="73">
        <f>IF(AND(COUNTRY_INFO!K192&gt;0,COUNTRY_INFO!K192&lt;4), IF(AC192/Z192*100&lt;&gt;0, IF(AH192/Z192*100&gt;100,100,AH192/Z192*100), "-"),0)</f>
        <v>0</v>
      </c>
      <c r="AJ192" s="261"/>
      <c r="AK192" s="260">
        <f>IF(AND(D192&lt;&gt;0, D192&lt;&gt;"Unknown",D192&lt;&gt;"Stopped",D192&lt;&gt;"Not required"),D192/COUNTRY_INFO!D192, 0)</f>
        <v>0</v>
      </c>
      <c r="AL192" s="260">
        <f>IF(AND(J192&lt;&gt;0,J192&lt;&gt;"Unknown",J192&lt;&gt;"Stopped",J192&lt;&gt;"Not required"),J192/COUNTRY_INFO!D192, 0)</f>
        <v>0</v>
      </c>
      <c r="AM192" s="260">
        <f>IF(AND(P192&lt;&gt;0,P192&lt;&gt;"Unknown",P192&lt;&gt;"Not required"),P192/(COUNTRY_INFO!E192+COUNTRY_INFO!F192), 0)</f>
        <v>1</v>
      </c>
      <c r="AN192" s="260">
        <f>IF(AND(Z192&lt;&gt;0,Z192&lt;&gt;"Unknown",Z192&lt;&gt;"Not required"),IF(COUNTRY_INFO!K192=1,1,IF(COUNTRY_INFO!K192=2,0.5*COUNTRY_INFO!F192/(0.5*COUNTRY_INFO!F192+0.2*COUNTRY_INFO!G192),IF(COUNTRY_INFO!K192=3,COUNTRY_INFO!F192/(COUNTRY_INFO!F192+COUNTRY_INFO!G192)))),0)</f>
        <v>0</v>
      </c>
      <c r="AO192" s="260">
        <f>IF(AND(Z192&lt;&gt;0,Z192&lt;&gt;"Unknown",Z192&lt;&gt;"Not required"),IF(COUNTRY_INFO!K192=1,0,IF(COUNTRY_INFO!K192=2,0.2*COUNTRY_INFO!G192/(0.5*COUNTRY_INFO!F192+0.2*COUNTRY_INFO!G192),IF(COUNTRY_INFO!K192=3,COUNTRY_INFO!G192/(COUNTRY_INFO!F192+COUNTRY_INFO!G192)))),0)</f>
        <v>0</v>
      </c>
      <c r="AP192" s="259">
        <f>MAX(COUNTRY_INFO!D192*AK192*PROFILE!$G$7,COUNTRY_INFO!D192*AL192*PROFILE!$G$7)</f>
        <v>0</v>
      </c>
      <c r="AQ192" s="259">
        <f>MAX(COUNTRY_INFO!D192*AK192*PROFILE!$G$8,COUNTRY_INFO!D192*AL192*PROFILE!$G$8,COUNTRY_INFO!D192*AM192*PROFILE!$G$8)</f>
        <v>20351.100878498553</v>
      </c>
      <c r="AR192" s="259">
        <f>MAX(COUNTRY_INFO!D192*AK192*PROFILE!$G$9,COUNTRY_INFO!D192*AL192*PROFILE!$G$9,COUNTRY_INFO!D192*AM192*PROFILE!$G$9,IF(AND(DISTRICT!Z192&lt;&gt;"Unknown",Z192&lt;&gt;"Not required"),COUNTRY_INFO!O192*DISTRICT!AN192,0))</f>
        <v>42263.286517679444</v>
      </c>
      <c r="AS192" s="259">
        <f>MAX(COUNTRY_INFO!D192*AK192*PROFILE!$G$10,COUNTRY_INFO!D192*AL192*PROFILE!$G$10,IF(AND(DISTRICT!Z192&lt;&gt;"Unknown",Z192&lt;&gt;"Not required"),COUNTRY_INFO!O192*DISTRICT!AO192,0))</f>
        <v>0</v>
      </c>
      <c r="AT192" s="259">
        <f t="shared" si="21"/>
        <v>62614.387396177997</v>
      </c>
      <c r="AU192" s="258" t="str">
        <f t="shared" si="16"/>
        <v>Y</v>
      </c>
      <c r="AV192" s="259">
        <f>MAX('MDA2'!J192,'T1'!L192,'T2'!J192,T3_R1!K192,T3_R2!K192)</f>
        <v>0</v>
      </c>
      <c r="AW192" s="259">
        <f>MAX('MDA1'!K192,'MDA2'!K192,'MDA3'!I192,'MDA3'!L192,'T1'!M192,'T2'!K192,T3_R1!L192,T3_R2!L192)</f>
        <v>38652</v>
      </c>
      <c r="AX192" s="259">
        <f>MAX('MDA1'!L192,'MDA2'!L192,'MDA3'!J192,'MDA3'!M192,'T1'!N192,'T2'!L192,T3_R1!M192,T3_R2!M192)</f>
        <v>0</v>
      </c>
      <c r="AY192" s="259">
        <f t="shared" si="22"/>
        <v>38652</v>
      </c>
      <c r="AZ192" s="259">
        <f>MAX('MDA2'!J192,T192)</f>
        <v>0</v>
      </c>
      <c r="BA192" s="259">
        <f>MAX('MDA1'!K192,'MDA2'!K192,'MDA3'!I192,'MDA3'!L192,V192,AD192)</f>
        <v>38652</v>
      </c>
      <c r="BB192" s="259">
        <f>MAX('MDA1'!L192,'MDA2'!L192,'MDA3'!J192,'MDA3'!M192,AF192)</f>
        <v>0</v>
      </c>
      <c r="BC192" s="259">
        <f t="shared" si="17"/>
        <v>38652</v>
      </c>
      <c r="BD192" s="260">
        <f t="shared" si="18"/>
        <v>61.730221451243217</v>
      </c>
    </row>
    <row r="193" spans="1:56" x14ac:dyDescent="0.2">
      <c r="A193" s="10" t="str">
        <f>IF(COUNTRY_INFO!A193=0," ",COUNTRY_INFO!A193)</f>
        <v>Ethiopia</v>
      </c>
      <c r="B193" s="10" t="str">
        <f>IF(COUNTRY_INFO!B193=0," ",COUNTRY_INFO!B193)</f>
        <v>AmharaWag Hemra</v>
      </c>
      <c r="C193" s="87" t="str">
        <f>IF(COUNTRY_INFO!C193=0," ",COUNTRY_INFO!C193)</f>
        <v>Gazgibla</v>
      </c>
      <c r="D193" s="67">
        <f>COUNTRY_INFO!L193</f>
        <v>0</v>
      </c>
      <c r="E193" s="61"/>
      <c r="F193" s="61"/>
      <c r="G193" s="11">
        <f>MAX('MDA1'!M193,'MDA2'!M193)</f>
        <v>0</v>
      </c>
      <c r="H193" s="11">
        <f>IF(AND(COUNTRY_INFO!H193&gt;0,COUNTRY_INFO!H193&lt;4),IF(D193&gt;MAX('MDA1'!M193,'MDA2'!M193),MAX('MDA1'!M193,'MDA2'!M193),D193),0)</f>
        <v>0</v>
      </c>
      <c r="I193" s="73">
        <f>IF(AND(COUNTRY_INFO!H193&gt;0,COUNTRY_INFO!H193&lt;4), IF(G193/D193*100&lt;&gt;0, IF(G193/D193*100&gt;100,100,G193/D193*100), "-"),0)</f>
        <v>0</v>
      </c>
      <c r="J193" s="67">
        <f>COUNTRY_INFO!M193</f>
        <v>0</v>
      </c>
      <c r="K193" s="61"/>
      <c r="L193" s="61"/>
      <c r="M193" s="11">
        <f>MAX('MDA1'!M193,MAX('MDA3'!I193,'MDA3'!L193)+MAX('MDA3'!J193,'MDA3'!M193))</f>
        <v>0</v>
      </c>
      <c r="N193" s="11">
        <f>IF(AND(COUNTRY_INFO!I193&gt;0,COUNTRY_INFO!I193&lt;4),IF(J193&gt;MAX('MDA1'!M193,MAX('MDA3'!I193,'MDA3'!L193)+MAX('MDA3'!J193,'MDA3'!M193)),MAX('MDA1'!M193,MAX('MDA3'!I193,'MDA3'!L193)+MAX('MDA3'!J193,'MDA3'!M193)),J193),0)</f>
        <v>0</v>
      </c>
      <c r="O193" s="73">
        <f>IF(AND(COUNTRY_INFO!I193&gt;0,COUNTRY_INFO!I193&lt;4), IF(M193/J193*100&lt;&gt;0, IF(M193/J193*100&gt;100,100,M193/J193*100), "-"),0)</f>
        <v>0</v>
      </c>
      <c r="P193" s="67">
        <f>COUNTRY_INFO!N193</f>
        <v>41474</v>
      </c>
      <c r="Q193" s="61"/>
      <c r="R193" s="61"/>
      <c r="S193" s="11">
        <f>SUM(MAX('MDA2'!J193, 'T1'!L193, MAX(T3_R1!K193, T3_R2!K193)), MAX('MDA1'!K193, 'MDA2'!K193, 'T1'!M193, MAX(T3_R1!L193, T3_R2!L193)), MAX('MDA1'!L193, 'MDA2'!L193, 'T1'!N193, MAX(T3_R1!M193, T3_R2!M193)))</f>
        <v>22938</v>
      </c>
      <c r="T193" s="11">
        <f>IF(AND(COUNTRY_INFO!J193&gt;1,COUNTRY_INFO!J193&lt;4),IF(COUNTRY_INFO!E193&gt;MAX('MDA2'!J193,'T1'!L193,MAX(T3_R1!K193,T3_R2!K193)),MAX('MDA2'!J193,'T1'!L193,MAX(T3_R1!K193,T3_R2!K193)),COUNTRY_INFO!E193),0)</f>
        <v>0</v>
      </c>
      <c r="U193" s="217" t="str">
        <f>IF(AND(COUNTRY_INFO!J193&gt;1,COUNTRY_INFO!J193&lt;4), IF(T193/COUNTRY_INFO!E193*100&lt;&gt;0, IF(T193/COUNTRY_INFO!E193*100&gt;100,100,T193/COUNTRY_INFO!E193*100), "-"),0)</f>
        <v>-</v>
      </c>
      <c r="V193" s="11">
        <f>IF(AND(COUNTRY_INFO!J193&gt;1,COUNTRY_INFO!J193&lt;4),IF(COUNTRY_INFO!F193&gt;MAX('MDA1'!K193,'MDA2'!K193,'T1'!M193,MAX(T3_R1!L193,T3_R2!L193)),MAX('MDA1'!K193,'MDA2'!K193,'T1'!M193,MAX(T3_R1!L193,T3_R2!L193)),COUNTRY_INFO!F193),0)</f>
        <v>22938</v>
      </c>
      <c r="W193" s="217">
        <f>IF(AND(COUNTRY_INFO!J193&gt;1,COUNTRY_INFO!J193&lt;4), IF(V193/COUNTRY_INFO!F193*100&lt;&gt;0, IF(V193/COUNTRY_INFO!F193*100&gt;100,100,V193/COUNTRY_INFO!F193*100), "-"),0)</f>
        <v>81.136146581302398</v>
      </c>
      <c r="X193" s="11">
        <f t="shared" si="19"/>
        <v>22938</v>
      </c>
      <c r="Y193" s="73">
        <f>IF(AND(COUNTRY_INFO!J193&gt;1,COUNTRY_INFO!J193&lt;4), IF(S193/P193*100&lt;&gt;0, IF(X193/P193*100&gt;100,100,X193/P193*100), "-"),0)</f>
        <v>55.306939287264314</v>
      </c>
      <c r="Z193" s="67">
        <f>COUNTRY_INFO!O193</f>
        <v>0</v>
      </c>
      <c r="AA193" s="61"/>
      <c r="AB193" s="61"/>
      <c r="AC193" s="11">
        <f>MAX('T1'!L193,'T2'!J193)+MAX('T1'!M193,'T2'!K193)+MAX('T1'!N193,'T2'!L193)</f>
        <v>22883</v>
      </c>
      <c r="AD193" s="11">
        <f>IF(COUNTRY_INFO!K193=1,IF(COUNTRY_INFO!F193*0.33&gt;MAX('T1'!M193,'T2'!K193),MAX('T1'!M193,'T2'!K193),COUNTRY_INFO!F193*0.33),IF(COUNTRY_INFO!K193=2,IF(COUNTRY_INFO!F193*0.5&gt;MAX('T1'!M193,'T2'!K193),MAX('T1'!M193,'T2'!K193),COUNTRY_INFO!F193*0.5),IF(COUNTRY_INFO!K193=3,IF(COUNTRY_INFO!F193&gt;MAX('T1'!M193,'T2'!K193),MAX('T1'!M193,'T2'!K193),COUNTRY_INFO!F193),0)))</f>
        <v>0</v>
      </c>
      <c r="AE193" s="217">
        <f>IF(AND(COUNTRY_INFO!K193&gt;0,COUNTRY_INFO!K193&lt;4),IF(Z193&gt;0,IF(COUNTRY_INFO!K193=1, AD193/(COUNTRY_INFO!F193*0.33)*100, IF(COUNTRY_INFO!K193=2, AD193/(COUNTRY_INFO!F193*0.5)*100, IF(COUNTRY_INFO!K193=3, AD193/COUNTRY_INFO!F193*100))),"-"),0)</f>
        <v>0</v>
      </c>
      <c r="AF193" s="11">
        <f>IF(COUNTRY_INFO!K193=2,IF(COUNTRY_INFO!G193*0.2&gt;MAX('T1'!N193,'T2'!L193),MAX('T1'!N193,'T2'!L193),COUNTRY_INFO!G193*0.2),IF(COUNTRY_INFO!K193=3,IF(COUNTRY_INFO!G193&gt;MAX('T1'!N193,'T2'!L193),MAX('T1'!N193,'T2'!L193),COUNTRY_INFO!G193),0))</f>
        <v>0</v>
      </c>
      <c r="AG193" s="217">
        <f>IF(AND(COUNTRY_INFO!K193&gt;0,COUNTRY_INFO!K193&lt;4),IF(Z193&gt;0,IF(COUNTRY_INFO!K193=1, 0, IF(COUNTRY_INFO!K193=2, AF193/(COUNTRY_INFO!G193*0.2)*100, IF(COUNTRY_INFO!K193=3, AF193/COUNTRY_INFO!G193*100))),"-"),0)</f>
        <v>0</v>
      </c>
      <c r="AH193" s="11">
        <f t="shared" si="20"/>
        <v>0</v>
      </c>
      <c r="AI193" s="73">
        <f>IF(AND(COUNTRY_INFO!K193&gt;0,COUNTRY_INFO!K193&lt;4), IF(AC193/Z193*100&lt;&gt;0, IF(AH193/Z193*100&gt;100,100,AH193/Z193*100), "-"),0)</f>
        <v>0</v>
      </c>
      <c r="AJ193" s="261"/>
      <c r="AK193" s="260">
        <f>IF(AND(D193&lt;&gt;0, D193&lt;&gt;"Unknown",D193&lt;&gt;"Stopped",D193&lt;&gt;"Not required"),D193/COUNTRY_INFO!D193, 0)</f>
        <v>0</v>
      </c>
      <c r="AL193" s="260">
        <f>IF(AND(J193&lt;&gt;0,J193&lt;&gt;"Unknown",J193&lt;&gt;"Stopped",J193&lt;&gt;"Not required"),J193/COUNTRY_INFO!D193, 0)</f>
        <v>0</v>
      </c>
      <c r="AM193" s="260">
        <f>IF(AND(P193&lt;&gt;0,P193&lt;&gt;"Unknown",P193&lt;&gt;"Not required"),P193/(COUNTRY_INFO!E193+COUNTRY_INFO!F193), 0)</f>
        <v>1</v>
      </c>
      <c r="AN193" s="260">
        <f>IF(AND(Z193&lt;&gt;0,Z193&lt;&gt;"Unknown",Z193&lt;&gt;"Not required"),IF(COUNTRY_INFO!K193=1,1,IF(COUNTRY_INFO!K193=2,0.5*COUNTRY_INFO!F193/(0.5*COUNTRY_INFO!F193+0.2*COUNTRY_INFO!G193),IF(COUNTRY_INFO!K193=3,COUNTRY_INFO!F193/(COUNTRY_INFO!F193+COUNTRY_INFO!G193)))),0)</f>
        <v>0</v>
      </c>
      <c r="AO193" s="260">
        <f>IF(AND(Z193&lt;&gt;0,Z193&lt;&gt;"Unknown",Z193&lt;&gt;"Not required"),IF(COUNTRY_INFO!K193=1,0,IF(COUNTRY_INFO!K193=2,0.2*COUNTRY_INFO!G193/(0.5*COUNTRY_INFO!F193+0.2*COUNTRY_INFO!G193),IF(COUNTRY_INFO!K193=3,COUNTRY_INFO!G193/(COUNTRY_INFO!F193+COUNTRY_INFO!G193)))),0)</f>
        <v>0</v>
      </c>
      <c r="AP193" s="259">
        <f>MAX(COUNTRY_INFO!D193*AK193*PROFILE!$G$7,COUNTRY_INFO!D193*AL193*PROFILE!$G$7)</f>
        <v>0</v>
      </c>
      <c r="AQ193" s="259">
        <f>MAX(COUNTRY_INFO!D193*AK193*PROFILE!$G$8,COUNTRY_INFO!D193*AL193*PROFILE!$G$8,COUNTRY_INFO!D193*AM193*PROFILE!$G$8)</f>
        <v>14244.554959296254</v>
      </c>
      <c r="AR193" s="259">
        <f>MAX(COUNTRY_INFO!D193*AK193*PROFILE!$G$9,COUNTRY_INFO!D193*AL193*PROFILE!$G$9,COUNTRY_INFO!D193*AM193*PROFILE!$G$9,IF(AND(DISTRICT!Z193&lt;&gt;"Unknown",Z193&lt;&gt;"Not required"),COUNTRY_INFO!O193*DISTRICT!AN193,0))</f>
        <v>29581.776001003473</v>
      </c>
      <c r="AS193" s="259">
        <f>MAX(COUNTRY_INFO!D193*AK193*PROFILE!$G$10,COUNTRY_INFO!D193*AL193*PROFILE!$G$10,IF(AND(DISTRICT!Z193&lt;&gt;"Unknown",Z193&lt;&gt;"Not required"),COUNTRY_INFO!O193*DISTRICT!AO193,0))</f>
        <v>0</v>
      </c>
      <c r="AT193" s="259">
        <f t="shared" si="21"/>
        <v>43826.330960299725</v>
      </c>
      <c r="AU193" s="258" t="str">
        <f t="shared" si="16"/>
        <v>Y</v>
      </c>
      <c r="AV193" s="259">
        <f>MAX('MDA2'!J193,'T1'!L193,'T2'!J193,T3_R1!K193,T3_R2!K193)</f>
        <v>0</v>
      </c>
      <c r="AW193" s="259">
        <f>MAX('MDA1'!K193,'MDA2'!K193,'MDA3'!I193,'MDA3'!L193,'T1'!M193,'T2'!K193,T3_R1!L193,T3_R2!L193)</f>
        <v>22938</v>
      </c>
      <c r="AX193" s="259">
        <f>MAX('MDA1'!L193,'MDA2'!L193,'MDA3'!J193,'MDA3'!M193,'T1'!N193,'T2'!L193,T3_R1!M193,T3_R2!M193)</f>
        <v>0</v>
      </c>
      <c r="AY193" s="259">
        <f t="shared" si="22"/>
        <v>22938</v>
      </c>
      <c r="AZ193" s="259">
        <f>MAX('MDA2'!J193,T193)</f>
        <v>0</v>
      </c>
      <c r="BA193" s="259">
        <f>MAX('MDA1'!K193,'MDA2'!K193,'MDA3'!I193,'MDA3'!L193,V193,AD193)</f>
        <v>22938</v>
      </c>
      <c r="BB193" s="259">
        <f>MAX('MDA1'!L193,'MDA2'!L193,'MDA3'!J193,'MDA3'!M193,AF193)</f>
        <v>0</v>
      </c>
      <c r="BC193" s="259">
        <f t="shared" si="17"/>
        <v>22938</v>
      </c>
      <c r="BD193" s="260">
        <f t="shared" si="18"/>
        <v>52.338399079718734</v>
      </c>
    </row>
    <row r="194" spans="1:56" x14ac:dyDescent="0.2">
      <c r="A194" s="10" t="str">
        <f>IF(COUNTRY_INFO!A194=0," ",COUNTRY_INFO!A194)</f>
        <v>Ethiopia</v>
      </c>
      <c r="B194" s="10" t="str">
        <f>IF(COUNTRY_INFO!B194=0," ",COUNTRY_INFO!B194)</f>
        <v>AmharaWag Hemra</v>
      </c>
      <c r="C194" s="87" t="str">
        <f>IF(COUNTRY_INFO!C194=0," ",COUNTRY_INFO!C194)</f>
        <v>Sahala Seyemt</v>
      </c>
      <c r="D194" s="67">
        <f>COUNTRY_INFO!L194</f>
        <v>0</v>
      </c>
      <c r="E194" s="61"/>
      <c r="F194" s="61"/>
      <c r="G194" s="11">
        <f>MAX('MDA1'!M194,'MDA2'!M194)</f>
        <v>0</v>
      </c>
      <c r="H194" s="11">
        <f>IF(AND(COUNTRY_INFO!H194&gt;0,COUNTRY_INFO!H194&lt;4),IF(D194&gt;MAX('MDA1'!M194,'MDA2'!M194),MAX('MDA1'!M194,'MDA2'!M194),D194),0)</f>
        <v>0</v>
      </c>
      <c r="I194" s="73">
        <f>IF(AND(COUNTRY_INFO!H194&gt;0,COUNTRY_INFO!H194&lt;4), IF(G194/D194*100&lt;&gt;0, IF(G194/D194*100&gt;100,100,G194/D194*100), "-"),0)</f>
        <v>0</v>
      </c>
      <c r="J194" s="67">
        <f>COUNTRY_INFO!M194</f>
        <v>0</v>
      </c>
      <c r="K194" s="61"/>
      <c r="L194" s="61"/>
      <c r="M194" s="11">
        <f>MAX('MDA1'!M194,MAX('MDA3'!I194,'MDA3'!L194)+MAX('MDA3'!J194,'MDA3'!M194))</f>
        <v>0</v>
      </c>
      <c r="N194" s="11">
        <f>IF(AND(COUNTRY_INFO!I194&gt;0,COUNTRY_INFO!I194&lt;4),IF(J194&gt;MAX('MDA1'!M194,MAX('MDA3'!I194,'MDA3'!L194)+MAX('MDA3'!J194,'MDA3'!M194)),MAX('MDA1'!M194,MAX('MDA3'!I194,'MDA3'!L194)+MAX('MDA3'!J194,'MDA3'!M194)),J194),0)</f>
        <v>0</v>
      </c>
      <c r="O194" s="73">
        <f>IF(AND(COUNTRY_INFO!I194&gt;0,COUNTRY_INFO!I194&lt;4), IF(M194/J194*100&lt;&gt;0, IF(M194/J194*100&gt;100,100,M194/J194*100), "-"),0)</f>
        <v>0</v>
      </c>
      <c r="P194" s="67">
        <f>COUNTRY_INFO!N194</f>
        <v>0</v>
      </c>
      <c r="Q194" s="61"/>
      <c r="R194" s="61"/>
      <c r="S194" s="11">
        <f>SUM(MAX('MDA2'!J194, 'T1'!L194, MAX(T3_R1!K194, T3_R2!K194)), MAX('MDA1'!K194, 'MDA2'!K194, 'T1'!M194, MAX(T3_R1!L194, T3_R2!L194)), MAX('MDA1'!L194, 'MDA2'!L194, 'T1'!N194, MAX(T3_R1!M194, T3_R2!M194)))</f>
        <v>0</v>
      </c>
      <c r="T194" s="11">
        <f>IF(AND(COUNTRY_INFO!J194&gt;1,COUNTRY_INFO!J194&lt;4),IF(COUNTRY_INFO!E194&gt;MAX('MDA2'!J194,'T1'!L194,MAX(T3_R1!K194,T3_R2!K194)),MAX('MDA2'!J194,'T1'!L194,MAX(T3_R1!K194,T3_R2!K194)),COUNTRY_INFO!E194),0)</f>
        <v>0</v>
      </c>
      <c r="U194" s="217">
        <f>IF(AND(COUNTRY_INFO!J194&gt;1,COUNTRY_INFO!J194&lt;4), IF(T194/COUNTRY_INFO!E194*100&lt;&gt;0, IF(T194/COUNTRY_INFO!E194*100&gt;100,100,T194/COUNTRY_INFO!E194*100), "-"),0)</f>
        <v>0</v>
      </c>
      <c r="V194" s="11">
        <f>IF(AND(COUNTRY_INFO!J194&gt;1,COUNTRY_INFO!J194&lt;4),IF(COUNTRY_INFO!F194&gt;MAX('MDA1'!K194,'MDA2'!K194,'T1'!M194,MAX(T3_R1!L194,T3_R2!L194)),MAX('MDA1'!K194,'MDA2'!K194,'T1'!M194,MAX(T3_R1!L194,T3_R2!L194)),COUNTRY_INFO!F194),0)</f>
        <v>0</v>
      </c>
      <c r="W194" s="217">
        <f>IF(AND(COUNTRY_INFO!J194&gt;1,COUNTRY_INFO!J194&lt;4), IF(V194/COUNTRY_INFO!F194*100&lt;&gt;0, IF(V194/COUNTRY_INFO!F194*100&gt;100,100,V194/COUNTRY_INFO!F194*100), "-"),0)</f>
        <v>0</v>
      </c>
      <c r="X194" s="11">
        <f t="shared" si="19"/>
        <v>0</v>
      </c>
      <c r="Y194" s="73">
        <f>IF(AND(COUNTRY_INFO!J194&gt;1,COUNTRY_INFO!J194&lt;4), IF(S194/P194*100&lt;&gt;0, IF(X194/P194*100&gt;100,100,X194/P194*100), "-"),0)</f>
        <v>0</v>
      </c>
      <c r="Z194" s="67">
        <f>COUNTRY_INFO!O194</f>
        <v>0</v>
      </c>
      <c r="AA194" s="61"/>
      <c r="AB194" s="61"/>
      <c r="AC194" s="11">
        <f>MAX('T1'!L194,'T2'!J194)+MAX('T1'!M194,'T2'!K194)+MAX('T1'!N194,'T2'!L194)</f>
        <v>0</v>
      </c>
      <c r="AD194" s="11">
        <f>IF(COUNTRY_INFO!K194=1,IF(COUNTRY_INFO!F194*0.33&gt;MAX('T1'!M194,'T2'!K194),MAX('T1'!M194,'T2'!K194),COUNTRY_INFO!F194*0.33),IF(COUNTRY_INFO!K194=2,IF(COUNTRY_INFO!F194*0.5&gt;MAX('T1'!M194,'T2'!K194),MAX('T1'!M194,'T2'!K194),COUNTRY_INFO!F194*0.5),IF(COUNTRY_INFO!K194=3,IF(COUNTRY_INFO!F194&gt;MAX('T1'!M194,'T2'!K194),MAX('T1'!M194,'T2'!K194),COUNTRY_INFO!F194),0)))</f>
        <v>0</v>
      </c>
      <c r="AE194" s="217">
        <f>IF(AND(COUNTRY_INFO!K194&gt;0,COUNTRY_INFO!K194&lt;4),IF(Z194&gt;0,IF(COUNTRY_INFO!K194=1, AD194/(COUNTRY_INFO!F194*0.33)*100, IF(COUNTRY_INFO!K194=2, AD194/(COUNTRY_INFO!F194*0.5)*100, IF(COUNTRY_INFO!K194=3, AD194/COUNTRY_INFO!F194*100))),"-"),0)</f>
        <v>0</v>
      </c>
      <c r="AF194" s="11">
        <f>IF(COUNTRY_INFO!K194=2,IF(COUNTRY_INFO!G194*0.2&gt;MAX('T1'!N194,'T2'!L194),MAX('T1'!N194,'T2'!L194),COUNTRY_INFO!G194*0.2),IF(COUNTRY_INFO!K194=3,IF(COUNTRY_INFO!G194&gt;MAX('T1'!N194,'T2'!L194),MAX('T1'!N194,'T2'!L194),COUNTRY_INFO!G194),0))</f>
        <v>0</v>
      </c>
      <c r="AG194" s="217">
        <f>IF(AND(COUNTRY_INFO!K194&gt;0,COUNTRY_INFO!K194&lt;4),IF(Z194&gt;0,IF(COUNTRY_INFO!K194=1, 0, IF(COUNTRY_INFO!K194=2, AF194/(COUNTRY_INFO!G194*0.2)*100, IF(COUNTRY_INFO!K194=3, AF194/COUNTRY_INFO!G194*100))),"-"),0)</f>
        <v>0</v>
      </c>
      <c r="AH194" s="11">
        <f t="shared" si="20"/>
        <v>0</v>
      </c>
      <c r="AI194" s="73">
        <f>IF(AND(COUNTRY_INFO!K194&gt;0,COUNTRY_INFO!K194&lt;4), IF(AC194/Z194*100&lt;&gt;0, IF(AH194/Z194*100&gt;100,100,AH194/Z194*100), "-"),0)</f>
        <v>0</v>
      </c>
      <c r="AJ194" s="261"/>
      <c r="AK194" s="260">
        <f>IF(AND(D194&lt;&gt;0, D194&lt;&gt;"Unknown",D194&lt;&gt;"Stopped",D194&lt;&gt;"Not required"),D194/COUNTRY_INFO!D194, 0)</f>
        <v>0</v>
      </c>
      <c r="AL194" s="260">
        <f>IF(AND(J194&lt;&gt;0,J194&lt;&gt;"Unknown",J194&lt;&gt;"Stopped",J194&lt;&gt;"Not required"),J194/COUNTRY_INFO!D194, 0)</f>
        <v>0</v>
      </c>
      <c r="AM194" s="260">
        <f>IF(AND(P194&lt;&gt;0,P194&lt;&gt;"Unknown",P194&lt;&gt;"Not required"),P194/(COUNTRY_INFO!E194+COUNTRY_INFO!F194), 0)</f>
        <v>0</v>
      </c>
      <c r="AN194" s="260">
        <f>IF(AND(Z194&lt;&gt;0,Z194&lt;&gt;"Unknown",Z194&lt;&gt;"Not required"),IF(COUNTRY_INFO!K194=1,1,IF(COUNTRY_INFO!K194=2,0.5*COUNTRY_INFO!F194/(0.5*COUNTRY_INFO!F194+0.2*COUNTRY_INFO!G194),IF(COUNTRY_INFO!K194=3,COUNTRY_INFO!F194/(COUNTRY_INFO!F194+COUNTRY_INFO!G194)))),0)</f>
        <v>0</v>
      </c>
      <c r="AO194" s="260">
        <f>IF(AND(Z194&lt;&gt;0,Z194&lt;&gt;"Unknown",Z194&lt;&gt;"Not required"),IF(COUNTRY_INFO!K194=1,0,IF(COUNTRY_INFO!K194=2,0.2*COUNTRY_INFO!G194/(0.5*COUNTRY_INFO!F194+0.2*COUNTRY_INFO!G194),IF(COUNTRY_INFO!K194=3,COUNTRY_INFO!G194/(COUNTRY_INFO!F194+COUNTRY_INFO!G194)))),0)</f>
        <v>0</v>
      </c>
      <c r="AP194" s="259">
        <f>MAX(COUNTRY_INFO!D194*AK194*PROFILE!$G$7,COUNTRY_INFO!D194*AL194*PROFILE!$G$7)</f>
        <v>0</v>
      </c>
      <c r="AQ194" s="259">
        <f>MAX(COUNTRY_INFO!D194*AK194*PROFILE!$G$8,COUNTRY_INFO!D194*AL194*PROFILE!$G$8,COUNTRY_INFO!D194*AM194*PROFILE!$G$8)</f>
        <v>0</v>
      </c>
      <c r="AR194" s="259">
        <f>MAX(COUNTRY_INFO!D194*AK194*PROFILE!$G$9,COUNTRY_INFO!D194*AL194*PROFILE!$G$9,COUNTRY_INFO!D194*AM194*PROFILE!$G$9,IF(AND(DISTRICT!Z194&lt;&gt;"Unknown",Z194&lt;&gt;"Not required"),COUNTRY_INFO!O194*DISTRICT!AN194,0))</f>
        <v>0</v>
      </c>
      <c r="AS194" s="259">
        <f>MAX(COUNTRY_INFO!D194*AK194*PROFILE!$G$10,COUNTRY_INFO!D194*AL194*PROFILE!$G$10,IF(AND(DISTRICT!Z194&lt;&gt;"Unknown",Z194&lt;&gt;"Not required"),COUNTRY_INFO!O194*DISTRICT!AO194,0))</f>
        <v>0</v>
      </c>
      <c r="AT194" s="259">
        <f t="shared" si="21"/>
        <v>0</v>
      </c>
      <c r="AU194" s="258">
        <f t="shared" si="16"/>
        <v>0</v>
      </c>
      <c r="AV194" s="259">
        <f>MAX('MDA2'!J194,'T1'!L194,'T2'!J194,T3_R1!K194,T3_R2!K194)</f>
        <v>0</v>
      </c>
      <c r="AW194" s="259">
        <f>MAX('MDA1'!K194,'MDA2'!K194,'MDA3'!I194,'MDA3'!L194,'T1'!M194,'T2'!K194,T3_R1!L194,T3_R2!L194)</f>
        <v>0</v>
      </c>
      <c r="AX194" s="259">
        <f>MAX('MDA1'!L194,'MDA2'!L194,'MDA3'!J194,'MDA3'!M194,'T1'!N194,'T2'!L194,T3_R1!M194,T3_R2!M194)</f>
        <v>0</v>
      </c>
      <c r="AY194" s="259">
        <f t="shared" si="22"/>
        <v>0</v>
      </c>
      <c r="AZ194" s="259">
        <f>MAX('MDA2'!J194,T194)</f>
        <v>0</v>
      </c>
      <c r="BA194" s="259">
        <f>MAX('MDA1'!K194,'MDA2'!K194,'MDA3'!I194,'MDA3'!L194,V194,AD194)</f>
        <v>0</v>
      </c>
      <c r="BB194" s="259">
        <f>MAX('MDA1'!L194,'MDA2'!L194,'MDA3'!J194,'MDA3'!M194,AF194)</f>
        <v>0</v>
      </c>
      <c r="BC194" s="259">
        <f t="shared" si="17"/>
        <v>0</v>
      </c>
      <c r="BD194" s="260">
        <f t="shared" si="18"/>
        <v>0</v>
      </c>
    </row>
    <row r="195" spans="1:56" x14ac:dyDescent="0.2">
      <c r="A195" s="10" t="str">
        <f>IF(COUNTRY_INFO!A195=0," ",COUNTRY_INFO!A195)</f>
        <v>Ethiopia</v>
      </c>
      <c r="B195" s="10" t="str">
        <f>IF(COUNTRY_INFO!B195=0," ",COUNTRY_INFO!B195)</f>
        <v>AmharaWag Hemra</v>
      </c>
      <c r="C195" s="87" t="str">
        <f>IF(COUNTRY_INFO!C195=0," ",COUNTRY_INFO!C195)</f>
        <v>Sekota town</v>
      </c>
      <c r="D195" s="67">
        <f>COUNTRY_INFO!L195</f>
        <v>0</v>
      </c>
      <c r="E195" s="61"/>
      <c r="F195" s="61"/>
      <c r="G195" s="11">
        <f>MAX('MDA1'!M195,'MDA2'!M195)</f>
        <v>0</v>
      </c>
      <c r="H195" s="11">
        <f>IF(AND(COUNTRY_INFO!H195&gt;0,COUNTRY_INFO!H195&lt;4),IF(D195&gt;MAX('MDA1'!M195,'MDA2'!M195),MAX('MDA1'!M195,'MDA2'!M195),D195),0)</f>
        <v>0</v>
      </c>
      <c r="I195" s="73">
        <f>IF(AND(COUNTRY_INFO!H195&gt;0,COUNTRY_INFO!H195&lt;4), IF(G195/D195*100&lt;&gt;0, IF(G195/D195*100&gt;100,100,G195/D195*100), "-"),0)</f>
        <v>0</v>
      </c>
      <c r="J195" s="67">
        <f>COUNTRY_INFO!M195</f>
        <v>0</v>
      </c>
      <c r="K195" s="61"/>
      <c r="L195" s="61"/>
      <c r="M195" s="11">
        <f>MAX('MDA1'!M195,MAX('MDA3'!I195,'MDA3'!L195)+MAX('MDA3'!J195,'MDA3'!M195))</f>
        <v>0</v>
      </c>
      <c r="N195" s="11">
        <f>IF(AND(COUNTRY_INFO!I195&gt;0,COUNTRY_INFO!I195&lt;4),IF(J195&gt;MAX('MDA1'!M195,MAX('MDA3'!I195,'MDA3'!L195)+MAX('MDA3'!J195,'MDA3'!M195)),MAX('MDA1'!M195,MAX('MDA3'!I195,'MDA3'!L195)+MAX('MDA3'!J195,'MDA3'!M195)),J195),0)</f>
        <v>0</v>
      </c>
      <c r="O195" s="73">
        <f>IF(AND(COUNTRY_INFO!I195&gt;0,COUNTRY_INFO!I195&lt;4), IF(M195/J195*100&lt;&gt;0, IF(M195/J195*100&gt;100,100,M195/J195*100), "-"),0)</f>
        <v>0</v>
      </c>
      <c r="P195" s="67">
        <f>COUNTRY_INFO!N195</f>
        <v>13850</v>
      </c>
      <c r="Q195" s="61"/>
      <c r="R195" s="61"/>
      <c r="S195" s="11">
        <f>SUM(MAX('MDA2'!J195, 'T1'!L195, MAX(T3_R1!K195, T3_R2!K195)), MAX('MDA1'!K195, 'MDA2'!K195, 'T1'!M195, MAX(T3_R1!L195, T3_R2!L195)), MAX('MDA1'!L195, 'MDA2'!L195, 'T1'!N195, MAX(T3_R1!M195, T3_R2!M195)))</f>
        <v>87282</v>
      </c>
      <c r="T195" s="11">
        <f>IF(AND(COUNTRY_INFO!J195&gt;1,COUNTRY_INFO!J195&lt;4),IF(COUNTRY_INFO!E195&gt;MAX('MDA2'!J195,'T1'!L195,MAX(T3_R1!K195,T3_R2!K195)),MAX('MDA2'!J195,'T1'!L195,MAX(T3_R1!K195,T3_R2!K195)),COUNTRY_INFO!E195),0)</f>
        <v>0</v>
      </c>
      <c r="U195" s="217" t="str">
        <f>IF(AND(COUNTRY_INFO!J195&gt;1,COUNTRY_INFO!J195&lt;4), IF(T195/COUNTRY_INFO!E195*100&lt;&gt;0, IF(T195/COUNTRY_INFO!E195*100&gt;100,100,T195/COUNTRY_INFO!E195*100), "-"),0)</f>
        <v>-</v>
      </c>
      <c r="V195" s="11">
        <f>IF(AND(COUNTRY_INFO!J195&gt;1,COUNTRY_INFO!J195&lt;4),IF(COUNTRY_INFO!F195&gt;MAX('MDA1'!K195,'MDA2'!K195,'T1'!M195,MAX(T3_R1!L195,T3_R2!L195)),MAX('MDA1'!K195,'MDA2'!K195,'T1'!M195,MAX(T3_R1!L195,T3_R2!L195)),COUNTRY_INFO!F195),0)</f>
        <v>9441</v>
      </c>
      <c r="W195" s="217">
        <f>IF(AND(COUNTRY_INFO!J195&gt;1,COUNTRY_INFO!J195&lt;4), IF(V195/COUNTRY_INFO!F195*100&lt;&gt;0, IF(V195/COUNTRY_INFO!F195*100&gt;100,100,V195/COUNTRY_INFO!F195*100), "-"),0)</f>
        <v>100</v>
      </c>
      <c r="X195" s="11">
        <f t="shared" si="19"/>
        <v>9441</v>
      </c>
      <c r="Y195" s="73">
        <f>IF(AND(COUNTRY_INFO!J195&gt;1,COUNTRY_INFO!J195&lt;4), IF(S195/P195*100&lt;&gt;0, IF(X195/P195*100&gt;100,100,X195/P195*100), "-"),0)</f>
        <v>68.166064981949461</v>
      </c>
      <c r="Z195" s="67">
        <f>COUNTRY_INFO!O195</f>
        <v>28070</v>
      </c>
      <c r="AA195" s="61"/>
      <c r="AB195" s="61"/>
      <c r="AC195" s="11">
        <f>MAX('T1'!L195,'T2'!J195)+MAX('T1'!M195,'T2'!K195)+MAX('T1'!N195,'T2'!L195)</f>
        <v>8597</v>
      </c>
      <c r="AD195" s="11">
        <f>IF(COUNTRY_INFO!K195=1,IF(COUNTRY_INFO!F195*0.33&gt;MAX('T1'!M195,'T2'!K195),MAX('T1'!M195,'T2'!K195),COUNTRY_INFO!F195*0.33),IF(COUNTRY_INFO!K195=2,IF(COUNTRY_INFO!F195*0.5&gt;MAX('T1'!M195,'T2'!K195),MAX('T1'!M195,'T2'!K195),COUNTRY_INFO!F195*0.5),IF(COUNTRY_INFO!K195=3,IF(COUNTRY_INFO!F195&gt;MAX('T1'!M195,'T2'!K195),MAX('T1'!M195,'T2'!K195),COUNTRY_INFO!F195),0)))</f>
        <v>8597</v>
      </c>
      <c r="AE195" s="217">
        <f>IF(AND(COUNTRY_INFO!K195&gt;0,COUNTRY_INFO!K195&lt;4),IF(Z195&gt;0,IF(COUNTRY_INFO!K195=1, AD195/(COUNTRY_INFO!F195*0.33)*100, IF(COUNTRY_INFO!K195=2, AD195/(COUNTRY_INFO!F195*0.5)*100, IF(COUNTRY_INFO!K195=3, AD195/COUNTRY_INFO!F195*100))),"-"),0)</f>
        <v>91.060269039296685</v>
      </c>
      <c r="AF195" s="11">
        <f>IF(COUNTRY_INFO!K195=2,IF(COUNTRY_INFO!G195*0.2&gt;MAX('T1'!N195,'T2'!L195),MAX('T1'!N195,'T2'!L195),COUNTRY_INFO!G195*0.2),IF(COUNTRY_INFO!K195=3,IF(COUNTRY_INFO!G195&gt;MAX('T1'!N195,'T2'!L195),MAX('T1'!N195,'T2'!L195),COUNTRY_INFO!G195),0))</f>
        <v>0</v>
      </c>
      <c r="AG195" s="217">
        <f>IF(AND(COUNTRY_INFO!K195&gt;0,COUNTRY_INFO!K195&lt;4),IF(Z195&gt;0,IF(COUNTRY_INFO!K195=1, 0, IF(COUNTRY_INFO!K195=2, AF195/(COUNTRY_INFO!G195*0.2)*100, IF(COUNTRY_INFO!K195=3, AF195/COUNTRY_INFO!G195*100))),"-"),0)</f>
        <v>0</v>
      </c>
      <c r="AH195" s="11">
        <f t="shared" si="20"/>
        <v>8597</v>
      </c>
      <c r="AI195" s="73">
        <f>IF(AND(COUNTRY_INFO!K195&gt;0,COUNTRY_INFO!K195&lt;4), IF(AC195/Z195*100&lt;&gt;0, IF(AH195/Z195*100&gt;100,100,AH195/Z195*100), "-"),0)</f>
        <v>30.627003918774491</v>
      </c>
      <c r="AJ195" s="261"/>
      <c r="AK195" s="260">
        <f>IF(AND(D195&lt;&gt;0, D195&lt;&gt;"Unknown",D195&lt;&gt;"Stopped",D195&lt;&gt;"Not required"),D195/COUNTRY_INFO!D195, 0)</f>
        <v>0</v>
      </c>
      <c r="AL195" s="260">
        <f>IF(AND(J195&lt;&gt;0,J195&lt;&gt;"Unknown",J195&lt;&gt;"Stopped",J195&lt;&gt;"Not required"),J195/COUNTRY_INFO!D195, 0)</f>
        <v>0</v>
      </c>
      <c r="AM195" s="260">
        <f>IF(AND(P195&lt;&gt;0,P195&lt;&gt;"Unknown",P195&lt;&gt;"Not required"),P195/(COUNTRY_INFO!E195+COUNTRY_INFO!F195), 0)</f>
        <v>1</v>
      </c>
      <c r="AN195" s="260">
        <f>IF(AND(Z195&lt;&gt;0,Z195&lt;&gt;"Unknown",Z195&lt;&gt;"Not required"),IF(COUNTRY_INFO!K195=1,1,IF(COUNTRY_INFO!K195=2,0.5*COUNTRY_INFO!F195/(0.5*COUNTRY_INFO!F195+0.2*COUNTRY_INFO!G195),IF(COUNTRY_INFO!K195=3,COUNTRY_INFO!F195/(COUNTRY_INFO!F195+COUNTRY_INFO!G195)))),0)</f>
        <v>0.33633772711079446</v>
      </c>
      <c r="AO195" s="260">
        <f>IF(AND(Z195&lt;&gt;0,Z195&lt;&gt;"Unknown",Z195&lt;&gt;"Not required"),IF(COUNTRY_INFO!K195=1,0,IF(COUNTRY_INFO!K195=2,0.2*COUNTRY_INFO!G195/(0.5*COUNTRY_INFO!F195+0.2*COUNTRY_INFO!G195),IF(COUNTRY_INFO!K195=3,COUNTRY_INFO!G195/(COUNTRY_INFO!F195+COUNTRY_INFO!G195)))),0)</f>
        <v>0.66366227288920554</v>
      </c>
      <c r="AP195" s="259">
        <f>MAX(COUNTRY_INFO!D195*AK195*PROFILE!$G$7,COUNTRY_INFO!D195*AL195*PROFILE!$G$7)</f>
        <v>0</v>
      </c>
      <c r="AQ195" s="259">
        <f>MAX(COUNTRY_INFO!D195*AK195*PROFILE!$G$8,COUNTRY_INFO!D195*AL195*PROFILE!$G$8,COUNTRY_INFO!D195*AM195*PROFILE!$G$8)</f>
        <v>4757.1681446691446</v>
      </c>
      <c r="AR195" s="259">
        <f>MAX(COUNTRY_INFO!D195*AK195*PROFILE!$G$9,COUNTRY_INFO!D195*AL195*PROFILE!$G$9,COUNTRY_INFO!D195*AM195*PROFILE!$G$9,IF(AND(DISTRICT!Z195&lt;&gt;"Unknown",Z195&lt;&gt;"Not required"),COUNTRY_INFO!O195*DISTRICT!AN195,0))</f>
        <v>9879.2473936064907</v>
      </c>
      <c r="AS195" s="259">
        <f>MAX(COUNTRY_INFO!D195*AK195*PROFILE!$G$10,COUNTRY_INFO!D195*AL195*PROFILE!$G$10,IF(AND(DISTRICT!Z195&lt;&gt;"Unknown",Z195&lt;&gt;"Not required"),COUNTRY_INFO!O195*DISTRICT!AO195,0))</f>
        <v>18629</v>
      </c>
      <c r="AT195" s="259">
        <f t="shared" si="21"/>
        <v>33265.415538275636</v>
      </c>
      <c r="AU195" s="258" t="str">
        <f t="shared" si="16"/>
        <v>Y</v>
      </c>
      <c r="AV195" s="259">
        <f>MAX('MDA2'!J195,'T1'!L195,'T2'!J195,T3_R1!K195,T3_R2!K195)</f>
        <v>0</v>
      </c>
      <c r="AW195" s="259">
        <f>MAX('MDA1'!K195,'MDA2'!K195,'MDA3'!I195,'MDA3'!L195,'T1'!M195,'T2'!K195,T3_R1!L195,T3_R2!L195)</f>
        <v>87282</v>
      </c>
      <c r="AX195" s="259">
        <f>MAX('MDA1'!L195,'MDA2'!L195,'MDA3'!J195,'MDA3'!M195,'T1'!N195,'T2'!L195,T3_R1!M195,T3_R2!M195)</f>
        <v>0</v>
      </c>
      <c r="AY195" s="259">
        <f t="shared" si="22"/>
        <v>87282</v>
      </c>
      <c r="AZ195" s="259">
        <f>MAX('MDA2'!J195,T195)</f>
        <v>0</v>
      </c>
      <c r="BA195" s="259">
        <f>MAX('MDA1'!K195,'MDA2'!K195,'MDA3'!I195,'MDA3'!L195,V195,AD195)</f>
        <v>9441</v>
      </c>
      <c r="BB195" s="259">
        <f>MAX('MDA1'!L195,'MDA2'!L195,'MDA3'!J195,'MDA3'!M195,AF195)</f>
        <v>0</v>
      </c>
      <c r="BC195" s="259">
        <f t="shared" si="17"/>
        <v>9441</v>
      </c>
      <c r="BD195" s="260">
        <f t="shared" si="18"/>
        <v>28.38082689553978</v>
      </c>
    </row>
    <row r="196" spans="1:56" x14ac:dyDescent="0.2">
      <c r="A196" s="10" t="str">
        <f>IF(COUNTRY_INFO!A196=0," ",COUNTRY_INFO!A196)</f>
        <v>Ethiopia</v>
      </c>
      <c r="B196" s="10" t="str">
        <f>IF(COUNTRY_INFO!B196=0," ",COUNTRY_INFO!B196)</f>
        <v>AmharaWag Hemra</v>
      </c>
      <c r="C196" s="87" t="str">
        <f>IF(COUNTRY_INFO!C196=0," ",COUNTRY_INFO!C196)</f>
        <v>Sekota Zuria</v>
      </c>
      <c r="D196" s="67">
        <f>COUNTRY_INFO!L196</f>
        <v>0</v>
      </c>
      <c r="E196" s="61"/>
      <c r="F196" s="61"/>
      <c r="G196" s="11">
        <f>MAX('MDA1'!M196,'MDA2'!M196)</f>
        <v>0</v>
      </c>
      <c r="H196" s="11">
        <f>IF(AND(COUNTRY_INFO!H196&gt;0,COUNTRY_INFO!H196&lt;4),IF(D196&gt;MAX('MDA1'!M196,'MDA2'!M196),MAX('MDA1'!M196,'MDA2'!M196),D196),0)</f>
        <v>0</v>
      </c>
      <c r="I196" s="73">
        <f>IF(AND(COUNTRY_INFO!H196&gt;0,COUNTRY_INFO!H196&lt;4), IF(G196/D196*100&lt;&gt;0, IF(G196/D196*100&gt;100,100,G196/D196*100), "-"),0)</f>
        <v>0</v>
      </c>
      <c r="J196" s="67">
        <f>COUNTRY_INFO!M196</f>
        <v>0</v>
      </c>
      <c r="K196" s="61"/>
      <c r="L196" s="61"/>
      <c r="M196" s="11">
        <f>MAX('MDA1'!M196,MAX('MDA3'!I196,'MDA3'!L196)+MAX('MDA3'!J196,'MDA3'!M196))</f>
        <v>0</v>
      </c>
      <c r="N196" s="11">
        <f>IF(AND(COUNTRY_INFO!I196&gt;0,COUNTRY_INFO!I196&lt;4),IF(J196&gt;MAX('MDA1'!M196,MAX('MDA3'!I196,'MDA3'!L196)+MAX('MDA3'!J196,'MDA3'!M196)),MAX('MDA1'!M196,MAX('MDA3'!I196,'MDA3'!L196)+MAX('MDA3'!J196,'MDA3'!M196)),J196),0)</f>
        <v>0</v>
      </c>
      <c r="O196" s="73">
        <f>IF(AND(COUNTRY_INFO!I196&gt;0,COUNTRY_INFO!I196&lt;4), IF(M196/J196*100&lt;&gt;0, IF(M196/J196*100&gt;100,100,M196/J196*100), "-"),0)</f>
        <v>0</v>
      </c>
      <c r="P196" s="67">
        <f>COUNTRY_INFO!N196</f>
        <v>43473</v>
      </c>
      <c r="Q196" s="61"/>
      <c r="R196" s="61"/>
      <c r="S196" s="11">
        <f>SUM(MAX('MDA2'!J196, 'T1'!L196, MAX(T3_R1!K196, T3_R2!K196)), MAX('MDA1'!K196, 'MDA2'!K196, 'T1'!M196, MAX(T3_R1!L196, T3_R2!L196)), MAX('MDA1'!L196, 'MDA2'!L196, 'T1'!N196, MAX(T3_R1!M196, T3_R2!M196)))</f>
        <v>38272</v>
      </c>
      <c r="T196" s="11">
        <f>IF(AND(COUNTRY_INFO!J196&gt;1,COUNTRY_INFO!J196&lt;4),IF(COUNTRY_INFO!E196&gt;MAX('MDA2'!J196,'T1'!L196,MAX(T3_R1!K196,T3_R2!K196)),MAX('MDA2'!J196,'T1'!L196,MAX(T3_R1!K196,T3_R2!K196)),COUNTRY_INFO!E196),0)</f>
        <v>0</v>
      </c>
      <c r="U196" s="217" t="str">
        <f>IF(AND(COUNTRY_INFO!J196&gt;1,COUNTRY_INFO!J196&lt;4), IF(T196/COUNTRY_INFO!E196*100&lt;&gt;0, IF(T196/COUNTRY_INFO!E196*100&gt;100,100,T196/COUNTRY_INFO!E196*100), "-"),0)</f>
        <v>-</v>
      </c>
      <c r="V196" s="11">
        <f>IF(AND(COUNTRY_INFO!J196&gt;1,COUNTRY_INFO!J196&lt;4),IF(COUNTRY_INFO!F196&gt;MAX('MDA1'!K196,'MDA2'!K196,'T1'!M196,MAX(T3_R1!L196,T3_R2!L196)),MAX('MDA1'!K196,'MDA2'!K196,'T1'!M196,MAX(T3_R1!L196,T3_R2!L196)),COUNTRY_INFO!F196),0)</f>
        <v>29634</v>
      </c>
      <c r="W196" s="217">
        <f>IF(AND(COUNTRY_INFO!J196&gt;1,COUNTRY_INFO!J196&lt;4), IF(V196/COUNTRY_INFO!F196*100&lt;&gt;0, IF(V196/COUNTRY_INFO!F196*100&gt;100,100,V196/COUNTRY_INFO!F196*100), "-"),0)</f>
        <v>100</v>
      </c>
      <c r="X196" s="11">
        <f t="shared" si="19"/>
        <v>29634</v>
      </c>
      <c r="Y196" s="73">
        <f>IF(AND(COUNTRY_INFO!J196&gt;1,COUNTRY_INFO!J196&lt;4), IF(S196/P196*100&lt;&gt;0, IF(X196/P196*100&gt;100,100,X196/P196*100), "-"),0)</f>
        <v>68.166448140224972</v>
      </c>
      <c r="Z196" s="67">
        <f>COUNTRY_INFO!O196</f>
        <v>88104</v>
      </c>
      <c r="AA196" s="61"/>
      <c r="AB196" s="61"/>
      <c r="AC196" s="11">
        <f>MAX('T1'!L196,'T2'!J196)+MAX('T1'!M196,'T2'!K196)+MAX('T1'!N196,'T2'!L196)</f>
        <v>26913</v>
      </c>
      <c r="AD196" s="11">
        <f>IF(COUNTRY_INFO!K196=1,IF(COUNTRY_INFO!F196*0.33&gt;MAX('T1'!M196,'T2'!K196),MAX('T1'!M196,'T2'!K196),COUNTRY_INFO!F196*0.33),IF(COUNTRY_INFO!K196=2,IF(COUNTRY_INFO!F196*0.5&gt;MAX('T1'!M196,'T2'!K196),MAX('T1'!M196,'T2'!K196),COUNTRY_INFO!F196*0.5),IF(COUNTRY_INFO!K196=3,IF(COUNTRY_INFO!F196&gt;MAX('T1'!M196,'T2'!K196),MAX('T1'!M196,'T2'!K196),COUNTRY_INFO!F196),0)))</f>
        <v>26913</v>
      </c>
      <c r="AE196" s="217">
        <f>IF(AND(COUNTRY_INFO!K196&gt;0,COUNTRY_INFO!K196&lt;4),IF(Z196&gt;0,IF(COUNTRY_INFO!K196=1, AD196/(COUNTRY_INFO!F196*0.33)*100, IF(COUNTRY_INFO!K196=2, AD196/(COUNTRY_INFO!F196*0.5)*100, IF(COUNTRY_INFO!K196=3, AD196/COUNTRY_INFO!F196*100))),"-"),0)</f>
        <v>90.817979348046165</v>
      </c>
      <c r="AF196" s="11">
        <f>IF(COUNTRY_INFO!K196=2,IF(COUNTRY_INFO!G196*0.2&gt;MAX('T1'!N196,'T2'!L196),MAX('T1'!N196,'T2'!L196),COUNTRY_INFO!G196*0.2),IF(COUNTRY_INFO!K196=3,IF(COUNTRY_INFO!G196&gt;MAX('T1'!N196,'T2'!L196),MAX('T1'!N196,'T2'!L196),COUNTRY_INFO!G196),0))</f>
        <v>0</v>
      </c>
      <c r="AG196" s="217">
        <f>IF(AND(COUNTRY_INFO!K196&gt;0,COUNTRY_INFO!K196&lt;4),IF(Z196&gt;0,IF(COUNTRY_INFO!K196=1, 0, IF(COUNTRY_INFO!K196=2, AF196/(COUNTRY_INFO!G196*0.2)*100, IF(COUNTRY_INFO!K196=3, AF196/COUNTRY_INFO!G196*100))),"-"),0)</f>
        <v>0</v>
      </c>
      <c r="AH196" s="11">
        <f t="shared" si="20"/>
        <v>26913</v>
      </c>
      <c r="AI196" s="73">
        <f>IF(AND(COUNTRY_INFO!K196&gt;0,COUNTRY_INFO!K196&lt;4), IF(AC196/Z196*100&lt;&gt;0, IF(AH196/Z196*100&gt;100,100,AH196/Z196*100), "-"),0)</f>
        <v>30.546853718332876</v>
      </c>
      <c r="AJ196" s="261"/>
      <c r="AK196" s="260">
        <f>IF(AND(D196&lt;&gt;0, D196&lt;&gt;"Unknown",D196&lt;&gt;"Stopped",D196&lt;&gt;"Not required"),D196/COUNTRY_INFO!D196, 0)</f>
        <v>0</v>
      </c>
      <c r="AL196" s="260">
        <f>IF(AND(J196&lt;&gt;0,J196&lt;&gt;"Unknown",J196&lt;&gt;"Stopped",J196&lt;&gt;"Not required"),J196/COUNTRY_INFO!D196, 0)</f>
        <v>0</v>
      </c>
      <c r="AM196" s="260">
        <f>IF(AND(P196&lt;&gt;0,P196&lt;&gt;"Unknown",P196&lt;&gt;"Not required"),P196/(COUNTRY_INFO!E196+COUNTRY_INFO!F196), 0)</f>
        <v>1</v>
      </c>
      <c r="AN196" s="260">
        <f>IF(AND(Z196&lt;&gt;0,Z196&lt;&gt;"Unknown",Z196&lt;&gt;"Not required"),IF(COUNTRY_INFO!K196=1,1,IF(COUNTRY_INFO!K196=2,0.5*COUNTRY_INFO!F196/(0.5*COUNTRY_INFO!F196+0.2*COUNTRY_INFO!G196),IF(COUNTRY_INFO!K196=3,COUNTRY_INFO!F196/(COUNTRY_INFO!F196+COUNTRY_INFO!G196)))),0)</f>
        <v>0.33635249250885318</v>
      </c>
      <c r="AO196" s="260">
        <f>IF(AND(Z196&lt;&gt;0,Z196&lt;&gt;"Unknown",Z196&lt;&gt;"Not required"),IF(COUNTRY_INFO!K196=1,0,IF(COUNTRY_INFO!K196=2,0.2*COUNTRY_INFO!G196/(0.5*COUNTRY_INFO!F196+0.2*COUNTRY_INFO!G196),IF(COUNTRY_INFO!K196=3,COUNTRY_INFO!G196/(COUNTRY_INFO!F196+COUNTRY_INFO!G196)))),0)</f>
        <v>0.66364750749114687</v>
      </c>
      <c r="AP196" s="259">
        <f>MAX(COUNTRY_INFO!D196*AK196*PROFILE!$G$7,COUNTRY_INFO!D196*AL196*PROFILE!$G$7)</f>
        <v>0</v>
      </c>
      <c r="AQ196" s="259">
        <f>MAX(COUNTRY_INFO!D196*AK196*PROFILE!$G$8,COUNTRY_INFO!D196*AL196*PROFILE!$G$8,COUNTRY_INFO!D196*AM196*PROFILE!$G$8)</f>
        <v>14931.034241748974</v>
      </c>
      <c r="AR196" s="259">
        <f>MAX(COUNTRY_INFO!D196*AK196*PROFILE!$G$9,COUNTRY_INFO!D196*AL196*PROFILE!$G$9,COUNTRY_INFO!D196*AM196*PROFILE!$G$9,IF(AND(DISTRICT!Z196&lt;&gt;"Unknown",Z196&lt;&gt;"Not required"),COUNTRY_INFO!O196*DISTRICT!AN196,0))</f>
        <v>31007.392766207711</v>
      </c>
      <c r="AS196" s="259">
        <f>MAX(COUNTRY_INFO!D196*AK196*PROFILE!$G$10,COUNTRY_INFO!D196*AL196*PROFILE!$G$10,IF(AND(DISTRICT!Z196&lt;&gt;"Unknown",Z196&lt;&gt;"Not required"),COUNTRY_INFO!O196*DISTRICT!AO196,0))</f>
        <v>58470.000000000007</v>
      </c>
      <c r="AT196" s="259">
        <f t="shared" si="21"/>
        <v>104408.42700795669</v>
      </c>
      <c r="AU196" s="258" t="str">
        <f t="shared" si="16"/>
        <v>Y</v>
      </c>
      <c r="AV196" s="259">
        <f>MAX('MDA2'!J196,'T1'!L196,'T2'!J196,T3_R1!K196,T3_R2!K196)</f>
        <v>0</v>
      </c>
      <c r="AW196" s="259">
        <f>MAX('MDA1'!K196,'MDA2'!K196,'MDA3'!I196,'MDA3'!L196,'T1'!M196,'T2'!K196,T3_R1!L196,T3_R2!L196)</f>
        <v>38272</v>
      </c>
      <c r="AX196" s="259">
        <f>MAX('MDA1'!L196,'MDA2'!L196,'MDA3'!J196,'MDA3'!M196,'T1'!N196,'T2'!L196,T3_R1!M196,T3_R2!M196)</f>
        <v>0</v>
      </c>
      <c r="AY196" s="259">
        <f t="shared" si="22"/>
        <v>38272</v>
      </c>
      <c r="AZ196" s="259">
        <f>MAX('MDA2'!J196,T196)</f>
        <v>0</v>
      </c>
      <c r="BA196" s="259">
        <f>MAX('MDA1'!K196,'MDA2'!K196,'MDA3'!I196,'MDA3'!L196,V196,AD196)</f>
        <v>29634</v>
      </c>
      <c r="BB196" s="259">
        <f>MAX('MDA1'!L196,'MDA2'!L196,'MDA3'!J196,'MDA3'!M196,AF196)</f>
        <v>0</v>
      </c>
      <c r="BC196" s="259">
        <f t="shared" si="17"/>
        <v>29634</v>
      </c>
      <c r="BD196" s="260">
        <f t="shared" si="18"/>
        <v>28.382766457866154</v>
      </c>
    </row>
    <row r="197" spans="1:56" x14ac:dyDescent="0.2">
      <c r="A197" s="10" t="str">
        <f>IF(COUNTRY_INFO!A197=0," ",COUNTRY_INFO!A197)</f>
        <v>Ethiopia</v>
      </c>
      <c r="B197" s="10" t="str">
        <f>IF(COUNTRY_INFO!B197=0," ",COUNTRY_INFO!B197)</f>
        <v>AmharaWag Hemra</v>
      </c>
      <c r="C197" s="87" t="str">
        <f>IF(COUNTRY_INFO!C197=0," ",COUNTRY_INFO!C197)</f>
        <v>Tsagibji</v>
      </c>
      <c r="D197" s="67">
        <f>COUNTRY_INFO!L197</f>
        <v>0</v>
      </c>
      <c r="E197" s="61"/>
      <c r="F197" s="61"/>
      <c r="G197" s="11">
        <f>MAX('MDA1'!M197,'MDA2'!M197)</f>
        <v>0</v>
      </c>
      <c r="H197" s="11">
        <f>IF(AND(COUNTRY_INFO!H197&gt;0,COUNTRY_INFO!H197&lt;4),IF(D197&gt;MAX('MDA1'!M197,'MDA2'!M197),MAX('MDA1'!M197,'MDA2'!M197),D197),0)</f>
        <v>0</v>
      </c>
      <c r="I197" s="73">
        <f>IF(AND(COUNTRY_INFO!H197&gt;0,COUNTRY_INFO!H197&lt;4), IF(G197/D197*100&lt;&gt;0, IF(G197/D197*100&gt;100,100,G197/D197*100), "-"),0)</f>
        <v>0</v>
      </c>
      <c r="J197" s="67">
        <f>COUNTRY_INFO!M197</f>
        <v>0</v>
      </c>
      <c r="K197" s="61"/>
      <c r="L197" s="61"/>
      <c r="M197" s="11">
        <f>MAX('MDA1'!M197,MAX('MDA3'!I197,'MDA3'!L197)+MAX('MDA3'!J197,'MDA3'!M197))</f>
        <v>0</v>
      </c>
      <c r="N197" s="11">
        <f>IF(AND(COUNTRY_INFO!I197&gt;0,COUNTRY_INFO!I197&lt;4),IF(J197&gt;MAX('MDA1'!M197,MAX('MDA3'!I197,'MDA3'!L197)+MAX('MDA3'!J197,'MDA3'!M197)),MAX('MDA1'!M197,MAX('MDA3'!I197,'MDA3'!L197)+MAX('MDA3'!J197,'MDA3'!M197)),J197),0)</f>
        <v>0</v>
      </c>
      <c r="O197" s="73">
        <f>IF(AND(COUNTRY_INFO!I197&gt;0,COUNTRY_INFO!I197&lt;4), IF(M197/J197*100&lt;&gt;0, IF(M197/J197*100&gt;100,100,M197/J197*100), "-"),0)</f>
        <v>0</v>
      </c>
      <c r="P197" s="67">
        <f>COUNTRY_INFO!N197</f>
        <v>0</v>
      </c>
      <c r="Q197" s="61"/>
      <c r="R197" s="61"/>
      <c r="S197" s="11">
        <f>SUM(MAX('MDA2'!J197, 'T1'!L197, MAX(T3_R1!K197, T3_R2!K197)), MAX('MDA1'!K197, 'MDA2'!K197, 'T1'!M197, MAX(T3_R1!L197, T3_R2!L197)), MAX('MDA1'!L197, 'MDA2'!L197, 'T1'!N197, MAX(T3_R1!M197, T3_R2!M197)))</f>
        <v>0</v>
      </c>
      <c r="T197" s="11">
        <f>IF(AND(COUNTRY_INFO!J197&gt;1,COUNTRY_INFO!J197&lt;4),IF(COUNTRY_INFO!E197&gt;MAX('MDA2'!J197,'T1'!L197,MAX(T3_R1!K197,T3_R2!K197)),MAX('MDA2'!J197,'T1'!L197,MAX(T3_R1!K197,T3_R2!K197)),COUNTRY_INFO!E197),0)</f>
        <v>0</v>
      </c>
      <c r="U197" s="217">
        <f>IF(AND(COUNTRY_INFO!J197&gt;1,COUNTRY_INFO!J197&lt;4), IF(T197/COUNTRY_INFO!E197*100&lt;&gt;0, IF(T197/COUNTRY_INFO!E197*100&gt;100,100,T197/COUNTRY_INFO!E197*100), "-"),0)</f>
        <v>0</v>
      </c>
      <c r="V197" s="11">
        <f>IF(AND(COUNTRY_INFO!J197&gt;1,COUNTRY_INFO!J197&lt;4),IF(COUNTRY_INFO!F197&gt;MAX('MDA1'!K197,'MDA2'!K197,'T1'!M197,MAX(T3_R1!L197,T3_R2!L197)),MAX('MDA1'!K197,'MDA2'!K197,'T1'!M197,MAX(T3_R1!L197,T3_R2!L197)),COUNTRY_INFO!F197),0)</f>
        <v>0</v>
      </c>
      <c r="W197" s="217">
        <f>IF(AND(COUNTRY_INFO!J197&gt;1,COUNTRY_INFO!J197&lt;4), IF(V197/COUNTRY_INFO!F197*100&lt;&gt;0, IF(V197/COUNTRY_INFO!F197*100&gt;100,100,V197/COUNTRY_INFO!F197*100), "-"),0)</f>
        <v>0</v>
      </c>
      <c r="X197" s="11">
        <f t="shared" si="19"/>
        <v>0</v>
      </c>
      <c r="Y197" s="73">
        <f>IF(AND(COUNTRY_INFO!J197&gt;1,COUNTRY_INFO!J197&lt;4), IF(S197/P197*100&lt;&gt;0, IF(X197/P197*100&gt;100,100,X197/P197*100), "-"),0)</f>
        <v>0</v>
      </c>
      <c r="Z197" s="67">
        <f>COUNTRY_INFO!O197</f>
        <v>0</v>
      </c>
      <c r="AA197" s="61"/>
      <c r="AB197" s="61"/>
      <c r="AC197" s="11">
        <f>MAX('T1'!L197,'T2'!J197)+MAX('T1'!M197,'T2'!K197)+MAX('T1'!N197,'T2'!L197)</f>
        <v>0</v>
      </c>
      <c r="AD197" s="11">
        <f>IF(COUNTRY_INFO!K197=1,IF(COUNTRY_INFO!F197*0.33&gt;MAX('T1'!M197,'T2'!K197),MAX('T1'!M197,'T2'!K197),COUNTRY_INFO!F197*0.33),IF(COUNTRY_INFO!K197=2,IF(COUNTRY_INFO!F197*0.5&gt;MAX('T1'!M197,'T2'!K197),MAX('T1'!M197,'T2'!K197),COUNTRY_INFO!F197*0.5),IF(COUNTRY_INFO!K197=3,IF(COUNTRY_INFO!F197&gt;MAX('T1'!M197,'T2'!K197),MAX('T1'!M197,'T2'!K197),COUNTRY_INFO!F197),0)))</f>
        <v>0</v>
      </c>
      <c r="AE197" s="217">
        <f>IF(AND(COUNTRY_INFO!K197&gt;0,COUNTRY_INFO!K197&lt;4),IF(Z197&gt;0,IF(COUNTRY_INFO!K197=1, AD197/(COUNTRY_INFO!F197*0.33)*100, IF(COUNTRY_INFO!K197=2, AD197/(COUNTRY_INFO!F197*0.5)*100, IF(COUNTRY_INFO!K197=3, AD197/COUNTRY_INFO!F197*100))),"-"),0)</f>
        <v>0</v>
      </c>
      <c r="AF197" s="11">
        <f>IF(COUNTRY_INFO!K197=2,IF(COUNTRY_INFO!G197*0.2&gt;MAX('T1'!N197,'T2'!L197),MAX('T1'!N197,'T2'!L197),COUNTRY_INFO!G197*0.2),IF(COUNTRY_INFO!K197=3,IF(COUNTRY_INFO!G197&gt;MAX('T1'!N197,'T2'!L197),MAX('T1'!N197,'T2'!L197),COUNTRY_INFO!G197),0))</f>
        <v>0</v>
      </c>
      <c r="AG197" s="217">
        <f>IF(AND(COUNTRY_INFO!K197&gt;0,COUNTRY_INFO!K197&lt;4),IF(Z197&gt;0,IF(COUNTRY_INFO!K197=1, 0, IF(COUNTRY_INFO!K197=2, AF197/(COUNTRY_INFO!G197*0.2)*100, IF(COUNTRY_INFO!K197=3, AF197/COUNTRY_INFO!G197*100))),"-"),0)</f>
        <v>0</v>
      </c>
      <c r="AH197" s="11">
        <f t="shared" si="20"/>
        <v>0</v>
      </c>
      <c r="AI197" s="73">
        <f>IF(AND(COUNTRY_INFO!K197&gt;0,COUNTRY_INFO!K197&lt;4), IF(AC197/Z197*100&lt;&gt;0, IF(AH197/Z197*100&gt;100,100,AH197/Z197*100), "-"),0)</f>
        <v>0</v>
      </c>
      <c r="AJ197" s="261"/>
      <c r="AK197" s="260">
        <f>IF(AND(D197&lt;&gt;0, D197&lt;&gt;"Unknown",D197&lt;&gt;"Stopped",D197&lt;&gt;"Not required"),D197/COUNTRY_INFO!D197, 0)</f>
        <v>0</v>
      </c>
      <c r="AL197" s="260">
        <f>IF(AND(J197&lt;&gt;0,J197&lt;&gt;"Unknown",J197&lt;&gt;"Stopped",J197&lt;&gt;"Not required"),J197/COUNTRY_INFO!D197, 0)</f>
        <v>0</v>
      </c>
      <c r="AM197" s="260">
        <f>IF(AND(P197&lt;&gt;0,P197&lt;&gt;"Unknown",P197&lt;&gt;"Not required"),P197/(COUNTRY_INFO!E197+COUNTRY_INFO!F197), 0)</f>
        <v>0</v>
      </c>
      <c r="AN197" s="260">
        <f>IF(AND(Z197&lt;&gt;0,Z197&lt;&gt;"Unknown",Z197&lt;&gt;"Not required"),IF(COUNTRY_INFO!K197=1,1,IF(COUNTRY_INFO!K197=2,0.5*COUNTRY_INFO!F197/(0.5*COUNTRY_INFO!F197+0.2*COUNTRY_INFO!G197),IF(COUNTRY_INFO!K197=3,COUNTRY_INFO!F197/(COUNTRY_INFO!F197+COUNTRY_INFO!G197)))),0)</f>
        <v>0</v>
      </c>
      <c r="AO197" s="260">
        <f>IF(AND(Z197&lt;&gt;0,Z197&lt;&gt;"Unknown",Z197&lt;&gt;"Not required"),IF(COUNTRY_INFO!K197=1,0,IF(COUNTRY_INFO!K197=2,0.2*COUNTRY_INFO!G197/(0.5*COUNTRY_INFO!F197+0.2*COUNTRY_INFO!G197),IF(COUNTRY_INFO!K197=3,COUNTRY_INFO!G197/(COUNTRY_INFO!F197+COUNTRY_INFO!G197)))),0)</f>
        <v>0</v>
      </c>
      <c r="AP197" s="259">
        <f>MAX(COUNTRY_INFO!D197*AK197*PROFILE!$G$7,COUNTRY_INFO!D197*AL197*PROFILE!$G$7)</f>
        <v>0</v>
      </c>
      <c r="AQ197" s="259">
        <f>MAX(COUNTRY_INFO!D197*AK197*PROFILE!$G$8,COUNTRY_INFO!D197*AL197*PROFILE!$G$8,COUNTRY_INFO!D197*AM197*PROFILE!$G$8)</f>
        <v>0</v>
      </c>
      <c r="AR197" s="259">
        <f>MAX(COUNTRY_INFO!D197*AK197*PROFILE!$G$9,COUNTRY_INFO!D197*AL197*PROFILE!$G$9,COUNTRY_INFO!D197*AM197*PROFILE!$G$9,IF(AND(DISTRICT!Z197&lt;&gt;"Unknown",Z197&lt;&gt;"Not required"),COUNTRY_INFO!O197*DISTRICT!AN197,0))</f>
        <v>0</v>
      </c>
      <c r="AS197" s="259">
        <f>MAX(COUNTRY_INFO!D197*AK197*PROFILE!$G$10,COUNTRY_INFO!D197*AL197*PROFILE!$G$10,IF(AND(DISTRICT!Z197&lt;&gt;"Unknown",Z197&lt;&gt;"Not required"),COUNTRY_INFO!O197*DISTRICT!AO197,0))</f>
        <v>0</v>
      </c>
      <c r="AT197" s="259">
        <f t="shared" si="21"/>
        <v>0</v>
      </c>
      <c r="AU197" s="258">
        <f t="shared" si="16"/>
        <v>0</v>
      </c>
      <c r="AV197" s="259">
        <f>MAX('MDA2'!J197,'T1'!L197,'T2'!J197,T3_R1!K197,T3_R2!K197)</f>
        <v>0</v>
      </c>
      <c r="AW197" s="259">
        <f>MAX('MDA1'!K197,'MDA2'!K197,'MDA3'!I197,'MDA3'!L197,'T1'!M197,'T2'!K197,T3_R1!L197,T3_R2!L197)</f>
        <v>0</v>
      </c>
      <c r="AX197" s="259">
        <f>MAX('MDA1'!L197,'MDA2'!L197,'MDA3'!J197,'MDA3'!M197,'T1'!N197,'T2'!L197,T3_R1!M197,T3_R2!M197)</f>
        <v>0</v>
      </c>
      <c r="AY197" s="259">
        <f t="shared" si="22"/>
        <v>0</v>
      </c>
      <c r="AZ197" s="259">
        <f>MAX('MDA2'!J197,T197)</f>
        <v>0</v>
      </c>
      <c r="BA197" s="259">
        <f>MAX('MDA1'!K197,'MDA2'!K197,'MDA3'!I197,'MDA3'!L197,V197,AD197)</f>
        <v>0</v>
      </c>
      <c r="BB197" s="259">
        <f>MAX('MDA1'!L197,'MDA2'!L197,'MDA3'!J197,'MDA3'!M197,AF197)</f>
        <v>0</v>
      </c>
      <c r="BC197" s="259">
        <f t="shared" si="17"/>
        <v>0</v>
      </c>
      <c r="BD197" s="260">
        <f t="shared" si="18"/>
        <v>0</v>
      </c>
    </row>
    <row r="198" spans="1:56" x14ac:dyDescent="0.2">
      <c r="A198" s="10" t="str">
        <f>IF(COUNTRY_INFO!A198=0," ",COUNTRY_INFO!A198)</f>
        <v>Ethiopia</v>
      </c>
      <c r="B198" s="10" t="str">
        <f>IF(COUNTRY_INFO!B198=0," ",COUNTRY_INFO!B198)</f>
        <v>AmharaWag Hemra</v>
      </c>
      <c r="C198" s="87" t="str">
        <f>IF(COUNTRY_INFO!C198=0," ",COUNTRY_INFO!C198)</f>
        <v>Ziquala</v>
      </c>
      <c r="D198" s="67">
        <f>COUNTRY_INFO!L198</f>
        <v>0</v>
      </c>
      <c r="E198" s="61"/>
      <c r="F198" s="61"/>
      <c r="G198" s="11">
        <f>MAX('MDA1'!M198,'MDA2'!M198)</f>
        <v>0</v>
      </c>
      <c r="H198" s="11">
        <f>IF(AND(COUNTRY_INFO!H198&gt;0,COUNTRY_INFO!H198&lt;4),IF(D198&gt;MAX('MDA1'!M198,'MDA2'!M198),MAX('MDA1'!M198,'MDA2'!M198),D198),0)</f>
        <v>0</v>
      </c>
      <c r="I198" s="73">
        <f>IF(AND(COUNTRY_INFO!H198&gt;0,COUNTRY_INFO!H198&lt;4), IF(G198/D198*100&lt;&gt;0, IF(G198/D198*100&gt;100,100,G198/D198*100), "-"),0)</f>
        <v>0</v>
      </c>
      <c r="J198" s="67">
        <f>COUNTRY_INFO!M198</f>
        <v>0</v>
      </c>
      <c r="K198" s="61"/>
      <c r="L198" s="61"/>
      <c r="M198" s="11">
        <f>MAX('MDA1'!M198,MAX('MDA3'!I198,'MDA3'!L198)+MAX('MDA3'!J198,'MDA3'!M198))</f>
        <v>0</v>
      </c>
      <c r="N198" s="11">
        <f>IF(AND(COUNTRY_INFO!I198&gt;0,COUNTRY_INFO!I198&lt;4),IF(J198&gt;MAX('MDA1'!M198,MAX('MDA3'!I198,'MDA3'!L198)+MAX('MDA3'!J198,'MDA3'!M198)),MAX('MDA1'!M198,MAX('MDA3'!I198,'MDA3'!L198)+MAX('MDA3'!J198,'MDA3'!M198)),J198),0)</f>
        <v>0</v>
      </c>
      <c r="O198" s="73">
        <f>IF(AND(COUNTRY_INFO!I198&gt;0,COUNTRY_INFO!I198&lt;4), IF(M198/J198*100&lt;&gt;0, IF(M198/J198*100&gt;100,100,M198/J198*100), "-"),0)</f>
        <v>0</v>
      </c>
      <c r="P198" s="67">
        <f>COUNTRY_INFO!N198</f>
        <v>23704</v>
      </c>
      <c r="Q198" s="61"/>
      <c r="R198" s="61"/>
      <c r="S198" s="11">
        <f>SUM(MAX('MDA2'!J198, 'T1'!L198, MAX(T3_R1!K198, T3_R2!K198)), MAX('MDA1'!K198, 'MDA2'!K198, 'T1'!M198, MAX(T3_R1!L198, T3_R2!L198)), MAX('MDA1'!L198, 'MDA2'!L198, 'T1'!N198, MAX(T3_R1!M198, T3_R2!M198)))</f>
        <v>11753</v>
      </c>
      <c r="T198" s="11">
        <f>IF(AND(COUNTRY_INFO!J198&gt;1,COUNTRY_INFO!J198&lt;4),IF(COUNTRY_INFO!E198&gt;MAX('MDA2'!J198,'T1'!L198,MAX(T3_R1!K198,T3_R2!K198)),MAX('MDA2'!J198,'T1'!L198,MAX(T3_R1!K198,T3_R2!K198)),COUNTRY_INFO!E198),0)</f>
        <v>0</v>
      </c>
      <c r="U198" s="217" t="str">
        <f>IF(AND(COUNTRY_INFO!J198&gt;1,COUNTRY_INFO!J198&lt;4), IF(T198/COUNTRY_INFO!E198*100&lt;&gt;0, IF(T198/COUNTRY_INFO!E198*100&gt;100,100,T198/COUNTRY_INFO!E198*100), "-"),0)</f>
        <v>-</v>
      </c>
      <c r="V198" s="11">
        <f>IF(AND(COUNTRY_INFO!J198&gt;1,COUNTRY_INFO!J198&lt;4),IF(COUNTRY_INFO!F198&gt;MAX('MDA1'!K198,'MDA2'!K198,'T1'!M198,MAX(T3_R1!L198,T3_R2!L198)),MAX('MDA1'!K198,'MDA2'!K198,'T1'!M198,MAX(T3_R1!L198,T3_R2!L198)),COUNTRY_INFO!F198),0)</f>
        <v>11753</v>
      </c>
      <c r="W198" s="217">
        <f>IF(AND(COUNTRY_INFO!J198&gt;1,COUNTRY_INFO!J198&lt;4), IF(V198/COUNTRY_INFO!F198*100&lt;&gt;0, IF(V198/COUNTRY_INFO!F198*100&gt;100,100,V198/COUNTRY_INFO!F198*100), "-"),0)</f>
        <v>72.737962619136027</v>
      </c>
      <c r="X198" s="11">
        <f t="shared" si="19"/>
        <v>11753</v>
      </c>
      <c r="Y198" s="73">
        <f>IF(AND(COUNTRY_INFO!J198&gt;1,COUNTRY_INFO!J198&lt;4), IF(S198/P198*100&lt;&gt;0, IF(X198/P198*100&gt;100,100,X198/P198*100), "-"),0)</f>
        <v>49.582348970637867</v>
      </c>
      <c r="Z198" s="67">
        <f>COUNTRY_INFO!O198</f>
        <v>0</v>
      </c>
      <c r="AA198" s="61"/>
      <c r="AB198" s="61"/>
      <c r="AC198" s="11">
        <f>MAX('T1'!L198,'T2'!J198)+MAX('T1'!M198,'T2'!K198)+MAX('T1'!N198,'T2'!L198)</f>
        <v>0</v>
      </c>
      <c r="AD198" s="11">
        <f>IF(COUNTRY_INFO!K198=1,IF(COUNTRY_INFO!F198*0.33&gt;MAX('T1'!M198,'T2'!K198),MAX('T1'!M198,'T2'!K198),COUNTRY_INFO!F198*0.33),IF(COUNTRY_INFO!K198=2,IF(COUNTRY_INFO!F198*0.5&gt;MAX('T1'!M198,'T2'!K198),MAX('T1'!M198,'T2'!K198),COUNTRY_INFO!F198*0.5),IF(COUNTRY_INFO!K198=3,IF(COUNTRY_INFO!F198&gt;MAX('T1'!M198,'T2'!K198),MAX('T1'!M198,'T2'!K198),COUNTRY_INFO!F198),0)))</f>
        <v>0</v>
      </c>
      <c r="AE198" s="217">
        <f>IF(AND(COUNTRY_INFO!K198&gt;0,COUNTRY_INFO!K198&lt;4),IF(Z198&gt;0,IF(COUNTRY_INFO!K198=1, AD198/(COUNTRY_INFO!F198*0.33)*100, IF(COUNTRY_INFO!K198=2, AD198/(COUNTRY_INFO!F198*0.5)*100, IF(COUNTRY_INFO!K198=3, AD198/COUNTRY_INFO!F198*100))),"-"),0)</f>
        <v>0</v>
      </c>
      <c r="AF198" s="11">
        <f>IF(COUNTRY_INFO!K198=2,IF(COUNTRY_INFO!G198*0.2&gt;MAX('T1'!N198,'T2'!L198),MAX('T1'!N198,'T2'!L198),COUNTRY_INFO!G198*0.2),IF(COUNTRY_INFO!K198=3,IF(COUNTRY_INFO!G198&gt;MAX('T1'!N198,'T2'!L198),MAX('T1'!N198,'T2'!L198),COUNTRY_INFO!G198),0))</f>
        <v>0</v>
      </c>
      <c r="AG198" s="217">
        <f>IF(AND(COUNTRY_INFO!K198&gt;0,COUNTRY_INFO!K198&lt;4),IF(Z198&gt;0,IF(COUNTRY_INFO!K198=1, 0, IF(COUNTRY_INFO!K198=2, AF198/(COUNTRY_INFO!G198*0.2)*100, IF(COUNTRY_INFO!K198=3, AF198/COUNTRY_INFO!G198*100))),"-"),0)</f>
        <v>0</v>
      </c>
      <c r="AH198" s="11">
        <f t="shared" si="20"/>
        <v>0</v>
      </c>
      <c r="AI198" s="73">
        <f>IF(AND(COUNTRY_INFO!K198&gt;0,COUNTRY_INFO!K198&lt;4), IF(AC198/Z198*100&lt;&gt;0, IF(AH198/Z198*100&gt;100,100,AH198/Z198*100), "-"),0)</f>
        <v>0</v>
      </c>
      <c r="AJ198" s="261"/>
      <c r="AK198" s="260">
        <f>IF(AND(D198&lt;&gt;0, D198&lt;&gt;"Unknown",D198&lt;&gt;"Stopped",D198&lt;&gt;"Not required"),D198/COUNTRY_INFO!D198, 0)</f>
        <v>0</v>
      </c>
      <c r="AL198" s="260">
        <f>IF(AND(J198&lt;&gt;0,J198&lt;&gt;"Unknown",J198&lt;&gt;"Stopped",J198&lt;&gt;"Not required"),J198/COUNTRY_INFO!D198, 0)</f>
        <v>0</v>
      </c>
      <c r="AM198" s="260">
        <f>IF(AND(P198&lt;&gt;0,P198&lt;&gt;"Unknown",P198&lt;&gt;"Not required"),P198/(COUNTRY_INFO!E198+COUNTRY_INFO!F198), 0)</f>
        <v>1</v>
      </c>
      <c r="AN198" s="260">
        <f>IF(AND(Z198&lt;&gt;0,Z198&lt;&gt;"Unknown",Z198&lt;&gt;"Not required"),IF(COUNTRY_INFO!K198=1,1,IF(COUNTRY_INFO!K198=2,0.5*COUNTRY_INFO!F198/(0.5*COUNTRY_INFO!F198+0.2*COUNTRY_INFO!G198),IF(COUNTRY_INFO!K198=3,COUNTRY_INFO!F198/(COUNTRY_INFO!F198+COUNTRY_INFO!G198)))),0)</f>
        <v>0</v>
      </c>
      <c r="AO198" s="260">
        <f>IF(AND(Z198&lt;&gt;0,Z198&lt;&gt;"Unknown",Z198&lt;&gt;"Not required"),IF(COUNTRY_INFO!K198=1,0,IF(COUNTRY_INFO!K198=2,0.2*COUNTRY_INFO!G198/(0.5*COUNTRY_INFO!F198+0.2*COUNTRY_INFO!G198),IF(COUNTRY_INFO!K198=3,COUNTRY_INFO!G198/(COUNTRY_INFO!F198+COUNTRY_INFO!G198)))),0)</f>
        <v>0</v>
      </c>
      <c r="AP198" s="259">
        <f>MAX(COUNTRY_INFO!D198*AK198*PROFILE!$G$7,COUNTRY_INFO!D198*AL198*PROFILE!$G$7)</f>
        <v>0</v>
      </c>
      <c r="AQ198" s="259">
        <f>MAX(COUNTRY_INFO!D198*AK198*PROFILE!$G$8,COUNTRY_INFO!D198*AL198*PROFILE!$G$8,COUNTRY_INFO!D198*AM198*PROFILE!$G$8)</f>
        <v>8141.524188969328</v>
      </c>
      <c r="AR198" s="259">
        <f>MAX(COUNTRY_INFO!D198*AK198*PROFILE!$G$9,COUNTRY_INFO!D198*AL198*PROFILE!$G$9,COUNTRY_INFO!D198*AM198*PROFILE!$G$9,IF(AND(DISTRICT!Z198&lt;&gt;"Unknown",Z198&lt;&gt;"Not required"),COUNTRY_INFO!O198*DISTRICT!AN198,0))</f>
        <v>16907.565420825245</v>
      </c>
      <c r="AS198" s="259">
        <f>MAX(COUNTRY_INFO!D198*AK198*PROFILE!$G$10,COUNTRY_INFO!D198*AL198*PROFILE!$G$10,IF(AND(DISTRICT!Z198&lt;&gt;"Unknown",Z198&lt;&gt;"Not required"),COUNTRY_INFO!O198*DISTRICT!AO198,0))</f>
        <v>0</v>
      </c>
      <c r="AT198" s="259">
        <f t="shared" si="21"/>
        <v>25049.089609794573</v>
      </c>
      <c r="AU198" s="258" t="str">
        <f t="shared" si="16"/>
        <v>Y</v>
      </c>
      <c r="AV198" s="259">
        <f>MAX('MDA2'!J198,'T1'!L198,'T2'!J198,T3_R1!K198,T3_R2!K198)</f>
        <v>0</v>
      </c>
      <c r="AW198" s="259">
        <f>MAX('MDA1'!K198,'MDA2'!K198,'MDA3'!I198,'MDA3'!L198,'T1'!M198,'T2'!K198,T3_R1!L198,T3_R2!L198)</f>
        <v>11753</v>
      </c>
      <c r="AX198" s="259">
        <f>MAX('MDA1'!L198,'MDA2'!L198,'MDA3'!J198,'MDA3'!M198,'T1'!N198,'T2'!L198,T3_R1!M198,T3_R2!M198)</f>
        <v>0</v>
      </c>
      <c r="AY198" s="259">
        <f t="shared" si="22"/>
        <v>11753</v>
      </c>
      <c r="AZ198" s="259">
        <f>MAX('MDA2'!J198,T198)</f>
        <v>0</v>
      </c>
      <c r="BA198" s="259">
        <f>MAX('MDA1'!K198,'MDA2'!K198,'MDA3'!I198,'MDA3'!L198,V198,AD198)</f>
        <v>11753</v>
      </c>
      <c r="BB198" s="259">
        <f>MAX('MDA1'!L198,'MDA2'!L198,'MDA3'!J198,'MDA3'!M198,AF198)</f>
        <v>0</v>
      </c>
      <c r="BC198" s="259">
        <f t="shared" si="17"/>
        <v>11753</v>
      </c>
      <c r="BD198" s="260">
        <f t="shared" si="18"/>
        <v>46.919868877807033</v>
      </c>
    </row>
    <row r="199" spans="1:56" x14ac:dyDescent="0.2">
      <c r="A199" s="10" t="str">
        <f>IF(COUNTRY_INFO!A199=0," ",COUNTRY_INFO!A199)</f>
        <v>Ethiopia</v>
      </c>
      <c r="B199" s="10" t="str">
        <f>IF(COUNTRY_INFO!B199=0," ",COUNTRY_INFO!B199)</f>
        <v>AmharaWest Gojam</v>
      </c>
      <c r="C199" s="87" t="str">
        <f>IF(COUNTRY_INFO!C199=0," ",COUNTRY_INFO!C199)</f>
        <v>Bahidar Zuria</v>
      </c>
      <c r="D199" s="67">
        <f>COUNTRY_INFO!L199</f>
        <v>0</v>
      </c>
      <c r="E199" s="61"/>
      <c r="F199" s="61"/>
      <c r="G199" s="11">
        <f>MAX('MDA1'!M199,'MDA2'!M199)</f>
        <v>0</v>
      </c>
      <c r="H199" s="11">
        <f>IF(AND(COUNTRY_INFO!H199&gt;0,COUNTRY_INFO!H199&lt;4),IF(D199&gt;MAX('MDA1'!M199,'MDA2'!M199),MAX('MDA1'!M199,'MDA2'!M199),D199),0)</f>
        <v>0</v>
      </c>
      <c r="I199" s="73">
        <f>IF(AND(COUNTRY_INFO!H199&gt;0,COUNTRY_INFO!H199&lt;4), IF(G199/D199*100&lt;&gt;0, IF(G199/D199*100&gt;100,100,G199/D199*100), "-"),0)</f>
        <v>0</v>
      </c>
      <c r="J199" s="67">
        <f>COUNTRY_INFO!M199</f>
        <v>0</v>
      </c>
      <c r="K199" s="61"/>
      <c r="L199" s="61"/>
      <c r="M199" s="11">
        <f>MAX('MDA1'!M199,MAX('MDA3'!I199,'MDA3'!L199)+MAX('MDA3'!J199,'MDA3'!M199))</f>
        <v>0</v>
      </c>
      <c r="N199" s="11">
        <f>IF(AND(COUNTRY_INFO!I199&gt;0,COUNTRY_INFO!I199&lt;4),IF(J199&gt;MAX('MDA1'!M199,MAX('MDA3'!I199,'MDA3'!L199)+MAX('MDA3'!J199,'MDA3'!M199)),MAX('MDA1'!M199,MAX('MDA3'!I199,'MDA3'!L199)+MAX('MDA3'!J199,'MDA3'!M199)),J199),0)</f>
        <v>0</v>
      </c>
      <c r="O199" s="73">
        <f>IF(AND(COUNTRY_INFO!I199&gt;0,COUNTRY_INFO!I199&lt;4), IF(M199/J199*100&lt;&gt;0, IF(M199/J199*100&gt;100,100,M199/J199*100), "-"),0)</f>
        <v>0</v>
      </c>
      <c r="P199" s="67">
        <f>COUNTRY_INFO!N199</f>
        <v>32598</v>
      </c>
      <c r="Q199" s="61"/>
      <c r="R199" s="61"/>
      <c r="S199" s="11">
        <f>SUM(MAX('MDA2'!J199, 'T1'!L199, MAX(T3_R1!K199, T3_R2!K199)), MAX('MDA1'!K199, 'MDA2'!K199, 'T1'!M199, MAX(T3_R1!L199, T3_R2!L199)), MAX('MDA1'!L199, 'MDA2'!L199, 'T1'!N199, MAX(T3_R1!M199, T3_R2!M199)))</f>
        <v>41223</v>
      </c>
      <c r="T199" s="11">
        <f>IF(AND(COUNTRY_INFO!J199&gt;1,COUNTRY_INFO!J199&lt;4),IF(COUNTRY_INFO!E199&gt;MAX('MDA2'!J199,'T1'!L199,MAX(T3_R1!K199,T3_R2!K199)),MAX('MDA2'!J199,'T1'!L199,MAX(T3_R1!K199,T3_R2!K199)),COUNTRY_INFO!E199),0)</f>
        <v>0</v>
      </c>
      <c r="U199" s="217" t="str">
        <f>IF(AND(COUNTRY_INFO!J199&gt;1,COUNTRY_INFO!J199&lt;4), IF(T199/COUNTRY_INFO!E199*100&lt;&gt;0, IF(T199/COUNTRY_INFO!E199*100&gt;100,100,T199/COUNTRY_INFO!E199*100), "-"),0)</f>
        <v>-</v>
      </c>
      <c r="V199" s="11">
        <f>IF(AND(COUNTRY_INFO!J199&gt;1,COUNTRY_INFO!J199&lt;4),IF(COUNTRY_INFO!F199&gt;MAX('MDA1'!K199,'MDA2'!K199,'T1'!M199,MAX(T3_R1!L199,T3_R2!L199)),MAX('MDA1'!K199,'MDA2'!K199,'T1'!M199,MAX(T3_R1!L199,T3_R2!L199)),COUNTRY_INFO!F199),0)</f>
        <v>22221</v>
      </c>
      <c r="W199" s="217">
        <f>IF(AND(COUNTRY_INFO!J199&gt;1,COUNTRY_INFO!J199&lt;4), IF(V199/COUNTRY_INFO!F199*100&lt;&gt;0, IF(V199/COUNTRY_INFO!F199*100&gt;100,100,V199/COUNTRY_INFO!F199*100), "-"),0)</f>
        <v>100</v>
      </c>
      <c r="X199" s="11">
        <f t="shared" si="19"/>
        <v>22221</v>
      </c>
      <c r="Y199" s="73">
        <f>IF(AND(COUNTRY_INFO!J199&gt;1,COUNTRY_INFO!J199&lt;4), IF(S199/P199*100&lt;&gt;0, IF(X199/P199*100&gt;100,100,X199/P199*100), "-"),0)</f>
        <v>68.166758696852568</v>
      </c>
      <c r="Z199" s="67">
        <f>COUNTRY_INFO!O199</f>
        <v>19879.300000000003</v>
      </c>
      <c r="AA199" s="61"/>
      <c r="AB199" s="61"/>
      <c r="AC199" s="11">
        <f>MAX('T1'!L199,'T2'!J199)+MAX('T1'!M199,'T2'!K199)+MAX('T1'!N199,'T2'!L199)</f>
        <v>41223</v>
      </c>
      <c r="AD199" s="11">
        <f>IF(COUNTRY_INFO!K199=1,IF(COUNTRY_INFO!F199*0.33&gt;MAX('T1'!M199,'T2'!K199),MAX('T1'!M199,'T2'!K199),COUNTRY_INFO!F199*0.33),IF(COUNTRY_INFO!K199=2,IF(COUNTRY_INFO!F199*0.5&gt;MAX('T1'!M199,'T2'!K199),MAX('T1'!M199,'T2'!K199),COUNTRY_INFO!F199*0.5),IF(COUNTRY_INFO!K199=3,IF(COUNTRY_INFO!F199&gt;MAX('T1'!M199,'T2'!K199),MAX('T1'!M199,'T2'!K199),COUNTRY_INFO!F199),0)))</f>
        <v>11110.5</v>
      </c>
      <c r="AE199" s="217">
        <f>IF(AND(COUNTRY_INFO!K199&gt;0,COUNTRY_INFO!K199&lt;4),IF(Z199&gt;0,IF(COUNTRY_INFO!K199=1, AD199/(COUNTRY_INFO!F199*0.33)*100, IF(COUNTRY_INFO!K199=2, AD199/(COUNTRY_INFO!F199*0.5)*100, IF(COUNTRY_INFO!K199=3, AD199/COUNTRY_INFO!F199*100))),"-"),0)</f>
        <v>100</v>
      </c>
      <c r="AF199" s="11">
        <f>IF(COUNTRY_INFO!K199=2,IF(COUNTRY_INFO!G199*0.2&gt;MAX('T1'!N199,'T2'!L199),MAX('T1'!N199,'T2'!L199),COUNTRY_INFO!G199*0.2),IF(COUNTRY_INFO!K199=3,IF(COUNTRY_INFO!G199&gt;MAX('T1'!N199,'T2'!L199),MAX('T1'!N199,'T2'!L199),COUNTRY_INFO!G199),0))</f>
        <v>0</v>
      </c>
      <c r="AG199" s="217">
        <f>IF(AND(COUNTRY_INFO!K199&gt;0,COUNTRY_INFO!K199&lt;4),IF(Z199&gt;0,IF(COUNTRY_INFO!K199=1, 0, IF(COUNTRY_INFO!K199=2, AF199/(COUNTRY_INFO!G199*0.2)*100, IF(COUNTRY_INFO!K199=3, AF199/COUNTRY_INFO!G199*100))),"-"),0)</f>
        <v>0</v>
      </c>
      <c r="AH199" s="11">
        <f t="shared" si="20"/>
        <v>11110.5</v>
      </c>
      <c r="AI199" s="73">
        <f>IF(AND(COUNTRY_INFO!K199&gt;0,COUNTRY_INFO!K199&lt;4), IF(AC199/Z199*100&lt;&gt;0, IF(AH199/Z199*100&gt;100,100,AH199/Z199*100), "-"),0)</f>
        <v>55.889794912295699</v>
      </c>
      <c r="AJ199" s="261"/>
      <c r="AK199" s="260">
        <f>IF(AND(D199&lt;&gt;0, D199&lt;&gt;"Unknown",D199&lt;&gt;"Stopped",D199&lt;&gt;"Not required"),D199/COUNTRY_INFO!D199, 0)</f>
        <v>0</v>
      </c>
      <c r="AL199" s="260">
        <f>IF(AND(J199&lt;&gt;0,J199&lt;&gt;"Unknown",J199&lt;&gt;"Stopped",J199&lt;&gt;"Not required"),J199/COUNTRY_INFO!D199, 0)</f>
        <v>0</v>
      </c>
      <c r="AM199" s="260">
        <f>IF(AND(P199&lt;&gt;0,P199&lt;&gt;"Unknown",P199&lt;&gt;"Not required"),P199/(COUNTRY_INFO!E199+COUNTRY_INFO!F199), 0)</f>
        <v>1</v>
      </c>
      <c r="AN199" s="260">
        <f>IF(AND(Z199&lt;&gt;0,Z199&lt;&gt;"Unknown",Z199&lt;&gt;"Not required"),IF(COUNTRY_INFO!K199=1,1,IF(COUNTRY_INFO!K199=2,0.5*COUNTRY_INFO!F199/(0.5*COUNTRY_INFO!F199+0.2*COUNTRY_INFO!G199),IF(COUNTRY_INFO!K199=3,COUNTRY_INFO!F199/(COUNTRY_INFO!F199+COUNTRY_INFO!G199)))),0)</f>
        <v>0.55889794912295698</v>
      </c>
      <c r="AO199" s="260">
        <f>IF(AND(Z199&lt;&gt;0,Z199&lt;&gt;"Unknown",Z199&lt;&gt;"Not required"),IF(COUNTRY_INFO!K199=1,0,IF(COUNTRY_INFO!K199=2,0.2*COUNTRY_INFO!G199/(0.5*COUNTRY_INFO!F199+0.2*COUNTRY_INFO!G199),IF(COUNTRY_INFO!K199=3,COUNTRY_INFO!G199/(COUNTRY_INFO!F199+COUNTRY_INFO!G199)))),0)</f>
        <v>0.44110205087704296</v>
      </c>
      <c r="AP199" s="259">
        <f>MAX(COUNTRY_INFO!D199*AK199*PROFILE!$G$7,COUNTRY_INFO!D199*AL199*PROFILE!$G$7)</f>
        <v>0</v>
      </c>
      <c r="AQ199" s="259">
        <f>MAX(COUNTRY_INFO!D199*AK199*PROFILE!$G$8,COUNTRY_INFO!D199*AL199*PROFILE!$G$8,COUNTRY_INFO!D199*AM199*PROFILE!$G$8)</f>
        <v>11196.188561666979</v>
      </c>
      <c r="AR199" s="259">
        <f>MAX(COUNTRY_INFO!D199*AK199*PROFILE!$G$9,COUNTRY_INFO!D199*AL199*PROFILE!$G$9,COUNTRY_INFO!D199*AM199*PROFILE!$G$9,IF(AND(DISTRICT!Z199&lt;&gt;"Unknown",Z199&lt;&gt;"Not required"),COUNTRY_INFO!O199*DISTRICT!AN199,0))</f>
        <v>23251.21023736025</v>
      </c>
      <c r="AS199" s="259">
        <f>MAX(COUNTRY_INFO!D199*AK199*PROFILE!$G$10,COUNTRY_INFO!D199*AL199*PROFILE!$G$10,IF(AND(DISTRICT!Z199&lt;&gt;"Unknown",Z199&lt;&gt;"Not required"),COUNTRY_INFO!O199*DISTRICT!AO199,0))</f>
        <v>8768.8000000000011</v>
      </c>
      <c r="AT199" s="259">
        <f t="shared" si="21"/>
        <v>43216.198799027232</v>
      </c>
      <c r="AU199" s="258" t="str">
        <f t="shared" si="16"/>
        <v>Y</v>
      </c>
      <c r="AV199" s="259">
        <f>MAX('MDA2'!J199,'T1'!L199,'T2'!J199,T3_R1!K199,T3_R2!K199)</f>
        <v>0</v>
      </c>
      <c r="AW199" s="259">
        <f>MAX('MDA1'!K199,'MDA2'!K199,'MDA3'!I199,'MDA3'!L199,'T1'!M199,'T2'!K199,T3_R1!L199,T3_R2!L199)</f>
        <v>41223</v>
      </c>
      <c r="AX199" s="259">
        <f>MAX('MDA1'!L199,'MDA2'!L199,'MDA3'!J199,'MDA3'!M199,'T1'!N199,'T2'!L199,T3_R1!M199,T3_R2!M199)</f>
        <v>0</v>
      </c>
      <c r="AY199" s="259">
        <f t="shared" si="22"/>
        <v>41223</v>
      </c>
      <c r="AZ199" s="259">
        <f>MAX('MDA2'!J199,T199)</f>
        <v>0</v>
      </c>
      <c r="BA199" s="259">
        <f>MAX('MDA1'!K199,'MDA2'!K199,'MDA3'!I199,'MDA3'!L199,V199,AD199)</f>
        <v>22221</v>
      </c>
      <c r="BB199" s="259">
        <f>MAX('MDA1'!L199,'MDA2'!L199,'MDA3'!J199,'MDA3'!M199,AF199)</f>
        <v>0</v>
      </c>
      <c r="BC199" s="259">
        <f t="shared" si="17"/>
        <v>22221</v>
      </c>
      <c r="BD199" s="260">
        <f t="shared" si="18"/>
        <v>51.418219597092794</v>
      </c>
    </row>
    <row r="200" spans="1:56" x14ac:dyDescent="0.2">
      <c r="A200" s="10" t="str">
        <f>IF(COUNTRY_INFO!A200=0," ",COUNTRY_INFO!A200)</f>
        <v>Ethiopia</v>
      </c>
      <c r="B200" s="10" t="str">
        <f>IF(COUNTRY_INFO!B200=0," ",COUNTRY_INFO!B200)</f>
        <v>AmharaWest Gojam</v>
      </c>
      <c r="C200" s="87" t="str">
        <f>IF(COUNTRY_INFO!C200=0," ",COUNTRY_INFO!C200)</f>
        <v>Bahirdar City</v>
      </c>
      <c r="D200" s="67">
        <f>COUNTRY_INFO!L200</f>
        <v>0</v>
      </c>
      <c r="E200" s="61"/>
      <c r="F200" s="61"/>
      <c r="G200" s="11">
        <f>MAX('MDA1'!M200,'MDA2'!M200)</f>
        <v>0</v>
      </c>
      <c r="H200" s="11">
        <f>IF(AND(COUNTRY_INFO!H200&gt;0,COUNTRY_INFO!H200&lt;4),IF(D200&gt;MAX('MDA1'!M200,'MDA2'!M200),MAX('MDA1'!M200,'MDA2'!M200),D200),0)</f>
        <v>0</v>
      </c>
      <c r="I200" s="73">
        <f>IF(AND(COUNTRY_INFO!H200&gt;0,COUNTRY_INFO!H200&lt;4), IF(G200/D200*100&lt;&gt;0, IF(G200/D200*100&gt;100,100,G200/D200*100), "-"),0)</f>
        <v>0</v>
      </c>
      <c r="J200" s="67">
        <f>COUNTRY_INFO!M200</f>
        <v>0</v>
      </c>
      <c r="K200" s="61"/>
      <c r="L200" s="61"/>
      <c r="M200" s="11">
        <f>MAX('MDA1'!M200,MAX('MDA3'!I200,'MDA3'!L200)+MAX('MDA3'!J200,'MDA3'!M200))</f>
        <v>0</v>
      </c>
      <c r="N200" s="11">
        <f>IF(AND(COUNTRY_INFO!I200&gt;0,COUNTRY_INFO!I200&lt;4),IF(J200&gt;MAX('MDA1'!M200,MAX('MDA3'!I200,'MDA3'!L200)+MAX('MDA3'!J200,'MDA3'!M200)),MAX('MDA1'!M200,MAX('MDA3'!I200,'MDA3'!L200)+MAX('MDA3'!J200,'MDA3'!M200)),J200),0)</f>
        <v>0</v>
      </c>
      <c r="O200" s="73">
        <f>IF(AND(COUNTRY_INFO!I200&gt;0,COUNTRY_INFO!I200&lt;4), IF(M200/J200*100&lt;&gt;0, IF(M200/J200*100&gt;100,100,M200/J200*100), "-"),0)</f>
        <v>0</v>
      </c>
      <c r="P200" s="67">
        <f>COUNTRY_INFO!N200</f>
        <v>97016</v>
      </c>
      <c r="Q200" s="61"/>
      <c r="R200" s="61"/>
      <c r="S200" s="11">
        <f>SUM(MAX('MDA2'!J200, 'T1'!L200, MAX(T3_R1!K200, T3_R2!K200)), MAX('MDA1'!K200, 'MDA2'!K200, 'T1'!M200, MAX(T3_R1!L200, T3_R2!L200)), MAX('MDA1'!L200, 'MDA2'!L200, 'T1'!N200, MAX(T3_R1!M200, T3_R2!M200)))</f>
        <v>60819</v>
      </c>
      <c r="T200" s="11">
        <f>IF(AND(COUNTRY_INFO!J200&gt;1,COUNTRY_INFO!J200&lt;4),IF(COUNTRY_INFO!E200&gt;MAX('MDA2'!J200,'T1'!L200,MAX(T3_R1!K200,T3_R2!K200)),MAX('MDA2'!J200,'T1'!L200,MAX(T3_R1!K200,T3_R2!K200)),COUNTRY_INFO!E200),0)</f>
        <v>0</v>
      </c>
      <c r="U200" s="217" t="str">
        <f>IF(AND(COUNTRY_INFO!J200&gt;1,COUNTRY_INFO!J200&lt;4), IF(T200/COUNTRY_INFO!E200*100&lt;&gt;0, IF(T200/COUNTRY_INFO!E200*100&gt;100,100,T200/COUNTRY_INFO!E200*100), "-"),0)</f>
        <v>-</v>
      </c>
      <c r="V200" s="11">
        <f>IF(AND(COUNTRY_INFO!J200&gt;1,COUNTRY_INFO!J200&lt;4),IF(COUNTRY_INFO!F200&gt;MAX('MDA1'!K200,'MDA2'!K200,'T1'!M200,MAX(T3_R1!L200,T3_R2!L200)),MAX('MDA1'!K200,'MDA2'!K200,'T1'!M200,MAX(T3_R1!L200,T3_R2!L200)),COUNTRY_INFO!F200),0)</f>
        <v>60819</v>
      </c>
      <c r="W200" s="217">
        <f>IF(AND(COUNTRY_INFO!J200&gt;1,COUNTRY_INFO!J200&lt;4), IF(V200/COUNTRY_INFO!F200*100&lt;&gt;0, IF(V200/COUNTRY_INFO!F200*100&gt;100,100,V200/COUNTRY_INFO!F200*100), "-"),0)</f>
        <v>91.966067864271466</v>
      </c>
      <c r="X200" s="11">
        <f t="shared" si="19"/>
        <v>60819</v>
      </c>
      <c r="Y200" s="73">
        <f>IF(AND(COUNTRY_INFO!J200&gt;1,COUNTRY_INFO!J200&lt;4), IF(S200/P200*100&lt;&gt;0, IF(X200/P200*100&gt;100,100,X200/P200*100), "-"),0)</f>
        <v>62.689659437618538</v>
      </c>
      <c r="Z200" s="67">
        <f>COUNTRY_INFO!O200</f>
        <v>21823.56</v>
      </c>
      <c r="AA200" s="61"/>
      <c r="AB200" s="61"/>
      <c r="AC200" s="11">
        <f>MAX('T1'!L200,'T2'!J200)+MAX('T1'!M200,'T2'!K200)+MAX('T1'!N200,'T2'!L200)</f>
        <v>0</v>
      </c>
      <c r="AD200" s="11">
        <f>IF(COUNTRY_INFO!K200=1,IF(COUNTRY_INFO!F200*0.33&gt;MAX('T1'!M200,'T2'!K200),MAX('T1'!M200,'T2'!K200),COUNTRY_INFO!F200*0.33),IF(COUNTRY_INFO!K200=2,IF(COUNTRY_INFO!F200*0.5&gt;MAX('T1'!M200,'T2'!K200),MAX('T1'!M200,'T2'!K200),COUNTRY_INFO!F200*0.5),IF(COUNTRY_INFO!K200=3,IF(COUNTRY_INFO!F200&gt;MAX('T1'!M200,'T2'!K200),MAX('T1'!M200,'T2'!K200),COUNTRY_INFO!F200),0)))</f>
        <v>0</v>
      </c>
      <c r="AE200" s="217">
        <f>IF(AND(COUNTRY_INFO!K200&gt;0,COUNTRY_INFO!K200&lt;4),IF(Z200&gt;0,IF(COUNTRY_INFO!K200=1, AD200/(COUNTRY_INFO!F200*0.33)*100, IF(COUNTRY_INFO!K200=2, AD200/(COUNTRY_INFO!F200*0.5)*100, IF(COUNTRY_INFO!K200=3, AD200/COUNTRY_INFO!F200*100))),"-"),0)</f>
        <v>0</v>
      </c>
      <c r="AF200" s="11">
        <f>IF(COUNTRY_INFO!K200=2,IF(COUNTRY_INFO!G200*0.2&gt;MAX('T1'!N200,'T2'!L200),MAX('T1'!N200,'T2'!L200),COUNTRY_INFO!G200*0.2),IF(COUNTRY_INFO!K200=3,IF(COUNTRY_INFO!G200&gt;MAX('T1'!N200,'T2'!L200),MAX('T1'!N200,'T2'!L200),COUNTRY_INFO!G200),0))</f>
        <v>0</v>
      </c>
      <c r="AG200" s="217">
        <f>IF(AND(COUNTRY_INFO!K200&gt;0,COUNTRY_INFO!K200&lt;4),IF(Z200&gt;0,IF(COUNTRY_INFO!K200=1, 0, IF(COUNTRY_INFO!K200=2, AF200/(COUNTRY_INFO!G200*0.2)*100, IF(COUNTRY_INFO!K200=3, AF200/COUNTRY_INFO!G200*100))),"-"),0)</f>
        <v>0</v>
      </c>
      <c r="AH200" s="11">
        <f t="shared" si="20"/>
        <v>0</v>
      </c>
      <c r="AI200" s="73" t="str">
        <f>IF(AND(COUNTRY_INFO!K200&gt;0,COUNTRY_INFO!K200&lt;4), IF(AC200/Z200*100&lt;&gt;0, IF(AH200/Z200*100&gt;100,100,AH200/Z200*100), "-"),0)</f>
        <v>-</v>
      </c>
      <c r="AJ200" s="261"/>
      <c r="AK200" s="260">
        <f>IF(AND(D200&lt;&gt;0, D200&lt;&gt;"Unknown",D200&lt;&gt;"Stopped",D200&lt;&gt;"Not required"),D200/COUNTRY_INFO!D200, 0)</f>
        <v>0</v>
      </c>
      <c r="AL200" s="260">
        <f>IF(AND(J200&lt;&gt;0,J200&lt;&gt;"Unknown",J200&lt;&gt;"Stopped",J200&lt;&gt;"Not required"),J200/COUNTRY_INFO!D200, 0)</f>
        <v>0</v>
      </c>
      <c r="AM200" s="260">
        <f>IF(AND(P200&lt;&gt;0,P200&lt;&gt;"Unknown",P200&lt;&gt;"Not required"),P200/(COUNTRY_INFO!E200+COUNTRY_INFO!F200), 0)</f>
        <v>1</v>
      </c>
      <c r="AN200" s="260">
        <f>IF(AND(Z200&lt;&gt;0,Z200&lt;&gt;"Unknown",Z200&lt;&gt;"Not required"),IF(COUNTRY_INFO!K200=1,1,IF(COUNTRY_INFO!K200=2,0.5*COUNTRY_INFO!F200/(0.5*COUNTRY_INFO!F200+0.2*COUNTRY_INFO!G200),IF(COUNTRY_INFO!K200=3,COUNTRY_INFO!F200/(COUNTRY_INFO!F200+COUNTRY_INFO!G200)))),0)</f>
        <v>1</v>
      </c>
      <c r="AO200" s="260">
        <f>IF(AND(Z200&lt;&gt;0,Z200&lt;&gt;"Unknown",Z200&lt;&gt;"Not required"),IF(COUNTRY_INFO!K200=1,0,IF(COUNTRY_INFO!K200=2,0.2*COUNTRY_INFO!G200/(0.5*COUNTRY_INFO!F200+0.2*COUNTRY_INFO!G200),IF(COUNTRY_INFO!K200=3,COUNTRY_INFO!G200/(COUNTRY_INFO!F200+COUNTRY_INFO!G200)))),0)</f>
        <v>0</v>
      </c>
      <c r="AP200" s="259">
        <f>MAX(COUNTRY_INFO!D200*AK200*PROFILE!$G$7,COUNTRY_INFO!D200*AL200*PROFILE!$G$7)</f>
        <v>0</v>
      </c>
      <c r="AQ200" s="259">
        <f>MAX(COUNTRY_INFO!D200*AK200*PROFILE!$G$8,COUNTRY_INFO!D200*AL200*PROFILE!$G$8,COUNTRY_INFO!D200*AM200*PROFILE!$G$8)</f>
        <v>33320.974976863297</v>
      </c>
      <c r="AR200" s="259">
        <f>MAX(COUNTRY_INFO!D200*AK200*PROFILE!$G$9,COUNTRY_INFO!D200*AL200*PROFILE!$G$9,COUNTRY_INFO!D200*AM200*PROFILE!$G$9,IF(AND(DISTRICT!Z200&lt;&gt;"Unknown",Z200&lt;&gt;"Not required"),COUNTRY_INFO!O200*DISTRICT!AN200,0))</f>
        <v>69197.923046190394</v>
      </c>
      <c r="AS200" s="259">
        <f>MAX(COUNTRY_INFO!D200*AK200*PROFILE!$G$10,COUNTRY_INFO!D200*AL200*PROFILE!$G$10,IF(AND(DISTRICT!Z200&lt;&gt;"Unknown",Z200&lt;&gt;"Not required"),COUNTRY_INFO!O200*DISTRICT!AO200,0))</f>
        <v>0</v>
      </c>
      <c r="AT200" s="259">
        <f t="shared" si="21"/>
        <v>102518.89802305368</v>
      </c>
      <c r="AU200" s="258">
        <f t="shared" si="16"/>
        <v>0</v>
      </c>
      <c r="AV200" s="259">
        <f>MAX('MDA2'!J200,'T1'!L200,'T2'!J200,T3_R1!K200,T3_R2!K200)</f>
        <v>0</v>
      </c>
      <c r="AW200" s="259">
        <f>MAX('MDA1'!K200,'MDA2'!K200,'MDA3'!I200,'MDA3'!L200,'T1'!M200,'T2'!K200,T3_R1!L200,T3_R2!L200)</f>
        <v>60819</v>
      </c>
      <c r="AX200" s="259">
        <f>MAX('MDA1'!L200,'MDA2'!L200,'MDA3'!J200,'MDA3'!M200,'T1'!N200,'T2'!L200,T3_R1!M200,T3_R2!M200)</f>
        <v>0</v>
      </c>
      <c r="AY200" s="259">
        <f t="shared" si="22"/>
        <v>60819</v>
      </c>
      <c r="AZ200" s="259">
        <f>MAX('MDA2'!J200,T200)</f>
        <v>0</v>
      </c>
      <c r="BA200" s="259">
        <f>MAX('MDA1'!K200,'MDA2'!K200,'MDA3'!I200,'MDA3'!L200,V200,AD200)</f>
        <v>60819</v>
      </c>
      <c r="BB200" s="259">
        <f>MAX('MDA1'!L200,'MDA2'!L200,'MDA3'!J200,'MDA3'!M200,AF200)</f>
        <v>0</v>
      </c>
      <c r="BC200" s="259">
        <f t="shared" si="17"/>
        <v>60819</v>
      </c>
      <c r="BD200" s="260">
        <f t="shared" si="18"/>
        <v>59.324672009567912</v>
      </c>
    </row>
    <row r="201" spans="1:56" x14ac:dyDescent="0.2">
      <c r="A201" s="10" t="str">
        <f>IF(COUNTRY_INFO!A201=0," ",COUNTRY_INFO!A201)</f>
        <v>Ethiopia</v>
      </c>
      <c r="B201" s="10" t="str">
        <f>IF(COUNTRY_INFO!B201=0," ",COUNTRY_INFO!B201)</f>
        <v>AmharaWest Gojam</v>
      </c>
      <c r="C201" s="87" t="str">
        <f>IF(COUNTRY_INFO!C201=0," ",COUNTRY_INFO!C201)</f>
        <v>Bure Town</v>
      </c>
      <c r="D201" s="67">
        <f>COUNTRY_INFO!L201</f>
        <v>0</v>
      </c>
      <c r="E201" s="61"/>
      <c r="F201" s="61"/>
      <c r="G201" s="11">
        <f>MAX('MDA1'!M201,'MDA2'!M201)</f>
        <v>0</v>
      </c>
      <c r="H201" s="11">
        <f>IF(AND(COUNTRY_INFO!H201&gt;0,COUNTRY_INFO!H201&lt;4),IF(D201&gt;MAX('MDA1'!M201,'MDA2'!M201),MAX('MDA1'!M201,'MDA2'!M201),D201),0)</f>
        <v>0</v>
      </c>
      <c r="I201" s="73">
        <f>IF(AND(COUNTRY_INFO!H201&gt;0,COUNTRY_INFO!H201&lt;4), IF(G201/D201*100&lt;&gt;0, IF(G201/D201*100&gt;100,100,G201/D201*100), "-"),0)</f>
        <v>0</v>
      </c>
      <c r="J201" s="67">
        <f>COUNTRY_INFO!M201</f>
        <v>0</v>
      </c>
      <c r="K201" s="61"/>
      <c r="L201" s="61"/>
      <c r="M201" s="11">
        <f>MAX('MDA1'!M201,MAX('MDA3'!I201,'MDA3'!L201)+MAX('MDA3'!J201,'MDA3'!M201))</f>
        <v>0</v>
      </c>
      <c r="N201" s="11">
        <f>IF(AND(COUNTRY_INFO!I201&gt;0,COUNTRY_INFO!I201&lt;4),IF(J201&gt;MAX('MDA1'!M201,MAX('MDA3'!I201,'MDA3'!L201)+MAX('MDA3'!J201,'MDA3'!M201)),MAX('MDA1'!M201,MAX('MDA3'!I201,'MDA3'!L201)+MAX('MDA3'!J201,'MDA3'!M201)),J201),0)</f>
        <v>0</v>
      </c>
      <c r="O201" s="73">
        <f>IF(AND(COUNTRY_INFO!I201&gt;0,COUNTRY_INFO!I201&lt;4), IF(M201/J201*100&lt;&gt;0, IF(M201/J201*100&gt;100,100,M201/J201*100), "-"),0)</f>
        <v>0</v>
      </c>
      <c r="P201" s="67">
        <f>COUNTRY_INFO!N201</f>
        <v>23045</v>
      </c>
      <c r="Q201" s="61"/>
      <c r="R201" s="61"/>
      <c r="S201" s="11">
        <f>SUM(MAX('MDA2'!J201, 'T1'!L201, MAX(T3_R1!K201, T3_R2!K201)), MAX('MDA1'!K201, 'MDA2'!K201, 'T1'!M201, MAX(T3_R1!L201, T3_R2!L201)), MAX('MDA1'!L201, 'MDA2'!L201, 'T1'!N201, MAX(T3_R1!M201, T3_R2!M201)))</f>
        <v>13762</v>
      </c>
      <c r="T201" s="11">
        <f>IF(AND(COUNTRY_INFO!J201&gt;1,COUNTRY_INFO!J201&lt;4),IF(COUNTRY_INFO!E201&gt;MAX('MDA2'!J201,'T1'!L201,MAX(T3_R1!K201,T3_R2!K201)),MAX('MDA2'!J201,'T1'!L201,MAX(T3_R1!K201,T3_R2!K201)),COUNTRY_INFO!E201),0)</f>
        <v>0</v>
      </c>
      <c r="U201" s="217" t="str">
        <f>IF(AND(COUNTRY_INFO!J201&gt;1,COUNTRY_INFO!J201&lt;4), IF(T201/COUNTRY_INFO!E201*100&lt;&gt;0, IF(T201/COUNTRY_INFO!E201*100&gt;100,100,T201/COUNTRY_INFO!E201*100), "-"),0)</f>
        <v>-</v>
      </c>
      <c r="V201" s="11">
        <f>IF(AND(COUNTRY_INFO!J201&gt;1,COUNTRY_INFO!J201&lt;4),IF(COUNTRY_INFO!F201&gt;MAX('MDA1'!K201,'MDA2'!K201,'T1'!M201,MAX(T3_R1!L201,T3_R2!L201)),MAX('MDA1'!K201,'MDA2'!K201,'T1'!M201,MAX(T3_R1!L201,T3_R2!L201)),COUNTRY_INFO!F201),0)</f>
        <v>13762</v>
      </c>
      <c r="W201" s="217">
        <f>IF(AND(COUNTRY_INFO!J201&gt;1,COUNTRY_INFO!J201&lt;4), IF(V201/COUNTRY_INFO!F201*100&lt;&gt;0, IF(V201/COUNTRY_INFO!F201*100&gt;100,100,V201/COUNTRY_INFO!F201*100), "-"),0)</f>
        <v>87.605831052263042</v>
      </c>
      <c r="X201" s="11">
        <f t="shared" si="19"/>
        <v>13762</v>
      </c>
      <c r="Y201" s="73">
        <f>IF(AND(COUNTRY_INFO!J201&gt;1,COUNTRY_INFO!J201&lt;4), IF(S201/P201*100&lt;&gt;0, IF(X201/P201*100&gt;100,100,X201/P201*100), "-"),0)</f>
        <v>59.71794315469733</v>
      </c>
      <c r="Z201" s="67">
        <f>COUNTRY_INFO!O201</f>
        <v>0</v>
      </c>
      <c r="AA201" s="61"/>
      <c r="AB201" s="61"/>
      <c r="AC201" s="11">
        <f>MAX('T1'!L201,'T2'!J201)+MAX('T1'!M201,'T2'!K201)+MAX('T1'!N201,'T2'!L201)</f>
        <v>0</v>
      </c>
      <c r="AD201" s="11">
        <f>IF(COUNTRY_INFO!K201=1,IF(COUNTRY_INFO!F201*0.33&gt;MAX('T1'!M201,'T2'!K201),MAX('T1'!M201,'T2'!K201),COUNTRY_INFO!F201*0.33),IF(COUNTRY_INFO!K201=2,IF(COUNTRY_INFO!F201*0.5&gt;MAX('T1'!M201,'T2'!K201),MAX('T1'!M201,'T2'!K201),COUNTRY_INFO!F201*0.5),IF(COUNTRY_INFO!K201=3,IF(COUNTRY_INFO!F201&gt;MAX('T1'!M201,'T2'!K201),MAX('T1'!M201,'T2'!K201),COUNTRY_INFO!F201),0)))</f>
        <v>0</v>
      </c>
      <c r="AE201" s="217">
        <f>IF(AND(COUNTRY_INFO!K201&gt;0,COUNTRY_INFO!K201&lt;4),IF(Z201&gt;0,IF(COUNTRY_INFO!K201=1, AD201/(COUNTRY_INFO!F201*0.33)*100, IF(COUNTRY_INFO!K201=2, AD201/(COUNTRY_INFO!F201*0.5)*100, IF(COUNTRY_INFO!K201=3, AD201/COUNTRY_INFO!F201*100))),"-"),0)</f>
        <v>0</v>
      </c>
      <c r="AF201" s="11">
        <f>IF(COUNTRY_INFO!K201=2,IF(COUNTRY_INFO!G201*0.2&gt;MAX('T1'!N201,'T2'!L201),MAX('T1'!N201,'T2'!L201),COUNTRY_INFO!G201*0.2),IF(COUNTRY_INFO!K201=3,IF(COUNTRY_INFO!G201&gt;MAX('T1'!N201,'T2'!L201),MAX('T1'!N201,'T2'!L201),COUNTRY_INFO!G201),0))</f>
        <v>0</v>
      </c>
      <c r="AG201" s="217">
        <f>IF(AND(COUNTRY_INFO!K201&gt;0,COUNTRY_INFO!K201&lt;4),IF(Z201&gt;0,IF(COUNTRY_INFO!K201=1, 0, IF(COUNTRY_INFO!K201=2, AF201/(COUNTRY_INFO!G201*0.2)*100, IF(COUNTRY_INFO!K201=3, AF201/COUNTRY_INFO!G201*100))),"-"),0)</f>
        <v>0</v>
      </c>
      <c r="AH201" s="11">
        <f t="shared" si="20"/>
        <v>0</v>
      </c>
      <c r="AI201" s="73">
        <f>IF(AND(COUNTRY_INFO!K201&gt;0,COUNTRY_INFO!K201&lt;4), IF(AC201/Z201*100&lt;&gt;0, IF(AH201/Z201*100&gt;100,100,AH201/Z201*100), "-"),0)</f>
        <v>0</v>
      </c>
      <c r="AJ201" s="261"/>
      <c r="AK201" s="260">
        <f>IF(AND(D201&lt;&gt;0, D201&lt;&gt;"Unknown",D201&lt;&gt;"Stopped",D201&lt;&gt;"Not required"),D201/COUNTRY_INFO!D201, 0)</f>
        <v>0</v>
      </c>
      <c r="AL201" s="260">
        <f>IF(AND(J201&lt;&gt;0,J201&lt;&gt;"Unknown",J201&lt;&gt;"Stopped",J201&lt;&gt;"Not required"),J201/COUNTRY_INFO!D201, 0)</f>
        <v>0</v>
      </c>
      <c r="AM201" s="260">
        <f>IF(AND(P201&lt;&gt;0,P201&lt;&gt;"Unknown",P201&lt;&gt;"Not required"),P201/(COUNTRY_INFO!E201+COUNTRY_INFO!F201), 0)</f>
        <v>1</v>
      </c>
      <c r="AN201" s="260">
        <f>IF(AND(Z201&lt;&gt;0,Z201&lt;&gt;"Unknown",Z201&lt;&gt;"Not required"),IF(COUNTRY_INFO!K201=1,1,IF(COUNTRY_INFO!K201=2,0.5*COUNTRY_INFO!F201/(0.5*COUNTRY_INFO!F201+0.2*COUNTRY_INFO!G201),IF(COUNTRY_INFO!K201=3,COUNTRY_INFO!F201/(COUNTRY_INFO!F201+COUNTRY_INFO!G201)))),0)</f>
        <v>0</v>
      </c>
      <c r="AO201" s="260">
        <f>IF(AND(Z201&lt;&gt;0,Z201&lt;&gt;"Unknown",Z201&lt;&gt;"Not required"),IF(COUNTRY_INFO!K201=1,0,IF(COUNTRY_INFO!K201=2,0.2*COUNTRY_INFO!G201/(0.5*COUNTRY_INFO!F201+0.2*COUNTRY_INFO!G201),IF(COUNTRY_INFO!K201=3,COUNTRY_INFO!G201/(COUNTRY_INFO!F201+COUNTRY_INFO!G201)))),0)</f>
        <v>0</v>
      </c>
      <c r="AP201" s="259">
        <f>MAX(COUNTRY_INFO!D201*AK201*PROFILE!$G$7,COUNTRY_INFO!D201*AL201*PROFILE!$G$7)</f>
        <v>0</v>
      </c>
      <c r="AQ201" s="259">
        <f>MAX(COUNTRY_INFO!D201*AK201*PROFILE!$G$8,COUNTRY_INFO!D201*AL201*PROFILE!$G$8,COUNTRY_INFO!D201*AM201*PROFILE!$G$8)</f>
        <v>7915.0900155808267</v>
      </c>
      <c r="AR201" s="259">
        <f>MAX(COUNTRY_INFO!D201*AK201*PROFILE!$G$9,COUNTRY_INFO!D201*AL201*PROFILE!$G$9,COUNTRY_INFO!D201*AM201*PROFILE!$G$9,IF(AND(DISTRICT!Z201&lt;&gt;"Unknown",Z201&lt;&gt;"Not required"),COUNTRY_INFO!O201*DISTRICT!AN201,0))</f>
        <v>16437.327844762571</v>
      </c>
      <c r="AS201" s="259">
        <f>MAX(COUNTRY_INFO!D201*AK201*PROFILE!$G$10,COUNTRY_INFO!D201*AL201*PROFILE!$G$10,IF(AND(DISTRICT!Z201&lt;&gt;"Unknown",Z201&lt;&gt;"Not required"),COUNTRY_INFO!O201*DISTRICT!AO201,0))</f>
        <v>0</v>
      </c>
      <c r="AT201" s="259">
        <f t="shared" si="21"/>
        <v>24352.417860343397</v>
      </c>
      <c r="AU201" s="258" t="str">
        <f t="shared" ref="AU201:AU264" si="23">IF(COUNTIFS(AK201:AN201,"&gt;0")=0,0, IF(COUNTIFS(AK201:AN201,"&gt;0")&lt;=IF(AND(OR(D201&gt;=0,D201="Not required",D201="Unknown",D201="Stopped"),D201&gt;0,H201&gt;0),1,0)+IF(AND(OR(J201&gt;=0,J201="Not required",J201="Unknown",J201="Stopped"),J201&gt;0,N201&gt;0),1,0)+IF(AND(OR(P201&gt;=0,P201="Not required",P201="Unknown"),P201&gt;0,X201&gt;0),1,0)+IF(AND(OR(Z201&gt;=0,Z201="Not required",Z201="Unknown"),Z201&gt;0,AH201&gt;0),1,0),"Y",0))</f>
        <v>Y</v>
      </c>
      <c r="AV201" s="259">
        <f>MAX('MDA2'!J201,'T1'!L201,'T2'!J201,T3_R1!K201,T3_R2!K201)</f>
        <v>0</v>
      </c>
      <c r="AW201" s="259">
        <f>MAX('MDA1'!K201,'MDA2'!K201,'MDA3'!I201,'MDA3'!L201,'T1'!M201,'T2'!K201,T3_R1!L201,T3_R2!L201)</f>
        <v>13762</v>
      </c>
      <c r="AX201" s="259">
        <f>MAX('MDA1'!L201,'MDA2'!L201,'MDA3'!J201,'MDA3'!M201,'T1'!N201,'T2'!L201,T3_R1!M201,T3_R2!M201)</f>
        <v>0</v>
      </c>
      <c r="AY201" s="259">
        <f t="shared" si="22"/>
        <v>13762</v>
      </c>
      <c r="AZ201" s="259">
        <f>MAX('MDA2'!J201,T201)</f>
        <v>0</v>
      </c>
      <c r="BA201" s="259">
        <f>MAX('MDA1'!K201,'MDA2'!K201,'MDA3'!I201,'MDA3'!L201,V201,AD201)</f>
        <v>13762</v>
      </c>
      <c r="BB201" s="259">
        <f>MAX('MDA1'!L201,'MDA2'!L201,'MDA3'!J201,'MDA3'!M201,AF201)</f>
        <v>0</v>
      </c>
      <c r="BC201" s="259">
        <f t="shared" ref="BC201:BC264" si="24">IF(AT201&lt;SUM(AZ201:BB201), AT201,SUM(AZ201:BB201))</f>
        <v>13762</v>
      </c>
      <c r="BD201" s="260">
        <f t="shared" ref="BD201:BD264" si="25">IF(AT201&lt;&gt;0,BC201/AT201*100,0)</f>
        <v>56.511842392498849</v>
      </c>
    </row>
    <row r="202" spans="1:56" x14ac:dyDescent="0.2">
      <c r="A202" s="10" t="str">
        <f>IF(COUNTRY_INFO!A202=0," ",COUNTRY_INFO!A202)</f>
        <v>Ethiopia</v>
      </c>
      <c r="B202" s="10" t="str">
        <f>IF(COUNTRY_INFO!B202=0," ",COUNTRY_INFO!B202)</f>
        <v>AmharaWest Gojam</v>
      </c>
      <c r="C202" s="87" t="str">
        <f>IF(COUNTRY_INFO!C202=0," ",COUNTRY_INFO!C202)</f>
        <v>Bure Zuria</v>
      </c>
      <c r="D202" s="67">
        <f>COUNTRY_INFO!L202</f>
        <v>0</v>
      </c>
      <c r="E202" s="61"/>
      <c r="F202" s="61"/>
      <c r="G202" s="11">
        <f>MAX('MDA1'!M202,'MDA2'!M202)</f>
        <v>0</v>
      </c>
      <c r="H202" s="11">
        <f>IF(AND(COUNTRY_INFO!H202&gt;0,COUNTRY_INFO!H202&lt;4),IF(D202&gt;MAX('MDA1'!M202,'MDA2'!M202),MAX('MDA1'!M202,'MDA2'!M202),D202),0)</f>
        <v>0</v>
      </c>
      <c r="I202" s="73">
        <f>IF(AND(COUNTRY_INFO!H202&gt;0,COUNTRY_INFO!H202&lt;4), IF(G202/D202*100&lt;&gt;0, IF(G202/D202*100&gt;100,100,G202/D202*100), "-"),0)</f>
        <v>0</v>
      </c>
      <c r="J202" s="67" t="str">
        <f>COUNTRY_INFO!M202</f>
        <v>Unknown</v>
      </c>
      <c r="K202" s="61"/>
      <c r="L202" s="61"/>
      <c r="M202" s="11">
        <f>MAX('MDA1'!M202,MAX('MDA3'!I202,'MDA3'!L202)+MAX('MDA3'!J202,'MDA3'!M202))</f>
        <v>0</v>
      </c>
      <c r="N202" s="11">
        <f>IF(AND(COUNTRY_INFO!I202&gt;0,COUNTRY_INFO!I202&lt;4),IF(J202&gt;MAX('MDA1'!M202,MAX('MDA3'!I202,'MDA3'!L202)+MAX('MDA3'!J202,'MDA3'!M202)),MAX('MDA1'!M202,MAX('MDA3'!I202,'MDA3'!L202)+MAX('MDA3'!J202,'MDA3'!M202)),J202),0)</f>
        <v>0</v>
      </c>
      <c r="O202" s="73">
        <f>IF(AND(COUNTRY_INFO!I202&gt;0,COUNTRY_INFO!I202&lt;4), IF(M202/J202*100&lt;&gt;0, IF(M202/J202*100&gt;100,100,M202/J202*100), "-"),0)</f>
        <v>0</v>
      </c>
      <c r="P202" s="67">
        <f>COUNTRY_INFO!N202</f>
        <v>55282</v>
      </c>
      <c r="Q202" s="61"/>
      <c r="R202" s="61"/>
      <c r="S202" s="11">
        <f>SUM(MAX('MDA2'!J202, 'T1'!L202, MAX(T3_R1!K202, T3_R2!K202)), MAX('MDA1'!K202, 'MDA2'!K202, 'T1'!M202, MAX(T3_R1!L202, T3_R2!L202)), MAX('MDA1'!L202, 'MDA2'!L202, 'T1'!N202, MAX(T3_R1!M202, T3_R2!M202)))</f>
        <v>34738</v>
      </c>
      <c r="T202" s="11">
        <f>IF(AND(COUNTRY_INFO!J202&gt;1,COUNTRY_INFO!J202&lt;4),IF(COUNTRY_INFO!E202&gt;MAX('MDA2'!J202,'T1'!L202,MAX(T3_R1!K202,T3_R2!K202)),MAX('MDA2'!J202,'T1'!L202,MAX(T3_R1!K202,T3_R2!K202)),COUNTRY_INFO!E202),0)</f>
        <v>0</v>
      </c>
      <c r="U202" s="217" t="str">
        <f>IF(AND(COUNTRY_INFO!J202&gt;1,COUNTRY_INFO!J202&lt;4), IF(T202/COUNTRY_INFO!E202*100&lt;&gt;0, IF(T202/COUNTRY_INFO!E202*100&gt;100,100,T202/COUNTRY_INFO!E202*100), "-"),0)</f>
        <v>-</v>
      </c>
      <c r="V202" s="11">
        <f>IF(AND(COUNTRY_INFO!J202&gt;1,COUNTRY_INFO!J202&lt;4),IF(COUNTRY_INFO!F202&gt;MAX('MDA1'!K202,'MDA2'!K202,'T1'!M202,MAX(T3_R1!L202,T3_R2!L202)),MAX('MDA1'!K202,'MDA2'!K202,'T1'!M202,MAX(T3_R1!L202,T3_R2!L202)),COUNTRY_INFO!F202),0)</f>
        <v>34738</v>
      </c>
      <c r="W202" s="217">
        <f>IF(AND(COUNTRY_INFO!J202&gt;1,COUNTRY_INFO!J202&lt;4), IF(V202/COUNTRY_INFO!F202*100&lt;&gt;0, IF(V202/COUNTRY_INFO!F202*100&gt;100,100,V202/COUNTRY_INFO!F202*100), "-"),0)</f>
        <v>92.182358560662351</v>
      </c>
      <c r="X202" s="11">
        <f t="shared" ref="X202:X265" si="26">SUM(T202,V202)</f>
        <v>34738</v>
      </c>
      <c r="Y202" s="73">
        <f>IF(AND(COUNTRY_INFO!J202&gt;1,COUNTRY_INFO!J202&lt;4), IF(S202/P202*100&lt;&gt;0, IF(X202/P202*100&gt;100,100,X202/P202*100), "-"),0)</f>
        <v>62.837813393147854</v>
      </c>
      <c r="Z202" s="67">
        <f>COUNTRY_INFO!O202</f>
        <v>12435.720000000001</v>
      </c>
      <c r="AA202" s="61"/>
      <c r="AB202" s="61"/>
      <c r="AC202" s="11">
        <f>MAX('T1'!L202,'T2'!J202)+MAX('T1'!M202,'T2'!K202)+MAX('T1'!N202,'T2'!L202)</f>
        <v>0</v>
      </c>
      <c r="AD202" s="11">
        <f>IF(COUNTRY_INFO!K202=1,IF(COUNTRY_INFO!F202*0.33&gt;MAX('T1'!M202,'T2'!K202),MAX('T1'!M202,'T2'!K202),COUNTRY_INFO!F202*0.33),IF(COUNTRY_INFO!K202=2,IF(COUNTRY_INFO!F202*0.5&gt;MAX('T1'!M202,'T2'!K202),MAX('T1'!M202,'T2'!K202),COUNTRY_INFO!F202*0.5),IF(COUNTRY_INFO!K202=3,IF(COUNTRY_INFO!F202&gt;MAX('T1'!M202,'T2'!K202),MAX('T1'!M202,'T2'!K202),COUNTRY_INFO!F202),0)))</f>
        <v>0</v>
      </c>
      <c r="AE202" s="217">
        <f>IF(AND(COUNTRY_INFO!K202&gt;0,COUNTRY_INFO!K202&lt;4),IF(Z202&gt;0,IF(COUNTRY_INFO!K202=1, AD202/(COUNTRY_INFO!F202*0.33)*100, IF(COUNTRY_INFO!K202=2, AD202/(COUNTRY_INFO!F202*0.5)*100, IF(COUNTRY_INFO!K202=3, AD202/COUNTRY_INFO!F202*100))),"-"),0)</f>
        <v>0</v>
      </c>
      <c r="AF202" s="11">
        <f>IF(COUNTRY_INFO!K202=2,IF(COUNTRY_INFO!G202*0.2&gt;MAX('T1'!N202,'T2'!L202),MAX('T1'!N202,'T2'!L202),COUNTRY_INFO!G202*0.2),IF(COUNTRY_INFO!K202=3,IF(COUNTRY_INFO!G202&gt;MAX('T1'!N202,'T2'!L202),MAX('T1'!N202,'T2'!L202),COUNTRY_INFO!G202),0))</f>
        <v>0</v>
      </c>
      <c r="AG202" s="217">
        <f>IF(AND(COUNTRY_INFO!K202&gt;0,COUNTRY_INFO!K202&lt;4),IF(Z202&gt;0,IF(COUNTRY_INFO!K202=1, 0, IF(COUNTRY_INFO!K202=2, AF202/(COUNTRY_INFO!G202*0.2)*100, IF(COUNTRY_INFO!K202=3, AF202/COUNTRY_INFO!G202*100))),"-"),0)</f>
        <v>0</v>
      </c>
      <c r="AH202" s="11">
        <f t="shared" ref="AH202:AH265" si="27">SUM(AD202,AF202)</f>
        <v>0</v>
      </c>
      <c r="AI202" s="73" t="str">
        <f>IF(AND(COUNTRY_INFO!K202&gt;0,COUNTRY_INFO!K202&lt;4), IF(AC202/Z202*100&lt;&gt;0, IF(AH202/Z202*100&gt;100,100,AH202/Z202*100), "-"),0)</f>
        <v>-</v>
      </c>
      <c r="AJ202" s="261"/>
      <c r="AK202" s="260">
        <f>IF(AND(D202&lt;&gt;0, D202&lt;&gt;"Unknown",D202&lt;&gt;"Stopped",D202&lt;&gt;"Not required"),D202/COUNTRY_INFO!D202, 0)</f>
        <v>0</v>
      </c>
      <c r="AL202" s="260">
        <f>IF(AND(J202&lt;&gt;0,J202&lt;&gt;"Unknown",J202&lt;&gt;"Stopped",J202&lt;&gt;"Not required"),J202/COUNTRY_INFO!D202, 0)</f>
        <v>0</v>
      </c>
      <c r="AM202" s="260">
        <f>IF(AND(P202&lt;&gt;0,P202&lt;&gt;"Unknown",P202&lt;&gt;"Not required"),P202/(COUNTRY_INFO!E202+COUNTRY_INFO!F202), 0)</f>
        <v>1</v>
      </c>
      <c r="AN202" s="260">
        <f>IF(AND(Z202&lt;&gt;0,Z202&lt;&gt;"Unknown",Z202&lt;&gt;"Not required"),IF(COUNTRY_INFO!K202=1,1,IF(COUNTRY_INFO!K202=2,0.5*COUNTRY_INFO!F202/(0.5*COUNTRY_INFO!F202+0.2*COUNTRY_INFO!G202),IF(COUNTRY_INFO!K202=3,COUNTRY_INFO!F202/(COUNTRY_INFO!F202+COUNTRY_INFO!G202)))),0)</f>
        <v>1</v>
      </c>
      <c r="AO202" s="260">
        <f>IF(AND(Z202&lt;&gt;0,Z202&lt;&gt;"Unknown",Z202&lt;&gt;"Not required"),IF(COUNTRY_INFO!K202=1,0,IF(COUNTRY_INFO!K202=2,0.2*COUNTRY_INFO!G202/(0.5*COUNTRY_INFO!F202+0.2*COUNTRY_INFO!G202),IF(COUNTRY_INFO!K202=3,COUNTRY_INFO!G202/(COUNTRY_INFO!F202+COUNTRY_INFO!G202)))),0)</f>
        <v>0</v>
      </c>
      <c r="AP202" s="259">
        <f>MAX(COUNTRY_INFO!D202*AK202*PROFILE!$G$7,COUNTRY_INFO!D202*AL202*PROFILE!$G$7)</f>
        <v>0</v>
      </c>
      <c r="AQ202" s="259">
        <f>MAX(COUNTRY_INFO!D202*AK202*PROFILE!$G$8,COUNTRY_INFO!D202*AL202*PROFILE!$G$8,COUNTRY_INFO!D202*AM202*PROFILE!$G$8)</f>
        <v>18987.07665031802</v>
      </c>
      <c r="AR202" s="259">
        <f>MAX(COUNTRY_INFO!D202*AK202*PROFILE!$G$9,COUNTRY_INFO!D202*AL202*PROFILE!$G$9,COUNTRY_INFO!D202*AM202*PROFILE!$G$9,IF(AND(DISTRICT!Z202&lt;&gt;"Unknown",Z202&lt;&gt;"Not required"),COUNTRY_INFO!O202*DISTRICT!AN202,0))</f>
        <v>39430.60699253605</v>
      </c>
      <c r="AS202" s="259">
        <f>MAX(COUNTRY_INFO!D202*AK202*PROFILE!$G$10,COUNTRY_INFO!D202*AL202*PROFILE!$G$10,IF(AND(DISTRICT!Z202&lt;&gt;"Unknown",Z202&lt;&gt;"Not required"),COUNTRY_INFO!O202*DISTRICT!AO202,0))</f>
        <v>0</v>
      </c>
      <c r="AT202" s="259">
        <f t="shared" ref="AT202:AT265" si="28">SUM(AP202:AS202)</f>
        <v>58417.68364285407</v>
      </c>
      <c r="AU202" s="258">
        <f t="shared" si="23"/>
        <v>0</v>
      </c>
      <c r="AV202" s="259">
        <f>MAX('MDA2'!J202,'T1'!L202,'T2'!J202,T3_R1!K202,T3_R2!K202)</f>
        <v>0</v>
      </c>
      <c r="AW202" s="259">
        <f>MAX('MDA1'!K202,'MDA2'!K202,'MDA3'!I202,'MDA3'!L202,'T1'!M202,'T2'!K202,T3_R1!L202,T3_R2!L202)</f>
        <v>34738</v>
      </c>
      <c r="AX202" s="259">
        <f>MAX('MDA1'!L202,'MDA2'!L202,'MDA3'!J202,'MDA3'!M202,'T1'!N202,'T2'!L202,T3_R1!M202,T3_R2!M202)</f>
        <v>0</v>
      </c>
      <c r="AY202" s="259">
        <f t="shared" ref="AY202:AY265" si="29">SUM(AV202:AX202)</f>
        <v>34738</v>
      </c>
      <c r="AZ202" s="259">
        <f>MAX('MDA2'!J202,T202)</f>
        <v>0</v>
      </c>
      <c r="BA202" s="259">
        <f>MAX('MDA1'!K202,'MDA2'!K202,'MDA3'!I202,'MDA3'!L202,V202,AD202)</f>
        <v>34738</v>
      </c>
      <c r="BB202" s="259">
        <f>MAX('MDA1'!L202,'MDA2'!L202,'MDA3'!J202,'MDA3'!M202,AF202)</f>
        <v>0</v>
      </c>
      <c r="BC202" s="259">
        <f t="shared" si="24"/>
        <v>34738</v>
      </c>
      <c r="BD202" s="260">
        <f t="shared" si="25"/>
        <v>59.464870624409492</v>
      </c>
    </row>
    <row r="203" spans="1:56" x14ac:dyDescent="0.2">
      <c r="A203" s="10" t="str">
        <f>IF(COUNTRY_INFO!A203=0," ",COUNTRY_INFO!A203)</f>
        <v>Ethiopia</v>
      </c>
      <c r="B203" s="10" t="str">
        <f>IF(COUNTRY_INFO!B203=0," ",COUNTRY_INFO!B203)</f>
        <v>AmharaWest Gojam</v>
      </c>
      <c r="C203" s="87" t="str">
        <f>IF(COUNTRY_INFO!C203=0," ",COUNTRY_INFO!C203)</f>
        <v>Dega Damot</v>
      </c>
      <c r="D203" s="67">
        <f>COUNTRY_INFO!L203</f>
        <v>0</v>
      </c>
      <c r="E203" s="61"/>
      <c r="F203" s="61"/>
      <c r="G203" s="11">
        <f>MAX('MDA1'!M203,'MDA2'!M203)</f>
        <v>0</v>
      </c>
      <c r="H203" s="11">
        <f>IF(AND(COUNTRY_INFO!H203&gt;0,COUNTRY_INFO!H203&lt;4),IF(D203&gt;MAX('MDA1'!M203,'MDA2'!M203),MAX('MDA1'!M203,'MDA2'!M203),D203),0)</f>
        <v>0</v>
      </c>
      <c r="I203" s="73">
        <f>IF(AND(COUNTRY_INFO!H203&gt;0,COUNTRY_INFO!H203&lt;4), IF(G203/D203*100&lt;&gt;0, IF(G203/D203*100&gt;100,100,G203/D203*100), "-"),0)</f>
        <v>0</v>
      </c>
      <c r="J203" s="67">
        <f>COUNTRY_INFO!M203</f>
        <v>0</v>
      </c>
      <c r="K203" s="61"/>
      <c r="L203" s="61"/>
      <c r="M203" s="11">
        <f>MAX('MDA1'!M203,MAX('MDA3'!I203,'MDA3'!L203)+MAX('MDA3'!J203,'MDA3'!M203))</f>
        <v>0</v>
      </c>
      <c r="N203" s="11">
        <f>IF(AND(COUNTRY_INFO!I203&gt;0,COUNTRY_INFO!I203&lt;4),IF(J203&gt;MAX('MDA1'!M203,MAX('MDA3'!I203,'MDA3'!L203)+MAX('MDA3'!J203,'MDA3'!M203)),MAX('MDA1'!M203,MAX('MDA3'!I203,'MDA3'!L203)+MAX('MDA3'!J203,'MDA3'!M203)),J203),0)</f>
        <v>0</v>
      </c>
      <c r="O203" s="73">
        <f>IF(AND(COUNTRY_INFO!I203&gt;0,COUNTRY_INFO!I203&lt;4), IF(M203/J203*100&lt;&gt;0, IF(M203/J203*100&gt;100,100,M203/J203*100), "-"),0)</f>
        <v>0</v>
      </c>
      <c r="P203" s="67">
        <f>COUNTRY_INFO!N203</f>
        <v>77216</v>
      </c>
      <c r="Q203" s="61"/>
      <c r="R203" s="61"/>
      <c r="S203" s="11">
        <f>SUM(MAX('MDA2'!J203, 'T1'!L203, MAX(T3_R1!K203, T3_R2!K203)), MAX('MDA1'!K203, 'MDA2'!K203, 'T1'!M203, MAX(T3_R1!L203, T3_R2!L203)), MAX('MDA1'!L203, 'MDA2'!L203, 'T1'!N203, MAX(T3_R1!M203, T3_R2!M203)))</f>
        <v>48403</v>
      </c>
      <c r="T203" s="11">
        <f>IF(AND(COUNTRY_INFO!J203&gt;1,COUNTRY_INFO!J203&lt;4),IF(COUNTRY_INFO!E203&gt;MAX('MDA2'!J203,'T1'!L203,MAX(T3_R1!K203,T3_R2!K203)),MAX('MDA2'!J203,'T1'!L203,MAX(T3_R1!K203,T3_R2!K203)),COUNTRY_INFO!E203),0)</f>
        <v>0</v>
      </c>
      <c r="U203" s="217" t="str">
        <f>IF(AND(COUNTRY_INFO!J203&gt;1,COUNTRY_INFO!J203&lt;4), IF(T203/COUNTRY_INFO!E203*100&lt;&gt;0, IF(T203/COUNTRY_INFO!E203*100&gt;100,100,T203/COUNTRY_INFO!E203*100), "-"),0)</f>
        <v>-</v>
      </c>
      <c r="V203" s="11">
        <f>IF(AND(COUNTRY_INFO!J203&gt;1,COUNTRY_INFO!J203&lt;4),IF(COUNTRY_INFO!F203&gt;MAX('MDA1'!K203,'MDA2'!K203,'T1'!M203,MAX(T3_R1!L203,T3_R2!L203)),MAX('MDA1'!K203,'MDA2'!K203,'T1'!M203,MAX(T3_R1!L203,T3_R2!L203)),COUNTRY_INFO!F203),0)</f>
        <v>48403</v>
      </c>
      <c r="W203" s="217">
        <f>IF(AND(COUNTRY_INFO!J203&gt;1,COUNTRY_INFO!J203&lt;4), IF(V203/COUNTRY_INFO!F203*100&lt;&gt;0, IF(V203/COUNTRY_INFO!F203*100&gt;100,100,V203/COUNTRY_INFO!F203*100), "-"),0)</f>
        <v>91.959722618029829</v>
      </c>
      <c r="X203" s="11">
        <f t="shared" si="26"/>
        <v>48403</v>
      </c>
      <c r="Y203" s="73">
        <f>IF(AND(COUNTRY_INFO!J203&gt;1,COUNTRY_INFO!J203&lt;4), IF(S203/P203*100&lt;&gt;0, IF(X203/P203*100&gt;100,100,X203/P203*100), "-"),0)</f>
        <v>62.685194778284291</v>
      </c>
      <c r="Z203" s="67">
        <f>COUNTRY_INFO!O203</f>
        <v>0</v>
      </c>
      <c r="AA203" s="61"/>
      <c r="AB203" s="61"/>
      <c r="AC203" s="11">
        <f>MAX('T1'!L203,'T2'!J203)+MAX('T1'!M203,'T2'!K203)+MAX('T1'!N203,'T2'!L203)</f>
        <v>0</v>
      </c>
      <c r="AD203" s="11">
        <f>IF(COUNTRY_INFO!K203=1,IF(COUNTRY_INFO!F203*0.33&gt;MAX('T1'!M203,'T2'!K203),MAX('T1'!M203,'T2'!K203),COUNTRY_INFO!F203*0.33),IF(COUNTRY_INFO!K203=2,IF(COUNTRY_INFO!F203*0.5&gt;MAX('T1'!M203,'T2'!K203),MAX('T1'!M203,'T2'!K203),COUNTRY_INFO!F203*0.5),IF(COUNTRY_INFO!K203=3,IF(COUNTRY_INFO!F203&gt;MAX('T1'!M203,'T2'!K203),MAX('T1'!M203,'T2'!K203),COUNTRY_INFO!F203),0)))</f>
        <v>0</v>
      </c>
      <c r="AE203" s="217">
        <f>IF(AND(COUNTRY_INFO!K203&gt;0,COUNTRY_INFO!K203&lt;4),IF(Z203&gt;0,IF(COUNTRY_INFO!K203=1, AD203/(COUNTRY_INFO!F203*0.33)*100, IF(COUNTRY_INFO!K203=2, AD203/(COUNTRY_INFO!F203*0.5)*100, IF(COUNTRY_INFO!K203=3, AD203/COUNTRY_INFO!F203*100))),"-"),0)</f>
        <v>0</v>
      </c>
      <c r="AF203" s="11">
        <f>IF(COUNTRY_INFO!K203=2,IF(COUNTRY_INFO!G203*0.2&gt;MAX('T1'!N203,'T2'!L203),MAX('T1'!N203,'T2'!L203),COUNTRY_INFO!G203*0.2),IF(COUNTRY_INFO!K203=3,IF(COUNTRY_INFO!G203&gt;MAX('T1'!N203,'T2'!L203),MAX('T1'!N203,'T2'!L203),COUNTRY_INFO!G203),0))</f>
        <v>0</v>
      </c>
      <c r="AG203" s="217">
        <f>IF(AND(COUNTRY_INFO!K203&gt;0,COUNTRY_INFO!K203&lt;4),IF(Z203&gt;0,IF(COUNTRY_INFO!K203=1, 0, IF(COUNTRY_INFO!K203=2, AF203/(COUNTRY_INFO!G203*0.2)*100, IF(COUNTRY_INFO!K203=3, AF203/COUNTRY_INFO!G203*100))),"-"),0)</f>
        <v>0</v>
      </c>
      <c r="AH203" s="11">
        <f t="shared" si="27"/>
        <v>0</v>
      </c>
      <c r="AI203" s="73">
        <f>IF(AND(COUNTRY_INFO!K203&gt;0,COUNTRY_INFO!K203&lt;4), IF(AC203/Z203*100&lt;&gt;0, IF(AH203/Z203*100&gt;100,100,AH203/Z203*100), "-"),0)</f>
        <v>0</v>
      </c>
      <c r="AJ203" s="261"/>
      <c r="AK203" s="260">
        <f>IF(AND(D203&lt;&gt;0, D203&lt;&gt;"Unknown",D203&lt;&gt;"Stopped",D203&lt;&gt;"Not required"),D203/COUNTRY_INFO!D203, 0)</f>
        <v>0</v>
      </c>
      <c r="AL203" s="260">
        <f>IF(AND(J203&lt;&gt;0,J203&lt;&gt;"Unknown",J203&lt;&gt;"Stopped",J203&lt;&gt;"Not required"),J203/COUNTRY_INFO!D203, 0)</f>
        <v>0</v>
      </c>
      <c r="AM203" s="260">
        <f>IF(AND(P203&lt;&gt;0,P203&lt;&gt;"Unknown",P203&lt;&gt;"Not required"),P203/(COUNTRY_INFO!E203+COUNTRY_INFO!F203), 0)</f>
        <v>1</v>
      </c>
      <c r="AN203" s="260">
        <f>IF(AND(Z203&lt;&gt;0,Z203&lt;&gt;"Unknown",Z203&lt;&gt;"Not required"),IF(COUNTRY_INFO!K203=1,1,IF(COUNTRY_INFO!K203=2,0.5*COUNTRY_INFO!F203/(0.5*COUNTRY_INFO!F203+0.2*COUNTRY_INFO!G203),IF(COUNTRY_INFO!K203=3,COUNTRY_INFO!F203/(COUNTRY_INFO!F203+COUNTRY_INFO!G203)))),0)</f>
        <v>0</v>
      </c>
      <c r="AO203" s="260">
        <f>IF(AND(Z203&lt;&gt;0,Z203&lt;&gt;"Unknown",Z203&lt;&gt;"Not required"),IF(COUNTRY_INFO!K203=1,0,IF(COUNTRY_INFO!K203=2,0.2*COUNTRY_INFO!G203/(0.5*COUNTRY_INFO!F203+0.2*COUNTRY_INFO!G203),IF(COUNTRY_INFO!K203=3,COUNTRY_INFO!G203/(COUNTRY_INFO!F203+COUNTRY_INFO!G203)))),0)</f>
        <v>0</v>
      </c>
      <c r="AP203" s="259">
        <f>MAX(COUNTRY_INFO!D203*AK203*PROFILE!$G$7,COUNTRY_INFO!D203*AL203*PROFILE!$G$7)</f>
        <v>0</v>
      </c>
      <c r="AQ203" s="259">
        <f>MAX(COUNTRY_INFO!D203*AK203*PROFILE!$G$8,COUNTRY_INFO!D203*AL203*PROFILE!$G$8,COUNTRY_INFO!D203*AM203*PROFILE!$G$8)</f>
        <v>26520.480083848113</v>
      </c>
      <c r="AR203" s="259">
        <f>MAX(COUNTRY_INFO!D203*AK203*PROFILE!$G$9,COUNTRY_INFO!D203*AL203*PROFILE!$G$9,COUNTRY_INFO!D203*AM203*PROFILE!$G$9,IF(AND(DISTRICT!Z203&lt;&gt;"Unknown",Z203&lt;&gt;"Not required"),COUNTRY_INFO!O203*DISTRICT!AN203,0))</f>
        <v>55075.28339925249</v>
      </c>
      <c r="AS203" s="259">
        <f>MAX(COUNTRY_INFO!D203*AK203*PROFILE!$G$10,COUNTRY_INFO!D203*AL203*PROFILE!$G$10,IF(AND(DISTRICT!Z203&lt;&gt;"Unknown",Z203&lt;&gt;"Not required"),COUNTRY_INFO!O203*DISTRICT!AO203,0))</f>
        <v>0</v>
      </c>
      <c r="AT203" s="259">
        <f t="shared" si="28"/>
        <v>81595.7634831006</v>
      </c>
      <c r="AU203" s="258" t="str">
        <f t="shared" si="23"/>
        <v>Y</v>
      </c>
      <c r="AV203" s="259">
        <f>MAX('MDA2'!J203,'T1'!L203,'T2'!J203,T3_R1!K203,T3_R2!K203)</f>
        <v>0</v>
      </c>
      <c r="AW203" s="259">
        <f>MAX('MDA1'!K203,'MDA2'!K203,'MDA3'!I203,'MDA3'!L203,'T1'!M203,'T2'!K203,T3_R1!L203,T3_R2!L203)</f>
        <v>48403</v>
      </c>
      <c r="AX203" s="259">
        <f>MAX('MDA1'!L203,'MDA2'!L203,'MDA3'!J203,'MDA3'!M203,'T1'!N203,'T2'!L203,T3_R1!M203,T3_R2!M203)</f>
        <v>0</v>
      </c>
      <c r="AY203" s="259">
        <f t="shared" si="29"/>
        <v>48403</v>
      </c>
      <c r="AZ203" s="259">
        <f>MAX('MDA2'!J203,T203)</f>
        <v>0</v>
      </c>
      <c r="BA203" s="259">
        <f>MAX('MDA1'!K203,'MDA2'!K203,'MDA3'!I203,'MDA3'!L203,V203,AD203)</f>
        <v>48403</v>
      </c>
      <c r="BB203" s="259">
        <f>MAX('MDA1'!L203,'MDA2'!L203,'MDA3'!J203,'MDA3'!M203,AF203)</f>
        <v>0</v>
      </c>
      <c r="BC203" s="259">
        <f t="shared" si="24"/>
        <v>48403</v>
      </c>
      <c r="BD203" s="260">
        <f t="shared" si="25"/>
        <v>59.320481767444711</v>
      </c>
    </row>
    <row r="204" spans="1:56" x14ac:dyDescent="0.2">
      <c r="A204" s="10" t="str">
        <f>IF(COUNTRY_INFO!A204=0," ",COUNTRY_INFO!A204)</f>
        <v>Ethiopia</v>
      </c>
      <c r="B204" s="10" t="str">
        <f>IF(COUNTRY_INFO!B204=0," ",COUNTRY_INFO!B204)</f>
        <v>AmharaWest Gojam</v>
      </c>
      <c r="C204" s="87" t="str">
        <f>IF(COUNTRY_INFO!C204=0," ",COUNTRY_INFO!C204)</f>
        <v>Demibecha</v>
      </c>
      <c r="D204" s="67">
        <f>COUNTRY_INFO!L204</f>
        <v>0</v>
      </c>
      <c r="E204" s="61"/>
      <c r="F204" s="61"/>
      <c r="G204" s="11">
        <f>MAX('MDA1'!M204,'MDA2'!M204)</f>
        <v>0</v>
      </c>
      <c r="H204" s="11">
        <f>IF(AND(COUNTRY_INFO!H204&gt;0,COUNTRY_INFO!H204&lt;4),IF(D204&gt;MAX('MDA1'!M204,'MDA2'!M204),MAX('MDA1'!M204,'MDA2'!M204),D204),0)</f>
        <v>0</v>
      </c>
      <c r="I204" s="73">
        <f>IF(AND(COUNTRY_INFO!H204&gt;0,COUNTRY_INFO!H204&lt;4), IF(G204/D204*100&lt;&gt;0, IF(G204/D204*100&gt;100,100,G204/D204*100), "-"),0)</f>
        <v>0</v>
      </c>
      <c r="J204" s="67" t="str">
        <f>COUNTRY_INFO!M204</f>
        <v>Unknown</v>
      </c>
      <c r="K204" s="61"/>
      <c r="L204" s="61"/>
      <c r="M204" s="11">
        <f>MAX('MDA1'!M204,MAX('MDA3'!I204,'MDA3'!L204)+MAX('MDA3'!J204,'MDA3'!M204))</f>
        <v>0</v>
      </c>
      <c r="N204" s="11">
        <f>IF(AND(COUNTRY_INFO!I204&gt;0,COUNTRY_INFO!I204&lt;4),IF(J204&gt;MAX('MDA1'!M204,MAX('MDA3'!I204,'MDA3'!L204)+MAX('MDA3'!J204,'MDA3'!M204)),MAX('MDA1'!M204,MAX('MDA3'!I204,'MDA3'!L204)+MAX('MDA3'!J204,'MDA3'!M204)),J204),0)</f>
        <v>0</v>
      </c>
      <c r="O204" s="73">
        <f>IF(AND(COUNTRY_INFO!I204&gt;0,COUNTRY_INFO!I204&lt;4), IF(M204/J204*100&lt;&gt;0, IF(M204/J204*100&gt;100,100,M204/J204*100), "-"),0)</f>
        <v>0</v>
      </c>
      <c r="P204" s="67">
        <f>COUNTRY_INFO!N204</f>
        <v>67372</v>
      </c>
      <c r="Q204" s="61"/>
      <c r="R204" s="61"/>
      <c r="S204" s="11">
        <f>SUM(MAX('MDA2'!J204, 'T1'!L204, MAX(T3_R1!K204, T3_R2!K204)), MAX('MDA1'!K204, 'MDA2'!K204, 'T1'!M204, MAX(T3_R1!L204, T3_R2!L204)), MAX('MDA1'!L204, 'MDA2'!L204, 'T1'!N204, MAX(T3_R1!M204, T3_R2!M204)))</f>
        <v>44606</v>
      </c>
      <c r="T204" s="11">
        <f>IF(AND(COUNTRY_INFO!J204&gt;1,COUNTRY_INFO!J204&lt;4),IF(COUNTRY_INFO!E204&gt;MAX('MDA2'!J204,'T1'!L204,MAX(T3_R1!K204,T3_R2!K204)),MAX('MDA2'!J204,'T1'!L204,MAX(T3_R1!K204,T3_R2!K204)),COUNTRY_INFO!E204),0)</f>
        <v>0</v>
      </c>
      <c r="U204" s="217" t="str">
        <f>IF(AND(COUNTRY_INFO!J204&gt;1,COUNTRY_INFO!J204&lt;4), IF(T204/COUNTRY_INFO!E204*100&lt;&gt;0, IF(T204/COUNTRY_INFO!E204*100&gt;100,100,T204/COUNTRY_INFO!E204*100), "-"),0)</f>
        <v>-</v>
      </c>
      <c r="V204" s="11">
        <f>IF(AND(COUNTRY_INFO!J204&gt;1,COUNTRY_INFO!J204&lt;4),IF(COUNTRY_INFO!F204&gt;MAX('MDA1'!K204,'MDA2'!K204,'T1'!M204,MAX(T3_R1!L204,T3_R2!L204)),MAX('MDA1'!K204,'MDA2'!K204,'T1'!M204,MAX(T3_R1!L204,T3_R2!L204)),COUNTRY_INFO!F204),0)</f>
        <v>44606</v>
      </c>
      <c r="W204" s="217">
        <f>IF(AND(COUNTRY_INFO!J204&gt;1,COUNTRY_INFO!J204&lt;4), IF(V204/COUNTRY_INFO!F204*100&lt;&gt;0, IF(V204/COUNTRY_INFO!F204*100&gt;100,100,V204/COUNTRY_INFO!F204*100), "-"),0)</f>
        <v>97.127925966249322</v>
      </c>
      <c r="X204" s="11">
        <f t="shared" si="26"/>
        <v>44606</v>
      </c>
      <c r="Y204" s="73">
        <f>IF(AND(COUNTRY_INFO!J204&gt;1,COUNTRY_INFO!J204&lt;4), IF(S204/P204*100&lt;&gt;0, IF(X204/P204*100&gt;100,100,X204/P204*100), "-"),0)</f>
        <v>66.208513922697847</v>
      </c>
      <c r="Z204" s="67">
        <f>COUNTRY_INFO!O204</f>
        <v>0</v>
      </c>
      <c r="AA204" s="61"/>
      <c r="AB204" s="61"/>
      <c r="AC204" s="11">
        <f>MAX('T1'!L204,'T2'!J204)+MAX('T1'!M204,'T2'!K204)+MAX('T1'!N204,'T2'!L204)</f>
        <v>0</v>
      </c>
      <c r="AD204" s="11">
        <f>IF(COUNTRY_INFO!K204=1,IF(COUNTRY_INFO!F204*0.33&gt;MAX('T1'!M204,'T2'!K204),MAX('T1'!M204,'T2'!K204),COUNTRY_INFO!F204*0.33),IF(COUNTRY_INFO!K204=2,IF(COUNTRY_INFO!F204*0.5&gt;MAX('T1'!M204,'T2'!K204),MAX('T1'!M204,'T2'!K204),COUNTRY_INFO!F204*0.5),IF(COUNTRY_INFO!K204=3,IF(COUNTRY_INFO!F204&gt;MAX('T1'!M204,'T2'!K204),MAX('T1'!M204,'T2'!K204),COUNTRY_INFO!F204),0)))</f>
        <v>0</v>
      </c>
      <c r="AE204" s="217">
        <f>IF(AND(COUNTRY_INFO!K204&gt;0,COUNTRY_INFO!K204&lt;4),IF(Z204&gt;0,IF(COUNTRY_INFO!K204=1, AD204/(COUNTRY_INFO!F204*0.33)*100, IF(COUNTRY_INFO!K204=2, AD204/(COUNTRY_INFO!F204*0.5)*100, IF(COUNTRY_INFO!K204=3, AD204/COUNTRY_INFO!F204*100))),"-"),0)</f>
        <v>0</v>
      </c>
      <c r="AF204" s="11">
        <f>IF(COUNTRY_INFO!K204=2,IF(COUNTRY_INFO!G204*0.2&gt;MAX('T1'!N204,'T2'!L204),MAX('T1'!N204,'T2'!L204),COUNTRY_INFO!G204*0.2),IF(COUNTRY_INFO!K204=3,IF(COUNTRY_INFO!G204&gt;MAX('T1'!N204,'T2'!L204),MAX('T1'!N204,'T2'!L204),COUNTRY_INFO!G204),0))</f>
        <v>0</v>
      </c>
      <c r="AG204" s="217">
        <f>IF(AND(COUNTRY_INFO!K204&gt;0,COUNTRY_INFO!K204&lt;4),IF(Z204&gt;0,IF(COUNTRY_INFO!K204=1, 0, IF(COUNTRY_INFO!K204=2, AF204/(COUNTRY_INFO!G204*0.2)*100, IF(COUNTRY_INFO!K204=3, AF204/COUNTRY_INFO!G204*100))),"-"),0)</f>
        <v>0</v>
      </c>
      <c r="AH204" s="11">
        <f t="shared" si="27"/>
        <v>0</v>
      </c>
      <c r="AI204" s="73">
        <f>IF(AND(COUNTRY_INFO!K204&gt;0,COUNTRY_INFO!K204&lt;4), IF(AC204/Z204*100&lt;&gt;0, IF(AH204/Z204*100&gt;100,100,AH204/Z204*100), "-"),0)</f>
        <v>0</v>
      </c>
      <c r="AJ204" s="261"/>
      <c r="AK204" s="260">
        <f>IF(AND(D204&lt;&gt;0, D204&lt;&gt;"Unknown",D204&lt;&gt;"Stopped",D204&lt;&gt;"Not required"),D204/COUNTRY_INFO!D204, 0)</f>
        <v>0</v>
      </c>
      <c r="AL204" s="260">
        <f>IF(AND(J204&lt;&gt;0,J204&lt;&gt;"Unknown",J204&lt;&gt;"Stopped",J204&lt;&gt;"Not required"),J204/COUNTRY_INFO!D204, 0)</f>
        <v>0</v>
      </c>
      <c r="AM204" s="260">
        <f>IF(AND(P204&lt;&gt;0,P204&lt;&gt;"Unknown",P204&lt;&gt;"Not required"),P204/(COUNTRY_INFO!E204+COUNTRY_INFO!F204), 0)</f>
        <v>1</v>
      </c>
      <c r="AN204" s="260">
        <f>IF(AND(Z204&lt;&gt;0,Z204&lt;&gt;"Unknown",Z204&lt;&gt;"Not required"),IF(COUNTRY_INFO!K204=1,1,IF(COUNTRY_INFO!K204=2,0.5*COUNTRY_INFO!F204/(0.5*COUNTRY_INFO!F204+0.2*COUNTRY_INFO!G204),IF(COUNTRY_INFO!K204=3,COUNTRY_INFO!F204/(COUNTRY_INFO!F204+COUNTRY_INFO!G204)))),0)</f>
        <v>0</v>
      </c>
      <c r="AO204" s="260">
        <f>IF(AND(Z204&lt;&gt;0,Z204&lt;&gt;"Unknown",Z204&lt;&gt;"Not required"),IF(COUNTRY_INFO!K204=1,0,IF(COUNTRY_INFO!K204=2,0.2*COUNTRY_INFO!G204/(0.5*COUNTRY_INFO!F204+0.2*COUNTRY_INFO!G204),IF(COUNTRY_INFO!K204=3,COUNTRY_INFO!G204/(COUNTRY_INFO!F204+COUNTRY_INFO!G204)))),0)</f>
        <v>0</v>
      </c>
      <c r="AP204" s="259">
        <f>MAX(COUNTRY_INFO!D204*AK204*PROFILE!$G$7,COUNTRY_INFO!D204*AL204*PROFILE!$G$7)</f>
        <v>0</v>
      </c>
      <c r="AQ204" s="259">
        <f>MAX(COUNTRY_INFO!D204*AK204*PROFILE!$G$8,COUNTRY_INFO!D204*AL204*PROFILE!$G$8,COUNTRY_INFO!D204*AM204*PROFILE!$G$8)</f>
        <v>23139.785652959778</v>
      </c>
      <c r="AR204" s="259">
        <f>MAX(COUNTRY_INFO!D204*AK204*PROFILE!$G$9,COUNTRY_INFO!D204*AL204*PROFILE!$G$9,COUNTRY_INFO!D204*AM204*PROFILE!$G$9,IF(AND(DISTRICT!Z204&lt;&gt;"Unknown",Z204&lt;&gt;"Not required"),COUNTRY_INFO!O204*DISTRICT!AN204,0))</f>
        <v>48054.569472552212</v>
      </c>
      <c r="AS204" s="259">
        <f>MAX(COUNTRY_INFO!D204*AK204*PROFILE!$G$10,COUNTRY_INFO!D204*AL204*PROFILE!$G$10,IF(AND(DISTRICT!Z204&lt;&gt;"Unknown",Z204&lt;&gt;"Not required"),COUNTRY_INFO!O204*DISTRICT!AO204,0))</f>
        <v>0</v>
      </c>
      <c r="AT204" s="259">
        <f t="shared" si="28"/>
        <v>71194.355125511996</v>
      </c>
      <c r="AU204" s="258" t="str">
        <f t="shared" si="23"/>
        <v>Y</v>
      </c>
      <c r="AV204" s="259">
        <f>MAX('MDA2'!J204,'T1'!L204,'T2'!J204,T3_R1!K204,T3_R2!K204)</f>
        <v>0</v>
      </c>
      <c r="AW204" s="259">
        <f>MAX('MDA1'!K204,'MDA2'!K204,'MDA3'!I204,'MDA3'!L204,'T1'!M204,'T2'!K204,T3_R1!L204,T3_R2!L204)</f>
        <v>44606</v>
      </c>
      <c r="AX204" s="259">
        <f>MAX('MDA1'!L204,'MDA2'!L204,'MDA3'!J204,'MDA3'!M204,'T1'!N204,'T2'!L204,T3_R1!M204,T3_R2!M204)</f>
        <v>0</v>
      </c>
      <c r="AY204" s="259">
        <f t="shared" si="29"/>
        <v>44606</v>
      </c>
      <c r="AZ204" s="259">
        <f>MAX('MDA2'!J204,T204)</f>
        <v>0</v>
      </c>
      <c r="BA204" s="259">
        <f>MAX('MDA1'!K204,'MDA2'!K204,'MDA3'!I204,'MDA3'!L204,V204,AD204)</f>
        <v>44606</v>
      </c>
      <c r="BB204" s="259">
        <f>MAX('MDA1'!L204,'MDA2'!L204,'MDA3'!J204,'MDA3'!M204,AF204)</f>
        <v>0</v>
      </c>
      <c r="BC204" s="259">
        <f t="shared" si="24"/>
        <v>44606</v>
      </c>
      <c r="BD204" s="260">
        <f t="shared" si="25"/>
        <v>62.653843723089999</v>
      </c>
    </row>
    <row r="205" spans="1:56" x14ac:dyDescent="0.2">
      <c r="A205" s="10" t="str">
        <f>IF(COUNTRY_INFO!A205=0," ",COUNTRY_INFO!A205)</f>
        <v>Ethiopia</v>
      </c>
      <c r="B205" s="10" t="str">
        <f>IF(COUNTRY_INFO!B205=0," ",COUNTRY_INFO!B205)</f>
        <v>AmharaWest Gojam</v>
      </c>
      <c r="C205" s="87" t="str">
        <f>IF(COUNTRY_INFO!C205=0," ",COUNTRY_INFO!C205)</f>
        <v>Finote Selam Town</v>
      </c>
      <c r="D205" s="67">
        <f>COUNTRY_INFO!L205</f>
        <v>0</v>
      </c>
      <c r="E205" s="61"/>
      <c r="F205" s="61"/>
      <c r="G205" s="11">
        <f>MAX('MDA1'!M205,'MDA2'!M205)</f>
        <v>0</v>
      </c>
      <c r="H205" s="11">
        <f>IF(AND(COUNTRY_INFO!H205&gt;0,COUNTRY_INFO!H205&lt;4),IF(D205&gt;MAX('MDA1'!M205,'MDA2'!M205),MAX('MDA1'!M205,'MDA2'!M205),D205),0)</f>
        <v>0</v>
      </c>
      <c r="I205" s="73">
        <f>IF(AND(COUNTRY_INFO!H205&gt;0,COUNTRY_INFO!H205&lt;4), IF(G205/D205*100&lt;&gt;0, IF(G205/D205*100&gt;100,100,G205/D205*100), "-"),0)</f>
        <v>0</v>
      </c>
      <c r="J205" s="67">
        <f>COUNTRY_INFO!M205</f>
        <v>0</v>
      </c>
      <c r="K205" s="61"/>
      <c r="L205" s="61"/>
      <c r="M205" s="11">
        <f>MAX('MDA1'!M205,MAX('MDA3'!I205,'MDA3'!L205)+MAX('MDA3'!J205,'MDA3'!M205))</f>
        <v>0</v>
      </c>
      <c r="N205" s="11">
        <f>IF(AND(COUNTRY_INFO!I205&gt;0,COUNTRY_INFO!I205&lt;4),IF(J205&gt;MAX('MDA1'!M205,MAX('MDA3'!I205,'MDA3'!L205)+MAX('MDA3'!J205,'MDA3'!M205)),MAX('MDA1'!M205,MAX('MDA3'!I205,'MDA3'!L205)+MAX('MDA3'!J205,'MDA3'!M205)),J205),0)</f>
        <v>0</v>
      </c>
      <c r="O205" s="73">
        <f>IF(AND(COUNTRY_INFO!I205&gt;0,COUNTRY_INFO!I205&lt;4), IF(M205/J205*100&lt;&gt;0, IF(M205/J205*100&gt;100,100,M205/J205*100), "-"),0)</f>
        <v>0</v>
      </c>
      <c r="P205" s="67">
        <f>COUNTRY_INFO!N205</f>
        <v>17792</v>
      </c>
      <c r="Q205" s="61"/>
      <c r="R205" s="61"/>
      <c r="S205" s="11">
        <f>SUM(MAX('MDA2'!J205, 'T1'!L205, MAX(T3_R1!K205, T3_R2!K205)), MAX('MDA1'!K205, 'MDA2'!K205, 'T1'!M205, MAX(T3_R1!L205, T3_R2!L205)), MAX('MDA1'!L205, 'MDA2'!L205, 'T1'!N205, MAX(T3_R1!M205, T3_R2!M205)))</f>
        <v>31925</v>
      </c>
      <c r="T205" s="11">
        <f>IF(AND(COUNTRY_INFO!J205&gt;1,COUNTRY_INFO!J205&lt;4),IF(COUNTRY_INFO!E205&gt;MAX('MDA2'!J205,'T1'!L205,MAX(T3_R1!K205,T3_R2!K205)),MAX('MDA2'!J205,'T1'!L205,MAX(T3_R1!K205,T3_R2!K205)),COUNTRY_INFO!E205),0)</f>
        <v>0</v>
      </c>
      <c r="U205" s="217" t="str">
        <f>IF(AND(COUNTRY_INFO!J205&gt;1,COUNTRY_INFO!J205&lt;4), IF(T205/COUNTRY_INFO!E205*100&lt;&gt;0, IF(T205/COUNTRY_INFO!E205*100&gt;100,100,T205/COUNTRY_INFO!E205*100), "-"),0)</f>
        <v>-</v>
      </c>
      <c r="V205" s="11">
        <f>IF(AND(COUNTRY_INFO!J205&gt;1,COUNTRY_INFO!J205&lt;4),IF(COUNTRY_INFO!F205&gt;MAX('MDA1'!K205,'MDA2'!K205,'T1'!M205,MAX(T3_R1!L205,T3_R2!L205)),MAX('MDA1'!K205,'MDA2'!K205,'T1'!M205,MAX(T3_R1!L205,T3_R2!L205)),COUNTRY_INFO!F205),0)</f>
        <v>12128</v>
      </c>
      <c r="W205" s="217">
        <f>IF(AND(COUNTRY_INFO!J205&gt;1,COUNTRY_INFO!J205&lt;4), IF(V205/COUNTRY_INFO!F205*100&lt;&gt;0, IF(V205/COUNTRY_INFO!F205*100&gt;100,100,V205/COUNTRY_INFO!F205*100), "-"),0)</f>
        <v>100</v>
      </c>
      <c r="X205" s="11">
        <f t="shared" si="26"/>
        <v>12128</v>
      </c>
      <c r="Y205" s="73">
        <f>IF(AND(COUNTRY_INFO!J205&gt;1,COUNTRY_INFO!J205&lt;4), IF(S205/P205*100&lt;&gt;0, IF(X205/P205*100&gt;100,100,X205/P205*100), "-"),0)</f>
        <v>68.165467625899282</v>
      </c>
      <c r="Z205" s="67">
        <f>COUNTRY_INFO!O205</f>
        <v>10850</v>
      </c>
      <c r="AA205" s="61"/>
      <c r="AB205" s="61"/>
      <c r="AC205" s="11">
        <f>MAX('T1'!L205,'T2'!J205)+MAX('T1'!M205,'T2'!K205)+MAX('T1'!N205,'T2'!L205)</f>
        <v>31925</v>
      </c>
      <c r="AD205" s="11">
        <f>IF(COUNTRY_INFO!K205=1,IF(COUNTRY_INFO!F205*0.33&gt;MAX('T1'!M205,'T2'!K205),MAX('T1'!M205,'T2'!K205),COUNTRY_INFO!F205*0.33),IF(COUNTRY_INFO!K205=2,IF(COUNTRY_INFO!F205*0.5&gt;MAX('T1'!M205,'T2'!K205),MAX('T1'!M205,'T2'!K205),COUNTRY_INFO!F205*0.5),IF(COUNTRY_INFO!K205=3,IF(COUNTRY_INFO!F205&gt;MAX('T1'!M205,'T2'!K205),MAX('T1'!M205,'T2'!K205),COUNTRY_INFO!F205),0)))</f>
        <v>6064</v>
      </c>
      <c r="AE205" s="217">
        <f>IF(AND(COUNTRY_INFO!K205&gt;0,COUNTRY_INFO!K205&lt;4),IF(Z205&gt;0,IF(COUNTRY_INFO!K205=1, AD205/(COUNTRY_INFO!F205*0.33)*100, IF(COUNTRY_INFO!K205=2, AD205/(COUNTRY_INFO!F205*0.5)*100, IF(COUNTRY_INFO!K205=3, AD205/COUNTRY_INFO!F205*100))),"-"),0)</f>
        <v>100</v>
      </c>
      <c r="AF205" s="11">
        <f>IF(COUNTRY_INFO!K205=2,IF(COUNTRY_INFO!G205*0.2&gt;MAX('T1'!N205,'T2'!L205),MAX('T1'!N205,'T2'!L205),COUNTRY_INFO!G205*0.2),IF(COUNTRY_INFO!K205=3,IF(COUNTRY_INFO!G205&gt;MAX('T1'!N205,'T2'!L205),MAX('T1'!N205,'T2'!L205),COUNTRY_INFO!G205),0))</f>
        <v>0</v>
      </c>
      <c r="AG205" s="217">
        <f>IF(AND(COUNTRY_INFO!K205&gt;0,COUNTRY_INFO!K205&lt;4),IF(Z205&gt;0,IF(COUNTRY_INFO!K205=1, 0, IF(COUNTRY_INFO!K205=2, AF205/(COUNTRY_INFO!G205*0.2)*100, IF(COUNTRY_INFO!K205=3, AF205/COUNTRY_INFO!G205*100))),"-"),0)</f>
        <v>0</v>
      </c>
      <c r="AH205" s="11">
        <f t="shared" si="27"/>
        <v>6064</v>
      </c>
      <c r="AI205" s="73">
        <f>IF(AND(COUNTRY_INFO!K205&gt;0,COUNTRY_INFO!K205&lt;4), IF(AC205/Z205*100&lt;&gt;0, IF(AH205/Z205*100&gt;100,100,AH205/Z205*100), "-"),0)</f>
        <v>55.889400921658982</v>
      </c>
      <c r="AJ205" s="261"/>
      <c r="AK205" s="260">
        <f>IF(AND(D205&lt;&gt;0, D205&lt;&gt;"Unknown",D205&lt;&gt;"Stopped",D205&lt;&gt;"Not required"),D205/COUNTRY_INFO!D205, 0)</f>
        <v>0</v>
      </c>
      <c r="AL205" s="260">
        <f>IF(AND(J205&lt;&gt;0,J205&lt;&gt;"Unknown",J205&lt;&gt;"Stopped",J205&lt;&gt;"Not required"),J205/COUNTRY_INFO!D205, 0)</f>
        <v>0</v>
      </c>
      <c r="AM205" s="260">
        <f>IF(AND(P205&lt;&gt;0,P205&lt;&gt;"Unknown",P205&lt;&gt;"Not required"),P205/(COUNTRY_INFO!E205+COUNTRY_INFO!F205), 0)</f>
        <v>1</v>
      </c>
      <c r="AN205" s="260">
        <f>IF(AND(Z205&lt;&gt;0,Z205&lt;&gt;"Unknown",Z205&lt;&gt;"Not required"),IF(COUNTRY_INFO!K205=1,1,IF(COUNTRY_INFO!K205=2,0.5*COUNTRY_INFO!F205/(0.5*COUNTRY_INFO!F205+0.2*COUNTRY_INFO!G205),IF(COUNTRY_INFO!K205=3,COUNTRY_INFO!F205/(COUNTRY_INFO!F205+COUNTRY_INFO!G205)))),0)</f>
        <v>0.55889400921658983</v>
      </c>
      <c r="AO205" s="260">
        <f>IF(AND(Z205&lt;&gt;0,Z205&lt;&gt;"Unknown",Z205&lt;&gt;"Not required"),IF(COUNTRY_INFO!K205=1,0,IF(COUNTRY_INFO!K205=2,0.2*COUNTRY_INFO!G205/(0.5*COUNTRY_INFO!F205+0.2*COUNTRY_INFO!G205),IF(COUNTRY_INFO!K205=3,COUNTRY_INFO!G205/(COUNTRY_INFO!F205+COUNTRY_INFO!G205)))),0)</f>
        <v>0.44110599078341012</v>
      </c>
      <c r="AP205" s="259">
        <f>MAX(COUNTRY_INFO!D205*AK205*PROFILE!$G$7,COUNTRY_INFO!D205*AL205*PROFILE!$G$7)</f>
        <v>0</v>
      </c>
      <c r="AQ205" s="259">
        <f>MAX(COUNTRY_INFO!D205*AK205*PROFILE!$G$8,COUNTRY_INFO!D205*AL205*PROFILE!$G$8,COUNTRY_INFO!D205*AM205*PROFILE!$G$8)</f>
        <v>6110.6469262235651</v>
      </c>
      <c r="AR205" s="259">
        <f>MAX(COUNTRY_INFO!D205*AK205*PROFILE!$G$9,COUNTRY_INFO!D205*AL205*PROFILE!$G$9,COUNTRY_INFO!D205*AM205*PROFILE!$G$9,IF(AND(DISTRICT!Z205&lt;&gt;"Unknown",Z205&lt;&gt;"Not required"),COUNTRY_INFO!O205*DISTRICT!AN205,0))</f>
        <v>12690.027109256662</v>
      </c>
      <c r="AS205" s="259">
        <f>MAX(COUNTRY_INFO!D205*AK205*PROFILE!$G$10,COUNTRY_INFO!D205*AL205*PROFILE!$G$10,IF(AND(DISTRICT!Z205&lt;&gt;"Unknown",Z205&lt;&gt;"Not required"),COUNTRY_INFO!O205*DISTRICT!AO205,0))</f>
        <v>4786</v>
      </c>
      <c r="AT205" s="259">
        <f t="shared" si="28"/>
        <v>23586.674035480228</v>
      </c>
      <c r="AU205" s="258" t="str">
        <f t="shared" si="23"/>
        <v>Y</v>
      </c>
      <c r="AV205" s="259">
        <f>MAX('MDA2'!J205,'T1'!L205,'T2'!J205,T3_R1!K205,T3_R2!K205)</f>
        <v>0</v>
      </c>
      <c r="AW205" s="259">
        <f>MAX('MDA1'!K205,'MDA2'!K205,'MDA3'!I205,'MDA3'!L205,'T1'!M205,'T2'!K205,T3_R1!L205,T3_R2!L205)</f>
        <v>31925</v>
      </c>
      <c r="AX205" s="259">
        <f>MAX('MDA1'!L205,'MDA2'!L205,'MDA3'!J205,'MDA3'!M205,'T1'!N205,'T2'!L205,T3_R1!M205,T3_R2!M205)</f>
        <v>0</v>
      </c>
      <c r="AY205" s="259">
        <f t="shared" si="29"/>
        <v>31925</v>
      </c>
      <c r="AZ205" s="259">
        <f>MAX('MDA2'!J205,T205)</f>
        <v>0</v>
      </c>
      <c r="BA205" s="259">
        <f>MAX('MDA1'!K205,'MDA2'!K205,'MDA3'!I205,'MDA3'!L205,V205,AD205)</f>
        <v>12128</v>
      </c>
      <c r="BB205" s="259">
        <f>MAX('MDA1'!L205,'MDA2'!L205,'MDA3'!J205,'MDA3'!M205,AF205)</f>
        <v>0</v>
      </c>
      <c r="BC205" s="259">
        <f t="shared" si="24"/>
        <v>12128</v>
      </c>
      <c r="BD205" s="260">
        <f t="shared" si="25"/>
        <v>51.418864659580535</v>
      </c>
    </row>
    <row r="206" spans="1:56" x14ac:dyDescent="0.2">
      <c r="A206" s="10" t="str">
        <f>IF(COUNTRY_INFO!A206=0," ",COUNTRY_INFO!A206)</f>
        <v>Ethiopia</v>
      </c>
      <c r="B206" s="10" t="str">
        <f>IF(COUNTRY_INFO!B206=0," ",COUNTRY_INFO!B206)</f>
        <v>AmharaWest Gojam</v>
      </c>
      <c r="C206" s="87" t="str">
        <f>IF(COUNTRY_INFO!C206=0," ",COUNTRY_INFO!C206)</f>
        <v>Gonji Kolela</v>
      </c>
      <c r="D206" s="67">
        <f>COUNTRY_INFO!L206</f>
        <v>0</v>
      </c>
      <c r="E206" s="61"/>
      <c r="F206" s="61"/>
      <c r="G206" s="11">
        <f>MAX('MDA1'!M206,'MDA2'!M206)</f>
        <v>0</v>
      </c>
      <c r="H206" s="11">
        <f>IF(AND(COUNTRY_INFO!H206&gt;0,COUNTRY_INFO!H206&lt;4),IF(D206&gt;MAX('MDA1'!M206,'MDA2'!M206),MAX('MDA1'!M206,'MDA2'!M206),D206),0)</f>
        <v>0</v>
      </c>
      <c r="I206" s="73">
        <f>IF(AND(COUNTRY_INFO!H206&gt;0,COUNTRY_INFO!H206&lt;4), IF(G206/D206*100&lt;&gt;0, IF(G206/D206*100&gt;100,100,G206/D206*100), "-"),0)</f>
        <v>0</v>
      </c>
      <c r="J206" s="67">
        <f>COUNTRY_INFO!M206</f>
        <v>0</v>
      </c>
      <c r="K206" s="61"/>
      <c r="L206" s="61"/>
      <c r="M206" s="11">
        <f>MAX('MDA1'!M206,MAX('MDA3'!I206,'MDA3'!L206)+MAX('MDA3'!J206,'MDA3'!M206))</f>
        <v>0</v>
      </c>
      <c r="N206" s="11">
        <f>IF(AND(COUNTRY_INFO!I206&gt;0,COUNTRY_INFO!I206&lt;4),IF(J206&gt;MAX('MDA1'!M206,MAX('MDA3'!I206,'MDA3'!L206)+MAX('MDA3'!J206,'MDA3'!M206)),MAX('MDA1'!M206,MAX('MDA3'!I206,'MDA3'!L206)+MAX('MDA3'!J206,'MDA3'!M206)),J206),0)</f>
        <v>0</v>
      </c>
      <c r="O206" s="73">
        <f>IF(AND(COUNTRY_INFO!I206&gt;0,COUNTRY_INFO!I206&lt;4), IF(M206/J206*100&lt;&gt;0, IF(M206/J206*100&gt;100,100,M206/J206*100), "-"),0)</f>
        <v>0</v>
      </c>
      <c r="P206" s="67">
        <f>COUNTRY_INFO!N206</f>
        <v>53484</v>
      </c>
      <c r="Q206" s="61"/>
      <c r="R206" s="61"/>
      <c r="S206" s="11">
        <f>SUM(MAX('MDA2'!J206, 'T1'!L206, MAX(T3_R1!K206, T3_R2!K206)), MAX('MDA1'!K206, 'MDA2'!K206, 'T1'!M206, MAX(T3_R1!L206, T3_R2!L206)), MAX('MDA1'!L206, 'MDA2'!L206, 'T1'!N206, MAX(T3_R1!M206, T3_R2!M206)))</f>
        <v>32822</v>
      </c>
      <c r="T206" s="11">
        <f>IF(AND(COUNTRY_INFO!J206&gt;1,COUNTRY_INFO!J206&lt;4),IF(COUNTRY_INFO!E206&gt;MAX('MDA2'!J206,'T1'!L206,MAX(T3_R1!K206,T3_R2!K206)),MAX('MDA2'!J206,'T1'!L206,MAX(T3_R1!K206,T3_R2!K206)),COUNTRY_INFO!E206),0)</f>
        <v>0</v>
      </c>
      <c r="U206" s="217" t="str">
        <f>IF(AND(COUNTRY_INFO!J206&gt;1,COUNTRY_INFO!J206&lt;4), IF(T206/COUNTRY_INFO!E206*100&lt;&gt;0, IF(T206/COUNTRY_INFO!E206*100&gt;100,100,T206/COUNTRY_INFO!E206*100), "-"),0)</f>
        <v>-</v>
      </c>
      <c r="V206" s="11">
        <f>IF(AND(COUNTRY_INFO!J206&gt;1,COUNTRY_INFO!J206&lt;4),IF(COUNTRY_INFO!F206&gt;MAX('MDA1'!K206,'MDA2'!K206,'T1'!M206,MAX(T3_R1!L206,T3_R2!L206)),MAX('MDA1'!K206,'MDA2'!K206,'T1'!M206,MAX(T3_R1!L206,T3_R2!L206)),COUNTRY_INFO!F206),0)</f>
        <v>32822</v>
      </c>
      <c r="W206" s="217">
        <f>IF(AND(COUNTRY_INFO!J206&gt;1,COUNTRY_INFO!J206&lt;4), IF(V206/COUNTRY_INFO!F206*100&lt;&gt;0, IF(V206/COUNTRY_INFO!F206*100&gt;100,100,V206/COUNTRY_INFO!F206*100), "-"),0)</f>
        <v>90.026880245762243</v>
      </c>
      <c r="X206" s="11">
        <f t="shared" si="26"/>
        <v>32822</v>
      </c>
      <c r="Y206" s="73">
        <f>IF(AND(COUNTRY_INFO!J206&gt;1,COUNTRY_INFO!J206&lt;4), IF(S206/P206*100&lt;&gt;0, IF(X206/P206*100&gt;100,100,X206/P206*100), "-"),0)</f>
        <v>61.367885722832995</v>
      </c>
      <c r="Z206" s="67">
        <f>COUNTRY_INFO!O206</f>
        <v>12031.140000000001</v>
      </c>
      <c r="AA206" s="61"/>
      <c r="AB206" s="61"/>
      <c r="AC206" s="11">
        <f>MAX('T1'!L206,'T2'!J206)+MAX('T1'!M206,'T2'!K206)+MAX('T1'!N206,'T2'!L206)</f>
        <v>0</v>
      </c>
      <c r="AD206" s="11">
        <f>IF(COUNTRY_INFO!K206=1,IF(COUNTRY_INFO!F206*0.33&gt;MAX('T1'!M206,'T2'!K206),MAX('T1'!M206,'T2'!K206),COUNTRY_INFO!F206*0.33),IF(COUNTRY_INFO!K206=2,IF(COUNTRY_INFO!F206*0.5&gt;MAX('T1'!M206,'T2'!K206),MAX('T1'!M206,'T2'!K206),COUNTRY_INFO!F206*0.5),IF(COUNTRY_INFO!K206=3,IF(COUNTRY_INFO!F206&gt;MAX('T1'!M206,'T2'!K206),MAX('T1'!M206,'T2'!K206),COUNTRY_INFO!F206),0)))</f>
        <v>0</v>
      </c>
      <c r="AE206" s="217">
        <f>IF(AND(COUNTRY_INFO!K206&gt;0,COUNTRY_INFO!K206&lt;4),IF(Z206&gt;0,IF(COUNTRY_INFO!K206=1, AD206/(COUNTRY_INFO!F206*0.33)*100, IF(COUNTRY_INFO!K206=2, AD206/(COUNTRY_INFO!F206*0.5)*100, IF(COUNTRY_INFO!K206=3, AD206/COUNTRY_INFO!F206*100))),"-"),0)</f>
        <v>0</v>
      </c>
      <c r="AF206" s="11">
        <f>IF(COUNTRY_INFO!K206=2,IF(COUNTRY_INFO!G206*0.2&gt;MAX('T1'!N206,'T2'!L206),MAX('T1'!N206,'T2'!L206),COUNTRY_INFO!G206*0.2),IF(COUNTRY_INFO!K206=3,IF(COUNTRY_INFO!G206&gt;MAX('T1'!N206,'T2'!L206),MAX('T1'!N206,'T2'!L206),COUNTRY_INFO!G206),0))</f>
        <v>0</v>
      </c>
      <c r="AG206" s="217">
        <f>IF(AND(COUNTRY_INFO!K206&gt;0,COUNTRY_INFO!K206&lt;4),IF(Z206&gt;0,IF(COUNTRY_INFO!K206=1, 0, IF(COUNTRY_INFO!K206=2, AF206/(COUNTRY_INFO!G206*0.2)*100, IF(COUNTRY_INFO!K206=3, AF206/COUNTRY_INFO!G206*100))),"-"),0)</f>
        <v>0</v>
      </c>
      <c r="AH206" s="11">
        <f t="shared" si="27"/>
        <v>0</v>
      </c>
      <c r="AI206" s="73" t="str">
        <f>IF(AND(COUNTRY_INFO!K206&gt;0,COUNTRY_INFO!K206&lt;4), IF(AC206/Z206*100&lt;&gt;0, IF(AH206/Z206*100&gt;100,100,AH206/Z206*100), "-"),0)</f>
        <v>-</v>
      </c>
      <c r="AJ206" s="261"/>
      <c r="AK206" s="260">
        <f>IF(AND(D206&lt;&gt;0, D206&lt;&gt;"Unknown",D206&lt;&gt;"Stopped",D206&lt;&gt;"Not required"),D206/COUNTRY_INFO!D206, 0)</f>
        <v>0</v>
      </c>
      <c r="AL206" s="260">
        <f>IF(AND(J206&lt;&gt;0,J206&lt;&gt;"Unknown",J206&lt;&gt;"Stopped",J206&lt;&gt;"Not required"),J206/COUNTRY_INFO!D206, 0)</f>
        <v>0</v>
      </c>
      <c r="AM206" s="260">
        <f>IF(AND(P206&lt;&gt;0,P206&lt;&gt;"Unknown",P206&lt;&gt;"Not required"),P206/(COUNTRY_INFO!E206+COUNTRY_INFO!F206), 0)</f>
        <v>1</v>
      </c>
      <c r="AN206" s="260">
        <f>IF(AND(Z206&lt;&gt;0,Z206&lt;&gt;"Unknown",Z206&lt;&gt;"Not required"),IF(COUNTRY_INFO!K206=1,1,IF(COUNTRY_INFO!K206=2,0.5*COUNTRY_INFO!F206/(0.5*COUNTRY_INFO!F206+0.2*COUNTRY_INFO!G206),IF(COUNTRY_INFO!K206=3,COUNTRY_INFO!F206/(COUNTRY_INFO!F206+COUNTRY_INFO!G206)))),0)</f>
        <v>1</v>
      </c>
      <c r="AO206" s="260">
        <f>IF(AND(Z206&lt;&gt;0,Z206&lt;&gt;"Unknown",Z206&lt;&gt;"Not required"),IF(COUNTRY_INFO!K206=1,0,IF(COUNTRY_INFO!K206=2,0.2*COUNTRY_INFO!G206/(0.5*COUNTRY_INFO!F206+0.2*COUNTRY_INFO!G206),IF(COUNTRY_INFO!K206=3,COUNTRY_INFO!G206/(COUNTRY_INFO!F206+COUNTRY_INFO!G206)))),0)</f>
        <v>0</v>
      </c>
      <c r="AP206" s="259">
        <f>MAX(COUNTRY_INFO!D206*AK206*PROFILE!$G$7,COUNTRY_INFO!D206*AL206*PROFILE!$G$7)</f>
        <v>0</v>
      </c>
      <c r="AQ206" s="259">
        <f>MAX(COUNTRY_INFO!D206*AK206*PROFILE!$G$8,COUNTRY_INFO!D206*AL206*PROFILE!$G$8,COUNTRY_INFO!D206*AM206*PROFILE!$G$8)</f>
        <v>18369.728629080935</v>
      </c>
      <c r="AR206" s="259">
        <f>MAX(COUNTRY_INFO!D206*AK206*PROFILE!$G$9,COUNTRY_INFO!D206*AL206*PROFILE!$G$9,COUNTRY_INFO!D206*AM206*PROFILE!$G$9,IF(AND(DISTRICT!Z206&lt;&gt;"Unknown",Z206&lt;&gt;"Not required"),COUNTRY_INFO!O206*DISTRICT!AN206,0))</f>
        <v>38148.555645120679</v>
      </c>
      <c r="AS206" s="259">
        <f>MAX(COUNTRY_INFO!D206*AK206*PROFILE!$G$10,COUNTRY_INFO!D206*AL206*PROFILE!$G$10,IF(AND(DISTRICT!Z206&lt;&gt;"Unknown",Z206&lt;&gt;"Not required"),COUNTRY_INFO!O206*DISTRICT!AO206,0))</f>
        <v>0</v>
      </c>
      <c r="AT206" s="259">
        <f t="shared" si="28"/>
        <v>56518.284274201615</v>
      </c>
      <c r="AU206" s="258">
        <f t="shared" si="23"/>
        <v>0</v>
      </c>
      <c r="AV206" s="259">
        <f>MAX('MDA2'!J206,'T1'!L206,'T2'!J206,T3_R1!K206,T3_R2!K206)</f>
        <v>0</v>
      </c>
      <c r="AW206" s="259">
        <f>MAX('MDA1'!K206,'MDA2'!K206,'MDA3'!I206,'MDA3'!L206,'T1'!M206,'T2'!K206,T3_R1!L206,T3_R2!L206)</f>
        <v>32822</v>
      </c>
      <c r="AX206" s="259">
        <f>MAX('MDA1'!L206,'MDA2'!L206,'MDA3'!J206,'MDA3'!M206,'T1'!N206,'T2'!L206,T3_R1!M206,T3_R2!M206)</f>
        <v>0</v>
      </c>
      <c r="AY206" s="259">
        <f t="shared" si="29"/>
        <v>32822</v>
      </c>
      <c r="AZ206" s="259">
        <f>MAX('MDA2'!J206,T206)</f>
        <v>0</v>
      </c>
      <c r="BA206" s="259">
        <f>MAX('MDA1'!K206,'MDA2'!K206,'MDA3'!I206,'MDA3'!L206,V206,AD206)</f>
        <v>32822</v>
      </c>
      <c r="BB206" s="259">
        <f>MAX('MDA1'!L206,'MDA2'!L206,'MDA3'!J206,'MDA3'!M206,AF206)</f>
        <v>0</v>
      </c>
      <c r="BC206" s="259">
        <f t="shared" si="24"/>
        <v>32822</v>
      </c>
      <c r="BD206" s="260">
        <f t="shared" si="25"/>
        <v>58.073241998575597</v>
      </c>
    </row>
    <row r="207" spans="1:56" x14ac:dyDescent="0.2">
      <c r="A207" s="10" t="str">
        <f>IF(COUNTRY_INFO!A207=0," ",COUNTRY_INFO!A207)</f>
        <v>Ethiopia</v>
      </c>
      <c r="B207" s="10" t="str">
        <f>IF(COUNTRY_INFO!B207=0," ",COUNTRY_INFO!B207)</f>
        <v>AmharaWest Gojam</v>
      </c>
      <c r="C207" s="87" t="str">
        <f>IF(COUNTRY_INFO!C207=0," ",COUNTRY_INFO!C207)</f>
        <v>Jabi Tehinan</v>
      </c>
      <c r="D207" s="67">
        <f>COUNTRY_INFO!L207</f>
        <v>0</v>
      </c>
      <c r="E207" s="61"/>
      <c r="F207" s="61"/>
      <c r="G207" s="11">
        <f>MAX('MDA1'!M207,'MDA2'!M207)</f>
        <v>0</v>
      </c>
      <c r="H207" s="11">
        <f>IF(AND(COUNTRY_INFO!H207&gt;0,COUNTRY_INFO!H207&lt;4),IF(D207&gt;MAX('MDA1'!M207,'MDA2'!M207),MAX('MDA1'!M207,'MDA2'!M207),D207),0)</f>
        <v>0</v>
      </c>
      <c r="I207" s="73">
        <f>IF(AND(COUNTRY_INFO!H207&gt;0,COUNTRY_INFO!H207&lt;4), IF(G207/D207*100&lt;&gt;0, IF(G207/D207*100&gt;100,100,G207/D207*100), "-"),0)</f>
        <v>0</v>
      </c>
      <c r="J207" s="67" t="str">
        <f>COUNTRY_INFO!M207</f>
        <v>Unknown</v>
      </c>
      <c r="K207" s="61"/>
      <c r="L207" s="61"/>
      <c r="M207" s="11">
        <f>MAX('MDA1'!M207,MAX('MDA3'!I207,'MDA3'!L207)+MAX('MDA3'!J207,'MDA3'!M207))</f>
        <v>0</v>
      </c>
      <c r="N207" s="11">
        <f>IF(AND(COUNTRY_INFO!I207&gt;0,COUNTRY_INFO!I207&lt;4),IF(J207&gt;MAX('MDA1'!M207,MAX('MDA3'!I207,'MDA3'!L207)+MAX('MDA3'!J207,'MDA3'!M207)),MAX('MDA1'!M207,MAX('MDA3'!I207,'MDA3'!L207)+MAX('MDA3'!J207,'MDA3'!M207)),J207),0)</f>
        <v>0</v>
      </c>
      <c r="O207" s="73">
        <f>IF(AND(COUNTRY_INFO!I207&gt;0,COUNTRY_INFO!I207&lt;4), IF(M207/J207*100&lt;&gt;0, IF(M207/J207*100&gt;100,100,M207/J207*100), "-"),0)</f>
        <v>0</v>
      </c>
      <c r="P207" s="67">
        <f>COUNTRY_INFO!N207</f>
        <v>94550</v>
      </c>
      <c r="Q207" s="61"/>
      <c r="R207" s="61"/>
      <c r="S207" s="11">
        <f>SUM(MAX('MDA2'!J207, 'T1'!L207, MAX(T3_R1!K207, T3_R2!K207)), MAX('MDA1'!K207, 'MDA2'!K207, 'T1'!M207, MAX(T3_R1!L207, T3_R2!L207)), MAX('MDA1'!L207, 'MDA2'!L207, 'T1'!N207, MAX(T3_R1!M207, T3_R2!M207)))</f>
        <v>62533</v>
      </c>
      <c r="T207" s="11">
        <f>IF(AND(COUNTRY_INFO!J207&gt;1,COUNTRY_INFO!J207&lt;4),IF(COUNTRY_INFO!E207&gt;MAX('MDA2'!J207,'T1'!L207,MAX(T3_R1!K207,T3_R2!K207)),MAX('MDA2'!J207,'T1'!L207,MAX(T3_R1!K207,T3_R2!K207)),COUNTRY_INFO!E207),0)</f>
        <v>0</v>
      </c>
      <c r="U207" s="217" t="str">
        <f>IF(AND(COUNTRY_INFO!J207&gt;1,COUNTRY_INFO!J207&lt;4), IF(T207/COUNTRY_INFO!E207*100&lt;&gt;0, IF(T207/COUNTRY_INFO!E207*100&gt;100,100,T207/COUNTRY_INFO!E207*100), "-"),0)</f>
        <v>-</v>
      </c>
      <c r="V207" s="11">
        <f>IF(AND(COUNTRY_INFO!J207&gt;1,COUNTRY_INFO!J207&lt;4),IF(COUNTRY_INFO!F207&gt;MAX('MDA1'!K207,'MDA2'!K207,'T1'!M207,MAX(T3_R1!L207,T3_R2!L207)),MAX('MDA1'!K207,'MDA2'!K207,'T1'!M207,MAX(T3_R1!L207,T3_R2!L207)),COUNTRY_INFO!F207),0)</f>
        <v>62533</v>
      </c>
      <c r="W207" s="217">
        <f>IF(AND(COUNTRY_INFO!J207&gt;1,COUNTRY_INFO!J207&lt;4), IF(V207/COUNTRY_INFO!F207*100&lt;&gt;0, IF(V207/COUNTRY_INFO!F207*100&gt;100,100,V207/COUNTRY_INFO!F207*100), "-"),0)</f>
        <v>97.02409582473507</v>
      </c>
      <c r="X207" s="11">
        <f t="shared" si="26"/>
        <v>62533</v>
      </c>
      <c r="Y207" s="73">
        <f>IF(AND(COUNTRY_INFO!J207&gt;1,COUNTRY_INFO!J207&lt;4), IF(S207/P207*100&lt;&gt;0, IF(X207/P207*100&gt;100,100,X207/P207*100), "-"),0)</f>
        <v>66.137493389740882</v>
      </c>
      <c r="Z207" s="67">
        <f>COUNTRY_INFO!O207</f>
        <v>57659.3</v>
      </c>
      <c r="AA207" s="61"/>
      <c r="AB207" s="61"/>
      <c r="AC207" s="11">
        <f>MAX('T1'!L207,'T2'!J207)+MAX('T1'!M207,'T2'!K207)+MAX('T1'!N207,'T2'!L207)</f>
        <v>59184</v>
      </c>
      <c r="AD207" s="11">
        <f>IF(COUNTRY_INFO!K207=1,IF(COUNTRY_INFO!F207*0.33&gt;MAX('T1'!M207,'T2'!K207),MAX('T1'!M207,'T2'!K207),COUNTRY_INFO!F207*0.33),IF(COUNTRY_INFO!K207=2,IF(COUNTRY_INFO!F207*0.5&gt;MAX('T1'!M207,'T2'!K207),MAX('T1'!M207,'T2'!K207),COUNTRY_INFO!F207*0.5),IF(COUNTRY_INFO!K207=3,IF(COUNTRY_INFO!F207&gt;MAX('T1'!M207,'T2'!K207),MAX('T1'!M207,'T2'!K207),COUNTRY_INFO!F207),0)))</f>
        <v>32225.5</v>
      </c>
      <c r="AE207" s="217">
        <f>IF(AND(COUNTRY_INFO!K207&gt;0,COUNTRY_INFO!K207&lt;4),IF(Z207&gt;0,IF(COUNTRY_INFO!K207=1, AD207/(COUNTRY_INFO!F207*0.33)*100, IF(COUNTRY_INFO!K207=2, AD207/(COUNTRY_INFO!F207*0.5)*100, IF(COUNTRY_INFO!K207=3, AD207/COUNTRY_INFO!F207*100))),"-"),0)</f>
        <v>100</v>
      </c>
      <c r="AF207" s="11">
        <f>IF(COUNTRY_INFO!K207=2,IF(COUNTRY_INFO!G207*0.2&gt;MAX('T1'!N207,'T2'!L207),MAX('T1'!N207,'T2'!L207),COUNTRY_INFO!G207*0.2),IF(COUNTRY_INFO!K207=3,IF(COUNTRY_INFO!G207&gt;MAX('T1'!N207,'T2'!L207),MAX('T1'!N207,'T2'!L207),COUNTRY_INFO!G207),0))</f>
        <v>0</v>
      </c>
      <c r="AG207" s="217">
        <f>IF(AND(COUNTRY_INFO!K207&gt;0,COUNTRY_INFO!K207&lt;4),IF(Z207&gt;0,IF(COUNTRY_INFO!K207=1, 0, IF(COUNTRY_INFO!K207=2, AF207/(COUNTRY_INFO!G207*0.2)*100, IF(COUNTRY_INFO!K207=3, AF207/COUNTRY_INFO!G207*100))),"-"),0)</f>
        <v>0</v>
      </c>
      <c r="AH207" s="11">
        <f t="shared" si="27"/>
        <v>32225.5</v>
      </c>
      <c r="AI207" s="73">
        <f>IF(AND(COUNTRY_INFO!K207&gt;0,COUNTRY_INFO!K207&lt;4), IF(AC207/Z207*100&lt;&gt;0, IF(AH207/Z207*100&gt;100,100,AH207/Z207*100), "-"),0)</f>
        <v>55.889509584750421</v>
      </c>
      <c r="AJ207" s="261"/>
      <c r="AK207" s="260">
        <f>IF(AND(D207&lt;&gt;0, D207&lt;&gt;"Unknown",D207&lt;&gt;"Stopped",D207&lt;&gt;"Not required"),D207/COUNTRY_INFO!D207, 0)</f>
        <v>0</v>
      </c>
      <c r="AL207" s="260">
        <f>IF(AND(J207&lt;&gt;0,J207&lt;&gt;"Unknown",J207&lt;&gt;"Stopped",J207&lt;&gt;"Not required"),J207/COUNTRY_INFO!D207, 0)</f>
        <v>0</v>
      </c>
      <c r="AM207" s="260">
        <f>IF(AND(P207&lt;&gt;0,P207&lt;&gt;"Unknown",P207&lt;&gt;"Not required"),P207/(COUNTRY_INFO!E207+COUNTRY_INFO!F207), 0)</f>
        <v>1</v>
      </c>
      <c r="AN207" s="260">
        <f>IF(AND(Z207&lt;&gt;0,Z207&lt;&gt;"Unknown",Z207&lt;&gt;"Not required"),IF(COUNTRY_INFO!K207=1,1,IF(COUNTRY_INFO!K207=2,0.5*COUNTRY_INFO!F207/(0.5*COUNTRY_INFO!F207+0.2*COUNTRY_INFO!G207),IF(COUNTRY_INFO!K207=3,COUNTRY_INFO!F207/(COUNTRY_INFO!F207+COUNTRY_INFO!G207)))),0)</f>
        <v>0.55889509584750419</v>
      </c>
      <c r="AO207" s="260">
        <f>IF(AND(Z207&lt;&gt;0,Z207&lt;&gt;"Unknown",Z207&lt;&gt;"Not required"),IF(COUNTRY_INFO!K207=1,0,IF(COUNTRY_INFO!K207=2,0.2*COUNTRY_INFO!G207/(0.5*COUNTRY_INFO!F207+0.2*COUNTRY_INFO!G207),IF(COUNTRY_INFO!K207=3,COUNTRY_INFO!G207/(COUNTRY_INFO!F207+COUNTRY_INFO!G207)))),0)</f>
        <v>0.44110490415249581</v>
      </c>
      <c r="AP207" s="259">
        <f>MAX(COUNTRY_INFO!D207*AK207*PROFILE!$G$7,COUNTRY_INFO!D207*AL207*PROFILE!$G$7)</f>
        <v>0</v>
      </c>
      <c r="AQ207" s="259">
        <f>MAX(COUNTRY_INFO!D207*AK207*PROFILE!$G$8,COUNTRY_INFO!D207*AL207*PROFILE!$G$8,COUNTRY_INFO!D207*AM207*PROFILE!$G$8)</f>
        <v>32473.824097898814</v>
      </c>
      <c r="AR207" s="259">
        <f>MAX(COUNTRY_INFO!D207*AK207*PROFILE!$G$9,COUNTRY_INFO!D207*AL207*PROFILE!$G$9,COUNTRY_INFO!D207*AM207*PROFILE!$G$9,IF(AND(DISTRICT!Z207&lt;&gt;"Unknown",Z207&lt;&gt;"Not required"),COUNTRY_INFO!O207*DISTRICT!AN207,0))</f>
        <v>67438.638350235342</v>
      </c>
      <c r="AS207" s="259">
        <f>MAX(COUNTRY_INFO!D207*AK207*PROFILE!$G$10,COUNTRY_INFO!D207*AL207*PROFILE!$G$10,IF(AND(DISTRICT!Z207&lt;&gt;"Unknown",Z207&lt;&gt;"Not required"),COUNTRY_INFO!O207*DISTRICT!AO207,0))</f>
        <v>25433.800000000003</v>
      </c>
      <c r="AT207" s="259">
        <f t="shared" si="28"/>
        <v>125346.26244813416</v>
      </c>
      <c r="AU207" s="258" t="str">
        <f t="shared" si="23"/>
        <v>Y</v>
      </c>
      <c r="AV207" s="259">
        <f>MAX('MDA2'!J207,'T1'!L207,'T2'!J207,T3_R1!K207,T3_R2!K207)</f>
        <v>0</v>
      </c>
      <c r="AW207" s="259">
        <f>MAX('MDA1'!K207,'MDA2'!K207,'MDA3'!I207,'MDA3'!L207,'T1'!M207,'T2'!K207,T3_R1!L207,T3_R2!L207)</f>
        <v>62533</v>
      </c>
      <c r="AX207" s="259">
        <f>MAX('MDA1'!L207,'MDA2'!L207,'MDA3'!J207,'MDA3'!M207,'T1'!N207,'T2'!L207,T3_R1!M207,T3_R2!M207)</f>
        <v>0</v>
      </c>
      <c r="AY207" s="259">
        <f t="shared" si="29"/>
        <v>62533</v>
      </c>
      <c r="AZ207" s="259">
        <f>MAX('MDA2'!J207,T207)</f>
        <v>0</v>
      </c>
      <c r="BA207" s="259">
        <f>MAX('MDA1'!K207,'MDA2'!K207,'MDA3'!I207,'MDA3'!L207,V207,AD207)</f>
        <v>62533</v>
      </c>
      <c r="BB207" s="259">
        <f>MAX('MDA1'!L207,'MDA2'!L207,'MDA3'!J207,'MDA3'!M207,AF207)</f>
        <v>0</v>
      </c>
      <c r="BC207" s="259">
        <f t="shared" si="24"/>
        <v>62533</v>
      </c>
      <c r="BD207" s="260">
        <f t="shared" si="25"/>
        <v>49.888204704847048</v>
      </c>
    </row>
    <row r="208" spans="1:56" x14ac:dyDescent="0.2">
      <c r="A208" s="10" t="str">
        <f>IF(COUNTRY_INFO!A208=0," ",COUNTRY_INFO!A208)</f>
        <v>Ethiopia</v>
      </c>
      <c r="B208" s="10" t="str">
        <f>IF(COUNTRY_INFO!B208=0," ",COUNTRY_INFO!B208)</f>
        <v>AmharaWest Gojam</v>
      </c>
      <c r="C208" s="87" t="str">
        <f>IF(COUNTRY_INFO!C208=0," ",COUNTRY_INFO!C208)</f>
        <v>North Achefer</v>
      </c>
      <c r="D208" s="67">
        <f>COUNTRY_INFO!L208</f>
        <v>0</v>
      </c>
      <c r="E208" s="61"/>
      <c r="F208" s="61"/>
      <c r="G208" s="11">
        <f>MAX('MDA1'!M208,'MDA2'!M208)</f>
        <v>0</v>
      </c>
      <c r="H208" s="11">
        <f>IF(AND(COUNTRY_INFO!H208&gt;0,COUNTRY_INFO!H208&lt;4),IF(D208&gt;MAX('MDA1'!M208,'MDA2'!M208),MAX('MDA1'!M208,'MDA2'!M208),D208),0)</f>
        <v>0</v>
      </c>
      <c r="I208" s="73">
        <f>IF(AND(COUNTRY_INFO!H208&gt;0,COUNTRY_INFO!H208&lt;4), IF(G208/D208*100&lt;&gt;0, IF(G208/D208*100&gt;100,100,G208/D208*100), "-"),0)</f>
        <v>0</v>
      </c>
      <c r="J208" s="67">
        <f>COUNTRY_INFO!M208</f>
        <v>0</v>
      </c>
      <c r="K208" s="61"/>
      <c r="L208" s="61"/>
      <c r="M208" s="11">
        <f>MAX('MDA1'!M208,MAX('MDA3'!I208,'MDA3'!L208)+MAX('MDA3'!J208,'MDA3'!M208))</f>
        <v>0</v>
      </c>
      <c r="N208" s="11">
        <f>IF(AND(COUNTRY_INFO!I208&gt;0,COUNTRY_INFO!I208&lt;4),IF(J208&gt;MAX('MDA1'!M208,MAX('MDA3'!I208,'MDA3'!L208)+MAX('MDA3'!J208,'MDA3'!M208)),MAX('MDA1'!M208,MAX('MDA3'!I208,'MDA3'!L208)+MAX('MDA3'!J208,'MDA3'!M208)),J208),0)</f>
        <v>0</v>
      </c>
      <c r="O208" s="73">
        <f>IF(AND(COUNTRY_INFO!I208&gt;0,COUNTRY_INFO!I208&lt;4), IF(M208/J208*100&lt;&gt;0, IF(M208/J208*100&gt;100,100,M208/J208*100), "-"),0)</f>
        <v>0</v>
      </c>
      <c r="P208" s="67">
        <f>COUNTRY_INFO!N208</f>
        <v>107429</v>
      </c>
      <c r="Q208" s="61"/>
      <c r="R208" s="61"/>
      <c r="S208" s="11">
        <f>SUM(MAX('MDA2'!J208, 'T1'!L208, MAX(T3_R1!K208, T3_R2!K208)), MAX('MDA1'!K208, 'MDA2'!K208, 'T1'!M208, MAX(T3_R1!L208, T3_R2!L208)), MAX('MDA1'!L208, 'MDA2'!L208, 'T1'!N208, MAX(T3_R1!M208, T3_R2!M208)))</f>
        <v>69343</v>
      </c>
      <c r="T208" s="11">
        <f>IF(AND(COUNTRY_INFO!J208&gt;1,COUNTRY_INFO!J208&lt;4),IF(COUNTRY_INFO!E208&gt;MAX('MDA2'!J208,'T1'!L208,MAX(T3_R1!K208,T3_R2!K208)),MAX('MDA2'!J208,'T1'!L208,MAX(T3_R1!K208,T3_R2!K208)),COUNTRY_INFO!E208),0)</f>
        <v>0</v>
      </c>
      <c r="U208" s="217" t="str">
        <f>IF(AND(COUNTRY_INFO!J208&gt;1,COUNTRY_INFO!J208&lt;4), IF(T208/COUNTRY_INFO!E208*100&lt;&gt;0, IF(T208/COUNTRY_INFO!E208*100&gt;100,100,T208/COUNTRY_INFO!E208*100), "-"),0)</f>
        <v>-</v>
      </c>
      <c r="V208" s="11">
        <f>IF(AND(COUNTRY_INFO!J208&gt;1,COUNTRY_INFO!J208&lt;4),IF(COUNTRY_INFO!F208&gt;MAX('MDA1'!K208,'MDA2'!K208,'T1'!M208,MAX(T3_R1!L208,T3_R2!L208)),MAX('MDA1'!K208,'MDA2'!K208,'T1'!M208,MAX(T3_R1!L208,T3_R2!L208)),COUNTRY_INFO!F208),0)</f>
        <v>69343</v>
      </c>
      <c r="W208" s="217">
        <f>IF(AND(COUNTRY_INFO!J208&gt;1,COUNTRY_INFO!J208&lt;4), IF(V208/COUNTRY_INFO!F208*100&lt;&gt;0, IF(V208/COUNTRY_INFO!F208*100&gt;100,100,V208/COUNTRY_INFO!F208*100), "-"),0)</f>
        <v>94.692066093131231</v>
      </c>
      <c r="X208" s="11">
        <f t="shared" si="26"/>
        <v>69343</v>
      </c>
      <c r="Y208" s="73">
        <f>IF(AND(COUNTRY_INFO!J208&gt;1,COUNTRY_INFO!J208&lt;4), IF(S208/P208*100&lt;&gt;0, IF(X208/P208*100&gt;100,100,X208/P208*100), "-"),0)</f>
        <v>64.547747814835844</v>
      </c>
      <c r="Z208" s="67">
        <f>COUNTRY_INFO!O208</f>
        <v>0</v>
      </c>
      <c r="AA208" s="61"/>
      <c r="AB208" s="61"/>
      <c r="AC208" s="11">
        <f>MAX('T1'!L208,'T2'!J208)+MAX('T1'!M208,'T2'!K208)+MAX('T1'!N208,'T2'!L208)</f>
        <v>0</v>
      </c>
      <c r="AD208" s="11">
        <f>IF(COUNTRY_INFO!K208=1,IF(COUNTRY_INFO!F208*0.33&gt;MAX('T1'!M208,'T2'!K208),MAX('T1'!M208,'T2'!K208),COUNTRY_INFO!F208*0.33),IF(COUNTRY_INFO!K208=2,IF(COUNTRY_INFO!F208*0.5&gt;MAX('T1'!M208,'T2'!K208),MAX('T1'!M208,'T2'!K208),COUNTRY_INFO!F208*0.5),IF(COUNTRY_INFO!K208=3,IF(COUNTRY_INFO!F208&gt;MAX('T1'!M208,'T2'!K208),MAX('T1'!M208,'T2'!K208),COUNTRY_INFO!F208),0)))</f>
        <v>0</v>
      </c>
      <c r="AE208" s="217">
        <f>IF(AND(COUNTRY_INFO!K208&gt;0,COUNTRY_INFO!K208&lt;4),IF(Z208&gt;0,IF(COUNTRY_INFO!K208=1, AD208/(COUNTRY_INFO!F208*0.33)*100, IF(COUNTRY_INFO!K208=2, AD208/(COUNTRY_INFO!F208*0.5)*100, IF(COUNTRY_INFO!K208=3, AD208/COUNTRY_INFO!F208*100))),"-"),0)</f>
        <v>0</v>
      </c>
      <c r="AF208" s="11">
        <f>IF(COUNTRY_INFO!K208=2,IF(COUNTRY_INFO!G208*0.2&gt;MAX('T1'!N208,'T2'!L208),MAX('T1'!N208,'T2'!L208),COUNTRY_INFO!G208*0.2),IF(COUNTRY_INFO!K208=3,IF(COUNTRY_INFO!G208&gt;MAX('T1'!N208,'T2'!L208),MAX('T1'!N208,'T2'!L208),COUNTRY_INFO!G208),0))</f>
        <v>0</v>
      </c>
      <c r="AG208" s="217">
        <f>IF(AND(COUNTRY_INFO!K208&gt;0,COUNTRY_INFO!K208&lt;4),IF(Z208&gt;0,IF(COUNTRY_INFO!K208=1, 0, IF(COUNTRY_INFO!K208=2, AF208/(COUNTRY_INFO!G208*0.2)*100, IF(COUNTRY_INFO!K208=3, AF208/COUNTRY_INFO!G208*100))),"-"),0)</f>
        <v>0</v>
      </c>
      <c r="AH208" s="11">
        <f t="shared" si="27"/>
        <v>0</v>
      </c>
      <c r="AI208" s="73">
        <f>IF(AND(COUNTRY_INFO!K208&gt;0,COUNTRY_INFO!K208&lt;4), IF(AC208/Z208*100&lt;&gt;0, IF(AH208/Z208*100&gt;100,100,AH208/Z208*100), "-"),0)</f>
        <v>0</v>
      </c>
      <c r="AJ208" s="261"/>
      <c r="AK208" s="260">
        <f>IF(AND(D208&lt;&gt;0, D208&lt;&gt;"Unknown",D208&lt;&gt;"Stopped",D208&lt;&gt;"Not required"),D208/COUNTRY_INFO!D208, 0)</f>
        <v>0</v>
      </c>
      <c r="AL208" s="260">
        <f>IF(AND(J208&lt;&gt;0,J208&lt;&gt;"Unknown",J208&lt;&gt;"Stopped",J208&lt;&gt;"Not required"),J208/COUNTRY_INFO!D208, 0)</f>
        <v>0</v>
      </c>
      <c r="AM208" s="260">
        <f>IF(AND(P208&lt;&gt;0,P208&lt;&gt;"Unknown",P208&lt;&gt;"Not required"),P208/(COUNTRY_INFO!E208+COUNTRY_INFO!F208), 0)</f>
        <v>1</v>
      </c>
      <c r="AN208" s="260">
        <f>IF(AND(Z208&lt;&gt;0,Z208&lt;&gt;"Unknown",Z208&lt;&gt;"Not required"),IF(COUNTRY_INFO!K208=1,1,IF(COUNTRY_INFO!K208=2,0.5*COUNTRY_INFO!F208/(0.5*COUNTRY_INFO!F208+0.2*COUNTRY_INFO!G208),IF(COUNTRY_INFO!K208=3,COUNTRY_INFO!F208/(COUNTRY_INFO!F208+COUNTRY_INFO!G208)))),0)</f>
        <v>0</v>
      </c>
      <c r="AO208" s="260">
        <f>IF(AND(Z208&lt;&gt;0,Z208&lt;&gt;"Unknown",Z208&lt;&gt;"Not required"),IF(COUNTRY_INFO!K208=1,0,IF(COUNTRY_INFO!K208=2,0.2*COUNTRY_INFO!G208/(0.5*COUNTRY_INFO!F208+0.2*COUNTRY_INFO!G208),IF(COUNTRY_INFO!K208=3,COUNTRY_INFO!G208/(COUNTRY_INFO!F208+COUNTRY_INFO!G208)))),0)</f>
        <v>0</v>
      </c>
      <c r="AP208" s="259">
        <f>MAX(COUNTRY_INFO!D208*AK208*PROFILE!$G$7,COUNTRY_INFO!D208*AL208*PROFILE!$G$7)</f>
        <v>0</v>
      </c>
      <c r="AQ208" s="259">
        <f>MAX(COUNTRY_INFO!D208*AK208*PROFILE!$G$8,COUNTRY_INFO!D208*AL208*PROFILE!$G$8,COUNTRY_INFO!D208*AM208*PROFILE!$G$8)</f>
        <v>36897.053099407683</v>
      </c>
      <c r="AR208" s="259">
        <f>MAX(COUNTRY_INFO!D208*AK208*PROFILE!$G$9,COUNTRY_INFO!D208*AL208*PROFILE!$G$9,COUNTRY_INFO!D208*AM208*PROFILE!$G$9,IF(AND(DISTRICT!Z208&lt;&gt;"Unknown",Z208&lt;&gt;"Not required"),COUNTRY_INFO!O208*DISTRICT!AN208,0))</f>
        <v>76624.391776556644</v>
      </c>
      <c r="AS208" s="259">
        <f>MAX(COUNTRY_INFO!D208*AK208*PROFILE!$G$10,COUNTRY_INFO!D208*AL208*PROFILE!$G$10,IF(AND(DISTRICT!Z208&lt;&gt;"Unknown",Z208&lt;&gt;"Not required"),COUNTRY_INFO!O208*DISTRICT!AO208,0))</f>
        <v>0</v>
      </c>
      <c r="AT208" s="259">
        <f t="shared" si="28"/>
        <v>113521.44487596433</v>
      </c>
      <c r="AU208" s="258" t="str">
        <f t="shared" si="23"/>
        <v>Y</v>
      </c>
      <c r="AV208" s="259">
        <f>MAX('MDA2'!J208,'T1'!L208,'T2'!J208,T3_R1!K208,T3_R2!K208)</f>
        <v>0</v>
      </c>
      <c r="AW208" s="259">
        <f>MAX('MDA1'!K208,'MDA2'!K208,'MDA3'!I208,'MDA3'!L208,'T1'!M208,'T2'!K208,T3_R1!L208,T3_R2!L208)</f>
        <v>69343</v>
      </c>
      <c r="AX208" s="259">
        <f>MAX('MDA1'!L208,'MDA2'!L208,'MDA3'!J208,'MDA3'!M208,'T1'!N208,'T2'!L208,T3_R1!M208,T3_R2!M208)</f>
        <v>0</v>
      </c>
      <c r="AY208" s="259">
        <f t="shared" si="29"/>
        <v>69343</v>
      </c>
      <c r="AZ208" s="259">
        <f>MAX('MDA2'!J208,T208)</f>
        <v>0</v>
      </c>
      <c r="BA208" s="259">
        <f>MAX('MDA1'!K208,'MDA2'!K208,'MDA3'!I208,'MDA3'!L208,V208,AD208)</f>
        <v>69343</v>
      </c>
      <c r="BB208" s="259">
        <f>MAX('MDA1'!L208,'MDA2'!L208,'MDA3'!J208,'MDA3'!M208,AF208)</f>
        <v>0</v>
      </c>
      <c r="BC208" s="259">
        <f t="shared" si="24"/>
        <v>69343</v>
      </c>
      <c r="BD208" s="260">
        <f t="shared" si="25"/>
        <v>61.083612947109224</v>
      </c>
    </row>
    <row r="209" spans="1:56" x14ac:dyDescent="0.2">
      <c r="A209" s="10" t="str">
        <f>IF(COUNTRY_INFO!A209=0," ",COUNTRY_INFO!A209)</f>
        <v>Ethiopia</v>
      </c>
      <c r="B209" s="10" t="str">
        <f>IF(COUNTRY_INFO!B209=0," ",COUNTRY_INFO!B209)</f>
        <v>AmharaWest Gojam</v>
      </c>
      <c r="C209" s="87" t="str">
        <f>IF(COUNTRY_INFO!C209=0," ",COUNTRY_INFO!C209)</f>
        <v>North Mecha</v>
      </c>
      <c r="D209" s="67">
        <f>COUNTRY_INFO!L209</f>
        <v>0</v>
      </c>
      <c r="E209" s="61"/>
      <c r="F209" s="61"/>
      <c r="G209" s="11">
        <f>MAX('MDA1'!M209,'MDA2'!M209)</f>
        <v>0</v>
      </c>
      <c r="H209" s="11">
        <f>IF(AND(COUNTRY_INFO!H209&gt;0,COUNTRY_INFO!H209&lt;4),IF(D209&gt;MAX('MDA1'!M209,'MDA2'!M209),MAX('MDA1'!M209,'MDA2'!M209),D209),0)</f>
        <v>0</v>
      </c>
      <c r="I209" s="73">
        <f>IF(AND(COUNTRY_INFO!H209&gt;0,COUNTRY_INFO!H209&lt;4), IF(G209/D209*100&lt;&gt;0, IF(G209/D209*100&gt;100,100,G209/D209*100), "-"),0)</f>
        <v>0</v>
      </c>
      <c r="J209" s="67">
        <f>COUNTRY_INFO!M209</f>
        <v>0</v>
      </c>
      <c r="K209" s="61"/>
      <c r="L209" s="61"/>
      <c r="M209" s="11">
        <f>MAX('MDA1'!M209,MAX('MDA3'!I209,'MDA3'!L209)+MAX('MDA3'!J209,'MDA3'!M209))</f>
        <v>0</v>
      </c>
      <c r="N209" s="11">
        <f>IF(AND(COUNTRY_INFO!I209&gt;0,COUNTRY_INFO!I209&lt;4),IF(J209&gt;MAX('MDA1'!M209,MAX('MDA3'!I209,'MDA3'!L209)+MAX('MDA3'!J209,'MDA3'!M209)),MAX('MDA1'!M209,MAX('MDA3'!I209,'MDA3'!L209)+MAX('MDA3'!J209,'MDA3'!M209)),J209),0)</f>
        <v>0</v>
      </c>
      <c r="O209" s="73">
        <f>IF(AND(COUNTRY_INFO!I209&gt;0,COUNTRY_INFO!I209&lt;4), IF(M209/J209*100&lt;&gt;0, IF(M209/J209*100&gt;100,100,M209/J209*100), "-"),0)</f>
        <v>0</v>
      </c>
      <c r="P209" s="67">
        <f>COUNTRY_INFO!N209</f>
        <v>123530</v>
      </c>
      <c r="Q209" s="61"/>
      <c r="R209" s="61"/>
      <c r="S209" s="11">
        <f>SUM(MAX('MDA2'!J209, 'T1'!L209, MAX(T3_R1!K209, T3_R2!K209)), MAX('MDA1'!K209, 'MDA2'!K209, 'T1'!M209, MAX(T3_R1!L209, T3_R2!L209)), MAX('MDA1'!L209, 'MDA2'!L209, 'T1'!N209, MAX(T3_R1!M209, T3_R2!M209)))</f>
        <v>105727</v>
      </c>
      <c r="T209" s="11">
        <f>IF(AND(COUNTRY_INFO!J209&gt;1,COUNTRY_INFO!J209&lt;4),IF(COUNTRY_INFO!E209&gt;MAX('MDA2'!J209,'T1'!L209,MAX(T3_R1!K209,T3_R2!K209)),MAX('MDA2'!J209,'T1'!L209,MAX(T3_R1!K209,T3_R2!K209)),COUNTRY_INFO!E209),0)</f>
        <v>0</v>
      </c>
      <c r="U209" s="217" t="str">
        <f>IF(AND(COUNTRY_INFO!J209&gt;1,COUNTRY_INFO!J209&lt;4), IF(T209/COUNTRY_INFO!E209*100&lt;&gt;0, IF(T209/COUNTRY_INFO!E209*100&gt;100,100,T209/COUNTRY_INFO!E209*100), "-"),0)</f>
        <v>-</v>
      </c>
      <c r="V209" s="11">
        <f>IF(AND(COUNTRY_INFO!J209&gt;1,COUNTRY_INFO!J209&lt;4),IF(COUNTRY_INFO!F209&gt;MAX('MDA1'!K209,'MDA2'!K209,'T1'!M209,MAX(T3_R1!L209,T3_R2!L209)),MAX('MDA1'!K209,'MDA2'!K209,'T1'!M209,MAX(T3_R1!L209,T3_R2!L209)),COUNTRY_INFO!F209),0)</f>
        <v>84206</v>
      </c>
      <c r="W209" s="217">
        <f>IF(AND(COUNTRY_INFO!J209&gt;1,COUNTRY_INFO!J209&lt;4), IF(V209/COUNTRY_INFO!F209*100&lt;&gt;0, IF(V209/COUNTRY_INFO!F209*100&gt;100,100,V209/COUNTRY_INFO!F209*100), "-"),0)</f>
        <v>100</v>
      </c>
      <c r="X209" s="11">
        <f t="shared" si="26"/>
        <v>84206</v>
      </c>
      <c r="Y209" s="73">
        <f>IF(AND(COUNTRY_INFO!J209&gt;1,COUNTRY_INFO!J209&lt;4), IF(S209/P209*100&lt;&gt;0, IF(X209/P209*100&gt;100,100,X209/P209*100), "-"),0)</f>
        <v>68.166437302679512</v>
      </c>
      <c r="Z209" s="67">
        <f>COUNTRY_INFO!O209</f>
        <v>75332.399999999994</v>
      </c>
      <c r="AA209" s="61"/>
      <c r="AB209" s="61"/>
      <c r="AC209" s="11">
        <f>MAX('T1'!L209,'T2'!J209)+MAX('T1'!M209,'T2'!K209)+MAX('T1'!N209,'T2'!L209)</f>
        <v>0</v>
      </c>
      <c r="AD209" s="11">
        <f>IF(COUNTRY_INFO!K209=1,IF(COUNTRY_INFO!F209*0.33&gt;MAX('T1'!M209,'T2'!K209),MAX('T1'!M209,'T2'!K209),COUNTRY_INFO!F209*0.33),IF(COUNTRY_INFO!K209=2,IF(COUNTRY_INFO!F209*0.5&gt;MAX('T1'!M209,'T2'!K209),MAX('T1'!M209,'T2'!K209),COUNTRY_INFO!F209*0.5),IF(COUNTRY_INFO!K209=3,IF(COUNTRY_INFO!F209&gt;MAX('T1'!M209,'T2'!K209),MAX('T1'!M209,'T2'!K209),COUNTRY_INFO!F209),0)))</f>
        <v>0</v>
      </c>
      <c r="AE209" s="217">
        <f>IF(AND(COUNTRY_INFO!K209&gt;0,COUNTRY_INFO!K209&lt;4),IF(Z209&gt;0,IF(COUNTRY_INFO!K209=1, AD209/(COUNTRY_INFO!F209*0.33)*100, IF(COUNTRY_INFO!K209=2, AD209/(COUNTRY_INFO!F209*0.5)*100, IF(COUNTRY_INFO!K209=3, AD209/COUNTRY_INFO!F209*100))),"-"),0)</f>
        <v>0</v>
      </c>
      <c r="AF209" s="11">
        <f>IF(COUNTRY_INFO!K209=2,IF(COUNTRY_INFO!G209*0.2&gt;MAX('T1'!N209,'T2'!L209),MAX('T1'!N209,'T2'!L209),COUNTRY_INFO!G209*0.2),IF(COUNTRY_INFO!K209=3,IF(COUNTRY_INFO!G209&gt;MAX('T1'!N209,'T2'!L209),MAX('T1'!N209,'T2'!L209),COUNTRY_INFO!G209),0))</f>
        <v>0</v>
      </c>
      <c r="AG209" s="217">
        <f>IF(AND(COUNTRY_INFO!K209&gt;0,COUNTRY_INFO!K209&lt;4),IF(Z209&gt;0,IF(COUNTRY_INFO!K209=1, 0, IF(COUNTRY_INFO!K209=2, AF209/(COUNTRY_INFO!G209*0.2)*100, IF(COUNTRY_INFO!K209=3, AF209/COUNTRY_INFO!G209*100))),"-"),0)</f>
        <v>0</v>
      </c>
      <c r="AH209" s="11">
        <f t="shared" si="27"/>
        <v>0</v>
      </c>
      <c r="AI209" s="73" t="str">
        <f>IF(AND(COUNTRY_INFO!K209&gt;0,COUNTRY_INFO!K209&lt;4), IF(AC209/Z209*100&lt;&gt;0, IF(AH209/Z209*100&gt;100,100,AH209/Z209*100), "-"),0)</f>
        <v>-</v>
      </c>
      <c r="AJ209" s="261"/>
      <c r="AK209" s="260">
        <f>IF(AND(D209&lt;&gt;0, D209&lt;&gt;"Unknown",D209&lt;&gt;"Stopped",D209&lt;&gt;"Not required"),D209/COUNTRY_INFO!D209, 0)</f>
        <v>0</v>
      </c>
      <c r="AL209" s="260">
        <f>IF(AND(J209&lt;&gt;0,J209&lt;&gt;"Unknown",J209&lt;&gt;"Stopped",J209&lt;&gt;"Not required"),J209/COUNTRY_INFO!D209, 0)</f>
        <v>0</v>
      </c>
      <c r="AM209" s="260">
        <f>IF(AND(P209&lt;&gt;0,P209&lt;&gt;"Unknown",P209&lt;&gt;"Not required"),P209/(COUNTRY_INFO!E209+COUNTRY_INFO!F209), 0)</f>
        <v>1</v>
      </c>
      <c r="AN209" s="260">
        <f>IF(AND(Z209&lt;&gt;0,Z209&lt;&gt;"Unknown",Z209&lt;&gt;"Not required"),IF(COUNTRY_INFO!K209=1,1,IF(COUNTRY_INFO!K209=2,0.5*COUNTRY_INFO!F209/(0.5*COUNTRY_INFO!F209+0.2*COUNTRY_INFO!G209),IF(COUNTRY_INFO!K209=3,COUNTRY_INFO!F209/(COUNTRY_INFO!F209+COUNTRY_INFO!G209)))),0)</f>
        <v>0.55889630490997233</v>
      </c>
      <c r="AO209" s="260">
        <f>IF(AND(Z209&lt;&gt;0,Z209&lt;&gt;"Unknown",Z209&lt;&gt;"Not required"),IF(COUNTRY_INFO!K209=1,0,IF(COUNTRY_INFO!K209=2,0.2*COUNTRY_INFO!G209/(0.5*COUNTRY_INFO!F209+0.2*COUNTRY_INFO!G209),IF(COUNTRY_INFO!K209=3,COUNTRY_INFO!G209/(COUNTRY_INFO!F209+COUNTRY_INFO!G209)))),0)</f>
        <v>0.44110369509002773</v>
      </c>
      <c r="AP209" s="259">
        <f>MAX(COUNTRY_INFO!D209*AK209*PROFILE!$G$7,COUNTRY_INFO!D209*AL209*PROFILE!$G$7)</f>
        <v>0</v>
      </c>
      <c r="AQ209" s="259">
        <f>MAX(COUNTRY_INFO!D209*AK209*PROFILE!$G$8,COUNTRY_INFO!D209*AL209*PROFILE!$G$8,COUNTRY_INFO!D209*AM209*PROFILE!$G$8)</f>
        <v>42427.553996658513</v>
      </c>
      <c r="AR209" s="259">
        <f>MAX(COUNTRY_INFO!D209*AK209*PROFILE!$G$9,COUNTRY_INFO!D209*AL209*PROFILE!$G$9,COUNTRY_INFO!D209*AM209*PROFILE!$G$9,IF(AND(DISTRICT!Z209&lt;&gt;"Unknown",Z209&lt;&gt;"Not required"),COUNTRY_INFO!O209*DISTRICT!AN209,0))</f>
        <v>88109.625199665665</v>
      </c>
      <c r="AS209" s="259">
        <f>MAX(COUNTRY_INFO!D209*AK209*PROFILE!$G$10,COUNTRY_INFO!D209*AL209*PROFILE!$G$10,IF(AND(DISTRICT!Z209&lt;&gt;"Unknown",Z209&lt;&gt;"Not required"),COUNTRY_INFO!O209*DISTRICT!AO209,0))</f>
        <v>33229.4</v>
      </c>
      <c r="AT209" s="259">
        <f t="shared" si="28"/>
        <v>163766.57919632416</v>
      </c>
      <c r="AU209" s="258">
        <f t="shared" si="23"/>
        <v>0</v>
      </c>
      <c r="AV209" s="259">
        <f>MAX('MDA2'!J209,'T1'!L209,'T2'!J209,T3_R1!K209,T3_R2!K209)</f>
        <v>0</v>
      </c>
      <c r="AW209" s="259">
        <f>MAX('MDA1'!K209,'MDA2'!K209,'MDA3'!I209,'MDA3'!L209,'T1'!M209,'T2'!K209,T3_R1!L209,T3_R2!L209)</f>
        <v>105727</v>
      </c>
      <c r="AX209" s="259">
        <f>MAX('MDA1'!L209,'MDA2'!L209,'MDA3'!J209,'MDA3'!M209,'T1'!N209,'T2'!L209,T3_R1!M209,T3_R2!M209)</f>
        <v>0</v>
      </c>
      <c r="AY209" s="259">
        <f t="shared" si="29"/>
        <v>105727</v>
      </c>
      <c r="AZ209" s="259">
        <f>MAX('MDA2'!J209,T209)</f>
        <v>0</v>
      </c>
      <c r="BA209" s="259">
        <f>MAX('MDA1'!K209,'MDA2'!K209,'MDA3'!I209,'MDA3'!L209,V209,AD209)</f>
        <v>84206</v>
      </c>
      <c r="BB209" s="259">
        <f>MAX('MDA1'!L209,'MDA2'!L209,'MDA3'!J209,'MDA3'!M209,AF209)</f>
        <v>0</v>
      </c>
      <c r="BC209" s="259">
        <f t="shared" si="24"/>
        <v>84206</v>
      </c>
      <c r="BD209" s="260">
        <f t="shared" si="25"/>
        <v>51.418305501181315</v>
      </c>
    </row>
    <row r="210" spans="1:56" x14ac:dyDescent="0.2">
      <c r="A210" s="10" t="str">
        <f>IF(COUNTRY_INFO!A210=0," ",COUNTRY_INFO!A210)</f>
        <v>Ethiopia</v>
      </c>
      <c r="B210" s="10" t="str">
        <f>IF(COUNTRY_INFO!B210=0," ",COUNTRY_INFO!B210)</f>
        <v>AmharaWest Gojam</v>
      </c>
      <c r="C210" s="87" t="str">
        <f>IF(COUNTRY_INFO!C210=0," ",COUNTRY_INFO!C210)</f>
        <v>Quarit</v>
      </c>
      <c r="D210" s="67">
        <f>COUNTRY_INFO!L210</f>
        <v>0</v>
      </c>
      <c r="E210" s="61"/>
      <c r="F210" s="61"/>
      <c r="G210" s="11">
        <f>MAX('MDA1'!M210,'MDA2'!M210)</f>
        <v>0</v>
      </c>
      <c r="H210" s="11">
        <f>IF(AND(COUNTRY_INFO!H210&gt;0,COUNTRY_INFO!H210&lt;4),IF(D210&gt;MAX('MDA1'!M210,'MDA2'!M210),MAX('MDA1'!M210,'MDA2'!M210),D210),0)</f>
        <v>0</v>
      </c>
      <c r="I210" s="73">
        <f>IF(AND(COUNTRY_INFO!H210&gt;0,COUNTRY_INFO!H210&lt;4), IF(G210/D210*100&lt;&gt;0, IF(G210/D210*100&gt;100,100,G210/D210*100), "-"),0)</f>
        <v>0</v>
      </c>
      <c r="J210" s="67">
        <f>COUNTRY_INFO!M210</f>
        <v>0</v>
      </c>
      <c r="K210" s="61"/>
      <c r="L210" s="61"/>
      <c r="M210" s="11">
        <f>MAX('MDA1'!M210,MAX('MDA3'!I210,'MDA3'!L210)+MAX('MDA3'!J210,'MDA3'!M210))</f>
        <v>0</v>
      </c>
      <c r="N210" s="11">
        <f>IF(AND(COUNTRY_INFO!I210&gt;0,COUNTRY_INFO!I210&lt;4),IF(J210&gt;MAX('MDA1'!M210,MAX('MDA3'!I210,'MDA3'!L210)+MAX('MDA3'!J210,'MDA3'!M210)),MAX('MDA1'!M210,MAX('MDA3'!I210,'MDA3'!L210)+MAX('MDA3'!J210,'MDA3'!M210)),J210),0)</f>
        <v>0</v>
      </c>
      <c r="O210" s="73">
        <f>IF(AND(COUNTRY_INFO!I210&gt;0,COUNTRY_INFO!I210&lt;4), IF(M210/J210*100&lt;&gt;0, IF(M210/J210*100&gt;100,100,M210/J210*100), "-"),0)</f>
        <v>0</v>
      </c>
      <c r="P210" s="67">
        <f>COUNTRY_INFO!N210</f>
        <v>58485</v>
      </c>
      <c r="Q210" s="61"/>
      <c r="R210" s="61"/>
      <c r="S210" s="11">
        <f>SUM(MAX('MDA2'!J210, 'T1'!L210, MAX(T3_R1!K210, T3_R2!K210)), MAX('MDA1'!K210, 'MDA2'!K210, 'T1'!M210, MAX(T3_R1!L210, T3_R2!L210)), MAX('MDA1'!L210, 'MDA2'!L210, 'T1'!N210, MAX(T3_R1!M210, T3_R2!M210)))</f>
        <v>0</v>
      </c>
      <c r="T210" s="11">
        <f>IF(AND(COUNTRY_INFO!J210&gt;1,COUNTRY_INFO!J210&lt;4),IF(COUNTRY_INFO!E210&gt;MAX('MDA2'!J210,'T1'!L210,MAX(T3_R1!K210,T3_R2!K210)),MAX('MDA2'!J210,'T1'!L210,MAX(T3_R1!K210,T3_R2!K210)),COUNTRY_INFO!E210),0)</f>
        <v>0</v>
      </c>
      <c r="U210" s="217" t="str">
        <f>IF(AND(COUNTRY_INFO!J210&gt;1,COUNTRY_INFO!J210&lt;4), IF(T210/COUNTRY_INFO!E210*100&lt;&gt;0, IF(T210/COUNTRY_INFO!E210*100&gt;100,100,T210/COUNTRY_INFO!E210*100), "-"),0)</f>
        <v>-</v>
      </c>
      <c r="V210" s="11">
        <f>IF(AND(COUNTRY_INFO!J210&gt;1,COUNTRY_INFO!J210&lt;4),IF(COUNTRY_INFO!F210&gt;MAX('MDA1'!K210,'MDA2'!K210,'T1'!M210,MAX(T3_R1!L210,T3_R2!L210)),MAX('MDA1'!K210,'MDA2'!K210,'T1'!M210,MAX(T3_R1!L210,T3_R2!L210)),COUNTRY_INFO!F210),0)</f>
        <v>0</v>
      </c>
      <c r="W210" s="217" t="str">
        <f>IF(AND(COUNTRY_INFO!J210&gt;1,COUNTRY_INFO!J210&lt;4), IF(V210/COUNTRY_INFO!F210*100&lt;&gt;0, IF(V210/COUNTRY_INFO!F210*100&gt;100,100,V210/COUNTRY_INFO!F210*100), "-"),0)</f>
        <v>-</v>
      </c>
      <c r="X210" s="11">
        <f t="shared" si="26"/>
        <v>0</v>
      </c>
      <c r="Y210" s="73" t="str">
        <f>IF(AND(COUNTRY_INFO!J210&gt;1,COUNTRY_INFO!J210&lt;4), IF(S210/P210*100&lt;&gt;0, IF(X210/P210*100&gt;100,100,X210/P210*100), "-"),0)</f>
        <v>-</v>
      </c>
      <c r="Z210" s="67">
        <f>COUNTRY_INFO!O210</f>
        <v>0</v>
      </c>
      <c r="AA210" s="61"/>
      <c r="AB210" s="61"/>
      <c r="AC210" s="11">
        <f>MAX('T1'!L210,'T2'!J210)+MAX('T1'!M210,'T2'!K210)+MAX('T1'!N210,'T2'!L210)</f>
        <v>0</v>
      </c>
      <c r="AD210" s="11">
        <f>IF(COUNTRY_INFO!K210=1,IF(COUNTRY_INFO!F210*0.33&gt;MAX('T1'!M210,'T2'!K210),MAX('T1'!M210,'T2'!K210),COUNTRY_INFO!F210*0.33),IF(COUNTRY_INFO!K210=2,IF(COUNTRY_INFO!F210*0.5&gt;MAX('T1'!M210,'T2'!K210),MAX('T1'!M210,'T2'!K210),COUNTRY_INFO!F210*0.5),IF(COUNTRY_INFO!K210=3,IF(COUNTRY_INFO!F210&gt;MAX('T1'!M210,'T2'!K210),MAX('T1'!M210,'T2'!K210),COUNTRY_INFO!F210),0)))</f>
        <v>0</v>
      </c>
      <c r="AE210" s="217">
        <f>IF(AND(COUNTRY_INFO!K210&gt;0,COUNTRY_INFO!K210&lt;4),IF(Z210&gt;0,IF(COUNTRY_INFO!K210=1, AD210/(COUNTRY_INFO!F210*0.33)*100, IF(COUNTRY_INFO!K210=2, AD210/(COUNTRY_INFO!F210*0.5)*100, IF(COUNTRY_INFO!K210=3, AD210/COUNTRY_INFO!F210*100))),"-"),0)</f>
        <v>0</v>
      </c>
      <c r="AF210" s="11">
        <f>IF(COUNTRY_INFO!K210=2,IF(COUNTRY_INFO!G210*0.2&gt;MAX('T1'!N210,'T2'!L210),MAX('T1'!N210,'T2'!L210),COUNTRY_INFO!G210*0.2),IF(COUNTRY_INFO!K210=3,IF(COUNTRY_INFO!G210&gt;MAX('T1'!N210,'T2'!L210),MAX('T1'!N210,'T2'!L210),COUNTRY_INFO!G210),0))</f>
        <v>0</v>
      </c>
      <c r="AG210" s="217">
        <f>IF(AND(COUNTRY_INFO!K210&gt;0,COUNTRY_INFO!K210&lt;4),IF(Z210&gt;0,IF(COUNTRY_INFO!K210=1, 0, IF(COUNTRY_INFO!K210=2, AF210/(COUNTRY_INFO!G210*0.2)*100, IF(COUNTRY_INFO!K210=3, AF210/COUNTRY_INFO!G210*100))),"-"),0)</f>
        <v>0</v>
      </c>
      <c r="AH210" s="11">
        <f t="shared" si="27"/>
        <v>0</v>
      </c>
      <c r="AI210" s="73">
        <f>IF(AND(COUNTRY_INFO!K210&gt;0,COUNTRY_INFO!K210&lt;4), IF(AC210/Z210*100&lt;&gt;0, IF(AH210/Z210*100&gt;100,100,AH210/Z210*100), "-"),0)</f>
        <v>0</v>
      </c>
      <c r="AJ210" s="261"/>
      <c r="AK210" s="260">
        <f>IF(AND(D210&lt;&gt;0, D210&lt;&gt;"Unknown",D210&lt;&gt;"Stopped",D210&lt;&gt;"Not required"),D210/COUNTRY_INFO!D210, 0)</f>
        <v>0</v>
      </c>
      <c r="AL210" s="260">
        <f>IF(AND(J210&lt;&gt;0,J210&lt;&gt;"Unknown",J210&lt;&gt;"Stopped",J210&lt;&gt;"Not required"),J210/COUNTRY_INFO!D210, 0)</f>
        <v>0</v>
      </c>
      <c r="AM210" s="260">
        <f>IF(AND(P210&lt;&gt;0,P210&lt;&gt;"Unknown",P210&lt;&gt;"Not required"),P210/(COUNTRY_INFO!E210+COUNTRY_INFO!F210), 0)</f>
        <v>1</v>
      </c>
      <c r="AN210" s="260">
        <f>IF(AND(Z210&lt;&gt;0,Z210&lt;&gt;"Unknown",Z210&lt;&gt;"Not required"),IF(COUNTRY_INFO!K210=1,1,IF(COUNTRY_INFO!K210=2,0.5*COUNTRY_INFO!F210/(0.5*COUNTRY_INFO!F210+0.2*COUNTRY_INFO!G210),IF(COUNTRY_INFO!K210=3,COUNTRY_INFO!F210/(COUNTRY_INFO!F210+COUNTRY_INFO!G210)))),0)</f>
        <v>0</v>
      </c>
      <c r="AO210" s="260">
        <f>IF(AND(Z210&lt;&gt;0,Z210&lt;&gt;"Unknown",Z210&lt;&gt;"Not required"),IF(COUNTRY_INFO!K210=1,0,IF(COUNTRY_INFO!K210=2,0.2*COUNTRY_INFO!G210/(0.5*COUNTRY_INFO!F210+0.2*COUNTRY_INFO!G210),IF(COUNTRY_INFO!K210=3,COUNTRY_INFO!G210/(COUNTRY_INFO!F210+COUNTRY_INFO!G210)))),0)</f>
        <v>0</v>
      </c>
      <c r="AP210" s="259">
        <f>MAX(COUNTRY_INFO!D210*AK210*PROFILE!$G$7,COUNTRY_INFO!D210*AL210*PROFILE!$G$7)</f>
        <v>0</v>
      </c>
      <c r="AQ210" s="259">
        <f>MAX(COUNTRY_INFO!D210*AK210*PROFILE!$G$8,COUNTRY_INFO!D210*AL210*PROFILE!$G$8,COUNTRY_INFO!D210*AM210*PROFILE!$G$8)</f>
        <v>20087.318248309235</v>
      </c>
      <c r="AR210" s="259">
        <f>MAX(COUNTRY_INFO!D210*AK210*PROFILE!$G$9,COUNTRY_INFO!D210*AL210*PROFILE!$G$9,COUNTRY_INFO!D210*AM210*PROFILE!$G$9,IF(AND(DISTRICT!Z210&lt;&gt;"Unknown",Z210&lt;&gt;"Not required"),COUNTRY_INFO!O210*DISTRICT!AN210,0))</f>
        <v>41715.487116328295</v>
      </c>
      <c r="AS210" s="259">
        <f>MAX(COUNTRY_INFO!D210*AK210*PROFILE!$G$10,COUNTRY_INFO!D210*AL210*PROFILE!$G$10,IF(AND(DISTRICT!Z210&lt;&gt;"Unknown",Z210&lt;&gt;"Not required"),COUNTRY_INFO!O210*DISTRICT!AO210,0))</f>
        <v>0</v>
      </c>
      <c r="AT210" s="259">
        <f t="shared" si="28"/>
        <v>61802.805364637534</v>
      </c>
      <c r="AU210" s="258">
        <f t="shared" si="23"/>
        <v>0</v>
      </c>
      <c r="AV210" s="259">
        <f>MAX('MDA2'!J210,'T1'!L210,'T2'!J210,T3_R1!K210,T3_R2!K210)</f>
        <v>0</v>
      </c>
      <c r="AW210" s="259">
        <f>MAX('MDA1'!K210,'MDA2'!K210,'MDA3'!I210,'MDA3'!L210,'T1'!M210,'T2'!K210,T3_R1!L210,T3_R2!L210)</f>
        <v>0</v>
      </c>
      <c r="AX210" s="259">
        <f>MAX('MDA1'!L210,'MDA2'!L210,'MDA3'!J210,'MDA3'!M210,'T1'!N210,'T2'!L210,T3_R1!M210,T3_R2!M210)</f>
        <v>0</v>
      </c>
      <c r="AY210" s="259">
        <f t="shared" si="29"/>
        <v>0</v>
      </c>
      <c r="AZ210" s="259">
        <f>MAX('MDA2'!J210,T210)</f>
        <v>0</v>
      </c>
      <c r="BA210" s="259">
        <f>MAX('MDA1'!K210,'MDA2'!K210,'MDA3'!I210,'MDA3'!L210,V210,AD210)</f>
        <v>0</v>
      </c>
      <c r="BB210" s="259">
        <f>MAX('MDA1'!L210,'MDA2'!L210,'MDA3'!J210,'MDA3'!M210,AF210)</f>
        <v>0</v>
      </c>
      <c r="BC210" s="259">
        <f t="shared" si="24"/>
        <v>0</v>
      </c>
      <c r="BD210" s="260">
        <f t="shared" si="25"/>
        <v>0</v>
      </c>
    </row>
    <row r="211" spans="1:56" x14ac:dyDescent="0.2">
      <c r="A211" s="10" t="str">
        <f>IF(COUNTRY_INFO!A211=0," ",COUNTRY_INFO!A211)</f>
        <v>Ethiopia</v>
      </c>
      <c r="B211" s="10" t="str">
        <f>IF(COUNTRY_INFO!B211=0," ",COUNTRY_INFO!B211)</f>
        <v>AmharaWest Gojam</v>
      </c>
      <c r="C211" s="87" t="str">
        <f>IF(COUNTRY_INFO!C211=0," ",COUNTRY_INFO!C211)</f>
        <v>Sekala</v>
      </c>
      <c r="D211" s="67">
        <f>COUNTRY_INFO!L211</f>
        <v>0</v>
      </c>
      <c r="E211" s="61"/>
      <c r="F211" s="61"/>
      <c r="G211" s="11">
        <f>MAX('MDA1'!M211,'MDA2'!M211)</f>
        <v>0</v>
      </c>
      <c r="H211" s="11">
        <f>IF(AND(COUNTRY_INFO!H211&gt;0,COUNTRY_INFO!H211&lt;4),IF(D211&gt;MAX('MDA1'!M211,'MDA2'!M211),MAX('MDA1'!M211,'MDA2'!M211),D211),0)</f>
        <v>0</v>
      </c>
      <c r="I211" s="73">
        <f>IF(AND(COUNTRY_INFO!H211&gt;0,COUNTRY_INFO!H211&lt;4), IF(G211/D211*100&lt;&gt;0, IF(G211/D211*100&gt;100,100,G211/D211*100), "-"),0)</f>
        <v>0</v>
      </c>
      <c r="J211" s="67">
        <f>COUNTRY_INFO!M211</f>
        <v>0</v>
      </c>
      <c r="K211" s="61"/>
      <c r="L211" s="61"/>
      <c r="M211" s="11">
        <f>MAX('MDA1'!M211,MAX('MDA3'!I211,'MDA3'!L211)+MAX('MDA3'!J211,'MDA3'!M211))</f>
        <v>0</v>
      </c>
      <c r="N211" s="11">
        <f>IF(AND(COUNTRY_INFO!I211&gt;0,COUNTRY_INFO!I211&lt;4),IF(J211&gt;MAX('MDA1'!M211,MAX('MDA3'!I211,'MDA3'!L211)+MAX('MDA3'!J211,'MDA3'!M211)),MAX('MDA1'!M211,MAX('MDA3'!I211,'MDA3'!L211)+MAX('MDA3'!J211,'MDA3'!M211)),J211),0)</f>
        <v>0</v>
      </c>
      <c r="O211" s="73">
        <f>IF(AND(COUNTRY_INFO!I211&gt;0,COUNTRY_INFO!I211&lt;4), IF(M211/J211*100&lt;&gt;0, IF(M211/J211*100&gt;100,100,M211/J211*100), "-"),0)</f>
        <v>0</v>
      </c>
      <c r="P211" s="67">
        <f>COUNTRY_INFO!N211</f>
        <v>70622</v>
      </c>
      <c r="Q211" s="61"/>
      <c r="R211" s="61"/>
      <c r="S211" s="11">
        <f>SUM(MAX('MDA2'!J211, 'T1'!L211, MAX(T3_R1!K211, T3_R2!K211)), MAX('MDA1'!K211, 'MDA2'!K211, 'T1'!M211, MAX(T3_R1!L211, T3_R2!L211)), MAX('MDA1'!L211, 'MDA2'!L211, 'T1'!N211, MAX(T3_R1!M211, T3_R2!M211)))</f>
        <v>47841</v>
      </c>
      <c r="T211" s="11">
        <f>IF(AND(COUNTRY_INFO!J211&gt;1,COUNTRY_INFO!J211&lt;4),IF(COUNTRY_INFO!E211&gt;MAX('MDA2'!J211,'T1'!L211,MAX(T3_R1!K211,T3_R2!K211)),MAX('MDA2'!J211,'T1'!L211,MAX(T3_R1!K211,T3_R2!K211)),COUNTRY_INFO!E211),0)</f>
        <v>0</v>
      </c>
      <c r="U211" s="217" t="str">
        <f>IF(AND(COUNTRY_INFO!J211&gt;1,COUNTRY_INFO!J211&lt;4), IF(T211/COUNTRY_INFO!E211*100&lt;&gt;0, IF(T211/COUNTRY_INFO!E211*100&gt;100,100,T211/COUNTRY_INFO!E211*100), "-"),0)</f>
        <v>-</v>
      </c>
      <c r="V211" s="11">
        <f>IF(AND(COUNTRY_INFO!J211&gt;1,COUNTRY_INFO!J211&lt;4),IF(COUNTRY_INFO!F211&gt;MAX('MDA1'!K211,'MDA2'!K211,'T1'!M211,MAX(T3_R1!L211,T3_R2!L211)),MAX('MDA1'!K211,'MDA2'!K211,'T1'!M211,MAX(T3_R1!L211,T3_R2!L211)),COUNTRY_INFO!F211),0)</f>
        <v>47841</v>
      </c>
      <c r="W211" s="217">
        <f>IF(AND(COUNTRY_INFO!J211&gt;1,COUNTRY_INFO!J211&lt;4), IF(V211/COUNTRY_INFO!F211*100&lt;&gt;0, IF(V211/COUNTRY_INFO!F211*100&gt;100,100,V211/COUNTRY_INFO!F211*100), "-"),0)</f>
        <v>99.378894889904444</v>
      </c>
      <c r="X211" s="11">
        <f t="shared" si="26"/>
        <v>47841</v>
      </c>
      <c r="Y211" s="73">
        <f>IF(AND(COUNTRY_INFO!J211&gt;1,COUNTRY_INFO!J211&lt;4), IF(S211/P211*100&lt;&gt;0, IF(X211/P211*100&gt;100,100,X211/P211*100), "-"),0)</f>
        <v>67.742346577553732</v>
      </c>
      <c r="Z211" s="67">
        <f>COUNTRY_INFO!O211</f>
        <v>0</v>
      </c>
      <c r="AA211" s="61"/>
      <c r="AB211" s="61"/>
      <c r="AC211" s="11">
        <f>MAX('T1'!L211,'T2'!J211)+MAX('T1'!M211,'T2'!K211)+MAX('T1'!N211,'T2'!L211)</f>
        <v>0</v>
      </c>
      <c r="AD211" s="11">
        <f>IF(COUNTRY_INFO!K211=1,IF(COUNTRY_INFO!F211*0.33&gt;MAX('T1'!M211,'T2'!K211),MAX('T1'!M211,'T2'!K211),COUNTRY_INFO!F211*0.33),IF(COUNTRY_INFO!K211=2,IF(COUNTRY_INFO!F211*0.5&gt;MAX('T1'!M211,'T2'!K211),MAX('T1'!M211,'T2'!K211),COUNTRY_INFO!F211*0.5),IF(COUNTRY_INFO!K211=3,IF(COUNTRY_INFO!F211&gt;MAX('T1'!M211,'T2'!K211),MAX('T1'!M211,'T2'!K211),COUNTRY_INFO!F211),0)))</f>
        <v>0</v>
      </c>
      <c r="AE211" s="217">
        <f>IF(AND(COUNTRY_INFO!K211&gt;0,COUNTRY_INFO!K211&lt;4),IF(Z211&gt;0,IF(COUNTRY_INFO!K211=1, AD211/(COUNTRY_INFO!F211*0.33)*100, IF(COUNTRY_INFO!K211=2, AD211/(COUNTRY_INFO!F211*0.5)*100, IF(COUNTRY_INFO!K211=3, AD211/COUNTRY_INFO!F211*100))),"-"),0)</f>
        <v>0</v>
      </c>
      <c r="AF211" s="11">
        <f>IF(COUNTRY_INFO!K211=2,IF(COUNTRY_INFO!G211*0.2&gt;MAX('T1'!N211,'T2'!L211),MAX('T1'!N211,'T2'!L211),COUNTRY_INFO!G211*0.2),IF(COUNTRY_INFO!K211=3,IF(COUNTRY_INFO!G211&gt;MAX('T1'!N211,'T2'!L211),MAX('T1'!N211,'T2'!L211),COUNTRY_INFO!G211),0))</f>
        <v>0</v>
      </c>
      <c r="AG211" s="217">
        <f>IF(AND(COUNTRY_INFO!K211&gt;0,COUNTRY_INFO!K211&lt;4),IF(Z211&gt;0,IF(COUNTRY_INFO!K211=1, 0, IF(COUNTRY_INFO!K211=2, AF211/(COUNTRY_INFO!G211*0.2)*100, IF(COUNTRY_INFO!K211=3, AF211/COUNTRY_INFO!G211*100))),"-"),0)</f>
        <v>0</v>
      </c>
      <c r="AH211" s="11">
        <f t="shared" si="27"/>
        <v>0</v>
      </c>
      <c r="AI211" s="73">
        <f>IF(AND(COUNTRY_INFO!K211&gt;0,COUNTRY_INFO!K211&lt;4), IF(AC211/Z211*100&lt;&gt;0, IF(AH211/Z211*100&gt;100,100,AH211/Z211*100), "-"),0)</f>
        <v>0</v>
      </c>
      <c r="AJ211" s="261"/>
      <c r="AK211" s="260">
        <f>IF(AND(D211&lt;&gt;0, D211&lt;&gt;"Unknown",D211&lt;&gt;"Stopped",D211&lt;&gt;"Not required"),D211/COUNTRY_INFO!D211, 0)</f>
        <v>0</v>
      </c>
      <c r="AL211" s="260">
        <f>IF(AND(J211&lt;&gt;0,J211&lt;&gt;"Unknown",J211&lt;&gt;"Stopped",J211&lt;&gt;"Not required"),J211/COUNTRY_INFO!D211, 0)</f>
        <v>0</v>
      </c>
      <c r="AM211" s="260">
        <f>IF(AND(P211&lt;&gt;0,P211&lt;&gt;"Unknown",P211&lt;&gt;"Not required"),P211/(COUNTRY_INFO!E211+COUNTRY_INFO!F211), 0)</f>
        <v>1</v>
      </c>
      <c r="AN211" s="260">
        <f>IF(AND(Z211&lt;&gt;0,Z211&lt;&gt;"Unknown",Z211&lt;&gt;"Not required"),IF(COUNTRY_INFO!K211=1,1,IF(COUNTRY_INFO!K211=2,0.5*COUNTRY_INFO!F211/(0.5*COUNTRY_INFO!F211+0.2*COUNTRY_INFO!G211),IF(COUNTRY_INFO!K211=3,COUNTRY_INFO!F211/(COUNTRY_INFO!F211+COUNTRY_INFO!G211)))),0)</f>
        <v>0</v>
      </c>
      <c r="AO211" s="260">
        <f>IF(AND(Z211&lt;&gt;0,Z211&lt;&gt;"Unknown",Z211&lt;&gt;"Not required"),IF(COUNTRY_INFO!K211=1,0,IF(COUNTRY_INFO!K211=2,0.2*COUNTRY_INFO!G211/(0.5*COUNTRY_INFO!F211+0.2*COUNTRY_INFO!G211),IF(COUNTRY_INFO!K211=3,COUNTRY_INFO!G211/(COUNTRY_INFO!F211+COUNTRY_INFO!G211)))),0)</f>
        <v>0</v>
      </c>
      <c r="AP211" s="259">
        <f>MAX(COUNTRY_INFO!D211*AK211*PROFILE!$G$7,COUNTRY_INFO!D211*AL211*PROFILE!$G$7)</f>
        <v>0</v>
      </c>
      <c r="AQ211" s="259">
        <f>MAX(COUNTRY_INFO!D211*AK211*PROFILE!$G$8,COUNTRY_INFO!D211*AL211*PROFILE!$G$8,COUNTRY_INFO!D211*AM211*PROFILE!$G$8)</f>
        <v>24255.552491817212</v>
      </c>
      <c r="AR211" s="259">
        <f>MAX(COUNTRY_INFO!D211*AK211*PROFILE!$G$9,COUNTRY_INFO!D211*AL211*PROFILE!$G$9,COUNTRY_INFO!D211*AM211*PROFILE!$G$9,IF(AND(DISTRICT!Z211&lt;&gt;"Unknown",Z211&lt;&gt;"Not required"),COUNTRY_INFO!O211*DISTRICT!AN211,0))</f>
        <v>50371.690982542794</v>
      </c>
      <c r="AS211" s="259">
        <f>MAX(COUNTRY_INFO!D211*AK211*PROFILE!$G$10,COUNTRY_INFO!D211*AL211*PROFILE!$G$10,IF(AND(DISTRICT!Z211&lt;&gt;"Unknown",Z211&lt;&gt;"Not required"),COUNTRY_INFO!O211*DISTRICT!AO211,0))</f>
        <v>0</v>
      </c>
      <c r="AT211" s="259">
        <f t="shared" si="28"/>
        <v>74627.243474360002</v>
      </c>
      <c r="AU211" s="258" t="str">
        <f t="shared" si="23"/>
        <v>Y</v>
      </c>
      <c r="AV211" s="259">
        <f>MAX('MDA2'!J211,'T1'!L211,'T2'!J211,T3_R1!K211,T3_R2!K211)</f>
        <v>0</v>
      </c>
      <c r="AW211" s="259">
        <f>MAX('MDA1'!K211,'MDA2'!K211,'MDA3'!I211,'MDA3'!L211,'T1'!M211,'T2'!K211,T3_R1!L211,T3_R2!L211)</f>
        <v>47841</v>
      </c>
      <c r="AX211" s="259">
        <f>MAX('MDA1'!L211,'MDA2'!L211,'MDA3'!J211,'MDA3'!M211,'T1'!N211,'T2'!L211,T3_R1!M211,T3_R2!M211)</f>
        <v>0</v>
      </c>
      <c r="AY211" s="259">
        <f t="shared" si="29"/>
        <v>47841</v>
      </c>
      <c r="AZ211" s="259">
        <f>MAX('MDA2'!J211,T211)</f>
        <v>0</v>
      </c>
      <c r="BA211" s="259">
        <f>MAX('MDA1'!K211,'MDA2'!K211,'MDA3'!I211,'MDA3'!L211,V211,AD211)</f>
        <v>47841</v>
      </c>
      <c r="BB211" s="259">
        <f>MAX('MDA1'!L211,'MDA2'!L211,'MDA3'!J211,'MDA3'!M211,AF211)</f>
        <v>0</v>
      </c>
      <c r="BC211" s="259">
        <f t="shared" si="24"/>
        <v>47841</v>
      </c>
      <c r="BD211" s="260">
        <f t="shared" si="25"/>
        <v>64.106615456642103</v>
      </c>
    </row>
    <row r="212" spans="1:56" x14ac:dyDescent="0.2">
      <c r="A212" s="10" t="str">
        <f>IF(COUNTRY_INFO!A212=0," ",COUNTRY_INFO!A212)</f>
        <v>Ethiopia</v>
      </c>
      <c r="B212" s="10" t="str">
        <f>IF(COUNTRY_INFO!B212=0," ",COUNTRY_INFO!B212)</f>
        <v>AmharaWest Gojam</v>
      </c>
      <c r="C212" s="87" t="str">
        <f>IF(COUNTRY_INFO!C212=0," ",COUNTRY_INFO!C212)</f>
        <v>South Achefer</v>
      </c>
      <c r="D212" s="67">
        <f>COUNTRY_INFO!L212</f>
        <v>0</v>
      </c>
      <c r="E212" s="61"/>
      <c r="F212" s="61"/>
      <c r="G212" s="11">
        <f>MAX('MDA1'!M212,'MDA2'!M212)</f>
        <v>0</v>
      </c>
      <c r="H212" s="11">
        <f>IF(AND(COUNTRY_INFO!H212&gt;0,COUNTRY_INFO!H212&lt;4),IF(D212&gt;MAX('MDA1'!M212,'MDA2'!M212),MAX('MDA1'!M212,'MDA2'!M212),D212),0)</f>
        <v>0</v>
      </c>
      <c r="I212" s="73">
        <f>IF(AND(COUNTRY_INFO!H212&gt;0,COUNTRY_INFO!H212&lt;4), IF(G212/D212*100&lt;&gt;0, IF(G212/D212*100&gt;100,100,G212/D212*100), "-"),0)</f>
        <v>0</v>
      </c>
      <c r="J212" s="67">
        <f>COUNTRY_INFO!M212</f>
        <v>0</v>
      </c>
      <c r="K212" s="61"/>
      <c r="L212" s="61"/>
      <c r="M212" s="11">
        <f>MAX('MDA1'!M212,MAX('MDA3'!I212,'MDA3'!L212)+MAX('MDA3'!J212,'MDA3'!M212))</f>
        <v>0</v>
      </c>
      <c r="N212" s="11">
        <f>IF(AND(COUNTRY_INFO!I212&gt;0,COUNTRY_INFO!I212&lt;4),IF(J212&gt;MAX('MDA1'!M212,MAX('MDA3'!I212,'MDA3'!L212)+MAX('MDA3'!J212,'MDA3'!M212)),MAX('MDA1'!M212,MAX('MDA3'!I212,'MDA3'!L212)+MAX('MDA3'!J212,'MDA3'!M212)),J212),0)</f>
        <v>0</v>
      </c>
      <c r="O212" s="73">
        <f>IF(AND(COUNTRY_INFO!I212&gt;0,COUNTRY_INFO!I212&lt;4), IF(M212/J212*100&lt;&gt;0, IF(M212/J212*100&gt;100,100,M212/J212*100), "-"),0)</f>
        <v>0</v>
      </c>
      <c r="P212" s="67">
        <f>COUNTRY_INFO!N212</f>
        <v>68783</v>
      </c>
      <c r="Q212" s="61"/>
      <c r="R212" s="61"/>
      <c r="S212" s="11">
        <f>SUM(MAX('MDA2'!J212, 'T1'!L212, MAX(T3_R1!K212, T3_R2!K212)), MAX('MDA1'!K212, 'MDA2'!K212, 'T1'!M212, MAX(T3_R1!L212, T3_R2!L212)), MAX('MDA1'!L212, 'MDA2'!L212, 'T1'!N212, MAX(T3_R1!M212, T3_R2!M212)))</f>
        <v>43846</v>
      </c>
      <c r="T212" s="11">
        <f>IF(AND(COUNTRY_INFO!J212&gt;1,COUNTRY_INFO!J212&lt;4),IF(COUNTRY_INFO!E212&gt;MAX('MDA2'!J212,'T1'!L212,MAX(T3_R1!K212,T3_R2!K212)),MAX('MDA2'!J212,'T1'!L212,MAX(T3_R1!K212,T3_R2!K212)),COUNTRY_INFO!E212),0)</f>
        <v>0</v>
      </c>
      <c r="U212" s="217" t="str">
        <f>IF(AND(COUNTRY_INFO!J212&gt;1,COUNTRY_INFO!J212&lt;4), IF(T212/COUNTRY_INFO!E212*100&lt;&gt;0, IF(T212/COUNTRY_INFO!E212*100&gt;100,100,T212/COUNTRY_INFO!E212*100), "-"),0)</f>
        <v>-</v>
      </c>
      <c r="V212" s="11">
        <f>IF(AND(COUNTRY_INFO!J212&gt;1,COUNTRY_INFO!J212&lt;4),IF(COUNTRY_INFO!F212&gt;MAX('MDA1'!K212,'MDA2'!K212,'T1'!M212,MAX(T3_R1!L212,T3_R2!L212)),MAX('MDA1'!K212,'MDA2'!K212,'T1'!M212,MAX(T3_R1!L212,T3_R2!L212)),COUNTRY_INFO!F212),0)</f>
        <v>43846</v>
      </c>
      <c r="W212" s="217">
        <f>IF(AND(COUNTRY_INFO!J212&gt;1,COUNTRY_INFO!J212&lt;4), IF(V212/COUNTRY_INFO!F212*100&lt;&gt;0, IF(V212/COUNTRY_INFO!F212*100&gt;100,100,V212/COUNTRY_INFO!F212*100), "-"),0)</f>
        <v>93.514193699746201</v>
      </c>
      <c r="X212" s="11">
        <f t="shared" si="26"/>
        <v>43846</v>
      </c>
      <c r="Y212" s="73">
        <f>IF(AND(COUNTRY_INFO!J212&gt;1,COUNTRY_INFO!J212&lt;4), IF(S212/P212*100&lt;&gt;0, IF(X212/P212*100&gt;100,100,X212/P212*100), "-"),0)</f>
        <v>63.745402206940668</v>
      </c>
      <c r="Z212" s="67">
        <f>COUNTRY_INFO!O212</f>
        <v>15472.710000000001</v>
      </c>
      <c r="AA212" s="61"/>
      <c r="AB212" s="61"/>
      <c r="AC212" s="11">
        <f>MAX('T1'!L212,'T2'!J212)+MAX('T1'!M212,'T2'!K212)+MAX('T1'!N212,'T2'!L212)</f>
        <v>0</v>
      </c>
      <c r="AD212" s="11">
        <f>IF(COUNTRY_INFO!K212=1,IF(COUNTRY_INFO!F212*0.33&gt;MAX('T1'!M212,'T2'!K212),MAX('T1'!M212,'T2'!K212),COUNTRY_INFO!F212*0.33),IF(COUNTRY_INFO!K212=2,IF(COUNTRY_INFO!F212*0.5&gt;MAX('T1'!M212,'T2'!K212),MAX('T1'!M212,'T2'!K212),COUNTRY_INFO!F212*0.5),IF(COUNTRY_INFO!K212=3,IF(COUNTRY_INFO!F212&gt;MAX('T1'!M212,'T2'!K212),MAX('T1'!M212,'T2'!K212),COUNTRY_INFO!F212),0)))</f>
        <v>0</v>
      </c>
      <c r="AE212" s="217">
        <f>IF(AND(COUNTRY_INFO!K212&gt;0,COUNTRY_INFO!K212&lt;4),IF(Z212&gt;0,IF(COUNTRY_INFO!K212=1, AD212/(COUNTRY_INFO!F212*0.33)*100, IF(COUNTRY_INFO!K212=2, AD212/(COUNTRY_INFO!F212*0.5)*100, IF(COUNTRY_INFO!K212=3, AD212/COUNTRY_INFO!F212*100))),"-"),0)</f>
        <v>0</v>
      </c>
      <c r="AF212" s="11">
        <f>IF(COUNTRY_INFO!K212=2,IF(COUNTRY_INFO!G212*0.2&gt;MAX('T1'!N212,'T2'!L212),MAX('T1'!N212,'T2'!L212),COUNTRY_INFO!G212*0.2),IF(COUNTRY_INFO!K212=3,IF(COUNTRY_INFO!G212&gt;MAX('T1'!N212,'T2'!L212),MAX('T1'!N212,'T2'!L212),COUNTRY_INFO!G212),0))</f>
        <v>0</v>
      </c>
      <c r="AG212" s="217">
        <f>IF(AND(COUNTRY_INFO!K212&gt;0,COUNTRY_INFO!K212&lt;4),IF(Z212&gt;0,IF(COUNTRY_INFO!K212=1, 0, IF(COUNTRY_INFO!K212=2, AF212/(COUNTRY_INFO!G212*0.2)*100, IF(COUNTRY_INFO!K212=3, AF212/COUNTRY_INFO!G212*100))),"-"),0)</f>
        <v>0</v>
      </c>
      <c r="AH212" s="11">
        <f t="shared" si="27"/>
        <v>0</v>
      </c>
      <c r="AI212" s="73" t="str">
        <f>IF(AND(COUNTRY_INFO!K212&gt;0,COUNTRY_INFO!K212&lt;4), IF(AC212/Z212*100&lt;&gt;0, IF(AH212/Z212*100&gt;100,100,AH212/Z212*100), "-"),0)</f>
        <v>-</v>
      </c>
      <c r="AJ212" s="261"/>
      <c r="AK212" s="260">
        <f>IF(AND(D212&lt;&gt;0, D212&lt;&gt;"Unknown",D212&lt;&gt;"Stopped",D212&lt;&gt;"Not required"),D212/COUNTRY_INFO!D212, 0)</f>
        <v>0</v>
      </c>
      <c r="AL212" s="260">
        <f>IF(AND(J212&lt;&gt;0,J212&lt;&gt;"Unknown",J212&lt;&gt;"Stopped",J212&lt;&gt;"Not required"),J212/COUNTRY_INFO!D212, 0)</f>
        <v>0</v>
      </c>
      <c r="AM212" s="260">
        <f>IF(AND(P212&lt;&gt;0,P212&lt;&gt;"Unknown",P212&lt;&gt;"Not required"),P212/(COUNTRY_INFO!E212+COUNTRY_INFO!F212), 0)</f>
        <v>1</v>
      </c>
      <c r="AN212" s="260">
        <f>IF(AND(Z212&lt;&gt;0,Z212&lt;&gt;"Unknown",Z212&lt;&gt;"Not required"),IF(COUNTRY_INFO!K212=1,1,IF(COUNTRY_INFO!K212=2,0.5*COUNTRY_INFO!F212/(0.5*COUNTRY_INFO!F212+0.2*COUNTRY_INFO!G212),IF(COUNTRY_INFO!K212=3,COUNTRY_INFO!F212/(COUNTRY_INFO!F212+COUNTRY_INFO!G212)))),0)</f>
        <v>1</v>
      </c>
      <c r="AO212" s="260">
        <f>IF(AND(Z212&lt;&gt;0,Z212&lt;&gt;"Unknown",Z212&lt;&gt;"Not required"),IF(COUNTRY_INFO!K212=1,0,IF(COUNTRY_INFO!K212=2,0.2*COUNTRY_INFO!G212/(0.5*COUNTRY_INFO!F212+0.2*COUNTRY_INFO!G212),IF(COUNTRY_INFO!K212=3,COUNTRY_INFO!G212/(COUNTRY_INFO!F212+COUNTRY_INFO!G212)))),0)</f>
        <v>0</v>
      </c>
      <c r="AP212" s="259">
        <f>MAX(COUNTRY_INFO!D212*AK212*PROFILE!$G$7,COUNTRY_INFO!D212*AL212*PROFILE!$G$7)</f>
        <v>0</v>
      </c>
      <c r="AQ212" s="259">
        <f>MAX(COUNTRY_INFO!D212*AK212*PROFILE!$G$8,COUNTRY_INFO!D212*AL212*PROFILE!$G$8,COUNTRY_INFO!D212*AM212*PROFILE!$G$8)</f>
        <v>23624.143875078647</v>
      </c>
      <c r="AR212" s="259">
        <f>MAX(COUNTRY_INFO!D212*AK212*PROFILE!$G$9,COUNTRY_INFO!D212*AL212*PROFILE!$G$9,COUNTRY_INFO!D212*AM212*PROFILE!$G$9,IF(AND(DISTRICT!Z212&lt;&gt;"Unknown",Z212&lt;&gt;"Not required"),COUNTRY_INFO!O212*DISTRICT!AN212,0))</f>
        <v>49060.439889136469</v>
      </c>
      <c r="AS212" s="259">
        <f>MAX(COUNTRY_INFO!D212*AK212*PROFILE!$G$10,COUNTRY_INFO!D212*AL212*PROFILE!$G$10,IF(AND(DISTRICT!Z212&lt;&gt;"Unknown",Z212&lt;&gt;"Not required"),COUNTRY_INFO!O212*DISTRICT!AO212,0))</f>
        <v>0</v>
      </c>
      <c r="AT212" s="259">
        <f t="shared" si="28"/>
        <v>72684.583764215116</v>
      </c>
      <c r="AU212" s="258">
        <f t="shared" si="23"/>
        <v>0</v>
      </c>
      <c r="AV212" s="259">
        <f>MAX('MDA2'!J212,'T1'!L212,'T2'!J212,T3_R1!K212,T3_R2!K212)</f>
        <v>0</v>
      </c>
      <c r="AW212" s="259">
        <f>MAX('MDA1'!K212,'MDA2'!K212,'MDA3'!I212,'MDA3'!L212,'T1'!M212,'T2'!K212,T3_R1!L212,T3_R2!L212)</f>
        <v>43846</v>
      </c>
      <c r="AX212" s="259">
        <f>MAX('MDA1'!L212,'MDA2'!L212,'MDA3'!J212,'MDA3'!M212,'T1'!N212,'T2'!L212,T3_R1!M212,T3_R2!M212)</f>
        <v>0</v>
      </c>
      <c r="AY212" s="259">
        <f t="shared" si="29"/>
        <v>43846</v>
      </c>
      <c r="AZ212" s="259">
        <f>MAX('MDA2'!J212,T212)</f>
        <v>0</v>
      </c>
      <c r="BA212" s="259">
        <f>MAX('MDA1'!K212,'MDA2'!K212,'MDA3'!I212,'MDA3'!L212,V212,AD212)</f>
        <v>43846</v>
      </c>
      <c r="BB212" s="259">
        <f>MAX('MDA1'!L212,'MDA2'!L212,'MDA3'!J212,'MDA3'!M212,AF212)</f>
        <v>0</v>
      </c>
      <c r="BC212" s="259">
        <f t="shared" si="24"/>
        <v>43846</v>
      </c>
      <c r="BD212" s="260">
        <f t="shared" si="25"/>
        <v>60.323658373327241</v>
      </c>
    </row>
    <row r="213" spans="1:56" x14ac:dyDescent="0.2">
      <c r="A213" s="10" t="str">
        <f>IF(COUNTRY_INFO!A213=0," ",COUNTRY_INFO!A213)</f>
        <v>Ethiopia</v>
      </c>
      <c r="B213" s="10" t="str">
        <f>IF(COUNTRY_INFO!B213=0," ",COUNTRY_INFO!B213)</f>
        <v>AmharaWest Gojam</v>
      </c>
      <c r="C213" s="87" t="str">
        <f>IF(COUNTRY_INFO!C213=0," ",COUNTRY_INFO!C213)</f>
        <v>South Mecha</v>
      </c>
      <c r="D213" s="67">
        <f>COUNTRY_INFO!L213</f>
        <v>0</v>
      </c>
      <c r="E213" s="61"/>
      <c r="F213" s="61"/>
      <c r="G213" s="11">
        <f>MAX('MDA1'!M213,'MDA2'!M213)</f>
        <v>0</v>
      </c>
      <c r="H213" s="11">
        <f>IF(AND(COUNTRY_INFO!H213&gt;0,COUNTRY_INFO!H213&lt;4),IF(D213&gt;MAX('MDA1'!M213,'MDA2'!M213),MAX('MDA1'!M213,'MDA2'!M213),D213),0)</f>
        <v>0</v>
      </c>
      <c r="I213" s="73">
        <f>IF(AND(COUNTRY_INFO!H213&gt;0,COUNTRY_INFO!H213&lt;4), IF(G213/D213*100&lt;&gt;0, IF(G213/D213*100&gt;100,100,G213/D213*100), "-"),0)</f>
        <v>0</v>
      </c>
      <c r="J213" s="67">
        <f>COUNTRY_INFO!M213</f>
        <v>0</v>
      </c>
      <c r="K213" s="61"/>
      <c r="L213" s="61"/>
      <c r="M213" s="11">
        <f>MAX('MDA1'!M213,MAX('MDA3'!I213,'MDA3'!L213)+MAX('MDA3'!J213,'MDA3'!M213))</f>
        <v>0</v>
      </c>
      <c r="N213" s="11">
        <f>IF(AND(COUNTRY_INFO!I213&gt;0,COUNTRY_INFO!I213&lt;4),IF(J213&gt;MAX('MDA1'!M213,MAX('MDA3'!I213,'MDA3'!L213)+MAX('MDA3'!J213,'MDA3'!M213)),MAX('MDA1'!M213,MAX('MDA3'!I213,'MDA3'!L213)+MAX('MDA3'!J213,'MDA3'!M213)),J213),0)</f>
        <v>0</v>
      </c>
      <c r="O213" s="73">
        <f>IF(AND(COUNTRY_INFO!I213&gt;0,COUNTRY_INFO!I213&lt;4), IF(M213/J213*100&lt;&gt;0, IF(M213/J213*100&gt;100,100,M213/J213*100), "-"),0)</f>
        <v>0</v>
      </c>
      <c r="P213" s="67">
        <f>COUNTRY_INFO!N213</f>
        <v>42512</v>
      </c>
      <c r="Q213" s="61"/>
      <c r="R213" s="61"/>
      <c r="S213" s="11">
        <f>SUM(MAX('MDA2'!J213, 'T1'!L213, MAX(T3_R1!K213, T3_R2!K213)), MAX('MDA1'!K213, 'MDA2'!K213, 'T1'!M213, MAX(T3_R1!L213, T3_R2!L213)), MAX('MDA1'!L213, 'MDA2'!L213, 'T1'!N213, MAX(T3_R1!M213, T3_R2!M213)))</f>
        <v>35627</v>
      </c>
      <c r="T213" s="11">
        <f>IF(AND(COUNTRY_INFO!J213&gt;1,COUNTRY_INFO!J213&lt;4),IF(COUNTRY_INFO!E213&gt;MAX('MDA2'!J213,'T1'!L213,MAX(T3_R1!K213,T3_R2!K213)),MAX('MDA2'!J213,'T1'!L213,MAX(T3_R1!K213,T3_R2!K213)),COUNTRY_INFO!E213),0)</f>
        <v>0</v>
      </c>
      <c r="U213" s="217" t="str">
        <f>IF(AND(COUNTRY_INFO!J213&gt;1,COUNTRY_INFO!J213&lt;4), IF(T213/COUNTRY_INFO!E213*100&lt;&gt;0, IF(T213/COUNTRY_INFO!E213*100&gt;100,100,T213/COUNTRY_INFO!E213*100), "-"),0)</f>
        <v>-</v>
      </c>
      <c r="V213" s="11">
        <f>IF(AND(COUNTRY_INFO!J213&gt;1,COUNTRY_INFO!J213&lt;4),IF(COUNTRY_INFO!F213&gt;MAX('MDA1'!K213,'MDA2'!K213,'T1'!M213,MAX(T3_R1!L213,T3_R2!L213)),MAX('MDA1'!K213,'MDA2'!K213,'T1'!M213,MAX(T3_R1!L213,T3_R2!L213)),COUNTRY_INFO!F213),0)</f>
        <v>28979</v>
      </c>
      <c r="W213" s="217">
        <f>IF(AND(COUNTRY_INFO!J213&gt;1,COUNTRY_INFO!J213&lt;4), IF(V213/COUNTRY_INFO!F213*100&lt;&gt;0, IF(V213/COUNTRY_INFO!F213*100&gt;100,100,V213/COUNTRY_INFO!F213*100), "-"),0)</f>
        <v>100</v>
      </c>
      <c r="X213" s="11">
        <f t="shared" si="26"/>
        <v>28979</v>
      </c>
      <c r="Y213" s="73">
        <f>IF(AND(COUNTRY_INFO!J213&gt;1,COUNTRY_INFO!J213&lt;4), IF(S213/P213*100&lt;&gt;0, IF(X213/P213*100&gt;100,100,X213/P213*100), "-"),0)</f>
        <v>68.166635302973276</v>
      </c>
      <c r="Z213" s="67">
        <f>COUNTRY_INFO!O213</f>
        <v>25925.1</v>
      </c>
      <c r="AA213" s="61"/>
      <c r="AB213" s="61"/>
      <c r="AC213" s="11">
        <f>MAX('T1'!L213,'T2'!J213)+MAX('T1'!M213,'T2'!K213)+MAX('T1'!N213,'T2'!L213)</f>
        <v>0</v>
      </c>
      <c r="AD213" s="11">
        <f>IF(COUNTRY_INFO!K213=1,IF(COUNTRY_INFO!F213*0.33&gt;MAX('T1'!M213,'T2'!K213),MAX('T1'!M213,'T2'!K213),COUNTRY_INFO!F213*0.33),IF(COUNTRY_INFO!K213=2,IF(COUNTRY_INFO!F213*0.5&gt;MAX('T1'!M213,'T2'!K213),MAX('T1'!M213,'T2'!K213),COUNTRY_INFO!F213*0.5),IF(COUNTRY_INFO!K213=3,IF(COUNTRY_INFO!F213&gt;MAX('T1'!M213,'T2'!K213),MAX('T1'!M213,'T2'!K213),COUNTRY_INFO!F213),0)))</f>
        <v>0</v>
      </c>
      <c r="AE213" s="217">
        <f>IF(AND(COUNTRY_INFO!K213&gt;0,COUNTRY_INFO!K213&lt;4),IF(Z213&gt;0,IF(COUNTRY_INFO!K213=1, AD213/(COUNTRY_INFO!F213*0.33)*100, IF(COUNTRY_INFO!K213=2, AD213/(COUNTRY_INFO!F213*0.5)*100, IF(COUNTRY_INFO!K213=3, AD213/COUNTRY_INFO!F213*100))),"-"),0)</f>
        <v>0</v>
      </c>
      <c r="AF213" s="11">
        <f>IF(COUNTRY_INFO!K213=2,IF(COUNTRY_INFO!G213*0.2&gt;MAX('T1'!N213,'T2'!L213),MAX('T1'!N213,'T2'!L213),COUNTRY_INFO!G213*0.2),IF(COUNTRY_INFO!K213=3,IF(COUNTRY_INFO!G213&gt;MAX('T1'!N213,'T2'!L213),MAX('T1'!N213,'T2'!L213),COUNTRY_INFO!G213),0))</f>
        <v>0</v>
      </c>
      <c r="AG213" s="217">
        <f>IF(AND(COUNTRY_INFO!K213&gt;0,COUNTRY_INFO!K213&lt;4),IF(Z213&gt;0,IF(COUNTRY_INFO!K213=1, 0, IF(COUNTRY_INFO!K213=2, AF213/(COUNTRY_INFO!G213*0.2)*100, IF(COUNTRY_INFO!K213=3, AF213/COUNTRY_INFO!G213*100))),"-"),0)</f>
        <v>0</v>
      </c>
      <c r="AH213" s="11">
        <f t="shared" si="27"/>
        <v>0</v>
      </c>
      <c r="AI213" s="73" t="str">
        <f>IF(AND(COUNTRY_INFO!K213&gt;0,COUNTRY_INFO!K213&lt;4), IF(AC213/Z213*100&lt;&gt;0, IF(AH213/Z213*100&gt;100,100,AH213/Z213*100), "-"),0)</f>
        <v>-</v>
      </c>
      <c r="AJ213" s="261"/>
      <c r="AK213" s="260">
        <f>IF(AND(D213&lt;&gt;0, D213&lt;&gt;"Unknown",D213&lt;&gt;"Stopped",D213&lt;&gt;"Not required"),D213/COUNTRY_INFO!D213, 0)</f>
        <v>0</v>
      </c>
      <c r="AL213" s="260">
        <f>IF(AND(J213&lt;&gt;0,J213&lt;&gt;"Unknown",J213&lt;&gt;"Stopped",J213&lt;&gt;"Not required"),J213/COUNTRY_INFO!D213, 0)</f>
        <v>0</v>
      </c>
      <c r="AM213" s="260">
        <f>IF(AND(P213&lt;&gt;0,P213&lt;&gt;"Unknown",P213&lt;&gt;"Not required"),P213/(COUNTRY_INFO!E213+COUNTRY_INFO!F213), 0)</f>
        <v>1</v>
      </c>
      <c r="AN213" s="260">
        <f>IF(AND(Z213&lt;&gt;0,Z213&lt;&gt;"Unknown",Z213&lt;&gt;"Not required"),IF(COUNTRY_INFO!K213=1,1,IF(COUNTRY_INFO!K213=2,0.5*COUNTRY_INFO!F213/(0.5*COUNTRY_INFO!F213+0.2*COUNTRY_INFO!G213),IF(COUNTRY_INFO!K213=3,COUNTRY_INFO!F213/(COUNTRY_INFO!F213+COUNTRY_INFO!G213)))),0)</f>
        <v>0.55889851919568301</v>
      </c>
      <c r="AO213" s="260">
        <f>IF(AND(Z213&lt;&gt;0,Z213&lt;&gt;"Unknown",Z213&lt;&gt;"Not required"),IF(COUNTRY_INFO!K213=1,0,IF(COUNTRY_INFO!K213=2,0.2*COUNTRY_INFO!G213/(0.5*COUNTRY_INFO!F213+0.2*COUNTRY_INFO!G213),IF(COUNTRY_INFO!K213=3,COUNTRY_INFO!G213/(COUNTRY_INFO!F213+COUNTRY_INFO!G213)))),0)</f>
        <v>0.4411014808043171</v>
      </c>
      <c r="AP213" s="259">
        <f>MAX(COUNTRY_INFO!D213*AK213*PROFILE!$G$7,COUNTRY_INFO!D213*AL213*PROFILE!$G$7)</f>
        <v>0</v>
      </c>
      <c r="AQ213" s="259">
        <f>MAX(COUNTRY_INFO!D213*AK213*PROFILE!$G$8,COUNTRY_INFO!D213*AL213*PROFILE!$G$8,COUNTRY_INFO!D213*AM213*PROFILE!$G$8)</f>
        <v>14600.90317653702</v>
      </c>
      <c r="AR213" s="259">
        <f>MAX(COUNTRY_INFO!D213*AK213*PROFILE!$G$9,COUNTRY_INFO!D213*AL213*PROFILE!$G$9,COUNTRY_INFO!D213*AM213*PROFILE!$G$9,IF(AND(DISTRICT!Z213&lt;&gt;"Unknown",Z213&lt;&gt;"Not required"),COUNTRY_INFO!O213*DISTRICT!AN213,0))</f>
        <v>30321.807063461743</v>
      </c>
      <c r="AS213" s="259">
        <f>MAX(COUNTRY_INFO!D213*AK213*PROFILE!$G$10,COUNTRY_INFO!D213*AL213*PROFILE!$G$10,IF(AND(DISTRICT!Z213&lt;&gt;"Unknown",Z213&lt;&gt;"Not required"),COUNTRY_INFO!O213*DISTRICT!AO213,0))</f>
        <v>11435.6</v>
      </c>
      <c r="AT213" s="259">
        <f t="shared" si="28"/>
        <v>56358.310239998762</v>
      </c>
      <c r="AU213" s="258">
        <f t="shared" si="23"/>
        <v>0</v>
      </c>
      <c r="AV213" s="259">
        <f>MAX('MDA2'!J213,'T1'!L213,'T2'!J213,T3_R1!K213,T3_R2!K213)</f>
        <v>0</v>
      </c>
      <c r="AW213" s="259">
        <f>MAX('MDA1'!K213,'MDA2'!K213,'MDA3'!I213,'MDA3'!L213,'T1'!M213,'T2'!K213,T3_R1!L213,T3_R2!L213)</f>
        <v>35627</v>
      </c>
      <c r="AX213" s="259">
        <f>MAX('MDA1'!L213,'MDA2'!L213,'MDA3'!J213,'MDA3'!M213,'T1'!N213,'T2'!L213,T3_R1!M213,T3_R2!M213)</f>
        <v>0</v>
      </c>
      <c r="AY213" s="259">
        <f t="shared" si="29"/>
        <v>35627</v>
      </c>
      <c r="AZ213" s="259">
        <f>MAX('MDA2'!J213,T213)</f>
        <v>0</v>
      </c>
      <c r="BA213" s="259">
        <f>MAX('MDA1'!K213,'MDA2'!K213,'MDA3'!I213,'MDA3'!L213,V213,AD213)</f>
        <v>28979</v>
      </c>
      <c r="BB213" s="259">
        <f>MAX('MDA1'!L213,'MDA2'!L213,'MDA3'!J213,'MDA3'!M213,AF213)</f>
        <v>0</v>
      </c>
      <c r="BC213" s="259">
        <f t="shared" si="24"/>
        <v>28979</v>
      </c>
      <c r="BD213" s="260">
        <f t="shared" si="25"/>
        <v>51.419213735462478</v>
      </c>
    </row>
    <row r="214" spans="1:56" x14ac:dyDescent="0.2">
      <c r="A214" s="10" t="str">
        <f>IF(COUNTRY_INFO!A214=0," ",COUNTRY_INFO!A214)</f>
        <v>Ethiopia</v>
      </c>
      <c r="B214" s="10" t="str">
        <f>IF(COUNTRY_INFO!B214=0," ",COUNTRY_INFO!B214)</f>
        <v>AmharaWest Gojam</v>
      </c>
      <c r="C214" s="87" t="str">
        <f>IF(COUNTRY_INFO!C214=0," ",COUNTRY_INFO!C214)</f>
        <v>Wonberma</v>
      </c>
      <c r="D214" s="67">
        <f>COUNTRY_INFO!L214</f>
        <v>0</v>
      </c>
      <c r="E214" s="61"/>
      <c r="F214" s="61"/>
      <c r="G214" s="11">
        <f>MAX('MDA1'!M214,'MDA2'!M214)</f>
        <v>0</v>
      </c>
      <c r="H214" s="11">
        <f>IF(AND(COUNTRY_INFO!H214&gt;0,COUNTRY_INFO!H214&lt;4),IF(D214&gt;MAX('MDA1'!M214,'MDA2'!M214),MAX('MDA1'!M214,'MDA2'!M214),D214),0)</f>
        <v>0</v>
      </c>
      <c r="I214" s="73">
        <f>IF(AND(COUNTRY_INFO!H214&gt;0,COUNTRY_INFO!H214&lt;4), IF(G214/D214*100&lt;&gt;0, IF(G214/D214*100&gt;100,100,G214/D214*100), "-"),0)</f>
        <v>0</v>
      </c>
      <c r="J214" s="67" t="str">
        <f>COUNTRY_INFO!M214</f>
        <v>Unknown</v>
      </c>
      <c r="K214" s="61"/>
      <c r="L214" s="61"/>
      <c r="M214" s="11">
        <f>MAX('MDA1'!M214,MAX('MDA3'!I214,'MDA3'!L214)+MAX('MDA3'!J214,'MDA3'!M214))</f>
        <v>0</v>
      </c>
      <c r="N214" s="11">
        <f>IF(AND(COUNTRY_INFO!I214&gt;0,COUNTRY_INFO!I214&lt;4),IF(J214&gt;MAX('MDA1'!M214,MAX('MDA3'!I214,'MDA3'!L214)+MAX('MDA3'!J214,'MDA3'!M214)),MAX('MDA1'!M214,MAX('MDA3'!I214,'MDA3'!L214)+MAX('MDA3'!J214,'MDA3'!M214)),J214),0)</f>
        <v>0</v>
      </c>
      <c r="O214" s="73">
        <f>IF(AND(COUNTRY_INFO!I214&gt;0,COUNTRY_INFO!I214&lt;4), IF(M214/J214*100&lt;&gt;0, IF(M214/J214*100&gt;100,100,M214/J214*100), "-"),0)</f>
        <v>0</v>
      </c>
      <c r="P214" s="67">
        <f>COUNTRY_INFO!N214</f>
        <v>54349</v>
      </c>
      <c r="Q214" s="61"/>
      <c r="R214" s="61"/>
      <c r="S214" s="11">
        <f>SUM(MAX('MDA2'!J214, 'T1'!L214, MAX(T3_R1!K214, T3_R2!K214)), MAX('MDA1'!K214, 'MDA2'!K214, 'T1'!M214, MAX(T3_R1!L214, T3_R2!L214)), MAX('MDA1'!L214, 'MDA2'!L214, 'T1'!N214, MAX(T3_R1!M214, T3_R2!M214)))</f>
        <v>36585</v>
      </c>
      <c r="T214" s="11">
        <f>IF(AND(COUNTRY_INFO!J214&gt;1,COUNTRY_INFO!J214&lt;4),IF(COUNTRY_INFO!E214&gt;MAX('MDA2'!J214,'T1'!L214,MAX(T3_R1!K214,T3_R2!K214)),MAX('MDA2'!J214,'T1'!L214,MAX(T3_R1!K214,T3_R2!K214)),COUNTRY_INFO!E214),0)</f>
        <v>0</v>
      </c>
      <c r="U214" s="217" t="str">
        <f>IF(AND(COUNTRY_INFO!J214&gt;1,COUNTRY_INFO!J214&lt;4), IF(T214/COUNTRY_INFO!E214*100&lt;&gt;0, IF(T214/COUNTRY_INFO!E214*100&gt;100,100,T214/COUNTRY_INFO!E214*100), "-"),0)</f>
        <v>-</v>
      </c>
      <c r="V214" s="11">
        <f>IF(AND(COUNTRY_INFO!J214&gt;1,COUNTRY_INFO!J214&lt;4),IF(COUNTRY_INFO!F214&gt;MAX('MDA1'!K214,'MDA2'!K214,'T1'!M214,MAX(T3_R1!L214,T3_R2!L214)),MAX('MDA1'!K214,'MDA2'!K214,'T1'!M214,MAX(T3_R1!L214,T3_R2!L214)),COUNTRY_INFO!F214),0)</f>
        <v>36585</v>
      </c>
      <c r="W214" s="217">
        <f>IF(AND(COUNTRY_INFO!J214&gt;1,COUNTRY_INFO!J214&lt;4), IF(V214/COUNTRY_INFO!F214*100&lt;&gt;0, IF(V214/COUNTRY_INFO!F214*100&gt;100,100,V214/COUNTRY_INFO!F214*100), "-"),0)</f>
        <v>98.750269920103648</v>
      </c>
      <c r="X214" s="11">
        <f t="shared" si="26"/>
        <v>36585</v>
      </c>
      <c r="Y214" s="73">
        <f>IF(AND(COUNTRY_INFO!J214&gt;1,COUNTRY_INFO!J214&lt;4), IF(S214/P214*100&lt;&gt;0, IF(X214/P214*100&gt;100,100,X214/P214*100), "-"),0)</f>
        <v>67.314945997166461</v>
      </c>
      <c r="Z214" s="67">
        <f>COUNTRY_INFO!O214</f>
        <v>12225.84</v>
      </c>
      <c r="AA214" s="61"/>
      <c r="AB214" s="61"/>
      <c r="AC214" s="11">
        <f>MAX('T1'!L214,'T2'!J214)+MAX('T1'!M214,'T2'!K214)+MAX('T1'!N214,'T2'!L214)</f>
        <v>0</v>
      </c>
      <c r="AD214" s="11">
        <f>IF(COUNTRY_INFO!K214=1,IF(COUNTRY_INFO!F214*0.33&gt;MAX('T1'!M214,'T2'!K214),MAX('T1'!M214,'T2'!K214),COUNTRY_INFO!F214*0.33),IF(COUNTRY_INFO!K214=2,IF(COUNTRY_INFO!F214*0.5&gt;MAX('T1'!M214,'T2'!K214),MAX('T1'!M214,'T2'!K214),COUNTRY_INFO!F214*0.5),IF(COUNTRY_INFO!K214=3,IF(COUNTRY_INFO!F214&gt;MAX('T1'!M214,'T2'!K214),MAX('T1'!M214,'T2'!K214),COUNTRY_INFO!F214),0)))</f>
        <v>0</v>
      </c>
      <c r="AE214" s="217">
        <f>IF(AND(COUNTRY_INFO!K214&gt;0,COUNTRY_INFO!K214&lt;4),IF(Z214&gt;0,IF(COUNTRY_INFO!K214=1, AD214/(COUNTRY_INFO!F214*0.33)*100, IF(COUNTRY_INFO!K214=2, AD214/(COUNTRY_INFO!F214*0.5)*100, IF(COUNTRY_INFO!K214=3, AD214/COUNTRY_INFO!F214*100))),"-"),0)</f>
        <v>0</v>
      </c>
      <c r="AF214" s="11">
        <f>IF(COUNTRY_INFO!K214=2,IF(COUNTRY_INFO!G214*0.2&gt;MAX('T1'!N214,'T2'!L214),MAX('T1'!N214,'T2'!L214),COUNTRY_INFO!G214*0.2),IF(COUNTRY_INFO!K214=3,IF(COUNTRY_INFO!G214&gt;MAX('T1'!N214,'T2'!L214),MAX('T1'!N214,'T2'!L214),COUNTRY_INFO!G214),0))</f>
        <v>0</v>
      </c>
      <c r="AG214" s="217">
        <f>IF(AND(COUNTRY_INFO!K214&gt;0,COUNTRY_INFO!K214&lt;4),IF(Z214&gt;0,IF(COUNTRY_INFO!K214=1, 0, IF(COUNTRY_INFO!K214=2, AF214/(COUNTRY_INFO!G214*0.2)*100, IF(COUNTRY_INFO!K214=3, AF214/COUNTRY_INFO!G214*100))),"-"),0)</f>
        <v>0</v>
      </c>
      <c r="AH214" s="11">
        <f t="shared" si="27"/>
        <v>0</v>
      </c>
      <c r="AI214" s="73" t="str">
        <f>IF(AND(COUNTRY_INFO!K214&gt;0,COUNTRY_INFO!K214&lt;4), IF(AC214/Z214*100&lt;&gt;0, IF(AH214/Z214*100&gt;100,100,AH214/Z214*100), "-"),0)</f>
        <v>-</v>
      </c>
      <c r="AJ214" s="261"/>
      <c r="AK214" s="260">
        <f>IF(AND(D214&lt;&gt;0, D214&lt;&gt;"Unknown",D214&lt;&gt;"Stopped",D214&lt;&gt;"Not required"),D214/COUNTRY_INFO!D214, 0)</f>
        <v>0</v>
      </c>
      <c r="AL214" s="260">
        <f>IF(AND(J214&lt;&gt;0,J214&lt;&gt;"Unknown",J214&lt;&gt;"Stopped",J214&lt;&gt;"Not required"),J214/COUNTRY_INFO!D214, 0)</f>
        <v>0</v>
      </c>
      <c r="AM214" s="260">
        <f>IF(AND(P214&lt;&gt;0,P214&lt;&gt;"Unknown",P214&lt;&gt;"Not required"),P214/(COUNTRY_INFO!E214+COUNTRY_INFO!F214), 0)</f>
        <v>1</v>
      </c>
      <c r="AN214" s="260">
        <f>IF(AND(Z214&lt;&gt;0,Z214&lt;&gt;"Unknown",Z214&lt;&gt;"Not required"),IF(COUNTRY_INFO!K214=1,1,IF(COUNTRY_INFO!K214=2,0.5*COUNTRY_INFO!F214/(0.5*COUNTRY_INFO!F214+0.2*COUNTRY_INFO!G214),IF(COUNTRY_INFO!K214=3,COUNTRY_INFO!F214/(COUNTRY_INFO!F214+COUNTRY_INFO!G214)))),0)</f>
        <v>1</v>
      </c>
      <c r="AO214" s="260">
        <f>IF(AND(Z214&lt;&gt;0,Z214&lt;&gt;"Unknown",Z214&lt;&gt;"Not required"),IF(COUNTRY_INFO!K214=1,0,IF(COUNTRY_INFO!K214=2,0.2*COUNTRY_INFO!G214/(0.5*COUNTRY_INFO!F214+0.2*COUNTRY_INFO!G214),IF(COUNTRY_INFO!K214=3,COUNTRY_INFO!G214/(COUNTRY_INFO!F214+COUNTRY_INFO!G214)))),0)</f>
        <v>0</v>
      </c>
      <c r="AP214" s="259">
        <f>MAX(COUNTRY_INFO!D214*AK214*PROFILE!$G$7,COUNTRY_INFO!D214*AL214*PROFILE!$G$7)</f>
        <v>0</v>
      </c>
      <c r="AQ214" s="259">
        <f>MAX(COUNTRY_INFO!D214*AK214*PROFILE!$G$8,COUNTRY_INFO!D214*AL214*PROFILE!$G$8,COUNTRY_INFO!D214*AM214*PROFILE!$G$8)</f>
        <v>18666.612244513337</v>
      </c>
      <c r="AR214" s="259">
        <f>MAX(COUNTRY_INFO!D214*AK214*PROFILE!$G$9,COUNTRY_INFO!D214*AL214*PROFILE!$G$9,COUNTRY_INFO!D214*AM214*PROFILE!$G$9,IF(AND(DISTRICT!Z214&lt;&gt;"Unknown",Z214&lt;&gt;"Not required"),COUNTRY_INFO!O214*DISTRICT!AN214,0))</f>
        <v>38765.096115158864</v>
      </c>
      <c r="AS214" s="259">
        <f>MAX(COUNTRY_INFO!D214*AK214*PROFILE!$G$10,COUNTRY_INFO!D214*AL214*PROFILE!$G$10,IF(AND(DISTRICT!Z214&lt;&gt;"Unknown",Z214&lt;&gt;"Not required"),COUNTRY_INFO!O214*DISTRICT!AO214,0))</f>
        <v>0</v>
      </c>
      <c r="AT214" s="259">
        <f t="shared" si="28"/>
        <v>57431.7083596722</v>
      </c>
      <c r="AU214" s="258">
        <f t="shared" si="23"/>
        <v>0</v>
      </c>
      <c r="AV214" s="259">
        <f>MAX('MDA2'!J214,'T1'!L214,'T2'!J214,T3_R1!K214,T3_R2!K214)</f>
        <v>0</v>
      </c>
      <c r="AW214" s="259">
        <f>MAX('MDA1'!K214,'MDA2'!K214,'MDA3'!I214,'MDA3'!L214,'T1'!M214,'T2'!K214,T3_R1!L214,T3_R2!L214)</f>
        <v>36585</v>
      </c>
      <c r="AX214" s="259">
        <f>MAX('MDA1'!L214,'MDA2'!L214,'MDA3'!J214,'MDA3'!M214,'T1'!N214,'T2'!L214,T3_R1!M214,T3_R2!M214)</f>
        <v>0</v>
      </c>
      <c r="AY214" s="259">
        <f t="shared" si="29"/>
        <v>36585</v>
      </c>
      <c r="AZ214" s="259">
        <f>MAX('MDA2'!J214,T214)</f>
        <v>0</v>
      </c>
      <c r="BA214" s="259">
        <f>MAX('MDA1'!K214,'MDA2'!K214,'MDA3'!I214,'MDA3'!L214,V214,AD214)</f>
        <v>36585</v>
      </c>
      <c r="BB214" s="259">
        <f>MAX('MDA1'!L214,'MDA2'!L214,'MDA3'!J214,'MDA3'!M214,AF214)</f>
        <v>0</v>
      </c>
      <c r="BC214" s="259">
        <f t="shared" si="24"/>
        <v>36585</v>
      </c>
      <c r="BD214" s="260">
        <f t="shared" si="25"/>
        <v>63.70174428885614</v>
      </c>
    </row>
    <row r="215" spans="1:56" x14ac:dyDescent="0.2">
      <c r="A215" s="10" t="str">
        <f>IF(COUNTRY_INFO!A215=0," ",COUNTRY_INFO!A215)</f>
        <v>Ethiopia</v>
      </c>
      <c r="B215" s="10" t="str">
        <f>IF(COUNTRY_INFO!B215=0," ",COUNTRY_INFO!B215)</f>
        <v>AmharaWest Gojam</v>
      </c>
      <c r="C215" s="87" t="str">
        <f>IF(COUNTRY_INFO!C215=0," ",COUNTRY_INFO!C215)</f>
        <v>Yilemana Denesa</v>
      </c>
      <c r="D215" s="67">
        <f>COUNTRY_INFO!L215</f>
        <v>0</v>
      </c>
      <c r="E215" s="61"/>
      <c r="F215" s="61"/>
      <c r="G215" s="11">
        <f>MAX('MDA1'!M215,'MDA2'!M215)</f>
        <v>0</v>
      </c>
      <c r="H215" s="11">
        <f>IF(AND(COUNTRY_INFO!H215&gt;0,COUNTRY_INFO!H215&lt;4),IF(D215&gt;MAX('MDA1'!M215,'MDA2'!M215),MAX('MDA1'!M215,'MDA2'!M215),D215),0)</f>
        <v>0</v>
      </c>
      <c r="I215" s="73">
        <f>IF(AND(COUNTRY_INFO!H215&gt;0,COUNTRY_INFO!H215&lt;4), IF(G215/D215*100&lt;&gt;0, IF(G215/D215*100&gt;100,100,G215/D215*100), "-"),0)</f>
        <v>0</v>
      </c>
      <c r="J215" s="67" t="str">
        <f>COUNTRY_INFO!M215</f>
        <v>Unknown</v>
      </c>
      <c r="K215" s="61"/>
      <c r="L215" s="61"/>
      <c r="M215" s="11">
        <f>MAX('MDA1'!M215,MAX('MDA3'!I215,'MDA3'!L215)+MAX('MDA3'!J215,'MDA3'!M215))</f>
        <v>0</v>
      </c>
      <c r="N215" s="11">
        <f>IF(AND(COUNTRY_INFO!I215&gt;0,COUNTRY_INFO!I215&lt;4),IF(J215&gt;MAX('MDA1'!M215,MAX('MDA3'!I215,'MDA3'!L215)+MAX('MDA3'!J215,'MDA3'!M215)),MAX('MDA1'!M215,MAX('MDA3'!I215,'MDA3'!L215)+MAX('MDA3'!J215,'MDA3'!M215)),J215),0)</f>
        <v>0</v>
      </c>
      <c r="O215" s="73">
        <f>IF(AND(COUNTRY_INFO!I215&gt;0,COUNTRY_INFO!I215&lt;4), IF(M215/J215*100&lt;&gt;0, IF(M215/J215*100&gt;100,100,M215/J215*100), "-"),0)</f>
        <v>0</v>
      </c>
      <c r="P215" s="67">
        <f>COUNTRY_INFO!N215</f>
        <v>116442</v>
      </c>
      <c r="Q215" s="61"/>
      <c r="R215" s="61"/>
      <c r="S215" s="11">
        <f>SUM(MAX('MDA2'!J215, 'T1'!L215, MAX(T3_R1!K215, T3_R2!K215)), MAX('MDA1'!K215, 'MDA2'!K215, 'T1'!M215, MAX(T3_R1!L215, T3_R2!L215)), MAX('MDA1'!L215, 'MDA2'!L215, 'T1'!N215, MAX(T3_R1!M215, T3_R2!M215)))</f>
        <v>76750</v>
      </c>
      <c r="T215" s="11">
        <f>IF(AND(COUNTRY_INFO!J215&gt;1,COUNTRY_INFO!J215&lt;4),IF(COUNTRY_INFO!E215&gt;MAX('MDA2'!J215,'T1'!L215,MAX(T3_R1!K215,T3_R2!K215)),MAX('MDA2'!J215,'T1'!L215,MAX(T3_R1!K215,T3_R2!K215)),COUNTRY_INFO!E215),0)</f>
        <v>0</v>
      </c>
      <c r="U215" s="217" t="str">
        <f>IF(AND(COUNTRY_INFO!J215&gt;1,COUNTRY_INFO!J215&lt;4), IF(T215/COUNTRY_INFO!E215*100&lt;&gt;0, IF(T215/COUNTRY_INFO!E215*100&gt;100,100,T215/COUNTRY_INFO!E215*100), "-"),0)</f>
        <v>-</v>
      </c>
      <c r="V215" s="11">
        <f>IF(AND(COUNTRY_INFO!J215&gt;1,COUNTRY_INFO!J215&lt;4),IF(COUNTRY_INFO!F215&gt;MAX('MDA1'!K215,'MDA2'!K215,'T1'!M215,MAX(T3_R1!L215,T3_R2!L215)),MAX('MDA1'!K215,'MDA2'!K215,'T1'!M215,MAX(T3_R1!L215,T3_R2!L215)),COUNTRY_INFO!F215),0)</f>
        <v>76750</v>
      </c>
      <c r="W215" s="217">
        <f>IF(AND(COUNTRY_INFO!J215&gt;1,COUNTRY_INFO!J215&lt;4), IF(V215/COUNTRY_INFO!F215*100&lt;&gt;0, IF(V215/COUNTRY_INFO!F215*100&gt;100,100,V215/COUNTRY_INFO!F215*100), "-"),0)</f>
        <v>96.694131579610456</v>
      </c>
      <c r="X215" s="11">
        <f t="shared" si="26"/>
        <v>76750</v>
      </c>
      <c r="Y215" s="73">
        <f>IF(AND(COUNTRY_INFO!J215&gt;1,COUNTRY_INFO!J215&lt;4), IF(S215/P215*100&lt;&gt;0, IF(X215/P215*100&gt;100,100,X215/P215*100), "-"),0)</f>
        <v>65.912643204342075</v>
      </c>
      <c r="Z215" s="67">
        <f>COUNTRY_INFO!O215</f>
        <v>26193.420000000002</v>
      </c>
      <c r="AA215" s="61"/>
      <c r="AB215" s="61"/>
      <c r="AC215" s="11">
        <f>MAX('T1'!L215,'T2'!J215)+MAX('T1'!M215,'T2'!K215)+MAX('T1'!N215,'T2'!L215)</f>
        <v>0</v>
      </c>
      <c r="AD215" s="11">
        <f>IF(COUNTRY_INFO!K215=1,IF(COUNTRY_INFO!F215*0.33&gt;MAX('T1'!M215,'T2'!K215),MAX('T1'!M215,'T2'!K215),COUNTRY_INFO!F215*0.33),IF(COUNTRY_INFO!K215=2,IF(COUNTRY_INFO!F215*0.5&gt;MAX('T1'!M215,'T2'!K215),MAX('T1'!M215,'T2'!K215),COUNTRY_INFO!F215*0.5),IF(COUNTRY_INFO!K215=3,IF(COUNTRY_INFO!F215&gt;MAX('T1'!M215,'T2'!K215),MAX('T1'!M215,'T2'!K215),COUNTRY_INFO!F215),0)))</f>
        <v>0</v>
      </c>
      <c r="AE215" s="217">
        <f>IF(AND(COUNTRY_INFO!K215&gt;0,COUNTRY_INFO!K215&lt;4),IF(Z215&gt;0,IF(COUNTRY_INFO!K215=1, AD215/(COUNTRY_INFO!F215*0.33)*100, IF(COUNTRY_INFO!K215=2, AD215/(COUNTRY_INFO!F215*0.5)*100, IF(COUNTRY_INFO!K215=3, AD215/COUNTRY_INFO!F215*100))),"-"),0)</f>
        <v>0</v>
      </c>
      <c r="AF215" s="11">
        <f>IF(COUNTRY_INFO!K215=2,IF(COUNTRY_INFO!G215*0.2&gt;MAX('T1'!N215,'T2'!L215),MAX('T1'!N215,'T2'!L215),COUNTRY_INFO!G215*0.2),IF(COUNTRY_INFO!K215=3,IF(COUNTRY_INFO!G215&gt;MAX('T1'!N215,'T2'!L215),MAX('T1'!N215,'T2'!L215),COUNTRY_INFO!G215),0))</f>
        <v>0</v>
      </c>
      <c r="AG215" s="217">
        <f>IF(AND(COUNTRY_INFO!K215&gt;0,COUNTRY_INFO!K215&lt;4),IF(Z215&gt;0,IF(COUNTRY_INFO!K215=1, 0, IF(COUNTRY_INFO!K215=2, AF215/(COUNTRY_INFO!G215*0.2)*100, IF(COUNTRY_INFO!K215=3, AF215/COUNTRY_INFO!G215*100))),"-"),0)</f>
        <v>0</v>
      </c>
      <c r="AH215" s="11">
        <f t="shared" si="27"/>
        <v>0</v>
      </c>
      <c r="AI215" s="73" t="str">
        <f>IF(AND(COUNTRY_INFO!K215&gt;0,COUNTRY_INFO!K215&lt;4), IF(AC215/Z215*100&lt;&gt;0, IF(AH215/Z215*100&gt;100,100,AH215/Z215*100), "-"),0)</f>
        <v>-</v>
      </c>
      <c r="AJ215" s="261"/>
      <c r="AK215" s="260">
        <f>IF(AND(D215&lt;&gt;0, D215&lt;&gt;"Unknown",D215&lt;&gt;"Stopped",D215&lt;&gt;"Not required"),D215/COUNTRY_INFO!D215, 0)</f>
        <v>0</v>
      </c>
      <c r="AL215" s="260">
        <f>IF(AND(J215&lt;&gt;0,J215&lt;&gt;"Unknown",J215&lt;&gt;"Stopped",J215&lt;&gt;"Not required"),J215/COUNTRY_INFO!D215, 0)</f>
        <v>0</v>
      </c>
      <c r="AM215" s="260">
        <f>IF(AND(P215&lt;&gt;0,P215&lt;&gt;"Unknown",P215&lt;&gt;"Not required"),P215/(COUNTRY_INFO!E215+COUNTRY_INFO!F215), 0)</f>
        <v>1</v>
      </c>
      <c r="AN215" s="260">
        <f>IF(AND(Z215&lt;&gt;0,Z215&lt;&gt;"Unknown",Z215&lt;&gt;"Not required"),IF(COUNTRY_INFO!K215=1,1,IF(COUNTRY_INFO!K215=2,0.5*COUNTRY_INFO!F215/(0.5*COUNTRY_INFO!F215+0.2*COUNTRY_INFO!G215),IF(COUNTRY_INFO!K215=3,COUNTRY_INFO!F215/(COUNTRY_INFO!F215+COUNTRY_INFO!G215)))),0)</f>
        <v>1</v>
      </c>
      <c r="AO215" s="260">
        <f>IF(AND(Z215&lt;&gt;0,Z215&lt;&gt;"Unknown",Z215&lt;&gt;"Not required"),IF(COUNTRY_INFO!K215=1,0,IF(COUNTRY_INFO!K215=2,0.2*COUNTRY_INFO!G215/(0.5*COUNTRY_INFO!F215+0.2*COUNTRY_INFO!G215),IF(COUNTRY_INFO!K215=3,COUNTRY_INFO!G215/(COUNTRY_INFO!F215+COUNTRY_INFO!G215)))),0)</f>
        <v>0</v>
      </c>
      <c r="AP215" s="259">
        <f>MAX(COUNTRY_INFO!D215*AK215*PROFILE!$G$7,COUNTRY_INFO!D215*AL215*PROFILE!$G$7)</f>
        <v>0</v>
      </c>
      <c r="AQ215" s="259">
        <f>MAX(COUNTRY_INFO!D215*AK215*PROFILE!$G$8,COUNTRY_INFO!D215*AL215*PROFILE!$G$8,COUNTRY_INFO!D215*AM215*PROFILE!$G$8)</f>
        <v>39992.874006854479</v>
      </c>
      <c r="AR215" s="259">
        <f>MAX(COUNTRY_INFO!D215*AK215*PROFILE!$G$9,COUNTRY_INFO!D215*AL215*PROFILE!$G$9,COUNTRY_INFO!D215*AM215*PROFILE!$G$9,IF(AND(DISTRICT!Z215&lt;&gt;"Unknown",Z215&lt;&gt;"Not required"),COUNTRY_INFO!O215*DISTRICT!AN215,0))</f>
        <v>83053.506682919338</v>
      </c>
      <c r="AS215" s="259">
        <f>MAX(COUNTRY_INFO!D215*AK215*PROFILE!$G$10,COUNTRY_INFO!D215*AL215*PROFILE!$G$10,IF(AND(DISTRICT!Z215&lt;&gt;"Unknown",Z215&lt;&gt;"Not required"),COUNTRY_INFO!O215*DISTRICT!AO215,0))</f>
        <v>0</v>
      </c>
      <c r="AT215" s="259">
        <f t="shared" si="28"/>
        <v>123046.38068977382</v>
      </c>
      <c r="AU215" s="258">
        <f t="shared" si="23"/>
        <v>0</v>
      </c>
      <c r="AV215" s="259">
        <f>MAX('MDA2'!J215,'T1'!L215,'T2'!J215,T3_R1!K215,T3_R2!K215)</f>
        <v>0</v>
      </c>
      <c r="AW215" s="259">
        <f>MAX('MDA1'!K215,'MDA2'!K215,'MDA3'!I215,'MDA3'!L215,'T1'!M215,'T2'!K215,T3_R1!L215,T3_R2!L215)</f>
        <v>76750</v>
      </c>
      <c r="AX215" s="259">
        <f>MAX('MDA1'!L215,'MDA2'!L215,'MDA3'!J215,'MDA3'!M215,'T1'!N215,'T2'!L215,T3_R1!M215,T3_R2!M215)</f>
        <v>0</v>
      </c>
      <c r="AY215" s="259">
        <f t="shared" si="29"/>
        <v>76750</v>
      </c>
      <c r="AZ215" s="259">
        <f>MAX('MDA2'!J215,T215)</f>
        <v>0</v>
      </c>
      <c r="BA215" s="259">
        <f>MAX('MDA1'!K215,'MDA2'!K215,'MDA3'!I215,'MDA3'!L215,V215,AD215)</f>
        <v>76750</v>
      </c>
      <c r="BB215" s="259">
        <f>MAX('MDA1'!L215,'MDA2'!L215,'MDA3'!J215,'MDA3'!M215,AF215)</f>
        <v>0</v>
      </c>
      <c r="BC215" s="259">
        <f t="shared" si="24"/>
        <v>76750</v>
      </c>
      <c r="BD215" s="260">
        <f t="shared" si="25"/>
        <v>62.374853750069349</v>
      </c>
    </row>
    <row r="216" spans="1:56" x14ac:dyDescent="0.2">
      <c r="A216" s="10" t="str">
        <f>IF(COUNTRY_INFO!A216=0," ",COUNTRY_INFO!A216)</f>
        <v>Ethiopia</v>
      </c>
      <c r="B216" s="10" t="str">
        <f>IF(COUNTRY_INFO!B216=0," ",COUNTRY_INFO!B216)</f>
        <v>Beneshangul GumuzAsosa</v>
      </c>
      <c r="C216" s="87" t="str">
        <f>IF(COUNTRY_INFO!C216=0," ",COUNTRY_INFO!C216)</f>
        <v>Asossa</v>
      </c>
      <c r="D216" s="67">
        <f>COUNTRY_INFO!L216</f>
        <v>108693</v>
      </c>
      <c r="E216" s="61"/>
      <c r="F216" s="61"/>
      <c r="G216" s="11">
        <f>MAX('MDA1'!M216,'MDA2'!M216)</f>
        <v>66833</v>
      </c>
      <c r="H216" s="11">
        <f>IF(AND(COUNTRY_INFO!H216&gt;0,COUNTRY_INFO!H216&lt;4),IF(D216&gt;MAX('MDA1'!M216,'MDA2'!M216),MAX('MDA1'!M216,'MDA2'!M216),D216),0)</f>
        <v>66833</v>
      </c>
      <c r="I216" s="73">
        <f>IF(AND(COUNTRY_INFO!H216&gt;0,COUNTRY_INFO!H216&lt;4), IF(G216/D216*100&lt;&gt;0, IF(G216/D216*100&gt;100,100,G216/D216*100), "-"),0)</f>
        <v>61.487860303791408</v>
      </c>
      <c r="J216" s="67">
        <f>COUNTRY_INFO!M216</f>
        <v>108693</v>
      </c>
      <c r="K216" s="61"/>
      <c r="L216" s="61"/>
      <c r="M216" s="11">
        <f>MAX('MDA1'!M216,MAX('MDA3'!I216,'MDA3'!L216)+MAX('MDA3'!J216,'MDA3'!M216))</f>
        <v>68230</v>
      </c>
      <c r="N216" s="11">
        <f>IF(AND(COUNTRY_INFO!I216&gt;0,COUNTRY_INFO!I216&lt;4),IF(J216&gt;MAX('MDA1'!M216,MAX('MDA3'!I216,'MDA3'!L216)+MAX('MDA3'!J216,'MDA3'!M216)),MAX('MDA1'!M216,MAX('MDA3'!I216,'MDA3'!L216)+MAX('MDA3'!J216,'MDA3'!M216)),J216),0)</f>
        <v>68230</v>
      </c>
      <c r="O216" s="73">
        <f>IF(AND(COUNTRY_INFO!I216&gt;0,COUNTRY_INFO!I216&lt;4), IF(M216/J216*100&lt;&gt;0, IF(M216/J216*100&gt;100,100,M216/J216*100), "-"),0)</f>
        <v>62.77313166441261</v>
      </c>
      <c r="P216" s="67">
        <f>COUNTRY_INFO!N216</f>
        <v>0</v>
      </c>
      <c r="Q216" s="61"/>
      <c r="R216" s="61"/>
      <c r="S216" s="11">
        <f>SUM(MAX('MDA2'!J216, 'T1'!L216, MAX(T3_R1!K216, T3_R2!K216)), MAX('MDA1'!K216, 'MDA2'!K216, 'T1'!M216, MAX(T3_R1!L216, T3_R2!L216)), MAX('MDA1'!L216, 'MDA2'!L216, 'T1'!N216, MAX(T3_R1!M216, T3_R2!M216)))</f>
        <v>66833</v>
      </c>
      <c r="T216" s="11">
        <f>IF(AND(COUNTRY_INFO!J216&gt;1,COUNTRY_INFO!J216&lt;4),IF(COUNTRY_INFO!E216&gt;MAX('MDA2'!J216,'T1'!L216,MAX(T3_R1!K216,T3_R2!K216)),MAX('MDA2'!J216,'T1'!L216,MAX(T3_R1!K216,T3_R2!K216)),COUNTRY_INFO!E216),0)</f>
        <v>0</v>
      </c>
      <c r="U216" s="217">
        <f>IF(AND(COUNTRY_INFO!J216&gt;1,COUNTRY_INFO!J216&lt;4), IF(T216/COUNTRY_INFO!E216*100&lt;&gt;0, IF(T216/COUNTRY_INFO!E216*100&gt;100,100,T216/COUNTRY_INFO!E216*100), "-"),0)</f>
        <v>0</v>
      </c>
      <c r="V216" s="11">
        <f>IF(AND(COUNTRY_INFO!J216&gt;1,COUNTRY_INFO!J216&lt;4),IF(COUNTRY_INFO!F216&gt;MAX('MDA1'!K216,'MDA2'!K216,'T1'!M216,MAX(T3_R1!L216,T3_R2!L216)),MAX('MDA1'!K216,'MDA2'!K216,'T1'!M216,MAX(T3_R1!L216,T3_R2!L216)),COUNTRY_INFO!F216),0)</f>
        <v>0</v>
      </c>
      <c r="W216" s="217">
        <f>IF(AND(COUNTRY_INFO!J216&gt;1,COUNTRY_INFO!J216&lt;4), IF(V216/COUNTRY_INFO!F216*100&lt;&gt;0, IF(V216/COUNTRY_INFO!F216*100&gt;100,100,V216/COUNTRY_INFO!F216*100), "-"),0)</f>
        <v>0</v>
      </c>
      <c r="X216" s="11">
        <f t="shared" si="26"/>
        <v>0</v>
      </c>
      <c r="Y216" s="73">
        <f>IF(AND(COUNTRY_INFO!J216&gt;1,COUNTRY_INFO!J216&lt;4), IF(S216/P216*100&lt;&gt;0, IF(X216/P216*100&gt;100,100,X216/P216*100), "-"),0)</f>
        <v>0</v>
      </c>
      <c r="Z216" s="67">
        <f>COUNTRY_INFO!O216</f>
        <v>27759.1</v>
      </c>
      <c r="AA216" s="61"/>
      <c r="AB216" s="61"/>
      <c r="AC216" s="11">
        <f>MAX('T1'!L216,'T2'!J216)+MAX('T1'!M216,'T2'!K216)+MAX('T1'!N216,'T2'!L216)</f>
        <v>27102</v>
      </c>
      <c r="AD216" s="11">
        <f>IF(COUNTRY_INFO!K216=1,IF(COUNTRY_INFO!F216*0.33&gt;MAX('T1'!M216,'T2'!K216),MAX('T1'!M216,'T2'!K216),COUNTRY_INFO!F216*0.33),IF(COUNTRY_INFO!K216=2,IF(COUNTRY_INFO!F216*0.5&gt;MAX('T1'!M216,'T2'!K216),MAX('T1'!M216,'T2'!K216),COUNTRY_INFO!F216*0.5),IF(COUNTRY_INFO!K216=3,IF(COUNTRY_INFO!F216&gt;MAX('T1'!M216,'T2'!K216),MAX('T1'!M216,'T2'!K216),COUNTRY_INFO!F216),0)))</f>
        <v>15874.5</v>
      </c>
      <c r="AE216" s="217">
        <f>IF(AND(COUNTRY_INFO!K216&gt;0,COUNTRY_INFO!K216&lt;4),IF(Z216&gt;0,IF(COUNTRY_INFO!K216=1, AD216/(COUNTRY_INFO!F216*0.33)*100, IF(COUNTRY_INFO!K216=2, AD216/(COUNTRY_INFO!F216*0.5)*100, IF(COUNTRY_INFO!K216=3, AD216/COUNTRY_INFO!F216*100))),"-"),0)</f>
        <v>100</v>
      </c>
      <c r="AF216" s="11">
        <f>IF(COUNTRY_INFO!K216=2,IF(COUNTRY_INFO!G216*0.2&gt;MAX('T1'!N216,'T2'!L216),MAX('T1'!N216,'T2'!L216),COUNTRY_INFO!G216*0.2),IF(COUNTRY_INFO!K216=3,IF(COUNTRY_INFO!G216&gt;MAX('T1'!N216,'T2'!L216),MAX('T1'!N216,'T2'!L216),COUNTRY_INFO!G216),0))</f>
        <v>0</v>
      </c>
      <c r="AG216" s="217">
        <f>IF(AND(COUNTRY_INFO!K216&gt;0,COUNTRY_INFO!K216&lt;4),IF(Z216&gt;0,IF(COUNTRY_INFO!K216=1, 0, IF(COUNTRY_INFO!K216=2, AF216/(COUNTRY_INFO!G216*0.2)*100, IF(COUNTRY_INFO!K216=3, AF216/COUNTRY_INFO!G216*100))),"-"),0)</f>
        <v>0</v>
      </c>
      <c r="AH216" s="11">
        <f t="shared" si="27"/>
        <v>15874.5</v>
      </c>
      <c r="AI216" s="73">
        <f>IF(AND(COUNTRY_INFO!K216&gt;0,COUNTRY_INFO!K216&lt;4), IF(AC216/Z216*100&lt;&gt;0, IF(AH216/Z216*100&gt;100,100,AH216/Z216*100), "-"),0)</f>
        <v>57.186652305009886</v>
      </c>
      <c r="AJ216" s="261"/>
      <c r="AK216" s="260">
        <f>IF(AND(D216&lt;&gt;0, D216&lt;&gt;"Unknown",D216&lt;&gt;"Stopped",D216&lt;&gt;"Not required"),D216/COUNTRY_INFO!D216, 0)</f>
        <v>1</v>
      </c>
      <c r="AL216" s="260">
        <f>IF(AND(J216&lt;&gt;0,J216&lt;&gt;"Unknown",J216&lt;&gt;"Stopped",J216&lt;&gt;"Not required"),J216/COUNTRY_INFO!D216, 0)</f>
        <v>1</v>
      </c>
      <c r="AM216" s="260">
        <f>IF(AND(P216&lt;&gt;0,P216&lt;&gt;"Unknown",P216&lt;&gt;"Not required"),P216/(COUNTRY_INFO!E216+COUNTRY_INFO!F216), 0)</f>
        <v>0</v>
      </c>
      <c r="AN216" s="260">
        <f>IF(AND(Z216&lt;&gt;0,Z216&lt;&gt;"Unknown",Z216&lt;&gt;"Not required"),IF(COUNTRY_INFO!K216=1,1,IF(COUNTRY_INFO!K216=2,0.5*COUNTRY_INFO!F216/(0.5*COUNTRY_INFO!F216+0.2*COUNTRY_INFO!G216),IF(COUNTRY_INFO!K216=3,COUNTRY_INFO!F216/(COUNTRY_INFO!F216+COUNTRY_INFO!G216)))),0)</f>
        <v>0.57186652305009888</v>
      </c>
      <c r="AO216" s="260">
        <f>IF(AND(Z216&lt;&gt;0,Z216&lt;&gt;"Unknown",Z216&lt;&gt;"Not required"),IF(COUNTRY_INFO!K216=1,0,IF(COUNTRY_INFO!K216=2,0.2*COUNTRY_INFO!G216/(0.5*COUNTRY_INFO!F216+0.2*COUNTRY_INFO!G216),IF(COUNTRY_INFO!K216=3,COUNTRY_INFO!G216/(COUNTRY_INFO!F216+COUNTRY_INFO!G216)))),0)</f>
        <v>0.42813347694990117</v>
      </c>
      <c r="AP216" s="259">
        <f>MAX(COUNTRY_INFO!D216*AK216*PROFILE!$G$7,COUNTRY_INFO!D216*AL216*PROFILE!$G$7)</f>
        <v>1.1380463772771424E-2</v>
      </c>
      <c r="AQ216" s="259">
        <f>MAX(COUNTRY_INFO!D216*AK216*PROFILE!$G$8,COUNTRY_INFO!D216*AL216*PROFILE!$G$8,COUNTRY_INFO!D216*AM216*PROFILE!$G$8)</f>
        <v>15919.669862947148</v>
      </c>
      <c r="AR216" s="259">
        <f>MAX(COUNTRY_INFO!D216*AK216*PROFILE!$G$9,COUNTRY_INFO!D216*AL216*PROFILE!$G$9,COUNTRY_INFO!D216*AM216*PROFILE!$G$9,IF(AND(DISTRICT!Z216&lt;&gt;"Unknown",Z216&lt;&gt;"Not required"),COUNTRY_INFO!O216*DISTRICT!AN216,0))</f>
        <v>33060.499906196746</v>
      </c>
      <c r="AS216" s="259">
        <f>MAX(COUNTRY_INFO!D216*AK216*PROFILE!$G$10,COUNTRY_INFO!D216*AL216*PROFILE!$G$10,IF(AND(DISTRICT!Z216&lt;&gt;"Unknown",Z216&lt;&gt;"Not required"),COUNTRY_INFO!O216*DISTRICT!AO216,0))</f>
        <v>59712.818850392337</v>
      </c>
      <c r="AT216" s="259">
        <f t="shared" si="28"/>
        <v>108693</v>
      </c>
      <c r="AU216" s="258" t="str">
        <f t="shared" si="23"/>
        <v>Y</v>
      </c>
      <c r="AV216" s="259">
        <f>MAX('MDA2'!J216,'T1'!L216,'T2'!J216,T3_R1!K216,T3_R2!K216)</f>
        <v>0</v>
      </c>
      <c r="AW216" s="259">
        <f>MAX('MDA1'!K216,'MDA2'!K216,'MDA3'!I216,'MDA3'!L216,'T1'!M216,'T2'!K216,T3_R1!L216,T3_R2!L216)</f>
        <v>27102</v>
      </c>
      <c r="AX216" s="259">
        <f>MAX('MDA1'!L216,'MDA2'!L216,'MDA3'!J216,'MDA3'!M216,'T1'!N216,'T2'!L216,T3_R1!M216,T3_R2!M216)</f>
        <v>43667</v>
      </c>
      <c r="AY216" s="259">
        <f t="shared" si="29"/>
        <v>70769</v>
      </c>
      <c r="AZ216" s="259">
        <f>MAX('MDA2'!J216,T216)</f>
        <v>0</v>
      </c>
      <c r="BA216" s="259">
        <f>MAX('MDA1'!K216,'MDA2'!K216,'MDA3'!I216,'MDA3'!L216,V216,AD216)</f>
        <v>24563</v>
      </c>
      <c r="BB216" s="259">
        <f>MAX('MDA1'!L216,'MDA2'!L216,'MDA3'!J216,'MDA3'!M216,AF216)</f>
        <v>43667</v>
      </c>
      <c r="BC216" s="259">
        <f t="shared" si="24"/>
        <v>68230</v>
      </c>
      <c r="BD216" s="260">
        <f t="shared" si="25"/>
        <v>62.77313166441261</v>
      </c>
    </row>
    <row r="217" spans="1:56" x14ac:dyDescent="0.2">
      <c r="A217" s="10" t="str">
        <f>IF(COUNTRY_INFO!A217=0," ",COUNTRY_INFO!A217)</f>
        <v>Ethiopia</v>
      </c>
      <c r="B217" s="10" t="str">
        <f>IF(COUNTRY_INFO!B217=0," ",COUNTRY_INFO!B217)</f>
        <v>Beneshangul GumuzAsosa</v>
      </c>
      <c r="C217" s="87" t="str">
        <f>IF(COUNTRY_INFO!C217=0," ",COUNTRY_INFO!C217)</f>
        <v>Assosa Town</v>
      </c>
      <c r="D217" s="67">
        <f>COUNTRY_INFO!L217</f>
        <v>0</v>
      </c>
      <c r="E217" s="61"/>
      <c r="F217" s="61"/>
      <c r="G217" s="11">
        <f>MAX('MDA1'!M217,'MDA2'!M217)</f>
        <v>0</v>
      </c>
      <c r="H217" s="11">
        <f>IF(AND(COUNTRY_INFO!H217&gt;0,COUNTRY_INFO!H217&lt;4),IF(D217&gt;MAX('MDA1'!M217,'MDA2'!M217),MAX('MDA1'!M217,'MDA2'!M217),D217),0)</f>
        <v>0</v>
      </c>
      <c r="I217" s="73">
        <f>IF(AND(COUNTRY_INFO!H217&gt;0,COUNTRY_INFO!H217&lt;4), IF(G217/D217*100&lt;&gt;0, IF(G217/D217*100&gt;100,100,G217/D217*100), "-"),0)</f>
        <v>0</v>
      </c>
      <c r="J217" s="67">
        <f>COUNTRY_INFO!M217</f>
        <v>32972</v>
      </c>
      <c r="K217" s="61"/>
      <c r="L217" s="61"/>
      <c r="M217" s="11">
        <f>MAX('MDA1'!M217,MAX('MDA3'!I217,'MDA3'!L217)+MAX('MDA3'!J217,'MDA3'!M217))</f>
        <v>39581</v>
      </c>
      <c r="N217" s="11">
        <f>IF(AND(COUNTRY_INFO!I217&gt;0,COUNTRY_INFO!I217&lt;4),IF(J217&gt;MAX('MDA1'!M217,MAX('MDA3'!I217,'MDA3'!L217)+MAX('MDA3'!J217,'MDA3'!M217)),MAX('MDA1'!M217,MAX('MDA3'!I217,'MDA3'!L217)+MAX('MDA3'!J217,'MDA3'!M217)),J217),0)</f>
        <v>32972</v>
      </c>
      <c r="O217" s="73">
        <f>IF(AND(COUNTRY_INFO!I217&gt;0,COUNTRY_INFO!I217&lt;4), IF(M217/J217*100&lt;&gt;0, IF(M217/J217*100&gt;100,100,M217/J217*100), "-"),0)</f>
        <v>100</v>
      </c>
      <c r="P217" s="67">
        <f>COUNTRY_INFO!N217</f>
        <v>0</v>
      </c>
      <c r="Q217" s="61"/>
      <c r="R217" s="61"/>
      <c r="S217" s="11">
        <f>SUM(MAX('MDA2'!J217, 'T1'!L217, MAX(T3_R1!K217, T3_R2!K217)), MAX('MDA1'!K217, 'MDA2'!K217, 'T1'!M217, MAX(T3_R1!L217, T3_R2!L217)), MAX('MDA1'!L217, 'MDA2'!L217, 'T1'!N217, MAX(T3_R1!M217, T3_R2!M217)))</f>
        <v>0</v>
      </c>
      <c r="T217" s="11">
        <f>IF(AND(COUNTRY_INFO!J217&gt;1,COUNTRY_INFO!J217&lt;4),IF(COUNTRY_INFO!E217&gt;MAX('MDA2'!J217,'T1'!L217,MAX(T3_R1!K217,T3_R2!K217)),MAX('MDA2'!J217,'T1'!L217,MAX(T3_R1!K217,T3_R2!K217)),COUNTRY_INFO!E217),0)</f>
        <v>0</v>
      </c>
      <c r="U217" s="217">
        <f>IF(AND(COUNTRY_INFO!J217&gt;1,COUNTRY_INFO!J217&lt;4), IF(T217/COUNTRY_INFO!E217*100&lt;&gt;0, IF(T217/COUNTRY_INFO!E217*100&gt;100,100,T217/COUNTRY_INFO!E217*100), "-"),0)</f>
        <v>0</v>
      </c>
      <c r="V217" s="11">
        <f>IF(AND(COUNTRY_INFO!J217&gt;1,COUNTRY_INFO!J217&lt;4),IF(COUNTRY_INFO!F217&gt;MAX('MDA1'!K217,'MDA2'!K217,'T1'!M217,MAX(T3_R1!L217,T3_R2!L217)),MAX('MDA1'!K217,'MDA2'!K217,'T1'!M217,MAX(T3_R1!L217,T3_R2!L217)),COUNTRY_INFO!F217),0)</f>
        <v>0</v>
      </c>
      <c r="W217" s="217">
        <f>IF(AND(COUNTRY_INFO!J217&gt;1,COUNTRY_INFO!J217&lt;4), IF(V217/COUNTRY_INFO!F217*100&lt;&gt;0, IF(V217/COUNTRY_INFO!F217*100&gt;100,100,V217/COUNTRY_INFO!F217*100), "-"),0)</f>
        <v>0</v>
      </c>
      <c r="X217" s="11">
        <f t="shared" si="26"/>
        <v>0</v>
      </c>
      <c r="Y217" s="73">
        <f>IF(AND(COUNTRY_INFO!J217&gt;1,COUNTRY_INFO!J217&lt;4), IF(S217/P217*100&lt;&gt;0, IF(X217/P217*100&gt;100,100,X217/P217*100), "-"),0)</f>
        <v>0</v>
      </c>
      <c r="Z217" s="67">
        <f>COUNTRY_INFO!O217</f>
        <v>3178.23</v>
      </c>
      <c r="AA217" s="61"/>
      <c r="AB217" s="61"/>
      <c r="AC217" s="11">
        <f>MAX('T1'!L217,'T2'!J217)+MAX('T1'!M217,'T2'!K217)+MAX('T1'!N217,'T2'!L217)</f>
        <v>0</v>
      </c>
      <c r="AD217" s="11">
        <f>IF(COUNTRY_INFO!K217=1,IF(COUNTRY_INFO!F217*0.33&gt;MAX('T1'!M217,'T2'!K217),MAX('T1'!M217,'T2'!K217),COUNTRY_INFO!F217*0.33),IF(COUNTRY_INFO!K217=2,IF(COUNTRY_INFO!F217*0.5&gt;MAX('T1'!M217,'T2'!K217),MAX('T1'!M217,'T2'!K217),COUNTRY_INFO!F217*0.5),IF(COUNTRY_INFO!K217=3,IF(COUNTRY_INFO!F217&gt;MAX('T1'!M217,'T2'!K217),MAX('T1'!M217,'T2'!K217),COUNTRY_INFO!F217),0)))</f>
        <v>0</v>
      </c>
      <c r="AE217" s="217">
        <f>IF(AND(COUNTRY_INFO!K217&gt;0,COUNTRY_INFO!K217&lt;4),IF(Z217&gt;0,IF(COUNTRY_INFO!K217=1, AD217/(COUNTRY_INFO!F217*0.33)*100, IF(COUNTRY_INFO!K217=2, AD217/(COUNTRY_INFO!F217*0.5)*100, IF(COUNTRY_INFO!K217=3, AD217/COUNTRY_INFO!F217*100))),"-"),0)</f>
        <v>0</v>
      </c>
      <c r="AF217" s="11">
        <f>IF(COUNTRY_INFO!K217=2,IF(COUNTRY_INFO!G217*0.2&gt;MAX('T1'!N217,'T2'!L217),MAX('T1'!N217,'T2'!L217),COUNTRY_INFO!G217*0.2),IF(COUNTRY_INFO!K217=3,IF(COUNTRY_INFO!G217&gt;MAX('T1'!N217,'T2'!L217),MAX('T1'!N217,'T2'!L217),COUNTRY_INFO!G217),0))</f>
        <v>0</v>
      </c>
      <c r="AG217" s="217">
        <f>IF(AND(COUNTRY_INFO!K217&gt;0,COUNTRY_INFO!K217&lt;4),IF(Z217&gt;0,IF(COUNTRY_INFO!K217=1, 0, IF(COUNTRY_INFO!K217=2, AF217/(COUNTRY_INFO!G217*0.2)*100, IF(COUNTRY_INFO!K217=3, AF217/COUNTRY_INFO!G217*100))),"-"),0)</f>
        <v>0</v>
      </c>
      <c r="AH217" s="11">
        <f t="shared" si="27"/>
        <v>0</v>
      </c>
      <c r="AI217" s="73" t="str">
        <f>IF(AND(COUNTRY_INFO!K217&gt;0,COUNTRY_INFO!K217&lt;4), IF(AC217/Z217*100&lt;&gt;0, IF(AH217/Z217*100&gt;100,100,AH217/Z217*100), "-"),0)</f>
        <v>-</v>
      </c>
      <c r="AJ217" s="261"/>
      <c r="AK217" s="260">
        <f>IF(AND(D217&lt;&gt;0, D217&lt;&gt;"Unknown",D217&lt;&gt;"Stopped",D217&lt;&gt;"Not required"),D217/COUNTRY_INFO!D217, 0)</f>
        <v>0</v>
      </c>
      <c r="AL217" s="260">
        <f>IF(AND(J217&lt;&gt;0,J217&lt;&gt;"Unknown",J217&lt;&gt;"Stopped",J217&lt;&gt;"Not required"),J217/COUNTRY_INFO!D217, 0)</f>
        <v>1</v>
      </c>
      <c r="AM217" s="260">
        <f>IF(AND(P217&lt;&gt;0,P217&lt;&gt;"Unknown",P217&lt;&gt;"Not required"),P217/(COUNTRY_INFO!E217+COUNTRY_INFO!F217), 0)</f>
        <v>0</v>
      </c>
      <c r="AN217" s="260">
        <f>IF(AND(Z217&lt;&gt;0,Z217&lt;&gt;"Unknown",Z217&lt;&gt;"Not required"),IF(COUNTRY_INFO!K217=1,1,IF(COUNTRY_INFO!K217=2,0.5*COUNTRY_INFO!F217/(0.5*COUNTRY_INFO!F217+0.2*COUNTRY_INFO!G217),IF(COUNTRY_INFO!K217=3,COUNTRY_INFO!F217/(COUNTRY_INFO!F217+COUNTRY_INFO!G217)))),0)</f>
        <v>1</v>
      </c>
      <c r="AO217" s="260">
        <f>IF(AND(Z217&lt;&gt;0,Z217&lt;&gt;"Unknown",Z217&lt;&gt;"Not required"),IF(COUNTRY_INFO!K217=1,0,IF(COUNTRY_INFO!K217=2,0.2*COUNTRY_INFO!G217/(0.5*COUNTRY_INFO!F217+0.2*COUNTRY_INFO!G217),IF(COUNTRY_INFO!K217=3,COUNTRY_INFO!G217/(COUNTRY_INFO!F217+COUNTRY_INFO!G217)))),0)</f>
        <v>0</v>
      </c>
      <c r="AP217" s="259">
        <f>MAX(COUNTRY_INFO!D217*AK217*PROFILE!$G$7,COUNTRY_INFO!D217*AL217*PROFILE!$G$7)</f>
        <v>3.4522614291244091E-3</v>
      </c>
      <c r="AQ217" s="259">
        <f>MAX(COUNTRY_INFO!D217*AK217*PROFILE!$G$8,COUNTRY_INFO!D217*AL217*PROFILE!$G$8,COUNTRY_INFO!D217*AM217*PROFILE!$G$8)</f>
        <v>4829.2286966142565</v>
      </c>
      <c r="AR217" s="259">
        <f>MAX(COUNTRY_INFO!D217*AK217*PROFILE!$G$9,COUNTRY_INFO!D217*AL217*PROFILE!$G$9,COUNTRY_INFO!D217*AM217*PROFILE!$G$9,IF(AND(DISTRICT!Z217&lt;&gt;"Unknown",Z217&lt;&gt;"Not required"),COUNTRY_INFO!O217*DISTRICT!AN217,0))</f>
        <v>10028.896091810135</v>
      </c>
      <c r="AS217" s="259">
        <f>MAX(COUNTRY_INFO!D217*AK217*PROFILE!$G$10,COUNTRY_INFO!D217*AL217*PROFILE!$G$10,IF(AND(DISTRICT!Z217&lt;&gt;"Unknown",Z217&lt;&gt;"Not required"),COUNTRY_INFO!O217*DISTRICT!AO217,0))</f>
        <v>18113.871759314181</v>
      </c>
      <c r="AT217" s="259">
        <f t="shared" si="28"/>
        <v>32972</v>
      </c>
      <c r="AU217" s="258">
        <f t="shared" si="23"/>
        <v>0</v>
      </c>
      <c r="AV217" s="259">
        <f>MAX('MDA2'!J217,'T1'!L217,'T2'!J217,T3_R1!K217,T3_R2!K217)</f>
        <v>0</v>
      </c>
      <c r="AW217" s="259">
        <f>MAX('MDA1'!K217,'MDA2'!K217,'MDA3'!I217,'MDA3'!L217,'T1'!M217,'T2'!K217,T3_R1!L217,T3_R2!L217)</f>
        <v>14249</v>
      </c>
      <c r="AX217" s="259">
        <f>MAX('MDA1'!L217,'MDA2'!L217,'MDA3'!J217,'MDA3'!M217,'T1'!N217,'T2'!L217,T3_R1!M217,T3_R2!M217)</f>
        <v>25332</v>
      </c>
      <c r="AY217" s="259">
        <f t="shared" si="29"/>
        <v>39581</v>
      </c>
      <c r="AZ217" s="259">
        <f>MAX('MDA2'!J217,T217)</f>
        <v>0</v>
      </c>
      <c r="BA217" s="259">
        <f>MAX('MDA1'!K217,'MDA2'!K217,'MDA3'!I217,'MDA3'!L217,V217,AD217)</f>
        <v>14249</v>
      </c>
      <c r="BB217" s="259">
        <f>MAX('MDA1'!L217,'MDA2'!L217,'MDA3'!J217,'MDA3'!M217,AF217)</f>
        <v>25332</v>
      </c>
      <c r="BC217" s="259">
        <f t="shared" si="24"/>
        <v>32972</v>
      </c>
      <c r="BD217" s="260">
        <f t="shared" si="25"/>
        <v>100</v>
      </c>
    </row>
    <row r="218" spans="1:56" x14ac:dyDescent="0.2">
      <c r="A218" s="10" t="str">
        <f>IF(COUNTRY_INFO!A218=0," ",COUNTRY_INFO!A218)</f>
        <v>Ethiopia</v>
      </c>
      <c r="B218" s="10" t="str">
        <f>IF(COUNTRY_INFO!B218=0," ",COUNTRY_INFO!B218)</f>
        <v>Beneshangul GumuzAsosa</v>
      </c>
      <c r="C218" s="87" t="str">
        <f>IF(COUNTRY_INFO!C218=0," ",COUNTRY_INFO!C218)</f>
        <v>Bambasi</v>
      </c>
      <c r="D218" s="67">
        <f>COUNTRY_INFO!L218</f>
        <v>0</v>
      </c>
      <c r="E218" s="61"/>
      <c r="F218" s="61"/>
      <c r="G218" s="11">
        <f>MAX('MDA1'!M218,'MDA2'!M218)</f>
        <v>0</v>
      </c>
      <c r="H218" s="11">
        <f>IF(AND(COUNTRY_INFO!H218&gt;0,COUNTRY_INFO!H218&lt;4),IF(D218&gt;MAX('MDA1'!M218,'MDA2'!M218),MAX('MDA1'!M218,'MDA2'!M218),D218),0)</f>
        <v>0</v>
      </c>
      <c r="I218" s="73">
        <f>IF(AND(COUNTRY_INFO!H218&gt;0,COUNTRY_INFO!H218&lt;4), IF(G218/D218*100&lt;&gt;0, IF(G218/D218*100&gt;100,100,G218/D218*100), "-"),0)</f>
        <v>0</v>
      </c>
      <c r="J218" s="67">
        <f>COUNTRY_INFO!M218</f>
        <v>66171</v>
      </c>
      <c r="K218" s="61"/>
      <c r="L218" s="61"/>
      <c r="M218" s="11">
        <f>MAX('MDA1'!M218,MAX('MDA3'!I218,'MDA3'!L218)+MAX('MDA3'!J218,'MDA3'!M218))</f>
        <v>50341</v>
      </c>
      <c r="N218" s="11">
        <f>IF(AND(COUNTRY_INFO!I218&gt;0,COUNTRY_INFO!I218&lt;4),IF(J218&gt;MAX('MDA1'!M218,MAX('MDA3'!I218,'MDA3'!L218)+MAX('MDA3'!J218,'MDA3'!M218)),MAX('MDA1'!M218,MAX('MDA3'!I218,'MDA3'!L218)+MAX('MDA3'!J218,'MDA3'!M218)),J218),0)</f>
        <v>50341</v>
      </c>
      <c r="O218" s="73">
        <f>IF(AND(COUNTRY_INFO!I218&gt;0,COUNTRY_INFO!I218&lt;4), IF(M218/J218*100&lt;&gt;0, IF(M218/J218*100&gt;100,100,M218/J218*100), "-"),0)</f>
        <v>76.077133487479415</v>
      </c>
      <c r="P218" s="67">
        <f>COUNTRY_INFO!N218</f>
        <v>29995</v>
      </c>
      <c r="Q218" s="61"/>
      <c r="R218" s="61"/>
      <c r="S218" s="11">
        <f>SUM(MAX('MDA2'!J218, 'T1'!L218, MAX(T3_R1!K218, T3_R2!K218)), MAX('MDA1'!K218, 'MDA2'!K218, 'T1'!M218, MAX(T3_R1!L218, T3_R2!L218)), MAX('MDA1'!L218, 'MDA2'!L218, 'T1'!N218, MAX(T3_R1!M218, T3_R2!M218)))</f>
        <v>27128</v>
      </c>
      <c r="T218" s="11">
        <f>IF(AND(COUNTRY_INFO!J218&gt;1,COUNTRY_INFO!J218&lt;4),IF(COUNTRY_INFO!E218&gt;MAX('MDA2'!J218,'T1'!L218,MAX(T3_R1!K218,T3_R2!K218)),MAX('MDA2'!J218,'T1'!L218,MAX(T3_R1!K218,T3_R2!K218)),COUNTRY_INFO!E218),0)</f>
        <v>0</v>
      </c>
      <c r="U218" s="217" t="str">
        <f>IF(AND(COUNTRY_INFO!J218&gt;1,COUNTRY_INFO!J218&lt;4), IF(T218/COUNTRY_INFO!E218*100&lt;&gt;0, IF(T218/COUNTRY_INFO!E218*100&gt;100,100,T218/COUNTRY_INFO!E218*100), "-"),0)</f>
        <v>-</v>
      </c>
      <c r="V218" s="11">
        <f>IF(AND(COUNTRY_INFO!J218&gt;1,COUNTRY_INFO!J218&lt;4),IF(COUNTRY_INFO!F218&gt;MAX('MDA1'!K218,'MDA2'!K218,'T1'!M218,MAX(T3_R1!L218,T3_R2!L218)),MAX('MDA1'!K218,'MDA2'!K218,'T1'!M218,MAX(T3_R1!L218,T3_R2!L218)),COUNTRY_INFO!F218),0)</f>
        <v>19329</v>
      </c>
      <c r="W218" s="217">
        <f>IF(AND(COUNTRY_INFO!J218&gt;1,COUNTRY_INFO!J218&lt;4), IF(V218/COUNTRY_INFO!F218*100&lt;&gt;0, IF(V218/COUNTRY_INFO!F218*100&gt;100,100,V218/COUNTRY_INFO!F218*100), "-"),0)</f>
        <v>100</v>
      </c>
      <c r="X218" s="11">
        <f t="shared" si="26"/>
        <v>19329</v>
      </c>
      <c r="Y218" s="73">
        <f>IF(AND(COUNTRY_INFO!J218&gt;1,COUNTRY_INFO!J218&lt;4), IF(S218/P218*100&lt;&gt;0, IF(X218/P218*100&gt;100,100,X218/P218*100), "-"),0)</f>
        <v>64.440740123353891</v>
      </c>
      <c r="Z218" s="67">
        <f>COUNTRY_INFO!O218</f>
        <v>0</v>
      </c>
      <c r="AA218" s="61"/>
      <c r="AB218" s="61"/>
      <c r="AC218" s="11">
        <f>MAX('T1'!L218,'T2'!J218)+MAX('T1'!M218,'T2'!K218)+MAX('T1'!N218,'T2'!L218)</f>
        <v>0</v>
      </c>
      <c r="AD218" s="11">
        <f>IF(COUNTRY_INFO!K218=1,IF(COUNTRY_INFO!F218*0.33&gt;MAX('T1'!M218,'T2'!K218),MAX('T1'!M218,'T2'!K218),COUNTRY_INFO!F218*0.33),IF(COUNTRY_INFO!K218=2,IF(COUNTRY_INFO!F218*0.5&gt;MAX('T1'!M218,'T2'!K218),MAX('T1'!M218,'T2'!K218),COUNTRY_INFO!F218*0.5),IF(COUNTRY_INFO!K218=3,IF(COUNTRY_INFO!F218&gt;MAX('T1'!M218,'T2'!K218),MAX('T1'!M218,'T2'!K218),COUNTRY_INFO!F218),0)))</f>
        <v>0</v>
      </c>
      <c r="AE218" s="217">
        <f>IF(AND(COUNTRY_INFO!K218&gt;0,COUNTRY_INFO!K218&lt;4),IF(Z218&gt;0,IF(COUNTRY_INFO!K218=1, AD218/(COUNTRY_INFO!F218*0.33)*100, IF(COUNTRY_INFO!K218=2, AD218/(COUNTRY_INFO!F218*0.5)*100, IF(COUNTRY_INFO!K218=3, AD218/COUNTRY_INFO!F218*100))),"-"),0)</f>
        <v>0</v>
      </c>
      <c r="AF218" s="11">
        <f>IF(COUNTRY_INFO!K218=2,IF(COUNTRY_INFO!G218*0.2&gt;MAX('T1'!N218,'T2'!L218),MAX('T1'!N218,'T2'!L218),COUNTRY_INFO!G218*0.2),IF(COUNTRY_INFO!K218=3,IF(COUNTRY_INFO!G218&gt;MAX('T1'!N218,'T2'!L218),MAX('T1'!N218,'T2'!L218),COUNTRY_INFO!G218),0))</f>
        <v>0</v>
      </c>
      <c r="AG218" s="217">
        <f>IF(AND(COUNTRY_INFO!K218&gt;0,COUNTRY_INFO!K218&lt;4),IF(Z218&gt;0,IF(COUNTRY_INFO!K218=1, 0, IF(COUNTRY_INFO!K218=2, AF218/(COUNTRY_INFO!G218*0.2)*100, IF(COUNTRY_INFO!K218=3, AF218/COUNTRY_INFO!G218*100))),"-"),0)</f>
        <v>0</v>
      </c>
      <c r="AH218" s="11">
        <f t="shared" si="27"/>
        <v>0</v>
      </c>
      <c r="AI218" s="73">
        <f>IF(AND(COUNTRY_INFO!K218&gt;0,COUNTRY_INFO!K218&lt;4), IF(AC218/Z218*100&lt;&gt;0, IF(AH218/Z218*100&gt;100,100,AH218/Z218*100), "-"),0)</f>
        <v>0</v>
      </c>
      <c r="AJ218" s="261"/>
      <c r="AK218" s="260">
        <f>IF(AND(D218&lt;&gt;0, D218&lt;&gt;"Unknown",D218&lt;&gt;"Stopped",D218&lt;&gt;"Not required"),D218/COUNTRY_INFO!D218, 0)</f>
        <v>0</v>
      </c>
      <c r="AL218" s="260">
        <f>IF(AND(J218&lt;&gt;0,J218&lt;&gt;"Unknown",J218&lt;&gt;"Stopped",J218&lt;&gt;"Not required"),J218/COUNTRY_INFO!D218, 0)</f>
        <v>1</v>
      </c>
      <c r="AM218" s="260">
        <f>IF(AND(P218&lt;&gt;0,P218&lt;&gt;"Unknown",P218&lt;&gt;"Not required"),P218/(COUNTRY_INFO!E218+COUNTRY_INFO!F218), 0)</f>
        <v>1</v>
      </c>
      <c r="AN218" s="260">
        <f>IF(AND(Z218&lt;&gt;0,Z218&lt;&gt;"Unknown",Z218&lt;&gt;"Not required"),IF(COUNTRY_INFO!K218=1,1,IF(COUNTRY_INFO!K218=2,0.5*COUNTRY_INFO!F218/(0.5*COUNTRY_INFO!F218+0.2*COUNTRY_INFO!G218),IF(COUNTRY_INFO!K218=3,COUNTRY_INFO!F218/(COUNTRY_INFO!F218+COUNTRY_INFO!G218)))),0)</f>
        <v>0</v>
      </c>
      <c r="AO218" s="260">
        <f>IF(AND(Z218&lt;&gt;0,Z218&lt;&gt;"Unknown",Z218&lt;&gt;"Not required"),IF(COUNTRY_INFO!K218=1,0,IF(COUNTRY_INFO!K218=2,0.2*COUNTRY_INFO!G218/(0.5*COUNTRY_INFO!F218+0.2*COUNTRY_INFO!G218),IF(COUNTRY_INFO!K218=3,COUNTRY_INFO!G218/(COUNTRY_INFO!F218+COUNTRY_INFO!G218)))),0)</f>
        <v>0</v>
      </c>
      <c r="AP218" s="259">
        <f>MAX(COUNTRY_INFO!D218*AK218*PROFILE!$G$7,COUNTRY_INFO!D218*AL218*PROFILE!$G$7)</f>
        <v>6.9282903987198611E-3</v>
      </c>
      <c r="AQ218" s="259">
        <f>MAX(COUNTRY_INFO!D218*AK218*PROFILE!$G$8,COUNTRY_INFO!D218*AL218*PROFILE!$G$8,COUNTRY_INFO!D218*AM218*PROFILE!$G$8)</f>
        <v>9691.7048430080667</v>
      </c>
      <c r="AR218" s="259">
        <f>MAX(COUNTRY_INFO!D218*AK218*PROFILE!$G$9,COUNTRY_INFO!D218*AL218*PROFILE!$G$9,COUNTRY_INFO!D218*AM218*PROFILE!$G$9,IF(AND(DISTRICT!Z218&lt;&gt;"Unknown",Z218&lt;&gt;"Not required"),COUNTRY_INFO!O218*DISTRICT!AN218,0))</f>
        <v>20126.83741632805</v>
      </c>
      <c r="AS218" s="259">
        <f>MAX(COUNTRY_INFO!D218*AK218*PROFILE!$G$10,COUNTRY_INFO!D218*AL218*PROFILE!$G$10,IF(AND(DISTRICT!Z218&lt;&gt;"Unknown",Z218&lt;&gt;"Not required"),COUNTRY_INFO!O218*DISTRICT!AO218,0))</f>
        <v>36352.450812373485</v>
      </c>
      <c r="AT218" s="259">
        <f t="shared" si="28"/>
        <v>66171</v>
      </c>
      <c r="AU218" s="258" t="str">
        <f t="shared" si="23"/>
        <v>Y</v>
      </c>
      <c r="AV218" s="259">
        <f>MAX('MDA2'!J218,'T1'!L218,'T2'!J218,T3_R1!K218,T3_R2!K218)</f>
        <v>0</v>
      </c>
      <c r="AW218" s="259">
        <f>MAX('MDA1'!K218,'MDA2'!K218,'MDA3'!I218,'MDA3'!L218,'T1'!M218,'T2'!K218,T3_R1!L218,T3_R2!L218)</f>
        <v>22017</v>
      </c>
      <c r="AX218" s="259">
        <f>MAX('MDA1'!L218,'MDA2'!L218,'MDA3'!J218,'MDA3'!M218,'T1'!N218,'T2'!L218,T3_R1!M218,T3_R2!M218)</f>
        <v>32218</v>
      </c>
      <c r="AY218" s="259">
        <f t="shared" si="29"/>
        <v>54235</v>
      </c>
      <c r="AZ218" s="259">
        <f>MAX('MDA2'!J218,T218)</f>
        <v>0</v>
      </c>
      <c r="BA218" s="259">
        <f>MAX('MDA1'!K218,'MDA2'!K218,'MDA3'!I218,'MDA3'!L218,V218,AD218)</f>
        <v>19329</v>
      </c>
      <c r="BB218" s="259">
        <f>MAX('MDA1'!L218,'MDA2'!L218,'MDA3'!J218,'MDA3'!M218,AF218)</f>
        <v>32218</v>
      </c>
      <c r="BC218" s="259">
        <f t="shared" si="24"/>
        <v>51547</v>
      </c>
      <c r="BD218" s="260">
        <f t="shared" si="25"/>
        <v>77.899684151667643</v>
      </c>
    </row>
    <row r="219" spans="1:56" x14ac:dyDescent="0.2">
      <c r="A219" s="10" t="str">
        <f>IF(COUNTRY_INFO!A219=0," ",COUNTRY_INFO!A219)</f>
        <v>Ethiopia</v>
      </c>
      <c r="B219" s="10" t="str">
        <f>IF(COUNTRY_INFO!B219=0," ",COUNTRY_INFO!B219)</f>
        <v>Beneshangul GumuzAsosa</v>
      </c>
      <c r="C219" s="87" t="str">
        <f>IF(COUNTRY_INFO!C219=0," ",COUNTRY_INFO!C219)</f>
        <v>Homosha</v>
      </c>
      <c r="D219" s="67">
        <f>COUNTRY_INFO!L219</f>
        <v>29548</v>
      </c>
      <c r="E219" s="61"/>
      <c r="F219" s="61"/>
      <c r="G219" s="11">
        <f>MAX('MDA1'!M219,'MDA2'!M219)</f>
        <v>16263</v>
      </c>
      <c r="H219" s="11">
        <f>IF(AND(COUNTRY_INFO!H219&gt;0,COUNTRY_INFO!H219&lt;4),IF(D219&gt;MAX('MDA1'!M219,'MDA2'!M219),MAX('MDA1'!M219,'MDA2'!M219),D219),0)</f>
        <v>16263</v>
      </c>
      <c r="I219" s="73">
        <f>IF(AND(COUNTRY_INFO!H219&gt;0,COUNTRY_INFO!H219&lt;4), IF(G219/D219*100&lt;&gt;0, IF(G219/D219*100&gt;100,100,G219/D219*100), "-"),0)</f>
        <v>55.039258156220384</v>
      </c>
      <c r="J219" s="67">
        <f>COUNTRY_INFO!M219</f>
        <v>29548</v>
      </c>
      <c r="K219" s="61"/>
      <c r="L219" s="61"/>
      <c r="M219" s="11">
        <f>MAX('MDA1'!M219,MAX('MDA3'!I219,'MDA3'!L219)+MAX('MDA3'!J219,'MDA3'!M219))</f>
        <v>16838</v>
      </c>
      <c r="N219" s="11">
        <f>IF(AND(COUNTRY_INFO!I219&gt;0,COUNTRY_INFO!I219&lt;4),IF(J219&gt;MAX('MDA1'!M219,MAX('MDA3'!I219,'MDA3'!L219)+MAX('MDA3'!J219,'MDA3'!M219)),MAX('MDA1'!M219,MAX('MDA3'!I219,'MDA3'!L219)+MAX('MDA3'!J219,'MDA3'!M219)),J219),0)</f>
        <v>16838</v>
      </c>
      <c r="O219" s="73">
        <f>IF(AND(COUNTRY_INFO!I219&gt;0,COUNTRY_INFO!I219&lt;4), IF(M219/J219*100&lt;&gt;0, IF(M219/J219*100&gt;100,100,M219/J219*100), "-"),0)</f>
        <v>56.985244348179229</v>
      </c>
      <c r="P219" s="67">
        <f>COUNTRY_INFO!N219</f>
        <v>0</v>
      </c>
      <c r="Q219" s="61"/>
      <c r="R219" s="61"/>
      <c r="S219" s="11">
        <f>SUM(MAX('MDA2'!J219, 'T1'!L219, MAX(T3_R1!K219, T3_R2!K219)), MAX('MDA1'!K219, 'MDA2'!K219, 'T1'!M219, MAX(T3_R1!L219, T3_R2!L219)), MAX('MDA1'!L219, 'MDA2'!L219, 'T1'!N219, MAX(T3_R1!M219, T3_R2!M219)))</f>
        <v>16263</v>
      </c>
      <c r="T219" s="11">
        <f>IF(AND(COUNTRY_INFO!J219&gt;1,COUNTRY_INFO!J219&lt;4),IF(COUNTRY_INFO!E219&gt;MAX('MDA2'!J219,'T1'!L219,MAX(T3_R1!K219,T3_R2!K219)),MAX('MDA2'!J219,'T1'!L219,MAX(T3_R1!K219,T3_R2!K219)),COUNTRY_INFO!E219),0)</f>
        <v>0</v>
      </c>
      <c r="U219" s="217">
        <f>IF(AND(COUNTRY_INFO!J219&gt;1,COUNTRY_INFO!J219&lt;4), IF(T219/COUNTRY_INFO!E219*100&lt;&gt;0, IF(T219/COUNTRY_INFO!E219*100&gt;100,100,T219/COUNTRY_INFO!E219*100), "-"),0)</f>
        <v>0</v>
      </c>
      <c r="V219" s="11">
        <f>IF(AND(COUNTRY_INFO!J219&gt;1,COUNTRY_INFO!J219&lt;4),IF(COUNTRY_INFO!F219&gt;MAX('MDA1'!K219,'MDA2'!K219,'T1'!M219,MAX(T3_R1!L219,T3_R2!L219)),MAX('MDA1'!K219,'MDA2'!K219,'T1'!M219,MAX(T3_R1!L219,T3_R2!L219)),COUNTRY_INFO!F219),0)</f>
        <v>0</v>
      </c>
      <c r="W219" s="217">
        <f>IF(AND(COUNTRY_INFO!J219&gt;1,COUNTRY_INFO!J219&lt;4), IF(V219/COUNTRY_INFO!F219*100&lt;&gt;0, IF(V219/COUNTRY_INFO!F219*100&gt;100,100,V219/COUNTRY_INFO!F219*100), "-"),0)</f>
        <v>0</v>
      </c>
      <c r="X219" s="11">
        <f t="shared" si="26"/>
        <v>0</v>
      </c>
      <c r="Y219" s="73">
        <f>IF(AND(COUNTRY_INFO!J219&gt;1,COUNTRY_INFO!J219&lt;4), IF(S219/P219*100&lt;&gt;0, IF(X219/P219*100&gt;100,100,X219/P219*100), "-"),0)</f>
        <v>0</v>
      </c>
      <c r="Z219" s="67">
        <f>COUNTRY_INFO!O219</f>
        <v>2848.23</v>
      </c>
      <c r="AA219" s="61"/>
      <c r="AB219" s="61"/>
      <c r="AC219" s="11">
        <f>MAX('T1'!L219,'T2'!J219)+MAX('T1'!M219,'T2'!K219)+MAX('T1'!N219,'T2'!L219)</f>
        <v>0</v>
      </c>
      <c r="AD219" s="11">
        <f>IF(COUNTRY_INFO!K219=1,IF(COUNTRY_INFO!F219*0.33&gt;MAX('T1'!M219,'T2'!K219),MAX('T1'!M219,'T2'!K219),COUNTRY_INFO!F219*0.33),IF(COUNTRY_INFO!K219=2,IF(COUNTRY_INFO!F219*0.5&gt;MAX('T1'!M219,'T2'!K219),MAX('T1'!M219,'T2'!K219),COUNTRY_INFO!F219*0.5),IF(COUNTRY_INFO!K219=3,IF(COUNTRY_INFO!F219&gt;MAX('T1'!M219,'T2'!K219),MAX('T1'!M219,'T2'!K219),COUNTRY_INFO!F219),0)))</f>
        <v>0</v>
      </c>
      <c r="AE219" s="217">
        <f>IF(AND(COUNTRY_INFO!K219&gt;0,COUNTRY_INFO!K219&lt;4),IF(Z219&gt;0,IF(COUNTRY_INFO!K219=1, AD219/(COUNTRY_INFO!F219*0.33)*100, IF(COUNTRY_INFO!K219=2, AD219/(COUNTRY_INFO!F219*0.5)*100, IF(COUNTRY_INFO!K219=3, AD219/COUNTRY_INFO!F219*100))),"-"),0)</f>
        <v>0</v>
      </c>
      <c r="AF219" s="11">
        <f>IF(COUNTRY_INFO!K219=2,IF(COUNTRY_INFO!G219*0.2&gt;MAX('T1'!N219,'T2'!L219),MAX('T1'!N219,'T2'!L219),COUNTRY_INFO!G219*0.2),IF(COUNTRY_INFO!K219=3,IF(COUNTRY_INFO!G219&gt;MAX('T1'!N219,'T2'!L219),MAX('T1'!N219,'T2'!L219),COUNTRY_INFO!G219),0))</f>
        <v>0</v>
      </c>
      <c r="AG219" s="217">
        <f>IF(AND(COUNTRY_INFO!K219&gt;0,COUNTRY_INFO!K219&lt;4),IF(Z219&gt;0,IF(COUNTRY_INFO!K219=1, 0, IF(COUNTRY_INFO!K219=2, AF219/(COUNTRY_INFO!G219*0.2)*100, IF(COUNTRY_INFO!K219=3, AF219/COUNTRY_INFO!G219*100))),"-"),0)</f>
        <v>0</v>
      </c>
      <c r="AH219" s="11">
        <f t="shared" si="27"/>
        <v>0</v>
      </c>
      <c r="AI219" s="73" t="str">
        <f>IF(AND(COUNTRY_INFO!K219&gt;0,COUNTRY_INFO!K219&lt;4), IF(AC219/Z219*100&lt;&gt;0, IF(AH219/Z219*100&gt;100,100,AH219/Z219*100), "-"),0)</f>
        <v>-</v>
      </c>
      <c r="AJ219" s="261"/>
      <c r="AK219" s="260">
        <f>IF(AND(D219&lt;&gt;0, D219&lt;&gt;"Unknown",D219&lt;&gt;"Stopped",D219&lt;&gt;"Not required"),D219/COUNTRY_INFO!D219, 0)</f>
        <v>1</v>
      </c>
      <c r="AL219" s="260">
        <f>IF(AND(J219&lt;&gt;0,J219&lt;&gt;"Unknown",J219&lt;&gt;"Stopped",J219&lt;&gt;"Not required"),J219/COUNTRY_INFO!D219, 0)</f>
        <v>1</v>
      </c>
      <c r="AM219" s="260">
        <f>IF(AND(P219&lt;&gt;0,P219&lt;&gt;"Unknown",P219&lt;&gt;"Not required"),P219/(COUNTRY_INFO!E219+COUNTRY_INFO!F219), 0)</f>
        <v>0</v>
      </c>
      <c r="AN219" s="260">
        <f>IF(AND(Z219&lt;&gt;0,Z219&lt;&gt;"Unknown",Z219&lt;&gt;"Not required"),IF(COUNTRY_INFO!K219=1,1,IF(COUNTRY_INFO!K219=2,0.5*COUNTRY_INFO!F219/(0.5*COUNTRY_INFO!F219+0.2*COUNTRY_INFO!G219),IF(COUNTRY_INFO!K219=3,COUNTRY_INFO!F219/(COUNTRY_INFO!F219+COUNTRY_INFO!G219)))),0)</f>
        <v>1</v>
      </c>
      <c r="AO219" s="260">
        <f>IF(AND(Z219&lt;&gt;0,Z219&lt;&gt;"Unknown",Z219&lt;&gt;"Not required"),IF(COUNTRY_INFO!K219=1,0,IF(COUNTRY_INFO!K219=2,0.2*COUNTRY_INFO!G219/(0.5*COUNTRY_INFO!F219+0.2*COUNTRY_INFO!G219),IF(COUNTRY_INFO!K219=3,COUNTRY_INFO!G219/(COUNTRY_INFO!F219+COUNTRY_INFO!G219)))),0)</f>
        <v>0</v>
      </c>
      <c r="AP219" s="259">
        <f>MAX(COUNTRY_INFO!D219*AK219*PROFILE!$G$7,COUNTRY_INFO!D219*AL219*PROFILE!$G$7)</f>
        <v>3.0937589684510505E-3</v>
      </c>
      <c r="AQ219" s="259">
        <f>MAX(COUNTRY_INFO!D219*AK219*PROFILE!$G$8,COUNTRY_INFO!D219*AL219*PROFILE!$G$8,COUNTRY_INFO!D219*AM219*PROFILE!$G$8)</f>
        <v>4327.7341237279525</v>
      </c>
      <c r="AR219" s="259">
        <f>MAX(COUNTRY_INFO!D219*AK219*PROFILE!$G$9,COUNTRY_INFO!D219*AL219*PROFILE!$G$9,COUNTRY_INFO!D219*AM219*PROFILE!$G$9,IF(AND(DISTRICT!Z219&lt;&gt;"Unknown",Z219&lt;&gt;"Not required"),COUNTRY_INFO!O219*DISTRICT!AN219,0))</f>
        <v>8987.4384847994024</v>
      </c>
      <c r="AS219" s="259">
        <f>MAX(COUNTRY_INFO!D219*AK219*PROFILE!$G$10,COUNTRY_INFO!D219*AL219*PROFILE!$G$10,IF(AND(DISTRICT!Z219&lt;&gt;"Unknown",Z219&lt;&gt;"Not required"),COUNTRY_INFO!O219*DISTRICT!AO219,0))</f>
        <v>16232.824297713678</v>
      </c>
      <c r="AT219" s="259">
        <f t="shared" si="28"/>
        <v>29548</v>
      </c>
      <c r="AU219" s="258">
        <f t="shared" si="23"/>
        <v>0</v>
      </c>
      <c r="AV219" s="259">
        <f>MAX('MDA2'!J219,'T1'!L219,'T2'!J219,T3_R1!K219,T3_R2!K219)</f>
        <v>0</v>
      </c>
      <c r="AW219" s="259">
        <f>MAX('MDA1'!K219,'MDA2'!K219,'MDA3'!I219,'MDA3'!L219,'T1'!M219,'T2'!K219,T3_R1!L219,T3_R2!L219)</f>
        <v>6062</v>
      </c>
      <c r="AX219" s="259">
        <f>MAX('MDA1'!L219,'MDA2'!L219,'MDA3'!J219,'MDA3'!M219,'T1'!N219,'T2'!L219,T3_R1!M219,T3_R2!M219)</f>
        <v>10776</v>
      </c>
      <c r="AY219" s="259">
        <f t="shared" si="29"/>
        <v>16838</v>
      </c>
      <c r="AZ219" s="259">
        <f>MAX('MDA2'!J219,T219)</f>
        <v>0</v>
      </c>
      <c r="BA219" s="259">
        <f>MAX('MDA1'!K219,'MDA2'!K219,'MDA3'!I219,'MDA3'!L219,V219,AD219)</f>
        <v>6062</v>
      </c>
      <c r="BB219" s="259">
        <f>MAX('MDA1'!L219,'MDA2'!L219,'MDA3'!J219,'MDA3'!M219,AF219)</f>
        <v>10776</v>
      </c>
      <c r="BC219" s="259">
        <f t="shared" si="24"/>
        <v>16838</v>
      </c>
      <c r="BD219" s="260">
        <f t="shared" si="25"/>
        <v>56.985244348179229</v>
      </c>
    </row>
    <row r="220" spans="1:56" x14ac:dyDescent="0.2">
      <c r="A220" s="10" t="str">
        <f>IF(COUNTRY_INFO!A220=0," ",COUNTRY_INFO!A220)</f>
        <v>Ethiopia</v>
      </c>
      <c r="B220" s="10" t="str">
        <f>IF(COUNTRY_INFO!B220=0," ",COUNTRY_INFO!B220)</f>
        <v>Beneshangul GumuzAsosa</v>
      </c>
      <c r="C220" s="87" t="str">
        <f>IF(COUNTRY_INFO!C220=0," ",COUNTRY_INFO!C220)</f>
        <v>Kurmuke</v>
      </c>
      <c r="D220" s="67">
        <f>COUNTRY_INFO!L220</f>
        <v>0</v>
      </c>
      <c r="E220" s="61"/>
      <c r="F220" s="61"/>
      <c r="G220" s="11">
        <f>MAX('MDA1'!M220,'MDA2'!M220)</f>
        <v>0</v>
      </c>
      <c r="H220" s="11">
        <f>IF(AND(COUNTRY_INFO!H220&gt;0,COUNTRY_INFO!H220&lt;4),IF(D220&gt;MAX('MDA1'!M220,'MDA2'!M220),MAX('MDA1'!M220,'MDA2'!M220),D220),0)</f>
        <v>0</v>
      </c>
      <c r="I220" s="73">
        <f>IF(AND(COUNTRY_INFO!H220&gt;0,COUNTRY_INFO!H220&lt;4), IF(G220/D220*100&lt;&gt;0, IF(G220/D220*100&gt;100,100,G220/D220*100), "-"),0)</f>
        <v>0</v>
      </c>
      <c r="J220" s="67">
        <f>COUNTRY_INFO!M220</f>
        <v>22740</v>
      </c>
      <c r="K220" s="61"/>
      <c r="L220" s="61"/>
      <c r="M220" s="11">
        <f>MAX('MDA1'!M220,MAX('MDA3'!I220,'MDA3'!L220)+MAX('MDA3'!J220,'MDA3'!M220))</f>
        <v>18109</v>
      </c>
      <c r="N220" s="11">
        <f>IF(AND(COUNTRY_INFO!I220&gt;0,COUNTRY_INFO!I220&lt;4),IF(J220&gt;MAX('MDA1'!M220,MAX('MDA3'!I220,'MDA3'!L220)+MAX('MDA3'!J220,'MDA3'!M220)),MAX('MDA1'!M220,MAX('MDA3'!I220,'MDA3'!L220)+MAX('MDA3'!J220,'MDA3'!M220)),J220),0)</f>
        <v>18109</v>
      </c>
      <c r="O220" s="73">
        <f>IF(AND(COUNTRY_INFO!I220&gt;0,COUNTRY_INFO!I220&lt;4), IF(M220/J220*100&lt;&gt;0, IF(M220/J220*100&gt;100,100,M220/J220*100), "-"),0)</f>
        <v>79.635004397537372</v>
      </c>
      <c r="P220" s="67">
        <f>COUNTRY_INFO!N220</f>
        <v>0</v>
      </c>
      <c r="Q220" s="61"/>
      <c r="R220" s="61"/>
      <c r="S220" s="11">
        <f>SUM(MAX('MDA2'!J220, 'T1'!L220, MAX(T3_R1!K220, T3_R2!K220)), MAX('MDA1'!K220, 'MDA2'!K220, 'T1'!M220, MAX(T3_R1!L220, T3_R2!L220)), MAX('MDA1'!L220, 'MDA2'!L220, 'T1'!N220, MAX(T3_R1!M220, T3_R2!M220)))</f>
        <v>0</v>
      </c>
      <c r="T220" s="11">
        <f>IF(AND(COUNTRY_INFO!J220&gt;1,COUNTRY_INFO!J220&lt;4),IF(COUNTRY_INFO!E220&gt;MAX('MDA2'!J220,'T1'!L220,MAX(T3_R1!K220,T3_R2!K220)),MAX('MDA2'!J220,'T1'!L220,MAX(T3_R1!K220,T3_R2!K220)),COUNTRY_INFO!E220),0)</f>
        <v>0</v>
      </c>
      <c r="U220" s="217">
        <f>IF(AND(COUNTRY_INFO!J220&gt;1,COUNTRY_INFO!J220&lt;4), IF(T220/COUNTRY_INFO!E220*100&lt;&gt;0, IF(T220/COUNTRY_INFO!E220*100&gt;100,100,T220/COUNTRY_INFO!E220*100), "-"),0)</f>
        <v>0</v>
      </c>
      <c r="V220" s="11">
        <f>IF(AND(COUNTRY_INFO!J220&gt;1,COUNTRY_INFO!J220&lt;4),IF(COUNTRY_INFO!F220&gt;MAX('MDA1'!K220,'MDA2'!K220,'T1'!M220,MAX(T3_R1!L220,T3_R2!L220)),MAX('MDA1'!K220,'MDA2'!K220,'T1'!M220,MAX(T3_R1!L220,T3_R2!L220)),COUNTRY_INFO!F220),0)</f>
        <v>0</v>
      </c>
      <c r="W220" s="217">
        <f>IF(AND(COUNTRY_INFO!J220&gt;1,COUNTRY_INFO!J220&lt;4), IF(V220/COUNTRY_INFO!F220*100&lt;&gt;0, IF(V220/COUNTRY_INFO!F220*100&gt;100,100,V220/COUNTRY_INFO!F220*100), "-"),0)</f>
        <v>0</v>
      </c>
      <c r="X220" s="11">
        <f t="shared" si="26"/>
        <v>0</v>
      </c>
      <c r="Y220" s="73">
        <f>IF(AND(COUNTRY_INFO!J220&gt;1,COUNTRY_INFO!J220&lt;4), IF(S220/P220*100&lt;&gt;0, IF(X220/P220*100&gt;100,100,X220/P220*100), "-"),0)</f>
        <v>0</v>
      </c>
      <c r="Z220" s="67">
        <f>COUNTRY_INFO!O220</f>
        <v>2191.86</v>
      </c>
      <c r="AA220" s="61"/>
      <c r="AB220" s="61"/>
      <c r="AC220" s="11">
        <f>MAX('T1'!L220,'T2'!J220)+MAX('T1'!M220,'T2'!K220)+MAX('T1'!N220,'T2'!L220)</f>
        <v>0</v>
      </c>
      <c r="AD220" s="11">
        <f>IF(COUNTRY_INFO!K220=1,IF(COUNTRY_INFO!F220*0.33&gt;MAX('T1'!M220,'T2'!K220),MAX('T1'!M220,'T2'!K220),COUNTRY_INFO!F220*0.33),IF(COUNTRY_INFO!K220=2,IF(COUNTRY_INFO!F220*0.5&gt;MAX('T1'!M220,'T2'!K220),MAX('T1'!M220,'T2'!K220),COUNTRY_INFO!F220*0.5),IF(COUNTRY_INFO!K220=3,IF(COUNTRY_INFO!F220&gt;MAX('T1'!M220,'T2'!K220),MAX('T1'!M220,'T2'!K220),COUNTRY_INFO!F220),0)))</f>
        <v>0</v>
      </c>
      <c r="AE220" s="217">
        <f>IF(AND(COUNTRY_INFO!K220&gt;0,COUNTRY_INFO!K220&lt;4),IF(Z220&gt;0,IF(COUNTRY_INFO!K220=1, AD220/(COUNTRY_INFO!F220*0.33)*100, IF(COUNTRY_INFO!K220=2, AD220/(COUNTRY_INFO!F220*0.5)*100, IF(COUNTRY_INFO!K220=3, AD220/COUNTRY_INFO!F220*100))),"-"),0)</f>
        <v>0</v>
      </c>
      <c r="AF220" s="11">
        <f>IF(COUNTRY_INFO!K220=2,IF(COUNTRY_INFO!G220*0.2&gt;MAX('T1'!N220,'T2'!L220),MAX('T1'!N220,'T2'!L220),COUNTRY_INFO!G220*0.2),IF(COUNTRY_INFO!K220=3,IF(COUNTRY_INFO!G220&gt;MAX('T1'!N220,'T2'!L220),MAX('T1'!N220,'T2'!L220),COUNTRY_INFO!G220),0))</f>
        <v>0</v>
      </c>
      <c r="AG220" s="217">
        <f>IF(AND(COUNTRY_INFO!K220&gt;0,COUNTRY_INFO!K220&lt;4),IF(Z220&gt;0,IF(COUNTRY_INFO!K220=1, 0, IF(COUNTRY_INFO!K220=2, AF220/(COUNTRY_INFO!G220*0.2)*100, IF(COUNTRY_INFO!K220=3, AF220/COUNTRY_INFO!G220*100))),"-"),0)</f>
        <v>0</v>
      </c>
      <c r="AH220" s="11">
        <f t="shared" si="27"/>
        <v>0</v>
      </c>
      <c r="AI220" s="73" t="str">
        <f>IF(AND(COUNTRY_INFO!K220&gt;0,COUNTRY_INFO!K220&lt;4), IF(AC220/Z220*100&lt;&gt;0, IF(AH220/Z220*100&gt;100,100,AH220/Z220*100), "-"),0)</f>
        <v>-</v>
      </c>
      <c r="AJ220" s="261"/>
      <c r="AK220" s="260">
        <f>IF(AND(D220&lt;&gt;0, D220&lt;&gt;"Unknown",D220&lt;&gt;"Stopped",D220&lt;&gt;"Not required"),D220/COUNTRY_INFO!D220, 0)</f>
        <v>0</v>
      </c>
      <c r="AL220" s="260">
        <f>IF(AND(J220&lt;&gt;0,J220&lt;&gt;"Unknown",J220&lt;&gt;"Stopped",J220&lt;&gt;"Not required"),J220/COUNTRY_INFO!D220, 0)</f>
        <v>1</v>
      </c>
      <c r="AM220" s="260">
        <f>IF(AND(P220&lt;&gt;0,P220&lt;&gt;"Unknown",P220&lt;&gt;"Not required"),P220/(COUNTRY_INFO!E220+COUNTRY_INFO!F220), 0)</f>
        <v>0</v>
      </c>
      <c r="AN220" s="260">
        <f>IF(AND(Z220&lt;&gt;0,Z220&lt;&gt;"Unknown",Z220&lt;&gt;"Not required"),IF(COUNTRY_INFO!K220=1,1,IF(COUNTRY_INFO!K220=2,0.5*COUNTRY_INFO!F220/(0.5*COUNTRY_INFO!F220+0.2*COUNTRY_INFO!G220),IF(COUNTRY_INFO!K220=3,COUNTRY_INFO!F220/(COUNTRY_INFO!F220+COUNTRY_INFO!G220)))),0)</f>
        <v>1</v>
      </c>
      <c r="AO220" s="260">
        <f>IF(AND(Z220&lt;&gt;0,Z220&lt;&gt;"Unknown",Z220&lt;&gt;"Not required"),IF(COUNTRY_INFO!K220=1,0,IF(COUNTRY_INFO!K220=2,0.2*COUNTRY_INFO!G220/(0.5*COUNTRY_INFO!F220+0.2*COUNTRY_INFO!G220),IF(COUNTRY_INFO!K220=3,COUNTRY_INFO!G220/(COUNTRY_INFO!F220+COUNTRY_INFO!G220)))),0)</f>
        <v>0</v>
      </c>
      <c r="AP220" s="259">
        <f>MAX(COUNTRY_INFO!D220*AK220*PROFILE!$G$7,COUNTRY_INFO!D220*AL220*PROFILE!$G$7)</f>
        <v>2.3809421599626669E-3</v>
      </c>
      <c r="AQ220" s="259">
        <f>MAX(COUNTRY_INFO!D220*AK220*PROFILE!$G$8,COUNTRY_INFO!D220*AL220*PROFILE!$G$8,COUNTRY_INFO!D220*AM220*PROFILE!$G$8)</f>
        <v>3330.6035594142968</v>
      </c>
      <c r="AR220" s="259">
        <f>MAX(COUNTRY_INFO!D220*AK220*PROFILE!$G$9,COUNTRY_INFO!D220*AL220*PROFILE!$G$9,COUNTRY_INFO!D220*AM220*PROFILE!$G$9,IF(AND(DISTRICT!Z220&lt;&gt;"Unknown",Z220&lt;&gt;"Not required"),COUNTRY_INFO!O220*DISTRICT!AN220,0))</f>
        <v>6916.6898316074994</v>
      </c>
      <c r="AS220" s="259">
        <f>MAX(COUNTRY_INFO!D220*AK220*PROFILE!$G$10,COUNTRY_INFO!D220*AL220*PROFILE!$G$10,IF(AND(DISTRICT!Z220&lt;&gt;"Unknown",Z220&lt;&gt;"Not required"),COUNTRY_INFO!O220*DISTRICT!AO220,0))</f>
        <v>12492.704228036044</v>
      </c>
      <c r="AT220" s="259">
        <f t="shared" si="28"/>
        <v>22740</v>
      </c>
      <c r="AU220" s="258">
        <f t="shared" si="23"/>
        <v>0</v>
      </c>
      <c r="AV220" s="259">
        <f>MAX('MDA2'!J220,'T1'!L220,'T2'!J220,T3_R1!K220,T3_R2!K220)</f>
        <v>0</v>
      </c>
      <c r="AW220" s="259">
        <f>MAX('MDA1'!K220,'MDA2'!K220,'MDA3'!I220,'MDA3'!L220,'T1'!M220,'T2'!K220,T3_R1!L220,T3_R2!L220)</f>
        <v>6519</v>
      </c>
      <c r="AX220" s="259">
        <f>MAX('MDA1'!L220,'MDA2'!L220,'MDA3'!J220,'MDA3'!M220,'T1'!N220,'T2'!L220,T3_R1!M220,T3_R2!M220)</f>
        <v>11590</v>
      </c>
      <c r="AY220" s="259">
        <f t="shared" si="29"/>
        <v>18109</v>
      </c>
      <c r="AZ220" s="259">
        <f>MAX('MDA2'!J220,T220)</f>
        <v>0</v>
      </c>
      <c r="BA220" s="259">
        <f>MAX('MDA1'!K220,'MDA2'!K220,'MDA3'!I220,'MDA3'!L220,V220,AD220)</f>
        <v>6519</v>
      </c>
      <c r="BB220" s="259">
        <f>MAX('MDA1'!L220,'MDA2'!L220,'MDA3'!J220,'MDA3'!M220,AF220)</f>
        <v>11590</v>
      </c>
      <c r="BC220" s="259">
        <f t="shared" si="24"/>
        <v>18109</v>
      </c>
      <c r="BD220" s="260">
        <f t="shared" si="25"/>
        <v>79.635004397537372</v>
      </c>
    </row>
    <row r="221" spans="1:56" x14ac:dyDescent="0.2">
      <c r="A221" s="10" t="str">
        <f>IF(COUNTRY_INFO!A221=0," ",COUNTRY_INFO!A221)</f>
        <v>Ethiopia</v>
      </c>
      <c r="B221" s="10" t="str">
        <f>IF(COUNTRY_INFO!B221=0," ",COUNTRY_INFO!B221)</f>
        <v>Beneshangul GumuzAsosa</v>
      </c>
      <c r="C221" s="87" t="str">
        <f>IF(COUNTRY_INFO!C221=0," ",COUNTRY_INFO!C221)</f>
        <v>Menge</v>
      </c>
      <c r="D221" s="67">
        <f>COUNTRY_INFO!L221</f>
        <v>54683</v>
      </c>
      <c r="E221" s="61"/>
      <c r="F221" s="61"/>
      <c r="G221" s="11">
        <f>MAX('MDA1'!M221,'MDA2'!M221)</f>
        <v>40524</v>
      </c>
      <c r="H221" s="11">
        <f>IF(AND(COUNTRY_INFO!H221&gt;0,COUNTRY_INFO!H221&lt;4),IF(D221&gt;MAX('MDA1'!M221,'MDA2'!M221),MAX('MDA1'!M221,'MDA2'!M221),D221),0)</f>
        <v>40524</v>
      </c>
      <c r="I221" s="73">
        <f>IF(AND(COUNTRY_INFO!H221&gt;0,COUNTRY_INFO!H221&lt;4), IF(G221/D221*100&lt;&gt;0, IF(G221/D221*100&gt;100,100,G221/D221*100), "-"),0)</f>
        <v>74.107126529268697</v>
      </c>
      <c r="J221" s="67">
        <f>COUNTRY_INFO!M221</f>
        <v>54683</v>
      </c>
      <c r="K221" s="61"/>
      <c r="L221" s="61"/>
      <c r="M221" s="11">
        <f>MAX('MDA1'!M221,MAX('MDA3'!I221,'MDA3'!L221)+MAX('MDA3'!J221,'MDA3'!M221))</f>
        <v>45846</v>
      </c>
      <c r="N221" s="11">
        <f>IF(AND(COUNTRY_INFO!I221&gt;0,COUNTRY_INFO!I221&lt;4),IF(J221&gt;MAX('MDA1'!M221,MAX('MDA3'!I221,'MDA3'!L221)+MAX('MDA3'!J221,'MDA3'!M221)),MAX('MDA1'!M221,MAX('MDA3'!I221,'MDA3'!L221)+MAX('MDA3'!J221,'MDA3'!M221)),J221),0)</f>
        <v>45846</v>
      </c>
      <c r="O221" s="73">
        <f>IF(AND(COUNTRY_INFO!I221&gt;0,COUNTRY_INFO!I221&lt;4), IF(M221/J221*100&lt;&gt;0, IF(M221/J221*100&gt;100,100,M221/J221*100), "-"),0)</f>
        <v>83.839584514382906</v>
      </c>
      <c r="P221" s="67">
        <f>COUNTRY_INFO!N221</f>
        <v>0</v>
      </c>
      <c r="Q221" s="61"/>
      <c r="R221" s="61"/>
      <c r="S221" s="11">
        <f>SUM(MAX('MDA2'!J221, 'T1'!L221, MAX(T3_R1!K221, T3_R2!K221)), MAX('MDA1'!K221, 'MDA2'!K221, 'T1'!M221, MAX(T3_R1!L221, T3_R2!L221)), MAX('MDA1'!L221, 'MDA2'!L221, 'T1'!N221, MAX(T3_R1!M221, T3_R2!M221)))</f>
        <v>40524</v>
      </c>
      <c r="T221" s="11">
        <f>IF(AND(COUNTRY_INFO!J221&gt;1,COUNTRY_INFO!J221&lt;4),IF(COUNTRY_INFO!E221&gt;MAX('MDA2'!J221,'T1'!L221,MAX(T3_R1!K221,T3_R2!K221)),MAX('MDA2'!J221,'T1'!L221,MAX(T3_R1!K221,T3_R2!K221)),COUNTRY_INFO!E221),0)</f>
        <v>0</v>
      </c>
      <c r="U221" s="217">
        <f>IF(AND(COUNTRY_INFO!J221&gt;1,COUNTRY_INFO!J221&lt;4), IF(T221/COUNTRY_INFO!E221*100&lt;&gt;0, IF(T221/COUNTRY_INFO!E221*100&gt;100,100,T221/COUNTRY_INFO!E221*100), "-"),0)</f>
        <v>0</v>
      </c>
      <c r="V221" s="11">
        <f>IF(AND(COUNTRY_INFO!J221&gt;1,COUNTRY_INFO!J221&lt;4),IF(COUNTRY_INFO!F221&gt;MAX('MDA1'!K221,'MDA2'!K221,'T1'!M221,MAX(T3_R1!L221,T3_R2!L221)),MAX('MDA1'!K221,'MDA2'!K221,'T1'!M221,MAX(T3_R1!L221,T3_R2!L221)),COUNTRY_INFO!F221),0)</f>
        <v>0</v>
      </c>
      <c r="W221" s="217">
        <f>IF(AND(COUNTRY_INFO!J221&gt;1,COUNTRY_INFO!J221&lt;4), IF(V221/COUNTRY_INFO!F221*100&lt;&gt;0, IF(V221/COUNTRY_INFO!F221*100&gt;100,100,V221/COUNTRY_INFO!F221*100), "-"),0)</f>
        <v>0</v>
      </c>
      <c r="X221" s="11">
        <f t="shared" si="26"/>
        <v>0</v>
      </c>
      <c r="Y221" s="73">
        <f>IF(AND(COUNTRY_INFO!J221&gt;1,COUNTRY_INFO!J221&lt;4), IF(S221/P221*100&lt;&gt;0, IF(X221/P221*100&gt;100,100,X221/P221*100), "-"),0)</f>
        <v>0</v>
      </c>
      <c r="Z221" s="67">
        <f>COUNTRY_INFO!O221</f>
        <v>45869</v>
      </c>
      <c r="AA221" s="61"/>
      <c r="AB221" s="61"/>
      <c r="AC221" s="11">
        <f>MAX('T1'!L221,'T2'!J221)+MAX('T1'!M221,'T2'!K221)+MAX('T1'!N221,'T2'!L221)</f>
        <v>16697</v>
      </c>
      <c r="AD221" s="11">
        <f>IF(COUNTRY_INFO!K221=1,IF(COUNTRY_INFO!F221*0.33&gt;MAX('T1'!M221,'T2'!K221),MAX('T1'!M221,'T2'!K221),COUNTRY_INFO!F221*0.33),IF(COUNTRY_INFO!K221=2,IF(COUNTRY_INFO!F221*0.5&gt;MAX('T1'!M221,'T2'!K221),MAX('T1'!M221,'T2'!K221),COUNTRY_INFO!F221*0.5),IF(COUNTRY_INFO!K221=3,IF(COUNTRY_INFO!F221&gt;MAX('T1'!M221,'T2'!K221),MAX('T1'!M221,'T2'!K221),COUNTRY_INFO!F221),0)))</f>
        <v>15973</v>
      </c>
      <c r="AE221" s="217">
        <f>IF(AND(COUNTRY_INFO!K221&gt;0,COUNTRY_INFO!K221&lt;4),IF(Z221&gt;0,IF(COUNTRY_INFO!K221=1, AD221/(COUNTRY_INFO!F221*0.33)*100, IF(COUNTRY_INFO!K221=2, AD221/(COUNTRY_INFO!F221*0.5)*100, IF(COUNTRY_INFO!K221=3, AD221/COUNTRY_INFO!F221*100))),"-"),0)</f>
        <v>100</v>
      </c>
      <c r="AF221" s="11">
        <f>IF(COUNTRY_INFO!K221=2,IF(COUNTRY_INFO!G221*0.2&gt;MAX('T1'!N221,'T2'!L221),MAX('T1'!N221,'T2'!L221),COUNTRY_INFO!G221*0.2),IF(COUNTRY_INFO!K221=3,IF(COUNTRY_INFO!G221&gt;MAX('T1'!N221,'T2'!L221),MAX('T1'!N221,'T2'!L221),COUNTRY_INFO!G221),0))</f>
        <v>0</v>
      </c>
      <c r="AG221" s="217">
        <f>IF(AND(COUNTRY_INFO!K221&gt;0,COUNTRY_INFO!K221&lt;4),IF(Z221&gt;0,IF(COUNTRY_INFO!K221=1, 0, IF(COUNTRY_INFO!K221=2, AF221/(COUNTRY_INFO!G221*0.2)*100, IF(COUNTRY_INFO!K221=3, AF221/COUNTRY_INFO!G221*100))),"-"),0)</f>
        <v>0</v>
      </c>
      <c r="AH221" s="11">
        <f t="shared" si="27"/>
        <v>15973</v>
      </c>
      <c r="AI221" s="73">
        <f>IF(AND(COUNTRY_INFO!K221&gt;0,COUNTRY_INFO!K221&lt;4), IF(AC221/Z221*100&lt;&gt;0, IF(AH221/Z221*100&gt;100,100,AH221/Z221*100), "-"),0)</f>
        <v>34.823083128038547</v>
      </c>
      <c r="AJ221" s="261"/>
      <c r="AK221" s="260">
        <f>IF(AND(D221&lt;&gt;0, D221&lt;&gt;"Unknown",D221&lt;&gt;"Stopped",D221&lt;&gt;"Not required"),D221/COUNTRY_INFO!D221, 0)</f>
        <v>1</v>
      </c>
      <c r="AL221" s="260">
        <f>IF(AND(J221&lt;&gt;0,J221&lt;&gt;"Unknown",J221&lt;&gt;"Stopped",J221&lt;&gt;"Not required"),J221/COUNTRY_INFO!D221, 0)</f>
        <v>1</v>
      </c>
      <c r="AM221" s="260">
        <f>IF(AND(P221&lt;&gt;0,P221&lt;&gt;"Unknown",P221&lt;&gt;"Not required"),P221/(COUNTRY_INFO!E221+COUNTRY_INFO!F221), 0)</f>
        <v>0</v>
      </c>
      <c r="AN221" s="260">
        <f>IF(AND(Z221&lt;&gt;0,Z221&lt;&gt;"Unknown",Z221&lt;&gt;"Not required"),IF(COUNTRY_INFO!K221=1,1,IF(COUNTRY_INFO!K221=2,0.5*COUNTRY_INFO!F221/(0.5*COUNTRY_INFO!F221+0.2*COUNTRY_INFO!G221),IF(COUNTRY_INFO!K221=3,COUNTRY_INFO!F221/(COUNTRY_INFO!F221+COUNTRY_INFO!G221)))),0)</f>
        <v>0.34823083128038546</v>
      </c>
      <c r="AO221" s="260">
        <f>IF(AND(Z221&lt;&gt;0,Z221&lt;&gt;"Unknown",Z221&lt;&gt;"Not required"),IF(COUNTRY_INFO!K221=1,0,IF(COUNTRY_INFO!K221=2,0.2*COUNTRY_INFO!G221/(0.5*COUNTRY_INFO!F221+0.2*COUNTRY_INFO!G221),IF(COUNTRY_INFO!K221=3,COUNTRY_INFO!G221/(COUNTRY_INFO!F221+COUNTRY_INFO!G221)))),0)</f>
        <v>0.65176916871961454</v>
      </c>
      <c r="AP221" s="259">
        <f>MAX(COUNTRY_INFO!D221*AK221*PROFILE!$G$7,COUNTRY_INFO!D221*AL221*PROFILE!$G$7)</f>
        <v>5.7254643858064436E-3</v>
      </c>
      <c r="AQ221" s="259">
        <f>MAX(COUNTRY_INFO!D221*AK221*PROFILE!$G$8,COUNTRY_INFO!D221*AL221*PROFILE!$G$8,COUNTRY_INFO!D221*AM221*PROFILE!$G$8)</f>
        <v>8009.1202479970088</v>
      </c>
      <c r="AR221" s="259">
        <f>MAX(COUNTRY_INFO!D221*AK221*PROFILE!$G$9,COUNTRY_INFO!D221*AL221*PROFILE!$G$9,COUNTRY_INFO!D221*AM221*PROFILE!$G$9,IF(AND(DISTRICT!Z221&lt;&gt;"Unknown",Z221&lt;&gt;"Not required"),COUNTRY_INFO!O221*DISTRICT!AN221,0))</f>
        <v>16632.601146077086</v>
      </c>
      <c r="AS221" s="259">
        <f>MAX(COUNTRY_INFO!D221*AK221*PROFILE!$G$10,COUNTRY_INFO!D221*AL221*PROFILE!$G$10,IF(AND(DISTRICT!Z221&lt;&gt;"Unknown",Z221&lt;&gt;"Not required"),COUNTRY_INFO!O221*DISTRICT!AO221,0))</f>
        <v>30041.272880461522</v>
      </c>
      <c r="AT221" s="259">
        <f t="shared" si="28"/>
        <v>54683</v>
      </c>
      <c r="AU221" s="258" t="str">
        <f t="shared" si="23"/>
        <v>Y</v>
      </c>
      <c r="AV221" s="259">
        <f>MAX('MDA2'!J221,'T1'!L221,'T2'!J221,T3_R1!K221,T3_R2!K221)</f>
        <v>0</v>
      </c>
      <c r="AW221" s="259">
        <f>MAX('MDA1'!K221,'MDA2'!K221,'MDA3'!I221,'MDA3'!L221,'T1'!M221,'T2'!K221,T3_R1!L221,T3_R2!L221)</f>
        <v>16697</v>
      </c>
      <c r="AX221" s="259">
        <f>MAX('MDA1'!L221,'MDA2'!L221,'MDA3'!J221,'MDA3'!M221,'T1'!N221,'T2'!L221,T3_R1!M221,T3_R2!M221)</f>
        <v>29341</v>
      </c>
      <c r="AY221" s="259">
        <f t="shared" si="29"/>
        <v>46038</v>
      </c>
      <c r="AZ221" s="259">
        <f>MAX('MDA2'!J221,T221)</f>
        <v>0</v>
      </c>
      <c r="BA221" s="259">
        <f>MAX('MDA1'!K221,'MDA2'!K221,'MDA3'!I221,'MDA3'!L221,V221,AD221)</f>
        <v>16505</v>
      </c>
      <c r="BB221" s="259">
        <f>MAX('MDA1'!L221,'MDA2'!L221,'MDA3'!J221,'MDA3'!M221,AF221)</f>
        <v>29341</v>
      </c>
      <c r="BC221" s="259">
        <f t="shared" si="24"/>
        <v>45846</v>
      </c>
      <c r="BD221" s="260">
        <f t="shared" si="25"/>
        <v>83.839584514382906</v>
      </c>
    </row>
    <row r="222" spans="1:56" x14ac:dyDescent="0.2">
      <c r="A222" s="10" t="str">
        <f>IF(COUNTRY_INFO!A222=0," ",COUNTRY_INFO!A222)</f>
        <v>Ethiopia</v>
      </c>
      <c r="B222" s="10" t="str">
        <f>IF(COUNTRY_INFO!B222=0," ",COUNTRY_INFO!B222)</f>
        <v>Beneshangul GumuzAsosa</v>
      </c>
      <c r="C222" s="87" t="str">
        <f>IF(COUNTRY_INFO!C222=0," ",COUNTRY_INFO!C222)</f>
        <v>Oda bildigilu</v>
      </c>
      <c r="D222" s="67">
        <f>COUNTRY_INFO!L222</f>
        <v>74175</v>
      </c>
      <c r="E222" s="61"/>
      <c r="F222" s="61"/>
      <c r="G222" s="11">
        <f>MAX('MDA1'!M222,'MDA2'!M222)</f>
        <v>52546</v>
      </c>
      <c r="H222" s="11">
        <f>IF(AND(COUNTRY_INFO!H222&gt;0,COUNTRY_INFO!H222&lt;4),IF(D222&gt;MAX('MDA1'!M222,'MDA2'!M222),MAX('MDA1'!M222,'MDA2'!M222),D222),0)</f>
        <v>52546</v>
      </c>
      <c r="I222" s="73">
        <f>IF(AND(COUNTRY_INFO!H222&gt;0,COUNTRY_INFO!H222&lt;4), IF(G222/D222*100&lt;&gt;0, IF(G222/D222*100&gt;100,100,G222/D222*100), "-"),0)</f>
        <v>70.840579710144922</v>
      </c>
      <c r="J222" s="67">
        <f>COUNTRY_INFO!M222</f>
        <v>74175</v>
      </c>
      <c r="K222" s="61"/>
      <c r="L222" s="61"/>
      <c r="M222" s="11">
        <f>MAX('MDA1'!M222,MAX('MDA3'!I222,'MDA3'!L222)+MAX('MDA3'!J222,'MDA3'!M222))</f>
        <v>58827</v>
      </c>
      <c r="N222" s="11">
        <f>IF(AND(COUNTRY_INFO!I222&gt;0,COUNTRY_INFO!I222&lt;4),IF(J222&gt;MAX('MDA1'!M222,MAX('MDA3'!I222,'MDA3'!L222)+MAX('MDA3'!J222,'MDA3'!M222)),MAX('MDA1'!M222,MAX('MDA3'!I222,'MDA3'!L222)+MAX('MDA3'!J222,'MDA3'!M222)),J222),0)</f>
        <v>58827</v>
      </c>
      <c r="O222" s="73">
        <f>IF(AND(COUNTRY_INFO!I222&gt;0,COUNTRY_INFO!I222&lt;4), IF(M222/J222*100&lt;&gt;0, IF(M222/J222*100&gt;100,100,M222/J222*100), "-"),0)</f>
        <v>79.308392315470172</v>
      </c>
      <c r="P222" s="67">
        <f>COUNTRY_INFO!N222</f>
        <v>0</v>
      </c>
      <c r="Q222" s="61"/>
      <c r="R222" s="61"/>
      <c r="S222" s="11">
        <f>SUM(MAX('MDA2'!J222, 'T1'!L222, MAX(T3_R1!K222, T3_R2!K222)), MAX('MDA1'!K222, 'MDA2'!K222, 'T1'!M222, MAX(T3_R1!L222, T3_R2!L222)), MAX('MDA1'!L222, 'MDA2'!L222, 'T1'!N222, MAX(T3_R1!M222, T3_R2!M222)))</f>
        <v>52546</v>
      </c>
      <c r="T222" s="11">
        <f>IF(AND(COUNTRY_INFO!J222&gt;1,COUNTRY_INFO!J222&lt;4),IF(COUNTRY_INFO!E222&gt;MAX('MDA2'!J222,'T1'!L222,MAX(T3_R1!K222,T3_R2!K222)),MAX('MDA2'!J222,'T1'!L222,MAX(T3_R1!K222,T3_R2!K222)),COUNTRY_INFO!E222),0)</f>
        <v>0</v>
      </c>
      <c r="U222" s="217">
        <f>IF(AND(COUNTRY_INFO!J222&gt;1,COUNTRY_INFO!J222&lt;4), IF(T222/COUNTRY_INFO!E222*100&lt;&gt;0, IF(T222/COUNTRY_INFO!E222*100&gt;100,100,T222/COUNTRY_INFO!E222*100), "-"),0)</f>
        <v>0</v>
      </c>
      <c r="V222" s="11">
        <f>IF(AND(COUNTRY_INFO!J222&gt;1,COUNTRY_INFO!J222&lt;4),IF(COUNTRY_INFO!F222&gt;MAX('MDA1'!K222,'MDA2'!K222,'T1'!M222,MAX(T3_R1!L222,T3_R2!L222)),MAX('MDA1'!K222,'MDA2'!K222,'T1'!M222,MAX(T3_R1!L222,T3_R2!L222)),COUNTRY_INFO!F222),0)</f>
        <v>0</v>
      </c>
      <c r="W222" s="217">
        <f>IF(AND(COUNTRY_INFO!J222&gt;1,COUNTRY_INFO!J222&lt;4), IF(V222/COUNTRY_INFO!F222*100&lt;&gt;0, IF(V222/COUNTRY_INFO!F222*100&gt;100,100,V222/COUNTRY_INFO!F222*100), "-"),0)</f>
        <v>0</v>
      </c>
      <c r="X222" s="11">
        <f t="shared" si="26"/>
        <v>0</v>
      </c>
      <c r="Y222" s="73">
        <f>IF(AND(COUNTRY_INFO!J222&gt;1,COUNTRY_INFO!J222&lt;4), IF(S222/P222*100&lt;&gt;0, IF(X222/P222*100&gt;100,100,X222/P222*100), "-"),0)</f>
        <v>0</v>
      </c>
      <c r="Z222" s="67">
        <f>COUNTRY_INFO!O222</f>
        <v>18943.400000000001</v>
      </c>
      <c r="AA222" s="61"/>
      <c r="AB222" s="61"/>
      <c r="AC222" s="11">
        <f>MAX('T1'!L222,'T2'!J222)+MAX('T1'!M222,'T2'!K222)+MAX('T1'!N222,'T2'!L222)</f>
        <v>0</v>
      </c>
      <c r="AD222" s="11">
        <f>IF(COUNTRY_INFO!K222=1,IF(COUNTRY_INFO!F222*0.33&gt;MAX('T1'!M222,'T2'!K222),MAX('T1'!M222,'T2'!K222),COUNTRY_INFO!F222*0.33),IF(COUNTRY_INFO!K222=2,IF(COUNTRY_INFO!F222*0.5&gt;MAX('T1'!M222,'T2'!K222),MAX('T1'!M222,'T2'!K222),COUNTRY_INFO!F222*0.5),IF(COUNTRY_INFO!K222=3,IF(COUNTRY_INFO!F222&gt;MAX('T1'!M222,'T2'!K222),MAX('T1'!M222,'T2'!K222),COUNTRY_INFO!F222),0)))</f>
        <v>0</v>
      </c>
      <c r="AE222" s="217">
        <f>IF(AND(COUNTRY_INFO!K222&gt;0,COUNTRY_INFO!K222&lt;4),IF(Z222&gt;0,IF(COUNTRY_INFO!K222=1, AD222/(COUNTRY_INFO!F222*0.33)*100, IF(COUNTRY_INFO!K222=2, AD222/(COUNTRY_INFO!F222*0.5)*100, IF(COUNTRY_INFO!K222=3, AD222/COUNTRY_INFO!F222*100))),"-"),0)</f>
        <v>0</v>
      </c>
      <c r="AF222" s="11">
        <f>IF(COUNTRY_INFO!K222=2,IF(COUNTRY_INFO!G222*0.2&gt;MAX('T1'!N222,'T2'!L222),MAX('T1'!N222,'T2'!L222),COUNTRY_INFO!G222*0.2),IF(COUNTRY_INFO!K222=3,IF(COUNTRY_INFO!G222&gt;MAX('T1'!N222,'T2'!L222),MAX('T1'!N222,'T2'!L222),COUNTRY_INFO!G222),0))</f>
        <v>0</v>
      </c>
      <c r="AG222" s="217">
        <f>IF(AND(COUNTRY_INFO!K222&gt;0,COUNTRY_INFO!K222&lt;4),IF(Z222&gt;0,IF(COUNTRY_INFO!K222=1, 0, IF(COUNTRY_INFO!K222=2, AF222/(COUNTRY_INFO!G222*0.2)*100, IF(COUNTRY_INFO!K222=3, AF222/COUNTRY_INFO!G222*100))),"-"),0)</f>
        <v>0</v>
      </c>
      <c r="AH222" s="11">
        <f t="shared" si="27"/>
        <v>0</v>
      </c>
      <c r="AI222" s="73" t="str">
        <f>IF(AND(COUNTRY_INFO!K222&gt;0,COUNTRY_INFO!K222&lt;4), IF(AC222/Z222*100&lt;&gt;0, IF(AH222/Z222*100&gt;100,100,AH222/Z222*100), "-"),0)</f>
        <v>-</v>
      </c>
      <c r="AJ222" s="261"/>
      <c r="AK222" s="260">
        <f>IF(AND(D222&lt;&gt;0, D222&lt;&gt;"Unknown",D222&lt;&gt;"Stopped",D222&lt;&gt;"Not required"),D222/COUNTRY_INFO!D222, 0)</f>
        <v>1</v>
      </c>
      <c r="AL222" s="260">
        <f>IF(AND(J222&lt;&gt;0,J222&lt;&gt;"Unknown",J222&lt;&gt;"Stopped",J222&lt;&gt;"Not required"),J222/COUNTRY_INFO!D222, 0)</f>
        <v>1</v>
      </c>
      <c r="AM222" s="260">
        <f>IF(AND(P222&lt;&gt;0,P222&lt;&gt;"Unknown",P222&lt;&gt;"Not required"),P222/(COUNTRY_INFO!E222+COUNTRY_INFO!F222), 0)</f>
        <v>0</v>
      </c>
      <c r="AN222" s="260">
        <f>IF(AND(Z222&lt;&gt;0,Z222&lt;&gt;"Unknown",Z222&lt;&gt;"Not required"),IF(COUNTRY_INFO!K222=1,1,IF(COUNTRY_INFO!K222=2,0.5*COUNTRY_INFO!F222/(0.5*COUNTRY_INFO!F222+0.2*COUNTRY_INFO!G222),IF(COUNTRY_INFO!K222=3,COUNTRY_INFO!F222/(COUNTRY_INFO!F222+COUNTRY_INFO!G222)))),0)</f>
        <v>0.57186143986823901</v>
      </c>
      <c r="AO222" s="260">
        <f>IF(AND(Z222&lt;&gt;0,Z222&lt;&gt;"Unknown",Z222&lt;&gt;"Not required"),IF(COUNTRY_INFO!K222=1,0,IF(COUNTRY_INFO!K222=2,0.2*COUNTRY_INFO!G222/(0.5*COUNTRY_INFO!F222+0.2*COUNTRY_INFO!G222),IF(COUNTRY_INFO!K222=3,COUNTRY_INFO!G222/(COUNTRY_INFO!F222+COUNTRY_INFO!G222)))),0)</f>
        <v>0.42813856013176094</v>
      </c>
      <c r="AP222" s="259">
        <f>MAX(COUNTRY_INFO!D222*AK222*PROFILE!$G$7,COUNTRY_INFO!D222*AL222*PROFILE!$G$7)</f>
        <v>7.7663317816724199E-3</v>
      </c>
      <c r="AQ222" s="259">
        <f>MAX(COUNTRY_INFO!D222*AK222*PROFILE!$G$8,COUNTRY_INFO!D222*AL222*PROFILE!$G$8,COUNTRY_INFO!D222*AM222*PROFILE!$G$8)</f>
        <v>10864.006992944391</v>
      </c>
      <c r="AR222" s="259">
        <f>MAX(COUNTRY_INFO!D222*AK222*PROFILE!$G$9,COUNTRY_INFO!D222*AL222*PROFILE!$G$9,COUNTRY_INFO!D222*AM222*PROFILE!$G$9,IF(AND(DISTRICT!Z222&lt;&gt;"Unknown",Z222&lt;&gt;"Not required"),COUNTRY_INFO!O222*DISTRICT!AN222,0))</f>
        <v>22561.366238323935</v>
      </c>
      <c r="AS222" s="259">
        <f>MAX(COUNTRY_INFO!D222*AK222*PROFILE!$G$10,COUNTRY_INFO!D222*AL222*PROFILE!$G$10,IF(AND(DISTRICT!Z222&lt;&gt;"Unknown",Z222&lt;&gt;"Not required"),COUNTRY_INFO!O222*DISTRICT!AO222,0))</f>
        <v>40749.619002399893</v>
      </c>
      <c r="AT222" s="259">
        <f t="shared" si="28"/>
        <v>74175</v>
      </c>
      <c r="AU222" s="258">
        <f t="shared" si="23"/>
        <v>0</v>
      </c>
      <c r="AV222" s="259">
        <f>MAX('MDA2'!J222,'T1'!L222,'T2'!J222,T3_R1!K222,T3_R2!K222)</f>
        <v>0</v>
      </c>
      <c r="AW222" s="259">
        <f>MAX('MDA1'!K222,'MDA2'!K222,'MDA3'!I222,'MDA3'!L222,'T1'!M222,'T2'!K222,T3_R1!L222,T3_R2!L222)</f>
        <v>21178</v>
      </c>
      <c r="AX222" s="259">
        <f>MAX('MDA1'!L222,'MDA2'!L222,'MDA3'!J222,'MDA3'!M222,'T1'!N222,'T2'!L222,T3_R1!M222,T3_R2!M222)</f>
        <v>37649</v>
      </c>
      <c r="AY222" s="259">
        <f t="shared" si="29"/>
        <v>58827</v>
      </c>
      <c r="AZ222" s="259">
        <f>MAX('MDA2'!J222,T222)</f>
        <v>0</v>
      </c>
      <c r="BA222" s="259">
        <f>MAX('MDA1'!K222,'MDA2'!K222,'MDA3'!I222,'MDA3'!L222,V222,AD222)</f>
        <v>21178</v>
      </c>
      <c r="BB222" s="259">
        <f>MAX('MDA1'!L222,'MDA2'!L222,'MDA3'!J222,'MDA3'!M222,AF222)</f>
        <v>37649</v>
      </c>
      <c r="BC222" s="259">
        <f t="shared" si="24"/>
        <v>58827</v>
      </c>
      <c r="BD222" s="260">
        <f t="shared" si="25"/>
        <v>79.308392315470172</v>
      </c>
    </row>
    <row r="223" spans="1:56" x14ac:dyDescent="0.2">
      <c r="A223" s="10" t="str">
        <f>IF(COUNTRY_INFO!A223=0," ",COUNTRY_INFO!A223)</f>
        <v>Ethiopia</v>
      </c>
      <c r="B223" s="10" t="str">
        <f>IF(COUNTRY_INFO!B223=0," ",COUNTRY_INFO!B223)</f>
        <v>Beneshangul GumuzAsosa</v>
      </c>
      <c r="C223" s="87" t="str">
        <f>IF(COUNTRY_INFO!C223=0," ",COUNTRY_INFO!C223)</f>
        <v>Sherkole</v>
      </c>
      <c r="D223" s="67">
        <f>COUNTRY_INFO!L223</f>
        <v>33536</v>
      </c>
      <c r="E223" s="61"/>
      <c r="F223" s="61"/>
      <c r="G223" s="11">
        <f>MAX('MDA1'!M223,'MDA2'!M223)</f>
        <v>26722</v>
      </c>
      <c r="H223" s="11">
        <f>IF(AND(COUNTRY_INFO!H223&gt;0,COUNTRY_INFO!H223&lt;4),IF(D223&gt;MAX('MDA1'!M223,'MDA2'!M223),MAX('MDA1'!M223,'MDA2'!M223),D223),0)</f>
        <v>26722</v>
      </c>
      <c r="I223" s="73">
        <f>IF(AND(COUNTRY_INFO!H223&gt;0,COUNTRY_INFO!H223&lt;4), IF(G223/D223*100&lt;&gt;0, IF(G223/D223*100&gt;100,100,G223/D223*100), "-"),0)</f>
        <v>79.681536259541986</v>
      </c>
      <c r="J223" s="67">
        <f>COUNTRY_INFO!M223</f>
        <v>33536</v>
      </c>
      <c r="K223" s="61"/>
      <c r="L223" s="61"/>
      <c r="M223" s="11">
        <f>MAX('MDA1'!M223,MAX('MDA3'!I223,'MDA3'!L223)+MAX('MDA3'!J223,'MDA3'!M223))</f>
        <v>30272</v>
      </c>
      <c r="N223" s="11">
        <f>IF(AND(COUNTRY_INFO!I223&gt;0,COUNTRY_INFO!I223&lt;4),IF(J223&gt;MAX('MDA1'!M223,MAX('MDA3'!I223,'MDA3'!L223)+MAX('MDA3'!J223,'MDA3'!M223)),MAX('MDA1'!M223,MAX('MDA3'!I223,'MDA3'!L223)+MAX('MDA3'!J223,'MDA3'!M223)),J223),0)</f>
        <v>30272</v>
      </c>
      <c r="O223" s="73">
        <f>IF(AND(COUNTRY_INFO!I223&gt;0,COUNTRY_INFO!I223&lt;4), IF(M223/J223*100&lt;&gt;0, IF(M223/J223*100&gt;100,100,M223/J223*100), "-"),0)</f>
        <v>90.267175572519093</v>
      </c>
      <c r="P223" s="67">
        <f>COUNTRY_INFO!N223</f>
        <v>0</v>
      </c>
      <c r="Q223" s="61"/>
      <c r="R223" s="61"/>
      <c r="S223" s="11">
        <f>SUM(MAX('MDA2'!J223, 'T1'!L223, MAX(T3_R1!K223, T3_R2!K223)), MAX('MDA1'!K223, 'MDA2'!K223, 'T1'!M223, MAX(T3_R1!L223, T3_R2!L223)), MAX('MDA1'!L223, 'MDA2'!L223, 'T1'!N223, MAX(T3_R1!M223, T3_R2!M223)))</f>
        <v>26722</v>
      </c>
      <c r="T223" s="11">
        <f>IF(AND(COUNTRY_INFO!J223&gt;1,COUNTRY_INFO!J223&lt;4),IF(COUNTRY_INFO!E223&gt;MAX('MDA2'!J223,'T1'!L223,MAX(T3_R1!K223,T3_R2!K223)),MAX('MDA2'!J223,'T1'!L223,MAX(T3_R1!K223,T3_R2!K223)),COUNTRY_INFO!E223),0)</f>
        <v>0</v>
      </c>
      <c r="U223" s="217">
        <f>IF(AND(COUNTRY_INFO!J223&gt;1,COUNTRY_INFO!J223&lt;4), IF(T223/COUNTRY_INFO!E223*100&lt;&gt;0, IF(T223/COUNTRY_INFO!E223*100&gt;100,100,T223/COUNTRY_INFO!E223*100), "-"),0)</f>
        <v>0</v>
      </c>
      <c r="V223" s="11">
        <f>IF(AND(COUNTRY_INFO!J223&gt;1,COUNTRY_INFO!J223&lt;4),IF(COUNTRY_INFO!F223&gt;MAX('MDA1'!K223,'MDA2'!K223,'T1'!M223,MAX(T3_R1!L223,T3_R2!L223)),MAX('MDA1'!K223,'MDA2'!K223,'T1'!M223,MAX(T3_R1!L223,T3_R2!L223)),COUNTRY_INFO!F223),0)</f>
        <v>0</v>
      </c>
      <c r="W223" s="217">
        <f>IF(AND(COUNTRY_INFO!J223&gt;1,COUNTRY_INFO!J223&lt;4), IF(V223/COUNTRY_INFO!F223*100&lt;&gt;0, IF(V223/COUNTRY_INFO!F223*100&gt;100,100,V223/COUNTRY_INFO!F223*100), "-"),0)</f>
        <v>0</v>
      </c>
      <c r="X223" s="11">
        <f t="shared" si="26"/>
        <v>0</v>
      </c>
      <c r="Y223" s="73">
        <f>IF(AND(COUNTRY_INFO!J223&gt;1,COUNTRY_INFO!J223&lt;4), IF(S223/P223*100&lt;&gt;0, IF(X223/P223*100&gt;100,100,X223/P223*100), "-"),0)</f>
        <v>0</v>
      </c>
      <c r="Z223" s="67">
        <f>COUNTRY_INFO!O223</f>
        <v>8565</v>
      </c>
      <c r="AA223" s="61"/>
      <c r="AB223" s="61"/>
      <c r="AC223" s="11">
        <f>MAX('T1'!L223,'T2'!J223)+MAX('T1'!M223,'T2'!K223)+MAX('T1'!N223,'T2'!L223)</f>
        <v>0</v>
      </c>
      <c r="AD223" s="11">
        <f>IF(COUNTRY_INFO!K223=1,IF(COUNTRY_INFO!F223*0.33&gt;MAX('T1'!M223,'T2'!K223),MAX('T1'!M223,'T2'!K223),COUNTRY_INFO!F223*0.33),IF(COUNTRY_INFO!K223=2,IF(COUNTRY_INFO!F223*0.5&gt;MAX('T1'!M223,'T2'!K223),MAX('T1'!M223,'T2'!K223),COUNTRY_INFO!F223*0.5),IF(COUNTRY_INFO!K223=3,IF(COUNTRY_INFO!F223&gt;MAX('T1'!M223,'T2'!K223),MAX('T1'!M223,'T2'!K223),COUNTRY_INFO!F223),0)))</f>
        <v>0</v>
      </c>
      <c r="AE223" s="217">
        <f>IF(AND(COUNTRY_INFO!K223&gt;0,COUNTRY_INFO!K223&lt;4),IF(Z223&gt;0,IF(COUNTRY_INFO!K223=1, AD223/(COUNTRY_INFO!F223*0.33)*100, IF(COUNTRY_INFO!K223=2, AD223/(COUNTRY_INFO!F223*0.5)*100, IF(COUNTRY_INFO!K223=3, AD223/COUNTRY_INFO!F223*100))),"-"),0)</f>
        <v>0</v>
      </c>
      <c r="AF223" s="11">
        <f>IF(COUNTRY_INFO!K223=2,IF(COUNTRY_INFO!G223*0.2&gt;MAX('T1'!N223,'T2'!L223),MAX('T1'!N223,'T2'!L223),COUNTRY_INFO!G223*0.2),IF(COUNTRY_INFO!K223=3,IF(COUNTRY_INFO!G223&gt;MAX('T1'!N223,'T2'!L223),MAX('T1'!N223,'T2'!L223),COUNTRY_INFO!G223),0))</f>
        <v>0</v>
      </c>
      <c r="AG223" s="217">
        <f>IF(AND(COUNTRY_INFO!K223&gt;0,COUNTRY_INFO!K223&lt;4),IF(Z223&gt;0,IF(COUNTRY_INFO!K223=1, 0, IF(COUNTRY_INFO!K223=2, AF223/(COUNTRY_INFO!G223*0.2)*100, IF(COUNTRY_INFO!K223=3, AF223/COUNTRY_INFO!G223*100))),"-"),0)</f>
        <v>0</v>
      </c>
      <c r="AH223" s="11">
        <f t="shared" si="27"/>
        <v>0</v>
      </c>
      <c r="AI223" s="73" t="str">
        <f>IF(AND(COUNTRY_INFO!K223&gt;0,COUNTRY_INFO!K223&lt;4), IF(AC223/Z223*100&lt;&gt;0, IF(AH223/Z223*100&gt;100,100,AH223/Z223*100), "-"),0)</f>
        <v>-</v>
      </c>
      <c r="AJ223" s="261"/>
      <c r="AK223" s="260">
        <f>IF(AND(D223&lt;&gt;0, D223&lt;&gt;"Unknown",D223&lt;&gt;"Stopped",D223&lt;&gt;"Not required"),D223/COUNTRY_INFO!D223, 0)</f>
        <v>1</v>
      </c>
      <c r="AL223" s="260">
        <f>IF(AND(J223&lt;&gt;0,J223&lt;&gt;"Unknown",J223&lt;&gt;"Stopped",J223&lt;&gt;"Not required"),J223/COUNTRY_INFO!D223, 0)</f>
        <v>1</v>
      </c>
      <c r="AM223" s="260">
        <f>IF(AND(P223&lt;&gt;0,P223&lt;&gt;"Unknown",P223&lt;&gt;"Not required"),P223/(COUNTRY_INFO!E223+COUNTRY_INFO!F223), 0)</f>
        <v>0</v>
      </c>
      <c r="AN223" s="260">
        <f>IF(AND(Z223&lt;&gt;0,Z223&lt;&gt;"Unknown",Z223&lt;&gt;"Not required"),IF(COUNTRY_INFO!K223=1,1,IF(COUNTRY_INFO!K223=2,0.5*COUNTRY_INFO!F223/(0.5*COUNTRY_INFO!F223+0.2*COUNTRY_INFO!G223),IF(COUNTRY_INFO!K223=3,COUNTRY_INFO!F223/(COUNTRY_INFO!F223+COUNTRY_INFO!G223)))),0)</f>
        <v>0.57186223000583769</v>
      </c>
      <c r="AO223" s="260">
        <f>IF(AND(Z223&lt;&gt;0,Z223&lt;&gt;"Unknown",Z223&lt;&gt;"Not required"),IF(COUNTRY_INFO!K223=1,0,IF(COUNTRY_INFO!K223=2,0.2*COUNTRY_INFO!G223/(0.5*COUNTRY_INFO!F223+0.2*COUNTRY_INFO!G223),IF(COUNTRY_INFO!K223=3,COUNTRY_INFO!G223/(COUNTRY_INFO!F223+COUNTRY_INFO!G223)))),0)</f>
        <v>0.42813776999416231</v>
      </c>
      <c r="AP223" s="259">
        <f>MAX(COUNTRY_INFO!D223*AK223*PROFILE!$G$7,COUNTRY_INFO!D223*AL223*PROFILE!$G$7)</f>
        <v>3.5113138204269129E-3</v>
      </c>
      <c r="AQ223" s="259">
        <f>MAX(COUNTRY_INFO!D223*AK223*PROFILE!$G$8,COUNTRY_INFO!D223*AL223*PROFILE!$G$8,COUNTRY_INFO!D223*AM223*PROFILE!$G$8)</f>
        <v>4911.8346951854819</v>
      </c>
      <c r="AR223" s="259">
        <f>MAX(COUNTRY_INFO!D223*AK223*PROFILE!$G$9,COUNTRY_INFO!D223*AL223*PROFILE!$G$9,COUNTRY_INFO!D223*AM223*PROFILE!$G$9,IF(AND(DISTRICT!Z223&lt;&gt;"Unknown",Z223&lt;&gt;"Not required"),COUNTRY_INFO!O223*DISTRICT!AN223,0))</f>
        <v>10200.444599506996</v>
      </c>
      <c r="AS223" s="259">
        <f>MAX(COUNTRY_INFO!D223*AK223*PROFILE!$G$10,COUNTRY_INFO!D223*AL223*PROFILE!$G$10,IF(AND(DISTRICT!Z223&lt;&gt;"Unknown",Z223&lt;&gt;"Not required"),COUNTRY_INFO!O223*DISTRICT!AO223,0))</f>
        <v>18423.7171939937</v>
      </c>
      <c r="AT223" s="259">
        <f t="shared" si="28"/>
        <v>33536</v>
      </c>
      <c r="AU223" s="258">
        <f t="shared" si="23"/>
        <v>0</v>
      </c>
      <c r="AV223" s="259">
        <f>MAX('MDA2'!J223,'T1'!L223,'T2'!J223,T3_R1!K223,T3_R2!K223)</f>
        <v>0</v>
      </c>
      <c r="AW223" s="259">
        <f>MAX('MDA1'!K223,'MDA2'!K223,'MDA3'!I223,'MDA3'!L223,'T1'!M223,'T2'!K223,T3_R1!L223,T3_R2!L223)</f>
        <v>10898</v>
      </c>
      <c r="AX223" s="259">
        <f>MAX('MDA1'!L223,'MDA2'!L223,'MDA3'!J223,'MDA3'!M223,'T1'!N223,'T2'!L223,T3_R1!M223,T3_R2!M223)</f>
        <v>19374</v>
      </c>
      <c r="AY223" s="259">
        <f t="shared" si="29"/>
        <v>30272</v>
      </c>
      <c r="AZ223" s="259">
        <f>MAX('MDA2'!J223,T223)</f>
        <v>0</v>
      </c>
      <c r="BA223" s="259">
        <f>MAX('MDA1'!K223,'MDA2'!K223,'MDA3'!I223,'MDA3'!L223,V223,AD223)</f>
        <v>10898</v>
      </c>
      <c r="BB223" s="259">
        <f>MAX('MDA1'!L223,'MDA2'!L223,'MDA3'!J223,'MDA3'!M223,AF223)</f>
        <v>19374</v>
      </c>
      <c r="BC223" s="259">
        <f t="shared" si="24"/>
        <v>30272</v>
      </c>
      <c r="BD223" s="260">
        <f t="shared" si="25"/>
        <v>90.267175572519093</v>
      </c>
    </row>
    <row r="224" spans="1:56" x14ac:dyDescent="0.2">
      <c r="A224" s="10" t="str">
        <f>IF(COUNTRY_INFO!A224=0," ",COUNTRY_INFO!A224)</f>
        <v>Ethiopia</v>
      </c>
      <c r="B224" s="10" t="str">
        <f>IF(COUNTRY_INFO!B224=0," ",COUNTRY_INFO!B224)</f>
        <v>Beneshangul GumuzKamashi</v>
      </c>
      <c r="C224" s="87" t="str">
        <f>IF(COUNTRY_INFO!C224=0," ",COUNTRY_INFO!C224)</f>
        <v>Agalometi</v>
      </c>
      <c r="D224" s="67">
        <f>COUNTRY_INFO!L224</f>
        <v>30949</v>
      </c>
      <c r="E224" s="61"/>
      <c r="F224" s="61"/>
      <c r="G224" s="11">
        <f>MAX('MDA1'!M224,'MDA2'!M224)</f>
        <v>22799</v>
      </c>
      <c r="H224" s="11">
        <f>IF(AND(COUNTRY_INFO!H224&gt;0,COUNTRY_INFO!H224&lt;4),IF(D224&gt;MAX('MDA1'!M224,'MDA2'!M224),MAX('MDA1'!M224,'MDA2'!M224),D224),0)</f>
        <v>22799</v>
      </c>
      <c r="I224" s="73">
        <f>IF(AND(COUNTRY_INFO!H224&gt;0,COUNTRY_INFO!H224&lt;4), IF(G224/D224*100&lt;&gt;0, IF(G224/D224*100&gt;100,100,G224/D224*100), "-"),0)</f>
        <v>73.666354324857025</v>
      </c>
      <c r="J224" s="67">
        <f>COUNTRY_INFO!M224</f>
        <v>30949</v>
      </c>
      <c r="K224" s="61"/>
      <c r="L224" s="61"/>
      <c r="M224" s="11">
        <f>MAX('MDA1'!M224,MAX('MDA3'!I224,'MDA3'!L224)+MAX('MDA3'!J224,'MDA3'!M224))</f>
        <v>24616</v>
      </c>
      <c r="N224" s="11">
        <f>IF(AND(COUNTRY_INFO!I224&gt;0,COUNTRY_INFO!I224&lt;4),IF(J224&gt;MAX('MDA1'!M224,MAX('MDA3'!I224,'MDA3'!L224)+MAX('MDA3'!J224,'MDA3'!M224)),MAX('MDA1'!M224,MAX('MDA3'!I224,'MDA3'!L224)+MAX('MDA3'!J224,'MDA3'!M224)),J224),0)</f>
        <v>24616</v>
      </c>
      <c r="O224" s="73">
        <f>IF(AND(COUNTRY_INFO!I224&gt;0,COUNTRY_INFO!I224&lt;4), IF(M224/J224*100&lt;&gt;0, IF(M224/J224*100&gt;100,100,M224/J224*100), "-"),0)</f>
        <v>79.537303305437973</v>
      </c>
      <c r="P224" s="67">
        <f>COUNTRY_INFO!N224</f>
        <v>0</v>
      </c>
      <c r="Q224" s="61"/>
      <c r="R224" s="61"/>
      <c r="S224" s="11">
        <f>SUM(MAX('MDA2'!J224, 'T1'!L224, MAX(T3_R1!K224, T3_R2!K224)), MAX('MDA1'!K224, 'MDA2'!K224, 'T1'!M224, MAX(T3_R1!L224, T3_R2!L224)), MAX('MDA1'!L224, 'MDA2'!L224, 'T1'!N224, MAX(T3_R1!M224, T3_R2!M224)))</f>
        <v>22799</v>
      </c>
      <c r="T224" s="11">
        <f>IF(AND(COUNTRY_INFO!J224&gt;1,COUNTRY_INFO!J224&lt;4),IF(COUNTRY_INFO!E224&gt;MAX('MDA2'!J224,'T1'!L224,MAX(T3_R1!K224,T3_R2!K224)),MAX('MDA2'!J224,'T1'!L224,MAX(T3_R1!K224,T3_R2!K224)),COUNTRY_INFO!E224),0)</f>
        <v>0</v>
      </c>
      <c r="U224" s="217">
        <f>IF(AND(COUNTRY_INFO!J224&gt;1,COUNTRY_INFO!J224&lt;4), IF(T224/COUNTRY_INFO!E224*100&lt;&gt;0, IF(T224/COUNTRY_INFO!E224*100&gt;100,100,T224/COUNTRY_INFO!E224*100), "-"),0)</f>
        <v>0</v>
      </c>
      <c r="V224" s="11">
        <f>IF(AND(COUNTRY_INFO!J224&gt;1,COUNTRY_INFO!J224&lt;4),IF(COUNTRY_INFO!F224&gt;MAX('MDA1'!K224,'MDA2'!K224,'T1'!M224,MAX(T3_R1!L224,T3_R2!L224)),MAX('MDA1'!K224,'MDA2'!K224,'T1'!M224,MAX(T3_R1!L224,T3_R2!L224)),COUNTRY_INFO!F224),0)</f>
        <v>0</v>
      </c>
      <c r="W224" s="217">
        <f>IF(AND(COUNTRY_INFO!J224&gt;1,COUNTRY_INFO!J224&lt;4), IF(V224/COUNTRY_INFO!F224*100&lt;&gt;0, IF(V224/COUNTRY_INFO!F224*100&gt;100,100,V224/COUNTRY_INFO!F224*100), "-"),0)</f>
        <v>0</v>
      </c>
      <c r="X224" s="11">
        <f t="shared" si="26"/>
        <v>0</v>
      </c>
      <c r="Y224" s="73">
        <f>IF(AND(COUNTRY_INFO!J224&gt;1,COUNTRY_INFO!J224&lt;4), IF(S224/P224*100&lt;&gt;0, IF(X224/P224*100&gt;100,100,X224/P224*100), "-"),0)</f>
        <v>0</v>
      </c>
      <c r="Z224" s="67">
        <f>COUNTRY_INFO!O224</f>
        <v>25960</v>
      </c>
      <c r="AA224" s="61"/>
      <c r="AB224" s="61"/>
      <c r="AC224" s="11">
        <f>MAX('T1'!L224,'T2'!J224)+MAX('T1'!M224,'T2'!K224)+MAX('T1'!N224,'T2'!L224)</f>
        <v>8474</v>
      </c>
      <c r="AD224" s="11">
        <f>IF(COUNTRY_INFO!K224=1,IF(COUNTRY_INFO!F224*0.33&gt;MAX('T1'!M224,'T2'!K224),MAX('T1'!M224,'T2'!K224),COUNTRY_INFO!F224*0.33),IF(COUNTRY_INFO!K224=2,IF(COUNTRY_INFO!F224*0.5&gt;MAX('T1'!M224,'T2'!K224),MAX('T1'!M224,'T2'!K224),COUNTRY_INFO!F224*0.5),IF(COUNTRY_INFO!K224=3,IF(COUNTRY_INFO!F224&gt;MAX('T1'!M224,'T2'!K224),MAX('T1'!M224,'T2'!K224),COUNTRY_INFO!F224),0)))</f>
        <v>8474</v>
      </c>
      <c r="AE224" s="217">
        <f>IF(AND(COUNTRY_INFO!K224&gt;0,COUNTRY_INFO!K224&lt;4),IF(Z224&gt;0,IF(COUNTRY_INFO!K224=1, AD224/(COUNTRY_INFO!F224*0.33)*100, IF(COUNTRY_INFO!K224=2, AD224/(COUNTRY_INFO!F224*0.5)*100, IF(COUNTRY_INFO!K224=3, AD224/COUNTRY_INFO!F224*100))),"-"),0)</f>
        <v>93.738938053097343</v>
      </c>
      <c r="AF224" s="11">
        <f>IF(COUNTRY_INFO!K224=2,IF(COUNTRY_INFO!G224*0.2&gt;MAX('T1'!N224,'T2'!L224),MAX('T1'!N224,'T2'!L224),COUNTRY_INFO!G224*0.2),IF(COUNTRY_INFO!K224=3,IF(COUNTRY_INFO!G224&gt;MAX('T1'!N224,'T2'!L224),MAX('T1'!N224,'T2'!L224),COUNTRY_INFO!G224),0))</f>
        <v>0</v>
      </c>
      <c r="AG224" s="217">
        <f>IF(AND(COUNTRY_INFO!K224&gt;0,COUNTRY_INFO!K224&lt;4),IF(Z224&gt;0,IF(COUNTRY_INFO!K224=1, 0, IF(COUNTRY_INFO!K224=2, AF224/(COUNTRY_INFO!G224*0.2)*100, IF(COUNTRY_INFO!K224=3, AF224/COUNTRY_INFO!G224*100))),"-"),0)</f>
        <v>0</v>
      </c>
      <c r="AH224" s="11">
        <f t="shared" si="27"/>
        <v>8474</v>
      </c>
      <c r="AI224" s="73">
        <f>IF(AND(COUNTRY_INFO!K224&gt;0,COUNTRY_INFO!K224&lt;4), IF(AC224/Z224*100&lt;&gt;0, IF(AH224/Z224*100&gt;100,100,AH224/Z224*100), "-"),0)</f>
        <v>32.642526964560865</v>
      </c>
      <c r="AJ224" s="261"/>
      <c r="AK224" s="260">
        <f>IF(AND(D224&lt;&gt;0, D224&lt;&gt;"Unknown",D224&lt;&gt;"Stopped",D224&lt;&gt;"Not required"),D224/COUNTRY_INFO!D224, 0)</f>
        <v>1</v>
      </c>
      <c r="AL224" s="260">
        <f>IF(AND(J224&lt;&gt;0,J224&lt;&gt;"Unknown",J224&lt;&gt;"Stopped",J224&lt;&gt;"Not required"),J224/COUNTRY_INFO!D224, 0)</f>
        <v>1</v>
      </c>
      <c r="AM224" s="260">
        <f>IF(AND(P224&lt;&gt;0,P224&lt;&gt;"Unknown",P224&lt;&gt;"Not required"),P224/(COUNTRY_INFO!E224+COUNTRY_INFO!F224), 0)</f>
        <v>0</v>
      </c>
      <c r="AN224" s="260">
        <f>IF(AND(Z224&lt;&gt;0,Z224&lt;&gt;"Unknown",Z224&lt;&gt;"Not required"),IF(COUNTRY_INFO!K224=1,1,IF(COUNTRY_INFO!K224=2,0.5*COUNTRY_INFO!F224/(0.5*COUNTRY_INFO!F224+0.2*COUNTRY_INFO!G224),IF(COUNTRY_INFO!K224=3,COUNTRY_INFO!F224/(COUNTRY_INFO!F224+COUNTRY_INFO!G224)))),0)</f>
        <v>0.34822804314329736</v>
      </c>
      <c r="AO224" s="260">
        <f>IF(AND(Z224&lt;&gt;0,Z224&lt;&gt;"Unknown",Z224&lt;&gt;"Not required"),IF(COUNTRY_INFO!K224=1,0,IF(COUNTRY_INFO!K224=2,0.2*COUNTRY_INFO!G224/(0.5*COUNTRY_INFO!F224+0.2*COUNTRY_INFO!G224),IF(COUNTRY_INFO!K224=3,COUNTRY_INFO!G224/(COUNTRY_INFO!F224+COUNTRY_INFO!G224)))),0)</f>
        <v>0.65177195685670264</v>
      </c>
      <c r="AP224" s="259">
        <f>MAX(COUNTRY_INFO!D224*AK224*PROFILE!$G$7,COUNTRY_INFO!D224*AL224*PROFILE!$G$7)</f>
        <v>3.2404476213141855E-3</v>
      </c>
      <c r="AQ224" s="259">
        <f>MAX(COUNTRY_INFO!D224*AK224*PROFILE!$G$8,COUNTRY_INFO!D224*AL224*PROFILE!$G$8,COUNTRY_INFO!D224*AM224*PROFILE!$G$8)</f>
        <v>4532.9309393277517</v>
      </c>
      <c r="AR224" s="259">
        <f>MAX(COUNTRY_INFO!D224*AK224*PROFILE!$G$9,COUNTRY_INFO!D224*AL224*PROFILE!$G$9,COUNTRY_INFO!D224*AM224*PROFILE!$G$9,IF(AND(DISTRICT!Z224&lt;&gt;"Unknown",Z224&lt;&gt;"Not required"),COUNTRY_INFO!O224*DISTRICT!AN224,0))</f>
        <v>9413.5722778549043</v>
      </c>
      <c r="AS224" s="259">
        <f>MAX(COUNTRY_INFO!D224*AK224*PROFILE!$G$10,COUNTRY_INFO!D224*AL224*PROFILE!$G$10,IF(AND(DISTRICT!Z224&lt;&gt;"Unknown",Z224&lt;&gt;"Not required"),COUNTRY_INFO!O224*DISTRICT!AO224,0))</f>
        <v>17002.493542369724</v>
      </c>
      <c r="AT224" s="259">
        <f t="shared" si="28"/>
        <v>30949</v>
      </c>
      <c r="AU224" s="258" t="str">
        <f t="shared" si="23"/>
        <v>Y</v>
      </c>
      <c r="AV224" s="259">
        <f>MAX('MDA2'!J224,'T1'!L224,'T2'!J224,T3_R1!K224,T3_R2!K224)</f>
        <v>0</v>
      </c>
      <c r="AW224" s="259">
        <f>MAX('MDA1'!K224,'MDA2'!K224,'MDA3'!I224,'MDA3'!L224,'T1'!M224,'T2'!K224,T3_R1!L224,T3_R2!L224)</f>
        <v>8862</v>
      </c>
      <c r="AX224" s="259">
        <f>MAX('MDA1'!L224,'MDA2'!L224,'MDA3'!J224,'MDA3'!M224,'T1'!N224,'T2'!L224,T3_R1!M224,T3_R2!M224)</f>
        <v>15754</v>
      </c>
      <c r="AY224" s="259">
        <f t="shared" si="29"/>
        <v>24616</v>
      </c>
      <c r="AZ224" s="259">
        <f>MAX('MDA2'!J224,T224)</f>
        <v>0</v>
      </c>
      <c r="BA224" s="259">
        <f>MAX('MDA1'!K224,'MDA2'!K224,'MDA3'!I224,'MDA3'!L224,V224,AD224)</f>
        <v>8862</v>
      </c>
      <c r="BB224" s="259">
        <f>MAX('MDA1'!L224,'MDA2'!L224,'MDA3'!J224,'MDA3'!M224,AF224)</f>
        <v>15754</v>
      </c>
      <c r="BC224" s="259">
        <f t="shared" si="24"/>
        <v>24616</v>
      </c>
      <c r="BD224" s="260">
        <f t="shared" si="25"/>
        <v>79.537303305437973</v>
      </c>
    </row>
    <row r="225" spans="1:56" x14ac:dyDescent="0.2">
      <c r="A225" s="10" t="str">
        <f>IF(COUNTRY_INFO!A225=0," ",COUNTRY_INFO!A225)</f>
        <v>Ethiopia</v>
      </c>
      <c r="B225" s="10" t="str">
        <f>IF(COUNTRY_INFO!B225=0," ",COUNTRY_INFO!B225)</f>
        <v>Beneshangul GumuzKamashi</v>
      </c>
      <c r="C225" s="87" t="str">
        <f>IF(COUNTRY_INFO!C225=0," ",COUNTRY_INFO!C225)</f>
        <v>Belo Jegonfoy</v>
      </c>
      <c r="D225" s="67">
        <f>COUNTRY_INFO!L225</f>
        <v>40962</v>
      </c>
      <c r="E225" s="61"/>
      <c r="F225" s="61"/>
      <c r="G225" s="11">
        <f>MAX('MDA1'!M225,'MDA2'!M225)</f>
        <v>27719</v>
      </c>
      <c r="H225" s="11">
        <f>IF(AND(COUNTRY_INFO!H225&gt;0,COUNTRY_INFO!H225&lt;4),IF(D225&gt;MAX('MDA1'!M225,'MDA2'!M225),MAX('MDA1'!M225,'MDA2'!M225),D225),0)</f>
        <v>27719</v>
      </c>
      <c r="I225" s="73">
        <f>IF(AND(COUNTRY_INFO!H225&gt;0,COUNTRY_INFO!H225&lt;4), IF(G225/D225*100&lt;&gt;0, IF(G225/D225*100&gt;100,100,G225/D225*100), "-"),0)</f>
        <v>67.670035642790879</v>
      </c>
      <c r="J225" s="67">
        <f>COUNTRY_INFO!M225</f>
        <v>40962</v>
      </c>
      <c r="K225" s="61"/>
      <c r="L225" s="61"/>
      <c r="M225" s="11">
        <f>MAX('MDA1'!M225,MAX('MDA3'!I225,'MDA3'!L225)+MAX('MDA3'!J225,'MDA3'!M225))</f>
        <v>29822</v>
      </c>
      <c r="N225" s="11">
        <f>IF(AND(COUNTRY_INFO!I225&gt;0,COUNTRY_INFO!I225&lt;4),IF(J225&gt;MAX('MDA1'!M225,MAX('MDA3'!I225,'MDA3'!L225)+MAX('MDA3'!J225,'MDA3'!M225)),MAX('MDA1'!M225,MAX('MDA3'!I225,'MDA3'!L225)+MAX('MDA3'!J225,'MDA3'!M225)),J225),0)</f>
        <v>29822</v>
      </c>
      <c r="O225" s="73">
        <f>IF(AND(COUNTRY_INFO!I225&gt;0,COUNTRY_INFO!I225&lt;4), IF(M225/J225*100&lt;&gt;0, IF(M225/J225*100&gt;100,100,M225/J225*100), "-"),0)</f>
        <v>72.804062301645416</v>
      </c>
      <c r="P225" s="67">
        <f>COUNTRY_INFO!N225</f>
        <v>0</v>
      </c>
      <c r="Q225" s="61"/>
      <c r="R225" s="61"/>
      <c r="S225" s="11">
        <f>SUM(MAX('MDA2'!J225, 'T1'!L225, MAX(T3_R1!K225, T3_R2!K225)), MAX('MDA1'!K225, 'MDA2'!K225, 'T1'!M225, MAX(T3_R1!L225, T3_R2!L225)), MAX('MDA1'!L225, 'MDA2'!L225, 'T1'!N225, MAX(T3_R1!M225, T3_R2!M225)))</f>
        <v>27719</v>
      </c>
      <c r="T225" s="11">
        <f>IF(AND(COUNTRY_INFO!J225&gt;1,COUNTRY_INFO!J225&lt;4),IF(COUNTRY_INFO!E225&gt;MAX('MDA2'!J225,'T1'!L225,MAX(T3_R1!K225,T3_R2!K225)),MAX('MDA2'!J225,'T1'!L225,MAX(T3_R1!K225,T3_R2!K225)),COUNTRY_INFO!E225),0)</f>
        <v>0</v>
      </c>
      <c r="U225" s="217">
        <f>IF(AND(COUNTRY_INFO!J225&gt;1,COUNTRY_INFO!J225&lt;4), IF(T225/COUNTRY_INFO!E225*100&lt;&gt;0, IF(T225/COUNTRY_INFO!E225*100&gt;100,100,T225/COUNTRY_INFO!E225*100), "-"),0)</f>
        <v>0</v>
      </c>
      <c r="V225" s="11">
        <f>IF(AND(COUNTRY_INFO!J225&gt;1,COUNTRY_INFO!J225&lt;4),IF(COUNTRY_INFO!F225&gt;MAX('MDA1'!K225,'MDA2'!K225,'T1'!M225,MAX(T3_R1!L225,T3_R2!L225)),MAX('MDA1'!K225,'MDA2'!K225,'T1'!M225,MAX(T3_R1!L225,T3_R2!L225)),COUNTRY_INFO!F225),0)</f>
        <v>0</v>
      </c>
      <c r="W225" s="217">
        <f>IF(AND(COUNTRY_INFO!J225&gt;1,COUNTRY_INFO!J225&lt;4), IF(V225/COUNTRY_INFO!F225*100&lt;&gt;0, IF(V225/COUNTRY_INFO!F225*100&gt;100,100,V225/COUNTRY_INFO!F225*100), "-"),0)</f>
        <v>0</v>
      </c>
      <c r="X225" s="11">
        <f t="shared" si="26"/>
        <v>0</v>
      </c>
      <c r="Y225" s="73">
        <f>IF(AND(COUNTRY_INFO!J225&gt;1,COUNTRY_INFO!J225&lt;4), IF(S225/P225*100&lt;&gt;0, IF(X225/P225*100&gt;100,100,X225/P225*100), "-"),0)</f>
        <v>0</v>
      </c>
      <c r="Z225" s="67">
        <f>COUNTRY_INFO!O225</f>
        <v>10461.299999999999</v>
      </c>
      <c r="AA225" s="61"/>
      <c r="AB225" s="61"/>
      <c r="AC225" s="11">
        <f>MAX('T1'!L225,'T2'!J225)+MAX('T1'!M225,'T2'!K225)+MAX('T1'!N225,'T2'!L225)</f>
        <v>0</v>
      </c>
      <c r="AD225" s="11">
        <f>IF(COUNTRY_INFO!K225=1,IF(COUNTRY_INFO!F225*0.33&gt;MAX('T1'!M225,'T2'!K225),MAX('T1'!M225,'T2'!K225),COUNTRY_INFO!F225*0.33),IF(COUNTRY_INFO!K225=2,IF(COUNTRY_INFO!F225*0.5&gt;MAX('T1'!M225,'T2'!K225),MAX('T1'!M225,'T2'!K225),COUNTRY_INFO!F225*0.5),IF(COUNTRY_INFO!K225=3,IF(COUNTRY_INFO!F225&gt;MAX('T1'!M225,'T2'!K225),MAX('T1'!M225,'T2'!K225),COUNTRY_INFO!F225),0)))</f>
        <v>0</v>
      </c>
      <c r="AE225" s="217">
        <f>IF(AND(COUNTRY_INFO!K225&gt;0,COUNTRY_INFO!K225&lt;4),IF(Z225&gt;0,IF(COUNTRY_INFO!K225=1, AD225/(COUNTRY_INFO!F225*0.33)*100, IF(COUNTRY_INFO!K225=2, AD225/(COUNTRY_INFO!F225*0.5)*100, IF(COUNTRY_INFO!K225=3, AD225/COUNTRY_INFO!F225*100))),"-"),0)</f>
        <v>0</v>
      </c>
      <c r="AF225" s="11">
        <f>IF(COUNTRY_INFO!K225=2,IF(COUNTRY_INFO!G225*0.2&gt;MAX('T1'!N225,'T2'!L225),MAX('T1'!N225,'T2'!L225),COUNTRY_INFO!G225*0.2),IF(COUNTRY_INFO!K225=3,IF(COUNTRY_INFO!G225&gt;MAX('T1'!N225,'T2'!L225),MAX('T1'!N225,'T2'!L225),COUNTRY_INFO!G225),0))</f>
        <v>0</v>
      </c>
      <c r="AG225" s="217">
        <f>IF(AND(COUNTRY_INFO!K225&gt;0,COUNTRY_INFO!K225&lt;4),IF(Z225&gt;0,IF(COUNTRY_INFO!K225=1, 0, IF(COUNTRY_INFO!K225=2, AF225/(COUNTRY_INFO!G225*0.2)*100, IF(COUNTRY_INFO!K225=3, AF225/COUNTRY_INFO!G225*100))),"-"),0)</f>
        <v>0</v>
      </c>
      <c r="AH225" s="11">
        <f t="shared" si="27"/>
        <v>0</v>
      </c>
      <c r="AI225" s="73" t="str">
        <f>IF(AND(COUNTRY_INFO!K225&gt;0,COUNTRY_INFO!K225&lt;4), IF(AC225/Z225*100&lt;&gt;0, IF(AH225/Z225*100&gt;100,100,AH225/Z225*100), "-"),0)</f>
        <v>-</v>
      </c>
      <c r="AJ225" s="261"/>
      <c r="AK225" s="260">
        <f>IF(AND(D225&lt;&gt;0, D225&lt;&gt;"Unknown",D225&lt;&gt;"Stopped",D225&lt;&gt;"Not required"),D225/COUNTRY_INFO!D225, 0)</f>
        <v>1</v>
      </c>
      <c r="AL225" s="260">
        <f>IF(AND(J225&lt;&gt;0,J225&lt;&gt;"Unknown",J225&lt;&gt;"Stopped",J225&lt;&gt;"Not required"),J225/COUNTRY_INFO!D225, 0)</f>
        <v>1</v>
      </c>
      <c r="AM225" s="260">
        <f>IF(AND(P225&lt;&gt;0,P225&lt;&gt;"Unknown",P225&lt;&gt;"Not required"),P225/(COUNTRY_INFO!E225+COUNTRY_INFO!F225), 0)</f>
        <v>0</v>
      </c>
      <c r="AN225" s="260">
        <f>IF(AND(Z225&lt;&gt;0,Z225&lt;&gt;"Unknown",Z225&lt;&gt;"Not required"),IF(COUNTRY_INFO!K225=1,1,IF(COUNTRY_INFO!K225=2,0.5*COUNTRY_INFO!F225/(0.5*COUNTRY_INFO!F225+0.2*COUNTRY_INFO!G225),IF(COUNTRY_INFO!K225=3,COUNTRY_INFO!F225/(COUNTRY_INFO!F225+COUNTRY_INFO!G225)))),0)</f>
        <v>0.57186965291120606</v>
      </c>
      <c r="AO225" s="260">
        <f>IF(AND(Z225&lt;&gt;0,Z225&lt;&gt;"Unknown",Z225&lt;&gt;"Not required"),IF(COUNTRY_INFO!K225=1,0,IF(COUNTRY_INFO!K225=2,0.2*COUNTRY_INFO!G225/(0.5*COUNTRY_INFO!F225+0.2*COUNTRY_INFO!G225),IF(COUNTRY_INFO!K225=3,COUNTRY_INFO!G225/(COUNTRY_INFO!F225+COUNTRY_INFO!G225)))),0)</f>
        <v>0.42813034708879399</v>
      </c>
      <c r="AP225" s="259">
        <f>MAX(COUNTRY_INFO!D225*AK225*PROFILE!$G$7,COUNTRY_INFO!D225*AL225*PROFILE!$G$7)</f>
        <v>4.2888369725765513E-3</v>
      </c>
      <c r="AQ225" s="259">
        <f>MAX(COUNTRY_INFO!D225*AK225*PROFILE!$G$8,COUNTRY_INFO!D225*AL225*PROFILE!$G$8,COUNTRY_INFO!D225*AM225*PROFILE!$G$8)</f>
        <v>5999.4803430399479</v>
      </c>
      <c r="AR225" s="259">
        <f>MAX(COUNTRY_INFO!D225*AK225*PROFILE!$G$9,COUNTRY_INFO!D225*AL225*PROFILE!$G$9,COUNTRY_INFO!D225*AM225*PROFILE!$G$9,IF(AND(DISTRICT!Z225&lt;&gt;"Unknown",Z225&lt;&gt;"Not required"),COUNTRY_INFO!O225*DISTRICT!AN225,0))</f>
        <v>12459.166617515673</v>
      </c>
      <c r="AS225" s="259">
        <f>MAX(COUNTRY_INFO!D225*AK225*PROFILE!$G$10,COUNTRY_INFO!D225*AL225*PROFILE!$G$10,IF(AND(DISTRICT!Z225&lt;&gt;"Unknown",Z225&lt;&gt;"Not required"),COUNTRY_INFO!O225*DISTRICT!AO225,0))</f>
        <v>22503.348750607409</v>
      </c>
      <c r="AT225" s="259">
        <f t="shared" si="28"/>
        <v>40962</v>
      </c>
      <c r="AU225" s="258">
        <f t="shared" si="23"/>
        <v>0</v>
      </c>
      <c r="AV225" s="259">
        <f>MAX('MDA2'!J225,'T1'!L225,'T2'!J225,T3_R1!K225,T3_R2!K225)</f>
        <v>0</v>
      </c>
      <c r="AW225" s="259">
        <f>MAX('MDA1'!K225,'MDA2'!K225,'MDA3'!I225,'MDA3'!L225,'T1'!M225,'T2'!K225,T3_R1!L225,T3_R2!L225)</f>
        <v>10736</v>
      </c>
      <c r="AX225" s="259">
        <f>MAX('MDA1'!L225,'MDA2'!L225,'MDA3'!J225,'MDA3'!M225,'T1'!N225,'T2'!L225,T3_R1!M225,T3_R2!M225)</f>
        <v>19086</v>
      </c>
      <c r="AY225" s="259">
        <f t="shared" si="29"/>
        <v>29822</v>
      </c>
      <c r="AZ225" s="259">
        <f>MAX('MDA2'!J225,T225)</f>
        <v>0</v>
      </c>
      <c r="BA225" s="259">
        <f>MAX('MDA1'!K225,'MDA2'!K225,'MDA3'!I225,'MDA3'!L225,V225,AD225)</f>
        <v>10736</v>
      </c>
      <c r="BB225" s="259">
        <f>MAX('MDA1'!L225,'MDA2'!L225,'MDA3'!J225,'MDA3'!M225,AF225)</f>
        <v>19086</v>
      </c>
      <c r="BC225" s="259">
        <f t="shared" si="24"/>
        <v>29822</v>
      </c>
      <c r="BD225" s="260">
        <f t="shared" si="25"/>
        <v>72.804062301645416</v>
      </c>
    </row>
    <row r="226" spans="1:56" x14ac:dyDescent="0.2">
      <c r="A226" s="10" t="str">
        <f>IF(COUNTRY_INFO!A226=0," ",COUNTRY_INFO!A226)</f>
        <v>Ethiopia</v>
      </c>
      <c r="B226" s="10" t="str">
        <f>IF(COUNTRY_INFO!B226=0," ",COUNTRY_INFO!B226)</f>
        <v>Beneshangul GumuzKamashi</v>
      </c>
      <c r="C226" s="87" t="str">
        <f>IF(COUNTRY_INFO!C226=0," ",COUNTRY_INFO!C226)</f>
        <v>Kamashi</v>
      </c>
      <c r="D226" s="67">
        <f>COUNTRY_INFO!L226</f>
        <v>24302</v>
      </c>
      <c r="E226" s="61"/>
      <c r="F226" s="61"/>
      <c r="G226" s="11">
        <f>MAX('MDA1'!M226,'MDA2'!M226)</f>
        <v>18967</v>
      </c>
      <c r="H226" s="11">
        <f>IF(AND(COUNTRY_INFO!H226&gt;0,COUNTRY_INFO!H226&lt;4),IF(D226&gt;MAX('MDA1'!M226,'MDA2'!M226),MAX('MDA1'!M226,'MDA2'!M226),D226),0)</f>
        <v>18967</v>
      </c>
      <c r="I226" s="73">
        <f>IF(AND(COUNTRY_INFO!H226&gt;0,COUNTRY_INFO!H226&lt;4), IF(G226/D226*100&lt;&gt;0, IF(G226/D226*100&gt;100,100,G226/D226*100), "-"),0)</f>
        <v>78.047074314871196</v>
      </c>
      <c r="J226" s="67">
        <f>COUNTRY_INFO!M226</f>
        <v>24302</v>
      </c>
      <c r="K226" s="61"/>
      <c r="L226" s="61"/>
      <c r="M226" s="11">
        <f>MAX('MDA1'!M226,MAX('MDA3'!I226,'MDA3'!L226)+MAX('MDA3'!J226,'MDA3'!M226))</f>
        <v>25124</v>
      </c>
      <c r="N226" s="11">
        <f>IF(AND(COUNTRY_INFO!I226&gt;0,COUNTRY_INFO!I226&lt;4),IF(J226&gt;MAX('MDA1'!M226,MAX('MDA3'!I226,'MDA3'!L226)+MAX('MDA3'!J226,'MDA3'!M226)),MAX('MDA1'!M226,MAX('MDA3'!I226,'MDA3'!L226)+MAX('MDA3'!J226,'MDA3'!M226)),J226),0)</f>
        <v>24302</v>
      </c>
      <c r="O226" s="73">
        <f>IF(AND(COUNTRY_INFO!I226&gt;0,COUNTRY_INFO!I226&lt;4), IF(M226/J226*100&lt;&gt;0, IF(M226/J226*100&gt;100,100,M226/J226*100), "-"),0)</f>
        <v>100</v>
      </c>
      <c r="P226" s="67">
        <f>COUNTRY_INFO!N226</f>
        <v>11016</v>
      </c>
      <c r="Q226" s="61"/>
      <c r="R226" s="61"/>
      <c r="S226" s="11">
        <f>SUM(MAX('MDA2'!J226, 'T1'!L226, MAX(T3_R1!K226, T3_R2!K226)), MAX('MDA1'!K226, 'MDA2'!K226, 'T1'!M226, MAX(T3_R1!L226, T3_R2!L226)), MAX('MDA1'!L226, 'MDA2'!L226, 'T1'!N226, MAX(T3_R1!M226, T3_R2!M226)))</f>
        <v>18967</v>
      </c>
      <c r="T226" s="11">
        <f>IF(AND(COUNTRY_INFO!J226&gt;1,COUNTRY_INFO!J226&lt;4),IF(COUNTRY_INFO!E226&gt;MAX('MDA2'!J226,'T1'!L226,MAX(T3_R1!K226,T3_R2!K226)),MAX('MDA2'!J226,'T1'!L226,MAX(T3_R1!K226,T3_R2!K226)),COUNTRY_INFO!E226),0)</f>
        <v>0</v>
      </c>
      <c r="U226" s="217" t="str">
        <f>IF(AND(COUNTRY_INFO!J226&gt;1,COUNTRY_INFO!J226&lt;4), IF(T226/COUNTRY_INFO!E226*100&lt;&gt;0, IF(T226/COUNTRY_INFO!E226*100&gt;100,100,T226/COUNTRY_INFO!E226*100), "-"),0)</f>
        <v>-</v>
      </c>
      <c r="V226" s="11">
        <f>IF(AND(COUNTRY_INFO!J226&gt;1,COUNTRY_INFO!J226&lt;4),IF(COUNTRY_INFO!F226&gt;MAX('MDA1'!K226,'MDA2'!K226,'T1'!M226,MAX(T3_R1!L226,T3_R2!L226)),MAX('MDA1'!K226,'MDA2'!K226,'T1'!M226,MAX(T3_R1!L226,T3_R2!L226)),COUNTRY_INFO!F226),0)</f>
        <v>6908</v>
      </c>
      <c r="W226" s="217">
        <f>IF(AND(COUNTRY_INFO!J226&gt;1,COUNTRY_INFO!J226&lt;4), IF(V226/COUNTRY_INFO!F226*100&lt;&gt;0, IF(V226/COUNTRY_INFO!F226*100&gt;100,100,V226/COUNTRY_INFO!F226*100), "-"),0)</f>
        <v>97.309480208480068</v>
      </c>
      <c r="X226" s="11">
        <f t="shared" si="26"/>
        <v>6908</v>
      </c>
      <c r="Y226" s="73">
        <f>IF(AND(COUNTRY_INFO!J226&gt;1,COUNTRY_INFO!J226&lt;4), IF(S226/P226*100&lt;&gt;0, IF(X226/P226*100&gt;100,100,X226/P226*100), "-"),0)</f>
        <v>62.708787218591141</v>
      </c>
      <c r="Z226" s="67">
        <f>COUNTRY_INFO!O226</f>
        <v>6206.7000000000007</v>
      </c>
      <c r="AA226" s="61"/>
      <c r="AB226" s="61"/>
      <c r="AC226" s="11">
        <f>MAX('T1'!L226,'T2'!J226)+MAX('T1'!M226,'T2'!K226)+MAX('T1'!N226,'T2'!L226)</f>
        <v>0</v>
      </c>
      <c r="AD226" s="11">
        <f>IF(COUNTRY_INFO!K226=1,IF(COUNTRY_INFO!F226*0.33&gt;MAX('T1'!M226,'T2'!K226),MAX('T1'!M226,'T2'!K226),COUNTRY_INFO!F226*0.33),IF(COUNTRY_INFO!K226=2,IF(COUNTRY_INFO!F226*0.5&gt;MAX('T1'!M226,'T2'!K226),MAX('T1'!M226,'T2'!K226),COUNTRY_INFO!F226*0.5),IF(COUNTRY_INFO!K226=3,IF(COUNTRY_INFO!F226&gt;MAX('T1'!M226,'T2'!K226),MAX('T1'!M226,'T2'!K226),COUNTRY_INFO!F226),0)))</f>
        <v>0</v>
      </c>
      <c r="AE226" s="217">
        <f>IF(AND(COUNTRY_INFO!K226&gt;0,COUNTRY_INFO!K226&lt;4),IF(Z226&gt;0,IF(COUNTRY_INFO!K226=1, AD226/(COUNTRY_INFO!F226*0.33)*100, IF(COUNTRY_INFO!K226=2, AD226/(COUNTRY_INFO!F226*0.5)*100, IF(COUNTRY_INFO!K226=3, AD226/COUNTRY_INFO!F226*100))),"-"),0)</f>
        <v>0</v>
      </c>
      <c r="AF226" s="11">
        <f>IF(COUNTRY_INFO!K226=2,IF(COUNTRY_INFO!G226*0.2&gt;MAX('T1'!N226,'T2'!L226),MAX('T1'!N226,'T2'!L226),COUNTRY_INFO!G226*0.2),IF(COUNTRY_INFO!K226=3,IF(COUNTRY_INFO!G226&gt;MAX('T1'!N226,'T2'!L226),MAX('T1'!N226,'T2'!L226),COUNTRY_INFO!G226),0))</f>
        <v>0</v>
      </c>
      <c r="AG226" s="217">
        <f>IF(AND(COUNTRY_INFO!K226&gt;0,COUNTRY_INFO!K226&lt;4),IF(Z226&gt;0,IF(COUNTRY_INFO!K226=1, 0, IF(COUNTRY_INFO!K226=2, AF226/(COUNTRY_INFO!G226*0.2)*100, IF(COUNTRY_INFO!K226=3, AF226/COUNTRY_INFO!G226*100))),"-"),0)</f>
        <v>0</v>
      </c>
      <c r="AH226" s="11">
        <f t="shared" si="27"/>
        <v>0</v>
      </c>
      <c r="AI226" s="73" t="str">
        <f>IF(AND(COUNTRY_INFO!K226&gt;0,COUNTRY_INFO!K226&lt;4), IF(AC226/Z226*100&lt;&gt;0, IF(AH226/Z226*100&gt;100,100,AH226/Z226*100), "-"),0)</f>
        <v>-</v>
      </c>
      <c r="AJ226" s="261"/>
      <c r="AK226" s="260">
        <f>IF(AND(D226&lt;&gt;0, D226&lt;&gt;"Unknown",D226&lt;&gt;"Stopped",D226&lt;&gt;"Not required"),D226/COUNTRY_INFO!D226, 0)</f>
        <v>1</v>
      </c>
      <c r="AL226" s="260">
        <f>IF(AND(J226&lt;&gt;0,J226&lt;&gt;"Unknown",J226&lt;&gt;"Stopped",J226&lt;&gt;"Not required"),J226/COUNTRY_INFO!D226, 0)</f>
        <v>1</v>
      </c>
      <c r="AM226" s="260">
        <f>IF(AND(P226&lt;&gt;0,P226&lt;&gt;"Unknown",P226&lt;&gt;"Not required"),P226/(COUNTRY_INFO!E226+COUNTRY_INFO!F226), 0)</f>
        <v>1</v>
      </c>
      <c r="AN226" s="260">
        <f>IF(AND(Z226&lt;&gt;0,Z226&lt;&gt;"Unknown",Z226&lt;&gt;"Not required"),IF(COUNTRY_INFO!K226=1,1,IF(COUNTRY_INFO!K226=2,0.5*COUNTRY_INFO!F226/(0.5*COUNTRY_INFO!F226+0.2*COUNTRY_INFO!G226),IF(COUNTRY_INFO!K226=3,COUNTRY_INFO!F226/(COUNTRY_INFO!F226+COUNTRY_INFO!G226)))),0)</f>
        <v>0.57188199848550758</v>
      </c>
      <c r="AO226" s="260">
        <f>IF(AND(Z226&lt;&gt;0,Z226&lt;&gt;"Unknown",Z226&lt;&gt;"Not required"),IF(COUNTRY_INFO!K226=1,0,IF(COUNTRY_INFO!K226=2,0.2*COUNTRY_INFO!G226/(0.5*COUNTRY_INFO!F226+0.2*COUNTRY_INFO!G226),IF(COUNTRY_INFO!K226=3,COUNTRY_INFO!G226/(COUNTRY_INFO!F226+COUNTRY_INFO!G226)))),0)</f>
        <v>0.42811800151449242</v>
      </c>
      <c r="AP226" s="259">
        <f>MAX(COUNTRY_INFO!D226*AK226*PROFILE!$G$7,COUNTRY_INFO!D226*AL226*PROFILE!$G$7)</f>
        <v>2.5444879670805951E-3</v>
      </c>
      <c r="AQ226" s="259">
        <f>MAX(COUNTRY_INFO!D226*AK226*PROFILE!$G$8,COUNTRY_INFO!D226*AL226*PROFILE!$G$8,COUNTRY_INFO!D226*AM226*PROFILE!$G$8)</f>
        <v>3559.3811653863781</v>
      </c>
      <c r="AR226" s="259">
        <f>MAX(COUNTRY_INFO!D226*AK226*PROFILE!$G$9,COUNTRY_INFO!D226*AL226*PROFILE!$G$9,COUNTRY_INFO!D226*AM226*PROFILE!$G$9,IF(AND(DISTRICT!Z226&lt;&gt;"Unknown",Z226&lt;&gt;"Not required"),COUNTRY_INFO!O226*DISTRICT!AN226,0))</f>
        <v>7391.7940320019989</v>
      </c>
      <c r="AS226" s="259">
        <f>MAX(COUNTRY_INFO!D226*AK226*PROFILE!$G$10,COUNTRY_INFO!D226*AL226*PROFILE!$G$10,IF(AND(DISTRICT!Z226&lt;&gt;"Unknown",Z226&lt;&gt;"Not required"),COUNTRY_INFO!O226*DISTRICT!AO226,0))</f>
        <v>13350.822258123657</v>
      </c>
      <c r="AT226" s="259">
        <f t="shared" si="28"/>
        <v>24302</v>
      </c>
      <c r="AU226" s="258">
        <f t="shared" si="23"/>
        <v>0</v>
      </c>
      <c r="AV226" s="259">
        <f>MAX('MDA2'!J226,'T1'!L226,'T2'!J226,T3_R1!K226,T3_R2!K226)</f>
        <v>0</v>
      </c>
      <c r="AW226" s="259">
        <f>MAX('MDA1'!K226,'MDA2'!K226,'MDA3'!I226,'MDA3'!L226,'T1'!M226,'T2'!K226,T3_R1!L226,T3_R2!L226)</f>
        <v>9045</v>
      </c>
      <c r="AX226" s="259">
        <f>MAX('MDA1'!L226,'MDA2'!L226,'MDA3'!J226,'MDA3'!M226,'T1'!N226,'T2'!L226,T3_R1!M226,T3_R2!M226)</f>
        <v>16079</v>
      </c>
      <c r="AY226" s="259">
        <f t="shared" si="29"/>
        <v>25124</v>
      </c>
      <c r="AZ226" s="259">
        <f>MAX('MDA2'!J226,T226)</f>
        <v>0</v>
      </c>
      <c r="BA226" s="259">
        <f>MAX('MDA1'!K226,'MDA2'!K226,'MDA3'!I226,'MDA3'!L226,V226,AD226)</f>
        <v>9045</v>
      </c>
      <c r="BB226" s="259">
        <f>MAX('MDA1'!L226,'MDA2'!L226,'MDA3'!J226,'MDA3'!M226,AF226)</f>
        <v>16079</v>
      </c>
      <c r="BC226" s="259">
        <f t="shared" si="24"/>
        <v>24302</v>
      </c>
      <c r="BD226" s="260">
        <f t="shared" si="25"/>
        <v>100</v>
      </c>
    </row>
    <row r="227" spans="1:56" x14ac:dyDescent="0.2">
      <c r="A227" s="10" t="str">
        <f>IF(COUNTRY_INFO!A227=0," ",COUNTRY_INFO!A227)</f>
        <v>Ethiopia</v>
      </c>
      <c r="B227" s="10" t="str">
        <f>IF(COUNTRY_INFO!B227=0," ",COUNTRY_INFO!B227)</f>
        <v>Beneshangul GumuzKamashi</v>
      </c>
      <c r="C227" s="87" t="str">
        <f>IF(COUNTRY_INFO!C227=0," ",COUNTRY_INFO!C227)</f>
        <v>Sedal (Sirba Abay)</v>
      </c>
      <c r="D227" s="67">
        <f>COUNTRY_INFO!L227</f>
        <v>24455</v>
      </c>
      <c r="E227" s="61"/>
      <c r="F227" s="61"/>
      <c r="G227" s="11">
        <f>MAX('MDA1'!M227,'MDA2'!M227)</f>
        <v>16698</v>
      </c>
      <c r="H227" s="11">
        <f>IF(AND(COUNTRY_INFO!H227&gt;0,COUNTRY_INFO!H227&lt;4),IF(D227&gt;MAX('MDA1'!M227,'MDA2'!M227),MAX('MDA1'!M227,'MDA2'!M227),D227),0)</f>
        <v>16698</v>
      </c>
      <c r="I227" s="73">
        <f>IF(AND(COUNTRY_INFO!H227&gt;0,COUNTRY_INFO!H227&lt;4), IF(G227/D227*100&lt;&gt;0, IF(G227/D227*100&gt;100,100,G227/D227*100), "-"),0)</f>
        <v>68.280515232058875</v>
      </c>
      <c r="J227" s="67">
        <f>COUNTRY_INFO!M227</f>
        <v>24455</v>
      </c>
      <c r="K227" s="61"/>
      <c r="L227" s="61"/>
      <c r="M227" s="11">
        <f>MAX('MDA1'!M227,MAX('MDA3'!I227,'MDA3'!L227)+MAX('MDA3'!J227,'MDA3'!M227))</f>
        <v>18688</v>
      </c>
      <c r="N227" s="11">
        <f>IF(AND(COUNTRY_INFO!I227&gt;0,COUNTRY_INFO!I227&lt;4),IF(J227&gt;MAX('MDA1'!M227,MAX('MDA3'!I227,'MDA3'!L227)+MAX('MDA3'!J227,'MDA3'!M227)),MAX('MDA1'!M227,MAX('MDA3'!I227,'MDA3'!L227)+MAX('MDA3'!J227,'MDA3'!M227)),J227),0)</f>
        <v>18688</v>
      </c>
      <c r="O227" s="73">
        <f>IF(AND(COUNTRY_INFO!I227&gt;0,COUNTRY_INFO!I227&lt;4), IF(M227/J227*100&lt;&gt;0, IF(M227/J227*100&gt;100,100,M227/J227*100), "-"),0)</f>
        <v>76.417910447761201</v>
      </c>
      <c r="P227" s="67">
        <f>COUNTRY_INFO!N227</f>
        <v>0</v>
      </c>
      <c r="Q227" s="61"/>
      <c r="R227" s="61"/>
      <c r="S227" s="11">
        <f>SUM(MAX('MDA2'!J227, 'T1'!L227, MAX(T3_R1!K227, T3_R2!K227)), MAX('MDA1'!K227, 'MDA2'!K227, 'T1'!M227, MAX(T3_R1!L227, T3_R2!L227)), MAX('MDA1'!L227, 'MDA2'!L227, 'T1'!N227, MAX(T3_R1!M227, T3_R2!M227)))</f>
        <v>16698</v>
      </c>
      <c r="T227" s="11">
        <f>IF(AND(COUNTRY_INFO!J227&gt;1,COUNTRY_INFO!J227&lt;4),IF(COUNTRY_INFO!E227&gt;MAX('MDA2'!J227,'T1'!L227,MAX(T3_R1!K227,T3_R2!K227)),MAX('MDA2'!J227,'T1'!L227,MAX(T3_R1!K227,T3_R2!K227)),COUNTRY_INFO!E227),0)</f>
        <v>0</v>
      </c>
      <c r="U227" s="217">
        <f>IF(AND(COUNTRY_INFO!J227&gt;1,COUNTRY_INFO!J227&lt;4), IF(T227/COUNTRY_INFO!E227*100&lt;&gt;0, IF(T227/COUNTRY_INFO!E227*100&gt;100,100,T227/COUNTRY_INFO!E227*100), "-"),0)</f>
        <v>0</v>
      </c>
      <c r="V227" s="11">
        <f>IF(AND(COUNTRY_INFO!J227&gt;1,COUNTRY_INFO!J227&lt;4),IF(COUNTRY_INFO!F227&gt;MAX('MDA1'!K227,'MDA2'!K227,'T1'!M227,MAX(T3_R1!L227,T3_R2!L227)),MAX('MDA1'!K227,'MDA2'!K227,'T1'!M227,MAX(T3_R1!L227,T3_R2!L227)),COUNTRY_INFO!F227),0)</f>
        <v>0</v>
      </c>
      <c r="W227" s="217">
        <f>IF(AND(COUNTRY_INFO!J227&gt;1,COUNTRY_INFO!J227&lt;4), IF(V227/COUNTRY_INFO!F227*100&lt;&gt;0, IF(V227/COUNTRY_INFO!F227*100&gt;100,100,V227/COUNTRY_INFO!F227*100), "-"),0)</f>
        <v>0</v>
      </c>
      <c r="X227" s="11">
        <f t="shared" si="26"/>
        <v>0</v>
      </c>
      <c r="Y227" s="73">
        <f>IF(AND(COUNTRY_INFO!J227&gt;1,COUNTRY_INFO!J227&lt;4), IF(S227/P227*100&lt;&gt;0, IF(X227/P227*100&gt;100,100,X227/P227*100), "-"),0)</f>
        <v>0</v>
      </c>
      <c r="Z227" s="67">
        <f>COUNTRY_INFO!O227</f>
        <v>20513</v>
      </c>
      <c r="AA227" s="61"/>
      <c r="AB227" s="61"/>
      <c r="AC227" s="11">
        <f>MAX('T1'!L227,'T2'!J227)+MAX('T1'!M227,'T2'!K227)+MAX('T1'!N227,'T2'!L227)</f>
        <v>6534</v>
      </c>
      <c r="AD227" s="11">
        <f>IF(COUNTRY_INFO!K227=1,IF(COUNTRY_INFO!F227*0.33&gt;MAX('T1'!M227,'T2'!K227),MAX('T1'!M227,'T2'!K227),COUNTRY_INFO!F227*0.33),IF(COUNTRY_INFO!K227=2,IF(COUNTRY_INFO!F227*0.5&gt;MAX('T1'!M227,'T2'!K227),MAX('T1'!M227,'T2'!K227),COUNTRY_INFO!F227*0.5),IF(COUNTRY_INFO!K227=3,IF(COUNTRY_INFO!F227&gt;MAX('T1'!M227,'T2'!K227),MAX('T1'!M227,'T2'!K227),COUNTRY_INFO!F227),0)))</f>
        <v>6534</v>
      </c>
      <c r="AE227" s="217">
        <f>IF(AND(COUNTRY_INFO!K227&gt;0,COUNTRY_INFO!K227&lt;4),IF(Z227&gt;0,IF(COUNTRY_INFO!K227=1, AD227/(COUNTRY_INFO!F227*0.33)*100, IF(COUNTRY_INFO!K227=2, AD227/(COUNTRY_INFO!F227*0.5)*100, IF(COUNTRY_INFO!K227=3, AD227/COUNTRY_INFO!F227*100))),"-"),0)</f>
        <v>91.474170516589666</v>
      </c>
      <c r="AF227" s="11">
        <f>IF(COUNTRY_INFO!K227=2,IF(COUNTRY_INFO!G227*0.2&gt;MAX('T1'!N227,'T2'!L227),MAX('T1'!N227,'T2'!L227),COUNTRY_INFO!G227*0.2),IF(COUNTRY_INFO!K227=3,IF(COUNTRY_INFO!G227&gt;MAX('T1'!N227,'T2'!L227),MAX('T1'!N227,'T2'!L227),COUNTRY_INFO!G227),0))</f>
        <v>0</v>
      </c>
      <c r="AG227" s="217">
        <f>IF(AND(COUNTRY_INFO!K227&gt;0,COUNTRY_INFO!K227&lt;4),IF(Z227&gt;0,IF(COUNTRY_INFO!K227=1, 0, IF(COUNTRY_INFO!K227=2, AF227/(COUNTRY_INFO!G227*0.2)*100, IF(COUNTRY_INFO!K227=3, AF227/COUNTRY_INFO!G227*100))),"-"),0)</f>
        <v>0</v>
      </c>
      <c r="AH227" s="11">
        <f t="shared" si="27"/>
        <v>6534</v>
      </c>
      <c r="AI227" s="73">
        <f>IF(AND(COUNTRY_INFO!K227&gt;0,COUNTRY_INFO!K227&lt;4), IF(AC227/Z227*100&lt;&gt;0, IF(AH227/Z227*100&gt;100,100,AH227/Z227*100), "-"),0)</f>
        <v>31.852971286501241</v>
      </c>
      <c r="AJ227" s="261"/>
      <c r="AK227" s="260">
        <f>IF(AND(D227&lt;&gt;0, D227&lt;&gt;"Unknown",D227&lt;&gt;"Stopped",D227&lt;&gt;"Not required"),D227/COUNTRY_INFO!D227, 0)</f>
        <v>1</v>
      </c>
      <c r="AL227" s="260">
        <f>IF(AND(J227&lt;&gt;0,J227&lt;&gt;"Unknown",J227&lt;&gt;"Stopped",J227&lt;&gt;"Not required"),J227/COUNTRY_INFO!D227, 0)</f>
        <v>1</v>
      </c>
      <c r="AM227" s="260">
        <f>IF(AND(P227&lt;&gt;0,P227&lt;&gt;"Unknown",P227&lt;&gt;"Not required"),P227/(COUNTRY_INFO!E227+COUNTRY_INFO!F227), 0)</f>
        <v>0</v>
      </c>
      <c r="AN227" s="260">
        <f>IF(AND(Z227&lt;&gt;0,Z227&lt;&gt;"Unknown",Z227&lt;&gt;"Not required"),IF(COUNTRY_INFO!K227=1,1,IF(COUNTRY_INFO!K227=2,0.5*COUNTRY_INFO!F227/(0.5*COUNTRY_INFO!F227+0.2*COUNTRY_INFO!G227),IF(COUNTRY_INFO!K227=3,COUNTRY_INFO!F227/(COUNTRY_INFO!F227+COUNTRY_INFO!G227)))),0)</f>
        <v>0.34821820309072293</v>
      </c>
      <c r="AO227" s="260">
        <f>IF(AND(Z227&lt;&gt;0,Z227&lt;&gt;"Unknown",Z227&lt;&gt;"Not required"),IF(COUNTRY_INFO!K227=1,0,IF(COUNTRY_INFO!K227=2,0.2*COUNTRY_INFO!G227/(0.5*COUNTRY_INFO!F227+0.2*COUNTRY_INFO!G227),IF(COUNTRY_INFO!K227=3,COUNTRY_INFO!G227/(COUNTRY_INFO!F227+COUNTRY_INFO!G227)))),0)</f>
        <v>0.65178179690927707</v>
      </c>
      <c r="AP227" s="259">
        <f>MAX(COUNTRY_INFO!D227*AK227*PROFILE!$G$7,COUNTRY_INFO!D227*AL227*PROFILE!$G$7)</f>
        <v>2.5605074987637214E-3</v>
      </c>
      <c r="AQ227" s="259">
        <f>MAX(COUNTRY_INFO!D227*AK227*PROFILE!$G$8,COUNTRY_INFO!D227*AL227*PROFILE!$G$8,COUNTRY_INFO!D227*AM227*PROFILE!$G$8)</f>
        <v>3581.7902394668699</v>
      </c>
      <c r="AR227" s="259">
        <f>MAX(COUNTRY_INFO!D227*AK227*PROFILE!$G$9,COUNTRY_INFO!D227*AL227*PROFILE!$G$9,COUNTRY_INFO!D227*AM227*PROFILE!$G$9,IF(AND(DISTRICT!Z227&lt;&gt;"Unknown",Z227&lt;&gt;"Not required"),COUNTRY_INFO!O227*DISTRICT!AN227,0))</f>
        <v>7438.3311271750836</v>
      </c>
      <c r="AS227" s="259">
        <f>MAX(COUNTRY_INFO!D227*AK227*PROFILE!$G$10,COUNTRY_INFO!D227*AL227*PROFILE!$G$10,IF(AND(DISTRICT!Z227&lt;&gt;"Unknown",Z227&lt;&gt;"Not required"),COUNTRY_INFO!O227*DISTRICT!AO227,0))</f>
        <v>13434.876072850548</v>
      </c>
      <c r="AT227" s="259">
        <f t="shared" si="28"/>
        <v>24455</v>
      </c>
      <c r="AU227" s="258" t="str">
        <f t="shared" si="23"/>
        <v>Y</v>
      </c>
      <c r="AV227" s="259">
        <f>MAX('MDA2'!J227,'T1'!L227,'T2'!J227,T3_R1!K227,T3_R2!K227)</f>
        <v>0</v>
      </c>
      <c r="AW227" s="259">
        <f>MAX('MDA1'!K227,'MDA2'!K227,'MDA3'!I227,'MDA3'!L227,'T1'!M227,'T2'!K227,T3_R1!L227,T3_R2!L227)</f>
        <v>6728</v>
      </c>
      <c r="AX227" s="259">
        <f>MAX('MDA1'!L227,'MDA2'!L227,'MDA3'!J227,'MDA3'!M227,'T1'!N227,'T2'!L227,T3_R1!M227,T3_R2!M227)</f>
        <v>11960</v>
      </c>
      <c r="AY227" s="259">
        <f t="shared" si="29"/>
        <v>18688</v>
      </c>
      <c r="AZ227" s="259">
        <f>MAX('MDA2'!J227,T227)</f>
        <v>0</v>
      </c>
      <c r="BA227" s="259">
        <f>MAX('MDA1'!K227,'MDA2'!K227,'MDA3'!I227,'MDA3'!L227,V227,AD227)</f>
        <v>6728</v>
      </c>
      <c r="BB227" s="259">
        <f>MAX('MDA1'!L227,'MDA2'!L227,'MDA3'!J227,'MDA3'!M227,AF227)</f>
        <v>11960</v>
      </c>
      <c r="BC227" s="259">
        <f t="shared" si="24"/>
        <v>18688</v>
      </c>
      <c r="BD227" s="260">
        <f t="shared" si="25"/>
        <v>76.417910447761201</v>
      </c>
    </row>
    <row r="228" spans="1:56" x14ac:dyDescent="0.2">
      <c r="A228" s="10" t="str">
        <f>IF(COUNTRY_INFO!A228=0," ",COUNTRY_INFO!A228)</f>
        <v>Ethiopia</v>
      </c>
      <c r="B228" s="10" t="str">
        <f>IF(COUNTRY_INFO!B228=0," ",COUNTRY_INFO!B228)</f>
        <v>Beneshangul GumuzKamashi</v>
      </c>
      <c r="C228" s="87" t="str">
        <f>IF(COUNTRY_INFO!C228=0," ",COUNTRY_INFO!C228)</f>
        <v>Yasso</v>
      </c>
      <c r="D228" s="67">
        <f>COUNTRY_INFO!L228</f>
        <v>17323</v>
      </c>
      <c r="E228" s="61"/>
      <c r="F228" s="61"/>
      <c r="G228" s="11">
        <f>MAX('MDA1'!M228,'MDA2'!M228)</f>
        <v>12590</v>
      </c>
      <c r="H228" s="11">
        <f>IF(AND(COUNTRY_INFO!H228&gt;0,COUNTRY_INFO!H228&lt;4),IF(D228&gt;MAX('MDA1'!M228,'MDA2'!M228),MAX('MDA1'!M228,'MDA2'!M228),D228),0)</f>
        <v>12590</v>
      </c>
      <c r="I228" s="73">
        <f>IF(AND(COUNTRY_INFO!H228&gt;0,COUNTRY_INFO!H228&lt;4), IF(G228/D228*100&lt;&gt;0, IF(G228/D228*100&gt;100,100,G228/D228*100), "-"),0)</f>
        <v>72.677942619638642</v>
      </c>
      <c r="J228" s="67">
        <f>COUNTRY_INFO!M228</f>
        <v>17323</v>
      </c>
      <c r="K228" s="61"/>
      <c r="L228" s="61"/>
      <c r="M228" s="11">
        <f>MAX('MDA1'!M228,MAX('MDA3'!I228,'MDA3'!L228)+MAX('MDA3'!J228,'MDA3'!M228))</f>
        <v>21424</v>
      </c>
      <c r="N228" s="11">
        <f>IF(AND(COUNTRY_INFO!I228&gt;0,COUNTRY_INFO!I228&lt;4),IF(J228&gt;MAX('MDA1'!M228,MAX('MDA3'!I228,'MDA3'!L228)+MAX('MDA3'!J228,'MDA3'!M228)),MAX('MDA1'!M228,MAX('MDA3'!I228,'MDA3'!L228)+MAX('MDA3'!J228,'MDA3'!M228)),J228),0)</f>
        <v>17323</v>
      </c>
      <c r="O228" s="73">
        <f>IF(AND(COUNTRY_INFO!I228&gt;0,COUNTRY_INFO!I228&lt;4), IF(M228/J228*100&lt;&gt;0, IF(M228/J228*100&gt;100,100,M228/J228*100), "-"),0)</f>
        <v>100</v>
      </c>
      <c r="P228" s="67">
        <f>COUNTRY_INFO!N228</f>
        <v>0</v>
      </c>
      <c r="Q228" s="61"/>
      <c r="R228" s="61"/>
      <c r="S228" s="11">
        <f>SUM(MAX('MDA2'!J228, 'T1'!L228, MAX(T3_R1!K228, T3_R2!K228)), MAX('MDA1'!K228, 'MDA2'!K228, 'T1'!M228, MAX(T3_R1!L228, T3_R2!L228)), MAX('MDA1'!L228, 'MDA2'!L228, 'T1'!N228, MAX(T3_R1!M228, T3_R2!M228)))</f>
        <v>12590</v>
      </c>
      <c r="T228" s="11">
        <f>IF(AND(COUNTRY_INFO!J228&gt;1,COUNTRY_INFO!J228&lt;4),IF(COUNTRY_INFO!E228&gt;MAX('MDA2'!J228,'T1'!L228,MAX(T3_R1!K228,T3_R2!K228)),MAX('MDA2'!J228,'T1'!L228,MAX(T3_R1!K228,T3_R2!K228)),COUNTRY_INFO!E228),0)</f>
        <v>0</v>
      </c>
      <c r="U228" s="217">
        <f>IF(AND(COUNTRY_INFO!J228&gt;1,COUNTRY_INFO!J228&lt;4), IF(T228/COUNTRY_INFO!E228*100&lt;&gt;0, IF(T228/COUNTRY_INFO!E228*100&gt;100,100,T228/COUNTRY_INFO!E228*100), "-"),0)</f>
        <v>0</v>
      </c>
      <c r="V228" s="11">
        <f>IF(AND(COUNTRY_INFO!J228&gt;1,COUNTRY_INFO!J228&lt;4),IF(COUNTRY_INFO!F228&gt;MAX('MDA1'!K228,'MDA2'!K228,'T1'!M228,MAX(T3_R1!L228,T3_R2!L228)),MAX('MDA1'!K228,'MDA2'!K228,'T1'!M228,MAX(T3_R1!L228,T3_R2!L228)),COUNTRY_INFO!F228),0)</f>
        <v>0</v>
      </c>
      <c r="W228" s="217">
        <f>IF(AND(COUNTRY_INFO!J228&gt;1,COUNTRY_INFO!J228&lt;4), IF(V228/COUNTRY_INFO!F228*100&lt;&gt;0, IF(V228/COUNTRY_INFO!F228*100&gt;100,100,V228/COUNTRY_INFO!F228*100), "-"),0)</f>
        <v>0</v>
      </c>
      <c r="X228" s="11">
        <f t="shared" si="26"/>
        <v>0</v>
      </c>
      <c r="Y228" s="73">
        <f>IF(AND(COUNTRY_INFO!J228&gt;1,COUNTRY_INFO!J228&lt;4), IF(S228/P228*100&lt;&gt;0, IF(X228/P228*100&gt;100,100,X228/P228*100), "-"),0)</f>
        <v>0</v>
      </c>
      <c r="Z228" s="67">
        <f>COUNTRY_INFO!O228</f>
        <v>14530</v>
      </c>
      <c r="AA228" s="61"/>
      <c r="AB228" s="61"/>
      <c r="AC228" s="11">
        <f>MAX('T1'!L228,'T2'!J228)+MAX('T1'!M228,'T2'!K228)+MAX('T1'!N228,'T2'!L228)</f>
        <v>4619</v>
      </c>
      <c r="AD228" s="11">
        <f>IF(COUNTRY_INFO!K228=1,IF(COUNTRY_INFO!F228*0.33&gt;MAX('T1'!M228,'T2'!K228),MAX('T1'!M228,'T2'!K228),COUNTRY_INFO!F228*0.33),IF(COUNTRY_INFO!K228=2,IF(COUNTRY_INFO!F228*0.5&gt;MAX('T1'!M228,'T2'!K228),MAX('T1'!M228,'T2'!K228),COUNTRY_INFO!F228*0.5),IF(COUNTRY_INFO!K228=3,IF(COUNTRY_INFO!F228&gt;MAX('T1'!M228,'T2'!K228),MAX('T1'!M228,'T2'!K228),COUNTRY_INFO!F228),0)))</f>
        <v>4619</v>
      </c>
      <c r="AE228" s="217">
        <f>IF(AND(COUNTRY_INFO!K228&gt;0,COUNTRY_INFO!K228&lt;4),IF(Z228&gt;0,IF(COUNTRY_INFO!K228=1, AD228/(COUNTRY_INFO!F228*0.33)*100, IF(COUNTRY_INFO!K228=2, AD228/(COUNTRY_INFO!F228*0.5)*100, IF(COUNTRY_INFO!K228=3, AD228/COUNTRY_INFO!F228*100))),"-"),0)</f>
        <v>91.284584980237156</v>
      </c>
      <c r="AF228" s="11">
        <f>IF(COUNTRY_INFO!K228=2,IF(COUNTRY_INFO!G228*0.2&gt;MAX('T1'!N228,'T2'!L228),MAX('T1'!N228,'T2'!L228),COUNTRY_INFO!G228*0.2),IF(COUNTRY_INFO!K228=3,IF(COUNTRY_INFO!G228&gt;MAX('T1'!N228,'T2'!L228),MAX('T1'!N228,'T2'!L228),COUNTRY_INFO!G228),0))</f>
        <v>0</v>
      </c>
      <c r="AG228" s="217">
        <f>IF(AND(COUNTRY_INFO!K228&gt;0,COUNTRY_INFO!K228&lt;4),IF(Z228&gt;0,IF(COUNTRY_INFO!K228=1, 0, IF(COUNTRY_INFO!K228=2, AF228/(COUNTRY_INFO!G228*0.2)*100, IF(COUNTRY_INFO!K228=3, AF228/COUNTRY_INFO!G228*100))),"-"),0)</f>
        <v>0</v>
      </c>
      <c r="AH228" s="11">
        <f t="shared" si="27"/>
        <v>4619</v>
      </c>
      <c r="AI228" s="73">
        <f>IF(AND(COUNTRY_INFO!K228&gt;0,COUNTRY_INFO!K228&lt;4), IF(AC228/Z228*100&lt;&gt;0, IF(AH228/Z228*100&gt;100,100,AH228/Z228*100), "-"),0)</f>
        <v>31.789401238816247</v>
      </c>
      <c r="AJ228" s="261"/>
      <c r="AK228" s="260">
        <f>IF(AND(D228&lt;&gt;0, D228&lt;&gt;"Unknown",D228&lt;&gt;"Stopped",D228&lt;&gt;"Not required"),D228/COUNTRY_INFO!D228, 0)</f>
        <v>1</v>
      </c>
      <c r="AL228" s="260">
        <f>IF(AND(J228&lt;&gt;0,J228&lt;&gt;"Unknown",J228&lt;&gt;"Stopped",J228&lt;&gt;"Not required"),J228/COUNTRY_INFO!D228, 0)</f>
        <v>1</v>
      </c>
      <c r="AM228" s="260">
        <f>IF(AND(P228&lt;&gt;0,P228&lt;&gt;"Unknown",P228&lt;&gt;"Not required"),P228/(COUNTRY_INFO!E228+COUNTRY_INFO!F228), 0)</f>
        <v>0</v>
      </c>
      <c r="AN228" s="260">
        <f>IF(AND(Z228&lt;&gt;0,Z228&lt;&gt;"Unknown",Z228&lt;&gt;"Not required"),IF(COUNTRY_INFO!K228=1,1,IF(COUNTRY_INFO!K228=2,0.5*COUNTRY_INFO!F228/(0.5*COUNTRY_INFO!F228+0.2*COUNTRY_INFO!G228),IF(COUNTRY_INFO!K228=3,COUNTRY_INFO!F228/(COUNTRY_INFO!F228+COUNTRY_INFO!G228)))),0)</f>
        <v>0.34824501032346866</v>
      </c>
      <c r="AO228" s="260">
        <f>IF(AND(Z228&lt;&gt;0,Z228&lt;&gt;"Unknown",Z228&lt;&gt;"Not required"),IF(COUNTRY_INFO!K228=1,0,IF(COUNTRY_INFO!K228=2,0.2*COUNTRY_INFO!G228/(0.5*COUNTRY_INFO!F228+0.2*COUNTRY_INFO!G228),IF(COUNTRY_INFO!K228=3,COUNTRY_INFO!G228/(COUNTRY_INFO!F228+COUNTRY_INFO!G228)))),0)</f>
        <v>0.65175498967653134</v>
      </c>
      <c r="AP228" s="259">
        <f>MAX(COUNTRY_INFO!D228*AK228*PROFILE!$G$7,COUNTRY_INFO!D228*AL228*PROFILE!$G$7)</f>
        <v>1.8137669761228356E-3</v>
      </c>
      <c r="AQ228" s="259">
        <f>MAX(COUNTRY_INFO!D228*AK228*PROFILE!$G$8,COUNTRY_INFO!D228*AL228*PROFILE!$G$8,COUNTRY_INFO!D228*AM228*PROFILE!$G$8)</f>
        <v>2537.2051653357021</v>
      </c>
      <c r="AR228" s="259">
        <f>MAX(COUNTRY_INFO!D228*AK228*PROFILE!$G$9,COUNTRY_INFO!D228*AL228*PROFILE!$G$9,COUNTRY_INFO!D228*AM228*PROFILE!$G$9,IF(AND(DISTRICT!Z228&lt;&gt;"Unknown",Z228&lt;&gt;"Not required"),COUNTRY_INFO!O228*DISTRICT!AN228,0))</f>
        <v>5269.0333312637076</v>
      </c>
      <c r="AS228" s="259">
        <f>MAX(COUNTRY_INFO!D228*AK228*PROFILE!$G$10,COUNTRY_INFO!D228*AL228*PROFILE!$G$10,IF(AND(DISTRICT!Z228&lt;&gt;"Unknown",Z228&lt;&gt;"Not required"),COUNTRY_INFO!O228*DISTRICT!AO228,0))</f>
        <v>9516.7596896336145</v>
      </c>
      <c r="AT228" s="259">
        <f t="shared" si="28"/>
        <v>17323</v>
      </c>
      <c r="AU228" s="258" t="str">
        <f t="shared" si="23"/>
        <v>Y</v>
      </c>
      <c r="AV228" s="259">
        <f>MAX('MDA2'!J228,'T1'!L228,'T2'!J228,T3_R1!K228,T3_R2!K228)</f>
        <v>0</v>
      </c>
      <c r="AW228" s="259">
        <f>MAX('MDA1'!K228,'MDA2'!K228,'MDA3'!I228,'MDA3'!L228,'T1'!M228,'T2'!K228,T3_R1!L228,T3_R2!L228)</f>
        <v>7713</v>
      </c>
      <c r="AX228" s="259">
        <f>MAX('MDA1'!L228,'MDA2'!L228,'MDA3'!J228,'MDA3'!M228,'T1'!N228,'T2'!L228,T3_R1!M228,T3_R2!M228)</f>
        <v>13711</v>
      </c>
      <c r="AY228" s="259">
        <f t="shared" si="29"/>
        <v>21424</v>
      </c>
      <c r="AZ228" s="259">
        <f>MAX('MDA2'!J228,T228)</f>
        <v>0</v>
      </c>
      <c r="BA228" s="259">
        <f>MAX('MDA1'!K228,'MDA2'!K228,'MDA3'!I228,'MDA3'!L228,V228,AD228)</f>
        <v>7713</v>
      </c>
      <c r="BB228" s="259">
        <f>MAX('MDA1'!L228,'MDA2'!L228,'MDA3'!J228,'MDA3'!M228,AF228)</f>
        <v>13711</v>
      </c>
      <c r="BC228" s="259">
        <f t="shared" si="24"/>
        <v>17323</v>
      </c>
      <c r="BD228" s="260">
        <f t="shared" si="25"/>
        <v>100</v>
      </c>
    </row>
    <row r="229" spans="1:56" x14ac:dyDescent="0.2">
      <c r="A229" s="10" t="str">
        <f>IF(COUNTRY_INFO!A229=0," ",COUNTRY_INFO!A229)</f>
        <v>Ethiopia</v>
      </c>
      <c r="B229" s="10" t="str">
        <f>IF(COUNTRY_INFO!B229=0," ",COUNTRY_INFO!B229)</f>
        <v>Beneshangul GumuzMetekel</v>
      </c>
      <c r="C229" s="87" t="str">
        <f>IF(COUNTRY_INFO!C229=0," ",COUNTRY_INFO!C229)</f>
        <v>Bullen</v>
      </c>
      <c r="D229" s="67">
        <f>COUNTRY_INFO!L229</f>
        <v>0</v>
      </c>
      <c r="E229" s="61"/>
      <c r="F229" s="61"/>
      <c r="G229" s="11">
        <f>MAX('MDA1'!M229,'MDA2'!M229)</f>
        <v>0</v>
      </c>
      <c r="H229" s="11">
        <f>IF(AND(COUNTRY_INFO!H229&gt;0,COUNTRY_INFO!H229&lt;4),IF(D229&gt;MAX('MDA1'!M229,'MDA2'!M229),MAX('MDA1'!M229,'MDA2'!M229),D229),0)</f>
        <v>0</v>
      </c>
      <c r="I229" s="73">
        <f>IF(AND(COUNTRY_INFO!H229&gt;0,COUNTRY_INFO!H229&lt;4), IF(G229/D229*100&lt;&gt;0, IF(G229/D229*100&gt;100,100,G229/D229*100), "-"),0)</f>
        <v>0</v>
      </c>
      <c r="J229" s="67">
        <f>COUNTRY_INFO!M229</f>
        <v>61862</v>
      </c>
      <c r="K229" s="61"/>
      <c r="L229" s="61"/>
      <c r="M229" s="11">
        <f>MAX('MDA1'!M229,MAX('MDA3'!I229,'MDA3'!L229)+MAX('MDA3'!J229,'MDA3'!M229))</f>
        <v>43779</v>
      </c>
      <c r="N229" s="11">
        <f>IF(AND(COUNTRY_INFO!I229&gt;0,COUNTRY_INFO!I229&lt;4),IF(J229&gt;MAX('MDA1'!M229,MAX('MDA3'!I229,'MDA3'!L229)+MAX('MDA3'!J229,'MDA3'!M229)),MAX('MDA1'!M229,MAX('MDA3'!I229,'MDA3'!L229)+MAX('MDA3'!J229,'MDA3'!M229)),J229),0)</f>
        <v>43779</v>
      </c>
      <c r="O229" s="73">
        <f>IF(AND(COUNTRY_INFO!I229&gt;0,COUNTRY_INFO!I229&lt;4), IF(M229/J229*100&lt;&gt;0, IF(M229/J229*100&gt;100,100,M229/J229*100), "-"),0)</f>
        <v>70.768807991982158</v>
      </c>
      <c r="P229" s="67">
        <f>COUNTRY_INFO!N229</f>
        <v>28042</v>
      </c>
      <c r="Q229" s="61"/>
      <c r="R229" s="61"/>
      <c r="S229" s="11">
        <f>SUM(MAX('MDA2'!J229, 'T1'!L229, MAX(T3_R1!K229, T3_R2!K229)), MAX('MDA1'!K229, 'MDA2'!K229, 'T1'!M229, MAX(T3_R1!L229, T3_R2!L229)), MAX('MDA1'!L229, 'MDA2'!L229, 'T1'!N229, MAX(T3_R1!M229, T3_R2!M229)))</f>
        <v>17021</v>
      </c>
      <c r="T229" s="11">
        <f>IF(AND(COUNTRY_INFO!J229&gt;1,COUNTRY_INFO!J229&lt;4),IF(COUNTRY_INFO!E229&gt;MAX('MDA2'!J229,'T1'!L229,MAX(T3_R1!K229,T3_R2!K229)),MAX('MDA2'!J229,'T1'!L229,MAX(T3_R1!K229,T3_R2!K229)),COUNTRY_INFO!E229),0)</f>
        <v>0</v>
      </c>
      <c r="U229" s="217" t="str">
        <f>IF(AND(COUNTRY_INFO!J229&gt;1,COUNTRY_INFO!J229&lt;4), IF(T229/COUNTRY_INFO!E229*100&lt;&gt;0, IF(T229/COUNTRY_INFO!E229*100&gt;100,100,T229/COUNTRY_INFO!E229*100), "-"),0)</f>
        <v>-</v>
      </c>
      <c r="V229" s="11">
        <f>IF(AND(COUNTRY_INFO!J229&gt;1,COUNTRY_INFO!J229&lt;4),IF(COUNTRY_INFO!F229&gt;MAX('MDA1'!K229,'MDA2'!K229,'T1'!M229,MAX(T3_R1!L229,T3_R2!L229)),MAX('MDA1'!K229,'MDA2'!K229,'T1'!M229,MAX(T3_R1!L229,T3_R2!L229)),COUNTRY_INFO!F229),0)</f>
        <v>17021</v>
      </c>
      <c r="W229" s="217">
        <f>IF(AND(COUNTRY_INFO!J229&gt;1,COUNTRY_INFO!J229&lt;4), IF(V229/COUNTRY_INFO!F229*100&lt;&gt;0, IF(V229/COUNTRY_INFO!F229*100&gt;100,100,V229/COUNTRY_INFO!F229*100), "-"),0)</f>
        <v>94.19479800774765</v>
      </c>
      <c r="X229" s="11">
        <f t="shared" si="26"/>
        <v>17021</v>
      </c>
      <c r="Y229" s="73">
        <f>IF(AND(COUNTRY_INFO!J229&gt;1,COUNTRY_INFO!J229&lt;4), IF(S229/P229*100&lt;&gt;0, IF(X229/P229*100&gt;100,100,X229/P229*100), "-"),0)</f>
        <v>60.698238356750586</v>
      </c>
      <c r="Z229" s="67">
        <f>COUNTRY_INFO!O229</f>
        <v>51891</v>
      </c>
      <c r="AA229" s="61"/>
      <c r="AB229" s="61"/>
      <c r="AC229" s="11">
        <f>MAX('T1'!L229,'T2'!J229)+MAX('T1'!M229,'T2'!K229)+MAX('T1'!N229,'T2'!L229)</f>
        <v>17021</v>
      </c>
      <c r="AD229" s="11">
        <f>IF(COUNTRY_INFO!K229=1,IF(COUNTRY_INFO!F229*0.33&gt;MAX('T1'!M229,'T2'!K229),MAX('T1'!M229,'T2'!K229),COUNTRY_INFO!F229*0.33),IF(COUNTRY_INFO!K229=2,IF(COUNTRY_INFO!F229*0.5&gt;MAX('T1'!M229,'T2'!K229),MAX('T1'!M229,'T2'!K229),COUNTRY_INFO!F229*0.5),IF(COUNTRY_INFO!K229=3,IF(COUNTRY_INFO!F229&gt;MAX('T1'!M229,'T2'!K229),MAX('T1'!M229,'T2'!K229),COUNTRY_INFO!F229),0)))</f>
        <v>17021</v>
      </c>
      <c r="AE229" s="217">
        <f>IF(AND(COUNTRY_INFO!K229&gt;0,COUNTRY_INFO!K229&lt;4),IF(Z229&gt;0,IF(COUNTRY_INFO!K229=1, AD229/(COUNTRY_INFO!F229*0.33)*100, IF(COUNTRY_INFO!K229=2, AD229/(COUNTRY_INFO!F229*0.5)*100, IF(COUNTRY_INFO!K229=3, AD229/COUNTRY_INFO!F229*100))),"-"),0)</f>
        <v>94.19479800774765</v>
      </c>
      <c r="AF229" s="11">
        <f>IF(COUNTRY_INFO!K229=2,IF(COUNTRY_INFO!G229*0.2&gt;MAX('T1'!N229,'T2'!L229),MAX('T1'!N229,'T2'!L229),COUNTRY_INFO!G229*0.2),IF(COUNTRY_INFO!K229=3,IF(COUNTRY_INFO!G229&gt;MAX('T1'!N229,'T2'!L229),MAX('T1'!N229,'T2'!L229),COUNTRY_INFO!G229),0))</f>
        <v>0</v>
      </c>
      <c r="AG229" s="217">
        <f>IF(AND(COUNTRY_INFO!K229&gt;0,COUNTRY_INFO!K229&lt;4),IF(Z229&gt;0,IF(COUNTRY_INFO!K229=1, 0, IF(COUNTRY_INFO!K229=2, AF229/(COUNTRY_INFO!G229*0.2)*100, IF(COUNTRY_INFO!K229=3, AF229/COUNTRY_INFO!G229*100))),"-"),0)</f>
        <v>0</v>
      </c>
      <c r="AH229" s="11">
        <f t="shared" si="27"/>
        <v>17021</v>
      </c>
      <c r="AI229" s="73">
        <f>IF(AND(COUNTRY_INFO!K229&gt;0,COUNTRY_INFO!K229&lt;4), IF(AC229/Z229*100&lt;&gt;0, IF(AH229/Z229*100&gt;100,100,AH229/Z229*100), "-"),0)</f>
        <v>32.801449191574648</v>
      </c>
      <c r="AJ229" s="261"/>
      <c r="AK229" s="260">
        <f>IF(AND(D229&lt;&gt;0, D229&lt;&gt;"Unknown",D229&lt;&gt;"Stopped",D229&lt;&gt;"Not required"),D229/COUNTRY_INFO!D229, 0)</f>
        <v>0</v>
      </c>
      <c r="AL229" s="260">
        <f>IF(AND(J229&lt;&gt;0,J229&lt;&gt;"Unknown",J229&lt;&gt;"Stopped",J229&lt;&gt;"Not required"),J229/COUNTRY_INFO!D229, 0)</f>
        <v>1</v>
      </c>
      <c r="AM229" s="260">
        <f>IF(AND(P229&lt;&gt;0,P229&lt;&gt;"Unknown",P229&lt;&gt;"Not required"),P229/(COUNTRY_INFO!E229+COUNTRY_INFO!F229), 0)</f>
        <v>1</v>
      </c>
      <c r="AN229" s="260">
        <f>IF(AND(Z229&lt;&gt;0,Z229&lt;&gt;"Unknown",Z229&lt;&gt;"Not required"),IF(COUNTRY_INFO!K229=1,1,IF(COUNTRY_INFO!K229=2,0.5*COUNTRY_INFO!F229/(0.5*COUNTRY_INFO!F229+0.2*COUNTRY_INFO!G229),IF(COUNTRY_INFO!K229=3,COUNTRY_INFO!F229/(COUNTRY_INFO!F229+COUNTRY_INFO!G229)))),0)</f>
        <v>0.34822994353548786</v>
      </c>
      <c r="AO229" s="260">
        <f>IF(AND(Z229&lt;&gt;0,Z229&lt;&gt;"Unknown",Z229&lt;&gt;"Not required"),IF(COUNTRY_INFO!K229=1,0,IF(COUNTRY_INFO!K229=2,0.2*COUNTRY_INFO!G229/(0.5*COUNTRY_INFO!F229+0.2*COUNTRY_INFO!G229),IF(COUNTRY_INFO!K229=3,COUNTRY_INFO!G229/(COUNTRY_INFO!F229+COUNTRY_INFO!G229)))),0)</f>
        <v>0.65177005646451214</v>
      </c>
      <c r="AP229" s="259">
        <f>MAX(COUNTRY_INFO!D229*AK229*PROFILE!$G$7,COUNTRY_INFO!D229*AL229*PROFILE!$G$7)</f>
        <v>6.4771259410558715E-3</v>
      </c>
      <c r="AQ229" s="259">
        <f>MAX(COUNTRY_INFO!D229*AK229*PROFILE!$G$8,COUNTRY_INFO!D229*AL229*PROFILE!$G$8,COUNTRY_INFO!D229*AM229*PROFILE!$G$8)</f>
        <v>9060.5891553424462</v>
      </c>
      <c r="AR229" s="259">
        <f>MAX(COUNTRY_INFO!D229*AK229*PROFILE!$G$9,COUNTRY_INFO!D229*AL229*PROFILE!$G$9,COUNTRY_INFO!D229*AM229*PROFILE!$G$9,IF(AND(DISTRICT!Z229&lt;&gt;"Unknown",Z229&lt;&gt;"Not required"),COUNTRY_INFO!O229*DISTRICT!AN229,0))</f>
        <v>18816.1946509632</v>
      </c>
      <c r="AS229" s="259">
        <f>MAX(COUNTRY_INFO!D229*AK229*PROFILE!$G$10,COUNTRY_INFO!D229*AL229*PROFILE!$G$10,IF(AND(DISTRICT!Z229&lt;&gt;"Unknown",Z229&lt;&gt;"Not required"),COUNTRY_INFO!O229*DISTRICT!AO229,0))</f>
        <v>33985.209716568417</v>
      </c>
      <c r="AT229" s="259">
        <f t="shared" si="28"/>
        <v>61862</v>
      </c>
      <c r="AU229" s="258" t="str">
        <f t="shared" si="23"/>
        <v>Y</v>
      </c>
      <c r="AV229" s="259">
        <f>MAX('MDA2'!J229,'T1'!L229,'T2'!J229,T3_R1!K229,T3_R2!K229)</f>
        <v>0</v>
      </c>
      <c r="AW229" s="259">
        <f>MAX('MDA1'!K229,'MDA2'!K229,'MDA3'!I229,'MDA3'!L229,'T1'!M229,'T2'!K229,T3_R1!L229,T3_R2!L229)</f>
        <v>17021</v>
      </c>
      <c r="AX229" s="259">
        <f>MAX('MDA1'!L229,'MDA2'!L229,'MDA3'!J229,'MDA3'!M229,'T1'!N229,'T2'!L229,T3_R1!M229,T3_R2!M229)</f>
        <v>28019</v>
      </c>
      <c r="AY229" s="259">
        <f t="shared" si="29"/>
        <v>45040</v>
      </c>
      <c r="AZ229" s="259">
        <f>MAX('MDA2'!J229,T229)</f>
        <v>0</v>
      </c>
      <c r="BA229" s="259">
        <f>MAX('MDA1'!K229,'MDA2'!K229,'MDA3'!I229,'MDA3'!L229,V229,AD229)</f>
        <v>17021</v>
      </c>
      <c r="BB229" s="259">
        <f>MAX('MDA1'!L229,'MDA2'!L229,'MDA3'!J229,'MDA3'!M229,AF229)</f>
        <v>28019</v>
      </c>
      <c r="BC229" s="259">
        <f t="shared" si="24"/>
        <v>45040</v>
      </c>
      <c r="BD229" s="260">
        <f t="shared" si="25"/>
        <v>72.807216061556375</v>
      </c>
    </row>
    <row r="230" spans="1:56" x14ac:dyDescent="0.2">
      <c r="A230" s="10" t="str">
        <f>IF(COUNTRY_INFO!A230=0," ",COUNTRY_INFO!A230)</f>
        <v>Ethiopia</v>
      </c>
      <c r="B230" s="10" t="str">
        <f>IF(COUNTRY_INFO!B230=0," ",COUNTRY_INFO!B230)</f>
        <v>Beneshangul GumuzMetekel</v>
      </c>
      <c r="C230" s="87" t="str">
        <f>IF(COUNTRY_INFO!C230=0," ",COUNTRY_INFO!C230)</f>
        <v>Dangure</v>
      </c>
      <c r="D230" s="67">
        <f>COUNTRY_INFO!L230</f>
        <v>65958</v>
      </c>
      <c r="E230" s="61"/>
      <c r="F230" s="61"/>
      <c r="G230" s="11">
        <f>MAX('MDA1'!M230,'MDA2'!M230)</f>
        <v>51838</v>
      </c>
      <c r="H230" s="11">
        <f>IF(AND(COUNTRY_INFO!H230&gt;0,COUNTRY_INFO!H230&lt;4),IF(D230&gt;MAX('MDA1'!M230,'MDA2'!M230),MAX('MDA1'!M230,'MDA2'!M230),D230),0)</f>
        <v>51838</v>
      </c>
      <c r="I230" s="73">
        <f>IF(AND(COUNTRY_INFO!H230&gt;0,COUNTRY_INFO!H230&lt;4), IF(G230/D230*100&lt;&gt;0, IF(G230/D230*100&gt;100,100,G230/D230*100), "-"),0)</f>
        <v>78.59243761181358</v>
      </c>
      <c r="J230" s="67">
        <f>COUNTRY_INFO!M230</f>
        <v>65958</v>
      </c>
      <c r="K230" s="61"/>
      <c r="L230" s="61"/>
      <c r="M230" s="11">
        <f>MAX('MDA1'!M230,MAX('MDA3'!I230,'MDA3'!L230)+MAX('MDA3'!J230,'MDA3'!M230))</f>
        <v>60527</v>
      </c>
      <c r="N230" s="11">
        <f>IF(AND(COUNTRY_INFO!I230&gt;0,COUNTRY_INFO!I230&lt;4),IF(J230&gt;MAX('MDA1'!M230,MAX('MDA3'!I230,'MDA3'!L230)+MAX('MDA3'!J230,'MDA3'!M230)),MAX('MDA1'!M230,MAX('MDA3'!I230,'MDA3'!L230)+MAX('MDA3'!J230,'MDA3'!M230)),J230),0)</f>
        <v>60527</v>
      </c>
      <c r="O230" s="73">
        <f>IF(AND(COUNTRY_INFO!I230&gt;0,COUNTRY_INFO!I230&lt;4), IF(M230/J230*100&lt;&gt;0, IF(M230/J230*100&gt;100,100,M230/J230*100), "-"),0)</f>
        <v>91.765972285393744</v>
      </c>
      <c r="P230" s="67">
        <f>COUNTRY_INFO!N230</f>
        <v>0</v>
      </c>
      <c r="Q230" s="61"/>
      <c r="R230" s="61"/>
      <c r="S230" s="11">
        <f>SUM(MAX('MDA2'!J230, 'T1'!L230, MAX(T3_R1!K230, T3_R2!K230)), MAX('MDA1'!K230, 'MDA2'!K230, 'T1'!M230, MAX(T3_R1!L230, T3_R2!L230)), MAX('MDA1'!L230, 'MDA2'!L230, 'T1'!N230, MAX(T3_R1!M230, T3_R2!M230)))</f>
        <v>51838</v>
      </c>
      <c r="T230" s="11">
        <f>IF(AND(COUNTRY_INFO!J230&gt;1,COUNTRY_INFO!J230&lt;4),IF(COUNTRY_INFO!E230&gt;MAX('MDA2'!J230,'T1'!L230,MAX(T3_R1!K230,T3_R2!K230)),MAX('MDA2'!J230,'T1'!L230,MAX(T3_R1!K230,T3_R2!K230)),COUNTRY_INFO!E230),0)</f>
        <v>0</v>
      </c>
      <c r="U230" s="217">
        <f>IF(AND(COUNTRY_INFO!J230&gt;1,COUNTRY_INFO!J230&lt;4), IF(T230/COUNTRY_INFO!E230*100&lt;&gt;0, IF(T230/COUNTRY_INFO!E230*100&gt;100,100,T230/COUNTRY_INFO!E230*100), "-"),0)</f>
        <v>0</v>
      </c>
      <c r="V230" s="11">
        <f>IF(AND(COUNTRY_INFO!J230&gt;1,COUNTRY_INFO!J230&lt;4),IF(COUNTRY_INFO!F230&gt;MAX('MDA1'!K230,'MDA2'!K230,'T1'!M230,MAX(T3_R1!L230,T3_R2!L230)),MAX('MDA1'!K230,'MDA2'!K230,'T1'!M230,MAX(T3_R1!L230,T3_R2!L230)),COUNTRY_INFO!F230),0)</f>
        <v>0</v>
      </c>
      <c r="W230" s="217">
        <f>IF(AND(COUNTRY_INFO!J230&gt;1,COUNTRY_INFO!J230&lt;4), IF(V230/COUNTRY_INFO!F230*100&lt;&gt;0, IF(V230/COUNTRY_INFO!F230*100&gt;100,100,V230/COUNTRY_INFO!F230*100), "-"),0)</f>
        <v>0</v>
      </c>
      <c r="X230" s="11">
        <f t="shared" si="26"/>
        <v>0</v>
      </c>
      <c r="Y230" s="73">
        <f>IF(AND(COUNTRY_INFO!J230&gt;1,COUNTRY_INFO!J230&lt;4), IF(S230/P230*100&lt;&gt;0, IF(X230/P230*100&gt;100,100,X230/P230*100), "-"),0)</f>
        <v>0</v>
      </c>
      <c r="Z230" s="67">
        <f>COUNTRY_INFO!O230</f>
        <v>16845</v>
      </c>
      <c r="AA230" s="61"/>
      <c r="AB230" s="61"/>
      <c r="AC230" s="11">
        <f>MAX('T1'!L230,'T2'!J230)+MAX('T1'!M230,'T2'!K230)+MAX('T1'!N230,'T2'!L230)</f>
        <v>0</v>
      </c>
      <c r="AD230" s="11">
        <f>IF(COUNTRY_INFO!K230=1,IF(COUNTRY_INFO!F230*0.33&gt;MAX('T1'!M230,'T2'!K230),MAX('T1'!M230,'T2'!K230),COUNTRY_INFO!F230*0.33),IF(COUNTRY_INFO!K230=2,IF(COUNTRY_INFO!F230*0.5&gt;MAX('T1'!M230,'T2'!K230),MAX('T1'!M230,'T2'!K230),COUNTRY_INFO!F230*0.5),IF(COUNTRY_INFO!K230=3,IF(COUNTRY_INFO!F230&gt;MAX('T1'!M230,'T2'!K230),MAX('T1'!M230,'T2'!K230),COUNTRY_INFO!F230),0)))</f>
        <v>0</v>
      </c>
      <c r="AE230" s="217">
        <f>IF(AND(COUNTRY_INFO!K230&gt;0,COUNTRY_INFO!K230&lt;4),IF(Z230&gt;0,IF(COUNTRY_INFO!K230=1, AD230/(COUNTRY_INFO!F230*0.33)*100, IF(COUNTRY_INFO!K230=2, AD230/(COUNTRY_INFO!F230*0.5)*100, IF(COUNTRY_INFO!K230=3, AD230/COUNTRY_INFO!F230*100))),"-"),0)</f>
        <v>0</v>
      </c>
      <c r="AF230" s="11">
        <f>IF(COUNTRY_INFO!K230=2,IF(COUNTRY_INFO!G230*0.2&gt;MAX('T1'!N230,'T2'!L230),MAX('T1'!N230,'T2'!L230),COUNTRY_INFO!G230*0.2),IF(COUNTRY_INFO!K230=3,IF(COUNTRY_INFO!G230&gt;MAX('T1'!N230,'T2'!L230),MAX('T1'!N230,'T2'!L230),COUNTRY_INFO!G230),0))</f>
        <v>0</v>
      </c>
      <c r="AG230" s="217">
        <f>IF(AND(COUNTRY_INFO!K230&gt;0,COUNTRY_INFO!K230&lt;4),IF(Z230&gt;0,IF(COUNTRY_INFO!K230=1, 0, IF(COUNTRY_INFO!K230=2, AF230/(COUNTRY_INFO!G230*0.2)*100, IF(COUNTRY_INFO!K230=3, AF230/COUNTRY_INFO!G230*100))),"-"),0)</f>
        <v>0</v>
      </c>
      <c r="AH230" s="11">
        <f t="shared" si="27"/>
        <v>0</v>
      </c>
      <c r="AI230" s="73" t="str">
        <f>IF(AND(COUNTRY_INFO!K230&gt;0,COUNTRY_INFO!K230&lt;4), IF(AC230/Z230*100&lt;&gt;0, IF(AH230/Z230*100&gt;100,100,AH230/Z230*100), "-"),0)</f>
        <v>-</v>
      </c>
      <c r="AJ230" s="261"/>
      <c r="AK230" s="260">
        <f>IF(AND(D230&lt;&gt;0, D230&lt;&gt;"Unknown",D230&lt;&gt;"Stopped",D230&lt;&gt;"Not required"),D230/COUNTRY_INFO!D230, 0)</f>
        <v>1</v>
      </c>
      <c r="AL230" s="260">
        <f>IF(AND(J230&lt;&gt;0,J230&lt;&gt;"Unknown",J230&lt;&gt;"Stopped",J230&lt;&gt;"Not required"),J230/COUNTRY_INFO!D230, 0)</f>
        <v>1</v>
      </c>
      <c r="AM230" s="260">
        <f>IF(AND(P230&lt;&gt;0,P230&lt;&gt;"Unknown",P230&lt;&gt;"Not required"),P230/(COUNTRY_INFO!E230+COUNTRY_INFO!F230), 0)</f>
        <v>0</v>
      </c>
      <c r="AN230" s="260">
        <f>IF(AND(Z230&lt;&gt;0,Z230&lt;&gt;"Unknown",Z230&lt;&gt;"Not required"),IF(COUNTRY_INFO!K230=1,1,IF(COUNTRY_INFO!K230=2,0.5*COUNTRY_INFO!F230/(0.5*COUNTRY_INFO!F230+0.2*COUNTRY_INFO!G230),IF(COUNTRY_INFO!K230=3,COUNTRY_INFO!F230/(COUNTRY_INFO!F230+COUNTRY_INFO!G230)))),0)</f>
        <v>0.57186108637577915</v>
      </c>
      <c r="AO230" s="260">
        <f>IF(AND(Z230&lt;&gt;0,Z230&lt;&gt;"Unknown",Z230&lt;&gt;"Not required"),IF(COUNTRY_INFO!K230=1,0,IF(COUNTRY_INFO!K230=2,0.2*COUNTRY_INFO!G230/(0.5*COUNTRY_INFO!F230+0.2*COUNTRY_INFO!G230),IF(COUNTRY_INFO!K230=3,COUNTRY_INFO!G230/(COUNTRY_INFO!F230+COUNTRY_INFO!G230)))),0)</f>
        <v>0.42813891362422085</v>
      </c>
      <c r="AP230" s="259">
        <f>MAX(COUNTRY_INFO!D230*AK230*PROFILE!$G$7,COUNTRY_INFO!D230*AL230*PROFILE!$G$7)</f>
        <v>6.9059886977492343E-3</v>
      </c>
      <c r="AQ230" s="259">
        <f>MAX(COUNTRY_INFO!D230*AK230*PROFILE!$G$8,COUNTRY_INFO!D230*AL230*PROFILE!$G$8,COUNTRY_INFO!D230*AM230*PROFILE!$G$8)</f>
        <v>9660.5078967391455</v>
      </c>
      <c r="AR230" s="259">
        <f>MAX(COUNTRY_INFO!D230*AK230*PROFILE!$G$9,COUNTRY_INFO!D230*AL230*PROFILE!$G$9,COUNTRY_INFO!D230*AM230*PROFILE!$G$9,IF(AND(DISTRICT!Z230&lt;&gt;"Unknown",Z230&lt;&gt;"Not required"),COUNTRY_INFO!O230*DISTRICT!AN230,0))</f>
        <v>20062.05047991062</v>
      </c>
      <c r="AS230" s="259">
        <f>MAX(COUNTRY_INFO!D230*AK230*PROFILE!$G$10,COUNTRY_INFO!D230*AL230*PROFILE!$G$10,IF(AND(DISTRICT!Z230&lt;&gt;"Unknown",Z230&lt;&gt;"Not required"),COUNTRY_INFO!O230*DISTRICT!AO230,0))</f>
        <v>36235.434717361539</v>
      </c>
      <c r="AT230" s="259">
        <f t="shared" si="28"/>
        <v>65958</v>
      </c>
      <c r="AU230" s="258">
        <f t="shared" si="23"/>
        <v>0</v>
      </c>
      <c r="AV230" s="259">
        <f>MAX('MDA2'!J230,'T1'!L230,'T2'!J230,T3_R1!K230,T3_R2!K230)</f>
        <v>0</v>
      </c>
      <c r="AW230" s="259">
        <f>MAX('MDA1'!K230,'MDA2'!K230,'MDA3'!I230,'MDA3'!L230,'T1'!M230,'T2'!K230,T3_R1!L230,T3_R2!L230)</f>
        <v>21790</v>
      </c>
      <c r="AX230" s="259">
        <f>MAX('MDA1'!L230,'MDA2'!L230,'MDA3'!J230,'MDA3'!M230,'T1'!N230,'T2'!L230,T3_R1!M230,T3_R2!M230)</f>
        <v>38737</v>
      </c>
      <c r="AY230" s="259">
        <f t="shared" si="29"/>
        <v>60527</v>
      </c>
      <c r="AZ230" s="259">
        <f>MAX('MDA2'!J230,T230)</f>
        <v>0</v>
      </c>
      <c r="BA230" s="259">
        <f>MAX('MDA1'!K230,'MDA2'!K230,'MDA3'!I230,'MDA3'!L230,V230,AD230)</f>
        <v>21790</v>
      </c>
      <c r="BB230" s="259">
        <f>MAX('MDA1'!L230,'MDA2'!L230,'MDA3'!J230,'MDA3'!M230,AF230)</f>
        <v>38737</v>
      </c>
      <c r="BC230" s="259">
        <f t="shared" si="24"/>
        <v>60527</v>
      </c>
      <c r="BD230" s="260">
        <f t="shared" si="25"/>
        <v>91.765972285393744</v>
      </c>
    </row>
    <row r="231" spans="1:56" x14ac:dyDescent="0.2">
      <c r="A231" s="10" t="str">
        <f>IF(COUNTRY_INFO!A231=0," ",COUNTRY_INFO!A231)</f>
        <v>Ethiopia</v>
      </c>
      <c r="B231" s="10" t="str">
        <f>IF(COUNTRY_INFO!B231=0," ",COUNTRY_INFO!B231)</f>
        <v>Beneshangul GumuzMetekel</v>
      </c>
      <c r="C231" s="87" t="str">
        <f>IF(COUNTRY_INFO!C231=0," ",COUNTRY_INFO!C231)</f>
        <v>Dibate</v>
      </c>
      <c r="D231" s="67">
        <f>COUNTRY_INFO!L231</f>
        <v>0</v>
      </c>
      <c r="E231" s="61"/>
      <c r="F231" s="61"/>
      <c r="G231" s="11">
        <f>MAX('MDA1'!M231,'MDA2'!M231)</f>
        <v>0</v>
      </c>
      <c r="H231" s="11">
        <f>IF(AND(COUNTRY_INFO!H231&gt;0,COUNTRY_INFO!H231&lt;4),IF(D231&gt;MAX('MDA1'!M231,'MDA2'!M231),MAX('MDA1'!M231,'MDA2'!M231),D231),0)</f>
        <v>0</v>
      </c>
      <c r="I231" s="73">
        <f>IF(AND(COUNTRY_INFO!H231&gt;0,COUNTRY_INFO!H231&lt;4), IF(G231/D231*100&lt;&gt;0, IF(G231/D231*100&gt;100,100,G231/D231*100), "-"),0)</f>
        <v>0</v>
      </c>
      <c r="J231" s="67">
        <f>COUNTRY_INFO!M231</f>
        <v>90577</v>
      </c>
      <c r="K231" s="61"/>
      <c r="L231" s="61"/>
      <c r="M231" s="11">
        <f>MAX('MDA1'!M231,MAX('MDA3'!I231,'MDA3'!L231)+MAX('MDA3'!J231,'MDA3'!M231))</f>
        <v>70476</v>
      </c>
      <c r="N231" s="11">
        <f>IF(AND(COUNTRY_INFO!I231&gt;0,COUNTRY_INFO!I231&lt;4),IF(J231&gt;MAX('MDA1'!M231,MAX('MDA3'!I231,'MDA3'!L231)+MAX('MDA3'!J231,'MDA3'!M231)),MAX('MDA1'!M231,MAX('MDA3'!I231,'MDA3'!L231)+MAX('MDA3'!J231,'MDA3'!M231)),J231),0)</f>
        <v>70476</v>
      </c>
      <c r="O231" s="73">
        <f>IF(AND(COUNTRY_INFO!I231&gt;0,COUNTRY_INFO!I231&lt;4), IF(M231/J231*100&lt;&gt;0, IF(M231/J231*100&gt;100,100,M231/J231*100), "-"),0)</f>
        <v>77.80783201033374</v>
      </c>
      <c r="P231" s="67">
        <f>COUNTRY_INFO!N231</f>
        <v>41058</v>
      </c>
      <c r="Q231" s="61"/>
      <c r="R231" s="61"/>
      <c r="S231" s="11">
        <f>SUM(MAX('MDA2'!J231, 'T1'!L231, MAX(T3_R1!K231, T3_R2!K231)), MAX('MDA1'!K231, 'MDA2'!K231, 'T1'!M231, MAX(T3_R1!L231, T3_R2!L231)), MAX('MDA1'!L231, 'MDA2'!L231, 'T1'!N231, MAX(T3_R1!M231, T3_R2!M231)))</f>
        <v>0</v>
      </c>
      <c r="T231" s="11">
        <f>IF(AND(COUNTRY_INFO!J231&gt;1,COUNTRY_INFO!J231&lt;4),IF(COUNTRY_INFO!E231&gt;MAX('MDA2'!J231,'T1'!L231,MAX(T3_R1!K231,T3_R2!K231)),MAX('MDA2'!J231,'T1'!L231,MAX(T3_R1!K231,T3_R2!K231)),COUNTRY_INFO!E231),0)</f>
        <v>0</v>
      </c>
      <c r="U231" s="217" t="str">
        <f>IF(AND(COUNTRY_INFO!J231&gt;1,COUNTRY_INFO!J231&lt;4), IF(T231/COUNTRY_INFO!E231*100&lt;&gt;0, IF(T231/COUNTRY_INFO!E231*100&gt;100,100,T231/COUNTRY_INFO!E231*100), "-"),0)</f>
        <v>-</v>
      </c>
      <c r="V231" s="11">
        <f>IF(AND(COUNTRY_INFO!J231&gt;1,COUNTRY_INFO!J231&lt;4),IF(COUNTRY_INFO!F231&gt;MAX('MDA1'!K231,'MDA2'!K231,'T1'!M231,MAX(T3_R1!L231,T3_R2!L231)),MAX('MDA1'!K231,'MDA2'!K231,'T1'!M231,MAX(T3_R1!L231,T3_R2!L231)),COUNTRY_INFO!F231),0)</f>
        <v>0</v>
      </c>
      <c r="W231" s="217" t="str">
        <f>IF(AND(COUNTRY_INFO!J231&gt;1,COUNTRY_INFO!J231&lt;4), IF(V231/COUNTRY_INFO!F231*100&lt;&gt;0, IF(V231/COUNTRY_INFO!F231*100&gt;100,100,V231/COUNTRY_INFO!F231*100), "-"),0)</f>
        <v>-</v>
      </c>
      <c r="X231" s="11">
        <f t="shared" si="26"/>
        <v>0</v>
      </c>
      <c r="Y231" s="73" t="str">
        <f>IF(AND(COUNTRY_INFO!J231&gt;1,COUNTRY_INFO!J231&lt;4), IF(S231/P231*100&lt;&gt;0, IF(X231/P231*100&gt;100,100,X231/P231*100), "-"),0)</f>
        <v>-</v>
      </c>
      <c r="Z231" s="67">
        <f>COUNTRY_INFO!O231</f>
        <v>23132.800000000003</v>
      </c>
      <c r="AA231" s="61"/>
      <c r="AB231" s="61"/>
      <c r="AC231" s="11">
        <f>MAX('T1'!L231,'T2'!J231)+MAX('T1'!M231,'T2'!K231)+MAX('T1'!N231,'T2'!L231)</f>
        <v>0</v>
      </c>
      <c r="AD231" s="11">
        <f>IF(COUNTRY_INFO!K231=1,IF(COUNTRY_INFO!F231*0.33&gt;MAX('T1'!M231,'T2'!K231),MAX('T1'!M231,'T2'!K231),COUNTRY_INFO!F231*0.33),IF(COUNTRY_INFO!K231=2,IF(COUNTRY_INFO!F231*0.5&gt;MAX('T1'!M231,'T2'!K231),MAX('T1'!M231,'T2'!K231),COUNTRY_INFO!F231*0.5),IF(COUNTRY_INFO!K231=3,IF(COUNTRY_INFO!F231&gt;MAX('T1'!M231,'T2'!K231),MAX('T1'!M231,'T2'!K231),COUNTRY_INFO!F231),0)))</f>
        <v>0</v>
      </c>
      <c r="AE231" s="217">
        <f>IF(AND(COUNTRY_INFO!K231&gt;0,COUNTRY_INFO!K231&lt;4),IF(Z231&gt;0,IF(COUNTRY_INFO!K231=1, AD231/(COUNTRY_INFO!F231*0.33)*100, IF(COUNTRY_INFO!K231=2, AD231/(COUNTRY_INFO!F231*0.5)*100, IF(COUNTRY_INFO!K231=3, AD231/COUNTRY_INFO!F231*100))),"-"),0)</f>
        <v>0</v>
      </c>
      <c r="AF231" s="11">
        <f>IF(COUNTRY_INFO!K231=2,IF(COUNTRY_INFO!G231*0.2&gt;MAX('T1'!N231,'T2'!L231),MAX('T1'!N231,'T2'!L231),COUNTRY_INFO!G231*0.2),IF(COUNTRY_INFO!K231=3,IF(COUNTRY_INFO!G231&gt;MAX('T1'!N231,'T2'!L231),MAX('T1'!N231,'T2'!L231),COUNTRY_INFO!G231),0))</f>
        <v>0</v>
      </c>
      <c r="AG231" s="217">
        <f>IF(AND(COUNTRY_INFO!K231&gt;0,COUNTRY_INFO!K231&lt;4),IF(Z231&gt;0,IF(COUNTRY_INFO!K231=1, 0, IF(COUNTRY_INFO!K231=2, AF231/(COUNTRY_INFO!G231*0.2)*100, IF(COUNTRY_INFO!K231=3, AF231/COUNTRY_INFO!G231*100))),"-"),0)</f>
        <v>0</v>
      </c>
      <c r="AH231" s="11">
        <f t="shared" si="27"/>
        <v>0</v>
      </c>
      <c r="AI231" s="73" t="str">
        <f>IF(AND(COUNTRY_INFO!K231&gt;0,COUNTRY_INFO!K231&lt;4), IF(AC231/Z231*100&lt;&gt;0, IF(AH231/Z231*100&gt;100,100,AH231/Z231*100), "-"),0)</f>
        <v>-</v>
      </c>
      <c r="AJ231" s="261"/>
      <c r="AK231" s="260">
        <f>IF(AND(D231&lt;&gt;0, D231&lt;&gt;"Unknown",D231&lt;&gt;"Stopped",D231&lt;&gt;"Not required"),D231/COUNTRY_INFO!D231, 0)</f>
        <v>0</v>
      </c>
      <c r="AL231" s="260">
        <f>IF(AND(J231&lt;&gt;0,J231&lt;&gt;"Unknown",J231&lt;&gt;"Stopped",J231&lt;&gt;"Not required"),J231/COUNTRY_INFO!D231, 0)</f>
        <v>1</v>
      </c>
      <c r="AM231" s="260">
        <f>IF(AND(P231&lt;&gt;0,P231&lt;&gt;"Unknown",P231&lt;&gt;"Not required"),P231/(COUNTRY_INFO!E231+COUNTRY_INFO!F231), 0)</f>
        <v>1</v>
      </c>
      <c r="AN231" s="260">
        <f>IF(AND(Z231&lt;&gt;0,Z231&lt;&gt;"Unknown",Z231&lt;&gt;"Not required"),IF(COUNTRY_INFO!K231=1,1,IF(COUNTRY_INFO!K231=2,0.5*COUNTRY_INFO!F231/(0.5*COUNTRY_INFO!F231+0.2*COUNTRY_INFO!G231),IF(COUNTRY_INFO!K231=3,COUNTRY_INFO!F231/(COUNTRY_INFO!F231+COUNTRY_INFO!G231)))),0)</f>
        <v>0.57187197399363665</v>
      </c>
      <c r="AO231" s="260">
        <f>IF(AND(Z231&lt;&gt;0,Z231&lt;&gt;"Unknown",Z231&lt;&gt;"Not required"),IF(COUNTRY_INFO!K231=1,0,IF(COUNTRY_INFO!K231=2,0.2*COUNTRY_INFO!G231/(0.5*COUNTRY_INFO!F231+0.2*COUNTRY_INFO!G231),IF(COUNTRY_INFO!K231=3,COUNTRY_INFO!G231/(COUNTRY_INFO!F231+COUNTRY_INFO!G231)))),0)</f>
        <v>0.42812802600636324</v>
      </c>
      <c r="AP231" s="259">
        <f>MAX(COUNTRY_INFO!D231*AK231*PROFILE!$G$7,COUNTRY_INFO!D231*AL231*PROFILE!$G$7)</f>
        <v>9.483667459232124E-3</v>
      </c>
      <c r="AQ231" s="259">
        <f>MAX(COUNTRY_INFO!D231*AK231*PROFILE!$G$8,COUNTRY_INFO!D231*AL231*PROFILE!$G$8,COUNTRY_INFO!D231*AM231*PROFILE!$G$8)</f>
        <v>13266.31832018772</v>
      </c>
      <c r="AR231" s="259">
        <f>MAX(COUNTRY_INFO!D231*AK231*PROFILE!$G$9,COUNTRY_INFO!D231*AL231*PROFILE!$G$9,COUNTRY_INFO!D231*AM231*PROFILE!$G$9,IF(AND(DISTRICT!Z231&lt;&gt;"Unknown",Z231&lt;&gt;"Not required"),COUNTRY_INFO!O231*DISTRICT!AN231,0))</f>
        <v>27550.264506486918</v>
      </c>
      <c r="AS231" s="259">
        <f>MAX(COUNTRY_INFO!D231*AK231*PROFILE!$G$10,COUNTRY_INFO!D231*AL231*PROFILE!$G$10,IF(AND(DISTRICT!Z231&lt;&gt;"Unknown",Z231&lt;&gt;"Not required"),COUNTRY_INFO!O231*DISTRICT!AO231,0))</f>
        <v>49760.407689657906</v>
      </c>
      <c r="AT231" s="259">
        <f t="shared" si="28"/>
        <v>90577</v>
      </c>
      <c r="AU231" s="258">
        <f t="shared" si="23"/>
        <v>0</v>
      </c>
      <c r="AV231" s="259">
        <f>MAX('MDA2'!J231,'T1'!L231,'T2'!J231,T3_R1!K231,T3_R2!K231)</f>
        <v>0</v>
      </c>
      <c r="AW231" s="259">
        <f>MAX('MDA1'!K231,'MDA2'!K231,'MDA3'!I231,'MDA3'!L231,'T1'!M231,'T2'!K231,T3_R1!L231,T3_R2!L231)</f>
        <v>25371</v>
      </c>
      <c r="AX231" s="259">
        <f>MAX('MDA1'!L231,'MDA2'!L231,'MDA3'!J231,'MDA3'!M231,'T1'!N231,'T2'!L231,T3_R1!M231,T3_R2!M231)</f>
        <v>45105</v>
      </c>
      <c r="AY231" s="259">
        <f t="shared" si="29"/>
        <v>70476</v>
      </c>
      <c r="AZ231" s="259">
        <f>MAX('MDA2'!J231,T231)</f>
        <v>0</v>
      </c>
      <c r="BA231" s="259">
        <f>MAX('MDA1'!K231,'MDA2'!K231,'MDA3'!I231,'MDA3'!L231,V231,AD231)</f>
        <v>25371</v>
      </c>
      <c r="BB231" s="259">
        <f>MAX('MDA1'!L231,'MDA2'!L231,'MDA3'!J231,'MDA3'!M231,AF231)</f>
        <v>45105</v>
      </c>
      <c r="BC231" s="259">
        <f t="shared" si="24"/>
        <v>70476</v>
      </c>
      <c r="BD231" s="260">
        <f t="shared" si="25"/>
        <v>77.80783201033374</v>
      </c>
    </row>
    <row r="232" spans="1:56" x14ac:dyDescent="0.2">
      <c r="A232" s="10" t="str">
        <f>IF(COUNTRY_INFO!A232=0," ",COUNTRY_INFO!A232)</f>
        <v>Ethiopia</v>
      </c>
      <c r="B232" s="10" t="str">
        <f>IF(COUNTRY_INFO!B232=0," ",COUNTRY_INFO!B232)</f>
        <v>Beneshangul GumuzMetekel</v>
      </c>
      <c r="C232" s="87" t="str">
        <f>IF(COUNTRY_INFO!C232=0," ",COUNTRY_INFO!C232)</f>
        <v>Guba</v>
      </c>
      <c r="D232" s="67">
        <f>COUNTRY_INFO!L232</f>
        <v>20258</v>
      </c>
      <c r="E232" s="61"/>
      <c r="F232" s="61"/>
      <c r="G232" s="11">
        <f>MAX('MDA1'!M232,'MDA2'!M232)</f>
        <v>14900</v>
      </c>
      <c r="H232" s="11">
        <f>IF(AND(COUNTRY_INFO!H232&gt;0,COUNTRY_INFO!H232&lt;4),IF(D232&gt;MAX('MDA1'!M232,'MDA2'!M232),MAX('MDA1'!M232,'MDA2'!M232),D232),0)</f>
        <v>14900</v>
      </c>
      <c r="I232" s="73">
        <f>IF(AND(COUNTRY_INFO!H232&gt;0,COUNTRY_INFO!H232&lt;4), IF(G232/D232*100&lt;&gt;0, IF(G232/D232*100&gt;100,100,G232/D232*100), "-"),0)</f>
        <v>73.551189653470246</v>
      </c>
      <c r="J232" s="67">
        <f>COUNTRY_INFO!M232</f>
        <v>20258</v>
      </c>
      <c r="K232" s="61"/>
      <c r="L232" s="61"/>
      <c r="M232" s="11">
        <f>MAX('MDA1'!M232,MAX('MDA3'!I232,'MDA3'!L232)+MAX('MDA3'!J232,'MDA3'!M232))</f>
        <v>29079</v>
      </c>
      <c r="N232" s="11">
        <f>IF(AND(COUNTRY_INFO!I232&gt;0,COUNTRY_INFO!I232&lt;4),IF(J232&gt;MAX('MDA1'!M232,MAX('MDA3'!I232,'MDA3'!L232)+MAX('MDA3'!J232,'MDA3'!M232)),MAX('MDA1'!M232,MAX('MDA3'!I232,'MDA3'!L232)+MAX('MDA3'!J232,'MDA3'!M232)),J232),0)</f>
        <v>20258</v>
      </c>
      <c r="O232" s="73">
        <f>IF(AND(COUNTRY_INFO!I232&gt;0,COUNTRY_INFO!I232&lt;4), IF(M232/J232*100&lt;&gt;0, IF(M232/J232*100&gt;100,100,M232/J232*100), "-"),0)</f>
        <v>100</v>
      </c>
      <c r="P232" s="67">
        <f>COUNTRY_INFO!N232</f>
        <v>0</v>
      </c>
      <c r="Q232" s="61"/>
      <c r="R232" s="61"/>
      <c r="S232" s="11">
        <f>SUM(MAX('MDA2'!J232, 'T1'!L232, MAX(T3_R1!K232, T3_R2!K232)), MAX('MDA1'!K232, 'MDA2'!K232, 'T1'!M232, MAX(T3_R1!L232, T3_R2!L232)), MAX('MDA1'!L232, 'MDA2'!L232, 'T1'!N232, MAX(T3_R1!M232, T3_R2!M232)))</f>
        <v>14900</v>
      </c>
      <c r="T232" s="11">
        <f>IF(AND(COUNTRY_INFO!J232&gt;1,COUNTRY_INFO!J232&lt;4),IF(COUNTRY_INFO!E232&gt;MAX('MDA2'!J232,'T1'!L232,MAX(T3_R1!K232,T3_R2!K232)),MAX('MDA2'!J232,'T1'!L232,MAX(T3_R1!K232,T3_R2!K232)),COUNTRY_INFO!E232),0)</f>
        <v>0</v>
      </c>
      <c r="U232" s="217">
        <f>IF(AND(COUNTRY_INFO!J232&gt;1,COUNTRY_INFO!J232&lt;4), IF(T232/COUNTRY_INFO!E232*100&lt;&gt;0, IF(T232/COUNTRY_INFO!E232*100&gt;100,100,T232/COUNTRY_INFO!E232*100), "-"),0)</f>
        <v>0</v>
      </c>
      <c r="V232" s="11">
        <f>IF(AND(COUNTRY_INFO!J232&gt;1,COUNTRY_INFO!J232&lt;4),IF(COUNTRY_INFO!F232&gt;MAX('MDA1'!K232,'MDA2'!K232,'T1'!M232,MAX(T3_R1!L232,T3_R2!L232)),MAX('MDA1'!K232,'MDA2'!K232,'T1'!M232,MAX(T3_R1!L232,T3_R2!L232)),COUNTRY_INFO!F232),0)</f>
        <v>0</v>
      </c>
      <c r="W232" s="217">
        <f>IF(AND(COUNTRY_INFO!J232&gt;1,COUNTRY_INFO!J232&lt;4), IF(V232/COUNTRY_INFO!F232*100&lt;&gt;0, IF(V232/COUNTRY_INFO!F232*100&gt;100,100,V232/COUNTRY_INFO!F232*100), "-"),0)</f>
        <v>0</v>
      </c>
      <c r="X232" s="11">
        <f t="shared" si="26"/>
        <v>0</v>
      </c>
      <c r="Y232" s="73">
        <f>IF(AND(COUNTRY_INFO!J232&gt;1,COUNTRY_INFO!J232&lt;4), IF(S232/P232*100&lt;&gt;0, IF(X232/P232*100&gt;100,100,X232/P232*100), "-"),0)</f>
        <v>0</v>
      </c>
      <c r="Z232" s="67">
        <f>COUNTRY_INFO!O232</f>
        <v>5173.5</v>
      </c>
      <c r="AA232" s="61"/>
      <c r="AB232" s="61"/>
      <c r="AC232" s="11">
        <f>MAX('T1'!L232,'T2'!J232)+MAX('T1'!M232,'T2'!K232)+MAX('T1'!N232,'T2'!L232)</f>
        <v>0</v>
      </c>
      <c r="AD232" s="11">
        <f>IF(COUNTRY_INFO!K232=1,IF(COUNTRY_INFO!F232*0.33&gt;MAX('T1'!M232,'T2'!K232),MAX('T1'!M232,'T2'!K232),COUNTRY_INFO!F232*0.33),IF(COUNTRY_INFO!K232=2,IF(COUNTRY_INFO!F232*0.5&gt;MAX('T1'!M232,'T2'!K232),MAX('T1'!M232,'T2'!K232),COUNTRY_INFO!F232*0.5),IF(COUNTRY_INFO!K232=3,IF(COUNTRY_INFO!F232&gt;MAX('T1'!M232,'T2'!K232),MAX('T1'!M232,'T2'!K232),COUNTRY_INFO!F232),0)))</f>
        <v>0</v>
      </c>
      <c r="AE232" s="217">
        <f>IF(AND(COUNTRY_INFO!K232&gt;0,COUNTRY_INFO!K232&lt;4),IF(Z232&gt;0,IF(COUNTRY_INFO!K232=1, AD232/(COUNTRY_INFO!F232*0.33)*100, IF(COUNTRY_INFO!K232=2, AD232/(COUNTRY_INFO!F232*0.5)*100, IF(COUNTRY_INFO!K232=3, AD232/COUNTRY_INFO!F232*100))),"-"),0)</f>
        <v>0</v>
      </c>
      <c r="AF232" s="11">
        <f>IF(COUNTRY_INFO!K232=2,IF(COUNTRY_INFO!G232*0.2&gt;MAX('T1'!N232,'T2'!L232),MAX('T1'!N232,'T2'!L232),COUNTRY_INFO!G232*0.2),IF(COUNTRY_INFO!K232=3,IF(COUNTRY_INFO!G232&gt;MAX('T1'!N232,'T2'!L232),MAX('T1'!N232,'T2'!L232),COUNTRY_INFO!G232),0))</f>
        <v>0</v>
      </c>
      <c r="AG232" s="217">
        <f>IF(AND(COUNTRY_INFO!K232&gt;0,COUNTRY_INFO!K232&lt;4),IF(Z232&gt;0,IF(COUNTRY_INFO!K232=1, 0, IF(COUNTRY_INFO!K232=2, AF232/(COUNTRY_INFO!G232*0.2)*100, IF(COUNTRY_INFO!K232=3, AF232/COUNTRY_INFO!G232*100))),"-"),0)</f>
        <v>0</v>
      </c>
      <c r="AH232" s="11">
        <f t="shared" si="27"/>
        <v>0</v>
      </c>
      <c r="AI232" s="73" t="str">
        <f>IF(AND(COUNTRY_INFO!K232&gt;0,COUNTRY_INFO!K232&lt;4), IF(AC232/Z232*100&lt;&gt;0, IF(AH232/Z232*100&gt;100,100,AH232/Z232*100), "-"),0)</f>
        <v>-</v>
      </c>
      <c r="AJ232" s="261"/>
      <c r="AK232" s="260">
        <f>IF(AND(D232&lt;&gt;0, D232&lt;&gt;"Unknown",D232&lt;&gt;"Stopped",D232&lt;&gt;"Not required"),D232/COUNTRY_INFO!D232, 0)</f>
        <v>1</v>
      </c>
      <c r="AL232" s="260">
        <f>IF(AND(J232&lt;&gt;0,J232&lt;&gt;"Unknown",J232&lt;&gt;"Stopped",J232&lt;&gt;"Not required"),J232/COUNTRY_INFO!D232, 0)</f>
        <v>1</v>
      </c>
      <c r="AM232" s="260">
        <f>IF(AND(P232&lt;&gt;0,P232&lt;&gt;"Unknown",P232&lt;&gt;"Not required"),P232/(COUNTRY_INFO!E232+COUNTRY_INFO!F232), 0)</f>
        <v>0</v>
      </c>
      <c r="AN232" s="260">
        <f>IF(AND(Z232&lt;&gt;0,Z232&lt;&gt;"Unknown",Z232&lt;&gt;"Not required"),IF(COUNTRY_INFO!K232=1,1,IF(COUNTRY_INFO!K232=2,0.5*COUNTRY_INFO!F232/(0.5*COUNTRY_INFO!F232+0.2*COUNTRY_INFO!G232),IF(COUNTRY_INFO!K232=3,COUNTRY_INFO!F232/(COUNTRY_INFO!F232+COUNTRY_INFO!G232)))),0)</f>
        <v>0.57185657678554169</v>
      </c>
      <c r="AO232" s="260">
        <f>IF(AND(Z232&lt;&gt;0,Z232&lt;&gt;"Unknown",Z232&lt;&gt;"Not required"),IF(COUNTRY_INFO!K232=1,0,IF(COUNTRY_INFO!K232=2,0.2*COUNTRY_INFO!G232/(0.5*COUNTRY_INFO!F232+0.2*COUNTRY_INFO!G232),IF(COUNTRY_INFO!K232=3,COUNTRY_INFO!G232/(COUNTRY_INFO!F232+COUNTRY_INFO!G232)))),0)</f>
        <v>0.42814342321445831</v>
      </c>
      <c r="AP232" s="259">
        <f>MAX(COUNTRY_INFO!D232*AK232*PROFILE!$G$7,COUNTRY_INFO!D232*AL232*PROFILE!$G$7)</f>
        <v>2.1210697571030653E-3</v>
      </c>
      <c r="AQ232" s="259">
        <f>MAX(COUNTRY_INFO!D232*AK232*PROFILE!$G$8,COUNTRY_INFO!D232*AL232*PROFILE!$G$8,COUNTRY_INFO!D232*AM232*PROFILE!$G$8)</f>
        <v>2967.0785798863158</v>
      </c>
      <c r="AR232" s="259">
        <f>MAX(COUNTRY_INFO!D232*AK232*PROFILE!$G$9,COUNTRY_INFO!D232*AL232*PROFILE!$G$9,COUNTRY_INFO!D232*AM232*PROFILE!$G$9,IF(AND(DISTRICT!Z232&lt;&gt;"Unknown",Z232&lt;&gt;"Not required"),COUNTRY_INFO!O232*DISTRICT!AN232,0))</f>
        <v>6161.7547321330139</v>
      </c>
      <c r="AS232" s="259">
        <f>MAX(COUNTRY_INFO!D232*AK232*PROFILE!$G$10,COUNTRY_INFO!D232*AL232*PROFILE!$G$10,IF(AND(DISTRICT!Z232&lt;&gt;"Unknown",Z232&lt;&gt;"Not required"),COUNTRY_INFO!O232*DISTRICT!AO232,0))</f>
        <v>11129.164566910913</v>
      </c>
      <c r="AT232" s="259">
        <f t="shared" si="28"/>
        <v>20258</v>
      </c>
      <c r="AU232" s="258">
        <f t="shared" si="23"/>
        <v>0</v>
      </c>
      <c r="AV232" s="259">
        <f>MAX('MDA2'!J232,'T1'!L232,'T2'!J232,T3_R1!K232,T3_R2!K232)</f>
        <v>0</v>
      </c>
      <c r="AW232" s="259">
        <f>MAX('MDA1'!K232,'MDA2'!K232,'MDA3'!I232,'MDA3'!L232,'T1'!M232,'T2'!K232,T3_R1!L232,T3_R2!L232)</f>
        <v>10468</v>
      </c>
      <c r="AX232" s="259">
        <f>MAX('MDA1'!L232,'MDA2'!L232,'MDA3'!J232,'MDA3'!M232,'T1'!N232,'T2'!L232,T3_R1!M232,T3_R2!M232)</f>
        <v>18611</v>
      </c>
      <c r="AY232" s="259">
        <f t="shared" si="29"/>
        <v>29079</v>
      </c>
      <c r="AZ232" s="259">
        <f>MAX('MDA2'!J232,T232)</f>
        <v>0</v>
      </c>
      <c r="BA232" s="259">
        <f>MAX('MDA1'!K232,'MDA2'!K232,'MDA3'!I232,'MDA3'!L232,V232,AD232)</f>
        <v>10468</v>
      </c>
      <c r="BB232" s="259">
        <f>MAX('MDA1'!L232,'MDA2'!L232,'MDA3'!J232,'MDA3'!M232,AF232)</f>
        <v>18611</v>
      </c>
      <c r="BC232" s="259">
        <f t="shared" si="24"/>
        <v>20258</v>
      </c>
      <c r="BD232" s="260">
        <f t="shared" si="25"/>
        <v>100</v>
      </c>
    </row>
    <row r="233" spans="1:56" x14ac:dyDescent="0.2">
      <c r="A233" s="10" t="str">
        <f>IF(COUNTRY_INFO!A233=0," ",COUNTRY_INFO!A233)</f>
        <v>Ethiopia</v>
      </c>
      <c r="B233" s="10" t="str">
        <f>IF(COUNTRY_INFO!B233=0," ",COUNTRY_INFO!B233)</f>
        <v>Beneshangul GumuzMetekel</v>
      </c>
      <c r="C233" s="87" t="str">
        <f>IF(COUNTRY_INFO!C233=0," ",COUNTRY_INFO!C233)</f>
        <v>Mandura</v>
      </c>
      <c r="D233" s="67">
        <f>COUNTRY_INFO!L233</f>
        <v>0</v>
      </c>
      <c r="E233" s="61"/>
      <c r="F233" s="61"/>
      <c r="G233" s="11">
        <f>MAX('MDA1'!M233,'MDA2'!M233)</f>
        <v>0</v>
      </c>
      <c r="H233" s="11">
        <f>IF(AND(COUNTRY_INFO!H233&gt;0,COUNTRY_INFO!H233&lt;4),IF(D233&gt;MAX('MDA1'!M233,'MDA2'!M233),MAX('MDA1'!M233,'MDA2'!M233),D233),0)</f>
        <v>0</v>
      </c>
      <c r="I233" s="73">
        <f>IF(AND(COUNTRY_INFO!H233&gt;0,COUNTRY_INFO!H233&lt;4), IF(G233/D233*100&lt;&gt;0, IF(G233/D233*100&gt;100,100,G233/D233*100), "-"),0)</f>
        <v>0</v>
      </c>
      <c r="J233" s="67">
        <f>COUNTRY_INFO!M233</f>
        <v>55371</v>
      </c>
      <c r="K233" s="61"/>
      <c r="L233" s="61"/>
      <c r="M233" s="11">
        <f>MAX('MDA1'!M233,MAX('MDA3'!I233,'MDA3'!L233)+MAX('MDA3'!J233,'MDA3'!M233))</f>
        <v>53620</v>
      </c>
      <c r="N233" s="11">
        <f>IF(AND(COUNTRY_INFO!I233&gt;0,COUNTRY_INFO!I233&lt;4),IF(J233&gt;MAX('MDA1'!M233,MAX('MDA3'!I233,'MDA3'!L233)+MAX('MDA3'!J233,'MDA3'!M233)),MAX('MDA1'!M233,MAX('MDA3'!I233,'MDA3'!L233)+MAX('MDA3'!J233,'MDA3'!M233)),J233),0)</f>
        <v>53620</v>
      </c>
      <c r="O233" s="73">
        <f>IF(AND(COUNTRY_INFO!I233&gt;0,COUNTRY_INFO!I233&lt;4), IF(M233/J233*100&lt;&gt;0, IF(M233/J233*100&gt;100,100,M233/J233*100), "-"),0)</f>
        <v>96.837694822199353</v>
      </c>
      <c r="P233" s="67">
        <f>COUNTRY_INFO!N233</f>
        <v>0</v>
      </c>
      <c r="Q233" s="61"/>
      <c r="R233" s="61"/>
      <c r="S233" s="11">
        <f>SUM(MAX('MDA2'!J233, 'T1'!L233, MAX(T3_R1!K233, T3_R2!K233)), MAX('MDA1'!K233, 'MDA2'!K233, 'T1'!M233, MAX(T3_R1!L233, T3_R2!L233)), MAX('MDA1'!L233, 'MDA2'!L233, 'T1'!N233, MAX(T3_R1!M233, T3_R2!M233)))</f>
        <v>0</v>
      </c>
      <c r="T233" s="11">
        <f>IF(AND(COUNTRY_INFO!J233&gt;1,COUNTRY_INFO!J233&lt;4),IF(COUNTRY_INFO!E233&gt;MAX('MDA2'!J233,'T1'!L233,MAX(T3_R1!K233,T3_R2!K233)),MAX('MDA2'!J233,'T1'!L233,MAX(T3_R1!K233,T3_R2!K233)),COUNTRY_INFO!E233),0)</f>
        <v>0</v>
      </c>
      <c r="U233" s="217">
        <f>IF(AND(COUNTRY_INFO!J233&gt;1,COUNTRY_INFO!J233&lt;4), IF(T233/COUNTRY_INFO!E233*100&lt;&gt;0, IF(T233/COUNTRY_INFO!E233*100&gt;100,100,T233/COUNTRY_INFO!E233*100), "-"),0)</f>
        <v>0</v>
      </c>
      <c r="V233" s="11">
        <f>IF(AND(COUNTRY_INFO!J233&gt;1,COUNTRY_INFO!J233&lt;4),IF(COUNTRY_INFO!F233&gt;MAX('MDA1'!K233,'MDA2'!K233,'T1'!M233,MAX(T3_R1!L233,T3_R2!L233)),MAX('MDA1'!K233,'MDA2'!K233,'T1'!M233,MAX(T3_R1!L233,T3_R2!L233)),COUNTRY_INFO!F233),0)</f>
        <v>0</v>
      </c>
      <c r="W233" s="217">
        <f>IF(AND(COUNTRY_INFO!J233&gt;1,COUNTRY_INFO!J233&lt;4), IF(V233/COUNTRY_INFO!F233*100&lt;&gt;0, IF(V233/COUNTRY_INFO!F233*100&gt;100,100,V233/COUNTRY_INFO!F233*100), "-"),0)</f>
        <v>0</v>
      </c>
      <c r="X233" s="11">
        <f t="shared" si="26"/>
        <v>0</v>
      </c>
      <c r="Y233" s="73">
        <f>IF(AND(COUNTRY_INFO!J233&gt;1,COUNTRY_INFO!J233&lt;4), IF(S233/P233*100&lt;&gt;0, IF(X233/P233*100&gt;100,100,X233/P233*100), "-"),0)</f>
        <v>0</v>
      </c>
      <c r="Z233" s="67">
        <f>COUNTRY_INFO!O233</f>
        <v>46446</v>
      </c>
      <c r="AA233" s="61"/>
      <c r="AB233" s="61"/>
      <c r="AC233" s="11">
        <f>MAX('T1'!L233,'T2'!J233)+MAX('T1'!M233,'T2'!K233)+MAX('T1'!N233,'T2'!L233)</f>
        <v>11758</v>
      </c>
      <c r="AD233" s="11">
        <f>IF(COUNTRY_INFO!K233=1,IF(COUNTRY_INFO!F233*0.33&gt;MAX('T1'!M233,'T2'!K233),MAX('T1'!M233,'T2'!K233),COUNTRY_INFO!F233*0.33),IF(COUNTRY_INFO!K233=2,IF(COUNTRY_INFO!F233*0.5&gt;MAX('T1'!M233,'T2'!K233),MAX('T1'!M233,'T2'!K233),COUNTRY_INFO!F233*0.5),IF(COUNTRY_INFO!K233=3,IF(COUNTRY_INFO!F233&gt;MAX('T1'!M233,'T2'!K233),MAX('T1'!M233,'T2'!K233),COUNTRY_INFO!F233),0)))</f>
        <v>11758</v>
      </c>
      <c r="AE233" s="217">
        <f>IF(AND(COUNTRY_INFO!K233&gt;0,COUNTRY_INFO!K233&lt;4),IF(Z233&gt;0,IF(COUNTRY_INFO!K233=1, AD233/(COUNTRY_INFO!F233*0.33)*100, IF(COUNTRY_INFO!K233=2, AD233/(COUNTRY_INFO!F233*0.5)*100, IF(COUNTRY_INFO!K233=3, AD233/COUNTRY_INFO!F233*100))),"-"),0)</f>
        <v>72.696920984295787</v>
      </c>
      <c r="AF233" s="11">
        <f>IF(COUNTRY_INFO!K233=2,IF(COUNTRY_INFO!G233*0.2&gt;MAX('T1'!N233,'T2'!L233),MAX('T1'!N233,'T2'!L233),COUNTRY_INFO!G233*0.2),IF(COUNTRY_INFO!K233=3,IF(COUNTRY_INFO!G233&gt;MAX('T1'!N233,'T2'!L233),MAX('T1'!N233,'T2'!L233),COUNTRY_INFO!G233),0))</f>
        <v>0</v>
      </c>
      <c r="AG233" s="217">
        <f>IF(AND(COUNTRY_INFO!K233&gt;0,COUNTRY_INFO!K233&lt;4),IF(Z233&gt;0,IF(COUNTRY_INFO!K233=1, 0, IF(COUNTRY_INFO!K233=2, AF233/(COUNTRY_INFO!G233*0.2)*100, IF(COUNTRY_INFO!K233=3, AF233/COUNTRY_INFO!G233*100))),"-"),0)</f>
        <v>0</v>
      </c>
      <c r="AH233" s="11">
        <f t="shared" si="27"/>
        <v>11758</v>
      </c>
      <c r="AI233" s="73">
        <f>IF(AND(COUNTRY_INFO!K233&gt;0,COUNTRY_INFO!K233&lt;4), IF(AC233/Z233*100&lt;&gt;0, IF(AH233/Z233*100&gt;100,100,AH233/Z233*100), "-"),0)</f>
        <v>25.315420057701417</v>
      </c>
      <c r="AJ233" s="261"/>
      <c r="AK233" s="260">
        <f>IF(AND(D233&lt;&gt;0, D233&lt;&gt;"Unknown",D233&lt;&gt;"Stopped",D233&lt;&gt;"Not required"),D233/COUNTRY_INFO!D233, 0)</f>
        <v>0</v>
      </c>
      <c r="AL233" s="260">
        <f>IF(AND(J233&lt;&gt;0,J233&lt;&gt;"Unknown",J233&lt;&gt;"Stopped",J233&lt;&gt;"Not required"),J233/COUNTRY_INFO!D233, 0)</f>
        <v>1</v>
      </c>
      <c r="AM233" s="260">
        <f>IF(AND(P233&lt;&gt;0,P233&lt;&gt;"Unknown",P233&lt;&gt;"Not required"),P233/(COUNTRY_INFO!E233+COUNTRY_INFO!F233), 0)</f>
        <v>0</v>
      </c>
      <c r="AN233" s="260">
        <f>IF(AND(Z233&lt;&gt;0,Z233&lt;&gt;"Unknown",Z233&lt;&gt;"Not required"),IF(COUNTRY_INFO!K233=1,1,IF(COUNTRY_INFO!K233=2,0.5*COUNTRY_INFO!F233/(0.5*COUNTRY_INFO!F233+0.2*COUNTRY_INFO!G233),IF(COUNTRY_INFO!K233=3,COUNTRY_INFO!F233/(COUNTRY_INFO!F233+COUNTRY_INFO!G233)))),0)</f>
        <v>0.34823235585411016</v>
      </c>
      <c r="AO233" s="260">
        <f>IF(AND(Z233&lt;&gt;0,Z233&lt;&gt;"Unknown",Z233&lt;&gt;"Not required"),IF(COUNTRY_INFO!K233=1,0,IF(COUNTRY_INFO!K233=2,0.2*COUNTRY_INFO!G233/(0.5*COUNTRY_INFO!F233+0.2*COUNTRY_INFO!G233),IF(COUNTRY_INFO!K233=3,COUNTRY_INFO!G233/(COUNTRY_INFO!F233+COUNTRY_INFO!G233)))),0)</f>
        <v>0.65176764414588984</v>
      </c>
      <c r="AP233" s="259">
        <f>MAX(COUNTRY_INFO!D233*AK233*PROFILE!$G$7,COUNTRY_INFO!D233*AL233*PROFILE!$G$7)</f>
        <v>5.7974999269697815E-3</v>
      </c>
      <c r="AQ233" s="259">
        <f>MAX(COUNTRY_INFO!D233*AK233*PROFILE!$G$8,COUNTRY_INFO!D233*AL233*PROFILE!$G$8,COUNTRY_INFO!D233*AM233*PROFILE!$G$8)</f>
        <v>8109.8878490909865</v>
      </c>
      <c r="AR233" s="259">
        <f>MAX(COUNTRY_INFO!D233*AK233*PROFILE!$G$9,COUNTRY_INFO!D233*AL233*PROFILE!$G$9,COUNTRY_INFO!D233*AM233*PROFILE!$G$9,IF(AND(DISTRICT!Z233&lt;&gt;"Unknown",Z233&lt;&gt;"Not required"),COUNTRY_INFO!O233*DISTRICT!AN233,0))</f>
        <v>16841.865992345596</v>
      </c>
      <c r="AS233" s="259">
        <f>MAX(COUNTRY_INFO!D233*AK233*PROFILE!$G$10,COUNTRY_INFO!D233*AL233*PROFILE!$G$10,IF(AND(DISTRICT!Z233&lt;&gt;"Unknown",Z233&lt;&gt;"Not required"),COUNTRY_INFO!O233*DISTRICT!AO233,0))</f>
        <v>30419.24036106349</v>
      </c>
      <c r="AT233" s="259">
        <f t="shared" si="28"/>
        <v>55371</v>
      </c>
      <c r="AU233" s="258" t="str">
        <f t="shared" si="23"/>
        <v>Y</v>
      </c>
      <c r="AV233" s="259">
        <f>MAX('MDA2'!J233,'T1'!L233,'T2'!J233,T3_R1!K233,T3_R2!K233)</f>
        <v>0</v>
      </c>
      <c r="AW233" s="259">
        <f>MAX('MDA1'!K233,'MDA2'!K233,'MDA3'!I233,'MDA3'!L233,'T1'!M233,'T2'!K233,T3_R1!L233,T3_R2!L233)</f>
        <v>19303</v>
      </c>
      <c r="AX233" s="259">
        <f>MAX('MDA1'!L233,'MDA2'!L233,'MDA3'!J233,'MDA3'!M233,'T1'!N233,'T2'!L233,T3_R1!M233,T3_R2!M233)</f>
        <v>34317</v>
      </c>
      <c r="AY233" s="259">
        <f t="shared" si="29"/>
        <v>53620</v>
      </c>
      <c r="AZ233" s="259">
        <f>MAX('MDA2'!J233,T233)</f>
        <v>0</v>
      </c>
      <c r="BA233" s="259">
        <f>MAX('MDA1'!K233,'MDA2'!K233,'MDA3'!I233,'MDA3'!L233,V233,AD233)</f>
        <v>19303</v>
      </c>
      <c r="BB233" s="259">
        <f>MAX('MDA1'!L233,'MDA2'!L233,'MDA3'!J233,'MDA3'!M233,AF233)</f>
        <v>34317</v>
      </c>
      <c r="BC233" s="259">
        <f t="shared" si="24"/>
        <v>53620</v>
      </c>
      <c r="BD233" s="260">
        <f t="shared" si="25"/>
        <v>96.837694822199353</v>
      </c>
    </row>
    <row r="234" spans="1:56" x14ac:dyDescent="0.2">
      <c r="A234" s="10" t="str">
        <f>IF(COUNTRY_INFO!A234=0," ",COUNTRY_INFO!A234)</f>
        <v>Ethiopia</v>
      </c>
      <c r="B234" s="10" t="str">
        <f>IF(COUNTRY_INFO!B234=0," ",COUNTRY_INFO!B234)</f>
        <v>Beneshangul GumuzMetekel</v>
      </c>
      <c r="C234" s="87" t="str">
        <f>IF(COUNTRY_INFO!C234=0," ",COUNTRY_INFO!C234)</f>
        <v>Pawe</v>
      </c>
      <c r="D234" s="67">
        <f>COUNTRY_INFO!L234</f>
        <v>0</v>
      </c>
      <c r="E234" s="61"/>
      <c r="F234" s="61"/>
      <c r="G234" s="11">
        <f>MAX('MDA1'!M234,'MDA2'!M234)</f>
        <v>0</v>
      </c>
      <c r="H234" s="11">
        <f>IF(AND(COUNTRY_INFO!H234&gt;0,COUNTRY_INFO!H234&lt;4),IF(D234&gt;MAX('MDA1'!M234,'MDA2'!M234),MAX('MDA1'!M234,'MDA2'!M234),D234),0)</f>
        <v>0</v>
      </c>
      <c r="I234" s="73">
        <f>IF(AND(COUNTRY_INFO!H234&gt;0,COUNTRY_INFO!H234&lt;4), IF(G234/D234*100&lt;&gt;0, IF(G234/D234*100&gt;100,100,G234/D234*100), "-"),0)</f>
        <v>0</v>
      </c>
      <c r="J234" s="67">
        <f>COUNTRY_INFO!M234</f>
        <v>61902</v>
      </c>
      <c r="K234" s="61"/>
      <c r="L234" s="61"/>
      <c r="M234" s="11">
        <f>MAX('MDA1'!M234,MAX('MDA3'!I234,'MDA3'!L234)+MAX('MDA3'!J234,'MDA3'!M234))</f>
        <v>46806</v>
      </c>
      <c r="N234" s="11">
        <f>IF(AND(COUNTRY_INFO!I234&gt;0,COUNTRY_INFO!I234&lt;4),IF(J234&gt;MAX('MDA1'!M234,MAX('MDA3'!I234,'MDA3'!L234)+MAX('MDA3'!J234,'MDA3'!M234)),MAX('MDA1'!M234,MAX('MDA3'!I234,'MDA3'!L234)+MAX('MDA3'!J234,'MDA3'!M234)),J234),0)</f>
        <v>46806</v>
      </c>
      <c r="O234" s="73">
        <f>IF(AND(COUNTRY_INFO!I234&gt;0,COUNTRY_INFO!I234&lt;4), IF(M234/J234*100&lt;&gt;0, IF(M234/J234*100&gt;100,100,M234/J234*100), "-"),0)</f>
        <v>75.613065813705532</v>
      </c>
      <c r="P234" s="67">
        <f>COUNTRY_INFO!N234</f>
        <v>0</v>
      </c>
      <c r="Q234" s="61"/>
      <c r="R234" s="61"/>
      <c r="S234" s="11">
        <f>SUM(MAX('MDA2'!J234, 'T1'!L234, MAX(T3_R1!K234, T3_R2!K234)), MAX('MDA1'!K234, 'MDA2'!K234, 'T1'!M234, MAX(T3_R1!L234, T3_R2!L234)), MAX('MDA1'!L234, 'MDA2'!L234, 'T1'!N234, MAX(T3_R1!M234, T3_R2!M234)))</f>
        <v>0</v>
      </c>
      <c r="T234" s="11">
        <f>IF(AND(COUNTRY_INFO!J234&gt;1,COUNTRY_INFO!J234&lt;4),IF(COUNTRY_INFO!E234&gt;MAX('MDA2'!J234,'T1'!L234,MAX(T3_R1!K234,T3_R2!K234)),MAX('MDA2'!J234,'T1'!L234,MAX(T3_R1!K234,T3_R2!K234)),COUNTRY_INFO!E234),0)</f>
        <v>0</v>
      </c>
      <c r="U234" s="217">
        <f>IF(AND(COUNTRY_INFO!J234&gt;1,COUNTRY_INFO!J234&lt;4), IF(T234/COUNTRY_INFO!E234*100&lt;&gt;0, IF(T234/COUNTRY_INFO!E234*100&gt;100,100,T234/COUNTRY_INFO!E234*100), "-"),0)</f>
        <v>0</v>
      </c>
      <c r="V234" s="11">
        <f>IF(AND(COUNTRY_INFO!J234&gt;1,COUNTRY_INFO!J234&lt;4),IF(COUNTRY_INFO!F234&gt;MAX('MDA1'!K234,'MDA2'!K234,'T1'!M234,MAX(T3_R1!L234,T3_R2!L234)),MAX('MDA1'!K234,'MDA2'!K234,'T1'!M234,MAX(T3_R1!L234,T3_R2!L234)),COUNTRY_INFO!F234),0)</f>
        <v>0</v>
      </c>
      <c r="W234" s="217">
        <f>IF(AND(COUNTRY_INFO!J234&gt;1,COUNTRY_INFO!J234&lt;4), IF(V234/COUNTRY_INFO!F234*100&lt;&gt;0, IF(V234/COUNTRY_INFO!F234*100&gt;100,100,V234/COUNTRY_INFO!F234*100), "-"),0)</f>
        <v>0</v>
      </c>
      <c r="X234" s="11">
        <f t="shared" si="26"/>
        <v>0</v>
      </c>
      <c r="Y234" s="73">
        <f>IF(AND(COUNTRY_INFO!J234&gt;1,COUNTRY_INFO!J234&lt;4), IF(S234/P234*100&lt;&gt;0, IF(X234/P234*100&gt;100,100,X234/P234*100), "-"),0)</f>
        <v>0</v>
      </c>
      <c r="Z234" s="67">
        <f>COUNTRY_INFO!O234</f>
        <v>51923</v>
      </c>
      <c r="AA234" s="61"/>
      <c r="AB234" s="61"/>
      <c r="AC234" s="11">
        <f>MAX('T1'!L234,'T2'!J234)+MAX('T1'!M234,'T2'!K234)+MAX('T1'!N234,'T2'!L234)</f>
        <v>13385</v>
      </c>
      <c r="AD234" s="11">
        <f>IF(COUNTRY_INFO!K234=1,IF(COUNTRY_INFO!F234*0.33&gt;MAX('T1'!M234,'T2'!K234),MAX('T1'!M234,'T2'!K234),COUNTRY_INFO!F234*0.33),IF(COUNTRY_INFO!K234=2,IF(COUNTRY_INFO!F234*0.5&gt;MAX('T1'!M234,'T2'!K234),MAX('T1'!M234,'T2'!K234),COUNTRY_INFO!F234*0.5),IF(COUNTRY_INFO!K234=3,IF(COUNTRY_INFO!F234&gt;MAX('T1'!M234,'T2'!K234),MAX('T1'!M234,'T2'!K234),COUNTRY_INFO!F234),0)))</f>
        <v>13385</v>
      </c>
      <c r="AE234" s="217">
        <f>IF(AND(COUNTRY_INFO!K234&gt;0,COUNTRY_INFO!K234&lt;4),IF(Z234&gt;0,IF(COUNTRY_INFO!K234=1, AD234/(COUNTRY_INFO!F234*0.33)*100, IF(COUNTRY_INFO!K234=2, AD234/(COUNTRY_INFO!F234*0.5)*100, IF(COUNTRY_INFO!K234=3, AD234/COUNTRY_INFO!F234*100))),"-"),0)</f>
        <v>74.027985177810962</v>
      </c>
      <c r="AF234" s="11">
        <f>IF(COUNTRY_INFO!K234=2,IF(COUNTRY_INFO!G234*0.2&gt;MAX('T1'!N234,'T2'!L234),MAX('T1'!N234,'T2'!L234),COUNTRY_INFO!G234*0.2),IF(COUNTRY_INFO!K234=3,IF(COUNTRY_INFO!G234&gt;MAX('T1'!N234,'T2'!L234),MAX('T1'!N234,'T2'!L234),COUNTRY_INFO!G234),0))</f>
        <v>0</v>
      </c>
      <c r="AG234" s="217">
        <f>IF(AND(COUNTRY_INFO!K234&gt;0,COUNTRY_INFO!K234&lt;4),IF(Z234&gt;0,IF(COUNTRY_INFO!K234=1, 0, IF(COUNTRY_INFO!K234=2, AF234/(COUNTRY_INFO!G234*0.2)*100, IF(COUNTRY_INFO!K234=3, AF234/COUNTRY_INFO!G234*100))),"-"),0)</f>
        <v>0</v>
      </c>
      <c r="AH234" s="11">
        <f t="shared" si="27"/>
        <v>13385</v>
      </c>
      <c r="AI234" s="73">
        <f>IF(AND(COUNTRY_INFO!K234&gt;0,COUNTRY_INFO!K234&lt;4), IF(AC234/Z234*100&lt;&gt;0, IF(AH234/Z234*100&gt;100,100,AH234/Z234*100), "-"),0)</f>
        <v>25.7785567089729</v>
      </c>
      <c r="AJ234" s="261"/>
      <c r="AK234" s="260">
        <f>IF(AND(D234&lt;&gt;0, D234&lt;&gt;"Unknown",D234&lt;&gt;"Stopped",D234&lt;&gt;"Not required"),D234/COUNTRY_INFO!D234, 0)</f>
        <v>0</v>
      </c>
      <c r="AL234" s="260">
        <f>IF(AND(J234&lt;&gt;0,J234&lt;&gt;"Unknown",J234&lt;&gt;"Stopped",J234&lt;&gt;"Not required"),J234/COUNTRY_INFO!D234, 0)</f>
        <v>1</v>
      </c>
      <c r="AM234" s="260">
        <f>IF(AND(P234&lt;&gt;0,P234&lt;&gt;"Unknown",P234&lt;&gt;"Not required"),P234/(COUNTRY_INFO!E234+COUNTRY_INFO!F234), 0)</f>
        <v>0</v>
      </c>
      <c r="AN234" s="260">
        <f>IF(AND(Z234&lt;&gt;0,Z234&lt;&gt;"Unknown",Z234&lt;&gt;"Not required"),IF(COUNTRY_INFO!K234=1,1,IF(COUNTRY_INFO!K234=2,0.5*COUNTRY_INFO!F234/(0.5*COUNTRY_INFO!F234+0.2*COUNTRY_INFO!G234),IF(COUNTRY_INFO!K234=3,COUNTRY_INFO!F234/(COUNTRY_INFO!F234+COUNTRY_INFO!G234)))),0)</f>
        <v>0.34822718255878898</v>
      </c>
      <c r="AO234" s="260">
        <f>IF(AND(Z234&lt;&gt;0,Z234&lt;&gt;"Unknown",Z234&lt;&gt;"Not required"),IF(COUNTRY_INFO!K234=1,0,IF(COUNTRY_INFO!K234=2,0.2*COUNTRY_INFO!G234/(0.5*COUNTRY_INFO!F234+0.2*COUNTRY_INFO!G234),IF(COUNTRY_INFO!K234=3,COUNTRY_INFO!G234/(COUNTRY_INFO!F234+COUNTRY_INFO!G234)))),0)</f>
        <v>0.65177281744121107</v>
      </c>
      <c r="AP234" s="259">
        <f>MAX(COUNTRY_INFO!D234*AK234*PROFILE!$G$7,COUNTRY_INFO!D234*AL234*PROFILE!$G$7)</f>
        <v>6.4813140539142049E-3</v>
      </c>
      <c r="AQ234" s="259">
        <f>MAX(COUNTRY_INFO!D234*AK234*PROFILE!$G$8,COUNTRY_INFO!D234*AL234*PROFILE!$G$8,COUNTRY_INFO!D234*AM234*PROFILE!$G$8)</f>
        <v>9066.4477368013977</v>
      </c>
      <c r="AR234" s="259">
        <f>MAX(COUNTRY_INFO!D234*AK234*PROFILE!$G$9,COUNTRY_INFO!D234*AL234*PROFILE!$G$9,COUNTRY_INFO!D234*AM234*PROFILE!$G$9,IF(AND(DISTRICT!Z234&lt;&gt;"Unknown",Z234&lt;&gt;"Not required"),COUNTRY_INFO!O234*DISTRICT!AN234,0))</f>
        <v>18828.361211792762</v>
      </c>
      <c r="AS234" s="259">
        <f>MAX(COUNTRY_INFO!D234*AK234*PROFILE!$G$10,COUNTRY_INFO!D234*AL234*PROFILE!$G$10,IF(AND(DISTRICT!Z234&lt;&gt;"Unknown",Z234&lt;&gt;"Not required"),COUNTRY_INFO!O234*DISTRICT!AO234,0))</f>
        <v>34007.184570091784</v>
      </c>
      <c r="AT234" s="259">
        <f t="shared" si="28"/>
        <v>61902</v>
      </c>
      <c r="AU234" s="258" t="str">
        <f t="shared" si="23"/>
        <v>Y</v>
      </c>
      <c r="AV234" s="259">
        <f>MAX('MDA2'!J234,'T1'!L234,'T2'!J234,T3_R1!K234,T3_R2!K234)</f>
        <v>0</v>
      </c>
      <c r="AW234" s="259">
        <f>MAX('MDA1'!K234,'MDA2'!K234,'MDA3'!I234,'MDA3'!L234,'T1'!M234,'T2'!K234,T3_R1!L234,T3_R2!L234)</f>
        <v>16850</v>
      </c>
      <c r="AX234" s="259">
        <f>MAX('MDA1'!L234,'MDA2'!L234,'MDA3'!J234,'MDA3'!M234,'T1'!N234,'T2'!L234,T3_R1!M234,T3_R2!M234)</f>
        <v>29956</v>
      </c>
      <c r="AY234" s="259">
        <f t="shared" si="29"/>
        <v>46806</v>
      </c>
      <c r="AZ234" s="259">
        <f>MAX('MDA2'!J234,T234)</f>
        <v>0</v>
      </c>
      <c r="BA234" s="259">
        <f>MAX('MDA1'!K234,'MDA2'!K234,'MDA3'!I234,'MDA3'!L234,V234,AD234)</f>
        <v>16850</v>
      </c>
      <c r="BB234" s="259">
        <f>MAX('MDA1'!L234,'MDA2'!L234,'MDA3'!J234,'MDA3'!M234,AF234)</f>
        <v>29956</v>
      </c>
      <c r="BC234" s="259">
        <f t="shared" si="24"/>
        <v>46806</v>
      </c>
      <c r="BD234" s="260">
        <f t="shared" si="25"/>
        <v>75.613065813705532</v>
      </c>
    </row>
    <row r="235" spans="1:56" x14ac:dyDescent="0.2">
      <c r="A235" s="10" t="str">
        <f>IF(COUNTRY_INFO!A235=0," ",COUNTRY_INFO!A235)</f>
        <v>Ethiopia</v>
      </c>
      <c r="B235" s="10" t="str">
        <f>IF(COUNTRY_INFO!B235=0," ",COUNTRY_INFO!B235)</f>
        <v>Beneshangul GumuzMetekel</v>
      </c>
      <c r="C235" s="87" t="str">
        <f>IF(COUNTRY_INFO!C235=0," ",COUNTRY_INFO!C235)</f>
        <v>Wombera</v>
      </c>
      <c r="D235" s="67">
        <f>COUNTRY_INFO!L235</f>
        <v>0</v>
      </c>
      <c r="E235" s="61"/>
      <c r="F235" s="61"/>
      <c r="G235" s="11">
        <f>MAX('MDA1'!M235,'MDA2'!M235)</f>
        <v>0</v>
      </c>
      <c r="H235" s="11">
        <f>IF(AND(COUNTRY_INFO!H235&gt;0,COUNTRY_INFO!H235&lt;4),IF(D235&gt;MAX('MDA1'!M235,'MDA2'!M235),MAX('MDA1'!M235,'MDA2'!M235),D235),0)</f>
        <v>0</v>
      </c>
      <c r="I235" s="73">
        <f>IF(AND(COUNTRY_INFO!H235&gt;0,COUNTRY_INFO!H235&lt;4), IF(G235/D235*100&lt;&gt;0, IF(G235/D235*100&gt;100,100,G235/D235*100), "-"),0)</f>
        <v>0</v>
      </c>
      <c r="J235" s="67">
        <f>COUNTRY_INFO!M235</f>
        <v>81535</v>
      </c>
      <c r="K235" s="61"/>
      <c r="L235" s="61"/>
      <c r="M235" s="11">
        <f>MAX('MDA1'!M235,MAX('MDA3'!I235,'MDA3'!L235)+MAX('MDA3'!J235,'MDA3'!M235))</f>
        <v>56414</v>
      </c>
      <c r="N235" s="11">
        <f>IF(AND(COUNTRY_INFO!I235&gt;0,COUNTRY_INFO!I235&lt;4),IF(J235&gt;MAX('MDA1'!M235,MAX('MDA3'!I235,'MDA3'!L235)+MAX('MDA3'!J235,'MDA3'!M235)),MAX('MDA1'!M235,MAX('MDA3'!I235,'MDA3'!L235)+MAX('MDA3'!J235,'MDA3'!M235)),J235),0)</f>
        <v>56414</v>
      </c>
      <c r="O235" s="73">
        <f>IF(AND(COUNTRY_INFO!I235&gt;0,COUNTRY_INFO!I235&lt;4), IF(M235/J235*100&lt;&gt;0, IF(M235/J235*100&gt;100,100,M235/J235*100), "-"),0)</f>
        <v>69.189918439933777</v>
      </c>
      <c r="P235" s="67">
        <f>COUNTRY_INFO!N235</f>
        <v>36959</v>
      </c>
      <c r="Q235" s="61"/>
      <c r="R235" s="61"/>
      <c r="S235" s="11">
        <f>SUM(MAX('MDA2'!J235, 'T1'!L235, MAX(T3_R1!K235, T3_R2!K235)), MAX('MDA1'!K235, 'MDA2'!K235, 'T1'!M235, MAX(T3_R1!L235, T3_R2!L235)), MAX('MDA1'!L235, 'MDA2'!L235, 'T1'!N235, MAX(T3_R1!M235, T3_R2!M235)))</f>
        <v>0</v>
      </c>
      <c r="T235" s="11">
        <f>IF(AND(COUNTRY_INFO!J235&gt;1,COUNTRY_INFO!J235&lt;4),IF(COUNTRY_INFO!E235&gt;MAX('MDA2'!J235,'T1'!L235,MAX(T3_R1!K235,T3_R2!K235)),MAX('MDA2'!J235,'T1'!L235,MAX(T3_R1!K235,T3_R2!K235)),COUNTRY_INFO!E235),0)</f>
        <v>0</v>
      </c>
      <c r="U235" s="217" t="str">
        <f>IF(AND(COUNTRY_INFO!J235&gt;1,COUNTRY_INFO!J235&lt;4), IF(T235/COUNTRY_INFO!E235*100&lt;&gt;0, IF(T235/COUNTRY_INFO!E235*100&gt;100,100,T235/COUNTRY_INFO!E235*100), "-"),0)</f>
        <v>-</v>
      </c>
      <c r="V235" s="11">
        <f>IF(AND(COUNTRY_INFO!J235&gt;1,COUNTRY_INFO!J235&lt;4),IF(COUNTRY_INFO!F235&gt;MAX('MDA1'!K235,'MDA2'!K235,'T1'!M235,MAX(T3_R1!L235,T3_R2!L235)),MAX('MDA1'!K235,'MDA2'!K235,'T1'!M235,MAX(T3_R1!L235,T3_R2!L235)),COUNTRY_INFO!F235),0)</f>
        <v>0</v>
      </c>
      <c r="W235" s="217" t="str">
        <f>IF(AND(COUNTRY_INFO!J235&gt;1,COUNTRY_INFO!J235&lt;4), IF(V235/COUNTRY_INFO!F235*100&lt;&gt;0, IF(V235/COUNTRY_INFO!F235*100&gt;100,100,V235/COUNTRY_INFO!F235*100), "-"),0)</f>
        <v>-</v>
      </c>
      <c r="X235" s="11">
        <f t="shared" si="26"/>
        <v>0</v>
      </c>
      <c r="Y235" s="73" t="str">
        <f>IF(AND(COUNTRY_INFO!J235&gt;1,COUNTRY_INFO!J235&lt;4), IF(S235/P235*100&lt;&gt;0, IF(X235/P235*100&gt;100,100,X235/P235*100), "-"),0)</f>
        <v>-</v>
      </c>
      <c r="Z235" s="67">
        <f>COUNTRY_INFO!O235</f>
        <v>7859.2800000000007</v>
      </c>
      <c r="AA235" s="61"/>
      <c r="AB235" s="61"/>
      <c r="AC235" s="11">
        <f>MAX('T1'!L235,'T2'!J235)+MAX('T1'!M235,'T2'!K235)+MAX('T1'!N235,'T2'!L235)</f>
        <v>0</v>
      </c>
      <c r="AD235" s="11">
        <f>IF(COUNTRY_INFO!K235=1,IF(COUNTRY_INFO!F235*0.33&gt;MAX('T1'!M235,'T2'!K235),MAX('T1'!M235,'T2'!K235),COUNTRY_INFO!F235*0.33),IF(COUNTRY_INFO!K235=2,IF(COUNTRY_INFO!F235*0.5&gt;MAX('T1'!M235,'T2'!K235),MAX('T1'!M235,'T2'!K235),COUNTRY_INFO!F235*0.5),IF(COUNTRY_INFO!K235=3,IF(COUNTRY_INFO!F235&gt;MAX('T1'!M235,'T2'!K235),MAX('T1'!M235,'T2'!K235),COUNTRY_INFO!F235),0)))</f>
        <v>0</v>
      </c>
      <c r="AE235" s="217">
        <f>IF(AND(COUNTRY_INFO!K235&gt;0,COUNTRY_INFO!K235&lt;4),IF(Z235&gt;0,IF(COUNTRY_INFO!K235=1, AD235/(COUNTRY_INFO!F235*0.33)*100, IF(COUNTRY_INFO!K235=2, AD235/(COUNTRY_INFO!F235*0.5)*100, IF(COUNTRY_INFO!K235=3, AD235/COUNTRY_INFO!F235*100))),"-"),0)</f>
        <v>0</v>
      </c>
      <c r="AF235" s="11">
        <f>IF(COUNTRY_INFO!K235=2,IF(COUNTRY_INFO!G235*0.2&gt;MAX('T1'!N235,'T2'!L235),MAX('T1'!N235,'T2'!L235),COUNTRY_INFO!G235*0.2),IF(COUNTRY_INFO!K235=3,IF(COUNTRY_INFO!G235&gt;MAX('T1'!N235,'T2'!L235),MAX('T1'!N235,'T2'!L235),COUNTRY_INFO!G235),0))</f>
        <v>0</v>
      </c>
      <c r="AG235" s="217">
        <f>IF(AND(COUNTRY_INFO!K235&gt;0,COUNTRY_INFO!K235&lt;4),IF(Z235&gt;0,IF(COUNTRY_INFO!K235=1, 0, IF(COUNTRY_INFO!K235=2, AF235/(COUNTRY_INFO!G235*0.2)*100, IF(COUNTRY_INFO!K235=3, AF235/COUNTRY_INFO!G235*100))),"-"),0)</f>
        <v>0</v>
      </c>
      <c r="AH235" s="11">
        <f t="shared" si="27"/>
        <v>0</v>
      </c>
      <c r="AI235" s="73" t="str">
        <f>IF(AND(COUNTRY_INFO!K235&gt;0,COUNTRY_INFO!K235&lt;4), IF(AC235/Z235*100&lt;&gt;0, IF(AH235/Z235*100&gt;100,100,AH235/Z235*100), "-"),0)</f>
        <v>-</v>
      </c>
      <c r="AJ235" s="261"/>
      <c r="AK235" s="260">
        <f>IF(AND(D235&lt;&gt;0, D235&lt;&gt;"Unknown",D235&lt;&gt;"Stopped",D235&lt;&gt;"Not required"),D235/COUNTRY_INFO!D235, 0)</f>
        <v>0</v>
      </c>
      <c r="AL235" s="260">
        <f>IF(AND(J235&lt;&gt;0,J235&lt;&gt;"Unknown",J235&lt;&gt;"Stopped",J235&lt;&gt;"Not required"),J235/COUNTRY_INFO!D235, 0)</f>
        <v>1</v>
      </c>
      <c r="AM235" s="260">
        <f>IF(AND(P235&lt;&gt;0,P235&lt;&gt;"Unknown",P235&lt;&gt;"Not required"),P235/(COUNTRY_INFO!E235+COUNTRY_INFO!F235), 0)</f>
        <v>1</v>
      </c>
      <c r="AN235" s="260">
        <f>IF(AND(Z235&lt;&gt;0,Z235&lt;&gt;"Unknown",Z235&lt;&gt;"Not required"),IF(COUNTRY_INFO!K235=1,1,IF(COUNTRY_INFO!K235=2,0.5*COUNTRY_INFO!F235/(0.5*COUNTRY_INFO!F235+0.2*COUNTRY_INFO!G235),IF(COUNTRY_INFO!K235=3,COUNTRY_INFO!F235/(COUNTRY_INFO!F235+COUNTRY_INFO!G235)))),0)</f>
        <v>1</v>
      </c>
      <c r="AO235" s="260">
        <f>IF(AND(Z235&lt;&gt;0,Z235&lt;&gt;"Unknown",Z235&lt;&gt;"Not required"),IF(COUNTRY_INFO!K235=1,0,IF(COUNTRY_INFO!K235=2,0.2*COUNTRY_INFO!G235/(0.5*COUNTRY_INFO!F235+0.2*COUNTRY_INFO!G235),IF(COUNTRY_INFO!K235=3,COUNTRY_INFO!G235/(COUNTRY_INFO!F235+COUNTRY_INFO!G235)))),0)</f>
        <v>0</v>
      </c>
      <c r="AP235" s="259">
        <f>MAX(COUNTRY_INFO!D235*AK235*PROFILE!$G$7,COUNTRY_INFO!D235*AL235*PROFILE!$G$7)</f>
        <v>8.5369445476058074E-3</v>
      </c>
      <c r="AQ235" s="259">
        <f>MAX(COUNTRY_INFO!D235*AK235*PROFILE!$G$8,COUNTRY_INFO!D235*AL235*PROFILE!$G$8,COUNTRY_INFO!D235*AM235*PROFILE!$G$8)</f>
        <v>11941.985981391586</v>
      </c>
      <c r="AR235" s="259">
        <f>MAX(COUNTRY_INFO!D235*AK235*PROFILE!$G$9,COUNTRY_INFO!D235*AL235*PROFILE!$G$9,COUNTRY_INFO!D235*AM235*PROFILE!$G$9,IF(AND(DISTRICT!Z235&lt;&gt;"Unknown",Z235&lt;&gt;"Not required"),COUNTRY_INFO!O235*DISTRICT!AN235,0))</f>
        <v>24800.013430963831</v>
      </c>
      <c r="AS235" s="259">
        <f>MAX(COUNTRY_INFO!D235*AK235*PROFILE!$G$10,COUNTRY_INFO!D235*AL235*PROFILE!$G$10,IF(AND(DISTRICT!Z235&lt;&gt;"Unknown",Z235&lt;&gt;"Not required"),COUNTRY_INFO!O235*DISTRICT!AO235,0))</f>
        <v>44792.992050700035</v>
      </c>
      <c r="AT235" s="259">
        <f t="shared" si="28"/>
        <v>81535</v>
      </c>
      <c r="AU235" s="258">
        <f t="shared" si="23"/>
        <v>0</v>
      </c>
      <c r="AV235" s="259">
        <f>MAX('MDA2'!J235,'T1'!L235,'T2'!J235,T3_R1!K235,T3_R2!K235)</f>
        <v>0</v>
      </c>
      <c r="AW235" s="259">
        <f>MAX('MDA1'!K235,'MDA2'!K235,'MDA3'!I235,'MDA3'!L235,'T1'!M235,'T2'!K235,T3_R1!L235,T3_R2!L235)</f>
        <v>20309</v>
      </c>
      <c r="AX235" s="259">
        <f>MAX('MDA1'!L235,'MDA2'!L235,'MDA3'!J235,'MDA3'!M235,'T1'!N235,'T2'!L235,T3_R1!M235,T3_R2!M235)</f>
        <v>36105</v>
      </c>
      <c r="AY235" s="259">
        <f t="shared" si="29"/>
        <v>56414</v>
      </c>
      <c r="AZ235" s="259">
        <f>MAX('MDA2'!J235,T235)</f>
        <v>0</v>
      </c>
      <c r="BA235" s="259">
        <f>MAX('MDA1'!K235,'MDA2'!K235,'MDA3'!I235,'MDA3'!L235,V235,AD235)</f>
        <v>20309</v>
      </c>
      <c r="BB235" s="259">
        <f>MAX('MDA1'!L235,'MDA2'!L235,'MDA3'!J235,'MDA3'!M235,AF235)</f>
        <v>36105</v>
      </c>
      <c r="BC235" s="259">
        <f t="shared" si="24"/>
        <v>56414</v>
      </c>
      <c r="BD235" s="260">
        <f t="shared" si="25"/>
        <v>69.189918439933777</v>
      </c>
    </row>
    <row r="236" spans="1:56" x14ac:dyDescent="0.2">
      <c r="A236" s="10" t="str">
        <f>IF(COUNTRY_INFO!A236=0," ",COUNTRY_INFO!A236)</f>
        <v>Ethiopia</v>
      </c>
      <c r="B236" s="10" t="str">
        <f>IF(COUNTRY_INFO!B236=0," ",COUNTRY_INFO!B236)</f>
        <v>Beneshangul GumuzTongo</v>
      </c>
      <c r="C236" s="87" t="str">
        <f>IF(COUNTRY_INFO!C236=0," ",COUNTRY_INFO!C236)</f>
        <v>MaoKomo</v>
      </c>
      <c r="D236" s="67">
        <f>COUNTRY_INFO!L236</f>
        <v>68029</v>
      </c>
      <c r="E236" s="61"/>
      <c r="F236" s="61"/>
      <c r="G236" s="11">
        <f>MAX('MDA1'!M236,'MDA2'!M236)</f>
        <v>48622</v>
      </c>
      <c r="H236" s="11">
        <f>IF(AND(COUNTRY_INFO!H236&gt;0,COUNTRY_INFO!H236&lt;4),IF(D236&gt;MAX('MDA1'!M236,'MDA2'!M236),MAX('MDA1'!M236,'MDA2'!M236),D236),0)</f>
        <v>48622</v>
      </c>
      <c r="I236" s="73">
        <f>IF(AND(COUNTRY_INFO!H236&gt;0,COUNTRY_INFO!H236&lt;4), IF(G236/D236*100&lt;&gt;0, IF(G236/D236*100&gt;100,100,G236/D236*100), "-"),0)</f>
        <v>71.472460274294789</v>
      </c>
      <c r="J236" s="67">
        <f>COUNTRY_INFO!M236</f>
        <v>68029</v>
      </c>
      <c r="K236" s="61"/>
      <c r="L236" s="61"/>
      <c r="M236" s="11">
        <f>MAX('MDA1'!M236,MAX('MDA3'!I236,'MDA3'!L236)+MAX('MDA3'!J236,'MDA3'!M236))</f>
        <v>48622</v>
      </c>
      <c r="N236" s="11">
        <f>IF(AND(COUNTRY_INFO!I236&gt;0,COUNTRY_INFO!I236&lt;4),IF(J236&gt;MAX('MDA1'!M236,MAX('MDA3'!I236,'MDA3'!L236)+MAX('MDA3'!J236,'MDA3'!M236)),MAX('MDA1'!M236,MAX('MDA3'!I236,'MDA3'!L236)+MAX('MDA3'!J236,'MDA3'!M236)),J236),0)</f>
        <v>48622</v>
      </c>
      <c r="O236" s="73">
        <f>IF(AND(COUNTRY_INFO!I236&gt;0,COUNTRY_INFO!I236&lt;4), IF(M236/J236*100&lt;&gt;0, IF(M236/J236*100&gt;100,100,M236/J236*100), "-"),0)</f>
        <v>71.472460274294789</v>
      </c>
      <c r="P236" s="67">
        <f>COUNTRY_INFO!N236</f>
        <v>30837</v>
      </c>
      <c r="Q236" s="61"/>
      <c r="R236" s="61"/>
      <c r="S236" s="11">
        <f>SUM(MAX('MDA2'!J236, 'T1'!L236, MAX(T3_R1!K236, T3_R2!K236)), MAX('MDA1'!K236, 'MDA2'!K236, 'T1'!M236, MAX(T3_R1!L236, T3_R2!L236)), MAX('MDA1'!L236, 'MDA2'!L236, 'T1'!N236, MAX(T3_R1!M236, T3_R2!M236)))</f>
        <v>51309</v>
      </c>
      <c r="T236" s="11">
        <f>IF(AND(COUNTRY_INFO!J236&gt;1,COUNTRY_INFO!J236&lt;4),IF(COUNTRY_INFO!E236&gt;MAX('MDA2'!J236,'T1'!L236,MAX(T3_R1!K236,T3_R2!K236)),MAX('MDA2'!J236,'T1'!L236,MAX(T3_R1!K236,T3_R2!K236)),COUNTRY_INFO!E236),0)</f>
        <v>0</v>
      </c>
      <c r="U236" s="217" t="str">
        <f>IF(AND(COUNTRY_INFO!J236&gt;1,COUNTRY_INFO!J236&lt;4), IF(T236/COUNTRY_INFO!E236*100&lt;&gt;0, IF(T236/COUNTRY_INFO!E236*100&gt;100,100,T236/COUNTRY_INFO!E236*100), "-"),0)</f>
        <v>-</v>
      </c>
      <c r="V236" s="11">
        <f>IF(AND(COUNTRY_INFO!J236&gt;1,COUNTRY_INFO!J236&lt;4),IF(COUNTRY_INFO!F236&gt;MAX('MDA1'!K236,'MDA2'!K236,'T1'!M236,MAX(T3_R1!L236,T3_R2!L236)),MAX('MDA1'!K236,'MDA2'!K236,'T1'!M236,MAX(T3_R1!L236,T3_R2!L236)),COUNTRY_INFO!F236),0)</f>
        <v>19871</v>
      </c>
      <c r="W236" s="217">
        <f>IF(AND(COUNTRY_INFO!J236&gt;1,COUNTRY_INFO!J236&lt;4), IF(V236/COUNTRY_INFO!F236*100&lt;&gt;0, IF(V236/COUNTRY_INFO!F236*100&gt;100,100,V236/COUNTRY_INFO!F236*100), "-"),0)</f>
        <v>100</v>
      </c>
      <c r="X236" s="11">
        <f t="shared" si="26"/>
        <v>19871</v>
      </c>
      <c r="Y236" s="73">
        <f>IF(AND(COUNTRY_INFO!J236&gt;1,COUNTRY_INFO!J236&lt;4), IF(S236/P236*100&lt;&gt;0, IF(X236/P236*100&gt;100,100,X236/P236*100), "-"),0)</f>
        <v>64.438823491260493</v>
      </c>
      <c r="Z236" s="67">
        <f>COUNTRY_INFO!O236</f>
        <v>0</v>
      </c>
      <c r="AA236" s="61"/>
      <c r="AB236" s="61"/>
      <c r="AC236" s="11">
        <f>MAX('T1'!L236,'T2'!J236)+MAX('T1'!M236,'T2'!K236)+MAX('T1'!N236,'T2'!L236)</f>
        <v>0</v>
      </c>
      <c r="AD236" s="11">
        <f>IF(COUNTRY_INFO!K236=1,IF(COUNTRY_INFO!F236*0.33&gt;MAX('T1'!M236,'T2'!K236),MAX('T1'!M236,'T2'!K236),COUNTRY_INFO!F236*0.33),IF(COUNTRY_INFO!K236=2,IF(COUNTRY_INFO!F236*0.5&gt;MAX('T1'!M236,'T2'!K236),MAX('T1'!M236,'T2'!K236),COUNTRY_INFO!F236*0.5),IF(COUNTRY_INFO!K236=3,IF(COUNTRY_INFO!F236&gt;MAX('T1'!M236,'T2'!K236),MAX('T1'!M236,'T2'!K236),COUNTRY_INFO!F236),0)))</f>
        <v>0</v>
      </c>
      <c r="AE236" s="217">
        <f>IF(AND(COUNTRY_INFO!K236&gt;0,COUNTRY_INFO!K236&lt;4),IF(Z236&gt;0,IF(COUNTRY_INFO!K236=1, AD236/(COUNTRY_INFO!F236*0.33)*100, IF(COUNTRY_INFO!K236=2, AD236/(COUNTRY_INFO!F236*0.5)*100, IF(COUNTRY_INFO!K236=3, AD236/COUNTRY_INFO!F236*100))),"-"),0)</f>
        <v>0</v>
      </c>
      <c r="AF236" s="11">
        <f>IF(COUNTRY_INFO!K236=2,IF(COUNTRY_INFO!G236*0.2&gt;MAX('T1'!N236,'T2'!L236),MAX('T1'!N236,'T2'!L236),COUNTRY_INFO!G236*0.2),IF(COUNTRY_INFO!K236=3,IF(COUNTRY_INFO!G236&gt;MAX('T1'!N236,'T2'!L236),MAX('T1'!N236,'T2'!L236),COUNTRY_INFO!G236),0))</f>
        <v>0</v>
      </c>
      <c r="AG236" s="217">
        <f>IF(AND(COUNTRY_INFO!K236&gt;0,COUNTRY_INFO!K236&lt;4),IF(Z236&gt;0,IF(COUNTRY_INFO!K236=1, 0, IF(COUNTRY_INFO!K236=2, AF236/(COUNTRY_INFO!G236*0.2)*100, IF(COUNTRY_INFO!K236=3, AF236/COUNTRY_INFO!G236*100))),"-"),0)</f>
        <v>0</v>
      </c>
      <c r="AH236" s="11">
        <f t="shared" si="27"/>
        <v>0</v>
      </c>
      <c r="AI236" s="73">
        <f>IF(AND(COUNTRY_INFO!K236&gt;0,COUNTRY_INFO!K236&lt;4), IF(AC236/Z236*100&lt;&gt;0, IF(AH236/Z236*100&gt;100,100,AH236/Z236*100), "-"),0)</f>
        <v>0</v>
      </c>
      <c r="AJ236" s="261"/>
      <c r="AK236" s="260">
        <f>IF(AND(D236&lt;&gt;0, D236&lt;&gt;"Unknown",D236&lt;&gt;"Stopped",D236&lt;&gt;"Not required"),D236/COUNTRY_INFO!D236, 0)</f>
        <v>1</v>
      </c>
      <c r="AL236" s="260">
        <f>IF(AND(J236&lt;&gt;0,J236&lt;&gt;"Unknown",J236&lt;&gt;"Stopped",J236&lt;&gt;"Not required"),J236/COUNTRY_INFO!D236, 0)</f>
        <v>1</v>
      </c>
      <c r="AM236" s="260">
        <f>IF(AND(P236&lt;&gt;0,P236&lt;&gt;"Unknown",P236&lt;&gt;"Not required"),P236/(COUNTRY_INFO!E236+COUNTRY_INFO!F236), 0)</f>
        <v>1</v>
      </c>
      <c r="AN236" s="260">
        <f>IF(AND(Z236&lt;&gt;0,Z236&lt;&gt;"Unknown",Z236&lt;&gt;"Not required"),IF(COUNTRY_INFO!K236=1,1,IF(COUNTRY_INFO!K236=2,0.5*COUNTRY_INFO!F236/(0.5*COUNTRY_INFO!F236+0.2*COUNTRY_INFO!G236),IF(COUNTRY_INFO!K236=3,COUNTRY_INFO!F236/(COUNTRY_INFO!F236+COUNTRY_INFO!G236)))),0)</f>
        <v>0</v>
      </c>
      <c r="AO236" s="260">
        <f>IF(AND(Z236&lt;&gt;0,Z236&lt;&gt;"Unknown",Z236&lt;&gt;"Not required"),IF(COUNTRY_INFO!K236=1,0,IF(COUNTRY_INFO!K236=2,0.2*COUNTRY_INFO!G236/(0.5*COUNTRY_INFO!F236+0.2*COUNTRY_INFO!G236),IF(COUNTRY_INFO!K236=3,COUNTRY_INFO!G236/(COUNTRY_INFO!F236+COUNTRY_INFO!G236)))),0)</f>
        <v>0</v>
      </c>
      <c r="AP236" s="259">
        <f>MAX(COUNTRY_INFO!D236*AK236*PROFILE!$G$7,COUNTRY_INFO!D236*AL236*PROFILE!$G$7)</f>
        <v>7.1228282409894579E-3</v>
      </c>
      <c r="AQ236" s="259">
        <f>MAX(COUNTRY_INFO!D236*AK236*PROFILE!$G$8,COUNTRY_INFO!D236*AL236*PROFILE!$G$8,COUNTRY_INFO!D236*AM236*PROFILE!$G$8)</f>
        <v>9963.8359517763929</v>
      </c>
      <c r="AR236" s="259">
        <f>MAX(COUNTRY_INFO!D236*AK236*PROFILE!$G$9,COUNTRY_INFO!D236*AL236*PROFILE!$G$9,COUNTRY_INFO!D236*AM236*PROFILE!$G$9,IF(AND(DISTRICT!Z236&lt;&gt;"Unknown",Z236&lt;&gt;"Not required"),COUNTRY_INFO!O236*DISTRICT!AN236,0))</f>
        <v>20691.974166861328</v>
      </c>
      <c r="AS236" s="259">
        <f>MAX(COUNTRY_INFO!D236*AK236*PROFILE!$G$10,COUNTRY_INFO!D236*AL236*PROFILE!$G$10,IF(AND(DISTRICT!Z236&lt;&gt;"Unknown",Z236&lt;&gt;"Not required"),COUNTRY_INFO!O236*DISTRICT!AO236,0))</f>
        <v>37373.182758534036</v>
      </c>
      <c r="AT236" s="259">
        <f t="shared" si="28"/>
        <v>68029</v>
      </c>
      <c r="AU236" s="258" t="str">
        <f t="shared" si="23"/>
        <v>Y</v>
      </c>
      <c r="AV236" s="259">
        <f>MAX('MDA2'!J236,'T1'!L236,'T2'!J236,T3_R1!K236,T3_R2!K236)</f>
        <v>0</v>
      </c>
      <c r="AW236" s="259">
        <f>MAX('MDA1'!K236,'MDA2'!K236,'MDA3'!I236,'MDA3'!L236,'T1'!M236,'T2'!K236,T3_R1!L236,T3_R2!L236)</f>
        <v>20191</v>
      </c>
      <c r="AX236" s="259">
        <f>MAX('MDA1'!L236,'MDA2'!L236,'MDA3'!J236,'MDA3'!M236,'T1'!N236,'T2'!L236,T3_R1!M236,T3_R2!M236)</f>
        <v>31118</v>
      </c>
      <c r="AY236" s="259">
        <f t="shared" si="29"/>
        <v>51309</v>
      </c>
      <c r="AZ236" s="259">
        <f>MAX('MDA2'!J236,T236)</f>
        <v>0</v>
      </c>
      <c r="BA236" s="259">
        <f>MAX('MDA1'!K236,'MDA2'!K236,'MDA3'!I236,'MDA3'!L236,V236,AD236)</f>
        <v>19871</v>
      </c>
      <c r="BB236" s="259">
        <f>MAX('MDA1'!L236,'MDA2'!L236,'MDA3'!J236,'MDA3'!M236,AF236)</f>
        <v>31118</v>
      </c>
      <c r="BC236" s="259">
        <f t="shared" si="24"/>
        <v>50989</v>
      </c>
      <c r="BD236" s="260">
        <f t="shared" si="25"/>
        <v>74.951858766114455</v>
      </c>
    </row>
    <row r="237" spans="1:56" x14ac:dyDescent="0.2">
      <c r="A237" s="10" t="str">
        <f>IF(COUNTRY_INFO!A237=0," ",COUNTRY_INFO!A237)</f>
        <v>Ethiopia</v>
      </c>
      <c r="B237" s="10" t="str">
        <f>IF(COUNTRY_INFO!B237=0," ",COUNTRY_INFO!B237)</f>
        <v>Dire DawaAddis ketema</v>
      </c>
      <c r="C237" s="87" t="str">
        <f>IF(COUNTRY_INFO!C237=0," ",COUNTRY_INFO!C237)</f>
        <v>Addis Ketema</v>
      </c>
      <c r="D237" s="67">
        <f>COUNTRY_INFO!L237</f>
        <v>0</v>
      </c>
      <c r="E237" s="61"/>
      <c r="F237" s="61"/>
      <c r="G237" s="11">
        <f>MAX('MDA1'!M237,'MDA2'!M237)</f>
        <v>0</v>
      </c>
      <c r="H237" s="11">
        <f>IF(AND(COUNTRY_INFO!H237&gt;0,COUNTRY_INFO!H237&lt;4),IF(D237&gt;MAX('MDA1'!M237,'MDA2'!M237),MAX('MDA1'!M237,'MDA2'!M237),D237),0)</f>
        <v>0</v>
      </c>
      <c r="I237" s="73">
        <f>IF(AND(COUNTRY_INFO!H237&gt;0,COUNTRY_INFO!H237&lt;4), IF(G237/D237*100&lt;&gt;0, IF(G237/D237*100&gt;100,100,G237/D237*100), "-"),0)</f>
        <v>0</v>
      </c>
      <c r="J237" s="67" t="str">
        <f>COUNTRY_INFO!M237</f>
        <v>Unknown</v>
      </c>
      <c r="K237" s="61"/>
      <c r="L237" s="61"/>
      <c r="M237" s="11">
        <f>MAX('MDA1'!M237,MAX('MDA3'!I237,'MDA3'!L237)+MAX('MDA3'!J237,'MDA3'!M237))</f>
        <v>0</v>
      </c>
      <c r="N237" s="11">
        <f>IF(AND(COUNTRY_INFO!I237&gt;0,COUNTRY_INFO!I237&lt;4),IF(J237&gt;MAX('MDA1'!M237,MAX('MDA3'!I237,'MDA3'!L237)+MAX('MDA3'!J237,'MDA3'!M237)),MAX('MDA1'!M237,MAX('MDA3'!I237,'MDA3'!L237)+MAX('MDA3'!J237,'MDA3'!M237)),J237),0)</f>
        <v>0</v>
      </c>
      <c r="O237" s="73">
        <f>IF(AND(COUNTRY_INFO!I237&gt;0,COUNTRY_INFO!I237&lt;4), IF(M237/J237*100&lt;&gt;0, IF(M237/J237*100&gt;100,100,M237/J237*100), "-"),0)</f>
        <v>0</v>
      </c>
      <c r="P237" s="67">
        <f>COUNTRY_INFO!N237</f>
        <v>0</v>
      </c>
      <c r="Q237" s="61"/>
      <c r="R237" s="61"/>
      <c r="S237" s="11">
        <f>SUM(MAX('MDA2'!J237, 'T1'!L237, MAX(T3_R1!K237, T3_R2!K237)), MAX('MDA1'!K237, 'MDA2'!K237, 'T1'!M237, MAX(T3_R1!L237, T3_R2!L237)), MAX('MDA1'!L237, 'MDA2'!L237, 'T1'!N237, MAX(T3_R1!M237, T3_R2!M237)))</f>
        <v>0</v>
      </c>
      <c r="T237" s="11">
        <f>IF(AND(COUNTRY_INFO!J237&gt;1,COUNTRY_INFO!J237&lt;4),IF(COUNTRY_INFO!E237&gt;MAX('MDA2'!J237,'T1'!L237,MAX(T3_R1!K237,T3_R2!K237)),MAX('MDA2'!J237,'T1'!L237,MAX(T3_R1!K237,T3_R2!K237)),COUNTRY_INFO!E237),0)</f>
        <v>0</v>
      </c>
      <c r="U237" s="217">
        <f>IF(AND(COUNTRY_INFO!J237&gt;1,COUNTRY_INFO!J237&lt;4), IF(T237/COUNTRY_INFO!E237*100&lt;&gt;0, IF(T237/COUNTRY_INFO!E237*100&gt;100,100,T237/COUNTRY_INFO!E237*100), "-"),0)</f>
        <v>0</v>
      </c>
      <c r="V237" s="11">
        <f>IF(AND(COUNTRY_INFO!J237&gt;1,COUNTRY_INFO!J237&lt;4),IF(COUNTRY_INFO!F237&gt;MAX('MDA1'!K237,'MDA2'!K237,'T1'!M237,MAX(T3_R1!L237,T3_R2!L237)),MAX('MDA1'!K237,'MDA2'!K237,'T1'!M237,MAX(T3_R1!L237,T3_R2!L237)),COUNTRY_INFO!F237),0)</f>
        <v>0</v>
      </c>
      <c r="W237" s="217">
        <f>IF(AND(COUNTRY_INFO!J237&gt;1,COUNTRY_INFO!J237&lt;4), IF(V237/COUNTRY_INFO!F237*100&lt;&gt;0, IF(V237/COUNTRY_INFO!F237*100&gt;100,100,V237/COUNTRY_INFO!F237*100), "-"),0)</f>
        <v>0</v>
      </c>
      <c r="X237" s="11">
        <f t="shared" si="26"/>
        <v>0</v>
      </c>
      <c r="Y237" s="73">
        <f>IF(AND(COUNTRY_INFO!J237&gt;1,COUNTRY_INFO!J237&lt;4), IF(S237/P237*100&lt;&gt;0, IF(X237/P237*100&gt;100,100,X237/P237*100), "-"),0)</f>
        <v>0</v>
      </c>
      <c r="Z237" s="67">
        <f>COUNTRY_INFO!O237</f>
        <v>12577.900000000001</v>
      </c>
      <c r="AA237" s="61"/>
      <c r="AB237" s="61"/>
      <c r="AC237" s="11">
        <f>MAX('T1'!L237,'T2'!J237)+MAX('T1'!M237,'T2'!K237)+MAX('T1'!N237,'T2'!L237)</f>
        <v>11514</v>
      </c>
      <c r="AD237" s="11">
        <f>IF(COUNTRY_INFO!K237=1,IF(COUNTRY_INFO!F237*0.33&gt;MAX('T1'!M237,'T2'!K237),MAX('T1'!M237,'T2'!K237),COUNTRY_INFO!F237*0.33),IF(COUNTRY_INFO!K237=2,IF(COUNTRY_INFO!F237*0.5&gt;MAX('T1'!M237,'T2'!K237),MAX('T1'!M237,'T2'!K237),COUNTRY_INFO!F237*0.5),IF(COUNTRY_INFO!K237=3,IF(COUNTRY_INFO!F237&gt;MAX('T1'!M237,'T2'!K237),MAX('T1'!M237,'T2'!K237),COUNTRY_INFO!F237),0)))</f>
        <v>6033.5</v>
      </c>
      <c r="AE237" s="217">
        <f>IF(AND(COUNTRY_INFO!K237&gt;0,COUNTRY_INFO!K237&lt;4),IF(Z237&gt;0,IF(COUNTRY_INFO!K237=1, AD237/(COUNTRY_INFO!F237*0.33)*100, IF(COUNTRY_INFO!K237=2, AD237/(COUNTRY_INFO!F237*0.5)*100, IF(COUNTRY_INFO!K237=3, AD237/COUNTRY_INFO!F237*100))),"-"),0)</f>
        <v>100</v>
      </c>
      <c r="AF237" s="11">
        <f>IF(COUNTRY_INFO!K237=2,IF(COUNTRY_INFO!G237*0.2&gt;MAX('T1'!N237,'T2'!L237),MAX('T1'!N237,'T2'!L237),COUNTRY_INFO!G237*0.2),IF(COUNTRY_INFO!K237=3,IF(COUNTRY_INFO!G237&gt;MAX('T1'!N237,'T2'!L237),MAX('T1'!N237,'T2'!L237),COUNTRY_INFO!G237),0))</f>
        <v>0</v>
      </c>
      <c r="AG237" s="217">
        <f>IF(AND(COUNTRY_INFO!K237&gt;0,COUNTRY_INFO!K237&lt;4),IF(Z237&gt;0,IF(COUNTRY_INFO!K237=1, 0, IF(COUNTRY_INFO!K237=2, AF237/(COUNTRY_INFO!G237*0.2)*100, IF(COUNTRY_INFO!K237=3, AF237/COUNTRY_INFO!G237*100))),"-"),0)</f>
        <v>0</v>
      </c>
      <c r="AH237" s="11">
        <f t="shared" si="27"/>
        <v>6033.5</v>
      </c>
      <c r="AI237" s="73">
        <f>IF(AND(COUNTRY_INFO!K237&gt;0,COUNTRY_INFO!K237&lt;4), IF(AC237/Z237*100&lt;&gt;0, IF(AH237/Z237*100&gt;100,100,AH237/Z237*100), "-"),0)</f>
        <v>47.969056837786908</v>
      </c>
      <c r="AJ237" s="261"/>
      <c r="AK237" s="260">
        <f>IF(AND(D237&lt;&gt;0, D237&lt;&gt;"Unknown",D237&lt;&gt;"Stopped",D237&lt;&gt;"Not required"),D237/COUNTRY_INFO!D237, 0)</f>
        <v>0</v>
      </c>
      <c r="AL237" s="260">
        <f>IF(AND(J237&lt;&gt;0,J237&lt;&gt;"Unknown",J237&lt;&gt;"Stopped",J237&lt;&gt;"Not required"),J237/COUNTRY_INFO!D237, 0)</f>
        <v>0</v>
      </c>
      <c r="AM237" s="260">
        <f>IF(AND(P237&lt;&gt;0,P237&lt;&gt;"Unknown",P237&lt;&gt;"Not required"),P237/(COUNTRY_INFO!E237+COUNTRY_INFO!F237), 0)</f>
        <v>0</v>
      </c>
      <c r="AN237" s="260">
        <f>IF(AND(Z237&lt;&gt;0,Z237&lt;&gt;"Unknown",Z237&lt;&gt;"Not required"),IF(COUNTRY_INFO!K237=1,1,IF(COUNTRY_INFO!K237=2,0.5*COUNTRY_INFO!F237/(0.5*COUNTRY_INFO!F237+0.2*COUNTRY_INFO!G237),IF(COUNTRY_INFO!K237=3,COUNTRY_INFO!F237/(COUNTRY_INFO!F237+COUNTRY_INFO!G237)))),0)</f>
        <v>0.47969056837786905</v>
      </c>
      <c r="AO237" s="260">
        <f>IF(AND(Z237&lt;&gt;0,Z237&lt;&gt;"Unknown",Z237&lt;&gt;"Not required"),IF(COUNTRY_INFO!K237=1,0,IF(COUNTRY_INFO!K237=2,0.2*COUNTRY_INFO!G237/(0.5*COUNTRY_INFO!F237+0.2*COUNTRY_INFO!G237),IF(COUNTRY_INFO!K237=3,COUNTRY_INFO!G237/(COUNTRY_INFO!F237+COUNTRY_INFO!G237)))),0)</f>
        <v>0.52030943162213084</v>
      </c>
      <c r="AP237" s="259">
        <f>MAX(COUNTRY_INFO!D237*AK237*PROFILE!$G$7,COUNTRY_INFO!D237*AL237*PROFILE!$G$7)</f>
        <v>0</v>
      </c>
      <c r="AQ237" s="259">
        <f>MAX(COUNTRY_INFO!D237*AK237*PROFILE!$G$8,COUNTRY_INFO!D237*AL237*PROFILE!$G$8,COUNTRY_INFO!D237*AM237*PROFILE!$G$8)</f>
        <v>0</v>
      </c>
      <c r="AR237" s="259">
        <f>MAX(COUNTRY_INFO!D237*AK237*PROFILE!$G$9,COUNTRY_INFO!D237*AL237*PROFILE!$G$9,COUNTRY_INFO!D237*AM237*PROFILE!$G$9,IF(AND(DISTRICT!Z237&lt;&gt;"Unknown",Z237&lt;&gt;"Not required"),COUNTRY_INFO!O237*DISTRICT!AN237,0))</f>
        <v>6033.5</v>
      </c>
      <c r="AS237" s="259">
        <f>MAX(COUNTRY_INFO!D237*AK237*PROFILE!$G$10,COUNTRY_INFO!D237*AL237*PROFILE!$G$10,IF(AND(DISTRICT!Z237&lt;&gt;"Unknown",Z237&lt;&gt;"Not required"),COUNTRY_INFO!O237*DISTRICT!AO237,0))</f>
        <v>6544.4000000000005</v>
      </c>
      <c r="AT237" s="259">
        <f t="shared" si="28"/>
        <v>12577.900000000001</v>
      </c>
      <c r="AU237" s="258" t="str">
        <f t="shared" si="23"/>
        <v>Y</v>
      </c>
      <c r="AV237" s="259">
        <f>MAX('MDA2'!J237,'T1'!L237,'T2'!J237,T3_R1!K237,T3_R2!K237)</f>
        <v>0</v>
      </c>
      <c r="AW237" s="259">
        <f>MAX('MDA1'!K237,'MDA2'!K237,'MDA3'!I237,'MDA3'!L237,'T1'!M237,'T2'!K237,T3_R1!L237,T3_R2!L237)</f>
        <v>11514</v>
      </c>
      <c r="AX237" s="259">
        <f>MAX('MDA1'!L237,'MDA2'!L237,'MDA3'!J237,'MDA3'!M237,'T1'!N237,'T2'!L237,T3_R1!M237,T3_R2!M237)</f>
        <v>0</v>
      </c>
      <c r="AY237" s="259">
        <f t="shared" si="29"/>
        <v>11514</v>
      </c>
      <c r="AZ237" s="259">
        <f>MAX('MDA2'!J237,T237)</f>
        <v>0</v>
      </c>
      <c r="BA237" s="259">
        <f>MAX('MDA1'!K237,'MDA2'!K237,'MDA3'!I237,'MDA3'!L237,V237,AD237)</f>
        <v>6033.5</v>
      </c>
      <c r="BB237" s="259">
        <f>MAX('MDA1'!L237,'MDA2'!L237,'MDA3'!J237,'MDA3'!M237,AF237)</f>
        <v>0</v>
      </c>
      <c r="BC237" s="259">
        <f t="shared" si="24"/>
        <v>6033.5</v>
      </c>
      <c r="BD237" s="260">
        <f t="shared" si="25"/>
        <v>47.969056837786908</v>
      </c>
    </row>
    <row r="238" spans="1:56" x14ac:dyDescent="0.2">
      <c r="A238" s="10" t="str">
        <f>IF(COUNTRY_INFO!A238=0," ",COUNTRY_INFO!A238)</f>
        <v>Ethiopia</v>
      </c>
      <c r="B238" s="10" t="str">
        <f>IF(COUNTRY_INFO!B238=0," ",COUNTRY_INFO!B238)</f>
        <v>Dire DawaBiyo Awale</v>
      </c>
      <c r="C238" s="87" t="str">
        <f>IF(COUNTRY_INFO!C238=0," ",COUNTRY_INFO!C238)</f>
        <v>Biyo Awale</v>
      </c>
      <c r="D238" s="67">
        <f>COUNTRY_INFO!L238</f>
        <v>0</v>
      </c>
      <c r="E238" s="61"/>
      <c r="F238" s="61"/>
      <c r="G238" s="11">
        <f>MAX('MDA1'!M238,'MDA2'!M238)</f>
        <v>0</v>
      </c>
      <c r="H238" s="11">
        <f>IF(AND(COUNTRY_INFO!H238&gt;0,COUNTRY_INFO!H238&lt;4),IF(D238&gt;MAX('MDA1'!M238,'MDA2'!M238),MAX('MDA1'!M238,'MDA2'!M238),D238),0)</f>
        <v>0</v>
      </c>
      <c r="I238" s="73">
        <f>IF(AND(COUNTRY_INFO!H238&gt;0,COUNTRY_INFO!H238&lt;4), IF(G238/D238*100&lt;&gt;0, IF(G238/D238*100&gt;100,100,G238/D238*100), "-"),0)</f>
        <v>0</v>
      </c>
      <c r="J238" s="67" t="str">
        <f>COUNTRY_INFO!M238</f>
        <v>Unknown</v>
      </c>
      <c r="K238" s="61"/>
      <c r="L238" s="61"/>
      <c r="M238" s="11">
        <f>MAX('MDA1'!M238,MAX('MDA3'!I238,'MDA3'!L238)+MAX('MDA3'!J238,'MDA3'!M238))</f>
        <v>0</v>
      </c>
      <c r="N238" s="11">
        <f>IF(AND(COUNTRY_INFO!I238&gt;0,COUNTRY_INFO!I238&lt;4),IF(J238&gt;MAX('MDA1'!M238,MAX('MDA3'!I238,'MDA3'!L238)+MAX('MDA3'!J238,'MDA3'!M238)),MAX('MDA1'!M238,MAX('MDA3'!I238,'MDA3'!L238)+MAX('MDA3'!J238,'MDA3'!M238)),J238),0)</f>
        <v>0</v>
      </c>
      <c r="O238" s="73">
        <f>IF(AND(COUNTRY_INFO!I238&gt;0,COUNTRY_INFO!I238&lt;4), IF(M238/J238*100&lt;&gt;0, IF(M238/J238*100&gt;100,100,M238/J238*100), "-"),0)</f>
        <v>0</v>
      </c>
      <c r="P238" s="67">
        <f>COUNTRY_INFO!N238</f>
        <v>0</v>
      </c>
      <c r="Q238" s="61"/>
      <c r="R238" s="61"/>
      <c r="S238" s="11">
        <f>SUM(MAX('MDA2'!J238, 'T1'!L238, MAX(T3_R1!K238, T3_R2!K238)), MAX('MDA1'!K238, 'MDA2'!K238, 'T1'!M238, MAX(T3_R1!L238, T3_R2!L238)), MAX('MDA1'!L238, 'MDA2'!L238, 'T1'!N238, MAX(T3_R1!M238, T3_R2!M238)))</f>
        <v>0</v>
      </c>
      <c r="T238" s="11">
        <f>IF(AND(COUNTRY_INFO!J238&gt;1,COUNTRY_INFO!J238&lt;4),IF(COUNTRY_INFO!E238&gt;MAX('MDA2'!J238,'T1'!L238,MAX(T3_R1!K238,T3_R2!K238)),MAX('MDA2'!J238,'T1'!L238,MAX(T3_R1!K238,T3_R2!K238)),COUNTRY_INFO!E238),0)</f>
        <v>0</v>
      </c>
      <c r="U238" s="217">
        <f>IF(AND(COUNTRY_INFO!J238&gt;1,COUNTRY_INFO!J238&lt;4), IF(T238/COUNTRY_INFO!E238*100&lt;&gt;0, IF(T238/COUNTRY_INFO!E238*100&gt;100,100,T238/COUNTRY_INFO!E238*100), "-"),0)</f>
        <v>0</v>
      </c>
      <c r="V238" s="11">
        <f>IF(AND(COUNTRY_INFO!J238&gt;1,COUNTRY_INFO!J238&lt;4),IF(COUNTRY_INFO!F238&gt;MAX('MDA1'!K238,'MDA2'!K238,'T1'!M238,MAX(T3_R1!L238,T3_R2!L238)),MAX('MDA1'!K238,'MDA2'!K238,'T1'!M238,MAX(T3_R1!L238,T3_R2!L238)),COUNTRY_INFO!F238),0)</f>
        <v>0</v>
      </c>
      <c r="W238" s="217">
        <f>IF(AND(COUNTRY_INFO!J238&gt;1,COUNTRY_INFO!J238&lt;4), IF(V238/COUNTRY_INFO!F238*100&lt;&gt;0, IF(V238/COUNTRY_INFO!F238*100&gt;100,100,V238/COUNTRY_INFO!F238*100), "-"),0)</f>
        <v>0</v>
      </c>
      <c r="X238" s="11">
        <f t="shared" si="26"/>
        <v>0</v>
      </c>
      <c r="Y238" s="73">
        <f>IF(AND(COUNTRY_INFO!J238&gt;1,COUNTRY_INFO!J238&lt;4), IF(S238/P238*100&lt;&gt;0, IF(X238/P238*100&gt;100,100,X238/P238*100), "-"),0)</f>
        <v>0</v>
      </c>
      <c r="Z238" s="67">
        <f>COUNTRY_INFO!O238</f>
        <v>12102</v>
      </c>
      <c r="AA238" s="61"/>
      <c r="AB238" s="61"/>
      <c r="AC238" s="11">
        <f>MAX('T1'!L238,'T2'!J238)+MAX('T1'!M238,'T2'!K238)+MAX('T1'!N238,'T2'!L238)</f>
        <v>10957</v>
      </c>
      <c r="AD238" s="11">
        <f>IF(COUNTRY_INFO!K238=1,IF(COUNTRY_INFO!F238*0.33&gt;MAX('T1'!M238,'T2'!K238),MAX('T1'!M238,'T2'!K238),COUNTRY_INFO!F238*0.33),IF(COUNTRY_INFO!K238=2,IF(COUNTRY_INFO!F238*0.5&gt;MAX('T1'!M238,'T2'!K238),MAX('T1'!M238,'T2'!K238),COUNTRY_INFO!F238*0.5),IF(COUNTRY_INFO!K238=3,IF(COUNTRY_INFO!F238&gt;MAX('T1'!M238,'T2'!K238),MAX('T1'!M238,'T2'!K238),COUNTRY_INFO!F238),0)))</f>
        <v>5805</v>
      </c>
      <c r="AE238" s="217">
        <f>IF(AND(COUNTRY_INFO!K238&gt;0,COUNTRY_INFO!K238&lt;4),IF(Z238&gt;0,IF(COUNTRY_INFO!K238=1, AD238/(COUNTRY_INFO!F238*0.33)*100, IF(COUNTRY_INFO!K238=2, AD238/(COUNTRY_INFO!F238*0.5)*100, IF(COUNTRY_INFO!K238=3, AD238/COUNTRY_INFO!F238*100))),"-"),0)</f>
        <v>100</v>
      </c>
      <c r="AF238" s="11">
        <f>IF(COUNTRY_INFO!K238=2,IF(COUNTRY_INFO!G238*0.2&gt;MAX('T1'!N238,'T2'!L238),MAX('T1'!N238,'T2'!L238),COUNTRY_INFO!G238*0.2),IF(COUNTRY_INFO!K238=3,IF(COUNTRY_INFO!G238&gt;MAX('T1'!N238,'T2'!L238),MAX('T1'!N238,'T2'!L238),COUNTRY_INFO!G238),0))</f>
        <v>0</v>
      </c>
      <c r="AG238" s="217">
        <f>IF(AND(COUNTRY_INFO!K238&gt;0,COUNTRY_INFO!K238&lt;4),IF(Z238&gt;0,IF(COUNTRY_INFO!K238=1, 0, IF(COUNTRY_INFO!K238=2, AF238/(COUNTRY_INFO!G238*0.2)*100, IF(COUNTRY_INFO!K238=3, AF238/COUNTRY_INFO!G238*100))),"-"),0)</f>
        <v>0</v>
      </c>
      <c r="AH238" s="11">
        <f t="shared" si="27"/>
        <v>5805</v>
      </c>
      <c r="AI238" s="73">
        <f>IF(AND(COUNTRY_INFO!K238&gt;0,COUNTRY_INFO!K238&lt;4), IF(AC238/Z238*100&lt;&gt;0, IF(AH238/Z238*100&gt;100,100,AH238/Z238*100), "-"),0)</f>
        <v>47.967278135845312</v>
      </c>
      <c r="AJ238" s="261"/>
      <c r="AK238" s="260">
        <f>IF(AND(D238&lt;&gt;0, D238&lt;&gt;"Unknown",D238&lt;&gt;"Stopped",D238&lt;&gt;"Not required"),D238/COUNTRY_INFO!D238, 0)</f>
        <v>0</v>
      </c>
      <c r="AL238" s="260">
        <f>IF(AND(J238&lt;&gt;0,J238&lt;&gt;"Unknown",J238&lt;&gt;"Stopped",J238&lt;&gt;"Not required"),J238/COUNTRY_INFO!D238, 0)</f>
        <v>0</v>
      </c>
      <c r="AM238" s="260">
        <f>IF(AND(P238&lt;&gt;0,P238&lt;&gt;"Unknown",P238&lt;&gt;"Not required"),P238/(COUNTRY_INFO!E238+COUNTRY_INFO!F238), 0)</f>
        <v>0</v>
      </c>
      <c r="AN238" s="260">
        <f>IF(AND(Z238&lt;&gt;0,Z238&lt;&gt;"Unknown",Z238&lt;&gt;"Not required"),IF(COUNTRY_INFO!K238=1,1,IF(COUNTRY_INFO!K238=2,0.5*COUNTRY_INFO!F238/(0.5*COUNTRY_INFO!F238+0.2*COUNTRY_INFO!G238),IF(COUNTRY_INFO!K238=3,COUNTRY_INFO!F238/(COUNTRY_INFO!F238+COUNTRY_INFO!G238)))),0)</f>
        <v>0.47967278135845315</v>
      </c>
      <c r="AO238" s="260">
        <f>IF(AND(Z238&lt;&gt;0,Z238&lt;&gt;"Unknown",Z238&lt;&gt;"Not required"),IF(COUNTRY_INFO!K238=1,0,IF(COUNTRY_INFO!K238=2,0.2*COUNTRY_INFO!G238/(0.5*COUNTRY_INFO!F238+0.2*COUNTRY_INFO!G238),IF(COUNTRY_INFO!K238=3,COUNTRY_INFO!G238/(COUNTRY_INFO!F238+COUNTRY_INFO!G238)))),0)</f>
        <v>0.52032721864154685</v>
      </c>
      <c r="AP238" s="259">
        <f>MAX(COUNTRY_INFO!D238*AK238*PROFILE!$G$7,COUNTRY_INFO!D238*AL238*PROFILE!$G$7)</f>
        <v>0</v>
      </c>
      <c r="AQ238" s="259">
        <f>MAX(COUNTRY_INFO!D238*AK238*PROFILE!$G$8,COUNTRY_INFO!D238*AL238*PROFILE!$G$8,COUNTRY_INFO!D238*AM238*PROFILE!$G$8)</f>
        <v>0</v>
      </c>
      <c r="AR238" s="259">
        <f>MAX(COUNTRY_INFO!D238*AK238*PROFILE!$G$9,COUNTRY_INFO!D238*AL238*PROFILE!$G$9,COUNTRY_INFO!D238*AM238*PROFILE!$G$9,IF(AND(DISTRICT!Z238&lt;&gt;"Unknown",Z238&lt;&gt;"Not required"),COUNTRY_INFO!O238*DISTRICT!AN238,0))</f>
        <v>5805</v>
      </c>
      <c r="AS238" s="259">
        <f>MAX(COUNTRY_INFO!D238*AK238*PROFILE!$G$10,COUNTRY_INFO!D238*AL238*PROFILE!$G$10,IF(AND(DISTRICT!Z238&lt;&gt;"Unknown",Z238&lt;&gt;"Not required"),COUNTRY_INFO!O238*DISTRICT!AO238,0))</f>
        <v>6297</v>
      </c>
      <c r="AT238" s="259">
        <f t="shared" si="28"/>
        <v>12102</v>
      </c>
      <c r="AU238" s="258" t="str">
        <f t="shared" si="23"/>
        <v>Y</v>
      </c>
      <c r="AV238" s="259">
        <f>MAX('MDA2'!J238,'T1'!L238,'T2'!J238,T3_R1!K238,T3_R2!K238)</f>
        <v>0</v>
      </c>
      <c r="AW238" s="259">
        <f>MAX('MDA1'!K238,'MDA2'!K238,'MDA3'!I238,'MDA3'!L238,'T1'!M238,'T2'!K238,T3_R1!L238,T3_R2!L238)</f>
        <v>10957</v>
      </c>
      <c r="AX238" s="259">
        <f>MAX('MDA1'!L238,'MDA2'!L238,'MDA3'!J238,'MDA3'!M238,'T1'!N238,'T2'!L238,T3_R1!M238,T3_R2!M238)</f>
        <v>0</v>
      </c>
      <c r="AY238" s="259">
        <f t="shared" si="29"/>
        <v>10957</v>
      </c>
      <c r="AZ238" s="259">
        <f>MAX('MDA2'!J238,T238)</f>
        <v>0</v>
      </c>
      <c r="BA238" s="259">
        <f>MAX('MDA1'!K238,'MDA2'!K238,'MDA3'!I238,'MDA3'!L238,V238,AD238)</f>
        <v>5805</v>
      </c>
      <c r="BB238" s="259">
        <f>MAX('MDA1'!L238,'MDA2'!L238,'MDA3'!J238,'MDA3'!M238,AF238)</f>
        <v>0</v>
      </c>
      <c r="BC238" s="259">
        <f t="shared" si="24"/>
        <v>5805</v>
      </c>
      <c r="BD238" s="260">
        <f t="shared" si="25"/>
        <v>47.967278135845312</v>
      </c>
    </row>
    <row r="239" spans="1:56" x14ac:dyDescent="0.2">
      <c r="A239" s="10" t="str">
        <f>IF(COUNTRY_INFO!A239=0," ",COUNTRY_INFO!A239)</f>
        <v>Ethiopia</v>
      </c>
      <c r="B239" s="10" t="str">
        <f>IF(COUNTRY_INFO!B239=0," ",COUNTRY_INFO!B239)</f>
        <v>Dire DawaDire Dawa</v>
      </c>
      <c r="C239" s="87" t="str">
        <f>IF(COUNTRY_INFO!C239=0," ",COUNTRY_INFO!C239)</f>
        <v>Dire Dawa</v>
      </c>
      <c r="D239" s="67">
        <f>COUNTRY_INFO!L239</f>
        <v>0</v>
      </c>
      <c r="E239" s="61"/>
      <c r="F239" s="61"/>
      <c r="G239" s="11">
        <f>MAX('MDA1'!M239,'MDA2'!M239)</f>
        <v>0</v>
      </c>
      <c r="H239" s="11">
        <f>IF(AND(COUNTRY_INFO!H239&gt;0,COUNTRY_INFO!H239&lt;4),IF(D239&gt;MAX('MDA1'!M239,'MDA2'!M239),MAX('MDA1'!M239,'MDA2'!M239),D239),0)</f>
        <v>0</v>
      </c>
      <c r="I239" s="73">
        <f>IF(AND(COUNTRY_INFO!H239&gt;0,COUNTRY_INFO!H239&lt;4), IF(G239/D239*100&lt;&gt;0, IF(G239/D239*100&gt;100,100,G239/D239*100), "-"),0)</f>
        <v>0</v>
      </c>
      <c r="J239" s="67" t="str">
        <f>COUNTRY_INFO!M239</f>
        <v>Unknown</v>
      </c>
      <c r="K239" s="61"/>
      <c r="L239" s="61"/>
      <c r="M239" s="11">
        <f>MAX('MDA1'!M239,MAX('MDA3'!I239,'MDA3'!L239)+MAX('MDA3'!J239,'MDA3'!M239))</f>
        <v>0</v>
      </c>
      <c r="N239" s="11">
        <f>IF(AND(COUNTRY_INFO!I239&gt;0,COUNTRY_INFO!I239&lt;4),IF(J239&gt;MAX('MDA1'!M239,MAX('MDA3'!I239,'MDA3'!L239)+MAX('MDA3'!J239,'MDA3'!M239)),MAX('MDA1'!M239,MAX('MDA3'!I239,'MDA3'!L239)+MAX('MDA3'!J239,'MDA3'!M239)),J239),0)</f>
        <v>0</v>
      </c>
      <c r="O239" s="73">
        <f>IF(AND(COUNTRY_INFO!I239&gt;0,COUNTRY_INFO!I239&lt;4), IF(M239/J239*100&lt;&gt;0, IF(M239/J239*100&gt;100,100,M239/J239*100), "-"),0)</f>
        <v>0</v>
      </c>
      <c r="P239" s="67">
        <f>COUNTRY_INFO!N239</f>
        <v>0</v>
      </c>
      <c r="Q239" s="61"/>
      <c r="R239" s="61"/>
      <c r="S239" s="11">
        <f>SUM(MAX('MDA2'!J239, 'T1'!L239, MAX(T3_R1!K239, T3_R2!K239)), MAX('MDA1'!K239, 'MDA2'!K239, 'T1'!M239, MAX(T3_R1!L239, T3_R2!L239)), MAX('MDA1'!L239, 'MDA2'!L239, 'T1'!N239, MAX(T3_R1!M239, T3_R2!M239)))</f>
        <v>0</v>
      </c>
      <c r="T239" s="11">
        <f>IF(AND(COUNTRY_INFO!J239&gt;1,COUNTRY_INFO!J239&lt;4),IF(COUNTRY_INFO!E239&gt;MAX('MDA2'!J239,'T1'!L239,MAX(T3_R1!K239,T3_R2!K239)),MAX('MDA2'!J239,'T1'!L239,MAX(T3_R1!K239,T3_R2!K239)),COUNTRY_INFO!E239),0)</f>
        <v>0</v>
      </c>
      <c r="U239" s="217">
        <f>IF(AND(COUNTRY_INFO!J239&gt;1,COUNTRY_INFO!J239&lt;4), IF(T239/COUNTRY_INFO!E239*100&lt;&gt;0, IF(T239/COUNTRY_INFO!E239*100&gt;100,100,T239/COUNTRY_INFO!E239*100), "-"),0)</f>
        <v>0</v>
      </c>
      <c r="V239" s="11">
        <f>IF(AND(COUNTRY_INFO!J239&gt;1,COUNTRY_INFO!J239&lt;4),IF(COUNTRY_INFO!F239&gt;MAX('MDA1'!K239,'MDA2'!K239,'T1'!M239,MAX(T3_R1!L239,T3_R2!L239)),MAX('MDA1'!K239,'MDA2'!K239,'T1'!M239,MAX(T3_R1!L239,T3_R2!L239)),COUNTRY_INFO!F239),0)</f>
        <v>0</v>
      </c>
      <c r="W239" s="217">
        <f>IF(AND(COUNTRY_INFO!J239&gt;1,COUNTRY_INFO!J239&lt;4), IF(V239/COUNTRY_INFO!F239*100&lt;&gt;0, IF(V239/COUNTRY_INFO!F239*100&gt;100,100,V239/COUNTRY_INFO!F239*100), "-"),0)</f>
        <v>0</v>
      </c>
      <c r="X239" s="11">
        <f t="shared" si="26"/>
        <v>0</v>
      </c>
      <c r="Y239" s="73">
        <f>IF(AND(COUNTRY_INFO!J239&gt;1,COUNTRY_INFO!J239&lt;4), IF(S239/P239*100&lt;&gt;0, IF(X239/P239*100&gt;100,100,X239/P239*100), "-"),0)</f>
        <v>0</v>
      </c>
      <c r="Z239" s="67">
        <f>COUNTRY_INFO!O239</f>
        <v>7464.3</v>
      </c>
      <c r="AA239" s="61"/>
      <c r="AB239" s="61"/>
      <c r="AC239" s="11">
        <f>MAX('T1'!L239,'T2'!J239)+MAX('T1'!M239,'T2'!K239)+MAX('T1'!N239,'T2'!L239)</f>
        <v>6197</v>
      </c>
      <c r="AD239" s="11">
        <f>IF(COUNTRY_INFO!K239=1,IF(COUNTRY_INFO!F239*0.33&gt;MAX('T1'!M239,'T2'!K239),MAX('T1'!M239,'T2'!K239),COUNTRY_INFO!F239*0.33),IF(COUNTRY_INFO!K239=2,IF(COUNTRY_INFO!F239*0.5&gt;MAX('T1'!M239,'T2'!K239),MAX('T1'!M239,'T2'!K239),COUNTRY_INFO!F239*0.5),IF(COUNTRY_INFO!K239=3,IF(COUNTRY_INFO!F239&gt;MAX('T1'!M239,'T2'!K239),MAX('T1'!M239,'T2'!K239),COUNTRY_INFO!F239),0)))</f>
        <v>3580.5</v>
      </c>
      <c r="AE239" s="217">
        <f>IF(AND(COUNTRY_INFO!K239&gt;0,COUNTRY_INFO!K239&lt;4),IF(Z239&gt;0,IF(COUNTRY_INFO!K239=1, AD239/(COUNTRY_INFO!F239*0.33)*100, IF(COUNTRY_INFO!K239=2, AD239/(COUNTRY_INFO!F239*0.5)*100, IF(COUNTRY_INFO!K239=3, AD239/COUNTRY_INFO!F239*100))),"-"),0)</f>
        <v>100</v>
      </c>
      <c r="AF239" s="11">
        <f>IF(COUNTRY_INFO!K239=2,IF(COUNTRY_INFO!G239*0.2&gt;MAX('T1'!N239,'T2'!L239),MAX('T1'!N239,'T2'!L239),COUNTRY_INFO!G239*0.2),IF(COUNTRY_INFO!K239=3,IF(COUNTRY_INFO!G239&gt;MAX('T1'!N239,'T2'!L239),MAX('T1'!N239,'T2'!L239),COUNTRY_INFO!G239),0))</f>
        <v>0</v>
      </c>
      <c r="AG239" s="217">
        <f>IF(AND(COUNTRY_INFO!K239&gt;0,COUNTRY_INFO!K239&lt;4),IF(Z239&gt;0,IF(COUNTRY_INFO!K239=1, 0, IF(COUNTRY_INFO!K239=2, AF239/(COUNTRY_INFO!G239*0.2)*100, IF(COUNTRY_INFO!K239=3, AF239/COUNTRY_INFO!G239*100))),"-"),0)</f>
        <v>0</v>
      </c>
      <c r="AH239" s="11">
        <f t="shared" si="27"/>
        <v>3580.5</v>
      </c>
      <c r="AI239" s="73">
        <f>IF(AND(COUNTRY_INFO!K239&gt;0,COUNTRY_INFO!K239&lt;4), IF(AC239/Z239*100&lt;&gt;0, IF(AH239/Z239*100&gt;100,100,AH239/Z239*100), "-"),0)</f>
        <v>47.968329247216751</v>
      </c>
      <c r="AJ239" s="261"/>
      <c r="AK239" s="260">
        <f>IF(AND(D239&lt;&gt;0, D239&lt;&gt;"Unknown",D239&lt;&gt;"Stopped",D239&lt;&gt;"Not required"),D239/COUNTRY_INFO!D239, 0)</f>
        <v>0</v>
      </c>
      <c r="AL239" s="260">
        <f>IF(AND(J239&lt;&gt;0,J239&lt;&gt;"Unknown",J239&lt;&gt;"Stopped",J239&lt;&gt;"Not required"),J239/COUNTRY_INFO!D239, 0)</f>
        <v>0</v>
      </c>
      <c r="AM239" s="260">
        <f>IF(AND(P239&lt;&gt;0,P239&lt;&gt;"Unknown",P239&lt;&gt;"Not required"),P239/(COUNTRY_INFO!E239+COUNTRY_INFO!F239), 0)</f>
        <v>0</v>
      </c>
      <c r="AN239" s="260">
        <f>IF(AND(Z239&lt;&gt;0,Z239&lt;&gt;"Unknown",Z239&lt;&gt;"Not required"),IF(COUNTRY_INFO!K239=1,1,IF(COUNTRY_INFO!K239=2,0.5*COUNTRY_INFO!F239/(0.5*COUNTRY_INFO!F239+0.2*COUNTRY_INFO!G239),IF(COUNTRY_INFO!K239=3,COUNTRY_INFO!F239/(COUNTRY_INFO!F239+COUNTRY_INFO!G239)))),0)</f>
        <v>0.47968329247216751</v>
      </c>
      <c r="AO239" s="260">
        <f>IF(AND(Z239&lt;&gt;0,Z239&lt;&gt;"Unknown",Z239&lt;&gt;"Not required"),IF(COUNTRY_INFO!K239=1,0,IF(COUNTRY_INFO!K239=2,0.2*COUNTRY_INFO!G239/(0.5*COUNTRY_INFO!F239+0.2*COUNTRY_INFO!G239),IF(COUNTRY_INFO!K239=3,COUNTRY_INFO!G239/(COUNTRY_INFO!F239+COUNTRY_INFO!G239)))),0)</f>
        <v>0.52031670752783254</v>
      </c>
      <c r="AP239" s="259">
        <f>MAX(COUNTRY_INFO!D239*AK239*PROFILE!$G$7,COUNTRY_INFO!D239*AL239*PROFILE!$G$7)</f>
        <v>0</v>
      </c>
      <c r="AQ239" s="259">
        <f>MAX(COUNTRY_INFO!D239*AK239*PROFILE!$G$8,COUNTRY_INFO!D239*AL239*PROFILE!$G$8,COUNTRY_INFO!D239*AM239*PROFILE!$G$8)</f>
        <v>0</v>
      </c>
      <c r="AR239" s="259">
        <f>MAX(COUNTRY_INFO!D239*AK239*PROFILE!$G$9,COUNTRY_INFO!D239*AL239*PROFILE!$G$9,COUNTRY_INFO!D239*AM239*PROFILE!$G$9,IF(AND(DISTRICT!Z239&lt;&gt;"Unknown",Z239&lt;&gt;"Not required"),COUNTRY_INFO!O239*DISTRICT!AN239,0))</f>
        <v>3580.5</v>
      </c>
      <c r="AS239" s="259">
        <f>MAX(COUNTRY_INFO!D239*AK239*PROFILE!$G$10,COUNTRY_INFO!D239*AL239*PROFILE!$G$10,IF(AND(DISTRICT!Z239&lt;&gt;"Unknown",Z239&lt;&gt;"Not required"),COUNTRY_INFO!O239*DISTRICT!AO239,0))</f>
        <v>3883.8000000000006</v>
      </c>
      <c r="AT239" s="259">
        <f t="shared" si="28"/>
        <v>7464.3000000000011</v>
      </c>
      <c r="AU239" s="258" t="str">
        <f t="shared" si="23"/>
        <v>Y</v>
      </c>
      <c r="AV239" s="259">
        <f>MAX('MDA2'!J239,'T1'!L239,'T2'!J239,T3_R1!K239,T3_R2!K239)</f>
        <v>0</v>
      </c>
      <c r="AW239" s="259">
        <f>MAX('MDA1'!K239,'MDA2'!K239,'MDA3'!I239,'MDA3'!L239,'T1'!M239,'T2'!K239,T3_R1!L239,T3_R2!L239)</f>
        <v>6197</v>
      </c>
      <c r="AX239" s="259">
        <f>MAX('MDA1'!L239,'MDA2'!L239,'MDA3'!J239,'MDA3'!M239,'T1'!N239,'T2'!L239,T3_R1!M239,T3_R2!M239)</f>
        <v>0</v>
      </c>
      <c r="AY239" s="259">
        <f t="shared" si="29"/>
        <v>6197</v>
      </c>
      <c r="AZ239" s="259">
        <f>MAX('MDA2'!J239,T239)</f>
        <v>0</v>
      </c>
      <c r="BA239" s="259">
        <f>MAX('MDA1'!K239,'MDA2'!K239,'MDA3'!I239,'MDA3'!L239,V239,AD239)</f>
        <v>3580.5</v>
      </c>
      <c r="BB239" s="259">
        <f>MAX('MDA1'!L239,'MDA2'!L239,'MDA3'!J239,'MDA3'!M239,AF239)</f>
        <v>0</v>
      </c>
      <c r="BC239" s="259">
        <f t="shared" si="24"/>
        <v>3580.5</v>
      </c>
      <c r="BD239" s="260">
        <f t="shared" si="25"/>
        <v>47.968329247216744</v>
      </c>
    </row>
    <row r="240" spans="1:56" x14ac:dyDescent="0.2">
      <c r="A240" s="10" t="str">
        <f>IF(COUNTRY_INFO!A240=0," ",COUNTRY_INFO!A240)</f>
        <v>Ethiopia</v>
      </c>
      <c r="B240" s="10" t="str">
        <f>IF(COUNTRY_INFO!B240=0," ",COUNTRY_INFO!B240)</f>
        <v>Dire DawaGendo Kore</v>
      </c>
      <c r="C240" s="87" t="str">
        <f>IF(COUNTRY_INFO!C240=0," ",COUNTRY_INFO!C240)</f>
        <v>Gendo Kore</v>
      </c>
      <c r="D240" s="67">
        <f>COUNTRY_INFO!L240</f>
        <v>0</v>
      </c>
      <c r="E240" s="61"/>
      <c r="F240" s="61"/>
      <c r="G240" s="11">
        <f>MAX('MDA1'!M240,'MDA2'!M240)</f>
        <v>0</v>
      </c>
      <c r="H240" s="11">
        <f>IF(AND(COUNTRY_INFO!H240&gt;0,COUNTRY_INFO!H240&lt;4),IF(D240&gt;MAX('MDA1'!M240,'MDA2'!M240),MAX('MDA1'!M240,'MDA2'!M240),D240),0)</f>
        <v>0</v>
      </c>
      <c r="I240" s="73">
        <f>IF(AND(COUNTRY_INFO!H240&gt;0,COUNTRY_INFO!H240&lt;4), IF(G240/D240*100&lt;&gt;0, IF(G240/D240*100&gt;100,100,G240/D240*100), "-"),0)</f>
        <v>0</v>
      </c>
      <c r="J240" s="67" t="str">
        <f>COUNTRY_INFO!M240</f>
        <v>Unknown</v>
      </c>
      <c r="K240" s="61"/>
      <c r="L240" s="61"/>
      <c r="M240" s="11">
        <f>MAX('MDA1'!M240,MAX('MDA3'!I240,'MDA3'!L240)+MAX('MDA3'!J240,'MDA3'!M240))</f>
        <v>0</v>
      </c>
      <c r="N240" s="11">
        <f>IF(AND(COUNTRY_INFO!I240&gt;0,COUNTRY_INFO!I240&lt;4),IF(J240&gt;MAX('MDA1'!M240,MAX('MDA3'!I240,'MDA3'!L240)+MAX('MDA3'!J240,'MDA3'!M240)),MAX('MDA1'!M240,MAX('MDA3'!I240,'MDA3'!L240)+MAX('MDA3'!J240,'MDA3'!M240)),J240),0)</f>
        <v>0</v>
      </c>
      <c r="O240" s="73">
        <f>IF(AND(COUNTRY_INFO!I240&gt;0,COUNTRY_INFO!I240&lt;4), IF(M240/J240*100&lt;&gt;0, IF(M240/J240*100&gt;100,100,M240/J240*100), "-"),0)</f>
        <v>0</v>
      </c>
      <c r="P240" s="67">
        <f>COUNTRY_INFO!N240</f>
        <v>0</v>
      </c>
      <c r="Q240" s="61"/>
      <c r="R240" s="61"/>
      <c r="S240" s="11">
        <f>SUM(MAX('MDA2'!J240, 'T1'!L240, MAX(T3_R1!K240, T3_R2!K240)), MAX('MDA1'!K240, 'MDA2'!K240, 'T1'!M240, MAX(T3_R1!L240, T3_R2!L240)), MAX('MDA1'!L240, 'MDA2'!L240, 'T1'!N240, MAX(T3_R1!M240, T3_R2!M240)))</f>
        <v>0</v>
      </c>
      <c r="T240" s="11">
        <f>IF(AND(COUNTRY_INFO!J240&gt;1,COUNTRY_INFO!J240&lt;4),IF(COUNTRY_INFO!E240&gt;MAX('MDA2'!J240,'T1'!L240,MAX(T3_R1!K240,T3_R2!K240)),MAX('MDA2'!J240,'T1'!L240,MAX(T3_R1!K240,T3_R2!K240)),COUNTRY_INFO!E240),0)</f>
        <v>0</v>
      </c>
      <c r="U240" s="217">
        <f>IF(AND(COUNTRY_INFO!J240&gt;1,COUNTRY_INFO!J240&lt;4), IF(T240/COUNTRY_INFO!E240*100&lt;&gt;0, IF(T240/COUNTRY_INFO!E240*100&gt;100,100,T240/COUNTRY_INFO!E240*100), "-"),0)</f>
        <v>0</v>
      </c>
      <c r="V240" s="11">
        <f>IF(AND(COUNTRY_INFO!J240&gt;1,COUNTRY_INFO!J240&lt;4),IF(COUNTRY_INFO!F240&gt;MAX('MDA1'!K240,'MDA2'!K240,'T1'!M240,MAX(T3_R1!L240,T3_R2!L240)),MAX('MDA1'!K240,'MDA2'!K240,'T1'!M240,MAX(T3_R1!L240,T3_R2!L240)),COUNTRY_INFO!F240),0)</f>
        <v>0</v>
      </c>
      <c r="W240" s="217">
        <f>IF(AND(COUNTRY_INFO!J240&gt;1,COUNTRY_INFO!J240&lt;4), IF(V240/COUNTRY_INFO!F240*100&lt;&gt;0, IF(V240/COUNTRY_INFO!F240*100&gt;100,100,V240/COUNTRY_INFO!F240*100), "-"),0)</f>
        <v>0</v>
      </c>
      <c r="X240" s="11">
        <f t="shared" si="26"/>
        <v>0</v>
      </c>
      <c r="Y240" s="73">
        <f>IF(AND(COUNTRY_INFO!J240&gt;1,COUNTRY_INFO!J240&lt;4), IF(S240/P240*100&lt;&gt;0, IF(X240/P240*100&gt;100,100,X240/P240*100), "-"),0)</f>
        <v>0</v>
      </c>
      <c r="Z240" s="67">
        <f>COUNTRY_INFO!O240</f>
        <v>12733.2</v>
      </c>
      <c r="AA240" s="61"/>
      <c r="AB240" s="61"/>
      <c r="AC240" s="11">
        <f>MAX('T1'!L240,'T2'!J240)+MAX('T1'!M240,'T2'!K240)+MAX('T1'!N240,'T2'!L240)</f>
        <v>10901</v>
      </c>
      <c r="AD240" s="11">
        <f>IF(COUNTRY_INFO!K240=1,IF(COUNTRY_INFO!F240*0.33&gt;MAX('T1'!M240,'T2'!K240),MAX('T1'!M240,'T2'!K240),COUNTRY_INFO!F240*0.33),IF(COUNTRY_INFO!K240=2,IF(COUNTRY_INFO!F240*0.5&gt;MAX('T1'!M240,'T2'!K240),MAX('T1'!M240,'T2'!K240),COUNTRY_INFO!F240*0.5),IF(COUNTRY_INFO!K240=3,IF(COUNTRY_INFO!F240&gt;MAX('T1'!M240,'T2'!K240),MAX('T1'!M240,'T2'!K240),COUNTRY_INFO!F240),0)))</f>
        <v>6108</v>
      </c>
      <c r="AE240" s="217">
        <f>IF(AND(COUNTRY_INFO!K240&gt;0,COUNTRY_INFO!K240&lt;4),IF(Z240&gt;0,IF(COUNTRY_INFO!K240=1, AD240/(COUNTRY_INFO!F240*0.33)*100, IF(COUNTRY_INFO!K240=2, AD240/(COUNTRY_INFO!F240*0.5)*100, IF(COUNTRY_INFO!K240=3, AD240/COUNTRY_INFO!F240*100))),"-"),0)</f>
        <v>100</v>
      </c>
      <c r="AF240" s="11">
        <f>IF(COUNTRY_INFO!K240=2,IF(COUNTRY_INFO!G240*0.2&gt;MAX('T1'!N240,'T2'!L240),MAX('T1'!N240,'T2'!L240),COUNTRY_INFO!G240*0.2),IF(COUNTRY_INFO!K240=3,IF(COUNTRY_INFO!G240&gt;MAX('T1'!N240,'T2'!L240),MAX('T1'!N240,'T2'!L240),COUNTRY_INFO!G240),0))</f>
        <v>0</v>
      </c>
      <c r="AG240" s="217">
        <f>IF(AND(COUNTRY_INFO!K240&gt;0,COUNTRY_INFO!K240&lt;4),IF(Z240&gt;0,IF(COUNTRY_INFO!K240=1, 0, IF(COUNTRY_INFO!K240=2, AF240/(COUNTRY_INFO!G240*0.2)*100, IF(COUNTRY_INFO!K240=3, AF240/COUNTRY_INFO!G240*100))),"-"),0)</f>
        <v>0</v>
      </c>
      <c r="AH240" s="11">
        <f t="shared" si="27"/>
        <v>6108</v>
      </c>
      <c r="AI240" s="73">
        <f>IF(AND(COUNTRY_INFO!K240&gt;0,COUNTRY_INFO!K240&lt;4), IF(AC240/Z240*100&lt;&gt;0, IF(AH240/Z240*100&gt;100,100,AH240/Z240*100), "-"),0)</f>
        <v>47.969088681556869</v>
      </c>
      <c r="AJ240" s="261"/>
      <c r="AK240" s="260">
        <f>IF(AND(D240&lt;&gt;0, D240&lt;&gt;"Unknown",D240&lt;&gt;"Stopped",D240&lt;&gt;"Not required"),D240/COUNTRY_INFO!D240, 0)</f>
        <v>0</v>
      </c>
      <c r="AL240" s="260">
        <f>IF(AND(J240&lt;&gt;0,J240&lt;&gt;"Unknown",J240&lt;&gt;"Stopped",J240&lt;&gt;"Not required"),J240/COUNTRY_INFO!D240, 0)</f>
        <v>0</v>
      </c>
      <c r="AM240" s="260">
        <f>IF(AND(P240&lt;&gt;0,P240&lt;&gt;"Unknown",P240&lt;&gt;"Not required"),P240/(COUNTRY_INFO!E240+COUNTRY_INFO!F240), 0)</f>
        <v>0</v>
      </c>
      <c r="AN240" s="260">
        <f>IF(AND(Z240&lt;&gt;0,Z240&lt;&gt;"Unknown",Z240&lt;&gt;"Not required"),IF(COUNTRY_INFO!K240=1,1,IF(COUNTRY_INFO!K240=2,0.5*COUNTRY_INFO!F240/(0.5*COUNTRY_INFO!F240+0.2*COUNTRY_INFO!G240),IF(COUNTRY_INFO!K240=3,COUNTRY_INFO!F240/(COUNTRY_INFO!F240+COUNTRY_INFO!G240)))),0)</f>
        <v>0.47969088681556871</v>
      </c>
      <c r="AO240" s="260">
        <f>IF(AND(Z240&lt;&gt;0,Z240&lt;&gt;"Unknown",Z240&lt;&gt;"Not required"),IF(COUNTRY_INFO!K240=1,0,IF(COUNTRY_INFO!K240=2,0.2*COUNTRY_INFO!G240/(0.5*COUNTRY_INFO!F240+0.2*COUNTRY_INFO!G240),IF(COUNTRY_INFO!K240=3,COUNTRY_INFO!G240/(COUNTRY_INFO!F240+COUNTRY_INFO!G240)))),0)</f>
        <v>0.52030911318443129</v>
      </c>
      <c r="AP240" s="259">
        <f>MAX(COUNTRY_INFO!D240*AK240*PROFILE!$G$7,COUNTRY_INFO!D240*AL240*PROFILE!$G$7)</f>
        <v>0</v>
      </c>
      <c r="AQ240" s="259">
        <f>MAX(COUNTRY_INFO!D240*AK240*PROFILE!$G$8,COUNTRY_INFO!D240*AL240*PROFILE!$G$8,COUNTRY_INFO!D240*AM240*PROFILE!$G$8)</f>
        <v>0</v>
      </c>
      <c r="AR240" s="259">
        <f>MAX(COUNTRY_INFO!D240*AK240*PROFILE!$G$9,COUNTRY_INFO!D240*AL240*PROFILE!$G$9,COUNTRY_INFO!D240*AM240*PROFILE!$G$9,IF(AND(DISTRICT!Z240&lt;&gt;"Unknown",Z240&lt;&gt;"Not required"),COUNTRY_INFO!O240*DISTRICT!AN240,0))</f>
        <v>6108</v>
      </c>
      <c r="AS240" s="259">
        <f>MAX(COUNTRY_INFO!D240*AK240*PROFILE!$G$10,COUNTRY_INFO!D240*AL240*PROFILE!$G$10,IF(AND(DISTRICT!Z240&lt;&gt;"Unknown",Z240&lt;&gt;"Not required"),COUNTRY_INFO!O240*DISTRICT!AO240,0))</f>
        <v>6625.2000000000007</v>
      </c>
      <c r="AT240" s="259">
        <f t="shared" si="28"/>
        <v>12733.2</v>
      </c>
      <c r="AU240" s="258" t="str">
        <f t="shared" si="23"/>
        <v>Y</v>
      </c>
      <c r="AV240" s="259">
        <f>MAX('MDA2'!J240,'T1'!L240,'T2'!J240,T3_R1!K240,T3_R2!K240)</f>
        <v>0</v>
      </c>
      <c r="AW240" s="259">
        <f>MAX('MDA1'!K240,'MDA2'!K240,'MDA3'!I240,'MDA3'!L240,'T1'!M240,'T2'!K240,T3_R1!L240,T3_R2!L240)</f>
        <v>10901</v>
      </c>
      <c r="AX240" s="259">
        <f>MAX('MDA1'!L240,'MDA2'!L240,'MDA3'!J240,'MDA3'!M240,'T1'!N240,'T2'!L240,T3_R1!M240,T3_R2!M240)</f>
        <v>0</v>
      </c>
      <c r="AY240" s="259">
        <f t="shared" si="29"/>
        <v>10901</v>
      </c>
      <c r="AZ240" s="259">
        <f>MAX('MDA2'!J240,T240)</f>
        <v>0</v>
      </c>
      <c r="BA240" s="259">
        <f>MAX('MDA1'!K240,'MDA2'!K240,'MDA3'!I240,'MDA3'!L240,V240,AD240)</f>
        <v>6108</v>
      </c>
      <c r="BB240" s="259">
        <f>MAX('MDA1'!L240,'MDA2'!L240,'MDA3'!J240,'MDA3'!M240,AF240)</f>
        <v>0</v>
      </c>
      <c r="BC240" s="259">
        <f t="shared" si="24"/>
        <v>6108</v>
      </c>
      <c r="BD240" s="260">
        <f t="shared" si="25"/>
        <v>47.969088681556869</v>
      </c>
    </row>
    <row r="241" spans="1:56" x14ac:dyDescent="0.2">
      <c r="A241" s="10" t="str">
        <f>IF(COUNTRY_INFO!A241=0," ",COUNTRY_INFO!A241)</f>
        <v>Ethiopia</v>
      </c>
      <c r="B241" s="10" t="str">
        <f>IF(COUNTRY_INFO!B241=0," ",COUNTRY_INFO!B241)</f>
        <v>Dire DawaJeldesa</v>
      </c>
      <c r="C241" s="87" t="str">
        <f>IF(COUNTRY_INFO!C241=0," ",COUNTRY_INFO!C241)</f>
        <v>Jeldesa</v>
      </c>
      <c r="D241" s="67">
        <f>COUNTRY_INFO!L241</f>
        <v>0</v>
      </c>
      <c r="E241" s="61"/>
      <c r="F241" s="61"/>
      <c r="G241" s="11">
        <f>MAX('MDA1'!M241,'MDA2'!M241)</f>
        <v>0</v>
      </c>
      <c r="H241" s="11">
        <f>IF(AND(COUNTRY_INFO!H241&gt;0,COUNTRY_INFO!H241&lt;4),IF(D241&gt;MAX('MDA1'!M241,'MDA2'!M241),MAX('MDA1'!M241,'MDA2'!M241),D241),0)</f>
        <v>0</v>
      </c>
      <c r="I241" s="73">
        <f>IF(AND(COUNTRY_INFO!H241&gt;0,COUNTRY_INFO!H241&lt;4), IF(G241/D241*100&lt;&gt;0, IF(G241/D241*100&gt;100,100,G241/D241*100), "-"),0)</f>
        <v>0</v>
      </c>
      <c r="J241" s="67" t="str">
        <f>COUNTRY_INFO!M241</f>
        <v>Unknown</v>
      </c>
      <c r="K241" s="61"/>
      <c r="L241" s="61"/>
      <c r="M241" s="11">
        <f>MAX('MDA1'!M241,MAX('MDA3'!I241,'MDA3'!L241)+MAX('MDA3'!J241,'MDA3'!M241))</f>
        <v>0</v>
      </c>
      <c r="N241" s="11">
        <f>IF(AND(COUNTRY_INFO!I241&gt;0,COUNTRY_INFO!I241&lt;4),IF(J241&gt;MAX('MDA1'!M241,MAX('MDA3'!I241,'MDA3'!L241)+MAX('MDA3'!J241,'MDA3'!M241)),MAX('MDA1'!M241,MAX('MDA3'!I241,'MDA3'!L241)+MAX('MDA3'!J241,'MDA3'!M241)),J241),0)</f>
        <v>0</v>
      </c>
      <c r="O241" s="73">
        <f>IF(AND(COUNTRY_INFO!I241&gt;0,COUNTRY_INFO!I241&lt;4), IF(M241/J241*100&lt;&gt;0, IF(M241/J241*100&gt;100,100,M241/J241*100), "-"),0)</f>
        <v>0</v>
      </c>
      <c r="P241" s="67">
        <f>COUNTRY_INFO!N241</f>
        <v>0</v>
      </c>
      <c r="Q241" s="61"/>
      <c r="R241" s="61"/>
      <c r="S241" s="11">
        <f>SUM(MAX('MDA2'!J241, 'T1'!L241, MAX(T3_R1!K241, T3_R2!K241)), MAX('MDA1'!K241, 'MDA2'!K241, 'T1'!M241, MAX(T3_R1!L241, T3_R2!L241)), MAX('MDA1'!L241, 'MDA2'!L241, 'T1'!N241, MAX(T3_R1!M241, T3_R2!M241)))</f>
        <v>0</v>
      </c>
      <c r="T241" s="11">
        <f>IF(AND(COUNTRY_INFO!J241&gt;1,COUNTRY_INFO!J241&lt;4),IF(COUNTRY_INFO!E241&gt;MAX('MDA2'!J241,'T1'!L241,MAX(T3_R1!K241,T3_R2!K241)),MAX('MDA2'!J241,'T1'!L241,MAX(T3_R1!K241,T3_R2!K241)),COUNTRY_INFO!E241),0)</f>
        <v>0</v>
      </c>
      <c r="U241" s="217">
        <f>IF(AND(COUNTRY_INFO!J241&gt;1,COUNTRY_INFO!J241&lt;4), IF(T241/COUNTRY_INFO!E241*100&lt;&gt;0, IF(T241/COUNTRY_INFO!E241*100&gt;100,100,T241/COUNTRY_INFO!E241*100), "-"),0)</f>
        <v>0</v>
      </c>
      <c r="V241" s="11">
        <f>IF(AND(COUNTRY_INFO!J241&gt;1,COUNTRY_INFO!J241&lt;4),IF(COUNTRY_INFO!F241&gt;MAX('MDA1'!K241,'MDA2'!K241,'T1'!M241,MAX(T3_R1!L241,T3_R2!L241)),MAX('MDA1'!K241,'MDA2'!K241,'T1'!M241,MAX(T3_R1!L241,T3_R2!L241)),COUNTRY_INFO!F241),0)</f>
        <v>0</v>
      </c>
      <c r="W241" s="217">
        <f>IF(AND(COUNTRY_INFO!J241&gt;1,COUNTRY_INFO!J241&lt;4), IF(V241/COUNTRY_INFO!F241*100&lt;&gt;0, IF(V241/COUNTRY_INFO!F241*100&gt;100,100,V241/COUNTRY_INFO!F241*100), "-"),0)</f>
        <v>0</v>
      </c>
      <c r="X241" s="11">
        <f t="shared" si="26"/>
        <v>0</v>
      </c>
      <c r="Y241" s="73">
        <f>IF(AND(COUNTRY_INFO!J241&gt;1,COUNTRY_INFO!J241&lt;4), IF(S241/P241*100&lt;&gt;0, IF(X241/P241*100&gt;100,100,X241/P241*100), "-"),0)</f>
        <v>0</v>
      </c>
      <c r="Z241" s="67">
        <f>COUNTRY_INFO!O241</f>
        <v>6002.7000000000007</v>
      </c>
      <c r="AA241" s="61"/>
      <c r="AB241" s="61"/>
      <c r="AC241" s="11">
        <f>MAX('T1'!L241,'T2'!J241)+MAX('T1'!M241,'T2'!K241)+MAX('T1'!N241,'T2'!L241)</f>
        <v>4845</v>
      </c>
      <c r="AD241" s="11">
        <f>IF(COUNTRY_INFO!K241=1,IF(COUNTRY_INFO!F241*0.33&gt;MAX('T1'!M241,'T2'!K241),MAX('T1'!M241,'T2'!K241),COUNTRY_INFO!F241*0.33),IF(COUNTRY_INFO!K241=2,IF(COUNTRY_INFO!F241*0.5&gt;MAX('T1'!M241,'T2'!K241),MAX('T1'!M241,'T2'!K241),COUNTRY_INFO!F241*0.5),IF(COUNTRY_INFO!K241=3,IF(COUNTRY_INFO!F241&gt;MAX('T1'!M241,'T2'!K241),MAX('T1'!M241,'T2'!K241),COUNTRY_INFO!F241),0)))</f>
        <v>2879.5</v>
      </c>
      <c r="AE241" s="217">
        <f>IF(AND(COUNTRY_INFO!K241&gt;0,COUNTRY_INFO!K241&lt;4),IF(Z241&gt;0,IF(COUNTRY_INFO!K241=1, AD241/(COUNTRY_INFO!F241*0.33)*100, IF(COUNTRY_INFO!K241=2, AD241/(COUNTRY_INFO!F241*0.5)*100, IF(COUNTRY_INFO!K241=3, AD241/COUNTRY_INFO!F241*100))),"-"),0)</f>
        <v>100</v>
      </c>
      <c r="AF241" s="11">
        <f>IF(COUNTRY_INFO!K241=2,IF(COUNTRY_INFO!G241*0.2&gt;MAX('T1'!N241,'T2'!L241),MAX('T1'!N241,'T2'!L241),COUNTRY_INFO!G241*0.2),IF(COUNTRY_INFO!K241=3,IF(COUNTRY_INFO!G241&gt;MAX('T1'!N241,'T2'!L241),MAX('T1'!N241,'T2'!L241),COUNTRY_INFO!G241),0))</f>
        <v>0</v>
      </c>
      <c r="AG241" s="217">
        <f>IF(AND(COUNTRY_INFO!K241&gt;0,COUNTRY_INFO!K241&lt;4),IF(Z241&gt;0,IF(COUNTRY_INFO!K241=1, 0, IF(COUNTRY_INFO!K241=2, AF241/(COUNTRY_INFO!G241*0.2)*100, IF(COUNTRY_INFO!K241=3, AF241/COUNTRY_INFO!G241*100))),"-"),0)</f>
        <v>0</v>
      </c>
      <c r="AH241" s="11">
        <f t="shared" si="27"/>
        <v>2879.5</v>
      </c>
      <c r="AI241" s="73">
        <f>IF(AND(COUNTRY_INFO!K241&gt;0,COUNTRY_INFO!K241&lt;4), IF(AC241/Z241*100&lt;&gt;0, IF(AH241/Z241*100&gt;100,100,AH241/Z241*100), "-"),0)</f>
        <v>47.97008013060789</v>
      </c>
      <c r="AJ241" s="261"/>
      <c r="AK241" s="260">
        <f>IF(AND(D241&lt;&gt;0, D241&lt;&gt;"Unknown",D241&lt;&gt;"Stopped",D241&lt;&gt;"Not required"),D241/COUNTRY_INFO!D241, 0)</f>
        <v>0</v>
      </c>
      <c r="AL241" s="260">
        <f>IF(AND(J241&lt;&gt;0,J241&lt;&gt;"Unknown",J241&lt;&gt;"Stopped",J241&lt;&gt;"Not required"),J241/COUNTRY_INFO!D241, 0)</f>
        <v>0</v>
      </c>
      <c r="AM241" s="260">
        <f>IF(AND(P241&lt;&gt;0,P241&lt;&gt;"Unknown",P241&lt;&gt;"Not required"),P241/(COUNTRY_INFO!E241+COUNTRY_INFO!F241), 0)</f>
        <v>0</v>
      </c>
      <c r="AN241" s="260">
        <f>IF(AND(Z241&lt;&gt;0,Z241&lt;&gt;"Unknown",Z241&lt;&gt;"Not required"),IF(COUNTRY_INFO!K241=1,1,IF(COUNTRY_INFO!K241=2,0.5*COUNTRY_INFO!F241/(0.5*COUNTRY_INFO!F241+0.2*COUNTRY_INFO!G241),IF(COUNTRY_INFO!K241=3,COUNTRY_INFO!F241/(COUNTRY_INFO!F241+COUNTRY_INFO!G241)))),0)</f>
        <v>0.47970080130607889</v>
      </c>
      <c r="AO241" s="260">
        <f>IF(AND(Z241&lt;&gt;0,Z241&lt;&gt;"Unknown",Z241&lt;&gt;"Not required"),IF(COUNTRY_INFO!K241=1,0,IF(COUNTRY_INFO!K241=2,0.2*COUNTRY_INFO!G241/(0.5*COUNTRY_INFO!F241+0.2*COUNTRY_INFO!G241),IF(COUNTRY_INFO!K241=3,COUNTRY_INFO!G241/(COUNTRY_INFO!F241+COUNTRY_INFO!G241)))),0)</f>
        <v>0.52029919869392105</v>
      </c>
      <c r="AP241" s="259">
        <f>MAX(COUNTRY_INFO!D241*AK241*PROFILE!$G$7,COUNTRY_INFO!D241*AL241*PROFILE!$G$7)</f>
        <v>0</v>
      </c>
      <c r="AQ241" s="259">
        <f>MAX(COUNTRY_INFO!D241*AK241*PROFILE!$G$8,COUNTRY_INFO!D241*AL241*PROFILE!$G$8,COUNTRY_INFO!D241*AM241*PROFILE!$G$8)</f>
        <v>0</v>
      </c>
      <c r="AR241" s="259">
        <f>MAX(COUNTRY_INFO!D241*AK241*PROFILE!$G$9,COUNTRY_INFO!D241*AL241*PROFILE!$G$9,COUNTRY_INFO!D241*AM241*PROFILE!$G$9,IF(AND(DISTRICT!Z241&lt;&gt;"Unknown",Z241&lt;&gt;"Not required"),COUNTRY_INFO!O241*DISTRICT!AN241,0))</f>
        <v>2879.5</v>
      </c>
      <c r="AS241" s="259">
        <f>MAX(COUNTRY_INFO!D241*AK241*PROFILE!$G$10,COUNTRY_INFO!D241*AL241*PROFILE!$G$10,IF(AND(DISTRICT!Z241&lt;&gt;"Unknown",Z241&lt;&gt;"Not required"),COUNTRY_INFO!O241*DISTRICT!AO241,0))</f>
        <v>3123.2000000000003</v>
      </c>
      <c r="AT241" s="259">
        <f t="shared" si="28"/>
        <v>6002.7000000000007</v>
      </c>
      <c r="AU241" s="258" t="str">
        <f t="shared" si="23"/>
        <v>Y</v>
      </c>
      <c r="AV241" s="259">
        <f>MAX('MDA2'!J241,'T1'!L241,'T2'!J241,T3_R1!K241,T3_R2!K241)</f>
        <v>0</v>
      </c>
      <c r="AW241" s="259">
        <f>MAX('MDA1'!K241,'MDA2'!K241,'MDA3'!I241,'MDA3'!L241,'T1'!M241,'T2'!K241,T3_R1!L241,T3_R2!L241)</f>
        <v>4845</v>
      </c>
      <c r="AX241" s="259">
        <f>MAX('MDA1'!L241,'MDA2'!L241,'MDA3'!J241,'MDA3'!M241,'T1'!N241,'T2'!L241,T3_R1!M241,T3_R2!M241)</f>
        <v>0</v>
      </c>
      <c r="AY241" s="259">
        <f t="shared" si="29"/>
        <v>4845</v>
      </c>
      <c r="AZ241" s="259">
        <f>MAX('MDA2'!J241,T241)</f>
        <v>0</v>
      </c>
      <c r="BA241" s="259">
        <f>MAX('MDA1'!K241,'MDA2'!K241,'MDA3'!I241,'MDA3'!L241,V241,AD241)</f>
        <v>2879.5</v>
      </c>
      <c r="BB241" s="259">
        <f>MAX('MDA1'!L241,'MDA2'!L241,'MDA3'!J241,'MDA3'!M241,AF241)</f>
        <v>0</v>
      </c>
      <c r="BC241" s="259">
        <f t="shared" si="24"/>
        <v>2879.5</v>
      </c>
      <c r="BD241" s="260">
        <f t="shared" si="25"/>
        <v>47.97008013060789</v>
      </c>
    </row>
    <row r="242" spans="1:56" x14ac:dyDescent="0.2">
      <c r="A242" s="10" t="str">
        <f>IF(COUNTRY_INFO!A242=0," ",COUNTRY_INFO!A242)</f>
        <v>Ethiopia</v>
      </c>
      <c r="B242" s="10" t="str">
        <f>IF(COUNTRY_INFO!B242=0," ",COUNTRY_INFO!B242)</f>
        <v>Dire DawaLegehare</v>
      </c>
      <c r="C242" s="87" t="str">
        <f>IF(COUNTRY_INFO!C242=0," ",COUNTRY_INFO!C242)</f>
        <v>Legehare</v>
      </c>
      <c r="D242" s="67">
        <f>COUNTRY_INFO!L242</f>
        <v>0</v>
      </c>
      <c r="E242" s="61"/>
      <c r="F242" s="61"/>
      <c r="G242" s="11">
        <f>MAX('MDA1'!M242,'MDA2'!M242)</f>
        <v>0</v>
      </c>
      <c r="H242" s="11">
        <f>IF(AND(COUNTRY_INFO!H242&gt;0,COUNTRY_INFO!H242&lt;4),IF(D242&gt;MAX('MDA1'!M242,'MDA2'!M242),MAX('MDA1'!M242,'MDA2'!M242),D242),0)</f>
        <v>0</v>
      </c>
      <c r="I242" s="73">
        <f>IF(AND(COUNTRY_INFO!H242&gt;0,COUNTRY_INFO!H242&lt;4), IF(G242/D242*100&lt;&gt;0, IF(G242/D242*100&gt;100,100,G242/D242*100), "-"),0)</f>
        <v>0</v>
      </c>
      <c r="J242" s="67" t="str">
        <f>COUNTRY_INFO!M242</f>
        <v>Unknown</v>
      </c>
      <c r="K242" s="61"/>
      <c r="L242" s="61"/>
      <c r="M242" s="11">
        <f>MAX('MDA1'!M242,MAX('MDA3'!I242,'MDA3'!L242)+MAX('MDA3'!J242,'MDA3'!M242))</f>
        <v>0</v>
      </c>
      <c r="N242" s="11">
        <f>IF(AND(COUNTRY_INFO!I242&gt;0,COUNTRY_INFO!I242&lt;4),IF(J242&gt;MAX('MDA1'!M242,MAX('MDA3'!I242,'MDA3'!L242)+MAX('MDA3'!J242,'MDA3'!M242)),MAX('MDA1'!M242,MAX('MDA3'!I242,'MDA3'!L242)+MAX('MDA3'!J242,'MDA3'!M242)),J242),0)</f>
        <v>0</v>
      </c>
      <c r="O242" s="73">
        <f>IF(AND(COUNTRY_INFO!I242&gt;0,COUNTRY_INFO!I242&lt;4), IF(M242/J242*100&lt;&gt;0, IF(M242/J242*100&gt;100,100,M242/J242*100), "-"),0)</f>
        <v>0</v>
      </c>
      <c r="P242" s="67">
        <f>COUNTRY_INFO!N242</f>
        <v>0</v>
      </c>
      <c r="Q242" s="61"/>
      <c r="R242" s="61"/>
      <c r="S242" s="11">
        <f>SUM(MAX('MDA2'!J242, 'T1'!L242, MAX(T3_R1!K242, T3_R2!K242)), MAX('MDA1'!K242, 'MDA2'!K242, 'T1'!M242, MAX(T3_R1!L242, T3_R2!L242)), MAX('MDA1'!L242, 'MDA2'!L242, 'T1'!N242, MAX(T3_R1!M242, T3_R2!M242)))</f>
        <v>0</v>
      </c>
      <c r="T242" s="11">
        <f>IF(AND(COUNTRY_INFO!J242&gt;1,COUNTRY_INFO!J242&lt;4),IF(COUNTRY_INFO!E242&gt;MAX('MDA2'!J242,'T1'!L242,MAX(T3_R1!K242,T3_R2!K242)),MAX('MDA2'!J242,'T1'!L242,MAX(T3_R1!K242,T3_R2!K242)),COUNTRY_INFO!E242),0)</f>
        <v>0</v>
      </c>
      <c r="U242" s="217">
        <f>IF(AND(COUNTRY_INFO!J242&gt;1,COUNTRY_INFO!J242&lt;4), IF(T242/COUNTRY_INFO!E242*100&lt;&gt;0, IF(T242/COUNTRY_INFO!E242*100&gt;100,100,T242/COUNTRY_INFO!E242*100), "-"),0)</f>
        <v>0</v>
      </c>
      <c r="V242" s="11">
        <f>IF(AND(COUNTRY_INFO!J242&gt;1,COUNTRY_INFO!J242&lt;4),IF(COUNTRY_INFO!F242&gt;MAX('MDA1'!K242,'MDA2'!K242,'T1'!M242,MAX(T3_R1!L242,T3_R2!L242)),MAX('MDA1'!K242,'MDA2'!K242,'T1'!M242,MAX(T3_R1!L242,T3_R2!L242)),COUNTRY_INFO!F242),0)</f>
        <v>0</v>
      </c>
      <c r="W242" s="217">
        <f>IF(AND(COUNTRY_INFO!J242&gt;1,COUNTRY_INFO!J242&lt;4), IF(V242/COUNTRY_INFO!F242*100&lt;&gt;0, IF(V242/COUNTRY_INFO!F242*100&gt;100,100,V242/COUNTRY_INFO!F242*100), "-"),0)</f>
        <v>0</v>
      </c>
      <c r="X242" s="11">
        <f t="shared" si="26"/>
        <v>0</v>
      </c>
      <c r="Y242" s="73">
        <f>IF(AND(COUNTRY_INFO!J242&gt;1,COUNTRY_INFO!J242&lt;4), IF(S242/P242*100&lt;&gt;0, IF(X242/P242*100&gt;100,100,X242/P242*100), "-"),0)</f>
        <v>0</v>
      </c>
      <c r="Z242" s="67">
        <f>COUNTRY_INFO!O242</f>
        <v>33135.5</v>
      </c>
      <c r="AA242" s="61"/>
      <c r="AB242" s="61"/>
      <c r="AC242" s="11">
        <f>MAX('T1'!L242,'T2'!J242)+MAX('T1'!M242,'T2'!K242)+MAX('T1'!N242,'T2'!L242)</f>
        <v>26711</v>
      </c>
      <c r="AD242" s="11">
        <f>IF(COUNTRY_INFO!K242=1,IF(COUNTRY_INFO!F242*0.33&gt;MAX('T1'!M242,'T2'!K242),MAX('T1'!M242,'T2'!K242),COUNTRY_INFO!F242*0.33),IF(COUNTRY_INFO!K242=2,IF(COUNTRY_INFO!F242*0.5&gt;MAX('T1'!M242,'T2'!K242),MAX('T1'!M242,'T2'!K242),COUNTRY_INFO!F242*0.5),IF(COUNTRY_INFO!K242=3,IF(COUNTRY_INFO!F242&gt;MAX('T1'!M242,'T2'!K242),MAX('T1'!M242,'T2'!K242),COUNTRY_INFO!F242),0)))</f>
        <v>15894.5</v>
      </c>
      <c r="AE242" s="217">
        <f>IF(AND(COUNTRY_INFO!K242&gt;0,COUNTRY_INFO!K242&lt;4),IF(Z242&gt;0,IF(COUNTRY_INFO!K242=1, AD242/(COUNTRY_INFO!F242*0.33)*100, IF(COUNTRY_INFO!K242=2, AD242/(COUNTRY_INFO!F242*0.5)*100, IF(COUNTRY_INFO!K242=3, AD242/COUNTRY_INFO!F242*100))),"-"),0)</f>
        <v>100</v>
      </c>
      <c r="AF242" s="11">
        <f>IF(COUNTRY_INFO!K242=2,IF(COUNTRY_INFO!G242*0.2&gt;MAX('T1'!N242,'T2'!L242),MAX('T1'!N242,'T2'!L242),COUNTRY_INFO!G242*0.2),IF(COUNTRY_INFO!K242=3,IF(COUNTRY_INFO!G242&gt;MAX('T1'!N242,'T2'!L242),MAX('T1'!N242,'T2'!L242),COUNTRY_INFO!G242),0))</f>
        <v>0</v>
      </c>
      <c r="AG242" s="217">
        <f>IF(AND(COUNTRY_INFO!K242&gt;0,COUNTRY_INFO!K242&lt;4),IF(Z242&gt;0,IF(COUNTRY_INFO!K242=1, 0, IF(COUNTRY_INFO!K242=2, AF242/(COUNTRY_INFO!G242*0.2)*100, IF(COUNTRY_INFO!K242=3, AF242/COUNTRY_INFO!G242*100))),"-"),0)</f>
        <v>0</v>
      </c>
      <c r="AH242" s="11">
        <f t="shared" si="27"/>
        <v>15894.5</v>
      </c>
      <c r="AI242" s="73">
        <f>IF(AND(COUNTRY_INFO!K242&gt;0,COUNTRY_INFO!K242&lt;4), IF(AC242/Z242*100&lt;&gt;0, IF(AH242/Z242*100&gt;100,100,AH242/Z242*100), "-"),0)</f>
        <v>47.968191214860198</v>
      </c>
      <c r="AJ242" s="261"/>
      <c r="AK242" s="260">
        <f>IF(AND(D242&lt;&gt;0, D242&lt;&gt;"Unknown",D242&lt;&gt;"Stopped",D242&lt;&gt;"Not required"),D242/COUNTRY_INFO!D242, 0)</f>
        <v>0</v>
      </c>
      <c r="AL242" s="260">
        <f>IF(AND(J242&lt;&gt;0,J242&lt;&gt;"Unknown",J242&lt;&gt;"Stopped",J242&lt;&gt;"Not required"),J242/COUNTRY_INFO!D242, 0)</f>
        <v>0</v>
      </c>
      <c r="AM242" s="260">
        <f>IF(AND(P242&lt;&gt;0,P242&lt;&gt;"Unknown",P242&lt;&gt;"Not required"),P242/(COUNTRY_INFO!E242+COUNTRY_INFO!F242), 0)</f>
        <v>0</v>
      </c>
      <c r="AN242" s="260">
        <f>IF(AND(Z242&lt;&gt;0,Z242&lt;&gt;"Unknown",Z242&lt;&gt;"Not required"),IF(COUNTRY_INFO!K242=1,1,IF(COUNTRY_INFO!K242=2,0.5*COUNTRY_INFO!F242/(0.5*COUNTRY_INFO!F242+0.2*COUNTRY_INFO!G242),IF(COUNTRY_INFO!K242=3,COUNTRY_INFO!F242/(COUNTRY_INFO!F242+COUNTRY_INFO!G242)))),0)</f>
        <v>0.47968191214860195</v>
      </c>
      <c r="AO242" s="260">
        <f>IF(AND(Z242&lt;&gt;0,Z242&lt;&gt;"Unknown",Z242&lt;&gt;"Not required"),IF(COUNTRY_INFO!K242=1,0,IF(COUNTRY_INFO!K242=2,0.2*COUNTRY_INFO!G242/(0.5*COUNTRY_INFO!F242+0.2*COUNTRY_INFO!G242),IF(COUNTRY_INFO!K242=3,COUNTRY_INFO!G242/(COUNTRY_INFO!F242+COUNTRY_INFO!G242)))),0)</f>
        <v>0.52031808785139799</v>
      </c>
      <c r="AP242" s="259">
        <f>MAX(COUNTRY_INFO!D242*AK242*PROFILE!$G$7,COUNTRY_INFO!D242*AL242*PROFILE!$G$7)</f>
        <v>0</v>
      </c>
      <c r="AQ242" s="259">
        <f>MAX(COUNTRY_INFO!D242*AK242*PROFILE!$G$8,COUNTRY_INFO!D242*AL242*PROFILE!$G$8,COUNTRY_INFO!D242*AM242*PROFILE!$G$8)</f>
        <v>0</v>
      </c>
      <c r="AR242" s="259">
        <f>MAX(COUNTRY_INFO!D242*AK242*PROFILE!$G$9,COUNTRY_INFO!D242*AL242*PROFILE!$G$9,COUNTRY_INFO!D242*AM242*PROFILE!$G$9,IF(AND(DISTRICT!Z242&lt;&gt;"Unknown",Z242&lt;&gt;"Not required"),COUNTRY_INFO!O242*DISTRICT!AN242,0))</f>
        <v>15894.5</v>
      </c>
      <c r="AS242" s="259">
        <f>MAX(COUNTRY_INFO!D242*AK242*PROFILE!$G$10,COUNTRY_INFO!D242*AL242*PROFILE!$G$10,IF(AND(DISTRICT!Z242&lt;&gt;"Unknown",Z242&lt;&gt;"Not required"),COUNTRY_INFO!O242*DISTRICT!AO242,0))</f>
        <v>17240.999999999996</v>
      </c>
      <c r="AT242" s="259">
        <f t="shared" si="28"/>
        <v>33135.5</v>
      </c>
      <c r="AU242" s="258" t="str">
        <f t="shared" si="23"/>
        <v>Y</v>
      </c>
      <c r="AV242" s="259">
        <f>MAX('MDA2'!J242,'T1'!L242,'T2'!J242,T3_R1!K242,T3_R2!K242)</f>
        <v>0</v>
      </c>
      <c r="AW242" s="259">
        <f>MAX('MDA1'!K242,'MDA2'!K242,'MDA3'!I242,'MDA3'!L242,'T1'!M242,'T2'!K242,T3_R1!L242,T3_R2!L242)</f>
        <v>26711</v>
      </c>
      <c r="AX242" s="259">
        <f>MAX('MDA1'!L242,'MDA2'!L242,'MDA3'!J242,'MDA3'!M242,'T1'!N242,'T2'!L242,T3_R1!M242,T3_R2!M242)</f>
        <v>0</v>
      </c>
      <c r="AY242" s="259">
        <f t="shared" si="29"/>
        <v>26711</v>
      </c>
      <c r="AZ242" s="259">
        <f>MAX('MDA2'!J242,T242)</f>
        <v>0</v>
      </c>
      <c r="BA242" s="259">
        <f>MAX('MDA1'!K242,'MDA2'!K242,'MDA3'!I242,'MDA3'!L242,V242,AD242)</f>
        <v>15894.5</v>
      </c>
      <c r="BB242" s="259">
        <f>MAX('MDA1'!L242,'MDA2'!L242,'MDA3'!J242,'MDA3'!M242,AF242)</f>
        <v>0</v>
      </c>
      <c r="BC242" s="259">
        <f t="shared" si="24"/>
        <v>15894.5</v>
      </c>
      <c r="BD242" s="260">
        <f t="shared" si="25"/>
        <v>47.968191214860198</v>
      </c>
    </row>
    <row r="243" spans="1:56" x14ac:dyDescent="0.2">
      <c r="A243" s="10" t="str">
        <f>IF(COUNTRY_INFO!A243=0," ",COUNTRY_INFO!A243)</f>
        <v>Ethiopia</v>
      </c>
      <c r="B243" s="10" t="str">
        <f>IF(COUNTRY_INFO!B243=0," ",COUNTRY_INFO!B243)</f>
        <v>Dire DawaMelka Jebdu</v>
      </c>
      <c r="C243" s="87" t="str">
        <f>IF(COUNTRY_INFO!C243=0," ",COUNTRY_INFO!C243)</f>
        <v>Melka Jebdu</v>
      </c>
      <c r="D243" s="67">
        <f>COUNTRY_INFO!L243</f>
        <v>0</v>
      </c>
      <c r="E243" s="61"/>
      <c r="F243" s="61"/>
      <c r="G243" s="11">
        <f>MAX('MDA1'!M243,'MDA2'!M243)</f>
        <v>0</v>
      </c>
      <c r="H243" s="11">
        <f>IF(AND(COUNTRY_INFO!H243&gt;0,COUNTRY_INFO!H243&lt;4),IF(D243&gt;MAX('MDA1'!M243,'MDA2'!M243),MAX('MDA1'!M243,'MDA2'!M243),D243),0)</f>
        <v>0</v>
      </c>
      <c r="I243" s="73">
        <f>IF(AND(COUNTRY_INFO!H243&gt;0,COUNTRY_INFO!H243&lt;4), IF(G243/D243*100&lt;&gt;0, IF(G243/D243*100&gt;100,100,G243/D243*100), "-"),0)</f>
        <v>0</v>
      </c>
      <c r="J243" s="67" t="str">
        <f>COUNTRY_INFO!M243</f>
        <v>Unknown</v>
      </c>
      <c r="K243" s="61"/>
      <c r="L243" s="61"/>
      <c r="M243" s="11">
        <f>MAX('MDA1'!M243,MAX('MDA3'!I243,'MDA3'!L243)+MAX('MDA3'!J243,'MDA3'!M243))</f>
        <v>0</v>
      </c>
      <c r="N243" s="11">
        <f>IF(AND(COUNTRY_INFO!I243&gt;0,COUNTRY_INFO!I243&lt;4),IF(J243&gt;MAX('MDA1'!M243,MAX('MDA3'!I243,'MDA3'!L243)+MAX('MDA3'!J243,'MDA3'!M243)),MAX('MDA1'!M243,MAX('MDA3'!I243,'MDA3'!L243)+MAX('MDA3'!J243,'MDA3'!M243)),J243),0)</f>
        <v>0</v>
      </c>
      <c r="O243" s="73">
        <f>IF(AND(COUNTRY_INFO!I243&gt;0,COUNTRY_INFO!I243&lt;4), IF(M243/J243*100&lt;&gt;0, IF(M243/J243*100&gt;100,100,M243/J243*100), "-"),0)</f>
        <v>0</v>
      </c>
      <c r="P243" s="67">
        <f>COUNTRY_INFO!N243</f>
        <v>0</v>
      </c>
      <c r="Q243" s="61"/>
      <c r="R243" s="61"/>
      <c r="S243" s="11">
        <f>SUM(MAX('MDA2'!J243, 'T1'!L243, MAX(T3_R1!K243, T3_R2!K243)), MAX('MDA1'!K243, 'MDA2'!K243, 'T1'!M243, MAX(T3_R1!L243, T3_R2!L243)), MAX('MDA1'!L243, 'MDA2'!L243, 'T1'!N243, MAX(T3_R1!M243, T3_R2!M243)))</f>
        <v>0</v>
      </c>
      <c r="T243" s="11">
        <f>IF(AND(COUNTRY_INFO!J243&gt;1,COUNTRY_INFO!J243&lt;4),IF(COUNTRY_INFO!E243&gt;MAX('MDA2'!J243,'T1'!L243,MAX(T3_R1!K243,T3_R2!K243)),MAX('MDA2'!J243,'T1'!L243,MAX(T3_R1!K243,T3_R2!K243)),COUNTRY_INFO!E243),0)</f>
        <v>0</v>
      </c>
      <c r="U243" s="217">
        <f>IF(AND(COUNTRY_INFO!J243&gt;1,COUNTRY_INFO!J243&lt;4), IF(T243/COUNTRY_INFO!E243*100&lt;&gt;0, IF(T243/COUNTRY_INFO!E243*100&gt;100,100,T243/COUNTRY_INFO!E243*100), "-"),0)</f>
        <v>0</v>
      </c>
      <c r="V243" s="11">
        <f>IF(AND(COUNTRY_INFO!J243&gt;1,COUNTRY_INFO!J243&lt;4),IF(COUNTRY_INFO!F243&gt;MAX('MDA1'!K243,'MDA2'!K243,'T1'!M243,MAX(T3_R1!L243,T3_R2!L243)),MAX('MDA1'!K243,'MDA2'!K243,'T1'!M243,MAX(T3_R1!L243,T3_R2!L243)),COUNTRY_INFO!F243),0)</f>
        <v>0</v>
      </c>
      <c r="W243" s="217">
        <f>IF(AND(COUNTRY_INFO!J243&gt;1,COUNTRY_INFO!J243&lt;4), IF(V243/COUNTRY_INFO!F243*100&lt;&gt;0, IF(V243/COUNTRY_INFO!F243*100&gt;100,100,V243/COUNTRY_INFO!F243*100), "-"),0)</f>
        <v>0</v>
      </c>
      <c r="X243" s="11">
        <f t="shared" si="26"/>
        <v>0</v>
      </c>
      <c r="Y243" s="73">
        <f>IF(AND(COUNTRY_INFO!J243&gt;1,COUNTRY_INFO!J243&lt;4), IF(S243/P243*100&lt;&gt;0, IF(X243/P243*100&gt;100,100,X243/P243*100), "-"),0)</f>
        <v>0</v>
      </c>
      <c r="Z243" s="67">
        <f>COUNTRY_INFO!O243</f>
        <v>7588.6</v>
      </c>
      <c r="AA243" s="61"/>
      <c r="AB243" s="61"/>
      <c r="AC243" s="11">
        <f>MAX('T1'!L243,'T2'!J243)+MAX('T1'!M243,'T2'!K243)+MAX('T1'!N243,'T2'!L243)</f>
        <v>6357</v>
      </c>
      <c r="AD243" s="11">
        <f>IF(COUNTRY_INFO!K243=1,IF(COUNTRY_INFO!F243*0.33&gt;MAX('T1'!M243,'T2'!K243),MAX('T1'!M243,'T2'!K243),COUNTRY_INFO!F243*0.33),IF(COUNTRY_INFO!K243=2,IF(COUNTRY_INFO!F243*0.5&gt;MAX('T1'!M243,'T2'!K243),MAX('T1'!M243,'T2'!K243),COUNTRY_INFO!F243*0.5),IF(COUNTRY_INFO!K243=3,IF(COUNTRY_INFO!F243&gt;MAX('T1'!M243,'T2'!K243),MAX('T1'!M243,'T2'!K243),COUNTRY_INFO!F243),0)))</f>
        <v>3640</v>
      </c>
      <c r="AE243" s="217">
        <f>IF(AND(COUNTRY_INFO!K243&gt;0,COUNTRY_INFO!K243&lt;4),IF(Z243&gt;0,IF(COUNTRY_INFO!K243=1, AD243/(COUNTRY_INFO!F243*0.33)*100, IF(COUNTRY_INFO!K243=2, AD243/(COUNTRY_INFO!F243*0.5)*100, IF(COUNTRY_INFO!K243=3, AD243/COUNTRY_INFO!F243*100))),"-"),0)</f>
        <v>100</v>
      </c>
      <c r="AF243" s="11">
        <f>IF(COUNTRY_INFO!K243=2,IF(COUNTRY_INFO!G243*0.2&gt;MAX('T1'!N243,'T2'!L243),MAX('T1'!N243,'T2'!L243),COUNTRY_INFO!G243*0.2),IF(COUNTRY_INFO!K243=3,IF(COUNTRY_INFO!G243&gt;MAX('T1'!N243,'T2'!L243),MAX('T1'!N243,'T2'!L243),COUNTRY_INFO!G243),0))</f>
        <v>0</v>
      </c>
      <c r="AG243" s="217">
        <f>IF(AND(COUNTRY_INFO!K243&gt;0,COUNTRY_INFO!K243&lt;4),IF(Z243&gt;0,IF(COUNTRY_INFO!K243=1, 0, IF(COUNTRY_INFO!K243=2, AF243/(COUNTRY_INFO!G243*0.2)*100, IF(COUNTRY_INFO!K243=3, AF243/COUNTRY_INFO!G243*100))),"-"),0)</f>
        <v>0</v>
      </c>
      <c r="AH243" s="11">
        <f t="shared" si="27"/>
        <v>3640</v>
      </c>
      <c r="AI243" s="73">
        <f>IF(AND(COUNTRY_INFO!K243&gt;0,COUNTRY_INFO!K243&lt;4), IF(AC243/Z243*100&lt;&gt;0, IF(AH243/Z243*100&gt;100,100,AH243/Z243*100), "-"),0)</f>
        <v>47.966686872413881</v>
      </c>
      <c r="AJ243" s="261"/>
      <c r="AK243" s="260">
        <f>IF(AND(D243&lt;&gt;0, D243&lt;&gt;"Unknown",D243&lt;&gt;"Stopped",D243&lt;&gt;"Not required"),D243/COUNTRY_INFO!D243, 0)</f>
        <v>0</v>
      </c>
      <c r="AL243" s="260">
        <f>IF(AND(J243&lt;&gt;0,J243&lt;&gt;"Unknown",J243&lt;&gt;"Stopped",J243&lt;&gt;"Not required"),J243/COUNTRY_INFO!D243, 0)</f>
        <v>0</v>
      </c>
      <c r="AM243" s="260">
        <f>IF(AND(P243&lt;&gt;0,P243&lt;&gt;"Unknown",P243&lt;&gt;"Not required"),P243/(COUNTRY_INFO!E243+COUNTRY_INFO!F243), 0)</f>
        <v>0</v>
      </c>
      <c r="AN243" s="260">
        <f>IF(AND(Z243&lt;&gt;0,Z243&lt;&gt;"Unknown",Z243&lt;&gt;"Not required"),IF(COUNTRY_INFO!K243=1,1,IF(COUNTRY_INFO!K243=2,0.5*COUNTRY_INFO!F243/(0.5*COUNTRY_INFO!F243+0.2*COUNTRY_INFO!G243),IF(COUNTRY_INFO!K243=3,COUNTRY_INFO!F243/(COUNTRY_INFO!F243+COUNTRY_INFO!G243)))),0)</f>
        <v>0.47966686872413883</v>
      </c>
      <c r="AO243" s="260">
        <f>IF(AND(Z243&lt;&gt;0,Z243&lt;&gt;"Unknown",Z243&lt;&gt;"Not required"),IF(COUNTRY_INFO!K243=1,0,IF(COUNTRY_INFO!K243=2,0.2*COUNTRY_INFO!G243/(0.5*COUNTRY_INFO!F243+0.2*COUNTRY_INFO!G243),IF(COUNTRY_INFO!K243=3,COUNTRY_INFO!G243/(COUNTRY_INFO!F243+COUNTRY_INFO!G243)))),0)</f>
        <v>0.52033313127586123</v>
      </c>
      <c r="AP243" s="259">
        <f>MAX(COUNTRY_INFO!D243*AK243*PROFILE!$G$7,COUNTRY_INFO!D243*AL243*PROFILE!$G$7)</f>
        <v>0</v>
      </c>
      <c r="AQ243" s="259">
        <f>MAX(COUNTRY_INFO!D243*AK243*PROFILE!$G$8,COUNTRY_INFO!D243*AL243*PROFILE!$G$8,COUNTRY_INFO!D243*AM243*PROFILE!$G$8)</f>
        <v>0</v>
      </c>
      <c r="AR243" s="259">
        <f>MAX(COUNTRY_INFO!D243*AK243*PROFILE!$G$9,COUNTRY_INFO!D243*AL243*PROFILE!$G$9,COUNTRY_INFO!D243*AM243*PROFILE!$G$9,IF(AND(DISTRICT!Z243&lt;&gt;"Unknown",Z243&lt;&gt;"Not required"),COUNTRY_INFO!O243*DISTRICT!AN243,0))</f>
        <v>3640</v>
      </c>
      <c r="AS243" s="259">
        <f>MAX(COUNTRY_INFO!D243*AK243*PROFILE!$G$10,COUNTRY_INFO!D243*AL243*PROFILE!$G$10,IF(AND(DISTRICT!Z243&lt;&gt;"Unknown",Z243&lt;&gt;"Not required"),COUNTRY_INFO!O243*DISTRICT!AO243,0))</f>
        <v>3948.6000000000008</v>
      </c>
      <c r="AT243" s="259">
        <f t="shared" si="28"/>
        <v>7588.6</v>
      </c>
      <c r="AU243" s="258" t="str">
        <f t="shared" si="23"/>
        <v>Y</v>
      </c>
      <c r="AV243" s="259">
        <f>MAX('MDA2'!J243,'T1'!L243,'T2'!J243,T3_R1!K243,T3_R2!K243)</f>
        <v>0</v>
      </c>
      <c r="AW243" s="259">
        <f>MAX('MDA1'!K243,'MDA2'!K243,'MDA3'!I243,'MDA3'!L243,'T1'!M243,'T2'!K243,T3_R1!L243,T3_R2!L243)</f>
        <v>6357</v>
      </c>
      <c r="AX243" s="259">
        <f>MAX('MDA1'!L243,'MDA2'!L243,'MDA3'!J243,'MDA3'!M243,'T1'!N243,'T2'!L243,T3_R1!M243,T3_R2!M243)</f>
        <v>0</v>
      </c>
      <c r="AY243" s="259">
        <f t="shared" si="29"/>
        <v>6357</v>
      </c>
      <c r="AZ243" s="259">
        <f>MAX('MDA2'!J243,T243)</f>
        <v>0</v>
      </c>
      <c r="BA243" s="259">
        <f>MAX('MDA1'!K243,'MDA2'!K243,'MDA3'!I243,'MDA3'!L243,V243,AD243)</f>
        <v>3640</v>
      </c>
      <c r="BB243" s="259">
        <f>MAX('MDA1'!L243,'MDA2'!L243,'MDA3'!J243,'MDA3'!M243,AF243)</f>
        <v>0</v>
      </c>
      <c r="BC243" s="259">
        <f t="shared" si="24"/>
        <v>3640</v>
      </c>
      <c r="BD243" s="260">
        <f t="shared" si="25"/>
        <v>47.966686872413881</v>
      </c>
    </row>
    <row r="244" spans="1:56" x14ac:dyDescent="0.2">
      <c r="A244" s="10" t="str">
        <f>IF(COUNTRY_INFO!A244=0," ",COUNTRY_INFO!A244)</f>
        <v>Ethiopia</v>
      </c>
      <c r="B244" s="10" t="str">
        <f>IF(COUNTRY_INFO!B244=0," ",COUNTRY_INFO!B244)</f>
        <v>Dire DawaSabian</v>
      </c>
      <c r="C244" s="87" t="str">
        <f>IF(COUNTRY_INFO!C244=0," ",COUNTRY_INFO!C244)</f>
        <v>Sabian</v>
      </c>
      <c r="D244" s="67">
        <f>COUNTRY_INFO!L244</f>
        <v>0</v>
      </c>
      <c r="E244" s="61"/>
      <c r="F244" s="61"/>
      <c r="G244" s="11">
        <f>MAX('MDA1'!M244,'MDA2'!M244)</f>
        <v>0</v>
      </c>
      <c r="H244" s="11">
        <f>IF(AND(COUNTRY_INFO!H244&gt;0,COUNTRY_INFO!H244&lt;4),IF(D244&gt;MAX('MDA1'!M244,'MDA2'!M244),MAX('MDA1'!M244,'MDA2'!M244),D244),0)</f>
        <v>0</v>
      </c>
      <c r="I244" s="73">
        <f>IF(AND(COUNTRY_INFO!H244&gt;0,COUNTRY_INFO!H244&lt;4), IF(G244/D244*100&lt;&gt;0, IF(G244/D244*100&gt;100,100,G244/D244*100), "-"),0)</f>
        <v>0</v>
      </c>
      <c r="J244" s="67" t="str">
        <f>COUNTRY_INFO!M244</f>
        <v>Unknown</v>
      </c>
      <c r="K244" s="61"/>
      <c r="L244" s="61"/>
      <c r="M244" s="11">
        <f>MAX('MDA1'!M244,MAX('MDA3'!I244,'MDA3'!L244)+MAX('MDA3'!J244,'MDA3'!M244))</f>
        <v>0</v>
      </c>
      <c r="N244" s="11">
        <f>IF(AND(COUNTRY_INFO!I244&gt;0,COUNTRY_INFO!I244&lt;4),IF(J244&gt;MAX('MDA1'!M244,MAX('MDA3'!I244,'MDA3'!L244)+MAX('MDA3'!J244,'MDA3'!M244)),MAX('MDA1'!M244,MAX('MDA3'!I244,'MDA3'!L244)+MAX('MDA3'!J244,'MDA3'!M244)),J244),0)</f>
        <v>0</v>
      </c>
      <c r="O244" s="73">
        <f>IF(AND(COUNTRY_INFO!I244&gt;0,COUNTRY_INFO!I244&lt;4), IF(M244/J244*100&lt;&gt;0, IF(M244/J244*100&gt;100,100,M244/J244*100), "-"),0)</f>
        <v>0</v>
      </c>
      <c r="P244" s="67">
        <f>COUNTRY_INFO!N244</f>
        <v>0</v>
      </c>
      <c r="Q244" s="61"/>
      <c r="R244" s="61"/>
      <c r="S244" s="11">
        <f>SUM(MAX('MDA2'!J244, 'T1'!L244, MAX(T3_R1!K244, T3_R2!K244)), MAX('MDA1'!K244, 'MDA2'!K244, 'T1'!M244, MAX(T3_R1!L244, T3_R2!L244)), MAX('MDA1'!L244, 'MDA2'!L244, 'T1'!N244, MAX(T3_R1!M244, T3_R2!M244)))</f>
        <v>0</v>
      </c>
      <c r="T244" s="11">
        <f>IF(AND(COUNTRY_INFO!J244&gt;1,COUNTRY_INFO!J244&lt;4),IF(COUNTRY_INFO!E244&gt;MAX('MDA2'!J244,'T1'!L244,MAX(T3_R1!K244,T3_R2!K244)),MAX('MDA2'!J244,'T1'!L244,MAX(T3_R1!K244,T3_R2!K244)),COUNTRY_INFO!E244),0)</f>
        <v>0</v>
      </c>
      <c r="U244" s="217">
        <f>IF(AND(COUNTRY_INFO!J244&gt;1,COUNTRY_INFO!J244&lt;4), IF(T244/COUNTRY_INFO!E244*100&lt;&gt;0, IF(T244/COUNTRY_INFO!E244*100&gt;100,100,T244/COUNTRY_INFO!E244*100), "-"),0)</f>
        <v>0</v>
      </c>
      <c r="V244" s="11">
        <f>IF(AND(COUNTRY_INFO!J244&gt;1,COUNTRY_INFO!J244&lt;4),IF(COUNTRY_INFO!F244&gt;MAX('MDA1'!K244,'MDA2'!K244,'T1'!M244,MAX(T3_R1!L244,T3_R2!L244)),MAX('MDA1'!K244,'MDA2'!K244,'T1'!M244,MAX(T3_R1!L244,T3_R2!L244)),COUNTRY_INFO!F244),0)</f>
        <v>0</v>
      </c>
      <c r="W244" s="217">
        <f>IF(AND(COUNTRY_INFO!J244&gt;1,COUNTRY_INFO!J244&lt;4), IF(V244/COUNTRY_INFO!F244*100&lt;&gt;0, IF(V244/COUNTRY_INFO!F244*100&gt;100,100,V244/COUNTRY_INFO!F244*100), "-"),0)</f>
        <v>0</v>
      </c>
      <c r="X244" s="11">
        <f t="shared" si="26"/>
        <v>0</v>
      </c>
      <c r="Y244" s="73">
        <f>IF(AND(COUNTRY_INFO!J244&gt;1,COUNTRY_INFO!J244&lt;4), IF(S244/P244*100&lt;&gt;0, IF(X244/P244*100&gt;100,100,X244/P244*100), "-"),0)</f>
        <v>0</v>
      </c>
      <c r="Z244" s="67">
        <f>COUNTRY_INFO!O244</f>
        <v>16494.400000000001</v>
      </c>
      <c r="AA244" s="61"/>
      <c r="AB244" s="61"/>
      <c r="AC244" s="11">
        <f>MAX('T1'!L244,'T2'!J244)+MAX('T1'!M244,'T2'!K244)+MAX('T1'!N244,'T2'!L244)</f>
        <v>14678</v>
      </c>
      <c r="AD244" s="11">
        <f>IF(COUNTRY_INFO!K244=1,IF(COUNTRY_INFO!F244*0.33&gt;MAX('T1'!M244,'T2'!K244),MAX('T1'!M244,'T2'!K244),COUNTRY_INFO!F244*0.33),IF(COUNTRY_INFO!K244=2,IF(COUNTRY_INFO!F244*0.5&gt;MAX('T1'!M244,'T2'!K244),MAX('T1'!M244,'T2'!K244),COUNTRY_INFO!F244*0.5),IF(COUNTRY_INFO!K244=3,IF(COUNTRY_INFO!F244&gt;MAX('T1'!M244,'T2'!K244),MAX('T1'!M244,'T2'!K244),COUNTRY_INFO!F244),0)))</f>
        <v>7912</v>
      </c>
      <c r="AE244" s="217">
        <f>IF(AND(COUNTRY_INFO!K244&gt;0,COUNTRY_INFO!K244&lt;4),IF(Z244&gt;0,IF(COUNTRY_INFO!K244=1, AD244/(COUNTRY_INFO!F244*0.33)*100, IF(COUNTRY_INFO!K244=2, AD244/(COUNTRY_INFO!F244*0.5)*100, IF(COUNTRY_INFO!K244=3, AD244/COUNTRY_INFO!F244*100))),"-"),0)</f>
        <v>100</v>
      </c>
      <c r="AF244" s="11">
        <f>IF(COUNTRY_INFO!K244=2,IF(COUNTRY_INFO!G244*0.2&gt;MAX('T1'!N244,'T2'!L244),MAX('T1'!N244,'T2'!L244),COUNTRY_INFO!G244*0.2),IF(COUNTRY_INFO!K244=3,IF(COUNTRY_INFO!G244&gt;MAX('T1'!N244,'T2'!L244),MAX('T1'!N244,'T2'!L244),COUNTRY_INFO!G244),0))</f>
        <v>0</v>
      </c>
      <c r="AG244" s="217">
        <f>IF(AND(COUNTRY_INFO!K244&gt;0,COUNTRY_INFO!K244&lt;4),IF(Z244&gt;0,IF(COUNTRY_INFO!K244=1, 0, IF(COUNTRY_INFO!K244=2, AF244/(COUNTRY_INFO!G244*0.2)*100, IF(COUNTRY_INFO!K244=3, AF244/COUNTRY_INFO!G244*100))),"-"),0)</f>
        <v>0</v>
      </c>
      <c r="AH244" s="11">
        <f t="shared" si="27"/>
        <v>7912</v>
      </c>
      <c r="AI244" s="73">
        <f>IF(AND(COUNTRY_INFO!K244&gt;0,COUNTRY_INFO!K244&lt;4), IF(AC244/Z244*100&lt;&gt;0, IF(AH244/Z244*100&gt;100,100,AH244/Z244*100), "-"),0)</f>
        <v>47.967795130468517</v>
      </c>
      <c r="AJ244" s="261"/>
      <c r="AK244" s="260">
        <f>IF(AND(D244&lt;&gt;0, D244&lt;&gt;"Unknown",D244&lt;&gt;"Stopped",D244&lt;&gt;"Not required"),D244/COUNTRY_INFO!D244, 0)</f>
        <v>0</v>
      </c>
      <c r="AL244" s="260">
        <f>IF(AND(J244&lt;&gt;0,J244&lt;&gt;"Unknown",J244&lt;&gt;"Stopped",J244&lt;&gt;"Not required"),J244/COUNTRY_INFO!D244, 0)</f>
        <v>0</v>
      </c>
      <c r="AM244" s="260">
        <f>IF(AND(P244&lt;&gt;0,P244&lt;&gt;"Unknown",P244&lt;&gt;"Not required"),P244/(COUNTRY_INFO!E244+COUNTRY_INFO!F244), 0)</f>
        <v>0</v>
      </c>
      <c r="AN244" s="260">
        <f>IF(AND(Z244&lt;&gt;0,Z244&lt;&gt;"Unknown",Z244&lt;&gt;"Not required"),IF(COUNTRY_INFO!K244=1,1,IF(COUNTRY_INFO!K244=2,0.5*COUNTRY_INFO!F244/(0.5*COUNTRY_INFO!F244+0.2*COUNTRY_INFO!G244),IF(COUNTRY_INFO!K244=3,COUNTRY_INFO!F244/(COUNTRY_INFO!F244+COUNTRY_INFO!G244)))),0)</f>
        <v>0.47967795130468516</v>
      </c>
      <c r="AO244" s="260">
        <f>IF(AND(Z244&lt;&gt;0,Z244&lt;&gt;"Unknown",Z244&lt;&gt;"Not required"),IF(COUNTRY_INFO!K244=1,0,IF(COUNTRY_INFO!K244=2,0.2*COUNTRY_INFO!G244/(0.5*COUNTRY_INFO!F244+0.2*COUNTRY_INFO!G244),IF(COUNTRY_INFO!K244=3,COUNTRY_INFO!G244/(COUNTRY_INFO!F244+COUNTRY_INFO!G244)))),0)</f>
        <v>0.52032204869531473</v>
      </c>
      <c r="AP244" s="259">
        <f>MAX(COUNTRY_INFO!D244*AK244*PROFILE!$G$7,COUNTRY_INFO!D244*AL244*PROFILE!$G$7)</f>
        <v>0</v>
      </c>
      <c r="AQ244" s="259">
        <f>MAX(COUNTRY_INFO!D244*AK244*PROFILE!$G$8,COUNTRY_INFO!D244*AL244*PROFILE!$G$8,COUNTRY_INFO!D244*AM244*PROFILE!$G$8)</f>
        <v>0</v>
      </c>
      <c r="AR244" s="259">
        <f>MAX(COUNTRY_INFO!D244*AK244*PROFILE!$G$9,COUNTRY_INFO!D244*AL244*PROFILE!$G$9,COUNTRY_INFO!D244*AM244*PROFILE!$G$9,IF(AND(DISTRICT!Z244&lt;&gt;"Unknown",Z244&lt;&gt;"Not required"),COUNTRY_INFO!O244*DISTRICT!AN244,0))</f>
        <v>7912</v>
      </c>
      <c r="AS244" s="259">
        <f>MAX(COUNTRY_INFO!D244*AK244*PROFILE!$G$10,COUNTRY_INFO!D244*AL244*PROFILE!$G$10,IF(AND(DISTRICT!Z244&lt;&gt;"Unknown",Z244&lt;&gt;"Not required"),COUNTRY_INFO!O244*DISTRICT!AO244,0))</f>
        <v>8582.4</v>
      </c>
      <c r="AT244" s="259">
        <f t="shared" si="28"/>
        <v>16494.400000000001</v>
      </c>
      <c r="AU244" s="258" t="str">
        <f t="shared" si="23"/>
        <v>Y</v>
      </c>
      <c r="AV244" s="259">
        <f>MAX('MDA2'!J244,'T1'!L244,'T2'!J244,T3_R1!K244,T3_R2!K244)</f>
        <v>0</v>
      </c>
      <c r="AW244" s="259">
        <f>MAX('MDA1'!K244,'MDA2'!K244,'MDA3'!I244,'MDA3'!L244,'T1'!M244,'T2'!K244,T3_R1!L244,T3_R2!L244)</f>
        <v>14678</v>
      </c>
      <c r="AX244" s="259">
        <f>MAX('MDA1'!L244,'MDA2'!L244,'MDA3'!J244,'MDA3'!M244,'T1'!N244,'T2'!L244,T3_R1!M244,T3_R2!M244)</f>
        <v>0</v>
      </c>
      <c r="AY244" s="259">
        <f t="shared" si="29"/>
        <v>14678</v>
      </c>
      <c r="AZ244" s="259">
        <f>MAX('MDA2'!J244,T244)</f>
        <v>0</v>
      </c>
      <c r="BA244" s="259">
        <f>MAX('MDA1'!K244,'MDA2'!K244,'MDA3'!I244,'MDA3'!L244,V244,AD244)</f>
        <v>7912</v>
      </c>
      <c r="BB244" s="259">
        <f>MAX('MDA1'!L244,'MDA2'!L244,'MDA3'!J244,'MDA3'!M244,AF244)</f>
        <v>0</v>
      </c>
      <c r="BC244" s="259">
        <f t="shared" si="24"/>
        <v>7912</v>
      </c>
      <c r="BD244" s="260">
        <f t="shared" si="25"/>
        <v>47.967795130468517</v>
      </c>
    </row>
    <row r="245" spans="1:56" x14ac:dyDescent="0.2">
      <c r="A245" s="10" t="str">
        <f>IF(COUNTRY_INFO!A245=0," ",COUNTRY_INFO!A245)</f>
        <v>Ethiopia</v>
      </c>
      <c r="B245" s="10" t="str">
        <f>IF(COUNTRY_INFO!B245=0," ",COUNTRY_INFO!B245)</f>
        <v>Dire DawaWahil</v>
      </c>
      <c r="C245" s="87" t="str">
        <f>IF(COUNTRY_INFO!C245=0," ",COUNTRY_INFO!C245)</f>
        <v>Wahil</v>
      </c>
      <c r="D245" s="67">
        <f>COUNTRY_INFO!L245</f>
        <v>0</v>
      </c>
      <c r="E245" s="61"/>
      <c r="F245" s="61"/>
      <c r="G245" s="11">
        <f>MAX('MDA1'!M245,'MDA2'!M245)</f>
        <v>0</v>
      </c>
      <c r="H245" s="11">
        <f>IF(AND(COUNTRY_INFO!H245&gt;0,COUNTRY_INFO!H245&lt;4),IF(D245&gt;MAX('MDA1'!M245,'MDA2'!M245),MAX('MDA1'!M245,'MDA2'!M245),D245),0)</f>
        <v>0</v>
      </c>
      <c r="I245" s="73">
        <f>IF(AND(COUNTRY_INFO!H245&gt;0,COUNTRY_INFO!H245&lt;4), IF(G245/D245*100&lt;&gt;0, IF(G245/D245*100&gt;100,100,G245/D245*100), "-"),0)</f>
        <v>0</v>
      </c>
      <c r="J245" s="67" t="str">
        <f>COUNTRY_INFO!M245</f>
        <v>Unknown</v>
      </c>
      <c r="K245" s="61"/>
      <c r="L245" s="61"/>
      <c r="M245" s="11">
        <f>MAX('MDA1'!M245,MAX('MDA3'!I245,'MDA3'!L245)+MAX('MDA3'!J245,'MDA3'!M245))</f>
        <v>0</v>
      </c>
      <c r="N245" s="11">
        <f>IF(AND(COUNTRY_INFO!I245&gt;0,COUNTRY_INFO!I245&lt;4),IF(J245&gt;MAX('MDA1'!M245,MAX('MDA3'!I245,'MDA3'!L245)+MAX('MDA3'!J245,'MDA3'!M245)),MAX('MDA1'!M245,MAX('MDA3'!I245,'MDA3'!L245)+MAX('MDA3'!J245,'MDA3'!M245)),J245),0)</f>
        <v>0</v>
      </c>
      <c r="O245" s="73">
        <f>IF(AND(COUNTRY_INFO!I245&gt;0,COUNTRY_INFO!I245&lt;4), IF(M245/J245*100&lt;&gt;0, IF(M245/J245*100&gt;100,100,M245/J245*100), "-"),0)</f>
        <v>0</v>
      </c>
      <c r="P245" s="67">
        <f>COUNTRY_INFO!N245</f>
        <v>0</v>
      </c>
      <c r="Q245" s="61"/>
      <c r="R245" s="61"/>
      <c r="S245" s="11">
        <f>SUM(MAX('MDA2'!J245, 'T1'!L245, MAX(T3_R1!K245, T3_R2!K245)), MAX('MDA1'!K245, 'MDA2'!K245, 'T1'!M245, MAX(T3_R1!L245, T3_R2!L245)), MAX('MDA1'!L245, 'MDA2'!L245, 'T1'!N245, MAX(T3_R1!M245, T3_R2!M245)))</f>
        <v>0</v>
      </c>
      <c r="T245" s="11">
        <f>IF(AND(COUNTRY_INFO!J245&gt;1,COUNTRY_INFO!J245&lt;4),IF(COUNTRY_INFO!E245&gt;MAX('MDA2'!J245,'T1'!L245,MAX(T3_R1!K245,T3_R2!K245)),MAX('MDA2'!J245,'T1'!L245,MAX(T3_R1!K245,T3_R2!K245)),COUNTRY_INFO!E245),0)</f>
        <v>0</v>
      </c>
      <c r="U245" s="217">
        <f>IF(AND(COUNTRY_INFO!J245&gt;1,COUNTRY_INFO!J245&lt;4), IF(T245/COUNTRY_INFO!E245*100&lt;&gt;0, IF(T245/COUNTRY_INFO!E245*100&gt;100,100,T245/COUNTRY_INFO!E245*100), "-"),0)</f>
        <v>0</v>
      </c>
      <c r="V245" s="11">
        <f>IF(AND(COUNTRY_INFO!J245&gt;1,COUNTRY_INFO!J245&lt;4),IF(COUNTRY_INFO!F245&gt;MAX('MDA1'!K245,'MDA2'!K245,'T1'!M245,MAX(T3_R1!L245,T3_R2!L245)),MAX('MDA1'!K245,'MDA2'!K245,'T1'!M245,MAX(T3_R1!L245,T3_R2!L245)),COUNTRY_INFO!F245),0)</f>
        <v>0</v>
      </c>
      <c r="W245" s="217">
        <f>IF(AND(COUNTRY_INFO!J245&gt;1,COUNTRY_INFO!J245&lt;4), IF(V245/COUNTRY_INFO!F245*100&lt;&gt;0, IF(V245/COUNTRY_INFO!F245*100&gt;100,100,V245/COUNTRY_INFO!F245*100), "-"),0)</f>
        <v>0</v>
      </c>
      <c r="X245" s="11">
        <f t="shared" si="26"/>
        <v>0</v>
      </c>
      <c r="Y245" s="73">
        <f>IF(AND(COUNTRY_INFO!J245&gt;1,COUNTRY_INFO!J245&lt;4), IF(S245/P245*100&lt;&gt;0, IF(X245/P245*100&gt;100,100,X245/P245*100), "-"),0)</f>
        <v>0</v>
      </c>
      <c r="Z245" s="67">
        <f>COUNTRY_INFO!O245</f>
        <v>6815</v>
      </c>
      <c r="AA245" s="61"/>
      <c r="AB245" s="61"/>
      <c r="AC245" s="11">
        <f>MAX('T1'!L245,'T2'!J245)+MAX('T1'!M245,'T2'!K245)+MAX('T1'!N245,'T2'!L245)</f>
        <v>6013</v>
      </c>
      <c r="AD245" s="11">
        <f>IF(COUNTRY_INFO!K245=1,IF(COUNTRY_INFO!F245*0.33&gt;MAX('T1'!M245,'T2'!K245),MAX('T1'!M245,'T2'!K245),COUNTRY_INFO!F245*0.33),IF(COUNTRY_INFO!K245=2,IF(COUNTRY_INFO!F245*0.5&gt;MAX('T1'!M245,'T2'!K245),MAX('T1'!M245,'T2'!K245),COUNTRY_INFO!F245*0.5),IF(COUNTRY_INFO!K245=3,IF(COUNTRY_INFO!F245&gt;MAX('T1'!M245,'T2'!K245),MAX('T1'!M245,'T2'!K245),COUNTRY_INFO!F245),0)))</f>
        <v>3269</v>
      </c>
      <c r="AE245" s="217">
        <f>IF(AND(COUNTRY_INFO!K245&gt;0,COUNTRY_INFO!K245&lt;4),IF(Z245&gt;0,IF(COUNTRY_INFO!K245=1, AD245/(COUNTRY_INFO!F245*0.33)*100, IF(COUNTRY_INFO!K245=2, AD245/(COUNTRY_INFO!F245*0.5)*100, IF(COUNTRY_INFO!K245=3, AD245/COUNTRY_INFO!F245*100))),"-"),0)</f>
        <v>100</v>
      </c>
      <c r="AF245" s="11">
        <f>IF(COUNTRY_INFO!K245=2,IF(COUNTRY_INFO!G245*0.2&gt;MAX('T1'!N245,'T2'!L245),MAX('T1'!N245,'T2'!L245),COUNTRY_INFO!G245*0.2),IF(COUNTRY_INFO!K245=3,IF(COUNTRY_INFO!G245&gt;MAX('T1'!N245,'T2'!L245),MAX('T1'!N245,'T2'!L245),COUNTRY_INFO!G245),0))</f>
        <v>0</v>
      </c>
      <c r="AG245" s="217">
        <f>IF(AND(COUNTRY_INFO!K245&gt;0,COUNTRY_INFO!K245&lt;4),IF(Z245&gt;0,IF(COUNTRY_INFO!K245=1, 0, IF(COUNTRY_INFO!K245=2, AF245/(COUNTRY_INFO!G245*0.2)*100, IF(COUNTRY_INFO!K245=3, AF245/COUNTRY_INFO!G245*100))),"-"),0)</f>
        <v>0</v>
      </c>
      <c r="AH245" s="11">
        <f t="shared" si="27"/>
        <v>3269</v>
      </c>
      <c r="AI245" s="73">
        <f>IF(AND(COUNTRY_INFO!K245&gt;0,COUNTRY_INFO!K245&lt;4), IF(AC245/Z245*100&lt;&gt;0, IF(AH245/Z245*100&gt;100,100,AH245/Z245*100), "-"),0)</f>
        <v>47.96771826852531</v>
      </c>
      <c r="AJ245" s="261"/>
      <c r="AK245" s="260">
        <f>IF(AND(D245&lt;&gt;0, D245&lt;&gt;"Unknown",D245&lt;&gt;"Stopped",D245&lt;&gt;"Not required"),D245/COUNTRY_INFO!D245, 0)</f>
        <v>0</v>
      </c>
      <c r="AL245" s="260">
        <f>IF(AND(J245&lt;&gt;0,J245&lt;&gt;"Unknown",J245&lt;&gt;"Stopped",J245&lt;&gt;"Not required"),J245/COUNTRY_INFO!D245, 0)</f>
        <v>0</v>
      </c>
      <c r="AM245" s="260">
        <f>IF(AND(P245&lt;&gt;0,P245&lt;&gt;"Unknown",P245&lt;&gt;"Not required"),P245/(COUNTRY_INFO!E245+COUNTRY_INFO!F245), 0)</f>
        <v>0</v>
      </c>
      <c r="AN245" s="260">
        <f>IF(AND(Z245&lt;&gt;0,Z245&lt;&gt;"Unknown",Z245&lt;&gt;"Not required"),IF(COUNTRY_INFO!K245=1,1,IF(COUNTRY_INFO!K245=2,0.5*COUNTRY_INFO!F245/(0.5*COUNTRY_INFO!F245+0.2*COUNTRY_INFO!G245),IF(COUNTRY_INFO!K245=3,COUNTRY_INFO!F245/(COUNTRY_INFO!F245+COUNTRY_INFO!G245)))),0)</f>
        <v>0.47967718268525311</v>
      </c>
      <c r="AO245" s="260">
        <f>IF(AND(Z245&lt;&gt;0,Z245&lt;&gt;"Unknown",Z245&lt;&gt;"Not required"),IF(COUNTRY_INFO!K245=1,0,IF(COUNTRY_INFO!K245=2,0.2*COUNTRY_INFO!G245/(0.5*COUNTRY_INFO!F245+0.2*COUNTRY_INFO!G245),IF(COUNTRY_INFO!K245=3,COUNTRY_INFO!G245/(COUNTRY_INFO!F245+COUNTRY_INFO!G245)))),0)</f>
        <v>0.52032281731474683</v>
      </c>
      <c r="AP245" s="259">
        <f>MAX(COUNTRY_INFO!D245*AK245*PROFILE!$G$7,COUNTRY_INFO!D245*AL245*PROFILE!$G$7)</f>
        <v>0</v>
      </c>
      <c r="AQ245" s="259">
        <f>MAX(COUNTRY_INFO!D245*AK245*PROFILE!$G$8,COUNTRY_INFO!D245*AL245*PROFILE!$G$8,COUNTRY_INFO!D245*AM245*PROFILE!$G$8)</f>
        <v>0</v>
      </c>
      <c r="AR245" s="259">
        <f>MAX(COUNTRY_INFO!D245*AK245*PROFILE!$G$9,COUNTRY_INFO!D245*AL245*PROFILE!$G$9,COUNTRY_INFO!D245*AM245*PROFILE!$G$9,IF(AND(DISTRICT!Z245&lt;&gt;"Unknown",Z245&lt;&gt;"Not required"),COUNTRY_INFO!O245*DISTRICT!AN245,0))</f>
        <v>3269</v>
      </c>
      <c r="AS245" s="259">
        <f>MAX(COUNTRY_INFO!D245*AK245*PROFILE!$G$10,COUNTRY_INFO!D245*AL245*PROFILE!$G$10,IF(AND(DISTRICT!Z245&lt;&gt;"Unknown",Z245&lt;&gt;"Not required"),COUNTRY_INFO!O245*DISTRICT!AO245,0))</f>
        <v>3545.9999999999995</v>
      </c>
      <c r="AT245" s="259">
        <f t="shared" si="28"/>
        <v>6815</v>
      </c>
      <c r="AU245" s="258" t="str">
        <f t="shared" si="23"/>
        <v>Y</v>
      </c>
      <c r="AV245" s="259">
        <f>MAX('MDA2'!J245,'T1'!L245,'T2'!J245,T3_R1!K245,T3_R2!K245)</f>
        <v>0</v>
      </c>
      <c r="AW245" s="259">
        <f>MAX('MDA1'!K245,'MDA2'!K245,'MDA3'!I245,'MDA3'!L245,'T1'!M245,'T2'!K245,T3_R1!L245,T3_R2!L245)</f>
        <v>6013</v>
      </c>
      <c r="AX245" s="259">
        <f>MAX('MDA1'!L245,'MDA2'!L245,'MDA3'!J245,'MDA3'!M245,'T1'!N245,'T2'!L245,T3_R1!M245,T3_R2!M245)</f>
        <v>0</v>
      </c>
      <c r="AY245" s="259">
        <f t="shared" si="29"/>
        <v>6013</v>
      </c>
      <c r="AZ245" s="259">
        <f>MAX('MDA2'!J245,T245)</f>
        <v>0</v>
      </c>
      <c r="BA245" s="259">
        <f>MAX('MDA1'!K245,'MDA2'!K245,'MDA3'!I245,'MDA3'!L245,V245,AD245)</f>
        <v>3269</v>
      </c>
      <c r="BB245" s="259">
        <f>MAX('MDA1'!L245,'MDA2'!L245,'MDA3'!J245,'MDA3'!M245,AF245)</f>
        <v>0</v>
      </c>
      <c r="BC245" s="259">
        <f t="shared" si="24"/>
        <v>3269</v>
      </c>
      <c r="BD245" s="260">
        <f t="shared" si="25"/>
        <v>47.96771826852531</v>
      </c>
    </row>
    <row r="246" spans="1:56" x14ac:dyDescent="0.2">
      <c r="A246" s="10" t="str">
        <f>IF(COUNTRY_INFO!A246=0," ",COUNTRY_INFO!A246)</f>
        <v>Ethiopia</v>
      </c>
      <c r="B246" s="10" t="str">
        <f>IF(COUNTRY_INFO!B246=0," ",COUNTRY_INFO!B246)</f>
        <v>GambellaAgnua II</v>
      </c>
      <c r="C246" s="87" t="str">
        <f>IF(COUNTRY_INFO!C246=0," ",COUNTRY_INFO!C246)</f>
        <v>Abobo</v>
      </c>
      <c r="D246" s="67">
        <f>COUNTRY_INFO!L246</f>
        <v>23538</v>
      </c>
      <c r="E246" s="61"/>
      <c r="F246" s="61"/>
      <c r="G246" s="11">
        <f>MAX('MDA1'!M246,'MDA2'!M246)</f>
        <v>14817</v>
      </c>
      <c r="H246" s="11">
        <f>IF(AND(COUNTRY_INFO!H246&gt;0,COUNTRY_INFO!H246&lt;4),IF(D246&gt;MAX('MDA1'!M246,'MDA2'!M246),MAX('MDA1'!M246,'MDA2'!M246),D246),0)</f>
        <v>14817</v>
      </c>
      <c r="I246" s="73">
        <f>IF(AND(COUNTRY_INFO!H246&gt;0,COUNTRY_INFO!H246&lt;4), IF(G246/D246*100&lt;&gt;0, IF(G246/D246*100&gt;100,100,G246/D246*100), "-"),0)</f>
        <v>62.949273515166958</v>
      </c>
      <c r="J246" s="67">
        <f>COUNTRY_INFO!M246</f>
        <v>23538</v>
      </c>
      <c r="K246" s="61"/>
      <c r="L246" s="61"/>
      <c r="M246" s="11">
        <f>MAX('MDA1'!M246,MAX('MDA3'!I246,'MDA3'!L246)+MAX('MDA3'!J246,'MDA3'!M246))</f>
        <v>14817</v>
      </c>
      <c r="N246" s="11">
        <f>IF(AND(COUNTRY_INFO!I246&gt;0,COUNTRY_INFO!I246&lt;4),IF(J246&gt;MAX('MDA1'!M246,MAX('MDA3'!I246,'MDA3'!L246)+MAX('MDA3'!J246,'MDA3'!M246)),MAX('MDA1'!M246,MAX('MDA3'!I246,'MDA3'!L246)+MAX('MDA3'!J246,'MDA3'!M246)),J246),0)</f>
        <v>14817</v>
      </c>
      <c r="O246" s="73">
        <f>IF(AND(COUNTRY_INFO!I246&gt;0,COUNTRY_INFO!I246&lt;4), IF(M246/J246*100&lt;&gt;0, IF(M246/J246*100&gt;100,100,M246/J246*100), "-"),0)</f>
        <v>62.949273515166958</v>
      </c>
      <c r="P246" s="67">
        <f>COUNTRY_INFO!N246</f>
        <v>9890</v>
      </c>
      <c r="Q246" s="61"/>
      <c r="R246" s="61"/>
      <c r="S246" s="11">
        <f>SUM(MAX('MDA2'!J246, 'T1'!L246, MAX(T3_R1!K246, T3_R2!K246)), MAX('MDA1'!K246, 'MDA2'!K246, 'T1'!M246, MAX(T3_R1!L246, T3_R2!L246)), MAX('MDA1'!L246, 'MDA2'!L246, 'T1'!N246, MAX(T3_R1!M246, T3_R2!M246)))</f>
        <v>14817</v>
      </c>
      <c r="T246" s="11">
        <f>IF(AND(COUNTRY_INFO!J246&gt;1,COUNTRY_INFO!J246&lt;4),IF(COUNTRY_INFO!E246&gt;MAX('MDA2'!J246,'T1'!L246,MAX(T3_R1!K246,T3_R2!K246)),MAX('MDA2'!J246,'T1'!L246,MAX(T3_R1!K246,T3_R2!K246)),COUNTRY_INFO!E246),0)</f>
        <v>0</v>
      </c>
      <c r="U246" s="217" t="str">
        <f>IF(AND(COUNTRY_INFO!J246&gt;1,COUNTRY_INFO!J246&lt;4), IF(T246/COUNTRY_INFO!E246*100&lt;&gt;0, IF(T246/COUNTRY_INFO!E246*100&gt;100,100,T246/COUNTRY_INFO!E246*100), "-"),0)</f>
        <v>-</v>
      </c>
      <c r="V246" s="11">
        <f>IF(AND(COUNTRY_INFO!J246&gt;1,COUNTRY_INFO!J246&lt;4),IF(COUNTRY_INFO!F246&gt;MAX('MDA1'!K246,'MDA2'!K246,'T1'!M246,MAX(T3_R1!L246,T3_R2!L246)),MAX('MDA1'!K246,'MDA2'!K246,'T1'!M246,MAX(T3_R1!L246,T3_R2!L246)),COUNTRY_INFO!F246),0)</f>
        <v>5334</v>
      </c>
      <c r="W246" s="217">
        <f>IF(AND(COUNTRY_INFO!J246&gt;1,COUNTRY_INFO!J246&lt;4), IF(V246/COUNTRY_INFO!F246*100&lt;&gt;0, IF(V246/COUNTRY_INFO!F246*100&gt;100,100,V246/COUNTRY_INFO!F246*100), "-"),0)</f>
        <v>80.005999700014996</v>
      </c>
      <c r="X246" s="11">
        <f t="shared" si="26"/>
        <v>5334</v>
      </c>
      <c r="Y246" s="73">
        <f>IF(AND(COUNTRY_INFO!J246&gt;1,COUNTRY_INFO!J246&lt;4), IF(S246/P246*100&lt;&gt;0, IF(X246/P246*100&gt;100,100,X246/P246*100), "-"),0)</f>
        <v>53.93326592517694</v>
      </c>
      <c r="Z246" s="67">
        <f>COUNTRY_INFO!O246</f>
        <v>6063.1</v>
      </c>
      <c r="AA246" s="61"/>
      <c r="AB246" s="61"/>
      <c r="AC246" s="11">
        <f>MAX('T1'!L246,'T2'!J246)+MAX('T1'!M246,'T2'!K246)+MAX('T1'!N246,'T2'!L246)</f>
        <v>5240</v>
      </c>
      <c r="AD246" s="11">
        <f>IF(COUNTRY_INFO!K246=1,IF(COUNTRY_INFO!F246*0.33&gt;MAX('T1'!M246,'T2'!K246),MAX('T1'!M246,'T2'!K246),COUNTRY_INFO!F246*0.33),IF(COUNTRY_INFO!K246=2,IF(COUNTRY_INFO!F246*0.5&gt;MAX('T1'!M246,'T2'!K246),MAX('T1'!M246,'T2'!K246),COUNTRY_INFO!F246*0.5),IF(COUNTRY_INFO!K246=3,IF(COUNTRY_INFO!F246&gt;MAX('T1'!M246,'T2'!K246),MAX('T1'!M246,'T2'!K246),COUNTRY_INFO!F246),0)))</f>
        <v>3333.5</v>
      </c>
      <c r="AE246" s="217">
        <f>IF(AND(COUNTRY_INFO!K246&gt;0,COUNTRY_INFO!K246&lt;4),IF(Z246&gt;0,IF(COUNTRY_INFO!K246=1, AD246/(COUNTRY_INFO!F246*0.33)*100, IF(COUNTRY_INFO!K246=2, AD246/(COUNTRY_INFO!F246*0.5)*100, IF(COUNTRY_INFO!K246=3, AD246/COUNTRY_INFO!F246*100))),"-"),0)</f>
        <v>100</v>
      </c>
      <c r="AF246" s="11">
        <f>IF(COUNTRY_INFO!K246=2,IF(COUNTRY_INFO!G246*0.2&gt;MAX('T1'!N246,'T2'!L246),MAX('T1'!N246,'T2'!L246),COUNTRY_INFO!G246*0.2),IF(COUNTRY_INFO!K246=3,IF(COUNTRY_INFO!G246&gt;MAX('T1'!N246,'T2'!L246),MAX('T1'!N246,'T2'!L246),COUNTRY_INFO!G246),0))</f>
        <v>0</v>
      </c>
      <c r="AG246" s="217">
        <f>IF(AND(COUNTRY_INFO!K246&gt;0,COUNTRY_INFO!K246&lt;4),IF(Z246&gt;0,IF(COUNTRY_INFO!K246=1, 0, IF(COUNTRY_INFO!K246=2, AF246/(COUNTRY_INFO!G246*0.2)*100, IF(COUNTRY_INFO!K246=3, AF246/COUNTRY_INFO!G246*100))),"-"),0)</f>
        <v>0</v>
      </c>
      <c r="AH246" s="11">
        <f t="shared" si="27"/>
        <v>3333.5</v>
      </c>
      <c r="AI246" s="73">
        <f>IF(AND(COUNTRY_INFO!K246&gt;0,COUNTRY_INFO!K246&lt;4), IF(AC246/Z246*100&lt;&gt;0, IF(AH246/Z246*100&gt;100,100,AH246/Z246*100), "-"),0)</f>
        <v>54.980125678283386</v>
      </c>
      <c r="AJ246" s="261"/>
      <c r="AK246" s="260">
        <f>IF(AND(D246&lt;&gt;0, D246&lt;&gt;"Unknown",D246&lt;&gt;"Stopped",D246&lt;&gt;"Not required"),D246/COUNTRY_INFO!D246, 0)</f>
        <v>1</v>
      </c>
      <c r="AL246" s="260">
        <f>IF(AND(J246&lt;&gt;0,J246&lt;&gt;"Unknown",J246&lt;&gt;"Stopped",J246&lt;&gt;"Not required"),J246/COUNTRY_INFO!D246, 0)</f>
        <v>1</v>
      </c>
      <c r="AM246" s="260">
        <f>IF(AND(P246&lt;&gt;0,P246&lt;&gt;"Unknown",P246&lt;&gt;"Not required"),P246/(COUNTRY_INFO!E246+COUNTRY_INFO!F246), 0)</f>
        <v>1</v>
      </c>
      <c r="AN246" s="260">
        <f>IF(AND(Z246&lt;&gt;0,Z246&lt;&gt;"Unknown",Z246&lt;&gt;"Not required"),IF(COUNTRY_INFO!K246=1,1,IF(COUNTRY_INFO!K246=2,0.5*COUNTRY_INFO!F246/(0.5*COUNTRY_INFO!F246+0.2*COUNTRY_INFO!G246),IF(COUNTRY_INFO!K246=3,COUNTRY_INFO!F246/(COUNTRY_INFO!F246+COUNTRY_INFO!G246)))),0)</f>
        <v>0.54980125678283387</v>
      </c>
      <c r="AO246" s="260">
        <f>IF(AND(Z246&lt;&gt;0,Z246&lt;&gt;"Unknown",Z246&lt;&gt;"Not required"),IF(COUNTRY_INFO!K246=1,0,IF(COUNTRY_INFO!K246=2,0.2*COUNTRY_INFO!G246/(0.5*COUNTRY_INFO!F246+0.2*COUNTRY_INFO!G246),IF(COUNTRY_INFO!K246=3,COUNTRY_INFO!G246/(COUNTRY_INFO!F246+COUNTRY_INFO!G246)))),0)</f>
        <v>0.45019874321716619</v>
      </c>
      <c r="AP246" s="259">
        <f>MAX(COUNTRY_INFO!D246*AK246*PROFILE!$G$7,COUNTRY_INFO!D246*AL246*PROFILE!$G$7)</f>
        <v>2.4644950114864231E-3</v>
      </c>
      <c r="AQ246" s="259">
        <f>MAX(COUNTRY_INFO!D246*AK246*PROFILE!$G$8,COUNTRY_INFO!D246*AL246*PROFILE!$G$8,COUNTRY_INFO!D246*AM246*PROFILE!$G$8)</f>
        <v>3447.4822595203923</v>
      </c>
      <c r="AR246" s="259">
        <f>MAX(COUNTRY_INFO!D246*AK246*PROFILE!$G$9,COUNTRY_INFO!D246*AL246*PROFILE!$G$9,COUNTRY_INFO!D246*AM246*PROFILE!$G$9,IF(AND(DISTRICT!Z246&lt;&gt;"Unknown",Z246&lt;&gt;"Not required"),COUNTRY_INFO!O246*DISTRICT!AN246,0))</f>
        <v>7159.4127201573147</v>
      </c>
      <c r="AS246" s="259">
        <f>MAX(COUNTRY_INFO!D246*AK246*PROFILE!$G$10,COUNTRY_INFO!D246*AL246*PROFILE!$G$10,IF(AND(DISTRICT!Z246&lt;&gt;"Unknown",Z246&lt;&gt;"Not required"),COUNTRY_INFO!O246*DISTRICT!AO246,0))</f>
        <v>12931.102555827283</v>
      </c>
      <c r="AT246" s="259">
        <f t="shared" si="28"/>
        <v>23538</v>
      </c>
      <c r="AU246" s="258" t="str">
        <f t="shared" si="23"/>
        <v>Y</v>
      </c>
      <c r="AV246" s="259">
        <f>MAX('MDA2'!J246,'T1'!L246,'T2'!J246,T3_R1!K246,T3_R2!K246)</f>
        <v>0</v>
      </c>
      <c r="AW246" s="259">
        <f>MAX('MDA1'!K246,'MDA2'!K246,'MDA3'!I246,'MDA3'!L246,'T1'!M246,'T2'!K246,T3_R1!L246,T3_R2!L246)</f>
        <v>5334</v>
      </c>
      <c r="AX246" s="259">
        <f>MAX('MDA1'!L246,'MDA2'!L246,'MDA3'!J246,'MDA3'!M246,'T1'!N246,'T2'!L246,T3_R1!M246,T3_R2!M246)</f>
        <v>9483</v>
      </c>
      <c r="AY246" s="259">
        <f t="shared" si="29"/>
        <v>14817</v>
      </c>
      <c r="AZ246" s="259">
        <f>MAX('MDA2'!J246,T246)</f>
        <v>0</v>
      </c>
      <c r="BA246" s="259">
        <f>MAX('MDA1'!K246,'MDA2'!K246,'MDA3'!I246,'MDA3'!L246,V246,AD246)</f>
        <v>5334</v>
      </c>
      <c r="BB246" s="259">
        <f>MAX('MDA1'!L246,'MDA2'!L246,'MDA3'!J246,'MDA3'!M246,AF246)</f>
        <v>9483</v>
      </c>
      <c r="BC246" s="259">
        <f t="shared" si="24"/>
        <v>14817</v>
      </c>
      <c r="BD246" s="260">
        <f t="shared" si="25"/>
        <v>62.949273515166958</v>
      </c>
    </row>
    <row r="247" spans="1:56" x14ac:dyDescent="0.2">
      <c r="A247" s="10" t="str">
        <f>IF(COUNTRY_INFO!A247=0," ",COUNTRY_INFO!A247)</f>
        <v>Ethiopia</v>
      </c>
      <c r="B247" s="10" t="str">
        <f>IF(COUNTRY_INFO!B247=0," ",COUNTRY_INFO!B247)</f>
        <v>GambellaAgnua II</v>
      </c>
      <c r="C247" s="87" t="str">
        <f>IF(COUNTRY_INFO!C247=0," ",COUNTRY_INFO!C247)</f>
        <v>Dimma</v>
      </c>
      <c r="D247" s="67">
        <f>COUNTRY_INFO!L247</f>
        <v>11359</v>
      </c>
      <c r="E247" s="61"/>
      <c r="F247" s="61"/>
      <c r="G247" s="11">
        <f>MAX('MDA1'!M247,'MDA2'!M247)</f>
        <v>8671</v>
      </c>
      <c r="H247" s="11">
        <f>IF(AND(COUNTRY_INFO!H247&gt;0,COUNTRY_INFO!H247&lt;4),IF(D247&gt;MAX('MDA1'!M247,'MDA2'!M247),MAX('MDA1'!M247,'MDA2'!M247),D247),0)</f>
        <v>8671</v>
      </c>
      <c r="I247" s="73">
        <f>IF(AND(COUNTRY_INFO!H247&gt;0,COUNTRY_INFO!H247&lt;4), IF(G247/D247*100&lt;&gt;0, IF(G247/D247*100&gt;100,100,G247/D247*100), "-"),0)</f>
        <v>76.33594506558677</v>
      </c>
      <c r="J247" s="67">
        <f>COUNTRY_INFO!M247</f>
        <v>11359</v>
      </c>
      <c r="K247" s="61"/>
      <c r="L247" s="61"/>
      <c r="M247" s="11">
        <f>MAX('MDA1'!M247,MAX('MDA3'!I247,'MDA3'!L247)+MAX('MDA3'!J247,'MDA3'!M247))</f>
        <v>19806</v>
      </c>
      <c r="N247" s="11">
        <f>IF(AND(COUNTRY_INFO!I247&gt;0,COUNTRY_INFO!I247&lt;4),IF(J247&gt;MAX('MDA1'!M247,MAX('MDA3'!I247,'MDA3'!L247)+MAX('MDA3'!J247,'MDA3'!M247)),MAX('MDA1'!M247,MAX('MDA3'!I247,'MDA3'!L247)+MAX('MDA3'!J247,'MDA3'!M247)),J247),0)</f>
        <v>11359</v>
      </c>
      <c r="O247" s="73">
        <f>IF(AND(COUNTRY_INFO!I247&gt;0,COUNTRY_INFO!I247&lt;4), IF(M247/J247*100&lt;&gt;0, IF(M247/J247*100&gt;100,100,M247/J247*100), "-"),0)</f>
        <v>100</v>
      </c>
      <c r="P247" s="67">
        <f>COUNTRY_INFO!N247</f>
        <v>4773</v>
      </c>
      <c r="Q247" s="61"/>
      <c r="R247" s="61"/>
      <c r="S247" s="11">
        <f>SUM(MAX('MDA2'!J247, 'T1'!L247, MAX(T3_R1!K247, T3_R2!K247)), MAX('MDA1'!K247, 'MDA2'!K247, 'T1'!M247, MAX(T3_R1!L247, T3_R2!L247)), MAX('MDA1'!L247, 'MDA2'!L247, 'T1'!N247, MAX(T3_R1!M247, T3_R2!M247)))</f>
        <v>8766</v>
      </c>
      <c r="T247" s="11">
        <f>IF(AND(COUNTRY_INFO!J247&gt;1,COUNTRY_INFO!J247&lt;4),IF(COUNTRY_INFO!E247&gt;MAX('MDA2'!J247,'T1'!L247,MAX(T3_R1!K247,T3_R2!K247)),MAX('MDA2'!J247,'T1'!L247,MAX(T3_R1!K247,T3_R2!K247)),COUNTRY_INFO!E247),0)</f>
        <v>0</v>
      </c>
      <c r="U247" s="217" t="str">
        <f>IF(AND(COUNTRY_INFO!J247&gt;1,COUNTRY_INFO!J247&lt;4), IF(T247/COUNTRY_INFO!E247*100&lt;&gt;0, IF(T247/COUNTRY_INFO!E247*100&gt;100,100,T247/COUNTRY_INFO!E247*100), "-"),0)</f>
        <v>-</v>
      </c>
      <c r="V247" s="11">
        <f>IF(AND(COUNTRY_INFO!J247&gt;1,COUNTRY_INFO!J247&lt;4),IF(COUNTRY_INFO!F247&gt;MAX('MDA1'!K247,'MDA2'!K247,'T1'!M247,MAX(T3_R1!L247,T3_R2!L247)),MAX('MDA1'!K247,'MDA2'!K247,'T1'!M247,MAX(T3_R1!L247,T3_R2!L247)),COUNTRY_INFO!F247),0)</f>
        <v>2817</v>
      </c>
      <c r="W247" s="217">
        <f>IF(AND(COUNTRY_INFO!J247&gt;1,COUNTRY_INFO!J247&lt;4), IF(V247/COUNTRY_INFO!F247*100&lt;&gt;0, IF(V247/COUNTRY_INFO!F247*100&gt;100,100,V247/COUNTRY_INFO!F247*100), "-"),0)</f>
        <v>87.538844002486016</v>
      </c>
      <c r="X247" s="11">
        <f t="shared" si="26"/>
        <v>2817</v>
      </c>
      <c r="Y247" s="73">
        <f>IF(AND(COUNTRY_INFO!J247&gt;1,COUNTRY_INFO!J247&lt;4), IF(S247/P247*100&lt;&gt;0, IF(X247/P247*100&gt;100,100,X247/P247*100), "-"),0)</f>
        <v>59.019484600879949</v>
      </c>
      <c r="Z247" s="67">
        <f>COUNTRY_INFO!O247</f>
        <v>0</v>
      </c>
      <c r="AA247" s="61"/>
      <c r="AB247" s="61"/>
      <c r="AC247" s="11">
        <f>MAX('T1'!L247,'T2'!J247)+MAX('T1'!M247,'T2'!K247)+MAX('T1'!N247,'T2'!L247)</f>
        <v>0</v>
      </c>
      <c r="AD247" s="11">
        <f>IF(COUNTRY_INFO!K247=1,IF(COUNTRY_INFO!F247*0.33&gt;MAX('T1'!M247,'T2'!K247),MAX('T1'!M247,'T2'!K247),COUNTRY_INFO!F247*0.33),IF(COUNTRY_INFO!K247=2,IF(COUNTRY_INFO!F247*0.5&gt;MAX('T1'!M247,'T2'!K247),MAX('T1'!M247,'T2'!K247),COUNTRY_INFO!F247*0.5),IF(COUNTRY_INFO!K247=3,IF(COUNTRY_INFO!F247&gt;MAX('T1'!M247,'T2'!K247),MAX('T1'!M247,'T2'!K247),COUNTRY_INFO!F247),0)))</f>
        <v>0</v>
      </c>
      <c r="AE247" s="217">
        <f>IF(AND(COUNTRY_INFO!K247&gt;0,COUNTRY_INFO!K247&lt;4),IF(Z247&gt;0,IF(COUNTRY_INFO!K247=1, AD247/(COUNTRY_INFO!F247*0.33)*100, IF(COUNTRY_INFO!K247=2, AD247/(COUNTRY_INFO!F247*0.5)*100, IF(COUNTRY_INFO!K247=3, AD247/COUNTRY_INFO!F247*100))),"-"),0)</f>
        <v>0</v>
      </c>
      <c r="AF247" s="11">
        <f>IF(COUNTRY_INFO!K247=2,IF(COUNTRY_INFO!G247*0.2&gt;MAX('T1'!N247,'T2'!L247),MAX('T1'!N247,'T2'!L247),COUNTRY_INFO!G247*0.2),IF(COUNTRY_INFO!K247=3,IF(COUNTRY_INFO!G247&gt;MAX('T1'!N247,'T2'!L247),MAX('T1'!N247,'T2'!L247),COUNTRY_INFO!G247),0))</f>
        <v>0</v>
      </c>
      <c r="AG247" s="217">
        <f>IF(AND(COUNTRY_INFO!K247&gt;0,COUNTRY_INFO!K247&lt;4),IF(Z247&gt;0,IF(COUNTRY_INFO!K247=1, 0, IF(COUNTRY_INFO!K247=2, AF247/(COUNTRY_INFO!G247*0.2)*100, IF(COUNTRY_INFO!K247=3, AF247/COUNTRY_INFO!G247*100))),"-"),0)</f>
        <v>0</v>
      </c>
      <c r="AH247" s="11">
        <f t="shared" si="27"/>
        <v>0</v>
      </c>
      <c r="AI247" s="73">
        <f>IF(AND(COUNTRY_INFO!K247&gt;0,COUNTRY_INFO!K247&lt;4), IF(AC247/Z247*100&lt;&gt;0, IF(AH247/Z247*100&gt;100,100,AH247/Z247*100), "-"),0)</f>
        <v>0</v>
      </c>
      <c r="AJ247" s="261"/>
      <c r="AK247" s="260">
        <f>IF(AND(D247&lt;&gt;0, D247&lt;&gt;"Unknown",D247&lt;&gt;"Stopped",D247&lt;&gt;"Not required"),D247/COUNTRY_INFO!D247, 0)</f>
        <v>1</v>
      </c>
      <c r="AL247" s="260">
        <f>IF(AND(J247&lt;&gt;0,J247&lt;&gt;"Unknown",J247&lt;&gt;"Stopped",J247&lt;&gt;"Not required"),J247/COUNTRY_INFO!D247, 0)</f>
        <v>1</v>
      </c>
      <c r="AM247" s="260">
        <f>IF(AND(P247&lt;&gt;0,P247&lt;&gt;"Unknown",P247&lt;&gt;"Not required"),P247/(COUNTRY_INFO!E247+COUNTRY_INFO!F247), 0)</f>
        <v>1</v>
      </c>
      <c r="AN247" s="260">
        <f>IF(AND(Z247&lt;&gt;0,Z247&lt;&gt;"Unknown",Z247&lt;&gt;"Not required"),IF(COUNTRY_INFO!K247=1,1,IF(COUNTRY_INFO!K247=2,0.5*COUNTRY_INFO!F247/(0.5*COUNTRY_INFO!F247+0.2*COUNTRY_INFO!G247),IF(COUNTRY_INFO!K247=3,COUNTRY_INFO!F247/(COUNTRY_INFO!F247+COUNTRY_INFO!G247)))),0)</f>
        <v>0</v>
      </c>
      <c r="AO247" s="260">
        <f>IF(AND(Z247&lt;&gt;0,Z247&lt;&gt;"Unknown",Z247&lt;&gt;"Not required"),IF(COUNTRY_INFO!K247=1,0,IF(COUNTRY_INFO!K247=2,0.2*COUNTRY_INFO!G247/(0.5*COUNTRY_INFO!F247+0.2*COUNTRY_INFO!G247),IF(COUNTRY_INFO!K247=3,COUNTRY_INFO!G247/(COUNTRY_INFO!F247+COUNTRY_INFO!G247)))),0)</f>
        <v>0</v>
      </c>
      <c r="AP247" s="259">
        <f>MAX(COUNTRY_INFO!D247*AK247*PROFILE!$G$7,COUNTRY_INFO!D247*AL247*PROFILE!$G$7)</f>
        <v>1.1893193489452918E-3</v>
      </c>
      <c r="AQ247" s="259">
        <f>MAX(COUNTRY_INFO!D247*AK247*PROFILE!$G$8,COUNTRY_INFO!D247*AL247*PROFILE!$G$8,COUNTRY_INFO!D247*AM247*PROFILE!$G$8)</f>
        <v>1663.6906698059365</v>
      </c>
      <c r="AR247" s="259">
        <f>MAX(COUNTRY_INFO!D247*AK247*PROFILE!$G$9,COUNTRY_INFO!D247*AL247*PROFILE!$G$9,COUNTRY_INFO!D247*AM247*PROFILE!$G$9,IF(AND(DISTRICT!Z247&lt;&gt;"Unknown",Z247&lt;&gt;"Not required"),COUNTRY_INFO!O247*DISTRICT!AN247,0))</f>
        <v>3454.9991115756197</v>
      </c>
      <c r="AS247" s="259">
        <f>MAX(COUNTRY_INFO!D247*AK247*PROFILE!$G$10,COUNTRY_INFO!D247*AL247*PROFILE!$G$10,IF(AND(DISTRICT!Z247&lt;&gt;"Unknown",Z247&lt;&gt;"Not required"),COUNTRY_INFO!O247*DISTRICT!AO247,0))</f>
        <v>6240.3090292990955</v>
      </c>
      <c r="AT247" s="259">
        <f t="shared" si="28"/>
        <v>11359</v>
      </c>
      <c r="AU247" s="258" t="str">
        <f t="shared" si="23"/>
        <v>Y</v>
      </c>
      <c r="AV247" s="259">
        <f>MAX('MDA2'!J247,'T1'!L247,'T2'!J247,T3_R1!K247,T3_R2!K247)</f>
        <v>0</v>
      </c>
      <c r="AW247" s="259">
        <f>MAX('MDA1'!K247,'MDA2'!K247,'MDA3'!I247,'MDA3'!L247,'T1'!M247,'T2'!K247,T3_R1!L247,T3_R2!L247)</f>
        <v>7130</v>
      </c>
      <c r="AX247" s="259">
        <f>MAX('MDA1'!L247,'MDA2'!L247,'MDA3'!J247,'MDA3'!M247,'T1'!N247,'T2'!L247,T3_R1!M247,T3_R2!M247)</f>
        <v>12676</v>
      </c>
      <c r="AY247" s="259">
        <f t="shared" si="29"/>
        <v>19806</v>
      </c>
      <c r="AZ247" s="259">
        <f>MAX('MDA2'!J247,T247)</f>
        <v>0</v>
      </c>
      <c r="BA247" s="259">
        <f>MAX('MDA1'!K247,'MDA2'!K247,'MDA3'!I247,'MDA3'!L247,V247,AD247)</f>
        <v>7130</v>
      </c>
      <c r="BB247" s="259">
        <f>MAX('MDA1'!L247,'MDA2'!L247,'MDA3'!J247,'MDA3'!M247,AF247)</f>
        <v>12676</v>
      </c>
      <c r="BC247" s="259">
        <f t="shared" si="24"/>
        <v>11359</v>
      </c>
      <c r="BD247" s="260">
        <f t="shared" si="25"/>
        <v>100</v>
      </c>
    </row>
    <row r="248" spans="1:56" x14ac:dyDescent="0.2">
      <c r="A248" s="10" t="str">
        <f>IF(COUNTRY_INFO!A248=0," ",COUNTRY_INFO!A248)</f>
        <v>Ethiopia</v>
      </c>
      <c r="B248" s="10" t="str">
        <f>IF(COUNTRY_INFO!B248=0," ",COUNTRY_INFO!B248)</f>
        <v>GambellaAgnua II</v>
      </c>
      <c r="C248" s="87" t="str">
        <f>IF(COUNTRY_INFO!C248=0," ",COUNTRY_INFO!C248)</f>
        <v>Gambella</v>
      </c>
      <c r="D248" s="67">
        <f>COUNTRY_INFO!L248</f>
        <v>55394</v>
      </c>
      <c r="E248" s="61"/>
      <c r="F248" s="61"/>
      <c r="G248" s="11">
        <f>MAX('MDA1'!M248,'MDA2'!M248)</f>
        <v>40667</v>
      </c>
      <c r="H248" s="11">
        <f>IF(AND(COUNTRY_INFO!H248&gt;0,COUNTRY_INFO!H248&lt;4),IF(D248&gt;MAX('MDA1'!M248,'MDA2'!M248),MAX('MDA1'!M248,'MDA2'!M248),D248),0)</f>
        <v>40667</v>
      </c>
      <c r="I248" s="73">
        <f>IF(AND(COUNTRY_INFO!H248&gt;0,COUNTRY_INFO!H248&lt;4), IF(G248/D248*100&lt;&gt;0, IF(G248/D248*100&gt;100,100,G248/D248*100), "-"),0)</f>
        <v>73.41408816839369</v>
      </c>
      <c r="J248" s="67">
        <f>COUNTRY_INFO!M248</f>
        <v>55394</v>
      </c>
      <c r="K248" s="61"/>
      <c r="L248" s="61"/>
      <c r="M248" s="11">
        <f>MAX('MDA1'!M248,MAX('MDA3'!I248,'MDA3'!L248)+MAX('MDA3'!J248,'MDA3'!M248))</f>
        <v>40667</v>
      </c>
      <c r="N248" s="11">
        <f>IF(AND(COUNTRY_INFO!I248&gt;0,COUNTRY_INFO!I248&lt;4),IF(J248&gt;MAX('MDA1'!M248,MAX('MDA3'!I248,'MDA3'!L248)+MAX('MDA3'!J248,'MDA3'!M248)),MAX('MDA1'!M248,MAX('MDA3'!I248,'MDA3'!L248)+MAX('MDA3'!J248,'MDA3'!M248)),J248),0)</f>
        <v>40667</v>
      </c>
      <c r="O248" s="73">
        <f>IF(AND(COUNTRY_INFO!I248&gt;0,COUNTRY_INFO!I248&lt;4), IF(M248/J248*100&lt;&gt;0, IF(M248/J248*100&gt;100,100,M248/J248*100), "-"),0)</f>
        <v>73.41408816839369</v>
      </c>
      <c r="P248" s="67">
        <f>COUNTRY_INFO!N248</f>
        <v>23275</v>
      </c>
      <c r="Q248" s="61"/>
      <c r="R248" s="61"/>
      <c r="S248" s="11">
        <f>SUM(MAX('MDA2'!J248, 'T1'!L248, MAX(T3_R1!K248, T3_R2!K248)), MAX('MDA1'!K248, 'MDA2'!K248, 'T1'!M248, MAX(T3_R1!L248, T3_R2!L248)), MAX('MDA1'!L248, 'MDA2'!L248, 'T1'!N248, MAX(T3_R1!M248, T3_R2!M248)))</f>
        <v>40667</v>
      </c>
      <c r="T248" s="11">
        <f>IF(AND(COUNTRY_INFO!J248&gt;1,COUNTRY_INFO!J248&lt;4),IF(COUNTRY_INFO!E248&gt;MAX('MDA2'!J248,'T1'!L248,MAX(T3_R1!K248,T3_R2!K248)),MAX('MDA2'!J248,'T1'!L248,MAX(T3_R1!K248,T3_R2!K248)),COUNTRY_INFO!E248),0)</f>
        <v>0</v>
      </c>
      <c r="U248" s="217" t="str">
        <f>IF(AND(COUNTRY_INFO!J248&gt;1,COUNTRY_INFO!J248&lt;4), IF(T248/COUNTRY_INFO!E248*100&lt;&gt;0, IF(T248/COUNTRY_INFO!E248*100&gt;100,100,T248/COUNTRY_INFO!E248*100), "-"),0)</f>
        <v>-</v>
      </c>
      <c r="V248" s="11">
        <f>IF(AND(COUNTRY_INFO!J248&gt;1,COUNTRY_INFO!J248&lt;4),IF(COUNTRY_INFO!F248&gt;MAX('MDA1'!K248,'MDA2'!K248,'T1'!M248,MAX(T3_R1!L248,T3_R2!L248)),MAX('MDA1'!K248,'MDA2'!K248,'T1'!M248,MAX(T3_R1!L248,T3_R2!L248)),COUNTRY_INFO!F248),0)</f>
        <v>13840</v>
      </c>
      <c r="W248" s="217">
        <f>IF(AND(COUNTRY_INFO!J248&gt;1,COUNTRY_INFO!J248&lt;4), IF(V248/COUNTRY_INFO!F248*100&lt;&gt;0, IF(V248/COUNTRY_INFO!F248*100&gt;100,100,V248/COUNTRY_INFO!F248*100), "-"),0)</f>
        <v>88.203428717098973</v>
      </c>
      <c r="X248" s="11">
        <f t="shared" si="26"/>
        <v>13840</v>
      </c>
      <c r="Y248" s="73">
        <f>IF(AND(COUNTRY_INFO!J248&gt;1,COUNTRY_INFO!J248&lt;4), IF(S248/P248*100&lt;&gt;0, IF(X248/P248*100&gt;100,100,X248/P248*100), "-"),0)</f>
        <v>59.462943071965626</v>
      </c>
      <c r="Z248" s="67">
        <f>COUNTRY_INFO!O248</f>
        <v>5178.0300000000007</v>
      </c>
      <c r="AA248" s="61"/>
      <c r="AB248" s="61"/>
      <c r="AC248" s="11">
        <f>MAX('T1'!L248,'T2'!J248)+MAX('T1'!M248,'T2'!K248)+MAX('T1'!N248,'T2'!L248)</f>
        <v>0</v>
      </c>
      <c r="AD248" s="11">
        <f>IF(COUNTRY_INFO!K248=1,IF(COUNTRY_INFO!F248*0.33&gt;MAX('T1'!M248,'T2'!K248),MAX('T1'!M248,'T2'!K248),COUNTRY_INFO!F248*0.33),IF(COUNTRY_INFO!K248=2,IF(COUNTRY_INFO!F248*0.5&gt;MAX('T1'!M248,'T2'!K248),MAX('T1'!M248,'T2'!K248),COUNTRY_INFO!F248*0.5),IF(COUNTRY_INFO!K248=3,IF(COUNTRY_INFO!F248&gt;MAX('T1'!M248,'T2'!K248),MAX('T1'!M248,'T2'!K248),COUNTRY_INFO!F248),0)))</f>
        <v>0</v>
      </c>
      <c r="AE248" s="217">
        <f>IF(AND(COUNTRY_INFO!K248&gt;0,COUNTRY_INFO!K248&lt;4),IF(Z248&gt;0,IF(COUNTRY_INFO!K248=1, AD248/(COUNTRY_INFO!F248*0.33)*100, IF(COUNTRY_INFO!K248=2, AD248/(COUNTRY_INFO!F248*0.5)*100, IF(COUNTRY_INFO!K248=3, AD248/COUNTRY_INFO!F248*100))),"-"),0)</f>
        <v>0</v>
      </c>
      <c r="AF248" s="11">
        <f>IF(COUNTRY_INFO!K248=2,IF(COUNTRY_INFO!G248*0.2&gt;MAX('T1'!N248,'T2'!L248),MAX('T1'!N248,'T2'!L248),COUNTRY_INFO!G248*0.2),IF(COUNTRY_INFO!K248=3,IF(COUNTRY_INFO!G248&gt;MAX('T1'!N248,'T2'!L248),MAX('T1'!N248,'T2'!L248),COUNTRY_INFO!G248),0))</f>
        <v>0</v>
      </c>
      <c r="AG248" s="217">
        <f>IF(AND(COUNTRY_INFO!K248&gt;0,COUNTRY_INFO!K248&lt;4),IF(Z248&gt;0,IF(COUNTRY_INFO!K248=1, 0, IF(COUNTRY_INFO!K248=2, AF248/(COUNTRY_INFO!G248*0.2)*100, IF(COUNTRY_INFO!K248=3, AF248/COUNTRY_INFO!G248*100))),"-"),0)</f>
        <v>0</v>
      </c>
      <c r="AH248" s="11">
        <f t="shared" si="27"/>
        <v>0</v>
      </c>
      <c r="AI248" s="73" t="str">
        <f>IF(AND(COUNTRY_INFO!K248&gt;0,COUNTRY_INFO!K248&lt;4), IF(AC248/Z248*100&lt;&gt;0, IF(AH248/Z248*100&gt;100,100,AH248/Z248*100), "-"),0)</f>
        <v>-</v>
      </c>
      <c r="AJ248" s="261"/>
      <c r="AK248" s="260">
        <f>IF(AND(D248&lt;&gt;0, D248&lt;&gt;"Unknown",D248&lt;&gt;"Stopped",D248&lt;&gt;"Not required"),D248/COUNTRY_INFO!D248, 0)</f>
        <v>1</v>
      </c>
      <c r="AL248" s="260">
        <f>IF(AND(J248&lt;&gt;0,J248&lt;&gt;"Unknown",J248&lt;&gt;"Stopped",J248&lt;&gt;"Not required"),J248/COUNTRY_INFO!D248, 0)</f>
        <v>1</v>
      </c>
      <c r="AM248" s="260">
        <f>IF(AND(P248&lt;&gt;0,P248&lt;&gt;"Unknown",P248&lt;&gt;"Not required"),P248/(COUNTRY_INFO!E248+COUNTRY_INFO!F248), 0)</f>
        <v>1</v>
      </c>
      <c r="AN248" s="260">
        <f>IF(AND(Z248&lt;&gt;0,Z248&lt;&gt;"Unknown",Z248&lt;&gt;"Not required"),IF(COUNTRY_INFO!K248=1,1,IF(COUNTRY_INFO!K248=2,0.5*COUNTRY_INFO!F248/(0.5*COUNTRY_INFO!F248+0.2*COUNTRY_INFO!G248),IF(COUNTRY_INFO!K248=3,COUNTRY_INFO!F248/(COUNTRY_INFO!F248+COUNTRY_INFO!G248)))),0)</f>
        <v>1</v>
      </c>
      <c r="AO248" s="260">
        <f>IF(AND(Z248&lt;&gt;0,Z248&lt;&gt;"Unknown",Z248&lt;&gt;"Not required"),IF(COUNTRY_INFO!K248=1,0,IF(COUNTRY_INFO!K248=2,0.2*COUNTRY_INFO!G248/(0.5*COUNTRY_INFO!F248+0.2*COUNTRY_INFO!G248),IF(COUNTRY_INFO!K248=3,COUNTRY_INFO!G248/(COUNTRY_INFO!F248+COUNTRY_INFO!G248)))),0)</f>
        <v>0</v>
      </c>
      <c r="AP248" s="259">
        <f>MAX(COUNTRY_INFO!D248*AK248*PROFILE!$G$7,COUNTRY_INFO!D248*AL248*PROFILE!$G$7)</f>
        <v>5.7999080918633237E-3</v>
      </c>
      <c r="AQ248" s="259">
        <f>MAX(COUNTRY_INFO!D248*AK248*PROFILE!$G$8,COUNTRY_INFO!D248*AL248*PROFILE!$G$8,COUNTRY_INFO!D248*AM248*PROFILE!$G$8)</f>
        <v>8113.2565334298833</v>
      </c>
      <c r="AR248" s="259">
        <f>MAX(COUNTRY_INFO!D248*AK248*PROFILE!$G$9,COUNTRY_INFO!D248*AL248*PROFILE!$G$9,COUNTRY_INFO!D248*AM248*PROFILE!$G$9,IF(AND(DISTRICT!Z248&lt;&gt;"Unknown",Z248&lt;&gt;"Not required"),COUNTRY_INFO!O248*DISTRICT!AN248,0))</f>
        <v>16848.861764822595</v>
      </c>
      <c r="AS248" s="259">
        <f>MAX(COUNTRY_INFO!D248*AK248*PROFILE!$G$10,COUNTRY_INFO!D248*AL248*PROFILE!$G$10,IF(AND(DISTRICT!Z248&lt;&gt;"Unknown",Z248&lt;&gt;"Not required"),COUNTRY_INFO!O248*DISTRICT!AO248,0))</f>
        <v>30431.87590183943</v>
      </c>
      <c r="AT248" s="259">
        <f t="shared" si="28"/>
        <v>55394</v>
      </c>
      <c r="AU248" s="258">
        <f t="shared" si="23"/>
        <v>0</v>
      </c>
      <c r="AV248" s="259">
        <f>MAX('MDA2'!J248,'T1'!L248,'T2'!J248,T3_R1!K248,T3_R2!K248)</f>
        <v>0</v>
      </c>
      <c r="AW248" s="259">
        <f>MAX('MDA1'!K248,'MDA2'!K248,'MDA3'!I248,'MDA3'!L248,'T1'!M248,'T2'!K248,T3_R1!L248,T3_R2!L248)</f>
        <v>13840</v>
      </c>
      <c r="AX248" s="259">
        <f>MAX('MDA1'!L248,'MDA2'!L248,'MDA3'!J248,'MDA3'!M248,'T1'!N248,'T2'!L248,T3_R1!M248,T3_R2!M248)</f>
        <v>26827</v>
      </c>
      <c r="AY248" s="259">
        <f t="shared" si="29"/>
        <v>40667</v>
      </c>
      <c r="AZ248" s="259">
        <f>MAX('MDA2'!J248,T248)</f>
        <v>0</v>
      </c>
      <c r="BA248" s="259">
        <f>MAX('MDA1'!K248,'MDA2'!K248,'MDA3'!I248,'MDA3'!L248,V248,AD248)</f>
        <v>13840</v>
      </c>
      <c r="BB248" s="259">
        <f>MAX('MDA1'!L248,'MDA2'!L248,'MDA3'!J248,'MDA3'!M248,AF248)</f>
        <v>26827</v>
      </c>
      <c r="BC248" s="259">
        <f t="shared" si="24"/>
        <v>40667</v>
      </c>
      <c r="BD248" s="260">
        <f t="shared" si="25"/>
        <v>73.41408816839369</v>
      </c>
    </row>
    <row r="249" spans="1:56" x14ac:dyDescent="0.2">
      <c r="A249" s="10" t="str">
        <f>IF(COUNTRY_INFO!A249=0," ",COUNTRY_INFO!A249)</f>
        <v>Ethiopia</v>
      </c>
      <c r="B249" s="10" t="str">
        <f>IF(COUNTRY_INFO!B249=0," ",COUNTRY_INFO!B249)</f>
        <v>GambellaAgnua II</v>
      </c>
      <c r="C249" s="87" t="str">
        <f>IF(COUNTRY_INFO!C249=0," ",COUNTRY_INFO!C249)</f>
        <v>Gog</v>
      </c>
      <c r="D249" s="67">
        <f>COUNTRY_INFO!L249</f>
        <v>23898</v>
      </c>
      <c r="E249" s="61"/>
      <c r="F249" s="61"/>
      <c r="G249" s="11">
        <f>MAX('MDA1'!M249,'MDA2'!M249)</f>
        <v>16038</v>
      </c>
      <c r="H249" s="11">
        <f>IF(AND(COUNTRY_INFO!H249&gt;0,COUNTRY_INFO!H249&lt;4),IF(D249&gt;MAX('MDA1'!M249,'MDA2'!M249),MAX('MDA1'!M249,'MDA2'!M249),D249),0)</f>
        <v>16038</v>
      </c>
      <c r="I249" s="73">
        <f>IF(AND(COUNTRY_INFO!H249&gt;0,COUNTRY_INFO!H249&lt;4), IF(G249/D249*100&lt;&gt;0, IF(G249/D249*100&gt;100,100,G249/D249*100), "-"),0)</f>
        <v>67.110218428320351</v>
      </c>
      <c r="J249" s="67">
        <f>COUNTRY_INFO!M249</f>
        <v>23898</v>
      </c>
      <c r="K249" s="61"/>
      <c r="L249" s="61"/>
      <c r="M249" s="11">
        <f>MAX('MDA1'!M249,MAX('MDA3'!I249,'MDA3'!L249)+MAX('MDA3'!J249,'MDA3'!M249))</f>
        <v>16038</v>
      </c>
      <c r="N249" s="11">
        <f>IF(AND(COUNTRY_INFO!I249&gt;0,COUNTRY_INFO!I249&lt;4),IF(J249&gt;MAX('MDA1'!M249,MAX('MDA3'!I249,'MDA3'!L249)+MAX('MDA3'!J249,'MDA3'!M249)),MAX('MDA1'!M249,MAX('MDA3'!I249,'MDA3'!L249)+MAX('MDA3'!J249,'MDA3'!M249)),J249),0)</f>
        <v>16038</v>
      </c>
      <c r="O249" s="73">
        <f>IF(AND(COUNTRY_INFO!I249&gt;0,COUNTRY_INFO!I249&lt;4), IF(M249/J249*100&lt;&gt;0, IF(M249/J249*100&gt;100,100,M249/J249*100), "-"),0)</f>
        <v>67.110218428320351</v>
      </c>
      <c r="P249" s="67">
        <f>COUNTRY_INFO!N249</f>
        <v>10042</v>
      </c>
      <c r="Q249" s="61"/>
      <c r="R249" s="61"/>
      <c r="S249" s="11">
        <f>SUM(MAX('MDA2'!J249, 'T1'!L249, MAX(T3_R1!K249, T3_R2!K249)), MAX('MDA1'!K249, 'MDA2'!K249, 'T1'!M249, MAX(T3_R1!L249, T3_R2!L249)), MAX('MDA1'!L249, 'MDA2'!L249, 'T1'!N249, MAX(T3_R1!M249, T3_R2!M249)))</f>
        <v>16038</v>
      </c>
      <c r="T249" s="11">
        <f>IF(AND(COUNTRY_INFO!J249&gt;1,COUNTRY_INFO!J249&lt;4),IF(COUNTRY_INFO!E249&gt;MAX('MDA2'!J249,'T1'!L249,MAX(T3_R1!K249,T3_R2!K249)),MAX('MDA2'!J249,'T1'!L249,MAX(T3_R1!K249,T3_R2!K249)),COUNTRY_INFO!E249),0)</f>
        <v>0</v>
      </c>
      <c r="U249" s="217" t="str">
        <f>IF(AND(COUNTRY_INFO!J249&gt;1,COUNTRY_INFO!J249&lt;4), IF(T249/COUNTRY_INFO!E249*100&lt;&gt;0, IF(T249/COUNTRY_INFO!E249*100&gt;100,100,T249/COUNTRY_INFO!E249*100), "-"),0)</f>
        <v>-</v>
      </c>
      <c r="V249" s="11">
        <f>IF(AND(COUNTRY_INFO!J249&gt;1,COUNTRY_INFO!J249&lt;4),IF(COUNTRY_INFO!F249&gt;MAX('MDA1'!K249,'MDA2'!K249,'T1'!M249,MAX(T3_R1!L249,T3_R2!L249)),MAX('MDA1'!K249,'MDA2'!K249,'T1'!M249,MAX(T3_R1!L249,T3_R2!L249)),COUNTRY_INFO!F249),0)</f>
        <v>5774</v>
      </c>
      <c r="W249" s="217">
        <f>IF(AND(COUNTRY_INFO!J249&gt;1,COUNTRY_INFO!J249&lt;4), IF(V249/COUNTRY_INFO!F249*100&lt;&gt;0, IF(V249/COUNTRY_INFO!F249*100&gt;100,100,V249/COUNTRY_INFO!F249*100), "-"),0)</f>
        <v>85.288035450516986</v>
      </c>
      <c r="X249" s="11">
        <f t="shared" si="26"/>
        <v>5774</v>
      </c>
      <c r="Y249" s="73">
        <f>IF(AND(COUNTRY_INFO!J249&gt;1,COUNTRY_INFO!J249&lt;4), IF(S249/P249*100&lt;&gt;0, IF(X249/P249*100&gt;100,100,X249/P249*100), "-"),0)</f>
        <v>57.498506273650662</v>
      </c>
      <c r="Z249" s="67">
        <f>COUNTRY_INFO!O249</f>
        <v>6156.4</v>
      </c>
      <c r="AA249" s="61"/>
      <c r="AB249" s="61"/>
      <c r="AC249" s="11">
        <f>MAX('T1'!L249,'T2'!J249)+MAX('T1'!M249,'T2'!K249)+MAX('T1'!N249,'T2'!L249)</f>
        <v>4989</v>
      </c>
      <c r="AD249" s="11">
        <f>IF(COUNTRY_INFO!K249=1,IF(COUNTRY_INFO!F249*0.33&gt;MAX('T1'!M249,'T2'!K249),MAX('T1'!M249,'T2'!K249),COUNTRY_INFO!F249*0.33),IF(COUNTRY_INFO!K249=2,IF(COUNTRY_INFO!F249*0.5&gt;MAX('T1'!M249,'T2'!K249),MAX('T1'!M249,'T2'!K249),COUNTRY_INFO!F249*0.5),IF(COUNTRY_INFO!K249=3,IF(COUNTRY_INFO!F249&gt;MAX('T1'!M249,'T2'!K249),MAX('T1'!M249,'T2'!K249),COUNTRY_INFO!F249),0)))</f>
        <v>3385</v>
      </c>
      <c r="AE249" s="217">
        <f>IF(AND(COUNTRY_INFO!K249&gt;0,COUNTRY_INFO!K249&lt;4),IF(Z249&gt;0,IF(COUNTRY_INFO!K249=1, AD249/(COUNTRY_INFO!F249*0.33)*100, IF(COUNTRY_INFO!K249=2, AD249/(COUNTRY_INFO!F249*0.5)*100, IF(COUNTRY_INFO!K249=3, AD249/COUNTRY_INFO!F249*100))),"-"),0)</f>
        <v>100</v>
      </c>
      <c r="AF249" s="11">
        <f>IF(COUNTRY_INFO!K249=2,IF(COUNTRY_INFO!G249*0.2&gt;MAX('T1'!N249,'T2'!L249),MAX('T1'!N249,'T2'!L249),COUNTRY_INFO!G249*0.2),IF(COUNTRY_INFO!K249=3,IF(COUNTRY_INFO!G249&gt;MAX('T1'!N249,'T2'!L249),MAX('T1'!N249,'T2'!L249),COUNTRY_INFO!G249),0))</f>
        <v>0</v>
      </c>
      <c r="AG249" s="217">
        <f>IF(AND(COUNTRY_INFO!K249&gt;0,COUNTRY_INFO!K249&lt;4),IF(Z249&gt;0,IF(COUNTRY_INFO!K249=1, 0, IF(COUNTRY_INFO!K249=2, AF249/(COUNTRY_INFO!G249*0.2)*100, IF(COUNTRY_INFO!K249=3, AF249/COUNTRY_INFO!G249*100))),"-"),0)</f>
        <v>0</v>
      </c>
      <c r="AH249" s="11">
        <f t="shared" si="27"/>
        <v>3385</v>
      </c>
      <c r="AI249" s="73">
        <f>IF(AND(COUNTRY_INFO!K249&gt;0,COUNTRY_INFO!K249&lt;4), IF(AC249/Z249*100&lt;&gt;0, IF(AH249/Z249*100&gt;100,100,AH249/Z249*100), "-"),0)</f>
        <v>54.983431875771558</v>
      </c>
      <c r="AJ249" s="261"/>
      <c r="AK249" s="260">
        <f>IF(AND(D249&lt;&gt;0, D249&lt;&gt;"Unknown",D249&lt;&gt;"Stopped",D249&lt;&gt;"Not required"),D249/COUNTRY_INFO!D249, 0)</f>
        <v>1</v>
      </c>
      <c r="AL249" s="260">
        <f>IF(AND(J249&lt;&gt;0,J249&lt;&gt;"Unknown",J249&lt;&gt;"Stopped",J249&lt;&gt;"Not required"),J249/COUNTRY_INFO!D249, 0)</f>
        <v>1</v>
      </c>
      <c r="AM249" s="260">
        <f>IF(AND(P249&lt;&gt;0,P249&lt;&gt;"Unknown",P249&lt;&gt;"Not required"),P249/(COUNTRY_INFO!E249+COUNTRY_INFO!F249), 0)</f>
        <v>1</v>
      </c>
      <c r="AN249" s="260">
        <f>IF(AND(Z249&lt;&gt;0,Z249&lt;&gt;"Unknown",Z249&lt;&gt;"Not required"),IF(COUNTRY_INFO!K249=1,1,IF(COUNTRY_INFO!K249=2,0.5*COUNTRY_INFO!F249/(0.5*COUNTRY_INFO!F249+0.2*COUNTRY_INFO!G249),IF(COUNTRY_INFO!K249=3,COUNTRY_INFO!F249/(COUNTRY_INFO!F249+COUNTRY_INFO!G249)))),0)</f>
        <v>0.5498343187577156</v>
      </c>
      <c r="AO249" s="260">
        <f>IF(AND(Z249&lt;&gt;0,Z249&lt;&gt;"Unknown",Z249&lt;&gt;"Not required"),IF(COUNTRY_INFO!K249=1,0,IF(COUNTRY_INFO!K249=2,0.2*COUNTRY_INFO!G249/(0.5*COUNTRY_INFO!F249+0.2*COUNTRY_INFO!G249),IF(COUNTRY_INFO!K249=3,COUNTRY_INFO!G249/(COUNTRY_INFO!F249+COUNTRY_INFO!G249)))),0)</f>
        <v>0.45016568124228451</v>
      </c>
      <c r="AP249" s="259">
        <f>MAX(COUNTRY_INFO!D249*AK249*PROFILE!$G$7,COUNTRY_INFO!D249*AL249*PROFILE!$G$7)</f>
        <v>2.5021880272114256E-3</v>
      </c>
      <c r="AQ249" s="259">
        <f>MAX(COUNTRY_INFO!D249*AK249*PROFILE!$G$8,COUNTRY_INFO!D249*AL249*PROFILE!$G$8,COUNTRY_INFO!D249*AM249*PROFILE!$G$8)</f>
        <v>3500.2094926509612</v>
      </c>
      <c r="AR249" s="259">
        <f>MAX(COUNTRY_INFO!D249*AK249*PROFILE!$G$9,COUNTRY_INFO!D249*AL249*PROFILE!$G$9,COUNTRY_INFO!D249*AM249*PROFILE!$G$9,IF(AND(DISTRICT!Z249&lt;&gt;"Unknown",Z249&lt;&gt;"Not required"),COUNTRY_INFO!O249*DISTRICT!AN249,0))</f>
        <v>7268.9117676233964</v>
      </c>
      <c r="AS249" s="259">
        <f>MAX(COUNTRY_INFO!D249*AK249*PROFILE!$G$10,COUNTRY_INFO!D249*AL249*PROFILE!$G$10,IF(AND(DISTRICT!Z249&lt;&gt;"Unknown",Z249&lt;&gt;"Not required"),COUNTRY_INFO!O249*DISTRICT!AO249,0))</f>
        <v>13128.876237537615</v>
      </c>
      <c r="AT249" s="259">
        <f t="shared" si="28"/>
        <v>23898</v>
      </c>
      <c r="AU249" s="258" t="str">
        <f t="shared" si="23"/>
        <v>Y</v>
      </c>
      <c r="AV249" s="259">
        <f>MAX('MDA2'!J249,'T1'!L249,'T2'!J249,T3_R1!K249,T3_R2!K249)</f>
        <v>0</v>
      </c>
      <c r="AW249" s="259">
        <f>MAX('MDA1'!K249,'MDA2'!K249,'MDA3'!I249,'MDA3'!L249,'T1'!M249,'T2'!K249,T3_R1!L249,T3_R2!L249)</f>
        <v>5774</v>
      </c>
      <c r="AX249" s="259">
        <f>MAX('MDA1'!L249,'MDA2'!L249,'MDA3'!J249,'MDA3'!M249,'T1'!N249,'T2'!L249,T3_R1!M249,T3_R2!M249)</f>
        <v>10264</v>
      </c>
      <c r="AY249" s="259">
        <f t="shared" si="29"/>
        <v>16038</v>
      </c>
      <c r="AZ249" s="259">
        <f>MAX('MDA2'!J249,T249)</f>
        <v>0</v>
      </c>
      <c r="BA249" s="259">
        <f>MAX('MDA1'!K249,'MDA2'!K249,'MDA3'!I249,'MDA3'!L249,V249,AD249)</f>
        <v>5774</v>
      </c>
      <c r="BB249" s="259">
        <f>MAX('MDA1'!L249,'MDA2'!L249,'MDA3'!J249,'MDA3'!M249,AF249)</f>
        <v>10264</v>
      </c>
      <c r="BC249" s="259">
        <f t="shared" si="24"/>
        <v>16038</v>
      </c>
      <c r="BD249" s="260">
        <f t="shared" si="25"/>
        <v>67.110218428320351</v>
      </c>
    </row>
    <row r="250" spans="1:56" x14ac:dyDescent="0.2">
      <c r="A250" s="10" t="str">
        <f>IF(COUNTRY_INFO!A250=0," ",COUNTRY_INFO!A250)</f>
        <v>Ethiopia</v>
      </c>
      <c r="B250" s="10" t="str">
        <f>IF(COUNTRY_INFO!B250=0," ",COUNTRY_INFO!B250)</f>
        <v>GambellaAgnua II</v>
      </c>
      <c r="C250" s="87" t="str">
        <f>IF(COUNTRY_INFO!C250=0," ",COUNTRY_INFO!C250)</f>
        <v>Jor</v>
      </c>
      <c r="D250" s="67">
        <f>COUNTRY_INFO!L250</f>
        <v>0</v>
      </c>
      <c r="E250" s="61"/>
      <c r="F250" s="61"/>
      <c r="G250" s="11">
        <f>MAX('MDA1'!M250,'MDA2'!M250)</f>
        <v>0</v>
      </c>
      <c r="H250" s="11">
        <f>IF(AND(COUNTRY_INFO!H250&gt;0,COUNTRY_INFO!H250&lt;4),IF(D250&gt;MAX('MDA1'!M250,'MDA2'!M250),MAX('MDA1'!M250,'MDA2'!M250),D250),0)</f>
        <v>0</v>
      </c>
      <c r="I250" s="73">
        <f>IF(AND(COUNTRY_INFO!H250&gt;0,COUNTRY_INFO!H250&lt;4), IF(G250/D250*100&lt;&gt;0, IF(G250/D250*100&gt;100,100,G250/D250*100), "-"),0)</f>
        <v>0</v>
      </c>
      <c r="J250" s="67" t="str">
        <f>COUNTRY_INFO!M250</f>
        <v>Unknown</v>
      </c>
      <c r="K250" s="61"/>
      <c r="L250" s="61"/>
      <c r="M250" s="11">
        <f>MAX('MDA1'!M250,MAX('MDA3'!I250,'MDA3'!L250)+MAX('MDA3'!J250,'MDA3'!M250))</f>
        <v>0</v>
      </c>
      <c r="N250" s="11">
        <f>IF(AND(COUNTRY_INFO!I250&gt;0,COUNTRY_INFO!I250&lt;4),IF(J250&gt;MAX('MDA1'!M250,MAX('MDA3'!I250,'MDA3'!L250)+MAX('MDA3'!J250,'MDA3'!M250)),MAX('MDA1'!M250,MAX('MDA3'!I250,'MDA3'!L250)+MAX('MDA3'!J250,'MDA3'!M250)),J250),0)</f>
        <v>0</v>
      </c>
      <c r="O250" s="73">
        <f>IF(AND(COUNTRY_INFO!I250&gt;0,COUNTRY_INFO!I250&lt;4), IF(M250/J250*100&lt;&gt;0, IF(M250/J250*100&gt;100,100,M250/J250*100), "-"),0)</f>
        <v>0</v>
      </c>
      <c r="P250" s="67">
        <f>COUNTRY_INFO!N250</f>
        <v>5290</v>
      </c>
      <c r="Q250" s="61"/>
      <c r="R250" s="61"/>
      <c r="S250" s="11">
        <f>SUM(MAX('MDA2'!J250, 'T1'!L250, MAX(T3_R1!K250, T3_R2!K250)), MAX('MDA1'!K250, 'MDA2'!K250, 'T1'!M250, MAX(T3_R1!L250, T3_R2!L250)), MAX('MDA1'!L250, 'MDA2'!L250, 'T1'!N250, MAX(T3_R1!M250, T3_R2!M250)))</f>
        <v>6534</v>
      </c>
      <c r="T250" s="11">
        <f>IF(AND(COUNTRY_INFO!J250&gt;1,COUNTRY_INFO!J250&lt;4),IF(COUNTRY_INFO!E250&gt;MAX('MDA2'!J250,'T1'!L250,MAX(T3_R1!K250,T3_R2!K250)),MAX('MDA2'!J250,'T1'!L250,MAX(T3_R1!K250,T3_R2!K250)),COUNTRY_INFO!E250),0)</f>
        <v>0</v>
      </c>
      <c r="U250" s="217" t="str">
        <f>IF(AND(COUNTRY_INFO!J250&gt;1,COUNTRY_INFO!J250&lt;4), IF(T250/COUNTRY_INFO!E250*100&lt;&gt;0, IF(T250/COUNTRY_INFO!E250*100&gt;100,100,T250/COUNTRY_INFO!E250*100), "-"),0)</f>
        <v>-</v>
      </c>
      <c r="V250" s="11">
        <f>IF(AND(COUNTRY_INFO!J250&gt;1,COUNTRY_INFO!J250&lt;4),IF(COUNTRY_INFO!F250&gt;MAX('MDA1'!K250,'MDA2'!K250,'T1'!M250,MAX(T3_R1!L250,T3_R2!L250)),MAX('MDA1'!K250,'MDA2'!K250,'T1'!M250,MAX(T3_R1!L250,T3_R2!L250)),COUNTRY_INFO!F250),0)</f>
        <v>3566</v>
      </c>
      <c r="W250" s="217">
        <f>IF(AND(COUNTRY_INFO!J250&gt;1,COUNTRY_INFO!J250&lt;4), IF(V250/COUNTRY_INFO!F250*100&lt;&gt;0, IF(V250/COUNTRY_INFO!F250*100&gt;100,100,V250/COUNTRY_INFO!F250*100), "-"),0)</f>
        <v>100</v>
      </c>
      <c r="X250" s="11">
        <f t="shared" si="26"/>
        <v>3566</v>
      </c>
      <c r="Y250" s="73">
        <f>IF(AND(COUNTRY_INFO!J250&gt;1,COUNTRY_INFO!J250&lt;4), IF(S250/P250*100&lt;&gt;0, IF(X250/P250*100&gt;100,100,X250/P250*100), "-"),0)</f>
        <v>67.41020793950851</v>
      </c>
      <c r="Z250" s="67">
        <f>COUNTRY_INFO!O250</f>
        <v>3243</v>
      </c>
      <c r="AA250" s="61"/>
      <c r="AB250" s="61"/>
      <c r="AC250" s="11">
        <f>MAX('T1'!L250,'T2'!J250)+MAX('T1'!M250,'T2'!K250)+MAX('T1'!N250,'T2'!L250)</f>
        <v>2741</v>
      </c>
      <c r="AD250" s="11">
        <f>IF(COUNTRY_INFO!K250=1,IF(COUNTRY_INFO!F250*0.33&gt;MAX('T1'!M250,'T2'!K250),MAX('T1'!M250,'T2'!K250),COUNTRY_INFO!F250*0.33),IF(COUNTRY_INFO!K250=2,IF(COUNTRY_INFO!F250*0.5&gt;MAX('T1'!M250,'T2'!K250),MAX('T1'!M250,'T2'!K250),COUNTRY_INFO!F250*0.5),IF(COUNTRY_INFO!K250=3,IF(COUNTRY_INFO!F250&gt;MAX('T1'!M250,'T2'!K250),MAX('T1'!M250,'T2'!K250),COUNTRY_INFO!F250),0)))</f>
        <v>1783</v>
      </c>
      <c r="AE250" s="217">
        <f>IF(AND(COUNTRY_INFO!K250&gt;0,COUNTRY_INFO!K250&lt;4),IF(Z250&gt;0,IF(COUNTRY_INFO!K250=1, AD250/(COUNTRY_INFO!F250*0.33)*100, IF(COUNTRY_INFO!K250=2, AD250/(COUNTRY_INFO!F250*0.5)*100, IF(COUNTRY_INFO!K250=3, AD250/COUNTRY_INFO!F250*100))),"-"),0)</f>
        <v>100</v>
      </c>
      <c r="AF250" s="11">
        <f>IF(COUNTRY_INFO!K250=2,IF(COUNTRY_INFO!G250*0.2&gt;MAX('T1'!N250,'T2'!L250),MAX('T1'!N250,'T2'!L250),COUNTRY_INFO!G250*0.2),IF(COUNTRY_INFO!K250=3,IF(COUNTRY_INFO!G250&gt;MAX('T1'!N250,'T2'!L250),MAX('T1'!N250,'T2'!L250),COUNTRY_INFO!G250),0))</f>
        <v>0</v>
      </c>
      <c r="AG250" s="217">
        <f>IF(AND(COUNTRY_INFO!K250&gt;0,COUNTRY_INFO!K250&lt;4),IF(Z250&gt;0,IF(COUNTRY_INFO!K250=1, 0, IF(COUNTRY_INFO!K250=2, AF250/(COUNTRY_INFO!G250*0.2)*100, IF(COUNTRY_INFO!K250=3, AF250/COUNTRY_INFO!G250*100))),"-"),0)</f>
        <v>0</v>
      </c>
      <c r="AH250" s="11">
        <f t="shared" si="27"/>
        <v>1783</v>
      </c>
      <c r="AI250" s="73">
        <f>IF(AND(COUNTRY_INFO!K250&gt;0,COUNTRY_INFO!K250&lt;4), IF(AC250/Z250*100&lt;&gt;0, IF(AH250/Z250*100&gt;100,100,AH250/Z250*100), "-"),0)</f>
        <v>54.979956830095588</v>
      </c>
      <c r="AJ250" s="261"/>
      <c r="AK250" s="260">
        <f>IF(AND(D250&lt;&gt;0, D250&lt;&gt;"Unknown",D250&lt;&gt;"Stopped",D250&lt;&gt;"Not required"),D250/COUNTRY_INFO!D250, 0)</f>
        <v>0</v>
      </c>
      <c r="AL250" s="260">
        <f>IF(AND(J250&lt;&gt;0,J250&lt;&gt;"Unknown",J250&lt;&gt;"Stopped",J250&lt;&gt;"Not required"),J250/COUNTRY_INFO!D250, 0)</f>
        <v>0</v>
      </c>
      <c r="AM250" s="260">
        <f>IF(AND(P250&lt;&gt;0,P250&lt;&gt;"Unknown",P250&lt;&gt;"Not required"),P250/(COUNTRY_INFO!E250+COUNTRY_INFO!F250), 0)</f>
        <v>1</v>
      </c>
      <c r="AN250" s="260">
        <f>IF(AND(Z250&lt;&gt;0,Z250&lt;&gt;"Unknown",Z250&lt;&gt;"Not required"),IF(COUNTRY_INFO!K250=1,1,IF(COUNTRY_INFO!K250=2,0.5*COUNTRY_INFO!F250/(0.5*COUNTRY_INFO!F250+0.2*COUNTRY_INFO!G250),IF(COUNTRY_INFO!K250=3,COUNTRY_INFO!F250/(COUNTRY_INFO!F250+COUNTRY_INFO!G250)))),0)</f>
        <v>0.54979956830095589</v>
      </c>
      <c r="AO250" s="260">
        <f>IF(AND(Z250&lt;&gt;0,Z250&lt;&gt;"Unknown",Z250&lt;&gt;"Not required"),IF(COUNTRY_INFO!K250=1,0,IF(COUNTRY_INFO!K250=2,0.2*COUNTRY_INFO!G250/(0.5*COUNTRY_INFO!F250+0.2*COUNTRY_INFO!G250),IF(COUNTRY_INFO!K250=3,COUNTRY_INFO!G250/(COUNTRY_INFO!F250+COUNTRY_INFO!G250)))),0)</f>
        <v>0.45020043169904411</v>
      </c>
      <c r="AP250" s="259">
        <f>MAX(COUNTRY_INFO!D250*AK250*PROFILE!$G$7,COUNTRY_INFO!D250*AL250*PROFILE!$G$7)</f>
        <v>0</v>
      </c>
      <c r="AQ250" s="259">
        <f>MAX(COUNTRY_INFO!D250*AK250*PROFILE!$G$8,COUNTRY_INFO!D250*AL250*PROFILE!$G$8,COUNTRY_INFO!D250*AM250*PROFILE!$G$8)</f>
        <v>1843.9885142051889</v>
      </c>
      <c r="AR250" s="259">
        <f>MAX(COUNTRY_INFO!D250*AK250*PROFILE!$G$9,COUNTRY_INFO!D250*AL250*PROFILE!$G$9,COUNTRY_INFO!D250*AM250*PROFILE!$G$9,IF(AND(DISTRICT!Z250&lt;&gt;"Unknown",Z250&lt;&gt;"Not required"),COUNTRY_INFO!O250*DISTRICT!AN250,0))</f>
        <v>3829.4250211054714</v>
      </c>
      <c r="AS250" s="259">
        <f>MAX(COUNTRY_INFO!D250*AK250*PROFILE!$G$10,COUNTRY_INFO!D250*AL250*PROFILE!$G$10,IF(AND(DISTRICT!Z250&lt;&gt;"Unknown",Z250&lt;&gt;"Not required"),COUNTRY_INFO!O250*DISTRICT!AO250,0))</f>
        <v>1460</v>
      </c>
      <c r="AT250" s="259">
        <f t="shared" si="28"/>
        <v>7133.4135353106603</v>
      </c>
      <c r="AU250" s="258" t="str">
        <f t="shared" si="23"/>
        <v>Y</v>
      </c>
      <c r="AV250" s="259">
        <f>MAX('MDA2'!J250,'T1'!L250,'T2'!J250,T3_R1!K250,T3_R2!K250)</f>
        <v>0</v>
      </c>
      <c r="AW250" s="259">
        <f>MAX('MDA1'!K250,'MDA2'!K250,'MDA3'!I250,'MDA3'!L250,'T1'!M250,'T2'!K250,T3_R1!L250,T3_R2!L250)</f>
        <v>6534</v>
      </c>
      <c r="AX250" s="259">
        <f>MAX('MDA1'!L250,'MDA2'!L250,'MDA3'!J250,'MDA3'!M250,'T1'!N250,'T2'!L250,T3_R1!M250,T3_R2!M250)</f>
        <v>0</v>
      </c>
      <c r="AY250" s="259">
        <f t="shared" si="29"/>
        <v>6534</v>
      </c>
      <c r="AZ250" s="259">
        <f>MAX('MDA2'!J250,T250)</f>
        <v>0</v>
      </c>
      <c r="BA250" s="259">
        <f>MAX('MDA1'!K250,'MDA2'!K250,'MDA3'!I250,'MDA3'!L250,V250,AD250)</f>
        <v>3566</v>
      </c>
      <c r="BB250" s="259">
        <f>MAX('MDA1'!L250,'MDA2'!L250,'MDA3'!J250,'MDA3'!M250,AF250)</f>
        <v>0</v>
      </c>
      <c r="BC250" s="259">
        <f t="shared" si="24"/>
        <v>3566</v>
      </c>
      <c r="BD250" s="260">
        <f t="shared" si="25"/>
        <v>49.99009215361157</v>
      </c>
    </row>
    <row r="251" spans="1:56" x14ac:dyDescent="0.2">
      <c r="A251" s="10" t="str">
        <f>IF(COUNTRY_INFO!A251=0," ",COUNTRY_INFO!A251)</f>
        <v>Ethiopia</v>
      </c>
      <c r="B251" s="10" t="str">
        <f>IF(COUNTRY_INFO!B251=0," ",COUNTRY_INFO!B251)</f>
        <v>GambellaGambella</v>
      </c>
      <c r="C251" s="87" t="str">
        <f>IF(COUNTRY_INFO!C251=0," ",COUNTRY_INFO!C251)</f>
        <v>Gambella Town</v>
      </c>
      <c r="D251" s="67">
        <f>COUNTRY_INFO!L251</f>
        <v>0</v>
      </c>
      <c r="E251" s="61"/>
      <c r="F251" s="61"/>
      <c r="G251" s="11">
        <f>MAX('MDA1'!M251,'MDA2'!M251)</f>
        <v>0</v>
      </c>
      <c r="H251" s="11">
        <f>IF(AND(COUNTRY_INFO!H251&gt;0,COUNTRY_INFO!H251&lt;4),IF(D251&gt;MAX('MDA1'!M251,'MDA2'!M251),MAX('MDA1'!M251,'MDA2'!M251),D251),0)</f>
        <v>0</v>
      </c>
      <c r="I251" s="73">
        <f>IF(AND(COUNTRY_INFO!H251&gt;0,COUNTRY_INFO!H251&lt;4), IF(G251/D251*100&lt;&gt;0, IF(G251/D251*100&gt;100,100,G251/D251*100), "-"),0)</f>
        <v>0</v>
      </c>
      <c r="J251" s="67">
        <f>COUNTRY_INFO!M251</f>
        <v>15038</v>
      </c>
      <c r="K251" s="61"/>
      <c r="L251" s="61"/>
      <c r="M251" s="11">
        <f>MAX('MDA1'!M251,MAX('MDA3'!I251,'MDA3'!L251)+MAX('MDA3'!J251,'MDA3'!M251))</f>
        <v>51128</v>
      </c>
      <c r="N251" s="11">
        <f>IF(AND(COUNTRY_INFO!I251&gt;0,COUNTRY_INFO!I251&lt;4),IF(J251&gt;MAX('MDA1'!M251,MAX('MDA3'!I251,'MDA3'!L251)+MAX('MDA3'!J251,'MDA3'!M251)),MAX('MDA1'!M251,MAX('MDA3'!I251,'MDA3'!L251)+MAX('MDA3'!J251,'MDA3'!M251)),J251),0)</f>
        <v>15038</v>
      </c>
      <c r="O251" s="73">
        <f>IF(AND(COUNTRY_INFO!I251&gt;0,COUNTRY_INFO!I251&lt;4), IF(M251/J251*100&lt;&gt;0, IF(M251/J251*100&gt;100,100,M251/J251*100), "-"),0)</f>
        <v>100</v>
      </c>
      <c r="P251" s="67">
        <f>COUNTRY_INFO!N251</f>
        <v>6319</v>
      </c>
      <c r="Q251" s="61"/>
      <c r="R251" s="61"/>
      <c r="S251" s="11">
        <f>SUM(MAX('MDA2'!J251, 'T1'!L251, MAX(T3_R1!K251, T3_R2!K251)), MAX('MDA1'!K251, 'MDA2'!K251, 'T1'!M251, MAX(T3_R1!L251, T3_R2!L251)), MAX('MDA1'!L251, 'MDA2'!L251, 'T1'!N251, MAX(T3_R1!M251, T3_R2!M251)))</f>
        <v>3368</v>
      </c>
      <c r="T251" s="11">
        <f>IF(AND(COUNTRY_INFO!J251&gt;1,COUNTRY_INFO!J251&lt;4),IF(COUNTRY_INFO!E251&gt;MAX('MDA2'!J251,'T1'!L251,MAX(T3_R1!K251,T3_R2!K251)),MAX('MDA2'!J251,'T1'!L251,MAX(T3_R1!K251,T3_R2!K251)),COUNTRY_INFO!E251),0)</f>
        <v>0</v>
      </c>
      <c r="U251" s="217" t="str">
        <f>IF(AND(COUNTRY_INFO!J251&gt;1,COUNTRY_INFO!J251&lt;4), IF(T251/COUNTRY_INFO!E251*100&lt;&gt;0, IF(T251/COUNTRY_INFO!E251*100&gt;100,100,T251/COUNTRY_INFO!E251*100), "-"),0)</f>
        <v>-</v>
      </c>
      <c r="V251" s="11">
        <f>IF(AND(COUNTRY_INFO!J251&gt;1,COUNTRY_INFO!J251&lt;4),IF(COUNTRY_INFO!F251&gt;MAX('MDA1'!K251,'MDA2'!K251,'T1'!M251,MAX(T3_R1!L251,T3_R2!L251)),MAX('MDA1'!K251,'MDA2'!K251,'T1'!M251,MAX(T3_R1!L251,T3_R2!L251)),COUNTRY_INFO!F251),0)</f>
        <v>3368</v>
      </c>
      <c r="W251" s="217">
        <f>IF(AND(COUNTRY_INFO!J251&gt;1,COUNTRY_INFO!J251&lt;4), IF(V251/COUNTRY_INFO!F251*100&lt;&gt;0, IF(V251/COUNTRY_INFO!F251*100&gt;100,100,V251/COUNTRY_INFO!F251*100), "-"),0)</f>
        <v>79.061032863849761</v>
      </c>
      <c r="X251" s="11">
        <f t="shared" si="26"/>
        <v>3368</v>
      </c>
      <c r="Y251" s="73">
        <f>IF(AND(COUNTRY_INFO!J251&gt;1,COUNTRY_INFO!J251&lt;4), IF(S251/P251*100&lt;&gt;0, IF(X251/P251*100&gt;100,100,X251/P251*100), "-"),0)</f>
        <v>53.299572717202096</v>
      </c>
      <c r="Z251" s="67">
        <f>COUNTRY_INFO!O251</f>
        <v>1405.8</v>
      </c>
      <c r="AA251" s="61"/>
      <c r="AB251" s="61"/>
      <c r="AC251" s="11">
        <f>MAX('T1'!L251,'T2'!J251)+MAX('T1'!M251,'T2'!K251)+MAX('T1'!N251,'T2'!L251)</f>
        <v>0</v>
      </c>
      <c r="AD251" s="11">
        <f>IF(COUNTRY_INFO!K251=1,IF(COUNTRY_INFO!F251*0.33&gt;MAX('T1'!M251,'T2'!K251),MAX('T1'!M251,'T2'!K251),COUNTRY_INFO!F251*0.33),IF(COUNTRY_INFO!K251=2,IF(COUNTRY_INFO!F251*0.5&gt;MAX('T1'!M251,'T2'!K251),MAX('T1'!M251,'T2'!K251),COUNTRY_INFO!F251*0.5),IF(COUNTRY_INFO!K251=3,IF(COUNTRY_INFO!F251&gt;MAX('T1'!M251,'T2'!K251),MAX('T1'!M251,'T2'!K251),COUNTRY_INFO!F251),0)))</f>
        <v>0</v>
      </c>
      <c r="AE251" s="217">
        <f>IF(AND(COUNTRY_INFO!K251&gt;0,COUNTRY_INFO!K251&lt;4),IF(Z251&gt;0,IF(COUNTRY_INFO!K251=1, AD251/(COUNTRY_INFO!F251*0.33)*100, IF(COUNTRY_INFO!K251=2, AD251/(COUNTRY_INFO!F251*0.5)*100, IF(COUNTRY_INFO!K251=3, AD251/COUNTRY_INFO!F251*100))),"-"),0)</f>
        <v>0</v>
      </c>
      <c r="AF251" s="11">
        <f>IF(COUNTRY_INFO!K251=2,IF(COUNTRY_INFO!G251*0.2&gt;MAX('T1'!N251,'T2'!L251),MAX('T1'!N251,'T2'!L251),COUNTRY_INFO!G251*0.2),IF(COUNTRY_INFO!K251=3,IF(COUNTRY_INFO!G251&gt;MAX('T1'!N251,'T2'!L251),MAX('T1'!N251,'T2'!L251),COUNTRY_INFO!G251),0))</f>
        <v>0</v>
      </c>
      <c r="AG251" s="217">
        <f>IF(AND(COUNTRY_INFO!K251&gt;0,COUNTRY_INFO!K251&lt;4),IF(Z251&gt;0,IF(COUNTRY_INFO!K251=1, 0, IF(COUNTRY_INFO!K251=2, AF251/(COUNTRY_INFO!G251*0.2)*100, IF(COUNTRY_INFO!K251=3, AF251/COUNTRY_INFO!G251*100))),"-"),0)</f>
        <v>0</v>
      </c>
      <c r="AH251" s="11">
        <f t="shared" si="27"/>
        <v>0</v>
      </c>
      <c r="AI251" s="73" t="str">
        <f>IF(AND(COUNTRY_INFO!K251&gt;0,COUNTRY_INFO!K251&lt;4), IF(AC251/Z251*100&lt;&gt;0, IF(AH251/Z251*100&gt;100,100,AH251/Z251*100), "-"),0)</f>
        <v>-</v>
      </c>
      <c r="AJ251" s="261"/>
      <c r="AK251" s="260">
        <f>IF(AND(D251&lt;&gt;0, D251&lt;&gt;"Unknown",D251&lt;&gt;"Stopped",D251&lt;&gt;"Not required"),D251/COUNTRY_INFO!D251, 0)</f>
        <v>0</v>
      </c>
      <c r="AL251" s="260">
        <f>IF(AND(J251&lt;&gt;0,J251&lt;&gt;"Unknown",J251&lt;&gt;"Stopped",J251&lt;&gt;"Not required"),J251/COUNTRY_INFO!D251, 0)</f>
        <v>1</v>
      </c>
      <c r="AM251" s="260">
        <f>IF(AND(P251&lt;&gt;0,P251&lt;&gt;"Unknown",P251&lt;&gt;"Not required"),P251/(COUNTRY_INFO!E251+COUNTRY_INFO!F251), 0)</f>
        <v>1</v>
      </c>
      <c r="AN251" s="260">
        <f>IF(AND(Z251&lt;&gt;0,Z251&lt;&gt;"Unknown",Z251&lt;&gt;"Not required"),IF(COUNTRY_INFO!K251=1,1,IF(COUNTRY_INFO!K251=2,0.5*COUNTRY_INFO!F251/(0.5*COUNTRY_INFO!F251+0.2*COUNTRY_INFO!G251),IF(COUNTRY_INFO!K251=3,COUNTRY_INFO!F251/(COUNTRY_INFO!F251+COUNTRY_INFO!G251)))),0)</f>
        <v>1</v>
      </c>
      <c r="AO251" s="260">
        <f>IF(AND(Z251&lt;&gt;0,Z251&lt;&gt;"Unknown",Z251&lt;&gt;"Not required"),IF(COUNTRY_INFO!K251=1,0,IF(COUNTRY_INFO!K251=2,0.2*COUNTRY_INFO!G251/(0.5*COUNTRY_INFO!F251+0.2*COUNTRY_INFO!G251),IF(COUNTRY_INFO!K251=3,COUNTRY_INFO!G251/(COUNTRY_INFO!F251+COUNTRY_INFO!G251)))),0)</f>
        <v>0</v>
      </c>
      <c r="AP251" s="259">
        <f>MAX(COUNTRY_INFO!D251*AK251*PROFILE!$G$7,COUNTRY_INFO!D251*AL251*PROFILE!$G$7)</f>
        <v>1.574521029090527E-3</v>
      </c>
      <c r="AQ251" s="259">
        <f>MAX(COUNTRY_INFO!D251*AK251*PROFILE!$G$8,COUNTRY_INFO!D251*AL251*PROFILE!$G$8,COUNTRY_INFO!D251*AM251*PROFILE!$G$8)</f>
        <v>2202.5336994930603</v>
      </c>
      <c r="AR251" s="259">
        <f>MAX(COUNTRY_INFO!D251*AK251*PROFILE!$G$9,COUNTRY_INFO!D251*AL251*PROFILE!$G$9,COUNTRY_INFO!D251*AM251*PROFILE!$G$9,IF(AND(DISTRICT!Z251&lt;&gt;"Unknown",Z251&lt;&gt;"Not required"),COUNTRY_INFO!O251*DISTRICT!AN251,0))</f>
        <v>4574.0185438748276</v>
      </c>
      <c r="AS251" s="259">
        <f>MAX(COUNTRY_INFO!D251*AK251*PROFILE!$G$10,COUNTRY_INFO!D251*AL251*PROFILE!$G$10,IF(AND(DISTRICT!Z251&lt;&gt;"Unknown",Z251&lt;&gt;"Not required"),COUNTRY_INFO!O251*DISTRICT!AO251,0))</f>
        <v>8261.4461821110835</v>
      </c>
      <c r="AT251" s="259">
        <f t="shared" si="28"/>
        <v>15038</v>
      </c>
      <c r="AU251" s="258">
        <f t="shared" si="23"/>
        <v>0</v>
      </c>
      <c r="AV251" s="259">
        <f>MAX('MDA2'!J251,'T1'!L251,'T2'!J251,T3_R1!K251,T3_R2!K251)</f>
        <v>0</v>
      </c>
      <c r="AW251" s="259">
        <f>MAX('MDA1'!K251,'MDA2'!K251,'MDA3'!I251,'MDA3'!L251,'T1'!M251,'T2'!K251,T3_R1!L251,T3_R2!L251)</f>
        <v>18406</v>
      </c>
      <c r="AX251" s="259">
        <f>MAX('MDA1'!L251,'MDA2'!L251,'MDA3'!J251,'MDA3'!M251,'T1'!N251,'T2'!L251,T3_R1!M251,T3_R2!M251)</f>
        <v>32722</v>
      </c>
      <c r="AY251" s="259">
        <f t="shared" si="29"/>
        <v>51128</v>
      </c>
      <c r="AZ251" s="259">
        <f>MAX('MDA2'!J251,T251)</f>
        <v>0</v>
      </c>
      <c r="BA251" s="259">
        <f>MAX('MDA1'!K251,'MDA2'!K251,'MDA3'!I251,'MDA3'!L251,V251,AD251)</f>
        <v>18406</v>
      </c>
      <c r="BB251" s="259">
        <f>MAX('MDA1'!L251,'MDA2'!L251,'MDA3'!J251,'MDA3'!M251,AF251)</f>
        <v>32722</v>
      </c>
      <c r="BC251" s="259">
        <f t="shared" si="24"/>
        <v>15038</v>
      </c>
      <c r="BD251" s="260">
        <f t="shared" si="25"/>
        <v>100</v>
      </c>
    </row>
    <row r="252" spans="1:56" x14ac:dyDescent="0.2">
      <c r="A252" s="10" t="str">
        <f>IF(COUNTRY_INFO!A252=0," ",COUNTRY_INFO!A252)</f>
        <v>Ethiopia</v>
      </c>
      <c r="B252" s="10" t="str">
        <f>IF(COUNTRY_INFO!B252=0," ",COUNTRY_INFO!B252)</f>
        <v>GambellaItang</v>
      </c>
      <c r="C252" s="87" t="str">
        <f>IF(COUNTRY_INFO!C252=0," ",COUNTRY_INFO!C252)</f>
        <v>Itang Special</v>
      </c>
      <c r="D252" s="67">
        <f>COUNTRY_INFO!L252</f>
        <v>50156</v>
      </c>
      <c r="E252" s="61"/>
      <c r="F252" s="61"/>
      <c r="G252" s="11">
        <f>MAX('MDA1'!M252,'MDA2'!M252)</f>
        <v>41445</v>
      </c>
      <c r="H252" s="11">
        <f>IF(AND(COUNTRY_INFO!H252&gt;0,COUNTRY_INFO!H252&lt;4),IF(D252&gt;MAX('MDA1'!M252,'MDA2'!M252),MAX('MDA1'!M252,'MDA2'!M252),D252),0)</f>
        <v>41445</v>
      </c>
      <c r="I252" s="73">
        <f>IF(AND(COUNTRY_INFO!H252&gt;0,COUNTRY_INFO!H252&lt;4), IF(G252/D252*100&lt;&gt;0, IF(G252/D252*100&gt;100,100,G252/D252*100), "-"),0)</f>
        <v>82.632187574766718</v>
      </c>
      <c r="J252" s="67">
        <f>COUNTRY_INFO!M252</f>
        <v>50156</v>
      </c>
      <c r="K252" s="61"/>
      <c r="L252" s="61"/>
      <c r="M252" s="11">
        <f>MAX('MDA1'!M252,MAX('MDA3'!I252,'MDA3'!L252)+MAX('MDA3'!J252,'MDA3'!M252))</f>
        <v>43842</v>
      </c>
      <c r="N252" s="11">
        <f>IF(AND(COUNTRY_INFO!I252&gt;0,COUNTRY_INFO!I252&lt;4),IF(J252&gt;MAX('MDA1'!M252,MAX('MDA3'!I252,'MDA3'!L252)+MAX('MDA3'!J252,'MDA3'!M252)),MAX('MDA1'!M252,MAX('MDA3'!I252,'MDA3'!L252)+MAX('MDA3'!J252,'MDA3'!M252)),J252),0)</f>
        <v>43842</v>
      </c>
      <c r="O252" s="73">
        <f>IF(AND(COUNTRY_INFO!I252&gt;0,COUNTRY_INFO!I252&lt;4), IF(M252/J252*100&lt;&gt;0, IF(M252/J252*100&gt;100,100,M252/J252*100), "-"),0)</f>
        <v>87.411276816333043</v>
      </c>
      <c r="P252" s="67">
        <f>COUNTRY_INFO!N252</f>
        <v>21075</v>
      </c>
      <c r="Q252" s="61"/>
      <c r="R252" s="61"/>
      <c r="S252" s="11">
        <f>SUM(MAX('MDA2'!J252, 'T1'!L252, MAX(T3_R1!K252, T3_R2!K252)), MAX('MDA1'!K252, 'MDA2'!K252, 'T1'!M252, MAX(T3_R1!L252, T3_R2!L252)), MAX('MDA1'!L252, 'MDA2'!L252, 'T1'!N252, MAX(T3_R1!M252, T3_R2!M252)))</f>
        <v>41445</v>
      </c>
      <c r="T252" s="11">
        <f>IF(AND(COUNTRY_INFO!J252&gt;1,COUNTRY_INFO!J252&lt;4),IF(COUNTRY_INFO!E252&gt;MAX('MDA2'!J252,'T1'!L252,MAX(T3_R1!K252,T3_R2!K252)),MAX('MDA2'!J252,'T1'!L252,MAX(T3_R1!K252,T3_R2!K252)),COUNTRY_INFO!E252),0)</f>
        <v>0</v>
      </c>
      <c r="U252" s="217" t="str">
        <f>IF(AND(COUNTRY_INFO!J252&gt;1,COUNTRY_INFO!J252&lt;4), IF(T252/COUNTRY_INFO!E252*100&lt;&gt;0, IF(T252/COUNTRY_INFO!E252*100&gt;100,100,T252/COUNTRY_INFO!E252*100), "-"),0)</f>
        <v>-</v>
      </c>
      <c r="V252" s="11">
        <f>IF(AND(COUNTRY_INFO!J252&gt;1,COUNTRY_INFO!J252&lt;4),IF(COUNTRY_INFO!F252&gt;MAX('MDA1'!K252,'MDA2'!K252,'T1'!M252,MAX(T3_R1!L252,T3_R2!L252)),MAX('MDA1'!K252,'MDA2'!K252,'T1'!M252,MAX(T3_R1!L252,T3_R2!L252)),COUNTRY_INFO!F252),0)</f>
        <v>14208</v>
      </c>
      <c r="W252" s="217">
        <f>IF(AND(COUNTRY_INFO!J252&gt;1,COUNTRY_INFO!J252&lt;4), IF(V252/COUNTRY_INFO!F252*100&lt;&gt;0, IF(V252/COUNTRY_INFO!F252*100&gt;100,100,V252/COUNTRY_INFO!F252*100), "-"),0)</f>
        <v>100</v>
      </c>
      <c r="X252" s="11">
        <f t="shared" si="26"/>
        <v>14208</v>
      </c>
      <c r="Y252" s="73">
        <f>IF(AND(COUNTRY_INFO!J252&gt;1,COUNTRY_INFO!J252&lt;4), IF(S252/P252*100&lt;&gt;0, IF(X252/P252*100&gt;100,100,X252/P252*100), "-"),0)</f>
        <v>67.416370106761576</v>
      </c>
      <c r="Z252" s="67">
        <f>COUNTRY_INFO!O252</f>
        <v>4688.6400000000003</v>
      </c>
      <c r="AA252" s="61"/>
      <c r="AB252" s="61"/>
      <c r="AC252" s="11">
        <f>MAX('T1'!L252,'T2'!J252)+MAX('T1'!M252,'T2'!K252)+MAX('T1'!N252,'T2'!L252)</f>
        <v>0</v>
      </c>
      <c r="AD252" s="11">
        <f>IF(COUNTRY_INFO!K252=1,IF(COUNTRY_INFO!F252*0.33&gt;MAX('T1'!M252,'T2'!K252),MAX('T1'!M252,'T2'!K252),COUNTRY_INFO!F252*0.33),IF(COUNTRY_INFO!K252=2,IF(COUNTRY_INFO!F252*0.5&gt;MAX('T1'!M252,'T2'!K252),MAX('T1'!M252,'T2'!K252),COUNTRY_INFO!F252*0.5),IF(COUNTRY_INFO!K252=3,IF(COUNTRY_INFO!F252&gt;MAX('T1'!M252,'T2'!K252),MAX('T1'!M252,'T2'!K252),COUNTRY_INFO!F252),0)))</f>
        <v>0</v>
      </c>
      <c r="AE252" s="217">
        <f>IF(AND(COUNTRY_INFO!K252&gt;0,COUNTRY_INFO!K252&lt;4),IF(Z252&gt;0,IF(COUNTRY_INFO!K252=1, AD252/(COUNTRY_INFO!F252*0.33)*100, IF(COUNTRY_INFO!K252=2, AD252/(COUNTRY_INFO!F252*0.5)*100, IF(COUNTRY_INFO!K252=3, AD252/COUNTRY_INFO!F252*100))),"-"),0)</f>
        <v>0</v>
      </c>
      <c r="AF252" s="11">
        <f>IF(COUNTRY_INFO!K252=2,IF(COUNTRY_INFO!G252*0.2&gt;MAX('T1'!N252,'T2'!L252),MAX('T1'!N252,'T2'!L252),COUNTRY_INFO!G252*0.2),IF(COUNTRY_INFO!K252=3,IF(COUNTRY_INFO!G252&gt;MAX('T1'!N252,'T2'!L252),MAX('T1'!N252,'T2'!L252),COUNTRY_INFO!G252),0))</f>
        <v>0</v>
      </c>
      <c r="AG252" s="217">
        <f>IF(AND(COUNTRY_INFO!K252&gt;0,COUNTRY_INFO!K252&lt;4),IF(Z252&gt;0,IF(COUNTRY_INFO!K252=1, 0, IF(COUNTRY_INFO!K252=2, AF252/(COUNTRY_INFO!G252*0.2)*100, IF(COUNTRY_INFO!K252=3, AF252/COUNTRY_INFO!G252*100))),"-"),0)</f>
        <v>0</v>
      </c>
      <c r="AH252" s="11">
        <f t="shared" si="27"/>
        <v>0</v>
      </c>
      <c r="AI252" s="73" t="str">
        <f>IF(AND(COUNTRY_INFO!K252&gt;0,COUNTRY_INFO!K252&lt;4), IF(AC252/Z252*100&lt;&gt;0, IF(AH252/Z252*100&gt;100,100,AH252/Z252*100), "-"),0)</f>
        <v>-</v>
      </c>
      <c r="AJ252" s="261"/>
      <c r="AK252" s="260">
        <f>IF(AND(D252&lt;&gt;0, D252&lt;&gt;"Unknown",D252&lt;&gt;"Stopped",D252&lt;&gt;"Not required"),D252/COUNTRY_INFO!D252, 0)</f>
        <v>1</v>
      </c>
      <c r="AL252" s="260">
        <f>IF(AND(J252&lt;&gt;0,J252&lt;&gt;"Unknown",J252&lt;&gt;"Stopped",J252&lt;&gt;"Not required"),J252/COUNTRY_INFO!D252, 0)</f>
        <v>1</v>
      </c>
      <c r="AM252" s="260">
        <f>IF(AND(P252&lt;&gt;0,P252&lt;&gt;"Unknown",P252&lt;&gt;"Not required"),P252/(COUNTRY_INFO!E252+COUNTRY_INFO!F252), 0)</f>
        <v>1</v>
      </c>
      <c r="AN252" s="260">
        <f>IF(AND(Z252&lt;&gt;0,Z252&lt;&gt;"Unknown",Z252&lt;&gt;"Not required"),IF(COUNTRY_INFO!K252=1,1,IF(COUNTRY_INFO!K252=2,0.5*COUNTRY_INFO!F252/(0.5*COUNTRY_INFO!F252+0.2*COUNTRY_INFO!G252),IF(COUNTRY_INFO!K252=3,COUNTRY_INFO!F252/(COUNTRY_INFO!F252+COUNTRY_INFO!G252)))),0)</f>
        <v>1</v>
      </c>
      <c r="AO252" s="260">
        <f>IF(AND(Z252&lt;&gt;0,Z252&lt;&gt;"Unknown",Z252&lt;&gt;"Not required"),IF(COUNTRY_INFO!K252=1,0,IF(COUNTRY_INFO!K252=2,0.2*COUNTRY_INFO!G252/(0.5*COUNTRY_INFO!F252+0.2*COUNTRY_INFO!G252),IF(COUNTRY_INFO!K252=3,COUNTRY_INFO!G252/(COUNTRY_INFO!F252+COUNTRY_INFO!G252)))),0)</f>
        <v>0</v>
      </c>
      <c r="AP252" s="259">
        <f>MAX(COUNTRY_INFO!D252*AK252*PROFILE!$G$7,COUNTRY_INFO!D252*AL252*PROFILE!$G$7)</f>
        <v>5.2514747130645353E-3</v>
      </c>
      <c r="AQ252" s="259">
        <f>MAX(COUNTRY_INFO!D252*AK252*PROFILE!$G$8,COUNTRY_INFO!D252*AL252*PROFILE!$G$8,COUNTRY_INFO!D252*AM252*PROFILE!$G$8)</f>
        <v>7346.0752913800998</v>
      </c>
      <c r="AR252" s="259">
        <f>MAX(COUNTRY_INFO!D252*AK252*PROFILE!$G$9,COUNTRY_INFO!D252*AL252*PROFILE!$G$9,COUNTRY_INFO!D252*AM252*PROFILE!$G$9,IF(AND(DISTRICT!Z252&lt;&gt;"Unknown",Z252&lt;&gt;"Not required"),COUNTRY_INFO!O252*DISTRICT!AN252,0))</f>
        <v>15255.650624191107</v>
      </c>
      <c r="AS252" s="259">
        <f>MAX(COUNTRY_INFO!D252*AK252*PROFILE!$G$10,COUNTRY_INFO!D252*AL252*PROFILE!$G$10,IF(AND(DISTRICT!Z252&lt;&gt;"Unknown",Z252&lt;&gt;"Not required"),COUNTRY_INFO!O252*DISTRICT!AO252,0))</f>
        <v>27554.268832954083</v>
      </c>
      <c r="AT252" s="259">
        <f t="shared" si="28"/>
        <v>50156</v>
      </c>
      <c r="AU252" s="258">
        <f t="shared" si="23"/>
        <v>0</v>
      </c>
      <c r="AV252" s="259">
        <f>MAX('MDA2'!J252,'T1'!L252,'T2'!J252,T3_R1!K252,T3_R2!K252)</f>
        <v>0</v>
      </c>
      <c r="AW252" s="259">
        <f>MAX('MDA1'!K252,'MDA2'!K252,'MDA3'!I252,'MDA3'!L252,'T1'!M252,'T2'!K252,T3_R1!L252,T3_R2!L252)</f>
        <v>15783</v>
      </c>
      <c r="AX252" s="259">
        <f>MAX('MDA1'!L252,'MDA2'!L252,'MDA3'!J252,'MDA3'!M252,'T1'!N252,'T2'!L252,T3_R1!M252,T3_R2!M252)</f>
        <v>28059</v>
      </c>
      <c r="AY252" s="259">
        <f t="shared" si="29"/>
        <v>43842</v>
      </c>
      <c r="AZ252" s="259">
        <f>MAX('MDA2'!J252,T252)</f>
        <v>0</v>
      </c>
      <c r="BA252" s="259">
        <f>MAX('MDA1'!K252,'MDA2'!K252,'MDA3'!I252,'MDA3'!L252,V252,AD252)</f>
        <v>15783</v>
      </c>
      <c r="BB252" s="259">
        <f>MAX('MDA1'!L252,'MDA2'!L252,'MDA3'!J252,'MDA3'!M252,AF252)</f>
        <v>28059</v>
      </c>
      <c r="BC252" s="259">
        <f t="shared" si="24"/>
        <v>43842</v>
      </c>
      <c r="BD252" s="260">
        <f t="shared" si="25"/>
        <v>87.411276816333043</v>
      </c>
    </row>
    <row r="253" spans="1:56" x14ac:dyDescent="0.2">
      <c r="A253" s="10" t="str">
        <f>IF(COUNTRY_INFO!A253=0," ",COUNTRY_INFO!A253)</f>
        <v>Ethiopia</v>
      </c>
      <c r="B253" s="10" t="str">
        <f>IF(COUNTRY_INFO!B253=0," ",COUNTRY_INFO!B253)</f>
        <v>GambellaMejang</v>
      </c>
      <c r="C253" s="87" t="str">
        <f>IF(COUNTRY_INFO!C253=0," ",COUNTRY_INFO!C253)</f>
        <v>Godere</v>
      </c>
      <c r="D253" s="67">
        <f>COUNTRY_INFO!L253</f>
        <v>55066</v>
      </c>
      <c r="E253" s="61"/>
      <c r="F253" s="61"/>
      <c r="G253" s="11">
        <f>MAX('MDA1'!M253,'MDA2'!M253)</f>
        <v>39919</v>
      </c>
      <c r="H253" s="11">
        <f>IF(AND(COUNTRY_INFO!H253&gt;0,COUNTRY_INFO!H253&lt;4),IF(D253&gt;MAX('MDA1'!M253,'MDA2'!M253),MAX('MDA1'!M253,'MDA2'!M253),D253),0)</f>
        <v>39919</v>
      </c>
      <c r="I253" s="73">
        <f>IF(AND(COUNTRY_INFO!H253&gt;0,COUNTRY_INFO!H253&lt;4), IF(G253/D253*100&lt;&gt;0, IF(G253/D253*100&gt;100,100,G253/D253*100), "-"),0)</f>
        <v>72.493008389932072</v>
      </c>
      <c r="J253" s="67">
        <f>COUNTRY_INFO!M253</f>
        <v>55066</v>
      </c>
      <c r="K253" s="61"/>
      <c r="L253" s="61"/>
      <c r="M253" s="11">
        <f>MAX('MDA1'!M253,MAX('MDA3'!I253,'MDA3'!L253)+MAX('MDA3'!J253,'MDA3'!M253))</f>
        <v>39919</v>
      </c>
      <c r="N253" s="11">
        <f>IF(AND(COUNTRY_INFO!I253&gt;0,COUNTRY_INFO!I253&lt;4),IF(J253&gt;MAX('MDA1'!M253,MAX('MDA3'!I253,'MDA3'!L253)+MAX('MDA3'!J253,'MDA3'!M253)),MAX('MDA1'!M253,MAX('MDA3'!I253,'MDA3'!L253)+MAX('MDA3'!J253,'MDA3'!M253)),J253),0)</f>
        <v>39919</v>
      </c>
      <c r="O253" s="73">
        <f>IF(AND(COUNTRY_INFO!I253&gt;0,COUNTRY_INFO!I253&lt;4), IF(M253/J253*100&lt;&gt;0, IF(M253/J253*100&gt;100,100,M253/J253*100), "-"),0)</f>
        <v>72.493008389932072</v>
      </c>
      <c r="P253" s="67">
        <f>COUNTRY_INFO!N253</f>
        <v>23137</v>
      </c>
      <c r="Q253" s="61"/>
      <c r="R253" s="61"/>
      <c r="S253" s="11">
        <f>SUM(MAX('MDA2'!J253, 'T1'!L253, MAX(T3_R1!K253, T3_R2!K253)), MAX('MDA1'!K253, 'MDA2'!K253, 'T1'!M253, MAX(T3_R1!L253, T3_R2!L253)), MAX('MDA1'!L253, 'MDA2'!L253, 'T1'!N253, MAX(T3_R1!M253, T3_R2!M253)))</f>
        <v>39919</v>
      </c>
      <c r="T253" s="11">
        <f>IF(AND(COUNTRY_INFO!J253&gt;1,COUNTRY_INFO!J253&lt;4),IF(COUNTRY_INFO!E253&gt;MAX('MDA2'!J253,'T1'!L253,MAX(T3_R1!K253,T3_R2!K253)),MAX('MDA2'!J253,'T1'!L253,MAX(T3_R1!K253,T3_R2!K253)),COUNTRY_INFO!E253),0)</f>
        <v>0</v>
      </c>
      <c r="U253" s="217" t="str">
        <f>IF(AND(COUNTRY_INFO!J253&gt;1,COUNTRY_INFO!J253&lt;4), IF(T253/COUNTRY_INFO!E253*100&lt;&gt;0, IF(T253/COUNTRY_INFO!E253*100&gt;100,100,T253/COUNTRY_INFO!E253*100), "-"),0)</f>
        <v>-</v>
      </c>
      <c r="V253" s="11">
        <f>IF(AND(COUNTRY_INFO!J253&gt;1,COUNTRY_INFO!J253&lt;4),IF(COUNTRY_INFO!F253&gt;MAX('MDA1'!K253,'MDA2'!K253,'T1'!M253,MAX(T3_R1!L253,T3_R2!L253)),MAX('MDA1'!K253,'MDA2'!K253,'T1'!M253,MAX(T3_R1!L253,T3_R2!L253)),COUNTRY_INFO!F253),0)</f>
        <v>14371</v>
      </c>
      <c r="W253" s="217">
        <f>IF(AND(COUNTRY_INFO!J253&gt;1,COUNTRY_INFO!J253&lt;4), IF(V253/COUNTRY_INFO!F253*100&lt;&gt;0, IF(V253/COUNTRY_INFO!F253*100&gt;100,100,V253/COUNTRY_INFO!F253*100), "-"),0)</f>
        <v>92.133606872675983</v>
      </c>
      <c r="X253" s="11">
        <f t="shared" si="26"/>
        <v>14371</v>
      </c>
      <c r="Y253" s="73">
        <f>IF(AND(COUNTRY_INFO!J253&gt;1,COUNTRY_INFO!J253&lt;4), IF(S253/P253*100&lt;&gt;0, IF(X253/P253*100&gt;100,100,X253/P253*100), "-"),0)</f>
        <v>62.112633444266763</v>
      </c>
      <c r="Z253" s="67">
        <f>COUNTRY_INFO!O253</f>
        <v>5147.34</v>
      </c>
      <c r="AA253" s="61"/>
      <c r="AB253" s="61"/>
      <c r="AC253" s="11">
        <f>MAX('T1'!L253,'T2'!J253)+MAX('T1'!M253,'T2'!K253)+MAX('T1'!N253,'T2'!L253)</f>
        <v>0</v>
      </c>
      <c r="AD253" s="11">
        <f>IF(COUNTRY_INFO!K253=1,IF(COUNTRY_INFO!F253*0.33&gt;MAX('T1'!M253,'T2'!K253),MAX('T1'!M253,'T2'!K253),COUNTRY_INFO!F253*0.33),IF(COUNTRY_INFO!K253=2,IF(COUNTRY_INFO!F253*0.5&gt;MAX('T1'!M253,'T2'!K253),MAX('T1'!M253,'T2'!K253),COUNTRY_INFO!F253*0.5),IF(COUNTRY_INFO!K253=3,IF(COUNTRY_INFO!F253&gt;MAX('T1'!M253,'T2'!K253),MAX('T1'!M253,'T2'!K253),COUNTRY_INFO!F253),0)))</f>
        <v>0</v>
      </c>
      <c r="AE253" s="217">
        <f>IF(AND(COUNTRY_INFO!K253&gt;0,COUNTRY_INFO!K253&lt;4),IF(Z253&gt;0,IF(COUNTRY_INFO!K253=1, AD253/(COUNTRY_INFO!F253*0.33)*100, IF(COUNTRY_INFO!K253=2, AD253/(COUNTRY_INFO!F253*0.5)*100, IF(COUNTRY_INFO!K253=3, AD253/COUNTRY_INFO!F253*100))),"-"),0)</f>
        <v>0</v>
      </c>
      <c r="AF253" s="11">
        <f>IF(COUNTRY_INFO!K253=2,IF(COUNTRY_INFO!G253*0.2&gt;MAX('T1'!N253,'T2'!L253),MAX('T1'!N253,'T2'!L253),COUNTRY_INFO!G253*0.2),IF(COUNTRY_INFO!K253=3,IF(COUNTRY_INFO!G253&gt;MAX('T1'!N253,'T2'!L253),MAX('T1'!N253,'T2'!L253),COUNTRY_INFO!G253),0))</f>
        <v>0</v>
      </c>
      <c r="AG253" s="217">
        <f>IF(AND(COUNTRY_INFO!K253&gt;0,COUNTRY_INFO!K253&lt;4),IF(Z253&gt;0,IF(COUNTRY_INFO!K253=1, 0, IF(COUNTRY_INFO!K253=2, AF253/(COUNTRY_INFO!G253*0.2)*100, IF(COUNTRY_INFO!K253=3, AF253/COUNTRY_INFO!G253*100))),"-"),0)</f>
        <v>0</v>
      </c>
      <c r="AH253" s="11">
        <f t="shared" si="27"/>
        <v>0</v>
      </c>
      <c r="AI253" s="73" t="str">
        <f>IF(AND(COUNTRY_INFO!K253&gt;0,COUNTRY_INFO!K253&lt;4), IF(AC253/Z253*100&lt;&gt;0, IF(AH253/Z253*100&gt;100,100,AH253/Z253*100), "-"),0)</f>
        <v>-</v>
      </c>
      <c r="AJ253" s="261"/>
      <c r="AK253" s="260">
        <f>IF(AND(D253&lt;&gt;0, D253&lt;&gt;"Unknown",D253&lt;&gt;"Stopped",D253&lt;&gt;"Not required"),D253/COUNTRY_INFO!D253, 0)</f>
        <v>1</v>
      </c>
      <c r="AL253" s="260">
        <f>IF(AND(J253&lt;&gt;0,J253&lt;&gt;"Unknown",J253&lt;&gt;"Stopped",J253&lt;&gt;"Not required"),J253/COUNTRY_INFO!D253, 0)</f>
        <v>1</v>
      </c>
      <c r="AM253" s="260">
        <f>IF(AND(P253&lt;&gt;0,P253&lt;&gt;"Unknown",P253&lt;&gt;"Not required"),P253/(COUNTRY_INFO!E253+COUNTRY_INFO!F253), 0)</f>
        <v>1</v>
      </c>
      <c r="AN253" s="260">
        <f>IF(AND(Z253&lt;&gt;0,Z253&lt;&gt;"Unknown",Z253&lt;&gt;"Not required"),IF(COUNTRY_INFO!K253=1,1,IF(COUNTRY_INFO!K253=2,0.5*COUNTRY_INFO!F253/(0.5*COUNTRY_INFO!F253+0.2*COUNTRY_INFO!G253),IF(COUNTRY_INFO!K253=3,COUNTRY_INFO!F253/(COUNTRY_INFO!F253+COUNTRY_INFO!G253)))),0)</f>
        <v>1</v>
      </c>
      <c r="AO253" s="260">
        <f>IF(AND(Z253&lt;&gt;0,Z253&lt;&gt;"Unknown",Z253&lt;&gt;"Not required"),IF(COUNTRY_INFO!K253=1,0,IF(COUNTRY_INFO!K253=2,0.2*COUNTRY_INFO!G253/(0.5*COUNTRY_INFO!F253+0.2*COUNTRY_INFO!G253),IF(COUNTRY_INFO!K253=3,COUNTRY_INFO!G253/(COUNTRY_INFO!F253+COUNTRY_INFO!G253)))),0)</f>
        <v>0</v>
      </c>
      <c r="AP253" s="259">
        <f>MAX(COUNTRY_INFO!D253*AK253*PROFILE!$G$7,COUNTRY_INFO!D253*AL253*PROFILE!$G$7)</f>
        <v>5.7655655664249879E-3</v>
      </c>
      <c r="AQ253" s="259">
        <f>MAX(COUNTRY_INFO!D253*AK253*PROFILE!$G$8,COUNTRY_INFO!D253*AL253*PROFILE!$G$8,COUNTRY_INFO!D253*AM253*PROFILE!$G$8)</f>
        <v>8065.216165466476</v>
      </c>
      <c r="AR253" s="259">
        <f>MAX(COUNTRY_INFO!D253*AK253*PROFILE!$G$9,COUNTRY_INFO!D253*AL253*PROFILE!$G$9,COUNTRY_INFO!D253*AM253*PROFILE!$G$9,IF(AND(DISTRICT!Z253&lt;&gt;"Unknown",Z253&lt;&gt;"Not required"),COUNTRY_INFO!O253*DISTRICT!AN253,0))</f>
        <v>16749.095966020166</v>
      </c>
      <c r="AS253" s="259">
        <f>MAX(COUNTRY_INFO!D253*AK253*PROFILE!$G$10,COUNTRY_INFO!D253*AL253*PROFILE!$G$10,IF(AND(DISTRICT!Z253&lt;&gt;"Unknown",Z253&lt;&gt;"Not required"),COUNTRY_INFO!O253*DISTRICT!AO253,0))</f>
        <v>30251.682102947794</v>
      </c>
      <c r="AT253" s="259">
        <f t="shared" si="28"/>
        <v>55066</v>
      </c>
      <c r="AU253" s="258">
        <f t="shared" si="23"/>
        <v>0</v>
      </c>
      <c r="AV253" s="259">
        <f>MAX('MDA2'!J253,'T1'!L253,'T2'!J253,T3_R1!K253,T3_R2!K253)</f>
        <v>0</v>
      </c>
      <c r="AW253" s="259">
        <f>MAX('MDA1'!K253,'MDA2'!K253,'MDA3'!I253,'MDA3'!L253,'T1'!M253,'T2'!K253,T3_R1!L253,T3_R2!L253)</f>
        <v>14371</v>
      </c>
      <c r="AX253" s="259">
        <f>MAX('MDA1'!L253,'MDA2'!L253,'MDA3'!J253,'MDA3'!M253,'T1'!N253,'T2'!L253,T3_R1!M253,T3_R2!M253)</f>
        <v>25548</v>
      </c>
      <c r="AY253" s="259">
        <f t="shared" si="29"/>
        <v>39919</v>
      </c>
      <c r="AZ253" s="259">
        <f>MAX('MDA2'!J253,T253)</f>
        <v>0</v>
      </c>
      <c r="BA253" s="259">
        <f>MAX('MDA1'!K253,'MDA2'!K253,'MDA3'!I253,'MDA3'!L253,V253,AD253)</f>
        <v>14371</v>
      </c>
      <c r="BB253" s="259">
        <f>MAX('MDA1'!L253,'MDA2'!L253,'MDA3'!J253,'MDA3'!M253,AF253)</f>
        <v>25548</v>
      </c>
      <c r="BC253" s="259">
        <f t="shared" si="24"/>
        <v>39919</v>
      </c>
      <c r="BD253" s="260">
        <f t="shared" si="25"/>
        <v>72.493008389932072</v>
      </c>
    </row>
    <row r="254" spans="1:56" x14ac:dyDescent="0.2">
      <c r="A254" s="10" t="str">
        <f>IF(COUNTRY_INFO!A254=0," ",COUNTRY_INFO!A254)</f>
        <v>Ethiopia</v>
      </c>
      <c r="B254" s="10" t="str">
        <f>IF(COUNTRY_INFO!B254=0," ",COUNTRY_INFO!B254)</f>
        <v>GambellaMejang</v>
      </c>
      <c r="C254" s="87" t="str">
        <f>IF(COUNTRY_INFO!C254=0," ",COUNTRY_INFO!C254)</f>
        <v>Mengeshi</v>
      </c>
      <c r="D254" s="67">
        <f>COUNTRY_INFO!L254</f>
        <v>29071</v>
      </c>
      <c r="E254" s="61"/>
      <c r="F254" s="61"/>
      <c r="G254" s="11">
        <f>MAX('MDA1'!M254,'MDA2'!M254)</f>
        <v>19192</v>
      </c>
      <c r="H254" s="11">
        <f>IF(AND(COUNTRY_INFO!H254&gt;0,COUNTRY_INFO!H254&lt;4),IF(D254&gt;MAX('MDA1'!M254,'MDA2'!M254),MAX('MDA1'!M254,'MDA2'!M254),D254),0)</f>
        <v>19192</v>
      </c>
      <c r="I254" s="73">
        <f>IF(AND(COUNTRY_INFO!H254&gt;0,COUNTRY_INFO!H254&lt;4), IF(G254/D254*100&lt;&gt;0, IF(G254/D254*100&gt;100,100,G254/D254*100), "-"),0)</f>
        <v>66.017680850331956</v>
      </c>
      <c r="J254" s="67">
        <f>COUNTRY_INFO!M254</f>
        <v>29071</v>
      </c>
      <c r="K254" s="61"/>
      <c r="L254" s="61"/>
      <c r="M254" s="11">
        <f>MAX('MDA1'!M254,MAX('MDA3'!I254,'MDA3'!L254)+MAX('MDA3'!J254,'MDA3'!M254))</f>
        <v>26460</v>
      </c>
      <c r="N254" s="11">
        <f>IF(AND(COUNTRY_INFO!I254&gt;0,COUNTRY_INFO!I254&lt;4),IF(J254&gt;MAX('MDA1'!M254,MAX('MDA3'!I254,'MDA3'!L254)+MAX('MDA3'!J254,'MDA3'!M254)),MAX('MDA1'!M254,MAX('MDA3'!I254,'MDA3'!L254)+MAX('MDA3'!J254,'MDA3'!M254)),J254),0)</f>
        <v>26460</v>
      </c>
      <c r="O254" s="73">
        <f>IF(AND(COUNTRY_INFO!I254&gt;0,COUNTRY_INFO!I254&lt;4), IF(M254/J254*100&lt;&gt;0, IF(M254/J254*100&gt;100,100,M254/J254*100), "-"),0)</f>
        <v>91.018540813869492</v>
      </c>
      <c r="P254" s="67">
        <f>COUNTRY_INFO!N254</f>
        <v>12215</v>
      </c>
      <c r="Q254" s="61"/>
      <c r="R254" s="61"/>
      <c r="S254" s="11">
        <f>SUM(MAX('MDA2'!J254, 'T1'!L254, MAX(T3_R1!K254, T3_R2!K254)), MAX('MDA1'!K254, 'MDA2'!K254, 'T1'!M254, MAX(T3_R1!L254, T3_R2!L254)), MAX('MDA1'!L254, 'MDA2'!L254, 'T1'!N254, MAX(T3_R1!M254, T3_R2!M254)))</f>
        <v>19192</v>
      </c>
      <c r="T254" s="11">
        <f>IF(AND(COUNTRY_INFO!J254&gt;1,COUNTRY_INFO!J254&lt;4),IF(COUNTRY_INFO!E254&gt;MAX('MDA2'!J254,'T1'!L254,MAX(T3_R1!K254,T3_R2!K254)),MAX('MDA2'!J254,'T1'!L254,MAX(T3_R1!K254,T3_R2!K254)),COUNTRY_INFO!E254),0)</f>
        <v>0</v>
      </c>
      <c r="U254" s="217" t="str">
        <f>IF(AND(COUNTRY_INFO!J254&gt;1,COUNTRY_INFO!J254&lt;4), IF(T254/COUNTRY_INFO!E254*100&lt;&gt;0, IF(T254/COUNTRY_INFO!E254*100&gt;100,100,T254/COUNTRY_INFO!E254*100), "-"),0)</f>
        <v>-</v>
      </c>
      <c r="V254" s="11">
        <f>IF(AND(COUNTRY_INFO!J254&gt;1,COUNTRY_INFO!J254&lt;4),IF(COUNTRY_INFO!F254&gt;MAX('MDA1'!K254,'MDA2'!K254,'T1'!M254,MAX(T3_R1!L254,T3_R2!L254)),MAX('MDA1'!K254,'MDA2'!K254,'T1'!M254,MAX(T3_R1!L254,T3_R2!L254)),COUNTRY_INFO!F254),0)</f>
        <v>7429</v>
      </c>
      <c r="W254" s="217">
        <f>IF(AND(COUNTRY_INFO!J254&gt;1,COUNTRY_INFO!J254&lt;4), IF(V254/COUNTRY_INFO!F254*100&lt;&gt;0, IF(V254/COUNTRY_INFO!F254*100&gt;100,100,V254/COUNTRY_INFO!F254*100), "-"),0)</f>
        <v>90.212507589556765</v>
      </c>
      <c r="X254" s="11">
        <f t="shared" si="26"/>
        <v>7429</v>
      </c>
      <c r="Y254" s="73">
        <f>IF(AND(COUNTRY_INFO!J254&gt;1,COUNTRY_INFO!J254&lt;4), IF(S254/P254*100&lt;&gt;0, IF(X254/P254*100&gt;100,100,X254/P254*100), "-"),0)</f>
        <v>60.818665575112561</v>
      </c>
      <c r="Z254" s="67">
        <f>COUNTRY_INFO!O254</f>
        <v>0</v>
      </c>
      <c r="AA254" s="61"/>
      <c r="AB254" s="61"/>
      <c r="AC254" s="11">
        <f>MAX('T1'!L254,'T2'!J254)+MAX('T1'!M254,'T2'!K254)+MAX('T1'!N254,'T2'!L254)</f>
        <v>0</v>
      </c>
      <c r="AD254" s="11">
        <f>IF(COUNTRY_INFO!K254=1,IF(COUNTRY_INFO!F254*0.33&gt;MAX('T1'!M254,'T2'!K254),MAX('T1'!M254,'T2'!K254),COUNTRY_INFO!F254*0.33),IF(COUNTRY_INFO!K254=2,IF(COUNTRY_INFO!F254*0.5&gt;MAX('T1'!M254,'T2'!K254),MAX('T1'!M254,'T2'!K254),COUNTRY_INFO!F254*0.5),IF(COUNTRY_INFO!K254=3,IF(COUNTRY_INFO!F254&gt;MAX('T1'!M254,'T2'!K254),MAX('T1'!M254,'T2'!K254),COUNTRY_INFO!F254),0)))</f>
        <v>0</v>
      </c>
      <c r="AE254" s="217">
        <f>IF(AND(COUNTRY_INFO!K254&gt;0,COUNTRY_INFO!K254&lt;4),IF(Z254&gt;0,IF(COUNTRY_INFO!K254=1, AD254/(COUNTRY_INFO!F254*0.33)*100, IF(COUNTRY_INFO!K254=2, AD254/(COUNTRY_INFO!F254*0.5)*100, IF(COUNTRY_INFO!K254=3, AD254/COUNTRY_INFO!F254*100))),"-"),0)</f>
        <v>0</v>
      </c>
      <c r="AF254" s="11">
        <f>IF(COUNTRY_INFO!K254=2,IF(COUNTRY_INFO!G254*0.2&gt;MAX('T1'!N254,'T2'!L254),MAX('T1'!N254,'T2'!L254),COUNTRY_INFO!G254*0.2),IF(COUNTRY_INFO!K254=3,IF(COUNTRY_INFO!G254&gt;MAX('T1'!N254,'T2'!L254),MAX('T1'!N254,'T2'!L254),COUNTRY_INFO!G254),0))</f>
        <v>0</v>
      </c>
      <c r="AG254" s="217">
        <f>IF(AND(COUNTRY_INFO!K254&gt;0,COUNTRY_INFO!K254&lt;4),IF(Z254&gt;0,IF(COUNTRY_INFO!K254=1, 0, IF(COUNTRY_INFO!K254=2, AF254/(COUNTRY_INFO!G254*0.2)*100, IF(COUNTRY_INFO!K254=3, AF254/COUNTRY_INFO!G254*100))),"-"),0)</f>
        <v>0</v>
      </c>
      <c r="AH254" s="11">
        <f t="shared" si="27"/>
        <v>0</v>
      </c>
      <c r="AI254" s="73">
        <f>IF(AND(COUNTRY_INFO!K254&gt;0,COUNTRY_INFO!K254&lt;4), IF(AC254/Z254*100&lt;&gt;0, IF(AH254/Z254*100&gt;100,100,AH254/Z254*100), "-"),0)</f>
        <v>0</v>
      </c>
      <c r="AJ254" s="261"/>
      <c r="AK254" s="260">
        <f>IF(AND(D254&lt;&gt;0, D254&lt;&gt;"Unknown",D254&lt;&gt;"Stopped",D254&lt;&gt;"Not required"),D254/COUNTRY_INFO!D254, 0)</f>
        <v>1</v>
      </c>
      <c r="AL254" s="260">
        <f>IF(AND(J254&lt;&gt;0,J254&lt;&gt;"Unknown",J254&lt;&gt;"Stopped",J254&lt;&gt;"Not required"),J254/COUNTRY_INFO!D254, 0)</f>
        <v>1</v>
      </c>
      <c r="AM254" s="260">
        <f>IF(AND(P254&lt;&gt;0,P254&lt;&gt;"Unknown",P254&lt;&gt;"Not required"),P254/(COUNTRY_INFO!E254+COUNTRY_INFO!F254), 0)</f>
        <v>1</v>
      </c>
      <c r="AN254" s="260">
        <f>IF(AND(Z254&lt;&gt;0,Z254&lt;&gt;"Unknown",Z254&lt;&gt;"Not required"),IF(COUNTRY_INFO!K254=1,1,IF(COUNTRY_INFO!K254=2,0.5*COUNTRY_INFO!F254/(0.5*COUNTRY_INFO!F254+0.2*COUNTRY_INFO!G254),IF(COUNTRY_INFO!K254=3,COUNTRY_INFO!F254/(COUNTRY_INFO!F254+COUNTRY_INFO!G254)))),0)</f>
        <v>0</v>
      </c>
      <c r="AO254" s="260">
        <f>IF(AND(Z254&lt;&gt;0,Z254&lt;&gt;"Unknown",Z254&lt;&gt;"Not required"),IF(COUNTRY_INFO!K254=1,0,IF(COUNTRY_INFO!K254=2,0.2*COUNTRY_INFO!G254/(0.5*COUNTRY_INFO!F254+0.2*COUNTRY_INFO!G254),IF(COUNTRY_INFO!K254=3,COUNTRY_INFO!G254/(COUNTRY_INFO!F254+COUNTRY_INFO!G254)))),0)</f>
        <v>0</v>
      </c>
      <c r="AP254" s="259">
        <f>MAX(COUNTRY_INFO!D254*AK254*PROFILE!$G$7,COUNTRY_INFO!D254*AL254*PROFILE!$G$7)</f>
        <v>3.043815722615422E-3</v>
      </c>
      <c r="AQ254" s="259">
        <f>MAX(COUNTRY_INFO!D254*AK254*PROFILE!$G$8,COUNTRY_INFO!D254*AL254*PROFILE!$G$8,COUNTRY_INFO!D254*AM254*PROFILE!$G$8)</f>
        <v>4257.870539829948</v>
      </c>
      <c r="AR254" s="259">
        <f>MAX(COUNTRY_INFO!D254*AK254*PROFILE!$G$9,COUNTRY_INFO!D254*AL254*PROFILE!$G$9,COUNTRY_INFO!D254*AM254*PROFILE!$G$9,IF(AND(DISTRICT!Z254&lt;&gt;"Unknown",Z254&lt;&gt;"Not required"),COUNTRY_INFO!O254*DISTRICT!AN254,0))</f>
        <v>8842.352246906843</v>
      </c>
      <c r="AS254" s="259">
        <f>MAX(COUNTRY_INFO!D254*AK254*PROFILE!$G$10,COUNTRY_INFO!D254*AL254*PROFILE!$G$10,IF(AND(DISTRICT!Z254&lt;&gt;"Unknown",Z254&lt;&gt;"Not required"),COUNTRY_INFO!O254*DISTRICT!AO254,0))</f>
        <v>15970.774169447486</v>
      </c>
      <c r="AT254" s="259">
        <f t="shared" si="28"/>
        <v>29071</v>
      </c>
      <c r="AU254" s="258" t="str">
        <f t="shared" si="23"/>
        <v>Y</v>
      </c>
      <c r="AV254" s="259">
        <f>MAX('MDA2'!J254,'T1'!L254,'T2'!J254,T3_R1!K254,T3_R2!K254)</f>
        <v>0</v>
      </c>
      <c r="AW254" s="259">
        <f>MAX('MDA1'!K254,'MDA2'!K254,'MDA3'!I254,'MDA3'!L254,'T1'!M254,'T2'!K254,T3_R1!L254,T3_R2!L254)</f>
        <v>9526</v>
      </c>
      <c r="AX254" s="259">
        <f>MAX('MDA1'!L254,'MDA2'!L254,'MDA3'!J254,'MDA3'!M254,'T1'!N254,'T2'!L254,T3_R1!M254,T3_R2!M254)</f>
        <v>16934</v>
      </c>
      <c r="AY254" s="259">
        <f t="shared" si="29"/>
        <v>26460</v>
      </c>
      <c r="AZ254" s="259">
        <f>MAX('MDA2'!J254,T254)</f>
        <v>0</v>
      </c>
      <c r="BA254" s="259">
        <f>MAX('MDA1'!K254,'MDA2'!K254,'MDA3'!I254,'MDA3'!L254,V254,AD254)</f>
        <v>9526</v>
      </c>
      <c r="BB254" s="259">
        <f>MAX('MDA1'!L254,'MDA2'!L254,'MDA3'!J254,'MDA3'!M254,AF254)</f>
        <v>16934</v>
      </c>
      <c r="BC254" s="259">
        <f t="shared" si="24"/>
        <v>26460</v>
      </c>
      <c r="BD254" s="260">
        <f t="shared" si="25"/>
        <v>91.018540813869492</v>
      </c>
    </row>
    <row r="255" spans="1:56" x14ac:dyDescent="0.2">
      <c r="A255" s="10" t="str">
        <f>IF(COUNTRY_INFO!A255=0," ",COUNTRY_INFO!A255)</f>
        <v>Ethiopia</v>
      </c>
      <c r="B255" s="10" t="str">
        <f>IF(COUNTRY_INFO!B255=0," ",COUNTRY_INFO!B255)</f>
        <v>GambellaNuer II</v>
      </c>
      <c r="C255" s="87" t="str">
        <f>IF(COUNTRY_INFO!C255=0," ",COUNTRY_INFO!C255)</f>
        <v>Akobo</v>
      </c>
      <c r="D255" s="67">
        <f>COUNTRY_INFO!L255</f>
        <v>0</v>
      </c>
      <c r="E255" s="61"/>
      <c r="F255" s="61"/>
      <c r="G255" s="11">
        <f>MAX('MDA1'!M255,'MDA2'!M255)</f>
        <v>0</v>
      </c>
      <c r="H255" s="11">
        <f>IF(AND(COUNTRY_INFO!H255&gt;0,COUNTRY_INFO!H255&lt;4),IF(D255&gt;MAX('MDA1'!M255,'MDA2'!M255),MAX('MDA1'!M255,'MDA2'!M255),D255),0)</f>
        <v>0</v>
      </c>
      <c r="I255" s="73">
        <f>IF(AND(COUNTRY_INFO!H255&gt;0,COUNTRY_INFO!H255&lt;4), IF(G255/D255*100&lt;&gt;0, IF(G255/D255*100&gt;100,100,G255/D255*100), "-"),0)</f>
        <v>0</v>
      </c>
      <c r="J255" s="67" t="str">
        <f>COUNTRY_INFO!M255</f>
        <v>Unknown</v>
      </c>
      <c r="K255" s="61"/>
      <c r="L255" s="61"/>
      <c r="M255" s="11">
        <f>MAX('MDA1'!M255,MAX('MDA3'!I255,'MDA3'!L255)+MAX('MDA3'!J255,'MDA3'!M255))</f>
        <v>0</v>
      </c>
      <c r="N255" s="11">
        <f>IF(AND(COUNTRY_INFO!I255&gt;0,COUNTRY_INFO!I255&lt;4),IF(J255&gt;MAX('MDA1'!M255,MAX('MDA3'!I255,'MDA3'!L255)+MAX('MDA3'!J255,'MDA3'!M255)),MAX('MDA1'!M255,MAX('MDA3'!I255,'MDA3'!L255)+MAX('MDA3'!J255,'MDA3'!M255)),J255),0)</f>
        <v>0</v>
      </c>
      <c r="O255" s="73">
        <f>IF(AND(COUNTRY_INFO!I255&gt;0,COUNTRY_INFO!I255&lt;4), IF(M255/J255*100&lt;&gt;0, IF(M255/J255*100&gt;100,100,M255/J255*100), "-"),0)</f>
        <v>0</v>
      </c>
      <c r="P255" s="67">
        <f>COUNTRY_INFO!N255</f>
        <v>14726</v>
      </c>
      <c r="Q255" s="61"/>
      <c r="R255" s="61"/>
      <c r="S255" s="11">
        <f>SUM(MAX('MDA2'!J255, 'T1'!L255, MAX(T3_R1!K255, T3_R2!K255)), MAX('MDA1'!K255, 'MDA2'!K255, 'T1'!M255, MAX(T3_R1!L255, T3_R2!L255)), MAX('MDA1'!L255, 'MDA2'!L255, 'T1'!N255, MAX(T3_R1!M255, T3_R2!M255)))</f>
        <v>9082</v>
      </c>
      <c r="T255" s="11">
        <f>IF(AND(COUNTRY_INFO!J255&gt;1,COUNTRY_INFO!J255&lt;4),IF(COUNTRY_INFO!E255&gt;MAX('MDA2'!J255,'T1'!L255,MAX(T3_R1!K255,T3_R2!K255)),MAX('MDA2'!J255,'T1'!L255,MAX(T3_R1!K255,T3_R2!K255)),COUNTRY_INFO!E255),0)</f>
        <v>0</v>
      </c>
      <c r="U255" s="217" t="str">
        <f>IF(AND(COUNTRY_INFO!J255&gt;1,COUNTRY_INFO!J255&lt;4), IF(T255/COUNTRY_INFO!E255*100&lt;&gt;0, IF(T255/COUNTRY_INFO!E255*100&gt;100,100,T255/COUNTRY_INFO!E255*100), "-"),0)</f>
        <v>-</v>
      </c>
      <c r="V255" s="11">
        <f>IF(AND(COUNTRY_INFO!J255&gt;1,COUNTRY_INFO!J255&lt;4),IF(COUNTRY_INFO!F255&gt;MAX('MDA1'!K255,'MDA2'!K255,'T1'!M255,MAX(T3_R1!L255,T3_R2!L255)),MAX('MDA1'!K255,'MDA2'!K255,'T1'!M255,MAX(T3_R1!L255,T3_R2!L255)),COUNTRY_INFO!F255),0)</f>
        <v>9082</v>
      </c>
      <c r="W255" s="217">
        <f>IF(AND(COUNTRY_INFO!J255&gt;1,COUNTRY_INFO!J255&lt;4), IF(V255/COUNTRY_INFO!F255*100&lt;&gt;0, IF(V255/COUNTRY_INFO!F255*100&gt;100,100,V255/COUNTRY_INFO!F255*100), "-"),0)</f>
        <v>91.478646253021751</v>
      </c>
      <c r="X255" s="11">
        <f t="shared" si="26"/>
        <v>9082</v>
      </c>
      <c r="Y255" s="73">
        <f>IF(AND(COUNTRY_INFO!J255&gt;1,COUNTRY_INFO!J255&lt;4), IF(S255/P255*100&lt;&gt;0, IF(X255/P255*100&gt;100,100,X255/P255*100), "-"),0)</f>
        <v>61.673231019964689</v>
      </c>
      <c r="Z255" s="67">
        <f>COUNTRY_INFO!O255</f>
        <v>9028.4</v>
      </c>
      <c r="AA255" s="61"/>
      <c r="AB255" s="61"/>
      <c r="AC255" s="11">
        <f>MAX('T1'!L255,'T2'!J255)+MAX('T1'!M255,'T2'!K255)+MAX('T1'!N255,'T2'!L255)</f>
        <v>9082</v>
      </c>
      <c r="AD255" s="11">
        <f>IF(COUNTRY_INFO!K255=1,IF(COUNTRY_INFO!F255*0.33&gt;MAX('T1'!M255,'T2'!K255),MAX('T1'!M255,'T2'!K255),COUNTRY_INFO!F255*0.33),IF(COUNTRY_INFO!K255=2,IF(COUNTRY_INFO!F255*0.5&gt;MAX('T1'!M255,'T2'!K255),MAX('T1'!M255,'T2'!K255),COUNTRY_INFO!F255*0.5),IF(COUNTRY_INFO!K255=3,IF(COUNTRY_INFO!F255&gt;MAX('T1'!M255,'T2'!K255),MAX('T1'!M255,'T2'!K255),COUNTRY_INFO!F255),0)))</f>
        <v>4964</v>
      </c>
      <c r="AE255" s="217">
        <f>IF(AND(COUNTRY_INFO!K255&gt;0,COUNTRY_INFO!K255&lt;4),IF(Z255&gt;0,IF(COUNTRY_INFO!K255=1, AD255/(COUNTRY_INFO!F255*0.33)*100, IF(COUNTRY_INFO!K255=2, AD255/(COUNTRY_INFO!F255*0.5)*100, IF(COUNTRY_INFO!K255=3, AD255/COUNTRY_INFO!F255*100))),"-"),0)</f>
        <v>100</v>
      </c>
      <c r="AF255" s="11">
        <f>IF(COUNTRY_INFO!K255=2,IF(COUNTRY_INFO!G255*0.2&gt;MAX('T1'!N255,'T2'!L255),MAX('T1'!N255,'T2'!L255),COUNTRY_INFO!G255*0.2),IF(COUNTRY_INFO!K255=3,IF(COUNTRY_INFO!G255&gt;MAX('T1'!N255,'T2'!L255),MAX('T1'!N255,'T2'!L255),COUNTRY_INFO!G255),0))</f>
        <v>0</v>
      </c>
      <c r="AG255" s="217">
        <f>IF(AND(COUNTRY_INFO!K255&gt;0,COUNTRY_INFO!K255&lt;4),IF(Z255&gt;0,IF(COUNTRY_INFO!K255=1, 0, IF(COUNTRY_INFO!K255=2, AF255/(COUNTRY_INFO!G255*0.2)*100, IF(COUNTRY_INFO!K255=3, AF255/COUNTRY_INFO!G255*100))),"-"),0)</f>
        <v>0</v>
      </c>
      <c r="AH255" s="11">
        <f t="shared" si="27"/>
        <v>4964</v>
      </c>
      <c r="AI255" s="73">
        <f>IF(AND(COUNTRY_INFO!K255&gt;0,COUNTRY_INFO!K255&lt;4), IF(AC255/Z255*100&lt;&gt;0, IF(AH255/Z255*100&gt;100,100,AH255/Z255*100), "-"),0)</f>
        <v>54.982056621328255</v>
      </c>
      <c r="AJ255" s="261"/>
      <c r="AK255" s="260">
        <f>IF(AND(D255&lt;&gt;0, D255&lt;&gt;"Unknown",D255&lt;&gt;"Stopped",D255&lt;&gt;"Not required"),D255/COUNTRY_INFO!D255, 0)</f>
        <v>0</v>
      </c>
      <c r="AL255" s="260">
        <f>IF(AND(J255&lt;&gt;0,J255&lt;&gt;"Unknown",J255&lt;&gt;"Stopped",J255&lt;&gt;"Not required"),J255/COUNTRY_INFO!D255, 0)</f>
        <v>0</v>
      </c>
      <c r="AM255" s="260">
        <f>IF(AND(P255&lt;&gt;0,P255&lt;&gt;"Unknown",P255&lt;&gt;"Not required"),P255/(COUNTRY_INFO!E255+COUNTRY_INFO!F255), 0)</f>
        <v>1</v>
      </c>
      <c r="AN255" s="260">
        <f>IF(AND(Z255&lt;&gt;0,Z255&lt;&gt;"Unknown",Z255&lt;&gt;"Not required"),IF(COUNTRY_INFO!K255=1,1,IF(COUNTRY_INFO!K255=2,0.5*COUNTRY_INFO!F255/(0.5*COUNTRY_INFO!F255+0.2*COUNTRY_INFO!G255),IF(COUNTRY_INFO!K255=3,COUNTRY_INFO!F255/(COUNTRY_INFO!F255+COUNTRY_INFO!G255)))),0)</f>
        <v>0.54982056621328257</v>
      </c>
      <c r="AO255" s="260">
        <f>IF(AND(Z255&lt;&gt;0,Z255&lt;&gt;"Unknown",Z255&lt;&gt;"Not required"),IF(COUNTRY_INFO!K255=1,0,IF(COUNTRY_INFO!K255=2,0.2*COUNTRY_INFO!G255/(0.5*COUNTRY_INFO!F255+0.2*COUNTRY_INFO!G255),IF(COUNTRY_INFO!K255=3,COUNTRY_INFO!G255/(COUNTRY_INFO!F255+COUNTRY_INFO!G255)))),0)</f>
        <v>0.45017943378671749</v>
      </c>
      <c r="AP255" s="259">
        <f>MAX(COUNTRY_INFO!D255*AK255*PROFILE!$G$7,COUNTRY_INFO!D255*AL255*PROFILE!$G$7)</f>
        <v>0</v>
      </c>
      <c r="AQ255" s="259">
        <f>MAX(COUNTRY_INFO!D255*AK255*PROFILE!$G$8,COUNTRY_INFO!D255*AL255*PROFILE!$G$8,COUNTRY_INFO!D255*AM255*PROFILE!$G$8)</f>
        <v>5133.289074333873</v>
      </c>
      <c r="AR255" s="259">
        <f>MAX(COUNTRY_INFO!D255*AK255*PROFILE!$G$9,COUNTRY_INFO!D255*AL255*PROFILE!$G$9,COUNTRY_INFO!D255*AM255*PROFILE!$G$9,IF(AND(DISTRICT!Z255&lt;&gt;"Unknown",Z255&lt;&gt;"Not required"),COUNTRY_INFO!O255*DISTRICT!AN255,0))</f>
        <v>10660.340598864541</v>
      </c>
      <c r="AS255" s="259">
        <f>MAX(COUNTRY_INFO!D255*AK255*PROFILE!$G$10,COUNTRY_INFO!D255*AL255*PROFILE!$G$10,IF(AND(DISTRICT!Z255&lt;&gt;"Unknown",Z255&lt;&gt;"Not required"),COUNTRY_INFO!O255*DISTRICT!AO255,0))</f>
        <v>4064.4</v>
      </c>
      <c r="AT255" s="259">
        <f t="shared" si="28"/>
        <v>19858.029673198416</v>
      </c>
      <c r="AU255" s="258" t="str">
        <f t="shared" si="23"/>
        <v>Y</v>
      </c>
      <c r="AV255" s="259">
        <f>MAX('MDA2'!J255,'T1'!L255,'T2'!J255,T3_R1!K255,T3_R2!K255)</f>
        <v>0</v>
      </c>
      <c r="AW255" s="259">
        <f>MAX('MDA1'!K255,'MDA2'!K255,'MDA3'!I255,'MDA3'!L255,'T1'!M255,'T2'!K255,T3_R1!L255,T3_R2!L255)</f>
        <v>9082</v>
      </c>
      <c r="AX255" s="259">
        <f>MAX('MDA1'!L255,'MDA2'!L255,'MDA3'!J255,'MDA3'!M255,'T1'!N255,'T2'!L255,T3_R1!M255,T3_R2!M255)</f>
        <v>0</v>
      </c>
      <c r="AY255" s="259">
        <f t="shared" si="29"/>
        <v>9082</v>
      </c>
      <c r="AZ255" s="259">
        <f>MAX('MDA2'!J255,T255)</f>
        <v>0</v>
      </c>
      <c r="BA255" s="259">
        <f>MAX('MDA1'!K255,'MDA2'!K255,'MDA3'!I255,'MDA3'!L255,V255,AD255)</f>
        <v>9082</v>
      </c>
      <c r="BB255" s="259">
        <f>MAX('MDA1'!L255,'MDA2'!L255,'MDA3'!J255,'MDA3'!M255,AF255)</f>
        <v>0</v>
      </c>
      <c r="BC255" s="259">
        <f t="shared" si="24"/>
        <v>9082</v>
      </c>
      <c r="BD255" s="260">
        <f t="shared" si="25"/>
        <v>45.734648147180536</v>
      </c>
    </row>
    <row r="256" spans="1:56" x14ac:dyDescent="0.2">
      <c r="A256" s="10" t="str">
        <f>IF(COUNTRY_INFO!A256=0," ",COUNTRY_INFO!A256)</f>
        <v>Ethiopia</v>
      </c>
      <c r="B256" s="10" t="str">
        <f>IF(COUNTRY_INFO!B256=0," ",COUNTRY_INFO!B256)</f>
        <v>GambellaNuer II</v>
      </c>
      <c r="C256" s="87" t="str">
        <f>IF(COUNTRY_INFO!C256=0," ",COUNTRY_INFO!C256)</f>
        <v>Jikow</v>
      </c>
      <c r="D256" s="67">
        <f>COUNTRY_INFO!L256</f>
        <v>0</v>
      </c>
      <c r="E256" s="61"/>
      <c r="F256" s="61"/>
      <c r="G256" s="11">
        <f>MAX('MDA1'!M256,'MDA2'!M256)</f>
        <v>0</v>
      </c>
      <c r="H256" s="11">
        <f>IF(AND(COUNTRY_INFO!H256&gt;0,COUNTRY_INFO!H256&lt;4),IF(D256&gt;MAX('MDA1'!M256,'MDA2'!M256),MAX('MDA1'!M256,'MDA2'!M256),D256),0)</f>
        <v>0</v>
      </c>
      <c r="I256" s="73">
        <f>IF(AND(COUNTRY_INFO!H256&gt;0,COUNTRY_INFO!H256&lt;4), IF(G256/D256*100&lt;&gt;0, IF(G256/D256*100&gt;100,100,G256/D256*100), "-"),0)</f>
        <v>0</v>
      </c>
      <c r="J256" s="67" t="str">
        <f>COUNTRY_INFO!M256</f>
        <v>Unknown</v>
      </c>
      <c r="K256" s="61"/>
      <c r="L256" s="61"/>
      <c r="M256" s="11">
        <f>MAX('MDA1'!M256,MAX('MDA3'!I256,'MDA3'!L256)+MAX('MDA3'!J256,'MDA3'!M256))</f>
        <v>0</v>
      </c>
      <c r="N256" s="11">
        <f>IF(AND(COUNTRY_INFO!I256&gt;0,COUNTRY_INFO!I256&lt;4),IF(J256&gt;MAX('MDA1'!M256,MAX('MDA3'!I256,'MDA3'!L256)+MAX('MDA3'!J256,'MDA3'!M256)),MAX('MDA1'!M256,MAX('MDA3'!I256,'MDA3'!L256)+MAX('MDA3'!J256,'MDA3'!M256)),J256),0)</f>
        <v>0</v>
      </c>
      <c r="O256" s="73">
        <f>IF(AND(COUNTRY_INFO!I256&gt;0,COUNTRY_INFO!I256&lt;4), IF(M256/J256*100&lt;&gt;0, IF(M256/J256*100&gt;100,100,M256/J256*100), "-"),0)</f>
        <v>0</v>
      </c>
      <c r="P256" s="67">
        <f>COUNTRY_INFO!N256</f>
        <v>11175</v>
      </c>
      <c r="Q256" s="61"/>
      <c r="R256" s="61"/>
      <c r="S256" s="11">
        <f>SUM(MAX('MDA2'!J256, 'T1'!L256, MAX(T3_R1!K256, T3_R2!K256)), MAX('MDA1'!K256, 'MDA2'!K256, 'T1'!M256, MAX(T3_R1!L256, T3_R2!L256)), MAX('MDA1'!L256, 'MDA2'!L256, 'T1'!N256, MAX(T3_R1!M256, T3_R2!M256)))</f>
        <v>7342</v>
      </c>
      <c r="T256" s="11">
        <f>IF(AND(COUNTRY_INFO!J256&gt;1,COUNTRY_INFO!J256&lt;4),IF(COUNTRY_INFO!E256&gt;MAX('MDA2'!J256,'T1'!L256,MAX(T3_R1!K256,T3_R2!K256)),MAX('MDA2'!J256,'T1'!L256,MAX(T3_R1!K256,T3_R2!K256)),COUNTRY_INFO!E256),0)</f>
        <v>0</v>
      </c>
      <c r="U256" s="217" t="str">
        <f>IF(AND(COUNTRY_INFO!J256&gt;1,COUNTRY_INFO!J256&lt;4), IF(T256/COUNTRY_INFO!E256*100&lt;&gt;0, IF(T256/COUNTRY_INFO!E256*100&gt;100,100,T256/COUNTRY_INFO!E256*100), "-"),0)</f>
        <v>-</v>
      </c>
      <c r="V256" s="11">
        <f>IF(AND(COUNTRY_INFO!J256&gt;1,COUNTRY_INFO!J256&lt;4),IF(COUNTRY_INFO!F256&gt;MAX('MDA1'!K256,'MDA2'!K256,'T1'!M256,MAX(T3_R1!L256,T3_R2!L256)),MAX('MDA1'!K256,'MDA2'!K256,'T1'!M256,MAX(T3_R1!L256,T3_R2!L256)),COUNTRY_INFO!F256),0)</f>
        <v>7342</v>
      </c>
      <c r="W256" s="217">
        <f>IF(AND(COUNTRY_INFO!J256&gt;1,COUNTRY_INFO!J256&lt;4), IF(V256/COUNTRY_INFO!F256*100&lt;&gt;0, IF(V256/COUNTRY_INFO!F256*100&gt;100,100,V256/COUNTRY_INFO!F256*100), "-"),0)</f>
        <v>97.451552959915063</v>
      </c>
      <c r="X256" s="11">
        <f t="shared" si="26"/>
        <v>7342</v>
      </c>
      <c r="Y256" s="73">
        <f>IF(AND(COUNTRY_INFO!J256&gt;1,COUNTRY_INFO!J256&lt;4), IF(S256/P256*100&lt;&gt;0, IF(X256/P256*100&gt;100,100,X256/P256*100), "-"),0)</f>
        <v>65.700223713646537</v>
      </c>
      <c r="Z256" s="67">
        <f>COUNTRY_INFO!O256</f>
        <v>6851.4</v>
      </c>
      <c r="AA256" s="61"/>
      <c r="AB256" s="61"/>
      <c r="AC256" s="11">
        <f>MAX('T1'!L256,'T2'!J256)+MAX('T1'!M256,'T2'!K256)+MAX('T1'!N256,'T2'!L256)</f>
        <v>6469</v>
      </c>
      <c r="AD256" s="11">
        <f>IF(COUNTRY_INFO!K256=1,IF(COUNTRY_INFO!F256*0.33&gt;MAX('T1'!M256,'T2'!K256),MAX('T1'!M256,'T2'!K256),COUNTRY_INFO!F256*0.33),IF(COUNTRY_INFO!K256=2,IF(COUNTRY_INFO!F256*0.5&gt;MAX('T1'!M256,'T2'!K256),MAX('T1'!M256,'T2'!K256),COUNTRY_INFO!F256*0.5),IF(COUNTRY_INFO!K256=3,IF(COUNTRY_INFO!F256&gt;MAX('T1'!M256,'T2'!K256),MAX('T1'!M256,'T2'!K256),COUNTRY_INFO!F256),0)))</f>
        <v>3767</v>
      </c>
      <c r="AE256" s="217">
        <f>IF(AND(COUNTRY_INFO!K256&gt;0,COUNTRY_INFO!K256&lt;4),IF(Z256&gt;0,IF(COUNTRY_INFO!K256=1, AD256/(COUNTRY_INFO!F256*0.33)*100, IF(COUNTRY_INFO!K256=2, AD256/(COUNTRY_INFO!F256*0.5)*100, IF(COUNTRY_INFO!K256=3, AD256/COUNTRY_INFO!F256*100))),"-"),0)</f>
        <v>100</v>
      </c>
      <c r="AF256" s="11">
        <f>IF(COUNTRY_INFO!K256=2,IF(COUNTRY_INFO!G256*0.2&gt;MAX('T1'!N256,'T2'!L256),MAX('T1'!N256,'T2'!L256),COUNTRY_INFO!G256*0.2),IF(COUNTRY_INFO!K256=3,IF(COUNTRY_INFO!G256&gt;MAX('T1'!N256,'T2'!L256),MAX('T1'!N256,'T2'!L256),COUNTRY_INFO!G256),0))</f>
        <v>0</v>
      </c>
      <c r="AG256" s="217">
        <f>IF(AND(COUNTRY_INFO!K256&gt;0,COUNTRY_INFO!K256&lt;4),IF(Z256&gt;0,IF(COUNTRY_INFO!K256=1, 0, IF(COUNTRY_INFO!K256=2, AF256/(COUNTRY_INFO!G256*0.2)*100, IF(COUNTRY_INFO!K256=3, AF256/COUNTRY_INFO!G256*100))),"-"),0)</f>
        <v>0</v>
      </c>
      <c r="AH256" s="11">
        <f t="shared" si="27"/>
        <v>3767</v>
      </c>
      <c r="AI256" s="73">
        <f>IF(AND(COUNTRY_INFO!K256&gt;0,COUNTRY_INFO!K256&lt;4), IF(AC256/Z256*100&lt;&gt;0, IF(AH256/Z256*100&gt;100,100,AH256/Z256*100), "-"),0)</f>
        <v>54.981463642467233</v>
      </c>
      <c r="AJ256" s="261"/>
      <c r="AK256" s="260">
        <f>IF(AND(D256&lt;&gt;0, D256&lt;&gt;"Unknown",D256&lt;&gt;"Stopped",D256&lt;&gt;"Not required"),D256/COUNTRY_INFO!D256, 0)</f>
        <v>0</v>
      </c>
      <c r="AL256" s="260">
        <f>IF(AND(J256&lt;&gt;0,J256&lt;&gt;"Unknown",J256&lt;&gt;"Stopped",J256&lt;&gt;"Not required"),J256/COUNTRY_INFO!D256, 0)</f>
        <v>0</v>
      </c>
      <c r="AM256" s="260">
        <f>IF(AND(P256&lt;&gt;0,P256&lt;&gt;"Unknown",P256&lt;&gt;"Not required"),P256/(COUNTRY_INFO!E256+COUNTRY_INFO!F256), 0)</f>
        <v>1</v>
      </c>
      <c r="AN256" s="260">
        <f>IF(AND(Z256&lt;&gt;0,Z256&lt;&gt;"Unknown",Z256&lt;&gt;"Not required"),IF(COUNTRY_INFO!K256=1,1,IF(COUNTRY_INFO!K256=2,0.5*COUNTRY_INFO!F256/(0.5*COUNTRY_INFO!F256+0.2*COUNTRY_INFO!G256),IF(COUNTRY_INFO!K256=3,COUNTRY_INFO!F256/(COUNTRY_INFO!F256+COUNTRY_INFO!G256)))),0)</f>
        <v>0.54981463642467232</v>
      </c>
      <c r="AO256" s="260">
        <f>IF(AND(Z256&lt;&gt;0,Z256&lt;&gt;"Unknown",Z256&lt;&gt;"Not required"),IF(COUNTRY_INFO!K256=1,0,IF(COUNTRY_INFO!K256=2,0.2*COUNTRY_INFO!G256/(0.5*COUNTRY_INFO!F256+0.2*COUNTRY_INFO!G256),IF(COUNTRY_INFO!K256=3,COUNTRY_INFO!G256/(COUNTRY_INFO!F256+COUNTRY_INFO!G256)))),0)</f>
        <v>0.45018536357532773</v>
      </c>
      <c r="AP256" s="259">
        <f>MAX(COUNTRY_INFO!D256*AK256*PROFILE!$G$7,COUNTRY_INFO!D256*AL256*PROFILE!$G$7)</f>
        <v>0</v>
      </c>
      <c r="AQ256" s="259">
        <f>MAX(COUNTRY_INFO!D256*AK256*PROFILE!$G$8,COUNTRY_INFO!D256*AL256*PROFILE!$G$8,COUNTRY_INFO!D256*AM256*PROFILE!$G$8)</f>
        <v>3895.5172765937577</v>
      </c>
      <c r="AR256" s="259">
        <f>MAX(COUNTRY_INFO!D256*AK256*PROFILE!$G$9,COUNTRY_INFO!D256*AL256*PROFILE!$G$9,COUNTRY_INFO!D256*AM256*PROFILE!$G$9,IF(AND(DISTRICT!Z256&lt;&gt;"Unknown",Z256&lt;&gt;"Not required"),COUNTRY_INFO!O256*DISTRICT!AN256,0))</f>
        <v>8089.8504595982704</v>
      </c>
      <c r="AS256" s="259">
        <f>MAX(COUNTRY_INFO!D256*AK256*PROFILE!$G$10,COUNTRY_INFO!D256*AL256*PROFILE!$G$10,IF(AND(DISTRICT!Z256&lt;&gt;"Unknown",Z256&lt;&gt;"Not required"),COUNTRY_INFO!O256*DISTRICT!AO256,0))</f>
        <v>3084.4</v>
      </c>
      <c r="AT256" s="259">
        <f t="shared" si="28"/>
        <v>15069.767736192027</v>
      </c>
      <c r="AU256" s="258" t="str">
        <f t="shared" si="23"/>
        <v>Y</v>
      </c>
      <c r="AV256" s="259">
        <f>MAX('MDA2'!J256,'T1'!L256,'T2'!J256,T3_R1!K256,T3_R2!K256)</f>
        <v>0</v>
      </c>
      <c r="AW256" s="259">
        <f>MAX('MDA1'!K256,'MDA2'!K256,'MDA3'!I256,'MDA3'!L256,'T1'!M256,'T2'!K256,T3_R1!L256,T3_R2!L256)</f>
        <v>7342</v>
      </c>
      <c r="AX256" s="259">
        <f>MAX('MDA1'!L256,'MDA2'!L256,'MDA3'!J256,'MDA3'!M256,'T1'!N256,'T2'!L256,T3_R1!M256,T3_R2!M256)</f>
        <v>0</v>
      </c>
      <c r="AY256" s="259">
        <f t="shared" si="29"/>
        <v>7342</v>
      </c>
      <c r="AZ256" s="259">
        <f>MAX('MDA2'!J256,T256)</f>
        <v>0</v>
      </c>
      <c r="BA256" s="259">
        <f>MAX('MDA1'!K256,'MDA2'!K256,'MDA3'!I256,'MDA3'!L256,V256,AD256)</f>
        <v>7342</v>
      </c>
      <c r="BB256" s="259">
        <f>MAX('MDA1'!L256,'MDA2'!L256,'MDA3'!J256,'MDA3'!M256,AF256)</f>
        <v>0</v>
      </c>
      <c r="BC256" s="259">
        <f t="shared" si="24"/>
        <v>7342</v>
      </c>
      <c r="BD256" s="260">
        <f t="shared" si="25"/>
        <v>48.720060776830834</v>
      </c>
    </row>
    <row r="257" spans="1:56" x14ac:dyDescent="0.2">
      <c r="A257" s="10" t="str">
        <f>IF(COUNTRY_INFO!A257=0," ",COUNTRY_INFO!A257)</f>
        <v>Ethiopia</v>
      </c>
      <c r="B257" s="10" t="str">
        <f>IF(COUNTRY_INFO!B257=0," ",COUNTRY_INFO!B257)</f>
        <v>GambellaNuer II</v>
      </c>
      <c r="C257" s="87" t="str">
        <f>IF(COUNTRY_INFO!C257=0," ",COUNTRY_INFO!C257)</f>
        <v>Lare</v>
      </c>
      <c r="D257" s="67">
        <f>COUNTRY_INFO!L257</f>
        <v>0</v>
      </c>
      <c r="E257" s="61"/>
      <c r="F257" s="61"/>
      <c r="G257" s="11">
        <f>MAX('MDA1'!M257,'MDA2'!M257)</f>
        <v>0</v>
      </c>
      <c r="H257" s="11">
        <f>IF(AND(COUNTRY_INFO!H257&gt;0,COUNTRY_INFO!H257&lt;4),IF(D257&gt;MAX('MDA1'!M257,'MDA2'!M257),MAX('MDA1'!M257,'MDA2'!M257),D257),0)</f>
        <v>0</v>
      </c>
      <c r="I257" s="73">
        <f>IF(AND(COUNTRY_INFO!H257&gt;0,COUNTRY_INFO!H257&lt;4), IF(G257/D257*100&lt;&gt;0, IF(G257/D257*100&gt;100,100,G257/D257*100), "-"),0)</f>
        <v>0</v>
      </c>
      <c r="J257" s="67" t="str">
        <f>COUNTRY_INFO!M257</f>
        <v>Unknown</v>
      </c>
      <c r="K257" s="61"/>
      <c r="L257" s="61"/>
      <c r="M257" s="11">
        <f>MAX('MDA1'!M257,MAX('MDA3'!I257,'MDA3'!L257)+MAX('MDA3'!J257,'MDA3'!M257))</f>
        <v>0</v>
      </c>
      <c r="N257" s="11">
        <f>IF(AND(COUNTRY_INFO!I257&gt;0,COUNTRY_INFO!I257&lt;4),IF(J257&gt;MAX('MDA1'!M257,MAX('MDA3'!I257,'MDA3'!L257)+MAX('MDA3'!J257,'MDA3'!M257)),MAX('MDA1'!M257,MAX('MDA3'!I257,'MDA3'!L257)+MAX('MDA3'!J257,'MDA3'!M257)),J257),0)</f>
        <v>0</v>
      </c>
      <c r="O257" s="73">
        <f>IF(AND(COUNTRY_INFO!I257&gt;0,COUNTRY_INFO!I257&lt;4), IF(M257/J257*100&lt;&gt;0, IF(M257/J257*100&gt;100,100,M257/J257*100), "-"),0)</f>
        <v>0</v>
      </c>
      <c r="P257" s="67">
        <f>COUNTRY_INFO!N257</f>
        <v>19244</v>
      </c>
      <c r="Q257" s="61"/>
      <c r="R257" s="61"/>
      <c r="S257" s="11">
        <f>SUM(MAX('MDA2'!J257, 'T1'!L257, MAX(T3_R1!K257, T3_R2!K257)), MAX('MDA1'!K257, 'MDA2'!K257, 'T1'!M257, MAX(T3_R1!L257, T3_R2!L257)), MAX('MDA1'!L257, 'MDA2'!L257, 'T1'!N257, MAX(T3_R1!M257, T3_R2!M257)))</f>
        <v>12922</v>
      </c>
      <c r="T257" s="11">
        <f>IF(AND(COUNTRY_INFO!J257&gt;1,COUNTRY_INFO!J257&lt;4),IF(COUNTRY_INFO!E257&gt;MAX('MDA2'!J257,'T1'!L257,MAX(T3_R1!K257,T3_R2!K257)),MAX('MDA2'!J257,'T1'!L257,MAX(T3_R1!K257,T3_R2!K257)),COUNTRY_INFO!E257),0)</f>
        <v>0</v>
      </c>
      <c r="U257" s="217" t="str">
        <f>IF(AND(COUNTRY_INFO!J257&gt;1,COUNTRY_INFO!J257&lt;4), IF(T257/COUNTRY_INFO!E257*100&lt;&gt;0, IF(T257/COUNTRY_INFO!E257*100&gt;100,100,T257/COUNTRY_INFO!E257*100), "-"),0)</f>
        <v>-</v>
      </c>
      <c r="V257" s="11">
        <f>IF(AND(COUNTRY_INFO!J257&gt;1,COUNTRY_INFO!J257&lt;4),IF(COUNTRY_INFO!F257&gt;MAX('MDA1'!K257,'MDA2'!K257,'T1'!M257,MAX(T3_R1!L257,T3_R2!L257)),MAX('MDA1'!K257,'MDA2'!K257,'T1'!M257,MAX(T3_R1!L257,T3_R2!L257)),COUNTRY_INFO!F257),0)</f>
        <v>12922</v>
      </c>
      <c r="W257" s="217">
        <f>IF(AND(COUNTRY_INFO!J257&gt;1,COUNTRY_INFO!J257&lt;4), IF(V257/COUNTRY_INFO!F257*100&lt;&gt;0, IF(V257/COUNTRY_INFO!F257*100&gt;100,100,V257/COUNTRY_INFO!F257*100), "-"),0)</f>
        <v>99.599198396793582</v>
      </c>
      <c r="X257" s="11">
        <f t="shared" si="26"/>
        <v>12922</v>
      </c>
      <c r="Y257" s="73">
        <f>IF(AND(COUNTRY_INFO!J257&gt;1,COUNTRY_INFO!J257&lt;4), IF(S257/P257*100&lt;&gt;0, IF(X257/P257*100&gt;100,100,X257/P257*100), "-"),0)</f>
        <v>67.148202036998555</v>
      </c>
      <c r="Z257" s="67">
        <f>COUNTRY_INFO!O257</f>
        <v>11798.2</v>
      </c>
      <c r="AA257" s="61"/>
      <c r="AB257" s="61"/>
      <c r="AC257" s="11">
        <f>MAX('T1'!L257,'T2'!J257)+MAX('T1'!M257,'T2'!K257)+MAX('T1'!N257,'T2'!L257)</f>
        <v>10403</v>
      </c>
      <c r="AD257" s="11">
        <f>IF(COUNTRY_INFO!K257=1,IF(COUNTRY_INFO!F257*0.33&gt;MAX('T1'!M257,'T2'!K257),MAX('T1'!M257,'T2'!K257),COUNTRY_INFO!F257*0.33),IF(COUNTRY_INFO!K257=2,IF(COUNTRY_INFO!F257*0.5&gt;MAX('T1'!M257,'T2'!K257),MAX('T1'!M257,'T2'!K257),COUNTRY_INFO!F257*0.5),IF(COUNTRY_INFO!K257=3,IF(COUNTRY_INFO!F257&gt;MAX('T1'!M257,'T2'!K257),MAX('T1'!M257,'T2'!K257),COUNTRY_INFO!F257),0)))</f>
        <v>6487</v>
      </c>
      <c r="AE257" s="217">
        <f>IF(AND(COUNTRY_INFO!K257&gt;0,COUNTRY_INFO!K257&lt;4),IF(Z257&gt;0,IF(COUNTRY_INFO!K257=1, AD257/(COUNTRY_INFO!F257*0.33)*100, IF(COUNTRY_INFO!K257=2, AD257/(COUNTRY_INFO!F257*0.5)*100, IF(COUNTRY_INFO!K257=3, AD257/COUNTRY_INFO!F257*100))),"-"),0)</f>
        <v>100</v>
      </c>
      <c r="AF257" s="11">
        <f>IF(COUNTRY_INFO!K257=2,IF(COUNTRY_INFO!G257*0.2&gt;MAX('T1'!N257,'T2'!L257),MAX('T1'!N257,'T2'!L257),COUNTRY_INFO!G257*0.2),IF(COUNTRY_INFO!K257=3,IF(COUNTRY_INFO!G257&gt;MAX('T1'!N257,'T2'!L257),MAX('T1'!N257,'T2'!L257),COUNTRY_INFO!G257),0))</f>
        <v>0</v>
      </c>
      <c r="AG257" s="217">
        <f>IF(AND(COUNTRY_INFO!K257&gt;0,COUNTRY_INFO!K257&lt;4),IF(Z257&gt;0,IF(COUNTRY_INFO!K257=1, 0, IF(COUNTRY_INFO!K257=2, AF257/(COUNTRY_INFO!G257*0.2)*100, IF(COUNTRY_INFO!K257=3, AF257/COUNTRY_INFO!G257*100))),"-"),0)</f>
        <v>0</v>
      </c>
      <c r="AH257" s="11">
        <f t="shared" si="27"/>
        <v>6487</v>
      </c>
      <c r="AI257" s="73">
        <f>IF(AND(COUNTRY_INFO!K257&gt;0,COUNTRY_INFO!K257&lt;4), IF(AC257/Z257*100&lt;&gt;0, IF(AH257/Z257*100&gt;100,100,AH257/Z257*100), "-"),0)</f>
        <v>54.982963502907225</v>
      </c>
      <c r="AJ257" s="261"/>
      <c r="AK257" s="260">
        <f>IF(AND(D257&lt;&gt;0, D257&lt;&gt;"Unknown",D257&lt;&gt;"Stopped",D257&lt;&gt;"Not required"),D257/COUNTRY_INFO!D257, 0)</f>
        <v>0</v>
      </c>
      <c r="AL257" s="260">
        <f>IF(AND(J257&lt;&gt;0,J257&lt;&gt;"Unknown",J257&lt;&gt;"Stopped",J257&lt;&gt;"Not required"),J257/COUNTRY_INFO!D257, 0)</f>
        <v>0</v>
      </c>
      <c r="AM257" s="260">
        <f>IF(AND(P257&lt;&gt;0,P257&lt;&gt;"Unknown",P257&lt;&gt;"Not required"),P257/(COUNTRY_INFO!E257+COUNTRY_INFO!F257), 0)</f>
        <v>1</v>
      </c>
      <c r="AN257" s="260">
        <f>IF(AND(Z257&lt;&gt;0,Z257&lt;&gt;"Unknown",Z257&lt;&gt;"Not required"),IF(COUNTRY_INFO!K257=1,1,IF(COUNTRY_INFO!K257=2,0.5*COUNTRY_INFO!F257/(0.5*COUNTRY_INFO!F257+0.2*COUNTRY_INFO!G257),IF(COUNTRY_INFO!K257=3,COUNTRY_INFO!F257/(COUNTRY_INFO!F257+COUNTRY_INFO!G257)))),0)</f>
        <v>0.54982963502907223</v>
      </c>
      <c r="AO257" s="260">
        <f>IF(AND(Z257&lt;&gt;0,Z257&lt;&gt;"Unknown",Z257&lt;&gt;"Not required"),IF(COUNTRY_INFO!K257=1,0,IF(COUNTRY_INFO!K257=2,0.2*COUNTRY_INFO!G257/(0.5*COUNTRY_INFO!F257+0.2*COUNTRY_INFO!G257),IF(COUNTRY_INFO!K257=3,COUNTRY_INFO!G257/(COUNTRY_INFO!F257+COUNTRY_INFO!G257)))),0)</f>
        <v>0.45017036497092783</v>
      </c>
      <c r="AP257" s="259">
        <f>MAX(COUNTRY_INFO!D257*AK257*PROFILE!$G$7,COUNTRY_INFO!D257*AL257*PROFILE!$G$7)</f>
        <v>0</v>
      </c>
      <c r="AQ257" s="259">
        <f>MAX(COUNTRY_INFO!D257*AK257*PROFILE!$G$8,COUNTRY_INFO!D257*AL257*PROFILE!$G$8,COUNTRY_INFO!D257*AM257*PROFILE!$G$8)</f>
        <v>6708.2222350366847</v>
      </c>
      <c r="AR257" s="259">
        <f>MAX(COUNTRY_INFO!D257*AK257*PROFILE!$G$9,COUNTRY_INFO!D257*AL257*PROFILE!$G$9,COUNTRY_INFO!D257*AM257*PROFILE!$G$9,IF(AND(DISTRICT!Z257&lt;&gt;"Unknown",Z257&lt;&gt;"Not required"),COUNTRY_INFO!O257*DISTRICT!AN257,0))</f>
        <v>13931.016313872256</v>
      </c>
      <c r="AS257" s="259">
        <f>MAX(COUNTRY_INFO!D257*AK257*PROFILE!$G$10,COUNTRY_INFO!D257*AL257*PROFILE!$G$10,IF(AND(DISTRICT!Z257&lt;&gt;"Unknown",Z257&lt;&gt;"Not required"),COUNTRY_INFO!O257*DISTRICT!AO257,0))</f>
        <v>5311.2000000000007</v>
      </c>
      <c r="AT257" s="259">
        <f t="shared" si="28"/>
        <v>25950.438548908944</v>
      </c>
      <c r="AU257" s="258" t="str">
        <f t="shared" si="23"/>
        <v>Y</v>
      </c>
      <c r="AV257" s="259">
        <f>MAX('MDA2'!J257,'T1'!L257,'T2'!J257,T3_R1!K257,T3_R2!K257)</f>
        <v>0</v>
      </c>
      <c r="AW257" s="259">
        <f>MAX('MDA1'!K257,'MDA2'!K257,'MDA3'!I257,'MDA3'!L257,'T1'!M257,'T2'!K257,T3_R1!L257,T3_R2!L257)</f>
        <v>12922</v>
      </c>
      <c r="AX257" s="259">
        <f>MAX('MDA1'!L257,'MDA2'!L257,'MDA3'!J257,'MDA3'!M257,'T1'!N257,'T2'!L257,T3_R1!M257,T3_R2!M257)</f>
        <v>0</v>
      </c>
      <c r="AY257" s="259">
        <f t="shared" si="29"/>
        <v>12922</v>
      </c>
      <c r="AZ257" s="259">
        <f>MAX('MDA2'!J257,T257)</f>
        <v>0</v>
      </c>
      <c r="BA257" s="259">
        <f>MAX('MDA1'!K257,'MDA2'!K257,'MDA3'!I257,'MDA3'!L257,V257,AD257)</f>
        <v>12922</v>
      </c>
      <c r="BB257" s="259">
        <f>MAX('MDA1'!L257,'MDA2'!L257,'MDA3'!J257,'MDA3'!M257,AF257)</f>
        <v>0</v>
      </c>
      <c r="BC257" s="259">
        <f t="shared" si="24"/>
        <v>12922</v>
      </c>
      <c r="BD257" s="260">
        <f t="shared" si="25"/>
        <v>49.794919556545572</v>
      </c>
    </row>
    <row r="258" spans="1:56" x14ac:dyDescent="0.2">
      <c r="A258" s="10" t="str">
        <f>IF(COUNTRY_INFO!A258=0," ",COUNTRY_INFO!A258)</f>
        <v>Ethiopia</v>
      </c>
      <c r="B258" s="10" t="str">
        <f>IF(COUNTRY_INFO!B258=0," ",COUNTRY_INFO!B258)</f>
        <v>GambellaNuer II</v>
      </c>
      <c r="C258" s="87" t="str">
        <f>IF(COUNTRY_INFO!C258=0," ",COUNTRY_INFO!C258)</f>
        <v>Makuey</v>
      </c>
      <c r="D258" s="67">
        <f>COUNTRY_INFO!L258</f>
        <v>0</v>
      </c>
      <c r="E258" s="61"/>
      <c r="F258" s="61"/>
      <c r="G258" s="11">
        <f>MAX('MDA1'!M258,'MDA2'!M258)</f>
        <v>0</v>
      </c>
      <c r="H258" s="11">
        <f>IF(AND(COUNTRY_INFO!H258&gt;0,COUNTRY_INFO!H258&lt;4),IF(D258&gt;MAX('MDA1'!M258,'MDA2'!M258),MAX('MDA1'!M258,'MDA2'!M258),D258),0)</f>
        <v>0</v>
      </c>
      <c r="I258" s="73">
        <f>IF(AND(COUNTRY_INFO!H258&gt;0,COUNTRY_INFO!H258&lt;4), IF(G258/D258*100&lt;&gt;0, IF(G258/D258*100&gt;100,100,G258/D258*100), "-"),0)</f>
        <v>0</v>
      </c>
      <c r="J258" s="67" t="str">
        <f>COUNTRY_INFO!M258</f>
        <v>Unknown</v>
      </c>
      <c r="K258" s="61"/>
      <c r="L258" s="61"/>
      <c r="M258" s="11">
        <f>MAX('MDA1'!M258,MAX('MDA3'!I258,'MDA3'!L258)+MAX('MDA3'!J258,'MDA3'!M258))</f>
        <v>0</v>
      </c>
      <c r="N258" s="11">
        <f>IF(AND(COUNTRY_INFO!I258&gt;0,COUNTRY_INFO!I258&lt;4),IF(J258&gt;MAX('MDA1'!M258,MAX('MDA3'!I258,'MDA3'!L258)+MAX('MDA3'!J258,'MDA3'!M258)),MAX('MDA1'!M258,MAX('MDA3'!I258,'MDA3'!L258)+MAX('MDA3'!J258,'MDA3'!M258)),J258),0)</f>
        <v>0</v>
      </c>
      <c r="O258" s="73">
        <f>IF(AND(COUNTRY_INFO!I258&gt;0,COUNTRY_INFO!I258&lt;4), IF(M258/J258*100&lt;&gt;0, IF(M258/J258*100&gt;100,100,M258/J258*100), "-"),0)</f>
        <v>0</v>
      </c>
      <c r="P258" s="67">
        <f>COUNTRY_INFO!N258</f>
        <v>9520</v>
      </c>
      <c r="Q258" s="61"/>
      <c r="R258" s="61"/>
      <c r="S258" s="11">
        <f>SUM(MAX('MDA2'!J258, 'T1'!L258, MAX(T3_R1!K258, T3_R2!K258)), MAX('MDA1'!K258, 'MDA2'!K258, 'T1'!M258, MAX(T3_R1!L258, T3_R2!L258)), MAX('MDA1'!L258, 'MDA2'!L258, 'T1'!N258, MAX(T3_R1!M258, T3_R2!M258)))</f>
        <v>5825</v>
      </c>
      <c r="T258" s="11">
        <f>IF(AND(COUNTRY_INFO!J258&gt;1,COUNTRY_INFO!J258&lt;4),IF(COUNTRY_INFO!E258&gt;MAX('MDA2'!J258,'T1'!L258,MAX(T3_R1!K258,T3_R2!K258)),MAX('MDA2'!J258,'T1'!L258,MAX(T3_R1!K258,T3_R2!K258)),COUNTRY_INFO!E258),0)</f>
        <v>0</v>
      </c>
      <c r="U258" s="217" t="str">
        <f>IF(AND(COUNTRY_INFO!J258&gt;1,COUNTRY_INFO!J258&lt;4), IF(T258/COUNTRY_INFO!E258*100&lt;&gt;0, IF(T258/COUNTRY_INFO!E258*100&gt;100,100,T258/COUNTRY_INFO!E258*100), "-"),0)</f>
        <v>-</v>
      </c>
      <c r="V258" s="11">
        <f>IF(AND(COUNTRY_INFO!J258&gt;1,COUNTRY_INFO!J258&lt;4),IF(COUNTRY_INFO!F258&gt;MAX('MDA1'!K258,'MDA2'!K258,'T1'!M258,MAX(T3_R1!L258,T3_R2!L258)),MAX('MDA1'!K258,'MDA2'!K258,'T1'!M258,MAX(T3_R1!L258,T3_R2!L258)),COUNTRY_INFO!F258),0)</f>
        <v>5825</v>
      </c>
      <c r="W258" s="217">
        <f>IF(AND(COUNTRY_INFO!J258&gt;1,COUNTRY_INFO!J258&lt;4), IF(V258/COUNTRY_INFO!F258*100&lt;&gt;0, IF(V258/COUNTRY_INFO!F258*100&gt;100,100,V258/COUNTRY_INFO!F258*100), "-"),0)</f>
        <v>90.76036148332814</v>
      </c>
      <c r="X258" s="11">
        <f t="shared" si="26"/>
        <v>5825</v>
      </c>
      <c r="Y258" s="73">
        <f>IF(AND(COUNTRY_INFO!J258&gt;1,COUNTRY_INFO!J258&lt;4), IF(S258/P258*100&lt;&gt;0, IF(X258/P258*100&gt;100,100,X258/P258*100), "-"),0)</f>
        <v>61.186974789915972</v>
      </c>
      <c r="Z258" s="67">
        <f>COUNTRY_INFO!O258</f>
        <v>5836.4</v>
      </c>
      <c r="AA258" s="61"/>
      <c r="AB258" s="61"/>
      <c r="AC258" s="11">
        <f>MAX('T1'!L258,'T2'!J258)+MAX('T1'!M258,'T2'!K258)+MAX('T1'!N258,'T2'!L258)</f>
        <v>5825</v>
      </c>
      <c r="AD258" s="11">
        <f>IF(COUNTRY_INFO!K258=1,IF(COUNTRY_INFO!F258*0.33&gt;MAX('T1'!M258,'T2'!K258),MAX('T1'!M258,'T2'!K258),COUNTRY_INFO!F258*0.33),IF(COUNTRY_INFO!K258=2,IF(COUNTRY_INFO!F258*0.5&gt;MAX('T1'!M258,'T2'!K258),MAX('T1'!M258,'T2'!K258),COUNTRY_INFO!F258*0.5),IF(COUNTRY_INFO!K258=3,IF(COUNTRY_INFO!F258&gt;MAX('T1'!M258,'T2'!K258),MAX('T1'!M258,'T2'!K258),COUNTRY_INFO!F258),0)))</f>
        <v>3209</v>
      </c>
      <c r="AE258" s="217">
        <f>IF(AND(COUNTRY_INFO!K258&gt;0,COUNTRY_INFO!K258&lt;4),IF(Z258&gt;0,IF(COUNTRY_INFO!K258=1, AD258/(COUNTRY_INFO!F258*0.33)*100, IF(COUNTRY_INFO!K258=2, AD258/(COUNTRY_INFO!F258*0.5)*100, IF(COUNTRY_INFO!K258=3, AD258/COUNTRY_INFO!F258*100))),"-"),0)</f>
        <v>100</v>
      </c>
      <c r="AF258" s="11">
        <f>IF(COUNTRY_INFO!K258=2,IF(COUNTRY_INFO!G258*0.2&gt;MAX('T1'!N258,'T2'!L258),MAX('T1'!N258,'T2'!L258),COUNTRY_INFO!G258*0.2),IF(COUNTRY_INFO!K258=3,IF(COUNTRY_INFO!G258&gt;MAX('T1'!N258,'T2'!L258),MAX('T1'!N258,'T2'!L258),COUNTRY_INFO!G258),0))</f>
        <v>0</v>
      </c>
      <c r="AG258" s="217">
        <f>IF(AND(COUNTRY_INFO!K258&gt;0,COUNTRY_INFO!K258&lt;4),IF(Z258&gt;0,IF(COUNTRY_INFO!K258=1, 0, IF(COUNTRY_INFO!K258=2, AF258/(COUNTRY_INFO!G258*0.2)*100, IF(COUNTRY_INFO!K258=3, AF258/COUNTRY_INFO!G258*100))),"-"),0)</f>
        <v>0</v>
      </c>
      <c r="AH258" s="11">
        <f t="shared" si="27"/>
        <v>3209</v>
      </c>
      <c r="AI258" s="73">
        <f>IF(AND(COUNTRY_INFO!K258&gt;0,COUNTRY_INFO!K258&lt;4), IF(AC258/Z258*100&lt;&gt;0, IF(AH258/Z258*100&gt;100,100,AH258/Z258*100), "-"),0)</f>
        <v>54.982523473374002</v>
      </c>
      <c r="AJ258" s="261"/>
      <c r="AK258" s="260">
        <f>IF(AND(D258&lt;&gt;0, D258&lt;&gt;"Unknown",D258&lt;&gt;"Stopped",D258&lt;&gt;"Not required"),D258/COUNTRY_INFO!D258, 0)</f>
        <v>0</v>
      </c>
      <c r="AL258" s="260">
        <f>IF(AND(J258&lt;&gt;0,J258&lt;&gt;"Unknown",J258&lt;&gt;"Stopped",J258&lt;&gt;"Not required"),J258/COUNTRY_INFO!D258, 0)</f>
        <v>0</v>
      </c>
      <c r="AM258" s="260">
        <f>IF(AND(P258&lt;&gt;0,P258&lt;&gt;"Unknown",P258&lt;&gt;"Not required"),P258/(COUNTRY_INFO!E258+COUNTRY_INFO!F258), 0)</f>
        <v>1</v>
      </c>
      <c r="AN258" s="260">
        <f>IF(AND(Z258&lt;&gt;0,Z258&lt;&gt;"Unknown",Z258&lt;&gt;"Not required"),IF(COUNTRY_INFO!K258=1,1,IF(COUNTRY_INFO!K258=2,0.5*COUNTRY_INFO!F258/(0.5*COUNTRY_INFO!F258+0.2*COUNTRY_INFO!G258),IF(COUNTRY_INFO!K258=3,COUNTRY_INFO!F258/(COUNTRY_INFO!F258+COUNTRY_INFO!G258)))),0)</f>
        <v>0.54982523473374001</v>
      </c>
      <c r="AO258" s="260">
        <f>IF(AND(Z258&lt;&gt;0,Z258&lt;&gt;"Unknown",Z258&lt;&gt;"Not required"),IF(COUNTRY_INFO!K258=1,0,IF(COUNTRY_INFO!K258=2,0.2*COUNTRY_INFO!G258/(0.5*COUNTRY_INFO!F258+0.2*COUNTRY_INFO!G258),IF(COUNTRY_INFO!K258=3,COUNTRY_INFO!G258/(COUNTRY_INFO!F258+COUNTRY_INFO!G258)))),0)</f>
        <v>0.45017476526626005</v>
      </c>
      <c r="AP258" s="259">
        <f>MAX(COUNTRY_INFO!D258*AK258*PROFILE!$G$7,COUNTRY_INFO!D258*AL258*PROFILE!$G$7)</f>
        <v>0</v>
      </c>
      <c r="AQ258" s="259">
        <f>MAX(COUNTRY_INFO!D258*AK258*PROFILE!$G$8,COUNTRY_INFO!D258*AL258*PROFILE!$G$8,COUNTRY_INFO!D258*AM258*PROFILE!$G$8)</f>
        <v>3318.3005383504974</v>
      </c>
      <c r="AR258" s="259">
        <f>MAX(COUNTRY_INFO!D258*AK258*PROFILE!$G$9,COUNTRY_INFO!D258*AL258*PROFILE!$G$9,COUNTRY_INFO!D258*AM258*PROFILE!$G$9,IF(AND(DISTRICT!Z258&lt;&gt;"Unknown",Z258&lt;&gt;"Not required"),COUNTRY_INFO!O258*DISTRICT!AN258,0))</f>
        <v>6891.1400538654143</v>
      </c>
      <c r="AS258" s="259">
        <f>MAX(COUNTRY_INFO!D258*AK258*PROFILE!$G$10,COUNTRY_INFO!D258*AL258*PROFILE!$G$10,IF(AND(DISTRICT!Z258&lt;&gt;"Unknown",Z258&lt;&gt;"Not required"),COUNTRY_INFO!O258*DISTRICT!AO258,0))</f>
        <v>2627.4</v>
      </c>
      <c r="AT258" s="259">
        <f t="shared" si="28"/>
        <v>12836.840592215911</v>
      </c>
      <c r="AU258" s="258" t="str">
        <f t="shared" si="23"/>
        <v>Y</v>
      </c>
      <c r="AV258" s="259">
        <f>MAX('MDA2'!J258,'T1'!L258,'T2'!J258,T3_R1!K258,T3_R2!K258)</f>
        <v>0</v>
      </c>
      <c r="AW258" s="259">
        <f>MAX('MDA1'!K258,'MDA2'!K258,'MDA3'!I258,'MDA3'!L258,'T1'!M258,'T2'!K258,T3_R1!L258,T3_R2!L258)</f>
        <v>5825</v>
      </c>
      <c r="AX258" s="259">
        <f>MAX('MDA1'!L258,'MDA2'!L258,'MDA3'!J258,'MDA3'!M258,'T1'!N258,'T2'!L258,T3_R1!M258,T3_R2!M258)</f>
        <v>0</v>
      </c>
      <c r="AY258" s="259">
        <f t="shared" si="29"/>
        <v>5825</v>
      </c>
      <c r="AZ258" s="259">
        <f>MAX('MDA2'!J258,T258)</f>
        <v>0</v>
      </c>
      <c r="BA258" s="259">
        <f>MAX('MDA1'!K258,'MDA2'!K258,'MDA3'!I258,'MDA3'!L258,V258,AD258)</f>
        <v>5825</v>
      </c>
      <c r="BB258" s="259">
        <f>MAX('MDA1'!L258,'MDA2'!L258,'MDA3'!J258,'MDA3'!M258,AF258)</f>
        <v>0</v>
      </c>
      <c r="BC258" s="259">
        <f t="shared" si="24"/>
        <v>5825</v>
      </c>
      <c r="BD258" s="260">
        <f t="shared" si="25"/>
        <v>45.377209120538602</v>
      </c>
    </row>
    <row r="259" spans="1:56" x14ac:dyDescent="0.2">
      <c r="A259" s="10" t="str">
        <f>IF(COUNTRY_INFO!A259=0," ",COUNTRY_INFO!A259)</f>
        <v>Ethiopia</v>
      </c>
      <c r="B259" s="10" t="str">
        <f>IF(COUNTRY_INFO!B259=0," ",COUNTRY_INFO!B259)</f>
        <v>GambellaNuer II</v>
      </c>
      <c r="C259" s="87" t="str">
        <f>IF(COUNTRY_INFO!C259=0," ",COUNTRY_INFO!C259)</f>
        <v>Wantuwa</v>
      </c>
      <c r="D259" s="67">
        <f>COUNTRY_INFO!L259</f>
        <v>0</v>
      </c>
      <c r="E259" s="61"/>
      <c r="F259" s="61"/>
      <c r="G259" s="11">
        <f>MAX('MDA1'!M259,'MDA2'!M259)</f>
        <v>0</v>
      </c>
      <c r="H259" s="11">
        <f>IF(AND(COUNTRY_INFO!H259&gt;0,COUNTRY_INFO!H259&lt;4),IF(D259&gt;MAX('MDA1'!M259,'MDA2'!M259),MAX('MDA1'!M259,'MDA2'!M259),D259),0)</f>
        <v>0</v>
      </c>
      <c r="I259" s="73">
        <f>IF(AND(COUNTRY_INFO!H259&gt;0,COUNTRY_INFO!H259&lt;4), IF(G259/D259*100&lt;&gt;0, IF(G259/D259*100&gt;100,100,G259/D259*100), "-"),0)</f>
        <v>0</v>
      </c>
      <c r="J259" s="67" t="str">
        <f>COUNTRY_INFO!M259</f>
        <v>Unknown</v>
      </c>
      <c r="K259" s="61"/>
      <c r="L259" s="61"/>
      <c r="M259" s="11">
        <f>MAX('MDA1'!M259,MAX('MDA3'!I259,'MDA3'!L259)+MAX('MDA3'!J259,'MDA3'!M259))</f>
        <v>0</v>
      </c>
      <c r="N259" s="11">
        <f>IF(AND(COUNTRY_INFO!I259&gt;0,COUNTRY_INFO!I259&lt;4),IF(J259&gt;MAX('MDA1'!M259,MAX('MDA3'!I259,'MDA3'!L259)+MAX('MDA3'!J259,'MDA3'!M259)),MAX('MDA1'!M259,MAX('MDA3'!I259,'MDA3'!L259)+MAX('MDA3'!J259,'MDA3'!M259)),J259),0)</f>
        <v>0</v>
      </c>
      <c r="O259" s="73">
        <f>IF(AND(COUNTRY_INFO!I259&gt;0,COUNTRY_INFO!I259&lt;4), IF(M259/J259*100&lt;&gt;0, IF(M259/J259*100&gt;100,100,M259/J259*100), "-"),0)</f>
        <v>0</v>
      </c>
      <c r="P259" s="67">
        <f>COUNTRY_INFO!N259</f>
        <v>12516</v>
      </c>
      <c r="Q259" s="61"/>
      <c r="R259" s="61"/>
      <c r="S259" s="11">
        <f>SUM(MAX('MDA2'!J259, 'T1'!L259, MAX(T3_R1!K259, T3_R2!K259)), MAX('MDA1'!K259, 'MDA2'!K259, 'T1'!M259, MAX(T3_R1!L259, T3_R2!L259)), MAX('MDA1'!L259, 'MDA2'!L259, 'T1'!N259, MAX(T3_R1!M259, T3_R2!M259)))</f>
        <v>7363</v>
      </c>
      <c r="T259" s="11">
        <f>IF(AND(COUNTRY_INFO!J259&gt;1,COUNTRY_INFO!J259&lt;4),IF(COUNTRY_INFO!E259&gt;MAX('MDA2'!J259,'T1'!L259,MAX(T3_R1!K259,T3_R2!K259)),MAX('MDA2'!J259,'T1'!L259,MAX(T3_R1!K259,T3_R2!K259)),COUNTRY_INFO!E259),0)</f>
        <v>0</v>
      </c>
      <c r="U259" s="217" t="str">
        <f>IF(AND(COUNTRY_INFO!J259&gt;1,COUNTRY_INFO!J259&lt;4), IF(T259/COUNTRY_INFO!E259*100&lt;&gt;0, IF(T259/COUNTRY_INFO!E259*100&gt;100,100,T259/COUNTRY_INFO!E259*100), "-"),0)</f>
        <v>-</v>
      </c>
      <c r="V259" s="11">
        <f>IF(AND(COUNTRY_INFO!J259&gt;1,COUNTRY_INFO!J259&lt;4),IF(COUNTRY_INFO!F259&gt;MAX('MDA1'!K259,'MDA2'!K259,'T1'!M259,MAX(T3_R1!L259,T3_R2!L259)),MAX('MDA1'!K259,'MDA2'!K259,'T1'!M259,MAX(T3_R1!L259,T3_R2!L259)),COUNTRY_INFO!F259),0)</f>
        <v>7363</v>
      </c>
      <c r="W259" s="217">
        <f>IF(AND(COUNTRY_INFO!J259&gt;1,COUNTRY_INFO!J259&lt;4), IF(V259/COUNTRY_INFO!F259*100&lt;&gt;0, IF(V259/COUNTRY_INFO!F259*100&gt;100,100,V259/COUNTRY_INFO!F259*100), "-"),0)</f>
        <v>87.260014221379478</v>
      </c>
      <c r="X259" s="11">
        <f t="shared" si="26"/>
        <v>7363</v>
      </c>
      <c r="Y259" s="73">
        <f>IF(AND(COUNTRY_INFO!J259&gt;1,COUNTRY_INFO!J259&lt;4), IF(S259/P259*100&lt;&gt;0, IF(X259/P259*100&gt;100,100,X259/P259*100), "-"),0)</f>
        <v>58.828699264940873</v>
      </c>
      <c r="Z259" s="67">
        <f>COUNTRY_INFO!O259</f>
        <v>7673.4</v>
      </c>
      <c r="AA259" s="61"/>
      <c r="AB259" s="61"/>
      <c r="AC259" s="11">
        <f>MAX('T1'!L259,'T2'!J259)+MAX('T1'!M259,'T2'!K259)+MAX('T1'!N259,'T2'!L259)</f>
        <v>7309</v>
      </c>
      <c r="AD259" s="11">
        <f>IF(COUNTRY_INFO!K259=1,IF(COUNTRY_INFO!F259*0.33&gt;MAX('T1'!M259,'T2'!K259),MAX('T1'!M259,'T2'!K259),COUNTRY_INFO!F259*0.33),IF(COUNTRY_INFO!K259=2,IF(COUNTRY_INFO!F259*0.5&gt;MAX('T1'!M259,'T2'!K259),MAX('T1'!M259,'T2'!K259),COUNTRY_INFO!F259*0.5),IF(COUNTRY_INFO!K259=3,IF(COUNTRY_INFO!F259&gt;MAX('T1'!M259,'T2'!K259),MAX('T1'!M259,'T2'!K259),COUNTRY_INFO!F259),0)))</f>
        <v>4219</v>
      </c>
      <c r="AE259" s="217">
        <f>IF(AND(COUNTRY_INFO!K259&gt;0,COUNTRY_INFO!K259&lt;4),IF(Z259&gt;0,IF(COUNTRY_INFO!K259=1, AD259/(COUNTRY_INFO!F259*0.33)*100, IF(COUNTRY_INFO!K259=2, AD259/(COUNTRY_INFO!F259*0.5)*100, IF(COUNTRY_INFO!K259=3, AD259/COUNTRY_INFO!F259*100))),"-"),0)</f>
        <v>100</v>
      </c>
      <c r="AF259" s="11">
        <f>IF(COUNTRY_INFO!K259=2,IF(COUNTRY_INFO!G259*0.2&gt;MAX('T1'!N259,'T2'!L259),MAX('T1'!N259,'T2'!L259),COUNTRY_INFO!G259*0.2),IF(COUNTRY_INFO!K259=3,IF(COUNTRY_INFO!G259&gt;MAX('T1'!N259,'T2'!L259),MAX('T1'!N259,'T2'!L259),COUNTRY_INFO!G259),0))</f>
        <v>0</v>
      </c>
      <c r="AG259" s="217">
        <f>IF(AND(COUNTRY_INFO!K259&gt;0,COUNTRY_INFO!K259&lt;4),IF(Z259&gt;0,IF(COUNTRY_INFO!K259=1, 0, IF(COUNTRY_INFO!K259=2, AF259/(COUNTRY_INFO!G259*0.2)*100, IF(COUNTRY_INFO!K259=3, AF259/COUNTRY_INFO!G259*100))),"-"),0)</f>
        <v>0</v>
      </c>
      <c r="AH259" s="11">
        <f t="shared" si="27"/>
        <v>4219</v>
      </c>
      <c r="AI259" s="73">
        <f>IF(AND(COUNTRY_INFO!K259&gt;0,COUNTRY_INFO!K259&lt;4), IF(AC259/Z259*100&lt;&gt;0, IF(AH259/Z259*100&gt;100,100,AH259/Z259*100), "-"),0)</f>
        <v>54.982146115151039</v>
      </c>
      <c r="AJ259" s="261"/>
      <c r="AK259" s="260">
        <f>IF(AND(D259&lt;&gt;0, D259&lt;&gt;"Unknown",D259&lt;&gt;"Stopped",D259&lt;&gt;"Not required"),D259/COUNTRY_INFO!D259, 0)</f>
        <v>0</v>
      </c>
      <c r="AL259" s="260">
        <f>IF(AND(J259&lt;&gt;0,J259&lt;&gt;"Unknown",J259&lt;&gt;"Stopped",J259&lt;&gt;"Not required"),J259/COUNTRY_INFO!D259, 0)</f>
        <v>0</v>
      </c>
      <c r="AM259" s="260">
        <f>IF(AND(P259&lt;&gt;0,P259&lt;&gt;"Unknown",P259&lt;&gt;"Not required"),P259/(COUNTRY_INFO!E259+COUNTRY_INFO!F259), 0)</f>
        <v>1</v>
      </c>
      <c r="AN259" s="260">
        <f>IF(AND(Z259&lt;&gt;0,Z259&lt;&gt;"Unknown",Z259&lt;&gt;"Not required"),IF(COUNTRY_INFO!K259=1,1,IF(COUNTRY_INFO!K259=2,0.5*COUNTRY_INFO!F259/(0.5*COUNTRY_INFO!F259+0.2*COUNTRY_INFO!G259),IF(COUNTRY_INFO!K259=3,COUNTRY_INFO!F259/(COUNTRY_INFO!F259+COUNTRY_INFO!G259)))),0)</f>
        <v>0.54982146115151043</v>
      </c>
      <c r="AO259" s="260">
        <f>IF(AND(Z259&lt;&gt;0,Z259&lt;&gt;"Unknown",Z259&lt;&gt;"Not required"),IF(COUNTRY_INFO!K259=1,0,IF(COUNTRY_INFO!K259=2,0.2*COUNTRY_INFO!G259/(0.5*COUNTRY_INFO!F259+0.2*COUNTRY_INFO!G259),IF(COUNTRY_INFO!K259=3,COUNTRY_INFO!G259/(COUNTRY_INFO!F259+COUNTRY_INFO!G259)))),0)</f>
        <v>0.45017853884848963</v>
      </c>
      <c r="AP259" s="259">
        <f>MAX(COUNTRY_INFO!D259*AK259*PROFILE!$G$7,COUNTRY_INFO!D259*AL259*PROFILE!$G$7)</f>
        <v>0</v>
      </c>
      <c r="AQ259" s="259">
        <f>MAX(COUNTRY_INFO!D259*AK259*PROFILE!$G$8,COUNTRY_INFO!D259*AL259*PROFILE!$G$8,COUNTRY_INFO!D259*AM259*PROFILE!$G$8)</f>
        <v>4362.8856124816657</v>
      </c>
      <c r="AR259" s="259">
        <f>MAX(COUNTRY_INFO!D259*AK259*PROFILE!$G$9,COUNTRY_INFO!D259*AL259*PROFILE!$G$9,COUNTRY_INFO!D259*AM259*PROFILE!$G$9,IF(AND(DISTRICT!Z259&lt;&gt;"Unknown",Z259&lt;&gt;"Not required"),COUNTRY_INFO!O259*DISTRICT!AN259,0))</f>
        <v>9060.4378497767902</v>
      </c>
      <c r="AS259" s="259">
        <f>MAX(COUNTRY_INFO!D259*AK259*PROFILE!$G$10,COUNTRY_INFO!D259*AL259*PROFILE!$G$10,IF(AND(DISTRICT!Z259&lt;&gt;"Unknown",Z259&lt;&gt;"Not required"),COUNTRY_INFO!O259*DISTRICT!AO259,0))</f>
        <v>3454.4</v>
      </c>
      <c r="AT259" s="259">
        <f t="shared" si="28"/>
        <v>16877.723462258458</v>
      </c>
      <c r="AU259" s="258" t="str">
        <f t="shared" si="23"/>
        <v>Y</v>
      </c>
      <c r="AV259" s="259">
        <f>MAX('MDA2'!J259,'T1'!L259,'T2'!J259,T3_R1!K259,T3_R2!K259)</f>
        <v>0</v>
      </c>
      <c r="AW259" s="259">
        <f>MAX('MDA1'!K259,'MDA2'!K259,'MDA3'!I259,'MDA3'!L259,'T1'!M259,'T2'!K259,T3_R1!L259,T3_R2!L259)</f>
        <v>7363</v>
      </c>
      <c r="AX259" s="259">
        <f>MAX('MDA1'!L259,'MDA2'!L259,'MDA3'!J259,'MDA3'!M259,'T1'!N259,'T2'!L259,T3_R1!M259,T3_R2!M259)</f>
        <v>0</v>
      </c>
      <c r="AY259" s="259">
        <f t="shared" si="29"/>
        <v>7363</v>
      </c>
      <c r="AZ259" s="259">
        <f>MAX('MDA2'!J259,T259)</f>
        <v>0</v>
      </c>
      <c r="BA259" s="259">
        <f>MAX('MDA1'!K259,'MDA2'!K259,'MDA3'!I259,'MDA3'!L259,V259,AD259)</f>
        <v>7363</v>
      </c>
      <c r="BB259" s="259">
        <f>MAX('MDA1'!L259,'MDA2'!L259,'MDA3'!J259,'MDA3'!M259,AF259)</f>
        <v>0</v>
      </c>
      <c r="BC259" s="259">
        <f t="shared" si="24"/>
        <v>7363</v>
      </c>
      <c r="BD259" s="260">
        <f t="shared" si="25"/>
        <v>43.62555184924647</v>
      </c>
    </row>
    <row r="260" spans="1:56" x14ac:dyDescent="0.2">
      <c r="A260" s="10" t="str">
        <f>IF(COUNTRY_INFO!A260=0," ",COUNTRY_INFO!A260)</f>
        <v>Ethiopia</v>
      </c>
      <c r="B260" s="10" t="str">
        <f>IF(COUNTRY_INFO!B260=0," ",COUNTRY_INFO!B260)</f>
        <v>HarareHarare</v>
      </c>
      <c r="C260" s="87" t="str">
        <f>IF(COUNTRY_INFO!C260=0," ",COUNTRY_INFO!C260)</f>
        <v>Abadir</v>
      </c>
      <c r="D260" s="67">
        <f>COUNTRY_INFO!L260</f>
        <v>0</v>
      </c>
      <c r="E260" s="61"/>
      <c r="F260" s="61"/>
      <c r="G260" s="11">
        <f>MAX('MDA1'!M260,'MDA2'!M260)</f>
        <v>0</v>
      </c>
      <c r="H260" s="11">
        <f>IF(AND(COUNTRY_INFO!H260&gt;0,COUNTRY_INFO!H260&lt;4),IF(D260&gt;MAX('MDA1'!M260,'MDA2'!M260),MAX('MDA1'!M260,'MDA2'!M260),D260),0)</f>
        <v>0</v>
      </c>
      <c r="I260" s="73">
        <f>IF(AND(COUNTRY_INFO!H260&gt;0,COUNTRY_INFO!H260&lt;4), IF(G260/D260*100&lt;&gt;0, IF(G260/D260*100&gt;100,100,G260/D260*100), "-"),0)</f>
        <v>0</v>
      </c>
      <c r="J260" s="67" t="str">
        <f>COUNTRY_INFO!M260</f>
        <v>Unknown</v>
      </c>
      <c r="K260" s="61"/>
      <c r="L260" s="61"/>
      <c r="M260" s="11">
        <f>MAX('MDA1'!M260,MAX('MDA3'!I260,'MDA3'!L260)+MAX('MDA3'!J260,'MDA3'!M260))</f>
        <v>0</v>
      </c>
      <c r="N260" s="11">
        <f>IF(AND(COUNTRY_INFO!I260&gt;0,COUNTRY_INFO!I260&lt;4),IF(J260&gt;MAX('MDA1'!M260,MAX('MDA3'!I260,'MDA3'!L260)+MAX('MDA3'!J260,'MDA3'!M260)),MAX('MDA1'!M260,MAX('MDA3'!I260,'MDA3'!L260)+MAX('MDA3'!J260,'MDA3'!M260)),J260),0)</f>
        <v>0</v>
      </c>
      <c r="O260" s="73">
        <f>IF(AND(COUNTRY_INFO!I260&gt;0,COUNTRY_INFO!I260&lt;4), IF(M260/J260*100&lt;&gt;0, IF(M260/J260*100&gt;100,100,M260/J260*100), "-"),0)</f>
        <v>0</v>
      </c>
      <c r="P260" s="67">
        <f>COUNTRY_INFO!N260</f>
        <v>0</v>
      </c>
      <c r="Q260" s="61"/>
      <c r="R260" s="61"/>
      <c r="S260" s="11">
        <f>SUM(MAX('MDA2'!J260, 'T1'!L260, MAX(T3_R1!K260, T3_R2!K260)), MAX('MDA1'!K260, 'MDA2'!K260, 'T1'!M260, MAX(T3_R1!L260, T3_R2!L260)), MAX('MDA1'!L260, 'MDA2'!L260, 'T1'!N260, MAX(T3_R1!M260, T3_R2!M260)))</f>
        <v>0</v>
      </c>
      <c r="T260" s="11">
        <f>IF(AND(COUNTRY_INFO!J260&gt;1,COUNTRY_INFO!J260&lt;4),IF(COUNTRY_INFO!E260&gt;MAX('MDA2'!J260,'T1'!L260,MAX(T3_R1!K260,T3_R2!K260)),MAX('MDA2'!J260,'T1'!L260,MAX(T3_R1!K260,T3_R2!K260)),COUNTRY_INFO!E260),0)</f>
        <v>0</v>
      </c>
      <c r="U260" s="217">
        <f>IF(AND(COUNTRY_INFO!J260&gt;1,COUNTRY_INFO!J260&lt;4), IF(T260/COUNTRY_INFO!E260*100&lt;&gt;0, IF(T260/COUNTRY_INFO!E260*100&gt;100,100,T260/COUNTRY_INFO!E260*100), "-"),0)</f>
        <v>0</v>
      </c>
      <c r="V260" s="11">
        <f>IF(AND(COUNTRY_INFO!J260&gt;1,COUNTRY_INFO!J260&lt;4),IF(COUNTRY_INFO!F260&gt;MAX('MDA1'!K260,'MDA2'!K260,'T1'!M260,MAX(T3_R1!L260,T3_R2!L260)),MAX('MDA1'!K260,'MDA2'!K260,'T1'!M260,MAX(T3_R1!L260,T3_R2!L260)),COUNTRY_INFO!F260),0)</f>
        <v>0</v>
      </c>
      <c r="W260" s="217">
        <f>IF(AND(COUNTRY_INFO!J260&gt;1,COUNTRY_INFO!J260&lt;4), IF(V260/COUNTRY_INFO!F260*100&lt;&gt;0, IF(V260/COUNTRY_INFO!F260*100&gt;100,100,V260/COUNTRY_INFO!F260*100), "-"),0)</f>
        <v>0</v>
      </c>
      <c r="X260" s="11">
        <f t="shared" si="26"/>
        <v>0</v>
      </c>
      <c r="Y260" s="73">
        <f>IF(AND(COUNTRY_INFO!J260&gt;1,COUNTRY_INFO!J260&lt;4), IF(S260/P260*100&lt;&gt;0, IF(X260/P260*100&gt;100,100,X260/P260*100), "-"),0)</f>
        <v>0</v>
      </c>
      <c r="Z260" s="67">
        <f>COUNTRY_INFO!O260</f>
        <v>0</v>
      </c>
      <c r="AA260" s="61"/>
      <c r="AB260" s="61"/>
      <c r="AC260" s="11">
        <f>MAX('T1'!L260,'T2'!J260)+MAX('T1'!M260,'T2'!K260)+MAX('T1'!N260,'T2'!L260)</f>
        <v>0</v>
      </c>
      <c r="AD260" s="11">
        <f>IF(COUNTRY_INFO!K260=1,IF(COUNTRY_INFO!F260*0.33&gt;MAX('T1'!M260,'T2'!K260),MAX('T1'!M260,'T2'!K260),COUNTRY_INFO!F260*0.33),IF(COUNTRY_INFO!K260=2,IF(COUNTRY_INFO!F260*0.5&gt;MAX('T1'!M260,'T2'!K260),MAX('T1'!M260,'T2'!K260),COUNTRY_INFO!F260*0.5),IF(COUNTRY_INFO!K260=3,IF(COUNTRY_INFO!F260&gt;MAX('T1'!M260,'T2'!K260),MAX('T1'!M260,'T2'!K260),COUNTRY_INFO!F260),0)))</f>
        <v>0</v>
      </c>
      <c r="AE260" s="217">
        <f>IF(AND(COUNTRY_INFO!K260&gt;0,COUNTRY_INFO!K260&lt;4),IF(Z260&gt;0,IF(COUNTRY_INFO!K260=1, AD260/(COUNTRY_INFO!F260*0.33)*100, IF(COUNTRY_INFO!K260=2, AD260/(COUNTRY_INFO!F260*0.5)*100, IF(COUNTRY_INFO!K260=3, AD260/COUNTRY_INFO!F260*100))),"-"),0)</f>
        <v>0</v>
      </c>
      <c r="AF260" s="11">
        <f>IF(COUNTRY_INFO!K260=2,IF(COUNTRY_INFO!G260*0.2&gt;MAX('T1'!N260,'T2'!L260),MAX('T1'!N260,'T2'!L260),COUNTRY_INFO!G260*0.2),IF(COUNTRY_INFO!K260=3,IF(COUNTRY_INFO!G260&gt;MAX('T1'!N260,'T2'!L260),MAX('T1'!N260,'T2'!L260),COUNTRY_INFO!G260),0))</f>
        <v>0</v>
      </c>
      <c r="AG260" s="217">
        <f>IF(AND(COUNTRY_INFO!K260&gt;0,COUNTRY_INFO!K260&lt;4),IF(Z260&gt;0,IF(COUNTRY_INFO!K260=1, 0, IF(COUNTRY_INFO!K260=2, AF260/(COUNTRY_INFO!G260*0.2)*100, IF(COUNTRY_INFO!K260=3, AF260/COUNTRY_INFO!G260*100))),"-"),0)</f>
        <v>0</v>
      </c>
      <c r="AH260" s="11">
        <f t="shared" si="27"/>
        <v>0</v>
      </c>
      <c r="AI260" s="73">
        <f>IF(AND(COUNTRY_INFO!K260&gt;0,COUNTRY_INFO!K260&lt;4), IF(AC260/Z260*100&lt;&gt;0, IF(AH260/Z260*100&gt;100,100,AH260/Z260*100), "-"),0)</f>
        <v>0</v>
      </c>
      <c r="AJ260" s="261"/>
      <c r="AK260" s="260">
        <f>IF(AND(D260&lt;&gt;0, D260&lt;&gt;"Unknown",D260&lt;&gt;"Stopped",D260&lt;&gt;"Not required"),D260/COUNTRY_INFO!D260, 0)</f>
        <v>0</v>
      </c>
      <c r="AL260" s="260">
        <f>IF(AND(J260&lt;&gt;0,J260&lt;&gt;"Unknown",J260&lt;&gt;"Stopped",J260&lt;&gt;"Not required"),J260/COUNTRY_INFO!D260, 0)</f>
        <v>0</v>
      </c>
      <c r="AM260" s="260">
        <f>IF(AND(P260&lt;&gt;0,P260&lt;&gt;"Unknown",P260&lt;&gt;"Not required"),P260/(COUNTRY_INFO!E260+COUNTRY_INFO!F260), 0)</f>
        <v>0</v>
      </c>
      <c r="AN260" s="260">
        <f>IF(AND(Z260&lt;&gt;0,Z260&lt;&gt;"Unknown",Z260&lt;&gt;"Not required"),IF(COUNTRY_INFO!K260=1,1,IF(COUNTRY_INFO!K260=2,0.5*COUNTRY_INFO!F260/(0.5*COUNTRY_INFO!F260+0.2*COUNTRY_INFO!G260),IF(COUNTRY_INFO!K260=3,COUNTRY_INFO!F260/(COUNTRY_INFO!F260+COUNTRY_INFO!G260)))),0)</f>
        <v>0</v>
      </c>
      <c r="AO260" s="260">
        <f>IF(AND(Z260&lt;&gt;0,Z260&lt;&gt;"Unknown",Z260&lt;&gt;"Not required"),IF(COUNTRY_INFO!K260=1,0,IF(COUNTRY_INFO!K260=2,0.2*COUNTRY_INFO!G260/(0.5*COUNTRY_INFO!F260+0.2*COUNTRY_INFO!G260),IF(COUNTRY_INFO!K260=3,COUNTRY_INFO!G260/(COUNTRY_INFO!F260+COUNTRY_INFO!G260)))),0)</f>
        <v>0</v>
      </c>
      <c r="AP260" s="259">
        <f>MAX(COUNTRY_INFO!D260*AK260*PROFILE!$G$7,COUNTRY_INFO!D260*AL260*PROFILE!$G$7)</f>
        <v>0</v>
      </c>
      <c r="AQ260" s="259">
        <f>MAX(COUNTRY_INFO!D260*AK260*PROFILE!$G$8,COUNTRY_INFO!D260*AL260*PROFILE!$G$8,COUNTRY_INFO!D260*AM260*PROFILE!$G$8)</f>
        <v>0</v>
      </c>
      <c r="AR260" s="259">
        <f>MAX(COUNTRY_INFO!D260*AK260*PROFILE!$G$9,COUNTRY_INFO!D260*AL260*PROFILE!$G$9,COUNTRY_INFO!D260*AM260*PROFILE!$G$9,IF(AND(DISTRICT!Z260&lt;&gt;"Unknown",Z260&lt;&gt;"Not required"),COUNTRY_INFO!O260*DISTRICT!AN260,0))</f>
        <v>0</v>
      </c>
      <c r="AS260" s="259">
        <f>MAX(COUNTRY_INFO!D260*AK260*PROFILE!$G$10,COUNTRY_INFO!D260*AL260*PROFILE!$G$10,IF(AND(DISTRICT!Z260&lt;&gt;"Unknown",Z260&lt;&gt;"Not required"),COUNTRY_INFO!O260*DISTRICT!AO260,0))</f>
        <v>0</v>
      </c>
      <c r="AT260" s="259">
        <f t="shared" si="28"/>
        <v>0</v>
      </c>
      <c r="AU260" s="258">
        <f t="shared" si="23"/>
        <v>0</v>
      </c>
      <c r="AV260" s="259">
        <f>MAX('MDA2'!J260,'T1'!L260,'T2'!J260,T3_R1!K260,T3_R2!K260)</f>
        <v>0</v>
      </c>
      <c r="AW260" s="259">
        <f>MAX('MDA1'!K260,'MDA2'!K260,'MDA3'!I260,'MDA3'!L260,'T1'!M260,'T2'!K260,T3_R1!L260,T3_R2!L260)</f>
        <v>0</v>
      </c>
      <c r="AX260" s="259">
        <f>MAX('MDA1'!L260,'MDA2'!L260,'MDA3'!J260,'MDA3'!M260,'T1'!N260,'T2'!L260,T3_R1!M260,T3_R2!M260)</f>
        <v>0</v>
      </c>
      <c r="AY260" s="259">
        <f t="shared" si="29"/>
        <v>0</v>
      </c>
      <c r="AZ260" s="259">
        <f>MAX('MDA2'!J260,T260)</f>
        <v>0</v>
      </c>
      <c r="BA260" s="259">
        <f>MAX('MDA1'!K260,'MDA2'!K260,'MDA3'!I260,'MDA3'!L260,V260,AD260)</f>
        <v>0</v>
      </c>
      <c r="BB260" s="259">
        <f>MAX('MDA1'!L260,'MDA2'!L260,'MDA3'!J260,'MDA3'!M260,AF260)</f>
        <v>0</v>
      </c>
      <c r="BC260" s="259">
        <f t="shared" si="24"/>
        <v>0</v>
      </c>
      <c r="BD260" s="260">
        <f t="shared" si="25"/>
        <v>0</v>
      </c>
    </row>
    <row r="261" spans="1:56" x14ac:dyDescent="0.2">
      <c r="A261" s="10" t="str">
        <f>IF(COUNTRY_INFO!A261=0," ",COUNTRY_INFO!A261)</f>
        <v>Ethiopia</v>
      </c>
      <c r="B261" s="10" t="str">
        <f>IF(COUNTRY_INFO!B261=0," ",COUNTRY_INFO!B261)</f>
        <v>HarareHarare</v>
      </c>
      <c r="C261" s="87" t="str">
        <f>IF(COUNTRY_INFO!C261=0," ",COUNTRY_INFO!C261)</f>
        <v>Aboker</v>
      </c>
      <c r="D261" s="67">
        <f>COUNTRY_INFO!L261</f>
        <v>0</v>
      </c>
      <c r="E261" s="61"/>
      <c r="F261" s="61"/>
      <c r="G261" s="11">
        <f>MAX('MDA1'!M261,'MDA2'!M261)</f>
        <v>0</v>
      </c>
      <c r="H261" s="11">
        <f>IF(AND(COUNTRY_INFO!H261&gt;0,COUNTRY_INFO!H261&lt;4),IF(D261&gt;MAX('MDA1'!M261,'MDA2'!M261),MAX('MDA1'!M261,'MDA2'!M261),D261),0)</f>
        <v>0</v>
      </c>
      <c r="I261" s="73">
        <f>IF(AND(COUNTRY_INFO!H261&gt;0,COUNTRY_INFO!H261&lt;4), IF(G261/D261*100&lt;&gt;0, IF(G261/D261*100&gt;100,100,G261/D261*100), "-"),0)</f>
        <v>0</v>
      </c>
      <c r="J261" s="67" t="str">
        <f>COUNTRY_INFO!M261</f>
        <v>Unknown</v>
      </c>
      <c r="K261" s="61"/>
      <c r="L261" s="61"/>
      <c r="M261" s="11">
        <f>MAX('MDA1'!M261,MAX('MDA3'!I261,'MDA3'!L261)+MAX('MDA3'!J261,'MDA3'!M261))</f>
        <v>0</v>
      </c>
      <c r="N261" s="11">
        <f>IF(AND(COUNTRY_INFO!I261&gt;0,COUNTRY_INFO!I261&lt;4),IF(J261&gt;MAX('MDA1'!M261,MAX('MDA3'!I261,'MDA3'!L261)+MAX('MDA3'!J261,'MDA3'!M261)),MAX('MDA1'!M261,MAX('MDA3'!I261,'MDA3'!L261)+MAX('MDA3'!J261,'MDA3'!M261)),J261),0)</f>
        <v>0</v>
      </c>
      <c r="O261" s="73">
        <f>IF(AND(COUNTRY_INFO!I261&gt;0,COUNTRY_INFO!I261&lt;4), IF(M261/J261*100&lt;&gt;0, IF(M261/J261*100&gt;100,100,M261/J261*100), "-"),0)</f>
        <v>0</v>
      </c>
      <c r="P261" s="67">
        <f>COUNTRY_INFO!N261</f>
        <v>0</v>
      </c>
      <c r="Q261" s="61"/>
      <c r="R261" s="61"/>
      <c r="S261" s="11">
        <f>SUM(MAX('MDA2'!J261, 'T1'!L261, MAX(T3_R1!K261, T3_R2!K261)), MAX('MDA1'!K261, 'MDA2'!K261, 'T1'!M261, MAX(T3_R1!L261, T3_R2!L261)), MAX('MDA1'!L261, 'MDA2'!L261, 'T1'!N261, MAX(T3_R1!M261, T3_R2!M261)))</f>
        <v>0</v>
      </c>
      <c r="T261" s="11">
        <f>IF(AND(COUNTRY_INFO!J261&gt;1,COUNTRY_INFO!J261&lt;4),IF(COUNTRY_INFO!E261&gt;MAX('MDA2'!J261,'T1'!L261,MAX(T3_R1!K261,T3_R2!K261)),MAX('MDA2'!J261,'T1'!L261,MAX(T3_R1!K261,T3_R2!K261)),COUNTRY_INFO!E261),0)</f>
        <v>0</v>
      </c>
      <c r="U261" s="217">
        <f>IF(AND(COUNTRY_INFO!J261&gt;1,COUNTRY_INFO!J261&lt;4), IF(T261/COUNTRY_INFO!E261*100&lt;&gt;0, IF(T261/COUNTRY_INFO!E261*100&gt;100,100,T261/COUNTRY_INFO!E261*100), "-"),0)</f>
        <v>0</v>
      </c>
      <c r="V261" s="11">
        <f>IF(AND(COUNTRY_INFO!J261&gt;1,COUNTRY_INFO!J261&lt;4),IF(COUNTRY_INFO!F261&gt;MAX('MDA1'!K261,'MDA2'!K261,'T1'!M261,MAX(T3_R1!L261,T3_R2!L261)),MAX('MDA1'!K261,'MDA2'!K261,'T1'!M261,MAX(T3_R1!L261,T3_R2!L261)),COUNTRY_INFO!F261),0)</f>
        <v>0</v>
      </c>
      <c r="W261" s="217">
        <f>IF(AND(COUNTRY_INFO!J261&gt;1,COUNTRY_INFO!J261&lt;4), IF(V261/COUNTRY_INFO!F261*100&lt;&gt;0, IF(V261/COUNTRY_INFO!F261*100&gt;100,100,V261/COUNTRY_INFO!F261*100), "-"),0)</f>
        <v>0</v>
      </c>
      <c r="X261" s="11">
        <f t="shared" si="26"/>
        <v>0</v>
      </c>
      <c r="Y261" s="73">
        <f>IF(AND(COUNTRY_INFO!J261&gt;1,COUNTRY_INFO!J261&lt;4), IF(S261/P261*100&lt;&gt;0, IF(X261/P261*100&gt;100,100,X261/P261*100), "-"),0)</f>
        <v>0</v>
      </c>
      <c r="Z261" s="67">
        <f>COUNTRY_INFO!O261</f>
        <v>4789.7000000000007</v>
      </c>
      <c r="AA261" s="61"/>
      <c r="AB261" s="61"/>
      <c r="AC261" s="11">
        <f>MAX('T1'!L261,'T2'!J261)+MAX('T1'!M261,'T2'!K261)+MAX('T1'!N261,'T2'!L261)</f>
        <v>3976</v>
      </c>
      <c r="AD261" s="11">
        <f>IF(COUNTRY_INFO!K261=1,IF(COUNTRY_INFO!F261*0.33&gt;MAX('T1'!M261,'T2'!K261),MAX('T1'!M261,'T2'!K261),COUNTRY_INFO!F261*0.33),IF(COUNTRY_INFO!K261=2,IF(COUNTRY_INFO!F261*0.5&gt;MAX('T1'!M261,'T2'!K261),MAX('T1'!M261,'T2'!K261),COUNTRY_INFO!F261*0.5),IF(COUNTRY_INFO!K261=3,IF(COUNTRY_INFO!F261&gt;MAX('T1'!M261,'T2'!K261),MAX('T1'!M261,'T2'!K261),COUNTRY_INFO!F261),0)))</f>
        <v>2395.5</v>
      </c>
      <c r="AE261" s="217">
        <f>IF(AND(COUNTRY_INFO!K261&gt;0,COUNTRY_INFO!K261&lt;4),IF(Z261&gt;0,IF(COUNTRY_INFO!K261=1, AD261/(COUNTRY_INFO!F261*0.33)*100, IF(COUNTRY_INFO!K261=2, AD261/(COUNTRY_INFO!F261*0.5)*100, IF(COUNTRY_INFO!K261=3, AD261/COUNTRY_INFO!F261*100))),"-"),0)</f>
        <v>100</v>
      </c>
      <c r="AF261" s="11">
        <f>IF(COUNTRY_INFO!K261=2,IF(COUNTRY_INFO!G261*0.2&gt;MAX('T1'!N261,'T2'!L261),MAX('T1'!N261,'T2'!L261),COUNTRY_INFO!G261*0.2),IF(COUNTRY_INFO!K261=3,IF(COUNTRY_INFO!G261&gt;MAX('T1'!N261,'T2'!L261),MAX('T1'!N261,'T2'!L261),COUNTRY_INFO!G261),0))</f>
        <v>0</v>
      </c>
      <c r="AG261" s="217">
        <f>IF(AND(COUNTRY_INFO!K261&gt;0,COUNTRY_INFO!K261&lt;4),IF(Z261&gt;0,IF(COUNTRY_INFO!K261=1, 0, IF(COUNTRY_INFO!K261=2, AF261/(COUNTRY_INFO!G261*0.2)*100, IF(COUNTRY_INFO!K261=3, AF261/COUNTRY_INFO!G261*100))),"-"),0)</f>
        <v>0</v>
      </c>
      <c r="AH261" s="11">
        <f t="shared" si="27"/>
        <v>2395.5</v>
      </c>
      <c r="AI261" s="73">
        <f>IF(AND(COUNTRY_INFO!K261&gt;0,COUNTRY_INFO!K261&lt;4), IF(AC261/Z261*100&lt;&gt;0, IF(AH261/Z261*100&gt;100,100,AH261/Z261*100), "-"),0)</f>
        <v>50.013570787314443</v>
      </c>
      <c r="AJ261" s="261"/>
      <c r="AK261" s="260">
        <f>IF(AND(D261&lt;&gt;0, D261&lt;&gt;"Unknown",D261&lt;&gt;"Stopped",D261&lt;&gt;"Not required"),D261/COUNTRY_INFO!D261, 0)</f>
        <v>0</v>
      </c>
      <c r="AL261" s="260">
        <f>IF(AND(J261&lt;&gt;0,J261&lt;&gt;"Unknown",J261&lt;&gt;"Stopped",J261&lt;&gt;"Not required"),J261/COUNTRY_INFO!D261, 0)</f>
        <v>0</v>
      </c>
      <c r="AM261" s="260">
        <f>IF(AND(P261&lt;&gt;0,P261&lt;&gt;"Unknown",P261&lt;&gt;"Not required"),P261/(COUNTRY_INFO!E261+COUNTRY_INFO!F261), 0)</f>
        <v>0</v>
      </c>
      <c r="AN261" s="260">
        <f>IF(AND(Z261&lt;&gt;0,Z261&lt;&gt;"Unknown",Z261&lt;&gt;"Not required"),IF(COUNTRY_INFO!K261=1,1,IF(COUNTRY_INFO!K261=2,0.5*COUNTRY_INFO!F261/(0.5*COUNTRY_INFO!F261+0.2*COUNTRY_INFO!G261),IF(COUNTRY_INFO!K261=3,COUNTRY_INFO!F261/(COUNTRY_INFO!F261+COUNTRY_INFO!G261)))),0)</f>
        <v>0.50013570787314443</v>
      </c>
      <c r="AO261" s="260">
        <f>IF(AND(Z261&lt;&gt;0,Z261&lt;&gt;"Unknown",Z261&lt;&gt;"Not required"),IF(COUNTRY_INFO!K261=1,0,IF(COUNTRY_INFO!K261=2,0.2*COUNTRY_INFO!G261/(0.5*COUNTRY_INFO!F261+0.2*COUNTRY_INFO!G261),IF(COUNTRY_INFO!K261=3,COUNTRY_INFO!G261/(COUNTRY_INFO!F261+COUNTRY_INFO!G261)))),0)</f>
        <v>0.49986429212685551</v>
      </c>
      <c r="AP261" s="259">
        <f>MAX(COUNTRY_INFO!D261*AK261*PROFILE!$G$7,COUNTRY_INFO!D261*AL261*PROFILE!$G$7)</f>
        <v>0</v>
      </c>
      <c r="AQ261" s="259">
        <f>MAX(COUNTRY_INFO!D261*AK261*PROFILE!$G$8,COUNTRY_INFO!D261*AL261*PROFILE!$G$8,COUNTRY_INFO!D261*AM261*PROFILE!$G$8)</f>
        <v>0</v>
      </c>
      <c r="AR261" s="259">
        <f>MAX(COUNTRY_INFO!D261*AK261*PROFILE!$G$9,COUNTRY_INFO!D261*AL261*PROFILE!$G$9,COUNTRY_INFO!D261*AM261*PROFILE!$G$9,IF(AND(DISTRICT!Z261&lt;&gt;"Unknown",Z261&lt;&gt;"Not required"),COUNTRY_INFO!O261*DISTRICT!AN261,0))</f>
        <v>2395.5000000000005</v>
      </c>
      <c r="AS261" s="259">
        <f>MAX(COUNTRY_INFO!D261*AK261*PROFILE!$G$10,COUNTRY_INFO!D261*AL261*PROFILE!$G$10,IF(AND(DISTRICT!Z261&lt;&gt;"Unknown",Z261&lt;&gt;"Not required"),COUNTRY_INFO!O261*DISTRICT!AO261,0))</f>
        <v>2394.2000000000003</v>
      </c>
      <c r="AT261" s="259">
        <f t="shared" si="28"/>
        <v>4789.7000000000007</v>
      </c>
      <c r="AU261" s="258" t="str">
        <f t="shared" si="23"/>
        <v>Y</v>
      </c>
      <c r="AV261" s="259">
        <f>MAX('MDA2'!J261,'T1'!L261,'T2'!J261,T3_R1!K261,T3_R2!K261)</f>
        <v>0</v>
      </c>
      <c r="AW261" s="259">
        <f>MAX('MDA1'!K261,'MDA2'!K261,'MDA3'!I261,'MDA3'!L261,'T1'!M261,'T2'!K261,T3_R1!L261,T3_R2!L261)</f>
        <v>3976</v>
      </c>
      <c r="AX261" s="259">
        <f>MAX('MDA1'!L261,'MDA2'!L261,'MDA3'!J261,'MDA3'!M261,'T1'!N261,'T2'!L261,T3_R1!M261,T3_R2!M261)</f>
        <v>0</v>
      </c>
      <c r="AY261" s="259">
        <f t="shared" si="29"/>
        <v>3976</v>
      </c>
      <c r="AZ261" s="259">
        <f>MAX('MDA2'!J261,T261)</f>
        <v>0</v>
      </c>
      <c r="BA261" s="259">
        <f>MAX('MDA1'!K261,'MDA2'!K261,'MDA3'!I261,'MDA3'!L261,V261,AD261)</f>
        <v>2395.5</v>
      </c>
      <c r="BB261" s="259">
        <f>MAX('MDA1'!L261,'MDA2'!L261,'MDA3'!J261,'MDA3'!M261,AF261)</f>
        <v>0</v>
      </c>
      <c r="BC261" s="259">
        <f t="shared" si="24"/>
        <v>2395.5</v>
      </c>
      <c r="BD261" s="260">
        <f t="shared" si="25"/>
        <v>50.013570787314443</v>
      </c>
    </row>
    <row r="262" spans="1:56" x14ac:dyDescent="0.2">
      <c r="A262" s="10" t="str">
        <f>IF(COUNTRY_INFO!A262=0," ",COUNTRY_INFO!A262)</f>
        <v>Ethiopia</v>
      </c>
      <c r="B262" s="10" t="str">
        <f>IF(COUNTRY_INFO!B262=0," ",COUNTRY_INFO!B262)</f>
        <v>HarareHarare</v>
      </c>
      <c r="C262" s="87" t="str">
        <f>IF(COUNTRY_INFO!C262=0," ",COUNTRY_INFO!C262)</f>
        <v>Amir Nur</v>
      </c>
      <c r="D262" s="67">
        <f>COUNTRY_INFO!L262</f>
        <v>0</v>
      </c>
      <c r="E262" s="61"/>
      <c r="F262" s="61"/>
      <c r="G262" s="11">
        <f>MAX('MDA1'!M262,'MDA2'!M262)</f>
        <v>0</v>
      </c>
      <c r="H262" s="11">
        <f>IF(AND(COUNTRY_INFO!H262&gt;0,COUNTRY_INFO!H262&lt;4),IF(D262&gt;MAX('MDA1'!M262,'MDA2'!M262),MAX('MDA1'!M262,'MDA2'!M262),D262),0)</f>
        <v>0</v>
      </c>
      <c r="I262" s="73">
        <f>IF(AND(COUNTRY_INFO!H262&gt;0,COUNTRY_INFO!H262&lt;4), IF(G262/D262*100&lt;&gt;0, IF(G262/D262*100&gt;100,100,G262/D262*100), "-"),0)</f>
        <v>0</v>
      </c>
      <c r="J262" s="67" t="str">
        <f>COUNTRY_INFO!M262</f>
        <v>Unknown</v>
      </c>
      <c r="K262" s="61"/>
      <c r="L262" s="61"/>
      <c r="M262" s="11">
        <f>MAX('MDA1'!M262,MAX('MDA3'!I262,'MDA3'!L262)+MAX('MDA3'!J262,'MDA3'!M262))</f>
        <v>0</v>
      </c>
      <c r="N262" s="11">
        <f>IF(AND(COUNTRY_INFO!I262&gt;0,COUNTRY_INFO!I262&lt;4),IF(J262&gt;MAX('MDA1'!M262,MAX('MDA3'!I262,'MDA3'!L262)+MAX('MDA3'!J262,'MDA3'!M262)),MAX('MDA1'!M262,MAX('MDA3'!I262,'MDA3'!L262)+MAX('MDA3'!J262,'MDA3'!M262)),J262),0)</f>
        <v>0</v>
      </c>
      <c r="O262" s="73">
        <f>IF(AND(COUNTRY_INFO!I262&gt;0,COUNTRY_INFO!I262&lt;4), IF(M262/J262*100&lt;&gt;0, IF(M262/J262*100&gt;100,100,M262/J262*100), "-"),0)</f>
        <v>0</v>
      </c>
      <c r="P262" s="67">
        <f>COUNTRY_INFO!N262</f>
        <v>0</v>
      </c>
      <c r="Q262" s="61"/>
      <c r="R262" s="61"/>
      <c r="S262" s="11">
        <f>SUM(MAX('MDA2'!J262, 'T1'!L262, MAX(T3_R1!K262, T3_R2!K262)), MAX('MDA1'!K262, 'MDA2'!K262, 'T1'!M262, MAX(T3_R1!L262, T3_R2!L262)), MAX('MDA1'!L262, 'MDA2'!L262, 'T1'!N262, MAX(T3_R1!M262, T3_R2!M262)))</f>
        <v>0</v>
      </c>
      <c r="T262" s="11">
        <f>IF(AND(COUNTRY_INFO!J262&gt;1,COUNTRY_INFO!J262&lt;4),IF(COUNTRY_INFO!E262&gt;MAX('MDA2'!J262,'T1'!L262,MAX(T3_R1!K262,T3_R2!K262)),MAX('MDA2'!J262,'T1'!L262,MAX(T3_R1!K262,T3_R2!K262)),COUNTRY_INFO!E262),0)</f>
        <v>0</v>
      </c>
      <c r="U262" s="217">
        <f>IF(AND(COUNTRY_INFO!J262&gt;1,COUNTRY_INFO!J262&lt;4), IF(T262/COUNTRY_INFO!E262*100&lt;&gt;0, IF(T262/COUNTRY_INFO!E262*100&gt;100,100,T262/COUNTRY_INFO!E262*100), "-"),0)</f>
        <v>0</v>
      </c>
      <c r="V262" s="11">
        <f>IF(AND(COUNTRY_INFO!J262&gt;1,COUNTRY_INFO!J262&lt;4),IF(COUNTRY_INFO!F262&gt;MAX('MDA1'!K262,'MDA2'!K262,'T1'!M262,MAX(T3_R1!L262,T3_R2!L262)),MAX('MDA1'!K262,'MDA2'!K262,'T1'!M262,MAX(T3_R1!L262,T3_R2!L262)),COUNTRY_INFO!F262),0)</f>
        <v>0</v>
      </c>
      <c r="W262" s="217">
        <f>IF(AND(COUNTRY_INFO!J262&gt;1,COUNTRY_INFO!J262&lt;4), IF(V262/COUNTRY_INFO!F262*100&lt;&gt;0, IF(V262/COUNTRY_INFO!F262*100&gt;100,100,V262/COUNTRY_INFO!F262*100), "-"),0)</f>
        <v>0</v>
      </c>
      <c r="X262" s="11">
        <f t="shared" si="26"/>
        <v>0</v>
      </c>
      <c r="Y262" s="73">
        <f>IF(AND(COUNTRY_INFO!J262&gt;1,COUNTRY_INFO!J262&lt;4), IF(S262/P262*100&lt;&gt;0, IF(X262/P262*100&gt;100,100,X262/P262*100), "-"),0)</f>
        <v>0</v>
      </c>
      <c r="Z262" s="67">
        <f>COUNTRY_INFO!O262</f>
        <v>23091</v>
      </c>
      <c r="AA262" s="61"/>
      <c r="AB262" s="61"/>
      <c r="AC262" s="11">
        <f>MAX('T1'!L262,'T2'!J262)+MAX('T1'!M262,'T2'!K262)+MAX('T1'!N262,'T2'!L262)</f>
        <v>5875</v>
      </c>
      <c r="AD262" s="11">
        <f>IF(COUNTRY_INFO!K262=1,IF(COUNTRY_INFO!F262*0.33&gt;MAX('T1'!M262,'T2'!K262),MAX('T1'!M262,'T2'!K262),COUNTRY_INFO!F262*0.33),IF(COUNTRY_INFO!K262=2,IF(COUNTRY_INFO!F262*0.5&gt;MAX('T1'!M262,'T2'!K262),MAX('T1'!M262,'T2'!K262),COUNTRY_INFO!F262*0.5),IF(COUNTRY_INFO!K262=3,IF(COUNTRY_INFO!F262&gt;MAX('T1'!M262,'T2'!K262),MAX('T1'!M262,'T2'!K262),COUNTRY_INFO!F262),0)))</f>
        <v>5875</v>
      </c>
      <c r="AE262" s="217">
        <f>IF(AND(COUNTRY_INFO!K262&gt;0,COUNTRY_INFO!K262&lt;4),IF(Z262&gt;0,IF(COUNTRY_INFO!K262=1, AD262/(COUNTRY_INFO!F262*0.33)*100, IF(COUNTRY_INFO!K262=2, AD262/(COUNTRY_INFO!F262*0.5)*100, IF(COUNTRY_INFO!K262=3, AD262/COUNTRY_INFO!F262*100))),"-"),0)</f>
        <v>89.015151515151516</v>
      </c>
      <c r="AF262" s="11">
        <f>IF(COUNTRY_INFO!K262=2,IF(COUNTRY_INFO!G262*0.2&gt;MAX('T1'!N262,'T2'!L262),MAX('T1'!N262,'T2'!L262),COUNTRY_INFO!G262*0.2),IF(COUNTRY_INFO!K262=3,IF(COUNTRY_INFO!G262&gt;MAX('T1'!N262,'T2'!L262),MAX('T1'!N262,'T2'!L262),COUNTRY_INFO!G262),0))</f>
        <v>0</v>
      </c>
      <c r="AG262" s="217">
        <f>IF(AND(COUNTRY_INFO!K262&gt;0,COUNTRY_INFO!K262&lt;4),IF(Z262&gt;0,IF(COUNTRY_INFO!K262=1, 0, IF(COUNTRY_INFO!K262=2, AF262/(COUNTRY_INFO!G262*0.2)*100, IF(COUNTRY_INFO!K262=3, AF262/COUNTRY_INFO!G262*100))),"-"),0)</f>
        <v>0</v>
      </c>
      <c r="AH262" s="11">
        <f t="shared" si="27"/>
        <v>5875</v>
      </c>
      <c r="AI262" s="73">
        <f>IF(AND(COUNTRY_INFO!K262&gt;0,COUNTRY_INFO!K262&lt;4), IF(AC262/Z262*100&lt;&gt;0, IF(AH262/Z262*100&gt;100,100,AH262/Z262*100), "-"),0)</f>
        <v>25.4428132172708</v>
      </c>
      <c r="AJ262" s="261"/>
      <c r="AK262" s="260">
        <f>IF(AND(D262&lt;&gt;0, D262&lt;&gt;"Unknown",D262&lt;&gt;"Stopped",D262&lt;&gt;"Not required"),D262/COUNTRY_INFO!D262, 0)</f>
        <v>0</v>
      </c>
      <c r="AL262" s="260">
        <f>IF(AND(J262&lt;&gt;0,J262&lt;&gt;"Unknown",J262&lt;&gt;"Stopped",J262&lt;&gt;"Not required"),J262/COUNTRY_INFO!D262, 0)</f>
        <v>0</v>
      </c>
      <c r="AM262" s="260">
        <f>IF(AND(P262&lt;&gt;0,P262&lt;&gt;"Unknown",P262&lt;&gt;"Not required"),P262/(COUNTRY_INFO!E262+COUNTRY_INFO!F262), 0)</f>
        <v>0</v>
      </c>
      <c r="AN262" s="260">
        <f>IF(AND(Z262&lt;&gt;0,Z262&lt;&gt;"Unknown",Z262&lt;&gt;"Not required"),IF(COUNTRY_INFO!K262=1,1,IF(COUNTRY_INFO!K262=2,0.5*COUNTRY_INFO!F262/(0.5*COUNTRY_INFO!F262+0.2*COUNTRY_INFO!G262),IF(COUNTRY_INFO!K262=3,COUNTRY_INFO!F262/(COUNTRY_INFO!F262+COUNTRY_INFO!G262)))),0)</f>
        <v>0.285825646355723</v>
      </c>
      <c r="AO262" s="260">
        <f>IF(AND(Z262&lt;&gt;0,Z262&lt;&gt;"Unknown",Z262&lt;&gt;"Not required"),IF(COUNTRY_INFO!K262=1,0,IF(COUNTRY_INFO!K262=2,0.2*COUNTRY_INFO!G262/(0.5*COUNTRY_INFO!F262+0.2*COUNTRY_INFO!G262),IF(COUNTRY_INFO!K262=3,COUNTRY_INFO!G262/(COUNTRY_INFO!F262+COUNTRY_INFO!G262)))),0)</f>
        <v>0.71417435364427695</v>
      </c>
      <c r="AP262" s="259">
        <f>MAX(COUNTRY_INFO!D262*AK262*PROFILE!$G$7,COUNTRY_INFO!D262*AL262*PROFILE!$G$7)</f>
        <v>0</v>
      </c>
      <c r="AQ262" s="259">
        <f>MAX(COUNTRY_INFO!D262*AK262*PROFILE!$G$8,COUNTRY_INFO!D262*AL262*PROFILE!$G$8,COUNTRY_INFO!D262*AM262*PROFILE!$G$8)</f>
        <v>0</v>
      </c>
      <c r="AR262" s="259">
        <f>MAX(COUNTRY_INFO!D262*AK262*PROFILE!$G$9,COUNTRY_INFO!D262*AL262*PROFILE!$G$9,COUNTRY_INFO!D262*AM262*PROFILE!$G$9,IF(AND(DISTRICT!Z262&lt;&gt;"Unknown",Z262&lt;&gt;"Not required"),COUNTRY_INFO!O262*DISTRICT!AN262,0))</f>
        <v>6600</v>
      </c>
      <c r="AS262" s="259">
        <f>MAX(COUNTRY_INFO!D262*AK262*PROFILE!$G$10,COUNTRY_INFO!D262*AL262*PROFILE!$G$10,IF(AND(DISTRICT!Z262&lt;&gt;"Unknown",Z262&lt;&gt;"Not required"),COUNTRY_INFO!O262*DISTRICT!AO262,0))</f>
        <v>16491</v>
      </c>
      <c r="AT262" s="259">
        <f t="shared" si="28"/>
        <v>23091</v>
      </c>
      <c r="AU262" s="258" t="str">
        <f t="shared" si="23"/>
        <v>Y</v>
      </c>
      <c r="AV262" s="259">
        <f>MAX('MDA2'!J262,'T1'!L262,'T2'!J262,T3_R1!K262,T3_R2!K262)</f>
        <v>0</v>
      </c>
      <c r="AW262" s="259">
        <f>MAX('MDA1'!K262,'MDA2'!K262,'MDA3'!I262,'MDA3'!L262,'T1'!M262,'T2'!K262,T3_R1!L262,T3_R2!L262)</f>
        <v>5875</v>
      </c>
      <c r="AX262" s="259">
        <f>MAX('MDA1'!L262,'MDA2'!L262,'MDA3'!J262,'MDA3'!M262,'T1'!N262,'T2'!L262,T3_R1!M262,T3_R2!M262)</f>
        <v>0</v>
      </c>
      <c r="AY262" s="259">
        <f t="shared" si="29"/>
        <v>5875</v>
      </c>
      <c r="AZ262" s="259">
        <f>MAX('MDA2'!J262,T262)</f>
        <v>0</v>
      </c>
      <c r="BA262" s="259">
        <f>MAX('MDA1'!K262,'MDA2'!K262,'MDA3'!I262,'MDA3'!L262,V262,AD262)</f>
        <v>5875</v>
      </c>
      <c r="BB262" s="259">
        <f>MAX('MDA1'!L262,'MDA2'!L262,'MDA3'!J262,'MDA3'!M262,AF262)</f>
        <v>0</v>
      </c>
      <c r="BC262" s="259">
        <f t="shared" si="24"/>
        <v>5875</v>
      </c>
      <c r="BD262" s="260">
        <f t="shared" si="25"/>
        <v>25.4428132172708</v>
      </c>
    </row>
    <row r="263" spans="1:56" x14ac:dyDescent="0.2">
      <c r="A263" s="10" t="str">
        <f>IF(COUNTRY_INFO!A263=0," ",COUNTRY_INFO!A263)</f>
        <v>Ethiopia</v>
      </c>
      <c r="B263" s="10" t="str">
        <f>IF(COUNTRY_INFO!B263=0," ",COUNTRY_INFO!B263)</f>
        <v>HarareHarare</v>
      </c>
      <c r="C263" s="87" t="str">
        <f>IF(COUNTRY_INFO!C263=0," ",COUNTRY_INFO!C263)</f>
        <v>Dire Teyara</v>
      </c>
      <c r="D263" s="67">
        <f>COUNTRY_INFO!L263</f>
        <v>0</v>
      </c>
      <c r="E263" s="61"/>
      <c r="F263" s="61"/>
      <c r="G263" s="11">
        <f>MAX('MDA1'!M263,'MDA2'!M263)</f>
        <v>0</v>
      </c>
      <c r="H263" s="11">
        <f>IF(AND(COUNTRY_INFO!H263&gt;0,COUNTRY_INFO!H263&lt;4),IF(D263&gt;MAX('MDA1'!M263,'MDA2'!M263),MAX('MDA1'!M263,'MDA2'!M263),D263),0)</f>
        <v>0</v>
      </c>
      <c r="I263" s="73">
        <f>IF(AND(COUNTRY_INFO!H263&gt;0,COUNTRY_INFO!H263&lt;4), IF(G263/D263*100&lt;&gt;0, IF(G263/D263*100&gt;100,100,G263/D263*100), "-"),0)</f>
        <v>0</v>
      </c>
      <c r="J263" s="67" t="str">
        <f>COUNTRY_INFO!M263</f>
        <v>Unknown</v>
      </c>
      <c r="K263" s="61"/>
      <c r="L263" s="61"/>
      <c r="M263" s="11">
        <f>MAX('MDA1'!M263,MAX('MDA3'!I263,'MDA3'!L263)+MAX('MDA3'!J263,'MDA3'!M263))</f>
        <v>0</v>
      </c>
      <c r="N263" s="11">
        <f>IF(AND(COUNTRY_INFO!I263&gt;0,COUNTRY_INFO!I263&lt;4),IF(J263&gt;MAX('MDA1'!M263,MAX('MDA3'!I263,'MDA3'!L263)+MAX('MDA3'!J263,'MDA3'!M263)),MAX('MDA1'!M263,MAX('MDA3'!I263,'MDA3'!L263)+MAX('MDA3'!J263,'MDA3'!M263)),J263),0)</f>
        <v>0</v>
      </c>
      <c r="O263" s="73">
        <f>IF(AND(COUNTRY_INFO!I263&gt;0,COUNTRY_INFO!I263&lt;4), IF(M263/J263*100&lt;&gt;0, IF(M263/J263*100&gt;100,100,M263/J263*100), "-"),0)</f>
        <v>0</v>
      </c>
      <c r="P263" s="67">
        <f>COUNTRY_INFO!N263</f>
        <v>0</v>
      </c>
      <c r="Q263" s="61"/>
      <c r="R263" s="61"/>
      <c r="S263" s="11">
        <f>SUM(MAX('MDA2'!J263, 'T1'!L263, MAX(T3_R1!K263, T3_R2!K263)), MAX('MDA1'!K263, 'MDA2'!K263, 'T1'!M263, MAX(T3_R1!L263, T3_R2!L263)), MAX('MDA1'!L263, 'MDA2'!L263, 'T1'!N263, MAX(T3_R1!M263, T3_R2!M263)))</f>
        <v>0</v>
      </c>
      <c r="T263" s="11">
        <f>IF(AND(COUNTRY_INFO!J263&gt;1,COUNTRY_INFO!J263&lt;4),IF(COUNTRY_INFO!E263&gt;MAX('MDA2'!J263,'T1'!L263,MAX(T3_R1!K263,T3_R2!K263)),MAX('MDA2'!J263,'T1'!L263,MAX(T3_R1!K263,T3_R2!K263)),COUNTRY_INFO!E263),0)</f>
        <v>0</v>
      </c>
      <c r="U263" s="217">
        <f>IF(AND(COUNTRY_INFO!J263&gt;1,COUNTRY_INFO!J263&lt;4), IF(T263/COUNTRY_INFO!E263*100&lt;&gt;0, IF(T263/COUNTRY_INFO!E263*100&gt;100,100,T263/COUNTRY_INFO!E263*100), "-"),0)</f>
        <v>0</v>
      </c>
      <c r="V263" s="11">
        <f>IF(AND(COUNTRY_INFO!J263&gt;1,COUNTRY_INFO!J263&lt;4),IF(COUNTRY_INFO!F263&gt;MAX('MDA1'!K263,'MDA2'!K263,'T1'!M263,MAX(T3_R1!L263,T3_R2!L263)),MAX('MDA1'!K263,'MDA2'!K263,'T1'!M263,MAX(T3_R1!L263,T3_R2!L263)),COUNTRY_INFO!F263),0)</f>
        <v>0</v>
      </c>
      <c r="W263" s="217">
        <f>IF(AND(COUNTRY_INFO!J263&gt;1,COUNTRY_INFO!J263&lt;4), IF(V263/COUNTRY_INFO!F263*100&lt;&gt;0, IF(V263/COUNTRY_INFO!F263*100&gt;100,100,V263/COUNTRY_INFO!F263*100), "-"),0)</f>
        <v>0</v>
      </c>
      <c r="X263" s="11">
        <f t="shared" si="26"/>
        <v>0</v>
      </c>
      <c r="Y263" s="73">
        <f>IF(AND(COUNTRY_INFO!J263&gt;1,COUNTRY_INFO!J263&lt;4), IF(S263/P263*100&lt;&gt;0, IF(X263/P263*100&gt;100,100,X263/P263*100), "-"),0)</f>
        <v>0</v>
      </c>
      <c r="Z263" s="67">
        <f>COUNTRY_INFO!O263</f>
        <v>9122.1</v>
      </c>
      <c r="AA263" s="61"/>
      <c r="AB263" s="61"/>
      <c r="AC263" s="11">
        <f>MAX('T1'!L263,'T2'!J263)+MAX('T1'!M263,'T2'!K263)+MAX('T1'!N263,'T2'!L263)</f>
        <v>8066</v>
      </c>
      <c r="AD263" s="11">
        <f>IF(COUNTRY_INFO!K263=1,IF(COUNTRY_INFO!F263*0.33&gt;MAX('T1'!M263,'T2'!K263),MAX('T1'!M263,'T2'!K263),COUNTRY_INFO!F263*0.33),IF(COUNTRY_INFO!K263=2,IF(COUNTRY_INFO!F263*0.5&gt;MAX('T1'!M263,'T2'!K263),MAX('T1'!M263,'T2'!K263),COUNTRY_INFO!F263*0.5),IF(COUNTRY_INFO!K263=3,IF(COUNTRY_INFO!F263&gt;MAX('T1'!M263,'T2'!K263),MAX('T1'!M263,'T2'!K263),COUNTRY_INFO!F263),0)))</f>
        <v>4562.5</v>
      </c>
      <c r="AE263" s="217">
        <f>IF(AND(COUNTRY_INFO!K263&gt;0,COUNTRY_INFO!K263&lt;4),IF(Z263&gt;0,IF(COUNTRY_INFO!K263=1, AD263/(COUNTRY_INFO!F263*0.33)*100, IF(COUNTRY_INFO!K263=2, AD263/(COUNTRY_INFO!F263*0.5)*100, IF(COUNTRY_INFO!K263=3, AD263/COUNTRY_INFO!F263*100))),"-"),0)</f>
        <v>100</v>
      </c>
      <c r="AF263" s="11">
        <f>IF(COUNTRY_INFO!K263=2,IF(COUNTRY_INFO!G263*0.2&gt;MAX('T1'!N263,'T2'!L263),MAX('T1'!N263,'T2'!L263),COUNTRY_INFO!G263*0.2),IF(COUNTRY_INFO!K263=3,IF(COUNTRY_INFO!G263&gt;MAX('T1'!N263,'T2'!L263),MAX('T1'!N263,'T2'!L263),COUNTRY_INFO!G263),0))</f>
        <v>0</v>
      </c>
      <c r="AG263" s="217">
        <f>IF(AND(COUNTRY_INFO!K263&gt;0,COUNTRY_INFO!K263&lt;4),IF(Z263&gt;0,IF(COUNTRY_INFO!K263=1, 0, IF(COUNTRY_INFO!K263=2, AF263/(COUNTRY_INFO!G263*0.2)*100, IF(COUNTRY_INFO!K263=3, AF263/COUNTRY_INFO!G263*100))),"-"),0)</f>
        <v>0</v>
      </c>
      <c r="AH263" s="11">
        <f t="shared" si="27"/>
        <v>4562.5</v>
      </c>
      <c r="AI263" s="73">
        <f>IF(AND(COUNTRY_INFO!K263&gt;0,COUNTRY_INFO!K263&lt;4), IF(AC263/Z263*100&lt;&gt;0, IF(AH263/Z263*100&gt;100,100,AH263/Z263*100), "-"),0)</f>
        <v>50.015895462667579</v>
      </c>
      <c r="AJ263" s="261"/>
      <c r="AK263" s="260">
        <f>IF(AND(D263&lt;&gt;0, D263&lt;&gt;"Unknown",D263&lt;&gt;"Stopped",D263&lt;&gt;"Not required"),D263/COUNTRY_INFO!D263, 0)</f>
        <v>0</v>
      </c>
      <c r="AL263" s="260">
        <f>IF(AND(J263&lt;&gt;0,J263&lt;&gt;"Unknown",J263&lt;&gt;"Stopped",J263&lt;&gt;"Not required"),J263/COUNTRY_INFO!D263, 0)</f>
        <v>0</v>
      </c>
      <c r="AM263" s="260">
        <f>IF(AND(P263&lt;&gt;0,P263&lt;&gt;"Unknown",P263&lt;&gt;"Not required"),P263/(COUNTRY_INFO!E263+COUNTRY_INFO!F263), 0)</f>
        <v>0</v>
      </c>
      <c r="AN263" s="260">
        <f>IF(AND(Z263&lt;&gt;0,Z263&lt;&gt;"Unknown",Z263&lt;&gt;"Not required"),IF(COUNTRY_INFO!K263=1,1,IF(COUNTRY_INFO!K263=2,0.5*COUNTRY_INFO!F263/(0.5*COUNTRY_INFO!F263+0.2*COUNTRY_INFO!G263),IF(COUNTRY_INFO!K263=3,COUNTRY_INFO!F263/(COUNTRY_INFO!F263+COUNTRY_INFO!G263)))),0)</f>
        <v>0.50015895462667581</v>
      </c>
      <c r="AO263" s="260">
        <f>IF(AND(Z263&lt;&gt;0,Z263&lt;&gt;"Unknown",Z263&lt;&gt;"Not required"),IF(COUNTRY_INFO!K263=1,0,IF(COUNTRY_INFO!K263=2,0.2*COUNTRY_INFO!G263/(0.5*COUNTRY_INFO!F263+0.2*COUNTRY_INFO!G263),IF(COUNTRY_INFO!K263=3,COUNTRY_INFO!G263/(COUNTRY_INFO!F263+COUNTRY_INFO!G263)))),0)</f>
        <v>0.49984104537332413</v>
      </c>
      <c r="AP263" s="259">
        <f>MAX(COUNTRY_INFO!D263*AK263*PROFILE!$G$7,COUNTRY_INFO!D263*AL263*PROFILE!$G$7)</f>
        <v>0</v>
      </c>
      <c r="AQ263" s="259">
        <f>MAX(COUNTRY_INFO!D263*AK263*PROFILE!$G$8,COUNTRY_INFO!D263*AL263*PROFILE!$G$8,COUNTRY_INFO!D263*AM263*PROFILE!$G$8)</f>
        <v>0</v>
      </c>
      <c r="AR263" s="259">
        <f>MAX(COUNTRY_INFO!D263*AK263*PROFILE!$G$9,COUNTRY_INFO!D263*AL263*PROFILE!$G$9,COUNTRY_INFO!D263*AM263*PROFILE!$G$9,IF(AND(DISTRICT!Z263&lt;&gt;"Unknown",Z263&lt;&gt;"Not required"),COUNTRY_INFO!O263*DISTRICT!AN263,0))</f>
        <v>4562.5</v>
      </c>
      <c r="AS263" s="259">
        <f>MAX(COUNTRY_INFO!D263*AK263*PROFILE!$G$10,COUNTRY_INFO!D263*AL263*PROFILE!$G$10,IF(AND(DISTRICT!Z263&lt;&gt;"Unknown",Z263&lt;&gt;"Not required"),COUNTRY_INFO!O263*DISTRICT!AO263,0))</f>
        <v>4559.6000000000004</v>
      </c>
      <c r="AT263" s="259">
        <f t="shared" si="28"/>
        <v>9122.1</v>
      </c>
      <c r="AU263" s="258" t="str">
        <f t="shared" si="23"/>
        <v>Y</v>
      </c>
      <c r="AV263" s="259">
        <f>MAX('MDA2'!J263,'T1'!L263,'T2'!J263,T3_R1!K263,T3_R2!K263)</f>
        <v>0</v>
      </c>
      <c r="AW263" s="259">
        <f>MAX('MDA1'!K263,'MDA2'!K263,'MDA3'!I263,'MDA3'!L263,'T1'!M263,'T2'!K263,T3_R1!L263,T3_R2!L263)</f>
        <v>8066</v>
      </c>
      <c r="AX263" s="259">
        <f>MAX('MDA1'!L263,'MDA2'!L263,'MDA3'!J263,'MDA3'!M263,'T1'!N263,'T2'!L263,T3_R1!M263,T3_R2!M263)</f>
        <v>0</v>
      </c>
      <c r="AY263" s="259">
        <f t="shared" si="29"/>
        <v>8066</v>
      </c>
      <c r="AZ263" s="259">
        <f>MAX('MDA2'!J263,T263)</f>
        <v>0</v>
      </c>
      <c r="BA263" s="259">
        <f>MAX('MDA1'!K263,'MDA2'!K263,'MDA3'!I263,'MDA3'!L263,V263,AD263)</f>
        <v>4562.5</v>
      </c>
      <c r="BB263" s="259">
        <f>MAX('MDA1'!L263,'MDA2'!L263,'MDA3'!J263,'MDA3'!M263,AF263)</f>
        <v>0</v>
      </c>
      <c r="BC263" s="259">
        <f t="shared" si="24"/>
        <v>4562.5</v>
      </c>
      <c r="BD263" s="260">
        <f t="shared" si="25"/>
        <v>50.015895462667579</v>
      </c>
    </row>
    <row r="264" spans="1:56" x14ac:dyDescent="0.2">
      <c r="A264" s="10" t="str">
        <f>IF(COUNTRY_INFO!A264=0," ",COUNTRY_INFO!A264)</f>
        <v>Ethiopia</v>
      </c>
      <c r="B264" s="10" t="str">
        <f>IF(COUNTRY_INFO!B264=0," ",COUNTRY_INFO!B264)</f>
        <v>HarareHarare</v>
      </c>
      <c r="C264" s="87" t="str">
        <f>IF(COUNTRY_INFO!C264=0," ",COUNTRY_INFO!C264)</f>
        <v>Erer</v>
      </c>
      <c r="D264" s="67">
        <f>COUNTRY_INFO!L264</f>
        <v>0</v>
      </c>
      <c r="E264" s="61"/>
      <c r="F264" s="61"/>
      <c r="G264" s="11">
        <f>MAX('MDA1'!M264,'MDA2'!M264)</f>
        <v>0</v>
      </c>
      <c r="H264" s="11">
        <f>IF(AND(COUNTRY_INFO!H264&gt;0,COUNTRY_INFO!H264&lt;4),IF(D264&gt;MAX('MDA1'!M264,'MDA2'!M264),MAX('MDA1'!M264,'MDA2'!M264),D264),0)</f>
        <v>0</v>
      </c>
      <c r="I264" s="73">
        <f>IF(AND(COUNTRY_INFO!H264&gt;0,COUNTRY_INFO!H264&lt;4), IF(G264/D264*100&lt;&gt;0, IF(G264/D264*100&gt;100,100,G264/D264*100), "-"),0)</f>
        <v>0</v>
      </c>
      <c r="J264" s="67" t="str">
        <f>COUNTRY_INFO!M264</f>
        <v>Unknown</v>
      </c>
      <c r="K264" s="61"/>
      <c r="L264" s="61"/>
      <c r="M264" s="11">
        <f>MAX('MDA1'!M264,MAX('MDA3'!I264,'MDA3'!L264)+MAX('MDA3'!J264,'MDA3'!M264))</f>
        <v>0</v>
      </c>
      <c r="N264" s="11">
        <f>IF(AND(COUNTRY_INFO!I264&gt;0,COUNTRY_INFO!I264&lt;4),IF(J264&gt;MAX('MDA1'!M264,MAX('MDA3'!I264,'MDA3'!L264)+MAX('MDA3'!J264,'MDA3'!M264)),MAX('MDA1'!M264,MAX('MDA3'!I264,'MDA3'!L264)+MAX('MDA3'!J264,'MDA3'!M264)),J264),0)</f>
        <v>0</v>
      </c>
      <c r="O264" s="73">
        <f>IF(AND(COUNTRY_INFO!I264&gt;0,COUNTRY_INFO!I264&lt;4), IF(M264/J264*100&lt;&gt;0, IF(M264/J264*100&gt;100,100,M264/J264*100), "-"),0)</f>
        <v>0</v>
      </c>
      <c r="P264" s="67">
        <f>COUNTRY_INFO!N264</f>
        <v>8186</v>
      </c>
      <c r="Q264" s="61"/>
      <c r="R264" s="61"/>
      <c r="S264" s="11">
        <f>SUM(MAX('MDA2'!J264, 'T1'!L264, MAX(T3_R1!K264, T3_R2!K264)), MAX('MDA1'!K264, 'MDA2'!K264, 'T1'!M264, MAX(T3_R1!L264, T3_R2!L264)), MAX('MDA1'!L264, 'MDA2'!L264, 'T1'!N264, MAX(T3_R1!M264, T3_R2!M264)))</f>
        <v>5372</v>
      </c>
      <c r="T264" s="11">
        <f>IF(AND(COUNTRY_INFO!J264&gt;1,COUNTRY_INFO!J264&lt;4),IF(COUNTRY_INFO!E264&gt;MAX('MDA2'!J264,'T1'!L264,MAX(T3_R1!K264,T3_R2!K264)),MAX('MDA2'!J264,'T1'!L264,MAX(T3_R1!K264,T3_R2!K264)),COUNTRY_INFO!E264),0)</f>
        <v>0</v>
      </c>
      <c r="U264" s="217" t="str">
        <f>IF(AND(COUNTRY_INFO!J264&gt;1,COUNTRY_INFO!J264&lt;4), IF(T264/COUNTRY_INFO!E264*100&lt;&gt;0, IF(T264/COUNTRY_INFO!E264*100&gt;100,100,T264/COUNTRY_INFO!E264*100), "-"),0)</f>
        <v>-</v>
      </c>
      <c r="V264" s="11">
        <f>IF(AND(COUNTRY_INFO!J264&gt;1,COUNTRY_INFO!J264&lt;4),IF(COUNTRY_INFO!F264&gt;MAX('MDA1'!K264,'MDA2'!K264,'T1'!M264,MAX(T3_R1!L264,T3_R2!L264)),MAX('MDA1'!K264,'MDA2'!K264,'T1'!M264,MAX(T3_R1!L264,T3_R2!L264)),COUNTRY_INFO!F264),0)</f>
        <v>5372</v>
      </c>
      <c r="W264" s="217">
        <f>IF(AND(COUNTRY_INFO!J264&gt;1,COUNTRY_INFO!J264&lt;4), IF(V264/COUNTRY_INFO!F264*100&lt;&gt;0, IF(V264/COUNTRY_INFO!F264*100&gt;100,100,V264/COUNTRY_INFO!F264*100), "-"),0)</f>
        <v>99.758588672237707</v>
      </c>
      <c r="X264" s="11">
        <f t="shared" si="26"/>
        <v>5372</v>
      </c>
      <c r="Y264" s="73">
        <f>IF(AND(COUNTRY_INFO!J264&gt;1,COUNTRY_INFO!J264&lt;4), IF(S264/P264*100&lt;&gt;0, IF(X264/P264*100&gt;100,100,X264/P264*100), "-"),0)</f>
        <v>65.624236501343759</v>
      </c>
      <c r="Z264" s="67">
        <f>COUNTRY_INFO!O264</f>
        <v>18840</v>
      </c>
      <c r="AA264" s="61"/>
      <c r="AB264" s="61"/>
      <c r="AC264" s="11">
        <f>MAX('T1'!L264,'T2'!J264)+MAX('T1'!M264,'T2'!K264)+MAX('T1'!N264,'T2'!L264)</f>
        <v>5146</v>
      </c>
      <c r="AD264" s="11">
        <f>IF(COUNTRY_INFO!K264=1,IF(COUNTRY_INFO!F264*0.33&gt;MAX('T1'!M264,'T2'!K264),MAX('T1'!M264,'T2'!K264),COUNTRY_INFO!F264*0.33),IF(COUNTRY_INFO!K264=2,IF(COUNTRY_INFO!F264*0.5&gt;MAX('T1'!M264,'T2'!K264),MAX('T1'!M264,'T2'!K264),COUNTRY_INFO!F264*0.5),IF(COUNTRY_INFO!K264=3,IF(COUNTRY_INFO!F264&gt;MAX('T1'!M264,'T2'!K264),MAX('T1'!M264,'T2'!K264),COUNTRY_INFO!F264),0)))</f>
        <v>5146</v>
      </c>
      <c r="AE264" s="217">
        <f>IF(AND(COUNTRY_INFO!K264&gt;0,COUNTRY_INFO!K264&lt;4),IF(Z264&gt;0,IF(COUNTRY_INFO!K264=1, AD264/(COUNTRY_INFO!F264*0.33)*100, IF(COUNTRY_INFO!K264=2, AD264/(COUNTRY_INFO!F264*0.5)*100, IF(COUNTRY_INFO!K264=3, AD264/COUNTRY_INFO!F264*100))),"-"),0)</f>
        <v>95.561745589600747</v>
      </c>
      <c r="AF264" s="11">
        <f>IF(COUNTRY_INFO!K264=2,IF(COUNTRY_INFO!G264*0.2&gt;MAX('T1'!N264,'T2'!L264),MAX('T1'!N264,'T2'!L264),COUNTRY_INFO!G264*0.2),IF(COUNTRY_INFO!K264=3,IF(COUNTRY_INFO!G264&gt;MAX('T1'!N264,'T2'!L264),MAX('T1'!N264,'T2'!L264),COUNTRY_INFO!G264),0))</f>
        <v>0</v>
      </c>
      <c r="AG264" s="217">
        <f>IF(AND(COUNTRY_INFO!K264&gt;0,COUNTRY_INFO!K264&lt;4),IF(Z264&gt;0,IF(COUNTRY_INFO!K264=1, 0, IF(COUNTRY_INFO!K264=2, AF264/(COUNTRY_INFO!G264*0.2)*100, IF(COUNTRY_INFO!K264=3, AF264/COUNTRY_INFO!G264*100))),"-"),0)</f>
        <v>0</v>
      </c>
      <c r="AH264" s="11">
        <f t="shared" si="27"/>
        <v>5146</v>
      </c>
      <c r="AI264" s="73">
        <f>IF(AND(COUNTRY_INFO!K264&gt;0,COUNTRY_INFO!K264&lt;4), IF(AC264/Z264*100&lt;&gt;0, IF(AH264/Z264*100&gt;100,100,AH264/Z264*100), "-"),0)</f>
        <v>27.314225053078555</v>
      </c>
      <c r="AJ264" s="261"/>
      <c r="AK264" s="260">
        <f>IF(AND(D264&lt;&gt;0, D264&lt;&gt;"Unknown",D264&lt;&gt;"Stopped",D264&lt;&gt;"Not required"),D264/COUNTRY_INFO!D264, 0)</f>
        <v>0</v>
      </c>
      <c r="AL264" s="260">
        <f>IF(AND(J264&lt;&gt;0,J264&lt;&gt;"Unknown",J264&lt;&gt;"Stopped",J264&lt;&gt;"Not required"),J264/COUNTRY_INFO!D264, 0)</f>
        <v>0</v>
      </c>
      <c r="AM264" s="260">
        <f>IF(AND(P264&lt;&gt;0,P264&lt;&gt;"Unknown",P264&lt;&gt;"Not required"),P264/(COUNTRY_INFO!E264+COUNTRY_INFO!F264), 0)</f>
        <v>1</v>
      </c>
      <c r="AN264" s="260">
        <f>IF(AND(Z264&lt;&gt;0,Z264&lt;&gt;"Unknown",Z264&lt;&gt;"Not required"),IF(COUNTRY_INFO!K264=1,1,IF(COUNTRY_INFO!K264=2,0.5*COUNTRY_INFO!F264/(0.5*COUNTRY_INFO!F264+0.2*COUNTRY_INFO!G264),IF(COUNTRY_INFO!K264=3,COUNTRY_INFO!F264/(COUNTRY_INFO!F264+COUNTRY_INFO!G264)))),0)</f>
        <v>0.28582802547770703</v>
      </c>
      <c r="AO264" s="260">
        <f>IF(AND(Z264&lt;&gt;0,Z264&lt;&gt;"Unknown",Z264&lt;&gt;"Not required"),IF(COUNTRY_INFO!K264=1,0,IF(COUNTRY_INFO!K264=2,0.2*COUNTRY_INFO!G264/(0.5*COUNTRY_INFO!F264+0.2*COUNTRY_INFO!G264),IF(COUNTRY_INFO!K264=3,COUNTRY_INFO!G264/(COUNTRY_INFO!F264+COUNTRY_INFO!G264)))),0)</f>
        <v>0.71417197452229297</v>
      </c>
      <c r="AP264" s="259">
        <f>MAX(COUNTRY_INFO!D264*AK264*PROFILE!$G$7,COUNTRY_INFO!D264*AL264*PROFILE!$G$7)</f>
        <v>0</v>
      </c>
      <c r="AQ264" s="259">
        <f>MAX(COUNTRY_INFO!D264*AK264*PROFILE!$G$8,COUNTRY_INFO!D264*AL264*PROFILE!$G$8,COUNTRY_INFO!D264*AM264*PROFILE!$G$8)</f>
        <v>3169.6390338295864</v>
      </c>
      <c r="AR264" s="259">
        <f>MAX(COUNTRY_INFO!D264*AK264*PROFILE!$G$9,COUNTRY_INFO!D264*AL264*PROFILE!$G$9,COUNTRY_INFO!D264*AM264*PROFILE!$G$9,IF(AND(DISTRICT!Z264&lt;&gt;"Unknown",Z264&lt;&gt;"Not required"),COUNTRY_INFO!O264*DISTRICT!AN264,0))</f>
        <v>6582.4135728152114</v>
      </c>
      <c r="AS264" s="259">
        <f>MAX(COUNTRY_INFO!D264*AK264*PROFILE!$G$10,COUNTRY_INFO!D264*AL264*PROFILE!$G$10,IF(AND(DISTRICT!Z264&lt;&gt;"Unknown",Z264&lt;&gt;"Not required"),COUNTRY_INFO!O264*DISTRICT!AO264,0))</f>
        <v>13455</v>
      </c>
      <c r="AT264" s="259">
        <f t="shared" si="28"/>
        <v>23207.0526066448</v>
      </c>
      <c r="AU264" s="258" t="str">
        <f t="shared" si="23"/>
        <v>Y</v>
      </c>
      <c r="AV264" s="259">
        <f>MAX('MDA2'!J264,'T1'!L264,'T2'!J264,T3_R1!K264,T3_R2!K264)</f>
        <v>0</v>
      </c>
      <c r="AW264" s="259">
        <f>MAX('MDA1'!K264,'MDA2'!K264,'MDA3'!I264,'MDA3'!L264,'T1'!M264,'T2'!K264,T3_R1!L264,T3_R2!L264)</f>
        <v>5372</v>
      </c>
      <c r="AX264" s="259">
        <f>MAX('MDA1'!L264,'MDA2'!L264,'MDA3'!J264,'MDA3'!M264,'T1'!N264,'T2'!L264,T3_R1!M264,T3_R2!M264)</f>
        <v>0</v>
      </c>
      <c r="AY264" s="259">
        <f t="shared" si="29"/>
        <v>5372</v>
      </c>
      <c r="AZ264" s="259">
        <f>MAX('MDA2'!J264,T264)</f>
        <v>0</v>
      </c>
      <c r="BA264" s="259">
        <f>MAX('MDA1'!K264,'MDA2'!K264,'MDA3'!I264,'MDA3'!L264,V264,AD264)</f>
        <v>5372</v>
      </c>
      <c r="BB264" s="259">
        <f>MAX('MDA1'!L264,'MDA2'!L264,'MDA3'!J264,'MDA3'!M264,AF264)</f>
        <v>0</v>
      </c>
      <c r="BC264" s="259">
        <f t="shared" si="24"/>
        <v>5372</v>
      </c>
      <c r="BD264" s="260">
        <f t="shared" si="25"/>
        <v>23.148135573501708</v>
      </c>
    </row>
    <row r="265" spans="1:56" x14ac:dyDescent="0.2">
      <c r="A265" s="10" t="str">
        <f>IF(COUNTRY_INFO!A265=0," ",COUNTRY_INFO!A265)</f>
        <v>Ethiopia</v>
      </c>
      <c r="B265" s="10" t="str">
        <f>IF(COUNTRY_INFO!B265=0," ",COUNTRY_INFO!B265)</f>
        <v>HarareHarare</v>
      </c>
      <c r="C265" s="87" t="str">
        <f>IF(COUNTRY_INFO!C265=0," ",COUNTRY_INFO!C265)</f>
        <v>Hakim</v>
      </c>
      <c r="D265" s="67">
        <f>COUNTRY_INFO!L265</f>
        <v>0</v>
      </c>
      <c r="E265" s="61"/>
      <c r="F265" s="61"/>
      <c r="G265" s="11">
        <f>MAX('MDA1'!M265,'MDA2'!M265)</f>
        <v>0</v>
      </c>
      <c r="H265" s="11">
        <f>IF(AND(COUNTRY_INFO!H265&gt;0,COUNTRY_INFO!H265&lt;4),IF(D265&gt;MAX('MDA1'!M265,'MDA2'!M265),MAX('MDA1'!M265,'MDA2'!M265),D265),0)</f>
        <v>0</v>
      </c>
      <c r="I265" s="73">
        <f>IF(AND(COUNTRY_INFO!H265&gt;0,COUNTRY_INFO!H265&lt;4), IF(G265/D265*100&lt;&gt;0, IF(G265/D265*100&gt;100,100,G265/D265*100), "-"),0)</f>
        <v>0</v>
      </c>
      <c r="J265" s="67" t="str">
        <f>COUNTRY_INFO!M265</f>
        <v>Unknown</v>
      </c>
      <c r="K265" s="61"/>
      <c r="L265" s="61"/>
      <c r="M265" s="11">
        <f>MAX('MDA1'!M265,MAX('MDA3'!I265,'MDA3'!L265)+MAX('MDA3'!J265,'MDA3'!M265))</f>
        <v>0</v>
      </c>
      <c r="N265" s="11">
        <f>IF(AND(COUNTRY_INFO!I265&gt;0,COUNTRY_INFO!I265&lt;4),IF(J265&gt;MAX('MDA1'!M265,MAX('MDA3'!I265,'MDA3'!L265)+MAX('MDA3'!J265,'MDA3'!M265)),MAX('MDA1'!M265,MAX('MDA3'!I265,'MDA3'!L265)+MAX('MDA3'!J265,'MDA3'!M265)),J265),0)</f>
        <v>0</v>
      </c>
      <c r="O265" s="73">
        <f>IF(AND(COUNTRY_INFO!I265&gt;0,COUNTRY_INFO!I265&lt;4), IF(M265/J265*100&lt;&gt;0, IF(M265/J265*100&gt;100,100,M265/J265*100), "-"),0)</f>
        <v>0</v>
      </c>
      <c r="P265" s="67">
        <f>COUNTRY_INFO!N265</f>
        <v>0</v>
      </c>
      <c r="Q265" s="61"/>
      <c r="R265" s="61"/>
      <c r="S265" s="11">
        <f>SUM(MAX('MDA2'!J265, 'T1'!L265, MAX(T3_R1!K265, T3_R2!K265)), MAX('MDA1'!K265, 'MDA2'!K265, 'T1'!M265, MAX(T3_R1!L265, T3_R2!L265)), MAX('MDA1'!L265, 'MDA2'!L265, 'T1'!N265, MAX(T3_R1!M265, T3_R2!M265)))</f>
        <v>0</v>
      </c>
      <c r="T265" s="11">
        <f>IF(AND(COUNTRY_INFO!J265&gt;1,COUNTRY_INFO!J265&lt;4),IF(COUNTRY_INFO!E265&gt;MAX('MDA2'!J265,'T1'!L265,MAX(T3_R1!K265,T3_R2!K265)),MAX('MDA2'!J265,'T1'!L265,MAX(T3_R1!K265,T3_R2!K265)),COUNTRY_INFO!E265),0)</f>
        <v>0</v>
      </c>
      <c r="U265" s="217">
        <f>IF(AND(COUNTRY_INFO!J265&gt;1,COUNTRY_INFO!J265&lt;4), IF(T265/COUNTRY_INFO!E265*100&lt;&gt;0, IF(T265/COUNTRY_INFO!E265*100&gt;100,100,T265/COUNTRY_INFO!E265*100), "-"),0)</f>
        <v>0</v>
      </c>
      <c r="V265" s="11">
        <f>IF(AND(COUNTRY_INFO!J265&gt;1,COUNTRY_INFO!J265&lt;4),IF(COUNTRY_INFO!F265&gt;MAX('MDA1'!K265,'MDA2'!K265,'T1'!M265,MAX(T3_R1!L265,T3_R2!L265)),MAX('MDA1'!K265,'MDA2'!K265,'T1'!M265,MAX(T3_R1!L265,T3_R2!L265)),COUNTRY_INFO!F265),0)</f>
        <v>0</v>
      </c>
      <c r="W265" s="217">
        <f>IF(AND(COUNTRY_INFO!J265&gt;1,COUNTRY_INFO!J265&lt;4), IF(V265/COUNTRY_INFO!F265*100&lt;&gt;0, IF(V265/COUNTRY_INFO!F265*100&gt;100,100,V265/COUNTRY_INFO!F265*100), "-"),0)</f>
        <v>0</v>
      </c>
      <c r="X265" s="11">
        <f t="shared" si="26"/>
        <v>0</v>
      </c>
      <c r="Y265" s="73">
        <f>IF(AND(COUNTRY_INFO!J265&gt;1,COUNTRY_INFO!J265&lt;4), IF(S265/P265*100&lt;&gt;0, IF(X265/P265*100&gt;100,100,X265/P265*100), "-"),0)</f>
        <v>0</v>
      </c>
      <c r="Z265" s="67">
        <f>COUNTRY_INFO!O265</f>
        <v>2105.0700000000002</v>
      </c>
      <c r="AA265" s="61"/>
      <c r="AB265" s="61"/>
      <c r="AC265" s="11">
        <f>MAX('T1'!L265,'T2'!J265)+MAX('T1'!M265,'T2'!K265)+MAX('T1'!N265,'T2'!L265)</f>
        <v>0</v>
      </c>
      <c r="AD265" s="11">
        <f>IF(COUNTRY_INFO!K265=1,IF(COUNTRY_INFO!F265*0.33&gt;MAX('T1'!M265,'T2'!K265),MAX('T1'!M265,'T2'!K265),COUNTRY_INFO!F265*0.33),IF(COUNTRY_INFO!K265=2,IF(COUNTRY_INFO!F265*0.5&gt;MAX('T1'!M265,'T2'!K265),MAX('T1'!M265,'T2'!K265),COUNTRY_INFO!F265*0.5),IF(COUNTRY_INFO!K265=3,IF(COUNTRY_INFO!F265&gt;MAX('T1'!M265,'T2'!K265),MAX('T1'!M265,'T2'!K265),COUNTRY_INFO!F265),0)))</f>
        <v>0</v>
      </c>
      <c r="AE265" s="217">
        <f>IF(AND(COUNTRY_INFO!K265&gt;0,COUNTRY_INFO!K265&lt;4),IF(Z265&gt;0,IF(COUNTRY_INFO!K265=1, AD265/(COUNTRY_INFO!F265*0.33)*100, IF(COUNTRY_INFO!K265=2, AD265/(COUNTRY_INFO!F265*0.5)*100, IF(COUNTRY_INFO!K265=3, AD265/COUNTRY_INFO!F265*100))),"-"),0)</f>
        <v>0</v>
      </c>
      <c r="AF265" s="11">
        <f>IF(COUNTRY_INFO!K265=2,IF(COUNTRY_INFO!G265*0.2&gt;MAX('T1'!N265,'T2'!L265),MAX('T1'!N265,'T2'!L265),COUNTRY_INFO!G265*0.2),IF(COUNTRY_INFO!K265=3,IF(COUNTRY_INFO!G265&gt;MAX('T1'!N265,'T2'!L265),MAX('T1'!N265,'T2'!L265),COUNTRY_INFO!G265),0))</f>
        <v>0</v>
      </c>
      <c r="AG265" s="217">
        <f>IF(AND(COUNTRY_INFO!K265&gt;0,COUNTRY_INFO!K265&lt;4),IF(Z265&gt;0,IF(COUNTRY_INFO!K265=1, 0, IF(COUNTRY_INFO!K265=2, AF265/(COUNTRY_INFO!G265*0.2)*100, IF(COUNTRY_INFO!K265=3, AF265/COUNTRY_INFO!G265*100))),"-"),0)</f>
        <v>0</v>
      </c>
      <c r="AH265" s="11">
        <f t="shared" si="27"/>
        <v>0</v>
      </c>
      <c r="AI265" s="73" t="str">
        <f>IF(AND(COUNTRY_INFO!K265&gt;0,COUNTRY_INFO!K265&lt;4), IF(AC265/Z265*100&lt;&gt;0, IF(AH265/Z265*100&gt;100,100,AH265/Z265*100), "-"),0)</f>
        <v>-</v>
      </c>
      <c r="AJ265" s="261"/>
      <c r="AK265" s="260">
        <f>IF(AND(D265&lt;&gt;0, D265&lt;&gt;"Unknown",D265&lt;&gt;"Stopped",D265&lt;&gt;"Not required"),D265/COUNTRY_INFO!D265, 0)</f>
        <v>0</v>
      </c>
      <c r="AL265" s="260">
        <f>IF(AND(J265&lt;&gt;0,J265&lt;&gt;"Unknown",J265&lt;&gt;"Stopped",J265&lt;&gt;"Not required"),J265/COUNTRY_INFO!D265, 0)</f>
        <v>0</v>
      </c>
      <c r="AM265" s="260">
        <f>IF(AND(P265&lt;&gt;0,P265&lt;&gt;"Unknown",P265&lt;&gt;"Not required"),P265/(COUNTRY_INFO!E265+COUNTRY_INFO!F265), 0)</f>
        <v>0</v>
      </c>
      <c r="AN265" s="260">
        <f>IF(AND(Z265&lt;&gt;0,Z265&lt;&gt;"Unknown",Z265&lt;&gt;"Not required"),IF(COUNTRY_INFO!K265=1,1,IF(COUNTRY_INFO!K265=2,0.5*COUNTRY_INFO!F265/(0.5*COUNTRY_INFO!F265+0.2*COUNTRY_INFO!G265),IF(COUNTRY_INFO!K265=3,COUNTRY_INFO!F265/(COUNTRY_INFO!F265+COUNTRY_INFO!G265)))),0)</f>
        <v>1</v>
      </c>
      <c r="AO265" s="260">
        <f>IF(AND(Z265&lt;&gt;0,Z265&lt;&gt;"Unknown",Z265&lt;&gt;"Not required"),IF(COUNTRY_INFO!K265=1,0,IF(COUNTRY_INFO!K265=2,0.2*COUNTRY_INFO!G265/(0.5*COUNTRY_INFO!F265+0.2*COUNTRY_INFO!G265),IF(COUNTRY_INFO!K265=3,COUNTRY_INFO!G265/(COUNTRY_INFO!F265+COUNTRY_INFO!G265)))),0)</f>
        <v>0</v>
      </c>
      <c r="AP265" s="259">
        <f>MAX(COUNTRY_INFO!D265*AK265*PROFILE!$G$7,COUNTRY_INFO!D265*AL265*PROFILE!$G$7)</f>
        <v>0</v>
      </c>
      <c r="AQ265" s="259">
        <f>MAX(COUNTRY_INFO!D265*AK265*PROFILE!$G$8,COUNTRY_INFO!D265*AL265*PROFILE!$G$8,COUNTRY_INFO!D265*AM265*PROFILE!$G$8)</f>
        <v>0</v>
      </c>
      <c r="AR265" s="259">
        <f>MAX(COUNTRY_INFO!D265*AK265*PROFILE!$G$9,COUNTRY_INFO!D265*AL265*PROFILE!$G$9,COUNTRY_INFO!D265*AM265*PROFILE!$G$9,IF(AND(DISTRICT!Z265&lt;&gt;"Unknown",Z265&lt;&gt;"Not required"),COUNTRY_INFO!O265*DISTRICT!AN265,0))</f>
        <v>2105.0700000000002</v>
      </c>
      <c r="AS265" s="259">
        <f>MAX(COUNTRY_INFO!D265*AK265*PROFILE!$G$10,COUNTRY_INFO!D265*AL265*PROFILE!$G$10,IF(AND(DISTRICT!Z265&lt;&gt;"Unknown",Z265&lt;&gt;"Not required"),COUNTRY_INFO!O265*DISTRICT!AO265,0))</f>
        <v>0</v>
      </c>
      <c r="AT265" s="259">
        <f t="shared" si="28"/>
        <v>2105.0700000000002</v>
      </c>
      <c r="AU265" s="258">
        <f t="shared" ref="AU265:AU328" si="30">IF(COUNTIFS(AK265:AN265,"&gt;0")=0,0, IF(COUNTIFS(AK265:AN265,"&gt;0")&lt;=IF(AND(OR(D265&gt;=0,D265="Not required",D265="Unknown",D265="Stopped"),D265&gt;0,H265&gt;0),1,0)+IF(AND(OR(J265&gt;=0,J265="Not required",J265="Unknown",J265="Stopped"),J265&gt;0,N265&gt;0),1,0)+IF(AND(OR(P265&gt;=0,P265="Not required",P265="Unknown"),P265&gt;0,X265&gt;0),1,0)+IF(AND(OR(Z265&gt;=0,Z265="Not required",Z265="Unknown"),Z265&gt;0,AH265&gt;0),1,0),"Y",0))</f>
        <v>0</v>
      </c>
      <c r="AV265" s="259">
        <f>MAX('MDA2'!J265,'T1'!L265,'T2'!J265,T3_R1!K265,T3_R2!K265)</f>
        <v>0</v>
      </c>
      <c r="AW265" s="259">
        <f>MAX('MDA1'!K265,'MDA2'!K265,'MDA3'!I265,'MDA3'!L265,'T1'!M265,'T2'!K265,T3_R1!L265,T3_R2!L265)</f>
        <v>0</v>
      </c>
      <c r="AX265" s="259">
        <f>MAX('MDA1'!L265,'MDA2'!L265,'MDA3'!J265,'MDA3'!M265,'T1'!N265,'T2'!L265,T3_R1!M265,T3_R2!M265)</f>
        <v>0</v>
      </c>
      <c r="AY265" s="259">
        <f t="shared" si="29"/>
        <v>0</v>
      </c>
      <c r="AZ265" s="259">
        <f>MAX('MDA2'!J265,T265)</f>
        <v>0</v>
      </c>
      <c r="BA265" s="259">
        <f>MAX('MDA1'!K265,'MDA2'!K265,'MDA3'!I265,'MDA3'!L265,V265,AD265)</f>
        <v>0</v>
      </c>
      <c r="BB265" s="259">
        <f>MAX('MDA1'!L265,'MDA2'!L265,'MDA3'!J265,'MDA3'!M265,AF265)</f>
        <v>0</v>
      </c>
      <c r="BC265" s="259">
        <f t="shared" ref="BC265:BC328" si="31">IF(AT265&lt;SUM(AZ265:BB265), AT265,SUM(AZ265:BB265))</f>
        <v>0</v>
      </c>
      <c r="BD265" s="260">
        <f t="shared" ref="BD265:BD328" si="32">IF(AT265&lt;&gt;0,BC265/AT265*100,0)</f>
        <v>0</v>
      </c>
    </row>
    <row r="266" spans="1:56" x14ac:dyDescent="0.2">
      <c r="A266" s="10" t="str">
        <f>IF(COUNTRY_INFO!A266=0," ",COUNTRY_INFO!A266)</f>
        <v>Ethiopia</v>
      </c>
      <c r="B266" s="10" t="str">
        <f>IF(COUNTRY_INFO!B266=0," ",COUNTRY_INFO!B266)</f>
        <v>HarareHarare</v>
      </c>
      <c r="C266" s="87" t="str">
        <f>IF(COUNTRY_INFO!C266=0," ",COUNTRY_INFO!C266)</f>
        <v>Jenela</v>
      </c>
      <c r="D266" s="67">
        <f>COUNTRY_INFO!L266</f>
        <v>0</v>
      </c>
      <c r="E266" s="61"/>
      <c r="F266" s="61"/>
      <c r="G266" s="11">
        <f>MAX('MDA1'!M266,'MDA2'!M266)</f>
        <v>0</v>
      </c>
      <c r="H266" s="11">
        <f>IF(AND(COUNTRY_INFO!H266&gt;0,COUNTRY_INFO!H266&lt;4),IF(D266&gt;MAX('MDA1'!M266,'MDA2'!M266),MAX('MDA1'!M266,'MDA2'!M266),D266),0)</f>
        <v>0</v>
      </c>
      <c r="I266" s="73">
        <f>IF(AND(COUNTRY_INFO!H266&gt;0,COUNTRY_INFO!H266&lt;4), IF(G266/D266*100&lt;&gt;0, IF(G266/D266*100&gt;100,100,G266/D266*100), "-"),0)</f>
        <v>0</v>
      </c>
      <c r="J266" s="67" t="str">
        <f>COUNTRY_INFO!M266</f>
        <v>Unknown</v>
      </c>
      <c r="K266" s="61"/>
      <c r="L266" s="61"/>
      <c r="M266" s="11">
        <f>MAX('MDA1'!M266,MAX('MDA3'!I266,'MDA3'!L266)+MAX('MDA3'!J266,'MDA3'!M266))</f>
        <v>0</v>
      </c>
      <c r="N266" s="11">
        <f>IF(AND(COUNTRY_INFO!I266&gt;0,COUNTRY_INFO!I266&lt;4),IF(J266&gt;MAX('MDA1'!M266,MAX('MDA3'!I266,'MDA3'!L266)+MAX('MDA3'!J266,'MDA3'!M266)),MAX('MDA1'!M266,MAX('MDA3'!I266,'MDA3'!L266)+MAX('MDA3'!J266,'MDA3'!M266)),J266),0)</f>
        <v>0</v>
      </c>
      <c r="O266" s="73">
        <f>IF(AND(COUNTRY_INFO!I266&gt;0,COUNTRY_INFO!I266&lt;4), IF(M266/J266*100&lt;&gt;0, IF(M266/J266*100&gt;100,100,M266/J266*100), "-"),0)</f>
        <v>0</v>
      </c>
      <c r="P266" s="67">
        <f>COUNTRY_INFO!N266</f>
        <v>9181</v>
      </c>
      <c r="Q266" s="61"/>
      <c r="R266" s="61"/>
      <c r="S266" s="11">
        <f>SUM(MAX('MDA2'!J266, 'T1'!L266, MAX(T3_R1!K266, T3_R2!K266)), MAX('MDA1'!K266, 'MDA2'!K266, 'T1'!M266, MAX(T3_R1!L266, T3_R2!L266)), MAX('MDA1'!L266, 'MDA2'!L266, 'T1'!N266, MAX(T3_R1!M266, T3_R2!M266)))</f>
        <v>4985</v>
      </c>
      <c r="T266" s="11">
        <f>IF(AND(COUNTRY_INFO!J266&gt;1,COUNTRY_INFO!J266&lt;4),IF(COUNTRY_INFO!E266&gt;MAX('MDA2'!J266,'T1'!L266,MAX(T3_R1!K266,T3_R2!K266)),MAX('MDA2'!J266,'T1'!L266,MAX(T3_R1!K266,T3_R2!K266)),COUNTRY_INFO!E266),0)</f>
        <v>0</v>
      </c>
      <c r="U266" s="217" t="str">
        <f>IF(AND(COUNTRY_INFO!J266&gt;1,COUNTRY_INFO!J266&lt;4), IF(T266/COUNTRY_INFO!E266*100&lt;&gt;0, IF(T266/COUNTRY_INFO!E266*100&gt;100,100,T266/COUNTRY_INFO!E266*100), "-"),0)</f>
        <v>-</v>
      </c>
      <c r="V266" s="11">
        <f>IF(AND(COUNTRY_INFO!J266&gt;1,COUNTRY_INFO!J266&lt;4),IF(COUNTRY_INFO!F266&gt;MAX('MDA1'!K266,'MDA2'!K266,'T1'!M266,MAX(T3_R1!L266,T3_R2!L266)),MAX('MDA1'!K266,'MDA2'!K266,'T1'!M266,MAX(T3_R1!L266,T3_R2!L266)),COUNTRY_INFO!F266),0)</f>
        <v>4985</v>
      </c>
      <c r="W266" s="217">
        <f>IF(AND(COUNTRY_INFO!J266&gt;1,COUNTRY_INFO!J266&lt;4), IF(V266/COUNTRY_INFO!F266*100&lt;&gt;0, IF(V266/COUNTRY_INFO!F266*100&gt;100,100,V266/COUNTRY_INFO!F266*100), "-"),0)</f>
        <v>82.533112582781456</v>
      </c>
      <c r="X266" s="11">
        <f t="shared" ref="X266:X329" si="33">SUM(T266,V266)</f>
        <v>4985</v>
      </c>
      <c r="Y266" s="73">
        <f>IF(AND(COUNTRY_INFO!J266&gt;1,COUNTRY_INFO!J266&lt;4), IF(S266/P266*100&lt;&gt;0, IF(X266/P266*100&gt;100,100,X266/P266*100), "-"),0)</f>
        <v>54.296917547108158</v>
      </c>
      <c r="Z266" s="67">
        <f>COUNTRY_INFO!O266</f>
        <v>0</v>
      </c>
      <c r="AA266" s="61"/>
      <c r="AB266" s="61"/>
      <c r="AC266" s="11">
        <f>MAX('T1'!L266,'T2'!J266)+MAX('T1'!M266,'T2'!K266)+MAX('T1'!N266,'T2'!L266)</f>
        <v>0</v>
      </c>
      <c r="AD266" s="11">
        <f>IF(COUNTRY_INFO!K266=1,IF(COUNTRY_INFO!F266*0.33&gt;MAX('T1'!M266,'T2'!K266),MAX('T1'!M266,'T2'!K266),COUNTRY_INFO!F266*0.33),IF(COUNTRY_INFO!K266=2,IF(COUNTRY_INFO!F266*0.5&gt;MAX('T1'!M266,'T2'!K266),MAX('T1'!M266,'T2'!K266),COUNTRY_INFO!F266*0.5),IF(COUNTRY_INFO!K266=3,IF(COUNTRY_INFO!F266&gt;MAX('T1'!M266,'T2'!K266),MAX('T1'!M266,'T2'!K266),COUNTRY_INFO!F266),0)))</f>
        <v>0</v>
      </c>
      <c r="AE266" s="217">
        <f>IF(AND(COUNTRY_INFO!K266&gt;0,COUNTRY_INFO!K266&lt;4),IF(Z266&gt;0,IF(COUNTRY_INFO!K266=1, AD266/(COUNTRY_INFO!F266*0.33)*100, IF(COUNTRY_INFO!K266=2, AD266/(COUNTRY_INFO!F266*0.5)*100, IF(COUNTRY_INFO!K266=3, AD266/COUNTRY_INFO!F266*100))),"-"),0)</f>
        <v>0</v>
      </c>
      <c r="AF266" s="11">
        <f>IF(COUNTRY_INFO!K266=2,IF(COUNTRY_INFO!G266*0.2&gt;MAX('T1'!N266,'T2'!L266),MAX('T1'!N266,'T2'!L266),COUNTRY_INFO!G266*0.2),IF(COUNTRY_INFO!K266=3,IF(COUNTRY_INFO!G266&gt;MAX('T1'!N266,'T2'!L266),MAX('T1'!N266,'T2'!L266),COUNTRY_INFO!G266),0))</f>
        <v>0</v>
      </c>
      <c r="AG266" s="217">
        <f>IF(AND(COUNTRY_INFO!K266&gt;0,COUNTRY_INFO!K266&lt;4),IF(Z266&gt;0,IF(COUNTRY_INFO!K266=1, 0, IF(COUNTRY_INFO!K266=2, AF266/(COUNTRY_INFO!G266*0.2)*100, IF(COUNTRY_INFO!K266=3, AF266/COUNTRY_INFO!G266*100))),"-"),0)</f>
        <v>0</v>
      </c>
      <c r="AH266" s="11">
        <f t="shared" ref="AH266:AH329" si="34">SUM(AD266,AF266)</f>
        <v>0</v>
      </c>
      <c r="AI266" s="73">
        <f>IF(AND(COUNTRY_INFO!K266&gt;0,COUNTRY_INFO!K266&lt;4), IF(AC266/Z266*100&lt;&gt;0, IF(AH266/Z266*100&gt;100,100,AH266/Z266*100), "-"),0)</f>
        <v>0</v>
      </c>
      <c r="AJ266" s="261"/>
      <c r="AK266" s="260">
        <f>IF(AND(D266&lt;&gt;0, D266&lt;&gt;"Unknown",D266&lt;&gt;"Stopped",D266&lt;&gt;"Not required"),D266/COUNTRY_INFO!D266, 0)</f>
        <v>0</v>
      </c>
      <c r="AL266" s="260">
        <f>IF(AND(J266&lt;&gt;0,J266&lt;&gt;"Unknown",J266&lt;&gt;"Stopped",J266&lt;&gt;"Not required"),J266/COUNTRY_INFO!D266, 0)</f>
        <v>0</v>
      </c>
      <c r="AM266" s="260">
        <f>IF(AND(P266&lt;&gt;0,P266&lt;&gt;"Unknown",P266&lt;&gt;"Not required"),P266/(COUNTRY_INFO!E266+COUNTRY_INFO!F266), 0)</f>
        <v>1</v>
      </c>
      <c r="AN266" s="260">
        <f>IF(AND(Z266&lt;&gt;0,Z266&lt;&gt;"Unknown",Z266&lt;&gt;"Not required"),IF(COUNTRY_INFO!K266=1,1,IF(COUNTRY_INFO!K266=2,0.5*COUNTRY_INFO!F266/(0.5*COUNTRY_INFO!F266+0.2*COUNTRY_INFO!G266),IF(COUNTRY_INFO!K266=3,COUNTRY_INFO!F266/(COUNTRY_INFO!F266+COUNTRY_INFO!G266)))),0)</f>
        <v>0</v>
      </c>
      <c r="AO266" s="260">
        <f>IF(AND(Z266&lt;&gt;0,Z266&lt;&gt;"Unknown",Z266&lt;&gt;"Not required"),IF(COUNTRY_INFO!K266=1,0,IF(COUNTRY_INFO!K266=2,0.2*COUNTRY_INFO!G266/(0.5*COUNTRY_INFO!F266+0.2*COUNTRY_INFO!G266),IF(COUNTRY_INFO!K266=3,COUNTRY_INFO!G266/(COUNTRY_INFO!F266+COUNTRY_INFO!G266)))),0)</f>
        <v>0</v>
      </c>
      <c r="AP266" s="259">
        <f>MAX(COUNTRY_INFO!D266*AK266*PROFILE!$G$7,COUNTRY_INFO!D266*AL266*PROFILE!$G$7)</f>
        <v>0</v>
      </c>
      <c r="AQ266" s="259">
        <f>MAX(COUNTRY_INFO!D266*AK266*PROFILE!$G$8,COUNTRY_INFO!D266*AL266*PROFILE!$G$8,COUNTRY_INFO!D266*AM266*PROFILE!$G$8)</f>
        <v>3554.6943002192165</v>
      </c>
      <c r="AR266" s="259">
        <f>MAX(COUNTRY_INFO!D266*AK266*PROFILE!$G$9,COUNTRY_INFO!D266*AL266*PROFILE!$G$9,COUNTRY_INFO!D266*AM266*PROFILE!$G$9,IF(AND(DISTRICT!Z266&lt;&gt;"Unknown",Z266&lt;&gt;"Not required"),COUNTRY_INFO!O266*DISTRICT!AN266,0))</f>
        <v>7382.0607833383474</v>
      </c>
      <c r="AS266" s="259">
        <f>MAX(COUNTRY_INFO!D266*AK266*PROFILE!$G$10,COUNTRY_INFO!D266*AL266*PROFILE!$G$10,IF(AND(DISTRICT!Z266&lt;&gt;"Unknown",Z266&lt;&gt;"Not required"),COUNTRY_INFO!O266*DISTRICT!AO266,0))</f>
        <v>0</v>
      </c>
      <c r="AT266" s="259">
        <f t="shared" ref="AT266:AT329" si="35">SUM(AP266:AS266)</f>
        <v>10936.755083557564</v>
      </c>
      <c r="AU266" s="258" t="str">
        <f t="shared" si="30"/>
        <v>Y</v>
      </c>
      <c r="AV266" s="259">
        <f>MAX('MDA2'!J266,'T1'!L266,'T2'!J266,T3_R1!K266,T3_R2!K266)</f>
        <v>0</v>
      </c>
      <c r="AW266" s="259">
        <f>MAX('MDA1'!K266,'MDA2'!K266,'MDA3'!I266,'MDA3'!L266,'T1'!M266,'T2'!K266,T3_R1!L266,T3_R2!L266)</f>
        <v>4985</v>
      </c>
      <c r="AX266" s="259">
        <f>MAX('MDA1'!L266,'MDA2'!L266,'MDA3'!J266,'MDA3'!M266,'T1'!N266,'T2'!L266,T3_R1!M266,T3_R2!M266)</f>
        <v>0</v>
      </c>
      <c r="AY266" s="259">
        <f t="shared" ref="AY266:AY329" si="36">SUM(AV266:AX266)</f>
        <v>4985</v>
      </c>
      <c r="AZ266" s="259">
        <f>MAX('MDA2'!J266,T266)</f>
        <v>0</v>
      </c>
      <c r="BA266" s="259">
        <f>MAX('MDA1'!K266,'MDA2'!K266,'MDA3'!I266,'MDA3'!L266,V266,AD266)</f>
        <v>4985</v>
      </c>
      <c r="BB266" s="259">
        <f>MAX('MDA1'!L266,'MDA2'!L266,'MDA3'!J266,'MDA3'!M266,AF266)</f>
        <v>0</v>
      </c>
      <c r="BC266" s="259">
        <f t="shared" si="31"/>
        <v>4985</v>
      </c>
      <c r="BD266" s="260">
        <f t="shared" si="32"/>
        <v>45.580247174909339</v>
      </c>
    </row>
    <row r="267" spans="1:56" x14ac:dyDescent="0.2">
      <c r="A267" s="10" t="str">
        <f>IF(COUNTRY_INFO!A267=0," ",COUNTRY_INFO!A267)</f>
        <v>Ethiopia</v>
      </c>
      <c r="B267" s="10" t="str">
        <f>IF(COUNTRY_INFO!B267=0," ",COUNTRY_INFO!B267)</f>
        <v>HarareHarare</v>
      </c>
      <c r="C267" s="87" t="str">
        <f>IF(COUNTRY_INFO!C267=0," ",COUNTRY_INFO!C267)</f>
        <v>Shenkor</v>
      </c>
      <c r="D267" s="67">
        <f>COUNTRY_INFO!L267</f>
        <v>0</v>
      </c>
      <c r="E267" s="61"/>
      <c r="F267" s="61"/>
      <c r="G267" s="11">
        <f>MAX('MDA1'!M267,'MDA2'!M267)</f>
        <v>0</v>
      </c>
      <c r="H267" s="11">
        <f>IF(AND(COUNTRY_INFO!H267&gt;0,COUNTRY_INFO!H267&lt;4),IF(D267&gt;MAX('MDA1'!M267,'MDA2'!M267),MAX('MDA1'!M267,'MDA2'!M267),D267),0)</f>
        <v>0</v>
      </c>
      <c r="I267" s="73">
        <f>IF(AND(COUNTRY_INFO!H267&gt;0,COUNTRY_INFO!H267&lt;4), IF(G267/D267*100&lt;&gt;0, IF(G267/D267*100&gt;100,100,G267/D267*100), "-"),0)</f>
        <v>0</v>
      </c>
      <c r="J267" s="67" t="str">
        <f>COUNTRY_INFO!M267</f>
        <v>Unknown</v>
      </c>
      <c r="K267" s="61"/>
      <c r="L267" s="61"/>
      <c r="M267" s="11">
        <f>MAX('MDA1'!M267,MAX('MDA3'!I267,'MDA3'!L267)+MAX('MDA3'!J267,'MDA3'!M267))</f>
        <v>0</v>
      </c>
      <c r="N267" s="11">
        <f>IF(AND(COUNTRY_INFO!I267&gt;0,COUNTRY_INFO!I267&lt;4),IF(J267&gt;MAX('MDA1'!M267,MAX('MDA3'!I267,'MDA3'!L267)+MAX('MDA3'!J267,'MDA3'!M267)),MAX('MDA1'!M267,MAX('MDA3'!I267,'MDA3'!L267)+MAX('MDA3'!J267,'MDA3'!M267)),J267),0)</f>
        <v>0</v>
      </c>
      <c r="O267" s="73">
        <f>IF(AND(COUNTRY_INFO!I267&gt;0,COUNTRY_INFO!I267&lt;4), IF(M267/J267*100&lt;&gt;0, IF(M267/J267*100&gt;100,100,M267/J267*100), "-"),0)</f>
        <v>0</v>
      </c>
      <c r="P267" s="67">
        <f>COUNTRY_INFO!N267</f>
        <v>0</v>
      </c>
      <c r="Q267" s="61"/>
      <c r="R267" s="61"/>
      <c r="S267" s="11">
        <f>SUM(MAX('MDA2'!J267, 'T1'!L267, MAX(T3_R1!K267, T3_R2!K267)), MAX('MDA1'!K267, 'MDA2'!K267, 'T1'!M267, MAX(T3_R1!L267, T3_R2!L267)), MAX('MDA1'!L267, 'MDA2'!L267, 'T1'!N267, MAX(T3_R1!M267, T3_R2!M267)))</f>
        <v>0</v>
      </c>
      <c r="T267" s="11">
        <f>IF(AND(COUNTRY_INFO!J267&gt;1,COUNTRY_INFO!J267&lt;4),IF(COUNTRY_INFO!E267&gt;MAX('MDA2'!J267,'T1'!L267,MAX(T3_R1!K267,T3_R2!K267)),MAX('MDA2'!J267,'T1'!L267,MAX(T3_R1!K267,T3_R2!K267)),COUNTRY_INFO!E267),0)</f>
        <v>0</v>
      </c>
      <c r="U267" s="217">
        <f>IF(AND(COUNTRY_INFO!J267&gt;1,COUNTRY_INFO!J267&lt;4), IF(T267/COUNTRY_INFO!E267*100&lt;&gt;0, IF(T267/COUNTRY_INFO!E267*100&gt;100,100,T267/COUNTRY_INFO!E267*100), "-"),0)</f>
        <v>0</v>
      </c>
      <c r="V267" s="11">
        <f>IF(AND(COUNTRY_INFO!J267&gt;1,COUNTRY_INFO!J267&lt;4),IF(COUNTRY_INFO!F267&gt;MAX('MDA1'!K267,'MDA2'!K267,'T1'!M267,MAX(T3_R1!L267,T3_R2!L267)),MAX('MDA1'!K267,'MDA2'!K267,'T1'!M267,MAX(T3_R1!L267,T3_R2!L267)),COUNTRY_INFO!F267),0)</f>
        <v>0</v>
      </c>
      <c r="W267" s="217">
        <f>IF(AND(COUNTRY_INFO!J267&gt;1,COUNTRY_INFO!J267&lt;4), IF(V267/COUNTRY_INFO!F267*100&lt;&gt;0, IF(V267/COUNTRY_INFO!F267*100&gt;100,100,V267/COUNTRY_INFO!F267*100), "-"),0)</f>
        <v>0</v>
      </c>
      <c r="X267" s="11">
        <f t="shared" si="33"/>
        <v>0</v>
      </c>
      <c r="Y267" s="73">
        <f>IF(AND(COUNTRY_INFO!J267&gt;1,COUNTRY_INFO!J267&lt;4), IF(S267/P267*100&lt;&gt;0, IF(X267/P267*100&gt;100,100,X267/P267*100), "-"),0)</f>
        <v>0</v>
      </c>
      <c r="Z267" s="67">
        <f>COUNTRY_INFO!O267</f>
        <v>0</v>
      </c>
      <c r="AA267" s="61"/>
      <c r="AB267" s="61"/>
      <c r="AC267" s="11">
        <f>MAX('T1'!L267,'T2'!J267)+MAX('T1'!M267,'T2'!K267)+MAX('T1'!N267,'T2'!L267)</f>
        <v>0</v>
      </c>
      <c r="AD267" s="11">
        <f>IF(COUNTRY_INFO!K267=1,IF(COUNTRY_INFO!F267*0.33&gt;MAX('T1'!M267,'T2'!K267),MAX('T1'!M267,'T2'!K267),COUNTRY_INFO!F267*0.33),IF(COUNTRY_INFO!K267=2,IF(COUNTRY_INFO!F267*0.5&gt;MAX('T1'!M267,'T2'!K267),MAX('T1'!M267,'T2'!K267),COUNTRY_INFO!F267*0.5),IF(COUNTRY_INFO!K267=3,IF(COUNTRY_INFO!F267&gt;MAX('T1'!M267,'T2'!K267),MAX('T1'!M267,'T2'!K267),COUNTRY_INFO!F267),0)))</f>
        <v>0</v>
      </c>
      <c r="AE267" s="217">
        <f>IF(AND(COUNTRY_INFO!K267&gt;0,COUNTRY_INFO!K267&lt;4),IF(Z267&gt;0,IF(COUNTRY_INFO!K267=1, AD267/(COUNTRY_INFO!F267*0.33)*100, IF(COUNTRY_INFO!K267=2, AD267/(COUNTRY_INFO!F267*0.5)*100, IF(COUNTRY_INFO!K267=3, AD267/COUNTRY_INFO!F267*100))),"-"),0)</f>
        <v>0</v>
      </c>
      <c r="AF267" s="11">
        <f>IF(COUNTRY_INFO!K267=2,IF(COUNTRY_INFO!G267*0.2&gt;MAX('T1'!N267,'T2'!L267),MAX('T1'!N267,'T2'!L267),COUNTRY_INFO!G267*0.2),IF(COUNTRY_INFO!K267=3,IF(COUNTRY_INFO!G267&gt;MAX('T1'!N267,'T2'!L267),MAX('T1'!N267,'T2'!L267),COUNTRY_INFO!G267),0))</f>
        <v>0</v>
      </c>
      <c r="AG267" s="217">
        <f>IF(AND(COUNTRY_INFO!K267&gt;0,COUNTRY_INFO!K267&lt;4),IF(Z267&gt;0,IF(COUNTRY_INFO!K267=1, 0, IF(COUNTRY_INFO!K267=2, AF267/(COUNTRY_INFO!G267*0.2)*100, IF(COUNTRY_INFO!K267=3, AF267/COUNTRY_INFO!G267*100))),"-"),0)</f>
        <v>0</v>
      </c>
      <c r="AH267" s="11">
        <f t="shared" si="34"/>
        <v>0</v>
      </c>
      <c r="AI267" s="73">
        <f>IF(AND(COUNTRY_INFO!K267&gt;0,COUNTRY_INFO!K267&lt;4), IF(AC267/Z267*100&lt;&gt;0, IF(AH267/Z267*100&gt;100,100,AH267/Z267*100), "-"),0)</f>
        <v>0</v>
      </c>
      <c r="AJ267" s="261"/>
      <c r="AK267" s="260">
        <f>IF(AND(D267&lt;&gt;0, D267&lt;&gt;"Unknown",D267&lt;&gt;"Stopped",D267&lt;&gt;"Not required"),D267/COUNTRY_INFO!D267, 0)</f>
        <v>0</v>
      </c>
      <c r="AL267" s="260">
        <f>IF(AND(J267&lt;&gt;0,J267&lt;&gt;"Unknown",J267&lt;&gt;"Stopped",J267&lt;&gt;"Not required"),J267/COUNTRY_INFO!D267, 0)</f>
        <v>0</v>
      </c>
      <c r="AM267" s="260">
        <f>IF(AND(P267&lt;&gt;0,P267&lt;&gt;"Unknown",P267&lt;&gt;"Not required"),P267/(COUNTRY_INFO!E267+COUNTRY_INFO!F267), 0)</f>
        <v>0</v>
      </c>
      <c r="AN267" s="260">
        <f>IF(AND(Z267&lt;&gt;0,Z267&lt;&gt;"Unknown",Z267&lt;&gt;"Not required"),IF(COUNTRY_INFO!K267=1,1,IF(COUNTRY_INFO!K267=2,0.5*COUNTRY_INFO!F267/(0.5*COUNTRY_INFO!F267+0.2*COUNTRY_INFO!G267),IF(COUNTRY_INFO!K267=3,COUNTRY_INFO!F267/(COUNTRY_INFO!F267+COUNTRY_INFO!G267)))),0)</f>
        <v>0</v>
      </c>
      <c r="AO267" s="260">
        <f>IF(AND(Z267&lt;&gt;0,Z267&lt;&gt;"Unknown",Z267&lt;&gt;"Not required"),IF(COUNTRY_INFO!K267=1,0,IF(COUNTRY_INFO!K267=2,0.2*COUNTRY_INFO!G267/(0.5*COUNTRY_INFO!F267+0.2*COUNTRY_INFO!G267),IF(COUNTRY_INFO!K267=3,COUNTRY_INFO!G267/(COUNTRY_INFO!F267+COUNTRY_INFO!G267)))),0)</f>
        <v>0</v>
      </c>
      <c r="AP267" s="259">
        <f>MAX(COUNTRY_INFO!D267*AK267*PROFILE!$G$7,COUNTRY_INFO!D267*AL267*PROFILE!$G$7)</f>
        <v>0</v>
      </c>
      <c r="AQ267" s="259">
        <f>MAX(COUNTRY_INFO!D267*AK267*PROFILE!$G$8,COUNTRY_INFO!D267*AL267*PROFILE!$G$8,COUNTRY_INFO!D267*AM267*PROFILE!$G$8)</f>
        <v>0</v>
      </c>
      <c r="AR267" s="259">
        <f>MAX(COUNTRY_INFO!D267*AK267*PROFILE!$G$9,COUNTRY_INFO!D267*AL267*PROFILE!$G$9,COUNTRY_INFO!D267*AM267*PROFILE!$G$9,IF(AND(DISTRICT!Z267&lt;&gt;"Unknown",Z267&lt;&gt;"Not required"),COUNTRY_INFO!O267*DISTRICT!AN267,0))</f>
        <v>0</v>
      </c>
      <c r="AS267" s="259">
        <f>MAX(COUNTRY_INFO!D267*AK267*PROFILE!$G$10,COUNTRY_INFO!D267*AL267*PROFILE!$G$10,IF(AND(DISTRICT!Z267&lt;&gt;"Unknown",Z267&lt;&gt;"Not required"),COUNTRY_INFO!O267*DISTRICT!AO267,0))</f>
        <v>0</v>
      </c>
      <c r="AT267" s="259">
        <f t="shared" si="35"/>
        <v>0</v>
      </c>
      <c r="AU267" s="258">
        <f t="shared" si="30"/>
        <v>0</v>
      </c>
      <c r="AV267" s="259">
        <f>MAX('MDA2'!J267,'T1'!L267,'T2'!J267,T3_R1!K267,T3_R2!K267)</f>
        <v>0</v>
      </c>
      <c r="AW267" s="259">
        <f>MAX('MDA1'!K267,'MDA2'!K267,'MDA3'!I267,'MDA3'!L267,'T1'!M267,'T2'!K267,T3_R1!L267,T3_R2!L267)</f>
        <v>0</v>
      </c>
      <c r="AX267" s="259">
        <f>MAX('MDA1'!L267,'MDA2'!L267,'MDA3'!J267,'MDA3'!M267,'T1'!N267,'T2'!L267,T3_R1!M267,T3_R2!M267)</f>
        <v>0</v>
      </c>
      <c r="AY267" s="259">
        <f t="shared" si="36"/>
        <v>0</v>
      </c>
      <c r="AZ267" s="259">
        <f>MAX('MDA2'!J267,T267)</f>
        <v>0</v>
      </c>
      <c r="BA267" s="259">
        <f>MAX('MDA1'!K267,'MDA2'!K267,'MDA3'!I267,'MDA3'!L267,V267,AD267)</f>
        <v>0</v>
      </c>
      <c r="BB267" s="259">
        <f>MAX('MDA1'!L267,'MDA2'!L267,'MDA3'!J267,'MDA3'!M267,AF267)</f>
        <v>0</v>
      </c>
      <c r="BC267" s="259">
        <f t="shared" si="31"/>
        <v>0</v>
      </c>
      <c r="BD267" s="260">
        <f t="shared" si="32"/>
        <v>0</v>
      </c>
    </row>
    <row r="268" spans="1:56" x14ac:dyDescent="0.2">
      <c r="A268" s="10" t="str">
        <f>IF(COUNTRY_INFO!A268=0," ",COUNTRY_INFO!A268)</f>
        <v>Ethiopia</v>
      </c>
      <c r="B268" s="10" t="str">
        <f>IF(COUNTRY_INFO!B268=0," ",COUNTRY_INFO!B268)</f>
        <v>HarareHarare</v>
      </c>
      <c r="C268" s="87" t="str">
        <f>IF(COUNTRY_INFO!C268=0," ",COUNTRY_INFO!C268)</f>
        <v>Sofi</v>
      </c>
      <c r="D268" s="67">
        <f>COUNTRY_INFO!L268</f>
        <v>0</v>
      </c>
      <c r="E268" s="61"/>
      <c r="F268" s="61"/>
      <c r="G268" s="11">
        <f>MAX('MDA1'!M268,'MDA2'!M268)</f>
        <v>0</v>
      </c>
      <c r="H268" s="11">
        <f>IF(AND(COUNTRY_INFO!H268&gt;0,COUNTRY_INFO!H268&lt;4),IF(D268&gt;MAX('MDA1'!M268,'MDA2'!M268),MAX('MDA1'!M268,'MDA2'!M268),D268),0)</f>
        <v>0</v>
      </c>
      <c r="I268" s="73">
        <f>IF(AND(COUNTRY_INFO!H268&gt;0,COUNTRY_INFO!H268&lt;4), IF(G268/D268*100&lt;&gt;0, IF(G268/D268*100&gt;100,100,G268/D268*100), "-"),0)</f>
        <v>0</v>
      </c>
      <c r="J268" s="67" t="str">
        <f>COUNTRY_INFO!M268</f>
        <v>Unknown</v>
      </c>
      <c r="K268" s="61"/>
      <c r="L268" s="61"/>
      <c r="M268" s="11">
        <f>MAX('MDA1'!M268,MAX('MDA3'!I268,'MDA3'!L268)+MAX('MDA3'!J268,'MDA3'!M268))</f>
        <v>0</v>
      </c>
      <c r="N268" s="11">
        <f>IF(AND(COUNTRY_INFO!I268&gt;0,COUNTRY_INFO!I268&lt;4),IF(J268&gt;MAX('MDA1'!M268,MAX('MDA3'!I268,'MDA3'!L268)+MAX('MDA3'!J268,'MDA3'!M268)),MAX('MDA1'!M268,MAX('MDA3'!I268,'MDA3'!L268)+MAX('MDA3'!J268,'MDA3'!M268)),J268),0)</f>
        <v>0</v>
      </c>
      <c r="O268" s="73">
        <f>IF(AND(COUNTRY_INFO!I268&gt;0,COUNTRY_INFO!I268&lt;4), IF(M268/J268*100&lt;&gt;0, IF(M268/J268*100&gt;100,100,M268/J268*100), "-"),0)</f>
        <v>0</v>
      </c>
      <c r="P268" s="67">
        <f>COUNTRY_INFO!N268</f>
        <v>0</v>
      </c>
      <c r="Q268" s="61"/>
      <c r="R268" s="61"/>
      <c r="S268" s="11">
        <f>SUM(MAX('MDA2'!J268, 'T1'!L268, MAX(T3_R1!K268, T3_R2!K268)), MAX('MDA1'!K268, 'MDA2'!K268, 'T1'!M268, MAX(T3_R1!L268, T3_R2!L268)), MAX('MDA1'!L268, 'MDA2'!L268, 'T1'!N268, MAX(T3_R1!M268, T3_R2!M268)))</f>
        <v>0</v>
      </c>
      <c r="T268" s="11">
        <f>IF(AND(COUNTRY_INFO!J268&gt;1,COUNTRY_INFO!J268&lt;4),IF(COUNTRY_INFO!E268&gt;MAX('MDA2'!J268,'T1'!L268,MAX(T3_R1!K268,T3_R2!K268)),MAX('MDA2'!J268,'T1'!L268,MAX(T3_R1!K268,T3_R2!K268)),COUNTRY_INFO!E268),0)</f>
        <v>0</v>
      </c>
      <c r="U268" s="217">
        <f>IF(AND(COUNTRY_INFO!J268&gt;1,COUNTRY_INFO!J268&lt;4), IF(T268/COUNTRY_INFO!E268*100&lt;&gt;0, IF(T268/COUNTRY_INFO!E268*100&gt;100,100,T268/COUNTRY_INFO!E268*100), "-"),0)</f>
        <v>0</v>
      </c>
      <c r="V268" s="11">
        <f>IF(AND(COUNTRY_INFO!J268&gt;1,COUNTRY_INFO!J268&lt;4),IF(COUNTRY_INFO!F268&gt;MAX('MDA1'!K268,'MDA2'!K268,'T1'!M268,MAX(T3_R1!L268,T3_R2!L268)),MAX('MDA1'!K268,'MDA2'!K268,'T1'!M268,MAX(T3_R1!L268,T3_R2!L268)),COUNTRY_INFO!F268),0)</f>
        <v>0</v>
      </c>
      <c r="W268" s="217">
        <f>IF(AND(COUNTRY_INFO!J268&gt;1,COUNTRY_INFO!J268&lt;4), IF(V268/COUNTRY_INFO!F268*100&lt;&gt;0, IF(V268/COUNTRY_INFO!F268*100&gt;100,100,V268/COUNTRY_INFO!F268*100), "-"),0)</f>
        <v>0</v>
      </c>
      <c r="X268" s="11">
        <f t="shared" si="33"/>
        <v>0</v>
      </c>
      <c r="Y268" s="73">
        <f>IF(AND(COUNTRY_INFO!J268&gt;1,COUNTRY_INFO!J268&lt;4), IF(S268/P268*100&lt;&gt;0, IF(X268/P268*100&gt;100,100,X268/P268*100), "-"),0)</f>
        <v>0</v>
      </c>
      <c r="Z268" s="67">
        <f>COUNTRY_INFO!O268</f>
        <v>10858.6</v>
      </c>
      <c r="AA268" s="61"/>
      <c r="AB268" s="61"/>
      <c r="AC268" s="11">
        <f>MAX('T1'!L268,'T2'!J268)+MAX('T1'!M268,'T2'!K268)+MAX('T1'!N268,'T2'!L268)</f>
        <v>10258</v>
      </c>
      <c r="AD268" s="11">
        <f>IF(COUNTRY_INFO!K268=1,IF(COUNTRY_INFO!F268*0.33&gt;MAX('T1'!M268,'T2'!K268),MAX('T1'!M268,'T2'!K268),COUNTRY_INFO!F268*0.33),IF(COUNTRY_INFO!K268=2,IF(COUNTRY_INFO!F268*0.5&gt;MAX('T1'!M268,'T2'!K268),MAX('T1'!M268,'T2'!K268),COUNTRY_INFO!F268*0.5),IF(COUNTRY_INFO!K268=3,IF(COUNTRY_INFO!F268&gt;MAX('T1'!M268,'T2'!K268),MAX('T1'!M268,'T2'!K268),COUNTRY_INFO!F268),0)))</f>
        <v>5431</v>
      </c>
      <c r="AE268" s="217">
        <f>IF(AND(COUNTRY_INFO!K268&gt;0,COUNTRY_INFO!K268&lt;4),IF(Z268&gt;0,IF(COUNTRY_INFO!K268=1, AD268/(COUNTRY_INFO!F268*0.33)*100, IF(COUNTRY_INFO!K268=2, AD268/(COUNTRY_INFO!F268*0.5)*100, IF(COUNTRY_INFO!K268=3, AD268/COUNTRY_INFO!F268*100))),"-"),0)</f>
        <v>100</v>
      </c>
      <c r="AF268" s="11">
        <f>IF(COUNTRY_INFO!K268=2,IF(COUNTRY_INFO!G268*0.2&gt;MAX('T1'!N268,'T2'!L268),MAX('T1'!N268,'T2'!L268),COUNTRY_INFO!G268*0.2),IF(COUNTRY_INFO!K268=3,IF(COUNTRY_INFO!G268&gt;MAX('T1'!N268,'T2'!L268),MAX('T1'!N268,'T2'!L268),COUNTRY_INFO!G268),0))</f>
        <v>0</v>
      </c>
      <c r="AG268" s="217">
        <f>IF(AND(COUNTRY_INFO!K268&gt;0,COUNTRY_INFO!K268&lt;4),IF(Z268&gt;0,IF(COUNTRY_INFO!K268=1, 0, IF(COUNTRY_INFO!K268=2, AF268/(COUNTRY_INFO!G268*0.2)*100, IF(COUNTRY_INFO!K268=3, AF268/COUNTRY_INFO!G268*100))),"-"),0)</f>
        <v>0</v>
      </c>
      <c r="AH268" s="11">
        <f t="shared" si="34"/>
        <v>5431</v>
      </c>
      <c r="AI268" s="73">
        <f>IF(AND(COUNTRY_INFO!K268&gt;0,COUNTRY_INFO!K268&lt;4), IF(AC268/Z268*100&lt;&gt;0, IF(AH268/Z268*100&gt;100,100,AH268/Z268*100), "-"),0)</f>
        <v>50.015655793564548</v>
      </c>
      <c r="AJ268" s="261"/>
      <c r="AK268" s="260">
        <f>IF(AND(D268&lt;&gt;0, D268&lt;&gt;"Unknown",D268&lt;&gt;"Stopped",D268&lt;&gt;"Not required"),D268/COUNTRY_INFO!D268, 0)</f>
        <v>0</v>
      </c>
      <c r="AL268" s="260">
        <f>IF(AND(J268&lt;&gt;0,J268&lt;&gt;"Unknown",J268&lt;&gt;"Stopped",J268&lt;&gt;"Not required"),J268/COUNTRY_INFO!D268, 0)</f>
        <v>0</v>
      </c>
      <c r="AM268" s="260">
        <f>IF(AND(P268&lt;&gt;0,P268&lt;&gt;"Unknown",P268&lt;&gt;"Not required"),P268/(COUNTRY_INFO!E268+COUNTRY_INFO!F268), 0)</f>
        <v>0</v>
      </c>
      <c r="AN268" s="260">
        <f>IF(AND(Z268&lt;&gt;0,Z268&lt;&gt;"Unknown",Z268&lt;&gt;"Not required"),IF(COUNTRY_INFO!K268=1,1,IF(COUNTRY_INFO!K268=2,0.5*COUNTRY_INFO!F268/(0.5*COUNTRY_INFO!F268+0.2*COUNTRY_INFO!G268),IF(COUNTRY_INFO!K268=3,COUNTRY_INFO!F268/(COUNTRY_INFO!F268+COUNTRY_INFO!G268)))),0)</f>
        <v>0.50015655793564551</v>
      </c>
      <c r="AO268" s="260">
        <f>IF(AND(Z268&lt;&gt;0,Z268&lt;&gt;"Unknown",Z268&lt;&gt;"Not required"),IF(COUNTRY_INFO!K268=1,0,IF(COUNTRY_INFO!K268=2,0.2*COUNTRY_INFO!G268/(0.5*COUNTRY_INFO!F268+0.2*COUNTRY_INFO!G268),IF(COUNTRY_INFO!K268=3,COUNTRY_INFO!G268/(COUNTRY_INFO!F268+COUNTRY_INFO!G268)))),0)</f>
        <v>0.49984344206435455</v>
      </c>
      <c r="AP268" s="259">
        <f>MAX(COUNTRY_INFO!D268*AK268*PROFILE!$G$7,COUNTRY_INFO!D268*AL268*PROFILE!$G$7)</f>
        <v>0</v>
      </c>
      <c r="AQ268" s="259">
        <f>MAX(COUNTRY_INFO!D268*AK268*PROFILE!$G$8,COUNTRY_INFO!D268*AL268*PROFILE!$G$8,COUNTRY_INFO!D268*AM268*PROFILE!$G$8)</f>
        <v>0</v>
      </c>
      <c r="AR268" s="259">
        <f>MAX(COUNTRY_INFO!D268*AK268*PROFILE!$G$9,COUNTRY_INFO!D268*AL268*PROFILE!$G$9,COUNTRY_INFO!D268*AM268*PROFILE!$G$9,IF(AND(DISTRICT!Z268&lt;&gt;"Unknown",Z268&lt;&gt;"Not required"),COUNTRY_INFO!O268*DISTRICT!AN268,0))</f>
        <v>5431.0000000000009</v>
      </c>
      <c r="AS268" s="259">
        <f>MAX(COUNTRY_INFO!D268*AK268*PROFILE!$G$10,COUNTRY_INFO!D268*AL268*PROFILE!$G$10,IF(AND(DISTRICT!Z268&lt;&gt;"Unknown",Z268&lt;&gt;"Not required"),COUNTRY_INFO!O268*DISTRICT!AO268,0))</f>
        <v>5427.6</v>
      </c>
      <c r="AT268" s="259">
        <f t="shared" si="35"/>
        <v>10858.600000000002</v>
      </c>
      <c r="AU268" s="258" t="str">
        <f t="shared" si="30"/>
        <v>Y</v>
      </c>
      <c r="AV268" s="259">
        <f>MAX('MDA2'!J268,'T1'!L268,'T2'!J268,T3_R1!K268,T3_R2!K268)</f>
        <v>0</v>
      </c>
      <c r="AW268" s="259">
        <f>MAX('MDA1'!K268,'MDA2'!K268,'MDA3'!I268,'MDA3'!L268,'T1'!M268,'T2'!K268,T3_R1!L268,T3_R2!L268)</f>
        <v>10258</v>
      </c>
      <c r="AX268" s="259">
        <f>MAX('MDA1'!L268,'MDA2'!L268,'MDA3'!J268,'MDA3'!M268,'T1'!N268,'T2'!L268,T3_R1!M268,T3_R2!M268)</f>
        <v>0</v>
      </c>
      <c r="AY268" s="259">
        <f t="shared" si="36"/>
        <v>10258</v>
      </c>
      <c r="AZ268" s="259">
        <f>MAX('MDA2'!J268,T268)</f>
        <v>0</v>
      </c>
      <c r="BA268" s="259">
        <f>MAX('MDA1'!K268,'MDA2'!K268,'MDA3'!I268,'MDA3'!L268,V268,AD268)</f>
        <v>5431</v>
      </c>
      <c r="BB268" s="259">
        <f>MAX('MDA1'!L268,'MDA2'!L268,'MDA3'!J268,'MDA3'!M268,AF268)</f>
        <v>0</v>
      </c>
      <c r="BC268" s="259">
        <f t="shared" si="31"/>
        <v>5431</v>
      </c>
      <c r="BD268" s="260">
        <f t="shared" si="32"/>
        <v>50.015655793564541</v>
      </c>
    </row>
    <row r="269" spans="1:56" x14ac:dyDescent="0.2">
      <c r="A269" s="10" t="str">
        <f>IF(COUNTRY_INFO!A269=0," ",COUNTRY_INFO!A269)</f>
        <v>Ethiopia</v>
      </c>
      <c r="B269" s="10" t="str">
        <f>IF(COUNTRY_INFO!B269=0," ",COUNTRY_INFO!B269)</f>
        <v>Oromia Arsi</v>
      </c>
      <c r="C269" s="87" t="str">
        <f>IF(COUNTRY_INFO!C269=0," ",COUNTRY_INFO!C269)</f>
        <v>Amigna</v>
      </c>
      <c r="D269" s="67">
        <f>COUNTRY_INFO!L269</f>
        <v>0</v>
      </c>
      <c r="E269" s="61"/>
      <c r="F269" s="61"/>
      <c r="G269" s="11">
        <f>MAX('MDA1'!M269,'MDA2'!M269)</f>
        <v>0</v>
      </c>
      <c r="H269" s="11">
        <f>IF(AND(COUNTRY_INFO!H269&gt;0,COUNTRY_INFO!H269&lt;4),IF(D269&gt;MAX('MDA1'!M269,'MDA2'!M269),MAX('MDA1'!M269,'MDA2'!M269),D269),0)</f>
        <v>0</v>
      </c>
      <c r="I269" s="73">
        <f>IF(AND(COUNTRY_INFO!H269&gt;0,COUNTRY_INFO!H269&lt;4), IF(G269/D269*100&lt;&gt;0, IF(G269/D269*100&gt;100,100,G269/D269*100), "-"),0)</f>
        <v>0</v>
      </c>
      <c r="J269" s="67">
        <f>COUNTRY_INFO!M269</f>
        <v>0</v>
      </c>
      <c r="K269" s="61"/>
      <c r="L269" s="61"/>
      <c r="M269" s="11">
        <f>MAX('MDA1'!M269,MAX('MDA3'!I269,'MDA3'!L269)+MAX('MDA3'!J269,'MDA3'!M269))</f>
        <v>0</v>
      </c>
      <c r="N269" s="11">
        <f>IF(AND(COUNTRY_INFO!I269&gt;0,COUNTRY_INFO!I269&lt;4),IF(J269&gt;MAX('MDA1'!M269,MAX('MDA3'!I269,'MDA3'!L269)+MAX('MDA3'!J269,'MDA3'!M269)),MAX('MDA1'!M269,MAX('MDA3'!I269,'MDA3'!L269)+MAX('MDA3'!J269,'MDA3'!M269)),J269),0)</f>
        <v>0</v>
      </c>
      <c r="O269" s="73">
        <f>IF(AND(COUNTRY_INFO!I269&gt;0,COUNTRY_INFO!I269&lt;4), IF(M269/J269*100&lt;&gt;0, IF(M269/J269*100&gt;100,100,M269/J269*100), "-"),0)</f>
        <v>0</v>
      </c>
      <c r="P269" s="67">
        <f>COUNTRY_INFO!N269</f>
        <v>0</v>
      </c>
      <c r="Q269" s="61"/>
      <c r="R269" s="61"/>
      <c r="S269" s="11">
        <f>SUM(MAX('MDA2'!J269, 'T1'!L269, MAX(T3_R1!K269, T3_R2!K269)), MAX('MDA1'!K269, 'MDA2'!K269, 'T1'!M269, MAX(T3_R1!L269, T3_R2!L269)), MAX('MDA1'!L269, 'MDA2'!L269, 'T1'!N269, MAX(T3_R1!M269, T3_R2!M269)))</f>
        <v>0</v>
      </c>
      <c r="T269" s="11">
        <f>IF(AND(COUNTRY_INFO!J269&gt;1,COUNTRY_INFO!J269&lt;4),IF(COUNTRY_INFO!E269&gt;MAX('MDA2'!J269,'T1'!L269,MAX(T3_R1!K269,T3_R2!K269)),MAX('MDA2'!J269,'T1'!L269,MAX(T3_R1!K269,T3_R2!K269)),COUNTRY_INFO!E269),0)</f>
        <v>0</v>
      </c>
      <c r="U269" s="217">
        <f>IF(AND(COUNTRY_INFO!J269&gt;1,COUNTRY_INFO!J269&lt;4), IF(T269/COUNTRY_INFO!E269*100&lt;&gt;0, IF(T269/COUNTRY_INFO!E269*100&gt;100,100,T269/COUNTRY_INFO!E269*100), "-"),0)</f>
        <v>0</v>
      </c>
      <c r="V269" s="11">
        <f>IF(AND(COUNTRY_INFO!J269&gt;1,COUNTRY_INFO!J269&lt;4),IF(COUNTRY_INFO!F269&gt;MAX('MDA1'!K269,'MDA2'!K269,'T1'!M269,MAX(T3_R1!L269,T3_R2!L269)),MAX('MDA1'!K269,'MDA2'!K269,'T1'!M269,MAX(T3_R1!L269,T3_R2!L269)),COUNTRY_INFO!F269),0)</f>
        <v>0</v>
      </c>
      <c r="W269" s="217">
        <f>IF(AND(COUNTRY_INFO!J269&gt;1,COUNTRY_INFO!J269&lt;4), IF(V269/COUNTRY_INFO!F269*100&lt;&gt;0, IF(V269/COUNTRY_INFO!F269*100&gt;100,100,V269/COUNTRY_INFO!F269*100), "-"),0)</f>
        <v>0</v>
      </c>
      <c r="X269" s="11">
        <f t="shared" si="33"/>
        <v>0</v>
      </c>
      <c r="Y269" s="73">
        <f>IF(AND(COUNTRY_INFO!J269&gt;1,COUNTRY_INFO!J269&lt;4), IF(S269/P269*100&lt;&gt;0, IF(X269/P269*100&gt;100,100,X269/P269*100), "-"),0)</f>
        <v>0</v>
      </c>
      <c r="Z269" s="67">
        <f>COUNTRY_INFO!O269</f>
        <v>9867</v>
      </c>
      <c r="AA269" s="61"/>
      <c r="AB269" s="61"/>
      <c r="AC269" s="11">
        <f>MAX('T1'!L269,'T2'!J269)+MAX('T1'!M269,'T2'!K269)+MAX('T1'!N269,'T2'!L269)</f>
        <v>0</v>
      </c>
      <c r="AD269" s="11">
        <f>IF(COUNTRY_INFO!K269=1,IF(COUNTRY_INFO!F269*0.33&gt;MAX('T1'!M269,'T2'!K269),MAX('T1'!M269,'T2'!K269),COUNTRY_INFO!F269*0.33),IF(COUNTRY_INFO!K269=2,IF(COUNTRY_INFO!F269*0.5&gt;MAX('T1'!M269,'T2'!K269),MAX('T1'!M269,'T2'!K269),COUNTRY_INFO!F269*0.5),IF(COUNTRY_INFO!K269=3,IF(COUNTRY_INFO!F269&gt;MAX('T1'!M269,'T2'!K269),MAX('T1'!M269,'T2'!K269),COUNTRY_INFO!F269),0)))</f>
        <v>0</v>
      </c>
      <c r="AE269" s="217">
        <f>IF(AND(COUNTRY_INFO!K269&gt;0,COUNTRY_INFO!K269&lt;4),IF(Z269&gt;0,IF(COUNTRY_INFO!K269=1, AD269/(COUNTRY_INFO!F269*0.33)*100, IF(COUNTRY_INFO!K269=2, AD269/(COUNTRY_INFO!F269*0.5)*100, IF(COUNTRY_INFO!K269=3, AD269/COUNTRY_INFO!F269*100))),"-"),0)</f>
        <v>0</v>
      </c>
      <c r="AF269" s="11">
        <f>IF(COUNTRY_INFO!K269=2,IF(COUNTRY_INFO!G269*0.2&gt;MAX('T1'!N269,'T2'!L269),MAX('T1'!N269,'T2'!L269),COUNTRY_INFO!G269*0.2),IF(COUNTRY_INFO!K269=3,IF(COUNTRY_INFO!G269&gt;MAX('T1'!N269,'T2'!L269),MAX('T1'!N269,'T2'!L269),COUNTRY_INFO!G269),0))</f>
        <v>0</v>
      </c>
      <c r="AG269" s="217">
        <f>IF(AND(COUNTRY_INFO!K269&gt;0,COUNTRY_INFO!K269&lt;4),IF(Z269&gt;0,IF(COUNTRY_INFO!K269=1, 0, IF(COUNTRY_INFO!K269=2, AF269/(COUNTRY_INFO!G269*0.2)*100, IF(COUNTRY_INFO!K269=3, AF269/COUNTRY_INFO!G269*100))),"-"),0)</f>
        <v>0</v>
      </c>
      <c r="AH269" s="11">
        <f t="shared" si="34"/>
        <v>0</v>
      </c>
      <c r="AI269" s="73" t="str">
        <f>IF(AND(COUNTRY_INFO!K269&gt;0,COUNTRY_INFO!K269&lt;4), IF(AC269/Z269*100&lt;&gt;0, IF(AH269/Z269*100&gt;100,100,AH269/Z269*100), "-"),0)</f>
        <v>-</v>
      </c>
      <c r="AJ269" s="261"/>
      <c r="AK269" s="260">
        <f>IF(AND(D269&lt;&gt;0, D269&lt;&gt;"Unknown",D269&lt;&gt;"Stopped",D269&lt;&gt;"Not required"),D269/COUNTRY_INFO!D269, 0)</f>
        <v>0</v>
      </c>
      <c r="AL269" s="260">
        <f>IF(AND(J269&lt;&gt;0,J269&lt;&gt;"Unknown",J269&lt;&gt;"Stopped",J269&lt;&gt;"Not required"),J269/COUNTRY_INFO!D269, 0)</f>
        <v>0</v>
      </c>
      <c r="AM269" s="260">
        <f>IF(AND(P269&lt;&gt;0,P269&lt;&gt;"Unknown",P269&lt;&gt;"Not required"),P269/(COUNTRY_INFO!E269+COUNTRY_INFO!F269), 0)</f>
        <v>0</v>
      </c>
      <c r="AN269" s="260">
        <f>IF(AND(Z269&lt;&gt;0,Z269&lt;&gt;"Unknown",Z269&lt;&gt;"Not required"),IF(COUNTRY_INFO!K269=1,1,IF(COUNTRY_INFO!K269=2,0.5*COUNTRY_INFO!F269/(0.5*COUNTRY_INFO!F269+0.2*COUNTRY_INFO!G269),IF(COUNTRY_INFO!K269=3,COUNTRY_INFO!F269/(COUNTRY_INFO!F269+COUNTRY_INFO!G269)))),0)</f>
        <v>1</v>
      </c>
      <c r="AO269" s="260">
        <f>IF(AND(Z269&lt;&gt;0,Z269&lt;&gt;"Unknown",Z269&lt;&gt;"Not required"),IF(COUNTRY_INFO!K269=1,0,IF(COUNTRY_INFO!K269=2,0.2*COUNTRY_INFO!G269/(0.5*COUNTRY_INFO!F269+0.2*COUNTRY_INFO!G269),IF(COUNTRY_INFO!K269=3,COUNTRY_INFO!G269/(COUNTRY_INFO!F269+COUNTRY_INFO!G269)))),0)</f>
        <v>0</v>
      </c>
      <c r="AP269" s="259">
        <f>MAX(COUNTRY_INFO!D269*AK269*PROFILE!$G$7,COUNTRY_INFO!D269*AL269*PROFILE!$G$7)</f>
        <v>0</v>
      </c>
      <c r="AQ269" s="259">
        <f>MAX(COUNTRY_INFO!D269*AK269*PROFILE!$G$8,COUNTRY_INFO!D269*AL269*PROFILE!$G$8,COUNTRY_INFO!D269*AM269*PROFILE!$G$8)</f>
        <v>0</v>
      </c>
      <c r="AR269" s="259">
        <f>MAX(COUNTRY_INFO!D269*AK269*PROFILE!$G$9,COUNTRY_INFO!D269*AL269*PROFILE!$G$9,COUNTRY_INFO!D269*AM269*PROFILE!$G$9,IF(AND(DISTRICT!Z269&lt;&gt;"Unknown",Z269&lt;&gt;"Not required"),COUNTRY_INFO!O269*DISTRICT!AN269,0))</f>
        <v>9867</v>
      </c>
      <c r="AS269" s="259">
        <f>MAX(COUNTRY_INFO!D269*AK269*PROFILE!$G$10,COUNTRY_INFO!D269*AL269*PROFILE!$G$10,IF(AND(DISTRICT!Z269&lt;&gt;"Unknown",Z269&lt;&gt;"Not required"),COUNTRY_INFO!O269*DISTRICT!AO269,0))</f>
        <v>0</v>
      </c>
      <c r="AT269" s="259">
        <f t="shared" si="35"/>
        <v>9867</v>
      </c>
      <c r="AU269" s="258">
        <f t="shared" si="30"/>
        <v>0</v>
      </c>
      <c r="AV269" s="259">
        <f>MAX('MDA2'!J269,'T1'!L269,'T2'!J269,T3_R1!K269,T3_R2!K269)</f>
        <v>0</v>
      </c>
      <c r="AW269" s="259">
        <f>MAX('MDA1'!K269,'MDA2'!K269,'MDA3'!I269,'MDA3'!L269,'T1'!M269,'T2'!K269,T3_R1!L269,T3_R2!L269)</f>
        <v>0</v>
      </c>
      <c r="AX269" s="259">
        <f>MAX('MDA1'!L269,'MDA2'!L269,'MDA3'!J269,'MDA3'!M269,'T1'!N269,'T2'!L269,T3_R1!M269,T3_R2!M269)</f>
        <v>0</v>
      </c>
      <c r="AY269" s="259">
        <f t="shared" si="36"/>
        <v>0</v>
      </c>
      <c r="AZ269" s="259">
        <f>MAX('MDA2'!J269,T269)</f>
        <v>0</v>
      </c>
      <c r="BA269" s="259">
        <f>MAX('MDA1'!K269,'MDA2'!K269,'MDA3'!I269,'MDA3'!L269,V269,AD269)</f>
        <v>0</v>
      </c>
      <c r="BB269" s="259">
        <f>MAX('MDA1'!L269,'MDA2'!L269,'MDA3'!J269,'MDA3'!M269,AF269)</f>
        <v>0</v>
      </c>
      <c r="BC269" s="259">
        <f t="shared" si="31"/>
        <v>0</v>
      </c>
      <c r="BD269" s="260">
        <f t="shared" si="32"/>
        <v>0</v>
      </c>
    </row>
    <row r="270" spans="1:56" x14ac:dyDescent="0.2">
      <c r="A270" s="10" t="str">
        <f>IF(COUNTRY_INFO!A270=0," ",COUNTRY_INFO!A270)</f>
        <v>Ethiopia</v>
      </c>
      <c r="B270" s="10" t="str">
        <f>IF(COUNTRY_INFO!B270=0," ",COUNTRY_INFO!B270)</f>
        <v>Oromia Arsi</v>
      </c>
      <c r="C270" s="87" t="str">
        <f>IF(COUNTRY_INFO!C270=0," ",COUNTRY_INFO!C270)</f>
        <v>Aseko</v>
      </c>
      <c r="D270" s="67">
        <f>COUNTRY_INFO!L270</f>
        <v>0</v>
      </c>
      <c r="E270" s="61"/>
      <c r="F270" s="61"/>
      <c r="G270" s="11">
        <f>MAX('MDA1'!M270,'MDA2'!M270)</f>
        <v>0</v>
      </c>
      <c r="H270" s="11">
        <f>IF(AND(COUNTRY_INFO!H270&gt;0,COUNTRY_INFO!H270&lt;4),IF(D270&gt;MAX('MDA1'!M270,'MDA2'!M270),MAX('MDA1'!M270,'MDA2'!M270),D270),0)</f>
        <v>0</v>
      </c>
      <c r="I270" s="73">
        <f>IF(AND(COUNTRY_INFO!H270&gt;0,COUNTRY_INFO!H270&lt;4), IF(G270/D270*100&lt;&gt;0, IF(G270/D270*100&gt;100,100,G270/D270*100), "-"),0)</f>
        <v>0</v>
      </c>
      <c r="J270" s="67">
        <f>COUNTRY_INFO!M270</f>
        <v>0</v>
      </c>
      <c r="K270" s="61"/>
      <c r="L270" s="61"/>
      <c r="M270" s="11">
        <f>MAX('MDA1'!M270,MAX('MDA3'!I270,'MDA3'!L270)+MAX('MDA3'!J270,'MDA3'!M270))</f>
        <v>0</v>
      </c>
      <c r="N270" s="11">
        <f>IF(AND(COUNTRY_INFO!I270&gt;0,COUNTRY_INFO!I270&lt;4),IF(J270&gt;MAX('MDA1'!M270,MAX('MDA3'!I270,'MDA3'!L270)+MAX('MDA3'!J270,'MDA3'!M270)),MAX('MDA1'!M270,MAX('MDA3'!I270,'MDA3'!L270)+MAX('MDA3'!J270,'MDA3'!M270)),J270),0)</f>
        <v>0</v>
      </c>
      <c r="O270" s="73">
        <f>IF(AND(COUNTRY_INFO!I270&gt;0,COUNTRY_INFO!I270&lt;4), IF(M270/J270*100&lt;&gt;0, IF(M270/J270*100&gt;100,100,M270/J270*100), "-"),0)</f>
        <v>0</v>
      </c>
      <c r="P270" s="67">
        <f>COUNTRY_INFO!N270</f>
        <v>0</v>
      </c>
      <c r="Q270" s="61"/>
      <c r="R270" s="61"/>
      <c r="S270" s="11">
        <f>SUM(MAX('MDA2'!J270, 'T1'!L270, MAX(T3_R1!K270, T3_R2!K270)), MAX('MDA1'!K270, 'MDA2'!K270, 'T1'!M270, MAX(T3_R1!L270, T3_R2!L270)), MAX('MDA1'!L270, 'MDA2'!L270, 'T1'!N270, MAX(T3_R1!M270, T3_R2!M270)))</f>
        <v>0</v>
      </c>
      <c r="T270" s="11">
        <f>IF(AND(COUNTRY_INFO!J270&gt;1,COUNTRY_INFO!J270&lt;4),IF(COUNTRY_INFO!E270&gt;MAX('MDA2'!J270,'T1'!L270,MAX(T3_R1!K270,T3_R2!K270)),MAX('MDA2'!J270,'T1'!L270,MAX(T3_R1!K270,T3_R2!K270)),COUNTRY_INFO!E270),0)</f>
        <v>0</v>
      </c>
      <c r="U270" s="217">
        <f>IF(AND(COUNTRY_INFO!J270&gt;1,COUNTRY_INFO!J270&lt;4), IF(T270/COUNTRY_INFO!E270*100&lt;&gt;0, IF(T270/COUNTRY_INFO!E270*100&gt;100,100,T270/COUNTRY_INFO!E270*100), "-"),0)</f>
        <v>0</v>
      </c>
      <c r="V270" s="11">
        <f>IF(AND(COUNTRY_INFO!J270&gt;1,COUNTRY_INFO!J270&lt;4),IF(COUNTRY_INFO!F270&gt;MAX('MDA1'!K270,'MDA2'!K270,'T1'!M270,MAX(T3_R1!L270,T3_R2!L270)),MAX('MDA1'!K270,'MDA2'!K270,'T1'!M270,MAX(T3_R1!L270,T3_R2!L270)),COUNTRY_INFO!F270),0)</f>
        <v>0</v>
      </c>
      <c r="W270" s="217">
        <f>IF(AND(COUNTRY_INFO!J270&gt;1,COUNTRY_INFO!J270&lt;4), IF(V270/COUNTRY_INFO!F270*100&lt;&gt;0, IF(V270/COUNTRY_INFO!F270*100&gt;100,100,V270/COUNTRY_INFO!F270*100), "-"),0)</f>
        <v>0</v>
      </c>
      <c r="X270" s="11">
        <f t="shared" si="33"/>
        <v>0</v>
      </c>
      <c r="Y270" s="73">
        <f>IF(AND(COUNTRY_INFO!J270&gt;1,COUNTRY_INFO!J270&lt;4), IF(S270/P270*100&lt;&gt;0, IF(X270/P270*100&gt;100,100,X270/P270*100), "-"),0)</f>
        <v>0</v>
      </c>
      <c r="Z270" s="67">
        <f>COUNTRY_INFO!O270</f>
        <v>0</v>
      </c>
      <c r="AA270" s="61"/>
      <c r="AB270" s="61"/>
      <c r="AC270" s="11">
        <f>MAX('T1'!L270,'T2'!J270)+MAX('T1'!M270,'T2'!K270)+MAX('T1'!N270,'T2'!L270)</f>
        <v>0</v>
      </c>
      <c r="AD270" s="11">
        <f>IF(COUNTRY_INFO!K270=1,IF(COUNTRY_INFO!F270*0.33&gt;MAX('T1'!M270,'T2'!K270),MAX('T1'!M270,'T2'!K270),COUNTRY_INFO!F270*0.33),IF(COUNTRY_INFO!K270=2,IF(COUNTRY_INFO!F270*0.5&gt;MAX('T1'!M270,'T2'!K270),MAX('T1'!M270,'T2'!K270),COUNTRY_INFO!F270*0.5),IF(COUNTRY_INFO!K270=3,IF(COUNTRY_INFO!F270&gt;MAX('T1'!M270,'T2'!K270),MAX('T1'!M270,'T2'!K270),COUNTRY_INFO!F270),0)))</f>
        <v>0</v>
      </c>
      <c r="AE270" s="217">
        <f>IF(AND(COUNTRY_INFO!K270&gt;0,COUNTRY_INFO!K270&lt;4),IF(Z270&gt;0,IF(COUNTRY_INFO!K270=1, AD270/(COUNTRY_INFO!F270*0.33)*100, IF(COUNTRY_INFO!K270=2, AD270/(COUNTRY_INFO!F270*0.5)*100, IF(COUNTRY_INFO!K270=3, AD270/COUNTRY_INFO!F270*100))),"-"),0)</f>
        <v>0</v>
      </c>
      <c r="AF270" s="11">
        <f>IF(COUNTRY_INFO!K270=2,IF(COUNTRY_INFO!G270*0.2&gt;MAX('T1'!N270,'T2'!L270),MAX('T1'!N270,'T2'!L270),COUNTRY_INFO!G270*0.2),IF(COUNTRY_INFO!K270=3,IF(COUNTRY_INFO!G270&gt;MAX('T1'!N270,'T2'!L270),MAX('T1'!N270,'T2'!L270),COUNTRY_INFO!G270),0))</f>
        <v>0</v>
      </c>
      <c r="AG270" s="217">
        <f>IF(AND(COUNTRY_INFO!K270&gt;0,COUNTRY_INFO!K270&lt;4),IF(Z270&gt;0,IF(COUNTRY_INFO!K270=1, 0, IF(COUNTRY_INFO!K270=2, AF270/(COUNTRY_INFO!G270*0.2)*100, IF(COUNTRY_INFO!K270=3, AF270/COUNTRY_INFO!G270*100))),"-"),0)</f>
        <v>0</v>
      </c>
      <c r="AH270" s="11">
        <f t="shared" si="34"/>
        <v>0</v>
      </c>
      <c r="AI270" s="73">
        <f>IF(AND(COUNTRY_INFO!K270&gt;0,COUNTRY_INFO!K270&lt;4), IF(AC270/Z270*100&lt;&gt;0, IF(AH270/Z270*100&gt;100,100,AH270/Z270*100), "-"),0)</f>
        <v>0</v>
      </c>
      <c r="AJ270" s="261"/>
      <c r="AK270" s="260">
        <f>IF(AND(D270&lt;&gt;0, D270&lt;&gt;"Unknown",D270&lt;&gt;"Stopped",D270&lt;&gt;"Not required"),D270/COUNTRY_INFO!D270, 0)</f>
        <v>0</v>
      </c>
      <c r="AL270" s="260">
        <f>IF(AND(J270&lt;&gt;0,J270&lt;&gt;"Unknown",J270&lt;&gt;"Stopped",J270&lt;&gt;"Not required"),J270/COUNTRY_INFO!D270, 0)</f>
        <v>0</v>
      </c>
      <c r="AM270" s="260">
        <f>IF(AND(P270&lt;&gt;0,P270&lt;&gt;"Unknown",P270&lt;&gt;"Not required"),P270/(COUNTRY_INFO!E270+COUNTRY_INFO!F270), 0)</f>
        <v>0</v>
      </c>
      <c r="AN270" s="260">
        <f>IF(AND(Z270&lt;&gt;0,Z270&lt;&gt;"Unknown",Z270&lt;&gt;"Not required"),IF(COUNTRY_INFO!K270=1,1,IF(COUNTRY_INFO!K270=2,0.5*COUNTRY_INFO!F270/(0.5*COUNTRY_INFO!F270+0.2*COUNTRY_INFO!G270),IF(COUNTRY_INFO!K270=3,COUNTRY_INFO!F270/(COUNTRY_INFO!F270+COUNTRY_INFO!G270)))),0)</f>
        <v>0</v>
      </c>
      <c r="AO270" s="260">
        <f>IF(AND(Z270&lt;&gt;0,Z270&lt;&gt;"Unknown",Z270&lt;&gt;"Not required"),IF(COUNTRY_INFO!K270=1,0,IF(COUNTRY_INFO!K270=2,0.2*COUNTRY_INFO!G270/(0.5*COUNTRY_INFO!F270+0.2*COUNTRY_INFO!G270),IF(COUNTRY_INFO!K270=3,COUNTRY_INFO!G270/(COUNTRY_INFO!F270+COUNTRY_INFO!G270)))),0)</f>
        <v>0</v>
      </c>
      <c r="AP270" s="259">
        <f>MAX(COUNTRY_INFO!D270*AK270*PROFILE!$G$7,COUNTRY_INFO!D270*AL270*PROFILE!$G$7)</f>
        <v>0</v>
      </c>
      <c r="AQ270" s="259">
        <f>MAX(COUNTRY_INFO!D270*AK270*PROFILE!$G$8,COUNTRY_INFO!D270*AL270*PROFILE!$G$8,COUNTRY_INFO!D270*AM270*PROFILE!$G$8)</f>
        <v>0</v>
      </c>
      <c r="AR270" s="259">
        <f>MAX(COUNTRY_INFO!D270*AK270*PROFILE!$G$9,COUNTRY_INFO!D270*AL270*PROFILE!$G$9,COUNTRY_INFO!D270*AM270*PROFILE!$G$9,IF(AND(DISTRICT!Z270&lt;&gt;"Unknown",Z270&lt;&gt;"Not required"),COUNTRY_INFO!O270*DISTRICT!AN270,0))</f>
        <v>0</v>
      </c>
      <c r="AS270" s="259">
        <f>MAX(COUNTRY_INFO!D270*AK270*PROFILE!$G$10,COUNTRY_INFO!D270*AL270*PROFILE!$G$10,IF(AND(DISTRICT!Z270&lt;&gt;"Unknown",Z270&lt;&gt;"Not required"),COUNTRY_INFO!O270*DISTRICT!AO270,0))</f>
        <v>0</v>
      </c>
      <c r="AT270" s="259">
        <f t="shared" si="35"/>
        <v>0</v>
      </c>
      <c r="AU270" s="258">
        <f t="shared" si="30"/>
        <v>0</v>
      </c>
      <c r="AV270" s="259">
        <f>MAX('MDA2'!J270,'T1'!L270,'T2'!J270,T3_R1!K270,T3_R2!K270)</f>
        <v>0</v>
      </c>
      <c r="AW270" s="259">
        <f>MAX('MDA1'!K270,'MDA2'!K270,'MDA3'!I270,'MDA3'!L270,'T1'!M270,'T2'!K270,T3_R1!L270,T3_R2!L270)</f>
        <v>0</v>
      </c>
      <c r="AX270" s="259">
        <f>MAX('MDA1'!L270,'MDA2'!L270,'MDA3'!J270,'MDA3'!M270,'T1'!N270,'T2'!L270,T3_R1!M270,T3_R2!M270)</f>
        <v>0</v>
      </c>
      <c r="AY270" s="259">
        <f t="shared" si="36"/>
        <v>0</v>
      </c>
      <c r="AZ270" s="259">
        <f>MAX('MDA2'!J270,T270)</f>
        <v>0</v>
      </c>
      <c r="BA270" s="259">
        <f>MAX('MDA1'!K270,'MDA2'!K270,'MDA3'!I270,'MDA3'!L270,V270,AD270)</f>
        <v>0</v>
      </c>
      <c r="BB270" s="259">
        <f>MAX('MDA1'!L270,'MDA2'!L270,'MDA3'!J270,'MDA3'!M270,AF270)</f>
        <v>0</v>
      </c>
      <c r="BC270" s="259">
        <f t="shared" si="31"/>
        <v>0</v>
      </c>
      <c r="BD270" s="260">
        <f t="shared" si="32"/>
        <v>0</v>
      </c>
    </row>
    <row r="271" spans="1:56" x14ac:dyDescent="0.2">
      <c r="A271" s="10" t="str">
        <f>IF(COUNTRY_INFO!A271=0," ",COUNTRY_INFO!A271)</f>
        <v>Ethiopia</v>
      </c>
      <c r="B271" s="10" t="str">
        <f>IF(COUNTRY_INFO!B271=0," ",COUNTRY_INFO!B271)</f>
        <v>Oromia Arsi</v>
      </c>
      <c r="C271" s="87" t="str">
        <f>IF(COUNTRY_INFO!C271=0," ",COUNTRY_INFO!C271)</f>
        <v>Assela Town</v>
      </c>
      <c r="D271" s="67">
        <f>COUNTRY_INFO!L271</f>
        <v>0</v>
      </c>
      <c r="E271" s="61"/>
      <c r="F271" s="61"/>
      <c r="G271" s="11">
        <f>MAX('MDA1'!M271,'MDA2'!M271)</f>
        <v>0</v>
      </c>
      <c r="H271" s="11">
        <f>IF(AND(COUNTRY_INFO!H271&gt;0,COUNTRY_INFO!H271&lt;4),IF(D271&gt;MAX('MDA1'!M271,'MDA2'!M271),MAX('MDA1'!M271,'MDA2'!M271),D271),0)</f>
        <v>0</v>
      </c>
      <c r="I271" s="73">
        <f>IF(AND(COUNTRY_INFO!H271&gt;0,COUNTRY_INFO!H271&lt;4), IF(G271/D271*100&lt;&gt;0, IF(G271/D271*100&gt;100,100,G271/D271*100), "-"),0)</f>
        <v>0</v>
      </c>
      <c r="J271" s="67">
        <f>COUNTRY_INFO!M271</f>
        <v>0</v>
      </c>
      <c r="K271" s="61"/>
      <c r="L271" s="61"/>
      <c r="M271" s="11">
        <f>MAX('MDA1'!M271,MAX('MDA3'!I271,'MDA3'!L271)+MAX('MDA3'!J271,'MDA3'!M271))</f>
        <v>0</v>
      </c>
      <c r="N271" s="11">
        <f>IF(AND(COUNTRY_INFO!I271&gt;0,COUNTRY_INFO!I271&lt;4),IF(J271&gt;MAX('MDA1'!M271,MAX('MDA3'!I271,'MDA3'!L271)+MAX('MDA3'!J271,'MDA3'!M271)),MAX('MDA1'!M271,MAX('MDA3'!I271,'MDA3'!L271)+MAX('MDA3'!J271,'MDA3'!M271)),J271),0)</f>
        <v>0</v>
      </c>
      <c r="O271" s="73">
        <f>IF(AND(COUNTRY_INFO!I271&gt;0,COUNTRY_INFO!I271&lt;4), IF(M271/J271*100&lt;&gt;0, IF(M271/J271*100&gt;100,100,M271/J271*100), "-"),0)</f>
        <v>0</v>
      </c>
      <c r="P271" s="67">
        <f>COUNTRY_INFO!N271</f>
        <v>45953</v>
      </c>
      <c r="Q271" s="61"/>
      <c r="R271" s="61"/>
      <c r="S271" s="11">
        <f>SUM(MAX('MDA2'!J271, 'T1'!L271, MAX(T3_R1!K271, T3_R2!K271)), MAX('MDA1'!K271, 'MDA2'!K271, 'T1'!M271, MAX(T3_R1!L271, T3_R2!L271)), MAX('MDA1'!L271, 'MDA2'!L271, 'T1'!N271, MAX(T3_R1!M271, T3_R2!M271)))</f>
        <v>0</v>
      </c>
      <c r="T271" s="11">
        <f>IF(AND(COUNTRY_INFO!J271&gt;1,COUNTRY_INFO!J271&lt;4),IF(COUNTRY_INFO!E271&gt;MAX('MDA2'!J271,'T1'!L271,MAX(T3_R1!K271,T3_R2!K271)),MAX('MDA2'!J271,'T1'!L271,MAX(T3_R1!K271,T3_R2!K271)),COUNTRY_INFO!E271),0)</f>
        <v>0</v>
      </c>
      <c r="U271" s="217" t="str">
        <f>IF(AND(COUNTRY_INFO!J271&gt;1,COUNTRY_INFO!J271&lt;4), IF(T271/COUNTRY_INFO!E271*100&lt;&gt;0, IF(T271/COUNTRY_INFO!E271*100&gt;100,100,T271/COUNTRY_INFO!E271*100), "-"),0)</f>
        <v>-</v>
      </c>
      <c r="V271" s="11">
        <f>IF(AND(COUNTRY_INFO!J271&gt;1,COUNTRY_INFO!J271&lt;4),IF(COUNTRY_INFO!F271&gt;MAX('MDA1'!K271,'MDA2'!K271,'T1'!M271,MAX(T3_R1!L271,T3_R2!L271)),MAX('MDA1'!K271,'MDA2'!K271,'T1'!M271,MAX(T3_R1!L271,T3_R2!L271)),COUNTRY_INFO!F271),0)</f>
        <v>0</v>
      </c>
      <c r="W271" s="217" t="str">
        <f>IF(AND(COUNTRY_INFO!J271&gt;1,COUNTRY_INFO!J271&lt;4), IF(V271/COUNTRY_INFO!F271*100&lt;&gt;0, IF(V271/COUNTRY_INFO!F271*100&gt;100,100,V271/COUNTRY_INFO!F271*100), "-"),0)</f>
        <v>-</v>
      </c>
      <c r="X271" s="11">
        <f t="shared" si="33"/>
        <v>0</v>
      </c>
      <c r="Y271" s="73" t="str">
        <f>IF(AND(COUNTRY_INFO!J271&gt;1,COUNTRY_INFO!J271&lt;4), IF(S271/P271*100&lt;&gt;0, IF(X271/P271*100&gt;100,100,X271/P271*100), "-"),0)</f>
        <v>-</v>
      </c>
      <c r="Z271" s="67">
        <f>COUNTRY_INFO!O271</f>
        <v>9916.17</v>
      </c>
      <c r="AA271" s="61"/>
      <c r="AB271" s="61"/>
      <c r="AC271" s="11">
        <f>MAX('T1'!L271,'T2'!J271)+MAX('T1'!M271,'T2'!K271)+MAX('T1'!N271,'T2'!L271)</f>
        <v>0</v>
      </c>
      <c r="AD271" s="11">
        <f>IF(COUNTRY_INFO!K271=1,IF(COUNTRY_INFO!F271*0.33&gt;MAX('T1'!M271,'T2'!K271),MAX('T1'!M271,'T2'!K271),COUNTRY_INFO!F271*0.33),IF(COUNTRY_INFO!K271=2,IF(COUNTRY_INFO!F271*0.5&gt;MAX('T1'!M271,'T2'!K271),MAX('T1'!M271,'T2'!K271),COUNTRY_INFO!F271*0.5),IF(COUNTRY_INFO!K271=3,IF(COUNTRY_INFO!F271&gt;MAX('T1'!M271,'T2'!K271),MAX('T1'!M271,'T2'!K271),COUNTRY_INFO!F271),0)))</f>
        <v>0</v>
      </c>
      <c r="AE271" s="217">
        <f>IF(AND(COUNTRY_INFO!K271&gt;0,COUNTRY_INFO!K271&lt;4),IF(Z271&gt;0,IF(COUNTRY_INFO!K271=1, AD271/(COUNTRY_INFO!F271*0.33)*100, IF(COUNTRY_INFO!K271=2, AD271/(COUNTRY_INFO!F271*0.5)*100, IF(COUNTRY_INFO!K271=3, AD271/COUNTRY_INFO!F271*100))),"-"),0)</f>
        <v>0</v>
      </c>
      <c r="AF271" s="11">
        <f>IF(COUNTRY_INFO!K271=2,IF(COUNTRY_INFO!G271*0.2&gt;MAX('T1'!N271,'T2'!L271),MAX('T1'!N271,'T2'!L271),COUNTRY_INFO!G271*0.2),IF(COUNTRY_INFO!K271=3,IF(COUNTRY_INFO!G271&gt;MAX('T1'!N271,'T2'!L271),MAX('T1'!N271,'T2'!L271),COUNTRY_INFO!G271),0))</f>
        <v>0</v>
      </c>
      <c r="AG271" s="217">
        <f>IF(AND(COUNTRY_INFO!K271&gt;0,COUNTRY_INFO!K271&lt;4),IF(Z271&gt;0,IF(COUNTRY_INFO!K271=1, 0, IF(COUNTRY_INFO!K271=2, AF271/(COUNTRY_INFO!G271*0.2)*100, IF(COUNTRY_INFO!K271=3, AF271/COUNTRY_INFO!G271*100))),"-"),0)</f>
        <v>0</v>
      </c>
      <c r="AH271" s="11">
        <f t="shared" si="34"/>
        <v>0</v>
      </c>
      <c r="AI271" s="73" t="str">
        <f>IF(AND(COUNTRY_INFO!K271&gt;0,COUNTRY_INFO!K271&lt;4), IF(AC271/Z271*100&lt;&gt;0, IF(AH271/Z271*100&gt;100,100,AH271/Z271*100), "-"),0)</f>
        <v>-</v>
      </c>
      <c r="AJ271" s="261"/>
      <c r="AK271" s="260">
        <f>IF(AND(D271&lt;&gt;0, D271&lt;&gt;"Unknown",D271&lt;&gt;"Stopped",D271&lt;&gt;"Not required"),D271/COUNTRY_INFO!D271, 0)</f>
        <v>0</v>
      </c>
      <c r="AL271" s="260">
        <f>IF(AND(J271&lt;&gt;0,J271&lt;&gt;"Unknown",J271&lt;&gt;"Stopped",J271&lt;&gt;"Not required"),J271/COUNTRY_INFO!D271, 0)</f>
        <v>0</v>
      </c>
      <c r="AM271" s="260">
        <f>IF(AND(P271&lt;&gt;0,P271&lt;&gt;"Unknown",P271&lt;&gt;"Not required"),P271/(COUNTRY_INFO!E271+COUNTRY_INFO!F271), 0)</f>
        <v>1</v>
      </c>
      <c r="AN271" s="260">
        <f>IF(AND(Z271&lt;&gt;0,Z271&lt;&gt;"Unknown",Z271&lt;&gt;"Not required"),IF(COUNTRY_INFO!K271=1,1,IF(COUNTRY_INFO!K271=2,0.5*COUNTRY_INFO!F271/(0.5*COUNTRY_INFO!F271+0.2*COUNTRY_INFO!G271),IF(COUNTRY_INFO!K271=3,COUNTRY_INFO!F271/(COUNTRY_INFO!F271+COUNTRY_INFO!G271)))),0)</f>
        <v>1</v>
      </c>
      <c r="AO271" s="260">
        <f>IF(AND(Z271&lt;&gt;0,Z271&lt;&gt;"Unknown",Z271&lt;&gt;"Not required"),IF(COUNTRY_INFO!K271=1,0,IF(COUNTRY_INFO!K271=2,0.2*COUNTRY_INFO!G271/(0.5*COUNTRY_INFO!F271+0.2*COUNTRY_INFO!G271),IF(COUNTRY_INFO!K271=3,COUNTRY_INFO!G271/(COUNTRY_INFO!F271+COUNTRY_INFO!G271)))),0)</f>
        <v>0</v>
      </c>
      <c r="AP271" s="259">
        <f>MAX(COUNTRY_INFO!D271*AK271*PROFILE!$G$7,COUNTRY_INFO!D271*AL271*PROFILE!$G$7)</f>
        <v>0</v>
      </c>
      <c r="AQ271" s="259">
        <f>MAX(COUNTRY_INFO!D271*AK271*PROFILE!$G$8,COUNTRY_INFO!D271*AL271*PROFILE!$G$8,COUNTRY_INFO!D271*AM271*PROFILE!$G$8)</f>
        <v>14126.065149288948</v>
      </c>
      <c r="AR271" s="259">
        <f>MAX(COUNTRY_INFO!D271*AK271*PROFILE!$G$9,COUNTRY_INFO!D271*AL271*PROFILE!$G$9,COUNTRY_INFO!D271*AM271*PROFILE!$G$9,IF(AND(DISTRICT!Z271&lt;&gt;"Unknown",Z271&lt;&gt;"Not required"),COUNTRY_INFO!O271*DISTRICT!AN271,0))</f>
        <v>29335.70730822553</v>
      </c>
      <c r="AS271" s="259">
        <f>MAX(COUNTRY_INFO!D271*AK271*PROFILE!$G$10,COUNTRY_INFO!D271*AL271*PROFILE!$G$10,IF(AND(DISTRICT!Z271&lt;&gt;"Unknown",Z271&lt;&gt;"Not required"),COUNTRY_INFO!O271*DISTRICT!AO271,0))</f>
        <v>0</v>
      </c>
      <c r="AT271" s="259">
        <f t="shared" si="35"/>
        <v>43461.772457514482</v>
      </c>
      <c r="AU271" s="258">
        <f t="shared" si="30"/>
        <v>0</v>
      </c>
      <c r="AV271" s="259">
        <f>MAX('MDA2'!J271,'T1'!L271,'T2'!J271,T3_R1!K271,T3_R2!K271)</f>
        <v>0</v>
      </c>
      <c r="AW271" s="259">
        <f>MAX('MDA1'!K271,'MDA2'!K271,'MDA3'!I271,'MDA3'!L271,'T1'!M271,'T2'!K271,T3_R1!L271,T3_R2!L271)</f>
        <v>0</v>
      </c>
      <c r="AX271" s="259">
        <f>MAX('MDA1'!L271,'MDA2'!L271,'MDA3'!J271,'MDA3'!M271,'T1'!N271,'T2'!L271,T3_R1!M271,T3_R2!M271)</f>
        <v>0</v>
      </c>
      <c r="AY271" s="259">
        <f t="shared" si="36"/>
        <v>0</v>
      </c>
      <c r="AZ271" s="259">
        <f>MAX('MDA2'!J271,T271)</f>
        <v>0</v>
      </c>
      <c r="BA271" s="259">
        <f>MAX('MDA1'!K271,'MDA2'!K271,'MDA3'!I271,'MDA3'!L271,V271,AD271)</f>
        <v>0</v>
      </c>
      <c r="BB271" s="259">
        <f>MAX('MDA1'!L271,'MDA2'!L271,'MDA3'!J271,'MDA3'!M271,AF271)</f>
        <v>0</v>
      </c>
      <c r="BC271" s="259">
        <f t="shared" si="31"/>
        <v>0</v>
      </c>
      <c r="BD271" s="260">
        <f t="shared" si="32"/>
        <v>0</v>
      </c>
    </row>
    <row r="272" spans="1:56" x14ac:dyDescent="0.2">
      <c r="A272" s="10" t="str">
        <f>IF(COUNTRY_INFO!A272=0," ",COUNTRY_INFO!A272)</f>
        <v>Ethiopia</v>
      </c>
      <c r="B272" s="10" t="str">
        <f>IF(COUNTRY_INFO!B272=0," ",COUNTRY_INFO!B272)</f>
        <v>Oromia Arsi</v>
      </c>
      <c r="C272" s="87" t="str">
        <f>IF(COUNTRY_INFO!C272=0," ",COUNTRY_INFO!C272)</f>
        <v>Bale</v>
      </c>
      <c r="D272" s="67">
        <f>COUNTRY_INFO!L272</f>
        <v>0</v>
      </c>
      <c r="E272" s="61"/>
      <c r="F272" s="61"/>
      <c r="G272" s="11">
        <f>MAX('MDA1'!M272,'MDA2'!M272)</f>
        <v>0</v>
      </c>
      <c r="H272" s="11">
        <f>IF(AND(COUNTRY_INFO!H272&gt;0,COUNTRY_INFO!H272&lt;4),IF(D272&gt;MAX('MDA1'!M272,'MDA2'!M272),MAX('MDA1'!M272,'MDA2'!M272),D272),0)</f>
        <v>0</v>
      </c>
      <c r="I272" s="73">
        <f>IF(AND(COUNTRY_INFO!H272&gt;0,COUNTRY_INFO!H272&lt;4), IF(G272/D272*100&lt;&gt;0, IF(G272/D272*100&gt;100,100,G272/D272*100), "-"),0)</f>
        <v>0</v>
      </c>
      <c r="J272" s="67">
        <f>COUNTRY_INFO!M272</f>
        <v>0</v>
      </c>
      <c r="K272" s="61"/>
      <c r="L272" s="61"/>
      <c r="M272" s="11">
        <f>MAX('MDA1'!M272,MAX('MDA3'!I272,'MDA3'!L272)+MAX('MDA3'!J272,'MDA3'!M272))</f>
        <v>0</v>
      </c>
      <c r="N272" s="11">
        <f>IF(AND(COUNTRY_INFO!I272&gt;0,COUNTRY_INFO!I272&lt;4),IF(J272&gt;MAX('MDA1'!M272,MAX('MDA3'!I272,'MDA3'!L272)+MAX('MDA3'!J272,'MDA3'!M272)),MAX('MDA1'!M272,MAX('MDA3'!I272,'MDA3'!L272)+MAX('MDA3'!J272,'MDA3'!M272)),J272),0)</f>
        <v>0</v>
      </c>
      <c r="O272" s="73">
        <f>IF(AND(COUNTRY_INFO!I272&gt;0,COUNTRY_INFO!I272&lt;4), IF(M272/J272*100&lt;&gt;0, IF(M272/J272*100&gt;100,100,M272/J272*100), "-"),0)</f>
        <v>0</v>
      </c>
      <c r="P272" s="67">
        <f>COUNTRY_INFO!N272</f>
        <v>0</v>
      </c>
      <c r="Q272" s="61"/>
      <c r="R272" s="61"/>
      <c r="S272" s="11">
        <f>SUM(MAX('MDA2'!J272, 'T1'!L272, MAX(T3_R1!K272, T3_R2!K272)), MAX('MDA1'!K272, 'MDA2'!K272, 'T1'!M272, MAX(T3_R1!L272, T3_R2!L272)), MAX('MDA1'!L272, 'MDA2'!L272, 'T1'!N272, MAX(T3_R1!M272, T3_R2!M272)))</f>
        <v>0</v>
      </c>
      <c r="T272" s="11">
        <f>IF(AND(COUNTRY_INFO!J272&gt;1,COUNTRY_INFO!J272&lt;4),IF(COUNTRY_INFO!E272&gt;MAX('MDA2'!J272,'T1'!L272,MAX(T3_R1!K272,T3_R2!K272)),MAX('MDA2'!J272,'T1'!L272,MAX(T3_R1!K272,T3_R2!K272)),COUNTRY_INFO!E272),0)</f>
        <v>0</v>
      </c>
      <c r="U272" s="217">
        <f>IF(AND(COUNTRY_INFO!J272&gt;1,COUNTRY_INFO!J272&lt;4), IF(T272/COUNTRY_INFO!E272*100&lt;&gt;0, IF(T272/COUNTRY_INFO!E272*100&gt;100,100,T272/COUNTRY_INFO!E272*100), "-"),0)</f>
        <v>0</v>
      </c>
      <c r="V272" s="11">
        <f>IF(AND(COUNTRY_INFO!J272&gt;1,COUNTRY_INFO!J272&lt;4),IF(COUNTRY_INFO!F272&gt;MAX('MDA1'!K272,'MDA2'!K272,'T1'!M272,MAX(T3_R1!L272,T3_R2!L272)),MAX('MDA1'!K272,'MDA2'!K272,'T1'!M272,MAX(T3_R1!L272,T3_R2!L272)),COUNTRY_INFO!F272),0)</f>
        <v>0</v>
      </c>
      <c r="W272" s="217">
        <f>IF(AND(COUNTRY_INFO!J272&gt;1,COUNTRY_INFO!J272&lt;4), IF(V272/COUNTRY_INFO!F272*100&lt;&gt;0, IF(V272/COUNTRY_INFO!F272*100&gt;100,100,V272/COUNTRY_INFO!F272*100), "-"),0)</f>
        <v>0</v>
      </c>
      <c r="X272" s="11">
        <f t="shared" si="33"/>
        <v>0</v>
      </c>
      <c r="Y272" s="73">
        <f>IF(AND(COUNTRY_INFO!J272&gt;1,COUNTRY_INFO!J272&lt;4), IF(S272/P272*100&lt;&gt;0, IF(X272/P272*100&gt;100,100,X272/P272*100), "-"),0)</f>
        <v>0</v>
      </c>
      <c r="Z272" s="67">
        <f>COUNTRY_INFO!O272</f>
        <v>0</v>
      </c>
      <c r="AA272" s="61"/>
      <c r="AB272" s="61"/>
      <c r="AC272" s="11">
        <f>MAX('T1'!L272,'T2'!J272)+MAX('T1'!M272,'T2'!K272)+MAX('T1'!N272,'T2'!L272)</f>
        <v>0</v>
      </c>
      <c r="AD272" s="11">
        <f>IF(COUNTRY_INFO!K272=1,IF(COUNTRY_INFO!F272*0.33&gt;MAX('T1'!M272,'T2'!K272),MAX('T1'!M272,'T2'!K272),COUNTRY_INFO!F272*0.33),IF(COUNTRY_INFO!K272=2,IF(COUNTRY_INFO!F272*0.5&gt;MAX('T1'!M272,'T2'!K272),MAX('T1'!M272,'T2'!K272),COUNTRY_INFO!F272*0.5),IF(COUNTRY_INFO!K272=3,IF(COUNTRY_INFO!F272&gt;MAX('T1'!M272,'T2'!K272),MAX('T1'!M272,'T2'!K272),COUNTRY_INFO!F272),0)))</f>
        <v>0</v>
      </c>
      <c r="AE272" s="217">
        <f>IF(AND(COUNTRY_INFO!K272&gt;0,COUNTRY_INFO!K272&lt;4),IF(Z272&gt;0,IF(COUNTRY_INFO!K272=1, AD272/(COUNTRY_INFO!F272*0.33)*100, IF(COUNTRY_INFO!K272=2, AD272/(COUNTRY_INFO!F272*0.5)*100, IF(COUNTRY_INFO!K272=3, AD272/COUNTRY_INFO!F272*100))),"-"),0)</f>
        <v>0</v>
      </c>
      <c r="AF272" s="11">
        <f>IF(COUNTRY_INFO!K272=2,IF(COUNTRY_INFO!G272*0.2&gt;MAX('T1'!N272,'T2'!L272),MAX('T1'!N272,'T2'!L272),COUNTRY_INFO!G272*0.2),IF(COUNTRY_INFO!K272=3,IF(COUNTRY_INFO!G272&gt;MAX('T1'!N272,'T2'!L272),MAX('T1'!N272,'T2'!L272),COUNTRY_INFO!G272),0))</f>
        <v>0</v>
      </c>
      <c r="AG272" s="217">
        <f>IF(AND(COUNTRY_INFO!K272&gt;0,COUNTRY_INFO!K272&lt;4),IF(Z272&gt;0,IF(COUNTRY_INFO!K272=1, 0, IF(COUNTRY_INFO!K272=2, AF272/(COUNTRY_INFO!G272*0.2)*100, IF(COUNTRY_INFO!K272=3, AF272/COUNTRY_INFO!G272*100))),"-"),0)</f>
        <v>0</v>
      </c>
      <c r="AH272" s="11">
        <f t="shared" si="34"/>
        <v>0</v>
      </c>
      <c r="AI272" s="73">
        <f>IF(AND(COUNTRY_INFO!K272&gt;0,COUNTRY_INFO!K272&lt;4), IF(AC272/Z272*100&lt;&gt;0, IF(AH272/Z272*100&gt;100,100,AH272/Z272*100), "-"),0)</f>
        <v>0</v>
      </c>
      <c r="AJ272" s="261"/>
      <c r="AK272" s="260">
        <f>IF(AND(D272&lt;&gt;0, D272&lt;&gt;"Unknown",D272&lt;&gt;"Stopped",D272&lt;&gt;"Not required"),D272/COUNTRY_INFO!D272, 0)</f>
        <v>0</v>
      </c>
      <c r="AL272" s="260">
        <f>IF(AND(J272&lt;&gt;0,J272&lt;&gt;"Unknown",J272&lt;&gt;"Stopped",J272&lt;&gt;"Not required"),J272/COUNTRY_INFO!D272, 0)</f>
        <v>0</v>
      </c>
      <c r="AM272" s="260">
        <f>IF(AND(P272&lt;&gt;0,P272&lt;&gt;"Unknown",P272&lt;&gt;"Not required"),P272/(COUNTRY_INFO!E272+COUNTRY_INFO!F272), 0)</f>
        <v>0</v>
      </c>
      <c r="AN272" s="260">
        <f>IF(AND(Z272&lt;&gt;0,Z272&lt;&gt;"Unknown",Z272&lt;&gt;"Not required"),IF(COUNTRY_INFO!K272=1,1,IF(COUNTRY_INFO!K272=2,0.5*COUNTRY_INFO!F272/(0.5*COUNTRY_INFO!F272+0.2*COUNTRY_INFO!G272),IF(COUNTRY_INFO!K272=3,COUNTRY_INFO!F272/(COUNTRY_INFO!F272+COUNTRY_INFO!G272)))),0)</f>
        <v>0</v>
      </c>
      <c r="AO272" s="260">
        <f>IF(AND(Z272&lt;&gt;0,Z272&lt;&gt;"Unknown",Z272&lt;&gt;"Not required"),IF(COUNTRY_INFO!K272=1,0,IF(COUNTRY_INFO!K272=2,0.2*COUNTRY_INFO!G272/(0.5*COUNTRY_INFO!F272+0.2*COUNTRY_INFO!G272),IF(COUNTRY_INFO!K272=3,COUNTRY_INFO!G272/(COUNTRY_INFO!F272+COUNTRY_INFO!G272)))),0)</f>
        <v>0</v>
      </c>
      <c r="AP272" s="259">
        <f>MAX(COUNTRY_INFO!D272*AK272*PROFILE!$G$7,COUNTRY_INFO!D272*AL272*PROFILE!$G$7)</f>
        <v>0</v>
      </c>
      <c r="AQ272" s="259">
        <f>MAX(COUNTRY_INFO!D272*AK272*PROFILE!$G$8,COUNTRY_INFO!D272*AL272*PROFILE!$G$8,COUNTRY_INFO!D272*AM272*PROFILE!$G$8)</f>
        <v>0</v>
      </c>
      <c r="AR272" s="259">
        <f>MAX(COUNTRY_INFO!D272*AK272*PROFILE!$G$9,COUNTRY_INFO!D272*AL272*PROFILE!$G$9,COUNTRY_INFO!D272*AM272*PROFILE!$G$9,IF(AND(DISTRICT!Z272&lt;&gt;"Unknown",Z272&lt;&gt;"Not required"),COUNTRY_INFO!O272*DISTRICT!AN272,0))</f>
        <v>0</v>
      </c>
      <c r="AS272" s="259">
        <f>MAX(COUNTRY_INFO!D272*AK272*PROFILE!$G$10,COUNTRY_INFO!D272*AL272*PROFILE!$G$10,IF(AND(DISTRICT!Z272&lt;&gt;"Unknown",Z272&lt;&gt;"Not required"),COUNTRY_INFO!O272*DISTRICT!AO272,0))</f>
        <v>0</v>
      </c>
      <c r="AT272" s="259">
        <f t="shared" si="35"/>
        <v>0</v>
      </c>
      <c r="AU272" s="258">
        <f t="shared" si="30"/>
        <v>0</v>
      </c>
      <c r="AV272" s="259">
        <f>MAX('MDA2'!J272,'T1'!L272,'T2'!J272,T3_R1!K272,T3_R2!K272)</f>
        <v>0</v>
      </c>
      <c r="AW272" s="259">
        <f>MAX('MDA1'!K272,'MDA2'!K272,'MDA3'!I272,'MDA3'!L272,'T1'!M272,'T2'!K272,T3_R1!L272,T3_R2!L272)</f>
        <v>0</v>
      </c>
      <c r="AX272" s="259">
        <f>MAX('MDA1'!L272,'MDA2'!L272,'MDA3'!J272,'MDA3'!M272,'T1'!N272,'T2'!L272,T3_R1!M272,T3_R2!M272)</f>
        <v>0</v>
      </c>
      <c r="AY272" s="259">
        <f t="shared" si="36"/>
        <v>0</v>
      </c>
      <c r="AZ272" s="259">
        <f>MAX('MDA2'!J272,T272)</f>
        <v>0</v>
      </c>
      <c r="BA272" s="259">
        <f>MAX('MDA1'!K272,'MDA2'!K272,'MDA3'!I272,'MDA3'!L272,V272,AD272)</f>
        <v>0</v>
      </c>
      <c r="BB272" s="259">
        <f>MAX('MDA1'!L272,'MDA2'!L272,'MDA3'!J272,'MDA3'!M272,AF272)</f>
        <v>0</v>
      </c>
      <c r="BC272" s="259">
        <f t="shared" si="31"/>
        <v>0</v>
      </c>
      <c r="BD272" s="260">
        <f t="shared" si="32"/>
        <v>0</v>
      </c>
    </row>
    <row r="273" spans="1:56" x14ac:dyDescent="0.2">
      <c r="A273" s="10" t="str">
        <f>IF(COUNTRY_INFO!A273=0," ",COUNTRY_INFO!A273)</f>
        <v>Ethiopia</v>
      </c>
      <c r="B273" s="10" t="str">
        <f>IF(COUNTRY_INFO!B273=0," ",COUNTRY_INFO!B273)</f>
        <v>Oromia Arsi</v>
      </c>
      <c r="C273" s="87" t="str">
        <f>IF(COUNTRY_INFO!C273=0," ",COUNTRY_INFO!C273)</f>
        <v>Bekoji Town</v>
      </c>
      <c r="D273" s="67">
        <f>COUNTRY_INFO!L273</f>
        <v>0</v>
      </c>
      <c r="E273" s="61"/>
      <c r="F273" s="61"/>
      <c r="G273" s="11">
        <f>MAX('MDA1'!M273,'MDA2'!M273)</f>
        <v>0</v>
      </c>
      <c r="H273" s="11">
        <f>IF(AND(COUNTRY_INFO!H273&gt;0,COUNTRY_INFO!H273&lt;4),IF(D273&gt;MAX('MDA1'!M273,'MDA2'!M273),MAX('MDA1'!M273,'MDA2'!M273),D273),0)</f>
        <v>0</v>
      </c>
      <c r="I273" s="73">
        <f>IF(AND(COUNTRY_INFO!H273&gt;0,COUNTRY_INFO!H273&lt;4), IF(G273/D273*100&lt;&gt;0, IF(G273/D273*100&gt;100,100,G273/D273*100), "-"),0)</f>
        <v>0</v>
      </c>
      <c r="J273" s="67">
        <f>COUNTRY_INFO!M273</f>
        <v>0</v>
      </c>
      <c r="K273" s="61"/>
      <c r="L273" s="61"/>
      <c r="M273" s="11">
        <f>MAX('MDA1'!M273,MAX('MDA3'!I273,'MDA3'!L273)+MAX('MDA3'!J273,'MDA3'!M273))</f>
        <v>0</v>
      </c>
      <c r="N273" s="11">
        <f>IF(AND(COUNTRY_INFO!I273&gt;0,COUNTRY_INFO!I273&lt;4),IF(J273&gt;MAX('MDA1'!M273,MAX('MDA3'!I273,'MDA3'!L273)+MAX('MDA3'!J273,'MDA3'!M273)),MAX('MDA1'!M273,MAX('MDA3'!I273,'MDA3'!L273)+MAX('MDA3'!J273,'MDA3'!M273)),J273),0)</f>
        <v>0</v>
      </c>
      <c r="O273" s="73">
        <f>IF(AND(COUNTRY_INFO!I273&gt;0,COUNTRY_INFO!I273&lt;4), IF(M273/J273*100&lt;&gt;0, IF(M273/J273*100&gt;100,100,M273/J273*100), "-"),0)</f>
        <v>0</v>
      </c>
      <c r="P273" s="67">
        <f>COUNTRY_INFO!N273</f>
        <v>0</v>
      </c>
      <c r="Q273" s="61"/>
      <c r="R273" s="61"/>
      <c r="S273" s="11">
        <f>SUM(MAX('MDA2'!J273, 'T1'!L273, MAX(T3_R1!K273, T3_R2!K273)), MAX('MDA1'!K273, 'MDA2'!K273, 'T1'!M273, MAX(T3_R1!L273, T3_R2!L273)), MAX('MDA1'!L273, 'MDA2'!L273, 'T1'!N273, MAX(T3_R1!M273, T3_R2!M273)))</f>
        <v>0</v>
      </c>
      <c r="T273" s="11">
        <f>IF(AND(COUNTRY_INFO!J273&gt;1,COUNTRY_INFO!J273&lt;4),IF(COUNTRY_INFO!E273&gt;MAX('MDA2'!J273,'T1'!L273,MAX(T3_R1!K273,T3_R2!K273)),MAX('MDA2'!J273,'T1'!L273,MAX(T3_R1!K273,T3_R2!K273)),COUNTRY_INFO!E273),0)</f>
        <v>0</v>
      </c>
      <c r="U273" s="217">
        <f>IF(AND(COUNTRY_INFO!J273&gt;1,COUNTRY_INFO!J273&lt;4), IF(T273/COUNTRY_INFO!E273*100&lt;&gt;0, IF(T273/COUNTRY_INFO!E273*100&gt;100,100,T273/COUNTRY_INFO!E273*100), "-"),0)</f>
        <v>0</v>
      </c>
      <c r="V273" s="11">
        <f>IF(AND(COUNTRY_INFO!J273&gt;1,COUNTRY_INFO!J273&lt;4),IF(COUNTRY_INFO!F273&gt;MAX('MDA1'!K273,'MDA2'!K273,'T1'!M273,MAX(T3_R1!L273,T3_R2!L273)),MAX('MDA1'!K273,'MDA2'!K273,'T1'!M273,MAX(T3_R1!L273,T3_R2!L273)),COUNTRY_INFO!F273),0)</f>
        <v>0</v>
      </c>
      <c r="W273" s="217">
        <f>IF(AND(COUNTRY_INFO!J273&gt;1,COUNTRY_INFO!J273&lt;4), IF(V273/COUNTRY_INFO!F273*100&lt;&gt;0, IF(V273/COUNTRY_INFO!F273*100&gt;100,100,V273/COUNTRY_INFO!F273*100), "-"),0)</f>
        <v>0</v>
      </c>
      <c r="X273" s="11">
        <f t="shared" si="33"/>
        <v>0</v>
      </c>
      <c r="Y273" s="73">
        <f>IF(AND(COUNTRY_INFO!J273&gt;1,COUNTRY_INFO!J273&lt;4), IF(S273/P273*100&lt;&gt;0, IF(X273/P273*100&gt;100,100,X273/P273*100), "-"),0)</f>
        <v>0</v>
      </c>
      <c r="Z273" s="67">
        <f>COUNTRY_INFO!O273</f>
        <v>0</v>
      </c>
      <c r="AA273" s="61"/>
      <c r="AB273" s="61"/>
      <c r="AC273" s="11">
        <f>MAX('T1'!L273,'T2'!J273)+MAX('T1'!M273,'T2'!K273)+MAX('T1'!N273,'T2'!L273)</f>
        <v>0</v>
      </c>
      <c r="AD273" s="11">
        <f>IF(COUNTRY_INFO!K273=1,IF(COUNTRY_INFO!F273*0.33&gt;MAX('T1'!M273,'T2'!K273),MAX('T1'!M273,'T2'!K273),COUNTRY_INFO!F273*0.33),IF(COUNTRY_INFO!K273=2,IF(COUNTRY_INFO!F273*0.5&gt;MAX('T1'!M273,'T2'!K273),MAX('T1'!M273,'T2'!K273),COUNTRY_INFO!F273*0.5),IF(COUNTRY_INFO!K273=3,IF(COUNTRY_INFO!F273&gt;MAX('T1'!M273,'T2'!K273),MAX('T1'!M273,'T2'!K273),COUNTRY_INFO!F273),0)))</f>
        <v>0</v>
      </c>
      <c r="AE273" s="217">
        <f>IF(AND(COUNTRY_INFO!K273&gt;0,COUNTRY_INFO!K273&lt;4),IF(Z273&gt;0,IF(COUNTRY_INFO!K273=1, AD273/(COUNTRY_INFO!F273*0.33)*100, IF(COUNTRY_INFO!K273=2, AD273/(COUNTRY_INFO!F273*0.5)*100, IF(COUNTRY_INFO!K273=3, AD273/COUNTRY_INFO!F273*100))),"-"),0)</f>
        <v>0</v>
      </c>
      <c r="AF273" s="11">
        <f>IF(COUNTRY_INFO!K273=2,IF(COUNTRY_INFO!G273*0.2&gt;MAX('T1'!N273,'T2'!L273),MAX('T1'!N273,'T2'!L273),COUNTRY_INFO!G273*0.2),IF(COUNTRY_INFO!K273=3,IF(COUNTRY_INFO!G273&gt;MAX('T1'!N273,'T2'!L273),MAX('T1'!N273,'T2'!L273),COUNTRY_INFO!G273),0))</f>
        <v>0</v>
      </c>
      <c r="AG273" s="217">
        <f>IF(AND(COUNTRY_INFO!K273&gt;0,COUNTRY_INFO!K273&lt;4),IF(Z273&gt;0,IF(COUNTRY_INFO!K273=1, 0, IF(COUNTRY_INFO!K273=2, AF273/(COUNTRY_INFO!G273*0.2)*100, IF(COUNTRY_INFO!K273=3, AF273/COUNTRY_INFO!G273*100))),"-"),0)</f>
        <v>0</v>
      </c>
      <c r="AH273" s="11">
        <f t="shared" si="34"/>
        <v>0</v>
      </c>
      <c r="AI273" s="73">
        <f>IF(AND(COUNTRY_INFO!K273&gt;0,COUNTRY_INFO!K273&lt;4), IF(AC273/Z273*100&lt;&gt;0, IF(AH273/Z273*100&gt;100,100,AH273/Z273*100), "-"),0)</f>
        <v>0</v>
      </c>
      <c r="AJ273" s="261"/>
      <c r="AK273" s="260">
        <f>IF(AND(D273&lt;&gt;0, D273&lt;&gt;"Unknown",D273&lt;&gt;"Stopped",D273&lt;&gt;"Not required"),D273/COUNTRY_INFO!D273, 0)</f>
        <v>0</v>
      </c>
      <c r="AL273" s="260">
        <f>IF(AND(J273&lt;&gt;0,J273&lt;&gt;"Unknown",J273&lt;&gt;"Stopped",J273&lt;&gt;"Not required"),J273/COUNTRY_INFO!D273, 0)</f>
        <v>0</v>
      </c>
      <c r="AM273" s="260">
        <f>IF(AND(P273&lt;&gt;0,P273&lt;&gt;"Unknown",P273&lt;&gt;"Not required"),P273/(COUNTRY_INFO!E273+COUNTRY_INFO!F273), 0)</f>
        <v>0</v>
      </c>
      <c r="AN273" s="260">
        <f>IF(AND(Z273&lt;&gt;0,Z273&lt;&gt;"Unknown",Z273&lt;&gt;"Not required"),IF(COUNTRY_INFO!K273=1,1,IF(COUNTRY_INFO!K273=2,0.5*COUNTRY_INFO!F273/(0.5*COUNTRY_INFO!F273+0.2*COUNTRY_INFO!G273),IF(COUNTRY_INFO!K273=3,COUNTRY_INFO!F273/(COUNTRY_INFO!F273+COUNTRY_INFO!G273)))),0)</f>
        <v>0</v>
      </c>
      <c r="AO273" s="260">
        <f>IF(AND(Z273&lt;&gt;0,Z273&lt;&gt;"Unknown",Z273&lt;&gt;"Not required"),IF(COUNTRY_INFO!K273=1,0,IF(COUNTRY_INFO!K273=2,0.2*COUNTRY_INFO!G273/(0.5*COUNTRY_INFO!F273+0.2*COUNTRY_INFO!G273),IF(COUNTRY_INFO!K273=3,COUNTRY_INFO!G273/(COUNTRY_INFO!F273+COUNTRY_INFO!G273)))),0)</f>
        <v>0</v>
      </c>
      <c r="AP273" s="259">
        <f>MAX(COUNTRY_INFO!D273*AK273*PROFILE!$G$7,COUNTRY_INFO!D273*AL273*PROFILE!$G$7)</f>
        <v>0</v>
      </c>
      <c r="AQ273" s="259">
        <f>MAX(COUNTRY_INFO!D273*AK273*PROFILE!$G$8,COUNTRY_INFO!D273*AL273*PROFILE!$G$8,COUNTRY_INFO!D273*AM273*PROFILE!$G$8)</f>
        <v>0</v>
      </c>
      <c r="AR273" s="259">
        <f>MAX(COUNTRY_INFO!D273*AK273*PROFILE!$G$9,COUNTRY_INFO!D273*AL273*PROFILE!$G$9,COUNTRY_INFO!D273*AM273*PROFILE!$G$9,IF(AND(DISTRICT!Z273&lt;&gt;"Unknown",Z273&lt;&gt;"Not required"),COUNTRY_INFO!O273*DISTRICT!AN273,0))</f>
        <v>0</v>
      </c>
      <c r="AS273" s="259">
        <f>MAX(COUNTRY_INFO!D273*AK273*PROFILE!$G$10,COUNTRY_INFO!D273*AL273*PROFILE!$G$10,IF(AND(DISTRICT!Z273&lt;&gt;"Unknown",Z273&lt;&gt;"Not required"),COUNTRY_INFO!O273*DISTRICT!AO273,0))</f>
        <v>0</v>
      </c>
      <c r="AT273" s="259">
        <f t="shared" si="35"/>
        <v>0</v>
      </c>
      <c r="AU273" s="258">
        <f t="shared" si="30"/>
        <v>0</v>
      </c>
      <c r="AV273" s="259">
        <f>MAX('MDA2'!J273,'T1'!L273,'T2'!J273,T3_R1!K273,T3_R2!K273)</f>
        <v>0</v>
      </c>
      <c r="AW273" s="259">
        <f>MAX('MDA1'!K273,'MDA2'!K273,'MDA3'!I273,'MDA3'!L273,'T1'!M273,'T2'!K273,T3_R1!L273,T3_R2!L273)</f>
        <v>0</v>
      </c>
      <c r="AX273" s="259">
        <f>MAX('MDA1'!L273,'MDA2'!L273,'MDA3'!J273,'MDA3'!M273,'T1'!N273,'T2'!L273,T3_R1!M273,T3_R2!M273)</f>
        <v>0</v>
      </c>
      <c r="AY273" s="259">
        <f t="shared" si="36"/>
        <v>0</v>
      </c>
      <c r="AZ273" s="259">
        <f>MAX('MDA2'!J273,T273)</f>
        <v>0</v>
      </c>
      <c r="BA273" s="259">
        <f>MAX('MDA1'!K273,'MDA2'!K273,'MDA3'!I273,'MDA3'!L273,V273,AD273)</f>
        <v>0</v>
      </c>
      <c r="BB273" s="259">
        <f>MAX('MDA1'!L273,'MDA2'!L273,'MDA3'!J273,'MDA3'!M273,AF273)</f>
        <v>0</v>
      </c>
      <c r="BC273" s="259">
        <f t="shared" si="31"/>
        <v>0</v>
      </c>
      <c r="BD273" s="260">
        <f t="shared" si="32"/>
        <v>0</v>
      </c>
    </row>
    <row r="274" spans="1:56" x14ac:dyDescent="0.2">
      <c r="A274" s="10" t="str">
        <f>IF(COUNTRY_INFO!A274=0," ",COUNTRY_INFO!A274)</f>
        <v>Ethiopia</v>
      </c>
      <c r="B274" s="10" t="str">
        <f>IF(COUNTRY_INFO!B274=0," ",COUNTRY_INFO!B274)</f>
        <v>Oromia Arsi</v>
      </c>
      <c r="C274" s="87" t="str">
        <f>IF(COUNTRY_INFO!C274=0," ",COUNTRY_INFO!C274)</f>
        <v>Chole</v>
      </c>
      <c r="D274" s="67">
        <f>COUNTRY_INFO!L274</f>
        <v>0</v>
      </c>
      <c r="E274" s="61"/>
      <c r="F274" s="61"/>
      <c r="G274" s="11">
        <f>MAX('MDA1'!M274,'MDA2'!M274)</f>
        <v>0</v>
      </c>
      <c r="H274" s="11">
        <f>IF(AND(COUNTRY_INFO!H274&gt;0,COUNTRY_INFO!H274&lt;4),IF(D274&gt;MAX('MDA1'!M274,'MDA2'!M274),MAX('MDA1'!M274,'MDA2'!M274),D274),0)</f>
        <v>0</v>
      </c>
      <c r="I274" s="73">
        <f>IF(AND(COUNTRY_INFO!H274&gt;0,COUNTRY_INFO!H274&lt;4), IF(G274/D274*100&lt;&gt;0, IF(G274/D274*100&gt;100,100,G274/D274*100), "-"),0)</f>
        <v>0</v>
      </c>
      <c r="J274" s="67">
        <f>COUNTRY_INFO!M274</f>
        <v>0</v>
      </c>
      <c r="K274" s="61"/>
      <c r="L274" s="61"/>
      <c r="M274" s="11">
        <f>MAX('MDA1'!M274,MAX('MDA3'!I274,'MDA3'!L274)+MAX('MDA3'!J274,'MDA3'!M274))</f>
        <v>0</v>
      </c>
      <c r="N274" s="11">
        <f>IF(AND(COUNTRY_INFO!I274&gt;0,COUNTRY_INFO!I274&lt;4),IF(J274&gt;MAX('MDA1'!M274,MAX('MDA3'!I274,'MDA3'!L274)+MAX('MDA3'!J274,'MDA3'!M274)),MAX('MDA1'!M274,MAX('MDA3'!I274,'MDA3'!L274)+MAX('MDA3'!J274,'MDA3'!M274)),J274),0)</f>
        <v>0</v>
      </c>
      <c r="O274" s="73">
        <f>IF(AND(COUNTRY_INFO!I274&gt;0,COUNTRY_INFO!I274&lt;4), IF(M274/J274*100&lt;&gt;0, IF(M274/J274*100&gt;100,100,M274/J274*100), "-"),0)</f>
        <v>0</v>
      </c>
      <c r="P274" s="67">
        <f>COUNTRY_INFO!N274</f>
        <v>55657</v>
      </c>
      <c r="Q274" s="61"/>
      <c r="R274" s="61"/>
      <c r="S274" s="11">
        <f>SUM(MAX('MDA2'!J274, 'T1'!L274, MAX(T3_R1!K274, T3_R2!K274)), MAX('MDA1'!K274, 'MDA2'!K274, 'T1'!M274, MAX(T3_R1!L274, T3_R2!L274)), MAX('MDA1'!L274, 'MDA2'!L274, 'T1'!N274, MAX(T3_R1!M274, T3_R2!M274)))</f>
        <v>0</v>
      </c>
      <c r="T274" s="11">
        <f>IF(AND(COUNTRY_INFO!J274&gt;1,COUNTRY_INFO!J274&lt;4),IF(COUNTRY_INFO!E274&gt;MAX('MDA2'!J274,'T1'!L274,MAX(T3_R1!K274,T3_R2!K274)),MAX('MDA2'!J274,'T1'!L274,MAX(T3_R1!K274,T3_R2!K274)),COUNTRY_INFO!E274),0)</f>
        <v>0</v>
      </c>
      <c r="U274" s="217" t="str">
        <f>IF(AND(COUNTRY_INFO!J274&gt;1,COUNTRY_INFO!J274&lt;4), IF(T274/COUNTRY_INFO!E274*100&lt;&gt;0, IF(T274/COUNTRY_INFO!E274*100&gt;100,100,T274/COUNTRY_INFO!E274*100), "-"),0)</f>
        <v>-</v>
      </c>
      <c r="V274" s="11">
        <f>IF(AND(COUNTRY_INFO!J274&gt;1,COUNTRY_INFO!J274&lt;4),IF(COUNTRY_INFO!F274&gt;MAX('MDA1'!K274,'MDA2'!K274,'T1'!M274,MAX(T3_R1!L274,T3_R2!L274)),MAX('MDA1'!K274,'MDA2'!K274,'T1'!M274,MAX(T3_R1!L274,T3_R2!L274)),COUNTRY_INFO!F274),0)</f>
        <v>0</v>
      </c>
      <c r="W274" s="217" t="str">
        <f>IF(AND(COUNTRY_INFO!J274&gt;1,COUNTRY_INFO!J274&lt;4), IF(V274/COUNTRY_INFO!F274*100&lt;&gt;0, IF(V274/COUNTRY_INFO!F274*100&gt;100,100,V274/COUNTRY_INFO!F274*100), "-"),0)</f>
        <v>-</v>
      </c>
      <c r="X274" s="11">
        <f t="shared" si="33"/>
        <v>0</v>
      </c>
      <c r="Y274" s="73" t="str">
        <f>IF(AND(COUNTRY_INFO!J274&gt;1,COUNTRY_INFO!J274&lt;4), IF(S274/P274*100&lt;&gt;0, IF(X274/P274*100&gt;100,100,X274/P274*100), "-"),0)</f>
        <v>-</v>
      </c>
      <c r="Z274" s="67">
        <f>COUNTRY_INFO!O274</f>
        <v>12010.02</v>
      </c>
      <c r="AA274" s="61"/>
      <c r="AB274" s="61"/>
      <c r="AC274" s="11">
        <f>MAX('T1'!L274,'T2'!J274)+MAX('T1'!M274,'T2'!K274)+MAX('T1'!N274,'T2'!L274)</f>
        <v>0</v>
      </c>
      <c r="AD274" s="11">
        <f>IF(COUNTRY_INFO!K274=1,IF(COUNTRY_INFO!F274*0.33&gt;MAX('T1'!M274,'T2'!K274),MAX('T1'!M274,'T2'!K274),COUNTRY_INFO!F274*0.33),IF(COUNTRY_INFO!K274=2,IF(COUNTRY_INFO!F274*0.5&gt;MAX('T1'!M274,'T2'!K274),MAX('T1'!M274,'T2'!K274),COUNTRY_INFO!F274*0.5),IF(COUNTRY_INFO!K274=3,IF(COUNTRY_INFO!F274&gt;MAX('T1'!M274,'T2'!K274),MAX('T1'!M274,'T2'!K274),COUNTRY_INFO!F274),0)))</f>
        <v>0</v>
      </c>
      <c r="AE274" s="217">
        <f>IF(AND(COUNTRY_INFO!K274&gt;0,COUNTRY_INFO!K274&lt;4),IF(Z274&gt;0,IF(COUNTRY_INFO!K274=1, AD274/(COUNTRY_INFO!F274*0.33)*100, IF(COUNTRY_INFO!K274=2, AD274/(COUNTRY_INFO!F274*0.5)*100, IF(COUNTRY_INFO!K274=3, AD274/COUNTRY_INFO!F274*100))),"-"),0)</f>
        <v>0</v>
      </c>
      <c r="AF274" s="11">
        <f>IF(COUNTRY_INFO!K274=2,IF(COUNTRY_INFO!G274*0.2&gt;MAX('T1'!N274,'T2'!L274),MAX('T1'!N274,'T2'!L274),COUNTRY_INFO!G274*0.2),IF(COUNTRY_INFO!K274=3,IF(COUNTRY_INFO!G274&gt;MAX('T1'!N274,'T2'!L274),MAX('T1'!N274,'T2'!L274),COUNTRY_INFO!G274),0))</f>
        <v>0</v>
      </c>
      <c r="AG274" s="217">
        <f>IF(AND(COUNTRY_INFO!K274&gt;0,COUNTRY_INFO!K274&lt;4),IF(Z274&gt;0,IF(COUNTRY_INFO!K274=1, 0, IF(COUNTRY_INFO!K274=2, AF274/(COUNTRY_INFO!G274*0.2)*100, IF(COUNTRY_INFO!K274=3, AF274/COUNTRY_INFO!G274*100))),"-"),0)</f>
        <v>0</v>
      </c>
      <c r="AH274" s="11">
        <f t="shared" si="34"/>
        <v>0</v>
      </c>
      <c r="AI274" s="73" t="str">
        <f>IF(AND(COUNTRY_INFO!K274&gt;0,COUNTRY_INFO!K274&lt;4), IF(AC274/Z274*100&lt;&gt;0, IF(AH274/Z274*100&gt;100,100,AH274/Z274*100), "-"),0)</f>
        <v>-</v>
      </c>
      <c r="AJ274" s="261"/>
      <c r="AK274" s="260">
        <f>IF(AND(D274&lt;&gt;0, D274&lt;&gt;"Unknown",D274&lt;&gt;"Stopped",D274&lt;&gt;"Not required"),D274/COUNTRY_INFO!D274, 0)</f>
        <v>0</v>
      </c>
      <c r="AL274" s="260">
        <f>IF(AND(J274&lt;&gt;0,J274&lt;&gt;"Unknown",J274&lt;&gt;"Stopped",J274&lt;&gt;"Not required"),J274/COUNTRY_INFO!D274, 0)</f>
        <v>0</v>
      </c>
      <c r="AM274" s="260">
        <f>IF(AND(P274&lt;&gt;0,P274&lt;&gt;"Unknown",P274&lt;&gt;"Not required"),P274/(COUNTRY_INFO!E274+COUNTRY_INFO!F274), 0)</f>
        <v>1</v>
      </c>
      <c r="AN274" s="260">
        <f>IF(AND(Z274&lt;&gt;0,Z274&lt;&gt;"Unknown",Z274&lt;&gt;"Not required"),IF(COUNTRY_INFO!K274=1,1,IF(COUNTRY_INFO!K274=2,0.5*COUNTRY_INFO!F274/(0.5*COUNTRY_INFO!F274+0.2*COUNTRY_INFO!G274),IF(COUNTRY_INFO!K274=3,COUNTRY_INFO!F274/(COUNTRY_INFO!F274+COUNTRY_INFO!G274)))),0)</f>
        <v>1</v>
      </c>
      <c r="AO274" s="260">
        <f>IF(AND(Z274&lt;&gt;0,Z274&lt;&gt;"Unknown",Z274&lt;&gt;"Not required"),IF(COUNTRY_INFO!K274=1,0,IF(COUNTRY_INFO!K274=2,0.2*COUNTRY_INFO!G274/(0.5*COUNTRY_INFO!F274+0.2*COUNTRY_INFO!G274),IF(COUNTRY_INFO!K274=3,COUNTRY_INFO!G274/(COUNTRY_INFO!F274+COUNTRY_INFO!G274)))),0)</f>
        <v>0</v>
      </c>
      <c r="AP274" s="259">
        <f>MAX(COUNTRY_INFO!D274*AK274*PROFILE!$G$7,COUNTRY_INFO!D274*AL274*PROFILE!$G$7)</f>
        <v>0</v>
      </c>
      <c r="AQ274" s="259">
        <f>MAX(COUNTRY_INFO!D274*AK274*PROFILE!$G$8,COUNTRY_INFO!D274*AL274*PROFILE!$G$8,COUNTRY_INFO!D274*AM274*PROFILE!$G$8)</f>
        <v>17108.961899114434</v>
      </c>
      <c r="AR274" s="259">
        <f>MAX(COUNTRY_INFO!D274*AK274*PROFILE!$G$9,COUNTRY_INFO!D274*AL274*PROFILE!$G$9,COUNTRY_INFO!D274*AM274*PROFILE!$G$9,IF(AND(DISTRICT!Z274&lt;&gt;"Unknown",Z274&lt;&gt;"Not required"),COUNTRY_INFO!O274*DISTRICT!AN274,0))</f>
        <v>35530.31175459837</v>
      </c>
      <c r="AS274" s="259">
        <f>MAX(COUNTRY_INFO!D274*AK274*PROFILE!$G$10,COUNTRY_INFO!D274*AL274*PROFILE!$G$10,IF(AND(DISTRICT!Z274&lt;&gt;"Unknown",Z274&lt;&gt;"Not required"),COUNTRY_INFO!O274*DISTRICT!AO274,0))</f>
        <v>0</v>
      </c>
      <c r="AT274" s="259">
        <f t="shared" si="35"/>
        <v>52639.273653712808</v>
      </c>
      <c r="AU274" s="258">
        <f t="shared" si="30"/>
        <v>0</v>
      </c>
      <c r="AV274" s="259">
        <f>MAX('MDA2'!J274,'T1'!L274,'T2'!J274,T3_R1!K274,T3_R2!K274)</f>
        <v>0</v>
      </c>
      <c r="AW274" s="259">
        <f>MAX('MDA1'!K274,'MDA2'!K274,'MDA3'!I274,'MDA3'!L274,'T1'!M274,'T2'!K274,T3_R1!L274,T3_R2!L274)</f>
        <v>0</v>
      </c>
      <c r="AX274" s="259">
        <f>MAX('MDA1'!L274,'MDA2'!L274,'MDA3'!J274,'MDA3'!M274,'T1'!N274,'T2'!L274,T3_R1!M274,T3_R2!M274)</f>
        <v>0</v>
      </c>
      <c r="AY274" s="259">
        <f t="shared" si="36"/>
        <v>0</v>
      </c>
      <c r="AZ274" s="259">
        <f>MAX('MDA2'!J274,T274)</f>
        <v>0</v>
      </c>
      <c r="BA274" s="259">
        <f>MAX('MDA1'!K274,'MDA2'!K274,'MDA3'!I274,'MDA3'!L274,V274,AD274)</f>
        <v>0</v>
      </c>
      <c r="BB274" s="259">
        <f>MAX('MDA1'!L274,'MDA2'!L274,'MDA3'!J274,'MDA3'!M274,AF274)</f>
        <v>0</v>
      </c>
      <c r="BC274" s="259">
        <f t="shared" si="31"/>
        <v>0</v>
      </c>
      <c r="BD274" s="260">
        <f t="shared" si="32"/>
        <v>0</v>
      </c>
    </row>
    <row r="275" spans="1:56" x14ac:dyDescent="0.2">
      <c r="A275" s="10" t="str">
        <f>IF(COUNTRY_INFO!A275=0," ",COUNTRY_INFO!A275)</f>
        <v>Ethiopia</v>
      </c>
      <c r="B275" s="10" t="str">
        <f>IF(COUNTRY_INFO!B275=0," ",COUNTRY_INFO!B275)</f>
        <v>Oromia Arsi</v>
      </c>
      <c r="C275" s="87" t="str">
        <f>IF(COUNTRY_INFO!C275=0," ",COUNTRY_INFO!C275)</f>
        <v>Digeluna Tijo</v>
      </c>
      <c r="D275" s="67">
        <f>COUNTRY_INFO!L275</f>
        <v>0</v>
      </c>
      <c r="E275" s="61"/>
      <c r="F275" s="61"/>
      <c r="G275" s="11">
        <f>MAX('MDA1'!M275,'MDA2'!M275)</f>
        <v>0</v>
      </c>
      <c r="H275" s="11">
        <f>IF(AND(COUNTRY_INFO!H275&gt;0,COUNTRY_INFO!H275&lt;4),IF(D275&gt;MAX('MDA1'!M275,'MDA2'!M275),MAX('MDA1'!M275,'MDA2'!M275),D275),0)</f>
        <v>0</v>
      </c>
      <c r="I275" s="73">
        <f>IF(AND(COUNTRY_INFO!H275&gt;0,COUNTRY_INFO!H275&lt;4), IF(G275/D275*100&lt;&gt;0, IF(G275/D275*100&gt;100,100,G275/D275*100), "-"),0)</f>
        <v>0</v>
      </c>
      <c r="J275" s="67">
        <f>COUNTRY_INFO!M275</f>
        <v>0</v>
      </c>
      <c r="K275" s="61"/>
      <c r="L275" s="61"/>
      <c r="M275" s="11">
        <f>MAX('MDA1'!M275,MAX('MDA3'!I275,'MDA3'!L275)+MAX('MDA3'!J275,'MDA3'!M275))</f>
        <v>0</v>
      </c>
      <c r="N275" s="11">
        <f>IF(AND(COUNTRY_INFO!I275&gt;0,COUNTRY_INFO!I275&lt;4),IF(J275&gt;MAX('MDA1'!M275,MAX('MDA3'!I275,'MDA3'!L275)+MAX('MDA3'!J275,'MDA3'!M275)),MAX('MDA1'!M275,MAX('MDA3'!I275,'MDA3'!L275)+MAX('MDA3'!J275,'MDA3'!M275)),J275),0)</f>
        <v>0</v>
      </c>
      <c r="O275" s="73">
        <f>IF(AND(COUNTRY_INFO!I275&gt;0,COUNTRY_INFO!I275&lt;4), IF(M275/J275*100&lt;&gt;0, IF(M275/J275*100&gt;100,100,M275/J275*100), "-"),0)</f>
        <v>0</v>
      </c>
      <c r="P275" s="67">
        <f>COUNTRY_INFO!N275</f>
        <v>0</v>
      </c>
      <c r="Q275" s="61"/>
      <c r="R275" s="61"/>
      <c r="S275" s="11">
        <f>SUM(MAX('MDA2'!J275, 'T1'!L275, MAX(T3_R1!K275, T3_R2!K275)), MAX('MDA1'!K275, 'MDA2'!K275, 'T1'!M275, MAX(T3_R1!L275, T3_R2!L275)), MAX('MDA1'!L275, 'MDA2'!L275, 'T1'!N275, MAX(T3_R1!M275, T3_R2!M275)))</f>
        <v>0</v>
      </c>
      <c r="T275" s="11">
        <f>IF(AND(COUNTRY_INFO!J275&gt;1,COUNTRY_INFO!J275&lt;4),IF(COUNTRY_INFO!E275&gt;MAX('MDA2'!J275,'T1'!L275,MAX(T3_R1!K275,T3_R2!K275)),MAX('MDA2'!J275,'T1'!L275,MAX(T3_R1!K275,T3_R2!K275)),COUNTRY_INFO!E275),0)</f>
        <v>0</v>
      </c>
      <c r="U275" s="217">
        <f>IF(AND(COUNTRY_INFO!J275&gt;1,COUNTRY_INFO!J275&lt;4), IF(T275/COUNTRY_INFO!E275*100&lt;&gt;0, IF(T275/COUNTRY_INFO!E275*100&gt;100,100,T275/COUNTRY_INFO!E275*100), "-"),0)</f>
        <v>0</v>
      </c>
      <c r="V275" s="11">
        <f>IF(AND(COUNTRY_INFO!J275&gt;1,COUNTRY_INFO!J275&lt;4),IF(COUNTRY_INFO!F275&gt;MAX('MDA1'!K275,'MDA2'!K275,'T1'!M275,MAX(T3_R1!L275,T3_R2!L275)),MAX('MDA1'!K275,'MDA2'!K275,'T1'!M275,MAX(T3_R1!L275,T3_R2!L275)),COUNTRY_INFO!F275),0)</f>
        <v>0</v>
      </c>
      <c r="W275" s="217">
        <f>IF(AND(COUNTRY_INFO!J275&gt;1,COUNTRY_INFO!J275&lt;4), IF(V275/COUNTRY_INFO!F275*100&lt;&gt;0, IF(V275/COUNTRY_INFO!F275*100&gt;100,100,V275/COUNTRY_INFO!F275*100), "-"),0)</f>
        <v>0</v>
      </c>
      <c r="X275" s="11">
        <f t="shared" si="33"/>
        <v>0</v>
      </c>
      <c r="Y275" s="73">
        <f>IF(AND(COUNTRY_INFO!J275&gt;1,COUNTRY_INFO!J275&lt;4), IF(S275/P275*100&lt;&gt;0, IF(X275/P275*100&gt;100,100,X275/P275*100), "-"),0)</f>
        <v>0</v>
      </c>
      <c r="Z275" s="67">
        <f>COUNTRY_INFO!O275</f>
        <v>0</v>
      </c>
      <c r="AA275" s="61"/>
      <c r="AB275" s="61"/>
      <c r="AC275" s="11">
        <f>MAX('T1'!L275,'T2'!J275)+MAX('T1'!M275,'T2'!K275)+MAX('T1'!N275,'T2'!L275)</f>
        <v>0</v>
      </c>
      <c r="AD275" s="11">
        <f>IF(COUNTRY_INFO!K275=1,IF(COUNTRY_INFO!F275*0.33&gt;MAX('T1'!M275,'T2'!K275),MAX('T1'!M275,'T2'!K275),COUNTRY_INFO!F275*0.33),IF(COUNTRY_INFO!K275=2,IF(COUNTRY_INFO!F275*0.5&gt;MAX('T1'!M275,'T2'!K275),MAX('T1'!M275,'T2'!K275),COUNTRY_INFO!F275*0.5),IF(COUNTRY_INFO!K275=3,IF(COUNTRY_INFO!F275&gt;MAX('T1'!M275,'T2'!K275),MAX('T1'!M275,'T2'!K275),COUNTRY_INFO!F275),0)))</f>
        <v>0</v>
      </c>
      <c r="AE275" s="217">
        <f>IF(AND(COUNTRY_INFO!K275&gt;0,COUNTRY_INFO!K275&lt;4),IF(Z275&gt;0,IF(COUNTRY_INFO!K275=1, AD275/(COUNTRY_INFO!F275*0.33)*100, IF(COUNTRY_INFO!K275=2, AD275/(COUNTRY_INFO!F275*0.5)*100, IF(COUNTRY_INFO!K275=3, AD275/COUNTRY_INFO!F275*100))),"-"),0)</f>
        <v>0</v>
      </c>
      <c r="AF275" s="11">
        <f>IF(COUNTRY_INFO!K275=2,IF(COUNTRY_INFO!G275*0.2&gt;MAX('T1'!N275,'T2'!L275),MAX('T1'!N275,'T2'!L275),COUNTRY_INFO!G275*0.2),IF(COUNTRY_INFO!K275=3,IF(COUNTRY_INFO!G275&gt;MAX('T1'!N275,'T2'!L275),MAX('T1'!N275,'T2'!L275),COUNTRY_INFO!G275),0))</f>
        <v>0</v>
      </c>
      <c r="AG275" s="217">
        <f>IF(AND(COUNTRY_INFO!K275&gt;0,COUNTRY_INFO!K275&lt;4),IF(Z275&gt;0,IF(COUNTRY_INFO!K275=1, 0, IF(COUNTRY_INFO!K275=2, AF275/(COUNTRY_INFO!G275*0.2)*100, IF(COUNTRY_INFO!K275=3, AF275/COUNTRY_INFO!G275*100))),"-"),0)</f>
        <v>0</v>
      </c>
      <c r="AH275" s="11">
        <f t="shared" si="34"/>
        <v>0</v>
      </c>
      <c r="AI275" s="73">
        <f>IF(AND(COUNTRY_INFO!K275&gt;0,COUNTRY_INFO!K275&lt;4), IF(AC275/Z275*100&lt;&gt;0, IF(AH275/Z275*100&gt;100,100,AH275/Z275*100), "-"),0)</f>
        <v>0</v>
      </c>
      <c r="AJ275" s="261"/>
      <c r="AK275" s="260">
        <f>IF(AND(D275&lt;&gt;0, D275&lt;&gt;"Unknown",D275&lt;&gt;"Stopped",D275&lt;&gt;"Not required"),D275/COUNTRY_INFO!D275, 0)</f>
        <v>0</v>
      </c>
      <c r="AL275" s="260">
        <f>IF(AND(J275&lt;&gt;0,J275&lt;&gt;"Unknown",J275&lt;&gt;"Stopped",J275&lt;&gt;"Not required"),J275/COUNTRY_INFO!D275, 0)</f>
        <v>0</v>
      </c>
      <c r="AM275" s="260">
        <f>IF(AND(P275&lt;&gt;0,P275&lt;&gt;"Unknown",P275&lt;&gt;"Not required"),P275/(COUNTRY_INFO!E275+COUNTRY_INFO!F275), 0)</f>
        <v>0</v>
      </c>
      <c r="AN275" s="260">
        <f>IF(AND(Z275&lt;&gt;0,Z275&lt;&gt;"Unknown",Z275&lt;&gt;"Not required"),IF(COUNTRY_INFO!K275=1,1,IF(COUNTRY_INFO!K275=2,0.5*COUNTRY_INFO!F275/(0.5*COUNTRY_INFO!F275+0.2*COUNTRY_INFO!G275),IF(COUNTRY_INFO!K275=3,COUNTRY_INFO!F275/(COUNTRY_INFO!F275+COUNTRY_INFO!G275)))),0)</f>
        <v>0</v>
      </c>
      <c r="AO275" s="260">
        <f>IF(AND(Z275&lt;&gt;0,Z275&lt;&gt;"Unknown",Z275&lt;&gt;"Not required"),IF(COUNTRY_INFO!K275=1,0,IF(COUNTRY_INFO!K275=2,0.2*COUNTRY_INFO!G275/(0.5*COUNTRY_INFO!F275+0.2*COUNTRY_INFO!G275),IF(COUNTRY_INFO!K275=3,COUNTRY_INFO!G275/(COUNTRY_INFO!F275+COUNTRY_INFO!G275)))),0)</f>
        <v>0</v>
      </c>
      <c r="AP275" s="259">
        <f>MAX(COUNTRY_INFO!D275*AK275*PROFILE!$G$7,COUNTRY_INFO!D275*AL275*PROFILE!$G$7)</f>
        <v>0</v>
      </c>
      <c r="AQ275" s="259">
        <f>MAX(COUNTRY_INFO!D275*AK275*PROFILE!$G$8,COUNTRY_INFO!D275*AL275*PROFILE!$G$8,COUNTRY_INFO!D275*AM275*PROFILE!$G$8)</f>
        <v>0</v>
      </c>
      <c r="AR275" s="259">
        <f>MAX(COUNTRY_INFO!D275*AK275*PROFILE!$G$9,COUNTRY_INFO!D275*AL275*PROFILE!$G$9,COUNTRY_INFO!D275*AM275*PROFILE!$G$9,IF(AND(DISTRICT!Z275&lt;&gt;"Unknown",Z275&lt;&gt;"Not required"),COUNTRY_INFO!O275*DISTRICT!AN275,0))</f>
        <v>0</v>
      </c>
      <c r="AS275" s="259">
        <f>MAX(COUNTRY_INFO!D275*AK275*PROFILE!$G$10,COUNTRY_INFO!D275*AL275*PROFILE!$G$10,IF(AND(DISTRICT!Z275&lt;&gt;"Unknown",Z275&lt;&gt;"Not required"),COUNTRY_INFO!O275*DISTRICT!AO275,0))</f>
        <v>0</v>
      </c>
      <c r="AT275" s="259">
        <f t="shared" si="35"/>
        <v>0</v>
      </c>
      <c r="AU275" s="258">
        <f t="shared" si="30"/>
        <v>0</v>
      </c>
      <c r="AV275" s="259">
        <f>MAX('MDA2'!J275,'T1'!L275,'T2'!J275,T3_R1!K275,T3_R2!K275)</f>
        <v>0</v>
      </c>
      <c r="AW275" s="259">
        <f>MAX('MDA1'!K275,'MDA2'!K275,'MDA3'!I275,'MDA3'!L275,'T1'!M275,'T2'!K275,T3_R1!L275,T3_R2!L275)</f>
        <v>0</v>
      </c>
      <c r="AX275" s="259">
        <f>MAX('MDA1'!L275,'MDA2'!L275,'MDA3'!J275,'MDA3'!M275,'T1'!N275,'T2'!L275,T3_R1!M275,T3_R2!M275)</f>
        <v>0</v>
      </c>
      <c r="AY275" s="259">
        <f t="shared" si="36"/>
        <v>0</v>
      </c>
      <c r="AZ275" s="259">
        <f>MAX('MDA2'!J275,T275)</f>
        <v>0</v>
      </c>
      <c r="BA275" s="259">
        <f>MAX('MDA1'!K275,'MDA2'!K275,'MDA3'!I275,'MDA3'!L275,V275,AD275)</f>
        <v>0</v>
      </c>
      <c r="BB275" s="259">
        <f>MAX('MDA1'!L275,'MDA2'!L275,'MDA3'!J275,'MDA3'!M275,AF275)</f>
        <v>0</v>
      </c>
      <c r="BC275" s="259">
        <f t="shared" si="31"/>
        <v>0</v>
      </c>
      <c r="BD275" s="260">
        <f t="shared" si="32"/>
        <v>0</v>
      </c>
    </row>
    <row r="276" spans="1:56" x14ac:dyDescent="0.2">
      <c r="A276" s="10" t="str">
        <f>IF(COUNTRY_INFO!A276=0," ",COUNTRY_INFO!A276)</f>
        <v>Ethiopia</v>
      </c>
      <c r="B276" s="10" t="str">
        <f>IF(COUNTRY_INFO!B276=0," ",COUNTRY_INFO!B276)</f>
        <v>Oromia Arsi</v>
      </c>
      <c r="C276" s="87" t="str">
        <f>IF(COUNTRY_INFO!C276=0," ",COUNTRY_INFO!C276)</f>
        <v>Diksis</v>
      </c>
      <c r="D276" s="67">
        <f>COUNTRY_INFO!L276</f>
        <v>0</v>
      </c>
      <c r="E276" s="61"/>
      <c r="F276" s="61"/>
      <c r="G276" s="11">
        <f>MAX('MDA1'!M276,'MDA2'!M276)</f>
        <v>0</v>
      </c>
      <c r="H276" s="11">
        <f>IF(AND(COUNTRY_INFO!H276&gt;0,COUNTRY_INFO!H276&lt;4),IF(D276&gt;MAX('MDA1'!M276,'MDA2'!M276),MAX('MDA1'!M276,'MDA2'!M276),D276),0)</f>
        <v>0</v>
      </c>
      <c r="I276" s="73">
        <f>IF(AND(COUNTRY_INFO!H276&gt;0,COUNTRY_INFO!H276&lt;4), IF(G276/D276*100&lt;&gt;0, IF(G276/D276*100&gt;100,100,G276/D276*100), "-"),0)</f>
        <v>0</v>
      </c>
      <c r="J276" s="67">
        <f>COUNTRY_INFO!M276</f>
        <v>0</v>
      </c>
      <c r="K276" s="61"/>
      <c r="L276" s="61"/>
      <c r="M276" s="11">
        <f>MAX('MDA1'!M276,MAX('MDA3'!I276,'MDA3'!L276)+MAX('MDA3'!J276,'MDA3'!M276))</f>
        <v>0</v>
      </c>
      <c r="N276" s="11">
        <f>IF(AND(COUNTRY_INFO!I276&gt;0,COUNTRY_INFO!I276&lt;4),IF(J276&gt;MAX('MDA1'!M276,MAX('MDA3'!I276,'MDA3'!L276)+MAX('MDA3'!J276,'MDA3'!M276)),MAX('MDA1'!M276,MAX('MDA3'!I276,'MDA3'!L276)+MAX('MDA3'!J276,'MDA3'!M276)),J276),0)</f>
        <v>0</v>
      </c>
      <c r="O276" s="73">
        <f>IF(AND(COUNTRY_INFO!I276&gt;0,COUNTRY_INFO!I276&lt;4), IF(M276/J276*100&lt;&gt;0, IF(M276/J276*100&gt;100,100,M276/J276*100), "-"),0)</f>
        <v>0</v>
      </c>
      <c r="P276" s="67">
        <f>COUNTRY_INFO!N276</f>
        <v>0</v>
      </c>
      <c r="Q276" s="61"/>
      <c r="R276" s="61"/>
      <c r="S276" s="11">
        <f>SUM(MAX('MDA2'!J276, 'T1'!L276, MAX(T3_R1!K276, T3_R2!K276)), MAX('MDA1'!K276, 'MDA2'!K276, 'T1'!M276, MAX(T3_R1!L276, T3_R2!L276)), MAX('MDA1'!L276, 'MDA2'!L276, 'T1'!N276, MAX(T3_R1!M276, T3_R2!M276)))</f>
        <v>0</v>
      </c>
      <c r="T276" s="11">
        <f>IF(AND(COUNTRY_INFO!J276&gt;1,COUNTRY_INFO!J276&lt;4),IF(COUNTRY_INFO!E276&gt;MAX('MDA2'!J276,'T1'!L276,MAX(T3_R1!K276,T3_R2!K276)),MAX('MDA2'!J276,'T1'!L276,MAX(T3_R1!K276,T3_R2!K276)),COUNTRY_INFO!E276),0)</f>
        <v>0</v>
      </c>
      <c r="U276" s="217">
        <f>IF(AND(COUNTRY_INFO!J276&gt;1,COUNTRY_INFO!J276&lt;4), IF(T276/COUNTRY_INFO!E276*100&lt;&gt;0, IF(T276/COUNTRY_INFO!E276*100&gt;100,100,T276/COUNTRY_INFO!E276*100), "-"),0)</f>
        <v>0</v>
      </c>
      <c r="V276" s="11">
        <f>IF(AND(COUNTRY_INFO!J276&gt;1,COUNTRY_INFO!J276&lt;4),IF(COUNTRY_INFO!F276&gt;MAX('MDA1'!K276,'MDA2'!K276,'T1'!M276,MAX(T3_R1!L276,T3_R2!L276)),MAX('MDA1'!K276,'MDA2'!K276,'T1'!M276,MAX(T3_R1!L276,T3_R2!L276)),COUNTRY_INFO!F276),0)</f>
        <v>0</v>
      </c>
      <c r="W276" s="217">
        <f>IF(AND(COUNTRY_INFO!J276&gt;1,COUNTRY_INFO!J276&lt;4), IF(V276/COUNTRY_INFO!F276*100&lt;&gt;0, IF(V276/COUNTRY_INFO!F276*100&gt;100,100,V276/COUNTRY_INFO!F276*100), "-"),0)</f>
        <v>0</v>
      </c>
      <c r="X276" s="11">
        <f t="shared" si="33"/>
        <v>0</v>
      </c>
      <c r="Y276" s="73">
        <f>IF(AND(COUNTRY_INFO!J276&gt;1,COUNTRY_INFO!J276&lt;4), IF(S276/P276*100&lt;&gt;0, IF(X276/P276*100&gt;100,100,X276/P276*100), "-"),0)</f>
        <v>0</v>
      </c>
      <c r="Z276" s="67">
        <f>COUNTRY_INFO!O276</f>
        <v>11239.140000000001</v>
      </c>
      <c r="AA276" s="61"/>
      <c r="AB276" s="61"/>
      <c r="AC276" s="11">
        <f>MAX('T1'!L276,'T2'!J276)+MAX('T1'!M276,'T2'!K276)+MAX('T1'!N276,'T2'!L276)</f>
        <v>0</v>
      </c>
      <c r="AD276" s="11">
        <f>IF(COUNTRY_INFO!K276=1,IF(COUNTRY_INFO!F276*0.33&gt;MAX('T1'!M276,'T2'!K276),MAX('T1'!M276,'T2'!K276),COUNTRY_INFO!F276*0.33),IF(COUNTRY_INFO!K276=2,IF(COUNTRY_INFO!F276*0.5&gt;MAX('T1'!M276,'T2'!K276),MAX('T1'!M276,'T2'!K276),COUNTRY_INFO!F276*0.5),IF(COUNTRY_INFO!K276=3,IF(COUNTRY_INFO!F276&gt;MAX('T1'!M276,'T2'!K276),MAX('T1'!M276,'T2'!K276),COUNTRY_INFO!F276),0)))</f>
        <v>0</v>
      </c>
      <c r="AE276" s="217">
        <f>IF(AND(COUNTRY_INFO!K276&gt;0,COUNTRY_INFO!K276&lt;4),IF(Z276&gt;0,IF(COUNTRY_INFO!K276=1, AD276/(COUNTRY_INFO!F276*0.33)*100, IF(COUNTRY_INFO!K276=2, AD276/(COUNTRY_INFO!F276*0.5)*100, IF(COUNTRY_INFO!K276=3, AD276/COUNTRY_INFO!F276*100))),"-"),0)</f>
        <v>0</v>
      </c>
      <c r="AF276" s="11">
        <f>IF(COUNTRY_INFO!K276=2,IF(COUNTRY_INFO!G276*0.2&gt;MAX('T1'!N276,'T2'!L276),MAX('T1'!N276,'T2'!L276),COUNTRY_INFO!G276*0.2),IF(COUNTRY_INFO!K276=3,IF(COUNTRY_INFO!G276&gt;MAX('T1'!N276,'T2'!L276),MAX('T1'!N276,'T2'!L276),COUNTRY_INFO!G276),0))</f>
        <v>0</v>
      </c>
      <c r="AG276" s="217">
        <f>IF(AND(COUNTRY_INFO!K276&gt;0,COUNTRY_INFO!K276&lt;4),IF(Z276&gt;0,IF(COUNTRY_INFO!K276=1, 0, IF(COUNTRY_INFO!K276=2, AF276/(COUNTRY_INFO!G276*0.2)*100, IF(COUNTRY_INFO!K276=3, AF276/COUNTRY_INFO!G276*100))),"-"),0)</f>
        <v>0</v>
      </c>
      <c r="AH276" s="11">
        <f t="shared" si="34"/>
        <v>0</v>
      </c>
      <c r="AI276" s="73" t="str">
        <f>IF(AND(COUNTRY_INFO!K276&gt;0,COUNTRY_INFO!K276&lt;4), IF(AC276/Z276*100&lt;&gt;0, IF(AH276/Z276*100&gt;100,100,AH276/Z276*100), "-"),0)</f>
        <v>-</v>
      </c>
      <c r="AJ276" s="261"/>
      <c r="AK276" s="260">
        <f>IF(AND(D276&lt;&gt;0, D276&lt;&gt;"Unknown",D276&lt;&gt;"Stopped",D276&lt;&gt;"Not required"),D276/COUNTRY_INFO!D276, 0)</f>
        <v>0</v>
      </c>
      <c r="AL276" s="260">
        <f>IF(AND(J276&lt;&gt;0,J276&lt;&gt;"Unknown",J276&lt;&gt;"Stopped",J276&lt;&gt;"Not required"),J276/COUNTRY_INFO!D276, 0)</f>
        <v>0</v>
      </c>
      <c r="AM276" s="260">
        <f>IF(AND(P276&lt;&gt;0,P276&lt;&gt;"Unknown",P276&lt;&gt;"Not required"),P276/(COUNTRY_INFO!E276+COUNTRY_INFO!F276), 0)</f>
        <v>0</v>
      </c>
      <c r="AN276" s="260">
        <f>IF(AND(Z276&lt;&gt;0,Z276&lt;&gt;"Unknown",Z276&lt;&gt;"Not required"),IF(COUNTRY_INFO!K276=1,1,IF(COUNTRY_INFO!K276=2,0.5*COUNTRY_INFO!F276/(0.5*COUNTRY_INFO!F276+0.2*COUNTRY_INFO!G276),IF(COUNTRY_INFO!K276=3,COUNTRY_INFO!F276/(COUNTRY_INFO!F276+COUNTRY_INFO!G276)))),0)</f>
        <v>1</v>
      </c>
      <c r="AO276" s="260">
        <f>IF(AND(Z276&lt;&gt;0,Z276&lt;&gt;"Unknown",Z276&lt;&gt;"Not required"),IF(COUNTRY_INFO!K276=1,0,IF(COUNTRY_INFO!K276=2,0.2*COUNTRY_INFO!G276/(0.5*COUNTRY_INFO!F276+0.2*COUNTRY_INFO!G276),IF(COUNTRY_INFO!K276=3,COUNTRY_INFO!G276/(COUNTRY_INFO!F276+COUNTRY_INFO!G276)))),0)</f>
        <v>0</v>
      </c>
      <c r="AP276" s="259">
        <f>MAX(COUNTRY_INFO!D276*AK276*PROFILE!$G$7,COUNTRY_INFO!D276*AL276*PROFILE!$G$7)</f>
        <v>0</v>
      </c>
      <c r="AQ276" s="259">
        <f>MAX(COUNTRY_INFO!D276*AK276*PROFILE!$G$8,COUNTRY_INFO!D276*AL276*PROFILE!$G$8,COUNTRY_INFO!D276*AM276*PROFILE!$G$8)</f>
        <v>0</v>
      </c>
      <c r="AR276" s="259">
        <f>MAX(COUNTRY_INFO!D276*AK276*PROFILE!$G$9,COUNTRY_INFO!D276*AL276*PROFILE!$G$9,COUNTRY_INFO!D276*AM276*PROFILE!$G$9,IF(AND(DISTRICT!Z276&lt;&gt;"Unknown",Z276&lt;&gt;"Not required"),COUNTRY_INFO!O276*DISTRICT!AN276,0))</f>
        <v>11239.140000000001</v>
      </c>
      <c r="AS276" s="259">
        <f>MAX(COUNTRY_INFO!D276*AK276*PROFILE!$G$10,COUNTRY_INFO!D276*AL276*PROFILE!$G$10,IF(AND(DISTRICT!Z276&lt;&gt;"Unknown",Z276&lt;&gt;"Not required"),COUNTRY_INFO!O276*DISTRICT!AO276,0))</f>
        <v>0</v>
      </c>
      <c r="AT276" s="259">
        <f t="shared" si="35"/>
        <v>11239.140000000001</v>
      </c>
      <c r="AU276" s="258">
        <f t="shared" si="30"/>
        <v>0</v>
      </c>
      <c r="AV276" s="259">
        <f>MAX('MDA2'!J276,'T1'!L276,'T2'!J276,T3_R1!K276,T3_R2!K276)</f>
        <v>0</v>
      </c>
      <c r="AW276" s="259">
        <f>MAX('MDA1'!K276,'MDA2'!K276,'MDA3'!I276,'MDA3'!L276,'T1'!M276,'T2'!K276,T3_R1!L276,T3_R2!L276)</f>
        <v>0</v>
      </c>
      <c r="AX276" s="259">
        <f>MAX('MDA1'!L276,'MDA2'!L276,'MDA3'!J276,'MDA3'!M276,'T1'!N276,'T2'!L276,T3_R1!M276,T3_R2!M276)</f>
        <v>0</v>
      </c>
      <c r="AY276" s="259">
        <f t="shared" si="36"/>
        <v>0</v>
      </c>
      <c r="AZ276" s="259">
        <f>MAX('MDA2'!J276,T276)</f>
        <v>0</v>
      </c>
      <c r="BA276" s="259">
        <f>MAX('MDA1'!K276,'MDA2'!K276,'MDA3'!I276,'MDA3'!L276,V276,AD276)</f>
        <v>0</v>
      </c>
      <c r="BB276" s="259">
        <f>MAX('MDA1'!L276,'MDA2'!L276,'MDA3'!J276,'MDA3'!M276,AF276)</f>
        <v>0</v>
      </c>
      <c r="BC276" s="259">
        <f t="shared" si="31"/>
        <v>0</v>
      </c>
      <c r="BD276" s="260">
        <f t="shared" si="32"/>
        <v>0</v>
      </c>
    </row>
    <row r="277" spans="1:56" x14ac:dyDescent="0.2">
      <c r="A277" s="10" t="str">
        <f>IF(COUNTRY_INFO!A277=0," ",COUNTRY_INFO!A277)</f>
        <v>Ethiopia</v>
      </c>
      <c r="B277" s="10" t="str">
        <f>IF(COUNTRY_INFO!B277=0," ",COUNTRY_INFO!B277)</f>
        <v>Oromia Arsi</v>
      </c>
      <c r="C277" s="87" t="str">
        <f>IF(COUNTRY_INFO!C277=0," ",COUNTRY_INFO!C277)</f>
        <v>Dodota</v>
      </c>
      <c r="D277" s="67">
        <f>COUNTRY_INFO!L277</f>
        <v>0</v>
      </c>
      <c r="E277" s="61"/>
      <c r="F277" s="61"/>
      <c r="G277" s="11">
        <f>MAX('MDA1'!M277,'MDA2'!M277)</f>
        <v>0</v>
      </c>
      <c r="H277" s="11">
        <f>IF(AND(COUNTRY_INFO!H277&gt;0,COUNTRY_INFO!H277&lt;4),IF(D277&gt;MAX('MDA1'!M277,'MDA2'!M277),MAX('MDA1'!M277,'MDA2'!M277),D277),0)</f>
        <v>0</v>
      </c>
      <c r="I277" s="73">
        <f>IF(AND(COUNTRY_INFO!H277&gt;0,COUNTRY_INFO!H277&lt;4), IF(G277/D277*100&lt;&gt;0, IF(G277/D277*100&gt;100,100,G277/D277*100), "-"),0)</f>
        <v>0</v>
      </c>
      <c r="J277" s="67">
        <f>COUNTRY_INFO!M277</f>
        <v>0</v>
      </c>
      <c r="K277" s="61"/>
      <c r="L277" s="61"/>
      <c r="M277" s="11">
        <f>MAX('MDA1'!M277,MAX('MDA3'!I277,'MDA3'!L277)+MAX('MDA3'!J277,'MDA3'!M277))</f>
        <v>0</v>
      </c>
      <c r="N277" s="11">
        <f>IF(AND(COUNTRY_INFO!I277&gt;0,COUNTRY_INFO!I277&lt;4),IF(J277&gt;MAX('MDA1'!M277,MAX('MDA3'!I277,'MDA3'!L277)+MAX('MDA3'!J277,'MDA3'!M277)),MAX('MDA1'!M277,MAX('MDA3'!I277,'MDA3'!L277)+MAX('MDA3'!J277,'MDA3'!M277)),J277),0)</f>
        <v>0</v>
      </c>
      <c r="O277" s="73">
        <f>IF(AND(COUNTRY_INFO!I277&gt;0,COUNTRY_INFO!I277&lt;4), IF(M277/J277*100&lt;&gt;0, IF(M277/J277*100&gt;100,100,M277/J277*100), "-"),0)</f>
        <v>0</v>
      </c>
      <c r="P277" s="67">
        <f>COUNTRY_INFO!N277</f>
        <v>0</v>
      </c>
      <c r="Q277" s="61"/>
      <c r="R277" s="61"/>
      <c r="S277" s="11">
        <f>SUM(MAX('MDA2'!J277, 'T1'!L277, MAX(T3_R1!K277, T3_R2!K277)), MAX('MDA1'!K277, 'MDA2'!K277, 'T1'!M277, MAX(T3_R1!L277, T3_R2!L277)), MAX('MDA1'!L277, 'MDA2'!L277, 'T1'!N277, MAX(T3_R1!M277, T3_R2!M277)))</f>
        <v>0</v>
      </c>
      <c r="T277" s="11">
        <f>IF(AND(COUNTRY_INFO!J277&gt;1,COUNTRY_INFO!J277&lt;4),IF(COUNTRY_INFO!E277&gt;MAX('MDA2'!J277,'T1'!L277,MAX(T3_R1!K277,T3_R2!K277)),MAX('MDA2'!J277,'T1'!L277,MAX(T3_R1!K277,T3_R2!K277)),COUNTRY_INFO!E277),0)</f>
        <v>0</v>
      </c>
      <c r="U277" s="217">
        <f>IF(AND(COUNTRY_INFO!J277&gt;1,COUNTRY_INFO!J277&lt;4), IF(T277/COUNTRY_INFO!E277*100&lt;&gt;0, IF(T277/COUNTRY_INFO!E277*100&gt;100,100,T277/COUNTRY_INFO!E277*100), "-"),0)</f>
        <v>0</v>
      </c>
      <c r="V277" s="11">
        <f>IF(AND(COUNTRY_INFO!J277&gt;1,COUNTRY_INFO!J277&lt;4),IF(COUNTRY_INFO!F277&gt;MAX('MDA1'!K277,'MDA2'!K277,'T1'!M277,MAX(T3_R1!L277,T3_R2!L277)),MAX('MDA1'!K277,'MDA2'!K277,'T1'!M277,MAX(T3_R1!L277,T3_R2!L277)),COUNTRY_INFO!F277),0)</f>
        <v>0</v>
      </c>
      <c r="W277" s="217">
        <f>IF(AND(COUNTRY_INFO!J277&gt;1,COUNTRY_INFO!J277&lt;4), IF(V277/COUNTRY_INFO!F277*100&lt;&gt;0, IF(V277/COUNTRY_INFO!F277*100&gt;100,100,V277/COUNTRY_INFO!F277*100), "-"),0)</f>
        <v>0</v>
      </c>
      <c r="X277" s="11">
        <f t="shared" si="33"/>
        <v>0</v>
      </c>
      <c r="Y277" s="73">
        <f>IF(AND(COUNTRY_INFO!J277&gt;1,COUNTRY_INFO!J277&lt;4), IF(S277/P277*100&lt;&gt;0, IF(X277/P277*100&gt;100,100,X277/P277*100), "-"),0)</f>
        <v>0</v>
      </c>
      <c r="Z277" s="67">
        <f>COUNTRY_INFO!O277</f>
        <v>0</v>
      </c>
      <c r="AA277" s="61"/>
      <c r="AB277" s="61"/>
      <c r="AC277" s="11">
        <f>MAX('T1'!L277,'T2'!J277)+MAX('T1'!M277,'T2'!K277)+MAX('T1'!N277,'T2'!L277)</f>
        <v>0</v>
      </c>
      <c r="AD277" s="11">
        <f>IF(COUNTRY_INFO!K277=1,IF(COUNTRY_INFO!F277*0.33&gt;MAX('T1'!M277,'T2'!K277),MAX('T1'!M277,'T2'!K277),COUNTRY_INFO!F277*0.33),IF(COUNTRY_INFO!K277=2,IF(COUNTRY_INFO!F277*0.5&gt;MAX('T1'!M277,'T2'!K277),MAX('T1'!M277,'T2'!K277),COUNTRY_INFO!F277*0.5),IF(COUNTRY_INFO!K277=3,IF(COUNTRY_INFO!F277&gt;MAX('T1'!M277,'T2'!K277),MAX('T1'!M277,'T2'!K277),COUNTRY_INFO!F277),0)))</f>
        <v>0</v>
      </c>
      <c r="AE277" s="217">
        <f>IF(AND(COUNTRY_INFO!K277&gt;0,COUNTRY_INFO!K277&lt;4),IF(Z277&gt;0,IF(COUNTRY_INFO!K277=1, AD277/(COUNTRY_INFO!F277*0.33)*100, IF(COUNTRY_INFO!K277=2, AD277/(COUNTRY_INFO!F277*0.5)*100, IF(COUNTRY_INFO!K277=3, AD277/COUNTRY_INFO!F277*100))),"-"),0)</f>
        <v>0</v>
      </c>
      <c r="AF277" s="11">
        <f>IF(COUNTRY_INFO!K277=2,IF(COUNTRY_INFO!G277*0.2&gt;MAX('T1'!N277,'T2'!L277),MAX('T1'!N277,'T2'!L277),COUNTRY_INFO!G277*0.2),IF(COUNTRY_INFO!K277=3,IF(COUNTRY_INFO!G277&gt;MAX('T1'!N277,'T2'!L277),MAX('T1'!N277,'T2'!L277),COUNTRY_INFO!G277),0))</f>
        <v>0</v>
      </c>
      <c r="AG277" s="217">
        <f>IF(AND(COUNTRY_INFO!K277&gt;0,COUNTRY_INFO!K277&lt;4),IF(Z277&gt;0,IF(COUNTRY_INFO!K277=1, 0, IF(COUNTRY_INFO!K277=2, AF277/(COUNTRY_INFO!G277*0.2)*100, IF(COUNTRY_INFO!K277=3, AF277/COUNTRY_INFO!G277*100))),"-"),0)</f>
        <v>0</v>
      </c>
      <c r="AH277" s="11">
        <f t="shared" si="34"/>
        <v>0</v>
      </c>
      <c r="AI277" s="73">
        <f>IF(AND(COUNTRY_INFO!K277&gt;0,COUNTRY_INFO!K277&lt;4), IF(AC277/Z277*100&lt;&gt;0, IF(AH277/Z277*100&gt;100,100,AH277/Z277*100), "-"),0)</f>
        <v>0</v>
      </c>
      <c r="AJ277" s="261"/>
      <c r="AK277" s="260">
        <f>IF(AND(D277&lt;&gt;0, D277&lt;&gt;"Unknown",D277&lt;&gt;"Stopped",D277&lt;&gt;"Not required"),D277/COUNTRY_INFO!D277, 0)</f>
        <v>0</v>
      </c>
      <c r="AL277" s="260">
        <f>IF(AND(J277&lt;&gt;0,J277&lt;&gt;"Unknown",J277&lt;&gt;"Stopped",J277&lt;&gt;"Not required"),J277/COUNTRY_INFO!D277, 0)</f>
        <v>0</v>
      </c>
      <c r="AM277" s="260">
        <f>IF(AND(P277&lt;&gt;0,P277&lt;&gt;"Unknown",P277&lt;&gt;"Not required"),P277/(COUNTRY_INFO!E277+COUNTRY_INFO!F277), 0)</f>
        <v>0</v>
      </c>
      <c r="AN277" s="260">
        <f>IF(AND(Z277&lt;&gt;0,Z277&lt;&gt;"Unknown",Z277&lt;&gt;"Not required"),IF(COUNTRY_INFO!K277=1,1,IF(COUNTRY_INFO!K277=2,0.5*COUNTRY_INFO!F277/(0.5*COUNTRY_INFO!F277+0.2*COUNTRY_INFO!G277),IF(COUNTRY_INFO!K277=3,COUNTRY_INFO!F277/(COUNTRY_INFO!F277+COUNTRY_INFO!G277)))),0)</f>
        <v>0</v>
      </c>
      <c r="AO277" s="260">
        <f>IF(AND(Z277&lt;&gt;0,Z277&lt;&gt;"Unknown",Z277&lt;&gt;"Not required"),IF(COUNTRY_INFO!K277=1,0,IF(COUNTRY_INFO!K277=2,0.2*COUNTRY_INFO!G277/(0.5*COUNTRY_INFO!F277+0.2*COUNTRY_INFO!G277),IF(COUNTRY_INFO!K277=3,COUNTRY_INFO!G277/(COUNTRY_INFO!F277+COUNTRY_INFO!G277)))),0)</f>
        <v>0</v>
      </c>
      <c r="AP277" s="259">
        <f>MAX(COUNTRY_INFO!D277*AK277*PROFILE!$G$7,COUNTRY_INFO!D277*AL277*PROFILE!$G$7)</f>
        <v>0</v>
      </c>
      <c r="AQ277" s="259">
        <f>MAX(COUNTRY_INFO!D277*AK277*PROFILE!$G$8,COUNTRY_INFO!D277*AL277*PROFILE!$G$8,COUNTRY_INFO!D277*AM277*PROFILE!$G$8)</f>
        <v>0</v>
      </c>
      <c r="AR277" s="259">
        <f>MAX(COUNTRY_INFO!D277*AK277*PROFILE!$G$9,COUNTRY_INFO!D277*AL277*PROFILE!$G$9,COUNTRY_INFO!D277*AM277*PROFILE!$G$9,IF(AND(DISTRICT!Z277&lt;&gt;"Unknown",Z277&lt;&gt;"Not required"),COUNTRY_INFO!O277*DISTRICT!AN277,0))</f>
        <v>0</v>
      </c>
      <c r="AS277" s="259">
        <f>MAX(COUNTRY_INFO!D277*AK277*PROFILE!$G$10,COUNTRY_INFO!D277*AL277*PROFILE!$G$10,IF(AND(DISTRICT!Z277&lt;&gt;"Unknown",Z277&lt;&gt;"Not required"),COUNTRY_INFO!O277*DISTRICT!AO277,0))</f>
        <v>0</v>
      </c>
      <c r="AT277" s="259">
        <f t="shared" si="35"/>
        <v>0</v>
      </c>
      <c r="AU277" s="258">
        <f t="shared" si="30"/>
        <v>0</v>
      </c>
      <c r="AV277" s="259">
        <f>MAX('MDA2'!J277,'T1'!L277,'T2'!J277,T3_R1!K277,T3_R2!K277)</f>
        <v>0</v>
      </c>
      <c r="AW277" s="259">
        <f>MAX('MDA1'!K277,'MDA2'!K277,'MDA3'!I277,'MDA3'!L277,'T1'!M277,'T2'!K277,T3_R1!L277,T3_R2!L277)</f>
        <v>0</v>
      </c>
      <c r="AX277" s="259">
        <f>MAX('MDA1'!L277,'MDA2'!L277,'MDA3'!J277,'MDA3'!M277,'T1'!N277,'T2'!L277,T3_R1!M277,T3_R2!M277)</f>
        <v>0</v>
      </c>
      <c r="AY277" s="259">
        <f t="shared" si="36"/>
        <v>0</v>
      </c>
      <c r="AZ277" s="259">
        <f>MAX('MDA2'!J277,T277)</f>
        <v>0</v>
      </c>
      <c r="BA277" s="259">
        <f>MAX('MDA1'!K277,'MDA2'!K277,'MDA3'!I277,'MDA3'!L277,V277,AD277)</f>
        <v>0</v>
      </c>
      <c r="BB277" s="259">
        <f>MAX('MDA1'!L277,'MDA2'!L277,'MDA3'!J277,'MDA3'!M277,AF277)</f>
        <v>0</v>
      </c>
      <c r="BC277" s="259">
        <f t="shared" si="31"/>
        <v>0</v>
      </c>
      <c r="BD277" s="260">
        <f t="shared" si="32"/>
        <v>0</v>
      </c>
    </row>
    <row r="278" spans="1:56" x14ac:dyDescent="0.2">
      <c r="A278" s="10" t="str">
        <f>IF(COUNTRY_INFO!A278=0," ",COUNTRY_INFO!A278)</f>
        <v>Ethiopia</v>
      </c>
      <c r="B278" s="10" t="str">
        <f>IF(COUNTRY_INFO!B278=0," ",COUNTRY_INFO!B278)</f>
        <v>Oromia Arsi</v>
      </c>
      <c r="C278" s="87" t="str">
        <f>IF(COUNTRY_INFO!C278=0," ",COUNTRY_INFO!C278)</f>
        <v>Enkelo Wabe</v>
      </c>
      <c r="D278" s="67">
        <f>COUNTRY_INFO!L278</f>
        <v>0</v>
      </c>
      <c r="E278" s="61"/>
      <c r="F278" s="61"/>
      <c r="G278" s="11">
        <f>MAX('MDA1'!M278,'MDA2'!M278)</f>
        <v>0</v>
      </c>
      <c r="H278" s="11">
        <f>IF(AND(COUNTRY_INFO!H278&gt;0,COUNTRY_INFO!H278&lt;4),IF(D278&gt;MAX('MDA1'!M278,'MDA2'!M278),MAX('MDA1'!M278,'MDA2'!M278),D278),0)</f>
        <v>0</v>
      </c>
      <c r="I278" s="73">
        <f>IF(AND(COUNTRY_INFO!H278&gt;0,COUNTRY_INFO!H278&lt;4), IF(G278/D278*100&lt;&gt;0, IF(G278/D278*100&gt;100,100,G278/D278*100), "-"),0)</f>
        <v>0</v>
      </c>
      <c r="J278" s="67">
        <f>COUNTRY_INFO!M278</f>
        <v>0</v>
      </c>
      <c r="K278" s="61"/>
      <c r="L278" s="61"/>
      <c r="M278" s="11">
        <f>MAX('MDA1'!M278,MAX('MDA3'!I278,'MDA3'!L278)+MAX('MDA3'!J278,'MDA3'!M278))</f>
        <v>0</v>
      </c>
      <c r="N278" s="11">
        <f>IF(AND(COUNTRY_INFO!I278&gt;0,COUNTRY_INFO!I278&lt;4),IF(J278&gt;MAX('MDA1'!M278,MAX('MDA3'!I278,'MDA3'!L278)+MAX('MDA3'!J278,'MDA3'!M278)),MAX('MDA1'!M278,MAX('MDA3'!I278,'MDA3'!L278)+MAX('MDA3'!J278,'MDA3'!M278)),J278),0)</f>
        <v>0</v>
      </c>
      <c r="O278" s="73">
        <f>IF(AND(COUNTRY_INFO!I278&gt;0,COUNTRY_INFO!I278&lt;4), IF(M278/J278*100&lt;&gt;0, IF(M278/J278*100&gt;100,100,M278/J278*100), "-"),0)</f>
        <v>0</v>
      </c>
      <c r="P278" s="67">
        <f>COUNTRY_INFO!N278</f>
        <v>36687</v>
      </c>
      <c r="Q278" s="61"/>
      <c r="R278" s="61"/>
      <c r="S278" s="11">
        <f>SUM(MAX('MDA2'!J278, 'T1'!L278, MAX(T3_R1!K278, T3_R2!K278)), MAX('MDA1'!K278, 'MDA2'!K278, 'T1'!M278, MAX(T3_R1!L278, T3_R2!L278)), MAX('MDA1'!L278, 'MDA2'!L278, 'T1'!N278, MAX(T3_R1!M278, T3_R2!M278)))</f>
        <v>23726</v>
      </c>
      <c r="T278" s="11">
        <f>IF(AND(COUNTRY_INFO!J278&gt;1,COUNTRY_INFO!J278&lt;4),IF(COUNTRY_INFO!E278&gt;MAX('MDA2'!J278,'T1'!L278,MAX(T3_R1!K278,T3_R2!K278)),MAX('MDA2'!J278,'T1'!L278,MAX(T3_R1!K278,T3_R2!K278)),COUNTRY_INFO!E278),0)</f>
        <v>0</v>
      </c>
      <c r="U278" s="217" t="str">
        <f>IF(AND(COUNTRY_INFO!J278&gt;1,COUNTRY_INFO!J278&lt;4), IF(T278/COUNTRY_INFO!E278*100&lt;&gt;0, IF(T278/COUNTRY_INFO!E278*100&gt;100,100,T278/COUNTRY_INFO!E278*100), "-"),0)</f>
        <v>-</v>
      </c>
      <c r="V278" s="11">
        <f>IF(AND(COUNTRY_INFO!J278&gt;1,COUNTRY_INFO!J278&lt;4),IF(COUNTRY_INFO!F278&gt;MAX('MDA1'!K278,'MDA2'!K278,'T1'!M278,MAX(T3_R1!L278,T3_R2!L278)),MAX('MDA1'!K278,'MDA2'!K278,'T1'!M278,MAX(T3_R1!L278,T3_R2!L278)),COUNTRY_INFO!F278),0)</f>
        <v>23726</v>
      </c>
      <c r="W278" s="217">
        <f>IF(AND(COUNTRY_INFO!J278&gt;1,COUNTRY_INFO!J278&lt;4), IF(V278/COUNTRY_INFO!F278*100&lt;&gt;0, IF(V278/COUNTRY_INFO!F278*100&gt;100,100,V278/COUNTRY_INFO!F278*100), "-"),0)</f>
        <v>98.899541475614839</v>
      </c>
      <c r="X278" s="11">
        <f t="shared" si="33"/>
        <v>23726</v>
      </c>
      <c r="Y278" s="73">
        <f>IF(AND(COUNTRY_INFO!J278&gt;1,COUNTRY_INFO!J278&lt;4), IF(S278/P278*100&lt;&gt;0, IF(X278/P278*100&gt;100,100,X278/P278*100), "-"),0)</f>
        <v>64.671409491100391</v>
      </c>
      <c r="Z278" s="67">
        <f>COUNTRY_INFO!O278</f>
        <v>0</v>
      </c>
      <c r="AA278" s="61"/>
      <c r="AB278" s="61"/>
      <c r="AC278" s="11">
        <f>MAX('T1'!L278,'T2'!J278)+MAX('T1'!M278,'T2'!K278)+MAX('T1'!N278,'T2'!L278)</f>
        <v>0</v>
      </c>
      <c r="AD278" s="11">
        <f>IF(COUNTRY_INFO!K278=1,IF(COUNTRY_INFO!F278*0.33&gt;MAX('T1'!M278,'T2'!K278),MAX('T1'!M278,'T2'!K278),COUNTRY_INFO!F278*0.33),IF(COUNTRY_INFO!K278=2,IF(COUNTRY_INFO!F278*0.5&gt;MAX('T1'!M278,'T2'!K278),MAX('T1'!M278,'T2'!K278),COUNTRY_INFO!F278*0.5),IF(COUNTRY_INFO!K278=3,IF(COUNTRY_INFO!F278&gt;MAX('T1'!M278,'T2'!K278),MAX('T1'!M278,'T2'!K278),COUNTRY_INFO!F278),0)))</f>
        <v>0</v>
      </c>
      <c r="AE278" s="217">
        <f>IF(AND(COUNTRY_INFO!K278&gt;0,COUNTRY_INFO!K278&lt;4),IF(Z278&gt;0,IF(COUNTRY_INFO!K278=1, AD278/(COUNTRY_INFO!F278*0.33)*100, IF(COUNTRY_INFO!K278=2, AD278/(COUNTRY_INFO!F278*0.5)*100, IF(COUNTRY_INFO!K278=3, AD278/COUNTRY_INFO!F278*100))),"-"),0)</f>
        <v>0</v>
      </c>
      <c r="AF278" s="11">
        <f>IF(COUNTRY_INFO!K278=2,IF(COUNTRY_INFO!G278*0.2&gt;MAX('T1'!N278,'T2'!L278),MAX('T1'!N278,'T2'!L278),COUNTRY_INFO!G278*0.2),IF(COUNTRY_INFO!K278=3,IF(COUNTRY_INFO!G278&gt;MAX('T1'!N278,'T2'!L278),MAX('T1'!N278,'T2'!L278),COUNTRY_INFO!G278),0))</f>
        <v>0</v>
      </c>
      <c r="AG278" s="217">
        <f>IF(AND(COUNTRY_INFO!K278&gt;0,COUNTRY_INFO!K278&lt;4),IF(Z278&gt;0,IF(COUNTRY_INFO!K278=1, 0, IF(COUNTRY_INFO!K278=2, AF278/(COUNTRY_INFO!G278*0.2)*100, IF(COUNTRY_INFO!K278=3, AF278/COUNTRY_INFO!G278*100))),"-"),0)</f>
        <v>0</v>
      </c>
      <c r="AH278" s="11">
        <f t="shared" si="34"/>
        <v>0</v>
      </c>
      <c r="AI278" s="73">
        <f>IF(AND(COUNTRY_INFO!K278&gt;0,COUNTRY_INFO!K278&lt;4), IF(AC278/Z278*100&lt;&gt;0, IF(AH278/Z278*100&gt;100,100,AH278/Z278*100), "-"),0)</f>
        <v>0</v>
      </c>
      <c r="AJ278" s="261"/>
      <c r="AK278" s="260">
        <f>IF(AND(D278&lt;&gt;0, D278&lt;&gt;"Unknown",D278&lt;&gt;"Stopped",D278&lt;&gt;"Not required"),D278/COUNTRY_INFO!D278, 0)</f>
        <v>0</v>
      </c>
      <c r="AL278" s="260">
        <f>IF(AND(J278&lt;&gt;0,J278&lt;&gt;"Unknown",J278&lt;&gt;"Stopped",J278&lt;&gt;"Not required"),J278/COUNTRY_INFO!D278, 0)</f>
        <v>0</v>
      </c>
      <c r="AM278" s="260">
        <f>IF(AND(P278&lt;&gt;0,P278&lt;&gt;"Unknown",P278&lt;&gt;"Not required"),P278/(COUNTRY_INFO!E278+COUNTRY_INFO!F278), 0)</f>
        <v>1</v>
      </c>
      <c r="AN278" s="260">
        <f>IF(AND(Z278&lt;&gt;0,Z278&lt;&gt;"Unknown",Z278&lt;&gt;"Not required"),IF(COUNTRY_INFO!K278=1,1,IF(COUNTRY_INFO!K278=2,0.5*COUNTRY_INFO!F278/(0.5*COUNTRY_INFO!F278+0.2*COUNTRY_INFO!G278),IF(COUNTRY_INFO!K278=3,COUNTRY_INFO!F278/(COUNTRY_INFO!F278+COUNTRY_INFO!G278)))),0)</f>
        <v>0</v>
      </c>
      <c r="AO278" s="260">
        <f>IF(AND(Z278&lt;&gt;0,Z278&lt;&gt;"Unknown",Z278&lt;&gt;"Not required"),IF(COUNTRY_INFO!K278=1,0,IF(COUNTRY_INFO!K278=2,0.2*COUNTRY_INFO!G278/(0.5*COUNTRY_INFO!F278+0.2*COUNTRY_INFO!G278),IF(COUNTRY_INFO!K278=3,COUNTRY_INFO!G278/(COUNTRY_INFO!F278+COUNTRY_INFO!G278)))),0)</f>
        <v>0</v>
      </c>
      <c r="AP278" s="259">
        <f>MAX(COUNTRY_INFO!D278*AK278*PROFILE!$G$7,COUNTRY_INFO!D278*AL278*PROFILE!$G$7)</f>
        <v>0</v>
      </c>
      <c r="AQ278" s="259">
        <f>MAX(COUNTRY_INFO!D278*AK278*PROFILE!$G$8,COUNTRY_INFO!D278*AL278*PROFILE!$G$8,COUNTRY_INFO!D278*AM278*PROFILE!$G$8)</f>
        <v>11277.769308482886</v>
      </c>
      <c r="AR278" s="259">
        <f>MAX(COUNTRY_INFO!D278*AK278*PROFILE!$G$9,COUNTRY_INFO!D278*AL278*PROFILE!$G$9,COUNTRY_INFO!D278*AM278*PROFILE!$G$9,IF(AND(DISTRICT!Z278&lt;&gt;"Unknown",Z278&lt;&gt;"Not required"),COUNTRY_INFO!O278*DISTRICT!AN278,0))</f>
        <v>23420.629596911938</v>
      </c>
      <c r="AS278" s="259">
        <f>MAX(COUNTRY_INFO!D278*AK278*PROFILE!$G$10,COUNTRY_INFO!D278*AL278*PROFILE!$G$10,IF(AND(DISTRICT!Z278&lt;&gt;"Unknown",Z278&lt;&gt;"Not required"),COUNTRY_INFO!O278*DISTRICT!AO278,0))</f>
        <v>0</v>
      </c>
      <c r="AT278" s="259">
        <f t="shared" si="35"/>
        <v>34698.398905394824</v>
      </c>
      <c r="AU278" s="258" t="str">
        <f t="shared" si="30"/>
        <v>Y</v>
      </c>
      <c r="AV278" s="259">
        <f>MAX('MDA2'!J278,'T1'!L278,'T2'!J278,T3_R1!K278,T3_R2!K278)</f>
        <v>0</v>
      </c>
      <c r="AW278" s="259">
        <f>MAX('MDA1'!K278,'MDA2'!K278,'MDA3'!I278,'MDA3'!L278,'T1'!M278,'T2'!K278,T3_R1!L278,T3_R2!L278)</f>
        <v>23726</v>
      </c>
      <c r="AX278" s="259">
        <f>MAX('MDA1'!L278,'MDA2'!L278,'MDA3'!J278,'MDA3'!M278,'T1'!N278,'T2'!L278,T3_R1!M278,T3_R2!M278)</f>
        <v>0</v>
      </c>
      <c r="AY278" s="259">
        <f t="shared" si="36"/>
        <v>23726</v>
      </c>
      <c r="AZ278" s="259">
        <f>MAX('MDA2'!J278,T278)</f>
        <v>0</v>
      </c>
      <c r="BA278" s="259">
        <f>MAX('MDA1'!K278,'MDA2'!K278,'MDA3'!I278,'MDA3'!L278,V278,AD278)</f>
        <v>23726</v>
      </c>
      <c r="BB278" s="259">
        <f>MAX('MDA1'!L278,'MDA2'!L278,'MDA3'!J278,'MDA3'!M278,AF278)</f>
        <v>0</v>
      </c>
      <c r="BC278" s="259">
        <f t="shared" si="31"/>
        <v>23726</v>
      </c>
      <c r="BD278" s="260">
        <f t="shared" si="32"/>
        <v>68.37779479303623</v>
      </c>
    </row>
    <row r="279" spans="1:56" x14ac:dyDescent="0.2">
      <c r="A279" s="10" t="str">
        <f>IF(COUNTRY_INFO!A279=0," ",COUNTRY_INFO!A279)</f>
        <v>Ethiopia</v>
      </c>
      <c r="B279" s="10" t="str">
        <f>IF(COUNTRY_INFO!B279=0," ",COUNTRY_INFO!B279)</f>
        <v>Oromia Arsi</v>
      </c>
      <c r="C279" s="87" t="str">
        <f>IF(COUNTRY_INFO!C279=0," ",COUNTRY_INFO!C279)</f>
        <v>Gololcha</v>
      </c>
      <c r="D279" s="67">
        <f>COUNTRY_INFO!L279</f>
        <v>0</v>
      </c>
      <c r="E279" s="61"/>
      <c r="F279" s="61"/>
      <c r="G279" s="11">
        <f>MAX('MDA1'!M279,'MDA2'!M279)</f>
        <v>0</v>
      </c>
      <c r="H279" s="11">
        <f>IF(AND(COUNTRY_INFO!H279&gt;0,COUNTRY_INFO!H279&lt;4),IF(D279&gt;MAX('MDA1'!M279,'MDA2'!M279),MAX('MDA1'!M279,'MDA2'!M279),D279),0)</f>
        <v>0</v>
      </c>
      <c r="I279" s="73">
        <f>IF(AND(COUNTRY_INFO!H279&gt;0,COUNTRY_INFO!H279&lt;4), IF(G279/D279*100&lt;&gt;0, IF(G279/D279*100&gt;100,100,G279/D279*100), "-"),0)</f>
        <v>0</v>
      </c>
      <c r="J279" s="67">
        <f>COUNTRY_INFO!M279</f>
        <v>0</v>
      </c>
      <c r="K279" s="61"/>
      <c r="L279" s="61"/>
      <c r="M279" s="11">
        <f>MAX('MDA1'!M279,MAX('MDA3'!I279,'MDA3'!L279)+MAX('MDA3'!J279,'MDA3'!M279))</f>
        <v>0</v>
      </c>
      <c r="N279" s="11">
        <f>IF(AND(COUNTRY_INFO!I279&gt;0,COUNTRY_INFO!I279&lt;4),IF(J279&gt;MAX('MDA1'!M279,MAX('MDA3'!I279,'MDA3'!L279)+MAX('MDA3'!J279,'MDA3'!M279)),MAX('MDA1'!M279,MAX('MDA3'!I279,'MDA3'!L279)+MAX('MDA3'!J279,'MDA3'!M279)),J279),0)</f>
        <v>0</v>
      </c>
      <c r="O279" s="73">
        <f>IF(AND(COUNTRY_INFO!I279&gt;0,COUNTRY_INFO!I279&lt;4), IF(M279/J279*100&lt;&gt;0, IF(M279/J279*100&gt;100,100,M279/J279*100), "-"),0)</f>
        <v>0</v>
      </c>
      <c r="P279" s="67">
        <f>COUNTRY_INFO!N279</f>
        <v>65510</v>
      </c>
      <c r="Q279" s="61"/>
      <c r="R279" s="61"/>
      <c r="S279" s="11">
        <f>SUM(MAX('MDA2'!J279, 'T1'!L279, MAX(T3_R1!K279, T3_R2!K279)), MAX('MDA1'!K279, 'MDA2'!K279, 'T1'!M279, MAX(T3_R1!L279, T3_R2!L279)), MAX('MDA1'!L279, 'MDA2'!L279, 'T1'!N279, MAX(T3_R1!M279, T3_R2!M279)))</f>
        <v>69929</v>
      </c>
      <c r="T279" s="11">
        <f>IF(AND(COUNTRY_INFO!J279&gt;1,COUNTRY_INFO!J279&lt;4),IF(COUNTRY_INFO!E279&gt;MAX('MDA2'!J279,'T1'!L279,MAX(T3_R1!K279,T3_R2!K279)),MAX('MDA2'!J279,'T1'!L279,MAX(T3_R1!K279,T3_R2!K279)),COUNTRY_INFO!E279),0)</f>
        <v>0</v>
      </c>
      <c r="U279" s="217" t="str">
        <f>IF(AND(COUNTRY_INFO!J279&gt;1,COUNTRY_INFO!J279&lt;4), IF(T279/COUNTRY_INFO!E279*100&lt;&gt;0, IF(T279/COUNTRY_INFO!E279*100&gt;100,100,T279/COUNTRY_INFO!E279*100), "-"),0)</f>
        <v>-</v>
      </c>
      <c r="V279" s="11">
        <f>IF(AND(COUNTRY_INFO!J279&gt;1,COUNTRY_INFO!J279&lt;4),IF(COUNTRY_INFO!F279&gt;MAX('MDA1'!K279,'MDA2'!K279,'T1'!M279,MAX(T3_R1!L279,T3_R2!L279)),MAX('MDA1'!K279,'MDA2'!K279,'T1'!M279,MAX(T3_R1!L279,T3_R2!L279)),COUNTRY_INFO!F279),0)</f>
        <v>42837</v>
      </c>
      <c r="W279" s="217">
        <f>IF(AND(COUNTRY_INFO!J279&gt;1,COUNTRY_INFO!J279&lt;4), IF(V279/COUNTRY_INFO!F279*100&lt;&gt;0, IF(V279/COUNTRY_INFO!F279*100&gt;100,100,V279/COUNTRY_INFO!F279*100), "-"),0)</f>
        <v>100</v>
      </c>
      <c r="X279" s="11">
        <f t="shared" si="33"/>
        <v>42837</v>
      </c>
      <c r="Y279" s="73">
        <f>IF(AND(COUNTRY_INFO!J279&gt;1,COUNTRY_INFO!J279&lt;4), IF(S279/P279*100&lt;&gt;0, IF(X279/P279*100&gt;100,100,X279/P279*100), "-"),0)</f>
        <v>65.390016791329558</v>
      </c>
      <c r="Z279" s="67">
        <f>COUNTRY_INFO!O279</f>
        <v>35815.5</v>
      </c>
      <c r="AA279" s="61"/>
      <c r="AB279" s="61"/>
      <c r="AC279" s="11">
        <f>MAX('T1'!L279,'T2'!J279)+MAX('T1'!M279,'T2'!K279)+MAX('T1'!N279,'T2'!L279)</f>
        <v>69929</v>
      </c>
      <c r="AD279" s="11">
        <f>IF(COUNTRY_INFO!K279=1,IF(COUNTRY_INFO!F279*0.33&gt;MAX('T1'!M279,'T2'!K279),MAX('T1'!M279,'T2'!K279),COUNTRY_INFO!F279*0.33),IF(COUNTRY_INFO!K279=2,IF(COUNTRY_INFO!F279*0.5&gt;MAX('T1'!M279,'T2'!K279),MAX('T1'!M279,'T2'!K279),COUNTRY_INFO!F279*0.5),IF(COUNTRY_INFO!K279=3,IF(COUNTRY_INFO!F279&gt;MAX('T1'!M279,'T2'!K279),MAX('T1'!M279,'T2'!K279),COUNTRY_INFO!F279),0)))</f>
        <v>21418.5</v>
      </c>
      <c r="AE279" s="217">
        <f>IF(AND(COUNTRY_INFO!K279&gt;0,COUNTRY_INFO!K279&lt;4),IF(Z279&gt;0,IF(COUNTRY_INFO!K279=1, AD279/(COUNTRY_INFO!F279*0.33)*100, IF(COUNTRY_INFO!K279=2, AD279/(COUNTRY_INFO!F279*0.5)*100, IF(COUNTRY_INFO!K279=3, AD279/COUNTRY_INFO!F279*100))),"-"),0)</f>
        <v>100</v>
      </c>
      <c r="AF279" s="11">
        <f>IF(COUNTRY_INFO!K279=2,IF(COUNTRY_INFO!G279*0.2&gt;MAX('T1'!N279,'T2'!L279),MAX('T1'!N279,'T2'!L279),COUNTRY_INFO!G279*0.2),IF(COUNTRY_INFO!K279=3,IF(COUNTRY_INFO!G279&gt;MAX('T1'!N279,'T2'!L279),MAX('T1'!N279,'T2'!L279),COUNTRY_INFO!G279),0))</f>
        <v>0</v>
      </c>
      <c r="AG279" s="217">
        <f>IF(AND(COUNTRY_INFO!K279&gt;0,COUNTRY_INFO!K279&lt;4),IF(Z279&gt;0,IF(COUNTRY_INFO!K279=1, 0, IF(COUNTRY_INFO!K279=2, AF279/(COUNTRY_INFO!G279*0.2)*100, IF(COUNTRY_INFO!K279=3, AF279/COUNTRY_INFO!G279*100))),"-"),0)</f>
        <v>0</v>
      </c>
      <c r="AH279" s="11">
        <f t="shared" si="34"/>
        <v>21418.5</v>
      </c>
      <c r="AI279" s="73">
        <f>IF(AND(COUNTRY_INFO!K279&gt;0,COUNTRY_INFO!K279&lt;4), IF(AC279/Z279*100&lt;&gt;0, IF(AH279/Z279*100&gt;100,100,AH279/Z279*100), "-"),0)</f>
        <v>59.802320224483822</v>
      </c>
      <c r="AJ279" s="261"/>
      <c r="AK279" s="260">
        <f>IF(AND(D279&lt;&gt;0, D279&lt;&gt;"Unknown",D279&lt;&gt;"Stopped",D279&lt;&gt;"Not required"),D279/COUNTRY_INFO!D279, 0)</f>
        <v>0</v>
      </c>
      <c r="AL279" s="260">
        <f>IF(AND(J279&lt;&gt;0,J279&lt;&gt;"Unknown",J279&lt;&gt;"Stopped",J279&lt;&gt;"Not required"),J279/COUNTRY_INFO!D279, 0)</f>
        <v>0</v>
      </c>
      <c r="AM279" s="260">
        <f>IF(AND(P279&lt;&gt;0,P279&lt;&gt;"Unknown",P279&lt;&gt;"Not required"),P279/(COUNTRY_INFO!E279+COUNTRY_INFO!F279), 0)</f>
        <v>1</v>
      </c>
      <c r="AN279" s="260">
        <f>IF(AND(Z279&lt;&gt;0,Z279&lt;&gt;"Unknown",Z279&lt;&gt;"Not required"),IF(COUNTRY_INFO!K279=1,1,IF(COUNTRY_INFO!K279=2,0.5*COUNTRY_INFO!F279/(0.5*COUNTRY_INFO!F279+0.2*COUNTRY_INFO!G279),IF(COUNTRY_INFO!K279=3,COUNTRY_INFO!F279/(COUNTRY_INFO!F279+COUNTRY_INFO!G279)))),0)</f>
        <v>0.59802320224483818</v>
      </c>
      <c r="AO279" s="260">
        <f>IF(AND(Z279&lt;&gt;0,Z279&lt;&gt;"Unknown",Z279&lt;&gt;"Not required"),IF(COUNTRY_INFO!K279=1,0,IF(COUNTRY_INFO!K279=2,0.2*COUNTRY_INFO!G279/(0.5*COUNTRY_INFO!F279+0.2*COUNTRY_INFO!G279),IF(COUNTRY_INFO!K279=3,COUNTRY_INFO!G279/(COUNTRY_INFO!F279+COUNTRY_INFO!G279)))),0)</f>
        <v>0.40197679775516187</v>
      </c>
      <c r="AP279" s="259">
        <f>MAX(COUNTRY_INFO!D279*AK279*PROFILE!$G$7,COUNTRY_INFO!D279*AL279*PROFILE!$G$7)</f>
        <v>0</v>
      </c>
      <c r="AQ279" s="259">
        <f>MAX(COUNTRY_INFO!D279*AK279*PROFILE!$G$8,COUNTRY_INFO!D279*AL279*PROFILE!$G$8,COUNTRY_INFO!D279*AM279*PROFILE!$G$8)</f>
        <v>20138.141442465643</v>
      </c>
      <c r="AR279" s="259">
        <f>MAX(COUNTRY_INFO!D279*AK279*PROFILE!$G$9,COUNTRY_INFO!D279*AL279*PROFILE!$G$9,COUNTRY_INFO!D279*AM279*PROFILE!$G$9,IF(AND(DISTRICT!Z279&lt;&gt;"Unknown",Z279&lt;&gt;"Not required"),COUNTRY_INFO!O279*DISTRICT!AN279,0))</f>
        <v>41821.032031524766</v>
      </c>
      <c r="AS279" s="259">
        <f>MAX(COUNTRY_INFO!D279*AK279*PROFILE!$G$10,COUNTRY_INFO!D279*AL279*PROFILE!$G$10,IF(AND(DISTRICT!Z279&lt;&gt;"Unknown",Z279&lt;&gt;"Not required"),COUNTRY_INFO!O279*DISTRICT!AO279,0))</f>
        <v>14397</v>
      </c>
      <c r="AT279" s="259">
        <f t="shared" si="35"/>
        <v>76356.173473990406</v>
      </c>
      <c r="AU279" s="258" t="str">
        <f t="shared" si="30"/>
        <v>Y</v>
      </c>
      <c r="AV279" s="259">
        <f>MAX('MDA2'!J279,'T1'!L279,'T2'!J279,T3_R1!K279,T3_R2!K279)</f>
        <v>0</v>
      </c>
      <c r="AW279" s="259">
        <f>MAX('MDA1'!K279,'MDA2'!K279,'MDA3'!I279,'MDA3'!L279,'T1'!M279,'T2'!K279,T3_R1!L279,T3_R2!L279)</f>
        <v>69929</v>
      </c>
      <c r="AX279" s="259">
        <f>MAX('MDA1'!L279,'MDA2'!L279,'MDA3'!J279,'MDA3'!M279,'T1'!N279,'T2'!L279,T3_R1!M279,T3_R2!M279)</f>
        <v>0</v>
      </c>
      <c r="AY279" s="259">
        <f t="shared" si="36"/>
        <v>69929</v>
      </c>
      <c r="AZ279" s="259">
        <f>MAX('MDA2'!J279,T279)</f>
        <v>0</v>
      </c>
      <c r="BA279" s="259">
        <f>MAX('MDA1'!K279,'MDA2'!K279,'MDA3'!I279,'MDA3'!L279,V279,AD279)</f>
        <v>42837</v>
      </c>
      <c r="BB279" s="259">
        <f>MAX('MDA1'!L279,'MDA2'!L279,'MDA3'!J279,'MDA3'!M279,AF279)</f>
        <v>0</v>
      </c>
      <c r="BC279" s="259">
        <f t="shared" si="31"/>
        <v>42837</v>
      </c>
      <c r="BD279" s="260">
        <f t="shared" si="32"/>
        <v>56.101554139026867</v>
      </c>
    </row>
    <row r="280" spans="1:56" x14ac:dyDescent="0.2">
      <c r="A280" s="10" t="str">
        <f>IF(COUNTRY_INFO!A280=0," ",COUNTRY_INFO!A280)</f>
        <v>Ethiopia</v>
      </c>
      <c r="B280" s="10" t="str">
        <f>IF(COUNTRY_INFO!B280=0," ",COUNTRY_INFO!B280)</f>
        <v>Oromia Arsi</v>
      </c>
      <c r="C280" s="87" t="str">
        <f>IF(COUNTRY_INFO!C280=0," ",COUNTRY_INFO!C280)</f>
        <v>Guna</v>
      </c>
      <c r="D280" s="67">
        <f>COUNTRY_INFO!L280</f>
        <v>0</v>
      </c>
      <c r="E280" s="61"/>
      <c r="F280" s="61"/>
      <c r="G280" s="11">
        <f>MAX('MDA1'!M280,'MDA2'!M280)</f>
        <v>0</v>
      </c>
      <c r="H280" s="11">
        <f>IF(AND(COUNTRY_INFO!H280&gt;0,COUNTRY_INFO!H280&lt;4),IF(D280&gt;MAX('MDA1'!M280,'MDA2'!M280),MAX('MDA1'!M280,'MDA2'!M280),D280),0)</f>
        <v>0</v>
      </c>
      <c r="I280" s="73">
        <f>IF(AND(COUNTRY_INFO!H280&gt;0,COUNTRY_INFO!H280&lt;4), IF(G280/D280*100&lt;&gt;0, IF(G280/D280*100&gt;100,100,G280/D280*100), "-"),0)</f>
        <v>0</v>
      </c>
      <c r="J280" s="67">
        <f>COUNTRY_INFO!M280</f>
        <v>0</v>
      </c>
      <c r="K280" s="61"/>
      <c r="L280" s="61"/>
      <c r="M280" s="11">
        <f>MAX('MDA1'!M280,MAX('MDA3'!I280,'MDA3'!L280)+MAX('MDA3'!J280,'MDA3'!M280))</f>
        <v>0</v>
      </c>
      <c r="N280" s="11">
        <f>IF(AND(COUNTRY_INFO!I280&gt;0,COUNTRY_INFO!I280&lt;4),IF(J280&gt;MAX('MDA1'!M280,MAX('MDA3'!I280,'MDA3'!L280)+MAX('MDA3'!J280,'MDA3'!M280)),MAX('MDA1'!M280,MAX('MDA3'!I280,'MDA3'!L280)+MAX('MDA3'!J280,'MDA3'!M280)),J280),0)</f>
        <v>0</v>
      </c>
      <c r="O280" s="73">
        <f>IF(AND(COUNTRY_INFO!I280&gt;0,COUNTRY_INFO!I280&lt;4), IF(M280/J280*100&lt;&gt;0, IF(M280/J280*100&gt;100,100,M280/J280*100), "-"),0)</f>
        <v>0</v>
      </c>
      <c r="P280" s="67">
        <f>COUNTRY_INFO!N280</f>
        <v>47582</v>
      </c>
      <c r="Q280" s="61"/>
      <c r="R280" s="61"/>
      <c r="S280" s="11">
        <f>SUM(MAX('MDA2'!J280, 'T1'!L280, MAX(T3_R1!K280, T3_R2!K280)), MAX('MDA1'!K280, 'MDA2'!K280, 'T1'!M280, MAX(T3_R1!L280, T3_R2!L280)), MAX('MDA1'!L280, 'MDA2'!L280, 'T1'!N280, MAX(T3_R1!M280, T3_R2!M280)))</f>
        <v>27464</v>
      </c>
      <c r="T280" s="11">
        <f>IF(AND(COUNTRY_INFO!J280&gt;1,COUNTRY_INFO!J280&lt;4),IF(COUNTRY_INFO!E280&gt;MAX('MDA2'!J280,'T1'!L280,MAX(T3_R1!K280,T3_R2!K280)),MAX('MDA2'!J280,'T1'!L280,MAX(T3_R1!K280,T3_R2!K280)),COUNTRY_INFO!E280),0)</f>
        <v>0</v>
      </c>
      <c r="U280" s="217" t="str">
        <f>IF(AND(COUNTRY_INFO!J280&gt;1,COUNTRY_INFO!J280&lt;4), IF(T280/COUNTRY_INFO!E280*100&lt;&gt;0, IF(T280/COUNTRY_INFO!E280*100&gt;100,100,T280/COUNTRY_INFO!E280*100), "-"),0)</f>
        <v>-</v>
      </c>
      <c r="V280" s="11">
        <f>IF(AND(COUNTRY_INFO!J280&gt;1,COUNTRY_INFO!J280&lt;4),IF(COUNTRY_INFO!F280&gt;MAX('MDA1'!K280,'MDA2'!K280,'T1'!M280,MAX(T3_R1!L280,T3_R2!L280)),MAX('MDA1'!K280,'MDA2'!K280,'T1'!M280,MAX(T3_R1!L280,T3_R2!L280)),COUNTRY_INFO!F280),0)</f>
        <v>27464</v>
      </c>
      <c r="W280" s="217">
        <f>IF(AND(COUNTRY_INFO!J280&gt;1,COUNTRY_INFO!J280&lt;4), IF(V280/COUNTRY_INFO!F280*100&lt;&gt;0, IF(V280/COUNTRY_INFO!F280*100&gt;100,100,V280/COUNTRY_INFO!F280*100), "-"),0)</f>
        <v>88.268946454972038</v>
      </c>
      <c r="X280" s="11">
        <f t="shared" si="33"/>
        <v>27464</v>
      </c>
      <c r="Y280" s="73">
        <f>IF(AND(COUNTRY_INFO!J280&gt;1,COUNTRY_INFO!J280&lt;4), IF(S280/P280*100&lt;&gt;0, IF(X280/P280*100&gt;100,100,X280/P280*100), "-"),0)</f>
        <v>57.719305619772186</v>
      </c>
      <c r="Z280" s="67">
        <f>COUNTRY_INFO!O280</f>
        <v>10267.620000000001</v>
      </c>
      <c r="AA280" s="61"/>
      <c r="AB280" s="61"/>
      <c r="AC280" s="11">
        <f>MAX('T1'!L280,'T2'!J280)+MAX('T1'!M280,'T2'!K280)+MAX('T1'!N280,'T2'!L280)</f>
        <v>0</v>
      </c>
      <c r="AD280" s="11">
        <f>IF(COUNTRY_INFO!K280=1,IF(COUNTRY_INFO!F280*0.33&gt;MAX('T1'!M280,'T2'!K280),MAX('T1'!M280,'T2'!K280),COUNTRY_INFO!F280*0.33),IF(COUNTRY_INFO!K280=2,IF(COUNTRY_INFO!F280*0.5&gt;MAX('T1'!M280,'T2'!K280),MAX('T1'!M280,'T2'!K280),COUNTRY_INFO!F280*0.5),IF(COUNTRY_INFO!K280=3,IF(COUNTRY_INFO!F280&gt;MAX('T1'!M280,'T2'!K280),MAX('T1'!M280,'T2'!K280),COUNTRY_INFO!F280),0)))</f>
        <v>0</v>
      </c>
      <c r="AE280" s="217">
        <f>IF(AND(COUNTRY_INFO!K280&gt;0,COUNTRY_INFO!K280&lt;4),IF(Z280&gt;0,IF(COUNTRY_INFO!K280=1, AD280/(COUNTRY_INFO!F280*0.33)*100, IF(COUNTRY_INFO!K280=2, AD280/(COUNTRY_INFO!F280*0.5)*100, IF(COUNTRY_INFO!K280=3, AD280/COUNTRY_INFO!F280*100))),"-"),0)</f>
        <v>0</v>
      </c>
      <c r="AF280" s="11">
        <f>IF(COUNTRY_INFO!K280=2,IF(COUNTRY_INFO!G280*0.2&gt;MAX('T1'!N280,'T2'!L280),MAX('T1'!N280,'T2'!L280),COUNTRY_INFO!G280*0.2),IF(COUNTRY_INFO!K280=3,IF(COUNTRY_INFO!G280&gt;MAX('T1'!N280,'T2'!L280),MAX('T1'!N280,'T2'!L280),COUNTRY_INFO!G280),0))</f>
        <v>0</v>
      </c>
      <c r="AG280" s="217">
        <f>IF(AND(COUNTRY_INFO!K280&gt;0,COUNTRY_INFO!K280&lt;4),IF(Z280&gt;0,IF(COUNTRY_INFO!K280=1, 0, IF(COUNTRY_INFO!K280=2, AF280/(COUNTRY_INFO!G280*0.2)*100, IF(COUNTRY_INFO!K280=3, AF280/COUNTRY_INFO!G280*100))),"-"),0)</f>
        <v>0</v>
      </c>
      <c r="AH280" s="11">
        <f t="shared" si="34"/>
        <v>0</v>
      </c>
      <c r="AI280" s="73" t="str">
        <f>IF(AND(COUNTRY_INFO!K280&gt;0,COUNTRY_INFO!K280&lt;4), IF(AC280/Z280*100&lt;&gt;0, IF(AH280/Z280*100&gt;100,100,AH280/Z280*100), "-"),0)</f>
        <v>-</v>
      </c>
      <c r="AJ280" s="261"/>
      <c r="AK280" s="260">
        <f>IF(AND(D280&lt;&gt;0, D280&lt;&gt;"Unknown",D280&lt;&gt;"Stopped",D280&lt;&gt;"Not required"),D280/COUNTRY_INFO!D280, 0)</f>
        <v>0</v>
      </c>
      <c r="AL280" s="260">
        <f>IF(AND(J280&lt;&gt;0,J280&lt;&gt;"Unknown",J280&lt;&gt;"Stopped",J280&lt;&gt;"Not required"),J280/COUNTRY_INFO!D280, 0)</f>
        <v>0</v>
      </c>
      <c r="AM280" s="260">
        <f>IF(AND(P280&lt;&gt;0,P280&lt;&gt;"Unknown",P280&lt;&gt;"Not required"),P280/(COUNTRY_INFO!E280+COUNTRY_INFO!F280), 0)</f>
        <v>1</v>
      </c>
      <c r="AN280" s="260">
        <f>IF(AND(Z280&lt;&gt;0,Z280&lt;&gt;"Unknown",Z280&lt;&gt;"Not required"),IF(COUNTRY_INFO!K280=1,1,IF(COUNTRY_INFO!K280=2,0.5*COUNTRY_INFO!F280/(0.5*COUNTRY_INFO!F280+0.2*COUNTRY_INFO!G280),IF(COUNTRY_INFO!K280=3,COUNTRY_INFO!F280/(COUNTRY_INFO!F280+COUNTRY_INFO!G280)))),0)</f>
        <v>1</v>
      </c>
      <c r="AO280" s="260">
        <f>IF(AND(Z280&lt;&gt;0,Z280&lt;&gt;"Unknown",Z280&lt;&gt;"Not required"),IF(COUNTRY_INFO!K280=1,0,IF(COUNTRY_INFO!K280=2,0.2*COUNTRY_INFO!G280/(0.5*COUNTRY_INFO!F280+0.2*COUNTRY_INFO!G280),IF(COUNTRY_INFO!K280=3,COUNTRY_INFO!G280/(COUNTRY_INFO!F280+COUNTRY_INFO!G280)))),0)</f>
        <v>0</v>
      </c>
      <c r="AP280" s="259">
        <f>MAX(COUNTRY_INFO!D280*AK280*PROFILE!$G$7,COUNTRY_INFO!D280*AL280*PROFILE!$G$7)</f>
        <v>0</v>
      </c>
      <c r="AQ280" s="259">
        <f>MAX(COUNTRY_INFO!D280*AK280*PROFILE!$G$8,COUNTRY_INFO!D280*AL280*PROFILE!$G$8,COUNTRY_INFO!D280*AM280*PROFILE!$G$8)</f>
        <v>14626.827399492882</v>
      </c>
      <c r="AR280" s="259">
        <f>MAX(COUNTRY_INFO!D280*AK280*PROFILE!$G$9,COUNTRY_INFO!D280*AL280*PROFILE!$G$9,COUNTRY_INFO!D280*AM280*PROFILE!$G$9,IF(AND(DISTRICT!Z280&lt;&gt;"Unknown",Z280&lt;&gt;"Not required"),COUNTRY_INFO!O280*DISTRICT!AN280,0))</f>
        <v>30375.644095132568</v>
      </c>
      <c r="AS280" s="259">
        <f>MAX(COUNTRY_INFO!D280*AK280*PROFILE!$G$10,COUNTRY_INFO!D280*AL280*PROFILE!$G$10,IF(AND(DISTRICT!Z280&lt;&gt;"Unknown",Z280&lt;&gt;"Not required"),COUNTRY_INFO!O280*DISTRICT!AO280,0))</f>
        <v>0</v>
      </c>
      <c r="AT280" s="259">
        <f t="shared" si="35"/>
        <v>45002.471494625453</v>
      </c>
      <c r="AU280" s="258">
        <f t="shared" si="30"/>
        <v>0</v>
      </c>
      <c r="AV280" s="259">
        <f>MAX('MDA2'!J280,'T1'!L280,'T2'!J280,T3_R1!K280,T3_R2!K280)</f>
        <v>0</v>
      </c>
      <c r="AW280" s="259">
        <f>MAX('MDA1'!K280,'MDA2'!K280,'MDA3'!I280,'MDA3'!L280,'T1'!M280,'T2'!K280,T3_R1!L280,T3_R2!L280)</f>
        <v>27464</v>
      </c>
      <c r="AX280" s="259">
        <f>MAX('MDA1'!L280,'MDA2'!L280,'MDA3'!J280,'MDA3'!M280,'T1'!N280,'T2'!L280,T3_R1!M280,T3_R2!M280)</f>
        <v>0</v>
      </c>
      <c r="AY280" s="259">
        <f t="shared" si="36"/>
        <v>27464</v>
      </c>
      <c r="AZ280" s="259">
        <f>MAX('MDA2'!J280,T280)</f>
        <v>0</v>
      </c>
      <c r="BA280" s="259">
        <f>MAX('MDA1'!K280,'MDA2'!K280,'MDA3'!I280,'MDA3'!L280,V280,AD280)</f>
        <v>27464</v>
      </c>
      <c r="BB280" s="259">
        <f>MAX('MDA1'!L280,'MDA2'!L280,'MDA3'!J280,'MDA3'!M280,AF280)</f>
        <v>0</v>
      </c>
      <c r="BC280" s="259">
        <f t="shared" si="31"/>
        <v>27464</v>
      </c>
      <c r="BD280" s="260">
        <f t="shared" si="32"/>
        <v>61.027759338239832</v>
      </c>
    </row>
    <row r="281" spans="1:56" x14ac:dyDescent="0.2">
      <c r="A281" s="10" t="str">
        <f>IF(COUNTRY_INFO!A281=0," ",COUNTRY_INFO!A281)</f>
        <v>Ethiopia</v>
      </c>
      <c r="B281" s="10" t="str">
        <f>IF(COUNTRY_INFO!B281=0," ",COUNTRY_INFO!B281)</f>
        <v>Oromia Arsi</v>
      </c>
      <c r="C281" s="87" t="str">
        <f>IF(COUNTRY_INFO!C281=0," ",COUNTRY_INFO!C281)</f>
        <v>Hetosa</v>
      </c>
      <c r="D281" s="67">
        <f>COUNTRY_INFO!L281</f>
        <v>0</v>
      </c>
      <c r="E281" s="61"/>
      <c r="F281" s="61"/>
      <c r="G281" s="11">
        <f>MAX('MDA1'!M281,'MDA2'!M281)</f>
        <v>0</v>
      </c>
      <c r="H281" s="11">
        <f>IF(AND(COUNTRY_INFO!H281&gt;0,COUNTRY_INFO!H281&lt;4),IF(D281&gt;MAX('MDA1'!M281,'MDA2'!M281),MAX('MDA1'!M281,'MDA2'!M281),D281),0)</f>
        <v>0</v>
      </c>
      <c r="I281" s="73">
        <f>IF(AND(COUNTRY_INFO!H281&gt;0,COUNTRY_INFO!H281&lt;4), IF(G281/D281*100&lt;&gt;0, IF(G281/D281*100&gt;100,100,G281/D281*100), "-"),0)</f>
        <v>0</v>
      </c>
      <c r="J281" s="67">
        <f>COUNTRY_INFO!M281</f>
        <v>0</v>
      </c>
      <c r="K281" s="61"/>
      <c r="L281" s="61"/>
      <c r="M281" s="11">
        <f>MAX('MDA1'!M281,MAX('MDA3'!I281,'MDA3'!L281)+MAX('MDA3'!J281,'MDA3'!M281))</f>
        <v>0</v>
      </c>
      <c r="N281" s="11">
        <f>IF(AND(COUNTRY_INFO!I281&gt;0,COUNTRY_INFO!I281&lt;4),IF(J281&gt;MAX('MDA1'!M281,MAX('MDA3'!I281,'MDA3'!L281)+MAX('MDA3'!J281,'MDA3'!M281)),MAX('MDA1'!M281,MAX('MDA3'!I281,'MDA3'!L281)+MAX('MDA3'!J281,'MDA3'!M281)),J281),0)</f>
        <v>0</v>
      </c>
      <c r="O281" s="73">
        <f>IF(AND(COUNTRY_INFO!I281&gt;0,COUNTRY_INFO!I281&lt;4), IF(M281/J281*100&lt;&gt;0, IF(M281/J281*100&gt;100,100,M281/J281*100), "-"),0)</f>
        <v>0</v>
      </c>
      <c r="P281" s="67">
        <f>COUNTRY_INFO!N281</f>
        <v>0</v>
      </c>
      <c r="Q281" s="61"/>
      <c r="R281" s="61"/>
      <c r="S281" s="11">
        <f>SUM(MAX('MDA2'!J281, 'T1'!L281, MAX(T3_R1!K281, T3_R2!K281)), MAX('MDA1'!K281, 'MDA2'!K281, 'T1'!M281, MAX(T3_R1!L281, T3_R2!L281)), MAX('MDA1'!L281, 'MDA2'!L281, 'T1'!N281, MAX(T3_R1!M281, T3_R2!M281)))</f>
        <v>0</v>
      </c>
      <c r="T281" s="11">
        <f>IF(AND(COUNTRY_INFO!J281&gt;1,COUNTRY_INFO!J281&lt;4),IF(COUNTRY_INFO!E281&gt;MAX('MDA2'!J281,'T1'!L281,MAX(T3_R1!K281,T3_R2!K281)),MAX('MDA2'!J281,'T1'!L281,MAX(T3_R1!K281,T3_R2!K281)),COUNTRY_INFO!E281),0)</f>
        <v>0</v>
      </c>
      <c r="U281" s="217">
        <f>IF(AND(COUNTRY_INFO!J281&gt;1,COUNTRY_INFO!J281&lt;4), IF(T281/COUNTRY_INFO!E281*100&lt;&gt;0, IF(T281/COUNTRY_INFO!E281*100&gt;100,100,T281/COUNTRY_INFO!E281*100), "-"),0)</f>
        <v>0</v>
      </c>
      <c r="V281" s="11">
        <f>IF(AND(COUNTRY_INFO!J281&gt;1,COUNTRY_INFO!J281&lt;4),IF(COUNTRY_INFO!F281&gt;MAX('MDA1'!K281,'MDA2'!K281,'T1'!M281,MAX(T3_R1!L281,T3_R2!L281)),MAX('MDA1'!K281,'MDA2'!K281,'T1'!M281,MAX(T3_R1!L281,T3_R2!L281)),COUNTRY_INFO!F281),0)</f>
        <v>0</v>
      </c>
      <c r="W281" s="217">
        <f>IF(AND(COUNTRY_INFO!J281&gt;1,COUNTRY_INFO!J281&lt;4), IF(V281/COUNTRY_INFO!F281*100&lt;&gt;0, IF(V281/COUNTRY_INFO!F281*100&gt;100,100,V281/COUNTRY_INFO!F281*100), "-"),0)</f>
        <v>0</v>
      </c>
      <c r="X281" s="11">
        <f t="shared" si="33"/>
        <v>0</v>
      </c>
      <c r="Y281" s="73">
        <f>IF(AND(COUNTRY_INFO!J281&gt;1,COUNTRY_INFO!J281&lt;4), IF(S281/P281*100&lt;&gt;0, IF(X281/P281*100&gt;100,100,X281/P281*100), "-"),0)</f>
        <v>0</v>
      </c>
      <c r="Z281" s="67">
        <f>COUNTRY_INFO!O281</f>
        <v>0</v>
      </c>
      <c r="AA281" s="61"/>
      <c r="AB281" s="61"/>
      <c r="AC281" s="11">
        <f>MAX('T1'!L281,'T2'!J281)+MAX('T1'!M281,'T2'!K281)+MAX('T1'!N281,'T2'!L281)</f>
        <v>0</v>
      </c>
      <c r="AD281" s="11">
        <f>IF(COUNTRY_INFO!K281=1,IF(COUNTRY_INFO!F281*0.33&gt;MAX('T1'!M281,'T2'!K281),MAX('T1'!M281,'T2'!K281),COUNTRY_INFO!F281*0.33),IF(COUNTRY_INFO!K281=2,IF(COUNTRY_INFO!F281*0.5&gt;MAX('T1'!M281,'T2'!K281),MAX('T1'!M281,'T2'!K281),COUNTRY_INFO!F281*0.5),IF(COUNTRY_INFO!K281=3,IF(COUNTRY_INFO!F281&gt;MAX('T1'!M281,'T2'!K281),MAX('T1'!M281,'T2'!K281),COUNTRY_INFO!F281),0)))</f>
        <v>0</v>
      </c>
      <c r="AE281" s="217">
        <f>IF(AND(COUNTRY_INFO!K281&gt;0,COUNTRY_INFO!K281&lt;4),IF(Z281&gt;0,IF(COUNTRY_INFO!K281=1, AD281/(COUNTRY_INFO!F281*0.33)*100, IF(COUNTRY_INFO!K281=2, AD281/(COUNTRY_INFO!F281*0.5)*100, IF(COUNTRY_INFO!K281=3, AD281/COUNTRY_INFO!F281*100))),"-"),0)</f>
        <v>0</v>
      </c>
      <c r="AF281" s="11">
        <f>IF(COUNTRY_INFO!K281=2,IF(COUNTRY_INFO!G281*0.2&gt;MAX('T1'!N281,'T2'!L281),MAX('T1'!N281,'T2'!L281),COUNTRY_INFO!G281*0.2),IF(COUNTRY_INFO!K281=3,IF(COUNTRY_INFO!G281&gt;MAX('T1'!N281,'T2'!L281),MAX('T1'!N281,'T2'!L281),COUNTRY_INFO!G281),0))</f>
        <v>0</v>
      </c>
      <c r="AG281" s="217">
        <f>IF(AND(COUNTRY_INFO!K281&gt;0,COUNTRY_INFO!K281&lt;4),IF(Z281&gt;0,IF(COUNTRY_INFO!K281=1, 0, IF(COUNTRY_INFO!K281=2, AF281/(COUNTRY_INFO!G281*0.2)*100, IF(COUNTRY_INFO!K281=3, AF281/COUNTRY_INFO!G281*100))),"-"),0)</f>
        <v>0</v>
      </c>
      <c r="AH281" s="11">
        <f t="shared" si="34"/>
        <v>0</v>
      </c>
      <c r="AI281" s="73">
        <f>IF(AND(COUNTRY_INFO!K281&gt;0,COUNTRY_INFO!K281&lt;4), IF(AC281/Z281*100&lt;&gt;0, IF(AH281/Z281*100&gt;100,100,AH281/Z281*100), "-"),0)</f>
        <v>0</v>
      </c>
      <c r="AJ281" s="261"/>
      <c r="AK281" s="260">
        <f>IF(AND(D281&lt;&gt;0, D281&lt;&gt;"Unknown",D281&lt;&gt;"Stopped",D281&lt;&gt;"Not required"),D281/COUNTRY_INFO!D281, 0)</f>
        <v>0</v>
      </c>
      <c r="AL281" s="260">
        <f>IF(AND(J281&lt;&gt;0,J281&lt;&gt;"Unknown",J281&lt;&gt;"Stopped",J281&lt;&gt;"Not required"),J281/COUNTRY_INFO!D281, 0)</f>
        <v>0</v>
      </c>
      <c r="AM281" s="260">
        <f>IF(AND(P281&lt;&gt;0,P281&lt;&gt;"Unknown",P281&lt;&gt;"Not required"),P281/(COUNTRY_INFO!E281+COUNTRY_INFO!F281), 0)</f>
        <v>0</v>
      </c>
      <c r="AN281" s="260">
        <f>IF(AND(Z281&lt;&gt;0,Z281&lt;&gt;"Unknown",Z281&lt;&gt;"Not required"),IF(COUNTRY_INFO!K281=1,1,IF(COUNTRY_INFO!K281=2,0.5*COUNTRY_INFO!F281/(0.5*COUNTRY_INFO!F281+0.2*COUNTRY_INFO!G281),IF(COUNTRY_INFO!K281=3,COUNTRY_INFO!F281/(COUNTRY_INFO!F281+COUNTRY_INFO!G281)))),0)</f>
        <v>0</v>
      </c>
      <c r="AO281" s="260">
        <f>IF(AND(Z281&lt;&gt;0,Z281&lt;&gt;"Unknown",Z281&lt;&gt;"Not required"),IF(COUNTRY_INFO!K281=1,0,IF(COUNTRY_INFO!K281=2,0.2*COUNTRY_INFO!G281/(0.5*COUNTRY_INFO!F281+0.2*COUNTRY_INFO!G281),IF(COUNTRY_INFO!K281=3,COUNTRY_INFO!G281/(COUNTRY_INFO!F281+COUNTRY_INFO!G281)))),0)</f>
        <v>0</v>
      </c>
      <c r="AP281" s="259">
        <f>MAX(COUNTRY_INFO!D281*AK281*PROFILE!$G$7,COUNTRY_INFO!D281*AL281*PROFILE!$G$7)</f>
        <v>0</v>
      </c>
      <c r="AQ281" s="259">
        <f>MAX(COUNTRY_INFO!D281*AK281*PROFILE!$G$8,COUNTRY_INFO!D281*AL281*PROFILE!$G$8,COUNTRY_INFO!D281*AM281*PROFILE!$G$8)</f>
        <v>0</v>
      </c>
      <c r="AR281" s="259">
        <f>MAX(COUNTRY_INFO!D281*AK281*PROFILE!$G$9,COUNTRY_INFO!D281*AL281*PROFILE!$G$9,COUNTRY_INFO!D281*AM281*PROFILE!$G$9,IF(AND(DISTRICT!Z281&lt;&gt;"Unknown",Z281&lt;&gt;"Not required"),COUNTRY_INFO!O281*DISTRICT!AN281,0))</f>
        <v>0</v>
      </c>
      <c r="AS281" s="259">
        <f>MAX(COUNTRY_INFO!D281*AK281*PROFILE!$G$10,COUNTRY_INFO!D281*AL281*PROFILE!$G$10,IF(AND(DISTRICT!Z281&lt;&gt;"Unknown",Z281&lt;&gt;"Not required"),COUNTRY_INFO!O281*DISTRICT!AO281,0))</f>
        <v>0</v>
      </c>
      <c r="AT281" s="259">
        <f t="shared" si="35"/>
        <v>0</v>
      </c>
      <c r="AU281" s="258">
        <f t="shared" si="30"/>
        <v>0</v>
      </c>
      <c r="AV281" s="259">
        <f>MAX('MDA2'!J281,'T1'!L281,'T2'!J281,T3_R1!K281,T3_R2!K281)</f>
        <v>0</v>
      </c>
      <c r="AW281" s="259">
        <f>MAX('MDA1'!K281,'MDA2'!K281,'MDA3'!I281,'MDA3'!L281,'T1'!M281,'T2'!K281,T3_R1!L281,T3_R2!L281)</f>
        <v>0</v>
      </c>
      <c r="AX281" s="259">
        <f>MAX('MDA1'!L281,'MDA2'!L281,'MDA3'!J281,'MDA3'!M281,'T1'!N281,'T2'!L281,T3_R1!M281,T3_R2!M281)</f>
        <v>0</v>
      </c>
      <c r="AY281" s="259">
        <f t="shared" si="36"/>
        <v>0</v>
      </c>
      <c r="AZ281" s="259">
        <f>MAX('MDA2'!J281,T281)</f>
        <v>0</v>
      </c>
      <c r="BA281" s="259">
        <f>MAX('MDA1'!K281,'MDA2'!K281,'MDA3'!I281,'MDA3'!L281,V281,AD281)</f>
        <v>0</v>
      </c>
      <c r="BB281" s="259">
        <f>MAX('MDA1'!L281,'MDA2'!L281,'MDA3'!J281,'MDA3'!M281,AF281)</f>
        <v>0</v>
      </c>
      <c r="BC281" s="259">
        <f t="shared" si="31"/>
        <v>0</v>
      </c>
      <c r="BD281" s="260">
        <f t="shared" si="32"/>
        <v>0</v>
      </c>
    </row>
    <row r="282" spans="1:56" x14ac:dyDescent="0.2">
      <c r="A282" s="10" t="str">
        <f>IF(COUNTRY_INFO!A282=0," ",COUNTRY_INFO!A282)</f>
        <v>Ethiopia</v>
      </c>
      <c r="B282" s="10" t="str">
        <f>IF(COUNTRY_INFO!B282=0," ",COUNTRY_INFO!B282)</f>
        <v>Oromia Arsi</v>
      </c>
      <c r="C282" s="87" t="str">
        <f>IF(COUNTRY_INFO!C282=0," ",COUNTRY_INFO!C282)</f>
        <v>Jeju</v>
      </c>
      <c r="D282" s="67">
        <f>COUNTRY_INFO!L282</f>
        <v>0</v>
      </c>
      <c r="E282" s="61"/>
      <c r="F282" s="61"/>
      <c r="G282" s="11">
        <f>MAX('MDA1'!M282,'MDA2'!M282)</f>
        <v>0</v>
      </c>
      <c r="H282" s="11">
        <f>IF(AND(COUNTRY_INFO!H282&gt;0,COUNTRY_INFO!H282&lt;4),IF(D282&gt;MAX('MDA1'!M282,'MDA2'!M282),MAX('MDA1'!M282,'MDA2'!M282),D282),0)</f>
        <v>0</v>
      </c>
      <c r="I282" s="73">
        <f>IF(AND(COUNTRY_INFO!H282&gt;0,COUNTRY_INFO!H282&lt;4), IF(G282/D282*100&lt;&gt;0, IF(G282/D282*100&gt;100,100,G282/D282*100), "-"),0)</f>
        <v>0</v>
      </c>
      <c r="J282" s="67">
        <f>COUNTRY_INFO!M282</f>
        <v>0</v>
      </c>
      <c r="K282" s="61"/>
      <c r="L282" s="61"/>
      <c r="M282" s="11">
        <f>MAX('MDA1'!M282,MAX('MDA3'!I282,'MDA3'!L282)+MAX('MDA3'!J282,'MDA3'!M282))</f>
        <v>0</v>
      </c>
      <c r="N282" s="11">
        <f>IF(AND(COUNTRY_INFO!I282&gt;0,COUNTRY_INFO!I282&lt;4),IF(J282&gt;MAX('MDA1'!M282,MAX('MDA3'!I282,'MDA3'!L282)+MAX('MDA3'!J282,'MDA3'!M282)),MAX('MDA1'!M282,MAX('MDA3'!I282,'MDA3'!L282)+MAX('MDA3'!J282,'MDA3'!M282)),J282),0)</f>
        <v>0</v>
      </c>
      <c r="O282" s="73">
        <f>IF(AND(COUNTRY_INFO!I282&gt;0,COUNTRY_INFO!I282&lt;4), IF(M282/J282*100&lt;&gt;0, IF(M282/J282*100&gt;100,100,M282/J282*100), "-"),0)</f>
        <v>0</v>
      </c>
      <c r="P282" s="67">
        <f>COUNTRY_INFO!N282</f>
        <v>0</v>
      </c>
      <c r="Q282" s="61"/>
      <c r="R282" s="61"/>
      <c r="S282" s="11">
        <f>SUM(MAX('MDA2'!J282, 'T1'!L282, MAX(T3_R1!K282, T3_R2!K282)), MAX('MDA1'!K282, 'MDA2'!K282, 'T1'!M282, MAX(T3_R1!L282, T3_R2!L282)), MAX('MDA1'!L282, 'MDA2'!L282, 'T1'!N282, MAX(T3_R1!M282, T3_R2!M282)))</f>
        <v>0</v>
      </c>
      <c r="T282" s="11">
        <f>IF(AND(COUNTRY_INFO!J282&gt;1,COUNTRY_INFO!J282&lt;4),IF(COUNTRY_INFO!E282&gt;MAX('MDA2'!J282,'T1'!L282,MAX(T3_R1!K282,T3_R2!K282)),MAX('MDA2'!J282,'T1'!L282,MAX(T3_R1!K282,T3_R2!K282)),COUNTRY_INFO!E282),0)</f>
        <v>0</v>
      </c>
      <c r="U282" s="217">
        <f>IF(AND(COUNTRY_INFO!J282&gt;1,COUNTRY_INFO!J282&lt;4), IF(T282/COUNTRY_INFO!E282*100&lt;&gt;0, IF(T282/COUNTRY_INFO!E282*100&gt;100,100,T282/COUNTRY_INFO!E282*100), "-"),0)</f>
        <v>0</v>
      </c>
      <c r="V282" s="11">
        <f>IF(AND(COUNTRY_INFO!J282&gt;1,COUNTRY_INFO!J282&lt;4),IF(COUNTRY_INFO!F282&gt;MAX('MDA1'!K282,'MDA2'!K282,'T1'!M282,MAX(T3_R1!L282,T3_R2!L282)),MAX('MDA1'!K282,'MDA2'!K282,'T1'!M282,MAX(T3_R1!L282,T3_R2!L282)),COUNTRY_INFO!F282),0)</f>
        <v>0</v>
      </c>
      <c r="W282" s="217">
        <f>IF(AND(COUNTRY_INFO!J282&gt;1,COUNTRY_INFO!J282&lt;4), IF(V282/COUNTRY_INFO!F282*100&lt;&gt;0, IF(V282/COUNTRY_INFO!F282*100&gt;100,100,V282/COUNTRY_INFO!F282*100), "-"),0)</f>
        <v>0</v>
      </c>
      <c r="X282" s="11">
        <f t="shared" si="33"/>
        <v>0</v>
      </c>
      <c r="Y282" s="73">
        <f>IF(AND(COUNTRY_INFO!J282&gt;1,COUNTRY_INFO!J282&lt;4), IF(S282/P282*100&lt;&gt;0, IF(X282/P282*100&gt;100,100,X282/P282*100), "-"),0)</f>
        <v>0</v>
      </c>
      <c r="Z282" s="67">
        <f>COUNTRY_INFO!O282</f>
        <v>14686.650000000001</v>
      </c>
      <c r="AA282" s="61"/>
      <c r="AB282" s="61"/>
      <c r="AC282" s="11">
        <f>MAX('T1'!L282,'T2'!J282)+MAX('T1'!M282,'T2'!K282)+MAX('T1'!N282,'T2'!L282)</f>
        <v>0</v>
      </c>
      <c r="AD282" s="11">
        <f>IF(COUNTRY_INFO!K282=1,IF(COUNTRY_INFO!F282*0.33&gt;MAX('T1'!M282,'T2'!K282),MAX('T1'!M282,'T2'!K282),COUNTRY_INFO!F282*0.33),IF(COUNTRY_INFO!K282=2,IF(COUNTRY_INFO!F282*0.5&gt;MAX('T1'!M282,'T2'!K282),MAX('T1'!M282,'T2'!K282),COUNTRY_INFO!F282*0.5),IF(COUNTRY_INFO!K282=3,IF(COUNTRY_INFO!F282&gt;MAX('T1'!M282,'T2'!K282),MAX('T1'!M282,'T2'!K282),COUNTRY_INFO!F282),0)))</f>
        <v>0</v>
      </c>
      <c r="AE282" s="217">
        <f>IF(AND(COUNTRY_INFO!K282&gt;0,COUNTRY_INFO!K282&lt;4),IF(Z282&gt;0,IF(COUNTRY_INFO!K282=1, AD282/(COUNTRY_INFO!F282*0.33)*100, IF(COUNTRY_INFO!K282=2, AD282/(COUNTRY_INFO!F282*0.5)*100, IF(COUNTRY_INFO!K282=3, AD282/COUNTRY_INFO!F282*100))),"-"),0)</f>
        <v>0</v>
      </c>
      <c r="AF282" s="11">
        <f>IF(COUNTRY_INFO!K282=2,IF(COUNTRY_INFO!G282*0.2&gt;MAX('T1'!N282,'T2'!L282),MAX('T1'!N282,'T2'!L282),COUNTRY_INFO!G282*0.2),IF(COUNTRY_INFO!K282=3,IF(COUNTRY_INFO!G282&gt;MAX('T1'!N282,'T2'!L282),MAX('T1'!N282,'T2'!L282),COUNTRY_INFO!G282),0))</f>
        <v>0</v>
      </c>
      <c r="AG282" s="217">
        <f>IF(AND(COUNTRY_INFO!K282&gt;0,COUNTRY_INFO!K282&lt;4),IF(Z282&gt;0,IF(COUNTRY_INFO!K282=1, 0, IF(COUNTRY_INFO!K282=2, AF282/(COUNTRY_INFO!G282*0.2)*100, IF(COUNTRY_INFO!K282=3, AF282/COUNTRY_INFO!G282*100))),"-"),0)</f>
        <v>0</v>
      </c>
      <c r="AH282" s="11">
        <f t="shared" si="34"/>
        <v>0</v>
      </c>
      <c r="AI282" s="73" t="str">
        <f>IF(AND(COUNTRY_INFO!K282&gt;0,COUNTRY_INFO!K282&lt;4), IF(AC282/Z282*100&lt;&gt;0, IF(AH282/Z282*100&gt;100,100,AH282/Z282*100), "-"),0)</f>
        <v>-</v>
      </c>
      <c r="AJ282" s="261"/>
      <c r="AK282" s="260">
        <f>IF(AND(D282&lt;&gt;0, D282&lt;&gt;"Unknown",D282&lt;&gt;"Stopped",D282&lt;&gt;"Not required"),D282/COUNTRY_INFO!D282, 0)</f>
        <v>0</v>
      </c>
      <c r="AL282" s="260">
        <f>IF(AND(J282&lt;&gt;0,J282&lt;&gt;"Unknown",J282&lt;&gt;"Stopped",J282&lt;&gt;"Not required"),J282/COUNTRY_INFO!D282, 0)</f>
        <v>0</v>
      </c>
      <c r="AM282" s="260">
        <f>IF(AND(P282&lt;&gt;0,P282&lt;&gt;"Unknown",P282&lt;&gt;"Not required"),P282/(COUNTRY_INFO!E282+COUNTRY_INFO!F282), 0)</f>
        <v>0</v>
      </c>
      <c r="AN282" s="260">
        <f>IF(AND(Z282&lt;&gt;0,Z282&lt;&gt;"Unknown",Z282&lt;&gt;"Not required"),IF(COUNTRY_INFO!K282=1,1,IF(COUNTRY_INFO!K282=2,0.5*COUNTRY_INFO!F282/(0.5*COUNTRY_INFO!F282+0.2*COUNTRY_INFO!G282),IF(COUNTRY_INFO!K282=3,COUNTRY_INFO!F282/(COUNTRY_INFO!F282+COUNTRY_INFO!G282)))),0)</f>
        <v>1</v>
      </c>
      <c r="AO282" s="260">
        <f>IF(AND(Z282&lt;&gt;0,Z282&lt;&gt;"Unknown",Z282&lt;&gt;"Not required"),IF(COUNTRY_INFO!K282=1,0,IF(COUNTRY_INFO!K282=2,0.2*COUNTRY_INFO!G282/(0.5*COUNTRY_INFO!F282+0.2*COUNTRY_INFO!G282),IF(COUNTRY_INFO!K282=3,COUNTRY_INFO!G282/(COUNTRY_INFO!F282+COUNTRY_INFO!G282)))),0)</f>
        <v>0</v>
      </c>
      <c r="AP282" s="259">
        <f>MAX(COUNTRY_INFO!D282*AK282*PROFILE!$G$7,COUNTRY_INFO!D282*AL282*PROFILE!$G$7)</f>
        <v>0</v>
      </c>
      <c r="AQ282" s="259">
        <f>MAX(COUNTRY_INFO!D282*AK282*PROFILE!$G$8,COUNTRY_INFO!D282*AL282*PROFILE!$G$8,COUNTRY_INFO!D282*AM282*PROFILE!$G$8)</f>
        <v>0</v>
      </c>
      <c r="AR282" s="259">
        <f>MAX(COUNTRY_INFO!D282*AK282*PROFILE!$G$9,COUNTRY_INFO!D282*AL282*PROFILE!$G$9,COUNTRY_INFO!D282*AM282*PROFILE!$G$9,IF(AND(DISTRICT!Z282&lt;&gt;"Unknown",Z282&lt;&gt;"Not required"),COUNTRY_INFO!O282*DISTRICT!AN282,0))</f>
        <v>14686.650000000001</v>
      </c>
      <c r="AS282" s="259">
        <f>MAX(COUNTRY_INFO!D282*AK282*PROFILE!$G$10,COUNTRY_INFO!D282*AL282*PROFILE!$G$10,IF(AND(DISTRICT!Z282&lt;&gt;"Unknown",Z282&lt;&gt;"Not required"),COUNTRY_INFO!O282*DISTRICT!AO282,0))</f>
        <v>0</v>
      </c>
      <c r="AT282" s="259">
        <f t="shared" si="35"/>
        <v>14686.650000000001</v>
      </c>
      <c r="AU282" s="258">
        <f t="shared" si="30"/>
        <v>0</v>
      </c>
      <c r="AV282" s="259">
        <f>MAX('MDA2'!J282,'T1'!L282,'T2'!J282,T3_R1!K282,T3_R2!K282)</f>
        <v>0</v>
      </c>
      <c r="AW282" s="259">
        <f>MAX('MDA1'!K282,'MDA2'!K282,'MDA3'!I282,'MDA3'!L282,'T1'!M282,'T2'!K282,T3_R1!L282,T3_R2!L282)</f>
        <v>0</v>
      </c>
      <c r="AX282" s="259">
        <f>MAX('MDA1'!L282,'MDA2'!L282,'MDA3'!J282,'MDA3'!M282,'T1'!N282,'T2'!L282,T3_R1!M282,T3_R2!M282)</f>
        <v>0</v>
      </c>
      <c r="AY282" s="259">
        <f t="shared" si="36"/>
        <v>0</v>
      </c>
      <c r="AZ282" s="259">
        <f>MAX('MDA2'!J282,T282)</f>
        <v>0</v>
      </c>
      <c r="BA282" s="259">
        <f>MAX('MDA1'!K282,'MDA2'!K282,'MDA3'!I282,'MDA3'!L282,V282,AD282)</f>
        <v>0</v>
      </c>
      <c r="BB282" s="259">
        <f>MAX('MDA1'!L282,'MDA2'!L282,'MDA3'!J282,'MDA3'!M282,AF282)</f>
        <v>0</v>
      </c>
      <c r="BC282" s="259">
        <f t="shared" si="31"/>
        <v>0</v>
      </c>
      <c r="BD282" s="260">
        <f t="shared" si="32"/>
        <v>0</v>
      </c>
    </row>
    <row r="283" spans="1:56" x14ac:dyDescent="0.2">
      <c r="A283" s="10" t="str">
        <f>IF(COUNTRY_INFO!A283=0," ",COUNTRY_INFO!A283)</f>
        <v>Ethiopia</v>
      </c>
      <c r="B283" s="10" t="str">
        <f>IF(COUNTRY_INFO!B283=0," ",COUNTRY_INFO!B283)</f>
        <v>Oromia Arsi</v>
      </c>
      <c r="C283" s="87" t="str">
        <f>IF(COUNTRY_INFO!C283=0," ",COUNTRY_INFO!C283)</f>
        <v>Limuna bilbilo</v>
      </c>
      <c r="D283" s="67">
        <f>COUNTRY_INFO!L283</f>
        <v>0</v>
      </c>
      <c r="E283" s="61"/>
      <c r="F283" s="61"/>
      <c r="G283" s="11">
        <f>MAX('MDA1'!M283,'MDA2'!M283)</f>
        <v>0</v>
      </c>
      <c r="H283" s="11">
        <f>IF(AND(COUNTRY_INFO!H283&gt;0,COUNTRY_INFO!H283&lt;4),IF(D283&gt;MAX('MDA1'!M283,'MDA2'!M283),MAX('MDA1'!M283,'MDA2'!M283),D283),0)</f>
        <v>0</v>
      </c>
      <c r="I283" s="73">
        <f>IF(AND(COUNTRY_INFO!H283&gt;0,COUNTRY_INFO!H283&lt;4), IF(G283/D283*100&lt;&gt;0, IF(G283/D283*100&gt;100,100,G283/D283*100), "-"),0)</f>
        <v>0</v>
      </c>
      <c r="J283" s="67">
        <f>COUNTRY_INFO!M283</f>
        <v>0</v>
      </c>
      <c r="K283" s="61"/>
      <c r="L283" s="61"/>
      <c r="M283" s="11">
        <f>MAX('MDA1'!M283,MAX('MDA3'!I283,'MDA3'!L283)+MAX('MDA3'!J283,'MDA3'!M283))</f>
        <v>0</v>
      </c>
      <c r="N283" s="11">
        <f>IF(AND(COUNTRY_INFO!I283&gt;0,COUNTRY_INFO!I283&lt;4),IF(J283&gt;MAX('MDA1'!M283,MAX('MDA3'!I283,'MDA3'!L283)+MAX('MDA3'!J283,'MDA3'!M283)),MAX('MDA1'!M283,MAX('MDA3'!I283,'MDA3'!L283)+MAX('MDA3'!J283,'MDA3'!M283)),J283),0)</f>
        <v>0</v>
      </c>
      <c r="O283" s="73">
        <f>IF(AND(COUNTRY_INFO!I283&gt;0,COUNTRY_INFO!I283&lt;4), IF(M283/J283*100&lt;&gt;0, IF(M283/J283*100&gt;100,100,M283/J283*100), "-"),0)</f>
        <v>0</v>
      </c>
      <c r="P283" s="67">
        <f>COUNTRY_INFO!N283</f>
        <v>0</v>
      </c>
      <c r="Q283" s="61"/>
      <c r="R283" s="61"/>
      <c r="S283" s="11">
        <f>SUM(MAX('MDA2'!J283, 'T1'!L283, MAX(T3_R1!K283, T3_R2!K283)), MAX('MDA1'!K283, 'MDA2'!K283, 'T1'!M283, MAX(T3_R1!L283, T3_R2!L283)), MAX('MDA1'!L283, 'MDA2'!L283, 'T1'!N283, MAX(T3_R1!M283, T3_R2!M283)))</f>
        <v>0</v>
      </c>
      <c r="T283" s="11">
        <f>IF(AND(COUNTRY_INFO!J283&gt;1,COUNTRY_INFO!J283&lt;4),IF(COUNTRY_INFO!E283&gt;MAX('MDA2'!J283,'T1'!L283,MAX(T3_R1!K283,T3_R2!K283)),MAX('MDA2'!J283,'T1'!L283,MAX(T3_R1!K283,T3_R2!K283)),COUNTRY_INFO!E283),0)</f>
        <v>0</v>
      </c>
      <c r="U283" s="217">
        <f>IF(AND(COUNTRY_INFO!J283&gt;1,COUNTRY_INFO!J283&lt;4), IF(T283/COUNTRY_INFO!E283*100&lt;&gt;0, IF(T283/COUNTRY_INFO!E283*100&gt;100,100,T283/COUNTRY_INFO!E283*100), "-"),0)</f>
        <v>0</v>
      </c>
      <c r="V283" s="11">
        <f>IF(AND(COUNTRY_INFO!J283&gt;1,COUNTRY_INFO!J283&lt;4),IF(COUNTRY_INFO!F283&gt;MAX('MDA1'!K283,'MDA2'!K283,'T1'!M283,MAX(T3_R1!L283,T3_R2!L283)),MAX('MDA1'!K283,'MDA2'!K283,'T1'!M283,MAX(T3_R1!L283,T3_R2!L283)),COUNTRY_INFO!F283),0)</f>
        <v>0</v>
      </c>
      <c r="W283" s="217">
        <f>IF(AND(COUNTRY_INFO!J283&gt;1,COUNTRY_INFO!J283&lt;4), IF(V283/COUNTRY_INFO!F283*100&lt;&gt;0, IF(V283/COUNTRY_INFO!F283*100&gt;100,100,V283/COUNTRY_INFO!F283*100), "-"),0)</f>
        <v>0</v>
      </c>
      <c r="X283" s="11">
        <f t="shared" si="33"/>
        <v>0</v>
      </c>
      <c r="Y283" s="73">
        <f>IF(AND(COUNTRY_INFO!J283&gt;1,COUNTRY_INFO!J283&lt;4), IF(S283/P283*100&lt;&gt;0, IF(X283/P283*100&gt;100,100,X283/P283*100), "-"),0)</f>
        <v>0</v>
      </c>
      <c r="Z283" s="67">
        <f>COUNTRY_INFO!O283</f>
        <v>0</v>
      </c>
      <c r="AA283" s="61"/>
      <c r="AB283" s="61"/>
      <c r="AC283" s="11">
        <f>MAX('T1'!L283,'T2'!J283)+MAX('T1'!M283,'T2'!K283)+MAX('T1'!N283,'T2'!L283)</f>
        <v>0</v>
      </c>
      <c r="AD283" s="11">
        <f>IF(COUNTRY_INFO!K283=1,IF(COUNTRY_INFO!F283*0.33&gt;MAX('T1'!M283,'T2'!K283),MAX('T1'!M283,'T2'!K283),COUNTRY_INFO!F283*0.33),IF(COUNTRY_INFO!K283=2,IF(COUNTRY_INFO!F283*0.5&gt;MAX('T1'!M283,'T2'!K283),MAX('T1'!M283,'T2'!K283),COUNTRY_INFO!F283*0.5),IF(COUNTRY_INFO!K283=3,IF(COUNTRY_INFO!F283&gt;MAX('T1'!M283,'T2'!K283),MAX('T1'!M283,'T2'!K283),COUNTRY_INFO!F283),0)))</f>
        <v>0</v>
      </c>
      <c r="AE283" s="217">
        <f>IF(AND(COUNTRY_INFO!K283&gt;0,COUNTRY_INFO!K283&lt;4),IF(Z283&gt;0,IF(COUNTRY_INFO!K283=1, AD283/(COUNTRY_INFO!F283*0.33)*100, IF(COUNTRY_INFO!K283=2, AD283/(COUNTRY_INFO!F283*0.5)*100, IF(COUNTRY_INFO!K283=3, AD283/COUNTRY_INFO!F283*100))),"-"),0)</f>
        <v>0</v>
      </c>
      <c r="AF283" s="11">
        <f>IF(COUNTRY_INFO!K283=2,IF(COUNTRY_INFO!G283*0.2&gt;MAX('T1'!N283,'T2'!L283),MAX('T1'!N283,'T2'!L283),COUNTRY_INFO!G283*0.2),IF(COUNTRY_INFO!K283=3,IF(COUNTRY_INFO!G283&gt;MAX('T1'!N283,'T2'!L283),MAX('T1'!N283,'T2'!L283),COUNTRY_INFO!G283),0))</f>
        <v>0</v>
      </c>
      <c r="AG283" s="217">
        <f>IF(AND(COUNTRY_INFO!K283&gt;0,COUNTRY_INFO!K283&lt;4),IF(Z283&gt;0,IF(COUNTRY_INFO!K283=1, 0, IF(COUNTRY_INFO!K283=2, AF283/(COUNTRY_INFO!G283*0.2)*100, IF(COUNTRY_INFO!K283=3, AF283/COUNTRY_INFO!G283*100))),"-"),0)</f>
        <v>0</v>
      </c>
      <c r="AH283" s="11">
        <f t="shared" si="34"/>
        <v>0</v>
      </c>
      <c r="AI283" s="73">
        <f>IF(AND(COUNTRY_INFO!K283&gt;0,COUNTRY_INFO!K283&lt;4), IF(AC283/Z283*100&lt;&gt;0, IF(AH283/Z283*100&gt;100,100,AH283/Z283*100), "-"),0)</f>
        <v>0</v>
      </c>
      <c r="AJ283" s="261"/>
      <c r="AK283" s="260">
        <f>IF(AND(D283&lt;&gt;0, D283&lt;&gt;"Unknown",D283&lt;&gt;"Stopped",D283&lt;&gt;"Not required"),D283/COUNTRY_INFO!D283, 0)</f>
        <v>0</v>
      </c>
      <c r="AL283" s="260">
        <f>IF(AND(J283&lt;&gt;0,J283&lt;&gt;"Unknown",J283&lt;&gt;"Stopped",J283&lt;&gt;"Not required"),J283/COUNTRY_INFO!D283, 0)</f>
        <v>0</v>
      </c>
      <c r="AM283" s="260">
        <f>IF(AND(P283&lt;&gt;0,P283&lt;&gt;"Unknown",P283&lt;&gt;"Not required"),P283/(COUNTRY_INFO!E283+COUNTRY_INFO!F283), 0)</f>
        <v>0</v>
      </c>
      <c r="AN283" s="260">
        <f>IF(AND(Z283&lt;&gt;0,Z283&lt;&gt;"Unknown",Z283&lt;&gt;"Not required"),IF(COUNTRY_INFO!K283=1,1,IF(COUNTRY_INFO!K283=2,0.5*COUNTRY_INFO!F283/(0.5*COUNTRY_INFO!F283+0.2*COUNTRY_INFO!G283),IF(COUNTRY_INFO!K283=3,COUNTRY_INFO!F283/(COUNTRY_INFO!F283+COUNTRY_INFO!G283)))),0)</f>
        <v>0</v>
      </c>
      <c r="AO283" s="260">
        <f>IF(AND(Z283&lt;&gt;0,Z283&lt;&gt;"Unknown",Z283&lt;&gt;"Not required"),IF(COUNTRY_INFO!K283=1,0,IF(COUNTRY_INFO!K283=2,0.2*COUNTRY_INFO!G283/(0.5*COUNTRY_INFO!F283+0.2*COUNTRY_INFO!G283),IF(COUNTRY_INFO!K283=3,COUNTRY_INFO!G283/(COUNTRY_INFO!F283+COUNTRY_INFO!G283)))),0)</f>
        <v>0</v>
      </c>
      <c r="AP283" s="259">
        <f>MAX(COUNTRY_INFO!D283*AK283*PROFILE!$G$7,COUNTRY_INFO!D283*AL283*PROFILE!$G$7)</f>
        <v>0</v>
      </c>
      <c r="AQ283" s="259">
        <f>MAX(COUNTRY_INFO!D283*AK283*PROFILE!$G$8,COUNTRY_INFO!D283*AL283*PROFILE!$G$8,COUNTRY_INFO!D283*AM283*PROFILE!$G$8)</f>
        <v>0</v>
      </c>
      <c r="AR283" s="259">
        <f>MAX(COUNTRY_INFO!D283*AK283*PROFILE!$G$9,COUNTRY_INFO!D283*AL283*PROFILE!$G$9,COUNTRY_INFO!D283*AM283*PROFILE!$G$9,IF(AND(DISTRICT!Z283&lt;&gt;"Unknown",Z283&lt;&gt;"Not required"),COUNTRY_INFO!O283*DISTRICT!AN283,0))</f>
        <v>0</v>
      </c>
      <c r="AS283" s="259">
        <f>MAX(COUNTRY_INFO!D283*AK283*PROFILE!$G$10,COUNTRY_INFO!D283*AL283*PROFILE!$G$10,IF(AND(DISTRICT!Z283&lt;&gt;"Unknown",Z283&lt;&gt;"Not required"),COUNTRY_INFO!O283*DISTRICT!AO283,0))</f>
        <v>0</v>
      </c>
      <c r="AT283" s="259">
        <f t="shared" si="35"/>
        <v>0</v>
      </c>
      <c r="AU283" s="258">
        <f t="shared" si="30"/>
        <v>0</v>
      </c>
      <c r="AV283" s="259">
        <f>MAX('MDA2'!J283,'T1'!L283,'T2'!J283,T3_R1!K283,T3_R2!K283)</f>
        <v>0</v>
      </c>
      <c r="AW283" s="259">
        <f>MAX('MDA1'!K283,'MDA2'!K283,'MDA3'!I283,'MDA3'!L283,'T1'!M283,'T2'!K283,T3_R1!L283,T3_R2!L283)</f>
        <v>0</v>
      </c>
      <c r="AX283" s="259">
        <f>MAX('MDA1'!L283,'MDA2'!L283,'MDA3'!J283,'MDA3'!M283,'T1'!N283,'T2'!L283,T3_R1!M283,T3_R2!M283)</f>
        <v>0</v>
      </c>
      <c r="AY283" s="259">
        <f t="shared" si="36"/>
        <v>0</v>
      </c>
      <c r="AZ283" s="259">
        <f>MAX('MDA2'!J283,T283)</f>
        <v>0</v>
      </c>
      <c r="BA283" s="259">
        <f>MAX('MDA1'!K283,'MDA2'!K283,'MDA3'!I283,'MDA3'!L283,V283,AD283)</f>
        <v>0</v>
      </c>
      <c r="BB283" s="259">
        <f>MAX('MDA1'!L283,'MDA2'!L283,'MDA3'!J283,'MDA3'!M283,AF283)</f>
        <v>0</v>
      </c>
      <c r="BC283" s="259">
        <f t="shared" si="31"/>
        <v>0</v>
      </c>
      <c r="BD283" s="260">
        <f t="shared" si="32"/>
        <v>0</v>
      </c>
    </row>
    <row r="284" spans="1:56" x14ac:dyDescent="0.2">
      <c r="A284" s="10" t="str">
        <f>IF(COUNTRY_INFO!A284=0," ",COUNTRY_INFO!A284)</f>
        <v>Ethiopia</v>
      </c>
      <c r="B284" s="10" t="str">
        <f>IF(COUNTRY_INFO!B284=0," ",COUNTRY_INFO!B284)</f>
        <v>Oromia Arsi</v>
      </c>
      <c r="C284" s="87" t="str">
        <f>IF(COUNTRY_INFO!C284=0," ",COUNTRY_INFO!C284)</f>
        <v>Lode hetosa</v>
      </c>
      <c r="D284" s="67">
        <f>COUNTRY_INFO!L284</f>
        <v>0</v>
      </c>
      <c r="E284" s="61"/>
      <c r="F284" s="61"/>
      <c r="G284" s="11">
        <f>MAX('MDA1'!M284,'MDA2'!M284)</f>
        <v>0</v>
      </c>
      <c r="H284" s="11">
        <f>IF(AND(COUNTRY_INFO!H284&gt;0,COUNTRY_INFO!H284&lt;4),IF(D284&gt;MAX('MDA1'!M284,'MDA2'!M284),MAX('MDA1'!M284,'MDA2'!M284),D284),0)</f>
        <v>0</v>
      </c>
      <c r="I284" s="73">
        <f>IF(AND(COUNTRY_INFO!H284&gt;0,COUNTRY_INFO!H284&lt;4), IF(G284/D284*100&lt;&gt;0, IF(G284/D284*100&gt;100,100,G284/D284*100), "-"),0)</f>
        <v>0</v>
      </c>
      <c r="J284" s="67">
        <f>COUNTRY_INFO!M284</f>
        <v>0</v>
      </c>
      <c r="K284" s="61"/>
      <c r="L284" s="61"/>
      <c r="M284" s="11">
        <f>MAX('MDA1'!M284,MAX('MDA3'!I284,'MDA3'!L284)+MAX('MDA3'!J284,'MDA3'!M284))</f>
        <v>0</v>
      </c>
      <c r="N284" s="11">
        <f>IF(AND(COUNTRY_INFO!I284&gt;0,COUNTRY_INFO!I284&lt;4),IF(J284&gt;MAX('MDA1'!M284,MAX('MDA3'!I284,'MDA3'!L284)+MAX('MDA3'!J284,'MDA3'!M284)),MAX('MDA1'!M284,MAX('MDA3'!I284,'MDA3'!L284)+MAX('MDA3'!J284,'MDA3'!M284)),J284),0)</f>
        <v>0</v>
      </c>
      <c r="O284" s="73">
        <f>IF(AND(COUNTRY_INFO!I284&gt;0,COUNTRY_INFO!I284&lt;4), IF(M284/J284*100&lt;&gt;0, IF(M284/J284*100&gt;100,100,M284/J284*100), "-"),0)</f>
        <v>0</v>
      </c>
      <c r="P284" s="67">
        <f>COUNTRY_INFO!N284</f>
        <v>0</v>
      </c>
      <c r="Q284" s="61"/>
      <c r="R284" s="61"/>
      <c r="S284" s="11">
        <f>SUM(MAX('MDA2'!J284, 'T1'!L284, MAX(T3_R1!K284, T3_R2!K284)), MAX('MDA1'!K284, 'MDA2'!K284, 'T1'!M284, MAX(T3_R1!L284, T3_R2!L284)), MAX('MDA1'!L284, 'MDA2'!L284, 'T1'!N284, MAX(T3_R1!M284, T3_R2!M284)))</f>
        <v>0</v>
      </c>
      <c r="T284" s="11">
        <f>IF(AND(COUNTRY_INFO!J284&gt;1,COUNTRY_INFO!J284&lt;4),IF(COUNTRY_INFO!E284&gt;MAX('MDA2'!J284,'T1'!L284,MAX(T3_R1!K284,T3_R2!K284)),MAX('MDA2'!J284,'T1'!L284,MAX(T3_R1!K284,T3_R2!K284)),COUNTRY_INFO!E284),0)</f>
        <v>0</v>
      </c>
      <c r="U284" s="217">
        <f>IF(AND(COUNTRY_INFO!J284&gt;1,COUNTRY_INFO!J284&lt;4), IF(T284/COUNTRY_INFO!E284*100&lt;&gt;0, IF(T284/COUNTRY_INFO!E284*100&gt;100,100,T284/COUNTRY_INFO!E284*100), "-"),0)</f>
        <v>0</v>
      </c>
      <c r="V284" s="11">
        <f>IF(AND(COUNTRY_INFO!J284&gt;1,COUNTRY_INFO!J284&lt;4),IF(COUNTRY_INFO!F284&gt;MAX('MDA1'!K284,'MDA2'!K284,'T1'!M284,MAX(T3_R1!L284,T3_R2!L284)),MAX('MDA1'!K284,'MDA2'!K284,'T1'!M284,MAX(T3_R1!L284,T3_R2!L284)),COUNTRY_INFO!F284),0)</f>
        <v>0</v>
      </c>
      <c r="W284" s="217">
        <f>IF(AND(COUNTRY_INFO!J284&gt;1,COUNTRY_INFO!J284&lt;4), IF(V284/COUNTRY_INFO!F284*100&lt;&gt;0, IF(V284/COUNTRY_INFO!F284*100&gt;100,100,V284/COUNTRY_INFO!F284*100), "-"),0)</f>
        <v>0</v>
      </c>
      <c r="X284" s="11">
        <f t="shared" si="33"/>
        <v>0</v>
      </c>
      <c r="Y284" s="73">
        <f>IF(AND(COUNTRY_INFO!J284&gt;1,COUNTRY_INFO!J284&lt;4), IF(S284/P284*100&lt;&gt;0, IF(X284/P284*100&gt;100,100,X284/P284*100), "-"),0)</f>
        <v>0</v>
      </c>
      <c r="Z284" s="67">
        <f>COUNTRY_INFO!O284</f>
        <v>0</v>
      </c>
      <c r="AA284" s="61"/>
      <c r="AB284" s="61"/>
      <c r="AC284" s="11">
        <f>MAX('T1'!L284,'T2'!J284)+MAX('T1'!M284,'T2'!K284)+MAX('T1'!N284,'T2'!L284)</f>
        <v>0</v>
      </c>
      <c r="AD284" s="11">
        <f>IF(COUNTRY_INFO!K284=1,IF(COUNTRY_INFO!F284*0.33&gt;MAX('T1'!M284,'T2'!K284),MAX('T1'!M284,'T2'!K284),COUNTRY_INFO!F284*0.33),IF(COUNTRY_INFO!K284=2,IF(COUNTRY_INFO!F284*0.5&gt;MAX('T1'!M284,'T2'!K284),MAX('T1'!M284,'T2'!K284),COUNTRY_INFO!F284*0.5),IF(COUNTRY_INFO!K284=3,IF(COUNTRY_INFO!F284&gt;MAX('T1'!M284,'T2'!K284),MAX('T1'!M284,'T2'!K284),COUNTRY_INFO!F284),0)))</f>
        <v>0</v>
      </c>
      <c r="AE284" s="217">
        <f>IF(AND(COUNTRY_INFO!K284&gt;0,COUNTRY_INFO!K284&lt;4),IF(Z284&gt;0,IF(COUNTRY_INFO!K284=1, AD284/(COUNTRY_INFO!F284*0.33)*100, IF(COUNTRY_INFO!K284=2, AD284/(COUNTRY_INFO!F284*0.5)*100, IF(COUNTRY_INFO!K284=3, AD284/COUNTRY_INFO!F284*100))),"-"),0)</f>
        <v>0</v>
      </c>
      <c r="AF284" s="11">
        <f>IF(COUNTRY_INFO!K284=2,IF(COUNTRY_INFO!G284*0.2&gt;MAX('T1'!N284,'T2'!L284),MAX('T1'!N284,'T2'!L284),COUNTRY_INFO!G284*0.2),IF(COUNTRY_INFO!K284=3,IF(COUNTRY_INFO!G284&gt;MAX('T1'!N284,'T2'!L284),MAX('T1'!N284,'T2'!L284),COUNTRY_INFO!G284),0))</f>
        <v>0</v>
      </c>
      <c r="AG284" s="217">
        <f>IF(AND(COUNTRY_INFO!K284&gt;0,COUNTRY_INFO!K284&lt;4),IF(Z284&gt;0,IF(COUNTRY_INFO!K284=1, 0, IF(COUNTRY_INFO!K284=2, AF284/(COUNTRY_INFO!G284*0.2)*100, IF(COUNTRY_INFO!K284=3, AF284/COUNTRY_INFO!G284*100))),"-"),0)</f>
        <v>0</v>
      </c>
      <c r="AH284" s="11">
        <f t="shared" si="34"/>
        <v>0</v>
      </c>
      <c r="AI284" s="73">
        <f>IF(AND(COUNTRY_INFO!K284&gt;0,COUNTRY_INFO!K284&lt;4), IF(AC284/Z284*100&lt;&gt;0, IF(AH284/Z284*100&gt;100,100,AH284/Z284*100), "-"),0)</f>
        <v>0</v>
      </c>
      <c r="AJ284" s="261"/>
      <c r="AK284" s="260">
        <f>IF(AND(D284&lt;&gt;0, D284&lt;&gt;"Unknown",D284&lt;&gt;"Stopped",D284&lt;&gt;"Not required"),D284/COUNTRY_INFO!D284, 0)</f>
        <v>0</v>
      </c>
      <c r="AL284" s="260">
        <f>IF(AND(J284&lt;&gt;0,J284&lt;&gt;"Unknown",J284&lt;&gt;"Stopped",J284&lt;&gt;"Not required"),J284/COUNTRY_INFO!D284, 0)</f>
        <v>0</v>
      </c>
      <c r="AM284" s="260">
        <f>IF(AND(P284&lt;&gt;0,P284&lt;&gt;"Unknown",P284&lt;&gt;"Not required"),P284/(COUNTRY_INFO!E284+COUNTRY_INFO!F284), 0)</f>
        <v>0</v>
      </c>
      <c r="AN284" s="260">
        <f>IF(AND(Z284&lt;&gt;0,Z284&lt;&gt;"Unknown",Z284&lt;&gt;"Not required"),IF(COUNTRY_INFO!K284=1,1,IF(COUNTRY_INFO!K284=2,0.5*COUNTRY_INFO!F284/(0.5*COUNTRY_INFO!F284+0.2*COUNTRY_INFO!G284),IF(COUNTRY_INFO!K284=3,COUNTRY_INFO!F284/(COUNTRY_INFO!F284+COUNTRY_INFO!G284)))),0)</f>
        <v>0</v>
      </c>
      <c r="AO284" s="260">
        <f>IF(AND(Z284&lt;&gt;0,Z284&lt;&gt;"Unknown",Z284&lt;&gt;"Not required"),IF(COUNTRY_INFO!K284=1,0,IF(COUNTRY_INFO!K284=2,0.2*COUNTRY_INFO!G284/(0.5*COUNTRY_INFO!F284+0.2*COUNTRY_INFO!G284),IF(COUNTRY_INFO!K284=3,COUNTRY_INFO!G284/(COUNTRY_INFO!F284+COUNTRY_INFO!G284)))),0)</f>
        <v>0</v>
      </c>
      <c r="AP284" s="259">
        <f>MAX(COUNTRY_INFO!D284*AK284*PROFILE!$G$7,COUNTRY_INFO!D284*AL284*PROFILE!$G$7)</f>
        <v>0</v>
      </c>
      <c r="AQ284" s="259">
        <f>MAX(COUNTRY_INFO!D284*AK284*PROFILE!$G$8,COUNTRY_INFO!D284*AL284*PROFILE!$G$8,COUNTRY_INFO!D284*AM284*PROFILE!$G$8)</f>
        <v>0</v>
      </c>
      <c r="AR284" s="259">
        <f>MAX(COUNTRY_INFO!D284*AK284*PROFILE!$G$9,COUNTRY_INFO!D284*AL284*PROFILE!$G$9,COUNTRY_INFO!D284*AM284*PROFILE!$G$9,IF(AND(DISTRICT!Z284&lt;&gt;"Unknown",Z284&lt;&gt;"Not required"),COUNTRY_INFO!O284*DISTRICT!AN284,0))</f>
        <v>0</v>
      </c>
      <c r="AS284" s="259">
        <f>MAX(COUNTRY_INFO!D284*AK284*PROFILE!$G$10,COUNTRY_INFO!D284*AL284*PROFILE!$G$10,IF(AND(DISTRICT!Z284&lt;&gt;"Unknown",Z284&lt;&gt;"Not required"),COUNTRY_INFO!O284*DISTRICT!AO284,0))</f>
        <v>0</v>
      </c>
      <c r="AT284" s="259">
        <f t="shared" si="35"/>
        <v>0</v>
      </c>
      <c r="AU284" s="258">
        <f t="shared" si="30"/>
        <v>0</v>
      </c>
      <c r="AV284" s="259">
        <f>MAX('MDA2'!J284,'T1'!L284,'T2'!J284,T3_R1!K284,T3_R2!K284)</f>
        <v>0</v>
      </c>
      <c r="AW284" s="259">
        <f>MAX('MDA1'!K284,'MDA2'!K284,'MDA3'!I284,'MDA3'!L284,'T1'!M284,'T2'!K284,T3_R1!L284,T3_R2!L284)</f>
        <v>0</v>
      </c>
      <c r="AX284" s="259">
        <f>MAX('MDA1'!L284,'MDA2'!L284,'MDA3'!J284,'MDA3'!M284,'T1'!N284,'T2'!L284,T3_R1!M284,T3_R2!M284)</f>
        <v>0</v>
      </c>
      <c r="AY284" s="259">
        <f t="shared" si="36"/>
        <v>0</v>
      </c>
      <c r="AZ284" s="259">
        <f>MAX('MDA2'!J284,T284)</f>
        <v>0</v>
      </c>
      <c r="BA284" s="259">
        <f>MAX('MDA1'!K284,'MDA2'!K284,'MDA3'!I284,'MDA3'!L284,V284,AD284)</f>
        <v>0</v>
      </c>
      <c r="BB284" s="259">
        <f>MAX('MDA1'!L284,'MDA2'!L284,'MDA3'!J284,'MDA3'!M284,AF284)</f>
        <v>0</v>
      </c>
      <c r="BC284" s="259">
        <f t="shared" si="31"/>
        <v>0</v>
      </c>
      <c r="BD284" s="260">
        <f t="shared" si="32"/>
        <v>0</v>
      </c>
    </row>
    <row r="285" spans="1:56" x14ac:dyDescent="0.2">
      <c r="A285" s="10" t="str">
        <f>IF(COUNTRY_INFO!A285=0," ",COUNTRY_INFO!A285)</f>
        <v>Ethiopia</v>
      </c>
      <c r="B285" s="10" t="str">
        <f>IF(COUNTRY_INFO!B285=0," ",COUNTRY_INFO!B285)</f>
        <v>Oromia Arsi</v>
      </c>
      <c r="C285" s="87" t="str">
        <f>IF(COUNTRY_INFO!C285=0," ",COUNTRY_INFO!C285)</f>
        <v>Merti</v>
      </c>
      <c r="D285" s="67">
        <f>COUNTRY_INFO!L285</f>
        <v>120131</v>
      </c>
      <c r="E285" s="61"/>
      <c r="F285" s="61"/>
      <c r="G285" s="11">
        <f>MAX('MDA1'!M285,'MDA2'!M285)</f>
        <v>96351</v>
      </c>
      <c r="H285" s="11">
        <f>IF(AND(COUNTRY_INFO!H285&gt;0,COUNTRY_INFO!H285&lt;4),IF(D285&gt;MAX('MDA1'!M285,'MDA2'!M285),MAX('MDA1'!M285,'MDA2'!M285),D285),0)</f>
        <v>96351</v>
      </c>
      <c r="I285" s="73">
        <f>IF(AND(COUNTRY_INFO!H285&gt;0,COUNTRY_INFO!H285&lt;4), IF(G285/D285*100&lt;&gt;0, IF(G285/D285*100&gt;100,100,G285/D285*100), "-"),0)</f>
        <v>80.204942937293453</v>
      </c>
      <c r="J285" s="67">
        <f>COUNTRY_INFO!M285</f>
        <v>0</v>
      </c>
      <c r="K285" s="61"/>
      <c r="L285" s="61"/>
      <c r="M285" s="11">
        <f>MAX('MDA1'!M285,MAX('MDA3'!I285,'MDA3'!L285)+MAX('MDA3'!J285,'MDA3'!M285))</f>
        <v>96351</v>
      </c>
      <c r="N285" s="11">
        <f>IF(AND(COUNTRY_INFO!I285&gt;0,COUNTRY_INFO!I285&lt;4),IF(J285&gt;MAX('MDA1'!M285,MAX('MDA3'!I285,'MDA3'!L285)+MAX('MDA3'!J285,'MDA3'!M285)),MAX('MDA1'!M285,MAX('MDA3'!I285,'MDA3'!L285)+MAX('MDA3'!J285,'MDA3'!M285)),J285),0)</f>
        <v>0</v>
      </c>
      <c r="O285" s="73">
        <f>IF(AND(COUNTRY_INFO!I285&gt;0,COUNTRY_INFO!I285&lt;4), IF(M285/J285*100&lt;&gt;0, IF(M285/J285*100&gt;100,100,M285/J285*100), "-"),0)</f>
        <v>0</v>
      </c>
      <c r="P285" s="67">
        <f>COUNTRY_INFO!N285</f>
        <v>0</v>
      </c>
      <c r="Q285" s="61"/>
      <c r="R285" s="61"/>
      <c r="S285" s="11">
        <f>SUM(MAX('MDA2'!J285, 'T1'!L285, MAX(T3_R1!K285, T3_R2!K285)), MAX('MDA1'!K285, 'MDA2'!K285, 'T1'!M285, MAX(T3_R1!L285, T3_R2!L285)), MAX('MDA1'!L285, 'MDA2'!L285, 'T1'!N285, MAX(T3_R1!M285, T3_R2!M285)))</f>
        <v>96351</v>
      </c>
      <c r="T285" s="11">
        <f>IF(AND(COUNTRY_INFO!J285&gt;1,COUNTRY_INFO!J285&lt;4),IF(COUNTRY_INFO!E285&gt;MAX('MDA2'!J285,'T1'!L285,MAX(T3_R1!K285,T3_R2!K285)),MAX('MDA2'!J285,'T1'!L285,MAX(T3_R1!K285,T3_R2!K285)),COUNTRY_INFO!E285),0)</f>
        <v>0</v>
      </c>
      <c r="U285" s="217">
        <f>IF(AND(COUNTRY_INFO!J285&gt;1,COUNTRY_INFO!J285&lt;4), IF(T285/COUNTRY_INFO!E285*100&lt;&gt;0, IF(T285/COUNTRY_INFO!E285*100&gt;100,100,T285/COUNTRY_INFO!E285*100), "-"),0)</f>
        <v>0</v>
      </c>
      <c r="V285" s="11">
        <f>IF(AND(COUNTRY_INFO!J285&gt;1,COUNTRY_INFO!J285&lt;4),IF(COUNTRY_INFO!F285&gt;MAX('MDA1'!K285,'MDA2'!K285,'T1'!M285,MAX(T3_R1!L285,T3_R2!L285)),MAX('MDA1'!K285,'MDA2'!K285,'T1'!M285,MAX(T3_R1!L285,T3_R2!L285)),COUNTRY_INFO!F285),0)</f>
        <v>0</v>
      </c>
      <c r="W285" s="217">
        <f>IF(AND(COUNTRY_INFO!J285&gt;1,COUNTRY_INFO!J285&lt;4), IF(V285/COUNTRY_INFO!F285*100&lt;&gt;0, IF(V285/COUNTRY_INFO!F285*100&gt;100,100,V285/COUNTRY_INFO!F285*100), "-"),0)</f>
        <v>0</v>
      </c>
      <c r="X285" s="11">
        <f t="shared" si="33"/>
        <v>0</v>
      </c>
      <c r="Y285" s="73">
        <f>IF(AND(COUNTRY_INFO!J285&gt;1,COUNTRY_INFO!J285&lt;4), IF(S285/P285*100&lt;&gt;0, IF(X285/P285*100&gt;100,100,X285/P285*100), "-"),0)</f>
        <v>0</v>
      </c>
      <c r="Z285" s="67">
        <f>COUNTRY_INFO!O285</f>
        <v>31292.300000000003</v>
      </c>
      <c r="AA285" s="61"/>
      <c r="AB285" s="61"/>
      <c r="AC285" s="11">
        <f>MAX('T1'!L285,'T2'!J285)+MAX('T1'!M285,'T2'!K285)+MAX('T1'!N285,'T2'!L285)</f>
        <v>36228</v>
      </c>
      <c r="AD285" s="11">
        <f>IF(COUNTRY_INFO!K285=1,IF(COUNTRY_INFO!F285*0.33&gt;MAX('T1'!M285,'T2'!K285),MAX('T1'!M285,'T2'!K285),COUNTRY_INFO!F285*0.33),IF(COUNTRY_INFO!K285=2,IF(COUNTRY_INFO!F285*0.5&gt;MAX('T1'!M285,'T2'!K285),MAX('T1'!M285,'T2'!K285),COUNTRY_INFO!F285*0.5),IF(COUNTRY_INFO!K285=3,IF(COUNTRY_INFO!F285&gt;MAX('T1'!M285,'T2'!K285),MAX('T1'!M285,'T2'!K285),COUNTRY_INFO!F285),0)))</f>
        <v>18713.5</v>
      </c>
      <c r="AE285" s="217">
        <f>IF(AND(COUNTRY_INFO!K285&gt;0,COUNTRY_INFO!K285&lt;4),IF(Z285&gt;0,IF(COUNTRY_INFO!K285=1, AD285/(COUNTRY_INFO!F285*0.33)*100, IF(COUNTRY_INFO!K285=2, AD285/(COUNTRY_INFO!F285*0.5)*100, IF(COUNTRY_INFO!K285=3, AD285/COUNTRY_INFO!F285*100))),"-"),0)</f>
        <v>100</v>
      </c>
      <c r="AF285" s="11">
        <f>IF(COUNTRY_INFO!K285=2,IF(COUNTRY_INFO!G285*0.2&gt;MAX('T1'!N285,'T2'!L285),MAX('T1'!N285,'T2'!L285),COUNTRY_INFO!G285*0.2),IF(COUNTRY_INFO!K285=3,IF(COUNTRY_INFO!G285&gt;MAX('T1'!N285,'T2'!L285),MAX('T1'!N285,'T2'!L285),COUNTRY_INFO!G285),0))</f>
        <v>0</v>
      </c>
      <c r="AG285" s="217">
        <f>IF(AND(COUNTRY_INFO!K285&gt;0,COUNTRY_INFO!K285&lt;4),IF(Z285&gt;0,IF(COUNTRY_INFO!K285=1, 0, IF(COUNTRY_INFO!K285=2, AF285/(COUNTRY_INFO!G285*0.2)*100, IF(COUNTRY_INFO!K285=3, AF285/COUNTRY_INFO!G285*100))),"-"),0)</f>
        <v>0</v>
      </c>
      <c r="AH285" s="11">
        <f t="shared" si="34"/>
        <v>18713.5</v>
      </c>
      <c r="AI285" s="73">
        <f>IF(AND(COUNTRY_INFO!K285&gt;0,COUNTRY_INFO!K285&lt;4), IF(AC285/Z285*100&lt;&gt;0, IF(AH285/Z285*100&gt;100,100,AH285/Z285*100), "-"),0)</f>
        <v>59.802251672136585</v>
      </c>
      <c r="AJ285" s="261"/>
      <c r="AK285" s="260">
        <f>IF(AND(D285&lt;&gt;0, D285&lt;&gt;"Unknown",D285&lt;&gt;"Stopped",D285&lt;&gt;"Not required"),D285/COUNTRY_INFO!D285, 0)</f>
        <v>1</v>
      </c>
      <c r="AL285" s="260">
        <f>IF(AND(J285&lt;&gt;0,J285&lt;&gt;"Unknown",J285&lt;&gt;"Stopped",J285&lt;&gt;"Not required"),J285/COUNTRY_INFO!D285, 0)</f>
        <v>0</v>
      </c>
      <c r="AM285" s="260">
        <f>IF(AND(P285&lt;&gt;0,P285&lt;&gt;"Unknown",P285&lt;&gt;"Not required"),P285/(COUNTRY_INFO!E285+COUNTRY_INFO!F285), 0)</f>
        <v>0</v>
      </c>
      <c r="AN285" s="260">
        <f>IF(AND(Z285&lt;&gt;0,Z285&lt;&gt;"Unknown",Z285&lt;&gt;"Not required"),IF(COUNTRY_INFO!K285=1,1,IF(COUNTRY_INFO!K285=2,0.5*COUNTRY_INFO!F285/(0.5*COUNTRY_INFO!F285+0.2*COUNTRY_INFO!G285),IF(COUNTRY_INFO!K285=3,COUNTRY_INFO!F285/(COUNTRY_INFO!F285+COUNTRY_INFO!G285)))),0)</f>
        <v>0.59802251672136586</v>
      </c>
      <c r="AO285" s="260">
        <f>IF(AND(Z285&lt;&gt;0,Z285&lt;&gt;"Unknown",Z285&lt;&gt;"Not required"),IF(COUNTRY_INFO!K285=1,0,IF(COUNTRY_INFO!K285=2,0.2*COUNTRY_INFO!G285/(0.5*COUNTRY_INFO!F285+0.2*COUNTRY_INFO!G285),IF(COUNTRY_INFO!K285=3,COUNTRY_INFO!G285/(COUNTRY_INFO!F285+COUNTRY_INFO!G285)))),0)</f>
        <v>0.40197748327863403</v>
      </c>
      <c r="AP285" s="259">
        <f>MAX(COUNTRY_INFO!D285*AK285*PROFILE!$G$7,COUNTRY_INFO!D285*AL285*PROFILE!$G$7)</f>
        <v>1.2578054644611925E-2</v>
      </c>
      <c r="AQ285" s="259">
        <f>MAX(COUNTRY_INFO!D285*AK285*PROFILE!$G$8,COUNTRY_INFO!D285*AL285*PROFILE!$G$8,COUNTRY_INFO!D285*AM285*PROFILE!$G$8)</f>
        <v>17594.931231134517</v>
      </c>
      <c r="AR285" s="259">
        <f>MAX(COUNTRY_INFO!D285*AK285*PROFILE!$G$9,COUNTRY_INFO!D285*AL285*PROFILE!$G$9,COUNTRY_INFO!D285*AM285*PROFILE!$G$9,IF(AND(DISTRICT!Z285&lt;&gt;"Unknown",Z285&lt;&gt;"Not required"),COUNTRY_INFO!O285*DISTRICT!AN285,0))</f>
        <v>36539.527975410754</v>
      </c>
      <c r="AS285" s="259">
        <f>MAX(COUNTRY_INFO!D285*AK285*PROFILE!$G$10,COUNTRY_INFO!D285*AL285*PROFILE!$G$10,IF(AND(DISTRICT!Z285&lt;&gt;"Unknown",Z285&lt;&gt;"Not required"),COUNTRY_INFO!O285*DISTRICT!AO285,0))</f>
        <v>65996.528215400089</v>
      </c>
      <c r="AT285" s="259">
        <f t="shared" si="35"/>
        <v>120131</v>
      </c>
      <c r="AU285" s="258" t="str">
        <f t="shared" si="30"/>
        <v>Y</v>
      </c>
      <c r="AV285" s="259">
        <f>MAX('MDA2'!J285,'T1'!L285,'T2'!J285,T3_R1!K285,T3_R2!K285)</f>
        <v>0</v>
      </c>
      <c r="AW285" s="259">
        <f>MAX('MDA1'!K285,'MDA2'!K285,'MDA3'!I285,'MDA3'!L285,'T1'!M285,'T2'!K285,T3_R1!L285,T3_R2!L285)</f>
        <v>36228</v>
      </c>
      <c r="AX285" s="259">
        <f>MAX('MDA1'!L285,'MDA2'!L285,'MDA3'!J285,'MDA3'!M285,'T1'!N285,'T2'!L285,T3_R1!M285,T3_R2!M285)</f>
        <v>61665</v>
      </c>
      <c r="AY285" s="259">
        <f t="shared" si="36"/>
        <v>97893</v>
      </c>
      <c r="AZ285" s="259">
        <f>MAX('MDA2'!J285,T285)</f>
        <v>0</v>
      </c>
      <c r="BA285" s="259">
        <f>MAX('MDA1'!K285,'MDA2'!K285,'MDA3'!I285,'MDA3'!L285,V285,AD285)</f>
        <v>34686</v>
      </c>
      <c r="BB285" s="259">
        <f>MAX('MDA1'!L285,'MDA2'!L285,'MDA3'!J285,'MDA3'!M285,AF285)</f>
        <v>61665</v>
      </c>
      <c r="BC285" s="259">
        <f t="shared" si="31"/>
        <v>96351</v>
      </c>
      <c r="BD285" s="260">
        <f t="shared" si="32"/>
        <v>80.204942937293453</v>
      </c>
    </row>
    <row r="286" spans="1:56" x14ac:dyDescent="0.2">
      <c r="A286" s="10" t="str">
        <f>IF(COUNTRY_INFO!A286=0," ",COUNTRY_INFO!A286)</f>
        <v>Ethiopia</v>
      </c>
      <c r="B286" s="10" t="str">
        <f>IF(COUNTRY_INFO!B286=0," ",COUNTRY_INFO!B286)</f>
        <v>Oromia Arsi</v>
      </c>
      <c r="C286" s="87" t="str">
        <f>IF(COUNTRY_INFO!C286=0," ",COUNTRY_INFO!C286)</f>
        <v>Munesa</v>
      </c>
      <c r="D286" s="67">
        <f>COUNTRY_INFO!L286</f>
        <v>0</v>
      </c>
      <c r="E286" s="61"/>
      <c r="F286" s="61"/>
      <c r="G286" s="11">
        <f>MAX('MDA1'!M286,'MDA2'!M286)</f>
        <v>0</v>
      </c>
      <c r="H286" s="11">
        <f>IF(AND(COUNTRY_INFO!H286&gt;0,COUNTRY_INFO!H286&lt;4),IF(D286&gt;MAX('MDA1'!M286,'MDA2'!M286),MAX('MDA1'!M286,'MDA2'!M286),D286),0)</f>
        <v>0</v>
      </c>
      <c r="I286" s="73">
        <f>IF(AND(COUNTRY_INFO!H286&gt;0,COUNTRY_INFO!H286&lt;4), IF(G286/D286*100&lt;&gt;0, IF(G286/D286*100&gt;100,100,G286/D286*100), "-"),0)</f>
        <v>0</v>
      </c>
      <c r="J286" s="67">
        <f>COUNTRY_INFO!M286</f>
        <v>0</v>
      </c>
      <c r="K286" s="61"/>
      <c r="L286" s="61"/>
      <c r="M286" s="11">
        <f>MAX('MDA1'!M286,MAX('MDA3'!I286,'MDA3'!L286)+MAX('MDA3'!J286,'MDA3'!M286))</f>
        <v>0</v>
      </c>
      <c r="N286" s="11">
        <f>IF(AND(COUNTRY_INFO!I286&gt;0,COUNTRY_INFO!I286&lt;4),IF(J286&gt;MAX('MDA1'!M286,MAX('MDA3'!I286,'MDA3'!L286)+MAX('MDA3'!J286,'MDA3'!M286)),MAX('MDA1'!M286,MAX('MDA3'!I286,'MDA3'!L286)+MAX('MDA3'!J286,'MDA3'!M286)),J286),0)</f>
        <v>0</v>
      </c>
      <c r="O286" s="73">
        <f>IF(AND(COUNTRY_INFO!I286&gt;0,COUNTRY_INFO!I286&lt;4), IF(M286/J286*100&lt;&gt;0, IF(M286/J286*100&gt;100,100,M286/J286*100), "-"),0)</f>
        <v>0</v>
      </c>
      <c r="P286" s="67">
        <f>COUNTRY_INFO!N286</f>
        <v>0</v>
      </c>
      <c r="Q286" s="61"/>
      <c r="R286" s="61"/>
      <c r="S286" s="11">
        <f>SUM(MAX('MDA2'!J286, 'T1'!L286, MAX(T3_R1!K286, T3_R2!K286)), MAX('MDA1'!K286, 'MDA2'!K286, 'T1'!M286, MAX(T3_R1!L286, T3_R2!L286)), MAX('MDA1'!L286, 'MDA2'!L286, 'T1'!N286, MAX(T3_R1!M286, T3_R2!M286)))</f>
        <v>0</v>
      </c>
      <c r="T286" s="11">
        <f>IF(AND(COUNTRY_INFO!J286&gt;1,COUNTRY_INFO!J286&lt;4),IF(COUNTRY_INFO!E286&gt;MAX('MDA2'!J286,'T1'!L286,MAX(T3_R1!K286,T3_R2!K286)),MAX('MDA2'!J286,'T1'!L286,MAX(T3_R1!K286,T3_R2!K286)),COUNTRY_INFO!E286),0)</f>
        <v>0</v>
      </c>
      <c r="U286" s="217">
        <f>IF(AND(COUNTRY_INFO!J286&gt;1,COUNTRY_INFO!J286&lt;4), IF(T286/COUNTRY_INFO!E286*100&lt;&gt;0, IF(T286/COUNTRY_INFO!E286*100&gt;100,100,T286/COUNTRY_INFO!E286*100), "-"),0)</f>
        <v>0</v>
      </c>
      <c r="V286" s="11">
        <f>IF(AND(COUNTRY_INFO!J286&gt;1,COUNTRY_INFO!J286&lt;4),IF(COUNTRY_INFO!F286&gt;MAX('MDA1'!K286,'MDA2'!K286,'T1'!M286,MAX(T3_R1!L286,T3_R2!L286)),MAX('MDA1'!K286,'MDA2'!K286,'T1'!M286,MAX(T3_R1!L286,T3_R2!L286)),COUNTRY_INFO!F286),0)</f>
        <v>0</v>
      </c>
      <c r="W286" s="217">
        <f>IF(AND(COUNTRY_INFO!J286&gt;1,COUNTRY_INFO!J286&lt;4), IF(V286/COUNTRY_INFO!F286*100&lt;&gt;0, IF(V286/COUNTRY_INFO!F286*100&gt;100,100,V286/COUNTRY_INFO!F286*100), "-"),0)</f>
        <v>0</v>
      </c>
      <c r="X286" s="11">
        <f t="shared" si="33"/>
        <v>0</v>
      </c>
      <c r="Y286" s="73">
        <f>IF(AND(COUNTRY_INFO!J286&gt;1,COUNTRY_INFO!J286&lt;4), IF(S286/P286*100&lt;&gt;0, IF(X286/P286*100&gt;100,100,X286/P286*100), "-"),0)</f>
        <v>0</v>
      </c>
      <c r="Z286" s="67">
        <f>COUNTRY_INFO!O286</f>
        <v>0</v>
      </c>
      <c r="AA286" s="61"/>
      <c r="AB286" s="61"/>
      <c r="AC286" s="11">
        <f>MAX('T1'!L286,'T2'!J286)+MAX('T1'!M286,'T2'!K286)+MAX('T1'!N286,'T2'!L286)</f>
        <v>0</v>
      </c>
      <c r="AD286" s="11">
        <f>IF(COUNTRY_INFO!K286=1,IF(COUNTRY_INFO!F286*0.33&gt;MAX('T1'!M286,'T2'!K286),MAX('T1'!M286,'T2'!K286),COUNTRY_INFO!F286*0.33),IF(COUNTRY_INFO!K286=2,IF(COUNTRY_INFO!F286*0.5&gt;MAX('T1'!M286,'T2'!K286),MAX('T1'!M286,'T2'!K286),COUNTRY_INFO!F286*0.5),IF(COUNTRY_INFO!K286=3,IF(COUNTRY_INFO!F286&gt;MAX('T1'!M286,'T2'!K286),MAX('T1'!M286,'T2'!K286),COUNTRY_INFO!F286),0)))</f>
        <v>0</v>
      </c>
      <c r="AE286" s="217">
        <f>IF(AND(COUNTRY_INFO!K286&gt;0,COUNTRY_INFO!K286&lt;4),IF(Z286&gt;0,IF(COUNTRY_INFO!K286=1, AD286/(COUNTRY_INFO!F286*0.33)*100, IF(COUNTRY_INFO!K286=2, AD286/(COUNTRY_INFO!F286*0.5)*100, IF(COUNTRY_INFO!K286=3, AD286/COUNTRY_INFO!F286*100))),"-"),0)</f>
        <v>0</v>
      </c>
      <c r="AF286" s="11">
        <f>IF(COUNTRY_INFO!K286=2,IF(COUNTRY_INFO!G286*0.2&gt;MAX('T1'!N286,'T2'!L286),MAX('T1'!N286,'T2'!L286),COUNTRY_INFO!G286*0.2),IF(COUNTRY_INFO!K286=3,IF(COUNTRY_INFO!G286&gt;MAX('T1'!N286,'T2'!L286),MAX('T1'!N286,'T2'!L286),COUNTRY_INFO!G286),0))</f>
        <v>0</v>
      </c>
      <c r="AG286" s="217">
        <f>IF(AND(COUNTRY_INFO!K286&gt;0,COUNTRY_INFO!K286&lt;4),IF(Z286&gt;0,IF(COUNTRY_INFO!K286=1, 0, IF(COUNTRY_INFO!K286=2, AF286/(COUNTRY_INFO!G286*0.2)*100, IF(COUNTRY_INFO!K286=3, AF286/COUNTRY_INFO!G286*100))),"-"),0)</f>
        <v>0</v>
      </c>
      <c r="AH286" s="11">
        <f t="shared" si="34"/>
        <v>0</v>
      </c>
      <c r="AI286" s="73">
        <f>IF(AND(COUNTRY_INFO!K286&gt;0,COUNTRY_INFO!K286&lt;4), IF(AC286/Z286*100&lt;&gt;0, IF(AH286/Z286*100&gt;100,100,AH286/Z286*100), "-"),0)</f>
        <v>0</v>
      </c>
      <c r="AJ286" s="261"/>
      <c r="AK286" s="260">
        <f>IF(AND(D286&lt;&gt;0, D286&lt;&gt;"Unknown",D286&lt;&gt;"Stopped",D286&lt;&gt;"Not required"),D286/COUNTRY_INFO!D286, 0)</f>
        <v>0</v>
      </c>
      <c r="AL286" s="260">
        <f>IF(AND(J286&lt;&gt;0,J286&lt;&gt;"Unknown",J286&lt;&gt;"Stopped",J286&lt;&gt;"Not required"),J286/COUNTRY_INFO!D286, 0)</f>
        <v>0</v>
      </c>
      <c r="AM286" s="260">
        <f>IF(AND(P286&lt;&gt;0,P286&lt;&gt;"Unknown",P286&lt;&gt;"Not required"),P286/(COUNTRY_INFO!E286+COUNTRY_INFO!F286), 0)</f>
        <v>0</v>
      </c>
      <c r="AN286" s="260">
        <f>IF(AND(Z286&lt;&gt;0,Z286&lt;&gt;"Unknown",Z286&lt;&gt;"Not required"),IF(COUNTRY_INFO!K286=1,1,IF(COUNTRY_INFO!K286=2,0.5*COUNTRY_INFO!F286/(0.5*COUNTRY_INFO!F286+0.2*COUNTRY_INFO!G286),IF(COUNTRY_INFO!K286=3,COUNTRY_INFO!F286/(COUNTRY_INFO!F286+COUNTRY_INFO!G286)))),0)</f>
        <v>0</v>
      </c>
      <c r="AO286" s="260">
        <f>IF(AND(Z286&lt;&gt;0,Z286&lt;&gt;"Unknown",Z286&lt;&gt;"Not required"),IF(COUNTRY_INFO!K286=1,0,IF(COUNTRY_INFO!K286=2,0.2*COUNTRY_INFO!G286/(0.5*COUNTRY_INFO!F286+0.2*COUNTRY_INFO!G286),IF(COUNTRY_INFO!K286=3,COUNTRY_INFO!G286/(COUNTRY_INFO!F286+COUNTRY_INFO!G286)))),0)</f>
        <v>0</v>
      </c>
      <c r="AP286" s="259">
        <f>MAX(COUNTRY_INFO!D286*AK286*PROFILE!$G$7,COUNTRY_INFO!D286*AL286*PROFILE!$G$7)</f>
        <v>0</v>
      </c>
      <c r="AQ286" s="259">
        <f>MAX(COUNTRY_INFO!D286*AK286*PROFILE!$G$8,COUNTRY_INFO!D286*AL286*PROFILE!$G$8,COUNTRY_INFO!D286*AM286*PROFILE!$G$8)</f>
        <v>0</v>
      </c>
      <c r="AR286" s="259">
        <f>MAX(COUNTRY_INFO!D286*AK286*PROFILE!$G$9,COUNTRY_INFO!D286*AL286*PROFILE!$G$9,COUNTRY_INFO!D286*AM286*PROFILE!$G$9,IF(AND(DISTRICT!Z286&lt;&gt;"Unknown",Z286&lt;&gt;"Not required"),COUNTRY_INFO!O286*DISTRICT!AN286,0))</f>
        <v>0</v>
      </c>
      <c r="AS286" s="259">
        <f>MAX(COUNTRY_INFO!D286*AK286*PROFILE!$G$10,COUNTRY_INFO!D286*AL286*PROFILE!$G$10,IF(AND(DISTRICT!Z286&lt;&gt;"Unknown",Z286&lt;&gt;"Not required"),COUNTRY_INFO!O286*DISTRICT!AO286,0))</f>
        <v>0</v>
      </c>
      <c r="AT286" s="259">
        <f t="shared" si="35"/>
        <v>0</v>
      </c>
      <c r="AU286" s="258">
        <f t="shared" si="30"/>
        <v>0</v>
      </c>
      <c r="AV286" s="259">
        <f>MAX('MDA2'!J286,'T1'!L286,'T2'!J286,T3_R1!K286,T3_R2!K286)</f>
        <v>0</v>
      </c>
      <c r="AW286" s="259">
        <f>MAX('MDA1'!K286,'MDA2'!K286,'MDA3'!I286,'MDA3'!L286,'T1'!M286,'T2'!K286,T3_R1!L286,T3_R2!L286)</f>
        <v>0</v>
      </c>
      <c r="AX286" s="259">
        <f>MAX('MDA1'!L286,'MDA2'!L286,'MDA3'!J286,'MDA3'!M286,'T1'!N286,'T2'!L286,T3_R1!M286,T3_R2!M286)</f>
        <v>0</v>
      </c>
      <c r="AY286" s="259">
        <f t="shared" si="36"/>
        <v>0</v>
      </c>
      <c r="AZ286" s="259">
        <f>MAX('MDA2'!J286,T286)</f>
        <v>0</v>
      </c>
      <c r="BA286" s="259">
        <f>MAX('MDA1'!K286,'MDA2'!K286,'MDA3'!I286,'MDA3'!L286,V286,AD286)</f>
        <v>0</v>
      </c>
      <c r="BB286" s="259">
        <f>MAX('MDA1'!L286,'MDA2'!L286,'MDA3'!J286,'MDA3'!M286,AF286)</f>
        <v>0</v>
      </c>
      <c r="BC286" s="259">
        <f t="shared" si="31"/>
        <v>0</v>
      </c>
      <c r="BD286" s="260">
        <f t="shared" si="32"/>
        <v>0</v>
      </c>
    </row>
    <row r="287" spans="1:56" x14ac:dyDescent="0.2">
      <c r="A287" s="10" t="str">
        <f>IF(COUNTRY_INFO!A287=0," ",COUNTRY_INFO!A287)</f>
        <v>Ethiopia</v>
      </c>
      <c r="B287" s="10" t="str">
        <f>IF(COUNTRY_INFO!B287=0," ",COUNTRY_INFO!B287)</f>
        <v>Oromia Arsi</v>
      </c>
      <c r="C287" s="87" t="str">
        <f>IF(COUNTRY_INFO!C287=0," ",COUNTRY_INFO!C287)</f>
        <v>Robe</v>
      </c>
      <c r="D287" s="67">
        <f>COUNTRY_INFO!L287</f>
        <v>0</v>
      </c>
      <c r="E287" s="61"/>
      <c r="F287" s="61"/>
      <c r="G287" s="11">
        <f>MAX('MDA1'!M287,'MDA2'!M287)</f>
        <v>0</v>
      </c>
      <c r="H287" s="11">
        <f>IF(AND(COUNTRY_INFO!H287&gt;0,COUNTRY_INFO!H287&lt;4),IF(D287&gt;MAX('MDA1'!M287,'MDA2'!M287),MAX('MDA1'!M287,'MDA2'!M287),D287),0)</f>
        <v>0</v>
      </c>
      <c r="I287" s="73">
        <f>IF(AND(COUNTRY_INFO!H287&gt;0,COUNTRY_INFO!H287&lt;4), IF(G287/D287*100&lt;&gt;0, IF(G287/D287*100&gt;100,100,G287/D287*100), "-"),0)</f>
        <v>0</v>
      </c>
      <c r="J287" s="67">
        <f>COUNTRY_INFO!M287</f>
        <v>0</v>
      </c>
      <c r="K287" s="61"/>
      <c r="L287" s="61"/>
      <c r="M287" s="11">
        <f>MAX('MDA1'!M287,MAX('MDA3'!I287,'MDA3'!L287)+MAX('MDA3'!J287,'MDA3'!M287))</f>
        <v>0</v>
      </c>
      <c r="N287" s="11">
        <f>IF(AND(COUNTRY_INFO!I287&gt;0,COUNTRY_INFO!I287&lt;4),IF(J287&gt;MAX('MDA1'!M287,MAX('MDA3'!I287,'MDA3'!L287)+MAX('MDA3'!J287,'MDA3'!M287)),MAX('MDA1'!M287,MAX('MDA3'!I287,'MDA3'!L287)+MAX('MDA3'!J287,'MDA3'!M287)),J287),0)</f>
        <v>0</v>
      </c>
      <c r="O287" s="73">
        <f>IF(AND(COUNTRY_INFO!I287&gt;0,COUNTRY_INFO!I287&lt;4), IF(M287/J287*100&lt;&gt;0, IF(M287/J287*100&gt;100,100,M287/J287*100), "-"),0)</f>
        <v>0</v>
      </c>
      <c r="P287" s="67">
        <f>COUNTRY_INFO!N287</f>
        <v>0</v>
      </c>
      <c r="Q287" s="61"/>
      <c r="R287" s="61"/>
      <c r="S287" s="11">
        <f>SUM(MAX('MDA2'!J287, 'T1'!L287, MAX(T3_R1!K287, T3_R2!K287)), MAX('MDA1'!K287, 'MDA2'!K287, 'T1'!M287, MAX(T3_R1!L287, T3_R2!L287)), MAX('MDA1'!L287, 'MDA2'!L287, 'T1'!N287, MAX(T3_R1!M287, T3_R2!M287)))</f>
        <v>0</v>
      </c>
      <c r="T287" s="11">
        <f>IF(AND(COUNTRY_INFO!J287&gt;1,COUNTRY_INFO!J287&lt;4),IF(COUNTRY_INFO!E287&gt;MAX('MDA2'!J287,'T1'!L287,MAX(T3_R1!K287,T3_R2!K287)),MAX('MDA2'!J287,'T1'!L287,MAX(T3_R1!K287,T3_R2!K287)),COUNTRY_INFO!E287),0)</f>
        <v>0</v>
      </c>
      <c r="U287" s="217">
        <f>IF(AND(COUNTRY_INFO!J287&gt;1,COUNTRY_INFO!J287&lt;4), IF(T287/COUNTRY_INFO!E287*100&lt;&gt;0, IF(T287/COUNTRY_INFO!E287*100&gt;100,100,T287/COUNTRY_INFO!E287*100), "-"),0)</f>
        <v>0</v>
      </c>
      <c r="V287" s="11">
        <f>IF(AND(COUNTRY_INFO!J287&gt;1,COUNTRY_INFO!J287&lt;4),IF(COUNTRY_INFO!F287&gt;MAX('MDA1'!K287,'MDA2'!K287,'T1'!M287,MAX(T3_R1!L287,T3_R2!L287)),MAX('MDA1'!K287,'MDA2'!K287,'T1'!M287,MAX(T3_R1!L287,T3_R2!L287)),COUNTRY_INFO!F287),0)</f>
        <v>0</v>
      </c>
      <c r="W287" s="217">
        <f>IF(AND(COUNTRY_INFO!J287&gt;1,COUNTRY_INFO!J287&lt;4), IF(V287/COUNTRY_INFO!F287*100&lt;&gt;0, IF(V287/COUNTRY_INFO!F287*100&gt;100,100,V287/COUNTRY_INFO!F287*100), "-"),0)</f>
        <v>0</v>
      </c>
      <c r="X287" s="11">
        <f t="shared" si="33"/>
        <v>0</v>
      </c>
      <c r="Y287" s="73">
        <f>IF(AND(COUNTRY_INFO!J287&gt;1,COUNTRY_INFO!J287&lt;4), IF(S287/P287*100&lt;&gt;0, IF(X287/P287*100&gt;100,100,X287/P287*100), "-"),0)</f>
        <v>0</v>
      </c>
      <c r="Z287" s="67">
        <f>COUNTRY_INFO!O287</f>
        <v>0</v>
      </c>
      <c r="AA287" s="61"/>
      <c r="AB287" s="61"/>
      <c r="AC287" s="11">
        <f>MAX('T1'!L287,'T2'!J287)+MAX('T1'!M287,'T2'!K287)+MAX('T1'!N287,'T2'!L287)</f>
        <v>0</v>
      </c>
      <c r="AD287" s="11">
        <f>IF(COUNTRY_INFO!K287=1,IF(COUNTRY_INFO!F287*0.33&gt;MAX('T1'!M287,'T2'!K287),MAX('T1'!M287,'T2'!K287),COUNTRY_INFO!F287*0.33),IF(COUNTRY_INFO!K287=2,IF(COUNTRY_INFO!F287*0.5&gt;MAX('T1'!M287,'T2'!K287),MAX('T1'!M287,'T2'!K287),COUNTRY_INFO!F287*0.5),IF(COUNTRY_INFO!K287=3,IF(COUNTRY_INFO!F287&gt;MAX('T1'!M287,'T2'!K287),MAX('T1'!M287,'T2'!K287),COUNTRY_INFO!F287),0)))</f>
        <v>0</v>
      </c>
      <c r="AE287" s="217">
        <f>IF(AND(COUNTRY_INFO!K287&gt;0,COUNTRY_INFO!K287&lt;4),IF(Z287&gt;0,IF(COUNTRY_INFO!K287=1, AD287/(COUNTRY_INFO!F287*0.33)*100, IF(COUNTRY_INFO!K287=2, AD287/(COUNTRY_INFO!F287*0.5)*100, IF(COUNTRY_INFO!K287=3, AD287/COUNTRY_INFO!F287*100))),"-"),0)</f>
        <v>0</v>
      </c>
      <c r="AF287" s="11">
        <f>IF(COUNTRY_INFO!K287=2,IF(COUNTRY_INFO!G287*0.2&gt;MAX('T1'!N287,'T2'!L287),MAX('T1'!N287,'T2'!L287),COUNTRY_INFO!G287*0.2),IF(COUNTRY_INFO!K287=3,IF(COUNTRY_INFO!G287&gt;MAX('T1'!N287,'T2'!L287),MAX('T1'!N287,'T2'!L287),COUNTRY_INFO!G287),0))</f>
        <v>0</v>
      </c>
      <c r="AG287" s="217">
        <f>IF(AND(COUNTRY_INFO!K287&gt;0,COUNTRY_INFO!K287&lt;4),IF(Z287&gt;0,IF(COUNTRY_INFO!K287=1, 0, IF(COUNTRY_INFO!K287=2, AF287/(COUNTRY_INFO!G287*0.2)*100, IF(COUNTRY_INFO!K287=3, AF287/COUNTRY_INFO!G287*100))),"-"),0)</f>
        <v>0</v>
      </c>
      <c r="AH287" s="11">
        <f t="shared" si="34"/>
        <v>0</v>
      </c>
      <c r="AI287" s="73">
        <f>IF(AND(COUNTRY_INFO!K287&gt;0,COUNTRY_INFO!K287&lt;4), IF(AC287/Z287*100&lt;&gt;0, IF(AH287/Z287*100&gt;100,100,AH287/Z287*100), "-"),0)</f>
        <v>0</v>
      </c>
      <c r="AJ287" s="261"/>
      <c r="AK287" s="260">
        <f>IF(AND(D287&lt;&gt;0, D287&lt;&gt;"Unknown",D287&lt;&gt;"Stopped",D287&lt;&gt;"Not required"),D287/COUNTRY_INFO!D287, 0)</f>
        <v>0</v>
      </c>
      <c r="AL287" s="260">
        <f>IF(AND(J287&lt;&gt;0,J287&lt;&gt;"Unknown",J287&lt;&gt;"Stopped",J287&lt;&gt;"Not required"),J287/COUNTRY_INFO!D287, 0)</f>
        <v>0</v>
      </c>
      <c r="AM287" s="260">
        <f>IF(AND(P287&lt;&gt;0,P287&lt;&gt;"Unknown",P287&lt;&gt;"Not required"),P287/(COUNTRY_INFO!E287+COUNTRY_INFO!F287), 0)</f>
        <v>0</v>
      </c>
      <c r="AN287" s="260">
        <f>IF(AND(Z287&lt;&gt;0,Z287&lt;&gt;"Unknown",Z287&lt;&gt;"Not required"),IF(COUNTRY_INFO!K287=1,1,IF(COUNTRY_INFO!K287=2,0.5*COUNTRY_INFO!F287/(0.5*COUNTRY_INFO!F287+0.2*COUNTRY_INFO!G287),IF(COUNTRY_INFO!K287=3,COUNTRY_INFO!F287/(COUNTRY_INFO!F287+COUNTRY_INFO!G287)))),0)</f>
        <v>0</v>
      </c>
      <c r="AO287" s="260">
        <f>IF(AND(Z287&lt;&gt;0,Z287&lt;&gt;"Unknown",Z287&lt;&gt;"Not required"),IF(COUNTRY_INFO!K287=1,0,IF(COUNTRY_INFO!K287=2,0.2*COUNTRY_INFO!G287/(0.5*COUNTRY_INFO!F287+0.2*COUNTRY_INFO!G287),IF(COUNTRY_INFO!K287=3,COUNTRY_INFO!G287/(COUNTRY_INFO!F287+COUNTRY_INFO!G287)))),0)</f>
        <v>0</v>
      </c>
      <c r="AP287" s="259">
        <f>MAX(COUNTRY_INFO!D287*AK287*PROFILE!$G$7,COUNTRY_INFO!D287*AL287*PROFILE!$G$7)</f>
        <v>0</v>
      </c>
      <c r="AQ287" s="259">
        <f>MAX(COUNTRY_INFO!D287*AK287*PROFILE!$G$8,COUNTRY_INFO!D287*AL287*PROFILE!$G$8,COUNTRY_INFO!D287*AM287*PROFILE!$G$8)</f>
        <v>0</v>
      </c>
      <c r="AR287" s="259">
        <f>MAX(COUNTRY_INFO!D287*AK287*PROFILE!$G$9,COUNTRY_INFO!D287*AL287*PROFILE!$G$9,COUNTRY_INFO!D287*AM287*PROFILE!$G$9,IF(AND(DISTRICT!Z287&lt;&gt;"Unknown",Z287&lt;&gt;"Not required"),COUNTRY_INFO!O287*DISTRICT!AN287,0))</f>
        <v>0</v>
      </c>
      <c r="AS287" s="259">
        <f>MAX(COUNTRY_INFO!D287*AK287*PROFILE!$G$10,COUNTRY_INFO!D287*AL287*PROFILE!$G$10,IF(AND(DISTRICT!Z287&lt;&gt;"Unknown",Z287&lt;&gt;"Not required"),COUNTRY_INFO!O287*DISTRICT!AO287,0))</f>
        <v>0</v>
      </c>
      <c r="AT287" s="259">
        <f t="shared" si="35"/>
        <v>0</v>
      </c>
      <c r="AU287" s="258">
        <f t="shared" si="30"/>
        <v>0</v>
      </c>
      <c r="AV287" s="259">
        <f>MAX('MDA2'!J287,'T1'!L287,'T2'!J287,T3_R1!K287,T3_R2!K287)</f>
        <v>0</v>
      </c>
      <c r="AW287" s="259">
        <f>MAX('MDA1'!K287,'MDA2'!K287,'MDA3'!I287,'MDA3'!L287,'T1'!M287,'T2'!K287,T3_R1!L287,T3_R2!L287)</f>
        <v>0</v>
      </c>
      <c r="AX287" s="259">
        <f>MAX('MDA1'!L287,'MDA2'!L287,'MDA3'!J287,'MDA3'!M287,'T1'!N287,'T2'!L287,T3_R1!M287,T3_R2!M287)</f>
        <v>0</v>
      </c>
      <c r="AY287" s="259">
        <f t="shared" si="36"/>
        <v>0</v>
      </c>
      <c r="AZ287" s="259">
        <f>MAX('MDA2'!J287,T287)</f>
        <v>0</v>
      </c>
      <c r="BA287" s="259">
        <f>MAX('MDA1'!K287,'MDA2'!K287,'MDA3'!I287,'MDA3'!L287,V287,AD287)</f>
        <v>0</v>
      </c>
      <c r="BB287" s="259">
        <f>MAX('MDA1'!L287,'MDA2'!L287,'MDA3'!J287,'MDA3'!M287,AF287)</f>
        <v>0</v>
      </c>
      <c r="BC287" s="259">
        <f t="shared" si="31"/>
        <v>0</v>
      </c>
      <c r="BD287" s="260">
        <f t="shared" si="32"/>
        <v>0</v>
      </c>
    </row>
    <row r="288" spans="1:56" x14ac:dyDescent="0.2">
      <c r="A288" s="10" t="str">
        <f>IF(COUNTRY_INFO!A288=0," ",COUNTRY_INFO!A288)</f>
        <v>Ethiopia</v>
      </c>
      <c r="B288" s="10" t="str">
        <f>IF(COUNTRY_INFO!B288=0," ",COUNTRY_INFO!B288)</f>
        <v>Oromia Arsi</v>
      </c>
      <c r="C288" s="87" t="str">
        <f>IF(COUNTRY_INFO!C288=0," ",COUNTRY_INFO!C288)</f>
        <v>Seru</v>
      </c>
      <c r="D288" s="67">
        <f>COUNTRY_INFO!L288</f>
        <v>0</v>
      </c>
      <c r="E288" s="61"/>
      <c r="F288" s="61"/>
      <c r="G288" s="11">
        <f>MAX('MDA1'!M288,'MDA2'!M288)</f>
        <v>0</v>
      </c>
      <c r="H288" s="11">
        <f>IF(AND(COUNTRY_INFO!H288&gt;0,COUNTRY_INFO!H288&lt;4),IF(D288&gt;MAX('MDA1'!M288,'MDA2'!M288),MAX('MDA1'!M288,'MDA2'!M288),D288),0)</f>
        <v>0</v>
      </c>
      <c r="I288" s="73">
        <f>IF(AND(COUNTRY_INFO!H288&gt;0,COUNTRY_INFO!H288&lt;4), IF(G288/D288*100&lt;&gt;0, IF(G288/D288*100&gt;100,100,G288/D288*100), "-"),0)</f>
        <v>0</v>
      </c>
      <c r="J288" s="67">
        <f>COUNTRY_INFO!M288</f>
        <v>0</v>
      </c>
      <c r="K288" s="61"/>
      <c r="L288" s="61"/>
      <c r="M288" s="11">
        <f>MAX('MDA1'!M288,MAX('MDA3'!I288,'MDA3'!L288)+MAX('MDA3'!J288,'MDA3'!M288))</f>
        <v>0</v>
      </c>
      <c r="N288" s="11">
        <f>IF(AND(COUNTRY_INFO!I288&gt;0,COUNTRY_INFO!I288&lt;4),IF(J288&gt;MAX('MDA1'!M288,MAX('MDA3'!I288,'MDA3'!L288)+MAX('MDA3'!J288,'MDA3'!M288)),MAX('MDA1'!M288,MAX('MDA3'!I288,'MDA3'!L288)+MAX('MDA3'!J288,'MDA3'!M288)),J288),0)</f>
        <v>0</v>
      </c>
      <c r="O288" s="73">
        <f>IF(AND(COUNTRY_INFO!I288&gt;0,COUNTRY_INFO!I288&lt;4), IF(M288/J288*100&lt;&gt;0, IF(M288/J288*100&gt;100,100,M288/J288*100), "-"),0)</f>
        <v>0</v>
      </c>
      <c r="P288" s="67">
        <f>COUNTRY_INFO!N288</f>
        <v>29975</v>
      </c>
      <c r="Q288" s="61"/>
      <c r="R288" s="61"/>
      <c r="S288" s="11">
        <f>SUM(MAX('MDA2'!J288, 'T1'!L288, MAX(T3_R1!K288, T3_R2!K288)), MAX('MDA1'!K288, 'MDA2'!K288, 'T1'!M288, MAX(T3_R1!L288, T3_R2!L288)), MAX('MDA1'!L288, 'MDA2'!L288, 'T1'!N288, MAX(T3_R1!M288, T3_R2!M288)))</f>
        <v>17269</v>
      </c>
      <c r="T288" s="11">
        <f>IF(AND(COUNTRY_INFO!J288&gt;1,COUNTRY_INFO!J288&lt;4),IF(COUNTRY_INFO!E288&gt;MAX('MDA2'!J288,'T1'!L288,MAX(T3_R1!K288,T3_R2!K288)),MAX('MDA2'!J288,'T1'!L288,MAX(T3_R1!K288,T3_R2!K288)),COUNTRY_INFO!E288),0)</f>
        <v>0</v>
      </c>
      <c r="U288" s="217" t="str">
        <f>IF(AND(COUNTRY_INFO!J288&gt;1,COUNTRY_INFO!J288&lt;4), IF(T288/COUNTRY_INFO!E288*100&lt;&gt;0, IF(T288/COUNTRY_INFO!E288*100&gt;100,100,T288/COUNTRY_INFO!E288*100), "-"),0)</f>
        <v>-</v>
      </c>
      <c r="V288" s="11">
        <f>IF(AND(COUNTRY_INFO!J288&gt;1,COUNTRY_INFO!J288&lt;4),IF(COUNTRY_INFO!F288&gt;MAX('MDA1'!K288,'MDA2'!K288,'T1'!M288,MAX(T3_R1!L288,T3_R2!L288)),MAX('MDA1'!K288,'MDA2'!K288,'T1'!M288,MAX(T3_R1!L288,T3_R2!L288)),COUNTRY_INFO!F288),0)</f>
        <v>17269</v>
      </c>
      <c r="W288" s="217">
        <f>IF(AND(COUNTRY_INFO!J288&gt;1,COUNTRY_INFO!J288&lt;4), IF(V288/COUNTRY_INFO!F288*100&lt;&gt;0, IF(V288/COUNTRY_INFO!F288*100&gt;100,100,V288/COUNTRY_INFO!F288*100), "-"),0)</f>
        <v>88.10264782409061</v>
      </c>
      <c r="X288" s="11">
        <f t="shared" si="33"/>
        <v>17269</v>
      </c>
      <c r="Y288" s="73">
        <f>IF(AND(COUNTRY_INFO!J288&gt;1,COUNTRY_INFO!J288&lt;4), IF(S288/P288*100&lt;&gt;0, IF(X288/P288*100&gt;100,100,X288/P288*100), "-"),0)</f>
        <v>57.61134278565472</v>
      </c>
      <c r="Z288" s="67">
        <f>COUNTRY_INFO!O288</f>
        <v>52539</v>
      </c>
      <c r="AA288" s="61"/>
      <c r="AB288" s="61"/>
      <c r="AC288" s="11">
        <f>MAX('T1'!L288,'T2'!J288)+MAX('T1'!M288,'T2'!K288)+MAX('T1'!N288,'T2'!L288)</f>
        <v>16098</v>
      </c>
      <c r="AD288" s="11">
        <f>IF(COUNTRY_INFO!K288=1,IF(COUNTRY_INFO!F288*0.33&gt;MAX('T1'!M288,'T2'!K288),MAX('T1'!M288,'T2'!K288),COUNTRY_INFO!F288*0.33),IF(COUNTRY_INFO!K288=2,IF(COUNTRY_INFO!F288*0.5&gt;MAX('T1'!M288,'T2'!K288),MAX('T1'!M288,'T2'!K288),COUNTRY_INFO!F288*0.5),IF(COUNTRY_INFO!K288=3,IF(COUNTRY_INFO!F288&gt;MAX('T1'!M288,'T2'!K288),MAX('T1'!M288,'T2'!K288),COUNTRY_INFO!F288),0)))</f>
        <v>16098</v>
      </c>
      <c r="AE288" s="217">
        <f>IF(AND(COUNTRY_INFO!K288&gt;0,COUNTRY_INFO!K288&lt;4),IF(Z288&gt;0,IF(COUNTRY_INFO!K288=1, AD288/(COUNTRY_INFO!F288*0.33)*100, IF(COUNTRY_INFO!K288=2, AD288/(COUNTRY_INFO!F288*0.5)*100, IF(COUNTRY_INFO!K288=3, AD288/COUNTRY_INFO!F288*100))),"-"),0)</f>
        <v>82.1284628335289</v>
      </c>
      <c r="AF288" s="11">
        <f>IF(COUNTRY_INFO!K288=2,IF(COUNTRY_INFO!G288*0.2&gt;MAX('T1'!N288,'T2'!L288),MAX('T1'!N288,'T2'!L288),COUNTRY_INFO!G288*0.2),IF(COUNTRY_INFO!K288=3,IF(COUNTRY_INFO!G288&gt;MAX('T1'!N288,'T2'!L288),MAX('T1'!N288,'T2'!L288),COUNTRY_INFO!G288),0))</f>
        <v>0</v>
      </c>
      <c r="AG288" s="217">
        <f>IF(AND(COUNTRY_INFO!K288&gt;0,COUNTRY_INFO!K288&lt;4),IF(Z288&gt;0,IF(COUNTRY_INFO!K288=1, 0, IF(COUNTRY_INFO!K288=2, AF288/(COUNTRY_INFO!G288*0.2)*100, IF(COUNTRY_INFO!K288=3, AF288/COUNTRY_INFO!G288*100))),"-"),0)</f>
        <v>0</v>
      </c>
      <c r="AH288" s="11">
        <f t="shared" si="34"/>
        <v>16098</v>
      </c>
      <c r="AI288" s="73">
        <f>IF(AND(COUNTRY_INFO!K288&gt;0,COUNTRY_INFO!K288&lt;4), IF(AC288/Z288*100&lt;&gt;0, IF(AH288/Z288*100&gt;100,100,AH288/Z288*100), "-"),0)</f>
        <v>30.640095928738653</v>
      </c>
      <c r="AJ288" s="261"/>
      <c r="AK288" s="260">
        <f>IF(AND(D288&lt;&gt;0, D288&lt;&gt;"Unknown",D288&lt;&gt;"Stopped",D288&lt;&gt;"Not required"),D288/COUNTRY_INFO!D288, 0)</f>
        <v>0</v>
      </c>
      <c r="AL288" s="260">
        <f>IF(AND(J288&lt;&gt;0,J288&lt;&gt;"Unknown",J288&lt;&gt;"Stopped",J288&lt;&gt;"Not required"),J288/COUNTRY_INFO!D288, 0)</f>
        <v>0</v>
      </c>
      <c r="AM288" s="260">
        <f>IF(AND(P288&lt;&gt;0,P288&lt;&gt;"Unknown",P288&lt;&gt;"Not required"),P288/(COUNTRY_INFO!E288+COUNTRY_INFO!F288), 0)</f>
        <v>1</v>
      </c>
      <c r="AN288" s="260">
        <f>IF(AND(Z288&lt;&gt;0,Z288&lt;&gt;"Unknown",Z288&lt;&gt;"Not required"),IF(COUNTRY_INFO!K288=1,1,IF(COUNTRY_INFO!K288=2,0.5*COUNTRY_INFO!F288/(0.5*COUNTRY_INFO!F288+0.2*COUNTRY_INFO!G288),IF(COUNTRY_INFO!K288=3,COUNTRY_INFO!F288/(COUNTRY_INFO!F288+COUNTRY_INFO!G288)))),0)</f>
        <v>0.37307523934600961</v>
      </c>
      <c r="AO288" s="260">
        <f>IF(AND(Z288&lt;&gt;0,Z288&lt;&gt;"Unknown",Z288&lt;&gt;"Not required"),IF(COUNTRY_INFO!K288=1,0,IF(COUNTRY_INFO!K288=2,0.2*COUNTRY_INFO!G288/(0.5*COUNTRY_INFO!F288+0.2*COUNTRY_INFO!G288),IF(COUNTRY_INFO!K288=3,COUNTRY_INFO!G288/(COUNTRY_INFO!F288+COUNTRY_INFO!G288)))),0)</f>
        <v>0.62692476065399039</v>
      </c>
      <c r="AP288" s="259">
        <f>MAX(COUNTRY_INFO!D288*AK288*PROFILE!$G$7,COUNTRY_INFO!D288*AL288*PROFILE!$G$7)</f>
        <v>0</v>
      </c>
      <c r="AQ288" s="259">
        <f>MAX(COUNTRY_INFO!D288*AK288*PROFILE!$G$8,COUNTRY_INFO!D288*AL288*PROFILE!$G$8,COUNTRY_INFO!D288*AM288*PROFILE!$G$8)</f>
        <v>9214.5233831764144</v>
      </c>
      <c r="AR288" s="259">
        <f>MAX(COUNTRY_INFO!D288*AK288*PROFILE!$G$9,COUNTRY_INFO!D288*AL288*PROFILE!$G$9,COUNTRY_INFO!D288*AM288*PROFILE!$G$9,IF(AND(DISTRICT!Z288&lt;&gt;"Unknown",Z288&lt;&gt;"Not required"),COUNTRY_INFO!O288*DISTRICT!AN288,0))</f>
        <v>19601</v>
      </c>
      <c r="AS288" s="259">
        <f>MAX(COUNTRY_INFO!D288*AK288*PROFILE!$G$10,COUNTRY_INFO!D288*AL288*PROFILE!$G$10,IF(AND(DISTRICT!Z288&lt;&gt;"Unknown",Z288&lt;&gt;"Not required"),COUNTRY_INFO!O288*DISTRICT!AO288,0))</f>
        <v>32938</v>
      </c>
      <c r="AT288" s="259">
        <f t="shared" si="35"/>
        <v>61753.523383176413</v>
      </c>
      <c r="AU288" s="258" t="str">
        <f t="shared" si="30"/>
        <v>Y</v>
      </c>
      <c r="AV288" s="259">
        <f>MAX('MDA2'!J288,'T1'!L288,'T2'!J288,T3_R1!K288,T3_R2!K288)</f>
        <v>0</v>
      </c>
      <c r="AW288" s="259">
        <f>MAX('MDA1'!K288,'MDA2'!K288,'MDA3'!I288,'MDA3'!L288,'T1'!M288,'T2'!K288,T3_R1!L288,T3_R2!L288)</f>
        <v>17269</v>
      </c>
      <c r="AX288" s="259">
        <f>MAX('MDA1'!L288,'MDA2'!L288,'MDA3'!J288,'MDA3'!M288,'T1'!N288,'T2'!L288,T3_R1!M288,T3_R2!M288)</f>
        <v>0</v>
      </c>
      <c r="AY288" s="259">
        <f t="shared" si="36"/>
        <v>17269</v>
      </c>
      <c r="AZ288" s="259">
        <f>MAX('MDA2'!J288,T288)</f>
        <v>0</v>
      </c>
      <c r="BA288" s="259">
        <f>MAX('MDA1'!K288,'MDA2'!K288,'MDA3'!I288,'MDA3'!L288,V288,AD288)</f>
        <v>17269</v>
      </c>
      <c r="BB288" s="259">
        <f>MAX('MDA1'!L288,'MDA2'!L288,'MDA3'!J288,'MDA3'!M288,AF288)</f>
        <v>0</v>
      </c>
      <c r="BC288" s="259">
        <f t="shared" si="31"/>
        <v>17269</v>
      </c>
      <c r="BD288" s="260">
        <f t="shared" si="32"/>
        <v>27.964396286908244</v>
      </c>
    </row>
    <row r="289" spans="1:56" x14ac:dyDescent="0.2">
      <c r="A289" s="10" t="str">
        <f>IF(COUNTRY_INFO!A289=0," ",COUNTRY_INFO!A289)</f>
        <v>Ethiopia</v>
      </c>
      <c r="B289" s="10" t="str">
        <f>IF(COUNTRY_INFO!B289=0," ",COUNTRY_INFO!B289)</f>
        <v>Oromia Arsi</v>
      </c>
      <c r="C289" s="87" t="str">
        <f>IF(COUNTRY_INFO!C289=0," ",COUNTRY_INFO!C289)</f>
        <v>Shanan Kolu</v>
      </c>
      <c r="D289" s="67">
        <f>COUNTRY_INFO!L289</f>
        <v>0</v>
      </c>
      <c r="E289" s="61"/>
      <c r="F289" s="61"/>
      <c r="G289" s="11">
        <f>MAX('MDA1'!M289,'MDA2'!M289)</f>
        <v>0</v>
      </c>
      <c r="H289" s="11">
        <f>IF(AND(COUNTRY_INFO!H289&gt;0,COUNTRY_INFO!H289&lt;4),IF(D289&gt;MAX('MDA1'!M289,'MDA2'!M289),MAX('MDA1'!M289,'MDA2'!M289),D289),0)</f>
        <v>0</v>
      </c>
      <c r="I289" s="73">
        <f>IF(AND(COUNTRY_INFO!H289&gt;0,COUNTRY_INFO!H289&lt;4), IF(G289/D289*100&lt;&gt;0, IF(G289/D289*100&gt;100,100,G289/D289*100), "-"),0)</f>
        <v>0</v>
      </c>
      <c r="J289" s="67">
        <f>COUNTRY_INFO!M289</f>
        <v>0</v>
      </c>
      <c r="K289" s="61"/>
      <c r="L289" s="61"/>
      <c r="M289" s="11">
        <f>MAX('MDA1'!M289,MAX('MDA3'!I289,'MDA3'!L289)+MAX('MDA3'!J289,'MDA3'!M289))</f>
        <v>0</v>
      </c>
      <c r="N289" s="11">
        <f>IF(AND(COUNTRY_INFO!I289&gt;0,COUNTRY_INFO!I289&lt;4),IF(J289&gt;MAX('MDA1'!M289,MAX('MDA3'!I289,'MDA3'!L289)+MAX('MDA3'!J289,'MDA3'!M289)),MAX('MDA1'!M289,MAX('MDA3'!I289,'MDA3'!L289)+MAX('MDA3'!J289,'MDA3'!M289)),J289),0)</f>
        <v>0</v>
      </c>
      <c r="O289" s="73">
        <f>IF(AND(COUNTRY_INFO!I289&gt;0,COUNTRY_INFO!I289&lt;4), IF(M289/J289*100&lt;&gt;0, IF(M289/J289*100&gt;100,100,M289/J289*100), "-"),0)</f>
        <v>0</v>
      </c>
      <c r="P289" s="67">
        <f>COUNTRY_INFO!N289</f>
        <v>0</v>
      </c>
      <c r="Q289" s="61"/>
      <c r="R289" s="61"/>
      <c r="S289" s="11">
        <f>SUM(MAX('MDA2'!J289, 'T1'!L289, MAX(T3_R1!K289, T3_R2!K289)), MAX('MDA1'!K289, 'MDA2'!K289, 'T1'!M289, MAX(T3_R1!L289, T3_R2!L289)), MAX('MDA1'!L289, 'MDA2'!L289, 'T1'!N289, MAX(T3_R1!M289, T3_R2!M289)))</f>
        <v>0</v>
      </c>
      <c r="T289" s="11">
        <f>IF(AND(COUNTRY_INFO!J289&gt;1,COUNTRY_INFO!J289&lt;4),IF(COUNTRY_INFO!E289&gt;MAX('MDA2'!J289,'T1'!L289,MAX(T3_R1!K289,T3_R2!K289)),MAX('MDA2'!J289,'T1'!L289,MAX(T3_R1!K289,T3_R2!K289)),COUNTRY_INFO!E289),0)</f>
        <v>0</v>
      </c>
      <c r="U289" s="217">
        <f>IF(AND(COUNTRY_INFO!J289&gt;1,COUNTRY_INFO!J289&lt;4), IF(T289/COUNTRY_INFO!E289*100&lt;&gt;0, IF(T289/COUNTRY_INFO!E289*100&gt;100,100,T289/COUNTRY_INFO!E289*100), "-"),0)</f>
        <v>0</v>
      </c>
      <c r="V289" s="11">
        <f>IF(AND(COUNTRY_INFO!J289&gt;1,COUNTRY_INFO!J289&lt;4),IF(COUNTRY_INFO!F289&gt;MAX('MDA1'!K289,'MDA2'!K289,'T1'!M289,MAX(T3_R1!L289,T3_R2!L289)),MAX('MDA1'!K289,'MDA2'!K289,'T1'!M289,MAX(T3_R1!L289,T3_R2!L289)),COUNTRY_INFO!F289),0)</f>
        <v>0</v>
      </c>
      <c r="W289" s="217">
        <f>IF(AND(COUNTRY_INFO!J289&gt;1,COUNTRY_INFO!J289&lt;4), IF(V289/COUNTRY_INFO!F289*100&lt;&gt;0, IF(V289/COUNTRY_INFO!F289*100&gt;100,100,V289/COUNTRY_INFO!F289*100), "-"),0)</f>
        <v>0</v>
      </c>
      <c r="X289" s="11">
        <f t="shared" si="33"/>
        <v>0</v>
      </c>
      <c r="Y289" s="73">
        <f>IF(AND(COUNTRY_INFO!J289&gt;1,COUNTRY_INFO!J289&lt;4), IF(S289/P289*100&lt;&gt;0, IF(X289/P289*100&gt;100,100,X289/P289*100), "-"),0)</f>
        <v>0</v>
      </c>
      <c r="Z289" s="67">
        <f>COUNTRY_INFO!O289</f>
        <v>0</v>
      </c>
      <c r="AA289" s="61"/>
      <c r="AB289" s="61"/>
      <c r="AC289" s="11">
        <f>MAX('T1'!L289,'T2'!J289)+MAX('T1'!M289,'T2'!K289)+MAX('T1'!N289,'T2'!L289)</f>
        <v>0</v>
      </c>
      <c r="AD289" s="11">
        <f>IF(COUNTRY_INFO!K289=1,IF(COUNTRY_INFO!F289*0.33&gt;MAX('T1'!M289,'T2'!K289),MAX('T1'!M289,'T2'!K289),COUNTRY_INFO!F289*0.33),IF(COUNTRY_INFO!K289=2,IF(COUNTRY_INFO!F289*0.5&gt;MAX('T1'!M289,'T2'!K289),MAX('T1'!M289,'T2'!K289),COUNTRY_INFO!F289*0.5),IF(COUNTRY_INFO!K289=3,IF(COUNTRY_INFO!F289&gt;MAX('T1'!M289,'T2'!K289),MAX('T1'!M289,'T2'!K289),COUNTRY_INFO!F289),0)))</f>
        <v>0</v>
      </c>
      <c r="AE289" s="217">
        <f>IF(AND(COUNTRY_INFO!K289&gt;0,COUNTRY_INFO!K289&lt;4),IF(Z289&gt;0,IF(COUNTRY_INFO!K289=1, AD289/(COUNTRY_INFO!F289*0.33)*100, IF(COUNTRY_INFO!K289=2, AD289/(COUNTRY_INFO!F289*0.5)*100, IF(COUNTRY_INFO!K289=3, AD289/COUNTRY_INFO!F289*100))),"-"),0)</f>
        <v>0</v>
      </c>
      <c r="AF289" s="11">
        <f>IF(COUNTRY_INFO!K289=2,IF(COUNTRY_INFO!G289*0.2&gt;MAX('T1'!N289,'T2'!L289),MAX('T1'!N289,'T2'!L289),COUNTRY_INFO!G289*0.2),IF(COUNTRY_INFO!K289=3,IF(COUNTRY_INFO!G289&gt;MAX('T1'!N289,'T2'!L289),MAX('T1'!N289,'T2'!L289),COUNTRY_INFO!G289),0))</f>
        <v>0</v>
      </c>
      <c r="AG289" s="217">
        <f>IF(AND(COUNTRY_INFO!K289&gt;0,COUNTRY_INFO!K289&lt;4),IF(Z289&gt;0,IF(COUNTRY_INFO!K289=1, 0, IF(COUNTRY_INFO!K289=2, AF289/(COUNTRY_INFO!G289*0.2)*100, IF(COUNTRY_INFO!K289=3, AF289/COUNTRY_INFO!G289*100))),"-"),0)</f>
        <v>0</v>
      </c>
      <c r="AH289" s="11">
        <f t="shared" si="34"/>
        <v>0</v>
      </c>
      <c r="AI289" s="73">
        <f>IF(AND(COUNTRY_INFO!K289&gt;0,COUNTRY_INFO!K289&lt;4), IF(AC289/Z289*100&lt;&gt;0, IF(AH289/Z289*100&gt;100,100,AH289/Z289*100), "-"),0)</f>
        <v>0</v>
      </c>
      <c r="AJ289" s="261"/>
      <c r="AK289" s="260">
        <f>IF(AND(D289&lt;&gt;0, D289&lt;&gt;"Unknown",D289&lt;&gt;"Stopped",D289&lt;&gt;"Not required"),D289/COUNTRY_INFO!D289, 0)</f>
        <v>0</v>
      </c>
      <c r="AL289" s="260">
        <f>IF(AND(J289&lt;&gt;0,J289&lt;&gt;"Unknown",J289&lt;&gt;"Stopped",J289&lt;&gt;"Not required"),J289/COUNTRY_INFO!D289, 0)</f>
        <v>0</v>
      </c>
      <c r="AM289" s="260">
        <f>IF(AND(P289&lt;&gt;0,P289&lt;&gt;"Unknown",P289&lt;&gt;"Not required"),P289/(COUNTRY_INFO!E289+COUNTRY_INFO!F289), 0)</f>
        <v>0</v>
      </c>
      <c r="AN289" s="260">
        <f>IF(AND(Z289&lt;&gt;0,Z289&lt;&gt;"Unknown",Z289&lt;&gt;"Not required"),IF(COUNTRY_INFO!K289=1,1,IF(COUNTRY_INFO!K289=2,0.5*COUNTRY_INFO!F289/(0.5*COUNTRY_INFO!F289+0.2*COUNTRY_INFO!G289),IF(COUNTRY_INFO!K289=3,COUNTRY_INFO!F289/(COUNTRY_INFO!F289+COUNTRY_INFO!G289)))),0)</f>
        <v>0</v>
      </c>
      <c r="AO289" s="260">
        <f>IF(AND(Z289&lt;&gt;0,Z289&lt;&gt;"Unknown",Z289&lt;&gt;"Not required"),IF(COUNTRY_INFO!K289=1,0,IF(COUNTRY_INFO!K289=2,0.2*COUNTRY_INFO!G289/(0.5*COUNTRY_INFO!F289+0.2*COUNTRY_INFO!G289),IF(COUNTRY_INFO!K289=3,COUNTRY_INFO!G289/(COUNTRY_INFO!F289+COUNTRY_INFO!G289)))),0)</f>
        <v>0</v>
      </c>
      <c r="AP289" s="259">
        <f>MAX(COUNTRY_INFO!D289*AK289*PROFILE!$G$7,COUNTRY_INFO!D289*AL289*PROFILE!$G$7)</f>
        <v>0</v>
      </c>
      <c r="AQ289" s="259">
        <f>MAX(COUNTRY_INFO!D289*AK289*PROFILE!$G$8,COUNTRY_INFO!D289*AL289*PROFILE!$G$8,COUNTRY_INFO!D289*AM289*PROFILE!$G$8)</f>
        <v>0</v>
      </c>
      <c r="AR289" s="259">
        <f>MAX(COUNTRY_INFO!D289*AK289*PROFILE!$G$9,COUNTRY_INFO!D289*AL289*PROFILE!$G$9,COUNTRY_INFO!D289*AM289*PROFILE!$G$9,IF(AND(DISTRICT!Z289&lt;&gt;"Unknown",Z289&lt;&gt;"Not required"),COUNTRY_INFO!O289*DISTRICT!AN289,0))</f>
        <v>0</v>
      </c>
      <c r="AS289" s="259">
        <f>MAX(COUNTRY_INFO!D289*AK289*PROFILE!$G$10,COUNTRY_INFO!D289*AL289*PROFILE!$G$10,IF(AND(DISTRICT!Z289&lt;&gt;"Unknown",Z289&lt;&gt;"Not required"),COUNTRY_INFO!O289*DISTRICT!AO289,0))</f>
        <v>0</v>
      </c>
      <c r="AT289" s="259">
        <f t="shared" si="35"/>
        <v>0</v>
      </c>
      <c r="AU289" s="258">
        <f t="shared" si="30"/>
        <v>0</v>
      </c>
      <c r="AV289" s="259">
        <f>MAX('MDA2'!J289,'T1'!L289,'T2'!J289,T3_R1!K289,T3_R2!K289)</f>
        <v>0</v>
      </c>
      <c r="AW289" s="259">
        <f>MAX('MDA1'!K289,'MDA2'!K289,'MDA3'!I289,'MDA3'!L289,'T1'!M289,'T2'!K289,T3_R1!L289,T3_R2!L289)</f>
        <v>0</v>
      </c>
      <c r="AX289" s="259">
        <f>MAX('MDA1'!L289,'MDA2'!L289,'MDA3'!J289,'MDA3'!M289,'T1'!N289,'T2'!L289,T3_R1!M289,T3_R2!M289)</f>
        <v>0</v>
      </c>
      <c r="AY289" s="259">
        <f t="shared" si="36"/>
        <v>0</v>
      </c>
      <c r="AZ289" s="259">
        <f>MAX('MDA2'!J289,T289)</f>
        <v>0</v>
      </c>
      <c r="BA289" s="259">
        <f>MAX('MDA1'!K289,'MDA2'!K289,'MDA3'!I289,'MDA3'!L289,V289,AD289)</f>
        <v>0</v>
      </c>
      <c r="BB289" s="259">
        <f>MAX('MDA1'!L289,'MDA2'!L289,'MDA3'!J289,'MDA3'!M289,AF289)</f>
        <v>0</v>
      </c>
      <c r="BC289" s="259">
        <f t="shared" si="31"/>
        <v>0</v>
      </c>
      <c r="BD289" s="260">
        <f t="shared" si="32"/>
        <v>0</v>
      </c>
    </row>
    <row r="290" spans="1:56" x14ac:dyDescent="0.2">
      <c r="A290" s="10" t="str">
        <f>IF(COUNTRY_INFO!A290=0," ",COUNTRY_INFO!A290)</f>
        <v>Ethiopia</v>
      </c>
      <c r="B290" s="10" t="str">
        <f>IF(COUNTRY_INFO!B290=0," ",COUNTRY_INFO!B290)</f>
        <v>Oromia Arsi</v>
      </c>
      <c r="C290" s="87" t="str">
        <f>IF(COUNTRY_INFO!C290=0," ",COUNTRY_INFO!C290)</f>
        <v>Shirka</v>
      </c>
      <c r="D290" s="67">
        <f>COUNTRY_INFO!L290</f>
        <v>0</v>
      </c>
      <c r="E290" s="61"/>
      <c r="F290" s="61"/>
      <c r="G290" s="11">
        <f>MAX('MDA1'!M290,'MDA2'!M290)</f>
        <v>0</v>
      </c>
      <c r="H290" s="11">
        <f>IF(AND(COUNTRY_INFO!H290&gt;0,COUNTRY_INFO!H290&lt;4),IF(D290&gt;MAX('MDA1'!M290,'MDA2'!M290),MAX('MDA1'!M290,'MDA2'!M290),D290),0)</f>
        <v>0</v>
      </c>
      <c r="I290" s="73">
        <f>IF(AND(COUNTRY_INFO!H290&gt;0,COUNTRY_INFO!H290&lt;4), IF(G290/D290*100&lt;&gt;0, IF(G290/D290*100&gt;100,100,G290/D290*100), "-"),0)</f>
        <v>0</v>
      </c>
      <c r="J290" s="67">
        <f>COUNTRY_INFO!M290</f>
        <v>0</v>
      </c>
      <c r="K290" s="61"/>
      <c r="L290" s="61"/>
      <c r="M290" s="11">
        <f>MAX('MDA1'!M290,MAX('MDA3'!I290,'MDA3'!L290)+MAX('MDA3'!J290,'MDA3'!M290))</f>
        <v>0</v>
      </c>
      <c r="N290" s="11">
        <f>IF(AND(COUNTRY_INFO!I290&gt;0,COUNTRY_INFO!I290&lt;4),IF(J290&gt;MAX('MDA1'!M290,MAX('MDA3'!I290,'MDA3'!L290)+MAX('MDA3'!J290,'MDA3'!M290)),MAX('MDA1'!M290,MAX('MDA3'!I290,'MDA3'!L290)+MAX('MDA3'!J290,'MDA3'!M290)),J290),0)</f>
        <v>0</v>
      </c>
      <c r="O290" s="73">
        <f>IF(AND(COUNTRY_INFO!I290&gt;0,COUNTRY_INFO!I290&lt;4), IF(M290/J290*100&lt;&gt;0, IF(M290/J290*100&gt;100,100,M290/J290*100), "-"),0)</f>
        <v>0</v>
      </c>
      <c r="P290" s="67">
        <f>COUNTRY_INFO!N290</f>
        <v>0</v>
      </c>
      <c r="Q290" s="61"/>
      <c r="R290" s="61"/>
      <c r="S290" s="11">
        <f>SUM(MAX('MDA2'!J290, 'T1'!L290, MAX(T3_R1!K290, T3_R2!K290)), MAX('MDA1'!K290, 'MDA2'!K290, 'T1'!M290, MAX(T3_R1!L290, T3_R2!L290)), MAX('MDA1'!L290, 'MDA2'!L290, 'T1'!N290, MAX(T3_R1!M290, T3_R2!M290)))</f>
        <v>0</v>
      </c>
      <c r="T290" s="11">
        <f>IF(AND(COUNTRY_INFO!J290&gt;1,COUNTRY_INFO!J290&lt;4),IF(COUNTRY_INFO!E290&gt;MAX('MDA2'!J290,'T1'!L290,MAX(T3_R1!K290,T3_R2!K290)),MAX('MDA2'!J290,'T1'!L290,MAX(T3_R1!K290,T3_R2!K290)),COUNTRY_INFO!E290),0)</f>
        <v>0</v>
      </c>
      <c r="U290" s="217">
        <f>IF(AND(COUNTRY_INFO!J290&gt;1,COUNTRY_INFO!J290&lt;4), IF(T290/COUNTRY_INFO!E290*100&lt;&gt;0, IF(T290/COUNTRY_INFO!E290*100&gt;100,100,T290/COUNTRY_INFO!E290*100), "-"),0)</f>
        <v>0</v>
      </c>
      <c r="V290" s="11">
        <f>IF(AND(COUNTRY_INFO!J290&gt;1,COUNTRY_INFO!J290&lt;4),IF(COUNTRY_INFO!F290&gt;MAX('MDA1'!K290,'MDA2'!K290,'T1'!M290,MAX(T3_R1!L290,T3_R2!L290)),MAX('MDA1'!K290,'MDA2'!K290,'T1'!M290,MAX(T3_R1!L290,T3_R2!L290)),COUNTRY_INFO!F290),0)</f>
        <v>0</v>
      </c>
      <c r="W290" s="217">
        <f>IF(AND(COUNTRY_INFO!J290&gt;1,COUNTRY_INFO!J290&lt;4), IF(V290/COUNTRY_INFO!F290*100&lt;&gt;0, IF(V290/COUNTRY_INFO!F290*100&gt;100,100,V290/COUNTRY_INFO!F290*100), "-"),0)</f>
        <v>0</v>
      </c>
      <c r="X290" s="11">
        <f t="shared" si="33"/>
        <v>0</v>
      </c>
      <c r="Y290" s="73">
        <f>IF(AND(COUNTRY_INFO!J290&gt;1,COUNTRY_INFO!J290&lt;4), IF(S290/P290*100&lt;&gt;0, IF(X290/P290*100&gt;100,100,X290/P290*100), "-"),0)</f>
        <v>0</v>
      </c>
      <c r="Z290" s="67">
        <f>COUNTRY_INFO!O290</f>
        <v>0</v>
      </c>
      <c r="AA290" s="61"/>
      <c r="AB290" s="61"/>
      <c r="AC290" s="11">
        <f>MAX('T1'!L290,'T2'!J290)+MAX('T1'!M290,'T2'!K290)+MAX('T1'!N290,'T2'!L290)</f>
        <v>0</v>
      </c>
      <c r="AD290" s="11">
        <f>IF(COUNTRY_INFO!K290=1,IF(COUNTRY_INFO!F290*0.33&gt;MAX('T1'!M290,'T2'!K290),MAX('T1'!M290,'T2'!K290),COUNTRY_INFO!F290*0.33),IF(COUNTRY_INFO!K290=2,IF(COUNTRY_INFO!F290*0.5&gt;MAX('T1'!M290,'T2'!K290),MAX('T1'!M290,'T2'!K290),COUNTRY_INFO!F290*0.5),IF(COUNTRY_INFO!K290=3,IF(COUNTRY_INFO!F290&gt;MAX('T1'!M290,'T2'!K290),MAX('T1'!M290,'T2'!K290),COUNTRY_INFO!F290),0)))</f>
        <v>0</v>
      </c>
      <c r="AE290" s="217">
        <f>IF(AND(COUNTRY_INFO!K290&gt;0,COUNTRY_INFO!K290&lt;4),IF(Z290&gt;0,IF(COUNTRY_INFO!K290=1, AD290/(COUNTRY_INFO!F290*0.33)*100, IF(COUNTRY_INFO!K290=2, AD290/(COUNTRY_INFO!F290*0.5)*100, IF(COUNTRY_INFO!K290=3, AD290/COUNTRY_INFO!F290*100))),"-"),0)</f>
        <v>0</v>
      </c>
      <c r="AF290" s="11">
        <f>IF(COUNTRY_INFO!K290=2,IF(COUNTRY_INFO!G290*0.2&gt;MAX('T1'!N290,'T2'!L290),MAX('T1'!N290,'T2'!L290),COUNTRY_INFO!G290*0.2),IF(COUNTRY_INFO!K290=3,IF(COUNTRY_INFO!G290&gt;MAX('T1'!N290,'T2'!L290),MAX('T1'!N290,'T2'!L290),COUNTRY_INFO!G290),0))</f>
        <v>0</v>
      </c>
      <c r="AG290" s="217">
        <f>IF(AND(COUNTRY_INFO!K290&gt;0,COUNTRY_INFO!K290&lt;4),IF(Z290&gt;0,IF(COUNTRY_INFO!K290=1, 0, IF(COUNTRY_INFO!K290=2, AF290/(COUNTRY_INFO!G290*0.2)*100, IF(COUNTRY_INFO!K290=3, AF290/COUNTRY_INFO!G290*100))),"-"),0)</f>
        <v>0</v>
      </c>
      <c r="AH290" s="11">
        <f t="shared" si="34"/>
        <v>0</v>
      </c>
      <c r="AI290" s="73">
        <f>IF(AND(COUNTRY_INFO!K290&gt;0,COUNTRY_INFO!K290&lt;4), IF(AC290/Z290*100&lt;&gt;0, IF(AH290/Z290*100&gt;100,100,AH290/Z290*100), "-"),0)</f>
        <v>0</v>
      </c>
      <c r="AJ290" s="261"/>
      <c r="AK290" s="260">
        <f>IF(AND(D290&lt;&gt;0, D290&lt;&gt;"Unknown",D290&lt;&gt;"Stopped",D290&lt;&gt;"Not required"),D290/COUNTRY_INFO!D290, 0)</f>
        <v>0</v>
      </c>
      <c r="AL290" s="260">
        <f>IF(AND(J290&lt;&gt;0,J290&lt;&gt;"Unknown",J290&lt;&gt;"Stopped",J290&lt;&gt;"Not required"),J290/COUNTRY_INFO!D290, 0)</f>
        <v>0</v>
      </c>
      <c r="AM290" s="260">
        <f>IF(AND(P290&lt;&gt;0,P290&lt;&gt;"Unknown",P290&lt;&gt;"Not required"),P290/(COUNTRY_INFO!E290+COUNTRY_INFO!F290), 0)</f>
        <v>0</v>
      </c>
      <c r="AN290" s="260">
        <f>IF(AND(Z290&lt;&gt;0,Z290&lt;&gt;"Unknown",Z290&lt;&gt;"Not required"),IF(COUNTRY_INFO!K290=1,1,IF(COUNTRY_INFO!K290=2,0.5*COUNTRY_INFO!F290/(0.5*COUNTRY_INFO!F290+0.2*COUNTRY_INFO!G290),IF(COUNTRY_INFO!K290=3,COUNTRY_INFO!F290/(COUNTRY_INFO!F290+COUNTRY_INFO!G290)))),0)</f>
        <v>0</v>
      </c>
      <c r="AO290" s="260">
        <f>IF(AND(Z290&lt;&gt;0,Z290&lt;&gt;"Unknown",Z290&lt;&gt;"Not required"),IF(COUNTRY_INFO!K290=1,0,IF(COUNTRY_INFO!K290=2,0.2*COUNTRY_INFO!G290/(0.5*COUNTRY_INFO!F290+0.2*COUNTRY_INFO!G290),IF(COUNTRY_INFO!K290=3,COUNTRY_INFO!G290/(COUNTRY_INFO!F290+COUNTRY_INFO!G290)))),0)</f>
        <v>0</v>
      </c>
      <c r="AP290" s="259">
        <f>MAX(COUNTRY_INFO!D290*AK290*PROFILE!$G$7,COUNTRY_INFO!D290*AL290*PROFILE!$G$7)</f>
        <v>0</v>
      </c>
      <c r="AQ290" s="259">
        <f>MAX(COUNTRY_INFO!D290*AK290*PROFILE!$G$8,COUNTRY_INFO!D290*AL290*PROFILE!$G$8,COUNTRY_INFO!D290*AM290*PROFILE!$G$8)</f>
        <v>0</v>
      </c>
      <c r="AR290" s="259">
        <f>MAX(COUNTRY_INFO!D290*AK290*PROFILE!$G$9,COUNTRY_INFO!D290*AL290*PROFILE!$G$9,COUNTRY_INFO!D290*AM290*PROFILE!$G$9,IF(AND(DISTRICT!Z290&lt;&gt;"Unknown",Z290&lt;&gt;"Not required"),COUNTRY_INFO!O290*DISTRICT!AN290,0))</f>
        <v>0</v>
      </c>
      <c r="AS290" s="259">
        <f>MAX(COUNTRY_INFO!D290*AK290*PROFILE!$G$10,COUNTRY_INFO!D290*AL290*PROFILE!$G$10,IF(AND(DISTRICT!Z290&lt;&gt;"Unknown",Z290&lt;&gt;"Not required"),COUNTRY_INFO!O290*DISTRICT!AO290,0))</f>
        <v>0</v>
      </c>
      <c r="AT290" s="259">
        <f t="shared" si="35"/>
        <v>0</v>
      </c>
      <c r="AU290" s="258">
        <f t="shared" si="30"/>
        <v>0</v>
      </c>
      <c r="AV290" s="259">
        <f>MAX('MDA2'!J290,'T1'!L290,'T2'!J290,T3_R1!K290,T3_R2!K290)</f>
        <v>0</v>
      </c>
      <c r="AW290" s="259">
        <f>MAX('MDA1'!K290,'MDA2'!K290,'MDA3'!I290,'MDA3'!L290,'T1'!M290,'T2'!K290,T3_R1!L290,T3_R2!L290)</f>
        <v>0</v>
      </c>
      <c r="AX290" s="259">
        <f>MAX('MDA1'!L290,'MDA2'!L290,'MDA3'!J290,'MDA3'!M290,'T1'!N290,'T2'!L290,T3_R1!M290,T3_R2!M290)</f>
        <v>0</v>
      </c>
      <c r="AY290" s="259">
        <f t="shared" si="36"/>
        <v>0</v>
      </c>
      <c r="AZ290" s="259">
        <f>MAX('MDA2'!J290,T290)</f>
        <v>0</v>
      </c>
      <c r="BA290" s="259">
        <f>MAX('MDA1'!K290,'MDA2'!K290,'MDA3'!I290,'MDA3'!L290,V290,AD290)</f>
        <v>0</v>
      </c>
      <c r="BB290" s="259">
        <f>MAX('MDA1'!L290,'MDA2'!L290,'MDA3'!J290,'MDA3'!M290,AF290)</f>
        <v>0</v>
      </c>
      <c r="BC290" s="259">
        <f t="shared" si="31"/>
        <v>0</v>
      </c>
      <c r="BD290" s="260">
        <f t="shared" si="32"/>
        <v>0</v>
      </c>
    </row>
    <row r="291" spans="1:56" x14ac:dyDescent="0.2">
      <c r="A291" s="10" t="str">
        <f>IF(COUNTRY_INFO!A291=0," ",COUNTRY_INFO!A291)</f>
        <v>Ethiopia</v>
      </c>
      <c r="B291" s="10" t="str">
        <f>IF(COUNTRY_INFO!B291=0," ",COUNTRY_INFO!B291)</f>
        <v>Oromia Arsi</v>
      </c>
      <c r="C291" s="87" t="str">
        <f>IF(COUNTRY_INFO!C291=0," ",COUNTRY_INFO!C291)</f>
        <v>Sire</v>
      </c>
      <c r="D291" s="67">
        <f>COUNTRY_INFO!L291</f>
        <v>0</v>
      </c>
      <c r="E291" s="61"/>
      <c r="F291" s="61"/>
      <c r="G291" s="11">
        <f>MAX('MDA1'!M291,'MDA2'!M291)</f>
        <v>0</v>
      </c>
      <c r="H291" s="11">
        <f>IF(AND(COUNTRY_INFO!H291&gt;0,COUNTRY_INFO!H291&lt;4),IF(D291&gt;MAX('MDA1'!M291,'MDA2'!M291),MAX('MDA1'!M291,'MDA2'!M291),D291),0)</f>
        <v>0</v>
      </c>
      <c r="I291" s="73">
        <f>IF(AND(COUNTRY_INFO!H291&gt;0,COUNTRY_INFO!H291&lt;4), IF(G291/D291*100&lt;&gt;0, IF(G291/D291*100&gt;100,100,G291/D291*100), "-"),0)</f>
        <v>0</v>
      </c>
      <c r="J291" s="67">
        <f>COUNTRY_INFO!M291</f>
        <v>0</v>
      </c>
      <c r="K291" s="61"/>
      <c r="L291" s="61"/>
      <c r="M291" s="11">
        <f>MAX('MDA1'!M291,MAX('MDA3'!I291,'MDA3'!L291)+MAX('MDA3'!J291,'MDA3'!M291))</f>
        <v>0</v>
      </c>
      <c r="N291" s="11">
        <f>IF(AND(COUNTRY_INFO!I291&gt;0,COUNTRY_INFO!I291&lt;4),IF(J291&gt;MAX('MDA1'!M291,MAX('MDA3'!I291,'MDA3'!L291)+MAX('MDA3'!J291,'MDA3'!M291)),MAX('MDA1'!M291,MAX('MDA3'!I291,'MDA3'!L291)+MAX('MDA3'!J291,'MDA3'!M291)),J291),0)</f>
        <v>0</v>
      </c>
      <c r="O291" s="73">
        <f>IF(AND(COUNTRY_INFO!I291&gt;0,COUNTRY_INFO!I291&lt;4), IF(M291/J291*100&lt;&gt;0, IF(M291/J291*100&gt;100,100,M291/J291*100), "-"),0)</f>
        <v>0</v>
      </c>
      <c r="P291" s="67">
        <f>COUNTRY_INFO!N291</f>
        <v>0</v>
      </c>
      <c r="Q291" s="61"/>
      <c r="R291" s="61"/>
      <c r="S291" s="11">
        <f>SUM(MAX('MDA2'!J291, 'T1'!L291, MAX(T3_R1!K291, T3_R2!K291)), MAX('MDA1'!K291, 'MDA2'!K291, 'T1'!M291, MAX(T3_R1!L291, T3_R2!L291)), MAX('MDA1'!L291, 'MDA2'!L291, 'T1'!N291, MAX(T3_R1!M291, T3_R2!M291)))</f>
        <v>0</v>
      </c>
      <c r="T291" s="11">
        <f>IF(AND(COUNTRY_INFO!J291&gt;1,COUNTRY_INFO!J291&lt;4),IF(COUNTRY_INFO!E291&gt;MAX('MDA2'!J291,'T1'!L291,MAX(T3_R1!K291,T3_R2!K291)),MAX('MDA2'!J291,'T1'!L291,MAX(T3_R1!K291,T3_R2!K291)),COUNTRY_INFO!E291),0)</f>
        <v>0</v>
      </c>
      <c r="U291" s="217">
        <f>IF(AND(COUNTRY_INFO!J291&gt;1,COUNTRY_INFO!J291&lt;4), IF(T291/COUNTRY_INFO!E291*100&lt;&gt;0, IF(T291/COUNTRY_INFO!E291*100&gt;100,100,T291/COUNTRY_INFO!E291*100), "-"),0)</f>
        <v>0</v>
      </c>
      <c r="V291" s="11">
        <f>IF(AND(COUNTRY_INFO!J291&gt;1,COUNTRY_INFO!J291&lt;4),IF(COUNTRY_INFO!F291&gt;MAX('MDA1'!K291,'MDA2'!K291,'T1'!M291,MAX(T3_R1!L291,T3_R2!L291)),MAX('MDA1'!K291,'MDA2'!K291,'T1'!M291,MAX(T3_R1!L291,T3_R2!L291)),COUNTRY_INFO!F291),0)</f>
        <v>0</v>
      </c>
      <c r="W291" s="217">
        <f>IF(AND(COUNTRY_INFO!J291&gt;1,COUNTRY_INFO!J291&lt;4), IF(V291/COUNTRY_INFO!F291*100&lt;&gt;0, IF(V291/COUNTRY_INFO!F291*100&gt;100,100,V291/COUNTRY_INFO!F291*100), "-"),0)</f>
        <v>0</v>
      </c>
      <c r="X291" s="11">
        <f t="shared" si="33"/>
        <v>0</v>
      </c>
      <c r="Y291" s="73">
        <f>IF(AND(COUNTRY_INFO!J291&gt;1,COUNTRY_INFO!J291&lt;4), IF(S291/P291*100&lt;&gt;0, IF(X291/P291*100&gt;100,100,X291/P291*100), "-"),0)</f>
        <v>0</v>
      </c>
      <c r="Z291" s="67">
        <f>COUNTRY_INFO!O291</f>
        <v>0</v>
      </c>
      <c r="AA291" s="61"/>
      <c r="AB291" s="61"/>
      <c r="AC291" s="11">
        <f>MAX('T1'!L291,'T2'!J291)+MAX('T1'!M291,'T2'!K291)+MAX('T1'!N291,'T2'!L291)</f>
        <v>0</v>
      </c>
      <c r="AD291" s="11">
        <f>IF(COUNTRY_INFO!K291=1,IF(COUNTRY_INFO!F291*0.33&gt;MAX('T1'!M291,'T2'!K291),MAX('T1'!M291,'T2'!K291),COUNTRY_INFO!F291*0.33),IF(COUNTRY_INFO!K291=2,IF(COUNTRY_INFO!F291*0.5&gt;MAX('T1'!M291,'T2'!K291),MAX('T1'!M291,'T2'!K291),COUNTRY_INFO!F291*0.5),IF(COUNTRY_INFO!K291=3,IF(COUNTRY_INFO!F291&gt;MAX('T1'!M291,'T2'!K291),MAX('T1'!M291,'T2'!K291),COUNTRY_INFO!F291),0)))</f>
        <v>0</v>
      </c>
      <c r="AE291" s="217">
        <f>IF(AND(COUNTRY_INFO!K291&gt;0,COUNTRY_INFO!K291&lt;4),IF(Z291&gt;0,IF(COUNTRY_INFO!K291=1, AD291/(COUNTRY_INFO!F291*0.33)*100, IF(COUNTRY_INFO!K291=2, AD291/(COUNTRY_INFO!F291*0.5)*100, IF(COUNTRY_INFO!K291=3, AD291/COUNTRY_INFO!F291*100))),"-"),0)</f>
        <v>0</v>
      </c>
      <c r="AF291" s="11">
        <f>IF(COUNTRY_INFO!K291=2,IF(COUNTRY_INFO!G291*0.2&gt;MAX('T1'!N291,'T2'!L291),MAX('T1'!N291,'T2'!L291),COUNTRY_INFO!G291*0.2),IF(COUNTRY_INFO!K291=3,IF(COUNTRY_INFO!G291&gt;MAX('T1'!N291,'T2'!L291),MAX('T1'!N291,'T2'!L291),COUNTRY_INFO!G291),0))</f>
        <v>0</v>
      </c>
      <c r="AG291" s="217">
        <f>IF(AND(COUNTRY_INFO!K291&gt;0,COUNTRY_INFO!K291&lt;4),IF(Z291&gt;0,IF(COUNTRY_INFO!K291=1, 0, IF(COUNTRY_INFO!K291=2, AF291/(COUNTRY_INFO!G291*0.2)*100, IF(COUNTRY_INFO!K291=3, AF291/COUNTRY_INFO!G291*100))),"-"),0)</f>
        <v>0</v>
      </c>
      <c r="AH291" s="11">
        <f t="shared" si="34"/>
        <v>0</v>
      </c>
      <c r="AI291" s="73">
        <f>IF(AND(COUNTRY_INFO!K291&gt;0,COUNTRY_INFO!K291&lt;4), IF(AC291/Z291*100&lt;&gt;0, IF(AH291/Z291*100&gt;100,100,AH291/Z291*100), "-"),0)</f>
        <v>0</v>
      </c>
      <c r="AJ291" s="261"/>
      <c r="AK291" s="260">
        <f>IF(AND(D291&lt;&gt;0, D291&lt;&gt;"Unknown",D291&lt;&gt;"Stopped",D291&lt;&gt;"Not required"),D291/COUNTRY_INFO!D291, 0)</f>
        <v>0</v>
      </c>
      <c r="AL291" s="260">
        <f>IF(AND(J291&lt;&gt;0,J291&lt;&gt;"Unknown",J291&lt;&gt;"Stopped",J291&lt;&gt;"Not required"),J291/COUNTRY_INFO!D291, 0)</f>
        <v>0</v>
      </c>
      <c r="AM291" s="260">
        <f>IF(AND(P291&lt;&gt;0,P291&lt;&gt;"Unknown",P291&lt;&gt;"Not required"),P291/(COUNTRY_INFO!E291+COUNTRY_INFO!F291), 0)</f>
        <v>0</v>
      </c>
      <c r="AN291" s="260">
        <f>IF(AND(Z291&lt;&gt;0,Z291&lt;&gt;"Unknown",Z291&lt;&gt;"Not required"),IF(COUNTRY_INFO!K291=1,1,IF(COUNTRY_INFO!K291=2,0.5*COUNTRY_INFO!F291/(0.5*COUNTRY_INFO!F291+0.2*COUNTRY_INFO!G291),IF(COUNTRY_INFO!K291=3,COUNTRY_INFO!F291/(COUNTRY_INFO!F291+COUNTRY_INFO!G291)))),0)</f>
        <v>0</v>
      </c>
      <c r="AO291" s="260">
        <f>IF(AND(Z291&lt;&gt;0,Z291&lt;&gt;"Unknown",Z291&lt;&gt;"Not required"),IF(COUNTRY_INFO!K291=1,0,IF(COUNTRY_INFO!K291=2,0.2*COUNTRY_INFO!G291/(0.5*COUNTRY_INFO!F291+0.2*COUNTRY_INFO!G291),IF(COUNTRY_INFO!K291=3,COUNTRY_INFO!G291/(COUNTRY_INFO!F291+COUNTRY_INFO!G291)))),0)</f>
        <v>0</v>
      </c>
      <c r="AP291" s="259">
        <f>MAX(COUNTRY_INFO!D291*AK291*PROFILE!$G$7,COUNTRY_INFO!D291*AL291*PROFILE!$G$7)</f>
        <v>0</v>
      </c>
      <c r="AQ291" s="259">
        <f>MAX(COUNTRY_INFO!D291*AK291*PROFILE!$G$8,COUNTRY_INFO!D291*AL291*PROFILE!$G$8,COUNTRY_INFO!D291*AM291*PROFILE!$G$8)</f>
        <v>0</v>
      </c>
      <c r="AR291" s="259">
        <f>MAX(COUNTRY_INFO!D291*AK291*PROFILE!$G$9,COUNTRY_INFO!D291*AL291*PROFILE!$G$9,COUNTRY_INFO!D291*AM291*PROFILE!$G$9,IF(AND(DISTRICT!Z291&lt;&gt;"Unknown",Z291&lt;&gt;"Not required"),COUNTRY_INFO!O291*DISTRICT!AN291,0))</f>
        <v>0</v>
      </c>
      <c r="AS291" s="259">
        <f>MAX(COUNTRY_INFO!D291*AK291*PROFILE!$G$10,COUNTRY_INFO!D291*AL291*PROFILE!$G$10,IF(AND(DISTRICT!Z291&lt;&gt;"Unknown",Z291&lt;&gt;"Not required"),COUNTRY_INFO!O291*DISTRICT!AO291,0))</f>
        <v>0</v>
      </c>
      <c r="AT291" s="259">
        <f t="shared" si="35"/>
        <v>0</v>
      </c>
      <c r="AU291" s="258">
        <f t="shared" si="30"/>
        <v>0</v>
      </c>
      <c r="AV291" s="259">
        <f>MAX('MDA2'!J291,'T1'!L291,'T2'!J291,T3_R1!K291,T3_R2!K291)</f>
        <v>0</v>
      </c>
      <c r="AW291" s="259">
        <f>MAX('MDA1'!K291,'MDA2'!K291,'MDA3'!I291,'MDA3'!L291,'T1'!M291,'T2'!K291,T3_R1!L291,T3_R2!L291)</f>
        <v>0</v>
      </c>
      <c r="AX291" s="259">
        <f>MAX('MDA1'!L291,'MDA2'!L291,'MDA3'!J291,'MDA3'!M291,'T1'!N291,'T2'!L291,T3_R1!M291,T3_R2!M291)</f>
        <v>0</v>
      </c>
      <c r="AY291" s="259">
        <f t="shared" si="36"/>
        <v>0</v>
      </c>
      <c r="AZ291" s="259">
        <f>MAX('MDA2'!J291,T291)</f>
        <v>0</v>
      </c>
      <c r="BA291" s="259">
        <f>MAX('MDA1'!K291,'MDA2'!K291,'MDA3'!I291,'MDA3'!L291,V291,AD291)</f>
        <v>0</v>
      </c>
      <c r="BB291" s="259">
        <f>MAX('MDA1'!L291,'MDA2'!L291,'MDA3'!J291,'MDA3'!M291,AF291)</f>
        <v>0</v>
      </c>
      <c r="BC291" s="259">
        <f t="shared" si="31"/>
        <v>0</v>
      </c>
      <c r="BD291" s="260">
        <f t="shared" si="32"/>
        <v>0</v>
      </c>
    </row>
    <row r="292" spans="1:56" x14ac:dyDescent="0.2">
      <c r="A292" s="10" t="str">
        <f>IF(COUNTRY_INFO!A292=0," ",COUNTRY_INFO!A292)</f>
        <v>Ethiopia</v>
      </c>
      <c r="B292" s="10" t="str">
        <f>IF(COUNTRY_INFO!B292=0," ",COUNTRY_INFO!B292)</f>
        <v>Oromia Arsi</v>
      </c>
      <c r="C292" s="87" t="str">
        <f>IF(COUNTRY_INFO!C292=0," ",COUNTRY_INFO!C292)</f>
        <v>Sude</v>
      </c>
      <c r="D292" s="67">
        <f>COUNTRY_INFO!L292</f>
        <v>0</v>
      </c>
      <c r="E292" s="61"/>
      <c r="F292" s="61"/>
      <c r="G292" s="11">
        <f>MAX('MDA1'!M292,'MDA2'!M292)</f>
        <v>0</v>
      </c>
      <c r="H292" s="11">
        <f>IF(AND(COUNTRY_INFO!H292&gt;0,COUNTRY_INFO!H292&lt;4),IF(D292&gt;MAX('MDA1'!M292,'MDA2'!M292),MAX('MDA1'!M292,'MDA2'!M292),D292),0)</f>
        <v>0</v>
      </c>
      <c r="I292" s="73">
        <f>IF(AND(COUNTRY_INFO!H292&gt;0,COUNTRY_INFO!H292&lt;4), IF(G292/D292*100&lt;&gt;0, IF(G292/D292*100&gt;100,100,G292/D292*100), "-"),0)</f>
        <v>0</v>
      </c>
      <c r="J292" s="67">
        <f>COUNTRY_INFO!M292</f>
        <v>0</v>
      </c>
      <c r="K292" s="61"/>
      <c r="L292" s="61"/>
      <c r="M292" s="11">
        <f>MAX('MDA1'!M292,MAX('MDA3'!I292,'MDA3'!L292)+MAX('MDA3'!J292,'MDA3'!M292))</f>
        <v>0</v>
      </c>
      <c r="N292" s="11">
        <f>IF(AND(COUNTRY_INFO!I292&gt;0,COUNTRY_INFO!I292&lt;4),IF(J292&gt;MAX('MDA1'!M292,MAX('MDA3'!I292,'MDA3'!L292)+MAX('MDA3'!J292,'MDA3'!M292)),MAX('MDA1'!M292,MAX('MDA3'!I292,'MDA3'!L292)+MAX('MDA3'!J292,'MDA3'!M292)),J292),0)</f>
        <v>0</v>
      </c>
      <c r="O292" s="73">
        <f>IF(AND(COUNTRY_INFO!I292&gt;0,COUNTRY_INFO!I292&lt;4), IF(M292/J292*100&lt;&gt;0, IF(M292/J292*100&gt;100,100,M292/J292*100), "-"),0)</f>
        <v>0</v>
      </c>
      <c r="P292" s="67">
        <f>COUNTRY_INFO!N292</f>
        <v>91859</v>
      </c>
      <c r="Q292" s="61"/>
      <c r="R292" s="61"/>
      <c r="S292" s="11">
        <f>SUM(MAX('MDA2'!J292, 'T1'!L292, MAX(T3_R1!K292, T3_R2!K292)), MAX('MDA1'!K292, 'MDA2'!K292, 'T1'!M292, MAX(T3_R1!L292, T3_R2!L292)), MAX('MDA1'!L292, 'MDA2'!L292, 'T1'!N292, MAX(T3_R1!M292, T3_R2!M292)))</f>
        <v>0</v>
      </c>
      <c r="T292" s="11">
        <f>IF(AND(COUNTRY_INFO!J292&gt;1,COUNTRY_INFO!J292&lt;4),IF(COUNTRY_INFO!E292&gt;MAX('MDA2'!J292,'T1'!L292,MAX(T3_R1!K292,T3_R2!K292)),MAX('MDA2'!J292,'T1'!L292,MAX(T3_R1!K292,T3_R2!K292)),COUNTRY_INFO!E292),0)</f>
        <v>0</v>
      </c>
      <c r="U292" s="217" t="str">
        <f>IF(AND(COUNTRY_INFO!J292&gt;1,COUNTRY_INFO!J292&lt;4), IF(T292/COUNTRY_INFO!E292*100&lt;&gt;0, IF(T292/COUNTRY_INFO!E292*100&gt;100,100,T292/COUNTRY_INFO!E292*100), "-"),0)</f>
        <v>-</v>
      </c>
      <c r="V292" s="11">
        <f>IF(AND(COUNTRY_INFO!J292&gt;1,COUNTRY_INFO!J292&lt;4),IF(COUNTRY_INFO!F292&gt;MAX('MDA1'!K292,'MDA2'!K292,'T1'!M292,MAX(T3_R1!L292,T3_R2!L292)),MAX('MDA1'!K292,'MDA2'!K292,'T1'!M292,MAX(T3_R1!L292,T3_R2!L292)),COUNTRY_INFO!F292),0)</f>
        <v>0</v>
      </c>
      <c r="W292" s="217" t="str">
        <f>IF(AND(COUNTRY_INFO!J292&gt;1,COUNTRY_INFO!J292&lt;4), IF(V292/COUNTRY_INFO!F292*100&lt;&gt;0, IF(V292/COUNTRY_INFO!F292*100&gt;100,100,V292/COUNTRY_INFO!F292*100), "-"),0)</f>
        <v>-</v>
      </c>
      <c r="X292" s="11">
        <f t="shared" si="33"/>
        <v>0</v>
      </c>
      <c r="Y292" s="73" t="str">
        <f>IF(AND(COUNTRY_INFO!J292&gt;1,COUNTRY_INFO!J292&lt;4), IF(S292/P292*100&lt;&gt;0, IF(X292/P292*100&gt;100,100,X292/P292*100), "-"),0)</f>
        <v>-</v>
      </c>
      <c r="Z292" s="67">
        <f>COUNTRY_INFO!O292</f>
        <v>19822.11</v>
      </c>
      <c r="AA292" s="61"/>
      <c r="AB292" s="61"/>
      <c r="AC292" s="11">
        <f>MAX('T1'!L292,'T2'!J292)+MAX('T1'!M292,'T2'!K292)+MAX('T1'!N292,'T2'!L292)</f>
        <v>0</v>
      </c>
      <c r="AD292" s="11">
        <f>IF(COUNTRY_INFO!K292=1,IF(COUNTRY_INFO!F292*0.33&gt;MAX('T1'!M292,'T2'!K292),MAX('T1'!M292,'T2'!K292),COUNTRY_INFO!F292*0.33),IF(COUNTRY_INFO!K292=2,IF(COUNTRY_INFO!F292*0.5&gt;MAX('T1'!M292,'T2'!K292),MAX('T1'!M292,'T2'!K292),COUNTRY_INFO!F292*0.5),IF(COUNTRY_INFO!K292=3,IF(COUNTRY_INFO!F292&gt;MAX('T1'!M292,'T2'!K292),MAX('T1'!M292,'T2'!K292),COUNTRY_INFO!F292),0)))</f>
        <v>0</v>
      </c>
      <c r="AE292" s="217">
        <f>IF(AND(COUNTRY_INFO!K292&gt;0,COUNTRY_INFO!K292&lt;4),IF(Z292&gt;0,IF(COUNTRY_INFO!K292=1, AD292/(COUNTRY_INFO!F292*0.33)*100, IF(COUNTRY_INFO!K292=2, AD292/(COUNTRY_INFO!F292*0.5)*100, IF(COUNTRY_INFO!K292=3, AD292/COUNTRY_INFO!F292*100))),"-"),0)</f>
        <v>0</v>
      </c>
      <c r="AF292" s="11">
        <f>IF(COUNTRY_INFO!K292=2,IF(COUNTRY_INFO!G292*0.2&gt;MAX('T1'!N292,'T2'!L292),MAX('T1'!N292,'T2'!L292),COUNTRY_INFO!G292*0.2),IF(COUNTRY_INFO!K292=3,IF(COUNTRY_INFO!G292&gt;MAX('T1'!N292,'T2'!L292),MAX('T1'!N292,'T2'!L292),COUNTRY_INFO!G292),0))</f>
        <v>0</v>
      </c>
      <c r="AG292" s="217">
        <f>IF(AND(COUNTRY_INFO!K292&gt;0,COUNTRY_INFO!K292&lt;4),IF(Z292&gt;0,IF(COUNTRY_INFO!K292=1, 0, IF(COUNTRY_INFO!K292=2, AF292/(COUNTRY_INFO!G292*0.2)*100, IF(COUNTRY_INFO!K292=3, AF292/COUNTRY_INFO!G292*100))),"-"),0)</f>
        <v>0</v>
      </c>
      <c r="AH292" s="11">
        <f t="shared" si="34"/>
        <v>0</v>
      </c>
      <c r="AI292" s="73" t="str">
        <f>IF(AND(COUNTRY_INFO!K292&gt;0,COUNTRY_INFO!K292&lt;4), IF(AC292/Z292*100&lt;&gt;0, IF(AH292/Z292*100&gt;100,100,AH292/Z292*100), "-"),0)</f>
        <v>-</v>
      </c>
      <c r="AJ292" s="261"/>
      <c r="AK292" s="260">
        <f>IF(AND(D292&lt;&gt;0, D292&lt;&gt;"Unknown",D292&lt;&gt;"Stopped",D292&lt;&gt;"Not required"),D292/COUNTRY_INFO!D292, 0)</f>
        <v>0</v>
      </c>
      <c r="AL292" s="260">
        <f>IF(AND(J292&lt;&gt;0,J292&lt;&gt;"Unknown",J292&lt;&gt;"Stopped",J292&lt;&gt;"Not required"),J292/COUNTRY_INFO!D292, 0)</f>
        <v>0</v>
      </c>
      <c r="AM292" s="260">
        <f>IF(AND(P292&lt;&gt;0,P292&lt;&gt;"Unknown",P292&lt;&gt;"Not required"),P292/(COUNTRY_INFO!E292+COUNTRY_INFO!F292), 0)</f>
        <v>1</v>
      </c>
      <c r="AN292" s="260">
        <f>IF(AND(Z292&lt;&gt;0,Z292&lt;&gt;"Unknown",Z292&lt;&gt;"Not required"),IF(COUNTRY_INFO!K292=1,1,IF(COUNTRY_INFO!K292=2,0.5*COUNTRY_INFO!F292/(0.5*COUNTRY_INFO!F292+0.2*COUNTRY_INFO!G292),IF(COUNTRY_INFO!K292=3,COUNTRY_INFO!F292/(COUNTRY_INFO!F292+COUNTRY_INFO!G292)))),0)</f>
        <v>1</v>
      </c>
      <c r="AO292" s="260">
        <f>IF(AND(Z292&lt;&gt;0,Z292&lt;&gt;"Unknown",Z292&lt;&gt;"Not required"),IF(COUNTRY_INFO!K292=1,0,IF(COUNTRY_INFO!K292=2,0.2*COUNTRY_INFO!G292/(0.5*COUNTRY_INFO!F292+0.2*COUNTRY_INFO!G292),IF(COUNTRY_INFO!K292=3,COUNTRY_INFO!G292/(COUNTRY_INFO!F292+COUNTRY_INFO!G292)))),0)</f>
        <v>0</v>
      </c>
      <c r="AP292" s="259">
        <f>MAX(COUNTRY_INFO!D292*AK292*PROFILE!$G$7,COUNTRY_INFO!D292*AL292*PROFILE!$G$7)</f>
        <v>0</v>
      </c>
      <c r="AQ292" s="259">
        <f>MAX(COUNTRY_INFO!D292*AK292*PROFILE!$G$8,COUNTRY_INFO!D292*AL292*PROFILE!$G$8,COUNTRY_INFO!D292*AM292*PROFILE!$G$8)</f>
        <v>28237.923238539937</v>
      </c>
      <c r="AR292" s="259">
        <f>MAX(COUNTRY_INFO!D292*AK292*PROFILE!$G$9,COUNTRY_INFO!D292*AL292*PROFILE!$G$9,COUNTRY_INFO!D292*AM292*PROFILE!$G$9,IF(AND(DISTRICT!Z292&lt;&gt;"Unknown",Z292&lt;&gt;"Not required"),COUNTRY_INFO!O292*DISTRICT!AN292,0))</f>
        <v>58641.910706439361</v>
      </c>
      <c r="AS292" s="259">
        <f>MAX(COUNTRY_INFO!D292*AK292*PROFILE!$G$10,COUNTRY_INFO!D292*AL292*PROFILE!$G$10,IF(AND(DISTRICT!Z292&lt;&gt;"Unknown",Z292&lt;&gt;"Not required"),COUNTRY_INFO!O292*DISTRICT!AO292,0))</f>
        <v>0</v>
      </c>
      <c r="AT292" s="259">
        <f t="shared" si="35"/>
        <v>86879.833944979298</v>
      </c>
      <c r="AU292" s="258">
        <f t="shared" si="30"/>
        <v>0</v>
      </c>
      <c r="AV292" s="259">
        <f>MAX('MDA2'!J292,'T1'!L292,'T2'!J292,T3_R1!K292,T3_R2!K292)</f>
        <v>0</v>
      </c>
      <c r="AW292" s="259">
        <f>MAX('MDA1'!K292,'MDA2'!K292,'MDA3'!I292,'MDA3'!L292,'T1'!M292,'T2'!K292,T3_R1!L292,T3_R2!L292)</f>
        <v>0</v>
      </c>
      <c r="AX292" s="259">
        <f>MAX('MDA1'!L292,'MDA2'!L292,'MDA3'!J292,'MDA3'!M292,'T1'!N292,'T2'!L292,T3_R1!M292,T3_R2!M292)</f>
        <v>0</v>
      </c>
      <c r="AY292" s="259">
        <f t="shared" si="36"/>
        <v>0</v>
      </c>
      <c r="AZ292" s="259">
        <f>MAX('MDA2'!J292,T292)</f>
        <v>0</v>
      </c>
      <c r="BA292" s="259">
        <f>MAX('MDA1'!K292,'MDA2'!K292,'MDA3'!I292,'MDA3'!L292,V292,AD292)</f>
        <v>0</v>
      </c>
      <c r="BB292" s="259">
        <f>MAX('MDA1'!L292,'MDA2'!L292,'MDA3'!J292,'MDA3'!M292,AF292)</f>
        <v>0</v>
      </c>
      <c r="BC292" s="259">
        <f t="shared" si="31"/>
        <v>0</v>
      </c>
      <c r="BD292" s="260">
        <f t="shared" si="32"/>
        <v>0</v>
      </c>
    </row>
    <row r="293" spans="1:56" x14ac:dyDescent="0.2">
      <c r="A293" s="10" t="str">
        <f>IF(COUNTRY_INFO!A293=0," ",COUNTRY_INFO!A293)</f>
        <v>Ethiopia</v>
      </c>
      <c r="B293" s="10" t="str">
        <f>IF(COUNTRY_INFO!B293=0," ",COUNTRY_INFO!B293)</f>
        <v>Oromia Arsi</v>
      </c>
      <c r="C293" s="87" t="str">
        <f>IF(COUNTRY_INFO!C293=0," ",COUNTRY_INFO!C293)</f>
        <v>Tena</v>
      </c>
      <c r="D293" s="67">
        <f>COUNTRY_INFO!L293</f>
        <v>0</v>
      </c>
      <c r="E293" s="61"/>
      <c r="F293" s="61"/>
      <c r="G293" s="11">
        <f>MAX('MDA1'!M293,'MDA2'!M293)</f>
        <v>0</v>
      </c>
      <c r="H293" s="11">
        <f>IF(AND(COUNTRY_INFO!H293&gt;0,COUNTRY_INFO!H293&lt;4),IF(D293&gt;MAX('MDA1'!M293,'MDA2'!M293),MAX('MDA1'!M293,'MDA2'!M293),D293),0)</f>
        <v>0</v>
      </c>
      <c r="I293" s="73">
        <f>IF(AND(COUNTRY_INFO!H293&gt;0,COUNTRY_INFO!H293&lt;4), IF(G293/D293*100&lt;&gt;0, IF(G293/D293*100&gt;100,100,G293/D293*100), "-"),0)</f>
        <v>0</v>
      </c>
      <c r="J293" s="67">
        <f>COUNTRY_INFO!M293</f>
        <v>0</v>
      </c>
      <c r="K293" s="61"/>
      <c r="L293" s="61"/>
      <c r="M293" s="11">
        <f>MAX('MDA1'!M293,MAX('MDA3'!I293,'MDA3'!L293)+MAX('MDA3'!J293,'MDA3'!M293))</f>
        <v>0</v>
      </c>
      <c r="N293" s="11">
        <f>IF(AND(COUNTRY_INFO!I293&gt;0,COUNTRY_INFO!I293&lt;4),IF(J293&gt;MAX('MDA1'!M293,MAX('MDA3'!I293,'MDA3'!L293)+MAX('MDA3'!J293,'MDA3'!M293)),MAX('MDA1'!M293,MAX('MDA3'!I293,'MDA3'!L293)+MAX('MDA3'!J293,'MDA3'!M293)),J293),0)</f>
        <v>0</v>
      </c>
      <c r="O293" s="73">
        <f>IF(AND(COUNTRY_INFO!I293&gt;0,COUNTRY_INFO!I293&lt;4), IF(M293/J293*100&lt;&gt;0, IF(M293/J293*100&gt;100,100,M293/J293*100), "-"),0)</f>
        <v>0</v>
      </c>
      <c r="P293" s="67">
        <f>COUNTRY_INFO!N293</f>
        <v>0</v>
      </c>
      <c r="Q293" s="61"/>
      <c r="R293" s="61"/>
      <c r="S293" s="11">
        <f>SUM(MAX('MDA2'!J293, 'T1'!L293, MAX(T3_R1!K293, T3_R2!K293)), MAX('MDA1'!K293, 'MDA2'!K293, 'T1'!M293, MAX(T3_R1!L293, T3_R2!L293)), MAX('MDA1'!L293, 'MDA2'!L293, 'T1'!N293, MAX(T3_R1!M293, T3_R2!M293)))</f>
        <v>0</v>
      </c>
      <c r="T293" s="11">
        <f>IF(AND(COUNTRY_INFO!J293&gt;1,COUNTRY_INFO!J293&lt;4),IF(COUNTRY_INFO!E293&gt;MAX('MDA2'!J293,'T1'!L293,MAX(T3_R1!K293,T3_R2!K293)),MAX('MDA2'!J293,'T1'!L293,MAX(T3_R1!K293,T3_R2!K293)),COUNTRY_INFO!E293),0)</f>
        <v>0</v>
      </c>
      <c r="U293" s="217">
        <f>IF(AND(COUNTRY_INFO!J293&gt;1,COUNTRY_INFO!J293&lt;4), IF(T293/COUNTRY_INFO!E293*100&lt;&gt;0, IF(T293/COUNTRY_INFO!E293*100&gt;100,100,T293/COUNTRY_INFO!E293*100), "-"),0)</f>
        <v>0</v>
      </c>
      <c r="V293" s="11">
        <f>IF(AND(COUNTRY_INFO!J293&gt;1,COUNTRY_INFO!J293&lt;4),IF(COUNTRY_INFO!F293&gt;MAX('MDA1'!K293,'MDA2'!K293,'T1'!M293,MAX(T3_R1!L293,T3_R2!L293)),MAX('MDA1'!K293,'MDA2'!K293,'T1'!M293,MAX(T3_R1!L293,T3_R2!L293)),COUNTRY_INFO!F293),0)</f>
        <v>0</v>
      </c>
      <c r="W293" s="217">
        <f>IF(AND(COUNTRY_INFO!J293&gt;1,COUNTRY_INFO!J293&lt;4), IF(V293/COUNTRY_INFO!F293*100&lt;&gt;0, IF(V293/COUNTRY_INFO!F293*100&gt;100,100,V293/COUNTRY_INFO!F293*100), "-"),0)</f>
        <v>0</v>
      </c>
      <c r="X293" s="11">
        <f t="shared" si="33"/>
        <v>0</v>
      </c>
      <c r="Y293" s="73">
        <f>IF(AND(COUNTRY_INFO!J293&gt;1,COUNTRY_INFO!J293&lt;4), IF(S293/P293*100&lt;&gt;0, IF(X293/P293*100&gt;100,100,X293/P293*100), "-"),0)</f>
        <v>0</v>
      </c>
      <c r="Z293" s="67">
        <f>COUNTRY_INFO!O293</f>
        <v>0</v>
      </c>
      <c r="AA293" s="61"/>
      <c r="AB293" s="61"/>
      <c r="AC293" s="11">
        <f>MAX('T1'!L293,'T2'!J293)+MAX('T1'!M293,'T2'!K293)+MAX('T1'!N293,'T2'!L293)</f>
        <v>0</v>
      </c>
      <c r="AD293" s="11">
        <f>IF(COUNTRY_INFO!K293=1,IF(COUNTRY_INFO!F293*0.33&gt;MAX('T1'!M293,'T2'!K293),MAX('T1'!M293,'T2'!K293),COUNTRY_INFO!F293*0.33),IF(COUNTRY_INFO!K293=2,IF(COUNTRY_INFO!F293*0.5&gt;MAX('T1'!M293,'T2'!K293),MAX('T1'!M293,'T2'!K293),COUNTRY_INFO!F293*0.5),IF(COUNTRY_INFO!K293=3,IF(COUNTRY_INFO!F293&gt;MAX('T1'!M293,'T2'!K293),MAX('T1'!M293,'T2'!K293),COUNTRY_INFO!F293),0)))</f>
        <v>0</v>
      </c>
      <c r="AE293" s="217">
        <f>IF(AND(COUNTRY_INFO!K293&gt;0,COUNTRY_INFO!K293&lt;4),IF(Z293&gt;0,IF(COUNTRY_INFO!K293=1, AD293/(COUNTRY_INFO!F293*0.33)*100, IF(COUNTRY_INFO!K293=2, AD293/(COUNTRY_INFO!F293*0.5)*100, IF(COUNTRY_INFO!K293=3, AD293/COUNTRY_INFO!F293*100))),"-"),0)</f>
        <v>0</v>
      </c>
      <c r="AF293" s="11">
        <f>IF(COUNTRY_INFO!K293=2,IF(COUNTRY_INFO!G293*0.2&gt;MAX('T1'!N293,'T2'!L293),MAX('T1'!N293,'T2'!L293),COUNTRY_INFO!G293*0.2),IF(COUNTRY_INFO!K293=3,IF(COUNTRY_INFO!G293&gt;MAX('T1'!N293,'T2'!L293),MAX('T1'!N293,'T2'!L293),COUNTRY_INFO!G293),0))</f>
        <v>0</v>
      </c>
      <c r="AG293" s="217">
        <f>IF(AND(COUNTRY_INFO!K293&gt;0,COUNTRY_INFO!K293&lt;4),IF(Z293&gt;0,IF(COUNTRY_INFO!K293=1, 0, IF(COUNTRY_INFO!K293=2, AF293/(COUNTRY_INFO!G293*0.2)*100, IF(COUNTRY_INFO!K293=3, AF293/COUNTRY_INFO!G293*100))),"-"),0)</f>
        <v>0</v>
      </c>
      <c r="AH293" s="11">
        <f t="shared" si="34"/>
        <v>0</v>
      </c>
      <c r="AI293" s="73">
        <f>IF(AND(COUNTRY_INFO!K293&gt;0,COUNTRY_INFO!K293&lt;4), IF(AC293/Z293*100&lt;&gt;0, IF(AH293/Z293*100&gt;100,100,AH293/Z293*100), "-"),0)</f>
        <v>0</v>
      </c>
      <c r="AJ293" s="261"/>
      <c r="AK293" s="260">
        <f>IF(AND(D293&lt;&gt;0, D293&lt;&gt;"Unknown",D293&lt;&gt;"Stopped",D293&lt;&gt;"Not required"),D293/COUNTRY_INFO!D293, 0)</f>
        <v>0</v>
      </c>
      <c r="AL293" s="260">
        <f>IF(AND(J293&lt;&gt;0,J293&lt;&gt;"Unknown",J293&lt;&gt;"Stopped",J293&lt;&gt;"Not required"),J293/COUNTRY_INFO!D293, 0)</f>
        <v>0</v>
      </c>
      <c r="AM293" s="260">
        <f>IF(AND(P293&lt;&gt;0,P293&lt;&gt;"Unknown",P293&lt;&gt;"Not required"),P293/(COUNTRY_INFO!E293+COUNTRY_INFO!F293), 0)</f>
        <v>0</v>
      </c>
      <c r="AN293" s="260">
        <f>IF(AND(Z293&lt;&gt;0,Z293&lt;&gt;"Unknown",Z293&lt;&gt;"Not required"),IF(COUNTRY_INFO!K293=1,1,IF(COUNTRY_INFO!K293=2,0.5*COUNTRY_INFO!F293/(0.5*COUNTRY_INFO!F293+0.2*COUNTRY_INFO!G293),IF(COUNTRY_INFO!K293=3,COUNTRY_INFO!F293/(COUNTRY_INFO!F293+COUNTRY_INFO!G293)))),0)</f>
        <v>0</v>
      </c>
      <c r="AO293" s="260">
        <f>IF(AND(Z293&lt;&gt;0,Z293&lt;&gt;"Unknown",Z293&lt;&gt;"Not required"),IF(COUNTRY_INFO!K293=1,0,IF(COUNTRY_INFO!K293=2,0.2*COUNTRY_INFO!G293/(0.5*COUNTRY_INFO!F293+0.2*COUNTRY_INFO!G293),IF(COUNTRY_INFO!K293=3,COUNTRY_INFO!G293/(COUNTRY_INFO!F293+COUNTRY_INFO!G293)))),0)</f>
        <v>0</v>
      </c>
      <c r="AP293" s="259">
        <f>MAX(COUNTRY_INFO!D293*AK293*PROFILE!$G$7,COUNTRY_INFO!D293*AL293*PROFILE!$G$7)</f>
        <v>0</v>
      </c>
      <c r="AQ293" s="259">
        <f>MAX(COUNTRY_INFO!D293*AK293*PROFILE!$G$8,COUNTRY_INFO!D293*AL293*PROFILE!$G$8,COUNTRY_INFO!D293*AM293*PROFILE!$G$8)</f>
        <v>0</v>
      </c>
      <c r="AR293" s="259">
        <f>MAX(COUNTRY_INFO!D293*AK293*PROFILE!$G$9,COUNTRY_INFO!D293*AL293*PROFILE!$G$9,COUNTRY_INFO!D293*AM293*PROFILE!$G$9,IF(AND(DISTRICT!Z293&lt;&gt;"Unknown",Z293&lt;&gt;"Not required"),COUNTRY_INFO!O293*DISTRICT!AN293,0))</f>
        <v>0</v>
      </c>
      <c r="AS293" s="259">
        <f>MAX(COUNTRY_INFO!D293*AK293*PROFILE!$G$10,COUNTRY_INFO!D293*AL293*PROFILE!$G$10,IF(AND(DISTRICT!Z293&lt;&gt;"Unknown",Z293&lt;&gt;"Not required"),COUNTRY_INFO!O293*DISTRICT!AO293,0))</f>
        <v>0</v>
      </c>
      <c r="AT293" s="259">
        <f t="shared" si="35"/>
        <v>0</v>
      </c>
      <c r="AU293" s="258">
        <f t="shared" si="30"/>
        <v>0</v>
      </c>
      <c r="AV293" s="259">
        <f>MAX('MDA2'!J293,'T1'!L293,'T2'!J293,T3_R1!K293,T3_R2!K293)</f>
        <v>0</v>
      </c>
      <c r="AW293" s="259">
        <f>MAX('MDA1'!K293,'MDA2'!K293,'MDA3'!I293,'MDA3'!L293,'T1'!M293,'T2'!K293,T3_R1!L293,T3_R2!L293)</f>
        <v>0</v>
      </c>
      <c r="AX293" s="259">
        <f>MAX('MDA1'!L293,'MDA2'!L293,'MDA3'!J293,'MDA3'!M293,'T1'!N293,'T2'!L293,T3_R1!M293,T3_R2!M293)</f>
        <v>0</v>
      </c>
      <c r="AY293" s="259">
        <f t="shared" si="36"/>
        <v>0</v>
      </c>
      <c r="AZ293" s="259">
        <f>MAX('MDA2'!J293,T293)</f>
        <v>0</v>
      </c>
      <c r="BA293" s="259">
        <f>MAX('MDA1'!K293,'MDA2'!K293,'MDA3'!I293,'MDA3'!L293,V293,AD293)</f>
        <v>0</v>
      </c>
      <c r="BB293" s="259">
        <f>MAX('MDA1'!L293,'MDA2'!L293,'MDA3'!J293,'MDA3'!M293,AF293)</f>
        <v>0</v>
      </c>
      <c r="BC293" s="259">
        <f t="shared" si="31"/>
        <v>0</v>
      </c>
      <c r="BD293" s="260">
        <f t="shared" si="32"/>
        <v>0</v>
      </c>
    </row>
    <row r="294" spans="1:56" x14ac:dyDescent="0.2">
      <c r="A294" s="10" t="str">
        <f>IF(COUNTRY_INFO!A294=0," ",COUNTRY_INFO!A294)</f>
        <v>Ethiopia</v>
      </c>
      <c r="B294" s="10" t="str">
        <f>IF(COUNTRY_INFO!B294=0," ",COUNTRY_INFO!B294)</f>
        <v>Oromia Arsi</v>
      </c>
      <c r="C294" s="87" t="str">
        <f>IF(COUNTRY_INFO!C294=0," ",COUNTRY_INFO!C294)</f>
        <v>Tiyo</v>
      </c>
      <c r="D294" s="67">
        <f>COUNTRY_INFO!L294</f>
        <v>0</v>
      </c>
      <c r="E294" s="61"/>
      <c r="F294" s="61"/>
      <c r="G294" s="11">
        <f>MAX('MDA1'!M294,'MDA2'!M294)</f>
        <v>0</v>
      </c>
      <c r="H294" s="11">
        <f>IF(AND(COUNTRY_INFO!H294&gt;0,COUNTRY_INFO!H294&lt;4),IF(D294&gt;MAX('MDA1'!M294,'MDA2'!M294),MAX('MDA1'!M294,'MDA2'!M294),D294),0)</f>
        <v>0</v>
      </c>
      <c r="I294" s="73">
        <f>IF(AND(COUNTRY_INFO!H294&gt;0,COUNTRY_INFO!H294&lt;4), IF(G294/D294*100&lt;&gt;0, IF(G294/D294*100&gt;100,100,G294/D294*100), "-"),0)</f>
        <v>0</v>
      </c>
      <c r="J294" s="67">
        <f>COUNTRY_INFO!M294</f>
        <v>0</v>
      </c>
      <c r="K294" s="61"/>
      <c r="L294" s="61"/>
      <c r="M294" s="11">
        <f>MAX('MDA1'!M294,MAX('MDA3'!I294,'MDA3'!L294)+MAX('MDA3'!J294,'MDA3'!M294))</f>
        <v>0</v>
      </c>
      <c r="N294" s="11">
        <f>IF(AND(COUNTRY_INFO!I294&gt;0,COUNTRY_INFO!I294&lt;4),IF(J294&gt;MAX('MDA1'!M294,MAX('MDA3'!I294,'MDA3'!L294)+MAX('MDA3'!J294,'MDA3'!M294)),MAX('MDA1'!M294,MAX('MDA3'!I294,'MDA3'!L294)+MAX('MDA3'!J294,'MDA3'!M294)),J294),0)</f>
        <v>0</v>
      </c>
      <c r="O294" s="73">
        <f>IF(AND(COUNTRY_INFO!I294&gt;0,COUNTRY_INFO!I294&lt;4), IF(M294/J294*100&lt;&gt;0, IF(M294/J294*100&gt;100,100,M294/J294*100), "-"),0)</f>
        <v>0</v>
      </c>
      <c r="P294" s="67">
        <f>COUNTRY_INFO!N294</f>
        <v>0</v>
      </c>
      <c r="Q294" s="61"/>
      <c r="R294" s="61"/>
      <c r="S294" s="11">
        <f>SUM(MAX('MDA2'!J294, 'T1'!L294, MAX(T3_R1!K294, T3_R2!K294)), MAX('MDA1'!K294, 'MDA2'!K294, 'T1'!M294, MAX(T3_R1!L294, T3_R2!L294)), MAX('MDA1'!L294, 'MDA2'!L294, 'T1'!N294, MAX(T3_R1!M294, T3_R2!M294)))</f>
        <v>0</v>
      </c>
      <c r="T294" s="11">
        <f>IF(AND(COUNTRY_INFO!J294&gt;1,COUNTRY_INFO!J294&lt;4),IF(COUNTRY_INFO!E294&gt;MAX('MDA2'!J294,'T1'!L294,MAX(T3_R1!K294,T3_R2!K294)),MAX('MDA2'!J294,'T1'!L294,MAX(T3_R1!K294,T3_R2!K294)),COUNTRY_INFO!E294),0)</f>
        <v>0</v>
      </c>
      <c r="U294" s="217">
        <f>IF(AND(COUNTRY_INFO!J294&gt;1,COUNTRY_INFO!J294&lt;4), IF(T294/COUNTRY_INFO!E294*100&lt;&gt;0, IF(T294/COUNTRY_INFO!E294*100&gt;100,100,T294/COUNTRY_INFO!E294*100), "-"),0)</f>
        <v>0</v>
      </c>
      <c r="V294" s="11">
        <f>IF(AND(COUNTRY_INFO!J294&gt;1,COUNTRY_INFO!J294&lt;4),IF(COUNTRY_INFO!F294&gt;MAX('MDA1'!K294,'MDA2'!K294,'T1'!M294,MAX(T3_R1!L294,T3_R2!L294)),MAX('MDA1'!K294,'MDA2'!K294,'T1'!M294,MAX(T3_R1!L294,T3_R2!L294)),COUNTRY_INFO!F294),0)</f>
        <v>0</v>
      </c>
      <c r="W294" s="217">
        <f>IF(AND(COUNTRY_INFO!J294&gt;1,COUNTRY_INFO!J294&lt;4), IF(V294/COUNTRY_INFO!F294*100&lt;&gt;0, IF(V294/COUNTRY_INFO!F294*100&gt;100,100,V294/COUNTRY_INFO!F294*100), "-"),0)</f>
        <v>0</v>
      </c>
      <c r="X294" s="11">
        <f t="shared" si="33"/>
        <v>0</v>
      </c>
      <c r="Y294" s="73">
        <f>IF(AND(COUNTRY_INFO!J294&gt;1,COUNTRY_INFO!J294&lt;4), IF(S294/P294*100&lt;&gt;0, IF(X294/P294*100&gt;100,100,X294/P294*100), "-"),0)</f>
        <v>0</v>
      </c>
      <c r="Z294" s="67">
        <f>COUNTRY_INFO!O294</f>
        <v>0</v>
      </c>
      <c r="AA294" s="61"/>
      <c r="AB294" s="61"/>
      <c r="AC294" s="11">
        <f>MAX('T1'!L294,'T2'!J294)+MAX('T1'!M294,'T2'!K294)+MAX('T1'!N294,'T2'!L294)</f>
        <v>0</v>
      </c>
      <c r="AD294" s="11">
        <f>IF(COUNTRY_INFO!K294=1,IF(COUNTRY_INFO!F294*0.33&gt;MAX('T1'!M294,'T2'!K294),MAX('T1'!M294,'T2'!K294),COUNTRY_INFO!F294*0.33),IF(COUNTRY_INFO!K294=2,IF(COUNTRY_INFO!F294*0.5&gt;MAX('T1'!M294,'T2'!K294),MAX('T1'!M294,'T2'!K294),COUNTRY_INFO!F294*0.5),IF(COUNTRY_INFO!K294=3,IF(COUNTRY_INFO!F294&gt;MAX('T1'!M294,'T2'!K294),MAX('T1'!M294,'T2'!K294),COUNTRY_INFO!F294),0)))</f>
        <v>0</v>
      </c>
      <c r="AE294" s="217">
        <f>IF(AND(COUNTRY_INFO!K294&gt;0,COUNTRY_INFO!K294&lt;4),IF(Z294&gt;0,IF(COUNTRY_INFO!K294=1, AD294/(COUNTRY_INFO!F294*0.33)*100, IF(COUNTRY_INFO!K294=2, AD294/(COUNTRY_INFO!F294*0.5)*100, IF(COUNTRY_INFO!K294=3, AD294/COUNTRY_INFO!F294*100))),"-"),0)</f>
        <v>0</v>
      </c>
      <c r="AF294" s="11">
        <f>IF(COUNTRY_INFO!K294=2,IF(COUNTRY_INFO!G294*0.2&gt;MAX('T1'!N294,'T2'!L294),MAX('T1'!N294,'T2'!L294),COUNTRY_INFO!G294*0.2),IF(COUNTRY_INFO!K294=3,IF(COUNTRY_INFO!G294&gt;MAX('T1'!N294,'T2'!L294),MAX('T1'!N294,'T2'!L294),COUNTRY_INFO!G294),0))</f>
        <v>0</v>
      </c>
      <c r="AG294" s="217">
        <f>IF(AND(COUNTRY_INFO!K294&gt;0,COUNTRY_INFO!K294&lt;4),IF(Z294&gt;0,IF(COUNTRY_INFO!K294=1, 0, IF(COUNTRY_INFO!K294=2, AF294/(COUNTRY_INFO!G294*0.2)*100, IF(COUNTRY_INFO!K294=3, AF294/COUNTRY_INFO!G294*100))),"-"),0)</f>
        <v>0</v>
      </c>
      <c r="AH294" s="11">
        <f t="shared" si="34"/>
        <v>0</v>
      </c>
      <c r="AI294" s="73">
        <f>IF(AND(COUNTRY_INFO!K294&gt;0,COUNTRY_INFO!K294&lt;4), IF(AC294/Z294*100&lt;&gt;0, IF(AH294/Z294*100&gt;100,100,AH294/Z294*100), "-"),0)</f>
        <v>0</v>
      </c>
      <c r="AJ294" s="261"/>
      <c r="AK294" s="260">
        <f>IF(AND(D294&lt;&gt;0, D294&lt;&gt;"Unknown",D294&lt;&gt;"Stopped",D294&lt;&gt;"Not required"),D294/COUNTRY_INFO!D294, 0)</f>
        <v>0</v>
      </c>
      <c r="AL294" s="260">
        <f>IF(AND(J294&lt;&gt;0,J294&lt;&gt;"Unknown",J294&lt;&gt;"Stopped",J294&lt;&gt;"Not required"),J294/COUNTRY_INFO!D294, 0)</f>
        <v>0</v>
      </c>
      <c r="AM294" s="260">
        <f>IF(AND(P294&lt;&gt;0,P294&lt;&gt;"Unknown",P294&lt;&gt;"Not required"),P294/(COUNTRY_INFO!E294+COUNTRY_INFO!F294), 0)</f>
        <v>0</v>
      </c>
      <c r="AN294" s="260">
        <f>IF(AND(Z294&lt;&gt;0,Z294&lt;&gt;"Unknown",Z294&lt;&gt;"Not required"),IF(COUNTRY_INFO!K294=1,1,IF(COUNTRY_INFO!K294=2,0.5*COUNTRY_INFO!F294/(0.5*COUNTRY_INFO!F294+0.2*COUNTRY_INFO!G294),IF(COUNTRY_INFO!K294=3,COUNTRY_INFO!F294/(COUNTRY_INFO!F294+COUNTRY_INFO!G294)))),0)</f>
        <v>0</v>
      </c>
      <c r="AO294" s="260">
        <f>IF(AND(Z294&lt;&gt;0,Z294&lt;&gt;"Unknown",Z294&lt;&gt;"Not required"),IF(COUNTRY_INFO!K294=1,0,IF(COUNTRY_INFO!K294=2,0.2*COUNTRY_INFO!G294/(0.5*COUNTRY_INFO!F294+0.2*COUNTRY_INFO!G294),IF(COUNTRY_INFO!K294=3,COUNTRY_INFO!G294/(COUNTRY_INFO!F294+COUNTRY_INFO!G294)))),0)</f>
        <v>0</v>
      </c>
      <c r="AP294" s="259">
        <f>MAX(COUNTRY_INFO!D294*AK294*PROFILE!$G$7,COUNTRY_INFO!D294*AL294*PROFILE!$G$7)</f>
        <v>0</v>
      </c>
      <c r="AQ294" s="259">
        <f>MAX(COUNTRY_INFO!D294*AK294*PROFILE!$G$8,COUNTRY_INFO!D294*AL294*PROFILE!$G$8,COUNTRY_INFO!D294*AM294*PROFILE!$G$8)</f>
        <v>0</v>
      </c>
      <c r="AR294" s="259">
        <f>MAX(COUNTRY_INFO!D294*AK294*PROFILE!$G$9,COUNTRY_INFO!D294*AL294*PROFILE!$G$9,COUNTRY_INFO!D294*AM294*PROFILE!$G$9,IF(AND(DISTRICT!Z294&lt;&gt;"Unknown",Z294&lt;&gt;"Not required"),COUNTRY_INFO!O294*DISTRICT!AN294,0))</f>
        <v>0</v>
      </c>
      <c r="AS294" s="259">
        <f>MAX(COUNTRY_INFO!D294*AK294*PROFILE!$G$10,COUNTRY_INFO!D294*AL294*PROFILE!$G$10,IF(AND(DISTRICT!Z294&lt;&gt;"Unknown",Z294&lt;&gt;"Not required"),COUNTRY_INFO!O294*DISTRICT!AO294,0))</f>
        <v>0</v>
      </c>
      <c r="AT294" s="259">
        <f t="shared" si="35"/>
        <v>0</v>
      </c>
      <c r="AU294" s="258">
        <f t="shared" si="30"/>
        <v>0</v>
      </c>
      <c r="AV294" s="259">
        <f>MAX('MDA2'!J294,'T1'!L294,'T2'!J294,T3_R1!K294,T3_R2!K294)</f>
        <v>0</v>
      </c>
      <c r="AW294" s="259">
        <f>MAX('MDA1'!K294,'MDA2'!K294,'MDA3'!I294,'MDA3'!L294,'T1'!M294,'T2'!K294,T3_R1!L294,T3_R2!L294)</f>
        <v>0</v>
      </c>
      <c r="AX294" s="259">
        <f>MAX('MDA1'!L294,'MDA2'!L294,'MDA3'!J294,'MDA3'!M294,'T1'!N294,'T2'!L294,T3_R1!M294,T3_R2!M294)</f>
        <v>0</v>
      </c>
      <c r="AY294" s="259">
        <f t="shared" si="36"/>
        <v>0</v>
      </c>
      <c r="AZ294" s="259">
        <f>MAX('MDA2'!J294,T294)</f>
        <v>0</v>
      </c>
      <c r="BA294" s="259">
        <f>MAX('MDA1'!K294,'MDA2'!K294,'MDA3'!I294,'MDA3'!L294,V294,AD294)</f>
        <v>0</v>
      </c>
      <c r="BB294" s="259">
        <f>MAX('MDA1'!L294,'MDA2'!L294,'MDA3'!J294,'MDA3'!M294,AF294)</f>
        <v>0</v>
      </c>
      <c r="BC294" s="259">
        <f t="shared" si="31"/>
        <v>0</v>
      </c>
      <c r="BD294" s="260">
        <f t="shared" si="32"/>
        <v>0</v>
      </c>
    </row>
    <row r="295" spans="1:56" x14ac:dyDescent="0.2">
      <c r="A295" s="10" t="str">
        <f>IF(COUNTRY_INFO!A295=0," ",COUNTRY_INFO!A295)</f>
        <v>Ethiopia</v>
      </c>
      <c r="B295" s="10" t="str">
        <f>IF(COUNTRY_INFO!B295=0," ",COUNTRY_INFO!B295)</f>
        <v>Oromia Arsi</v>
      </c>
      <c r="C295" s="87" t="str">
        <f>IF(COUNTRY_INFO!C295=0," ",COUNTRY_INFO!C295)</f>
        <v>Zeway dugda</v>
      </c>
      <c r="D295" s="67">
        <f>COUNTRY_INFO!L295</f>
        <v>0</v>
      </c>
      <c r="E295" s="61"/>
      <c r="F295" s="61"/>
      <c r="G295" s="11">
        <f>MAX('MDA1'!M295,'MDA2'!M295)</f>
        <v>0</v>
      </c>
      <c r="H295" s="11">
        <f>IF(AND(COUNTRY_INFO!H295&gt;0,COUNTRY_INFO!H295&lt;4),IF(D295&gt;MAX('MDA1'!M295,'MDA2'!M295),MAX('MDA1'!M295,'MDA2'!M295),D295),0)</f>
        <v>0</v>
      </c>
      <c r="I295" s="73">
        <f>IF(AND(COUNTRY_INFO!H295&gt;0,COUNTRY_INFO!H295&lt;4), IF(G295/D295*100&lt;&gt;0, IF(G295/D295*100&gt;100,100,G295/D295*100), "-"),0)</f>
        <v>0</v>
      </c>
      <c r="J295" s="67">
        <f>COUNTRY_INFO!M295</f>
        <v>0</v>
      </c>
      <c r="K295" s="61"/>
      <c r="L295" s="61"/>
      <c r="M295" s="11">
        <f>MAX('MDA1'!M295,MAX('MDA3'!I295,'MDA3'!L295)+MAX('MDA3'!J295,'MDA3'!M295))</f>
        <v>0</v>
      </c>
      <c r="N295" s="11">
        <f>IF(AND(COUNTRY_INFO!I295&gt;0,COUNTRY_INFO!I295&lt;4),IF(J295&gt;MAX('MDA1'!M295,MAX('MDA3'!I295,'MDA3'!L295)+MAX('MDA3'!J295,'MDA3'!M295)),MAX('MDA1'!M295,MAX('MDA3'!I295,'MDA3'!L295)+MAX('MDA3'!J295,'MDA3'!M295)),J295),0)</f>
        <v>0</v>
      </c>
      <c r="O295" s="73">
        <f>IF(AND(COUNTRY_INFO!I295&gt;0,COUNTRY_INFO!I295&lt;4), IF(M295/J295*100&lt;&gt;0, IF(M295/J295*100&gt;100,100,M295/J295*100), "-"),0)</f>
        <v>0</v>
      </c>
      <c r="P295" s="67">
        <f>COUNTRY_INFO!N295</f>
        <v>0</v>
      </c>
      <c r="Q295" s="61"/>
      <c r="R295" s="61"/>
      <c r="S295" s="11">
        <f>SUM(MAX('MDA2'!J295, 'T1'!L295, MAX(T3_R1!K295, T3_R2!K295)), MAX('MDA1'!K295, 'MDA2'!K295, 'T1'!M295, MAX(T3_R1!L295, T3_R2!L295)), MAX('MDA1'!L295, 'MDA2'!L295, 'T1'!N295, MAX(T3_R1!M295, T3_R2!M295)))</f>
        <v>0</v>
      </c>
      <c r="T295" s="11">
        <f>IF(AND(COUNTRY_INFO!J295&gt;1,COUNTRY_INFO!J295&lt;4),IF(COUNTRY_INFO!E295&gt;MAX('MDA2'!J295,'T1'!L295,MAX(T3_R1!K295,T3_R2!K295)),MAX('MDA2'!J295,'T1'!L295,MAX(T3_R1!K295,T3_R2!K295)),COUNTRY_INFO!E295),0)</f>
        <v>0</v>
      </c>
      <c r="U295" s="217">
        <f>IF(AND(COUNTRY_INFO!J295&gt;1,COUNTRY_INFO!J295&lt;4), IF(T295/COUNTRY_INFO!E295*100&lt;&gt;0, IF(T295/COUNTRY_INFO!E295*100&gt;100,100,T295/COUNTRY_INFO!E295*100), "-"),0)</f>
        <v>0</v>
      </c>
      <c r="V295" s="11">
        <f>IF(AND(COUNTRY_INFO!J295&gt;1,COUNTRY_INFO!J295&lt;4),IF(COUNTRY_INFO!F295&gt;MAX('MDA1'!K295,'MDA2'!K295,'T1'!M295,MAX(T3_R1!L295,T3_R2!L295)),MAX('MDA1'!K295,'MDA2'!K295,'T1'!M295,MAX(T3_R1!L295,T3_R2!L295)),COUNTRY_INFO!F295),0)</f>
        <v>0</v>
      </c>
      <c r="W295" s="217">
        <f>IF(AND(COUNTRY_INFO!J295&gt;1,COUNTRY_INFO!J295&lt;4), IF(V295/COUNTRY_INFO!F295*100&lt;&gt;0, IF(V295/COUNTRY_INFO!F295*100&gt;100,100,V295/COUNTRY_INFO!F295*100), "-"),0)</f>
        <v>0</v>
      </c>
      <c r="X295" s="11">
        <f t="shared" si="33"/>
        <v>0</v>
      </c>
      <c r="Y295" s="73">
        <f>IF(AND(COUNTRY_INFO!J295&gt;1,COUNTRY_INFO!J295&lt;4), IF(S295/P295*100&lt;&gt;0, IF(X295/P295*100&gt;100,100,X295/P295*100), "-"),0)</f>
        <v>0</v>
      </c>
      <c r="Z295" s="67">
        <f>COUNTRY_INFO!O295</f>
        <v>35745.800000000003</v>
      </c>
      <c r="AA295" s="61"/>
      <c r="AB295" s="61"/>
      <c r="AC295" s="11">
        <f>MAX('T1'!L295,'T2'!J295)+MAX('T1'!M295,'T2'!K295)+MAX('T1'!N295,'T2'!L295)</f>
        <v>41277</v>
      </c>
      <c r="AD295" s="11">
        <f>IF(COUNTRY_INFO!K295=1,IF(COUNTRY_INFO!F295*0.33&gt;MAX('T1'!M295,'T2'!K295),MAX('T1'!M295,'T2'!K295),COUNTRY_INFO!F295*0.33),IF(COUNTRY_INFO!K295=2,IF(COUNTRY_INFO!F295*0.5&gt;MAX('T1'!M295,'T2'!K295),MAX('T1'!M295,'T2'!K295),COUNTRY_INFO!F295*0.5),IF(COUNTRY_INFO!K295=3,IF(COUNTRY_INFO!F295&gt;MAX('T1'!M295,'T2'!K295),MAX('T1'!M295,'T2'!K295),COUNTRY_INFO!F295),0)))</f>
        <v>21377</v>
      </c>
      <c r="AE295" s="217">
        <f>IF(AND(COUNTRY_INFO!K295&gt;0,COUNTRY_INFO!K295&lt;4),IF(Z295&gt;0,IF(COUNTRY_INFO!K295=1, AD295/(COUNTRY_INFO!F295*0.33)*100, IF(COUNTRY_INFO!K295=2, AD295/(COUNTRY_INFO!F295*0.5)*100, IF(COUNTRY_INFO!K295=3, AD295/COUNTRY_INFO!F295*100))),"-"),0)</f>
        <v>100</v>
      </c>
      <c r="AF295" s="11">
        <f>IF(COUNTRY_INFO!K295=2,IF(COUNTRY_INFO!G295*0.2&gt;MAX('T1'!N295,'T2'!L295),MAX('T1'!N295,'T2'!L295),COUNTRY_INFO!G295*0.2),IF(COUNTRY_INFO!K295=3,IF(COUNTRY_INFO!G295&gt;MAX('T1'!N295,'T2'!L295),MAX('T1'!N295,'T2'!L295),COUNTRY_INFO!G295),0))</f>
        <v>0</v>
      </c>
      <c r="AG295" s="217">
        <f>IF(AND(COUNTRY_INFO!K295&gt;0,COUNTRY_INFO!K295&lt;4),IF(Z295&gt;0,IF(COUNTRY_INFO!K295=1, 0, IF(COUNTRY_INFO!K295=2, AF295/(COUNTRY_INFO!G295*0.2)*100, IF(COUNTRY_INFO!K295=3, AF295/COUNTRY_INFO!G295*100))),"-"),0)</f>
        <v>0</v>
      </c>
      <c r="AH295" s="11">
        <f t="shared" si="34"/>
        <v>21377</v>
      </c>
      <c r="AI295" s="73">
        <f>IF(AND(COUNTRY_INFO!K295&gt;0,COUNTRY_INFO!K295&lt;4), IF(AC295/Z295*100&lt;&gt;0, IF(AH295/Z295*100&gt;100,100,AH295/Z295*100), "-"),0)</f>
        <v>59.802829982823148</v>
      </c>
      <c r="AJ295" s="261"/>
      <c r="AK295" s="260">
        <f>IF(AND(D295&lt;&gt;0, D295&lt;&gt;"Unknown",D295&lt;&gt;"Stopped",D295&lt;&gt;"Not required"),D295/COUNTRY_INFO!D295, 0)</f>
        <v>0</v>
      </c>
      <c r="AL295" s="260">
        <f>IF(AND(J295&lt;&gt;0,J295&lt;&gt;"Unknown",J295&lt;&gt;"Stopped",J295&lt;&gt;"Not required"),J295/COUNTRY_INFO!D295, 0)</f>
        <v>0</v>
      </c>
      <c r="AM295" s="260">
        <f>IF(AND(P295&lt;&gt;0,P295&lt;&gt;"Unknown",P295&lt;&gt;"Not required"),P295/(COUNTRY_INFO!E295+COUNTRY_INFO!F295), 0)</f>
        <v>0</v>
      </c>
      <c r="AN295" s="260">
        <f>IF(AND(Z295&lt;&gt;0,Z295&lt;&gt;"Unknown",Z295&lt;&gt;"Not required"),IF(COUNTRY_INFO!K295=1,1,IF(COUNTRY_INFO!K295=2,0.5*COUNTRY_INFO!F295/(0.5*COUNTRY_INFO!F295+0.2*COUNTRY_INFO!G295),IF(COUNTRY_INFO!K295=3,COUNTRY_INFO!F295/(COUNTRY_INFO!F295+COUNTRY_INFO!G295)))),0)</f>
        <v>0.59802829982823147</v>
      </c>
      <c r="AO295" s="260">
        <f>IF(AND(Z295&lt;&gt;0,Z295&lt;&gt;"Unknown",Z295&lt;&gt;"Not required"),IF(COUNTRY_INFO!K295=1,0,IF(COUNTRY_INFO!K295=2,0.2*COUNTRY_INFO!G295/(0.5*COUNTRY_INFO!F295+0.2*COUNTRY_INFO!G295),IF(COUNTRY_INFO!K295=3,COUNTRY_INFO!G295/(COUNTRY_INFO!F295+COUNTRY_INFO!G295)))),0)</f>
        <v>0.40197170017176842</v>
      </c>
      <c r="AP295" s="259">
        <f>MAX(COUNTRY_INFO!D295*AK295*PROFILE!$G$7,COUNTRY_INFO!D295*AL295*PROFILE!$G$7)</f>
        <v>0</v>
      </c>
      <c r="AQ295" s="259">
        <f>MAX(COUNTRY_INFO!D295*AK295*PROFILE!$G$8,COUNTRY_INFO!D295*AL295*PROFILE!$G$8,COUNTRY_INFO!D295*AM295*PROFILE!$G$8)</f>
        <v>0</v>
      </c>
      <c r="AR295" s="259">
        <f>MAX(COUNTRY_INFO!D295*AK295*PROFILE!$G$9,COUNTRY_INFO!D295*AL295*PROFILE!$G$9,COUNTRY_INFO!D295*AM295*PROFILE!$G$9,IF(AND(DISTRICT!Z295&lt;&gt;"Unknown",Z295&lt;&gt;"Not required"),COUNTRY_INFO!O295*DISTRICT!AN295,0))</f>
        <v>21376.999999999996</v>
      </c>
      <c r="AS295" s="259">
        <f>MAX(COUNTRY_INFO!D295*AK295*PROFILE!$G$10,COUNTRY_INFO!D295*AL295*PROFILE!$G$10,IF(AND(DISTRICT!Z295&lt;&gt;"Unknown",Z295&lt;&gt;"Not required"),COUNTRY_INFO!O295*DISTRICT!AO295,0))</f>
        <v>14368.800000000001</v>
      </c>
      <c r="AT295" s="259">
        <f t="shared" si="35"/>
        <v>35745.799999999996</v>
      </c>
      <c r="AU295" s="258" t="str">
        <f t="shared" si="30"/>
        <v>Y</v>
      </c>
      <c r="AV295" s="259">
        <f>MAX('MDA2'!J295,'T1'!L295,'T2'!J295,T3_R1!K295,T3_R2!K295)</f>
        <v>0</v>
      </c>
      <c r="AW295" s="259">
        <f>MAX('MDA1'!K295,'MDA2'!K295,'MDA3'!I295,'MDA3'!L295,'T1'!M295,'T2'!K295,T3_R1!L295,T3_R2!L295)</f>
        <v>41277</v>
      </c>
      <c r="AX295" s="259">
        <f>MAX('MDA1'!L295,'MDA2'!L295,'MDA3'!J295,'MDA3'!M295,'T1'!N295,'T2'!L295,T3_R1!M295,T3_R2!M295)</f>
        <v>0</v>
      </c>
      <c r="AY295" s="259">
        <f t="shared" si="36"/>
        <v>41277</v>
      </c>
      <c r="AZ295" s="259">
        <f>MAX('MDA2'!J295,T295)</f>
        <v>0</v>
      </c>
      <c r="BA295" s="259">
        <f>MAX('MDA1'!K295,'MDA2'!K295,'MDA3'!I295,'MDA3'!L295,V295,AD295)</f>
        <v>21377</v>
      </c>
      <c r="BB295" s="259">
        <f>MAX('MDA1'!L295,'MDA2'!L295,'MDA3'!J295,'MDA3'!M295,AF295)</f>
        <v>0</v>
      </c>
      <c r="BC295" s="259">
        <f t="shared" si="31"/>
        <v>21377</v>
      </c>
      <c r="BD295" s="260">
        <f t="shared" si="32"/>
        <v>59.80282998282317</v>
      </c>
    </row>
    <row r="296" spans="1:56" x14ac:dyDescent="0.2">
      <c r="A296" s="10" t="str">
        <f>IF(COUNTRY_INFO!A296=0," ",COUNTRY_INFO!A296)</f>
        <v>Ethiopia</v>
      </c>
      <c r="B296" s="10" t="str">
        <f>IF(COUNTRY_INFO!B296=0," ",COUNTRY_INFO!B296)</f>
        <v>Oromia Bale</v>
      </c>
      <c r="C296" s="87" t="str">
        <f>IF(COUNTRY_INFO!C296=0," ",COUNTRY_INFO!C296)</f>
        <v>Agarfa</v>
      </c>
      <c r="D296" s="67">
        <f>COUNTRY_INFO!L296</f>
        <v>0</v>
      </c>
      <c r="E296" s="61"/>
      <c r="F296" s="61"/>
      <c r="G296" s="11">
        <f>MAX('MDA1'!M296,'MDA2'!M296)</f>
        <v>0</v>
      </c>
      <c r="H296" s="11">
        <f>IF(AND(COUNTRY_INFO!H296&gt;0,COUNTRY_INFO!H296&lt;4),IF(D296&gt;MAX('MDA1'!M296,'MDA2'!M296),MAX('MDA1'!M296,'MDA2'!M296),D296),0)</f>
        <v>0</v>
      </c>
      <c r="I296" s="73">
        <f>IF(AND(COUNTRY_INFO!H296&gt;0,COUNTRY_INFO!H296&lt;4), IF(G296/D296*100&lt;&gt;0, IF(G296/D296*100&gt;100,100,G296/D296*100), "-"),0)</f>
        <v>0</v>
      </c>
      <c r="J296" s="67">
        <f>COUNTRY_INFO!M296</f>
        <v>0</v>
      </c>
      <c r="K296" s="61"/>
      <c r="L296" s="61"/>
      <c r="M296" s="11">
        <f>MAX('MDA1'!M296,MAX('MDA3'!I296,'MDA3'!L296)+MAX('MDA3'!J296,'MDA3'!M296))</f>
        <v>0</v>
      </c>
      <c r="N296" s="11">
        <f>IF(AND(COUNTRY_INFO!I296&gt;0,COUNTRY_INFO!I296&lt;4),IF(J296&gt;MAX('MDA1'!M296,MAX('MDA3'!I296,'MDA3'!L296)+MAX('MDA3'!J296,'MDA3'!M296)),MAX('MDA1'!M296,MAX('MDA3'!I296,'MDA3'!L296)+MAX('MDA3'!J296,'MDA3'!M296)),J296),0)</f>
        <v>0</v>
      </c>
      <c r="O296" s="73">
        <f>IF(AND(COUNTRY_INFO!I296&gt;0,COUNTRY_INFO!I296&lt;4), IF(M296/J296*100&lt;&gt;0, IF(M296/J296*100&gt;100,100,M296/J296*100), "-"),0)</f>
        <v>0</v>
      </c>
      <c r="P296" s="67">
        <f>COUNTRY_INFO!N296</f>
        <v>62789</v>
      </c>
      <c r="Q296" s="61"/>
      <c r="R296" s="61"/>
      <c r="S296" s="11">
        <f>SUM(MAX('MDA2'!J296, 'T1'!L296, MAX(T3_R1!K296, T3_R2!K296)), MAX('MDA1'!K296, 'MDA2'!K296, 'T1'!M296, MAX(T3_R1!L296, T3_R2!L296)), MAX('MDA1'!L296, 'MDA2'!L296, 'T1'!N296, MAX(T3_R1!M296, T3_R2!M296)))</f>
        <v>38087</v>
      </c>
      <c r="T296" s="11">
        <f>IF(AND(COUNTRY_INFO!J296&gt;1,COUNTRY_INFO!J296&lt;4),IF(COUNTRY_INFO!E296&gt;MAX('MDA2'!J296,'T1'!L296,MAX(T3_R1!K296,T3_R2!K296)),MAX('MDA2'!J296,'T1'!L296,MAX(T3_R1!K296,T3_R2!K296)),COUNTRY_INFO!E296),0)</f>
        <v>0</v>
      </c>
      <c r="U296" s="217" t="str">
        <f>IF(AND(COUNTRY_INFO!J296&gt;1,COUNTRY_INFO!J296&lt;4), IF(T296/COUNTRY_INFO!E296*100&lt;&gt;0, IF(T296/COUNTRY_INFO!E296*100&gt;100,100,T296/COUNTRY_INFO!E296*100), "-"),0)</f>
        <v>-</v>
      </c>
      <c r="V296" s="11">
        <f>IF(AND(COUNTRY_INFO!J296&gt;1,COUNTRY_INFO!J296&lt;4),IF(COUNTRY_INFO!F296&gt;MAX('MDA1'!K296,'MDA2'!K296,'T1'!M296,MAX(T3_R1!L296,T3_R2!L296)),MAX('MDA1'!K296,'MDA2'!K296,'T1'!M296,MAX(T3_R1!L296,T3_R2!L296)),COUNTRY_INFO!F296),0)</f>
        <v>38087</v>
      </c>
      <c r="W296" s="217">
        <f>IF(AND(COUNTRY_INFO!J296&gt;1,COUNTRY_INFO!J296&lt;4), IF(V296/COUNTRY_INFO!F296*100&lt;&gt;0, IF(V296/COUNTRY_INFO!F296*100&gt;100,100,V296/COUNTRY_INFO!F296*100), "-"),0)</f>
        <v>92.76389497783623</v>
      </c>
      <c r="X296" s="11">
        <f t="shared" si="33"/>
        <v>38087</v>
      </c>
      <c r="Y296" s="73">
        <f>IF(AND(COUNTRY_INFO!J296&gt;1,COUNTRY_INFO!J296&lt;4), IF(S296/P296*100&lt;&gt;0, IF(X296/P296*100&gt;100,100,X296/P296*100), "-"),0)</f>
        <v>60.658714105973978</v>
      </c>
      <c r="Z296" s="67">
        <f>COUNTRY_INFO!O296</f>
        <v>34328</v>
      </c>
      <c r="AA296" s="61"/>
      <c r="AB296" s="61"/>
      <c r="AC296" s="11">
        <f>MAX('T1'!L296,'T2'!J296)+MAX('T1'!M296,'T2'!K296)+MAX('T1'!N296,'T2'!L296)</f>
        <v>38087</v>
      </c>
      <c r="AD296" s="11">
        <f>IF(COUNTRY_INFO!K296=1,IF(COUNTRY_INFO!F296*0.33&gt;MAX('T1'!M296,'T2'!K296),MAX('T1'!M296,'T2'!K296),COUNTRY_INFO!F296*0.33),IF(COUNTRY_INFO!K296=2,IF(COUNTRY_INFO!F296*0.5&gt;MAX('T1'!M296,'T2'!K296),MAX('T1'!M296,'T2'!K296),COUNTRY_INFO!F296*0.5),IF(COUNTRY_INFO!K296=3,IF(COUNTRY_INFO!F296&gt;MAX('T1'!M296,'T2'!K296),MAX('T1'!M296,'T2'!K296),COUNTRY_INFO!F296),0)))</f>
        <v>20529</v>
      </c>
      <c r="AE296" s="217">
        <f>IF(AND(COUNTRY_INFO!K296&gt;0,COUNTRY_INFO!K296&lt;4),IF(Z296&gt;0,IF(COUNTRY_INFO!K296=1, AD296/(COUNTRY_INFO!F296*0.33)*100, IF(COUNTRY_INFO!K296=2, AD296/(COUNTRY_INFO!F296*0.5)*100, IF(COUNTRY_INFO!K296=3, AD296/COUNTRY_INFO!F296*100))),"-"),0)</f>
        <v>100</v>
      </c>
      <c r="AF296" s="11">
        <f>IF(COUNTRY_INFO!K296=2,IF(COUNTRY_INFO!G296*0.2&gt;MAX('T1'!N296,'T2'!L296),MAX('T1'!N296,'T2'!L296),COUNTRY_INFO!G296*0.2),IF(COUNTRY_INFO!K296=3,IF(COUNTRY_INFO!G296&gt;MAX('T1'!N296,'T2'!L296),MAX('T1'!N296,'T2'!L296),COUNTRY_INFO!G296),0))</f>
        <v>0</v>
      </c>
      <c r="AG296" s="217">
        <f>IF(AND(COUNTRY_INFO!K296&gt;0,COUNTRY_INFO!K296&lt;4),IF(Z296&gt;0,IF(COUNTRY_INFO!K296=1, 0, IF(COUNTRY_INFO!K296=2, AF296/(COUNTRY_INFO!G296*0.2)*100, IF(COUNTRY_INFO!K296=3, AF296/COUNTRY_INFO!G296*100))),"-"),0)</f>
        <v>0</v>
      </c>
      <c r="AH296" s="11">
        <f t="shared" si="34"/>
        <v>20529</v>
      </c>
      <c r="AI296" s="73">
        <f>IF(AND(COUNTRY_INFO!K296&gt;0,COUNTRY_INFO!K296&lt;4), IF(AC296/Z296*100&lt;&gt;0, IF(AH296/Z296*100&gt;100,100,AH296/Z296*100), "-"),0)</f>
        <v>59.802493591237472</v>
      </c>
      <c r="AJ296" s="261"/>
      <c r="AK296" s="260">
        <f>IF(AND(D296&lt;&gt;0, D296&lt;&gt;"Unknown",D296&lt;&gt;"Stopped",D296&lt;&gt;"Not required"),D296/COUNTRY_INFO!D296, 0)</f>
        <v>0</v>
      </c>
      <c r="AL296" s="260">
        <f>IF(AND(J296&lt;&gt;0,J296&lt;&gt;"Unknown",J296&lt;&gt;"Stopped",J296&lt;&gt;"Not required"),J296/COUNTRY_INFO!D296, 0)</f>
        <v>0</v>
      </c>
      <c r="AM296" s="260">
        <f>IF(AND(P296&lt;&gt;0,P296&lt;&gt;"Unknown",P296&lt;&gt;"Not required"),P296/(COUNTRY_INFO!E296+COUNTRY_INFO!F296), 0)</f>
        <v>1</v>
      </c>
      <c r="AN296" s="260">
        <f>IF(AND(Z296&lt;&gt;0,Z296&lt;&gt;"Unknown",Z296&lt;&gt;"Not required"),IF(COUNTRY_INFO!K296=1,1,IF(COUNTRY_INFO!K296=2,0.5*COUNTRY_INFO!F296/(0.5*COUNTRY_INFO!F296+0.2*COUNTRY_INFO!G296),IF(COUNTRY_INFO!K296=3,COUNTRY_INFO!F296/(COUNTRY_INFO!F296+COUNTRY_INFO!G296)))),0)</f>
        <v>0.59802493591237471</v>
      </c>
      <c r="AO296" s="260">
        <f>IF(AND(Z296&lt;&gt;0,Z296&lt;&gt;"Unknown",Z296&lt;&gt;"Not required"),IF(COUNTRY_INFO!K296=1,0,IF(COUNTRY_INFO!K296=2,0.2*COUNTRY_INFO!G296/(0.5*COUNTRY_INFO!F296+0.2*COUNTRY_INFO!G296),IF(COUNTRY_INFO!K296=3,COUNTRY_INFO!G296/(COUNTRY_INFO!F296+COUNTRY_INFO!G296)))),0)</f>
        <v>0.40197506408762529</v>
      </c>
      <c r="AP296" s="259">
        <f>MAX(COUNTRY_INFO!D296*AK296*PROFILE!$G$7,COUNTRY_INFO!D296*AL296*PROFILE!$G$7)</f>
        <v>0</v>
      </c>
      <c r="AQ296" s="259">
        <f>MAX(COUNTRY_INFO!D296*AK296*PROFILE!$G$8,COUNTRY_INFO!D296*AL296*PROFILE!$G$8,COUNTRY_INFO!D296*AM296*PROFILE!$G$8)</f>
        <v>19301.68247466375</v>
      </c>
      <c r="AR296" s="259">
        <f>MAX(COUNTRY_INFO!D296*AK296*PROFILE!$G$9,COUNTRY_INFO!D296*AL296*PROFILE!$G$9,COUNTRY_INFO!D296*AM296*PROFILE!$G$9,IF(AND(DISTRICT!Z296&lt;&gt;"Unknown",Z296&lt;&gt;"Not required"),COUNTRY_INFO!O296*DISTRICT!AN296,0))</f>
        <v>40083.951309083677</v>
      </c>
      <c r="AS296" s="259">
        <f>MAX(COUNTRY_INFO!D296*AK296*PROFILE!$G$10,COUNTRY_INFO!D296*AL296*PROFILE!$G$10,IF(AND(DISTRICT!Z296&lt;&gt;"Unknown",Z296&lt;&gt;"Not required"),COUNTRY_INFO!O296*DISTRICT!AO296,0))</f>
        <v>13799.000000000002</v>
      </c>
      <c r="AT296" s="259">
        <f t="shared" si="35"/>
        <v>73184.633783747428</v>
      </c>
      <c r="AU296" s="258" t="str">
        <f t="shared" si="30"/>
        <v>Y</v>
      </c>
      <c r="AV296" s="259">
        <f>MAX('MDA2'!J296,'T1'!L296,'T2'!J296,T3_R1!K296,T3_R2!K296)</f>
        <v>0</v>
      </c>
      <c r="AW296" s="259">
        <f>MAX('MDA1'!K296,'MDA2'!K296,'MDA3'!I296,'MDA3'!L296,'T1'!M296,'T2'!K296,T3_R1!L296,T3_R2!L296)</f>
        <v>38087</v>
      </c>
      <c r="AX296" s="259">
        <f>MAX('MDA1'!L296,'MDA2'!L296,'MDA3'!J296,'MDA3'!M296,'T1'!N296,'T2'!L296,T3_R1!M296,T3_R2!M296)</f>
        <v>0</v>
      </c>
      <c r="AY296" s="259">
        <f t="shared" si="36"/>
        <v>38087</v>
      </c>
      <c r="AZ296" s="259">
        <f>MAX('MDA2'!J296,T296)</f>
        <v>0</v>
      </c>
      <c r="BA296" s="259">
        <f>MAX('MDA1'!K296,'MDA2'!K296,'MDA3'!I296,'MDA3'!L296,V296,AD296)</f>
        <v>38087</v>
      </c>
      <c r="BB296" s="259">
        <f>MAX('MDA1'!L296,'MDA2'!L296,'MDA3'!J296,'MDA3'!M296,AF296)</f>
        <v>0</v>
      </c>
      <c r="BC296" s="259">
        <f t="shared" si="31"/>
        <v>38087</v>
      </c>
      <c r="BD296" s="260">
        <f t="shared" si="32"/>
        <v>52.042345545573014</v>
      </c>
    </row>
    <row r="297" spans="1:56" x14ac:dyDescent="0.2">
      <c r="A297" s="10" t="str">
        <f>IF(COUNTRY_INFO!A297=0," ",COUNTRY_INFO!A297)</f>
        <v>Ethiopia</v>
      </c>
      <c r="B297" s="10" t="str">
        <f>IF(COUNTRY_INFO!B297=0," ",COUNTRY_INFO!B297)</f>
        <v>Oromia Bale</v>
      </c>
      <c r="C297" s="87" t="str">
        <f>IF(COUNTRY_INFO!C297=0," ",COUNTRY_INFO!C297)</f>
        <v>Barbare</v>
      </c>
      <c r="D297" s="67">
        <f>COUNTRY_INFO!L297</f>
        <v>0</v>
      </c>
      <c r="E297" s="61"/>
      <c r="F297" s="61"/>
      <c r="G297" s="11">
        <f>MAX('MDA1'!M297,'MDA2'!M297)</f>
        <v>0</v>
      </c>
      <c r="H297" s="11">
        <f>IF(AND(COUNTRY_INFO!H297&gt;0,COUNTRY_INFO!H297&lt;4),IF(D297&gt;MAX('MDA1'!M297,'MDA2'!M297),MAX('MDA1'!M297,'MDA2'!M297),D297),0)</f>
        <v>0</v>
      </c>
      <c r="I297" s="73">
        <f>IF(AND(COUNTRY_INFO!H297&gt;0,COUNTRY_INFO!H297&lt;4), IF(G297/D297*100&lt;&gt;0, IF(G297/D297*100&gt;100,100,G297/D297*100), "-"),0)</f>
        <v>0</v>
      </c>
      <c r="J297" s="67">
        <f>COUNTRY_INFO!M297</f>
        <v>0</v>
      </c>
      <c r="K297" s="61"/>
      <c r="L297" s="61"/>
      <c r="M297" s="11">
        <f>MAX('MDA1'!M297,MAX('MDA3'!I297,'MDA3'!L297)+MAX('MDA3'!J297,'MDA3'!M297))</f>
        <v>0</v>
      </c>
      <c r="N297" s="11">
        <f>IF(AND(COUNTRY_INFO!I297&gt;0,COUNTRY_INFO!I297&lt;4),IF(J297&gt;MAX('MDA1'!M297,MAX('MDA3'!I297,'MDA3'!L297)+MAX('MDA3'!J297,'MDA3'!M297)),MAX('MDA1'!M297,MAX('MDA3'!I297,'MDA3'!L297)+MAX('MDA3'!J297,'MDA3'!M297)),J297),0)</f>
        <v>0</v>
      </c>
      <c r="O297" s="73">
        <f>IF(AND(COUNTRY_INFO!I297&gt;0,COUNTRY_INFO!I297&lt;4), IF(M297/J297*100&lt;&gt;0, IF(M297/J297*100&gt;100,100,M297/J297*100), "-"),0)</f>
        <v>0</v>
      </c>
      <c r="P297" s="67">
        <f>COUNTRY_INFO!N297</f>
        <v>55284</v>
      </c>
      <c r="Q297" s="61"/>
      <c r="R297" s="61"/>
      <c r="S297" s="11">
        <f>SUM(MAX('MDA2'!J297, 'T1'!L297, MAX(T3_R1!K297, T3_R2!K297)), MAX('MDA1'!K297, 'MDA2'!K297, 'T1'!M297, MAX(T3_R1!L297, T3_R2!L297)), MAX('MDA1'!L297, 'MDA2'!L297, 'T1'!N297, MAX(T3_R1!M297, T3_R2!M297)))</f>
        <v>0</v>
      </c>
      <c r="T297" s="11">
        <f>IF(AND(COUNTRY_INFO!J297&gt;1,COUNTRY_INFO!J297&lt;4),IF(COUNTRY_INFO!E297&gt;MAX('MDA2'!J297,'T1'!L297,MAX(T3_R1!K297,T3_R2!K297)),MAX('MDA2'!J297,'T1'!L297,MAX(T3_R1!K297,T3_R2!K297)),COUNTRY_INFO!E297),0)</f>
        <v>0</v>
      </c>
      <c r="U297" s="217" t="str">
        <f>IF(AND(COUNTRY_INFO!J297&gt;1,COUNTRY_INFO!J297&lt;4), IF(T297/COUNTRY_INFO!E297*100&lt;&gt;0, IF(T297/COUNTRY_INFO!E297*100&gt;100,100,T297/COUNTRY_INFO!E297*100), "-"),0)</f>
        <v>-</v>
      </c>
      <c r="V297" s="11">
        <f>IF(AND(COUNTRY_INFO!J297&gt;1,COUNTRY_INFO!J297&lt;4),IF(COUNTRY_INFO!F297&gt;MAX('MDA1'!K297,'MDA2'!K297,'T1'!M297,MAX(T3_R1!L297,T3_R2!L297)),MAX('MDA1'!K297,'MDA2'!K297,'T1'!M297,MAX(T3_R1!L297,T3_R2!L297)),COUNTRY_INFO!F297),0)</f>
        <v>0</v>
      </c>
      <c r="W297" s="217" t="str">
        <f>IF(AND(COUNTRY_INFO!J297&gt;1,COUNTRY_INFO!J297&lt;4), IF(V297/COUNTRY_INFO!F297*100&lt;&gt;0, IF(V297/COUNTRY_INFO!F297*100&gt;100,100,V297/COUNTRY_INFO!F297*100), "-"),0)</f>
        <v>-</v>
      </c>
      <c r="X297" s="11">
        <f t="shared" si="33"/>
        <v>0</v>
      </c>
      <c r="Y297" s="73" t="str">
        <f>IF(AND(COUNTRY_INFO!J297&gt;1,COUNTRY_INFO!J297&lt;4), IF(S297/P297*100&lt;&gt;0, IF(X297/P297*100&gt;100,100,X297/P297*100), "-"),0)</f>
        <v>-</v>
      </c>
      <c r="Z297" s="67">
        <f>COUNTRY_INFO!O297</f>
        <v>0</v>
      </c>
      <c r="AA297" s="61"/>
      <c r="AB297" s="61"/>
      <c r="AC297" s="11">
        <f>MAX('T1'!L297,'T2'!J297)+MAX('T1'!M297,'T2'!K297)+MAX('T1'!N297,'T2'!L297)</f>
        <v>0</v>
      </c>
      <c r="AD297" s="11">
        <f>IF(COUNTRY_INFO!K297=1,IF(COUNTRY_INFO!F297*0.33&gt;MAX('T1'!M297,'T2'!K297),MAX('T1'!M297,'T2'!K297),COUNTRY_INFO!F297*0.33),IF(COUNTRY_INFO!K297=2,IF(COUNTRY_INFO!F297*0.5&gt;MAX('T1'!M297,'T2'!K297),MAX('T1'!M297,'T2'!K297),COUNTRY_INFO!F297*0.5),IF(COUNTRY_INFO!K297=3,IF(COUNTRY_INFO!F297&gt;MAX('T1'!M297,'T2'!K297),MAX('T1'!M297,'T2'!K297),COUNTRY_INFO!F297),0)))</f>
        <v>0</v>
      </c>
      <c r="AE297" s="217">
        <f>IF(AND(COUNTRY_INFO!K297&gt;0,COUNTRY_INFO!K297&lt;4),IF(Z297&gt;0,IF(COUNTRY_INFO!K297=1, AD297/(COUNTRY_INFO!F297*0.33)*100, IF(COUNTRY_INFO!K297=2, AD297/(COUNTRY_INFO!F297*0.5)*100, IF(COUNTRY_INFO!K297=3, AD297/COUNTRY_INFO!F297*100))),"-"),0)</f>
        <v>0</v>
      </c>
      <c r="AF297" s="11">
        <f>IF(COUNTRY_INFO!K297=2,IF(COUNTRY_INFO!G297*0.2&gt;MAX('T1'!N297,'T2'!L297),MAX('T1'!N297,'T2'!L297),COUNTRY_INFO!G297*0.2),IF(COUNTRY_INFO!K297=3,IF(COUNTRY_INFO!G297&gt;MAX('T1'!N297,'T2'!L297),MAX('T1'!N297,'T2'!L297),COUNTRY_INFO!G297),0))</f>
        <v>0</v>
      </c>
      <c r="AG297" s="217">
        <f>IF(AND(COUNTRY_INFO!K297&gt;0,COUNTRY_INFO!K297&lt;4),IF(Z297&gt;0,IF(COUNTRY_INFO!K297=1, 0, IF(COUNTRY_INFO!K297=2, AF297/(COUNTRY_INFO!G297*0.2)*100, IF(COUNTRY_INFO!K297=3, AF297/COUNTRY_INFO!G297*100))),"-"),0)</f>
        <v>0</v>
      </c>
      <c r="AH297" s="11">
        <f t="shared" si="34"/>
        <v>0</v>
      </c>
      <c r="AI297" s="73">
        <f>IF(AND(COUNTRY_INFO!K297&gt;0,COUNTRY_INFO!K297&lt;4), IF(AC297/Z297*100&lt;&gt;0, IF(AH297/Z297*100&gt;100,100,AH297/Z297*100), "-"),0)</f>
        <v>0</v>
      </c>
      <c r="AJ297" s="261"/>
      <c r="AK297" s="260">
        <f>IF(AND(D297&lt;&gt;0, D297&lt;&gt;"Unknown",D297&lt;&gt;"Stopped",D297&lt;&gt;"Not required"),D297/COUNTRY_INFO!D297, 0)</f>
        <v>0</v>
      </c>
      <c r="AL297" s="260">
        <f>IF(AND(J297&lt;&gt;0,J297&lt;&gt;"Unknown",J297&lt;&gt;"Stopped",J297&lt;&gt;"Not required"),J297/COUNTRY_INFO!D297, 0)</f>
        <v>0</v>
      </c>
      <c r="AM297" s="260">
        <f>IF(AND(P297&lt;&gt;0,P297&lt;&gt;"Unknown",P297&lt;&gt;"Not required"),P297/(COUNTRY_INFO!E297+COUNTRY_INFO!F297), 0)</f>
        <v>1</v>
      </c>
      <c r="AN297" s="260">
        <f>IF(AND(Z297&lt;&gt;0,Z297&lt;&gt;"Unknown",Z297&lt;&gt;"Not required"),IF(COUNTRY_INFO!K297=1,1,IF(COUNTRY_INFO!K297=2,0.5*COUNTRY_INFO!F297/(0.5*COUNTRY_INFO!F297+0.2*COUNTRY_INFO!G297),IF(COUNTRY_INFO!K297=3,COUNTRY_INFO!F297/(COUNTRY_INFO!F297+COUNTRY_INFO!G297)))),0)</f>
        <v>0</v>
      </c>
      <c r="AO297" s="260">
        <f>IF(AND(Z297&lt;&gt;0,Z297&lt;&gt;"Unknown",Z297&lt;&gt;"Not required"),IF(COUNTRY_INFO!K297=1,0,IF(COUNTRY_INFO!K297=2,0.2*COUNTRY_INFO!G297/(0.5*COUNTRY_INFO!F297+0.2*COUNTRY_INFO!G297),IF(COUNTRY_INFO!K297=3,COUNTRY_INFO!G297/(COUNTRY_INFO!F297+COUNTRY_INFO!G297)))),0)</f>
        <v>0</v>
      </c>
      <c r="AP297" s="259">
        <f>MAX(COUNTRY_INFO!D297*AK297*PROFILE!$G$7,COUNTRY_INFO!D297*AL297*PROFILE!$G$7)</f>
        <v>0</v>
      </c>
      <c r="AQ297" s="259">
        <f>MAX(COUNTRY_INFO!D297*AK297*PROFILE!$G$8,COUNTRY_INFO!D297*AL297*PROFILE!$G$8,COUNTRY_INFO!D297*AM297*PROFILE!$G$8)</f>
        <v>16994.573096128395</v>
      </c>
      <c r="AR297" s="259">
        <f>MAX(COUNTRY_INFO!D297*AK297*PROFILE!$G$9,COUNTRY_INFO!D297*AL297*PROFILE!$G$9,COUNTRY_INFO!D297*AM297*PROFILE!$G$9,IF(AND(DISTRICT!Z297&lt;&gt;"Unknown",Z297&lt;&gt;"Not required"),COUNTRY_INFO!O297*DISTRICT!AN297,0))</f>
        <v>35292.759654401118</v>
      </c>
      <c r="AS297" s="259">
        <f>MAX(COUNTRY_INFO!D297*AK297*PROFILE!$G$10,COUNTRY_INFO!D297*AL297*PROFILE!$G$10,IF(AND(DISTRICT!Z297&lt;&gt;"Unknown",Z297&lt;&gt;"Not required"),COUNTRY_INFO!O297*DISTRICT!AO297,0))</f>
        <v>0</v>
      </c>
      <c r="AT297" s="259">
        <f t="shared" si="35"/>
        <v>52287.332750529516</v>
      </c>
      <c r="AU297" s="258">
        <f t="shared" si="30"/>
        <v>0</v>
      </c>
      <c r="AV297" s="259">
        <f>MAX('MDA2'!J297,'T1'!L297,'T2'!J297,T3_R1!K297,T3_R2!K297)</f>
        <v>0</v>
      </c>
      <c r="AW297" s="259">
        <f>MAX('MDA1'!K297,'MDA2'!K297,'MDA3'!I297,'MDA3'!L297,'T1'!M297,'T2'!K297,T3_R1!L297,T3_R2!L297)</f>
        <v>0</v>
      </c>
      <c r="AX297" s="259">
        <f>MAX('MDA1'!L297,'MDA2'!L297,'MDA3'!J297,'MDA3'!M297,'T1'!N297,'T2'!L297,T3_R1!M297,T3_R2!M297)</f>
        <v>0</v>
      </c>
      <c r="AY297" s="259">
        <f t="shared" si="36"/>
        <v>0</v>
      </c>
      <c r="AZ297" s="259">
        <f>MAX('MDA2'!J297,T297)</f>
        <v>0</v>
      </c>
      <c r="BA297" s="259">
        <f>MAX('MDA1'!K297,'MDA2'!K297,'MDA3'!I297,'MDA3'!L297,V297,AD297)</f>
        <v>0</v>
      </c>
      <c r="BB297" s="259">
        <f>MAX('MDA1'!L297,'MDA2'!L297,'MDA3'!J297,'MDA3'!M297,AF297)</f>
        <v>0</v>
      </c>
      <c r="BC297" s="259">
        <f t="shared" si="31"/>
        <v>0</v>
      </c>
      <c r="BD297" s="260">
        <f t="shared" si="32"/>
        <v>0</v>
      </c>
    </row>
    <row r="298" spans="1:56" x14ac:dyDescent="0.2">
      <c r="A298" s="10" t="str">
        <f>IF(COUNTRY_INFO!A298=0," ",COUNTRY_INFO!A298)</f>
        <v>Ethiopia</v>
      </c>
      <c r="B298" s="10" t="str">
        <f>IF(COUNTRY_INFO!B298=0," ",COUNTRY_INFO!B298)</f>
        <v>Oromia Bale</v>
      </c>
      <c r="C298" s="87" t="str">
        <f>IF(COUNTRY_INFO!C298=0," ",COUNTRY_INFO!C298)</f>
        <v>Dawe Kachen</v>
      </c>
      <c r="D298" s="67">
        <f>COUNTRY_INFO!L298</f>
        <v>0</v>
      </c>
      <c r="E298" s="61"/>
      <c r="F298" s="61"/>
      <c r="G298" s="11">
        <f>MAX('MDA1'!M298,'MDA2'!M298)</f>
        <v>0</v>
      </c>
      <c r="H298" s="11">
        <f>IF(AND(COUNTRY_INFO!H298&gt;0,COUNTRY_INFO!H298&lt;4),IF(D298&gt;MAX('MDA1'!M298,'MDA2'!M298),MAX('MDA1'!M298,'MDA2'!M298),D298),0)</f>
        <v>0</v>
      </c>
      <c r="I298" s="73">
        <f>IF(AND(COUNTRY_INFO!H298&gt;0,COUNTRY_INFO!H298&lt;4), IF(G298/D298*100&lt;&gt;0, IF(G298/D298*100&gt;100,100,G298/D298*100), "-"),0)</f>
        <v>0</v>
      </c>
      <c r="J298" s="67">
        <f>COUNTRY_INFO!M298</f>
        <v>0</v>
      </c>
      <c r="K298" s="61"/>
      <c r="L298" s="61"/>
      <c r="M298" s="11">
        <f>MAX('MDA1'!M298,MAX('MDA3'!I298,'MDA3'!L298)+MAX('MDA3'!J298,'MDA3'!M298))</f>
        <v>0</v>
      </c>
      <c r="N298" s="11">
        <f>IF(AND(COUNTRY_INFO!I298&gt;0,COUNTRY_INFO!I298&lt;4),IF(J298&gt;MAX('MDA1'!M298,MAX('MDA3'!I298,'MDA3'!L298)+MAX('MDA3'!J298,'MDA3'!M298)),MAX('MDA1'!M298,MAX('MDA3'!I298,'MDA3'!L298)+MAX('MDA3'!J298,'MDA3'!M298)),J298),0)</f>
        <v>0</v>
      </c>
      <c r="O298" s="73">
        <f>IF(AND(COUNTRY_INFO!I298&gt;0,COUNTRY_INFO!I298&lt;4), IF(M298/J298*100&lt;&gt;0, IF(M298/J298*100&gt;100,100,M298/J298*100), "-"),0)</f>
        <v>0</v>
      </c>
      <c r="P298" s="67">
        <f>COUNTRY_INFO!N298</f>
        <v>18720</v>
      </c>
      <c r="Q298" s="61"/>
      <c r="R298" s="61"/>
      <c r="S298" s="11">
        <f>SUM(MAX('MDA2'!J298, 'T1'!L298, MAX(T3_R1!K298, T3_R2!K298)), MAX('MDA1'!K298, 'MDA2'!K298, 'T1'!M298, MAX(T3_R1!L298, T3_R2!L298)), MAX('MDA1'!L298, 'MDA2'!L298, 'T1'!N298, MAX(T3_R1!M298, T3_R2!M298)))</f>
        <v>11562</v>
      </c>
      <c r="T298" s="11">
        <f>IF(AND(COUNTRY_INFO!J298&gt;1,COUNTRY_INFO!J298&lt;4),IF(COUNTRY_INFO!E298&gt;MAX('MDA2'!J298,'T1'!L298,MAX(T3_R1!K298,T3_R2!K298)),MAX('MDA2'!J298,'T1'!L298,MAX(T3_R1!K298,T3_R2!K298)),COUNTRY_INFO!E298),0)</f>
        <v>0</v>
      </c>
      <c r="U298" s="217" t="str">
        <f>IF(AND(COUNTRY_INFO!J298&gt;1,COUNTRY_INFO!J298&lt;4), IF(T298/COUNTRY_INFO!E298*100&lt;&gt;0, IF(T298/COUNTRY_INFO!E298*100&gt;100,100,T298/COUNTRY_INFO!E298*100), "-"),0)</f>
        <v>-</v>
      </c>
      <c r="V298" s="11">
        <f>IF(AND(COUNTRY_INFO!J298&gt;1,COUNTRY_INFO!J298&lt;4),IF(COUNTRY_INFO!F298&gt;MAX('MDA1'!K298,'MDA2'!K298,'T1'!M298,MAX(T3_R1!L298,T3_R2!L298)),MAX('MDA1'!K298,'MDA2'!K298,'T1'!M298,MAX(T3_R1!L298,T3_R2!L298)),COUNTRY_INFO!F298),0)</f>
        <v>11562</v>
      </c>
      <c r="W298" s="217">
        <f>IF(AND(COUNTRY_INFO!J298&gt;1,COUNTRY_INFO!J298&lt;4), IF(V298/COUNTRY_INFO!F298*100&lt;&gt;0, IF(V298/COUNTRY_INFO!F298*100&gt;100,100,V298/COUNTRY_INFO!F298*100), "-"),0)</f>
        <v>94.453067559839894</v>
      </c>
      <c r="X298" s="11">
        <f t="shared" si="33"/>
        <v>11562</v>
      </c>
      <c r="Y298" s="73">
        <f>IF(AND(COUNTRY_INFO!J298&gt;1,COUNTRY_INFO!J298&lt;4), IF(S298/P298*100&lt;&gt;0, IF(X298/P298*100&gt;100,100,X298/P298*100), "-"),0)</f>
        <v>61.762820512820518</v>
      </c>
      <c r="Z298" s="67">
        <f>COUNTRY_INFO!O298</f>
        <v>4039.53</v>
      </c>
      <c r="AA298" s="61"/>
      <c r="AB298" s="61"/>
      <c r="AC298" s="11">
        <f>MAX('T1'!L298,'T2'!J298)+MAX('T1'!M298,'T2'!K298)+MAX('T1'!N298,'T2'!L298)</f>
        <v>0</v>
      </c>
      <c r="AD298" s="11">
        <f>IF(COUNTRY_INFO!K298=1,IF(COUNTRY_INFO!F298*0.33&gt;MAX('T1'!M298,'T2'!K298),MAX('T1'!M298,'T2'!K298),COUNTRY_INFO!F298*0.33),IF(COUNTRY_INFO!K298=2,IF(COUNTRY_INFO!F298*0.5&gt;MAX('T1'!M298,'T2'!K298),MAX('T1'!M298,'T2'!K298),COUNTRY_INFO!F298*0.5),IF(COUNTRY_INFO!K298=3,IF(COUNTRY_INFO!F298&gt;MAX('T1'!M298,'T2'!K298),MAX('T1'!M298,'T2'!K298),COUNTRY_INFO!F298),0)))</f>
        <v>0</v>
      </c>
      <c r="AE298" s="217">
        <f>IF(AND(COUNTRY_INFO!K298&gt;0,COUNTRY_INFO!K298&lt;4),IF(Z298&gt;0,IF(COUNTRY_INFO!K298=1, AD298/(COUNTRY_INFO!F298*0.33)*100, IF(COUNTRY_INFO!K298=2, AD298/(COUNTRY_INFO!F298*0.5)*100, IF(COUNTRY_INFO!K298=3, AD298/COUNTRY_INFO!F298*100))),"-"),0)</f>
        <v>0</v>
      </c>
      <c r="AF298" s="11">
        <f>IF(COUNTRY_INFO!K298=2,IF(COUNTRY_INFO!G298*0.2&gt;MAX('T1'!N298,'T2'!L298),MAX('T1'!N298,'T2'!L298),COUNTRY_INFO!G298*0.2),IF(COUNTRY_INFO!K298=3,IF(COUNTRY_INFO!G298&gt;MAX('T1'!N298,'T2'!L298),MAX('T1'!N298,'T2'!L298),COUNTRY_INFO!G298),0))</f>
        <v>0</v>
      </c>
      <c r="AG298" s="217">
        <f>IF(AND(COUNTRY_INFO!K298&gt;0,COUNTRY_INFO!K298&lt;4),IF(Z298&gt;0,IF(COUNTRY_INFO!K298=1, 0, IF(COUNTRY_INFO!K298=2, AF298/(COUNTRY_INFO!G298*0.2)*100, IF(COUNTRY_INFO!K298=3, AF298/COUNTRY_INFO!G298*100))),"-"),0)</f>
        <v>0</v>
      </c>
      <c r="AH298" s="11">
        <f t="shared" si="34"/>
        <v>0</v>
      </c>
      <c r="AI298" s="73" t="str">
        <f>IF(AND(COUNTRY_INFO!K298&gt;0,COUNTRY_INFO!K298&lt;4), IF(AC298/Z298*100&lt;&gt;0, IF(AH298/Z298*100&gt;100,100,AH298/Z298*100), "-"),0)</f>
        <v>-</v>
      </c>
      <c r="AJ298" s="261"/>
      <c r="AK298" s="260">
        <f>IF(AND(D298&lt;&gt;0, D298&lt;&gt;"Unknown",D298&lt;&gt;"Stopped",D298&lt;&gt;"Not required"),D298/COUNTRY_INFO!D298, 0)</f>
        <v>0</v>
      </c>
      <c r="AL298" s="260">
        <f>IF(AND(J298&lt;&gt;0,J298&lt;&gt;"Unknown",J298&lt;&gt;"Stopped",J298&lt;&gt;"Not required"),J298/COUNTRY_INFO!D298, 0)</f>
        <v>0</v>
      </c>
      <c r="AM298" s="260">
        <f>IF(AND(P298&lt;&gt;0,P298&lt;&gt;"Unknown",P298&lt;&gt;"Not required"),P298/(COUNTRY_INFO!E298+COUNTRY_INFO!F298), 0)</f>
        <v>1</v>
      </c>
      <c r="AN298" s="260">
        <f>IF(AND(Z298&lt;&gt;0,Z298&lt;&gt;"Unknown",Z298&lt;&gt;"Not required"),IF(COUNTRY_INFO!K298=1,1,IF(COUNTRY_INFO!K298=2,0.5*COUNTRY_INFO!F298/(0.5*COUNTRY_INFO!F298+0.2*COUNTRY_INFO!G298),IF(COUNTRY_INFO!K298=3,COUNTRY_INFO!F298/(COUNTRY_INFO!F298+COUNTRY_INFO!G298)))),0)</f>
        <v>1</v>
      </c>
      <c r="AO298" s="260">
        <f>IF(AND(Z298&lt;&gt;0,Z298&lt;&gt;"Unknown",Z298&lt;&gt;"Not required"),IF(COUNTRY_INFO!K298=1,0,IF(COUNTRY_INFO!K298=2,0.2*COUNTRY_INFO!G298/(0.5*COUNTRY_INFO!F298+0.2*COUNTRY_INFO!G298),IF(COUNTRY_INFO!K298=3,COUNTRY_INFO!G298/(COUNTRY_INFO!F298+COUNTRY_INFO!G298)))),0)</f>
        <v>0</v>
      </c>
      <c r="AP298" s="259">
        <f>MAX(COUNTRY_INFO!D298*AK298*PROFILE!$G$7,COUNTRY_INFO!D298*AL298*PROFILE!$G$7)</f>
        <v>0</v>
      </c>
      <c r="AQ298" s="259">
        <f>MAX(COUNTRY_INFO!D298*AK298*PROFILE!$G$8,COUNTRY_INFO!D298*AL298*PROFILE!$G$8,COUNTRY_INFO!D298*AM298*PROFILE!$G$8)</f>
        <v>5754.4451735192742</v>
      </c>
      <c r="AR298" s="259">
        <f>MAX(COUNTRY_INFO!D298*AK298*PROFILE!$G$9,COUNTRY_INFO!D298*AL298*PROFILE!$G$9,COUNTRY_INFO!D298*AM298*PROFILE!$G$9,IF(AND(DISTRICT!Z298&lt;&gt;"Unknown",Z298&lt;&gt;"Not required"),COUNTRY_INFO!O298*DISTRICT!AN298,0))</f>
        <v>11950.300210819132</v>
      </c>
      <c r="AS298" s="259">
        <f>MAX(COUNTRY_INFO!D298*AK298*PROFILE!$G$10,COUNTRY_INFO!D298*AL298*PROFILE!$G$10,IF(AND(DISTRICT!Z298&lt;&gt;"Unknown",Z298&lt;&gt;"Not required"),COUNTRY_INFO!O298*DISTRICT!AO298,0))</f>
        <v>0</v>
      </c>
      <c r="AT298" s="259">
        <f t="shared" si="35"/>
        <v>17704.745384338406</v>
      </c>
      <c r="AU298" s="258">
        <f t="shared" si="30"/>
        <v>0</v>
      </c>
      <c r="AV298" s="259">
        <f>MAX('MDA2'!J298,'T1'!L298,'T2'!J298,T3_R1!K298,T3_R2!K298)</f>
        <v>0</v>
      </c>
      <c r="AW298" s="259">
        <f>MAX('MDA1'!K298,'MDA2'!K298,'MDA3'!I298,'MDA3'!L298,'T1'!M298,'T2'!K298,T3_R1!L298,T3_R2!L298)</f>
        <v>11562</v>
      </c>
      <c r="AX298" s="259">
        <f>MAX('MDA1'!L298,'MDA2'!L298,'MDA3'!J298,'MDA3'!M298,'T1'!N298,'T2'!L298,T3_R1!M298,T3_R2!M298)</f>
        <v>0</v>
      </c>
      <c r="AY298" s="259">
        <f t="shared" si="36"/>
        <v>11562</v>
      </c>
      <c r="AZ298" s="259">
        <f>MAX('MDA2'!J298,T298)</f>
        <v>0</v>
      </c>
      <c r="BA298" s="259">
        <f>MAX('MDA1'!K298,'MDA2'!K298,'MDA3'!I298,'MDA3'!L298,V298,AD298)</f>
        <v>11562</v>
      </c>
      <c r="BB298" s="259">
        <f>MAX('MDA1'!L298,'MDA2'!L298,'MDA3'!J298,'MDA3'!M298,AF298)</f>
        <v>0</v>
      </c>
      <c r="BC298" s="259">
        <f t="shared" si="31"/>
        <v>11562</v>
      </c>
      <c r="BD298" s="260">
        <f t="shared" si="32"/>
        <v>65.304525702062506</v>
      </c>
    </row>
    <row r="299" spans="1:56" x14ac:dyDescent="0.2">
      <c r="A299" s="10" t="str">
        <f>IF(COUNTRY_INFO!A299=0," ",COUNTRY_INFO!A299)</f>
        <v>Ethiopia</v>
      </c>
      <c r="B299" s="10" t="str">
        <f>IF(COUNTRY_INFO!B299=0," ",COUNTRY_INFO!B299)</f>
        <v>Oromia Bale</v>
      </c>
      <c r="C299" s="87" t="str">
        <f>IF(COUNTRY_INFO!C299=0," ",COUNTRY_INFO!C299)</f>
        <v>Dawe sarar</v>
      </c>
      <c r="D299" s="67">
        <f>COUNTRY_INFO!L299</f>
        <v>0</v>
      </c>
      <c r="E299" s="61"/>
      <c r="F299" s="61"/>
      <c r="G299" s="11">
        <f>MAX('MDA1'!M299,'MDA2'!M299)</f>
        <v>0</v>
      </c>
      <c r="H299" s="11">
        <f>IF(AND(COUNTRY_INFO!H299&gt;0,COUNTRY_INFO!H299&lt;4),IF(D299&gt;MAX('MDA1'!M299,'MDA2'!M299),MAX('MDA1'!M299,'MDA2'!M299),D299),0)</f>
        <v>0</v>
      </c>
      <c r="I299" s="73">
        <f>IF(AND(COUNTRY_INFO!H299&gt;0,COUNTRY_INFO!H299&lt;4), IF(G299/D299*100&lt;&gt;0, IF(G299/D299*100&gt;100,100,G299/D299*100), "-"),0)</f>
        <v>0</v>
      </c>
      <c r="J299" s="67">
        <f>COUNTRY_INFO!M299</f>
        <v>0</v>
      </c>
      <c r="K299" s="61"/>
      <c r="L299" s="61"/>
      <c r="M299" s="11">
        <f>MAX('MDA1'!M299,MAX('MDA3'!I299,'MDA3'!L299)+MAX('MDA3'!J299,'MDA3'!M299))</f>
        <v>0</v>
      </c>
      <c r="N299" s="11">
        <f>IF(AND(COUNTRY_INFO!I299&gt;0,COUNTRY_INFO!I299&lt;4),IF(J299&gt;MAX('MDA1'!M299,MAX('MDA3'!I299,'MDA3'!L299)+MAX('MDA3'!J299,'MDA3'!M299)),MAX('MDA1'!M299,MAX('MDA3'!I299,'MDA3'!L299)+MAX('MDA3'!J299,'MDA3'!M299)),J299),0)</f>
        <v>0</v>
      </c>
      <c r="O299" s="73">
        <f>IF(AND(COUNTRY_INFO!I299&gt;0,COUNTRY_INFO!I299&lt;4), IF(M299/J299*100&lt;&gt;0, IF(M299/J299*100&gt;100,100,M299/J299*100), "-"),0)</f>
        <v>0</v>
      </c>
      <c r="P299" s="67">
        <f>COUNTRY_INFO!N299</f>
        <v>26128</v>
      </c>
      <c r="Q299" s="61"/>
      <c r="R299" s="61"/>
      <c r="S299" s="11">
        <f>SUM(MAX('MDA2'!J299, 'T1'!L299, MAX(T3_R1!K299, T3_R2!K299)), MAX('MDA1'!K299, 'MDA2'!K299, 'T1'!M299, MAX(T3_R1!L299, T3_R2!L299)), MAX('MDA1'!L299, 'MDA2'!L299, 'T1'!N299, MAX(T3_R1!M299, T3_R2!M299)))</f>
        <v>0</v>
      </c>
      <c r="T299" s="11">
        <f>IF(AND(COUNTRY_INFO!J299&gt;1,COUNTRY_INFO!J299&lt;4),IF(COUNTRY_INFO!E299&gt;MAX('MDA2'!J299,'T1'!L299,MAX(T3_R1!K299,T3_R2!K299)),MAX('MDA2'!J299,'T1'!L299,MAX(T3_R1!K299,T3_R2!K299)),COUNTRY_INFO!E299),0)</f>
        <v>0</v>
      </c>
      <c r="U299" s="217" t="str">
        <f>IF(AND(COUNTRY_INFO!J299&gt;1,COUNTRY_INFO!J299&lt;4), IF(T299/COUNTRY_INFO!E299*100&lt;&gt;0, IF(T299/COUNTRY_INFO!E299*100&gt;100,100,T299/COUNTRY_INFO!E299*100), "-"),0)</f>
        <v>-</v>
      </c>
      <c r="V299" s="11">
        <f>IF(AND(COUNTRY_INFO!J299&gt;1,COUNTRY_INFO!J299&lt;4),IF(COUNTRY_INFO!F299&gt;MAX('MDA1'!K299,'MDA2'!K299,'T1'!M299,MAX(T3_R1!L299,T3_R2!L299)),MAX('MDA1'!K299,'MDA2'!K299,'T1'!M299,MAX(T3_R1!L299,T3_R2!L299)),COUNTRY_INFO!F299),0)</f>
        <v>0</v>
      </c>
      <c r="W299" s="217" t="str">
        <f>IF(AND(COUNTRY_INFO!J299&gt;1,COUNTRY_INFO!J299&lt;4), IF(V299/COUNTRY_INFO!F299*100&lt;&gt;0, IF(V299/COUNTRY_INFO!F299*100&gt;100,100,V299/COUNTRY_INFO!F299*100), "-"),0)</f>
        <v>-</v>
      </c>
      <c r="X299" s="11">
        <f t="shared" si="33"/>
        <v>0</v>
      </c>
      <c r="Y299" s="73" t="str">
        <f>IF(AND(COUNTRY_INFO!J299&gt;1,COUNTRY_INFO!J299&lt;4), IF(S299/P299*100&lt;&gt;0, IF(X299/P299*100&gt;100,100,X299/P299*100), "-"),0)</f>
        <v>-</v>
      </c>
      <c r="Z299" s="67">
        <f>COUNTRY_INFO!O299</f>
        <v>0</v>
      </c>
      <c r="AA299" s="61"/>
      <c r="AB299" s="61"/>
      <c r="AC299" s="11">
        <f>MAX('T1'!L299,'T2'!J299)+MAX('T1'!M299,'T2'!K299)+MAX('T1'!N299,'T2'!L299)</f>
        <v>0</v>
      </c>
      <c r="AD299" s="11">
        <f>IF(COUNTRY_INFO!K299=1,IF(COUNTRY_INFO!F299*0.33&gt;MAX('T1'!M299,'T2'!K299),MAX('T1'!M299,'T2'!K299),COUNTRY_INFO!F299*0.33),IF(COUNTRY_INFO!K299=2,IF(COUNTRY_INFO!F299*0.5&gt;MAX('T1'!M299,'T2'!K299),MAX('T1'!M299,'T2'!K299),COUNTRY_INFO!F299*0.5),IF(COUNTRY_INFO!K299=3,IF(COUNTRY_INFO!F299&gt;MAX('T1'!M299,'T2'!K299),MAX('T1'!M299,'T2'!K299),COUNTRY_INFO!F299),0)))</f>
        <v>0</v>
      </c>
      <c r="AE299" s="217">
        <f>IF(AND(COUNTRY_INFO!K299&gt;0,COUNTRY_INFO!K299&lt;4),IF(Z299&gt;0,IF(COUNTRY_INFO!K299=1, AD299/(COUNTRY_INFO!F299*0.33)*100, IF(COUNTRY_INFO!K299=2, AD299/(COUNTRY_INFO!F299*0.5)*100, IF(COUNTRY_INFO!K299=3, AD299/COUNTRY_INFO!F299*100))),"-"),0)</f>
        <v>0</v>
      </c>
      <c r="AF299" s="11">
        <f>IF(COUNTRY_INFO!K299=2,IF(COUNTRY_INFO!G299*0.2&gt;MAX('T1'!N299,'T2'!L299),MAX('T1'!N299,'T2'!L299),COUNTRY_INFO!G299*0.2),IF(COUNTRY_INFO!K299=3,IF(COUNTRY_INFO!G299&gt;MAX('T1'!N299,'T2'!L299),MAX('T1'!N299,'T2'!L299),COUNTRY_INFO!G299),0))</f>
        <v>0</v>
      </c>
      <c r="AG299" s="217">
        <f>IF(AND(COUNTRY_INFO!K299&gt;0,COUNTRY_INFO!K299&lt;4),IF(Z299&gt;0,IF(COUNTRY_INFO!K299=1, 0, IF(COUNTRY_INFO!K299=2, AF299/(COUNTRY_INFO!G299*0.2)*100, IF(COUNTRY_INFO!K299=3, AF299/COUNTRY_INFO!G299*100))),"-"),0)</f>
        <v>0</v>
      </c>
      <c r="AH299" s="11">
        <f t="shared" si="34"/>
        <v>0</v>
      </c>
      <c r="AI299" s="73">
        <f>IF(AND(COUNTRY_INFO!K299&gt;0,COUNTRY_INFO!K299&lt;4), IF(AC299/Z299*100&lt;&gt;0, IF(AH299/Z299*100&gt;100,100,AH299/Z299*100), "-"),0)</f>
        <v>0</v>
      </c>
      <c r="AJ299" s="261"/>
      <c r="AK299" s="260">
        <f>IF(AND(D299&lt;&gt;0, D299&lt;&gt;"Unknown",D299&lt;&gt;"Stopped",D299&lt;&gt;"Not required"),D299/COUNTRY_INFO!D299, 0)</f>
        <v>0</v>
      </c>
      <c r="AL299" s="260">
        <f>IF(AND(J299&lt;&gt;0,J299&lt;&gt;"Unknown",J299&lt;&gt;"Stopped",J299&lt;&gt;"Not required"),J299/COUNTRY_INFO!D299, 0)</f>
        <v>0</v>
      </c>
      <c r="AM299" s="260">
        <f>IF(AND(P299&lt;&gt;0,P299&lt;&gt;"Unknown",P299&lt;&gt;"Not required"),P299/(COUNTRY_INFO!E299+COUNTRY_INFO!F299), 0)</f>
        <v>1</v>
      </c>
      <c r="AN299" s="260">
        <f>IF(AND(Z299&lt;&gt;0,Z299&lt;&gt;"Unknown",Z299&lt;&gt;"Not required"),IF(COUNTRY_INFO!K299=1,1,IF(COUNTRY_INFO!K299=2,0.5*COUNTRY_INFO!F299/(0.5*COUNTRY_INFO!F299+0.2*COUNTRY_INFO!G299),IF(COUNTRY_INFO!K299=3,COUNTRY_INFO!F299/(COUNTRY_INFO!F299+COUNTRY_INFO!G299)))),0)</f>
        <v>0</v>
      </c>
      <c r="AO299" s="260">
        <f>IF(AND(Z299&lt;&gt;0,Z299&lt;&gt;"Unknown",Z299&lt;&gt;"Not required"),IF(COUNTRY_INFO!K299=1,0,IF(COUNTRY_INFO!K299=2,0.2*COUNTRY_INFO!G299/(0.5*COUNTRY_INFO!F299+0.2*COUNTRY_INFO!G299),IF(COUNTRY_INFO!K299=3,COUNTRY_INFO!G299/(COUNTRY_INFO!F299+COUNTRY_INFO!G299)))),0)</f>
        <v>0</v>
      </c>
      <c r="AP299" s="259">
        <f>MAX(COUNTRY_INFO!D299*AK299*PROFILE!$G$7,COUNTRY_INFO!D299*AL299*PROFILE!$G$7)</f>
        <v>0</v>
      </c>
      <c r="AQ299" s="259">
        <f>MAX(COUNTRY_INFO!D299*AK299*PROFILE!$G$8,COUNTRY_INFO!D299*AL299*PROFILE!$G$8,COUNTRY_INFO!D299*AM299*PROFILE!$G$8)</f>
        <v>8031.8222511504482</v>
      </c>
      <c r="AR299" s="259">
        <f>MAX(COUNTRY_INFO!D299*AK299*PROFILE!$G$9,COUNTRY_INFO!D299*AL299*PROFILE!$G$9,COUNTRY_INFO!D299*AM299*PROFILE!$G$9,IF(AND(DISTRICT!Z299&lt;&gt;"Unknown",Z299&lt;&gt;"Not required"),COUNTRY_INFO!O299*DISTRICT!AN299,0))</f>
        <v>16679.746569291648</v>
      </c>
      <c r="AS299" s="259">
        <f>MAX(COUNTRY_INFO!D299*AK299*PROFILE!$G$10,COUNTRY_INFO!D299*AL299*PROFILE!$G$10,IF(AND(DISTRICT!Z299&lt;&gt;"Unknown",Z299&lt;&gt;"Not required"),COUNTRY_INFO!O299*DISTRICT!AO299,0))</f>
        <v>0</v>
      </c>
      <c r="AT299" s="259">
        <f t="shared" si="35"/>
        <v>24711.568820442095</v>
      </c>
      <c r="AU299" s="258">
        <f t="shared" si="30"/>
        <v>0</v>
      </c>
      <c r="AV299" s="259">
        <f>MAX('MDA2'!J299,'T1'!L299,'T2'!J299,T3_R1!K299,T3_R2!K299)</f>
        <v>0</v>
      </c>
      <c r="AW299" s="259">
        <f>MAX('MDA1'!K299,'MDA2'!K299,'MDA3'!I299,'MDA3'!L299,'T1'!M299,'T2'!K299,T3_R1!L299,T3_R2!L299)</f>
        <v>0</v>
      </c>
      <c r="AX299" s="259">
        <f>MAX('MDA1'!L299,'MDA2'!L299,'MDA3'!J299,'MDA3'!M299,'T1'!N299,'T2'!L299,T3_R1!M299,T3_R2!M299)</f>
        <v>0</v>
      </c>
      <c r="AY299" s="259">
        <f t="shared" si="36"/>
        <v>0</v>
      </c>
      <c r="AZ299" s="259">
        <f>MAX('MDA2'!J299,T299)</f>
        <v>0</v>
      </c>
      <c r="BA299" s="259">
        <f>MAX('MDA1'!K299,'MDA2'!K299,'MDA3'!I299,'MDA3'!L299,V299,AD299)</f>
        <v>0</v>
      </c>
      <c r="BB299" s="259">
        <f>MAX('MDA1'!L299,'MDA2'!L299,'MDA3'!J299,'MDA3'!M299,AF299)</f>
        <v>0</v>
      </c>
      <c r="BC299" s="259">
        <f t="shared" si="31"/>
        <v>0</v>
      </c>
      <c r="BD299" s="260">
        <f t="shared" si="32"/>
        <v>0</v>
      </c>
    </row>
    <row r="300" spans="1:56" x14ac:dyDescent="0.2">
      <c r="A300" s="10" t="str">
        <f>IF(COUNTRY_INFO!A300=0," ",COUNTRY_INFO!A300)</f>
        <v>Ethiopia</v>
      </c>
      <c r="B300" s="10" t="str">
        <f>IF(COUNTRY_INFO!B300=0," ",COUNTRY_INFO!B300)</f>
        <v>Oromia Bale</v>
      </c>
      <c r="C300" s="87" t="str">
        <f>IF(COUNTRY_INFO!C300=0," ",COUNTRY_INFO!C300)</f>
        <v>Dinsho</v>
      </c>
      <c r="D300" s="67">
        <f>COUNTRY_INFO!L300</f>
        <v>0</v>
      </c>
      <c r="E300" s="61"/>
      <c r="F300" s="61"/>
      <c r="G300" s="11">
        <f>MAX('MDA1'!M300,'MDA2'!M300)</f>
        <v>0</v>
      </c>
      <c r="H300" s="11">
        <f>IF(AND(COUNTRY_INFO!H300&gt;0,COUNTRY_INFO!H300&lt;4),IF(D300&gt;MAX('MDA1'!M300,'MDA2'!M300),MAX('MDA1'!M300,'MDA2'!M300),D300),0)</f>
        <v>0</v>
      </c>
      <c r="I300" s="73">
        <f>IF(AND(COUNTRY_INFO!H300&gt;0,COUNTRY_INFO!H300&lt;4), IF(G300/D300*100&lt;&gt;0, IF(G300/D300*100&gt;100,100,G300/D300*100), "-"),0)</f>
        <v>0</v>
      </c>
      <c r="J300" s="67">
        <f>COUNTRY_INFO!M300</f>
        <v>0</v>
      </c>
      <c r="K300" s="61"/>
      <c r="L300" s="61"/>
      <c r="M300" s="11">
        <f>MAX('MDA1'!M300,MAX('MDA3'!I300,'MDA3'!L300)+MAX('MDA3'!J300,'MDA3'!M300))</f>
        <v>0</v>
      </c>
      <c r="N300" s="11">
        <f>IF(AND(COUNTRY_INFO!I300&gt;0,COUNTRY_INFO!I300&lt;4),IF(J300&gt;MAX('MDA1'!M300,MAX('MDA3'!I300,'MDA3'!L300)+MAX('MDA3'!J300,'MDA3'!M300)),MAX('MDA1'!M300,MAX('MDA3'!I300,'MDA3'!L300)+MAX('MDA3'!J300,'MDA3'!M300)),J300),0)</f>
        <v>0</v>
      </c>
      <c r="O300" s="73">
        <f>IF(AND(COUNTRY_INFO!I300&gt;0,COUNTRY_INFO!I300&lt;4), IF(M300/J300*100&lt;&gt;0, IF(M300/J300*100&gt;100,100,M300/J300*100), "-"),0)</f>
        <v>0</v>
      </c>
      <c r="P300" s="67">
        <f>COUNTRY_INFO!N300</f>
        <v>23904</v>
      </c>
      <c r="Q300" s="61"/>
      <c r="R300" s="61"/>
      <c r="S300" s="11">
        <f>SUM(MAX('MDA2'!J300, 'T1'!L300, MAX(T3_R1!K300, T3_R2!K300)), MAX('MDA1'!K300, 'MDA2'!K300, 'T1'!M300, MAX(T3_R1!L300, T3_R2!L300)), MAX('MDA1'!L300, 'MDA2'!L300, 'T1'!N300, MAX(T3_R1!M300, T3_R2!M300)))</f>
        <v>0</v>
      </c>
      <c r="T300" s="11">
        <f>IF(AND(COUNTRY_INFO!J300&gt;1,COUNTRY_INFO!J300&lt;4),IF(COUNTRY_INFO!E300&gt;MAX('MDA2'!J300,'T1'!L300,MAX(T3_R1!K300,T3_R2!K300)),MAX('MDA2'!J300,'T1'!L300,MAX(T3_R1!K300,T3_R2!K300)),COUNTRY_INFO!E300),0)</f>
        <v>0</v>
      </c>
      <c r="U300" s="217" t="str">
        <f>IF(AND(COUNTRY_INFO!J300&gt;1,COUNTRY_INFO!J300&lt;4), IF(T300/COUNTRY_INFO!E300*100&lt;&gt;0, IF(T300/COUNTRY_INFO!E300*100&gt;100,100,T300/COUNTRY_INFO!E300*100), "-"),0)</f>
        <v>-</v>
      </c>
      <c r="V300" s="11">
        <f>IF(AND(COUNTRY_INFO!J300&gt;1,COUNTRY_INFO!J300&lt;4),IF(COUNTRY_INFO!F300&gt;MAX('MDA1'!K300,'MDA2'!K300,'T1'!M300,MAX(T3_R1!L300,T3_R2!L300)),MAX('MDA1'!K300,'MDA2'!K300,'T1'!M300,MAX(T3_R1!L300,T3_R2!L300)),COUNTRY_INFO!F300),0)</f>
        <v>0</v>
      </c>
      <c r="W300" s="217" t="str">
        <f>IF(AND(COUNTRY_INFO!J300&gt;1,COUNTRY_INFO!J300&lt;4), IF(V300/COUNTRY_INFO!F300*100&lt;&gt;0, IF(V300/COUNTRY_INFO!F300*100&gt;100,100,V300/COUNTRY_INFO!F300*100), "-"),0)</f>
        <v>-</v>
      </c>
      <c r="X300" s="11">
        <f t="shared" si="33"/>
        <v>0</v>
      </c>
      <c r="Y300" s="73" t="str">
        <f>IF(AND(COUNTRY_INFO!J300&gt;1,COUNTRY_INFO!J300&lt;4), IF(S300/P300*100&lt;&gt;0, IF(X300/P300*100&gt;100,100,X300/P300*100), "-"),0)</f>
        <v>-</v>
      </c>
      <c r="Z300" s="67">
        <f>COUNTRY_INFO!O300</f>
        <v>5158.2300000000005</v>
      </c>
      <c r="AA300" s="61"/>
      <c r="AB300" s="61"/>
      <c r="AC300" s="11">
        <f>MAX('T1'!L300,'T2'!J300)+MAX('T1'!M300,'T2'!K300)+MAX('T1'!N300,'T2'!L300)</f>
        <v>0</v>
      </c>
      <c r="AD300" s="11">
        <f>IF(COUNTRY_INFO!K300=1,IF(COUNTRY_INFO!F300*0.33&gt;MAX('T1'!M300,'T2'!K300),MAX('T1'!M300,'T2'!K300),COUNTRY_INFO!F300*0.33),IF(COUNTRY_INFO!K300=2,IF(COUNTRY_INFO!F300*0.5&gt;MAX('T1'!M300,'T2'!K300),MAX('T1'!M300,'T2'!K300),COUNTRY_INFO!F300*0.5),IF(COUNTRY_INFO!K300=3,IF(COUNTRY_INFO!F300&gt;MAX('T1'!M300,'T2'!K300),MAX('T1'!M300,'T2'!K300),COUNTRY_INFO!F300),0)))</f>
        <v>0</v>
      </c>
      <c r="AE300" s="217">
        <f>IF(AND(COUNTRY_INFO!K300&gt;0,COUNTRY_INFO!K300&lt;4),IF(Z300&gt;0,IF(COUNTRY_INFO!K300=1, AD300/(COUNTRY_INFO!F300*0.33)*100, IF(COUNTRY_INFO!K300=2, AD300/(COUNTRY_INFO!F300*0.5)*100, IF(COUNTRY_INFO!K300=3, AD300/COUNTRY_INFO!F300*100))),"-"),0)</f>
        <v>0</v>
      </c>
      <c r="AF300" s="11">
        <f>IF(COUNTRY_INFO!K300=2,IF(COUNTRY_INFO!G300*0.2&gt;MAX('T1'!N300,'T2'!L300),MAX('T1'!N300,'T2'!L300),COUNTRY_INFO!G300*0.2),IF(COUNTRY_INFO!K300=3,IF(COUNTRY_INFO!G300&gt;MAX('T1'!N300,'T2'!L300),MAX('T1'!N300,'T2'!L300),COUNTRY_INFO!G300),0))</f>
        <v>0</v>
      </c>
      <c r="AG300" s="217">
        <f>IF(AND(COUNTRY_INFO!K300&gt;0,COUNTRY_INFO!K300&lt;4),IF(Z300&gt;0,IF(COUNTRY_INFO!K300=1, 0, IF(COUNTRY_INFO!K300=2, AF300/(COUNTRY_INFO!G300*0.2)*100, IF(COUNTRY_INFO!K300=3, AF300/COUNTRY_INFO!G300*100))),"-"),0)</f>
        <v>0</v>
      </c>
      <c r="AH300" s="11">
        <f t="shared" si="34"/>
        <v>0</v>
      </c>
      <c r="AI300" s="73" t="str">
        <f>IF(AND(COUNTRY_INFO!K300&gt;0,COUNTRY_INFO!K300&lt;4), IF(AC300/Z300*100&lt;&gt;0, IF(AH300/Z300*100&gt;100,100,AH300/Z300*100), "-"),0)</f>
        <v>-</v>
      </c>
      <c r="AJ300" s="261"/>
      <c r="AK300" s="260">
        <f>IF(AND(D300&lt;&gt;0, D300&lt;&gt;"Unknown",D300&lt;&gt;"Stopped",D300&lt;&gt;"Not required"),D300/COUNTRY_INFO!D300, 0)</f>
        <v>0</v>
      </c>
      <c r="AL300" s="260">
        <f>IF(AND(J300&lt;&gt;0,J300&lt;&gt;"Unknown",J300&lt;&gt;"Stopped",J300&lt;&gt;"Not required"),J300/COUNTRY_INFO!D300, 0)</f>
        <v>0</v>
      </c>
      <c r="AM300" s="260">
        <f>IF(AND(P300&lt;&gt;0,P300&lt;&gt;"Unknown",P300&lt;&gt;"Not required"),P300/(COUNTRY_INFO!E300+COUNTRY_INFO!F300), 0)</f>
        <v>1</v>
      </c>
      <c r="AN300" s="260">
        <f>IF(AND(Z300&lt;&gt;0,Z300&lt;&gt;"Unknown",Z300&lt;&gt;"Not required"),IF(COUNTRY_INFO!K300=1,1,IF(COUNTRY_INFO!K300=2,0.5*COUNTRY_INFO!F300/(0.5*COUNTRY_INFO!F300+0.2*COUNTRY_INFO!G300),IF(COUNTRY_INFO!K300=3,COUNTRY_INFO!F300/(COUNTRY_INFO!F300+COUNTRY_INFO!G300)))),0)</f>
        <v>1</v>
      </c>
      <c r="AO300" s="260">
        <f>IF(AND(Z300&lt;&gt;0,Z300&lt;&gt;"Unknown",Z300&lt;&gt;"Not required"),IF(COUNTRY_INFO!K300=1,0,IF(COUNTRY_INFO!K300=2,0.2*COUNTRY_INFO!G300/(0.5*COUNTRY_INFO!F300+0.2*COUNTRY_INFO!G300),IF(COUNTRY_INFO!K300=3,COUNTRY_INFO!G300/(COUNTRY_INFO!F300+COUNTRY_INFO!G300)))),0)</f>
        <v>0</v>
      </c>
      <c r="AP300" s="259">
        <f>MAX(COUNTRY_INFO!D300*AK300*PROFILE!$G$7,COUNTRY_INFO!D300*AL300*PROFILE!$G$7)</f>
        <v>0</v>
      </c>
      <c r="AQ300" s="259">
        <f>MAX(COUNTRY_INFO!D300*AK300*PROFILE!$G$8,COUNTRY_INFO!D300*AL300*PROFILE!$G$8,COUNTRY_INFO!D300*AM300*PROFILE!$G$8)</f>
        <v>7348.1257948907332</v>
      </c>
      <c r="AR300" s="259">
        <f>MAX(COUNTRY_INFO!D300*AK300*PROFILE!$G$9,COUNTRY_INFO!D300*AL300*PROFILE!$G$9,COUNTRY_INFO!D300*AM300*PROFILE!$G$9,IF(AND(DISTRICT!Z300&lt;&gt;"Unknown",Z300&lt;&gt;"Not required"),COUNTRY_INFO!O300*DISTRICT!AN300,0))</f>
        <v>15259.908920481454</v>
      </c>
      <c r="AS300" s="259">
        <f>MAX(COUNTRY_INFO!D300*AK300*PROFILE!$G$10,COUNTRY_INFO!D300*AL300*PROFILE!$G$10,IF(AND(DISTRICT!Z300&lt;&gt;"Unknown",Z300&lt;&gt;"Not required"),COUNTRY_INFO!O300*DISTRICT!AO300,0))</f>
        <v>0</v>
      </c>
      <c r="AT300" s="259">
        <f t="shared" si="35"/>
        <v>22608.034715372189</v>
      </c>
      <c r="AU300" s="258">
        <f t="shared" si="30"/>
        <v>0</v>
      </c>
      <c r="AV300" s="259">
        <f>MAX('MDA2'!J300,'T1'!L300,'T2'!J300,T3_R1!K300,T3_R2!K300)</f>
        <v>0</v>
      </c>
      <c r="AW300" s="259">
        <f>MAX('MDA1'!K300,'MDA2'!K300,'MDA3'!I300,'MDA3'!L300,'T1'!M300,'T2'!K300,T3_R1!L300,T3_R2!L300)</f>
        <v>0</v>
      </c>
      <c r="AX300" s="259">
        <f>MAX('MDA1'!L300,'MDA2'!L300,'MDA3'!J300,'MDA3'!M300,'T1'!N300,'T2'!L300,T3_R1!M300,T3_R2!M300)</f>
        <v>0</v>
      </c>
      <c r="AY300" s="259">
        <f t="shared" si="36"/>
        <v>0</v>
      </c>
      <c r="AZ300" s="259">
        <f>MAX('MDA2'!J300,T300)</f>
        <v>0</v>
      </c>
      <c r="BA300" s="259">
        <f>MAX('MDA1'!K300,'MDA2'!K300,'MDA3'!I300,'MDA3'!L300,V300,AD300)</f>
        <v>0</v>
      </c>
      <c r="BB300" s="259">
        <f>MAX('MDA1'!L300,'MDA2'!L300,'MDA3'!J300,'MDA3'!M300,AF300)</f>
        <v>0</v>
      </c>
      <c r="BC300" s="259">
        <f t="shared" si="31"/>
        <v>0</v>
      </c>
      <c r="BD300" s="260">
        <f t="shared" si="32"/>
        <v>0</v>
      </c>
    </row>
    <row r="301" spans="1:56" x14ac:dyDescent="0.2">
      <c r="A301" s="10" t="str">
        <f>IF(COUNTRY_INFO!A301=0," ",COUNTRY_INFO!A301)</f>
        <v>Ethiopia</v>
      </c>
      <c r="B301" s="10" t="str">
        <f>IF(COUNTRY_INFO!B301=0," ",COUNTRY_INFO!B301)</f>
        <v>Oromia Bale</v>
      </c>
      <c r="C301" s="87" t="str">
        <f>IF(COUNTRY_INFO!C301=0," ",COUNTRY_INFO!C301)</f>
        <v>Dollo Mena</v>
      </c>
      <c r="D301" s="67">
        <f>COUNTRY_INFO!L301</f>
        <v>0</v>
      </c>
      <c r="E301" s="61"/>
      <c r="F301" s="61"/>
      <c r="G301" s="11">
        <f>MAX('MDA1'!M301,'MDA2'!M301)</f>
        <v>0</v>
      </c>
      <c r="H301" s="11">
        <f>IF(AND(COUNTRY_INFO!H301&gt;0,COUNTRY_INFO!H301&lt;4),IF(D301&gt;MAX('MDA1'!M301,'MDA2'!M301),MAX('MDA1'!M301,'MDA2'!M301),D301),0)</f>
        <v>0</v>
      </c>
      <c r="I301" s="73">
        <f>IF(AND(COUNTRY_INFO!H301&gt;0,COUNTRY_INFO!H301&lt;4), IF(G301/D301*100&lt;&gt;0, IF(G301/D301*100&gt;100,100,G301/D301*100), "-"),0)</f>
        <v>0</v>
      </c>
      <c r="J301" s="67" t="str">
        <f>COUNTRY_INFO!M301</f>
        <v>Unknown</v>
      </c>
      <c r="K301" s="61"/>
      <c r="L301" s="61"/>
      <c r="M301" s="11">
        <f>MAX('MDA1'!M301,MAX('MDA3'!I301,'MDA3'!L301)+MAX('MDA3'!J301,'MDA3'!M301))</f>
        <v>0</v>
      </c>
      <c r="N301" s="11">
        <f>IF(AND(COUNTRY_INFO!I301&gt;0,COUNTRY_INFO!I301&lt;4),IF(J301&gt;MAX('MDA1'!M301,MAX('MDA3'!I301,'MDA3'!L301)+MAX('MDA3'!J301,'MDA3'!M301)),MAX('MDA1'!M301,MAX('MDA3'!I301,'MDA3'!L301)+MAX('MDA3'!J301,'MDA3'!M301)),J301),0)</f>
        <v>0</v>
      </c>
      <c r="O301" s="73">
        <f>IF(AND(COUNTRY_INFO!I301&gt;0,COUNTRY_INFO!I301&lt;4), IF(M301/J301*100&lt;&gt;0, IF(M301/J301*100&gt;100,100,M301/J301*100), "-"),0)</f>
        <v>0</v>
      </c>
      <c r="P301" s="67">
        <f>COUNTRY_INFO!N301</f>
        <v>0</v>
      </c>
      <c r="Q301" s="61"/>
      <c r="R301" s="61"/>
      <c r="S301" s="11">
        <f>SUM(MAX('MDA2'!J301, 'T1'!L301, MAX(T3_R1!K301, T3_R2!K301)), MAX('MDA1'!K301, 'MDA2'!K301, 'T1'!M301, MAX(T3_R1!L301, T3_R2!L301)), MAX('MDA1'!L301, 'MDA2'!L301, 'T1'!N301, MAX(T3_R1!M301, T3_R2!M301)))</f>
        <v>0</v>
      </c>
      <c r="T301" s="11">
        <f>IF(AND(COUNTRY_INFO!J301&gt;1,COUNTRY_INFO!J301&lt;4),IF(COUNTRY_INFO!E301&gt;MAX('MDA2'!J301,'T1'!L301,MAX(T3_R1!K301,T3_R2!K301)),MAX('MDA2'!J301,'T1'!L301,MAX(T3_R1!K301,T3_R2!K301)),COUNTRY_INFO!E301),0)</f>
        <v>0</v>
      </c>
      <c r="U301" s="217">
        <f>IF(AND(COUNTRY_INFO!J301&gt;1,COUNTRY_INFO!J301&lt;4), IF(T301/COUNTRY_INFO!E301*100&lt;&gt;0, IF(T301/COUNTRY_INFO!E301*100&gt;100,100,T301/COUNTRY_INFO!E301*100), "-"),0)</f>
        <v>0</v>
      </c>
      <c r="V301" s="11">
        <f>IF(AND(COUNTRY_INFO!J301&gt;1,COUNTRY_INFO!J301&lt;4),IF(COUNTRY_INFO!F301&gt;MAX('MDA1'!K301,'MDA2'!K301,'T1'!M301,MAX(T3_R1!L301,T3_R2!L301)),MAX('MDA1'!K301,'MDA2'!K301,'T1'!M301,MAX(T3_R1!L301,T3_R2!L301)),COUNTRY_INFO!F301),0)</f>
        <v>0</v>
      </c>
      <c r="W301" s="217">
        <f>IF(AND(COUNTRY_INFO!J301&gt;1,COUNTRY_INFO!J301&lt;4), IF(V301/COUNTRY_INFO!F301*100&lt;&gt;0, IF(V301/COUNTRY_INFO!F301*100&gt;100,100,V301/COUNTRY_INFO!F301*100), "-"),0)</f>
        <v>0</v>
      </c>
      <c r="X301" s="11">
        <f t="shared" si="33"/>
        <v>0</v>
      </c>
      <c r="Y301" s="73">
        <f>IF(AND(COUNTRY_INFO!J301&gt;1,COUNTRY_INFO!J301&lt;4), IF(S301/P301*100&lt;&gt;0, IF(X301/P301*100&gt;100,100,X301/P301*100), "-"),0)</f>
        <v>0</v>
      </c>
      <c r="Z301" s="67">
        <f>COUNTRY_INFO!O301</f>
        <v>30117.4</v>
      </c>
      <c r="AA301" s="61"/>
      <c r="AB301" s="61"/>
      <c r="AC301" s="11">
        <f>MAX('T1'!L301,'T2'!J301)+MAX('T1'!M301,'T2'!K301)+MAX('T1'!N301,'T2'!L301)</f>
        <v>0</v>
      </c>
      <c r="AD301" s="11">
        <f>IF(COUNTRY_INFO!K301=1,IF(COUNTRY_INFO!F301*0.33&gt;MAX('T1'!M301,'T2'!K301),MAX('T1'!M301,'T2'!K301),COUNTRY_INFO!F301*0.33),IF(COUNTRY_INFO!K301=2,IF(COUNTRY_INFO!F301*0.5&gt;MAX('T1'!M301,'T2'!K301),MAX('T1'!M301,'T2'!K301),COUNTRY_INFO!F301*0.5),IF(COUNTRY_INFO!K301=3,IF(COUNTRY_INFO!F301&gt;MAX('T1'!M301,'T2'!K301),MAX('T1'!M301,'T2'!K301),COUNTRY_INFO!F301),0)))</f>
        <v>0</v>
      </c>
      <c r="AE301" s="217">
        <f>IF(AND(COUNTRY_INFO!K301&gt;0,COUNTRY_INFO!K301&lt;4),IF(Z301&gt;0,IF(COUNTRY_INFO!K301=1, AD301/(COUNTRY_INFO!F301*0.33)*100, IF(COUNTRY_INFO!K301=2, AD301/(COUNTRY_INFO!F301*0.5)*100, IF(COUNTRY_INFO!K301=3, AD301/COUNTRY_INFO!F301*100))),"-"),0)</f>
        <v>0</v>
      </c>
      <c r="AF301" s="11">
        <f>IF(COUNTRY_INFO!K301=2,IF(COUNTRY_INFO!G301*0.2&gt;MAX('T1'!N301,'T2'!L301),MAX('T1'!N301,'T2'!L301),COUNTRY_INFO!G301*0.2),IF(COUNTRY_INFO!K301=3,IF(COUNTRY_INFO!G301&gt;MAX('T1'!N301,'T2'!L301),MAX('T1'!N301,'T2'!L301),COUNTRY_INFO!G301),0))</f>
        <v>0</v>
      </c>
      <c r="AG301" s="217">
        <f>IF(AND(COUNTRY_INFO!K301&gt;0,COUNTRY_INFO!K301&lt;4),IF(Z301&gt;0,IF(COUNTRY_INFO!K301=1, 0, IF(COUNTRY_INFO!K301=2, AF301/(COUNTRY_INFO!G301*0.2)*100, IF(COUNTRY_INFO!K301=3, AF301/COUNTRY_INFO!G301*100))),"-"),0)</f>
        <v>0</v>
      </c>
      <c r="AH301" s="11">
        <f t="shared" si="34"/>
        <v>0</v>
      </c>
      <c r="AI301" s="73" t="str">
        <f>IF(AND(COUNTRY_INFO!K301&gt;0,COUNTRY_INFO!K301&lt;4), IF(AC301/Z301*100&lt;&gt;0, IF(AH301/Z301*100&gt;100,100,AH301/Z301*100), "-"),0)</f>
        <v>-</v>
      </c>
      <c r="AJ301" s="261"/>
      <c r="AK301" s="260">
        <f>IF(AND(D301&lt;&gt;0, D301&lt;&gt;"Unknown",D301&lt;&gt;"Stopped",D301&lt;&gt;"Not required"),D301/COUNTRY_INFO!D301, 0)</f>
        <v>0</v>
      </c>
      <c r="AL301" s="260">
        <f>IF(AND(J301&lt;&gt;0,J301&lt;&gt;"Unknown",J301&lt;&gt;"Stopped",J301&lt;&gt;"Not required"),J301/COUNTRY_INFO!D301, 0)</f>
        <v>0</v>
      </c>
      <c r="AM301" s="260">
        <f>IF(AND(P301&lt;&gt;0,P301&lt;&gt;"Unknown",P301&lt;&gt;"Not required"),P301/(COUNTRY_INFO!E301+COUNTRY_INFO!F301), 0)</f>
        <v>0</v>
      </c>
      <c r="AN301" s="260">
        <f>IF(AND(Z301&lt;&gt;0,Z301&lt;&gt;"Unknown",Z301&lt;&gt;"Not required"),IF(COUNTRY_INFO!K301=1,1,IF(COUNTRY_INFO!K301=2,0.5*COUNTRY_INFO!F301/(0.5*COUNTRY_INFO!F301+0.2*COUNTRY_INFO!G301),IF(COUNTRY_INFO!K301=3,COUNTRY_INFO!F301/(COUNTRY_INFO!F301+COUNTRY_INFO!G301)))),0)</f>
        <v>0.59802639006023095</v>
      </c>
      <c r="AO301" s="260">
        <f>IF(AND(Z301&lt;&gt;0,Z301&lt;&gt;"Unknown",Z301&lt;&gt;"Not required"),IF(COUNTRY_INFO!K301=1,0,IF(COUNTRY_INFO!K301=2,0.2*COUNTRY_INFO!G301/(0.5*COUNTRY_INFO!F301+0.2*COUNTRY_INFO!G301),IF(COUNTRY_INFO!K301=3,COUNTRY_INFO!G301/(COUNTRY_INFO!F301+COUNTRY_INFO!G301)))),0)</f>
        <v>0.40197360993976905</v>
      </c>
      <c r="AP301" s="259">
        <f>MAX(COUNTRY_INFO!D301*AK301*PROFILE!$G$7,COUNTRY_INFO!D301*AL301*PROFILE!$G$7)</f>
        <v>0</v>
      </c>
      <c r="AQ301" s="259">
        <f>MAX(COUNTRY_INFO!D301*AK301*PROFILE!$G$8,COUNTRY_INFO!D301*AL301*PROFILE!$G$8,COUNTRY_INFO!D301*AM301*PROFILE!$G$8)</f>
        <v>0</v>
      </c>
      <c r="AR301" s="259">
        <f>MAX(COUNTRY_INFO!D301*AK301*PROFILE!$G$9,COUNTRY_INFO!D301*AL301*PROFILE!$G$9,COUNTRY_INFO!D301*AM301*PROFILE!$G$9,IF(AND(DISTRICT!Z301&lt;&gt;"Unknown",Z301&lt;&gt;"Not required"),COUNTRY_INFO!O301*DISTRICT!AN301,0))</f>
        <v>18011</v>
      </c>
      <c r="AS301" s="259">
        <f>MAX(COUNTRY_INFO!D301*AK301*PROFILE!$G$10,COUNTRY_INFO!D301*AL301*PROFILE!$G$10,IF(AND(DISTRICT!Z301&lt;&gt;"Unknown",Z301&lt;&gt;"Not required"),COUNTRY_INFO!O301*DISTRICT!AO301,0))</f>
        <v>12106.400000000001</v>
      </c>
      <c r="AT301" s="259">
        <f t="shared" si="35"/>
        <v>30117.4</v>
      </c>
      <c r="AU301" s="258">
        <f t="shared" si="30"/>
        <v>0</v>
      </c>
      <c r="AV301" s="259">
        <f>MAX('MDA2'!J301,'T1'!L301,'T2'!J301,T3_R1!K301,T3_R2!K301)</f>
        <v>0</v>
      </c>
      <c r="AW301" s="259">
        <f>MAX('MDA1'!K301,'MDA2'!K301,'MDA3'!I301,'MDA3'!L301,'T1'!M301,'T2'!K301,T3_R1!L301,T3_R2!L301)</f>
        <v>0</v>
      </c>
      <c r="AX301" s="259">
        <f>MAX('MDA1'!L301,'MDA2'!L301,'MDA3'!J301,'MDA3'!M301,'T1'!N301,'T2'!L301,T3_R1!M301,T3_R2!M301)</f>
        <v>0</v>
      </c>
      <c r="AY301" s="259">
        <f t="shared" si="36"/>
        <v>0</v>
      </c>
      <c r="AZ301" s="259">
        <f>MAX('MDA2'!J301,T301)</f>
        <v>0</v>
      </c>
      <c r="BA301" s="259">
        <f>MAX('MDA1'!K301,'MDA2'!K301,'MDA3'!I301,'MDA3'!L301,V301,AD301)</f>
        <v>0</v>
      </c>
      <c r="BB301" s="259">
        <f>MAX('MDA1'!L301,'MDA2'!L301,'MDA3'!J301,'MDA3'!M301,AF301)</f>
        <v>0</v>
      </c>
      <c r="BC301" s="259">
        <f t="shared" si="31"/>
        <v>0</v>
      </c>
      <c r="BD301" s="260">
        <f t="shared" si="32"/>
        <v>0</v>
      </c>
    </row>
    <row r="302" spans="1:56" x14ac:dyDescent="0.2">
      <c r="A302" s="10" t="str">
        <f>IF(COUNTRY_INFO!A302=0," ",COUNTRY_INFO!A302)</f>
        <v>Ethiopia</v>
      </c>
      <c r="B302" s="10" t="str">
        <f>IF(COUNTRY_INFO!B302=0," ",COUNTRY_INFO!B302)</f>
        <v>Oromia Bale</v>
      </c>
      <c r="C302" s="87" t="str">
        <f>IF(COUNTRY_INFO!C302=0," ",COUNTRY_INFO!C302)</f>
        <v>Gasara</v>
      </c>
      <c r="D302" s="67">
        <f>COUNTRY_INFO!L302</f>
        <v>0</v>
      </c>
      <c r="E302" s="61"/>
      <c r="F302" s="61"/>
      <c r="G302" s="11">
        <f>MAX('MDA1'!M302,'MDA2'!M302)</f>
        <v>0</v>
      </c>
      <c r="H302" s="11">
        <f>IF(AND(COUNTRY_INFO!H302&gt;0,COUNTRY_INFO!H302&lt;4),IF(D302&gt;MAX('MDA1'!M302,'MDA2'!M302),MAX('MDA1'!M302,'MDA2'!M302),D302),0)</f>
        <v>0</v>
      </c>
      <c r="I302" s="73">
        <f>IF(AND(COUNTRY_INFO!H302&gt;0,COUNTRY_INFO!H302&lt;4), IF(G302/D302*100&lt;&gt;0, IF(G302/D302*100&gt;100,100,G302/D302*100), "-"),0)</f>
        <v>0</v>
      </c>
      <c r="J302" s="67">
        <f>COUNTRY_INFO!M302</f>
        <v>0</v>
      </c>
      <c r="K302" s="61"/>
      <c r="L302" s="61"/>
      <c r="M302" s="11">
        <f>MAX('MDA1'!M302,MAX('MDA3'!I302,'MDA3'!L302)+MAX('MDA3'!J302,'MDA3'!M302))</f>
        <v>0</v>
      </c>
      <c r="N302" s="11">
        <f>IF(AND(COUNTRY_INFO!I302&gt;0,COUNTRY_INFO!I302&lt;4),IF(J302&gt;MAX('MDA1'!M302,MAX('MDA3'!I302,'MDA3'!L302)+MAX('MDA3'!J302,'MDA3'!M302)),MAX('MDA1'!M302,MAX('MDA3'!I302,'MDA3'!L302)+MAX('MDA3'!J302,'MDA3'!M302)),J302),0)</f>
        <v>0</v>
      </c>
      <c r="O302" s="73">
        <f>IF(AND(COUNTRY_INFO!I302&gt;0,COUNTRY_INFO!I302&lt;4), IF(M302/J302*100&lt;&gt;0, IF(M302/J302*100&gt;100,100,M302/J302*100), "-"),0)</f>
        <v>0</v>
      </c>
      <c r="P302" s="67">
        <f>COUNTRY_INFO!N302</f>
        <v>47702</v>
      </c>
      <c r="Q302" s="61"/>
      <c r="R302" s="61"/>
      <c r="S302" s="11">
        <f>SUM(MAX('MDA2'!J302, 'T1'!L302, MAX(T3_R1!K302, T3_R2!K302)), MAX('MDA1'!K302, 'MDA2'!K302, 'T1'!M302, MAX(T3_R1!L302, T3_R2!L302)), MAX('MDA1'!L302, 'MDA2'!L302, 'T1'!N302, MAX(T3_R1!M302, T3_R2!M302)))</f>
        <v>28746</v>
      </c>
      <c r="T302" s="11">
        <f>IF(AND(COUNTRY_INFO!J302&gt;1,COUNTRY_INFO!J302&lt;4),IF(COUNTRY_INFO!E302&gt;MAX('MDA2'!J302,'T1'!L302,MAX(T3_R1!K302,T3_R2!K302)),MAX('MDA2'!J302,'T1'!L302,MAX(T3_R1!K302,T3_R2!K302)),COUNTRY_INFO!E302),0)</f>
        <v>0</v>
      </c>
      <c r="U302" s="217" t="str">
        <f>IF(AND(COUNTRY_INFO!J302&gt;1,COUNTRY_INFO!J302&lt;4), IF(T302/COUNTRY_INFO!E302*100&lt;&gt;0, IF(T302/COUNTRY_INFO!E302*100&gt;100,100,T302/COUNTRY_INFO!E302*100), "-"),0)</f>
        <v>-</v>
      </c>
      <c r="V302" s="11">
        <f>IF(AND(COUNTRY_INFO!J302&gt;1,COUNTRY_INFO!J302&lt;4),IF(COUNTRY_INFO!F302&gt;MAX('MDA1'!K302,'MDA2'!K302,'T1'!M302,MAX(T3_R1!L302,T3_R2!L302)),MAX('MDA1'!K302,'MDA2'!K302,'T1'!M302,MAX(T3_R1!L302,T3_R2!L302)),COUNTRY_INFO!F302),0)</f>
        <v>28746</v>
      </c>
      <c r="W302" s="217">
        <f>IF(AND(COUNTRY_INFO!J302&gt;1,COUNTRY_INFO!J302&lt;4), IF(V302/COUNTRY_INFO!F302*100&lt;&gt;0, IF(V302/COUNTRY_INFO!F302*100&gt;100,100,V302/COUNTRY_INFO!F302*100), "-"),0)</f>
        <v>92.158245704026669</v>
      </c>
      <c r="X302" s="11">
        <f t="shared" si="33"/>
        <v>28746</v>
      </c>
      <c r="Y302" s="73">
        <f>IF(AND(COUNTRY_INFO!J302&gt;1,COUNTRY_INFO!J302&lt;4), IF(S302/P302*100&lt;&gt;0, IF(X302/P302*100&gt;100,100,X302/P302*100), "-"),0)</f>
        <v>60.261624250555535</v>
      </c>
      <c r="Z302" s="67">
        <f>COUNTRY_INFO!O302</f>
        <v>10293.36</v>
      </c>
      <c r="AA302" s="61"/>
      <c r="AB302" s="61"/>
      <c r="AC302" s="11">
        <f>MAX('T1'!L302,'T2'!J302)+MAX('T1'!M302,'T2'!K302)+MAX('T1'!N302,'T2'!L302)</f>
        <v>0</v>
      </c>
      <c r="AD302" s="11">
        <f>IF(COUNTRY_INFO!K302=1,IF(COUNTRY_INFO!F302*0.33&gt;MAX('T1'!M302,'T2'!K302),MAX('T1'!M302,'T2'!K302),COUNTRY_INFO!F302*0.33),IF(COUNTRY_INFO!K302=2,IF(COUNTRY_INFO!F302*0.5&gt;MAX('T1'!M302,'T2'!K302),MAX('T1'!M302,'T2'!K302),COUNTRY_INFO!F302*0.5),IF(COUNTRY_INFO!K302=3,IF(COUNTRY_INFO!F302&gt;MAX('T1'!M302,'T2'!K302),MAX('T1'!M302,'T2'!K302),COUNTRY_INFO!F302),0)))</f>
        <v>0</v>
      </c>
      <c r="AE302" s="217">
        <f>IF(AND(COUNTRY_INFO!K302&gt;0,COUNTRY_INFO!K302&lt;4),IF(Z302&gt;0,IF(COUNTRY_INFO!K302=1, AD302/(COUNTRY_INFO!F302*0.33)*100, IF(COUNTRY_INFO!K302=2, AD302/(COUNTRY_INFO!F302*0.5)*100, IF(COUNTRY_INFO!K302=3, AD302/COUNTRY_INFO!F302*100))),"-"),0)</f>
        <v>0</v>
      </c>
      <c r="AF302" s="11">
        <f>IF(COUNTRY_INFO!K302=2,IF(COUNTRY_INFO!G302*0.2&gt;MAX('T1'!N302,'T2'!L302),MAX('T1'!N302,'T2'!L302),COUNTRY_INFO!G302*0.2),IF(COUNTRY_INFO!K302=3,IF(COUNTRY_INFO!G302&gt;MAX('T1'!N302,'T2'!L302),MAX('T1'!N302,'T2'!L302),COUNTRY_INFO!G302),0))</f>
        <v>0</v>
      </c>
      <c r="AG302" s="217">
        <f>IF(AND(COUNTRY_INFO!K302&gt;0,COUNTRY_INFO!K302&lt;4),IF(Z302&gt;0,IF(COUNTRY_INFO!K302=1, 0, IF(COUNTRY_INFO!K302=2, AF302/(COUNTRY_INFO!G302*0.2)*100, IF(COUNTRY_INFO!K302=3, AF302/COUNTRY_INFO!G302*100))),"-"),0)</f>
        <v>0</v>
      </c>
      <c r="AH302" s="11">
        <f t="shared" si="34"/>
        <v>0</v>
      </c>
      <c r="AI302" s="73" t="str">
        <f>IF(AND(COUNTRY_INFO!K302&gt;0,COUNTRY_INFO!K302&lt;4), IF(AC302/Z302*100&lt;&gt;0, IF(AH302/Z302*100&gt;100,100,AH302/Z302*100), "-"),0)</f>
        <v>-</v>
      </c>
      <c r="AJ302" s="261"/>
      <c r="AK302" s="260">
        <f>IF(AND(D302&lt;&gt;0, D302&lt;&gt;"Unknown",D302&lt;&gt;"Stopped",D302&lt;&gt;"Not required"),D302/COUNTRY_INFO!D302, 0)</f>
        <v>0</v>
      </c>
      <c r="AL302" s="260">
        <f>IF(AND(J302&lt;&gt;0,J302&lt;&gt;"Unknown",J302&lt;&gt;"Stopped",J302&lt;&gt;"Not required"),J302/COUNTRY_INFO!D302, 0)</f>
        <v>0</v>
      </c>
      <c r="AM302" s="260">
        <f>IF(AND(P302&lt;&gt;0,P302&lt;&gt;"Unknown",P302&lt;&gt;"Not required"),P302/(COUNTRY_INFO!E302+COUNTRY_INFO!F302), 0)</f>
        <v>1</v>
      </c>
      <c r="AN302" s="260">
        <f>IF(AND(Z302&lt;&gt;0,Z302&lt;&gt;"Unknown",Z302&lt;&gt;"Not required"),IF(COUNTRY_INFO!K302=1,1,IF(COUNTRY_INFO!K302=2,0.5*COUNTRY_INFO!F302/(0.5*COUNTRY_INFO!F302+0.2*COUNTRY_INFO!G302),IF(COUNTRY_INFO!K302=3,COUNTRY_INFO!F302/(COUNTRY_INFO!F302+COUNTRY_INFO!G302)))),0)</f>
        <v>1</v>
      </c>
      <c r="AO302" s="260">
        <f>IF(AND(Z302&lt;&gt;0,Z302&lt;&gt;"Unknown",Z302&lt;&gt;"Not required"),IF(COUNTRY_INFO!K302=1,0,IF(COUNTRY_INFO!K302=2,0.2*COUNTRY_INFO!G302/(0.5*COUNTRY_INFO!F302+0.2*COUNTRY_INFO!G302),IF(COUNTRY_INFO!K302=3,COUNTRY_INFO!G302/(COUNTRY_INFO!F302+COUNTRY_INFO!G302)))),0)</f>
        <v>0</v>
      </c>
      <c r="AP302" s="259">
        <f>MAX(COUNTRY_INFO!D302*AK302*PROFILE!$G$7,COUNTRY_INFO!D302*AL302*PROFILE!$G$7)</f>
        <v>0</v>
      </c>
      <c r="AQ302" s="259">
        <f>MAX(COUNTRY_INFO!D302*AK302*PROFILE!$G$8,COUNTRY_INFO!D302*AL302*PROFILE!$G$8,COUNTRY_INFO!D302*AM302*PROFILE!$G$8)</f>
        <v>14663.736462684281</v>
      </c>
      <c r="AR302" s="259">
        <f>MAX(COUNTRY_INFO!D302*AK302*PROFILE!$G$9,COUNTRY_INFO!D302*AL302*PROFILE!$G$9,COUNTRY_INFO!D302*AM302*PROFILE!$G$9,IF(AND(DISTRICT!Z302&lt;&gt;"Unknown",Z302&lt;&gt;"Not required"),COUNTRY_INFO!O302*DISTRICT!AN302,0))</f>
        <v>30452.293428358826</v>
      </c>
      <c r="AS302" s="259">
        <f>MAX(COUNTRY_INFO!D302*AK302*PROFILE!$G$10,COUNTRY_INFO!D302*AL302*PROFILE!$G$10,IF(AND(DISTRICT!Z302&lt;&gt;"Unknown",Z302&lt;&gt;"Not required"),COUNTRY_INFO!O302*DISTRICT!AO302,0))</f>
        <v>0</v>
      </c>
      <c r="AT302" s="259">
        <f t="shared" si="35"/>
        <v>45116.029891043108</v>
      </c>
      <c r="AU302" s="258">
        <f t="shared" si="30"/>
        <v>0</v>
      </c>
      <c r="AV302" s="259">
        <f>MAX('MDA2'!J302,'T1'!L302,'T2'!J302,T3_R1!K302,T3_R2!K302)</f>
        <v>0</v>
      </c>
      <c r="AW302" s="259">
        <f>MAX('MDA1'!K302,'MDA2'!K302,'MDA3'!I302,'MDA3'!L302,'T1'!M302,'T2'!K302,T3_R1!L302,T3_R2!L302)</f>
        <v>28746</v>
      </c>
      <c r="AX302" s="259">
        <f>MAX('MDA1'!L302,'MDA2'!L302,'MDA3'!J302,'MDA3'!M302,'T1'!N302,'T2'!L302,T3_R1!M302,T3_R2!M302)</f>
        <v>0</v>
      </c>
      <c r="AY302" s="259">
        <f t="shared" si="36"/>
        <v>28746</v>
      </c>
      <c r="AZ302" s="259">
        <f>MAX('MDA2'!J302,T302)</f>
        <v>0</v>
      </c>
      <c r="BA302" s="259">
        <f>MAX('MDA1'!K302,'MDA2'!K302,'MDA3'!I302,'MDA3'!L302,V302,AD302)</f>
        <v>28746</v>
      </c>
      <c r="BB302" s="259">
        <f>MAX('MDA1'!L302,'MDA2'!L302,'MDA3'!J302,'MDA3'!M302,AF302)</f>
        <v>0</v>
      </c>
      <c r="BC302" s="259">
        <f t="shared" si="31"/>
        <v>28746</v>
      </c>
      <c r="BD302" s="260">
        <f t="shared" si="32"/>
        <v>63.715712728763286</v>
      </c>
    </row>
    <row r="303" spans="1:56" x14ac:dyDescent="0.2">
      <c r="A303" s="10" t="str">
        <f>IF(COUNTRY_INFO!A303=0," ",COUNTRY_INFO!A303)</f>
        <v>Ethiopia</v>
      </c>
      <c r="B303" s="10" t="str">
        <f>IF(COUNTRY_INFO!B303=0," ",COUNTRY_INFO!B303)</f>
        <v>Oromia Bale</v>
      </c>
      <c r="C303" s="87" t="str">
        <f>IF(COUNTRY_INFO!C303=0," ",COUNTRY_INFO!C303)</f>
        <v>Ginnir</v>
      </c>
      <c r="D303" s="67">
        <f>COUNTRY_INFO!L303</f>
        <v>0</v>
      </c>
      <c r="E303" s="61"/>
      <c r="F303" s="61"/>
      <c r="G303" s="11">
        <f>MAX('MDA1'!M303,'MDA2'!M303)</f>
        <v>0</v>
      </c>
      <c r="H303" s="11">
        <f>IF(AND(COUNTRY_INFO!H303&gt;0,COUNTRY_INFO!H303&lt;4),IF(D303&gt;MAX('MDA1'!M303,'MDA2'!M303),MAX('MDA1'!M303,'MDA2'!M303),D303),0)</f>
        <v>0</v>
      </c>
      <c r="I303" s="73">
        <f>IF(AND(COUNTRY_INFO!H303&gt;0,COUNTRY_INFO!H303&lt;4), IF(G303/D303*100&lt;&gt;0, IF(G303/D303*100&gt;100,100,G303/D303*100), "-"),0)</f>
        <v>0</v>
      </c>
      <c r="J303" s="67">
        <f>COUNTRY_INFO!M303</f>
        <v>0</v>
      </c>
      <c r="K303" s="61"/>
      <c r="L303" s="61"/>
      <c r="M303" s="11">
        <f>MAX('MDA1'!M303,MAX('MDA3'!I303,'MDA3'!L303)+MAX('MDA3'!J303,'MDA3'!M303))</f>
        <v>0</v>
      </c>
      <c r="N303" s="11">
        <f>IF(AND(COUNTRY_INFO!I303&gt;0,COUNTRY_INFO!I303&lt;4),IF(J303&gt;MAX('MDA1'!M303,MAX('MDA3'!I303,'MDA3'!L303)+MAX('MDA3'!J303,'MDA3'!M303)),MAX('MDA1'!M303,MAX('MDA3'!I303,'MDA3'!L303)+MAX('MDA3'!J303,'MDA3'!M303)),J303),0)</f>
        <v>0</v>
      </c>
      <c r="O303" s="73">
        <f>IF(AND(COUNTRY_INFO!I303&gt;0,COUNTRY_INFO!I303&lt;4), IF(M303/J303*100&lt;&gt;0, IF(M303/J303*100&gt;100,100,M303/J303*100), "-"),0)</f>
        <v>0</v>
      </c>
      <c r="P303" s="67">
        <f>COUNTRY_INFO!N303</f>
        <v>74296</v>
      </c>
      <c r="Q303" s="61"/>
      <c r="R303" s="61"/>
      <c r="S303" s="11">
        <f>SUM(MAX('MDA2'!J303, 'T1'!L303, MAX(T3_R1!K303, T3_R2!K303)), MAX('MDA1'!K303, 'MDA2'!K303, 'T1'!M303, MAX(T3_R1!L303, T3_R2!L303)), MAX('MDA1'!L303, 'MDA2'!L303, 'T1'!N303, MAX(T3_R1!M303, T3_R2!M303)))</f>
        <v>47620</v>
      </c>
      <c r="T303" s="11">
        <f>IF(AND(COUNTRY_INFO!J303&gt;1,COUNTRY_INFO!J303&lt;4),IF(COUNTRY_INFO!E303&gt;MAX('MDA2'!J303,'T1'!L303,MAX(T3_R1!K303,T3_R2!K303)),MAX('MDA2'!J303,'T1'!L303,MAX(T3_R1!K303,T3_R2!K303)),COUNTRY_INFO!E303),0)</f>
        <v>0</v>
      </c>
      <c r="U303" s="217" t="str">
        <f>IF(AND(COUNTRY_INFO!J303&gt;1,COUNTRY_INFO!J303&lt;4), IF(T303/COUNTRY_INFO!E303*100&lt;&gt;0, IF(T303/COUNTRY_INFO!E303*100&gt;100,100,T303/COUNTRY_INFO!E303*100), "-"),0)</f>
        <v>-</v>
      </c>
      <c r="V303" s="11">
        <f>IF(AND(COUNTRY_INFO!J303&gt;1,COUNTRY_INFO!J303&lt;4),IF(COUNTRY_INFO!F303&gt;MAX('MDA1'!K303,'MDA2'!K303,'T1'!M303,MAX(T3_R1!L303,T3_R2!L303)),MAX('MDA1'!K303,'MDA2'!K303,'T1'!M303,MAX(T3_R1!L303,T3_R2!L303)),COUNTRY_INFO!F303),0)</f>
        <v>47620</v>
      </c>
      <c r="W303" s="217">
        <f>IF(AND(COUNTRY_INFO!J303&gt;1,COUNTRY_INFO!J303&lt;4), IF(V303/COUNTRY_INFO!F303*100&lt;&gt;0, IF(V303/COUNTRY_INFO!F303*100&gt;100,100,V303/COUNTRY_INFO!F303*100), "-"),0)</f>
        <v>98.01984274010951</v>
      </c>
      <c r="X303" s="11">
        <f t="shared" si="33"/>
        <v>47620</v>
      </c>
      <c r="Y303" s="73">
        <f>IF(AND(COUNTRY_INFO!J303&gt;1,COUNTRY_INFO!J303&lt;4), IF(S303/P303*100&lt;&gt;0, IF(X303/P303*100&gt;100,100,X303/P303*100), "-"),0)</f>
        <v>64.094971465489394</v>
      </c>
      <c r="Z303" s="67">
        <f>COUNTRY_INFO!O303</f>
        <v>0</v>
      </c>
      <c r="AA303" s="61"/>
      <c r="AB303" s="61"/>
      <c r="AC303" s="11">
        <f>MAX('T1'!L303,'T2'!J303)+MAX('T1'!M303,'T2'!K303)+MAX('T1'!N303,'T2'!L303)</f>
        <v>0</v>
      </c>
      <c r="AD303" s="11">
        <f>IF(COUNTRY_INFO!K303=1,IF(COUNTRY_INFO!F303*0.33&gt;MAX('T1'!M303,'T2'!K303),MAX('T1'!M303,'T2'!K303),COUNTRY_INFO!F303*0.33),IF(COUNTRY_INFO!K303=2,IF(COUNTRY_INFO!F303*0.5&gt;MAX('T1'!M303,'T2'!K303),MAX('T1'!M303,'T2'!K303),COUNTRY_INFO!F303*0.5),IF(COUNTRY_INFO!K303=3,IF(COUNTRY_INFO!F303&gt;MAX('T1'!M303,'T2'!K303),MAX('T1'!M303,'T2'!K303),COUNTRY_INFO!F303),0)))</f>
        <v>0</v>
      </c>
      <c r="AE303" s="217">
        <f>IF(AND(COUNTRY_INFO!K303&gt;0,COUNTRY_INFO!K303&lt;4),IF(Z303&gt;0,IF(COUNTRY_INFO!K303=1, AD303/(COUNTRY_INFO!F303*0.33)*100, IF(COUNTRY_INFO!K303=2, AD303/(COUNTRY_INFO!F303*0.5)*100, IF(COUNTRY_INFO!K303=3, AD303/COUNTRY_INFO!F303*100))),"-"),0)</f>
        <v>0</v>
      </c>
      <c r="AF303" s="11">
        <f>IF(COUNTRY_INFO!K303=2,IF(COUNTRY_INFO!G303*0.2&gt;MAX('T1'!N303,'T2'!L303),MAX('T1'!N303,'T2'!L303),COUNTRY_INFO!G303*0.2),IF(COUNTRY_INFO!K303=3,IF(COUNTRY_INFO!G303&gt;MAX('T1'!N303,'T2'!L303),MAX('T1'!N303,'T2'!L303),COUNTRY_INFO!G303),0))</f>
        <v>0</v>
      </c>
      <c r="AG303" s="217">
        <f>IF(AND(COUNTRY_INFO!K303&gt;0,COUNTRY_INFO!K303&lt;4),IF(Z303&gt;0,IF(COUNTRY_INFO!K303=1, 0, IF(COUNTRY_INFO!K303=2, AF303/(COUNTRY_INFO!G303*0.2)*100, IF(COUNTRY_INFO!K303=3, AF303/COUNTRY_INFO!G303*100))),"-"),0)</f>
        <v>0</v>
      </c>
      <c r="AH303" s="11">
        <f t="shared" si="34"/>
        <v>0</v>
      </c>
      <c r="AI303" s="73">
        <f>IF(AND(COUNTRY_INFO!K303&gt;0,COUNTRY_INFO!K303&lt;4), IF(AC303/Z303*100&lt;&gt;0, IF(AH303/Z303*100&gt;100,100,AH303/Z303*100), "-"),0)</f>
        <v>0</v>
      </c>
      <c r="AJ303" s="261"/>
      <c r="AK303" s="260">
        <f>IF(AND(D303&lt;&gt;0, D303&lt;&gt;"Unknown",D303&lt;&gt;"Stopped",D303&lt;&gt;"Not required"),D303/COUNTRY_INFO!D303, 0)</f>
        <v>0</v>
      </c>
      <c r="AL303" s="260">
        <f>IF(AND(J303&lt;&gt;0,J303&lt;&gt;"Unknown",J303&lt;&gt;"Stopped",J303&lt;&gt;"Not required"),J303/COUNTRY_INFO!D303, 0)</f>
        <v>0</v>
      </c>
      <c r="AM303" s="260">
        <f>IF(AND(P303&lt;&gt;0,P303&lt;&gt;"Unknown",P303&lt;&gt;"Not required"),P303/(COUNTRY_INFO!E303+COUNTRY_INFO!F303), 0)</f>
        <v>1</v>
      </c>
      <c r="AN303" s="260">
        <f>IF(AND(Z303&lt;&gt;0,Z303&lt;&gt;"Unknown",Z303&lt;&gt;"Not required"),IF(COUNTRY_INFO!K303=1,1,IF(COUNTRY_INFO!K303=2,0.5*COUNTRY_INFO!F303/(0.5*COUNTRY_INFO!F303+0.2*COUNTRY_INFO!G303),IF(COUNTRY_INFO!K303=3,COUNTRY_INFO!F303/(COUNTRY_INFO!F303+COUNTRY_INFO!G303)))),0)</f>
        <v>0</v>
      </c>
      <c r="AO303" s="260">
        <f>IF(AND(Z303&lt;&gt;0,Z303&lt;&gt;"Unknown",Z303&lt;&gt;"Not required"),IF(COUNTRY_INFO!K303=1,0,IF(COUNTRY_INFO!K303=2,0.2*COUNTRY_INFO!G303/(0.5*COUNTRY_INFO!F303+0.2*COUNTRY_INFO!G303),IF(COUNTRY_INFO!K303=3,COUNTRY_INFO!G303/(COUNTRY_INFO!F303+COUNTRY_INFO!G303)))),0)</f>
        <v>0</v>
      </c>
      <c r="AP303" s="259">
        <f>MAX(COUNTRY_INFO!D303*AK303*PROFILE!$G$7,COUNTRY_INFO!D303*AL303*PROFILE!$G$7)</f>
        <v>0</v>
      </c>
      <c r="AQ303" s="259">
        <f>MAX(COUNTRY_INFO!D303*AK303*PROFILE!$G$8,COUNTRY_INFO!D303*AL303*PROFILE!$G$8,COUNTRY_INFO!D303*AM303*PROFILE!$G$8)</f>
        <v>22838.801030506111</v>
      </c>
      <c r="AR303" s="259">
        <f>MAX(COUNTRY_INFO!D303*AK303*PROFILE!$G$9,COUNTRY_INFO!D303*AL303*PROFILE!$G$9,COUNTRY_INFO!D303*AM303*PROFILE!$G$9,IF(AND(DISTRICT!Z303&lt;&gt;"Unknown",Z303&lt;&gt;"Not required"),COUNTRY_INFO!O303*DISTRICT!AN303,0))</f>
        <v>47429.512409933326</v>
      </c>
      <c r="AS303" s="259">
        <f>MAX(COUNTRY_INFO!D303*AK303*PROFILE!$G$10,COUNTRY_INFO!D303*AL303*PROFILE!$G$10,IF(AND(DISTRICT!Z303&lt;&gt;"Unknown",Z303&lt;&gt;"Not required"),COUNTRY_INFO!O303*DISTRICT!AO303,0))</f>
        <v>0</v>
      </c>
      <c r="AT303" s="259">
        <f t="shared" si="35"/>
        <v>70268.313440439437</v>
      </c>
      <c r="AU303" s="258" t="str">
        <f t="shared" si="30"/>
        <v>Y</v>
      </c>
      <c r="AV303" s="259">
        <f>MAX('MDA2'!J303,'T1'!L303,'T2'!J303,T3_R1!K303,T3_R2!K303)</f>
        <v>0</v>
      </c>
      <c r="AW303" s="259">
        <f>MAX('MDA1'!K303,'MDA2'!K303,'MDA3'!I303,'MDA3'!L303,'T1'!M303,'T2'!K303,T3_R1!L303,T3_R2!L303)</f>
        <v>47620</v>
      </c>
      <c r="AX303" s="259">
        <f>MAX('MDA1'!L303,'MDA2'!L303,'MDA3'!J303,'MDA3'!M303,'T1'!N303,'T2'!L303,T3_R1!M303,T3_R2!M303)</f>
        <v>0</v>
      </c>
      <c r="AY303" s="259">
        <f t="shared" si="36"/>
        <v>47620</v>
      </c>
      <c r="AZ303" s="259">
        <f>MAX('MDA2'!J303,T303)</f>
        <v>0</v>
      </c>
      <c r="BA303" s="259">
        <f>MAX('MDA1'!K303,'MDA2'!K303,'MDA3'!I303,'MDA3'!L303,V303,AD303)</f>
        <v>47620</v>
      </c>
      <c r="BB303" s="259">
        <f>MAX('MDA1'!L303,'MDA2'!L303,'MDA3'!J303,'MDA3'!M303,AF303)</f>
        <v>0</v>
      </c>
      <c r="BC303" s="259">
        <f t="shared" si="31"/>
        <v>47620</v>
      </c>
      <c r="BD303" s="260">
        <f t="shared" si="32"/>
        <v>67.768810248112018</v>
      </c>
    </row>
    <row r="304" spans="1:56" x14ac:dyDescent="0.2">
      <c r="A304" s="10" t="str">
        <f>IF(COUNTRY_INFO!A304=0," ",COUNTRY_INFO!A304)</f>
        <v>Ethiopia</v>
      </c>
      <c r="B304" s="10" t="str">
        <f>IF(COUNTRY_INFO!B304=0," ",COUNTRY_INFO!B304)</f>
        <v>Oromia Bale</v>
      </c>
      <c r="C304" s="87" t="str">
        <f>IF(COUNTRY_INFO!C304=0," ",COUNTRY_INFO!C304)</f>
        <v>Ginnir Town</v>
      </c>
      <c r="D304" s="67">
        <f>COUNTRY_INFO!L304</f>
        <v>0</v>
      </c>
      <c r="E304" s="61"/>
      <c r="F304" s="61"/>
      <c r="G304" s="11">
        <f>MAX('MDA1'!M304,'MDA2'!M304)</f>
        <v>0</v>
      </c>
      <c r="H304" s="11">
        <f>IF(AND(COUNTRY_INFO!H304&gt;0,COUNTRY_INFO!H304&lt;4),IF(D304&gt;MAX('MDA1'!M304,'MDA2'!M304),MAX('MDA1'!M304,'MDA2'!M304),D304),0)</f>
        <v>0</v>
      </c>
      <c r="I304" s="73">
        <f>IF(AND(COUNTRY_INFO!H304&gt;0,COUNTRY_INFO!H304&lt;4), IF(G304/D304*100&lt;&gt;0, IF(G304/D304*100&gt;100,100,G304/D304*100), "-"),0)</f>
        <v>0</v>
      </c>
      <c r="J304" s="67">
        <f>COUNTRY_INFO!M304</f>
        <v>0</v>
      </c>
      <c r="K304" s="61"/>
      <c r="L304" s="61"/>
      <c r="M304" s="11">
        <f>MAX('MDA1'!M304,MAX('MDA3'!I304,'MDA3'!L304)+MAX('MDA3'!J304,'MDA3'!M304))</f>
        <v>0</v>
      </c>
      <c r="N304" s="11">
        <f>IF(AND(COUNTRY_INFO!I304&gt;0,COUNTRY_INFO!I304&lt;4),IF(J304&gt;MAX('MDA1'!M304,MAX('MDA3'!I304,'MDA3'!L304)+MAX('MDA3'!J304,'MDA3'!M304)),MAX('MDA1'!M304,MAX('MDA3'!I304,'MDA3'!L304)+MAX('MDA3'!J304,'MDA3'!M304)),J304),0)</f>
        <v>0</v>
      </c>
      <c r="O304" s="73">
        <f>IF(AND(COUNTRY_INFO!I304&gt;0,COUNTRY_INFO!I304&lt;4), IF(M304/J304*100&lt;&gt;0, IF(M304/J304*100&gt;100,100,M304/J304*100), "-"),0)</f>
        <v>0</v>
      </c>
      <c r="P304" s="67">
        <f>COUNTRY_INFO!N304</f>
        <v>0</v>
      </c>
      <c r="Q304" s="61"/>
      <c r="R304" s="61"/>
      <c r="S304" s="11">
        <f>SUM(MAX('MDA2'!J304, 'T1'!L304, MAX(T3_R1!K304, T3_R2!K304)), MAX('MDA1'!K304, 'MDA2'!K304, 'T1'!M304, MAX(T3_R1!L304, T3_R2!L304)), MAX('MDA1'!L304, 'MDA2'!L304, 'T1'!N304, MAX(T3_R1!M304, T3_R2!M304)))</f>
        <v>0</v>
      </c>
      <c r="T304" s="11">
        <f>IF(AND(COUNTRY_INFO!J304&gt;1,COUNTRY_INFO!J304&lt;4),IF(COUNTRY_INFO!E304&gt;MAX('MDA2'!J304,'T1'!L304,MAX(T3_R1!K304,T3_R2!K304)),MAX('MDA2'!J304,'T1'!L304,MAX(T3_R1!K304,T3_R2!K304)),COUNTRY_INFO!E304),0)</f>
        <v>0</v>
      </c>
      <c r="U304" s="217">
        <f>IF(AND(COUNTRY_INFO!J304&gt;1,COUNTRY_INFO!J304&lt;4), IF(T304/COUNTRY_INFO!E304*100&lt;&gt;0, IF(T304/COUNTRY_INFO!E304*100&gt;100,100,T304/COUNTRY_INFO!E304*100), "-"),0)</f>
        <v>0</v>
      </c>
      <c r="V304" s="11">
        <f>IF(AND(COUNTRY_INFO!J304&gt;1,COUNTRY_INFO!J304&lt;4),IF(COUNTRY_INFO!F304&gt;MAX('MDA1'!K304,'MDA2'!K304,'T1'!M304,MAX(T3_R1!L304,T3_R2!L304)),MAX('MDA1'!K304,'MDA2'!K304,'T1'!M304,MAX(T3_R1!L304,T3_R2!L304)),COUNTRY_INFO!F304),0)</f>
        <v>0</v>
      </c>
      <c r="W304" s="217">
        <f>IF(AND(COUNTRY_INFO!J304&gt;1,COUNTRY_INFO!J304&lt;4), IF(V304/COUNTRY_INFO!F304*100&lt;&gt;0, IF(V304/COUNTRY_INFO!F304*100&gt;100,100,V304/COUNTRY_INFO!F304*100), "-"),0)</f>
        <v>0</v>
      </c>
      <c r="X304" s="11">
        <f t="shared" si="33"/>
        <v>0</v>
      </c>
      <c r="Y304" s="73">
        <f>IF(AND(COUNTRY_INFO!J304&gt;1,COUNTRY_INFO!J304&lt;4), IF(S304/P304*100&lt;&gt;0, IF(X304/P304*100&gt;100,100,X304/P304*100), "-"),0)</f>
        <v>0</v>
      </c>
      <c r="Z304" s="67">
        <f>COUNTRY_INFO!O304</f>
        <v>0</v>
      </c>
      <c r="AA304" s="61"/>
      <c r="AB304" s="61"/>
      <c r="AC304" s="11">
        <f>MAX('T1'!L304,'T2'!J304)+MAX('T1'!M304,'T2'!K304)+MAX('T1'!N304,'T2'!L304)</f>
        <v>0</v>
      </c>
      <c r="AD304" s="11">
        <f>IF(COUNTRY_INFO!K304=1,IF(COUNTRY_INFO!F304*0.33&gt;MAX('T1'!M304,'T2'!K304),MAX('T1'!M304,'T2'!K304),COUNTRY_INFO!F304*0.33),IF(COUNTRY_INFO!K304=2,IF(COUNTRY_INFO!F304*0.5&gt;MAX('T1'!M304,'T2'!K304),MAX('T1'!M304,'T2'!K304),COUNTRY_INFO!F304*0.5),IF(COUNTRY_INFO!K304=3,IF(COUNTRY_INFO!F304&gt;MAX('T1'!M304,'T2'!K304),MAX('T1'!M304,'T2'!K304),COUNTRY_INFO!F304),0)))</f>
        <v>0</v>
      </c>
      <c r="AE304" s="217">
        <f>IF(AND(COUNTRY_INFO!K304&gt;0,COUNTRY_INFO!K304&lt;4),IF(Z304&gt;0,IF(COUNTRY_INFO!K304=1, AD304/(COUNTRY_INFO!F304*0.33)*100, IF(COUNTRY_INFO!K304=2, AD304/(COUNTRY_INFO!F304*0.5)*100, IF(COUNTRY_INFO!K304=3, AD304/COUNTRY_INFO!F304*100))),"-"),0)</f>
        <v>0</v>
      </c>
      <c r="AF304" s="11">
        <f>IF(COUNTRY_INFO!K304=2,IF(COUNTRY_INFO!G304*0.2&gt;MAX('T1'!N304,'T2'!L304),MAX('T1'!N304,'T2'!L304),COUNTRY_INFO!G304*0.2),IF(COUNTRY_INFO!K304=3,IF(COUNTRY_INFO!G304&gt;MAX('T1'!N304,'T2'!L304),MAX('T1'!N304,'T2'!L304),COUNTRY_INFO!G304),0))</f>
        <v>0</v>
      </c>
      <c r="AG304" s="217">
        <f>IF(AND(COUNTRY_INFO!K304&gt;0,COUNTRY_INFO!K304&lt;4),IF(Z304&gt;0,IF(COUNTRY_INFO!K304=1, 0, IF(COUNTRY_INFO!K304=2, AF304/(COUNTRY_INFO!G304*0.2)*100, IF(COUNTRY_INFO!K304=3, AF304/COUNTRY_INFO!G304*100))),"-"),0)</f>
        <v>0</v>
      </c>
      <c r="AH304" s="11">
        <f t="shared" si="34"/>
        <v>0</v>
      </c>
      <c r="AI304" s="73">
        <f>IF(AND(COUNTRY_INFO!K304&gt;0,COUNTRY_INFO!K304&lt;4), IF(AC304/Z304*100&lt;&gt;0, IF(AH304/Z304*100&gt;100,100,AH304/Z304*100), "-"),0)</f>
        <v>0</v>
      </c>
      <c r="AJ304" s="261"/>
      <c r="AK304" s="260">
        <f>IF(AND(D304&lt;&gt;0, D304&lt;&gt;"Unknown",D304&lt;&gt;"Stopped",D304&lt;&gt;"Not required"),D304/COUNTRY_INFO!D304, 0)</f>
        <v>0</v>
      </c>
      <c r="AL304" s="260">
        <f>IF(AND(J304&lt;&gt;0,J304&lt;&gt;"Unknown",J304&lt;&gt;"Stopped",J304&lt;&gt;"Not required"),J304/COUNTRY_INFO!D304, 0)</f>
        <v>0</v>
      </c>
      <c r="AM304" s="260">
        <f>IF(AND(P304&lt;&gt;0,P304&lt;&gt;"Unknown",P304&lt;&gt;"Not required"),P304/(COUNTRY_INFO!E304+COUNTRY_INFO!F304), 0)</f>
        <v>0</v>
      </c>
      <c r="AN304" s="260">
        <f>IF(AND(Z304&lt;&gt;0,Z304&lt;&gt;"Unknown",Z304&lt;&gt;"Not required"),IF(COUNTRY_INFO!K304=1,1,IF(COUNTRY_INFO!K304=2,0.5*COUNTRY_INFO!F304/(0.5*COUNTRY_INFO!F304+0.2*COUNTRY_INFO!G304),IF(COUNTRY_INFO!K304=3,COUNTRY_INFO!F304/(COUNTRY_INFO!F304+COUNTRY_INFO!G304)))),0)</f>
        <v>0</v>
      </c>
      <c r="AO304" s="260">
        <f>IF(AND(Z304&lt;&gt;0,Z304&lt;&gt;"Unknown",Z304&lt;&gt;"Not required"),IF(COUNTRY_INFO!K304=1,0,IF(COUNTRY_INFO!K304=2,0.2*COUNTRY_INFO!G304/(0.5*COUNTRY_INFO!F304+0.2*COUNTRY_INFO!G304),IF(COUNTRY_INFO!K304=3,COUNTRY_INFO!G304/(COUNTRY_INFO!F304+COUNTRY_INFO!G304)))),0)</f>
        <v>0</v>
      </c>
      <c r="AP304" s="259">
        <f>MAX(COUNTRY_INFO!D304*AK304*PROFILE!$G$7,COUNTRY_INFO!D304*AL304*PROFILE!$G$7)</f>
        <v>0</v>
      </c>
      <c r="AQ304" s="259">
        <f>MAX(COUNTRY_INFO!D304*AK304*PROFILE!$G$8,COUNTRY_INFO!D304*AL304*PROFILE!$G$8,COUNTRY_INFO!D304*AM304*PROFILE!$G$8)</f>
        <v>0</v>
      </c>
      <c r="AR304" s="259">
        <f>MAX(COUNTRY_INFO!D304*AK304*PROFILE!$G$9,COUNTRY_INFO!D304*AL304*PROFILE!$G$9,COUNTRY_INFO!D304*AM304*PROFILE!$G$9,IF(AND(DISTRICT!Z304&lt;&gt;"Unknown",Z304&lt;&gt;"Not required"),COUNTRY_INFO!O304*DISTRICT!AN304,0))</f>
        <v>0</v>
      </c>
      <c r="AS304" s="259">
        <f>MAX(COUNTRY_INFO!D304*AK304*PROFILE!$G$10,COUNTRY_INFO!D304*AL304*PROFILE!$G$10,IF(AND(DISTRICT!Z304&lt;&gt;"Unknown",Z304&lt;&gt;"Not required"),COUNTRY_INFO!O304*DISTRICT!AO304,0))</f>
        <v>0</v>
      </c>
      <c r="AT304" s="259">
        <f t="shared" si="35"/>
        <v>0</v>
      </c>
      <c r="AU304" s="258">
        <f t="shared" si="30"/>
        <v>0</v>
      </c>
      <c r="AV304" s="259">
        <f>MAX('MDA2'!J304,'T1'!L304,'T2'!J304,T3_R1!K304,T3_R2!K304)</f>
        <v>0</v>
      </c>
      <c r="AW304" s="259">
        <f>MAX('MDA1'!K304,'MDA2'!K304,'MDA3'!I304,'MDA3'!L304,'T1'!M304,'T2'!K304,T3_R1!L304,T3_R2!L304)</f>
        <v>0</v>
      </c>
      <c r="AX304" s="259">
        <f>MAX('MDA1'!L304,'MDA2'!L304,'MDA3'!J304,'MDA3'!M304,'T1'!N304,'T2'!L304,T3_R1!M304,T3_R2!M304)</f>
        <v>0</v>
      </c>
      <c r="AY304" s="259">
        <f t="shared" si="36"/>
        <v>0</v>
      </c>
      <c r="AZ304" s="259">
        <f>MAX('MDA2'!J304,T304)</f>
        <v>0</v>
      </c>
      <c r="BA304" s="259">
        <f>MAX('MDA1'!K304,'MDA2'!K304,'MDA3'!I304,'MDA3'!L304,V304,AD304)</f>
        <v>0</v>
      </c>
      <c r="BB304" s="259">
        <f>MAX('MDA1'!L304,'MDA2'!L304,'MDA3'!J304,'MDA3'!M304,AF304)</f>
        <v>0</v>
      </c>
      <c r="BC304" s="259">
        <f t="shared" si="31"/>
        <v>0</v>
      </c>
      <c r="BD304" s="260">
        <f t="shared" si="32"/>
        <v>0</v>
      </c>
    </row>
    <row r="305" spans="1:56" x14ac:dyDescent="0.2">
      <c r="A305" s="10" t="str">
        <f>IF(COUNTRY_INFO!A305=0," ",COUNTRY_INFO!A305)</f>
        <v>Ethiopia</v>
      </c>
      <c r="B305" s="10" t="str">
        <f>IF(COUNTRY_INFO!B305=0," ",COUNTRY_INFO!B305)</f>
        <v>Oromia Bale</v>
      </c>
      <c r="C305" s="87" t="str">
        <f>IF(COUNTRY_INFO!C305=0," ",COUNTRY_INFO!C305)</f>
        <v>Goba</v>
      </c>
      <c r="D305" s="67">
        <f>COUNTRY_INFO!L305</f>
        <v>0</v>
      </c>
      <c r="E305" s="61"/>
      <c r="F305" s="61"/>
      <c r="G305" s="11">
        <f>MAX('MDA1'!M305,'MDA2'!M305)</f>
        <v>0</v>
      </c>
      <c r="H305" s="11">
        <f>IF(AND(COUNTRY_INFO!H305&gt;0,COUNTRY_INFO!H305&lt;4),IF(D305&gt;MAX('MDA1'!M305,'MDA2'!M305),MAX('MDA1'!M305,'MDA2'!M305),D305),0)</f>
        <v>0</v>
      </c>
      <c r="I305" s="73">
        <f>IF(AND(COUNTRY_INFO!H305&gt;0,COUNTRY_INFO!H305&lt;4), IF(G305/D305*100&lt;&gt;0, IF(G305/D305*100&gt;100,100,G305/D305*100), "-"),0)</f>
        <v>0</v>
      </c>
      <c r="J305" s="67">
        <f>COUNTRY_INFO!M305</f>
        <v>0</v>
      </c>
      <c r="K305" s="61"/>
      <c r="L305" s="61"/>
      <c r="M305" s="11">
        <f>MAX('MDA1'!M305,MAX('MDA3'!I305,'MDA3'!L305)+MAX('MDA3'!J305,'MDA3'!M305))</f>
        <v>0</v>
      </c>
      <c r="N305" s="11">
        <f>IF(AND(COUNTRY_INFO!I305&gt;0,COUNTRY_INFO!I305&lt;4),IF(J305&gt;MAX('MDA1'!M305,MAX('MDA3'!I305,'MDA3'!L305)+MAX('MDA3'!J305,'MDA3'!M305)),MAX('MDA1'!M305,MAX('MDA3'!I305,'MDA3'!L305)+MAX('MDA3'!J305,'MDA3'!M305)),J305),0)</f>
        <v>0</v>
      </c>
      <c r="O305" s="73">
        <f>IF(AND(COUNTRY_INFO!I305&gt;0,COUNTRY_INFO!I305&lt;4), IF(M305/J305*100&lt;&gt;0, IF(M305/J305*100&gt;100,100,M305/J305*100), "-"),0)</f>
        <v>0</v>
      </c>
      <c r="P305" s="67">
        <f>COUNTRY_INFO!N305</f>
        <v>24660</v>
      </c>
      <c r="Q305" s="61"/>
      <c r="R305" s="61"/>
      <c r="S305" s="11">
        <f>SUM(MAX('MDA2'!J305, 'T1'!L305, MAX(T3_R1!K305, T3_R2!K305)), MAX('MDA1'!K305, 'MDA2'!K305, 'T1'!M305, MAX(T3_R1!L305, T3_R2!L305)), MAX('MDA1'!L305, 'MDA2'!L305, 'T1'!N305, MAX(T3_R1!M305, T3_R2!M305)))</f>
        <v>15722</v>
      </c>
      <c r="T305" s="11">
        <f>IF(AND(COUNTRY_INFO!J305&gt;1,COUNTRY_INFO!J305&lt;4),IF(COUNTRY_INFO!E305&gt;MAX('MDA2'!J305,'T1'!L305,MAX(T3_R1!K305,T3_R2!K305)),MAX('MDA2'!J305,'T1'!L305,MAX(T3_R1!K305,T3_R2!K305)),COUNTRY_INFO!E305),0)</f>
        <v>0</v>
      </c>
      <c r="U305" s="217" t="str">
        <f>IF(AND(COUNTRY_INFO!J305&gt;1,COUNTRY_INFO!J305&lt;4), IF(T305/COUNTRY_INFO!E305*100&lt;&gt;0, IF(T305/COUNTRY_INFO!E305*100&gt;100,100,T305/COUNTRY_INFO!E305*100), "-"),0)</f>
        <v>-</v>
      </c>
      <c r="V305" s="11">
        <f>IF(AND(COUNTRY_INFO!J305&gt;1,COUNTRY_INFO!J305&lt;4),IF(COUNTRY_INFO!F305&gt;MAX('MDA1'!K305,'MDA2'!K305,'T1'!M305,MAX(T3_R1!L305,T3_R2!L305)),MAX('MDA1'!K305,'MDA2'!K305,'T1'!M305,MAX(T3_R1!L305,T3_R2!L305)),COUNTRY_INFO!F305),0)</f>
        <v>15722</v>
      </c>
      <c r="W305" s="217">
        <f>IF(AND(COUNTRY_INFO!J305&gt;1,COUNTRY_INFO!J305&lt;4), IF(V305/COUNTRY_INFO!F305*100&lt;&gt;0, IF(V305/COUNTRY_INFO!F305*100&gt;100,100,V305/COUNTRY_INFO!F305*100), "-"),0)</f>
        <v>97.500775193798447</v>
      </c>
      <c r="X305" s="11">
        <f t="shared" si="33"/>
        <v>15722</v>
      </c>
      <c r="Y305" s="73">
        <f>IF(AND(COUNTRY_INFO!J305&gt;1,COUNTRY_INFO!J305&lt;4), IF(S305/P305*100&lt;&gt;0, IF(X305/P305*100&gt;100,100,X305/P305*100), "-"),0)</f>
        <v>63.755068937550682</v>
      </c>
      <c r="Z305" s="67">
        <f>COUNTRY_INFO!O305</f>
        <v>0</v>
      </c>
      <c r="AA305" s="61"/>
      <c r="AB305" s="61"/>
      <c r="AC305" s="11">
        <f>MAX('T1'!L305,'T2'!J305)+MAX('T1'!M305,'T2'!K305)+MAX('T1'!N305,'T2'!L305)</f>
        <v>0</v>
      </c>
      <c r="AD305" s="11">
        <f>IF(COUNTRY_INFO!K305=1,IF(COUNTRY_INFO!F305*0.33&gt;MAX('T1'!M305,'T2'!K305),MAX('T1'!M305,'T2'!K305),COUNTRY_INFO!F305*0.33),IF(COUNTRY_INFO!K305=2,IF(COUNTRY_INFO!F305*0.5&gt;MAX('T1'!M305,'T2'!K305),MAX('T1'!M305,'T2'!K305),COUNTRY_INFO!F305*0.5),IF(COUNTRY_INFO!K305=3,IF(COUNTRY_INFO!F305&gt;MAX('T1'!M305,'T2'!K305),MAX('T1'!M305,'T2'!K305),COUNTRY_INFO!F305),0)))</f>
        <v>0</v>
      </c>
      <c r="AE305" s="217">
        <f>IF(AND(COUNTRY_INFO!K305&gt;0,COUNTRY_INFO!K305&lt;4),IF(Z305&gt;0,IF(COUNTRY_INFO!K305=1, AD305/(COUNTRY_INFO!F305*0.33)*100, IF(COUNTRY_INFO!K305=2, AD305/(COUNTRY_INFO!F305*0.5)*100, IF(COUNTRY_INFO!K305=3, AD305/COUNTRY_INFO!F305*100))),"-"),0)</f>
        <v>0</v>
      </c>
      <c r="AF305" s="11">
        <f>IF(COUNTRY_INFO!K305=2,IF(COUNTRY_INFO!G305*0.2&gt;MAX('T1'!N305,'T2'!L305),MAX('T1'!N305,'T2'!L305),COUNTRY_INFO!G305*0.2),IF(COUNTRY_INFO!K305=3,IF(COUNTRY_INFO!G305&gt;MAX('T1'!N305,'T2'!L305),MAX('T1'!N305,'T2'!L305),COUNTRY_INFO!G305),0))</f>
        <v>0</v>
      </c>
      <c r="AG305" s="217">
        <f>IF(AND(COUNTRY_INFO!K305&gt;0,COUNTRY_INFO!K305&lt;4),IF(Z305&gt;0,IF(COUNTRY_INFO!K305=1, 0, IF(COUNTRY_INFO!K305=2, AF305/(COUNTRY_INFO!G305*0.2)*100, IF(COUNTRY_INFO!K305=3, AF305/COUNTRY_INFO!G305*100))),"-"),0)</f>
        <v>0</v>
      </c>
      <c r="AH305" s="11">
        <f t="shared" si="34"/>
        <v>0</v>
      </c>
      <c r="AI305" s="73">
        <f>IF(AND(COUNTRY_INFO!K305&gt;0,COUNTRY_INFO!K305&lt;4), IF(AC305/Z305*100&lt;&gt;0, IF(AH305/Z305*100&gt;100,100,AH305/Z305*100), "-"),0)</f>
        <v>0</v>
      </c>
      <c r="AJ305" s="261"/>
      <c r="AK305" s="260">
        <f>IF(AND(D305&lt;&gt;0, D305&lt;&gt;"Unknown",D305&lt;&gt;"Stopped",D305&lt;&gt;"Not required"),D305/COUNTRY_INFO!D305, 0)</f>
        <v>0</v>
      </c>
      <c r="AL305" s="260">
        <f>IF(AND(J305&lt;&gt;0,J305&lt;&gt;"Unknown",J305&lt;&gt;"Stopped",J305&lt;&gt;"Not required"),J305/COUNTRY_INFO!D305, 0)</f>
        <v>0</v>
      </c>
      <c r="AM305" s="260">
        <f>IF(AND(P305&lt;&gt;0,P305&lt;&gt;"Unknown",P305&lt;&gt;"Not required"),P305/(COUNTRY_INFO!E305+COUNTRY_INFO!F305), 0)</f>
        <v>1</v>
      </c>
      <c r="AN305" s="260">
        <f>IF(AND(Z305&lt;&gt;0,Z305&lt;&gt;"Unknown",Z305&lt;&gt;"Not required"),IF(COUNTRY_INFO!K305=1,1,IF(COUNTRY_INFO!K305=2,0.5*COUNTRY_INFO!F305/(0.5*COUNTRY_INFO!F305+0.2*COUNTRY_INFO!G305),IF(COUNTRY_INFO!K305=3,COUNTRY_INFO!F305/(COUNTRY_INFO!F305+COUNTRY_INFO!G305)))),0)</f>
        <v>0</v>
      </c>
      <c r="AO305" s="260">
        <f>IF(AND(Z305&lt;&gt;0,Z305&lt;&gt;"Unknown",Z305&lt;&gt;"Not required"),IF(COUNTRY_INFO!K305=1,0,IF(COUNTRY_INFO!K305=2,0.2*COUNTRY_INFO!G305/(0.5*COUNTRY_INFO!F305+0.2*COUNTRY_INFO!G305),IF(COUNTRY_INFO!K305=3,COUNTRY_INFO!G305/(COUNTRY_INFO!F305+COUNTRY_INFO!G305)))),0)</f>
        <v>0</v>
      </c>
      <c r="AP305" s="259">
        <f>MAX(COUNTRY_INFO!D305*AK305*PROFILE!$G$7,COUNTRY_INFO!D305*AL305*PROFILE!$G$7)</f>
        <v>0</v>
      </c>
      <c r="AQ305" s="259">
        <f>MAX(COUNTRY_INFO!D305*AK305*PROFILE!$G$8,COUNTRY_INFO!D305*AL305*PROFILE!$G$8,COUNTRY_INFO!D305*AM305*PROFILE!$G$8)</f>
        <v>7580.565014274659</v>
      </c>
      <c r="AR305" s="259">
        <f>MAX(COUNTRY_INFO!D305*AK305*PROFILE!$G$9,COUNTRY_INFO!D305*AL305*PROFILE!$G$9,COUNTRY_INFO!D305*AM305*PROFILE!$G$9,IF(AND(DISTRICT!Z305&lt;&gt;"Unknown",Z305&lt;&gt;"Not required"),COUNTRY_INFO!O305*DISTRICT!AN305,0))</f>
        <v>15742.617221394432</v>
      </c>
      <c r="AS305" s="259">
        <f>MAX(COUNTRY_INFO!D305*AK305*PROFILE!$G$10,COUNTRY_INFO!D305*AL305*PROFILE!$G$10,IF(AND(DISTRICT!Z305&lt;&gt;"Unknown",Z305&lt;&gt;"Not required"),COUNTRY_INFO!O305*DISTRICT!AO305,0))</f>
        <v>0</v>
      </c>
      <c r="AT305" s="259">
        <f t="shared" si="35"/>
        <v>23323.18223566909</v>
      </c>
      <c r="AU305" s="258" t="str">
        <f t="shared" si="30"/>
        <v>Y</v>
      </c>
      <c r="AV305" s="259">
        <f>MAX('MDA2'!J305,'T1'!L305,'T2'!J305,T3_R1!K305,T3_R2!K305)</f>
        <v>0</v>
      </c>
      <c r="AW305" s="259">
        <f>MAX('MDA1'!K305,'MDA2'!K305,'MDA3'!I305,'MDA3'!L305,'T1'!M305,'T2'!K305,T3_R1!L305,T3_R2!L305)</f>
        <v>15722</v>
      </c>
      <c r="AX305" s="259">
        <f>MAX('MDA1'!L305,'MDA2'!L305,'MDA3'!J305,'MDA3'!M305,'T1'!N305,'T2'!L305,T3_R1!M305,T3_R2!M305)</f>
        <v>0</v>
      </c>
      <c r="AY305" s="259">
        <f t="shared" si="36"/>
        <v>15722</v>
      </c>
      <c r="AZ305" s="259">
        <f>MAX('MDA2'!J305,T305)</f>
        <v>0</v>
      </c>
      <c r="BA305" s="259">
        <f>MAX('MDA1'!K305,'MDA2'!K305,'MDA3'!I305,'MDA3'!L305,V305,AD305)</f>
        <v>15722</v>
      </c>
      <c r="BB305" s="259">
        <f>MAX('MDA1'!L305,'MDA2'!L305,'MDA3'!J305,'MDA3'!M305,AF305)</f>
        <v>0</v>
      </c>
      <c r="BC305" s="259">
        <f t="shared" si="31"/>
        <v>15722</v>
      </c>
      <c r="BD305" s="260">
        <f t="shared" si="32"/>
        <v>67.409326228029499</v>
      </c>
    </row>
    <row r="306" spans="1:56" x14ac:dyDescent="0.2">
      <c r="A306" s="10" t="str">
        <f>IF(COUNTRY_INFO!A306=0," ",COUNTRY_INFO!A306)</f>
        <v>Ethiopia</v>
      </c>
      <c r="B306" s="10" t="str">
        <f>IF(COUNTRY_INFO!B306=0," ",COUNTRY_INFO!B306)</f>
        <v>Oromia Bale</v>
      </c>
      <c r="C306" s="87" t="str">
        <f>IF(COUNTRY_INFO!C306=0," ",COUNTRY_INFO!C306)</f>
        <v>Goba Town</v>
      </c>
      <c r="D306" s="67">
        <f>COUNTRY_INFO!L306</f>
        <v>0</v>
      </c>
      <c r="E306" s="61"/>
      <c r="F306" s="61"/>
      <c r="G306" s="11">
        <f>MAX('MDA1'!M306,'MDA2'!M306)</f>
        <v>0</v>
      </c>
      <c r="H306" s="11">
        <f>IF(AND(COUNTRY_INFO!H306&gt;0,COUNTRY_INFO!H306&lt;4),IF(D306&gt;MAX('MDA1'!M306,'MDA2'!M306),MAX('MDA1'!M306,'MDA2'!M306),D306),0)</f>
        <v>0</v>
      </c>
      <c r="I306" s="73">
        <f>IF(AND(COUNTRY_INFO!H306&gt;0,COUNTRY_INFO!H306&lt;4), IF(G306/D306*100&lt;&gt;0, IF(G306/D306*100&gt;100,100,G306/D306*100), "-"),0)</f>
        <v>0</v>
      </c>
      <c r="J306" s="67">
        <f>COUNTRY_INFO!M306</f>
        <v>0</v>
      </c>
      <c r="K306" s="61"/>
      <c r="L306" s="61"/>
      <c r="M306" s="11">
        <f>MAX('MDA1'!M306,MAX('MDA3'!I306,'MDA3'!L306)+MAX('MDA3'!J306,'MDA3'!M306))</f>
        <v>0</v>
      </c>
      <c r="N306" s="11">
        <f>IF(AND(COUNTRY_INFO!I306&gt;0,COUNTRY_INFO!I306&lt;4),IF(J306&gt;MAX('MDA1'!M306,MAX('MDA3'!I306,'MDA3'!L306)+MAX('MDA3'!J306,'MDA3'!M306)),MAX('MDA1'!M306,MAX('MDA3'!I306,'MDA3'!L306)+MAX('MDA3'!J306,'MDA3'!M306)),J306),0)</f>
        <v>0</v>
      </c>
      <c r="O306" s="73">
        <f>IF(AND(COUNTRY_INFO!I306&gt;0,COUNTRY_INFO!I306&lt;4), IF(M306/J306*100&lt;&gt;0, IF(M306/J306*100&gt;100,100,M306/J306*100), "-"),0)</f>
        <v>0</v>
      </c>
      <c r="P306" s="67">
        <f>COUNTRY_INFO!N306</f>
        <v>0</v>
      </c>
      <c r="Q306" s="61"/>
      <c r="R306" s="61"/>
      <c r="S306" s="11">
        <f>SUM(MAX('MDA2'!J306, 'T1'!L306, MAX(T3_R1!K306, T3_R2!K306)), MAX('MDA1'!K306, 'MDA2'!K306, 'T1'!M306, MAX(T3_R1!L306, T3_R2!L306)), MAX('MDA1'!L306, 'MDA2'!L306, 'T1'!N306, MAX(T3_R1!M306, T3_R2!M306)))</f>
        <v>0</v>
      </c>
      <c r="T306" s="11">
        <f>IF(AND(COUNTRY_INFO!J306&gt;1,COUNTRY_INFO!J306&lt;4),IF(COUNTRY_INFO!E306&gt;MAX('MDA2'!J306,'T1'!L306,MAX(T3_R1!K306,T3_R2!K306)),MAX('MDA2'!J306,'T1'!L306,MAX(T3_R1!K306,T3_R2!K306)),COUNTRY_INFO!E306),0)</f>
        <v>0</v>
      </c>
      <c r="U306" s="217">
        <f>IF(AND(COUNTRY_INFO!J306&gt;1,COUNTRY_INFO!J306&lt;4), IF(T306/COUNTRY_INFO!E306*100&lt;&gt;0, IF(T306/COUNTRY_INFO!E306*100&gt;100,100,T306/COUNTRY_INFO!E306*100), "-"),0)</f>
        <v>0</v>
      </c>
      <c r="V306" s="11">
        <f>IF(AND(COUNTRY_INFO!J306&gt;1,COUNTRY_INFO!J306&lt;4),IF(COUNTRY_INFO!F306&gt;MAX('MDA1'!K306,'MDA2'!K306,'T1'!M306,MAX(T3_R1!L306,T3_R2!L306)),MAX('MDA1'!K306,'MDA2'!K306,'T1'!M306,MAX(T3_R1!L306,T3_R2!L306)),COUNTRY_INFO!F306),0)</f>
        <v>0</v>
      </c>
      <c r="W306" s="217">
        <f>IF(AND(COUNTRY_INFO!J306&gt;1,COUNTRY_INFO!J306&lt;4), IF(V306/COUNTRY_INFO!F306*100&lt;&gt;0, IF(V306/COUNTRY_INFO!F306*100&gt;100,100,V306/COUNTRY_INFO!F306*100), "-"),0)</f>
        <v>0</v>
      </c>
      <c r="X306" s="11">
        <f t="shared" si="33"/>
        <v>0</v>
      </c>
      <c r="Y306" s="73">
        <f>IF(AND(COUNTRY_INFO!J306&gt;1,COUNTRY_INFO!J306&lt;4), IF(S306/P306*100&lt;&gt;0, IF(X306/P306*100&gt;100,100,X306/P306*100), "-"),0)</f>
        <v>0</v>
      </c>
      <c r="Z306" s="67">
        <f>COUNTRY_INFO!O306</f>
        <v>0</v>
      </c>
      <c r="AA306" s="61"/>
      <c r="AB306" s="61"/>
      <c r="AC306" s="11">
        <f>MAX('T1'!L306,'T2'!J306)+MAX('T1'!M306,'T2'!K306)+MAX('T1'!N306,'T2'!L306)</f>
        <v>0</v>
      </c>
      <c r="AD306" s="11">
        <f>IF(COUNTRY_INFO!K306=1,IF(COUNTRY_INFO!F306*0.33&gt;MAX('T1'!M306,'T2'!K306),MAX('T1'!M306,'T2'!K306),COUNTRY_INFO!F306*0.33),IF(COUNTRY_INFO!K306=2,IF(COUNTRY_INFO!F306*0.5&gt;MAX('T1'!M306,'T2'!K306),MAX('T1'!M306,'T2'!K306),COUNTRY_INFO!F306*0.5),IF(COUNTRY_INFO!K306=3,IF(COUNTRY_INFO!F306&gt;MAX('T1'!M306,'T2'!K306),MAX('T1'!M306,'T2'!K306),COUNTRY_INFO!F306),0)))</f>
        <v>0</v>
      </c>
      <c r="AE306" s="217">
        <f>IF(AND(COUNTRY_INFO!K306&gt;0,COUNTRY_INFO!K306&lt;4),IF(Z306&gt;0,IF(COUNTRY_INFO!K306=1, AD306/(COUNTRY_INFO!F306*0.33)*100, IF(COUNTRY_INFO!K306=2, AD306/(COUNTRY_INFO!F306*0.5)*100, IF(COUNTRY_INFO!K306=3, AD306/COUNTRY_INFO!F306*100))),"-"),0)</f>
        <v>0</v>
      </c>
      <c r="AF306" s="11">
        <f>IF(COUNTRY_INFO!K306=2,IF(COUNTRY_INFO!G306*0.2&gt;MAX('T1'!N306,'T2'!L306),MAX('T1'!N306,'T2'!L306),COUNTRY_INFO!G306*0.2),IF(COUNTRY_INFO!K306=3,IF(COUNTRY_INFO!G306&gt;MAX('T1'!N306,'T2'!L306),MAX('T1'!N306,'T2'!L306),COUNTRY_INFO!G306),0))</f>
        <v>0</v>
      </c>
      <c r="AG306" s="217">
        <f>IF(AND(COUNTRY_INFO!K306&gt;0,COUNTRY_INFO!K306&lt;4),IF(Z306&gt;0,IF(COUNTRY_INFO!K306=1, 0, IF(COUNTRY_INFO!K306=2, AF306/(COUNTRY_INFO!G306*0.2)*100, IF(COUNTRY_INFO!K306=3, AF306/COUNTRY_INFO!G306*100))),"-"),0)</f>
        <v>0</v>
      </c>
      <c r="AH306" s="11">
        <f t="shared" si="34"/>
        <v>0</v>
      </c>
      <c r="AI306" s="73">
        <f>IF(AND(COUNTRY_INFO!K306&gt;0,COUNTRY_INFO!K306&lt;4), IF(AC306/Z306*100&lt;&gt;0, IF(AH306/Z306*100&gt;100,100,AH306/Z306*100), "-"),0)</f>
        <v>0</v>
      </c>
      <c r="AJ306" s="261"/>
      <c r="AK306" s="260">
        <f>IF(AND(D306&lt;&gt;0, D306&lt;&gt;"Unknown",D306&lt;&gt;"Stopped",D306&lt;&gt;"Not required"),D306/COUNTRY_INFO!D306, 0)</f>
        <v>0</v>
      </c>
      <c r="AL306" s="260">
        <f>IF(AND(J306&lt;&gt;0,J306&lt;&gt;"Unknown",J306&lt;&gt;"Stopped",J306&lt;&gt;"Not required"),J306/COUNTRY_INFO!D306, 0)</f>
        <v>0</v>
      </c>
      <c r="AM306" s="260">
        <f>IF(AND(P306&lt;&gt;0,P306&lt;&gt;"Unknown",P306&lt;&gt;"Not required"),P306/(COUNTRY_INFO!E306+COUNTRY_INFO!F306), 0)</f>
        <v>0</v>
      </c>
      <c r="AN306" s="260">
        <f>IF(AND(Z306&lt;&gt;0,Z306&lt;&gt;"Unknown",Z306&lt;&gt;"Not required"),IF(COUNTRY_INFO!K306=1,1,IF(COUNTRY_INFO!K306=2,0.5*COUNTRY_INFO!F306/(0.5*COUNTRY_INFO!F306+0.2*COUNTRY_INFO!G306),IF(COUNTRY_INFO!K306=3,COUNTRY_INFO!F306/(COUNTRY_INFO!F306+COUNTRY_INFO!G306)))),0)</f>
        <v>0</v>
      </c>
      <c r="AO306" s="260">
        <f>IF(AND(Z306&lt;&gt;0,Z306&lt;&gt;"Unknown",Z306&lt;&gt;"Not required"),IF(COUNTRY_INFO!K306=1,0,IF(COUNTRY_INFO!K306=2,0.2*COUNTRY_INFO!G306/(0.5*COUNTRY_INFO!F306+0.2*COUNTRY_INFO!G306),IF(COUNTRY_INFO!K306=3,COUNTRY_INFO!G306/(COUNTRY_INFO!F306+COUNTRY_INFO!G306)))),0)</f>
        <v>0</v>
      </c>
      <c r="AP306" s="259">
        <f>MAX(COUNTRY_INFO!D306*AK306*PROFILE!$G$7,COUNTRY_INFO!D306*AL306*PROFILE!$G$7)</f>
        <v>0</v>
      </c>
      <c r="AQ306" s="259">
        <f>MAX(COUNTRY_INFO!D306*AK306*PROFILE!$G$8,COUNTRY_INFO!D306*AL306*PROFILE!$G$8,COUNTRY_INFO!D306*AM306*PROFILE!$G$8)</f>
        <v>0</v>
      </c>
      <c r="AR306" s="259">
        <f>MAX(COUNTRY_INFO!D306*AK306*PROFILE!$G$9,COUNTRY_INFO!D306*AL306*PROFILE!$G$9,COUNTRY_INFO!D306*AM306*PROFILE!$G$9,IF(AND(DISTRICT!Z306&lt;&gt;"Unknown",Z306&lt;&gt;"Not required"),COUNTRY_INFO!O306*DISTRICT!AN306,0))</f>
        <v>0</v>
      </c>
      <c r="AS306" s="259">
        <f>MAX(COUNTRY_INFO!D306*AK306*PROFILE!$G$10,COUNTRY_INFO!D306*AL306*PROFILE!$G$10,IF(AND(DISTRICT!Z306&lt;&gt;"Unknown",Z306&lt;&gt;"Not required"),COUNTRY_INFO!O306*DISTRICT!AO306,0))</f>
        <v>0</v>
      </c>
      <c r="AT306" s="259">
        <f t="shared" si="35"/>
        <v>0</v>
      </c>
      <c r="AU306" s="258">
        <f t="shared" si="30"/>
        <v>0</v>
      </c>
      <c r="AV306" s="259">
        <f>MAX('MDA2'!J306,'T1'!L306,'T2'!J306,T3_R1!K306,T3_R2!K306)</f>
        <v>0</v>
      </c>
      <c r="AW306" s="259">
        <f>MAX('MDA1'!K306,'MDA2'!K306,'MDA3'!I306,'MDA3'!L306,'T1'!M306,'T2'!K306,T3_R1!L306,T3_R2!L306)</f>
        <v>0</v>
      </c>
      <c r="AX306" s="259">
        <f>MAX('MDA1'!L306,'MDA2'!L306,'MDA3'!J306,'MDA3'!M306,'T1'!N306,'T2'!L306,T3_R1!M306,T3_R2!M306)</f>
        <v>0</v>
      </c>
      <c r="AY306" s="259">
        <f t="shared" si="36"/>
        <v>0</v>
      </c>
      <c r="AZ306" s="259">
        <f>MAX('MDA2'!J306,T306)</f>
        <v>0</v>
      </c>
      <c r="BA306" s="259">
        <f>MAX('MDA1'!K306,'MDA2'!K306,'MDA3'!I306,'MDA3'!L306,V306,AD306)</f>
        <v>0</v>
      </c>
      <c r="BB306" s="259">
        <f>MAX('MDA1'!L306,'MDA2'!L306,'MDA3'!J306,'MDA3'!M306,AF306)</f>
        <v>0</v>
      </c>
      <c r="BC306" s="259">
        <f t="shared" si="31"/>
        <v>0</v>
      </c>
      <c r="BD306" s="260">
        <f t="shared" si="32"/>
        <v>0</v>
      </c>
    </row>
    <row r="307" spans="1:56" x14ac:dyDescent="0.2">
      <c r="A307" s="10" t="str">
        <f>IF(COUNTRY_INFO!A307=0," ",COUNTRY_INFO!A307)</f>
        <v>Ethiopia</v>
      </c>
      <c r="B307" s="10" t="str">
        <f>IF(COUNTRY_INFO!B307=0," ",COUNTRY_INFO!B307)</f>
        <v>Oromia Bale</v>
      </c>
      <c r="C307" s="87" t="str">
        <f>IF(COUNTRY_INFO!C307=0," ",COUNTRY_INFO!C307)</f>
        <v>Gololcha</v>
      </c>
      <c r="D307" s="67">
        <f>COUNTRY_INFO!L307</f>
        <v>0</v>
      </c>
      <c r="E307" s="61"/>
      <c r="F307" s="61"/>
      <c r="G307" s="11">
        <f>MAX('MDA1'!M307,'MDA2'!M307)</f>
        <v>0</v>
      </c>
      <c r="H307" s="11">
        <f>IF(AND(COUNTRY_INFO!H307&gt;0,COUNTRY_INFO!H307&lt;4),IF(D307&gt;MAX('MDA1'!M307,'MDA2'!M307),MAX('MDA1'!M307,'MDA2'!M307),D307),0)</f>
        <v>0</v>
      </c>
      <c r="I307" s="73">
        <f>IF(AND(COUNTRY_INFO!H307&gt;0,COUNTRY_INFO!H307&lt;4), IF(G307/D307*100&lt;&gt;0, IF(G307/D307*100&gt;100,100,G307/D307*100), "-"),0)</f>
        <v>0</v>
      </c>
      <c r="J307" s="67">
        <f>COUNTRY_INFO!M307</f>
        <v>0</v>
      </c>
      <c r="K307" s="61"/>
      <c r="L307" s="61"/>
      <c r="M307" s="11">
        <f>MAX('MDA1'!M307,MAX('MDA3'!I307,'MDA3'!L307)+MAX('MDA3'!J307,'MDA3'!M307))</f>
        <v>0</v>
      </c>
      <c r="N307" s="11">
        <f>IF(AND(COUNTRY_INFO!I307&gt;0,COUNTRY_INFO!I307&lt;4),IF(J307&gt;MAX('MDA1'!M307,MAX('MDA3'!I307,'MDA3'!L307)+MAX('MDA3'!J307,'MDA3'!M307)),MAX('MDA1'!M307,MAX('MDA3'!I307,'MDA3'!L307)+MAX('MDA3'!J307,'MDA3'!M307)),J307),0)</f>
        <v>0</v>
      </c>
      <c r="O307" s="73">
        <f>IF(AND(COUNTRY_INFO!I307&gt;0,COUNTRY_INFO!I307&lt;4), IF(M307/J307*100&lt;&gt;0, IF(M307/J307*100&gt;100,100,M307/J307*100), "-"),0)</f>
        <v>0</v>
      </c>
      <c r="P307" s="67">
        <f>COUNTRY_INFO!N307</f>
        <v>61448</v>
      </c>
      <c r="Q307" s="61"/>
      <c r="R307" s="61"/>
      <c r="S307" s="11">
        <f>SUM(MAX('MDA2'!J307, 'T1'!L307, MAX(T3_R1!K307, T3_R2!K307)), MAX('MDA1'!K307, 'MDA2'!K307, 'T1'!M307, MAX(T3_R1!L307, T3_R2!L307)), MAX('MDA1'!L307, 'MDA2'!L307, 'T1'!N307, MAX(T3_R1!M307, T3_R2!M307)))</f>
        <v>42615</v>
      </c>
      <c r="T307" s="11">
        <f>IF(AND(COUNTRY_INFO!J307&gt;1,COUNTRY_INFO!J307&lt;4),IF(COUNTRY_INFO!E307&gt;MAX('MDA2'!J307,'T1'!L307,MAX(T3_R1!K307,T3_R2!K307)),MAX('MDA2'!J307,'T1'!L307,MAX(T3_R1!K307,T3_R2!K307)),COUNTRY_INFO!E307),0)</f>
        <v>0</v>
      </c>
      <c r="U307" s="217" t="str">
        <f>IF(AND(COUNTRY_INFO!J307&gt;1,COUNTRY_INFO!J307&lt;4), IF(T307/COUNTRY_INFO!E307*100&lt;&gt;0, IF(T307/COUNTRY_INFO!E307*100&gt;100,100,T307/COUNTRY_INFO!E307*100), "-"),0)</f>
        <v>-</v>
      </c>
      <c r="V307" s="11">
        <f>IF(AND(COUNTRY_INFO!J307&gt;1,COUNTRY_INFO!J307&lt;4),IF(COUNTRY_INFO!F307&gt;MAX('MDA1'!K307,'MDA2'!K307,'T1'!M307,MAX(T3_R1!L307,T3_R2!L307)),MAX('MDA1'!K307,'MDA2'!K307,'T1'!M307,MAX(T3_R1!L307,T3_R2!L307)),COUNTRY_INFO!F307),0)</f>
        <v>40181</v>
      </c>
      <c r="W307" s="217">
        <f>IF(AND(COUNTRY_INFO!J307&gt;1,COUNTRY_INFO!J307&lt;4), IF(V307/COUNTRY_INFO!F307*100&lt;&gt;0, IF(V307/COUNTRY_INFO!F307*100&gt;100,100,V307/COUNTRY_INFO!F307*100), "-"),0)</f>
        <v>100</v>
      </c>
      <c r="X307" s="11">
        <f t="shared" si="33"/>
        <v>40181</v>
      </c>
      <c r="Y307" s="73">
        <f>IF(AND(COUNTRY_INFO!J307&gt;1,COUNTRY_INFO!J307&lt;4), IF(S307/P307*100&lt;&gt;0, IF(X307/P307*100&gt;100,100,X307/P307*100), "-"),0)</f>
        <v>65.390248665538337</v>
      </c>
      <c r="Z307" s="67">
        <f>COUNTRY_INFO!O307</f>
        <v>0</v>
      </c>
      <c r="AA307" s="61"/>
      <c r="AB307" s="61"/>
      <c r="AC307" s="11">
        <f>MAX('T1'!L307,'T2'!J307)+MAX('T1'!M307,'T2'!K307)+MAX('T1'!N307,'T2'!L307)</f>
        <v>0</v>
      </c>
      <c r="AD307" s="11">
        <f>IF(COUNTRY_INFO!K307=1,IF(COUNTRY_INFO!F307*0.33&gt;MAX('T1'!M307,'T2'!K307),MAX('T1'!M307,'T2'!K307),COUNTRY_INFO!F307*0.33),IF(COUNTRY_INFO!K307=2,IF(COUNTRY_INFO!F307*0.5&gt;MAX('T1'!M307,'T2'!K307),MAX('T1'!M307,'T2'!K307),COUNTRY_INFO!F307*0.5),IF(COUNTRY_INFO!K307=3,IF(COUNTRY_INFO!F307&gt;MAX('T1'!M307,'T2'!K307),MAX('T1'!M307,'T2'!K307),COUNTRY_INFO!F307),0)))</f>
        <v>0</v>
      </c>
      <c r="AE307" s="217">
        <f>IF(AND(COUNTRY_INFO!K307&gt;0,COUNTRY_INFO!K307&lt;4),IF(Z307&gt;0,IF(COUNTRY_INFO!K307=1, AD307/(COUNTRY_INFO!F307*0.33)*100, IF(COUNTRY_INFO!K307=2, AD307/(COUNTRY_INFO!F307*0.5)*100, IF(COUNTRY_INFO!K307=3, AD307/COUNTRY_INFO!F307*100))),"-"),0)</f>
        <v>0</v>
      </c>
      <c r="AF307" s="11">
        <f>IF(COUNTRY_INFO!K307=2,IF(COUNTRY_INFO!G307*0.2&gt;MAX('T1'!N307,'T2'!L307),MAX('T1'!N307,'T2'!L307),COUNTRY_INFO!G307*0.2),IF(COUNTRY_INFO!K307=3,IF(COUNTRY_INFO!G307&gt;MAX('T1'!N307,'T2'!L307),MAX('T1'!N307,'T2'!L307),COUNTRY_INFO!G307),0))</f>
        <v>0</v>
      </c>
      <c r="AG307" s="217">
        <f>IF(AND(COUNTRY_INFO!K307&gt;0,COUNTRY_INFO!K307&lt;4),IF(Z307&gt;0,IF(COUNTRY_INFO!K307=1, 0, IF(COUNTRY_INFO!K307=2, AF307/(COUNTRY_INFO!G307*0.2)*100, IF(COUNTRY_INFO!K307=3, AF307/COUNTRY_INFO!G307*100))),"-"),0)</f>
        <v>0</v>
      </c>
      <c r="AH307" s="11">
        <f t="shared" si="34"/>
        <v>0</v>
      </c>
      <c r="AI307" s="73">
        <f>IF(AND(COUNTRY_INFO!K307&gt;0,COUNTRY_INFO!K307&lt;4), IF(AC307/Z307*100&lt;&gt;0, IF(AH307/Z307*100&gt;100,100,AH307/Z307*100), "-"),0)</f>
        <v>0</v>
      </c>
      <c r="AJ307" s="261"/>
      <c r="AK307" s="260">
        <f>IF(AND(D307&lt;&gt;0, D307&lt;&gt;"Unknown",D307&lt;&gt;"Stopped",D307&lt;&gt;"Not required"),D307/COUNTRY_INFO!D307, 0)</f>
        <v>0</v>
      </c>
      <c r="AL307" s="260">
        <f>IF(AND(J307&lt;&gt;0,J307&lt;&gt;"Unknown",J307&lt;&gt;"Stopped",J307&lt;&gt;"Not required"),J307/COUNTRY_INFO!D307, 0)</f>
        <v>0</v>
      </c>
      <c r="AM307" s="260">
        <f>IF(AND(P307&lt;&gt;0,P307&lt;&gt;"Unknown",P307&lt;&gt;"Not required"),P307/(COUNTRY_INFO!E307+COUNTRY_INFO!F307), 0)</f>
        <v>1</v>
      </c>
      <c r="AN307" s="260">
        <f>IF(AND(Z307&lt;&gt;0,Z307&lt;&gt;"Unknown",Z307&lt;&gt;"Not required"),IF(COUNTRY_INFO!K307=1,1,IF(COUNTRY_INFO!K307=2,0.5*COUNTRY_INFO!F307/(0.5*COUNTRY_INFO!F307+0.2*COUNTRY_INFO!G307),IF(COUNTRY_INFO!K307=3,COUNTRY_INFO!F307/(COUNTRY_INFO!F307+COUNTRY_INFO!G307)))),0)</f>
        <v>0</v>
      </c>
      <c r="AO307" s="260">
        <f>IF(AND(Z307&lt;&gt;0,Z307&lt;&gt;"Unknown",Z307&lt;&gt;"Not required"),IF(COUNTRY_INFO!K307=1,0,IF(COUNTRY_INFO!K307=2,0.2*COUNTRY_INFO!G307/(0.5*COUNTRY_INFO!F307+0.2*COUNTRY_INFO!G307),IF(COUNTRY_INFO!K307=3,COUNTRY_INFO!G307/(COUNTRY_INFO!F307+COUNTRY_INFO!G307)))),0)</f>
        <v>0</v>
      </c>
      <c r="AP307" s="259">
        <f>MAX(COUNTRY_INFO!D307*AK307*PROFILE!$G$7,COUNTRY_INFO!D307*AL307*PROFILE!$G$7)</f>
        <v>0</v>
      </c>
      <c r="AQ307" s="259">
        <f>MAX(COUNTRY_INFO!D307*AK307*PROFILE!$G$8,COUNTRY_INFO!D307*AL307*PROFILE!$G$8,COUNTRY_INFO!D307*AM307*PROFILE!$G$8)</f>
        <v>18889.238339953517</v>
      </c>
      <c r="AR307" s="259">
        <f>MAX(COUNTRY_INFO!D307*AK307*PROFILE!$G$9,COUNTRY_INFO!D307*AL307*PROFILE!$G$9,COUNTRY_INFO!D307*AM307*PROFILE!$G$9,IF(AND(DISTRICT!Z307&lt;&gt;"Unknown",Z307&lt;&gt;"Not required"),COUNTRY_INFO!O307*DISTRICT!AN307,0))</f>
        <v>39227.425426682326</v>
      </c>
      <c r="AS307" s="259">
        <f>MAX(COUNTRY_INFO!D307*AK307*PROFILE!$G$10,COUNTRY_INFO!D307*AL307*PROFILE!$G$10,IF(AND(DISTRICT!Z307&lt;&gt;"Unknown",Z307&lt;&gt;"Not required"),COUNTRY_INFO!O307*DISTRICT!AO307,0))</f>
        <v>0</v>
      </c>
      <c r="AT307" s="259">
        <f t="shared" si="35"/>
        <v>58116.663766635844</v>
      </c>
      <c r="AU307" s="258" t="str">
        <f t="shared" si="30"/>
        <v>Y</v>
      </c>
      <c r="AV307" s="259">
        <f>MAX('MDA2'!J307,'T1'!L307,'T2'!J307,T3_R1!K307,T3_R2!K307)</f>
        <v>0</v>
      </c>
      <c r="AW307" s="259">
        <f>MAX('MDA1'!K307,'MDA2'!K307,'MDA3'!I307,'MDA3'!L307,'T1'!M307,'T2'!K307,T3_R1!L307,T3_R2!L307)</f>
        <v>42615</v>
      </c>
      <c r="AX307" s="259">
        <f>MAX('MDA1'!L307,'MDA2'!L307,'MDA3'!J307,'MDA3'!M307,'T1'!N307,'T2'!L307,T3_R1!M307,T3_R2!M307)</f>
        <v>0</v>
      </c>
      <c r="AY307" s="259">
        <f t="shared" si="36"/>
        <v>42615</v>
      </c>
      <c r="AZ307" s="259">
        <f>MAX('MDA2'!J307,T307)</f>
        <v>0</v>
      </c>
      <c r="BA307" s="259">
        <f>MAX('MDA1'!K307,'MDA2'!K307,'MDA3'!I307,'MDA3'!L307,V307,AD307)</f>
        <v>40181</v>
      </c>
      <c r="BB307" s="259">
        <f>MAX('MDA1'!L307,'MDA2'!L307,'MDA3'!J307,'MDA3'!M307,AF307)</f>
        <v>0</v>
      </c>
      <c r="BC307" s="259">
        <f t="shared" si="31"/>
        <v>40181</v>
      </c>
      <c r="BD307" s="260">
        <f t="shared" si="32"/>
        <v>69.138517932385994</v>
      </c>
    </row>
    <row r="308" spans="1:56" x14ac:dyDescent="0.2">
      <c r="A308" s="10" t="str">
        <f>IF(COUNTRY_INFO!A308=0," ",COUNTRY_INFO!A308)</f>
        <v>Ethiopia</v>
      </c>
      <c r="B308" s="10" t="str">
        <f>IF(COUNTRY_INFO!B308=0," ",COUNTRY_INFO!B308)</f>
        <v>Oromia Bale</v>
      </c>
      <c r="C308" s="87" t="str">
        <f>IF(COUNTRY_INFO!C308=0," ",COUNTRY_INFO!C308)</f>
        <v>Goro</v>
      </c>
      <c r="D308" s="67">
        <f>COUNTRY_INFO!L308</f>
        <v>0</v>
      </c>
      <c r="E308" s="61"/>
      <c r="F308" s="61"/>
      <c r="G308" s="11">
        <f>MAX('MDA1'!M308,'MDA2'!M308)</f>
        <v>0</v>
      </c>
      <c r="H308" s="11">
        <f>IF(AND(COUNTRY_INFO!H308&gt;0,COUNTRY_INFO!H308&lt;4),IF(D308&gt;MAX('MDA1'!M308,'MDA2'!M308),MAX('MDA1'!M308,'MDA2'!M308),D308),0)</f>
        <v>0</v>
      </c>
      <c r="I308" s="73">
        <f>IF(AND(COUNTRY_INFO!H308&gt;0,COUNTRY_INFO!H308&lt;4), IF(G308/D308*100&lt;&gt;0, IF(G308/D308*100&gt;100,100,G308/D308*100), "-"),0)</f>
        <v>0</v>
      </c>
      <c r="J308" s="67">
        <f>COUNTRY_INFO!M308</f>
        <v>0</v>
      </c>
      <c r="K308" s="61"/>
      <c r="L308" s="61"/>
      <c r="M308" s="11">
        <f>MAX('MDA1'!M308,MAX('MDA3'!I308,'MDA3'!L308)+MAX('MDA3'!J308,'MDA3'!M308))</f>
        <v>0</v>
      </c>
      <c r="N308" s="11">
        <f>IF(AND(COUNTRY_INFO!I308&gt;0,COUNTRY_INFO!I308&lt;4),IF(J308&gt;MAX('MDA1'!M308,MAX('MDA3'!I308,'MDA3'!L308)+MAX('MDA3'!J308,'MDA3'!M308)),MAX('MDA1'!M308,MAX('MDA3'!I308,'MDA3'!L308)+MAX('MDA3'!J308,'MDA3'!M308)),J308),0)</f>
        <v>0</v>
      </c>
      <c r="O308" s="73">
        <f>IF(AND(COUNTRY_INFO!I308&gt;0,COUNTRY_INFO!I308&lt;4), IF(M308/J308*100&lt;&gt;0, IF(M308/J308*100&gt;100,100,M308/J308*100), "-"),0)</f>
        <v>0</v>
      </c>
      <c r="P308" s="67">
        <f>COUNTRY_INFO!N308</f>
        <v>50949</v>
      </c>
      <c r="Q308" s="61"/>
      <c r="R308" s="61"/>
      <c r="S308" s="11">
        <f>SUM(MAX('MDA2'!J308, 'T1'!L308, MAX(T3_R1!K308, T3_R2!K308)), MAX('MDA1'!K308, 'MDA2'!K308, 'T1'!M308, MAX(T3_R1!L308, T3_R2!L308)), MAX('MDA1'!L308, 'MDA2'!L308, 'T1'!N308, MAX(T3_R1!M308, T3_R2!M308)))</f>
        <v>32816</v>
      </c>
      <c r="T308" s="11">
        <f>IF(AND(COUNTRY_INFO!J308&gt;1,COUNTRY_INFO!J308&lt;4),IF(COUNTRY_INFO!E308&gt;MAX('MDA2'!J308,'T1'!L308,MAX(T3_R1!K308,T3_R2!K308)),MAX('MDA2'!J308,'T1'!L308,MAX(T3_R1!K308,T3_R2!K308)),COUNTRY_INFO!E308),0)</f>
        <v>0</v>
      </c>
      <c r="U308" s="217" t="str">
        <f>IF(AND(COUNTRY_INFO!J308&gt;1,COUNTRY_INFO!J308&lt;4), IF(T308/COUNTRY_INFO!E308*100&lt;&gt;0, IF(T308/COUNTRY_INFO!E308*100&gt;100,100,T308/COUNTRY_INFO!E308*100), "-"),0)</f>
        <v>-</v>
      </c>
      <c r="V308" s="11">
        <f>IF(AND(COUNTRY_INFO!J308&gt;1,COUNTRY_INFO!J308&lt;4),IF(COUNTRY_INFO!F308&gt;MAX('MDA1'!K308,'MDA2'!K308,'T1'!M308,MAX(T3_R1!L308,T3_R2!L308)),MAX('MDA1'!K308,'MDA2'!K308,'T1'!M308,MAX(T3_R1!L308,T3_R2!L308)),COUNTRY_INFO!F308),0)</f>
        <v>32816</v>
      </c>
      <c r="W308" s="217">
        <f>IF(AND(COUNTRY_INFO!J308&gt;1,COUNTRY_INFO!J308&lt;4), IF(V308/COUNTRY_INFO!F308*100&lt;&gt;0, IF(V308/COUNTRY_INFO!F308*100&gt;100,100,V308/COUNTRY_INFO!F308*100), "-"),0)</f>
        <v>98.499219594188986</v>
      </c>
      <c r="X308" s="11">
        <f t="shared" si="33"/>
        <v>32816</v>
      </c>
      <c r="Y308" s="73">
        <f>IF(AND(COUNTRY_INFO!J308&gt;1,COUNTRY_INFO!J308&lt;4), IF(S308/P308*100&lt;&gt;0, IF(X308/P308*100&gt;100,100,X308/P308*100), "-"),0)</f>
        <v>64.409507546762441</v>
      </c>
      <c r="Z308" s="67">
        <f>COUNTRY_INFO!O308</f>
        <v>0</v>
      </c>
      <c r="AA308" s="61"/>
      <c r="AB308" s="61"/>
      <c r="AC308" s="11">
        <f>MAX('T1'!L308,'T2'!J308)+MAX('T1'!M308,'T2'!K308)+MAX('T1'!N308,'T2'!L308)</f>
        <v>0</v>
      </c>
      <c r="AD308" s="11">
        <f>IF(COUNTRY_INFO!K308=1,IF(COUNTRY_INFO!F308*0.33&gt;MAX('T1'!M308,'T2'!K308),MAX('T1'!M308,'T2'!K308),COUNTRY_INFO!F308*0.33),IF(COUNTRY_INFO!K308=2,IF(COUNTRY_INFO!F308*0.5&gt;MAX('T1'!M308,'T2'!K308),MAX('T1'!M308,'T2'!K308),COUNTRY_INFO!F308*0.5),IF(COUNTRY_INFO!K308=3,IF(COUNTRY_INFO!F308&gt;MAX('T1'!M308,'T2'!K308),MAX('T1'!M308,'T2'!K308),COUNTRY_INFO!F308),0)))</f>
        <v>0</v>
      </c>
      <c r="AE308" s="217">
        <f>IF(AND(COUNTRY_INFO!K308&gt;0,COUNTRY_INFO!K308&lt;4),IF(Z308&gt;0,IF(COUNTRY_INFO!K308=1, AD308/(COUNTRY_INFO!F308*0.33)*100, IF(COUNTRY_INFO!K308=2, AD308/(COUNTRY_INFO!F308*0.5)*100, IF(COUNTRY_INFO!K308=3, AD308/COUNTRY_INFO!F308*100))),"-"),0)</f>
        <v>0</v>
      </c>
      <c r="AF308" s="11">
        <f>IF(COUNTRY_INFO!K308=2,IF(COUNTRY_INFO!G308*0.2&gt;MAX('T1'!N308,'T2'!L308),MAX('T1'!N308,'T2'!L308),COUNTRY_INFO!G308*0.2),IF(COUNTRY_INFO!K308=3,IF(COUNTRY_INFO!G308&gt;MAX('T1'!N308,'T2'!L308),MAX('T1'!N308,'T2'!L308),COUNTRY_INFO!G308),0))</f>
        <v>0</v>
      </c>
      <c r="AG308" s="217">
        <f>IF(AND(COUNTRY_INFO!K308&gt;0,COUNTRY_INFO!K308&lt;4),IF(Z308&gt;0,IF(COUNTRY_INFO!K308=1, 0, IF(COUNTRY_INFO!K308=2, AF308/(COUNTRY_INFO!G308*0.2)*100, IF(COUNTRY_INFO!K308=3, AF308/COUNTRY_INFO!G308*100))),"-"),0)</f>
        <v>0</v>
      </c>
      <c r="AH308" s="11">
        <f t="shared" si="34"/>
        <v>0</v>
      </c>
      <c r="AI308" s="73">
        <f>IF(AND(COUNTRY_INFO!K308&gt;0,COUNTRY_INFO!K308&lt;4), IF(AC308/Z308*100&lt;&gt;0, IF(AH308/Z308*100&gt;100,100,AH308/Z308*100), "-"),0)</f>
        <v>0</v>
      </c>
      <c r="AJ308" s="261"/>
      <c r="AK308" s="260">
        <f>IF(AND(D308&lt;&gt;0, D308&lt;&gt;"Unknown",D308&lt;&gt;"Stopped",D308&lt;&gt;"Not required"),D308/COUNTRY_INFO!D308, 0)</f>
        <v>0</v>
      </c>
      <c r="AL308" s="260">
        <f>IF(AND(J308&lt;&gt;0,J308&lt;&gt;"Unknown",J308&lt;&gt;"Stopped",J308&lt;&gt;"Not required"),J308/COUNTRY_INFO!D308, 0)</f>
        <v>0</v>
      </c>
      <c r="AM308" s="260">
        <f>IF(AND(P308&lt;&gt;0,P308&lt;&gt;"Unknown",P308&lt;&gt;"Not required"),P308/(COUNTRY_INFO!E308+COUNTRY_INFO!F308), 0)</f>
        <v>1</v>
      </c>
      <c r="AN308" s="260">
        <f>IF(AND(Z308&lt;&gt;0,Z308&lt;&gt;"Unknown",Z308&lt;&gt;"Not required"),IF(COUNTRY_INFO!K308=1,1,IF(COUNTRY_INFO!K308=2,0.5*COUNTRY_INFO!F308/(0.5*COUNTRY_INFO!F308+0.2*COUNTRY_INFO!G308),IF(COUNTRY_INFO!K308=3,COUNTRY_INFO!F308/(COUNTRY_INFO!F308+COUNTRY_INFO!G308)))),0)</f>
        <v>0</v>
      </c>
      <c r="AO308" s="260">
        <f>IF(AND(Z308&lt;&gt;0,Z308&lt;&gt;"Unknown",Z308&lt;&gt;"Not required"),IF(COUNTRY_INFO!K308=1,0,IF(COUNTRY_INFO!K308=2,0.2*COUNTRY_INFO!G308/(0.5*COUNTRY_INFO!F308+0.2*COUNTRY_INFO!G308),IF(COUNTRY_INFO!K308=3,COUNTRY_INFO!G308/(COUNTRY_INFO!F308+COUNTRY_INFO!G308)))),0)</f>
        <v>0</v>
      </c>
      <c r="AP308" s="259">
        <f>MAX(COUNTRY_INFO!D308*AK308*PROFILE!$G$7,COUNTRY_INFO!D308*AL308*PROFILE!$G$7)</f>
        <v>0</v>
      </c>
      <c r="AQ308" s="259">
        <f>MAX(COUNTRY_INFO!D308*AK308*PROFILE!$G$8,COUNTRY_INFO!D308*AL308*PROFILE!$G$8,COUNTRY_INFO!D308*AM308*PROFILE!$G$8)</f>
        <v>15662.038743289728</v>
      </c>
      <c r="AR308" s="259">
        <f>MAX(COUNTRY_INFO!D308*AK308*PROFILE!$G$9,COUNTRY_INFO!D308*AL308*PROFILE!$G$9,COUNTRY_INFO!D308*AM308*PROFILE!$G$9,IF(AND(DISTRICT!Z308&lt;&gt;"Unknown",Z308&lt;&gt;"Not required"),COUNTRY_INFO!O308*DISTRICT!AN308,0))</f>
        <v>32525.475393716639</v>
      </c>
      <c r="AS308" s="259">
        <f>MAX(COUNTRY_INFO!D308*AK308*PROFILE!$G$10,COUNTRY_INFO!D308*AL308*PROFILE!$G$10,IF(AND(DISTRICT!Z308&lt;&gt;"Unknown",Z308&lt;&gt;"Not required"),COUNTRY_INFO!O308*DISTRICT!AO308,0))</f>
        <v>0</v>
      </c>
      <c r="AT308" s="259">
        <f t="shared" si="35"/>
        <v>48187.514137006365</v>
      </c>
      <c r="AU308" s="258" t="str">
        <f t="shared" si="30"/>
        <v>Y</v>
      </c>
      <c r="AV308" s="259">
        <f>MAX('MDA2'!J308,'T1'!L308,'T2'!J308,T3_R1!K308,T3_R2!K308)</f>
        <v>0</v>
      </c>
      <c r="AW308" s="259">
        <f>MAX('MDA1'!K308,'MDA2'!K308,'MDA3'!I308,'MDA3'!L308,'T1'!M308,'T2'!K308,T3_R1!L308,T3_R2!L308)</f>
        <v>32816</v>
      </c>
      <c r="AX308" s="259">
        <f>MAX('MDA1'!L308,'MDA2'!L308,'MDA3'!J308,'MDA3'!M308,'T1'!N308,'T2'!L308,T3_R1!M308,T3_R2!M308)</f>
        <v>0</v>
      </c>
      <c r="AY308" s="259">
        <f t="shared" si="36"/>
        <v>32816</v>
      </c>
      <c r="AZ308" s="259">
        <f>MAX('MDA2'!J308,T308)</f>
        <v>0</v>
      </c>
      <c r="BA308" s="259">
        <f>MAX('MDA1'!K308,'MDA2'!K308,'MDA3'!I308,'MDA3'!L308,V308,AD308)</f>
        <v>32816</v>
      </c>
      <c r="BB308" s="259">
        <f>MAX('MDA1'!L308,'MDA2'!L308,'MDA3'!J308,'MDA3'!M308,AF308)</f>
        <v>0</v>
      </c>
      <c r="BC308" s="259">
        <f t="shared" si="31"/>
        <v>32816</v>
      </c>
      <c r="BD308" s="260">
        <f t="shared" si="32"/>
        <v>68.100628529410756</v>
      </c>
    </row>
    <row r="309" spans="1:56" x14ac:dyDescent="0.2">
      <c r="A309" s="10" t="str">
        <f>IF(COUNTRY_INFO!A309=0," ",COUNTRY_INFO!A309)</f>
        <v>Ethiopia</v>
      </c>
      <c r="B309" s="10" t="str">
        <f>IF(COUNTRY_INFO!B309=0," ",COUNTRY_INFO!B309)</f>
        <v>Oromia Bale</v>
      </c>
      <c r="C309" s="87" t="str">
        <f>IF(COUNTRY_INFO!C309=0," ",COUNTRY_INFO!C309)</f>
        <v>Gura Dhamole</v>
      </c>
      <c r="D309" s="67">
        <f>COUNTRY_INFO!L309</f>
        <v>0</v>
      </c>
      <c r="E309" s="61"/>
      <c r="F309" s="61"/>
      <c r="G309" s="11">
        <f>MAX('MDA1'!M309,'MDA2'!M309)</f>
        <v>0</v>
      </c>
      <c r="H309" s="11">
        <f>IF(AND(COUNTRY_INFO!H309&gt;0,COUNTRY_INFO!H309&lt;4),IF(D309&gt;MAX('MDA1'!M309,'MDA2'!M309),MAX('MDA1'!M309,'MDA2'!M309),D309),0)</f>
        <v>0</v>
      </c>
      <c r="I309" s="73">
        <f>IF(AND(COUNTRY_INFO!H309&gt;0,COUNTRY_INFO!H309&lt;4), IF(G309/D309*100&lt;&gt;0, IF(G309/D309*100&gt;100,100,G309/D309*100), "-"),0)</f>
        <v>0</v>
      </c>
      <c r="J309" s="67">
        <f>COUNTRY_INFO!M309</f>
        <v>0</v>
      </c>
      <c r="K309" s="61"/>
      <c r="L309" s="61"/>
      <c r="M309" s="11">
        <f>MAX('MDA1'!M309,MAX('MDA3'!I309,'MDA3'!L309)+MAX('MDA3'!J309,'MDA3'!M309))</f>
        <v>0</v>
      </c>
      <c r="N309" s="11">
        <f>IF(AND(COUNTRY_INFO!I309&gt;0,COUNTRY_INFO!I309&lt;4),IF(J309&gt;MAX('MDA1'!M309,MAX('MDA3'!I309,'MDA3'!L309)+MAX('MDA3'!J309,'MDA3'!M309)),MAX('MDA1'!M309,MAX('MDA3'!I309,'MDA3'!L309)+MAX('MDA3'!J309,'MDA3'!M309)),J309),0)</f>
        <v>0</v>
      </c>
      <c r="O309" s="73">
        <f>IF(AND(COUNTRY_INFO!I309&gt;0,COUNTRY_INFO!I309&lt;4), IF(M309/J309*100&lt;&gt;0, IF(M309/J309*100&gt;100,100,M309/J309*100), "-"),0)</f>
        <v>0</v>
      </c>
      <c r="P309" s="67">
        <f>COUNTRY_INFO!N309</f>
        <v>17622</v>
      </c>
      <c r="Q309" s="61"/>
      <c r="R309" s="61"/>
      <c r="S309" s="11">
        <f>SUM(MAX('MDA2'!J309, 'T1'!L309, MAX(T3_R1!K309, T3_R2!K309)), MAX('MDA1'!K309, 'MDA2'!K309, 'T1'!M309, MAX(T3_R1!L309, T3_R2!L309)), MAX('MDA1'!L309, 'MDA2'!L309, 'T1'!N309, MAX(T3_R1!M309, T3_R2!M309)))</f>
        <v>9562</v>
      </c>
      <c r="T309" s="11">
        <f>IF(AND(COUNTRY_INFO!J309&gt;1,COUNTRY_INFO!J309&lt;4),IF(COUNTRY_INFO!E309&gt;MAX('MDA2'!J309,'T1'!L309,MAX(T3_R1!K309,T3_R2!K309)),MAX('MDA2'!J309,'T1'!L309,MAX(T3_R1!K309,T3_R2!K309)),COUNTRY_INFO!E309),0)</f>
        <v>0</v>
      </c>
      <c r="U309" s="217" t="str">
        <f>IF(AND(COUNTRY_INFO!J309&gt;1,COUNTRY_INFO!J309&lt;4), IF(T309/COUNTRY_INFO!E309*100&lt;&gt;0, IF(T309/COUNTRY_INFO!E309*100&gt;100,100,T309/COUNTRY_INFO!E309*100), "-"),0)</f>
        <v>-</v>
      </c>
      <c r="V309" s="11">
        <f>IF(AND(COUNTRY_INFO!J309&gt;1,COUNTRY_INFO!J309&lt;4),IF(COUNTRY_INFO!F309&gt;MAX('MDA1'!K309,'MDA2'!K309,'T1'!M309,MAX(T3_R1!L309,T3_R2!L309)),MAX('MDA1'!K309,'MDA2'!K309,'T1'!M309,MAX(T3_R1!L309,T3_R2!L309)),COUNTRY_INFO!F309),0)</f>
        <v>9562</v>
      </c>
      <c r="W309" s="217">
        <f>IF(AND(COUNTRY_INFO!J309&gt;1,COUNTRY_INFO!J309&lt;4), IF(V309/COUNTRY_INFO!F309*100&lt;&gt;0, IF(V309/COUNTRY_INFO!F309*100&gt;100,100,V309/COUNTRY_INFO!F309*100), "-"),0)</f>
        <v>82.981862362232064</v>
      </c>
      <c r="X309" s="11">
        <f t="shared" si="33"/>
        <v>9562</v>
      </c>
      <c r="Y309" s="73">
        <f>IF(AND(COUNTRY_INFO!J309&gt;1,COUNTRY_INFO!J309&lt;4), IF(S309/P309*100&lt;&gt;0, IF(X309/P309*100&gt;100,100,X309/P309*100), "-"),0)</f>
        <v>54.261718306662132</v>
      </c>
      <c r="Z309" s="67">
        <f>COUNTRY_INFO!O309</f>
        <v>3802.59</v>
      </c>
      <c r="AA309" s="61"/>
      <c r="AB309" s="61"/>
      <c r="AC309" s="11">
        <f>MAX('T1'!L309,'T2'!J309)+MAX('T1'!M309,'T2'!K309)+MAX('T1'!N309,'T2'!L309)</f>
        <v>0</v>
      </c>
      <c r="AD309" s="11">
        <f>IF(COUNTRY_INFO!K309=1,IF(COUNTRY_INFO!F309*0.33&gt;MAX('T1'!M309,'T2'!K309),MAX('T1'!M309,'T2'!K309),COUNTRY_INFO!F309*0.33),IF(COUNTRY_INFO!K309=2,IF(COUNTRY_INFO!F309*0.5&gt;MAX('T1'!M309,'T2'!K309),MAX('T1'!M309,'T2'!K309),COUNTRY_INFO!F309*0.5),IF(COUNTRY_INFO!K309=3,IF(COUNTRY_INFO!F309&gt;MAX('T1'!M309,'T2'!K309),MAX('T1'!M309,'T2'!K309),COUNTRY_INFO!F309),0)))</f>
        <v>0</v>
      </c>
      <c r="AE309" s="217">
        <f>IF(AND(COUNTRY_INFO!K309&gt;0,COUNTRY_INFO!K309&lt;4),IF(Z309&gt;0,IF(COUNTRY_INFO!K309=1, AD309/(COUNTRY_INFO!F309*0.33)*100, IF(COUNTRY_INFO!K309=2, AD309/(COUNTRY_INFO!F309*0.5)*100, IF(COUNTRY_INFO!K309=3, AD309/COUNTRY_INFO!F309*100))),"-"),0)</f>
        <v>0</v>
      </c>
      <c r="AF309" s="11">
        <f>IF(COUNTRY_INFO!K309=2,IF(COUNTRY_INFO!G309*0.2&gt;MAX('T1'!N309,'T2'!L309),MAX('T1'!N309,'T2'!L309),COUNTRY_INFO!G309*0.2),IF(COUNTRY_INFO!K309=3,IF(COUNTRY_INFO!G309&gt;MAX('T1'!N309,'T2'!L309),MAX('T1'!N309,'T2'!L309),COUNTRY_INFO!G309),0))</f>
        <v>0</v>
      </c>
      <c r="AG309" s="217">
        <f>IF(AND(COUNTRY_INFO!K309&gt;0,COUNTRY_INFO!K309&lt;4),IF(Z309&gt;0,IF(COUNTRY_INFO!K309=1, 0, IF(COUNTRY_INFO!K309=2, AF309/(COUNTRY_INFO!G309*0.2)*100, IF(COUNTRY_INFO!K309=3, AF309/COUNTRY_INFO!G309*100))),"-"),0)</f>
        <v>0</v>
      </c>
      <c r="AH309" s="11">
        <f t="shared" si="34"/>
        <v>0</v>
      </c>
      <c r="AI309" s="73" t="str">
        <f>IF(AND(COUNTRY_INFO!K309&gt;0,COUNTRY_INFO!K309&lt;4), IF(AC309/Z309*100&lt;&gt;0, IF(AH309/Z309*100&gt;100,100,AH309/Z309*100), "-"),0)</f>
        <v>-</v>
      </c>
      <c r="AJ309" s="261"/>
      <c r="AK309" s="260">
        <f>IF(AND(D309&lt;&gt;0, D309&lt;&gt;"Unknown",D309&lt;&gt;"Stopped",D309&lt;&gt;"Not required"),D309/COUNTRY_INFO!D309, 0)</f>
        <v>0</v>
      </c>
      <c r="AL309" s="260">
        <f>IF(AND(J309&lt;&gt;0,J309&lt;&gt;"Unknown",J309&lt;&gt;"Stopped",J309&lt;&gt;"Not required"),J309/COUNTRY_INFO!D309, 0)</f>
        <v>0</v>
      </c>
      <c r="AM309" s="260">
        <f>IF(AND(P309&lt;&gt;0,P309&lt;&gt;"Unknown",P309&lt;&gt;"Not required"),P309/(COUNTRY_INFO!E309+COUNTRY_INFO!F309), 0)</f>
        <v>1</v>
      </c>
      <c r="AN309" s="260">
        <f>IF(AND(Z309&lt;&gt;0,Z309&lt;&gt;"Unknown",Z309&lt;&gt;"Not required"),IF(COUNTRY_INFO!K309=1,1,IF(COUNTRY_INFO!K309=2,0.5*COUNTRY_INFO!F309/(0.5*COUNTRY_INFO!F309+0.2*COUNTRY_INFO!G309),IF(COUNTRY_INFO!K309=3,COUNTRY_INFO!F309/(COUNTRY_INFO!F309+COUNTRY_INFO!G309)))),0)</f>
        <v>1</v>
      </c>
      <c r="AO309" s="260">
        <f>IF(AND(Z309&lt;&gt;0,Z309&lt;&gt;"Unknown",Z309&lt;&gt;"Not required"),IF(COUNTRY_INFO!K309=1,0,IF(COUNTRY_INFO!K309=2,0.2*COUNTRY_INFO!G309/(0.5*COUNTRY_INFO!F309+0.2*COUNTRY_INFO!G309),IF(COUNTRY_INFO!K309=3,COUNTRY_INFO!G309/(COUNTRY_INFO!F309+COUNTRY_INFO!G309)))),0)</f>
        <v>0</v>
      </c>
      <c r="AP309" s="259">
        <f>MAX(COUNTRY_INFO!D309*AK309*PROFILE!$G$7,COUNTRY_INFO!D309*AL309*PROFILE!$G$7)</f>
        <v>0</v>
      </c>
      <c r="AQ309" s="259">
        <f>MAX(COUNTRY_INFO!D309*AK309*PROFILE!$G$8,COUNTRY_INFO!D309*AL309*PROFILE!$G$8,COUNTRY_INFO!D309*AM309*PROFILE!$G$8)</f>
        <v>5417.1373460201048</v>
      </c>
      <c r="AR309" s="259">
        <f>MAX(COUNTRY_INFO!D309*AK309*PROFILE!$G$9,COUNTRY_INFO!D309*AL309*PROFILE!$G$9,COUNTRY_INFO!D309*AM309*PROFILE!$G$9,IF(AND(DISTRICT!Z309&lt;&gt;"Unknown",Z309&lt;&gt;"Not required"),COUNTRY_INFO!O309*DISTRICT!AN309,0))</f>
        <v>11249.810471056948</v>
      </c>
      <c r="AS309" s="259">
        <f>MAX(COUNTRY_INFO!D309*AK309*PROFILE!$G$10,COUNTRY_INFO!D309*AL309*PROFILE!$G$10,IF(AND(DISTRICT!Z309&lt;&gt;"Unknown",Z309&lt;&gt;"Not required"),COUNTRY_INFO!O309*DISTRICT!AO309,0))</f>
        <v>0</v>
      </c>
      <c r="AT309" s="259">
        <f t="shared" si="35"/>
        <v>16666.947817077053</v>
      </c>
      <c r="AU309" s="258">
        <f t="shared" si="30"/>
        <v>0</v>
      </c>
      <c r="AV309" s="259">
        <f>MAX('MDA2'!J309,'T1'!L309,'T2'!J309,T3_R1!K309,T3_R2!K309)</f>
        <v>0</v>
      </c>
      <c r="AW309" s="259">
        <f>MAX('MDA1'!K309,'MDA2'!K309,'MDA3'!I309,'MDA3'!L309,'T1'!M309,'T2'!K309,T3_R1!L309,T3_R2!L309)</f>
        <v>9562</v>
      </c>
      <c r="AX309" s="259">
        <f>MAX('MDA1'!L309,'MDA2'!L309,'MDA3'!J309,'MDA3'!M309,'T1'!N309,'T2'!L309,T3_R1!M309,T3_R2!M309)</f>
        <v>0</v>
      </c>
      <c r="AY309" s="259">
        <f t="shared" si="36"/>
        <v>9562</v>
      </c>
      <c r="AZ309" s="259">
        <f>MAX('MDA2'!J309,T309)</f>
        <v>0</v>
      </c>
      <c r="BA309" s="259">
        <f>MAX('MDA1'!K309,'MDA2'!K309,'MDA3'!I309,'MDA3'!L309,V309,AD309)</f>
        <v>9562</v>
      </c>
      <c r="BB309" s="259">
        <f>MAX('MDA1'!L309,'MDA2'!L309,'MDA3'!J309,'MDA3'!M309,AF309)</f>
        <v>0</v>
      </c>
      <c r="BC309" s="259">
        <f t="shared" si="31"/>
        <v>9562</v>
      </c>
      <c r="BD309" s="260">
        <f t="shared" si="32"/>
        <v>57.371032206645047</v>
      </c>
    </row>
    <row r="310" spans="1:56" x14ac:dyDescent="0.2">
      <c r="A310" s="10" t="str">
        <f>IF(COUNTRY_INFO!A310=0," ",COUNTRY_INFO!A310)</f>
        <v>Ethiopia</v>
      </c>
      <c r="B310" s="10" t="str">
        <f>IF(COUNTRY_INFO!B310=0," ",COUNTRY_INFO!B310)</f>
        <v>Oromia Bale</v>
      </c>
      <c r="C310" s="87" t="str">
        <f>IF(COUNTRY_INFO!C310=0," ",COUNTRY_INFO!C310)</f>
        <v>Harana Buluk</v>
      </c>
      <c r="D310" s="67">
        <f>COUNTRY_INFO!L310</f>
        <v>104295</v>
      </c>
      <c r="E310" s="61"/>
      <c r="F310" s="61"/>
      <c r="G310" s="11">
        <f>MAX('MDA1'!M310,'MDA2'!M310)</f>
        <v>83647</v>
      </c>
      <c r="H310" s="11">
        <f>IF(AND(COUNTRY_INFO!H310&gt;0,COUNTRY_INFO!H310&lt;4),IF(D310&gt;MAX('MDA1'!M310,'MDA2'!M310),MAX('MDA1'!M310,'MDA2'!M310),D310),0)</f>
        <v>83647</v>
      </c>
      <c r="I310" s="73">
        <f>IF(AND(COUNTRY_INFO!H310&gt;0,COUNTRY_INFO!H310&lt;4), IF(G310/D310*100&lt;&gt;0, IF(G310/D310*100&gt;100,100,G310/D310*100), "-"),0)</f>
        <v>80.202310753152119</v>
      </c>
      <c r="J310" s="67" t="str">
        <f>COUNTRY_INFO!M310</f>
        <v>Unknown</v>
      </c>
      <c r="K310" s="61"/>
      <c r="L310" s="61"/>
      <c r="M310" s="11">
        <f>MAX('MDA1'!M310,MAX('MDA3'!I310,'MDA3'!L310)+MAX('MDA3'!J310,'MDA3'!M310))</f>
        <v>83647</v>
      </c>
      <c r="N310" s="11">
        <f>IF(AND(COUNTRY_INFO!I310&gt;0,COUNTRY_INFO!I310&lt;4),IF(J310&gt;MAX('MDA1'!M310,MAX('MDA3'!I310,'MDA3'!L310)+MAX('MDA3'!J310,'MDA3'!M310)),MAX('MDA1'!M310,MAX('MDA3'!I310,'MDA3'!L310)+MAX('MDA3'!J310,'MDA3'!M310)),J310),0)</f>
        <v>0</v>
      </c>
      <c r="O310" s="73">
        <f>IF(AND(COUNTRY_INFO!I310&gt;0,COUNTRY_INFO!I310&lt;4), IF(M310/J310*100&lt;&gt;0, IF(M310/J310*100&gt;100,100,M310/J310*100), "-"),0)</f>
        <v>0</v>
      </c>
      <c r="P310" s="67">
        <f>COUNTRY_INFO!N310</f>
        <v>49692</v>
      </c>
      <c r="Q310" s="61"/>
      <c r="R310" s="61"/>
      <c r="S310" s="11">
        <f>SUM(MAX('MDA2'!J310, 'T1'!L310, MAX(T3_R1!K310, T3_R2!K310)), MAX('MDA1'!K310, 'MDA2'!K310, 'T1'!M310, MAX(T3_R1!L310, T3_R2!L310)), MAX('MDA1'!L310, 'MDA2'!L310, 'T1'!N310, MAX(T3_R1!M310, T3_R2!M310)))</f>
        <v>83647</v>
      </c>
      <c r="T310" s="11">
        <f>IF(AND(COUNTRY_INFO!J310&gt;1,COUNTRY_INFO!J310&lt;4),IF(COUNTRY_INFO!E310&gt;MAX('MDA2'!J310,'T1'!L310,MAX(T3_R1!K310,T3_R2!K310)),MAX('MDA2'!J310,'T1'!L310,MAX(T3_R1!K310,T3_R2!K310)),COUNTRY_INFO!E310),0)</f>
        <v>0</v>
      </c>
      <c r="U310" s="217" t="str">
        <f>IF(AND(COUNTRY_INFO!J310&gt;1,COUNTRY_INFO!J310&lt;4), IF(T310/COUNTRY_INFO!E310*100&lt;&gt;0, IF(T310/COUNTRY_INFO!E310*100&gt;100,100,T310/COUNTRY_INFO!E310*100), "-"),0)</f>
        <v>-</v>
      </c>
      <c r="V310" s="11">
        <f>IF(AND(COUNTRY_INFO!J310&gt;1,COUNTRY_INFO!J310&lt;4),IF(COUNTRY_INFO!F310&gt;MAX('MDA1'!K310,'MDA2'!K310,'T1'!M310,MAX(T3_R1!L310,T3_R2!L310)),MAX('MDA1'!K310,'MDA2'!K310,'T1'!M310,MAX(T3_R1!L310,T3_R2!L310)),COUNTRY_INFO!F310),0)</f>
        <v>28753</v>
      </c>
      <c r="W310" s="217">
        <f>IF(AND(COUNTRY_INFO!J310&gt;1,COUNTRY_INFO!J310&lt;4), IF(V310/COUNTRY_INFO!F310*100&lt;&gt;0, IF(V310/COUNTRY_INFO!F310*100&gt;100,100,V310/COUNTRY_INFO!F310*100), "-"),0)</f>
        <v>88.487105311749858</v>
      </c>
      <c r="X310" s="11">
        <f t="shared" si="33"/>
        <v>28753</v>
      </c>
      <c r="Y310" s="73">
        <f>IF(AND(COUNTRY_INFO!J310&gt;1,COUNTRY_INFO!J310&lt;4), IF(S310/P310*100&lt;&gt;0, IF(X310/P310*100&gt;100,100,X310/P310*100), "-"),0)</f>
        <v>57.862432584721887</v>
      </c>
      <c r="Z310" s="67">
        <f>COUNTRY_INFO!O310</f>
        <v>27167.599999999999</v>
      </c>
      <c r="AA310" s="61"/>
      <c r="AB310" s="61"/>
      <c r="AC310" s="11">
        <f>MAX('T1'!L310,'T2'!J310)+MAX('T1'!M310,'T2'!K310)+MAX('T1'!N310,'T2'!L310)</f>
        <v>0</v>
      </c>
      <c r="AD310" s="11">
        <f>IF(COUNTRY_INFO!K310=1,IF(COUNTRY_INFO!F310*0.33&gt;MAX('T1'!M310,'T2'!K310),MAX('T1'!M310,'T2'!K310),COUNTRY_INFO!F310*0.33),IF(COUNTRY_INFO!K310=2,IF(COUNTRY_INFO!F310*0.5&gt;MAX('T1'!M310,'T2'!K310),MAX('T1'!M310,'T2'!K310),COUNTRY_INFO!F310*0.5),IF(COUNTRY_INFO!K310=3,IF(COUNTRY_INFO!F310&gt;MAX('T1'!M310,'T2'!K310),MAX('T1'!M310,'T2'!K310),COUNTRY_INFO!F310),0)))</f>
        <v>0</v>
      </c>
      <c r="AE310" s="217">
        <f>IF(AND(COUNTRY_INFO!K310&gt;0,COUNTRY_INFO!K310&lt;4),IF(Z310&gt;0,IF(COUNTRY_INFO!K310=1, AD310/(COUNTRY_INFO!F310*0.33)*100, IF(COUNTRY_INFO!K310=2, AD310/(COUNTRY_INFO!F310*0.5)*100, IF(COUNTRY_INFO!K310=3, AD310/COUNTRY_INFO!F310*100))),"-"),0)</f>
        <v>0</v>
      </c>
      <c r="AF310" s="11">
        <f>IF(COUNTRY_INFO!K310=2,IF(COUNTRY_INFO!G310*0.2&gt;MAX('T1'!N310,'T2'!L310),MAX('T1'!N310,'T2'!L310),COUNTRY_INFO!G310*0.2),IF(COUNTRY_INFO!K310=3,IF(COUNTRY_INFO!G310&gt;MAX('T1'!N310,'T2'!L310),MAX('T1'!N310,'T2'!L310),COUNTRY_INFO!G310),0))</f>
        <v>0</v>
      </c>
      <c r="AG310" s="217">
        <f>IF(AND(COUNTRY_INFO!K310&gt;0,COUNTRY_INFO!K310&lt;4),IF(Z310&gt;0,IF(COUNTRY_INFO!K310=1, 0, IF(COUNTRY_INFO!K310=2, AF310/(COUNTRY_INFO!G310*0.2)*100, IF(COUNTRY_INFO!K310=3, AF310/COUNTRY_INFO!G310*100))),"-"),0)</f>
        <v>0</v>
      </c>
      <c r="AH310" s="11">
        <f t="shared" si="34"/>
        <v>0</v>
      </c>
      <c r="AI310" s="73" t="str">
        <f>IF(AND(COUNTRY_INFO!K310&gt;0,COUNTRY_INFO!K310&lt;4), IF(AC310/Z310*100&lt;&gt;0, IF(AH310/Z310*100&gt;100,100,AH310/Z310*100), "-"),0)</f>
        <v>-</v>
      </c>
      <c r="AJ310" s="261"/>
      <c r="AK310" s="260">
        <f>IF(AND(D310&lt;&gt;0, D310&lt;&gt;"Unknown",D310&lt;&gt;"Stopped",D310&lt;&gt;"Not required"),D310/COUNTRY_INFO!D310, 0)</f>
        <v>1</v>
      </c>
      <c r="AL310" s="260">
        <f>IF(AND(J310&lt;&gt;0,J310&lt;&gt;"Unknown",J310&lt;&gt;"Stopped",J310&lt;&gt;"Not required"),J310/COUNTRY_INFO!D310, 0)</f>
        <v>0</v>
      </c>
      <c r="AM310" s="260">
        <f>IF(AND(P310&lt;&gt;0,P310&lt;&gt;"Unknown",P310&lt;&gt;"Not required"),P310/(COUNTRY_INFO!E310+COUNTRY_INFO!F310), 0)</f>
        <v>1</v>
      </c>
      <c r="AN310" s="260">
        <f>IF(AND(Z310&lt;&gt;0,Z310&lt;&gt;"Unknown",Z310&lt;&gt;"Not required"),IF(COUNTRY_INFO!K310=1,1,IF(COUNTRY_INFO!K310=2,0.5*COUNTRY_INFO!F310/(0.5*COUNTRY_INFO!F310+0.2*COUNTRY_INFO!G310),IF(COUNTRY_INFO!K310=3,COUNTRY_INFO!F310/(COUNTRY_INFO!F310+COUNTRY_INFO!G310)))),0)</f>
        <v>0.59802853398901634</v>
      </c>
      <c r="AO310" s="260">
        <f>IF(AND(Z310&lt;&gt;0,Z310&lt;&gt;"Unknown",Z310&lt;&gt;"Not required"),IF(COUNTRY_INFO!K310=1,0,IF(COUNTRY_INFO!K310=2,0.2*COUNTRY_INFO!G310/(0.5*COUNTRY_INFO!F310+0.2*COUNTRY_INFO!G310),IF(COUNTRY_INFO!K310=3,COUNTRY_INFO!G310/(COUNTRY_INFO!F310+COUNTRY_INFO!G310)))),0)</f>
        <v>0.40197146601098371</v>
      </c>
      <c r="AP310" s="259">
        <f>MAX(COUNTRY_INFO!D310*AK310*PROFILE!$G$7,COUNTRY_INFO!D310*AL310*PROFILE!$G$7)</f>
        <v>1.091998076399764E-2</v>
      </c>
      <c r="AQ310" s="259">
        <f>MAX(COUNTRY_INFO!D310*AK310*PROFILE!$G$8,COUNTRY_INFO!D310*AL310*PROFILE!$G$8,COUNTRY_INFO!D310*AM310*PROFILE!$G$8)</f>
        <v>15275.518831535359</v>
      </c>
      <c r="AR310" s="259">
        <f>MAX(COUNTRY_INFO!D310*AK310*PROFILE!$G$9,COUNTRY_INFO!D310*AL310*PROFILE!$G$9,COUNTRY_INFO!D310*AM310*PROFILE!$G$9,IF(AND(DISTRICT!Z310&lt;&gt;"Unknown",Z310&lt;&gt;"Not required"),COUNTRY_INFO!O310*DISTRICT!AN310,0))</f>
        <v>31722.786542986112</v>
      </c>
      <c r="AS310" s="259">
        <f>MAX(COUNTRY_INFO!D310*AK310*PROFILE!$G$10,COUNTRY_INFO!D310*AL310*PROFILE!$G$10,IF(AND(DISTRICT!Z310&lt;&gt;"Unknown",Z310&lt;&gt;"Not required"),COUNTRY_INFO!O310*DISTRICT!AO310,0))</f>
        <v>57296.683705497766</v>
      </c>
      <c r="AT310" s="259">
        <f t="shared" si="35"/>
        <v>104295</v>
      </c>
      <c r="AU310" s="258">
        <f t="shared" si="30"/>
        <v>0</v>
      </c>
      <c r="AV310" s="259">
        <f>MAX('MDA2'!J310,'T1'!L310,'T2'!J310,T3_R1!K310,T3_R2!K310)</f>
        <v>0</v>
      </c>
      <c r="AW310" s="259">
        <f>MAX('MDA1'!K310,'MDA2'!K310,'MDA3'!I310,'MDA3'!L310,'T1'!M310,'T2'!K310,T3_R1!L310,T3_R2!L310)</f>
        <v>28753</v>
      </c>
      <c r="AX310" s="259">
        <f>MAX('MDA1'!L310,'MDA2'!L310,'MDA3'!J310,'MDA3'!M310,'T1'!N310,'T2'!L310,T3_R1!M310,T3_R2!M310)</f>
        <v>54894</v>
      </c>
      <c r="AY310" s="259">
        <f t="shared" si="36"/>
        <v>83647</v>
      </c>
      <c r="AZ310" s="259">
        <f>MAX('MDA2'!J310,T310)</f>
        <v>0</v>
      </c>
      <c r="BA310" s="259">
        <f>MAX('MDA1'!K310,'MDA2'!K310,'MDA3'!I310,'MDA3'!L310,V310,AD310)</f>
        <v>28753</v>
      </c>
      <c r="BB310" s="259">
        <f>MAX('MDA1'!L310,'MDA2'!L310,'MDA3'!J310,'MDA3'!M310,AF310)</f>
        <v>54894</v>
      </c>
      <c r="BC310" s="259">
        <f t="shared" si="31"/>
        <v>83647</v>
      </c>
      <c r="BD310" s="260">
        <f t="shared" si="32"/>
        <v>80.202310753152119</v>
      </c>
    </row>
    <row r="311" spans="1:56" x14ac:dyDescent="0.2">
      <c r="A311" s="10" t="str">
        <f>IF(COUNTRY_INFO!A311=0," ",COUNTRY_INFO!A311)</f>
        <v>Ethiopia</v>
      </c>
      <c r="B311" s="10" t="str">
        <f>IF(COUNTRY_INFO!B311=0," ",COUNTRY_INFO!B311)</f>
        <v>Oromia Bale</v>
      </c>
      <c r="C311" s="87" t="str">
        <f>IF(COUNTRY_INFO!C311=0," ",COUNTRY_INFO!C311)</f>
        <v>Lega Hidha</v>
      </c>
      <c r="D311" s="67">
        <f>COUNTRY_INFO!L311</f>
        <v>79726</v>
      </c>
      <c r="E311" s="61"/>
      <c r="F311" s="61"/>
      <c r="G311" s="11">
        <f>MAX('MDA1'!M311,'MDA2'!M311)</f>
        <v>64493</v>
      </c>
      <c r="H311" s="11">
        <f>IF(AND(COUNTRY_INFO!H311&gt;0,COUNTRY_INFO!H311&lt;4),IF(D311&gt;MAX('MDA1'!M311,'MDA2'!M311),MAX('MDA1'!M311,'MDA2'!M311),D311),0)</f>
        <v>64493</v>
      </c>
      <c r="I311" s="73">
        <f>IF(AND(COUNTRY_INFO!H311&gt;0,COUNTRY_INFO!H311&lt;4), IF(G311/D311*100&lt;&gt;0, IF(G311/D311*100&gt;100,100,G311/D311*100), "-"),0)</f>
        <v>80.89330958532976</v>
      </c>
      <c r="J311" s="67" t="str">
        <f>COUNTRY_INFO!M311</f>
        <v>Unknown</v>
      </c>
      <c r="K311" s="61"/>
      <c r="L311" s="61"/>
      <c r="M311" s="11">
        <f>MAX('MDA1'!M311,MAX('MDA3'!I311,'MDA3'!L311)+MAX('MDA3'!J311,'MDA3'!M311))</f>
        <v>64493</v>
      </c>
      <c r="N311" s="11">
        <f>IF(AND(COUNTRY_INFO!I311&gt;0,COUNTRY_INFO!I311&lt;4),IF(J311&gt;MAX('MDA1'!M311,MAX('MDA3'!I311,'MDA3'!L311)+MAX('MDA3'!J311,'MDA3'!M311)),MAX('MDA1'!M311,MAX('MDA3'!I311,'MDA3'!L311)+MAX('MDA3'!J311,'MDA3'!M311)),J311),0)</f>
        <v>0</v>
      </c>
      <c r="O311" s="73">
        <f>IF(AND(COUNTRY_INFO!I311&gt;0,COUNTRY_INFO!I311&lt;4), IF(M311/J311*100&lt;&gt;0, IF(M311/J311*100&gt;100,100,M311/J311*100), "-"),0)</f>
        <v>0</v>
      </c>
      <c r="P311" s="67">
        <f>COUNTRY_INFO!N311</f>
        <v>37986</v>
      </c>
      <c r="Q311" s="61"/>
      <c r="R311" s="61"/>
      <c r="S311" s="11">
        <f>SUM(MAX('MDA2'!J311, 'T1'!L311, MAX(T3_R1!K311, T3_R2!K311)), MAX('MDA1'!K311, 'MDA2'!K311, 'T1'!M311, MAX(T3_R1!L311, T3_R2!L311)), MAX('MDA1'!L311, 'MDA2'!L311, 'T1'!N311, MAX(T3_R1!M311, T3_R2!M311)))</f>
        <v>65216</v>
      </c>
      <c r="T311" s="11">
        <f>IF(AND(COUNTRY_INFO!J311&gt;1,COUNTRY_INFO!J311&lt;4),IF(COUNTRY_INFO!E311&gt;MAX('MDA2'!J311,'T1'!L311,MAX(T3_R1!K311,T3_R2!K311)),MAX('MDA2'!J311,'T1'!L311,MAX(T3_R1!K311,T3_R2!K311)),COUNTRY_INFO!E311),0)</f>
        <v>0</v>
      </c>
      <c r="U311" s="217" t="str">
        <f>IF(AND(COUNTRY_INFO!J311&gt;1,COUNTRY_INFO!J311&lt;4), IF(T311/COUNTRY_INFO!E311*100&lt;&gt;0, IF(T311/COUNTRY_INFO!E311*100&gt;100,100,T311/COUNTRY_INFO!E311*100), "-"),0)</f>
        <v>-</v>
      </c>
      <c r="V311" s="11">
        <f>IF(AND(COUNTRY_INFO!J311&gt;1,COUNTRY_INFO!J311&lt;4),IF(COUNTRY_INFO!F311&gt;MAX('MDA1'!K311,'MDA2'!K311,'T1'!M311,MAX(T3_R1!L311,T3_R2!L311)),MAX('MDA1'!K311,'MDA2'!K311,'T1'!M311,MAX(T3_R1!L311,T3_R2!L311)),COUNTRY_INFO!F311),0)</f>
        <v>23740</v>
      </c>
      <c r="W311" s="217">
        <f>IF(AND(COUNTRY_INFO!J311&gt;1,COUNTRY_INFO!J311&lt;4), IF(V311/COUNTRY_INFO!F311*100&lt;&gt;0, IF(V311/COUNTRY_INFO!F311*100&gt;100,100,V311/COUNTRY_INFO!F311*100), "-"),0)</f>
        <v>95.57550626031643</v>
      </c>
      <c r="X311" s="11">
        <f t="shared" si="33"/>
        <v>23740</v>
      </c>
      <c r="Y311" s="73">
        <f>IF(AND(COUNTRY_INFO!J311&gt;1,COUNTRY_INFO!J311&lt;4), IF(S311/P311*100&lt;&gt;0, IF(X311/P311*100&gt;100,100,X311/P311*100), "-"),0)</f>
        <v>62.49670931395778</v>
      </c>
      <c r="Z311" s="67">
        <f>COUNTRY_INFO!O311</f>
        <v>20767.5</v>
      </c>
      <c r="AA311" s="61"/>
      <c r="AB311" s="61"/>
      <c r="AC311" s="11">
        <f>MAX('T1'!L311,'T2'!J311)+MAX('T1'!M311,'T2'!K311)+MAX('T1'!N311,'T2'!L311)</f>
        <v>23740</v>
      </c>
      <c r="AD311" s="11">
        <f>IF(COUNTRY_INFO!K311=1,IF(COUNTRY_INFO!F311*0.33&gt;MAX('T1'!M311,'T2'!K311),MAX('T1'!M311,'T2'!K311),COUNTRY_INFO!F311*0.33),IF(COUNTRY_INFO!K311=2,IF(COUNTRY_INFO!F311*0.5&gt;MAX('T1'!M311,'T2'!K311),MAX('T1'!M311,'T2'!K311),COUNTRY_INFO!F311*0.5),IF(COUNTRY_INFO!K311=3,IF(COUNTRY_INFO!F311&gt;MAX('T1'!M311,'T2'!K311),MAX('T1'!M311,'T2'!K311),COUNTRY_INFO!F311),0)))</f>
        <v>12419.5</v>
      </c>
      <c r="AE311" s="217">
        <f>IF(AND(COUNTRY_INFO!K311&gt;0,COUNTRY_INFO!K311&lt;4),IF(Z311&gt;0,IF(COUNTRY_INFO!K311=1, AD311/(COUNTRY_INFO!F311*0.33)*100, IF(COUNTRY_INFO!K311=2, AD311/(COUNTRY_INFO!F311*0.5)*100, IF(COUNTRY_INFO!K311=3, AD311/COUNTRY_INFO!F311*100))),"-"),0)</f>
        <v>100</v>
      </c>
      <c r="AF311" s="11">
        <f>IF(COUNTRY_INFO!K311=2,IF(COUNTRY_INFO!G311*0.2&gt;MAX('T1'!N311,'T2'!L311),MAX('T1'!N311,'T2'!L311),COUNTRY_INFO!G311*0.2),IF(COUNTRY_INFO!K311=3,IF(COUNTRY_INFO!G311&gt;MAX('T1'!N311,'T2'!L311),MAX('T1'!N311,'T2'!L311),COUNTRY_INFO!G311),0))</f>
        <v>0</v>
      </c>
      <c r="AG311" s="217">
        <f>IF(AND(COUNTRY_INFO!K311&gt;0,COUNTRY_INFO!K311&lt;4),IF(Z311&gt;0,IF(COUNTRY_INFO!K311=1, 0, IF(COUNTRY_INFO!K311=2, AF311/(COUNTRY_INFO!G311*0.2)*100, IF(COUNTRY_INFO!K311=3, AF311/COUNTRY_INFO!G311*100))),"-"),0)</f>
        <v>0</v>
      </c>
      <c r="AH311" s="11">
        <f t="shared" si="34"/>
        <v>12419.5</v>
      </c>
      <c r="AI311" s="73">
        <f>IF(AND(COUNTRY_INFO!K311&gt;0,COUNTRY_INFO!K311&lt;4), IF(AC311/Z311*100&lt;&gt;0, IF(AH311/Z311*100&gt;100,100,AH311/Z311*100), "-"),0)</f>
        <v>59.802576140604316</v>
      </c>
      <c r="AJ311" s="261"/>
      <c r="AK311" s="260">
        <f>IF(AND(D311&lt;&gt;0, D311&lt;&gt;"Unknown",D311&lt;&gt;"Stopped",D311&lt;&gt;"Not required"),D311/COUNTRY_INFO!D311, 0)</f>
        <v>1</v>
      </c>
      <c r="AL311" s="260">
        <f>IF(AND(J311&lt;&gt;0,J311&lt;&gt;"Unknown",J311&lt;&gt;"Stopped",J311&lt;&gt;"Not required"),J311/COUNTRY_INFO!D311, 0)</f>
        <v>0</v>
      </c>
      <c r="AM311" s="260">
        <f>IF(AND(P311&lt;&gt;0,P311&lt;&gt;"Unknown",P311&lt;&gt;"Not required"),P311/(COUNTRY_INFO!E311+COUNTRY_INFO!F311), 0)</f>
        <v>1</v>
      </c>
      <c r="AN311" s="260">
        <f>IF(AND(Z311&lt;&gt;0,Z311&lt;&gt;"Unknown",Z311&lt;&gt;"Not required"),IF(COUNTRY_INFO!K311=1,1,IF(COUNTRY_INFO!K311=2,0.5*COUNTRY_INFO!F311/(0.5*COUNTRY_INFO!F311+0.2*COUNTRY_INFO!G311),IF(COUNTRY_INFO!K311=3,COUNTRY_INFO!F311/(COUNTRY_INFO!F311+COUNTRY_INFO!G311)))),0)</f>
        <v>0.59802576140604313</v>
      </c>
      <c r="AO311" s="260">
        <f>IF(AND(Z311&lt;&gt;0,Z311&lt;&gt;"Unknown",Z311&lt;&gt;"Not required"),IF(COUNTRY_INFO!K311=1,0,IF(COUNTRY_INFO!K311=2,0.2*COUNTRY_INFO!G311/(0.5*COUNTRY_INFO!F311+0.2*COUNTRY_INFO!G311),IF(COUNTRY_INFO!K311=3,COUNTRY_INFO!G311/(COUNTRY_INFO!F311+COUNTRY_INFO!G311)))),0)</f>
        <v>0.40197423859395692</v>
      </c>
      <c r="AP311" s="259">
        <f>MAX(COUNTRY_INFO!D311*AK311*PROFILE!$G$7,COUNTRY_INFO!D311*AL311*PROFILE!$G$7)</f>
        <v>8.3475371435876682E-3</v>
      </c>
      <c r="AQ311" s="259">
        <f>MAX(COUNTRY_INFO!D311*AK311*PROFILE!$G$8,COUNTRY_INFO!D311*AL311*PROFILE!$G$8,COUNTRY_INFO!D311*AM311*PROFILE!$G$8)</f>
        <v>11677.031634910476</v>
      </c>
      <c r="AR311" s="259">
        <f>MAX(COUNTRY_INFO!D311*AK311*PROFILE!$G$9,COUNTRY_INFO!D311*AL311*PROFILE!$G$9,COUNTRY_INFO!D311*AM311*PROFILE!$G$9,IF(AND(DISTRICT!Z311&lt;&gt;"Unknown",Z311&lt;&gt;"Not required"),COUNTRY_INFO!O311*DISTRICT!AN311,0))</f>
        <v>24249.780717446767</v>
      </c>
      <c r="AS311" s="259">
        <f>MAX(COUNTRY_INFO!D311*AK311*PROFILE!$G$10,COUNTRY_INFO!D311*AL311*PROFILE!$G$10,IF(AND(DISTRICT!Z311&lt;&gt;"Unknown",Z311&lt;&gt;"Not required"),COUNTRY_INFO!O311*DISTRICT!AO311,0))</f>
        <v>43799.179300105614</v>
      </c>
      <c r="AT311" s="259">
        <f t="shared" si="35"/>
        <v>79726</v>
      </c>
      <c r="AU311" s="258" t="str">
        <f t="shared" si="30"/>
        <v>Y</v>
      </c>
      <c r="AV311" s="259">
        <f>MAX('MDA2'!J311,'T1'!L311,'T2'!J311,T3_R1!K311,T3_R2!K311)</f>
        <v>0</v>
      </c>
      <c r="AW311" s="259">
        <f>MAX('MDA1'!K311,'MDA2'!K311,'MDA3'!I311,'MDA3'!L311,'T1'!M311,'T2'!K311,T3_R1!L311,T3_R2!L311)</f>
        <v>23740</v>
      </c>
      <c r="AX311" s="259">
        <f>MAX('MDA1'!L311,'MDA2'!L311,'MDA3'!J311,'MDA3'!M311,'T1'!N311,'T2'!L311,T3_R1!M311,T3_R2!M311)</f>
        <v>41476</v>
      </c>
      <c r="AY311" s="259">
        <f t="shared" si="36"/>
        <v>65216</v>
      </c>
      <c r="AZ311" s="259">
        <f>MAX('MDA2'!J311,T311)</f>
        <v>0</v>
      </c>
      <c r="BA311" s="259">
        <f>MAX('MDA1'!K311,'MDA2'!K311,'MDA3'!I311,'MDA3'!L311,V311,AD311)</f>
        <v>23740</v>
      </c>
      <c r="BB311" s="259">
        <f>MAX('MDA1'!L311,'MDA2'!L311,'MDA3'!J311,'MDA3'!M311,AF311)</f>
        <v>41476</v>
      </c>
      <c r="BC311" s="259">
        <f t="shared" si="31"/>
        <v>65216</v>
      </c>
      <c r="BD311" s="260">
        <f t="shared" si="32"/>
        <v>81.800165567067211</v>
      </c>
    </row>
    <row r="312" spans="1:56" x14ac:dyDescent="0.2">
      <c r="A312" s="10" t="str">
        <f>IF(COUNTRY_INFO!A312=0," ",COUNTRY_INFO!A312)</f>
        <v>Ethiopia</v>
      </c>
      <c r="B312" s="10" t="str">
        <f>IF(COUNTRY_INFO!B312=0," ",COUNTRY_INFO!B312)</f>
        <v>Oromia Bale</v>
      </c>
      <c r="C312" s="87" t="str">
        <f>IF(COUNTRY_INFO!C312=0," ",COUNTRY_INFO!C312)</f>
        <v>Medda Walabu</v>
      </c>
      <c r="D312" s="67">
        <f>COUNTRY_INFO!L312</f>
        <v>0</v>
      </c>
      <c r="E312" s="61"/>
      <c r="F312" s="61"/>
      <c r="G312" s="11">
        <f>MAX('MDA1'!M312,'MDA2'!M312)</f>
        <v>0</v>
      </c>
      <c r="H312" s="11">
        <f>IF(AND(COUNTRY_INFO!H312&gt;0,COUNTRY_INFO!H312&lt;4),IF(D312&gt;MAX('MDA1'!M312,'MDA2'!M312),MAX('MDA1'!M312,'MDA2'!M312),D312),0)</f>
        <v>0</v>
      </c>
      <c r="I312" s="73">
        <f>IF(AND(COUNTRY_INFO!H312&gt;0,COUNTRY_INFO!H312&lt;4), IF(G312/D312*100&lt;&gt;0, IF(G312/D312*100&gt;100,100,G312/D312*100), "-"),0)</f>
        <v>0</v>
      </c>
      <c r="J312" s="67">
        <f>COUNTRY_INFO!M312</f>
        <v>0</v>
      </c>
      <c r="K312" s="61"/>
      <c r="L312" s="61"/>
      <c r="M312" s="11">
        <f>MAX('MDA1'!M312,MAX('MDA3'!I312,'MDA3'!L312)+MAX('MDA3'!J312,'MDA3'!M312))</f>
        <v>0</v>
      </c>
      <c r="N312" s="11">
        <f>IF(AND(COUNTRY_INFO!I312&gt;0,COUNTRY_INFO!I312&lt;4),IF(J312&gt;MAX('MDA1'!M312,MAX('MDA3'!I312,'MDA3'!L312)+MAX('MDA3'!J312,'MDA3'!M312)),MAX('MDA1'!M312,MAX('MDA3'!I312,'MDA3'!L312)+MAX('MDA3'!J312,'MDA3'!M312)),J312),0)</f>
        <v>0</v>
      </c>
      <c r="O312" s="73">
        <f>IF(AND(COUNTRY_INFO!I312&gt;0,COUNTRY_INFO!I312&lt;4), IF(M312/J312*100&lt;&gt;0, IF(M312/J312*100&gt;100,100,M312/J312*100), "-"),0)</f>
        <v>0</v>
      </c>
      <c r="P312" s="67">
        <f>COUNTRY_INFO!N312</f>
        <v>59246</v>
      </c>
      <c r="Q312" s="61"/>
      <c r="R312" s="61"/>
      <c r="S312" s="11">
        <f>SUM(MAX('MDA2'!J312, 'T1'!L312, MAX(T3_R1!K312, T3_R2!K312)), MAX('MDA1'!K312, 'MDA2'!K312, 'T1'!M312, MAX(T3_R1!L312, T3_R2!L312)), MAX('MDA1'!L312, 'MDA2'!L312, 'T1'!N312, MAX(T3_R1!M312, T3_R2!M312)))</f>
        <v>37684</v>
      </c>
      <c r="T312" s="11">
        <f>IF(AND(COUNTRY_INFO!J312&gt;1,COUNTRY_INFO!J312&lt;4),IF(COUNTRY_INFO!E312&gt;MAX('MDA2'!J312,'T1'!L312,MAX(T3_R1!K312,T3_R2!K312)),MAX('MDA2'!J312,'T1'!L312,MAX(T3_R1!K312,T3_R2!K312)),COUNTRY_INFO!E312),0)</f>
        <v>0</v>
      </c>
      <c r="U312" s="217" t="str">
        <f>IF(AND(COUNTRY_INFO!J312&gt;1,COUNTRY_INFO!J312&lt;4), IF(T312/COUNTRY_INFO!E312*100&lt;&gt;0, IF(T312/COUNTRY_INFO!E312*100&gt;100,100,T312/COUNTRY_INFO!E312*100), "-"),0)</f>
        <v>-</v>
      </c>
      <c r="V312" s="11">
        <f>IF(AND(COUNTRY_INFO!J312&gt;1,COUNTRY_INFO!J312&lt;4),IF(COUNTRY_INFO!F312&gt;MAX('MDA1'!K312,'MDA2'!K312,'T1'!M312,MAX(T3_R1!L312,T3_R2!L312)),MAX('MDA1'!K312,'MDA2'!K312,'T1'!M312,MAX(T3_R1!L312,T3_R2!L312)),COUNTRY_INFO!F312),0)</f>
        <v>37684</v>
      </c>
      <c r="W312" s="217">
        <f>IF(AND(COUNTRY_INFO!J312&gt;1,COUNTRY_INFO!J312&lt;4), IF(V312/COUNTRY_INFO!F312*100&lt;&gt;0, IF(V312/COUNTRY_INFO!F312*100&gt;100,100,V312/COUNTRY_INFO!F312*100), "-"),0)</f>
        <v>97.271624377274719</v>
      </c>
      <c r="X312" s="11">
        <f t="shared" si="33"/>
        <v>37684</v>
      </c>
      <c r="Y312" s="73">
        <f>IF(AND(COUNTRY_INFO!J312&gt;1,COUNTRY_INFO!J312&lt;4), IF(S312/P312*100&lt;&gt;0, IF(X312/P312*100&gt;100,100,X312/P312*100), "-"),0)</f>
        <v>63.605981838436357</v>
      </c>
      <c r="Z312" s="67">
        <f>COUNTRY_INFO!O312</f>
        <v>32390.7</v>
      </c>
      <c r="AA312" s="61"/>
      <c r="AB312" s="61"/>
      <c r="AC312" s="11">
        <f>MAX('T1'!L312,'T2'!J312)+MAX('T1'!M312,'T2'!K312)+MAX('T1'!N312,'T2'!L312)</f>
        <v>37684</v>
      </c>
      <c r="AD312" s="11">
        <f>IF(COUNTRY_INFO!K312=1,IF(COUNTRY_INFO!F312*0.33&gt;MAX('T1'!M312,'T2'!K312),MAX('T1'!M312,'T2'!K312),COUNTRY_INFO!F312*0.33),IF(COUNTRY_INFO!K312=2,IF(COUNTRY_INFO!F312*0.5&gt;MAX('T1'!M312,'T2'!K312),MAX('T1'!M312,'T2'!K312),COUNTRY_INFO!F312*0.5),IF(COUNTRY_INFO!K312=3,IF(COUNTRY_INFO!F312&gt;MAX('T1'!M312,'T2'!K312),MAX('T1'!M312,'T2'!K312),COUNTRY_INFO!F312),0)))</f>
        <v>19370.5</v>
      </c>
      <c r="AE312" s="217">
        <f>IF(AND(COUNTRY_INFO!K312&gt;0,COUNTRY_INFO!K312&lt;4),IF(Z312&gt;0,IF(COUNTRY_INFO!K312=1, AD312/(COUNTRY_INFO!F312*0.33)*100, IF(COUNTRY_INFO!K312=2, AD312/(COUNTRY_INFO!F312*0.5)*100, IF(COUNTRY_INFO!K312=3, AD312/COUNTRY_INFO!F312*100))),"-"),0)</f>
        <v>100</v>
      </c>
      <c r="AF312" s="11">
        <f>IF(COUNTRY_INFO!K312=2,IF(COUNTRY_INFO!G312*0.2&gt;MAX('T1'!N312,'T2'!L312),MAX('T1'!N312,'T2'!L312),COUNTRY_INFO!G312*0.2),IF(COUNTRY_INFO!K312=3,IF(COUNTRY_INFO!G312&gt;MAX('T1'!N312,'T2'!L312),MAX('T1'!N312,'T2'!L312),COUNTRY_INFO!G312),0))</f>
        <v>0</v>
      </c>
      <c r="AG312" s="217">
        <f>IF(AND(COUNTRY_INFO!K312&gt;0,COUNTRY_INFO!K312&lt;4),IF(Z312&gt;0,IF(COUNTRY_INFO!K312=1, 0, IF(COUNTRY_INFO!K312=2, AF312/(COUNTRY_INFO!G312*0.2)*100, IF(COUNTRY_INFO!K312=3, AF312/COUNTRY_INFO!G312*100))),"-"),0)</f>
        <v>0</v>
      </c>
      <c r="AH312" s="11">
        <f t="shared" si="34"/>
        <v>19370.5</v>
      </c>
      <c r="AI312" s="73">
        <f>IF(AND(COUNTRY_INFO!K312&gt;0,COUNTRY_INFO!K312&lt;4), IF(AC312/Z312*100&lt;&gt;0, IF(AH312/Z312*100&gt;100,100,AH312/Z312*100), "-"),0)</f>
        <v>59.802659405323134</v>
      </c>
      <c r="AJ312" s="261"/>
      <c r="AK312" s="260">
        <f>IF(AND(D312&lt;&gt;0, D312&lt;&gt;"Unknown",D312&lt;&gt;"Stopped",D312&lt;&gt;"Not required"),D312/COUNTRY_INFO!D312, 0)</f>
        <v>0</v>
      </c>
      <c r="AL312" s="260">
        <f>IF(AND(J312&lt;&gt;0,J312&lt;&gt;"Unknown",J312&lt;&gt;"Stopped",J312&lt;&gt;"Not required"),J312/COUNTRY_INFO!D312, 0)</f>
        <v>0</v>
      </c>
      <c r="AM312" s="260">
        <f>IF(AND(P312&lt;&gt;0,P312&lt;&gt;"Unknown",P312&lt;&gt;"Not required"),P312/(COUNTRY_INFO!E312+COUNTRY_INFO!F312), 0)</f>
        <v>1</v>
      </c>
      <c r="AN312" s="260">
        <f>IF(AND(Z312&lt;&gt;0,Z312&lt;&gt;"Unknown",Z312&lt;&gt;"Not required"),IF(COUNTRY_INFO!K312=1,1,IF(COUNTRY_INFO!K312=2,0.5*COUNTRY_INFO!F312/(0.5*COUNTRY_INFO!F312+0.2*COUNTRY_INFO!G312),IF(COUNTRY_INFO!K312=3,COUNTRY_INFO!F312/(COUNTRY_INFO!F312+COUNTRY_INFO!G312)))),0)</f>
        <v>0.59802659405323133</v>
      </c>
      <c r="AO312" s="260">
        <f>IF(AND(Z312&lt;&gt;0,Z312&lt;&gt;"Unknown",Z312&lt;&gt;"Not required"),IF(COUNTRY_INFO!K312=1,0,IF(COUNTRY_INFO!K312=2,0.2*COUNTRY_INFO!G312/(0.5*COUNTRY_INFO!F312+0.2*COUNTRY_INFO!G312),IF(COUNTRY_INFO!K312=3,COUNTRY_INFO!G312/(COUNTRY_INFO!F312+COUNTRY_INFO!G312)))),0)</f>
        <v>0.40197340594676867</v>
      </c>
      <c r="AP312" s="259">
        <f>MAX(COUNTRY_INFO!D312*AK312*PROFILE!$G$7,COUNTRY_INFO!D312*AL312*PROFILE!$G$7)</f>
        <v>0</v>
      </c>
      <c r="AQ312" s="259">
        <f>MAX(COUNTRY_INFO!D312*AK312*PROFILE!$G$8,COUNTRY_INFO!D312*AL312*PROFILE!$G$8,COUNTRY_INFO!D312*AM312*PROFILE!$G$8)</f>
        <v>18212.279252371598</v>
      </c>
      <c r="AR312" s="259">
        <f>MAX(COUNTRY_INFO!D312*AK312*PROFILE!$G$9,COUNTRY_INFO!D312*AL312*PROFILE!$G$9,COUNTRY_INFO!D312*AM312*PROFILE!$G$9,IF(AND(DISTRICT!Z312&lt;&gt;"Unknown",Z312&lt;&gt;"Not required"),COUNTRY_INFO!O312*DISTRICT!AN312,0))</f>
        <v>37821.579322826132</v>
      </c>
      <c r="AS312" s="259">
        <f>MAX(COUNTRY_INFO!D312*AK312*PROFILE!$G$10,COUNTRY_INFO!D312*AL312*PROFILE!$G$10,IF(AND(DISTRICT!Z312&lt;&gt;"Unknown",Z312&lt;&gt;"Not required"),COUNTRY_INFO!O312*DISTRICT!AO312,0))</f>
        <v>13020.2</v>
      </c>
      <c r="AT312" s="259">
        <f t="shared" si="35"/>
        <v>69054.058575197734</v>
      </c>
      <c r="AU312" s="258" t="str">
        <f t="shared" si="30"/>
        <v>Y</v>
      </c>
      <c r="AV312" s="259">
        <f>MAX('MDA2'!J312,'T1'!L312,'T2'!J312,T3_R1!K312,T3_R2!K312)</f>
        <v>0</v>
      </c>
      <c r="AW312" s="259">
        <f>MAX('MDA1'!K312,'MDA2'!K312,'MDA3'!I312,'MDA3'!L312,'T1'!M312,'T2'!K312,T3_R1!L312,T3_R2!L312)</f>
        <v>37684</v>
      </c>
      <c r="AX312" s="259">
        <f>MAX('MDA1'!L312,'MDA2'!L312,'MDA3'!J312,'MDA3'!M312,'T1'!N312,'T2'!L312,T3_R1!M312,T3_R2!M312)</f>
        <v>0</v>
      </c>
      <c r="AY312" s="259">
        <f t="shared" si="36"/>
        <v>37684</v>
      </c>
      <c r="AZ312" s="259">
        <f>MAX('MDA2'!J312,T312)</f>
        <v>0</v>
      </c>
      <c r="BA312" s="259">
        <f>MAX('MDA1'!K312,'MDA2'!K312,'MDA3'!I312,'MDA3'!L312,V312,AD312)</f>
        <v>37684</v>
      </c>
      <c r="BB312" s="259">
        <f>MAX('MDA1'!L312,'MDA2'!L312,'MDA3'!J312,'MDA3'!M312,AF312)</f>
        <v>0</v>
      </c>
      <c r="BC312" s="259">
        <f t="shared" si="31"/>
        <v>37684</v>
      </c>
      <c r="BD312" s="260">
        <f t="shared" si="32"/>
        <v>54.571738110024761</v>
      </c>
    </row>
    <row r="313" spans="1:56" x14ac:dyDescent="0.2">
      <c r="A313" s="10" t="str">
        <f>IF(COUNTRY_INFO!A313=0," ",COUNTRY_INFO!A313)</f>
        <v>Ethiopia</v>
      </c>
      <c r="B313" s="10" t="str">
        <f>IF(COUNTRY_INFO!B313=0," ",COUNTRY_INFO!B313)</f>
        <v>Oromia Bale</v>
      </c>
      <c r="C313" s="87" t="str">
        <f>IF(COUNTRY_INFO!C313=0," ",COUNTRY_INFO!C313)</f>
        <v>Rayitu</v>
      </c>
      <c r="D313" s="67">
        <f>COUNTRY_INFO!L313</f>
        <v>42646</v>
      </c>
      <c r="E313" s="61"/>
      <c r="F313" s="61"/>
      <c r="G313" s="11">
        <f>MAX('MDA1'!M313,'MDA2'!M313)</f>
        <v>35138</v>
      </c>
      <c r="H313" s="11">
        <f>IF(AND(COUNTRY_INFO!H313&gt;0,COUNTRY_INFO!H313&lt;4),IF(D313&gt;MAX('MDA1'!M313,'MDA2'!M313),MAX('MDA1'!M313,'MDA2'!M313),D313),0)</f>
        <v>35138</v>
      </c>
      <c r="I313" s="73">
        <f>IF(AND(COUNTRY_INFO!H313&gt;0,COUNTRY_INFO!H313&lt;4), IF(G313/D313*100&lt;&gt;0, IF(G313/D313*100&gt;100,100,G313/D313*100), "-"),0)</f>
        <v>82.394597383107438</v>
      </c>
      <c r="J313" s="67">
        <f>COUNTRY_INFO!M313</f>
        <v>0</v>
      </c>
      <c r="K313" s="61"/>
      <c r="L313" s="61"/>
      <c r="M313" s="11">
        <f>MAX('MDA1'!M313,MAX('MDA3'!I313,'MDA3'!L313)+MAX('MDA3'!J313,'MDA3'!M313))</f>
        <v>35138</v>
      </c>
      <c r="N313" s="11">
        <f>IF(AND(COUNTRY_INFO!I313&gt;0,COUNTRY_INFO!I313&lt;4),IF(J313&gt;MAX('MDA1'!M313,MAX('MDA3'!I313,'MDA3'!L313)+MAX('MDA3'!J313,'MDA3'!M313)),MAX('MDA1'!M313,MAX('MDA3'!I313,'MDA3'!L313)+MAX('MDA3'!J313,'MDA3'!M313)),J313),0)</f>
        <v>0</v>
      </c>
      <c r="O313" s="73">
        <f>IF(AND(COUNTRY_INFO!I313&gt;0,COUNTRY_INFO!I313&lt;4), IF(M313/J313*100&lt;&gt;0, IF(M313/J313*100&gt;100,100,M313/J313*100), "-"),0)</f>
        <v>0</v>
      </c>
      <c r="P313" s="67">
        <f>COUNTRY_INFO!N313</f>
        <v>20319</v>
      </c>
      <c r="Q313" s="61"/>
      <c r="R313" s="61"/>
      <c r="S313" s="11">
        <f>SUM(MAX('MDA2'!J313, 'T1'!L313, MAX(T3_R1!K313, T3_R2!K313)), MAX('MDA1'!K313, 'MDA2'!K313, 'T1'!M313, MAX(T3_R1!L313, T3_R2!L313)), MAX('MDA1'!L313, 'MDA2'!L313, 'T1'!N313, MAX(T3_R1!M313, T3_R2!M313)))</f>
        <v>35138</v>
      </c>
      <c r="T313" s="11">
        <f>IF(AND(COUNTRY_INFO!J313&gt;1,COUNTRY_INFO!J313&lt;4),IF(COUNTRY_INFO!E313&gt;MAX('MDA2'!J313,'T1'!L313,MAX(T3_R1!K313,T3_R2!K313)),MAX('MDA2'!J313,'T1'!L313,MAX(T3_R1!K313,T3_R2!K313)),COUNTRY_INFO!E313),0)</f>
        <v>0</v>
      </c>
      <c r="U313" s="217" t="str">
        <f>IF(AND(COUNTRY_INFO!J313&gt;1,COUNTRY_INFO!J313&lt;4), IF(T313/COUNTRY_INFO!E313*100&lt;&gt;0, IF(T313/COUNTRY_INFO!E313*100&gt;100,100,T313/COUNTRY_INFO!E313*100), "-"),0)</f>
        <v>-</v>
      </c>
      <c r="V313" s="11">
        <f>IF(AND(COUNTRY_INFO!J313&gt;1,COUNTRY_INFO!J313&lt;4),IF(COUNTRY_INFO!F313&gt;MAX('MDA1'!K313,'MDA2'!K313,'T1'!M313,MAX(T3_R1!L313,T3_R2!L313)),MAX('MDA1'!K313,'MDA2'!K313,'T1'!M313,MAX(T3_R1!L313,T3_R2!L313)),COUNTRY_INFO!F313),0)</f>
        <v>12650</v>
      </c>
      <c r="W313" s="217">
        <f>IF(AND(COUNTRY_INFO!J313&gt;1,COUNTRY_INFO!J313&lt;4), IF(V313/COUNTRY_INFO!F313*100&lt;&gt;0, IF(V313/COUNTRY_INFO!F313*100&gt;100,100,V313/COUNTRY_INFO!F313*100), "-"),0)</f>
        <v>95.205840295025212</v>
      </c>
      <c r="X313" s="11">
        <f t="shared" si="33"/>
        <v>12650</v>
      </c>
      <c r="Y313" s="73">
        <f>IF(AND(COUNTRY_INFO!J313&gt;1,COUNTRY_INFO!J313&lt;4), IF(S313/P313*100&lt;&gt;0, IF(X313/P313*100&gt;100,100,X313/P313*100), "-"),0)</f>
        <v>62.257000836655351</v>
      </c>
      <c r="Z313" s="67">
        <f>COUNTRY_INFO!O313</f>
        <v>0</v>
      </c>
      <c r="AA313" s="61"/>
      <c r="AB313" s="61"/>
      <c r="AC313" s="11">
        <f>MAX('T1'!L313,'T2'!J313)+MAX('T1'!M313,'T2'!K313)+MAX('T1'!N313,'T2'!L313)</f>
        <v>0</v>
      </c>
      <c r="AD313" s="11">
        <f>IF(COUNTRY_INFO!K313=1,IF(COUNTRY_INFO!F313*0.33&gt;MAX('T1'!M313,'T2'!K313),MAX('T1'!M313,'T2'!K313),COUNTRY_INFO!F313*0.33),IF(COUNTRY_INFO!K313=2,IF(COUNTRY_INFO!F313*0.5&gt;MAX('T1'!M313,'T2'!K313),MAX('T1'!M313,'T2'!K313),COUNTRY_INFO!F313*0.5),IF(COUNTRY_INFO!K313=3,IF(COUNTRY_INFO!F313&gt;MAX('T1'!M313,'T2'!K313),MAX('T1'!M313,'T2'!K313),COUNTRY_INFO!F313),0)))</f>
        <v>0</v>
      </c>
      <c r="AE313" s="217">
        <f>IF(AND(COUNTRY_INFO!K313&gt;0,COUNTRY_INFO!K313&lt;4),IF(Z313&gt;0,IF(COUNTRY_INFO!K313=1, AD313/(COUNTRY_INFO!F313*0.33)*100, IF(COUNTRY_INFO!K313=2, AD313/(COUNTRY_INFO!F313*0.5)*100, IF(COUNTRY_INFO!K313=3, AD313/COUNTRY_INFO!F313*100))),"-"),0)</f>
        <v>0</v>
      </c>
      <c r="AF313" s="11">
        <f>IF(COUNTRY_INFO!K313=2,IF(COUNTRY_INFO!G313*0.2&gt;MAX('T1'!N313,'T2'!L313),MAX('T1'!N313,'T2'!L313),COUNTRY_INFO!G313*0.2),IF(COUNTRY_INFO!K313=3,IF(COUNTRY_INFO!G313&gt;MAX('T1'!N313,'T2'!L313),MAX('T1'!N313,'T2'!L313),COUNTRY_INFO!G313),0))</f>
        <v>0</v>
      </c>
      <c r="AG313" s="217">
        <f>IF(AND(COUNTRY_INFO!K313&gt;0,COUNTRY_INFO!K313&lt;4),IF(Z313&gt;0,IF(COUNTRY_INFO!K313=1, 0, IF(COUNTRY_INFO!K313=2, AF313/(COUNTRY_INFO!G313*0.2)*100, IF(COUNTRY_INFO!K313=3, AF313/COUNTRY_INFO!G313*100))),"-"),0)</f>
        <v>0</v>
      </c>
      <c r="AH313" s="11">
        <f t="shared" si="34"/>
        <v>0</v>
      </c>
      <c r="AI313" s="73">
        <f>IF(AND(COUNTRY_INFO!K313&gt;0,COUNTRY_INFO!K313&lt;4), IF(AC313/Z313*100&lt;&gt;0, IF(AH313/Z313*100&gt;100,100,AH313/Z313*100), "-"),0)</f>
        <v>0</v>
      </c>
      <c r="AJ313" s="261"/>
      <c r="AK313" s="260">
        <f>IF(AND(D313&lt;&gt;0, D313&lt;&gt;"Unknown",D313&lt;&gt;"Stopped",D313&lt;&gt;"Not required"),D313/COUNTRY_INFO!D313, 0)</f>
        <v>1</v>
      </c>
      <c r="AL313" s="260">
        <f>IF(AND(J313&lt;&gt;0,J313&lt;&gt;"Unknown",J313&lt;&gt;"Stopped",J313&lt;&gt;"Not required"),J313/COUNTRY_INFO!D313, 0)</f>
        <v>0</v>
      </c>
      <c r="AM313" s="260">
        <f>IF(AND(P313&lt;&gt;0,P313&lt;&gt;"Unknown",P313&lt;&gt;"Not required"),P313/(COUNTRY_INFO!E313+COUNTRY_INFO!F313), 0)</f>
        <v>1</v>
      </c>
      <c r="AN313" s="260">
        <f>IF(AND(Z313&lt;&gt;0,Z313&lt;&gt;"Unknown",Z313&lt;&gt;"Not required"),IF(COUNTRY_INFO!K313=1,1,IF(COUNTRY_INFO!K313=2,0.5*COUNTRY_INFO!F313/(0.5*COUNTRY_INFO!F313+0.2*COUNTRY_INFO!G313),IF(COUNTRY_INFO!K313=3,COUNTRY_INFO!F313/(COUNTRY_INFO!F313+COUNTRY_INFO!G313)))),0)</f>
        <v>0</v>
      </c>
      <c r="AO313" s="260">
        <f>IF(AND(Z313&lt;&gt;0,Z313&lt;&gt;"Unknown",Z313&lt;&gt;"Not required"),IF(COUNTRY_INFO!K313=1,0,IF(COUNTRY_INFO!K313=2,0.2*COUNTRY_INFO!G313/(0.5*COUNTRY_INFO!F313+0.2*COUNTRY_INFO!G313),IF(COUNTRY_INFO!K313=3,COUNTRY_INFO!G313/(COUNTRY_INFO!F313+COUNTRY_INFO!G313)))),0)</f>
        <v>0</v>
      </c>
      <c r="AP313" s="259">
        <f>MAX(COUNTRY_INFO!D313*AK313*PROFILE!$G$7,COUNTRY_INFO!D313*AL313*PROFILE!$G$7)</f>
        <v>4.4651565239123966E-3</v>
      </c>
      <c r="AQ313" s="259">
        <f>MAX(COUNTRY_INFO!D313*AK313*PROFILE!$G$8,COUNTRY_INFO!D313*AL313*PROFILE!$G$8,COUNTRY_INFO!D313*AM313*PROFILE!$G$8)</f>
        <v>6246.1266224618339</v>
      </c>
      <c r="AR313" s="259">
        <f>MAX(COUNTRY_INFO!D313*AK313*PROFILE!$G$9,COUNTRY_INFO!D313*AL313*PROFILE!$G$9,COUNTRY_INFO!D313*AM313*PROFILE!$G$9,IF(AND(DISTRICT!Z313&lt;&gt;"Unknown",Z313&lt;&gt;"Not required"),COUNTRY_INFO!O313*DISTRICT!AN313,0))</f>
        <v>12971.378828440344</v>
      </c>
      <c r="AS313" s="259">
        <f>MAX(COUNTRY_INFO!D313*AK313*PROFILE!$G$10,COUNTRY_INFO!D313*AL313*PROFILE!$G$10,IF(AND(DISTRICT!Z313&lt;&gt;"Unknown",Z313&lt;&gt;"Not required"),COUNTRY_INFO!O313*DISTRICT!AO313,0))</f>
        <v>23428.490083941299</v>
      </c>
      <c r="AT313" s="259">
        <f t="shared" si="35"/>
        <v>42646</v>
      </c>
      <c r="AU313" s="258" t="str">
        <f t="shared" si="30"/>
        <v>Y</v>
      </c>
      <c r="AV313" s="259">
        <f>MAX('MDA2'!J313,'T1'!L313,'T2'!J313,T3_R1!K313,T3_R2!K313)</f>
        <v>0</v>
      </c>
      <c r="AW313" s="259">
        <f>MAX('MDA1'!K313,'MDA2'!K313,'MDA3'!I313,'MDA3'!L313,'T1'!M313,'T2'!K313,T3_R1!L313,T3_R2!L313)</f>
        <v>12650</v>
      </c>
      <c r="AX313" s="259">
        <f>MAX('MDA1'!L313,'MDA2'!L313,'MDA3'!J313,'MDA3'!M313,'T1'!N313,'T2'!L313,T3_R1!M313,T3_R2!M313)</f>
        <v>22488</v>
      </c>
      <c r="AY313" s="259">
        <f t="shared" si="36"/>
        <v>35138</v>
      </c>
      <c r="AZ313" s="259">
        <f>MAX('MDA2'!J313,T313)</f>
        <v>0</v>
      </c>
      <c r="BA313" s="259">
        <f>MAX('MDA1'!K313,'MDA2'!K313,'MDA3'!I313,'MDA3'!L313,V313,AD313)</f>
        <v>12650</v>
      </c>
      <c r="BB313" s="259">
        <f>MAX('MDA1'!L313,'MDA2'!L313,'MDA3'!J313,'MDA3'!M313,AF313)</f>
        <v>22488</v>
      </c>
      <c r="BC313" s="259">
        <f t="shared" si="31"/>
        <v>35138</v>
      </c>
      <c r="BD313" s="260">
        <f t="shared" si="32"/>
        <v>82.394597383107438</v>
      </c>
    </row>
    <row r="314" spans="1:56" x14ac:dyDescent="0.2">
      <c r="A314" s="10" t="str">
        <f>IF(COUNTRY_INFO!A314=0," ",COUNTRY_INFO!A314)</f>
        <v>Ethiopia</v>
      </c>
      <c r="B314" s="10" t="str">
        <f>IF(COUNTRY_INFO!B314=0," ",COUNTRY_INFO!B314)</f>
        <v>Oromia Bale</v>
      </c>
      <c r="C314" s="87" t="str">
        <f>IF(COUNTRY_INFO!C314=0," ",COUNTRY_INFO!C314)</f>
        <v>Robe Town</v>
      </c>
      <c r="D314" s="67">
        <f>COUNTRY_INFO!L314</f>
        <v>0</v>
      </c>
      <c r="E314" s="61"/>
      <c r="F314" s="61"/>
      <c r="G314" s="11">
        <f>MAX('MDA1'!M314,'MDA2'!M314)</f>
        <v>0</v>
      </c>
      <c r="H314" s="11">
        <f>IF(AND(COUNTRY_INFO!H314&gt;0,COUNTRY_INFO!H314&lt;4),IF(D314&gt;MAX('MDA1'!M314,'MDA2'!M314),MAX('MDA1'!M314,'MDA2'!M314),D314),0)</f>
        <v>0</v>
      </c>
      <c r="I314" s="73">
        <f>IF(AND(COUNTRY_INFO!H314&gt;0,COUNTRY_INFO!H314&lt;4), IF(G314/D314*100&lt;&gt;0, IF(G314/D314*100&gt;100,100,G314/D314*100), "-"),0)</f>
        <v>0</v>
      </c>
      <c r="J314" s="67">
        <f>COUNTRY_INFO!M314</f>
        <v>0</v>
      </c>
      <c r="K314" s="61"/>
      <c r="L314" s="61"/>
      <c r="M314" s="11">
        <f>MAX('MDA1'!M314,MAX('MDA3'!I314,'MDA3'!L314)+MAX('MDA3'!J314,'MDA3'!M314))</f>
        <v>0</v>
      </c>
      <c r="N314" s="11">
        <f>IF(AND(COUNTRY_INFO!I314&gt;0,COUNTRY_INFO!I314&lt;4),IF(J314&gt;MAX('MDA1'!M314,MAX('MDA3'!I314,'MDA3'!L314)+MAX('MDA3'!J314,'MDA3'!M314)),MAX('MDA1'!M314,MAX('MDA3'!I314,'MDA3'!L314)+MAX('MDA3'!J314,'MDA3'!M314)),J314),0)</f>
        <v>0</v>
      </c>
      <c r="O314" s="73">
        <f>IF(AND(COUNTRY_INFO!I314&gt;0,COUNTRY_INFO!I314&lt;4), IF(M314/J314*100&lt;&gt;0, IF(M314/J314*100&gt;100,100,M314/J314*100), "-"),0)</f>
        <v>0</v>
      </c>
      <c r="P314" s="67">
        <f>COUNTRY_INFO!N314</f>
        <v>30318</v>
      </c>
      <c r="Q314" s="61"/>
      <c r="R314" s="61"/>
      <c r="S314" s="11">
        <f>SUM(MAX('MDA2'!J314, 'T1'!L314, MAX(T3_R1!K314, T3_R2!K314)), MAX('MDA1'!K314, 'MDA2'!K314, 'T1'!M314, MAX(T3_R1!L314, T3_R2!L314)), MAX('MDA1'!L314, 'MDA2'!L314, 'T1'!N314, MAX(T3_R1!M314, T3_R2!M314)))</f>
        <v>17815</v>
      </c>
      <c r="T314" s="11">
        <f>IF(AND(COUNTRY_INFO!J314&gt;1,COUNTRY_INFO!J314&lt;4),IF(COUNTRY_INFO!E314&gt;MAX('MDA2'!J314,'T1'!L314,MAX(T3_R1!K314,T3_R2!K314)),MAX('MDA2'!J314,'T1'!L314,MAX(T3_R1!K314,T3_R2!K314)),COUNTRY_INFO!E314),0)</f>
        <v>0</v>
      </c>
      <c r="U314" s="217" t="str">
        <f>IF(AND(COUNTRY_INFO!J314&gt;1,COUNTRY_INFO!J314&lt;4), IF(T314/COUNTRY_INFO!E314*100&lt;&gt;0, IF(T314/COUNTRY_INFO!E314*100&gt;100,100,T314/COUNTRY_INFO!E314*100), "-"),0)</f>
        <v>-</v>
      </c>
      <c r="V314" s="11">
        <f>IF(AND(COUNTRY_INFO!J314&gt;1,COUNTRY_INFO!J314&lt;4),IF(COUNTRY_INFO!F314&gt;MAX('MDA1'!K314,'MDA2'!K314,'T1'!M314,MAX(T3_R1!L314,T3_R2!L314)),MAX('MDA1'!K314,'MDA2'!K314,'T1'!M314,MAX(T3_R1!L314,T3_R2!L314)),COUNTRY_INFO!F314),0)</f>
        <v>17815</v>
      </c>
      <c r="W314" s="217">
        <f>IF(AND(COUNTRY_INFO!J314&gt;1,COUNTRY_INFO!J314&lt;4), IF(V314/COUNTRY_INFO!F314*100&lt;&gt;0, IF(V314/COUNTRY_INFO!F314*100&gt;100,100,V314/COUNTRY_INFO!F314*100), "-"),0)</f>
        <v>89.861286254728881</v>
      </c>
      <c r="X314" s="11">
        <f t="shared" si="33"/>
        <v>17815</v>
      </c>
      <c r="Y314" s="73">
        <f>IF(AND(COUNTRY_INFO!J314&gt;1,COUNTRY_INFO!J314&lt;4), IF(S314/P314*100&lt;&gt;0, IF(X314/P314*100&gt;100,100,X314/P314*100), "-"),0)</f>
        <v>58.760472326670623</v>
      </c>
      <c r="Z314" s="67">
        <f>COUNTRY_INFO!O314</f>
        <v>6542.25</v>
      </c>
      <c r="AA314" s="61"/>
      <c r="AB314" s="61"/>
      <c r="AC314" s="11">
        <f>MAX('T1'!L314,'T2'!J314)+MAX('T1'!M314,'T2'!K314)+MAX('T1'!N314,'T2'!L314)</f>
        <v>0</v>
      </c>
      <c r="AD314" s="11">
        <f>IF(COUNTRY_INFO!K314=1,IF(COUNTRY_INFO!F314*0.33&gt;MAX('T1'!M314,'T2'!K314),MAX('T1'!M314,'T2'!K314),COUNTRY_INFO!F314*0.33),IF(COUNTRY_INFO!K314=2,IF(COUNTRY_INFO!F314*0.5&gt;MAX('T1'!M314,'T2'!K314),MAX('T1'!M314,'T2'!K314),COUNTRY_INFO!F314*0.5),IF(COUNTRY_INFO!K314=3,IF(COUNTRY_INFO!F314&gt;MAX('T1'!M314,'T2'!K314),MAX('T1'!M314,'T2'!K314),COUNTRY_INFO!F314),0)))</f>
        <v>0</v>
      </c>
      <c r="AE314" s="217">
        <f>IF(AND(COUNTRY_INFO!K314&gt;0,COUNTRY_INFO!K314&lt;4),IF(Z314&gt;0,IF(COUNTRY_INFO!K314=1, AD314/(COUNTRY_INFO!F314*0.33)*100, IF(COUNTRY_INFO!K314=2, AD314/(COUNTRY_INFO!F314*0.5)*100, IF(COUNTRY_INFO!K314=3, AD314/COUNTRY_INFO!F314*100))),"-"),0)</f>
        <v>0</v>
      </c>
      <c r="AF314" s="11">
        <f>IF(COUNTRY_INFO!K314=2,IF(COUNTRY_INFO!G314*0.2&gt;MAX('T1'!N314,'T2'!L314),MAX('T1'!N314,'T2'!L314),COUNTRY_INFO!G314*0.2),IF(COUNTRY_INFO!K314=3,IF(COUNTRY_INFO!G314&gt;MAX('T1'!N314,'T2'!L314),MAX('T1'!N314,'T2'!L314),COUNTRY_INFO!G314),0))</f>
        <v>0</v>
      </c>
      <c r="AG314" s="217">
        <f>IF(AND(COUNTRY_INFO!K314&gt;0,COUNTRY_INFO!K314&lt;4),IF(Z314&gt;0,IF(COUNTRY_INFO!K314=1, 0, IF(COUNTRY_INFO!K314=2, AF314/(COUNTRY_INFO!G314*0.2)*100, IF(COUNTRY_INFO!K314=3, AF314/COUNTRY_INFO!G314*100))),"-"),0)</f>
        <v>0</v>
      </c>
      <c r="AH314" s="11">
        <f t="shared" si="34"/>
        <v>0</v>
      </c>
      <c r="AI314" s="73" t="str">
        <f>IF(AND(COUNTRY_INFO!K314&gt;0,COUNTRY_INFO!K314&lt;4), IF(AC314/Z314*100&lt;&gt;0, IF(AH314/Z314*100&gt;100,100,AH314/Z314*100), "-"),0)</f>
        <v>-</v>
      </c>
      <c r="AJ314" s="261"/>
      <c r="AK314" s="260">
        <f>IF(AND(D314&lt;&gt;0, D314&lt;&gt;"Unknown",D314&lt;&gt;"Stopped",D314&lt;&gt;"Not required"),D314/COUNTRY_INFO!D314, 0)</f>
        <v>0</v>
      </c>
      <c r="AL314" s="260">
        <f>IF(AND(J314&lt;&gt;0,J314&lt;&gt;"Unknown",J314&lt;&gt;"Stopped",J314&lt;&gt;"Not required"),J314/COUNTRY_INFO!D314, 0)</f>
        <v>0</v>
      </c>
      <c r="AM314" s="260">
        <f>IF(AND(P314&lt;&gt;0,P314&lt;&gt;"Unknown",P314&lt;&gt;"Not required"),P314/(COUNTRY_INFO!E314+COUNTRY_INFO!F314), 0)</f>
        <v>1</v>
      </c>
      <c r="AN314" s="260">
        <f>IF(AND(Z314&lt;&gt;0,Z314&lt;&gt;"Unknown",Z314&lt;&gt;"Not required"),IF(COUNTRY_INFO!K314=1,1,IF(COUNTRY_INFO!K314=2,0.5*COUNTRY_INFO!F314/(0.5*COUNTRY_INFO!F314+0.2*COUNTRY_INFO!G314),IF(COUNTRY_INFO!K314=3,COUNTRY_INFO!F314/(COUNTRY_INFO!F314+COUNTRY_INFO!G314)))),0)</f>
        <v>1</v>
      </c>
      <c r="AO314" s="260">
        <f>IF(AND(Z314&lt;&gt;0,Z314&lt;&gt;"Unknown",Z314&lt;&gt;"Not required"),IF(COUNTRY_INFO!K314=1,0,IF(COUNTRY_INFO!K314=2,0.2*COUNTRY_INFO!G314/(0.5*COUNTRY_INFO!F314+0.2*COUNTRY_INFO!G314),IF(COUNTRY_INFO!K314=3,COUNTRY_INFO!G314/(COUNTRY_INFO!F314+COUNTRY_INFO!G314)))),0)</f>
        <v>0</v>
      </c>
      <c r="AP314" s="259">
        <f>MAX(COUNTRY_INFO!D314*AK314*PROFILE!$G$7,COUNTRY_INFO!D314*AL314*PROFILE!$G$7)</f>
        <v>0</v>
      </c>
      <c r="AQ314" s="259">
        <f>MAX(COUNTRY_INFO!D314*AK314*PROFILE!$G$8,COUNTRY_INFO!D314*AL314*PROFILE!$G$8,COUNTRY_INFO!D314*AM314*PROFILE!$G$8)</f>
        <v>9319.9778494375532</v>
      </c>
      <c r="AR314" s="259">
        <f>MAX(COUNTRY_INFO!D314*AK314*PROFILE!$G$9,COUNTRY_INFO!D314*AL314*PROFILE!$G$9,COUNTRY_INFO!D314*AM314*PROFILE!$G$9,IF(AND(DISTRICT!Z314&lt;&gt;"Unknown",Z314&lt;&gt;"Not required"),COUNTRY_INFO!O314*DISTRICT!AN314,0))</f>
        <v>19354.869131692172</v>
      </c>
      <c r="AS314" s="259">
        <f>MAX(COUNTRY_INFO!D314*AK314*PROFILE!$G$10,COUNTRY_INFO!D314*AL314*PROFILE!$G$10,IF(AND(DISTRICT!Z314&lt;&gt;"Unknown",Z314&lt;&gt;"Not required"),COUNTRY_INFO!O314*DISTRICT!AO314,0))</f>
        <v>0</v>
      </c>
      <c r="AT314" s="259">
        <f t="shared" si="35"/>
        <v>28674.846981129725</v>
      </c>
      <c r="AU314" s="258">
        <f t="shared" si="30"/>
        <v>0</v>
      </c>
      <c r="AV314" s="259">
        <f>MAX('MDA2'!J314,'T1'!L314,'T2'!J314,T3_R1!K314,T3_R2!K314)</f>
        <v>0</v>
      </c>
      <c r="AW314" s="259">
        <f>MAX('MDA1'!K314,'MDA2'!K314,'MDA3'!I314,'MDA3'!L314,'T1'!M314,'T2'!K314,T3_R1!L314,T3_R2!L314)</f>
        <v>17815</v>
      </c>
      <c r="AX314" s="259">
        <f>MAX('MDA1'!L314,'MDA2'!L314,'MDA3'!J314,'MDA3'!M314,'T1'!N314,'T2'!L314,T3_R1!M314,T3_R2!M314)</f>
        <v>0</v>
      </c>
      <c r="AY314" s="259">
        <f t="shared" si="36"/>
        <v>17815</v>
      </c>
      <c r="AZ314" s="259">
        <f>MAX('MDA2'!J314,T314)</f>
        <v>0</v>
      </c>
      <c r="BA314" s="259">
        <f>MAX('MDA1'!K314,'MDA2'!K314,'MDA3'!I314,'MDA3'!L314,V314,AD314)</f>
        <v>17815</v>
      </c>
      <c r="BB314" s="259">
        <f>MAX('MDA1'!L314,'MDA2'!L314,'MDA3'!J314,'MDA3'!M314,AF314)</f>
        <v>0</v>
      </c>
      <c r="BC314" s="259">
        <f t="shared" si="31"/>
        <v>17815</v>
      </c>
      <c r="BD314" s="260">
        <f t="shared" si="32"/>
        <v>62.127620111534164</v>
      </c>
    </row>
    <row r="315" spans="1:56" x14ac:dyDescent="0.2">
      <c r="A315" s="10" t="str">
        <f>IF(COUNTRY_INFO!A315=0," ",COUNTRY_INFO!A315)</f>
        <v>Ethiopia</v>
      </c>
      <c r="B315" s="10" t="str">
        <f>IF(COUNTRY_INFO!B315=0," ",COUNTRY_INFO!B315)</f>
        <v>Oromia Bale</v>
      </c>
      <c r="C315" s="87" t="str">
        <f>IF(COUNTRY_INFO!C315=0," ",COUNTRY_INFO!C315)</f>
        <v>Sawena</v>
      </c>
      <c r="D315" s="67">
        <f>COUNTRY_INFO!L315</f>
        <v>0</v>
      </c>
      <c r="E315" s="61"/>
      <c r="F315" s="61"/>
      <c r="G315" s="11">
        <f>MAX('MDA1'!M315,'MDA2'!M315)</f>
        <v>0</v>
      </c>
      <c r="H315" s="11">
        <f>IF(AND(COUNTRY_INFO!H315&gt;0,COUNTRY_INFO!H315&lt;4),IF(D315&gt;MAX('MDA1'!M315,'MDA2'!M315),MAX('MDA1'!M315,'MDA2'!M315),D315),0)</f>
        <v>0</v>
      </c>
      <c r="I315" s="73">
        <f>IF(AND(COUNTRY_INFO!H315&gt;0,COUNTRY_INFO!H315&lt;4), IF(G315/D315*100&lt;&gt;0, IF(G315/D315*100&gt;100,100,G315/D315*100), "-"),0)</f>
        <v>0</v>
      </c>
      <c r="J315" s="67">
        <f>COUNTRY_INFO!M315</f>
        <v>0</v>
      </c>
      <c r="K315" s="61"/>
      <c r="L315" s="61"/>
      <c r="M315" s="11">
        <f>MAX('MDA1'!M315,MAX('MDA3'!I315,'MDA3'!L315)+MAX('MDA3'!J315,'MDA3'!M315))</f>
        <v>0</v>
      </c>
      <c r="N315" s="11">
        <f>IF(AND(COUNTRY_INFO!I315&gt;0,COUNTRY_INFO!I315&lt;4),IF(J315&gt;MAX('MDA1'!M315,MAX('MDA3'!I315,'MDA3'!L315)+MAX('MDA3'!J315,'MDA3'!M315)),MAX('MDA1'!M315,MAX('MDA3'!I315,'MDA3'!L315)+MAX('MDA3'!J315,'MDA3'!M315)),J315),0)</f>
        <v>0</v>
      </c>
      <c r="O315" s="73">
        <f>IF(AND(COUNTRY_INFO!I315&gt;0,COUNTRY_INFO!I315&lt;4), IF(M315/J315*100&lt;&gt;0, IF(M315/J315*100&gt;100,100,M315/J315*100), "-"),0)</f>
        <v>0</v>
      </c>
      <c r="P315" s="67">
        <f>COUNTRY_INFO!N315</f>
        <v>40135</v>
      </c>
      <c r="Q315" s="61"/>
      <c r="R315" s="61"/>
      <c r="S315" s="11">
        <f>SUM(MAX('MDA2'!J315, 'T1'!L315, MAX(T3_R1!K315, T3_R2!K315)), MAX('MDA1'!K315, 'MDA2'!K315, 'T1'!M315, MAX(T3_R1!L315, T3_R2!L315)), MAX('MDA1'!L315, 'MDA2'!L315, 'T1'!N315, MAX(T3_R1!M315, T3_R2!M315)))</f>
        <v>23749</v>
      </c>
      <c r="T315" s="11">
        <f>IF(AND(COUNTRY_INFO!J315&gt;1,COUNTRY_INFO!J315&lt;4),IF(COUNTRY_INFO!E315&gt;MAX('MDA2'!J315,'T1'!L315,MAX(T3_R1!K315,T3_R2!K315)),MAX('MDA2'!J315,'T1'!L315,MAX(T3_R1!K315,T3_R2!K315)),COUNTRY_INFO!E315),0)</f>
        <v>0</v>
      </c>
      <c r="U315" s="217" t="str">
        <f>IF(AND(COUNTRY_INFO!J315&gt;1,COUNTRY_INFO!J315&lt;4), IF(T315/COUNTRY_INFO!E315*100&lt;&gt;0, IF(T315/COUNTRY_INFO!E315*100&gt;100,100,T315/COUNTRY_INFO!E315*100), "-"),0)</f>
        <v>-</v>
      </c>
      <c r="V315" s="11">
        <f>IF(AND(COUNTRY_INFO!J315&gt;1,COUNTRY_INFO!J315&lt;4),IF(COUNTRY_INFO!F315&gt;MAX('MDA1'!K315,'MDA2'!K315,'T1'!M315,MAX(T3_R1!L315,T3_R2!L315)),MAX('MDA1'!K315,'MDA2'!K315,'T1'!M315,MAX(T3_R1!L315,T3_R2!L315)),COUNTRY_INFO!F315),0)</f>
        <v>23749</v>
      </c>
      <c r="W315" s="217">
        <f>IF(AND(COUNTRY_INFO!J315&gt;1,COUNTRY_INFO!J315&lt;4), IF(V315/COUNTRY_INFO!F315*100&lt;&gt;0, IF(V315/COUNTRY_INFO!F315*100&gt;100,100,V315/COUNTRY_INFO!F315*100), "-"),0)</f>
        <v>90.49306508154244</v>
      </c>
      <c r="X315" s="11">
        <f t="shared" si="33"/>
        <v>23749</v>
      </c>
      <c r="Y315" s="73">
        <f>IF(AND(COUNTRY_INFO!J315&gt;1,COUNTRY_INFO!J315&lt;4), IF(S315/P315*100&lt;&gt;0, IF(X315/P315*100&gt;100,100,X315/P315*100), "-"),0)</f>
        <v>59.172791827581918</v>
      </c>
      <c r="Z315" s="67">
        <f>COUNTRY_INFO!O315</f>
        <v>0</v>
      </c>
      <c r="AA315" s="61"/>
      <c r="AB315" s="61"/>
      <c r="AC315" s="11">
        <f>MAX('T1'!L315,'T2'!J315)+MAX('T1'!M315,'T2'!K315)+MAX('T1'!N315,'T2'!L315)</f>
        <v>0</v>
      </c>
      <c r="AD315" s="11">
        <f>IF(COUNTRY_INFO!K315=1,IF(COUNTRY_INFO!F315*0.33&gt;MAX('T1'!M315,'T2'!K315),MAX('T1'!M315,'T2'!K315),COUNTRY_INFO!F315*0.33),IF(COUNTRY_INFO!K315=2,IF(COUNTRY_INFO!F315*0.5&gt;MAX('T1'!M315,'T2'!K315),MAX('T1'!M315,'T2'!K315),COUNTRY_INFO!F315*0.5),IF(COUNTRY_INFO!K315=3,IF(COUNTRY_INFO!F315&gt;MAX('T1'!M315,'T2'!K315),MAX('T1'!M315,'T2'!K315),COUNTRY_INFO!F315),0)))</f>
        <v>0</v>
      </c>
      <c r="AE315" s="217">
        <f>IF(AND(COUNTRY_INFO!K315&gt;0,COUNTRY_INFO!K315&lt;4),IF(Z315&gt;0,IF(COUNTRY_INFO!K315=1, AD315/(COUNTRY_INFO!F315*0.33)*100, IF(COUNTRY_INFO!K315=2, AD315/(COUNTRY_INFO!F315*0.5)*100, IF(COUNTRY_INFO!K315=3, AD315/COUNTRY_INFO!F315*100))),"-"),0)</f>
        <v>0</v>
      </c>
      <c r="AF315" s="11">
        <f>IF(COUNTRY_INFO!K315=2,IF(COUNTRY_INFO!G315*0.2&gt;MAX('T1'!N315,'T2'!L315),MAX('T1'!N315,'T2'!L315),COUNTRY_INFO!G315*0.2),IF(COUNTRY_INFO!K315=3,IF(COUNTRY_INFO!G315&gt;MAX('T1'!N315,'T2'!L315),MAX('T1'!N315,'T2'!L315),COUNTRY_INFO!G315),0))</f>
        <v>0</v>
      </c>
      <c r="AG315" s="217">
        <f>IF(AND(COUNTRY_INFO!K315&gt;0,COUNTRY_INFO!K315&lt;4),IF(Z315&gt;0,IF(COUNTRY_INFO!K315=1, 0, IF(COUNTRY_INFO!K315=2, AF315/(COUNTRY_INFO!G315*0.2)*100, IF(COUNTRY_INFO!K315=3, AF315/COUNTRY_INFO!G315*100))),"-"),0)</f>
        <v>0</v>
      </c>
      <c r="AH315" s="11">
        <f t="shared" si="34"/>
        <v>0</v>
      </c>
      <c r="AI315" s="73">
        <f>IF(AND(COUNTRY_INFO!K315&gt;0,COUNTRY_INFO!K315&lt;4), IF(AC315/Z315*100&lt;&gt;0, IF(AH315/Z315*100&gt;100,100,AH315/Z315*100), "-"),0)</f>
        <v>0</v>
      </c>
      <c r="AJ315" s="261"/>
      <c r="AK315" s="260">
        <f>IF(AND(D315&lt;&gt;0, D315&lt;&gt;"Unknown",D315&lt;&gt;"Stopped",D315&lt;&gt;"Not required"),D315/COUNTRY_INFO!D315, 0)</f>
        <v>0</v>
      </c>
      <c r="AL315" s="260">
        <f>IF(AND(J315&lt;&gt;0,J315&lt;&gt;"Unknown",J315&lt;&gt;"Stopped",J315&lt;&gt;"Not required"),J315/COUNTRY_INFO!D315, 0)</f>
        <v>0</v>
      </c>
      <c r="AM315" s="260">
        <f>IF(AND(P315&lt;&gt;0,P315&lt;&gt;"Unknown",P315&lt;&gt;"Not required"),P315/(COUNTRY_INFO!E315+COUNTRY_INFO!F315), 0)</f>
        <v>1</v>
      </c>
      <c r="AN315" s="260">
        <f>IF(AND(Z315&lt;&gt;0,Z315&lt;&gt;"Unknown",Z315&lt;&gt;"Not required"),IF(COUNTRY_INFO!K315=1,1,IF(COUNTRY_INFO!K315=2,0.5*COUNTRY_INFO!F315/(0.5*COUNTRY_INFO!F315+0.2*COUNTRY_INFO!G315),IF(COUNTRY_INFO!K315=3,COUNTRY_INFO!F315/(COUNTRY_INFO!F315+COUNTRY_INFO!G315)))),0)</f>
        <v>0</v>
      </c>
      <c r="AO315" s="260">
        <f>IF(AND(Z315&lt;&gt;0,Z315&lt;&gt;"Unknown",Z315&lt;&gt;"Not required"),IF(COUNTRY_INFO!K315=1,0,IF(COUNTRY_INFO!K315=2,0.2*COUNTRY_INFO!G315/(0.5*COUNTRY_INFO!F315+0.2*COUNTRY_INFO!G315),IF(COUNTRY_INFO!K315=3,COUNTRY_INFO!G315/(COUNTRY_INFO!F315+COUNTRY_INFO!G315)))),0)</f>
        <v>0</v>
      </c>
      <c r="AP315" s="259">
        <f>MAX(COUNTRY_INFO!D315*AK315*PROFILE!$G$7,COUNTRY_INFO!D315*AL315*PROFILE!$G$7)</f>
        <v>0</v>
      </c>
      <c r="AQ315" s="259">
        <f>MAX(COUNTRY_INFO!D315*AK315*PROFILE!$G$8,COUNTRY_INFO!D315*AL315*PROFILE!$G$8,COUNTRY_INFO!D315*AM315*PROFILE!$G$8)</f>
        <v>12337.586694407331</v>
      </c>
      <c r="AR315" s="259">
        <f>MAX(COUNTRY_INFO!D315*AK315*PROFILE!$G$9,COUNTRY_INFO!D315*AL315*PROFILE!$G$9,COUNTRY_INFO!D315*AM315*PROFILE!$G$9,IF(AND(DISTRICT!Z315&lt;&gt;"Unknown",Z315&lt;&gt;"Not required"),COUNTRY_INFO!O315*DISTRICT!AN315,0))</f>
        <v>25621.560450980181</v>
      </c>
      <c r="AS315" s="259">
        <f>MAX(COUNTRY_INFO!D315*AK315*PROFILE!$G$10,COUNTRY_INFO!D315*AL315*PROFILE!$G$10,IF(AND(DISTRICT!Z315&lt;&gt;"Unknown",Z315&lt;&gt;"Not required"),COUNTRY_INFO!O315*DISTRICT!AO315,0))</f>
        <v>0</v>
      </c>
      <c r="AT315" s="259">
        <f t="shared" si="35"/>
        <v>37959.147145387513</v>
      </c>
      <c r="AU315" s="258" t="str">
        <f t="shared" si="30"/>
        <v>Y</v>
      </c>
      <c r="AV315" s="259">
        <f>MAX('MDA2'!J315,'T1'!L315,'T2'!J315,T3_R1!K315,T3_R2!K315)</f>
        <v>0</v>
      </c>
      <c r="AW315" s="259">
        <f>MAX('MDA1'!K315,'MDA2'!K315,'MDA3'!I315,'MDA3'!L315,'T1'!M315,'T2'!K315,T3_R1!L315,T3_R2!L315)</f>
        <v>23749</v>
      </c>
      <c r="AX315" s="259">
        <f>MAX('MDA1'!L315,'MDA2'!L315,'MDA3'!J315,'MDA3'!M315,'T1'!N315,'T2'!L315,T3_R1!M315,T3_R2!M315)</f>
        <v>0</v>
      </c>
      <c r="AY315" s="259">
        <f t="shared" si="36"/>
        <v>23749</v>
      </c>
      <c r="AZ315" s="259">
        <f>MAX('MDA2'!J315,T315)</f>
        <v>0</v>
      </c>
      <c r="BA315" s="259">
        <f>MAX('MDA1'!K315,'MDA2'!K315,'MDA3'!I315,'MDA3'!L315,V315,AD315)</f>
        <v>23749</v>
      </c>
      <c r="BB315" s="259">
        <f>MAX('MDA1'!L315,'MDA2'!L315,'MDA3'!J315,'MDA3'!M315,AF315)</f>
        <v>0</v>
      </c>
      <c r="BC315" s="259">
        <f t="shared" si="31"/>
        <v>23749</v>
      </c>
      <c r="BD315" s="260">
        <f t="shared" si="32"/>
        <v>62.564630098349781</v>
      </c>
    </row>
    <row r="316" spans="1:56" x14ac:dyDescent="0.2">
      <c r="A316" s="10" t="str">
        <f>IF(COUNTRY_INFO!A316=0," ",COUNTRY_INFO!A316)</f>
        <v>Ethiopia</v>
      </c>
      <c r="B316" s="10" t="str">
        <f>IF(COUNTRY_INFO!B316=0," ",COUNTRY_INFO!B316)</f>
        <v>Oromia Bale</v>
      </c>
      <c r="C316" s="87" t="str">
        <f>IF(COUNTRY_INFO!C316=0," ",COUNTRY_INFO!C316)</f>
        <v>Sinana</v>
      </c>
      <c r="D316" s="67">
        <f>COUNTRY_INFO!L316</f>
        <v>0</v>
      </c>
      <c r="E316" s="61"/>
      <c r="F316" s="61"/>
      <c r="G316" s="11">
        <f>MAX('MDA1'!M316,'MDA2'!M316)</f>
        <v>0</v>
      </c>
      <c r="H316" s="11">
        <f>IF(AND(COUNTRY_INFO!H316&gt;0,COUNTRY_INFO!H316&lt;4),IF(D316&gt;MAX('MDA1'!M316,'MDA2'!M316),MAX('MDA1'!M316,'MDA2'!M316),D316),0)</f>
        <v>0</v>
      </c>
      <c r="I316" s="73">
        <f>IF(AND(COUNTRY_INFO!H316&gt;0,COUNTRY_INFO!H316&lt;4), IF(G316/D316*100&lt;&gt;0, IF(G316/D316*100&gt;100,100,G316/D316*100), "-"),0)</f>
        <v>0</v>
      </c>
      <c r="J316" s="67">
        <f>COUNTRY_INFO!M316</f>
        <v>0</v>
      </c>
      <c r="K316" s="61"/>
      <c r="L316" s="61"/>
      <c r="M316" s="11">
        <f>MAX('MDA1'!M316,MAX('MDA3'!I316,'MDA3'!L316)+MAX('MDA3'!J316,'MDA3'!M316))</f>
        <v>0</v>
      </c>
      <c r="N316" s="11">
        <f>IF(AND(COUNTRY_INFO!I316&gt;0,COUNTRY_INFO!I316&lt;4),IF(J316&gt;MAX('MDA1'!M316,MAX('MDA3'!I316,'MDA3'!L316)+MAX('MDA3'!J316,'MDA3'!M316)),MAX('MDA1'!M316,MAX('MDA3'!I316,'MDA3'!L316)+MAX('MDA3'!J316,'MDA3'!M316)),J316),0)</f>
        <v>0</v>
      </c>
      <c r="O316" s="73">
        <f>IF(AND(COUNTRY_INFO!I316&gt;0,COUNTRY_INFO!I316&lt;4), IF(M316/J316*100&lt;&gt;0, IF(M316/J316*100&gt;100,100,M316/J316*100), "-"),0)</f>
        <v>0</v>
      </c>
      <c r="P316" s="67">
        <f>COUNTRY_INFO!N316</f>
        <v>0</v>
      </c>
      <c r="Q316" s="61"/>
      <c r="R316" s="61"/>
      <c r="S316" s="11">
        <f>SUM(MAX('MDA2'!J316, 'T1'!L316, MAX(T3_R1!K316, T3_R2!K316)), MAX('MDA1'!K316, 'MDA2'!K316, 'T1'!M316, MAX(T3_R1!L316, T3_R2!L316)), MAX('MDA1'!L316, 'MDA2'!L316, 'T1'!N316, MAX(T3_R1!M316, T3_R2!M316)))</f>
        <v>0</v>
      </c>
      <c r="T316" s="11">
        <f>IF(AND(COUNTRY_INFO!J316&gt;1,COUNTRY_INFO!J316&lt;4),IF(COUNTRY_INFO!E316&gt;MAX('MDA2'!J316,'T1'!L316,MAX(T3_R1!K316,T3_R2!K316)),MAX('MDA2'!J316,'T1'!L316,MAX(T3_R1!K316,T3_R2!K316)),COUNTRY_INFO!E316),0)</f>
        <v>0</v>
      </c>
      <c r="U316" s="217">
        <f>IF(AND(COUNTRY_INFO!J316&gt;1,COUNTRY_INFO!J316&lt;4), IF(T316/COUNTRY_INFO!E316*100&lt;&gt;0, IF(T316/COUNTRY_INFO!E316*100&gt;100,100,T316/COUNTRY_INFO!E316*100), "-"),0)</f>
        <v>0</v>
      </c>
      <c r="V316" s="11">
        <f>IF(AND(COUNTRY_INFO!J316&gt;1,COUNTRY_INFO!J316&lt;4),IF(COUNTRY_INFO!F316&gt;MAX('MDA1'!K316,'MDA2'!K316,'T1'!M316,MAX(T3_R1!L316,T3_R2!L316)),MAX('MDA1'!K316,'MDA2'!K316,'T1'!M316,MAX(T3_R1!L316,T3_R2!L316)),COUNTRY_INFO!F316),0)</f>
        <v>0</v>
      </c>
      <c r="W316" s="217">
        <f>IF(AND(COUNTRY_INFO!J316&gt;1,COUNTRY_INFO!J316&lt;4), IF(V316/COUNTRY_INFO!F316*100&lt;&gt;0, IF(V316/COUNTRY_INFO!F316*100&gt;100,100,V316/COUNTRY_INFO!F316*100), "-"),0)</f>
        <v>0</v>
      </c>
      <c r="X316" s="11">
        <f t="shared" si="33"/>
        <v>0</v>
      </c>
      <c r="Y316" s="73">
        <f>IF(AND(COUNTRY_INFO!J316&gt;1,COUNTRY_INFO!J316&lt;4), IF(S316/P316*100&lt;&gt;0, IF(X316/P316*100&gt;100,100,X316/P316*100), "-"),0)</f>
        <v>0</v>
      </c>
      <c r="Z316" s="67">
        <f>COUNTRY_INFO!O316</f>
        <v>15483.93</v>
      </c>
      <c r="AA316" s="61"/>
      <c r="AB316" s="61"/>
      <c r="AC316" s="11">
        <f>MAX('T1'!L316,'T2'!J316)+MAX('T1'!M316,'T2'!K316)+MAX('T1'!N316,'T2'!L316)</f>
        <v>0</v>
      </c>
      <c r="AD316" s="11">
        <f>IF(COUNTRY_INFO!K316=1,IF(COUNTRY_INFO!F316*0.33&gt;MAX('T1'!M316,'T2'!K316),MAX('T1'!M316,'T2'!K316),COUNTRY_INFO!F316*0.33),IF(COUNTRY_INFO!K316=2,IF(COUNTRY_INFO!F316*0.5&gt;MAX('T1'!M316,'T2'!K316),MAX('T1'!M316,'T2'!K316),COUNTRY_INFO!F316*0.5),IF(COUNTRY_INFO!K316=3,IF(COUNTRY_INFO!F316&gt;MAX('T1'!M316,'T2'!K316),MAX('T1'!M316,'T2'!K316),COUNTRY_INFO!F316),0)))</f>
        <v>0</v>
      </c>
      <c r="AE316" s="217">
        <f>IF(AND(COUNTRY_INFO!K316&gt;0,COUNTRY_INFO!K316&lt;4),IF(Z316&gt;0,IF(COUNTRY_INFO!K316=1, AD316/(COUNTRY_INFO!F316*0.33)*100, IF(COUNTRY_INFO!K316=2, AD316/(COUNTRY_INFO!F316*0.5)*100, IF(COUNTRY_INFO!K316=3, AD316/COUNTRY_INFO!F316*100))),"-"),0)</f>
        <v>0</v>
      </c>
      <c r="AF316" s="11">
        <f>IF(COUNTRY_INFO!K316=2,IF(COUNTRY_INFO!G316*0.2&gt;MAX('T1'!N316,'T2'!L316),MAX('T1'!N316,'T2'!L316),COUNTRY_INFO!G316*0.2),IF(COUNTRY_INFO!K316=3,IF(COUNTRY_INFO!G316&gt;MAX('T1'!N316,'T2'!L316),MAX('T1'!N316,'T2'!L316),COUNTRY_INFO!G316),0))</f>
        <v>0</v>
      </c>
      <c r="AG316" s="217">
        <f>IF(AND(COUNTRY_INFO!K316&gt;0,COUNTRY_INFO!K316&lt;4),IF(Z316&gt;0,IF(COUNTRY_INFO!K316=1, 0, IF(COUNTRY_INFO!K316=2, AF316/(COUNTRY_INFO!G316*0.2)*100, IF(COUNTRY_INFO!K316=3, AF316/COUNTRY_INFO!G316*100))),"-"),0)</f>
        <v>0</v>
      </c>
      <c r="AH316" s="11">
        <f t="shared" si="34"/>
        <v>0</v>
      </c>
      <c r="AI316" s="73" t="str">
        <f>IF(AND(COUNTRY_INFO!K316&gt;0,COUNTRY_INFO!K316&lt;4), IF(AC316/Z316*100&lt;&gt;0, IF(AH316/Z316*100&gt;100,100,AH316/Z316*100), "-"),0)</f>
        <v>-</v>
      </c>
      <c r="AJ316" s="261"/>
      <c r="AK316" s="260">
        <f>IF(AND(D316&lt;&gt;0, D316&lt;&gt;"Unknown",D316&lt;&gt;"Stopped",D316&lt;&gt;"Not required"),D316/COUNTRY_INFO!D316, 0)</f>
        <v>0</v>
      </c>
      <c r="AL316" s="260">
        <f>IF(AND(J316&lt;&gt;0,J316&lt;&gt;"Unknown",J316&lt;&gt;"Stopped",J316&lt;&gt;"Not required"),J316/COUNTRY_INFO!D316, 0)</f>
        <v>0</v>
      </c>
      <c r="AM316" s="260">
        <f>IF(AND(P316&lt;&gt;0,P316&lt;&gt;"Unknown",P316&lt;&gt;"Not required"),P316/(COUNTRY_INFO!E316+COUNTRY_INFO!F316), 0)</f>
        <v>0</v>
      </c>
      <c r="AN316" s="260">
        <f>IF(AND(Z316&lt;&gt;0,Z316&lt;&gt;"Unknown",Z316&lt;&gt;"Not required"),IF(COUNTRY_INFO!K316=1,1,IF(COUNTRY_INFO!K316=2,0.5*COUNTRY_INFO!F316/(0.5*COUNTRY_INFO!F316+0.2*COUNTRY_INFO!G316),IF(COUNTRY_INFO!K316=3,COUNTRY_INFO!F316/(COUNTRY_INFO!F316+COUNTRY_INFO!G316)))),0)</f>
        <v>1</v>
      </c>
      <c r="AO316" s="260">
        <f>IF(AND(Z316&lt;&gt;0,Z316&lt;&gt;"Unknown",Z316&lt;&gt;"Not required"),IF(COUNTRY_INFO!K316=1,0,IF(COUNTRY_INFO!K316=2,0.2*COUNTRY_INFO!G316/(0.5*COUNTRY_INFO!F316+0.2*COUNTRY_INFO!G316),IF(COUNTRY_INFO!K316=3,COUNTRY_INFO!G316/(COUNTRY_INFO!F316+COUNTRY_INFO!G316)))),0)</f>
        <v>0</v>
      </c>
      <c r="AP316" s="259">
        <f>MAX(COUNTRY_INFO!D316*AK316*PROFILE!$G$7,COUNTRY_INFO!D316*AL316*PROFILE!$G$7)</f>
        <v>0</v>
      </c>
      <c r="AQ316" s="259">
        <f>MAX(COUNTRY_INFO!D316*AK316*PROFILE!$G$8,COUNTRY_INFO!D316*AL316*PROFILE!$G$8,COUNTRY_INFO!D316*AM316*PROFILE!$G$8)</f>
        <v>0</v>
      </c>
      <c r="AR316" s="259">
        <f>MAX(COUNTRY_INFO!D316*AK316*PROFILE!$G$9,COUNTRY_INFO!D316*AL316*PROFILE!$G$9,COUNTRY_INFO!D316*AM316*PROFILE!$G$9,IF(AND(DISTRICT!Z316&lt;&gt;"Unknown",Z316&lt;&gt;"Not required"),COUNTRY_INFO!O316*DISTRICT!AN316,0))</f>
        <v>15483.93</v>
      </c>
      <c r="AS316" s="259">
        <f>MAX(COUNTRY_INFO!D316*AK316*PROFILE!$G$10,COUNTRY_INFO!D316*AL316*PROFILE!$G$10,IF(AND(DISTRICT!Z316&lt;&gt;"Unknown",Z316&lt;&gt;"Not required"),COUNTRY_INFO!O316*DISTRICT!AO316,0))</f>
        <v>0</v>
      </c>
      <c r="AT316" s="259">
        <f t="shared" si="35"/>
        <v>15483.93</v>
      </c>
      <c r="AU316" s="258">
        <f t="shared" si="30"/>
        <v>0</v>
      </c>
      <c r="AV316" s="259">
        <f>MAX('MDA2'!J316,'T1'!L316,'T2'!J316,T3_R1!K316,T3_R2!K316)</f>
        <v>0</v>
      </c>
      <c r="AW316" s="259">
        <f>MAX('MDA1'!K316,'MDA2'!K316,'MDA3'!I316,'MDA3'!L316,'T1'!M316,'T2'!K316,T3_R1!L316,T3_R2!L316)</f>
        <v>0</v>
      </c>
      <c r="AX316" s="259">
        <f>MAX('MDA1'!L316,'MDA2'!L316,'MDA3'!J316,'MDA3'!M316,'T1'!N316,'T2'!L316,T3_R1!M316,T3_R2!M316)</f>
        <v>0</v>
      </c>
      <c r="AY316" s="259">
        <f t="shared" si="36"/>
        <v>0</v>
      </c>
      <c r="AZ316" s="259">
        <f>MAX('MDA2'!J316,T316)</f>
        <v>0</v>
      </c>
      <c r="BA316" s="259">
        <f>MAX('MDA1'!K316,'MDA2'!K316,'MDA3'!I316,'MDA3'!L316,V316,AD316)</f>
        <v>0</v>
      </c>
      <c r="BB316" s="259">
        <f>MAX('MDA1'!L316,'MDA2'!L316,'MDA3'!J316,'MDA3'!M316,AF316)</f>
        <v>0</v>
      </c>
      <c r="BC316" s="259">
        <f t="shared" si="31"/>
        <v>0</v>
      </c>
      <c r="BD316" s="260">
        <f t="shared" si="32"/>
        <v>0</v>
      </c>
    </row>
    <row r="317" spans="1:56" x14ac:dyDescent="0.2">
      <c r="A317" s="10" t="str">
        <f>IF(COUNTRY_INFO!A317=0," ",COUNTRY_INFO!A317)</f>
        <v>Ethiopia</v>
      </c>
      <c r="B317" s="10" t="str">
        <f>IF(COUNTRY_INFO!B317=0," ",COUNTRY_INFO!B317)</f>
        <v>Oromia Borena</v>
      </c>
      <c r="C317" s="87" t="str">
        <f>IF(COUNTRY_INFO!C317=0," ",COUNTRY_INFO!C317)</f>
        <v>Arero</v>
      </c>
      <c r="D317" s="67">
        <f>COUNTRY_INFO!L317</f>
        <v>0</v>
      </c>
      <c r="E317" s="61"/>
      <c r="F317" s="61"/>
      <c r="G317" s="11">
        <f>MAX('MDA1'!M317,'MDA2'!M317)</f>
        <v>0</v>
      </c>
      <c r="H317" s="11">
        <f>IF(AND(COUNTRY_INFO!H317&gt;0,COUNTRY_INFO!H317&lt;4),IF(D317&gt;MAX('MDA1'!M317,'MDA2'!M317),MAX('MDA1'!M317,'MDA2'!M317),D317),0)</f>
        <v>0</v>
      </c>
      <c r="I317" s="73">
        <f>IF(AND(COUNTRY_INFO!H317&gt;0,COUNTRY_INFO!H317&lt;4), IF(G317/D317*100&lt;&gt;0, IF(G317/D317*100&gt;100,100,G317/D317*100), "-"),0)</f>
        <v>0</v>
      </c>
      <c r="J317" s="67">
        <f>COUNTRY_INFO!M317</f>
        <v>0</v>
      </c>
      <c r="K317" s="61"/>
      <c r="L317" s="61"/>
      <c r="M317" s="11">
        <f>MAX('MDA1'!M317,MAX('MDA3'!I317,'MDA3'!L317)+MAX('MDA3'!J317,'MDA3'!M317))</f>
        <v>0</v>
      </c>
      <c r="N317" s="11">
        <f>IF(AND(COUNTRY_INFO!I317&gt;0,COUNTRY_INFO!I317&lt;4),IF(J317&gt;MAX('MDA1'!M317,MAX('MDA3'!I317,'MDA3'!L317)+MAX('MDA3'!J317,'MDA3'!M317)),MAX('MDA1'!M317,MAX('MDA3'!I317,'MDA3'!L317)+MAX('MDA3'!J317,'MDA3'!M317)),J317),0)</f>
        <v>0</v>
      </c>
      <c r="O317" s="73">
        <f>IF(AND(COUNTRY_INFO!I317&gt;0,COUNTRY_INFO!I317&lt;4), IF(M317/J317*100&lt;&gt;0, IF(M317/J317*100&gt;100,100,M317/J317*100), "-"),0)</f>
        <v>0</v>
      </c>
      <c r="P317" s="67">
        <f>COUNTRY_INFO!N317</f>
        <v>0</v>
      </c>
      <c r="Q317" s="61"/>
      <c r="R317" s="61"/>
      <c r="S317" s="11">
        <f>SUM(MAX('MDA2'!J317, 'T1'!L317, MAX(T3_R1!K317, T3_R2!K317)), MAX('MDA1'!K317, 'MDA2'!K317, 'T1'!M317, MAX(T3_R1!L317, T3_R2!L317)), MAX('MDA1'!L317, 'MDA2'!L317, 'T1'!N317, MAX(T3_R1!M317, T3_R2!M317)))</f>
        <v>0</v>
      </c>
      <c r="T317" s="11">
        <f>IF(AND(COUNTRY_INFO!J317&gt;1,COUNTRY_INFO!J317&lt;4),IF(COUNTRY_INFO!E317&gt;MAX('MDA2'!J317,'T1'!L317,MAX(T3_R1!K317,T3_R2!K317)),MAX('MDA2'!J317,'T1'!L317,MAX(T3_R1!K317,T3_R2!K317)),COUNTRY_INFO!E317),0)</f>
        <v>0</v>
      </c>
      <c r="U317" s="217">
        <f>IF(AND(COUNTRY_INFO!J317&gt;1,COUNTRY_INFO!J317&lt;4), IF(T317/COUNTRY_INFO!E317*100&lt;&gt;0, IF(T317/COUNTRY_INFO!E317*100&gt;100,100,T317/COUNTRY_INFO!E317*100), "-"),0)</f>
        <v>0</v>
      </c>
      <c r="V317" s="11">
        <f>IF(AND(COUNTRY_INFO!J317&gt;1,COUNTRY_INFO!J317&lt;4),IF(COUNTRY_INFO!F317&gt;MAX('MDA1'!K317,'MDA2'!K317,'T1'!M317,MAX(T3_R1!L317,T3_R2!L317)),MAX('MDA1'!K317,'MDA2'!K317,'T1'!M317,MAX(T3_R1!L317,T3_R2!L317)),COUNTRY_INFO!F317),0)</f>
        <v>0</v>
      </c>
      <c r="W317" s="217">
        <f>IF(AND(COUNTRY_INFO!J317&gt;1,COUNTRY_INFO!J317&lt;4), IF(V317/COUNTRY_INFO!F317*100&lt;&gt;0, IF(V317/COUNTRY_INFO!F317*100&gt;100,100,V317/COUNTRY_INFO!F317*100), "-"),0)</f>
        <v>0</v>
      </c>
      <c r="X317" s="11">
        <f t="shared" si="33"/>
        <v>0</v>
      </c>
      <c r="Y317" s="73">
        <f>IF(AND(COUNTRY_INFO!J317&gt;1,COUNTRY_INFO!J317&lt;4), IF(S317/P317*100&lt;&gt;0, IF(X317/P317*100&gt;100,100,X317/P317*100), "-"),0)</f>
        <v>0</v>
      </c>
      <c r="Z317" s="67">
        <f>COUNTRY_INFO!O317</f>
        <v>0</v>
      </c>
      <c r="AA317" s="61"/>
      <c r="AB317" s="61"/>
      <c r="AC317" s="11">
        <f>MAX('T1'!L317,'T2'!J317)+MAX('T1'!M317,'T2'!K317)+MAX('T1'!N317,'T2'!L317)</f>
        <v>0</v>
      </c>
      <c r="AD317" s="11">
        <f>IF(COUNTRY_INFO!K317=1,IF(COUNTRY_INFO!F317*0.33&gt;MAX('T1'!M317,'T2'!K317),MAX('T1'!M317,'T2'!K317),COUNTRY_INFO!F317*0.33),IF(COUNTRY_INFO!K317=2,IF(COUNTRY_INFO!F317*0.5&gt;MAX('T1'!M317,'T2'!K317),MAX('T1'!M317,'T2'!K317),COUNTRY_INFO!F317*0.5),IF(COUNTRY_INFO!K317=3,IF(COUNTRY_INFO!F317&gt;MAX('T1'!M317,'T2'!K317),MAX('T1'!M317,'T2'!K317),COUNTRY_INFO!F317),0)))</f>
        <v>0</v>
      </c>
      <c r="AE317" s="217">
        <f>IF(AND(COUNTRY_INFO!K317&gt;0,COUNTRY_INFO!K317&lt;4),IF(Z317&gt;0,IF(COUNTRY_INFO!K317=1, AD317/(COUNTRY_INFO!F317*0.33)*100, IF(COUNTRY_INFO!K317=2, AD317/(COUNTRY_INFO!F317*0.5)*100, IF(COUNTRY_INFO!K317=3, AD317/COUNTRY_INFO!F317*100))),"-"),0)</f>
        <v>0</v>
      </c>
      <c r="AF317" s="11">
        <f>IF(COUNTRY_INFO!K317=2,IF(COUNTRY_INFO!G317*0.2&gt;MAX('T1'!N317,'T2'!L317),MAX('T1'!N317,'T2'!L317),COUNTRY_INFO!G317*0.2),IF(COUNTRY_INFO!K317=3,IF(COUNTRY_INFO!G317&gt;MAX('T1'!N317,'T2'!L317),MAX('T1'!N317,'T2'!L317),COUNTRY_INFO!G317),0))</f>
        <v>0</v>
      </c>
      <c r="AG317" s="217">
        <f>IF(AND(COUNTRY_INFO!K317&gt;0,COUNTRY_INFO!K317&lt;4),IF(Z317&gt;0,IF(COUNTRY_INFO!K317=1, 0, IF(COUNTRY_INFO!K317=2, AF317/(COUNTRY_INFO!G317*0.2)*100, IF(COUNTRY_INFO!K317=3, AF317/COUNTRY_INFO!G317*100))),"-"),0)</f>
        <v>0</v>
      </c>
      <c r="AH317" s="11">
        <f t="shared" si="34"/>
        <v>0</v>
      </c>
      <c r="AI317" s="73">
        <f>IF(AND(COUNTRY_INFO!K317&gt;0,COUNTRY_INFO!K317&lt;4), IF(AC317/Z317*100&lt;&gt;0, IF(AH317/Z317*100&gt;100,100,AH317/Z317*100), "-"),0)</f>
        <v>0</v>
      </c>
      <c r="AJ317" s="261"/>
      <c r="AK317" s="260">
        <f>IF(AND(D317&lt;&gt;0, D317&lt;&gt;"Unknown",D317&lt;&gt;"Stopped",D317&lt;&gt;"Not required"),D317/COUNTRY_INFO!D317, 0)</f>
        <v>0</v>
      </c>
      <c r="AL317" s="260">
        <f>IF(AND(J317&lt;&gt;0,J317&lt;&gt;"Unknown",J317&lt;&gt;"Stopped",J317&lt;&gt;"Not required"),J317/COUNTRY_INFO!D317, 0)</f>
        <v>0</v>
      </c>
      <c r="AM317" s="260">
        <f>IF(AND(P317&lt;&gt;0,P317&lt;&gt;"Unknown",P317&lt;&gt;"Not required"),P317/(COUNTRY_INFO!E317+COUNTRY_INFO!F317), 0)</f>
        <v>0</v>
      </c>
      <c r="AN317" s="260">
        <f>IF(AND(Z317&lt;&gt;0,Z317&lt;&gt;"Unknown",Z317&lt;&gt;"Not required"),IF(COUNTRY_INFO!K317=1,1,IF(COUNTRY_INFO!K317=2,0.5*COUNTRY_INFO!F317/(0.5*COUNTRY_INFO!F317+0.2*COUNTRY_INFO!G317),IF(COUNTRY_INFO!K317=3,COUNTRY_INFO!F317/(COUNTRY_INFO!F317+COUNTRY_INFO!G317)))),0)</f>
        <v>0</v>
      </c>
      <c r="AO317" s="260">
        <f>IF(AND(Z317&lt;&gt;0,Z317&lt;&gt;"Unknown",Z317&lt;&gt;"Not required"),IF(COUNTRY_INFO!K317=1,0,IF(COUNTRY_INFO!K317=2,0.2*COUNTRY_INFO!G317/(0.5*COUNTRY_INFO!F317+0.2*COUNTRY_INFO!G317),IF(COUNTRY_INFO!K317=3,COUNTRY_INFO!G317/(COUNTRY_INFO!F317+COUNTRY_INFO!G317)))),0)</f>
        <v>0</v>
      </c>
      <c r="AP317" s="259">
        <f>MAX(COUNTRY_INFO!D317*AK317*PROFILE!$G$7,COUNTRY_INFO!D317*AL317*PROFILE!$G$7)</f>
        <v>0</v>
      </c>
      <c r="AQ317" s="259">
        <f>MAX(COUNTRY_INFO!D317*AK317*PROFILE!$G$8,COUNTRY_INFO!D317*AL317*PROFILE!$G$8,COUNTRY_INFO!D317*AM317*PROFILE!$G$8)</f>
        <v>0</v>
      </c>
      <c r="AR317" s="259">
        <f>MAX(COUNTRY_INFO!D317*AK317*PROFILE!$G$9,COUNTRY_INFO!D317*AL317*PROFILE!$G$9,COUNTRY_INFO!D317*AM317*PROFILE!$G$9,IF(AND(DISTRICT!Z317&lt;&gt;"Unknown",Z317&lt;&gt;"Not required"),COUNTRY_INFO!O317*DISTRICT!AN317,0))</f>
        <v>0</v>
      </c>
      <c r="AS317" s="259">
        <f>MAX(COUNTRY_INFO!D317*AK317*PROFILE!$G$10,COUNTRY_INFO!D317*AL317*PROFILE!$G$10,IF(AND(DISTRICT!Z317&lt;&gt;"Unknown",Z317&lt;&gt;"Not required"),COUNTRY_INFO!O317*DISTRICT!AO317,0))</f>
        <v>0</v>
      </c>
      <c r="AT317" s="259">
        <f t="shared" si="35"/>
        <v>0</v>
      </c>
      <c r="AU317" s="258">
        <f t="shared" si="30"/>
        <v>0</v>
      </c>
      <c r="AV317" s="259">
        <f>MAX('MDA2'!J317,'T1'!L317,'T2'!J317,T3_R1!K317,T3_R2!K317)</f>
        <v>0</v>
      </c>
      <c r="AW317" s="259">
        <f>MAX('MDA1'!K317,'MDA2'!K317,'MDA3'!I317,'MDA3'!L317,'T1'!M317,'T2'!K317,T3_R1!L317,T3_R2!L317)</f>
        <v>0</v>
      </c>
      <c r="AX317" s="259">
        <f>MAX('MDA1'!L317,'MDA2'!L317,'MDA3'!J317,'MDA3'!M317,'T1'!N317,'T2'!L317,T3_R1!M317,T3_R2!M317)</f>
        <v>0</v>
      </c>
      <c r="AY317" s="259">
        <f t="shared" si="36"/>
        <v>0</v>
      </c>
      <c r="AZ317" s="259">
        <f>MAX('MDA2'!J317,T317)</f>
        <v>0</v>
      </c>
      <c r="BA317" s="259">
        <f>MAX('MDA1'!K317,'MDA2'!K317,'MDA3'!I317,'MDA3'!L317,V317,AD317)</f>
        <v>0</v>
      </c>
      <c r="BB317" s="259">
        <f>MAX('MDA1'!L317,'MDA2'!L317,'MDA3'!J317,'MDA3'!M317,AF317)</f>
        <v>0</v>
      </c>
      <c r="BC317" s="259">
        <f t="shared" si="31"/>
        <v>0</v>
      </c>
      <c r="BD317" s="260">
        <f t="shared" si="32"/>
        <v>0</v>
      </c>
    </row>
    <row r="318" spans="1:56" x14ac:dyDescent="0.2">
      <c r="A318" s="10" t="str">
        <f>IF(COUNTRY_INFO!A318=0," ",COUNTRY_INFO!A318)</f>
        <v>Ethiopia</v>
      </c>
      <c r="B318" s="10" t="str">
        <f>IF(COUNTRY_INFO!B318=0," ",COUNTRY_INFO!B318)</f>
        <v>Oromia Borena</v>
      </c>
      <c r="C318" s="87" t="str">
        <f>IF(COUNTRY_INFO!C318=0," ",COUNTRY_INFO!C318)</f>
        <v>Dhas</v>
      </c>
      <c r="D318" s="67">
        <f>COUNTRY_INFO!L318</f>
        <v>0</v>
      </c>
      <c r="E318" s="61"/>
      <c r="F318" s="61"/>
      <c r="G318" s="11">
        <f>MAX('MDA1'!M318,'MDA2'!M318)</f>
        <v>0</v>
      </c>
      <c r="H318" s="11">
        <f>IF(AND(COUNTRY_INFO!H318&gt;0,COUNTRY_INFO!H318&lt;4),IF(D318&gt;MAX('MDA1'!M318,'MDA2'!M318),MAX('MDA1'!M318,'MDA2'!M318),D318),0)</f>
        <v>0</v>
      </c>
      <c r="I318" s="73">
        <f>IF(AND(COUNTRY_INFO!H318&gt;0,COUNTRY_INFO!H318&lt;4), IF(G318/D318*100&lt;&gt;0, IF(G318/D318*100&gt;100,100,G318/D318*100), "-"),0)</f>
        <v>0</v>
      </c>
      <c r="J318" s="67">
        <f>COUNTRY_INFO!M318</f>
        <v>0</v>
      </c>
      <c r="K318" s="61"/>
      <c r="L318" s="61"/>
      <c r="M318" s="11">
        <f>MAX('MDA1'!M318,MAX('MDA3'!I318,'MDA3'!L318)+MAX('MDA3'!J318,'MDA3'!M318))</f>
        <v>0</v>
      </c>
      <c r="N318" s="11">
        <f>IF(AND(COUNTRY_INFO!I318&gt;0,COUNTRY_INFO!I318&lt;4),IF(J318&gt;MAX('MDA1'!M318,MAX('MDA3'!I318,'MDA3'!L318)+MAX('MDA3'!J318,'MDA3'!M318)),MAX('MDA1'!M318,MAX('MDA3'!I318,'MDA3'!L318)+MAX('MDA3'!J318,'MDA3'!M318)),J318),0)</f>
        <v>0</v>
      </c>
      <c r="O318" s="73">
        <f>IF(AND(COUNTRY_INFO!I318&gt;0,COUNTRY_INFO!I318&lt;4), IF(M318/J318*100&lt;&gt;0, IF(M318/J318*100&gt;100,100,M318/J318*100), "-"),0)</f>
        <v>0</v>
      </c>
      <c r="P318" s="67">
        <f>COUNTRY_INFO!N318</f>
        <v>0</v>
      </c>
      <c r="Q318" s="61"/>
      <c r="R318" s="61"/>
      <c r="S318" s="11">
        <f>SUM(MAX('MDA2'!J318, 'T1'!L318, MAX(T3_R1!K318, T3_R2!K318)), MAX('MDA1'!K318, 'MDA2'!K318, 'T1'!M318, MAX(T3_R1!L318, T3_R2!L318)), MAX('MDA1'!L318, 'MDA2'!L318, 'T1'!N318, MAX(T3_R1!M318, T3_R2!M318)))</f>
        <v>0</v>
      </c>
      <c r="T318" s="11">
        <f>IF(AND(COUNTRY_INFO!J318&gt;1,COUNTRY_INFO!J318&lt;4),IF(COUNTRY_INFO!E318&gt;MAX('MDA2'!J318,'T1'!L318,MAX(T3_R1!K318,T3_R2!K318)),MAX('MDA2'!J318,'T1'!L318,MAX(T3_R1!K318,T3_R2!K318)),COUNTRY_INFO!E318),0)</f>
        <v>0</v>
      </c>
      <c r="U318" s="217">
        <f>IF(AND(COUNTRY_INFO!J318&gt;1,COUNTRY_INFO!J318&lt;4), IF(T318/COUNTRY_INFO!E318*100&lt;&gt;0, IF(T318/COUNTRY_INFO!E318*100&gt;100,100,T318/COUNTRY_INFO!E318*100), "-"),0)</f>
        <v>0</v>
      </c>
      <c r="V318" s="11">
        <f>IF(AND(COUNTRY_INFO!J318&gt;1,COUNTRY_INFO!J318&lt;4),IF(COUNTRY_INFO!F318&gt;MAX('MDA1'!K318,'MDA2'!K318,'T1'!M318,MAX(T3_R1!L318,T3_R2!L318)),MAX('MDA1'!K318,'MDA2'!K318,'T1'!M318,MAX(T3_R1!L318,T3_R2!L318)),COUNTRY_INFO!F318),0)</f>
        <v>0</v>
      </c>
      <c r="W318" s="217">
        <f>IF(AND(COUNTRY_INFO!J318&gt;1,COUNTRY_INFO!J318&lt;4), IF(V318/COUNTRY_INFO!F318*100&lt;&gt;0, IF(V318/COUNTRY_INFO!F318*100&gt;100,100,V318/COUNTRY_INFO!F318*100), "-"),0)</f>
        <v>0</v>
      </c>
      <c r="X318" s="11">
        <f t="shared" si="33"/>
        <v>0</v>
      </c>
      <c r="Y318" s="73">
        <f>IF(AND(COUNTRY_INFO!J318&gt;1,COUNTRY_INFO!J318&lt;4), IF(S318/P318*100&lt;&gt;0, IF(X318/P318*100&gt;100,100,X318/P318*100), "-"),0)</f>
        <v>0</v>
      </c>
      <c r="Z318" s="67">
        <f>COUNTRY_INFO!O318</f>
        <v>0</v>
      </c>
      <c r="AA318" s="61"/>
      <c r="AB318" s="61"/>
      <c r="AC318" s="11">
        <f>MAX('T1'!L318,'T2'!J318)+MAX('T1'!M318,'T2'!K318)+MAX('T1'!N318,'T2'!L318)</f>
        <v>0</v>
      </c>
      <c r="AD318" s="11">
        <f>IF(COUNTRY_INFO!K318=1,IF(COUNTRY_INFO!F318*0.33&gt;MAX('T1'!M318,'T2'!K318),MAX('T1'!M318,'T2'!K318),COUNTRY_INFO!F318*0.33),IF(COUNTRY_INFO!K318=2,IF(COUNTRY_INFO!F318*0.5&gt;MAX('T1'!M318,'T2'!K318),MAX('T1'!M318,'T2'!K318),COUNTRY_INFO!F318*0.5),IF(COUNTRY_INFO!K318=3,IF(COUNTRY_INFO!F318&gt;MAX('T1'!M318,'T2'!K318),MAX('T1'!M318,'T2'!K318),COUNTRY_INFO!F318),0)))</f>
        <v>0</v>
      </c>
      <c r="AE318" s="217">
        <f>IF(AND(COUNTRY_INFO!K318&gt;0,COUNTRY_INFO!K318&lt;4),IF(Z318&gt;0,IF(COUNTRY_INFO!K318=1, AD318/(COUNTRY_INFO!F318*0.33)*100, IF(COUNTRY_INFO!K318=2, AD318/(COUNTRY_INFO!F318*0.5)*100, IF(COUNTRY_INFO!K318=3, AD318/COUNTRY_INFO!F318*100))),"-"),0)</f>
        <v>0</v>
      </c>
      <c r="AF318" s="11">
        <f>IF(COUNTRY_INFO!K318=2,IF(COUNTRY_INFO!G318*0.2&gt;MAX('T1'!N318,'T2'!L318),MAX('T1'!N318,'T2'!L318),COUNTRY_INFO!G318*0.2),IF(COUNTRY_INFO!K318=3,IF(COUNTRY_INFO!G318&gt;MAX('T1'!N318,'T2'!L318),MAX('T1'!N318,'T2'!L318),COUNTRY_INFO!G318),0))</f>
        <v>0</v>
      </c>
      <c r="AG318" s="217">
        <f>IF(AND(COUNTRY_INFO!K318&gt;0,COUNTRY_INFO!K318&lt;4),IF(Z318&gt;0,IF(COUNTRY_INFO!K318=1, 0, IF(COUNTRY_INFO!K318=2, AF318/(COUNTRY_INFO!G318*0.2)*100, IF(COUNTRY_INFO!K318=3, AF318/COUNTRY_INFO!G318*100))),"-"),0)</f>
        <v>0</v>
      </c>
      <c r="AH318" s="11">
        <f t="shared" si="34"/>
        <v>0</v>
      </c>
      <c r="AI318" s="73">
        <f>IF(AND(COUNTRY_INFO!K318&gt;0,COUNTRY_INFO!K318&lt;4), IF(AC318/Z318*100&lt;&gt;0, IF(AH318/Z318*100&gt;100,100,AH318/Z318*100), "-"),0)</f>
        <v>0</v>
      </c>
      <c r="AJ318" s="261"/>
      <c r="AK318" s="260">
        <f>IF(AND(D318&lt;&gt;0, D318&lt;&gt;"Unknown",D318&lt;&gt;"Stopped",D318&lt;&gt;"Not required"),D318/COUNTRY_INFO!D318, 0)</f>
        <v>0</v>
      </c>
      <c r="AL318" s="260">
        <f>IF(AND(J318&lt;&gt;0,J318&lt;&gt;"Unknown",J318&lt;&gt;"Stopped",J318&lt;&gt;"Not required"),J318/COUNTRY_INFO!D318, 0)</f>
        <v>0</v>
      </c>
      <c r="AM318" s="260">
        <f>IF(AND(P318&lt;&gt;0,P318&lt;&gt;"Unknown",P318&lt;&gt;"Not required"),P318/(COUNTRY_INFO!E318+COUNTRY_INFO!F318), 0)</f>
        <v>0</v>
      </c>
      <c r="AN318" s="260">
        <f>IF(AND(Z318&lt;&gt;0,Z318&lt;&gt;"Unknown",Z318&lt;&gt;"Not required"),IF(COUNTRY_INFO!K318=1,1,IF(COUNTRY_INFO!K318=2,0.5*COUNTRY_INFO!F318/(0.5*COUNTRY_INFO!F318+0.2*COUNTRY_INFO!G318),IF(COUNTRY_INFO!K318=3,COUNTRY_INFO!F318/(COUNTRY_INFO!F318+COUNTRY_INFO!G318)))),0)</f>
        <v>0</v>
      </c>
      <c r="AO318" s="260">
        <f>IF(AND(Z318&lt;&gt;0,Z318&lt;&gt;"Unknown",Z318&lt;&gt;"Not required"),IF(COUNTRY_INFO!K318=1,0,IF(COUNTRY_INFO!K318=2,0.2*COUNTRY_INFO!G318/(0.5*COUNTRY_INFO!F318+0.2*COUNTRY_INFO!G318),IF(COUNTRY_INFO!K318=3,COUNTRY_INFO!G318/(COUNTRY_INFO!F318+COUNTRY_INFO!G318)))),0)</f>
        <v>0</v>
      </c>
      <c r="AP318" s="259">
        <f>MAX(COUNTRY_INFO!D318*AK318*PROFILE!$G$7,COUNTRY_INFO!D318*AL318*PROFILE!$G$7)</f>
        <v>0</v>
      </c>
      <c r="AQ318" s="259">
        <f>MAX(COUNTRY_INFO!D318*AK318*PROFILE!$G$8,COUNTRY_INFO!D318*AL318*PROFILE!$G$8,COUNTRY_INFO!D318*AM318*PROFILE!$G$8)</f>
        <v>0</v>
      </c>
      <c r="AR318" s="259">
        <f>MAX(COUNTRY_INFO!D318*AK318*PROFILE!$G$9,COUNTRY_INFO!D318*AL318*PROFILE!$G$9,COUNTRY_INFO!D318*AM318*PROFILE!$G$9,IF(AND(DISTRICT!Z318&lt;&gt;"Unknown",Z318&lt;&gt;"Not required"),COUNTRY_INFO!O318*DISTRICT!AN318,0))</f>
        <v>0</v>
      </c>
      <c r="AS318" s="259">
        <f>MAX(COUNTRY_INFO!D318*AK318*PROFILE!$G$10,COUNTRY_INFO!D318*AL318*PROFILE!$G$10,IF(AND(DISTRICT!Z318&lt;&gt;"Unknown",Z318&lt;&gt;"Not required"),COUNTRY_INFO!O318*DISTRICT!AO318,0))</f>
        <v>0</v>
      </c>
      <c r="AT318" s="259">
        <f t="shared" si="35"/>
        <v>0</v>
      </c>
      <c r="AU318" s="258">
        <f t="shared" si="30"/>
        <v>0</v>
      </c>
      <c r="AV318" s="259">
        <f>MAX('MDA2'!J318,'T1'!L318,'T2'!J318,T3_R1!K318,T3_R2!K318)</f>
        <v>0</v>
      </c>
      <c r="AW318" s="259">
        <f>MAX('MDA1'!K318,'MDA2'!K318,'MDA3'!I318,'MDA3'!L318,'T1'!M318,'T2'!K318,T3_R1!L318,T3_R2!L318)</f>
        <v>0</v>
      </c>
      <c r="AX318" s="259">
        <f>MAX('MDA1'!L318,'MDA2'!L318,'MDA3'!J318,'MDA3'!M318,'T1'!N318,'T2'!L318,T3_R1!M318,T3_R2!M318)</f>
        <v>0</v>
      </c>
      <c r="AY318" s="259">
        <f t="shared" si="36"/>
        <v>0</v>
      </c>
      <c r="AZ318" s="259">
        <f>MAX('MDA2'!J318,T318)</f>
        <v>0</v>
      </c>
      <c r="BA318" s="259">
        <f>MAX('MDA1'!K318,'MDA2'!K318,'MDA3'!I318,'MDA3'!L318,V318,AD318)</f>
        <v>0</v>
      </c>
      <c r="BB318" s="259">
        <f>MAX('MDA1'!L318,'MDA2'!L318,'MDA3'!J318,'MDA3'!M318,AF318)</f>
        <v>0</v>
      </c>
      <c r="BC318" s="259">
        <f t="shared" si="31"/>
        <v>0</v>
      </c>
      <c r="BD318" s="260">
        <f t="shared" si="32"/>
        <v>0</v>
      </c>
    </row>
    <row r="319" spans="1:56" x14ac:dyDescent="0.2">
      <c r="A319" s="10" t="str">
        <f>IF(COUNTRY_INFO!A319=0," ",COUNTRY_INFO!A319)</f>
        <v>Ethiopia</v>
      </c>
      <c r="B319" s="10" t="str">
        <f>IF(COUNTRY_INFO!B319=0," ",COUNTRY_INFO!B319)</f>
        <v>Oromia Borena</v>
      </c>
      <c r="C319" s="87" t="str">
        <f>IF(COUNTRY_INFO!C319=0," ",COUNTRY_INFO!C319)</f>
        <v>Dillo</v>
      </c>
      <c r="D319" s="67">
        <f>COUNTRY_INFO!L319</f>
        <v>0</v>
      </c>
      <c r="E319" s="61"/>
      <c r="F319" s="61"/>
      <c r="G319" s="11">
        <f>MAX('MDA1'!M319,'MDA2'!M319)</f>
        <v>0</v>
      </c>
      <c r="H319" s="11">
        <f>IF(AND(COUNTRY_INFO!H319&gt;0,COUNTRY_INFO!H319&lt;4),IF(D319&gt;MAX('MDA1'!M319,'MDA2'!M319),MAX('MDA1'!M319,'MDA2'!M319),D319),0)</f>
        <v>0</v>
      </c>
      <c r="I319" s="73">
        <f>IF(AND(COUNTRY_INFO!H319&gt;0,COUNTRY_INFO!H319&lt;4), IF(G319/D319*100&lt;&gt;0, IF(G319/D319*100&gt;100,100,G319/D319*100), "-"),0)</f>
        <v>0</v>
      </c>
      <c r="J319" s="67">
        <f>COUNTRY_INFO!M319</f>
        <v>0</v>
      </c>
      <c r="K319" s="61"/>
      <c r="L319" s="61"/>
      <c r="M319" s="11">
        <f>MAX('MDA1'!M319,MAX('MDA3'!I319,'MDA3'!L319)+MAX('MDA3'!J319,'MDA3'!M319))</f>
        <v>0</v>
      </c>
      <c r="N319" s="11">
        <f>IF(AND(COUNTRY_INFO!I319&gt;0,COUNTRY_INFO!I319&lt;4),IF(J319&gt;MAX('MDA1'!M319,MAX('MDA3'!I319,'MDA3'!L319)+MAX('MDA3'!J319,'MDA3'!M319)),MAX('MDA1'!M319,MAX('MDA3'!I319,'MDA3'!L319)+MAX('MDA3'!J319,'MDA3'!M319)),J319),0)</f>
        <v>0</v>
      </c>
      <c r="O319" s="73">
        <f>IF(AND(COUNTRY_INFO!I319&gt;0,COUNTRY_INFO!I319&lt;4), IF(M319/J319*100&lt;&gt;0, IF(M319/J319*100&gt;100,100,M319/J319*100), "-"),0)</f>
        <v>0</v>
      </c>
      <c r="P319" s="67">
        <f>COUNTRY_INFO!N319</f>
        <v>0</v>
      </c>
      <c r="Q319" s="61"/>
      <c r="R319" s="61"/>
      <c r="S319" s="11">
        <f>SUM(MAX('MDA2'!J319, 'T1'!L319, MAX(T3_R1!K319, T3_R2!K319)), MAX('MDA1'!K319, 'MDA2'!K319, 'T1'!M319, MAX(T3_R1!L319, T3_R2!L319)), MAX('MDA1'!L319, 'MDA2'!L319, 'T1'!N319, MAX(T3_R1!M319, T3_R2!M319)))</f>
        <v>0</v>
      </c>
      <c r="T319" s="11">
        <f>IF(AND(COUNTRY_INFO!J319&gt;1,COUNTRY_INFO!J319&lt;4),IF(COUNTRY_INFO!E319&gt;MAX('MDA2'!J319,'T1'!L319,MAX(T3_R1!K319,T3_R2!K319)),MAX('MDA2'!J319,'T1'!L319,MAX(T3_R1!K319,T3_R2!K319)),COUNTRY_INFO!E319),0)</f>
        <v>0</v>
      </c>
      <c r="U319" s="217">
        <f>IF(AND(COUNTRY_INFO!J319&gt;1,COUNTRY_INFO!J319&lt;4), IF(T319/COUNTRY_INFO!E319*100&lt;&gt;0, IF(T319/COUNTRY_INFO!E319*100&gt;100,100,T319/COUNTRY_INFO!E319*100), "-"),0)</f>
        <v>0</v>
      </c>
      <c r="V319" s="11">
        <f>IF(AND(COUNTRY_INFO!J319&gt;1,COUNTRY_INFO!J319&lt;4),IF(COUNTRY_INFO!F319&gt;MAX('MDA1'!K319,'MDA2'!K319,'T1'!M319,MAX(T3_R1!L319,T3_R2!L319)),MAX('MDA1'!K319,'MDA2'!K319,'T1'!M319,MAX(T3_R1!L319,T3_R2!L319)),COUNTRY_INFO!F319),0)</f>
        <v>0</v>
      </c>
      <c r="W319" s="217">
        <f>IF(AND(COUNTRY_INFO!J319&gt;1,COUNTRY_INFO!J319&lt;4), IF(V319/COUNTRY_INFO!F319*100&lt;&gt;0, IF(V319/COUNTRY_INFO!F319*100&gt;100,100,V319/COUNTRY_INFO!F319*100), "-"),0)</f>
        <v>0</v>
      </c>
      <c r="X319" s="11">
        <f t="shared" si="33"/>
        <v>0</v>
      </c>
      <c r="Y319" s="73">
        <f>IF(AND(COUNTRY_INFO!J319&gt;1,COUNTRY_INFO!J319&lt;4), IF(S319/P319*100&lt;&gt;0, IF(X319/P319*100&gt;100,100,X319/P319*100), "-"),0)</f>
        <v>0</v>
      </c>
      <c r="Z319" s="67">
        <f>COUNTRY_INFO!O319</f>
        <v>0</v>
      </c>
      <c r="AA319" s="61"/>
      <c r="AB319" s="61"/>
      <c r="AC319" s="11">
        <f>MAX('T1'!L319,'T2'!J319)+MAX('T1'!M319,'T2'!K319)+MAX('T1'!N319,'T2'!L319)</f>
        <v>0</v>
      </c>
      <c r="AD319" s="11">
        <f>IF(COUNTRY_INFO!K319=1,IF(COUNTRY_INFO!F319*0.33&gt;MAX('T1'!M319,'T2'!K319),MAX('T1'!M319,'T2'!K319),COUNTRY_INFO!F319*0.33),IF(COUNTRY_INFO!K319=2,IF(COUNTRY_INFO!F319*0.5&gt;MAX('T1'!M319,'T2'!K319),MAX('T1'!M319,'T2'!K319),COUNTRY_INFO!F319*0.5),IF(COUNTRY_INFO!K319=3,IF(COUNTRY_INFO!F319&gt;MAX('T1'!M319,'T2'!K319),MAX('T1'!M319,'T2'!K319),COUNTRY_INFO!F319),0)))</f>
        <v>0</v>
      </c>
      <c r="AE319" s="217">
        <f>IF(AND(COUNTRY_INFO!K319&gt;0,COUNTRY_INFO!K319&lt;4),IF(Z319&gt;0,IF(COUNTRY_INFO!K319=1, AD319/(COUNTRY_INFO!F319*0.33)*100, IF(COUNTRY_INFO!K319=2, AD319/(COUNTRY_INFO!F319*0.5)*100, IF(COUNTRY_INFO!K319=3, AD319/COUNTRY_INFO!F319*100))),"-"),0)</f>
        <v>0</v>
      </c>
      <c r="AF319" s="11">
        <f>IF(COUNTRY_INFO!K319=2,IF(COUNTRY_INFO!G319*0.2&gt;MAX('T1'!N319,'T2'!L319),MAX('T1'!N319,'T2'!L319),COUNTRY_INFO!G319*0.2),IF(COUNTRY_INFO!K319=3,IF(COUNTRY_INFO!G319&gt;MAX('T1'!N319,'T2'!L319),MAX('T1'!N319,'T2'!L319),COUNTRY_INFO!G319),0))</f>
        <v>0</v>
      </c>
      <c r="AG319" s="217">
        <f>IF(AND(COUNTRY_INFO!K319&gt;0,COUNTRY_INFO!K319&lt;4),IF(Z319&gt;0,IF(COUNTRY_INFO!K319=1, 0, IF(COUNTRY_INFO!K319=2, AF319/(COUNTRY_INFO!G319*0.2)*100, IF(COUNTRY_INFO!K319=3, AF319/COUNTRY_INFO!G319*100))),"-"),0)</f>
        <v>0</v>
      </c>
      <c r="AH319" s="11">
        <f t="shared" si="34"/>
        <v>0</v>
      </c>
      <c r="AI319" s="73">
        <f>IF(AND(COUNTRY_INFO!K319&gt;0,COUNTRY_INFO!K319&lt;4), IF(AC319/Z319*100&lt;&gt;0, IF(AH319/Z319*100&gt;100,100,AH319/Z319*100), "-"),0)</f>
        <v>0</v>
      </c>
      <c r="AJ319" s="261"/>
      <c r="AK319" s="260">
        <f>IF(AND(D319&lt;&gt;0, D319&lt;&gt;"Unknown",D319&lt;&gt;"Stopped",D319&lt;&gt;"Not required"),D319/COUNTRY_INFO!D319, 0)</f>
        <v>0</v>
      </c>
      <c r="AL319" s="260">
        <f>IF(AND(J319&lt;&gt;0,J319&lt;&gt;"Unknown",J319&lt;&gt;"Stopped",J319&lt;&gt;"Not required"),J319/COUNTRY_INFO!D319, 0)</f>
        <v>0</v>
      </c>
      <c r="AM319" s="260">
        <f>IF(AND(P319&lt;&gt;0,P319&lt;&gt;"Unknown",P319&lt;&gt;"Not required"),P319/(COUNTRY_INFO!E319+COUNTRY_INFO!F319), 0)</f>
        <v>0</v>
      </c>
      <c r="AN319" s="260">
        <f>IF(AND(Z319&lt;&gt;0,Z319&lt;&gt;"Unknown",Z319&lt;&gt;"Not required"),IF(COUNTRY_INFO!K319=1,1,IF(COUNTRY_INFO!K319=2,0.5*COUNTRY_INFO!F319/(0.5*COUNTRY_INFO!F319+0.2*COUNTRY_INFO!G319),IF(COUNTRY_INFO!K319=3,COUNTRY_INFO!F319/(COUNTRY_INFO!F319+COUNTRY_INFO!G319)))),0)</f>
        <v>0</v>
      </c>
      <c r="AO319" s="260">
        <f>IF(AND(Z319&lt;&gt;0,Z319&lt;&gt;"Unknown",Z319&lt;&gt;"Not required"),IF(COUNTRY_INFO!K319=1,0,IF(COUNTRY_INFO!K319=2,0.2*COUNTRY_INFO!G319/(0.5*COUNTRY_INFO!F319+0.2*COUNTRY_INFO!G319),IF(COUNTRY_INFO!K319=3,COUNTRY_INFO!G319/(COUNTRY_INFO!F319+COUNTRY_INFO!G319)))),0)</f>
        <v>0</v>
      </c>
      <c r="AP319" s="259">
        <f>MAX(COUNTRY_INFO!D319*AK319*PROFILE!$G$7,COUNTRY_INFO!D319*AL319*PROFILE!$G$7)</f>
        <v>0</v>
      </c>
      <c r="AQ319" s="259">
        <f>MAX(COUNTRY_INFO!D319*AK319*PROFILE!$G$8,COUNTRY_INFO!D319*AL319*PROFILE!$G$8,COUNTRY_INFO!D319*AM319*PROFILE!$G$8)</f>
        <v>0</v>
      </c>
      <c r="AR319" s="259">
        <f>MAX(COUNTRY_INFO!D319*AK319*PROFILE!$G$9,COUNTRY_INFO!D319*AL319*PROFILE!$G$9,COUNTRY_INFO!D319*AM319*PROFILE!$G$9,IF(AND(DISTRICT!Z319&lt;&gt;"Unknown",Z319&lt;&gt;"Not required"),COUNTRY_INFO!O319*DISTRICT!AN319,0))</f>
        <v>0</v>
      </c>
      <c r="AS319" s="259">
        <f>MAX(COUNTRY_INFO!D319*AK319*PROFILE!$G$10,COUNTRY_INFO!D319*AL319*PROFILE!$G$10,IF(AND(DISTRICT!Z319&lt;&gt;"Unknown",Z319&lt;&gt;"Not required"),COUNTRY_INFO!O319*DISTRICT!AO319,0))</f>
        <v>0</v>
      </c>
      <c r="AT319" s="259">
        <f t="shared" si="35"/>
        <v>0</v>
      </c>
      <c r="AU319" s="258">
        <f t="shared" si="30"/>
        <v>0</v>
      </c>
      <c r="AV319" s="259">
        <f>MAX('MDA2'!J319,'T1'!L319,'T2'!J319,T3_R1!K319,T3_R2!K319)</f>
        <v>0</v>
      </c>
      <c r="AW319" s="259">
        <f>MAX('MDA1'!K319,'MDA2'!K319,'MDA3'!I319,'MDA3'!L319,'T1'!M319,'T2'!K319,T3_R1!L319,T3_R2!L319)</f>
        <v>0</v>
      </c>
      <c r="AX319" s="259">
        <f>MAX('MDA1'!L319,'MDA2'!L319,'MDA3'!J319,'MDA3'!M319,'T1'!N319,'T2'!L319,T3_R1!M319,T3_R2!M319)</f>
        <v>0</v>
      </c>
      <c r="AY319" s="259">
        <f t="shared" si="36"/>
        <v>0</v>
      </c>
      <c r="AZ319" s="259">
        <f>MAX('MDA2'!J319,T319)</f>
        <v>0</v>
      </c>
      <c r="BA319" s="259">
        <f>MAX('MDA1'!K319,'MDA2'!K319,'MDA3'!I319,'MDA3'!L319,V319,AD319)</f>
        <v>0</v>
      </c>
      <c r="BB319" s="259">
        <f>MAX('MDA1'!L319,'MDA2'!L319,'MDA3'!J319,'MDA3'!M319,AF319)</f>
        <v>0</v>
      </c>
      <c r="BC319" s="259">
        <f t="shared" si="31"/>
        <v>0</v>
      </c>
      <c r="BD319" s="260">
        <f t="shared" si="32"/>
        <v>0</v>
      </c>
    </row>
    <row r="320" spans="1:56" x14ac:dyDescent="0.2">
      <c r="A320" s="10" t="str">
        <f>IF(COUNTRY_INFO!A320=0," ",COUNTRY_INFO!A320)</f>
        <v>Ethiopia</v>
      </c>
      <c r="B320" s="10" t="str">
        <f>IF(COUNTRY_INFO!B320=0," ",COUNTRY_INFO!B320)</f>
        <v>Oromia Borena</v>
      </c>
      <c r="C320" s="87" t="str">
        <f>IF(COUNTRY_INFO!C320=0," ",COUNTRY_INFO!C320)</f>
        <v>Dire</v>
      </c>
      <c r="D320" s="67">
        <f>COUNTRY_INFO!L320</f>
        <v>0</v>
      </c>
      <c r="E320" s="61"/>
      <c r="F320" s="61"/>
      <c r="G320" s="11">
        <f>MAX('MDA1'!M320,'MDA2'!M320)</f>
        <v>0</v>
      </c>
      <c r="H320" s="11">
        <f>IF(AND(COUNTRY_INFO!H320&gt;0,COUNTRY_INFO!H320&lt;4),IF(D320&gt;MAX('MDA1'!M320,'MDA2'!M320),MAX('MDA1'!M320,'MDA2'!M320),D320),0)</f>
        <v>0</v>
      </c>
      <c r="I320" s="73">
        <f>IF(AND(COUNTRY_INFO!H320&gt;0,COUNTRY_INFO!H320&lt;4), IF(G320/D320*100&lt;&gt;0, IF(G320/D320*100&gt;100,100,G320/D320*100), "-"),0)</f>
        <v>0</v>
      </c>
      <c r="J320" s="67">
        <f>COUNTRY_INFO!M320</f>
        <v>0</v>
      </c>
      <c r="K320" s="61"/>
      <c r="L320" s="61"/>
      <c r="M320" s="11">
        <f>MAX('MDA1'!M320,MAX('MDA3'!I320,'MDA3'!L320)+MAX('MDA3'!J320,'MDA3'!M320))</f>
        <v>0</v>
      </c>
      <c r="N320" s="11">
        <f>IF(AND(COUNTRY_INFO!I320&gt;0,COUNTRY_INFO!I320&lt;4),IF(J320&gt;MAX('MDA1'!M320,MAX('MDA3'!I320,'MDA3'!L320)+MAX('MDA3'!J320,'MDA3'!M320)),MAX('MDA1'!M320,MAX('MDA3'!I320,'MDA3'!L320)+MAX('MDA3'!J320,'MDA3'!M320)),J320),0)</f>
        <v>0</v>
      </c>
      <c r="O320" s="73">
        <f>IF(AND(COUNTRY_INFO!I320&gt;0,COUNTRY_INFO!I320&lt;4), IF(M320/J320*100&lt;&gt;0, IF(M320/J320*100&gt;100,100,M320/J320*100), "-"),0)</f>
        <v>0</v>
      </c>
      <c r="P320" s="67">
        <f>COUNTRY_INFO!N320</f>
        <v>0</v>
      </c>
      <c r="Q320" s="61"/>
      <c r="R320" s="61"/>
      <c r="S320" s="11">
        <f>SUM(MAX('MDA2'!J320, 'T1'!L320, MAX(T3_R1!K320, T3_R2!K320)), MAX('MDA1'!K320, 'MDA2'!K320, 'T1'!M320, MAX(T3_R1!L320, T3_R2!L320)), MAX('MDA1'!L320, 'MDA2'!L320, 'T1'!N320, MAX(T3_R1!M320, T3_R2!M320)))</f>
        <v>0</v>
      </c>
      <c r="T320" s="11">
        <f>IF(AND(COUNTRY_INFO!J320&gt;1,COUNTRY_INFO!J320&lt;4),IF(COUNTRY_INFO!E320&gt;MAX('MDA2'!J320,'T1'!L320,MAX(T3_R1!K320,T3_R2!K320)),MAX('MDA2'!J320,'T1'!L320,MAX(T3_R1!K320,T3_R2!K320)),COUNTRY_INFO!E320),0)</f>
        <v>0</v>
      </c>
      <c r="U320" s="217">
        <f>IF(AND(COUNTRY_INFO!J320&gt;1,COUNTRY_INFO!J320&lt;4), IF(T320/COUNTRY_INFO!E320*100&lt;&gt;0, IF(T320/COUNTRY_INFO!E320*100&gt;100,100,T320/COUNTRY_INFO!E320*100), "-"),0)</f>
        <v>0</v>
      </c>
      <c r="V320" s="11">
        <f>IF(AND(COUNTRY_INFO!J320&gt;1,COUNTRY_INFO!J320&lt;4),IF(COUNTRY_INFO!F320&gt;MAX('MDA1'!K320,'MDA2'!K320,'T1'!M320,MAX(T3_R1!L320,T3_R2!L320)),MAX('MDA1'!K320,'MDA2'!K320,'T1'!M320,MAX(T3_R1!L320,T3_R2!L320)),COUNTRY_INFO!F320),0)</f>
        <v>0</v>
      </c>
      <c r="W320" s="217">
        <f>IF(AND(COUNTRY_INFO!J320&gt;1,COUNTRY_INFO!J320&lt;4), IF(V320/COUNTRY_INFO!F320*100&lt;&gt;0, IF(V320/COUNTRY_INFO!F320*100&gt;100,100,V320/COUNTRY_INFO!F320*100), "-"),0)</f>
        <v>0</v>
      </c>
      <c r="X320" s="11">
        <f t="shared" si="33"/>
        <v>0</v>
      </c>
      <c r="Y320" s="73">
        <f>IF(AND(COUNTRY_INFO!J320&gt;1,COUNTRY_INFO!J320&lt;4), IF(S320/P320*100&lt;&gt;0, IF(X320/P320*100&gt;100,100,X320/P320*100), "-"),0)</f>
        <v>0</v>
      </c>
      <c r="Z320" s="67">
        <f>COUNTRY_INFO!O320</f>
        <v>0</v>
      </c>
      <c r="AA320" s="61"/>
      <c r="AB320" s="61"/>
      <c r="AC320" s="11">
        <f>MAX('T1'!L320,'T2'!J320)+MAX('T1'!M320,'T2'!K320)+MAX('T1'!N320,'T2'!L320)</f>
        <v>0</v>
      </c>
      <c r="AD320" s="11">
        <f>IF(COUNTRY_INFO!K320=1,IF(COUNTRY_INFO!F320*0.33&gt;MAX('T1'!M320,'T2'!K320),MAX('T1'!M320,'T2'!K320),COUNTRY_INFO!F320*0.33),IF(COUNTRY_INFO!K320=2,IF(COUNTRY_INFO!F320*0.5&gt;MAX('T1'!M320,'T2'!K320),MAX('T1'!M320,'T2'!K320),COUNTRY_INFO!F320*0.5),IF(COUNTRY_INFO!K320=3,IF(COUNTRY_INFO!F320&gt;MAX('T1'!M320,'T2'!K320),MAX('T1'!M320,'T2'!K320),COUNTRY_INFO!F320),0)))</f>
        <v>0</v>
      </c>
      <c r="AE320" s="217">
        <f>IF(AND(COUNTRY_INFO!K320&gt;0,COUNTRY_INFO!K320&lt;4),IF(Z320&gt;0,IF(COUNTRY_INFO!K320=1, AD320/(COUNTRY_INFO!F320*0.33)*100, IF(COUNTRY_INFO!K320=2, AD320/(COUNTRY_INFO!F320*0.5)*100, IF(COUNTRY_INFO!K320=3, AD320/COUNTRY_INFO!F320*100))),"-"),0)</f>
        <v>0</v>
      </c>
      <c r="AF320" s="11">
        <f>IF(COUNTRY_INFO!K320=2,IF(COUNTRY_INFO!G320*0.2&gt;MAX('T1'!N320,'T2'!L320),MAX('T1'!N320,'T2'!L320),COUNTRY_INFO!G320*0.2),IF(COUNTRY_INFO!K320=3,IF(COUNTRY_INFO!G320&gt;MAX('T1'!N320,'T2'!L320),MAX('T1'!N320,'T2'!L320),COUNTRY_INFO!G320),0))</f>
        <v>0</v>
      </c>
      <c r="AG320" s="217">
        <f>IF(AND(COUNTRY_INFO!K320&gt;0,COUNTRY_INFO!K320&lt;4),IF(Z320&gt;0,IF(COUNTRY_INFO!K320=1, 0, IF(COUNTRY_INFO!K320=2, AF320/(COUNTRY_INFO!G320*0.2)*100, IF(COUNTRY_INFO!K320=3, AF320/COUNTRY_INFO!G320*100))),"-"),0)</f>
        <v>0</v>
      </c>
      <c r="AH320" s="11">
        <f t="shared" si="34"/>
        <v>0</v>
      </c>
      <c r="AI320" s="73">
        <f>IF(AND(COUNTRY_INFO!K320&gt;0,COUNTRY_INFO!K320&lt;4), IF(AC320/Z320*100&lt;&gt;0, IF(AH320/Z320*100&gt;100,100,AH320/Z320*100), "-"),0)</f>
        <v>0</v>
      </c>
      <c r="AJ320" s="261"/>
      <c r="AK320" s="260">
        <f>IF(AND(D320&lt;&gt;0, D320&lt;&gt;"Unknown",D320&lt;&gt;"Stopped",D320&lt;&gt;"Not required"),D320/COUNTRY_INFO!D320, 0)</f>
        <v>0</v>
      </c>
      <c r="AL320" s="260">
        <f>IF(AND(J320&lt;&gt;0,J320&lt;&gt;"Unknown",J320&lt;&gt;"Stopped",J320&lt;&gt;"Not required"),J320/COUNTRY_INFO!D320, 0)</f>
        <v>0</v>
      </c>
      <c r="AM320" s="260">
        <f>IF(AND(P320&lt;&gt;0,P320&lt;&gt;"Unknown",P320&lt;&gt;"Not required"),P320/(COUNTRY_INFO!E320+COUNTRY_INFO!F320), 0)</f>
        <v>0</v>
      </c>
      <c r="AN320" s="260">
        <f>IF(AND(Z320&lt;&gt;0,Z320&lt;&gt;"Unknown",Z320&lt;&gt;"Not required"),IF(COUNTRY_INFO!K320=1,1,IF(COUNTRY_INFO!K320=2,0.5*COUNTRY_INFO!F320/(0.5*COUNTRY_INFO!F320+0.2*COUNTRY_INFO!G320),IF(COUNTRY_INFO!K320=3,COUNTRY_INFO!F320/(COUNTRY_INFO!F320+COUNTRY_INFO!G320)))),0)</f>
        <v>0</v>
      </c>
      <c r="AO320" s="260">
        <f>IF(AND(Z320&lt;&gt;0,Z320&lt;&gt;"Unknown",Z320&lt;&gt;"Not required"),IF(COUNTRY_INFO!K320=1,0,IF(COUNTRY_INFO!K320=2,0.2*COUNTRY_INFO!G320/(0.5*COUNTRY_INFO!F320+0.2*COUNTRY_INFO!G320),IF(COUNTRY_INFO!K320=3,COUNTRY_INFO!G320/(COUNTRY_INFO!F320+COUNTRY_INFO!G320)))),0)</f>
        <v>0</v>
      </c>
      <c r="AP320" s="259">
        <f>MAX(COUNTRY_INFO!D320*AK320*PROFILE!$G$7,COUNTRY_INFO!D320*AL320*PROFILE!$G$7)</f>
        <v>0</v>
      </c>
      <c r="AQ320" s="259">
        <f>MAX(COUNTRY_INFO!D320*AK320*PROFILE!$G$8,COUNTRY_INFO!D320*AL320*PROFILE!$G$8,COUNTRY_INFO!D320*AM320*PROFILE!$G$8)</f>
        <v>0</v>
      </c>
      <c r="AR320" s="259">
        <f>MAX(COUNTRY_INFO!D320*AK320*PROFILE!$G$9,COUNTRY_INFO!D320*AL320*PROFILE!$G$9,COUNTRY_INFO!D320*AM320*PROFILE!$G$9,IF(AND(DISTRICT!Z320&lt;&gt;"Unknown",Z320&lt;&gt;"Not required"),COUNTRY_INFO!O320*DISTRICT!AN320,0))</f>
        <v>0</v>
      </c>
      <c r="AS320" s="259">
        <f>MAX(COUNTRY_INFO!D320*AK320*PROFILE!$G$10,COUNTRY_INFO!D320*AL320*PROFILE!$G$10,IF(AND(DISTRICT!Z320&lt;&gt;"Unknown",Z320&lt;&gt;"Not required"),COUNTRY_INFO!O320*DISTRICT!AO320,0))</f>
        <v>0</v>
      </c>
      <c r="AT320" s="259">
        <f t="shared" si="35"/>
        <v>0</v>
      </c>
      <c r="AU320" s="258">
        <f t="shared" si="30"/>
        <v>0</v>
      </c>
      <c r="AV320" s="259">
        <f>MAX('MDA2'!J320,'T1'!L320,'T2'!J320,T3_R1!K320,T3_R2!K320)</f>
        <v>0</v>
      </c>
      <c r="AW320" s="259">
        <f>MAX('MDA1'!K320,'MDA2'!K320,'MDA3'!I320,'MDA3'!L320,'T1'!M320,'T2'!K320,T3_R1!L320,T3_R2!L320)</f>
        <v>0</v>
      </c>
      <c r="AX320" s="259">
        <f>MAX('MDA1'!L320,'MDA2'!L320,'MDA3'!J320,'MDA3'!M320,'T1'!N320,'T2'!L320,T3_R1!M320,T3_R2!M320)</f>
        <v>0</v>
      </c>
      <c r="AY320" s="259">
        <f t="shared" si="36"/>
        <v>0</v>
      </c>
      <c r="AZ320" s="259">
        <f>MAX('MDA2'!J320,T320)</f>
        <v>0</v>
      </c>
      <c r="BA320" s="259">
        <f>MAX('MDA1'!K320,'MDA2'!K320,'MDA3'!I320,'MDA3'!L320,V320,AD320)</f>
        <v>0</v>
      </c>
      <c r="BB320" s="259">
        <f>MAX('MDA1'!L320,'MDA2'!L320,'MDA3'!J320,'MDA3'!M320,AF320)</f>
        <v>0</v>
      </c>
      <c r="BC320" s="259">
        <f t="shared" si="31"/>
        <v>0</v>
      </c>
      <c r="BD320" s="260">
        <f t="shared" si="32"/>
        <v>0</v>
      </c>
    </row>
    <row r="321" spans="1:56" x14ac:dyDescent="0.2">
      <c r="A321" s="10" t="str">
        <f>IF(COUNTRY_INFO!A321=0," ",COUNTRY_INFO!A321)</f>
        <v>Ethiopia</v>
      </c>
      <c r="B321" s="10" t="str">
        <f>IF(COUNTRY_INFO!B321=0," ",COUNTRY_INFO!B321)</f>
        <v>Oromia Borena</v>
      </c>
      <c r="C321" s="87" t="str">
        <f>IF(COUNTRY_INFO!C321=0," ",COUNTRY_INFO!C321)</f>
        <v>Dubluk</v>
      </c>
      <c r="D321" s="67">
        <f>COUNTRY_INFO!L321</f>
        <v>0</v>
      </c>
      <c r="E321" s="61"/>
      <c r="F321" s="61"/>
      <c r="G321" s="11">
        <f>MAX('MDA1'!M321,'MDA2'!M321)</f>
        <v>0</v>
      </c>
      <c r="H321" s="11">
        <f>IF(AND(COUNTRY_INFO!H321&gt;0,COUNTRY_INFO!H321&lt;4),IF(D321&gt;MAX('MDA1'!M321,'MDA2'!M321),MAX('MDA1'!M321,'MDA2'!M321),D321),0)</f>
        <v>0</v>
      </c>
      <c r="I321" s="73">
        <f>IF(AND(COUNTRY_INFO!H321&gt;0,COUNTRY_INFO!H321&lt;4), IF(G321/D321*100&lt;&gt;0, IF(G321/D321*100&gt;100,100,G321/D321*100), "-"),0)</f>
        <v>0</v>
      </c>
      <c r="J321" s="67">
        <f>COUNTRY_INFO!M321</f>
        <v>0</v>
      </c>
      <c r="K321" s="61"/>
      <c r="L321" s="61"/>
      <c r="M321" s="11">
        <f>MAX('MDA1'!M321,MAX('MDA3'!I321,'MDA3'!L321)+MAX('MDA3'!J321,'MDA3'!M321))</f>
        <v>0</v>
      </c>
      <c r="N321" s="11">
        <f>IF(AND(COUNTRY_INFO!I321&gt;0,COUNTRY_INFO!I321&lt;4),IF(J321&gt;MAX('MDA1'!M321,MAX('MDA3'!I321,'MDA3'!L321)+MAX('MDA3'!J321,'MDA3'!M321)),MAX('MDA1'!M321,MAX('MDA3'!I321,'MDA3'!L321)+MAX('MDA3'!J321,'MDA3'!M321)),J321),0)</f>
        <v>0</v>
      </c>
      <c r="O321" s="73">
        <f>IF(AND(COUNTRY_INFO!I321&gt;0,COUNTRY_INFO!I321&lt;4), IF(M321/J321*100&lt;&gt;0, IF(M321/J321*100&gt;100,100,M321/J321*100), "-"),0)</f>
        <v>0</v>
      </c>
      <c r="P321" s="67">
        <f>COUNTRY_INFO!N321</f>
        <v>0</v>
      </c>
      <c r="Q321" s="61"/>
      <c r="R321" s="61"/>
      <c r="S321" s="11">
        <f>SUM(MAX('MDA2'!J321, 'T1'!L321, MAX(T3_R1!K321, T3_R2!K321)), MAX('MDA1'!K321, 'MDA2'!K321, 'T1'!M321, MAX(T3_R1!L321, T3_R2!L321)), MAX('MDA1'!L321, 'MDA2'!L321, 'T1'!N321, MAX(T3_R1!M321, T3_R2!M321)))</f>
        <v>0</v>
      </c>
      <c r="T321" s="11">
        <f>IF(AND(COUNTRY_INFO!J321&gt;1,COUNTRY_INFO!J321&lt;4),IF(COUNTRY_INFO!E321&gt;MAX('MDA2'!J321,'T1'!L321,MAX(T3_R1!K321,T3_R2!K321)),MAX('MDA2'!J321,'T1'!L321,MAX(T3_R1!K321,T3_R2!K321)),COUNTRY_INFO!E321),0)</f>
        <v>0</v>
      </c>
      <c r="U321" s="217">
        <f>IF(AND(COUNTRY_INFO!J321&gt;1,COUNTRY_INFO!J321&lt;4), IF(T321/COUNTRY_INFO!E321*100&lt;&gt;0, IF(T321/COUNTRY_INFO!E321*100&gt;100,100,T321/COUNTRY_INFO!E321*100), "-"),0)</f>
        <v>0</v>
      </c>
      <c r="V321" s="11">
        <f>IF(AND(COUNTRY_INFO!J321&gt;1,COUNTRY_INFO!J321&lt;4),IF(COUNTRY_INFO!F321&gt;MAX('MDA1'!K321,'MDA2'!K321,'T1'!M321,MAX(T3_R1!L321,T3_R2!L321)),MAX('MDA1'!K321,'MDA2'!K321,'T1'!M321,MAX(T3_R1!L321,T3_R2!L321)),COUNTRY_INFO!F321),0)</f>
        <v>0</v>
      </c>
      <c r="W321" s="217">
        <f>IF(AND(COUNTRY_INFO!J321&gt;1,COUNTRY_INFO!J321&lt;4), IF(V321/COUNTRY_INFO!F321*100&lt;&gt;0, IF(V321/COUNTRY_INFO!F321*100&gt;100,100,V321/COUNTRY_INFO!F321*100), "-"),0)</f>
        <v>0</v>
      </c>
      <c r="X321" s="11">
        <f t="shared" si="33"/>
        <v>0</v>
      </c>
      <c r="Y321" s="73">
        <f>IF(AND(COUNTRY_INFO!J321&gt;1,COUNTRY_INFO!J321&lt;4), IF(S321/P321*100&lt;&gt;0, IF(X321/P321*100&gt;100,100,X321/P321*100), "-"),0)</f>
        <v>0</v>
      </c>
      <c r="Z321" s="67">
        <f>COUNTRY_INFO!O321</f>
        <v>0</v>
      </c>
      <c r="AA321" s="61"/>
      <c r="AB321" s="61"/>
      <c r="AC321" s="11">
        <f>MAX('T1'!L321,'T2'!J321)+MAX('T1'!M321,'T2'!K321)+MAX('T1'!N321,'T2'!L321)</f>
        <v>0</v>
      </c>
      <c r="AD321" s="11">
        <f>IF(COUNTRY_INFO!K321=1,IF(COUNTRY_INFO!F321*0.33&gt;MAX('T1'!M321,'T2'!K321),MAX('T1'!M321,'T2'!K321),COUNTRY_INFO!F321*0.33),IF(COUNTRY_INFO!K321=2,IF(COUNTRY_INFO!F321*0.5&gt;MAX('T1'!M321,'T2'!K321),MAX('T1'!M321,'T2'!K321),COUNTRY_INFO!F321*0.5),IF(COUNTRY_INFO!K321=3,IF(COUNTRY_INFO!F321&gt;MAX('T1'!M321,'T2'!K321),MAX('T1'!M321,'T2'!K321),COUNTRY_INFO!F321),0)))</f>
        <v>0</v>
      </c>
      <c r="AE321" s="217">
        <f>IF(AND(COUNTRY_INFO!K321&gt;0,COUNTRY_INFO!K321&lt;4),IF(Z321&gt;0,IF(COUNTRY_INFO!K321=1, AD321/(COUNTRY_INFO!F321*0.33)*100, IF(COUNTRY_INFO!K321=2, AD321/(COUNTRY_INFO!F321*0.5)*100, IF(COUNTRY_INFO!K321=3, AD321/COUNTRY_INFO!F321*100))),"-"),0)</f>
        <v>0</v>
      </c>
      <c r="AF321" s="11">
        <f>IF(COUNTRY_INFO!K321=2,IF(COUNTRY_INFO!G321*0.2&gt;MAX('T1'!N321,'T2'!L321),MAX('T1'!N321,'T2'!L321),COUNTRY_INFO!G321*0.2),IF(COUNTRY_INFO!K321=3,IF(COUNTRY_INFO!G321&gt;MAX('T1'!N321,'T2'!L321),MAX('T1'!N321,'T2'!L321),COUNTRY_INFO!G321),0))</f>
        <v>0</v>
      </c>
      <c r="AG321" s="217">
        <f>IF(AND(COUNTRY_INFO!K321&gt;0,COUNTRY_INFO!K321&lt;4),IF(Z321&gt;0,IF(COUNTRY_INFO!K321=1, 0, IF(COUNTRY_INFO!K321=2, AF321/(COUNTRY_INFO!G321*0.2)*100, IF(COUNTRY_INFO!K321=3, AF321/COUNTRY_INFO!G321*100))),"-"),0)</f>
        <v>0</v>
      </c>
      <c r="AH321" s="11">
        <f t="shared" si="34"/>
        <v>0</v>
      </c>
      <c r="AI321" s="73">
        <f>IF(AND(COUNTRY_INFO!K321&gt;0,COUNTRY_INFO!K321&lt;4), IF(AC321/Z321*100&lt;&gt;0, IF(AH321/Z321*100&gt;100,100,AH321/Z321*100), "-"),0)</f>
        <v>0</v>
      </c>
      <c r="AJ321" s="261"/>
      <c r="AK321" s="260">
        <f>IF(AND(D321&lt;&gt;0, D321&lt;&gt;"Unknown",D321&lt;&gt;"Stopped",D321&lt;&gt;"Not required"),D321/COUNTRY_INFO!D321, 0)</f>
        <v>0</v>
      </c>
      <c r="AL321" s="260">
        <f>IF(AND(J321&lt;&gt;0,J321&lt;&gt;"Unknown",J321&lt;&gt;"Stopped",J321&lt;&gt;"Not required"),J321/COUNTRY_INFO!D321, 0)</f>
        <v>0</v>
      </c>
      <c r="AM321" s="260">
        <f>IF(AND(P321&lt;&gt;0,P321&lt;&gt;"Unknown",P321&lt;&gt;"Not required"),P321/(COUNTRY_INFO!E321+COUNTRY_INFO!F321), 0)</f>
        <v>0</v>
      </c>
      <c r="AN321" s="260">
        <f>IF(AND(Z321&lt;&gt;0,Z321&lt;&gt;"Unknown",Z321&lt;&gt;"Not required"),IF(COUNTRY_INFO!K321=1,1,IF(COUNTRY_INFO!K321=2,0.5*COUNTRY_INFO!F321/(0.5*COUNTRY_INFO!F321+0.2*COUNTRY_INFO!G321),IF(COUNTRY_INFO!K321=3,COUNTRY_INFO!F321/(COUNTRY_INFO!F321+COUNTRY_INFO!G321)))),0)</f>
        <v>0</v>
      </c>
      <c r="AO321" s="260">
        <f>IF(AND(Z321&lt;&gt;0,Z321&lt;&gt;"Unknown",Z321&lt;&gt;"Not required"),IF(COUNTRY_INFO!K321=1,0,IF(COUNTRY_INFO!K321=2,0.2*COUNTRY_INFO!G321/(0.5*COUNTRY_INFO!F321+0.2*COUNTRY_INFO!G321),IF(COUNTRY_INFO!K321=3,COUNTRY_INFO!G321/(COUNTRY_INFO!F321+COUNTRY_INFO!G321)))),0)</f>
        <v>0</v>
      </c>
      <c r="AP321" s="259">
        <f>MAX(COUNTRY_INFO!D321*AK321*PROFILE!$G$7,COUNTRY_INFO!D321*AL321*PROFILE!$G$7)</f>
        <v>0</v>
      </c>
      <c r="AQ321" s="259">
        <f>MAX(COUNTRY_INFO!D321*AK321*PROFILE!$G$8,COUNTRY_INFO!D321*AL321*PROFILE!$G$8,COUNTRY_INFO!D321*AM321*PROFILE!$G$8)</f>
        <v>0</v>
      </c>
      <c r="AR321" s="259">
        <f>MAX(COUNTRY_INFO!D321*AK321*PROFILE!$G$9,COUNTRY_INFO!D321*AL321*PROFILE!$G$9,COUNTRY_INFO!D321*AM321*PROFILE!$G$9,IF(AND(DISTRICT!Z321&lt;&gt;"Unknown",Z321&lt;&gt;"Not required"),COUNTRY_INFO!O321*DISTRICT!AN321,0))</f>
        <v>0</v>
      </c>
      <c r="AS321" s="259">
        <f>MAX(COUNTRY_INFO!D321*AK321*PROFILE!$G$10,COUNTRY_INFO!D321*AL321*PROFILE!$G$10,IF(AND(DISTRICT!Z321&lt;&gt;"Unknown",Z321&lt;&gt;"Not required"),COUNTRY_INFO!O321*DISTRICT!AO321,0))</f>
        <v>0</v>
      </c>
      <c r="AT321" s="259">
        <f t="shared" si="35"/>
        <v>0</v>
      </c>
      <c r="AU321" s="258">
        <f t="shared" si="30"/>
        <v>0</v>
      </c>
      <c r="AV321" s="259">
        <f>MAX('MDA2'!J321,'T1'!L321,'T2'!J321,T3_R1!K321,T3_R2!K321)</f>
        <v>0</v>
      </c>
      <c r="AW321" s="259">
        <f>MAX('MDA1'!K321,'MDA2'!K321,'MDA3'!I321,'MDA3'!L321,'T1'!M321,'T2'!K321,T3_R1!L321,T3_R2!L321)</f>
        <v>0</v>
      </c>
      <c r="AX321" s="259">
        <f>MAX('MDA1'!L321,'MDA2'!L321,'MDA3'!J321,'MDA3'!M321,'T1'!N321,'T2'!L321,T3_R1!M321,T3_R2!M321)</f>
        <v>0</v>
      </c>
      <c r="AY321" s="259">
        <f t="shared" si="36"/>
        <v>0</v>
      </c>
      <c r="AZ321" s="259">
        <f>MAX('MDA2'!J321,T321)</f>
        <v>0</v>
      </c>
      <c r="BA321" s="259">
        <f>MAX('MDA1'!K321,'MDA2'!K321,'MDA3'!I321,'MDA3'!L321,V321,AD321)</f>
        <v>0</v>
      </c>
      <c r="BB321" s="259">
        <f>MAX('MDA1'!L321,'MDA2'!L321,'MDA3'!J321,'MDA3'!M321,AF321)</f>
        <v>0</v>
      </c>
      <c r="BC321" s="259">
        <f t="shared" si="31"/>
        <v>0</v>
      </c>
      <c r="BD321" s="260">
        <f t="shared" si="32"/>
        <v>0</v>
      </c>
    </row>
    <row r="322" spans="1:56" x14ac:dyDescent="0.2">
      <c r="A322" s="10" t="str">
        <f>IF(COUNTRY_INFO!A322=0," ",COUNTRY_INFO!A322)</f>
        <v>Ethiopia</v>
      </c>
      <c r="B322" s="10" t="str">
        <f>IF(COUNTRY_INFO!B322=0," ",COUNTRY_INFO!B322)</f>
        <v>Oromia Borena</v>
      </c>
      <c r="C322" s="87" t="str">
        <f>IF(COUNTRY_INFO!C322=0," ",COUNTRY_INFO!C322)</f>
        <v>Eliwaye</v>
      </c>
      <c r="D322" s="67">
        <f>COUNTRY_INFO!L322</f>
        <v>47150</v>
      </c>
      <c r="E322" s="61"/>
      <c r="F322" s="61"/>
      <c r="G322" s="11">
        <f>MAX('MDA1'!M322,'MDA2'!M322)</f>
        <v>0</v>
      </c>
      <c r="H322" s="11">
        <f>IF(AND(COUNTRY_INFO!H322&gt;0,COUNTRY_INFO!H322&lt;4),IF(D322&gt;MAX('MDA1'!M322,'MDA2'!M322),MAX('MDA1'!M322,'MDA2'!M322),D322),0)</f>
        <v>0</v>
      </c>
      <c r="I322" s="73" t="str">
        <f>IF(AND(COUNTRY_INFO!H322&gt;0,COUNTRY_INFO!H322&lt;4), IF(G322/D322*100&lt;&gt;0, IF(G322/D322*100&gt;100,100,G322/D322*100), "-"),0)</f>
        <v>-</v>
      </c>
      <c r="J322" s="67">
        <f>COUNTRY_INFO!M322</f>
        <v>0</v>
      </c>
      <c r="K322" s="61"/>
      <c r="L322" s="61"/>
      <c r="M322" s="11">
        <f>MAX('MDA1'!M322,MAX('MDA3'!I322,'MDA3'!L322)+MAX('MDA3'!J322,'MDA3'!M322))</f>
        <v>0</v>
      </c>
      <c r="N322" s="11">
        <f>IF(AND(COUNTRY_INFO!I322&gt;0,COUNTRY_INFO!I322&lt;4),IF(J322&gt;MAX('MDA1'!M322,MAX('MDA3'!I322,'MDA3'!L322)+MAX('MDA3'!J322,'MDA3'!M322)),MAX('MDA1'!M322,MAX('MDA3'!I322,'MDA3'!L322)+MAX('MDA3'!J322,'MDA3'!M322)),J322),0)</f>
        <v>0</v>
      </c>
      <c r="O322" s="73">
        <f>IF(AND(COUNTRY_INFO!I322&gt;0,COUNTRY_INFO!I322&lt;4), IF(M322/J322*100&lt;&gt;0, IF(M322/J322*100&gt;100,100,M322/J322*100), "-"),0)</f>
        <v>0</v>
      </c>
      <c r="P322" s="67">
        <f>COUNTRY_INFO!N322</f>
        <v>0</v>
      </c>
      <c r="Q322" s="61"/>
      <c r="R322" s="61"/>
      <c r="S322" s="11">
        <f>SUM(MAX('MDA2'!J322, 'T1'!L322, MAX(T3_R1!K322, T3_R2!K322)), MAX('MDA1'!K322, 'MDA2'!K322, 'T1'!M322, MAX(T3_R1!L322, T3_R2!L322)), MAX('MDA1'!L322, 'MDA2'!L322, 'T1'!N322, MAX(T3_R1!M322, T3_R2!M322)))</f>
        <v>13621</v>
      </c>
      <c r="T322" s="11">
        <f>IF(AND(COUNTRY_INFO!J322&gt;1,COUNTRY_INFO!J322&lt;4),IF(COUNTRY_INFO!E322&gt;MAX('MDA2'!J322,'T1'!L322,MAX(T3_R1!K322,T3_R2!K322)),MAX('MDA2'!J322,'T1'!L322,MAX(T3_R1!K322,T3_R2!K322)),COUNTRY_INFO!E322),0)</f>
        <v>0</v>
      </c>
      <c r="U322" s="217">
        <f>IF(AND(COUNTRY_INFO!J322&gt;1,COUNTRY_INFO!J322&lt;4), IF(T322/COUNTRY_INFO!E322*100&lt;&gt;0, IF(T322/COUNTRY_INFO!E322*100&gt;100,100,T322/COUNTRY_INFO!E322*100), "-"),0)</f>
        <v>0</v>
      </c>
      <c r="V322" s="11">
        <f>IF(AND(COUNTRY_INFO!J322&gt;1,COUNTRY_INFO!J322&lt;4),IF(COUNTRY_INFO!F322&gt;MAX('MDA1'!K322,'MDA2'!K322,'T1'!M322,MAX(T3_R1!L322,T3_R2!L322)),MAX('MDA1'!K322,'MDA2'!K322,'T1'!M322,MAX(T3_R1!L322,T3_R2!L322)),COUNTRY_INFO!F322),0)</f>
        <v>0</v>
      </c>
      <c r="W322" s="217">
        <f>IF(AND(COUNTRY_INFO!J322&gt;1,COUNTRY_INFO!J322&lt;4), IF(V322/COUNTRY_INFO!F322*100&lt;&gt;0, IF(V322/COUNTRY_INFO!F322*100&gt;100,100,V322/COUNTRY_INFO!F322*100), "-"),0)</f>
        <v>0</v>
      </c>
      <c r="X322" s="11">
        <f t="shared" si="33"/>
        <v>0</v>
      </c>
      <c r="Y322" s="73">
        <f>IF(AND(COUNTRY_INFO!J322&gt;1,COUNTRY_INFO!J322&lt;4), IF(S322/P322*100&lt;&gt;0, IF(X322/P322*100&gt;100,100,X322/P322*100), "-"),0)</f>
        <v>0</v>
      </c>
      <c r="Z322" s="67">
        <f>COUNTRY_INFO!O322</f>
        <v>0</v>
      </c>
      <c r="AA322" s="61"/>
      <c r="AB322" s="61"/>
      <c r="AC322" s="11">
        <f>MAX('T1'!L322,'T2'!J322)+MAX('T1'!M322,'T2'!K322)+MAX('T1'!N322,'T2'!L322)</f>
        <v>0</v>
      </c>
      <c r="AD322" s="11">
        <f>IF(COUNTRY_INFO!K322=1,IF(COUNTRY_INFO!F322*0.33&gt;MAX('T1'!M322,'T2'!K322),MAX('T1'!M322,'T2'!K322),COUNTRY_INFO!F322*0.33),IF(COUNTRY_INFO!K322=2,IF(COUNTRY_INFO!F322*0.5&gt;MAX('T1'!M322,'T2'!K322),MAX('T1'!M322,'T2'!K322),COUNTRY_INFO!F322*0.5),IF(COUNTRY_INFO!K322=3,IF(COUNTRY_INFO!F322&gt;MAX('T1'!M322,'T2'!K322),MAX('T1'!M322,'T2'!K322),COUNTRY_INFO!F322),0)))</f>
        <v>0</v>
      </c>
      <c r="AE322" s="217">
        <f>IF(AND(COUNTRY_INFO!K322&gt;0,COUNTRY_INFO!K322&lt;4),IF(Z322&gt;0,IF(COUNTRY_INFO!K322=1, AD322/(COUNTRY_INFO!F322*0.33)*100, IF(COUNTRY_INFO!K322=2, AD322/(COUNTRY_INFO!F322*0.5)*100, IF(COUNTRY_INFO!K322=3, AD322/COUNTRY_INFO!F322*100))),"-"),0)</f>
        <v>0</v>
      </c>
      <c r="AF322" s="11">
        <f>IF(COUNTRY_INFO!K322=2,IF(COUNTRY_INFO!G322*0.2&gt;MAX('T1'!N322,'T2'!L322),MAX('T1'!N322,'T2'!L322),COUNTRY_INFO!G322*0.2),IF(COUNTRY_INFO!K322=3,IF(COUNTRY_INFO!G322&gt;MAX('T1'!N322,'T2'!L322),MAX('T1'!N322,'T2'!L322),COUNTRY_INFO!G322),0))</f>
        <v>0</v>
      </c>
      <c r="AG322" s="217">
        <f>IF(AND(COUNTRY_INFO!K322&gt;0,COUNTRY_INFO!K322&lt;4),IF(Z322&gt;0,IF(COUNTRY_INFO!K322=1, 0, IF(COUNTRY_INFO!K322=2, AF322/(COUNTRY_INFO!G322*0.2)*100, IF(COUNTRY_INFO!K322=3, AF322/COUNTRY_INFO!G322*100))),"-"),0)</f>
        <v>0</v>
      </c>
      <c r="AH322" s="11">
        <f t="shared" si="34"/>
        <v>0</v>
      </c>
      <c r="AI322" s="73">
        <f>IF(AND(COUNTRY_INFO!K322&gt;0,COUNTRY_INFO!K322&lt;4), IF(AC322/Z322*100&lt;&gt;0, IF(AH322/Z322*100&gt;100,100,AH322/Z322*100), "-"),0)</f>
        <v>0</v>
      </c>
      <c r="AJ322" s="261"/>
      <c r="AK322" s="260">
        <f>IF(AND(D322&lt;&gt;0, D322&lt;&gt;"Unknown",D322&lt;&gt;"Stopped",D322&lt;&gt;"Not required"),D322/COUNTRY_INFO!D322, 0)</f>
        <v>1</v>
      </c>
      <c r="AL322" s="260">
        <f>IF(AND(J322&lt;&gt;0,J322&lt;&gt;"Unknown",J322&lt;&gt;"Stopped",J322&lt;&gt;"Not required"),J322/COUNTRY_INFO!D322, 0)</f>
        <v>0</v>
      </c>
      <c r="AM322" s="260">
        <f>IF(AND(P322&lt;&gt;0,P322&lt;&gt;"Unknown",P322&lt;&gt;"Not required"),P322/(COUNTRY_INFO!E322+COUNTRY_INFO!F322), 0)</f>
        <v>0</v>
      </c>
      <c r="AN322" s="260">
        <f>IF(AND(Z322&lt;&gt;0,Z322&lt;&gt;"Unknown",Z322&lt;&gt;"Not required"),IF(COUNTRY_INFO!K322=1,1,IF(COUNTRY_INFO!K322=2,0.5*COUNTRY_INFO!F322/(0.5*COUNTRY_INFO!F322+0.2*COUNTRY_INFO!G322),IF(COUNTRY_INFO!K322=3,COUNTRY_INFO!F322/(COUNTRY_INFO!F322+COUNTRY_INFO!G322)))),0)</f>
        <v>0</v>
      </c>
      <c r="AO322" s="260">
        <f>IF(AND(Z322&lt;&gt;0,Z322&lt;&gt;"Unknown",Z322&lt;&gt;"Not required"),IF(COUNTRY_INFO!K322=1,0,IF(COUNTRY_INFO!K322=2,0.2*COUNTRY_INFO!G322/(0.5*COUNTRY_INFO!F322+0.2*COUNTRY_INFO!G322),IF(COUNTRY_INFO!K322=3,COUNTRY_INFO!G322/(COUNTRY_INFO!F322+COUNTRY_INFO!G322)))),0)</f>
        <v>0</v>
      </c>
      <c r="AP322" s="259">
        <f>MAX(COUNTRY_INFO!D322*AK322*PROFILE!$G$7,COUNTRY_INFO!D322*AL322*PROFILE!$G$7)</f>
        <v>4.9367380317607628E-3</v>
      </c>
      <c r="AQ322" s="259">
        <f>MAX(COUNTRY_INFO!D322*AK322*PROFILE!$G$8,COUNTRY_INFO!D322*AL322*PROFILE!$G$8,COUNTRY_INFO!D322*AM322*PROFILE!$G$8)</f>
        <v>6905.8028947398452</v>
      </c>
      <c r="AR322" s="259">
        <f>MAX(COUNTRY_INFO!D322*AK322*PROFILE!$G$9,COUNTRY_INFO!D322*AL322*PROFILE!$G$9,COUNTRY_INFO!D322*AM322*PROFILE!$G$9,IF(AND(DISTRICT!Z322&lt;&gt;"Unknown",Z322&lt;&gt;"Not required"),COUNTRY_INFO!O322*DISTRICT!AN322,0))</f>
        <v>14341.333577849324</v>
      </c>
      <c r="AS322" s="259">
        <f>MAX(COUNTRY_INFO!D322*AK322*PROFILE!$G$10,COUNTRY_INFO!D322*AL322*PROFILE!$G$10,IF(AND(DISTRICT!Z322&lt;&gt;"Unknown",Z322&lt;&gt;"Not required"),COUNTRY_INFO!O322*DISTRICT!AO322,0))</f>
        <v>25902.8585906728</v>
      </c>
      <c r="AT322" s="259">
        <f t="shared" si="35"/>
        <v>47150</v>
      </c>
      <c r="AU322" s="258">
        <f t="shared" si="30"/>
        <v>0</v>
      </c>
      <c r="AV322" s="259">
        <f>MAX('MDA2'!J322,'T1'!L322,'T2'!J322,T3_R1!K322,T3_R2!K322)</f>
        <v>0</v>
      </c>
      <c r="AW322" s="259">
        <f>MAX('MDA1'!K322,'MDA2'!K322,'MDA3'!I322,'MDA3'!L322,'T1'!M322,'T2'!K322,T3_R1!L322,T3_R2!L322)</f>
        <v>13621</v>
      </c>
      <c r="AX322" s="259">
        <f>MAX('MDA1'!L322,'MDA2'!L322,'MDA3'!J322,'MDA3'!M322,'T1'!N322,'T2'!L322,T3_R1!M322,T3_R2!M322)</f>
        <v>0</v>
      </c>
      <c r="AY322" s="259">
        <f t="shared" si="36"/>
        <v>13621</v>
      </c>
      <c r="AZ322" s="259">
        <f>MAX('MDA2'!J322,T322)</f>
        <v>0</v>
      </c>
      <c r="BA322" s="259">
        <f>MAX('MDA1'!K322,'MDA2'!K322,'MDA3'!I322,'MDA3'!L322,V322,AD322)</f>
        <v>0</v>
      </c>
      <c r="BB322" s="259">
        <f>MAX('MDA1'!L322,'MDA2'!L322,'MDA3'!J322,'MDA3'!M322,AF322)</f>
        <v>0</v>
      </c>
      <c r="BC322" s="259">
        <f t="shared" si="31"/>
        <v>0</v>
      </c>
      <c r="BD322" s="260">
        <f t="shared" si="32"/>
        <v>0</v>
      </c>
    </row>
    <row r="323" spans="1:56" x14ac:dyDescent="0.2">
      <c r="A323" s="10" t="str">
        <f>IF(COUNTRY_INFO!A323=0," ",COUNTRY_INFO!A323)</f>
        <v>Ethiopia</v>
      </c>
      <c r="B323" s="10" t="str">
        <f>IF(COUNTRY_INFO!B323=0," ",COUNTRY_INFO!B323)</f>
        <v>Oromia Borena</v>
      </c>
      <c r="C323" s="87" t="str">
        <f>IF(COUNTRY_INFO!C323=0," ",COUNTRY_INFO!C323)</f>
        <v>Gomole</v>
      </c>
      <c r="D323" s="67">
        <f>COUNTRY_INFO!L323</f>
        <v>0</v>
      </c>
      <c r="E323" s="61"/>
      <c r="F323" s="61"/>
      <c r="G323" s="11">
        <f>MAX('MDA1'!M323,'MDA2'!M323)</f>
        <v>0</v>
      </c>
      <c r="H323" s="11">
        <f>IF(AND(COUNTRY_INFO!H323&gt;0,COUNTRY_INFO!H323&lt;4),IF(D323&gt;MAX('MDA1'!M323,'MDA2'!M323),MAX('MDA1'!M323,'MDA2'!M323),D323),0)</f>
        <v>0</v>
      </c>
      <c r="I323" s="73">
        <f>IF(AND(COUNTRY_INFO!H323&gt;0,COUNTRY_INFO!H323&lt;4), IF(G323/D323*100&lt;&gt;0, IF(G323/D323*100&gt;100,100,G323/D323*100), "-"),0)</f>
        <v>0</v>
      </c>
      <c r="J323" s="67">
        <f>COUNTRY_INFO!M323</f>
        <v>0</v>
      </c>
      <c r="K323" s="61"/>
      <c r="L323" s="61"/>
      <c r="M323" s="11">
        <f>MAX('MDA1'!M323,MAX('MDA3'!I323,'MDA3'!L323)+MAX('MDA3'!J323,'MDA3'!M323))</f>
        <v>0</v>
      </c>
      <c r="N323" s="11">
        <f>IF(AND(COUNTRY_INFO!I323&gt;0,COUNTRY_INFO!I323&lt;4),IF(J323&gt;MAX('MDA1'!M323,MAX('MDA3'!I323,'MDA3'!L323)+MAX('MDA3'!J323,'MDA3'!M323)),MAX('MDA1'!M323,MAX('MDA3'!I323,'MDA3'!L323)+MAX('MDA3'!J323,'MDA3'!M323)),J323),0)</f>
        <v>0</v>
      </c>
      <c r="O323" s="73">
        <f>IF(AND(COUNTRY_INFO!I323&gt;0,COUNTRY_INFO!I323&lt;4), IF(M323/J323*100&lt;&gt;0, IF(M323/J323*100&gt;100,100,M323/J323*100), "-"),0)</f>
        <v>0</v>
      </c>
      <c r="P323" s="67">
        <f>COUNTRY_INFO!N323</f>
        <v>0</v>
      </c>
      <c r="Q323" s="61"/>
      <c r="R323" s="61"/>
      <c r="S323" s="11">
        <f>SUM(MAX('MDA2'!J323, 'T1'!L323, MAX(T3_R1!K323, T3_R2!K323)), MAX('MDA1'!K323, 'MDA2'!K323, 'T1'!M323, MAX(T3_R1!L323, T3_R2!L323)), MAX('MDA1'!L323, 'MDA2'!L323, 'T1'!N323, MAX(T3_R1!M323, T3_R2!M323)))</f>
        <v>15628</v>
      </c>
      <c r="T323" s="11">
        <f>IF(AND(COUNTRY_INFO!J323&gt;1,COUNTRY_INFO!J323&lt;4),IF(COUNTRY_INFO!E323&gt;MAX('MDA2'!J323,'T1'!L323,MAX(T3_R1!K323,T3_R2!K323)),MAX('MDA2'!J323,'T1'!L323,MAX(T3_R1!K323,T3_R2!K323)),COUNTRY_INFO!E323),0)</f>
        <v>0</v>
      </c>
      <c r="U323" s="217">
        <f>IF(AND(COUNTRY_INFO!J323&gt;1,COUNTRY_INFO!J323&lt;4), IF(T323/COUNTRY_INFO!E323*100&lt;&gt;0, IF(T323/COUNTRY_INFO!E323*100&gt;100,100,T323/COUNTRY_INFO!E323*100), "-"),0)</f>
        <v>0</v>
      </c>
      <c r="V323" s="11">
        <f>IF(AND(COUNTRY_INFO!J323&gt;1,COUNTRY_INFO!J323&lt;4),IF(COUNTRY_INFO!F323&gt;MAX('MDA1'!K323,'MDA2'!K323,'T1'!M323,MAX(T3_R1!L323,T3_R2!L323)),MAX('MDA1'!K323,'MDA2'!K323,'T1'!M323,MAX(T3_R1!L323,T3_R2!L323)),COUNTRY_INFO!F323),0)</f>
        <v>0</v>
      </c>
      <c r="W323" s="217">
        <f>IF(AND(COUNTRY_INFO!J323&gt;1,COUNTRY_INFO!J323&lt;4), IF(V323/COUNTRY_INFO!F323*100&lt;&gt;0, IF(V323/COUNTRY_INFO!F323*100&gt;100,100,V323/COUNTRY_INFO!F323*100), "-"),0)</f>
        <v>0</v>
      </c>
      <c r="X323" s="11">
        <f t="shared" si="33"/>
        <v>0</v>
      </c>
      <c r="Y323" s="73">
        <f>IF(AND(COUNTRY_INFO!J323&gt;1,COUNTRY_INFO!J323&lt;4), IF(S323/P323*100&lt;&gt;0, IF(X323/P323*100&gt;100,100,X323/P323*100), "-"),0)</f>
        <v>0</v>
      </c>
      <c r="Z323" s="67">
        <f>COUNTRY_INFO!O323</f>
        <v>0</v>
      </c>
      <c r="AA323" s="61"/>
      <c r="AB323" s="61"/>
      <c r="AC323" s="11">
        <f>MAX('T1'!L323,'T2'!J323)+MAX('T1'!M323,'T2'!K323)+MAX('T1'!N323,'T2'!L323)</f>
        <v>0</v>
      </c>
      <c r="AD323" s="11">
        <f>IF(COUNTRY_INFO!K323=1,IF(COUNTRY_INFO!F323*0.33&gt;MAX('T1'!M323,'T2'!K323),MAX('T1'!M323,'T2'!K323),COUNTRY_INFO!F323*0.33),IF(COUNTRY_INFO!K323=2,IF(COUNTRY_INFO!F323*0.5&gt;MAX('T1'!M323,'T2'!K323),MAX('T1'!M323,'T2'!K323),COUNTRY_INFO!F323*0.5),IF(COUNTRY_INFO!K323=3,IF(COUNTRY_INFO!F323&gt;MAX('T1'!M323,'T2'!K323),MAX('T1'!M323,'T2'!K323),COUNTRY_INFO!F323),0)))</f>
        <v>0</v>
      </c>
      <c r="AE323" s="217">
        <f>IF(AND(COUNTRY_INFO!K323&gt;0,COUNTRY_INFO!K323&lt;4),IF(Z323&gt;0,IF(COUNTRY_INFO!K323=1, AD323/(COUNTRY_INFO!F323*0.33)*100, IF(COUNTRY_INFO!K323=2, AD323/(COUNTRY_INFO!F323*0.5)*100, IF(COUNTRY_INFO!K323=3, AD323/COUNTRY_INFO!F323*100))),"-"),0)</f>
        <v>0</v>
      </c>
      <c r="AF323" s="11">
        <f>IF(COUNTRY_INFO!K323=2,IF(COUNTRY_INFO!G323*0.2&gt;MAX('T1'!N323,'T2'!L323),MAX('T1'!N323,'T2'!L323),COUNTRY_INFO!G323*0.2),IF(COUNTRY_INFO!K323=3,IF(COUNTRY_INFO!G323&gt;MAX('T1'!N323,'T2'!L323),MAX('T1'!N323,'T2'!L323),COUNTRY_INFO!G323),0))</f>
        <v>0</v>
      </c>
      <c r="AG323" s="217">
        <f>IF(AND(COUNTRY_INFO!K323&gt;0,COUNTRY_INFO!K323&lt;4),IF(Z323&gt;0,IF(COUNTRY_INFO!K323=1, 0, IF(COUNTRY_INFO!K323=2, AF323/(COUNTRY_INFO!G323*0.2)*100, IF(COUNTRY_INFO!K323=3, AF323/COUNTRY_INFO!G323*100))),"-"),0)</f>
        <v>0</v>
      </c>
      <c r="AH323" s="11">
        <f t="shared" si="34"/>
        <v>0</v>
      </c>
      <c r="AI323" s="73">
        <f>IF(AND(COUNTRY_INFO!K323&gt;0,COUNTRY_INFO!K323&lt;4), IF(AC323/Z323*100&lt;&gt;0, IF(AH323/Z323*100&gt;100,100,AH323/Z323*100), "-"),0)</f>
        <v>0</v>
      </c>
      <c r="AJ323" s="261"/>
      <c r="AK323" s="260">
        <f>IF(AND(D323&lt;&gt;0, D323&lt;&gt;"Unknown",D323&lt;&gt;"Stopped",D323&lt;&gt;"Not required"),D323/COUNTRY_INFO!D323, 0)</f>
        <v>0</v>
      </c>
      <c r="AL323" s="260">
        <f>IF(AND(J323&lt;&gt;0,J323&lt;&gt;"Unknown",J323&lt;&gt;"Stopped",J323&lt;&gt;"Not required"),J323/COUNTRY_INFO!D323, 0)</f>
        <v>0</v>
      </c>
      <c r="AM323" s="260">
        <f>IF(AND(P323&lt;&gt;0,P323&lt;&gt;"Unknown",P323&lt;&gt;"Not required"),P323/(COUNTRY_INFO!E323+COUNTRY_INFO!F323), 0)</f>
        <v>0</v>
      </c>
      <c r="AN323" s="260">
        <f>IF(AND(Z323&lt;&gt;0,Z323&lt;&gt;"Unknown",Z323&lt;&gt;"Not required"),IF(COUNTRY_INFO!K323=1,1,IF(COUNTRY_INFO!K323=2,0.5*COUNTRY_INFO!F323/(0.5*COUNTRY_INFO!F323+0.2*COUNTRY_INFO!G323),IF(COUNTRY_INFO!K323=3,COUNTRY_INFO!F323/(COUNTRY_INFO!F323+COUNTRY_INFO!G323)))),0)</f>
        <v>0</v>
      </c>
      <c r="AO323" s="260">
        <f>IF(AND(Z323&lt;&gt;0,Z323&lt;&gt;"Unknown",Z323&lt;&gt;"Not required"),IF(COUNTRY_INFO!K323=1,0,IF(COUNTRY_INFO!K323=2,0.2*COUNTRY_INFO!G323/(0.5*COUNTRY_INFO!F323+0.2*COUNTRY_INFO!G323),IF(COUNTRY_INFO!K323=3,COUNTRY_INFO!G323/(COUNTRY_INFO!F323+COUNTRY_INFO!G323)))),0)</f>
        <v>0</v>
      </c>
      <c r="AP323" s="259">
        <f>MAX(COUNTRY_INFO!D323*AK323*PROFILE!$G$7,COUNTRY_INFO!D323*AL323*PROFILE!$G$7)</f>
        <v>0</v>
      </c>
      <c r="AQ323" s="259">
        <f>MAX(COUNTRY_INFO!D323*AK323*PROFILE!$G$8,COUNTRY_INFO!D323*AL323*PROFILE!$G$8,COUNTRY_INFO!D323*AM323*PROFILE!$G$8)</f>
        <v>0</v>
      </c>
      <c r="AR323" s="259">
        <f>MAX(COUNTRY_INFO!D323*AK323*PROFILE!$G$9,COUNTRY_INFO!D323*AL323*PROFILE!$G$9,COUNTRY_INFO!D323*AM323*PROFILE!$G$9,IF(AND(DISTRICT!Z323&lt;&gt;"Unknown",Z323&lt;&gt;"Not required"),COUNTRY_INFO!O323*DISTRICT!AN323,0))</f>
        <v>0</v>
      </c>
      <c r="AS323" s="259">
        <f>MAX(COUNTRY_INFO!D323*AK323*PROFILE!$G$10,COUNTRY_INFO!D323*AL323*PROFILE!$G$10,IF(AND(DISTRICT!Z323&lt;&gt;"Unknown",Z323&lt;&gt;"Not required"),COUNTRY_INFO!O323*DISTRICT!AO323,0))</f>
        <v>0</v>
      </c>
      <c r="AT323" s="259">
        <f t="shared" si="35"/>
        <v>0</v>
      </c>
      <c r="AU323" s="258">
        <f t="shared" si="30"/>
        <v>0</v>
      </c>
      <c r="AV323" s="259">
        <f>MAX('MDA2'!J323,'T1'!L323,'T2'!J323,T3_R1!K323,T3_R2!K323)</f>
        <v>0</v>
      </c>
      <c r="AW323" s="259">
        <f>MAX('MDA1'!K323,'MDA2'!K323,'MDA3'!I323,'MDA3'!L323,'T1'!M323,'T2'!K323,T3_R1!L323,T3_R2!L323)</f>
        <v>15628</v>
      </c>
      <c r="AX323" s="259">
        <f>MAX('MDA1'!L323,'MDA2'!L323,'MDA3'!J323,'MDA3'!M323,'T1'!N323,'T2'!L323,T3_R1!M323,T3_R2!M323)</f>
        <v>0</v>
      </c>
      <c r="AY323" s="259">
        <f t="shared" si="36"/>
        <v>15628</v>
      </c>
      <c r="AZ323" s="259">
        <f>MAX('MDA2'!J323,T323)</f>
        <v>0</v>
      </c>
      <c r="BA323" s="259">
        <f>MAX('MDA1'!K323,'MDA2'!K323,'MDA3'!I323,'MDA3'!L323,V323,AD323)</f>
        <v>0</v>
      </c>
      <c r="BB323" s="259">
        <f>MAX('MDA1'!L323,'MDA2'!L323,'MDA3'!J323,'MDA3'!M323,AF323)</f>
        <v>0</v>
      </c>
      <c r="BC323" s="259">
        <f t="shared" si="31"/>
        <v>0</v>
      </c>
      <c r="BD323" s="260">
        <f t="shared" si="32"/>
        <v>0</v>
      </c>
    </row>
    <row r="324" spans="1:56" x14ac:dyDescent="0.2">
      <c r="A324" s="10" t="str">
        <f>IF(COUNTRY_INFO!A324=0," ",COUNTRY_INFO!A324)</f>
        <v>Ethiopia</v>
      </c>
      <c r="B324" s="10" t="str">
        <f>IF(COUNTRY_INFO!B324=0," ",COUNTRY_INFO!B324)</f>
        <v>Oromia Borena</v>
      </c>
      <c r="C324" s="87" t="str">
        <f>IF(COUNTRY_INFO!C324=0," ",COUNTRY_INFO!C324)</f>
        <v>Guchi</v>
      </c>
      <c r="D324" s="67">
        <f>COUNTRY_INFO!L324</f>
        <v>0</v>
      </c>
      <c r="E324" s="61"/>
      <c r="F324" s="61"/>
      <c r="G324" s="11">
        <f>MAX('MDA1'!M324,'MDA2'!M324)</f>
        <v>0</v>
      </c>
      <c r="H324" s="11">
        <f>IF(AND(COUNTRY_INFO!H324&gt;0,COUNTRY_INFO!H324&lt;4),IF(D324&gt;MAX('MDA1'!M324,'MDA2'!M324),MAX('MDA1'!M324,'MDA2'!M324),D324),0)</f>
        <v>0</v>
      </c>
      <c r="I324" s="73">
        <f>IF(AND(COUNTRY_INFO!H324&gt;0,COUNTRY_INFO!H324&lt;4), IF(G324/D324*100&lt;&gt;0, IF(G324/D324*100&gt;100,100,G324/D324*100), "-"),0)</f>
        <v>0</v>
      </c>
      <c r="J324" s="67">
        <f>COUNTRY_INFO!M324</f>
        <v>0</v>
      </c>
      <c r="K324" s="61"/>
      <c r="L324" s="61"/>
      <c r="M324" s="11">
        <f>MAX('MDA1'!M324,MAX('MDA3'!I324,'MDA3'!L324)+MAX('MDA3'!J324,'MDA3'!M324))</f>
        <v>0</v>
      </c>
      <c r="N324" s="11">
        <f>IF(AND(COUNTRY_INFO!I324&gt;0,COUNTRY_INFO!I324&lt;4),IF(J324&gt;MAX('MDA1'!M324,MAX('MDA3'!I324,'MDA3'!L324)+MAX('MDA3'!J324,'MDA3'!M324)),MAX('MDA1'!M324,MAX('MDA3'!I324,'MDA3'!L324)+MAX('MDA3'!J324,'MDA3'!M324)),J324),0)</f>
        <v>0</v>
      </c>
      <c r="O324" s="73">
        <f>IF(AND(COUNTRY_INFO!I324&gt;0,COUNTRY_INFO!I324&lt;4), IF(M324/J324*100&lt;&gt;0, IF(M324/J324*100&gt;100,100,M324/J324*100), "-"),0)</f>
        <v>0</v>
      </c>
      <c r="P324" s="67">
        <f>COUNTRY_INFO!N324</f>
        <v>0</v>
      </c>
      <c r="Q324" s="61"/>
      <c r="R324" s="61"/>
      <c r="S324" s="11">
        <f>SUM(MAX('MDA2'!J324, 'T1'!L324, MAX(T3_R1!K324, T3_R2!K324)), MAX('MDA1'!K324, 'MDA2'!K324, 'T1'!M324, MAX(T3_R1!L324, T3_R2!L324)), MAX('MDA1'!L324, 'MDA2'!L324, 'T1'!N324, MAX(T3_R1!M324, T3_R2!M324)))</f>
        <v>0</v>
      </c>
      <c r="T324" s="11">
        <f>IF(AND(COUNTRY_INFO!J324&gt;1,COUNTRY_INFO!J324&lt;4),IF(COUNTRY_INFO!E324&gt;MAX('MDA2'!J324,'T1'!L324,MAX(T3_R1!K324,T3_R2!K324)),MAX('MDA2'!J324,'T1'!L324,MAX(T3_R1!K324,T3_R2!K324)),COUNTRY_INFO!E324),0)</f>
        <v>0</v>
      </c>
      <c r="U324" s="217">
        <f>IF(AND(COUNTRY_INFO!J324&gt;1,COUNTRY_INFO!J324&lt;4), IF(T324/COUNTRY_INFO!E324*100&lt;&gt;0, IF(T324/COUNTRY_INFO!E324*100&gt;100,100,T324/COUNTRY_INFO!E324*100), "-"),0)</f>
        <v>0</v>
      </c>
      <c r="V324" s="11">
        <f>IF(AND(COUNTRY_INFO!J324&gt;1,COUNTRY_INFO!J324&lt;4),IF(COUNTRY_INFO!F324&gt;MAX('MDA1'!K324,'MDA2'!K324,'T1'!M324,MAX(T3_R1!L324,T3_R2!L324)),MAX('MDA1'!K324,'MDA2'!K324,'T1'!M324,MAX(T3_R1!L324,T3_R2!L324)),COUNTRY_INFO!F324),0)</f>
        <v>0</v>
      </c>
      <c r="W324" s="217">
        <f>IF(AND(COUNTRY_INFO!J324&gt;1,COUNTRY_INFO!J324&lt;4), IF(V324/COUNTRY_INFO!F324*100&lt;&gt;0, IF(V324/COUNTRY_INFO!F324*100&gt;100,100,V324/COUNTRY_INFO!F324*100), "-"),0)</f>
        <v>0</v>
      </c>
      <c r="X324" s="11">
        <f t="shared" si="33"/>
        <v>0</v>
      </c>
      <c r="Y324" s="73">
        <f>IF(AND(COUNTRY_INFO!J324&gt;1,COUNTRY_INFO!J324&lt;4), IF(S324/P324*100&lt;&gt;0, IF(X324/P324*100&gt;100,100,X324/P324*100), "-"),0)</f>
        <v>0</v>
      </c>
      <c r="Z324" s="67">
        <f>COUNTRY_INFO!O324</f>
        <v>0</v>
      </c>
      <c r="AA324" s="61"/>
      <c r="AB324" s="61"/>
      <c r="AC324" s="11">
        <f>MAX('T1'!L324,'T2'!J324)+MAX('T1'!M324,'T2'!K324)+MAX('T1'!N324,'T2'!L324)</f>
        <v>0</v>
      </c>
      <c r="AD324" s="11">
        <f>IF(COUNTRY_INFO!K324=1,IF(COUNTRY_INFO!F324*0.33&gt;MAX('T1'!M324,'T2'!K324),MAX('T1'!M324,'T2'!K324),COUNTRY_INFO!F324*0.33),IF(COUNTRY_INFO!K324=2,IF(COUNTRY_INFO!F324*0.5&gt;MAX('T1'!M324,'T2'!K324),MAX('T1'!M324,'T2'!K324),COUNTRY_INFO!F324*0.5),IF(COUNTRY_INFO!K324=3,IF(COUNTRY_INFO!F324&gt;MAX('T1'!M324,'T2'!K324),MAX('T1'!M324,'T2'!K324),COUNTRY_INFO!F324),0)))</f>
        <v>0</v>
      </c>
      <c r="AE324" s="217">
        <f>IF(AND(COUNTRY_INFO!K324&gt;0,COUNTRY_INFO!K324&lt;4),IF(Z324&gt;0,IF(COUNTRY_INFO!K324=1, AD324/(COUNTRY_INFO!F324*0.33)*100, IF(COUNTRY_INFO!K324=2, AD324/(COUNTRY_INFO!F324*0.5)*100, IF(COUNTRY_INFO!K324=3, AD324/COUNTRY_INFO!F324*100))),"-"),0)</f>
        <v>0</v>
      </c>
      <c r="AF324" s="11">
        <f>IF(COUNTRY_INFO!K324=2,IF(COUNTRY_INFO!G324*0.2&gt;MAX('T1'!N324,'T2'!L324),MAX('T1'!N324,'T2'!L324),COUNTRY_INFO!G324*0.2),IF(COUNTRY_INFO!K324=3,IF(COUNTRY_INFO!G324&gt;MAX('T1'!N324,'T2'!L324),MAX('T1'!N324,'T2'!L324),COUNTRY_INFO!G324),0))</f>
        <v>0</v>
      </c>
      <c r="AG324" s="217">
        <f>IF(AND(COUNTRY_INFO!K324&gt;0,COUNTRY_INFO!K324&lt;4),IF(Z324&gt;0,IF(COUNTRY_INFO!K324=1, 0, IF(COUNTRY_INFO!K324=2, AF324/(COUNTRY_INFO!G324*0.2)*100, IF(COUNTRY_INFO!K324=3, AF324/COUNTRY_INFO!G324*100))),"-"),0)</f>
        <v>0</v>
      </c>
      <c r="AH324" s="11">
        <f t="shared" si="34"/>
        <v>0</v>
      </c>
      <c r="AI324" s="73">
        <f>IF(AND(COUNTRY_INFO!K324&gt;0,COUNTRY_INFO!K324&lt;4), IF(AC324/Z324*100&lt;&gt;0, IF(AH324/Z324*100&gt;100,100,AH324/Z324*100), "-"),0)</f>
        <v>0</v>
      </c>
      <c r="AJ324" s="261"/>
      <c r="AK324" s="260">
        <f>IF(AND(D324&lt;&gt;0, D324&lt;&gt;"Unknown",D324&lt;&gt;"Stopped",D324&lt;&gt;"Not required"),D324/COUNTRY_INFO!D324, 0)</f>
        <v>0</v>
      </c>
      <c r="AL324" s="260">
        <f>IF(AND(J324&lt;&gt;0,J324&lt;&gt;"Unknown",J324&lt;&gt;"Stopped",J324&lt;&gt;"Not required"),J324/COUNTRY_INFO!D324, 0)</f>
        <v>0</v>
      </c>
      <c r="AM324" s="260">
        <f>IF(AND(P324&lt;&gt;0,P324&lt;&gt;"Unknown",P324&lt;&gt;"Not required"),P324/(COUNTRY_INFO!E324+COUNTRY_INFO!F324), 0)</f>
        <v>0</v>
      </c>
      <c r="AN324" s="260">
        <f>IF(AND(Z324&lt;&gt;0,Z324&lt;&gt;"Unknown",Z324&lt;&gt;"Not required"),IF(COUNTRY_INFO!K324=1,1,IF(COUNTRY_INFO!K324=2,0.5*COUNTRY_INFO!F324/(0.5*COUNTRY_INFO!F324+0.2*COUNTRY_INFO!G324),IF(COUNTRY_INFO!K324=3,COUNTRY_INFO!F324/(COUNTRY_INFO!F324+COUNTRY_INFO!G324)))),0)</f>
        <v>0</v>
      </c>
      <c r="AO324" s="260">
        <f>IF(AND(Z324&lt;&gt;0,Z324&lt;&gt;"Unknown",Z324&lt;&gt;"Not required"),IF(COUNTRY_INFO!K324=1,0,IF(COUNTRY_INFO!K324=2,0.2*COUNTRY_INFO!G324/(0.5*COUNTRY_INFO!F324+0.2*COUNTRY_INFO!G324),IF(COUNTRY_INFO!K324=3,COUNTRY_INFO!G324/(COUNTRY_INFO!F324+COUNTRY_INFO!G324)))),0)</f>
        <v>0</v>
      </c>
      <c r="AP324" s="259">
        <f>MAX(COUNTRY_INFO!D324*AK324*PROFILE!$G$7,COUNTRY_INFO!D324*AL324*PROFILE!$G$7)</f>
        <v>0</v>
      </c>
      <c r="AQ324" s="259">
        <f>MAX(COUNTRY_INFO!D324*AK324*PROFILE!$G$8,COUNTRY_INFO!D324*AL324*PROFILE!$G$8,COUNTRY_INFO!D324*AM324*PROFILE!$G$8)</f>
        <v>0</v>
      </c>
      <c r="AR324" s="259">
        <f>MAX(COUNTRY_INFO!D324*AK324*PROFILE!$G$9,COUNTRY_INFO!D324*AL324*PROFILE!$G$9,COUNTRY_INFO!D324*AM324*PROFILE!$G$9,IF(AND(DISTRICT!Z324&lt;&gt;"Unknown",Z324&lt;&gt;"Not required"),COUNTRY_INFO!O324*DISTRICT!AN324,0))</f>
        <v>0</v>
      </c>
      <c r="AS324" s="259">
        <f>MAX(COUNTRY_INFO!D324*AK324*PROFILE!$G$10,COUNTRY_INFO!D324*AL324*PROFILE!$G$10,IF(AND(DISTRICT!Z324&lt;&gt;"Unknown",Z324&lt;&gt;"Not required"),COUNTRY_INFO!O324*DISTRICT!AO324,0))</f>
        <v>0</v>
      </c>
      <c r="AT324" s="259">
        <f t="shared" si="35"/>
        <v>0</v>
      </c>
      <c r="AU324" s="258">
        <f t="shared" si="30"/>
        <v>0</v>
      </c>
      <c r="AV324" s="259">
        <f>MAX('MDA2'!J324,'T1'!L324,'T2'!J324,T3_R1!K324,T3_R2!K324)</f>
        <v>0</v>
      </c>
      <c r="AW324" s="259">
        <f>MAX('MDA1'!K324,'MDA2'!K324,'MDA3'!I324,'MDA3'!L324,'T1'!M324,'T2'!K324,T3_R1!L324,T3_R2!L324)</f>
        <v>0</v>
      </c>
      <c r="AX324" s="259">
        <f>MAX('MDA1'!L324,'MDA2'!L324,'MDA3'!J324,'MDA3'!M324,'T1'!N324,'T2'!L324,T3_R1!M324,T3_R2!M324)</f>
        <v>0</v>
      </c>
      <c r="AY324" s="259">
        <f t="shared" si="36"/>
        <v>0</v>
      </c>
      <c r="AZ324" s="259">
        <f>MAX('MDA2'!J324,T324)</f>
        <v>0</v>
      </c>
      <c r="BA324" s="259">
        <f>MAX('MDA1'!K324,'MDA2'!K324,'MDA3'!I324,'MDA3'!L324,V324,AD324)</f>
        <v>0</v>
      </c>
      <c r="BB324" s="259">
        <f>MAX('MDA1'!L324,'MDA2'!L324,'MDA3'!J324,'MDA3'!M324,AF324)</f>
        <v>0</v>
      </c>
      <c r="BC324" s="259">
        <f t="shared" si="31"/>
        <v>0</v>
      </c>
      <c r="BD324" s="260">
        <f t="shared" si="32"/>
        <v>0</v>
      </c>
    </row>
    <row r="325" spans="1:56" x14ac:dyDescent="0.2">
      <c r="A325" s="10" t="str">
        <f>IF(COUNTRY_INFO!A325=0," ",COUNTRY_INFO!A325)</f>
        <v>Ethiopia</v>
      </c>
      <c r="B325" s="10" t="str">
        <f>IF(COUNTRY_INFO!B325=0," ",COUNTRY_INFO!B325)</f>
        <v>Oromia Borena</v>
      </c>
      <c r="C325" s="87" t="str">
        <f>IF(COUNTRY_INFO!C325=0," ",COUNTRY_INFO!C325)</f>
        <v>Miyo</v>
      </c>
      <c r="D325" s="67">
        <f>COUNTRY_INFO!L325</f>
        <v>0</v>
      </c>
      <c r="E325" s="61"/>
      <c r="F325" s="61"/>
      <c r="G325" s="11">
        <f>MAX('MDA1'!M325,'MDA2'!M325)</f>
        <v>0</v>
      </c>
      <c r="H325" s="11">
        <f>IF(AND(COUNTRY_INFO!H325&gt;0,COUNTRY_INFO!H325&lt;4),IF(D325&gt;MAX('MDA1'!M325,'MDA2'!M325),MAX('MDA1'!M325,'MDA2'!M325),D325),0)</f>
        <v>0</v>
      </c>
      <c r="I325" s="73">
        <f>IF(AND(COUNTRY_INFO!H325&gt;0,COUNTRY_INFO!H325&lt;4), IF(G325/D325*100&lt;&gt;0, IF(G325/D325*100&gt;100,100,G325/D325*100), "-"),0)</f>
        <v>0</v>
      </c>
      <c r="J325" s="67">
        <f>COUNTRY_INFO!M325</f>
        <v>0</v>
      </c>
      <c r="K325" s="61"/>
      <c r="L325" s="61"/>
      <c r="M325" s="11">
        <f>MAX('MDA1'!M325,MAX('MDA3'!I325,'MDA3'!L325)+MAX('MDA3'!J325,'MDA3'!M325))</f>
        <v>0</v>
      </c>
      <c r="N325" s="11">
        <f>IF(AND(COUNTRY_INFO!I325&gt;0,COUNTRY_INFO!I325&lt;4),IF(J325&gt;MAX('MDA1'!M325,MAX('MDA3'!I325,'MDA3'!L325)+MAX('MDA3'!J325,'MDA3'!M325)),MAX('MDA1'!M325,MAX('MDA3'!I325,'MDA3'!L325)+MAX('MDA3'!J325,'MDA3'!M325)),J325),0)</f>
        <v>0</v>
      </c>
      <c r="O325" s="73">
        <f>IF(AND(COUNTRY_INFO!I325&gt;0,COUNTRY_INFO!I325&lt;4), IF(M325/J325*100&lt;&gt;0, IF(M325/J325*100&gt;100,100,M325/J325*100), "-"),0)</f>
        <v>0</v>
      </c>
      <c r="P325" s="67">
        <f>COUNTRY_INFO!N325</f>
        <v>0</v>
      </c>
      <c r="Q325" s="61"/>
      <c r="R325" s="61"/>
      <c r="S325" s="11">
        <f>SUM(MAX('MDA2'!J325, 'T1'!L325, MAX(T3_R1!K325, T3_R2!K325)), MAX('MDA1'!K325, 'MDA2'!K325, 'T1'!M325, MAX(T3_R1!L325, T3_R2!L325)), MAX('MDA1'!L325, 'MDA2'!L325, 'T1'!N325, MAX(T3_R1!M325, T3_R2!M325)))</f>
        <v>0</v>
      </c>
      <c r="T325" s="11">
        <f>IF(AND(COUNTRY_INFO!J325&gt;1,COUNTRY_INFO!J325&lt;4),IF(COUNTRY_INFO!E325&gt;MAX('MDA2'!J325,'T1'!L325,MAX(T3_R1!K325,T3_R2!K325)),MAX('MDA2'!J325,'T1'!L325,MAX(T3_R1!K325,T3_R2!K325)),COUNTRY_INFO!E325),0)</f>
        <v>0</v>
      </c>
      <c r="U325" s="217">
        <f>IF(AND(COUNTRY_INFO!J325&gt;1,COUNTRY_INFO!J325&lt;4), IF(T325/COUNTRY_INFO!E325*100&lt;&gt;0, IF(T325/COUNTRY_INFO!E325*100&gt;100,100,T325/COUNTRY_INFO!E325*100), "-"),0)</f>
        <v>0</v>
      </c>
      <c r="V325" s="11">
        <f>IF(AND(COUNTRY_INFO!J325&gt;1,COUNTRY_INFO!J325&lt;4),IF(COUNTRY_INFO!F325&gt;MAX('MDA1'!K325,'MDA2'!K325,'T1'!M325,MAX(T3_R1!L325,T3_R2!L325)),MAX('MDA1'!K325,'MDA2'!K325,'T1'!M325,MAX(T3_R1!L325,T3_R2!L325)),COUNTRY_INFO!F325),0)</f>
        <v>0</v>
      </c>
      <c r="W325" s="217">
        <f>IF(AND(COUNTRY_INFO!J325&gt;1,COUNTRY_INFO!J325&lt;4), IF(V325/COUNTRY_INFO!F325*100&lt;&gt;0, IF(V325/COUNTRY_INFO!F325*100&gt;100,100,V325/COUNTRY_INFO!F325*100), "-"),0)</f>
        <v>0</v>
      </c>
      <c r="X325" s="11">
        <f t="shared" si="33"/>
        <v>0</v>
      </c>
      <c r="Y325" s="73">
        <f>IF(AND(COUNTRY_INFO!J325&gt;1,COUNTRY_INFO!J325&lt;4), IF(S325/P325*100&lt;&gt;0, IF(X325/P325*100&gt;100,100,X325/P325*100), "-"),0)</f>
        <v>0</v>
      </c>
      <c r="Z325" s="67">
        <f>COUNTRY_INFO!O325</f>
        <v>0</v>
      </c>
      <c r="AA325" s="61"/>
      <c r="AB325" s="61"/>
      <c r="AC325" s="11">
        <f>MAX('T1'!L325,'T2'!J325)+MAX('T1'!M325,'T2'!K325)+MAX('T1'!N325,'T2'!L325)</f>
        <v>0</v>
      </c>
      <c r="AD325" s="11">
        <f>IF(COUNTRY_INFO!K325=1,IF(COUNTRY_INFO!F325*0.33&gt;MAX('T1'!M325,'T2'!K325),MAX('T1'!M325,'T2'!K325),COUNTRY_INFO!F325*0.33),IF(COUNTRY_INFO!K325=2,IF(COUNTRY_INFO!F325*0.5&gt;MAX('T1'!M325,'T2'!K325),MAX('T1'!M325,'T2'!K325),COUNTRY_INFO!F325*0.5),IF(COUNTRY_INFO!K325=3,IF(COUNTRY_INFO!F325&gt;MAX('T1'!M325,'T2'!K325),MAX('T1'!M325,'T2'!K325),COUNTRY_INFO!F325),0)))</f>
        <v>0</v>
      </c>
      <c r="AE325" s="217">
        <f>IF(AND(COUNTRY_INFO!K325&gt;0,COUNTRY_INFO!K325&lt;4),IF(Z325&gt;0,IF(COUNTRY_INFO!K325=1, AD325/(COUNTRY_INFO!F325*0.33)*100, IF(COUNTRY_INFO!K325=2, AD325/(COUNTRY_INFO!F325*0.5)*100, IF(COUNTRY_INFO!K325=3, AD325/COUNTRY_INFO!F325*100))),"-"),0)</f>
        <v>0</v>
      </c>
      <c r="AF325" s="11">
        <f>IF(COUNTRY_INFO!K325=2,IF(COUNTRY_INFO!G325*0.2&gt;MAX('T1'!N325,'T2'!L325),MAX('T1'!N325,'T2'!L325),COUNTRY_INFO!G325*0.2),IF(COUNTRY_INFO!K325=3,IF(COUNTRY_INFO!G325&gt;MAX('T1'!N325,'T2'!L325),MAX('T1'!N325,'T2'!L325),COUNTRY_INFO!G325),0))</f>
        <v>0</v>
      </c>
      <c r="AG325" s="217">
        <f>IF(AND(COUNTRY_INFO!K325&gt;0,COUNTRY_INFO!K325&lt;4),IF(Z325&gt;0,IF(COUNTRY_INFO!K325=1, 0, IF(COUNTRY_INFO!K325=2, AF325/(COUNTRY_INFO!G325*0.2)*100, IF(COUNTRY_INFO!K325=3, AF325/COUNTRY_INFO!G325*100))),"-"),0)</f>
        <v>0</v>
      </c>
      <c r="AH325" s="11">
        <f t="shared" si="34"/>
        <v>0</v>
      </c>
      <c r="AI325" s="73">
        <f>IF(AND(COUNTRY_INFO!K325&gt;0,COUNTRY_INFO!K325&lt;4), IF(AC325/Z325*100&lt;&gt;0, IF(AH325/Z325*100&gt;100,100,AH325/Z325*100), "-"),0)</f>
        <v>0</v>
      </c>
      <c r="AJ325" s="261"/>
      <c r="AK325" s="260">
        <f>IF(AND(D325&lt;&gt;0, D325&lt;&gt;"Unknown",D325&lt;&gt;"Stopped",D325&lt;&gt;"Not required"),D325/COUNTRY_INFO!D325, 0)</f>
        <v>0</v>
      </c>
      <c r="AL325" s="260">
        <f>IF(AND(J325&lt;&gt;0,J325&lt;&gt;"Unknown",J325&lt;&gt;"Stopped",J325&lt;&gt;"Not required"),J325/COUNTRY_INFO!D325, 0)</f>
        <v>0</v>
      </c>
      <c r="AM325" s="260">
        <f>IF(AND(P325&lt;&gt;0,P325&lt;&gt;"Unknown",P325&lt;&gt;"Not required"),P325/(COUNTRY_INFO!E325+COUNTRY_INFO!F325), 0)</f>
        <v>0</v>
      </c>
      <c r="AN325" s="260">
        <f>IF(AND(Z325&lt;&gt;0,Z325&lt;&gt;"Unknown",Z325&lt;&gt;"Not required"),IF(COUNTRY_INFO!K325=1,1,IF(COUNTRY_INFO!K325=2,0.5*COUNTRY_INFO!F325/(0.5*COUNTRY_INFO!F325+0.2*COUNTRY_INFO!G325),IF(COUNTRY_INFO!K325=3,COUNTRY_INFO!F325/(COUNTRY_INFO!F325+COUNTRY_INFO!G325)))),0)</f>
        <v>0</v>
      </c>
      <c r="AO325" s="260">
        <f>IF(AND(Z325&lt;&gt;0,Z325&lt;&gt;"Unknown",Z325&lt;&gt;"Not required"),IF(COUNTRY_INFO!K325=1,0,IF(COUNTRY_INFO!K325=2,0.2*COUNTRY_INFO!G325/(0.5*COUNTRY_INFO!F325+0.2*COUNTRY_INFO!G325),IF(COUNTRY_INFO!K325=3,COUNTRY_INFO!G325/(COUNTRY_INFO!F325+COUNTRY_INFO!G325)))),0)</f>
        <v>0</v>
      </c>
      <c r="AP325" s="259">
        <f>MAX(COUNTRY_INFO!D325*AK325*PROFILE!$G$7,COUNTRY_INFO!D325*AL325*PROFILE!$G$7)</f>
        <v>0</v>
      </c>
      <c r="AQ325" s="259">
        <f>MAX(COUNTRY_INFO!D325*AK325*PROFILE!$G$8,COUNTRY_INFO!D325*AL325*PROFILE!$G$8,COUNTRY_INFO!D325*AM325*PROFILE!$G$8)</f>
        <v>0</v>
      </c>
      <c r="AR325" s="259">
        <f>MAX(COUNTRY_INFO!D325*AK325*PROFILE!$G$9,COUNTRY_INFO!D325*AL325*PROFILE!$G$9,COUNTRY_INFO!D325*AM325*PROFILE!$G$9,IF(AND(DISTRICT!Z325&lt;&gt;"Unknown",Z325&lt;&gt;"Not required"),COUNTRY_INFO!O325*DISTRICT!AN325,0))</f>
        <v>0</v>
      </c>
      <c r="AS325" s="259">
        <f>MAX(COUNTRY_INFO!D325*AK325*PROFILE!$G$10,COUNTRY_INFO!D325*AL325*PROFILE!$G$10,IF(AND(DISTRICT!Z325&lt;&gt;"Unknown",Z325&lt;&gt;"Not required"),COUNTRY_INFO!O325*DISTRICT!AO325,0))</f>
        <v>0</v>
      </c>
      <c r="AT325" s="259">
        <f t="shared" si="35"/>
        <v>0</v>
      </c>
      <c r="AU325" s="258">
        <f t="shared" si="30"/>
        <v>0</v>
      </c>
      <c r="AV325" s="259">
        <f>MAX('MDA2'!J325,'T1'!L325,'T2'!J325,T3_R1!K325,T3_R2!K325)</f>
        <v>0</v>
      </c>
      <c r="AW325" s="259">
        <f>MAX('MDA1'!K325,'MDA2'!K325,'MDA3'!I325,'MDA3'!L325,'T1'!M325,'T2'!K325,T3_R1!L325,T3_R2!L325)</f>
        <v>0</v>
      </c>
      <c r="AX325" s="259">
        <f>MAX('MDA1'!L325,'MDA2'!L325,'MDA3'!J325,'MDA3'!M325,'T1'!N325,'T2'!L325,T3_R1!M325,T3_R2!M325)</f>
        <v>0</v>
      </c>
      <c r="AY325" s="259">
        <f t="shared" si="36"/>
        <v>0</v>
      </c>
      <c r="AZ325" s="259">
        <f>MAX('MDA2'!J325,T325)</f>
        <v>0</v>
      </c>
      <c r="BA325" s="259">
        <f>MAX('MDA1'!K325,'MDA2'!K325,'MDA3'!I325,'MDA3'!L325,V325,AD325)</f>
        <v>0</v>
      </c>
      <c r="BB325" s="259">
        <f>MAX('MDA1'!L325,'MDA2'!L325,'MDA3'!J325,'MDA3'!M325,AF325)</f>
        <v>0</v>
      </c>
      <c r="BC325" s="259">
        <f t="shared" si="31"/>
        <v>0</v>
      </c>
      <c r="BD325" s="260">
        <f t="shared" si="32"/>
        <v>0</v>
      </c>
    </row>
    <row r="326" spans="1:56" x14ac:dyDescent="0.2">
      <c r="A326" s="10" t="str">
        <f>IF(COUNTRY_INFO!A326=0," ",COUNTRY_INFO!A326)</f>
        <v>Ethiopia</v>
      </c>
      <c r="B326" s="10" t="str">
        <f>IF(COUNTRY_INFO!B326=0," ",COUNTRY_INFO!B326)</f>
        <v>Oromia Borena</v>
      </c>
      <c r="C326" s="87" t="str">
        <f>IF(COUNTRY_INFO!C326=0," ",COUNTRY_INFO!C326)</f>
        <v>Moyale</v>
      </c>
      <c r="D326" s="67">
        <f>COUNTRY_INFO!L326</f>
        <v>0</v>
      </c>
      <c r="E326" s="61"/>
      <c r="F326" s="61"/>
      <c r="G326" s="11">
        <f>MAX('MDA1'!M326,'MDA2'!M326)</f>
        <v>0</v>
      </c>
      <c r="H326" s="11">
        <f>IF(AND(COUNTRY_INFO!H326&gt;0,COUNTRY_INFO!H326&lt;4),IF(D326&gt;MAX('MDA1'!M326,'MDA2'!M326),MAX('MDA1'!M326,'MDA2'!M326),D326),0)</f>
        <v>0</v>
      </c>
      <c r="I326" s="73">
        <f>IF(AND(COUNTRY_INFO!H326&gt;0,COUNTRY_INFO!H326&lt;4), IF(G326/D326*100&lt;&gt;0, IF(G326/D326*100&gt;100,100,G326/D326*100), "-"),0)</f>
        <v>0</v>
      </c>
      <c r="J326" s="67">
        <f>COUNTRY_INFO!M326</f>
        <v>0</v>
      </c>
      <c r="K326" s="61"/>
      <c r="L326" s="61"/>
      <c r="M326" s="11">
        <f>MAX('MDA1'!M326,MAX('MDA3'!I326,'MDA3'!L326)+MAX('MDA3'!J326,'MDA3'!M326))</f>
        <v>0</v>
      </c>
      <c r="N326" s="11">
        <f>IF(AND(COUNTRY_INFO!I326&gt;0,COUNTRY_INFO!I326&lt;4),IF(J326&gt;MAX('MDA1'!M326,MAX('MDA3'!I326,'MDA3'!L326)+MAX('MDA3'!J326,'MDA3'!M326)),MAX('MDA1'!M326,MAX('MDA3'!I326,'MDA3'!L326)+MAX('MDA3'!J326,'MDA3'!M326)),J326),0)</f>
        <v>0</v>
      </c>
      <c r="O326" s="73">
        <f>IF(AND(COUNTRY_INFO!I326&gt;0,COUNTRY_INFO!I326&lt;4), IF(M326/J326*100&lt;&gt;0, IF(M326/J326*100&gt;100,100,M326/J326*100), "-"),0)</f>
        <v>0</v>
      </c>
      <c r="P326" s="67">
        <f>COUNTRY_INFO!N326</f>
        <v>0</v>
      </c>
      <c r="Q326" s="61"/>
      <c r="R326" s="61"/>
      <c r="S326" s="11">
        <f>SUM(MAX('MDA2'!J326, 'T1'!L326, MAX(T3_R1!K326, T3_R2!K326)), MAX('MDA1'!K326, 'MDA2'!K326, 'T1'!M326, MAX(T3_R1!L326, T3_R2!L326)), MAX('MDA1'!L326, 'MDA2'!L326, 'T1'!N326, MAX(T3_R1!M326, T3_R2!M326)))</f>
        <v>0</v>
      </c>
      <c r="T326" s="11">
        <f>IF(AND(COUNTRY_INFO!J326&gt;1,COUNTRY_INFO!J326&lt;4),IF(COUNTRY_INFO!E326&gt;MAX('MDA2'!J326,'T1'!L326,MAX(T3_R1!K326,T3_R2!K326)),MAX('MDA2'!J326,'T1'!L326,MAX(T3_R1!K326,T3_R2!K326)),COUNTRY_INFO!E326),0)</f>
        <v>0</v>
      </c>
      <c r="U326" s="217">
        <f>IF(AND(COUNTRY_INFO!J326&gt;1,COUNTRY_INFO!J326&lt;4), IF(T326/COUNTRY_INFO!E326*100&lt;&gt;0, IF(T326/COUNTRY_INFO!E326*100&gt;100,100,T326/COUNTRY_INFO!E326*100), "-"),0)</f>
        <v>0</v>
      </c>
      <c r="V326" s="11">
        <f>IF(AND(COUNTRY_INFO!J326&gt;1,COUNTRY_INFO!J326&lt;4),IF(COUNTRY_INFO!F326&gt;MAX('MDA1'!K326,'MDA2'!K326,'T1'!M326,MAX(T3_R1!L326,T3_R2!L326)),MAX('MDA1'!K326,'MDA2'!K326,'T1'!M326,MAX(T3_R1!L326,T3_R2!L326)),COUNTRY_INFO!F326),0)</f>
        <v>0</v>
      </c>
      <c r="W326" s="217">
        <f>IF(AND(COUNTRY_INFO!J326&gt;1,COUNTRY_INFO!J326&lt;4), IF(V326/COUNTRY_INFO!F326*100&lt;&gt;0, IF(V326/COUNTRY_INFO!F326*100&gt;100,100,V326/COUNTRY_INFO!F326*100), "-"),0)</f>
        <v>0</v>
      </c>
      <c r="X326" s="11">
        <f t="shared" si="33"/>
        <v>0</v>
      </c>
      <c r="Y326" s="73">
        <f>IF(AND(COUNTRY_INFO!J326&gt;1,COUNTRY_INFO!J326&lt;4), IF(S326/P326*100&lt;&gt;0, IF(X326/P326*100&gt;100,100,X326/P326*100), "-"),0)</f>
        <v>0</v>
      </c>
      <c r="Z326" s="67">
        <f>COUNTRY_INFO!O326</f>
        <v>0</v>
      </c>
      <c r="AA326" s="61"/>
      <c r="AB326" s="61"/>
      <c r="AC326" s="11">
        <f>MAX('T1'!L326,'T2'!J326)+MAX('T1'!M326,'T2'!K326)+MAX('T1'!N326,'T2'!L326)</f>
        <v>0</v>
      </c>
      <c r="AD326" s="11">
        <f>IF(COUNTRY_INFO!K326=1,IF(COUNTRY_INFO!F326*0.33&gt;MAX('T1'!M326,'T2'!K326),MAX('T1'!M326,'T2'!K326),COUNTRY_INFO!F326*0.33),IF(COUNTRY_INFO!K326=2,IF(COUNTRY_INFO!F326*0.5&gt;MAX('T1'!M326,'T2'!K326),MAX('T1'!M326,'T2'!K326),COUNTRY_INFO!F326*0.5),IF(COUNTRY_INFO!K326=3,IF(COUNTRY_INFO!F326&gt;MAX('T1'!M326,'T2'!K326),MAX('T1'!M326,'T2'!K326),COUNTRY_INFO!F326),0)))</f>
        <v>0</v>
      </c>
      <c r="AE326" s="217">
        <f>IF(AND(COUNTRY_INFO!K326&gt;0,COUNTRY_INFO!K326&lt;4),IF(Z326&gt;0,IF(COUNTRY_INFO!K326=1, AD326/(COUNTRY_INFO!F326*0.33)*100, IF(COUNTRY_INFO!K326=2, AD326/(COUNTRY_INFO!F326*0.5)*100, IF(COUNTRY_INFO!K326=3, AD326/COUNTRY_INFO!F326*100))),"-"),0)</f>
        <v>0</v>
      </c>
      <c r="AF326" s="11">
        <f>IF(COUNTRY_INFO!K326=2,IF(COUNTRY_INFO!G326*0.2&gt;MAX('T1'!N326,'T2'!L326),MAX('T1'!N326,'T2'!L326),COUNTRY_INFO!G326*0.2),IF(COUNTRY_INFO!K326=3,IF(COUNTRY_INFO!G326&gt;MAX('T1'!N326,'T2'!L326),MAX('T1'!N326,'T2'!L326),COUNTRY_INFO!G326),0))</f>
        <v>0</v>
      </c>
      <c r="AG326" s="217">
        <f>IF(AND(COUNTRY_INFO!K326&gt;0,COUNTRY_INFO!K326&lt;4),IF(Z326&gt;0,IF(COUNTRY_INFO!K326=1, 0, IF(COUNTRY_INFO!K326=2, AF326/(COUNTRY_INFO!G326*0.2)*100, IF(COUNTRY_INFO!K326=3, AF326/COUNTRY_INFO!G326*100))),"-"),0)</f>
        <v>0</v>
      </c>
      <c r="AH326" s="11">
        <f t="shared" si="34"/>
        <v>0</v>
      </c>
      <c r="AI326" s="73">
        <f>IF(AND(COUNTRY_INFO!K326&gt;0,COUNTRY_INFO!K326&lt;4), IF(AC326/Z326*100&lt;&gt;0, IF(AH326/Z326*100&gt;100,100,AH326/Z326*100), "-"),0)</f>
        <v>0</v>
      </c>
      <c r="AJ326" s="261"/>
      <c r="AK326" s="260">
        <f>IF(AND(D326&lt;&gt;0, D326&lt;&gt;"Unknown",D326&lt;&gt;"Stopped",D326&lt;&gt;"Not required"),D326/COUNTRY_INFO!D326, 0)</f>
        <v>0</v>
      </c>
      <c r="AL326" s="260">
        <f>IF(AND(J326&lt;&gt;0,J326&lt;&gt;"Unknown",J326&lt;&gt;"Stopped",J326&lt;&gt;"Not required"),J326/COUNTRY_INFO!D326, 0)</f>
        <v>0</v>
      </c>
      <c r="AM326" s="260">
        <f>IF(AND(P326&lt;&gt;0,P326&lt;&gt;"Unknown",P326&lt;&gt;"Not required"),P326/(COUNTRY_INFO!E326+COUNTRY_INFO!F326), 0)</f>
        <v>0</v>
      </c>
      <c r="AN326" s="260">
        <f>IF(AND(Z326&lt;&gt;0,Z326&lt;&gt;"Unknown",Z326&lt;&gt;"Not required"),IF(COUNTRY_INFO!K326=1,1,IF(COUNTRY_INFO!K326=2,0.5*COUNTRY_INFO!F326/(0.5*COUNTRY_INFO!F326+0.2*COUNTRY_INFO!G326),IF(COUNTRY_INFO!K326=3,COUNTRY_INFO!F326/(COUNTRY_INFO!F326+COUNTRY_INFO!G326)))),0)</f>
        <v>0</v>
      </c>
      <c r="AO326" s="260">
        <f>IF(AND(Z326&lt;&gt;0,Z326&lt;&gt;"Unknown",Z326&lt;&gt;"Not required"),IF(COUNTRY_INFO!K326=1,0,IF(COUNTRY_INFO!K326=2,0.2*COUNTRY_INFO!G326/(0.5*COUNTRY_INFO!F326+0.2*COUNTRY_INFO!G326),IF(COUNTRY_INFO!K326=3,COUNTRY_INFO!G326/(COUNTRY_INFO!F326+COUNTRY_INFO!G326)))),0)</f>
        <v>0</v>
      </c>
      <c r="AP326" s="259">
        <f>MAX(COUNTRY_INFO!D326*AK326*PROFILE!$G$7,COUNTRY_INFO!D326*AL326*PROFILE!$G$7)</f>
        <v>0</v>
      </c>
      <c r="AQ326" s="259">
        <f>MAX(COUNTRY_INFO!D326*AK326*PROFILE!$G$8,COUNTRY_INFO!D326*AL326*PROFILE!$G$8,COUNTRY_INFO!D326*AM326*PROFILE!$G$8)</f>
        <v>0</v>
      </c>
      <c r="AR326" s="259">
        <f>MAX(COUNTRY_INFO!D326*AK326*PROFILE!$G$9,COUNTRY_INFO!D326*AL326*PROFILE!$G$9,COUNTRY_INFO!D326*AM326*PROFILE!$G$9,IF(AND(DISTRICT!Z326&lt;&gt;"Unknown",Z326&lt;&gt;"Not required"),COUNTRY_INFO!O326*DISTRICT!AN326,0))</f>
        <v>0</v>
      </c>
      <c r="AS326" s="259">
        <f>MAX(COUNTRY_INFO!D326*AK326*PROFILE!$G$10,COUNTRY_INFO!D326*AL326*PROFILE!$G$10,IF(AND(DISTRICT!Z326&lt;&gt;"Unknown",Z326&lt;&gt;"Not required"),COUNTRY_INFO!O326*DISTRICT!AO326,0))</f>
        <v>0</v>
      </c>
      <c r="AT326" s="259">
        <f t="shared" si="35"/>
        <v>0</v>
      </c>
      <c r="AU326" s="258">
        <f t="shared" si="30"/>
        <v>0</v>
      </c>
      <c r="AV326" s="259">
        <f>MAX('MDA2'!J326,'T1'!L326,'T2'!J326,T3_R1!K326,T3_R2!K326)</f>
        <v>0</v>
      </c>
      <c r="AW326" s="259">
        <f>MAX('MDA1'!K326,'MDA2'!K326,'MDA3'!I326,'MDA3'!L326,'T1'!M326,'T2'!K326,T3_R1!L326,T3_R2!L326)</f>
        <v>0</v>
      </c>
      <c r="AX326" s="259">
        <f>MAX('MDA1'!L326,'MDA2'!L326,'MDA3'!J326,'MDA3'!M326,'T1'!N326,'T2'!L326,T3_R1!M326,T3_R2!M326)</f>
        <v>0</v>
      </c>
      <c r="AY326" s="259">
        <f t="shared" si="36"/>
        <v>0</v>
      </c>
      <c r="AZ326" s="259">
        <f>MAX('MDA2'!J326,T326)</f>
        <v>0</v>
      </c>
      <c r="BA326" s="259">
        <f>MAX('MDA1'!K326,'MDA2'!K326,'MDA3'!I326,'MDA3'!L326,V326,AD326)</f>
        <v>0</v>
      </c>
      <c r="BB326" s="259">
        <f>MAX('MDA1'!L326,'MDA2'!L326,'MDA3'!J326,'MDA3'!M326,AF326)</f>
        <v>0</v>
      </c>
      <c r="BC326" s="259">
        <f t="shared" si="31"/>
        <v>0</v>
      </c>
      <c r="BD326" s="260">
        <f t="shared" si="32"/>
        <v>0</v>
      </c>
    </row>
    <row r="327" spans="1:56" x14ac:dyDescent="0.2">
      <c r="A327" s="10" t="str">
        <f>IF(COUNTRY_INFO!A327=0," ",COUNTRY_INFO!A327)</f>
        <v>Ethiopia</v>
      </c>
      <c r="B327" s="10" t="str">
        <f>IF(COUNTRY_INFO!B327=0," ",COUNTRY_INFO!B327)</f>
        <v>Oromia Borena</v>
      </c>
      <c r="C327" s="87" t="str">
        <f>IF(COUNTRY_INFO!C327=0," ",COUNTRY_INFO!C327)</f>
        <v>Teltele</v>
      </c>
      <c r="D327" s="67">
        <f>COUNTRY_INFO!L327</f>
        <v>76746</v>
      </c>
      <c r="E327" s="61"/>
      <c r="F327" s="61"/>
      <c r="G327" s="11">
        <f>MAX('MDA1'!M327,'MDA2'!M327)</f>
        <v>61003</v>
      </c>
      <c r="H327" s="11">
        <f>IF(AND(COUNTRY_INFO!H327&gt;0,COUNTRY_INFO!H327&lt;4),IF(D327&gt;MAX('MDA1'!M327,'MDA2'!M327),MAX('MDA1'!M327,'MDA2'!M327),D327),0)</f>
        <v>61003</v>
      </c>
      <c r="I327" s="73">
        <f>IF(AND(COUNTRY_INFO!H327&gt;0,COUNTRY_INFO!H327&lt;4), IF(G327/D327*100&lt;&gt;0, IF(G327/D327*100&gt;100,100,G327/D327*100), "-"),0)</f>
        <v>79.486878794986055</v>
      </c>
      <c r="J327" s="67">
        <f>COUNTRY_INFO!M327</f>
        <v>0</v>
      </c>
      <c r="K327" s="61"/>
      <c r="L327" s="61"/>
      <c r="M327" s="11">
        <f>MAX('MDA1'!M327,MAX('MDA3'!I327,'MDA3'!L327)+MAX('MDA3'!J327,'MDA3'!M327))</f>
        <v>61003</v>
      </c>
      <c r="N327" s="11">
        <f>IF(AND(COUNTRY_INFO!I327&gt;0,COUNTRY_INFO!I327&lt;4),IF(J327&gt;MAX('MDA1'!M327,MAX('MDA3'!I327,'MDA3'!L327)+MAX('MDA3'!J327,'MDA3'!M327)),MAX('MDA1'!M327,MAX('MDA3'!I327,'MDA3'!L327)+MAX('MDA3'!J327,'MDA3'!M327)),J327),0)</f>
        <v>0</v>
      </c>
      <c r="O327" s="73">
        <f>IF(AND(COUNTRY_INFO!I327&gt;0,COUNTRY_INFO!I327&lt;4), IF(M327/J327*100&lt;&gt;0, IF(M327/J327*100&gt;100,100,M327/J327*100), "-"),0)</f>
        <v>0</v>
      </c>
      <c r="P327" s="67">
        <f>COUNTRY_INFO!N327</f>
        <v>0</v>
      </c>
      <c r="Q327" s="61"/>
      <c r="R327" s="61"/>
      <c r="S327" s="11">
        <f>SUM(MAX('MDA2'!J327, 'T1'!L327, MAX(T3_R1!K327, T3_R2!K327)), MAX('MDA1'!K327, 'MDA2'!K327, 'T1'!M327, MAX(T3_R1!L327, T3_R2!L327)), MAX('MDA1'!L327, 'MDA2'!L327, 'T1'!N327, MAX(T3_R1!M327, T3_R2!M327)))</f>
        <v>61003</v>
      </c>
      <c r="T327" s="11">
        <f>IF(AND(COUNTRY_INFO!J327&gt;1,COUNTRY_INFO!J327&lt;4),IF(COUNTRY_INFO!E327&gt;MAX('MDA2'!J327,'T1'!L327,MAX(T3_R1!K327,T3_R2!K327)),MAX('MDA2'!J327,'T1'!L327,MAX(T3_R1!K327,T3_R2!K327)),COUNTRY_INFO!E327),0)</f>
        <v>0</v>
      </c>
      <c r="U327" s="217">
        <f>IF(AND(COUNTRY_INFO!J327&gt;1,COUNTRY_INFO!J327&lt;4), IF(T327/COUNTRY_INFO!E327*100&lt;&gt;0, IF(T327/COUNTRY_INFO!E327*100&gt;100,100,T327/COUNTRY_INFO!E327*100), "-"),0)</f>
        <v>0</v>
      </c>
      <c r="V327" s="11">
        <f>IF(AND(COUNTRY_INFO!J327&gt;1,COUNTRY_INFO!J327&lt;4),IF(COUNTRY_INFO!F327&gt;MAX('MDA1'!K327,'MDA2'!K327,'T1'!M327,MAX(T3_R1!L327,T3_R2!L327)),MAX('MDA1'!K327,'MDA2'!K327,'T1'!M327,MAX(T3_R1!L327,T3_R2!L327)),COUNTRY_INFO!F327),0)</f>
        <v>0</v>
      </c>
      <c r="W327" s="217">
        <f>IF(AND(COUNTRY_INFO!J327&gt;1,COUNTRY_INFO!J327&lt;4), IF(V327/COUNTRY_INFO!F327*100&lt;&gt;0, IF(V327/COUNTRY_INFO!F327*100&gt;100,100,V327/COUNTRY_INFO!F327*100), "-"),0)</f>
        <v>0</v>
      </c>
      <c r="X327" s="11">
        <f t="shared" si="33"/>
        <v>0</v>
      </c>
      <c r="Y327" s="73">
        <f>IF(AND(COUNTRY_INFO!J327&gt;1,COUNTRY_INFO!J327&lt;4), IF(S327/P327*100&lt;&gt;0, IF(X327/P327*100&gt;100,100,X327/P327*100), "-"),0)</f>
        <v>0</v>
      </c>
      <c r="Z327" s="67">
        <f>COUNTRY_INFO!O327</f>
        <v>0</v>
      </c>
      <c r="AA327" s="61"/>
      <c r="AB327" s="61"/>
      <c r="AC327" s="11">
        <f>MAX('T1'!L327,'T2'!J327)+MAX('T1'!M327,'T2'!K327)+MAX('T1'!N327,'T2'!L327)</f>
        <v>0</v>
      </c>
      <c r="AD327" s="11">
        <f>IF(COUNTRY_INFO!K327=1,IF(COUNTRY_INFO!F327*0.33&gt;MAX('T1'!M327,'T2'!K327),MAX('T1'!M327,'T2'!K327),COUNTRY_INFO!F327*0.33),IF(COUNTRY_INFO!K327=2,IF(COUNTRY_INFO!F327*0.5&gt;MAX('T1'!M327,'T2'!K327),MAX('T1'!M327,'T2'!K327),COUNTRY_INFO!F327*0.5),IF(COUNTRY_INFO!K327=3,IF(COUNTRY_INFO!F327&gt;MAX('T1'!M327,'T2'!K327),MAX('T1'!M327,'T2'!K327),COUNTRY_INFO!F327),0)))</f>
        <v>0</v>
      </c>
      <c r="AE327" s="217">
        <f>IF(AND(COUNTRY_INFO!K327&gt;0,COUNTRY_INFO!K327&lt;4),IF(Z327&gt;0,IF(COUNTRY_INFO!K327=1, AD327/(COUNTRY_INFO!F327*0.33)*100, IF(COUNTRY_INFO!K327=2, AD327/(COUNTRY_INFO!F327*0.5)*100, IF(COUNTRY_INFO!K327=3, AD327/COUNTRY_INFO!F327*100))),"-"),0)</f>
        <v>0</v>
      </c>
      <c r="AF327" s="11">
        <f>IF(COUNTRY_INFO!K327=2,IF(COUNTRY_INFO!G327*0.2&gt;MAX('T1'!N327,'T2'!L327),MAX('T1'!N327,'T2'!L327),COUNTRY_INFO!G327*0.2),IF(COUNTRY_INFO!K327=3,IF(COUNTRY_INFO!G327&gt;MAX('T1'!N327,'T2'!L327),MAX('T1'!N327,'T2'!L327),COUNTRY_INFO!G327),0))</f>
        <v>0</v>
      </c>
      <c r="AG327" s="217">
        <f>IF(AND(COUNTRY_INFO!K327&gt;0,COUNTRY_INFO!K327&lt;4),IF(Z327&gt;0,IF(COUNTRY_INFO!K327=1, 0, IF(COUNTRY_INFO!K327=2, AF327/(COUNTRY_INFO!G327*0.2)*100, IF(COUNTRY_INFO!K327=3, AF327/COUNTRY_INFO!G327*100))),"-"),0)</f>
        <v>0</v>
      </c>
      <c r="AH327" s="11">
        <f t="shared" si="34"/>
        <v>0</v>
      </c>
      <c r="AI327" s="73">
        <f>IF(AND(COUNTRY_INFO!K327&gt;0,COUNTRY_INFO!K327&lt;4), IF(AC327/Z327*100&lt;&gt;0, IF(AH327/Z327*100&gt;100,100,AH327/Z327*100), "-"),0)</f>
        <v>0</v>
      </c>
      <c r="AJ327" s="261"/>
      <c r="AK327" s="260">
        <f>IF(AND(D327&lt;&gt;0, D327&lt;&gt;"Unknown",D327&lt;&gt;"Stopped",D327&lt;&gt;"Not required"),D327/COUNTRY_INFO!D327, 0)</f>
        <v>1</v>
      </c>
      <c r="AL327" s="260">
        <f>IF(AND(J327&lt;&gt;0,J327&lt;&gt;"Unknown",J327&lt;&gt;"Stopped",J327&lt;&gt;"Not required"),J327/COUNTRY_INFO!D327, 0)</f>
        <v>0</v>
      </c>
      <c r="AM327" s="260">
        <f>IF(AND(P327&lt;&gt;0,P327&lt;&gt;"Unknown",P327&lt;&gt;"Not required"),P327/(COUNTRY_INFO!E327+COUNTRY_INFO!F327), 0)</f>
        <v>0</v>
      </c>
      <c r="AN327" s="260">
        <f>IF(AND(Z327&lt;&gt;0,Z327&lt;&gt;"Unknown",Z327&lt;&gt;"Not required"),IF(COUNTRY_INFO!K327=1,1,IF(COUNTRY_INFO!K327=2,0.5*COUNTRY_INFO!F327/(0.5*COUNTRY_INFO!F327+0.2*COUNTRY_INFO!G327),IF(COUNTRY_INFO!K327=3,COUNTRY_INFO!F327/(COUNTRY_INFO!F327+COUNTRY_INFO!G327)))),0)</f>
        <v>0</v>
      </c>
      <c r="AO327" s="260">
        <f>IF(AND(Z327&lt;&gt;0,Z327&lt;&gt;"Unknown",Z327&lt;&gt;"Not required"),IF(COUNTRY_INFO!K327=1,0,IF(COUNTRY_INFO!K327=2,0.2*COUNTRY_INFO!G327/(0.5*COUNTRY_INFO!F327+0.2*COUNTRY_INFO!G327),IF(COUNTRY_INFO!K327=3,COUNTRY_INFO!G327/(COUNTRY_INFO!F327+COUNTRY_INFO!G327)))),0)</f>
        <v>0</v>
      </c>
      <c r="AP327" s="259">
        <f>MAX(COUNTRY_INFO!D327*AK327*PROFILE!$G$7,COUNTRY_INFO!D327*AL327*PROFILE!$G$7)</f>
        <v>8.0355227356418129E-3</v>
      </c>
      <c r="AQ327" s="259">
        <f>MAX(COUNTRY_INFO!D327*AK327*PROFILE!$G$8,COUNTRY_INFO!D327*AL327*PROFILE!$G$8,COUNTRY_INFO!D327*AM327*PROFILE!$G$8)</f>
        <v>11240.567316218541</v>
      </c>
      <c r="AR327" s="259">
        <f>MAX(COUNTRY_INFO!D327*AK327*PROFILE!$G$9,COUNTRY_INFO!D327*AL327*PROFILE!$G$9,COUNTRY_INFO!D327*AM327*PROFILE!$G$9,IF(AND(DISTRICT!Z327&lt;&gt;"Unknown",Z327&lt;&gt;"Not required"),COUNTRY_INFO!O327*DISTRICT!AN327,0))</f>
        <v>23343.371935644202</v>
      </c>
      <c r="AS327" s="259">
        <f>MAX(COUNTRY_INFO!D327*AK327*PROFILE!$G$10,COUNTRY_INFO!D327*AL327*PROFILE!$G$10,IF(AND(DISTRICT!Z327&lt;&gt;"Unknown",Z327&lt;&gt;"Not required"),COUNTRY_INFO!O327*DISTRICT!AO327,0))</f>
        <v>42162.052712614524</v>
      </c>
      <c r="AT327" s="259">
        <f t="shared" si="35"/>
        <v>76746</v>
      </c>
      <c r="AU327" s="258" t="str">
        <f t="shared" si="30"/>
        <v>Y</v>
      </c>
      <c r="AV327" s="259">
        <f>MAX('MDA2'!J327,'T1'!L327,'T2'!J327,T3_R1!K327,T3_R2!K327)</f>
        <v>0</v>
      </c>
      <c r="AW327" s="259">
        <f>MAX('MDA1'!K327,'MDA2'!K327,'MDA3'!I327,'MDA3'!L327,'T1'!M327,'T2'!K327,T3_R1!L327,T3_R2!L327)</f>
        <v>21961</v>
      </c>
      <c r="AX327" s="259">
        <f>MAX('MDA1'!L327,'MDA2'!L327,'MDA3'!J327,'MDA3'!M327,'T1'!N327,'T2'!L327,T3_R1!M327,T3_R2!M327)</f>
        <v>39042</v>
      </c>
      <c r="AY327" s="259">
        <f t="shared" si="36"/>
        <v>61003</v>
      </c>
      <c r="AZ327" s="259">
        <f>MAX('MDA2'!J327,T327)</f>
        <v>0</v>
      </c>
      <c r="BA327" s="259">
        <f>MAX('MDA1'!K327,'MDA2'!K327,'MDA3'!I327,'MDA3'!L327,V327,AD327)</f>
        <v>21961</v>
      </c>
      <c r="BB327" s="259">
        <f>MAX('MDA1'!L327,'MDA2'!L327,'MDA3'!J327,'MDA3'!M327,AF327)</f>
        <v>39042</v>
      </c>
      <c r="BC327" s="259">
        <f t="shared" si="31"/>
        <v>61003</v>
      </c>
      <c r="BD327" s="260">
        <f t="shared" si="32"/>
        <v>79.486878794986055</v>
      </c>
    </row>
    <row r="328" spans="1:56" x14ac:dyDescent="0.2">
      <c r="A328" s="10" t="str">
        <f>IF(COUNTRY_INFO!A328=0," ",COUNTRY_INFO!A328)</f>
        <v>Ethiopia</v>
      </c>
      <c r="B328" s="10" t="str">
        <f>IF(COUNTRY_INFO!B328=0," ",COUNTRY_INFO!B328)</f>
        <v>Oromia Borena</v>
      </c>
      <c r="C328" s="87" t="str">
        <f>IF(COUNTRY_INFO!C328=0," ",COUNTRY_INFO!C328)</f>
        <v>Wachile</v>
      </c>
      <c r="D328" s="67">
        <f>COUNTRY_INFO!L328</f>
        <v>0</v>
      </c>
      <c r="E328" s="61"/>
      <c r="F328" s="61"/>
      <c r="G328" s="11">
        <f>MAX('MDA1'!M328,'MDA2'!M328)</f>
        <v>0</v>
      </c>
      <c r="H328" s="11">
        <f>IF(AND(COUNTRY_INFO!H328&gt;0,COUNTRY_INFO!H328&lt;4),IF(D328&gt;MAX('MDA1'!M328,'MDA2'!M328),MAX('MDA1'!M328,'MDA2'!M328),D328),0)</f>
        <v>0</v>
      </c>
      <c r="I328" s="73">
        <f>IF(AND(COUNTRY_INFO!H328&gt;0,COUNTRY_INFO!H328&lt;4), IF(G328/D328*100&lt;&gt;0, IF(G328/D328*100&gt;100,100,G328/D328*100), "-"),0)</f>
        <v>0</v>
      </c>
      <c r="J328" s="67">
        <f>COUNTRY_INFO!M328</f>
        <v>0</v>
      </c>
      <c r="K328" s="61"/>
      <c r="L328" s="61"/>
      <c r="M328" s="11">
        <f>MAX('MDA1'!M328,MAX('MDA3'!I328,'MDA3'!L328)+MAX('MDA3'!J328,'MDA3'!M328))</f>
        <v>0</v>
      </c>
      <c r="N328" s="11">
        <f>IF(AND(COUNTRY_INFO!I328&gt;0,COUNTRY_INFO!I328&lt;4),IF(J328&gt;MAX('MDA1'!M328,MAX('MDA3'!I328,'MDA3'!L328)+MAX('MDA3'!J328,'MDA3'!M328)),MAX('MDA1'!M328,MAX('MDA3'!I328,'MDA3'!L328)+MAX('MDA3'!J328,'MDA3'!M328)),J328),0)</f>
        <v>0</v>
      </c>
      <c r="O328" s="73">
        <f>IF(AND(COUNTRY_INFO!I328&gt;0,COUNTRY_INFO!I328&lt;4), IF(M328/J328*100&lt;&gt;0, IF(M328/J328*100&gt;100,100,M328/J328*100), "-"),0)</f>
        <v>0</v>
      </c>
      <c r="P328" s="67">
        <f>COUNTRY_INFO!N328</f>
        <v>0</v>
      </c>
      <c r="Q328" s="61"/>
      <c r="R328" s="61"/>
      <c r="S328" s="11">
        <f>SUM(MAX('MDA2'!J328, 'T1'!L328, MAX(T3_R1!K328, T3_R2!K328)), MAX('MDA1'!K328, 'MDA2'!K328, 'T1'!M328, MAX(T3_R1!L328, T3_R2!L328)), MAX('MDA1'!L328, 'MDA2'!L328, 'T1'!N328, MAX(T3_R1!M328, T3_R2!M328)))</f>
        <v>0</v>
      </c>
      <c r="T328" s="11">
        <f>IF(AND(COUNTRY_INFO!J328&gt;1,COUNTRY_INFO!J328&lt;4),IF(COUNTRY_INFO!E328&gt;MAX('MDA2'!J328,'T1'!L328,MAX(T3_R1!K328,T3_R2!K328)),MAX('MDA2'!J328,'T1'!L328,MAX(T3_R1!K328,T3_R2!K328)),COUNTRY_INFO!E328),0)</f>
        <v>0</v>
      </c>
      <c r="U328" s="217">
        <f>IF(AND(COUNTRY_INFO!J328&gt;1,COUNTRY_INFO!J328&lt;4), IF(T328/COUNTRY_INFO!E328*100&lt;&gt;0, IF(T328/COUNTRY_INFO!E328*100&gt;100,100,T328/COUNTRY_INFO!E328*100), "-"),0)</f>
        <v>0</v>
      </c>
      <c r="V328" s="11">
        <f>IF(AND(COUNTRY_INFO!J328&gt;1,COUNTRY_INFO!J328&lt;4),IF(COUNTRY_INFO!F328&gt;MAX('MDA1'!K328,'MDA2'!K328,'T1'!M328,MAX(T3_R1!L328,T3_R2!L328)),MAX('MDA1'!K328,'MDA2'!K328,'T1'!M328,MAX(T3_R1!L328,T3_R2!L328)),COUNTRY_INFO!F328),0)</f>
        <v>0</v>
      </c>
      <c r="W328" s="217">
        <f>IF(AND(COUNTRY_INFO!J328&gt;1,COUNTRY_INFO!J328&lt;4), IF(V328/COUNTRY_INFO!F328*100&lt;&gt;0, IF(V328/COUNTRY_INFO!F328*100&gt;100,100,V328/COUNTRY_INFO!F328*100), "-"),0)</f>
        <v>0</v>
      </c>
      <c r="X328" s="11">
        <f t="shared" si="33"/>
        <v>0</v>
      </c>
      <c r="Y328" s="73">
        <f>IF(AND(COUNTRY_INFO!J328&gt;1,COUNTRY_INFO!J328&lt;4), IF(S328/P328*100&lt;&gt;0, IF(X328/P328*100&gt;100,100,X328/P328*100), "-"),0)</f>
        <v>0</v>
      </c>
      <c r="Z328" s="67">
        <f>COUNTRY_INFO!O328</f>
        <v>0</v>
      </c>
      <c r="AA328" s="61"/>
      <c r="AB328" s="61"/>
      <c r="AC328" s="11">
        <f>MAX('T1'!L328,'T2'!J328)+MAX('T1'!M328,'T2'!K328)+MAX('T1'!N328,'T2'!L328)</f>
        <v>0</v>
      </c>
      <c r="AD328" s="11">
        <f>IF(COUNTRY_INFO!K328=1,IF(COUNTRY_INFO!F328*0.33&gt;MAX('T1'!M328,'T2'!K328),MAX('T1'!M328,'T2'!K328),COUNTRY_INFO!F328*0.33),IF(COUNTRY_INFO!K328=2,IF(COUNTRY_INFO!F328*0.5&gt;MAX('T1'!M328,'T2'!K328),MAX('T1'!M328,'T2'!K328),COUNTRY_INFO!F328*0.5),IF(COUNTRY_INFO!K328=3,IF(COUNTRY_INFO!F328&gt;MAX('T1'!M328,'T2'!K328),MAX('T1'!M328,'T2'!K328),COUNTRY_INFO!F328),0)))</f>
        <v>0</v>
      </c>
      <c r="AE328" s="217">
        <f>IF(AND(COUNTRY_INFO!K328&gt;0,COUNTRY_INFO!K328&lt;4),IF(Z328&gt;0,IF(COUNTRY_INFO!K328=1, AD328/(COUNTRY_INFO!F328*0.33)*100, IF(COUNTRY_INFO!K328=2, AD328/(COUNTRY_INFO!F328*0.5)*100, IF(COUNTRY_INFO!K328=3, AD328/COUNTRY_INFO!F328*100))),"-"),0)</f>
        <v>0</v>
      </c>
      <c r="AF328" s="11">
        <f>IF(COUNTRY_INFO!K328=2,IF(COUNTRY_INFO!G328*0.2&gt;MAX('T1'!N328,'T2'!L328),MAX('T1'!N328,'T2'!L328),COUNTRY_INFO!G328*0.2),IF(COUNTRY_INFO!K328=3,IF(COUNTRY_INFO!G328&gt;MAX('T1'!N328,'T2'!L328),MAX('T1'!N328,'T2'!L328),COUNTRY_INFO!G328),0))</f>
        <v>0</v>
      </c>
      <c r="AG328" s="217">
        <f>IF(AND(COUNTRY_INFO!K328&gt;0,COUNTRY_INFO!K328&lt;4),IF(Z328&gt;0,IF(COUNTRY_INFO!K328=1, 0, IF(COUNTRY_INFO!K328=2, AF328/(COUNTRY_INFO!G328*0.2)*100, IF(COUNTRY_INFO!K328=3, AF328/COUNTRY_INFO!G328*100))),"-"),0)</f>
        <v>0</v>
      </c>
      <c r="AH328" s="11">
        <f t="shared" si="34"/>
        <v>0</v>
      </c>
      <c r="AI328" s="73">
        <f>IF(AND(COUNTRY_INFO!K328&gt;0,COUNTRY_INFO!K328&lt;4), IF(AC328/Z328*100&lt;&gt;0, IF(AH328/Z328*100&gt;100,100,AH328/Z328*100), "-"),0)</f>
        <v>0</v>
      </c>
      <c r="AJ328" s="261"/>
      <c r="AK328" s="260">
        <f>IF(AND(D328&lt;&gt;0, D328&lt;&gt;"Unknown",D328&lt;&gt;"Stopped",D328&lt;&gt;"Not required"),D328/COUNTRY_INFO!D328, 0)</f>
        <v>0</v>
      </c>
      <c r="AL328" s="260">
        <f>IF(AND(J328&lt;&gt;0,J328&lt;&gt;"Unknown",J328&lt;&gt;"Stopped",J328&lt;&gt;"Not required"),J328/COUNTRY_INFO!D328, 0)</f>
        <v>0</v>
      </c>
      <c r="AM328" s="260">
        <f>IF(AND(P328&lt;&gt;0,P328&lt;&gt;"Unknown",P328&lt;&gt;"Not required"),P328/(COUNTRY_INFO!E328+COUNTRY_INFO!F328), 0)</f>
        <v>0</v>
      </c>
      <c r="AN328" s="260">
        <f>IF(AND(Z328&lt;&gt;0,Z328&lt;&gt;"Unknown",Z328&lt;&gt;"Not required"),IF(COUNTRY_INFO!K328=1,1,IF(COUNTRY_INFO!K328=2,0.5*COUNTRY_INFO!F328/(0.5*COUNTRY_INFO!F328+0.2*COUNTRY_INFO!G328),IF(COUNTRY_INFO!K328=3,COUNTRY_INFO!F328/(COUNTRY_INFO!F328+COUNTRY_INFO!G328)))),0)</f>
        <v>0</v>
      </c>
      <c r="AO328" s="260">
        <f>IF(AND(Z328&lt;&gt;0,Z328&lt;&gt;"Unknown",Z328&lt;&gt;"Not required"),IF(COUNTRY_INFO!K328=1,0,IF(COUNTRY_INFO!K328=2,0.2*COUNTRY_INFO!G328/(0.5*COUNTRY_INFO!F328+0.2*COUNTRY_INFO!G328),IF(COUNTRY_INFO!K328=3,COUNTRY_INFO!G328/(COUNTRY_INFO!F328+COUNTRY_INFO!G328)))),0)</f>
        <v>0</v>
      </c>
      <c r="AP328" s="259">
        <f>MAX(COUNTRY_INFO!D328*AK328*PROFILE!$G$7,COUNTRY_INFO!D328*AL328*PROFILE!$G$7)</f>
        <v>0</v>
      </c>
      <c r="AQ328" s="259">
        <f>MAX(COUNTRY_INFO!D328*AK328*PROFILE!$G$8,COUNTRY_INFO!D328*AL328*PROFILE!$G$8,COUNTRY_INFO!D328*AM328*PROFILE!$G$8)</f>
        <v>0</v>
      </c>
      <c r="AR328" s="259">
        <f>MAX(COUNTRY_INFO!D328*AK328*PROFILE!$G$9,COUNTRY_INFO!D328*AL328*PROFILE!$G$9,COUNTRY_INFO!D328*AM328*PROFILE!$G$9,IF(AND(DISTRICT!Z328&lt;&gt;"Unknown",Z328&lt;&gt;"Not required"),COUNTRY_INFO!O328*DISTRICT!AN328,0))</f>
        <v>0</v>
      </c>
      <c r="AS328" s="259">
        <f>MAX(COUNTRY_INFO!D328*AK328*PROFILE!$G$10,COUNTRY_INFO!D328*AL328*PROFILE!$G$10,IF(AND(DISTRICT!Z328&lt;&gt;"Unknown",Z328&lt;&gt;"Not required"),COUNTRY_INFO!O328*DISTRICT!AO328,0))</f>
        <v>0</v>
      </c>
      <c r="AT328" s="259">
        <f t="shared" si="35"/>
        <v>0</v>
      </c>
      <c r="AU328" s="258">
        <f t="shared" si="30"/>
        <v>0</v>
      </c>
      <c r="AV328" s="259">
        <f>MAX('MDA2'!J328,'T1'!L328,'T2'!J328,T3_R1!K328,T3_R2!K328)</f>
        <v>0</v>
      </c>
      <c r="AW328" s="259">
        <f>MAX('MDA1'!K328,'MDA2'!K328,'MDA3'!I328,'MDA3'!L328,'T1'!M328,'T2'!K328,T3_R1!L328,T3_R2!L328)</f>
        <v>0</v>
      </c>
      <c r="AX328" s="259">
        <f>MAX('MDA1'!L328,'MDA2'!L328,'MDA3'!J328,'MDA3'!M328,'T1'!N328,'T2'!L328,T3_R1!M328,T3_R2!M328)</f>
        <v>0</v>
      </c>
      <c r="AY328" s="259">
        <f t="shared" si="36"/>
        <v>0</v>
      </c>
      <c r="AZ328" s="259">
        <f>MAX('MDA2'!J328,T328)</f>
        <v>0</v>
      </c>
      <c r="BA328" s="259">
        <f>MAX('MDA1'!K328,'MDA2'!K328,'MDA3'!I328,'MDA3'!L328,V328,AD328)</f>
        <v>0</v>
      </c>
      <c r="BB328" s="259">
        <f>MAX('MDA1'!L328,'MDA2'!L328,'MDA3'!J328,'MDA3'!M328,AF328)</f>
        <v>0</v>
      </c>
      <c r="BC328" s="259">
        <f t="shared" si="31"/>
        <v>0</v>
      </c>
      <c r="BD328" s="260">
        <f t="shared" si="32"/>
        <v>0</v>
      </c>
    </row>
    <row r="329" spans="1:56" x14ac:dyDescent="0.2">
      <c r="A329" s="10" t="str">
        <f>IF(COUNTRY_INFO!A329=0," ",COUNTRY_INFO!A329)</f>
        <v>Ethiopia</v>
      </c>
      <c r="B329" s="10" t="str">
        <f>IF(COUNTRY_INFO!B329=0," ",COUNTRY_INFO!B329)</f>
        <v>Oromia Borena</v>
      </c>
      <c r="C329" s="87" t="str">
        <f>IF(COUNTRY_INFO!C329=0," ",COUNTRY_INFO!C329)</f>
        <v>Yabello</v>
      </c>
      <c r="D329" s="67">
        <f>COUNTRY_INFO!L329</f>
        <v>0</v>
      </c>
      <c r="E329" s="61"/>
      <c r="F329" s="61"/>
      <c r="G329" s="11">
        <f>MAX('MDA1'!M329,'MDA2'!M329)</f>
        <v>0</v>
      </c>
      <c r="H329" s="11">
        <f>IF(AND(COUNTRY_INFO!H329&gt;0,COUNTRY_INFO!H329&lt;4),IF(D329&gt;MAX('MDA1'!M329,'MDA2'!M329),MAX('MDA1'!M329,'MDA2'!M329),D329),0)</f>
        <v>0</v>
      </c>
      <c r="I329" s="73">
        <f>IF(AND(COUNTRY_INFO!H329&gt;0,COUNTRY_INFO!H329&lt;4), IF(G329/D329*100&lt;&gt;0, IF(G329/D329*100&gt;100,100,G329/D329*100), "-"),0)</f>
        <v>0</v>
      </c>
      <c r="J329" s="67">
        <f>COUNTRY_INFO!M329</f>
        <v>0</v>
      </c>
      <c r="K329" s="61"/>
      <c r="L329" s="61"/>
      <c r="M329" s="11">
        <f>MAX('MDA1'!M329,MAX('MDA3'!I329,'MDA3'!L329)+MAX('MDA3'!J329,'MDA3'!M329))</f>
        <v>0</v>
      </c>
      <c r="N329" s="11">
        <f>IF(AND(COUNTRY_INFO!I329&gt;0,COUNTRY_INFO!I329&lt;4),IF(J329&gt;MAX('MDA1'!M329,MAX('MDA3'!I329,'MDA3'!L329)+MAX('MDA3'!J329,'MDA3'!M329)),MAX('MDA1'!M329,MAX('MDA3'!I329,'MDA3'!L329)+MAX('MDA3'!J329,'MDA3'!M329)),J329),0)</f>
        <v>0</v>
      </c>
      <c r="O329" s="73">
        <f>IF(AND(COUNTRY_INFO!I329&gt;0,COUNTRY_INFO!I329&lt;4), IF(M329/J329*100&lt;&gt;0, IF(M329/J329*100&gt;100,100,M329/J329*100), "-"),0)</f>
        <v>0</v>
      </c>
      <c r="P329" s="67">
        <f>COUNTRY_INFO!N329</f>
        <v>21248</v>
      </c>
      <c r="Q329" s="61"/>
      <c r="R329" s="61"/>
      <c r="S329" s="11">
        <f>SUM(MAX('MDA2'!J329, 'T1'!L329, MAX(T3_R1!K329, T3_R2!K329)), MAX('MDA1'!K329, 'MDA2'!K329, 'T1'!M329, MAX(T3_R1!L329, T3_R2!L329)), MAX('MDA1'!L329, 'MDA2'!L329, 'T1'!N329, MAX(T3_R1!M329, T3_R2!M329)))</f>
        <v>12982</v>
      </c>
      <c r="T329" s="11">
        <f>IF(AND(COUNTRY_INFO!J329&gt;1,COUNTRY_INFO!J329&lt;4),IF(COUNTRY_INFO!E329&gt;MAX('MDA2'!J329,'T1'!L329,MAX(T3_R1!K329,T3_R2!K329)),MAX('MDA2'!J329,'T1'!L329,MAX(T3_R1!K329,T3_R2!K329)),COUNTRY_INFO!E329),0)</f>
        <v>0</v>
      </c>
      <c r="U329" s="217" t="str">
        <f>IF(AND(COUNTRY_INFO!J329&gt;1,COUNTRY_INFO!J329&lt;4), IF(T329/COUNTRY_INFO!E329*100&lt;&gt;0, IF(T329/COUNTRY_INFO!E329*100&gt;100,100,T329/COUNTRY_INFO!E329*100), "-"),0)</f>
        <v>-</v>
      </c>
      <c r="V329" s="11">
        <f>IF(AND(COUNTRY_INFO!J329&gt;1,COUNTRY_INFO!J329&lt;4),IF(COUNTRY_INFO!F329&gt;MAX('MDA1'!K329,'MDA2'!K329,'T1'!M329,MAX(T3_R1!L329,T3_R2!L329)),MAX('MDA1'!K329,'MDA2'!K329,'T1'!M329,MAX(T3_R1!L329,T3_R2!L329)),COUNTRY_INFO!F329),0)</f>
        <v>12982</v>
      </c>
      <c r="W329" s="217">
        <f>IF(AND(COUNTRY_INFO!J329&gt;1,COUNTRY_INFO!J329&lt;4), IF(V329/COUNTRY_INFO!F329*100&lt;&gt;0, IF(V329/COUNTRY_INFO!F329*100&gt;100,100,V329/COUNTRY_INFO!F329*100), "-"),0)</f>
        <v>93.436015546278966</v>
      </c>
      <c r="X329" s="11">
        <f t="shared" si="33"/>
        <v>12982</v>
      </c>
      <c r="Y329" s="73">
        <f>IF(AND(COUNTRY_INFO!J329&gt;1,COUNTRY_INFO!J329&lt;4), IF(S329/P329*100&lt;&gt;0, IF(X329/P329*100&gt;100,100,X329/P329*100), "-"),0)</f>
        <v>61.097515060240958</v>
      </c>
      <c r="Z329" s="67">
        <f>COUNTRY_INFO!O329</f>
        <v>0</v>
      </c>
      <c r="AA329" s="61"/>
      <c r="AB329" s="61"/>
      <c r="AC329" s="11">
        <f>MAX('T1'!L329,'T2'!J329)+MAX('T1'!M329,'T2'!K329)+MAX('T1'!N329,'T2'!L329)</f>
        <v>0</v>
      </c>
      <c r="AD329" s="11">
        <f>IF(COUNTRY_INFO!K329=1,IF(COUNTRY_INFO!F329*0.33&gt;MAX('T1'!M329,'T2'!K329),MAX('T1'!M329,'T2'!K329),COUNTRY_INFO!F329*0.33),IF(COUNTRY_INFO!K329=2,IF(COUNTRY_INFO!F329*0.5&gt;MAX('T1'!M329,'T2'!K329),MAX('T1'!M329,'T2'!K329),COUNTRY_INFO!F329*0.5),IF(COUNTRY_INFO!K329=3,IF(COUNTRY_INFO!F329&gt;MAX('T1'!M329,'T2'!K329),MAX('T1'!M329,'T2'!K329),COUNTRY_INFO!F329),0)))</f>
        <v>0</v>
      </c>
      <c r="AE329" s="217">
        <f>IF(AND(COUNTRY_INFO!K329&gt;0,COUNTRY_INFO!K329&lt;4),IF(Z329&gt;0,IF(COUNTRY_INFO!K329=1, AD329/(COUNTRY_INFO!F329*0.33)*100, IF(COUNTRY_INFO!K329=2, AD329/(COUNTRY_INFO!F329*0.5)*100, IF(COUNTRY_INFO!K329=3, AD329/COUNTRY_INFO!F329*100))),"-"),0)</f>
        <v>0</v>
      </c>
      <c r="AF329" s="11">
        <f>IF(COUNTRY_INFO!K329=2,IF(COUNTRY_INFO!G329*0.2&gt;MAX('T1'!N329,'T2'!L329),MAX('T1'!N329,'T2'!L329),COUNTRY_INFO!G329*0.2),IF(COUNTRY_INFO!K329=3,IF(COUNTRY_INFO!G329&gt;MAX('T1'!N329,'T2'!L329),MAX('T1'!N329,'T2'!L329),COUNTRY_INFO!G329),0))</f>
        <v>0</v>
      </c>
      <c r="AG329" s="217">
        <f>IF(AND(COUNTRY_INFO!K329&gt;0,COUNTRY_INFO!K329&lt;4),IF(Z329&gt;0,IF(COUNTRY_INFO!K329=1, 0, IF(COUNTRY_INFO!K329=2, AF329/(COUNTRY_INFO!G329*0.2)*100, IF(COUNTRY_INFO!K329=3, AF329/COUNTRY_INFO!G329*100))),"-"),0)</f>
        <v>0</v>
      </c>
      <c r="AH329" s="11">
        <f t="shared" si="34"/>
        <v>0</v>
      </c>
      <c r="AI329" s="73">
        <f>IF(AND(COUNTRY_INFO!K329&gt;0,COUNTRY_INFO!K329&lt;4), IF(AC329/Z329*100&lt;&gt;0, IF(AH329/Z329*100&gt;100,100,AH329/Z329*100), "-"),0)</f>
        <v>0</v>
      </c>
      <c r="AJ329" s="261"/>
      <c r="AK329" s="260">
        <f>IF(AND(D329&lt;&gt;0, D329&lt;&gt;"Unknown",D329&lt;&gt;"Stopped",D329&lt;&gt;"Not required"),D329/COUNTRY_INFO!D329, 0)</f>
        <v>0</v>
      </c>
      <c r="AL329" s="260">
        <f>IF(AND(J329&lt;&gt;0,J329&lt;&gt;"Unknown",J329&lt;&gt;"Stopped",J329&lt;&gt;"Not required"),J329/COUNTRY_INFO!D329, 0)</f>
        <v>0</v>
      </c>
      <c r="AM329" s="260">
        <f>IF(AND(P329&lt;&gt;0,P329&lt;&gt;"Unknown",P329&lt;&gt;"Not required"),P329/(COUNTRY_INFO!E329+COUNTRY_INFO!F329), 0)</f>
        <v>1</v>
      </c>
      <c r="AN329" s="260">
        <f>IF(AND(Z329&lt;&gt;0,Z329&lt;&gt;"Unknown",Z329&lt;&gt;"Not required"),IF(COUNTRY_INFO!K329=1,1,IF(COUNTRY_INFO!K329=2,0.5*COUNTRY_INFO!F329/(0.5*COUNTRY_INFO!F329+0.2*COUNTRY_INFO!G329),IF(COUNTRY_INFO!K329=3,COUNTRY_INFO!F329/(COUNTRY_INFO!F329+COUNTRY_INFO!G329)))),0)</f>
        <v>0</v>
      </c>
      <c r="AO329" s="260">
        <f>IF(AND(Z329&lt;&gt;0,Z329&lt;&gt;"Unknown",Z329&lt;&gt;"Not required"),IF(COUNTRY_INFO!K329=1,0,IF(COUNTRY_INFO!K329=2,0.2*COUNTRY_INFO!G329/(0.5*COUNTRY_INFO!F329+0.2*COUNTRY_INFO!G329),IF(COUNTRY_INFO!K329=3,COUNTRY_INFO!G329/(COUNTRY_INFO!F329+COUNTRY_INFO!G329)))),0)</f>
        <v>0</v>
      </c>
      <c r="AP329" s="259">
        <f>MAX(COUNTRY_INFO!D329*AK329*PROFILE!$G$7,COUNTRY_INFO!D329*AL329*PROFILE!$G$7)</f>
        <v>0</v>
      </c>
      <c r="AQ329" s="259">
        <f>MAX(COUNTRY_INFO!D329*AK329*PROFILE!$G$8,COUNTRY_INFO!D329*AL329*PROFILE!$G$8,COUNTRY_INFO!D329*AM329*PROFILE!$G$8)</f>
        <v>6531.5860040492771</v>
      </c>
      <c r="AR329" s="259">
        <f>MAX(COUNTRY_INFO!D329*AK329*PROFILE!$G$9,COUNTRY_INFO!D329*AL329*PROFILE!$G$9,COUNTRY_INFO!D329*AM329*PROFILE!$G$9,IF(AND(DISTRICT!Z329&lt;&gt;"Unknown",Z329&lt;&gt;"Not required"),COUNTRY_INFO!O329*DISTRICT!AN329,0))</f>
        <v>13564.194504860881</v>
      </c>
      <c r="AS329" s="259">
        <f>MAX(COUNTRY_INFO!D329*AK329*PROFILE!$G$10,COUNTRY_INFO!D329*AL329*PROFILE!$G$10,IF(AND(DISTRICT!Z329&lt;&gt;"Unknown",Z329&lt;&gt;"Not required"),COUNTRY_INFO!O329*DISTRICT!AO329,0))</f>
        <v>0</v>
      </c>
      <c r="AT329" s="259">
        <f t="shared" si="35"/>
        <v>20095.78050891016</v>
      </c>
      <c r="AU329" s="258" t="str">
        <f t="shared" ref="AU329:AU392" si="37">IF(COUNTIFS(AK329:AN329,"&gt;0")=0,0, IF(COUNTIFS(AK329:AN329,"&gt;0")&lt;=IF(AND(OR(D329&gt;=0,D329="Not required",D329="Unknown",D329="Stopped"),D329&gt;0,H329&gt;0),1,0)+IF(AND(OR(J329&gt;=0,J329="Not required",J329="Unknown",J329="Stopped"),J329&gt;0,N329&gt;0),1,0)+IF(AND(OR(P329&gt;=0,P329="Not required",P329="Unknown"),P329&gt;0,X329&gt;0),1,0)+IF(AND(OR(Z329&gt;=0,Z329="Not required",Z329="Unknown"),Z329&gt;0,AH329&gt;0),1,0),"Y",0))</f>
        <v>Y</v>
      </c>
      <c r="AV329" s="259">
        <f>MAX('MDA2'!J329,'T1'!L329,'T2'!J329,T3_R1!K329,T3_R2!K329)</f>
        <v>0</v>
      </c>
      <c r="AW329" s="259">
        <f>MAX('MDA1'!K329,'MDA2'!K329,'MDA3'!I329,'MDA3'!L329,'T1'!M329,'T2'!K329,T3_R1!L329,T3_R2!L329)</f>
        <v>12982</v>
      </c>
      <c r="AX329" s="259">
        <f>MAX('MDA1'!L329,'MDA2'!L329,'MDA3'!J329,'MDA3'!M329,'T1'!N329,'T2'!L329,T3_R1!M329,T3_R2!M329)</f>
        <v>0</v>
      </c>
      <c r="AY329" s="259">
        <f t="shared" si="36"/>
        <v>12982</v>
      </c>
      <c r="AZ329" s="259">
        <f>MAX('MDA2'!J329,T329)</f>
        <v>0</v>
      </c>
      <c r="BA329" s="259">
        <f>MAX('MDA1'!K329,'MDA2'!K329,'MDA3'!I329,'MDA3'!L329,V329,AD329)</f>
        <v>12982</v>
      </c>
      <c r="BB329" s="259">
        <f>MAX('MDA1'!L329,'MDA2'!L329,'MDA3'!J329,'MDA3'!M329,AF329)</f>
        <v>0</v>
      </c>
      <c r="BC329" s="259">
        <f t="shared" ref="BC329:BC392" si="38">IF(AT329&lt;SUM(AZ329:BB329), AT329,SUM(AZ329:BB329))</f>
        <v>12982</v>
      </c>
      <c r="BD329" s="260">
        <f t="shared" ref="BD329:BD392" si="39">IF(AT329&lt;&gt;0,BC329/AT329*100,0)</f>
        <v>64.600625958489061</v>
      </c>
    </row>
    <row r="330" spans="1:56" x14ac:dyDescent="0.2">
      <c r="A330" s="10" t="str">
        <f>IF(COUNTRY_INFO!A330=0," ",COUNTRY_INFO!A330)</f>
        <v>Ethiopia</v>
      </c>
      <c r="B330" s="10" t="str">
        <f>IF(COUNTRY_INFO!B330=0," ",COUNTRY_INFO!B330)</f>
        <v>Oromia Borena</v>
      </c>
      <c r="C330" s="87" t="str">
        <f>IF(COUNTRY_INFO!C330=0," ",COUNTRY_INFO!C330)</f>
        <v>Yabello Town</v>
      </c>
      <c r="D330" s="67">
        <f>COUNTRY_INFO!L330</f>
        <v>0</v>
      </c>
      <c r="E330" s="61"/>
      <c r="F330" s="61"/>
      <c r="G330" s="11">
        <f>MAX('MDA1'!M330,'MDA2'!M330)</f>
        <v>0</v>
      </c>
      <c r="H330" s="11">
        <f>IF(AND(COUNTRY_INFO!H330&gt;0,COUNTRY_INFO!H330&lt;4),IF(D330&gt;MAX('MDA1'!M330,'MDA2'!M330),MAX('MDA1'!M330,'MDA2'!M330),D330),0)</f>
        <v>0</v>
      </c>
      <c r="I330" s="73">
        <f>IF(AND(COUNTRY_INFO!H330&gt;0,COUNTRY_INFO!H330&lt;4), IF(G330/D330*100&lt;&gt;0, IF(G330/D330*100&gt;100,100,G330/D330*100), "-"),0)</f>
        <v>0</v>
      </c>
      <c r="J330" s="67">
        <f>COUNTRY_INFO!M330</f>
        <v>0</v>
      </c>
      <c r="K330" s="61"/>
      <c r="L330" s="61"/>
      <c r="M330" s="11">
        <f>MAX('MDA1'!M330,MAX('MDA3'!I330,'MDA3'!L330)+MAX('MDA3'!J330,'MDA3'!M330))</f>
        <v>0</v>
      </c>
      <c r="N330" s="11">
        <f>IF(AND(COUNTRY_INFO!I330&gt;0,COUNTRY_INFO!I330&lt;4),IF(J330&gt;MAX('MDA1'!M330,MAX('MDA3'!I330,'MDA3'!L330)+MAX('MDA3'!J330,'MDA3'!M330)),MAX('MDA1'!M330,MAX('MDA3'!I330,'MDA3'!L330)+MAX('MDA3'!J330,'MDA3'!M330)),J330),0)</f>
        <v>0</v>
      </c>
      <c r="O330" s="73">
        <f>IF(AND(COUNTRY_INFO!I330&gt;0,COUNTRY_INFO!I330&lt;4), IF(M330/J330*100&lt;&gt;0, IF(M330/J330*100&gt;100,100,M330/J330*100), "-"),0)</f>
        <v>0</v>
      </c>
      <c r="P330" s="67">
        <f>COUNTRY_INFO!N330</f>
        <v>12548</v>
      </c>
      <c r="Q330" s="61"/>
      <c r="R330" s="61"/>
      <c r="S330" s="11">
        <f>SUM(MAX('MDA2'!J330, 'T1'!L330, MAX(T3_R1!K330, T3_R2!K330)), MAX('MDA1'!K330, 'MDA2'!K330, 'T1'!M330, MAX(T3_R1!L330, T3_R2!L330)), MAX('MDA1'!L330, 'MDA2'!L330, 'T1'!N330, MAX(T3_R1!M330, T3_R2!M330)))</f>
        <v>7627</v>
      </c>
      <c r="T330" s="11">
        <f>IF(AND(COUNTRY_INFO!J330&gt;1,COUNTRY_INFO!J330&lt;4),IF(COUNTRY_INFO!E330&gt;MAX('MDA2'!J330,'T1'!L330,MAX(T3_R1!K330,T3_R2!K330)),MAX('MDA2'!J330,'T1'!L330,MAX(T3_R1!K330,T3_R2!K330)),COUNTRY_INFO!E330),0)</f>
        <v>0</v>
      </c>
      <c r="U330" s="217" t="str">
        <f>IF(AND(COUNTRY_INFO!J330&gt;1,COUNTRY_INFO!J330&lt;4), IF(T330/COUNTRY_INFO!E330*100&lt;&gt;0, IF(T330/COUNTRY_INFO!E330*100&gt;100,100,T330/COUNTRY_INFO!E330*100), "-"),0)</f>
        <v>-</v>
      </c>
      <c r="V330" s="11">
        <f>IF(AND(COUNTRY_INFO!J330&gt;1,COUNTRY_INFO!J330&lt;4),IF(COUNTRY_INFO!F330&gt;MAX('MDA1'!K330,'MDA2'!K330,'T1'!M330,MAX(T3_R1!L330,T3_R2!L330)),MAX('MDA1'!K330,'MDA2'!K330,'T1'!M330,MAX(T3_R1!L330,T3_R2!L330)),COUNTRY_INFO!F330),0)</f>
        <v>7627</v>
      </c>
      <c r="W330" s="217">
        <f>IF(AND(COUNTRY_INFO!J330&gt;1,COUNTRY_INFO!J330&lt;4), IF(V330/COUNTRY_INFO!F330*100&lt;&gt;0, IF(V330/COUNTRY_INFO!F330*100&gt;100,100,V330/COUNTRY_INFO!F330*100), "-"),0)</f>
        <v>92.955514929920781</v>
      </c>
      <c r="X330" s="11">
        <f t="shared" ref="X330:X393" si="40">SUM(T330,V330)</f>
        <v>7627</v>
      </c>
      <c r="Y330" s="73">
        <f>IF(AND(COUNTRY_INFO!J330&gt;1,COUNTRY_INFO!J330&lt;4), IF(S330/P330*100&lt;&gt;0, IF(X330/P330*100&gt;100,100,X330/P330*100), "-"),0)</f>
        <v>60.782594835830409</v>
      </c>
      <c r="Z330" s="67">
        <f>COUNTRY_INFO!O330</f>
        <v>0</v>
      </c>
      <c r="AA330" s="61"/>
      <c r="AB330" s="61"/>
      <c r="AC330" s="11">
        <f>MAX('T1'!L330,'T2'!J330)+MAX('T1'!M330,'T2'!K330)+MAX('T1'!N330,'T2'!L330)</f>
        <v>0</v>
      </c>
      <c r="AD330" s="11">
        <f>IF(COUNTRY_INFO!K330=1,IF(COUNTRY_INFO!F330*0.33&gt;MAX('T1'!M330,'T2'!K330),MAX('T1'!M330,'T2'!K330),COUNTRY_INFO!F330*0.33),IF(COUNTRY_INFO!K330=2,IF(COUNTRY_INFO!F330*0.5&gt;MAX('T1'!M330,'T2'!K330),MAX('T1'!M330,'T2'!K330),COUNTRY_INFO!F330*0.5),IF(COUNTRY_INFO!K330=3,IF(COUNTRY_INFO!F330&gt;MAX('T1'!M330,'T2'!K330),MAX('T1'!M330,'T2'!K330),COUNTRY_INFO!F330),0)))</f>
        <v>0</v>
      </c>
      <c r="AE330" s="217">
        <f>IF(AND(COUNTRY_INFO!K330&gt;0,COUNTRY_INFO!K330&lt;4),IF(Z330&gt;0,IF(COUNTRY_INFO!K330=1, AD330/(COUNTRY_INFO!F330*0.33)*100, IF(COUNTRY_INFO!K330=2, AD330/(COUNTRY_INFO!F330*0.5)*100, IF(COUNTRY_INFO!K330=3, AD330/COUNTRY_INFO!F330*100))),"-"),0)</f>
        <v>0</v>
      </c>
      <c r="AF330" s="11">
        <f>IF(COUNTRY_INFO!K330=2,IF(COUNTRY_INFO!G330*0.2&gt;MAX('T1'!N330,'T2'!L330),MAX('T1'!N330,'T2'!L330),COUNTRY_INFO!G330*0.2),IF(COUNTRY_INFO!K330=3,IF(COUNTRY_INFO!G330&gt;MAX('T1'!N330,'T2'!L330),MAX('T1'!N330,'T2'!L330),COUNTRY_INFO!G330),0))</f>
        <v>0</v>
      </c>
      <c r="AG330" s="217">
        <f>IF(AND(COUNTRY_INFO!K330&gt;0,COUNTRY_INFO!K330&lt;4),IF(Z330&gt;0,IF(COUNTRY_INFO!K330=1, 0, IF(COUNTRY_INFO!K330=2, AF330/(COUNTRY_INFO!G330*0.2)*100, IF(COUNTRY_INFO!K330=3, AF330/COUNTRY_INFO!G330*100))),"-"),0)</f>
        <v>0</v>
      </c>
      <c r="AH330" s="11">
        <f t="shared" ref="AH330:AH393" si="41">SUM(AD330,AF330)</f>
        <v>0</v>
      </c>
      <c r="AI330" s="73">
        <f>IF(AND(COUNTRY_INFO!K330&gt;0,COUNTRY_INFO!K330&lt;4), IF(AC330/Z330*100&lt;&gt;0, IF(AH330/Z330*100&gt;100,100,AH330/Z330*100), "-"),0)</f>
        <v>0</v>
      </c>
      <c r="AJ330" s="261"/>
      <c r="AK330" s="260">
        <f>IF(AND(D330&lt;&gt;0, D330&lt;&gt;"Unknown",D330&lt;&gt;"Stopped",D330&lt;&gt;"Not required"),D330/COUNTRY_INFO!D330, 0)</f>
        <v>0</v>
      </c>
      <c r="AL330" s="260">
        <f>IF(AND(J330&lt;&gt;0,J330&lt;&gt;"Unknown",J330&lt;&gt;"Stopped",J330&lt;&gt;"Not required"),J330/COUNTRY_INFO!D330, 0)</f>
        <v>0</v>
      </c>
      <c r="AM330" s="260">
        <f>IF(AND(P330&lt;&gt;0,P330&lt;&gt;"Unknown",P330&lt;&gt;"Not required"),P330/(COUNTRY_INFO!E330+COUNTRY_INFO!F330), 0)</f>
        <v>1</v>
      </c>
      <c r="AN330" s="260">
        <f>IF(AND(Z330&lt;&gt;0,Z330&lt;&gt;"Unknown",Z330&lt;&gt;"Not required"),IF(COUNTRY_INFO!K330=1,1,IF(COUNTRY_INFO!K330=2,0.5*COUNTRY_INFO!F330/(0.5*COUNTRY_INFO!F330+0.2*COUNTRY_INFO!G330),IF(COUNTRY_INFO!K330=3,COUNTRY_INFO!F330/(COUNTRY_INFO!F330+COUNTRY_INFO!G330)))),0)</f>
        <v>0</v>
      </c>
      <c r="AO330" s="260">
        <f>IF(AND(Z330&lt;&gt;0,Z330&lt;&gt;"Unknown",Z330&lt;&gt;"Not required"),IF(COUNTRY_INFO!K330=1,0,IF(COUNTRY_INFO!K330=2,0.2*COUNTRY_INFO!G330/(0.5*COUNTRY_INFO!F330+0.2*COUNTRY_INFO!G330),IF(COUNTRY_INFO!K330=3,COUNTRY_INFO!G330/(COUNTRY_INFO!F330+COUNTRY_INFO!G330)))),0)</f>
        <v>0</v>
      </c>
      <c r="AP330" s="259">
        <f>MAX(COUNTRY_INFO!D330*AK330*PROFILE!$G$7,COUNTRY_INFO!D330*AL330*PROFILE!$G$7)</f>
        <v>0</v>
      </c>
      <c r="AQ330" s="259">
        <f>MAX(COUNTRY_INFO!D330*AK330*PROFILE!$G$8,COUNTRY_INFO!D330*AL330*PROFILE!$G$8,COUNTRY_INFO!D330*AM330*PROFILE!$G$8)</f>
        <v>3857.2900325740948</v>
      </c>
      <c r="AR330" s="259">
        <f>MAX(COUNTRY_INFO!D330*AK330*PROFILE!$G$9,COUNTRY_INFO!D330*AL330*PROFILE!$G$9,COUNTRY_INFO!D330*AM330*PROFILE!$G$9,IF(AND(DISTRICT!Z330&lt;&gt;"Unknown",Z330&lt;&gt;"Not required"),COUNTRY_INFO!O330*DISTRICT!AN330,0))</f>
        <v>8010.4636501853611</v>
      </c>
      <c r="AS330" s="259">
        <f>MAX(COUNTRY_INFO!D330*AK330*PROFILE!$G$10,COUNTRY_INFO!D330*AL330*PROFILE!$G$10,IF(AND(DISTRICT!Z330&lt;&gt;"Unknown",Z330&lt;&gt;"Not required"),COUNTRY_INFO!O330*DISTRICT!AO330,0))</f>
        <v>0</v>
      </c>
      <c r="AT330" s="259">
        <f t="shared" ref="AT330:AT393" si="42">SUM(AP330:AS330)</f>
        <v>11867.753682759456</v>
      </c>
      <c r="AU330" s="258" t="str">
        <f t="shared" si="37"/>
        <v>Y</v>
      </c>
      <c r="AV330" s="259">
        <f>MAX('MDA2'!J330,'T1'!L330,'T2'!J330,T3_R1!K330,T3_R2!K330)</f>
        <v>0</v>
      </c>
      <c r="AW330" s="259">
        <f>MAX('MDA1'!K330,'MDA2'!K330,'MDA3'!I330,'MDA3'!L330,'T1'!M330,'T2'!K330,T3_R1!L330,T3_R2!L330)</f>
        <v>7627</v>
      </c>
      <c r="AX330" s="259">
        <f>MAX('MDA1'!L330,'MDA2'!L330,'MDA3'!J330,'MDA3'!M330,'T1'!N330,'T2'!L330,T3_R1!M330,T3_R2!M330)</f>
        <v>0</v>
      </c>
      <c r="AY330" s="259">
        <f t="shared" ref="AY330:AY393" si="43">SUM(AV330:AX330)</f>
        <v>7627</v>
      </c>
      <c r="AZ330" s="259">
        <f>MAX('MDA2'!J330,T330)</f>
        <v>0</v>
      </c>
      <c r="BA330" s="259">
        <f>MAX('MDA1'!K330,'MDA2'!K330,'MDA3'!I330,'MDA3'!L330,V330,AD330)</f>
        <v>7627</v>
      </c>
      <c r="BB330" s="259">
        <f>MAX('MDA1'!L330,'MDA2'!L330,'MDA3'!J330,'MDA3'!M330,AF330)</f>
        <v>0</v>
      </c>
      <c r="BC330" s="259">
        <f t="shared" si="38"/>
        <v>7627</v>
      </c>
      <c r="BD330" s="260">
        <f t="shared" si="39"/>
        <v>64.266584931568886</v>
      </c>
    </row>
    <row r="331" spans="1:56" x14ac:dyDescent="0.2">
      <c r="A331" s="10" t="str">
        <f>IF(COUNTRY_INFO!A331=0," ",COUNTRY_INFO!A331)</f>
        <v>Ethiopia</v>
      </c>
      <c r="B331" s="10" t="str">
        <f>IF(COUNTRY_INFO!B331=0," ",COUNTRY_INFO!B331)</f>
        <v>Oromia Buno Bedele</v>
      </c>
      <c r="C331" s="87" t="str">
        <f>IF(COUNTRY_INFO!C331=0," ",COUNTRY_INFO!C331)</f>
        <v>Bedele Town</v>
      </c>
      <c r="D331" s="67">
        <f>COUNTRY_INFO!L331</f>
        <v>0</v>
      </c>
      <c r="E331" s="61"/>
      <c r="F331" s="61"/>
      <c r="G331" s="11">
        <f>MAX('MDA1'!M331,'MDA2'!M331)</f>
        <v>0</v>
      </c>
      <c r="H331" s="11">
        <f>IF(AND(COUNTRY_INFO!H331&gt;0,COUNTRY_INFO!H331&lt;4),IF(D331&gt;MAX('MDA1'!M331,'MDA2'!M331),MAX('MDA1'!M331,'MDA2'!M331),D331),0)</f>
        <v>0</v>
      </c>
      <c r="I331" s="73">
        <f>IF(AND(COUNTRY_INFO!H331&gt;0,COUNTRY_INFO!H331&lt;4), IF(G331/D331*100&lt;&gt;0, IF(G331/D331*100&gt;100,100,G331/D331*100), "-"),0)</f>
        <v>0</v>
      </c>
      <c r="J331" s="67">
        <f>COUNTRY_INFO!M331</f>
        <v>27983</v>
      </c>
      <c r="K331" s="61"/>
      <c r="L331" s="61"/>
      <c r="M331" s="11">
        <f>MAX('MDA1'!M331,MAX('MDA3'!I331,'MDA3'!L331)+MAX('MDA3'!J331,'MDA3'!M331))</f>
        <v>23389</v>
      </c>
      <c r="N331" s="11">
        <f>IF(AND(COUNTRY_INFO!I331&gt;0,COUNTRY_INFO!I331&lt;4),IF(J331&gt;MAX('MDA1'!M331,MAX('MDA3'!I331,'MDA3'!L331)+MAX('MDA3'!J331,'MDA3'!M331)),MAX('MDA1'!M331,MAX('MDA3'!I331,'MDA3'!L331)+MAX('MDA3'!J331,'MDA3'!M331)),J331),0)</f>
        <v>23389</v>
      </c>
      <c r="O331" s="73">
        <f>IF(AND(COUNTRY_INFO!I331&gt;0,COUNTRY_INFO!I331&lt;4), IF(M331/J331*100&lt;&gt;0, IF(M331/J331*100&gt;100,100,M331/J331*100), "-"),0)</f>
        <v>83.582889611549874</v>
      </c>
      <c r="P331" s="67">
        <f>COUNTRY_INFO!N331</f>
        <v>13332</v>
      </c>
      <c r="Q331" s="61"/>
      <c r="R331" s="61"/>
      <c r="S331" s="11">
        <f>SUM(MAX('MDA2'!J331, 'T1'!L331, MAX(T3_R1!K331, T3_R2!K331)), MAX('MDA1'!K331, 'MDA2'!K331, 'T1'!M331, MAX(T3_R1!L331, T3_R2!L331)), MAX('MDA1'!L331, 'MDA2'!L331, 'T1'!N331, MAX(T3_R1!M331, T3_R2!M331)))</f>
        <v>6469</v>
      </c>
      <c r="T331" s="11">
        <f>IF(AND(COUNTRY_INFO!J331&gt;1,COUNTRY_INFO!J331&lt;4),IF(COUNTRY_INFO!E331&gt;MAX('MDA2'!J331,'T1'!L331,MAX(T3_R1!K331,T3_R2!K331)),MAX('MDA2'!J331,'T1'!L331,MAX(T3_R1!K331,T3_R2!K331)),COUNTRY_INFO!E331),0)</f>
        <v>0</v>
      </c>
      <c r="U331" s="217" t="str">
        <f>IF(AND(COUNTRY_INFO!J331&gt;1,COUNTRY_INFO!J331&lt;4), IF(T331/COUNTRY_INFO!E331*100&lt;&gt;0, IF(T331/COUNTRY_INFO!E331*100&gt;100,100,T331/COUNTRY_INFO!E331*100), "-"),0)</f>
        <v>-</v>
      </c>
      <c r="V331" s="11">
        <f>IF(AND(COUNTRY_INFO!J331&gt;1,COUNTRY_INFO!J331&lt;4),IF(COUNTRY_INFO!F331&gt;MAX('MDA1'!K331,'MDA2'!K331,'T1'!M331,MAX(T3_R1!L331,T3_R2!L331)),MAX('MDA1'!K331,'MDA2'!K331,'T1'!M331,MAX(T3_R1!L331,T3_R2!L331)),COUNTRY_INFO!F331),0)</f>
        <v>6469</v>
      </c>
      <c r="W331" s="217">
        <f>IF(AND(COUNTRY_INFO!J331&gt;1,COUNTRY_INFO!J331&lt;4), IF(V331/COUNTRY_INFO!F331*100&lt;&gt;0, IF(V331/COUNTRY_INFO!F331*100&gt;100,100,V331/COUNTRY_INFO!F331*100), "-"),0)</f>
        <v>74.202798807065847</v>
      </c>
      <c r="X331" s="11">
        <f t="shared" si="40"/>
        <v>6469</v>
      </c>
      <c r="Y331" s="73">
        <f>IF(AND(COUNTRY_INFO!J331&gt;1,COUNTRY_INFO!J331&lt;4), IF(S331/P331*100&lt;&gt;0, IF(X331/P331*100&gt;100,100,X331/P331*100), "-"),0)</f>
        <v>48.522352235223522</v>
      </c>
      <c r="Z331" s="67">
        <f>COUNTRY_INFO!O331</f>
        <v>0</v>
      </c>
      <c r="AA331" s="61"/>
      <c r="AB331" s="61"/>
      <c r="AC331" s="11">
        <f>MAX('T1'!L331,'T2'!J331)+MAX('T1'!M331,'T2'!K331)+MAX('T1'!N331,'T2'!L331)</f>
        <v>0</v>
      </c>
      <c r="AD331" s="11">
        <f>IF(COUNTRY_INFO!K331=1,IF(COUNTRY_INFO!F331*0.33&gt;MAX('T1'!M331,'T2'!K331),MAX('T1'!M331,'T2'!K331),COUNTRY_INFO!F331*0.33),IF(COUNTRY_INFO!K331=2,IF(COUNTRY_INFO!F331*0.5&gt;MAX('T1'!M331,'T2'!K331),MAX('T1'!M331,'T2'!K331),COUNTRY_INFO!F331*0.5),IF(COUNTRY_INFO!K331=3,IF(COUNTRY_INFO!F331&gt;MAX('T1'!M331,'T2'!K331),MAX('T1'!M331,'T2'!K331),COUNTRY_INFO!F331),0)))</f>
        <v>0</v>
      </c>
      <c r="AE331" s="217">
        <f>IF(AND(COUNTRY_INFO!K331&gt;0,COUNTRY_INFO!K331&lt;4),IF(Z331&gt;0,IF(COUNTRY_INFO!K331=1, AD331/(COUNTRY_INFO!F331*0.33)*100, IF(COUNTRY_INFO!K331=2, AD331/(COUNTRY_INFO!F331*0.5)*100, IF(COUNTRY_INFO!K331=3, AD331/COUNTRY_INFO!F331*100))),"-"),0)</f>
        <v>0</v>
      </c>
      <c r="AF331" s="11">
        <f>IF(COUNTRY_INFO!K331=2,IF(COUNTRY_INFO!G331*0.2&gt;MAX('T1'!N331,'T2'!L331),MAX('T1'!N331,'T2'!L331),COUNTRY_INFO!G331*0.2),IF(COUNTRY_INFO!K331=3,IF(COUNTRY_INFO!G331&gt;MAX('T1'!N331,'T2'!L331),MAX('T1'!N331,'T2'!L331),COUNTRY_INFO!G331),0))</f>
        <v>0</v>
      </c>
      <c r="AG331" s="217">
        <f>IF(AND(COUNTRY_INFO!K331&gt;0,COUNTRY_INFO!K331&lt;4),IF(Z331&gt;0,IF(COUNTRY_INFO!K331=1, 0, IF(COUNTRY_INFO!K331=2, AF331/(COUNTRY_INFO!G331*0.2)*100, IF(COUNTRY_INFO!K331=3, AF331/COUNTRY_INFO!G331*100))),"-"),0)</f>
        <v>0</v>
      </c>
      <c r="AH331" s="11">
        <f t="shared" si="41"/>
        <v>0</v>
      </c>
      <c r="AI331" s="73">
        <f>IF(AND(COUNTRY_INFO!K331&gt;0,COUNTRY_INFO!K331&lt;4), IF(AC331/Z331*100&lt;&gt;0, IF(AH331/Z331*100&gt;100,100,AH331/Z331*100), "-"),0)</f>
        <v>0</v>
      </c>
      <c r="AJ331" s="261"/>
      <c r="AK331" s="260">
        <f>IF(AND(D331&lt;&gt;0, D331&lt;&gt;"Unknown",D331&lt;&gt;"Stopped",D331&lt;&gt;"Not required"),D331/COUNTRY_INFO!D331, 0)</f>
        <v>0</v>
      </c>
      <c r="AL331" s="260">
        <f>IF(AND(J331&lt;&gt;0,J331&lt;&gt;"Unknown",J331&lt;&gt;"Stopped",J331&lt;&gt;"Not required"),J331/COUNTRY_INFO!D331, 0)</f>
        <v>1</v>
      </c>
      <c r="AM331" s="260">
        <f>IF(AND(P331&lt;&gt;0,P331&lt;&gt;"Unknown",P331&lt;&gt;"Not required"),P331/(COUNTRY_INFO!E331+COUNTRY_INFO!F331), 0)</f>
        <v>1</v>
      </c>
      <c r="AN331" s="260">
        <f>IF(AND(Z331&lt;&gt;0,Z331&lt;&gt;"Unknown",Z331&lt;&gt;"Not required"),IF(COUNTRY_INFO!K331=1,1,IF(COUNTRY_INFO!K331=2,0.5*COUNTRY_INFO!F331/(0.5*COUNTRY_INFO!F331+0.2*COUNTRY_INFO!G331),IF(COUNTRY_INFO!K331=3,COUNTRY_INFO!F331/(COUNTRY_INFO!F331+COUNTRY_INFO!G331)))),0)</f>
        <v>0</v>
      </c>
      <c r="AO331" s="260">
        <f>IF(AND(Z331&lt;&gt;0,Z331&lt;&gt;"Unknown",Z331&lt;&gt;"Not required"),IF(COUNTRY_INFO!K331=1,0,IF(COUNTRY_INFO!K331=2,0.2*COUNTRY_INFO!G331/(0.5*COUNTRY_INFO!F331+0.2*COUNTRY_INFO!G331),IF(COUNTRY_INFO!K331=3,COUNTRY_INFO!G331/(COUNTRY_INFO!F331+COUNTRY_INFO!G331)))),0)</f>
        <v>0</v>
      </c>
      <c r="AP331" s="259">
        <f>MAX(COUNTRY_INFO!D331*AK331*PROFILE!$G$7,COUNTRY_INFO!D331*AL331*PROFILE!$G$7)</f>
        <v>2.9298990528687473E-3</v>
      </c>
      <c r="AQ331" s="259">
        <f>MAX(COUNTRY_INFO!D331*AK331*PROFILE!$G$8,COUNTRY_INFO!D331*AL331*PROFILE!$G$8,COUNTRY_INFO!D331*AM331*PROFILE!$G$8)</f>
        <v>4098.5171241464495</v>
      </c>
      <c r="AR331" s="259">
        <f>MAX(COUNTRY_INFO!D331*AK331*PROFILE!$G$9,COUNTRY_INFO!D331*AL331*PROFILE!$G$9,COUNTRY_INFO!D331*AM331*PROFILE!$G$9,IF(AND(DISTRICT!Z331&lt;&gt;"Unknown",Z331&lt;&gt;"Not required"),COUNTRY_INFO!O331*DISTRICT!AN331,0))</f>
        <v>8511.4217923426859</v>
      </c>
      <c r="AS331" s="259">
        <f>MAX(COUNTRY_INFO!D331*AK331*PROFILE!$G$10,COUNTRY_INFO!D331*AL331*PROFILE!$G$10,IF(AND(DISTRICT!Z331&lt;&gt;"Unknown",Z331&lt;&gt;"Not required"),COUNTRY_INFO!O331*DISTRICT!AO331,0))</f>
        <v>15373.058153611813</v>
      </c>
      <c r="AT331" s="259">
        <f t="shared" si="42"/>
        <v>27983</v>
      </c>
      <c r="AU331" s="258" t="str">
        <f t="shared" si="37"/>
        <v>Y</v>
      </c>
      <c r="AV331" s="259">
        <f>MAX('MDA2'!J331,'T1'!L331,'T2'!J331,T3_R1!K331,T3_R2!K331)</f>
        <v>0</v>
      </c>
      <c r="AW331" s="259">
        <f>MAX('MDA1'!K331,'MDA2'!K331,'MDA3'!I331,'MDA3'!L331,'T1'!M331,'T2'!K331,T3_R1!L331,T3_R2!L331)</f>
        <v>8420</v>
      </c>
      <c r="AX331" s="259">
        <f>MAX('MDA1'!L331,'MDA2'!L331,'MDA3'!J331,'MDA3'!M331,'T1'!N331,'T2'!L331,T3_R1!M331,T3_R2!M331)</f>
        <v>14969</v>
      </c>
      <c r="AY331" s="259">
        <f t="shared" si="43"/>
        <v>23389</v>
      </c>
      <c r="AZ331" s="259">
        <f>MAX('MDA2'!J331,T331)</f>
        <v>0</v>
      </c>
      <c r="BA331" s="259">
        <f>MAX('MDA1'!K331,'MDA2'!K331,'MDA3'!I331,'MDA3'!L331,V331,AD331)</f>
        <v>8420</v>
      </c>
      <c r="BB331" s="259">
        <f>MAX('MDA1'!L331,'MDA2'!L331,'MDA3'!J331,'MDA3'!M331,AF331)</f>
        <v>14969</v>
      </c>
      <c r="BC331" s="259">
        <f t="shared" si="38"/>
        <v>23389</v>
      </c>
      <c r="BD331" s="260">
        <f t="shared" si="39"/>
        <v>83.582889611549874</v>
      </c>
    </row>
    <row r="332" spans="1:56" x14ac:dyDescent="0.2">
      <c r="A332" s="10" t="str">
        <f>IF(COUNTRY_INFO!A332=0," ",COUNTRY_INFO!A332)</f>
        <v>Ethiopia</v>
      </c>
      <c r="B332" s="10" t="str">
        <f>IF(COUNTRY_INFO!B332=0," ",COUNTRY_INFO!B332)</f>
        <v>Oromia Buno Bedele</v>
      </c>
      <c r="C332" s="87" t="str">
        <f>IF(COUNTRY_INFO!C332=0," ",COUNTRY_INFO!C332)</f>
        <v>Bedele Zuria</v>
      </c>
      <c r="D332" s="67">
        <f>COUNTRY_INFO!L332</f>
        <v>0</v>
      </c>
      <c r="E332" s="61"/>
      <c r="F332" s="61"/>
      <c r="G332" s="11">
        <f>MAX('MDA1'!M332,'MDA2'!M332)</f>
        <v>0</v>
      </c>
      <c r="H332" s="11">
        <f>IF(AND(COUNTRY_INFO!H332&gt;0,COUNTRY_INFO!H332&lt;4),IF(D332&gt;MAX('MDA1'!M332,'MDA2'!M332),MAX('MDA1'!M332,'MDA2'!M332),D332),0)</f>
        <v>0</v>
      </c>
      <c r="I332" s="73">
        <f>IF(AND(COUNTRY_INFO!H332&gt;0,COUNTRY_INFO!H332&lt;4), IF(G332/D332*100&lt;&gt;0, IF(G332/D332*100&gt;100,100,G332/D332*100), "-"),0)</f>
        <v>0</v>
      </c>
      <c r="J332" s="67">
        <f>COUNTRY_INFO!M332</f>
        <v>98655</v>
      </c>
      <c r="K332" s="61"/>
      <c r="L332" s="61"/>
      <c r="M332" s="11">
        <f>MAX('MDA1'!M332,MAX('MDA3'!I332,'MDA3'!L332)+MAX('MDA3'!J332,'MDA3'!M332))</f>
        <v>86553</v>
      </c>
      <c r="N332" s="11">
        <f>IF(AND(COUNTRY_INFO!I332&gt;0,COUNTRY_INFO!I332&lt;4),IF(J332&gt;MAX('MDA1'!M332,MAX('MDA3'!I332,'MDA3'!L332)+MAX('MDA3'!J332,'MDA3'!M332)),MAX('MDA1'!M332,MAX('MDA3'!I332,'MDA3'!L332)+MAX('MDA3'!J332,'MDA3'!M332)),J332),0)</f>
        <v>86553</v>
      </c>
      <c r="O332" s="73">
        <f>IF(AND(COUNTRY_INFO!I332&gt;0,COUNTRY_INFO!I332&lt;4), IF(M332/J332*100&lt;&gt;0, IF(M332/J332*100&gt;100,100,M332/J332*100), "-"),0)</f>
        <v>87.73300897065532</v>
      </c>
      <c r="P332" s="67">
        <f>COUNTRY_INFO!N332</f>
        <v>47004</v>
      </c>
      <c r="Q332" s="61"/>
      <c r="R332" s="61"/>
      <c r="S332" s="11">
        <f>SUM(MAX('MDA2'!J332, 'T1'!L332, MAX(T3_R1!K332, T3_R2!K332)), MAX('MDA1'!K332, 'MDA2'!K332, 'T1'!M332, MAX(T3_R1!L332, T3_R2!L332)), MAX('MDA1'!L332, 'MDA2'!L332, 'T1'!N332, MAX(T3_R1!M332, T3_R2!M332)))</f>
        <v>28433</v>
      </c>
      <c r="T332" s="11">
        <f>IF(AND(COUNTRY_INFO!J332&gt;1,COUNTRY_INFO!J332&lt;4),IF(COUNTRY_INFO!E332&gt;MAX('MDA2'!J332,'T1'!L332,MAX(T3_R1!K332,T3_R2!K332)),MAX('MDA2'!J332,'T1'!L332,MAX(T3_R1!K332,T3_R2!K332)),COUNTRY_INFO!E332),0)</f>
        <v>0</v>
      </c>
      <c r="U332" s="217" t="str">
        <f>IF(AND(COUNTRY_INFO!J332&gt;1,COUNTRY_INFO!J332&lt;4), IF(T332/COUNTRY_INFO!E332*100&lt;&gt;0, IF(T332/COUNTRY_INFO!E332*100&gt;100,100,T332/COUNTRY_INFO!E332*100), "-"),0)</f>
        <v>-</v>
      </c>
      <c r="V332" s="11">
        <f>IF(AND(COUNTRY_INFO!J332&gt;1,COUNTRY_INFO!J332&lt;4),IF(COUNTRY_INFO!F332&gt;MAX('MDA1'!K332,'MDA2'!K332,'T1'!M332,MAX(T3_R1!L332,T3_R2!L332)),MAX('MDA1'!K332,'MDA2'!K332,'T1'!M332,MAX(T3_R1!L332,T3_R2!L332)),COUNTRY_INFO!F332),0)</f>
        <v>28433</v>
      </c>
      <c r="W332" s="217">
        <f>IF(AND(COUNTRY_INFO!J332&gt;1,COUNTRY_INFO!J332&lt;4), IF(V332/COUNTRY_INFO!F332*100&lt;&gt;0, IF(V332/COUNTRY_INFO!F332*100&gt;100,100,V332/COUNTRY_INFO!F332*100), "-"),0)</f>
        <v>92.50715773034878</v>
      </c>
      <c r="X332" s="11">
        <f t="shared" si="40"/>
        <v>28433</v>
      </c>
      <c r="Y332" s="73">
        <f>IF(AND(COUNTRY_INFO!J332&gt;1,COUNTRY_INFO!J332&lt;4), IF(S332/P332*100&lt;&gt;0, IF(X332/P332*100&gt;100,100,X332/P332*100), "-"),0)</f>
        <v>60.490596544974892</v>
      </c>
      <c r="Z332" s="67">
        <f>COUNTRY_INFO!O332</f>
        <v>0</v>
      </c>
      <c r="AA332" s="61"/>
      <c r="AB332" s="61"/>
      <c r="AC332" s="11">
        <f>MAX('T1'!L332,'T2'!J332)+MAX('T1'!M332,'T2'!K332)+MAX('T1'!N332,'T2'!L332)</f>
        <v>0</v>
      </c>
      <c r="AD332" s="11">
        <f>IF(COUNTRY_INFO!K332=1,IF(COUNTRY_INFO!F332*0.33&gt;MAX('T1'!M332,'T2'!K332),MAX('T1'!M332,'T2'!K332),COUNTRY_INFO!F332*0.33),IF(COUNTRY_INFO!K332=2,IF(COUNTRY_INFO!F332*0.5&gt;MAX('T1'!M332,'T2'!K332),MAX('T1'!M332,'T2'!K332),COUNTRY_INFO!F332*0.5),IF(COUNTRY_INFO!K332=3,IF(COUNTRY_INFO!F332&gt;MAX('T1'!M332,'T2'!K332),MAX('T1'!M332,'T2'!K332),COUNTRY_INFO!F332),0)))</f>
        <v>0</v>
      </c>
      <c r="AE332" s="217">
        <f>IF(AND(COUNTRY_INFO!K332&gt;0,COUNTRY_INFO!K332&lt;4),IF(Z332&gt;0,IF(COUNTRY_INFO!K332=1, AD332/(COUNTRY_INFO!F332*0.33)*100, IF(COUNTRY_INFO!K332=2, AD332/(COUNTRY_INFO!F332*0.5)*100, IF(COUNTRY_INFO!K332=3, AD332/COUNTRY_INFO!F332*100))),"-"),0)</f>
        <v>0</v>
      </c>
      <c r="AF332" s="11">
        <f>IF(COUNTRY_INFO!K332=2,IF(COUNTRY_INFO!G332*0.2&gt;MAX('T1'!N332,'T2'!L332),MAX('T1'!N332,'T2'!L332),COUNTRY_INFO!G332*0.2),IF(COUNTRY_INFO!K332=3,IF(COUNTRY_INFO!G332&gt;MAX('T1'!N332,'T2'!L332),MAX('T1'!N332,'T2'!L332),COUNTRY_INFO!G332),0))</f>
        <v>0</v>
      </c>
      <c r="AG332" s="217">
        <f>IF(AND(COUNTRY_INFO!K332&gt;0,COUNTRY_INFO!K332&lt;4),IF(Z332&gt;0,IF(COUNTRY_INFO!K332=1, 0, IF(COUNTRY_INFO!K332=2, AF332/(COUNTRY_INFO!G332*0.2)*100, IF(COUNTRY_INFO!K332=3, AF332/COUNTRY_INFO!G332*100))),"-"),0)</f>
        <v>0</v>
      </c>
      <c r="AH332" s="11">
        <f t="shared" si="41"/>
        <v>0</v>
      </c>
      <c r="AI332" s="73">
        <f>IF(AND(COUNTRY_INFO!K332&gt;0,COUNTRY_INFO!K332&lt;4), IF(AC332/Z332*100&lt;&gt;0, IF(AH332/Z332*100&gt;100,100,AH332/Z332*100), "-"),0)</f>
        <v>0</v>
      </c>
      <c r="AJ332" s="261"/>
      <c r="AK332" s="260">
        <f>IF(AND(D332&lt;&gt;0, D332&lt;&gt;"Unknown",D332&lt;&gt;"Stopped",D332&lt;&gt;"Not required"),D332/COUNTRY_INFO!D332, 0)</f>
        <v>0</v>
      </c>
      <c r="AL332" s="260">
        <f>IF(AND(J332&lt;&gt;0,J332&lt;&gt;"Unknown",J332&lt;&gt;"Stopped",J332&lt;&gt;"Not required"),J332/COUNTRY_INFO!D332, 0)</f>
        <v>1</v>
      </c>
      <c r="AM332" s="260">
        <f>IF(AND(P332&lt;&gt;0,P332&lt;&gt;"Unknown",P332&lt;&gt;"Not required"),P332/(COUNTRY_INFO!E332+COUNTRY_INFO!F332), 0)</f>
        <v>1</v>
      </c>
      <c r="AN332" s="260">
        <f>IF(AND(Z332&lt;&gt;0,Z332&lt;&gt;"Unknown",Z332&lt;&gt;"Not required"),IF(COUNTRY_INFO!K332=1,1,IF(COUNTRY_INFO!K332=2,0.5*COUNTRY_INFO!F332/(0.5*COUNTRY_INFO!F332+0.2*COUNTRY_INFO!G332),IF(COUNTRY_INFO!K332=3,COUNTRY_INFO!F332/(COUNTRY_INFO!F332+COUNTRY_INFO!G332)))),0)</f>
        <v>0</v>
      </c>
      <c r="AO332" s="260">
        <f>IF(AND(Z332&lt;&gt;0,Z332&lt;&gt;"Unknown",Z332&lt;&gt;"Not required"),IF(COUNTRY_INFO!K332=1,0,IF(COUNTRY_INFO!K332=2,0.2*COUNTRY_INFO!G332/(0.5*COUNTRY_INFO!F332+0.2*COUNTRY_INFO!G332),IF(COUNTRY_INFO!K332=3,COUNTRY_INFO!G332/(COUNTRY_INFO!F332+COUNTRY_INFO!G332)))),0)</f>
        <v>0</v>
      </c>
      <c r="AP332" s="259">
        <f>MAX(COUNTRY_INFO!D332*AK332*PROFILE!$G$7,COUNTRY_INFO!D332*AL332*PROFILE!$G$7)</f>
        <v>1.03294568509726E-2</v>
      </c>
      <c r="AQ332" s="259">
        <f>MAX(COUNTRY_INFO!D332*AK332*PROFILE!$G$8,COUNTRY_INFO!D332*AL332*PROFILE!$G$8,COUNTRY_INFO!D332*AM332*PROFILE!$G$8)</f>
        <v>14449.458845823106</v>
      </c>
      <c r="AR332" s="259">
        <f>MAX(COUNTRY_INFO!D332*AK332*PROFILE!$G$9,COUNTRY_INFO!D332*AL332*PROFILE!$G$9,COUNTRY_INFO!D332*AM332*PROFILE!$G$9,IF(AND(DISTRICT!Z332&lt;&gt;"Unknown",Z332&lt;&gt;"Not required"),COUNTRY_INFO!O332*DISTRICT!AN332,0))</f>
        <v>30007.301466017496</v>
      </c>
      <c r="AS332" s="259">
        <f>MAX(COUNTRY_INFO!D332*AK332*PROFILE!$G$10,COUNTRY_INFO!D332*AL332*PROFILE!$G$10,IF(AND(DISTRICT!Z332&lt;&gt;"Unknown",Z332&lt;&gt;"Not required"),COUNTRY_INFO!O332*DISTRICT!AO332,0))</f>
        <v>54198.229358702549</v>
      </c>
      <c r="AT332" s="259">
        <f t="shared" si="42"/>
        <v>98655</v>
      </c>
      <c r="AU332" s="258" t="str">
        <f t="shared" si="37"/>
        <v>Y</v>
      </c>
      <c r="AV332" s="259">
        <f>MAX('MDA2'!J332,'T1'!L332,'T2'!J332,T3_R1!K332,T3_R2!K332)</f>
        <v>0</v>
      </c>
      <c r="AW332" s="259">
        <f>MAX('MDA1'!K332,'MDA2'!K332,'MDA3'!I332,'MDA3'!L332,'T1'!M332,'T2'!K332,T3_R1!L332,T3_R2!L332)</f>
        <v>31159</v>
      </c>
      <c r="AX332" s="259">
        <f>MAX('MDA1'!L332,'MDA2'!L332,'MDA3'!J332,'MDA3'!M332,'T1'!N332,'T2'!L332,T3_R1!M332,T3_R2!M332)</f>
        <v>55394</v>
      </c>
      <c r="AY332" s="259">
        <f t="shared" si="43"/>
        <v>86553</v>
      </c>
      <c r="AZ332" s="259">
        <f>MAX('MDA2'!J332,T332)</f>
        <v>0</v>
      </c>
      <c r="BA332" s="259">
        <f>MAX('MDA1'!K332,'MDA2'!K332,'MDA3'!I332,'MDA3'!L332,V332,AD332)</f>
        <v>31159</v>
      </c>
      <c r="BB332" s="259">
        <f>MAX('MDA1'!L332,'MDA2'!L332,'MDA3'!J332,'MDA3'!M332,AF332)</f>
        <v>55394</v>
      </c>
      <c r="BC332" s="259">
        <f t="shared" si="38"/>
        <v>86553</v>
      </c>
      <c r="BD332" s="260">
        <f t="shared" si="39"/>
        <v>87.73300897065532</v>
      </c>
    </row>
    <row r="333" spans="1:56" x14ac:dyDescent="0.2">
      <c r="A333" s="10" t="str">
        <f>IF(COUNTRY_INFO!A333=0," ",COUNTRY_INFO!A333)</f>
        <v>Ethiopia</v>
      </c>
      <c r="B333" s="10" t="str">
        <f>IF(COUNTRY_INFO!B333=0," ",COUNTRY_INFO!B333)</f>
        <v>Oromia Buno Bedele</v>
      </c>
      <c r="C333" s="87" t="str">
        <f>IF(COUNTRY_INFO!C333=0," ",COUNTRY_INFO!C333)</f>
        <v>Borecha</v>
      </c>
      <c r="D333" s="67">
        <f>COUNTRY_INFO!L333</f>
        <v>0</v>
      </c>
      <c r="E333" s="61"/>
      <c r="F333" s="61"/>
      <c r="G333" s="11">
        <f>MAX('MDA1'!M333,'MDA2'!M333)</f>
        <v>0</v>
      </c>
      <c r="H333" s="11">
        <f>IF(AND(COUNTRY_INFO!H333&gt;0,COUNTRY_INFO!H333&lt;4),IF(D333&gt;MAX('MDA1'!M333,'MDA2'!M333),MAX('MDA1'!M333,'MDA2'!M333),D333),0)</f>
        <v>0</v>
      </c>
      <c r="I333" s="73">
        <f>IF(AND(COUNTRY_INFO!H333&gt;0,COUNTRY_INFO!H333&lt;4), IF(G333/D333*100&lt;&gt;0, IF(G333/D333*100&gt;100,100,G333/D333*100), "-"),0)</f>
        <v>0</v>
      </c>
      <c r="J333" s="67">
        <f>COUNTRY_INFO!M333</f>
        <v>94048</v>
      </c>
      <c r="K333" s="61"/>
      <c r="L333" s="61"/>
      <c r="M333" s="11">
        <f>MAX('MDA1'!M333,MAX('MDA3'!I333,'MDA3'!L333)+MAX('MDA3'!J333,'MDA3'!M333))</f>
        <v>84080</v>
      </c>
      <c r="N333" s="11">
        <f>IF(AND(COUNTRY_INFO!I333&gt;0,COUNTRY_INFO!I333&lt;4),IF(J333&gt;MAX('MDA1'!M333,MAX('MDA3'!I333,'MDA3'!L333)+MAX('MDA3'!J333,'MDA3'!M333)),MAX('MDA1'!M333,MAX('MDA3'!I333,'MDA3'!L333)+MAX('MDA3'!J333,'MDA3'!M333)),J333),0)</f>
        <v>84080</v>
      </c>
      <c r="O333" s="73">
        <f>IF(AND(COUNTRY_INFO!I333&gt;0,COUNTRY_INFO!I333&lt;4), IF(M333/J333*100&lt;&gt;0, IF(M333/J333*100&gt;100,100,M333/J333*100), "-"),0)</f>
        <v>89.401156856073499</v>
      </c>
      <c r="P333" s="67">
        <f>COUNTRY_INFO!N333</f>
        <v>44810</v>
      </c>
      <c r="Q333" s="61"/>
      <c r="R333" s="61"/>
      <c r="S333" s="11">
        <f>SUM(MAX('MDA2'!J333, 'T1'!L333, MAX(T3_R1!K333, T3_R2!K333)), MAX('MDA1'!K333, 'MDA2'!K333, 'T1'!M333, MAX(T3_R1!L333, T3_R2!L333)), MAX('MDA1'!L333, 'MDA2'!L333, 'T1'!N333, MAX(T3_R1!M333, T3_R2!M333)))</f>
        <v>29181</v>
      </c>
      <c r="T333" s="11">
        <f>IF(AND(COUNTRY_INFO!J333&gt;1,COUNTRY_INFO!J333&lt;4),IF(COUNTRY_INFO!E333&gt;MAX('MDA2'!J333,'T1'!L333,MAX(T3_R1!K333,T3_R2!K333)),MAX('MDA2'!J333,'T1'!L333,MAX(T3_R1!K333,T3_R2!K333)),COUNTRY_INFO!E333),0)</f>
        <v>0</v>
      </c>
      <c r="U333" s="217" t="str">
        <f>IF(AND(COUNTRY_INFO!J333&gt;1,COUNTRY_INFO!J333&lt;4), IF(T333/COUNTRY_INFO!E333*100&lt;&gt;0, IF(T333/COUNTRY_INFO!E333*100&gt;100,100,T333/COUNTRY_INFO!E333*100), "-"),0)</f>
        <v>-</v>
      </c>
      <c r="V333" s="11">
        <f>IF(AND(COUNTRY_INFO!J333&gt;1,COUNTRY_INFO!J333&lt;4),IF(COUNTRY_INFO!F333&gt;MAX('MDA1'!K333,'MDA2'!K333,'T1'!M333,MAX(T3_R1!L333,T3_R2!L333)),MAX('MDA1'!K333,'MDA2'!K333,'T1'!M333,MAX(T3_R1!L333,T3_R2!L333)),COUNTRY_INFO!F333),0)</f>
        <v>29181</v>
      </c>
      <c r="W333" s="217">
        <f>IF(AND(COUNTRY_INFO!J333&gt;1,COUNTRY_INFO!J333&lt;4), IF(V333/COUNTRY_INFO!F333*100&lt;&gt;0, IF(V333/COUNTRY_INFO!F333*100&gt;100,100,V333/COUNTRY_INFO!F333*100), "-"),0)</f>
        <v>99.590457663560969</v>
      </c>
      <c r="X333" s="11">
        <f t="shared" si="40"/>
        <v>29181</v>
      </c>
      <c r="Y333" s="73">
        <f>IF(AND(COUNTRY_INFO!J333&gt;1,COUNTRY_INFO!J333&lt;4), IF(S333/P333*100&lt;&gt;0, IF(X333/P333*100&gt;100,100,X333/P333*100), "-"),0)</f>
        <v>65.121624637357741</v>
      </c>
      <c r="Z333" s="67">
        <f>COUNTRY_INFO!O333</f>
        <v>24498.1</v>
      </c>
      <c r="AA333" s="61"/>
      <c r="AB333" s="61"/>
      <c r="AC333" s="11">
        <f>MAX('T1'!L333,'T2'!J333)+MAX('T1'!M333,'T2'!K333)+MAX('T1'!N333,'T2'!L333)</f>
        <v>27442</v>
      </c>
      <c r="AD333" s="11">
        <f>IF(COUNTRY_INFO!K333=1,IF(COUNTRY_INFO!F333*0.33&gt;MAX('T1'!M333,'T2'!K333),MAX('T1'!M333,'T2'!K333),COUNTRY_INFO!F333*0.33),IF(COUNTRY_INFO!K333=2,IF(COUNTRY_INFO!F333*0.5&gt;MAX('T1'!M333,'T2'!K333),MAX('T1'!M333,'T2'!K333),COUNTRY_INFO!F333*0.5),IF(COUNTRY_INFO!K333=3,IF(COUNTRY_INFO!F333&gt;MAX('T1'!M333,'T2'!K333),MAX('T1'!M333,'T2'!K333),COUNTRY_INFO!F333),0)))</f>
        <v>14650.5</v>
      </c>
      <c r="AE333" s="217">
        <f>IF(AND(COUNTRY_INFO!K333&gt;0,COUNTRY_INFO!K333&lt;4),IF(Z333&gt;0,IF(COUNTRY_INFO!K333=1, AD333/(COUNTRY_INFO!F333*0.33)*100, IF(COUNTRY_INFO!K333=2, AD333/(COUNTRY_INFO!F333*0.5)*100, IF(COUNTRY_INFO!K333=3, AD333/COUNTRY_INFO!F333*100))),"-"),0)</f>
        <v>100</v>
      </c>
      <c r="AF333" s="11">
        <f>IF(COUNTRY_INFO!K333=2,IF(COUNTRY_INFO!G333*0.2&gt;MAX('T1'!N333,'T2'!L333),MAX('T1'!N333,'T2'!L333),COUNTRY_INFO!G333*0.2),IF(COUNTRY_INFO!K333=3,IF(COUNTRY_INFO!G333&gt;MAX('T1'!N333,'T2'!L333),MAX('T1'!N333,'T2'!L333),COUNTRY_INFO!G333),0))</f>
        <v>0</v>
      </c>
      <c r="AG333" s="217">
        <f>IF(AND(COUNTRY_INFO!K333&gt;0,COUNTRY_INFO!K333&lt;4),IF(Z333&gt;0,IF(COUNTRY_INFO!K333=1, 0, IF(COUNTRY_INFO!K333=2, AF333/(COUNTRY_INFO!G333*0.2)*100, IF(COUNTRY_INFO!K333=3, AF333/COUNTRY_INFO!G333*100))),"-"),0)</f>
        <v>0</v>
      </c>
      <c r="AH333" s="11">
        <f t="shared" si="41"/>
        <v>14650.5</v>
      </c>
      <c r="AI333" s="73">
        <f>IF(AND(COUNTRY_INFO!K333&gt;0,COUNTRY_INFO!K333&lt;4), IF(AC333/Z333*100&lt;&gt;0, IF(AH333/Z333*100&gt;100,100,AH333/Z333*100), "-"),0)</f>
        <v>59.802596936088925</v>
      </c>
      <c r="AJ333" s="261"/>
      <c r="AK333" s="260">
        <f>IF(AND(D333&lt;&gt;0, D333&lt;&gt;"Unknown",D333&lt;&gt;"Stopped",D333&lt;&gt;"Not required"),D333/COUNTRY_INFO!D333, 0)</f>
        <v>0</v>
      </c>
      <c r="AL333" s="260">
        <f>IF(AND(J333&lt;&gt;0,J333&lt;&gt;"Unknown",J333&lt;&gt;"Stopped",J333&lt;&gt;"Not required"),J333/COUNTRY_INFO!D333, 0)</f>
        <v>1</v>
      </c>
      <c r="AM333" s="260">
        <f>IF(AND(P333&lt;&gt;0,P333&lt;&gt;"Unknown",P333&lt;&gt;"Not required"),P333/(COUNTRY_INFO!E333+COUNTRY_INFO!F333), 0)</f>
        <v>1</v>
      </c>
      <c r="AN333" s="260">
        <f>IF(AND(Z333&lt;&gt;0,Z333&lt;&gt;"Unknown",Z333&lt;&gt;"Not required"),IF(COUNTRY_INFO!K333=1,1,IF(COUNTRY_INFO!K333=2,0.5*COUNTRY_INFO!F333/(0.5*COUNTRY_INFO!F333+0.2*COUNTRY_INFO!G333),IF(COUNTRY_INFO!K333=3,COUNTRY_INFO!F333/(COUNTRY_INFO!F333+COUNTRY_INFO!G333)))),0)</f>
        <v>0.59802596936088925</v>
      </c>
      <c r="AO333" s="260">
        <f>IF(AND(Z333&lt;&gt;0,Z333&lt;&gt;"Unknown",Z333&lt;&gt;"Not required"),IF(COUNTRY_INFO!K333=1,0,IF(COUNTRY_INFO!K333=2,0.2*COUNTRY_INFO!G333/(0.5*COUNTRY_INFO!F333+0.2*COUNTRY_INFO!G333),IF(COUNTRY_INFO!K333=3,COUNTRY_INFO!G333/(COUNTRY_INFO!F333+COUNTRY_INFO!G333)))),0)</f>
        <v>0.4019740306391108</v>
      </c>
      <c r="AP333" s="259">
        <f>MAX(COUNTRY_INFO!D333*AK333*PROFILE!$G$7,COUNTRY_INFO!D333*AL333*PROFILE!$G$7)</f>
        <v>9.8470909525140236E-3</v>
      </c>
      <c r="AQ333" s="259">
        <f>MAX(COUNTRY_INFO!D333*AK333*PROFILE!$G$8,COUNTRY_INFO!D333*AL333*PROFILE!$G$8,COUNTRY_INFO!D333*AM333*PROFILE!$G$8)</f>
        <v>13774.696726288294</v>
      </c>
      <c r="AR333" s="259">
        <f>MAX(COUNTRY_INFO!D333*AK333*PROFILE!$G$9,COUNTRY_INFO!D333*AL333*PROFILE!$G$9,COUNTRY_INFO!D333*AM333*PROFILE!$G$9,IF(AND(DISTRICT!Z333&lt;&gt;"Unknown",Z333&lt;&gt;"Not required"),COUNTRY_INFO!O333*DISTRICT!AN333,0))</f>
        <v>28606.01782247239</v>
      </c>
      <c r="AS333" s="259">
        <f>MAX(COUNTRY_INFO!D333*AK333*PROFILE!$G$10,COUNTRY_INFO!D333*AL333*PROFILE!$G$10,IF(AND(DISTRICT!Z333&lt;&gt;"Unknown",Z333&lt;&gt;"Not required"),COUNTRY_INFO!O333*DISTRICT!AO333,0))</f>
        <v>51667.275604148366</v>
      </c>
      <c r="AT333" s="259">
        <f t="shared" si="42"/>
        <v>94048</v>
      </c>
      <c r="AU333" s="258" t="str">
        <f t="shared" si="37"/>
        <v>Y</v>
      </c>
      <c r="AV333" s="259">
        <f>MAX('MDA2'!J333,'T1'!L333,'T2'!J333,T3_R1!K333,T3_R2!K333)</f>
        <v>0</v>
      </c>
      <c r="AW333" s="259">
        <f>MAX('MDA1'!K333,'MDA2'!K333,'MDA3'!I333,'MDA3'!L333,'T1'!M333,'T2'!K333,T3_R1!L333,T3_R2!L333)</f>
        <v>30269</v>
      </c>
      <c r="AX333" s="259">
        <f>MAX('MDA1'!L333,'MDA2'!L333,'MDA3'!J333,'MDA3'!M333,'T1'!N333,'T2'!L333,T3_R1!M333,T3_R2!M333)</f>
        <v>53811</v>
      </c>
      <c r="AY333" s="259">
        <f t="shared" si="43"/>
        <v>84080</v>
      </c>
      <c r="AZ333" s="259">
        <f>MAX('MDA2'!J333,T333)</f>
        <v>0</v>
      </c>
      <c r="BA333" s="259">
        <f>MAX('MDA1'!K333,'MDA2'!K333,'MDA3'!I333,'MDA3'!L333,V333,AD333)</f>
        <v>30269</v>
      </c>
      <c r="BB333" s="259">
        <f>MAX('MDA1'!L333,'MDA2'!L333,'MDA3'!J333,'MDA3'!M333,AF333)</f>
        <v>53811</v>
      </c>
      <c r="BC333" s="259">
        <f t="shared" si="38"/>
        <v>84080</v>
      </c>
      <c r="BD333" s="260">
        <f t="shared" si="39"/>
        <v>89.401156856073499</v>
      </c>
    </row>
    <row r="334" spans="1:56" x14ac:dyDescent="0.2">
      <c r="A334" s="10" t="str">
        <f>IF(COUNTRY_INFO!A334=0," ",COUNTRY_INFO!A334)</f>
        <v>Ethiopia</v>
      </c>
      <c r="B334" s="10" t="str">
        <f>IF(COUNTRY_INFO!B334=0," ",COUNTRY_INFO!B334)</f>
        <v>Oromia Buno Bedele</v>
      </c>
      <c r="C334" s="87" t="str">
        <f>IF(COUNTRY_INFO!C334=0," ",COUNTRY_INFO!C334)</f>
        <v>Chewaka</v>
      </c>
      <c r="D334" s="67">
        <f>COUNTRY_INFO!L334</f>
        <v>0</v>
      </c>
      <c r="E334" s="61"/>
      <c r="F334" s="61"/>
      <c r="G334" s="11">
        <f>MAX('MDA1'!M334,'MDA2'!M334)</f>
        <v>0</v>
      </c>
      <c r="H334" s="11">
        <f>IF(AND(COUNTRY_INFO!H334&gt;0,COUNTRY_INFO!H334&lt;4),IF(D334&gt;MAX('MDA1'!M334,'MDA2'!M334),MAX('MDA1'!M334,'MDA2'!M334),D334),0)</f>
        <v>0</v>
      </c>
      <c r="I334" s="73">
        <f>IF(AND(COUNTRY_INFO!H334&gt;0,COUNTRY_INFO!H334&lt;4), IF(G334/D334*100&lt;&gt;0, IF(G334/D334*100&gt;100,100,G334/D334*100), "-"),0)</f>
        <v>0</v>
      </c>
      <c r="J334" s="67">
        <f>COUNTRY_INFO!M334</f>
        <v>71421</v>
      </c>
      <c r="K334" s="61"/>
      <c r="L334" s="61"/>
      <c r="M334" s="11">
        <f>MAX('MDA1'!M334,MAX('MDA3'!I334,'MDA3'!L334)+MAX('MDA3'!J334,'MDA3'!M334))</f>
        <v>77685</v>
      </c>
      <c r="N334" s="11">
        <f>IF(AND(COUNTRY_INFO!I334&gt;0,COUNTRY_INFO!I334&lt;4),IF(J334&gt;MAX('MDA1'!M334,MAX('MDA3'!I334,'MDA3'!L334)+MAX('MDA3'!J334,'MDA3'!M334)),MAX('MDA1'!M334,MAX('MDA3'!I334,'MDA3'!L334)+MAX('MDA3'!J334,'MDA3'!M334)),J334),0)</f>
        <v>71421</v>
      </c>
      <c r="O334" s="73">
        <f>IF(AND(COUNTRY_INFO!I334&gt;0,COUNTRY_INFO!I334&lt;4), IF(M334/J334*100&lt;&gt;0, IF(M334/J334*100&gt;100,100,M334/J334*100), "-"),0)</f>
        <v>100</v>
      </c>
      <c r="P334" s="67">
        <f>COUNTRY_INFO!N334</f>
        <v>34029</v>
      </c>
      <c r="Q334" s="61"/>
      <c r="R334" s="61"/>
      <c r="S334" s="11">
        <f>SUM(MAX('MDA2'!J334, 'T1'!L334, MAX(T3_R1!K334, T3_R2!K334)), MAX('MDA1'!K334, 'MDA2'!K334, 'T1'!M334, MAX(T3_R1!L334, T3_R2!L334)), MAX('MDA1'!L334, 'MDA2'!L334, 'T1'!N334, MAX(T3_R1!M334, T3_R2!M334)))</f>
        <v>22103</v>
      </c>
      <c r="T334" s="11">
        <f>IF(AND(COUNTRY_INFO!J334&gt;1,COUNTRY_INFO!J334&lt;4),IF(COUNTRY_INFO!E334&gt;MAX('MDA2'!J334,'T1'!L334,MAX(T3_R1!K334,T3_R2!K334)),MAX('MDA2'!J334,'T1'!L334,MAX(T3_R1!K334,T3_R2!K334)),COUNTRY_INFO!E334),0)</f>
        <v>0</v>
      </c>
      <c r="U334" s="217" t="str">
        <f>IF(AND(COUNTRY_INFO!J334&gt;1,COUNTRY_INFO!J334&lt;4), IF(T334/COUNTRY_INFO!E334*100&lt;&gt;0, IF(T334/COUNTRY_INFO!E334*100&gt;100,100,T334/COUNTRY_INFO!E334*100), "-"),0)</f>
        <v>-</v>
      </c>
      <c r="V334" s="11">
        <f>IF(AND(COUNTRY_INFO!J334&gt;1,COUNTRY_INFO!J334&lt;4),IF(COUNTRY_INFO!F334&gt;MAX('MDA1'!K334,'MDA2'!K334,'T1'!M334,MAX(T3_R1!L334,T3_R2!L334)),MAX('MDA1'!K334,'MDA2'!K334,'T1'!M334,MAX(T3_R1!L334,T3_R2!L334)),COUNTRY_INFO!F334),0)</f>
        <v>22103</v>
      </c>
      <c r="W334" s="217">
        <f>IF(AND(COUNTRY_INFO!J334&gt;1,COUNTRY_INFO!J334&lt;4), IF(V334/COUNTRY_INFO!F334*100&lt;&gt;0, IF(V334/COUNTRY_INFO!F334*100&gt;100,100,V334/COUNTRY_INFO!F334*100), "-"),0)</f>
        <v>99.330397267661326</v>
      </c>
      <c r="X334" s="11">
        <f t="shared" si="40"/>
        <v>22103</v>
      </c>
      <c r="Y334" s="73">
        <f>IF(AND(COUNTRY_INFO!J334&gt;1,COUNTRY_INFO!J334&lt;4), IF(S334/P334*100&lt;&gt;0, IF(X334/P334*100&gt;100,100,X334/P334*100), "-"),0)</f>
        <v>64.953422081166067</v>
      </c>
      <c r="Z334" s="67">
        <f>COUNTRY_INFO!O334</f>
        <v>18604.400000000001</v>
      </c>
      <c r="AA334" s="61"/>
      <c r="AB334" s="61"/>
      <c r="AC334" s="11">
        <f>MAX('T1'!L334,'T2'!J334)+MAX('T1'!M334,'T2'!K334)+MAX('T1'!N334,'T2'!L334)</f>
        <v>22103</v>
      </c>
      <c r="AD334" s="11">
        <f>IF(COUNTRY_INFO!K334=1,IF(COUNTRY_INFO!F334*0.33&gt;MAX('T1'!M334,'T2'!K334),MAX('T1'!M334,'T2'!K334),COUNTRY_INFO!F334*0.33),IF(COUNTRY_INFO!K334=2,IF(COUNTRY_INFO!F334*0.5&gt;MAX('T1'!M334,'T2'!K334),MAX('T1'!M334,'T2'!K334),COUNTRY_INFO!F334*0.5),IF(COUNTRY_INFO!K334=3,IF(COUNTRY_INFO!F334&gt;MAX('T1'!M334,'T2'!K334),MAX('T1'!M334,'T2'!K334),COUNTRY_INFO!F334),0)))</f>
        <v>11126</v>
      </c>
      <c r="AE334" s="217">
        <f>IF(AND(COUNTRY_INFO!K334&gt;0,COUNTRY_INFO!K334&lt;4),IF(Z334&gt;0,IF(COUNTRY_INFO!K334=1, AD334/(COUNTRY_INFO!F334*0.33)*100, IF(COUNTRY_INFO!K334=2, AD334/(COUNTRY_INFO!F334*0.5)*100, IF(COUNTRY_INFO!K334=3, AD334/COUNTRY_INFO!F334*100))),"-"),0)</f>
        <v>100</v>
      </c>
      <c r="AF334" s="11">
        <f>IF(COUNTRY_INFO!K334=2,IF(COUNTRY_INFO!G334*0.2&gt;MAX('T1'!N334,'T2'!L334),MAX('T1'!N334,'T2'!L334),COUNTRY_INFO!G334*0.2),IF(COUNTRY_INFO!K334=3,IF(COUNTRY_INFO!G334&gt;MAX('T1'!N334,'T2'!L334),MAX('T1'!N334,'T2'!L334),COUNTRY_INFO!G334),0))</f>
        <v>0</v>
      </c>
      <c r="AG334" s="217">
        <f>IF(AND(COUNTRY_INFO!K334&gt;0,COUNTRY_INFO!K334&lt;4),IF(Z334&gt;0,IF(COUNTRY_INFO!K334=1, 0, IF(COUNTRY_INFO!K334=2, AF334/(COUNTRY_INFO!G334*0.2)*100, IF(COUNTRY_INFO!K334=3, AF334/COUNTRY_INFO!G334*100))),"-"),0)</f>
        <v>0</v>
      </c>
      <c r="AH334" s="11">
        <f t="shared" si="41"/>
        <v>11126</v>
      </c>
      <c r="AI334" s="73">
        <f>IF(AND(COUNTRY_INFO!K334&gt;0,COUNTRY_INFO!K334&lt;4), IF(AC334/Z334*100&lt;&gt;0, IF(AH334/Z334*100&gt;100,100,AH334/Z334*100), "-"),0)</f>
        <v>59.803057341274105</v>
      </c>
      <c r="AJ334" s="261"/>
      <c r="AK334" s="260">
        <f>IF(AND(D334&lt;&gt;0, D334&lt;&gt;"Unknown",D334&lt;&gt;"Stopped",D334&lt;&gt;"Not required"),D334/COUNTRY_INFO!D334, 0)</f>
        <v>0</v>
      </c>
      <c r="AL334" s="260">
        <f>IF(AND(J334&lt;&gt;0,J334&lt;&gt;"Unknown",J334&lt;&gt;"Stopped",J334&lt;&gt;"Not required"),J334/COUNTRY_INFO!D334, 0)</f>
        <v>1</v>
      </c>
      <c r="AM334" s="260">
        <f>IF(AND(P334&lt;&gt;0,P334&lt;&gt;"Unknown",P334&lt;&gt;"Not required"),P334/(COUNTRY_INFO!E334+COUNTRY_INFO!F334), 0)</f>
        <v>1</v>
      </c>
      <c r="AN334" s="260">
        <f>IF(AND(Z334&lt;&gt;0,Z334&lt;&gt;"Unknown",Z334&lt;&gt;"Not required"),IF(COUNTRY_INFO!K334=1,1,IF(COUNTRY_INFO!K334=2,0.5*COUNTRY_INFO!F334/(0.5*COUNTRY_INFO!F334+0.2*COUNTRY_INFO!G334),IF(COUNTRY_INFO!K334=3,COUNTRY_INFO!F334/(COUNTRY_INFO!F334+COUNTRY_INFO!G334)))),0)</f>
        <v>0.59803057341274102</v>
      </c>
      <c r="AO334" s="260">
        <f>IF(AND(Z334&lt;&gt;0,Z334&lt;&gt;"Unknown",Z334&lt;&gt;"Not required"),IF(COUNTRY_INFO!K334=1,0,IF(COUNTRY_INFO!K334=2,0.2*COUNTRY_INFO!G334/(0.5*COUNTRY_INFO!F334+0.2*COUNTRY_INFO!G334),IF(COUNTRY_INFO!K334=3,COUNTRY_INFO!G334/(COUNTRY_INFO!F334+COUNTRY_INFO!G334)))),0)</f>
        <v>0.40196942658725893</v>
      </c>
      <c r="AP334" s="259">
        <f>MAX(COUNTRY_INFO!D334*AK334*PROFILE!$G$7,COUNTRY_INFO!D334*AL334*PROFILE!$G$7)</f>
        <v>7.4779802113761496E-3</v>
      </c>
      <c r="AQ334" s="259">
        <f>MAX(COUNTRY_INFO!D334*AK334*PROFILE!$G$8,COUNTRY_INFO!D334*AL334*PROFILE!$G$8,COUNTRY_INFO!D334*AM334*PROFILE!$G$8)</f>
        <v>10460.643659495536</v>
      </c>
      <c r="AR334" s="259">
        <f>MAX(COUNTRY_INFO!D334*AK334*PROFILE!$G$9,COUNTRY_INFO!D334*AL334*PROFILE!$G$9,COUNTRY_INFO!D334*AM334*PROFILE!$G$9,IF(AND(DISTRICT!Z334&lt;&gt;"Unknown",Z334&lt;&gt;"Not required"),COUNTRY_INFO!O334*DISTRICT!AN334,0))</f>
        <v>21723.698525208409</v>
      </c>
      <c r="AS334" s="259">
        <f>MAX(COUNTRY_INFO!D334*AK334*PROFILE!$G$10,COUNTRY_INFO!D334*AL334*PROFILE!$G$10,IF(AND(DISTRICT!Z334&lt;&gt;"Unknown",Z334&lt;&gt;"Not required"),COUNTRY_INFO!O334*DISTRICT!AO334,0))</f>
        <v>39236.650337315841</v>
      </c>
      <c r="AT334" s="259">
        <f t="shared" si="42"/>
        <v>71421</v>
      </c>
      <c r="AU334" s="258" t="str">
        <f t="shared" si="37"/>
        <v>Y</v>
      </c>
      <c r="AV334" s="259">
        <f>MAX('MDA2'!J334,'T1'!L334,'T2'!J334,T3_R1!K334,T3_R2!K334)</f>
        <v>0</v>
      </c>
      <c r="AW334" s="259">
        <f>MAX('MDA1'!K334,'MDA2'!K334,'MDA3'!I334,'MDA3'!L334,'T1'!M334,'T2'!K334,T3_R1!L334,T3_R2!L334)</f>
        <v>27967</v>
      </c>
      <c r="AX334" s="259">
        <f>MAX('MDA1'!L334,'MDA2'!L334,'MDA3'!J334,'MDA3'!M334,'T1'!N334,'T2'!L334,T3_R1!M334,T3_R2!M334)</f>
        <v>49718</v>
      </c>
      <c r="AY334" s="259">
        <f t="shared" si="43"/>
        <v>77685</v>
      </c>
      <c r="AZ334" s="259">
        <f>MAX('MDA2'!J334,T334)</f>
        <v>0</v>
      </c>
      <c r="BA334" s="259">
        <f>MAX('MDA1'!K334,'MDA2'!K334,'MDA3'!I334,'MDA3'!L334,V334,AD334)</f>
        <v>27967</v>
      </c>
      <c r="BB334" s="259">
        <f>MAX('MDA1'!L334,'MDA2'!L334,'MDA3'!J334,'MDA3'!M334,AF334)</f>
        <v>49718</v>
      </c>
      <c r="BC334" s="259">
        <f t="shared" si="38"/>
        <v>71421</v>
      </c>
      <c r="BD334" s="260">
        <f t="shared" si="39"/>
        <v>100</v>
      </c>
    </row>
    <row r="335" spans="1:56" x14ac:dyDescent="0.2">
      <c r="A335" s="10" t="str">
        <f>IF(COUNTRY_INFO!A335=0," ",COUNTRY_INFO!A335)</f>
        <v>Ethiopia</v>
      </c>
      <c r="B335" s="10" t="str">
        <f>IF(COUNTRY_INFO!B335=0," ",COUNTRY_INFO!B335)</f>
        <v>Oromia Buno Bedele</v>
      </c>
      <c r="C335" s="87" t="str">
        <f>IF(COUNTRY_INFO!C335=0," ",COUNTRY_INFO!C335)</f>
        <v>Chora</v>
      </c>
      <c r="D335" s="67">
        <f>COUNTRY_INFO!L335</f>
        <v>0</v>
      </c>
      <c r="E335" s="61"/>
      <c r="F335" s="61"/>
      <c r="G335" s="11">
        <f>MAX('MDA1'!M335,'MDA2'!M335)</f>
        <v>0</v>
      </c>
      <c r="H335" s="11">
        <f>IF(AND(COUNTRY_INFO!H335&gt;0,COUNTRY_INFO!H335&lt;4),IF(D335&gt;MAX('MDA1'!M335,'MDA2'!M335),MAX('MDA1'!M335,'MDA2'!M335),D335),0)</f>
        <v>0</v>
      </c>
      <c r="I335" s="73">
        <f>IF(AND(COUNTRY_INFO!H335&gt;0,COUNTRY_INFO!H335&lt;4), IF(G335/D335*100&lt;&gt;0, IF(G335/D335*100&gt;100,100,G335/D335*100), "-"),0)</f>
        <v>0</v>
      </c>
      <c r="J335" s="67">
        <f>COUNTRY_INFO!M335</f>
        <v>128897</v>
      </c>
      <c r="K335" s="61"/>
      <c r="L335" s="61"/>
      <c r="M335" s="11">
        <f>MAX('MDA1'!M335,MAX('MDA3'!I335,'MDA3'!L335)+MAX('MDA3'!J335,'MDA3'!M335))</f>
        <v>112145</v>
      </c>
      <c r="N335" s="11">
        <f>IF(AND(COUNTRY_INFO!I335&gt;0,COUNTRY_INFO!I335&lt;4),IF(J335&gt;MAX('MDA1'!M335,MAX('MDA3'!I335,'MDA3'!L335)+MAX('MDA3'!J335,'MDA3'!M335)),MAX('MDA1'!M335,MAX('MDA3'!I335,'MDA3'!L335)+MAX('MDA3'!J335,'MDA3'!M335)),J335),0)</f>
        <v>112145</v>
      </c>
      <c r="O335" s="73">
        <f>IF(AND(COUNTRY_INFO!I335&gt;0,COUNTRY_INFO!I335&lt;4), IF(M335/J335*100&lt;&gt;0, IF(M335/J335*100&gt;100,100,M335/J335*100), "-"),0)</f>
        <v>87.003576499065147</v>
      </c>
      <c r="P335" s="67">
        <f>COUNTRY_INFO!N335</f>
        <v>61414</v>
      </c>
      <c r="Q335" s="61"/>
      <c r="R335" s="61"/>
      <c r="S335" s="11">
        <f>SUM(MAX('MDA2'!J335, 'T1'!L335, MAX(T3_R1!K335, T3_R2!K335)), MAX('MDA1'!K335, 'MDA2'!K335, 'T1'!M335, MAX(T3_R1!L335, T3_R2!L335)), MAX('MDA1'!L335, 'MDA2'!L335, 'T1'!N335, MAX(T3_R1!M335, T3_R2!M335)))</f>
        <v>0</v>
      </c>
      <c r="T335" s="11">
        <f>IF(AND(COUNTRY_INFO!J335&gt;1,COUNTRY_INFO!J335&lt;4),IF(COUNTRY_INFO!E335&gt;MAX('MDA2'!J335,'T1'!L335,MAX(T3_R1!K335,T3_R2!K335)),MAX('MDA2'!J335,'T1'!L335,MAX(T3_R1!K335,T3_R2!K335)),COUNTRY_INFO!E335),0)</f>
        <v>0</v>
      </c>
      <c r="U335" s="217" t="str">
        <f>IF(AND(COUNTRY_INFO!J335&gt;1,COUNTRY_INFO!J335&lt;4), IF(T335/COUNTRY_INFO!E335*100&lt;&gt;0, IF(T335/COUNTRY_INFO!E335*100&gt;100,100,T335/COUNTRY_INFO!E335*100), "-"),0)</f>
        <v>-</v>
      </c>
      <c r="V335" s="11">
        <f>IF(AND(COUNTRY_INFO!J335&gt;1,COUNTRY_INFO!J335&lt;4),IF(COUNTRY_INFO!F335&gt;MAX('MDA1'!K335,'MDA2'!K335,'T1'!M335,MAX(T3_R1!L335,T3_R2!L335)),MAX('MDA1'!K335,'MDA2'!K335,'T1'!M335,MAX(T3_R1!L335,T3_R2!L335)),COUNTRY_INFO!F335),0)</f>
        <v>0</v>
      </c>
      <c r="W335" s="217" t="str">
        <f>IF(AND(COUNTRY_INFO!J335&gt;1,COUNTRY_INFO!J335&lt;4), IF(V335/COUNTRY_INFO!F335*100&lt;&gt;0, IF(V335/COUNTRY_INFO!F335*100&gt;100,100,V335/COUNTRY_INFO!F335*100), "-"),0)</f>
        <v>-</v>
      </c>
      <c r="X335" s="11">
        <f t="shared" si="40"/>
        <v>0</v>
      </c>
      <c r="Y335" s="73" t="str">
        <f>IF(AND(COUNTRY_INFO!J335&gt;1,COUNTRY_INFO!J335&lt;4), IF(S335/P335*100&lt;&gt;0, IF(X335/P335*100&gt;100,100,X335/P335*100), "-"),0)</f>
        <v>-</v>
      </c>
      <c r="Z335" s="67">
        <f>COUNTRY_INFO!O335</f>
        <v>0</v>
      </c>
      <c r="AA335" s="61"/>
      <c r="AB335" s="61"/>
      <c r="AC335" s="11">
        <f>MAX('T1'!L335,'T2'!J335)+MAX('T1'!M335,'T2'!K335)+MAX('T1'!N335,'T2'!L335)</f>
        <v>0</v>
      </c>
      <c r="AD335" s="11">
        <f>IF(COUNTRY_INFO!K335=1,IF(COUNTRY_INFO!F335*0.33&gt;MAX('T1'!M335,'T2'!K335),MAX('T1'!M335,'T2'!K335),COUNTRY_INFO!F335*0.33),IF(COUNTRY_INFO!K335=2,IF(COUNTRY_INFO!F335*0.5&gt;MAX('T1'!M335,'T2'!K335),MAX('T1'!M335,'T2'!K335),COUNTRY_INFO!F335*0.5),IF(COUNTRY_INFO!K335=3,IF(COUNTRY_INFO!F335&gt;MAX('T1'!M335,'T2'!K335),MAX('T1'!M335,'T2'!K335),COUNTRY_INFO!F335),0)))</f>
        <v>0</v>
      </c>
      <c r="AE335" s="217">
        <f>IF(AND(COUNTRY_INFO!K335&gt;0,COUNTRY_INFO!K335&lt;4),IF(Z335&gt;0,IF(COUNTRY_INFO!K335=1, AD335/(COUNTRY_INFO!F335*0.33)*100, IF(COUNTRY_INFO!K335=2, AD335/(COUNTRY_INFO!F335*0.5)*100, IF(COUNTRY_INFO!K335=3, AD335/COUNTRY_INFO!F335*100))),"-"),0)</f>
        <v>0</v>
      </c>
      <c r="AF335" s="11">
        <f>IF(COUNTRY_INFO!K335=2,IF(COUNTRY_INFO!G335*0.2&gt;MAX('T1'!N335,'T2'!L335),MAX('T1'!N335,'T2'!L335),COUNTRY_INFO!G335*0.2),IF(COUNTRY_INFO!K335=3,IF(COUNTRY_INFO!G335&gt;MAX('T1'!N335,'T2'!L335),MAX('T1'!N335,'T2'!L335),COUNTRY_INFO!G335),0))</f>
        <v>0</v>
      </c>
      <c r="AG335" s="217">
        <f>IF(AND(COUNTRY_INFO!K335&gt;0,COUNTRY_INFO!K335&lt;4),IF(Z335&gt;0,IF(COUNTRY_INFO!K335=1, 0, IF(COUNTRY_INFO!K335=2, AF335/(COUNTRY_INFO!G335*0.2)*100, IF(COUNTRY_INFO!K335=3, AF335/COUNTRY_INFO!G335*100))),"-"),0)</f>
        <v>0</v>
      </c>
      <c r="AH335" s="11">
        <f t="shared" si="41"/>
        <v>0</v>
      </c>
      <c r="AI335" s="73">
        <f>IF(AND(COUNTRY_INFO!K335&gt;0,COUNTRY_INFO!K335&lt;4), IF(AC335/Z335*100&lt;&gt;0, IF(AH335/Z335*100&gt;100,100,AH335/Z335*100), "-"),0)</f>
        <v>0</v>
      </c>
      <c r="AJ335" s="261"/>
      <c r="AK335" s="260">
        <f>IF(AND(D335&lt;&gt;0, D335&lt;&gt;"Unknown",D335&lt;&gt;"Stopped",D335&lt;&gt;"Not required"),D335/COUNTRY_INFO!D335, 0)</f>
        <v>0</v>
      </c>
      <c r="AL335" s="260">
        <f>IF(AND(J335&lt;&gt;0,J335&lt;&gt;"Unknown",J335&lt;&gt;"Stopped",J335&lt;&gt;"Not required"),J335/COUNTRY_INFO!D335, 0)</f>
        <v>1</v>
      </c>
      <c r="AM335" s="260">
        <f>IF(AND(P335&lt;&gt;0,P335&lt;&gt;"Unknown",P335&lt;&gt;"Not required"),P335/(COUNTRY_INFO!E335+COUNTRY_INFO!F335), 0)</f>
        <v>1</v>
      </c>
      <c r="AN335" s="260">
        <f>IF(AND(Z335&lt;&gt;0,Z335&lt;&gt;"Unknown",Z335&lt;&gt;"Not required"),IF(COUNTRY_INFO!K335=1,1,IF(COUNTRY_INFO!K335=2,0.5*COUNTRY_INFO!F335/(0.5*COUNTRY_INFO!F335+0.2*COUNTRY_INFO!G335),IF(COUNTRY_INFO!K335=3,COUNTRY_INFO!F335/(COUNTRY_INFO!F335+COUNTRY_INFO!G335)))),0)</f>
        <v>0</v>
      </c>
      <c r="AO335" s="260">
        <f>IF(AND(Z335&lt;&gt;0,Z335&lt;&gt;"Unknown",Z335&lt;&gt;"Not required"),IF(COUNTRY_INFO!K335=1,0,IF(COUNTRY_INFO!K335=2,0.2*COUNTRY_INFO!G335/(0.5*COUNTRY_INFO!F335+0.2*COUNTRY_INFO!G335),IF(COUNTRY_INFO!K335=3,COUNTRY_INFO!G335/(COUNTRY_INFO!F335+COUNTRY_INFO!G335)))),0)</f>
        <v>0</v>
      </c>
      <c r="AP335" s="259">
        <f>MAX(COUNTRY_INFO!D335*AK335*PROFILE!$G$7,COUNTRY_INFO!D335*AL335*PROFILE!$G$7)</f>
        <v>1.3495879577515739E-2</v>
      </c>
      <c r="AQ335" s="259">
        <f>MAX(COUNTRY_INFO!D335*AK335*PROFILE!$G$8,COUNTRY_INFO!D335*AL335*PROFILE!$G$8,COUNTRY_INFO!D335*AM335*PROFILE!$G$8)</f>
        <v>18878.839357863879</v>
      </c>
      <c r="AR335" s="259">
        <f>MAX(COUNTRY_INFO!D335*AK335*PROFILE!$G$9,COUNTRY_INFO!D335*AL335*PROFILE!$G$9,COUNTRY_INFO!D335*AM335*PROFILE!$G$9,IF(AND(DISTRICT!Z335&lt;&gt;"Unknown",Z335&lt;&gt;"Not required"),COUNTRY_INFO!O335*DISTRICT!AN335,0))</f>
        <v>39205.829781209846</v>
      </c>
      <c r="AS335" s="259">
        <f>MAX(COUNTRY_INFO!D335*AK335*PROFILE!$G$10,COUNTRY_INFO!D335*AL335*PROFILE!$G$10,IF(AND(DISTRICT!Z335&lt;&gt;"Unknown",Z335&lt;&gt;"Not required"),COUNTRY_INFO!O335*DISTRICT!AO335,0))</f>
        <v>70812.317365046707</v>
      </c>
      <c r="AT335" s="259">
        <f t="shared" si="42"/>
        <v>128897.00000000001</v>
      </c>
      <c r="AU335" s="258">
        <f t="shared" si="37"/>
        <v>0</v>
      </c>
      <c r="AV335" s="259">
        <f>MAX('MDA2'!J335,'T1'!L335,'T2'!J335,T3_R1!K335,T3_R2!K335)</f>
        <v>0</v>
      </c>
      <c r="AW335" s="259">
        <f>MAX('MDA1'!K335,'MDA2'!K335,'MDA3'!I335,'MDA3'!L335,'T1'!M335,'T2'!K335,T3_R1!L335,T3_R2!L335)</f>
        <v>40372</v>
      </c>
      <c r="AX335" s="259">
        <f>MAX('MDA1'!L335,'MDA2'!L335,'MDA3'!J335,'MDA3'!M335,'T1'!N335,'T2'!L335,T3_R1!M335,T3_R2!M335)</f>
        <v>71773</v>
      </c>
      <c r="AY335" s="259">
        <f t="shared" si="43"/>
        <v>112145</v>
      </c>
      <c r="AZ335" s="259">
        <f>MAX('MDA2'!J335,T335)</f>
        <v>0</v>
      </c>
      <c r="BA335" s="259">
        <f>MAX('MDA1'!K335,'MDA2'!K335,'MDA3'!I335,'MDA3'!L335,V335,AD335)</f>
        <v>40372</v>
      </c>
      <c r="BB335" s="259">
        <f>MAX('MDA1'!L335,'MDA2'!L335,'MDA3'!J335,'MDA3'!M335,AF335)</f>
        <v>71773</v>
      </c>
      <c r="BC335" s="259">
        <f t="shared" si="38"/>
        <v>112145</v>
      </c>
      <c r="BD335" s="260">
        <f t="shared" si="39"/>
        <v>87.003576499065133</v>
      </c>
    </row>
    <row r="336" spans="1:56" x14ac:dyDescent="0.2">
      <c r="A336" s="10" t="str">
        <f>IF(COUNTRY_INFO!A336=0," ",COUNTRY_INFO!A336)</f>
        <v>Ethiopia</v>
      </c>
      <c r="B336" s="10" t="str">
        <f>IF(COUNTRY_INFO!B336=0," ",COUNTRY_INFO!B336)</f>
        <v>Oromia Buno Bedele</v>
      </c>
      <c r="C336" s="87" t="str">
        <f>IF(COUNTRY_INFO!C336=0," ",COUNTRY_INFO!C336)</f>
        <v>Dabo Hanna</v>
      </c>
      <c r="D336" s="67">
        <f>COUNTRY_INFO!L336</f>
        <v>0</v>
      </c>
      <c r="E336" s="61"/>
      <c r="F336" s="61"/>
      <c r="G336" s="11">
        <f>MAX('MDA1'!M336,'MDA2'!M336)</f>
        <v>0</v>
      </c>
      <c r="H336" s="11">
        <f>IF(AND(COUNTRY_INFO!H336&gt;0,COUNTRY_INFO!H336&lt;4),IF(D336&gt;MAX('MDA1'!M336,'MDA2'!M336),MAX('MDA1'!M336,'MDA2'!M336),D336),0)</f>
        <v>0</v>
      </c>
      <c r="I336" s="73">
        <f>IF(AND(COUNTRY_INFO!H336&gt;0,COUNTRY_INFO!H336&lt;4), IF(G336/D336*100&lt;&gt;0, IF(G336/D336*100&gt;100,100,G336/D336*100), "-"),0)</f>
        <v>0</v>
      </c>
      <c r="J336" s="67">
        <f>COUNTRY_INFO!M336</f>
        <v>53111</v>
      </c>
      <c r="K336" s="61"/>
      <c r="L336" s="61"/>
      <c r="M336" s="11">
        <f>MAX('MDA1'!M336,MAX('MDA3'!I336,'MDA3'!L336)+MAX('MDA3'!J336,'MDA3'!M336))</f>
        <v>48819</v>
      </c>
      <c r="N336" s="11">
        <f>IF(AND(COUNTRY_INFO!I336&gt;0,COUNTRY_INFO!I336&lt;4),IF(J336&gt;MAX('MDA1'!M336,MAX('MDA3'!I336,'MDA3'!L336)+MAX('MDA3'!J336,'MDA3'!M336)),MAX('MDA1'!M336,MAX('MDA3'!I336,'MDA3'!L336)+MAX('MDA3'!J336,'MDA3'!M336)),J336),0)</f>
        <v>48819</v>
      </c>
      <c r="O336" s="73">
        <f>IF(AND(COUNTRY_INFO!I336&gt;0,COUNTRY_INFO!I336&lt;4), IF(M336/J336*100&lt;&gt;0, IF(M336/J336*100&gt;100,100,M336/J336*100), "-"),0)</f>
        <v>91.918811545630845</v>
      </c>
      <c r="P336" s="67">
        <f>COUNTRY_INFO!N336</f>
        <v>0</v>
      </c>
      <c r="Q336" s="61"/>
      <c r="R336" s="61"/>
      <c r="S336" s="11">
        <f>SUM(MAX('MDA2'!J336, 'T1'!L336, MAX(T3_R1!K336, T3_R2!K336)), MAX('MDA1'!K336, 'MDA2'!K336, 'T1'!M336, MAX(T3_R1!L336, T3_R2!L336)), MAX('MDA1'!L336, 'MDA2'!L336, 'T1'!N336, MAX(T3_R1!M336, T3_R2!M336)))</f>
        <v>0</v>
      </c>
      <c r="T336" s="11">
        <f>IF(AND(COUNTRY_INFO!J336&gt;1,COUNTRY_INFO!J336&lt;4),IF(COUNTRY_INFO!E336&gt;MAX('MDA2'!J336,'T1'!L336,MAX(T3_R1!K336,T3_R2!K336)),MAX('MDA2'!J336,'T1'!L336,MAX(T3_R1!K336,T3_R2!K336)),COUNTRY_INFO!E336),0)</f>
        <v>0</v>
      </c>
      <c r="U336" s="217">
        <f>IF(AND(COUNTRY_INFO!J336&gt;1,COUNTRY_INFO!J336&lt;4), IF(T336/COUNTRY_INFO!E336*100&lt;&gt;0, IF(T336/COUNTRY_INFO!E336*100&gt;100,100,T336/COUNTRY_INFO!E336*100), "-"),0)</f>
        <v>0</v>
      </c>
      <c r="V336" s="11">
        <f>IF(AND(COUNTRY_INFO!J336&gt;1,COUNTRY_INFO!J336&lt;4),IF(COUNTRY_INFO!F336&gt;MAX('MDA1'!K336,'MDA2'!K336,'T1'!M336,MAX(T3_R1!L336,T3_R2!L336)),MAX('MDA1'!K336,'MDA2'!K336,'T1'!M336,MAX(T3_R1!L336,T3_R2!L336)),COUNTRY_INFO!F336),0)</f>
        <v>0</v>
      </c>
      <c r="W336" s="217">
        <f>IF(AND(COUNTRY_INFO!J336&gt;1,COUNTRY_INFO!J336&lt;4), IF(V336/COUNTRY_INFO!F336*100&lt;&gt;0, IF(V336/COUNTRY_INFO!F336*100&gt;100,100,V336/COUNTRY_INFO!F336*100), "-"),0)</f>
        <v>0</v>
      </c>
      <c r="X336" s="11">
        <f t="shared" si="40"/>
        <v>0</v>
      </c>
      <c r="Y336" s="73">
        <f>IF(AND(COUNTRY_INFO!J336&gt;1,COUNTRY_INFO!J336&lt;4), IF(S336/P336*100&lt;&gt;0, IF(X336/P336*100&gt;100,100,X336/P336*100), "-"),0)</f>
        <v>0</v>
      </c>
      <c r="Z336" s="67">
        <f>COUNTRY_INFO!O336</f>
        <v>13834.7</v>
      </c>
      <c r="AA336" s="61"/>
      <c r="AB336" s="61"/>
      <c r="AC336" s="11">
        <f>MAX('T1'!L336,'T2'!J336)+MAX('T1'!M336,'T2'!K336)+MAX('T1'!N336,'T2'!L336)</f>
        <v>12451</v>
      </c>
      <c r="AD336" s="11">
        <f>IF(COUNTRY_INFO!K336=1,IF(COUNTRY_INFO!F336*0.33&gt;MAX('T1'!M336,'T2'!K336),MAX('T1'!M336,'T2'!K336),COUNTRY_INFO!F336*0.33),IF(COUNTRY_INFO!K336=2,IF(COUNTRY_INFO!F336*0.5&gt;MAX('T1'!M336,'T2'!K336),MAX('T1'!M336,'T2'!K336),COUNTRY_INFO!F336*0.5),IF(COUNTRY_INFO!K336=3,IF(COUNTRY_INFO!F336&gt;MAX('T1'!M336,'T2'!K336),MAX('T1'!M336,'T2'!K336),COUNTRY_INFO!F336),0)))</f>
        <v>8273.5</v>
      </c>
      <c r="AE336" s="217">
        <f>IF(AND(COUNTRY_INFO!K336&gt;0,COUNTRY_INFO!K336&lt;4),IF(Z336&gt;0,IF(COUNTRY_INFO!K336=1, AD336/(COUNTRY_INFO!F336*0.33)*100, IF(COUNTRY_INFO!K336=2, AD336/(COUNTRY_INFO!F336*0.5)*100, IF(COUNTRY_INFO!K336=3, AD336/COUNTRY_INFO!F336*100))),"-"),0)</f>
        <v>100</v>
      </c>
      <c r="AF336" s="11">
        <f>IF(COUNTRY_INFO!K336=2,IF(COUNTRY_INFO!G336*0.2&gt;MAX('T1'!N336,'T2'!L336),MAX('T1'!N336,'T2'!L336),COUNTRY_INFO!G336*0.2),IF(COUNTRY_INFO!K336=3,IF(COUNTRY_INFO!G336&gt;MAX('T1'!N336,'T2'!L336),MAX('T1'!N336,'T2'!L336),COUNTRY_INFO!G336),0))</f>
        <v>0</v>
      </c>
      <c r="AG336" s="217">
        <f>IF(AND(COUNTRY_INFO!K336&gt;0,COUNTRY_INFO!K336&lt;4),IF(Z336&gt;0,IF(COUNTRY_INFO!K336=1, 0, IF(COUNTRY_INFO!K336=2, AF336/(COUNTRY_INFO!G336*0.2)*100, IF(COUNTRY_INFO!K336=3, AF336/COUNTRY_INFO!G336*100))),"-"),0)</f>
        <v>0</v>
      </c>
      <c r="AH336" s="11">
        <f t="shared" si="41"/>
        <v>8273.5</v>
      </c>
      <c r="AI336" s="73">
        <f>IF(AND(COUNTRY_INFO!K336&gt;0,COUNTRY_INFO!K336&lt;4), IF(AC336/Z336*100&lt;&gt;0, IF(AH336/Z336*100&gt;100,100,AH336/Z336*100), "-"),0)</f>
        <v>59.802525533621974</v>
      </c>
      <c r="AJ336" s="261"/>
      <c r="AK336" s="260">
        <f>IF(AND(D336&lt;&gt;0, D336&lt;&gt;"Unknown",D336&lt;&gt;"Stopped",D336&lt;&gt;"Not required"),D336/COUNTRY_INFO!D336, 0)</f>
        <v>0</v>
      </c>
      <c r="AL336" s="260">
        <f>IF(AND(J336&lt;&gt;0,J336&lt;&gt;"Unknown",J336&lt;&gt;"Stopped",J336&lt;&gt;"Not required"),J336/COUNTRY_INFO!D336, 0)</f>
        <v>1</v>
      </c>
      <c r="AM336" s="260">
        <f>IF(AND(P336&lt;&gt;0,P336&lt;&gt;"Unknown",P336&lt;&gt;"Not required"),P336/(COUNTRY_INFO!E336+COUNTRY_INFO!F336), 0)</f>
        <v>0</v>
      </c>
      <c r="AN336" s="260">
        <f>IF(AND(Z336&lt;&gt;0,Z336&lt;&gt;"Unknown",Z336&lt;&gt;"Not required"),IF(COUNTRY_INFO!K336=1,1,IF(COUNTRY_INFO!K336=2,0.5*COUNTRY_INFO!F336/(0.5*COUNTRY_INFO!F336+0.2*COUNTRY_INFO!G336),IF(COUNTRY_INFO!K336=3,COUNTRY_INFO!F336/(COUNTRY_INFO!F336+COUNTRY_INFO!G336)))),0)</f>
        <v>0.59802525533621975</v>
      </c>
      <c r="AO336" s="260">
        <f>IF(AND(Z336&lt;&gt;0,Z336&lt;&gt;"Unknown",Z336&lt;&gt;"Not required"),IF(COUNTRY_INFO!K336=1,0,IF(COUNTRY_INFO!K336=2,0.2*COUNTRY_INFO!G336/(0.5*COUNTRY_INFO!F336+0.2*COUNTRY_INFO!G336),IF(COUNTRY_INFO!K336=3,COUNTRY_INFO!G336/(COUNTRY_INFO!F336+COUNTRY_INFO!G336)))),0)</f>
        <v>0.40197474466378025</v>
      </c>
      <c r="AP336" s="259">
        <f>MAX(COUNTRY_INFO!D336*AK336*PROFILE!$G$7,COUNTRY_INFO!D336*AL336*PROFILE!$G$7)</f>
        <v>5.5608715504739314E-3</v>
      </c>
      <c r="AQ336" s="259">
        <f>MAX(COUNTRY_INFO!D336*AK336*PROFILE!$G$8,COUNTRY_INFO!D336*AL336*PROFILE!$G$8,COUNTRY_INFO!D336*AM336*PROFILE!$G$8)</f>
        <v>7778.8779966601896</v>
      </c>
      <c r="AR336" s="259">
        <f>MAX(COUNTRY_INFO!D336*AK336*PROFILE!$G$9,COUNTRY_INFO!D336*AL336*PROFILE!$G$9,COUNTRY_INFO!D336*AM336*PROFILE!$G$9,IF(AND(DISTRICT!Z336&lt;&gt;"Unknown",Z336&lt;&gt;"Not required"),COUNTRY_INFO!O336*DISTRICT!AN336,0))</f>
        <v>16154.455305475194</v>
      </c>
      <c r="AS336" s="259">
        <f>MAX(COUNTRY_INFO!D336*AK336*PROFILE!$G$10,COUNTRY_INFO!D336*AL336*PROFILE!$G$10,IF(AND(DISTRICT!Z336&lt;&gt;"Unknown",Z336&lt;&gt;"Not required"),COUNTRY_INFO!O336*DISTRICT!AO336,0))</f>
        <v>29177.661136993065</v>
      </c>
      <c r="AT336" s="259">
        <f t="shared" si="42"/>
        <v>53111</v>
      </c>
      <c r="AU336" s="258" t="str">
        <f t="shared" si="37"/>
        <v>Y</v>
      </c>
      <c r="AV336" s="259">
        <f>MAX('MDA2'!J336,'T1'!L336,'T2'!J336,T3_R1!K336,T3_R2!K336)</f>
        <v>0</v>
      </c>
      <c r="AW336" s="259">
        <f>MAX('MDA1'!K336,'MDA2'!K336,'MDA3'!I336,'MDA3'!L336,'T1'!M336,'T2'!K336,T3_R1!L336,T3_R2!L336)</f>
        <v>17575</v>
      </c>
      <c r="AX336" s="259">
        <f>MAX('MDA1'!L336,'MDA2'!L336,'MDA3'!J336,'MDA3'!M336,'T1'!N336,'T2'!L336,T3_R1!M336,T3_R2!M336)</f>
        <v>31244</v>
      </c>
      <c r="AY336" s="259">
        <f t="shared" si="43"/>
        <v>48819</v>
      </c>
      <c r="AZ336" s="259">
        <f>MAX('MDA2'!J336,T336)</f>
        <v>0</v>
      </c>
      <c r="BA336" s="259">
        <f>MAX('MDA1'!K336,'MDA2'!K336,'MDA3'!I336,'MDA3'!L336,V336,AD336)</f>
        <v>17575</v>
      </c>
      <c r="BB336" s="259">
        <f>MAX('MDA1'!L336,'MDA2'!L336,'MDA3'!J336,'MDA3'!M336,AF336)</f>
        <v>31244</v>
      </c>
      <c r="BC336" s="259">
        <f t="shared" si="38"/>
        <v>48819</v>
      </c>
      <c r="BD336" s="260">
        <f t="shared" si="39"/>
        <v>91.918811545630845</v>
      </c>
    </row>
    <row r="337" spans="1:56" x14ac:dyDescent="0.2">
      <c r="A337" s="10" t="str">
        <f>IF(COUNTRY_INFO!A337=0," ",COUNTRY_INFO!A337)</f>
        <v>Ethiopia</v>
      </c>
      <c r="B337" s="10" t="str">
        <f>IF(COUNTRY_INFO!B337=0," ",COUNTRY_INFO!B337)</f>
        <v>Oromia Buno Bedele</v>
      </c>
      <c r="C337" s="87" t="str">
        <f>IF(COUNTRY_INFO!C337=0," ",COUNTRY_INFO!C337)</f>
        <v>Diediesa</v>
      </c>
      <c r="D337" s="67">
        <f>COUNTRY_INFO!L337</f>
        <v>0</v>
      </c>
      <c r="E337" s="61"/>
      <c r="F337" s="61"/>
      <c r="G337" s="11">
        <f>MAX('MDA1'!M337,'MDA2'!M337)</f>
        <v>0</v>
      </c>
      <c r="H337" s="11">
        <f>IF(AND(COUNTRY_INFO!H337&gt;0,COUNTRY_INFO!H337&lt;4),IF(D337&gt;MAX('MDA1'!M337,'MDA2'!M337),MAX('MDA1'!M337,'MDA2'!M337),D337),0)</f>
        <v>0</v>
      </c>
      <c r="I337" s="73">
        <f>IF(AND(COUNTRY_INFO!H337&gt;0,COUNTRY_INFO!H337&lt;4), IF(G337/D337*100&lt;&gt;0, IF(G337/D337*100&gt;100,100,G337/D337*100), "-"),0)</f>
        <v>0</v>
      </c>
      <c r="J337" s="67">
        <f>COUNTRY_INFO!M337</f>
        <v>108777</v>
      </c>
      <c r="K337" s="61"/>
      <c r="L337" s="61"/>
      <c r="M337" s="11">
        <f>MAX('MDA1'!M337,MAX('MDA3'!I337,'MDA3'!L337)+MAX('MDA3'!J337,'MDA3'!M337))</f>
        <v>92783</v>
      </c>
      <c r="N337" s="11">
        <f>IF(AND(COUNTRY_INFO!I337&gt;0,COUNTRY_INFO!I337&lt;4),IF(J337&gt;MAX('MDA1'!M337,MAX('MDA3'!I337,'MDA3'!L337)+MAX('MDA3'!J337,'MDA3'!M337)),MAX('MDA1'!M337,MAX('MDA3'!I337,'MDA3'!L337)+MAX('MDA3'!J337,'MDA3'!M337)),J337),0)</f>
        <v>92783</v>
      </c>
      <c r="O337" s="73">
        <f>IF(AND(COUNTRY_INFO!I337&gt;0,COUNTRY_INFO!I337&lt;4), IF(M337/J337*100&lt;&gt;0, IF(M337/J337*100&gt;100,100,M337/J337*100), "-"),0)</f>
        <v>85.296524081377498</v>
      </c>
      <c r="P337" s="67">
        <f>COUNTRY_INFO!N337</f>
        <v>51827</v>
      </c>
      <c r="Q337" s="61"/>
      <c r="R337" s="61"/>
      <c r="S337" s="11">
        <f>SUM(MAX('MDA2'!J337, 'T1'!L337, MAX(T3_R1!K337, T3_R2!K337)), MAX('MDA1'!K337, 'MDA2'!K337, 'T1'!M337, MAX(T3_R1!L337, T3_R2!L337)), MAX('MDA1'!L337, 'MDA2'!L337, 'T1'!N337, MAX(T3_R1!M337, T3_R2!M337)))</f>
        <v>21954</v>
      </c>
      <c r="T337" s="11">
        <f>IF(AND(COUNTRY_INFO!J337&gt;1,COUNTRY_INFO!J337&lt;4),IF(COUNTRY_INFO!E337&gt;MAX('MDA2'!J337,'T1'!L337,MAX(T3_R1!K337,T3_R2!K337)),MAX('MDA2'!J337,'T1'!L337,MAX(T3_R1!K337,T3_R2!K337)),COUNTRY_INFO!E337),0)</f>
        <v>0</v>
      </c>
      <c r="U337" s="217" t="str">
        <f>IF(AND(COUNTRY_INFO!J337&gt;1,COUNTRY_INFO!J337&lt;4), IF(T337/COUNTRY_INFO!E337*100&lt;&gt;0, IF(T337/COUNTRY_INFO!E337*100&gt;100,100,T337/COUNTRY_INFO!E337*100), "-"),0)</f>
        <v>-</v>
      </c>
      <c r="V337" s="11">
        <f>IF(AND(COUNTRY_INFO!J337&gt;1,COUNTRY_INFO!J337&lt;4),IF(COUNTRY_INFO!F337&gt;MAX('MDA1'!K337,'MDA2'!K337,'T1'!M337,MAX(T3_R1!L337,T3_R2!L337)),MAX('MDA1'!K337,'MDA2'!K337,'T1'!M337,MAX(T3_R1!L337,T3_R2!L337)),COUNTRY_INFO!F337),0)</f>
        <v>21954</v>
      </c>
      <c r="W337" s="217">
        <f>IF(AND(COUNTRY_INFO!J337&gt;1,COUNTRY_INFO!J337&lt;4), IF(V337/COUNTRY_INFO!F337*100&lt;&gt;0, IF(V337/COUNTRY_INFO!F337*100&gt;100,100,V337/COUNTRY_INFO!F337*100), "-"),0)</f>
        <v>64.78017114192977</v>
      </c>
      <c r="X337" s="11">
        <f t="shared" si="40"/>
        <v>21954</v>
      </c>
      <c r="Y337" s="73">
        <f>IF(AND(COUNTRY_INFO!J337&gt;1,COUNTRY_INFO!J337&lt;4), IF(S337/P337*100&lt;&gt;0, IF(X337/P337*100&gt;100,100,X337/P337*100), "-"),0)</f>
        <v>42.360159762286067</v>
      </c>
      <c r="Z337" s="67">
        <f>COUNTRY_INFO!O337</f>
        <v>0</v>
      </c>
      <c r="AA337" s="61"/>
      <c r="AB337" s="61"/>
      <c r="AC337" s="11">
        <f>MAX('T1'!L337,'T2'!J337)+MAX('T1'!M337,'T2'!K337)+MAX('T1'!N337,'T2'!L337)</f>
        <v>0</v>
      </c>
      <c r="AD337" s="11">
        <f>IF(COUNTRY_INFO!K337=1,IF(COUNTRY_INFO!F337*0.33&gt;MAX('T1'!M337,'T2'!K337),MAX('T1'!M337,'T2'!K337),COUNTRY_INFO!F337*0.33),IF(COUNTRY_INFO!K337=2,IF(COUNTRY_INFO!F337*0.5&gt;MAX('T1'!M337,'T2'!K337),MAX('T1'!M337,'T2'!K337),COUNTRY_INFO!F337*0.5),IF(COUNTRY_INFO!K337=3,IF(COUNTRY_INFO!F337&gt;MAX('T1'!M337,'T2'!K337),MAX('T1'!M337,'T2'!K337),COUNTRY_INFO!F337),0)))</f>
        <v>0</v>
      </c>
      <c r="AE337" s="217">
        <f>IF(AND(COUNTRY_INFO!K337&gt;0,COUNTRY_INFO!K337&lt;4),IF(Z337&gt;0,IF(COUNTRY_INFO!K337=1, AD337/(COUNTRY_INFO!F337*0.33)*100, IF(COUNTRY_INFO!K337=2, AD337/(COUNTRY_INFO!F337*0.5)*100, IF(COUNTRY_INFO!K337=3, AD337/COUNTRY_INFO!F337*100))),"-"),0)</f>
        <v>0</v>
      </c>
      <c r="AF337" s="11">
        <f>IF(COUNTRY_INFO!K337=2,IF(COUNTRY_INFO!G337*0.2&gt;MAX('T1'!N337,'T2'!L337),MAX('T1'!N337,'T2'!L337),COUNTRY_INFO!G337*0.2),IF(COUNTRY_INFO!K337=3,IF(COUNTRY_INFO!G337&gt;MAX('T1'!N337,'T2'!L337),MAX('T1'!N337,'T2'!L337),COUNTRY_INFO!G337),0))</f>
        <v>0</v>
      </c>
      <c r="AG337" s="217">
        <f>IF(AND(COUNTRY_INFO!K337&gt;0,COUNTRY_INFO!K337&lt;4),IF(Z337&gt;0,IF(COUNTRY_INFO!K337=1, 0, IF(COUNTRY_INFO!K337=2, AF337/(COUNTRY_INFO!G337*0.2)*100, IF(COUNTRY_INFO!K337=3, AF337/COUNTRY_INFO!G337*100))),"-"),0)</f>
        <v>0</v>
      </c>
      <c r="AH337" s="11">
        <f t="shared" si="41"/>
        <v>0</v>
      </c>
      <c r="AI337" s="73">
        <f>IF(AND(COUNTRY_INFO!K337&gt;0,COUNTRY_INFO!K337&lt;4), IF(AC337/Z337*100&lt;&gt;0, IF(AH337/Z337*100&gt;100,100,AH337/Z337*100), "-"),0)</f>
        <v>0</v>
      </c>
      <c r="AJ337" s="261"/>
      <c r="AK337" s="260">
        <f>IF(AND(D337&lt;&gt;0, D337&lt;&gt;"Unknown",D337&lt;&gt;"Stopped",D337&lt;&gt;"Not required"),D337/COUNTRY_INFO!D337, 0)</f>
        <v>0</v>
      </c>
      <c r="AL337" s="260">
        <f>IF(AND(J337&lt;&gt;0,J337&lt;&gt;"Unknown",J337&lt;&gt;"Stopped",J337&lt;&gt;"Not required"),J337/COUNTRY_INFO!D337, 0)</f>
        <v>1</v>
      </c>
      <c r="AM337" s="260">
        <f>IF(AND(P337&lt;&gt;0,P337&lt;&gt;"Unknown",P337&lt;&gt;"Not required"),P337/(COUNTRY_INFO!E337+COUNTRY_INFO!F337), 0)</f>
        <v>1</v>
      </c>
      <c r="AN337" s="260">
        <f>IF(AND(Z337&lt;&gt;0,Z337&lt;&gt;"Unknown",Z337&lt;&gt;"Not required"),IF(COUNTRY_INFO!K337=1,1,IF(COUNTRY_INFO!K337=2,0.5*COUNTRY_INFO!F337/(0.5*COUNTRY_INFO!F337+0.2*COUNTRY_INFO!G337),IF(COUNTRY_INFO!K337=3,COUNTRY_INFO!F337/(COUNTRY_INFO!F337+COUNTRY_INFO!G337)))),0)</f>
        <v>0</v>
      </c>
      <c r="AO337" s="260">
        <f>IF(AND(Z337&lt;&gt;0,Z337&lt;&gt;"Unknown",Z337&lt;&gt;"Not required"),IF(COUNTRY_INFO!K337=1,0,IF(COUNTRY_INFO!K337=2,0.2*COUNTRY_INFO!G337/(0.5*COUNTRY_INFO!F337+0.2*COUNTRY_INFO!G337),IF(COUNTRY_INFO!K337=3,COUNTRY_INFO!G337/(COUNTRY_INFO!F337+COUNTRY_INFO!G337)))),0)</f>
        <v>0</v>
      </c>
      <c r="AP337" s="259">
        <f>MAX(COUNTRY_INFO!D337*AK337*PROFILE!$G$7,COUNTRY_INFO!D337*AL337*PROFILE!$G$7)</f>
        <v>1.1389258809773924E-2</v>
      </c>
      <c r="AQ337" s="259">
        <f>MAX(COUNTRY_INFO!D337*AK337*PROFILE!$G$8,COUNTRY_INFO!D337*AL337*PROFILE!$G$8,COUNTRY_INFO!D337*AM337*PROFILE!$G$8)</f>
        <v>15931.972884010947</v>
      </c>
      <c r="AR337" s="259">
        <f>MAX(COUNTRY_INFO!D337*AK337*PROFILE!$G$9,COUNTRY_INFO!D337*AL337*PROFILE!$G$9,COUNTRY_INFO!D337*AM337*PROFILE!$G$9,IF(AND(DISTRICT!Z337&lt;&gt;"Unknown",Z337&lt;&gt;"Not required"),COUNTRY_INFO!O337*DISTRICT!AN337,0))</f>
        <v>33086.049683938829</v>
      </c>
      <c r="AS337" s="259">
        <f>MAX(COUNTRY_INFO!D337*AK337*PROFILE!$G$10,COUNTRY_INFO!D337*AL337*PROFILE!$G$10,IF(AND(DISTRICT!Z337&lt;&gt;"Unknown",Z337&lt;&gt;"Not required"),COUNTRY_INFO!O337*DISTRICT!AO337,0))</f>
        <v>59758.966042791413</v>
      </c>
      <c r="AT337" s="259">
        <f t="shared" si="42"/>
        <v>108777</v>
      </c>
      <c r="AU337" s="258" t="str">
        <f t="shared" si="37"/>
        <v>Y</v>
      </c>
      <c r="AV337" s="259">
        <f>MAX('MDA2'!J337,'T1'!L337,'T2'!J337,T3_R1!K337,T3_R2!K337)</f>
        <v>0</v>
      </c>
      <c r="AW337" s="259">
        <f>MAX('MDA1'!K337,'MDA2'!K337,'MDA3'!I337,'MDA3'!L337,'T1'!M337,'T2'!K337,T3_R1!L337,T3_R2!L337)</f>
        <v>33402</v>
      </c>
      <c r="AX337" s="259">
        <f>MAX('MDA1'!L337,'MDA2'!L337,'MDA3'!J337,'MDA3'!M337,'T1'!N337,'T2'!L337,T3_R1!M337,T3_R2!M337)</f>
        <v>59381</v>
      </c>
      <c r="AY337" s="259">
        <f t="shared" si="43"/>
        <v>92783</v>
      </c>
      <c r="AZ337" s="259">
        <f>MAX('MDA2'!J337,T337)</f>
        <v>0</v>
      </c>
      <c r="BA337" s="259">
        <f>MAX('MDA1'!K337,'MDA2'!K337,'MDA3'!I337,'MDA3'!L337,V337,AD337)</f>
        <v>33402</v>
      </c>
      <c r="BB337" s="259">
        <f>MAX('MDA1'!L337,'MDA2'!L337,'MDA3'!J337,'MDA3'!M337,AF337)</f>
        <v>59381</v>
      </c>
      <c r="BC337" s="259">
        <f t="shared" si="38"/>
        <v>92783</v>
      </c>
      <c r="BD337" s="260">
        <f t="shared" si="39"/>
        <v>85.296524081377498</v>
      </c>
    </row>
    <row r="338" spans="1:56" x14ac:dyDescent="0.2">
      <c r="A338" s="10" t="str">
        <f>IF(COUNTRY_INFO!A338=0," ",COUNTRY_INFO!A338)</f>
        <v>Ethiopia</v>
      </c>
      <c r="B338" s="10" t="str">
        <f>IF(COUNTRY_INFO!B338=0," ",COUNTRY_INFO!B338)</f>
        <v>Oromia Buno Bedele</v>
      </c>
      <c r="C338" s="87" t="str">
        <f>IF(COUNTRY_INFO!C338=0," ",COUNTRY_INFO!C338)</f>
        <v>Diga</v>
      </c>
      <c r="D338" s="67">
        <f>COUNTRY_INFO!L338</f>
        <v>0</v>
      </c>
      <c r="E338" s="61"/>
      <c r="F338" s="61"/>
      <c r="G338" s="11">
        <f>MAX('MDA1'!M338,'MDA2'!M338)</f>
        <v>0</v>
      </c>
      <c r="H338" s="11">
        <f>IF(AND(COUNTRY_INFO!H338&gt;0,COUNTRY_INFO!H338&lt;4),IF(D338&gt;MAX('MDA1'!M338,'MDA2'!M338),MAX('MDA1'!M338,'MDA2'!M338),D338),0)</f>
        <v>0</v>
      </c>
      <c r="I338" s="73">
        <f>IF(AND(COUNTRY_INFO!H338&gt;0,COUNTRY_INFO!H338&lt;4), IF(G338/D338*100&lt;&gt;0, IF(G338/D338*100&gt;100,100,G338/D338*100), "-"),0)</f>
        <v>0</v>
      </c>
      <c r="J338" s="67">
        <f>COUNTRY_INFO!M338</f>
        <v>50613</v>
      </c>
      <c r="K338" s="61"/>
      <c r="L338" s="61"/>
      <c r="M338" s="11">
        <f>MAX('MDA1'!M338,MAX('MDA3'!I338,'MDA3'!L338)+MAX('MDA3'!J338,'MDA3'!M338))</f>
        <v>40839</v>
      </c>
      <c r="N338" s="11">
        <f>IF(AND(COUNTRY_INFO!I338&gt;0,COUNTRY_INFO!I338&lt;4),IF(J338&gt;MAX('MDA1'!M338,MAX('MDA3'!I338,'MDA3'!L338)+MAX('MDA3'!J338,'MDA3'!M338)),MAX('MDA1'!M338,MAX('MDA3'!I338,'MDA3'!L338)+MAX('MDA3'!J338,'MDA3'!M338)),J338),0)</f>
        <v>40839</v>
      </c>
      <c r="O338" s="73">
        <f>IF(AND(COUNTRY_INFO!I338&gt;0,COUNTRY_INFO!I338&lt;4), IF(M338/J338*100&lt;&gt;0, IF(M338/J338*100&gt;100,100,M338/J338*100), "-"),0)</f>
        <v>80.688755853239286</v>
      </c>
      <c r="P338" s="67">
        <f>COUNTRY_INFO!N338</f>
        <v>24115</v>
      </c>
      <c r="Q338" s="61"/>
      <c r="R338" s="61"/>
      <c r="S338" s="11">
        <f>SUM(MAX('MDA2'!J338, 'T1'!L338, MAX(T3_R1!K338, T3_R2!K338)), MAX('MDA1'!K338, 'MDA2'!K338, 'T1'!M338, MAX(T3_R1!L338, T3_R2!L338)), MAX('MDA1'!L338, 'MDA2'!L338, 'T1'!N338, MAX(T3_R1!M338, T3_R2!M338)))</f>
        <v>0</v>
      </c>
      <c r="T338" s="11">
        <f>IF(AND(COUNTRY_INFO!J338&gt;1,COUNTRY_INFO!J338&lt;4),IF(COUNTRY_INFO!E338&gt;MAX('MDA2'!J338,'T1'!L338,MAX(T3_R1!K338,T3_R2!K338)),MAX('MDA2'!J338,'T1'!L338,MAX(T3_R1!K338,T3_R2!K338)),COUNTRY_INFO!E338),0)</f>
        <v>0</v>
      </c>
      <c r="U338" s="217" t="str">
        <f>IF(AND(COUNTRY_INFO!J338&gt;1,COUNTRY_INFO!J338&lt;4), IF(T338/COUNTRY_INFO!E338*100&lt;&gt;0, IF(T338/COUNTRY_INFO!E338*100&gt;100,100,T338/COUNTRY_INFO!E338*100), "-"),0)</f>
        <v>-</v>
      </c>
      <c r="V338" s="11">
        <f>IF(AND(COUNTRY_INFO!J338&gt;1,COUNTRY_INFO!J338&lt;4),IF(COUNTRY_INFO!F338&gt;MAX('MDA1'!K338,'MDA2'!K338,'T1'!M338,MAX(T3_R1!L338,T3_R2!L338)),MAX('MDA1'!K338,'MDA2'!K338,'T1'!M338,MAX(T3_R1!L338,T3_R2!L338)),COUNTRY_INFO!F338),0)</f>
        <v>0</v>
      </c>
      <c r="W338" s="217" t="str">
        <f>IF(AND(COUNTRY_INFO!J338&gt;1,COUNTRY_INFO!J338&lt;4), IF(V338/COUNTRY_INFO!F338*100&lt;&gt;0, IF(V338/COUNTRY_INFO!F338*100&gt;100,100,V338/COUNTRY_INFO!F338*100), "-"),0)</f>
        <v>-</v>
      </c>
      <c r="X338" s="11">
        <f t="shared" si="40"/>
        <v>0</v>
      </c>
      <c r="Y338" s="73" t="str">
        <f>IF(AND(COUNTRY_INFO!J338&gt;1,COUNTRY_INFO!J338&lt;4), IF(S338/P338*100&lt;&gt;0, IF(X338/P338*100&gt;100,100,X338/P338*100), "-"),0)</f>
        <v>-</v>
      </c>
      <c r="Z338" s="67">
        <f>COUNTRY_INFO!O338</f>
        <v>5203.7700000000004</v>
      </c>
      <c r="AA338" s="61"/>
      <c r="AB338" s="61"/>
      <c r="AC338" s="11">
        <f>MAX('T1'!L338,'T2'!J338)+MAX('T1'!M338,'T2'!K338)+MAX('T1'!N338,'T2'!L338)</f>
        <v>0</v>
      </c>
      <c r="AD338" s="11">
        <f>IF(COUNTRY_INFO!K338=1,IF(COUNTRY_INFO!F338*0.33&gt;MAX('T1'!M338,'T2'!K338),MAX('T1'!M338,'T2'!K338),COUNTRY_INFO!F338*0.33),IF(COUNTRY_INFO!K338=2,IF(COUNTRY_INFO!F338*0.5&gt;MAX('T1'!M338,'T2'!K338),MAX('T1'!M338,'T2'!K338),COUNTRY_INFO!F338*0.5),IF(COUNTRY_INFO!K338=3,IF(COUNTRY_INFO!F338&gt;MAX('T1'!M338,'T2'!K338),MAX('T1'!M338,'T2'!K338),COUNTRY_INFO!F338),0)))</f>
        <v>0</v>
      </c>
      <c r="AE338" s="217">
        <f>IF(AND(COUNTRY_INFO!K338&gt;0,COUNTRY_INFO!K338&lt;4),IF(Z338&gt;0,IF(COUNTRY_INFO!K338=1, AD338/(COUNTRY_INFO!F338*0.33)*100, IF(COUNTRY_INFO!K338=2, AD338/(COUNTRY_INFO!F338*0.5)*100, IF(COUNTRY_INFO!K338=3, AD338/COUNTRY_INFO!F338*100))),"-"),0)</f>
        <v>0</v>
      </c>
      <c r="AF338" s="11">
        <f>IF(COUNTRY_INFO!K338=2,IF(COUNTRY_INFO!G338*0.2&gt;MAX('T1'!N338,'T2'!L338),MAX('T1'!N338,'T2'!L338),COUNTRY_INFO!G338*0.2),IF(COUNTRY_INFO!K338=3,IF(COUNTRY_INFO!G338&gt;MAX('T1'!N338,'T2'!L338),MAX('T1'!N338,'T2'!L338),COUNTRY_INFO!G338),0))</f>
        <v>0</v>
      </c>
      <c r="AG338" s="217">
        <f>IF(AND(COUNTRY_INFO!K338&gt;0,COUNTRY_INFO!K338&lt;4),IF(Z338&gt;0,IF(COUNTRY_INFO!K338=1, 0, IF(COUNTRY_INFO!K338=2, AF338/(COUNTRY_INFO!G338*0.2)*100, IF(COUNTRY_INFO!K338=3, AF338/COUNTRY_INFO!G338*100))),"-"),0)</f>
        <v>0</v>
      </c>
      <c r="AH338" s="11">
        <f t="shared" si="41"/>
        <v>0</v>
      </c>
      <c r="AI338" s="73" t="str">
        <f>IF(AND(COUNTRY_INFO!K338&gt;0,COUNTRY_INFO!K338&lt;4), IF(AC338/Z338*100&lt;&gt;0, IF(AH338/Z338*100&gt;100,100,AH338/Z338*100), "-"),0)</f>
        <v>-</v>
      </c>
      <c r="AJ338" s="261"/>
      <c r="AK338" s="260">
        <f>IF(AND(D338&lt;&gt;0, D338&lt;&gt;"Unknown",D338&lt;&gt;"Stopped",D338&lt;&gt;"Not required"),D338/COUNTRY_INFO!D338, 0)</f>
        <v>0</v>
      </c>
      <c r="AL338" s="260">
        <f>IF(AND(J338&lt;&gt;0,J338&lt;&gt;"Unknown",J338&lt;&gt;"Stopped",J338&lt;&gt;"Not required"),J338/COUNTRY_INFO!D338, 0)</f>
        <v>1</v>
      </c>
      <c r="AM338" s="260">
        <f>IF(AND(P338&lt;&gt;0,P338&lt;&gt;"Unknown",P338&lt;&gt;"Not required"),P338/(COUNTRY_INFO!E338+COUNTRY_INFO!F338), 0)</f>
        <v>1</v>
      </c>
      <c r="AN338" s="260">
        <f>IF(AND(Z338&lt;&gt;0,Z338&lt;&gt;"Unknown",Z338&lt;&gt;"Not required"),IF(COUNTRY_INFO!K338=1,1,IF(COUNTRY_INFO!K338=2,0.5*COUNTRY_INFO!F338/(0.5*COUNTRY_INFO!F338+0.2*COUNTRY_INFO!G338),IF(COUNTRY_INFO!K338=3,COUNTRY_INFO!F338/(COUNTRY_INFO!F338+COUNTRY_INFO!G338)))),0)</f>
        <v>1</v>
      </c>
      <c r="AO338" s="260">
        <f>IF(AND(Z338&lt;&gt;0,Z338&lt;&gt;"Unknown",Z338&lt;&gt;"Not required"),IF(COUNTRY_INFO!K338=1,0,IF(COUNTRY_INFO!K338=2,0.2*COUNTRY_INFO!G338/(0.5*COUNTRY_INFO!F338+0.2*COUNTRY_INFO!G338),IF(COUNTRY_INFO!K338=3,COUNTRY_INFO!G338/(COUNTRY_INFO!F338+COUNTRY_INFO!G338)))),0)</f>
        <v>0</v>
      </c>
      <c r="AP338" s="259">
        <f>MAX(COUNTRY_INFO!D338*AK338*PROFILE!$G$7,COUNTRY_INFO!D338*AL338*PROFILE!$G$7)</f>
        <v>5.2993239024709971E-3</v>
      </c>
      <c r="AQ338" s="259">
        <f>MAX(COUNTRY_INFO!D338*AK338*PROFILE!$G$8,COUNTRY_INFO!D338*AL338*PROFILE!$G$8,COUNTRY_INFO!D338*AM338*PROFILE!$G$8)</f>
        <v>7413.0095845486276</v>
      </c>
      <c r="AR338" s="259">
        <f>MAX(COUNTRY_INFO!D338*AK338*PROFILE!$G$9,COUNTRY_INFO!D338*AL338*PROFILE!$G$9,COUNTRY_INFO!D338*AM338*PROFILE!$G$9,IF(AND(DISTRICT!Z338&lt;&gt;"Unknown",Z338&lt;&gt;"Not required"),COUNTRY_INFO!O338*DISTRICT!AN338,0))</f>
        <v>15394.653581668883</v>
      </c>
      <c r="AS338" s="259">
        <f>MAX(COUNTRY_INFO!D338*AK338*PROFILE!$G$10,COUNTRY_INFO!D338*AL338*PROFILE!$G$10,IF(AND(DISTRICT!Z338&lt;&gt;"Unknown",Z338&lt;&gt;"Not required"),COUNTRY_INFO!O338*DISTRICT!AO338,0))</f>
        <v>27805.33153445859</v>
      </c>
      <c r="AT338" s="259">
        <f t="shared" si="42"/>
        <v>50613</v>
      </c>
      <c r="AU338" s="258">
        <f t="shared" si="37"/>
        <v>0</v>
      </c>
      <c r="AV338" s="259">
        <f>MAX('MDA2'!J338,'T1'!L338,'T2'!J338,T3_R1!K338,T3_R2!K338)</f>
        <v>0</v>
      </c>
      <c r="AW338" s="259">
        <f>MAX('MDA1'!K338,'MDA2'!K338,'MDA3'!I338,'MDA3'!L338,'T1'!M338,'T2'!K338,T3_R1!L338,T3_R2!L338)</f>
        <v>14702</v>
      </c>
      <c r="AX338" s="259">
        <f>MAX('MDA1'!L338,'MDA2'!L338,'MDA3'!J338,'MDA3'!M338,'T1'!N338,'T2'!L338,T3_R1!M338,T3_R2!M338)</f>
        <v>26137</v>
      </c>
      <c r="AY338" s="259">
        <f t="shared" si="43"/>
        <v>40839</v>
      </c>
      <c r="AZ338" s="259">
        <f>MAX('MDA2'!J338,T338)</f>
        <v>0</v>
      </c>
      <c r="BA338" s="259">
        <f>MAX('MDA1'!K338,'MDA2'!K338,'MDA3'!I338,'MDA3'!L338,V338,AD338)</f>
        <v>14702</v>
      </c>
      <c r="BB338" s="259">
        <f>MAX('MDA1'!L338,'MDA2'!L338,'MDA3'!J338,'MDA3'!M338,AF338)</f>
        <v>26137</v>
      </c>
      <c r="BC338" s="259">
        <f t="shared" si="38"/>
        <v>40839</v>
      </c>
      <c r="BD338" s="260">
        <f t="shared" si="39"/>
        <v>80.688755853239286</v>
      </c>
    </row>
    <row r="339" spans="1:56" x14ac:dyDescent="0.2">
      <c r="A339" s="10" t="str">
        <f>IF(COUNTRY_INFO!A339=0," ",COUNTRY_INFO!A339)</f>
        <v>Ethiopia</v>
      </c>
      <c r="B339" s="10" t="str">
        <f>IF(COUNTRY_INFO!B339=0," ",COUNTRY_INFO!B339)</f>
        <v>Oromia Buno Bedele</v>
      </c>
      <c r="C339" s="87" t="str">
        <f>IF(COUNTRY_INFO!C339=0," ",COUNTRY_INFO!C339)</f>
        <v>Gechi</v>
      </c>
      <c r="D339" s="67">
        <f>COUNTRY_INFO!L339</f>
        <v>0</v>
      </c>
      <c r="E339" s="61"/>
      <c r="F339" s="61"/>
      <c r="G339" s="11">
        <f>MAX('MDA1'!M339,'MDA2'!M339)</f>
        <v>0</v>
      </c>
      <c r="H339" s="11">
        <f>IF(AND(COUNTRY_INFO!H339&gt;0,COUNTRY_INFO!H339&lt;4),IF(D339&gt;MAX('MDA1'!M339,'MDA2'!M339),MAX('MDA1'!M339,'MDA2'!M339),D339),0)</f>
        <v>0</v>
      </c>
      <c r="I339" s="73">
        <f>IF(AND(COUNTRY_INFO!H339&gt;0,COUNTRY_INFO!H339&lt;4), IF(G339/D339*100&lt;&gt;0, IF(G339/D339*100&gt;100,100,G339/D339*100), "-"),0)</f>
        <v>0</v>
      </c>
      <c r="J339" s="67">
        <f>COUNTRY_INFO!M339</f>
        <v>90392</v>
      </c>
      <c r="K339" s="61"/>
      <c r="L339" s="61"/>
      <c r="M339" s="11">
        <f>MAX('MDA1'!M339,MAX('MDA3'!I339,'MDA3'!L339)+MAX('MDA3'!J339,'MDA3'!M339))</f>
        <v>79413</v>
      </c>
      <c r="N339" s="11">
        <f>IF(AND(COUNTRY_INFO!I339&gt;0,COUNTRY_INFO!I339&lt;4),IF(J339&gt;MAX('MDA1'!M339,MAX('MDA3'!I339,'MDA3'!L339)+MAX('MDA3'!J339,'MDA3'!M339)),MAX('MDA1'!M339,MAX('MDA3'!I339,'MDA3'!L339)+MAX('MDA3'!J339,'MDA3'!M339)),J339),0)</f>
        <v>79413</v>
      </c>
      <c r="O339" s="73">
        <f>IF(AND(COUNTRY_INFO!I339&gt;0,COUNTRY_INFO!I339&lt;4), IF(M339/J339*100&lt;&gt;0, IF(M339/J339*100&gt;100,100,M339/J339*100), "-"),0)</f>
        <v>87.854013629524744</v>
      </c>
      <c r="P339" s="67">
        <f>COUNTRY_INFO!N339</f>
        <v>43068</v>
      </c>
      <c r="Q339" s="61"/>
      <c r="R339" s="61"/>
      <c r="S339" s="11">
        <f>SUM(MAX('MDA2'!J339, 'T1'!L339, MAX(T3_R1!K339, T3_R2!K339)), MAX('MDA1'!K339, 'MDA2'!K339, 'T1'!M339, MAX(T3_R1!L339, T3_R2!L339)), MAX('MDA1'!L339, 'MDA2'!L339, 'T1'!N339, MAX(T3_R1!M339, T3_R2!M339)))</f>
        <v>27563</v>
      </c>
      <c r="T339" s="11">
        <f>IF(AND(COUNTRY_INFO!J339&gt;1,COUNTRY_INFO!J339&lt;4),IF(COUNTRY_INFO!E339&gt;MAX('MDA2'!J339,'T1'!L339,MAX(T3_R1!K339,T3_R2!K339)),MAX('MDA2'!J339,'T1'!L339,MAX(T3_R1!K339,T3_R2!K339)),COUNTRY_INFO!E339),0)</f>
        <v>0</v>
      </c>
      <c r="U339" s="217" t="str">
        <f>IF(AND(COUNTRY_INFO!J339&gt;1,COUNTRY_INFO!J339&lt;4), IF(T339/COUNTRY_INFO!E339*100&lt;&gt;0, IF(T339/COUNTRY_INFO!E339*100&gt;100,100,T339/COUNTRY_INFO!E339*100), "-"),0)</f>
        <v>-</v>
      </c>
      <c r="V339" s="11">
        <f>IF(AND(COUNTRY_INFO!J339&gt;1,COUNTRY_INFO!J339&lt;4),IF(COUNTRY_INFO!F339&gt;MAX('MDA1'!K339,'MDA2'!K339,'T1'!M339,MAX(T3_R1!L339,T3_R2!L339)),MAX('MDA1'!K339,'MDA2'!K339,'T1'!M339,MAX(T3_R1!L339,T3_R2!L339)),COUNTRY_INFO!F339),0)</f>
        <v>27563</v>
      </c>
      <c r="W339" s="217">
        <f>IF(AND(COUNTRY_INFO!J339&gt;1,COUNTRY_INFO!J339&lt;4), IF(V339/COUNTRY_INFO!F339*100&lt;&gt;0, IF(V339/COUNTRY_INFO!F339*100&gt;100,100,V339/COUNTRY_INFO!F339*100), "-"),0)</f>
        <v>97.87302038207514</v>
      </c>
      <c r="X339" s="11">
        <f t="shared" si="40"/>
        <v>27563</v>
      </c>
      <c r="Y339" s="73">
        <f>IF(AND(COUNTRY_INFO!J339&gt;1,COUNTRY_INFO!J339&lt;4), IF(S339/P339*100&lt;&gt;0, IF(X339/P339*100&gt;100,100,X339/P339*100), "-"),0)</f>
        <v>63.998792607040031</v>
      </c>
      <c r="Z339" s="67">
        <f>COUNTRY_INFO!O339</f>
        <v>0</v>
      </c>
      <c r="AA339" s="61"/>
      <c r="AB339" s="61"/>
      <c r="AC339" s="11">
        <f>MAX('T1'!L339,'T2'!J339)+MAX('T1'!M339,'T2'!K339)+MAX('T1'!N339,'T2'!L339)</f>
        <v>0</v>
      </c>
      <c r="AD339" s="11">
        <f>IF(COUNTRY_INFO!K339=1,IF(COUNTRY_INFO!F339*0.33&gt;MAX('T1'!M339,'T2'!K339),MAX('T1'!M339,'T2'!K339),COUNTRY_INFO!F339*0.33),IF(COUNTRY_INFO!K339=2,IF(COUNTRY_INFO!F339*0.5&gt;MAX('T1'!M339,'T2'!K339),MAX('T1'!M339,'T2'!K339),COUNTRY_INFO!F339*0.5),IF(COUNTRY_INFO!K339=3,IF(COUNTRY_INFO!F339&gt;MAX('T1'!M339,'T2'!K339),MAX('T1'!M339,'T2'!K339),COUNTRY_INFO!F339),0)))</f>
        <v>0</v>
      </c>
      <c r="AE339" s="217">
        <f>IF(AND(COUNTRY_INFO!K339&gt;0,COUNTRY_INFO!K339&lt;4),IF(Z339&gt;0,IF(COUNTRY_INFO!K339=1, AD339/(COUNTRY_INFO!F339*0.33)*100, IF(COUNTRY_INFO!K339=2, AD339/(COUNTRY_INFO!F339*0.5)*100, IF(COUNTRY_INFO!K339=3, AD339/COUNTRY_INFO!F339*100))),"-"),0)</f>
        <v>0</v>
      </c>
      <c r="AF339" s="11">
        <f>IF(COUNTRY_INFO!K339=2,IF(COUNTRY_INFO!G339*0.2&gt;MAX('T1'!N339,'T2'!L339),MAX('T1'!N339,'T2'!L339),COUNTRY_INFO!G339*0.2),IF(COUNTRY_INFO!K339=3,IF(COUNTRY_INFO!G339&gt;MAX('T1'!N339,'T2'!L339),MAX('T1'!N339,'T2'!L339),COUNTRY_INFO!G339),0))</f>
        <v>0</v>
      </c>
      <c r="AG339" s="217">
        <f>IF(AND(COUNTRY_INFO!K339&gt;0,COUNTRY_INFO!K339&lt;4),IF(Z339&gt;0,IF(COUNTRY_INFO!K339=1, 0, IF(COUNTRY_INFO!K339=2, AF339/(COUNTRY_INFO!G339*0.2)*100, IF(COUNTRY_INFO!K339=3, AF339/COUNTRY_INFO!G339*100))),"-"),0)</f>
        <v>0</v>
      </c>
      <c r="AH339" s="11">
        <f t="shared" si="41"/>
        <v>0</v>
      </c>
      <c r="AI339" s="73">
        <f>IF(AND(COUNTRY_INFO!K339&gt;0,COUNTRY_INFO!K339&lt;4), IF(AC339/Z339*100&lt;&gt;0, IF(AH339/Z339*100&gt;100,100,AH339/Z339*100), "-"),0)</f>
        <v>0</v>
      </c>
      <c r="AJ339" s="261"/>
      <c r="AK339" s="260">
        <f>IF(AND(D339&lt;&gt;0, D339&lt;&gt;"Unknown",D339&lt;&gt;"Stopped",D339&lt;&gt;"Not required"),D339/COUNTRY_INFO!D339, 0)</f>
        <v>0</v>
      </c>
      <c r="AL339" s="260">
        <f>IF(AND(J339&lt;&gt;0,J339&lt;&gt;"Unknown",J339&lt;&gt;"Stopped",J339&lt;&gt;"Not required"),J339/COUNTRY_INFO!D339, 0)</f>
        <v>1</v>
      </c>
      <c r="AM339" s="260">
        <f>IF(AND(P339&lt;&gt;0,P339&lt;&gt;"Unknown",P339&lt;&gt;"Not required"),P339/(COUNTRY_INFO!E339+COUNTRY_INFO!F339), 0)</f>
        <v>1</v>
      </c>
      <c r="AN339" s="260">
        <f>IF(AND(Z339&lt;&gt;0,Z339&lt;&gt;"Unknown",Z339&lt;&gt;"Not required"),IF(COUNTRY_INFO!K339=1,1,IF(COUNTRY_INFO!K339=2,0.5*COUNTRY_INFO!F339/(0.5*COUNTRY_INFO!F339+0.2*COUNTRY_INFO!G339),IF(COUNTRY_INFO!K339=3,COUNTRY_INFO!F339/(COUNTRY_INFO!F339+COUNTRY_INFO!G339)))),0)</f>
        <v>0</v>
      </c>
      <c r="AO339" s="260">
        <f>IF(AND(Z339&lt;&gt;0,Z339&lt;&gt;"Unknown",Z339&lt;&gt;"Not required"),IF(COUNTRY_INFO!K339=1,0,IF(COUNTRY_INFO!K339=2,0.2*COUNTRY_INFO!G339/(0.5*COUNTRY_INFO!F339+0.2*COUNTRY_INFO!G339),IF(COUNTRY_INFO!K339=3,COUNTRY_INFO!G339/(COUNTRY_INFO!F339+COUNTRY_INFO!G339)))),0)</f>
        <v>0</v>
      </c>
      <c r="AP339" s="259">
        <f>MAX(COUNTRY_INFO!D339*AK339*PROFILE!$G$7,COUNTRY_INFO!D339*AL339*PROFILE!$G$7)</f>
        <v>9.4642974372623305E-3</v>
      </c>
      <c r="AQ339" s="259">
        <f>MAX(COUNTRY_INFO!D339*AK339*PROFILE!$G$8,COUNTRY_INFO!D339*AL339*PROFILE!$G$8,COUNTRY_INFO!D339*AM339*PROFILE!$G$8)</f>
        <v>13239.222380940066</v>
      </c>
      <c r="AR339" s="259">
        <f>MAX(COUNTRY_INFO!D339*AK339*PROFILE!$G$9,COUNTRY_INFO!D339*AL339*PROFILE!$G$9,COUNTRY_INFO!D339*AM339*PROFILE!$G$9,IF(AND(DISTRICT!Z339&lt;&gt;"Unknown",Z339&lt;&gt;"Not required"),COUNTRY_INFO!O339*DISTRICT!AN339,0))</f>
        <v>27493.994162650182</v>
      </c>
      <c r="AS339" s="259">
        <f>MAX(COUNTRY_INFO!D339*AK339*PROFILE!$G$10,COUNTRY_INFO!D339*AL339*PROFILE!$G$10,IF(AND(DISTRICT!Z339&lt;&gt;"Unknown",Z339&lt;&gt;"Not required"),COUNTRY_INFO!O339*DISTRICT!AO339,0))</f>
        <v>49658.773992112314</v>
      </c>
      <c r="AT339" s="259">
        <f t="shared" si="42"/>
        <v>90392</v>
      </c>
      <c r="AU339" s="258" t="str">
        <f t="shared" si="37"/>
        <v>Y</v>
      </c>
      <c r="AV339" s="259">
        <f>MAX('MDA2'!J339,'T1'!L339,'T2'!J339,T3_R1!K339,T3_R2!K339)</f>
        <v>0</v>
      </c>
      <c r="AW339" s="259">
        <f>MAX('MDA1'!K339,'MDA2'!K339,'MDA3'!I339,'MDA3'!L339,'T1'!M339,'T2'!K339,T3_R1!L339,T3_R2!L339)</f>
        <v>28589</v>
      </c>
      <c r="AX339" s="259">
        <f>MAX('MDA1'!L339,'MDA2'!L339,'MDA3'!J339,'MDA3'!M339,'T1'!N339,'T2'!L339,T3_R1!M339,T3_R2!M339)</f>
        <v>50824</v>
      </c>
      <c r="AY339" s="259">
        <f t="shared" si="43"/>
        <v>79413</v>
      </c>
      <c r="AZ339" s="259">
        <f>MAX('MDA2'!J339,T339)</f>
        <v>0</v>
      </c>
      <c r="BA339" s="259">
        <f>MAX('MDA1'!K339,'MDA2'!K339,'MDA3'!I339,'MDA3'!L339,V339,AD339)</f>
        <v>28589</v>
      </c>
      <c r="BB339" s="259">
        <f>MAX('MDA1'!L339,'MDA2'!L339,'MDA3'!J339,'MDA3'!M339,AF339)</f>
        <v>50824</v>
      </c>
      <c r="BC339" s="259">
        <f t="shared" si="38"/>
        <v>79413</v>
      </c>
      <c r="BD339" s="260">
        <f t="shared" si="39"/>
        <v>87.854013629524744</v>
      </c>
    </row>
    <row r="340" spans="1:56" x14ac:dyDescent="0.2">
      <c r="A340" s="10" t="str">
        <f>IF(COUNTRY_INFO!A340=0," ",COUNTRY_INFO!A340)</f>
        <v>Ethiopia</v>
      </c>
      <c r="B340" s="10" t="str">
        <f>IF(COUNTRY_INFO!B340=0," ",COUNTRY_INFO!B340)</f>
        <v>Oromia Buno Bedele</v>
      </c>
      <c r="C340" s="87" t="str">
        <f>IF(COUNTRY_INFO!C340=0," ",COUNTRY_INFO!C340)</f>
        <v>Meko</v>
      </c>
      <c r="D340" s="67">
        <f>COUNTRY_INFO!L340</f>
        <v>0</v>
      </c>
      <c r="E340" s="61"/>
      <c r="F340" s="61"/>
      <c r="G340" s="11">
        <f>MAX('MDA1'!M340,'MDA2'!M340)</f>
        <v>0</v>
      </c>
      <c r="H340" s="11">
        <f>IF(AND(COUNTRY_INFO!H340&gt;0,COUNTRY_INFO!H340&lt;4),IF(D340&gt;MAX('MDA1'!M340,'MDA2'!M340),MAX('MDA1'!M340,'MDA2'!M340),D340),0)</f>
        <v>0</v>
      </c>
      <c r="I340" s="73">
        <f>IF(AND(COUNTRY_INFO!H340&gt;0,COUNTRY_INFO!H340&lt;4), IF(G340/D340*100&lt;&gt;0, IF(G340/D340*100&gt;100,100,G340/D340*100), "-"),0)</f>
        <v>0</v>
      </c>
      <c r="J340" s="67">
        <f>COUNTRY_INFO!M340</f>
        <v>27939</v>
      </c>
      <c r="K340" s="61"/>
      <c r="L340" s="61"/>
      <c r="M340" s="11">
        <f>MAX('MDA1'!M340,MAX('MDA3'!I340,'MDA3'!L340)+MAX('MDA3'!J340,'MDA3'!M340))</f>
        <v>23254</v>
      </c>
      <c r="N340" s="11">
        <f>IF(AND(COUNTRY_INFO!I340&gt;0,COUNTRY_INFO!I340&lt;4),IF(J340&gt;MAX('MDA1'!M340,MAX('MDA3'!I340,'MDA3'!L340)+MAX('MDA3'!J340,'MDA3'!M340)),MAX('MDA1'!M340,MAX('MDA3'!I340,'MDA3'!L340)+MAX('MDA3'!J340,'MDA3'!M340)),J340),0)</f>
        <v>23254</v>
      </c>
      <c r="O340" s="73">
        <f>IF(AND(COUNTRY_INFO!I340&gt;0,COUNTRY_INFO!I340&lt;4), IF(M340/J340*100&lt;&gt;0, IF(M340/J340*100&gt;100,100,M340/J340*100), "-"),0)</f>
        <v>83.231325387451236</v>
      </c>
      <c r="P340" s="67">
        <f>COUNTRY_INFO!N340</f>
        <v>13312</v>
      </c>
      <c r="Q340" s="61"/>
      <c r="R340" s="61"/>
      <c r="S340" s="11">
        <f>SUM(MAX('MDA2'!J340, 'T1'!L340, MAX(T3_R1!K340, T3_R2!K340)), MAX('MDA1'!K340, 'MDA2'!K340, 'T1'!M340, MAX(T3_R1!L340, T3_R2!L340)), MAX('MDA1'!L340, 'MDA2'!L340, 'T1'!N340, MAX(T3_R1!M340, T3_R2!M340)))</f>
        <v>7374</v>
      </c>
      <c r="T340" s="11">
        <f>IF(AND(COUNTRY_INFO!J340&gt;1,COUNTRY_INFO!J340&lt;4),IF(COUNTRY_INFO!E340&gt;MAX('MDA2'!J340,'T1'!L340,MAX(T3_R1!K340,T3_R2!K340)),MAX('MDA2'!J340,'T1'!L340,MAX(T3_R1!K340,T3_R2!K340)),COUNTRY_INFO!E340),0)</f>
        <v>0</v>
      </c>
      <c r="U340" s="217" t="str">
        <f>IF(AND(COUNTRY_INFO!J340&gt;1,COUNTRY_INFO!J340&lt;4), IF(T340/COUNTRY_INFO!E340*100&lt;&gt;0, IF(T340/COUNTRY_INFO!E340*100&gt;100,100,T340/COUNTRY_INFO!E340*100), "-"),0)</f>
        <v>-</v>
      </c>
      <c r="V340" s="11">
        <f>IF(AND(COUNTRY_INFO!J340&gt;1,COUNTRY_INFO!J340&lt;4),IF(COUNTRY_INFO!F340&gt;MAX('MDA1'!K340,'MDA2'!K340,'T1'!M340,MAX(T3_R1!L340,T3_R2!L340)),MAX('MDA1'!K340,'MDA2'!K340,'T1'!M340,MAX(T3_R1!L340,T3_R2!L340)),COUNTRY_INFO!F340),0)</f>
        <v>7374</v>
      </c>
      <c r="W340" s="217">
        <f>IF(AND(COUNTRY_INFO!J340&gt;1,COUNTRY_INFO!J340&lt;4), IF(V340/COUNTRY_INFO!F340*100&lt;&gt;0, IF(V340/COUNTRY_INFO!F340*100&gt;100,100,V340/COUNTRY_INFO!F340*100), "-"),0)</f>
        <v>84.709936817920735</v>
      </c>
      <c r="X340" s="11">
        <f t="shared" si="40"/>
        <v>7374</v>
      </c>
      <c r="Y340" s="73">
        <f>IF(AND(COUNTRY_INFO!J340&gt;1,COUNTRY_INFO!J340&lt;4), IF(S340/P340*100&lt;&gt;0, IF(X340/P340*100&gt;100,100,X340/P340*100), "-"),0)</f>
        <v>55.393629807692314</v>
      </c>
      <c r="Z340" s="67">
        <f>COUNTRY_INFO!O340</f>
        <v>0</v>
      </c>
      <c r="AA340" s="61"/>
      <c r="AB340" s="61"/>
      <c r="AC340" s="11">
        <f>MAX('T1'!L340,'T2'!J340)+MAX('T1'!M340,'T2'!K340)+MAX('T1'!N340,'T2'!L340)</f>
        <v>0</v>
      </c>
      <c r="AD340" s="11">
        <f>IF(COUNTRY_INFO!K340=1,IF(COUNTRY_INFO!F340*0.33&gt;MAX('T1'!M340,'T2'!K340),MAX('T1'!M340,'T2'!K340),COUNTRY_INFO!F340*0.33),IF(COUNTRY_INFO!K340=2,IF(COUNTRY_INFO!F340*0.5&gt;MAX('T1'!M340,'T2'!K340),MAX('T1'!M340,'T2'!K340),COUNTRY_INFO!F340*0.5),IF(COUNTRY_INFO!K340=3,IF(COUNTRY_INFO!F340&gt;MAX('T1'!M340,'T2'!K340),MAX('T1'!M340,'T2'!K340),COUNTRY_INFO!F340),0)))</f>
        <v>0</v>
      </c>
      <c r="AE340" s="217">
        <f>IF(AND(COUNTRY_INFO!K340&gt;0,COUNTRY_INFO!K340&lt;4),IF(Z340&gt;0,IF(COUNTRY_INFO!K340=1, AD340/(COUNTRY_INFO!F340*0.33)*100, IF(COUNTRY_INFO!K340=2, AD340/(COUNTRY_INFO!F340*0.5)*100, IF(COUNTRY_INFO!K340=3, AD340/COUNTRY_INFO!F340*100))),"-"),0)</f>
        <v>0</v>
      </c>
      <c r="AF340" s="11">
        <f>IF(COUNTRY_INFO!K340=2,IF(COUNTRY_INFO!G340*0.2&gt;MAX('T1'!N340,'T2'!L340),MAX('T1'!N340,'T2'!L340),COUNTRY_INFO!G340*0.2),IF(COUNTRY_INFO!K340=3,IF(COUNTRY_INFO!G340&gt;MAX('T1'!N340,'T2'!L340),MAX('T1'!N340,'T2'!L340),COUNTRY_INFO!G340),0))</f>
        <v>0</v>
      </c>
      <c r="AG340" s="217">
        <f>IF(AND(COUNTRY_INFO!K340&gt;0,COUNTRY_INFO!K340&lt;4),IF(Z340&gt;0,IF(COUNTRY_INFO!K340=1, 0, IF(COUNTRY_INFO!K340=2, AF340/(COUNTRY_INFO!G340*0.2)*100, IF(COUNTRY_INFO!K340=3, AF340/COUNTRY_INFO!G340*100))),"-"),0)</f>
        <v>0</v>
      </c>
      <c r="AH340" s="11">
        <f t="shared" si="41"/>
        <v>0</v>
      </c>
      <c r="AI340" s="73">
        <f>IF(AND(COUNTRY_INFO!K340&gt;0,COUNTRY_INFO!K340&lt;4), IF(AC340/Z340*100&lt;&gt;0, IF(AH340/Z340*100&gt;100,100,AH340/Z340*100), "-"),0)</f>
        <v>0</v>
      </c>
      <c r="AJ340" s="261"/>
      <c r="AK340" s="260">
        <f>IF(AND(D340&lt;&gt;0, D340&lt;&gt;"Unknown",D340&lt;&gt;"Stopped",D340&lt;&gt;"Not required"),D340/COUNTRY_INFO!D340, 0)</f>
        <v>0</v>
      </c>
      <c r="AL340" s="260">
        <f>IF(AND(J340&lt;&gt;0,J340&lt;&gt;"Unknown",J340&lt;&gt;"Stopped",J340&lt;&gt;"Not required"),J340/COUNTRY_INFO!D340, 0)</f>
        <v>1</v>
      </c>
      <c r="AM340" s="260">
        <f>IF(AND(P340&lt;&gt;0,P340&lt;&gt;"Unknown",P340&lt;&gt;"Not required"),P340/(COUNTRY_INFO!E340+COUNTRY_INFO!F340), 0)</f>
        <v>1</v>
      </c>
      <c r="AN340" s="260">
        <f>IF(AND(Z340&lt;&gt;0,Z340&lt;&gt;"Unknown",Z340&lt;&gt;"Not required"),IF(COUNTRY_INFO!K340=1,1,IF(COUNTRY_INFO!K340=2,0.5*COUNTRY_INFO!F340/(0.5*COUNTRY_INFO!F340+0.2*COUNTRY_INFO!G340),IF(COUNTRY_INFO!K340=3,COUNTRY_INFO!F340/(COUNTRY_INFO!F340+COUNTRY_INFO!G340)))),0)</f>
        <v>0</v>
      </c>
      <c r="AO340" s="260">
        <f>IF(AND(Z340&lt;&gt;0,Z340&lt;&gt;"Unknown",Z340&lt;&gt;"Not required"),IF(COUNTRY_INFO!K340=1,0,IF(COUNTRY_INFO!K340=2,0.2*COUNTRY_INFO!G340/(0.5*COUNTRY_INFO!F340+0.2*COUNTRY_INFO!G340),IF(COUNTRY_INFO!K340=3,COUNTRY_INFO!G340/(COUNTRY_INFO!F340+COUNTRY_INFO!G340)))),0)</f>
        <v>0</v>
      </c>
      <c r="AP340" s="259">
        <f>MAX(COUNTRY_INFO!D340*AK340*PROFILE!$G$7,COUNTRY_INFO!D340*AL340*PROFILE!$G$7)</f>
        <v>2.9252921287245804E-3</v>
      </c>
      <c r="AQ340" s="259">
        <f>MAX(COUNTRY_INFO!D340*AK340*PROFILE!$G$8,COUNTRY_INFO!D340*AL340*PROFILE!$G$8,COUNTRY_INFO!D340*AM340*PROFILE!$G$8)</f>
        <v>4092.0726845416025</v>
      </c>
      <c r="AR340" s="259">
        <f>MAX(COUNTRY_INFO!D340*AK340*PROFILE!$G$9,COUNTRY_INFO!D340*AL340*PROFILE!$G$9,COUNTRY_INFO!D340*AM340*PROFILE!$G$9,IF(AND(DISTRICT!Z340&lt;&gt;"Unknown",Z340&lt;&gt;"Not required"),COUNTRY_INFO!O340*DISTRICT!AN340,0))</f>
        <v>8498.0385754301642</v>
      </c>
      <c r="AS340" s="259">
        <f>MAX(COUNTRY_INFO!D340*AK340*PROFILE!$G$10,COUNTRY_INFO!D340*AL340*PROFILE!$G$10,IF(AND(DISTRICT!Z340&lt;&gt;"Unknown",Z340&lt;&gt;"Not required"),COUNTRY_INFO!O340*DISTRICT!AO340,0))</f>
        <v>15348.885814736106</v>
      </c>
      <c r="AT340" s="259">
        <f t="shared" si="42"/>
        <v>27939</v>
      </c>
      <c r="AU340" s="258" t="str">
        <f t="shared" si="37"/>
        <v>Y</v>
      </c>
      <c r="AV340" s="259">
        <f>MAX('MDA2'!J340,'T1'!L340,'T2'!J340,T3_R1!K340,T3_R2!K340)</f>
        <v>0</v>
      </c>
      <c r="AW340" s="259">
        <f>MAX('MDA1'!K340,'MDA2'!K340,'MDA3'!I340,'MDA3'!L340,'T1'!M340,'T2'!K340,T3_R1!L340,T3_R2!L340)</f>
        <v>8371</v>
      </c>
      <c r="AX340" s="259">
        <f>MAX('MDA1'!L340,'MDA2'!L340,'MDA3'!J340,'MDA3'!M340,'T1'!N340,'T2'!L340,T3_R1!M340,T3_R2!M340)</f>
        <v>14883</v>
      </c>
      <c r="AY340" s="259">
        <f t="shared" si="43"/>
        <v>23254</v>
      </c>
      <c r="AZ340" s="259">
        <f>MAX('MDA2'!J340,T340)</f>
        <v>0</v>
      </c>
      <c r="BA340" s="259">
        <f>MAX('MDA1'!K340,'MDA2'!K340,'MDA3'!I340,'MDA3'!L340,V340,AD340)</f>
        <v>8371</v>
      </c>
      <c r="BB340" s="259">
        <f>MAX('MDA1'!L340,'MDA2'!L340,'MDA3'!J340,'MDA3'!M340,AF340)</f>
        <v>14883</v>
      </c>
      <c r="BC340" s="259">
        <f t="shared" si="38"/>
        <v>23254</v>
      </c>
      <c r="BD340" s="260">
        <f t="shared" si="39"/>
        <v>83.231325387451236</v>
      </c>
    </row>
    <row r="341" spans="1:56" x14ac:dyDescent="0.2">
      <c r="A341" s="10" t="str">
        <f>IF(COUNTRY_INFO!A341=0," ",COUNTRY_INFO!A341)</f>
        <v>Ethiopia</v>
      </c>
      <c r="B341" s="10" t="str">
        <f>IF(COUNTRY_INFO!B341=0," ",COUNTRY_INFO!B341)</f>
        <v>Oromia East Harerge</v>
      </c>
      <c r="C341" s="87" t="str">
        <f>IF(COUNTRY_INFO!C341=0," ",COUNTRY_INFO!C341)</f>
        <v>Awaday Town</v>
      </c>
      <c r="D341" s="67">
        <f>COUNTRY_INFO!L341</f>
        <v>0</v>
      </c>
      <c r="E341" s="61"/>
      <c r="F341" s="61"/>
      <c r="G341" s="11">
        <f>MAX('MDA1'!M341,'MDA2'!M341)</f>
        <v>0</v>
      </c>
      <c r="H341" s="11">
        <f>IF(AND(COUNTRY_INFO!H341&gt;0,COUNTRY_INFO!H341&lt;4),IF(D341&gt;MAX('MDA1'!M341,'MDA2'!M341),MAX('MDA1'!M341,'MDA2'!M341),D341),0)</f>
        <v>0</v>
      </c>
      <c r="I341" s="73">
        <f>IF(AND(COUNTRY_INFO!H341&gt;0,COUNTRY_INFO!H341&lt;4), IF(G341/D341*100&lt;&gt;0, IF(G341/D341*100&gt;100,100,G341/D341*100), "-"),0)</f>
        <v>0</v>
      </c>
      <c r="J341" s="67">
        <f>COUNTRY_INFO!M341</f>
        <v>0</v>
      </c>
      <c r="K341" s="61"/>
      <c r="L341" s="61"/>
      <c r="M341" s="11">
        <f>MAX('MDA1'!M341,MAX('MDA3'!I341,'MDA3'!L341)+MAX('MDA3'!J341,'MDA3'!M341))</f>
        <v>0</v>
      </c>
      <c r="N341" s="11">
        <f>IF(AND(COUNTRY_INFO!I341&gt;0,COUNTRY_INFO!I341&lt;4),IF(J341&gt;MAX('MDA1'!M341,MAX('MDA3'!I341,'MDA3'!L341)+MAX('MDA3'!J341,'MDA3'!M341)),MAX('MDA1'!M341,MAX('MDA3'!I341,'MDA3'!L341)+MAX('MDA3'!J341,'MDA3'!M341)),J341),0)</f>
        <v>0</v>
      </c>
      <c r="O341" s="73">
        <f>IF(AND(COUNTRY_INFO!I341&gt;0,COUNTRY_INFO!I341&lt;4), IF(M341/J341*100&lt;&gt;0, IF(M341/J341*100&gt;100,100,M341/J341*100), "-"),0)</f>
        <v>0</v>
      </c>
      <c r="P341" s="67">
        <f>COUNTRY_INFO!N341</f>
        <v>0</v>
      </c>
      <c r="Q341" s="61"/>
      <c r="R341" s="61"/>
      <c r="S341" s="11">
        <f>SUM(MAX('MDA2'!J341, 'T1'!L341, MAX(T3_R1!K341, T3_R2!K341)), MAX('MDA1'!K341, 'MDA2'!K341, 'T1'!M341, MAX(T3_R1!L341, T3_R2!L341)), MAX('MDA1'!L341, 'MDA2'!L341, 'T1'!N341, MAX(T3_R1!M341, T3_R2!M341)))</f>
        <v>0</v>
      </c>
      <c r="T341" s="11">
        <f>IF(AND(COUNTRY_INFO!J341&gt;1,COUNTRY_INFO!J341&lt;4),IF(COUNTRY_INFO!E341&gt;MAX('MDA2'!J341,'T1'!L341,MAX(T3_R1!K341,T3_R2!K341)),MAX('MDA2'!J341,'T1'!L341,MAX(T3_R1!K341,T3_R2!K341)),COUNTRY_INFO!E341),0)</f>
        <v>0</v>
      </c>
      <c r="U341" s="217">
        <f>IF(AND(COUNTRY_INFO!J341&gt;1,COUNTRY_INFO!J341&lt;4), IF(T341/COUNTRY_INFO!E341*100&lt;&gt;0, IF(T341/COUNTRY_INFO!E341*100&gt;100,100,T341/COUNTRY_INFO!E341*100), "-"),0)</f>
        <v>0</v>
      </c>
      <c r="V341" s="11">
        <f>IF(AND(COUNTRY_INFO!J341&gt;1,COUNTRY_INFO!J341&lt;4),IF(COUNTRY_INFO!F341&gt;MAX('MDA1'!K341,'MDA2'!K341,'T1'!M341,MAX(T3_R1!L341,T3_R2!L341)),MAX('MDA1'!K341,'MDA2'!K341,'T1'!M341,MAX(T3_R1!L341,T3_R2!L341)),COUNTRY_INFO!F341),0)</f>
        <v>0</v>
      </c>
      <c r="W341" s="217">
        <f>IF(AND(COUNTRY_INFO!J341&gt;1,COUNTRY_INFO!J341&lt;4), IF(V341/COUNTRY_INFO!F341*100&lt;&gt;0, IF(V341/COUNTRY_INFO!F341*100&gt;100,100,V341/COUNTRY_INFO!F341*100), "-"),0)</f>
        <v>0</v>
      </c>
      <c r="X341" s="11">
        <f t="shared" si="40"/>
        <v>0</v>
      </c>
      <c r="Y341" s="73">
        <f>IF(AND(COUNTRY_INFO!J341&gt;1,COUNTRY_INFO!J341&lt;4), IF(S341/P341*100&lt;&gt;0, IF(X341/P341*100&gt;100,100,X341/P341*100), "-"),0)</f>
        <v>0</v>
      </c>
      <c r="Z341" s="67">
        <f>COUNTRY_INFO!O341</f>
        <v>1132.8900000000001</v>
      </c>
      <c r="AA341" s="61"/>
      <c r="AB341" s="61"/>
      <c r="AC341" s="11">
        <f>MAX('T1'!L341,'T2'!J341)+MAX('T1'!M341,'T2'!K341)+MAX('T1'!N341,'T2'!L341)</f>
        <v>0</v>
      </c>
      <c r="AD341" s="11">
        <f>IF(COUNTRY_INFO!K341=1,IF(COUNTRY_INFO!F341*0.33&gt;MAX('T1'!M341,'T2'!K341),MAX('T1'!M341,'T2'!K341),COUNTRY_INFO!F341*0.33),IF(COUNTRY_INFO!K341=2,IF(COUNTRY_INFO!F341*0.5&gt;MAX('T1'!M341,'T2'!K341),MAX('T1'!M341,'T2'!K341),COUNTRY_INFO!F341*0.5),IF(COUNTRY_INFO!K341=3,IF(COUNTRY_INFO!F341&gt;MAX('T1'!M341,'T2'!K341),MAX('T1'!M341,'T2'!K341),COUNTRY_INFO!F341),0)))</f>
        <v>0</v>
      </c>
      <c r="AE341" s="217">
        <f>IF(AND(COUNTRY_INFO!K341&gt;0,COUNTRY_INFO!K341&lt;4),IF(Z341&gt;0,IF(COUNTRY_INFO!K341=1, AD341/(COUNTRY_INFO!F341*0.33)*100, IF(COUNTRY_INFO!K341=2, AD341/(COUNTRY_INFO!F341*0.5)*100, IF(COUNTRY_INFO!K341=3, AD341/COUNTRY_INFO!F341*100))),"-"),0)</f>
        <v>0</v>
      </c>
      <c r="AF341" s="11">
        <f>IF(COUNTRY_INFO!K341=2,IF(COUNTRY_INFO!G341*0.2&gt;MAX('T1'!N341,'T2'!L341),MAX('T1'!N341,'T2'!L341),COUNTRY_INFO!G341*0.2),IF(COUNTRY_INFO!K341=3,IF(COUNTRY_INFO!G341&gt;MAX('T1'!N341,'T2'!L341),MAX('T1'!N341,'T2'!L341),COUNTRY_INFO!G341),0))</f>
        <v>0</v>
      </c>
      <c r="AG341" s="217">
        <f>IF(AND(COUNTRY_INFO!K341&gt;0,COUNTRY_INFO!K341&lt;4),IF(Z341&gt;0,IF(COUNTRY_INFO!K341=1, 0, IF(COUNTRY_INFO!K341=2, AF341/(COUNTRY_INFO!G341*0.2)*100, IF(COUNTRY_INFO!K341=3, AF341/COUNTRY_INFO!G341*100))),"-"),0)</f>
        <v>0</v>
      </c>
      <c r="AH341" s="11">
        <f t="shared" si="41"/>
        <v>0</v>
      </c>
      <c r="AI341" s="73" t="str">
        <f>IF(AND(COUNTRY_INFO!K341&gt;0,COUNTRY_INFO!K341&lt;4), IF(AC341/Z341*100&lt;&gt;0, IF(AH341/Z341*100&gt;100,100,AH341/Z341*100), "-"),0)</f>
        <v>-</v>
      </c>
      <c r="AJ341" s="261"/>
      <c r="AK341" s="260">
        <f>IF(AND(D341&lt;&gt;0, D341&lt;&gt;"Unknown",D341&lt;&gt;"Stopped",D341&lt;&gt;"Not required"),D341/COUNTRY_INFO!D341, 0)</f>
        <v>0</v>
      </c>
      <c r="AL341" s="260">
        <f>IF(AND(J341&lt;&gt;0,J341&lt;&gt;"Unknown",J341&lt;&gt;"Stopped",J341&lt;&gt;"Not required"),J341/COUNTRY_INFO!D341, 0)</f>
        <v>0</v>
      </c>
      <c r="AM341" s="260">
        <f>IF(AND(P341&lt;&gt;0,P341&lt;&gt;"Unknown",P341&lt;&gt;"Not required"),P341/(COUNTRY_INFO!E341+COUNTRY_INFO!F341), 0)</f>
        <v>0</v>
      </c>
      <c r="AN341" s="260">
        <f>IF(AND(Z341&lt;&gt;0,Z341&lt;&gt;"Unknown",Z341&lt;&gt;"Not required"),IF(COUNTRY_INFO!K341=1,1,IF(COUNTRY_INFO!K341=2,0.5*COUNTRY_INFO!F341/(0.5*COUNTRY_INFO!F341+0.2*COUNTRY_INFO!G341),IF(COUNTRY_INFO!K341=3,COUNTRY_INFO!F341/(COUNTRY_INFO!F341+COUNTRY_INFO!G341)))),0)</f>
        <v>1</v>
      </c>
      <c r="AO341" s="260">
        <f>IF(AND(Z341&lt;&gt;0,Z341&lt;&gt;"Unknown",Z341&lt;&gt;"Not required"),IF(COUNTRY_INFO!K341=1,0,IF(COUNTRY_INFO!K341=2,0.2*COUNTRY_INFO!G341/(0.5*COUNTRY_INFO!F341+0.2*COUNTRY_INFO!G341),IF(COUNTRY_INFO!K341=3,COUNTRY_INFO!G341/(COUNTRY_INFO!F341+COUNTRY_INFO!G341)))),0)</f>
        <v>0</v>
      </c>
      <c r="AP341" s="259">
        <f>MAX(COUNTRY_INFO!D341*AK341*PROFILE!$G$7,COUNTRY_INFO!D341*AL341*PROFILE!$G$7)</f>
        <v>0</v>
      </c>
      <c r="AQ341" s="259">
        <f>MAX(COUNTRY_INFO!D341*AK341*PROFILE!$G$8,COUNTRY_INFO!D341*AL341*PROFILE!$G$8,COUNTRY_INFO!D341*AM341*PROFILE!$G$8)</f>
        <v>0</v>
      </c>
      <c r="AR341" s="259">
        <f>MAX(COUNTRY_INFO!D341*AK341*PROFILE!$G$9,COUNTRY_INFO!D341*AL341*PROFILE!$G$9,COUNTRY_INFO!D341*AM341*PROFILE!$G$9,IF(AND(DISTRICT!Z341&lt;&gt;"Unknown",Z341&lt;&gt;"Not required"),COUNTRY_INFO!O341*DISTRICT!AN341,0))</f>
        <v>1132.8900000000001</v>
      </c>
      <c r="AS341" s="259">
        <f>MAX(COUNTRY_INFO!D341*AK341*PROFILE!$G$10,COUNTRY_INFO!D341*AL341*PROFILE!$G$10,IF(AND(DISTRICT!Z341&lt;&gt;"Unknown",Z341&lt;&gt;"Not required"),COUNTRY_INFO!O341*DISTRICT!AO341,0))</f>
        <v>0</v>
      </c>
      <c r="AT341" s="259">
        <f t="shared" si="42"/>
        <v>1132.8900000000001</v>
      </c>
      <c r="AU341" s="258">
        <f t="shared" si="37"/>
        <v>0</v>
      </c>
      <c r="AV341" s="259">
        <f>MAX('MDA2'!J341,'T1'!L341,'T2'!J341,T3_R1!K341,T3_R2!K341)</f>
        <v>0</v>
      </c>
      <c r="AW341" s="259">
        <f>MAX('MDA1'!K341,'MDA2'!K341,'MDA3'!I341,'MDA3'!L341,'T1'!M341,'T2'!K341,T3_R1!L341,T3_R2!L341)</f>
        <v>0</v>
      </c>
      <c r="AX341" s="259">
        <f>MAX('MDA1'!L341,'MDA2'!L341,'MDA3'!J341,'MDA3'!M341,'T1'!N341,'T2'!L341,T3_R1!M341,T3_R2!M341)</f>
        <v>0</v>
      </c>
      <c r="AY341" s="259">
        <f t="shared" si="43"/>
        <v>0</v>
      </c>
      <c r="AZ341" s="259">
        <f>MAX('MDA2'!J341,T341)</f>
        <v>0</v>
      </c>
      <c r="BA341" s="259">
        <f>MAX('MDA1'!K341,'MDA2'!K341,'MDA3'!I341,'MDA3'!L341,V341,AD341)</f>
        <v>0</v>
      </c>
      <c r="BB341" s="259">
        <f>MAX('MDA1'!L341,'MDA2'!L341,'MDA3'!J341,'MDA3'!M341,AF341)</f>
        <v>0</v>
      </c>
      <c r="BC341" s="259">
        <f t="shared" si="38"/>
        <v>0</v>
      </c>
      <c r="BD341" s="260">
        <f t="shared" si="39"/>
        <v>0</v>
      </c>
    </row>
    <row r="342" spans="1:56" x14ac:dyDescent="0.2">
      <c r="A342" s="10" t="str">
        <f>IF(COUNTRY_INFO!A342=0," ",COUNTRY_INFO!A342)</f>
        <v>Ethiopia</v>
      </c>
      <c r="B342" s="10" t="str">
        <f>IF(COUNTRY_INFO!B342=0," ",COUNTRY_INFO!B342)</f>
        <v>Oromia East Harerge</v>
      </c>
      <c r="C342" s="87" t="str">
        <f>IF(COUNTRY_INFO!C342=0," ",COUNTRY_INFO!C342)</f>
        <v>Babile</v>
      </c>
      <c r="D342" s="67">
        <f>COUNTRY_INFO!L342</f>
        <v>0</v>
      </c>
      <c r="E342" s="61"/>
      <c r="F342" s="61"/>
      <c r="G342" s="11">
        <f>MAX('MDA1'!M342,'MDA2'!M342)</f>
        <v>0</v>
      </c>
      <c r="H342" s="11">
        <f>IF(AND(COUNTRY_INFO!H342&gt;0,COUNTRY_INFO!H342&lt;4),IF(D342&gt;MAX('MDA1'!M342,'MDA2'!M342),MAX('MDA1'!M342,'MDA2'!M342),D342),0)</f>
        <v>0</v>
      </c>
      <c r="I342" s="73">
        <f>IF(AND(COUNTRY_INFO!H342&gt;0,COUNTRY_INFO!H342&lt;4), IF(G342/D342*100&lt;&gt;0, IF(G342/D342*100&gt;100,100,G342/D342*100), "-"),0)</f>
        <v>0</v>
      </c>
      <c r="J342" s="67">
        <f>COUNTRY_INFO!M342</f>
        <v>0</v>
      </c>
      <c r="K342" s="61"/>
      <c r="L342" s="61"/>
      <c r="M342" s="11">
        <f>MAX('MDA1'!M342,MAX('MDA3'!I342,'MDA3'!L342)+MAX('MDA3'!J342,'MDA3'!M342))</f>
        <v>0</v>
      </c>
      <c r="N342" s="11">
        <f>IF(AND(COUNTRY_INFO!I342&gt;0,COUNTRY_INFO!I342&lt;4),IF(J342&gt;MAX('MDA1'!M342,MAX('MDA3'!I342,'MDA3'!L342)+MAX('MDA3'!J342,'MDA3'!M342)),MAX('MDA1'!M342,MAX('MDA3'!I342,'MDA3'!L342)+MAX('MDA3'!J342,'MDA3'!M342)),J342),0)</f>
        <v>0</v>
      </c>
      <c r="O342" s="73">
        <f>IF(AND(COUNTRY_INFO!I342&gt;0,COUNTRY_INFO!I342&lt;4), IF(M342/J342*100&lt;&gt;0, IF(M342/J342*100&gt;100,100,M342/J342*100), "-"),0)</f>
        <v>0</v>
      </c>
      <c r="P342" s="67">
        <f>COUNTRY_INFO!N342</f>
        <v>0</v>
      </c>
      <c r="Q342" s="61"/>
      <c r="R342" s="61"/>
      <c r="S342" s="11">
        <f>SUM(MAX('MDA2'!J342, 'T1'!L342, MAX(T3_R1!K342, T3_R2!K342)), MAX('MDA1'!K342, 'MDA2'!K342, 'T1'!M342, MAX(T3_R1!L342, T3_R2!L342)), MAX('MDA1'!L342, 'MDA2'!L342, 'T1'!N342, MAX(T3_R1!M342, T3_R2!M342)))</f>
        <v>0</v>
      </c>
      <c r="T342" s="11">
        <f>IF(AND(COUNTRY_INFO!J342&gt;1,COUNTRY_INFO!J342&lt;4),IF(COUNTRY_INFO!E342&gt;MAX('MDA2'!J342,'T1'!L342,MAX(T3_R1!K342,T3_R2!K342)),MAX('MDA2'!J342,'T1'!L342,MAX(T3_R1!K342,T3_R2!K342)),COUNTRY_INFO!E342),0)</f>
        <v>0</v>
      </c>
      <c r="U342" s="217">
        <f>IF(AND(COUNTRY_INFO!J342&gt;1,COUNTRY_INFO!J342&lt;4), IF(T342/COUNTRY_INFO!E342*100&lt;&gt;0, IF(T342/COUNTRY_INFO!E342*100&gt;100,100,T342/COUNTRY_INFO!E342*100), "-"),0)</f>
        <v>0</v>
      </c>
      <c r="V342" s="11">
        <f>IF(AND(COUNTRY_INFO!J342&gt;1,COUNTRY_INFO!J342&lt;4),IF(COUNTRY_INFO!F342&gt;MAX('MDA1'!K342,'MDA2'!K342,'T1'!M342,MAX(T3_R1!L342,T3_R2!L342)),MAX('MDA1'!K342,'MDA2'!K342,'T1'!M342,MAX(T3_R1!L342,T3_R2!L342)),COUNTRY_INFO!F342),0)</f>
        <v>0</v>
      </c>
      <c r="W342" s="217">
        <f>IF(AND(COUNTRY_INFO!J342&gt;1,COUNTRY_INFO!J342&lt;4), IF(V342/COUNTRY_INFO!F342*100&lt;&gt;0, IF(V342/COUNTRY_INFO!F342*100&gt;100,100,V342/COUNTRY_INFO!F342*100), "-"),0)</f>
        <v>0</v>
      </c>
      <c r="X342" s="11">
        <f t="shared" si="40"/>
        <v>0</v>
      </c>
      <c r="Y342" s="73">
        <f>IF(AND(COUNTRY_INFO!J342&gt;1,COUNTRY_INFO!J342&lt;4), IF(S342/P342*100&lt;&gt;0, IF(X342/P342*100&gt;100,100,X342/P342*100), "-"),0)</f>
        <v>0</v>
      </c>
      <c r="Z342" s="67">
        <f>COUNTRY_INFO!O342</f>
        <v>10002.960000000001</v>
      </c>
      <c r="AA342" s="61"/>
      <c r="AB342" s="61"/>
      <c r="AC342" s="11">
        <f>MAX('T1'!L342,'T2'!J342)+MAX('T1'!M342,'T2'!K342)+MAX('T1'!N342,'T2'!L342)</f>
        <v>0</v>
      </c>
      <c r="AD342" s="11">
        <f>IF(COUNTRY_INFO!K342=1,IF(COUNTRY_INFO!F342*0.33&gt;MAX('T1'!M342,'T2'!K342),MAX('T1'!M342,'T2'!K342),COUNTRY_INFO!F342*0.33),IF(COUNTRY_INFO!K342=2,IF(COUNTRY_INFO!F342*0.5&gt;MAX('T1'!M342,'T2'!K342),MAX('T1'!M342,'T2'!K342),COUNTRY_INFO!F342*0.5),IF(COUNTRY_INFO!K342=3,IF(COUNTRY_INFO!F342&gt;MAX('T1'!M342,'T2'!K342),MAX('T1'!M342,'T2'!K342),COUNTRY_INFO!F342),0)))</f>
        <v>0</v>
      </c>
      <c r="AE342" s="217">
        <f>IF(AND(COUNTRY_INFO!K342&gt;0,COUNTRY_INFO!K342&lt;4),IF(Z342&gt;0,IF(COUNTRY_INFO!K342=1, AD342/(COUNTRY_INFO!F342*0.33)*100, IF(COUNTRY_INFO!K342=2, AD342/(COUNTRY_INFO!F342*0.5)*100, IF(COUNTRY_INFO!K342=3, AD342/COUNTRY_INFO!F342*100))),"-"),0)</f>
        <v>0</v>
      </c>
      <c r="AF342" s="11">
        <f>IF(COUNTRY_INFO!K342=2,IF(COUNTRY_INFO!G342*0.2&gt;MAX('T1'!N342,'T2'!L342),MAX('T1'!N342,'T2'!L342),COUNTRY_INFO!G342*0.2),IF(COUNTRY_INFO!K342=3,IF(COUNTRY_INFO!G342&gt;MAX('T1'!N342,'T2'!L342),MAX('T1'!N342,'T2'!L342),COUNTRY_INFO!G342),0))</f>
        <v>0</v>
      </c>
      <c r="AG342" s="217">
        <f>IF(AND(COUNTRY_INFO!K342&gt;0,COUNTRY_INFO!K342&lt;4),IF(Z342&gt;0,IF(COUNTRY_INFO!K342=1, 0, IF(COUNTRY_INFO!K342=2, AF342/(COUNTRY_INFO!G342*0.2)*100, IF(COUNTRY_INFO!K342=3, AF342/COUNTRY_INFO!G342*100))),"-"),0)</f>
        <v>0</v>
      </c>
      <c r="AH342" s="11">
        <f t="shared" si="41"/>
        <v>0</v>
      </c>
      <c r="AI342" s="73" t="str">
        <f>IF(AND(COUNTRY_INFO!K342&gt;0,COUNTRY_INFO!K342&lt;4), IF(AC342/Z342*100&lt;&gt;0, IF(AH342/Z342*100&gt;100,100,AH342/Z342*100), "-"),0)</f>
        <v>-</v>
      </c>
      <c r="AJ342" s="261"/>
      <c r="AK342" s="260">
        <f>IF(AND(D342&lt;&gt;0, D342&lt;&gt;"Unknown",D342&lt;&gt;"Stopped",D342&lt;&gt;"Not required"),D342/COUNTRY_INFO!D342, 0)</f>
        <v>0</v>
      </c>
      <c r="AL342" s="260">
        <f>IF(AND(J342&lt;&gt;0,J342&lt;&gt;"Unknown",J342&lt;&gt;"Stopped",J342&lt;&gt;"Not required"),J342/COUNTRY_INFO!D342, 0)</f>
        <v>0</v>
      </c>
      <c r="AM342" s="260">
        <f>IF(AND(P342&lt;&gt;0,P342&lt;&gt;"Unknown",P342&lt;&gt;"Not required"),P342/(COUNTRY_INFO!E342+COUNTRY_INFO!F342), 0)</f>
        <v>0</v>
      </c>
      <c r="AN342" s="260">
        <f>IF(AND(Z342&lt;&gt;0,Z342&lt;&gt;"Unknown",Z342&lt;&gt;"Not required"),IF(COUNTRY_INFO!K342=1,1,IF(COUNTRY_INFO!K342=2,0.5*COUNTRY_INFO!F342/(0.5*COUNTRY_INFO!F342+0.2*COUNTRY_INFO!G342),IF(COUNTRY_INFO!K342=3,COUNTRY_INFO!F342/(COUNTRY_INFO!F342+COUNTRY_INFO!G342)))),0)</f>
        <v>1</v>
      </c>
      <c r="AO342" s="260">
        <f>IF(AND(Z342&lt;&gt;0,Z342&lt;&gt;"Unknown",Z342&lt;&gt;"Not required"),IF(COUNTRY_INFO!K342=1,0,IF(COUNTRY_INFO!K342=2,0.2*COUNTRY_INFO!G342/(0.5*COUNTRY_INFO!F342+0.2*COUNTRY_INFO!G342),IF(COUNTRY_INFO!K342=3,COUNTRY_INFO!G342/(COUNTRY_INFO!F342+COUNTRY_INFO!G342)))),0)</f>
        <v>0</v>
      </c>
      <c r="AP342" s="259">
        <f>MAX(COUNTRY_INFO!D342*AK342*PROFILE!$G$7,COUNTRY_INFO!D342*AL342*PROFILE!$G$7)</f>
        <v>0</v>
      </c>
      <c r="AQ342" s="259">
        <f>MAX(COUNTRY_INFO!D342*AK342*PROFILE!$G$8,COUNTRY_INFO!D342*AL342*PROFILE!$G$8,COUNTRY_INFO!D342*AM342*PROFILE!$G$8)</f>
        <v>0</v>
      </c>
      <c r="AR342" s="259">
        <f>MAX(COUNTRY_INFO!D342*AK342*PROFILE!$G$9,COUNTRY_INFO!D342*AL342*PROFILE!$G$9,COUNTRY_INFO!D342*AM342*PROFILE!$G$9,IF(AND(DISTRICT!Z342&lt;&gt;"Unknown",Z342&lt;&gt;"Not required"),COUNTRY_INFO!O342*DISTRICT!AN342,0))</f>
        <v>10002.960000000001</v>
      </c>
      <c r="AS342" s="259">
        <f>MAX(COUNTRY_INFO!D342*AK342*PROFILE!$G$10,COUNTRY_INFO!D342*AL342*PROFILE!$G$10,IF(AND(DISTRICT!Z342&lt;&gt;"Unknown",Z342&lt;&gt;"Not required"),COUNTRY_INFO!O342*DISTRICT!AO342,0))</f>
        <v>0</v>
      </c>
      <c r="AT342" s="259">
        <f t="shared" si="42"/>
        <v>10002.960000000001</v>
      </c>
      <c r="AU342" s="258">
        <f t="shared" si="37"/>
        <v>0</v>
      </c>
      <c r="AV342" s="259">
        <f>MAX('MDA2'!J342,'T1'!L342,'T2'!J342,T3_R1!K342,T3_R2!K342)</f>
        <v>0</v>
      </c>
      <c r="AW342" s="259">
        <f>MAX('MDA1'!K342,'MDA2'!K342,'MDA3'!I342,'MDA3'!L342,'T1'!M342,'T2'!K342,T3_R1!L342,T3_R2!L342)</f>
        <v>0</v>
      </c>
      <c r="AX342" s="259">
        <f>MAX('MDA1'!L342,'MDA2'!L342,'MDA3'!J342,'MDA3'!M342,'T1'!N342,'T2'!L342,T3_R1!M342,T3_R2!M342)</f>
        <v>0</v>
      </c>
      <c r="AY342" s="259">
        <f t="shared" si="43"/>
        <v>0</v>
      </c>
      <c r="AZ342" s="259">
        <f>MAX('MDA2'!J342,T342)</f>
        <v>0</v>
      </c>
      <c r="BA342" s="259">
        <f>MAX('MDA1'!K342,'MDA2'!K342,'MDA3'!I342,'MDA3'!L342,V342,AD342)</f>
        <v>0</v>
      </c>
      <c r="BB342" s="259">
        <f>MAX('MDA1'!L342,'MDA2'!L342,'MDA3'!J342,'MDA3'!M342,AF342)</f>
        <v>0</v>
      </c>
      <c r="BC342" s="259">
        <f t="shared" si="38"/>
        <v>0</v>
      </c>
      <c r="BD342" s="260">
        <f t="shared" si="39"/>
        <v>0</v>
      </c>
    </row>
    <row r="343" spans="1:56" x14ac:dyDescent="0.2">
      <c r="A343" s="10" t="str">
        <f>IF(COUNTRY_INFO!A343=0," ",COUNTRY_INFO!A343)</f>
        <v>Ethiopia</v>
      </c>
      <c r="B343" s="10" t="str">
        <f>IF(COUNTRY_INFO!B343=0," ",COUNTRY_INFO!B343)</f>
        <v>Oromia East Harerge</v>
      </c>
      <c r="C343" s="87" t="str">
        <f>IF(COUNTRY_INFO!C343=0," ",COUNTRY_INFO!C343)</f>
        <v>Babile Town</v>
      </c>
      <c r="D343" s="67">
        <f>COUNTRY_INFO!L343</f>
        <v>0</v>
      </c>
      <c r="E343" s="61"/>
      <c r="F343" s="61"/>
      <c r="G343" s="11">
        <f>MAX('MDA1'!M343,'MDA2'!M343)</f>
        <v>0</v>
      </c>
      <c r="H343" s="11">
        <f>IF(AND(COUNTRY_INFO!H343&gt;0,COUNTRY_INFO!H343&lt;4),IF(D343&gt;MAX('MDA1'!M343,'MDA2'!M343),MAX('MDA1'!M343,'MDA2'!M343),D343),0)</f>
        <v>0</v>
      </c>
      <c r="I343" s="73">
        <f>IF(AND(COUNTRY_INFO!H343&gt;0,COUNTRY_INFO!H343&lt;4), IF(G343/D343*100&lt;&gt;0, IF(G343/D343*100&gt;100,100,G343/D343*100), "-"),0)</f>
        <v>0</v>
      </c>
      <c r="J343" s="67">
        <f>COUNTRY_INFO!M343</f>
        <v>0</v>
      </c>
      <c r="K343" s="61"/>
      <c r="L343" s="61"/>
      <c r="M343" s="11">
        <f>MAX('MDA1'!M343,MAX('MDA3'!I343,'MDA3'!L343)+MAX('MDA3'!J343,'MDA3'!M343))</f>
        <v>0</v>
      </c>
      <c r="N343" s="11">
        <f>IF(AND(COUNTRY_INFO!I343&gt;0,COUNTRY_INFO!I343&lt;4),IF(J343&gt;MAX('MDA1'!M343,MAX('MDA3'!I343,'MDA3'!L343)+MAX('MDA3'!J343,'MDA3'!M343)),MAX('MDA1'!M343,MAX('MDA3'!I343,'MDA3'!L343)+MAX('MDA3'!J343,'MDA3'!M343)),J343),0)</f>
        <v>0</v>
      </c>
      <c r="O343" s="73">
        <f>IF(AND(COUNTRY_INFO!I343&gt;0,COUNTRY_INFO!I343&lt;4), IF(M343/J343*100&lt;&gt;0, IF(M343/J343*100&gt;100,100,M343/J343*100), "-"),0)</f>
        <v>0</v>
      </c>
      <c r="P343" s="67">
        <f>COUNTRY_INFO!N343</f>
        <v>0</v>
      </c>
      <c r="Q343" s="61"/>
      <c r="R343" s="61"/>
      <c r="S343" s="11">
        <f>SUM(MAX('MDA2'!J343, 'T1'!L343, MAX(T3_R1!K343, T3_R2!K343)), MAX('MDA1'!K343, 'MDA2'!K343, 'T1'!M343, MAX(T3_R1!L343, T3_R2!L343)), MAX('MDA1'!L343, 'MDA2'!L343, 'T1'!N343, MAX(T3_R1!M343, T3_R2!M343)))</f>
        <v>0</v>
      </c>
      <c r="T343" s="11">
        <f>IF(AND(COUNTRY_INFO!J343&gt;1,COUNTRY_INFO!J343&lt;4),IF(COUNTRY_INFO!E343&gt;MAX('MDA2'!J343,'T1'!L343,MAX(T3_R1!K343,T3_R2!K343)),MAX('MDA2'!J343,'T1'!L343,MAX(T3_R1!K343,T3_R2!K343)),COUNTRY_INFO!E343),0)</f>
        <v>0</v>
      </c>
      <c r="U343" s="217">
        <f>IF(AND(COUNTRY_INFO!J343&gt;1,COUNTRY_INFO!J343&lt;4), IF(T343/COUNTRY_INFO!E343*100&lt;&gt;0, IF(T343/COUNTRY_INFO!E343*100&gt;100,100,T343/COUNTRY_INFO!E343*100), "-"),0)</f>
        <v>0</v>
      </c>
      <c r="V343" s="11">
        <f>IF(AND(COUNTRY_INFO!J343&gt;1,COUNTRY_INFO!J343&lt;4),IF(COUNTRY_INFO!F343&gt;MAX('MDA1'!K343,'MDA2'!K343,'T1'!M343,MAX(T3_R1!L343,T3_R2!L343)),MAX('MDA1'!K343,'MDA2'!K343,'T1'!M343,MAX(T3_R1!L343,T3_R2!L343)),COUNTRY_INFO!F343),0)</f>
        <v>0</v>
      </c>
      <c r="W343" s="217">
        <f>IF(AND(COUNTRY_INFO!J343&gt;1,COUNTRY_INFO!J343&lt;4), IF(V343/COUNTRY_INFO!F343*100&lt;&gt;0, IF(V343/COUNTRY_INFO!F343*100&gt;100,100,V343/COUNTRY_INFO!F343*100), "-"),0)</f>
        <v>0</v>
      </c>
      <c r="X343" s="11">
        <f t="shared" si="40"/>
        <v>0</v>
      </c>
      <c r="Y343" s="73">
        <f>IF(AND(COUNTRY_INFO!J343&gt;1,COUNTRY_INFO!J343&lt;4), IF(S343/P343*100&lt;&gt;0, IF(X343/P343*100&gt;100,100,X343/P343*100), "-"),0)</f>
        <v>0</v>
      </c>
      <c r="Z343" s="67">
        <f>COUNTRY_INFO!O343</f>
        <v>0</v>
      </c>
      <c r="AA343" s="61"/>
      <c r="AB343" s="61"/>
      <c r="AC343" s="11">
        <f>MAX('T1'!L343,'T2'!J343)+MAX('T1'!M343,'T2'!K343)+MAX('T1'!N343,'T2'!L343)</f>
        <v>0</v>
      </c>
      <c r="AD343" s="11">
        <f>IF(COUNTRY_INFO!K343=1,IF(COUNTRY_INFO!F343*0.33&gt;MAX('T1'!M343,'T2'!K343),MAX('T1'!M343,'T2'!K343),COUNTRY_INFO!F343*0.33),IF(COUNTRY_INFO!K343=2,IF(COUNTRY_INFO!F343*0.5&gt;MAX('T1'!M343,'T2'!K343),MAX('T1'!M343,'T2'!K343),COUNTRY_INFO!F343*0.5),IF(COUNTRY_INFO!K343=3,IF(COUNTRY_INFO!F343&gt;MAX('T1'!M343,'T2'!K343),MAX('T1'!M343,'T2'!K343),COUNTRY_INFO!F343),0)))</f>
        <v>0</v>
      </c>
      <c r="AE343" s="217">
        <f>IF(AND(COUNTRY_INFO!K343&gt;0,COUNTRY_INFO!K343&lt;4),IF(Z343&gt;0,IF(COUNTRY_INFO!K343=1, AD343/(COUNTRY_INFO!F343*0.33)*100, IF(COUNTRY_INFO!K343=2, AD343/(COUNTRY_INFO!F343*0.5)*100, IF(COUNTRY_INFO!K343=3, AD343/COUNTRY_INFO!F343*100))),"-"),0)</f>
        <v>0</v>
      </c>
      <c r="AF343" s="11">
        <f>IF(COUNTRY_INFO!K343=2,IF(COUNTRY_INFO!G343*0.2&gt;MAX('T1'!N343,'T2'!L343),MAX('T1'!N343,'T2'!L343),COUNTRY_INFO!G343*0.2),IF(COUNTRY_INFO!K343=3,IF(COUNTRY_INFO!G343&gt;MAX('T1'!N343,'T2'!L343),MAX('T1'!N343,'T2'!L343),COUNTRY_INFO!G343),0))</f>
        <v>0</v>
      </c>
      <c r="AG343" s="217">
        <f>IF(AND(COUNTRY_INFO!K343&gt;0,COUNTRY_INFO!K343&lt;4),IF(Z343&gt;0,IF(COUNTRY_INFO!K343=1, 0, IF(COUNTRY_INFO!K343=2, AF343/(COUNTRY_INFO!G343*0.2)*100, IF(COUNTRY_INFO!K343=3, AF343/COUNTRY_INFO!G343*100))),"-"),0)</f>
        <v>0</v>
      </c>
      <c r="AH343" s="11">
        <f t="shared" si="41"/>
        <v>0</v>
      </c>
      <c r="AI343" s="73">
        <f>IF(AND(COUNTRY_INFO!K343&gt;0,COUNTRY_INFO!K343&lt;4), IF(AC343/Z343*100&lt;&gt;0, IF(AH343/Z343*100&gt;100,100,AH343/Z343*100), "-"),0)</f>
        <v>0</v>
      </c>
      <c r="AJ343" s="261"/>
      <c r="AK343" s="260">
        <f>IF(AND(D343&lt;&gt;0, D343&lt;&gt;"Unknown",D343&lt;&gt;"Stopped",D343&lt;&gt;"Not required"),D343/COUNTRY_INFO!D343, 0)</f>
        <v>0</v>
      </c>
      <c r="AL343" s="260">
        <f>IF(AND(J343&lt;&gt;0,J343&lt;&gt;"Unknown",J343&lt;&gt;"Stopped",J343&lt;&gt;"Not required"),J343/COUNTRY_INFO!D343, 0)</f>
        <v>0</v>
      </c>
      <c r="AM343" s="260">
        <f>IF(AND(P343&lt;&gt;0,P343&lt;&gt;"Unknown",P343&lt;&gt;"Not required"),P343/(COUNTRY_INFO!E343+COUNTRY_INFO!F343), 0)</f>
        <v>0</v>
      </c>
      <c r="AN343" s="260">
        <f>IF(AND(Z343&lt;&gt;0,Z343&lt;&gt;"Unknown",Z343&lt;&gt;"Not required"),IF(COUNTRY_INFO!K343=1,1,IF(COUNTRY_INFO!K343=2,0.5*COUNTRY_INFO!F343/(0.5*COUNTRY_INFO!F343+0.2*COUNTRY_INFO!G343),IF(COUNTRY_INFO!K343=3,COUNTRY_INFO!F343/(COUNTRY_INFO!F343+COUNTRY_INFO!G343)))),0)</f>
        <v>0</v>
      </c>
      <c r="AO343" s="260">
        <f>IF(AND(Z343&lt;&gt;0,Z343&lt;&gt;"Unknown",Z343&lt;&gt;"Not required"),IF(COUNTRY_INFO!K343=1,0,IF(COUNTRY_INFO!K343=2,0.2*COUNTRY_INFO!G343/(0.5*COUNTRY_INFO!F343+0.2*COUNTRY_INFO!G343),IF(COUNTRY_INFO!K343=3,COUNTRY_INFO!G343/(COUNTRY_INFO!F343+COUNTRY_INFO!G343)))),0)</f>
        <v>0</v>
      </c>
      <c r="AP343" s="259">
        <f>MAX(COUNTRY_INFO!D343*AK343*PROFILE!$G$7,COUNTRY_INFO!D343*AL343*PROFILE!$G$7)</f>
        <v>0</v>
      </c>
      <c r="AQ343" s="259">
        <f>MAX(COUNTRY_INFO!D343*AK343*PROFILE!$G$8,COUNTRY_INFO!D343*AL343*PROFILE!$G$8,COUNTRY_INFO!D343*AM343*PROFILE!$G$8)</f>
        <v>0</v>
      </c>
      <c r="AR343" s="259">
        <f>MAX(COUNTRY_INFO!D343*AK343*PROFILE!$G$9,COUNTRY_INFO!D343*AL343*PROFILE!$G$9,COUNTRY_INFO!D343*AM343*PROFILE!$G$9,IF(AND(DISTRICT!Z343&lt;&gt;"Unknown",Z343&lt;&gt;"Not required"),COUNTRY_INFO!O343*DISTRICT!AN343,0))</f>
        <v>0</v>
      </c>
      <c r="AS343" s="259">
        <f>MAX(COUNTRY_INFO!D343*AK343*PROFILE!$G$10,COUNTRY_INFO!D343*AL343*PROFILE!$G$10,IF(AND(DISTRICT!Z343&lt;&gt;"Unknown",Z343&lt;&gt;"Not required"),COUNTRY_INFO!O343*DISTRICT!AO343,0))</f>
        <v>0</v>
      </c>
      <c r="AT343" s="259">
        <f t="shared" si="42"/>
        <v>0</v>
      </c>
      <c r="AU343" s="258">
        <f t="shared" si="37"/>
        <v>0</v>
      </c>
      <c r="AV343" s="259">
        <f>MAX('MDA2'!J343,'T1'!L343,'T2'!J343,T3_R1!K343,T3_R2!K343)</f>
        <v>0</v>
      </c>
      <c r="AW343" s="259">
        <f>MAX('MDA1'!K343,'MDA2'!K343,'MDA3'!I343,'MDA3'!L343,'T1'!M343,'T2'!K343,T3_R1!L343,T3_R2!L343)</f>
        <v>0</v>
      </c>
      <c r="AX343" s="259">
        <f>MAX('MDA1'!L343,'MDA2'!L343,'MDA3'!J343,'MDA3'!M343,'T1'!N343,'T2'!L343,T3_R1!M343,T3_R2!M343)</f>
        <v>0</v>
      </c>
      <c r="AY343" s="259">
        <f t="shared" si="43"/>
        <v>0</v>
      </c>
      <c r="AZ343" s="259">
        <f>MAX('MDA2'!J343,T343)</f>
        <v>0</v>
      </c>
      <c r="BA343" s="259">
        <f>MAX('MDA1'!K343,'MDA2'!K343,'MDA3'!I343,'MDA3'!L343,V343,AD343)</f>
        <v>0</v>
      </c>
      <c r="BB343" s="259">
        <f>MAX('MDA1'!L343,'MDA2'!L343,'MDA3'!J343,'MDA3'!M343,AF343)</f>
        <v>0</v>
      </c>
      <c r="BC343" s="259">
        <f t="shared" si="38"/>
        <v>0</v>
      </c>
      <c r="BD343" s="260">
        <f t="shared" si="39"/>
        <v>0</v>
      </c>
    </row>
    <row r="344" spans="1:56" x14ac:dyDescent="0.2">
      <c r="A344" s="10" t="str">
        <f>IF(COUNTRY_INFO!A344=0," ",COUNTRY_INFO!A344)</f>
        <v>Ethiopia</v>
      </c>
      <c r="B344" s="10" t="str">
        <f>IF(COUNTRY_INFO!B344=0," ",COUNTRY_INFO!B344)</f>
        <v>Oromia East Harerge</v>
      </c>
      <c r="C344" s="87" t="str">
        <f>IF(COUNTRY_INFO!C344=0," ",COUNTRY_INFO!C344)</f>
        <v>Bedeno</v>
      </c>
      <c r="D344" s="67">
        <f>COUNTRY_INFO!L344</f>
        <v>0</v>
      </c>
      <c r="E344" s="61"/>
      <c r="F344" s="61"/>
      <c r="G344" s="11">
        <f>MAX('MDA1'!M344,'MDA2'!M344)</f>
        <v>0</v>
      </c>
      <c r="H344" s="11">
        <f>IF(AND(COUNTRY_INFO!H344&gt;0,COUNTRY_INFO!H344&lt;4),IF(D344&gt;MAX('MDA1'!M344,'MDA2'!M344),MAX('MDA1'!M344,'MDA2'!M344),D344),0)</f>
        <v>0</v>
      </c>
      <c r="I344" s="73">
        <f>IF(AND(COUNTRY_INFO!H344&gt;0,COUNTRY_INFO!H344&lt;4), IF(G344/D344*100&lt;&gt;0, IF(G344/D344*100&gt;100,100,G344/D344*100), "-"),0)</f>
        <v>0</v>
      </c>
      <c r="J344" s="67">
        <f>COUNTRY_INFO!M344</f>
        <v>0</v>
      </c>
      <c r="K344" s="61"/>
      <c r="L344" s="61"/>
      <c r="M344" s="11">
        <f>MAX('MDA1'!M344,MAX('MDA3'!I344,'MDA3'!L344)+MAX('MDA3'!J344,'MDA3'!M344))</f>
        <v>0</v>
      </c>
      <c r="N344" s="11">
        <f>IF(AND(COUNTRY_INFO!I344&gt;0,COUNTRY_INFO!I344&lt;4),IF(J344&gt;MAX('MDA1'!M344,MAX('MDA3'!I344,'MDA3'!L344)+MAX('MDA3'!J344,'MDA3'!M344)),MAX('MDA1'!M344,MAX('MDA3'!I344,'MDA3'!L344)+MAX('MDA3'!J344,'MDA3'!M344)),J344),0)</f>
        <v>0</v>
      </c>
      <c r="O344" s="73">
        <f>IF(AND(COUNTRY_INFO!I344&gt;0,COUNTRY_INFO!I344&lt;4), IF(M344/J344*100&lt;&gt;0, IF(M344/J344*100&gt;100,100,M344/J344*100), "-"),0)</f>
        <v>0</v>
      </c>
      <c r="P344" s="67">
        <f>COUNTRY_INFO!N344</f>
        <v>145299</v>
      </c>
      <c r="Q344" s="61"/>
      <c r="R344" s="61"/>
      <c r="S344" s="11">
        <f>SUM(MAX('MDA2'!J344, 'T1'!L344, MAX(T3_R1!K344, T3_R2!K344)), MAX('MDA1'!K344, 'MDA2'!K344, 'T1'!M344, MAX(T3_R1!L344, T3_R2!L344)), MAX('MDA1'!L344, 'MDA2'!L344, 'T1'!N344, MAX(T3_R1!M344, T3_R2!M344)))</f>
        <v>91236</v>
      </c>
      <c r="T344" s="11">
        <f>IF(AND(COUNTRY_INFO!J344&gt;1,COUNTRY_INFO!J344&lt;4),IF(COUNTRY_INFO!E344&gt;MAX('MDA2'!J344,'T1'!L344,MAX(T3_R1!K344,T3_R2!K344)),MAX('MDA2'!J344,'T1'!L344,MAX(T3_R1!K344,T3_R2!K344)),COUNTRY_INFO!E344),0)</f>
        <v>0</v>
      </c>
      <c r="U344" s="217" t="str">
        <f>IF(AND(COUNTRY_INFO!J344&gt;1,COUNTRY_INFO!J344&lt;4), IF(T344/COUNTRY_INFO!E344*100&lt;&gt;0, IF(T344/COUNTRY_INFO!E344*100&gt;100,100,T344/COUNTRY_INFO!E344*100), "-"),0)</f>
        <v>-</v>
      </c>
      <c r="V344" s="11">
        <f>IF(AND(COUNTRY_INFO!J344&gt;1,COUNTRY_INFO!J344&lt;4),IF(COUNTRY_INFO!F344&gt;MAX('MDA1'!K344,'MDA2'!K344,'T1'!M344,MAX(T3_R1!L344,T3_R2!L344)),MAX('MDA1'!K344,'MDA2'!K344,'T1'!M344,MAX(T3_R1!L344,T3_R2!L344)),COUNTRY_INFO!F344),0)</f>
        <v>91236</v>
      </c>
      <c r="W344" s="217">
        <f>IF(AND(COUNTRY_INFO!J344&gt;1,COUNTRY_INFO!J344&lt;4), IF(V344/COUNTRY_INFO!F344*100&lt;&gt;0, IF(V344/COUNTRY_INFO!F344*100&gt;100,100,V344/COUNTRY_INFO!F344*100), "-"),0)</f>
        <v>96.026775847007187</v>
      </c>
      <c r="X344" s="11">
        <f t="shared" si="40"/>
        <v>91236</v>
      </c>
      <c r="Y344" s="73">
        <f>IF(AND(COUNTRY_INFO!J344&gt;1,COUNTRY_INFO!J344&lt;4), IF(S344/P344*100&lt;&gt;0, IF(X344/P344*100&gt;100,100,X344/P344*100), "-"),0)</f>
        <v>62.791898086015728</v>
      </c>
      <c r="Z344" s="67">
        <f>COUNTRY_INFO!O344</f>
        <v>254669</v>
      </c>
      <c r="AA344" s="61"/>
      <c r="AB344" s="61"/>
      <c r="AC344" s="11">
        <f>MAX('T1'!L344,'T2'!J344)+MAX('T1'!M344,'T2'!K344)+MAX('T1'!N344,'T2'!L344)</f>
        <v>91236</v>
      </c>
      <c r="AD344" s="11">
        <f>IF(COUNTRY_INFO!K344=1,IF(COUNTRY_INFO!F344*0.33&gt;MAX('T1'!M344,'T2'!K344),MAX('T1'!M344,'T2'!K344),COUNTRY_INFO!F344*0.33),IF(COUNTRY_INFO!K344=2,IF(COUNTRY_INFO!F344*0.5&gt;MAX('T1'!M344,'T2'!K344),MAX('T1'!M344,'T2'!K344),COUNTRY_INFO!F344*0.5),IF(COUNTRY_INFO!K344=3,IF(COUNTRY_INFO!F344&gt;MAX('T1'!M344,'T2'!K344),MAX('T1'!M344,'T2'!K344),COUNTRY_INFO!F344),0)))</f>
        <v>91236</v>
      </c>
      <c r="AE344" s="217">
        <f>IF(AND(COUNTRY_INFO!K344&gt;0,COUNTRY_INFO!K344&lt;4),IF(Z344&gt;0,IF(COUNTRY_INFO!K344=1, AD344/(COUNTRY_INFO!F344*0.33)*100, IF(COUNTRY_INFO!K344=2, AD344/(COUNTRY_INFO!F344*0.5)*100, IF(COUNTRY_INFO!K344=3, AD344/COUNTRY_INFO!F344*100))),"-"),0)</f>
        <v>96.026775847007187</v>
      </c>
      <c r="AF344" s="11">
        <f>IF(COUNTRY_INFO!K344=2,IF(COUNTRY_INFO!G344*0.2&gt;MAX('T1'!N344,'T2'!L344),MAX('T1'!N344,'T2'!L344),COUNTRY_INFO!G344*0.2),IF(COUNTRY_INFO!K344=3,IF(COUNTRY_INFO!G344&gt;MAX('T1'!N344,'T2'!L344),MAX('T1'!N344,'T2'!L344),COUNTRY_INFO!G344),0))</f>
        <v>0</v>
      </c>
      <c r="AG344" s="217">
        <f>IF(AND(COUNTRY_INFO!K344&gt;0,COUNTRY_INFO!K344&lt;4),IF(Z344&gt;0,IF(COUNTRY_INFO!K344=1, 0, IF(COUNTRY_INFO!K344=2, AF344/(COUNTRY_INFO!G344*0.2)*100, IF(COUNTRY_INFO!K344=3, AF344/COUNTRY_INFO!G344*100))),"-"),0)</f>
        <v>0</v>
      </c>
      <c r="AH344" s="11">
        <f t="shared" si="41"/>
        <v>91236</v>
      </c>
      <c r="AI344" s="73">
        <f>IF(AND(COUNTRY_INFO!K344&gt;0,COUNTRY_INFO!K344&lt;4), IF(AC344/Z344*100&lt;&gt;0, IF(AH344/Z344*100&gt;100,100,AH344/Z344*100), "-"),0)</f>
        <v>35.825326207744169</v>
      </c>
      <c r="AJ344" s="261"/>
      <c r="AK344" s="260">
        <f>IF(AND(D344&lt;&gt;0, D344&lt;&gt;"Unknown",D344&lt;&gt;"Stopped",D344&lt;&gt;"Not required"),D344/COUNTRY_INFO!D344, 0)</f>
        <v>0</v>
      </c>
      <c r="AL344" s="260">
        <f>IF(AND(J344&lt;&gt;0,J344&lt;&gt;"Unknown",J344&lt;&gt;"Stopped",J344&lt;&gt;"Not required"),J344/COUNTRY_INFO!D344, 0)</f>
        <v>0</v>
      </c>
      <c r="AM344" s="260">
        <f>IF(AND(P344&lt;&gt;0,P344&lt;&gt;"Unknown",P344&lt;&gt;"Not required"),P344/(COUNTRY_INFO!E344+COUNTRY_INFO!F344), 0)</f>
        <v>1</v>
      </c>
      <c r="AN344" s="260">
        <f>IF(AND(Z344&lt;&gt;0,Z344&lt;&gt;"Unknown",Z344&lt;&gt;"Not required"),IF(COUNTRY_INFO!K344=1,1,IF(COUNTRY_INFO!K344=2,0.5*COUNTRY_INFO!F344/(0.5*COUNTRY_INFO!F344+0.2*COUNTRY_INFO!G344),IF(COUNTRY_INFO!K344=3,COUNTRY_INFO!F344/(COUNTRY_INFO!F344+COUNTRY_INFO!G344)))),0)</f>
        <v>0.3730764246924439</v>
      </c>
      <c r="AO344" s="260">
        <f>IF(AND(Z344&lt;&gt;0,Z344&lt;&gt;"Unknown",Z344&lt;&gt;"Not required"),IF(COUNTRY_INFO!K344=1,0,IF(COUNTRY_INFO!K344=2,0.2*COUNTRY_INFO!G344/(0.5*COUNTRY_INFO!F344+0.2*COUNTRY_INFO!G344),IF(COUNTRY_INFO!K344=3,COUNTRY_INFO!G344/(COUNTRY_INFO!F344+COUNTRY_INFO!G344)))),0)</f>
        <v>0.62692357530755605</v>
      </c>
      <c r="AP344" s="259">
        <f>MAX(COUNTRY_INFO!D344*AK344*PROFILE!$G$7,COUNTRY_INFO!D344*AL344*PROFILE!$G$7)</f>
        <v>0</v>
      </c>
      <c r="AQ344" s="259">
        <f>MAX(COUNTRY_INFO!D344*AK344*PROFILE!$G$8,COUNTRY_INFO!D344*AL344*PROFILE!$G$8,COUNTRY_INFO!D344*AM344*PROFILE!$G$8)</f>
        <v>44665.385649441763</v>
      </c>
      <c r="AR344" s="259">
        <f>MAX(COUNTRY_INFO!D344*AK344*PROFILE!$G$9,COUNTRY_INFO!D344*AL344*PROFILE!$G$9,COUNTRY_INFO!D344*AM344*PROFILE!$G$9,IF(AND(DISTRICT!Z344&lt;&gt;"Unknown",Z344&lt;&gt;"Not required"),COUNTRY_INFO!O344*DISTRICT!AN344,0))</f>
        <v>95011</v>
      </c>
      <c r="AS344" s="259">
        <f>MAX(COUNTRY_INFO!D344*AK344*PROFILE!$G$10,COUNTRY_INFO!D344*AL344*PROFILE!$G$10,IF(AND(DISTRICT!Z344&lt;&gt;"Unknown",Z344&lt;&gt;"Not required"),COUNTRY_INFO!O344*DISTRICT!AO344,0))</f>
        <v>159658</v>
      </c>
      <c r="AT344" s="259">
        <f t="shared" si="42"/>
        <v>299334.38564944174</v>
      </c>
      <c r="AU344" s="258" t="str">
        <f t="shared" si="37"/>
        <v>Y</v>
      </c>
      <c r="AV344" s="259">
        <f>MAX('MDA2'!J344,'T1'!L344,'T2'!J344,T3_R1!K344,T3_R2!K344)</f>
        <v>0</v>
      </c>
      <c r="AW344" s="259">
        <f>MAX('MDA1'!K344,'MDA2'!K344,'MDA3'!I344,'MDA3'!L344,'T1'!M344,'T2'!K344,T3_R1!L344,T3_R2!L344)</f>
        <v>91236</v>
      </c>
      <c r="AX344" s="259">
        <f>MAX('MDA1'!L344,'MDA2'!L344,'MDA3'!J344,'MDA3'!M344,'T1'!N344,'T2'!L344,T3_R1!M344,T3_R2!M344)</f>
        <v>0</v>
      </c>
      <c r="AY344" s="259">
        <f t="shared" si="43"/>
        <v>91236</v>
      </c>
      <c r="AZ344" s="259">
        <f>MAX('MDA2'!J344,T344)</f>
        <v>0</v>
      </c>
      <c r="BA344" s="259">
        <f>MAX('MDA1'!K344,'MDA2'!K344,'MDA3'!I344,'MDA3'!L344,V344,AD344)</f>
        <v>91236</v>
      </c>
      <c r="BB344" s="259">
        <f>MAX('MDA1'!L344,'MDA2'!L344,'MDA3'!J344,'MDA3'!M344,AF344)</f>
        <v>0</v>
      </c>
      <c r="BC344" s="259">
        <f t="shared" si="38"/>
        <v>91236</v>
      </c>
      <c r="BD344" s="260">
        <f t="shared" si="39"/>
        <v>30.479625587301832</v>
      </c>
    </row>
    <row r="345" spans="1:56" x14ac:dyDescent="0.2">
      <c r="A345" s="10" t="str">
        <f>IF(COUNTRY_INFO!A345=0," ",COUNTRY_INFO!A345)</f>
        <v>Ethiopia</v>
      </c>
      <c r="B345" s="10" t="str">
        <f>IF(COUNTRY_INFO!B345=0," ",COUNTRY_INFO!B345)</f>
        <v>Oromia East Harerge</v>
      </c>
      <c r="C345" s="87" t="str">
        <f>IF(COUNTRY_INFO!C345=0," ",COUNTRY_INFO!C345)</f>
        <v>Chenaksan</v>
      </c>
      <c r="D345" s="67">
        <f>COUNTRY_INFO!L345</f>
        <v>0</v>
      </c>
      <c r="E345" s="61"/>
      <c r="F345" s="61"/>
      <c r="G345" s="11">
        <f>MAX('MDA1'!M345,'MDA2'!M345)</f>
        <v>0</v>
      </c>
      <c r="H345" s="11">
        <f>IF(AND(COUNTRY_INFO!H345&gt;0,COUNTRY_INFO!H345&lt;4),IF(D345&gt;MAX('MDA1'!M345,'MDA2'!M345),MAX('MDA1'!M345,'MDA2'!M345),D345),0)</f>
        <v>0</v>
      </c>
      <c r="I345" s="73">
        <f>IF(AND(COUNTRY_INFO!H345&gt;0,COUNTRY_INFO!H345&lt;4), IF(G345/D345*100&lt;&gt;0, IF(G345/D345*100&gt;100,100,G345/D345*100), "-"),0)</f>
        <v>0</v>
      </c>
      <c r="J345" s="67">
        <f>COUNTRY_INFO!M345</f>
        <v>0</v>
      </c>
      <c r="K345" s="61"/>
      <c r="L345" s="61"/>
      <c r="M345" s="11">
        <f>MAX('MDA1'!M345,MAX('MDA3'!I345,'MDA3'!L345)+MAX('MDA3'!J345,'MDA3'!M345))</f>
        <v>0</v>
      </c>
      <c r="N345" s="11">
        <f>IF(AND(COUNTRY_INFO!I345&gt;0,COUNTRY_INFO!I345&lt;4),IF(J345&gt;MAX('MDA1'!M345,MAX('MDA3'!I345,'MDA3'!L345)+MAX('MDA3'!J345,'MDA3'!M345)),MAX('MDA1'!M345,MAX('MDA3'!I345,'MDA3'!L345)+MAX('MDA3'!J345,'MDA3'!M345)),J345),0)</f>
        <v>0</v>
      </c>
      <c r="O345" s="73">
        <f>IF(AND(COUNTRY_INFO!I345&gt;0,COUNTRY_INFO!I345&lt;4), IF(M345/J345*100&lt;&gt;0, IF(M345/J345*100&gt;100,100,M345/J345*100), "-"),0)</f>
        <v>0</v>
      </c>
      <c r="P345" s="67">
        <f>COUNTRY_INFO!N345</f>
        <v>0</v>
      </c>
      <c r="Q345" s="61"/>
      <c r="R345" s="61"/>
      <c r="S345" s="11">
        <f>SUM(MAX('MDA2'!J345, 'T1'!L345, MAX(T3_R1!K345, T3_R2!K345)), MAX('MDA1'!K345, 'MDA2'!K345, 'T1'!M345, MAX(T3_R1!L345, T3_R2!L345)), MAX('MDA1'!L345, 'MDA2'!L345, 'T1'!N345, MAX(T3_R1!M345, T3_R2!M345)))</f>
        <v>0</v>
      </c>
      <c r="T345" s="11">
        <f>IF(AND(COUNTRY_INFO!J345&gt;1,COUNTRY_INFO!J345&lt;4),IF(COUNTRY_INFO!E345&gt;MAX('MDA2'!J345,'T1'!L345,MAX(T3_R1!K345,T3_R2!K345)),MAX('MDA2'!J345,'T1'!L345,MAX(T3_R1!K345,T3_R2!K345)),COUNTRY_INFO!E345),0)</f>
        <v>0</v>
      </c>
      <c r="U345" s="217">
        <f>IF(AND(COUNTRY_INFO!J345&gt;1,COUNTRY_INFO!J345&lt;4), IF(T345/COUNTRY_INFO!E345*100&lt;&gt;0, IF(T345/COUNTRY_INFO!E345*100&gt;100,100,T345/COUNTRY_INFO!E345*100), "-"),0)</f>
        <v>0</v>
      </c>
      <c r="V345" s="11">
        <f>IF(AND(COUNTRY_INFO!J345&gt;1,COUNTRY_INFO!J345&lt;4),IF(COUNTRY_INFO!F345&gt;MAX('MDA1'!K345,'MDA2'!K345,'T1'!M345,MAX(T3_R1!L345,T3_R2!L345)),MAX('MDA1'!K345,'MDA2'!K345,'T1'!M345,MAX(T3_R1!L345,T3_R2!L345)),COUNTRY_INFO!F345),0)</f>
        <v>0</v>
      </c>
      <c r="W345" s="217">
        <f>IF(AND(COUNTRY_INFO!J345&gt;1,COUNTRY_INFO!J345&lt;4), IF(V345/COUNTRY_INFO!F345*100&lt;&gt;0, IF(V345/COUNTRY_INFO!F345*100&gt;100,100,V345/COUNTRY_INFO!F345*100), "-"),0)</f>
        <v>0</v>
      </c>
      <c r="X345" s="11">
        <f t="shared" si="40"/>
        <v>0</v>
      </c>
      <c r="Y345" s="73">
        <f>IF(AND(COUNTRY_INFO!J345&gt;1,COUNTRY_INFO!J345&lt;4), IF(S345/P345*100&lt;&gt;0, IF(X345/P345*100&gt;100,100,X345/P345*100), "-"),0)</f>
        <v>0</v>
      </c>
      <c r="Z345" s="67">
        <f>COUNTRY_INFO!O345</f>
        <v>11573.76</v>
      </c>
      <c r="AA345" s="61"/>
      <c r="AB345" s="61"/>
      <c r="AC345" s="11">
        <f>MAX('T1'!L345,'T2'!J345)+MAX('T1'!M345,'T2'!K345)+MAX('T1'!N345,'T2'!L345)</f>
        <v>0</v>
      </c>
      <c r="AD345" s="11">
        <f>IF(COUNTRY_INFO!K345=1,IF(COUNTRY_INFO!F345*0.33&gt;MAX('T1'!M345,'T2'!K345),MAX('T1'!M345,'T2'!K345),COUNTRY_INFO!F345*0.33),IF(COUNTRY_INFO!K345=2,IF(COUNTRY_INFO!F345*0.5&gt;MAX('T1'!M345,'T2'!K345),MAX('T1'!M345,'T2'!K345),COUNTRY_INFO!F345*0.5),IF(COUNTRY_INFO!K345=3,IF(COUNTRY_INFO!F345&gt;MAX('T1'!M345,'T2'!K345),MAX('T1'!M345,'T2'!K345),COUNTRY_INFO!F345),0)))</f>
        <v>0</v>
      </c>
      <c r="AE345" s="217">
        <f>IF(AND(COUNTRY_INFO!K345&gt;0,COUNTRY_INFO!K345&lt;4),IF(Z345&gt;0,IF(COUNTRY_INFO!K345=1, AD345/(COUNTRY_INFO!F345*0.33)*100, IF(COUNTRY_INFO!K345=2, AD345/(COUNTRY_INFO!F345*0.5)*100, IF(COUNTRY_INFO!K345=3, AD345/COUNTRY_INFO!F345*100))),"-"),0)</f>
        <v>0</v>
      </c>
      <c r="AF345" s="11">
        <f>IF(COUNTRY_INFO!K345=2,IF(COUNTRY_INFO!G345*0.2&gt;MAX('T1'!N345,'T2'!L345),MAX('T1'!N345,'T2'!L345),COUNTRY_INFO!G345*0.2),IF(COUNTRY_INFO!K345=3,IF(COUNTRY_INFO!G345&gt;MAX('T1'!N345,'T2'!L345),MAX('T1'!N345,'T2'!L345),COUNTRY_INFO!G345),0))</f>
        <v>0</v>
      </c>
      <c r="AG345" s="217">
        <f>IF(AND(COUNTRY_INFO!K345&gt;0,COUNTRY_INFO!K345&lt;4),IF(Z345&gt;0,IF(COUNTRY_INFO!K345=1, 0, IF(COUNTRY_INFO!K345=2, AF345/(COUNTRY_INFO!G345*0.2)*100, IF(COUNTRY_INFO!K345=3, AF345/COUNTRY_INFO!G345*100))),"-"),0)</f>
        <v>0</v>
      </c>
      <c r="AH345" s="11">
        <f t="shared" si="41"/>
        <v>0</v>
      </c>
      <c r="AI345" s="73" t="str">
        <f>IF(AND(COUNTRY_INFO!K345&gt;0,COUNTRY_INFO!K345&lt;4), IF(AC345/Z345*100&lt;&gt;0, IF(AH345/Z345*100&gt;100,100,AH345/Z345*100), "-"),0)</f>
        <v>-</v>
      </c>
      <c r="AJ345" s="261"/>
      <c r="AK345" s="260">
        <f>IF(AND(D345&lt;&gt;0, D345&lt;&gt;"Unknown",D345&lt;&gt;"Stopped",D345&lt;&gt;"Not required"),D345/COUNTRY_INFO!D345, 0)</f>
        <v>0</v>
      </c>
      <c r="AL345" s="260">
        <f>IF(AND(J345&lt;&gt;0,J345&lt;&gt;"Unknown",J345&lt;&gt;"Stopped",J345&lt;&gt;"Not required"),J345/COUNTRY_INFO!D345, 0)</f>
        <v>0</v>
      </c>
      <c r="AM345" s="260">
        <f>IF(AND(P345&lt;&gt;0,P345&lt;&gt;"Unknown",P345&lt;&gt;"Not required"),P345/(COUNTRY_INFO!E345+COUNTRY_INFO!F345), 0)</f>
        <v>0</v>
      </c>
      <c r="AN345" s="260">
        <f>IF(AND(Z345&lt;&gt;0,Z345&lt;&gt;"Unknown",Z345&lt;&gt;"Not required"),IF(COUNTRY_INFO!K345=1,1,IF(COUNTRY_INFO!K345=2,0.5*COUNTRY_INFO!F345/(0.5*COUNTRY_INFO!F345+0.2*COUNTRY_INFO!G345),IF(COUNTRY_INFO!K345=3,COUNTRY_INFO!F345/(COUNTRY_INFO!F345+COUNTRY_INFO!G345)))),0)</f>
        <v>1</v>
      </c>
      <c r="AO345" s="260">
        <f>IF(AND(Z345&lt;&gt;0,Z345&lt;&gt;"Unknown",Z345&lt;&gt;"Not required"),IF(COUNTRY_INFO!K345=1,0,IF(COUNTRY_INFO!K345=2,0.2*COUNTRY_INFO!G345/(0.5*COUNTRY_INFO!F345+0.2*COUNTRY_INFO!G345),IF(COUNTRY_INFO!K345=3,COUNTRY_INFO!G345/(COUNTRY_INFO!F345+COUNTRY_INFO!G345)))),0)</f>
        <v>0</v>
      </c>
      <c r="AP345" s="259">
        <f>MAX(COUNTRY_INFO!D345*AK345*PROFILE!$G$7,COUNTRY_INFO!D345*AL345*PROFILE!$G$7)</f>
        <v>0</v>
      </c>
      <c r="AQ345" s="259">
        <f>MAX(COUNTRY_INFO!D345*AK345*PROFILE!$G$8,COUNTRY_INFO!D345*AL345*PROFILE!$G$8,COUNTRY_INFO!D345*AM345*PROFILE!$G$8)</f>
        <v>0</v>
      </c>
      <c r="AR345" s="259">
        <f>MAX(COUNTRY_INFO!D345*AK345*PROFILE!$G$9,COUNTRY_INFO!D345*AL345*PROFILE!$G$9,COUNTRY_INFO!D345*AM345*PROFILE!$G$9,IF(AND(DISTRICT!Z345&lt;&gt;"Unknown",Z345&lt;&gt;"Not required"),COUNTRY_INFO!O345*DISTRICT!AN345,0))</f>
        <v>11573.76</v>
      </c>
      <c r="AS345" s="259">
        <f>MAX(COUNTRY_INFO!D345*AK345*PROFILE!$G$10,COUNTRY_INFO!D345*AL345*PROFILE!$G$10,IF(AND(DISTRICT!Z345&lt;&gt;"Unknown",Z345&lt;&gt;"Not required"),COUNTRY_INFO!O345*DISTRICT!AO345,0))</f>
        <v>0</v>
      </c>
      <c r="AT345" s="259">
        <f t="shared" si="42"/>
        <v>11573.76</v>
      </c>
      <c r="AU345" s="258">
        <f t="shared" si="37"/>
        <v>0</v>
      </c>
      <c r="AV345" s="259">
        <f>MAX('MDA2'!J345,'T1'!L345,'T2'!J345,T3_R1!K345,T3_R2!K345)</f>
        <v>0</v>
      </c>
      <c r="AW345" s="259">
        <f>MAX('MDA1'!K345,'MDA2'!K345,'MDA3'!I345,'MDA3'!L345,'T1'!M345,'T2'!K345,T3_R1!L345,T3_R2!L345)</f>
        <v>0</v>
      </c>
      <c r="AX345" s="259">
        <f>MAX('MDA1'!L345,'MDA2'!L345,'MDA3'!J345,'MDA3'!M345,'T1'!N345,'T2'!L345,T3_R1!M345,T3_R2!M345)</f>
        <v>0</v>
      </c>
      <c r="AY345" s="259">
        <f t="shared" si="43"/>
        <v>0</v>
      </c>
      <c r="AZ345" s="259">
        <f>MAX('MDA2'!J345,T345)</f>
        <v>0</v>
      </c>
      <c r="BA345" s="259">
        <f>MAX('MDA1'!K345,'MDA2'!K345,'MDA3'!I345,'MDA3'!L345,V345,AD345)</f>
        <v>0</v>
      </c>
      <c r="BB345" s="259">
        <f>MAX('MDA1'!L345,'MDA2'!L345,'MDA3'!J345,'MDA3'!M345,AF345)</f>
        <v>0</v>
      </c>
      <c r="BC345" s="259">
        <f t="shared" si="38"/>
        <v>0</v>
      </c>
      <c r="BD345" s="260">
        <f t="shared" si="39"/>
        <v>0</v>
      </c>
    </row>
    <row r="346" spans="1:56" x14ac:dyDescent="0.2">
      <c r="A346" s="10" t="str">
        <f>IF(COUNTRY_INFO!A346=0," ",COUNTRY_INFO!A346)</f>
        <v>Ethiopia</v>
      </c>
      <c r="B346" s="10" t="str">
        <f>IF(COUNTRY_INFO!B346=0," ",COUNTRY_INFO!B346)</f>
        <v>Oromia East Harerge</v>
      </c>
      <c r="C346" s="87" t="str">
        <f>IF(COUNTRY_INFO!C346=0," ",COUNTRY_INFO!C346)</f>
        <v>Deder</v>
      </c>
      <c r="D346" s="67">
        <f>COUNTRY_INFO!L346</f>
        <v>0</v>
      </c>
      <c r="E346" s="61"/>
      <c r="F346" s="61"/>
      <c r="G346" s="11">
        <f>MAX('MDA1'!M346,'MDA2'!M346)</f>
        <v>0</v>
      </c>
      <c r="H346" s="11">
        <f>IF(AND(COUNTRY_INFO!H346&gt;0,COUNTRY_INFO!H346&lt;4),IF(D346&gt;MAX('MDA1'!M346,'MDA2'!M346),MAX('MDA1'!M346,'MDA2'!M346),D346),0)</f>
        <v>0</v>
      </c>
      <c r="I346" s="73">
        <f>IF(AND(COUNTRY_INFO!H346&gt;0,COUNTRY_INFO!H346&lt;4), IF(G346/D346*100&lt;&gt;0, IF(G346/D346*100&gt;100,100,G346/D346*100), "-"),0)</f>
        <v>0</v>
      </c>
      <c r="J346" s="67">
        <f>COUNTRY_INFO!M346</f>
        <v>0</v>
      </c>
      <c r="K346" s="61"/>
      <c r="L346" s="61"/>
      <c r="M346" s="11">
        <f>MAX('MDA1'!M346,MAX('MDA3'!I346,'MDA3'!L346)+MAX('MDA3'!J346,'MDA3'!M346))</f>
        <v>0</v>
      </c>
      <c r="N346" s="11">
        <f>IF(AND(COUNTRY_INFO!I346&gt;0,COUNTRY_INFO!I346&lt;4),IF(J346&gt;MAX('MDA1'!M346,MAX('MDA3'!I346,'MDA3'!L346)+MAX('MDA3'!J346,'MDA3'!M346)),MAX('MDA1'!M346,MAX('MDA3'!I346,'MDA3'!L346)+MAX('MDA3'!J346,'MDA3'!M346)),J346),0)</f>
        <v>0</v>
      </c>
      <c r="O346" s="73">
        <f>IF(AND(COUNTRY_INFO!I346&gt;0,COUNTRY_INFO!I346&lt;4), IF(M346/J346*100&lt;&gt;0, IF(M346/J346*100&gt;100,100,M346/J346*100), "-"),0)</f>
        <v>0</v>
      </c>
      <c r="P346" s="67">
        <f>COUNTRY_INFO!N346</f>
        <v>139383</v>
      </c>
      <c r="Q346" s="61"/>
      <c r="R346" s="61"/>
      <c r="S346" s="11">
        <f>SUM(MAX('MDA2'!J346, 'T1'!L346, MAX(T3_R1!K346, T3_R2!K346)), MAX('MDA1'!K346, 'MDA2'!K346, 'T1'!M346, MAX(T3_R1!L346, T3_R2!L346)), MAX('MDA1'!L346, 'MDA2'!L346, 'T1'!N346, MAX(T3_R1!M346, T3_R2!M346)))</f>
        <v>0</v>
      </c>
      <c r="T346" s="11">
        <f>IF(AND(COUNTRY_INFO!J346&gt;1,COUNTRY_INFO!J346&lt;4),IF(COUNTRY_INFO!E346&gt;MAX('MDA2'!J346,'T1'!L346,MAX(T3_R1!K346,T3_R2!K346)),MAX('MDA2'!J346,'T1'!L346,MAX(T3_R1!K346,T3_R2!K346)),COUNTRY_INFO!E346),0)</f>
        <v>0</v>
      </c>
      <c r="U346" s="217" t="str">
        <f>IF(AND(COUNTRY_INFO!J346&gt;1,COUNTRY_INFO!J346&lt;4), IF(T346/COUNTRY_INFO!E346*100&lt;&gt;0, IF(T346/COUNTRY_INFO!E346*100&gt;100,100,T346/COUNTRY_INFO!E346*100), "-"),0)</f>
        <v>-</v>
      </c>
      <c r="V346" s="11">
        <f>IF(AND(COUNTRY_INFO!J346&gt;1,COUNTRY_INFO!J346&lt;4),IF(COUNTRY_INFO!F346&gt;MAX('MDA1'!K346,'MDA2'!K346,'T1'!M346,MAX(T3_R1!L346,T3_R2!L346)),MAX('MDA1'!K346,'MDA2'!K346,'T1'!M346,MAX(T3_R1!L346,T3_R2!L346)),COUNTRY_INFO!F346),0)</f>
        <v>0</v>
      </c>
      <c r="W346" s="217" t="str">
        <f>IF(AND(COUNTRY_INFO!J346&gt;1,COUNTRY_INFO!J346&lt;4), IF(V346/COUNTRY_INFO!F346*100&lt;&gt;0, IF(V346/COUNTRY_INFO!F346*100&gt;100,100,V346/COUNTRY_INFO!F346*100), "-"),0)</f>
        <v>-</v>
      </c>
      <c r="X346" s="11">
        <f t="shared" si="40"/>
        <v>0</v>
      </c>
      <c r="Y346" s="73" t="str">
        <f>IF(AND(COUNTRY_INFO!J346&gt;1,COUNTRY_INFO!J346&lt;4), IF(S346/P346*100&lt;&gt;0, IF(X346/P346*100&gt;100,100,X346/P346*100), "-"),0)</f>
        <v>-</v>
      </c>
      <c r="Z346" s="67">
        <f>COUNTRY_INFO!O346</f>
        <v>30077.190000000002</v>
      </c>
      <c r="AA346" s="61"/>
      <c r="AB346" s="61"/>
      <c r="AC346" s="11">
        <f>MAX('T1'!L346,'T2'!J346)+MAX('T1'!M346,'T2'!K346)+MAX('T1'!N346,'T2'!L346)</f>
        <v>0</v>
      </c>
      <c r="AD346" s="11">
        <f>IF(COUNTRY_INFO!K346=1,IF(COUNTRY_INFO!F346*0.33&gt;MAX('T1'!M346,'T2'!K346),MAX('T1'!M346,'T2'!K346),COUNTRY_INFO!F346*0.33),IF(COUNTRY_INFO!K346=2,IF(COUNTRY_INFO!F346*0.5&gt;MAX('T1'!M346,'T2'!K346),MAX('T1'!M346,'T2'!K346),COUNTRY_INFO!F346*0.5),IF(COUNTRY_INFO!K346=3,IF(COUNTRY_INFO!F346&gt;MAX('T1'!M346,'T2'!K346),MAX('T1'!M346,'T2'!K346),COUNTRY_INFO!F346),0)))</f>
        <v>0</v>
      </c>
      <c r="AE346" s="217">
        <f>IF(AND(COUNTRY_INFO!K346&gt;0,COUNTRY_INFO!K346&lt;4),IF(Z346&gt;0,IF(COUNTRY_INFO!K346=1, AD346/(COUNTRY_INFO!F346*0.33)*100, IF(COUNTRY_INFO!K346=2, AD346/(COUNTRY_INFO!F346*0.5)*100, IF(COUNTRY_INFO!K346=3, AD346/COUNTRY_INFO!F346*100))),"-"),0)</f>
        <v>0</v>
      </c>
      <c r="AF346" s="11">
        <f>IF(COUNTRY_INFO!K346=2,IF(COUNTRY_INFO!G346*0.2&gt;MAX('T1'!N346,'T2'!L346),MAX('T1'!N346,'T2'!L346),COUNTRY_INFO!G346*0.2),IF(COUNTRY_INFO!K346=3,IF(COUNTRY_INFO!G346&gt;MAX('T1'!N346,'T2'!L346),MAX('T1'!N346,'T2'!L346),COUNTRY_INFO!G346),0))</f>
        <v>0</v>
      </c>
      <c r="AG346" s="217">
        <f>IF(AND(COUNTRY_INFO!K346&gt;0,COUNTRY_INFO!K346&lt;4),IF(Z346&gt;0,IF(COUNTRY_INFO!K346=1, 0, IF(COUNTRY_INFO!K346=2, AF346/(COUNTRY_INFO!G346*0.2)*100, IF(COUNTRY_INFO!K346=3, AF346/COUNTRY_INFO!G346*100))),"-"),0)</f>
        <v>0</v>
      </c>
      <c r="AH346" s="11">
        <f t="shared" si="41"/>
        <v>0</v>
      </c>
      <c r="AI346" s="73" t="str">
        <f>IF(AND(COUNTRY_INFO!K346&gt;0,COUNTRY_INFO!K346&lt;4), IF(AC346/Z346*100&lt;&gt;0, IF(AH346/Z346*100&gt;100,100,AH346/Z346*100), "-"),0)</f>
        <v>-</v>
      </c>
      <c r="AJ346" s="261"/>
      <c r="AK346" s="260">
        <f>IF(AND(D346&lt;&gt;0, D346&lt;&gt;"Unknown",D346&lt;&gt;"Stopped",D346&lt;&gt;"Not required"),D346/COUNTRY_INFO!D346, 0)</f>
        <v>0</v>
      </c>
      <c r="AL346" s="260">
        <f>IF(AND(J346&lt;&gt;0,J346&lt;&gt;"Unknown",J346&lt;&gt;"Stopped",J346&lt;&gt;"Not required"),J346/COUNTRY_INFO!D346, 0)</f>
        <v>0</v>
      </c>
      <c r="AM346" s="260">
        <f>IF(AND(P346&lt;&gt;0,P346&lt;&gt;"Unknown",P346&lt;&gt;"Not required"),P346/(COUNTRY_INFO!E346+COUNTRY_INFO!F346), 0)</f>
        <v>1</v>
      </c>
      <c r="AN346" s="260">
        <f>IF(AND(Z346&lt;&gt;0,Z346&lt;&gt;"Unknown",Z346&lt;&gt;"Not required"),IF(COUNTRY_INFO!K346=1,1,IF(COUNTRY_INFO!K346=2,0.5*COUNTRY_INFO!F346/(0.5*COUNTRY_INFO!F346+0.2*COUNTRY_INFO!G346),IF(COUNTRY_INFO!K346=3,COUNTRY_INFO!F346/(COUNTRY_INFO!F346+COUNTRY_INFO!G346)))),0)</f>
        <v>1</v>
      </c>
      <c r="AO346" s="260">
        <f>IF(AND(Z346&lt;&gt;0,Z346&lt;&gt;"Unknown",Z346&lt;&gt;"Not required"),IF(COUNTRY_INFO!K346=1,0,IF(COUNTRY_INFO!K346=2,0.2*COUNTRY_INFO!G346/(0.5*COUNTRY_INFO!F346+0.2*COUNTRY_INFO!G346),IF(COUNTRY_INFO!K346=3,COUNTRY_INFO!G346/(COUNTRY_INFO!F346+COUNTRY_INFO!G346)))),0)</f>
        <v>0</v>
      </c>
      <c r="AP346" s="259">
        <f>MAX(COUNTRY_INFO!D346*AK346*PROFILE!$G$7,COUNTRY_INFO!D346*AL346*PROFILE!$G$7)</f>
        <v>0</v>
      </c>
      <c r="AQ346" s="259">
        <f>MAX(COUNTRY_INFO!D346*AK346*PROFILE!$G$8,COUNTRY_INFO!D346*AL346*PROFILE!$G$8,COUNTRY_INFO!D346*AM346*PROFILE!$G$8)</f>
        <v>42846.881964583015</v>
      </c>
      <c r="AR346" s="259">
        <f>MAX(COUNTRY_INFO!D346*AK346*PROFILE!$G$9,COUNTRY_INFO!D346*AL346*PROFILE!$G$9,COUNTRY_INFO!D346*AM346*PROFILE!$G$9,IF(AND(DISTRICT!Z346&lt;&gt;"Unknown",Z346&lt;&gt;"Not required"),COUNTRY_INFO!O346*DISTRICT!AN346,0))</f>
        <v>88980.446791041759</v>
      </c>
      <c r="AS346" s="259">
        <f>MAX(COUNTRY_INFO!D346*AK346*PROFILE!$G$10,COUNTRY_INFO!D346*AL346*PROFILE!$G$10,IF(AND(DISTRICT!Z346&lt;&gt;"Unknown",Z346&lt;&gt;"Not required"),COUNTRY_INFO!O346*DISTRICT!AO346,0))</f>
        <v>0</v>
      </c>
      <c r="AT346" s="259">
        <f t="shared" si="42"/>
        <v>131827.32875562477</v>
      </c>
      <c r="AU346" s="258">
        <f t="shared" si="37"/>
        <v>0</v>
      </c>
      <c r="AV346" s="259">
        <f>MAX('MDA2'!J346,'T1'!L346,'T2'!J346,T3_R1!K346,T3_R2!K346)</f>
        <v>0</v>
      </c>
      <c r="AW346" s="259">
        <f>MAX('MDA1'!K346,'MDA2'!K346,'MDA3'!I346,'MDA3'!L346,'T1'!M346,'T2'!K346,T3_R1!L346,T3_R2!L346)</f>
        <v>0</v>
      </c>
      <c r="AX346" s="259">
        <f>MAX('MDA1'!L346,'MDA2'!L346,'MDA3'!J346,'MDA3'!M346,'T1'!N346,'T2'!L346,T3_R1!M346,T3_R2!M346)</f>
        <v>0</v>
      </c>
      <c r="AY346" s="259">
        <f t="shared" si="43"/>
        <v>0</v>
      </c>
      <c r="AZ346" s="259">
        <f>MAX('MDA2'!J346,T346)</f>
        <v>0</v>
      </c>
      <c r="BA346" s="259">
        <f>MAX('MDA1'!K346,'MDA2'!K346,'MDA3'!I346,'MDA3'!L346,V346,AD346)</f>
        <v>0</v>
      </c>
      <c r="BB346" s="259">
        <f>MAX('MDA1'!L346,'MDA2'!L346,'MDA3'!J346,'MDA3'!M346,AF346)</f>
        <v>0</v>
      </c>
      <c r="BC346" s="259">
        <f t="shared" si="38"/>
        <v>0</v>
      </c>
      <c r="BD346" s="260">
        <f t="shared" si="39"/>
        <v>0</v>
      </c>
    </row>
    <row r="347" spans="1:56" x14ac:dyDescent="0.2">
      <c r="A347" s="10" t="str">
        <f>IF(COUNTRY_INFO!A347=0," ",COUNTRY_INFO!A347)</f>
        <v>Ethiopia</v>
      </c>
      <c r="B347" s="10" t="str">
        <f>IF(COUNTRY_INFO!B347=0," ",COUNTRY_INFO!B347)</f>
        <v>Oromia East Harerge</v>
      </c>
      <c r="C347" s="87" t="str">
        <f>IF(COUNTRY_INFO!C347=0," ",COUNTRY_INFO!C347)</f>
        <v>Deder Town</v>
      </c>
      <c r="D347" s="67">
        <f>COUNTRY_INFO!L347</f>
        <v>0</v>
      </c>
      <c r="E347" s="61"/>
      <c r="F347" s="61"/>
      <c r="G347" s="11">
        <f>MAX('MDA1'!M347,'MDA2'!M347)</f>
        <v>0</v>
      </c>
      <c r="H347" s="11">
        <f>IF(AND(COUNTRY_INFO!H347&gt;0,COUNTRY_INFO!H347&lt;4),IF(D347&gt;MAX('MDA1'!M347,'MDA2'!M347),MAX('MDA1'!M347,'MDA2'!M347),D347),0)</f>
        <v>0</v>
      </c>
      <c r="I347" s="73">
        <f>IF(AND(COUNTRY_INFO!H347&gt;0,COUNTRY_INFO!H347&lt;4), IF(G347/D347*100&lt;&gt;0, IF(G347/D347*100&gt;100,100,G347/D347*100), "-"),0)</f>
        <v>0</v>
      </c>
      <c r="J347" s="67">
        <f>COUNTRY_INFO!M347</f>
        <v>0</v>
      </c>
      <c r="K347" s="61"/>
      <c r="L347" s="61"/>
      <c r="M347" s="11">
        <f>MAX('MDA1'!M347,MAX('MDA3'!I347,'MDA3'!L347)+MAX('MDA3'!J347,'MDA3'!M347))</f>
        <v>0</v>
      </c>
      <c r="N347" s="11">
        <f>IF(AND(COUNTRY_INFO!I347&gt;0,COUNTRY_INFO!I347&lt;4),IF(J347&gt;MAX('MDA1'!M347,MAX('MDA3'!I347,'MDA3'!L347)+MAX('MDA3'!J347,'MDA3'!M347)),MAX('MDA1'!M347,MAX('MDA3'!I347,'MDA3'!L347)+MAX('MDA3'!J347,'MDA3'!M347)),J347),0)</f>
        <v>0</v>
      </c>
      <c r="O347" s="73">
        <f>IF(AND(COUNTRY_INFO!I347&gt;0,COUNTRY_INFO!I347&lt;4), IF(M347/J347*100&lt;&gt;0, IF(M347/J347*100&gt;100,100,M347/J347*100), "-"),0)</f>
        <v>0</v>
      </c>
      <c r="P347" s="67">
        <f>COUNTRY_INFO!N347</f>
        <v>8858</v>
      </c>
      <c r="Q347" s="61"/>
      <c r="R347" s="61"/>
      <c r="S347" s="11">
        <f>SUM(MAX('MDA2'!J347, 'T1'!L347, MAX(T3_R1!K347, T3_R2!K347)), MAX('MDA1'!K347, 'MDA2'!K347, 'T1'!M347, MAX(T3_R1!L347, T3_R2!L347)), MAX('MDA1'!L347, 'MDA2'!L347, 'T1'!N347, MAX(T3_R1!M347, T3_R2!M347)))</f>
        <v>5908</v>
      </c>
      <c r="T347" s="11">
        <f>IF(AND(COUNTRY_INFO!J347&gt;1,COUNTRY_INFO!J347&lt;4),IF(COUNTRY_INFO!E347&gt;MAX('MDA2'!J347,'T1'!L347,MAX(T3_R1!K347,T3_R2!K347)),MAX('MDA2'!J347,'T1'!L347,MAX(T3_R1!K347,T3_R2!K347)),COUNTRY_INFO!E347),0)</f>
        <v>0</v>
      </c>
      <c r="U347" s="217" t="str">
        <f>IF(AND(COUNTRY_INFO!J347&gt;1,COUNTRY_INFO!J347&lt;4), IF(T347/COUNTRY_INFO!E347*100&lt;&gt;0, IF(T347/COUNTRY_INFO!E347*100&gt;100,100,T347/COUNTRY_INFO!E347*100), "-"),0)</f>
        <v>-</v>
      </c>
      <c r="V347" s="11">
        <f>IF(AND(COUNTRY_INFO!J347&gt;1,COUNTRY_INFO!J347&lt;4),IF(COUNTRY_INFO!F347&gt;MAX('MDA1'!K347,'MDA2'!K347,'T1'!M347,MAX(T3_R1!L347,T3_R2!L347)),MAX('MDA1'!K347,'MDA2'!K347,'T1'!M347,MAX(T3_R1!L347,T3_R2!L347)),COUNTRY_INFO!F347),0)</f>
        <v>5792</v>
      </c>
      <c r="W347" s="217">
        <f>IF(AND(COUNTRY_INFO!J347&gt;1,COUNTRY_INFO!J347&lt;4), IF(V347/COUNTRY_INFO!F347*100&lt;&gt;0, IF(V347/COUNTRY_INFO!F347*100&gt;100,100,V347/COUNTRY_INFO!F347*100), "-"),0)</f>
        <v>100</v>
      </c>
      <c r="X347" s="11">
        <f t="shared" si="40"/>
        <v>5792</v>
      </c>
      <c r="Y347" s="73">
        <f>IF(AND(COUNTRY_INFO!J347&gt;1,COUNTRY_INFO!J347&lt;4), IF(S347/P347*100&lt;&gt;0, IF(X347/P347*100&gt;100,100,X347/P347*100), "-"),0)</f>
        <v>65.387220591555646</v>
      </c>
      <c r="Z347" s="67">
        <f>COUNTRY_INFO!O347</f>
        <v>1911.3600000000001</v>
      </c>
      <c r="AA347" s="61"/>
      <c r="AB347" s="61"/>
      <c r="AC347" s="11">
        <f>MAX('T1'!L347,'T2'!J347)+MAX('T1'!M347,'T2'!K347)+MAX('T1'!N347,'T2'!L347)</f>
        <v>0</v>
      </c>
      <c r="AD347" s="11">
        <f>IF(COUNTRY_INFO!K347=1,IF(COUNTRY_INFO!F347*0.33&gt;MAX('T1'!M347,'T2'!K347),MAX('T1'!M347,'T2'!K347),COUNTRY_INFO!F347*0.33),IF(COUNTRY_INFO!K347=2,IF(COUNTRY_INFO!F347*0.5&gt;MAX('T1'!M347,'T2'!K347),MAX('T1'!M347,'T2'!K347),COUNTRY_INFO!F347*0.5),IF(COUNTRY_INFO!K347=3,IF(COUNTRY_INFO!F347&gt;MAX('T1'!M347,'T2'!K347),MAX('T1'!M347,'T2'!K347),COUNTRY_INFO!F347),0)))</f>
        <v>0</v>
      </c>
      <c r="AE347" s="217">
        <f>IF(AND(COUNTRY_INFO!K347&gt;0,COUNTRY_INFO!K347&lt;4),IF(Z347&gt;0,IF(COUNTRY_INFO!K347=1, AD347/(COUNTRY_INFO!F347*0.33)*100, IF(COUNTRY_INFO!K347=2, AD347/(COUNTRY_INFO!F347*0.5)*100, IF(COUNTRY_INFO!K347=3, AD347/COUNTRY_INFO!F347*100))),"-"),0)</f>
        <v>0</v>
      </c>
      <c r="AF347" s="11">
        <f>IF(COUNTRY_INFO!K347=2,IF(COUNTRY_INFO!G347*0.2&gt;MAX('T1'!N347,'T2'!L347),MAX('T1'!N347,'T2'!L347),COUNTRY_INFO!G347*0.2),IF(COUNTRY_INFO!K347=3,IF(COUNTRY_INFO!G347&gt;MAX('T1'!N347,'T2'!L347),MAX('T1'!N347,'T2'!L347),COUNTRY_INFO!G347),0))</f>
        <v>0</v>
      </c>
      <c r="AG347" s="217">
        <f>IF(AND(COUNTRY_INFO!K347&gt;0,COUNTRY_INFO!K347&lt;4),IF(Z347&gt;0,IF(COUNTRY_INFO!K347=1, 0, IF(COUNTRY_INFO!K347=2, AF347/(COUNTRY_INFO!G347*0.2)*100, IF(COUNTRY_INFO!K347=3, AF347/COUNTRY_INFO!G347*100))),"-"),0)</f>
        <v>0</v>
      </c>
      <c r="AH347" s="11">
        <f t="shared" si="41"/>
        <v>0</v>
      </c>
      <c r="AI347" s="73" t="str">
        <f>IF(AND(COUNTRY_INFO!K347&gt;0,COUNTRY_INFO!K347&lt;4), IF(AC347/Z347*100&lt;&gt;0, IF(AH347/Z347*100&gt;100,100,AH347/Z347*100), "-"),0)</f>
        <v>-</v>
      </c>
      <c r="AJ347" s="261"/>
      <c r="AK347" s="260">
        <f>IF(AND(D347&lt;&gt;0, D347&lt;&gt;"Unknown",D347&lt;&gt;"Stopped",D347&lt;&gt;"Not required"),D347/COUNTRY_INFO!D347, 0)</f>
        <v>0</v>
      </c>
      <c r="AL347" s="260">
        <f>IF(AND(J347&lt;&gt;0,J347&lt;&gt;"Unknown",J347&lt;&gt;"Stopped",J347&lt;&gt;"Not required"),J347/COUNTRY_INFO!D347, 0)</f>
        <v>0</v>
      </c>
      <c r="AM347" s="260">
        <f>IF(AND(P347&lt;&gt;0,P347&lt;&gt;"Unknown",P347&lt;&gt;"Not required"),P347/(COUNTRY_INFO!E347+COUNTRY_INFO!F347), 0)</f>
        <v>1</v>
      </c>
      <c r="AN347" s="260">
        <f>IF(AND(Z347&lt;&gt;0,Z347&lt;&gt;"Unknown",Z347&lt;&gt;"Not required"),IF(COUNTRY_INFO!K347=1,1,IF(COUNTRY_INFO!K347=2,0.5*COUNTRY_INFO!F347/(0.5*COUNTRY_INFO!F347+0.2*COUNTRY_INFO!G347),IF(COUNTRY_INFO!K347=3,COUNTRY_INFO!F347/(COUNTRY_INFO!F347+COUNTRY_INFO!G347)))),0)</f>
        <v>1</v>
      </c>
      <c r="AO347" s="260">
        <f>IF(AND(Z347&lt;&gt;0,Z347&lt;&gt;"Unknown",Z347&lt;&gt;"Not required"),IF(COUNTRY_INFO!K347=1,0,IF(COUNTRY_INFO!K347=2,0.2*COUNTRY_INFO!G347/(0.5*COUNTRY_INFO!F347+0.2*COUNTRY_INFO!G347),IF(COUNTRY_INFO!K347=3,COUNTRY_INFO!G347/(COUNTRY_INFO!F347+COUNTRY_INFO!G347)))),0)</f>
        <v>0</v>
      </c>
      <c r="AP347" s="259">
        <f>MAX(COUNTRY_INFO!D347*AK347*PROFILE!$G$7,COUNTRY_INFO!D347*AL347*PROFILE!$G$7)</f>
        <v>0</v>
      </c>
      <c r="AQ347" s="259">
        <f>MAX(COUNTRY_INFO!D347*AK347*PROFILE!$G$8,COUNTRY_INFO!D347*AL347*PROFILE!$G$8,COUNTRY_INFO!D347*AM347*PROFILE!$G$8)</f>
        <v>2722.9221975844848</v>
      </c>
      <c r="AR347" s="259">
        <f>MAX(COUNTRY_INFO!D347*AK347*PROFILE!$G$9,COUNTRY_INFO!D347*AL347*PROFILE!$G$9,COUNTRY_INFO!D347*AM347*PROFILE!$G$9,IF(AND(DISTRICT!Z347&lt;&gt;"Unknown",Z347&lt;&gt;"Not required"),COUNTRY_INFO!O347*DISTRICT!AN347,0))</f>
        <v>5654.713309560907</v>
      </c>
      <c r="AS347" s="259">
        <f>MAX(COUNTRY_INFO!D347*AK347*PROFILE!$G$10,COUNTRY_INFO!D347*AL347*PROFILE!$G$10,IF(AND(DISTRICT!Z347&lt;&gt;"Unknown",Z347&lt;&gt;"Not required"),COUNTRY_INFO!O347*DISTRICT!AO347,0))</f>
        <v>0</v>
      </c>
      <c r="AT347" s="259">
        <f t="shared" si="42"/>
        <v>8377.6355071453909</v>
      </c>
      <c r="AU347" s="258">
        <f t="shared" si="37"/>
        <v>0</v>
      </c>
      <c r="AV347" s="259">
        <f>MAX('MDA2'!J347,'T1'!L347,'T2'!J347,T3_R1!K347,T3_R2!K347)</f>
        <v>0</v>
      </c>
      <c r="AW347" s="259">
        <f>MAX('MDA1'!K347,'MDA2'!K347,'MDA3'!I347,'MDA3'!L347,'T1'!M347,'T2'!K347,T3_R1!L347,T3_R2!L347)</f>
        <v>5908</v>
      </c>
      <c r="AX347" s="259">
        <f>MAX('MDA1'!L347,'MDA2'!L347,'MDA3'!J347,'MDA3'!M347,'T1'!N347,'T2'!L347,T3_R1!M347,T3_R2!M347)</f>
        <v>0</v>
      </c>
      <c r="AY347" s="259">
        <f t="shared" si="43"/>
        <v>5908</v>
      </c>
      <c r="AZ347" s="259">
        <f>MAX('MDA2'!J347,T347)</f>
        <v>0</v>
      </c>
      <c r="BA347" s="259">
        <f>MAX('MDA1'!K347,'MDA2'!K347,'MDA3'!I347,'MDA3'!L347,V347,AD347)</f>
        <v>5792</v>
      </c>
      <c r="BB347" s="259">
        <f>MAX('MDA1'!L347,'MDA2'!L347,'MDA3'!J347,'MDA3'!M347,AF347)</f>
        <v>0</v>
      </c>
      <c r="BC347" s="259">
        <f t="shared" si="38"/>
        <v>5792</v>
      </c>
      <c r="BD347" s="260">
        <f t="shared" si="39"/>
        <v>69.136452583308625</v>
      </c>
    </row>
    <row r="348" spans="1:56" x14ac:dyDescent="0.2">
      <c r="A348" s="10" t="str">
        <f>IF(COUNTRY_INFO!A348=0," ",COUNTRY_INFO!A348)</f>
        <v>Ethiopia</v>
      </c>
      <c r="B348" s="10" t="str">
        <f>IF(COUNTRY_INFO!B348=0," ",COUNTRY_INFO!B348)</f>
        <v>Oromia East Harerge</v>
      </c>
      <c r="C348" s="87" t="str">
        <f>IF(COUNTRY_INFO!C348=0," ",COUNTRY_INFO!C348)</f>
        <v>Fedis</v>
      </c>
      <c r="D348" s="67">
        <f>COUNTRY_INFO!L348</f>
        <v>0</v>
      </c>
      <c r="E348" s="61"/>
      <c r="F348" s="61"/>
      <c r="G348" s="11">
        <f>MAX('MDA1'!M348,'MDA2'!M348)</f>
        <v>0</v>
      </c>
      <c r="H348" s="11">
        <f>IF(AND(COUNTRY_INFO!H348&gt;0,COUNTRY_INFO!H348&lt;4),IF(D348&gt;MAX('MDA1'!M348,'MDA2'!M348),MAX('MDA1'!M348,'MDA2'!M348),D348),0)</f>
        <v>0</v>
      </c>
      <c r="I348" s="73">
        <f>IF(AND(COUNTRY_INFO!H348&gt;0,COUNTRY_INFO!H348&lt;4), IF(G348/D348*100&lt;&gt;0, IF(G348/D348*100&gt;100,100,G348/D348*100), "-"),0)</f>
        <v>0</v>
      </c>
      <c r="J348" s="67">
        <f>COUNTRY_INFO!M348</f>
        <v>0</v>
      </c>
      <c r="K348" s="61"/>
      <c r="L348" s="61"/>
      <c r="M348" s="11">
        <f>MAX('MDA1'!M348,MAX('MDA3'!I348,'MDA3'!L348)+MAX('MDA3'!J348,'MDA3'!M348))</f>
        <v>0</v>
      </c>
      <c r="N348" s="11">
        <f>IF(AND(COUNTRY_INFO!I348&gt;0,COUNTRY_INFO!I348&lt;4),IF(J348&gt;MAX('MDA1'!M348,MAX('MDA3'!I348,'MDA3'!L348)+MAX('MDA3'!J348,'MDA3'!M348)),MAX('MDA1'!M348,MAX('MDA3'!I348,'MDA3'!L348)+MAX('MDA3'!J348,'MDA3'!M348)),J348),0)</f>
        <v>0</v>
      </c>
      <c r="O348" s="73">
        <f>IF(AND(COUNTRY_INFO!I348&gt;0,COUNTRY_INFO!I348&lt;4), IF(M348/J348*100&lt;&gt;0, IF(M348/J348*100&gt;100,100,M348/J348*100), "-"),0)</f>
        <v>0</v>
      </c>
      <c r="P348" s="67">
        <f>COUNTRY_INFO!N348</f>
        <v>0</v>
      </c>
      <c r="Q348" s="61"/>
      <c r="R348" s="61"/>
      <c r="S348" s="11">
        <f>SUM(MAX('MDA2'!J348, 'T1'!L348, MAX(T3_R1!K348, T3_R2!K348)), MAX('MDA1'!K348, 'MDA2'!K348, 'T1'!M348, MAX(T3_R1!L348, T3_R2!L348)), MAX('MDA1'!L348, 'MDA2'!L348, 'T1'!N348, MAX(T3_R1!M348, T3_R2!M348)))</f>
        <v>0</v>
      </c>
      <c r="T348" s="11">
        <f>IF(AND(COUNTRY_INFO!J348&gt;1,COUNTRY_INFO!J348&lt;4),IF(COUNTRY_INFO!E348&gt;MAX('MDA2'!J348,'T1'!L348,MAX(T3_R1!K348,T3_R2!K348)),MAX('MDA2'!J348,'T1'!L348,MAX(T3_R1!K348,T3_R2!K348)),COUNTRY_INFO!E348),0)</f>
        <v>0</v>
      </c>
      <c r="U348" s="217">
        <f>IF(AND(COUNTRY_INFO!J348&gt;1,COUNTRY_INFO!J348&lt;4), IF(T348/COUNTRY_INFO!E348*100&lt;&gt;0, IF(T348/COUNTRY_INFO!E348*100&gt;100,100,T348/COUNTRY_INFO!E348*100), "-"),0)</f>
        <v>0</v>
      </c>
      <c r="V348" s="11">
        <f>IF(AND(COUNTRY_INFO!J348&gt;1,COUNTRY_INFO!J348&lt;4),IF(COUNTRY_INFO!F348&gt;MAX('MDA1'!K348,'MDA2'!K348,'T1'!M348,MAX(T3_R1!L348,T3_R2!L348)),MAX('MDA1'!K348,'MDA2'!K348,'T1'!M348,MAX(T3_R1!L348,T3_R2!L348)),COUNTRY_INFO!F348),0)</f>
        <v>0</v>
      </c>
      <c r="W348" s="217">
        <f>IF(AND(COUNTRY_INFO!J348&gt;1,COUNTRY_INFO!J348&lt;4), IF(V348/COUNTRY_INFO!F348*100&lt;&gt;0, IF(V348/COUNTRY_INFO!F348*100&gt;100,100,V348/COUNTRY_INFO!F348*100), "-"),0)</f>
        <v>0</v>
      </c>
      <c r="X348" s="11">
        <f t="shared" si="40"/>
        <v>0</v>
      </c>
      <c r="Y348" s="73">
        <f>IF(AND(COUNTRY_INFO!J348&gt;1,COUNTRY_INFO!J348&lt;4), IF(S348/P348*100&lt;&gt;0, IF(X348/P348*100&gt;100,100,X348/P348*100), "-"),0)</f>
        <v>0</v>
      </c>
      <c r="Z348" s="67">
        <f>COUNTRY_INFO!O348</f>
        <v>14844.720000000001</v>
      </c>
      <c r="AA348" s="61"/>
      <c r="AB348" s="61"/>
      <c r="AC348" s="11">
        <f>MAX('T1'!L348,'T2'!J348)+MAX('T1'!M348,'T2'!K348)+MAX('T1'!N348,'T2'!L348)</f>
        <v>0</v>
      </c>
      <c r="AD348" s="11">
        <f>IF(COUNTRY_INFO!K348=1,IF(COUNTRY_INFO!F348*0.33&gt;MAX('T1'!M348,'T2'!K348),MAX('T1'!M348,'T2'!K348),COUNTRY_INFO!F348*0.33),IF(COUNTRY_INFO!K348=2,IF(COUNTRY_INFO!F348*0.5&gt;MAX('T1'!M348,'T2'!K348),MAX('T1'!M348,'T2'!K348),COUNTRY_INFO!F348*0.5),IF(COUNTRY_INFO!K348=3,IF(COUNTRY_INFO!F348&gt;MAX('T1'!M348,'T2'!K348),MAX('T1'!M348,'T2'!K348),COUNTRY_INFO!F348),0)))</f>
        <v>0</v>
      </c>
      <c r="AE348" s="217">
        <f>IF(AND(COUNTRY_INFO!K348&gt;0,COUNTRY_INFO!K348&lt;4),IF(Z348&gt;0,IF(COUNTRY_INFO!K348=1, AD348/(COUNTRY_INFO!F348*0.33)*100, IF(COUNTRY_INFO!K348=2, AD348/(COUNTRY_INFO!F348*0.5)*100, IF(COUNTRY_INFO!K348=3, AD348/COUNTRY_INFO!F348*100))),"-"),0)</f>
        <v>0</v>
      </c>
      <c r="AF348" s="11">
        <f>IF(COUNTRY_INFO!K348=2,IF(COUNTRY_INFO!G348*0.2&gt;MAX('T1'!N348,'T2'!L348),MAX('T1'!N348,'T2'!L348),COUNTRY_INFO!G348*0.2),IF(COUNTRY_INFO!K348=3,IF(COUNTRY_INFO!G348&gt;MAX('T1'!N348,'T2'!L348),MAX('T1'!N348,'T2'!L348),COUNTRY_INFO!G348),0))</f>
        <v>0</v>
      </c>
      <c r="AG348" s="217">
        <f>IF(AND(COUNTRY_INFO!K348&gt;0,COUNTRY_INFO!K348&lt;4),IF(Z348&gt;0,IF(COUNTRY_INFO!K348=1, 0, IF(COUNTRY_INFO!K348=2, AF348/(COUNTRY_INFO!G348*0.2)*100, IF(COUNTRY_INFO!K348=3, AF348/COUNTRY_INFO!G348*100))),"-"),0)</f>
        <v>0</v>
      </c>
      <c r="AH348" s="11">
        <f t="shared" si="41"/>
        <v>0</v>
      </c>
      <c r="AI348" s="73" t="str">
        <f>IF(AND(COUNTRY_INFO!K348&gt;0,COUNTRY_INFO!K348&lt;4), IF(AC348/Z348*100&lt;&gt;0, IF(AH348/Z348*100&gt;100,100,AH348/Z348*100), "-"),0)</f>
        <v>-</v>
      </c>
      <c r="AJ348" s="261"/>
      <c r="AK348" s="260">
        <f>IF(AND(D348&lt;&gt;0, D348&lt;&gt;"Unknown",D348&lt;&gt;"Stopped",D348&lt;&gt;"Not required"),D348/COUNTRY_INFO!D348, 0)</f>
        <v>0</v>
      </c>
      <c r="AL348" s="260">
        <f>IF(AND(J348&lt;&gt;0,J348&lt;&gt;"Unknown",J348&lt;&gt;"Stopped",J348&lt;&gt;"Not required"),J348/COUNTRY_INFO!D348, 0)</f>
        <v>0</v>
      </c>
      <c r="AM348" s="260">
        <f>IF(AND(P348&lt;&gt;0,P348&lt;&gt;"Unknown",P348&lt;&gt;"Not required"),P348/(COUNTRY_INFO!E348+COUNTRY_INFO!F348), 0)</f>
        <v>0</v>
      </c>
      <c r="AN348" s="260">
        <f>IF(AND(Z348&lt;&gt;0,Z348&lt;&gt;"Unknown",Z348&lt;&gt;"Not required"),IF(COUNTRY_INFO!K348=1,1,IF(COUNTRY_INFO!K348=2,0.5*COUNTRY_INFO!F348/(0.5*COUNTRY_INFO!F348+0.2*COUNTRY_INFO!G348),IF(COUNTRY_INFO!K348=3,COUNTRY_INFO!F348/(COUNTRY_INFO!F348+COUNTRY_INFO!G348)))),0)</f>
        <v>1</v>
      </c>
      <c r="AO348" s="260">
        <f>IF(AND(Z348&lt;&gt;0,Z348&lt;&gt;"Unknown",Z348&lt;&gt;"Not required"),IF(COUNTRY_INFO!K348=1,0,IF(COUNTRY_INFO!K348=2,0.2*COUNTRY_INFO!G348/(0.5*COUNTRY_INFO!F348+0.2*COUNTRY_INFO!G348),IF(COUNTRY_INFO!K348=3,COUNTRY_INFO!G348/(COUNTRY_INFO!F348+COUNTRY_INFO!G348)))),0)</f>
        <v>0</v>
      </c>
      <c r="AP348" s="259">
        <f>MAX(COUNTRY_INFO!D348*AK348*PROFILE!$G$7,COUNTRY_INFO!D348*AL348*PROFILE!$G$7)</f>
        <v>0</v>
      </c>
      <c r="AQ348" s="259">
        <f>MAX(COUNTRY_INFO!D348*AK348*PROFILE!$G$8,COUNTRY_INFO!D348*AL348*PROFILE!$G$8,COUNTRY_INFO!D348*AM348*PROFILE!$G$8)</f>
        <v>0</v>
      </c>
      <c r="AR348" s="259">
        <f>MAX(COUNTRY_INFO!D348*AK348*PROFILE!$G$9,COUNTRY_INFO!D348*AL348*PROFILE!$G$9,COUNTRY_INFO!D348*AM348*PROFILE!$G$9,IF(AND(DISTRICT!Z348&lt;&gt;"Unknown",Z348&lt;&gt;"Not required"),COUNTRY_INFO!O348*DISTRICT!AN348,0))</f>
        <v>14844.720000000001</v>
      </c>
      <c r="AS348" s="259">
        <f>MAX(COUNTRY_INFO!D348*AK348*PROFILE!$G$10,COUNTRY_INFO!D348*AL348*PROFILE!$G$10,IF(AND(DISTRICT!Z348&lt;&gt;"Unknown",Z348&lt;&gt;"Not required"),COUNTRY_INFO!O348*DISTRICT!AO348,0))</f>
        <v>0</v>
      </c>
      <c r="AT348" s="259">
        <f t="shared" si="42"/>
        <v>14844.720000000001</v>
      </c>
      <c r="AU348" s="258">
        <f t="shared" si="37"/>
        <v>0</v>
      </c>
      <c r="AV348" s="259">
        <f>MAX('MDA2'!J348,'T1'!L348,'T2'!J348,T3_R1!K348,T3_R2!K348)</f>
        <v>0</v>
      </c>
      <c r="AW348" s="259">
        <f>MAX('MDA1'!K348,'MDA2'!K348,'MDA3'!I348,'MDA3'!L348,'T1'!M348,'T2'!K348,T3_R1!L348,T3_R2!L348)</f>
        <v>0</v>
      </c>
      <c r="AX348" s="259">
        <f>MAX('MDA1'!L348,'MDA2'!L348,'MDA3'!J348,'MDA3'!M348,'T1'!N348,'T2'!L348,T3_R1!M348,T3_R2!M348)</f>
        <v>0</v>
      </c>
      <c r="AY348" s="259">
        <f t="shared" si="43"/>
        <v>0</v>
      </c>
      <c r="AZ348" s="259">
        <f>MAX('MDA2'!J348,T348)</f>
        <v>0</v>
      </c>
      <c r="BA348" s="259">
        <f>MAX('MDA1'!K348,'MDA2'!K348,'MDA3'!I348,'MDA3'!L348,V348,AD348)</f>
        <v>0</v>
      </c>
      <c r="BB348" s="259">
        <f>MAX('MDA1'!L348,'MDA2'!L348,'MDA3'!J348,'MDA3'!M348,AF348)</f>
        <v>0</v>
      </c>
      <c r="BC348" s="259">
        <f t="shared" si="38"/>
        <v>0</v>
      </c>
      <c r="BD348" s="260">
        <f t="shared" si="39"/>
        <v>0</v>
      </c>
    </row>
    <row r="349" spans="1:56" x14ac:dyDescent="0.2">
      <c r="A349" s="10" t="str">
        <f>IF(COUNTRY_INFO!A349=0," ",COUNTRY_INFO!A349)</f>
        <v>Ethiopia</v>
      </c>
      <c r="B349" s="10" t="str">
        <f>IF(COUNTRY_INFO!B349=0," ",COUNTRY_INFO!B349)</f>
        <v>Oromia East Harerge</v>
      </c>
      <c r="C349" s="87" t="str">
        <f>IF(COUNTRY_INFO!C349=0," ",COUNTRY_INFO!C349)</f>
        <v>Goloada</v>
      </c>
      <c r="D349" s="67">
        <f>COUNTRY_INFO!L349</f>
        <v>0</v>
      </c>
      <c r="E349" s="61"/>
      <c r="F349" s="61"/>
      <c r="G349" s="11">
        <f>MAX('MDA1'!M349,'MDA2'!M349)</f>
        <v>0</v>
      </c>
      <c r="H349" s="11">
        <f>IF(AND(COUNTRY_INFO!H349&gt;0,COUNTRY_INFO!H349&lt;4),IF(D349&gt;MAX('MDA1'!M349,'MDA2'!M349),MAX('MDA1'!M349,'MDA2'!M349),D349),0)</f>
        <v>0</v>
      </c>
      <c r="I349" s="73">
        <f>IF(AND(COUNTRY_INFO!H349&gt;0,COUNTRY_INFO!H349&lt;4), IF(G349/D349*100&lt;&gt;0, IF(G349/D349*100&gt;100,100,G349/D349*100), "-"),0)</f>
        <v>0</v>
      </c>
      <c r="J349" s="67">
        <f>COUNTRY_INFO!M349</f>
        <v>0</v>
      </c>
      <c r="K349" s="61"/>
      <c r="L349" s="61"/>
      <c r="M349" s="11">
        <f>MAX('MDA1'!M349,MAX('MDA3'!I349,'MDA3'!L349)+MAX('MDA3'!J349,'MDA3'!M349))</f>
        <v>0</v>
      </c>
      <c r="N349" s="11">
        <f>IF(AND(COUNTRY_INFO!I349&gt;0,COUNTRY_INFO!I349&lt;4),IF(J349&gt;MAX('MDA1'!M349,MAX('MDA3'!I349,'MDA3'!L349)+MAX('MDA3'!J349,'MDA3'!M349)),MAX('MDA1'!M349,MAX('MDA3'!I349,'MDA3'!L349)+MAX('MDA3'!J349,'MDA3'!M349)),J349),0)</f>
        <v>0</v>
      </c>
      <c r="O349" s="73">
        <f>IF(AND(COUNTRY_INFO!I349&gt;0,COUNTRY_INFO!I349&lt;4), IF(M349/J349*100&lt;&gt;0, IF(M349/J349*100&gt;100,100,M349/J349*100), "-"),0)</f>
        <v>0</v>
      </c>
      <c r="P349" s="67">
        <f>COUNTRY_INFO!N349</f>
        <v>49954</v>
      </c>
      <c r="Q349" s="61"/>
      <c r="R349" s="61"/>
      <c r="S349" s="11">
        <f>SUM(MAX('MDA2'!J349, 'T1'!L349, MAX(T3_R1!K349, T3_R2!K349)), MAX('MDA1'!K349, 'MDA2'!K349, 'T1'!M349, MAX(T3_R1!L349, T3_R2!L349)), MAX('MDA1'!L349, 'MDA2'!L349, 'T1'!N349, MAX(T3_R1!M349, T3_R2!M349)))</f>
        <v>24783</v>
      </c>
      <c r="T349" s="11">
        <f>IF(AND(COUNTRY_INFO!J349&gt;1,COUNTRY_INFO!J349&lt;4),IF(COUNTRY_INFO!E349&gt;MAX('MDA2'!J349,'T1'!L349,MAX(T3_R1!K349,T3_R2!K349)),MAX('MDA2'!J349,'T1'!L349,MAX(T3_R1!K349,T3_R2!K349)),COUNTRY_INFO!E349),0)</f>
        <v>0</v>
      </c>
      <c r="U349" s="217" t="str">
        <f>IF(AND(COUNTRY_INFO!J349&gt;1,COUNTRY_INFO!J349&lt;4), IF(T349/COUNTRY_INFO!E349*100&lt;&gt;0, IF(T349/COUNTRY_INFO!E349*100&gt;100,100,T349/COUNTRY_INFO!E349*100), "-"),0)</f>
        <v>-</v>
      </c>
      <c r="V349" s="11">
        <f>IF(AND(COUNTRY_INFO!J349&gt;1,COUNTRY_INFO!J349&lt;4),IF(COUNTRY_INFO!F349&gt;MAX('MDA1'!K349,'MDA2'!K349,'T1'!M349,MAX(T3_R1!L349,T3_R2!L349)),MAX('MDA1'!K349,'MDA2'!K349,'T1'!M349,MAX(T3_R1!L349,T3_R2!L349)),COUNTRY_INFO!F349),0)</f>
        <v>24783</v>
      </c>
      <c r="W349" s="217">
        <f>IF(AND(COUNTRY_INFO!J349&gt;1,COUNTRY_INFO!J349&lt;4), IF(V349/COUNTRY_INFO!F349*100&lt;&gt;0, IF(V349/COUNTRY_INFO!F349*100&gt;100,100,V349/COUNTRY_INFO!F349*100), "-"),0)</f>
        <v>75.87019745905404</v>
      </c>
      <c r="X349" s="11">
        <f t="shared" si="40"/>
        <v>24783</v>
      </c>
      <c r="Y349" s="73">
        <f>IF(AND(COUNTRY_INFO!J349&gt;1,COUNTRY_INFO!J349&lt;4), IF(S349/P349*100&lt;&gt;0, IF(X349/P349*100&gt;100,100,X349/P349*100), "-"),0)</f>
        <v>49.611642711294394</v>
      </c>
      <c r="Z349" s="67">
        <f>COUNTRY_INFO!O349</f>
        <v>27310.5</v>
      </c>
      <c r="AA349" s="61"/>
      <c r="AB349" s="61"/>
      <c r="AC349" s="11">
        <f>MAX('T1'!L349,'T2'!J349)+MAX('T1'!M349,'T2'!K349)+MAX('T1'!N349,'T2'!L349)</f>
        <v>24783</v>
      </c>
      <c r="AD349" s="11">
        <f>IF(COUNTRY_INFO!K349=1,IF(COUNTRY_INFO!F349*0.33&gt;MAX('T1'!M349,'T2'!K349),MAX('T1'!M349,'T2'!K349),COUNTRY_INFO!F349*0.33),IF(COUNTRY_INFO!K349=2,IF(COUNTRY_INFO!F349*0.5&gt;MAX('T1'!M349,'T2'!K349),MAX('T1'!M349,'T2'!K349),COUNTRY_INFO!F349*0.5),IF(COUNTRY_INFO!K349=3,IF(COUNTRY_INFO!F349&gt;MAX('T1'!M349,'T2'!K349),MAX('T1'!M349,'T2'!K349),COUNTRY_INFO!F349),0)))</f>
        <v>16332.5</v>
      </c>
      <c r="AE349" s="217">
        <f>IF(AND(COUNTRY_INFO!K349&gt;0,COUNTRY_INFO!K349&lt;4),IF(Z349&gt;0,IF(COUNTRY_INFO!K349=1, AD349/(COUNTRY_INFO!F349*0.33)*100, IF(COUNTRY_INFO!K349=2, AD349/(COUNTRY_INFO!F349*0.5)*100, IF(COUNTRY_INFO!K349=3, AD349/COUNTRY_INFO!F349*100))),"-"),0)</f>
        <v>100</v>
      </c>
      <c r="AF349" s="11">
        <f>IF(COUNTRY_INFO!K349=2,IF(COUNTRY_INFO!G349*0.2&gt;MAX('T1'!N349,'T2'!L349),MAX('T1'!N349,'T2'!L349),COUNTRY_INFO!G349*0.2),IF(COUNTRY_INFO!K349=3,IF(COUNTRY_INFO!G349&gt;MAX('T1'!N349,'T2'!L349),MAX('T1'!N349,'T2'!L349),COUNTRY_INFO!G349),0))</f>
        <v>0</v>
      </c>
      <c r="AG349" s="217">
        <f>IF(AND(COUNTRY_INFO!K349&gt;0,COUNTRY_INFO!K349&lt;4),IF(Z349&gt;0,IF(COUNTRY_INFO!K349=1, 0, IF(COUNTRY_INFO!K349=2, AF349/(COUNTRY_INFO!G349*0.2)*100, IF(COUNTRY_INFO!K349=3, AF349/COUNTRY_INFO!G349*100))),"-"),0)</f>
        <v>0</v>
      </c>
      <c r="AH349" s="11">
        <f t="shared" si="41"/>
        <v>16332.5</v>
      </c>
      <c r="AI349" s="73">
        <f>IF(AND(COUNTRY_INFO!K349&gt;0,COUNTRY_INFO!K349&lt;4), IF(AC349/Z349*100&lt;&gt;0, IF(AH349/Z349*100&gt;100,100,AH349/Z349*100), "-"),0)</f>
        <v>59.803006169788176</v>
      </c>
      <c r="AJ349" s="261"/>
      <c r="AK349" s="260">
        <f>IF(AND(D349&lt;&gt;0, D349&lt;&gt;"Unknown",D349&lt;&gt;"Stopped",D349&lt;&gt;"Not required"),D349/COUNTRY_INFO!D349, 0)</f>
        <v>0</v>
      </c>
      <c r="AL349" s="260">
        <f>IF(AND(J349&lt;&gt;0,J349&lt;&gt;"Unknown",J349&lt;&gt;"Stopped",J349&lt;&gt;"Not required"),J349/COUNTRY_INFO!D349, 0)</f>
        <v>0</v>
      </c>
      <c r="AM349" s="260">
        <f>IF(AND(P349&lt;&gt;0,P349&lt;&gt;"Unknown",P349&lt;&gt;"Not required"),P349/(COUNTRY_INFO!E349+COUNTRY_INFO!F349), 0)</f>
        <v>1</v>
      </c>
      <c r="AN349" s="260">
        <f>IF(AND(Z349&lt;&gt;0,Z349&lt;&gt;"Unknown",Z349&lt;&gt;"Not required"),IF(COUNTRY_INFO!K349=1,1,IF(COUNTRY_INFO!K349=2,0.5*COUNTRY_INFO!F349/(0.5*COUNTRY_INFO!F349+0.2*COUNTRY_INFO!G349),IF(COUNTRY_INFO!K349=3,COUNTRY_INFO!F349/(COUNTRY_INFO!F349+COUNTRY_INFO!G349)))),0)</f>
        <v>0.59803006169788175</v>
      </c>
      <c r="AO349" s="260">
        <f>IF(AND(Z349&lt;&gt;0,Z349&lt;&gt;"Unknown",Z349&lt;&gt;"Not required"),IF(COUNTRY_INFO!K349=1,0,IF(COUNTRY_INFO!K349=2,0.2*COUNTRY_INFO!G349/(0.5*COUNTRY_INFO!F349+0.2*COUNTRY_INFO!G349),IF(COUNTRY_INFO!K349=3,COUNTRY_INFO!G349/(COUNTRY_INFO!F349+COUNTRY_INFO!G349)))),0)</f>
        <v>0.40196993830211825</v>
      </c>
      <c r="AP349" s="259">
        <f>MAX(COUNTRY_INFO!D349*AK349*PROFILE!$G$7,COUNTRY_INFO!D349*AL349*PROFILE!$G$7)</f>
        <v>0</v>
      </c>
      <c r="AQ349" s="259">
        <f>MAX(COUNTRY_INFO!D349*AK349*PROFILE!$G$8,COUNTRY_INFO!D349*AL349*PROFILE!$G$8,COUNTRY_INFO!D349*AM349*PROFILE!$G$8)</f>
        <v>15355.927862059478</v>
      </c>
      <c r="AR349" s="259">
        <f>MAX(COUNTRY_INFO!D349*AK349*PROFILE!$G$9,COUNTRY_INFO!D349*AL349*PROFILE!$G$9,COUNTRY_INFO!D349*AM349*PROFILE!$G$9,IF(AND(DISTRICT!Z349&lt;&gt;"Unknown",Z349&lt;&gt;"Not required"),COUNTRY_INFO!O349*DISTRICT!AN349,0))</f>
        <v>31889.772590371886</v>
      </c>
      <c r="AS349" s="259">
        <f>MAX(COUNTRY_INFO!D349*AK349*PROFILE!$G$10,COUNTRY_INFO!D349*AL349*PROFILE!$G$10,IF(AND(DISTRICT!Z349&lt;&gt;"Unknown",Z349&lt;&gt;"Not required"),COUNTRY_INFO!O349*DISTRICT!AO349,0))</f>
        <v>10978</v>
      </c>
      <c r="AT349" s="259">
        <f t="shared" si="42"/>
        <v>58223.700452431367</v>
      </c>
      <c r="AU349" s="258" t="str">
        <f t="shared" si="37"/>
        <v>Y</v>
      </c>
      <c r="AV349" s="259">
        <f>MAX('MDA2'!J349,'T1'!L349,'T2'!J349,T3_R1!K349,T3_R2!K349)</f>
        <v>0</v>
      </c>
      <c r="AW349" s="259">
        <f>MAX('MDA1'!K349,'MDA2'!K349,'MDA3'!I349,'MDA3'!L349,'T1'!M349,'T2'!K349,T3_R1!L349,T3_R2!L349)</f>
        <v>24783</v>
      </c>
      <c r="AX349" s="259">
        <f>MAX('MDA1'!L349,'MDA2'!L349,'MDA3'!J349,'MDA3'!M349,'T1'!N349,'T2'!L349,T3_R1!M349,T3_R2!M349)</f>
        <v>0</v>
      </c>
      <c r="AY349" s="259">
        <f t="shared" si="43"/>
        <v>24783</v>
      </c>
      <c r="AZ349" s="259">
        <f>MAX('MDA2'!J349,T349)</f>
        <v>0</v>
      </c>
      <c r="BA349" s="259">
        <f>MAX('MDA1'!K349,'MDA2'!K349,'MDA3'!I349,'MDA3'!L349,V349,AD349)</f>
        <v>24783</v>
      </c>
      <c r="BB349" s="259">
        <f>MAX('MDA1'!L349,'MDA2'!L349,'MDA3'!J349,'MDA3'!M349,AF349)</f>
        <v>0</v>
      </c>
      <c r="BC349" s="259">
        <f t="shared" si="38"/>
        <v>24783</v>
      </c>
      <c r="BD349" s="260">
        <f t="shared" si="39"/>
        <v>42.565140668528365</v>
      </c>
    </row>
    <row r="350" spans="1:56" x14ac:dyDescent="0.2">
      <c r="A350" s="10" t="str">
        <f>IF(COUNTRY_INFO!A350=0," ",COUNTRY_INFO!A350)</f>
        <v>Ethiopia</v>
      </c>
      <c r="B350" s="10" t="str">
        <f>IF(COUNTRY_INFO!B350=0," ",COUNTRY_INFO!B350)</f>
        <v>Oromia East Harerge</v>
      </c>
      <c r="C350" s="87" t="str">
        <f>IF(COUNTRY_INFO!C350=0," ",COUNTRY_INFO!C350)</f>
        <v>Goro Muti</v>
      </c>
      <c r="D350" s="67">
        <f>COUNTRY_INFO!L350</f>
        <v>0</v>
      </c>
      <c r="E350" s="61"/>
      <c r="F350" s="61"/>
      <c r="G350" s="11">
        <f>MAX('MDA1'!M350,'MDA2'!M350)</f>
        <v>0</v>
      </c>
      <c r="H350" s="11">
        <f>IF(AND(COUNTRY_INFO!H350&gt;0,COUNTRY_INFO!H350&lt;4),IF(D350&gt;MAX('MDA1'!M350,'MDA2'!M350),MAX('MDA1'!M350,'MDA2'!M350),D350),0)</f>
        <v>0</v>
      </c>
      <c r="I350" s="73">
        <f>IF(AND(COUNTRY_INFO!H350&gt;0,COUNTRY_INFO!H350&lt;4), IF(G350/D350*100&lt;&gt;0, IF(G350/D350*100&gt;100,100,G350/D350*100), "-"),0)</f>
        <v>0</v>
      </c>
      <c r="J350" s="67">
        <f>COUNTRY_INFO!M350</f>
        <v>0</v>
      </c>
      <c r="K350" s="61"/>
      <c r="L350" s="61"/>
      <c r="M350" s="11">
        <f>MAX('MDA1'!M350,MAX('MDA3'!I350,'MDA3'!L350)+MAX('MDA3'!J350,'MDA3'!M350))</f>
        <v>0</v>
      </c>
      <c r="N350" s="11">
        <f>IF(AND(COUNTRY_INFO!I350&gt;0,COUNTRY_INFO!I350&lt;4),IF(J350&gt;MAX('MDA1'!M350,MAX('MDA3'!I350,'MDA3'!L350)+MAX('MDA3'!J350,'MDA3'!M350)),MAX('MDA1'!M350,MAX('MDA3'!I350,'MDA3'!L350)+MAX('MDA3'!J350,'MDA3'!M350)),J350),0)</f>
        <v>0</v>
      </c>
      <c r="O350" s="73">
        <f>IF(AND(COUNTRY_INFO!I350&gt;0,COUNTRY_INFO!I350&lt;4), IF(M350/J350*100&lt;&gt;0, IF(M350/J350*100&gt;100,100,M350/J350*100), "-"),0)</f>
        <v>0</v>
      </c>
      <c r="P350" s="67">
        <f>COUNTRY_INFO!N350</f>
        <v>0</v>
      </c>
      <c r="Q350" s="61"/>
      <c r="R350" s="61"/>
      <c r="S350" s="11">
        <f>SUM(MAX('MDA2'!J350, 'T1'!L350, MAX(T3_R1!K350, T3_R2!K350)), MAX('MDA1'!K350, 'MDA2'!K350, 'T1'!M350, MAX(T3_R1!L350, T3_R2!L350)), MAX('MDA1'!L350, 'MDA2'!L350, 'T1'!N350, MAX(T3_R1!M350, T3_R2!M350)))</f>
        <v>42607</v>
      </c>
      <c r="T350" s="11">
        <f>IF(AND(COUNTRY_INFO!J350&gt;1,COUNTRY_INFO!J350&lt;4),IF(COUNTRY_INFO!E350&gt;MAX('MDA2'!J350,'T1'!L350,MAX(T3_R1!K350,T3_R2!K350)),MAX('MDA2'!J350,'T1'!L350,MAX(T3_R1!K350,T3_R2!K350)),COUNTRY_INFO!E350),0)</f>
        <v>0</v>
      </c>
      <c r="U350" s="217">
        <f>IF(AND(COUNTRY_INFO!J350&gt;1,COUNTRY_INFO!J350&lt;4), IF(T350/COUNTRY_INFO!E350*100&lt;&gt;0, IF(T350/COUNTRY_INFO!E350*100&gt;100,100,T350/COUNTRY_INFO!E350*100), "-"),0)</f>
        <v>0</v>
      </c>
      <c r="V350" s="11">
        <f>IF(AND(COUNTRY_INFO!J350&gt;1,COUNTRY_INFO!J350&lt;4),IF(COUNTRY_INFO!F350&gt;MAX('MDA1'!K350,'MDA2'!K350,'T1'!M350,MAX(T3_R1!L350,T3_R2!L350)),MAX('MDA1'!K350,'MDA2'!K350,'T1'!M350,MAX(T3_R1!L350,T3_R2!L350)),COUNTRY_INFO!F350),0)</f>
        <v>0</v>
      </c>
      <c r="W350" s="217">
        <f>IF(AND(COUNTRY_INFO!J350&gt;1,COUNTRY_INFO!J350&lt;4), IF(V350/COUNTRY_INFO!F350*100&lt;&gt;0, IF(V350/COUNTRY_INFO!F350*100&gt;100,100,V350/COUNTRY_INFO!F350*100), "-"),0)</f>
        <v>0</v>
      </c>
      <c r="X350" s="11">
        <f t="shared" si="40"/>
        <v>0</v>
      </c>
      <c r="Y350" s="73">
        <f>IF(AND(COUNTRY_INFO!J350&gt;1,COUNTRY_INFO!J350&lt;4), IF(S350/P350*100&lt;&gt;0, IF(X350/P350*100&gt;100,100,X350/P350*100), "-"),0)</f>
        <v>0</v>
      </c>
      <c r="Z350" s="67">
        <f>COUNTRY_INFO!O350</f>
        <v>0</v>
      </c>
      <c r="AA350" s="61"/>
      <c r="AB350" s="61"/>
      <c r="AC350" s="11">
        <f>MAX('T1'!L350,'T2'!J350)+MAX('T1'!M350,'T2'!K350)+MAX('T1'!N350,'T2'!L350)</f>
        <v>0</v>
      </c>
      <c r="AD350" s="11">
        <f>IF(COUNTRY_INFO!K350=1,IF(COUNTRY_INFO!F350*0.33&gt;MAX('T1'!M350,'T2'!K350),MAX('T1'!M350,'T2'!K350),COUNTRY_INFO!F350*0.33),IF(COUNTRY_INFO!K350=2,IF(COUNTRY_INFO!F350*0.5&gt;MAX('T1'!M350,'T2'!K350),MAX('T1'!M350,'T2'!K350),COUNTRY_INFO!F350*0.5),IF(COUNTRY_INFO!K350=3,IF(COUNTRY_INFO!F350&gt;MAX('T1'!M350,'T2'!K350),MAX('T1'!M350,'T2'!K350),COUNTRY_INFO!F350),0)))</f>
        <v>0</v>
      </c>
      <c r="AE350" s="217">
        <f>IF(AND(COUNTRY_INFO!K350&gt;0,COUNTRY_INFO!K350&lt;4),IF(Z350&gt;0,IF(COUNTRY_INFO!K350=1, AD350/(COUNTRY_INFO!F350*0.33)*100, IF(COUNTRY_INFO!K350=2, AD350/(COUNTRY_INFO!F350*0.5)*100, IF(COUNTRY_INFO!K350=3, AD350/COUNTRY_INFO!F350*100))),"-"),0)</f>
        <v>0</v>
      </c>
      <c r="AF350" s="11">
        <f>IF(COUNTRY_INFO!K350=2,IF(COUNTRY_INFO!G350*0.2&gt;MAX('T1'!N350,'T2'!L350),MAX('T1'!N350,'T2'!L350),COUNTRY_INFO!G350*0.2),IF(COUNTRY_INFO!K350=3,IF(COUNTRY_INFO!G350&gt;MAX('T1'!N350,'T2'!L350),MAX('T1'!N350,'T2'!L350),COUNTRY_INFO!G350),0))</f>
        <v>0</v>
      </c>
      <c r="AG350" s="217">
        <f>IF(AND(COUNTRY_INFO!K350&gt;0,COUNTRY_INFO!K350&lt;4),IF(Z350&gt;0,IF(COUNTRY_INFO!K350=1, 0, IF(COUNTRY_INFO!K350=2, AF350/(COUNTRY_INFO!G350*0.2)*100, IF(COUNTRY_INFO!K350=3, AF350/COUNTRY_INFO!G350*100))),"-"),0)</f>
        <v>0</v>
      </c>
      <c r="AH350" s="11">
        <f t="shared" si="41"/>
        <v>0</v>
      </c>
      <c r="AI350" s="73">
        <f>IF(AND(COUNTRY_INFO!K350&gt;0,COUNTRY_INFO!K350&lt;4), IF(AC350/Z350*100&lt;&gt;0, IF(AH350/Z350*100&gt;100,100,AH350/Z350*100), "-"),0)</f>
        <v>0</v>
      </c>
      <c r="AJ350" s="261"/>
      <c r="AK350" s="260">
        <f>IF(AND(D350&lt;&gt;0, D350&lt;&gt;"Unknown",D350&lt;&gt;"Stopped",D350&lt;&gt;"Not required"),D350/COUNTRY_INFO!D350, 0)</f>
        <v>0</v>
      </c>
      <c r="AL350" s="260">
        <f>IF(AND(J350&lt;&gt;0,J350&lt;&gt;"Unknown",J350&lt;&gt;"Stopped",J350&lt;&gt;"Not required"),J350/COUNTRY_INFO!D350, 0)</f>
        <v>0</v>
      </c>
      <c r="AM350" s="260">
        <f>IF(AND(P350&lt;&gt;0,P350&lt;&gt;"Unknown",P350&lt;&gt;"Not required"),P350/(COUNTRY_INFO!E350+COUNTRY_INFO!F350), 0)</f>
        <v>0</v>
      </c>
      <c r="AN350" s="260">
        <f>IF(AND(Z350&lt;&gt;0,Z350&lt;&gt;"Unknown",Z350&lt;&gt;"Not required"),IF(COUNTRY_INFO!K350=1,1,IF(COUNTRY_INFO!K350=2,0.5*COUNTRY_INFO!F350/(0.5*COUNTRY_INFO!F350+0.2*COUNTRY_INFO!G350),IF(COUNTRY_INFO!K350=3,COUNTRY_INFO!F350/(COUNTRY_INFO!F350+COUNTRY_INFO!G350)))),0)</f>
        <v>0</v>
      </c>
      <c r="AO350" s="260">
        <f>IF(AND(Z350&lt;&gt;0,Z350&lt;&gt;"Unknown",Z350&lt;&gt;"Not required"),IF(COUNTRY_INFO!K350=1,0,IF(COUNTRY_INFO!K350=2,0.2*COUNTRY_INFO!G350/(0.5*COUNTRY_INFO!F350+0.2*COUNTRY_INFO!G350),IF(COUNTRY_INFO!K350=3,COUNTRY_INFO!G350/(COUNTRY_INFO!F350+COUNTRY_INFO!G350)))),0)</f>
        <v>0</v>
      </c>
      <c r="AP350" s="259">
        <f>MAX(COUNTRY_INFO!D350*AK350*PROFILE!$G$7,COUNTRY_INFO!D350*AL350*PROFILE!$G$7)</f>
        <v>0</v>
      </c>
      <c r="AQ350" s="259">
        <f>MAX(COUNTRY_INFO!D350*AK350*PROFILE!$G$8,COUNTRY_INFO!D350*AL350*PROFILE!$G$8,COUNTRY_INFO!D350*AM350*PROFILE!$G$8)</f>
        <v>0</v>
      </c>
      <c r="AR350" s="259">
        <f>MAX(COUNTRY_INFO!D350*AK350*PROFILE!$G$9,COUNTRY_INFO!D350*AL350*PROFILE!$G$9,COUNTRY_INFO!D350*AM350*PROFILE!$G$9,IF(AND(DISTRICT!Z350&lt;&gt;"Unknown",Z350&lt;&gt;"Not required"),COUNTRY_INFO!O350*DISTRICT!AN350,0))</f>
        <v>0</v>
      </c>
      <c r="AS350" s="259">
        <f>MAX(COUNTRY_INFO!D350*AK350*PROFILE!$G$10,COUNTRY_INFO!D350*AL350*PROFILE!$G$10,IF(AND(DISTRICT!Z350&lt;&gt;"Unknown",Z350&lt;&gt;"Not required"),COUNTRY_INFO!O350*DISTRICT!AO350,0))</f>
        <v>0</v>
      </c>
      <c r="AT350" s="259">
        <f t="shared" si="42"/>
        <v>0</v>
      </c>
      <c r="AU350" s="258">
        <f t="shared" si="37"/>
        <v>0</v>
      </c>
      <c r="AV350" s="259">
        <f>MAX('MDA2'!J350,'T1'!L350,'T2'!J350,T3_R1!K350,T3_R2!K350)</f>
        <v>0</v>
      </c>
      <c r="AW350" s="259">
        <f>MAX('MDA1'!K350,'MDA2'!K350,'MDA3'!I350,'MDA3'!L350,'T1'!M350,'T2'!K350,T3_R1!L350,T3_R2!L350)</f>
        <v>42607</v>
      </c>
      <c r="AX350" s="259">
        <f>MAX('MDA1'!L350,'MDA2'!L350,'MDA3'!J350,'MDA3'!M350,'T1'!N350,'T2'!L350,T3_R1!M350,T3_R2!M350)</f>
        <v>0</v>
      </c>
      <c r="AY350" s="259">
        <f t="shared" si="43"/>
        <v>42607</v>
      </c>
      <c r="AZ350" s="259">
        <f>MAX('MDA2'!J350,T350)</f>
        <v>0</v>
      </c>
      <c r="BA350" s="259">
        <f>MAX('MDA1'!K350,'MDA2'!K350,'MDA3'!I350,'MDA3'!L350,V350,AD350)</f>
        <v>0</v>
      </c>
      <c r="BB350" s="259">
        <f>MAX('MDA1'!L350,'MDA2'!L350,'MDA3'!J350,'MDA3'!M350,AF350)</f>
        <v>0</v>
      </c>
      <c r="BC350" s="259">
        <f t="shared" si="38"/>
        <v>0</v>
      </c>
      <c r="BD350" s="260">
        <f t="shared" si="39"/>
        <v>0</v>
      </c>
    </row>
    <row r="351" spans="1:56" x14ac:dyDescent="0.2">
      <c r="A351" s="10" t="str">
        <f>IF(COUNTRY_INFO!A351=0," ",COUNTRY_INFO!A351)</f>
        <v>Ethiopia</v>
      </c>
      <c r="B351" s="10" t="str">
        <f>IF(COUNTRY_INFO!B351=0," ",COUNTRY_INFO!B351)</f>
        <v>Oromia East Harerge</v>
      </c>
      <c r="C351" s="87" t="str">
        <f>IF(COUNTRY_INFO!C351=0," ",COUNTRY_INFO!C351)</f>
        <v>Gorogutu</v>
      </c>
      <c r="D351" s="67">
        <f>COUNTRY_INFO!L351</f>
        <v>0</v>
      </c>
      <c r="E351" s="61"/>
      <c r="F351" s="61"/>
      <c r="G351" s="11">
        <f>MAX('MDA1'!M351,'MDA2'!M351)</f>
        <v>0</v>
      </c>
      <c r="H351" s="11">
        <f>IF(AND(COUNTRY_INFO!H351&gt;0,COUNTRY_INFO!H351&lt;4),IF(D351&gt;MAX('MDA1'!M351,'MDA2'!M351),MAX('MDA1'!M351,'MDA2'!M351),D351),0)</f>
        <v>0</v>
      </c>
      <c r="I351" s="73">
        <f>IF(AND(COUNTRY_INFO!H351&gt;0,COUNTRY_INFO!H351&lt;4), IF(G351/D351*100&lt;&gt;0, IF(G351/D351*100&gt;100,100,G351/D351*100), "-"),0)</f>
        <v>0</v>
      </c>
      <c r="J351" s="67">
        <f>COUNTRY_INFO!M351</f>
        <v>0</v>
      </c>
      <c r="K351" s="61"/>
      <c r="L351" s="61"/>
      <c r="M351" s="11">
        <f>MAX('MDA1'!M351,MAX('MDA3'!I351,'MDA3'!L351)+MAX('MDA3'!J351,'MDA3'!M351))</f>
        <v>0</v>
      </c>
      <c r="N351" s="11">
        <f>IF(AND(COUNTRY_INFO!I351&gt;0,COUNTRY_INFO!I351&lt;4),IF(J351&gt;MAX('MDA1'!M351,MAX('MDA3'!I351,'MDA3'!L351)+MAX('MDA3'!J351,'MDA3'!M351)),MAX('MDA1'!M351,MAX('MDA3'!I351,'MDA3'!L351)+MAX('MDA3'!J351,'MDA3'!M351)),J351),0)</f>
        <v>0</v>
      </c>
      <c r="O351" s="73">
        <f>IF(AND(COUNTRY_INFO!I351&gt;0,COUNTRY_INFO!I351&lt;4), IF(M351/J351*100&lt;&gt;0, IF(M351/J351*100&gt;100,100,M351/J351*100), "-"),0)</f>
        <v>0</v>
      </c>
      <c r="P351" s="67">
        <f>COUNTRY_INFO!N351</f>
        <v>0</v>
      </c>
      <c r="Q351" s="61"/>
      <c r="R351" s="61"/>
      <c r="S351" s="11">
        <f>SUM(MAX('MDA2'!J351, 'T1'!L351, MAX(T3_R1!K351, T3_R2!K351)), MAX('MDA1'!K351, 'MDA2'!K351, 'T1'!M351, MAX(T3_R1!L351, T3_R2!L351)), MAX('MDA1'!L351, 'MDA2'!L351, 'T1'!N351, MAX(T3_R1!M351, T3_R2!M351)))</f>
        <v>0</v>
      </c>
      <c r="T351" s="11">
        <f>IF(AND(COUNTRY_INFO!J351&gt;1,COUNTRY_INFO!J351&lt;4),IF(COUNTRY_INFO!E351&gt;MAX('MDA2'!J351,'T1'!L351,MAX(T3_R1!K351,T3_R2!K351)),MAX('MDA2'!J351,'T1'!L351,MAX(T3_R1!K351,T3_R2!K351)),COUNTRY_INFO!E351),0)</f>
        <v>0</v>
      </c>
      <c r="U351" s="217">
        <f>IF(AND(COUNTRY_INFO!J351&gt;1,COUNTRY_INFO!J351&lt;4), IF(T351/COUNTRY_INFO!E351*100&lt;&gt;0, IF(T351/COUNTRY_INFO!E351*100&gt;100,100,T351/COUNTRY_INFO!E351*100), "-"),0)</f>
        <v>0</v>
      </c>
      <c r="V351" s="11">
        <f>IF(AND(COUNTRY_INFO!J351&gt;1,COUNTRY_INFO!J351&lt;4),IF(COUNTRY_INFO!F351&gt;MAX('MDA1'!K351,'MDA2'!K351,'T1'!M351,MAX(T3_R1!L351,T3_R2!L351)),MAX('MDA1'!K351,'MDA2'!K351,'T1'!M351,MAX(T3_R1!L351,T3_R2!L351)),COUNTRY_INFO!F351),0)</f>
        <v>0</v>
      </c>
      <c r="W351" s="217">
        <f>IF(AND(COUNTRY_INFO!J351&gt;1,COUNTRY_INFO!J351&lt;4), IF(V351/COUNTRY_INFO!F351*100&lt;&gt;0, IF(V351/COUNTRY_INFO!F351*100&gt;100,100,V351/COUNTRY_INFO!F351*100), "-"),0)</f>
        <v>0</v>
      </c>
      <c r="X351" s="11">
        <f t="shared" si="40"/>
        <v>0</v>
      </c>
      <c r="Y351" s="73">
        <f>IF(AND(COUNTRY_INFO!J351&gt;1,COUNTRY_INFO!J351&lt;4), IF(S351/P351*100&lt;&gt;0, IF(X351/P351*100&gt;100,100,X351/P351*100), "-"),0)</f>
        <v>0</v>
      </c>
      <c r="Z351" s="67">
        <f>COUNTRY_INFO!O351</f>
        <v>26396.800000000003</v>
      </c>
      <c r="AA351" s="61"/>
      <c r="AB351" s="61"/>
      <c r="AC351" s="11">
        <f>MAX('T1'!L351,'T2'!J351)+MAX('T1'!M351,'T2'!K351)+MAX('T1'!N351,'T2'!L351)</f>
        <v>30390</v>
      </c>
      <c r="AD351" s="11">
        <f>IF(COUNTRY_INFO!K351=1,IF(COUNTRY_INFO!F351*0.33&gt;MAX('T1'!M351,'T2'!K351),MAX('T1'!M351,'T2'!K351),COUNTRY_INFO!F351*0.33),IF(COUNTRY_INFO!K351=2,IF(COUNTRY_INFO!F351*0.5&gt;MAX('T1'!M351,'T2'!K351),MAX('T1'!M351,'T2'!K351),COUNTRY_INFO!F351*0.5),IF(COUNTRY_INFO!K351=3,IF(COUNTRY_INFO!F351&gt;MAX('T1'!M351,'T2'!K351),MAX('T1'!M351,'T2'!K351),COUNTRY_INFO!F351),0)))</f>
        <v>15786</v>
      </c>
      <c r="AE351" s="217">
        <f>IF(AND(COUNTRY_INFO!K351&gt;0,COUNTRY_INFO!K351&lt;4),IF(Z351&gt;0,IF(COUNTRY_INFO!K351=1, AD351/(COUNTRY_INFO!F351*0.33)*100, IF(COUNTRY_INFO!K351=2, AD351/(COUNTRY_INFO!F351*0.5)*100, IF(COUNTRY_INFO!K351=3, AD351/COUNTRY_INFO!F351*100))),"-"),0)</f>
        <v>100</v>
      </c>
      <c r="AF351" s="11">
        <f>IF(COUNTRY_INFO!K351=2,IF(COUNTRY_INFO!G351*0.2&gt;MAX('T1'!N351,'T2'!L351),MAX('T1'!N351,'T2'!L351),COUNTRY_INFO!G351*0.2),IF(COUNTRY_INFO!K351=3,IF(COUNTRY_INFO!G351&gt;MAX('T1'!N351,'T2'!L351),MAX('T1'!N351,'T2'!L351),COUNTRY_INFO!G351),0))</f>
        <v>0</v>
      </c>
      <c r="AG351" s="217">
        <f>IF(AND(COUNTRY_INFO!K351&gt;0,COUNTRY_INFO!K351&lt;4),IF(Z351&gt;0,IF(COUNTRY_INFO!K351=1, 0, IF(COUNTRY_INFO!K351=2, AF351/(COUNTRY_INFO!G351*0.2)*100, IF(COUNTRY_INFO!K351=3, AF351/COUNTRY_INFO!G351*100))),"-"),0)</f>
        <v>0</v>
      </c>
      <c r="AH351" s="11">
        <f t="shared" si="41"/>
        <v>15786</v>
      </c>
      <c r="AI351" s="73">
        <f>IF(AND(COUNTRY_INFO!K351&gt;0,COUNTRY_INFO!K351&lt;4), IF(AC351/Z351*100&lt;&gt;0, IF(AH351/Z351*100&gt;100,100,AH351/Z351*100), "-"),0)</f>
        <v>59.802703357982779</v>
      </c>
      <c r="AJ351" s="261"/>
      <c r="AK351" s="260">
        <f>IF(AND(D351&lt;&gt;0, D351&lt;&gt;"Unknown",D351&lt;&gt;"Stopped",D351&lt;&gt;"Not required"),D351/COUNTRY_INFO!D351, 0)</f>
        <v>0</v>
      </c>
      <c r="AL351" s="260">
        <f>IF(AND(J351&lt;&gt;0,J351&lt;&gt;"Unknown",J351&lt;&gt;"Stopped",J351&lt;&gt;"Not required"),J351/COUNTRY_INFO!D351, 0)</f>
        <v>0</v>
      </c>
      <c r="AM351" s="260">
        <f>IF(AND(P351&lt;&gt;0,P351&lt;&gt;"Unknown",P351&lt;&gt;"Not required"),P351/(COUNTRY_INFO!E351+COUNTRY_INFO!F351), 0)</f>
        <v>0</v>
      </c>
      <c r="AN351" s="260">
        <f>IF(AND(Z351&lt;&gt;0,Z351&lt;&gt;"Unknown",Z351&lt;&gt;"Not required"),IF(COUNTRY_INFO!K351=1,1,IF(COUNTRY_INFO!K351=2,0.5*COUNTRY_INFO!F351/(0.5*COUNTRY_INFO!F351+0.2*COUNTRY_INFO!G351),IF(COUNTRY_INFO!K351=3,COUNTRY_INFO!F351/(COUNTRY_INFO!F351+COUNTRY_INFO!G351)))),0)</f>
        <v>0.59802703357982778</v>
      </c>
      <c r="AO351" s="260">
        <f>IF(AND(Z351&lt;&gt;0,Z351&lt;&gt;"Unknown",Z351&lt;&gt;"Not required"),IF(COUNTRY_INFO!K351=1,0,IF(COUNTRY_INFO!K351=2,0.2*COUNTRY_INFO!G351/(0.5*COUNTRY_INFO!F351+0.2*COUNTRY_INFO!G351),IF(COUNTRY_INFO!K351=3,COUNTRY_INFO!G351/(COUNTRY_INFO!F351+COUNTRY_INFO!G351)))),0)</f>
        <v>0.40197296642017216</v>
      </c>
      <c r="AP351" s="259">
        <f>MAX(COUNTRY_INFO!D351*AK351*PROFILE!$G$7,COUNTRY_INFO!D351*AL351*PROFILE!$G$7)</f>
        <v>0</v>
      </c>
      <c r="AQ351" s="259">
        <f>MAX(COUNTRY_INFO!D351*AK351*PROFILE!$G$8,COUNTRY_INFO!D351*AL351*PROFILE!$G$8,COUNTRY_INFO!D351*AM351*PROFILE!$G$8)</f>
        <v>0</v>
      </c>
      <c r="AR351" s="259">
        <f>MAX(COUNTRY_INFO!D351*AK351*PROFILE!$G$9,COUNTRY_INFO!D351*AL351*PROFILE!$G$9,COUNTRY_INFO!D351*AM351*PROFILE!$G$9,IF(AND(DISTRICT!Z351&lt;&gt;"Unknown",Z351&lt;&gt;"Not required"),COUNTRY_INFO!O351*DISTRICT!AN351,0))</f>
        <v>15786</v>
      </c>
      <c r="AS351" s="259">
        <f>MAX(COUNTRY_INFO!D351*AK351*PROFILE!$G$10,COUNTRY_INFO!D351*AL351*PROFILE!$G$10,IF(AND(DISTRICT!Z351&lt;&gt;"Unknown",Z351&lt;&gt;"Not required"),COUNTRY_INFO!O351*DISTRICT!AO351,0))</f>
        <v>10610.800000000001</v>
      </c>
      <c r="AT351" s="259">
        <f t="shared" si="42"/>
        <v>26396.800000000003</v>
      </c>
      <c r="AU351" s="258" t="str">
        <f t="shared" si="37"/>
        <v>Y</v>
      </c>
      <c r="AV351" s="259">
        <f>MAX('MDA2'!J351,'T1'!L351,'T2'!J351,T3_R1!K351,T3_R2!K351)</f>
        <v>0</v>
      </c>
      <c r="AW351" s="259">
        <f>MAX('MDA1'!K351,'MDA2'!K351,'MDA3'!I351,'MDA3'!L351,'T1'!M351,'T2'!K351,T3_R1!L351,T3_R2!L351)</f>
        <v>30390</v>
      </c>
      <c r="AX351" s="259">
        <f>MAX('MDA1'!L351,'MDA2'!L351,'MDA3'!J351,'MDA3'!M351,'T1'!N351,'T2'!L351,T3_R1!M351,T3_R2!M351)</f>
        <v>0</v>
      </c>
      <c r="AY351" s="259">
        <f t="shared" si="43"/>
        <v>30390</v>
      </c>
      <c r="AZ351" s="259">
        <f>MAX('MDA2'!J351,T351)</f>
        <v>0</v>
      </c>
      <c r="BA351" s="259">
        <f>MAX('MDA1'!K351,'MDA2'!K351,'MDA3'!I351,'MDA3'!L351,V351,AD351)</f>
        <v>15786</v>
      </c>
      <c r="BB351" s="259">
        <f>MAX('MDA1'!L351,'MDA2'!L351,'MDA3'!J351,'MDA3'!M351,AF351)</f>
        <v>0</v>
      </c>
      <c r="BC351" s="259">
        <f t="shared" si="38"/>
        <v>15786</v>
      </c>
      <c r="BD351" s="260">
        <f t="shared" si="39"/>
        <v>59.802703357982779</v>
      </c>
    </row>
    <row r="352" spans="1:56" x14ac:dyDescent="0.2">
      <c r="A352" s="10" t="str">
        <f>IF(COUNTRY_INFO!A352=0," ",COUNTRY_INFO!A352)</f>
        <v>Ethiopia</v>
      </c>
      <c r="B352" s="10" t="str">
        <f>IF(COUNTRY_INFO!B352=0," ",COUNTRY_INFO!B352)</f>
        <v>Oromia East Harerge</v>
      </c>
      <c r="C352" s="87" t="str">
        <f>IF(COUNTRY_INFO!C352=0," ",COUNTRY_INFO!C352)</f>
        <v>Gurawa</v>
      </c>
      <c r="D352" s="67">
        <f>COUNTRY_INFO!L352</f>
        <v>0</v>
      </c>
      <c r="E352" s="61"/>
      <c r="F352" s="61"/>
      <c r="G352" s="11">
        <f>MAX('MDA1'!M352,'MDA2'!M352)</f>
        <v>0</v>
      </c>
      <c r="H352" s="11">
        <f>IF(AND(COUNTRY_INFO!H352&gt;0,COUNTRY_INFO!H352&lt;4),IF(D352&gt;MAX('MDA1'!M352,'MDA2'!M352),MAX('MDA1'!M352,'MDA2'!M352),D352),0)</f>
        <v>0</v>
      </c>
      <c r="I352" s="73">
        <f>IF(AND(COUNTRY_INFO!H352&gt;0,COUNTRY_INFO!H352&lt;4), IF(G352/D352*100&lt;&gt;0, IF(G352/D352*100&gt;100,100,G352/D352*100), "-"),0)</f>
        <v>0</v>
      </c>
      <c r="J352" s="67">
        <f>COUNTRY_INFO!M352</f>
        <v>0</v>
      </c>
      <c r="K352" s="61"/>
      <c r="L352" s="61"/>
      <c r="M352" s="11">
        <f>MAX('MDA1'!M352,MAX('MDA3'!I352,'MDA3'!L352)+MAX('MDA3'!J352,'MDA3'!M352))</f>
        <v>0</v>
      </c>
      <c r="N352" s="11">
        <f>IF(AND(COUNTRY_INFO!I352&gt;0,COUNTRY_INFO!I352&lt;4),IF(J352&gt;MAX('MDA1'!M352,MAX('MDA3'!I352,'MDA3'!L352)+MAX('MDA3'!J352,'MDA3'!M352)),MAX('MDA1'!M352,MAX('MDA3'!I352,'MDA3'!L352)+MAX('MDA3'!J352,'MDA3'!M352)),J352),0)</f>
        <v>0</v>
      </c>
      <c r="O352" s="73">
        <f>IF(AND(COUNTRY_INFO!I352&gt;0,COUNTRY_INFO!I352&lt;4), IF(M352/J352*100&lt;&gt;0, IF(M352/J352*100&gt;100,100,M352/J352*100), "-"),0)</f>
        <v>0</v>
      </c>
      <c r="P352" s="67">
        <f>COUNTRY_INFO!N352</f>
        <v>145777</v>
      </c>
      <c r="Q352" s="61"/>
      <c r="R352" s="61"/>
      <c r="S352" s="11">
        <f>SUM(MAX('MDA2'!J352, 'T1'!L352, MAX(T3_R1!K352, T3_R2!K352)), MAX('MDA1'!K352, 'MDA2'!K352, 'T1'!M352, MAX(T3_R1!L352, T3_R2!L352)), MAX('MDA1'!L352, 'MDA2'!L352, 'T1'!N352, MAX(T3_R1!M352, T3_R2!M352)))</f>
        <v>93406</v>
      </c>
      <c r="T352" s="11">
        <f>IF(AND(COUNTRY_INFO!J352&gt;1,COUNTRY_INFO!J352&lt;4),IF(COUNTRY_INFO!E352&gt;MAX('MDA2'!J352,'T1'!L352,MAX(T3_R1!K352,T3_R2!K352)),MAX('MDA2'!J352,'T1'!L352,MAX(T3_R1!K352,T3_R2!K352)),COUNTRY_INFO!E352),0)</f>
        <v>0</v>
      </c>
      <c r="U352" s="217" t="str">
        <f>IF(AND(COUNTRY_INFO!J352&gt;1,COUNTRY_INFO!J352&lt;4), IF(T352/COUNTRY_INFO!E352*100&lt;&gt;0, IF(T352/COUNTRY_INFO!E352*100&gt;100,100,T352/COUNTRY_INFO!E352*100), "-"),0)</f>
        <v>-</v>
      </c>
      <c r="V352" s="11">
        <f>IF(AND(COUNTRY_INFO!J352&gt;1,COUNTRY_INFO!J352&lt;4),IF(COUNTRY_INFO!F352&gt;MAX('MDA1'!K352,'MDA2'!K352,'T1'!M352,MAX(T3_R1!L352,T3_R2!L352)),MAX('MDA1'!K352,'MDA2'!K352,'T1'!M352,MAX(T3_R1!L352,T3_R2!L352)),COUNTRY_INFO!F352),0)</f>
        <v>93406</v>
      </c>
      <c r="W352" s="217">
        <f>IF(AND(COUNTRY_INFO!J352&gt;1,COUNTRY_INFO!J352&lt;4), IF(V352/COUNTRY_INFO!F352*100&lt;&gt;0, IF(V352/COUNTRY_INFO!F352*100&gt;100,100,V352/COUNTRY_INFO!F352*100), "-"),0)</f>
        <v>97.987914900759506</v>
      </c>
      <c r="X352" s="11">
        <f t="shared" si="40"/>
        <v>93406</v>
      </c>
      <c r="Y352" s="73">
        <f>IF(AND(COUNTRY_INFO!J352&gt;1,COUNTRY_INFO!J352&lt;4), IF(S352/P352*100&lt;&gt;0, IF(X352/P352*100&gt;100,100,X352/P352*100), "-"),0)</f>
        <v>64.074579666202496</v>
      </c>
      <c r="Z352" s="67">
        <f>COUNTRY_INFO!O352</f>
        <v>79698.8</v>
      </c>
      <c r="AA352" s="61"/>
      <c r="AB352" s="61"/>
      <c r="AC352" s="11">
        <f>MAX('T1'!L352,'T2'!J352)+MAX('T1'!M352,'T2'!K352)+MAX('T1'!N352,'T2'!L352)</f>
        <v>93406</v>
      </c>
      <c r="AD352" s="11">
        <f>IF(COUNTRY_INFO!K352=1,IF(COUNTRY_INFO!F352*0.33&gt;MAX('T1'!M352,'T2'!K352),MAX('T1'!M352,'T2'!K352),COUNTRY_INFO!F352*0.33),IF(COUNTRY_INFO!K352=2,IF(COUNTRY_INFO!F352*0.5&gt;MAX('T1'!M352,'T2'!K352),MAX('T1'!M352,'T2'!K352),COUNTRY_INFO!F352*0.5),IF(COUNTRY_INFO!K352=3,IF(COUNTRY_INFO!F352&gt;MAX('T1'!M352,'T2'!K352),MAX('T1'!M352,'T2'!K352),COUNTRY_INFO!F352),0)))</f>
        <v>47662</v>
      </c>
      <c r="AE352" s="217">
        <f>IF(AND(COUNTRY_INFO!K352&gt;0,COUNTRY_INFO!K352&lt;4),IF(Z352&gt;0,IF(COUNTRY_INFO!K352=1, AD352/(COUNTRY_INFO!F352*0.33)*100, IF(COUNTRY_INFO!K352=2, AD352/(COUNTRY_INFO!F352*0.5)*100, IF(COUNTRY_INFO!K352=3, AD352/COUNTRY_INFO!F352*100))),"-"),0)</f>
        <v>100</v>
      </c>
      <c r="AF352" s="11">
        <f>IF(COUNTRY_INFO!K352=2,IF(COUNTRY_INFO!G352*0.2&gt;MAX('T1'!N352,'T2'!L352),MAX('T1'!N352,'T2'!L352),COUNTRY_INFO!G352*0.2),IF(COUNTRY_INFO!K352=3,IF(COUNTRY_INFO!G352&gt;MAX('T1'!N352,'T2'!L352),MAX('T1'!N352,'T2'!L352),COUNTRY_INFO!G352),0))</f>
        <v>0</v>
      </c>
      <c r="AG352" s="217">
        <f>IF(AND(COUNTRY_INFO!K352&gt;0,COUNTRY_INFO!K352&lt;4),IF(Z352&gt;0,IF(COUNTRY_INFO!K352=1, 0, IF(COUNTRY_INFO!K352=2, AF352/(COUNTRY_INFO!G352*0.2)*100, IF(COUNTRY_INFO!K352=3, AF352/COUNTRY_INFO!G352*100))),"-"),0)</f>
        <v>0</v>
      </c>
      <c r="AH352" s="11">
        <f t="shared" si="41"/>
        <v>47662</v>
      </c>
      <c r="AI352" s="73">
        <f>IF(AND(COUNTRY_INFO!K352&gt;0,COUNTRY_INFO!K352&lt;4), IF(AC352/Z352*100&lt;&gt;0, IF(AH352/Z352*100&gt;100,100,AH352/Z352*100), "-"),0)</f>
        <v>59.80265700361862</v>
      </c>
      <c r="AJ352" s="261"/>
      <c r="AK352" s="260">
        <f>IF(AND(D352&lt;&gt;0, D352&lt;&gt;"Unknown",D352&lt;&gt;"Stopped",D352&lt;&gt;"Not required"),D352/COUNTRY_INFO!D352, 0)</f>
        <v>0</v>
      </c>
      <c r="AL352" s="260">
        <f>IF(AND(J352&lt;&gt;0,J352&lt;&gt;"Unknown",J352&lt;&gt;"Stopped",J352&lt;&gt;"Not required"),J352/COUNTRY_INFO!D352, 0)</f>
        <v>0</v>
      </c>
      <c r="AM352" s="260">
        <f>IF(AND(P352&lt;&gt;0,P352&lt;&gt;"Unknown",P352&lt;&gt;"Not required"),P352/(COUNTRY_INFO!E352+COUNTRY_INFO!F352), 0)</f>
        <v>1</v>
      </c>
      <c r="AN352" s="260">
        <f>IF(AND(Z352&lt;&gt;0,Z352&lt;&gt;"Unknown",Z352&lt;&gt;"Not required"),IF(COUNTRY_INFO!K352=1,1,IF(COUNTRY_INFO!K352=2,0.5*COUNTRY_INFO!F352/(0.5*COUNTRY_INFO!F352+0.2*COUNTRY_INFO!G352),IF(COUNTRY_INFO!K352=3,COUNTRY_INFO!F352/(COUNTRY_INFO!F352+COUNTRY_INFO!G352)))),0)</f>
        <v>0.5980265700361862</v>
      </c>
      <c r="AO352" s="260">
        <f>IF(AND(Z352&lt;&gt;0,Z352&lt;&gt;"Unknown",Z352&lt;&gt;"Not required"),IF(COUNTRY_INFO!K352=1,0,IF(COUNTRY_INFO!K352=2,0.2*COUNTRY_INFO!G352/(0.5*COUNTRY_INFO!F352+0.2*COUNTRY_INFO!G352),IF(COUNTRY_INFO!K352=3,COUNTRY_INFO!G352/(COUNTRY_INFO!F352+COUNTRY_INFO!G352)))),0)</f>
        <v>0.4019734299638138</v>
      </c>
      <c r="AP352" s="259">
        <f>MAX(COUNTRY_INFO!D352*AK352*PROFILE!$G$7,COUNTRY_INFO!D352*AL352*PROFILE!$G$7)</f>
        <v>0</v>
      </c>
      <c r="AQ352" s="259">
        <f>MAX(COUNTRY_INFO!D352*AK352*PROFILE!$G$8,COUNTRY_INFO!D352*AL352*PROFILE!$G$8,COUNTRY_INFO!D352*AM352*PROFILE!$G$8)</f>
        <v>44812.436044061462</v>
      </c>
      <c r="AR352" s="259">
        <f>MAX(COUNTRY_INFO!D352*AK352*PROFILE!$G$9,COUNTRY_INFO!D352*AL352*PROFILE!$G$9,COUNTRY_INFO!D352*AM352*PROFILE!$G$9,IF(AND(DISTRICT!Z352&lt;&gt;"Unknown",Z352&lt;&gt;"Not required"),COUNTRY_INFO!O352*DISTRICT!AN352,0))</f>
        <v>93062.327949360697</v>
      </c>
      <c r="AS352" s="259">
        <f>MAX(COUNTRY_INFO!D352*AK352*PROFILE!$G$10,COUNTRY_INFO!D352*AL352*PROFILE!$G$10,IF(AND(DISTRICT!Z352&lt;&gt;"Unknown",Z352&lt;&gt;"Not required"),COUNTRY_INFO!O352*DISTRICT!AO352,0))</f>
        <v>32036.800000000003</v>
      </c>
      <c r="AT352" s="259">
        <f t="shared" si="42"/>
        <v>169911.56399342214</v>
      </c>
      <c r="AU352" s="258" t="str">
        <f t="shared" si="37"/>
        <v>Y</v>
      </c>
      <c r="AV352" s="259">
        <f>MAX('MDA2'!J352,'T1'!L352,'T2'!J352,T3_R1!K352,T3_R2!K352)</f>
        <v>0</v>
      </c>
      <c r="AW352" s="259">
        <f>MAX('MDA1'!K352,'MDA2'!K352,'MDA3'!I352,'MDA3'!L352,'T1'!M352,'T2'!K352,T3_R1!L352,T3_R2!L352)</f>
        <v>93406</v>
      </c>
      <c r="AX352" s="259">
        <f>MAX('MDA1'!L352,'MDA2'!L352,'MDA3'!J352,'MDA3'!M352,'T1'!N352,'T2'!L352,T3_R1!M352,T3_R2!M352)</f>
        <v>0</v>
      </c>
      <c r="AY352" s="259">
        <f t="shared" si="43"/>
        <v>93406</v>
      </c>
      <c r="AZ352" s="259">
        <f>MAX('MDA2'!J352,T352)</f>
        <v>0</v>
      </c>
      <c r="BA352" s="259">
        <f>MAX('MDA1'!K352,'MDA2'!K352,'MDA3'!I352,'MDA3'!L352,V352,AD352)</f>
        <v>93406</v>
      </c>
      <c r="BB352" s="259">
        <f>MAX('MDA1'!L352,'MDA2'!L352,'MDA3'!J352,'MDA3'!M352,AF352)</f>
        <v>0</v>
      </c>
      <c r="BC352" s="259">
        <f t="shared" si="38"/>
        <v>93406</v>
      </c>
      <c r="BD352" s="260">
        <f t="shared" si="39"/>
        <v>54.973303643780284</v>
      </c>
    </row>
    <row r="353" spans="1:56" x14ac:dyDescent="0.2">
      <c r="A353" s="10" t="str">
        <f>IF(COUNTRY_INFO!A353=0," ",COUNTRY_INFO!A353)</f>
        <v>Ethiopia</v>
      </c>
      <c r="B353" s="10" t="str">
        <f>IF(COUNTRY_INFO!B353=0," ",COUNTRY_INFO!B353)</f>
        <v>Oromia East Harerge</v>
      </c>
      <c r="C353" s="87" t="str">
        <f>IF(COUNTRY_INFO!C353=0," ",COUNTRY_INFO!C353)</f>
        <v>Gursum</v>
      </c>
      <c r="D353" s="67">
        <f>COUNTRY_INFO!L353</f>
        <v>0</v>
      </c>
      <c r="E353" s="61"/>
      <c r="F353" s="61"/>
      <c r="G353" s="11">
        <f>MAX('MDA1'!M353,'MDA2'!M353)</f>
        <v>0</v>
      </c>
      <c r="H353" s="11">
        <f>IF(AND(COUNTRY_INFO!H353&gt;0,COUNTRY_INFO!H353&lt;4),IF(D353&gt;MAX('MDA1'!M353,'MDA2'!M353),MAX('MDA1'!M353,'MDA2'!M353),D353),0)</f>
        <v>0</v>
      </c>
      <c r="I353" s="73">
        <f>IF(AND(COUNTRY_INFO!H353&gt;0,COUNTRY_INFO!H353&lt;4), IF(G353/D353*100&lt;&gt;0, IF(G353/D353*100&gt;100,100,G353/D353*100), "-"),0)</f>
        <v>0</v>
      </c>
      <c r="J353" s="67">
        <f>COUNTRY_INFO!M353</f>
        <v>0</v>
      </c>
      <c r="K353" s="61"/>
      <c r="L353" s="61"/>
      <c r="M353" s="11">
        <f>MAX('MDA1'!M353,MAX('MDA3'!I353,'MDA3'!L353)+MAX('MDA3'!J353,'MDA3'!M353))</f>
        <v>0</v>
      </c>
      <c r="N353" s="11">
        <f>IF(AND(COUNTRY_INFO!I353&gt;0,COUNTRY_INFO!I353&lt;4),IF(J353&gt;MAX('MDA1'!M353,MAX('MDA3'!I353,'MDA3'!L353)+MAX('MDA3'!J353,'MDA3'!M353)),MAX('MDA1'!M353,MAX('MDA3'!I353,'MDA3'!L353)+MAX('MDA3'!J353,'MDA3'!M353)),J353),0)</f>
        <v>0</v>
      </c>
      <c r="O353" s="73">
        <f>IF(AND(COUNTRY_INFO!I353&gt;0,COUNTRY_INFO!I353&lt;4), IF(M353/J353*100&lt;&gt;0, IF(M353/J353*100&gt;100,100,M353/J353*100), "-"),0)</f>
        <v>0</v>
      </c>
      <c r="P353" s="67">
        <f>COUNTRY_INFO!N353</f>
        <v>0</v>
      </c>
      <c r="Q353" s="61"/>
      <c r="R353" s="61"/>
      <c r="S353" s="11">
        <f>SUM(MAX('MDA2'!J353, 'T1'!L353, MAX(T3_R1!K353, T3_R2!K353)), MAX('MDA1'!K353, 'MDA2'!K353, 'T1'!M353, MAX(T3_R1!L353, T3_R2!L353)), MAX('MDA1'!L353, 'MDA2'!L353, 'T1'!N353, MAX(T3_R1!M353, T3_R2!M353)))</f>
        <v>0</v>
      </c>
      <c r="T353" s="11">
        <f>IF(AND(COUNTRY_INFO!J353&gt;1,COUNTRY_INFO!J353&lt;4),IF(COUNTRY_INFO!E353&gt;MAX('MDA2'!J353,'T1'!L353,MAX(T3_R1!K353,T3_R2!K353)),MAX('MDA2'!J353,'T1'!L353,MAX(T3_R1!K353,T3_R2!K353)),COUNTRY_INFO!E353),0)</f>
        <v>0</v>
      </c>
      <c r="U353" s="217">
        <f>IF(AND(COUNTRY_INFO!J353&gt;1,COUNTRY_INFO!J353&lt;4), IF(T353/COUNTRY_INFO!E353*100&lt;&gt;0, IF(T353/COUNTRY_INFO!E353*100&gt;100,100,T353/COUNTRY_INFO!E353*100), "-"),0)</f>
        <v>0</v>
      </c>
      <c r="V353" s="11">
        <f>IF(AND(COUNTRY_INFO!J353&gt;1,COUNTRY_INFO!J353&lt;4),IF(COUNTRY_INFO!F353&gt;MAX('MDA1'!K353,'MDA2'!K353,'T1'!M353,MAX(T3_R1!L353,T3_R2!L353)),MAX('MDA1'!K353,'MDA2'!K353,'T1'!M353,MAX(T3_R1!L353,T3_R2!L353)),COUNTRY_INFO!F353),0)</f>
        <v>0</v>
      </c>
      <c r="W353" s="217">
        <f>IF(AND(COUNTRY_INFO!J353&gt;1,COUNTRY_INFO!J353&lt;4), IF(V353/COUNTRY_INFO!F353*100&lt;&gt;0, IF(V353/COUNTRY_INFO!F353*100&gt;100,100,V353/COUNTRY_INFO!F353*100), "-"),0)</f>
        <v>0</v>
      </c>
      <c r="X353" s="11">
        <f t="shared" si="40"/>
        <v>0</v>
      </c>
      <c r="Y353" s="73">
        <f>IF(AND(COUNTRY_INFO!J353&gt;1,COUNTRY_INFO!J353&lt;4), IF(S353/P353*100&lt;&gt;0, IF(X353/P353*100&gt;100,100,X353/P353*100), "-"),0)</f>
        <v>0</v>
      </c>
      <c r="Z353" s="67">
        <f>COUNTRY_INFO!O353</f>
        <v>20039.580000000002</v>
      </c>
      <c r="AA353" s="61"/>
      <c r="AB353" s="61"/>
      <c r="AC353" s="11">
        <f>MAX('T1'!L353,'T2'!J353)+MAX('T1'!M353,'T2'!K353)+MAX('T1'!N353,'T2'!L353)</f>
        <v>0</v>
      </c>
      <c r="AD353" s="11">
        <f>IF(COUNTRY_INFO!K353=1,IF(COUNTRY_INFO!F353*0.33&gt;MAX('T1'!M353,'T2'!K353),MAX('T1'!M353,'T2'!K353),COUNTRY_INFO!F353*0.33),IF(COUNTRY_INFO!K353=2,IF(COUNTRY_INFO!F353*0.5&gt;MAX('T1'!M353,'T2'!K353),MAX('T1'!M353,'T2'!K353),COUNTRY_INFO!F353*0.5),IF(COUNTRY_INFO!K353=3,IF(COUNTRY_INFO!F353&gt;MAX('T1'!M353,'T2'!K353),MAX('T1'!M353,'T2'!K353),COUNTRY_INFO!F353),0)))</f>
        <v>0</v>
      </c>
      <c r="AE353" s="217">
        <f>IF(AND(COUNTRY_INFO!K353&gt;0,COUNTRY_INFO!K353&lt;4),IF(Z353&gt;0,IF(COUNTRY_INFO!K353=1, AD353/(COUNTRY_INFO!F353*0.33)*100, IF(COUNTRY_INFO!K353=2, AD353/(COUNTRY_INFO!F353*0.5)*100, IF(COUNTRY_INFO!K353=3, AD353/COUNTRY_INFO!F353*100))),"-"),0)</f>
        <v>0</v>
      </c>
      <c r="AF353" s="11">
        <f>IF(COUNTRY_INFO!K353=2,IF(COUNTRY_INFO!G353*0.2&gt;MAX('T1'!N353,'T2'!L353),MAX('T1'!N353,'T2'!L353),COUNTRY_INFO!G353*0.2),IF(COUNTRY_INFO!K353=3,IF(COUNTRY_INFO!G353&gt;MAX('T1'!N353,'T2'!L353),MAX('T1'!N353,'T2'!L353),COUNTRY_INFO!G353),0))</f>
        <v>0</v>
      </c>
      <c r="AG353" s="217">
        <f>IF(AND(COUNTRY_INFO!K353&gt;0,COUNTRY_INFO!K353&lt;4),IF(Z353&gt;0,IF(COUNTRY_INFO!K353=1, 0, IF(COUNTRY_INFO!K353=2, AF353/(COUNTRY_INFO!G353*0.2)*100, IF(COUNTRY_INFO!K353=3, AF353/COUNTRY_INFO!G353*100))),"-"),0)</f>
        <v>0</v>
      </c>
      <c r="AH353" s="11">
        <f t="shared" si="41"/>
        <v>0</v>
      </c>
      <c r="AI353" s="73" t="str">
        <f>IF(AND(COUNTRY_INFO!K353&gt;0,COUNTRY_INFO!K353&lt;4), IF(AC353/Z353*100&lt;&gt;0, IF(AH353/Z353*100&gt;100,100,AH353/Z353*100), "-"),0)</f>
        <v>-</v>
      </c>
      <c r="AJ353" s="261"/>
      <c r="AK353" s="260">
        <f>IF(AND(D353&lt;&gt;0, D353&lt;&gt;"Unknown",D353&lt;&gt;"Stopped",D353&lt;&gt;"Not required"),D353/COUNTRY_INFO!D353, 0)</f>
        <v>0</v>
      </c>
      <c r="AL353" s="260">
        <f>IF(AND(J353&lt;&gt;0,J353&lt;&gt;"Unknown",J353&lt;&gt;"Stopped",J353&lt;&gt;"Not required"),J353/COUNTRY_INFO!D353, 0)</f>
        <v>0</v>
      </c>
      <c r="AM353" s="260">
        <f>IF(AND(P353&lt;&gt;0,P353&lt;&gt;"Unknown",P353&lt;&gt;"Not required"),P353/(COUNTRY_INFO!E353+COUNTRY_INFO!F353), 0)</f>
        <v>0</v>
      </c>
      <c r="AN353" s="260">
        <f>IF(AND(Z353&lt;&gt;0,Z353&lt;&gt;"Unknown",Z353&lt;&gt;"Not required"),IF(COUNTRY_INFO!K353=1,1,IF(COUNTRY_INFO!K353=2,0.5*COUNTRY_INFO!F353/(0.5*COUNTRY_INFO!F353+0.2*COUNTRY_INFO!G353),IF(COUNTRY_INFO!K353=3,COUNTRY_INFO!F353/(COUNTRY_INFO!F353+COUNTRY_INFO!G353)))),0)</f>
        <v>1</v>
      </c>
      <c r="AO353" s="260">
        <f>IF(AND(Z353&lt;&gt;0,Z353&lt;&gt;"Unknown",Z353&lt;&gt;"Not required"),IF(COUNTRY_INFO!K353=1,0,IF(COUNTRY_INFO!K353=2,0.2*COUNTRY_INFO!G353/(0.5*COUNTRY_INFO!F353+0.2*COUNTRY_INFO!G353),IF(COUNTRY_INFO!K353=3,COUNTRY_INFO!G353/(COUNTRY_INFO!F353+COUNTRY_INFO!G353)))),0)</f>
        <v>0</v>
      </c>
      <c r="AP353" s="259">
        <f>MAX(COUNTRY_INFO!D353*AK353*PROFILE!$G$7,COUNTRY_INFO!D353*AL353*PROFILE!$G$7)</f>
        <v>0</v>
      </c>
      <c r="AQ353" s="259">
        <f>MAX(COUNTRY_INFO!D353*AK353*PROFILE!$G$8,COUNTRY_INFO!D353*AL353*PROFILE!$G$8,COUNTRY_INFO!D353*AM353*PROFILE!$G$8)</f>
        <v>0</v>
      </c>
      <c r="AR353" s="259">
        <f>MAX(COUNTRY_INFO!D353*AK353*PROFILE!$G$9,COUNTRY_INFO!D353*AL353*PROFILE!$G$9,COUNTRY_INFO!D353*AM353*PROFILE!$G$9,IF(AND(DISTRICT!Z353&lt;&gt;"Unknown",Z353&lt;&gt;"Not required"),COUNTRY_INFO!O353*DISTRICT!AN353,0))</f>
        <v>20039.580000000002</v>
      </c>
      <c r="AS353" s="259">
        <f>MAX(COUNTRY_INFO!D353*AK353*PROFILE!$G$10,COUNTRY_INFO!D353*AL353*PROFILE!$G$10,IF(AND(DISTRICT!Z353&lt;&gt;"Unknown",Z353&lt;&gt;"Not required"),COUNTRY_INFO!O353*DISTRICT!AO353,0))</f>
        <v>0</v>
      </c>
      <c r="AT353" s="259">
        <f t="shared" si="42"/>
        <v>20039.580000000002</v>
      </c>
      <c r="AU353" s="258">
        <f t="shared" si="37"/>
        <v>0</v>
      </c>
      <c r="AV353" s="259">
        <f>MAX('MDA2'!J353,'T1'!L353,'T2'!J353,T3_R1!K353,T3_R2!K353)</f>
        <v>0</v>
      </c>
      <c r="AW353" s="259">
        <f>MAX('MDA1'!K353,'MDA2'!K353,'MDA3'!I353,'MDA3'!L353,'T1'!M353,'T2'!K353,T3_R1!L353,T3_R2!L353)</f>
        <v>0</v>
      </c>
      <c r="AX353" s="259">
        <f>MAX('MDA1'!L353,'MDA2'!L353,'MDA3'!J353,'MDA3'!M353,'T1'!N353,'T2'!L353,T3_R1!M353,T3_R2!M353)</f>
        <v>0</v>
      </c>
      <c r="AY353" s="259">
        <f t="shared" si="43"/>
        <v>0</v>
      </c>
      <c r="AZ353" s="259">
        <f>MAX('MDA2'!J353,T353)</f>
        <v>0</v>
      </c>
      <c r="BA353" s="259">
        <f>MAX('MDA1'!K353,'MDA2'!K353,'MDA3'!I353,'MDA3'!L353,V353,AD353)</f>
        <v>0</v>
      </c>
      <c r="BB353" s="259">
        <f>MAX('MDA1'!L353,'MDA2'!L353,'MDA3'!J353,'MDA3'!M353,AF353)</f>
        <v>0</v>
      </c>
      <c r="BC353" s="259">
        <f t="shared" si="38"/>
        <v>0</v>
      </c>
      <c r="BD353" s="260">
        <f t="shared" si="39"/>
        <v>0</v>
      </c>
    </row>
    <row r="354" spans="1:56" x14ac:dyDescent="0.2">
      <c r="A354" s="10" t="str">
        <f>IF(COUNTRY_INFO!A354=0," ",COUNTRY_INFO!A354)</f>
        <v>Ethiopia</v>
      </c>
      <c r="B354" s="10" t="str">
        <f>IF(COUNTRY_INFO!B354=0," ",COUNTRY_INFO!B354)</f>
        <v>Oromia East Harerge</v>
      </c>
      <c r="C354" s="87" t="str">
        <f>IF(COUNTRY_INFO!C354=0," ",COUNTRY_INFO!C354)</f>
        <v>Haromaya</v>
      </c>
      <c r="D354" s="67">
        <f>COUNTRY_INFO!L354</f>
        <v>0</v>
      </c>
      <c r="E354" s="61"/>
      <c r="F354" s="61"/>
      <c r="G354" s="11">
        <f>MAX('MDA1'!M354,'MDA2'!M354)</f>
        <v>0</v>
      </c>
      <c r="H354" s="11">
        <f>IF(AND(COUNTRY_INFO!H354&gt;0,COUNTRY_INFO!H354&lt;4),IF(D354&gt;MAX('MDA1'!M354,'MDA2'!M354),MAX('MDA1'!M354,'MDA2'!M354),D354),0)</f>
        <v>0</v>
      </c>
      <c r="I354" s="73">
        <f>IF(AND(COUNTRY_INFO!H354&gt;0,COUNTRY_INFO!H354&lt;4), IF(G354/D354*100&lt;&gt;0, IF(G354/D354*100&gt;100,100,G354/D354*100), "-"),0)</f>
        <v>0</v>
      </c>
      <c r="J354" s="67">
        <f>COUNTRY_INFO!M354</f>
        <v>0</v>
      </c>
      <c r="K354" s="61"/>
      <c r="L354" s="61"/>
      <c r="M354" s="11">
        <f>MAX('MDA1'!M354,MAX('MDA3'!I354,'MDA3'!L354)+MAX('MDA3'!J354,'MDA3'!M354))</f>
        <v>0</v>
      </c>
      <c r="N354" s="11">
        <f>IF(AND(COUNTRY_INFO!I354&gt;0,COUNTRY_INFO!I354&lt;4),IF(J354&gt;MAX('MDA1'!M354,MAX('MDA3'!I354,'MDA3'!L354)+MAX('MDA3'!J354,'MDA3'!M354)),MAX('MDA1'!M354,MAX('MDA3'!I354,'MDA3'!L354)+MAX('MDA3'!J354,'MDA3'!M354)),J354),0)</f>
        <v>0</v>
      </c>
      <c r="O354" s="73">
        <f>IF(AND(COUNTRY_INFO!I354&gt;0,COUNTRY_INFO!I354&lt;4), IF(M354/J354*100&lt;&gt;0, IF(M354/J354*100&gt;100,100,M354/J354*100), "-"),0)</f>
        <v>0</v>
      </c>
      <c r="P354" s="67">
        <f>COUNTRY_INFO!N354</f>
        <v>0</v>
      </c>
      <c r="Q354" s="61"/>
      <c r="R354" s="61"/>
      <c r="S354" s="11">
        <f>SUM(MAX('MDA2'!J354, 'T1'!L354, MAX(T3_R1!K354, T3_R2!K354)), MAX('MDA1'!K354, 'MDA2'!K354, 'T1'!M354, MAX(T3_R1!L354, T3_R2!L354)), MAX('MDA1'!L354, 'MDA2'!L354, 'T1'!N354, MAX(T3_R1!M354, T3_R2!M354)))</f>
        <v>0</v>
      </c>
      <c r="T354" s="11">
        <f>IF(AND(COUNTRY_INFO!J354&gt;1,COUNTRY_INFO!J354&lt;4),IF(COUNTRY_INFO!E354&gt;MAX('MDA2'!J354,'T1'!L354,MAX(T3_R1!K354,T3_R2!K354)),MAX('MDA2'!J354,'T1'!L354,MAX(T3_R1!K354,T3_R2!K354)),COUNTRY_INFO!E354),0)</f>
        <v>0</v>
      </c>
      <c r="U354" s="217">
        <f>IF(AND(COUNTRY_INFO!J354&gt;1,COUNTRY_INFO!J354&lt;4), IF(T354/COUNTRY_INFO!E354*100&lt;&gt;0, IF(T354/COUNTRY_INFO!E354*100&gt;100,100,T354/COUNTRY_INFO!E354*100), "-"),0)</f>
        <v>0</v>
      </c>
      <c r="V354" s="11">
        <f>IF(AND(COUNTRY_INFO!J354&gt;1,COUNTRY_INFO!J354&lt;4),IF(COUNTRY_INFO!F354&gt;MAX('MDA1'!K354,'MDA2'!K354,'T1'!M354,MAX(T3_R1!L354,T3_R2!L354)),MAX('MDA1'!K354,'MDA2'!K354,'T1'!M354,MAX(T3_R1!L354,T3_R2!L354)),COUNTRY_INFO!F354),0)</f>
        <v>0</v>
      </c>
      <c r="W354" s="217">
        <f>IF(AND(COUNTRY_INFO!J354&gt;1,COUNTRY_INFO!J354&lt;4), IF(V354/COUNTRY_INFO!F354*100&lt;&gt;0, IF(V354/COUNTRY_INFO!F354*100&gt;100,100,V354/COUNTRY_INFO!F354*100), "-"),0)</f>
        <v>0</v>
      </c>
      <c r="X354" s="11">
        <f t="shared" si="40"/>
        <v>0</v>
      </c>
      <c r="Y354" s="73">
        <f>IF(AND(COUNTRY_INFO!J354&gt;1,COUNTRY_INFO!J354&lt;4), IF(S354/P354*100&lt;&gt;0, IF(X354/P354*100&gt;100,100,X354/P354*100), "-"),0)</f>
        <v>0</v>
      </c>
      <c r="Z354" s="67">
        <f>COUNTRY_INFO!O354</f>
        <v>248264</v>
      </c>
      <c r="AA354" s="61"/>
      <c r="AB354" s="61"/>
      <c r="AC354" s="11">
        <f>MAX('T1'!L354,'T2'!J354)+MAX('T1'!M354,'T2'!K354)+MAX('T1'!N354,'T2'!L354)</f>
        <v>88689</v>
      </c>
      <c r="AD354" s="11">
        <f>IF(COUNTRY_INFO!K354=1,IF(COUNTRY_INFO!F354*0.33&gt;MAX('T1'!M354,'T2'!K354),MAX('T1'!M354,'T2'!K354),COUNTRY_INFO!F354*0.33),IF(COUNTRY_INFO!K354=2,IF(COUNTRY_INFO!F354*0.5&gt;MAX('T1'!M354,'T2'!K354),MAX('T1'!M354,'T2'!K354),COUNTRY_INFO!F354*0.5),IF(COUNTRY_INFO!K354=3,IF(COUNTRY_INFO!F354&gt;MAX('T1'!M354,'T2'!K354),MAX('T1'!M354,'T2'!K354),COUNTRY_INFO!F354),0)))</f>
        <v>88689</v>
      </c>
      <c r="AE354" s="217">
        <f>IF(AND(COUNTRY_INFO!K354&gt;0,COUNTRY_INFO!K354&lt;4),IF(Z354&gt;0,IF(COUNTRY_INFO!K354=1, AD354/(COUNTRY_INFO!F354*0.33)*100, IF(COUNTRY_INFO!K354=2, AD354/(COUNTRY_INFO!F354*0.5)*100, IF(COUNTRY_INFO!K354=3, AD354/COUNTRY_INFO!F354*100))),"-"),0)</f>
        <v>95.754742445017868</v>
      </c>
      <c r="AF354" s="11">
        <f>IF(COUNTRY_INFO!K354=2,IF(COUNTRY_INFO!G354*0.2&gt;MAX('T1'!N354,'T2'!L354),MAX('T1'!N354,'T2'!L354),COUNTRY_INFO!G354*0.2),IF(COUNTRY_INFO!K354=3,IF(COUNTRY_INFO!G354&gt;MAX('T1'!N354,'T2'!L354),MAX('T1'!N354,'T2'!L354),COUNTRY_INFO!G354),0))</f>
        <v>0</v>
      </c>
      <c r="AG354" s="217">
        <f>IF(AND(COUNTRY_INFO!K354&gt;0,COUNTRY_INFO!K354&lt;4),IF(Z354&gt;0,IF(COUNTRY_INFO!K354=1, 0, IF(COUNTRY_INFO!K354=2, AF354/(COUNTRY_INFO!G354*0.2)*100, IF(COUNTRY_INFO!K354=3, AF354/COUNTRY_INFO!G354*100))),"-"),0)</f>
        <v>0</v>
      </c>
      <c r="AH354" s="11">
        <f t="shared" si="41"/>
        <v>88689</v>
      </c>
      <c r="AI354" s="73">
        <f>IF(AND(COUNTRY_INFO!K354&gt;0,COUNTRY_INFO!K354&lt;4), IF(AC354/Z354*100&lt;&gt;0, IF(AH354/Z354*100&gt;100,100,AH354/Z354*100), "-"),0)</f>
        <v>35.723665130667356</v>
      </c>
      <c r="AJ354" s="261"/>
      <c r="AK354" s="260">
        <f>IF(AND(D354&lt;&gt;0, D354&lt;&gt;"Unknown",D354&lt;&gt;"Stopped",D354&lt;&gt;"Not required"),D354/COUNTRY_INFO!D354, 0)</f>
        <v>0</v>
      </c>
      <c r="AL354" s="260">
        <f>IF(AND(J354&lt;&gt;0,J354&lt;&gt;"Unknown",J354&lt;&gt;"Stopped",J354&lt;&gt;"Not required"),J354/COUNTRY_INFO!D354, 0)</f>
        <v>0</v>
      </c>
      <c r="AM354" s="260">
        <f>IF(AND(P354&lt;&gt;0,P354&lt;&gt;"Unknown",P354&lt;&gt;"Not required"),P354/(COUNTRY_INFO!E354+COUNTRY_INFO!F354), 0)</f>
        <v>0</v>
      </c>
      <c r="AN354" s="260">
        <f>IF(AND(Z354&lt;&gt;0,Z354&lt;&gt;"Unknown",Z354&lt;&gt;"Not required"),IF(COUNTRY_INFO!K354=1,1,IF(COUNTRY_INFO!K354=2,0.5*COUNTRY_INFO!F354/(0.5*COUNTRY_INFO!F354+0.2*COUNTRY_INFO!G354),IF(COUNTRY_INFO!K354=3,COUNTRY_INFO!F354/(COUNTRY_INFO!F354+COUNTRY_INFO!G354)))),0)</f>
        <v>0.37307463023233334</v>
      </c>
      <c r="AO354" s="260">
        <f>IF(AND(Z354&lt;&gt;0,Z354&lt;&gt;"Unknown",Z354&lt;&gt;"Not required"),IF(COUNTRY_INFO!K354=1,0,IF(COUNTRY_INFO!K354=2,0.2*COUNTRY_INFO!G354/(0.5*COUNTRY_INFO!F354+0.2*COUNTRY_INFO!G354),IF(COUNTRY_INFO!K354=3,COUNTRY_INFO!G354/(COUNTRY_INFO!F354+COUNTRY_INFO!G354)))),0)</f>
        <v>0.62692536976766666</v>
      </c>
      <c r="AP354" s="259">
        <f>MAX(COUNTRY_INFO!D354*AK354*PROFILE!$G$7,COUNTRY_INFO!D354*AL354*PROFILE!$G$7)</f>
        <v>0</v>
      </c>
      <c r="AQ354" s="259">
        <f>MAX(COUNTRY_INFO!D354*AK354*PROFILE!$G$8,COUNTRY_INFO!D354*AL354*PROFILE!$G$8,COUNTRY_INFO!D354*AM354*PROFILE!$G$8)</f>
        <v>0</v>
      </c>
      <c r="AR354" s="259">
        <f>MAX(COUNTRY_INFO!D354*AK354*PROFILE!$G$9,COUNTRY_INFO!D354*AL354*PROFILE!$G$9,COUNTRY_INFO!D354*AM354*PROFILE!$G$9,IF(AND(DISTRICT!Z354&lt;&gt;"Unknown",Z354&lt;&gt;"Not required"),COUNTRY_INFO!O354*DISTRICT!AN354,0))</f>
        <v>92621</v>
      </c>
      <c r="AS354" s="259">
        <f>MAX(COUNTRY_INFO!D354*AK354*PROFILE!$G$10,COUNTRY_INFO!D354*AL354*PROFILE!$G$10,IF(AND(DISTRICT!Z354&lt;&gt;"Unknown",Z354&lt;&gt;"Not required"),COUNTRY_INFO!O354*DISTRICT!AO354,0))</f>
        <v>155643</v>
      </c>
      <c r="AT354" s="259">
        <f t="shared" si="42"/>
        <v>248264</v>
      </c>
      <c r="AU354" s="258" t="str">
        <f t="shared" si="37"/>
        <v>Y</v>
      </c>
      <c r="AV354" s="259">
        <f>MAX('MDA2'!J354,'T1'!L354,'T2'!J354,T3_R1!K354,T3_R2!K354)</f>
        <v>0</v>
      </c>
      <c r="AW354" s="259">
        <f>MAX('MDA1'!K354,'MDA2'!K354,'MDA3'!I354,'MDA3'!L354,'T1'!M354,'T2'!K354,T3_R1!L354,T3_R2!L354)</f>
        <v>88689</v>
      </c>
      <c r="AX354" s="259">
        <f>MAX('MDA1'!L354,'MDA2'!L354,'MDA3'!J354,'MDA3'!M354,'T1'!N354,'T2'!L354,T3_R1!M354,T3_R2!M354)</f>
        <v>0</v>
      </c>
      <c r="AY354" s="259">
        <f t="shared" si="43"/>
        <v>88689</v>
      </c>
      <c r="AZ354" s="259">
        <f>MAX('MDA2'!J354,T354)</f>
        <v>0</v>
      </c>
      <c r="BA354" s="259">
        <f>MAX('MDA1'!K354,'MDA2'!K354,'MDA3'!I354,'MDA3'!L354,V354,AD354)</f>
        <v>88689</v>
      </c>
      <c r="BB354" s="259">
        <f>MAX('MDA1'!L354,'MDA2'!L354,'MDA3'!J354,'MDA3'!M354,AF354)</f>
        <v>0</v>
      </c>
      <c r="BC354" s="259">
        <f t="shared" si="38"/>
        <v>88689</v>
      </c>
      <c r="BD354" s="260">
        <f t="shared" si="39"/>
        <v>35.723665130667356</v>
      </c>
    </row>
    <row r="355" spans="1:56" x14ac:dyDescent="0.2">
      <c r="A355" s="10" t="str">
        <f>IF(COUNTRY_INFO!A355=0," ",COUNTRY_INFO!A355)</f>
        <v>Ethiopia</v>
      </c>
      <c r="B355" s="10" t="str">
        <f>IF(COUNTRY_INFO!B355=0," ",COUNTRY_INFO!B355)</f>
        <v>Oromia East Harerge</v>
      </c>
      <c r="C355" s="87" t="str">
        <f>IF(COUNTRY_INFO!C355=0," ",COUNTRY_INFO!C355)</f>
        <v>Haromaya Town</v>
      </c>
      <c r="D355" s="67">
        <f>COUNTRY_INFO!L355</f>
        <v>0</v>
      </c>
      <c r="E355" s="61"/>
      <c r="F355" s="61"/>
      <c r="G355" s="11">
        <f>MAX('MDA1'!M355,'MDA2'!M355)</f>
        <v>0</v>
      </c>
      <c r="H355" s="11">
        <f>IF(AND(COUNTRY_INFO!H355&gt;0,COUNTRY_INFO!H355&lt;4),IF(D355&gt;MAX('MDA1'!M355,'MDA2'!M355),MAX('MDA1'!M355,'MDA2'!M355),D355),0)</f>
        <v>0</v>
      </c>
      <c r="I355" s="73">
        <f>IF(AND(COUNTRY_INFO!H355&gt;0,COUNTRY_INFO!H355&lt;4), IF(G355/D355*100&lt;&gt;0, IF(G355/D355*100&gt;100,100,G355/D355*100), "-"),0)</f>
        <v>0</v>
      </c>
      <c r="J355" s="67">
        <f>COUNTRY_INFO!M355</f>
        <v>0</v>
      </c>
      <c r="K355" s="61"/>
      <c r="L355" s="61"/>
      <c r="M355" s="11">
        <f>MAX('MDA1'!M355,MAX('MDA3'!I355,'MDA3'!L355)+MAX('MDA3'!J355,'MDA3'!M355))</f>
        <v>0</v>
      </c>
      <c r="N355" s="11">
        <f>IF(AND(COUNTRY_INFO!I355&gt;0,COUNTRY_INFO!I355&lt;4),IF(J355&gt;MAX('MDA1'!M355,MAX('MDA3'!I355,'MDA3'!L355)+MAX('MDA3'!J355,'MDA3'!M355)),MAX('MDA1'!M355,MAX('MDA3'!I355,'MDA3'!L355)+MAX('MDA3'!J355,'MDA3'!M355)),J355),0)</f>
        <v>0</v>
      </c>
      <c r="O355" s="73">
        <f>IF(AND(COUNTRY_INFO!I355&gt;0,COUNTRY_INFO!I355&lt;4), IF(M355/J355*100&lt;&gt;0, IF(M355/J355*100&gt;100,100,M355/J355*100), "-"),0)</f>
        <v>0</v>
      </c>
      <c r="P355" s="67">
        <f>COUNTRY_INFO!N355</f>
        <v>0</v>
      </c>
      <c r="Q355" s="61"/>
      <c r="R355" s="61"/>
      <c r="S355" s="11">
        <f>SUM(MAX('MDA2'!J355, 'T1'!L355, MAX(T3_R1!K355, T3_R2!K355)), MAX('MDA1'!K355, 'MDA2'!K355, 'T1'!M355, MAX(T3_R1!L355, T3_R2!L355)), MAX('MDA1'!L355, 'MDA2'!L355, 'T1'!N355, MAX(T3_R1!M355, T3_R2!M355)))</f>
        <v>0</v>
      </c>
      <c r="T355" s="11">
        <f>IF(AND(COUNTRY_INFO!J355&gt;1,COUNTRY_INFO!J355&lt;4),IF(COUNTRY_INFO!E355&gt;MAX('MDA2'!J355,'T1'!L355,MAX(T3_R1!K355,T3_R2!K355)),MAX('MDA2'!J355,'T1'!L355,MAX(T3_R1!K355,T3_R2!K355)),COUNTRY_INFO!E355),0)</f>
        <v>0</v>
      </c>
      <c r="U355" s="217">
        <f>IF(AND(COUNTRY_INFO!J355&gt;1,COUNTRY_INFO!J355&lt;4), IF(T355/COUNTRY_INFO!E355*100&lt;&gt;0, IF(T355/COUNTRY_INFO!E355*100&gt;100,100,T355/COUNTRY_INFO!E355*100), "-"),0)</f>
        <v>0</v>
      </c>
      <c r="V355" s="11">
        <f>IF(AND(COUNTRY_INFO!J355&gt;1,COUNTRY_INFO!J355&lt;4),IF(COUNTRY_INFO!F355&gt;MAX('MDA1'!K355,'MDA2'!K355,'T1'!M355,MAX(T3_R1!L355,T3_R2!L355)),MAX('MDA1'!K355,'MDA2'!K355,'T1'!M355,MAX(T3_R1!L355,T3_R2!L355)),COUNTRY_INFO!F355),0)</f>
        <v>0</v>
      </c>
      <c r="W355" s="217">
        <f>IF(AND(COUNTRY_INFO!J355&gt;1,COUNTRY_INFO!J355&lt;4), IF(V355/COUNTRY_INFO!F355*100&lt;&gt;0, IF(V355/COUNTRY_INFO!F355*100&gt;100,100,V355/COUNTRY_INFO!F355*100), "-"),0)</f>
        <v>0</v>
      </c>
      <c r="X355" s="11">
        <f t="shared" si="40"/>
        <v>0</v>
      </c>
      <c r="Y355" s="73">
        <f>IF(AND(COUNTRY_INFO!J355&gt;1,COUNTRY_INFO!J355&lt;4), IF(S355/P355*100&lt;&gt;0, IF(X355/P355*100&gt;100,100,X355/P355*100), "-"),0)</f>
        <v>0</v>
      </c>
      <c r="Z355" s="67">
        <f>COUNTRY_INFO!O355</f>
        <v>36791</v>
      </c>
      <c r="AA355" s="61"/>
      <c r="AB355" s="61"/>
      <c r="AC355" s="11">
        <f>MAX('T1'!L355,'T2'!J355)+MAX('T1'!M355,'T2'!K355)+MAX('T1'!N355,'T2'!L355)</f>
        <v>12389</v>
      </c>
      <c r="AD355" s="11">
        <f>IF(COUNTRY_INFO!K355=1,IF(COUNTRY_INFO!F355*0.33&gt;MAX('T1'!M355,'T2'!K355),MAX('T1'!M355,'T2'!K355),COUNTRY_INFO!F355*0.33),IF(COUNTRY_INFO!K355=2,IF(COUNTRY_INFO!F355*0.5&gt;MAX('T1'!M355,'T2'!K355),MAX('T1'!M355,'T2'!K355),COUNTRY_INFO!F355*0.5),IF(COUNTRY_INFO!K355=3,IF(COUNTRY_INFO!F355&gt;MAX('T1'!M355,'T2'!K355),MAX('T1'!M355,'T2'!K355),COUNTRY_INFO!F355),0)))</f>
        <v>12389</v>
      </c>
      <c r="AE355" s="217">
        <f>IF(AND(COUNTRY_INFO!K355&gt;0,COUNTRY_INFO!K355&lt;4),IF(Z355&gt;0,IF(COUNTRY_INFO!K355=1, AD355/(COUNTRY_INFO!F355*0.33)*100, IF(COUNTRY_INFO!K355=2, AD355/(COUNTRY_INFO!F355*0.5)*100, IF(COUNTRY_INFO!K355=3, AD355/COUNTRY_INFO!F355*100))),"-"),0)</f>
        <v>90.259361795133316</v>
      </c>
      <c r="AF355" s="11">
        <f>IF(COUNTRY_INFO!K355=2,IF(COUNTRY_INFO!G355*0.2&gt;MAX('T1'!N355,'T2'!L355),MAX('T1'!N355,'T2'!L355),COUNTRY_INFO!G355*0.2),IF(COUNTRY_INFO!K355=3,IF(COUNTRY_INFO!G355&gt;MAX('T1'!N355,'T2'!L355),MAX('T1'!N355,'T2'!L355),COUNTRY_INFO!G355),0))</f>
        <v>0</v>
      </c>
      <c r="AG355" s="217">
        <f>IF(AND(COUNTRY_INFO!K355&gt;0,COUNTRY_INFO!K355&lt;4),IF(Z355&gt;0,IF(COUNTRY_INFO!K355=1, 0, IF(COUNTRY_INFO!K355=2, AF355/(COUNTRY_INFO!G355*0.2)*100, IF(COUNTRY_INFO!K355=3, AF355/COUNTRY_INFO!G355*100))),"-"),0)</f>
        <v>0</v>
      </c>
      <c r="AH355" s="11">
        <f t="shared" si="41"/>
        <v>12389</v>
      </c>
      <c r="AI355" s="73">
        <f>IF(AND(COUNTRY_INFO!K355&gt;0,COUNTRY_INFO!K355&lt;4), IF(AC355/Z355*100&lt;&gt;0, IF(AH355/Z355*100&gt;100,100,AH355/Z355*100), "-"),0)</f>
        <v>33.673996357804896</v>
      </c>
      <c r="AJ355" s="261"/>
      <c r="AK355" s="260">
        <f>IF(AND(D355&lt;&gt;0, D355&lt;&gt;"Unknown",D355&lt;&gt;"Stopped",D355&lt;&gt;"Not required"),D355/COUNTRY_INFO!D355, 0)</f>
        <v>0</v>
      </c>
      <c r="AL355" s="260">
        <f>IF(AND(J355&lt;&gt;0,J355&lt;&gt;"Unknown",J355&lt;&gt;"Stopped",J355&lt;&gt;"Not required"),J355/COUNTRY_INFO!D355, 0)</f>
        <v>0</v>
      </c>
      <c r="AM355" s="260">
        <f>IF(AND(P355&lt;&gt;0,P355&lt;&gt;"Unknown",P355&lt;&gt;"Not required"),P355/(COUNTRY_INFO!E355+COUNTRY_INFO!F355), 0)</f>
        <v>0</v>
      </c>
      <c r="AN355" s="260">
        <f>IF(AND(Z355&lt;&gt;0,Z355&lt;&gt;"Unknown",Z355&lt;&gt;"Not required"),IF(COUNTRY_INFO!K355=1,1,IF(COUNTRY_INFO!K355=2,0.5*COUNTRY_INFO!F355/(0.5*COUNTRY_INFO!F355+0.2*COUNTRY_INFO!G355),IF(COUNTRY_INFO!K355=3,COUNTRY_INFO!F355/(COUNTRY_INFO!F355+COUNTRY_INFO!G355)))),0)</f>
        <v>0.37308037291728957</v>
      </c>
      <c r="AO355" s="260">
        <f>IF(AND(Z355&lt;&gt;0,Z355&lt;&gt;"Unknown",Z355&lt;&gt;"Not required"),IF(COUNTRY_INFO!K355=1,0,IF(COUNTRY_INFO!K355=2,0.2*COUNTRY_INFO!G355/(0.5*COUNTRY_INFO!F355+0.2*COUNTRY_INFO!G355),IF(COUNTRY_INFO!K355=3,COUNTRY_INFO!G355/(COUNTRY_INFO!F355+COUNTRY_INFO!G355)))),0)</f>
        <v>0.62691962708271043</v>
      </c>
      <c r="AP355" s="259">
        <f>MAX(COUNTRY_INFO!D355*AK355*PROFILE!$G$7,COUNTRY_INFO!D355*AL355*PROFILE!$G$7)</f>
        <v>0</v>
      </c>
      <c r="AQ355" s="259">
        <f>MAX(COUNTRY_INFO!D355*AK355*PROFILE!$G$8,COUNTRY_INFO!D355*AL355*PROFILE!$G$8,COUNTRY_INFO!D355*AM355*PROFILE!$G$8)</f>
        <v>0</v>
      </c>
      <c r="AR355" s="259">
        <f>MAX(COUNTRY_INFO!D355*AK355*PROFILE!$G$9,COUNTRY_INFO!D355*AL355*PROFILE!$G$9,COUNTRY_INFO!D355*AM355*PROFILE!$G$9,IF(AND(DISTRICT!Z355&lt;&gt;"Unknown",Z355&lt;&gt;"Not required"),COUNTRY_INFO!O355*DISTRICT!AN355,0))</f>
        <v>13726</v>
      </c>
      <c r="AS355" s="259">
        <f>MAX(COUNTRY_INFO!D355*AK355*PROFILE!$G$10,COUNTRY_INFO!D355*AL355*PROFILE!$G$10,IF(AND(DISTRICT!Z355&lt;&gt;"Unknown",Z355&lt;&gt;"Not required"),COUNTRY_INFO!O355*DISTRICT!AO355,0))</f>
        <v>23065</v>
      </c>
      <c r="AT355" s="259">
        <f t="shared" si="42"/>
        <v>36791</v>
      </c>
      <c r="AU355" s="258" t="str">
        <f t="shared" si="37"/>
        <v>Y</v>
      </c>
      <c r="AV355" s="259">
        <f>MAX('MDA2'!J355,'T1'!L355,'T2'!J355,T3_R1!K355,T3_R2!K355)</f>
        <v>0</v>
      </c>
      <c r="AW355" s="259">
        <f>MAX('MDA1'!K355,'MDA2'!K355,'MDA3'!I355,'MDA3'!L355,'T1'!M355,'T2'!K355,T3_R1!L355,T3_R2!L355)</f>
        <v>12389</v>
      </c>
      <c r="AX355" s="259">
        <f>MAX('MDA1'!L355,'MDA2'!L355,'MDA3'!J355,'MDA3'!M355,'T1'!N355,'T2'!L355,T3_R1!M355,T3_R2!M355)</f>
        <v>0</v>
      </c>
      <c r="AY355" s="259">
        <f t="shared" si="43"/>
        <v>12389</v>
      </c>
      <c r="AZ355" s="259">
        <f>MAX('MDA2'!J355,T355)</f>
        <v>0</v>
      </c>
      <c r="BA355" s="259">
        <f>MAX('MDA1'!K355,'MDA2'!K355,'MDA3'!I355,'MDA3'!L355,V355,AD355)</f>
        <v>12389</v>
      </c>
      <c r="BB355" s="259">
        <f>MAX('MDA1'!L355,'MDA2'!L355,'MDA3'!J355,'MDA3'!M355,AF355)</f>
        <v>0</v>
      </c>
      <c r="BC355" s="259">
        <f t="shared" si="38"/>
        <v>12389</v>
      </c>
      <c r="BD355" s="260">
        <f t="shared" si="39"/>
        <v>33.673996357804896</v>
      </c>
    </row>
    <row r="356" spans="1:56" x14ac:dyDescent="0.2">
      <c r="A356" s="10" t="str">
        <f>IF(COUNTRY_INFO!A356=0," ",COUNTRY_INFO!A356)</f>
        <v>Ethiopia</v>
      </c>
      <c r="B356" s="10" t="str">
        <f>IF(COUNTRY_INFO!B356=0," ",COUNTRY_INFO!B356)</f>
        <v>Oromia East Harerge</v>
      </c>
      <c r="C356" s="87" t="str">
        <f>IF(COUNTRY_INFO!C356=0," ",COUNTRY_INFO!C356)</f>
        <v>Jarso</v>
      </c>
      <c r="D356" s="67">
        <f>COUNTRY_INFO!L356</f>
        <v>0</v>
      </c>
      <c r="E356" s="61"/>
      <c r="F356" s="61"/>
      <c r="G356" s="11">
        <f>MAX('MDA1'!M356,'MDA2'!M356)</f>
        <v>0</v>
      </c>
      <c r="H356" s="11">
        <f>IF(AND(COUNTRY_INFO!H356&gt;0,COUNTRY_INFO!H356&lt;4),IF(D356&gt;MAX('MDA1'!M356,'MDA2'!M356),MAX('MDA1'!M356,'MDA2'!M356),D356),0)</f>
        <v>0</v>
      </c>
      <c r="I356" s="73">
        <f>IF(AND(COUNTRY_INFO!H356&gt;0,COUNTRY_INFO!H356&lt;4), IF(G356/D356*100&lt;&gt;0, IF(G356/D356*100&gt;100,100,G356/D356*100), "-"),0)</f>
        <v>0</v>
      </c>
      <c r="J356" s="67">
        <f>COUNTRY_INFO!M356</f>
        <v>0</v>
      </c>
      <c r="K356" s="61"/>
      <c r="L356" s="61"/>
      <c r="M356" s="11">
        <f>MAX('MDA1'!M356,MAX('MDA3'!I356,'MDA3'!L356)+MAX('MDA3'!J356,'MDA3'!M356))</f>
        <v>0</v>
      </c>
      <c r="N356" s="11">
        <f>IF(AND(COUNTRY_INFO!I356&gt;0,COUNTRY_INFO!I356&lt;4),IF(J356&gt;MAX('MDA1'!M356,MAX('MDA3'!I356,'MDA3'!L356)+MAX('MDA3'!J356,'MDA3'!M356)),MAX('MDA1'!M356,MAX('MDA3'!I356,'MDA3'!L356)+MAX('MDA3'!J356,'MDA3'!M356)),J356),0)</f>
        <v>0</v>
      </c>
      <c r="O356" s="73">
        <f>IF(AND(COUNTRY_INFO!I356&gt;0,COUNTRY_INFO!I356&lt;4), IF(M356/J356*100&lt;&gt;0, IF(M356/J356*100&gt;100,100,M356/J356*100), "-"),0)</f>
        <v>0</v>
      </c>
      <c r="P356" s="67">
        <f>COUNTRY_INFO!N356</f>
        <v>0</v>
      </c>
      <c r="Q356" s="61"/>
      <c r="R356" s="61"/>
      <c r="S356" s="11">
        <f>SUM(MAX('MDA2'!J356, 'T1'!L356, MAX(T3_R1!K356, T3_R2!K356)), MAX('MDA1'!K356, 'MDA2'!K356, 'T1'!M356, MAX(T3_R1!L356, T3_R2!L356)), MAX('MDA1'!L356, 'MDA2'!L356, 'T1'!N356, MAX(T3_R1!M356, T3_R2!M356)))</f>
        <v>0</v>
      </c>
      <c r="T356" s="11">
        <f>IF(AND(COUNTRY_INFO!J356&gt;1,COUNTRY_INFO!J356&lt;4),IF(COUNTRY_INFO!E356&gt;MAX('MDA2'!J356,'T1'!L356,MAX(T3_R1!K356,T3_R2!K356)),MAX('MDA2'!J356,'T1'!L356,MAX(T3_R1!K356,T3_R2!K356)),COUNTRY_INFO!E356),0)</f>
        <v>0</v>
      </c>
      <c r="U356" s="217">
        <f>IF(AND(COUNTRY_INFO!J356&gt;1,COUNTRY_INFO!J356&lt;4), IF(T356/COUNTRY_INFO!E356*100&lt;&gt;0, IF(T356/COUNTRY_INFO!E356*100&gt;100,100,T356/COUNTRY_INFO!E356*100), "-"),0)</f>
        <v>0</v>
      </c>
      <c r="V356" s="11">
        <f>IF(AND(COUNTRY_INFO!J356&gt;1,COUNTRY_INFO!J356&lt;4),IF(COUNTRY_INFO!F356&gt;MAX('MDA1'!K356,'MDA2'!K356,'T1'!M356,MAX(T3_R1!L356,T3_R2!L356)),MAX('MDA1'!K356,'MDA2'!K356,'T1'!M356,MAX(T3_R1!L356,T3_R2!L356)),COUNTRY_INFO!F356),0)</f>
        <v>0</v>
      </c>
      <c r="W356" s="217">
        <f>IF(AND(COUNTRY_INFO!J356&gt;1,COUNTRY_INFO!J356&lt;4), IF(V356/COUNTRY_INFO!F356*100&lt;&gt;0, IF(V356/COUNTRY_INFO!F356*100&gt;100,100,V356/COUNTRY_INFO!F356*100), "-"),0)</f>
        <v>0</v>
      </c>
      <c r="X356" s="11">
        <f t="shared" si="40"/>
        <v>0</v>
      </c>
      <c r="Y356" s="73">
        <f>IF(AND(COUNTRY_INFO!J356&gt;1,COUNTRY_INFO!J356&lt;4), IF(S356/P356*100&lt;&gt;0, IF(X356/P356*100&gt;100,100,X356/P356*100), "-"),0)</f>
        <v>0</v>
      </c>
      <c r="Z356" s="67">
        <f>COUNTRY_INFO!O356</f>
        <v>38750.800000000003</v>
      </c>
      <c r="AA356" s="61"/>
      <c r="AB356" s="61"/>
      <c r="AC356" s="11">
        <f>MAX('T1'!L356,'T2'!J356)+MAX('T1'!M356,'T2'!K356)+MAX('T1'!N356,'T2'!L356)</f>
        <v>42549</v>
      </c>
      <c r="AD356" s="11">
        <f>IF(COUNTRY_INFO!K356=1,IF(COUNTRY_INFO!F356*0.33&gt;MAX('T1'!M356,'T2'!K356),MAX('T1'!M356,'T2'!K356),COUNTRY_INFO!F356*0.33),IF(COUNTRY_INFO!K356=2,IF(COUNTRY_INFO!F356*0.5&gt;MAX('T1'!M356,'T2'!K356),MAX('T1'!M356,'T2'!K356),COUNTRY_INFO!F356*0.5),IF(COUNTRY_INFO!K356=3,IF(COUNTRY_INFO!F356&gt;MAX('T1'!M356,'T2'!K356),MAX('T1'!M356,'T2'!K356),COUNTRY_INFO!F356),0)))</f>
        <v>23174</v>
      </c>
      <c r="AE356" s="217">
        <f>IF(AND(COUNTRY_INFO!K356&gt;0,COUNTRY_INFO!K356&lt;4),IF(Z356&gt;0,IF(COUNTRY_INFO!K356=1, AD356/(COUNTRY_INFO!F356*0.33)*100, IF(COUNTRY_INFO!K356=2, AD356/(COUNTRY_INFO!F356*0.5)*100, IF(COUNTRY_INFO!K356=3, AD356/COUNTRY_INFO!F356*100))),"-"),0)</f>
        <v>100</v>
      </c>
      <c r="AF356" s="11">
        <f>IF(COUNTRY_INFO!K356=2,IF(COUNTRY_INFO!G356*0.2&gt;MAX('T1'!N356,'T2'!L356),MAX('T1'!N356,'T2'!L356),COUNTRY_INFO!G356*0.2),IF(COUNTRY_INFO!K356=3,IF(COUNTRY_INFO!G356&gt;MAX('T1'!N356,'T2'!L356),MAX('T1'!N356,'T2'!L356),COUNTRY_INFO!G356),0))</f>
        <v>0</v>
      </c>
      <c r="AG356" s="217">
        <f>IF(AND(COUNTRY_INFO!K356&gt;0,COUNTRY_INFO!K356&lt;4),IF(Z356&gt;0,IF(COUNTRY_INFO!K356=1, 0, IF(COUNTRY_INFO!K356=2, AF356/(COUNTRY_INFO!G356*0.2)*100, IF(COUNTRY_INFO!K356=3, AF356/COUNTRY_INFO!G356*100))),"-"),0)</f>
        <v>0</v>
      </c>
      <c r="AH356" s="11">
        <f t="shared" si="41"/>
        <v>23174</v>
      </c>
      <c r="AI356" s="73">
        <f>IF(AND(COUNTRY_INFO!K356&gt;0,COUNTRY_INFO!K356&lt;4), IF(AC356/Z356*100&lt;&gt;0, IF(AH356/Z356*100&gt;100,100,AH356/Z356*100), "-"),0)</f>
        <v>59.802636332669259</v>
      </c>
      <c r="AJ356" s="261"/>
      <c r="AK356" s="260">
        <f>IF(AND(D356&lt;&gt;0, D356&lt;&gt;"Unknown",D356&lt;&gt;"Stopped",D356&lt;&gt;"Not required"),D356/COUNTRY_INFO!D356, 0)</f>
        <v>0</v>
      </c>
      <c r="AL356" s="260">
        <f>IF(AND(J356&lt;&gt;0,J356&lt;&gt;"Unknown",J356&lt;&gt;"Stopped",J356&lt;&gt;"Not required"),J356/COUNTRY_INFO!D356, 0)</f>
        <v>0</v>
      </c>
      <c r="AM356" s="260">
        <f>IF(AND(P356&lt;&gt;0,P356&lt;&gt;"Unknown",P356&lt;&gt;"Not required"),P356/(COUNTRY_INFO!E356+COUNTRY_INFO!F356), 0)</f>
        <v>0</v>
      </c>
      <c r="AN356" s="260">
        <f>IF(AND(Z356&lt;&gt;0,Z356&lt;&gt;"Unknown",Z356&lt;&gt;"Not required"),IF(COUNTRY_INFO!K356=1,1,IF(COUNTRY_INFO!K356=2,0.5*COUNTRY_INFO!F356/(0.5*COUNTRY_INFO!F356+0.2*COUNTRY_INFO!G356),IF(COUNTRY_INFO!K356=3,COUNTRY_INFO!F356/(COUNTRY_INFO!F356+COUNTRY_INFO!G356)))),0)</f>
        <v>0.59802636332669257</v>
      </c>
      <c r="AO356" s="260">
        <f>IF(AND(Z356&lt;&gt;0,Z356&lt;&gt;"Unknown",Z356&lt;&gt;"Not required"),IF(COUNTRY_INFO!K356=1,0,IF(COUNTRY_INFO!K356=2,0.2*COUNTRY_INFO!G356/(0.5*COUNTRY_INFO!F356+0.2*COUNTRY_INFO!G356),IF(COUNTRY_INFO!K356=3,COUNTRY_INFO!G356/(COUNTRY_INFO!F356+COUNTRY_INFO!G356)))),0)</f>
        <v>0.40197363667330738</v>
      </c>
      <c r="AP356" s="259">
        <f>MAX(COUNTRY_INFO!D356*AK356*PROFILE!$G$7,COUNTRY_INFO!D356*AL356*PROFILE!$G$7)</f>
        <v>0</v>
      </c>
      <c r="AQ356" s="259">
        <f>MAX(COUNTRY_INFO!D356*AK356*PROFILE!$G$8,COUNTRY_INFO!D356*AL356*PROFILE!$G$8,COUNTRY_INFO!D356*AM356*PROFILE!$G$8)</f>
        <v>0</v>
      </c>
      <c r="AR356" s="259">
        <f>MAX(COUNTRY_INFO!D356*AK356*PROFILE!$G$9,COUNTRY_INFO!D356*AL356*PROFILE!$G$9,COUNTRY_INFO!D356*AM356*PROFILE!$G$9,IF(AND(DISTRICT!Z356&lt;&gt;"Unknown",Z356&lt;&gt;"Not required"),COUNTRY_INFO!O356*DISTRICT!AN356,0))</f>
        <v>23174</v>
      </c>
      <c r="AS356" s="259">
        <f>MAX(COUNTRY_INFO!D356*AK356*PROFILE!$G$10,COUNTRY_INFO!D356*AL356*PROFILE!$G$10,IF(AND(DISTRICT!Z356&lt;&gt;"Unknown",Z356&lt;&gt;"Not required"),COUNTRY_INFO!O356*DISTRICT!AO356,0))</f>
        <v>15576.800000000001</v>
      </c>
      <c r="AT356" s="259">
        <f t="shared" si="42"/>
        <v>38750.800000000003</v>
      </c>
      <c r="AU356" s="258" t="str">
        <f t="shared" si="37"/>
        <v>Y</v>
      </c>
      <c r="AV356" s="259">
        <f>MAX('MDA2'!J356,'T1'!L356,'T2'!J356,T3_R1!K356,T3_R2!K356)</f>
        <v>0</v>
      </c>
      <c r="AW356" s="259">
        <f>MAX('MDA1'!K356,'MDA2'!K356,'MDA3'!I356,'MDA3'!L356,'T1'!M356,'T2'!K356,T3_R1!L356,T3_R2!L356)</f>
        <v>42549</v>
      </c>
      <c r="AX356" s="259">
        <f>MAX('MDA1'!L356,'MDA2'!L356,'MDA3'!J356,'MDA3'!M356,'T1'!N356,'T2'!L356,T3_R1!M356,T3_R2!M356)</f>
        <v>0</v>
      </c>
      <c r="AY356" s="259">
        <f t="shared" si="43"/>
        <v>42549</v>
      </c>
      <c r="AZ356" s="259">
        <f>MAX('MDA2'!J356,T356)</f>
        <v>0</v>
      </c>
      <c r="BA356" s="259">
        <f>MAX('MDA1'!K356,'MDA2'!K356,'MDA3'!I356,'MDA3'!L356,V356,AD356)</f>
        <v>23174</v>
      </c>
      <c r="BB356" s="259">
        <f>MAX('MDA1'!L356,'MDA2'!L356,'MDA3'!J356,'MDA3'!M356,AF356)</f>
        <v>0</v>
      </c>
      <c r="BC356" s="259">
        <f t="shared" si="38"/>
        <v>23174</v>
      </c>
      <c r="BD356" s="260">
        <f t="shared" si="39"/>
        <v>59.802636332669259</v>
      </c>
    </row>
    <row r="357" spans="1:56" x14ac:dyDescent="0.2">
      <c r="A357" s="10" t="str">
        <f>IF(COUNTRY_INFO!A357=0," ",COUNTRY_INFO!A357)</f>
        <v>Ethiopia</v>
      </c>
      <c r="B357" s="10" t="str">
        <f>IF(COUNTRY_INFO!B357=0," ",COUNTRY_INFO!B357)</f>
        <v>Oromia East Harerge</v>
      </c>
      <c r="C357" s="87" t="str">
        <f>IF(COUNTRY_INFO!C357=0," ",COUNTRY_INFO!C357)</f>
        <v>Kersa</v>
      </c>
      <c r="D357" s="67">
        <f>COUNTRY_INFO!L357</f>
        <v>0</v>
      </c>
      <c r="E357" s="61"/>
      <c r="F357" s="61"/>
      <c r="G357" s="11">
        <f>MAX('MDA1'!M357,'MDA2'!M357)</f>
        <v>0</v>
      </c>
      <c r="H357" s="11">
        <f>IF(AND(COUNTRY_INFO!H357&gt;0,COUNTRY_INFO!H357&lt;4),IF(D357&gt;MAX('MDA1'!M357,'MDA2'!M357),MAX('MDA1'!M357,'MDA2'!M357),D357),0)</f>
        <v>0</v>
      </c>
      <c r="I357" s="73">
        <f>IF(AND(COUNTRY_INFO!H357&gt;0,COUNTRY_INFO!H357&lt;4), IF(G357/D357*100&lt;&gt;0, IF(G357/D357*100&gt;100,100,G357/D357*100), "-"),0)</f>
        <v>0</v>
      </c>
      <c r="J357" s="67">
        <f>COUNTRY_INFO!M357</f>
        <v>0</v>
      </c>
      <c r="K357" s="61"/>
      <c r="L357" s="61"/>
      <c r="M357" s="11">
        <f>MAX('MDA1'!M357,MAX('MDA3'!I357,'MDA3'!L357)+MAX('MDA3'!J357,'MDA3'!M357))</f>
        <v>0</v>
      </c>
      <c r="N357" s="11">
        <f>IF(AND(COUNTRY_INFO!I357&gt;0,COUNTRY_INFO!I357&lt;4),IF(J357&gt;MAX('MDA1'!M357,MAX('MDA3'!I357,'MDA3'!L357)+MAX('MDA3'!J357,'MDA3'!M357)),MAX('MDA1'!M357,MAX('MDA3'!I357,'MDA3'!L357)+MAX('MDA3'!J357,'MDA3'!M357)),J357),0)</f>
        <v>0</v>
      </c>
      <c r="O357" s="73">
        <f>IF(AND(COUNTRY_INFO!I357&gt;0,COUNTRY_INFO!I357&lt;4), IF(M357/J357*100&lt;&gt;0, IF(M357/J357*100&gt;100,100,M357/J357*100), "-"),0)</f>
        <v>0</v>
      </c>
      <c r="P357" s="67">
        <f>COUNTRY_INFO!N357</f>
        <v>0</v>
      </c>
      <c r="Q357" s="61"/>
      <c r="R357" s="61"/>
      <c r="S357" s="11">
        <f>SUM(MAX('MDA2'!J357, 'T1'!L357, MAX(T3_R1!K357, T3_R2!K357)), MAX('MDA1'!K357, 'MDA2'!K357, 'T1'!M357, MAX(T3_R1!L357, T3_R2!L357)), MAX('MDA1'!L357, 'MDA2'!L357, 'T1'!N357, MAX(T3_R1!M357, T3_R2!M357)))</f>
        <v>0</v>
      </c>
      <c r="T357" s="11">
        <f>IF(AND(COUNTRY_INFO!J357&gt;1,COUNTRY_INFO!J357&lt;4),IF(COUNTRY_INFO!E357&gt;MAX('MDA2'!J357,'T1'!L357,MAX(T3_R1!K357,T3_R2!K357)),MAX('MDA2'!J357,'T1'!L357,MAX(T3_R1!K357,T3_R2!K357)),COUNTRY_INFO!E357),0)</f>
        <v>0</v>
      </c>
      <c r="U357" s="217">
        <f>IF(AND(COUNTRY_INFO!J357&gt;1,COUNTRY_INFO!J357&lt;4), IF(T357/COUNTRY_INFO!E357*100&lt;&gt;0, IF(T357/COUNTRY_INFO!E357*100&gt;100,100,T357/COUNTRY_INFO!E357*100), "-"),0)</f>
        <v>0</v>
      </c>
      <c r="V357" s="11">
        <f>IF(AND(COUNTRY_INFO!J357&gt;1,COUNTRY_INFO!J357&lt;4),IF(COUNTRY_INFO!F357&gt;MAX('MDA1'!K357,'MDA2'!K357,'T1'!M357,MAX(T3_R1!L357,T3_R2!L357)),MAX('MDA1'!K357,'MDA2'!K357,'T1'!M357,MAX(T3_R1!L357,T3_R2!L357)),COUNTRY_INFO!F357),0)</f>
        <v>0</v>
      </c>
      <c r="W357" s="217">
        <f>IF(AND(COUNTRY_INFO!J357&gt;1,COUNTRY_INFO!J357&lt;4), IF(V357/COUNTRY_INFO!F357*100&lt;&gt;0, IF(V357/COUNTRY_INFO!F357*100&gt;100,100,V357/COUNTRY_INFO!F357*100), "-"),0)</f>
        <v>0</v>
      </c>
      <c r="X357" s="11">
        <f t="shared" si="40"/>
        <v>0</v>
      </c>
      <c r="Y357" s="73">
        <f>IF(AND(COUNTRY_INFO!J357&gt;1,COUNTRY_INFO!J357&lt;4), IF(S357/P357*100&lt;&gt;0, IF(X357/P357*100&gt;100,100,X357/P357*100), "-"),0)</f>
        <v>0</v>
      </c>
      <c r="Z357" s="67">
        <f>COUNTRY_INFO!O357</f>
        <v>56990.8</v>
      </c>
      <c r="AA357" s="61"/>
      <c r="AB357" s="61"/>
      <c r="AC357" s="11">
        <f>MAX('T1'!L357,'T2'!J357)+MAX('T1'!M357,'T2'!K357)+MAX('T1'!N357,'T2'!L357)</f>
        <v>63381</v>
      </c>
      <c r="AD357" s="11">
        <f>IF(COUNTRY_INFO!K357=1,IF(COUNTRY_INFO!F357*0.33&gt;MAX('T1'!M357,'T2'!K357),MAX('T1'!M357,'T2'!K357),COUNTRY_INFO!F357*0.33),IF(COUNTRY_INFO!K357=2,IF(COUNTRY_INFO!F357*0.5&gt;MAX('T1'!M357,'T2'!K357),MAX('T1'!M357,'T2'!K357),COUNTRY_INFO!F357*0.5),IF(COUNTRY_INFO!K357=3,IF(COUNTRY_INFO!F357&gt;MAX('T1'!M357,'T2'!K357),MAX('T1'!M357,'T2'!K357),COUNTRY_INFO!F357),0)))</f>
        <v>34082</v>
      </c>
      <c r="AE357" s="217">
        <f>IF(AND(COUNTRY_INFO!K357&gt;0,COUNTRY_INFO!K357&lt;4),IF(Z357&gt;0,IF(COUNTRY_INFO!K357=1, AD357/(COUNTRY_INFO!F357*0.33)*100, IF(COUNTRY_INFO!K357=2, AD357/(COUNTRY_INFO!F357*0.5)*100, IF(COUNTRY_INFO!K357=3, AD357/COUNTRY_INFO!F357*100))),"-"),0)</f>
        <v>100</v>
      </c>
      <c r="AF357" s="11">
        <f>IF(COUNTRY_INFO!K357=2,IF(COUNTRY_INFO!G357*0.2&gt;MAX('T1'!N357,'T2'!L357),MAX('T1'!N357,'T2'!L357),COUNTRY_INFO!G357*0.2),IF(COUNTRY_INFO!K357=3,IF(COUNTRY_INFO!G357&gt;MAX('T1'!N357,'T2'!L357),MAX('T1'!N357,'T2'!L357),COUNTRY_INFO!G357),0))</f>
        <v>0</v>
      </c>
      <c r="AG357" s="217">
        <f>IF(AND(COUNTRY_INFO!K357&gt;0,COUNTRY_INFO!K357&lt;4),IF(Z357&gt;0,IF(COUNTRY_INFO!K357=1, 0, IF(COUNTRY_INFO!K357=2, AF357/(COUNTRY_INFO!G357*0.2)*100, IF(COUNTRY_INFO!K357=3, AF357/COUNTRY_INFO!G357*100))),"-"),0)</f>
        <v>0</v>
      </c>
      <c r="AH357" s="11">
        <f t="shared" si="41"/>
        <v>34082</v>
      </c>
      <c r="AI357" s="73">
        <f>IF(AND(COUNTRY_INFO!K357&gt;0,COUNTRY_INFO!K357&lt;4), IF(AC357/Z357*100&lt;&gt;0, IF(AH357/Z357*100&gt;100,100,AH357/Z357*100), "-"),0)</f>
        <v>59.802634811232693</v>
      </c>
      <c r="AJ357" s="261"/>
      <c r="AK357" s="260">
        <f>IF(AND(D357&lt;&gt;0, D357&lt;&gt;"Unknown",D357&lt;&gt;"Stopped",D357&lt;&gt;"Not required"),D357/COUNTRY_INFO!D357, 0)</f>
        <v>0</v>
      </c>
      <c r="AL357" s="260">
        <f>IF(AND(J357&lt;&gt;0,J357&lt;&gt;"Unknown",J357&lt;&gt;"Stopped",J357&lt;&gt;"Not required"),J357/COUNTRY_INFO!D357, 0)</f>
        <v>0</v>
      </c>
      <c r="AM357" s="260">
        <f>IF(AND(P357&lt;&gt;0,P357&lt;&gt;"Unknown",P357&lt;&gt;"Not required"),P357/(COUNTRY_INFO!E357+COUNTRY_INFO!F357), 0)</f>
        <v>0</v>
      </c>
      <c r="AN357" s="260">
        <f>IF(AND(Z357&lt;&gt;0,Z357&lt;&gt;"Unknown",Z357&lt;&gt;"Not required"),IF(COUNTRY_INFO!K357=1,1,IF(COUNTRY_INFO!K357=2,0.5*COUNTRY_INFO!F357/(0.5*COUNTRY_INFO!F357+0.2*COUNTRY_INFO!G357),IF(COUNTRY_INFO!K357=3,COUNTRY_INFO!F357/(COUNTRY_INFO!F357+COUNTRY_INFO!G357)))),0)</f>
        <v>0.59802634811232691</v>
      </c>
      <c r="AO357" s="260">
        <f>IF(AND(Z357&lt;&gt;0,Z357&lt;&gt;"Unknown",Z357&lt;&gt;"Not required"),IF(COUNTRY_INFO!K357=1,0,IF(COUNTRY_INFO!K357=2,0.2*COUNTRY_INFO!G357/(0.5*COUNTRY_INFO!F357+0.2*COUNTRY_INFO!G357),IF(COUNTRY_INFO!K357=3,COUNTRY_INFO!G357/(COUNTRY_INFO!F357+COUNTRY_INFO!G357)))),0)</f>
        <v>0.40197365188767314</v>
      </c>
      <c r="AP357" s="259">
        <f>MAX(COUNTRY_INFO!D357*AK357*PROFILE!$G$7,COUNTRY_INFO!D357*AL357*PROFILE!$G$7)</f>
        <v>0</v>
      </c>
      <c r="AQ357" s="259">
        <f>MAX(COUNTRY_INFO!D357*AK357*PROFILE!$G$8,COUNTRY_INFO!D357*AL357*PROFILE!$G$8,COUNTRY_INFO!D357*AM357*PROFILE!$G$8)</f>
        <v>0</v>
      </c>
      <c r="AR357" s="259">
        <f>MAX(COUNTRY_INFO!D357*AK357*PROFILE!$G$9,COUNTRY_INFO!D357*AL357*PROFILE!$G$9,COUNTRY_INFO!D357*AM357*PROFILE!$G$9,IF(AND(DISTRICT!Z357&lt;&gt;"Unknown",Z357&lt;&gt;"Not required"),COUNTRY_INFO!O357*DISTRICT!AN357,0))</f>
        <v>34082</v>
      </c>
      <c r="AS357" s="259">
        <f>MAX(COUNTRY_INFO!D357*AK357*PROFILE!$G$10,COUNTRY_INFO!D357*AL357*PROFILE!$G$10,IF(AND(DISTRICT!Z357&lt;&gt;"Unknown",Z357&lt;&gt;"Not required"),COUNTRY_INFO!O357*DISTRICT!AO357,0))</f>
        <v>22908.800000000003</v>
      </c>
      <c r="AT357" s="259">
        <f t="shared" si="42"/>
        <v>56990.8</v>
      </c>
      <c r="AU357" s="258" t="str">
        <f t="shared" si="37"/>
        <v>Y</v>
      </c>
      <c r="AV357" s="259">
        <f>MAX('MDA2'!J357,'T1'!L357,'T2'!J357,T3_R1!K357,T3_R2!K357)</f>
        <v>0</v>
      </c>
      <c r="AW357" s="259">
        <f>MAX('MDA1'!K357,'MDA2'!K357,'MDA3'!I357,'MDA3'!L357,'T1'!M357,'T2'!K357,T3_R1!L357,T3_R2!L357)</f>
        <v>63381</v>
      </c>
      <c r="AX357" s="259">
        <f>MAX('MDA1'!L357,'MDA2'!L357,'MDA3'!J357,'MDA3'!M357,'T1'!N357,'T2'!L357,T3_R1!M357,T3_R2!M357)</f>
        <v>0</v>
      </c>
      <c r="AY357" s="259">
        <f t="shared" si="43"/>
        <v>63381</v>
      </c>
      <c r="AZ357" s="259">
        <f>MAX('MDA2'!J357,T357)</f>
        <v>0</v>
      </c>
      <c r="BA357" s="259">
        <f>MAX('MDA1'!K357,'MDA2'!K357,'MDA3'!I357,'MDA3'!L357,V357,AD357)</f>
        <v>34082</v>
      </c>
      <c r="BB357" s="259">
        <f>MAX('MDA1'!L357,'MDA2'!L357,'MDA3'!J357,'MDA3'!M357,AF357)</f>
        <v>0</v>
      </c>
      <c r="BC357" s="259">
        <f t="shared" si="38"/>
        <v>34082</v>
      </c>
      <c r="BD357" s="260">
        <f t="shared" si="39"/>
        <v>59.802634811232693</v>
      </c>
    </row>
    <row r="358" spans="1:56" x14ac:dyDescent="0.2">
      <c r="A358" s="10" t="str">
        <f>IF(COUNTRY_INFO!A358=0," ",COUNTRY_INFO!A358)</f>
        <v>Ethiopia</v>
      </c>
      <c r="B358" s="10" t="str">
        <f>IF(COUNTRY_INFO!B358=0," ",COUNTRY_INFO!B358)</f>
        <v>Oromia East Harerge</v>
      </c>
      <c r="C358" s="87" t="str">
        <f>IF(COUNTRY_INFO!C358=0," ",COUNTRY_INFO!C358)</f>
        <v>Kombolcha</v>
      </c>
      <c r="D358" s="67">
        <f>COUNTRY_INFO!L358</f>
        <v>0</v>
      </c>
      <c r="E358" s="61"/>
      <c r="F358" s="61"/>
      <c r="G358" s="11">
        <f>MAX('MDA1'!M358,'MDA2'!M358)</f>
        <v>0</v>
      </c>
      <c r="H358" s="11">
        <f>IF(AND(COUNTRY_INFO!H358&gt;0,COUNTRY_INFO!H358&lt;4),IF(D358&gt;MAX('MDA1'!M358,'MDA2'!M358),MAX('MDA1'!M358,'MDA2'!M358),D358),0)</f>
        <v>0</v>
      </c>
      <c r="I358" s="73">
        <f>IF(AND(COUNTRY_INFO!H358&gt;0,COUNTRY_INFO!H358&lt;4), IF(G358/D358*100&lt;&gt;0, IF(G358/D358*100&gt;100,100,G358/D358*100), "-"),0)</f>
        <v>0</v>
      </c>
      <c r="J358" s="67">
        <f>COUNTRY_INFO!M358</f>
        <v>0</v>
      </c>
      <c r="K358" s="61"/>
      <c r="L358" s="61"/>
      <c r="M358" s="11">
        <f>MAX('MDA1'!M358,MAX('MDA3'!I358,'MDA3'!L358)+MAX('MDA3'!J358,'MDA3'!M358))</f>
        <v>0</v>
      </c>
      <c r="N358" s="11">
        <f>IF(AND(COUNTRY_INFO!I358&gt;0,COUNTRY_INFO!I358&lt;4),IF(J358&gt;MAX('MDA1'!M358,MAX('MDA3'!I358,'MDA3'!L358)+MAX('MDA3'!J358,'MDA3'!M358)),MAX('MDA1'!M358,MAX('MDA3'!I358,'MDA3'!L358)+MAX('MDA3'!J358,'MDA3'!M358)),J358),0)</f>
        <v>0</v>
      </c>
      <c r="O358" s="73">
        <f>IF(AND(COUNTRY_INFO!I358&gt;0,COUNTRY_INFO!I358&lt;4), IF(M358/J358*100&lt;&gt;0, IF(M358/J358*100&gt;100,100,M358/J358*100), "-"),0)</f>
        <v>0</v>
      </c>
      <c r="P358" s="67">
        <f>COUNTRY_INFO!N358</f>
        <v>0</v>
      </c>
      <c r="Q358" s="61"/>
      <c r="R358" s="61"/>
      <c r="S358" s="11">
        <f>SUM(MAX('MDA2'!J358, 'T1'!L358, MAX(T3_R1!K358, T3_R2!K358)), MAX('MDA1'!K358, 'MDA2'!K358, 'T1'!M358, MAX(T3_R1!L358, T3_R2!L358)), MAX('MDA1'!L358, 'MDA2'!L358, 'T1'!N358, MAX(T3_R1!M358, T3_R2!M358)))</f>
        <v>0</v>
      </c>
      <c r="T358" s="11">
        <f>IF(AND(COUNTRY_INFO!J358&gt;1,COUNTRY_INFO!J358&lt;4),IF(COUNTRY_INFO!E358&gt;MAX('MDA2'!J358,'T1'!L358,MAX(T3_R1!K358,T3_R2!K358)),MAX('MDA2'!J358,'T1'!L358,MAX(T3_R1!K358,T3_R2!K358)),COUNTRY_INFO!E358),0)</f>
        <v>0</v>
      </c>
      <c r="U358" s="217">
        <f>IF(AND(COUNTRY_INFO!J358&gt;1,COUNTRY_INFO!J358&lt;4), IF(T358/COUNTRY_INFO!E358*100&lt;&gt;0, IF(T358/COUNTRY_INFO!E358*100&gt;100,100,T358/COUNTRY_INFO!E358*100), "-"),0)</f>
        <v>0</v>
      </c>
      <c r="V358" s="11">
        <f>IF(AND(COUNTRY_INFO!J358&gt;1,COUNTRY_INFO!J358&lt;4),IF(COUNTRY_INFO!F358&gt;MAX('MDA1'!K358,'MDA2'!K358,'T1'!M358,MAX(T3_R1!L358,T3_R2!L358)),MAX('MDA1'!K358,'MDA2'!K358,'T1'!M358,MAX(T3_R1!L358,T3_R2!L358)),COUNTRY_INFO!F358),0)</f>
        <v>0</v>
      </c>
      <c r="W358" s="217">
        <f>IF(AND(COUNTRY_INFO!J358&gt;1,COUNTRY_INFO!J358&lt;4), IF(V358/COUNTRY_INFO!F358*100&lt;&gt;0, IF(V358/COUNTRY_INFO!F358*100&gt;100,100,V358/COUNTRY_INFO!F358*100), "-"),0)</f>
        <v>0</v>
      </c>
      <c r="X358" s="11">
        <f t="shared" si="40"/>
        <v>0</v>
      </c>
      <c r="Y358" s="73">
        <f>IF(AND(COUNTRY_INFO!J358&gt;1,COUNTRY_INFO!J358&lt;4), IF(S358/P358*100&lt;&gt;0, IF(X358/P358*100&gt;100,100,X358/P358*100), "-"),0)</f>
        <v>0</v>
      </c>
      <c r="Z358" s="67">
        <f>COUNTRY_INFO!O358</f>
        <v>46875.8</v>
      </c>
      <c r="AA358" s="61"/>
      <c r="AB358" s="61"/>
      <c r="AC358" s="11">
        <f>MAX('T1'!L358,'T2'!J358)+MAX('T1'!M358,'T2'!K358)+MAX('T1'!N358,'T2'!L358)</f>
        <v>51728</v>
      </c>
      <c r="AD358" s="11">
        <f>IF(COUNTRY_INFO!K358=1,IF(COUNTRY_INFO!F358*0.33&gt;MAX('T1'!M358,'T2'!K358),MAX('T1'!M358,'T2'!K358),COUNTRY_INFO!F358*0.33),IF(COUNTRY_INFO!K358=2,IF(COUNTRY_INFO!F358*0.5&gt;MAX('T1'!M358,'T2'!K358),MAX('T1'!M358,'T2'!K358),COUNTRY_INFO!F358*0.5),IF(COUNTRY_INFO!K358=3,IF(COUNTRY_INFO!F358&gt;MAX('T1'!M358,'T2'!K358),MAX('T1'!M358,'T2'!K358),COUNTRY_INFO!F358),0)))</f>
        <v>28033</v>
      </c>
      <c r="AE358" s="217">
        <f>IF(AND(COUNTRY_INFO!K358&gt;0,COUNTRY_INFO!K358&lt;4),IF(Z358&gt;0,IF(COUNTRY_INFO!K358=1, AD358/(COUNTRY_INFO!F358*0.33)*100, IF(COUNTRY_INFO!K358=2, AD358/(COUNTRY_INFO!F358*0.5)*100, IF(COUNTRY_INFO!K358=3, AD358/COUNTRY_INFO!F358*100))),"-"),0)</f>
        <v>100</v>
      </c>
      <c r="AF358" s="11">
        <f>IF(COUNTRY_INFO!K358=2,IF(COUNTRY_INFO!G358*0.2&gt;MAX('T1'!N358,'T2'!L358),MAX('T1'!N358,'T2'!L358),COUNTRY_INFO!G358*0.2),IF(COUNTRY_INFO!K358=3,IF(COUNTRY_INFO!G358&gt;MAX('T1'!N358,'T2'!L358),MAX('T1'!N358,'T2'!L358),COUNTRY_INFO!G358),0))</f>
        <v>0</v>
      </c>
      <c r="AG358" s="217">
        <f>IF(AND(COUNTRY_INFO!K358&gt;0,COUNTRY_INFO!K358&lt;4),IF(Z358&gt;0,IF(COUNTRY_INFO!K358=1, 0, IF(COUNTRY_INFO!K358=2, AF358/(COUNTRY_INFO!G358*0.2)*100, IF(COUNTRY_INFO!K358=3, AF358/COUNTRY_INFO!G358*100))),"-"),0)</f>
        <v>0</v>
      </c>
      <c r="AH358" s="11">
        <f t="shared" si="41"/>
        <v>28033</v>
      </c>
      <c r="AI358" s="73">
        <f>IF(AND(COUNTRY_INFO!K358&gt;0,COUNTRY_INFO!K358&lt;4), IF(AC358/Z358*100&lt;&gt;0, IF(AH358/Z358*100&gt;100,100,AH358/Z358*100), "-"),0)</f>
        <v>59.802712700369909</v>
      </c>
      <c r="AJ358" s="261"/>
      <c r="AK358" s="260">
        <f>IF(AND(D358&lt;&gt;0, D358&lt;&gt;"Unknown",D358&lt;&gt;"Stopped",D358&lt;&gt;"Not required"),D358/COUNTRY_INFO!D358, 0)</f>
        <v>0</v>
      </c>
      <c r="AL358" s="260">
        <f>IF(AND(J358&lt;&gt;0,J358&lt;&gt;"Unknown",J358&lt;&gt;"Stopped",J358&lt;&gt;"Not required"),J358/COUNTRY_INFO!D358, 0)</f>
        <v>0</v>
      </c>
      <c r="AM358" s="260">
        <f>IF(AND(P358&lt;&gt;0,P358&lt;&gt;"Unknown",P358&lt;&gt;"Not required"),P358/(COUNTRY_INFO!E358+COUNTRY_INFO!F358), 0)</f>
        <v>0</v>
      </c>
      <c r="AN358" s="260">
        <f>IF(AND(Z358&lt;&gt;0,Z358&lt;&gt;"Unknown",Z358&lt;&gt;"Not required"),IF(COUNTRY_INFO!K358=1,1,IF(COUNTRY_INFO!K358=2,0.5*COUNTRY_INFO!F358/(0.5*COUNTRY_INFO!F358+0.2*COUNTRY_INFO!G358),IF(COUNTRY_INFO!K358=3,COUNTRY_INFO!F358/(COUNTRY_INFO!F358+COUNTRY_INFO!G358)))),0)</f>
        <v>0.59802712700369909</v>
      </c>
      <c r="AO358" s="260">
        <f>IF(AND(Z358&lt;&gt;0,Z358&lt;&gt;"Unknown",Z358&lt;&gt;"Not required"),IF(COUNTRY_INFO!K358=1,0,IF(COUNTRY_INFO!K358=2,0.2*COUNTRY_INFO!G358/(0.5*COUNTRY_INFO!F358+0.2*COUNTRY_INFO!G358),IF(COUNTRY_INFO!K358=3,COUNTRY_INFO!G358/(COUNTRY_INFO!F358+COUNTRY_INFO!G358)))),0)</f>
        <v>0.4019728729963008</v>
      </c>
      <c r="AP358" s="259">
        <f>MAX(COUNTRY_INFO!D358*AK358*PROFILE!$G$7,COUNTRY_INFO!D358*AL358*PROFILE!$G$7)</f>
        <v>0</v>
      </c>
      <c r="AQ358" s="259">
        <f>MAX(COUNTRY_INFO!D358*AK358*PROFILE!$G$8,COUNTRY_INFO!D358*AL358*PROFILE!$G$8,COUNTRY_INFO!D358*AM358*PROFILE!$G$8)</f>
        <v>0</v>
      </c>
      <c r="AR358" s="259">
        <f>MAX(COUNTRY_INFO!D358*AK358*PROFILE!$G$9,COUNTRY_INFO!D358*AL358*PROFILE!$G$9,COUNTRY_INFO!D358*AM358*PROFILE!$G$9,IF(AND(DISTRICT!Z358&lt;&gt;"Unknown",Z358&lt;&gt;"Not required"),COUNTRY_INFO!O358*DISTRICT!AN358,0))</f>
        <v>28033</v>
      </c>
      <c r="AS358" s="259">
        <f>MAX(COUNTRY_INFO!D358*AK358*PROFILE!$G$10,COUNTRY_INFO!D358*AL358*PROFILE!$G$10,IF(AND(DISTRICT!Z358&lt;&gt;"Unknown",Z358&lt;&gt;"Not required"),COUNTRY_INFO!O358*DISTRICT!AO358,0))</f>
        <v>18842.8</v>
      </c>
      <c r="AT358" s="259">
        <f t="shared" si="42"/>
        <v>46875.8</v>
      </c>
      <c r="AU358" s="258" t="str">
        <f t="shared" si="37"/>
        <v>Y</v>
      </c>
      <c r="AV358" s="259">
        <f>MAX('MDA2'!J358,'T1'!L358,'T2'!J358,T3_R1!K358,T3_R2!K358)</f>
        <v>0</v>
      </c>
      <c r="AW358" s="259">
        <f>MAX('MDA1'!K358,'MDA2'!K358,'MDA3'!I358,'MDA3'!L358,'T1'!M358,'T2'!K358,T3_R1!L358,T3_R2!L358)</f>
        <v>51728</v>
      </c>
      <c r="AX358" s="259">
        <f>MAX('MDA1'!L358,'MDA2'!L358,'MDA3'!J358,'MDA3'!M358,'T1'!N358,'T2'!L358,T3_R1!M358,T3_R2!M358)</f>
        <v>0</v>
      </c>
      <c r="AY358" s="259">
        <f t="shared" si="43"/>
        <v>51728</v>
      </c>
      <c r="AZ358" s="259">
        <f>MAX('MDA2'!J358,T358)</f>
        <v>0</v>
      </c>
      <c r="BA358" s="259">
        <f>MAX('MDA1'!K358,'MDA2'!K358,'MDA3'!I358,'MDA3'!L358,V358,AD358)</f>
        <v>28033</v>
      </c>
      <c r="BB358" s="259">
        <f>MAX('MDA1'!L358,'MDA2'!L358,'MDA3'!J358,'MDA3'!M358,AF358)</f>
        <v>0</v>
      </c>
      <c r="BC358" s="259">
        <f t="shared" si="38"/>
        <v>28033</v>
      </c>
      <c r="BD358" s="260">
        <f t="shared" si="39"/>
        <v>59.802712700369909</v>
      </c>
    </row>
    <row r="359" spans="1:56" x14ac:dyDescent="0.2">
      <c r="A359" s="10" t="str">
        <f>IF(COUNTRY_INFO!A359=0," ",COUNTRY_INFO!A359)</f>
        <v>Ethiopia</v>
      </c>
      <c r="B359" s="10" t="str">
        <f>IF(COUNTRY_INFO!B359=0," ",COUNTRY_INFO!B359)</f>
        <v>Oromia East Harerge</v>
      </c>
      <c r="C359" s="87" t="str">
        <f>IF(COUNTRY_INFO!C359=0," ",COUNTRY_INFO!C359)</f>
        <v>Kurfachala</v>
      </c>
      <c r="D359" s="67">
        <f>COUNTRY_INFO!L359</f>
        <v>0</v>
      </c>
      <c r="E359" s="61"/>
      <c r="F359" s="61"/>
      <c r="G359" s="11">
        <f>MAX('MDA1'!M359,'MDA2'!M359)</f>
        <v>0</v>
      </c>
      <c r="H359" s="11">
        <f>IF(AND(COUNTRY_INFO!H359&gt;0,COUNTRY_INFO!H359&lt;4),IF(D359&gt;MAX('MDA1'!M359,'MDA2'!M359),MAX('MDA1'!M359,'MDA2'!M359),D359),0)</f>
        <v>0</v>
      </c>
      <c r="I359" s="73">
        <f>IF(AND(COUNTRY_INFO!H359&gt;0,COUNTRY_INFO!H359&lt;4), IF(G359/D359*100&lt;&gt;0, IF(G359/D359*100&gt;100,100,G359/D359*100), "-"),0)</f>
        <v>0</v>
      </c>
      <c r="J359" s="67">
        <f>COUNTRY_INFO!M359</f>
        <v>0</v>
      </c>
      <c r="K359" s="61"/>
      <c r="L359" s="61"/>
      <c r="M359" s="11">
        <f>MAX('MDA1'!M359,MAX('MDA3'!I359,'MDA3'!L359)+MAX('MDA3'!J359,'MDA3'!M359))</f>
        <v>0</v>
      </c>
      <c r="N359" s="11">
        <f>IF(AND(COUNTRY_INFO!I359&gt;0,COUNTRY_INFO!I359&lt;4),IF(J359&gt;MAX('MDA1'!M359,MAX('MDA3'!I359,'MDA3'!L359)+MAX('MDA3'!J359,'MDA3'!M359)),MAX('MDA1'!M359,MAX('MDA3'!I359,'MDA3'!L359)+MAX('MDA3'!J359,'MDA3'!M359)),J359),0)</f>
        <v>0</v>
      </c>
      <c r="O359" s="73">
        <f>IF(AND(COUNTRY_INFO!I359&gt;0,COUNTRY_INFO!I359&lt;4), IF(M359/J359*100&lt;&gt;0, IF(M359/J359*100&gt;100,100,M359/J359*100), "-"),0)</f>
        <v>0</v>
      </c>
      <c r="P359" s="67">
        <f>COUNTRY_INFO!N359</f>
        <v>0</v>
      </c>
      <c r="Q359" s="61"/>
      <c r="R359" s="61"/>
      <c r="S359" s="11">
        <f>SUM(MAX('MDA2'!J359, 'T1'!L359, MAX(T3_R1!K359, T3_R2!K359)), MAX('MDA1'!K359, 'MDA2'!K359, 'T1'!M359, MAX(T3_R1!L359, T3_R2!L359)), MAX('MDA1'!L359, 'MDA2'!L359, 'T1'!N359, MAX(T3_R1!M359, T3_R2!M359)))</f>
        <v>0</v>
      </c>
      <c r="T359" s="11">
        <f>IF(AND(COUNTRY_INFO!J359&gt;1,COUNTRY_INFO!J359&lt;4),IF(COUNTRY_INFO!E359&gt;MAX('MDA2'!J359,'T1'!L359,MAX(T3_R1!K359,T3_R2!K359)),MAX('MDA2'!J359,'T1'!L359,MAX(T3_R1!K359,T3_R2!K359)),COUNTRY_INFO!E359),0)</f>
        <v>0</v>
      </c>
      <c r="U359" s="217">
        <f>IF(AND(COUNTRY_INFO!J359&gt;1,COUNTRY_INFO!J359&lt;4), IF(T359/COUNTRY_INFO!E359*100&lt;&gt;0, IF(T359/COUNTRY_INFO!E359*100&gt;100,100,T359/COUNTRY_INFO!E359*100), "-"),0)</f>
        <v>0</v>
      </c>
      <c r="V359" s="11">
        <f>IF(AND(COUNTRY_INFO!J359&gt;1,COUNTRY_INFO!J359&lt;4),IF(COUNTRY_INFO!F359&gt;MAX('MDA1'!K359,'MDA2'!K359,'T1'!M359,MAX(T3_R1!L359,T3_R2!L359)),MAX('MDA1'!K359,'MDA2'!K359,'T1'!M359,MAX(T3_R1!L359,T3_R2!L359)),COUNTRY_INFO!F359),0)</f>
        <v>0</v>
      </c>
      <c r="W359" s="217">
        <f>IF(AND(COUNTRY_INFO!J359&gt;1,COUNTRY_INFO!J359&lt;4), IF(V359/COUNTRY_INFO!F359*100&lt;&gt;0, IF(V359/COUNTRY_INFO!F359*100&gt;100,100,V359/COUNTRY_INFO!F359*100), "-"),0)</f>
        <v>0</v>
      </c>
      <c r="X359" s="11">
        <f t="shared" si="40"/>
        <v>0</v>
      </c>
      <c r="Y359" s="73">
        <f>IF(AND(COUNTRY_INFO!J359&gt;1,COUNTRY_INFO!J359&lt;4), IF(S359/P359*100&lt;&gt;0, IF(X359/P359*100&gt;100,100,X359/P359*100), "-"),0)</f>
        <v>0</v>
      </c>
      <c r="Z359" s="67">
        <f>COUNTRY_INFO!O359</f>
        <v>63041</v>
      </c>
      <c r="AA359" s="61"/>
      <c r="AB359" s="61"/>
      <c r="AC359" s="11">
        <f>MAX('T1'!L359,'T2'!J359)+MAX('T1'!M359,'T2'!K359)+MAX('T1'!N359,'T2'!L359)</f>
        <v>21163</v>
      </c>
      <c r="AD359" s="11">
        <f>IF(COUNTRY_INFO!K359=1,IF(COUNTRY_INFO!F359*0.33&gt;MAX('T1'!M359,'T2'!K359),MAX('T1'!M359,'T2'!K359),COUNTRY_INFO!F359*0.33),IF(COUNTRY_INFO!K359=2,IF(COUNTRY_INFO!F359*0.5&gt;MAX('T1'!M359,'T2'!K359),MAX('T1'!M359,'T2'!K359),COUNTRY_INFO!F359*0.5),IF(COUNTRY_INFO!K359=3,IF(COUNTRY_INFO!F359&gt;MAX('T1'!M359,'T2'!K359),MAX('T1'!M359,'T2'!K359),COUNTRY_INFO!F359),0)))</f>
        <v>21163</v>
      </c>
      <c r="AE359" s="217">
        <f>IF(AND(COUNTRY_INFO!K359&gt;0,COUNTRY_INFO!K359&lt;4),IF(Z359&gt;0,IF(COUNTRY_INFO!K359=1, AD359/(COUNTRY_INFO!F359*0.33)*100, IF(COUNTRY_INFO!K359=2, AD359/(COUNTRY_INFO!F359*0.5)*100, IF(COUNTRY_INFO!K359=3, AD359/COUNTRY_INFO!F359*100))),"-"),0)</f>
        <v>89.982567286024064</v>
      </c>
      <c r="AF359" s="11">
        <f>IF(COUNTRY_INFO!K359=2,IF(COUNTRY_INFO!G359*0.2&gt;MAX('T1'!N359,'T2'!L359),MAX('T1'!N359,'T2'!L359),COUNTRY_INFO!G359*0.2),IF(COUNTRY_INFO!K359=3,IF(COUNTRY_INFO!G359&gt;MAX('T1'!N359,'T2'!L359),MAX('T1'!N359,'T2'!L359),COUNTRY_INFO!G359),0))</f>
        <v>0</v>
      </c>
      <c r="AG359" s="217">
        <f>IF(AND(COUNTRY_INFO!K359&gt;0,COUNTRY_INFO!K359&lt;4),IF(Z359&gt;0,IF(COUNTRY_INFO!K359=1, 0, IF(COUNTRY_INFO!K359=2, AF359/(COUNTRY_INFO!G359*0.2)*100, IF(COUNTRY_INFO!K359=3, AF359/COUNTRY_INFO!G359*100))),"-"),0)</f>
        <v>0</v>
      </c>
      <c r="AH359" s="11">
        <f t="shared" si="41"/>
        <v>21163</v>
      </c>
      <c r="AI359" s="73">
        <f>IF(AND(COUNTRY_INFO!K359&gt;0,COUNTRY_INFO!K359&lt;4), IF(AC359/Z359*100&lt;&gt;0, IF(AH359/Z359*100&gt;100,100,AH359/Z359*100), "-"),0)</f>
        <v>33.570216208499232</v>
      </c>
      <c r="AJ359" s="261"/>
      <c r="AK359" s="260">
        <f>IF(AND(D359&lt;&gt;0, D359&lt;&gt;"Unknown",D359&lt;&gt;"Stopped",D359&lt;&gt;"Not required"),D359/COUNTRY_INFO!D359, 0)</f>
        <v>0</v>
      </c>
      <c r="AL359" s="260">
        <f>IF(AND(J359&lt;&gt;0,J359&lt;&gt;"Unknown",J359&lt;&gt;"Stopped",J359&lt;&gt;"Not required"),J359/COUNTRY_INFO!D359, 0)</f>
        <v>0</v>
      </c>
      <c r="AM359" s="260">
        <f>IF(AND(P359&lt;&gt;0,P359&lt;&gt;"Unknown",P359&lt;&gt;"Not required"),P359/(COUNTRY_INFO!E359+COUNTRY_INFO!F359), 0)</f>
        <v>0</v>
      </c>
      <c r="AN359" s="260">
        <f>IF(AND(Z359&lt;&gt;0,Z359&lt;&gt;"Unknown",Z359&lt;&gt;"Not required"),IF(COUNTRY_INFO!K359=1,1,IF(COUNTRY_INFO!K359=2,0.5*COUNTRY_INFO!F359/(0.5*COUNTRY_INFO!F359+0.2*COUNTRY_INFO!G359),IF(COUNTRY_INFO!K359=3,COUNTRY_INFO!F359/(COUNTRY_INFO!F359+COUNTRY_INFO!G359)))),0)</f>
        <v>0.37307466569375486</v>
      </c>
      <c r="AO359" s="260">
        <f>IF(AND(Z359&lt;&gt;0,Z359&lt;&gt;"Unknown",Z359&lt;&gt;"Not required"),IF(COUNTRY_INFO!K359=1,0,IF(COUNTRY_INFO!K359=2,0.2*COUNTRY_INFO!G359/(0.5*COUNTRY_INFO!F359+0.2*COUNTRY_INFO!G359),IF(COUNTRY_INFO!K359=3,COUNTRY_INFO!G359/(COUNTRY_INFO!F359+COUNTRY_INFO!G359)))),0)</f>
        <v>0.6269253343062452</v>
      </c>
      <c r="AP359" s="259">
        <f>MAX(COUNTRY_INFO!D359*AK359*PROFILE!$G$7,COUNTRY_INFO!D359*AL359*PROFILE!$G$7)</f>
        <v>0</v>
      </c>
      <c r="AQ359" s="259">
        <f>MAX(COUNTRY_INFO!D359*AK359*PROFILE!$G$8,COUNTRY_INFO!D359*AL359*PROFILE!$G$8,COUNTRY_INFO!D359*AM359*PROFILE!$G$8)</f>
        <v>0</v>
      </c>
      <c r="AR359" s="259">
        <f>MAX(COUNTRY_INFO!D359*AK359*PROFILE!$G$9,COUNTRY_INFO!D359*AL359*PROFILE!$G$9,COUNTRY_INFO!D359*AM359*PROFILE!$G$9,IF(AND(DISTRICT!Z359&lt;&gt;"Unknown",Z359&lt;&gt;"Not required"),COUNTRY_INFO!O359*DISTRICT!AN359,0))</f>
        <v>23519</v>
      </c>
      <c r="AS359" s="259">
        <f>MAX(COUNTRY_INFO!D359*AK359*PROFILE!$G$10,COUNTRY_INFO!D359*AL359*PROFILE!$G$10,IF(AND(DISTRICT!Z359&lt;&gt;"Unknown",Z359&lt;&gt;"Not required"),COUNTRY_INFO!O359*DISTRICT!AO359,0))</f>
        <v>39522</v>
      </c>
      <c r="AT359" s="259">
        <f t="shared" si="42"/>
        <v>63041</v>
      </c>
      <c r="AU359" s="258" t="str">
        <f t="shared" si="37"/>
        <v>Y</v>
      </c>
      <c r="AV359" s="259">
        <f>MAX('MDA2'!J359,'T1'!L359,'T2'!J359,T3_R1!K359,T3_R2!K359)</f>
        <v>0</v>
      </c>
      <c r="AW359" s="259">
        <f>MAX('MDA1'!K359,'MDA2'!K359,'MDA3'!I359,'MDA3'!L359,'T1'!M359,'T2'!K359,T3_R1!L359,T3_R2!L359)</f>
        <v>21163</v>
      </c>
      <c r="AX359" s="259">
        <f>MAX('MDA1'!L359,'MDA2'!L359,'MDA3'!J359,'MDA3'!M359,'T1'!N359,'T2'!L359,T3_R1!M359,T3_R2!M359)</f>
        <v>0</v>
      </c>
      <c r="AY359" s="259">
        <f t="shared" si="43"/>
        <v>21163</v>
      </c>
      <c r="AZ359" s="259">
        <f>MAX('MDA2'!J359,T359)</f>
        <v>0</v>
      </c>
      <c r="BA359" s="259">
        <f>MAX('MDA1'!K359,'MDA2'!K359,'MDA3'!I359,'MDA3'!L359,V359,AD359)</f>
        <v>21163</v>
      </c>
      <c r="BB359" s="259">
        <f>MAX('MDA1'!L359,'MDA2'!L359,'MDA3'!J359,'MDA3'!M359,AF359)</f>
        <v>0</v>
      </c>
      <c r="BC359" s="259">
        <f t="shared" si="38"/>
        <v>21163</v>
      </c>
      <c r="BD359" s="260">
        <f t="shared" si="39"/>
        <v>33.570216208499232</v>
      </c>
    </row>
    <row r="360" spans="1:56" x14ac:dyDescent="0.2">
      <c r="A360" s="10" t="str">
        <f>IF(COUNTRY_INFO!A360=0," ",COUNTRY_INFO!A360)</f>
        <v>Ethiopia</v>
      </c>
      <c r="B360" s="10" t="str">
        <f>IF(COUNTRY_INFO!B360=0," ",COUNTRY_INFO!B360)</f>
        <v>Oromia East Harerge</v>
      </c>
      <c r="C360" s="87" t="str">
        <f>IF(COUNTRY_INFO!C360=0," ",COUNTRY_INFO!C360)</f>
        <v>Medaga Tola</v>
      </c>
      <c r="D360" s="67">
        <f>COUNTRY_INFO!L360</f>
        <v>0</v>
      </c>
      <c r="E360" s="61"/>
      <c r="F360" s="61"/>
      <c r="G360" s="11">
        <f>MAX('MDA1'!M360,'MDA2'!M360)</f>
        <v>0</v>
      </c>
      <c r="H360" s="11">
        <f>IF(AND(COUNTRY_INFO!H360&gt;0,COUNTRY_INFO!H360&lt;4),IF(D360&gt;MAX('MDA1'!M360,'MDA2'!M360),MAX('MDA1'!M360,'MDA2'!M360),D360),0)</f>
        <v>0</v>
      </c>
      <c r="I360" s="73">
        <f>IF(AND(COUNTRY_INFO!H360&gt;0,COUNTRY_INFO!H360&lt;4), IF(G360/D360*100&lt;&gt;0, IF(G360/D360*100&gt;100,100,G360/D360*100), "-"),0)</f>
        <v>0</v>
      </c>
      <c r="J360" s="67">
        <f>COUNTRY_INFO!M360</f>
        <v>0</v>
      </c>
      <c r="K360" s="61"/>
      <c r="L360" s="61"/>
      <c r="M360" s="11">
        <f>MAX('MDA1'!M360,MAX('MDA3'!I360,'MDA3'!L360)+MAX('MDA3'!J360,'MDA3'!M360))</f>
        <v>0</v>
      </c>
      <c r="N360" s="11">
        <f>IF(AND(COUNTRY_INFO!I360&gt;0,COUNTRY_INFO!I360&lt;4),IF(J360&gt;MAX('MDA1'!M360,MAX('MDA3'!I360,'MDA3'!L360)+MAX('MDA3'!J360,'MDA3'!M360)),MAX('MDA1'!M360,MAX('MDA3'!I360,'MDA3'!L360)+MAX('MDA3'!J360,'MDA3'!M360)),J360),0)</f>
        <v>0</v>
      </c>
      <c r="O360" s="73">
        <f>IF(AND(COUNTRY_INFO!I360&gt;0,COUNTRY_INFO!I360&lt;4), IF(M360/J360*100&lt;&gt;0, IF(M360/J360*100&gt;100,100,M360/J360*100), "-"),0)</f>
        <v>0</v>
      </c>
      <c r="P360" s="67">
        <f>COUNTRY_INFO!N360</f>
        <v>0</v>
      </c>
      <c r="Q360" s="61"/>
      <c r="R360" s="61"/>
      <c r="S360" s="11">
        <f>SUM(MAX('MDA2'!J360, 'T1'!L360, MAX(T3_R1!K360, T3_R2!K360)), MAX('MDA1'!K360, 'MDA2'!K360, 'T1'!M360, MAX(T3_R1!L360, T3_R2!L360)), MAX('MDA1'!L360, 'MDA2'!L360, 'T1'!N360, MAX(T3_R1!M360, T3_R2!M360)))</f>
        <v>0</v>
      </c>
      <c r="T360" s="11">
        <f>IF(AND(COUNTRY_INFO!J360&gt;1,COUNTRY_INFO!J360&lt;4),IF(COUNTRY_INFO!E360&gt;MAX('MDA2'!J360,'T1'!L360,MAX(T3_R1!K360,T3_R2!K360)),MAX('MDA2'!J360,'T1'!L360,MAX(T3_R1!K360,T3_R2!K360)),COUNTRY_INFO!E360),0)</f>
        <v>0</v>
      </c>
      <c r="U360" s="217">
        <f>IF(AND(COUNTRY_INFO!J360&gt;1,COUNTRY_INFO!J360&lt;4), IF(T360/COUNTRY_INFO!E360*100&lt;&gt;0, IF(T360/COUNTRY_INFO!E360*100&gt;100,100,T360/COUNTRY_INFO!E360*100), "-"),0)</f>
        <v>0</v>
      </c>
      <c r="V360" s="11">
        <f>IF(AND(COUNTRY_INFO!J360&gt;1,COUNTRY_INFO!J360&lt;4),IF(COUNTRY_INFO!F360&gt;MAX('MDA1'!K360,'MDA2'!K360,'T1'!M360,MAX(T3_R1!L360,T3_R2!L360)),MAX('MDA1'!K360,'MDA2'!K360,'T1'!M360,MAX(T3_R1!L360,T3_R2!L360)),COUNTRY_INFO!F360),0)</f>
        <v>0</v>
      </c>
      <c r="W360" s="217">
        <f>IF(AND(COUNTRY_INFO!J360&gt;1,COUNTRY_INFO!J360&lt;4), IF(V360/COUNTRY_INFO!F360*100&lt;&gt;0, IF(V360/COUNTRY_INFO!F360*100&gt;100,100,V360/COUNTRY_INFO!F360*100), "-"),0)</f>
        <v>0</v>
      </c>
      <c r="X360" s="11">
        <f t="shared" si="40"/>
        <v>0</v>
      </c>
      <c r="Y360" s="73">
        <f>IF(AND(COUNTRY_INFO!J360&gt;1,COUNTRY_INFO!J360&lt;4), IF(S360/P360*100&lt;&gt;0, IF(X360/P360*100&gt;100,100,X360/P360*100), "-"),0)</f>
        <v>0</v>
      </c>
      <c r="Z360" s="67">
        <f>COUNTRY_INFO!O360</f>
        <v>9925.74</v>
      </c>
      <c r="AA360" s="61"/>
      <c r="AB360" s="61"/>
      <c r="AC360" s="11">
        <f>MAX('T1'!L360,'T2'!J360)+MAX('T1'!M360,'T2'!K360)+MAX('T1'!N360,'T2'!L360)</f>
        <v>0</v>
      </c>
      <c r="AD360" s="11">
        <f>IF(COUNTRY_INFO!K360=1,IF(COUNTRY_INFO!F360*0.33&gt;MAX('T1'!M360,'T2'!K360),MAX('T1'!M360,'T2'!K360),COUNTRY_INFO!F360*0.33),IF(COUNTRY_INFO!K360=2,IF(COUNTRY_INFO!F360*0.5&gt;MAX('T1'!M360,'T2'!K360),MAX('T1'!M360,'T2'!K360),COUNTRY_INFO!F360*0.5),IF(COUNTRY_INFO!K360=3,IF(COUNTRY_INFO!F360&gt;MAX('T1'!M360,'T2'!K360),MAX('T1'!M360,'T2'!K360),COUNTRY_INFO!F360),0)))</f>
        <v>0</v>
      </c>
      <c r="AE360" s="217">
        <f>IF(AND(COUNTRY_INFO!K360&gt;0,COUNTRY_INFO!K360&lt;4),IF(Z360&gt;0,IF(COUNTRY_INFO!K360=1, AD360/(COUNTRY_INFO!F360*0.33)*100, IF(COUNTRY_INFO!K360=2, AD360/(COUNTRY_INFO!F360*0.5)*100, IF(COUNTRY_INFO!K360=3, AD360/COUNTRY_INFO!F360*100))),"-"),0)</f>
        <v>0</v>
      </c>
      <c r="AF360" s="11">
        <f>IF(COUNTRY_INFO!K360=2,IF(COUNTRY_INFO!G360*0.2&gt;MAX('T1'!N360,'T2'!L360),MAX('T1'!N360,'T2'!L360),COUNTRY_INFO!G360*0.2),IF(COUNTRY_INFO!K360=3,IF(COUNTRY_INFO!G360&gt;MAX('T1'!N360,'T2'!L360),MAX('T1'!N360,'T2'!L360),COUNTRY_INFO!G360),0))</f>
        <v>0</v>
      </c>
      <c r="AG360" s="217">
        <f>IF(AND(COUNTRY_INFO!K360&gt;0,COUNTRY_INFO!K360&lt;4),IF(Z360&gt;0,IF(COUNTRY_INFO!K360=1, 0, IF(COUNTRY_INFO!K360=2, AF360/(COUNTRY_INFO!G360*0.2)*100, IF(COUNTRY_INFO!K360=3, AF360/COUNTRY_INFO!G360*100))),"-"),0)</f>
        <v>0</v>
      </c>
      <c r="AH360" s="11">
        <f t="shared" si="41"/>
        <v>0</v>
      </c>
      <c r="AI360" s="73" t="str">
        <f>IF(AND(COUNTRY_INFO!K360&gt;0,COUNTRY_INFO!K360&lt;4), IF(AC360/Z360*100&lt;&gt;0, IF(AH360/Z360*100&gt;100,100,AH360/Z360*100), "-"),0)</f>
        <v>-</v>
      </c>
      <c r="AJ360" s="261"/>
      <c r="AK360" s="260">
        <f>IF(AND(D360&lt;&gt;0, D360&lt;&gt;"Unknown",D360&lt;&gt;"Stopped",D360&lt;&gt;"Not required"),D360/COUNTRY_INFO!D360, 0)</f>
        <v>0</v>
      </c>
      <c r="AL360" s="260">
        <f>IF(AND(J360&lt;&gt;0,J360&lt;&gt;"Unknown",J360&lt;&gt;"Stopped",J360&lt;&gt;"Not required"),J360/COUNTRY_INFO!D360, 0)</f>
        <v>0</v>
      </c>
      <c r="AM360" s="260">
        <f>IF(AND(P360&lt;&gt;0,P360&lt;&gt;"Unknown",P360&lt;&gt;"Not required"),P360/(COUNTRY_INFO!E360+COUNTRY_INFO!F360), 0)</f>
        <v>0</v>
      </c>
      <c r="AN360" s="260">
        <f>IF(AND(Z360&lt;&gt;0,Z360&lt;&gt;"Unknown",Z360&lt;&gt;"Not required"),IF(COUNTRY_INFO!K360=1,1,IF(COUNTRY_INFO!K360=2,0.5*COUNTRY_INFO!F360/(0.5*COUNTRY_INFO!F360+0.2*COUNTRY_INFO!G360),IF(COUNTRY_INFO!K360=3,COUNTRY_INFO!F360/(COUNTRY_INFO!F360+COUNTRY_INFO!G360)))),0)</f>
        <v>1</v>
      </c>
      <c r="AO360" s="260">
        <f>IF(AND(Z360&lt;&gt;0,Z360&lt;&gt;"Unknown",Z360&lt;&gt;"Not required"),IF(COUNTRY_INFO!K360=1,0,IF(COUNTRY_INFO!K360=2,0.2*COUNTRY_INFO!G360/(0.5*COUNTRY_INFO!F360+0.2*COUNTRY_INFO!G360),IF(COUNTRY_INFO!K360=3,COUNTRY_INFO!G360/(COUNTRY_INFO!F360+COUNTRY_INFO!G360)))),0)</f>
        <v>0</v>
      </c>
      <c r="AP360" s="259">
        <f>MAX(COUNTRY_INFO!D360*AK360*PROFILE!$G$7,COUNTRY_INFO!D360*AL360*PROFILE!$G$7)</f>
        <v>0</v>
      </c>
      <c r="AQ360" s="259">
        <f>MAX(COUNTRY_INFO!D360*AK360*PROFILE!$G$8,COUNTRY_INFO!D360*AL360*PROFILE!$G$8,COUNTRY_INFO!D360*AM360*PROFILE!$G$8)</f>
        <v>0</v>
      </c>
      <c r="AR360" s="259">
        <f>MAX(COUNTRY_INFO!D360*AK360*PROFILE!$G$9,COUNTRY_INFO!D360*AL360*PROFILE!$G$9,COUNTRY_INFO!D360*AM360*PROFILE!$G$9,IF(AND(DISTRICT!Z360&lt;&gt;"Unknown",Z360&lt;&gt;"Not required"),COUNTRY_INFO!O360*DISTRICT!AN360,0))</f>
        <v>9925.74</v>
      </c>
      <c r="AS360" s="259">
        <f>MAX(COUNTRY_INFO!D360*AK360*PROFILE!$G$10,COUNTRY_INFO!D360*AL360*PROFILE!$G$10,IF(AND(DISTRICT!Z360&lt;&gt;"Unknown",Z360&lt;&gt;"Not required"),COUNTRY_INFO!O360*DISTRICT!AO360,0))</f>
        <v>0</v>
      </c>
      <c r="AT360" s="259">
        <f t="shared" si="42"/>
        <v>9925.74</v>
      </c>
      <c r="AU360" s="258">
        <f t="shared" si="37"/>
        <v>0</v>
      </c>
      <c r="AV360" s="259">
        <f>MAX('MDA2'!J360,'T1'!L360,'T2'!J360,T3_R1!K360,T3_R2!K360)</f>
        <v>0</v>
      </c>
      <c r="AW360" s="259">
        <f>MAX('MDA1'!K360,'MDA2'!K360,'MDA3'!I360,'MDA3'!L360,'T1'!M360,'T2'!K360,T3_R1!L360,T3_R2!L360)</f>
        <v>0</v>
      </c>
      <c r="AX360" s="259">
        <f>MAX('MDA1'!L360,'MDA2'!L360,'MDA3'!J360,'MDA3'!M360,'T1'!N360,'T2'!L360,T3_R1!M360,T3_R2!M360)</f>
        <v>0</v>
      </c>
      <c r="AY360" s="259">
        <f t="shared" si="43"/>
        <v>0</v>
      </c>
      <c r="AZ360" s="259">
        <f>MAX('MDA2'!J360,T360)</f>
        <v>0</v>
      </c>
      <c r="BA360" s="259">
        <f>MAX('MDA1'!K360,'MDA2'!K360,'MDA3'!I360,'MDA3'!L360,V360,AD360)</f>
        <v>0</v>
      </c>
      <c r="BB360" s="259">
        <f>MAX('MDA1'!L360,'MDA2'!L360,'MDA3'!J360,'MDA3'!M360,AF360)</f>
        <v>0</v>
      </c>
      <c r="BC360" s="259">
        <f t="shared" si="38"/>
        <v>0</v>
      </c>
      <c r="BD360" s="260">
        <f t="shared" si="39"/>
        <v>0</v>
      </c>
    </row>
    <row r="361" spans="1:56" x14ac:dyDescent="0.2">
      <c r="A361" s="10" t="str">
        <f>IF(COUNTRY_INFO!A361=0," ",COUNTRY_INFO!A361)</f>
        <v>Ethiopia</v>
      </c>
      <c r="B361" s="10" t="str">
        <f>IF(COUNTRY_INFO!B361=0," ",COUNTRY_INFO!B361)</f>
        <v>Oromia East Harerge</v>
      </c>
      <c r="C361" s="87" t="str">
        <f>IF(COUNTRY_INFO!C361=0," ",COUNTRY_INFO!C361)</f>
        <v>Melka balo</v>
      </c>
      <c r="D361" s="67">
        <f>COUNTRY_INFO!L361</f>
        <v>0</v>
      </c>
      <c r="E361" s="61"/>
      <c r="F361" s="61"/>
      <c r="G361" s="11">
        <f>MAX('MDA1'!M361,'MDA2'!M361)</f>
        <v>0</v>
      </c>
      <c r="H361" s="11">
        <f>IF(AND(COUNTRY_INFO!H361&gt;0,COUNTRY_INFO!H361&lt;4),IF(D361&gt;MAX('MDA1'!M361,'MDA2'!M361),MAX('MDA1'!M361,'MDA2'!M361),D361),0)</f>
        <v>0</v>
      </c>
      <c r="I361" s="73">
        <f>IF(AND(COUNTRY_INFO!H361&gt;0,COUNTRY_INFO!H361&lt;4), IF(G361/D361*100&lt;&gt;0, IF(G361/D361*100&gt;100,100,G361/D361*100), "-"),0)</f>
        <v>0</v>
      </c>
      <c r="J361" s="67">
        <f>COUNTRY_INFO!M361</f>
        <v>0</v>
      </c>
      <c r="K361" s="61"/>
      <c r="L361" s="61"/>
      <c r="M361" s="11">
        <f>MAX('MDA1'!M361,MAX('MDA3'!I361,'MDA3'!L361)+MAX('MDA3'!J361,'MDA3'!M361))</f>
        <v>0</v>
      </c>
      <c r="N361" s="11">
        <f>IF(AND(COUNTRY_INFO!I361&gt;0,COUNTRY_INFO!I361&lt;4),IF(J361&gt;MAX('MDA1'!M361,MAX('MDA3'!I361,'MDA3'!L361)+MAX('MDA3'!J361,'MDA3'!M361)),MAX('MDA1'!M361,MAX('MDA3'!I361,'MDA3'!L361)+MAX('MDA3'!J361,'MDA3'!M361)),J361),0)</f>
        <v>0</v>
      </c>
      <c r="O361" s="73">
        <f>IF(AND(COUNTRY_INFO!I361&gt;0,COUNTRY_INFO!I361&lt;4), IF(M361/J361*100&lt;&gt;0, IF(M361/J361*100&gt;100,100,M361/J361*100), "-"),0)</f>
        <v>0</v>
      </c>
      <c r="P361" s="67">
        <f>COUNTRY_INFO!N361</f>
        <v>108075</v>
      </c>
      <c r="Q361" s="61"/>
      <c r="R361" s="61"/>
      <c r="S361" s="11">
        <f>SUM(MAX('MDA2'!J361, 'T1'!L361, MAX(T3_R1!K361, T3_R2!K361)), MAX('MDA1'!K361, 'MDA2'!K361, 'T1'!M361, MAX(T3_R1!L361, T3_R2!L361)), MAX('MDA1'!L361, 'MDA2'!L361, 'T1'!N361, MAX(T3_R1!M361, T3_R2!M361)))</f>
        <v>72515</v>
      </c>
      <c r="T361" s="11">
        <f>IF(AND(COUNTRY_INFO!J361&gt;1,COUNTRY_INFO!J361&lt;4),IF(COUNTRY_INFO!E361&gt;MAX('MDA2'!J361,'T1'!L361,MAX(T3_R1!K361,T3_R2!K361)),MAX('MDA2'!J361,'T1'!L361,MAX(T3_R1!K361,T3_R2!K361)),COUNTRY_INFO!E361),0)</f>
        <v>0</v>
      </c>
      <c r="U361" s="217" t="str">
        <f>IF(AND(COUNTRY_INFO!J361&gt;1,COUNTRY_INFO!J361&lt;4), IF(T361/COUNTRY_INFO!E361*100&lt;&gt;0, IF(T361/COUNTRY_INFO!E361*100&gt;100,100,T361/COUNTRY_INFO!E361*100), "-"),0)</f>
        <v>-</v>
      </c>
      <c r="V361" s="11">
        <f>IF(AND(COUNTRY_INFO!J361&gt;1,COUNTRY_INFO!J361&lt;4),IF(COUNTRY_INFO!F361&gt;MAX('MDA1'!K361,'MDA2'!K361,'T1'!M361,MAX(T3_R1!L361,T3_R2!L361)),MAX('MDA1'!K361,'MDA2'!K361,'T1'!M361,MAX(T3_R1!L361,T3_R2!L361)),COUNTRY_INFO!F361),0)</f>
        <v>70670</v>
      </c>
      <c r="W361" s="217">
        <f>IF(AND(COUNTRY_INFO!J361&gt;1,COUNTRY_INFO!J361&lt;4), IF(V361/COUNTRY_INFO!F361*100&lt;&gt;0, IF(V361/COUNTRY_INFO!F361*100&gt;100,100,V361/COUNTRY_INFO!F361*100), "-"),0)</f>
        <v>100</v>
      </c>
      <c r="X361" s="11">
        <f t="shared" si="40"/>
        <v>70670</v>
      </c>
      <c r="Y361" s="73">
        <f>IF(AND(COUNTRY_INFO!J361&gt;1,COUNTRY_INFO!J361&lt;4), IF(S361/P361*100&lt;&gt;0, IF(X361/P361*100&gt;100,100,X361/P361*100), "-"),0)</f>
        <v>65.389775618783247</v>
      </c>
      <c r="Z361" s="67">
        <f>COUNTRY_INFO!O361</f>
        <v>189426</v>
      </c>
      <c r="AA361" s="61"/>
      <c r="AB361" s="61"/>
      <c r="AC361" s="11">
        <f>MAX('T1'!L361,'T2'!J361)+MAX('T1'!M361,'T2'!K361)+MAX('T1'!N361,'T2'!L361)</f>
        <v>68326</v>
      </c>
      <c r="AD361" s="11">
        <f>IF(COUNTRY_INFO!K361=1,IF(COUNTRY_INFO!F361*0.33&gt;MAX('T1'!M361,'T2'!K361),MAX('T1'!M361,'T2'!K361),COUNTRY_INFO!F361*0.33),IF(COUNTRY_INFO!K361=2,IF(COUNTRY_INFO!F361*0.5&gt;MAX('T1'!M361,'T2'!K361),MAX('T1'!M361,'T2'!K361),COUNTRY_INFO!F361*0.5),IF(COUNTRY_INFO!K361=3,IF(COUNTRY_INFO!F361&gt;MAX('T1'!M361,'T2'!K361),MAX('T1'!M361,'T2'!K361),COUNTRY_INFO!F361),0)))</f>
        <v>68326</v>
      </c>
      <c r="AE361" s="217">
        <f>IF(AND(COUNTRY_INFO!K361&gt;0,COUNTRY_INFO!K361&lt;4),IF(Z361&gt;0,IF(COUNTRY_INFO!K361=1, AD361/(COUNTRY_INFO!F361*0.33)*100, IF(COUNTRY_INFO!K361=2, AD361/(COUNTRY_INFO!F361*0.5)*100, IF(COUNTRY_INFO!K361=3, AD361/COUNTRY_INFO!F361*100))),"-"),0)</f>
        <v>96.683175321918782</v>
      </c>
      <c r="AF361" s="11">
        <f>IF(COUNTRY_INFO!K361=2,IF(COUNTRY_INFO!G361*0.2&gt;MAX('T1'!N361,'T2'!L361),MAX('T1'!N361,'T2'!L361),COUNTRY_INFO!G361*0.2),IF(COUNTRY_INFO!K361=3,IF(COUNTRY_INFO!G361&gt;MAX('T1'!N361,'T2'!L361),MAX('T1'!N361,'T2'!L361),COUNTRY_INFO!G361),0))</f>
        <v>0</v>
      </c>
      <c r="AG361" s="217">
        <f>IF(AND(COUNTRY_INFO!K361&gt;0,COUNTRY_INFO!K361&lt;4),IF(Z361&gt;0,IF(COUNTRY_INFO!K361=1, 0, IF(COUNTRY_INFO!K361=2, AF361/(COUNTRY_INFO!G361*0.2)*100, IF(COUNTRY_INFO!K361=3, AF361/COUNTRY_INFO!G361*100))),"-"),0)</f>
        <v>0</v>
      </c>
      <c r="AH361" s="11">
        <f t="shared" si="41"/>
        <v>68326</v>
      </c>
      <c r="AI361" s="73">
        <f>IF(AND(COUNTRY_INFO!K361&gt;0,COUNTRY_INFO!K361&lt;4), IF(AC361/Z361*100&lt;&gt;0, IF(AH361/Z361*100&gt;100,100,AH361/Z361*100), "-"),0)</f>
        <v>36.070022066664556</v>
      </c>
      <c r="AJ361" s="261"/>
      <c r="AK361" s="260">
        <f>IF(AND(D361&lt;&gt;0, D361&lt;&gt;"Unknown",D361&lt;&gt;"Stopped",D361&lt;&gt;"Not required"),D361/COUNTRY_INFO!D361, 0)</f>
        <v>0</v>
      </c>
      <c r="AL361" s="260">
        <f>IF(AND(J361&lt;&gt;0,J361&lt;&gt;"Unknown",J361&lt;&gt;"Stopped",J361&lt;&gt;"Not required"),J361/COUNTRY_INFO!D361, 0)</f>
        <v>0</v>
      </c>
      <c r="AM361" s="260">
        <f>IF(AND(P361&lt;&gt;0,P361&lt;&gt;"Unknown",P361&lt;&gt;"Not required"),P361/(COUNTRY_INFO!E361+COUNTRY_INFO!F361), 0)</f>
        <v>1</v>
      </c>
      <c r="AN361" s="260">
        <f>IF(AND(Z361&lt;&gt;0,Z361&lt;&gt;"Unknown",Z361&lt;&gt;"Not required"),IF(COUNTRY_INFO!K361=1,1,IF(COUNTRY_INFO!K361=2,0.5*COUNTRY_INFO!F361/(0.5*COUNTRY_INFO!F361+0.2*COUNTRY_INFO!G361),IF(COUNTRY_INFO!K361=3,COUNTRY_INFO!F361/(COUNTRY_INFO!F361+COUNTRY_INFO!G361)))),0)</f>
        <v>0.37307444595778827</v>
      </c>
      <c r="AO361" s="260">
        <f>IF(AND(Z361&lt;&gt;0,Z361&lt;&gt;"Unknown",Z361&lt;&gt;"Not required"),IF(COUNTRY_INFO!K361=1,0,IF(COUNTRY_INFO!K361=2,0.2*COUNTRY_INFO!G361/(0.5*COUNTRY_INFO!F361+0.2*COUNTRY_INFO!G361),IF(COUNTRY_INFO!K361=3,COUNTRY_INFO!G361/(COUNTRY_INFO!F361+COUNTRY_INFO!G361)))),0)</f>
        <v>0.62692555404221173</v>
      </c>
      <c r="AP361" s="259">
        <f>MAX(COUNTRY_INFO!D361*AK361*PROFILE!$G$7,COUNTRY_INFO!D361*AL361*PROFILE!$G$7)</f>
        <v>0</v>
      </c>
      <c r="AQ361" s="259">
        <f>MAX(COUNTRY_INFO!D361*AK361*PROFILE!$G$8,COUNTRY_INFO!D361*AL361*PROFILE!$G$8,COUNTRY_INFO!D361*AM361*PROFILE!$G$8)</f>
        <v>33222.697272889374</v>
      </c>
      <c r="AR361" s="259">
        <f>MAX(COUNTRY_INFO!D361*AK361*PROFILE!$G$9,COUNTRY_INFO!D361*AL361*PROFILE!$G$9,COUNTRY_INFO!D361*AM361*PROFILE!$G$9,IF(AND(DISTRICT!Z361&lt;&gt;"Unknown",Z361&lt;&gt;"Not required"),COUNTRY_INFO!O361*DISTRICT!AN361,0))</f>
        <v>70670</v>
      </c>
      <c r="AS361" s="259">
        <f>MAX(COUNTRY_INFO!D361*AK361*PROFILE!$G$10,COUNTRY_INFO!D361*AL361*PROFILE!$G$10,IF(AND(DISTRICT!Z361&lt;&gt;"Unknown",Z361&lt;&gt;"Not required"),COUNTRY_INFO!O361*DISTRICT!AO361,0))</f>
        <v>118756</v>
      </c>
      <c r="AT361" s="259">
        <f t="shared" si="42"/>
        <v>222648.69727288937</v>
      </c>
      <c r="AU361" s="258" t="str">
        <f t="shared" si="37"/>
        <v>Y</v>
      </c>
      <c r="AV361" s="259">
        <f>MAX('MDA2'!J361,'T1'!L361,'T2'!J361,T3_R1!K361,T3_R2!K361)</f>
        <v>0</v>
      </c>
      <c r="AW361" s="259">
        <f>MAX('MDA1'!K361,'MDA2'!K361,'MDA3'!I361,'MDA3'!L361,'T1'!M361,'T2'!K361,T3_R1!L361,T3_R2!L361)</f>
        <v>72515</v>
      </c>
      <c r="AX361" s="259">
        <f>MAX('MDA1'!L361,'MDA2'!L361,'MDA3'!J361,'MDA3'!M361,'T1'!N361,'T2'!L361,T3_R1!M361,T3_R2!M361)</f>
        <v>0</v>
      </c>
      <c r="AY361" s="259">
        <f t="shared" si="43"/>
        <v>72515</v>
      </c>
      <c r="AZ361" s="259">
        <f>MAX('MDA2'!J361,T361)</f>
        <v>0</v>
      </c>
      <c r="BA361" s="259">
        <f>MAX('MDA1'!K361,'MDA2'!K361,'MDA3'!I361,'MDA3'!L361,V361,AD361)</f>
        <v>70670</v>
      </c>
      <c r="BB361" s="259">
        <f>MAX('MDA1'!L361,'MDA2'!L361,'MDA3'!J361,'MDA3'!M361,AF361)</f>
        <v>0</v>
      </c>
      <c r="BC361" s="259">
        <f t="shared" si="38"/>
        <v>70670</v>
      </c>
      <c r="BD361" s="260">
        <f t="shared" si="39"/>
        <v>31.740585444963692</v>
      </c>
    </row>
    <row r="362" spans="1:56" x14ac:dyDescent="0.2">
      <c r="A362" s="10" t="str">
        <f>IF(COUNTRY_INFO!A362=0," ",COUNTRY_INFO!A362)</f>
        <v>Ethiopia</v>
      </c>
      <c r="B362" s="10" t="str">
        <f>IF(COUNTRY_INFO!B362=0," ",COUNTRY_INFO!B362)</f>
        <v>Oromia East Harerge</v>
      </c>
      <c r="C362" s="87" t="str">
        <f>IF(COUNTRY_INFO!C362=0," ",COUNTRY_INFO!C362)</f>
        <v>Meta</v>
      </c>
      <c r="D362" s="67">
        <f>COUNTRY_INFO!L362</f>
        <v>0</v>
      </c>
      <c r="E362" s="61"/>
      <c r="F362" s="61"/>
      <c r="G362" s="11">
        <f>MAX('MDA1'!M362,'MDA2'!M362)</f>
        <v>0</v>
      </c>
      <c r="H362" s="11">
        <f>IF(AND(COUNTRY_INFO!H362&gt;0,COUNTRY_INFO!H362&lt;4),IF(D362&gt;MAX('MDA1'!M362,'MDA2'!M362),MAX('MDA1'!M362,'MDA2'!M362),D362),0)</f>
        <v>0</v>
      </c>
      <c r="I362" s="73">
        <f>IF(AND(COUNTRY_INFO!H362&gt;0,COUNTRY_INFO!H362&lt;4), IF(G362/D362*100&lt;&gt;0, IF(G362/D362*100&gt;100,100,G362/D362*100), "-"),0)</f>
        <v>0</v>
      </c>
      <c r="J362" s="67">
        <f>COUNTRY_INFO!M362</f>
        <v>0</v>
      </c>
      <c r="K362" s="61"/>
      <c r="L362" s="61"/>
      <c r="M362" s="11">
        <f>MAX('MDA1'!M362,MAX('MDA3'!I362,'MDA3'!L362)+MAX('MDA3'!J362,'MDA3'!M362))</f>
        <v>0</v>
      </c>
      <c r="N362" s="11">
        <f>IF(AND(COUNTRY_INFO!I362&gt;0,COUNTRY_INFO!I362&lt;4),IF(J362&gt;MAX('MDA1'!M362,MAX('MDA3'!I362,'MDA3'!L362)+MAX('MDA3'!J362,'MDA3'!M362)),MAX('MDA1'!M362,MAX('MDA3'!I362,'MDA3'!L362)+MAX('MDA3'!J362,'MDA3'!M362)),J362),0)</f>
        <v>0</v>
      </c>
      <c r="O362" s="73">
        <f>IF(AND(COUNTRY_INFO!I362&gt;0,COUNTRY_INFO!I362&lt;4), IF(M362/J362*100&lt;&gt;0, IF(M362/J362*100&gt;100,100,M362/J362*100), "-"),0)</f>
        <v>0</v>
      </c>
      <c r="P362" s="67">
        <f>COUNTRY_INFO!N362</f>
        <v>108360</v>
      </c>
      <c r="Q362" s="61"/>
      <c r="R362" s="61"/>
      <c r="S362" s="11">
        <f>SUM(MAX('MDA2'!J362, 'T1'!L362, MAX(T3_R1!K362, T3_R2!K362)), MAX('MDA1'!K362, 'MDA2'!K362, 'T1'!M362, MAX(T3_R1!L362, T3_R2!L362)), MAX('MDA1'!L362, 'MDA2'!L362, 'T1'!N362, MAX(T3_R1!M362, T3_R2!M362)))</f>
        <v>71239</v>
      </c>
      <c r="T362" s="11">
        <f>IF(AND(COUNTRY_INFO!J362&gt;1,COUNTRY_INFO!J362&lt;4),IF(COUNTRY_INFO!E362&gt;MAX('MDA2'!J362,'T1'!L362,MAX(T3_R1!K362,T3_R2!K362)),MAX('MDA2'!J362,'T1'!L362,MAX(T3_R1!K362,T3_R2!K362)),COUNTRY_INFO!E362),0)</f>
        <v>0</v>
      </c>
      <c r="U362" s="217" t="str">
        <f>IF(AND(COUNTRY_INFO!J362&gt;1,COUNTRY_INFO!J362&lt;4), IF(T362/COUNTRY_INFO!E362*100&lt;&gt;0, IF(T362/COUNTRY_INFO!E362*100&gt;100,100,T362/COUNTRY_INFO!E362*100), "-"),0)</f>
        <v>-</v>
      </c>
      <c r="V362" s="11">
        <f>IF(AND(COUNTRY_INFO!J362&gt;1,COUNTRY_INFO!J362&lt;4),IF(COUNTRY_INFO!F362&gt;MAX('MDA1'!K362,'MDA2'!K362,'T1'!M362,MAX(T3_R1!L362,T3_R2!L362)),MAX('MDA1'!K362,'MDA2'!K362,'T1'!M362,MAX(T3_R1!L362,T3_R2!L362)),COUNTRY_INFO!F362),0)</f>
        <v>70857</v>
      </c>
      <c r="W362" s="217">
        <f>IF(AND(COUNTRY_INFO!J362&gt;1,COUNTRY_INFO!J362&lt;4), IF(V362/COUNTRY_INFO!F362*100&lt;&gt;0, IF(V362/COUNTRY_INFO!F362*100&gt;100,100,V362/COUNTRY_INFO!F362*100), "-"),0)</f>
        <v>100</v>
      </c>
      <c r="X362" s="11">
        <f t="shared" si="40"/>
        <v>70857</v>
      </c>
      <c r="Y362" s="73">
        <f>IF(AND(COUNTRY_INFO!J362&gt;1,COUNTRY_INFO!J362&lt;4), IF(S362/P362*100&lt;&gt;0, IF(X362/P362*100&gt;100,100,X362/P362*100), "-"),0)</f>
        <v>65.39036544850498</v>
      </c>
      <c r="Z362" s="67">
        <f>COUNTRY_INFO!O362</f>
        <v>189927</v>
      </c>
      <c r="AA362" s="61"/>
      <c r="AB362" s="61"/>
      <c r="AC362" s="11">
        <f>MAX('T1'!L362,'T2'!J362)+MAX('T1'!M362,'T2'!K362)+MAX('T1'!N362,'T2'!L362)</f>
        <v>67690</v>
      </c>
      <c r="AD362" s="11">
        <f>IF(COUNTRY_INFO!K362=1,IF(COUNTRY_INFO!F362*0.33&gt;MAX('T1'!M362,'T2'!K362),MAX('T1'!M362,'T2'!K362),COUNTRY_INFO!F362*0.33),IF(COUNTRY_INFO!K362=2,IF(COUNTRY_INFO!F362*0.5&gt;MAX('T1'!M362,'T2'!K362),MAX('T1'!M362,'T2'!K362),COUNTRY_INFO!F362*0.5),IF(COUNTRY_INFO!K362=3,IF(COUNTRY_INFO!F362&gt;MAX('T1'!M362,'T2'!K362),MAX('T1'!M362,'T2'!K362),COUNTRY_INFO!F362),0)))</f>
        <v>67690</v>
      </c>
      <c r="AE362" s="217">
        <f>IF(AND(COUNTRY_INFO!K362&gt;0,COUNTRY_INFO!K362&lt;4),IF(Z362&gt;0,IF(COUNTRY_INFO!K362=1, AD362/(COUNTRY_INFO!F362*0.33)*100, IF(COUNTRY_INFO!K362=2, AD362/(COUNTRY_INFO!F362*0.5)*100, IF(COUNTRY_INFO!K362=3, AD362/COUNTRY_INFO!F362*100))),"-"),0)</f>
        <v>95.530434537166414</v>
      </c>
      <c r="AF362" s="11">
        <f>IF(COUNTRY_INFO!K362=2,IF(COUNTRY_INFO!G362*0.2&gt;MAX('T1'!N362,'T2'!L362),MAX('T1'!N362,'T2'!L362),COUNTRY_INFO!G362*0.2),IF(COUNTRY_INFO!K362=3,IF(COUNTRY_INFO!G362&gt;MAX('T1'!N362,'T2'!L362),MAX('T1'!N362,'T2'!L362),COUNTRY_INFO!G362),0))</f>
        <v>0</v>
      </c>
      <c r="AG362" s="217">
        <f>IF(AND(COUNTRY_INFO!K362&gt;0,COUNTRY_INFO!K362&lt;4),IF(Z362&gt;0,IF(COUNTRY_INFO!K362=1, 0, IF(COUNTRY_INFO!K362=2, AF362/(COUNTRY_INFO!G362*0.2)*100, IF(COUNTRY_INFO!K362=3, AF362/COUNTRY_INFO!G362*100))),"-"),0)</f>
        <v>0</v>
      </c>
      <c r="AH362" s="11">
        <f t="shared" si="41"/>
        <v>67690</v>
      </c>
      <c r="AI362" s="73">
        <f>IF(AND(COUNTRY_INFO!K362&gt;0,COUNTRY_INFO!K362&lt;4), IF(AC362/Z362*100&lt;&gt;0, IF(AH362/Z362*100&gt;100,100,AH362/Z362*100), "-"),0)</f>
        <v>35.640009056111033</v>
      </c>
      <c r="AJ362" s="261"/>
      <c r="AK362" s="260">
        <f>IF(AND(D362&lt;&gt;0, D362&lt;&gt;"Unknown",D362&lt;&gt;"Stopped",D362&lt;&gt;"Not required"),D362/COUNTRY_INFO!D362, 0)</f>
        <v>0</v>
      </c>
      <c r="AL362" s="260">
        <f>IF(AND(J362&lt;&gt;0,J362&lt;&gt;"Unknown",J362&lt;&gt;"Stopped",J362&lt;&gt;"Not required"),J362/COUNTRY_INFO!D362, 0)</f>
        <v>0</v>
      </c>
      <c r="AM362" s="260">
        <f>IF(AND(P362&lt;&gt;0,P362&lt;&gt;"Unknown",P362&lt;&gt;"Not required"),P362/(COUNTRY_INFO!E362+COUNTRY_INFO!F362), 0)</f>
        <v>1</v>
      </c>
      <c r="AN362" s="260">
        <f>IF(AND(Z362&lt;&gt;0,Z362&lt;&gt;"Unknown",Z362&lt;&gt;"Not required"),IF(COUNTRY_INFO!K362=1,1,IF(COUNTRY_INFO!K362=2,0.5*COUNTRY_INFO!F362/(0.5*COUNTRY_INFO!F362+0.2*COUNTRY_INFO!G362),IF(COUNTRY_INFO!K362=3,COUNTRY_INFO!F362/(COUNTRY_INFO!F362+COUNTRY_INFO!G362)))),0)</f>
        <v>0.3730749182580676</v>
      </c>
      <c r="AO362" s="260">
        <f>IF(AND(Z362&lt;&gt;0,Z362&lt;&gt;"Unknown",Z362&lt;&gt;"Not required"),IF(COUNTRY_INFO!K362=1,0,IF(COUNTRY_INFO!K362=2,0.2*COUNTRY_INFO!G362/(0.5*COUNTRY_INFO!F362+0.2*COUNTRY_INFO!G362),IF(COUNTRY_INFO!K362=3,COUNTRY_INFO!G362/(COUNTRY_INFO!F362+COUNTRY_INFO!G362)))),0)</f>
        <v>0.6269250817419324</v>
      </c>
      <c r="AP362" s="259">
        <f>MAX(COUNTRY_INFO!D362*AK362*PROFILE!$G$7,COUNTRY_INFO!D362*AL362*PROFILE!$G$7)</f>
        <v>0</v>
      </c>
      <c r="AQ362" s="259">
        <f>MAX(COUNTRY_INFO!D362*AK362*PROFILE!$G$8,COUNTRY_INFO!D362*AL362*PROFILE!$G$8,COUNTRY_INFO!D362*AM362*PROFILE!$G$8)</f>
        <v>33310.429530237183</v>
      </c>
      <c r="AR362" s="259">
        <f>MAX(COUNTRY_INFO!D362*AK362*PROFILE!$G$9,COUNTRY_INFO!D362*AL362*PROFILE!$G$9,COUNTRY_INFO!D362*AM362*PROFILE!$G$9,IF(AND(DISTRICT!Z362&lt;&gt;"Unknown",Z362&lt;&gt;"Not required"),COUNTRY_INFO!O362*DISTRICT!AN362,0))</f>
        <v>70857</v>
      </c>
      <c r="AS362" s="259">
        <f>MAX(COUNTRY_INFO!D362*AK362*PROFILE!$G$10,COUNTRY_INFO!D362*AL362*PROFILE!$G$10,IF(AND(DISTRICT!Z362&lt;&gt;"Unknown",Z362&lt;&gt;"Not required"),COUNTRY_INFO!O362*DISTRICT!AO362,0))</f>
        <v>119070</v>
      </c>
      <c r="AT362" s="259">
        <f t="shared" si="42"/>
        <v>223237.42953023719</v>
      </c>
      <c r="AU362" s="258" t="str">
        <f t="shared" si="37"/>
        <v>Y</v>
      </c>
      <c r="AV362" s="259">
        <f>MAX('MDA2'!J362,'T1'!L362,'T2'!J362,T3_R1!K362,T3_R2!K362)</f>
        <v>0</v>
      </c>
      <c r="AW362" s="259">
        <f>MAX('MDA1'!K362,'MDA2'!K362,'MDA3'!I362,'MDA3'!L362,'T1'!M362,'T2'!K362,T3_R1!L362,T3_R2!L362)</f>
        <v>71239</v>
      </c>
      <c r="AX362" s="259">
        <f>MAX('MDA1'!L362,'MDA2'!L362,'MDA3'!J362,'MDA3'!M362,'T1'!N362,'T2'!L362,T3_R1!M362,T3_R2!M362)</f>
        <v>0</v>
      </c>
      <c r="AY362" s="259">
        <f t="shared" si="43"/>
        <v>71239</v>
      </c>
      <c r="AZ362" s="259">
        <f>MAX('MDA2'!J362,T362)</f>
        <v>0</v>
      </c>
      <c r="BA362" s="259">
        <f>MAX('MDA1'!K362,'MDA2'!K362,'MDA3'!I362,'MDA3'!L362,V362,AD362)</f>
        <v>70857</v>
      </c>
      <c r="BB362" s="259">
        <f>MAX('MDA1'!L362,'MDA2'!L362,'MDA3'!J362,'MDA3'!M362,AF362)</f>
        <v>0</v>
      </c>
      <c r="BC362" s="259">
        <f t="shared" si="38"/>
        <v>70857</v>
      </c>
      <c r="BD362" s="260">
        <f t="shared" si="39"/>
        <v>31.740644993586308</v>
      </c>
    </row>
    <row r="363" spans="1:56" x14ac:dyDescent="0.2">
      <c r="A363" s="10" t="str">
        <f>IF(COUNTRY_INFO!A363=0," ",COUNTRY_INFO!A363)</f>
        <v>Ethiopia</v>
      </c>
      <c r="B363" s="10" t="str">
        <f>IF(COUNTRY_INFO!B363=0," ",COUNTRY_INFO!B363)</f>
        <v>Oromia East Harerge</v>
      </c>
      <c r="C363" s="87" t="str">
        <f>IF(COUNTRY_INFO!C363=0," ",COUNTRY_INFO!C363)</f>
        <v>Meyu</v>
      </c>
      <c r="D363" s="67">
        <f>COUNTRY_INFO!L363</f>
        <v>0</v>
      </c>
      <c r="E363" s="61"/>
      <c r="F363" s="61"/>
      <c r="G363" s="11">
        <f>MAX('MDA1'!M363,'MDA2'!M363)</f>
        <v>0</v>
      </c>
      <c r="H363" s="11">
        <f>IF(AND(COUNTRY_INFO!H363&gt;0,COUNTRY_INFO!H363&lt;4),IF(D363&gt;MAX('MDA1'!M363,'MDA2'!M363),MAX('MDA1'!M363,'MDA2'!M363),D363),0)</f>
        <v>0</v>
      </c>
      <c r="I363" s="73">
        <f>IF(AND(COUNTRY_INFO!H363&gt;0,COUNTRY_INFO!H363&lt;4), IF(G363/D363*100&lt;&gt;0, IF(G363/D363*100&gt;100,100,G363/D363*100), "-"),0)</f>
        <v>0</v>
      </c>
      <c r="J363" s="67">
        <f>COUNTRY_INFO!M363</f>
        <v>0</v>
      </c>
      <c r="K363" s="61"/>
      <c r="L363" s="61"/>
      <c r="M363" s="11">
        <f>MAX('MDA1'!M363,MAX('MDA3'!I363,'MDA3'!L363)+MAX('MDA3'!J363,'MDA3'!M363))</f>
        <v>0</v>
      </c>
      <c r="N363" s="11">
        <f>IF(AND(COUNTRY_INFO!I363&gt;0,COUNTRY_INFO!I363&lt;4),IF(J363&gt;MAX('MDA1'!M363,MAX('MDA3'!I363,'MDA3'!L363)+MAX('MDA3'!J363,'MDA3'!M363)),MAX('MDA1'!M363,MAX('MDA3'!I363,'MDA3'!L363)+MAX('MDA3'!J363,'MDA3'!M363)),J363),0)</f>
        <v>0</v>
      </c>
      <c r="O363" s="73">
        <f>IF(AND(COUNTRY_INFO!I363&gt;0,COUNTRY_INFO!I363&lt;4), IF(M363/J363*100&lt;&gt;0, IF(M363/J363*100&gt;100,100,M363/J363*100), "-"),0)</f>
        <v>0</v>
      </c>
      <c r="P363" s="67">
        <f>COUNTRY_INFO!N363</f>
        <v>28208</v>
      </c>
      <c r="Q363" s="61"/>
      <c r="R363" s="61"/>
      <c r="S363" s="11">
        <f>SUM(MAX('MDA2'!J363, 'T1'!L363, MAX(T3_R1!K363, T3_R2!K363)), MAX('MDA1'!K363, 'MDA2'!K363, 'T1'!M363, MAX(T3_R1!L363, T3_R2!L363)), MAX('MDA1'!L363, 'MDA2'!L363, 'T1'!N363, MAX(T3_R1!M363, T3_R2!M363)))</f>
        <v>0</v>
      </c>
      <c r="T363" s="11">
        <f>IF(AND(COUNTRY_INFO!J363&gt;1,COUNTRY_INFO!J363&lt;4),IF(COUNTRY_INFO!E363&gt;MAX('MDA2'!J363,'T1'!L363,MAX(T3_R1!K363,T3_R2!K363)),MAX('MDA2'!J363,'T1'!L363,MAX(T3_R1!K363,T3_R2!K363)),COUNTRY_INFO!E363),0)</f>
        <v>0</v>
      </c>
      <c r="U363" s="217" t="str">
        <f>IF(AND(COUNTRY_INFO!J363&gt;1,COUNTRY_INFO!J363&lt;4), IF(T363/COUNTRY_INFO!E363*100&lt;&gt;0, IF(T363/COUNTRY_INFO!E363*100&gt;100,100,T363/COUNTRY_INFO!E363*100), "-"),0)</f>
        <v>-</v>
      </c>
      <c r="V363" s="11">
        <f>IF(AND(COUNTRY_INFO!J363&gt;1,COUNTRY_INFO!J363&lt;4),IF(COUNTRY_INFO!F363&gt;MAX('MDA1'!K363,'MDA2'!K363,'T1'!M363,MAX(T3_R1!L363,T3_R2!L363)),MAX('MDA1'!K363,'MDA2'!K363,'T1'!M363,MAX(T3_R1!L363,T3_R2!L363)),COUNTRY_INFO!F363),0)</f>
        <v>0</v>
      </c>
      <c r="W363" s="217" t="str">
        <f>IF(AND(COUNTRY_INFO!J363&gt;1,COUNTRY_INFO!J363&lt;4), IF(V363/COUNTRY_INFO!F363*100&lt;&gt;0, IF(V363/COUNTRY_INFO!F363*100&gt;100,100,V363/COUNTRY_INFO!F363*100), "-"),0)</f>
        <v>-</v>
      </c>
      <c r="X363" s="11">
        <f t="shared" si="40"/>
        <v>0</v>
      </c>
      <c r="Y363" s="73" t="str">
        <f>IF(AND(COUNTRY_INFO!J363&gt;1,COUNTRY_INFO!J363&lt;4), IF(S363/P363*100&lt;&gt;0, IF(X363/P363*100&gt;100,100,X363/P363*100), "-"),0)</f>
        <v>-</v>
      </c>
      <c r="Z363" s="67">
        <f>COUNTRY_INFO!O363</f>
        <v>15421.7</v>
      </c>
      <c r="AA363" s="61"/>
      <c r="AB363" s="61"/>
      <c r="AC363" s="11">
        <f>MAX('T1'!L363,'T2'!J363)+MAX('T1'!M363,'T2'!K363)+MAX('T1'!N363,'T2'!L363)</f>
        <v>0</v>
      </c>
      <c r="AD363" s="11">
        <f>IF(COUNTRY_INFO!K363=1,IF(COUNTRY_INFO!F363*0.33&gt;MAX('T1'!M363,'T2'!K363),MAX('T1'!M363,'T2'!K363),COUNTRY_INFO!F363*0.33),IF(COUNTRY_INFO!K363=2,IF(COUNTRY_INFO!F363*0.5&gt;MAX('T1'!M363,'T2'!K363),MAX('T1'!M363,'T2'!K363),COUNTRY_INFO!F363*0.5),IF(COUNTRY_INFO!K363=3,IF(COUNTRY_INFO!F363&gt;MAX('T1'!M363,'T2'!K363),MAX('T1'!M363,'T2'!K363),COUNTRY_INFO!F363),0)))</f>
        <v>0</v>
      </c>
      <c r="AE363" s="217">
        <f>IF(AND(COUNTRY_INFO!K363&gt;0,COUNTRY_INFO!K363&lt;4),IF(Z363&gt;0,IF(COUNTRY_INFO!K363=1, AD363/(COUNTRY_INFO!F363*0.33)*100, IF(COUNTRY_INFO!K363=2, AD363/(COUNTRY_INFO!F363*0.5)*100, IF(COUNTRY_INFO!K363=3, AD363/COUNTRY_INFO!F363*100))),"-"),0)</f>
        <v>0</v>
      </c>
      <c r="AF363" s="11">
        <f>IF(COUNTRY_INFO!K363=2,IF(COUNTRY_INFO!G363*0.2&gt;MAX('T1'!N363,'T2'!L363),MAX('T1'!N363,'T2'!L363),COUNTRY_INFO!G363*0.2),IF(COUNTRY_INFO!K363=3,IF(COUNTRY_INFO!G363&gt;MAX('T1'!N363,'T2'!L363),MAX('T1'!N363,'T2'!L363),COUNTRY_INFO!G363),0))</f>
        <v>0</v>
      </c>
      <c r="AG363" s="217">
        <f>IF(AND(COUNTRY_INFO!K363&gt;0,COUNTRY_INFO!K363&lt;4),IF(Z363&gt;0,IF(COUNTRY_INFO!K363=1, 0, IF(COUNTRY_INFO!K363=2, AF363/(COUNTRY_INFO!G363*0.2)*100, IF(COUNTRY_INFO!K363=3, AF363/COUNTRY_INFO!G363*100))),"-"),0)</f>
        <v>0</v>
      </c>
      <c r="AH363" s="11">
        <f t="shared" si="41"/>
        <v>0</v>
      </c>
      <c r="AI363" s="73" t="str">
        <f>IF(AND(COUNTRY_INFO!K363&gt;0,COUNTRY_INFO!K363&lt;4), IF(AC363/Z363*100&lt;&gt;0, IF(AH363/Z363*100&gt;100,100,AH363/Z363*100), "-"),0)</f>
        <v>-</v>
      </c>
      <c r="AJ363" s="261"/>
      <c r="AK363" s="260">
        <f>IF(AND(D363&lt;&gt;0, D363&lt;&gt;"Unknown",D363&lt;&gt;"Stopped",D363&lt;&gt;"Not required"),D363/COUNTRY_INFO!D363, 0)</f>
        <v>0</v>
      </c>
      <c r="AL363" s="260">
        <f>IF(AND(J363&lt;&gt;0,J363&lt;&gt;"Unknown",J363&lt;&gt;"Stopped",J363&lt;&gt;"Not required"),J363/COUNTRY_INFO!D363, 0)</f>
        <v>0</v>
      </c>
      <c r="AM363" s="260">
        <f>IF(AND(P363&lt;&gt;0,P363&lt;&gt;"Unknown",P363&lt;&gt;"Not required"),P363/(COUNTRY_INFO!E363+COUNTRY_INFO!F363), 0)</f>
        <v>1</v>
      </c>
      <c r="AN363" s="260">
        <f>IF(AND(Z363&lt;&gt;0,Z363&lt;&gt;"Unknown",Z363&lt;&gt;"Not required"),IF(COUNTRY_INFO!K363=1,1,IF(COUNTRY_INFO!K363=2,0.5*COUNTRY_INFO!F363/(0.5*COUNTRY_INFO!F363+0.2*COUNTRY_INFO!G363),IF(COUNTRY_INFO!K363=3,COUNTRY_INFO!F363/(COUNTRY_INFO!F363+COUNTRY_INFO!G363)))),0)</f>
        <v>0.59802097045072844</v>
      </c>
      <c r="AO363" s="260">
        <f>IF(AND(Z363&lt;&gt;0,Z363&lt;&gt;"Unknown",Z363&lt;&gt;"Not required"),IF(COUNTRY_INFO!K363=1,0,IF(COUNTRY_INFO!K363=2,0.2*COUNTRY_INFO!G363/(0.5*COUNTRY_INFO!F363+0.2*COUNTRY_INFO!G363),IF(COUNTRY_INFO!K363=3,COUNTRY_INFO!G363/(COUNTRY_INFO!F363+COUNTRY_INFO!G363)))),0)</f>
        <v>0.4019790295492715</v>
      </c>
      <c r="AP363" s="259">
        <f>MAX(COUNTRY_INFO!D363*AK363*PROFILE!$G$7,COUNTRY_INFO!D363*AL363*PROFILE!$G$7)</f>
        <v>0</v>
      </c>
      <c r="AQ363" s="259">
        <f>MAX(COUNTRY_INFO!D363*AK363*PROFILE!$G$8,COUNTRY_INFO!D363*AL363*PROFILE!$G$8,COUNTRY_INFO!D363*AM363*PROFILE!$G$8)</f>
        <v>8671.2864173950766</v>
      </c>
      <c r="AR363" s="259">
        <f>MAX(COUNTRY_INFO!D363*AK363*PROFILE!$G$9,COUNTRY_INFO!D363*AL363*PROFILE!$G$9,COUNTRY_INFO!D363*AM363*PROFILE!$G$9,IF(AND(DISTRICT!Z363&lt;&gt;"Unknown",Z363&lt;&gt;"Not required"),COUNTRY_INFO!O363*DISTRICT!AN363,0))</f>
        <v>18007.726683838628</v>
      </c>
      <c r="AS363" s="259">
        <f>MAX(COUNTRY_INFO!D363*AK363*PROFILE!$G$10,COUNTRY_INFO!D363*AL363*PROFILE!$G$10,IF(AND(DISTRICT!Z363&lt;&gt;"Unknown",Z363&lt;&gt;"Not required"),COUNTRY_INFO!O363*DISTRICT!AO363,0))</f>
        <v>6199.2000000000007</v>
      </c>
      <c r="AT363" s="259">
        <f t="shared" si="42"/>
        <v>32878.213101233705</v>
      </c>
      <c r="AU363" s="258">
        <f t="shared" si="37"/>
        <v>0</v>
      </c>
      <c r="AV363" s="259">
        <f>MAX('MDA2'!J363,'T1'!L363,'T2'!J363,T3_R1!K363,T3_R2!K363)</f>
        <v>0</v>
      </c>
      <c r="AW363" s="259">
        <f>MAX('MDA1'!K363,'MDA2'!K363,'MDA3'!I363,'MDA3'!L363,'T1'!M363,'T2'!K363,T3_R1!L363,T3_R2!L363)</f>
        <v>0</v>
      </c>
      <c r="AX363" s="259">
        <f>MAX('MDA1'!L363,'MDA2'!L363,'MDA3'!J363,'MDA3'!M363,'T1'!N363,'T2'!L363,T3_R1!M363,T3_R2!M363)</f>
        <v>0</v>
      </c>
      <c r="AY363" s="259">
        <f t="shared" si="43"/>
        <v>0</v>
      </c>
      <c r="AZ363" s="259">
        <f>MAX('MDA2'!J363,T363)</f>
        <v>0</v>
      </c>
      <c r="BA363" s="259">
        <f>MAX('MDA1'!K363,'MDA2'!K363,'MDA3'!I363,'MDA3'!L363,V363,AD363)</f>
        <v>0</v>
      </c>
      <c r="BB363" s="259">
        <f>MAX('MDA1'!L363,'MDA2'!L363,'MDA3'!J363,'MDA3'!M363,AF363)</f>
        <v>0</v>
      </c>
      <c r="BC363" s="259">
        <f t="shared" si="38"/>
        <v>0</v>
      </c>
      <c r="BD363" s="260">
        <f t="shared" si="39"/>
        <v>0</v>
      </c>
    </row>
    <row r="364" spans="1:56" x14ac:dyDescent="0.2">
      <c r="A364" s="10" t="str">
        <f>IF(COUNTRY_INFO!A364=0," ",COUNTRY_INFO!A364)</f>
        <v>Ethiopia</v>
      </c>
      <c r="B364" s="10" t="str">
        <f>IF(COUNTRY_INFO!B364=0," ",COUNTRY_INFO!B364)</f>
        <v>Oromia East Harerge</v>
      </c>
      <c r="C364" s="87" t="str">
        <f>IF(COUNTRY_INFO!C364=0," ",COUNTRY_INFO!C364)</f>
        <v>Qumbi</v>
      </c>
      <c r="D364" s="67">
        <f>COUNTRY_INFO!L364</f>
        <v>0</v>
      </c>
      <c r="E364" s="61"/>
      <c r="F364" s="61"/>
      <c r="G364" s="11">
        <f>MAX('MDA1'!M364,'MDA2'!M364)</f>
        <v>0</v>
      </c>
      <c r="H364" s="11">
        <f>IF(AND(COUNTRY_INFO!H364&gt;0,COUNTRY_INFO!H364&lt;4),IF(D364&gt;MAX('MDA1'!M364,'MDA2'!M364),MAX('MDA1'!M364,'MDA2'!M364),D364),0)</f>
        <v>0</v>
      </c>
      <c r="I364" s="73">
        <f>IF(AND(COUNTRY_INFO!H364&gt;0,COUNTRY_INFO!H364&lt;4), IF(G364/D364*100&lt;&gt;0, IF(G364/D364*100&gt;100,100,G364/D364*100), "-"),0)</f>
        <v>0</v>
      </c>
      <c r="J364" s="67">
        <f>COUNTRY_INFO!M364</f>
        <v>0</v>
      </c>
      <c r="K364" s="61"/>
      <c r="L364" s="61"/>
      <c r="M364" s="11">
        <f>MAX('MDA1'!M364,MAX('MDA3'!I364,'MDA3'!L364)+MAX('MDA3'!J364,'MDA3'!M364))</f>
        <v>0</v>
      </c>
      <c r="N364" s="11">
        <f>IF(AND(COUNTRY_INFO!I364&gt;0,COUNTRY_INFO!I364&lt;4),IF(J364&gt;MAX('MDA1'!M364,MAX('MDA3'!I364,'MDA3'!L364)+MAX('MDA3'!J364,'MDA3'!M364)),MAX('MDA1'!M364,MAX('MDA3'!I364,'MDA3'!L364)+MAX('MDA3'!J364,'MDA3'!M364)),J364),0)</f>
        <v>0</v>
      </c>
      <c r="O364" s="73">
        <f>IF(AND(COUNTRY_INFO!I364&gt;0,COUNTRY_INFO!I364&lt;4), IF(M364/J364*100&lt;&gt;0, IF(M364/J364*100&gt;100,100,M364/J364*100), "-"),0)</f>
        <v>0</v>
      </c>
      <c r="P364" s="67">
        <f>COUNTRY_INFO!N364</f>
        <v>0</v>
      </c>
      <c r="Q364" s="61"/>
      <c r="R364" s="61"/>
      <c r="S364" s="11">
        <f>SUM(MAX('MDA2'!J364, 'T1'!L364, MAX(T3_R1!K364, T3_R2!K364)), MAX('MDA1'!K364, 'MDA2'!K364, 'T1'!M364, MAX(T3_R1!L364, T3_R2!L364)), MAX('MDA1'!L364, 'MDA2'!L364, 'T1'!N364, MAX(T3_R1!M364, T3_R2!M364)))</f>
        <v>0</v>
      </c>
      <c r="T364" s="11">
        <f>IF(AND(COUNTRY_INFO!J364&gt;1,COUNTRY_INFO!J364&lt;4),IF(COUNTRY_INFO!E364&gt;MAX('MDA2'!J364,'T1'!L364,MAX(T3_R1!K364,T3_R2!K364)),MAX('MDA2'!J364,'T1'!L364,MAX(T3_R1!K364,T3_R2!K364)),COUNTRY_INFO!E364),0)</f>
        <v>0</v>
      </c>
      <c r="U364" s="217">
        <f>IF(AND(COUNTRY_INFO!J364&gt;1,COUNTRY_INFO!J364&lt;4), IF(T364/COUNTRY_INFO!E364*100&lt;&gt;0, IF(T364/COUNTRY_INFO!E364*100&gt;100,100,T364/COUNTRY_INFO!E364*100), "-"),0)</f>
        <v>0</v>
      </c>
      <c r="V364" s="11">
        <f>IF(AND(COUNTRY_INFO!J364&gt;1,COUNTRY_INFO!J364&lt;4),IF(COUNTRY_INFO!F364&gt;MAX('MDA1'!K364,'MDA2'!K364,'T1'!M364,MAX(T3_R1!L364,T3_R2!L364)),MAX('MDA1'!K364,'MDA2'!K364,'T1'!M364,MAX(T3_R1!L364,T3_R2!L364)),COUNTRY_INFO!F364),0)</f>
        <v>0</v>
      </c>
      <c r="W364" s="217">
        <f>IF(AND(COUNTRY_INFO!J364&gt;1,COUNTRY_INFO!J364&lt;4), IF(V364/COUNTRY_INFO!F364*100&lt;&gt;0, IF(V364/COUNTRY_INFO!F364*100&gt;100,100,V364/COUNTRY_INFO!F364*100), "-"),0)</f>
        <v>0</v>
      </c>
      <c r="X364" s="11">
        <f t="shared" si="40"/>
        <v>0</v>
      </c>
      <c r="Y364" s="73">
        <f>IF(AND(COUNTRY_INFO!J364&gt;1,COUNTRY_INFO!J364&lt;4), IF(S364/P364*100&lt;&gt;0, IF(X364/P364*100&gt;100,100,X364/P364*100), "-"),0)</f>
        <v>0</v>
      </c>
      <c r="Z364" s="67">
        <f>COUNTRY_INFO!O364</f>
        <v>7474.6</v>
      </c>
      <c r="AA364" s="61"/>
      <c r="AB364" s="61"/>
      <c r="AC364" s="11">
        <f>MAX('T1'!L364,'T2'!J364)+MAX('T1'!M364,'T2'!K364)+MAX('T1'!N364,'T2'!L364)</f>
        <v>0</v>
      </c>
      <c r="AD364" s="11">
        <f>IF(COUNTRY_INFO!K364=1,IF(COUNTRY_INFO!F364*0.33&gt;MAX('T1'!M364,'T2'!K364),MAX('T1'!M364,'T2'!K364),COUNTRY_INFO!F364*0.33),IF(COUNTRY_INFO!K364=2,IF(COUNTRY_INFO!F364*0.5&gt;MAX('T1'!M364,'T2'!K364),MAX('T1'!M364,'T2'!K364),COUNTRY_INFO!F364*0.5),IF(COUNTRY_INFO!K364=3,IF(COUNTRY_INFO!F364&gt;MAX('T1'!M364,'T2'!K364),MAX('T1'!M364,'T2'!K364),COUNTRY_INFO!F364),0)))</f>
        <v>0</v>
      </c>
      <c r="AE364" s="217">
        <f>IF(AND(COUNTRY_INFO!K364&gt;0,COUNTRY_INFO!K364&lt;4),IF(Z364&gt;0,IF(COUNTRY_INFO!K364=1, AD364/(COUNTRY_INFO!F364*0.33)*100, IF(COUNTRY_INFO!K364=2, AD364/(COUNTRY_INFO!F364*0.5)*100, IF(COUNTRY_INFO!K364=3, AD364/COUNTRY_INFO!F364*100))),"-"),0)</f>
        <v>0</v>
      </c>
      <c r="AF364" s="11">
        <f>IF(COUNTRY_INFO!K364=2,IF(COUNTRY_INFO!G364*0.2&gt;MAX('T1'!N364,'T2'!L364),MAX('T1'!N364,'T2'!L364),COUNTRY_INFO!G364*0.2),IF(COUNTRY_INFO!K364=3,IF(COUNTRY_INFO!G364&gt;MAX('T1'!N364,'T2'!L364),MAX('T1'!N364,'T2'!L364),COUNTRY_INFO!G364),0))</f>
        <v>0</v>
      </c>
      <c r="AG364" s="217">
        <f>IF(AND(COUNTRY_INFO!K364&gt;0,COUNTRY_INFO!K364&lt;4),IF(Z364&gt;0,IF(COUNTRY_INFO!K364=1, 0, IF(COUNTRY_INFO!K364=2, AF364/(COUNTRY_INFO!G364*0.2)*100, IF(COUNTRY_INFO!K364=3, AF364/COUNTRY_INFO!G364*100))),"-"),0)</f>
        <v>0</v>
      </c>
      <c r="AH364" s="11">
        <f t="shared" si="41"/>
        <v>0</v>
      </c>
      <c r="AI364" s="73" t="str">
        <f>IF(AND(COUNTRY_INFO!K364&gt;0,COUNTRY_INFO!K364&lt;4), IF(AC364/Z364*100&lt;&gt;0, IF(AH364/Z364*100&gt;100,100,AH364/Z364*100), "-"),0)</f>
        <v>-</v>
      </c>
      <c r="AJ364" s="261"/>
      <c r="AK364" s="260">
        <f>IF(AND(D364&lt;&gt;0, D364&lt;&gt;"Unknown",D364&lt;&gt;"Stopped",D364&lt;&gt;"Not required"),D364/COUNTRY_INFO!D364, 0)</f>
        <v>0</v>
      </c>
      <c r="AL364" s="260">
        <f>IF(AND(J364&lt;&gt;0,J364&lt;&gt;"Unknown",J364&lt;&gt;"Stopped",J364&lt;&gt;"Not required"),J364/COUNTRY_INFO!D364, 0)</f>
        <v>0</v>
      </c>
      <c r="AM364" s="260">
        <f>IF(AND(P364&lt;&gt;0,P364&lt;&gt;"Unknown",P364&lt;&gt;"Not required"),P364/(COUNTRY_INFO!E364+COUNTRY_INFO!F364), 0)</f>
        <v>0</v>
      </c>
      <c r="AN364" s="260">
        <f>IF(AND(Z364&lt;&gt;0,Z364&lt;&gt;"Unknown",Z364&lt;&gt;"Not required"),IF(COUNTRY_INFO!K364=1,1,IF(COUNTRY_INFO!K364=2,0.5*COUNTRY_INFO!F364/(0.5*COUNTRY_INFO!F364+0.2*COUNTRY_INFO!G364),IF(COUNTRY_INFO!K364=3,COUNTRY_INFO!F364/(COUNTRY_INFO!F364+COUNTRY_INFO!G364)))),0)</f>
        <v>0.59802531239129852</v>
      </c>
      <c r="AO364" s="260">
        <f>IF(AND(Z364&lt;&gt;0,Z364&lt;&gt;"Unknown",Z364&lt;&gt;"Not required"),IF(COUNTRY_INFO!K364=1,0,IF(COUNTRY_INFO!K364=2,0.2*COUNTRY_INFO!G364/(0.5*COUNTRY_INFO!F364+0.2*COUNTRY_INFO!G364),IF(COUNTRY_INFO!K364=3,COUNTRY_INFO!G364/(COUNTRY_INFO!F364+COUNTRY_INFO!G364)))),0)</f>
        <v>0.40197468760870148</v>
      </c>
      <c r="AP364" s="259">
        <f>MAX(COUNTRY_INFO!D364*AK364*PROFILE!$G$7,COUNTRY_INFO!D364*AL364*PROFILE!$G$7)</f>
        <v>0</v>
      </c>
      <c r="AQ364" s="259">
        <f>MAX(COUNTRY_INFO!D364*AK364*PROFILE!$G$8,COUNTRY_INFO!D364*AL364*PROFILE!$G$8,COUNTRY_INFO!D364*AM364*PROFILE!$G$8)</f>
        <v>0</v>
      </c>
      <c r="AR364" s="259">
        <f>MAX(COUNTRY_INFO!D364*AK364*PROFILE!$G$9,COUNTRY_INFO!D364*AL364*PROFILE!$G$9,COUNTRY_INFO!D364*AM364*PROFILE!$G$9,IF(AND(DISTRICT!Z364&lt;&gt;"Unknown",Z364&lt;&gt;"Not required"),COUNTRY_INFO!O364*DISTRICT!AN364,0))</f>
        <v>4470</v>
      </c>
      <c r="AS364" s="259">
        <f>MAX(COUNTRY_INFO!D364*AK364*PROFILE!$G$10,COUNTRY_INFO!D364*AL364*PROFILE!$G$10,IF(AND(DISTRICT!Z364&lt;&gt;"Unknown",Z364&lt;&gt;"Not required"),COUNTRY_INFO!O364*DISTRICT!AO364,0))</f>
        <v>3004.6000000000004</v>
      </c>
      <c r="AT364" s="259">
        <f t="shared" si="42"/>
        <v>7474.6</v>
      </c>
      <c r="AU364" s="258">
        <f t="shared" si="37"/>
        <v>0</v>
      </c>
      <c r="AV364" s="259">
        <f>MAX('MDA2'!J364,'T1'!L364,'T2'!J364,T3_R1!K364,T3_R2!K364)</f>
        <v>0</v>
      </c>
      <c r="AW364" s="259">
        <f>MAX('MDA1'!K364,'MDA2'!K364,'MDA3'!I364,'MDA3'!L364,'T1'!M364,'T2'!K364,T3_R1!L364,T3_R2!L364)</f>
        <v>0</v>
      </c>
      <c r="AX364" s="259">
        <f>MAX('MDA1'!L364,'MDA2'!L364,'MDA3'!J364,'MDA3'!M364,'T1'!N364,'T2'!L364,T3_R1!M364,T3_R2!M364)</f>
        <v>0</v>
      </c>
      <c r="AY364" s="259">
        <f t="shared" si="43"/>
        <v>0</v>
      </c>
      <c r="AZ364" s="259">
        <f>MAX('MDA2'!J364,T364)</f>
        <v>0</v>
      </c>
      <c r="BA364" s="259">
        <f>MAX('MDA1'!K364,'MDA2'!K364,'MDA3'!I364,'MDA3'!L364,V364,AD364)</f>
        <v>0</v>
      </c>
      <c r="BB364" s="259">
        <f>MAX('MDA1'!L364,'MDA2'!L364,'MDA3'!J364,'MDA3'!M364,AF364)</f>
        <v>0</v>
      </c>
      <c r="BC364" s="259">
        <f t="shared" si="38"/>
        <v>0</v>
      </c>
      <c r="BD364" s="260">
        <f t="shared" si="39"/>
        <v>0</v>
      </c>
    </row>
    <row r="365" spans="1:56" x14ac:dyDescent="0.2">
      <c r="A365" s="10" t="str">
        <f>IF(COUNTRY_INFO!A365=0," ",COUNTRY_INFO!A365)</f>
        <v>Ethiopia</v>
      </c>
      <c r="B365" s="10" t="str">
        <f>IF(COUNTRY_INFO!B365=0," ",COUNTRY_INFO!B365)</f>
        <v>Oromia East Shewa</v>
      </c>
      <c r="C365" s="87" t="str">
        <f>IF(COUNTRY_INFO!C365=0," ",COUNTRY_INFO!C365)</f>
        <v>Adama</v>
      </c>
      <c r="D365" s="67">
        <f>COUNTRY_INFO!L365</f>
        <v>0</v>
      </c>
      <c r="E365" s="61"/>
      <c r="F365" s="61"/>
      <c r="G365" s="11">
        <f>MAX('MDA1'!M365,'MDA2'!M365)</f>
        <v>0</v>
      </c>
      <c r="H365" s="11">
        <f>IF(AND(COUNTRY_INFO!H365&gt;0,COUNTRY_INFO!H365&lt;4),IF(D365&gt;MAX('MDA1'!M365,'MDA2'!M365),MAX('MDA1'!M365,'MDA2'!M365),D365),0)</f>
        <v>0</v>
      </c>
      <c r="I365" s="73">
        <f>IF(AND(COUNTRY_INFO!H365&gt;0,COUNTRY_INFO!H365&lt;4), IF(G365/D365*100&lt;&gt;0, IF(G365/D365*100&gt;100,100,G365/D365*100), "-"),0)</f>
        <v>0</v>
      </c>
      <c r="J365" s="67">
        <f>COUNTRY_INFO!M365</f>
        <v>0</v>
      </c>
      <c r="K365" s="61"/>
      <c r="L365" s="61"/>
      <c r="M365" s="11">
        <f>MAX('MDA1'!M365,MAX('MDA3'!I365,'MDA3'!L365)+MAX('MDA3'!J365,'MDA3'!M365))</f>
        <v>0</v>
      </c>
      <c r="N365" s="11">
        <f>IF(AND(COUNTRY_INFO!I365&gt;0,COUNTRY_INFO!I365&lt;4),IF(J365&gt;MAX('MDA1'!M365,MAX('MDA3'!I365,'MDA3'!L365)+MAX('MDA3'!J365,'MDA3'!M365)),MAX('MDA1'!M365,MAX('MDA3'!I365,'MDA3'!L365)+MAX('MDA3'!J365,'MDA3'!M365)),J365),0)</f>
        <v>0</v>
      </c>
      <c r="O365" s="73">
        <f>IF(AND(COUNTRY_INFO!I365&gt;0,COUNTRY_INFO!I365&lt;4), IF(M365/J365*100&lt;&gt;0, IF(M365/J365*100&gt;100,100,M365/J365*100), "-"),0)</f>
        <v>0</v>
      </c>
      <c r="P365" s="67">
        <f>COUNTRY_INFO!N365</f>
        <v>0</v>
      </c>
      <c r="Q365" s="61"/>
      <c r="R365" s="61"/>
      <c r="S365" s="11">
        <f>SUM(MAX('MDA2'!J365, 'T1'!L365, MAX(T3_R1!K365, T3_R2!K365)), MAX('MDA1'!K365, 'MDA2'!K365, 'T1'!M365, MAX(T3_R1!L365, T3_R2!L365)), MAX('MDA1'!L365, 'MDA2'!L365, 'T1'!N365, MAX(T3_R1!M365, T3_R2!M365)))</f>
        <v>0</v>
      </c>
      <c r="T365" s="11">
        <f>IF(AND(COUNTRY_INFO!J365&gt;1,COUNTRY_INFO!J365&lt;4),IF(COUNTRY_INFO!E365&gt;MAX('MDA2'!J365,'T1'!L365,MAX(T3_R1!K365,T3_R2!K365)),MAX('MDA2'!J365,'T1'!L365,MAX(T3_R1!K365,T3_R2!K365)),COUNTRY_INFO!E365),0)</f>
        <v>0</v>
      </c>
      <c r="U365" s="217">
        <f>IF(AND(COUNTRY_INFO!J365&gt;1,COUNTRY_INFO!J365&lt;4), IF(T365/COUNTRY_INFO!E365*100&lt;&gt;0, IF(T365/COUNTRY_INFO!E365*100&gt;100,100,T365/COUNTRY_INFO!E365*100), "-"),0)</f>
        <v>0</v>
      </c>
      <c r="V365" s="11">
        <f>IF(AND(COUNTRY_INFO!J365&gt;1,COUNTRY_INFO!J365&lt;4),IF(COUNTRY_INFO!F365&gt;MAX('MDA1'!K365,'MDA2'!K365,'T1'!M365,MAX(T3_R1!L365,T3_R2!L365)),MAX('MDA1'!K365,'MDA2'!K365,'T1'!M365,MAX(T3_R1!L365,T3_R2!L365)),COUNTRY_INFO!F365),0)</f>
        <v>0</v>
      </c>
      <c r="W365" s="217">
        <f>IF(AND(COUNTRY_INFO!J365&gt;1,COUNTRY_INFO!J365&lt;4), IF(V365/COUNTRY_INFO!F365*100&lt;&gt;0, IF(V365/COUNTRY_INFO!F365*100&gt;100,100,V365/COUNTRY_INFO!F365*100), "-"),0)</f>
        <v>0</v>
      </c>
      <c r="X365" s="11">
        <f t="shared" si="40"/>
        <v>0</v>
      </c>
      <c r="Y365" s="73">
        <f>IF(AND(COUNTRY_INFO!J365&gt;1,COUNTRY_INFO!J365&lt;4), IF(S365/P365*100&lt;&gt;0, IF(X365/P365*100&gt;100,100,X365/P365*100), "-"),0)</f>
        <v>0</v>
      </c>
      <c r="Z365" s="67">
        <f>COUNTRY_INFO!O365</f>
        <v>47841.5</v>
      </c>
      <c r="AA365" s="61"/>
      <c r="AB365" s="61"/>
      <c r="AC365" s="11">
        <f>MAX('T1'!L365,'T2'!J365)+MAX('T1'!M365,'T2'!K365)+MAX('T1'!N365,'T2'!L365)</f>
        <v>55937</v>
      </c>
      <c r="AD365" s="11">
        <f>IF(COUNTRY_INFO!K365=1,IF(COUNTRY_INFO!F365*0.33&gt;MAX('T1'!M365,'T2'!K365),MAX('T1'!M365,'T2'!K365),COUNTRY_INFO!F365*0.33),IF(COUNTRY_INFO!K365=2,IF(COUNTRY_INFO!F365*0.5&gt;MAX('T1'!M365,'T2'!K365),MAX('T1'!M365,'T2'!K365),COUNTRY_INFO!F365*0.5),IF(COUNTRY_INFO!K365=3,IF(COUNTRY_INFO!F365&gt;MAX('T1'!M365,'T2'!K365),MAX('T1'!M365,'T2'!K365),COUNTRY_INFO!F365),0)))</f>
        <v>28610.5</v>
      </c>
      <c r="AE365" s="217">
        <f>IF(AND(COUNTRY_INFO!K365&gt;0,COUNTRY_INFO!K365&lt;4),IF(Z365&gt;0,IF(COUNTRY_INFO!K365=1, AD365/(COUNTRY_INFO!F365*0.33)*100, IF(COUNTRY_INFO!K365=2, AD365/(COUNTRY_INFO!F365*0.5)*100, IF(COUNTRY_INFO!K365=3, AD365/COUNTRY_INFO!F365*100))),"-"),0)</f>
        <v>100</v>
      </c>
      <c r="AF365" s="11">
        <f>IF(COUNTRY_INFO!K365=2,IF(COUNTRY_INFO!G365*0.2&gt;MAX('T1'!N365,'T2'!L365),MAX('T1'!N365,'T2'!L365),COUNTRY_INFO!G365*0.2),IF(COUNTRY_INFO!K365=3,IF(COUNTRY_INFO!G365&gt;MAX('T1'!N365,'T2'!L365),MAX('T1'!N365,'T2'!L365),COUNTRY_INFO!G365),0))</f>
        <v>0</v>
      </c>
      <c r="AG365" s="217">
        <f>IF(AND(COUNTRY_INFO!K365&gt;0,COUNTRY_INFO!K365&lt;4),IF(Z365&gt;0,IF(COUNTRY_INFO!K365=1, 0, IF(COUNTRY_INFO!K365=2, AF365/(COUNTRY_INFO!G365*0.2)*100, IF(COUNTRY_INFO!K365=3, AF365/COUNTRY_INFO!G365*100))),"-"),0)</f>
        <v>0</v>
      </c>
      <c r="AH365" s="11">
        <f t="shared" si="41"/>
        <v>28610.5</v>
      </c>
      <c r="AI365" s="73">
        <f>IF(AND(COUNTRY_INFO!K365&gt;0,COUNTRY_INFO!K365&lt;4), IF(AC365/Z365*100&lt;&gt;0, IF(AH365/Z365*100&gt;100,100,AH365/Z365*100), "-"),0)</f>
        <v>59.802681772101629</v>
      </c>
      <c r="AJ365" s="261"/>
      <c r="AK365" s="260">
        <f>IF(AND(D365&lt;&gt;0, D365&lt;&gt;"Unknown",D365&lt;&gt;"Stopped",D365&lt;&gt;"Not required"),D365/COUNTRY_INFO!D365, 0)</f>
        <v>0</v>
      </c>
      <c r="AL365" s="260">
        <f>IF(AND(J365&lt;&gt;0,J365&lt;&gt;"Unknown",J365&lt;&gt;"Stopped",J365&lt;&gt;"Not required"),J365/COUNTRY_INFO!D365, 0)</f>
        <v>0</v>
      </c>
      <c r="AM365" s="260">
        <f>IF(AND(P365&lt;&gt;0,P365&lt;&gt;"Unknown",P365&lt;&gt;"Not required"),P365/(COUNTRY_INFO!E365+COUNTRY_INFO!F365), 0)</f>
        <v>0</v>
      </c>
      <c r="AN365" s="260">
        <f>IF(AND(Z365&lt;&gt;0,Z365&lt;&gt;"Unknown",Z365&lt;&gt;"Not required"),IF(COUNTRY_INFO!K365=1,1,IF(COUNTRY_INFO!K365=2,0.5*COUNTRY_INFO!F365/(0.5*COUNTRY_INFO!F365+0.2*COUNTRY_INFO!G365),IF(COUNTRY_INFO!K365=3,COUNTRY_INFO!F365/(COUNTRY_INFO!F365+COUNTRY_INFO!G365)))),0)</f>
        <v>0.59802681772101629</v>
      </c>
      <c r="AO365" s="260">
        <f>IF(AND(Z365&lt;&gt;0,Z365&lt;&gt;"Unknown",Z365&lt;&gt;"Not required"),IF(COUNTRY_INFO!K365=1,0,IF(COUNTRY_INFO!K365=2,0.2*COUNTRY_INFO!G365/(0.5*COUNTRY_INFO!F365+0.2*COUNTRY_INFO!G365),IF(COUNTRY_INFO!K365=3,COUNTRY_INFO!G365/(COUNTRY_INFO!F365+COUNTRY_INFO!G365)))),0)</f>
        <v>0.40197318227898371</v>
      </c>
      <c r="AP365" s="259">
        <f>MAX(COUNTRY_INFO!D365*AK365*PROFILE!$G$7,COUNTRY_INFO!D365*AL365*PROFILE!$G$7)</f>
        <v>0</v>
      </c>
      <c r="AQ365" s="259">
        <f>MAX(COUNTRY_INFO!D365*AK365*PROFILE!$G$8,COUNTRY_INFO!D365*AL365*PROFILE!$G$8,COUNTRY_INFO!D365*AM365*PROFILE!$G$8)</f>
        <v>0</v>
      </c>
      <c r="AR365" s="259">
        <f>MAX(COUNTRY_INFO!D365*AK365*PROFILE!$G$9,COUNTRY_INFO!D365*AL365*PROFILE!$G$9,COUNTRY_INFO!D365*AM365*PROFILE!$G$9,IF(AND(DISTRICT!Z365&lt;&gt;"Unknown",Z365&lt;&gt;"Not required"),COUNTRY_INFO!O365*DISTRICT!AN365,0))</f>
        <v>28610.5</v>
      </c>
      <c r="AS365" s="259">
        <f>MAX(COUNTRY_INFO!D365*AK365*PROFILE!$G$10,COUNTRY_INFO!D365*AL365*PROFILE!$G$10,IF(AND(DISTRICT!Z365&lt;&gt;"Unknown",Z365&lt;&gt;"Not required"),COUNTRY_INFO!O365*DISTRICT!AO365,0))</f>
        <v>19231</v>
      </c>
      <c r="AT365" s="259">
        <f t="shared" si="42"/>
        <v>47841.5</v>
      </c>
      <c r="AU365" s="258" t="str">
        <f t="shared" si="37"/>
        <v>Y</v>
      </c>
      <c r="AV365" s="259">
        <f>MAX('MDA2'!J365,'T1'!L365,'T2'!J365,T3_R1!K365,T3_R2!K365)</f>
        <v>0</v>
      </c>
      <c r="AW365" s="259">
        <f>MAX('MDA1'!K365,'MDA2'!K365,'MDA3'!I365,'MDA3'!L365,'T1'!M365,'T2'!K365,T3_R1!L365,T3_R2!L365)</f>
        <v>55937</v>
      </c>
      <c r="AX365" s="259">
        <f>MAX('MDA1'!L365,'MDA2'!L365,'MDA3'!J365,'MDA3'!M365,'T1'!N365,'T2'!L365,T3_R1!M365,T3_R2!M365)</f>
        <v>0</v>
      </c>
      <c r="AY365" s="259">
        <f t="shared" si="43"/>
        <v>55937</v>
      </c>
      <c r="AZ365" s="259">
        <f>MAX('MDA2'!J365,T365)</f>
        <v>0</v>
      </c>
      <c r="BA365" s="259">
        <f>MAX('MDA1'!K365,'MDA2'!K365,'MDA3'!I365,'MDA3'!L365,V365,AD365)</f>
        <v>28610.5</v>
      </c>
      <c r="BB365" s="259">
        <f>MAX('MDA1'!L365,'MDA2'!L365,'MDA3'!J365,'MDA3'!M365,AF365)</f>
        <v>0</v>
      </c>
      <c r="BC365" s="259">
        <f t="shared" si="38"/>
        <v>28610.5</v>
      </c>
      <c r="BD365" s="260">
        <f t="shared" si="39"/>
        <v>59.802681772101629</v>
      </c>
    </row>
    <row r="366" spans="1:56" x14ac:dyDescent="0.2">
      <c r="A366" s="10" t="str">
        <f>IF(COUNTRY_INFO!A366=0," ",COUNTRY_INFO!A366)</f>
        <v>Ethiopia</v>
      </c>
      <c r="B366" s="10" t="str">
        <f>IF(COUNTRY_INFO!B366=0," ",COUNTRY_INFO!B366)</f>
        <v>Oromia East Shewa</v>
      </c>
      <c r="C366" s="87" t="str">
        <f>IF(COUNTRY_INFO!C366=0," ",COUNTRY_INFO!C366)</f>
        <v>Adama Town</v>
      </c>
      <c r="D366" s="67">
        <f>COUNTRY_INFO!L366</f>
        <v>0</v>
      </c>
      <c r="E366" s="61"/>
      <c r="F366" s="61"/>
      <c r="G366" s="11">
        <f>MAX('MDA1'!M366,'MDA2'!M366)</f>
        <v>0</v>
      </c>
      <c r="H366" s="11">
        <f>IF(AND(COUNTRY_INFO!H366&gt;0,COUNTRY_INFO!H366&lt;4),IF(D366&gt;MAX('MDA1'!M366,'MDA2'!M366),MAX('MDA1'!M366,'MDA2'!M366),D366),0)</f>
        <v>0</v>
      </c>
      <c r="I366" s="73">
        <f>IF(AND(COUNTRY_INFO!H366&gt;0,COUNTRY_INFO!H366&lt;4), IF(G366/D366*100&lt;&gt;0, IF(G366/D366*100&gt;100,100,G366/D366*100), "-"),0)</f>
        <v>0</v>
      </c>
      <c r="J366" s="67">
        <f>COUNTRY_INFO!M366</f>
        <v>0</v>
      </c>
      <c r="K366" s="61"/>
      <c r="L366" s="61"/>
      <c r="M366" s="11">
        <f>MAX('MDA1'!M366,MAX('MDA3'!I366,'MDA3'!L366)+MAX('MDA3'!J366,'MDA3'!M366))</f>
        <v>0</v>
      </c>
      <c r="N366" s="11">
        <f>IF(AND(COUNTRY_INFO!I366&gt;0,COUNTRY_INFO!I366&lt;4),IF(J366&gt;MAX('MDA1'!M366,MAX('MDA3'!I366,'MDA3'!L366)+MAX('MDA3'!J366,'MDA3'!M366)),MAX('MDA1'!M366,MAX('MDA3'!I366,'MDA3'!L366)+MAX('MDA3'!J366,'MDA3'!M366)),J366),0)</f>
        <v>0</v>
      </c>
      <c r="O366" s="73">
        <f>IF(AND(COUNTRY_INFO!I366&gt;0,COUNTRY_INFO!I366&lt;4), IF(M366/J366*100&lt;&gt;0, IF(M366/J366*100&gt;100,100,M366/J366*100), "-"),0)</f>
        <v>0</v>
      </c>
      <c r="P366" s="67">
        <f>COUNTRY_INFO!N366</f>
        <v>0</v>
      </c>
      <c r="Q366" s="61"/>
      <c r="R366" s="61"/>
      <c r="S366" s="11">
        <f>SUM(MAX('MDA2'!J366, 'T1'!L366, MAX(T3_R1!K366, T3_R2!K366)), MAX('MDA1'!K366, 'MDA2'!K366, 'T1'!M366, MAX(T3_R1!L366, T3_R2!L366)), MAX('MDA1'!L366, 'MDA2'!L366, 'T1'!N366, MAX(T3_R1!M366, T3_R2!M366)))</f>
        <v>0</v>
      </c>
      <c r="T366" s="11">
        <f>IF(AND(COUNTRY_INFO!J366&gt;1,COUNTRY_INFO!J366&lt;4),IF(COUNTRY_INFO!E366&gt;MAX('MDA2'!J366,'T1'!L366,MAX(T3_R1!K366,T3_R2!K366)),MAX('MDA2'!J366,'T1'!L366,MAX(T3_R1!K366,T3_R2!K366)),COUNTRY_INFO!E366),0)</f>
        <v>0</v>
      </c>
      <c r="U366" s="217">
        <f>IF(AND(COUNTRY_INFO!J366&gt;1,COUNTRY_INFO!J366&lt;4), IF(T366/COUNTRY_INFO!E366*100&lt;&gt;0, IF(T366/COUNTRY_INFO!E366*100&gt;100,100,T366/COUNTRY_INFO!E366*100), "-"),0)</f>
        <v>0</v>
      </c>
      <c r="V366" s="11">
        <f>IF(AND(COUNTRY_INFO!J366&gt;1,COUNTRY_INFO!J366&lt;4),IF(COUNTRY_INFO!F366&gt;MAX('MDA1'!K366,'MDA2'!K366,'T1'!M366,MAX(T3_R1!L366,T3_R2!L366)),MAX('MDA1'!K366,'MDA2'!K366,'T1'!M366,MAX(T3_R1!L366,T3_R2!L366)),COUNTRY_INFO!F366),0)</f>
        <v>0</v>
      </c>
      <c r="W366" s="217">
        <f>IF(AND(COUNTRY_INFO!J366&gt;1,COUNTRY_INFO!J366&lt;4), IF(V366/COUNTRY_INFO!F366*100&lt;&gt;0, IF(V366/COUNTRY_INFO!F366*100&gt;100,100,V366/COUNTRY_INFO!F366*100), "-"),0)</f>
        <v>0</v>
      </c>
      <c r="X366" s="11">
        <f t="shared" si="40"/>
        <v>0</v>
      </c>
      <c r="Y366" s="73">
        <f>IF(AND(COUNTRY_INFO!J366&gt;1,COUNTRY_INFO!J366&lt;4), IF(S366/P366*100&lt;&gt;0, IF(X366/P366*100&gt;100,100,X366/P366*100), "-"),0)</f>
        <v>0</v>
      </c>
      <c r="Z366" s="67">
        <f>COUNTRY_INFO!O366</f>
        <v>86913.5</v>
      </c>
      <c r="AA366" s="61"/>
      <c r="AB366" s="61"/>
      <c r="AC366" s="11">
        <f>MAX('T1'!L366,'T2'!J366)+MAX('T1'!M366,'T2'!K366)+MAX('T1'!N366,'T2'!L366)</f>
        <v>101771</v>
      </c>
      <c r="AD366" s="11">
        <f>IF(COUNTRY_INFO!K366=1,IF(COUNTRY_INFO!F366*0.33&gt;MAX('T1'!M366,'T2'!K366),MAX('T1'!M366,'T2'!K366),COUNTRY_INFO!F366*0.33),IF(COUNTRY_INFO!K366=2,IF(COUNTRY_INFO!F366*0.5&gt;MAX('T1'!M366,'T2'!K366),MAX('T1'!M366,'T2'!K366),COUNTRY_INFO!F366*0.5),IF(COUNTRY_INFO!K366=3,IF(COUNTRY_INFO!F366&gt;MAX('T1'!M366,'T2'!K366),MAX('T1'!M366,'T2'!K366),COUNTRY_INFO!F366),0)))</f>
        <v>51976.5</v>
      </c>
      <c r="AE366" s="217">
        <f>IF(AND(COUNTRY_INFO!K366&gt;0,COUNTRY_INFO!K366&lt;4),IF(Z366&gt;0,IF(COUNTRY_INFO!K366=1, AD366/(COUNTRY_INFO!F366*0.33)*100, IF(COUNTRY_INFO!K366=2, AD366/(COUNTRY_INFO!F366*0.5)*100, IF(COUNTRY_INFO!K366=3, AD366/COUNTRY_INFO!F366*100))),"-"),0)</f>
        <v>100</v>
      </c>
      <c r="AF366" s="11">
        <f>IF(COUNTRY_INFO!K366=2,IF(COUNTRY_INFO!G366*0.2&gt;MAX('T1'!N366,'T2'!L366),MAX('T1'!N366,'T2'!L366),COUNTRY_INFO!G366*0.2),IF(COUNTRY_INFO!K366=3,IF(COUNTRY_INFO!G366&gt;MAX('T1'!N366,'T2'!L366),MAX('T1'!N366,'T2'!L366),COUNTRY_INFO!G366),0))</f>
        <v>0</v>
      </c>
      <c r="AG366" s="217">
        <f>IF(AND(COUNTRY_INFO!K366&gt;0,COUNTRY_INFO!K366&lt;4),IF(Z366&gt;0,IF(COUNTRY_INFO!K366=1, 0, IF(COUNTRY_INFO!K366=2, AF366/(COUNTRY_INFO!G366*0.2)*100, IF(COUNTRY_INFO!K366=3, AF366/COUNTRY_INFO!G366*100))),"-"),0)</f>
        <v>0</v>
      </c>
      <c r="AH366" s="11">
        <f t="shared" si="41"/>
        <v>51976.5</v>
      </c>
      <c r="AI366" s="73">
        <f>IF(AND(COUNTRY_INFO!K366&gt;0,COUNTRY_INFO!K366&lt;4), IF(AC366/Z366*100&lt;&gt;0, IF(AH366/Z366*100&gt;100,100,AH366/Z366*100), "-"),0)</f>
        <v>59.802562317706688</v>
      </c>
      <c r="AJ366" s="261"/>
      <c r="AK366" s="260">
        <f>IF(AND(D366&lt;&gt;0, D366&lt;&gt;"Unknown",D366&lt;&gt;"Stopped",D366&lt;&gt;"Not required"),D366/COUNTRY_INFO!D366, 0)</f>
        <v>0</v>
      </c>
      <c r="AL366" s="260">
        <f>IF(AND(J366&lt;&gt;0,J366&lt;&gt;"Unknown",J366&lt;&gt;"Stopped",J366&lt;&gt;"Not required"),J366/COUNTRY_INFO!D366, 0)</f>
        <v>0</v>
      </c>
      <c r="AM366" s="260">
        <f>IF(AND(P366&lt;&gt;0,P366&lt;&gt;"Unknown",P366&lt;&gt;"Not required"),P366/(COUNTRY_INFO!E366+COUNTRY_INFO!F366), 0)</f>
        <v>0</v>
      </c>
      <c r="AN366" s="260">
        <f>IF(AND(Z366&lt;&gt;0,Z366&lt;&gt;"Unknown",Z366&lt;&gt;"Not required"),IF(COUNTRY_INFO!K366=1,1,IF(COUNTRY_INFO!K366=2,0.5*COUNTRY_INFO!F366/(0.5*COUNTRY_INFO!F366+0.2*COUNTRY_INFO!G366),IF(COUNTRY_INFO!K366=3,COUNTRY_INFO!F366/(COUNTRY_INFO!F366+COUNTRY_INFO!G366)))),0)</f>
        <v>0.59802562317706687</v>
      </c>
      <c r="AO366" s="260">
        <f>IF(AND(Z366&lt;&gt;0,Z366&lt;&gt;"Unknown",Z366&lt;&gt;"Not required"),IF(COUNTRY_INFO!K366=1,0,IF(COUNTRY_INFO!K366=2,0.2*COUNTRY_INFO!G366/(0.5*COUNTRY_INFO!F366+0.2*COUNTRY_INFO!G366),IF(COUNTRY_INFO!K366=3,COUNTRY_INFO!G366/(COUNTRY_INFO!F366+COUNTRY_INFO!G366)))),0)</f>
        <v>0.40197437682293313</v>
      </c>
      <c r="AP366" s="259">
        <f>MAX(COUNTRY_INFO!D366*AK366*PROFILE!$G$7,COUNTRY_INFO!D366*AL366*PROFILE!$G$7)</f>
        <v>0</v>
      </c>
      <c r="AQ366" s="259">
        <f>MAX(COUNTRY_INFO!D366*AK366*PROFILE!$G$8,COUNTRY_INFO!D366*AL366*PROFILE!$G$8,COUNTRY_INFO!D366*AM366*PROFILE!$G$8)</f>
        <v>0</v>
      </c>
      <c r="AR366" s="259">
        <f>MAX(COUNTRY_INFO!D366*AK366*PROFILE!$G$9,COUNTRY_INFO!D366*AL366*PROFILE!$G$9,COUNTRY_INFO!D366*AM366*PROFILE!$G$9,IF(AND(DISTRICT!Z366&lt;&gt;"Unknown",Z366&lt;&gt;"Not required"),COUNTRY_INFO!O366*DISTRICT!AN366,0))</f>
        <v>51976.5</v>
      </c>
      <c r="AS366" s="259">
        <f>MAX(COUNTRY_INFO!D366*AK366*PROFILE!$G$10,COUNTRY_INFO!D366*AL366*PROFILE!$G$10,IF(AND(DISTRICT!Z366&lt;&gt;"Unknown",Z366&lt;&gt;"Not required"),COUNTRY_INFO!O366*DISTRICT!AO366,0))</f>
        <v>34937</v>
      </c>
      <c r="AT366" s="259">
        <f t="shared" si="42"/>
        <v>86913.5</v>
      </c>
      <c r="AU366" s="258" t="str">
        <f t="shared" si="37"/>
        <v>Y</v>
      </c>
      <c r="AV366" s="259">
        <f>MAX('MDA2'!J366,'T1'!L366,'T2'!J366,T3_R1!K366,T3_R2!K366)</f>
        <v>0</v>
      </c>
      <c r="AW366" s="259">
        <f>MAX('MDA1'!K366,'MDA2'!K366,'MDA3'!I366,'MDA3'!L366,'T1'!M366,'T2'!K366,T3_R1!L366,T3_R2!L366)</f>
        <v>101771</v>
      </c>
      <c r="AX366" s="259">
        <f>MAX('MDA1'!L366,'MDA2'!L366,'MDA3'!J366,'MDA3'!M366,'T1'!N366,'T2'!L366,T3_R1!M366,T3_R2!M366)</f>
        <v>0</v>
      </c>
      <c r="AY366" s="259">
        <f t="shared" si="43"/>
        <v>101771</v>
      </c>
      <c r="AZ366" s="259">
        <f>MAX('MDA2'!J366,T366)</f>
        <v>0</v>
      </c>
      <c r="BA366" s="259">
        <f>MAX('MDA1'!K366,'MDA2'!K366,'MDA3'!I366,'MDA3'!L366,V366,AD366)</f>
        <v>51976.5</v>
      </c>
      <c r="BB366" s="259">
        <f>MAX('MDA1'!L366,'MDA2'!L366,'MDA3'!J366,'MDA3'!M366,AF366)</f>
        <v>0</v>
      </c>
      <c r="BC366" s="259">
        <f t="shared" si="38"/>
        <v>51976.5</v>
      </c>
      <c r="BD366" s="260">
        <f t="shared" si="39"/>
        <v>59.802562317706688</v>
      </c>
    </row>
    <row r="367" spans="1:56" x14ac:dyDescent="0.2">
      <c r="A367" s="10" t="str">
        <f>IF(COUNTRY_INFO!A367=0," ",COUNTRY_INFO!A367)</f>
        <v>Ethiopia</v>
      </c>
      <c r="B367" s="10" t="str">
        <f>IF(COUNTRY_INFO!B367=0," ",COUNTRY_INFO!B367)</f>
        <v>Oromia East Shewa</v>
      </c>
      <c r="C367" s="87" t="str">
        <f>IF(COUNTRY_INFO!C367=0," ",COUNTRY_INFO!C367)</f>
        <v>Adami Tulu Jido Kombolacha</v>
      </c>
      <c r="D367" s="67">
        <f>COUNTRY_INFO!L367</f>
        <v>0</v>
      </c>
      <c r="E367" s="61"/>
      <c r="F367" s="61"/>
      <c r="G367" s="11">
        <f>MAX('MDA1'!M367,'MDA2'!M367)</f>
        <v>0</v>
      </c>
      <c r="H367" s="11">
        <f>IF(AND(COUNTRY_INFO!H367&gt;0,COUNTRY_INFO!H367&lt;4),IF(D367&gt;MAX('MDA1'!M367,'MDA2'!M367),MAX('MDA1'!M367,'MDA2'!M367),D367),0)</f>
        <v>0</v>
      </c>
      <c r="I367" s="73">
        <f>IF(AND(COUNTRY_INFO!H367&gt;0,COUNTRY_INFO!H367&lt;4), IF(G367/D367*100&lt;&gt;0, IF(G367/D367*100&gt;100,100,G367/D367*100), "-"),0)</f>
        <v>0</v>
      </c>
      <c r="J367" s="67">
        <f>COUNTRY_INFO!M367</f>
        <v>0</v>
      </c>
      <c r="K367" s="61"/>
      <c r="L367" s="61"/>
      <c r="M367" s="11">
        <f>MAX('MDA1'!M367,MAX('MDA3'!I367,'MDA3'!L367)+MAX('MDA3'!J367,'MDA3'!M367))</f>
        <v>0</v>
      </c>
      <c r="N367" s="11">
        <f>IF(AND(COUNTRY_INFO!I367&gt;0,COUNTRY_INFO!I367&lt;4),IF(J367&gt;MAX('MDA1'!M367,MAX('MDA3'!I367,'MDA3'!L367)+MAX('MDA3'!J367,'MDA3'!M367)),MAX('MDA1'!M367,MAX('MDA3'!I367,'MDA3'!L367)+MAX('MDA3'!J367,'MDA3'!M367)),J367),0)</f>
        <v>0</v>
      </c>
      <c r="O367" s="73">
        <f>IF(AND(COUNTRY_INFO!I367&gt;0,COUNTRY_INFO!I367&lt;4), IF(M367/J367*100&lt;&gt;0, IF(M367/J367*100&gt;100,100,M367/J367*100), "-"),0)</f>
        <v>0</v>
      </c>
      <c r="P367" s="67">
        <f>COUNTRY_INFO!N367</f>
        <v>96585</v>
      </c>
      <c r="Q367" s="61"/>
      <c r="R367" s="61"/>
      <c r="S367" s="11">
        <f>SUM(MAX('MDA2'!J367, 'T1'!L367, MAX(T3_R1!K367, T3_R2!K367)), MAX('MDA1'!K367, 'MDA2'!K367, 'T1'!M367, MAX(T3_R1!L367, T3_R2!L367)), MAX('MDA1'!L367, 'MDA2'!L367, 'T1'!N367, MAX(T3_R1!M367, T3_R2!M367)))</f>
        <v>0</v>
      </c>
      <c r="T367" s="11">
        <f>IF(AND(COUNTRY_INFO!J367&gt;1,COUNTRY_INFO!J367&lt;4),IF(COUNTRY_INFO!E367&gt;MAX('MDA2'!J367,'T1'!L367,MAX(T3_R1!K367,T3_R2!K367)),MAX('MDA2'!J367,'T1'!L367,MAX(T3_R1!K367,T3_R2!K367)),COUNTRY_INFO!E367),0)</f>
        <v>0</v>
      </c>
      <c r="U367" s="217" t="str">
        <f>IF(AND(COUNTRY_INFO!J367&gt;1,COUNTRY_INFO!J367&lt;4), IF(T367/COUNTRY_INFO!E367*100&lt;&gt;0, IF(T367/COUNTRY_INFO!E367*100&gt;100,100,T367/COUNTRY_INFO!E367*100), "-"),0)</f>
        <v>-</v>
      </c>
      <c r="V367" s="11">
        <f>IF(AND(COUNTRY_INFO!J367&gt;1,COUNTRY_INFO!J367&lt;4),IF(COUNTRY_INFO!F367&gt;MAX('MDA1'!K367,'MDA2'!K367,'T1'!M367,MAX(T3_R1!L367,T3_R2!L367)),MAX('MDA1'!K367,'MDA2'!K367,'T1'!M367,MAX(T3_R1!L367,T3_R2!L367)),COUNTRY_INFO!F367),0)</f>
        <v>0</v>
      </c>
      <c r="W367" s="217" t="str">
        <f>IF(AND(COUNTRY_INFO!J367&gt;1,COUNTRY_INFO!J367&lt;4), IF(V367/COUNTRY_INFO!F367*100&lt;&gt;0, IF(V367/COUNTRY_INFO!F367*100&gt;100,100,V367/COUNTRY_INFO!F367*100), "-"),0)</f>
        <v>-</v>
      </c>
      <c r="X367" s="11">
        <f t="shared" si="40"/>
        <v>0</v>
      </c>
      <c r="Y367" s="73" t="str">
        <f>IF(AND(COUNTRY_INFO!J367&gt;1,COUNTRY_INFO!J367&lt;4), IF(S367/P367*100&lt;&gt;0, IF(X367/P367*100&gt;100,100,X367/P367*100), "-"),0)</f>
        <v>-</v>
      </c>
      <c r="Z367" s="67">
        <f>COUNTRY_INFO!O367</f>
        <v>20841.810000000001</v>
      </c>
      <c r="AA367" s="61"/>
      <c r="AB367" s="61"/>
      <c r="AC367" s="11">
        <f>MAX('T1'!L367,'T2'!J367)+MAX('T1'!M367,'T2'!K367)+MAX('T1'!N367,'T2'!L367)</f>
        <v>0</v>
      </c>
      <c r="AD367" s="11">
        <f>IF(COUNTRY_INFO!K367=1,IF(COUNTRY_INFO!F367*0.33&gt;MAX('T1'!M367,'T2'!K367),MAX('T1'!M367,'T2'!K367),COUNTRY_INFO!F367*0.33),IF(COUNTRY_INFO!K367=2,IF(COUNTRY_INFO!F367*0.5&gt;MAX('T1'!M367,'T2'!K367),MAX('T1'!M367,'T2'!K367),COUNTRY_INFO!F367*0.5),IF(COUNTRY_INFO!K367=3,IF(COUNTRY_INFO!F367&gt;MAX('T1'!M367,'T2'!K367),MAX('T1'!M367,'T2'!K367),COUNTRY_INFO!F367),0)))</f>
        <v>0</v>
      </c>
      <c r="AE367" s="217">
        <f>IF(AND(COUNTRY_INFO!K367&gt;0,COUNTRY_INFO!K367&lt;4),IF(Z367&gt;0,IF(COUNTRY_INFO!K367=1, AD367/(COUNTRY_INFO!F367*0.33)*100, IF(COUNTRY_INFO!K367=2, AD367/(COUNTRY_INFO!F367*0.5)*100, IF(COUNTRY_INFO!K367=3, AD367/COUNTRY_INFO!F367*100))),"-"),0)</f>
        <v>0</v>
      </c>
      <c r="AF367" s="11">
        <f>IF(COUNTRY_INFO!K367=2,IF(COUNTRY_INFO!G367*0.2&gt;MAX('T1'!N367,'T2'!L367),MAX('T1'!N367,'T2'!L367),COUNTRY_INFO!G367*0.2),IF(COUNTRY_INFO!K367=3,IF(COUNTRY_INFO!G367&gt;MAX('T1'!N367,'T2'!L367),MAX('T1'!N367,'T2'!L367),COUNTRY_INFO!G367),0))</f>
        <v>0</v>
      </c>
      <c r="AG367" s="217">
        <f>IF(AND(COUNTRY_INFO!K367&gt;0,COUNTRY_INFO!K367&lt;4),IF(Z367&gt;0,IF(COUNTRY_INFO!K367=1, 0, IF(COUNTRY_INFO!K367=2, AF367/(COUNTRY_INFO!G367*0.2)*100, IF(COUNTRY_INFO!K367=3, AF367/COUNTRY_INFO!G367*100))),"-"),0)</f>
        <v>0</v>
      </c>
      <c r="AH367" s="11">
        <f t="shared" si="41"/>
        <v>0</v>
      </c>
      <c r="AI367" s="73" t="str">
        <f>IF(AND(COUNTRY_INFO!K367&gt;0,COUNTRY_INFO!K367&lt;4), IF(AC367/Z367*100&lt;&gt;0, IF(AH367/Z367*100&gt;100,100,AH367/Z367*100), "-"),0)</f>
        <v>-</v>
      </c>
      <c r="AJ367" s="261"/>
      <c r="AK367" s="260">
        <f>IF(AND(D367&lt;&gt;0, D367&lt;&gt;"Unknown",D367&lt;&gt;"Stopped",D367&lt;&gt;"Not required"),D367/COUNTRY_INFO!D367, 0)</f>
        <v>0</v>
      </c>
      <c r="AL367" s="260">
        <f>IF(AND(J367&lt;&gt;0,J367&lt;&gt;"Unknown",J367&lt;&gt;"Stopped",J367&lt;&gt;"Not required"),J367/COUNTRY_INFO!D367, 0)</f>
        <v>0</v>
      </c>
      <c r="AM367" s="260">
        <f>IF(AND(P367&lt;&gt;0,P367&lt;&gt;"Unknown",P367&lt;&gt;"Not required"),P367/(COUNTRY_INFO!E367+COUNTRY_INFO!F367), 0)</f>
        <v>1</v>
      </c>
      <c r="AN367" s="260">
        <f>IF(AND(Z367&lt;&gt;0,Z367&lt;&gt;"Unknown",Z367&lt;&gt;"Not required"),IF(COUNTRY_INFO!K367=1,1,IF(COUNTRY_INFO!K367=2,0.5*COUNTRY_INFO!F367/(0.5*COUNTRY_INFO!F367+0.2*COUNTRY_INFO!G367),IF(COUNTRY_INFO!K367=3,COUNTRY_INFO!F367/(COUNTRY_INFO!F367+COUNTRY_INFO!G367)))),0)</f>
        <v>1</v>
      </c>
      <c r="AO367" s="260">
        <f>IF(AND(Z367&lt;&gt;0,Z367&lt;&gt;"Unknown",Z367&lt;&gt;"Not required"),IF(COUNTRY_INFO!K367=1,0,IF(COUNTRY_INFO!K367=2,0.2*COUNTRY_INFO!G367/(0.5*COUNTRY_INFO!F367+0.2*COUNTRY_INFO!G367),IF(COUNTRY_INFO!K367=3,COUNTRY_INFO!G367/(COUNTRY_INFO!F367+COUNTRY_INFO!G367)))),0)</f>
        <v>0</v>
      </c>
      <c r="AP367" s="259">
        <f>MAX(COUNTRY_INFO!D367*AK367*PROFILE!$G$7,COUNTRY_INFO!D367*AL367*PROFILE!$G$7)</f>
        <v>0</v>
      </c>
      <c r="AQ367" s="259">
        <f>MAX(COUNTRY_INFO!D367*AK367*PROFILE!$G$8,COUNTRY_INFO!D367*AL367*PROFILE!$G$8,COUNTRY_INFO!D367*AM367*PROFILE!$G$8)</f>
        <v>29690.558511287123</v>
      </c>
      <c r="AR367" s="259">
        <f>MAX(COUNTRY_INFO!D367*AK367*PROFILE!$G$9,COUNTRY_INFO!D367*AL367*PROFILE!$G$9,COUNTRY_INFO!D367*AM367*PROFILE!$G$9,IF(AND(DISTRICT!Z367&lt;&gt;"Unknown",Z367&lt;&gt;"Not required"),COUNTRY_INFO!O367*DISTRICT!AN367,0))</f>
        <v>61658.609464129913</v>
      </c>
      <c r="AS367" s="259">
        <f>MAX(COUNTRY_INFO!D367*AK367*PROFILE!$G$10,COUNTRY_INFO!D367*AL367*PROFILE!$G$10,IF(AND(DISTRICT!Z367&lt;&gt;"Unknown",Z367&lt;&gt;"Not required"),COUNTRY_INFO!O367*DISTRICT!AO367,0))</f>
        <v>0</v>
      </c>
      <c r="AT367" s="259">
        <f t="shared" si="42"/>
        <v>91349.167975417033</v>
      </c>
      <c r="AU367" s="258">
        <f t="shared" si="37"/>
        <v>0</v>
      </c>
      <c r="AV367" s="259">
        <f>MAX('MDA2'!J367,'T1'!L367,'T2'!J367,T3_R1!K367,T3_R2!K367)</f>
        <v>0</v>
      </c>
      <c r="AW367" s="259">
        <f>MAX('MDA1'!K367,'MDA2'!K367,'MDA3'!I367,'MDA3'!L367,'T1'!M367,'T2'!K367,T3_R1!L367,T3_R2!L367)</f>
        <v>0</v>
      </c>
      <c r="AX367" s="259">
        <f>MAX('MDA1'!L367,'MDA2'!L367,'MDA3'!J367,'MDA3'!M367,'T1'!N367,'T2'!L367,T3_R1!M367,T3_R2!M367)</f>
        <v>0</v>
      </c>
      <c r="AY367" s="259">
        <f t="shared" si="43"/>
        <v>0</v>
      </c>
      <c r="AZ367" s="259">
        <f>MAX('MDA2'!J367,T367)</f>
        <v>0</v>
      </c>
      <c r="BA367" s="259">
        <f>MAX('MDA1'!K367,'MDA2'!K367,'MDA3'!I367,'MDA3'!L367,V367,AD367)</f>
        <v>0</v>
      </c>
      <c r="BB367" s="259">
        <f>MAX('MDA1'!L367,'MDA2'!L367,'MDA3'!J367,'MDA3'!M367,AF367)</f>
        <v>0</v>
      </c>
      <c r="BC367" s="259">
        <f t="shared" si="38"/>
        <v>0</v>
      </c>
      <c r="BD367" s="260">
        <f t="shared" si="39"/>
        <v>0</v>
      </c>
    </row>
    <row r="368" spans="1:56" x14ac:dyDescent="0.2">
      <c r="A368" s="10" t="str">
        <f>IF(COUNTRY_INFO!A368=0," ",COUNTRY_INFO!A368)</f>
        <v>Ethiopia</v>
      </c>
      <c r="B368" s="10" t="str">
        <f>IF(COUNTRY_INFO!B368=0," ",COUNTRY_INFO!B368)</f>
        <v>Oromia East Shewa</v>
      </c>
      <c r="C368" s="87" t="str">
        <f>IF(COUNTRY_INFO!C368=0," ",COUNTRY_INFO!C368)</f>
        <v>Adea</v>
      </c>
      <c r="D368" s="67">
        <f>COUNTRY_INFO!L368</f>
        <v>0</v>
      </c>
      <c r="E368" s="61"/>
      <c r="F368" s="61"/>
      <c r="G368" s="11">
        <f>MAX('MDA1'!M368,'MDA2'!M368)</f>
        <v>0</v>
      </c>
      <c r="H368" s="11">
        <f>IF(AND(COUNTRY_INFO!H368&gt;0,COUNTRY_INFO!H368&lt;4),IF(D368&gt;MAX('MDA1'!M368,'MDA2'!M368),MAX('MDA1'!M368,'MDA2'!M368),D368),0)</f>
        <v>0</v>
      </c>
      <c r="I368" s="73">
        <f>IF(AND(COUNTRY_INFO!H368&gt;0,COUNTRY_INFO!H368&lt;4), IF(G368/D368*100&lt;&gt;0, IF(G368/D368*100&gt;100,100,G368/D368*100), "-"),0)</f>
        <v>0</v>
      </c>
      <c r="J368" s="67">
        <f>COUNTRY_INFO!M368</f>
        <v>0</v>
      </c>
      <c r="K368" s="61"/>
      <c r="L368" s="61"/>
      <c r="M368" s="11">
        <f>MAX('MDA1'!M368,MAX('MDA3'!I368,'MDA3'!L368)+MAX('MDA3'!J368,'MDA3'!M368))</f>
        <v>0</v>
      </c>
      <c r="N368" s="11">
        <f>IF(AND(COUNTRY_INFO!I368&gt;0,COUNTRY_INFO!I368&lt;4),IF(J368&gt;MAX('MDA1'!M368,MAX('MDA3'!I368,'MDA3'!L368)+MAX('MDA3'!J368,'MDA3'!M368)),MAX('MDA1'!M368,MAX('MDA3'!I368,'MDA3'!L368)+MAX('MDA3'!J368,'MDA3'!M368)),J368),0)</f>
        <v>0</v>
      </c>
      <c r="O368" s="73">
        <f>IF(AND(COUNTRY_INFO!I368&gt;0,COUNTRY_INFO!I368&lt;4), IF(M368/J368*100&lt;&gt;0, IF(M368/J368*100&gt;100,100,M368/J368*100), "-"),0)</f>
        <v>0</v>
      </c>
      <c r="P368" s="67">
        <f>COUNTRY_INFO!N368</f>
        <v>66103</v>
      </c>
      <c r="Q368" s="61"/>
      <c r="R368" s="61"/>
      <c r="S368" s="11">
        <f>SUM(MAX('MDA2'!J368, 'T1'!L368, MAX(T3_R1!K368, T3_R2!K368)), MAX('MDA1'!K368, 'MDA2'!K368, 'T1'!M368, MAX(T3_R1!L368, T3_R2!L368)), MAX('MDA1'!L368, 'MDA2'!L368, 'T1'!N368, MAX(T3_R1!M368, T3_R2!M368)))</f>
        <v>56136</v>
      </c>
      <c r="T368" s="11">
        <f>IF(AND(COUNTRY_INFO!J368&gt;1,COUNTRY_INFO!J368&lt;4),IF(COUNTRY_INFO!E368&gt;MAX('MDA2'!J368,'T1'!L368,MAX(T3_R1!K368,T3_R2!K368)),MAX('MDA2'!J368,'T1'!L368,MAX(T3_R1!K368,T3_R2!K368)),COUNTRY_INFO!E368),0)</f>
        <v>0</v>
      </c>
      <c r="U368" s="217" t="str">
        <f>IF(AND(COUNTRY_INFO!J368&gt;1,COUNTRY_INFO!J368&lt;4), IF(T368/COUNTRY_INFO!E368*100&lt;&gt;0, IF(T368/COUNTRY_INFO!E368*100&gt;100,100,T368/COUNTRY_INFO!E368*100), "-"),0)</f>
        <v>-</v>
      </c>
      <c r="V368" s="11">
        <f>IF(AND(COUNTRY_INFO!J368&gt;1,COUNTRY_INFO!J368&lt;4),IF(COUNTRY_INFO!F368&gt;MAX('MDA1'!K368,'MDA2'!K368,'T1'!M368,MAX(T3_R1!L368,T3_R2!L368)),MAX('MDA1'!K368,'MDA2'!K368,'T1'!M368,MAX(T3_R1!L368,T3_R2!L368)),COUNTRY_INFO!F368),0)</f>
        <v>41012</v>
      </c>
      <c r="W368" s="217">
        <f>IF(AND(COUNTRY_INFO!J368&gt;1,COUNTRY_INFO!J368&lt;4), IF(V368/COUNTRY_INFO!F368*100&lt;&gt;0, IF(V368/COUNTRY_INFO!F368*100&gt;100,100,V368/COUNTRY_INFO!F368*100), "-"),0)</f>
        <v>94.880277617119731</v>
      </c>
      <c r="X368" s="11">
        <f t="shared" si="40"/>
        <v>41012</v>
      </c>
      <c r="Y368" s="73">
        <f>IF(AND(COUNTRY_INFO!J368&gt;1,COUNTRY_INFO!J368&lt;4), IF(S368/P368*100&lt;&gt;0, IF(X368/P368*100&gt;100,100,X368/P368*100), "-"),0)</f>
        <v>62.042569928747561</v>
      </c>
      <c r="Z368" s="67">
        <f>COUNTRY_INFO!O368</f>
        <v>14264.25</v>
      </c>
      <c r="AA368" s="61"/>
      <c r="AB368" s="61"/>
      <c r="AC368" s="11">
        <f>MAX('T1'!L368,'T2'!J368)+MAX('T1'!M368,'T2'!K368)+MAX('T1'!N368,'T2'!L368)</f>
        <v>0</v>
      </c>
      <c r="AD368" s="11">
        <f>IF(COUNTRY_INFO!K368=1,IF(COUNTRY_INFO!F368*0.33&gt;MAX('T1'!M368,'T2'!K368),MAX('T1'!M368,'T2'!K368),COUNTRY_INFO!F368*0.33),IF(COUNTRY_INFO!K368=2,IF(COUNTRY_INFO!F368*0.5&gt;MAX('T1'!M368,'T2'!K368),MAX('T1'!M368,'T2'!K368),COUNTRY_INFO!F368*0.5),IF(COUNTRY_INFO!K368=3,IF(COUNTRY_INFO!F368&gt;MAX('T1'!M368,'T2'!K368),MAX('T1'!M368,'T2'!K368),COUNTRY_INFO!F368),0)))</f>
        <v>0</v>
      </c>
      <c r="AE368" s="217">
        <f>IF(AND(COUNTRY_INFO!K368&gt;0,COUNTRY_INFO!K368&lt;4),IF(Z368&gt;0,IF(COUNTRY_INFO!K368=1, AD368/(COUNTRY_INFO!F368*0.33)*100, IF(COUNTRY_INFO!K368=2, AD368/(COUNTRY_INFO!F368*0.5)*100, IF(COUNTRY_INFO!K368=3, AD368/COUNTRY_INFO!F368*100))),"-"),0)</f>
        <v>0</v>
      </c>
      <c r="AF368" s="11">
        <f>IF(COUNTRY_INFO!K368=2,IF(COUNTRY_INFO!G368*0.2&gt;MAX('T1'!N368,'T2'!L368),MAX('T1'!N368,'T2'!L368),COUNTRY_INFO!G368*0.2),IF(COUNTRY_INFO!K368=3,IF(COUNTRY_INFO!G368&gt;MAX('T1'!N368,'T2'!L368),MAX('T1'!N368,'T2'!L368),COUNTRY_INFO!G368),0))</f>
        <v>0</v>
      </c>
      <c r="AG368" s="217">
        <f>IF(AND(COUNTRY_INFO!K368&gt;0,COUNTRY_INFO!K368&lt;4),IF(Z368&gt;0,IF(COUNTRY_INFO!K368=1, 0, IF(COUNTRY_INFO!K368=2, AF368/(COUNTRY_INFO!G368*0.2)*100, IF(COUNTRY_INFO!K368=3, AF368/COUNTRY_INFO!G368*100))),"-"),0)</f>
        <v>0</v>
      </c>
      <c r="AH368" s="11">
        <f t="shared" si="41"/>
        <v>0</v>
      </c>
      <c r="AI368" s="73" t="str">
        <f>IF(AND(COUNTRY_INFO!K368&gt;0,COUNTRY_INFO!K368&lt;4), IF(AC368/Z368*100&lt;&gt;0, IF(AH368/Z368*100&gt;100,100,AH368/Z368*100), "-"),0)</f>
        <v>-</v>
      </c>
      <c r="AJ368" s="261"/>
      <c r="AK368" s="260">
        <f>IF(AND(D368&lt;&gt;0, D368&lt;&gt;"Unknown",D368&lt;&gt;"Stopped",D368&lt;&gt;"Not required"),D368/COUNTRY_INFO!D368, 0)</f>
        <v>0</v>
      </c>
      <c r="AL368" s="260">
        <f>IF(AND(J368&lt;&gt;0,J368&lt;&gt;"Unknown",J368&lt;&gt;"Stopped",J368&lt;&gt;"Not required"),J368/COUNTRY_INFO!D368, 0)</f>
        <v>0</v>
      </c>
      <c r="AM368" s="260">
        <f>IF(AND(P368&lt;&gt;0,P368&lt;&gt;"Unknown",P368&lt;&gt;"Not required"),P368/(COUNTRY_INFO!E368+COUNTRY_INFO!F368), 0)</f>
        <v>1</v>
      </c>
      <c r="AN368" s="260">
        <f>IF(AND(Z368&lt;&gt;0,Z368&lt;&gt;"Unknown",Z368&lt;&gt;"Not required"),IF(COUNTRY_INFO!K368=1,1,IF(COUNTRY_INFO!K368=2,0.5*COUNTRY_INFO!F368/(0.5*COUNTRY_INFO!F368+0.2*COUNTRY_INFO!G368),IF(COUNTRY_INFO!K368=3,COUNTRY_INFO!F368/(COUNTRY_INFO!F368+COUNTRY_INFO!G368)))),0)</f>
        <v>1</v>
      </c>
      <c r="AO368" s="260">
        <f>IF(AND(Z368&lt;&gt;0,Z368&lt;&gt;"Unknown",Z368&lt;&gt;"Not required"),IF(COUNTRY_INFO!K368=1,0,IF(COUNTRY_INFO!K368=2,0.2*COUNTRY_INFO!G368/(0.5*COUNTRY_INFO!F368+0.2*COUNTRY_INFO!G368),IF(COUNTRY_INFO!K368=3,COUNTRY_INFO!G368/(COUNTRY_INFO!F368+COUNTRY_INFO!G368)))),0)</f>
        <v>0</v>
      </c>
      <c r="AP368" s="259">
        <f>MAX(COUNTRY_INFO!D368*AK368*PROFILE!$G$7,COUNTRY_INFO!D368*AL368*PROFILE!$G$7)</f>
        <v>0</v>
      </c>
      <c r="AQ368" s="259">
        <f>MAX(COUNTRY_INFO!D368*AK368*PROFILE!$G$8,COUNTRY_INFO!D368*AL368*PROFILE!$G$8,COUNTRY_INFO!D368*AM368*PROFILE!$G$8)</f>
        <v>20320.636254912002</v>
      </c>
      <c r="AR368" s="259">
        <f>MAX(COUNTRY_INFO!D368*AK368*PROFILE!$G$9,COUNTRY_INFO!D368*AL368*PROFILE!$G$9,COUNTRY_INFO!D368*AM368*PROFILE!$G$9,IF(AND(DISTRICT!Z368&lt;&gt;"Unknown",Z368&lt;&gt;"Not required"),COUNTRY_INFO!O368*DISTRICT!AN368,0))</f>
        <v>42200.020401365706</v>
      </c>
      <c r="AS368" s="259">
        <f>MAX(COUNTRY_INFO!D368*AK368*PROFILE!$G$10,COUNTRY_INFO!D368*AL368*PROFILE!$G$10,IF(AND(DISTRICT!Z368&lt;&gt;"Unknown",Z368&lt;&gt;"Not required"),COUNTRY_INFO!O368*DISTRICT!AO368,0))</f>
        <v>0</v>
      </c>
      <c r="AT368" s="259">
        <f t="shared" si="42"/>
        <v>62520.656656277708</v>
      </c>
      <c r="AU368" s="258">
        <f t="shared" si="37"/>
        <v>0</v>
      </c>
      <c r="AV368" s="259">
        <f>MAX('MDA2'!J368,'T1'!L368,'T2'!J368,T3_R1!K368,T3_R2!K368)</f>
        <v>0</v>
      </c>
      <c r="AW368" s="259">
        <f>MAX('MDA1'!K368,'MDA2'!K368,'MDA3'!I368,'MDA3'!L368,'T1'!M368,'T2'!K368,T3_R1!L368,T3_R2!L368)</f>
        <v>41012</v>
      </c>
      <c r="AX368" s="259">
        <f>MAX('MDA1'!L368,'MDA2'!L368,'MDA3'!J368,'MDA3'!M368,'T1'!N368,'T2'!L368,T3_R1!M368,T3_R2!M368)</f>
        <v>15124</v>
      </c>
      <c r="AY368" s="259">
        <f t="shared" si="43"/>
        <v>56136</v>
      </c>
      <c r="AZ368" s="259">
        <f>MAX('MDA2'!J368,T368)</f>
        <v>0</v>
      </c>
      <c r="BA368" s="259">
        <f>MAX('MDA1'!K368,'MDA2'!K368,'MDA3'!I368,'MDA3'!L368,V368,AD368)</f>
        <v>41012</v>
      </c>
      <c r="BB368" s="259">
        <f>MAX('MDA1'!L368,'MDA2'!L368,'MDA3'!J368,'MDA3'!M368,AF368)</f>
        <v>0</v>
      </c>
      <c r="BC368" s="259">
        <f t="shared" si="38"/>
        <v>41012</v>
      </c>
      <c r="BD368" s="260">
        <f t="shared" si="39"/>
        <v>65.597519593361426</v>
      </c>
    </row>
    <row r="369" spans="1:56" x14ac:dyDescent="0.2">
      <c r="A369" s="10" t="str">
        <f>IF(COUNTRY_INFO!A369=0," ",COUNTRY_INFO!A369)</f>
        <v>Ethiopia</v>
      </c>
      <c r="B369" s="10" t="str">
        <f>IF(COUNTRY_INFO!B369=0," ",COUNTRY_INFO!B369)</f>
        <v>Oromia East Shewa</v>
      </c>
      <c r="C369" s="87" t="str">
        <f>IF(COUNTRY_INFO!C369=0," ",COUNTRY_INFO!C369)</f>
        <v>Batu Town</v>
      </c>
      <c r="D369" s="67">
        <f>COUNTRY_INFO!L369</f>
        <v>0</v>
      </c>
      <c r="E369" s="61"/>
      <c r="F369" s="61"/>
      <c r="G369" s="11">
        <f>MAX('MDA1'!M369,'MDA2'!M369)</f>
        <v>0</v>
      </c>
      <c r="H369" s="11">
        <f>IF(AND(COUNTRY_INFO!H369&gt;0,COUNTRY_INFO!H369&lt;4),IF(D369&gt;MAX('MDA1'!M369,'MDA2'!M369),MAX('MDA1'!M369,'MDA2'!M369),D369),0)</f>
        <v>0</v>
      </c>
      <c r="I369" s="73">
        <f>IF(AND(COUNTRY_INFO!H369&gt;0,COUNTRY_INFO!H369&lt;4), IF(G369/D369*100&lt;&gt;0, IF(G369/D369*100&gt;100,100,G369/D369*100), "-"),0)</f>
        <v>0</v>
      </c>
      <c r="J369" s="67">
        <f>COUNTRY_INFO!M369</f>
        <v>0</v>
      </c>
      <c r="K369" s="61"/>
      <c r="L369" s="61"/>
      <c r="M369" s="11">
        <f>MAX('MDA1'!M369,MAX('MDA3'!I369,'MDA3'!L369)+MAX('MDA3'!J369,'MDA3'!M369))</f>
        <v>0</v>
      </c>
      <c r="N369" s="11">
        <f>IF(AND(COUNTRY_INFO!I369&gt;0,COUNTRY_INFO!I369&lt;4),IF(J369&gt;MAX('MDA1'!M369,MAX('MDA3'!I369,'MDA3'!L369)+MAX('MDA3'!J369,'MDA3'!M369)),MAX('MDA1'!M369,MAX('MDA3'!I369,'MDA3'!L369)+MAX('MDA3'!J369,'MDA3'!M369)),J369),0)</f>
        <v>0</v>
      </c>
      <c r="O369" s="73">
        <f>IF(AND(COUNTRY_INFO!I369&gt;0,COUNTRY_INFO!I369&lt;4), IF(M369/J369*100&lt;&gt;0, IF(M369/J369*100&gt;100,100,M369/J369*100), "-"),0)</f>
        <v>0</v>
      </c>
      <c r="P369" s="67">
        <f>COUNTRY_INFO!N369</f>
        <v>29825</v>
      </c>
      <c r="Q369" s="61"/>
      <c r="R369" s="61"/>
      <c r="S369" s="11">
        <f>SUM(MAX('MDA2'!J369, 'T1'!L369, MAX(T3_R1!K369, T3_R2!K369)), MAX('MDA1'!K369, 'MDA2'!K369, 'T1'!M369, MAX(T3_R1!L369, T3_R2!L369)), MAX('MDA1'!L369, 'MDA2'!L369, 'T1'!N369, MAX(T3_R1!M369, T3_R2!M369)))</f>
        <v>0</v>
      </c>
      <c r="T369" s="11">
        <f>IF(AND(COUNTRY_INFO!J369&gt;1,COUNTRY_INFO!J369&lt;4),IF(COUNTRY_INFO!E369&gt;MAX('MDA2'!J369,'T1'!L369,MAX(T3_R1!K369,T3_R2!K369)),MAX('MDA2'!J369,'T1'!L369,MAX(T3_R1!K369,T3_R2!K369)),COUNTRY_INFO!E369),0)</f>
        <v>0</v>
      </c>
      <c r="U369" s="217" t="str">
        <f>IF(AND(COUNTRY_INFO!J369&gt;1,COUNTRY_INFO!J369&lt;4), IF(T369/COUNTRY_INFO!E369*100&lt;&gt;0, IF(T369/COUNTRY_INFO!E369*100&gt;100,100,T369/COUNTRY_INFO!E369*100), "-"),0)</f>
        <v>-</v>
      </c>
      <c r="V369" s="11">
        <f>IF(AND(COUNTRY_INFO!J369&gt;1,COUNTRY_INFO!J369&lt;4),IF(COUNTRY_INFO!F369&gt;MAX('MDA1'!K369,'MDA2'!K369,'T1'!M369,MAX(T3_R1!L369,T3_R2!L369)),MAX('MDA1'!K369,'MDA2'!K369,'T1'!M369,MAX(T3_R1!L369,T3_R2!L369)),COUNTRY_INFO!F369),0)</f>
        <v>0</v>
      </c>
      <c r="W369" s="217" t="str">
        <f>IF(AND(COUNTRY_INFO!J369&gt;1,COUNTRY_INFO!J369&lt;4), IF(V369/COUNTRY_INFO!F369*100&lt;&gt;0, IF(V369/COUNTRY_INFO!F369*100&gt;100,100,V369/COUNTRY_INFO!F369*100), "-"),0)</f>
        <v>-</v>
      </c>
      <c r="X369" s="11">
        <f t="shared" si="40"/>
        <v>0</v>
      </c>
      <c r="Y369" s="73" t="str">
        <f>IF(AND(COUNTRY_INFO!J369&gt;1,COUNTRY_INFO!J369&lt;4), IF(S369/P369*100&lt;&gt;0, IF(X369/P369*100&gt;100,100,X369/P369*100), "-"),0)</f>
        <v>-</v>
      </c>
      <c r="Z369" s="67">
        <f>COUNTRY_INFO!O369</f>
        <v>6435.9900000000007</v>
      </c>
      <c r="AA369" s="61"/>
      <c r="AB369" s="61"/>
      <c r="AC369" s="11">
        <f>MAX('T1'!L369,'T2'!J369)+MAX('T1'!M369,'T2'!K369)+MAX('T1'!N369,'T2'!L369)</f>
        <v>0</v>
      </c>
      <c r="AD369" s="11">
        <f>IF(COUNTRY_INFO!K369=1,IF(COUNTRY_INFO!F369*0.33&gt;MAX('T1'!M369,'T2'!K369),MAX('T1'!M369,'T2'!K369),COUNTRY_INFO!F369*0.33),IF(COUNTRY_INFO!K369=2,IF(COUNTRY_INFO!F369*0.5&gt;MAX('T1'!M369,'T2'!K369),MAX('T1'!M369,'T2'!K369),COUNTRY_INFO!F369*0.5),IF(COUNTRY_INFO!K369=3,IF(COUNTRY_INFO!F369&gt;MAX('T1'!M369,'T2'!K369),MAX('T1'!M369,'T2'!K369),COUNTRY_INFO!F369),0)))</f>
        <v>0</v>
      </c>
      <c r="AE369" s="217">
        <f>IF(AND(COUNTRY_INFO!K369&gt;0,COUNTRY_INFO!K369&lt;4),IF(Z369&gt;0,IF(COUNTRY_INFO!K369=1, AD369/(COUNTRY_INFO!F369*0.33)*100, IF(COUNTRY_INFO!K369=2, AD369/(COUNTRY_INFO!F369*0.5)*100, IF(COUNTRY_INFO!K369=3, AD369/COUNTRY_INFO!F369*100))),"-"),0)</f>
        <v>0</v>
      </c>
      <c r="AF369" s="11">
        <f>IF(COUNTRY_INFO!K369=2,IF(COUNTRY_INFO!G369*0.2&gt;MAX('T1'!N369,'T2'!L369),MAX('T1'!N369,'T2'!L369),COUNTRY_INFO!G369*0.2),IF(COUNTRY_INFO!K369=3,IF(COUNTRY_INFO!G369&gt;MAX('T1'!N369,'T2'!L369),MAX('T1'!N369,'T2'!L369),COUNTRY_INFO!G369),0))</f>
        <v>0</v>
      </c>
      <c r="AG369" s="217">
        <f>IF(AND(COUNTRY_INFO!K369&gt;0,COUNTRY_INFO!K369&lt;4),IF(Z369&gt;0,IF(COUNTRY_INFO!K369=1, 0, IF(COUNTRY_INFO!K369=2, AF369/(COUNTRY_INFO!G369*0.2)*100, IF(COUNTRY_INFO!K369=3, AF369/COUNTRY_INFO!G369*100))),"-"),0)</f>
        <v>0</v>
      </c>
      <c r="AH369" s="11">
        <f t="shared" si="41"/>
        <v>0</v>
      </c>
      <c r="AI369" s="73" t="str">
        <f>IF(AND(COUNTRY_INFO!K369&gt;0,COUNTRY_INFO!K369&lt;4), IF(AC369/Z369*100&lt;&gt;0, IF(AH369/Z369*100&gt;100,100,AH369/Z369*100), "-"),0)</f>
        <v>-</v>
      </c>
      <c r="AJ369" s="261"/>
      <c r="AK369" s="260">
        <f>IF(AND(D369&lt;&gt;0, D369&lt;&gt;"Unknown",D369&lt;&gt;"Stopped",D369&lt;&gt;"Not required"),D369/COUNTRY_INFO!D369, 0)</f>
        <v>0</v>
      </c>
      <c r="AL369" s="260">
        <f>IF(AND(J369&lt;&gt;0,J369&lt;&gt;"Unknown",J369&lt;&gt;"Stopped",J369&lt;&gt;"Not required"),J369/COUNTRY_INFO!D369, 0)</f>
        <v>0</v>
      </c>
      <c r="AM369" s="260">
        <f>IF(AND(P369&lt;&gt;0,P369&lt;&gt;"Unknown",P369&lt;&gt;"Not required"),P369/(COUNTRY_INFO!E369+COUNTRY_INFO!F369), 0)</f>
        <v>1</v>
      </c>
      <c r="AN369" s="260">
        <f>IF(AND(Z369&lt;&gt;0,Z369&lt;&gt;"Unknown",Z369&lt;&gt;"Not required"),IF(COUNTRY_INFO!K369=1,1,IF(COUNTRY_INFO!K369=2,0.5*COUNTRY_INFO!F369/(0.5*COUNTRY_INFO!F369+0.2*COUNTRY_INFO!G369),IF(COUNTRY_INFO!K369=3,COUNTRY_INFO!F369/(COUNTRY_INFO!F369+COUNTRY_INFO!G369)))),0)</f>
        <v>1</v>
      </c>
      <c r="AO369" s="260">
        <f>IF(AND(Z369&lt;&gt;0,Z369&lt;&gt;"Unknown",Z369&lt;&gt;"Not required"),IF(COUNTRY_INFO!K369=1,0,IF(COUNTRY_INFO!K369=2,0.2*COUNTRY_INFO!G369/(0.5*COUNTRY_INFO!F369+0.2*COUNTRY_INFO!G369),IF(COUNTRY_INFO!K369=3,COUNTRY_INFO!G369/(COUNTRY_INFO!F369+COUNTRY_INFO!G369)))),0)</f>
        <v>0</v>
      </c>
      <c r="AP369" s="259">
        <f>MAX(COUNTRY_INFO!D369*AK369*PROFILE!$G$7,COUNTRY_INFO!D369*AL369*PROFILE!$G$7)</f>
        <v>0</v>
      </c>
      <c r="AQ369" s="259">
        <f>MAX(COUNTRY_INFO!D369*AK369*PROFILE!$G$8,COUNTRY_INFO!D369*AL369*PROFILE!$G$8,COUNTRY_INFO!D369*AM369*PROFILE!$G$8)</f>
        <v>9168.3870541871656</v>
      </c>
      <c r="AR369" s="259">
        <f>MAX(COUNTRY_INFO!D369*AK369*PROFILE!$G$9,COUNTRY_INFO!D369*AL369*PROFILE!$G$9,COUNTRY_INFO!D369*AM369*PROFILE!$G$9,IF(AND(DISTRICT!Z369&lt;&gt;"Unknown",Z369&lt;&gt;"Not required"),COUNTRY_INFO!O369*DISTRICT!AN369,0))</f>
        <v>19040.059370227187</v>
      </c>
      <c r="AS369" s="259">
        <f>MAX(COUNTRY_INFO!D369*AK369*PROFILE!$G$10,COUNTRY_INFO!D369*AL369*PROFILE!$G$10,IF(AND(DISTRICT!Z369&lt;&gt;"Unknown",Z369&lt;&gt;"Not required"),COUNTRY_INFO!O369*DISTRICT!AO369,0))</f>
        <v>0</v>
      </c>
      <c r="AT369" s="259">
        <f t="shared" si="42"/>
        <v>28208.446424414353</v>
      </c>
      <c r="AU369" s="258">
        <f t="shared" si="37"/>
        <v>0</v>
      </c>
      <c r="AV369" s="259">
        <f>MAX('MDA2'!J369,'T1'!L369,'T2'!J369,T3_R1!K369,T3_R2!K369)</f>
        <v>0</v>
      </c>
      <c r="AW369" s="259">
        <f>MAX('MDA1'!K369,'MDA2'!K369,'MDA3'!I369,'MDA3'!L369,'T1'!M369,'T2'!K369,T3_R1!L369,T3_R2!L369)</f>
        <v>0</v>
      </c>
      <c r="AX369" s="259">
        <f>MAX('MDA1'!L369,'MDA2'!L369,'MDA3'!J369,'MDA3'!M369,'T1'!N369,'T2'!L369,T3_R1!M369,T3_R2!M369)</f>
        <v>0</v>
      </c>
      <c r="AY369" s="259">
        <f t="shared" si="43"/>
        <v>0</v>
      </c>
      <c r="AZ369" s="259">
        <f>MAX('MDA2'!J369,T369)</f>
        <v>0</v>
      </c>
      <c r="BA369" s="259">
        <f>MAX('MDA1'!K369,'MDA2'!K369,'MDA3'!I369,'MDA3'!L369,V369,AD369)</f>
        <v>0</v>
      </c>
      <c r="BB369" s="259">
        <f>MAX('MDA1'!L369,'MDA2'!L369,'MDA3'!J369,'MDA3'!M369,AF369)</f>
        <v>0</v>
      </c>
      <c r="BC369" s="259">
        <f t="shared" si="38"/>
        <v>0</v>
      </c>
      <c r="BD369" s="260">
        <f t="shared" si="39"/>
        <v>0</v>
      </c>
    </row>
    <row r="370" spans="1:56" x14ac:dyDescent="0.2">
      <c r="A370" s="10" t="str">
        <f>IF(COUNTRY_INFO!A370=0," ",COUNTRY_INFO!A370)</f>
        <v>Ethiopia</v>
      </c>
      <c r="B370" s="10" t="str">
        <f>IF(COUNTRY_INFO!B370=0," ",COUNTRY_INFO!B370)</f>
        <v>Oromia East Shewa</v>
      </c>
      <c r="C370" s="87" t="str">
        <f>IF(COUNTRY_INFO!C370=0," ",COUNTRY_INFO!C370)</f>
        <v>Bishoftu Town</v>
      </c>
      <c r="D370" s="67">
        <f>COUNTRY_INFO!L370</f>
        <v>0</v>
      </c>
      <c r="E370" s="61"/>
      <c r="F370" s="61"/>
      <c r="G370" s="11">
        <f>MAX('MDA1'!M370,'MDA2'!M370)</f>
        <v>0</v>
      </c>
      <c r="H370" s="11">
        <f>IF(AND(COUNTRY_INFO!H370&gt;0,COUNTRY_INFO!H370&lt;4),IF(D370&gt;MAX('MDA1'!M370,'MDA2'!M370),MAX('MDA1'!M370,'MDA2'!M370),D370),0)</f>
        <v>0</v>
      </c>
      <c r="I370" s="73">
        <f>IF(AND(COUNTRY_INFO!H370&gt;0,COUNTRY_INFO!H370&lt;4), IF(G370/D370*100&lt;&gt;0, IF(G370/D370*100&gt;100,100,G370/D370*100), "-"),0)</f>
        <v>0</v>
      </c>
      <c r="J370" s="67">
        <f>COUNTRY_INFO!M370</f>
        <v>0</v>
      </c>
      <c r="K370" s="61"/>
      <c r="L370" s="61"/>
      <c r="M370" s="11">
        <f>MAX('MDA1'!M370,MAX('MDA3'!I370,'MDA3'!L370)+MAX('MDA3'!J370,'MDA3'!M370))</f>
        <v>0</v>
      </c>
      <c r="N370" s="11">
        <f>IF(AND(COUNTRY_INFO!I370&gt;0,COUNTRY_INFO!I370&lt;4),IF(J370&gt;MAX('MDA1'!M370,MAX('MDA3'!I370,'MDA3'!L370)+MAX('MDA3'!J370,'MDA3'!M370)),MAX('MDA1'!M370,MAX('MDA3'!I370,'MDA3'!L370)+MAX('MDA3'!J370,'MDA3'!M370)),J370),0)</f>
        <v>0</v>
      </c>
      <c r="O370" s="73">
        <f>IF(AND(COUNTRY_INFO!I370&gt;0,COUNTRY_INFO!I370&lt;4), IF(M370/J370*100&lt;&gt;0, IF(M370/J370*100&gt;100,100,M370/J370*100), "-"),0)</f>
        <v>0</v>
      </c>
      <c r="P370" s="67">
        <f>COUNTRY_INFO!N370</f>
        <v>68263</v>
      </c>
      <c r="Q370" s="61"/>
      <c r="R370" s="61"/>
      <c r="S370" s="11">
        <f>SUM(MAX('MDA2'!J370, 'T1'!L370, MAX(T3_R1!K370, T3_R2!K370)), MAX('MDA1'!K370, 'MDA2'!K370, 'T1'!M370, MAX(T3_R1!L370, T3_R2!L370)), MAX('MDA1'!L370, 'MDA2'!L370, 'T1'!N370, MAX(T3_R1!M370, T3_R2!M370)))</f>
        <v>55565</v>
      </c>
      <c r="T370" s="11">
        <f>IF(AND(COUNTRY_INFO!J370&gt;1,COUNTRY_INFO!J370&lt;4),IF(COUNTRY_INFO!E370&gt;MAX('MDA2'!J370,'T1'!L370,MAX(T3_R1!K370,T3_R2!K370)),MAX('MDA2'!J370,'T1'!L370,MAX(T3_R1!K370,T3_R2!K370)),COUNTRY_INFO!E370),0)</f>
        <v>0</v>
      </c>
      <c r="U370" s="217" t="str">
        <f>IF(AND(COUNTRY_INFO!J370&gt;1,COUNTRY_INFO!J370&lt;4), IF(T370/COUNTRY_INFO!E370*100&lt;&gt;0, IF(T370/COUNTRY_INFO!E370*100&gt;100,100,T370/COUNTRY_INFO!E370*100), "-"),0)</f>
        <v>-</v>
      </c>
      <c r="V370" s="11">
        <f>IF(AND(COUNTRY_INFO!J370&gt;1,COUNTRY_INFO!J370&lt;4),IF(COUNTRY_INFO!F370&gt;MAX('MDA1'!K370,'MDA2'!K370,'T1'!M370,MAX(T3_R1!L370,T3_R2!L370)),MAX('MDA1'!K370,'MDA2'!K370,'T1'!M370,MAX(T3_R1!L370,T3_R2!L370)),COUNTRY_INFO!F370),0)</f>
        <v>44637</v>
      </c>
      <c r="W370" s="217">
        <f>IF(AND(COUNTRY_INFO!J370&gt;1,COUNTRY_INFO!J370&lt;4), IF(V370/COUNTRY_INFO!F370*100&lt;&gt;0, IF(V370/COUNTRY_INFO!F370*100&gt;100,100,V370/COUNTRY_INFO!F370*100), "-"),0)</f>
        <v>100</v>
      </c>
      <c r="X370" s="11">
        <f t="shared" si="40"/>
        <v>44637</v>
      </c>
      <c r="Y370" s="73">
        <f>IF(AND(COUNTRY_INFO!J370&gt;1,COUNTRY_INFO!J370&lt;4), IF(S370/P370*100&lt;&gt;0, IF(X370/P370*100&gt;100,100,X370/P370*100), "-"),0)</f>
        <v>65.389742613128632</v>
      </c>
      <c r="Z370" s="67">
        <f>COUNTRY_INFO!O370</f>
        <v>14730.210000000001</v>
      </c>
      <c r="AA370" s="61"/>
      <c r="AB370" s="61"/>
      <c r="AC370" s="11">
        <f>MAX('T1'!L370,'T2'!J370)+MAX('T1'!M370,'T2'!K370)+MAX('T1'!N370,'T2'!L370)</f>
        <v>0</v>
      </c>
      <c r="AD370" s="11">
        <f>IF(COUNTRY_INFO!K370=1,IF(COUNTRY_INFO!F370*0.33&gt;MAX('T1'!M370,'T2'!K370),MAX('T1'!M370,'T2'!K370),COUNTRY_INFO!F370*0.33),IF(COUNTRY_INFO!K370=2,IF(COUNTRY_INFO!F370*0.5&gt;MAX('T1'!M370,'T2'!K370),MAX('T1'!M370,'T2'!K370),COUNTRY_INFO!F370*0.5),IF(COUNTRY_INFO!K370=3,IF(COUNTRY_INFO!F370&gt;MAX('T1'!M370,'T2'!K370),MAX('T1'!M370,'T2'!K370),COUNTRY_INFO!F370),0)))</f>
        <v>0</v>
      </c>
      <c r="AE370" s="217">
        <f>IF(AND(COUNTRY_INFO!K370&gt;0,COUNTRY_INFO!K370&lt;4),IF(Z370&gt;0,IF(COUNTRY_INFO!K370=1, AD370/(COUNTRY_INFO!F370*0.33)*100, IF(COUNTRY_INFO!K370=2, AD370/(COUNTRY_INFO!F370*0.5)*100, IF(COUNTRY_INFO!K370=3, AD370/COUNTRY_INFO!F370*100))),"-"),0)</f>
        <v>0</v>
      </c>
      <c r="AF370" s="11">
        <f>IF(COUNTRY_INFO!K370=2,IF(COUNTRY_INFO!G370*0.2&gt;MAX('T1'!N370,'T2'!L370),MAX('T1'!N370,'T2'!L370),COUNTRY_INFO!G370*0.2),IF(COUNTRY_INFO!K370=3,IF(COUNTRY_INFO!G370&gt;MAX('T1'!N370,'T2'!L370),MAX('T1'!N370,'T2'!L370),COUNTRY_INFO!G370),0))</f>
        <v>0</v>
      </c>
      <c r="AG370" s="217">
        <f>IF(AND(COUNTRY_INFO!K370&gt;0,COUNTRY_INFO!K370&lt;4),IF(Z370&gt;0,IF(COUNTRY_INFO!K370=1, 0, IF(COUNTRY_INFO!K370=2, AF370/(COUNTRY_INFO!G370*0.2)*100, IF(COUNTRY_INFO!K370=3, AF370/COUNTRY_INFO!G370*100))),"-"),0)</f>
        <v>0</v>
      </c>
      <c r="AH370" s="11">
        <f t="shared" si="41"/>
        <v>0</v>
      </c>
      <c r="AI370" s="73" t="str">
        <f>IF(AND(COUNTRY_INFO!K370&gt;0,COUNTRY_INFO!K370&lt;4), IF(AC370/Z370*100&lt;&gt;0, IF(AH370/Z370*100&gt;100,100,AH370/Z370*100), "-"),0)</f>
        <v>-</v>
      </c>
      <c r="AJ370" s="261"/>
      <c r="AK370" s="260">
        <f>IF(AND(D370&lt;&gt;0, D370&lt;&gt;"Unknown",D370&lt;&gt;"Stopped",D370&lt;&gt;"Not required"),D370/COUNTRY_INFO!D370, 0)</f>
        <v>0</v>
      </c>
      <c r="AL370" s="260">
        <f>IF(AND(J370&lt;&gt;0,J370&lt;&gt;"Unknown",J370&lt;&gt;"Stopped",J370&lt;&gt;"Not required"),J370/COUNTRY_INFO!D370, 0)</f>
        <v>0</v>
      </c>
      <c r="AM370" s="260">
        <f>IF(AND(P370&lt;&gt;0,P370&lt;&gt;"Unknown",P370&lt;&gt;"Not required"),P370/(COUNTRY_INFO!E370+COUNTRY_INFO!F370), 0)</f>
        <v>1</v>
      </c>
      <c r="AN370" s="260">
        <f>IF(AND(Z370&lt;&gt;0,Z370&lt;&gt;"Unknown",Z370&lt;&gt;"Not required"),IF(COUNTRY_INFO!K370=1,1,IF(COUNTRY_INFO!K370=2,0.5*COUNTRY_INFO!F370/(0.5*COUNTRY_INFO!F370+0.2*COUNTRY_INFO!G370),IF(COUNTRY_INFO!K370=3,COUNTRY_INFO!F370/(COUNTRY_INFO!F370+COUNTRY_INFO!G370)))),0)</f>
        <v>1</v>
      </c>
      <c r="AO370" s="260">
        <f>IF(AND(Z370&lt;&gt;0,Z370&lt;&gt;"Unknown",Z370&lt;&gt;"Not required"),IF(COUNTRY_INFO!K370=1,0,IF(COUNTRY_INFO!K370=2,0.2*COUNTRY_INFO!G370/(0.5*COUNTRY_INFO!F370+0.2*COUNTRY_INFO!G370),IF(COUNTRY_INFO!K370=3,COUNTRY_INFO!G370/(COUNTRY_INFO!F370+COUNTRY_INFO!G370)))),0)</f>
        <v>0</v>
      </c>
      <c r="AP370" s="259">
        <f>MAX(COUNTRY_INFO!D370*AK370*PROFILE!$G$7,COUNTRY_INFO!D370*AL370*PROFILE!$G$7)</f>
        <v>0</v>
      </c>
      <c r="AQ370" s="259">
        <f>MAX(COUNTRY_INFO!D370*AK370*PROFILE!$G$8,COUNTRY_INFO!D370*AL370*PROFILE!$G$8,COUNTRY_INFO!D370*AM370*PROFILE!$G$8)</f>
        <v>20984.267069674806</v>
      </c>
      <c r="AR370" s="259">
        <f>MAX(COUNTRY_INFO!D370*AK370*PROFILE!$G$9,COUNTRY_INFO!D370*AL370*PROFILE!$G$9,COUNTRY_INFO!D370*AM370*PROFILE!$G$9,IF(AND(DISTRICT!Z370&lt;&gt;"Unknown",Z370&lt;&gt;"Not required"),COUNTRY_INFO!O370*DISTRICT!AN370,0))</f>
        <v>43578.187579334641</v>
      </c>
      <c r="AS370" s="259">
        <f>MAX(COUNTRY_INFO!D370*AK370*PROFILE!$G$10,COUNTRY_INFO!D370*AL370*PROFILE!$G$10,IF(AND(DISTRICT!Z370&lt;&gt;"Unknown",Z370&lt;&gt;"Not required"),COUNTRY_INFO!O370*DISTRICT!AO370,0))</f>
        <v>0</v>
      </c>
      <c r="AT370" s="259">
        <f t="shared" si="42"/>
        <v>64562.454649009451</v>
      </c>
      <c r="AU370" s="258">
        <f t="shared" si="37"/>
        <v>0</v>
      </c>
      <c r="AV370" s="259">
        <f>MAX('MDA2'!J370,'T1'!L370,'T2'!J370,T3_R1!K370,T3_R2!K370)</f>
        <v>0</v>
      </c>
      <c r="AW370" s="259">
        <f>MAX('MDA1'!K370,'MDA2'!K370,'MDA3'!I370,'MDA3'!L370,'T1'!M370,'T2'!K370,T3_R1!L370,T3_R2!L370)</f>
        <v>55565</v>
      </c>
      <c r="AX370" s="259">
        <f>MAX('MDA1'!L370,'MDA2'!L370,'MDA3'!J370,'MDA3'!M370,'T1'!N370,'T2'!L370,T3_R1!M370,T3_R2!M370)</f>
        <v>0</v>
      </c>
      <c r="AY370" s="259">
        <f t="shared" si="43"/>
        <v>55565</v>
      </c>
      <c r="AZ370" s="259">
        <f>MAX('MDA2'!J370,T370)</f>
        <v>0</v>
      </c>
      <c r="BA370" s="259">
        <f>MAX('MDA1'!K370,'MDA2'!K370,'MDA3'!I370,'MDA3'!L370,V370,AD370)</f>
        <v>44637</v>
      </c>
      <c r="BB370" s="259">
        <f>MAX('MDA1'!L370,'MDA2'!L370,'MDA3'!J370,'MDA3'!M370,AF370)</f>
        <v>0</v>
      </c>
      <c r="BC370" s="259">
        <f t="shared" si="38"/>
        <v>44637</v>
      </c>
      <c r="BD370" s="260">
        <f t="shared" si="39"/>
        <v>69.137705873586768</v>
      </c>
    </row>
    <row r="371" spans="1:56" x14ac:dyDescent="0.2">
      <c r="A371" s="10" t="str">
        <f>IF(COUNTRY_INFO!A371=0," ",COUNTRY_INFO!A371)</f>
        <v>Ethiopia</v>
      </c>
      <c r="B371" s="10" t="str">
        <f>IF(COUNTRY_INFO!B371=0," ",COUNTRY_INFO!B371)</f>
        <v>Oromia East Shewa</v>
      </c>
      <c r="C371" s="87" t="str">
        <f>IF(COUNTRY_INFO!C371=0," ",COUNTRY_INFO!C371)</f>
        <v>Bora</v>
      </c>
      <c r="D371" s="67">
        <f>COUNTRY_INFO!L371</f>
        <v>0</v>
      </c>
      <c r="E371" s="61"/>
      <c r="F371" s="61"/>
      <c r="G371" s="11">
        <f>MAX('MDA1'!M371,'MDA2'!M371)</f>
        <v>0</v>
      </c>
      <c r="H371" s="11">
        <f>IF(AND(COUNTRY_INFO!H371&gt;0,COUNTRY_INFO!H371&lt;4),IF(D371&gt;MAX('MDA1'!M371,'MDA2'!M371),MAX('MDA1'!M371,'MDA2'!M371),D371),0)</f>
        <v>0</v>
      </c>
      <c r="I371" s="73">
        <f>IF(AND(COUNTRY_INFO!H371&gt;0,COUNTRY_INFO!H371&lt;4), IF(G371/D371*100&lt;&gt;0, IF(G371/D371*100&gt;100,100,G371/D371*100), "-"),0)</f>
        <v>0</v>
      </c>
      <c r="J371" s="67">
        <f>COUNTRY_INFO!M371</f>
        <v>0</v>
      </c>
      <c r="K371" s="61"/>
      <c r="L371" s="61"/>
      <c r="M371" s="11">
        <f>MAX('MDA1'!M371,MAX('MDA3'!I371,'MDA3'!L371)+MAX('MDA3'!J371,'MDA3'!M371))</f>
        <v>0</v>
      </c>
      <c r="N371" s="11">
        <f>IF(AND(COUNTRY_INFO!I371&gt;0,COUNTRY_INFO!I371&lt;4),IF(J371&gt;MAX('MDA1'!M371,MAX('MDA3'!I371,'MDA3'!L371)+MAX('MDA3'!J371,'MDA3'!M371)),MAX('MDA1'!M371,MAX('MDA3'!I371,'MDA3'!L371)+MAX('MDA3'!J371,'MDA3'!M371)),J371),0)</f>
        <v>0</v>
      </c>
      <c r="O371" s="73">
        <f>IF(AND(COUNTRY_INFO!I371&gt;0,COUNTRY_INFO!I371&lt;4), IF(M371/J371*100&lt;&gt;0, IF(M371/J371*100&gt;100,100,M371/J371*100), "-"),0)</f>
        <v>0</v>
      </c>
      <c r="P371" s="67">
        <f>COUNTRY_INFO!N371</f>
        <v>36435</v>
      </c>
      <c r="Q371" s="61"/>
      <c r="R371" s="61"/>
      <c r="S371" s="11">
        <f>SUM(MAX('MDA2'!J371, 'T1'!L371, MAX(T3_R1!K371, T3_R2!K371)), MAX('MDA1'!K371, 'MDA2'!K371, 'T1'!M371, MAX(T3_R1!L371, T3_R2!L371)), MAX('MDA1'!L371, 'MDA2'!L371, 'T1'!N371, MAX(T3_R1!M371, T3_R2!M371)))</f>
        <v>28720</v>
      </c>
      <c r="T371" s="11">
        <f>IF(AND(COUNTRY_INFO!J371&gt;1,COUNTRY_INFO!J371&lt;4),IF(COUNTRY_INFO!E371&gt;MAX('MDA2'!J371,'T1'!L371,MAX(T3_R1!K371,T3_R2!K371)),MAX('MDA2'!J371,'T1'!L371,MAX(T3_R1!K371,T3_R2!K371)),COUNTRY_INFO!E371),0)</f>
        <v>0</v>
      </c>
      <c r="U371" s="217" t="str">
        <f>IF(AND(COUNTRY_INFO!J371&gt;1,COUNTRY_INFO!J371&lt;4), IF(T371/COUNTRY_INFO!E371*100&lt;&gt;0, IF(T371/COUNTRY_INFO!E371*100&gt;100,100,T371/COUNTRY_INFO!E371*100), "-"),0)</f>
        <v>-</v>
      </c>
      <c r="V371" s="11">
        <f>IF(AND(COUNTRY_INFO!J371&gt;1,COUNTRY_INFO!J371&lt;4),IF(COUNTRY_INFO!F371&gt;MAX('MDA1'!K371,'MDA2'!K371,'T1'!M371,MAX(T3_R1!L371,T3_R2!L371)),MAX('MDA1'!K371,'MDA2'!K371,'T1'!M371,MAX(T3_R1!L371,T3_R2!L371)),COUNTRY_INFO!F371),0)</f>
        <v>22673</v>
      </c>
      <c r="W371" s="217">
        <f>IF(AND(COUNTRY_INFO!J371&gt;1,COUNTRY_INFO!J371&lt;4), IF(V371/COUNTRY_INFO!F371*100&lt;&gt;0, IF(V371/COUNTRY_INFO!F371*100&gt;100,100,V371/COUNTRY_INFO!F371*100), "-"),0)</f>
        <v>95.164742917103879</v>
      </c>
      <c r="X371" s="11">
        <f t="shared" si="40"/>
        <v>22673</v>
      </c>
      <c r="Y371" s="73">
        <f>IF(AND(COUNTRY_INFO!J371&gt;1,COUNTRY_INFO!J371&lt;4), IF(S371/P371*100&lt;&gt;0, IF(X371/P371*100&gt;100,100,X371/P371*100), "-"),0)</f>
        <v>62.228626320845336</v>
      </c>
      <c r="Z371" s="67">
        <f>COUNTRY_INFO!O371</f>
        <v>7862.25</v>
      </c>
      <c r="AA371" s="61"/>
      <c r="AB371" s="61"/>
      <c r="AC371" s="11">
        <f>MAX('T1'!L371,'T2'!J371)+MAX('T1'!M371,'T2'!K371)+MAX('T1'!N371,'T2'!L371)</f>
        <v>0</v>
      </c>
      <c r="AD371" s="11">
        <f>IF(COUNTRY_INFO!K371=1,IF(COUNTRY_INFO!F371*0.33&gt;MAX('T1'!M371,'T2'!K371),MAX('T1'!M371,'T2'!K371),COUNTRY_INFO!F371*0.33),IF(COUNTRY_INFO!K371=2,IF(COUNTRY_INFO!F371*0.5&gt;MAX('T1'!M371,'T2'!K371),MAX('T1'!M371,'T2'!K371),COUNTRY_INFO!F371*0.5),IF(COUNTRY_INFO!K371=3,IF(COUNTRY_INFO!F371&gt;MAX('T1'!M371,'T2'!K371),MAX('T1'!M371,'T2'!K371),COUNTRY_INFO!F371),0)))</f>
        <v>0</v>
      </c>
      <c r="AE371" s="217">
        <f>IF(AND(COUNTRY_INFO!K371&gt;0,COUNTRY_INFO!K371&lt;4),IF(Z371&gt;0,IF(COUNTRY_INFO!K371=1, AD371/(COUNTRY_INFO!F371*0.33)*100, IF(COUNTRY_INFO!K371=2, AD371/(COUNTRY_INFO!F371*0.5)*100, IF(COUNTRY_INFO!K371=3, AD371/COUNTRY_INFO!F371*100))),"-"),0)</f>
        <v>0</v>
      </c>
      <c r="AF371" s="11">
        <f>IF(COUNTRY_INFO!K371=2,IF(COUNTRY_INFO!G371*0.2&gt;MAX('T1'!N371,'T2'!L371),MAX('T1'!N371,'T2'!L371),COUNTRY_INFO!G371*0.2),IF(COUNTRY_INFO!K371=3,IF(COUNTRY_INFO!G371&gt;MAX('T1'!N371,'T2'!L371),MAX('T1'!N371,'T2'!L371),COUNTRY_INFO!G371),0))</f>
        <v>0</v>
      </c>
      <c r="AG371" s="217">
        <f>IF(AND(COUNTRY_INFO!K371&gt;0,COUNTRY_INFO!K371&lt;4),IF(Z371&gt;0,IF(COUNTRY_INFO!K371=1, 0, IF(COUNTRY_INFO!K371=2, AF371/(COUNTRY_INFO!G371*0.2)*100, IF(COUNTRY_INFO!K371=3, AF371/COUNTRY_INFO!G371*100))),"-"),0)</f>
        <v>0</v>
      </c>
      <c r="AH371" s="11">
        <f t="shared" si="41"/>
        <v>0</v>
      </c>
      <c r="AI371" s="73" t="str">
        <f>IF(AND(COUNTRY_INFO!K371&gt;0,COUNTRY_INFO!K371&lt;4), IF(AC371/Z371*100&lt;&gt;0, IF(AH371/Z371*100&gt;100,100,AH371/Z371*100), "-"),0)</f>
        <v>-</v>
      </c>
      <c r="AJ371" s="261"/>
      <c r="AK371" s="260">
        <f>IF(AND(D371&lt;&gt;0, D371&lt;&gt;"Unknown",D371&lt;&gt;"Stopped",D371&lt;&gt;"Not required"),D371/COUNTRY_INFO!D371, 0)</f>
        <v>0</v>
      </c>
      <c r="AL371" s="260">
        <f>IF(AND(J371&lt;&gt;0,J371&lt;&gt;"Unknown",J371&lt;&gt;"Stopped",J371&lt;&gt;"Not required"),J371/COUNTRY_INFO!D371, 0)</f>
        <v>0</v>
      </c>
      <c r="AM371" s="260">
        <f>IF(AND(P371&lt;&gt;0,P371&lt;&gt;"Unknown",P371&lt;&gt;"Not required"),P371/(COUNTRY_INFO!E371+COUNTRY_INFO!F371), 0)</f>
        <v>1</v>
      </c>
      <c r="AN371" s="260">
        <f>IF(AND(Z371&lt;&gt;0,Z371&lt;&gt;"Unknown",Z371&lt;&gt;"Not required"),IF(COUNTRY_INFO!K371=1,1,IF(COUNTRY_INFO!K371=2,0.5*COUNTRY_INFO!F371/(0.5*COUNTRY_INFO!F371+0.2*COUNTRY_INFO!G371),IF(COUNTRY_INFO!K371=3,COUNTRY_INFO!F371/(COUNTRY_INFO!F371+COUNTRY_INFO!G371)))),0)</f>
        <v>1</v>
      </c>
      <c r="AO371" s="260">
        <f>IF(AND(Z371&lt;&gt;0,Z371&lt;&gt;"Unknown",Z371&lt;&gt;"Not required"),IF(COUNTRY_INFO!K371=1,0,IF(COUNTRY_INFO!K371=2,0.2*COUNTRY_INFO!G371/(0.5*COUNTRY_INFO!F371+0.2*COUNTRY_INFO!G371),IF(COUNTRY_INFO!K371=3,COUNTRY_INFO!G371/(COUNTRY_INFO!F371+COUNTRY_INFO!G371)))),0)</f>
        <v>0</v>
      </c>
      <c r="AP371" s="259">
        <f>MAX(COUNTRY_INFO!D371*AK371*PROFILE!$G$7,COUNTRY_INFO!D371*AL371*PROFILE!$G$7)</f>
        <v>0</v>
      </c>
      <c r="AQ371" s="259">
        <f>MAX(COUNTRY_INFO!D371*AK371*PROFILE!$G$8,COUNTRY_INFO!D371*AL371*PROFILE!$G$8,COUNTRY_INFO!D371*AM371*PROFILE!$G$8)</f>
        <v>11200.436033224718</v>
      </c>
      <c r="AR371" s="259">
        <f>MAX(COUNTRY_INFO!D371*AK371*PROFILE!$G$9,COUNTRY_INFO!D371*AL371*PROFILE!$G$9,COUNTRY_INFO!D371*AM371*PROFILE!$G$9,IF(AND(DISTRICT!Z371&lt;&gt;"Unknown",Z371&lt;&gt;"Not required"),COUNTRY_INFO!O371*DISTRICT!AN371,0))</f>
        <v>23260.030993961685</v>
      </c>
      <c r="AS371" s="259">
        <f>MAX(COUNTRY_INFO!D371*AK371*PROFILE!$G$10,COUNTRY_INFO!D371*AL371*PROFILE!$G$10,IF(AND(DISTRICT!Z371&lt;&gt;"Unknown",Z371&lt;&gt;"Not required"),COUNTRY_INFO!O371*DISTRICT!AO371,0))</f>
        <v>0</v>
      </c>
      <c r="AT371" s="259">
        <f t="shared" si="42"/>
        <v>34460.467027186402</v>
      </c>
      <c r="AU371" s="258">
        <f t="shared" si="37"/>
        <v>0</v>
      </c>
      <c r="AV371" s="259">
        <f>MAX('MDA2'!J371,'T1'!L371,'T2'!J371,T3_R1!K371,T3_R2!K371)</f>
        <v>0</v>
      </c>
      <c r="AW371" s="259">
        <f>MAX('MDA1'!K371,'MDA2'!K371,'MDA3'!I371,'MDA3'!L371,'T1'!M371,'T2'!K371,T3_R1!L371,T3_R2!L371)</f>
        <v>22673</v>
      </c>
      <c r="AX371" s="259">
        <f>MAX('MDA1'!L371,'MDA2'!L371,'MDA3'!J371,'MDA3'!M371,'T1'!N371,'T2'!L371,T3_R1!M371,T3_R2!M371)</f>
        <v>6047</v>
      </c>
      <c r="AY371" s="259">
        <f t="shared" si="43"/>
        <v>28720</v>
      </c>
      <c r="AZ371" s="259">
        <f>MAX('MDA2'!J371,T371)</f>
        <v>0</v>
      </c>
      <c r="BA371" s="259">
        <f>MAX('MDA1'!K371,'MDA2'!K371,'MDA3'!I371,'MDA3'!L371,V371,AD371)</f>
        <v>22673</v>
      </c>
      <c r="BB371" s="259">
        <f>MAX('MDA1'!L371,'MDA2'!L371,'MDA3'!J371,'MDA3'!M371,AF371)</f>
        <v>0</v>
      </c>
      <c r="BC371" s="259">
        <f t="shared" si="38"/>
        <v>22673</v>
      </c>
      <c r="BD371" s="260">
        <f t="shared" si="39"/>
        <v>65.794233090668556</v>
      </c>
    </row>
    <row r="372" spans="1:56" x14ac:dyDescent="0.2">
      <c r="A372" s="10" t="str">
        <f>IF(COUNTRY_INFO!A372=0," ",COUNTRY_INFO!A372)</f>
        <v>Ethiopia</v>
      </c>
      <c r="B372" s="10" t="str">
        <f>IF(COUNTRY_INFO!B372=0," ",COUNTRY_INFO!B372)</f>
        <v>Oromia East Shewa</v>
      </c>
      <c r="C372" s="87" t="str">
        <f>IF(COUNTRY_INFO!C372=0," ",COUNTRY_INFO!C372)</f>
        <v>Boset</v>
      </c>
      <c r="D372" s="67">
        <f>COUNTRY_INFO!L372</f>
        <v>0</v>
      </c>
      <c r="E372" s="61"/>
      <c r="F372" s="61"/>
      <c r="G372" s="11">
        <f>MAX('MDA1'!M372,'MDA2'!M372)</f>
        <v>0</v>
      </c>
      <c r="H372" s="11">
        <f>IF(AND(COUNTRY_INFO!H372&gt;0,COUNTRY_INFO!H372&lt;4),IF(D372&gt;MAX('MDA1'!M372,'MDA2'!M372),MAX('MDA1'!M372,'MDA2'!M372),D372),0)</f>
        <v>0</v>
      </c>
      <c r="I372" s="73">
        <f>IF(AND(COUNTRY_INFO!H372&gt;0,COUNTRY_INFO!H372&lt;4), IF(G372/D372*100&lt;&gt;0, IF(G372/D372*100&gt;100,100,G372/D372*100), "-"),0)</f>
        <v>0</v>
      </c>
      <c r="J372" s="67">
        <f>COUNTRY_INFO!M372</f>
        <v>0</v>
      </c>
      <c r="K372" s="61"/>
      <c r="L372" s="61"/>
      <c r="M372" s="11">
        <f>MAX('MDA1'!M372,MAX('MDA3'!I372,'MDA3'!L372)+MAX('MDA3'!J372,'MDA3'!M372))</f>
        <v>0</v>
      </c>
      <c r="N372" s="11">
        <f>IF(AND(COUNTRY_INFO!I372&gt;0,COUNTRY_INFO!I372&lt;4),IF(J372&gt;MAX('MDA1'!M372,MAX('MDA3'!I372,'MDA3'!L372)+MAX('MDA3'!J372,'MDA3'!M372)),MAX('MDA1'!M372,MAX('MDA3'!I372,'MDA3'!L372)+MAX('MDA3'!J372,'MDA3'!M372)),J372),0)</f>
        <v>0</v>
      </c>
      <c r="O372" s="73">
        <f>IF(AND(COUNTRY_INFO!I372&gt;0,COUNTRY_INFO!I372&lt;4), IF(M372/J372*100&lt;&gt;0, IF(M372/J372*100&gt;100,100,M372/J372*100), "-"),0)</f>
        <v>0</v>
      </c>
      <c r="P372" s="67">
        <f>COUNTRY_INFO!N372</f>
        <v>88055</v>
      </c>
      <c r="Q372" s="61"/>
      <c r="R372" s="61"/>
      <c r="S372" s="11">
        <f>SUM(MAX('MDA2'!J372, 'T1'!L372, MAX(T3_R1!K372, T3_R2!K372)), MAX('MDA1'!K372, 'MDA2'!K372, 'T1'!M372, MAX(T3_R1!L372, T3_R2!L372)), MAX('MDA1'!L372, 'MDA2'!L372, 'T1'!N372, MAX(T3_R1!M372, T3_R2!M372)))</f>
        <v>0</v>
      </c>
      <c r="T372" s="11">
        <f>IF(AND(COUNTRY_INFO!J372&gt;1,COUNTRY_INFO!J372&lt;4),IF(COUNTRY_INFO!E372&gt;MAX('MDA2'!J372,'T1'!L372,MAX(T3_R1!K372,T3_R2!K372)),MAX('MDA2'!J372,'T1'!L372,MAX(T3_R1!K372,T3_R2!K372)),COUNTRY_INFO!E372),0)</f>
        <v>0</v>
      </c>
      <c r="U372" s="217" t="str">
        <f>IF(AND(COUNTRY_INFO!J372&gt;1,COUNTRY_INFO!J372&lt;4), IF(T372/COUNTRY_INFO!E372*100&lt;&gt;0, IF(T372/COUNTRY_INFO!E372*100&gt;100,100,T372/COUNTRY_INFO!E372*100), "-"),0)</f>
        <v>-</v>
      </c>
      <c r="V372" s="11">
        <f>IF(AND(COUNTRY_INFO!J372&gt;1,COUNTRY_INFO!J372&lt;4),IF(COUNTRY_INFO!F372&gt;MAX('MDA1'!K372,'MDA2'!K372,'T1'!M372,MAX(T3_R1!L372,T3_R2!L372)),MAX('MDA1'!K372,'MDA2'!K372,'T1'!M372,MAX(T3_R1!L372,T3_R2!L372)),COUNTRY_INFO!F372),0)</f>
        <v>0</v>
      </c>
      <c r="W372" s="217" t="str">
        <f>IF(AND(COUNTRY_INFO!J372&gt;1,COUNTRY_INFO!J372&lt;4), IF(V372/COUNTRY_INFO!F372*100&lt;&gt;0, IF(V372/COUNTRY_INFO!F372*100&gt;100,100,V372/COUNTRY_INFO!F372*100), "-"),0)</f>
        <v>-</v>
      </c>
      <c r="X372" s="11">
        <f t="shared" si="40"/>
        <v>0</v>
      </c>
      <c r="Y372" s="73" t="str">
        <f>IF(AND(COUNTRY_INFO!J372&gt;1,COUNTRY_INFO!J372&lt;4), IF(S372/P372*100&lt;&gt;0, IF(X372/P372*100&gt;100,100,X372/P372*100), "-"),0)</f>
        <v>-</v>
      </c>
      <c r="Z372" s="67">
        <f>COUNTRY_INFO!O372</f>
        <v>0</v>
      </c>
      <c r="AA372" s="61"/>
      <c r="AB372" s="61"/>
      <c r="AC372" s="11">
        <f>MAX('T1'!L372,'T2'!J372)+MAX('T1'!M372,'T2'!K372)+MAX('T1'!N372,'T2'!L372)</f>
        <v>0</v>
      </c>
      <c r="AD372" s="11">
        <f>IF(COUNTRY_INFO!K372=1,IF(COUNTRY_INFO!F372*0.33&gt;MAX('T1'!M372,'T2'!K372),MAX('T1'!M372,'T2'!K372),COUNTRY_INFO!F372*0.33),IF(COUNTRY_INFO!K372=2,IF(COUNTRY_INFO!F372*0.5&gt;MAX('T1'!M372,'T2'!K372),MAX('T1'!M372,'T2'!K372),COUNTRY_INFO!F372*0.5),IF(COUNTRY_INFO!K372=3,IF(COUNTRY_INFO!F372&gt;MAX('T1'!M372,'T2'!K372),MAX('T1'!M372,'T2'!K372),COUNTRY_INFO!F372),0)))</f>
        <v>0</v>
      </c>
      <c r="AE372" s="217">
        <f>IF(AND(COUNTRY_INFO!K372&gt;0,COUNTRY_INFO!K372&lt;4),IF(Z372&gt;0,IF(COUNTRY_INFO!K372=1, AD372/(COUNTRY_INFO!F372*0.33)*100, IF(COUNTRY_INFO!K372=2, AD372/(COUNTRY_INFO!F372*0.5)*100, IF(COUNTRY_INFO!K372=3, AD372/COUNTRY_INFO!F372*100))),"-"),0)</f>
        <v>0</v>
      </c>
      <c r="AF372" s="11">
        <f>IF(COUNTRY_INFO!K372=2,IF(COUNTRY_INFO!G372*0.2&gt;MAX('T1'!N372,'T2'!L372),MAX('T1'!N372,'T2'!L372),COUNTRY_INFO!G372*0.2),IF(COUNTRY_INFO!K372=3,IF(COUNTRY_INFO!G372&gt;MAX('T1'!N372,'T2'!L372),MAX('T1'!N372,'T2'!L372),COUNTRY_INFO!G372),0))</f>
        <v>0</v>
      </c>
      <c r="AG372" s="217">
        <f>IF(AND(COUNTRY_INFO!K372&gt;0,COUNTRY_INFO!K372&lt;4),IF(Z372&gt;0,IF(COUNTRY_INFO!K372=1, 0, IF(COUNTRY_INFO!K372=2, AF372/(COUNTRY_INFO!G372*0.2)*100, IF(COUNTRY_INFO!K372=3, AF372/COUNTRY_INFO!G372*100))),"-"),0)</f>
        <v>0</v>
      </c>
      <c r="AH372" s="11">
        <f t="shared" si="41"/>
        <v>0</v>
      </c>
      <c r="AI372" s="73">
        <f>IF(AND(COUNTRY_INFO!K372&gt;0,COUNTRY_INFO!K372&lt;4), IF(AC372/Z372*100&lt;&gt;0, IF(AH372/Z372*100&gt;100,100,AH372/Z372*100), "-"),0)</f>
        <v>0</v>
      </c>
      <c r="AJ372" s="261"/>
      <c r="AK372" s="260">
        <f>IF(AND(D372&lt;&gt;0, D372&lt;&gt;"Unknown",D372&lt;&gt;"Stopped",D372&lt;&gt;"Not required"),D372/COUNTRY_INFO!D372, 0)</f>
        <v>0</v>
      </c>
      <c r="AL372" s="260">
        <f>IF(AND(J372&lt;&gt;0,J372&lt;&gt;"Unknown",J372&lt;&gt;"Stopped",J372&lt;&gt;"Not required"),J372/COUNTRY_INFO!D372, 0)</f>
        <v>0</v>
      </c>
      <c r="AM372" s="260">
        <f>IF(AND(P372&lt;&gt;0,P372&lt;&gt;"Unknown",P372&lt;&gt;"Not required"),P372/(COUNTRY_INFO!E372+COUNTRY_INFO!F372), 0)</f>
        <v>1</v>
      </c>
      <c r="AN372" s="260">
        <f>IF(AND(Z372&lt;&gt;0,Z372&lt;&gt;"Unknown",Z372&lt;&gt;"Not required"),IF(COUNTRY_INFO!K372=1,1,IF(COUNTRY_INFO!K372=2,0.5*COUNTRY_INFO!F372/(0.5*COUNTRY_INFO!F372+0.2*COUNTRY_INFO!G372),IF(COUNTRY_INFO!K372=3,COUNTRY_INFO!F372/(COUNTRY_INFO!F372+COUNTRY_INFO!G372)))),0)</f>
        <v>0</v>
      </c>
      <c r="AO372" s="260">
        <f>IF(AND(Z372&lt;&gt;0,Z372&lt;&gt;"Unknown",Z372&lt;&gt;"Not required"),IF(COUNTRY_INFO!K372=1,0,IF(COUNTRY_INFO!K372=2,0.2*COUNTRY_INFO!G372/(0.5*COUNTRY_INFO!F372+0.2*COUNTRY_INFO!G372),IF(COUNTRY_INFO!K372=3,COUNTRY_INFO!G372/(COUNTRY_INFO!F372+COUNTRY_INFO!G372)))),0)</f>
        <v>0</v>
      </c>
      <c r="AP372" s="259">
        <f>MAX(COUNTRY_INFO!D372*AK372*PROFILE!$G$7,COUNTRY_INFO!D372*AL372*PROFILE!$G$7)</f>
        <v>0</v>
      </c>
      <c r="AQ372" s="259">
        <f>MAX(COUNTRY_INFO!D372*AK372*PROFILE!$G$8,COUNTRY_INFO!D372*AL372*PROFILE!$G$8,COUNTRY_INFO!D372*AM372*PROFILE!$G$8)</f>
        <v>27068.403914796614</v>
      </c>
      <c r="AR372" s="259">
        <f>MAX(COUNTRY_INFO!D372*AK372*PROFILE!$G$9,COUNTRY_INFO!D372*AL372*PROFILE!$G$9,COUNTRY_INFO!D372*AM372*PROFILE!$G$9,IF(AND(DISTRICT!Z372&lt;&gt;"Unknown",Z372&lt;&gt;"Not required"),COUNTRY_INFO!O372*DISTRICT!AN372,0))</f>
        <v>56213.161000837521</v>
      </c>
      <c r="AS372" s="259">
        <f>MAX(COUNTRY_INFO!D372*AK372*PROFILE!$G$10,COUNTRY_INFO!D372*AL372*PROFILE!$G$10,IF(AND(DISTRICT!Z372&lt;&gt;"Unknown",Z372&lt;&gt;"Not required"),COUNTRY_INFO!O372*DISTRICT!AO372,0))</f>
        <v>0</v>
      </c>
      <c r="AT372" s="259">
        <f t="shared" si="42"/>
        <v>83281.564915634139</v>
      </c>
      <c r="AU372" s="258">
        <f t="shared" si="37"/>
        <v>0</v>
      </c>
      <c r="AV372" s="259">
        <f>MAX('MDA2'!J372,'T1'!L372,'T2'!J372,T3_R1!K372,T3_R2!K372)</f>
        <v>0</v>
      </c>
      <c r="AW372" s="259">
        <f>MAX('MDA1'!K372,'MDA2'!K372,'MDA3'!I372,'MDA3'!L372,'T1'!M372,'T2'!K372,T3_R1!L372,T3_R2!L372)</f>
        <v>0</v>
      </c>
      <c r="AX372" s="259">
        <f>MAX('MDA1'!L372,'MDA2'!L372,'MDA3'!J372,'MDA3'!M372,'T1'!N372,'T2'!L372,T3_R1!M372,T3_R2!M372)</f>
        <v>0</v>
      </c>
      <c r="AY372" s="259">
        <f t="shared" si="43"/>
        <v>0</v>
      </c>
      <c r="AZ372" s="259">
        <f>MAX('MDA2'!J372,T372)</f>
        <v>0</v>
      </c>
      <c r="BA372" s="259">
        <f>MAX('MDA1'!K372,'MDA2'!K372,'MDA3'!I372,'MDA3'!L372,V372,AD372)</f>
        <v>0</v>
      </c>
      <c r="BB372" s="259">
        <f>MAX('MDA1'!L372,'MDA2'!L372,'MDA3'!J372,'MDA3'!M372,AF372)</f>
        <v>0</v>
      </c>
      <c r="BC372" s="259">
        <f t="shared" si="38"/>
        <v>0</v>
      </c>
      <c r="BD372" s="260">
        <f t="shared" si="39"/>
        <v>0</v>
      </c>
    </row>
    <row r="373" spans="1:56" x14ac:dyDescent="0.2">
      <c r="A373" s="10" t="str">
        <f>IF(COUNTRY_INFO!A373=0," ",COUNTRY_INFO!A373)</f>
        <v>Ethiopia</v>
      </c>
      <c r="B373" s="10" t="str">
        <f>IF(COUNTRY_INFO!B373=0," ",COUNTRY_INFO!B373)</f>
        <v>Oromia East Shewa</v>
      </c>
      <c r="C373" s="87" t="str">
        <f>IF(COUNTRY_INFO!C373=0," ",COUNTRY_INFO!C373)</f>
        <v>Dugda</v>
      </c>
      <c r="D373" s="67">
        <f>COUNTRY_INFO!L373</f>
        <v>0</v>
      </c>
      <c r="E373" s="61"/>
      <c r="F373" s="61"/>
      <c r="G373" s="11">
        <f>MAX('MDA1'!M373,'MDA2'!M373)</f>
        <v>0</v>
      </c>
      <c r="H373" s="11">
        <f>IF(AND(COUNTRY_INFO!H373&gt;0,COUNTRY_INFO!H373&lt;4),IF(D373&gt;MAX('MDA1'!M373,'MDA2'!M373),MAX('MDA1'!M373,'MDA2'!M373),D373),0)</f>
        <v>0</v>
      </c>
      <c r="I373" s="73">
        <f>IF(AND(COUNTRY_INFO!H373&gt;0,COUNTRY_INFO!H373&lt;4), IF(G373/D373*100&lt;&gt;0, IF(G373/D373*100&gt;100,100,G373/D373*100), "-"),0)</f>
        <v>0</v>
      </c>
      <c r="J373" s="67">
        <f>COUNTRY_INFO!M373</f>
        <v>0</v>
      </c>
      <c r="K373" s="61"/>
      <c r="L373" s="61"/>
      <c r="M373" s="11">
        <f>MAX('MDA1'!M373,MAX('MDA3'!I373,'MDA3'!L373)+MAX('MDA3'!J373,'MDA3'!M373))</f>
        <v>0</v>
      </c>
      <c r="N373" s="11">
        <f>IF(AND(COUNTRY_INFO!I373&gt;0,COUNTRY_INFO!I373&lt;4),IF(J373&gt;MAX('MDA1'!M373,MAX('MDA3'!I373,'MDA3'!L373)+MAX('MDA3'!J373,'MDA3'!M373)),MAX('MDA1'!M373,MAX('MDA3'!I373,'MDA3'!L373)+MAX('MDA3'!J373,'MDA3'!M373)),J373),0)</f>
        <v>0</v>
      </c>
      <c r="O373" s="73">
        <f>IF(AND(COUNTRY_INFO!I373&gt;0,COUNTRY_INFO!I373&lt;4), IF(M373/J373*100&lt;&gt;0, IF(M373/J373*100&gt;100,100,M373/J373*100), "-"),0)</f>
        <v>0</v>
      </c>
      <c r="P373" s="67">
        <f>COUNTRY_INFO!N373</f>
        <v>90508</v>
      </c>
      <c r="Q373" s="61"/>
      <c r="R373" s="61"/>
      <c r="S373" s="11">
        <f>SUM(MAX('MDA2'!J373, 'T1'!L373, MAX(T3_R1!K373, T3_R2!K373)), MAX('MDA1'!K373, 'MDA2'!K373, 'T1'!M373, MAX(T3_R1!L373, T3_R2!L373)), MAX('MDA1'!L373, 'MDA2'!L373, 'T1'!N373, MAX(T3_R1!M373, T3_R2!M373)))</f>
        <v>56347</v>
      </c>
      <c r="T373" s="11">
        <f>IF(AND(COUNTRY_INFO!J373&gt;1,COUNTRY_INFO!J373&lt;4),IF(COUNTRY_INFO!E373&gt;MAX('MDA2'!J373,'T1'!L373,MAX(T3_R1!K373,T3_R2!K373)),MAX('MDA2'!J373,'T1'!L373,MAX(T3_R1!K373,T3_R2!K373)),COUNTRY_INFO!E373),0)</f>
        <v>0</v>
      </c>
      <c r="U373" s="217" t="str">
        <f>IF(AND(COUNTRY_INFO!J373&gt;1,COUNTRY_INFO!J373&lt;4), IF(T373/COUNTRY_INFO!E373*100&lt;&gt;0, IF(T373/COUNTRY_INFO!E373*100&gt;100,100,T373/COUNTRY_INFO!E373*100), "-"),0)</f>
        <v>-</v>
      </c>
      <c r="V373" s="11">
        <f>IF(AND(COUNTRY_INFO!J373&gt;1,COUNTRY_INFO!J373&lt;4),IF(COUNTRY_INFO!F373&gt;MAX('MDA1'!K373,'MDA2'!K373,'T1'!M373,MAX(T3_R1!L373,T3_R2!L373)),MAX('MDA1'!K373,'MDA2'!K373,'T1'!M373,MAX(T3_R1!L373,T3_R2!L373)),COUNTRY_INFO!F373),0)</f>
        <v>56347</v>
      </c>
      <c r="W373" s="217">
        <f>IF(AND(COUNTRY_INFO!J373&gt;1,COUNTRY_INFO!J373&lt;4), IF(V373/COUNTRY_INFO!F373*100&lt;&gt;0, IF(V373/COUNTRY_INFO!F373*100&gt;100,100,V373/COUNTRY_INFO!F373*100), "-"),0)</f>
        <v>95.20808340232837</v>
      </c>
      <c r="X373" s="11">
        <f t="shared" si="40"/>
        <v>56347</v>
      </c>
      <c r="Y373" s="73">
        <f>IF(AND(COUNTRY_INFO!J373&gt;1,COUNTRY_INFO!J373&lt;4), IF(S373/P373*100&lt;&gt;0, IF(X373/P373*100&gt;100,100,X373/P373*100), "-"),0)</f>
        <v>62.256375127060593</v>
      </c>
      <c r="Z373" s="67">
        <f>COUNTRY_INFO!O373</f>
        <v>49482.100000000006</v>
      </c>
      <c r="AA373" s="61"/>
      <c r="AB373" s="61"/>
      <c r="AC373" s="11">
        <f>MAX('T1'!L373,'T2'!J373)+MAX('T1'!M373,'T2'!K373)+MAX('T1'!N373,'T2'!L373)</f>
        <v>56347</v>
      </c>
      <c r="AD373" s="11">
        <f>IF(COUNTRY_INFO!K373=1,IF(COUNTRY_INFO!F373*0.33&gt;MAX('T1'!M373,'T2'!K373),MAX('T1'!M373,'T2'!K373),COUNTRY_INFO!F373*0.33),IF(COUNTRY_INFO!K373=2,IF(COUNTRY_INFO!F373*0.5&gt;MAX('T1'!M373,'T2'!K373),MAX('T1'!M373,'T2'!K373),COUNTRY_INFO!F373*0.5),IF(COUNTRY_INFO!K373=3,IF(COUNTRY_INFO!F373&gt;MAX('T1'!M373,'T2'!K373),MAX('T1'!M373,'T2'!K373),COUNTRY_INFO!F373),0)))</f>
        <v>29591.5</v>
      </c>
      <c r="AE373" s="217">
        <f>IF(AND(COUNTRY_INFO!K373&gt;0,COUNTRY_INFO!K373&lt;4),IF(Z373&gt;0,IF(COUNTRY_INFO!K373=1, AD373/(COUNTRY_INFO!F373*0.33)*100, IF(COUNTRY_INFO!K373=2, AD373/(COUNTRY_INFO!F373*0.5)*100, IF(COUNTRY_INFO!K373=3, AD373/COUNTRY_INFO!F373*100))),"-"),0)</f>
        <v>100</v>
      </c>
      <c r="AF373" s="11">
        <f>IF(COUNTRY_INFO!K373=2,IF(COUNTRY_INFO!G373*0.2&gt;MAX('T1'!N373,'T2'!L373),MAX('T1'!N373,'T2'!L373),COUNTRY_INFO!G373*0.2),IF(COUNTRY_INFO!K373=3,IF(COUNTRY_INFO!G373&gt;MAX('T1'!N373,'T2'!L373),MAX('T1'!N373,'T2'!L373),COUNTRY_INFO!G373),0))</f>
        <v>0</v>
      </c>
      <c r="AG373" s="217">
        <f>IF(AND(COUNTRY_INFO!K373&gt;0,COUNTRY_INFO!K373&lt;4),IF(Z373&gt;0,IF(COUNTRY_INFO!K373=1, 0, IF(COUNTRY_INFO!K373=2, AF373/(COUNTRY_INFO!G373*0.2)*100, IF(COUNTRY_INFO!K373=3, AF373/COUNTRY_INFO!G373*100))),"-"),0)</f>
        <v>0</v>
      </c>
      <c r="AH373" s="11">
        <f t="shared" si="41"/>
        <v>29591.5</v>
      </c>
      <c r="AI373" s="73">
        <f>IF(AND(COUNTRY_INFO!K373&gt;0,COUNTRY_INFO!K373&lt;4), IF(AC373/Z373*100&lt;&gt;0, IF(AH373/Z373*100&gt;100,100,AH373/Z373*100), "-"),0)</f>
        <v>59.802433607304451</v>
      </c>
      <c r="AJ373" s="261"/>
      <c r="AK373" s="260">
        <f>IF(AND(D373&lt;&gt;0, D373&lt;&gt;"Unknown",D373&lt;&gt;"Stopped",D373&lt;&gt;"Not required"),D373/COUNTRY_INFO!D373, 0)</f>
        <v>0</v>
      </c>
      <c r="AL373" s="260">
        <f>IF(AND(J373&lt;&gt;0,J373&lt;&gt;"Unknown",J373&lt;&gt;"Stopped",J373&lt;&gt;"Not required"),J373/COUNTRY_INFO!D373, 0)</f>
        <v>0</v>
      </c>
      <c r="AM373" s="260">
        <f>IF(AND(P373&lt;&gt;0,P373&lt;&gt;"Unknown",P373&lt;&gt;"Not required"),P373/(COUNTRY_INFO!E373+COUNTRY_INFO!F373), 0)</f>
        <v>1</v>
      </c>
      <c r="AN373" s="260">
        <f>IF(AND(Z373&lt;&gt;0,Z373&lt;&gt;"Unknown",Z373&lt;&gt;"Not required"),IF(COUNTRY_INFO!K373=1,1,IF(COUNTRY_INFO!K373=2,0.5*COUNTRY_INFO!F373/(0.5*COUNTRY_INFO!F373+0.2*COUNTRY_INFO!G373),IF(COUNTRY_INFO!K373=3,COUNTRY_INFO!F373/(COUNTRY_INFO!F373+COUNTRY_INFO!G373)))),0)</f>
        <v>0.5980243360730445</v>
      </c>
      <c r="AO373" s="260">
        <f>IF(AND(Z373&lt;&gt;0,Z373&lt;&gt;"Unknown",Z373&lt;&gt;"Not required"),IF(COUNTRY_INFO!K373=1,0,IF(COUNTRY_INFO!K373=2,0.2*COUNTRY_INFO!G373/(0.5*COUNTRY_INFO!F373+0.2*COUNTRY_INFO!G373),IF(COUNTRY_INFO!K373=3,COUNTRY_INFO!G373/(COUNTRY_INFO!F373+COUNTRY_INFO!G373)))),0)</f>
        <v>0.40197566392695538</v>
      </c>
      <c r="AP373" s="259">
        <f>MAX(COUNTRY_INFO!D373*AK373*PROFILE!$G$7,COUNTRY_INFO!D373*AL373*PROFILE!$G$7)</f>
        <v>0</v>
      </c>
      <c r="AQ373" s="259">
        <f>MAX(COUNTRY_INFO!D373*AK373*PROFILE!$G$8,COUNTRY_INFO!D373*AL373*PROFILE!$G$8,COUNTRY_INFO!D373*AM373*PROFILE!$G$8)</f>
        <v>27822.549813100228</v>
      </c>
      <c r="AR373" s="259">
        <f>MAX(COUNTRY_INFO!D373*AK373*PROFILE!$G$9,COUNTRY_INFO!D373*AL373*PROFILE!$G$9,COUNTRY_INFO!D373*AM373*PROFILE!$G$9,IF(AND(DISTRICT!Z373&lt;&gt;"Unknown",Z373&lt;&gt;"Not required"),COUNTRY_INFO!O373*DISTRICT!AN373,0))</f>
        <v>57779.301543623231</v>
      </c>
      <c r="AS373" s="259">
        <f>MAX(COUNTRY_INFO!D373*AK373*PROFILE!$G$10,COUNTRY_INFO!D373*AL373*PROFILE!$G$10,IF(AND(DISTRICT!Z373&lt;&gt;"Unknown",Z373&lt;&gt;"Not required"),COUNTRY_INFO!O373*DISTRICT!AO373,0))</f>
        <v>19890.600000000002</v>
      </c>
      <c r="AT373" s="259">
        <f t="shared" si="42"/>
        <v>105492.45135672347</v>
      </c>
      <c r="AU373" s="258" t="str">
        <f t="shared" si="37"/>
        <v>Y</v>
      </c>
      <c r="AV373" s="259">
        <f>MAX('MDA2'!J373,'T1'!L373,'T2'!J373,T3_R1!K373,T3_R2!K373)</f>
        <v>0</v>
      </c>
      <c r="AW373" s="259">
        <f>MAX('MDA1'!K373,'MDA2'!K373,'MDA3'!I373,'MDA3'!L373,'T1'!M373,'T2'!K373,T3_R1!L373,T3_R2!L373)</f>
        <v>56347</v>
      </c>
      <c r="AX373" s="259">
        <f>MAX('MDA1'!L373,'MDA2'!L373,'MDA3'!J373,'MDA3'!M373,'T1'!N373,'T2'!L373,T3_R1!M373,T3_R2!M373)</f>
        <v>0</v>
      </c>
      <c r="AY373" s="259">
        <f t="shared" si="43"/>
        <v>56347</v>
      </c>
      <c r="AZ373" s="259">
        <f>MAX('MDA2'!J373,T373)</f>
        <v>0</v>
      </c>
      <c r="BA373" s="259">
        <f>MAX('MDA1'!K373,'MDA2'!K373,'MDA3'!I373,'MDA3'!L373,V373,AD373)</f>
        <v>56347</v>
      </c>
      <c r="BB373" s="259">
        <f>MAX('MDA1'!L373,'MDA2'!L373,'MDA3'!J373,'MDA3'!M373,AF373)</f>
        <v>0</v>
      </c>
      <c r="BC373" s="259">
        <f t="shared" si="38"/>
        <v>56347</v>
      </c>
      <c r="BD373" s="260">
        <f t="shared" si="39"/>
        <v>53.413300454515202</v>
      </c>
    </row>
    <row r="374" spans="1:56" x14ac:dyDescent="0.2">
      <c r="A374" s="10" t="str">
        <f>IF(COUNTRY_INFO!A374=0," ",COUNTRY_INFO!A374)</f>
        <v>Ethiopia</v>
      </c>
      <c r="B374" s="10" t="str">
        <f>IF(COUNTRY_INFO!B374=0," ",COUNTRY_INFO!B374)</f>
        <v>Oromia East Shewa</v>
      </c>
      <c r="C374" s="87" t="str">
        <f>IF(COUNTRY_INFO!C374=0," ",COUNTRY_INFO!C374)</f>
        <v>Fentale</v>
      </c>
      <c r="D374" s="67">
        <f>COUNTRY_INFO!L374</f>
        <v>0</v>
      </c>
      <c r="E374" s="61"/>
      <c r="F374" s="61"/>
      <c r="G374" s="11">
        <f>MAX('MDA1'!M374,'MDA2'!M374)</f>
        <v>0</v>
      </c>
      <c r="H374" s="11">
        <f>IF(AND(COUNTRY_INFO!H374&gt;0,COUNTRY_INFO!H374&lt;4),IF(D374&gt;MAX('MDA1'!M374,'MDA2'!M374),MAX('MDA1'!M374,'MDA2'!M374),D374),0)</f>
        <v>0</v>
      </c>
      <c r="I374" s="73">
        <f>IF(AND(COUNTRY_INFO!H374&gt;0,COUNTRY_INFO!H374&lt;4), IF(G374/D374*100&lt;&gt;0, IF(G374/D374*100&gt;100,100,G374/D374*100), "-"),0)</f>
        <v>0</v>
      </c>
      <c r="J374" s="67">
        <f>COUNTRY_INFO!M374</f>
        <v>0</v>
      </c>
      <c r="K374" s="61"/>
      <c r="L374" s="61"/>
      <c r="M374" s="11">
        <f>MAX('MDA1'!M374,MAX('MDA3'!I374,'MDA3'!L374)+MAX('MDA3'!J374,'MDA3'!M374))</f>
        <v>0</v>
      </c>
      <c r="N374" s="11">
        <f>IF(AND(COUNTRY_INFO!I374&gt;0,COUNTRY_INFO!I374&lt;4),IF(J374&gt;MAX('MDA1'!M374,MAX('MDA3'!I374,'MDA3'!L374)+MAX('MDA3'!J374,'MDA3'!M374)),MAX('MDA1'!M374,MAX('MDA3'!I374,'MDA3'!L374)+MAX('MDA3'!J374,'MDA3'!M374)),J374),0)</f>
        <v>0</v>
      </c>
      <c r="O374" s="73">
        <f>IF(AND(COUNTRY_INFO!I374&gt;0,COUNTRY_INFO!I374&lt;4), IF(M374/J374*100&lt;&gt;0, IF(M374/J374*100&gt;100,100,M374/J374*100), "-"),0)</f>
        <v>0</v>
      </c>
      <c r="P374" s="67">
        <f>COUNTRY_INFO!N374</f>
        <v>37041</v>
      </c>
      <c r="Q374" s="61"/>
      <c r="R374" s="61"/>
      <c r="S374" s="11">
        <f>SUM(MAX('MDA2'!J374, 'T1'!L374, MAX(T3_R1!K374, T3_R2!K374)), MAX('MDA1'!K374, 'MDA2'!K374, 'T1'!M374, MAX(T3_R1!L374, T3_R2!L374)), MAX('MDA1'!L374, 'MDA2'!L374, 'T1'!N374, MAX(T3_R1!M374, T3_R2!M374)))</f>
        <v>31743</v>
      </c>
      <c r="T374" s="11">
        <f>IF(AND(COUNTRY_INFO!J374&gt;1,COUNTRY_INFO!J374&lt;4),IF(COUNTRY_INFO!E374&gt;MAX('MDA2'!J374,'T1'!L374,MAX(T3_R1!K374,T3_R2!K374)),MAX('MDA2'!J374,'T1'!L374,MAX(T3_R1!K374,T3_R2!K374)),COUNTRY_INFO!E374),0)</f>
        <v>0</v>
      </c>
      <c r="U374" s="217" t="str">
        <f>IF(AND(COUNTRY_INFO!J374&gt;1,COUNTRY_INFO!J374&lt;4), IF(T374/COUNTRY_INFO!E374*100&lt;&gt;0, IF(T374/COUNTRY_INFO!E374*100&gt;100,100,T374/COUNTRY_INFO!E374*100), "-"),0)</f>
        <v>-</v>
      </c>
      <c r="V374" s="11">
        <f>IF(AND(COUNTRY_INFO!J374&gt;1,COUNTRY_INFO!J374&lt;4),IF(COUNTRY_INFO!F374&gt;MAX('MDA1'!K374,'MDA2'!K374,'T1'!M374,MAX(T3_R1!L374,T3_R2!L374)),MAX('MDA1'!K374,'MDA2'!K374,'T1'!M374,MAX(T3_R1!L374,T3_R2!L374)),COUNTRY_INFO!F374),0)</f>
        <v>21919</v>
      </c>
      <c r="W374" s="217">
        <f>IF(AND(COUNTRY_INFO!J374&gt;1,COUNTRY_INFO!J374&lt;4), IF(V374/COUNTRY_INFO!F374*100&lt;&gt;0, IF(V374/COUNTRY_INFO!F374*100&gt;100,100,V374/COUNTRY_INFO!F374*100), "-"),0)</f>
        <v>90.495850708063259</v>
      </c>
      <c r="X374" s="11">
        <f t="shared" si="40"/>
        <v>21919</v>
      </c>
      <c r="Y374" s="73">
        <f>IF(AND(COUNTRY_INFO!J374&gt;1,COUNTRY_INFO!J374&lt;4), IF(S374/P374*100&lt;&gt;0, IF(X374/P374*100&gt;100,100,X374/P374*100), "-"),0)</f>
        <v>59.174968278394211</v>
      </c>
      <c r="Z374" s="67">
        <f>COUNTRY_INFO!O374</f>
        <v>7992.93</v>
      </c>
      <c r="AA374" s="61"/>
      <c r="AB374" s="61"/>
      <c r="AC374" s="11">
        <f>MAX('T1'!L374,'T2'!J374)+MAX('T1'!M374,'T2'!K374)+MAX('T1'!N374,'T2'!L374)</f>
        <v>0</v>
      </c>
      <c r="AD374" s="11">
        <f>IF(COUNTRY_INFO!K374=1,IF(COUNTRY_INFO!F374*0.33&gt;MAX('T1'!M374,'T2'!K374),MAX('T1'!M374,'T2'!K374),COUNTRY_INFO!F374*0.33),IF(COUNTRY_INFO!K374=2,IF(COUNTRY_INFO!F374*0.5&gt;MAX('T1'!M374,'T2'!K374),MAX('T1'!M374,'T2'!K374),COUNTRY_INFO!F374*0.5),IF(COUNTRY_INFO!K374=3,IF(COUNTRY_INFO!F374&gt;MAX('T1'!M374,'T2'!K374),MAX('T1'!M374,'T2'!K374),COUNTRY_INFO!F374),0)))</f>
        <v>0</v>
      </c>
      <c r="AE374" s="217">
        <f>IF(AND(COUNTRY_INFO!K374&gt;0,COUNTRY_INFO!K374&lt;4),IF(Z374&gt;0,IF(COUNTRY_INFO!K374=1, AD374/(COUNTRY_INFO!F374*0.33)*100, IF(COUNTRY_INFO!K374=2, AD374/(COUNTRY_INFO!F374*0.5)*100, IF(COUNTRY_INFO!K374=3, AD374/COUNTRY_INFO!F374*100))),"-"),0)</f>
        <v>0</v>
      </c>
      <c r="AF374" s="11">
        <f>IF(COUNTRY_INFO!K374=2,IF(COUNTRY_INFO!G374*0.2&gt;MAX('T1'!N374,'T2'!L374),MAX('T1'!N374,'T2'!L374),COUNTRY_INFO!G374*0.2),IF(COUNTRY_INFO!K374=3,IF(COUNTRY_INFO!G374&gt;MAX('T1'!N374,'T2'!L374),MAX('T1'!N374,'T2'!L374),COUNTRY_INFO!G374),0))</f>
        <v>0</v>
      </c>
      <c r="AG374" s="217">
        <f>IF(AND(COUNTRY_INFO!K374&gt;0,COUNTRY_INFO!K374&lt;4),IF(Z374&gt;0,IF(COUNTRY_INFO!K374=1, 0, IF(COUNTRY_INFO!K374=2, AF374/(COUNTRY_INFO!G374*0.2)*100, IF(COUNTRY_INFO!K374=3, AF374/COUNTRY_INFO!G374*100))),"-"),0)</f>
        <v>0</v>
      </c>
      <c r="AH374" s="11">
        <f t="shared" si="41"/>
        <v>0</v>
      </c>
      <c r="AI374" s="73" t="str">
        <f>IF(AND(COUNTRY_INFO!K374&gt;0,COUNTRY_INFO!K374&lt;4), IF(AC374/Z374*100&lt;&gt;0, IF(AH374/Z374*100&gt;100,100,AH374/Z374*100), "-"),0)</f>
        <v>-</v>
      </c>
      <c r="AJ374" s="261"/>
      <c r="AK374" s="260">
        <f>IF(AND(D374&lt;&gt;0, D374&lt;&gt;"Unknown",D374&lt;&gt;"Stopped",D374&lt;&gt;"Not required"),D374/COUNTRY_INFO!D374, 0)</f>
        <v>0</v>
      </c>
      <c r="AL374" s="260">
        <f>IF(AND(J374&lt;&gt;0,J374&lt;&gt;"Unknown",J374&lt;&gt;"Stopped",J374&lt;&gt;"Not required"),J374/COUNTRY_INFO!D374, 0)</f>
        <v>0</v>
      </c>
      <c r="AM374" s="260">
        <f>IF(AND(P374&lt;&gt;0,P374&lt;&gt;"Unknown",P374&lt;&gt;"Not required"),P374/(COUNTRY_INFO!E374+COUNTRY_INFO!F374), 0)</f>
        <v>1</v>
      </c>
      <c r="AN374" s="260">
        <f>IF(AND(Z374&lt;&gt;0,Z374&lt;&gt;"Unknown",Z374&lt;&gt;"Not required"),IF(COUNTRY_INFO!K374=1,1,IF(COUNTRY_INFO!K374=2,0.5*COUNTRY_INFO!F374/(0.5*COUNTRY_INFO!F374+0.2*COUNTRY_INFO!G374),IF(COUNTRY_INFO!K374=3,COUNTRY_INFO!F374/(COUNTRY_INFO!F374+COUNTRY_INFO!G374)))),0)</f>
        <v>1</v>
      </c>
      <c r="AO374" s="260">
        <f>IF(AND(Z374&lt;&gt;0,Z374&lt;&gt;"Unknown",Z374&lt;&gt;"Not required"),IF(COUNTRY_INFO!K374=1,0,IF(COUNTRY_INFO!K374=2,0.2*COUNTRY_INFO!G374/(0.5*COUNTRY_INFO!F374+0.2*COUNTRY_INFO!G374),IF(COUNTRY_INFO!K374=3,COUNTRY_INFO!G374/(COUNTRY_INFO!F374+COUNTRY_INFO!G374)))),0)</f>
        <v>0</v>
      </c>
      <c r="AP374" s="259">
        <f>MAX(COUNTRY_INFO!D374*AK374*PROFILE!$G$7,COUNTRY_INFO!D374*AL374*PROFILE!$G$7)</f>
        <v>0</v>
      </c>
      <c r="AQ374" s="259">
        <f>MAX(COUNTRY_INFO!D374*AK374*PROFILE!$G$8,COUNTRY_INFO!D374*AL374*PROFILE!$G$8,COUNTRY_INFO!D374*AM374*PROFILE!$G$8)</f>
        <v>11386.299530009976</v>
      </c>
      <c r="AR374" s="259">
        <f>MAX(COUNTRY_INFO!D374*AK374*PROFILE!$G$9,COUNTRY_INFO!D374*AL374*PROFILE!$G$9,COUNTRY_INFO!D374*AM374*PROFILE!$G$9,IF(AND(DISTRICT!Z374&lt;&gt;"Unknown",Z374&lt;&gt;"Not required"),COUNTRY_INFO!O374*DISTRICT!AN374,0))</f>
        <v>23646.015136279624</v>
      </c>
      <c r="AS374" s="259">
        <f>MAX(COUNTRY_INFO!D374*AK374*PROFILE!$G$10,COUNTRY_INFO!D374*AL374*PROFILE!$G$10,IF(AND(DISTRICT!Z374&lt;&gt;"Unknown",Z374&lt;&gt;"Not required"),COUNTRY_INFO!O374*DISTRICT!AO374,0))</f>
        <v>0</v>
      </c>
      <c r="AT374" s="259">
        <f t="shared" si="42"/>
        <v>35032.314666289603</v>
      </c>
      <c r="AU374" s="258">
        <f t="shared" si="37"/>
        <v>0</v>
      </c>
      <c r="AV374" s="259">
        <f>MAX('MDA2'!J374,'T1'!L374,'T2'!J374,T3_R1!K374,T3_R2!K374)</f>
        <v>0</v>
      </c>
      <c r="AW374" s="259">
        <f>MAX('MDA1'!K374,'MDA2'!K374,'MDA3'!I374,'MDA3'!L374,'T1'!M374,'T2'!K374,T3_R1!L374,T3_R2!L374)</f>
        <v>21919</v>
      </c>
      <c r="AX374" s="259">
        <f>MAX('MDA1'!L374,'MDA2'!L374,'MDA3'!J374,'MDA3'!M374,'T1'!N374,'T2'!L374,T3_R1!M374,T3_R2!M374)</f>
        <v>9824</v>
      </c>
      <c r="AY374" s="259">
        <f t="shared" si="43"/>
        <v>31743</v>
      </c>
      <c r="AZ374" s="259">
        <f>MAX('MDA2'!J374,T374)</f>
        <v>0</v>
      </c>
      <c r="BA374" s="259">
        <f>MAX('MDA1'!K374,'MDA2'!K374,'MDA3'!I374,'MDA3'!L374,V374,AD374)</f>
        <v>21919</v>
      </c>
      <c r="BB374" s="259">
        <f>MAX('MDA1'!L374,'MDA2'!L374,'MDA3'!J374,'MDA3'!M374,AF374)</f>
        <v>0</v>
      </c>
      <c r="BC374" s="259">
        <f t="shared" si="38"/>
        <v>21919</v>
      </c>
      <c r="BD374" s="260">
        <f t="shared" si="39"/>
        <v>62.567946790829389</v>
      </c>
    </row>
    <row r="375" spans="1:56" x14ac:dyDescent="0.2">
      <c r="A375" s="10" t="str">
        <f>IF(COUNTRY_INFO!A375=0," ",COUNTRY_INFO!A375)</f>
        <v>Ethiopia</v>
      </c>
      <c r="B375" s="10" t="str">
        <f>IF(COUNTRY_INFO!B375=0," ",COUNTRY_INFO!B375)</f>
        <v>Oromia East Shewa</v>
      </c>
      <c r="C375" s="87" t="str">
        <f>IF(COUNTRY_INFO!C375=0," ",COUNTRY_INFO!C375)</f>
        <v>Gimbichu</v>
      </c>
      <c r="D375" s="67">
        <f>COUNTRY_INFO!L375</f>
        <v>0</v>
      </c>
      <c r="E375" s="61"/>
      <c r="F375" s="61"/>
      <c r="G375" s="11">
        <f>MAX('MDA1'!M375,'MDA2'!M375)</f>
        <v>0</v>
      </c>
      <c r="H375" s="11">
        <f>IF(AND(COUNTRY_INFO!H375&gt;0,COUNTRY_INFO!H375&lt;4),IF(D375&gt;MAX('MDA1'!M375,'MDA2'!M375),MAX('MDA1'!M375,'MDA2'!M375),D375),0)</f>
        <v>0</v>
      </c>
      <c r="I375" s="73">
        <f>IF(AND(COUNTRY_INFO!H375&gt;0,COUNTRY_INFO!H375&lt;4), IF(G375/D375*100&lt;&gt;0, IF(G375/D375*100&gt;100,100,G375/D375*100), "-"),0)</f>
        <v>0</v>
      </c>
      <c r="J375" s="67">
        <f>COUNTRY_INFO!M375</f>
        <v>0</v>
      </c>
      <c r="K375" s="61"/>
      <c r="L375" s="61"/>
      <c r="M375" s="11">
        <f>MAX('MDA1'!M375,MAX('MDA3'!I375,'MDA3'!L375)+MAX('MDA3'!J375,'MDA3'!M375))</f>
        <v>0</v>
      </c>
      <c r="N375" s="11">
        <f>IF(AND(COUNTRY_INFO!I375&gt;0,COUNTRY_INFO!I375&lt;4),IF(J375&gt;MAX('MDA1'!M375,MAX('MDA3'!I375,'MDA3'!L375)+MAX('MDA3'!J375,'MDA3'!M375)),MAX('MDA1'!M375,MAX('MDA3'!I375,'MDA3'!L375)+MAX('MDA3'!J375,'MDA3'!M375)),J375),0)</f>
        <v>0</v>
      </c>
      <c r="O375" s="73">
        <f>IF(AND(COUNTRY_INFO!I375&gt;0,COUNTRY_INFO!I375&lt;4), IF(M375/J375*100&lt;&gt;0, IF(M375/J375*100&gt;100,100,M375/J375*100), "-"),0)</f>
        <v>0</v>
      </c>
      <c r="P375" s="67">
        <f>COUNTRY_INFO!N375</f>
        <v>53074</v>
      </c>
      <c r="Q375" s="61"/>
      <c r="R375" s="61"/>
      <c r="S375" s="11">
        <f>SUM(MAX('MDA2'!J375, 'T1'!L375, MAX(T3_R1!K375, T3_R2!K375)), MAX('MDA1'!K375, 'MDA2'!K375, 'T1'!M375, MAX(T3_R1!L375, T3_R2!L375)), MAX('MDA1'!L375, 'MDA2'!L375, 'T1'!N375, MAX(T3_R1!M375, T3_R2!M375)))</f>
        <v>33796</v>
      </c>
      <c r="T375" s="11">
        <f>IF(AND(COUNTRY_INFO!J375&gt;1,COUNTRY_INFO!J375&lt;4),IF(COUNTRY_INFO!E375&gt;MAX('MDA2'!J375,'T1'!L375,MAX(T3_R1!K375,T3_R2!K375)),MAX('MDA2'!J375,'T1'!L375,MAX(T3_R1!K375,T3_R2!K375)),COUNTRY_INFO!E375),0)</f>
        <v>0</v>
      </c>
      <c r="U375" s="217" t="str">
        <f>IF(AND(COUNTRY_INFO!J375&gt;1,COUNTRY_INFO!J375&lt;4), IF(T375/COUNTRY_INFO!E375*100&lt;&gt;0, IF(T375/COUNTRY_INFO!E375*100&gt;100,100,T375/COUNTRY_INFO!E375*100), "-"),0)</f>
        <v>-</v>
      </c>
      <c r="V375" s="11">
        <f>IF(AND(COUNTRY_INFO!J375&gt;1,COUNTRY_INFO!J375&lt;4),IF(COUNTRY_INFO!F375&gt;MAX('MDA1'!K375,'MDA2'!K375,'T1'!M375,MAX(T3_R1!L375,T3_R2!L375)),MAX('MDA1'!K375,'MDA2'!K375,'T1'!M375,MAX(T3_R1!L375,T3_R2!L375)),COUNTRY_INFO!F375),0)</f>
        <v>32620</v>
      </c>
      <c r="W375" s="217">
        <f>IF(AND(COUNTRY_INFO!J375&gt;1,COUNTRY_INFO!J375&lt;4), IF(V375/COUNTRY_INFO!F375*100&lt;&gt;0, IF(V375/COUNTRY_INFO!F375*100&gt;100,100,V375/COUNTRY_INFO!F375*100), "-"),0)</f>
        <v>93.992220141190032</v>
      </c>
      <c r="X375" s="11">
        <f t="shared" si="40"/>
        <v>32620</v>
      </c>
      <c r="Y375" s="73">
        <f>IF(AND(COUNTRY_INFO!J375&gt;1,COUNTRY_INFO!J375&lt;4), IF(S375/P375*100&lt;&gt;0, IF(X375/P375*100&gt;100,100,X375/P375*100), "-"),0)</f>
        <v>61.461355842785551</v>
      </c>
      <c r="Z375" s="67">
        <f>COUNTRY_INFO!O375</f>
        <v>11452.65</v>
      </c>
      <c r="AA375" s="61"/>
      <c r="AB375" s="61"/>
      <c r="AC375" s="11">
        <f>MAX('T1'!L375,'T2'!J375)+MAX('T1'!M375,'T2'!K375)+MAX('T1'!N375,'T2'!L375)</f>
        <v>0</v>
      </c>
      <c r="AD375" s="11">
        <f>IF(COUNTRY_INFO!K375=1,IF(COUNTRY_INFO!F375*0.33&gt;MAX('T1'!M375,'T2'!K375),MAX('T1'!M375,'T2'!K375),COUNTRY_INFO!F375*0.33),IF(COUNTRY_INFO!K375=2,IF(COUNTRY_INFO!F375*0.5&gt;MAX('T1'!M375,'T2'!K375),MAX('T1'!M375,'T2'!K375),COUNTRY_INFO!F375*0.5),IF(COUNTRY_INFO!K375=3,IF(COUNTRY_INFO!F375&gt;MAX('T1'!M375,'T2'!K375),MAX('T1'!M375,'T2'!K375),COUNTRY_INFO!F375),0)))</f>
        <v>0</v>
      </c>
      <c r="AE375" s="217">
        <f>IF(AND(COUNTRY_INFO!K375&gt;0,COUNTRY_INFO!K375&lt;4),IF(Z375&gt;0,IF(COUNTRY_INFO!K375=1, AD375/(COUNTRY_INFO!F375*0.33)*100, IF(COUNTRY_INFO!K375=2, AD375/(COUNTRY_INFO!F375*0.5)*100, IF(COUNTRY_INFO!K375=3, AD375/COUNTRY_INFO!F375*100))),"-"),0)</f>
        <v>0</v>
      </c>
      <c r="AF375" s="11">
        <f>IF(COUNTRY_INFO!K375=2,IF(COUNTRY_INFO!G375*0.2&gt;MAX('T1'!N375,'T2'!L375),MAX('T1'!N375,'T2'!L375),COUNTRY_INFO!G375*0.2),IF(COUNTRY_INFO!K375=3,IF(COUNTRY_INFO!G375&gt;MAX('T1'!N375,'T2'!L375),MAX('T1'!N375,'T2'!L375),COUNTRY_INFO!G375),0))</f>
        <v>0</v>
      </c>
      <c r="AG375" s="217">
        <f>IF(AND(COUNTRY_INFO!K375&gt;0,COUNTRY_INFO!K375&lt;4),IF(Z375&gt;0,IF(COUNTRY_INFO!K375=1, 0, IF(COUNTRY_INFO!K375=2, AF375/(COUNTRY_INFO!G375*0.2)*100, IF(COUNTRY_INFO!K375=3, AF375/COUNTRY_INFO!G375*100))),"-"),0)</f>
        <v>0</v>
      </c>
      <c r="AH375" s="11">
        <f t="shared" si="41"/>
        <v>0</v>
      </c>
      <c r="AI375" s="73" t="str">
        <f>IF(AND(COUNTRY_INFO!K375&gt;0,COUNTRY_INFO!K375&lt;4), IF(AC375/Z375*100&lt;&gt;0, IF(AH375/Z375*100&gt;100,100,AH375/Z375*100), "-"),0)</f>
        <v>-</v>
      </c>
      <c r="AJ375" s="261"/>
      <c r="AK375" s="260">
        <f>IF(AND(D375&lt;&gt;0, D375&lt;&gt;"Unknown",D375&lt;&gt;"Stopped",D375&lt;&gt;"Not required"),D375/COUNTRY_INFO!D375, 0)</f>
        <v>0</v>
      </c>
      <c r="AL375" s="260">
        <f>IF(AND(J375&lt;&gt;0,J375&lt;&gt;"Unknown",J375&lt;&gt;"Stopped",J375&lt;&gt;"Not required"),J375/COUNTRY_INFO!D375, 0)</f>
        <v>0</v>
      </c>
      <c r="AM375" s="260">
        <f>IF(AND(P375&lt;&gt;0,P375&lt;&gt;"Unknown",P375&lt;&gt;"Not required"),P375/(COUNTRY_INFO!E375+COUNTRY_INFO!F375), 0)</f>
        <v>1</v>
      </c>
      <c r="AN375" s="260">
        <f>IF(AND(Z375&lt;&gt;0,Z375&lt;&gt;"Unknown",Z375&lt;&gt;"Not required"),IF(COUNTRY_INFO!K375=1,1,IF(COUNTRY_INFO!K375=2,0.5*COUNTRY_INFO!F375/(0.5*COUNTRY_INFO!F375+0.2*COUNTRY_INFO!G375),IF(COUNTRY_INFO!K375=3,COUNTRY_INFO!F375/(COUNTRY_INFO!F375+COUNTRY_INFO!G375)))),0)</f>
        <v>1</v>
      </c>
      <c r="AO375" s="260">
        <f>IF(AND(Z375&lt;&gt;0,Z375&lt;&gt;"Unknown",Z375&lt;&gt;"Not required"),IF(COUNTRY_INFO!K375=1,0,IF(COUNTRY_INFO!K375=2,0.2*COUNTRY_INFO!G375/(0.5*COUNTRY_INFO!F375+0.2*COUNTRY_INFO!G375),IF(COUNTRY_INFO!K375=3,COUNTRY_INFO!G375/(COUNTRY_INFO!F375+COUNTRY_INFO!G375)))),0)</f>
        <v>0</v>
      </c>
      <c r="AP375" s="259">
        <f>MAX(COUNTRY_INFO!D375*AK375*PROFILE!$G$7,COUNTRY_INFO!D375*AL375*PROFILE!$G$7)</f>
        <v>0</v>
      </c>
      <c r="AQ375" s="259">
        <f>MAX(COUNTRY_INFO!D375*AK375*PROFILE!$G$8,COUNTRY_INFO!D375*AL375*PROFILE!$G$8,COUNTRY_INFO!D375*AM375*PROFILE!$G$8)</f>
        <v>16315.270575962892</v>
      </c>
      <c r="AR375" s="259">
        <f>MAX(COUNTRY_INFO!D375*AK375*PROFILE!$G$9,COUNTRY_INFO!D375*AL375*PROFILE!$G$9,COUNTRY_INFO!D375*AM375*PROFILE!$G$9,IF(AND(DISTRICT!Z375&lt;&gt;"Unknown",Z375&lt;&gt;"Not required"),COUNTRY_INFO!O375*DISTRICT!AN375,0))</f>
        <v>33882.046926213094</v>
      </c>
      <c r="AS375" s="259">
        <f>MAX(COUNTRY_INFO!D375*AK375*PROFILE!$G$10,COUNTRY_INFO!D375*AL375*PROFILE!$G$10,IF(AND(DISTRICT!Z375&lt;&gt;"Unknown",Z375&lt;&gt;"Not required"),COUNTRY_INFO!O375*DISTRICT!AO375,0))</f>
        <v>0</v>
      </c>
      <c r="AT375" s="259">
        <f t="shared" si="42"/>
        <v>50197.317502175982</v>
      </c>
      <c r="AU375" s="258">
        <f t="shared" si="37"/>
        <v>0</v>
      </c>
      <c r="AV375" s="259">
        <f>MAX('MDA2'!J375,'T1'!L375,'T2'!J375,T3_R1!K375,T3_R2!K375)</f>
        <v>0</v>
      </c>
      <c r="AW375" s="259">
        <f>MAX('MDA1'!K375,'MDA2'!K375,'MDA3'!I375,'MDA3'!L375,'T1'!M375,'T2'!K375,T3_R1!L375,T3_R2!L375)</f>
        <v>32620</v>
      </c>
      <c r="AX375" s="259">
        <f>MAX('MDA1'!L375,'MDA2'!L375,'MDA3'!J375,'MDA3'!M375,'T1'!N375,'T2'!L375,T3_R1!M375,T3_R2!M375)</f>
        <v>1176</v>
      </c>
      <c r="AY375" s="259">
        <f t="shared" si="43"/>
        <v>33796</v>
      </c>
      <c r="AZ375" s="259">
        <f>MAX('MDA2'!J375,T375)</f>
        <v>0</v>
      </c>
      <c r="BA375" s="259">
        <f>MAX('MDA1'!K375,'MDA2'!K375,'MDA3'!I375,'MDA3'!L375,V375,AD375)</f>
        <v>32620</v>
      </c>
      <c r="BB375" s="259">
        <f>MAX('MDA1'!L375,'MDA2'!L375,'MDA3'!J375,'MDA3'!M375,AF375)</f>
        <v>0</v>
      </c>
      <c r="BC375" s="259">
        <f t="shared" si="38"/>
        <v>32620</v>
      </c>
      <c r="BD375" s="260">
        <f t="shared" si="39"/>
        <v>64.983552156120624</v>
      </c>
    </row>
    <row r="376" spans="1:56" x14ac:dyDescent="0.2">
      <c r="A376" s="10" t="str">
        <f>IF(COUNTRY_INFO!A376=0," ",COUNTRY_INFO!A376)</f>
        <v>Ethiopia</v>
      </c>
      <c r="B376" s="10" t="str">
        <f>IF(COUNTRY_INFO!B376=0," ",COUNTRY_INFO!B376)</f>
        <v>Oromia East Shewa</v>
      </c>
      <c r="C376" s="87" t="str">
        <f>IF(COUNTRY_INFO!C376=0," ",COUNTRY_INFO!C376)</f>
        <v>Liben</v>
      </c>
      <c r="D376" s="67">
        <f>COUNTRY_INFO!L376</f>
        <v>0</v>
      </c>
      <c r="E376" s="61"/>
      <c r="F376" s="61"/>
      <c r="G376" s="11">
        <f>MAX('MDA1'!M376,'MDA2'!M376)</f>
        <v>0</v>
      </c>
      <c r="H376" s="11">
        <f>IF(AND(COUNTRY_INFO!H376&gt;0,COUNTRY_INFO!H376&lt;4),IF(D376&gt;MAX('MDA1'!M376,'MDA2'!M376),MAX('MDA1'!M376,'MDA2'!M376),D376),0)</f>
        <v>0</v>
      </c>
      <c r="I376" s="73">
        <f>IF(AND(COUNTRY_INFO!H376&gt;0,COUNTRY_INFO!H376&lt;4), IF(G376/D376*100&lt;&gt;0, IF(G376/D376*100&gt;100,100,G376/D376*100), "-"),0)</f>
        <v>0</v>
      </c>
      <c r="J376" s="67">
        <f>COUNTRY_INFO!M376</f>
        <v>0</v>
      </c>
      <c r="K376" s="61"/>
      <c r="L376" s="61"/>
      <c r="M376" s="11">
        <f>MAX('MDA1'!M376,MAX('MDA3'!I376,'MDA3'!L376)+MAX('MDA3'!J376,'MDA3'!M376))</f>
        <v>0</v>
      </c>
      <c r="N376" s="11">
        <f>IF(AND(COUNTRY_INFO!I376&gt;0,COUNTRY_INFO!I376&lt;4),IF(J376&gt;MAX('MDA1'!M376,MAX('MDA3'!I376,'MDA3'!L376)+MAX('MDA3'!J376,'MDA3'!M376)),MAX('MDA1'!M376,MAX('MDA3'!I376,'MDA3'!L376)+MAX('MDA3'!J376,'MDA3'!M376)),J376),0)</f>
        <v>0</v>
      </c>
      <c r="O376" s="73">
        <f>IF(AND(COUNTRY_INFO!I376&gt;0,COUNTRY_INFO!I376&lt;4), IF(M376/J376*100&lt;&gt;0, IF(M376/J376*100&gt;100,100,M376/J376*100), "-"),0)</f>
        <v>0</v>
      </c>
      <c r="P376" s="67">
        <f>COUNTRY_INFO!N376</f>
        <v>46425</v>
      </c>
      <c r="Q376" s="61"/>
      <c r="R376" s="61"/>
      <c r="S376" s="11">
        <f>SUM(MAX('MDA2'!J376, 'T1'!L376, MAX(T3_R1!K376, T3_R2!K376)), MAX('MDA1'!K376, 'MDA2'!K376, 'T1'!M376, MAX(T3_R1!L376, T3_R2!L376)), MAX('MDA1'!L376, 'MDA2'!L376, 'T1'!N376, MAX(T3_R1!M376, T3_R2!M376)))</f>
        <v>38779</v>
      </c>
      <c r="T376" s="11">
        <f>IF(AND(COUNTRY_INFO!J376&gt;1,COUNTRY_INFO!J376&lt;4),IF(COUNTRY_INFO!E376&gt;MAX('MDA2'!J376,'T1'!L376,MAX(T3_R1!K376,T3_R2!K376)),MAX('MDA2'!J376,'T1'!L376,MAX(T3_R1!K376,T3_R2!K376)),COUNTRY_INFO!E376),0)</f>
        <v>0</v>
      </c>
      <c r="U376" s="217" t="str">
        <f>IF(AND(COUNTRY_INFO!J376&gt;1,COUNTRY_INFO!J376&lt;4), IF(T376/COUNTRY_INFO!E376*100&lt;&gt;0, IF(T376/COUNTRY_INFO!E376*100&gt;100,100,T376/COUNTRY_INFO!E376*100), "-"),0)</f>
        <v>-</v>
      </c>
      <c r="V376" s="11">
        <f>IF(AND(COUNTRY_INFO!J376&gt;1,COUNTRY_INFO!J376&lt;4),IF(COUNTRY_INFO!F376&gt;MAX('MDA1'!K376,'MDA2'!K376,'T1'!M376,MAX(T3_R1!L376,T3_R2!L376)),MAX('MDA1'!K376,'MDA2'!K376,'T1'!M376,MAX(T3_R1!L376,T3_R2!L376)),COUNTRY_INFO!F376),0)</f>
        <v>26269</v>
      </c>
      <c r="W376" s="217">
        <f>IF(AND(COUNTRY_INFO!J376&gt;1,COUNTRY_INFO!J376&lt;4), IF(V376/COUNTRY_INFO!F376*100&lt;&gt;0, IF(V376/COUNTRY_INFO!F376*100&gt;100,100,V376/COUNTRY_INFO!F376*100), "-"),0)</f>
        <v>86.533583687452648</v>
      </c>
      <c r="X376" s="11">
        <f t="shared" si="40"/>
        <v>26269</v>
      </c>
      <c r="Y376" s="73">
        <f>IF(AND(COUNTRY_INFO!J376&gt;1,COUNTRY_INFO!J376&lt;4), IF(S376/P376*100&lt;&gt;0, IF(X376/P376*100&gt;100,100,X376/P376*100), "-"),0)</f>
        <v>56.583737210554666</v>
      </c>
      <c r="Z376" s="67">
        <f>COUNTRY_INFO!O376</f>
        <v>10017.810000000001</v>
      </c>
      <c r="AA376" s="61"/>
      <c r="AB376" s="61"/>
      <c r="AC376" s="11">
        <f>MAX('T1'!L376,'T2'!J376)+MAX('T1'!M376,'T2'!K376)+MAX('T1'!N376,'T2'!L376)</f>
        <v>0</v>
      </c>
      <c r="AD376" s="11">
        <f>IF(COUNTRY_INFO!K376=1,IF(COUNTRY_INFO!F376*0.33&gt;MAX('T1'!M376,'T2'!K376),MAX('T1'!M376,'T2'!K376),COUNTRY_INFO!F376*0.33),IF(COUNTRY_INFO!K376=2,IF(COUNTRY_INFO!F376*0.5&gt;MAX('T1'!M376,'T2'!K376),MAX('T1'!M376,'T2'!K376),COUNTRY_INFO!F376*0.5),IF(COUNTRY_INFO!K376=3,IF(COUNTRY_INFO!F376&gt;MAX('T1'!M376,'T2'!K376),MAX('T1'!M376,'T2'!K376),COUNTRY_INFO!F376),0)))</f>
        <v>0</v>
      </c>
      <c r="AE376" s="217">
        <f>IF(AND(COUNTRY_INFO!K376&gt;0,COUNTRY_INFO!K376&lt;4),IF(Z376&gt;0,IF(COUNTRY_INFO!K376=1, AD376/(COUNTRY_INFO!F376*0.33)*100, IF(COUNTRY_INFO!K376=2, AD376/(COUNTRY_INFO!F376*0.5)*100, IF(COUNTRY_INFO!K376=3, AD376/COUNTRY_INFO!F376*100))),"-"),0)</f>
        <v>0</v>
      </c>
      <c r="AF376" s="11">
        <f>IF(COUNTRY_INFO!K376=2,IF(COUNTRY_INFO!G376*0.2&gt;MAX('T1'!N376,'T2'!L376),MAX('T1'!N376,'T2'!L376),COUNTRY_INFO!G376*0.2),IF(COUNTRY_INFO!K376=3,IF(COUNTRY_INFO!G376&gt;MAX('T1'!N376,'T2'!L376),MAX('T1'!N376,'T2'!L376),COUNTRY_INFO!G376),0))</f>
        <v>0</v>
      </c>
      <c r="AG376" s="217">
        <f>IF(AND(COUNTRY_INFO!K376&gt;0,COUNTRY_INFO!K376&lt;4),IF(Z376&gt;0,IF(COUNTRY_INFO!K376=1, 0, IF(COUNTRY_INFO!K376=2, AF376/(COUNTRY_INFO!G376*0.2)*100, IF(COUNTRY_INFO!K376=3, AF376/COUNTRY_INFO!G376*100))),"-"),0)</f>
        <v>0</v>
      </c>
      <c r="AH376" s="11">
        <f t="shared" si="41"/>
        <v>0</v>
      </c>
      <c r="AI376" s="73" t="str">
        <f>IF(AND(COUNTRY_INFO!K376&gt;0,COUNTRY_INFO!K376&lt;4), IF(AC376/Z376*100&lt;&gt;0, IF(AH376/Z376*100&gt;100,100,AH376/Z376*100), "-"),0)</f>
        <v>-</v>
      </c>
      <c r="AJ376" s="261"/>
      <c r="AK376" s="260">
        <f>IF(AND(D376&lt;&gt;0, D376&lt;&gt;"Unknown",D376&lt;&gt;"Stopped",D376&lt;&gt;"Not required"),D376/COUNTRY_INFO!D376, 0)</f>
        <v>0</v>
      </c>
      <c r="AL376" s="260">
        <f>IF(AND(J376&lt;&gt;0,J376&lt;&gt;"Unknown",J376&lt;&gt;"Stopped",J376&lt;&gt;"Not required"),J376/COUNTRY_INFO!D376, 0)</f>
        <v>0</v>
      </c>
      <c r="AM376" s="260">
        <f>IF(AND(P376&lt;&gt;0,P376&lt;&gt;"Unknown",P376&lt;&gt;"Not required"),P376/(COUNTRY_INFO!E376+COUNTRY_INFO!F376), 0)</f>
        <v>1</v>
      </c>
      <c r="AN376" s="260">
        <f>IF(AND(Z376&lt;&gt;0,Z376&lt;&gt;"Unknown",Z376&lt;&gt;"Not required"),IF(COUNTRY_INFO!K376=1,1,IF(COUNTRY_INFO!K376=2,0.5*COUNTRY_INFO!F376/(0.5*COUNTRY_INFO!F376+0.2*COUNTRY_INFO!G376),IF(COUNTRY_INFO!K376=3,COUNTRY_INFO!F376/(COUNTRY_INFO!F376+COUNTRY_INFO!G376)))),0)</f>
        <v>1</v>
      </c>
      <c r="AO376" s="260">
        <f>IF(AND(Z376&lt;&gt;0,Z376&lt;&gt;"Unknown",Z376&lt;&gt;"Not required"),IF(COUNTRY_INFO!K376=1,0,IF(COUNTRY_INFO!K376=2,0.2*COUNTRY_INFO!G376/(0.5*COUNTRY_INFO!F376+0.2*COUNTRY_INFO!G376),IF(COUNTRY_INFO!K376=3,COUNTRY_INFO!G376/(COUNTRY_INFO!F376+COUNTRY_INFO!G376)))),0)</f>
        <v>0</v>
      </c>
      <c r="AP376" s="259">
        <f>MAX(COUNTRY_INFO!D376*AK376*PROFILE!$G$7,COUNTRY_INFO!D376*AL376*PROFILE!$G$7)</f>
        <v>0</v>
      </c>
      <c r="AQ376" s="259">
        <f>MAX(COUNTRY_INFO!D376*AK376*PROFILE!$G$8,COUNTRY_INFO!D376*AL376*PROFILE!$G$8,COUNTRY_INFO!D376*AM376*PROFILE!$G$8)</f>
        <v>14271.211504934487</v>
      </c>
      <c r="AR376" s="259">
        <f>MAX(COUNTRY_INFO!D376*AK376*PROFILE!$G$9,COUNTRY_INFO!D376*AL376*PROFILE!$G$9,COUNTRY_INFO!D376*AM376*PROFILE!$G$9,IF(AND(DISTRICT!Z376&lt;&gt;"Unknown",Z376&lt;&gt;"Not required"),COUNTRY_INFO!O376*DISTRICT!AN376,0))</f>
        <v>29637.133852777992</v>
      </c>
      <c r="AS376" s="259">
        <f>MAX(COUNTRY_INFO!D376*AK376*PROFILE!$G$10,COUNTRY_INFO!D376*AL376*PROFILE!$G$10,IF(AND(DISTRICT!Z376&lt;&gt;"Unknown",Z376&lt;&gt;"Not required"),COUNTRY_INFO!O376*DISTRICT!AO376,0))</f>
        <v>0</v>
      </c>
      <c r="AT376" s="259">
        <f t="shared" si="42"/>
        <v>43908.345357712475</v>
      </c>
      <c r="AU376" s="258">
        <f t="shared" si="37"/>
        <v>0</v>
      </c>
      <c r="AV376" s="259">
        <f>MAX('MDA2'!J376,'T1'!L376,'T2'!J376,T3_R1!K376,T3_R2!K376)</f>
        <v>0</v>
      </c>
      <c r="AW376" s="259">
        <f>MAX('MDA1'!K376,'MDA2'!K376,'MDA3'!I376,'MDA3'!L376,'T1'!M376,'T2'!K376,T3_R1!L376,T3_R2!L376)</f>
        <v>26269</v>
      </c>
      <c r="AX376" s="259">
        <f>MAX('MDA1'!L376,'MDA2'!L376,'MDA3'!J376,'MDA3'!M376,'T1'!N376,'T2'!L376,T3_R1!M376,T3_R2!M376)</f>
        <v>12510</v>
      </c>
      <c r="AY376" s="259">
        <f t="shared" si="43"/>
        <v>38779</v>
      </c>
      <c r="AZ376" s="259">
        <f>MAX('MDA2'!J376,T376)</f>
        <v>0</v>
      </c>
      <c r="BA376" s="259">
        <f>MAX('MDA1'!K376,'MDA2'!K376,'MDA3'!I376,'MDA3'!L376,V376,AD376)</f>
        <v>26269</v>
      </c>
      <c r="BB376" s="259">
        <f>MAX('MDA1'!L376,'MDA2'!L376,'MDA3'!J376,'MDA3'!M376,AF376)</f>
        <v>0</v>
      </c>
      <c r="BC376" s="259">
        <f t="shared" si="38"/>
        <v>26269</v>
      </c>
      <c r="BD376" s="260">
        <f t="shared" si="39"/>
        <v>59.826895743831223</v>
      </c>
    </row>
    <row r="377" spans="1:56" x14ac:dyDescent="0.2">
      <c r="A377" s="10" t="str">
        <f>IF(COUNTRY_INFO!A377=0," ",COUNTRY_INFO!A377)</f>
        <v>Ethiopia</v>
      </c>
      <c r="B377" s="10" t="str">
        <f>IF(COUNTRY_INFO!B377=0," ",COUNTRY_INFO!B377)</f>
        <v>Oromia East Shewa</v>
      </c>
      <c r="C377" s="87" t="str">
        <f>IF(COUNTRY_INFO!C377=0," ",COUNTRY_INFO!C377)</f>
        <v>Lume</v>
      </c>
      <c r="D377" s="67">
        <f>COUNTRY_INFO!L377</f>
        <v>0</v>
      </c>
      <c r="E377" s="61"/>
      <c r="F377" s="61"/>
      <c r="G377" s="11">
        <f>MAX('MDA1'!M377,'MDA2'!M377)</f>
        <v>0</v>
      </c>
      <c r="H377" s="11">
        <f>IF(AND(COUNTRY_INFO!H377&gt;0,COUNTRY_INFO!H377&lt;4),IF(D377&gt;MAX('MDA1'!M377,'MDA2'!M377),MAX('MDA1'!M377,'MDA2'!M377),D377),0)</f>
        <v>0</v>
      </c>
      <c r="I377" s="73">
        <f>IF(AND(COUNTRY_INFO!H377&gt;0,COUNTRY_INFO!H377&lt;4), IF(G377/D377*100&lt;&gt;0, IF(G377/D377*100&gt;100,100,G377/D377*100), "-"),0)</f>
        <v>0</v>
      </c>
      <c r="J377" s="67">
        <f>COUNTRY_INFO!M377</f>
        <v>0</v>
      </c>
      <c r="K377" s="61"/>
      <c r="L377" s="61"/>
      <c r="M377" s="11">
        <f>MAX('MDA1'!M377,MAX('MDA3'!I377,'MDA3'!L377)+MAX('MDA3'!J377,'MDA3'!M377))</f>
        <v>0</v>
      </c>
      <c r="N377" s="11">
        <f>IF(AND(COUNTRY_INFO!I377&gt;0,COUNTRY_INFO!I377&lt;4),IF(J377&gt;MAX('MDA1'!M377,MAX('MDA3'!I377,'MDA3'!L377)+MAX('MDA3'!J377,'MDA3'!M377)),MAX('MDA1'!M377,MAX('MDA3'!I377,'MDA3'!L377)+MAX('MDA3'!J377,'MDA3'!M377)),J377),0)</f>
        <v>0</v>
      </c>
      <c r="O377" s="73">
        <f>IF(AND(COUNTRY_INFO!I377&gt;0,COUNTRY_INFO!I377&lt;4), IF(M377/J377*100&lt;&gt;0, IF(M377/J377*100&gt;100,100,M377/J377*100), "-"),0)</f>
        <v>0</v>
      </c>
      <c r="P377" s="67">
        <f>COUNTRY_INFO!N377</f>
        <v>0</v>
      </c>
      <c r="Q377" s="61"/>
      <c r="R377" s="61"/>
      <c r="S377" s="11">
        <f>SUM(MAX('MDA2'!J377, 'T1'!L377, MAX(T3_R1!K377, T3_R2!K377)), MAX('MDA1'!K377, 'MDA2'!K377, 'T1'!M377, MAX(T3_R1!L377, T3_R2!L377)), MAX('MDA1'!L377, 'MDA2'!L377, 'T1'!N377, MAX(T3_R1!M377, T3_R2!M377)))</f>
        <v>32139</v>
      </c>
      <c r="T377" s="11">
        <f>IF(AND(COUNTRY_INFO!J377&gt;1,COUNTRY_INFO!J377&lt;4),IF(COUNTRY_INFO!E377&gt;MAX('MDA2'!J377,'T1'!L377,MAX(T3_R1!K377,T3_R2!K377)),MAX('MDA2'!J377,'T1'!L377,MAX(T3_R1!K377,T3_R2!K377)),COUNTRY_INFO!E377),0)</f>
        <v>0</v>
      </c>
      <c r="U377" s="217">
        <f>IF(AND(COUNTRY_INFO!J377&gt;1,COUNTRY_INFO!J377&lt;4), IF(T377/COUNTRY_INFO!E377*100&lt;&gt;0, IF(T377/COUNTRY_INFO!E377*100&gt;100,100,T377/COUNTRY_INFO!E377*100), "-"),0)</f>
        <v>0</v>
      </c>
      <c r="V377" s="11">
        <f>IF(AND(COUNTRY_INFO!J377&gt;1,COUNTRY_INFO!J377&lt;4),IF(COUNTRY_INFO!F377&gt;MAX('MDA1'!K377,'MDA2'!K377,'T1'!M377,MAX(T3_R1!L377,T3_R2!L377)),MAX('MDA1'!K377,'MDA2'!K377,'T1'!M377,MAX(T3_R1!L377,T3_R2!L377)),COUNTRY_INFO!F377),0)</f>
        <v>0</v>
      </c>
      <c r="W377" s="217">
        <f>IF(AND(COUNTRY_INFO!J377&gt;1,COUNTRY_INFO!J377&lt;4), IF(V377/COUNTRY_INFO!F377*100&lt;&gt;0, IF(V377/COUNTRY_INFO!F377*100&gt;100,100,V377/COUNTRY_INFO!F377*100), "-"),0)</f>
        <v>0</v>
      </c>
      <c r="X377" s="11">
        <f t="shared" si="40"/>
        <v>0</v>
      </c>
      <c r="Y377" s="73">
        <f>IF(AND(COUNTRY_INFO!J377&gt;1,COUNTRY_INFO!J377&lt;4), IF(S377/P377*100&lt;&gt;0, IF(X377/P377*100&gt;100,100,X377/P377*100), "-"),0)</f>
        <v>0</v>
      </c>
      <c r="Z377" s="67">
        <f>COUNTRY_INFO!O377</f>
        <v>0</v>
      </c>
      <c r="AA377" s="61"/>
      <c r="AB377" s="61"/>
      <c r="AC377" s="11">
        <f>MAX('T1'!L377,'T2'!J377)+MAX('T1'!M377,'T2'!K377)+MAX('T1'!N377,'T2'!L377)</f>
        <v>0</v>
      </c>
      <c r="AD377" s="11">
        <f>IF(COUNTRY_INFO!K377=1,IF(COUNTRY_INFO!F377*0.33&gt;MAX('T1'!M377,'T2'!K377),MAX('T1'!M377,'T2'!K377),COUNTRY_INFO!F377*0.33),IF(COUNTRY_INFO!K377=2,IF(COUNTRY_INFO!F377*0.5&gt;MAX('T1'!M377,'T2'!K377),MAX('T1'!M377,'T2'!K377),COUNTRY_INFO!F377*0.5),IF(COUNTRY_INFO!K377=3,IF(COUNTRY_INFO!F377&gt;MAX('T1'!M377,'T2'!K377),MAX('T1'!M377,'T2'!K377),COUNTRY_INFO!F377),0)))</f>
        <v>0</v>
      </c>
      <c r="AE377" s="217">
        <f>IF(AND(COUNTRY_INFO!K377&gt;0,COUNTRY_INFO!K377&lt;4),IF(Z377&gt;0,IF(COUNTRY_INFO!K377=1, AD377/(COUNTRY_INFO!F377*0.33)*100, IF(COUNTRY_INFO!K377=2, AD377/(COUNTRY_INFO!F377*0.5)*100, IF(COUNTRY_INFO!K377=3, AD377/COUNTRY_INFO!F377*100))),"-"),0)</f>
        <v>0</v>
      </c>
      <c r="AF377" s="11">
        <f>IF(COUNTRY_INFO!K377=2,IF(COUNTRY_INFO!G377*0.2&gt;MAX('T1'!N377,'T2'!L377),MAX('T1'!N377,'T2'!L377),COUNTRY_INFO!G377*0.2),IF(COUNTRY_INFO!K377=3,IF(COUNTRY_INFO!G377&gt;MAX('T1'!N377,'T2'!L377),MAX('T1'!N377,'T2'!L377),COUNTRY_INFO!G377),0))</f>
        <v>0</v>
      </c>
      <c r="AG377" s="217">
        <f>IF(AND(COUNTRY_INFO!K377&gt;0,COUNTRY_INFO!K377&lt;4),IF(Z377&gt;0,IF(COUNTRY_INFO!K377=1, 0, IF(COUNTRY_INFO!K377=2, AF377/(COUNTRY_INFO!G377*0.2)*100, IF(COUNTRY_INFO!K377=3, AF377/COUNTRY_INFO!G377*100))),"-"),0)</f>
        <v>0</v>
      </c>
      <c r="AH377" s="11">
        <f t="shared" si="41"/>
        <v>0</v>
      </c>
      <c r="AI377" s="73">
        <f>IF(AND(COUNTRY_INFO!K377&gt;0,COUNTRY_INFO!K377&lt;4), IF(AC377/Z377*100&lt;&gt;0, IF(AH377/Z377*100&gt;100,100,AH377/Z377*100), "-"),0)</f>
        <v>0</v>
      </c>
      <c r="AJ377" s="261"/>
      <c r="AK377" s="260">
        <f>IF(AND(D377&lt;&gt;0, D377&lt;&gt;"Unknown",D377&lt;&gt;"Stopped",D377&lt;&gt;"Not required"),D377/COUNTRY_INFO!D377, 0)</f>
        <v>0</v>
      </c>
      <c r="AL377" s="260">
        <f>IF(AND(J377&lt;&gt;0,J377&lt;&gt;"Unknown",J377&lt;&gt;"Stopped",J377&lt;&gt;"Not required"),J377/COUNTRY_INFO!D377, 0)</f>
        <v>0</v>
      </c>
      <c r="AM377" s="260">
        <f>IF(AND(P377&lt;&gt;0,P377&lt;&gt;"Unknown",P377&lt;&gt;"Not required"),P377/(COUNTRY_INFO!E377+COUNTRY_INFO!F377), 0)</f>
        <v>0</v>
      </c>
      <c r="AN377" s="260">
        <f>IF(AND(Z377&lt;&gt;0,Z377&lt;&gt;"Unknown",Z377&lt;&gt;"Not required"),IF(COUNTRY_INFO!K377=1,1,IF(COUNTRY_INFO!K377=2,0.5*COUNTRY_INFO!F377/(0.5*COUNTRY_INFO!F377+0.2*COUNTRY_INFO!G377),IF(COUNTRY_INFO!K377=3,COUNTRY_INFO!F377/(COUNTRY_INFO!F377+COUNTRY_INFO!G377)))),0)</f>
        <v>0</v>
      </c>
      <c r="AO377" s="260">
        <f>IF(AND(Z377&lt;&gt;0,Z377&lt;&gt;"Unknown",Z377&lt;&gt;"Not required"),IF(COUNTRY_INFO!K377=1,0,IF(COUNTRY_INFO!K377=2,0.2*COUNTRY_INFO!G377/(0.5*COUNTRY_INFO!F377+0.2*COUNTRY_INFO!G377),IF(COUNTRY_INFO!K377=3,COUNTRY_INFO!G377/(COUNTRY_INFO!F377+COUNTRY_INFO!G377)))),0)</f>
        <v>0</v>
      </c>
      <c r="AP377" s="259">
        <f>MAX(COUNTRY_INFO!D377*AK377*PROFILE!$G$7,COUNTRY_INFO!D377*AL377*PROFILE!$G$7)</f>
        <v>0</v>
      </c>
      <c r="AQ377" s="259">
        <f>MAX(COUNTRY_INFO!D377*AK377*PROFILE!$G$8,COUNTRY_INFO!D377*AL377*PROFILE!$G$8,COUNTRY_INFO!D377*AM377*PROFILE!$G$8)</f>
        <v>0</v>
      </c>
      <c r="AR377" s="259">
        <f>MAX(COUNTRY_INFO!D377*AK377*PROFILE!$G$9,COUNTRY_INFO!D377*AL377*PROFILE!$G$9,COUNTRY_INFO!D377*AM377*PROFILE!$G$9,IF(AND(DISTRICT!Z377&lt;&gt;"Unknown",Z377&lt;&gt;"Not required"),COUNTRY_INFO!O377*DISTRICT!AN377,0))</f>
        <v>0</v>
      </c>
      <c r="AS377" s="259">
        <f>MAX(COUNTRY_INFO!D377*AK377*PROFILE!$G$10,COUNTRY_INFO!D377*AL377*PROFILE!$G$10,IF(AND(DISTRICT!Z377&lt;&gt;"Unknown",Z377&lt;&gt;"Not required"),COUNTRY_INFO!O377*DISTRICT!AO377,0))</f>
        <v>0</v>
      </c>
      <c r="AT377" s="259">
        <f t="shared" si="42"/>
        <v>0</v>
      </c>
      <c r="AU377" s="258">
        <f t="shared" si="37"/>
        <v>0</v>
      </c>
      <c r="AV377" s="259">
        <f>MAX('MDA2'!J377,'T1'!L377,'T2'!J377,T3_R1!K377,T3_R2!K377)</f>
        <v>0</v>
      </c>
      <c r="AW377" s="259">
        <f>MAX('MDA1'!K377,'MDA2'!K377,'MDA3'!I377,'MDA3'!L377,'T1'!M377,'T2'!K377,T3_R1!L377,T3_R2!L377)</f>
        <v>31054</v>
      </c>
      <c r="AX377" s="259">
        <f>MAX('MDA1'!L377,'MDA2'!L377,'MDA3'!J377,'MDA3'!M377,'T1'!N377,'T2'!L377,T3_R1!M377,T3_R2!M377)</f>
        <v>1085</v>
      </c>
      <c r="AY377" s="259">
        <f t="shared" si="43"/>
        <v>32139</v>
      </c>
      <c r="AZ377" s="259">
        <f>MAX('MDA2'!J377,T377)</f>
        <v>0</v>
      </c>
      <c r="BA377" s="259">
        <f>MAX('MDA1'!K377,'MDA2'!K377,'MDA3'!I377,'MDA3'!L377,V377,AD377)</f>
        <v>0</v>
      </c>
      <c r="BB377" s="259">
        <f>MAX('MDA1'!L377,'MDA2'!L377,'MDA3'!J377,'MDA3'!M377,AF377)</f>
        <v>0</v>
      </c>
      <c r="BC377" s="259">
        <f t="shared" si="38"/>
        <v>0</v>
      </c>
      <c r="BD377" s="260">
        <f t="shared" si="39"/>
        <v>0</v>
      </c>
    </row>
    <row r="378" spans="1:56" x14ac:dyDescent="0.2">
      <c r="A378" s="10" t="str">
        <f>IF(COUNTRY_INFO!A378=0," ",COUNTRY_INFO!A378)</f>
        <v>Ethiopia</v>
      </c>
      <c r="B378" s="10" t="str">
        <f>IF(COUNTRY_INFO!B378=0," ",COUNTRY_INFO!B378)</f>
        <v>Oromia East Shewa</v>
      </c>
      <c r="C378" s="87" t="str">
        <f>IF(COUNTRY_INFO!C378=0," ",COUNTRY_INFO!C378)</f>
        <v>Metehara Town</v>
      </c>
      <c r="D378" s="67">
        <f>COUNTRY_INFO!L378</f>
        <v>0</v>
      </c>
      <c r="E378" s="61"/>
      <c r="F378" s="61"/>
      <c r="G378" s="11">
        <f>MAX('MDA1'!M378,'MDA2'!M378)</f>
        <v>0</v>
      </c>
      <c r="H378" s="11">
        <f>IF(AND(COUNTRY_INFO!H378&gt;0,COUNTRY_INFO!H378&lt;4),IF(D378&gt;MAX('MDA1'!M378,'MDA2'!M378),MAX('MDA1'!M378,'MDA2'!M378),D378),0)</f>
        <v>0</v>
      </c>
      <c r="I378" s="73">
        <f>IF(AND(COUNTRY_INFO!H378&gt;0,COUNTRY_INFO!H378&lt;4), IF(G378/D378*100&lt;&gt;0, IF(G378/D378*100&gt;100,100,G378/D378*100), "-"),0)</f>
        <v>0</v>
      </c>
      <c r="J378" s="67">
        <f>COUNTRY_INFO!M378</f>
        <v>0</v>
      </c>
      <c r="K378" s="61"/>
      <c r="L378" s="61"/>
      <c r="M378" s="11">
        <f>MAX('MDA1'!M378,MAX('MDA3'!I378,'MDA3'!L378)+MAX('MDA3'!J378,'MDA3'!M378))</f>
        <v>0</v>
      </c>
      <c r="N378" s="11">
        <f>IF(AND(COUNTRY_INFO!I378&gt;0,COUNTRY_INFO!I378&lt;4),IF(J378&gt;MAX('MDA1'!M378,MAX('MDA3'!I378,'MDA3'!L378)+MAX('MDA3'!J378,'MDA3'!M378)),MAX('MDA1'!M378,MAX('MDA3'!I378,'MDA3'!L378)+MAX('MDA3'!J378,'MDA3'!M378)),J378),0)</f>
        <v>0</v>
      </c>
      <c r="O378" s="73">
        <f>IF(AND(COUNTRY_INFO!I378&gt;0,COUNTRY_INFO!I378&lt;4), IF(M378/J378*100&lt;&gt;0, IF(M378/J378*100&gt;100,100,M378/J378*100), "-"),0)</f>
        <v>0</v>
      </c>
      <c r="P378" s="67">
        <f>COUNTRY_INFO!N378</f>
        <v>14019</v>
      </c>
      <c r="Q378" s="61"/>
      <c r="R378" s="61"/>
      <c r="S378" s="11">
        <f>SUM(MAX('MDA2'!J378, 'T1'!L378, MAX(T3_R1!K378, T3_R2!K378)), MAX('MDA1'!K378, 'MDA2'!K378, 'T1'!M378, MAX(T3_R1!L378, T3_R2!L378)), MAX('MDA1'!L378, 'MDA2'!L378, 'T1'!N378, MAX(T3_R1!M378, T3_R2!M378)))</f>
        <v>7543</v>
      </c>
      <c r="T378" s="11">
        <f>IF(AND(COUNTRY_INFO!J378&gt;1,COUNTRY_INFO!J378&lt;4),IF(COUNTRY_INFO!E378&gt;MAX('MDA2'!J378,'T1'!L378,MAX(T3_R1!K378,T3_R2!K378)),MAX('MDA2'!J378,'T1'!L378,MAX(T3_R1!K378,T3_R2!K378)),COUNTRY_INFO!E378),0)</f>
        <v>0</v>
      </c>
      <c r="U378" s="217" t="str">
        <f>IF(AND(COUNTRY_INFO!J378&gt;1,COUNTRY_INFO!J378&lt;4), IF(T378/COUNTRY_INFO!E378*100&lt;&gt;0, IF(T378/COUNTRY_INFO!E378*100&gt;100,100,T378/COUNTRY_INFO!E378*100), "-"),0)</f>
        <v>-</v>
      </c>
      <c r="V378" s="11">
        <f>IF(AND(COUNTRY_INFO!J378&gt;1,COUNTRY_INFO!J378&lt;4),IF(COUNTRY_INFO!F378&gt;MAX('MDA1'!K378,'MDA2'!K378,'T1'!M378,MAX(T3_R1!L378,T3_R2!L378)),MAX('MDA1'!K378,'MDA2'!K378,'T1'!M378,MAX(T3_R1!L378,T3_R2!L378)),COUNTRY_INFO!F378),0)</f>
        <v>7543</v>
      </c>
      <c r="W378" s="217">
        <f>IF(AND(COUNTRY_INFO!J378&gt;1,COUNTRY_INFO!J378&lt;4), IF(V378/COUNTRY_INFO!F378*100&lt;&gt;0, IF(V378/COUNTRY_INFO!F378*100&gt;100,100,V378/COUNTRY_INFO!F378*100), "-"),0)</f>
        <v>82.284280571615582</v>
      </c>
      <c r="X378" s="11">
        <f t="shared" si="40"/>
        <v>7543</v>
      </c>
      <c r="Y378" s="73">
        <f>IF(AND(COUNTRY_INFO!J378&gt;1,COUNTRY_INFO!J378&lt;4), IF(S378/P378*100&lt;&gt;0, IF(X378/P378*100&gt;100,100,X378/P378*100), "-"),0)</f>
        <v>53.805549611241887</v>
      </c>
      <c r="Z378" s="67">
        <f>COUNTRY_INFO!O378</f>
        <v>0</v>
      </c>
      <c r="AA378" s="61"/>
      <c r="AB378" s="61"/>
      <c r="AC378" s="11">
        <f>MAX('T1'!L378,'T2'!J378)+MAX('T1'!M378,'T2'!K378)+MAX('T1'!N378,'T2'!L378)</f>
        <v>0</v>
      </c>
      <c r="AD378" s="11">
        <f>IF(COUNTRY_INFO!K378=1,IF(COUNTRY_INFO!F378*0.33&gt;MAX('T1'!M378,'T2'!K378),MAX('T1'!M378,'T2'!K378),COUNTRY_INFO!F378*0.33),IF(COUNTRY_INFO!K378=2,IF(COUNTRY_INFO!F378*0.5&gt;MAX('T1'!M378,'T2'!K378),MAX('T1'!M378,'T2'!K378),COUNTRY_INFO!F378*0.5),IF(COUNTRY_INFO!K378=3,IF(COUNTRY_INFO!F378&gt;MAX('T1'!M378,'T2'!K378),MAX('T1'!M378,'T2'!K378),COUNTRY_INFO!F378),0)))</f>
        <v>0</v>
      </c>
      <c r="AE378" s="217">
        <f>IF(AND(COUNTRY_INFO!K378&gt;0,COUNTRY_INFO!K378&lt;4),IF(Z378&gt;0,IF(COUNTRY_INFO!K378=1, AD378/(COUNTRY_INFO!F378*0.33)*100, IF(COUNTRY_INFO!K378=2, AD378/(COUNTRY_INFO!F378*0.5)*100, IF(COUNTRY_INFO!K378=3, AD378/COUNTRY_INFO!F378*100))),"-"),0)</f>
        <v>0</v>
      </c>
      <c r="AF378" s="11">
        <f>IF(COUNTRY_INFO!K378=2,IF(COUNTRY_INFO!G378*0.2&gt;MAX('T1'!N378,'T2'!L378),MAX('T1'!N378,'T2'!L378),COUNTRY_INFO!G378*0.2),IF(COUNTRY_INFO!K378=3,IF(COUNTRY_INFO!G378&gt;MAX('T1'!N378,'T2'!L378),MAX('T1'!N378,'T2'!L378),COUNTRY_INFO!G378),0))</f>
        <v>0</v>
      </c>
      <c r="AG378" s="217">
        <f>IF(AND(COUNTRY_INFO!K378&gt;0,COUNTRY_INFO!K378&lt;4),IF(Z378&gt;0,IF(COUNTRY_INFO!K378=1, 0, IF(COUNTRY_INFO!K378=2, AF378/(COUNTRY_INFO!G378*0.2)*100, IF(COUNTRY_INFO!K378=3, AF378/COUNTRY_INFO!G378*100))),"-"),0)</f>
        <v>0</v>
      </c>
      <c r="AH378" s="11">
        <f t="shared" si="41"/>
        <v>0</v>
      </c>
      <c r="AI378" s="73">
        <f>IF(AND(COUNTRY_INFO!K378&gt;0,COUNTRY_INFO!K378&lt;4), IF(AC378/Z378*100&lt;&gt;0, IF(AH378/Z378*100&gt;100,100,AH378/Z378*100), "-"),0)</f>
        <v>0</v>
      </c>
      <c r="AJ378" s="261"/>
      <c r="AK378" s="260">
        <f>IF(AND(D378&lt;&gt;0, D378&lt;&gt;"Unknown",D378&lt;&gt;"Stopped",D378&lt;&gt;"Not required"),D378/COUNTRY_INFO!D378, 0)</f>
        <v>0</v>
      </c>
      <c r="AL378" s="260">
        <f>IF(AND(J378&lt;&gt;0,J378&lt;&gt;"Unknown",J378&lt;&gt;"Stopped",J378&lt;&gt;"Not required"),J378/COUNTRY_INFO!D378, 0)</f>
        <v>0</v>
      </c>
      <c r="AM378" s="260">
        <f>IF(AND(P378&lt;&gt;0,P378&lt;&gt;"Unknown",P378&lt;&gt;"Not required"),P378/(COUNTRY_INFO!E378+COUNTRY_INFO!F378), 0)</f>
        <v>1</v>
      </c>
      <c r="AN378" s="260">
        <f>IF(AND(Z378&lt;&gt;0,Z378&lt;&gt;"Unknown",Z378&lt;&gt;"Not required"),IF(COUNTRY_INFO!K378=1,1,IF(COUNTRY_INFO!K378=2,0.5*COUNTRY_INFO!F378/(0.5*COUNTRY_INFO!F378+0.2*COUNTRY_INFO!G378),IF(COUNTRY_INFO!K378=3,COUNTRY_INFO!F378/(COUNTRY_INFO!F378+COUNTRY_INFO!G378)))),0)</f>
        <v>0</v>
      </c>
      <c r="AO378" s="260">
        <f>IF(AND(Z378&lt;&gt;0,Z378&lt;&gt;"Unknown",Z378&lt;&gt;"Not required"),IF(COUNTRY_INFO!K378=1,0,IF(COUNTRY_INFO!K378=2,0.2*COUNTRY_INFO!G378/(0.5*COUNTRY_INFO!F378+0.2*COUNTRY_INFO!G378),IF(COUNTRY_INFO!K378=3,COUNTRY_INFO!G378/(COUNTRY_INFO!F378+COUNTRY_INFO!G378)))),0)</f>
        <v>0</v>
      </c>
      <c r="AP378" s="259">
        <f>MAX(COUNTRY_INFO!D378*AK378*PROFILE!$G$7,COUNTRY_INFO!D378*AL378*PROFILE!$G$7)</f>
        <v>0</v>
      </c>
      <c r="AQ378" s="259">
        <f>MAX(COUNTRY_INFO!D378*AK378*PROFILE!$G$8,COUNTRY_INFO!D378*AL378*PROFILE!$G$8,COUNTRY_INFO!D378*AM378*PROFILE!$G$8)</f>
        <v>4309.4260566687271</v>
      </c>
      <c r="AR378" s="259">
        <f>MAX(COUNTRY_INFO!D378*AK378*PROFILE!$G$9,COUNTRY_INFO!D378*AL378*PROFILE!$G$9,COUNTRY_INFO!D378*AM378*PROFILE!$G$9,IF(AND(DISTRICT!Z378&lt;&gt;"Unknown",Z378&lt;&gt;"Not required"),COUNTRY_INFO!O378*DISTRICT!AN378,0))</f>
        <v>8949.4179822070128</v>
      </c>
      <c r="AS378" s="259">
        <f>MAX(COUNTRY_INFO!D378*AK378*PROFILE!$G$10,COUNTRY_INFO!D378*AL378*PROFILE!$G$10,IF(AND(DISTRICT!Z378&lt;&gt;"Unknown",Z378&lt;&gt;"Not required"),COUNTRY_INFO!O378*DISTRICT!AO378,0))</f>
        <v>0</v>
      </c>
      <c r="AT378" s="259">
        <f t="shared" si="42"/>
        <v>13258.844038875741</v>
      </c>
      <c r="AU378" s="258" t="str">
        <f t="shared" si="37"/>
        <v>Y</v>
      </c>
      <c r="AV378" s="259">
        <f>MAX('MDA2'!J378,'T1'!L378,'T2'!J378,T3_R1!K378,T3_R2!K378)</f>
        <v>0</v>
      </c>
      <c r="AW378" s="259">
        <f>MAX('MDA1'!K378,'MDA2'!K378,'MDA3'!I378,'MDA3'!L378,'T1'!M378,'T2'!K378,T3_R1!L378,T3_R2!L378)</f>
        <v>7543</v>
      </c>
      <c r="AX378" s="259">
        <f>MAX('MDA1'!L378,'MDA2'!L378,'MDA3'!J378,'MDA3'!M378,'T1'!N378,'T2'!L378,T3_R1!M378,T3_R2!M378)</f>
        <v>0</v>
      </c>
      <c r="AY378" s="259">
        <f t="shared" si="43"/>
        <v>7543</v>
      </c>
      <c r="AZ378" s="259">
        <f>MAX('MDA2'!J378,T378)</f>
        <v>0</v>
      </c>
      <c r="BA378" s="259">
        <f>MAX('MDA1'!K378,'MDA2'!K378,'MDA3'!I378,'MDA3'!L378,V378,AD378)</f>
        <v>7543</v>
      </c>
      <c r="BB378" s="259">
        <f>MAX('MDA1'!L378,'MDA2'!L378,'MDA3'!J378,'MDA3'!M378,AF378)</f>
        <v>0</v>
      </c>
      <c r="BC378" s="259">
        <f t="shared" si="38"/>
        <v>7543</v>
      </c>
      <c r="BD378" s="260">
        <f t="shared" si="39"/>
        <v>56.890329035347754</v>
      </c>
    </row>
    <row r="379" spans="1:56" x14ac:dyDescent="0.2">
      <c r="A379" s="10" t="str">
        <f>IF(COUNTRY_INFO!A379=0," ",COUNTRY_INFO!A379)</f>
        <v>Ethiopia</v>
      </c>
      <c r="B379" s="10" t="str">
        <f>IF(COUNTRY_INFO!B379=0," ",COUNTRY_INFO!B379)</f>
        <v>Oromia East Shewa</v>
      </c>
      <c r="C379" s="87" t="str">
        <f>IF(COUNTRY_INFO!C379=0," ",COUNTRY_INFO!C379)</f>
        <v>Mojo Town</v>
      </c>
      <c r="D379" s="67">
        <f>COUNTRY_INFO!L379</f>
        <v>0</v>
      </c>
      <c r="E379" s="61"/>
      <c r="F379" s="61"/>
      <c r="G379" s="11">
        <f>MAX('MDA1'!M379,'MDA2'!M379)</f>
        <v>0</v>
      </c>
      <c r="H379" s="11">
        <f>IF(AND(COUNTRY_INFO!H379&gt;0,COUNTRY_INFO!H379&lt;4),IF(D379&gt;MAX('MDA1'!M379,'MDA2'!M379),MAX('MDA1'!M379,'MDA2'!M379),D379),0)</f>
        <v>0</v>
      </c>
      <c r="I379" s="73">
        <f>IF(AND(COUNTRY_INFO!H379&gt;0,COUNTRY_INFO!H379&lt;4), IF(G379/D379*100&lt;&gt;0, IF(G379/D379*100&gt;100,100,G379/D379*100), "-"),0)</f>
        <v>0</v>
      </c>
      <c r="J379" s="67">
        <f>COUNTRY_INFO!M379</f>
        <v>0</v>
      </c>
      <c r="K379" s="61"/>
      <c r="L379" s="61"/>
      <c r="M379" s="11">
        <f>MAX('MDA1'!M379,MAX('MDA3'!I379,'MDA3'!L379)+MAX('MDA3'!J379,'MDA3'!M379))</f>
        <v>0</v>
      </c>
      <c r="N379" s="11">
        <f>IF(AND(COUNTRY_INFO!I379&gt;0,COUNTRY_INFO!I379&lt;4),IF(J379&gt;MAX('MDA1'!M379,MAX('MDA3'!I379,'MDA3'!L379)+MAX('MDA3'!J379,'MDA3'!M379)),MAX('MDA1'!M379,MAX('MDA3'!I379,'MDA3'!L379)+MAX('MDA3'!J379,'MDA3'!M379)),J379),0)</f>
        <v>0</v>
      </c>
      <c r="O379" s="73">
        <f>IF(AND(COUNTRY_INFO!I379&gt;0,COUNTRY_INFO!I379&lt;4), IF(M379/J379*100&lt;&gt;0, IF(M379/J379*100&gt;100,100,M379/J379*100), "-"),0)</f>
        <v>0</v>
      </c>
      <c r="P379" s="67">
        <f>COUNTRY_INFO!N379</f>
        <v>0</v>
      </c>
      <c r="Q379" s="61"/>
      <c r="R379" s="61"/>
      <c r="S379" s="11">
        <f>SUM(MAX('MDA2'!J379, 'T1'!L379, MAX(T3_R1!K379, T3_R2!K379)), MAX('MDA1'!K379, 'MDA2'!K379, 'T1'!M379, MAX(T3_R1!L379, T3_R2!L379)), MAX('MDA1'!L379, 'MDA2'!L379, 'T1'!N379, MAX(T3_R1!M379, T3_R2!M379)))</f>
        <v>0</v>
      </c>
      <c r="T379" s="11">
        <f>IF(AND(COUNTRY_INFO!J379&gt;1,COUNTRY_INFO!J379&lt;4),IF(COUNTRY_INFO!E379&gt;MAX('MDA2'!J379,'T1'!L379,MAX(T3_R1!K379,T3_R2!K379)),MAX('MDA2'!J379,'T1'!L379,MAX(T3_R1!K379,T3_R2!K379)),COUNTRY_INFO!E379),0)</f>
        <v>0</v>
      </c>
      <c r="U379" s="217">
        <f>IF(AND(COUNTRY_INFO!J379&gt;1,COUNTRY_INFO!J379&lt;4), IF(T379/COUNTRY_INFO!E379*100&lt;&gt;0, IF(T379/COUNTRY_INFO!E379*100&gt;100,100,T379/COUNTRY_INFO!E379*100), "-"),0)</f>
        <v>0</v>
      </c>
      <c r="V379" s="11">
        <f>IF(AND(COUNTRY_INFO!J379&gt;1,COUNTRY_INFO!J379&lt;4),IF(COUNTRY_INFO!F379&gt;MAX('MDA1'!K379,'MDA2'!K379,'T1'!M379,MAX(T3_R1!L379,T3_R2!L379)),MAX('MDA1'!K379,'MDA2'!K379,'T1'!M379,MAX(T3_R1!L379,T3_R2!L379)),COUNTRY_INFO!F379),0)</f>
        <v>0</v>
      </c>
      <c r="W379" s="217">
        <f>IF(AND(COUNTRY_INFO!J379&gt;1,COUNTRY_INFO!J379&lt;4), IF(V379/COUNTRY_INFO!F379*100&lt;&gt;0, IF(V379/COUNTRY_INFO!F379*100&gt;100,100,V379/COUNTRY_INFO!F379*100), "-"),0)</f>
        <v>0</v>
      </c>
      <c r="X379" s="11">
        <f t="shared" si="40"/>
        <v>0</v>
      </c>
      <c r="Y379" s="73">
        <f>IF(AND(COUNTRY_INFO!J379&gt;1,COUNTRY_INFO!J379&lt;4), IF(S379/P379*100&lt;&gt;0, IF(X379/P379*100&gt;100,100,X379/P379*100), "-"),0)</f>
        <v>0</v>
      </c>
      <c r="Z379" s="67">
        <f>COUNTRY_INFO!O379</f>
        <v>0</v>
      </c>
      <c r="AA379" s="61"/>
      <c r="AB379" s="61"/>
      <c r="AC379" s="11">
        <f>MAX('T1'!L379,'T2'!J379)+MAX('T1'!M379,'T2'!K379)+MAX('T1'!N379,'T2'!L379)</f>
        <v>0</v>
      </c>
      <c r="AD379" s="11">
        <f>IF(COUNTRY_INFO!K379=1,IF(COUNTRY_INFO!F379*0.33&gt;MAX('T1'!M379,'T2'!K379),MAX('T1'!M379,'T2'!K379),COUNTRY_INFO!F379*0.33),IF(COUNTRY_INFO!K379=2,IF(COUNTRY_INFO!F379*0.5&gt;MAX('T1'!M379,'T2'!K379),MAX('T1'!M379,'T2'!K379),COUNTRY_INFO!F379*0.5),IF(COUNTRY_INFO!K379=3,IF(COUNTRY_INFO!F379&gt;MAX('T1'!M379,'T2'!K379),MAX('T1'!M379,'T2'!K379),COUNTRY_INFO!F379),0)))</f>
        <v>0</v>
      </c>
      <c r="AE379" s="217">
        <f>IF(AND(COUNTRY_INFO!K379&gt;0,COUNTRY_INFO!K379&lt;4),IF(Z379&gt;0,IF(COUNTRY_INFO!K379=1, AD379/(COUNTRY_INFO!F379*0.33)*100, IF(COUNTRY_INFO!K379=2, AD379/(COUNTRY_INFO!F379*0.5)*100, IF(COUNTRY_INFO!K379=3, AD379/COUNTRY_INFO!F379*100))),"-"),0)</f>
        <v>0</v>
      </c>
      <c r="AF379" s="11">
        <f>IF(COUNTRY_INFO!K379=2,IF(COUNTRY_INFO!G379*0.2&gt;MAX('T1'!N379,'T2'!L379),MAX('T1'!N379,'T2'!L379),COUNTRY_INFO!G379*0.2),IF(COUNTRY_INFO!K379=3,IF(COUNTRY_INFO!G379&gt;MAX('T1'!N379,'T2'!L379),MAX('T1'!N379,'T2'!L379),COUNTRY_INFO!G379),0))</f>
        <v>0</v>
      </c>
      <c r="AG379" s="217">
        <f>IF(AND(COUNTRY_INFO!K379&gt;0,COUNTRY_INFO!K379&lt;4),IF(Z379&gt;0,IF(COUNTRY_INFO!K379=1, 0, IF(COUNTRY_INFO!K379=2, AF379/(COUNTRY_INFO!G379*0.2)*100, IF(COUNTRY_INFO!K379=3, AF379/COUNTRY_INFO!G379*100))),"-"),0)</f>
        <v>0</v>
      </c>
      <c r="AH379" s="11">
        <f t="shared" si="41"/>
        <v>0</v>
      </c>
      <c r="AI379" s="73">
        <f>IF(AND(COUNTRY_INFO!K379&gt;0,COUNTRY_INFO!K379&lt;4), IF(AC379/Z379*100&lt;&gt;0, IF(AH379/Z379*100&gt;100,100,AH379/Z379*100), "-"),0)</f>
        <v>0</v>
      </c>
      <c r="AJ379" s="261"/>
      <c r="AK379" s="260">
        <f>IF(AND(D379&lt;&gt;0, D379&lt;&gt;"Unknown",D379&lt;&gt;"Stopped",D379&lt;&gt;"Not required"),D379/COUNTRY_INFO!D379, 0)</f>
        <v>0</v>
      </c>
      <c r="AL379" s="260">
        <f>IF(AND(J379&lt;&gt;0,J379&lt;&gt;"Unknown",J379&lt;&gt;"Stopped",J379&lt;&gt;"Not required"),J379/COUNTRY_INFO!D379, 0)</f>
        <v>0</v>
      </c>
      <c r="AM379" s="260">
        <f>IF(AND(P379&lt;&gt;0,P379&lt;&gt;"Unknown",P379&lt;&gt;"Not required"),P379/(COUNTRY_INFO!E379+COUNTRY_INFO!F379), 0)</f>
        <v>0</v>
      </c>
      <c r="AN379" s="260">
        <f>IF(AND(Z379&lt;&gt;0,Z379&lt;&gt;"Unknown",Z379&lt;&gt;"Not required"),IF(COUNTRY_INFO!K379=1,1,IF(COUNTRY_INFO!K379=2,0.5*COUNTRY_INFO!F379/(0.5*COUNTRY_INFO!F379+0.2*COUNTRY_INFO!G379),IF(COUNTRY_INFO!K379=3,COUNTRY_INFO!F379/(COUNTRY_INFO!F379+COUNTRY_INFO!G379)))),0)</f>
        <v>0</v>
      </c>
      <c r="AO379" s="260">
        <f>IF(AND(Z379&lt;&gt;0,Z379&lt;&gt;"Unknown",Z379&lt;&gt;"Not required"),IF(COUNTRY_INFO!K379=1,0,IF(COUNTRY_INFO!K379=2,0.2*COUNTRY_INFO!G379/(0.5*COUNTRY_INFO!F379+0.2*COUNTRY_INFO!G379),IF(COUNTRY_INFO!K379=3,COUNTRY_INFO!G379/(COUNTRY_INFO!F379+COUNTRY_INFO!G379)))),0)</f>
        <v>0</v>
      </c>
      <c r="AP379" s="259">
        <f>MAX(COUNTRY_INFO!D379*AK379*PROFILE!$G$7,COUNTRY_INFO!D379*AL379*PROFILE!$G$7)</f>
        <v>0</v>
      </c>
      <c r="AQ379" s="259">
        <f>MAX(COUNTRY_INFO!D379*AK379*PROFILE!$G$8,COUNTRY_INFO!D379*AL379*PROFILE!$G$8,COUNTRY_INFO!D379*AM379*PROFILE!$G$8)</f>
        <v>0</v>
      </c>
      <c r="AR379" s="259">
        <f>MAX(COUNTRY_INFO!D379*AK379*PROFILE!$G$9,COUNTRY_INFO!D379*AL379*PROFILE!$G$9,COUNTRY_INFO!D379*AM379*PROFILE!$G$9,IF(AND(DISTRICT!Z379&lt;&gt;"Unknown",Z379&lt;&gt;"Not required"),COUNTRY_INFO!O379*DISTRICT!AN379,0))</f>
        <v>0</v>
      </c>
      <c r="AS379" s="259">
        <f>MAX(COUNTRY_INFO!D379*AK379*PROFILE!$G$10,COUNTRY_INFO!D379*AL379*PROFILE!$G$10,IF(AND(DISTRICT!Z379&lt;&gt;"Unknown",Z379&lt;&gt;"Not required"),COUNTRY_INFO!O379*DISTRICT!AO379,0))</f>
        <v>0</v>
      </c>
      <c r="AT379" s="259">
        <f t="shared" si="42"/>
        <v>0</v>
      </c>
      <c r="AU379" s="258">
        <f t="shared" si="37"/>
        <v>0</v>
      </c>
      <c r="AV379" s="259">
        <f>MAX('MDA2'!J379,'T1'!L379,'T2'!J379,T3_R1!K379,T3_R2!K379)</f>
        <v>0</v>
      </c>
      <c r="AW379" s="259">
        <f>MAX('MDA1'!K379,'MDA2'!K379,'MDA3'!I379,'MDA3'!L379,'T1'!M379,'T2'!K379,T3_R1!L379,T3_R2!L379)</f>
        <v>0</v>
      </c>
      <c r="AX379" s="259">
        <f>MAX('MDA1'!L379,'MDA2'!L379,'MDA3'!J379,'MDA3'!M379,'T1'!N379,'T2'!L379,T3_R1!M379,T3_R2!M379)</f>
        <v>0</v>
      </c>
      <c r="AY379" s="259">
        <f t="shared" si="43"/>
        <v>0</v>
      </c>
      <c r="AZ379" s="259">
        <f>MAX('MDA2'!J379,T379)</f>
        <v>0</v>
      </c>
      <c r="BA379" s="259">
        <f>MAX('MDA1'!K379,'MDA2'!K379,'MDA3'!I379,'MDA3'!L379,V379,AD379)</f>
        <v>0</v>
      </c>
      <c r="BB379" s="259">
        <f>MAX('MDA1'!L379,'MDA2'!L379,'MDA3'!J379,'MDA3'!M379,AF379)</f>
        <v>0</v>
      </c>
      <c r="BC379" s="259">
        <f t="shared" si="38"/>
        <v>0</v>
      </c>
      <c r="BD379" s="260">
        <f t="shared" si="39"/>
        <v>0</v>
      </c>
    </row>
    <row r="380" spans="1:56" x14ac:dyDescent="0.2">
      <c r="A380" s="10" t="str">
        <f>IF(COUNTRY_INFO!A380=0," ",COUNTRY_INFO!A380)</f>
        <v>Ethiopia</v>
      </c>
      <c r="B380" s="10" t="str">
        <f>IF(COUNTRY_INFO!B380=0," ",COUNTRY_INFO!B380)</f>
        <v>Oromia East Wellega</v>
      </c>
      <c r="C380" s="87" t="str">
        <f>IF(COUNTRY_INFO!C380=0," ",COUNTRY_INFO!C380)</f>
        <v>Boneya Bushe</v>
      </c>
      <c r="D380" s="67">
        <f>COUNTRY_INFO!L380</f>
        <v>61255</v>
      </c>
      <c r="E380" s="61"/>
      <c r="F380" s="61"/>
      <c r="G380" s="11">
        <f>MAX('MDA1'!M380,'MDA2'!M380)</f>
        <v>50343</v>
      </c>
      <c r="H380" s="11">
        <f>IF(AND(COUNTRY_INFO!H380&gt;0,COUNTRY_INFO!H380&lt;4),IF(D380&gt;MAX('MDA1'!M380,'MDA2'!M380),MAX('MDA1'!M380,'MDA2'!M380),D380),0)</f>
        <v>50343</v>
      </c>
      <c r="I380" s="73">
        <f>IF(AND(COUNTRY_INFO!H380&gt;0,COUNTRY_INFO!H380&lt;4), IF(G380/D380*100&lt;&gt;0, IF(G380/D380*100&gt;100,100,G380/D380*100), "-"),0)</f>
        <v>82.185944004571056</v>
      </c>
      <c r="J380" s="67">
        <f>COUNTRY_INFO!M380</f>
        <v>61255</v>
      </c>
      <c r="K380" s="61"/>
      <c r="L380" s="61"/>
      <c r="M380" s="11">
        <f>MAX('MDA1'!M380,MAX('MDA3'!I380,'MDA3'!L380)+MAX('MDA3'!J380,'MDA3'!M380))</f>
        <v>50343</v>
      </c>
      <c r="N380" s="11">
        <f>IF(AND(COUNTRY_INFO!I380&gt;0,COUNTRY_INFO!I380&lt;4),IF(J380&gt;MAX('MDA1'!M380,MAX('MDA3'!I380,'MDA3'!L380)+MAX('MDA3'!J380,'MDA3'!M380)),MAX('MDA1'!M380,MAX('MDA3'!I380,'MDA3'!L380)+MAX('MDA3'!J380,'MDA3'!M380)),J380),0)</f>
        <v>50343</v>
      </c>
      <c r="O380" s="73">
        <f>IF(AND(COUNTRY_INFO!I380&gt;0,COUNTRY_INFO!I380&lt;4), IF(M380/J380*100&lt;&gt;0, IF(M380/J380*100&gt;100,100,M380/J380*100), "-"),0)</f>
        <v>82.185944004571056</v>
      </c>
      <c r="P380" s="67">
        <f>COUNTRY_INFO!N380</f>
        <v>29185</v>
      </c>
      <c r="Q380" s="61"/>
      <c r="R380" s="61"/>
      <c r="S380" s="11">
        <f>SUM(MAX('MDA2'!J380, 'T1'!L380, MAX(T3_R1!K380, T3_R2!K380)), MAX('MDA1'!K380, 'MDA2'!K380, 'T1'!M380, MAX(T3_R1!L380, T3_R2!L380)), MAX('MDA1'!L380, 'MDA2'!L380, 'T1'!N380, MAX(T3_R1!M380, T3_R2!M380)))</f>
        <v>50343</v>
      </c>
      <c r="T380" s="11">
        <f>IF(AND(COUNTRY_INFO!J380&gt;1,COUNTRY_INFO!J380&lt;4),IF(COUNTRY_INFO!E380&gt;MAX('MDA2'!J380,'T1'!L380,MAX(T3_R1!K380,T3_R2!K380)),MAX('MDA2'!J380,'T1'!L380,MAX(T3_R1!K380,T3_R2!K380)),COUNTRY_INFO!E380),0)</f>
        <v>0</v>
      </c>
      <c r="U380" s="217" t="str">
        <f>IF(AND(COUNTRY_INFO!J380&gt;1,COUNTRY_INFO!J380&lt;4), IF(T380/COUNTRY_INFO!E380*100&lt;&gt;0, IF(T380/COUNTRY_INFO!E380*100&gt;100,100,T380/COUNTRY_INFO!E380*100), "-"),0)</f>
        <v>-</v>
      </c>
      <c r="V380" s="11">
        <f>IF(AND(COUNTRY_INFO!J380&gt;1,COUNTRY_INFO!J380&lt;4),IF(COUNTRY_INFO!F380&gt;MAX('MDA1'!K380,'MDA2'!K380,'T1'!M380,MAX(T3_R1!L380,T3_R2!L380)),MAX('MDA1'!K380,'MDA2'!K380,'T1'!M380,MAX(T3_R1!L380,T3_R2!L380)),COUNTRY_INFO!F380),0)</f>
        <v>18123</v>
      </c>
      <c r="W380" s="217">
        <f>IF(AND(COUNTRY_INFO!J380&gt;1,COUNTRY_INFO!J380&lt;4), IF(V380/COUNTRY_INFO!F380*100&lt;&gt;0, IF(V380/COUNTRY_INFO!F380*100&gt;100,100,V380/COUNTRY_INFO!F380*100), "-"),0)</f>
        <v>94.9643680570111</v>
      </c>
      <c r="X380" s="11">
        <f t="shared" si="40"/>
        <v>18123</v>
      </c>
      <c r="Y380" s="73">
        <f>IF(AND(COUNTRY_INFO!J380&gt;1,COUNTRY_INFO!J380&lt;4), IF(S380/P380*100&lt;&gt;0, IF(X380/P380*100&gt;100,100,X380/P380*100), "-"),0)</f>
        <v>62.096967620352913</v>
      </c>
      <c r="Z380" s="67">
        <f>COUNTRY_INFO!O380</f>
        <v>0</v>
      </c>
      <c r="AA380" s="61"/>
      <c r="AB380" s="61"/>
      <c r="AC380" s="11">
        <f>MAX('T1'!L380,'T2'!J380)+MAX('T1'!M380,'T2'!K380)+MAX('T1'!N380,'T2'!L380)</f>
        <v>0</v>
      </c>
      <c r="AD380" s="11">
        <f>IF(COUNTRY_INFO!K380=1,IF(COUNTRY_INFO!F380*0.33&gt;MAX('T1'!M380,'T2'!K380),MAX('T1'!M380,'T2'!K380),COUNTRY_INFO!F380*0.33),IF(COUNTRY_INFO!K380=2,IF(COUNTRY_INFO!F380*0.5&gt;MAX('T1'!M380,'T2'!K380),MAX('T1'!M380,'T2'!K380),COUNTRY_INFO!F380*0.5),IF(COUNTRY_INFO!K380=3,IF(COUNTRY_INFO!F380&gt;MAX('T1'!M380,'T2'!K380),MAX('T1'!M380,'T2'!K380),COUNTRY_INFO!F380),0)))</f>
        <v>0</v>
      </c>
      <c r="AE380" s="217">
        <f>IF(AND(COUNTRY_INFO!K380&gt;0,COUNTRY_INFO!K380&lt;4),IF(Z380&gt;0,IF(COUNTRY_INFO!K380=1, AD380/(COUNTRY_INFO!F380*0.33)*100, IF(COUNTRY_INFO!K380=2, AD380/(COUNTRY_INFO!F380*0.5)*100, IF(COUNTRY_INFO!K380=3, AD380/COUNTRY_INFO!F380*100))),"-"),0)</f>
        <v>0</v>
      </c>
      <c r="AF380" s="11">
        <f>IF(COUNTRY_INFO!K380=2,IF(COUNTRY_INFO!G380*0.2&gt;MAX('T1'!N380,'T2'!L380),MAX('T1'!N380,'T2'!L380),COUNTRY_INFO!G380*0.2),IF(COUNTRY_INFO!K380=3,IF(COUNTRY_INFO!G380&gt;MAX('T1'!N380,'T2'!L380),MAX('T1'!N380,'T2'!L380),COUNTRY_INFO!G380),0))</f>
        <v>0</v>
      </c>
      <c r="AG380" s="217">
        <f>IF(AND(COUNTRY_INFO!K380&gt;0,COUNTRY_INFO!K380&lt;4),IF(Z380&gt;0,IF(COUNTRY_INFO!K380=1, 0, IF(COUNTRY_INFO!K380=2, AF380/(COUNTRY_INFO!G380*0.2)*100, IF(COUNTRY_INFO!K380=3, AF380/COUNTRY_INFO!G380*100))),"-"),0)</f>
        <v>0</v>
      </c>
      <c r="AH380" s="11">
        <f t="shared" si="41"/>
        <v>0</v>
      </c>
      <c r="AI380" s="73">
        <f>IF(AND(COUNTRY_INFO!K380&gt;0,COUNTRY_INFO!K380&lt;4), IF(AC380/Z380*100&lt;&gt;0, IF(AH380/Z380*100&gt;100,100,AH380/Z380*100), "-"),0)</f>
        <v>0</v>
      </c>
      <c r="AJ380" s="261"/>
      <c r="AK380" s="260">
        <f>IF(AND(D380&lt;&gt;0, D380&lt;&gt;"Unknown",D380&lt;&gt;"Stopped",D380&lt;&gt;"Not required"),D380/COUNTRY_INFO!D380, 0)</f>
        <v>1</v>
      </c>
      <c r="AL380" s="260">
        <f>IF(AND(J380&lt;&gt;0,J380&lt;&gt;"Unknown",J380&lt;&gt;"Stopped",J380&lt;&gt;"Not required"),J380/COUNTRY_INFO!D380, 0)</f>
        <v>1</v>
      </c>
      <c r="AM380" s="260">
        <f>IF(AND(P380&lt;&gt;0,P380&lt;&gt;"Unknown",P380&lt;&gt;"Not required"),P380/(COUNTRY_INFO!E380+COUNTRY_INFO!F380), 0)</f>
        <v>1</v>
      </c>
      <c r="AN380" s="260">
        <f>IF(AND(Z380&lt;&gt;0,Z380&lt;&gt;"Unknown",Z380&lt;&gt;"Not required"),IF(COUNTRY_INFO!K380=1,1,IF(COUNTRY_INFO!K380=2,0.5*COUNTRY_INFO!F380/(0.5*COUNTRY_INFO!F380+0.2*COUNTRY_INFO!G380),IF(COUNTRY_INFO!K380=3,COUNTRY_INFO!F380/(COUNTRY_INFO!F380+COUNTRY_INFO!G380)))),0)</f>
        <v>0</v>
      </c>
      <c r="AO380" s="260">
        <f>IF(AND(Z380&lt;&gt;0,Z380&lt;&gt;"Unknown",Z380&lt;&gt;"Not required"),IF(COUNTRY_INFO!K380=1,0,IF(COUNTRY_INFO!K380=2,0.2*COUNTRY_INFO!G380/(0.5*COUNTRY_INFO!F380+0.2*COUNTRY_INFO!G380),IF(COUNTRY_INFO!K380=3,COUNTRY_INFO!G380/(COUNTRY_INFO!F380+COUNTRY_INFO!G380)))),0)</f>
        <v>0</v>
      </c>
      <c r="AP380" s="259">
        <f>MAX(COUNTRY_INFO!D380*AK380*PROFILE!$G$7,COUNTRY_INFO!D380*AL380*PROFILE!$G$7)</f>
        <v>6.4135713284306584E-3</v>
      </c>
      <c r="AQ380" s="259">
        <f>MAX(COUNTRY_INFO!D380*AK380*PROFILE!$G$8,COUNTRY_INFO!D380*AL380*PROFILE!$G$8,COUNTRY_INFO!D380*AM380*PROFILE!$G$8)</f>
        <v>8971.6851817028473</v>
      </c>
      <c r="AR380" s="259">
        <f>MAX(COUNTRY_INFO!D380*AK380*PROFILE!$G$9,COUNTRY_INFO!D380*AL380*PROFILE!$G$9,COUNTRY_INFO!D380*AM380*PROFILE!$G$9,IF(AND(DISTRICT!Z380&lt;&gt;"Unknown",Z380&lt;&gt;"Not required"),COUNTRY_INFO!O380*DISTRICT!AN380,0))</f>
        <v>18631.567090374556</v>
      </c>
      <c r="AS380" s="259">
        <f>MAX(COUNTRY_INFO!D380*AK380*PROFILE!$G$10,COUNTRY_INFO!D380*AL380*PROFILE!$G$10,IF(AND(DISTRICT!Z380&lt;&gt;"Unknown",Z380&lt;&gt;"Not required"),COUNTRY_INFO!O380*DISTRICT!AO380,0))</f>
        <v>33651.741314351268</v>
      </c>
      <c r="AT380" s="259">
        <f t="shared" si="42"/>
        <v>61255</v>
      </c>
      <c r="AU380" s="258" t="str">
        <f t="shared" si="37"/>
        <v>Y</v>
      </c>
      <c r="AV380" s="259">
        <f>MAX('MDA2'!J380,'T1'!L380,'T2'!J380,T3_R1!K380,T3_R2!K380)</f>
        <v>0</v>
      </c>
      <c r="AW380" s="259">
        <f>MAX('MDA1'!K380,'MDA2'!K380,'MDA3'!I380,'MDA3'!L380,'T1'!M380,'T2'!K380,T3_R1!L380,T3_R2!L380)</f>
        <v>18123</v>
      </c>
      <c r="AX380" s="259">
        <f>MAX('MDA1'!L380,'MDA2'!L380,'MDA3'!J380,'MDA3'!M380,'T1'!N380,'T2'!L380,T3_R1!M380,T3_R2!M380)</f>
        <v>32220</v>
      </c>
      <c r="AY380" s="259">
        <f t="shared" si="43"/>
        <v>50343</v>
      </c>
      <c r="AZ380" s="259">
        <f>MAX('MDA2'!J380,T380)</f>
        <v>0</v>
      </c>
      <c r="BA380" s="259">
        <f>MAX('MDA1'!K380,'MDA2'!K380,'MDA3'!I380,'MDA3'!L380,V380,AD380)</f>
        <v>18123</v>
      </c>
      <c r="BB380" s="259">
        <f>MAX('MDA1'!L380,'MDA2'!L380,'MDA3'!J380,'MDA3'!M380,AF380)</f>
        <v>32220</v>
      </c>
      <c r="BC380" s="259">
        <f t="shared" si="38"/>
        <v>50343</v>
      </c>
      <c r="BD380" s="260">
        <f t="shared" si="39"/>
        <v>82.185944004571056</v>
      </c>
    </row>
    <row r="381" spans="1:56" x14ac:dyDescent="0.2">
      <c r="A381" s="10" t="str">
        <f>IF(COUNTRY_INFO!A381=0," ",COUNTRY_INFO!A381)</f>
        <v>Ethiopia</v>
      </c>
      <c r="B381" s="10" t="str">
        <f>IF(COUNTRY_INFO!B381=0," ",COUNTRY_INFO!B381)</f>
        <v>Oromia East Wellega</v>
      </c>
      <c r="C381" s="87" t="str">
        <f>IF(COUNTRY_INFO!C381=0," ",COUNTRY_INFO!C381)</f>
        <v>Diggaa</v>
      </c>
      <c r="D381" s="67">
        <f>COUNTRY_INFO!L381</f>
        <v>0</v>
      </c>
      <c r="E381" s="61"/>
      <c r="F381" s="61"/>
      <c r="G381" s="11">
        <f>MAX('MDA1'!M381,'MDA2'!M381)</f>
        <v>0</v>
      </c>
      <c r="H381" s="11">
        <f>IF(AND(COUNTRY_INFO!H381&gt;0,COUNTRY_INFO!H381&lt;4),IF(D381&gt;MAX('MDA1'!M381,'MDA2'!M381),MAX('MDA1'!M381,'MDA2'!M381),D381),0)</f>
        <v>0</v>
      </c>
      <c r="I381" s="73">
        <f>IF(AND(COUNTRY_INFO!H381&gt;0,COUNTRY_INFO!H381&lt;4), IF(G381/D381*100&lt;&gt;0, IF(G381/D381*100&gt;100,100,G381/D381*100), "-"),0)</f>
        <v>0</v>
      </c>
      <c r="J381" s="67">
        <f>COUNTRY_INFO!M381</f>
        <v>86060</v>
      </c>
      <c r="K381" s="61"/>
      <c r="L381" s="61"/>
      <c r="M381" s="11">
        <f>MAX('MDA1'!M381,MAX('MDA3'!I381,'MDA3'!L381)+MAX('MDA3'!J381,'MDA3'!M381))</f>
        <v>55349</v>
      </c>
      <c r="N381" s="11">
        <f>IF(AND(COUNTRY_INFO!I381&gt;0,COUNTRY_INFO!I381&lt;4),IF(J381&gt;MAX('MDA1'!M381,MAX('MDA3'!I381,'MDA3'!L381)+MAX('MDA3'!J381,'MDA3'!M381)),MAX('MDA1'!M381,MAX('MDA3'!I381,'MDA3'!L381)+MAX('MDA3'!J381,'MDA3'!M381)),J381),0)</f>
        <v>55349</v>
      </c>
      <c r="O381" s="73">
        <f>IF(AND(COUNTRY_INFO!I381&gt;0,COUNTRY_INFO!I381&lt;4), IF(M381/J381*100&lt;&gt;0, IF(M381/J381*100&gt;100,100,M381/J381*100), "-"),0)</f>
        <v>64.314431791773188</v>
      </c>
      <c r="P381" s="67">
        <f>COUNTRY_INFO!N381</f>
        <v>41003</v>
      </c>
      <c r="Q381" s="61"/>
      <c r="R381" s="61"/>
      <c r="S381" s="11">
        <f>SUM(MAX('MDA2'!J381, 'T1'!L381, MAX(T3_R1!K381, T3_R2!K381)), MAX('MDA1'!K381, 'MDA2'!K381, 'T1'!M381, MAX(T3_R1!L381, T3_R2!L381)), MAX('MDA1'!L381, 'MDA2'!L381, 'T1'!N381, MAX(T3_R1!M381, T3_R2!M381)))</f>
        <v>0</v>
      </c>
      <c r="T381" s="11">
        <f>IF(AND(COUNTRY_INFO!J381&gt;1,COUNTRY_INFO!J381&lt;4),IF(COUNTRY_INFO!E381&gt;MAX('MDA2'!J381,'T1'!L381,MAX(T3_R1!K381,T3_R2!K381)),MAX('MDA2'!J381,'T1'!L381,MAX(T3_R1!K381,T3_R2!K381)),COUNTRY_INFO!E381),0)</f>
        <v>0</v>
      </c>
      <c r="U381" s="217" t="str">
        <f>IF(AND(COUNTRY_INFO!J381&gt;1,COUNTRY_INFO!J381&lt;4), IF(T381/COUNTRY_INFO!E381*100&lt;&gt;0, IF(T381/COUNTRY_INFO!E381*100&gt;100,100,T381/COUNTRY_INFO!E381*100), "-"),0)</f>
        <v>-</v>
      </c>
      <c r="V381" s="11">
        <f>IF(AND(COUNTRY_INFO!J381&gt;1,COUNTRY_INFO!J381&lt;4),IF(COUNTRY_INFO!F381&gt;MAX('MDA1'!K381,'MDA2'!K381,'T1'!M381,MAX(T3_R1!L381,T3_R2!L381)),MAX('MDA1'!K381,'MDA2'!K381,'T1'!M381,MAX(T3_R1!L381,T3_R2!L381)),COUNTRY_INFO!F381),0)</f>
        <v>0</v>
      </c>
      <c r="W381" s="217" t="str">
        <f>IF(AND(COUNTRY_INFO!J381&gt;1,COUNTRY_INFO!J381&lt;4), IF(V381/COUNTRY_INFO!F381*100&lt;&gt;0, IF(V381/COUNTRY_INFO!F381*100&gt;100,100,V381/COUNTRY_INFO!F381*100), "-"),0)</f>
        <v>-</v>
      </c>
      <c r="X381" s="11">
        <f t="shared" si="40"/>
        <v>0</v>
      </c>
      <c r="Y381" s="73" t="str">
        <f>IF(AND(COUNTRY_INFO!J381&gt;1,COUNTRY_INFO!J381&lt;4), IF(S381/P381*100&lt;&gt;0, IF(X381/P381*100&gt;100,100,X381/P381*100), "-"),0)</f>
        <v>-</v>
      </c>
      <c r="Z381" s="67">
        <f>COUNTRY_INFO!O381</f>
        <v>8847.9600000000009</v>
      </c>
      <c r="AA381" s="61"/>
      <c r="AB381" s="61"/>
      <c r="AC381" s="11">
        <f>MAX('T1'!L381,'T2'!J381)+MAX('T1'!M381,'T2'!K381)+MAX('T1'!N381,'T2'!L381)</f>
        <v>0</v>
      </c>
      <c r="AD381" s="11">
        <f>IF(COUNTRY_INFO!K381=1,IF(COUNTRY_INFO!F381*0.33&gt;MAX('T1'!M381,'T2'!K381),MAX('T1'!M381,'T2'!K381),COUNTRY_INFO!F381*0.33),IF(COUNTRY_INFO!K381=2,IF(COUNTRY_INFO!F381*0.5&gt;MAX('T1'!M381,'T2'!K381),MAX('T1'!M381,'T2'!K381),COUNTRY_INFO!F381*0.5),IF(COUNTRY_INFO!K381=3,IF(COUNTRY_INFO!F381&gt;MAX('T1'!M381,'T2'!K381),MAX('T1'!M381,'T2'!K381),COUNTRY_INFO!F381),0)))</f>
        <v>0</v>
      </c>
      <c r="AE381" s="217">
        <f>IF(AND(COUNTRY_INFO!K381&gt;0,COUNTRY_INFO!K381&lt;4),IF(Z381&gt;0,IF(COUNTRY_INFO!K381=1, AD381/(COUNTRY_INFO!F381*0.33)*100, IF(COUNTRY_INFO!K381=2, AD381/(COUNTRY_INFO!F381*0.5)*100, IF(COUNTRY_INFO!K381=3, AD381/COUNTRY_INFO!F381*100))),"-"),0)</f>
        <v>0</v>
      </c>
      <c r="AF381" s="11">
        <f>IF(COUNTRY_INFO!K381=2,IF(COUNTRY_INFO!G381*0.2&gt;MAX('T1'!N381,'T2'!L381),MAX('T1'!N381,'T2'!L381),COUNTRY_INFO!G381*0.2),IF(COUNTRY_INFO!K381=3,IF(COUNTRY_INFO!G381&gt;MAX('T1'!N381,'T2'!L381),MAX('T1'!N381,'T2'!L381),COUNTRY_INFO!G381),0))</f>
        <v>0</v>
      </c>
      <c r="AG381" s="217">
        <f>IF(AND(COUNTRY_INFO!K381&gt;0,COUNTRY_INFO!K381&lt;4),IF(Z381&gt;0,IF(COUNTRY_INFO!K381=1, 0, IF(COUNTRY_INFO!K381=2, AF381/(COUNTRY_INFO!G381*0.2)*100, IF(COUNTRY_INFO!K381=3, AF381/COUNTRY_INFO!G381*100))),"-"),0)</f>
        <v>0</v>
      </c>
      <c r="AH381" s="11">
        <f t="shared" si="41"/>
        <v>0</v>
      </c>
      <c r="AI381" s="73" t="str">
        <f>IF(AND(COUNTRY_INFO!K381&gt;0,COUNTRY_INFO!K381&lt;4), IF(AC381/Z381*100&lt;&gt;0, IF(AH381/Z381*100&gt;100,100,AH381/Z381*100), "-"),0)</f>
        <v>-</v>
      </c>
      <c r="AJ381" s="261"/>
      <c r="AK381" s="260">
        <f>IF(AND(D381&lt;&gt;0, D381&lt;&gt;"Unknown",D381&lt;&gt;"Stopped",D381&lt;&gt;"Not required"),D381/COUNTRY_INFO!D381, 0)</f>
        <v>0</v>
      </c>
      <c r="AL381" s="260">
        <f>IF(AND(J381&lt;&gt;0,J381&lt;&gt;"Unknown",J381&lt;&gt;"Stopped",J381&lt;&gt;"Not required"),J381/COUNTRY_INFO!D381, 0)</f>
        <v>1</v>
      </c>
      <c r="AM381" s="260">
        <f>IF(AND(P381&lt;&gt;0,P381&lt;&gt;"Unknown",P381&lt;&gt;"Not required"),P381/(COUNTRY_INFO!E381+COUNTRY_INFO!F381), 0)</f>
        <v>1</v>
      </c>
      <c r="AN381" s="260">
        <f>IF(AND(Z381&lt;&gt;0,Z381&lt;&gt;"Unknown",Z381&lt;&gt;"Not required"),IF(COUNTRY_INFO!K381=1,1,IF(COUNTRY_INFO!K381=2,0.5*COUNTRY_INFO!F381/(0.5*COUNTRY_INFO!F381+0.2*COUNTRY_INFO!G381),IF(COUNTRY_INFO!K381=3,COUNTRY_INFO!F381/(COUNTRY_INFO!F381+COUNTRY_INFO!G381)))),0)</f>
        <v>1</v>
      </c>
      <c r="AO381" s="260">
        <f>IF(AND(Z381&lt;&gt;0,Z381&lt;&gt;"Unknown",Z381&lt;&gt;"Not required"),IF(COUNTRY_INFO!K381=1,0,IF(COUNTRY_INFO!K381=2,0.2*COUNTRY_INFO!G381/(0.5*COUNTRY_INFO!F381+0.2*COUNTRY_INFO!G381),IF(COUNTRY_INFO!K381=3,COUNTRY_INFO!G381/(COUNTRY_INFO!F381+COUNTRY_INFO!G381)))),0)</f>
        <v>0</v>
      </c>
      <c r="AP381" s="259">
        <f>MAX(COUNTRY_INFO!D381*AK381*PROFILE!$G$7,COUNTRY_INFO!D381*AL381*PROFILE!$G$7)</f>
        <v>9.0107248147047996E-3</v>
      </c>
      <c r="AQ381" s="259">
        <f>MAX(COUNTRY_INFO!D381*AK381*PROFILE!$G$8,COUNTRY_INFO!D381*AL381*PROFILE!$G$8,COUNTRY_INFO!D381*AM381*PROFILE!$G$8)</f>
        <v>12604.738008935548</v>
      </c>
      <c r="AR381" s="259">
        <f>MAX(COUNTRY_INFO!D381*AK381*PROFILE!$G$9,COUNTRY_INFO!D381*AL381*PROFILE!$G$9,COUNTRY_INFO!D381*AM381*PROFILE!$G$9,IF(AND(DISTRICT!Z381&lt;&gt;"Unknown",Z381&lt;&gt;"Not required"),COUNTRY_INFO!O381*DISTRICT!AN381,0))</f>
        <v>26176.35562480833</v>
      </c>
      <c r="AS381" s="259">
        <f>MAX(COUNTRY_INFO!D381*AK381*PROFILE!$G$10,COUNTRY_INFO!D381*AL381*PROFILE!$G$10,IF(AND(DISTRICT!Z381&lt;&gt;"Unknown",Z381&lt;&gt;"Not required"),COUNTRY_INFO!O381*DISTRICT!AO381,0))</f>
        <v>47278.897355531306</v>
      </c>
      <c r="AT381" s="259">
        <f t="shared" si="42"/>
        <v>86060</v>
      </c>
      <c r="AU381" s="258">
        <f t="shared" si="37"/>
        <v>0</v>
      </c>
      <c r="AV381" s="259">
        <f>MAX('MDA2'!J381,'T1'!L381,'T2'!J381,T3_R1!K381,T3_R2!K381)</f>
        <v>0</v>
      </c>
      <c r="AW381" s="259">
        <f>MAX('MDA1'!K381,'MDA2'!K381,'MDA3'!I381,'MDA3'!L381,'T1'!M381,'T2'!K381,T3_R1!L381,T3_R2!L381)</f>
        <v>19926</v>
      </c>
      <c r="AX381" s="259">
        <f>MAX('MDA1'!L381,'MDA2'!L381,'MDA3'!J381,'MDA3'!M381,'T1'!N381,'T2'!L381,T3_R1!M381,T3_R2!M381)</f>
        <v>35423</v>
      </c>
      <c r="AY381" s="259">
        <f t="shared" si="43"/>
        <v>55349</v>
      </c>
      <c r="AZ381" s="259">
        <f>MAX('MDA2'!J381,T381)</f>
        <v>0</v>
      </c>
      <c r="BA381" s="259">
        <f>MAX('MDA1'!K381,'MDA2'!K381,'MDA3'!I381,'MDA3'!L381,V381,AD381)</f>
        <v>19926</v>
      </c>
      <c r="BB381" s="259">
        <f>MAX('MDA1'!L381,'MDA2'!L381,'MDA3'!J381,'MDA3'!M381,AF381)</f>
        <v>35423</v>
      </c>
      <c r="BC381" s="259">
        <f t="shared" si="38"/>
        <v>55349</v>
      </c>
      <c r="BD381" s="260">
        <f t="shared" si="39"/>
        <v>64.314431791773188</v>
      </c>
    </row>
    <row r="382" spans="1:56" x14ac:dyDescent="0.2">
      <c r="A382" s="10" t="str">
        <f>IF(COUNTRY_INFO!A382=0," ",COUNTRY_INFO!A382)</f>
        <v>Ethiopia</v>
      </c>
      <c r="B382" s="10" t="str">
        <f>IF(COUNTRY_INFO!B382=0," ",COUNTRY_INFO!B382)</f>
        <v>Oromia East Wellega</v>
      </c>
      <c r="C382" s="87" t="str">
        <f>IF(COUNTRY_INFO!C382=0," ",COUNTRY_INFO!C382)</f>
        <v>Ebantu</v>
      </c>
      <c r="D382" s="67">
        <f>COUNTRY_INFO!L382</f>
        <v>0</v>
      </c>
      <c r="E382" s="61"/>
      <c r="F382" s="61"/>
      <c r="G382" s="11">
        <f>MAX('MDA1'!M382,'MDA2'!M382)</f>
        <v>0</v>
      </c>
      <c r="H382" s="11">
        <f>IF(AND(COUNTRY_INFO!H382&gt;0,COUNTRY_INFO!H382&lt;4),IF(D382&gt;MAX('MDA1'!M382,'MDA2'!M382),MAX('MDA1'!M382,'MDA2'!M382),D382),0)</f>
        <v>0</v>
      </c>
      <c r="I382" s="73">
        <f>IF(AND(COUNTRY_INFO!H382&gt;0,COUNTRY_INFO!H382&lt;4), IF(G382/D382*100&lt;&gt;0, IF(G382/D382*100&gt;100,100,G382/D382*100), "-"),0)</f>
        <v>0</v>
      </c>
      <c r="J382" s="67">
        <f>COUNTRY_INFO!M382</f>
        <v>47528</v>
      </c>
      <c r="K382" s="61"/>
      <c r="L382" s="61"/>
      <c r="M382" s="11">
        <f>MAX('MDA1'!M382,MAX('MDA3'!I382,'MDA3'!L382)+MAX('MDA3'!J382,'MDA3'!M382))</f>
        <v>49391</v>
      </c>
      <c r="N382" s="11">
        <f>IF(AND(COUNTRY_INFO!I382&gt;0,COUNTRY_INFO!I382&lt;4),IF(J382&gt;MAX('MDA1'!M382,MAX('MDA3'!I382,'MDA3'!L382)+MAX('MDA3'!J382,'MDA3'!M382)),MAX('MDA1'!M382,MAX('MDA3'!I382,'MDA3'!L382)+MAX('MDA3'!J382,'MDA3'!M382)),J382),0)</f>
        <v>47528</v>
      </c>
      <c r="O382" s="73">
        <f>IF(AND(COUNTRY_INFO!I382&gt;0,COUNTRY_INFO!I382&lt;4), IF(M382/J382*100&lt;&gt;0, IF(M382/J382*100&gt;100,100,M382/J382*100), "-"),0)</f>
        <v>100</v>
      </c>
      <c r="P382" s="67">
        <f>COUNTRY_INFO!N382</f>
        <v>22645</v>
      </c>
      <c r="Q382" s="61"/>
      <c r="R382" s="61"/>
      <c r="S382" s="11">
        <f>SUM(MAX('MDA2'!J382, 'T1'!L382, MAX(T3_R1!K382, T3_R2!K382)), MAX('MDA1'!K382, 'MDA2'!K382, 'T1'!M382, MAX(T3_R1!L382, T3_R2!L382)), MAX('MDA1'!L382, 'MDA2'!L382, 'T1'!N382, MAX(T3_R1!M382, T3_R2!M382)))</f>
        <v>0</v>
      </c>
      <c r="T382" s="11">
        <f>IF(AND(COUNTRY_INFO!J382&gt;1,COUNTRY_INFO!J382&lt;4),IF(COUNTRY_INFO!E382&gt;MAX('MDA2'!J382,'T1'!L382,MAX(T3_R1!K382,T3_R2!K382)),MAX('MDA2'!J382,'T1'!L382,MAX(T3_R1!K382,T3_R2!K382)),COUNTRY_INFO!E382),0)</f>
        <v>0</v>
      </c>
      <c r="U382" s="217" t="str">
        <f>IF(AND(COUNTRY_INFO!J382&gt;1,COUNTRY_INFO!J382&lt;4), IF(T382/COUNTRY_INFO!E382*100&lt;&gt;0, IF(T382/COUNTRY_INFO!E382*100&gt;100,100,T382/COUNTRY_INFO!E382*100), "-"),0)</f>
        <v>-</v>
      </c>
      <c r="V382" s="11">
        <f>IF(AND(COUNTRY_INFO!J382&gt;1,COUNTRY_INFO!J382&lt;4),IF(COUNTRY_INFO!F382&gt;MAX('MDA1'!K382,'MDA2'!K382,'T1'!M382,MAX(T3_R1!L382,T3_R2!L382)),MAX('MDA1'!K382,'MDA2'!K382,'T1'!M382,MAX(T3_R1!L382,T3_R2!L382)),COUNTRY_INFO!F382),0)</f>
        <v>0</v>
      </c>
      <c r="W382" s="217" t="str">
        <f>IF(AND(COUNTRY_INFO!J382&gt;1,COUNTRY_INFO!J382&lt;4), IF(V382/COUNTRY_INFO!F382*100&lt;&gt;0, IF(V382/COUNTRY_INFO!F382*100&gt;100,100,V382/COUNTRY_INFO!F382*100), "-"),0)</f>
        <v>-</v>
      </c>
      <c r="X382" s="11">
        <f t="shared" si="40"/>
        <v>0</v>
      </c>
      <c r="Y382" s="73" t="str">
        <f>IF(AND(COUNTRY_INFO!J382&gt;1,COUNTRY_INFO!J382&lt;4), IF(S382/P382*100&lt;&gt;0, IF(X382/P382*100&gt;100,100,X382/P382*100), "-"),0)</f>
        <v>-</v>
      </c>
      <c r="Z382" s="67">
        <f>COUNTRY_INFO!O382</f>
        <v>0</v>
      </c>
      <c r="AA382" s="61"/>
      <c r="AB382" s="61"/>
      <c r="AC382" s="11">
        <f>MAX('T1'!L382,'T2'!J382)+MAX('T1'!M382,'T2'!K382)+MAX('T1'!N382,'T2'!L382)</f>
        <v>0</v>
      </c>
      <c r="AD382" s="11">
        <f>IF(COUNTRY_INFO!K382=1,IF(COUNTRY_INFO!F382*0.33&gt;MAX('T1'!M382,'T2'!K382),MAX('T1'!M382,'T2'!K382),COUNTRY_INFO!F382*0.33),IF(COUNTRY_INFO!K382=2,IF(COUNTRY_INFO!F382*0.5&gt;MAX('T1'!M382,'T2'!K382),MAX('T1'!M382,'T2'!K382),COUNTRY_INFO!F382*0.5),IF(COUNTRY_INFO!K382=3,IF(COUNTRY_INFO!F382&gt;MAX('T1'!M382,'T2'!K382),MAX('T1'!M382,'T2'!K382),COUNTRY_INFO!F382),0)))</f>
        <v>0</v>
      </c>
      <c r="AE382" s="217">
        <f>IF(AND(COUNTRY_INFO!K382&gt;0,COUNTRY_INFO!K382&lt;4),IF(Z382&gt;0,IF(COUNTRY_INFO!K382=1, AD382/(COUNTRY_INFO!F382*0.33)*100, IF(COUNTRY_INFO!K382=2, AD382/(COUNTRY_INFO!F382*0.5)*100, IF(COUNTRY_INFO!K382=3, AD382/COUNTRY_INFO!F382*100))),"-"),0)</f>
        <v>0</v>
      </c>
      <c r="AF382" s="11">
        <f>IF(COUNTRY_INFO!K382=2,IF(COUNTRY_INFO!G382*0.2&gt;MAX('T1'!N382,'T2'!L382),MAX('T1'!N382,'T2'!L382),COUNTRY_INFO!G382*0.2),IF(COUNTRY_INFO!K382=3,IF(COUNTRY_INFO!G382&gt;MAX('T1'!N382,'T2'!L382),MAX('T1'!N382,'T2'!L382),COUNTRY_INFO!G382),0))</f>
        <v>0</v>
      </c>
      <c r="AG382" s="217">
        <f>IF(AND(COUNTRY_INFO!K382&gt;0,COUNTRY_INFO!K382&lt;4),IF(Z382&gt;0,IF(COUNTRY_INFO!K382=1, 0, IF(COUNTRY_INFO!K382=2, AF382/(COUNTRY_INFO!G382*0.2)*100, IF(COUNTRY_INFO!K382=3, AF382/COUNTRY_INFO!G382*100))),"-"),0)</f>
        <v>0</v>
      </c>
      <c r="AH382" s="11">
        <f t="shared" si="41"/>
        <v>0</v>
      </c>
      <c r="AI382" s="73">
        <f>IF(AND(COUNTRY_INFO!K382&gt;0,COUNTRY_INFO!K382&lt;4), IF(AC382/Z382*100&lt;&gt;0, IF(AH382/Z382*100&gt;100,100,AH382/Z382*100), "-"),0)</f>
        <v>0</v>
      </c>
      <c r="AJ382" s="261"/>
      <c r="AK382" s="260">
        <f>IF(AND(D382&lt;&gt;0, D382&lt;&gt;"Unknown",D382&lt;&gt;"Stopped",D382&lt;&gt;"Not required"),D382/COUNTRY_INFO!D382, 0)</f>
        <v>0</v>
      </c>
      <c r="AL382" s="260">
        <f>IF(AND(J382&lt;&gt;0,J382&lt;&gt;"Unknown",J382&lt;&gt;"Stopped",J382&lt;&gt;"Not required"),J382/COUNTRY_INFO!D382, 0)</f>
        <v>1</v>
      </c>
      <c r="AM382" s="260">
        <f>IF(AND(P382&lt;&gt;0,P382&lt;&gt;"Unknown",P382&lt;&gt;"Not required"),P382/(COUNTRY_INFO!E382+COUNTRY_INFO!F382), 0)</f>
        <v>1</v>
      </c>
      <c r="AN382" s="260">
        <f>IF(AND(Z382&lt;&gt;0,Z382&lt;&gt;"Unknown",Z382&lt;&gt;"Not required"),IF(COUNTRY_INFO!K382=1,1,IF(COUNTRY_INFO!K382=2,0.5*COUNTRY_INFO!F382/(0.5*COUNTRY_INFO!F382+0.2*COUNTRY_INFO!G382),IF(COUNTRY_INFO!K382=3,COUNTRY_INFO!F382/(COUNTRY_INFO!F382+COUNTRY_INFO!G382)))),0)</f>
        <v>0</v>
      </c>
      <c r="AO382" s="260">
        <f>IF(AND(Z382&lt;&gt;0,Z382&lt;&gt;"Unknown",Z382&lt;&gt;"Not required"),IF(COUNTRY_INFO!K382=1,0,IF(COUNTRY_INFO!K382=2,0.2*COUNTRY_INFO!G382/(0.5*COUNTRY_INFO!F382+0.2*COUNTRY_INFO!G382),IF(COUNTRY_INFO!K382=3,COUNTRY_INFO!G382/(COUNTRY_INFO!F382+COUNTRY_INFO!G382)))),0)</f>
        <v>0</v>
      </c>
      <c r="AP382" s="259">
        <f>MAX(COUNTRY_INFO!D382*AK382*PROFILE!$G$7,COUNTRY_INFO!D382*AL382*PROFILE!$G$7)</f>
        <v>4.976315698272016E-3</v>
      </c>
      <c r="AQ382" s="259">
        <f>MAX(COUNTRY_INFO!D382*AK382*PROFILE!$G$8,COUNTRY_INFO!D382*AL382*PROFILE!$G$8,COUNTRY_INFO!D382*AM382*PROFILE!$G$8)</f>
        <v>6961.1664895269432</v>
      </c>
      <c r="AR382" s="259">
        <f>MAX(COUNTRY_INFO!D382*AK382*PROFILE!$G$9,COUNTRY_INFO!D382*AL382*PROFILE!$G$9,COUNTRY_INFO!D382*AM382*PROFILE!$G$9,IF(AND(DISTRICT!Z382&lt;&gt;"Unknown",Z382&lt;&gt;"Not required"),COUNTRY_INFO!O382*DISTRICT!AN382,0))</f>
        <v>14456.307577688709</v>
      </c>
      <c r="AS382" s="259">
        <f>MAX(COUNTRY_INFO!D382*AK382*PROFILE!$G$10,COUNTRY_INFO!D382*AL382*PROFILE!$G$10,IF(AND(DISTRICT!Z382&lt;&gt;"Unknown",Z382&lt;&gt;"Not required"),COUNTRY_INFO!O382*DISTRICT!AO382,0))</f>
        <v>26110.520956468648</v>
      </c>
      <c r="AT382" s="259">
        <f t="shared" si="42"/>
        <v>47528</v>
      </c>
      <c r="AU382" s="258">
        <f t="shared" si="37"/>
        <v>0</v>
      </c>
      <c r="AV382" s="259">
        <f>MAX('MDA2'!J382,'T1'!L382,'T2'!J382,T3_R1!K382,T3_R2!K382)</f>
        <v>0</v>
      </c>
      <c r="AW382" s="259">
        <f>MAX('MDA1'!K382,'MDA2'!K382,'MDA3'!I382,'MDA3'!L382,'T1'!M382,'T2'!K382,T3_R1!L382,T3_R2!L382)</f>
        <v>16301</v>
      </c>
      <c r="AX382" s="259">
        <f>MAX('MDA1'!L382,'MDA2'!L382,'MDA3'!J382,'MDA3'!M382,'T1'!N382,'T2'!L382,T3_R1!M382,T3_R2!M382)</f>
        <v>33090</v>
      </c>
      <c r="AY382" s="259">
        <f t="shared" si="43"/>
        <v>49391</v>
      </c>
      <c r="AZ382" s="259">
        <f>MAX('MDA2'!J382,T382)</f>
        <v>0</v>
      </c>
      <c r="BA382" s="259">
        <f>MAX('MDA1'!K382,'MDA2'!K382,'MDA3'!I382,'MDA3'!L382,V382,AD382)</f>
        <v>16301</v>
      </c>
      <c r="BB382" s="259">
        <f>MAX('MDA1'!L382,'MDA2'!L382,'MDA3'!J382,'MDA3'!M382,AF382)</f>
        <v>33090</v>
      </c>
      <c r="BC382" s="259">
        <f t="shared" si="38"/>
        <v>47528</v>
      </c>
      <c r="BD382" s="260">
        <f t="shared" si="39"/>
        <v>100</v>
      </c>
    </row>
    <row r="383" spans="1:56" x14ac:dyDescent="0.2">
      <c r="A383" s="10" t="str">
        <f>IF(COUNTRY_INFO!A383=0," ",COUNTRY_INFO!A383)</f>
        <v>Ethiopia</v>
      </c>
      <c r="B383" s="10" t="str">
        <f>IF(COUNTRY_INFO!B383=0," ",COUNTRY_INFO!B383)</f>
        <v>Oromia East Wellega</v>
      </c>
      <c r="C383" s="87" t="str">
        <f>IF(COUNTRY_INFO!C383=0," ",COUNTRY_INFO!C383)</f>
        <v>Gida Ayana</v>
      </c>
      <c r="D383" s="67">
        <f>COUNTRY_INFO!L383</f>
        <v>0</v>
      </c>
      <c r="E383" s="61"/>
      <c r="F383" s="61"/>
      <c r="G383" s="11">
        <f>MAX('MDA1'!M383,'MDA2'!M383)</f>
        <v>0</v>
      </c>
      <c r="H383" s="11">
        <f>IF(AND(COUNTRY_INFO!H383&gt;0,COUNTRY_INFO!H383&lt;4),IF(D383&gt;MAX('MDA1'!M383,'MDA2'!M383),MAX('MDA1'!M383,'MDA2'!M383),D383),0)</f>
        <v>0</v>
      </c>
      <c r="I383" s="73">
        <f>IF(AND(COUNTRY_INFO!H383&gt;0,COUNTRY_INFO!H383&lt;4), IF(G383/D383*100&lt;&gt;0, IF(G383/D383*100&gt;100,100,G383/D383*100), "-"),0)</f>
        <v>0</v>
      </c>
      <c r="J383" s="67">
        <f>COUNTRY_INFO!M383</f>
        <v>135809</v>
      </c>
      <c r="K383" s="61"/>
      <c r="L383" s="61"/>
      <c r="M383" s="11">
        <f>MAX('MDA1'!M383,MAX('MDA3'!I383,'MDA3'!L383)+MAX('MDA3'!J383,'MDA3'!M383))</f>
        <v>52320</v>
      </c>
      <c r="N383" s="11">
        <f>IF(AND(COUNTRY_INFO!I383&gt;0,COUNTRY_INFO!I383&lt;4),IF(J383&gt;MAX('MDA1'!M383,MAX('MDA3'!I383,'MDA3'!L383)+MAX('MDA3'!J383,'MDA3'!M383)),MAX('MDA1'!M383,MAX('MDA3'!I383,'MDA3'!L383)+MAX('MDA3'!J383,'MDA3'!M383)),J383),0)</f>
        <v>52320</v>
      </c>
      <c r="O383" s="73">
        <f>IF(AND(COUNTRY_INFO!I383&gt;0,COUNTRY_INFO!I383&lt;4), IF(M383/J383*100&lt;&gt;0, IF(M383/J383*100&gt;100,100,M383/J383*100), "-"),0)</f>
        <v>38.524692767047839</v>
      </c>
      <c r="P383" s="67">
        <f>COUNTRY_INFO!N383</f>
        <v>64707</v>
      </c>
      <c r="Q383" s="61"/>
      <c r="R383" s="61"/>
      <c r="S383" s="11">
        <f>SUM(MAX('MDA2'!J383, 'T1'!L383, MAX(T3_R1!K383, T3_R2!K383)), MAX('MDA1'!K383, 'MDA2'!K383, 'T1'!M383, MAX(T3_R1!L383, T3_R2!L383)), MAX('MDA1'!L383, 'MDA2'!L383, 'T1'!N383, MAX(T3_R1!M383, T3_R2!M383)))</f>
        <v>0</v>
      </c>
      <c r="T383" s="11">
        <f>IF(AND(COUNTRY_INFO!J383&gt;1,COUNTRY_INFO!J383&lt;4),IF(COUNTRY_INFO!E383&gt;MAX('MDA2'!J383,'T1'!L383,MAX(T3_R1!K383,T3_R2!K383)),MAX('MDA2'!J383,'T1'!L383,MAX(T3_R1!K383,T3_R2!K383)),COUNTRY_INFO!E383),0)</f>
        <v>0</v>
      </c>
      <c r="U383" s="217" t="str">
        <f>IF(AND(COUNTRY_INFO!J383&gt;1,COUNTRY_INFO!J383&lt;4), IF(T383/COUNTRY_INFO!E383*100&lt;&gt;0, IF(T383/COUNTRY_INFO!E383*100&gt;100,100,T383/COUNTRY_INFO!E383*100), "-"),0)</f>
        <v>-</v>
      </c>
      <c r="V383" s="11">
        <f>IF(AND(COUNTRY_INFO!J383&gt;1,COUNTRY_INFO!J383&lt;4),IF(COUNTRY_INFO!F383&gt;MAX('MDA1'!K383,'MDA2'!K383,'T1'!M383,MAX(T3_R1!L383,T3_R2!L383)),MAX('MDA1'!K383,'MDA2'!K383,'T1'!M383,MAX(T3_R1!L383,T3_R2!L383)),COUNTRY_INFO!F383),0)</f>
        <v>0</v>
      </c>
      <c r="W383" s="217" t="str">
        <f>IF(AND(COUNTRY_INFO!J383&gt;1,COUNTRY_INFO!J383&lt;4), IF(V383/COUNTRY_INFO!F383*100&lt;&gt;0, IF(V383/COUNTRY_INFO!F383*100&gt;100,100,V383/COUNTRY_INFO!F383*100), "-"),0)</f>
        <v>-</v>
      </c>
      <c r="X383" s="11">
        <f t="shared" si="40"/>
        <v>0</v>
      </c>
      <c r="Y383" s="73" t="str">
        <f>IF(AND(COUNTRY_INFO!J383&gt;1,COUNTRY_INFO!J383&lt;4), IF(S383/P383*100&lt;&gt;0, IF(X383/P383*100&gt;100,100,X383/P383*100), "-"),0)</f>
        <v>-</v>
      </c>
      <c r="Z383" s="67">
        <f>COUNTRY_INFO!O383</f>
        <v>13962.960000000001</v>
      </c>
      <c r="AA383" s="61"/>
      <c r="AB383" s="61"/>
      <c r="AC383" s="11">
        <f>MAX('T1'!L383,'T2'!J383)+MAX('T1'!M383,'T2'!K383)+MAX('T1'!N383,'T2'!L383)</f>
        <v>0</v>
      </c>
      <c r="AD383" s="11">
        <f>IF(COUNTRY_INFO!K383=1,IF(COUNTRY_INFO!F383*0.33&gt;MAX('T1'!M383,'T2'!K383),MAX('T1'!M383,'T2'!K383),COUNTRY_INFO!F383*0.33),IF(COUNTRY_INFO!K383=2,IF(COUNTRY_INFO!F383*0.5&gt;MAX('T1'!M383,'T2'!K383),MAX('T1'!M383,'T2'!K383),COUNTRY_INFO!F383*0.5),IF(COUNTRY_INFO!K383=3,IF(COUNTRY_INFO!F383&gt;MAX('T1'!M383,'T2'!K383),MAX('T1'!M383,'T2'!K383),COUNTRY_INFO!F383),0)))</f>
        <v>0</v>
      </c>
      <c r="AE383" s="217">
        <f>IF(AND(COUNTRY_INFO!K383&gt;0,COUNTRY_INFO!K383&lt;4),IF(Z383&gt;0,IF(COUNTRY_INFO!K383=1, AD383/(COUNTRY_INFO!F383*0.33)*100, IF(COUNTRY_INFO!K383=2, AD383/(COUNTRY_INFO!F383*0.5)*100, IF(COUNTRY_INFO!K383=3, AD383/COUNTRY_INFO!F383*100))),"-"),0)</f>
        <v>0</v>
      </c>
      <c r="AF383" s="11">
        <f>IF(COUNTRY_INFO!K383=2,IF(COUNTRY_INFO!G383*0.2&gt;MAX('T1'!N383,'T2'!L383),MAX('T1'!N383,'T2'!L383),COUNTRY_INFO!G383*0.2),IF(COUNTRY_INFO!K383=3,IF(COUNTRY_INFO!G383&gt;MAX('T1'!N383,'T2'!L383),MAX('T1'!N383,'T2'!L383),COUNTRY_INFO!G383),0))</f>
        <v>0</v>
      </c>
      <c r="AG383" s="217">
        <f>IF(AND(COUNTRY_INFO!K383&gt;0,COUNTRY_INFO!K383&lt;4),IF(Z383&gt;0,IF(COUNTRY_INFO!K383=1, 0, IF(COUNTRY_INFO!K383=2, AF383/(COUNTRY_INFO!G383*0.2)*100, IF(COUNTRY_INFO!K383=3, AF383/COUNTRY_INFO!G383*100))),"-"),0)</f>
        <v>0</v>
      </c>
      <c r="AH383" s="11">
        <f t="shared" si="41"/>
        <v>0</v>
      </c>
      <c r="AI383" s="73" t="str">
        <f>IF(AND(COUNTRY_INFO!K383&gt;0,COUNTRY_INFO!K383&lt;4), IF(AC383/Z383*100&lt;&gt;0, IF(AH383/Z383*100&gt;100,100,AH383/Z383*100), "-"),0)</f>
        <v>-</v>
      </c>
      <c r="AJ383" s="261"/>
      <c r="AK383" s="260">
        <f>IF(AND(D383&lt;&gt;0, D383&lt;&gt;"Unknown",D383&lt;&gt;"Stopped",D383&lt;&gt;"Not required"),D383/COUNTRY_INFO!D383, 0)</f>
        <v>0</v>
      </c>
      <c r="AL383" s="260">
        <f>IF(AND(J383&lt;&gt;0,J383&lt;&gt;"Unknown",J383&lt;&gt;"Stopped",J383&lt;&gt;"Not required"),J383/COUNTRY_INFO!D383, 0)</f>
        <v>1</v>
      </c>
      <c r="AM383" s="260">
        <f>IF(AND(P383&lt;&gt;0,P383&lt;&gt;"Unknown",P383&lt;&gt;"Not required"),P383/(COUNTRY_INFO!E383+COUNTRY_INFO!F383), 0)</f>
        <v>1</v>
      </c>
      <c r="AN383" s="260">
        <f>IF(AND(Z383&lt;&gt;0,Z383&lt;&gt;"Unknown",Z383&lt;&gt;"Not required"),IF(COUNTRY_INFO!K383=1,1,IF(COUNTRY_INFO!K383=2,0.5*COUNTRY_INFO!F383/(0.5*COUNTRY_INFO!F383+0.2*COUNTRY_INFO!G383),IF(COUNTRY_INFO!K383=3,COUNTRY_INFO!F383/(COUNTRY_INFO!F383+COUNTRY_INFO!G383)))),0)</f>
        <v>1</v>
      </c>
      <c r="AO383" s="260">
        <f>IF(AND(Z383&lt;&gt;0,Z383&lt;&gt;"Unknown",Z383&lt;&gt;"Not required"),IF(COUNTRY_INFO!K383=1,0,IF(COUNTRY_INFO!K383=2,0.2*COUNTRY_INFO!G383/(0.5*COUNTRY_INFO!F383+0.2*COUNTRY_INFO!G383),IF(COUNTRY_INFO!K383=3,COUNTRY_INFO!G383/(COUNTRY_INFO!F383+COUNTRY_INFO!G383)))),0)</f>
        <v>0</v>
      </c>
      <c r="AP383" s="259">
        <f>MAX(COUNTRY_INFO!D383*AK383*PROFILE!$G$7,COUNTRY_INFO!D383*AL383*PROFILE!$G$7)</f>
        <v>1.421958547943579E-2</v>
      </c>
      <c r="AQ383" s="259">
        <f>MAX(COUNTRY_INFO!D383*AK383*PROFILE!$G$8,COUNTRY_INFO!D383*AL383*PROFILE!$G$8,COUNTRY_INFO!D383*AM383*PROFILE!$G$8)</f>
        <v>19891.202233970809</v>
      </c>
      <c r="AR383" s="259">
        <f>MAX(COUNTRY_INFO!D383*AK383*PROFILE!$G$9,COUNTRY_INFO!D383*AL383*PROFILE!$G$9,COUNTRY_INFO!D383*AM383*PROFILE!$G$9,IF(AND(DISTRICT!Z383&lt;&gt;"Unknown",Z383&lt;&gt;"Not required"),COUNTRY_INFO!O383*DISTRICT!AN383,0))</f>
        <v>41308.211492558614</v>
      </c>
      <c r="AS383" s="259">
        <f>MAX(COUNTRY_INFO!D383*AK383*PROFILE!$G$10,COUNTRY_INFO!D383*AL383*PROFILE!$G$10,IF(AND(DISTRICT!Z383&lt;&gt;"Unknown",Z383&lt;&gt;"Not required"),COUNTRY_INFO!O383*DISTRICT!AO383,0))</f>
        <v>74609.572053885102</v>
      </c>
      <c r="AT383" s="259">
        <f t="shared" si="42"/>
        <v>135809</v>
      </c>
      <c r="AU383" s="258">
        <f t="shared" si="37"/>
        <v>0</v>
      </c>
      <c r="AV383" s="259">
        <f>MAX('MDA2'!J383,'T1'!L383,'T2'!J383,T3_R1!K383,T3_R2!K383)</f>
        <v>0</v>
      </c>
      <c r="AW383" s="259">
        <f>MAX('MDA1'!K383,'MDA2'!K383,'MDA3'!I383,'MDA3'!L383,'T1'!M383,'T2'!K383,T3_R1!L383,T3_R2!L383)</f>
        <v>18835</v>
      </c>
      <c r="AX383" s="259">
        <f>MAX('MDA1'!L383,'MDA2'!L383,'MDA3'!J383,'MDA3'!M383,'T1'!N383,'T2'!L383,T3_R1!M383,T3_R2!M383)</f>
        <v>33485</v>
      </c>
      <c r="AY383" s="259">
        <f t="shared" si="43"/>
        <v>52320</v>
      </c>
      <c r="AZ383" s="259">
        <f>MAX('MDA2'!J383,T383)</f>
        <v>0</v>
      </c>
      <c r="BA383" s="259">
        <f>MAX('MDA1'!K383,'MDA2'!K383,'MDA3'!I383,'MDA3'!L383,V383,AD383)</f>
        <v>18835</v>
      </c>
      <c r="BB383" s="259">
        <f>MAX('MDA1'!L383,'MDA2'!L383,'MDA3'!J383,'MDA3'!M383,AF383)</f>
        <v>33485</v>
      </c>
      <c r="BC383" s="259">
        <f t="shared" si="38"/>
        <v>52320</v>
      </c>
      <c r="BD383" s="260">
        <f t="shared" si="39"/>
        <v>38.524692767047839</v>
      </c>
    </row>
    <row r="384" spans="1:56" x14ac:dyDescent="0.2">
      <c r="A384" s="10" t="str">
        <f>IF(COUNTRY_INFO!A384=0," ",COUNTRY_INFO!A384)</f>
        <v>Ethiopia</v>
      </c>
      <c r="B384" s="10" t="str">
        <f>IF(COUNTRY_INFO!B384=0," ",COUNTRY_INFO!B384)</f>
        <v>Oromia East Wellega</v>
      </c>
      <c r="C384" s="87" t="str">
        <f>IF(COUNTRY_INFO!C384=0," ",COUNTRY_INFO!C384)</f>
        <v>Gobu Sayo</v>
      </c>
      <c r="D384" s="67">
        <f>COUNTRY_INFO!L384</f>
        <v>0</v>
      </c>
      <c r="E384" s="61"/>
      <c r="F384" s="61"/>
      <c r="G384" s="11">
        <f>MAX('MDA1'!M384,'MDA2'!M384)</f>
        <v>0</v>
      </c>
      <c r="H384" s="11">
        <f>IF(AND(COUNTRY_INFO!H384&gt;0,COUNTRY_INFO!H384&lt;4),IF(D384&gt;MAX('MDA1'!M384,'MDA2'!M384),MAX('MDA1'!M384,'MDA2'!M384),D384),0)</f>
        <v>0</v>
      </c>
      <c r="I384" s="73">
        <f>IF(AND(COUNTRY_INFO!H384&gt;0,COUNTRY_INFO!H384&lt;4), IF(G384/D384*100&lt;&gt;0, IF(G384/D384*100&gt;100,100,G384/D384*100), "-"),0)</f>
        <v>0</v>
      </c>
      <c r="J384" s="67">
        <f>COUNTRY_INFO!M384</f>
        <v>52860</v>
      </c>
      <c r="K384" s="61"/>
      <c r="L384" s="61"/>
      <c r="M384" s="11">
        <f>MAX('MDA1'!M384,MAX('MDA3'!I384,'MDA3'!L384)+MAX('MDA3'!J384,'MDA3'!M384))</f>
        <v>92406</v>
      </c>
      <c r="N384" s="11">
        <f>IF(AND(COUNTRY_INFO!I384&gt;0,COUNTRY_INFO!I384&lt;4),IF(J384&gt;MAX('MDA1'!M384,MAX('MDA3'!I384,'MDA3'!L384)+MAX('MDA3'!J384,'MDA3'!M384)),MAX('MDA1'!M384,MAX('MDA3'!I384,'MDA3'!L384)+MAX('MDA3'!J384,'MDA3'!M384)),J384),0)</f>
        <v>52860</v>
      </c>
      <c r="O384" s="73">
        <f>IF(AND(COUNTRY_INFO!I384&gt;0,COUNTRY_INFO!I384&lt;4), IF(M384/J384*100&lt;&gt;0, IF(M384/J384*100&gt;100,100,M384/J384*100), "-"),0)</f>
        <v>100</v>
      </c>
      <c r="P384" s="67">
        <f>COUNTRY_INFO!N384</f>
        <v>0</v>
      </c>
      <c r="Q384" s="61"/>
      <c r="R384" s="61"/>
      <c r="S384" s="11">
        <f>SUM(MAX('MDA2'!J384, 'T1'!L384, MAX(T3_R1!K384, T3_R2!K384)), MAX('MDA1'!K384, 'MDA2'!K384, 'T1'!M384, MAX(T3_R1!L384, T3_R2!L384)), MAX('MDA1'!L384, 'MDA2'!L384, 'T1'!N384, MAX(T3_R1!M384, T3_R2!M384)))</f>
        <v>0</v>
      </c>
      <c r="T384" s="11">
        <f>IF(AND(COUNTRY_INFO!J384&gt;1,COUNTRY_INFO!J384&lt;4),IF(COUNTRY_INFO!E384&gt;MAX('MDA2'!J384,'T1'!L384,MAX(T3_R1!K384,T3_R2!K384)),MAX('MDA2'!J384,'T1'!L384,MAX(T3_R1!K384,T3_R2!K384)),COUNTRY_INFO!E384),0)</f>
        <v>0</v>
      </c>
      <c r="U384" s="217">
        <f>IF(AND(COUNTRY_INFO!J384&gt;1,COUNTRY_INFO!J384&lt;4), IF(T384/COUNTRY_INFO!E384*100&lt;&gt;0, IF(T384/COUNTRY_INFO!E384*100&gt;100,100,T384/COUNTRY_INFO!E384*100), "-"),0)</f>
        <v>0</v>
      </c>
      <c r="V384" s="11">
        <f>IF(AND(COUNTRY_INFO!J384&gt;1,COUNTRY_INFO!J384&lt;4),IF(COUNTRY_INFO!F384&gt;MAX('MDA1'!K384,'MDA2'!K384,'T1'!M384,MAX(T3_R1!L384,T3_R2!L384)),MAX('MDA1'!K384,'MDA2'!K384,'T1'!M384,MAX(T3_R1!L384,T3_R2!L384)),COUNTRY_INFO!F384),0)</f>
        <v>0</v>
      </c>
      <c r="W384" s="217">
        <f>IF(AND(COUNTRY_INFO!J384&gt;1,COUNTRY_INFO!J384&lt;4), IF(V384/COUNTRY_INFO!F384*100&lt;&gt;0, IF(V384/COUNTRY_INFO!F384*100&gt;100,100,V384/COUNTRY_INFO!F384*100), "-"),0)</f>
        <v>0</v>
      </c>
      <c r="X384" s="11">
        <f t="shared" si="40"/>
        <v>0</v>
      </c>
      <c r="Y384" s="73">
        <f>IF(AND(COUNTRY_INFO!J384&gt;1,COUNTRY_INFO!J384&lt;4), IF(S384/P384*100&lt;&gt;0, IF(X384/P384*100&gt;100,100,X384/P384*100), "-"),0)</f>
        <v>0</v>
      </c>
      <c r="Z384" s="67">
        <f>COUNTRY_INFO!O384</f>
        <v>0</v>
      </c>
      <c r="AA384" s="61"/>
      <c r="AB384" s="61"/>
      <c r="AC384" s="11">
        <f>MAX('T1'!L384,'T2'!J384)+MAX('T1'!M384,'T2'!K384)+MAX('T1'!N384,'T2'!L384)</f>
        <v>0</v>
      </c>
      <c r="AD384" s="11">
        <f>IF(COUNTRY_INFO!K384=1,IF(COUNTRY_INFO!F384*0.33&gt;MAX('T1'!M384,'T2'!K384),MAX('T1'!M384,'T2'!K384),COUNTRY_INFO!F384*0.33),IF(COUNTRY_INFO!K384=2,IF(COUNTRY_INFO!F384*0.5&gt;MAX('T1'!M384,'T2'!K384),MAX('T1'!M384,'T2'!K384),COUNTRY_INFO!F384*0.5),IF(COUNTRY_INFO!K384=3,IF(COUNTRY_INFO!F384&gt;MAX('T1'!M384,'T2'!K384),MAX('T1'!M384,'T2'!K384),COUNTRY_INFO!F384),0)))</f>
        <v>0</v>
      </c>
      <c r="AE384" s="217">
        <f>IF(AND(COUNTRY_INFO!K384&gt;0,COUNTRY_INFO!K384&lt;4),IF(Z384&gt;0,IF(COUNTRY_INFO!K384=1, AD384/(COUNTRY_INFO!F384*0.33)*100, IF(COUNTRY_INFO!K384=2, AD384/(COUNTRY_INFO!F384*0.5)*100, IF(COUNTRY_INFO!K384=3, AD384/COUNTRY_INFO!F384*100))),"-"),0)</f>
        <v>0</v>
      </c>
      <c r="AF384" s="11">
        <f>IF(COUNTRY_INFO!K384=2,IF(COUNTRY_INFO!G384*0.2&gt;MAX('T1'!N384,'T2'!L384),MAX('T1'!N384,'T2'!L384),COUNTRY_INFO!G384*0.2),IF(COUNTRY_INFO!K384=3,IF(COUNTRY_INFO!G384&gt;MAX('T1'!N384,'T2'!L384),MAX('T1'!N384,'T2'!L384),COUNTRY_INFO!G384),0))</f>
        <v>0</v>
      </c>
      <c r="AG384" s="217">
        <f>IF(AND(COUNTRY_INFO!K384&gt;0,COUNTRY_INFO!K384&lt;4),IF(Z384&gt;0,IF(COUNTRY_INFO!K384=1, 0, IF(COUNTRY_INFO!K384=2, AF384/(COUNTRY_INFO!G384*0.2)*100, IF(COUNTRY_INFO!K384=3, AF384/COUNTRY_INFO!G384*100))),"-"),0)</f>
        <v>0</v>
      </c>
      <c r="AH384" s="11">
        <f t="shared" si="41"/>
        <v>0</v>
      </c>
      <c r="AI384" s="73">
        <f>IF(AND(COUNTRY_INFO!K384&gt;0,COUNTRY_INFO!K384&lt;4), IF(AC384/Z384*100&lt;&gt;0, IF(AH384/Z384*100&gt;100,100,AH384/Z384*100), "-"),0)</f>
        <v>0</v>
      </c>
      <c r="AJ384" s="261"/>
      <c r="AK384" s="260">
        <f>IF(AND(D384&lt;&gt;0, D384&lt;&gt;"Unknown",D384&lt;&gt;"Stopped",D384&lt;&gt;"Not required"),D384/COUNTRY_INFO!D384, 0)</f>
        <v>0</v>
      </c>
      <c r="AL384" s="260">
        <f>IF(AND(J384&lt;&gt;0,J384&lt;&gt;"Unknown",J384&lt;&gt;"Stopped",J384&lt;&gt;"Not required"),J384/COUNTRY_INFO!D384, 0)</f>
        <v>1</v>
      </c>
      <c r="AM384" s="260">
        <f>IF(AND(P384&lt;&gt;0,P384&lt;&gt;"Unknown",P384&lt;&gt;"Not required"),P384/(COUNTRY_INFO!E384+COUNTRY_INFO!F384), 0)</f>
        <v>0</v>
      </c>
      <c r="AN384" s="260">
        <f>IF(AND(Z384&lt;&gt;0,Z384&lt;&gt;"Unknown",Z384&lt;&gt;"Not required"),IF(COUNTRY_INFO!K384=1,1,IF(COUNTRY_INFO!K384=2,0.5*COUNTRY_INFO!F384/(0.5*COUNTRY_INFO!F384+0.2*COUNTRY_INFO!G384),IF(COUNTRY_INFO!K384=3,COUNTRY_INFO!F384/(COUNTRY_INFO!F384+COUNTRY_INFO!G384)))),0)</f>
        <v>0</v>
      </c>
      <c r="AO384" s="260">
        <f>IF(AND(Z384&lt;&gt;0,Z384&lt;&gt;"Unknown",Z384&lt;&gt;"Not required"),IF(COUNTRY_INFO!K384=1,0,IF(COUNTRY_INFO!K384=2,0.2*COUNTRY_INFO!G384/(0.5*COUNTRY_INFO!F384+0.2*COUNTRY_INFO!G384),IF(COUNTRY_INFO!K384=3,COUNTRY_INFO!G384/(COUNTRY_INFO!F384+COUNTRY_INFO!G384)))),0)</f>
        <v>0</v>
      </c>
      <c r="AP384" s="259">
        <f>MAX(COUNTRY_INFO!D384*AK384*PROFILE!$G$7,COUNTRY_INFO!D384*AL384*PROFILE!$G$7)</f>
        <v>5.5345911422878882E-3</v>
      </c>
      <c r="AQ384" s="259">
        <f>MAX(COUNTRY_INFO!D384*AK384*PROFILE!$G$8,COUNTRY_INFO!D384*AL384*PROFILE!$G$8,COUNTRY_INFO!D384*AM384*PROFILE!$G$8)</f>
        <v>7742.115398005265</v>
      </c>
      <c r="AR384" s="259">
        <f>MAX(COUNTRY_INFO!D384*AK384*PROFILE!$G$9,COUNTRY_INFO!D384*AL384*PROFILE!$G$9,COUNTRY_INFO!D384*AM384*PROFILE!$G$9,IF(AND(DISTRICT!Z384&lt;&gt;"Unknown",Z384&lt;&gt;"Not required"),COUNTRY_INFO!O384*DISTRICT!AN384,0))</f>
        <v>16078.110136269675</v>
      </c>
      <c r="AS384" s="259">
        <f>MAX(COUNTRY_INFO!D384*AK384*PROFILE!$G$10,COUNTRY_INFO!D384*AL384*PROFILE!$G$10,IF(AND(DISTRICT!Z384&lt;&gt;"Unknown",Z384&lt;&gt;"Not required"),COUNTRY_INFO!O384*DISTRICT!AO384,0))</f>
        <v>29039.768931133916</v>
      </c>
      <c r="AT384" s="259">
        <f t="shared" si="42"/>
        <v>52860</v>
      </c>
      <c r="AU384" s="258" t="str">
        <f t="shared" si="37"/>
        <v>Y</v>
      </c>
      <c r="AV384" s="259">
        <f>MAX('MDA2'!J384,'T1'!L384,'T2'!J384,T3_R1!K384,T3_R2!K384)</f>
        <v>0</v>
      </c>
      <c r="AW384" s="259">
        <f>MAX('MDA1'!K384,'MDA2'!K384,'MDA3'!I384,'MDA3'!L384,'T1'!M384,'T2'!K384,T3_R1!L384,T3_R2!L384)</f>
        <v>33266</v>
      </c>
      <c r="AX384" s="259">
        <f>MAX('MDA1'!L384,'MDA2'!L384,'MDA3'!J384,'MDA3'!M384,'T1'!N384,'T2'!L384,T3_R1!M384,T3_R2!M384)</f>
        <v>59140</v>
      </c>
      <c r="AY384" s="259">
        <f t="shared" si="43"/>
        <v>92406</v>
      </c>
      <c r="AZ384" s="259">
        <f>MAX('MDA2'!J384,T384)</f>
        <v>0</v>
      </c>
      <c r="BA384" s="259">
        <f>MAX('MDA1'!K384,'MDA2'!K384,'MDA3'!I384,'MDA3'!L384,V384,AD384)</f>
        <v>33266</v>
      </c>
      <c r="BB384" s="259">
        <f>MAX('MDA1'!L384,'MDA2'!L384,'MDA3'!J384,'MDA3'!M384,AF384)</f>
        <v>59140</v>
      </c>
      <c r="BC384" s="259">
        <f t="shared" si="38"/>
        <v>52860</v>
      </c>
      <c r="BD384" s="260">
        <f t="shared" si="39"/>
        <v>100</v>
      </c>
    </row>
    <row r="385" spans="1:56" x14ac:dyDescent="0.2">
      <c r="A385" s="10" t="str">
        <f>IF(COUNTRY_INFO!A385=0," ",COUNTRY_INFO!A385)</f>
        <v>Ethiopia</v>
      </c>
      <c r="B385" s="10" t="str">
        <f>IF(COUNTRY_INFO!B385=0," ",COUNTRY_INFO!B385)</f>
        <v>Oromia East Wellega</v>
      </c>
      <c r="C385" s="87" t="str">
        <f>IF(COUNTRY_INFO!C385=0," ",COUNTRY_INFO!C385)</f>
        <v>Gudeya Bila</v>
      </c>
      <c r="D385" s="67">
        <f>COUNTRY_INFO!L385</f>
        <v>0</v>
      </c>
      <c r="E385" s="61"/>
      <c r="F385" s="61"/>
      <c r="G385" s="11">
        <f>MAX('MDA1'!M385,'MDA2'!M385)</f>
        <v>0</v>
      </c>
      <c r="H385" s="11">
        <f>IF(AND(COUNTRY_INFO!H385&gt;0,COUNTRY_INFO!H385&lt;4),IF(D385&gt;MAX('MDA1'!M385,'MDA2'!M385),MAX('MDA1'!M385,'MDA2'!M385),D385),0)</f>
        <v>0</v>
      </c>
      <c r="I385" s="73">
        <f>IF(AND(COUNTRY_INFO!H385&gt;0,COUNTRY_INFO!H385&lt;4), IF(G385/D385*100&lt;&gt;0, IF(G385/D385*100&gt;100,100,G385/D385*100), "-"),0)</f>
        <v>0</v>
      </c>
      <c r="J385" s="67">
        <f>COUNTRY_INFO!M385</f>
        <v>70475</v>
      </c>
      <c r="K385" s="61"/>
      <c r="L385" s="61"/>
      <c r="M385" s="11">
        <f>MAX('MDA1'!M385,MAX('MDA3'!I385,'MDA3'!L385)+MAX('MDA3'!J385,'MDA3'!M385))</f>
        <v>54822</v>
      </c>
      <c r="N385" s="11">
        <f>IF(AND(COUNTRY_INFO!I385&gt;0,COUNTRY_INFO!I385&lt;4),IF(J385&gt;MAX('MDA1'!M385,MAX('MDA3'!I385,'MDA3'!L385)+MAX('MDA3'!J385,'MDA3'!M385)),MAX('MDA1'!M385,MAX('MDA3'!I385,'MDA3'!L385)+MAX('MDA3'!J385,'MDA3'!M385)),J385),0)</f>
        <v>54822</v>
      </c>
      <c r="O385" s="73">
        <f>IF(AND(COUNTRY_INFO!I385&gt;0,COUNTRY_INFO!I385&lt;4), IF(M385/J385*100&lt;&gt;0, IF(M385/J385*100&gt;100,100,M385/J385*100), "-"),0)</f>
        <v>77.789286981198998</v>
      </c>
      <c r="P385" s="67">
        <f>COUNTRY_INFO!N385</f>
        <v>33578</v>
      </c>
      <c r="Q385" s="61"/>
      <c r="R385" s="61"/>
      <c r="S385" s="11">
        <f>SUM(MAX('MDA2'!J385, 'T1'!L385, MAX(T3_R1!K385, T3_R2!K385)), MAX('MDA1'!K385, 'MDA2'!K385, 'T1'!M385, MAX(T3_R1!L385, T3_R2!L385)), MAX('MDA1'!L385, 'MDA2'!L385, 'T1'!N385, MAX(T3_R1!M385, T3_R2!M385)))</f>
        <v>21918</v>
      </c>
      <c r="T385" s="11">
        <f>IF(AND(COUNTRY_INFO!J385&gt;1,COUNTRY_INFO!J385&lt;4),IF(COUNTRY_INFO!E385&gt;MAX('MDA2'!J385,'T1'!L385,MAX(T3_R1!K385,T3_R2!K385)),MAX('MDA2'!J385,'T1'!L385,MAX(T3_R1!K385,T3_R2!K385)),COUNTRY_INFO!E385),0)</f>
        <v>0</v>
      </c>
      <c r="U385" s="217" t="str">
        <f>IF(AND(COUNTRY_INFO!J385&gt;1,COUNTRY_INFO!J385&lt;4), IF(T385/COUNTRY_INFO!E385*100&lt;&gt;0, IF(T385/COUNTRY_INFO!E385*100&gt;100,100,T385/COUNTRY_INFO!E385*100), "-"),0)</f>
        <v>-</v>
      </c>
      <c r="V385" s="11">
        <f>IF(AND(COUNTRY_INFO!J385&gt;1,COUNTRY_INFO!J385&lt;4),IF(COUNTRY_INFO!F385&gt;MAX('MDA1'!K385,'MDA2'!K385,'T1'!M385,MAX(T3_R1!L385,T3_R2!L385)),MAX('MDA1'!K385,'MDA2'!K385,'T1'!M385,MAX(T3_R1!L385,T3_R2!L385)),COUNTRY_INFO!F385),0)</f>
        <v>21918</v>
      </c>
      <c r="W385" s="217">
        <f>IF(AND(COUNTRY_INFO!J385&gt;1,COUNTRY_INFO!J385&lt;4), IF(V385/COUNTRY_INFO!F385*100&lt;&gt;0, IF(V385/COUNTRY_INFO!F385*100&gt;100,100,V385/COUNTRY_INFO!F385*100), "-"),0)</f>
        <v>99.822380106571941</v>
      </c>
      <c r="X385" s="11">
        <f t="shared" si="40"/>
        <v>21918</v>
      </c>
      <c r="Y385" s="73">
        <f>IF(AND(COUNTRY_INFO!J385&gt;1,COUNTRY_INFO!J385&lt;4), IF(S385/P385*100&lt;&gt;0, IF(X385/P385*100&gt;100,100,X385/P385*100), "-"),0)</f>
        <v>65.274882363452264</v>
      </c>
      <c r="Z385" s="67">
        <f>COUNTRY_INFO!O385</f>
        <v>0</v>
      </c>
      <c r="AA385" s="61"/>
      <c r="AB385" s="61"/>
      <c r="AC385" s="11">
        <f>MAX('T1'!L385,'T2'!J385)+MAX('T1'!M385,'T2'!K385)+MAX('T1'!N385,'T2'!L385)</f>
        <v>0</v>
      </c>
      <c r="AD385" s="11">
        <f>IF(COUNTRY_INFO!K385=1,IF(COUNTRY_INFO!F385*0.33&gt;MAX('T1'!M385,'T2'!K385),MAX('T1'!M385,'T2'!K385),COUNTRY_INFO!F385*0.33),IF(COUNTRY_INFO!K385=2,IF(COUNTRY_INFO!F385*0.5&gt;MAX('T1'!M385,'T2'!K385),MAX('T1'!M385,'T2'!K385),COUNTRY_INFO!F385*0.5),IF(COUNTRY_INFO!K385=3,IF(COUNTRY_INFO!F385&gt;MAX('T1'!M385,'T2'!K385),MAX('T1'!M385,'T2'!K385),COUNTRY_INFO!F385),0)))</f>
        <v>0</v>
      </c>
      <c r="AE385" s="217">
        <f>IF(AND(COUNTRY_INFO!K385&gt;0,COUNTRY_INFO!K385&lt;4),IF(Z385&gt;0,IF(COUNTRY_INFO!K385=1, AD385/(COUNTRY_INFO!F385*0.33)*100, IF(COUNTRY_INFO!K385=2, AD385/(COUNTRY_INFO!F385*0.5)*100, IF(COUNTRY_INFO!K385=3, AD385/COUNTRY_INFO!F385*100))),"-"),0)</f>
        <v>0</v>
      </c>
      <c r="AF385" s="11">
        <f>IF(COUNTRY_INFO!K385=2,IF(COUNTRY_INFO!G385*0.2&gt;MAX('T1'!N385,'T2'!L385),MAX('T1'!N385,'T2'!L385),COUNTRY_INFO!G385*0.2),IF(COUNTRY_INFO!K385=3,IF(COUNTRY_INFO!G385&gt;MAX('T1'!N385,'T2'!L385),MAX('T1'!N385,'T2'!L385),COUNTRY_INFO!G385),0))</f>
        <v>0</v>
      </c>
      <c r="AG385" s="217">
        <f>IF(AND(COUNTRY_INFO!K385&gt;0,COUNTRY_INFO!K385&lt;4),IF(Z385&gt;0,IF(COUNTRY_INFO!K385=1, 0, IF(COUNTRY_INFO!K385=2, AF385/(COUNTRY_INFO!G385*0.2)*100, IF(COUNTRY_INFO!K385=3, AF385/COUNTRY_INFO!G385*100))),"-"),0)</f>
        <v>0</v>
      </c>
      <c r="AH385" s="11">
        <f t="shared" si="41"/>
        <v>0</v>
      </c>
      <c r="AI385" s="73">
        <f>IF(AND(COUNTRY_INFO!K385&gt;0,COUNTRY_INFO!K385&lt;4), IF(AC385/Z385*100&lt;&gt;0, IF(AH385/Z385*100&gt;100,100,AH385/Z385*100), "-"),0)</f>
        <v>0</v>
      </c>
      <c r="AJ385" s="261"/>
      <c r="AK385" s="260">
        <f>IF(AND(D385&lt;&gt;0, D385&lt;&gt;"Unknown",D385&lt;&gt;"Stopped",D385&lt;&gt;"Not required"),D385/COUNTRY_INFO!D385, 0)</f>
        <v>0</v>
      </c>
      <c r="AL385" s="260">
        <f>IF(AND(J385&lt;&gt;0,J385&lt;&gt;"Unknown",J385&lt;&gt;"Stopped",J385&lt;&gt;"Not required"),J385/COUNTRY_INFO!D385, 0)</f>
        <v>1</v>
      </c>
      <c r="AM385" s="260">
        <f>IF(AND(P385&lt;&gt;0,P385&lt;&gt;"Unknown",P385&lt;&gt;"Not required"),P385/(COUNTRY_INFO!E385+COUNTRY_INFO!F385), 0)</f>
        <v>1</v>
      </c>
      <c r="AN385" s="260">
        <f>IF(AND(Z385&lt;&gt;0,Z385&lt;&gt;"Unknown",Z385&lt;&gt;"Not required"),IF(COUNTRY_INFO!K385=1,1,IF(COUNTRY_INFO!K385=2,0.5*COUNTRY_INFO!F385/(0.5*COUNTRY_INFO!F385+0.2*COUNTRY_INFO!G385),IF(COUNTRY_INFO!K385=3,COUNTRY_INFO!F385/(COUNTRY_INFO!F385+COUNTRY_INFO!G385)))),0)</f>
        <v>0</v>
      </c>
      <c r="AO385" s="260">
        <f>IF(AND(Z385&lt;&gt;0,Z385&lt;&gt;"Unknown",Z385&lt;&gt;"Not required"),IF(COUNTRY_INFO!K385=1,0,IF(COUNTRY_INFO!K385=2,0.2*COUNTRY_INFO!G385/(0.5*COUNTRY_INFO!F385+0.2*COUNTRY_INFO!G385),IF(COUNTRY_INFO!K385=3,COUNTRY_INFO!G385/(COUNTRY_INFO!F385+COUNTRY_INFO!G385)))),0)</f>
        <v>0</v>
      </c>
      <c r="AP385" s="259">
        <f>MAX(COUNTRY_INFO!D385*AK385*PROFILE!$G$7,COUNTRY_INFO!D385*AL385*PROFILE!$G$7)</f>
        <v>7.3789313422765596E-3</v>
      </c>
      <c r="AQ385" s="259">
        <f>MAX(COUNTRY_INFO!D385*AK385*PROFILE!$G$8,COUNTRY_INFO!D385*AL385*PROFILE!$G$8,COUNTRY_INFO!D385*AM385*PROFILE!$G$8)</f>
        <v>10322.088207991317</v>
      </c>
      <c r="AR385" s="259">
        <f>MAX(COUNTRY_INFO!D385*AK385*PROFILE!$G$9,COUNTRY_INFO!D385*AL385*PROFILE!$G$9,COUNTRY_INFO!D385*AM385*PROFILE!$G$9,IF(AND(DISTRICT!Z385&lt;&gt;"Unknown",Z385&lt;&gt;"Not required"),COUNTRY_INFO!O385*DISTRICT!AN385,0))</f>
        <v>21435.959361589204</v>
      </c>
      <c r="AS385" s="259">
        <f>MAX(COUNTRY_INFO!D385*AK385*PROFILE!$G$10,COUNTRY_INFO!D385*AL385*PROFILE!$G$10,IF(AND(DISTRICT!Z385&lt;&gt;"Unknown",Z385&lt;&gt;"Not required"),COUNTRY_INFO!O385*DISTRICT!AO385,0))</f>
        <v>38716.945051488139</v>
      </c>
      <c r="AT385" s="259">
        <f t="shared" si="42"/>
        <v>70475</v>
      </c>
      <c r="AU385" s="258" t="str">
        <f t="shared" si="37"/>
        <v>Y</v>
      </c>
      <c r="AV385" s="259">
        <f>MAX('MDA2'!J385,'T1'!L385,'T2'!J385,T3_R1!K385,T3_R2!K385)</f>
        <v>0</v>
      </c>
      <c r="AW385" s="259">
        <f>MAX('MDA1'!K385,'MDA2'!K385,'MDA3'!I385,'MDA3'!L385,'T1'!M385,'T2'!K385,T3_R1!L385,T3_R2!L385)</f>
        <v>21918</v>
      </c>
      <c r="AX385" s="259">
        <f>MAX('MDA1'!L385,'MDA2'!L385,'MDA3'!J385,'MDA3'!M385,'T1'!N385,'T2'!L385,T3_R1!M385,T3_R2!M385)</f>
        <v>35086</v>
      </c>
      <c r="AY385" s="259">
        <f t="shared" si="43"/>
        <v>57004</v>
      </c>
      <c r="AZ385" s="259">
        <f>MAX('MDA2'!J385,T385)</f>
        <v>0</v>
      </c>
      <c r="BA385" s="259">
        <f>MAX('MDA1'!K385,'MDA2'!K385,'MDA3'!I385,'MDA3'!L385,V385,AD385)</f>
        <v>21918</v>
      </c>
      <c r="BB385" s="259">
        <f>MAX('MDA1'!L385,'MDA2'!L385,'MDA3'!J385,'MDA3'!M385,AF385)</f>
        <v>35086</v>
      </c>
      <c r="BC385" s="259">
        <f t="shared" si="38"/>
        <v>57004</v>
      </c>
      <c r="BD385" s="260">
        <f t="shared" si="39"/>
        <v>80.885420361830441</v>
      </c>
    </row>
    <row r="386" spans="1:56" x14ac:dyDescent="0.2">
      <c r="A386" s="10" t="str">
        <f>IF(COUNTRY_INFO!A386=0," ",COUNTRY_INFO!A386)</f>
        <v>Ethiopia</v>
      </c>
      <c r="B386" s="10" t="str">
        <f>IF(COUNTRY_INFO!B386=0," ",COUNTRY_INFO!B386)</f>
        <v>Oromia East Wellega</v>
      </c>
      <c r="C386" s="87" t="str">
        <f>IF(COUNTRY_INFO!C386=0," ",COUNTRY_INFO!C386)</f>
        <v>Guto Gida</v>
      </c>
      <c r="D386" s="67">
        <f>COUNTRY_INFO!L386</f>
        <v>0</v>
      </c>
      <c r="E386" s="61"/>
      <c r="F386" s="61"/>
      <c r="G386" s="11">
        <f>MAX('MDA1'!M386,'MDA2'!M386)</f>
        <v>0</v>
      </c>
      <c r="H386" s="11">
        <f>IF(AND(COUNTRY_INFO!H386&gt;0,COUNTRY_INFO!H386&lt;4),IF(D386&gt;MAX('MDA1'!M386,'MDA2'!M386),MAX('MDA1'!M386,'MDA2'!M386),D386),0)</f>
        <v>0</v>
      </c>
      <c r="I386" s="73">
        <f>IF(AND(COUNTRY_INFO!H386&gt;0,COUNTRY_INFO!H386&lt;4), IF(G386/D386*100&lt;&gt;0, IF(G386/D386*100&gt;100,100,G386/D386*100), "-"),0)</f>
        <v>0</v>
      </c>
      <c r="J386" s="67">
        <f>COUNTRY_INFO!M386</f>
        <v>114172</v>
      </c>
      <c r="K386" s="61"/>
      <c r="L386" s="61"/>
      <c r="M386" s="11">
        <f>MAX('MDA1'!M386,MAX('MDA3'!I386,'MDA3'!L386)+MAX('MDA3'!J386,'MDA3'!M386))</f>
        <v>83571</v>
      </c>
      <c r="N386" s="11">
        <f>IF(AND(COUNTRY_INFO!I386&gt;0,COUNTRY_INFO!I386&lt;4),IF(J386&gt;MAX('MDA1'!M386,MAX('MDA3'!I386,'MDA3'!L386)+MAX('MDA3'!J386,'MDA3'!M386)),MAX('MDA1'!M386,MAX('MDA3'!I386,'MDA3'!L386)+MAX('MDA3'!J386,'MDA3'!M386)),J386),0)</f>
        <v>83571</v>
      </c>
      <c r="O386" s="73">
        <f>IF(AND(COUNTRY_INFO!I386&gt;0,COUNTRY_INFO!I386&lt;4), IF(M386/J386*100&lt;&gt;0, IF(M386/J386*100&gt;100,100,M386/J386*100), "-"),0)</f>
        <v>73.197456469186832</v>
      </c>
      <c r="P386" s="67">
        <f>COUNTRY_INFO!N386</f>
        <v>0</v>
      </c>
      <c r="Q386" s="61"/>
      <c r="R386" s="61"/>
      <c r="S386" s="11">
        <f>SUM(MAX('MDA2'!J386, 'T1'!L386, MAX(T3_R1!K386, T3_R2!K386)), MAX('MDA1'!K386, 'MDA2'!K386, 'T1'!M386, MAX(T3_R1!L386, T3_R2!L386)), MAX('MDA1'!L386, 'MDA2'!L386, 'T1'!N386, MAX(T3_R1!M386, T3_R2!M386)))</f>
        <v>0</v>
      </c>
      <c r="T386" s="11">
        <f>IF(AND(COUNTRY_INFO!J386&gt;1,COUNTRY_INFO!J386&lt;4),IF(COUNTRY_INFO!E386&gt;MAX('MDA2'!J386,'T1'!L386,MAX(T3_R1!K386,T3_R2!K386)),MAX('MDA2'!J386,'T1'!L386,MAX(T3_R1!K386,T3_R2!K386)),COUNTRY_INFO!E386),0)</f>
        <v>0</v>
      </c>
      <c r="U386" s="217">
        <f>IF(AND(COUNTRY_INFO!J386&gt;1,COUNTRY_INFO!J386&lt;4), IF(T386/COUNTRY_INFO!E386*100&lt;&gt;0, IF(T386/COUNTRY_INFO!E386*100&gt;100,100,T386/COUNTRY_INFO!E386*100), "-"),0)</f>
        <v>0</v>
      </c>
      <c r="V386" s="11">
        <f>IF(AND(COUNTRY_INFO!J386&gt;1,COUNTRY_INFO!J386&lt;4),IF(COUNTRY_INFO!F386&gt;MAX('MDA1'!K386,'MDA2'!K386,'T1'!M386,MAX(T3_R1!L386,T3_R2!L386)),MAX('MDA1'!K386,'MDA2'!K386,'T1'!M386,MAX(T3_R1!L386,T3_R2!L386)),COUNTRY_INFO!F386),0)</f>
        <v>0</v>
      </c>
      <c r="W386" s="217">
        <f>IF(AND(COUNTRY_INFO!J386&gt;1,COUNTRY_INFO!J386&lt;4), IF(V386/COUNTRY_INFO!F386*100&lt;&gt;0, IF(V386/COUNTRY_INFO!F386*100&gt;100,100,V386/COUNTRY_INFO!F386*100), "-"),0)</f>
        <v>0</v>
      </c>
      <c r="X386" s="11">
        <f t="shared" si="40"/>
        <v>0</v>
      </c>
      <c r="Y386" s="73">
        <f>IF(AND(COUNTRY_INFO!J386&gt;1,COUNTRY_INFO!J386&lt;4), IF(S386/P386*100&lt;&gt;0, IF(X386/P386*100&gt;100,100,X386/P386*100), "-"),0)</f>
        <v>0</v>
      </c>
      <c r="Z386" s="67">
        <f>COUNTRY_INFO!O386</f>
        <v>29740.300000000003</v>
      </c>
      <c r="AA386" s="61"/>
      <c r="AB386" s="61"/>
      <c r="AC386" s="11">
        <f>MAX('T1'!L386,'T2'!J386)+MAX('T1'!M386,'T2'!K386)+MAX('T1'!N386,'T2'!L386)</f>
        <v>35229</v>
      </c>
      <c r="AD386" s="11">
        <f>IF(COUNTRY_INFO!K386=1,IF(COUNTRY_INFO!F386*0.33&gt;MAX('T1'!M386,'T2'!K386),MAX('T1'!M386,'T2'!K386),COUNTRY_INFO!F386*0.33),IF(COUNTRY_INFO!K386=2,IF(COUNTRY_INFO!F386*0.5&gt;MAX('T1'!M386,'T2'!K386),MAX('T1'!M386,'T2'!K386),COUNTRY_INFO!F386*0.5),IF(COUNTRY_INFO!K386=3,IF(COUNTRY_INFO!F386&gt;MAX('T1'!M386,'T2'!K386),MAX('T1'!M386,'T2'!K386),COUNTRY_INFO!F386),0)))</f>
        <v>17785.5</v>
      </c>
      <c r="AE386" s="217">
        <f>IF(AND(COUNTRY_INFO!K386&gt;0,COUNTRY_INFO!K386&lt;4),IF(Z386&gt;0,IF(COUNTRY_INFO!K386=1, AD386/(COUNTRY_INFO!F386*0.33)*100, IF(COUNTRY_INFO!K386=2, AD386/(COUNTRY_INFO!F386*0.5)*100, IF(COUNTRY_INFO!K386=3, AD386/COUNTRY_INFO!F386*100))),"-"),0)</f>
        <v>100</v>
      </c>
      <c r="AF386" s="11">
        <f>IF(COUNTRY_INFO!K386=2,IF(COUNTRY_INFO!G386*0.2&gt;MAX('T1'!N386,'T2'!L386),MAX('T1'!N386,'T2'!L386),COUNTRY_INFO!G386*0.2),IF(COUNTRY_INFO!K386=3,IF(COUNTRY_INFO!G386&gt;MAX('T1'!N386,'T2'!L386),MAX('T1'!N386,'T2'!L386),COUNTRY_INFO!G386),0))</f>
        <v>0</v>
      </c>
      <c r="AG386" s="217">
        <f>IF(AND(COUNTRY_INFO!K386&gt;0,COUNTRY_INFO!K386&lt;4),IF(Z386&gt;0,IF(COUNTRY_INFO!K386=1, 0, IF(COUNTRY_INFO!K386=2, AF386/(COUNTRY_INFO!G386*0.2)*100, IF(COUNTRY_INFO!K386=3, AF386/COUNTRY_INFO!G386*100))),"-"),0)</f>
        <v>0</v>
      </c>
      <c r="AH386" s="11">
        <f t="shared" si="41"/>
        <v>17785.5</v>
      </c>
      <c r="AI386" s="73">
        <f>IF(AND(COUNTRY_INFO!K386&gt;0,COUNTRY_INFO!K386&lt;4), IF(AC386/Z386*100&lt;&gt;0, IF(AH386/Z386*100&gt;100,100,AH386/Z386*100), "-"),0)</f>
        <v>59.802691970154967</v>
      </c>
      <c r="AJ386" s="261"/>
      <c r="AK386" s="260">
        <f>IF(AND(D386&lt;&gt;0, D386&lt;&gt;"Unknown",D386&lt;&gt;"Stopped",D386&lt;&gt;"Not required"),D386/COUNTRY_INFO!D386, 0)</f>
        <v>0</v>
      </c>
      <c r="AL386" s="260">
        <f>IF(AND(J386&lt;&gt;0,J386&lt;&gt;"Unknown",J386&lt;&gt;"Stopped",J386&lt;&gt;"Not required"),J386/COUNTRY_INFO!D386, 0)</f>
        <v>1</v>
      </c>
      <c r="AM386" s="260">
        <f>IF(AND(P386&lt;&gt;0,P386&lt;&gt;"Unknown",P386&lt;&gt;"Not required"),P386/(COUNTRY_INFO!E386+COUNTRY_INFO!F386), 0)</f>
        <v>0</v>
      </c>
      <c r="AN386" s="260">
        <f>IF(AND(Z386&lt;&gt;0,Z386&lt;&gt;"Unknown",Z386&lt;&gt;"Not required"),IF(COUNTRY_INFO!K386=1,1,IF(COUNTRY_INFO!K386=2,0.5*COUNTRY_INFO!F386/(0.5*COUNTRY_INFO!F386+0.2*COUNTRY_INFO!G386),IF(COUNTRY_INFO!K386=3,COUNTRY_INFO!F386/(COUNTRY_INFO!F386+COUNTRY_INFO!G386)))),0)</f>
        <v>0.59802691970154964</v>
      </c>
      <c r="AO386" s="260">
        <f>IF(AND(Z386&lt;&gt;0,Z386&lt;&gt;"Unknown",Z386&lt;&gt;"Not required"),IF(COUNTRY_INFO!K386=1,0,IF(COUNTRY_INFO!K386=2,0.2*COUNTRY_INFO!G386/(0.5*COUNTRY_INFO!F386+0.2*COUNTRY_INFO!G386),IF(COUNTRY_INFO!K386=3,COUNTRY_INFO!G386/(COUNTRY_INFO!F386+COUNTRY_INFO!G386)))),0)</f>
        <v>0.40197308029845025</v>
      </c>
      <c r="AP386" s="259">
        <f>MAX(COUNTRY_INFO!D386*AK386*PROFILE!$G$7,COUNTRY_INFO!D386*AL386*PROFILE!$G$7)</f>
        <v>1.1954130531541672E-2</v>
      </c>
      <c r="AQ386" s="259">
        <f>MAX(COUNTRY_INFO!D386*AK386*PROFILE!$G$8,COUNTRY_INFO!D386*AL386*PROFILE!$G$8,COUNTRY_INFO!D386*AM386*PROFILE!$G$8)</f>
        <v>16722.149058287119</v>
      </c>
      <c r="AR386" s="259">
        <f>MAX(COUNTRY_INFO!D386*AK386*PROFILE!$G$9,COUNTRY_INFO!D386*AL386*PROFILE!$G$9,COUNTRY_INFO!D386*AM386*PROFILE!$G$9,IF(AND(DISTRICT!Z386&lt;&gt;"Unknown",Z386&lt;&gt;"Not required"),COUNTRY_INFO!O386*DISTRICT!AN386,0))</f>
        <v>34727.014575826361</v>
      </c>
      <c r="AS386" s="259">
        <f>MAX(COUNTRY_INFO!D386*AK386*PROFILE!$G$10,COUNTRY_INFO!D386*AL386*PROFILE!$G$10,IF(AND(DISTRICT!Z386&lt;&gt;"Unknown",Z386&lt;&gt;"Not required"),COUNTRY_INFO!O386*DISTRICT!AO386,0))</f>
        <v>62722.824411755988</v>
      </c>
      <c r="AT386" s="259">
        <f t="shared" si="42"/>
        <v>114172</v>
      </c>
      <c r="AU386" s="258" t="str">
        <f t="shared" si="37"/>
        <v>Y</v>
      </c>
      <c r="AV386" s="259">
        <f>MAX('MDA2'!J386,'T1'!L386,'T2'!J386,T3_R1!K386,T3_R2!K386)</f>
        <v>0</v>
      </c>
      <c r="AW386" s="259">
        <f>MAX('MDA1'!K386,'MDA2'!K386,'MDA3'!I386,'MDA3'!L386,'T1'!M386,'T2'!K386,T3_R1!L386,T3_R2!L386)</f>
        <v>35229</v>
      </c>
      <c r="AX386" s="259">
        <f>MAX('MDA1'!L386,'MDA2'!L386,'MDA3'!J386,'MDA3'!M386,'T1'!N386,'T2'!L386,T3_R1!M386,T3_R2!M386)</f>
        <v>53485</v>
      </c>
      <c r="AY386" s="259">
        <f t="shared" si="43"/>
        <v>88714</v>
      </c>
      <c r="AZ386" s="259">
        <f>MAX('MDA2'!J386,T386)</f>
        <v>0</v>
      </c>
      <c r="BA386" s="259">
        <f>MAX('MDA1'!K386,'MDA2'!K386,'MDA3'!I386,'MDA3'!L386,V386,AD386)</f>
        <v>30086</v>
      </c>
      <c r="BB386" s="259">
        <f>MAX('MDA1'!L386,'MDA2'!L386,'MDA3'!J386,'MDA3'!M386,AF386)</f>
        <v>53485</v>
      </c>
      <c r="BC386" s="259">
        <f t="shared" si="38"/>
        <v>83571</v>
      </c>
      <c r="BD386" s="260">
        <f t="shared" si="39"/>
        <v>73.197456469186832</v>
      </c>
    </row>
    <row r="387" spans="1:56" x14ac:dyDescent="0.2">
      <c r="A387" s="10" t="str">
        <f>IF(COUNTRY_INFO!A387=0," ",COUNTRY_INFO!A387)</f>
        <v>Ethiopia</v>
      </c>
      <c r="B387" s="10" t="str">
        <f>IF(COUNTRY_INFO!B387=0," ",COUNTRY_INFO!B387)</f>
        <v>Oromia East Wellega</v>
      </c>
      <c r="C387" s="87" t="str">
        <f>IF(COUNTRY_INFO!C387=0," ",COUNTRY_INFO!C387)</f>
        <v>Haro Limu</v>
      </c>
      <c r="D387" s="67">
        <f>COUNTRY_INFO!L387</f>
        <v>67440</v>
      </c>
      <c r="E387" s="61"/>
      <c r="F387" s="61"/>
      <c r="G387" s="11">
        <f>MAX('MDA1'!M387,'MDA2'!M387)</f>
        <v>55349</v>
      </c>
      <c r="H387" s="11">
        <f>IF(AND(COUNTRY_INFO!H387&gt;0,COUNTRY_INFO!H387&lt;4),IF(D387&gt;MAX('MDA1'!M387,'MDA2'!M387),MAX('MDA1'!M387,'MDA2'!M387),D387),0)</f>
        <v>55349</v>
      </c>
      <c r="I387" s="73">
        <f>IF(AND(COUNTRY_INFO!H387&gt;0,COUNTRY_INFO!H387&lt;4), IF(G387/D387*100&lt;&gt;0, IF(G387/D387*100&gt;100,100,G387/D387*100), "-"),0)</f>
        <v>82.071470937129305</v>
      </c>
      <c r="J387" s="67">
        <f>COUNTRY_INFO!M387</f>
        <v>67440</v>
      </c>
      <c r="K387" s="61"/>
      <c r="L387" s="61"/>
      <c r="M387" s="11">
        <f>MAX('MDA1'!M387,MAX('MDA3'!I387,'MDA3'!L387)+MAX('MDA3'!J387,'MDA3'!M387))</f>
        <v>55349</v>
      </c>
      <c r="N387" s="11">
        <f>IF(AND(COUNTRY_INFO!I387&gt;0,COUNTRY_INFO!I387&lt;4),IF(J387&gt;MAX('MDA1'!M387,MAX('MDA3'!I387,'MDA3'!L387)+MAX('MDA3'!J387,'MDA3'!M387)),MAX('MDA1'!M387,MAX('MDA3'!I387,'MDA3'!L387)+MAX('MDA3'!J387,'MDA3'!M387)),J387),0)</f>
        <v>55349</v>
      </c>
      <c r="O387" s="73">
        <f>IF(AND(COUNTRY_INFO!I387&gt;0,COUNTRY_INFO!I387&lt;4), IF(M387/J387*100&lt;&gt;0, IF(M387/J387*100&gt;100,100,M387/J387*100), "-"),0)</f>
        <v>82.071470937129305</v>
      </c>
      <c r="P387" s="67">
        <f>COUNTRY_INFO!N387</f>
        <v>0</v>
      </c>
      <c r="Q387" s="61"/>
      <c r="R387" s="61"/>
      <c r="S387" s="11">
        <f>SUM(MAX('MDA2'!J387, 'T1'!L387, MAX(T3_R1!K387, T3_R2!K387)), MAX('MDA1'!K387, 'MDA2'!K387, 'T1'!M387, MAX(T3_R1!L387, T3_R2!L387)), MAX('MDA1'!L387, 'MDA2'!L387, 'T1'!N387, MAX(T3_R1!M387, T3_R2!M387)))</f>
        <v>55349</v>
      </c>
      <c r="T387" s="11">
        <f>IF(AND(COUNTRY_INFO!J387&gt;1,COUNTRY_INFO!J387&lt;4),IF(COUNTRY_INFO!E387&gt;MAX('MDA2'!J387,'T1'!L387,MAX(T3_R1!K387,T3_R2!K387)),MAX('MDA2'!J387,'T1'!L387,MAX(T3_R1!K387,T3_R2!K387)),COUNTRY_INFO!E387),0)</f>
        <v>0</v>
      </c>
      <c r="U387" s="217">
        <f>IF(AND(COUNTRY_INFO!J387&gt;1,COUNTRY_INFO!J387&lt;4), IF(T387/COUNTRY_INFO!E387*100&lt;&gt;0, IF(T387/COUNTRY_INFO!E387*100&gt;100,100,T387/COUNTRY_INFO!E387*100), "-"),0)</f>
        <v>0</v>
      </c>
      <c r="V387" s="11">
        <f>IF(AND(COUNTRY_INFO!J387&gt;1,COUNTRY_INFO!J387&lt;4),IF(COUNTRY_INFO!F387&gt;MAX('MDA1'!K387,'MDA2'!K387,'T1'!M387,MAX(T3_R1!L387,T3_R2!L387)),MAX('MDA1'!K387,'MDA2'!K387,'T1'!M387,MAX(T3_R1!L387,T3_R2!L387)),COUNTRY_INFO!F387),0)</f>
        <v>0</v>
      </c>
      <c r="W387" s="217">
        <f>IF(AND(COUNTRY_INFO!J387&gt;1,COUNTRY_INFO!J387&lt;4), IF(V387/COUNTRY_INFO!F387*100&lt;&gt;0, IF(V387/COUNTRY_INFO!F387*100&gt;100,100,V387/COUNTRY_INFO!F387*100), "-"),0)</f>
        <v>0</v>
      </c>
      <c r="X387" s="11">
        <f t="shared" si="40"/>
        <v>0</v>
      </c>
      <c r="Y387" s="73">
        <f>IF(AND(COUNTRY_INFO!J387&gt;1,COUNTRY_INFO!J387&lt;4), IF(S387/P387*100&lt;&gt;0, IF(X387/P387*100&gt;100,100,X387/P387*100), "-"),0)</f>
        <v>0</v>
      </c>
      <c r="Z387" s="67">
        <f>COUNTRY_INFO!O387</f>
        <v>0</v>
      </c>
      <c r="AA387" s="61"/>
      <c r="AB387" s="61"/>
      <c r="AC387" s="11">
        <f>MAX('T1'!L387,'T2'!J387)+MAX('T1'!M387,'T2'!K387)+MAX('T1'!N387,'T2'!L387)</f>
        <v>0</v>
      </c>
      <c r="AD387" s="11">
        <f>IF(COUNTRY_INFO!K387=1,IF(COUNTRY_INFO!F387*0.33&gt;MAX('T1'!M387,'T2'!K387),MAX('T1'!M387,'T2'!K387),COUNTRY_INFO!F387*0.33),IF(COUNTRY_INFO!K387=2,IF(COUNTRY_INFO!F387*0.5&gt;MAX('T1'!M387,'T2'!K387),MAX('T1'!M387,'T2'!K387),COUNTRY_INFO!F387*0.5),IF(COUNTRY_INFO!K387=3,IF(COUNTRY_INFO!F387&gt;MAX('T1'!M387,'T2'!K387),MAX('T1'!M387,'T2'!K387),COUNTRY_INFO!F387),0)))</f>
        <v>0</v>
      </c>
      <c r="AE387" s="217">
        <f>IF(AND(COUNTRY_INFO!K387&gt;0,COUNTRY_INFO!K387&lt;4),IF(Z387&gt;0,IF(COUNTRY_INFO!K387=1, AD387/(COUNTRY_INFO!F387*0.33)*100, IF(COUNTRY_INFO!K387=2, AD387/(COUNTRY_INFO!F387*0.5)*100, IF(COUNTRY_INFO!K387=3, AD387/COUNTRY_INFO!F387*100))),"-"),0)</f>
        <v>0</v>
      </c>
      <c r="AF387" s="11">
        <f>IF(COUNTRY_INFO!K387=2,IF(COUNTRY_INFO!G387*0.2&gt;MAX('T1'!N387,'T2'!L387),MAX('T1'!N387,'T2'!L387),COUNTRY_INFO!G387*0.2),IF(COUNTRY_INFO!K387=3,IF(COUNTRY_INFO!G387&gt;MAX('T1'!N387,'T2'!L387),MAX('T1'!N387,'T2'!L387),COUNTRY_INFO!G387),0))</f>
        <v>0</v>
      </c>
      <c r="AG387" s="217">
        <f>IF(AND(COUNTRY_INFO!K387&gt;0,COUNTRY_INFO!K387&lt;4),IF(Z387&gt;0,IF(COUNTRY_INFO!K387=1, 0, IF(COUNTRY_INFO!K387=2, AF387/(COUNTRY_INFO!G387*0.2)*100, IF(COUNTRY_INFO!K387=3, AF387/COUNTRY_INFO!G387*100))),"-"),0)</f>
        <v>0</v>
      </c>
      <c r="AH387" s="11">
        <f t="shared" si="41"/>
        <v>0</v>
      </c>
      <c r="AI387" s="73">
        <f>IF(AND(COUNTRY_INFO!K387&gt;0,COUNTRY_INFO!K387&lt;4), IF(AC387/Z387*100&lt;&gt;0, IF(AH387/Z387*100&gt;100,100,AH387/Z387*100), "-"),0)</f>
        <v>0</v>
      </c>
      <c r="AJ387" s="261"/>
      <c r="AK387" s="260">
        <f>IF(AND(D387&lt;&gt;0, D387&lt;&gt;"Unknown",D387&lt;&gt;"Stopped",D387&lt;&gt;"Not required"),D387/COUNTRY_INFO!D387, 0)</f>
        <v>1</v>
      </c>
      <c r="AL387" s="260">
        <f>IF(AND(J387&lt;&gt;0,J387&lt;&gt;"Unknown",J387&lt;&gt;"Stopped",J387&lt;&gt;"Not required"),J387/COUNTRY_INFO!D387, 0)</f>
        <v>1</v>
      </c>
      <c r="AM387" s="260">
        <f>IF(AND(P387&lt;&gt;0,P387&lt;&gt;"Unknown",P387&lt;&gt;"Not required"),P387/(COUNTRY_INFO!E387+COUNTRY_INFO!F387), 0)</f>
        <v>0</v>
      </c>
      <c r="AN387" s="260">
        <f>IF(AND(Z387&lt;&gt;0,Z387&lt;&gt;"Unknown",Z387&lt;&gt;"Not required"),IF(COUNTRY_INFO!K387=1,1,IF(COUNTRY_INFO!K387=2,0.5*COUNTRY_INFO!F387/(0.5*COUNTRY_INFO!F387+0.2*COUNTRY_INFO!G387),IF(COUNTRY_INFO!K387=3,COUNTRY_INFO!F387/(COUNTRY_INFO!F387+COUNTRY_INFO!G387)))),0)</f>
        <v>0</v>
      </c>
      <c r="AO387" s="260">
        <f>IF(AND(Z387&lt;&gt;0,Z387&lt;&gt;"Unknown",Z387&lt;&gt;"Not required"),IF(COUNTRY_INFO!K387=1,0,IF(COUNTRY_INFO!K387=2,0.2*COUNTRY_INFO!G387/(0.5*COUNTRY_INFO!F387+0.2*COUNTRY_INFO!G387),IF(COUNTRY_INFO!K387=3,COUNTRY_INFO!G387/(COUNTRY_INFO!F387+COUNTRY_INFO!G387)))),0)</f>
        <v>0</v>
      </c>
      <c r="AP387" s="259">
        <f>MAX(COUNTRY_INFO!D387*AK387*PROFILE!$G$7,COUNTRY_INFO!D387*AL387*PROFILE!$G$7)</f>
        <v>7.0611582791504958E-3</v>
      </c>
      <c r="AQ387" s="259">
        <f>MAX(COUNTRY_INFO!D387*AK387*PROFILE!$G$8,COUNTRY_INFO!D387*AL387*PROFILE!$G$8,COUNTRY_INFO!D387*AM387*PROFILE!$G$8)</f>
        <v>9877.5683397933226</v>
      </c>
      <c r="AR387" s="259">
        <f>MAX(COUNTRY_INFO!D387*AK387*PROFILE!$G$9,COUNTRY_INFO!D387*AL387*PROFILE!$G$9,COUNTRY_INFO!D387*AM387*PROFILE!$G$9,IF(AND(DISTRICT!Z387&lt;&gt;"Unknown",Z387&lt;&gt;"Not required"),COUNTRY_INFO!O387*DISTRICT!AN387,0))</f>
        <v>20512.821558645988</v>
      </c>
      <c r="AS387" s="259">
        <f>MAX(COUNTRY_INFO!D387*AK387*PROFILE!$G$10,COUNTRY_INFO!D387*AL387*PROFILE!$G$10,IF(AND(DISTRICT!Z387&lt;&gt;"Unknown",Z387&lt;&gt;"Not required"),COUNTRY_INFO!O387*DISTRICT!AO387,0))</f>
        <v>37049.603040402413</v>
      </c>
      <c r="AT387" s="259">
        <f t="shared" si="42"/>
        <v>67440</v>
      </c>
      <c r="AU387" s="258" t="str">
        <f t="shared" si="37"/>
        <v>Y</v>
      </c>
      <c r="AV387" s="259">
        <f>MAX('MDA2'!J387,'T1'!L387,'T2'!J387,T3_R1!K387,T3_R2!K387)</f>
        <v>0</v>
      </c>
      <c r="AW387" s="259">
        <f>MAX('MDA1'!K387,'MDA2'!K387,'MDA3'!I387,'MDA3'!L387,'T1'!M387,'T2'!K387,T3_R1!L387,T3_R2!L387)</f>
        <v>19926</v>
      </c>
      <c r="AX387" s="259">
        <f>MAX('MDA1'!L387,'MDA2'!L387,'MDA3'!J387,'MDA3'!M387,'T1'!N387,'T2'!L387,T3_R1!M387,T3_R2!M387)</f>
        <v>35423</v>
      </c>
      <c r="AY387" s="259">
        <f t="shared" si="43"/>
        <v>55349</v>
      </c>
      <c r="AZ387" s="259">
        <f>MAX('MDA2'!J387,T387)</f>
        <v>0</v>
      </c>
      <c r="BA387" s="259">
        <f>MAX('MDA1'!K387,'MDA2'!K387,'MDA3'!I387,'MDA3'!L387,V387,AD387)</f>
        <v>19926</v>
      </c>
      <c r="BB387" s="259">
        <f>MAX('MDA1'!L387,'MDA2'!L387,'MDA3'!J387,'MDA3'!M387,AF387)</f>
        <v>35423</v>
      </c>
      <c r="BC387" s="259">
        <f t="shared" si="38"/>
        <v>55349</v>
      </c>
      <c r="BD387" s="260">
        <f t="shared" si="39"/>
        <v>82.071470937129305</v>
      </c>
    </row>
    <row r="388" spans="1:56" x14ac:dyDescent="0.2">
      <c r="A388" s="10" t="str">
        <f>IF(COUNTRY_INFO!A388=0," ",COUNTRY_INFO!A388)</f>
        <v>Ethiopia</v>
      </c>
      <c r="B388" s="10" t="str">
        <f>IF(COUNTRY_INFO!B388=0," ",COUNTRY_INFO!B388)</f>
        <v>Oromia East Wellega</v>
      </c>
      <c r="C388" s="87" t="str">
        <f>IF(COUNTRY_INFO!C388=0," ",COUNTRY_INFO!C388)</f>
        <v>Jimma Arsjo</v>
      </c>
      <c r="D388" s="67">
        <f>COUNTRY_INFO!L388</f>
        <v>0</v>
      </c>
      <c r="E388" s="61"/>
      <c r="F388" s="61"/>
      <c r="G388" s="11">
        <f>MAX('MDA1'!M388,'MDA2'!M388)</f>
        <v>0</v>
      </c>
      <c r="H388" s="11">
        <f>IF(AND(COUNTRY_INFO!H388&gt;0,COUNTRY_INFO!H388&lt;4),IF(D388&gt;MAX('MDA1'!M388,'MDA2'!M388),MAX('MDA1'!M388,'MDA2'!M388),D388),0)</f>
        <v>0</v>
      </c>
      <c r="I388" s="73">
        <f>IF(AND(COUNTRY_INFO!H388&gt;0,COUNTRY_INFO!H388&lt;4), IF(G388/D388*100&lt;&gt;0, IF(G388/D388*100&gt;100,100,G388/D388*100), "-"),0)</f>
        <v>0</v>
      </c>
      <c r="J388" s="67">
        <f>COUNTRY_INFO!M388</f>
        <v>111132</v>
      </c>
      <c r="K388" s="61"/>
      <c r="L388" s="61"/>
      <c r="M388" s="11">
        <f>MAX('MDA1'!M388,MAX('MDA3'!I388,'MDA3'!L388)+MAX('MDA3'!J388,'MDA3'!M388))</f>
        <v>89209</v>
      </c>
      <c r="N388" s="11">
        <f>IF(AND(COUNTRY_INFO!I388&gt;0,COUNTRY_INFO!I388&lt;4),IF(J388&gt;MAX('MDA1'!M388,MAX('MDA3'!I388,'MDA3'!L388)+MAX('MDA3'!J388,'MDA3'!M388)),MAX('MDA1'!M388,MAX('MDA3'!I388,'MDA3'!L388)+MAX('MDA3'!J388,'MDA3'!M388)),J388),0)</f>
        <v>89209</v>
      </c>
      <c r="O388" s="73">
        <f>IF(AND(COUNTRY_INFO!I388&gt;0,COUNTRY_INFO!I388&lt;4), IF(M388/J388*100&lt;&gt;0, IF(M388/J388*100&gt;100,100,M388/J388*100), "-"),0)</f>
        <v>80.273008674369223</v>
      </c>
      <c r="P388" s="67">
        <f>COUNTRY_INFO!N388</f>
        <v>52950</v>
      </c>
      <c r="Q388" s="61"/>
      <c r="R388" s="61"/>
      <c r="S388" s="11">
        <f>SUM(MAX('MDA2'!J388, 'T1'!L388, MAX(T3_R1!K388, T3_R2!K388)), MAX('MDA1'!K388, 'MDA2'!K388, 'T1'!M388, MAX(T3_R1!L388, T3_R2!L388)), MAX('MDA1'!L388, 'MDA2'!L388, 'T1'!N388, MAX(T3_R1!M388, T3_R2!M388)))</f>
        <v>32836</v>
      </c>
      <c r="T388" s="11">
        <f>IF(AND(COUNTRY_INFO!J388&gt;1,COUNTRY_INFO!J388&lt;4),IF(COUNTRY_INFO!E388&gt;MAX('MDA2'!J388,'T1'!L388,MAX(T3_R1!K388,T3_R2!K388)),MAX('MDA2'!J388,'T1'!L388,MAX(T3_R1!K388,T3_R2!K388)),COUNTRY_INFO!E388),0)</f>
        <v>0</v>
      </c>
      <c r="U388" s="217" t="str">
        <f>IF(AND(COUNTRY_INFO!J388&gt;1,COUNTRY_INFO!J388&lt;4), IF(T388/COUNTRY_INFO!E388*100&lt;&gt;0, IF(T388/COUNTRY_INFO!E388*100&gt;100,100,T388/COUNTRY_INFO!E388*100), "-"),0)</f>
        <v>-</v>
      </c>
      <c r="V388" s="11">
        <f>IF(AND(COUNTRY_INFO!J388&gt;1,COUNTRY_INFO!J388&lt;4),IF(COUNTRY_INFO!F388&gt;MAX('MDA1'!K388,'MDA2'!K388,'T1'!M388,MAX(T3_R1!L388,T3_R2!L388)),MAX('MDA1'!K388,'MDA2'!K388,'T1'!M388,MAX(T3_R1!L388,T3_R2!L388)),COUNTRY_INFO!F388),0)</f>
        <v>32836</v>
      </c>
      <c r="W388" s="217">
        <f>IF(AND(COUNTRY_INFO!J388&gt;1,COUNTRY_INFO!J388&lt;4), IF(V388/COUNTRY_INFO!F388*100&lt;&gt;0, IF(V388/COUNTRY_INFO!F388*100&gt;100,100,V388/COUNTRY_INFO!F388*100), "-"),0)</f>
        <v>94.835951940850279</v>
      </c>
      <c r="X388" s="11">
        <f t="shared" si="40"/>
        <v>32836</v>
      </c>
      <c r="Y388" s="73">
        <f>IF(AND(COUNTRY_INFO!J388&gt;1,COUNTRY_INFO!J388&lt;4), IF(S388/P388*100&lt;&gt;0, IF(X388/P388*100&gt;100,100,X388/P388*100), "-"),0)</f>
        <v>62.01322001888574</v>
      </c>
      <c r="Z388" s="67">
        <f>COUNTRY_INFO!O388</f>
        <v>0</v>
      </c>
      <c r="AA388" s="61"/>
      <c r="AB388" s="61"/>
      <c r="AC388" s="11">
        <f>MAX('T1'!L388,'T2'!J388)+MAX('T1'!M388,'T2'!K388)+MAX('T1'!N388,'T2'!L388)</f>
        <v>0</v>
      </c>
      <c r="AD388" s="11">
        <f>IF(COUNTRY_INFO!K388=1,IF(COUNTRY_INFO!F388*0.33&gt;MAX('T1'!M388,'T2'!K388),MAX('T1'!M388,'T2'!K388),COUNTRY_INFO!F388*0.33),IF(COUNTRY_INFO!K388=2,IF(COUNTRY_INFO!F388*0.5&gt;MAX('T1'!M388,'T2'!K388),MAX('T1'!M388,'T2'!K388),COUNTRY_INFO!F388*0.5),IF(COUNTRY_INFO!K388=3,IF(COUNTRY_INFO!F388&gt;MAX('T1'!M388,'T2'!K388),MAX('T1'!M388,'T2'!K388),COUNTRY_INFO!F388),0)))</f>
        <v>0</v>
      </c>
      <c r="AE388" s="217">
        <f>IF(AND(COUNTRY_INFO!K388&gt;0,COUNTRY_INFO!K388&lt;4),IF(Z388&gt;0,IF(COUNTRY_INFO!K388=1, AD388/(COUNTRY_INFO!F388*0.33)*100, IF(COUNTRY_INFO!K388=2, AD388/(COUNTRY_INFO!F388*0.5)*100, IF(COUNTRY_INFO!K388=3, AD388/COUNTRY_INFO!F388*100))),"-"),0)</f>
        <v>0</v>
      </c>
      <c r="AF388" s="11">
        <f>IF(COUNTRY_INFO!K388=2,IF(COUNTRY_INFO!G388*0.2&gt;MAX('T1'!N388,'T2'!L388),MAX('T1'!N388,'T2'!L388),COUNTRY_INFO!G388*0.2),IF(COUNTRY_INFO!K388=3,IF(COUNTRY_INFO!G388&gt;MAX('T1'!N388,'T2'!L388),MAX('T1'!N388,'T2'!L388),COUNTRY_INFO!G388),0))</f>
        <v>0</v>
      </c>
      <c r="AG388" s="217">
        <f>IF(AND(COUNTRY_INFO!K388&gt;0,COUNTRY_INFO!K388&lt;4),IF(Z388&gt;0,IF(COUNTRY_INFO!K388=1, 0, IF(COUNTRY_INFO!K388=2, AF388/(COUNTRY_INFO!G388*0.2)*100, IF(COUNTRY_INFO!K388=3, AF388/COUNTRY_INFO!G388*100))),"-"),0)</f>
        <v>0</v>
      </c>
      <c r="AH388" s="11">
        <f t="shared" si="41"/>
        <v>0</v>
      </c>
      <c r="AI388" s="73">
        <f>IF(AND(COUNTRY_INFO!K388&gt;0,COUNTRY_INFO!K388&lt;4), IF(AC388/Z388*100&lt;&gt;0, IF(AH388/Z388*100&gt;100,100,AH388/Z388*100), "-"),0)</f>
        <v>0</v>
      </c>
      <c r="AJ388" s="261"/>
      <c r="AK388" s="260">
        <f>IF(AND(D388&lt;&gt;0, D388&lt;&gt;"Unknown",D388&lt;&gt;"Stopped",D388&lt;&gt;"Not required"),D388/COUNTRY_INFO!D388, 0)</f>
        <v>0</v>
      </c>
      <c r="AL388" s="260">
        <f>IF(AND(J388&lt;&gt;0,J388&lt;&gt;"Unknown",J388&lt;&gt;"Stopped",J388&lt;&gt;"Not required"),J388/COUNTRY_INFO!D388, 0)</f>
        <v>1</v>
      </c>
      <c r="AM388" s="260">
        <f>IF(AND(P388&lt;&gt;0,P388&lt;&gt;"Unknown",P388&lt;&gt;"Not required"),P388/(COUNTRY_INFO!E388+COUNTRY_INFO!F388), 0)</f>
        <v>1</v>
      </c>
      <c r="AN388" s="260">
        <f>IF(AND(Z388&lt;&gt;0,Z388&lt;&gt;"Unknown",Z388&lt;&gt;"Not required"),IF(COUNTRY_INFO!K388=1,1,IF(COUNTRY_INFO!K388=2,0.5*COUNTRY_INFO!F388/(0.5*COUNTRY_INFO!F388+0.2*COUNTRY_INFO!G388),IF(COUNTRY_INFO!K388=3,COUNTRY_INFO!F388/(COUNTRY_INFO!F388+COUNTRY_INFO!G388)))),0)</f>
        <v>0</v>
      </c>
      <c r="AO388" s="260">
        <f>IF(AND(Z388&lt;&gt;0,Z388&lt;&gt;"Unknown",Z388&lt;&gt;"Not required"),IF(COUNTRY_INFO!K388=1,0,IF(COUNTRY_INFO!K388=2,0.2*COUNTRY_INFO!G388/(0.5*COUNTRY_INFO!F388+0.2*COUNTRY_INFO!G388),IF(COUNTRY_INFO!K388=3,COUNTRY_INFO!G388/(COUNTRY_INFO!F388+COUNTRY_INFO!G388)))),0)</f>
        <v>0</v>
      </c>
      <c r="AP388" s="259">
        <f>MAX(COUNTRY_INFO!D388*AK388*PROFILE!$G$7,COUNTRY_INFO!D388*AL388*PROFILE!$G$7)</f>
        <v>1.1635833954308316E-2</v>
      </c>
      <c r="AQ388" s="259">
        <f>MAX(COUNTRY_INFO!D388*AK388*PROFILE!$G$8,COUNTRY_INFO!D388*AL388*PROFILE!$G$8,COUNTRY_INFO!D388*AM388*PROFILE!$G$8)</f>
        <v>16276.896867406756</v>
      </c>
      <c r="AR388" s="259">
        <f>MAX(COUNTRY_INFO!D388*AK388*PROFILE!$G$9,COUNTRY_INFO!D388*AL388*PROFILE!$G$9,COUNTRY_INFO!D388*AM388*PROFILE!$G$9,IF(AND(DISTRICT!Z388&lt;&gt;"Unknown",Z388&lt;&gt;"Not required"),COUNTRY_INFO!O388*DISTRICT!AN388,0))</f>
        <v>33802.35595277945</v>
      </c>
      <c r="AS388" s="259">
        <f>MAX(COUNTRY_INFO!D388*AK388*PROFILE!$G$10,COUNTRY_INFO!D388*AL388*PROFILE!$G$10,IF(AND(DISTRICT!Z388&lt;&gt;"Unknown",Z388&lt;&gt;"Not required"),COUNTRY_INFO!O388*DISTRICT!AO388,0))</f>
        <v>61052.735543979841</v>
      </c>
      <c r="AT388" s="259">
        <f t="shared" si="42"/>
        <v>111132</v>
      </c>
      <c r="AU388" s="258" t="str">
        <f t="shared" si="37"/>
        <v>Y</v>
      </c>
      <c r="AV388" s="259">
        <f>MAX('MDA2'!J388,'T1'!L388,'T2'!J388,T3_R1!K388,T3_R2!K388)</f>
        <v>0</v>
      </c>
      <c r="AW388" s="259">
        <f>MAX('MDA1'!K388,'MDA2'!K388,'MDA3'!I388,'MDA3'!L388,'T1'!M388,'T2'!K388,T3_R1!L388,T3_R2!L388)</f>
        <v>32836</v>
      </c>
      <c r="AX388" s="259">
        <f>MAX('MDA1'!L388,'MDA2'!L388,'MDA3'!J388,'MDA3'!M388,'T1'!N388,'T2'!L388,T3_R1!M388,T3_R2!M388)</f>
        <v>57094</v>
      </c>
      <c r="AY388" s="259">
        <f t="shared" si="43"/>
        <v>89930</v>
      </c>
      <c r="AZ388" s="259">
        <f>MAX('MDA2'!J388,T388)</f>
        <v>0</v>
      </c>
      <c r="BA388" s="259">
        <f>MAX('MDA1'!K388,'MDA2'!K388,'MDA3'!I388,'MDA3'!L388,V388,AD388)</f>
        <v>32836</v>
      </c>
      <c r="BB388" s="259">
        <f>MAX('MDA1'!L388,'MDA2'!L388,'MDA3'!J388,'MDA3'!M388,AF388)</f>
        <v>57094</v>
      </c>
      <c r="BC388" s="259">
        <f t="shared" si="38"/>
        <v>89930</v>
      </c>
      <c r="BD388" s="260">
        <f t="shared" si="39"/>
        <v>80.921786704099631</v>
      </c>
    </row>
    <row r="389" spans="1:56" x14ac:dyDescent="0.2">
      <c r="A389" s="10" t="str">
        <f>IF(COUNTRY_INFO!A389=0," ",COUNTRY_INFO!A389)</f>
        <v>Ethiopia</v>
      </c>
      <c r="B389" s="10" t="str">
        <f>IF(COUNTRY_INFO!B389=0," ",COUNTRY_INFO!B389)</f>
        <v>Oromia East Wellega</v>
      </c>
      <c r="C389" s="87" t="str">
        <f>IF(COUNTRY_INFO!C389=0," ",COUNTRY_INFO!C389)</f>
        <v>Kiremu</v>
      </c>
      <c r="D389" s="67">
        <f>COUNTRY_INFO!L389</f>
        <v>0</v>
      </c>
      <c r="E389" s="61"/>
      <c r="F389" s="61"/>
      <c r="G389" s="11">
        <f>MAX('MDA1'!M389,'MDA2'!M389)</f>
        <v>0</v>
      </c>
      <c r="H389" s="11">
        <f>IF(AND(COUNTRY_INFO!H389&gt;0,COUNTRY_INFO!H389&lt;4),IF(D389&gt;MAX('MDA1'!M389,'MDA2'!M389),MAX('MDA1'!M389,'MDA2'!M389),D389),0)</f>
        <v>0</v>
      </c>
      <c r="I389" s="73">
        <f>IF(AND(COUNTRY_INFO!H389&gt;0,COUNTRY_INFO!H389&lt;4), IF(G389/D389*100&lt;&gt;0, IF(G389/D389*100&gt;100,100,G389/D389*100), "-"),0)</f>
        <v>0</v>
      </c>
      <c r="J389" s="67">
        <f>COUNTRY_INFO!M389</f>
        <v>70667</v>
      </c>
      <c r="K389" s="61"/>
      <c r="L389" s="61"/>
      <c r="M389" s="11">
        <f>MAX('MDA1'!M389,MAX('MDA3'!I389,'MDA3'!L389)+MAX('MDA3'!J389,'MDA3'!M389))</f>
        <v>62167</v>
      </c>
      <c r="N389" s="11">
        <f>IF(AND(COUNTRY_INFO!I389&gt;0,COUNTRY_INFO!I389&lt;4),IF(J389&gt;MAX('MDA1'!M389,MAX('MDA3'!I389,'MDA3'!L389)+MAX('MDA3'!J389,'MDA3'!M389)),MAX('MDA1'!M389,MAX('MDA3'!I389,'MDA3'!L389)+MAX('MDA3'!J389,'MDA3'!M389)),J389),0)</f>
        <v>62167</v>
      </c>
      <c r="O389" s="73">
        <f>IF(AND(COUNTRY_INFO!I389&gt;0,COUNTRY_INFO!I389&lt;4), IF(M389/J389*100&lt;&gt;0, IF(M389/J389*100&gt;100,100,M389/J389*100), "-"),0)</f>
        <v>87.971754850212974</v>
      </c>
      <c r="P389" s="67">
        <f>COUNTRY_INFO!N389</f>
        <v>0</v>
      </c>
      <c r="Q389" s="61"/>
      <c r="R389" s="61"/>
      <c r="S389" s="11">
        <f>SUM(MAX('MDA2'!J389, 'T1'!L389, MAX(T3_R1!K389, T3_R2!K389)), MAX('MDA1'!K389, 'MDA2'!K389, 'T1'!M389, MAX(T3_R1!L389, T3_R2!L389)), MAX('MDA1'!L389, 'MDA2'!L389, 'T1'!N389, MAX(T3_R1!M389, T3_R2!M389)))</f>
        <v>0</v>
      </c>
      <c r="T389" s="11">
        <f>IF(AND(COUNTRY_INFO!J389&gt;1,COUNTRY_INFO!J389&lt;4),IF(COUNTRY_INFO!E389&gt;MAX('MDA2'!J389,'T1'!L389,MAX(T3_R1!K389,T3_R2!K389)),MAX('MDA2'!J389,'T1'!L389,MAX(T3_R1!K389,T3_R2!K389)),COUNTRY_INFO!E389),0)</f>
        <v>0</v>
      </c>
      <c r="U389" s="217">
        <f>IF(AND(COUNTRY_INFO!J389&gt;1,COUNTRY_INFO!J389&lt;4), IF(T389/COUNTRY_INFO!E389*100&lt;&gt;0, IF(T389/COUNTRY_INFO!E389*100&gt;100,100,T389/COUNTRY_INFO!E389*100), "-"),0)</f>
        <v>0</v>
      </c>
      <c r="V389" s="11">
        <f>IF(AND(COUNTRY_INFO!J389&gt;1,COUNTRY_INFO!J389&lt;4),IF(COUNTRY_INFO!F389&gt;MAX('MDA1'!K389,'MDA2'!K389,'T1'!M389,MAX(T3_R1!L389,T3_R2!L389)),MAX('MDA1'!K389,'MDA2'!K389,'T1'!M389,MAX(T3_R1!L389,T3_R2!L389)),COUNTRY_INFO!F389),0)</f>
        <v>0</v>
      </c>
      <c r="W389" s="217">
        <f>IF(AND(COUNTRY_INFO!J389&gt;1,COUNTRY_INFO!J389&lt;4), IF(V389/COUNTRY_INFO!F389*100&lt;&gt;0, IF(V389/COUNTRY_INFO!F389*100&gt;100,100,V389/COUNTRY_INFO!F389*100), "-"),0)</f>
        <v>0</v>
      </c>
      <c r="X389" s="11">
        <f t="shared" si="40"/>
        <v>0</v>
      </c>
      <c r="Y389" s="73">
        <f>IF(AND(COUNTRY_INFO!J389&gt;1,COUNTRY_INFO!J389&lt;4), IF(S389/P389*100&lt;&gt;0, IF(X389/P389*100&gt;100,100,X389/P389*100), "-"),0)</f>
        <v>0</v>
      </c>
      <c r="Z389" s="67">
        <f>COUNTRY_INFO!O389</f>
        <v>0</v>
      </c>
      <c r="AA389" s="61"/>
      <c r="AB389" s="61"/>
      <c r="AC389" s="11">
        <f>MAX('T1'!L389,'T2'!J389)+MAX('T1'!M389,'T2'!K389)+MAX('T1'!N389,'T2'!L389)</f>
        <v>0</v>
      </c>
      <c r="AD389" s="11">
        <f>IF(COUNTRY_INFO!K389=1,IF(COUNTRY_INFO!F389*0.33&gt;MAX('T1'!M389,'T2'!K389),MAX('T1'!M389,'T2'!K389),COUNTRY_INFO!F389*0.33),IF(COUNTRY_INFO!K389=2,IF(COUNTRY_INFO!F389*0.5&gt;MAX('T1'!M389,'T2'!K389),MAX('T1'!M389,'T2'!K389),COUNTRY_INFO!F389*0.5),IF(COUNTRY_INFO!K389=3,IF(COUNTRY_INFO!F389&gt;MAX('T1'!M389,'T2'!K389),MAX('T1'!M389,'T2'!K389),COUNTRY_INFO!F389),0)))</f>
        <v>0</v>
      </c>
      <c r="AE389" s="217">
        <f>IF(AND(COUNTRY_INFO!K389&gt;0,COUNTRY_INFO!K389&lt;4),IF(Z389&gt;0,IF(COUNTRY_INFO!K389=1, AD389/(COUNTRY_INFO!F389*0.33)*100, IF(COUNTRY_INFO!K389=2, AD389/(COUNTRY_INFO!F389*0.5)*100, IF(COUNTRY_INFO!K389=3, AD389/COUNTRY_INFO!F389*100))),"-"),0)</f>
        <v>0</v>
      </c>
      <c r="AF389" s="11">
        <f>IF(COUNTRY_INFO!K389=2,IF(COUNTRY_INFO!G389*0.2&gt;MAX('T1'!N389,'T2'!L389),MAX('T1'!N389,'T2'!L389),COUNTRY_INFO!G389*0.2),IF(COUNTRY_INFO!K389=3,IF(COUNTRY_INFO!G389&gt;MAX('T1'!N389,'T2'!L389),MAX('T1'!N389,'T2'!L389),COUNTRY_INFO!G389),0))</f>
        <v>0</v>
      </c>
      <c r="AG389" s="217">
        <f>IF(AND(COUNTRY_INFO!K389&gt;0,COUNTRY_INFO!K389&lt;4),IF(Z389&gt;0,IF(COUNTRY_INFO!K389=1, 0, IF(COUNTRY_INFO!K389=2, AF389/(COUNTRY_INFO!G389*0.2)*100, IF(COUNTRY_INFO!K389=3, AF389/COUNTRY_INFO!G389*100))),"-"),0)</f>
        <v>0</v>
      </c>
      <c r="AH389" s="11">
        <f t="shared" si="41"/>
        <v>0</v>
      </c>
      <c r="AI389" s="73">
        <f>IF(AND(COUNTRY_INFO!K389&gt;0,COUNTRY_INFO!K389&lt;4), IF(AC389/Z389*100&lt;&gt;0, IF(AH389/Z389*100&gt;100,100,AH389/Z389*100), "-"),0)</f>
        <v>0</v>
      </c>
      <c r="AJ389" s="261"/>
      <c r="AK389" s="260">
        <f>IF(AND(D389&lt;&gt;0, D389&lt;&gt;"Unknown",D389&lt;&gt;"Stopped",D389&lt;&gt;"Not required"),D389/COUNTRY_INFO!D389, 0)</f>
        <v>0</v>
      </c>
      <c r="AL389" s="260">
        <f>IF(AND(J389&lt;&gt;0,J389&lt;&gt;"Unknown",J389&lt;&gt;"Stopped",J389&lt;&gt;"Not required"),J389/COUNTRY_INFO!D389, 0)</f>
        <v>1</v>
      </c>
      <c r="AM389" s="260">
        <f>IF(AND(P389&lt;&gt;0,P389&lt;&gt;"Unknown",P389&lt;&gt;"Not required"),P389/(COUNTRY_INFO!E389+COUNTRY_INFO!F389), 0)</f>
        <v>0</v>
      </c>
      <c r="AN389" s="260">
        <f>IF(AND(Z389&lt;&gt;0,Z389&lt;&gt;"Unknown",Z389&lt;&gt;"Not required"),IF(COUNTRY_INFO!K389=1,1,IF(COUNTRY_INFO!K389=2,0.5*COUNTRY_INFO!F389/(0.5*COUNTRY_INFO!F389+0.2*COUNTRY_INFO!G389),IF(COUNTRY_INFO!K389=3,COUNTRY_INFO!F389/(COUNTRY_INFO!F389+COUNTRY_INFO!G389)))),0)</f>
        <v>0</v>
      </c>
      <c r="AO389" s="260">
        <f>IF(AND(Z389&lt;&gt;0,Z389&lt;&gt;"Unknown",Z389&lt;&gt;"Not required"),IF(COUNTRY_INFO!K389=1,0,IF(COUNTRY_INFO!K389=2,0.2*COUNTRY_INFO!G389/(0.5*COUNTRY_INFO!F389+0.2*COUNTRY_INFO!G389),IF(COUNTRY_INFO!K389=3,COUNTRY_INFO!G389/(COUNTRY_INFO!F389+COUNTRY_INFO!G389)))),0)</f>
        <v>0</v>
      </c>
      <c r="AP389" s="259">
        <f>MAX(COUNTRY_INFO!D389*AK389*PROFILE!$G$7,COUNTRY_INFO!D389*AL389*PROFILE!$G$7)</f>
        <v>7.3990342839965612E-3</v>
      </c>
      <c r="AQ389" s="259">
        <f>MAX(COUNTRY_INFO!D389*AK389*PROFILE!$G$8,COUNTRY_INFO!D389*AL389*PROFILE!$G$8,COUNTRY_INFO!D389*AM389*PROFILE!$G$8)</f>
        <v>10350.209398994288</v>
      </c>
      <c r="AR389" s="259">
        <f>MAX(COUNTRY_INFO!D389*AK389*PROFILE!$G$9,COUNTRY_INFO!D389*AL389*PROFILE!$G$9,COUNTRY_INFO!D389*AM389*PROFILE!$G$9,IF(AND(DISTRICT!Z389&lt;&gt;"Unknown",Z389&lt;&gt;"Not required"),COUNTRY_INFO!O389*DISTRICT!AN389,0))</f>
        <v>21494.358853571117</v>
      </c>
      <c r="AS389" s="259">
        <f>MAX(COUNTRY_INFO!D389*AK389*PROFILE!$G$10,COUNTRY_INFO!D389*AL389*PROFILE!$G$10,IF(AND(DISTRICT!Z389&lt;&gt;"Unknown",Z389&lt;&gt;"Not required"),COUNTRY_INFO!O389*DISTRICT!AO389,0))</f>
        <v>38822.424348400316</v>
      </c>
      <c r="AT389" s="259">
        <f t="shared" si="42"/>
        <v>70667</v>
      </c>
      <c r="AU389" s="258" t="str">
        <f t="shared" si="37"/>
        <v>Y</v>
      </c>
      <c r="AV389" s="259">
        <f>MAX('MDA2'!J389,'T1'!L389,'T2'!J389,T3_R1!K389,T3_R2!K389)</f>
        <v>0</v>
      </c>
      <c r="AW389" s="259">
        <f>MAX('MDA1'!K389,'MDA2'!K389,'MDA3'!I389,'MDA3'!L389,'T1'!M389,'T2'!K389,T3_R1!L389,T3_R2!L389)</f>
        <v>22380</v>
      </c>
      <c r="AX389" s="259">
        <f>MAX('MDA1'!L389,'MDA2'!L389,'MDA3'!J389,'MDA3'!M389,'T1'!N389,'T2'!L389,T3_R1!M389,T3_R2!M389)</f>
        <v>39787</v>
      </c>
      <c r="AY389" s="259">
        <f t="shared" si="43"/>
        <v>62167</v>
      </c>
      <c r="AZ389" s="259">
        <f>MAX('MDA2'!J389,T389)</f>
        <v>0</v>
      </c>
      <c r="BA389" s="259">
        <f>MAX('MDA1'!K389,'MDA2'!K389,'MDA3'!I389,'MDA3'!L389,V389,AD389)</f>
        <v>22380</v>
      </c>
      <c r="BB389" s="259">
        <f>MAX('MDA1'!L389,'MDA2'!L389,'MDA3'!J389,'MDA3'!M389,AF389)</f>
        <v>39787</v>
      </c>
      <c r="BC389" s="259">
        <f t="shared" si="38"/>
        <v>62167</v>
      </c>
      <c r="BD389" s="260">
        <f t="shared" si="39"/>
        <v>87.971754850212974</v>
      </c>
    </row>
    <row r="390" spans="1:56" x14ac:dyDescent="0.2">
      <c r="A390" s="10" t="str">
        <f>IF(COUNTRY_INFO!A390=0," ",COUNTRY_INFO!A390)</f>
        <v>Ethiopia</v>
      </c>
      <c r="B390" s="10" t="str">
        <f>IF(COUNTRY_INFO!B390=0," ",COUNTRY_INFO!B390)</f>
        <v>Oromia East Wellega</v>
      </c>
      <c r="C390" s="87" t="str">
        <f>IF(COUNTRY_INFO!C390=0," ",COUNTRY_INFO!C390)</f>
        <v>Leka Dulecha</v>
      </c>
      <c r="D390" s="67">
        <f>COUNTRY_INFO!L390</f>
        <v>0</v>
      </c>
      <c r="E390" s="61"/>
      <c r="F390" s="61"/>
      <c r="G390" s="11">
        <f>MAX('MDA1'!M390,'MDA2'!M390)</f>
        <v>0</v>
      </c>
      <c r="H390" s="11">
        <f>IF(AND(COUNTRY_INFO!H390&gt;0,COUNTRY_INFO!H390&lt;4),IF(D390&gt;MAX('MDA1'!M390,'MDA2'!M390),MAX('MDA1'!M390,'MDA2'!M390),D390),0)</f>
        <v>0</v>
      </c>
      <c r="I390" s="73">
        <f>IF(AND(COUNTRY_INFO!H390&gt;0,COUNTRY_INFO!H390&lt;4), IF(G390/D390*100&lt;&gt;0, IF(G390/D390*100&gt;100,100,G390/D390*100), "-"),0)</f>
        <v>0</v>
      </c>
      <c r="J390" s="67">
        <f>COUNTRY_INFO!M390</f>
        <v>92170</v>
      </c>
      <c r="K390" s="61"/>
      <c r="L390" s="61"/>
      <c r="M390" s="11">
        <f>MAX('MDA1'!M390,MAX('MDA3'!I390,'MDA3'!L390)+MAX('MDA3'!J390,'MDA3'!M390))</f>
        <v>79031</v>
      </c>
      <c r="N390" s="11">
        <f>IF(AND(COUNTRY_INFO!I390&gt;0,COUNTRY_INFO!I390&lt;4),IF(J390&gt;MAX('MDA1'!M390,MAX('MDA3'!I390,'MDA3'!L390)+MAX('MDA3'!J390,'MDA3'!M390)),MAX('MDA1'!M390,MAX('MDA3'!I390,'MDA3'!L390)+MAX('MDA3'!J390,'MDA3'!M390)),J390),0)</f>
        <v>79031</v>
      </c>
      <c r="O390" s="73">
        <f>IF(AND(COUNTRY_INFO!I390&gt;0,COUNTRY_INFO!I390&lt;4), IF(M390/J390*100&lt;&gt;0, IF(M390/J390*100&gt;100,100,M390/J390*100), "-"),0)</f>
        <v>85.744819355538681</v>
      </c>
      <c r="P390" s="67">
        <f>COUNTRY_INFO!N390</f>
        <v>43915</v>
      </c>
      <c r="Q390" s="61"/>
      <c r="R390" s="61"/>
      <c r="S390" s="11">
        <f>SUM(MAX('MDA2'!J390, 'T1'!L390, MAX(T3_R1!K390, T3_R2!K390)), MAX('MDA1'!K390, 'MDA2'!K390, 'T1'!M390, MAX(T3_R1!L390, T3_R2!L390)), MAX('MDA1'!L390, 'MDA2'!L390, 'T1'!N390, MAX(T3_R1!M390, T3_R2!M390)))</f>
        <v>0</v>
      </c>
      <c r="T390" s="11">
        <f>IF(AND(COUNTRY_INFO!J390&gt;1,COUNTRY_INFO!J390&lt;4),IF(COUNTRY_INFO!E390&gt;MAX('MDA2'!J390,'T1'!L390,MAX(T3_R1!K390,T3_R2!K390)),MAX('MDA2'!J390,'T1'!L390,MAX(T3_R1!K390,T3_R2!K390)),COUNTRY_INFO!E390),0)</f>
        <v>0</v>
      </c>
      <c r="U390" s="217" t="str">
        <f>IF(AND(COUNTRY_INFO!J390&gt;1,COUNTRY_INFO!J390&lt;4), IF(T390/COUNTRY_INFO!E390*100&lt;&gt;0, IF(T390/COUNTRY_INFO!E390*100&gt;100,100,T390/COUNTRY_INFO!E390*100), "-"),0)</f>
        <v>-</v>
      </c>
      <c r="V390" s="11">
        <f>IF(AND(COUNTRY_INFO!J390&gt;1,COUNTRY_INFO!J390&lt;4),IF(COUNTRY_INFO!F390&gt;MAX('MDA1'!K390,'MDA2'!K390,'T1'!M390,MAX(T3_R1!L390,T3_R2!L390)),MAX('MDA1'!K390,'MDA2'!K390,'T1'!M390,MAX(T3_R1!L390,T3_R2!L390)),COUNTRY_INFO!F390),0)</f>
        <v>0</v>
      </c>
      <c r="W390" s="217" t="str">
        <f>IF(AND(COUNTRY_INFO!J390&gt;1,COUNTRY_INFO!J390&lt;4), IF(V390/COUNTRY_INFO!F390*100&lt;&gt;0, IF(V390/COUNTRY_INFO!F390*100&gt;100,100,V390/COUNTRY_INFO!F390*100), "-"),0)</f>
        <v>-</v>
      </c>
      <c r="X390" s="11">
        <f t="shared" si="40"/>
        <v>0</v>
      </c>
      <c r="Y390" s="73" t="str">
        <f>IF(AND(COUNTRY_INFO!J390&gt;1,COUNTRY_INFO!J390&lt;4), IF(S390/P390*100&lt;&gt;0, IF(X390/P390*100&gt;100,100,X390/P390*100), "-"),0)</f>
        <v>-</v>
      </c>
      <c r="Z390" s="67">
        <f>COUNTRY_INFO!O390</f>
        <v>0</v>
      </c>
      <c r="AA390" s="61"/>
      <c r="AB390" s="61"/>
      <c r="AC390" s="11">
        <f>MAX('T1'!L390,'T2'!J390)+MAX('T1'!M390,'T2'!K390)+MAX('T1'!N390,'T2'!L390)</f>
        <v>0</v>
      </c>
      <c r="AD390" s="11">
        <f>IF(COUNTRY_INFO!K390=1,IF(COUNTRY_INFO!F390*0.33&gt;MAX('T1'!M390,'T2'!K390),MAX('T1'!M390,'T2'!K390),COUNTRY_INFO!F390*0.33),IF(COUNTRY_INFO!K390=2,IF(COUNTRY_INFO!F390*0.5&gt;MAX('T1'!M390,'T2'!K390),MAX('T1'!M390,'T2'!K390),COUNTRY_INFO!F390*0.5),IF(COUNTRY_INFO!K390=3,IF(COUNTRY_INFO!F390&gt;MAX('T1'!M390,'T2'!K390),MAX('T1'!M390,'T2'!K390),COUNTRY_INFO!F390),0)))</f>
        <v>0</v>
      </c>
      <c r="AE390" s="217">
        <f>IF(AND(COUNTRY_INFO!K390&gt;0,COUNTRY_INFO!K390&lt;4),IF(Z390&gt;0,IF(COUNTRY_INFO!K390=1, AD390/(COUNTRY_INFO!F390*0.33)*100, IF(COUNTRY_INFO!K390=2, AD390/(COUNTRY_INFO!F390*0.5)*100, IF(COUNTRY_INFO!K390=3, AD390/COUNTRY_INFO!F390*100))),"-"),0)</f>
        <v>0</v>
      </c>
      <c r="AF390" s="11">
        <f>IF(COUNTRY_INFO!K390=2,IF(COUNTRY_INFO!G390*0.2&gt;MAX('T1'!N390,'T2'!L390),MAX('T1'!N390,'T2'!L390),COUNTRY_INFO!G390*0.2),IF(COUNTRY_INFO!K390=3,IF(COUNTRY_INFO!G390&gt;MAX('T1'!N390,'T2'!L390),MAX('T1'!N390,'T2'!L390),COUNTRY_INFO!G390),0))</f>
        <v>0</v>
      </c>
      <c r="AG390" s="217">
        <f>IF(AND(COUNTRY_INFO!K390&gt;0,COUNTRY_INFO!K390&lt;4),IF(Z390&gt;0,IF(COUNTRY_INFO!K390=1, 0, IF(COUNTRY_INFO!K390=2, AF390/(COUNTRY_INFO!G390*0.2)*100, IF(COUNTRY_INFO!K390=3, AF390/COUNTRY_INFO!G390*100))),"-"),0)</f>
        <v>0</v>
      </c>
      <c r="AH390" s="11">
        <f t="shared" si="41"/>
        <v>0</v>
      </c>
      <c r="AI390" s="73">
        <f>IF(AND(COUNTRY_INFO!K390&gt;0,COUNTRY_INFO!K390&lt;4), IF(AC390/Z390*100&lt;&gt;0, IF(AH390/Z390*100&gt;100,100,AH390/Z390*100), "-"),0)</f>
        <v>0</v>
      </c>
      <c r="AJ390" s="261"/>
      <c r="AK390" s="260">
        <f>IF(AND(D390&lt;&gt;0, D390&lt;&gt;"Unknown",D390&lt;&gt;"Stopped",D390&lt;&gt;"Not required"),D390/COUNTRY_INFO!D390, 0)</f>
        <v>0</v>
      </c>
      <c r="AL390" s="260">
        <f>IF(AND(J390&lt;&gt;0,J390&lt;&gt;"Unknown",J390&lt;&gt;"Stopped",J390&lt;&gt;"Not required"),J390/COUNTRY_INFO!D390, 0)</f>
        <v>1</v>
      </c>
      <c r="AM390" s="260">
        <f>IF(AND(P390&lt;&gt;0,P390&lt;&gt;"Unknown",P390&lt;&gt;"Not required"),P390/(COUNTRY_INFO!E390+COUNTRY_INFO!F390), 0)</f>
        <v>1</v>
      </c>
      <c r="AN390" s="260">
        <f>IF(AND(Z390&lt;&gt;0,Z390&lt;&gt;"Unknown",Z390&lt;&gt;"Not required"),IF(COUNTRY_INFO!K390=1,1,IF(COUNTRY_INFO!K390=2,0.5*COUNTRY_INFO!F390/(0.5*COUNTRY_INFO!F390+0.2*COUNTRY_INFO!G390),IF(COUNTRY_INFO!K390=3,COUNTRY_INFO!F390/(COUNTRY_INFO!F390+COUNTRY_INFO!G390)))),0)</f>
        <v>0</v>
      </c>
      <c r="AO390" s="260">
        <f>IF(AND(Z390&lt;&gt;0,Z390&lt;&gt;"Unknown",Z390&lt;&gt;"Not required"),IF(COUNTRY_INFO!K390=1,0,IF(COUNTRY_INFO!K390=2,0.2*COUNTRY_INFO!G390/(0.5*COUNTRY_INFO!F390+0.2*COUNTRY_INFO!G390),IF(COUNTRY_INFO!K390=3,COUNTRY_INFO!G390/(COUNTRY_INFO!F390+COUNTRY_INFO!G390)))),0)</f>
        <v>0</v>
      </c>
      <c r="AP390" s="259">
        <f>MAX(COUNTRY_INFO!D390*AK390*PROFILE!$G$7,COUNTRY_INFO!D390*AL390*PROFILE!$G$7)</f>
        <v>9.6504590538152597E-3</v>
      </c>
      <c r="AQ390" s="259">
        <f>MAX(COUNTRY_INFO!D390*AK390*PROFILE!$G$8,COUNTRY_INFO!D390*AL390*PROFILE!$G$8,COUNTRY_INFO!D390*AM390*PROFILE!$G$8)</f>
        <v>13499.636326790489</v>
      </c>
      <c r="AR390" s="259">
        <f>MAX(COUNTRY_INFO!D390*AK390*PROFILE!$G$9,COUNTRY_INFO!D390*AL390*PROFILE!$G$9,COUNTRY_INFO!D390*AM390*PROFILE!$G$9,IF(AND(DISTRICT!Z390&lt;&gt;"Unknown",Z390&lt;&gt;"Not required"),COUNTRY_INFO!O390*DISTRICT!AN390,0))</f>
        <v>28034.797791524328</v>
      </c>
      <c r="AS390" s="259">
        <f>MAX(COUNTRY_INFO!D390*AK390*PROFILE!$G$10,COUNTRY_INFO!D390*AL390*PROFILE!$G$10,IF(AND(DISTRICT!Z390&lt;&gt;"Unknown",Z390&lt;&gt;"Not required"),COUNTRY_INFO!O390*DISTRICT!AO390,0))</f>
        <v>50635.556231226132</v>
      </c>
      <c r="AT390" s="259">
        <f t="shared" si="42"/>
        <v>92170</v>
      </c>
      <c r="AU390" s="258">
        <f t="shared" si="37"/>
        <v>0</v>
      </c>
      <c r="AV390" s="259">
        <f>MAX('MDA2'!J390,'T1'!L390,'T2'!J390,T3_R1!K390,T3_R2!K390)</f>
        <v>0</v>
      </c>
      <c r="AW390" s="259">
        <f>MAX('MDA1'!K390,'MDA2'!K390,'MDA3'!I390,'MDA3'!L390,'T1'!M390,'T2'!K390,T3_R1!L390,T3_R2!L390)</f>
        <v>28451</v>
      </c>
      <c r="AX390" s="259">
        <f>MAX('MDA1'!L390,'MDA2'!L390,'MDA3'!J390,'MDA3'!M390,'T1'!N390,'T2'!L390,T3_R1!M390,T3_R2!M390)</f>
        <v>50580</v>
      </c>
      <c r="AY390" s="259">
        <f t="shared" si="43"/>
        <v>79031</v>
      </c>
      <c r="AZ390" s="259">
        <f>MAX('MDA2'!J390,T390)</f>
        <v>0</v>
      </c>
      <c r="BA390" s="259">
        <f>MAX('MDA1'!K390,'MDA2'!K390,'MDA3'!I390,'MDA3'!L390,V390,AD390)</f>
        <v>28451</v>
      </c>
      <c r="BB390" s="259">
        <f>MAX('MDA1'!L390,'MDA2'!L390,'MDA3'!J390,'MDA3'!M390,AF390)</f>
        <v>50580</v>
      </c>
      <c r="BC390" s="259">
        <f t="shared" si="38"/>
        <v>79031</v>
      </c>
      <c r="BD390" s="260">
        <f t="shared" si="39"/>
        <v>85.744819355538681</v>
      </c>
    </row>
    <row r="391" spans="1:56" x14ac:dyDescent="0.2">
      <c r="A391" s="10" t="str">
        <f>IF(COUNTRY_INFO!A391=0," ",COUNTRY_INFO!A391)</f>
        <v>Ethiopia</v>
      </c>
      <c r="B391" s="10" t="str">
        <f>IF(COUNTRY_INFO!B391=0," ",COUNTRY_INFO!B391)</f>
        <v>Oromia East Wellega</v>
      </c>
      <c r="C391" s="87" t="str">
        <f>IF(COUNTRY_INFO!C391=0," ",COUNTRY_INFO!C391)</f>
        <v>Limu</v>
      </c>
      <c r="D391" s="67">
        <f>COUNTRY_INFO!L391</f>
        <v>0</v>
      </c>
      <c r="E391" s="61"/>
      <c r="F391" s="61"/>
      <c r="G391" s="11">
        <f>MAX('MDA1'!M391,'MDA2'!M391)</f>
        <v>0</v>
      </c>
      <c r="H391" s="11">
        <f>IF(AND(COUNTRY_INFO!H391&gt;0,COUNTRY_INFO!H391&lt;4),IF(D391&gt;MAX('MDA1'!M391,'MDA2'!M391),MAX('MDA1'!M391,'MDA2'!M391),D391),0)</f>
        <v>0</v>
      </c>
      <c r="I391" s="73">
        <f>IF(AND(COUNTRY_INFO!H391&gt;0,COUNTRY_INFO!H391&lt;4), IF(G391/D391*100&lt;&gt;0, IF(G391/D391*100&gt;100,100,G391/D391*100), "-"),0)</f>
        <v>0</v>
      </c>
      <c r="J391" s="67">
        <f>COUNTRY_INFO!M391</f>
        <v>92729</v>
      </c>
      <c r="K391" s="61"/>
      <c r="L391" s="61"/>
      <c r="M391" s="11">
        <f>MAX('MDA1'!M391,MAX('MDA3'!I391,'MDA3'!L391)+MAX('MDA3'!J391,'MDA3'!M391))</f>
        <v>58641</v>
      </c>
      <c r="N391" s="11">
        <f>IF(AND(COUNTRY_INFO!I391&gt;0,COUNTRY_INFO!I391&lt;4),IF(J391&gt;MAX('MDA1'!M391,MAX('MDA3'!I391,'MDA3'!L391)+MAX('MDA3'!J391,'MDA3'!M391)),MAX('MDA1'!M391,MAX('MDA3'!I391,'MDA3'!L391)+MAX('MDA3'!J391,'MDA3'!M391)),J391),0)</f>
        <v>58641</v>
      </c>
      <c r="O391" s="73">
        <f>IF(AND(COUNTRY_INFO!I391&gt;0,COUNTRY_INFO!I391&lt;4), IF(M391/J391*100&lt;&gt;0, IF(M391/J391*100&gt;100,100,M391/J391*100), "-"),0)</f>
        <v>63.239116134111228</v>
      </c>
      <c r="P391" s="67">
        <f>COUNTRY_INFO!N391</f>
        <v>44181</v>
      </c>
      <c r="Q391" s="61"/>
      <c r="R391" s="61"/>
      <c r="S391" s="11">
        <f>SUM(MAX('MDA2'!J391, 'T1'!L391, MAX(T3_R1!K391, T3_R2!K391)), MAX('MDA1'!K391, 'MDA2'!K391, 'T1'!M391, MAX(T3_R1!L391, T3_R2!L391)), MAX('MDA1'!L391, 'MDA2'!L391, 'T1'!N391, MAX(T3_R1!M391, T3_R2!M391)))</f>
        <v>27635</v>
      </c>
      <c r="T391" s="11">
        <f>IF(AND(COUNTRY_INFO!J391&gt;1,COUNTRY_INFO!J391&lt;4),IF(COUNTRY_INFO!E391&gt;MAX('MDA2'!J391,'T1'!L391,MAX(T3_R1!K391,T3_R2!K391)),MAX('MDA2'!J391,'T1'!L391,MAX(T3_R1!K391,T3_R2!K391)),COUNTRY_INFO!E391),0)</f>
        <v>0</v>
      </c>
      <c r="U391" s="217" t="str">
        <f>IF(AND(COUNTRY_INFO!J391&gt;1,COUNTRY_INFO!J391&lt;4), IF(T391/COUNTRY_INFO!E391*100&lt;&gt;0, IF(T391/COUNTRY_INFO!E391*100&gt;100,100,T391/COUNTRY_INFO!E391*100), "-"),0)</f>
        <v>-</v>
      </c>
      <c r="V391" s="11">
        <f>IF(AND(COUNTRY_INFO!J391&gt;1,COUNTRY_INFO!J391&lt;4),IF(COUNTRY_INFO!F391&gt;MAX('MDA1'!K391,'MDA2'!K391,'T1'!M391,MAX(T3_R1!L391,T3_R2!L391)),MAX('MDA1'!K391,'MDA2'!K391,'T1'!M391,MAX(T3_R1!L391,T3_R2!L391)),COUNTRY_INFO!F391),0)</f>
        <v>27635</v>
      </c>
      <c r="W391" s="217">
        <f>IF(AND(COUNTRY_INFO!J391&gt;1,COUNTRY_INFO!J391&lt;4), IF(V391/COUNTRY_INFO!F391*100&lt;&gt;0, IF(V391/COUNTRY_INFO!F391*100&gt;100,100,V391/COUNTRY_INFO!F391*100), "-"),0)</f>
        <v>95.655936310141925</v>
      </c>
      <c r="X391" s="11">
        <f t="shared" si="40"/>
        <v>27635</v>
      </c>
      <c r="Y391" s="73">
        <f>IF(AND(COUNTRY_INFO!J391&gt;1,COUNTRY_INFO!J391&lt;4), IF(S391/P391*100&lt;&gt;0, IF(X391/P391*100&gt;100,100,X391/P391*100), "-"),0)</f>
        <v>62.549512233765647</v>
      </c>
      <c r="Z391" s="67">
        <f>COUNTRY_INFO!O391</f>
        <v>0</v>
      </c>
      <c r="AA391" s="61"/>
      <c r="AB391" s="61"/>
      <c r="AC391" s="11">
        <f>MAX('T1'!L391,'T2'!J391)+MAX('T1'!M391,'T2'!K391)+MAX('T1'!N391,'T2'!L391)</f>
        <v>0</v>
      </c>
      <c r="AD391" s="11">
        <f>IF(COUNTRY_INFO!K391=1,IF(COUNTRY_INFO!F391*0.33&gt;MAX('T1'!M391,'T2'!K391),MAX('T1'!M391,'T2'!K391),COUNTRY_INFO!F391*0.33),IF(COUNTRY_INFO!K391=2,IF(COUNTRY_INFO!F391*0.5&gt;MAX('T1'!M391,'T2'!K391),MAX('T1'!M391,'T2'!K391),COUNTRY_INFO!F391*0.5),IF(COUNTRY_INFO!K391=3,IF(COUNTRY_INFO!F391&gt;MAX('T1'!M391,'T2'!K391),MAX('T1'!M391,'T2'!K391),COUNTRY_INFO!F391),0)))</f>
        <v>0</v>
      </c>
      <c r="AE391" s="217">
        <f>IF(AND(COUNTRY_INFO!K391&gt;0,COUNTRY_INFO!K391&lt;4),IF(Z391&gt;0,IF(COUNTRY_INFO!K391=1, AD391/(COUNTRY_INFO!F391*0.33)*100, IF(COUNTRY_INFO!K391=2, AD391/(COUNTRY_INFO!F391*0.5)*100, IF(COUNTRY_INFO!K391=3, AD391/COUNTRY_INFO!F391*100))),"-"),0)</f>
        <v>0</v>
      </c>
      <c r="AF391" s="11">
        <f>IF(COUNTRY_INFO!K391=2,IF(COUNTRY_INFO!G391*0.2&gt;MAX('T1'!N391,'T2'!L391),MAX('T1'!N391,'T2'!L391),COUNTRY_INFO!G391*0.2),IF(COUNTRY_INFO!K391=3,IF(COUNTRY_INFO!G391&gt;MAX('T1'!N391,'T2'!L391),MAX('T1'!N391,'T2'!L391),COUNTRY_INFO!G391),0))</f>
        <v>0</v>
      </c>
      <c r="AG391" s="217">
        <f>IF(AND(COUNTRY_INFO!K391&gt;0,COUNTRY_INFO!K391&lt;4),IF(Z391&gt;0,IF(COUNTRY_INFO!K391=1, 0, IF(COUNTRY_INFO!K391=2, AF391/(COUNTRY_INFO!G391*0.2)*100, IF(COUNTRY_INFO!K391=3, AF391/COUNTRY_INFO!G391*100))),"-"),0)</f>
        <v>0</v>
      </c>
      <c r="AH391" s="11">
        <f t="shared" si="41"/>
        <v>0</v>
      </c>
      <c r="AI391" s="73">
        <f>IF(AND(COUNTRY_INFO!K391&gt;0,COUNTRY_INFO!K391&lt;4), IF(AC391/Z391*100&lt;&gt;0, IF(AH391/Z391*100&gt;100,100,AH391/Z391*100), "-"),0)</f>
        <v>0</v>
      </c>
      <c r="AJ391" s="261"/>
      <c r="AK391" s="260">
        <f>IF(AND(D391&lt;&gt;0, D391&lt;&gt;"Unknown",D391&lt;&gt;"Stopped",D391&lt;&gt;"Not required"),D391/COUNTRY_INFO!D391, 0)</f>
        <v>0</v>
      </c>
      <c r="AL391" s="260">
        <f>IF(AND(J391&lt;&gt;0,J391&lt;&gt;"Unknown",J391&lt;&gt;"Stopped",J391&lt;&gt;"Not required"),J391/COUNTRY_INFO!D391, 0)</f>
        <v>1</v>
      </c>
      <c r="AM391" s="260">
        <f>IF(AND(P391&lt;&gt;0,P391&lt;&gt;"Unknown",P391&lt;&gt;"Not required"),P391/(COUNTRY_INFO!E391+COUNTRY_INFO!F391), 0)</f>
        <v>1</v>
      </c>
      <c r="AN391" s="260">
        <f>IF(AND(Z391&lt;&gt;0,Z391&lt;&gt;"Unknown",Z391&lt;&gt;"Not required"),IF(COUNTRY_INFO!K391=1,1,IF(COUNTRY_INFO!K391=2,0.5*COUNTRY_INFO!F391/(0.5*COUNTRY_INFO!F391+0.2*COUNTRY_INFO!G391),IF(COUNTRY_INFO!K391=3,COUNTRY_INFO!F391/(COUNTRY_INFO!F391+COUNTRY_INFO!G391)))),0)</f>
        <v>0</v>
      </c>
      <c r="AO391" s="260">
        <f>IF(AND(Z391&lt;&gt;0,Z391&lt;&gt;"Unknown",Z391&lt;&gt;"Not required"),IF(COUNTRY_INFO!K391=1,0,IF(COUNTRY_INFO!K391=2,0.2*COUNTRY_INFO!G391/(0.5*COUNTRY_INFO!F391+0.2*COUNTRY_INFO!G391),IF(COUNTRY_INFO!K391=3,COUNTRY_INFO!G391/(COUNTRY_INFO!F391+COUNTRY_INFO!G391)))),0)</f>
        <v>0</v>
      </c>
      <c r="AP391" s="259">
        <f>MAX(COUNTRY_INFO!D391*AK391*PROFILE!$G$7,COUNTRY_INFO!D391*AL391*PROFILE!$G$7)</f>
        <v>9.7089879310104724E-3</v>
      </c>
      <c r="AQ391" s="259">
        <f>MAX(COUNTRY_INFO!D391*AK391*PROFILE!$G$8,COUNTRY_INFO!D391*AL391*PROFILE!$G$8,COUNTRY_INFO!D391*AM391*PROFILE!$G$8)</f>
        <v>13581.510002679346</v>
      </c>
      <c r="AR391" s="259">
        <f>MAX(COUNTRY_INFO!D391*AK391*PROFILE!$G$9,COUNTRY_INFO!D391*AL391*PROFILE!$G$9,COUNTRY_INFO!D391*AM391*PROFILE!$G$9,IF(AND(DISTRICT!Z391&lt;&gt;"Unknown",Z391&lt;&gt;"Not required"),COUNTRY_INFO!O391*DISTRICT!AN391,0))</f>
        <v>28204.825479117495</v>
      </c>
      <c r="AS391" s="259">
        <f>MAX(COUNTRY_INFO!D391*AK391*PROFILE!$G$10,COUNTRY_INFO!D391*AL391*PROFILE!$G$10,IF(AND(DISTRICT!Z391&lt;&gt;"Unknown",Z391&lt;&gt;"Not required"),COUNTRY_INFO!O391*DISTRICT!AO391,0))</f>
        <v>50942.65480921523</v>
      </c>
      <c r="AT391" s="259">
        <f t="shared" si="42"/>
        <v>92729</v>
      </c>
      <c r="AU391" s="258" t="str">
        <f t="shared" si="37"/>
        <v>Y</v>
      </c>
      <c r="AV391" s="259">
        <f>MAX('MDA2'!J391,'T1'!L391,'T2'!J391,T3_R1!K391,T3_R2!K391)</f>
        <v>0</v>
      </c>
      <c r="AW391" s="259">
        <f>MAX('MDA1'!K391,'MDA2'!K391,'MDA3'!I391,'MDA3'!L391,'T1'!M391,'T2'!K391,T3_R1!L391,T3_R2!L391)</f>
        <v>27635</v>
      </c>
      <c r="AX391" s="259">
        <f>MAX('MDA1'!L391,'MDA2'!L391,'MDA3'!J391,'MDA3'!M391,'T1'!N391,'T2'!L391,T3_R1!M391,T3_R2!M391)</f>
        <v>37530</v>
      </c>
      <c r="AY391" s="259">
        <f t="shared" si="43"/>
        <v>65165</v>
      </c>
      <c r="AZ391" s="259">
        <f>MAX('MDA2'!J391,T391)</f>
        <v>0</v>
      </c>
      <c r="BA391" s="259">
        <f>MAX('MDA1'!K391,'MDA2'!K391,'MDA3'!I391,'MDA3'!L391,V391,AD391)</f>
        <v>27635</v>
      </c>
      <c r="BB391" s="259">
        <f>MAX('MDA1'!L391,'MDA2'!L391,'MDA3'!J391,'MDA3'!M391,AF391)</f>
        <v>37530</v>
      </c>
      <c r="BC391" s="259">
        <f t="shared" si="38"/>
        <v>65165</v>
      </c>
      <c r="BD391" s="260">
        <f t="shared" si="39"/>
        <v>70.274671354161043</v>
      </c>
    </row>
    <row r="392" spans="1:56" x14ac:dyDescent="0.2">
      <c r="A392" s="10" t="str">
        <f>IF(COUNTRY_INFO!A392=0," ",COUNTRY_INFO!A392)</f>
        <v>Ethiopia</v>
      </c>
      <c r="B392" s="10" t="str">
        <f>IF(COUNTRY_INFO!B392=0," ",COUNTRY_INFO!B392)</f>
        <v>Oromia East Wellega</v>
      </c>
      <c r="C392" s="87" t="str">
        <f>IF(COUNTRY_INFO!C392=0," ",COUNTRY_INFO!C392)</f>
        <v>Nekemte Town</v>
      </c>
      <c r="D392" s="67">
        <f>COUNTRY_INFO!L392</f>
        <v>0</v>
      </c>
      <c r="E392" s="61"/>
      <c r="F392" s="61"/>
      <c r="G392" s="11">
        <f>MAX('MDA1'!M392,'MDA2'!M392)</f>
        <v>0</v>
      </c>
      <c r="H392" s="11">
        <f>IF(AND(COUNTRY_INFO!H392&gt;0,COUNTRY_INFO!H392&lt;4),IF(D392&gt;MAX('MDA1'!M392,'MDA2'!M392),MAX('MDA1'!M392,'MDA2'!M392),D392),0)</f>
        <v>0</v>
      </c>
      <c r="I392" s="73">
        <f>IF(AND(COUNTRY_INFO!H392&gt;0,COUNTRY_INFO!H392&lt;4), IF(G392/D392*100&lt;&gt;0, IF(G392/D392*100&gt;100,100,G392/D392*100), "-"),0)</f>
        <v>0</v>
      </c>
      <c r="J392" s="67">
        <f>COUNTRY_INFO!M392</f>
        <v>107845</v>
      </c>
      <c r="K392" s="61"/>
      <c r="L392" s="61"/>
      <c r="M392" s="11">
        <f>MAX('MDA1'!M392,MAX('MDA3'!I392,'MDA3'!L392)+MAX('MDA3'!J392,'MDA3'!M392))</f>
        <v>0</v>
      </c>
      <c r="N392" s="11">
        <f>IF(AND(COUNTRY_INFO!I392&gt;0,COUNTRY_INFO!I392&lt;4),IF(J392&gt;MAX('MDA1'!M392,MAX('MDA3'!I392,'MDA3'!L392)+MAX('MDA3'!J392,'MDA3'!M392)),MAX('MDA1'!M392,MAX('MDA3'!I392,'MDA3'!L392)+MAX('MDA3'!J392,'MDA3'!M392)),J392),0)</f>
        <v>0</v>
      </c>
      <c r="O392" s="73" t="str">
        <f>IF(AND(COUNTRY_INFO!I392&gt;0,COUNTRY_INFO!I392&lt;4), IF(M392/J392*100&lt;&gt;0, IF(M392/J392*100&gt;100,100,M392/J392*100), "-"),0)</f>
        <v>-</v>
      </c>
      <c r="P392" s="67">
        <f>COUNTRY_INFO!N392</f>
        <v>51384</v>
      </c>
      <c r="Q392" s="61"/>
      <c r="R392" s="61"/>
      <c r="S392" s="11">
        <f>SUM(MAX('MDA2'!J392, 'T1'!L392, MAX(T3_R1!K392, T3_R2!K392)), MAX('MDA1'!K392, 'MDA2'!K392, 'T1'!M392, MAX(T3_R1!L392, T3_R2!L392)), MAX('MDA1'!L392, 'MDA2'!L392, 'T1'!N392, MAX(T3_R1!M392, T3_R2!M392)))</f>
        <v>32483</v>
      </c>
      <c r="T392" s="11">
        <f>IF(AND(COUNTRY_INFO!J392&gt;1,COUNTRY_INFO!J392&lt;4),IF(COUNTRY_INFO!E392&gt;MAX('MDA2'!J392,'T1'!L392,MAX(T3_R1!K392,T3_R2!K392)),MAX('MDA2'!J392,'T1'!L392,MAX(T3_R1!K392,T3_R2!K392)),COUNTRY_INFO!E392),0)</f>
        <v>0</v>
      </c>
      <c r="U392" s="217" t="str">
        <f>IF(AND(COUNTRY_INFO!J392&gt;1,COUNTRY_INFO!J392&lt;4), IF(T392/COUNTRY_INFO!E392*100&lt;&gt;0, IF(T392/COUNTRY_INFO!E392*100&gt;100,100,T392/COUNTRY_INFO!E392*100), "-"),0)</f>
        <v>-</v>
      </c>
      <c r="V392" s="11">
        <f>IF(AND(COUNTRY_INFO!J392&gt;1,COUNTRY_INFO!J392&lt;4),IF(COUNTRY_INFO!F392&gt;MAX('MDA1'!K392,'MDA2'!K392,'T1'!M392,MAX(T3_R1!L392,T3_R2!L392)),MAX('MDA1'!K392,'MDA2'!K392,'T1'!M392,MAX(T3_R1!L392,T3_R2!L392)),COUNTRY_INFO!F392),0)</f>
        <v>32483</v>
      </c>
      <c r="W392" s="217">
        <f>IF(AND(COUNTRY_INFO!J392&gt;1,COUNTRY_INFO!J392&lt;4), IF(V392/COUNTRY_INFO!F392*100&lt;&gt;0, IF(V392/COUNTRY_INFO!F392*100&gt;100,100,V392/COUNTRY_INFO!F392*100), "-"),0)</f>
        <v>96.675595238095241</v>
      </c>
      <c r="X392" s="11">
        <f t="shared" si="40"/>
        <v>32483</v>
      </c>
      <c r="Y392" s="73">
        <f>IF(AND(COUNTRY_INFO!J392&gt;1,COUNTRY_INFO!J392&lt;4), IF(S392/P392*100&lt;&gt;0, IF(X392/P392*100&gt;100,100,X392/P392*100), "-"),0)</f>
        <v>63.216176241631636</v>
      </c>
      <c r="Z392" s="67">
        <f>COUNTRY_INFO!O392</f>
        <v>11088</v>
      </c>
      <c r="AA392" s="61"/>
      <c r="AB392" s="61"/>
      <c r="AC392" s="11">
        <f>MAX('T1'!L392,'T2'!J392)+MAX('T1'!M392,'T2'!K392)+MAX('T1'!N392,'T2'!L392)</f>
        <v>0</v>
      </c>
      <c r="AD392" s="11">
        <f>IF(COUNTRY_INFO!K392=1,IF(COUNTRY_INFO!F392*0.33&gt;MAX('T1'!M392,'T2'!K392),MAX('T1'!M392,'T2'!K392),COUNTRY_INFO!F392*0.33),IF(COUNTRY_INFO!K392=2,IF(COUNTRY_INFO!F392*0.5&gt;MAX('T1'!M392,'T2'!K392),MAX('T1'!M392,'T2'!K392),COUNTRY_INFO!F392*0.5),IF(COUNTRY_INFO!K392=3,IF(COUNTRY_INFO!F392&gt;MAX('T1'!M392,'T2'!K392),MAX('T1'!M392,'T2'!K392),COUNTRY_INFO!F392),0)))</f>
        <v>0</v>
      </c>
      <c r="AE392" s="217">
        <f>IF(AND(COUNTRY_INFO!K392&gt;0,COUNTRY_INFO!K392&lt;4),IF(Z392&gt;0,IF(COUNTRY_INFO!K392=1, AD392/(COUNTRY_INFO!F392*0.33)*100, IF(COUNTRY_INFO!K392=2, AD392/(COUNTRY_INFO!F392*0.5)*100, IF(COUNTRY_INFO!K392=3, AD392/COUNTRY_INFO!F392*100))),"-"),0)</f>
        <v>0</v>
      </c>
      <c r="AF392" s="11">
        <f>IF(COUNTRY_INFO!K392=2,IF(COUNTRY_INFO!G392*0.2&gt;MAX('T1'!N392,'T2'!L392),MAX('T1'!N392,'T2'!L392),COUNTRY_INFO!G392*0.2),IF(COUNTRY_INFO!K392=3,IF(COUNTRY_INFO!G392&gt;MAX('T1'!N392,'T2'!L392),MAX('T1'!N392,'T2'!L392),COUNTRY_INFO!G392),0))</f>
        <v>0</v>
      </c>
      <c r="AG392" s="217">
        <f>IF(AND(COUNTRY_INFO!K392&gt;0,COUNTRY_INFO!K392&lt;4),IF(Z392&gt;0,IF(COUNTRY_INFO!K392=1, 0, IF(COUNTRY_INFO!K392=2, AF392/(COUNTRY_INFO!G392*0.2)*100, IF(COUNTRY_INFO!K392=3, AF392/COUNTRY_INFO!G392*100))),"-"),0)</f>
        <v>0</v>
      </c>
      <c r="AH392" s="11">
        <f t="shared" si="41"/>
        <v>0</v>
      </c>
      <c r="AI392" s="73" t="str">
        <f>IF(AND(COUNTRY_INFO!K392&gt;0,COUNTRY_INFO!K392&lt;4), IF(AC392/Z392*100&lt;&gt;0, IF(AH392/Z392*100&gt;100,100,AH392/Z392*100), "-"),0)</f>
        <v>-</v>
      </c>
      <c r="AJ392" s="261"/>
      <c r="AK392" s="260">
        <f>IF(AND(D392&lt;&gt;0, D392&lt;&gt;"Unknown",D392&lt;&gt;"Stopped",D392&lt;&gt;"Not required"),D392/COUNTRY_INFO!D392, 0)</f>
        <v>0</v>
      </c>
      <c r="AL392" s="260">
        <f>IF(AND(J392&lt;&gt;0,J392&lt;&gt;"Unknown",J392&lt;&gt;"Stopped",J392&lt;&gt;"Not required"),J392/COUNTRY_INFO!D392, 0)</f>
        <v>1</v>
      </c>
      <c r="AM392" s="260">
        <f>IF(AND(P392&lt;&gt;0,P392&lt;&gt;"Unknown",P392&lt;&gt;"Not required"),P392/(COUNTRY_INFO!E392+COUNTRY_INFO!F392), 0)</f>
        <v>1</v>
      </c>
      <c r="AN392" s="260">
        <f>IF(AND(Z392&lt;&gt;0,Z392&lt;&gt;"Unknown",Z392&lt;&gt;"Not required"),IF(COUNTRY_INFO!K392=1,1,IF(COUNTRY_INFO!K392=2,0.5*COUNTRY_INFO!F392/(0.5*COUNTRY_INFO!F392+0.2*COUNTRY_INFO!G392),IF(COUNTRY_INFO!K392=3,COUNTRY_INFO!F392/(COUNTRY_INFO!F392+COUNTRY_INFO!G392)))),0)</f>
        <v>1</v>
      </c>
      <c r="AO392" s="260">
        <f>IF(AND(Z392&lt;&gt;0,Z392&lt;&gt;"Unknown",Z392&lt;&gt;"Not required"),IF(COUNTRY_INFO!K392=1,0,IF(COUNTRY_INFO!K392=2,0.2*COUNTRY_INFO!G392/(0.5*COUNTRY_INFO!F392+0.2*COUNTRY_INFO!G392),IF(COUNTRY_INFO!K392=3,COUNTRY_INFO!G392/(COUNTRY_INFO!F392+COUNTRY_INFO!G392)))),0)</f>
        <v>0</v>
      </c>
      <c r="AP392" s="259">
        <f>MAX(COUNTRY_INFO!D392*AK392*PROFILE!$G$7,COUNTRY_INFO!D392*AL392*PROFILE!$G$7)</f>
        <v>1.129167578017475E-2</v>
      </c>
      <c r="AQ392" s="259">
        <f>MAX(COUNTRY_INFO!D392*AK392*PROFILE!$G$8,COUNTRY_INFO!D392*AL392*PROFILE!$G$8,COUNTRY_INFO!D392*AM392*PROFILE!$G$8)</f>
        <v>15795.467936017363</v>
      </c>
      <c r="AR392" s="259">
        <f>MAX(COUNTRY_INFO!D392*AK392*PROFILE!$G$9,COUNTRY_INFO!D392*AL392*PROFILE!$G$9,COUNTRY_INFO!D392*AM392*PROFILE!$G$9,IF(AND(DISTRICT!Z392&lt;&gt;"Unknown",Z392&lt;&gt;"Not required"),COUNTRY_INFO!O392*DISTRICT!AN392,0))</f>
        <v>32802.568816609972</v>
      </c>
      <c r="AS392" s="259">
        <f>MAX(COUNTRY_INFO!D392*AK392*PROFILE!$G$10,COUNTRY_INFO!D392*AL392*PROFILE!$G$10,IF(AND(DISTRICT!Z392&lt;&gt;"Unknown",Z392&lt;&gt;"Not required"),COUNTRY_INFO!O392*DISTRICT!AO392,0))</f>
        <v>59246.951955696888</v>
      </c>
      <c r="AT392" s="259">
        <f t="shared" si="42"/>
        <v>107845</v>
      </c>
      <c r="AU392" s="258">
        <f t="shared" si="37"/>
        <v>0</v>
      </c>
      <c r="AV392" s="259">
        <f>MAX('MDA2'!J392,'T1'!L392,'T2'!J392,T3_R1!K392,T3_R2!K392)</f>
        <v>0</v>
      </c>
      <c r="AW392" s="259">
        <f>MAX('MDA1'!K392,'MDA2'!K392,'MDA3'!I392,'MDA3'!L392,'T1'!M392,'T2'!K392,T3_R1!L392,T3_R2!L392)</f>
        <v>32483</v>
      </c>
      <c r="AX392" s="259">
        <f>MAX('MDA1'!L392,'MDA2'!L392,'MDA3'!J392,'MDA3'!M392,'T1'!N392,'T2'!L392,T3_R1!M392,T3_R2!M392)</f>
        <v>0</v>
      </c>
      <c r="AY392" s="259">
        <f t="shared" si="43"/>
        <v>32483</v>
      </c>
      <c r="AZ392" s="259">
        <f>MAX('MDA2'!J392,T392)</f>
        <v>0</v>
      </c>
      <c r="BA392" s="259">
        <f>MAX('MDA1'!K392,'MDA2'!K392,'MDA3'!I392,'MDA3'!L392,V392,AD392)</f>
        <v>32483</v>
      </c>
      <c r="BB392" s="259">
        <f>MAX('MDA1'!L392,'MDA2'!L392,'MDA3'!J392,'MDA3'!M392,AF392)</f>
        <v>0</v>
      </c>
      <c r="BC392" s="259">
        <f t="shared" si="38"/>
        <v>32483</v>
      </c>
      <c r="BD392" s="260">
        <f t="shared" si="39"/>
        <v>30.120079744077149</v>
      </c>
    </row>
    <row r="393" spans="1:56" x14ac:dyDescent="0.2">
      <c r="A393" s="10" t="str">
        <f>IF(COUNTRY_INFO!A393=0," ",COUNTRY_INFO!A393)</f>
        <v>Ethiopia</v>
      </c>
      <c r="B393" s="10" t="str">
        <f>IF(COUNTRY_INFO!B393=0," ",COUNTRY_INFO!B393)</f>
        <v>Oromia East Wellega</v>
      </c>
      <c r="C393" s="87" t="str">
        <f>IF(COUNTRY_INFO!C393=0," ",COUNTRY_INFO!C393)</f>
        <v>Nunu Kumba</v>
      </c>
      <c r="D393" s="67">
        <f>COUNTRY_INFO!L393</f>
        <v>0</v>
      </c>
      <c r="E393" s="61"/>
      <c r="F393" s="61"/>
      <c r="G393" s="11">
        <f>MAX('MDA1'!M393,'MDA2'!M393)</f>
        <v>0</v>
      </c>
      <c r="H393" s="11">
        <f>IF(AND(COUNTRY_INFO!H393&gt;0,COUNTRY_INFO!H393&lt;4),IF(D393&gt;MAX('MDA1'!M393,'MDA2'!M393),MAX('MDA1'!M393,'MDA2'!M393),D393),0)</f>
        <v>0</v>
      </c>
      <c r="I393" s="73">
        <f>IF(AND(COUNTRY_INFO!H393&gt;0,COUNTRY_INFO!H393&lt;4), IF(G393/D393*100&lt;&gt;0, IF(G393/D393*100&gt;100,100,G393/D393*100), "-"),0)</f>
        <v>0</v>
      </c>
      <c r="J393" s="67">
        <f>COUNTRY_INFO!M393</f>
        <v>83051</v>
      </c>
      <c r="K393" s="61"/>
      <c r="L393" s="61"/>
      <c r="M393" s="11">
        <f>MAX('MDA1'!M393,MAX('MDA3'!I393,'MDA3'!L393)+MAX('MDA3'!J393,'MDA3'!M393))</f>
        <v>66477</v>
      </c>
      <c r="N393" s="11">
        <f>IF(AND(COUNTRY_INFO!I393&gt;0,COUNTRY_INFO!I393&lt;4),IF(J393&gt;MAX('MDA1'!M393,MAX('MDA3'!I393,'MDA3'!L393)+MAX('MDA3'!J393,'MDA3'!M393)),MAX('MDA1'!M393,MAX('MDA3'!I393,'MDA3'!L393)+MAX('MDA3'!J393,'MDA3'!M393)),J393),0)</f>
        <v>66477</v>
      </c>
      <c r="O393" s="73">
        <f>IF(AND(COUNTRY_INFO!I393&gt;0,COUNTRY_INFO!I393&lt;4), IF(M393/J393*100&lt;&gt;0, IF(M393/J393*100&gt;100,100,M393/J393*100), "-"),0)</f>
        <v>80.043587675043042</v>
      </c>
      <c r="P393" s="67">
        <f>COUNTRY_INFO!N393</f>
        <v>39570</v>
      </c>
      <c r="Q393" s="61"/>
      <c r="R393" s="61"/>
      <c r="S393" s="11">
        <f>SUM(MAX('MDA2'!J393, 'T1'!L393, MAX(T3_R1!K393, T3_R2!K393)), MAX('MDA1'!K393, 'MDA2'!K393, 'T1'!M393, MAX(T3_R1!L393, T3_R2!L393)), MAX('MDA1'!L393, 'MDA2'!L393, 'T1'!N393, MAX(T3_R1!M393, T3_R2!M393)))</f>
        <v>24872</v>
      </c>
      <c r="T393" s="11">
        <f>IF(AND(COUNTRY_INFO!J393&gt;1,COUNTRY_INFO!J393&lt;4),IF(COUNTRY_INFO!E393&gt;MAX('MDA2'!J393,'T1'!L393,MAX(T3_R1!K393,T3_R2!K393)),MAX('MDA2'!J393,'T1'!L393,MAX(T3_R1!K393,T3_R2!K393)),COUNTRY_INFO!E393),0)</f>
        <v>0</v>
      </c>
      <c r="U393" s="217" t="str">
        <f>IF(AND(COUNTRY_INFO!J393&gt;1,COUNTRY_INFO!J393&lt;4), IF(T393/COUNTRY_INFO!E393*100&lt;&gt;0, IF(T393/COUNTRY_INFO!E393*100&gt;100,100,T393/COUNTRY_INFO!E393*100), "-"),0)</f>
        <v>-</v>
      </c>
      <c r="V393" s="11">
        <f>IF(AND(COUNTRY_INFO!J393&gt;1,COUNTRY_INFO!J393&lt;4),IF(COUNTRY_INFO!F393&gt;MAX('MDA1'!K393,'MDA2'!K393,'T1'!M393,MAX(T3_R1!L393,T3_R2!L393)),MAX('MDA1'!K393,'MDA2'!K393,'T1'!M393,MAX(T3_R1!L393,T3_R2!L393)),COUNTRY_INFO!F393),0)</f>
        <v>24872</v>
      </c>
      <c r="W393" s="217">
        <f>IF(AND(COUNTRY_INFO!J393&gt;1,COUNTRY_INFO!J393&lt;4), IF(V393/COUNTRY_INFO!F393*100&lt;&gt;0, IF(V393/COUNTRY_INFO!F393*100&gt;100,100,V393/COUNTRY_INFO!F393*100), "-"),0)</f>
        <v>96.123671497584539</v>
      </c>
      <c r="X393" s="11">
        <f t="shared" si="40"/>
        <v>24872</v>
      </c>
      <c r="Y393" s="73">
        <f>IF(AND(COUNTRY_INFO!J393&gt;1,COUNTRY_INFO!J393&lt;4), IF(S393/P393*100&lt;&gt;0, IF(X393/P393*100&gt;100,100,X393/P393*100), "-"),0)</f>
        <v>62.855698761688153</v>
      </c>
      <c r="Z393" s="67">
        <f>COUNTRY_INFO!O393</f>
        <v>0</v>
      </c>
      <c r="AA393" s="61"/>
      <c r="AB393" s="61"/>
      <c r="AC393" s="11">
        <f>MAX('T1'!L393,'T2'!J393)+MAX('T1'!M393,'T2'!K393)+MAX('T1'!N393,'T2'!L393)</f>
        <v>0</v>
      </c>
      <c r="AD393" s="11">
        <f>IF(COUNTRY_INFO!K393=1,IF(COUNTRY_INFO!F393*0.33&gt;MAX('T1'!M393,'T2'!K393),MAX('T1'!M393,'T2'!K393),COUNTRY_INFO!F393*0.33),IF(COUNTRY_INFO!K393=2,IF(COUNTRY_INFO!F393*0.5&gt;MAX('T1'!M393,'T2'!K393),MAX('T1'!M393,'T2'!K393),COUNTRY_INFO!F393*0.5),IF(COUNTRY_INFO!K393=3,IF(COUNTRY_INFO!F393&gt;MAX('T1'!M393,'T2'!K393),MAX('T1'!M393,'T2'!K393),COUNTRY_INFO!F393),0)))</f>
        <v>0</v>
      </c>
      <c r="AE393" s="217">
        <f>IF(AND(COUNTRY_INFO!K393&gt;0,COUNTRY_INFO!K393&lt;4),IF(Z393&gt;0,IF(COUNTRY_INFO!K393=1, AD393/(COUNTRY_INFO!F393*0.33)*100, IF(COUNTRY_INFO!K393=2, AD393/(COUNTRY_INFO!F393*0.5)*100, IF(COUNTRY_INFO!K393=3, AD393/COUNTRY_INFO!F393*100))),"-"),0)</f>
        <v>0</v>
      </c>
      <c r="AF393" s="11">
        <f>IF(COUNTRY_INFO!K393=2,IF(COUNTRY_INFO!G393*0.2&gt;MAX('T1'!N393,'T2'!L393),MAX('T1'!N393,'T2'!L393),COUNTRY_INFO!G393*0.2),IF(COUNTRY_INFO!K393=3,IF(COUNTRY_INFO!G393&gt;MAX('T1'!N393,'T2'!L393),MAX('T1'!N393,'T2'!L393),COUNTRY_INFO!G393),0))</f>
        <v>0</v>
      </c>
      <c r="AG393" s="217">
        <f>IF(AND(COUNTRY_INFO!K393&gt;0,COUNTRY_INFO!K393&lt;4),IF(Z393&gt;0,IF(COUNTRY_INFO!K393=1, 0, IF(COUNTRY_INFO!K393=2, AF393/(COUNTRY_INFO!G393*0.2)*100, IF(COUNTRY_INFO!K393=3, AF393/COUNTRY_INFO!G393*100))),"-"),0)</f>
        <v>0</v>
      </c>
      <c r="AH393" s="11">
        <f t="shared" si="41"/>
        <v>0</v>
      </c>
      <c r="AI393" s="73">
        <f>IF(AND(COUNTRY_INFO!K393&gt;0,COUNTRY_INFO!K393&lt;4), IF(AC393/Z393*100&lt;&gt;0, IF(AH393/Z393*100&gt;100,100,AH393/Z393*100), "-"),0)</f>
        <v>0</v>
      </c>
      <c r="AJ393" s="261"/>
      <c r="AK393" s="260">
        <f>IF(AND(D393&lt;&gt;0, D393&lt;&gt;"Unknown",D393&lt;&gt;"Stopped",D393&lt;&gt;"Not required"),D393/COUNTRY_INFO!D393, 0)</f>
        <v>0</v>
      </c>
      <c r="AL393" s="260">
        <f>IF(AND(J393&lt;&gt;0,J393&lt;&gt;"Unknown",J393&lt;&gt;"Stopped",J393&lt;&gt;"Not required"),J393/COUNTRY_INFO!D393, 0)</f>
        <v>1</v>
      </c>
      <c r="AM393" s="260">
        <f>IF(AND(P393&lt;&gt;0,P393&lt;&gt;"Unknown",P393&lt;&gt;"Not required"),P393/(COUNTRY_INFO!E393+COUNTRY_INFO!F393), 0)</f>
        <v>1</v>
      </c>
      <c r="AN393" s="260">
        <f>IF(AND(Z393&lt;&gt;0,Z393&lt;&gt;"Unknown",Z393&lt;&gt;"Not required"),IF(COUNTRY_INFO!K393=1,1,IF(COUNTRY_INFO!K393=2,0.5*COUNTRY_INFO!F393/(0.5*COUNTRY_INFO!F393+0.2*COUNTRY_INFO!G393),IF(COUNTRY_INFO!K393=3,COUNTRY_INFO!F393/(COUNTRY_INFO!F393+COUNTRY_INFO!G393)))),0)</f>
        <v>0</v>
      </c>
      <c r="AO393" s="260">
        <f>IF(AND(Z393&lt;&gt;0,Z393&lt;&gt;"Unknown",Z393&lt;&gt;"Not required"),IF(COUNTRY_INFO!K393=1,0,IF(COUNTRY_INFO!K393=2,0.2*COUNTRY_INFO!G393/(0.5*COUNTRY_INFO!F393+0.2*COUNTRY_INFO!G393),IF(COUNTRY_INFO!K393=3,COUNTRY_INFO!G393/(COUNTRY_INFO!F393+COUNTRY_INFO!G393)))),0)</f>
        <v>0</v>
      </c>
      <c r="AP393" s="259">
        <f>MAX(COUNTRY_INFO!D393*AK393*PROFILE!$G$7,COUNTRY_INFO!D393*AL393*PROFILE!$G$7)</f>
        <v>8.6956740249366522E-3</v>
      </c>
      <c r="AQ393" s="259">
        <f>MAX(COUNTRY_INFO!D393*AK393*PROFILE!$G$8,COUNTRY_INFO!D393*AL393*PROFILE!$G$8,COUNTRY_INFO!D393*AM393*PROFILE!$G$8)</f>
        <v>12164.026218685873</v>
      </c>
      <c r="AR393" s="259">
        <f>MAX(COUNTRY_INFO!D393*AK393*PROFILE!$G$9,COUNTRY_INFO!D393*AL393*PROFILE!$G$9,COUNTRY_INFO!D393*AM393*PROFILE!$G$9,IF(AND(DISTRICT!Z393&lt;&gt;"Unknown",Z393&lt;&gt;"Not required"),COUNTRY_INFO!O393*DISTRICT!AN393,0))</f>
        <v>25261.126086404329</v>
      </c>
      <c r="AS393" s="259">
        <f>MAX(COUNTRY_INFO!D393*AK393*PROFILE!$G$10,COUNTRY_INFO!D393*AL393*PROFILE!$G$10,IF(AND(DISTRICT!Z393&lt;&gt;"Unknown",Z393&lt;&gt;"Not required"),COUNTRY_INFO!O393*DISTRICT!AO393,0))</f>
        <v>45625.838999235777</v>
      </c>
      <c r="AT393" s="259">
        <f t="shared" si="42"/>
        <v>83051</v>
      </c>
      <c r="AU393" s="258" t="str">
        <f t="shared" ref="AU393:AU456" si="44">IF(COUNTIFS(AK393:AN393,"&gt;0")=0,0, IF(COUNTIFS(AK393:AN393,"&gt;0")&lt;=IF(AND(OR(D393&gt;=0,D393="Not required",D393="Unknown",D393="Stopped"),D393&gt;0,H393&gt;0),1,0)+IF(AND(OR(J393&gt;=0,J393="Not required",J393="Unknown",J393="Stopped"),J393&gt;0,N393&gt;0),1,0)+IF(AND(OR(P393&gt;=0,P393="Not required",P393="Unknown"),P393&gt;0,X393&gt;0),1,0)+IF(AND(OR(Z393&gt;=0,Z393="Not required",Z393="Unknown"),Z393&gt;0,AH393&gt;0),1,0),"Y",0))</f>
        <v>Y</v>
      </c>
      <c r="AV393" s="259">
        <f>MAX('MDA2'!J393,'T1'!L393,'T2'!J393,T3_R1!K393,T3_R2!K393)</f>
        <v>0</v>
      </c>
      <c r="AW393" s="259">
        <f>MAX('MDA1'!K393,'MDA2'!K393,'MDA3'!I393,'MDA3'!L393,'T1'!M393,'T2'!K393,T3_R1!L393,T3_R2!L393)</f>
        <v>24872</v>
      </c>
      <c r="AX393" s="259">
        <f>MAX('MDA1'!L393,'MDA2'!L393,'MDA3'!J393,'MDA3'!M393,'T1'!N393,'T2'!L393,T3_R1!M393,T3_R2!M393)</f>
        <v>42545</v>
      </c>
      <c r="AY393" s="259">
        <f t="shared" si="43"/>
        <v>67417</v>
      </c>
      <c r="AZ393" s="259">
        <f>MAX('MDA2'!J393,T393)</f>
        <v>0</v>
      </c>
      <c r="BA393" s="259">
        <f>MAX('MDA1'!K393,'MDA2'!K393,'MDA3'!I393,'MDA3'!L393,V393,AD393)</f>
        <v>24872</v>
      </c>
      <c r="BB393" s="259">
        <f>MAX('MDA1'!L393,'MDA2'!L393,'MDA3'!J393,'MDA3'!M393,AF393)</f>
        <v>42545</v>
      </c>
      <c r="BC393" s="259">
        <f t="shared" ref="BC393:BC456" si="45">IF(AT393&lt;SUM(AZ393:BB393), AT393,SUM(AZ393:BB393))</f>
        <v>67417</v>
      </c>
      <c r="BD393" s="260">
        <f t="shared" ref="BD393:BD456" si="46">IF(AT393&lt;&gt;0,BC393/AT393*100,0)</f>
        <v>81.175422330856932</v>
      </c>
    </row>
    <row r="394" spans="1:56" x14ac:dyDescent="0.2">
      <c r="A394" s="10" t="str">
        <f>IF(COUNTRY_INFO!A394=0," ",COUNTRY_INFO!A394)</f>
        <v>Ethiopia</v>
      </c>
      <c r="B394" s="10" t="str">
        <f>IF(COUNTRY_INFO!B394=0," ",COUNTRY_INFO!B394)</f>
        <v>Oromia East Wellega</v>
      </c>
      <c r="C394" s="87" t="str">
        <f>IF(COUNTRY_INFO!C394=0," ",COUNTRY_INFO!C394)</f>
        <v>Sasiga</v>
      </c>
      <c r="D394" s="67">
        <f>COUNTRY_INFO!L394</f>
        <v>0</v>
      </c>
      <c r="E394" s="61"/>
      <c r="F394" s="61"/>
      <c r="G394" s="11">
        <f>MAX('MDA1'!M394,'MDA2'!M394)</f>
        <v>0</v>
      </c>
      <c r="H394" s="11">
        <f>IF(AND(COUNTRY_INFO!H394&gt;0,COUNTRY_INFO!H394&lt;4),IF(D394&gt;MAX('MDA1'!M394,'MDA2'!M394),MAX('MDA1'!M394,'MDA2'!M394),D394),0)</f>
        <v>0</v>
      </c>
      <c r="I394" s="73">
        <f>IF(AND(COUNTRY_INFO!H394&gt;0,COUNTRY_INFO!H394&lt;4), IF(G394/D394*100&lt;&gt;0, IF(G394/D394*100&gt;100,100,G394/D394*100), "-"),0)</f>
        <v>0</v>
      </c>
      <c r="J394" s="67">
        <f>COUNTRY_INFO!M394</f>
        <v>103047</v>
      </c>
      <c r="K394" s="61"/>
      <c r="L394" s="61"/>
      <c r="M394" s="11">
        <f>MAX('MDA1'!M394,MAX('MDA3'!I394,'MDA3'!L394)+MAX('MDA3'!J394,'MDA3'!M394))</f>
        <v>82684</v>
      </c>
      <c r="N394" s="11">
        <f>IF(AND(COUNTRY_INFO!I394&gt;0,COUNTRY_INFO!I394&lt;4),IF(J394&gt;MAX('MDA1'!M394,MAX('MDA3'!I394,'MDA3'!L394)+MAX('MDA3'!J394,'MDA3'!M394)),MAX('MDA1'!M394,MAX('MDA3'!I394,'MDA3'!L394)+MAX('MDA3'!J394,'MDA3'!M394)),J394),0)</f>
        <v>82684</v>
      </c>
      <c r="O394" s="73">
        <f>IF(AND(COUNTRY_INFO!I394&gt;0,COUNTRY_INFO!I394&lt;4), IF(M394/J394*100&lt;&gt;0, IF(M394/J394*100&gt;100,100,M394/J394*100), "-"),0)</f>
        <v>80.239114190612042</v>
      </c>
      <c r="P394" s="67">
        <f>COUNTRY_INFO!N394</f>
        <v>49098</v>
      </c>
      <c r="Q394" s="61"/>
      <c r="R394" s="61"/>
      <c r="S394" s="11">
        <f>SUM(MAX('MDA2'!J394, 'T1'!L394, MAX(T3_R1!K394, T3_R2!K394)), MAX('MDA1'!K394, 'MDA2'!K394, 'T1'!M394, MAX(T3_R1!L394, T3_R2!L394)), MAX('MDA1'!L394, 'MDA2'!L394, 'T1'!N394, MAX(T3_R1!M394, T3_R2!M394)))</f>
        <v>29837</v>
      </c>
      <c r="T394" s="11">
        <f>IF(AND(COUNTRY_INFO!J394&gt;1,COUNTRY_INFO!J394&lt;4),IF(COUNTRY_INFO!E394&gt;MAX('MDA2'!J394,'T1'!L394,MAX(T3_R1!K394,T3_R2!K394)),MAX('MDA2'!J394,'T1'!L394,MAX(T3_R1!K394,T3_R2!K394)),COUNTRY_INFO!E394),0)</f>
        <v>0</v>
      </c>
      <c r="U394" s="217" t="str">
        <f>IF(AND(COUNTRY_INFO!J394&gt;1,COUNTRY_INFO!J394&lt;4), IF(T394/COUNTRY_INFO!E394*100&lt;&gt;0, IF(T394/COUNTRY_INFO!E394*100&gt;100,100,T394/COUNTRY_INFO!E394*100), "-"),0)</f>
        <v>-</v>
      </c>
      <c r="V394" s="11">
        <f>IF(AND(COUNTRY_INFO!J394&gt;1,COUNTRY_INFO!J394&lt;4),IF(COUNTRY_INFO!F394&gt;MAX('MDA1'!K394,'MDA2'!K394,'T1'!M394,MAX(T3_R1!L394,T3_R2!L394)),MAX('MDA1'!K394,'MDA2'!K394,'T1'!M394,MAX(T3_R1!L394,T3_R2!L394)),COUNTRY_INFO!F394),0)</f>
        <v>29837</v>
      </c>
      <c r="W394" s="217">
        <f>IF(AND(COUNTRY_INFO!J394&gt;1,COUNTRY_INFO!J394&lt;4), IF(V394/COUNTRY_INFO!F394*100&lt;&gt;0, IF(V394/COUNTRY_INFO!F394*100&gt;100,100,V394/COUNTRY_INFO!F394*100), "-"),0)</f>
        <v>92.9356798006541</v>
      </c>
      <c r="X394" s="11">
        <f t="shared" ref="X394:X457" si="47">SUM(T394,V394)</f>
        <v>29837</v>
      </c>
      <c r="Y394" s="73">
        <f>IF(AND(COUNTRY_INFO!J394&gt;1,COUNTRY_INFO!J394&lt;4), IF(S394/P394*100&lt;&gt;0, IF(X394/P394*100&gt;100,100,X394/P394*100), "-"),0)</f>
        <v>60.770296142409066</v>
      </c>
      <c r="Z394" s="67">
        <f>COUNTRY_INFO!O394</f>
        <v>26842.5</v>
      </c>
      <c r="AA394" s="61"/>
      <c r="AB394" s="61"/>
      <c r="AC394" s="11">
        <f>MAX('T1'!L394,'T2'!J394)+MAX('T1'!M394,'T2'!K394)+MAX('T1'!N394,'T2'!L394)</f>
        <v>29333</v>
      </c>
      <c r="AD394" s="11">
        <f>IF(COUNTRY_INFO!K394=1,IF(COUNTRY_INFO!F394*0.33&gt;MAX('T1'!M394,'T2'!K394),MAX('T1'!M394,'T2'!K394),COUNTRY_INFO!F394*0.33),IF(COUNTRY_INFO!K394=2,IF(COUNTRY_INFO!F394*0.5&gt;MAX('T1'!M394,'T2'!K394),MAX('T1'!M394,'T2'!K394),COUNTRY_INFO!F394*0.5),IF(COUNTRY_INFO!K394=3,IF(COUNTRY_INFO!F394&gt;MAX('T1'!M394,'T2'!K394),MAX('T1'!M394,'T2'!K394),COUNTRY_INFO!F394),0)))</f>
        <v>16052.5</v>
      </c>
      <c r="AE394" s="217">
        <f>IF(AND(COUNTRY_INFO!K394&gt;0,COUNTRY_INFO!K394&lt;4),IF(Z394&gt;0,IF(COUNTRY_INFO!K394=1, AD394/(COUNTRY_INFO!F394*0.33)*100, IF(COUNTRY_INFO!K394=2, AD394/(COUNTRY_INFO!F394*0.5)*100, IF(COUNTRY_INFO!K394=3, AD394/COUNTRY_INFO!F394*100))),"-"),0)</f>
        <v>100</v>
      </c>
      <c r="AF394" s="11">
        <f>IF(COUNTRY_INFO!K394=2,IF(COUNTRY_INFO!G394*0.2&gt;MAX('T1'!N394,'T2'!L394),MAX('T1'!N394,'T2'!L394),COUNTRY_INFO!G394*0.2),IF(COUNTRY_INFO!K394=3,IF(COUNTRY_INFO!G394&gt;MAX('T1'!N394,'T2'!L394),MAX('T1'!N394,'T2'!L394),COUNTRY_INFO!G394),0))</f>
        <v>0</v>
      </c>
      <c r="AG394" s="217">
        <f>IF(AND(COUNTRY_INFO!K394&gt;0,COUNTRY_INFO!K394&lt;4),IF(Z394&gt;0,IF(COUNTRY_INFO!K394=1, 0, IF(COUNTRY_INFO!K394=2, AF394/(COUNTRY_INFO!G394*0.2)*100, IF(COUNTRY_INFO!K394=3, AF394/COUNTRY_INFO!G394*100))),"-"),0)</f>
        <v>0</v>
      </c>
      <c r="AH394" s="11">
        <f t="shared" ref="AH394:AH457" si="48">SUM(AD394,AF394)</f>
        <v>16052.5</v>
      </c>
      <c r="AI394" s="73">
        <f>IF(AND(COUNTRY_INFO!K394&gt;0,COUNTRY_INFO!K394&lt;4), IF(AC394/Z394*100&lt;&gt;0, IF(AH394/Z394*100&gt;100,100,AH394/Z394*100), "-"),0)</f>
        <v>59.802551923256033</v>
      </c>
      <c r="AJ394" s="261"/>
      <c r="AK394" s="260">
        <f>IF(AND(D394&lt;&gt;0, D394&lt;&gt;"Unknown",D394&lt;&gt;"Stopped",D394&lt;&gt;"Not required"),D394/COUNTRY_INFO!D394, 0)</f>
        <v>0</v>
      </c>
      <c r="AL394" s="260">
        <f>IF(AND(J394&lt;&gt;0,J394&lt;&gt;"Unknown",J394&lt;&gt;"Stopped",J394&lt;&gt;"Not required"),J394/COUNTRY_INFO!D394, 0)</f>
        <v>1</v>
      </c>
      <c r="AM394" s="260">
        <f>IF(AND(P394&lt;&gt;0,P394&lt;&gt;"Unknown",P394&lt;&gt;"Not required"),P394/(COUNTRY_INFO!E394+COUNTRY_INFO!F394), 0)</f>
        <v>1</v>
      </c>
      <c r="AN394" s="260">
        <f>IF(AND(Z394&lt;&gt;0,Z394&lt;&gt;"Unknown",Z394&lt;&gt;"Not required"),IF(COUNTRY_INFO!K394=1,1,IF(COUNTRY_INFO!K394=2,0.5*COUNTRY_INFO!F394/(0.5*COUNTRY_INFO!F394+0.2*COUNTRY_INFO!G394),IF(COUNTRY_INFO!K394=3,COUNTRY_INFO!F394/(COUNTRY_INFO!F394+COUNTRY_INFO!G394)))),0)</f>
        <v>0.59802551923256031</v>
      </c>
      <c r="AO394" s="260">
        <f>IF(AND(Z394&lt;&gt;0,Z394&lt;&gt;"Unknown",Z394&lt;&gt;"Not required"),IF(COUNTRY_INFO!K394=1,0,IF(COUNTRY_INFO!K394=2,0.2*COUNTRY_INFO!G394/(0.5*COUNTRY_INFO!F394+0.2*COUNTRY_INFO!G394),IF(COUNTRY_INFO!K394=3,COUNTRY_INFO!G394/(COUNTRY_INFO!F394+COUNTRY_INFO!G394)))),0)</f>
        <v>0.40197448076743969</v>
      </c>
      <c r="AP394" s="259">
        <f>MAX(COUNTRY_INFO!D394*AK394*PROFILE!$G$7,COUNTRY_INFO!D394*AL394*PROFILE!$G$7)</f>
        <v>1.0789311642817632E-2</v>
      </c>
      <c r="AQ394" s="259">
        <f>MAX(COUNTRY_INFO!D394*AK394*PROFILE!$G$8,COUNTRY_INFO!D394*AL394*PROFILE!$G$8,COUNTRY_INFO!D394*AM394*PROFILE!$G$8)</f>
        <v>15092.731090016052</v>
      </c>
      <c r="AR394" s="259">
        <f>MAX(COUNTRY_INFO!D394*AK394*PROFILE!$G$9,COUNTRY_INFO!D394*AL394*PROFILE!$G$9,COUNTRY_INFO!D394*AM394*PROFILE!$G$9,IF(AND(DISTRICT!Z394&lt;&gt;"Unknown",Z394&lt;&gt;"Not required"),COUNTRY_INFO!O394*DISTRICT!AN394,0))</f>
        <v>31343.189845103694</v>
      </c>
      <c r="AS394" s="259">
        <f>MAX(COUNTRY_INFO!D394*AK394*PROFILE!$G$10,COUNTRY_INFO!D394*AL394*PROFILE!$G$10,IF(AND(DISTRICT!Z394&lt;&gt;"Unknown",Z394&lt;&gt;"Not required"),COUNTRY_INFO!O394*DISTRICT!AO394,0))</f>
        <v>56611.068275568614</v>
      </c>
      <c r="AT394" s="259">
        <f t="shared" ref="AT394:AT457" si="49">SUM(AP394:AS394)</f>
        <v>103047</v>
      </c>
      <c r="AU394" s="258" t="str">
        <f t="shared" si="44"/>
        <v>Y</v>
      </c>
      <c r="AV394" s="259">
        <f>MAX('MDA2'!J394,'T1'!L394,'T2'!J394,T3_R1!K394,T3_R2!K394)</f>
        <v>0</v>
      </c>
      <c r="AW394" s="259">
        <f>MAX('MDA1'!K394,'MDA2'!K394,'MDA3'!I394,'MDA3'!L394,'T1'!M394,'T2'!K394,T3_R1!L394,T3_R2!L394)</f>
        <v>29837</v>
      </c>
      <c r="AX394" s="259">
        <f>MAX('MDA1'!L394,'MDA2'!L394,'MDA3'!J394,'MDA3'!M394,'T1'!N394,'T2'!L394,T3_R1!M394,T3_R2!M394)</f>
        <v>52918</v>
      </c>
      <c r="AY394" s="259">
        <f t="shared" ref="AY394:AY457" si="50">SUM(AV394:AX394)</f>
        <v>82755</v>
      </c>
      <c r="AZ394" s="259">
        <f>MAX('MDA2'!J394,T394)</f>
        <v>0</v>
      </c>
      <c r="BA394" s="259">
        <f>MAX('MDA1'!K394,'MDA2'!K394,'MDA3'!I394,'MDA3'!L394,V394,AD394)</f>
        <v>29837</v>
      </c>
      <c r="BB394" s="259">
        <f>MAX('MDA1'!L394,'MDA2'!L394,'MDA3'!J394,'MDA3'!M394,AF394)</f>
        <v>52918</v>
      </c>
      <c r="BC394" s="259">
        <f t="shared" si="45"/>
        <v>82755</v>
      </c>
      <c r="BD394" s="260">
        <f t="shared" si="46"/>
        <v>80.308014789367959</v>
      </c>
    </row>
    <row r="395" spans="1:56" x14ac:dyDescent="0.2">
      <c r="A395" s="10" t="str">
        <f>IF(COUNTRY_INFO!A395=0," ",COUNTRY_INFO!A395)</f>
        <v>Ethiopia</v>
      </c>
      <c r="B395" s="10" t="str">
        <f>IF(COUNTRY_INFO!B395=0," ",COUNTRY_INFO!B395)</f>
        <v>Oromia East Wellega</v>
      </c>
      <c r="C395" s="87" t="str">
        <f>IF(COUNTRY_INFO!C395=0," ",COUNTRY_INFO!C395)</f>
        <v>Sibu Sire</v>
      </c>
      <c r="D395" s="67">
        <f>COUNTRY_INFO!L395</f>
        <v>0</v>
      </c>
      <c r="E395" s="61"/>
      <c r="F395" s="61"/>
      <c r="G395" s="11">
        <f>MAX('MDA1'!M395,'MDA2'!M395)</f>
        <v>0</v>
      </c>
      <c r="H395" s="11">
        <f>IF(AND(COUNTRY_INFO!H395&gt;0,COUNTRY_INFO!H395&lt;4),IF(D395&gt;MAX('MDA1'!M395,'MDA2'!M395),MAX('MDA1'!M395,'MDA2'!M395),D395),0)</f>
        <v>0</v>
      </c>
      <c r="I395" s="73">
        <f>IF(AND(COUNTRY_INFO!H395&gt;0,COUNTRY_INFO!H395&lt;4), IF(G395/D395*100&lt;&gt;0, IF(G395/D395*100&gt;100,100,G395/D395*100), "-"),0)</f>
        <v>0</v>
      </c>
      <c r="J395" s="67">
        <f>COUNTRY_INFO!M395</f>
        <v>131498</v>
      </c>
      <c r="K395" s="61"/>
      <c r="L395" s="61"/>
      <c r="M395" s="11">
        <f>MAX('MDA1'!M395,MAX('MDA3'!I395,'MDA3'!L395)+MAX('MDA3'!J395,'MDA3'!M395))</f>
        <v>106466</v>
      </c>
      <c r="N395" s="11">
        <f>IF(AND(COUNTRY_INFO!I395&gt;0,COUNTRY_INFO!I395&lt;4),IF(J395&gt;MAX('MDA1'!M395,MAX('MDA3'!I395,'MDA3'!L395)+MAX('MDA3'!J395,'MDA3'!M395)),MAX('MDA1'!M395,MAX('MDA3'!I395,'MDA3'!L395)+MAX('MDA3'!J395,'MDA3'!M395)),J395),0)</f>
        <v>106466</v>
      </c>
      <c r="O395" s="73">
        <f>IF(AND(COUNTRY_INFO!I395&gt;0,COUNTRY_INFO!I395&lt;4), IF(M395/J395*100&lt;&gt;0, IF(M395/J395*100&gt;100,100,M395/J395*100), "-"),0)</f>
        <v>80.963969033749564</v>
      </c>
      <c r="P395" s="67">
        <f>COUNTRY_INFO!N395</f>
        <v>0</v>
      </c>
      <c r="Q395" s="61"/>
      <c r="R395" s="61"/>
      <c r="S395" s="11">
        <f>SUM(MAX('MDA2'!J395, 'T1'!L395, MAX(T3_R1!K395, T3_R2!K395)), MAX('MDA1'!K395, 'MDA2'!K395, 'T1'!M395, MAX(T3_R1!L395, T3_R2!L395)), MAX('MDA1'!L395, 'MDA2'!L395, 'T1'!N395, MAX(T3_R1!M395, T3_R2!M395)))</f>
        <v>0</v>
      </c>
      <c r="T395" s="11">
        <f>IF(AND(COUNTRY_INFO!J395&gt;1,COUNTRY_INFO!J395&lt;4),IF(COUNTRY_INFO!E395&gt;MAX('MDA2'!J395,'T1'!L395,MAX(T3_R1!K395,T3_R2!K395)),MAX('MDA2'!J395,'T1'!L395,MAX(T3_R1!K395,T3_R2!K395)),COUNTRY_INFO!E395),0)</f>
        <v>0</v>
      </c>
      <c r="U395" s="217">
        <f>IF(AND(COUNTRY_INFO!J395&gt;1,COUNTRY_INFO!J395&lt;4), IF(T395/COUNTRY_INFO!E395*100&lt;&gt;0, IF(T395/COUNTRY_INFO!E395*100&gt;100,100,T395/COUNTRY_INFO!E395*100), "-"),0)</f>
        <v>0</v>
      </c>
      <c r="V395" s="11">
        <f>IF(AND(COUNTRY_INFO!J395&gt;1,COUNTRY_INFO!J395&lt;4),IF(COUNTRY_INFO!F395&gt;MAX('MDA1'!K395,'MDA2'!K395,'T1'!M395,MAX(T3_R1!L395,T3_R2!L395)),MAX('MDA1'!K395,'MDA2'!K395,'T1'!M395,MAX(T3_R1!L395,T3_R2!L395)),COUNTRY_INFO!F395),0)</f>
        <v>0</v>
      </c>
      <c r="W395" s="217">
        <f>IF(AND(COUNTRY_INFO!J395&gt;1,COUNTRY_INFO!J395&lt;4), IF(V395/COUNTRY_INFO!F395*100&lt;&gt;0, IF(V395/COUNTRY_INFO!F395*100&gt;100,100,V395/COUNTRY_INFO!F395*100), "-"),0)</f>
        <v>0</v>
      </c>
      <c r="X395" s="11">
        <f t="shared" si="47"/>
        <v>0</v>
      </c>
      <c r="Y395" s="73">
        <f>IF(AND(COUNTRY_INFO!J395&gt;1,COUNTRY_INFO!J395&lt;4), IF(S395/P395*100&lt;&gt;0, IF(X395/P395*100&gt;100,100,X395/P395*100), "-"),0)</f>
        <v>0</v>
      </c>
      <c r="Z395" s="67">
        <f>COUNTRY_INFO!O395</f>
        <v>0</v>
      </c>
      <c r="AA395" s="61"/>
      <c r="AB395" s="61"/>
      <c r="AC395" s="11">
        <f>MAX('T1'!L395,'T2'!J395)+MAX('T1'!M395,'T2'!K395)+MAX('T1'!N395,'T2'!L395)</f>
        <v>0</v>
      </c>
      <c r="AD395" s="11">
        <f>IF(COUNTRY_INFO!K395=1,IF(COUNTRY_INFO!F395*0.33&gt;MAX('T1'!M395,'T2'!K395),MAX('T1'!M395,'T2'!K395),COUNTRY_INFO!F395*0.33),IF(COUNTRY_INFO!K395=2,IF(COUNTRY_INFO!F395*0.5&gt;MAX('T1'!M395,'T2'!K395),MAX('T1'!M395,'T2'!K395),COUNTRY_INFO!F395*0.5),IF(COUNTRY_INFO!K395=3,IF(COUNTRY_INFO!F395&gt;MAX('T1'!M395,'T2'!K395),MAX('T1'!M395,'T2'!K395),COUNTRY_INFO!F395),0)))</f>
        <v>0</v>
      </c>
      <c r="AE395" s="217">
        <f>IF(AND(COUNTRY_INFO!K395&gt;0,COUNTRY_INFO!K395&lt;4),IF(Z395&gt;0,IF(COUNTRY_INFO!K395=1, AD395/(COUNTRY_INFO!F395*0.33)*100, IF(COUNTRY_INFO!K395=2, AD395/(COUNTRY_INFO!F395*0.5)*100, IF(COUNTRY_INFO!K395=3, AD395/COUNTRY_INFO!F395*100))),"-"),0)</f>
        <v>0</v>
      </c>
      <c r="AF395" s="11">
        <f>IF(COUNTRY_INFO!K395=2,IF(COUNTRY_INFO!G395*0.2&gt;MAX('T1'!N395,'T2'!L395),MAX('T1'!N395,'T2'!L395),COUNTRY_INFO!G395*0.2),IF(COUNTRY_INFO!K395=3,IF(COUNTRY_INFO!G395&gt;MAX('T1'!N395,'T2'!L395),MAX('T1'!N395,'T2'!L395),COUNTRY_INFO!G395),0))</f>
        <v>0</v>
      </c>
      <c r="AG395" s="217">
        <f>IF(AND(COUNTRY_INFO!K395&gt;0,COUNTRY_INFO!K395&lt;4),IF(Z395&gt;0,IF(COUNTRY_INFO!K395=1, 0, IF(COUNTRY_INFO!K395=2, AF395/(COUNTRY_INFO!G395*0.2)*100, IF(COUNTRY_INFO!K395=3, AF395/COUNTRY_INFO!G395*100))),"-"),0)</f>
        <v>0</v>
      </c>
      <c r="AH395" s="11">
        <f t="shared" si="48"/>
        <v>0</v>
      </c>
      <c r="AI395" s="73">
        <f>IF(AND(COUNTRY_INFO!K395&gt;0,COUNTRY_INFO!K395&lt;4), IF(AC395/Z395*100&lt;&gt;0, IF(AH395/Z395*100&gt;100,100,AH395/Z395*100), "-"),0)</f>
        <v>0</v>
      </c>
      <c r="AJ395" s="261"/>
      <c r="AK395" s="260">
        <f>IF(AND(D395&lt;&gt;0, D395&lt;&gt;"Unknown",D395&lt;&gt;"Stopped",D395&lt;&gt;"Not required"),D395/COUNTRY_INFO!D395, 0)</f>
        <v>0</v>
      </c>
      <c r="AL395" s="260">
        <f>IF(AND(J395&lt;&gt;0,J395&lt;&gt;"Unknown",J395&lt;&gt;"Stopped",J395&lt;&gt;"Not required"),J395/COUNTRY_INFO!D395, 0)</f>
        <v>1</v>
      </c>
      <c r="AM395" s="260">
        <f>IF(AND(P395&lt;&gt;0,P395&lt;&gt;"Unknown",P395&lt;&gt;"Not required"),P395/(COUNTRY_INFO!E395+COUNTRY_INFO!F395), 0)</f>
        <v>0</v>
      </c>
      <c r="AN395" s="260">
        <f>IF(AND(Z395&lt;&gt;0,Z395&lt;&gt;"Unknown",Z395&lt;&gt;"Not required"),IF(COUNTRY_INFO!K395=1,1,IF(COUNTRY_INFO!K395=2,0.5*COUNTRY_INFO!F395/(0.5*COUNTRY_INFO!F395+0.2*COUNTRY_INFO!G395),IF(COUNTRY_INFO!K395=3,COUNTRY_INFO!F395/(COUNTRY_INFO!F395+COUNTRY_INFO!G395)))),0)</f>
        <v>0</v>
      </c>
      <c r="AO395" s="260">
        <f>IF(AND(Z395&lt;&gt;0,Z395&lt;&gt;"Unknown",Z395&lt;&gt;"Not required"),IF(COUNTRY_INFO!K395=1,0,IF(COUNTRY_INFO!K395=2,0.2*COUNTRY_INFO!G395/(0.5*COUNTRY_INFO!F395+0.2*COUNTRY_INFO!G395),IF(COUNTRY_INFO!K395=3,COUNTRY_INFO!G395/(COUNTRY_INFO!F395+COUNTRY_INFO!G395)))),0)</f>
        <v>0</v>
      </c>
      <c r="AP395" s="259">
        <f>MAX(COUNTRY_INFO!D395*AK395*PROFILE!$G$7,COUNTRY_INFO!D395*AL395*PROFILE!$G$7)</f>
        <v>1.3768211616128883E-2</v>
      </c>
      <c r="AQ395" s="259">
        <f>MAX(COUNTRY_INFO!D395*AK395*PROFILE!$G$8,COUNTRY_INFO!D395*AL395*PROFILE!$G$8,COUNTRY_INFO!D395*AM395*PROFILE!$G$8)</f>
        <v>19259.793617232241</v>
      </c>
      <c r="AR395" s="259">
        <f>MAX(COUNTRY_INFO!D395*AK395*PROFILE!$G$9,COUNTRY_INFO!D395*AL395*PROFILE!$G$9,COUNTRY_INFO!D395*AM395*PROFILE!$G$9,IF(AND(DISTRICT!Z395&lt;&gt;"Unknown",Z395&lt;&gt;"Not required"),COUNTRY_INFO!O395*DISTRICT!AN395,0))</f>
        <v>39996.960399152289</v>
      </c>
      <c r="AS395" s="259">
        <f>MAX(COUNTRY_INFO!D395*AK395*PROFILE!$G$10,COUNTRY_INFO!D395*AL395*PROFILE!$G$10,IF(AND(DISTRICT!Z395&lt;&gt;"Unknown",Z395&lt;&gt;"Not required"),COUNTRY_INFO!O395*DISTRICT!AO395,0))</f>
        <v>72241.232215403856</v>
      </c>
      <c r="AT395" s="259">
        <f t="shared" si="49"/>
        <v>131498</v>
      </c>
      <c r="AU395" s="258" t="str">
        <f t="shared" si="44"/>
        <v>Y</v>
      </c>
      <c r="AV395" s="259">
        <f>MAX('MDA2'!J395,'T1'!L395,'T2'!J395,T3_R1!K395,T3_R2!K395)</f>
        <v>0</v>
      </c>
      <c r="AW395" s="259">
        <f>MAX('MDA1'!K395,'MDA2'!K395,'MDA3'!I395,'MDA3'!L395,'T1'!M395,'T2'!K395,T3_R1!L395,T3_R2!L395)</f>
        <v>38328</v>
      </c>
      <c r="AX395" s="259">
        <f>MAX('MDA1'!L395,'MDA2'!L395,'MDA3'!J395,'MDA3'!M395,'T1'!N395,'T2'!L395,T3_R1!M395,T3_R2!M395)</f>
        <v>68138</v>
      </c>
      <c r="AY395" s="259">
        <f t="shared" si="50"/>
        <v>106466</v>
      </c>
      <c r="AZ395" s="259">
        <f>MAX('MDA2'!J395,T395)</f>
        <v>0</v>
      </c>
      <c r="BA395" s="259">
        <f>MAX('MDA1'!K395,'MDA2'!K395,'MDA3'!I395,'MDA3'!L395,V395,AD395)</f>
        <v>38328</v>
      </c>
      <c r="BB395" s="259">
        <f>MAX('MDA1'!L395,'MDA2'!L395,'MDA3'!J395,'MDA3'!M395,AF395)</f>
        <v>68138</v>
      </c>
      <c r="BC395" s="259">
        <f t="shared" si="45"/>
        <v>106466</v>
      </c>
      <c r="BD395" s="260">
        <f t="shared" si="46"/>
        <v>80.963969033749564</v>
      </c>
    </row>
    <row r="396" spans="1:56" x14ac:dyDescent="0.2">
      <c r="A396" s="10" t="str">
        <f>IF(COUNTRY_INFO!A396=0," ",COUNTRY_INFO!A396)</f>
        <v>Ethiopia</v>
      </c>
      <c r="B396" s="10" t="str">
        <f>IF(COUNTRY_INFO!B396=0," ",COUNTRY_INFO!B396)</f>
        <v>Oromia East Wellega</v>
      </c>
      <c r="C396" s="87" t="str">
        <f>IF(COUNTRY_INFO!C396=0," ",COUNTRY_INFO!C396)</f>
        <v>Wama Hagalo</v>
      </c>
      <c r="D396" s="67">
        <f>COUNTRY_INFO!L396</f>
        <v>62356</v>
      </c>
      <c r="E396" s="61"/>
      <c r="F396" s="61"/>
      <c r="G396" s="11">
        <f>MAX('MDA1'!M396,'MDA2'!M396)</f>
        <v>49391</v>
      </c>
      <c r="H396" s="11">
        <f>IF(AND(COUNTRY_INFO!H396&gt;0,COUNTRY_INFO!H396&lt;4),IF(D396&gt;MAX('MDA1'!M396,'MDA2'!M396),MAX('MDA1'!M396,'MDA2'!M396),D396),0)</f>
        <v>49391</v>
      </c>
      <c r="I396" s="73">
        <f>IF(AND(COUNTRY_INFO!H396&gt;0,COUNTRY_INFO!H396&lt;4), IF(G396/D396*100&lt;&gt;0, IF(G396/D396*100&gt;100,100,G396/D396*100), "-"),0)</f>
        <v>79.208095451921224</v>
      </c>
      <c r="J396" s="67">
        <f>COUNTRY_INFO!M396</f>
        <v>62356</v>
      </c>
      <c r="K396" s="61"/>
      <c r="L396" s="61"/>
      <c r="M396" s="11">
        <f>MAX('MDA1'!M396,MAX('MDA3'!I396,'MDA3'!L396)+MAX('MDA3'!J396,'MDA3'!M396))</f>
        <v>49391</v>
      </c>
      <c r="N396" s="11">
        <f>IF(AND(COUNTRY_INFO!I396&gt;0,COUNTRY_INFO!I396&lt;4),IF(J396&gt;MAX('MDA1'!M396,MAX('MDA3'!I396,'MDA3'!L396)+MAX('MDA3'!J396,'MDA3'!M396)),MAX('MDA1'!M396,MAX('MDA3'!I396,'MDA3'!L396)+MAX('MDA3'!J396,'MDA3'!M396)),J396),0)</f>
        <v>49391</v>
      </c>
      <c r="O396" s="73">
        <f>IF(AND(COUNTRY_INFO!I396&gt;0,COUNTRY_INFO!I396&lt;4), IF(M396/J396*100&lt;&gt;0, IF(M396/J396*100&gt;100,100,M396/J396*100), "-"),0)</f>
        <v>79.208095451921224</v>
      </c>
      <c r="P396" s="67">
        <f>COUNTRY_INFO!N396</f>
        <v>29710</v>
      </c>
      <c r="Q396" s="61"/>
      <c r="R396" s="61"/>
      <c r="S396" s="11">
        <f>SUM(MAX('MDA2'!J396, 'T1'!L396, MAX(T3_R1!K396, T3_R2!K396)), MAX('MDA1'!K396, 'MDA2'!K396, 'T1'!M396, MAX(T3_R1!L396, T3_R2!L396)), MAX('MDA1'!L396, 'MDA2'!L396, 'T1'!N396, MAX(T3_R1!M396, T3_R2!M396)))</f>
        <v>49391</v>
      </c>
      <c r="T396" s="11">
        <f>IF(AND(COUNTRY_INFO!J396&gt;1,COUNTRY_INFO!J396&lt;4),IF(COUNTRY_INFO!E396&gt;MAX('MDA2'!J396,'T1'!L396,MAX(T3_R1!K396,T3_R2!K396)),MAX('MDA2'!J396,'T1'!L396,MAX(T3_R1!K396,T3_R2!K396)),COUNTRY_INFO!E396),0)</f>
        <v>0</v>
      </c>
      <c r="U396" s="217" t="str">
        <f>IF(AND(COUNTRY_INFO!J396&gt;1,COUNTRY_INFO!J396&lt;4), IF(T396/COUNTRY_INFO!E396*100&lt;&gt;0, IF(T396/COUNTRY_INFO!E396*100&gt;100,100,T396/COUNTRY_INFO!E396*100), "-"),0)</f>
        <v>-</v>
      </c>
      <c r="V396" s="11">
        <f>IF(AND(COUNTRY_INFO!J396&gt;1,COUNTRY_INFO!J396&lt;4),IF(COUNTRY_INFO!F396&gt;MAX('MDA1'!K396,'MDA2'!K396,'T1'!M396,MAX(T3_R1!L396,T3_R2!L396)),MAX('MDA1'!K396,'MDA2'!K396,'T1'!M396,MAX(T3_R1!L396,T3_R2!L396)),COUNTRY_INFO!F396),0)</f>
        <v>16301</v>
      </c>
      <c r="W396" s="217">
        <f>IF(AND(COUNTRY_INFO!J396&gt;1,COUNTRY_INFO!J396&lt;4), IF(V396/COUNTRY_INFO!F396*100&lt;&gt;0, IF(V396/COUNTRY_INFO!F396*100&gt;100,100,V396/COUNTRY_INFO!F396*100), "-"),0)</f>
        <v>83.908992639110508</v>
      </c>
      <c r="X396" s="11">
        <f t="shared" si="47"/>
        <v>16301</v>
      </c>
      <c r="Y396" s="73">
        <f>IF(AND(COUNTRY_INFO!J396&gt;1,COUNTRY_INFO!J396&lt;4), IF(S396/P396*100&lt;&gt;0, IF(X396/P396*100&gt;100,100,X396/P396*100), "-"),0)</f>
        <v>54.867048131942106</v>
      </c>
      <c r="Z396" s="67">
        <f>COUNTRY_INFO!O396</f>
        <v>0</v>
      </c>
      <c r="AA396" s="61"/>
      <c r="AB396" s="61"/>
      <c r="AC396" s="11">
        <f>MAX('T1'!L396,'T2'!J396)+MAX('T1'!M396,'T2'!K396)+MAX('T1'!N396,'T2'!L396)</f>
        <v>0</v>
      </c>
      <c r="AD396" s="11">
        <f>IF(COUNTRY_INFO!K396=1,IF(COUNTRY_INFO!F396*0.33&gt;MAX('T1'!M396,'T2'!K396),MAX('T1'!M396,'T2'!K396),COUNTRY_INFO!F396*0.33),IF(COUNTRY_INFO!K396=2,IF(COUNTRY_INFO!F396*0.5&gt;MAX('T1'!M396,'T2'!K396),MAX('T1'!M396,'T2'!K396),COUNTRY_INFO!F396*0.5),IF(COUNTRY_INFO!K396=3,IF(COUNTRY_INFO!F396&gt;MAX('T1'!M396,'T2'!K396),MAX('T1'!M396,'T2'!K396),COUNTRY_INFO!F396),0)))</f>
        <v>0</v>
      </c>
      <c r="AE396" s="217">
        <f>IF(AND(COUNTRY_INFO!K396&gt;0,COUNTRY_INFO!K396&lt;4),IF(Z396&gt;0,IF(COUNTRY_INFO!K396=1, AD396/(COUNTRY_INFO!F396*0.33)*100, IF(COUNTRY_INFO!K396=2, AD396/(COUNTRY_INFO!F396*0.5)*100, IF(COUNTRY_INFO!K396=3, AD396/COUNTRY_INFO!F396*100))),"-"),0)</f>
        <v>0</v>
      </c>
      <c r="AF396" s="11">
        <f>IF(COUNTRY_INFO!K396=2,IF(COUNTRY_INFO!G396*0.2&gt;MAX('T1'!N396,'T2'!L396),MAX('T1'!N396,'T2'!L396),COUNTRY_INFO!G396*0.2),IF(COUNTRY_INFO!K396=3,IF(COUNTRY_INFO!G396&gt;MAX('T1'!N396,'T2'!L396),MAX('T1'!N396,'T2'!L396),COUNTRY_INFO!G396),0))</f>
        <v>0</v>
      </c>
      <c r="AG396" s="217">
        <f>IF(AND(COUNTRY_INFO!K396&gt;0,COUNTRY_INFO!K396&lt;4),IF(Z396&gt;0,IF(COUNTRY_INFO!K396=1, 0, IF(COUNTRY_INFO!K396=2, AF396/(COUNTRY_INFO!G396*0.2)*100, IF(COUNTRY_INFO!K396=3, AF396/COUNTRY_INFO!G396*100))),"-"),0)</f>
        <v>0</v>
      </c>
      <c r="AH396" s="11">
        <f t="shared" si="48"/>
        <v>0</v>
      </c>
      <c r="AI396" s="73">
        <f>IF(AND(COUNTRY_INFO!K396&gt;0,COUNTRY_INFO!K396&lt;4), IF(AC396/Z396*100&lt;&gt;0, IF(AH396/Z396*100&gt;100,100,AH396/Z396*100), "-"),0)</f>
        <v>0</v>
      </c>
      <c r="AJ396" s="261"/>
      <c r="AK396" s="260">
        <f>IF(AND(D396&lt;&gt;0, D396&lt;&gt;"Unknown",D396&lt;&gt;"Stopped",D396&lt;&gt;"Not required"),D396/COUNTRY_INFO!D396, 0)</f>
        <v>1</v>
      </c>
      <c r="AL396" s="260">
        <f>IF(AND(J396&lt;&gt;0,J396&lt;&gt;"Unknown",J396&lt;&gt;"Stopped",J396&lt;&gt;"Not required"),J396/COUNTRY_INFO!D396, 0)</f>
        <v>1</v>
      </c>
      <c r="AM396" s="260">
        <f>IF(AND(P396&lt;&gt;0,P396&lt;&gt;"Unknown",P396&lt;&gt;"Not required"),P396/(COUNTRY_INFO!E396+COUNTRY_INFO!F396), 0)</f>
        <v>1</v>
      </c>
      <c r="AN396" s="260">
        <f>IF(AND(Z396&lt;&gt;0,Z396&lt;&gt;"Unknown",Z396&lt;&gt;"Not required"),IF(COUNTRY_INFO!K396=1,1,IF(COUNTRY_INFO!K396=2,0.5*COUNTRY_INFO!F396/(0.5*COUNTRY_INFO!F396+0.2*COUNTRY_INFO!G396),IF(COUNTRY_INFO!K396=3,COUNTRY_INFO!F396/(COUNTRY_INFO!F396+COUNTRY_INFO!G396)))),0)</f>
        <v>0</v>
      </c>
      <c r="AO396" s="260">
        <f>IF(AND(Z396&lt;&gt;0,Z396&lt;&gt;"Unknown",Z396&lt;&gt;"Not required"),IF(COUNTRY_INFO!K396=1,0,IF(COUNTRY_INFO!K396=2,0.2*COUNTRY_INFO!G396/(0.5*COUNTRY_INFO!F396+0.2*COUNTRY_INFO!G396),IF(COUNTRY_INFO!K396=3,COUNTRY_INFO!G396/(COUNTRY_INFO!F396+COUNTRY_INFO!G396)))),0)</f>
        <v>0</v>
      </c>
      <c r="AP396" s="259">
        <f>MAX(COUNTRY_INFO!D396*AK396*PROFILE!$G$7,COUNTRY_INFO!D396*AL396*PROFILE!$G$7)</f>
        <v>6.5288491348562917E-3</v>
      </c>
      <c r="AQ396" s="259">
        <f>MAX(COUNTRY_INFO!D396*AK396*PROFILE!$G$8,COUNTRY_INFO!D396*AL396*PROFILE!$G$8,COUNTRY_INFO!D396*AM396*PROFILE!$G$8)</f>
        <v>9132.9426363605053</v>
      </c>
      <c r="AR396" s="259">
        <f>MAX(COUNTRY_INFO!D396*AK396*PROFILE!$G$9,COUNTRY_INFO!D396*AL396*PROFILE!$G$9,COUNTRY_INFO!D396*AM396*PROFILE!$G$9,IF(AND(DISTRICT!Z396&lt;&gt;"Unknown",Z396&lt;&gt;"Not required"),COUNTRY_INFO!O396*DISTRICT!AN396,0))</f>
        <v>18966.451677208323</v>
      </c>
      <c r="AS396" s="259">
        <f>MAX(COUNTRY_INFO!D396*AK396*PROFILE!$G$10,COUNTRY_INFO!D396*AL396*PROFILE!$G$10,IF(AND(DISTRICT!Z396&lt;&gt;"Unknown",Z396&lt;&gt;"Not required"),COUNTRY_INFO!O396*DISTRICT!AO396,0))</f>
        <v>34256.599157582037</v>
      </c>
      <c r="AT396" s="259">
        <f t="shared" si="49"/>
        <v>62356</v>
      </c>
      <c r="AU396" s="258" t="str">
        <f t="shared" si="44"/>
        <v>Y</v>
      </c>
      <c r="AV396" s="259">
        <f>MAX('MDA2'!J396,'T1'!L396,'T2'!J396,T3_R1!K396,T3_R2!K396)</f>
        <v>0</v>
      </c>
      <c r="AW396" s="259">
        <f>MAX('MDA1'!K396,'MDA2'!K396,'MDA3'!I396,'MDA3'!L396,'T1'!M396,'T2'!K396,T3_R1!L396,T3_R2!L396)</f>
        <v>16301</v>
      </c>
      <c r="AX396" s="259">
        <f>MAX('MDA1'!L396,'MDA2'!L396,'MDA3'!J396,'MDA3'!M396,'T1'!N396,'T2'!L396,T3_R1!M396,T3_R2!M396)</f>
        <v>33090</v>
      </c>
      <c r="AY396" s="259">
        <f t="shared" si="50"/>
        <v>49391</v>
      </c>
      <c r="AZ396" s="259">
        <f>MAX('MDA2'!J396,T396)</f>
        <v>0</v>
      </c>
      <c r="BA396" s="259">
        <f>MAX('MDA1'!K396,'MDA2'!K396,'MDA3'!I396,'MDA3'!L396,V396,AD396)</f>
        <v>16301</v>
      </c>
      <c r="BB396" s="259">
        <f>MAX('MDA1'!L396,'MDA2'!L396,'MDA3'!J396,'MDA3'!M396,AF396)</f>
        <v>33090</v>
      </c>
      <c r="BC396" s="259">
        <f t="shared" si="45"/>
        <v>49391</v>
      </c>
      <c r="BD396" s="260">
        <f t="shared" si="46"/>
        <v>79.208095451921224</v>
      </c>
    </row>
    <row r="397" spans="1:56" x14ac:dyDescent="0.2">
      <c r="A397" s="10" t="str">
        <f>IF(COUNTRY_INFO!A397=0," ",COUNTRY_INFO!A397)</f>
        <v>Ethiopia</v>
      </c>
      <c r="B397" s="10" t="str">
        <f>IF(COUNTRY_INFO!B397=0," ",COUNTRY_INFO!B397)</f>
        <v>Oromia East Wellega</v>
      </c>
      <c r="C397" s="87" t="str">
        <f>IF(COUNTRY_INFO!C397=0," ",COUNTRY_INFO!C397)</f>
        <v>Wayu Tuka</v>
      </c>
      <c r="D397" s="67">
        <f>COUNTRY_INFO!L397</f>
        <v>0</v>
      </c>
      <c r="E397" s="61"/>
      <c r="F397" s="61"/>
      <c r="G397" s="11">
        <f>MAX('MDA1'!M397,'MDA2'!M397)</f>
        <v>0</v>
      </c>
      <c r="H397" s="11">
        <f>IF(AND(COUNTRY_INFO!H397&gt;0,COUNTRY_INFO!H397&lt;4),IF(D397&gt;MAX('MDA1'!M397,'MDA2'!M397),MAX('MDA1'!M397,'MDA2'!M397),D397),0)</f>
        <v>0</v>
      </c>
      <c r="I397" s="73">
        <f>IF(AND(COUNTRY_INFO!H397&gt;0,COUNTRY_INFO!H397&lt;4), IF(G397/D397*100&lt;&gt;0, IF(G397/D397*100&gt;100,100,G397/D397*100), "-"),0)</f>
        <v>0</v>
      </c>
      <c r="J397" s="67">
        <f>COUNTRY_INFO!M397</f>
        <v>80232</v>
      </c>
      <c r="K397" s="61"/>
      <c r="L397" s="61"/>
      <c r="M397" s="11">
        <f>MAX('MDA1'!M397,MAX('MDA3'!I397,'MDA3'!L397)+MAX('MDA3'!J397,'MDA3'!M397))</f>
        <v>68278</v>
      </c>
      <c r="N397" s="11">
        <f>IF(AND(COUNTRY_INFO!I397&gt;0,COUNTRY_INFO!I397&lt;4),IF(J397&gt;MAX('MDA1'!M397,MAX('MDA3'!I397,'MDA3'!L397)+MAX('MDA3'!J397,'MDA3'!M397)),MAX('MDA1'!M397,MAX('MDA3'!I397,'MDA3'!L397)+MAX('MDA3'!J397,'MDA3'!M397)),J397),0)</f>
        <v>68278</v>
      </c>
      <c r="O397" s="73">
        <f>IF(AND(COUNTRY_INFO!I397&gt;0,COUNTRY_INFO!I397&lt;4), IF(M397/J397*100&lt;&gt;0, IF(M397/J397*100&gt;100,100,M397/J397*100), "-"),0)</f>
        <v>85.100707946953833</v>
      </c>
      <c r="P397" s="67">
        <f>COUNTRY_INFO!N397</f>
        <v>0</v>
      </c>
      <c r="Q397" s="61"/>
      <c r="R397" s="61"/>
      <c r="S397" s="11">
        <f>SUM(MAX('MDA2'!J397, 'T1'!L397, MAX(T3_R1!K397, T3_R2!K397)), MAX('MDA1'!K397, 'MDA2'!K397, 'T1'!M397, MAX(T3_R1!L397, T3_R2!L397)), MAX('MDA1'!L397, 'MDA2'!L397, 'T1'!N397, MAX(T3_R1!M397, T3_R2!M397)))</f>
        <v>0</v>
      </c>
      <c r="T397" s="11">
        <f>IF(AND(COUNTRY_INFO!J397&gt;1,COUNTRY_INFO!J397&lt;4),IF(COUNTRY_INFO!E397&gt;MAX('MDA2'!J397,'T1'!L397,MAX(T3_R1!K397,T3_R2!K397)),MAX('MDA2'!J397,'T1'!L397,MAX(T3_R1!K397,T3_R2!K397)),COUNTRY_INFO!E397),0)</f>
        <v>0</v>
      </c>
      <c r="U397" s="217">
        <f>IF(AND(COUNTRY_INFO!J397&gt;1,COUNTRY_INFO!J397&lt;4), IF(T397/COUNTRY_INFO!E397*100&lt;&gt;0, IF(T397/COUNTRY_INFO!E397*100&gt;100,100,T397/COUNTRY_INFO!E397*100), "-"),0)</f>
        <v>0</v>
      </c>
      <c r="V397" s="11">
        <f>IF(AND(COUNTRY_INFO!J397&gt;1,COUNTRY_INFO!J397&lt;4),IF(COUNTRY_INFO!F397&gt;MAX('MDA1'!K397,'MDA2'!K397,'T1'!M397,MAX(T3_R1!L397,T3_R2!L397)),MAX('MDA1'!K397,'MDA2'!K397,'T1'!M397,MAX(T3_R1!L397,T3_R2!L397)),COUNTRY_INFO!F397),0)</f>
        <v>0</v>
      </c>
      <c r="W397" s="217">
        <f>IF(AND(COUNTRY_INFO!J397&gt;1,COUNTRY_INFO!J397&lt;4), IF(V397/COUNTRY_INFO!F397*100&lt;&gt;0, IF(V397/COUNTRY_INFO!F397*100&gt;100,100,V397/COUNTRY_INFO!F397*100), "-"),0)</f>
        <v>0</v>
      </c>
      <c r="X397" s="11">
        <f t="shared" si="47"/>
        <v>0</v>
      </c>
      <c r="Y397" s="73">
        <f>IF(AND(COUNTRY_INFO!J397&gt;1,COUNTRY_INFO!J397&lt;4), IF(S397/P397*100&lt;&gt;0, IF(X397/P397*100&gt;100,100,X397/P397*100), "-"),0)</f>
        <v>0</v>
      </c>
      <c r="Z397" s="67">
        <f>COUNTRY_INFO!O397</f>
        <v>0</v>
      </c>
      <c r="AA397" s="61"/>
      <c r="AB397" s="61"/>
      <c r="AC397" s="11">
        <f>MAX('T1'!L397,'T2'!J397)+MAX('T1'!M397,'T2'!K397)+MAX('T1'!N397,'T2'!L397)</f>
        <v>0</v>
      </c>
      <c r="AD397" s="11">
        <f>IF(COUNTRY_INFO!K397=1,IF(COUNTRY_INFO!F397*0.33&gt;MAX('T1'!M397,'T2'!K397),MAX('T1'!M397,'T2'!K397),COUNTRY_INFO!F397*0.33),IF(COUNTRY_INFO!K397=2,IF(COUNTRY_INFO!F397*0.5&gt;MAX('T1'!M397,'T2'!K397),MAX('T1'!M397,'T2'!K397),COUNTRY_INFO!F397*0.5),IF(COUNTRY_INFO!K397=3,IF(COUNTRY_INFO!F397&gt;MAX('T1'!M397,'T2'!K397),MAX('T1'!M397,'T2'!K397),COUNTRY_INFO!F397),0)))</f>
        <v>0</v>
      </c>
      <c r="AE397" s="217">
        <f>IF(AND(COUNTRY_INFO!K397&gt;0,COUNTRY_INFO!K397&lt;4),IF(Z397&gt;0,IF(COUNTRY_INFO!K397=1, AD397/(COUNTRY_INFO!F397*0.33)*100, IF(COUNTRY_INFO!K397=2, AD397/(COUNTRY_INFO!F397*0.5)*100, IF(COUNTRY_INFO!K397=3, AD397/COUNTRY_INFO!F397*100))),"-"),0)</f>
        <v>0</v>
      </c>
      <c r="AF397" s="11">
        <f>IF(COUNTRY_INFO!K397=2,IF(COUNTRY_INFO!G397*0.2&gt;MAX('T1'!N397,'T2'!L397),MAX('T1'!N397,'T2'!L397),COUNTRY_INFO!G397*0.2),IF(COUNTRY_INFO!K397=3,IF(COUNTRY_INFO!G397&gt;MAX('T1'!N397,'T2'!L397),MAX('T1'!N397,'T2'!L397),COUNTRY_INFO!G397),0))</f>
        <v>0</v>
      </c>
      <c r="AG397" s="217">
        <f>IF(AND(COUNTRY_INFO!K397&gt;0,COUNTRY_INFO!K397&lt;4),IF(Z397&gt;0,IF(COUNTRY_INFO!K397=1, 0, IF(COUNTRY_INFO!K397=2, AF397/(COUNTRY_INFO!G397*0.2)*100, IF(COUNTRY_INFO!K397=3, AF397/COUNTRY_INFO!G397*100))),"-"),0)</f>
        <v>0</v>
      </c>
      <c r="AH397" s="11">
        <f t="shared" si="48"/>
        <v>0</v>
      </c>
      <c r="AI397" s="73">
        <f>IF(AND(COUNTRY_INFO!K397&gt;0,COUNTRY_INFO!K397&lt;4), IF(AC397/Z397*100&lt;&gt;0, IF(AH397/Z397*100&gt;100,100,AH397/Z397*100), "-"),0)</f>
        <v>0</v>
      </c>
      <c r="AJ397" s="261"/>
      <c r="AK397" s="260">
        <f>IF(AND(D397&lt;&gt;0, D397&lt;&gt;"Unknown",D397&lt;&gt;"Stopped",D397&lt;&gt;"Not required"),D397/COUNTRY_INFO!D397, 0)</f>
        <v>0</v>
      </c>
      <c r="AL397" s="260">
        <f>IF(AND(J397&lt;&gt;0,J397&lt;&gt;"Unknown",J397&lt;&gt;"Stopped",J397&lt;&gt;"Not required"),J397/COUNTRY_INFO!D397, 0)</f>
        <v>1</v>
      </c>
      <c r="AM397" s="260">
        <f>IF(AND(P397&lt;&gt;0,P397&lt;&gt;"Unknown",P397&lt;&gt;"Not required"),P397/(COUNTRY_INFO!E397+COUNTRY_INFO!F397), 0)</f>
        <v>0</v>
      </c>
      <c r="AN397" s="260">
        <f>IF(AND(Z397&lt;&gt;0,Z397&lt;&gt;"Unknown",Z397&lt;&gt;"Not required"),IF(COUNTRY_INFO!K397=1,1,IF(COUNTRY_INFO!K397=2,0.5*COUNTRY_INFO!F397/(0.5*COUNTRY_INFO!F397+0.2*COUNTRY_INFO!G397),IF(COUNTRY_INFO!K397=3,COUNTRY_INFO!F397/(COUNTRY_INFO!F397+COUNTRY_INFO!G397)))),0)</f>
        <v>0</v>
      </c>
      <c r="AO397" s="260">
        <f>IF(AND(Z397&lt;&gt;0,Z397&lt;&gt;"Unknown",Z397&lt;&gt;"Not required"),IF(COUNTRY_INFO!K397=1,0,IF(COUNTRY_INFO!K397=2,0.2*COUNTRY_INFO!G397/(0.5*COUNTRY_INFO!F397+0.2*COUNTRY_INFO!G397),IF(COUNTRY_INFO!K397=3,COUNTRY_INFO!G397/(COUNTRY_INFO!F397+COUNTRY_INFO!G397)))),0)</f>
        <v>0</v>
      </c>
      <c r="AP397" s="259">
        <f>MAX(COUNTRY_INFO!D397*AK397*PROFILE!$G$7,COUNTRY_INFO!D397*AL397*PROFILE!$G$7)</f>
        <v>8.4005167712455885E-3</v>
      </c>
      <c r="AQ397" s="259">
        <f>MAX(COUNTRY_INFO!D397*AK397*PROFILE!$G$8,COUNTRY_INFO!D397*AL397*PROFILE!$G$8,COUNTRY_INFO!D397*AM397*PROFILE!$G$8)</f>
        <v>11751.14269036622</v>
      </c>
      <c r="AR397" s="259">
        <f>MAX(COUNTRY_INFO!D397*AK397*PROFILE!$G$9,COUNTRY_INFO!D397*AL397*PROFILE!$G$9,COUNTRY_INFO!D397*AM397*PROFILE!$G$9,IF(AND(DISTRICT!Z397&lt;&gt;"Unknown",Z397&lt;&gt;"Not required"),COUNTRY_INFO!O397*DISTRICT!AN397,0))</f>
        <v>24403.687711940762</v>
      </c>
      <c r="AS397" s="259">
        <f>MAX(COUNTRY_INFO!D397*AK397*PROFILE!$G$10,COUNTRY_INFO!D397*AL397*PROFILE!$G$10,IF(AND(DISTRICT!Z397&lt;&gt;"Unknown",Z397&lt;&gt;"Not required"),COUNTRY_INFO!O397*DISTRICT!AO397,0))</f>
        <v>44077.161197176247</v>
      </c>
      <c r="AT397" s="259">
        <f t="shared" si="49"/>
        <v>80232</v>
      </c>
      <c r="AU397" s="258" t="str">
        <f t="shared" si="44"/>
        <v>Y</v>
      </c>
      <c r="AV397" s="259">
        <f>MAX('MDA2'!J397,'T1'!L397,'T2'!J397,T3_R1!K397,T3_R2!K397)</f>
        <v>0</v>
      </c>
      <c r="AW397" s="259">
        <f>MAX('MDA1'!K397,'MDA2'!K397,'MDA3'!I397,'MDA3'!L397,'T1'!M397,'T2'!K397,T3_R1!L397,T3_R2!L397)</f>
        <v>24580</v>
      </c>
      <c r="AX397" s="259">
        <f>MAX('MDA1'!L397,'MDA2'!L397,'MDA3'!J397,'MDA3'!M397,'T1'!N397,'T2'!L397,T3_R1!M397,T3_R2!M397)</f>
        <v>43698</v>
      </c>
      <c r="AY397" s="259">
        <f t="shared" si="50"/>
        <v>68278</v>
      </c>
      <c r="AZ397" s="259">
        <f>MAX('MDA2'!J397,T397)</f>
        <v>0</v>
      </c>
      <c r="BA397" s="259">
        <f>MAX('MDA1'!K397,'MDA2'!K397,'MDA3'!I397,'MDA3'!L397,V397,AD397)</f>
        <v>24580</v>
      </c>
      <c r="BB397" s="259">
        <f>MAX('MDA1'!L397,'MDA2'!L397,'MDA3'!J397,'MDA3'!M397,AF397)</f>
        <v>43698</v>
      </c>
      <c r="BC397" s="259">
        <f t="shared" si="45"/>
        <v>68278</v>
      </c>
      <c r="BD397" s="260">
        <f t="shared" si="46"/>
        <v>85.100707946953833</v>
      </c>
    </row>
    <row r="398" spans="1:56" x14ac:dyDescent="0.2">
      <c r="A398" s="10" t="str">
        <f>IF(COUNTRY_INFO!A398=0," ",COUNTRY_INFO!A398)</f>
        <v>Ethiopia</v>
      </c>
      <c r="B398" s="10" t="str">
        <f>IF(COUNTRY_INFO!B398=0," ",COUNTRY_INFO!B398)</f>
        <v>Oromia Finfine Zuriya</v>
      </c>
      <c r="C398" s="87" t="str">
        <f>IF(COUNTRY_INFO!C398=0," ",COUNTRY_INFO!C398)</f>
        <v>Akaki</v>
      </c>
      <c r="D398" s="67">
        <f>COUNTRY_INFO!L398</f>
        <v>0</v>
      </c>
      <c r="E398" s="61"/>
      <c r="F398" s="61"/>
      <c r="G398" s="11">
        <f>MAX('MDA1'!M398,'MDA2'!M398)</f>
        <v>0</v>
      </c>
      <c r="H398" s="11">
        <f>IF(AND(COUNTRY_INFO!H398&gt;0,COUNTRY_INFO!H398&lt;4),IF(D398&gt;MAX('MDA1'!M398,'MDA2'!M398),MAX('MDA1'!M398,'MDA2'!M398),D398),0)</f>
        <v>0</v>
      </c>
      <c r="I398" s="73">
        <f>IF(AND(COUNTRY_INFO!H398&gt;0,COUNTRY_INFO!H398&lt;4), IF(G398/D398*100&lt;&gt;0, IF(G398/D398*100&gt;100,100,G398/D398*100), "-"),0)</f>
        <v>0</v>
      </c>
      <c r="J398" s="67">
        <f>COUNTRY_INFO!M398</f>
        <v>0</v>
      </c>
      <c r="K398" s="61"/>
      <c r="L398" s="61"/>
      <c r="M398" s="11">
        <f>MAX('MDA1'!M398,MAX('MDA3'!I398,'MDA3'!L398)+MAX('MDA3'!J398,'MDA3'!M398))</f>
        <v>0</v>
      </c>
      <c r="N398" s="11">
        <f>IF(AND(COUNTRY_INFO!I398&gt;0,COUNTRY_INFO!I398&lt;4),IF(J398&gt;MAX('MDA1'!M398,MAX('MDA3'!I398,'MDA3'!L398)+MAX('MDA3'!J398,'MDA3'!M398)),MAX('MDA1'!M398,MAX('MDA3'!I398,'MDA3'!L398)+MAX('MDA3'!J398,'MDA3'!M398)),J398),0)</f>
        <v>0</v>
      </c>
      <c r="O398" s="73">
        <f>IF(AND(COUNTRY_INFO!I398&gt;0,COUNTRY_INFO!I398&lt;4), IF(M398/J398*100&lt;&gt;0, IF(M398/J398*100&gt;100,100,M398/J398*100), "-"),0)</f>
        <v>0</v>
      </c>
      <c r="P398" s="67">
        <f>COUNTRY_INFO!N398</f>
        <v>0</v>
      </c>
      <c r="Q398" s="61"/>
      <c r="R398" s="61"/>
      <c r="S398" s="11">
        <f>SUM(MAX('MDA2'!J398, 'T1'!L398, MAX(T3_R1!K398, T3_R2!K398)), MAX('MDA1'!K398, 'MDA2'!K398, 'T1'!M398, MAX(T3_R1!L398, T3_R2!L398)), MAX('MDA1'!L398, 'MDA2'!L398, 'T1'!N398, MAX(T3_R1!M398, T3_R2!M398)))</f>
        <v>0</v>
      </c>
      <c r="T398" s="11">
        <f>IF(AND(COUNTRY_INFO!J398&gt;1,COUNTRY_INFO!J398&lt;4),IF(COUNTRY_INFO!E398&gt;MAX('MDA2'!J398,'T1'!L398,MAX(T3_R1!K398,T3_R2!K398)),MAX('MDA2'!J398,'T1'!L398,MAX(T3_R1!K398,T3_R2!K398)),COUNTRY_INFO!E398),0)</f>
        <v>0</v>
      </c>
      <c r="U398" s="217">
        <f>IF(AND(COUNTRY_INFO!J398&gt;1,COUNTRY_INFO!J398&lt;4), IF(T398/COUNTRY_INFO!E398*100&lt;&gt;0, IF(T398/COUNTRY_INFO!E398*100&gt;100,100,T398/COUNTRY_INFO!E398*100), "-"),0)</f>
        <v>0</v>
      </c>
      <c r="V398" s="11">
        <f>IF(AND(COUNTRY_INFO!J398&gt;1,COUNTRY_INFO!J398&lt;4),IF(COUNTRY_INFO!F398&gt;MAX('MDA1'!K398,'MDA2'!K398,'T1'!M398,MAX(T3_R1!L398,T3_R2!L398)),MAX('MDA1'!K398,'MDA2'!K398,'T1'!M398,MAX(T3_R1!L398,T3_R2!L398)),COUNTRY_INFO!F398),0)</f>
        <v>0</v>
      </c>
      <c r="W398" s="217">
        <f>IF(AND(COUNTRY_INFO!J398&gt;1,COUNTRY_INFO!J398&lt;4), IF(V398/COUNTRY_INFO!F398*100&lt;&gt;0, IF(V398/COUNTRY_INFO!F398*100&gt;100,100,V398/COUNTRY_INFO!F398*100), "-"),0)</f>
        <v>0</v>
      </c>
      <c r="X398" s="11">
        <f t="shared" si="47"/>
        <v>0</v>
      </c>
      <c r="Y398" s="73">
        <f>IF(AND(COUNTRY_INFO!J398&gt;1,COUNTRY_INFO!J398&lt;4), IF(S398/P398*100&lt;&gt;0, IF(X398/P398*100&gt;100,100,X398/P398*100), "-"),0)</f>
        <v>0</v>
      </c>
      <c r="Z398" s="67">
        <f>COUNTRY_INFO!O398</f>
        <v>8091.93</v>
      </c>
      <c r="AA398" s="61"/>
      <c r="AB398" s="61"/>
      <c r="AC398" s="11">
        <f>MAX('T1'!L398,'T2'!J398)+MAX('T1'!M398,'T2'!K398)+MAX('T1'!N398,'T2'!L398)</f>
        <v>0</v>
      </c>
      <c r="AD398" s="11">
        <f>IF(COUNTRY_INFO!K398=1,IF(COUNTRY_INFO!F398*0.33&gt;MAX('T1'!M398,'T2'!K398),MAX('T1'!M398,'T2'!K398),COUNTRY_INFO!F398*0.33),IF(COUNTRY_INFO!K398=2,IF(COUNTRY_INFO!F398*0.5&gt;MAX('T1'!M398,'T2'!K398),MAX('T1'!M398,'T2'!K398),COUNTRY_INFO!F398*0.5),IF(COUNTRY_INFO!K398=3,IF(COUNTRY_INFO!F398&gt;MAX('T1'!M398,'T2'!K398),MAX('T1'!M398,'T2'!K398),COUNTRY_INFO!F398),0)))</f>
        <v>0</v>
      </c>
      <c r="AE398" s="217">
        <f>IF(AND(COUNTRY_INFO!K398&gt;0,COUNTRY_INFO!K398&lt;4),IF(Z398&gt;0,IF(COUNTRY_INFO!K398=1, AD398/(COUNTRY_INFO!F398*0.33)*100, IF(COUNTRY_INFO!K398=2, AD398/(COUNTRY_INFO!F398*0.5)*100, IF(COUNTRY_INFO!K398=3, AD398/COUNTRY_INFO!F398*100))),"-"),0)</f>
        <v>0</v>
      </c>
      <c r="AF398" s="11">
        <f>IF(COUNTRY_INFO!K398=2,IF(COUNTRY_INFO!G398*0.2&gt;MAX('T1'!N398,'T2'!L398),MAX('T1'!N398,'T2'!L398),COUNTRY_INFO!G398*0.2),IF(COUNTRY_INFO!K398=3,IF(COUNTRY_INFO!G398&gt;MAX('T1'!N398,'T2'!L398),MAX('T1'!N398,'T2'!L398),COUNTRY_INFO!G398),0))</f>
        <v>0</v>
      </c>
      <c r="AG398" s="217">
        <f>IF(AND(COUNTRY_INFO!K398&gt;0,COUNTRY_INFO!K398&lt;4),IF(Z398&gt;0,IF(COUNTRY_INFO!K398=1, 0, IF(COUNTRY_INFO!K398=2, AF398/(COUNTRY_INFO!G398*0.2)*100, IF(COUNTRY_INFO!K398=3, AF398/COUNTRY_INFO!G398*100))),"-"),0)</f>
        <v>0</v>
      </c>
      <c r="AH398" s="11">
        <f t="shared" si="48"/>
        <v>0</v>
      </c>
      <c r="AI398" s="73" t="str">
        <f>IF(AND(COUNTRY_INFO!K398&gt;0,COUNTRY_INFO!K398&lt;4), IF(AC398/Z398*100&lt;&gt;0, IF(AH398/Z398*100&gt;100,100,AH398/Z398*100), "-"),0)</f>
        <v>-</v>
      </c>
      <c r="AJ398" s="261"/>
      <c r="AK398" s="260">
        <f>IF(AND(D398&lt;&gt;0, D398&lt;&gt;"Unknown",D398&lt;&gt;"Stopped",D398&lt;&gt;"Not required"),D398/COUNTRY_INFO!D398, 0)</f>
        <v>0</v>
      </c>
      <c r="AL398" s="260">
        <f>IF(AND(J398&lt;&gt;0,J398&lt;&gt;"Unknown",J398&lt;&gt;"Stopped",J398&lt;&gt;"Not required"),J398/COUNTRY_INFO!D398, 0)</f>
        <v>0</v>
      </c>
      <c r="AM398" s="260">
        <f>IF(AND(P398&lt;&gt;0,P398&lt;&gt;"Unknown",P398&lt;&gt;"Not required"),P398/(COUNTRY_INFO!E398+COUNTRY_INFO!F398), 0)</f>
        <v>0</v>
      </c>
      <c r="AN398" s="260">
        <f>IF(AND(Z398&lt;&gt;0,Z398&lt;&gt;"Unknown",Z398&lt;&gt;"Not required"),IF(COUNTRY_INFO!K398=1,1,IF(COUNTRY_INFO!K398=2,0.5*COUNTRY_INFO!F398/(0.5*COUNTRY_INFO!F398+0.2*COUNTRY_INFO!G398),IF(COUNTRY_INFO!K398=3,COUNTRY_INFO!F398/(COUNTRY_INFO!F398+COUNTRY_INFO!G398)))),0)</f>
        <v>1</v>
      </c>
      <c r="AO398" s="260">
        <f>IF(AND(Z398&lt;&gt;0,Z398&lt;&gt;"Unknown",Z398&lt;&gt;"Not required"),IF(COUNTRY_INFO!K398=1,0,IF(COUNTRY_INFO!K398=2,0.2*COUNTRY_INFO!G398/(0.5*COUNTRY_INFO!F398+0.2*COUNTRY_INFO!G398),IF(COUNTRY_INFO!K398=3,COUNTRY_INFO!G398/(COUNTRY_INFO!F398+COUNTRY_INFO!G398)))),0)</f>
        <v>0</v>
      </c>
      <c r="AP398" s="259">
        <f>MAX(COUNTRY_INFO!D398*AK398*PROFILE!$G$7,COUNTRY_INFO!D398*AL398*PROFILE!$G$7)</f>
        <v>0</v>
      </c>
      <c r="AQ398" s="259">
        <f>MAX(COUNTRY_INFO!D398*AK398*PROFILE!$G$8,COUNTRY_INFO!D398*AL398*PROFILE!$G$8,COUNTRY_INFO!D398*AM398*PROFILE!$G$8)</f>
        <v>0</v>
      </c>
      <c r="AR398" s="259">
        <f>MAX(COUNTRY_INFO!D398*AK398*PROFILE!$G$9,COUNTRY_INFO!D398*AL398*PROFILE!$G$9,COUNTRY_INFO!D398*AM398*PROFILE!$G$9,IF(AND(DISTRICT!Z398&lt;&gt;"Unknown",Z398&lt;&gt;"Not required"),COUNTRY_INFO!O398*DISTRICT!AN398,0))</f>
        <v>8091.93</v>
      </c>
      <c r="AS398" s="259">
        <f>MAX(COUNTRY_INFO!D398*AK398*PROFILE!$G$10,COUNTRY_INFO!D398*AL398*PROFILE!$G$10,IF(AND(DISTRICT!Z398&lt;&gt;"Unknown",Z398&lt;&gt;"Not required"),COUNTRY_INFO!O398*DISTRICT!AO398,0))</f>
        <v>0</v>
      </c>
      <c r="AT398" s="259">
        <f t="shared" si="49"/>
        <v>8091.93</v>
      </c>
      <c r="AU398" s="258">
        <f t="shared" si="44"/>
        <v>0</v>
      </c>
      <c r="AV398" s="259">
        <f>MAX('MDA2'!J398,'T1'!L398,'T2'!J398,T3_R1!K398,T3_R2!K398)</f>
        <v>0</v>
      </c>
      <c r="AW398" s="259">
        <f>MAX('MDA1'!K398,'MDA2'!K398,'MDA3'!I398,'MDA3'!L398,'T1'!M398,'T2'!K398,T3_R1!L398,T3_R2!L398)</f>
        <v>0</v>
      </c>
      <c r="AX398" s="259">
        <f>MAX('MDA1'!L398,'MDA2'!L398,'MDA3'!J398,'MDA3'!M398,'T1'!N398,'T2'!L398,T3_R1!M398,T3_R2!M398)</f>
        <v>0</v>
      </c>
      <c r="AY398" s="259">
        <f t="shared" si="50"/>
        <v>0</v>
      </c>
      <c r="AZ398" s="259">
        <f>MAX('MDA2'!J398,T398)</f>
        <v>0</v>
      </c>
      <c r="BA398" s="259">
        <f>MAX('MDA1'!K398,'MDA2'!K398,'MDA3'!I398,'MDA3'!L398,V398,AD398)</f>
        <v>0</v>
      </c>
      <c r="BB398" s="259">
        <f>MAX('MDA1'!L398,'MDA2'!L398,'MDA3'!J398,'MDA3'!M398,AF398)</f>
        <v>0</v>
      </c>
      <c r="BC398" s="259">
        <f t="shared" si="45"/>
        <v>0</v>
      </c>
      <c r="BD398" s="260">
        <f t="shared" si="46"/>
        <v>0</v>
      </c>
    </row>
    <row r="399" spans="1:56" x14ac:dyDescent="0.2">
      <c r="A399" s="10" t="str">
        <f>IF(COUNTRY_INFO!A399=0," ",COUNTRY_INFO!A399)</f>
        <v>Ethiopia</v>
      </c>
      <c r="B399" s="10" t="str">
        <f>IF(COUNTRY_INFO!B399=0," ",COUNTRY_INFO!B399)</f>
        <v>Oromia Finfine Zuriya</v>
      </c>
      <c r="C399" s="87" t="str">
        <f>IF(COUNTRY_INFO!C399=0," ",COUNTRY_INFO!C399)</f>
        <v>Barak</v>
      </c>
      <c r="D399" s="67">
        <f>COUNTRY_INFO!L399</f>
        <v>0</v>
      </c>
      <c r="E399" s="61"/>
      <c r="F399" s="61"/>
      <c r="G399" s="11">
        <f>MAX('MDA1'!M399,'MDA2'!M399)</f>
        <v>0</v>
      </c>
      <c r="H399" s="11">
        <f>IF(AND(COUNTRY_INFO!H399&gt;0,COUNTRY_INFO!H399&lt;4),IF(D399&gt;MAX('MDA1'!M399,'MDA2'!M399),MAX('MDA1'!M399,'MDA2'!M399),D399),0)</f>
        <v>0</v>
      </c>
      <c r="I399" s="73">
        <f>IF(AND(COUNTRY_INFO!H399&gt;0,COUNTRY_INFO!H399&lt;4), IF(G399/D399*100&lt;&gt;0, IF(G399/D399*100&gt;100,100,G399/D399*100), "-"),0)</f>
        <v>0</v>
      </c>
      <c r="J399" s="67">
        <f>COUNTRY_INFO!M399</f>
        <v>0</v>
      </c>
      <c r="K399" s="61"/>
      <c r="L399" s="61"/>
      <c r="M399" s="11">
        <f>MAX('MDA1'!M399,MAX('MDA3'!I399,'MDA3'!L399)+MAX('MDA3'!J399,'MDA3'!M399))</f>
        <v>0</v>
      </c>
      <c r="N399" s="11">
        <f>IF(AND(COUNTRY_INFO!I399&gt;0,COUNTRY_INFO!I399&lt;4),IF(J399&gt;MAX('MDA1'!M399,MAX('MDA3'!I399,'MDA3'!L399)+MAX('MDA3'!J399,'MDA3'!M399)),MAX('MDA1'!M399,MAX('MDA3'!I399,'MDA3'!L399)+MAX('MDA3'!J399,'MDA3'!M399)),J399),0)</f>
        <v>0</v>
      </c>
      <c r="O399" s="73">
        <f>IF(AND(COUNTRY_INFO!I399&gt;0,COUNTRY_INFO!I399&lt;4), IF(M399/J399*100&lt;&gt;0, IF(M399/J399*100&gt;100,100,M399/J399*100), "-"),0)</f>
        <v>0</v>
      </c>
      <c r="P399" s="67">
        <f>COUNTRY_INFO!N399</f>
        <v>0</v>
      </c>
      <c r="Q399" s="61"/>
      <c r="R399" s="61"/>
      <c r="S399" s="11">
        <f>SUM(MAX('MDA2'!J399, 'T1'!L399, MAX(T3_R1!K399, T3_R2!K399)), MAX('MDA1'!K399, 'MDA2'!K399, 'T1'!M399, MAX(T3_R1!L399, T3_R2!L399)), MAX('MDA1'!L399, 'MDA2'!L399, 'T1'!N399, MAX(T3_R1!M399, T3_R2!M399)))</f>
        <v>0</v>
      </c>
      <c r="T399" s="11">
        <f>IF(AND(COUNTRY_INFO!J399&gt;1,COUNTRY_INFO!J399&lt;4),IF(COUNTRY_INFO!E399&gt;MAX('MDA2'!J399,'T1'!L399,MAX(T3_R1!K399,T3_R2!K399)),MAX('MDA2'!J399,'T1'!L399,MAX(T3_R1!K399,T3_R2!K399)),COUNTRY_INFO!E399),0)</f>
        <v>0</v>
      </c>
      <c r="U399" s="217">
        <f>IF(AND(COUNTRY_INFO!J399&gt;1,COUNTRY_INFO!J399&lt;4), IF(T399/COUNTRY_INFO!E399*100&lt;&gt;0, IF(T399/COUNTRY_INFO!E399*100&gt;100,100,T399/COUNTRY_INFO!E399*100), "-"),0)</f>
        <v>0</v>
      </c>
      <c r="V399" s="11">
        <f>IF(AND(COUNTRY_INFO!J399&gt;1,COUNTRY_INFO!J399&lt;4),IF(COUNTRY_INFO!F399&gt;MAX('MDA1'!K399,'MDA2'!K399,'T1'!M399,MAX(T3_R1!L399,T3_R2!L399)),MAX('MDA1'!K399,'MDA2'!K399,'T1'!M399,MAX(T3_R1!L399,T3_R2!L399)),COUNTRY_INFO!F399),0)</f>
        <v>0</v>
      </c>
      <c r="W399" s="217">
        <f>IF(AND(COUNTRY_INFO!J399&gt;1,COUNTRY_INFO!J399&lt;4), IF(V399/COUNTRY_INFO!F399*100&lt;&gt;0, IF(V399/COUNTRY_INFO!F399*100&gt;100,100,V399/COUNTRY_INFO!F399*100), "-"),0)</f>
        <v>0</v>
      </c>
      <c r="X399" s="11">
        <f t="shared" si="47"/>
        <v>0</v>
      </c>
      <c r="Y399" s="73">
        <f>IF(AND(COUNTRY_INFO!J399&gt;1,COUNTRY_INFO!J399&lt;4), IF(S399/P399*100&lt;&gt;0, IF(X399/P399*100&gt;100,100,X399/P399*100), "-"),0)</f>
        <v>0</v>
      </c>
      <c r="Z399" s="67">
        <f>COUNTRY_INFO!O399</f>
        <v>0</v>
      </c>
      <c r="AA399" s="61"/>
      <c r="AB399" s="61"/>
      <c r="AC399" s="11">
        <f>MAX('T1'!L399,'T2'!J399)+MAX('T1'!M399,'T2'!K399)+MAX('T1'!N399,'T2'!L399)</f>
        <v>0</v>
      </c>
      <c r="AD399" s="11">
        <f>IF(COUNTRY_INFO!K399=1,IF(COUNTRY_INFO!F399*0.33&gt;MAX('T1'!M399,'T2'!K399),MAX('T1'!M399,'T2'!K399),COUNTRY_INFO!F399*0.33),IF(COUNTRY_INFO!K399=2,IF(COUNTRY_INFO!F399*0.5&gt;MAX('T1'!M399,'T2'!K399),MAX('T1'!M399,'T2'!K399),COUNTRY_INFO!F399*0.5),IF(COUNTRY_INFO!K399=3,IF(COUNTRY_INFO!F399&gt;MAX('T1'!M399,'T2'!K399),MAX('T1'!M399,'T2'!K399),COUNTRY_INFO!F399),0)))</f>
        <v>0</v>
      </c>
      <c r="AE399" s="217">
        <f>IF(AND(COUNTRY_INFO!K399&gt;0,COUNTRY_INFO!K399&lt;4),IF(Z399&gt;0,IF(COUNTRY_INFO!K399=1, AD399/(COUNTRY_INFO!F399*0.33)*100, IF(COUNTRY_INFO!K399=2, AD399/(COUNTRY_INFO!F399*0.5)*100, IF(COUNTRY_INFO!K399=3, AD399/COUNTRY_INFO!F399*100))),"-"),0)</f>
        <v>0</v>
      </c>
      <c r="AF399" s="11">
        <f>IF(COUNTRY_INFO!K399=2,IF(COUNTRY_INFO!G399*0.2&gt;MAX('T1'!N399,'T2'!L399),MAX('T1'!N399,'T2'!L399),COUNTRY_INFO!G399*0.2),IF(COUNTRY_INFO!K399=3,IF(COUNTRY_INFO!G399&gt;MAX('T1'!N399,'T2'!L399),MAX('T1'!N399,'T2'!L399),COUNTRY_INFO!G399),0))</f>
        <v>0</v>
      </c>
      <c r="AG399" s="217">
        <f>IF(AND(COUNTRY_INFO!K399&gt;0,COUNTRY_INFO!K399&lt;4),IF(Z399&gt;0,IF(COUNTRY_INFO!K399=1, 0, IF(COUNTRY_INFO!K399=2, AF399/(COUNTRY_INFO!G399*0.2)*100, IF(COUNTRY_INFO!K399=3, AF399/COUNTRY_INFO!G399*100))),"-"),0)</f>
        <v>0</v>
      </c>
      <c r="AH399" s="11">
        <f t="shared" si="48"/>
        <v>0</v>
      </c>
      <c r="AI399" s="73">
        <f>IF(AND(COUNTRY_INFO!K399&gt;0,COUNTRY_INFO!K399&lt;4), IF(AC399/Z399*100&lt;&gt;0, IF(AH399/Z399*100&gt;100,100,AH399/Z399*100), "-"),0)</f>
        <v>0</v>
      </c>
      <c r="AJ399" s="261"/>
      <c r="AK399" s="260">
        <f>IF(AND(D399&lt;&gt;0, D399&lt;&gt;"Unknown",D399&lt;&gt;"Stopped",D399&lt;&gt;"Not required"),D399/COUNTRY_INFO!D399, 0)</f>
        <v>0</v>
      </c>
      <c r="AL399" s="260">
        <f>IF(AND(J399&lt;&gt;0,J399&lt;&gt;"Unknown",J399&lt;&gt;"Stopped",J399&lt;&gt;"Not required"),J399/COUNTRY_INFO!D399, 0)</f>
        <v>0</v>
      </c>
      <c r="AM399" s="260">
        <f>IF(AND(P399&lt;&gt;0,P399&lt;&gt;"Unknown",P399&lt;&gt;"Not required"),P399/(COUNTRY_INFO!E399+COUNTRY_INFO!F399), 0)</f>
        <v>0</v>
      </c>
      <c r="AN399" s="260">
        <f>IF(AND(Z399&lt;&gt;0,Z399&lt;&gt;"Unknown",Z399&lt;&gt;"Not required"),IF(COUNTRY_INFO!K399=1,1,IF(COUNTRY_INFO!K399=2,0.5*COUNTRY_INFO!F399/(0.5*COUNTRY_INFO!F399+0.2*COUNTRY_INFO!G399),IF(COUNTRY_INFO!K399=3,COUNTRY_INFO!F399/(COUNTRY_INFO!F399+COUNTRY_INFO!G399)))),0)</f>
        <v>0</v>
      </c>
      <c r="AO399" s="260">
        <f>IF(AND(Z399&lt;&gt;0,Z399&lt;&gt;"Unknown",Z399&lt;&gt;"Not required"),IF(COUNTRY_INFO!K399=1,0,IF(COUNTRY_INFO!K399=2,0.2*COUNTRY_INFO!G399/(0.5*COUNTRY_INFO!F399+0.2*COUNTRY_INFO!G399),IF(COUNTRY_INFO!K399=3,COUNTRY_INFO!G399/(COUNTRY_INFO!F399+COUNTRY_INFO!G399)))),0)</f>
        <v>0</v>
      </c>
      <c r="AP399" s="259">
        <f>MAX(COUNTRY_INFO!D399*AK399*PROFILE!$G$7,COUNTRY_INFO!D399*AL399*PROFILE!$G$7)</f>
        <v>0</v>
      </c>
      <c r="AQ399" s="259">
        <f>MAX(COUNTRY_INFO!D399*AK399*PROFILE!$G$8,COUNTRY_INFO!D399*AL399*PROFILE!$G$8,COUNTRY_INFO!D399*AM399*PROFILE!$G$8)</f>
        <v>0</v>
      </c>
      <c r="AR399" s="259">
        <f>MAX(COUNTRY_INFO!D399*AK399*PROFILE!$G$9,COUNTRY_INFO!D399*AL399*PROFILE!$G$9,COUNTRY_INFO!D399*AM399*PROFILE!$G$9,IF(AND(DISTRICT!Z399&lt;&gt;"Unknown",Z399&lt;&gt;"Not required"),COUNTRY_INFO!O399*DISTRICT!AN399,0))</f>
        <v>0</v>
      </c>
      <c r="AS399" s="259">
        <f>MAX(COUNTRY_INFO!D399*AK399*PROFILE!$G$10,COUNTRY_INFO!D399*AL399*PROFILE!$G$10,IF(AND(DISTRICT!Z399&lt;&gt;"Unknown",Z399&lt;&gt;"Not required"),COUNTRY_INFO!O399*DISTRICT!AO399,0))</f>
        <v>0</v>
      </c>
      <c r="AT399" s="259">
        <f t="shared" si="49"/>
        <v>0</v>
      </c>
      <c r="AU399" s="258">
        <f t="shared" si="44"/>
        <v>0</v>
      </c>
      <c r="AV399" s="259">
        <f>MAX('MDA2'!J399,'T1'!L399,'T2'!J399,T3_R1!K399,T3_R2!K399)</f>
        <v>0</v>
      </c>
      <c r="AW399" s="259">
        <f>MAX('MDA1'!K399,'MDA2'!K399,'MDA3'!I399,'MDA3'!L399,'T1'!M399,'T2'!K399,T3_R1!L399,T3_R2!L399)</f>
        <v>0</v>
      </c>
      <c r="AX399" s="259">
        <f>MAX('MDA1'!L399,'MDA2'!L399,'MDA3'!J399,'MDA3'!M399,'T1'!N399,'T2'!L399,T3_R1!M399,T3_R2!M399)</f>
        <v>0</v>
      </c>
      <c r="AY399" s="259">
        <f t="shared" si="50"/>
        <v>0</v>
      </c>
      <c r="AZ399" s="259">
        <f>MAX('MDA2'!J399,T399)</f>
        <v>0</v>
      </c>
      <c r="BA399" s="259">
        <f>MAX('MDA1'!K399,'MDA2'!K399,'MDA3'!I399,'MDA3'!L399,V399,AD399)</f>
        <v>0</v>
      </c>
      <c r="BB399" s="259">
        <f>MAX('MDA1'!L399,'MDA2'!L399,'MDA3'!J399,'MDA3'!M399,AF399)</f>
        <v>0</v>
      </c>
      <c r="BC399" s="259">
        <f t="shared" si="45"/>
        <v>0</v>
      </c>
      <c r="BD399" s="260">
        <f t="shared" si="46"/>
        <v>0</v>
      </c>
    </row>
    <row r="400" spans="1:56" x14ac:dyDescent="0.2">
      <c r="A400" s="10" t="str">
        <f>IF(COUNTRY_INFO!A400=0," ",COUNTRY_INFO!A400)</f>
        <v>Ethiopia</v>
      </c>
      <c r="B400" s="10" t="str">
        <f>IF(COUNTRY_INFO!B400=0," ",COUNTRY_INFO!B400)</f>
        <v>Oromia Finfine Zuriya</v>
      </c>
      <c r="C400" s="87" t="str">
        <f>IF(COUNTRY_INFO!C400=0," ",COUNTRY_INFO!C400)</f>
        <v>Burayu Town</v>
      </c>
      <c r="D400" s="67">
        <f>COUNTRY_INFO!L400</f>
        <v>0</v>
      </c>
      <c r="E400" s="61"/>
      <c r="F400" s="61"/>
      <c r="G400" s="11">
        <f>MAX('MDA1'!M400,'MDA2'!M400)</f>
        <v>0</v>
      </c>
      <c r="H400" s="11">
        <f>IF(AND(COUNTRY_INFO!H400&gt;0,COUNTRY_INFO!H400&lt;4),IF(D400&gt;MAX('MDA1'!M400,'MDA2'!M400),MAX('MDA1'!M400,'MDA2'!M400),D400),0)</f>
        <v>0</v>
      </c>
      <c r="I400" s="73">
        <f>IF(AND(COUNTRY_INFO!H400&gt;0,COUNTRY_INFO!H400&lt;4), IF(G400/D400*100&lt;&gt;0, IF(G400/D400*100&gt;100,100,G400/D400*100), "-"),0)</f>
        <v>0</v>
      </c>
      <c r="J400" s="67">
        <f>COUNTRY_INFO!M400</f>
        <v>0</v>
      </c>
      <c r="K400" s="61"/>
      <c r="L400" s="61"/>
      <c r="M400" s="11">
        <f>MAX('MDA1'!M400,MAX('MDA3'!I400,'MDA3'!L400)+MAX('MDA3'!J400,'MDA3'!M400))</f>
        <v>0</v>
      </c>
      <c r="N400" s="11">
        <f>IF(AND(COUNTRY_INFO!I400&gt;0,COUNTRY_INFO!I400&lt;4),IF(J400&gt;MAX('MDA1'!M400,MAX('MDA3'!I400,'MDA3'!L400)+MAX('MDA3'!J400,'MDA3'!M400)),MAX('MDA1'!M400,MAX('MDA3'!I400,'MDA3'!L400)+MAX('MDA3'!J400,'MDA3'!M400)),J400),0)</f>
        <v>0</v>
      </c>
      <c r="O400" s="73">
        <f>IF(AND(COUNTRY_INFO!I400&gt;0,COUNTRY_INFO!I400&lt;4), IF(M400/J400*100&lt;&gt;0, IF(M400/J400*100&gt;100,100,M400/J400*100), "-"),0)</f>
        <v>0</v>
      </c>
      <c r="P400" s="67">
        <f>COUNTRY_INFO!N400</f>
        <v>42471</v>
      </c>
      <c r="Q400" s="61"/>
      <c r="R400" s="61"/>
      <c r="S400" s="11">
        <f>SUM(MAX('MDA2'!J400, 'T1'!L400, MAX(T3_R1!K400, T3_R2!K400)), MAX('MDA1'!K400, 'MDA2'!K400, 'T1'!M400, MAX(T3_R1!L400, T3_R2!L400)), MAX('MDA1'!L400, 'MDA2'!L400, 'T1'!N400, MAX(T3_R1!M400, T3_R2!M400)))</f>
        <v>27161</v>
      </c>
      <c r="T400" s="11">
        <f>IF(AND(COUNTRY_INFO!J400&gt;1,COUNTRY_INFO!J400&lt;4),IF(COUNTRY_INFO!E400&gt;MAX('MDA2'!J400,'T1'!L400,MAX(T3_R1!K400,T3_R2!K400)),MAX('MDA2'!J400,'T1'!L400,MAX(T3_R1!K400,T3_R2!K400)),COUNTRY_INFO!E400),0)</f>
        <v>0</v>
      </c>
      <c r="U400" s="217" t="str">
        <f>IF(AND(COUNTRY_INFO!J400&gt;1,COUNTRY_INFO!J400&lt;4), IF(T400/COUNTRY_INFO!E400*100&lt;&gt;0, IF(T400/COUNTRY_INFO!E400*100&gt;100,100,T400/COUNTRY_INFO!E400*100), "-"),0)</f>
        <v>-</v>
      </c>
      <c r="V400" s="11">
        <f>IF(AND(COUNTRY_INFO!J400&gt;1,COUNTRY_INFO!J400&lt;4),IF(COUNTRY_INFO!F400&gt;MAX('MDA1'!K400,'MDA2'!K400,'T1'!M400,MAX(T3_R1!L400,T3_R2!L400)),MAX('MDA1'!K400,'MDA2'!K400,'T1'!M400,MAX(T3_R1!L400,T3_R2!L400)),COUNTRY_INFO!F400),0)</f>
        <v>27161</v>
      </c>
      <c r="W400" s="217">
        <f>IF(AND(COUNTRY_INFO!J400&gt;1,COUNTRY_INFO!J400&lt;4), IF(V400/COUNTRY_INFO!F400*100&lt;&gt;0, IF(V400/COUNTRY_INFO!F400*100&gt;100,100,V400/COUNTRY_INFO!F400*100), "-"),0)</f>
        <v>97.799942388016703</v>
      </c>
      <c r="X400" s="11">
        <f t="shared" si="47"/>
        <v>27161</v>
      </c>
      <c r="Y400" s="73">
        <f>IF(AND(COUNTRY_INFO!J400&gt;1,COUNTRY_INFO!J400&lt;4), IF(S400/P400*100&lt;&gt;0, IF(X400/P400*100&gt;100,100,X400/P400*100), "-"),0)</f>
        <v>63.95187304278214</v>
      </c>
      <c r="Z400" s="67">
        <f>COUNTRY_INFO!O400</f>
        <v>0</v>
      </c>
      <c r="AA400" s="61"/>
      <c r="AB400" s="61"/>
      <c r="AC400" s="11">
        <f>MAX('T1'!L400,'T2'!J400)+MAX('T1'!M400,'T2'!K400)+MAX('T1'!N400,'T2'!L400)</f>
        <v>0</v>
      </c>
      <c r="AD400" s="11">
        <f>IF(COUNTRY_INFO!K400=1,IF(COUNTRY_INFO!F400*0.33&gt;MAX('T1'!M400,'T2'!K400),MAX('T1'!M400,'T2'!K400),COUNTRY_INFO!F400*0.33),IF(COUNTRY_INFO!K400=2,IF(COUNTRY_INFO!F400*0.5&gt;MAX('T1'!M400,'T2'!K400),MAX('T1'!M400,'T2'!K400),COUNTRY_INFO!F400*0.5),IF(COUNTRY_INFO!K400=3,IF(COUNTRY_INFO!F400&gt;MAX('T1'!M400,'T2'!K400),MAX('T1'!M400,'T2'!K400),COUNTRY_INFO!F400),0)))</f>
        <v>0</v>
      </c>
      <c r="AE400" s="217">
        <f>IF(AND(COUNTRY_INFO!K400&gt;0,COUNTRY_INFO!K400&lt;4),IF(Z400&gt;0,IF(COUNTRY_INFO!K400=1, AD400/(COUNTRY_INFO!F400*0.33)*100, IF(COUNTRY_INFO!K400=2, AD400/(COUNTRY_INFO!F400*0.5)*100, IF(COUNTRY_INFO!K400=3, AD400/COUNTRY_INFO!F400*100))),"-"),0)</f>
        <v>0</v>
      </c>
      <c r="AF400" s="11">
        <f>IF(COUNTRY_INFO!K400=2,IF(COUNTRY_INFO!G400*0.2&gt;MAX('T1'!N400,'T2'!L400),MAX('T1'!N400,'T2'!L400),COUNTRY_INFO!G400*0.2),IF(COUNTRY_INFO!K400=3,IF(COUNTRY_INFO!G400&gt;MAX('T1'!N400,'T2'!L400),MAX('T1'!N400,'T2'!L400),COUNTRY_INFO!G400),0))</f>
        <v>0</v>
      </c>
      <c r="AG400" s="217">
        <f>IF(AND(COUNTRY_INFO!K400&gt;0,COUNTRY_INFO!K400&lt;4),IF(Z400&gt;0,IF(COUNTRY_INFO!K400=1, 0, IF(COUNTRY_INFO!K400=2, AF400/(COUNTRY_INFO!G400*0.2)*100, IF(COUNTRY_INFO!K400=3, AF400/COUNTRY_INFO!G400*100))),"-"),0)</f>
        <v>0</v>
      </c>
      <c r="AH400" s="11">
        <f t="shared" si="48"/>
        <v>0</v>
      </c>
      <c r="AI400" s="73">
        <f>IF(AND(COUNTRY_INFO!K400&gt;0,COUNTRY_INFO!K400&lt;4), IF(AC400/Z400*100&lt;&gt;0, IF(AH400/Z400*100&gt;100,100,AH400/Z400*100), "-"),0)</f>
        <v>0</v>
      </c>
      <c r="AJ400" s="261"/>
      <c r="AK400" s="260">
        <f>IF(AND(D400&lt;&gt;0, D400&lt;&gt;"Unknown",D400&lt;&gt;"Stopped",D400&lt;&gt;"Not required"),D400/COUNTRY_INFO!D400, 0)</f>
        <v>0</v>
      </c>
      <c r="AL400" s="260">
        <f>IF(AND(J400&lt;&gt;0,J400&lt;&gt;"Unknown",J400&lt;&gt;"Stopped",J400&lt;&gt;"Not required"),J400/COUNTRY_INFO!D400, 0)</f>
        <v>0</v>
      </c>
      <c r="AM400" s="260">
        <f>IF(AND(P400&lt;&gt;0,P400&lt;&gt;"Unknown",P400&lt;&gt;"Not required"),P400/(COUNTRY_INFO!E400+COUNTRY_INFO!F400), 0)</f>
        <v>1</v>
      </c>
      <c r="AN400" s="260">
        <f>IF(AND(Z400&lt;&gt;0,Z400&lt;&gt;"Unknown",Z400&lt;&gt;"Not required"),IF(COUNTRY_INFO!K400=1,1,IF(COUNTRY_INFO!K400=2,0.5*COUNTRY_INFO!F400/(0.5*COUNTRY_INFO!F400+0.2*COUNTRY_INFO!G400),IF(COUNTRY_INFO!K400=3,COUNTRY_INFO!F400/(COUNTRY_INFO!F400+COUNTRY_INFO!G400)))),0)</f>
        <v>0</v>
      </c>
      <c r="AO400" s="260">
        <f>IF(AND(Z400&lt;&gt;0,Z400&lt;&gt;"Unknown",Z400&lt;&gt;"Not required"),IF(COUNTRY_INFO!K400=1,0,IF(COUNTRY_INFO!K400=2,0.2*COUNTRY_INFO!G400/(0.5*COUNTRY_INFO!F400+0.2*COUNTRY_INFO!G400),IF(COUNTRY_INFO!K400=3,COUNTRY_INFO!G400/(COUNTRY_INFO!F400+COUNTRY_INFO!G400)))),0)</f>
        <v>0</v>
      </c>
      <c r="AP400" s="259">
        <f>MAX(COUNTRY_INFO!D400*AK400*PROFILE!$G$7,COUNTRY_INFO!D400*AL400*PROFILE!$G$7)</f>
        <v>0</v>
      </c>
      <c r="AQ400" s="259">
        <f>MAX(COUNTRY_INFO!D400*AK400*PROFILE!$G$8,COUNTRY_INFO!D400*AL400*PROFILE!$G$8,COUNTRY_INFO!D400*AM400*PROFILE!$G$8)</f>
        <v>13055.995245811338</v>
      </c>
      <c r="AR400" s="259">
        <f>MAX(COUNTRY_INFO!D400*AK400*PROFILE!$G$9,COUNTRY_INFO!D400*AL400*PROFILE!$G$9,COUNTRY_INFO!D400*AM400*PROFILE!$G$9,IF(AND(DISTRICT!Z400&lt;&gt;"Unknown",Z400&lt;&gt;"Not required"),COUNTRY_INFO!O400*DISTRICT!AN400,0))</f>
        <v>27113.484972705548</v>
      </c>
      <c r="AS400" s="259">
        <f>MAX(COUNTRY_INFO!D400*AK400*PROFILE!$G$10,COUNTRY_INFO!D400*AL400*PROFILE!$G$10,IF(AND(DISTRICT!Z400&lt;&gt;"Unknown",Z400&lt;&gt;"Not required"),COUNTRY_INFO!O400*DISTRICT!AO400,0))</f>
        <v>0</v>
      </c>
      <c r="AT400" s="259">
        <f t="shared" si="49"/>
        <v>40169.480218516888</v>
      </c>
      <c r="AU400" s="258" t="str">
        <f t="shared" si="44"/>
        <v>Y</v>
      </c>
      <c r="AV400" s="259">
        <f>MAX('MDA2'!J400,'T1'!L400,'T2'!J400,T3_R1!K400,T3_R2!K400)</f>
        <v>0</v>
      </c>
      <c r="AW400" s="259">
        <f>MAX('MDA1'!K400,'MDA2'!K400,'MDA3'!I400,'MDA3'!L400,'T1'!M400,'T2'!K400,T3_R1!L400,T3_R2!L400)</f>
        <v>27161</v>
      </c>
      <c r="AX400" s="259">
        <f>MAX('MDA1'!L400,'MDA2'!L400,'MDA3'!J400,'MDA3'!M400,'T1'!N400,'T2'!L400,T3_R1!M400,T3_R2!M400)</f>
        <v>0</v>
      </c>
      <c r="AY400" s="259">
        <f t="shared" si="50"/>
        <v>27161</v>
      </c>
      <c r="AZ400" s="259">
        <f>MAX('MDA2'!J400,T400)</f>
        <v>0</v>
      </c>
      <c r="BA400" s="259">
        <f>MAX('MDA1'!K400,'MDA2'!K400,'MDA3'!I400,'MDA3'!L400,V400,AD400)</f>
        <v>27161</v>
      </c>
      <c r="BB400" s="259">
        <f>MAX('MDA1'!L400,'MDA2'!L400,'MDA3'!J400,'MDA3'!M400,AF400)</f>
        <v>0</v>
      </c>
      <c r="BC400" s="259">
        <f t="shared" si="45"/>
        <v>27161</v>
      </c>
      <c r="BD400" s="260">
        <f t="shared" si="46"/>
        <v>67.61601059373335</v>
      </c>
    </row>
    <row r="401" spans="1:56" x14ac:dyDescent="0.2">
      <c r="A401" s="10" t="str">
        <f>IF(COUNTRY_INFO!A401=0," ",COUNTRY_INFO!A401)</f>
        <v>Ethiopia</v>
      </c>
      <c r="B401" s="10" t="str">
        <f>IF(COUNTRY_INFO!B401=0," ",COUNTRY_INFO!B401)</f>
        <v>Oromia Finfine Zuriya</v>
      </c>
      <c r="C401" s="87" t="str">
        <f>IF(COUNTRY_INFO!C401=0," ",COUNTRY_INFO!C401)</f>
        <v>Dukem Town</v>
      </c>
      <c r="D401" s="67">
        <f>COUNTRY_INFO!L401</f>
        <v>0</v>
      </c>
      <c r="E401" s="61"/>
      <c r="F401" s="61"/>
      <c r="G401" s="11">
        <f>MAX('MDA1'!M401,'MDA2'!M401)</f>
        <v>0</v>
      </c>
      <c r="H401" s="11">
        <f>IF(AND(COUNTRY_INFO!H401&gt;0,COUNTRY_INFO!H401&lt;4),IF(D401&gt;MAX('MDA1'!M401,'MDA2'!M401),MAX('MDA1'!M401,'MDA2'!M401),D401),0)</f>
        <v>0</v>
      </c>
      <c r="I401" s="73">
        <f>IF(AND(COUNTRY_INFO!H401&gt;0,COUNTRY_INFO!H401&lt;4), IF(G401/D401*100&lt;&gt;0, IF(G401/D401*100&gt;100,100,G401/D401*100), "-"),0)</f>
        <v>0</v>
      </c>
      <c r="J401" s="67">
        <f>COUNTRY_INFO!M401</f>
        <v>0</v>
      </c>
      <c r="K401" s="61"/>
      <c r="L401" s="61"/>
      <c r="M401" s="11">
        <f>MAX('MDA1'!M401,MAX('MDA3'!I401,'MDA3'!L401)+MAX('MDA3'!J401,'MDA3'!M401))</f>
        <v>0</v>
      </c>
      <c r="N401" s="11">
        <f>IF(AND(COUNTRY_INFO!I401&gt;0,COUNTRY_INFO!I401&lt;4),IF(J401&gt;MAX('MDA1'!M401,MAX('MDA3'!I401,'MDA3'!L401)+MAX('MDA3'!J401,'MDA3'!M401)),MAX('MDA1'!M401,MAX('MDA3'!I401,'MDA3'!L401)+MAX('MDA3'!J401,'MDA3'!M401)),J401),0)</f>
        <v>0</v>
      </c>
      <c r="O401" s="73">
        <f>IF(AND(COUNTRY_INFO!I401&gt;0,COUNTRY_INFO!I401&lt;4), IF(M401/J401*100&lt;&gt;0, IF(M401/J401*100&gt;100,100,M401/J401*100), "-"),0)</f>
        <v>0</v>
      </c>
      <c r="P401" s="67">
        <f>COUNTRY_INFO!N401</f>
        <v>0</v>
      </c>
      <c r="Q401" s="61"/>
      <c r="R401" s="61"/>
      <c r="S401" s="11">
        <f>SUM(MAX('MDA2'!J401, 'T1'!L401, MAX(T3_R1!K401, T3_R2!K401)), MAX('MDA1'!K401, 'MDA2'!K401, 'T1'!M401, MAX(T3_R1!L401, T3_R2!L401)), MAX('MDA1'!L401, 'MDA2'!L401, 'T1'!N401, MAX(T3_R1!M401, T3_R2!M401)))</f>
        <v>0</v>
      </c>
      <c r="T401" s="11">
        <f>IF(AND(COUNTRY_INFO!J401&gt;1,COUNTRY_INFO!J401&lt;4),IF(COUNTRY_INFO!E401&gt;MAX('MDA2'!J401,'T1'!L401,MAX(T3_R1!K401,T3_R2!K401)),MAX('MDA2'!J401,'T1'!L401,MAX(T3_R1!K401,T3_R2!K401)),COUNTRY_INFO!E401),0)</f>
        <v>0</v>
      </c>
      <c r="U401" s="217">
        <f>IF(AND(COUNTRY_INFO!J401&gt;1,COUNTRY_INFO!J401&lt;4), IF(T401/COUNTRY_INFO!E401*100&lt;&gt;0, IF(T401/COUNTRY_INFO!E401*100&gt;100,100,T401/COUNTRY_INFO!E401*100), "-"),0)</f>
        <v>0</v>
      </c>
      <c r="V401" s="11">
        <f>IF(AND(COUNTRY_INFO!J401&gt;1,COUNTRY_INFO!J401&lt;4),IF(COUNTRY_INFO!F401&gt;MAX('MDA1'!K401,'MDA2'!K401,'T1'!M401,MAX(T3_R1!L401,T3_R2!L401)),MAX('MDA1'!K401,'MDA2'!K401,'T1'!M401,MAX(T3_R1!L401,T3_R2!L401)),COUNTRY_INFO!F401),0)</f>
        <v>0</v>
      </c>
      <c r="W401" s="217">
        <f>IF(AND(COUNTRY_INFO!J401&gt;1,COUNTRY_INFO!J401&lt;4), IF(V401/COUNTRY_INFO!F401*100&lt;&gt;0, IF(V401/COUNTRY_INFO!F401*100&gt;100,100,V401/COUNTRY_INFO!F401*100), "-"),0)</f>
        <v>0</v>
      </c>
      <c r="X401" s="11">
        <f t="shared" si="47"/>
        <v>0</v>
      </c>
      <c r="Y401" s="73">
        <f>IF(AND(COUNTRY_INFO!J401&gt;1,COUNTRY_INFO!J401&lt;4), IF(S401/P401*100&lt;&gt;0, IF(X401/P401*100&gt;100,100,X401/P401*100), "-"),0)</f>
        <v>0</v>
      </c>
      <c r="Z401" s="67">
        <f>COUNTRY_INFO!O401</f>
        <v>0</v>
      </c>
      <c r="AA401" s="61"/>
      <c r="AB401" s="61"/>
      <c r="AC401" s="11">
        <f>MAX('T1'!L401,'T2'!J401)+MAX('T1'!M401,'T2'!K401)+MAX('T1'!N401,'T2'!L401)</f>
        <v>0</v>
      </c>
      <c r="AD401" s="11">
        <f>IF(COUNTRY_INFO!K401=1,IF(COUNTRY_INFO!F401*0.33&gt;MAX('T1'!M401,'T2'!K401),MAX('T1'!M401,'T2'!K401),COUNTRY_INFO!F401*0.33),IF(COUNTRY_INFO!K401=2,IF(COUNTRY_INFO!F401*0.5&gt;MAX('T1'!M401,'T2'!K401),MAX('T1'!M401,'T2'!K401),COUNTRY_INFO!F401*0.5),IF(COUNTRY_INFO!K401=3,IF(COUNTRY_INFO!F401&gt;MAX('T1'!M401,'T2'!K401),MAX('T1'!M401,'T2'!K401),COUNTRY_INFO!F401),0)))</f>
        <v>0</v>
      </c>
      <c r="AE401" s="217">
        <f>IF(AND(COUNTRY_INFO!K401&gt;0,COUNTRY_INFO!K401&lt;4),IF(Z401&gt;0,IF(COUNTRY_INFO!K401=1, AD401/(COUNTRY_INFO!F401*0.33)*100, IF(COUNTRY_INFO!K401=2, AD401/(COUNTRY_INFO!F401*0.5)*100, IF(COUNTRY_INFO!K401=3, AD401/COUNTRY_INFO!F401*100))),"-"),0)</f>
        <v>0</v>
      </c>
      <c r="AF401" s="11">
        <f>IF(COUNTRY_INFO!K401=2,IF(COUNTRY_INFO!G401*0.2&gt;MAX('T1'!N401,'T2'!L401),MAX('T1'!N401,'T2'!L401),COUNTRY_INFO!G401*0.2),IF(COUNTRY_INFO!K401=3,IF(COUNTRY_INFO!G401&gt;MAX('T1'!N401,'T2'!L401),MAX('T1'!N401,'T2'!L401),COUNTRY_INFO!G401),0))</f>
        <v>0</v>
      </c>
      <c r="AG401" s="217">
        <f>IF(AND(COUNTRY_INFO!K401&gt;0,COUNTRY_INFO!K401&lt;4),IF(Z401&gt;0,IF(COUNTRY_INFO!K401=1, 0, IF(COUNTRY_INFO!K401=2, AF401/(COUNTRY_INFO!G401*0.2)*100, IF(COUNTRY_INFO!K401=3, AF401/COUNTRY_INFO!G401*100))),"-"),0)</f>
        <v>0</v>
      </c>
      <c r="AH401" s="11">
        <f t="shared" si="48"/>
        <v>0</v>
      </c>
      <c r="AI401" s="73">
        <f>IF(AND(COUNTRY_INFO!K401&gt;0,COUNTRY_INFO!K401&lt;4), IF(AC401/Z401*100&lt;&gt;0, IF(AH401/Z401*100&gt;100,100,AH401/Z401*100), "-"),0)</f>
        <v>0</v>
      </c>
      <c r="AJ401" s="261"/>
      <c r="AK401" s="260">
        <f>IF(AND(D401&lt;&gt;0, D401&lt;&gt;"Unknown",D401&lt;&gt;"Stopped",D401&lt;&gt;"Not required"),D401/COUNTRY_INFO!D401, 0)</f>
        <v>0</v>
      </c>
      <c r="AL401" s="260">
        <f>IF(AND(J401&lt;&gt;0,J401&lt;&gt;"Unknown",J401&lt;&gt;"Stopped",J401&lt;&gt;"Not required"),J401/COUNTRY_INFO!D401, 0)</f>
        <v>0</v>
      </c>
      <c r="AM401" s="260">
        <f>IF(AND(P401&lt;&gt;0,P401&lt;&gt;"Unknown",P401&lt;&gt;"Not required"),P401/(COUNTRY_INFO!E401+COUNTRY_INFO!F401), 0)</f>
        <v>0</v>
      </c>
      <c r="AN401" s="260">
        <f>IF(AND(Z401&lt;&gt;0,Z401&lt;&gt;"Unknown",Z401&lt;&gt;"Not required"),IF(COUNTRY_INFO!K401=1,1,IF(COUNTRY_INFO!K401=2,0.5*COUNTRY_INFO!F401/(0.5*COUNTRY_INFO!F401+0.2*COUNTRY_INFO!G401),IF(COUNTRY_INFO!K401=3,COUNTRY_INFO!F401/(COUNTRY_INFO!F401+COUNTRY_INFO!G401)))),0)</f>
        <v>0</v>
      </c>
      <c r="AO401" s="260">
        <f>IF(AND(Z401&lt;&gt;0,Z401&lt;&gt;"Unknown",Z401&lt;&gt;"Not required"),IF(COUNTRY_INFO!K401=1,0,IF(COUNTRY_INFO!K401=2,0.2*COUNTRY_INFO!G401/(0.5*COUNTRY_INFO!F401+0.2*COUNTRY_INFO!G401),IF(COUNTRY_INFO!K401=3,COUNTRY_INFO!G401/(COUNTRY_INFO!F401+COUNTRY_INFO!G401)))),0)</f>
        <v>0</v>
      </c>
      <c r="AP401" s="259">
        <f>MAX(COUNTRY_INFO!D401*AK401*PROFILE!$G$7,COUNTRY_INFO!D401*AL401*PROFILE!$G$7)</f>
        <v>0</v>
      </c>
      <c r="AQ401" s="259">
        <f>MAX(COUNTRY_INFO!D401*AK401*PROFILE!$G$8,COUNTRY_INFO!D401*AL401*PROFILE!$G$8,COUNTRY_INFO!D401*AM401*PROFILE!$G$8)</f>
        <v>0</v>
      </c>
      <c r="AR401" s="259">
        <f>MAX(COUNTRY_INFO!D401*AK401*PROFILE!$G$9,COUNTRY_INFO!D401*AL401*PROFILE!$G$9,COUNTRY_INFO!D401*AM401*PROFILE!$G$9,IF(AND(DISTRICT!Z401&lt;&gt;"Unknown",Z401&lt;&gt;"Not required"),COUNTRY_INFO!O401*DISTRICT!AN401,0))</f>
        <v>0</v>
      </c>
      <c r="AS401" s="259">
        <f>MAX(COUNTRY_INFO!D401*AK401*PROFILE!$G$10,COUNTRY_INFO!D401*AL401*PROFILE!$G$10,IF(AND(DISTRICT!Z401&lt;&gt;"Unknown",Z401&lt;&gt;"Not required"),COUNTRY_INFO!O401*DISTRICT!AO401,0))</f>
        <v>0</v>
      </c>
      <c r="AT401" s="259">
        <f t="shared" si="49"/>
        <v>0</v>
      </c>
      <c r="AU401" s="258">
        <f t="shared" si="44"/>
        <v>0</v>
      </c>
      <c r="AV401" s="259">
        <f>MAX('MDA2'!J401,'T1'!L401,'T2'!J401,T3_R1!K401,T3_R2!K401)</f>
        <v>0</v>
      </c>
      <c r="AW401" s="259">
        <f>MAX('MDA1'!K401,'MDA2'!K401,'MDA3'!I401,'MDA3'!L401,'T1'!M401,'T2'!K401,T3_R1!L401,T3_R2!L401)</f>
        <v>0</v>
      </c>
      <c r="AX401" s="259">
        <f>MAX('MDA1'!L401,'MDA2'!L401,'MDA3'!J401,'MDA3'!M401,'T1'!N401,'T2'!L401,T3_R1!M401,T3_R2!M401)</f>
        <v>0</v>
      </c>
      <c r="AY401" s="259">
        <f t="shared" si="50"/>
        <v>0</v>
      </c>
      <c r="AZ401" s="259">
        <f>MAX('MDA2'!J401,T401)</f>
        <v>0</v>
      </c>
      <c r="BA401" s="259">
        <f>MAX('MDA1'!K401,'MDA2'!K401,'MDA3'!I401,'MDA3'!L401,V401,AD401)</f>
        <v>0</v>
      </c>
      <c r="BB401" s="259">
        <f>MAX('MDA1'!L401,'MDA2'!L401,'MDA3'!J401,'MDA3'!M401,AF401)</f>
        <v>0</v>
      </c>
      <c r="BC401" s="259">
        <f t="shared" si="45"/>
        <v>0</v>
      </c>
      <c r="BD401" s="260">
        <f t="shared" si="46"/>
        <v>0</v>
      </c>
    </row>
    <row r="402" spans="1:56" x14ac:dyDescent="0.2">
      <c r="A402" s="10" t="str">
        <f>IF(COUNTRY_INFO!A402=0," ",COUNTRY_INFO!A402)</f>
        <v>Ethiopia</v>
      </c>
      <c r="B402" s="10" t="str">
        <f>IF(COUNTRY_INFO!B402=0," ",COUNTRY_INFO!B402)</f>
        <v>Oromia Finfine Zuriya</v>
      </c>
      <c r="C402" s="87" t="str">
        <f>IF(COUNTRY_INFO!C402=0," ",COUNTRY_INFO!C402)</f>
        <v>Gelan Town</v>
      </c>
      <c r="D402" s="67">
        <f>COUNTRY_INFO!L402</f>
        <v>0</v>
      </c>
      <c r="E402" s="61"/>
      <c r="F402" s="61"/>
      <c r="G402" s="11">
        <f>MAX('MDA1'!M402,'MDA2'!M402)</f>
        <v>0</v>
      </c>
      <c r="H402" s="11">
        <f>IF(AND(COUNTRY_INFO!H402&gt;0,COUNTRY_INFO!H402&lt;4),IF(D402&gt;MAX('MDA1'!M402,'MDA2'!M402),MAX('MDA1'!M402,'MDA2'!M402),D402),0)</f>
        <v>0</v>
      </c>
      <c r="I402" s="73">
        <f>IF(AND(COUNTRY_INFO!H402&gt;0,COUNTRY_INFO!H402&lt;4), IF(G402/D402*100&lt;&gt;0, IF(G402/D402*100&gt;100,100,G402/D402*100), "-"),0)</f>
        <v>0</v>
      </c>
      <c r="J402" s="67">
        <f>COUNTRY_INFO!M402</f>
        <v>0</v>
      </c>
      <c r="K402" s="61"/>
      <c r="L402" s="61"/>
      <c r="M402" s="11">
        <f>MAX('MDA1'!M402,MAX('MDA3'!I402,'MDA3'!L402)+MAX('MDA3'!J402,'MDA3'!M402))</f>
        <v>0</v>
      </c>
      <c r="N402" s="11">
        <f>IF(AND(COUNTRY_INFO!I402&gt;0,COUNTRY_INFO!I402&lt;4),IF(J402&gt;MAX('MDA1'!M402,MAX('MDA3'!I402,'MDA3'!L402)+MAX('MDA3'!J402,'MDA3'!M402)),MAX('MDA1'!M402,MAX('MDA3'!I402,'MDA3'!L402)+MAX('MDA3'!J402,'MDA3'!M402)),J402),0)</f>
        <v>0</v>
      </c>
      <c r="O402" s="73">
        <f>IF(AND(COUNTRY_INFO!I402&gt;0,COUNTRY_INFO!I402&lt;4), IF(M402/J402*100&lt;&gt;0, IF(M402/J402*100&gt;100,100,M402/J402*100), "-"),0)</f>
        <v>0</v>
      </c>
      <c r="P402" s="67">
        <f>COUNTRY_INFO!N402</f>
        <v>0</v>
      </c>
      <c r="Q402" s="61"/>
      <c r="R402" s="61"/>
      <c r="S402" s="11">
        <f>SUM(MAX('MDA2'!J402, 'T1'!L402, MAX(T3_R1!K402, T3_R2!K402)), MAX('MDA1'!K402, 'MDA2'!K402, 'T1'!M402, MAX(T3_R1!L402, T3_R2!L402)), MAX('MDA1'!L402, 'MDA2'!L402, 'T1'!N402, MAX(T3_R1!M402, T3_R2!M402)))</f>
        <v>0</v>
      </c>
      <c r="T402" s="11">
        <f>IF(AND(COUNTRY_INFO!J402&gt;1,COUNTRY_INFO!J402&lt;4),IF(COUNTRY_INFO!E402&gt;MAX('MDA2'!J402,'T1'!L402,MAX(T3_R1!K402,T3_R2!K402)),MAX('MDA2'!J402,'T1'!L402,MAX(T3_R1!K402,T3_R2!K402)),COUNTRY_INFO!E402),0)</f>
        <v>0</v>
      </c>
      <c r="U402" s="217">
        <f>IF(AND(COUNTRY_INFO!J402&gt;1,COUNTRY_INFO!J402&lt;4), IF(T402/COUNTRY_INFO!E402*100&lt;&gt;0, IF(T402/COUNTRY_INFO!E402*100&gt;100,100,T402/COUNTRY_INFO!E402*100), "-"),0)</f>
        <v>0</v>
      </c>
      <c r="V402" s="11">
        <f>IF(AND(COUNTRY_INFO!J402&gt;1,COUNTRY_INFO!J402&lt;4),IF(COUNTRY_INFO!F402&gt;MAX('MDA1'!K402,'MDA2'!K402,'T1'!M402,MAX(T3_R1!L402,T3_R2!L402)),MAX('MDA1'!K402,'MDA2'!K402,'T1'!M402,MAX(T3_R1!L402,T3_R2!L402)),COUNTRY_INFO!F402),0)</f>
        <v>0</v>
      </c>
      <c r="W402" s="217">
        <f>IF(AND(COUNTRY_INFO!J402&gt;1,COUNTRY_INFO!J402&lt;4), IF(V402/COUNTRY_INFO!F402*100&lt;&gt;0, IF(V402/COUNTRY_INFO!F402*100&gt;100,100,V402/COUNTRY_INFO!F402*100), "-"),0)</f>
        <v>0</v>
      </c>
      <c r="X402" s="11">
        <f t="shared" si="47"/>
        <v>0</v>
      </c>
      <c r="Y402" s="73">
        <f>IF(AND(COUNTRY_INFO!J402&gt;1,COUNTRY_INFO!J402&lt;4), IF(S402/P402*100&lt;&gt;0, IF(X402/P402*100&gt;100,100,X402/P402*100), "-"),0)</f>
        <v>0</v>
      </c>
      <c r="Z402" s="67">
        <f>COUNTRY_INFO!O402</f>
        <v>0</v>
      </c>
      <c r="AA402" s="61"/>
      <c r="AB402" s="61"/>
      <c r="AC402" s="11">
        <f>MAX('T1'!L402,'T2'!J402)+MAX('T1'!M402,'T2'!K402)+MAX('T1'!N402,'T2'!L402)</f>
        <v>0</v>
      </c>
      <c r="AD402" s="11">
        <f>IF(COUNTRY_INFO!K402=1,IF(COUNTRY_INFO!F402*0.33&gt;MAX('T1'!M402,'T2'!K402),MAX('T1'!M402,'T2'!K402),COUNTRY_INFO!F402*0.33),IF(COUNTRY_INFO!K402=2,IF(COUNTRY_INFO!F402*0.5&gt;MAX('T1'!M402,'T2'!K402),MAX('T1'!M402,'T2'!K402),COUNTRY_INFO!F402*0.5),IF(COUNTRY_INFO!K402=3,IF(COUNTRY_INFO!F402&gt;MAX('T1'!M402,'T2'!K402),MAX('T1'!M402,'T2'!K402),COUNTRY_INFO!F402),0)))</f>
        <v>0</v>
      </c>
      <c r="AE402" s="217">
        <f>IF(AND(COUNTRY_INFO!K402&gt;0,COUNTRY_INFO!K402&lt;4),IF(Z402&gt;0,IF(COUNTRY_INFO!K402=1, AD402/(COUNTRY_INFO!F402*0.33)*100, IF(COUNTRY_INFO!K402=2, AD402/(COUNTRY_INFO!F402*0.5)*100, IF(COUNTRY_INFO!K402=3, AD402/COUNTRY_INFO!F402*100))),"-"),0)</f>
        <v>0</v>
      </c>
      <c r="AF402" s="11">
        <f>IF(COUNTRY_INFO!K402=2,IF(COUNTRY_INFO!G402*0.2&gt;MAX('T1'!N402,'T2'!L402),MAX('T1'!N402,'T2'!L402),COUNTRY_INFO!G402*0.2),IF(COUNTRY_INFO!K402=3,IF(COUNTRY_INFO!G402&gt;MAX('T1'!N402,'T2'!L402),MAX('T1'!N402,'T2'!L402),COUNTRY_INFO!G402),0))</f>
        <v>0</v>
      </c>
      <c r="AG402" s="217">
        <f>IF(AND(COUNTRY_INFO!K402&gt;0,COUNTRY_INFO!K402&lt;4),IF(Z402&gt;0,IF(COUNTRY_INFO!K402=1, 0, IF(COUNTRY_INFO!K402=2, AF402/(COUNTRY_INFO!G402*0.2)*100, IF(COUNTRY_INFO!K402=3, AF402/COUNTRY_INFO!G402*100))),"-"),0)</f>
        <v>0</v>
      </c>
      <c r="AH402" s="11">
        <f t="shared" si="48"/>
        <v>0</v>
      </c>
      <c r="AI402" s="73">
        <f>IF(AND(COUNTRY_INFO!K402&gt;0,COUNTRY_INFO!K402&lt;4), IF(AC402/Z402*100&lt;&gt;0, IF(AH402/Z402*100&gt;100,100,AH402/Z402*100), "-"),0)</f>
        <v>0</v>
      </c>
      <c r="AJ402" s="261"/>
      <c r="AK402" s="260">
        <f>IF(AND(D402&lt;&gt;0, D402&lt;&gt;"Unknown",D402&lt;&gt;"Stopped",D402&lt;&gt;"Not required"),D402/COUNTRY_INFO!D402, 0)</f>
        <v>0</v>
      </c>
      <c r="AL402" s="260">
        <f>IF(AND(J402&lt;&gt;0,J402&lt;&gt;"Unknown",J402&lt;&gt;"Stopped",J402&lt;&gt;"Not required"),J402/COUNTRY_INFO!D402, 0)</f>
        <v>0</v>
      </c>
      <c r="AM402" s="260">
        <f>IF(AND(P402&lt;&gt;0,P402&lt;&gt;"Unknown",P402&lt;&gt;"Not required"),P402/(COUNTRY_INFO!E402+COUNTRY_INFO!F402), 0)</f>
        <v>0</v>
      </c>
      <c r="AN402" s="260">
        <f>IF(AND(Z402&lt;&gt;0,Z402&lt;&gt;"Unknown",Z402&lt;&gt;"Not required"),IF(COUNTRY_INFO!K402=1,1,IF(COUNTRY_INFO!K402=2,0.5*COUNTRY_INFO!F402/(0.5*COUNTRY_INFO!F402+0.2*COUNTRY_INFO!G402),IF(COUNTRY_INFO!K402=3,COUNTRY_INFO!F402/(COUNTRY_INFO!F402+COUNTRY_INFO!G402)))),0)</f>
        <v>0</v>
      </c>
      <c r="AO402" s="260">
        <f>IF(AND(Z402&lt;&gt;0,Z402&lt;&gt;"Unknown",Z402&lt;&gt;"Not required"),IF(COUNTRY_INFO!K402=1,0,IF(COUNTRY_INFO!K402=2,0.2*COUNTRY_INFO!G402/(0.5*COUNTRY_INFO!F402+0.2*COUNTRY_INFO!G402),IF(COUNTRY_INFO!K402=3,COUNTRY_INFO!G402/(COUNTRY_INFO!F402+COUNTRY_INFO!G402)))),0)</f>
        <v>0</v>
      </c>
      <c r="AP402" s="259">
        <f>MAX(COUNTRY_INFO!D402*AK402*PROFILE!$G$7,COUNTRY_INFO!D402*AL402*PROFILE!$G$7)</f>
        <v>0</v>
      </c>
      <c r="AQ402" s="259">
        <f>MAX(COUNTRY_INFO!D402*AK402*PROFILE!$G$8,COUNTRY_INFO!D402*AL402*PROFILE!$G$8,COUNTRY_INFO!D402*AM402*PROFILE!$G$8)</f>
        <v>0</v>
      </c>
      <c r="AR402" s="259">
        <f>MAX(COUNTRY_INFO!D402*AK402*PROFILE!$G$9,COUNTRY_INFO!D402*AL402*PROFILE!$G$9,COUNTRY_INFO!D402*AM402*PROFILE!$G$9,IF(AND(DISTRICT!Z402&lt;&gt;"Unknown",Z402&lt;&gt;"Not required"),COUNTRY_INFO!O402*DISTRICT!AN402,0))</f>
        <v>0</v>
      </c>
      <c r="AS402" s="259">
        <f>MAX(COUNTRY_INFO!D402*AK402*PROFILE!$G$10,COUNTRY_INFO!D402*AL402*PROFILE!$G$10,IF(AND(DISTRICT!Z402&lt;&gt;"Unknown",Z402&lt;&gt;"Not required"),COUNTRY_INFO!O402*DISTRICT!AO402,0))</f>
        <v>0</v>
      </c>
      <c r="AT402" s="259">
        <f t="shared" si="49"/>
        <v>0</v>
      </c>
      <c r="AU402" s="258">
        <f t="shared" si="44"/>
        <v>0</v>
      </c>
      <c r="AV402" s="259">
        <f>MAX('MDA2'!J402,'T1'!L402,'T2'!J402,T3_R1!K402,T3_R2!K402)</f>
        <v>0</v>
      </c>
      <c r="AW402" s="259">
        <f>MAX('MDA1'!K402,'MDA2'!K402,'MDA3'!I402,'MDA3'!L402,'T1'!M402,'T2'!K402,T3_R1!L402,T3_R2!L402)</f>
        <v>0</v>
      </c>
      <c r="AX402" s="259">
        <f>MAX('MDA1'!L402,'MDA2'!L402,'MDA3'!J402,'MDA3'!M402,'T1'!N402,'T2'!L402,T3_R1!M402,T3_R2!M402)</f>
        <v>0</v>
      </c>
      <c r="AY402" s="259">
        <f t="shared" si="50"/>
        <v>0</v>
      </c>
      <c r="AZ402" s="259">
        <f>MAX('MDA2'!J402,T402)</f>
        <v>0</v>
      </c>
      <c r="BA402" s="259">
        <f>MAX('MDA1'!K402,'MDA2'!K402,'MDA3'!I402,'MDA3'!L402,V402,AD402)</f>
        <v>0</v>
      </c>
      <c r="BB402" s="259">
        <f>MAX('MDA1'!L402,'MDA2'!L402,'MDA3'!J402,'MDA3'!M402,AF402)</f>
        <v>0</v>
      </c>
      <c r="BC402" s="259">
        <f t="shared" si="45"/>
        <v>0</v>
      </c>
      <c r="BD402" s="260">
        <f t="shared" si="46"/>
        <v>0</v>
      </c>
    </row>
    <row r="403" spans="1:56" x14ac:dyDescent="0.2">
      <c r="A403" s="10" t="str">
        <f>IF(COUNTRY_INFO!A403=0," ",COUNTRY_INFO!A403)</f>
        <v>Ethiopia</v>
      </c>
      <c r="B403" s="10" t="str">
        <f>IF(COUNTRY_INFO!B403=0," ",COUNTRY_INFO!B403)</f>
        <v>Oromia Finfine Zuriya</v>
      </c>
      <c r="C403" s="87" t="str">
        <f>IF(COUNTRY_INFO!C403=0," ",COUNTRY_INFO!C403)</f>
        <v>Holota</v>
      </c>
      <c r="D403" s="67">
        <f>COUNTRY_INFO!L403</f>
        <v>0</v>
      </c>
      <c r="E403" s="61"/>
      <c r="F403" s="61"/>
      <c r="G403" s="11">
        <f>MAX('MDA1'!M403,'MDA2'!M403)</f>
        <v>0</v>
      </c>
      <c r="H403" s="11">
        <f>IF(AND(COUNTRY_INFO!H403&gt;0,COUNTRY_INFO!H403&lt;4),IF(D403&gt;MAX('MDA1'!M403,'MDA2'!M403),MAX('MDA1'!M403,'MDA2'!M403),D403),0)</f>
        <v>0</v>
      </c>
      <c r="I403" s="73">
        <f>IF(AND(COUNTRY_INFO!H403&gt;0,COUNTRY_INFO!H403&lt;4), IF(G403/D403*100&lt;&gt;0, IF(G403/D403*100&gt;100,100,G403/D403*100), "-"),0)</f>
        <v>0</v>
      </c>
      <c r="J403" s="67">
        <f>COUNTRY_INFO!M403</f>
        <v>0</v>
      </c>
      <c r="K403" s="61"/>
      <c r="L403" s="61"/>
      <c r="M403" s="11">
        <f>MAX('MDA1'!M403,MAX('MDA3'!I403,'MDA3'!L403)+MAX('MDA3'!J403,'MDA3'!M403))</f>
        <v>0</v>
      </c>
      <c r="N403" s="11">
        <f>IF(AND(COUNTRY_INFO!I403&gt;0,COUNTRY_INFO!I403&lt;4),IF(J403&gt;MAX('MDA1'!M403,MAX('MDA3'!I403,'MDA3'!L403)+MAX('MDA3'!J403,'MDA3'!M403)),MAX('MDA1'!M403,MAX('MDA3'!I403,'MDA3'!L403)+MAX('MDA3'!J403,'MDA3'!M403)),J403),0)</f>
        <v>0</v>
      </c>
      <c r="O403" s="73">
        <f>IF(AND(COUNTRY_INFO!I403&gt;0,COUNTRY_INFO!I403&lt;4), IF(M403/J403*100&lt;&gt;0, IF(M403/J403*100&gt;100,100,M403/J403*100), "-"),0)</f>
        <v>0</v>
      </c>
      <c r="P403" s="67">
        <f>COUNTRY_INFO!N403</f>
        <v>0</v>
      </c>
      <c r="Q403" s="61"/>
      <c r="R403" s="61"/>
      <c r="S403" s="11">
        <f>SUM(MAX('MDA2'!J403, 'T1'!L403, MAX(T3_R1!K403, T3_R2!K403)), MAX('MDA1'!K403, 'MDA2'!K403, 'T1'!M403, MAX(T3_R1!L403, T3_R2!L403)), MAX('MDA1'!L403, 'MDA2'!L403, 'T1'!N403, MAX(T3_R1!M403, T3_R2!M403)))</f>
        <v>0</v>
      </c>
      <c r="T403" s="11">
        <f>IF(AND(COUNTRY_INFO!J403&gt;1,COUNTRY_INFO!J403&lt;4),IF(COUNTRY_INFO!E403&gt;MAX('MDA2'!J403,'T1'!L403,MAX(T3_R1!K403,T3_R2!K403)),MAX('MDA2'!J403,'T1'!L403,MAX(T3_R1!K403,T3_R2!K403)),COUNTRY_INFO!E403),0)</f>
        <v>0</v>
      </c>
      <c r="U403" s="217">
        <f>IF(AND(COUNTRY_INFO!J403&gt;1,COUNTRY_INFO!J403&lt;4), IF(T403/COUNTRY_INFO!E403*100&lt;&gt;0, IF(T403/COUNTRY_INFO!E403*100&gt;100,100,T403/COUNTRY_INFO!E403*100), "-"),0)</f>
        <v>0</v>
      </c>
      <c r="V403" s="11">
        <f>IF(AND(COUNTRY_INFO!J403&gt;1,COUNTRY_INFO!J403&lt;4),IF(COUNTRY_INFO!F403&gt;MAX('MDA1'!K403,'MDA2'!K403,'T1'!M403,MAX(T3_R1!L403,T3_R2!L403)),MAX('MDA1'!K403,'MDA2'!K403,'T1'!M403,MAX(T3_R1!L403,T3_R2!L403)),COUNTRY_INFO!F403),0)</f>
        <v>0</v>
      </c>
      <c r="W403" s="217">
        <f>IF(AND(COUNTRY_INFO!J403&gt;1,COUNTRY_INFO!J403&lt;4), IF(V403/COUNTRY_INFO!F403*100&lt;&gt;0, IF(V403/COUNTRY_INFO!F403*100&gt;100,100,V403/COUNTRY_INFO!F403*100), "-"),0)</f>
        <v>0</v>
      </c>
      <c r="X403" s="11">
        <f t="shared" si="47"/>
        <v>0</v>
      </c>
      <c r="Y403" s="73">
        <f>IF(AND(COUNTRY_INFO!J403&gt;1,COUNTRY_INFO!J403&lt;4), IF(S403/P403*100&lt;&gt;0, IF(X403/P403*100&gt;100,100,X403/P403*100), "-"),0)</f>
        <v>0</v>
      </c>
      <c r="Z403" s="67">
        <f>COUNTRY_INFO!O403</f>
        <v>3733.9500000000003</v>
      </c>
      <c r="AA403" s="61"/>
      <c r="AB403" s="61"/>
      <c r="AC403" s="11">
        <f>MAX('T1'!L403,'T2'!J403)+MAX('T1'!M403,'T2'!K403)+MAX('T1'!N403,'T2'!L403)</f>
        <v>0</v>
      </c>
      <c r="AD403" s="11">
        <f>IF(COUNTRY_INFO!K403=1,IF(COUNTRY_INFO!F403*0.33&gt;MAX('T1'!M403,'T2'!K403),MAX('T1'!M403,'T2'!K403),COUNTRY_INFO!F403*0.33),IF(COUNTRY_INFO!K403=2,IF(COUNTRY_INFO!F403*0.5&gt;MAX('T1'!M403,'T2'!K403),MAX('T1'!M403,'T2'!K403),COUNTRY_INFO!F403*0.5),IF(COUNTRY_INFO!K403=3,IF(COUNTRY_INFO!F403&gt;MAX('T1'!M403,'T2'!K403),MAX('T1'!M403,'T2'!K403),COUNTRY_INFO!F403),0)))</f>
        <v>0</v>
      </c>
      <c r="AE403" s="217">
        <f>IF(AND(COUNTRY_INFO!K403&gt;0,COUNTRY_INFO!K403&lt;4),IF(Z403&gt;0,IF(COUNTRY_INFO!K403=1, AD403/(COUNTRY_INFO!F403*0.33)*100, IF(COUNTRY_INFO!K403=2, AD403/(COUNTRY_INFO!F403*0.5)*100, IF(COUNTRY_INFO!K403=3, AD403/COUNTRY_INFO!F403*100))),"-"),0)</f>
        <v>0</v>
      </c>
      <c r="AF403" s="11">
        <f>IF(COUNTRY_INFO!K403=2,IF(COUNTRY_INFO!G403*0.2&gt;MAX('T1'!N403,'T2'!L403),MAX('T1'!N403,'T2'!L403),COUNTRY_INFO!G403*0.2),IF(COUNTRY_INFO!K403=3,IF(COUNTRY_INFO!G403&gt;MAX('T1'!N403,'T2'!L403),MAX('T1'!N403,'T2'!L403),COUNTRY_INFO!G403),0))</f>
        <v>0</v>
      </c>
      <c r="AG403" s="217">
        <f>IF(AND(COUNTRY_INFO!K403&gt;0,COUNTRY_INFO!K403&lt;4),IF(Z403&gt;0,IF(COUNTRY_INFO!K403=1, 0, IF(COUNTRY_INFO!K403=2, AF403/(COUNTRY_INFO!G403*0.2)*100, IF(COUNTRY_INFO!K403=3, AF403/COUNTRY_INFO!G403*100))),"-"),0)</f>
        <v>0</v>
      </c>
      <c r="AH403" s="11">
        <f t="shared" si="48"/>
        <v>0</v>
      </c>
      <c r="AI403" s="73" t="str">
        <f>IF(AND(COUNTRY_INFO!K403&gt;0,COUNTRY_INFO!K403&lt;4), IF(AC403/Z403*100&lt;&gt;0, IF(AH403/Z403*100&gt;100,100,AH403/Z403*100), "-"),0)</f>
        <v>-</v>
      </c>
      <c r="AJ403" s="261"/>
      <c r="AK403" s="260">
        <f>IF(AND(D403&lt;&gt;0, D403&lt;&gt;"Unknown",D403&lt;&gt;"Stopped",D403&lt;&gt;"Not required"),D403/COUNTRY_INFO!D403, 0)</f>
        <v>0</v>
      </c>
      <c r="AL403" s="260">
        <f>IF(AND(J403&lt;&gt;0,J403&lt;&gt;"Unknown",J403&lt;&gt;"Stopped",J403&lt;&gt;"Not required"),J403/COUNTRY_INFO!D403, 0)</f>
        <v>0</v>
      </c>
      <c r="AM403" s="260">
        <f>IF(AND(P403&lt;&gt;0,P403&lt;&gt;"Unknown",P403&lt;&gt;"Not required"),P403/(COUNTRY_INFO!E403+COUNTRY_INFO!F403), 0)</f>
        <v>0</v>
      </c>
      <c r="AN403" s="260">
        <f>IF(AND(Z403&lt;&gt;0,Z403&lt;&gt;"Unknown",Z403&lt;&gt;"Not required"),IF(COUNTRY_INFO!K403=1,1,IF(COUNTRY_INFO!K403=2,0.5*COUNTRY_INFO!F403/(0.5*COUNTRY_INFO!F403+0.2*COUNTRY_INFO!G403),IF(COUNTRY_INFO!K403=3,COUNTRY_INFO!F403/(COUNTRY_INFO!F403+COUNTRY_INFO!G403)))),0)</f>
        <v>1</v>
      </c>
      <c r="AO403" s="260">
        <f>IF(AND(Z403&lt;&gt;0,Z403&lt;&gt;"Unknown",Z403&lt;&gt;"Not required"),IF(COUNTRY_INFO!K403=1,0,IF(COUNTRY_INFO!K403=2,0.2*COUNTRY_INFO!G403/(0.5*COUNTRY_INFO!F403+0.2*COUNTRY_INFO!G403),IF(COUNTRY_INFO!K403=3,COUNTRY_INFO!G403/(COUNTRY_INFO!F403+COUNTRY_INFO!G403)))),0)</f>
        <v>0</v>
      </c>
      <c r="AP403" s="259">
        <f>MAX(COUNTRY_INFO!D403*AK403*PROFILE!$G$7,COUNTRY_INFO!D403*AL403*PROFILE!$G$7)</f>
        <v>0</v>
      </c>
      <c r="AQ403" s="259">
        <f>MAX(COUNTRY_INFO!D403*AK403*PROFILE!$G$8,COUNTRY_INFO!D403*AL403*PROFILE!$G$8,COUNTRY_INFO!D403*AM403*PROFILE!$G$8)</f>
        <v>0</v>
      </c>
      <c r="AR403" s="259">
        <f>MAX(COUNTRY_INFO!D403*AK403*PROFILE!$G$9,COUNTRY_INFO!D403*AL403*PROFILE!$G$9,COUNTRY_INFO!D403*AM403*PROFILE!$G$9,IF(AND(DISTRICT!Z403&lt;&gt;"Unknown",Z403&lt;&gt;"Not required"),COUNTRY_INFO!O403*DISTRICT!AN403,0))</f>
        <v>3733.9500000000003</v>
      </c>
      <c r="AS403" s="259">
        <f>MAX(COUNTRY_INFO!D403*AK403*PROFILE!$G$10,COUNTRY_INFO!D403*AL403*PROFILE!$G$10,IF(AND(DISTRICT!Z403&lt;&gt;"Unknown",Z403&lt;&gt;"Not required"),COUNTRY_INFO!O403*DISTRICT!AO403,0))</f>
        <v>0</v>
      </c>
      <c r="AT403" s="259">
        <f t="shared" si="49"/>
        <v>3733.9500000000003</v>
      </c>
      <c r="AU403" s="258">
        <f t="shared" si="44"/>
        <v>0</v>
      </c>
      <c r="AV403" s="259">
        <f>MAX('MDA2'!J403,'T1'!L403,'T2'!J403,T3_R1!K403,T3_R2!K403)</f>
        <v>0</v>
      </c>
      <c r="AW403" s="259">
        <f>MAX('MDA1'!K403,'MDA2'!K403,'MDA3'!I403,'MDA3'!L403,'T1'!M403,'T2'!K403,T3_R1!L403,T3_R2!L403)</f>
        <v>0</v>
      </c>
      <c r="AX403" s="259">
        <f>MAX('MDA1'!L403,'MDA2'!L403,'MDA3'!J403,'MDA3'!M403,'T1'!N403,'T2'!L403,T3_R1!M403,T3_R2!M403)</f>
        <v>0</v>
      </c>
      <c r="AY403" s="259">
        <f t="shared" si="50"/>
        <v>0</v>
      </c>
      <c r="AZ403" s="259">
        <f>MAX('MDA2'!J403,T403)</f>
        <v>0</v>
      </c>
      <c r="BA403" s="259">
        <f>MAX('MDA1'!K403,'MDA2'!K403,'MDA3'!I403,'MDA3'!L403,V403,AD403)</f>
        <v>0</v>
      </c>
      <c r="BB403" s="259">
        <f>MAX('MDA1'!L403,'MDA2'!L403,'MDA3'!J403,'MDA3'!M403,AF403)</f>
        <v>0</v>
      </c>
      <c r="BC403" s="259">
        <f t="shared" si="45"/>
        <v>0</v>
      </c>
      <c r="BD403" s="260">
        <f t="shared" si="46"/>
        <v>0</v>
      </c>
    </row>
    <row r="404" spans="1:56" x14ac:dyDescent="0.2">
      <c r="A404" s="10" t="str">
        <f>IF(COUNTRY_INFO!A404=0," ",COUNTRY_INFO!A404)</f>
        <v>Ethiopia</v>
      </c>
      <c r="B404" s="10" t="str">
        <f>IF(COUNTRY_INFO!B404=0," ",COUNTRY_INFO!B404)</f>
        <v>Oromia Finfine Zuriya</v>
      </c>
      <c r="C404" s="87" t="str">
        <f>IF(COUNTRY_INFO!C404=0," ",COUNTRY_INFO!C404)</f>
        <v>Legetafo Town</v>
      </c>
      <c r="D404" s="67">
        <f>COUNTRY_INFO!L404</f>
        <v>0</v>
      </c>
      <c r="E404" s="61"/>
      <c r="F404" s="61"/>
      <c r="G404" s="11">
        <f>MAX('MDA1'!M404,'MDA2'!M404)</f>
        <v>0</v>
      </c>
      <c r="H404" s="11">
        <f>IF(AND(COUNTRY_INFO!H404&gt;0,COUNTRY_INFO!H404&lt;4),IF(D404&gt;MAX('MDA1'!M404,'MDA2'!M404),MAX('MDA1'!M404,'MDA2'!M404),D404),0)</f>
        <v>0</v>
      </c>
      <c r="I404" s="73">
        <f>IF(AND(COUNTRY_INFO!H404&gt;0,COUNTRY_INFO!H404&lt;4), IF(G404/D404*100&lt;&gt;0, IF(G404/D404*100&gt;100,100,G404/D404*100), "-"),0)</f>
        <v>0</v>
      </c>
      <c r="J404" s="67">
        <f>COUNTRY_INFO!M404</f>
        <v>0</v>
      </c>
      <c r="K404" s="61"/>
      <c r="L404" s="61"/>
      <c r="M404" s="11">
        <f>MAX('MDA1'!M404,MAX('MDA3'!I404,'MDA3'!L404)+MAX('MDA3'!J404,'MDA3'!M404))</f>
        <v>0</v>
      </c>
      <c r="N404" s="11">
        <f>IF(AND(COUNTRY_INFO!I404&gt;0,COUNTRY_INFO!I404&lt;4),IF(J404&gt;MAX('MDA1'!M404,MAX('MDA3'!I404,'MDA3'!L404)+MAX('MDA3'!J404,'MDA3'!M404)),MAX('MDA1'!M404,MAX('MDA3'!I404,'MDA3'!L404)+MAX('MDA3'!J404,'MDA3'!M404)),J404),0)</f>
        <v>0</v>
      </c>
      <c r="O404" s="73">
        <f>IF(AND(COUNTRY_INFO!I404&gt;0,COUNTRY_INFO!I404&lt;4), IF(M404/J404*100&lt;&gt;0, IF(M404/J404*100&gt;100,100,M404/J404*100), "-"),0)</f>
        <v>0</v>
      </c>
      <c r="P404" s="67">
        <f>COUNTRY_INFO!N404</f>
        <v>7344</v>
      </c>
      <c r="Q404" s="61"/>
      <c r="R404" s="61"/>
      <c r="S404" s="11">
        <f>SUM(MAX('MDA2'!J404, 'T1'!L404, MAX(T3_R1!K404, T3_R2!K404)), MAX('MDA1'!K404, 'MDA2'!K404, 'T1'!M404, MAX(T3_R1!L404, T3_R2!L404)), MAX('MDA1'!L404, 'MDA2'!L404, 'T1'!N404, MAX(T3_R1!M404, T3_R2!M404)))</f>
        <v>0</v>
      </c>
      <c r="T404" s="11">
        <f>IF(AND(COUNTRY_INFO!J404&gt;1,COUNTRY_INFO!J404&lt;4),IF(COUNTRY_INFO!E404&gt;MAX('MDA2'!J404,'T1'!L404,MAX(T3_R1!K404,T3_R2!K404)),MAX('MDA2'!J404,'T1'!L404,MAX(T3_R1!K404,T3_R2!K404)),COUNTRY_INFO!E404),0)</f>
        <v>0</v>
      </c>
      <c r="U404" s="217" t="str">
        <f>IF(AND(COUNTRY_INFO!J404&gt;1,COUNTRY_INFO!J404&lt;4), IF(T404/COUNTRY_INFO!E404*100&lt;&gt;0, IF(T404/COUNTRY_INFO!E404*100&gt;100,100,T404/COUNTRY_INFO!E404*100), "-"),0)</f>
        <v>-</v>
      </c>
      <c r="V404" s="11">
        <f>IF(AND(COUNTRY_INFO!J404&gt;1,COUNTRY_INFO!J404&lt;4),IF(COUNTRY_INFO!F404&gt;MAX('MDA1'!K404,'MDA2'!K404,'T1'!M404,MAX(T3_R1!L404,T3_R2!L404)),MAX('MDA1'!K404,'MDA2'!K404,'T1'!M404,MAX(T3_R1!L404,T3_R2!L404)),COUNTRY_INFO!F404),0)</f>
        <v>0</v>
      </c>
      <c r="W404" s="217" t="str">
        <f>IF(AND(COUNTRY_INFO!J404&gt;1,COUNTRY_INFO!J404&lt;4), IF(V404/COUNTRY_INFO!F404*100&lt;&gt;0, IF(V404/COUNTRY_INFO!F404*100&gt;100,100,V404/COUNTRY_INFO!F404*100), "-"),0)</f>
        <v>-</v>
      </c>
      <c r="X404" s="11">
        <f t="shared" si="47"/>
        <v>0</v>
      </c>
      <c r="Y404" s="73" t="str">
        <f>IF(AND(COUNTRY_INFO!J404&gt;1,COUNTRY_INFO!J404&lt;4), IF(S404/P404*100&lt;&gt;0, IF(X404/P404*100&gt;100,100,X404/P404*100), "-"),0)</f>
        <v>-</v>
      </c>
      <c r="Z404" s="67">
        <f>COUNTRY_INFO!O404</f>
        <v>1584.66</v>
      </c>
      <c r="AA404" s="61"/>
      <c r="AB404" s="61"/>
      <c r="AC404" s="11">
        <f>MAX('T1'!L404,'T2'!J404)+MAX('T1'!M404,'T2'!K404)+MAX('T1'!N404,'T2'!L404)</f>
        <v>0</v>
      </c>
      <c r="AD404" s="11">
        <f>IF(COUNTRY_INFO!K404=1,IF(COUNTRY_INFO!F404*0.33&gt;MAX('T1'!M404,'T2'!K404),MAX('T1'!M404,'T2'!K404),COUNTRY_INFO!F404*0.33),IF(COUNTRY_INFO!K404=2,IF(COUNTRY_INFO!F404*0.5&gt;MAX('T1'!M404,'T2'!K404),MAX('T1'!M404,'T2'!K404),COUNTRY_INFO!F404*0.5),IF(COUNTRY_INFO!K404=3,IF(COUNTRY_INFO!F404&gt;MAX('T1'!M404,'T2'!K404),MAX('T1'!M404,'T2'!K404),COUNTRY_INFO!F404),0)))</f>
        <v>0</v>
      </c>
      <c r="AE404" s="217">
        <f>IF(AND(COUNTRY_INFO!K404&gt;0,COUNTRY_INFO!K404&lt;4),IF(Z404&gt;0,IF(COUNTRY_INFO!K404=1, AD404/(COUNTRY_INFO!F404*0.33)*100, IF(COUNTRY_INFO!K404=2, AD404/(COUNTRY_INFO!F404*0.5)*100, IF(COUNTRY_INFO!K404=3, AD404/COUNTRY_INFO!F404*100))),"-"),0)</f>
        <v>0</v>
      </c>
      <c r="AF404" s="11">
        <f>IF(COUNTRY_INFO!K404=2,IF(COUNTRY_INFO!G404*0.2&gt;MAX('T1'!N404,'T2'!L404),MAX('T1'!N404,'T2'!L404),COUNTRY_INFO!G404*0.2),IF(COUNTRY_INFO!K404=3,IF(COUNTRY_INFO!G404&gt;MAX('T1'!N404,'T2'!L404),MAX('T1'!N404,'T2'!L404),COUNTRY_INFO!G404),0))</f>
        <v>0</v>
      </c>
      <c r="AG404" s="217">
        <f>IF(AND(COUNTRY_INFO!K404&gt;0,COUNTRY_INFO!K404&lt;4),IF(Z404&gt;0,IF(COUNTRY_INFO!K404=1, 0, IF(COUNTRY_INFO!K404=2, AF404/(COUNTRY_INFO!G404*0.2)*100, IF(COUNTRY_INFO!K404=3, AF404/COUNTRY_INFO!G404*100))),"-"),0)</f>
        <v>0</v>
      </c>
      <c r="AH404" s="11">
        <f t="shared" si="48"/>
        <v>0</v>
      </c>
      <c r="AI404" s="73" t="str">
        <f>IF(AND(COUNTRY_INFO!K404&gt;0,COUNTRY_INFO!K404&lt;4), IF(AC404/Z404*100&lt;&gt;0, IF(AH404/Z404*100&gt;100,100,AH404/Z404*100), "-"),0)</f>
        <v>-</v>
      </c>
      <c r="AJ404" s="261"/>
      <c r="AK404" s="260">
        <f>IF(AND(D404&lt;&gt;0, D404&lt;&gt;"Unknown",D404&lt;&gt;"Stopped",D404&lt;&gt;"Not required"),D404/COUNTRY_INFO!D404, 0)</f>
        <v>0</v>
      </c>
      <c r="AL404" s="260">
        <f>IF(AND(J404&lt;&gt;0,J404&lt;&gt;"Unknown",J404&lt;&gt;"Stopped",J404&lt;&gt;"Not required"),J404/COUNTRY_INFO!D404, 0)</f>
        <v>0</v>
      </c>
      <c r="AM404" s="260">
        <f>IF(AND(P404&lt;&gt;0,P404&lt;&gt;"Unknown",P404&lt;&gt;"Not required"),P404/(COUNTRY_INFO!E404+COUNTRY_INFO!F404), 0)</f>
        <v>1</v>
      </c>
      <c r="AN404" s="260">
        <f>IF(AND(Z404&lt;&gt;0,Z404&lt;&gt;"Unknown",Z404&lt;&gt;"Not required"),IF(COUNTRY_INFO!K404=1,1,IF(COUNTRY_INFO!K404=2,0.5*COUNTRY_INFO!F404/(0.5*COUNTRY_INFO!F404+0.2*COUNTRY_INFO!G404),IF(COUNTRY_INFO!K404=3,COUNTRY_INFO!F404/(COUNTRY_INFO!F404+COUNTRY_INFO!G404)))),0)</f>
        <v>1</v>
      </c>
      <c r="AO404" s="260">
        <f>IF(AND(Z404&lt;&gt;0,Z404&lt;&gt;"Unknown",Z404&lt;&gt;"Not required"),IF(COUNTRY_INFO!K404=1,0,IF(COUNTRY_INFO!K404=2,0.2*COUNTRY_INFO!G404/(0.5*COUNTRY_INFO!F404+0.2*COUNTRY_INFO!G404),IF(COUNTRY_INFO!K404=3,COUNTRY_INFO!G404/(COUNTRY_INFO!F404+COUNTRY_INFO!G404)))),0)</f>
        <v>0</v>
      </c>
      <c r="AP404" s="259">
        <f>MAX(COUNTRY_INFO!D404*AK404*PROFILE!$G$7,COUNTRY_INFO!D404*AL404*PROFILE!$G$7)</f>
        <v>0</v>
      </c>
      <c r="AQ404" s="259">
        <f>MAX(COUNTRY_INFO!D404*AK404*PROFILE!$G$8,COUNTRY_INFO!D404*AL404*PROFILE!$G$8,COUNTRY_INFO!D404*AM404*PROFILE!$G$8)</f>
        <v>2257.4579006707368</v>
      </c>
      <c r="AR404" s="259">
        <f>MAX(COUNTRY_INFO!D404*AK404*PROFILE!$G$9,COUNTRY_INFO!D404*AL404*PROFILE!$G$9,COUNTRY_INFO!D404*AM404*PROFILE!$G$9,IF(AND(DISTRICT!Z404&lt;&gt;"Unknown",Z404&lt;&gt;"Not required"),COUNTRY_INFO!O404*DISTRICT!AN404,0))</f>
        <v>4688.0800516519957</v>
      </c>
      <c r="AS404" s="259">
        <f>MAX(COUNTRY_INFO!D404*AK404*PROFILE!$G$10,COUNTRY_INFO!D404*AL404*PROFILE!$G$10,IF(AND(DISTRICT!Z404&lt;&gt;"Unknown",Z404&lt;&gt;"Not required"),COUNTRY_INFO!O404*DISTRICT!AO404,0))</f>
        <v>0</v>
      </c>
      <c r="AT404" s="259">
        <f t="shared" si="49"/>
        <v>6945.537952322733</v>
      </c>
      <c r="AU404" s="258">
        <f t="shared" si="44"/>
        <v>0</v>
      </c>
      <c r="AV404" s="259">
        <f>MAX('MDA2'!J404,'T1'!L404,'T2'!J404,T3_R1!K404,T3_R2!K404)</f>
        <v>0</v>
      </c>
      <c r="AW404" s="259">
        <f>MAX('MDA1'!K404,'MDA2'!K404,'MDA3'!I404,'MDA3'!L404,'T1'!M404,'T2'!K404,T3_R1!L404,T3_R2!L404)</f>
        <v>0</v>
      </c>
      <c r="AX404" s="259">
        <f>MAX('MDA1'!L404,'MDA2'!L404,'MDA3'!J404,'MDA3'!M404,'T1'!N404,'T2'!L404,T3_R1!M404,T3_R2!M404)</f>
        <v>0</v>
      </c>
      <c r="AY404" s="259">
        <f t="shared" si="50"/>
        <v>0</v>
      </c>
      <c r="AZ404" s="259">
        <f>MAX('MDA2'!J404,T404)</f>
        <v>0</v>
      </c>
      <c r="BA404" s="259">
        <f>MAX('MDA1'!K404,'MDA2'!K404,'MDA3'!I404,'MDA3'!L404,V404,AD404)</f>
        <v>0</v>
      </c>
      <c r="BB404" s="259">
        <f>MAX('MDA1'!L404,'MDA2'!L404,'MDA3'!J404,'MDA3'!M404,AF404)</f>
        <v>0</v>
      </c>
      <c r="BC404" s="259">
        <f t="shared" si="45"/>
        <v>0</v>
      </c>
      <c r="BD404" s="260">
        <f t="shared" si="46"/>
        <v>0</v>
      </c>
    </row>
    <row r="405" spans="1:56" x14ac:dyDescent="0.2">
      <c r="A405" s="10" t="str">
        <f>IF(COUNTRY_INFO!A405=0," ",COUNTRY_INFO!A405)</f>
        <v>Ethiopia</v>
      </c>
      <c r="B405" s="10" t="str">
        <f>IF(COUNTRY_INFO!B405=0," ",COUNTRY_INFO!B405)</f>
        <v>Oromia Finfine Zuriya</v>
      </c>
      <c r="C405" s="87" t="str">
        <f>IF(COUNTRY_INFO!C405=0," ",COUNTRY_INFO!C405)</f>
        <v>Mulo</v>
      </c>
      <c r="D405" s="67">
        <f>COUNTRY_INFO!L405</f>
        <v>0</v>
      </c>
      <c r="E405" s="61"/>
      <c r="F405" s="61"/>
      <c r="G405" s="11">
        <f>MAX('MDA1'!M405,'MDA2'!M405)</f>
        <v>0</v>
      </c>
      <c r="H405" s="11">
        <f>IF(AND(COUNTRY_INFO!H405&gt;0,COUNTRY_INFO!H405&lt;4),IF(D405&gt;MAX('MDA1'!M405,'MDA2'!M405),MAX('MDA1'!M405,'MDA2'!M405),D405),0)</f>
        <v>0</v>
      </c>
      <c r="I405" s="73">
        <f>IF(AND(COUNTRY_INFO!H405&gt;0,COUNTRY_INFO!H405&lt;4), IF(G405/D405*100&lt;&gt;0, IF(G405/D405*100&gt;100,100,G405/D405*100), "-"),0)</f>
        <v>0</v>
      </c>
      <c r="J405" s="67">
        <f>COUNTRY_INFO!M405</f>
        <v>0</v>
      </c>
      <c r="K405" s="61"/>
      <c r="L405" s="61"/>
      <c r="M405" s="11">
        <f>MAX('MDA1'!M405,MAX('MDA3'!I405,'MDA3'!L405)+MAX('MDA3'!J405,'MDA3'!M405))</f>
        <v>0</v>
      </c>
      <c r="N405" s="11">
        <f>IF(AND(COUNTRY_INFO!I405&gt;0,COUNTRY_INFO!I405&lt;4),IF(J405&gt;MAX('MDA1'!M405,MAX('MDA3'!I405,'MDA3'!L405)+MAX('MDA3'!J405,'MDA3'!M405)),MAX('MDA1'!M405,MAX('MDA3'!I405,'MDA3'!L405)+MAX('MDA3'!J405,'MDA3'!M405)),J405),0)</f>
        <v>0</v>
      </c>
      <c r="O405" s="73">
        <f>IF(AND(COUNTRY_INFO!I405&gt;0,COUNTRY_INFO!I405&lt;4), IF(M405/J405*100&lt;&gt;0, IF(M405/J405*100&gt;100,100,M405/J405*100), "-"),0)</f>
        <v>0</v>
      </c>
      <c r="P405" s="67">
        <f>COUNTRY_INFO!N405</f>
        <v>21439</v>
      </c>
      <c r="Q405" s="61"/>
      <c r="R405" s="61"/>
      <c r="S405" s="11">
        <f>SUM(MAX('MDA2'!J405, 'T1'!L405, MAX(T3_R1!K405, T3_R2!K405)), MAX('MDA1'!K405, 'MDA2'!K405, 'T1'!M405, MAX(T3_R1!L405, T3_R2!L405)), MAX('MDA1'!L405, 'MDA2'!L405, 'T1'!N405, MAX(T3_R1!M405, T3_R2!M405)))</f>
        <v>12910</v>
      </c>
      <c r="T405" s="11">
        <f>IF(AND(COUNTRY_INFO!J405&gt;1,COUNTRY_INFO!J405&lt;4),IF(COUNTRY_INFO!E405&gt;MAX('MDA2'!J405,'T1'!L405,MAX(T3_R1!K405,T3_R2!K405)),MAX('MDA2'!J405,'T1'!L405,MAX(T3_R1!K405,T3_R2!K405)),COUNTRY_INFO!E405),0)</f>
        <v>0</v>
      </c>
      <c r="U405" s="217" t="str">
        <f>IF(AND(COUNTRY_INFO!J405&gt;1,COUNTRY_INFO!J405&lt;4), IF(T405/COUNTRY_INFO!E405*100&lt;&gt;0, IF(T405/COUNTRY_INFO!E405*100&gt;100,100,T405/COUNTRY_INFO!E405*100), "-"),0)</f>
        <v>-</v>
      </c>
      <c r="V405" s="11">
        <f>IF(AND(COUNTRY_INFO!J405&gt;1,COUNTRY_INFO!J405&lt;4),IF(COUNTRY_INFO!F405&gt;MAX('MDA1'!K405,'MDA2'!K405,'T1'!M405,MAX(T3_R1!L405,T3_R2!L405)),MAX('MDA1'!K405,'MDA2'!K405,'T1'!M405,MAX(T3_R1!L405,T3_R2!L405)),COUNTRY_INFO!F405),0)</f>
        <v>12910</v>
      </c>
      <c r="W405" s="217">
        <f>IF(AND(COUNTRY_INFO!J405&gt;1,COUNTRY_INFO!J405&lt;4), IF(V405/COUNTRY_INFO!F405*100&lt;&gt;0, IF(V405/COUNTRY_INFO!F405*100&gt;100,100,V405/COUNTRY_INFO!F405*100), "-"),0)</f>
        <v>92.089307368571227</v>
      </c>
      <c r="X405" s="11">
        <f t="shared" si="47"/>
        <v>12910</v>
      </c>
      <c r="Y405" s="73">
        <f>IF(AND(COUNTRY_INFO!J405&gt;1,COUNTRY_INFO!J405&lt;4), IF(S405/P405*100&lt;&gt;0, IF(X405/P405*100&gt;100,100,X405/P405*100), "-"),0)</f>
        <v>60.217360884369612</v>
      </c>
      <c r="Z405" s="67">
        <f>COUNTRY_INFO!O405</f>
        <v>0</v>
      </c>
      <c r="AA405" s="61"/>
      <c r="AB405" s="61"/>
      <c r="AC405" s="11">
        <f>MAX('T1'!L405,'T2'!J405)+MAX('T1'!M405,'T2'!K405)+MAX('T1'!N405,'T2'!L405)</f>
        <v>0</v>
      </c>
      <c r="AD405" s="11">
        <f>IF(COUNTRY_INFO!K405=1,IF(COUNTRY_INFO!F405*0.33&gt;MAX('T1'!M405,'T2'!K405),MAX('T1'!M405,'T2'!K405),COUNTRY_INFO!F405*0.33),IF(COUNTRY_INFO!K405=2,IF(COUNTRY_INFO!F405*0.5&gt;MAX('T1'!M405,'T2'!K405),MAX('T1'!M405,'T2'!K405),COUNTRY_INFO!F405*0.5),IF(COUNTRY_INFO!K405=3,IF(COUNTRY_INFO!F405&gt;MAX('T1'!M405,'T2'!K405),MAX('T1'!M405,'T2'!K405),COUNTRY_INFO!F405),0)))</f>
        <v>0</v>
      </c>
      <c r="AE405" s="217">
        <f>IF(AND(COUNTRY_INFO!K405&gt;0,COUNTRY_INFO!K405&lt;4),IF(Z405&gt;0,IF(COUNTRY_INFO!K405=1, AD405/(COUNTRY_INFO!F405*0.33)*100, IF(COUNTRY_INFO!K405=2, AD405/(COUNTRY_INFO!F405*0.5)*100, IF(COUNTRY_INFO!K405=3, AD405/COUNTRY_INFO!F405*100))),"-"),0)</f>
        <v>0</v>
      </c>
      <c r="AF405" s="11">
        <f>IF(COUNTRY_INFO!K405=2,IF(COUNTRY_INFO!G405*0.2&gt;MAX('T1'!N405,'T2'!L405),MAX('T1'!N405,'T2'!L405),COUNTRY_INFO!G405*0.2),IF(COUNTRY_INFO!K405=3,IF(COUNTRY_INFO!G405&gt;MAX('T1'!N405,'T2'!L405),MAX('T1'!N405,'T2'!L405),COUNTRY_INFO!G405),0))</f>
        <v>0</v>
      </c>
      <c r="AG405" s="217">
        <f>IF(AND(COUNTRY_INFO!K405&gt;0,COUNTRY_INFO!K405&lt;4),IF(Z405&gt;0,IF(COUNTRY_INFO!K405=1, 0, IF(COUNTRY_INFO!K405=2, AF405/(COUNTRY_INFO!G405*0.2)*100, IF(COUNTRY_INFO!K405=3, AF405/COUNTRY_INFO!G405*100))),"-"),0)</f>
        <v>0</v>
      </c>
      <c r="AH405" s="11">
        <f t="shared" si="48"/>
        <v>0</v>
      </c>
      <c r="AI405" s="73">
        <f>IF(AND(COUNTRY_INFO!K405&gt;0,COUNTRY_INFO!K405&lt;4), IF(AC405/Z405*100&lt;&gt;0, IF(AH405/Z405*100&gt;100,100,AH405/Z405*100), "-"),0)</f>
        <v>0</v>
      </c>
      <c r="AJ405" s="261"/>
      <c r="AK405" s="260">
        <f>IF(AND(D405&lt;&gt;0, D405&lt;&gt;"Unknown",D405&lt;&gt;"Stopped",D405&lt;&gt;"Not required"),D405/COUNTRY_INFO!D405, 0)</f>
        <v>0</v>
      </c>
      <c r="AL405" s="260">
        <f>IF(AND(J405&lt;&gt;0,J405&lt;&gt;"Unknown",J405&lt;&gt;"Stopped",J405&lt;&gt;"Not required"),J405/COUNTRY_INFO!D405, 0)</f>
        <v>0</v>
      </c>
      <c r="AM405" s="260">
        <f>IF(AND(P405&lt;&gt;0,P405&lt;&gt;"Unknown",P405&lt;&gt;"Not required"),P405/(COUNTRY_INFO!E405+COUNTRY_INFO!F405), 0)</f>
        <v>1</v>
      </c>
      <c r="AN405" s="260">
        <f>IF(AND(Z405&lt;&gt;0,Z405&lt;&gt;"Unknown",Z405&lt;&gt;"Not required"),IF(COUNTRY_INFO!K405=1,1,IF(COUNTRY_INFO!K405=2,0.5*COUNTRY_INFO!F405/(0.5*COUNTRY_INFO!F405+0.2*COUNTRY_INFO!G405),IF(COUNTRY_INFO!K405=3,COUNTRY_INFO!F405/(COUNTRY_INFO!F405+COUNTRY_INFO!G405)))),0)</f>
        <v>0</v>
      </c>
      <c r="AO405" s="260">
        <f>IF(AND(Z405&lt;&gt;0,Z405&lt;&gt;"Unknown",Z405&lt;&gt;"Not required"),IF(COUNTRY_INFO!K405=1,0,IF(COUNTRY_INFO!K405=2,0.2*COUNTRY_INFO!G405/(0.5*COUNTRY_INFO!F405+0.2*COUNTRY_INFO!G405),IF(COUNTRY_INFO!K405=3,COUNTRY_INFO!G405/(COUNTRY_INFO!F405+COUNTRY_INFO!G405)))),0)</f>
        <v>0</v>
      </c>
      <c r="AP405" s="259">
        <f>MAX(COUNTRY_INFO!D405*AK405*PROFILE!$G$7,COUNTRY_INFO!D405*AL405*PROFILE!$G$7)</f>
        <v>0</v>
      </c>
      <c r="AQ405" s="259">
        <f>MAX(COUNTRY_INFO!D405*AK405*PROFILE!$G$8,COUNTRY_INFO!D405*AL405*PROFILE!$G$8,COUNTRY_INFO!D405*AM405*PROFILE!$G$8)</f>
        <v>6590.61121224822</v>
      </c>
      <c r="AR405" s="259">
        <f>MAX(COUNTRY_INFO!D405*AK405*PROFILE!$G$9,COUNTRY_INFO!D405*AL405*PROFILE!$G$9,COUNTRY_INFO!D405*AM405*PROFILE!$G$9,IF(AND(DISTRICT!Z405&lt;&gt;"Unknown",Z405&lt;&gt;"Not required"),COUNTRY_INFO!O405*DISTRICT!AN405,0))</f>
        <v>13686.772605218746</v>
      </c>
      <c r="AS405" s="259">
        <f>MAX(COUNTRY_INFO!D405*AK405*PROFILE!$G$10,COUNTRY_INFO!D405*AL405*PROFILE!$G$10,IF(AND(DISTRICT!Z405&lt;&gt;"Unknown",Z405&lt;&gt;"Not required"),COUNTRY_INFO!O405*DISTRICT!AO405,0))</f>
        <v>0</v>
      </c>
      <c r="AT405" s="259">
        <f t="shared" si="49"/>
        <v>20277.383817466965</v>
      </c>
      <c r="AU405" s="258" t="str">
        <f t="shared" si="44"/>
        <v>Y</v>
      </c>
      <c r="AV405" s="259">
        <f>MAX('MDA2'!J405,'T1'!L405,'T2'!J405,T3_R1!K405,T3_R2!K405)</f>
        <v>0</v>
      </c>
      <c r="AW405" s="259">
        <f>MAX('MDA1'!K405,'MDA2'!K405,'MDA3'!I405,'MDA3'!L405,'T1'!M405,'T2'!K405,T3_R1!L405,T3_R2!L405)</f>
        <v>12910</v>
      </c>
      <c r="AX405" s="259">
        <f>MAX('MDA1'!L405,'MDA2'!L405,'MDA3'!J405,'MDA3'!M405,'T1'!N405,'T2'!L405,T3_R1!M405,T3_R2!M405)</f>
        <v>0</v>
      </c>
      <c r="AY405" s="259">
        <f t="shared" si="50"/>
        <v>12910</v>
      </c>
      <c r="AZ405" s="259">
        <f>MAX('MDA2'!J405,T405)</f>
        <v>0</v>
      </c>
      <c r="BA405" s="259">
        <f>MAX('MDA1'!K405,'MDA2'!K405,'MDA3'!I405,'MDA3'!L405,V405,AD405)</f>
        <v>12910</v>
      </c>
      <c r="BB405" s="259">
        <f>MAX('MDA1'!L405,'MDA2'!L405,'MDA3'!J405,'MDA3'!M405,AF405)</f>
        <v>0</v>
      </c>
      <c r="BC405" s="259">
        <f t="shared" si="45"/>
        <v>12910</v>
      </c>
      <c r="BD405" s="260">
        <f t="shared" si="46"/>
        <v>63.666990358387899</v>
      </c>
    </row>
    <row r="406" spans="1:56" x14ac:dyDescent="0.2">
      <c r="A406" s="10" t="str">
        <f>IF(COUNTRY_INFO!A406=0," ",COUNTRY_INFO!A406)</f>
        <v>Ethiopia</v>
      </c>
      <c r="B406" s="10" t="str">
        <f>IF(COUNTRY_INFO!B406=0," ",COUNTRY_INFO!B406)</f>
        <v>Oromia Finfine Zuriya</v>
      </c>
      <c r="C406" s="87" t="str">
        <f>IF(COUNTRY_INFO!C406=0," ",COUNTRY_INFO!C406)</f>
        <v>Sebeta Awas</v>
      </c>
      <c r="D406" s="67">
        <f>COUNTRY_INFO!L406</f>
        <v>0</v>
      </c>
      <c r="E406" s="61"/>
      <c r="F406" s="61"/>
      <c r="G406" s="11">
        <f>MAX('MDA1'!M406,'MDA2'!M406)</f>
        <v>0</v>
      </c>
      <c r="H406" s="11">
        <f>IF(AND(COUNTRY_INFO!H406&gt;0,COUNTRY_INFO!H406&lt;4),IF(D406&gt;MAX('MDA1'!M406,'MDA2'!M406),MAX('MDA1'!M406,'MDA2'!M406),D406),0)</f>
        <v>0</v>
      </c>
      <c r="I406" s="73">
        <f>IF(AND(COUNTRY_INFO!H406&gt;0,COUNTRY_INFO!H406&lt;4), IF(G406/D406*100&lt;&gt;0, IF(G406/D406*100&gt;100,100,G406/D406*100), "-"),0)</f>
        <v>0</v>
      </c>
      <c r="J406" s="67">
        <f>COUNTRY_INFO!M406</f>
        <v>0</v>
      </c>
      <c r="K406" s="61"/>
      <c r="L406" s="61"/>
      <c r="M406" s="11">
        <f>MAX('MDA1'!M406,MAX('MDA3'!I406,'MDA3'!L406)+MAX('MDA3'!J406,'MDA3'!M406))</f>
        <v>0</v>
      </c>
      <c r="N406" s="11">
        <f>IF(AND(COUNTRY_INFO!I406&gt;0,COUNTRY_INFO!I406&lt;4),IF(J406&gt;MAX('MDA1'!M406,MAX('MDA3'!I406,'MDA3'!L406)+MAX('MDA3'!J406,'MDA3'!M406)),MAX('MDA1'!M406,MAX('MDA3'!I406,'MDA3'!L406)+MAX('MDA3'!J406,'MDA3'!M406)),J406),0)</f>
        <v>0</v>
      </c>
      <c r="O406" s="73">
        <f>IF(AND(COUNTRY_INFO!I406&gt;0,COUNTRY_INFO!I406&lt;4), IF(M406/J406*100&lt;&gt;0, IF(M406/J406*100&gt;100,100,M406/J406*100), "-"),0)</f>
        <v>0</v>
      </c>
      <c r="P406" s="67">
        <f>COUNTRY_INFO!N406</f>
        <v>0</v>
      </c>
      <c r="Q406" s="61"/>
      <c r="R406" s="61"/>
      <c r="S406" s="11">
        <f>SUM(MAX('MDA2'!J406, 'T1'!L406, MAX(T3_R1!K406, T3_R2!K406)), MAX('MDA1'!K406, 'MDA2'!K406, 'T1'!M406, MAX(T3_R1!L406, T3_R2!L406)), MAX('MDA1'!L406, 'MDA2'!L406, 'T1'!N406, MAX(T3_R1!M406, T3_R2!M406)))</f>
        <v>0</v>
      </c>
      <c r="T406" s="11">
        <f>IF(AND(COUNTRY_INFO!J406&gt;1,COUNTRY_INFO!J406&lt;4),IF(COUNTRY_INFO!E406&gt;MAX('MDA2'!J406,'T1'!L406,MAX(T3_R1!K406,T3_R2!K406)),MAX('MDA2'!J406,'T1'!L406,MAX(T3_R1!K406,T3_R2!K406)),COUNTRY_INFO!E406),0)</f>
        <v>0</v>
      </c>
      <c r="U406" s="217">
        <f>IF(AND(COUNTRY_INFO!J406&gt;1,COUNTRY_INFO!J406&lt;4), IF(T406/COUNTRY_INFO!E406*100&lt;&gt;0, IF(T406/COUNTRY_INFO!E406*100&gt;100,100,T406/COUNTRY_INFO!E406*100), "-"),0)</f>
        <v>0</v>
      </c>
      <c r="V406" s="11">
        <f>IF(AND(COUNTRY_INFO!J406&gt;1,COUNTRY_INFO!J406&lt;4),IF(COUNTRY_INFO!F406&gt;MAX('MDA1'!K406,'MDA2'!K406,'T1'!M406,MAX(T3_R1!L406,T3_R2!L406)),MAX('MDA1'!K406,'MDA2'!K406,'T1'!M406,MAX(T3_R1!L406,T3_R2!L406)),COUNTRY_INFO!F406),0)</f>
        <v>0</v>
      </c>
      <c r="W406" s="217">
        <f>IF(AND(COUNTRY_INFO!J406&gt;1,COUNTRY_INFO!J406&lt;4), IF(V406/COUNTRY_INFO!F406*100&lt;&gt;0, IF(V406/COUNTRY_INFO!F406*100&gt;100,100,V406/COUNTRY_INFO!F406*100), "-"),0)</f>
        <v>0</v>
      </c>
      <c r="X406" s="11">
        <f t="shared" si="47"/>
        <v>0</v>
      </c>
      <c r="Y406" s="73">
        <f>IF(AND(COUNTRY_INFO!J406&gt;1,COUNTRY_INFO!J406&lt;4), IF(S406/P406*100&lt;&gt;0, IF(X406/P406*100&gt;100,100,X406/P406*100), "-"),0)</f>
        <v>0</v>
      </c>
      <c r="Z406" s="67">
        <f>COUNTRY_INFO!O406</f>
        <v>0</v>
      </c>
      <c r="AA406" s="61"/>
      <c r="AB406" s="61"/>
      <c r="AC406" s="11">
        <f>MAX('T1'!L406,'T2'!J406)+MAX('T1'!M406,'T2'!K406)+MAX('T1'!N406,'T2'!L406)</f>
        <v>0</v>
      </c>
      <c r="AD406" s="11">
        <f>IF(COUNTRY_INFO!K406=1,IF(COUNTRY_INFO!F406*0.33&gt;MAX('T1'!M406,'T2'!K406),MAX('T1'!M406,'T2'!K406),COUNTRY_INFO!F406*0.33),IF(COUNTRY_INFO!K406=2,IF(COUNTRY_INFO!F406*0.5&gt;MAX('T1'!M406,'T2'!K406),MAX('T1'!M406,'T2'!K406),COUNTRY_INFO!F406*0.5),IF(COUNTRY_INFO!K406=3,IF(COUNTRY_INFO!F406&gt;MAX('T1'!M406,'T2'!K406),MAX('T1'!M406,'T2'!K406),COUNTRY_INFO!F406),0)))</f>
        <v>0</v>
      </c>
      <c r="AE406" s="217">
        <f>IF(AND(COUNTRY_INFO!K406&gt;0,COUNTRY_INFO!K406&lt;4),IF(Z406&gt;0,IF(COUNTRY_INFO!K406=1, AD406/(COUNTRY_INFO!F406*0.33)*100, IF(COUNTRY_INFO!K406=2, AD406/(COUNTRY_INFO!F406*0.5)*100, IF(COUNTRY_INFO!K406=3, AD406/COUNTRY_INFO!F406*100))),"-"),0)</f>
        <v>0</v>
      </c>
      <c r="AF406" s="11">
        <f>IF(COUNTRY_INFO!K406=2,IF(COUNTRY_INFO!G406*0.2&gt;MAX('T1'!N406,'T2'!L406),MAX('T1'!N406,'T2'!L406),COUNTRY_INFO!G406*0.2),IF(COUNTRY_INFO!K406=3,IF(COUNTRY_INFO!G406&gt;MAX('T1'!N406,'T2'!L406),MAX('T1'!N406,'T2'!L406),COUNTRY_INFO!G406),0))</f>
        <v>0</v>
      </c>
      <c r="AG406" s="217">
        <f>IF(AND(COUNTRY_INFO!K406&gt;0,COUNTRY_INFO!K406&lt;4),IF(Z406&gt;0,IF(COUNTRY_INFO!K406=1, 0, IF(COUNTRY_INFO!K406=2, AF406/(COUNTRY_INFO!G406*0.2)*100, IF(COUNTRY_INFO!K406=3, AF406/COUNTRY_INFO!G406*100))),"-"),0)</f>
        <v>0</v>
      </c>
      <c r="AH406" s="11">
        <f t="shared" si="48"/>
        <v>0</v>
      </c>
      <c r="AI406" s="73">
        <f>IF(AND(COUNTRY_INFO!K406&gt;0,COUNTRY_INFO!K406&lt;4), IF(AC406/Z406*100&lt;&gt;0, IF(AH406/Z406*100&gt;100,100,AH406/Z406*100), "-"),0)</f>
        <v>0</v>
      </c>
      <c r="AJ406" s="261"/>
      <c r="AK406" s="260">
        <f>IF(AND(D406&lt;&gt;0, D406&lt;&gt;"Unknown",D406&lt;&gt;"Stopped",D406&lt;&gt;"Not required"),D406/COUNTRY_INFO!D406, 0)</f>
        <v>0</v>
      </c>
      <c r="AL406" s="260">
        <f>IF(AND(J406&lt;&gt;0,J406&lt;&gt;"Unknown",J406&lt;&gt;"Stopped",J406&lt;&gt;"Not required"),J406/COUNTRY_INFO!D406, 0)</f>
        <v>0</v>
      </c>
      <c r="AM406" s="260">
        <f>IF(AND(P406&lt;&gt;0,P406&lt;&gt;"Unknown",P406&lt;&gt;"Not required"),P406/(COUNTRY_INFO!E406+COUNTRY_INFO!F406), 0)</f>
        <v>0</v>
      </c>
      <c r="AN406" s="260">
        <f>IF(AND(Z406&lt;&gt;0,Z406&lt;&gt;"Unknown",Z406&lt;&gt;"Not required"),IF(COUNTRY_INFO!K406=1,1,IF(COUNTRY_INFO!K406=2,0.5*COUNTRY_INFO!F406/(0.5*COUNTRY_INFO!F406+0.2*COUNTRY_INFO!G406),IF(COUNTRY_INFO!K406=3,COUNTRY_INFO!F406/(COUNTRY_INFO!F406+COUNTRY_INFO!G406)))),0)</f>
        <v>0</v>
      </c>
      <c r="AO406" s="260">
        <f>IF(AND(Z406&lt;&gt;0,Z406&lt;&gt;"Unknown",Z406&lt;&gt;"Not required"),IF(COUNTRY_INFO!K406=1,0,IF(COUNTRY_INFO!K406=2,0.2*COUNTRY_INFO!G406/(0.5*COUNTRY_INFO!F406+0.2*COUNTRY_INFO!G406),IF(COUNTRY_INFO!K406=3,COUNTRY_INFO!G406/(COUNTRY_INFO!F406+COUNTRY_INFO!G406)))),0)</f>
        <v>0</v>
      </c>
      <c r="AP406" s="259">
        <f>MAX(COUNTRY_INFO!D406*AK406*PROFILE!$G$7,COUNTRY_INFO!D406*AL406*PROFILE!$G$7)</f>
        <v>0</v>
      </c>
      <c r="AQ406" s="259">
        <f>MAX(COUNTRY_INFO!D406*AK406*PROFILE!$G$8,COUNTRY_INFO!D406*AL406*PROFILE!$G$8,COUNTRY_INFO!D406*AM406*PROFILE!$G$8)</f>
        <v>0</v>
      </c>
      <c r="AR406" s="259">
        <f>MAX(COUNTRY_INFO!D406*AK406*PROFILE!$G$9,COUNTRY_INFO!D406*AL406*PROFILE!$G$9,COUNTRY_INFO!D406*AM406*PROFILE!$G$9,IF(AND(DISTRICT!Z406&lt;&gt;"Unknown",Z406&lt;&gt;"Not required"),COUNTRY_INFO!O406*DISTRICT!AN406,0))</f>
        <v>0</v>
      </c>
      <c r="AS406" s="259">
        <f>MAX(COUNTRY_INFO!D406*AK406*PROFILE!$G$10,COUNTRY_INFO!D406*AL406*PROFILE!$G$10,IF(AND(DISTRICT!Z406&lt;&gt;"Unknown",Z406&lt;&gt;"Not required"),COUNTRY_INFO!O406*DISTRICT!AO406,0))</f>
        <v>0</v>
      </c>
      <c r="AT406" s="259">
        <f t="shared" si="49"/>
        <v>0</v>
      </c>
      <c r="AU406" s="258">
        <f t="shared" si="44"/>
        <v>0</v>
      </c>
      <c r="AV406" s="259">
        <f>MAX('MDA2'!J406,'T1'!L406,'T2'!J406,T3_R1!K406,T3_R2!K406)</f>
        <v>0</v>
      </c>
      <c r="AW406" s="259">
        <f>MAX('MDA1'!K406,'MDA2'!K406,'MDA3'!I406,'MDA3'!L406,'T1'!M406,'T2'!K406,T3_R1!L406,T3_R2!L406)</f>
        <v>0</v>
      </c>
      <c r="AX406" s="259">
        <f>MAX('MDA1'!L406,'MDA2'!L406,'MDA3'!J406,'MDA3'!M406,'T1'!N406,'T2'!L406,T3_R1!M406,T3_R2!M406)</f>
        <v>0</v>
      </c>
      <c r="AY406" s="259">
        <f t="shared" si="50"/>
        <v>0</v>
      </c>
      <c r="AZ406" s="259">
        <f>MAX('MDA2'!J406,T406)</f>
        <v>0</v>
      </c>
      <c r="BA406" s="259">
        <f>MAX('MDA1'!K406,'MDA2'!K406,'MDA3'!I406,'MDA3'!L406,V406,AD406)</f>
        <v>0</v>
      </c>
      <c r="BB406" s="259">
        <f>MAX('MDA1'!L406,'MDA2'!L406,'MDA3'!J406,'MDA3'!M406,AF406)</f>
        <v>0</v>
      </c>
      <c r="BC406" s="259">
        <f t="shared" si="45"/>
        <v>0</v>
      </c>
      <c r="BD406" s="260">
        <f t="shared" si="46"/>
        <v>0</v>
      </c>
    </row>
    <row r="407" spans="1:56" x14ac:dyDescent="0.2">
      <c r="A407" s="10" t="str">
        <f>IF(COUNTRY_INFO!A407=0," ",COUNTRY_INFO!A407)</f>
        <v>Ethiopia</v>
      </c>
      <c r="B407" s="10" t="str">
        <f>IF(COUNTRY_INFO!B407=0," ",COUNTRY_INFO!B407)</f>
        <v>Oromia Finfine Zuriya</v>
      </c>
      <c r="C407" s="87" t="str">
        <f>IF(COUNTRY_INFO!C407=0," ",COUNTRY_INFO!C407)</f>
        <v>Sebeta Town</v>
      </c>
      <c r="D407" s="67">
        <f>COUNTRY_INFO!L407</f>
        <v>0</v>
      </c>
      <c r="E407" s="61"/>
      <c r="F407" s="61"/>
      <c r="G407" s="11">
        <f>MAX('MDA1'!M407,'MDA2'!M407)</f>
        <v>0</v>
      </c>
      <c r="H407" s="11">
        <f>IF(AND(COUNTRY_INFO!H407&gt;0,COUNTRY_INFO!H407&lt;4),IF(D407&gt;MAX('MDA1'!M407,'MDA2'!M407),MAX('MDA1'!M407,'MDA2'!M407),D407),0)</f>
        <v>0</v>
      </c>
      <c r="I407" s="73">
        <f>IF(AND(COUNTRY_INFO!H407&gt;0,COUNTRY_INFO!H407&lt;4), IF(G407/D407*100&lt;&gt;0, IF(G407/D407*100&gt;100,100,G407/D407*100), "-"),0)</f>
        <v>0</v>
      </c>
      <c r="J407" s="67">
        <f>COUNTRY_INFO!M407</f>
        <v>0</v>
      </c>
      <c r="K407" s="61"/>
      <c r="L407" s="61"/>
      <c r="M407" s="11">
        <f>MAX('MDA1'!M407,MAX('MDA3'!I407,'MDA3'!L407)+MAX('MDA3'!J407,'MDA3'!M407))</f>
        <v>0</v>
      </c>
      <c r="N407" s="11">
        <f>IF(AND(COUNTRY_INFO!I407&gt;0,COUNTRY_INFO!I407&lt;4),IF(J407&gt;MAX('MDA1'!M407,MAX('MDA3'!I407,'MDA3'!L407)+MAX('MDA3'!J407,'MDA3'!M407)),MAX('MDA1'!M407,MAX('MDA3'!I407,'MDA3'!L407)+MAX('MDA3'!J407,'MDA3'!M407)),J407),0)</f>
        <v>0</v>
      </c>
      <c r="O407" s="73">
        <f>IF(AND(COUNTRY_INFO!I407&gt;0,COUNTRY_INFO!I407&lt;4), IF(M407/J407*100&lt;&gt;0, IF(M407/J407*100&gt;100,100,M407/J407*100), "-"),0)</f>
        <v>0</v>
      </c>
      <c r="P407" s="67">
        <f>COUNTRY_INFO!N407</f>
        <v>0</v>
      </c>
      <c r="Q407" s="61"/>
      <c r="R407" s="61"/>
      <c r="S407" s="11">
        <f>SUM(MAX('MDA2'!J407, 'T1'!L407, MAX(T3_R1!K407, T3_R2!K407)), MAX('MDA1'!K407, 'MDA2'!K407, 'T1'!M407, MAX(T3_R1!L407, T3_R2!L407)), MAX('MDA1'!L407, 'MDA2'!L407, 'T1'!N407, MAX(T3_R1!M407, T3_R2!M407)))</f>
        <v>5738</v>
      </c>
      <c r="T407" s="11">
        <f>IF(AND(COUNTRY_INFO!J407&gt;1,COUNTRY_INFO!J407&lt;4),IF(COUNTRY_INFO!E407&gt;MAX('MDA2'!J407,'T1'!L407,MAX(T3_R1!K407,T3_R2!K407)),MAX('MDA2'!J407,'T1'!L407,MAX(T3_R1!K407,T3_R2!K407)),COUNTRY_INFO!E407),0)</f>
        <v>0</v>
      </c>
      <c r="U407" s="217">
        <f>IF(AND(COUNTRY_INFO!J407&gt;1,COUNTRY_INFO!J407&lt;4), IF(T407/COUNTRY_INFO!E407*100&lt;&gt;0, IF(T407/COUNTRY_INFO!E407*100&gt;100,100,T407/COUNTRY_INFO!E407*100), "-"),0)</f>
        <v>0</v>
      </c>
      <c r="V407" s="11">
        <f>IF(AND(COUNTRY_INFO!J407&gt;1,COUNTRY_INFO!J407&lt;4),IF(COUNTRY_INFO!F407&gt;MAX('MDA1'!K407,'MDA2'!K407,'T1'!M407,MAX(T3_R1!L407,T3_R2!L407)),MAX('MDA1'!K407,'MDA2'!K407,'T1'!M407,MAX(T3_R1!L407,T3_R2!L407)),COUNTRY_INFO!F407),0)</f>
        <v>0</v>
      </c>
      <c r="W407" s="217">
        <f>IF(AND(COUNTRY_INFO!J407&gt;1,COUNTRY_INFO!J407&lt;4), IF(V407/COUNTRY_INFO!F407*100&lt;&gt;0, IF(V407/COUNTRY_INFO!F407*100&gt;100,100,V407/COUNTRY_INFO!F407*100), "-"),0)</f>
        <v>0</v>
      </c>
      <c r="X407" s="11">
        <f t="shared" si="47"/>
        <v>0</v>
      </c>
      <c r="Y407" s="73">
        <f>IF(AND(COUNTRY_INFO!J407&gt;1,COUNTRY_INFO!J407&lt;4), IF(S407/P407*100&lt;&gt;0, IF(X407/P407*100&gt;100,100,X407/P407*100), "-"),0)</f>
        <v>0</v>
      </c>
      <c r="Z407" s="67">
        <f>COUNTRY_INFO!O407</f>
        <v>0</v>
      </c>
      <c r="AA407" s="61"/>
      <c r="AB407" s="61"/>
      <c r="AC407" s="11">
        <f>MAX('T1'!L407,'T2'!J407)+MAX('T1'!M407,'T2'!K407)+MAX('T1'!N407,'T2'!L407)</f>
        <v>0</v>
      </c>
      <c r="AD407" s="11">
        <f>IF(COUNTRY_INFO!K407=1,IF(COUNTRY_INFO!F407*0.33&gt;MAX('T1'!M407,'T2'!K407),MAX('T1'!M407,'T2'!K407),COUNTRY_INFO!F407*0.33),IF(COUNTRY_INFO!K407=2,IF(COUNTRY_INFO!F407*0.5&gt;MAX('T1'!M407,'T2'!K407),MAX('T1'!M407,'T2'!K407),COUNTRY_INFO!F407*0.5),IF(COUNTRY_INFO!K407=3,IF(COUNTRY_INFO!F407&gt;MAX('T1'!M407,'T2'!K407),MAX('T1'!M407,'T2'!K407),COUNTRY_INFO!F407),0)))</f>
        <v>0</v>
      </c>
      <c r="AE407" s="217">
        <f>IF(AND(COUNTRY_INFO!K407&gt;0,COUNTRY_INFO!K407&lt;4),IF(Z407&gt;0,IF(COUNTRY_INFO!K407=1, AD407/(COUNTRY_INFO!F407*0.33)*100, IF(COUNTRY_INFO!K407=2, AD407/(COUNTRY_INFO!F407*0.5)*100, IF(COUNTRY_INFO!K407=3, AD407/COUNTRY_INFO!F407*100))),"-"),0)</f>
        <v>0</v>
      </c>
      <c r="AF407" s="11">
        <f>IF(COUNTRY_INFO!K407=2,IF(COUNTRY_INFO!G407*0.2&gt;MAX('T1'!N407,'T2'!L407),MAX('T1'!N407,'T2'!L407),COUNTRY_INFO!G407*0.2),IF(COUNTRY_INFO!K407=3,IF(COUNTRY_INFO!G407&gt;MAX('T1'!N407,'T2'!L407),MAX('T1'!N407,'T2'!L407),COUNTRY_INFO!G407),0))</f>
        <v>0</v>
      </c>
      <c r="AG407" s="217">
        <f>IF(AND(COUNTRY_INFO!K407&gt;0,COUNTRY_INFO!K407&lt;4),IF(Z407&gt;0,IF(COUNTRY_INFO!K407=1, 0, IF(COUNTRY_INFO!K407=2, AF407/(COUNTRY_INFO!G407*0.2)*100, IF(COUNTRY_INFO!K407=3, AF407/COUNTRY_INFO!G407*100))),"-"),0)</f>
        <v>0</v>
      </c>
      <c r="AH407" s="11">
        <f t="shared" si="48"/>
        <v>0</v>
      </c>
      <c r="AI407" s="73">
        <f>IF(AND(COUNTRY_INFO!K407&gt;0,COUNTRY_INFO!K407&lt;4), IF(AC407/Z407*100&lt;&gt;0, IF(AH407/Z407*100&gt;100,100,AH407/Z407*100), "-"),0)</f>
        <v>0</v>
      </c>
      <c r="AJ407" s="261"/>
      <c r="AK407" s="260">
        <f>IF(AND(D407&lt;&gt;0, D407&lt;&gt;"Unknown",D407&lt;&gt;"Stopped",D407&lt;&gt;"Not required"),D407/COUNTRY_INFO!D407, 0)</f>
        <v>0</v>
      </c>
      <c r="AL407" s="260">
        <f>IF(AND(J407&lt;&gt;0,J407&lt;&gt;"Unknown",J407&lt;&gt;"Stopped",J407&lt;&gt;"Not required"),J407/COUNTRY_INFO!D407, 0)</f>
        <v>0</v>
      </c>
      <c r="AM407" s="260">
        <f>IF(AND(P407&lt;&gt;0,P407&lt;&gt;"Unknown",P407&lt;&gt;"Not required"),P407/(COUNTRY_INFO!E407+COUNTRY_INFO!F407), 0)</f>
        <v>0</v>
      </c>
      <c r="AN407" s="260">
        <f>IF(AND(Z407&lt;&gt;0,Z407&lt;&gt;"Unknown",Z407&lt;&gt;"Not required"),IF(COUNTRY_INFO!K407=1,1,IF(COUNTRY_INFO!K407=2,0.5*COUNTRY_INFO!F407/(0.5*COUNTRY_INFO!F407+0.2*COUNTRY_INFO!G407),IF(COUNTRY_INFO!K407=3,COUNTRY_INFO!F407/(COUNTRY_INFO!F407+COUNTRY_INFO!G407)))),0)</f>
        <v>0</v>
      </c>
      <c r="AO407" s="260">
        <f>IF(AND(Z407&lt;&gt;0,Z407&lt;&gt;"Unknown",Z407&lt;&gt;"Not required"),IF(COUNTRY_INFO!K407=1,0,IF(COUNTRY_INFO!K407=2,0.2*COUNTRY_INFO!G407/(0.5*COUNTRY_INFO!F407+0.2*COUNTRY_INFO!G407),IF(COUNTRY_INFO!K407=3,COUNTRY_INFO!G407/(COUNTRY_INFO!F407+COUNTRY_INFO!G407)))),0)</f>
        <v>0</v>
      </c>
      <c r="AP407" s="259">
        <f>MAX(COUNTRY_INFO!D407*AK407*PROFILE!$G$7,COUNTRY_INFO!D407*AL407*PROFILE!$G$7)</f>
        <v>0</v>
      </c>
      <c r="AQ407" s="259">
        <f>MAX(COUNTRY_INFO!D407*AK407*PROFILE!$G$8,COUNTRY_INFO!D407*AL407*PROFILE!$G$8,COUNTRY_INFO!D407*AM407*PROFILE!$G$8)</f>
        <v>0</v>
      </c>
      <c r="AR407" s="259">
        <f>MAX(COUNTRY_INFO!D407*AK407*PROFILE!$G$9,COUNTRY_INFO!D407*AL407*PROFILE!$G$9,COUNTRY_INFO!D407*AM407*PROFILE!$G$9,IF(AND(DISTRICT!Z407&lt;&gt;"Unknown",Z407&lt;&gt;"Not required"),COUNTRY_INFO!O407*DISTRICT!AN407,0))</f>
        <v>0</v>
      </c>
      <c r="AS407" s="259">
        <f>MAX(COUNTRY_INFO!D407*AK407*PROFILE!$G$10,COUNTRY_INFO!D407*AL407*PROFILE!$G$10,IF(AND(DISTRICT!Z407&lt;&gt;"Unknown",Z407&lt;&gt;"Not required"),COUNTRY_INFO!O407*DISTRICT!AO407,0))</f>
        <v>0</v>
      </c>
      <c r="AT407" s="259">
        <f t="shared" si="49"/>
        <v>0</v>
      </c>
      <c r="AU407" s="258">
        <f t="shared" si="44"/>
        <v>0</v>
      </c>
      <c r="AV407" s="259">
        <f>MAX('MDA2'!J407,'T1'!L407,'T2'!J407,T3_R1!K407,T3_R2!K407)</f>
        <v>0</v>
      </c>
      <c r="AW407" s="259">
        <f>MAX('MDA1'!K407,'MDA2'!K407,'MDA3'!I407,'MDA3'!L407,'T1'!M407,'T2'!K407,T3_R1!L407,T3_R2!L407)</f>
        <v>5738</v>
      </c>
      <c r="AX407" s="259">
        <f>MAX('MDA1'!L407,'MDA2'!L407,'MDA3'!J407,'MDA3'!M407,'T1'!N407,'T2'!L407,T3_R1!M407,T3_R2!M407)</f>
        <v>0</v>
      </c>
      <c r="AY407" s="259">
        <f t="shared" si="50"/>
        <v>5738</v>
      </c>
      <c r="AZ407" s="259">
        <f>MAX('MDA2'!J407,T407)</f>
        <v>0</v>
      </c>
      <c r="BA407" s="259">
        <f>MAX('MDA1'!K407,'MDA2'!K407,'MDA3'!I407,'MDA3'!L407,V407,AD407)</f>
        <v>0</v>
      </c>
      <c r="BB407" s="259">
        <f>MAX('MDA1'!L407,'MDA2'!L407,'MDA3'!J407,'MDA3'!M407,AF407)</f>
        <v>0</v>
      </c>
      <c r="BC407" s="259">
        <f t="shared" si="45"/>
        <v>0</v>
      </c>
      <c r="BD407" s="260">
        <f t="shared" si="46"/>
        <v>0</v>
      </c>
    </row>
    <row r="408" spans="1:56" x14ac:dyDescent="0.2">
      <c r="A408" s="10" t="str">
        <f>IF(COUNTRY_INFO!A408=0," ",COUNTRY_INFO!A408)</f>
        <v>Ethiopia</v>
      </c>
      <c r="B408" s="10" t="str">
        <f>IF(COUNTRY_INFO!B408=0," ",COUNTRY_INFO!B408)</f>
        <v>Oromia Finfine Zuriya</v>
      </c>
      <c r="C408" s="87" t="str">
        <f>IF(COUNTRY_INFO!C408=0," ",COUNTRY_INFO!C408)</f>
        <v>Sendafa</v>
      </c>
      <c r="D408" s="67">
        <f>COUNTRY_INFO!L408</f>
        <v>0</v>
      </c>
      <c r="E408" s="61"/>
      <c r="F408" s="61"/>
      <c r="G408" s="11">
        <f>MAX('MDA1'!M408,'MDA2'!M408)</f>
        <v>0</v>
      </c>
      <c r="H408" s="11">
        <f>IF(AND(COUNTRY_INFO!H408&gt;0,COUNTRY_INFO!H408&lt;4),IF(D408&gt;MAX('MDA1'!M408,'MDA2'!M408),MAX('MDA1'!M408,'MDA2'!M408),D408),0)</f>
        <v>0</v>
      </c>
      <c r="I408" s="73">
        <f>IF(AND(COUNTRY_INFO!H408&gt;0,COUNTRY_INFO!H408&lt;4), IF(G408/D408*100&lt;&gt;0, IF(G408/D408*100&gt;100,100,G408/D408*100), "-"),0)</f>
        <v>0</v>
      </c>
      <c r="J408" s="67">
        <f>COUNTRY_INFO!M408</f>
        <v>0</v>
      </c>
      <c r="K408" s="61"/>
      <c r="L408" s="61"/>
      <c r="M408" s="11">
        <f>MAX('MDA1'!M408,MAX('MDA3'!I408,'MDA3'!L408)+MAX('MDA3'!J408,'MDA3'!M408))</f>
        <v>0</v>
      </c>
      <c r="N408" s="11">
        <f>IF(AND(COUNTRY_INFO!I408&gt;0,COUNTRY_INFO!I408&lt;4),IF(J408&gt;MAX('MDA1'!M408,MAX('MDA3'!I408,'MDA3'!L408)+MAX('MDA3'!J408,'MDA3'!M408)),MAX('MDA1'!M408,MAX('MDA3'!I408,'MDA3'!L408)+MAX('MDA3'!J408,'MDA3'!M408)),J408),0)</f>
        <v>0</v>
      </c>
      <c r="O408" s="73">
        <f>IF(AND(COUNTRY_INFO!I408&gt;0,COUNTRY_INFO!I408&lt;4), IF(M408/J408*100&lt;&gt;0, IF(M408/J408*100&gt;100,100,M408/J408*100), "-"),0)</f>
        <v>0</v>
      </c>
      <c r="P408" s="67">
        <f>COUNTRY_INFO!N408</f>
        <v>8401</v>
      </c>
      <c r="Q408" s="61"/>
      <c r="R408" s="61"/>
      <c r="S408" s="11">
        <f>SUM(MAX('MDA2'!J408, 'T1'!L408, MAX(T3_R1!K408, T3_R2!K408)), MAX('MDA1'!K408, 'MDA2'!K408, 'T1'!M408, MAX(T3_R1!L408, T3_R2!L408)), MAX('MDA1'!L408, 'MDA2'!L408, 'T1'!N408, MAX(T3_R1!M408, T3_R2!M408)))</f>
        <v>6526</v>
      </c>
      <c r="T408" s="11">
        <f>IF(AND(COUNTRY_INFO!J408&gt;1,COUNTRY_INFO!J408&lt;4),IF(COUNTRY_INFO!E408&gt;MAX('MDA2'!J408,'T1'!L408,MAX(T3_R1!K408,T3_R2!L408)),MAX('MDA2'!J408,'T1'!L408,MAX(T3_R1!K408,T3_R2!L408)),COUNTRY_INFO!E408),0)</f>
        <v>2908</v>
      </c>
      <c r="U408" s="217">
        <f>IF(AND(COUNTRY_INFO!J408&gt;1,COUNTRY_INFO!J408&lt;4), IF(T408/COUNTRY_INFO!E408*100&lt;&gt;0, IF(T408/COUNTRY_INFO!E408*100&gt;100,100,T408/COUNTRY_INFO!E408*100), "-"),0)</f>
        <v>100</v>
      </c>
      <c r="V408" s="11">
        <f>IF(AND(COUNTRY_INFO!J408&gt;1,COUNTRY_INFO!J408&lt;4),IF(COUNTRY_INFO!F408&gt;MAX('MDA1'!K408,'MDA2'!K408,'T1'!M408,MAX(T3_R1!L408,T3_R2!L408)),MAX('MDA1'!K408,'MDA2'!K408,'T1'!M408,MAX(T3_R1!L408,T3_R2!L408)),COUNTRY_INFO!F408),0)</f>
        <v>5493</v>
      </c>
      <c r="W408" s="217">
        <f>IF(AND(COUNTRY_INFO!J408&gt;1,COUNTRY_INFO!J408&lt;4), IF(V408/COUNTRY_INFO!F408*100&lt;&gt;0, IF(V408/COUNTRY_INFO!F408*100&gt;100,100,V408/COUNTRY_INFO!F408*100), "-"),0)</f>
        <v>100</v>
      </c>
      <c r="X408" s="11">
        <f>SUM(T408,V408)</f>
        <v>8401</v>
      </c>
      <c r="Y408" s="73">
        <f>IF(AND(COUNTRY_INFO!J408&gt;1,COUNTRY_INFO!J408&lt;4), IF(S408/P408*100&lt;&gt;0, IF(X408/P408*100&gt;100,100,X408/P408*100), "-"),0)</f>
        <v>100</v>
      </c>
      <c r="Z408" s="67">
        <f>COUNTRY_INFO!O408</f>
        <v>0</v>
      </c>
      <c r="AA408" s="61"/>
      <c r="AB408" s="61"/>
      <c r="AC408" s="11">
        <f>MAX('T1'!L408,'T2'!J408)+MAX('T1'!M408,'T2'!K408)+MAX('T1'!N408,'T2'!L408)</f>
        <v>0</v>
      </c>
      <c r="AD408" s="11">
        <f>IF(COUNTRY_INFO!K408=1,IF(COUNTRY_INFO!F408*0.33&gt;MAX('T1'!M408,'T2'!K408),MAX('T1'!M408,'T2'!K408),COUNTRY_INFO!F408*0.33),IF(COUNTRY_INFO!K408=2,IF(COUNTRY_INFO!F408*0.5&gt;MAX('T1'!M408,'T2'!K408),MAX('T1'!M408,'T2'!K408),COUNTRY_INFO!F408*0.5),IF(COUNTRY_INFO!K408=3,IF(COUNTRY_INFO!F408&gt;MAX('T1'!M408,'T2'!K408),MAX('T1'!M408,'T2'!K408),COUNTRY_INFO!F408),0)))</f>
        <v>0</v>
      </c>
      <c r="AE408" s="217">
        <f>IF(AND(COUNTRY_INFO!K408&gt;0,COUNTRY_INFO!K408&lt;4),IF(Z408&gt;0,IF(COUNTRY_INFO!K408=1, AD408/(COUNTRY_INFO!F408*0.33)*100, IF(COUNTRY_INFO!K408=2, AD408/(COUNTRY_INFO!F408*0.5)*100, IF(COUNTRY_INFO!K408=3, AD408/COUNTRY_INFO!F408*100))),"-"),0)</f>
        <v>0</v>
      </c>
      <c r="AF408" s="11">
        <f>IF(COUNTRY_INFO!K408=2,IF(COUNTRY_INFO!G408*0.2&gt;MAX('T1'!N408,'T2'!L408),MAX('T1'!N408,'T2'!L408),COUNTRY_INFO!G408*0.2),IF(COUNTRY_INFO!K408=3,IF(COUNTRY_INFO!G408&gt;MAX('T1'!N408,'T2'!L408),MAX('T1'!N408,'T2'!L408),COUNTRY_INFO!G408),0))</f>
        <v>0</v>
      </c>
      <c r="AG408" s="217">
        <f>IF(AND(COUNTRY_INFO!K408&gt;0,COUNTRY_INFO!K408&lt;4),IF(Z408&gt;0,IF(COUNTRY_INFO!K408=1, 0, IF(COUNTRY_INFO!K408=2, AF408/(COUNTRY_INFO!G408*0.2)*100, IF(COUNTRY_INFO!K408=3, AF408/COUNTRY_INFO!G408*100))),"-"),0)</f>
        <v>0</v>
      </c>
      <c r="AH408" s="11">
        <f t="shared" si="48"/>
        <v>0</v>
      </c>
      <c r="AI408" s="73">
        <f>IF(AND(COUNTRY_INFO!K408&gt;0,COUNTRY_INFO!K408&lt;4), IF(AC408/Z408*100&lt;&gt;0, IF(AH408/Z408*100&gt;100,100,AH408/Z408*100), "-"),0)</f>
        <v>0</v>
      </c>
      <c r="AJ408" s="261"/>
      <c r="AK408" s="260">
        <f>IF(AND(D408&lt;&gt;0, D408&lt;&gt;"Unknown",D408&lt;&gt;"Stopped",D408&lt;&gt;"Not required"),D408/COUNTRY_INFO!D408, 0)</f>
        <v>0</v>
      </c>
      <c r="AL408" s="260">
        <f>IF(AND(J408&lt;&gt;0,J408&lt;&gt;"Unknown",J408&lt;&gt;"Stopped",J408&lt;&gt;"Not required"),J408/COUNTRY_INFO!D408, 0)</f>
        <v>0</v>
      </c>
      <c r="AM408" s="260">
        <f>IF(AND(P408&lt;&gt;0,P408&lt;&gt;"Unknown",P408&lt;&gt;"Not required"),P408/(COUNTRY_INFO!E408+COUNTRY_INFO!F408), 0)</f>
        <v>1</v>
      </c>
      <c r="AN408" s="260">
        <f>IF(AND(Z408&lt;&gt;0,Z408&lt;&gt;"Unknown",Z408&lt;&gt;"Not required"),IF(COUNTRY_INFO!K408=1,1,IF(COUNTRY_INFO!K408=2,0.5*COUNTRY_INFO!F408/(0.5*COUNTRY_INFO!F408+0.2*COUNTRY_INFO!G408),IF(COUNTRY_INFO!K408=3,COUNTRY_INFO!F408/(COUNTRY_INFO!F408+COUNTRY_INFO!G408)))),0)</f>
        <v>0</v>
      </c>
      <c r="AO408" s="260">
        <f>IF(AND(Z408&lt;&gt;0,Z408&lt;&gt;"Unknown",Z408&lt;&gt;"Not required"),IF(COUNTRY_INFO!K408=1,0,IF(COUNTRY_INFO!K408=2,0.2*COUNTRY_INFO!G408/(0.5*COUNTRY_INFO!F408+0.2*COUNTRY_INFO!G408),IF(COUNTRY_INFO!K408=3,COUNTRY_INFO!G408/(COUNTRY_INFO!F408+COUNTRY_INFO!G408)))),0)</f>
        <v>0</v>
      </c>
      <c r="AP408" s="259">
        <f>MAX(COUNTRY_INFO!D408*AK408*PROFILE!$G$7,COUNTRY_INFO!D408*AL408*PROFILE!$G$7)</f>
        <v>0</v>
      </c>
      <c r="AQ408" s="259">
        <f>MAX(COUNTRY_INFO!D408*AK408*PROFILE!$G$8,COUNTRY_INFO!D408*AL408*PROFILE!$G$8,COUNTRY_INFO!D408*AM408*PROFILE!$G$8)</f>
        <v>2582.4627071061072</v>
      </c>
      <c r="AR408" s="259">
        <f>MAX(COUNTRY_INFO!D408*AK408*PROFILE!$G$9,COUNTRY_INFO!D408*AL408*PROFILE!$G$9,COUNTRY_INFO!D408*AM408*PROFILE!$G$9,IF(AND(DISTRICT!Z408&lt;&gt;"Unknown",Z408&lt;&gt;"Not required"),COUNTRY_INFO!O408*DISTRICT!AN408,0))</f>
        <v>5363.020013672095</v>
      </c>
      <c r="AS408" s="259">
        <f>MAX(COUNTRY_INFO!D408*AK408*PROFILE!$G$10,COUNTRY_INFO!D408*AL408*PROFILE!$G$10,IF(AND(DISTRICT!Z408&lt;&gt;"Unknown",Z408&lt;&gt;"Not required"),COUNTRY_INFO!O408*DISTRICT!AO408,0))</f>
        <v>0</v>
      </c>
      <c r="AT408" s="259">
        <f t="shared" si="49"/>
        <v>7945.4827207782018</v>
      </c>
      <c r="AU408" s="258" t="str">
        <f t="shared" si="44"/>
        <v>Y</v>
      </c>
      <c r="AV408" s="259">
        <f>MAX('MDA2'!J408,'T1'!L408,'T2'!J408,T3_R1!K408,T3_R2!L408)</f>
        <v>6526</v>
      </c>
      <c r="AW408" s="259">
        <f>MAX('MDA1'!K408,'MDA2'!K408,'MDA3'!I408,'MDA3'!L408,'T1'!M408,'T2'!K408,T3_R1!L408,T3_R2!L408)</f>
        <v>6526</v>
      </c>
      <c r="AX408" s="259">
        <f>MAX('MDA1'!L408,'MDA2'!L408,'MDA3'!J408,'MDA3'!M408,'T1'!N408,'T2'!L408,T3_R1!M408,T3_R2!M408)</f>
        <v>0</v>
      </c>
      <c r="AY408" s="259">
        <f t="shared" si="50"/>
        <v>13052</v>
      </c>
      <c r="AZ408" s="259">
        <f>MAX('MDA2'!J408,T408)</f>
        <v>2908</v>
      </c>
      <c r="BA408" s="259">
        <f>MAX('MDA1'!K408,'MDA2'!K408,'MDA3'!I408,'MDA3'!L408,V408,AD408)</f>
        <v>5493</v>
      </c>
      <c r="BB408" s="259">
        <f>MAX('MDA1'!L408,'MDA2'!L408,'MDA3'!J408,'MDA3'!M408,AF408)</f>
        <v>0</v>
      </c>
      <c r="BC408" s="259">
        <f t="shared" si="45"/>
        <v>7945.4827207782018</v>
      </c>
      <c r="BD408" s="260">
        <f t="shared" si="46"/>
        <v>100</v>
      </c>
    </row>
    <row r="409" spans="1:56" x14ac:dyDescent="0.2">
      <c r="A409" s="10" t="str">
        <f>IF(COUNTRY_INFO!A409=0," ",COUNTRY_INFO!A409)</f>
        <v>Ethiopia</v>
      </c>
      <c r="B409" s="10" t="str">
        <f>IF(COUNTRY_INFO!B409=0," ",COUNTRY_INFO!B409)</f>
        <v>Oromia Finfine Zuriya</v>
      </c>
      <c r="C409" s="87" t="str">
        <f>IF(COUNTRY_INFO!C409=0," ",COUNTRY_INFO!C409)</f>
        <v>Sululta</v>
      </c>
      <c r="D409" s="67">
        <f>COUNTRY_INFO!L409</f>
        <v>0</v>
      </c>
      <c r="E409" s="61"/>
      <c r="F409" s="61"/>
      <c r="G409" s="11">
        <f>MAX('MDA1'!M409,'MDA2'!M409)</f>
        <v>0</v>
      </c>
      <c r="H409" s="11">
        <f>IF(AND(COUNTRY_INFO!H409&gt;0,COUNTRY_INFO!H409&lt;4),IF(D409&gt;MAX('MDA1'!M409,'MDA2'!M409),MAX('MDA1'!M409,'MDA2'!M409),D409),0)</f>
        <v>0</v>
      </c>
      <c r="I409" s="73">
        <f>IF(AND(COUNTRY_INFO!H409&gt;0,COUNTRY_INFO!H409&lt;4), IF(G409/D409*100&lt;&gt;0, IF(G409/D409*100&gt;100,100,G409/D409*100), "-"),0)</f>
        <v>0</v>
      </c>
      <c r="J409" s="67">
        <f>COUNTRY_INFO!M409</f>
        <v>0</v>
      </c>
      <c r="K409" s="61"/>
      <c r="L409" s="61"/>
      <c r="M409" s="11">
        <f>MAX('MDA1'!M409,MAX('MDA3'!I409,'MDA3'!L409)+MAX('MDA3'!J409,'MDA3'!M409))</f>
        <v>0</v>
      </c>
      <c r="N409" s="11">
        <f>IF(AND(COUNTRY_INFO!I409&gt;0,COUNTRY_INFO!I409&lt;4),IF(J409&gt;MAX('MDA1'!M409,MAX('MDA3'!I409,'MDA3'!L409)+MAX('MDA3'!J409,'MDA3'!M409)),MAX('MDA1'!M409,MAX('MDA3'!I409,'MDA3'!L409)+MAX('MDA3'!J409,'MDA3'!M409)),J409),0)</f>
        <v>0</v>
      </c>
      <c r="O409" s="73">
        <f>IF(AND(COUNTRY_INFO!I409&gt;0,COUNTRY_INFO!I409&lt;4), IF(M409/J409*100&lt;&gt;0, IF(M409/J409*100&gt;100,100,M409/J409*100), "-"),0)</f>
        <v>0</v>
      </c>
      <c r="P409" s="67">
        <f>COUNTRY_INFO!N409</f>
        <v>0</v>
      </c>
      <c r="Q409" s="61"/>
      <c r="R409" s="61"/>
      <c r="S409" s="11">
        <f>SUM(MAX('MDA2'!J409, 'T1'!L409, MAX(T3_R1!K409, T3_R2!K409)), MAX('MDA1'!K409, 'MDA2'!K409, 'T1'!M409, MAX(T3_R1!L409, T3_R2!L409)), MAX('MDA1'!L409, 'MDA2'!L409, 'T1'!N409, MAX(T3_R1!M409, T3_R2!M409)))</f>
        <v>0</v>
      </c>
      <c r="T409" s="11">
        <f>IF(AND(COUNTRY_INFO!J409&gt;1,COUNTRY_INFO!J409&lt;4),IF(COUNTRY_INFO!E409&gt;MAX('MDA2'!J409,'T1'!L409,MAX(T3_R1!K409,T3_R2!K409)),MAX('MDA2'!J409,'T1'!L409,MAX(T3_R1!K409,T3_R2!K409)),COUNTRY_INFO!E409),0)</f>
        <v>0</v>
      </c>
      <c r="U409" s="217">
        <f>IF(AND(COUNTRY_INFO!J409&gt;1,COUNTRY_INFO!J409&lt;4), IF(T409/COUNTRY_INFO!E409*100&lt;&gt;0, IF(T409/COUNTRY_INFO!E409*100&gt;100,100,T409/COUNTRY_INFO!E409*100), "-"),0)</f>
        <v>0</v>
      </c>
      <c r="V409" s="11">
        <f>IF(AND(COUNTRY_INFO!J409&gt;1,COUNTRY_INFO!J409&lt;4),IF(COUNTRY_INFO!F409&gt;MAX('MDA1'!K409,'MDA2'!K409,'T1'!M409,MAX(T3_R1!L409,T3_R2!L409)),MAX('MDA1'!K409,'MDA2'!K409,'T1'!M409,MAX(T3_R1!L409,T3_R2!L409)),COUNTRY_INFO!F409),0)</f>
        <v>0</v>
      </c>
      <c r="W409" s="217">
        <f>IF(AND(COUNTRY_INFO!J409&gt;1,COUNTRY_INFO!J409&lt;4), IF(V409/COUNTRY_INFO!F409*100&lt;&gt;0, IF(V409/COUNTRY_INFO!F409*100&gt;100,100,V409/COUNTRY_INFO!F409*100), "-"),0)</f>
        <v>0</v>
      </c>
      <c r="X409" s="11">
        <f t="shared" si="47"/>
        <v>0</v>
      </c>
      <c r="Y409" s="73">
        <f>IF(AND(COUNTRY_INFO!J409&gt;1,COUNTRY_INFO!J409&lt;4), IF(S409/P409*100&lt;&gt;0, IF(X409/P409*100&gt;100,100,X409/P409*100), "-"),0)</f>
        <v>0</v>
      </c>
      <c r="Z409" s="67">
        <f>COUNTRY_INFO!O409</f>
        <v>0</v>
      </c>
      <c r="AA409" s="61"/>
      <c r="AB409" s="61"/>
      <c r="AC409" s="11">
        <f>MAX('T1'!L409,'T2'!J409)+MAX('T1'!M409,'T2'!K409)+MAX('T1'!N409,'T2'!L409)</f>
        <v>0</v>
      </c>
      <c r="AD409" s="11">
        <f>IF(COUNTRY_INFO!K409=1,IF(COUNTRY_INFO!F409*0.33&gt;MAX('T1'!M409,'T2'!K409),MAX('T1'!M409,'T2'!K409),COUNTRY_INFO!F409*0.33),IF(COUNTRY_INFO!K409=2,IF(COUNTRY_INFO!F409*0.5&gt;MAX('T1'!M409,'T2'!K409),MAX('T1'!M409,'T2'!K409),COUNTRY_INFO!F409*0.5),IF(COUNTRY_INFO!K409=3,IF(COUNTRY_INFO!F409&gt;MAX('T1'!M409,'T2'!K409),MAX('T1'!M409,'T2'!K409),COUNTRY_INFO!F409),0)))</f>
        <v>0</v>
      </c>
      <c r="AE409" s="217">
        <f>IF(AND(COUNTRY_INFO!K409&gt;0,COUNTRY_INFO!K409&lt;4),IF(Z409&gt;0,IF(COUNTRY_INFO!K409=1, AD409/(COUNTRY_INFO!F409*0.33)*100, IF(COUNTRY_INFO!K409=2, AD409/(COUNTRY_INFO!F409*0.5)*100, IF(COUNTRY_INFO!K409=3, AD409/COUNTRY_INFO!F409*100))),"-"),0)</f>
        <v>0</v>
      </c>
      <c r="AF409" s="11">
        <f>IF(COUNTRY_INFO!K409=2,IF(COUNTRY_INFO!G409*0.2&gt;MAX('T1'!N409,'T2'!L409),MAX('T1'!N409,'T2'!L409),COUNTRY_INFO!G409*0.2),IF(COUNTRY_INFO!K409=3,IF(COUNTRY_INFO!G409&gt;MAX('T1'!N409,'T2'!L409),MAX('T1'!N409,'T2'!L409),COUNTRY_INFO!G409),0))</f>
        <v>0</v>
      </c>
      <c r="AG409" s="217">
        <f>IF(AND(COUNTRY_INFO!K409&gt;0,COUNTRY_INFO!K409&lt;4),IF(Z409&gt;0,IF(COUNTRY_INFO!K409=1, 0, IF(COUNTRY_INFO!K409=2, AF409/(COUNTRY_INFO!G409*0.2)*100, IF(COUNTRY_INFO!K409=3, AF409/COUNTRY_INFO!G409*100))),"-"),0)</f>
        <v>0</v>
      </c>
      <c r="AH409" s="11">
        <f t="shared" si="48"/>
        <v>0</v>
      </c>
      <c r="AI409" s="73">
        <f>IF(AND(COUNTRY_INFO!K409&gt;0,COUNTRY_INFO!K409&lt;4), IF(AC409/Z409*100&lt;&gt;0, IF(AH409/Z409*100&gt;100,100,AH409/Z409*100), "-"),0)</f>
        <v>0</v>
      </c>
      <c r="AJ409" s="261"/>
      <c r="AK409" s="260">
        <f>IF(AND(D409&lt;&gt;0, D409&lt;&gt;"Unknown",D409&lt;&gt;"Stopped",D409&lt;&gt;"Not required"),D409/COUNTRY_INFO!D409, 0)</f>
        <v>0</v>
      </c>
      <c r="AL409" s="260">
        <f>IF(AND(J409&lt;&gt;0,J409&lt;&gt;"Unknown",J409&lt;&gt;"Stopped",J409&lt;&gt;"Not required"),J409/COUNTRY_INFO!D409, 0)</f>
        <v>0</v>
      </c>
      <c r="AM409" s="260">
        <f>IF(AND(P409&lt;&gt;0,P409&lt;&gt;"Unknown",P409&lt;&gt;"Not required"),P409/(COUNTRY_INFO!E409+COUNTRY_INFO!F409), 0)</f>
        <v>0</v>
      </c>
      <c r="AN409" s="260">
        <f>IF(AND(Z409&lt;&gt;0,Z409&lt;&gt;"Unknown",Z409&lt;&gt;"Not required"),IF(COUNTRY_INFO!K409=1,1,IF(COUNTRY_INFO!K409=2,0.5*COUNTRY_INFO!F409/(0.5*COUNTRY_INFO!F409+0.2*COUNTRY_INFO!G409),IF(COUNTRY_INFO!K409=3,COUNTRY_INFO!F409/(COUNTRY_INFO!F409+COUNTRY_INFO!G409)))),0)</f>
        <v>0</v>
      </c>
      <c r="AO409" s="260">
        <f>IF(AND(Z409&lt;&gt;0,Z409&lt;&gt;"Unknown",Z409&lt;&gt;"Not required"),IF(COUNTRY_INFO!K409=1,0,IF(COUNTRY_INFO!K409=2,0.2*COUNTRY_INFO!G409/(0.5*COUNTRY_INFO!F409+0.2*COUNTRY_INFO!G409),IF(COUNTRY_INFO!K409=3,COUNTRY_INFO!G409/(COUNTRY_INFO!F409+COUNTRY_INFO!G409)))),0)</f>
        <v>0</v>
      </c>
      <c r="AP409" s="259">
        <f>MAX(COUNTRY_INFO!D409*AK409*PROFILE!$G$7,COUNTRY_INFO!D409*AL409*PROFILE!$G$7)</f>
        <v>0</v>
      </c>
      <c r="AQ409" s="259">
        <f>MAX(COUNTRY_INFO!D409*AK409*PROFILE!$G$8,COUNTRY_INFO!D409*AL409*PROFILE!$G$8,COUNTRY_INFO!D409*AM409*PROFILE!$G$8)</f>
        <v>0</v>
      </c>
      <c r="AR409" s="259">
        <f>MAX(COUNTRY_INFO!D409*AK409*PROFILE!$G$9,COUNTRY_INFO!D409*AL409*PROFILE!$G$9,COUNTRY_INFO!D409*AM409*PROFILE!$G$9,IF(AND(DISTRICT!Z409&lt;&gt;"Unknown",Z409&lt;&gt;"Not required"),COUNTRY_INFO!O409*DISTRICT!AN409,0))</f>
        <v>0</v>
      </c>
      <c r="AS409" s="259">
        <f>MAX(COUNTRY_INFO!D409*AK409*PROFILE!$G$10,COUNTRY_INFO!D409*AL409*PROFILE!$G$10,IF(AND(DISTRICT!Z409&lt;&gt;"Unknown",Z409&lt;&gt;"Not required"),COUNTRY_INFO!O409*DISTRICT!AO409,0))</f>
        <v>0</v>
      </c>
      <c r="AT409" s="259">
        <f t="shared" si="49"/>
        <v>0</v>
      </c>
      <c r="AU409" s="258">
        <f t="shared" si="44"/>
        <v>0</v>
      </c>
      <c r="AV409" s="259">
        <f>MAX('MDA2'!J409,'T1'!L409,'T2'!J409,T3_R1!K409,T3_R2!K409)</f>
        <v>0</v>
      </c>
      <c r="AW409" s="259">
        <f>MAX('MDA1'!K409,'MDA2'!K409,'MDA3'!I409,'MDA3'!L409,'T1'!M409,'T2'!K409,T3_R1!L409,T3_R2!L409)</f>
        <v>0</v>
      </c>
      <c r="AX409" s="259">
        <f>MAX('MDA1'!L409,'MDA2'!L409,'MDA3'!J409,'MDA3'!M409,'T1'!N409,'T2'!L409,T3_R1!M409,T3_R2!M409)</f>
        <v>0</v>
      </c>
      <c r="AY409" s="259">
        <f t="shared" si="50"/>
        <v>0</v>
      </c>
      <c r="AZ409" s="259">
        <f>MAX('MDA2'!J409,T409)</f>
        <v>0</v>
      </c>
      <c r="BA409" s="259">
        <f>MAX('MDA1'!K409,'MDA2'!K409,'MDA3'!I409,'MDA3'!L409,V409,AD409)</f>
        <v>0</v>
      </c>
      <c r="BB409" s="259">
        <f>MAX('MDA1'!L409,'MDA2'!L409,'MDA3'!J409,'MDA3'!M409,AF409)</f>
        <v>0</v>
      </c>
      <c r="BC409" s="259">
        <f t="shared" si="45"/>
        <v>0</v>
      </c>
      <c r="BD409" s="260">
        <f t="shared" si="46"/>
        <v>0</v>
      </c>
    </row>
    <row r="410" spans="1:56" x14ac:dyDescent="0.2">
      <c r="A410" s="10" t="str">
        <f>IF(COUNTRY_INFO!A410=0," ",COUNTRY_INFO!A410)</f>
        <v>Ethiopia</v>
      </c>
      <c r="B410" s="10" t="str">
        <f>IF(COUNTRY_INFO!B410=0," ",COUNTRY_INFO!B410)</f>
        <v>Oromia Finfine Zuriya</v>
      </c>
      <c r="C410" s="87" t="str">
        <f>IF(COUNTRY_INFO!C410=0," ",COUNTRY_INFO!C410)</f>
        <v>Sululta Town</v>
      </c>
      <c r="D410" s="67">
        <f>COUNTRY_INFO!L410</f>
        <v>0</v>
      </c>
      <c r="E410" s="61"/>
      <c r="F410" s="61"/>
      <c r="G410" s="11">
        <f>MAX('MDA1'!M410,'MDA2'!M410)</f>
        <v>0</v>
      </c>
      <c r="H410" s="11">
        <f>IF(AND(COUNTRY_INFO!H410&gt;0,COUNTRY_INFO!H410&lt;4),IF(D410&gt;MAX('MDA1'!M410,'MDA2'!M410),MAX('MDA1'!M410,'MDA2'!M410),D410),0)</f>
        <v>0</v>
      </c>
      <c r="I410" s="73">
        <f>IF(AND(COUNTRY_INFO!H410&gt;0,COUNTRY_INFO!H410&lt;4), IF(G410/D410*100&lt;&gt;0, IF(G410/D410*100&gt;100,100,G410/D410*100), "-"),0)</f>
        <v>0</v>
      </c>
      <c r="J410" s="67">
        <f>COUNTRY_INFO!M410</f>
        <v>0</v>
      </c>
      <c r="K410" s="61"/>
      <c r="L410" s="61"/>
      <c r="M410" s="11">
        <f>MAX('MDA1'!M410,MAX('MDA3'!I410,'MDA3'!L410)+MAX('MDA3'!J410,'MDA3'!M410))</f>
        <v>0</v>
      </c>
      <c r="N410" s="11">
        <f>IF(AND(COUNTRY_INFO!I410&gt;0,COUNTRY_INFO!I410&lt;4),IF(J410&gt;MAX('MDA1'!M410,MAX('MDA3'!I410,'MDA3'!L410)+MAX('MDA3'!J410,'MDA3'!M410)),MAX('MDA1'!M410,MAX('MDA3'!I410,'MDA3'!L410)+MAX('MDA3'!J410,'MDA3'!M410)),J410),0)</f>
        <v>0</v>
      </c>
      <c r="O410" s="73">
        <f>IF(AND(COUNTRY_INFO!I410&gt;0,COUNTRY_INFO!I410&lt;4), IF(M410/J410*100&lt;&gt;0, IF(M410/J410*100&gt;100,100,M410/J410*100), "-"),0)</f>
        <v>0</v>
      </c>
      <c r="P410" s="67">
        <f>COUNTRY_INFO!N410</f>
        <v>4377</v>
      </c>
      <c r="Q410" s="61"/>
      <c r="R410" s="61"/>
      <c r="S410" s="11">
        <f>SUM(MAX('MDA2'!J410, 'T1'!L410, MAX(T3_R1!K410, T3_R2!K410)), MAX('MDA1'!K410, 'MDA2'!K410, 'T1'!M410, MAX(T3_R1!L410, T3_R2!L410)), MAX('MDA1'!L410, 'MDA2'!L410, 'T1'!N410, MAX(T3_R1!M410, T3_R2!M410)))</f>
        <v>9801</v>
      </c>
      <c r="T410" s="11">
        <f>IF(AND(COUNTRY_INFO!J410&gt;1,COUNTRY_INFO!J410&lt;4),IF(COUNTRY_INFO!E410&gt;MAX('MDA2'!J410,'T1'!L410,MAX(T3_R1!K410,T3_R2!K410)),MAX('MDA2'!J410,'T1'!L410,MAX(T3_R1!K410,T3_R2!K410)),COUNTRY_INFO!E410),0)</f>
        <v>0</v>
      </c>
      <c r="U410" s="217" t="str">
        <f>IF(AND(COUNTRY_INFO!J410&gt;1,COUNTRY_INFO!J410&lt;4), IF(T410/COUNTRY_INFO!E410*100&lt;&gt;0, IF(T410/COUNTRY_INFO!E410*100&gt;100,100,T410/COUNTRY_INFO!E410*100), "-"),0)</f>
        <v>-</v>
      </c>
      <c r="V410" s="11">
        <f>IF(AND(COUNTRY_INFO!J410&gt;1,COUNTRY_INFO!J410&lt;4),IF(COUNTRY_INFO!F410&gt;MAX('MDA1'!K410,'MDA2'!K410,'T1'!M410,MAX(T3_R1!L410,T3_R2!L410)),MAX('MDA1'!K410,'MDA2'!K410,'T1'!M410,MAX(T3_R1!L410,T3_R2!L410)),COUNTRY_INFO!F410),0)</f>
        <v>2862</v>
      </c>
      <c r="W410" s="217">
        <f>IF(AND(COUNTRY_INFO!J410&gt;1,COUNTRY_INFO!J410&lt;4), IF(V410/COUNTRY_INFO!F410*100&lt;&gt;0, IF(V410/COUNTRY_INFO!F410*100&gt;100,100,V410/COUNTRY_INFO!F410*100), "-"),0)</f>
        <v>100</v>
      </c>
      <c r="X410" s="11">
        <f t="shared" si="47"/>
        <v>2862</v>
      </c>
      <c r="Y410" s="73">
        <f>IF(AND(COUNTRY_INFO!J410&gt;1,COUNTRY_INFO!J410&lt;4), IF(S410/P410*100&lt;&gt;0, IF(X410/P410*100&gt;100,100,X410/P410*100), "-"),0)</f>
        <v>65.387251542152157</v>
      </c>
      <c r="Z410" s="67">
        <f>COUNTRY_INFO!O410</f>
        <v>0</v>
      </c>
      <c r="AA410" s="61"/>
      <c r="AB410" s="61"/>
      <c r="AC410" s="11">
        <f>MAX('T1'!L410,'T2'!J410)+MAX('T1'!M410,'T2'!K410)+MAX('T1'!N410,'T2'!L410)</f>
        <v>0</v>
      </c>
      <c r="AD410" s="11">
        <f>IF(COUNTRY_INFO!K410=1,IF(COUNTRY_INFO!F410*0.33&gt;MAX('T1'!M410,'T2'!K410),MAX('T1'!M410,'T2'!K410),COUNTRY_INFO!F410*0.33),IF(COUNTRY_INFO!K410=2,IF(COUNTRY_INFO!F410*0.5&gt;MAX('T1'!M410,'T2'!K410),MAX('T1'!M410,'T2'!K410),COUNTRY_INFO!F410*0.5),IF(COUNTRY_INFO!K410=3,IF(COUNTRY_INFO!F410&gt;MAX('T1'!M410,'T2'!K410),MAX('T1'!M410,'T2'!K410),COUNTRY_INFO!F410),0)))</f>
        <v>0</v>
      </c>
      <c r="AE410" s="217">
        <f>IF(AND(COUNTRY_INFO!K410&gt;0,COUNTRY_INFO!K410&lt;4),IF(Z410&gt;0,IF(COUNTRY_INFO!K410=1, AD410/(COUNTRY_INFO!F410*0.33)*100, IF(COUNTRY_INFO!K410=2, AD410/(COUNTRY_INFO!F410*0.5)*100, IF(COUNTRY_INFO!K410=3, AD410/COUNTRY_INFO!F410*100))),"-"),0)</f>
        <v>0</v>
      </c>
      <c r="AF410" s="11">
        <f>IF(COUNTRY_INFO!K410=2,IF(COUNTRY_INFO!G410*0.2&gt;MAX('T1'!N410,'T2'!L410),MAX('T1'!N410,'T2'!L410),COUNTRY_INFO!G410*0.2),IF(COUNTRY_INFO!K410=3,IF(COUNTRY_INFO!G410&gt;MAX('T1'!N410,'T2'!L410),MAX('T1'!N410,'T2'!L410),COUNTRY_INFO!G410),0))</f>
        <v>0</v>
      </c>
      <c r="AG410" s="217">
        <f>IF(AND(COUNTRY_INFO!K410&gt;0,COUNTRY_INFO!K410&lt;4),IF(Z410&gt;0,IF(COUNTRY_INFO!K410=1, 0, IF(COUNTRY_INFO!K410=2, AF410/(COUNTRY_INFO!G410*0.2)*100, IF(COUNTRY_INFO!K410=3, AF410/COUNTRY_INFO!G410*100))),"-"),0)</f>
        <v>0</v>
      </c>
      <c r="AH410" s="11">
        <f t="shared" si="48"/>
        <v>0</v>
      </c>
      <c r="AI410" s="73">
        <f>IF(AND(COUNTRY_INFO!K410&gt;0,COUNTRY_INFO!K410&lt;4), IF(AC410/Z410*100&lt;&gt;0, IF(AH410/Z410*100&gt;100,100,AH410/Z410*100), "-"),0)</f>
        <v>0</v>
      </c>
      <c r="AJ410" s="261"/>
      <c r="AK410" s="260">
        <f>IF(AND(D410&lt;&gt;0, D410&lt;&gt;"Unknown",D410&lt;&gt;"Stopped",D410&lt;&gt;"Not required"),D410/COUNTRY_INFO!D410, 0)</f>
        <v>0</v>
      </c>
      <c r="AL410" s="260">
        <f>IF(AND(J410&lt;&gt;0,J410&lt;&gt;"Unknown",J410&lt;&gt;"Stopped",J410&lt;&gt;"Not required"),J410/COUNTRY_INFO!D410, 0)</f>
        <v>0</v>
      </c>
      <c r="AM410" s="260">
        <f>IF(AND(P410&lt;&gt;0,P410&lt;&gt;"Unknown",P410&lt;&gt;"Not required"),P410/(COUNTRY_INFO!E410+COUNTRY_INFO!F410), 0)</f>
        <v>1</v>
      </c>
      <c r="AN410" s="260">
        <f>IF(AND(Z410&lt;&gt;0,Z410&lt;&gt;"Unknown",Z410&lt;&gt;"Not required"),IF(COUNTRY_INFO!K410=1,1,IF(COUNTRY_INFO!K410=2,0.5*COUNTRY_INFO!F410/(0.5*COUNTRY_INFO!F410+0.2*COUNTRY_INFO!G410),IF(COUNTRY_INFO!K410=3,COUNTRY_INFO!F410/(COUNTRY_INFO!F410+COUNTRY_INFO!G410)))),0)</f>
        <v>0</v>
      </c>
      <c r="AO410" s="260">
        <f>IF(AND(Z410&lt;&gt;0,Z410&lt;&gt;"Unknown",Z410&lt;&gt;"Not required"),IF(COUNTRY_INFO!K410=1,0,IF(COUNTRY_INFO!K410=2,0.2*COUNTRY_INFO!G410/(0.5*COUNTRY_INFO!F410+0.2*COUNTRY_INFO!G410),IF(COUNTRY_INFO!K410=3,COUNTRY_INFO!G410/(COUNTRY_INFO!F410+COUNTRY_INFO!G410)))),0)</f>
        <v>0</v>
      </c>
      <c r="AP410" s="259">
        <f>MAX(COUNTRY_INFO!D410*AK410*PROFILE!$G$7,COUNTRY_INFO!D410*AL410*PROFILE!$G$7)</f>
        <v>0</v>
      </c>
      <c r="AQ410" s="259">
        <f>MAX(COUNTRY_INFO!D410*AK410*PROFILE!$G$8,COUNTRY_INFO!D410*AL410*PROFILE!$G$8,COUNTRY_INFO!D410*AM410*PROFILE!$G$8)</f>
        <v>1345.4232320483611</v>
      </c>
      <c r="AR410" s="259">
        <f>MAX(COUNTRY_INFO!D410*AK410*PROFILE!$G$9,COUNTRY_INFO!D410*AL410*PROFILE!$G$9,COUNTRY_INFO!D410*AM410*PROFILE!$G$9,IF(AND(DISTRICT!Z410&lt;&gt;"Unknown",Z410&lt;&gt;"Not required"),COUNTRY_INFO!O410*DISTRICT!AN410,0))</f>
        <v>2794.0506945095203</v>
      </c>
      <c r="AS410" s="259">
        <f>MAX(COUNTRY_INFO!D410*AK410*PROFILE!$G$10,COUNTRY_INFO!D410*AL410*PROFILE!$G$10,IF(AND(DISTRICT!Z410&lt;&gt;"Unknown",Z410&lt;&gt;"Not required"),COUNTRY_INFO!O410*DISTRICT!AO410,0))</f>
        <v>0</v>
      </c>
      <c r="AT410" s="259">
        <f t="shared" si="49"/>
        <v>4139.473926557881</v>
      </c>
      <c r="AU410" s="258" t="str">
        <f t="shared" si="44"/>
        <v>Y</v>
      </c>
      <c r="AV410" s="259">
        <f>MAX('MDA2'!J410,'T1'!L410,'T2'!J410,T3_R1!K410,T3_R2!K410)</f>
        <v>0</v>
      </c>
      <c r="AW410" s="259">
        <f>MAX('MDA1'!K410,'MDA2'!K410,'MDA3'!I410,'MDA3'!L410,'T1'!M410,'T2'!K410,T3_R1!L410,T3_R2!L410)</f>
        <v>9801</v>
      </c>
      <c r="AX410" s="259">
        <f>MAX('MDA1'!L410,'MDA2'!L410,'MDA3'!J410,'MDA3'!M410,'T1'!N410,'T2'!L410,T3_R1!M410,T3_R2!M410)</f>
        <v>0</v>
      </c>
      <c r="AY410" s="259">
        <f t="shared" si="50"/>
        <v>9801</v>
      </c>
      <c r="AZ410" s="259">
        <f>MAX('MDA2'!J410,T410)</f>
        <v>0</v>
      </c>
      <c r="BA410" s="259">
        <f>MAX('MDA1'!K410,'MDA2'!K410,'MDA3'!I410,'MDA3'!L410,V410,AD410)</f>
        <v>2862</v>
      </c>
      <c r="BB410" s="259">
        <f>MAX('MDA1'!L410,'MDA2'!L410,'MDA3'!J410,'MDA3'!M410,AF410)</f>
        <v>0</v>
      </c>
      <c r="BC410" s="259">
        <f t="shared" si="45"/>
        <v>2862</v>
      </c>
      <c r="BD410" s="260">
        <f t="shared" si="46"/>
        <v>69.139220364164828</v>
      </c>
    </row>
    <row r="411" spans="1:56" x14ac:dyDescent="0.2">
      <c r="A411" s="10" t="str">
        <f>IF(COUNTRY_INFO!A411=0," ",COUNTRY_INFO!A411)</f>
        <v>Ethiopia</v>
      </c>
      <c r="B411" s="10" t="str">
        <f>IF(COUNTRY_INFO!B411=0," ",COUNTRY_INFO!B411)</f>
        <v>Oromia Finfine Zuriya</v>
      </c>
      <c r="C411" s="87" t="str">
        <f>IF(COUNTRY_INFO!C411=0," ",COUNTRY_INFO!C411)</f>
        <v>Walmera</v>
      </c>
      <c r="D411" s="67">
        <f>COUNTRY_INFO!L411</f>
        <v>0</v>
      </c>
      <c r="E411" s="61"/>
      <c r="F411" s="61"/>
      <c r="G411" s="11">
        <f>MAX('MDA1'!M411,'MDA2'!M411)</f>
        <v>0</v>
      </c>
      <c r="H411" s="11">
        <f>IF(AND(COUNTRY_INFO!H411&gt;0,COUNTRY_INFO!H411&lt;4),IF(D411&gt;MAX('MDA1'!M411,'MDA2'!M411),MAX('MDA1'!M411,'MDA2'!M411),D411),0)</f>
        <v>0</v>
      </c>
      <c r="I411" s="73">
        <f>IF(AND(COUNTRY_INFO!H411&gt;0,COUNTRY_INFO!H411&lt;4), IF(G411/D411*100&lt;&gt;0, IF(G411/D411*100&gt;100,100,G411/D411*100), "-"),0)</f>
        <v>0</v>
      </c>
      <c r="J411" s="67">
        <f>COUNTRY_INFO!M411</f>
        <v>0</v>
      </c>
      <c r="K411" s="61"/>
      <c r="L411" s="61"/>
      <c r="M411" s="11">
        <f>MAX('MDA1'!M411,MAX('MDA3'!I411,'MDA3'!L411)+MAX('MDA3'!J411,'MDA3'!M411))</f>
        <v>0</v>
      </c>
      <c r="N411" s="11">
        <f>IF(AND(COUNTRY_INFO!I411&gt;0,COUNTRY_INFO!I411&lt;4),IF(J411&gt;MAX('MDA1'!M411,MAX('MDA3'!I411,'MDA3'!L411)+MAX('MDA3'!J411,'MDA3'!M411)),MAX('MDA1'!M411,MAX('MDA3'!I411,'MDA3'!L411)+MAX('MDA3'!J411,'MDA3'!M411)),J411),0)</f>
        <v>0</v>
      </c>
      <c r="O411" s="73">
        <f>IF(AND(COUNTRY_INFO!I411&gt;0,COUNTRY_INFO!I411&lt;4), IF(M411/J411*100&lt;&gt;0, IF(M411/J411*100&gt;100,100,M411/J411*100), "-"),0)</f>
        <v>0</v>
      </c>
      <c r="P411" s="67">
        <f>COUNTRY_INFO!N411</f>
        <v>0</v>
      </c>
      <c r="Q411" s="61"/>
      <c r="R411" s="61"/>
      <c r="S411" s="11">
        <f>SUM(MAX('MDA2'!J411, 'T1'!L411, MAX(T3_R1!K411, T3_R2!K411)), MAX('MDA1'!K411, 'MDA2'!K411, 'T1'!M411, MAX(T3_R1!L411, T3_R2!L411)), MAX('MDA1'!L411, 'MDA2'!L411, 'T1'!N411, MAX(T3_R1!M411, T3_R2!M411)))</f>
        <v>0</v>
      </c>
      <c r="T411" s="11">
        <f>IF(AND(COUNTRY_INFO!J411&gt;1,COUNTRY_INFO!J411&lt;4),IF(COUNTRY_INFO!E411&gt;MAX('MDA2'!J411,'T1'!L411,MAX(T3_R1!K411,T3_R2!K411)),MAX('MDA2'!J411,'T1'!L411,MAX(T3_R1!K411,T3_R2!K411)),COUNTRY_INFO!E411),0)</f>
        <v>0</v>
      </c>
      <c r="U411" s="217">
        <f>IF(AND(COUNTRY_INFO!J411&gt;1,COUNTRY_INFO!J411&lt;4), IF(T411/COUNTRY_INFO!E411*100&lt;&gt;0, IF(T411/COUNTRY_INFO!E411*100&gt;100,100,T411/COUNTRY_INFO!E411*100), "-"),0)</f>
        <v>0</v>
      </c>
      <c r="V411" s="11">
        <f>IF(AND(COUNTRY_INFO!J411&gt;1,COUNTRY_INFO!J411&lt;4),IF(COUNTRY_INFO!F411&gt;MAX('MDA1'!K411,'MDA2'!K411,'T1'!M411,MAX(T3_R1!L411,T3_R2!L411)),MAX('MDA1'!K411,'MDA2'!K411,'T1'!M411,MAX(T3_R1!L411,T3_R2!L411)),COUNTRY_INFO!F411),0)</f>
        <v>0</v>
      </c>
      <c r="W411" s="217">
        <f>IF(AND(COUNTRY_INFO!J411&gt;1,COUNTRY_INFO!J411&lt;4), IF(V411/COUNTRY_INFO!F411*100&lt;&gt;0, IF(V411/COUNTRY_INFO!F411*100&gt;100,100,V411/COUNTRY_INFO!F411*100), "-"),0)</f>
        <v>0</v>
      </c>
      <c r="X411" s="11">
        <f t="shared" si="47"/>
        <v>0</v>
      </c>
      <c r="Y411" s="73">
        <f>IF(AND(COUNTRY_INFO!J411&gt;1,COUNTRY_INFO!J411&lt;4), IF(S411/P411*100&lt;&gt;0, IF(X411/P411*100&gt;100,100,X411/P411*100), "-"),0)</f>
        <v>0</v>
      </c>
      <c r="Z411" s="67">
        <f>COUNTRY_INFO!O411</f>
        <v>11000.550000000001</v>
      </c>
      <c r="AA411" s="61"/>
      <c r="AB411" s="61"/>
      <c r="AC411" s="11">
        <f>MAX('T1'!L411,'T2'!J411)+MAX('T1'!M411,'T2'!K411)+MAX('T1'!N411,'T2'!L411)</f>
        <v>0</v>
      </c>
      <c r="AD411" s="11">
        <f>IF(COUNTRY_INFO!K411=1,IF(COUNTRY_INFO!F411*0.33&gt;MAX('T1'!M411,'T2'!K411),MAX('T1'!M411,'T2'!K411),COUNTRY_INFO!F411*0.33),IF(COUNTRY_INFO!K411=2,IF(COUNTRY_INFO!F411*0.5&gt;MAX('T1'!M411,'T2'!K411),MAX('T1'!M411,'T2'!K411),COUNTRY_INFO!F411*0.5),IF(COUNTRY_INFO!K411=3,IF(COUNTRY_INFO!F411&gt;MAX('T1'!M411,'T2'!K411),MAX('T1'!M411,'T2'!K411),COUNTRY_INFO!F411),0)))</f>
        <v>0</v>
      </c>
      <c r="AE411" s="217">
        <f>IF(AND(COUNTRY_INFO!K411&gt;0,COUNTRY_INFO!K411&lt;4),IF(Z411&gt;0,IF(COUNTRY_INFO!K411=1, AD411/(COUNTRY_INFO!F411*0.33)*100, IF(COUNTRY_INFO!K411=2, AD411/(COUNTRY_INFO!F411*0.5)*100, IF(COUNTRY_INFO!K411=3, AD411/COUNTRY_INFO!F411*100))),"-"),0)</f>
        <v>0</v>
      </c>
      <c r="AF411" s="11">
        <f>IF(COUNTRY_INFO!K411=2,IF(COUNTRY_INFO!G411*0.2&gt;MAX('T1'!N411,'T2'!L411),MAX('T1'!N411,'T2'!L411),COUNTRY_INFO!G411*0.2),IF(COUNTRY_INFO!K411=3,IF(COUNTRY_INFO!G411&gt;MAX('T1'!N411,'T2'!L411),MAX('T1'!N411,'T2'!L411),COUNTRY_INFO!G411),0))</f>
        <v>0</v>
      </c>
      <c r="AG411" s="217">
        <f>IF(AND(COUNTRY_INFO!K411&gt;0,COUNTRY_INFO!K411&lt;4),IF(Z411&gt;0,IF(COUNTRY_INFO!K411=1, 0, IF(COUNTRY_INFO!K411=2, AF411/(COUNTRY_INFO!G411*0.2)*100, IF(COUNTRY_INFO!K411=3, AF411/COUNTRY_INFO!G411*100))),"-"),0)</f>
        <v>0</v>
      </c>
      <c r="AH411" s="11">
        <f t="shared" si="48"/>
        <v>0</v>
      </c>
      <c r="AI411" s="73" t="str">
        <f>IF(AND(COUNTRY_INFO!K411&gt;0,COUNTRY_INFO!K411&lt;4), IF(AC411/Z411*100&lt;&gt;0, IF(AH411/Z411*100&gt;100,100,AH411/Z411*100), "-"),0)</f>
        <v>-</v>
      </c>
      <c r="AJ411" s="261"/>
      <c r="AK411" s="260">
        <f>IF(AND(D411&lt;&gt;0, D411&lt;&gt;"Unknown",D411&lt;&gt;"Stopped",D411&lt;&gt;"Not required"),D411/COUNTRY_INFO!D411, 0)</f>
        <v>0</v>
      </c>
      <c r="AL411" s="260">
        <f>IF(AND(J411&lt;&gt;0,J411&lt;&gt;"Unknown",J411&lt;&gt;"Stopped",J411&lt;&gt;"Not required"),J411/COUNTRY_INFO!D411, 0)</f>
        <v>0</v>
      </c>
      <c r="AM411" s="260">
        <f>IF(AND(P411&lt;&gt;0,P411&lt;&gt;"Unknown",P411&lt;&gt;"Not required"),P411/(COUNTRY_INFO!E411+COUNTRY_INFO!F411), 0)</f>
        <v>0</v>
      </c>
      <c r="AN411" s="260">
        <f>IF(AND(Z411&lt;&gt;0,Z411&lt;&gt;"Unknown",Z411&lt;&gt;"Not required"),IF(COUNTRY_INFO!K411=1,1,IF(COUNTRY_INFO!K411=2,0.5*COUNTRY_INFO!F411/(0.5*COUNTRY_INFO!F411+0.2*COUNTRY_INFO!G411),IF(COUNTRY_INFO!K411=3,COUNTRY_INFO!F411/(COUNTRY_INFO!F411+COUNTRY_INFO!G411)))),0)</f>
        <v>1</v>
      </c>
      <c r="AO411" s="260">
        <f>IF(AND(Z411&lt;&gt;0,Z411&lt;&gt;"Unknown",Z411&lt;&gt;"Not required"),IF(COUNTRY_INFO!K411=1,0,IF(COUNTRY_INFO!K411=2,0.2*COUNTRY_INFO!G411/(0.5*COUNTRY_INFO!F411+0.2*COUNTRY_INFO!G411),IF(COUNTRY_INFO!K411=3,COUNTRY_INFO!G411/(COUNTRY_INFO!F411+COUNTRY_INFO!G411)))),0)</f>
        <v>0</v>
      </c>
      <c r="AP411" s="259">
        <f>MAX(COUNTRY_INFO!D411*AK411*PROFILE!$G$7,COUNTRY_INFO!D411*AL411*PROFILE!$G$7)</f>
        <v>0</v>
      </c>
      <c r="AQ411" s="259">
        <f>MAX(COUNTRY_INFO!D411*AK411*PROFILE!$G$8,COUNTRY_INFO!D411*AL411*PROFILE!$G$8,COUNTRY_INFO!D411*AM411*PROFILE!$G$8)</f>
        <v>0</v>
      </c>
      <c r="AR411" s="259">
        <f>MAX(COUNTRY_INFO!D411*AK411*PROFILE!$G$9,COUNTRY_INFO!D411*AL411*PROFILE!$G$9,COUNTRY_INFO!D411*AM411*PROFILE!$G$9,IF(AND(DISTRICT!Z411&lt;&gt;"Unknown",Z411&lt;&gt;"Not required"),COUNTRY_INFO!O411*DISTRICT!AN411,0))</f>
        <v>11000.550000000001</v>
      </c>
      <c r="AS411" s="259">
        <f>MAX(COUNTRY_INFO!D411*AK411*PROFILE!$G$10,COUNTRY_INFO!D411*AL411*PROFILE!$G$10,IF(AND(DISTRICT!Z411&lt;&gt;"Unknown",Z411&lt;&gt;"Not required"),COUNTRY_INFO!O411*DISTRICT!AO411,0))</f>
        <v>0</v>
      </c>
      <c r="AT411" s="259">
        <f t="shared" si="49"/>
        <v>11000.550000000001</v>
      </c>
      <c r="AU411" s="258">
        <f t="shared" si="44"/>
        <v>0</v>
      </c>
      <c r="AV411" s="259">
        <f>MAX('MDA2'!J411,'T1'!L411,'T2'!J411,T3_R1!K411,T3_R2!K411)</f>
        <v>0</v>
      </c>
      <c r="AW411" s="259">
        <f>MAX('MDA1'!K411,'MDA2'!K411,'MDA3'!I411,'MDA3'!L411,'T1'!M411,'T2'!K411,T3_R1!L411,T3_R2!L411)</f>
        <v>0</v>
      </c>
      <c r="AX411" s="259">
        <f>MAX('MDA1'!L411,'MDA2'!L411,'MDA3'!J411,'MDA3'!M411,'T1'!N411,'T2'!L411,T3_R1!M411,T3_R2!M411)</f>
        <v>0</v>
      </c>
      <c r="AY411" s="259">
        <f t="shared" si="50"/>
        <v>0</v>
      </c>
      <c r="AZ411" s="259">
        <f>MAX('MDA2'!J411,T411)</f>
        <v>0</v>
      </c>
      <c r="BA411" s="259">
        <f>MAX('MDA1'!K411,'MDA2'!K411,'MDA3'!I411,'MDA3'!L411,V411,AD411)</f>
        <v>0</v>
      </c>
      <c r="BB411" s="259">
        <f>MAX('MDA1'!L411,'MDA2'!L411,'MDA3'!J411,'MDA3'!M411,AF411)</f>
        <v>0</v>
      </c>
      <c r="BC411" s="259">
        <f t="shared" si="45"/>
        <v>0</v>
      </c>
      <c r="BD411" s="260">
        <f t="shared" si="46"/>
        <v>0</v>
      </c>
    </row>
    <row r="412" spans="1:56" x14ac:dyDescent="0.2">
      <c r="A412" s="10" t="str">
        <f>IF(COUNTRY_INFO!A412=0," ",COUNTRY_INFO!A412)</f>
        <v>Ethiopia</v>
      </c>
      <c r="B412" s="10" t="str">
        <f>IF(COUNTRY_INFO!B412=0," ",COUNTRY_INFO!B412)</f>
        <v>Oromia Guji</v>
      </c>
      <c r="C412" s="87" t="str">
        <f>IF(COUNTRY_INFO!C412=0," ",COUNTRY_INFO!C412)</f>
        <v>Adola Rede</v>
      </c>
      <c r="D412" s="67">
        <f>COUNTRY_INFO!L412</f>
        <v>0</v>
      </c>
      <c r="E412" s="61"/>
      <c r="F412" s="61"/>
      <c r="G412" s="11">
        <f>MAX('MDA1'!M412,'MDA2'!M412)</f>
        <v>0</v>
      </c>
      <c r="H412" s="11">
        <f>IF(AND(COUNTRY_INFO!H412&gt;0,COUNTRY_INFO!H412&lt;4),IF(D412&gt;MAX('MDA1'!M412,'MDA2'!M412),MAX('MDA1'!M412,'MDA2'!M412),D412),0)</f>
        <v>0</v>
      </c>
      <c r="I412" s="73">
        <f>IF(AND(COUNTRY_INFO!H412&gt;0,COUNTRY_INFO!H412&lt;4), IF(G412/D412*100&lt;&gt;0, IF(G412/D412*100&gt;100,100,G412/D412*100), "-"),0)</f>
        <v>0</v>
      </c>
      <c r="J412" s="67">
        <f>COUNTRY_INFO!M412</f>
        <v>0</v>
      </c>
      <c r="K412" s="61"/>
      <c r="L412" s="61"/>
      <c r="M412" s="11">
        <f>MAX('MDA1'!M412,MAX('MDA3'!I412,'MDA3'!L412)+MAX('MDA3'!J412,'MDA3'!M412))</f>
        <v>0</v>
      </c>
      <c r="N412" s="11">
        <f>IF(AND(COUNTRY_INFO!I412&gt;0,COUNTRY_INFO!I412&lt;4),IF(J412&gt;MAX('MDA1'!M412,MAX('MDA3'!I412,'MDA3'!L412)+MAX('MDA3'!J412,'MDA3'!M412)),MAX('MDA1'!M412,MAX('MDA3'!I412,'MDA3'!L412)+MAX('MDA3'!J412,'MDA3'!M412)),J412),0)</f>
        <v>0</v>
      </c>
      <c r="O412" s="73">
        <f>IF(AND(COUNTRY_INFO!I412&gt;0,COUNTRY_INFO!I412&lt;4), IF(M412/J412*100&lt;&gt;0, IF(M412/J412*100&gt;100,100,M412/J412*100), "-"),0)</f>
        <v>0</v>
      </c>
      <c r="P412" s="67">
        <f>COUNTRY_INFO!N412</f>
        <v>73269</v>
      </c>
      <c r="Q412" s="61"/>
      <c r="R412" s="61"/>
      <c r="S412" s="11">
        <f>SUM(MAX('MDA2'!J412, 'T1'!L412, MAX(T3_R1!K412, T3_R2!K412)), MAX('MDA1'!K412, 'MDA2'!K412, 'T1'!M412, MAX(T3_R1!L412, T3_R2!L412)), MAX('MDA1'!L412, 'MDA2'!L412, 'T1'!N412, MAX(T3_R1!M412, T3_R2!M412)))</f>
        <v>44140</v>
      </c>
      <c r="T412" s="11">
        <f>IF(AND(COUNTRY_INFO!J412&gt;1,COUNTRY_INFO!J412&lt;4),IF(COUNTRY_INFO!E412&gt;MAX('MDA2'!J412,'T1'!L412,MAX(T3_R1!K412,T3_R2!K412)),MAX('MDA2'!J412,'T1'!L412,MAX(T3_R1!K412,T3_R2!K412)),COUNTRY_INFO!E412),0)</f>
        <v>0</v>
      </c>
      <c r="U412" s="217" t="str">
        <f>IF(AND(COUNTRY_INFO!J412&gt;1,COUNTRY_INFO!J412&lt;4), IF(T412/COUNTRY_INFO!E412*100&lt;&gt;0, IF(T412/COUNTRY_INFO!E412*100&gt;100,100,T412/COUNTRY_INFO!E412*100), "-"),0)</f>
        <v>-</v>
      </c>
      <c r="V412" s="11">
        <f>IF(AND(COUNTRY_INFO!J412&gt;1,COUNTRY_INFO!J412&lt;4),IF(COUNTRY_INFO!F412&gt;MAX('MDA1'!K412,'MDA2'!K412,'T1'!M412,MAX(T3_R1!L412,T3_R2!L412)),MAX('MDA1'!K412,'MDA2'!K412,'T1'!M412,MAX(T3_R1!L412,T3_R2!L412)),COUNTRY_INFO!F412),0)</f>
        <v>44140</v>
      </c>
      <c r="W412" s="217">
        <f>IF(AND(COUNTRY_INFO!J412&gt;1,COUNTRY_INFO!J412&lt;4), IF(V412/COUNTRY_INFO!F412*100&lt;&gt;0, IF(V412/COUNTRY_INFO!F412*100&gt;100,100,V412/COUNTRY_INFO!F412*100), "-"),0)</f>
        <v>92.129156143683076</v>
      </c>
      <c r="X412" s="11">
        <f t="shared" si="47"/>
        <v>44140</v>
      </c>
      <c r="Y412" s="73">
        <f>IF(AND(COUNTRY_INFO!J412&gt;1,COUNTRY_INFO!J412&lt;4), IF(S412/P412*100&lt;&gt;0, IF(X412/P412*100&gt;100,100,X412/P412*100), "-"),0)</f>
        <v>60.243759297929543</v>
      </c>
      <c r="Z412" s="67">
        <f>COUNTRY_INFO!O412</f>
        <v>40057.5</v>
      </c>
      <c r="AA412" s="61"/>
      <c r="AB412" s="61"/>
      <c r="AC412" s="11">
        <f>MAX('T1'!L412,'T2'!J412)+MAX('T1'!M412,'T2'!K412)+MAX('T1'!N412,'T2'!L412)</f>
        <v>44140</v>
      </c>
      <c r="AD412" s="11">
        <f>IF(COUNTRY_INFO!K412=1,IF(COUNTRY_INFO!F412*0.33&gt;MAX('T1'!M412,'T2'!K412),MAX('T1'!M412,'T2'!K412),COUNTRY_INFO!F412*0.33),IF(COUNTRY_INFO!K412=2,IF(COUNTRY_INFO!F412*0.5&gt;MAX('T1'!M412,'T2'!K412),MAX('T1'!M412,'T2'!K412),COUNTRY_INFO!F412*0.5),IF(COUNTRY_INFO!K412=3,IF(COUNTRY_INFO!F412&gt;MAX('T1'!M412,'T2'!K412),MAX('T1'!M412,'T2'!K412),COUNTRY_INFO!F412),0)))</f>
        <v>23955.5</v>
      </c>
      <c r="AE412" s="217">
        <f>IF(AND(COUNTRY_INFO!K412&gt;0,COUNTRY_INFO!K412&lt;4),IF(Z412&gt;0,IF(COUNTRY_INFO!K412=1, AD412/(COUNTRY_INFO!F412*0.33)*100, IF(COUNTRY_INFO!K412=2, AD412/(COUNTRY_INFO!F412*0.5)*100, IF(COUNTRY_INFO!K412=3, AD412/COUNTRY_INFO!F412*100))),"-"),0)</f>
        <v>100</v>
      </c>
      <c r="AF412" s="11">
        <f>IF(COUNTRY_INFO!K412=2,IF(COUNTRY_INFO!G412*0.2&gt;MAX('T1'!N412,'T2'!L412),MAX('T1'!N412,'T2'!L412),COUNTRY_INFO!G412*0.2),IF(COUNTRY_INFO!K412=3,IF(COUNTRY_INFO!G412&gt;MAX('T1'!N412,'T2'!L412),MAX('T1'!N412,'T2'!L412),COUNTRY_INFO!G412),0))</f>
        <v>0</v>
      </c>
      <c r="AG412" s="217">
        <f>IF(AND(COUNTRY_INFO!K412&gt;0,COUNTRY_INFO!K412&lt;4),IF(Z412&gt;0,IF(COUNTRY_INFO!K412=1, 0, IF(COUNTRY_INFO!K412=2, AF412/(COUNTRY_INFO!G412*0.2)*100, IF(COUNTRY_INFO!K412=3, AF412/COUNTRY_INFO!G412*100))),"-"),0)</f>
        <v>0</v>
      </c>
      <c r="AH412" s="11">
        <f t="shared" si="48"/>
        <v>23955.5</v>
      </c>
      <c r="AI412" s="73">
        <f>IF(AND(COUNTRY_INFO!K412&gt;0,COUNTRY_INFO!K412&lt;4), IF(AC412/Z412*100&lt;&gt;0, IF(AH412/Z412*100&gt;100,100,AH412/Z412*100), "-"),0)</f>
        <v>59.802783498720594</v>
      </c>
      <c r="AJ412" s="261"/>
      <c r="AK412" s="260">
        <f>IF(AND(D412&lt;&gt;0, D412&lt;&gt;"Unknown",D412&lt;&gt;"Stopped",D412&lt;&gt;"Not required"),D412/COUNTRY_INFO!D412, 0)</f>
        <v>0</v>
      </c>
      <c r="AL412" s="260">
        <f>IF(AND(J412&lt;&gt;0,J412&lt;&gt;"Unknown",J412&lt;&gt;"Stopped",J412&lt;&gt;"Not required"),J412/COUNTRY_INFO!D412, 0)</f>
        <v>0</v>
      </c>
      <c r="AM412" s="260">
        <f>IF(AND(P412&lt;&gt;0,P412&lt;&gt;"Unknown",P412&lt;&gt;"Not required"),P412/(COUNTRY_INFO!E412+COUNTRY_INFO!F412), 0)</f>
        <v>1</v>
      </c>
      <c r="AN412" s="260">
        <f>IF(AND(Z412&lt;&gt;0,Z412&lt;&gt;"Unknown",Z412&lt;&gt;"Not required"),IF(COUNTRY_INFO!K412=1,1,IF(COUNTRY_INFO!K412=2,0.5*COUNTRY_INFO!F412/(0.5*COUNTRY_INFO!F412+0.2*COUNTRY_INFO!G412),IF(COUNTRY_INFO!K412=3,COUNTRY_INFO!F412/(COUNTRY_INFO!F412+COUNTRY_INFO!G412)))),0)</f>
        <v>0.59802783498720591</v>
      </c>
      <c r="AO412" s="260">
        <f>IF(AND(Z412&lt;&gt;0,Z412&lt;&gt;"Unknown",Z412&lt;&gt;"Not required"),IF(COUNTRY_INFO!K412=1,0,IF(COUNTRY_INFO!K412=2,0.2*COUNTRY_INFO!G412/(0.5*COUNTRY_INFO!F412+0.2*COUNTRY_INFO!G412),IF(COUNTRY_INFO!K412=3,COUNTRY_INFO!G412/(COUNTRY_INFO!F412+COUNTRY_INFO!G412)))),0)</f>
        <v>0.40197216501279409</v>
      </c>
      <c r="AP412" s="259">
        <f>MAX(COUNTRY_INFO!D412*AK412*PROFILE!$G$7,COUNTRY_INFO!D412*AL412*PROFILE!$G$7)</f>
        <v>0</v>
      </c>
      <c r="AQ412" s="259">
        <f>MAX(COUNTRY_INFO!D412*AK412*PROFILE!$G$8,COUNTRY_INFO!D412*AL412*PROFILE!$G$8,COUNTRY_INFO!D412*AM412*PROFILE!$G$8)</f>
        <v>22523.169954405064</v>
      </c>
      <c r="AR412" s="259">
        <f>MAX(COUNTRY_INFO!D412*AK412*PROFILE!$G$9,COUNTRY_INFO!D412*AL412*PROFILE!$G$9,COUNTRY_INFO!D412*AM412*PROFILE!$G$9,IF(AND(DISTRICT!Z412&lt;&gt;"Unknown",Z412&lt;&gt;"Not required"),COUNTRY_INFO!O412*DISTRICT!AN412,0))</f>
        <v>46774.038945240529</v>
      </c>
      <c r="AS412" s="259">
        <f>MAX(COUNTRY_INFO!D412*AK412*PROFILE!$G$10,COUNTRY_INFO!D412*AL412*PROFILE!$G$10,IF(AND(DISTRICT!Z412&lt;&gt;"Unknown",Z412&lt;&gt;"Not required"),COUNTRY_INFO!O412*DISTRICT!AO412,0))</f>
        <v>16102</v>
      </c>
      <c r="AT412" s="259">
        <f t="shared" si="49"/>
        <v>85399.2088996456</v>
      </c>
      <c r="AU412" s="258" t="str">
        <f t="shared" si="44"/>
        <v>Y</v>
      </c>
      <c r="AV412" s="259">
        <f>MAX('MDA2'!J412,'T1'!L412,'T2'!J412,T3_R1!K412,T3_R2!K412)</f>
        <v>0</v>
      </c>
      <c r="AW412" s="259">
        <f>MAX('MDA1'!K412,'MDA2'!K412,'MDA3'!I412,'MDA3'!L412,'T1'!M412,'T2'!K412,T3_R1!L412,T3_R2!L412)</f>
        <v>44140</v>
      </c>
      <c r="AX412" s="259">
        <f>MAX('MDA1'!L412,'MDA2'!L412,'MDA3'!J412,'MDA3'!M412,'T1'!N412,'T2'!L412,T3_R1!M412,T3_R2!M412)</f>
        <v>0</v>
      </c>
      <c r="AY412" s="259">
        <f t="shared" si="50"/>
        <v>44140</v>
      </c>
      <c r="AZ412" s="259">
        <f>MAX('MDA2'!J412,T412)</f>
        <v>0</v>
      </c>
      <c r="BA412" s="259">
        <f>MAX('MDA1'!K412,'MDA2'!K412,'MDA3'!I412,'MDA3'!L412,V412,AD412)</f>
        <v>44140</v>
      </c>
      <c r="BB412" s="259">
        <f>MAX('MDA1'!L412,'MDA2'!L412,'MDA3'!J412,'MDA3'!M412,AF412)</f>
        <v>0</v>
      </c>
      <c r="BC412" s="259">
        <f t="shared" si="45"/>
        <v>44140</v>
      </c>
      <c r="BD412" s="260">
        <f t="shared" si="46"/>
        <v>51.686661467637066</v>
      </c>
    </row>
    <row r="413" spans="1:56" x14ac:dyDescent="0.2">
      <c r="A413" s="10" t="str">
        <f>IF(COUNTRY_INFO!A413=0," ",COUNTRY_INFO!A413)</f>
        <v>Ethiopia</v>
      </c>
      <c r="B413" s="10" t="str">
        <f>IF(COUNTRY_INFO!B413=0," ",COUNTRY_INFO!B413)</f>
        <v>Oromia Guji</v>
      </c>
      <c r="C413" s="87" t="str">
        <f>IF(COUNTRY_INFO!C413=0," ",COUNTRY_INFO!C413)</f>
        <v>Adola Town</v>
      </c>
      <c r="D413" s="67">
        <f>COUNTRY_INFO!L413</f>
        <v>0</v>
      </c>
      <c r="E413" s="61"/>
      <c r="F413" s="61"/>
      <c r="G413" s="11">
        <f>MAX('MDA1'!M413,'MDA2'!M413)</f>
        <v>0</v>
      </c>
      <c r="H413" s="11">
        <f>IF(AND(COUNTRY_INFO!H413&gt;0,COUNTRY_INFO!H413&lt;4),IF(D413&gt;MAX('MDA1'!M413,'MDA2'!M413),MAX('MDA1'!M413,'MDA2'!M413),D413),0)</f>
        <v>0</v>
      </c>
      <c r="I413" s="73">
        <f>IF(AND(COUNTRY_INFO!H413&gt;0,COUNTRY_INFO!H413&lt;4), IF(G413/D413*100&lt;&gt;0, IF(G413/D413*100&gt;100,100,G413/D413*100), "-"),0)</f>
        <v>0</v>
      </c>
      <c r="J413" s="67">
        <f>COUNTRY_INFO!M413</f>
        <v>0</v>
      </c>
      <c r="K413" s="61"/>
      <c r="L413" s="61"/>
      <c r="M413" s="11">
        <f>MAX('MDA1'!M413,MAX('MDA3'!I413,'MDA3'!L413)+MAX('MDA3'!J413,'MDA3'!M413))</f>
        <v>0</v>
      </c>
      <c r="N413" s="11">
        <f>IF(AND(COUNTRY_INFO!I413&gt;0,COUNTRY_INFO!I413&lt;4),IF(J413&gt;MAX('MDA1'!M413,MAX('MDA3'!I413,'MDA3'!L413)+MAX('MDA3'!J413,'MDA3'!M413)),MAX('MDA1'!M413,MAX('MDA3'!I413,'MDA3'!L413)+MAX('MDA3'!J413,'MDA3'!M413)),J413),0)</f>
        <v>0</v>
      </c>
      <c r="O413" s="73">
        <f>IF(AND(COUNTRY_INFO!I413&gt;0,COUNTRY_INFO!I413&lt;4), IF(M413/J413*100&lt;&gt;0, IF(M413/J413*100&gt;100,100,M413/J413*100), "-"),0)</f>
        <v>0</v>
      </c>
      <c r="P413" s="67">
        <f>COUNTRY_INFO!N413</f>
        <v>30957</v>
      </c>
      <c r="Q413" s="61"/>
      <c r="R413" s="61"/>
      <c r="S413" s="11">
        <f>SUM(MAX('MDA2'!J413, 'T1'!L413, MAX(T3_R1!K413, T3_R2!K413)), MAX('MDA1'!K413, 'MDA2'!K413, 'T1'!M413, MAX(T3_R1!L413, T3_R2!L413)), MAX('MDA1'!L413, 'MDA2'!L413, 'T1'!N413, MAX(T3_R1!M413, T3_R2!M413)))</f>
        <v>45222</v>
      </c>
      <c r="T413" s="11">
        <f>IF(AND(COUNTRY_INFO!J413&gt;1,COUNTRY_INFO!J413&lt;4),IF(COUNTRY_INFO!E413&gt;MAX('MDA2'!J413,'T1'!L413,MAX(T3_R1!K413,T3_R2!K413)),MAX('MDA2'!J413,'T1'!L413,MAX(T3_R1!K413,T3_R2!K413)),COUNTRY_INFO!E413),0)</f>
        <v>0</v>
      </c>
      <c r="U413" s="217" t="str">
        <f>IF(AND(COUNTRY_INFO!J413&gt;1,COUNTRY_INFO!J413&lt;4), IF(T413/COUNTRY_INFO!E413*100&lt;&gt;0, IF(T413/COUNTRY_INFO!E413*100&gt;100,100,T413/COUNTRY_INFO!E413*100), "-"),0)</f>
        <v>-</v>
      </c>
      <c r="V413" s="11">
        <f>IF(AND(COUNTRY_INFO!J413&gt;1,COUNTRY_INFO!J413&lt;4),IF(COUNTRY_INFO!F413&gt;MAX('MDA1'!K413,'MDA2'!K413,'T1'!M413,MAX(T3_R1!L413,T3_R2!L413)),MAX('MDA1'!K413,'MDA2'!K413,'T1'!M413,MAX(T3_R1!L413,T3_R2!L413)),COUNTRY_INFO!F413),0)</f>
        <v>20243</v>
      </c>
      <c r="W413" s="217">
        <f>IF(AND(COUNTRY_INFO!J413&gt;1,COUNTRY_INFO!J413&lt;4), IF(V413/COUNTRY_INFO!F413*100&lt;&gt;0, IF(V413/COUNTRY_INFO!F413*100&gt;100,100,V413/COUNTRY_INFO!F413*100), "-"),0)</f>
        <v>100</v>
      </c>
      <c r="X413" s="11">
        <f t="shared" si="47"/>
        <v>20243</v>
      </c>
      <c r="Y413" s="73">
        <f>IF(AND(COUNTRY_INFO!J413&gt;1,COUNTRY_INFO!J413&lt;4), IF(S413/P413*100&lt;&gt;0, IF(X413/P413*100&gt;100,100,X413/P413*100), "-"),0)</f>
        <v>65.390703233517456</v>
      </c>
      <c r="Z413" s="67">
        <f>COUNTRY_INFO!O413</f>
        <v>16924.7</v>
      </c>
      <c r="AA413" s="61"/>
      <c r="AB413" s="61"/>
      <c r="AC413" s="11">
        <f>MAX('T1'!L413,'T2'!J413)+MAX('T1'!M413,'T2'!K413)+MAX('T1'!N413,'T2'!L413)</f>
        <v>45222</v>
      </c>
      <c r="AD413" s="11">
        <f>IF(COUNTRY_INFO!K413=1,IF(COUNTRY_INFO!F413*0.33&gt;MAX('T1'!M413,'T2'!K413),MAX('T1'!M413,'T2'!K413),COUNTRY_INFO!F413*0.33),IF(COUNTRY_INFO!K413=2,IF(COUNTRY_INFO!F413*0.5&gt;MAX('T1'!M413,'T2'!K413),MAX('T1'!M413,'T2'!K413),COUNTRY_INFO!F413*0.5),IF(COUNTRY_INFO!K413=3,IF(COUNTRY_INFO!F413&gt;MAX('T1'!M413,'T2'!K413),MAX('T1'!M413,'T2'!K413),COUNTRY_INFO!F413),0)))</f>
        <v>10121.5</v>
      </c>
      <c r="AE413" s="217">
        <f>IF(AND(COUNTRY_INFO!K413&gt;0,COUNTRY_INFO!K413&lt;4),IF(Z413&gt;0,IF(COUNTRY_INFO!K413=1, AD413/(COUNTRY_INFO!F413*0.33)*100, IF(COUNTRY_INFO!K413=2, AD413/(COUNTRY_INFO!F413*0.5)*100, IF(COUNTRY_INFO!K413=3, AD413/COUNTRY_INFO!F413*100))),"-"),0)</f>
        <v>100</v>
      </c>
      <c r="AF413" s="11">
        <f>IF(COUNTRY_INFO!K413=2,IF(COUNTRY_INFO!G413*0.2&gt;MAX('T1'!N413,'T2'!L413),MAX('T1'!N413,'T2'!L413),COUNTRY_INFO!G413*0.2),IF(COUNTRY_INFO!K413=3,IF(COUNTRY_INFO!G413&gt;MAX('T1'!N413,'T2'!L413),MAX('T1'!N413,'T2'!L413),COUNTRY_INFO!G413),0))</f>
        <v>0</v>
      </c>
      <c r="AG413" s="217">
        <f>IF(AND(COUNTRY_INFO!K413&gt;0,COUNTRY_INFO!K413&lt;4),IF(Z413&gt;0,IF(COUNTRY_INFO!K413=1, 0, IF(COUNTRY_INFO!K413=2, AF413/(COUNTRY_INFO!G413*0.2)*100, IF(COUNTRY_INFO!K413=3, AF413/COUNTRY_INFO!G413*100))),"-"),0)</f>
        <v>0</v>
      </c>
      <c r="AH413" s="11">
        <f t="shared" si="48"/>
        <v>10121.5</v>
      </c>
      <c r="AI413" s="73">
        <f>IF(AND(COUNTRY_INFO!K413&gt;0,COUNTRY_INFO!K413&lt;4), IF(AC413/Z413*100&lt;&gt;0, IF(AH413/Z413*100&gt;100,100,AH413/Z413*100), "-"),0)</f>
        <v>59.803127972726244</v>
      </c>
      <c r="AJ413" s="261"/>
      <c r="AK413" s="260">
        <f>IF(AND(D413&lt;&gt;0, D413&lt;&gt;"Unknown",D413&lt;&gt;"Stopped",D413&lt;&gt;"Not required"),D413/COUNTRY_INFO!D413, 0)</f>
        <v>0</v>
      </c>
      <c r="AL413" s="260">
        <f>IF(AND(J413&lt;&gt;0,J413&lt;&gt;"Unknown",J413&lt;&gt;"Stopped",J413&lt;&gt;"Not required"),J413/COUNTRY_INFO!D413, 0)</f>
        <v>0</v>
      </c>
      <c r="AM413" s="260">
        <f>IF(AND(P413&lt;&gt;0,P413&lt;&gt;"Unknown",P413&lt;&gt;"Not required"),P413/(COUNTRY_INFO!E413+COUNTRY_INFO!F413), 0)</f>
        <v>1</v>
      </c>
      <c r="AN413" s="260">
        <f>IF(AND(Z413&lt;&gt;0,Z413&lt;&gt;"Unknown",Z413&lt;&gt;"Not required"),IF(COUNTRY_INFO!K413=1,1,IF(COUNTRY_INFO!K413=2,0.5*COUNTRY_INFO!F413/(0.5*COUNTRY_INFO!F413+0.2*COUNTRY_INFO!G413),IF(COUNTRY_INFO!K413=3,COUNTRY_INFO!F413/(COUNTRY_INFO!F413+COUNTRY_INFO!G413)))),0)</f>
        <v>0.59803127972726244</v>
      </c>
      <c r="AO413" s="260">
        <f>IF(AND(Z413&lt;&gt;0,Z413&lt;&gt;"Unknown",Z413&lt;&gt;"Not required"),IF(COUNTRY_INFO!K413=1,0,IF(COUNTRY_INFO!K413=2,0.2*COUNTRY_INFO!G413/(0.5*COUNTRY_INFO!F413+0.2*COUNTRY_INFO!G413),IF(COUNTRY_INFO!K413=3,COUNTRY_INFO!G413/(COUNTRY_INFO!F413+COUNTRY_INFO!G413)))),0)</f>
        <v>0.4019687202727375</v>
      </c>
      <c r="AP413" s="259">
        <f>MAX(COUNTRY_INFO!D413*AK413*PROFILE!$G$7,COUNTRY_INFO!D413*AL413*PROFILE!$G$7)</f>
        <v>0</v>
      </c>
      <c r="AQ413" s="259">
        <f>MAX(COUNTRY_INFO!D413*AK413*PROFILE!$G$8,COUNTRY_INFO!D413*AL413*PROFILE!$G$8,COUNTRY_INFO!D413*AM413*PROFILE!$G$8)</f>
        <v>9516.2403283124495</v>
      </c>
      <c r="AR413" s="259">
        <f>MAX(COUNTRY_INFO!D413*AK413*PROFILE!$G$9,COUNTRY_INFO!D413*AL413*PROFILE!$G$9,COUNTRY_INFO!D413*AM413*PROFILE!$G$9,IF(AND(DISTRICT!Z413&lt;&gt;"Unknown",Z413&lt;&gt;"Not required"),COUNTRY_INFO!O413*DISTRICT!AN413,0))</f>
        <v>19762.448919482587</v>
      </c>
      <c r="AS413" s="259">
        <f>MAX(COUNTRY_INFO!D413*AK413*PROFILE!$G$10,COUNTRY_INFO!D413*AL413*PROFILE!$G$10,IF(AND(DISTRICT!Z413&lt;&gt;"Unknown",Z413&lt;&gt;"Not required"),COUNTRY_INFO!O413*DISTRICT!AO413,0))</f>
        <v>6803.2000000000007</v>
      </c>
      <c r="AT413" s="259">
        <f t="shared" si="49"/>
        <v>36081.889247795043</v>
      </c>
      <c r="AU413" s="258" t="str">
        <f t="shared" si="44"/>
        <v>Y</v>
      </c>
      <c r="AV413" s="259">
        <f>MAX('MDA2'!J413,'T1'!L413,'T2'!J413,T3_R1!K413,T3_R2!K413)</f>
        <v>0</v>
      </c>
      <c r="AW413" s="259">
        <f>MAX('MDA1'!K413,'MDA2'!K413,'MDA3'!I413,'MDA3'!L413,'T1'!M413,'T2'!K413,T3_R1!L413,T3_R2!L413)</f>
        <v>45222</v>
      </c>
      <c r="AX413" s="259">
        <f>MAX('MDA1'!L413,'MDA2'!L413,'MDA3'!J413,'MDA3'!M413,'T1'!N413,'T2'!L413,T3_R1!M413,T3_R2!M413)</f>
        <v>0</v>
      </c>
      <c r="AY413" s="259">
        <f t="shared" si="50"/>
        <v>45222</v>
      </c>
      <c r="AZ413" s="259">
        <f>MAX('MDA2'!J413,T413)</f>
        <v>0</v>
      </c>
      <c r="BA413" s="259">
        <f>MAX('MDA1'!K413,'MDA2'!K413,'MDA3'!I413,'MDA3'!L413,V413,AD413)</f>
        <v>20243</v>
      </c>
      <c r="BB413" s="259">
        <f>MAX('MDA1'!L413,'MDA2'!L413,'MDA3'!J413,'MDA3'!M413,AF413)</f>
        <v>0</v>
      </c>
      <c r="BC413" s="259">
        <f t="shared" si="45"/>
        <v>20243</v>
      </c>
      <c r="BD413" s="260">
        <f t="shared" si="46"/>
        <v>56.102938127711944</v>
      </c>
    </row>
    <row r="414" spans="1:56" x14ac:dyDescent="0.2">
      <c r="A414" s="10" t="str">
        <f>IF(COUNTRY_INFO!A414=0," ",COUNTRY_INFO!A414)</f>
        <v>Ethiopia</v>
      </c>
      <c r="B414" s="10" t="str">
        <f>IF(COUNTRY_INFO!B414=0," ",COUNTRY_INFO!B414)</f>
        <v>Oromia Guji</v>
      </c>
      <c r="C414" s="87" t="str">
        <f>IF(COUNTRY_INFO!C414=0," ",COUNTRY_INFO!C414)</f>
        <v>Aga Wayu</v>
      </c>
      <c r="D414" s="67">
        <f>COUNTRY_INFO!L414</f>
        <v>0</v>
      </c>
      <c r="E414" s="61"/>
      <c r="F414" s="61"/>
      <c r="G414" s="11">
        <f>MAX('MDA1'!M414,'MDA2'!M414)</f>
        <v>0</v>
      </c>
      <c r="H414" s="11">
        <f>IF(AND(COUNTRY_INFO!H414&gt;0,COUNTRY_INFO!H414&lt;4),IF(D414&gt;MAX('MDA1'!M414,'MDA2'!M414),MAX('MDA1'!M414,'MDA2'!M414),D414),0)</f>
        <v>0</v>
      </c>
      <c r="I414" s="73">
        <f>IF(AND(COUNTRY_INFO!H414&gt;0,COUNTRY_INFO!H414&lt;4), IF(G414/D414*100&lt;&gt;0, IF(G414/D414*100&gt;100,100,G414/D414*100), "-"),0)</f>
        <v>0</v>
      </c>
      <c r="J414" s="67">
        <f>COUNTRY_INFO!M414</f>
        <v>0</v>
      </c>
      <c r="K414" s="61"/>
      <c r="L414" s="61"/>
      <c r="M414" s="11">
        <f>MAX('MDA1'!M414,MAX('MDA3'!I414,'MDA3'!L414)+MAX('MDA3'!J414,'MDA3'!M414))</f>
        <v>0</v>
      </c>
      <c r="N414" s="11">
        <f>IF(AND(COUNTRY_INFO!I414&gt;0,COUNTRY_INFO!I414&lt;4),IF(J414&gt;MAX('MDA1'!M414,MAX('MDA3'!I414,'MDA3'!L414)+MAX('MDA3'!J414,'MDA3'!M414)),MAX('MDA1'!M414,MAX('MDA3'!I414,'MDA3'!L414)+MAX('MDA3'!J414,'MDA3'!M414)),J414),0)</f>
        <v>0</v>
      </c>
      <c r="O414" s="73">
        <f>IF(AND(COUNTRY_INFO!I414&gt;0,COUNTRY_INFO!I414&lt;4), IF(M414/J414*100&lt;&gt;0, IF(M414/J414*100&gt;100,100,M414/J414*100), "-"),0)</f>
        <v>0</v>
      </c>
      <c r="P414" s="67">
        <f>COUNTRY_INFO!N414</f>
        <v>0</v>
      </c>
      <c r="Q414" s="61"/>
      <c r="R414" s="61"/>
      <c r="S414" s="11">
        <f>SUM(MAX('MDA2'!J414, 'T1'!L414, MAX(T3_R1!K414, T3_R2!K414)), MAX('MDA1'!K414, 'MDA2'!K414, 'T1'!M414, MAX(T3_R1!L414, T3_R2!L414)), MAX('MDA1'!L414, 'MDA2'!L414, 'T1'!N414, MAX(T3_R1!M414, T3_R2!M414)))</f>
        <v>0</v>
      </c>
      <c r="T414" s="11">
        <f>IF(AND(COUNTRY_INFO!J414&gt;1,COUNTRY_INFO!J414&lt;4),IF(COUNTRY_INFO!E414&gt;MAX('MDA2'!J414,'T1'!L414,MAX(T3_R1!K414,T3_R2!K414)),MAX('MDA2'!J414,'T1'!L414,MAX(T3_R1!K414,T3_R2!K414)),COUNTRY_INFO!E414),0)</f>
        <v>0</v>
      </c>
      <c r="U414" s="217">
        <f>IF(AND(COUNTRY_INFO!J414&gt;1,COUNTRY_INFO!J414&lt;4), IF(T414/COUNTRY_INFO!E414*100&lt;&gt;0, IF(T414/COUNTRY_INFO!E414*100&gt;100,100,T414/COUNTRY_INFO!E414*100), "-"),0)</f>
        <v>0</v>
      </c>
      <c r="V414" s="11">
        <f>IF(AND(COUNTRY_INFO!J414&gt;1,COUNTRY_INFO!J414&lt;4),IF(COUNTRY_INFO!F414&gt;MAX('MDA1'!K414,'MDA2'!K414,'T1'!M414,MAX(T3_R1!L414,T3_R2!L414)),MAX('MDA1'!K414,'MDA2'!K414,'T1'!M414,MAX(T3_R1!L414,T3_R2!L414)),COUNTRY_INFO!F414),0)</f>
        <v>0</v>
      </c>
      <c r="W414" s="217">
        <f>IF(AND(COUNTRY_INFO!J414&gt;1,COUNTRY_INFO!J414&lt;4), IF(V414/COUNTRY_INFO!F414*100&lt;&gt;0, IF(V414/COUNTRY_INFO!F414*100&gt;100,100,V414/COUNTRY_INFO!F414*100), "-"),0)</f>
        <v>0</v>
      </c>
      <c r="X414" s="11">
        <f t="shared" si="47"/>
        <v>0</v>
      </c>
      <c r="Y414" s="73">
        <f>IF(AND(COUNTRY_INFO!J414&gt;1,COUNTRY_INFO!J414&lt;4), IF(S414/P414*100&lt;&gt;0, IF(X414/P414*100&gt;100,100,X414/P414*100), "-"),0)</f>
        <v>0</v>
      </c>
      <c r="Z414" s="67">
        <f>COUNTRY_INFO!O414</f>
        <v>0</v>
      </c>
      <c r="AA414" s="61"/>
      <c r="AB414" s="61"/>
      <c r="AC414" s="11">
        <f>MAX('T1'!L414,'T2'!J414)+MAX('T1'!M414,'T2'!K414)+MAX('T1'!N414,'T2'!L414)</f>
        <v>39228</v>
      </c>
      <c r="AD414" s="11">
        <f>IF(COUNTRY_INFO!K414=1,IF(COUNTRY_INFO!F414*0.33&gt;MAX('T1'!M414,'T2'!K414),MAX('T1'!M414,'T2'!K414),COUNTRY_INFO!F414*0.33),IF(COUNTRY_INFO!K414=2,IF(COUNTRY_INFO!F414*0.5&gt;MAX('T1'!M414,'T2'!K414),MAX('T1'!M414,'T2'!K414),COUNTRY_INFO!F414*0.5),IF(COUNTRY_INFO!K414=3,IF(COUNTRY_INFO!F414&gt;MAX('T1'!M414,'T2'!K414),MAX('T1'!M414,'T2'!K414),COUNTRY_INFO!F414),0)))</f>
        <v>0</v>
      </c>
      <c r="AE414" s="217">
        <f>IF(AND(COUNTRY_INFO!K414&gt;0,COUNTRY_INFO!K414&lt;4),IF(Z414&gt;0,IF(COUNTRY_INFO!K414=1, AD414/(COUNTRY_INFO!F414*0.33)*100, IF(COUNTRY_INFO!K414=2, AD414/(COUNTRY_INFO!F414*0.5)*100, IF(COUNTRY_INFO!K414=3, AD414/COUNTRY_INFO!F414*100))),"-"),0)</f>
        <v>0</v>
      </c>
      <c r="AF414" s="11">
        <f>IF(COUNTRY_INFO!K414=2,IF(COUNTRY_INFO!G414*0.2&gt;MAX('T1'!N414,'T2'!L414),MAX('T1'!N414,'T2'!L414),COUNTRY_INFO!G414*0.2),IF(COUNTRY_INFO!K414=3,IF(COUNTRY_INFO!G414&gt;MAX('T1'!N414,'T2'!L414),MAX('T1'!N414,'T2'!L414),COUNTRY_INFO!G414),0))</f>
        <v>0</v>
      </c>
      <c r="AG414" s="217">
        <f>IF(AND(COUNTRY_INFO!K414&gt;0,COUNTRY_INFO!K414&lt;4),IF(Z414&gt;0,IF(COUNTRY_INFO!K414=1, 0, IF(COUNTRY_INFO!K414=2, AF414/(COUNTRY_INFO!G414*0.2)*100, IF(COUNTRY_INFO!K414=3, AF414/COUNTRY_INFO!G414*100))),"-"),0)</f>
        <v>0</v>
      </c>
      <c r="AH414" s="11">
        <f t="shared" si="48"/>
        <v>0</v>
      </c>
      <c r="AI414" s="73">
        <f>IF(AND(COUNTRY_INFO!K414&gt;0,COUNTRY_INFO!K414&lt;4), IF(AC414/Z414*100&lt;&gt;0, IF(AH414/Z414*100&gt;100,100,AH414/Z414*100), "-"),0)</f>
        <v>0</v>
      </c>
      <c r="AJ414" s="261"/>
      <c r="AK414" s="260">
        <f>IF(AND(D414&lt;&gt;0, D414&lt;&gt;"Unknown",D414&lt;&gt;"Stopped",D414&lt;&gt;"Not required"),D414/COUNTRY_INFO!D414, 0)</f>
        <v>0</v>
      </c>
      <c r="AL414" s="260">
        <f>IF(AND(J414&lt;&gt;0,J414&lt;&gt;"Unknown",J414&lt;&gt;"Stopped",J414&lt;&gt;"Not required"),J414/COUNTRY_INFO!D414, 0)</f>
        <v>0</v>
      </c>
      <c r="AM414" s="260">
        <f>IF(AND(P414&lt;&gt;0,P414&lt;&gt;"Unknown",P414&lt;&gt;"Not required"),P414/(COUNTRY_INFO!E414+COUNTRY_INFO!F414), 0)</f>
        <v>0</v>
      </c>
      <c r="AN414" s="260">
        <f>IF(AND(Z414&lt;&gt;0,Z414&lt;&gt;"Unknown",Z414&lt;&gt;"Not required"),IF(COUNTRY_INFO!K414=1,1,IF(COUNTRY_INFO!K414=2,0.5*COUNTRY_INFO!F414/(0.5*COUNTRY_INFO!F414+0.2*COUNTRY_INFO!G414),IF(COUNTRY_INFO!K414=3,COUNTRY_INFO!F414/(COUNTRY_INFO!F414+COUNTRY_INFO!G414)))),0)</f>
        <v>0</v>
      </c>
      <c r="AO414" s="260">
        <f>IF(AND(Z414&lt;&gt;0,Z414&lt;&gt;"Unknown",Z414&lt;&gt;"Not required"),IF(COUNTRY_INFO!K414=1,0,IF(COUNTRY_INFO!K414=2,0.2*COUNTRY_INFO!G414/(0.5*COUNTRY_INFO!F414+0.2*COUNTRY_INFO!G414),IF(COUNTRY_INFO!K414=3,COUNTRY_INFO!G414/(COUNTRY_INFO!F414+COUNTRY_INFO!G414)))),0)</f>
        <v>0</v>
      </c>
      <c r="AP414" s="259">
        <f>MAX(COUNTRY_INFO!D414*AK414*PROFILE!$G$7,COUNTRY_INFO!D414*AL414*PROFILE!$G$7)</f>
        <v>0</v>
      </c>
      <c r="AQ414" s="259">
        <f>MAX(COUNTRY_INFO!D414*AK414*PROFILE!$G$8,COUNTRY_INFO!D414*AL414*PROFILE!$G$8,COUNTRY_INFO!D414*AM414*PROFILE!$G$8)</f>
        <v>0</v>
      </c>
      <c r="AR414" s="259">
        <f>MAX(COUNTRY_INFO!D414*AK414*PROFILE!$G$9,COUNTRY_INFO!D414*AL414*PROFILE!$G$9,COUNTRY_INFO!D414*AM414*PROFILE!$G$9,IF(AND(DISTRICT!Z414&lt;&gt;"Unknown",Z414&lt;&gt;"Not required"),COUNTRY_INFO!O414*DISTRICT!AN414,0))</f>
        <v>0</v>
      </c>
      <c r="AS414" s="259">
        <f>MAX(COUNTRY_INFO!D414*AK414*PROFILE!$G$10,COUNTRY_INFO!D414*AL414*PROFILE!$G$10,IF(AND(DISTRICT!Z414&lt;&gt;"Unknown",Z414&lt;&gt;"Not required"),COUNTRY_INFO!O414*DISTRICT!AO414,0))</f>
        <v>0</v>
      </c>
      <c r="AT414" s="259">
        <f t="shared" si="49"/>
        <v>0</v>
      </c>
      <c r="AU414" s="258">
        <f t="shared" si="44"/>
        <v>0</v>
      </c>
      <c r="AV414" s="259">
        <f>MAX('MDA2'!J414,'T1'!L414,'T2'!J414,T3_R1!K414,T3_R2!K414)</f>
        <v>0</v>
      </c>
      <c r="AW414" s="259">
        <f>MAX('MDA1'!K414,'MDA2'!K414,'MDA3'!I414,'MDA3'!L414,'T1'!M414,'T2'!K414,T3_R1!L414,T3_R2!L414)</f>
        <v>39228</v>
      </c>
      <c r="AX414" s="259">
        <f>MAX('MDA1'!L414,'MDA2'!L414,'MDA3'!J414,'MDA3'!M414,'T1'!N414,'T2'!L414,T3_R1!M414,T3_R2!M414)</f>
        <v>0</v>
      </c>
      <c r="AY414" s="259">
        <f t="shared" si="50"/>
        <v>39228</v>
      </c>
      <c r="AZ414" s="259">
        <f>MAX('MDA2'!J414,T414)</f>
        <v>0</v>
      </c>
      <c r="BA414" s="259">
        <f>MAX('MDA1'!K414,'MDA2'!K414,'MDA3'!I414,'MDA3'!L414,V414,AD414)</f>
        <v>0</v>
      </c>
      <c r="BB414" s="259">
        <f>MAX('MDA1'!L414,'MDA2'!L414,'MDA3'!J414,'MDA3'!M414,AF414)</f>
        <v>0</v>
      </c>
      <c r="BC414" s="259">
        <f t="shared" si="45"/>
        <v>0</v>
      </c>
      <c r="BD414" s="260">
        <f t="shared" si="46"/>
        <v>0</v>
      </c>
    </row>
    <row r="415" spans="1:56" x14ac:dyDescent="0.2">
      <c r="A415" s="10" t="str">
        <f>IF(COUNTRY_INFO!A415=0," ",COUNTRY_INFO!A415)</f>
        <v>Ethiopia</v>
      </c>
      <c r="B415" s="10" t="str">
        <f>IF(COUNTRY_INFO!B415=0," ",COUNTRY_INFO!B415)</f>
        <v>Oromia Guji</v>
      </c>
      <c r="C415" s="87" t="str">
        <f>IF(COUNTRY_INFO!C415=0," ",COUNTRY_INFO!C415)</f>
        <v>Ana Sora</v>
      </c>
      <c r="D415" s="67">
        <f>COUNTRY_INFO!L415</f>
        <v>0</v>
      </c>
      <c r="E415" s="61"/>
      <c r="F415" s="61"/>
      <c r="G415" s="11">
        <f>MAX('MDA1'!M415,'MDA2'!M415)</f>
        <v>0</v>
      </c>
      <c r="H415" s="11">
        <f>IF(AND(COUNTRY_INFO!H415&gt;0,COUNTRY_INFO!H415&lt;4),IF(D415&gt;MAX('MDA1'!M415,'MDA2'!M415),MAX('MDA1'!M415,'MDA2'!M415),D415),0)</f>
        <v>0</v>
      </c>
      <c r="I415" s="73">
        <f>IF(AND(COUNTRY_INFO!H415&gt;0,COUNTRY_INFO!H415&lt;4), IF(G415/D415*100&lt;&gt;0, IF(G415/D415*100&gt;100,100,G415/D415*100), "-"),0)</f>
        <v>0</v>
      </c>
      <c r="J415" s="67">
        <f>COUNTRY_INFO!M415</f>
        <v>0</v>
      </c>
      <c r="K415" s="61"/>
      <c r="L415" s="61"/>
      <c r="M415" s="11">
        <f>MAX('MDA1'!M415,MAX('MDA3'!I415,'MDA3'!L415)+MAX('MDA3'!J415,'MDA3'!M415))</f>
        <v>0</v>
      </c>
      <c r="N415" s="11">
        <f>IF(AND(COUNTRY_INFO!I415&gt;0,COUNTRY_INFO!I415&lt;4),IF(J415&gt;MAX('MDA1'!M415,MAX('MDA3'!I415,'MDA3'!L415)+MAX('MDA3'!J415,'MDA3'!M415)),MAX('MDA1'!M415,MAX('MDA3'!I415,'MDA3'!L415)+MAX('MDA3'!J415,'MDA3'!M415)),J415),0)</f>
        <v>0</v>
      </c>
      <c r="O415" s="73">
        <f>IF(AND(COUNTRY_INFO!I415&gt;0,COUNTRY_INFO!I415&lt;4), IF(M415/J415*100&lt;&gt;0, IF(M415/J415*100&gt;100,100,M415/J415*100), "-"),0)</f>
        <v>0</v>
      </c>
      <c r="P415" s="67">
        <f>COUNTRY_INFO!N415</f>
        <v>65913</v>
      </c>
      <c r="Q415" s="61"/>
      <c r="R415" s="61"/>
      <c r="S415" s="11">
        <f>SUM(MAX('MDA2'!J415, 'T1'!L415, MAX(T3_R1!K415, T3_R2!K415)), MAX('MDA1'!K415, 'MDA2'!K415, 'T1'!M415, MAX(T3_R1!L415, T3_R2!L415)), MAX('MDA1'!L415, 'MDA2'!L415, 'T1'!N415, MAX(T3_R1!M415, T3_R2!M415)))</f>
        <v>41762</v>
      </c>
      <c r="T415" s="11">
        <f>IF(AND(COUNTRY_INFO!J415&gt;1,COUNTRY_INFO!J415&lt;4),IF(COUNTRY_INFO!E415&gt;MAX('MDA2'!J415,'T1'!L415,MAX(T3_R1!K415,T3_R2!K415)),MAX('MDA2'!J415,'T1'!L415,MAX(T3_R1!K415,T3_R2!K415)),COUNTRY_INFO!E415),0)</f>
        <v>0</v>
      </c>
      <c r="U415" s="217" t="str">
        <f>IF(AND(COUNTRY_INFO!J415&gt;1,COUNTRY_INFO!J415&lt;4), IF(T415/COUNTRY_INFO!E415*100&lt;&gt;0, IF(T415/COUNTRY_INFO!E415*100&gt;100,100,T415/COUNTRY_INFO!E415*100), "-"),0)</f>
        <v>-</v>
      </c>
      <c r="V415" s="11">
        <f>IF(AND(COUNTRY_INFO!J415&gt;1,COUNTRY_INFO!J415&lt;4),IF(COUNTRY_INFO!F415&gt;MAX('MDA1'!K415,'MDA2'!K415,'T1'!M415,MAX(T3_R1!L415,T3_R2!L415)),MAX('MDA1'!K415,'MDA2'!K415,'T1'!M415,MAX(T3_R1!L415,T3_R2!L415)),COUNTRY_INFO!F415),0)</f>
        <v>41762</v>
      </c>
      <c r="W415" s="217">
        <f>IF(AND(COUNTRY_INFO!J415&gt;1,COUNTRY_INFO!J415&lt;4), IF(V415/COUNTRY_INFO!F415*100&lt;&gt;0, IF(V415/COUNTRY_INFO!F415*100&gt;100,100,V415/COUNTRY_INFO!F415*100), "-"),0)</f>
        <v>96.893343541913183</v>
      </c>
      <c r="X415" s="11">
        <f t="shared" si="47"/>
        <v>41762</v>
      </c>
      <c r="Y415" s="73">
        <f>IF(AND(COUNTRY_INFO!J415&gt;1,COUNTRY_INFO!J415&lt;4), IF(S415/P415*100&lt;&gt;0, IF(X415/P415*100&gt;100,100,X415/P415*100), "-"),0)</f>
        <v>63.359276622214132</v>
      </c>
      <c r="Z415" s="67">
        <f>COUNTRY_INFO!O415</f>
        <v>0</v>
      </c>
      <c r="AA415" s="61"/>
      <c r="AB415" s="61"/>
      <c r="AC415" s="11">
        <f>MAX('T1'!L415,'T2'!J415)+MAX('T1'!M415,'T2'!K415)+MAX('T1'!N415,'T2'!L415)</f>
        <v>0</v>
      </c>
      <c r="AD415" s="11">
        <f>IF(COUNTRY_INFO!K415=1,IF(COUNTRY_INFO!F415*0.33&gt;MAX('T1'!M415,'T2'!K415),MAX('T1'!M415,'T2'!K415),COUNTRY_INFO!F415*0.33),IF(COUNTRY_INFO!K415=2,IF(COUNTRY_INFO!F415*0.5&gt;MAX('T1'!M415,'T2'!K415),MAX('T1'!M415,'T2'!K415),COUNTRY_INFO!F415*0.5),IF(COUNTRY_INFO!K415=3,IF(COUNTRY_INFO!F415&gt;MAX('T1'!M415,'T2'!K415),MAX('T1'!M415,'T2'!K415),COUNTRY_INFO!F415),0)))</f>
        <v>0</v>
      </c>
      <c r="AE415" s="217">
        <f>IF(AND(COUNTRY_INFO!K415&gt;0,COUNTRY_INFO!K415&lt;4),IF(Z415&gt;0,IF(COUNTRY_INFO!K415=1, AD415/(COUNTRY_INFO!F415*0.33)*100, IF(COUNTRY_INFO!K415=2, AD415/(COUNTRY_INFO!F415*0.5)*100, IF(COUNTRY_INFO!K415=3, AD415/COUNTRY_INFO!F415*100))),"-"),0)</f>
        <v>0</v>
      </c>
      <c r="AF415" s="11">
        <f>IF(COUNTRY_INFO!K415=2,IF(COUNTRY_INFO!G415*0.2&gt;MAX('T1'!N415,'T2'!L415),MAX('T1'!N415,'T2'!L415),COUNTRY_INFO!G415*0.2),IF(COUNTRY_INFO!K415=3,IF(COUNTRY_INFO!G415&gt;MAX('T1'!N415,'T2'!L415),MAX('T1'!N415,'T2'!L415),COUNTRY_INFO!G415),0))</f>
        <v>0</v>
      </c>
      <c r="AG415" s="217">
        <f>IF(AND(COUNTRY_INFO!K415&gt;0,COUNTRY_INFO!K415&lt;4),IF(Z415&gt;0,IF(COUNTRY_INFO!K415=1, 0, IF(COUNTRY_INFO!K415=2, AF415/(COUNTRY_INFO!G415*0.2)*100, IF(COUNTRY_INFO!K415=3, AF415/COUNTRY_INFO!G415*100))),"-"),0)</f>
        <v>0</v>
      </c>
      <c r="AH415" s="11">
        <f t="shared" si="48"/>
        <v>0</v>
      </c>
      <c r="AI415" s="73">
        <f>IF(AND(COUNTRY_INFO!K415&gt;0,COUNTRY_INFO!K415&lt;4), IF(AC415/Z415*100&lt;&gt;0, IF(AH415/Z415*100&gt;100,100,AH415/Z415*100), "-"),0)</f>
        <v>0</v>
      </c>
      <c r="AJ415" s="261"/>
      <c r="AK415" s="260">
        <f>IF(AND(D415&lt;&gt;0, D415&lt;&gt;"Unknown",D415&lt;&gt;"Stopped",D415&lt;&gt;"Not required"),D415/COUNTRY_INFO!D415, 0)</f>
        <v>0</v>
      </c>
      <c r="AL415" s="260">
        <f>IF(AND(J415&lt;&gt;0,J415&lt;&gt;"Unknown",J415&lt;&gt;"Stopped",J415&lt;&gt;"Not required"),J415/COUNTRY_INFO!D415, 0)</f>
        <v>0</v>
      </c>
      <c r="AM415" s="260">
        <f>IF(AND(P415&lt;&gt;0,P415&lt;&gt;"Unknown",P415&lt;&gt;"Not required"),P415/(COUNTRY_INFO!E415+COUNTRY_INFO!F415), 0)</f>
        <v>1</v>
      </c>
      <c r="AN415" s="260">
        <f>IF(AND(Z415&lt;&gt;0,Z415&lt;&gt;"Unknown",Z415&lt;&gt;"Not required"),IF(COUNTRY_INFO!K415=1,1,IF(COUNTRY_INFO!K415=2,0.5*COUNTRY_INFO!F415/(0.5*COUNTRY_INFO!F415+0.2*COUNTRY_INFO!G415),IF(COUNTRY_INFO!K415=3,COUNTRY_INFO!F415/(COUNTRY_INFO!F415+COUNTRY_INFO!G415)))),0)</f>
        <v>0</v>
      </c>
      <c r="AO415" s="260">
        <f>IF(AND(Z415&lt;&gt;0,Z415&lt;&gt;"Unknown",Z415&lt;&gt;"Not required"),IF(COUNTRY_INFO!K415=1,0,IF(COUNTRY_INFO!K415=2,0.2*COUNTRY_INFO!G415/(0.5*COUNTRY_INFO!F415+0.2*COUNTRY_INFO!G415),IF(COUNTRY_INFO!K415=3,COUNTRY_INFO!G415/(COUNTRY_INFO!F415+COUNTRY_INFO!G415)))),0)</f>
        <v>0</v>
      </c>
      <c r="AP415" s="259">
        <f>MAX(COUNTRY_INFO!D415*AK415*PROFILE!$G$7,COUNTRY_INFO!D415*AL415*PROFILE!$G$7)</f>
        <v>0</v>
      </c>
      <c r="AQ415" s="259">
        <f>MAX(COUNTRY_INFO!D415*AK415*PROFILE!$G$8,COUNTRY_INFO!D415*AL415*PROFILE!$G$8,COUNTRY_INFO!D415*AM415*PROFILE!$G$8)</f>
        <v>20261.903975786008</v>
      </c>
      <c r="AR415" s="259">
        <f>MAX(COUNTRY_INFO!D415*AK415*PROFILE!$G$9,COUNTRY_INFO!D415*AL415*PROFILE!$G$9,COUNTRY_INFO!D415*AM415*PROFILE!$G$9,IF(AND(DISTRICT!Z415&lt;&gt;"Unknown",Z415&lt;&gt;"Not required"),COUNTRY_INFO!O415*DISTRICT!AN415,0))</f>
        <v>42078.050629049321</v>
      </c>
      <c r="AS415" s="259">
        <f>MAX(COUNTRY_INFO!D415*AK415*PROFILE!$G$10,COUNTRY_INFO!D415*AL415*PROFILE!$G$10,IF(AND(DISTRICT!Z415&lt;&gt;"Unknown",Z415&lt;&gt;"Not required"),COUNTRY_INFO!O415*DISTRICT!AO415,0))</f>
        <v>0</v>
      </c>
      <c r="AT415" s="259">
        <f t="shared" si="49"/>
        <v>62339.95460483533</v>
      </c>
      <c r="AU415" s="258" t="str">
        <f t="shared" si="44"/>
        <v>Y</v>
      </c>
      <c r="AV415" s="259">
        <f>MAX('MDA2'!J415,'T1'!L415,'T2'!J415,T3_R1!K415,T3_R2!K415)</f>
        <v>0</v>
      </c>
      <c r="AW415" s="259">
        <f>MAX('MDA1'!K415,'MDA2'!K415,'MDA3'!I415,'MDA3'!L415,'T1'!M415,'T2'!K415,T3_R1!L415,T3_R2!L415)</f>
        <v>41762</v>
      </c>
      <c r="AX415" s="259">
        <f>MAX('MDA1'!L415,'MDA2'!L415,'MDA3'!J415,'MDA3'!M415,'T1'!N415,'T2'!L415,T3_R1!M415,T3_R2!M415)</f>
        <v>0</v>
      </c>
      <c r="AY415" s="259">
        <f t="shared" si="50"/>
        <v>41762</v>
      </c>
      <c r="AZ415" s="259">
        <f>MAX('MDA2'!J415,T415)</f>
        <v>0</v>
      </c>
      <c r="BA415" s="259">
        <f>MAX('MDA1'!K415,'MDA2'!K415,'MDA3'!I415,'MDA3'!L415,V415,AD415)</f>
        <v>41762</v>
      </c>
      <c r="BB415" s="259">
        <f>MAX('MDA1'!L415,'MDA2'!L415,'MDA3'!J415,'MDA3'!M415,AF415)</f>
        <v>0</v>
      </c>
      <c r="BC415" s="259">
        <f t="shared" si="45"/>
        <v>41762</v>
      </c>
      <c r="BD415" s="260">
        <f t="shared" si="46"/>
        <v>66.990744964002232</v>
      </c>
    </row>
    <row r="416" spans="1:56" x14ac:dyDescent="0.2">
      <c r="A416" s="10" t="str">
        <f>IF(COUNTRY_INFO!A416=0," ",COUNTRY_INFO!A416)</f>
        <v>Ethiopia</v>
      </c>
      <c r="B416" s="10" t="str">
        <f>IF(COUNTRY_INFO!B416=0," ",COUNTRY_INFO!B416)</f>
        <v>Oromia Guji</v>
      </c>
      <c r="C416" s="87" t="str">
        <f>IF(COUNTRY_INFO!C416=0," ",COUNTRY_INFO!C416)</f>
        <v>Bore</v>
      </c>
      <c r="D416" s="67">
        <f>COUNTRY_INFO!L416</f>
        <v>0</v>
      </c>
      <c r="E416" s="61"/>
      <c r="F416" s="61"/>
      <c r="G416" s="11">
        <f>MAX('MDA1'!M416,'MDA2'!M416)</f>
        <v>0</v>
      </c>
      <c r="H416" s="11">
        <f>IF(AND(COUNTRY_INFO!H416&gt;0,COUNTRY_INFO!H416&lt;4),IF(D416&gt;MAX('MDA1'!M416,'MDA2'!M416),MAX('MDA1'!M416,'MDA2'!M416),D416),0)</f>
        <v>0</v>
      </c>
      <c r="I416" s="73">
        <f>IF(AND(COUNTRY_INFO!H416&gt;0,COUNTRY_INFO!H416&lt;4), IF(G416/D416*100&lt;&gt;0, IF(G416/D416*100&gt;100,100,G416/D416*100), "-"),0)</f>
        <v>0</v>
      </c>
      <c r="J416" s="67">
        <f>COUNTRY_INFO!M416</f>
        <v>0</v>
      </c>
      <c r="K416" s="61"/>
      <c r="L416" s="61"/>
      <c r="M416" s="11">
        <f>MAX('MDA1'!M416,MAX('MDA3'!I416,'MDA3'!L416)+MAX('MDA3'!J416,'MDA3'!M416))</f>
        <v>0</v>
      </c>
      <c r="N416" s="11">
        <f>IF(AND(COUNTRY_INFO!I416&gt;0,COUNTRY_INFO!I416&lt;4),IF(J416&gt;MAX('MDA1'!M416,MAX('MDA3'!I416,'MDA3'!L416)+MAX('MDA3'!J416,'MDA3'!M416)),MAX('MDA1'!M416,MAX('MDA3'!I416,'MDA3'!L416)+MAX('MDA3'!J416,'MDA3'!M416)),J416),0)</f>
        <v>0</v>
      </c>
      <c r="O416" s="73">
        <f>IF(AND(COUNTRY_INFO!I416&gt;0,COUNTRY_INFO!I416&lt;4), IF(M416/J416*100&lt;&gt;0, IF(M416/J416*100&gt;100,100,M416/J416*100), "-"),0)</f>
        <v>0</v>
      </c>
      <c r="P416" s="67">
        <f>COUNTRY_INFO!N416</f>
        <v>74719</v>
      </c>
      <c r="Q416" s="61"/>
      <c r="R416" s="61"/>
      <c r="S416" s="11">
        <f>SUM(MAX('MDA2'!J416, 'T1'!L416, MAX(T3_R1!K416, T3_R2!K416)), MAX('MDA1'!K416, 'MDA2'!K416, 'T1'!M416, MAX(T3_R1!L416, T3_R2!L416)), MAX('MDA1'!L416, 'MDA2'!L416, 'T1'!N416, MAX(T3_R1!M416, T3_R2!M416)))</f>
        <v>45638</v>
      </c>
      <c r="T416" s="11">
        <f>IF(AND(COUNTRY_INFO!J416&gt;1,COUNTRY_INFO!J416&lt;4),IF(COUNTRY_INFO!E416&gt;MAX('MDA2'!J416,'T1'!L416,MAX(T3_R1!K416,T3_R2!K416)),MAX('MDA2'!J416,'T1'!L416,MAX(T3_R1!K416,T3_R2!K416)),COUNTRY_INFO!E416),0)</f>
        <v>0</v>
      </c>
      <c r="U416" s="217" t="str">
        <f>IF(AND(COUNTRY_INFO!J416&gt;1,COUNTRY_INFO!J416&lt;4), IF(T416/COUNTRY_INFO!E416*100&lt;&gt;0, IF(T416/COUNTRY_INFO!E416*100&gt;100,100,T416/COUNTRY_INFO!E416*100), "-"),0)</f>
        <v>-</v>
      </c>
      <c r="V416" s="11">
        <f>IF(AND(COUNTRY_INFO!J416&gt;1,COUNTRY_INFO!J416&lt;4),IF(COUNTRY_INFO!F416&gt;MAX('MDA1'!K416,'MDA2'!K416,'T1'!M416,MAX(T3_R1!L416,T3_R2!L416)),MAX('MDA1'!K416,'MDA2'!K416,'T1'!M416,MAX(T3_R1!L416,T3_R2!L416)),COUNTRY_INFO!F416),0)</f>
        <v>45638</v>
      </c>
      <c r="W416" s="217">
        <f>IF(AND(COUNTRY_INFO!J416&gt;1,COUNTRY_INFO!J416&lt;4), IF(V416/COUNTRY_INFO!F416*100&lt;&gt;0, IF(V416/COUNTRY_INFO!F416*100&gt;100,100,V416/COUNTRY_INFO!F416*100), "-"),0)</f>
        <v>93.407560531324833</v>
      </c>
      <c r="X416" s="11">
        <f t="shared" si="47"/>
        <v>45638</v>
      </c>
      <c r="Y416" s="73">
        <f>IF(AND(COUNTRY_INFO!J416&gt;1,COUNTRY_INFO!J416&lt;4), IF(S416/P416*100&lt;&gt;0, IF(X416/P416*100&gt;100,100,X416/P416*100), "-"),0)</f>
        <v>61.07951123542874</v>
      </c>
      <c r="Z416" s="67">
        <f>COUNTRY_INFO!O416</f>
        <v>0</v>
      </c>
      <c r="AA416" s="61"/>
      <c r="AB416" s="61"/>
      <c r="AC416" s="11">
        <f>MAX('T1'!L416,'T2'!J416)+MAX('T1'!M416,'T2'!K416)+MAX('T1'!N416,'T2'!L416)</f>
        <v>0</v>
      </c>
      <c r="AD416" s="11">
        <f>IF(COUNTRY_INFO!K416=1,IF(COUNTRY_INFO!F416*0.33&gt;MAX('T1'!M416,'T2'!K416),MAX('T1'!M416,'T2'!K416),COUNTRY_INFO!F416*0.33),IF(COUNTRY_INFO!K416=2,IF(COUNTRY_INFO!F416*0.5&gt;MAX('T1'!M416,'T2'!K416),MAX('T1'!M416,'T2'!K416),COUNTRY_INFO!F416*0.5),IF(COUNTRY_INFO!K416=3,IF(COUNTRY_INFO!F416&gt;MAX('T1'!M416,'T2'!K416),MAX('T1'!M416,'T2'!K416),COUNTRY_INFO!F416),0)))</f>
        <v>0</v>
      </c>
      <c r="AE416" s="217">
        <f>IF(AND(COUNTRY_INFO!K416&gt;0,COUNTRY_INFO!K416&lt;4),IF(Z416&gt;0,IF(COUNTRY_INFO!K416=1, AD416/(COUNTRY_INFO!F416*0.33)*100, IF(COUNTRY_INFO!K416=2, AD416/(COUNTRY_INFO!F416*0.5)*100, IF(COUNTRY_INFO!K416=3, AD416/COUNTRY_INFO!F416*100))),"-"),0)</f>
        <v>0</v>
      </c>
      <c r="AF416" s="11">
        <f>IF(COUNTRY_INFO!K416=2,IF(COUNTRY_INFO!G416*0.2&gt;MAX('T1'!N416,'T2'!L416),MAX('T1'!N416,'T2'!L416),COUNTRY_INFO!G416*0.2),IF(COUNTRY_INFO!K416=3,IF(COUNTRY_INFO!G416&gt;MAX('T1'!N416,'T2'!L416),MAX('T1'!N416,'T2'!L416),COUNTRY_INFO!G416),0))</f>
        <v>0</v>
      </c>
      <c r="AG416" s="217">
        <f>IF(AND(COUNTRY_INFO!K416&gt;0,COUNTRY_INFO!K416&lt;4),IF(Z416&gt;0,IF(COUNTRY_INFO!K416=1, 0, IF(COUNTRY_INFO!K416=2, AF416/(COUNTRY_INFO!G416*0.2)*100, IF(COUNTRY_INFO!K416=3, AF416/COUNTRY_INFO!G416*100))),"-"),0)</f>
        <v>0</v>
      </c>
      <c r="AH416" s="11">
        <f t="shared" si="48"/>
        <v>0</v>
      </c>
      <c r="AI416" s="73">
        <f>IF(AND(COUNTRY_INFO!K416&gt;0,COUNTRY_INFO!K416&lt;4), IF(AC416/Z416*100&lt;&gt;0, IF(AH416/Z416*100&gt;100,100,AH416/Z416*100), "-"),0)</f>
        <v>0</v>
      </c>
      <c r="AJ416" s="261"/>
      <c r="AK416" s="260">
        <f>IF(AND(D416&lt;&gt;0, D416&lt;&gt;"Unknown",D416&lt;&gt;"Stopped",D416&lt;&gt;"Not required"),D416/COUNTRY_INFO!D416, 0)</f>
        <v>0</v>
      </c>
      <c r="AL416" s="260">
        <f>IF(AND(J416&lt;&gt;0,J416&lt;&gt;"Unknown",J416&lt;&gt;"Stopped",J416&lt;&gt;"Not required"),J416/COUNTRY_INFO!D416, 0)</f>
        <v>0</v>
      </c>
      <c r="AM416" s="260">
        <f>IF(AND(P416&lt;&gt;0,P416&lt;&gt;"Unknown",P416&lt;&gt;"Not required"),P416/(COUNTRY_INFO!E416+COUNTRY_INFO!F416), 0)</f>
        <v>1</v>
      </c>
      <c r="AN416" s="260">
        <f>IF(AND(Z416&lt;&gt;0,Z416&lt;&gt;"Unknown",Z416&lt;&gt;"Not required"),IF(COUNTRY_INFO!K416=1,1,IF(COUNTRY_INFO!K416=2,0.5*COUNTRY_INFO!F416/(0.5*COUNTRY_INFO!F416+0.2*COUNTRY_INFO!G416),IF(COUNTRY_INFO!K416=3,COUNTRY_INFO!F416/(COUNTRY_INFO!F416+COUNTRY_INFO!G416)))),0)</f>
        <v>0</v>
      </c>
      <c r="AO416" s="260">
        <f>IF(AND(Z416&lt;&gt;0,Z416&lt;&gt;"Unknown",Z416&lt;&gt;"Not required"),IF(COUNTRY_INFO!K416=1,0,IF(COUNTRY_INFO!K416=2,0.2*COUNTRY_INFO!G416/(0.5*COUNTRY_INFO!F416+0.2*COUNTRY_INFO!G416),IF(COUNTRY_INFO!K416=3,COUNTRY_INFO!G416/(COUNTRY_INFO!F416+COUNTRY_INFO!G416)))),0)</f>
        <v>0</v>
      </c>
      <c r="AP416" s="259">
        <f>MAX(COUNTRY_INFO!D416*AK416*PROFILE!$G$7,COUNTRY_INFO!D416*AL416*PROFILE!$G$7)</f>
        <v>0</v>
      </c>
      <c r="AQ416" s="259">
        <f>MAX(COUNTRY_INFO!D416*AK416*PROFILE!$G$8,COUNTRY_INFO!D416*AL416*PROFILE!$G$8,COUNTRY_INFO!D416*AM416*PROFILE!$G$8)</f>
        <v>22969.008003431321</v>
      </c>
      <c r="AR416" s="259">
        <f>MAX(COUNTRY_INFO!D416*AK416*PROFILE!$G$9,COUNTRY_INFO!D416*AL416*PROFILE!$G$9,COUNTRY_INFO!D416*AM416*PROFILE!$G$9,IF(AND(DISTRICT!Z416&lt;&gt;"Unknown",Z416&lt;&gt;"Not required"),COUNTRY_INFO!O416*DISTRICT!AN416,0))</f>
        <v>47699.914224370405</v>
      </c>
      <c r="AS416" s="259">
        <f>MAX(COUNTRY_INFO!D416*AK416*PROFILE!$G$10,COUNTRY_INFO!D416*AL416*PROFILE!$G$10,IF(AND(DISTRICT!Z416&lt;&gt;"Unknown",Z416&lt;&gt;"Not required"),COUNTRY_INFO!O416*DISTRICT!AO416,0))</f>
        <v>0</v>
      </c>
      <c r="AT416" s="259">
        <f t="shared" si="49"/>
        <v>70668.922227801726</v>
      </c>
      <c r="AU416" s="258" t="str">
        <f t="shared" si="44"/>
        <v>Y</v>
      </c>
      <c r="AV416" s="259">
        <f>MAX('MDA2'!J416,'T1'!L416,'T2'!J416,T3_R1!K416,T3_R2!K416)</f>
        <v>0</v>
      </c>
      <c r="AW416" s="259">
        <f>MAX('MDA1'!K416,'MDA2'!K416,'MDA3'!I416,'MDA3'!L416,'T1'!M416,'T2'!K416,T3_R1!L416,T3_R2!L416)</f>
        <v>45638</v>
      </c>
      <c r="AX416" s="259">
        <f>MAX('MDA1'!L416,'MDA2'!L416,'MDA3'!J416,'MDA3'!M416,'T1'!N416,'T2'!L416,T3_R1!M416,T3_R2!M416)</f>
        <v>0</v>
      </c>
      <c r="AY416" s="259">
        <f t="shared" si="50"/>
        <v>45638</v>
      </c>
      <c r="AZ416" s="259">
        <f>MAX('MDA2'!J416,T416)</f>
        <v>0</v>
      </c>
      <c r="BA416" s="259">
        <f>MAX('MDA1'!K416,'MDA2'!K416,'MDA3'!I416,'MDA3'!L416,V416,AD416)</f>
        <v>45638</v>
      </c>
      <c r="BB416" s="259">
        <f>MAX('MDA1'!L416,'MDA2'!L416,'MDA3'!J416,'MDA3'!M416,AF416)</f>
        <v>0</v>
      </c>
      <c r="BC416" s="259">
        <f t="shared" si="45"/>
        <v>45638</v>
      </c>
      <c r="BD416" s="260">
        <f t="shared" si="46"/>
        <v>64.580014186272166</v>
      </c>
    </row>
    <row r="417" spans="1:56" x14ac:dyDescent="0.2">
      <c r="A417" s="10" t="str">
        <f>IF(COUNTRY_INFO!A417=0," ",COUNTRY_INFO!A417)</f>
        <v>Ethiopia</v>
      </c>
      <c r="B417" s="10" t="str">
        <f>IF(COUNTRY_INFO!B417=0," ",COUNTRY_INFO!B417)</f>
        <v>Oromia Guji</v>
      </c>
      <c r="C417" s="87" t="str">
        <f>IF(COUNTRY_INFO!C417=0," ",COUNTRY_INFO!C417)</f>
        <v>Dama</v>
      </c>
      <c r="D417" s="67">
        <f>COUNTRY_INFO!L417</f>
        <v>0</v>
      </c>
      <c r="E417" s="61"/>
      <c r="F417" s="61"/>
      <c r="G417" s="11">
        <f>MAX('MDA1'!M417,'MDA2'!M417)</f>
        <v>0</v>
      </c>
      <c r="H417" s="11">
        <f>IF(AND(COUNTRY_INFO!H417&gt;0,COUNTRY_INFO!H417&lt;4),IF(D417&gt;MAX('MDA1'!M417,'MDA2'!M417),MAX('MDA1'!M417,'MDA2'!M417),D417),0)</f>
        <v>0</v>
      </c>
      <c r="I417" s="73">
        <f>IF(AND(COUNTRY_INFO!H417&gt;0,COUNTRY_INFO!H417&lt;4), IF(G417/D417*100&lt;&gt;0, IF(G417/D417*100&gt;100,100,G417/D417*100), "-"),0)</f>
        <v>0</v>
      </c>
      <c r="J417" s="67">
        <f>COUNTRY_INFO!M417</f>
        <v>0</v>
      </c>
      <c r="K417" s="61"/>
      <c r="L417" s="61"/>
      <c r="M417" s="11">
        <f>MAX('MDA1'!M417,MAX('MDA3'!I417,'MDA3'!L417)+MAX('MDA3'!J417,'MDA3'!M417))</f>
        <v>0</v>
      </c>
      <c r="N417" s="11">
        <f>IF(AND(COUNTRY_INFO!I417&gt;0,COUNTRY_INFO!I417&lt;4),IF(J417&gt;MAX('MDA1'!M417,MAX('MDA3'!I417,'MDA3'!L417)+MAX('MDA3'!J417,'MDA3'!M417)),MAX('MDA1'!M417,MAX('MDA3'!I417,'MDA3'!L417)+MAX('MDA3'!J417,'MDA3'!M417)),J417),0)</f>
        <v>0</v>
      </c>
      <c r="O417" s="73">
        <f>IF(AND(COUNTRY_INFO!I417&gt;0,COUNTRY_INFO!I417&lt;4), IF(M417/J417*100&lt;&gt;0, IF(M417/J417*100&gt;100,100,M417/J417*100), "-"),0)</f>
        <v>0</v>
      </c>
      <c r="P417" s="67">
        <f>COUNTRY_INFO!N417</f>
        <v>41598</v>
      </c>
      <c r="Q417" s="61"/>
      <c r="R417" s="61"/>
      <c r="S417" s="11">
        <f>SUM(MAX('MDA2'!J417, 'T1'!L417, MAX(T3_R1!K417, T3_R2!K417)), MAX('MDA1'!K417, 'MDA2'!K417, 'T1'!M417, MAX(T3_R1!L417, T3_R2!L417)), MAX('MDA1'!L417, 'MDA2'!L417, 'T1'!N417, MAX(T3_R1!M417, T3_R2!M417)))</f>
        <v>26290</v>
      </c>
      <c r="T417" s="11">
        <f>IF(AND(COUNTRY_INFO!J417&gt;1,COUNTRY_INFO!J417&lt;4),IF(COUNTRY_INFO!E417&gt;MAX('MDA2'!J417,'T1'!L417,MAX(T3_R1!K417,T3_R2!K417)),MAX('MDA2'!J417,'T1'!L417,MAX(T3_R1!K417,T3_R2!K417)),COUNTRY_INFO!E417),0)</f>
        <v>0</v>
      </c>
      <c r="U417" s="217" t="str">
        <f>IF(AND(COUNTRY_INFO!J417&gt;1,COUNTRY_INFO!J417&lt;4), IF(T417/COUNTRY_INFO!E417*100&lt;&gt;0, IF(T417/COUNTRY_INFO!E417*100&gt;100,100,T417/COUNTRY_INFO!E417*100), "-"),0)</f>
        <v>-</v>
      </c>
      <c r="V417" s="11">
        <f>IF(AND(COUNTRY_INFO!J417&gt;1,COUNTRY_INFO!J417&lt;4),IF(COUNTRY_INFO!F417&gt;MAX('MDA1'!K417,'MDA2'!K417,'T1'!M417,MAX(T3_R1!L417,T3_R2!L417)),MAX('MDA1'!K417,'MDA2'!K417,'T1'!M417,MAX(T3_R1!L417,T3_R2!L417)),COUNTRY_INFO!F417),0)</f>
        <v>26290</v>
      </c>
      <c r="W417" s="217">
        <f>IF(AND(COUNTRY_INFO!J417&gt;1,COUNTRY_INFO!J417&lt;4), IF(V417/COUNTRY_INFO!F417*100&lt;&gt;0, IF(V417/COUNTRY_INFO!F417*100&gt;100,100,V417/COUNTRY_INFO!F417*100), "-"),0)</f>
        <v>96.650858424322635</v>
      </c>
      <c r="X417" s="11">
        <f t="shared" si="47"/>
        <v>26290</v>
      </c>
      <c r="Y417" s="73">
        <f>IF(AND(COUNTRY_INFO!J417&gt;1,COUNTRY_INFO!J417&lt;4), IF(S417/P417*100&lt;&gt;0, IF(X417/P417*100&gt;100,100,X417/P417*100), "-"),0)</f>
        <v>63.200153853550653</v>
      </c>
      <c r="Z417" s="67">
        <f>COUNTRY_INFO!O417</f>
        <v>0</v>
      </c>
      <c r="AA417" s="61"/>
      <c r="AB417" s="61"/>
      <c r="AC417" s="11">
        <f>MAX('T1'!L417,'T2'!J417)+MAX('T1'!M417,'T2'!K417)+MAX('T1'!N417,'T2'!L417)</f>
        <v>0</v>
      </c>
      <c r="AD417" s="11">
        <f>IF(COUNTRY_INFO!K417=1,IF(COUNTRY_INFO!F417*0.33&gt;MAX('T1'!M417,'T2'!K417),MAX('T1'!M417,'T2'!K417),COUNTRY_INFO!F417*0.33),IF(COUNTRY_INFO!K417=2,IF(COUNTRY_INFO!F417*0.5&gt;MAX('T1'!M417,'T2'!K417),MAX('T1'!M417,'T2'!K417),COUNTRY_INFO!F417*0.5),IF(COUNTRY_INFO!K417=3,IF(COUNTRY_INFO!F417&gt;MAX('T1'!M417,'T2'!K417),MAX('T1'!M417,'T2'!K417),COUNTRY_INFO!F417),0)))</f>
        <v>0</v>
      </c>
      <c r="AE417" s="217">
        <f>IF(AND(COUNTRY_INFO!K417&gt;0,COUNTRY_INFO!K417&lt;4),IF(Z417&gt;0,IF(COUNTRY_INFO!K417=1, AD417/(COUNTRY_INFO!F417*0.33)*100, IF(COUNTRY_INFO!K417=2, AD417/(COUNTRY_INFO!F417*0.5)*100, IF(COUNTRY_INFO!K417=3, AD417/COUNTRY_INFO!F417*100))),"-"),0)</f>
        <v>0</v>
      </c>
      <c r="AF417" s="11">
        <f>IF(COUNTRY_INFO!K417=2,IF(COUNTRY_INFO!G417*0.2&gt;MAX('T1'!N417,'T2'!L417),MAX('T1'!N417,'T2'!L417),COUNTRY_INFO!G417*0.2),IF(COUNTRY_INFO!K417=3,IF(COUNTRY_INFO!G417&gt;MAX('T1'!N417,'T2'!L417),MAX('T1'!N417,'T2'!L417),COUNTRY_INFO!G417),0))</f>
        <v>0</v>
      </c>
      <c r="AG417" s="217">
        <f>IF(AND(COUNTRY_INFO!K417&gt;0,COUNTRY_INFO!K417&lt;4),IF(Z417&gt;0,IF(COUNTRY_INFO!K417=1, 0, IF(COUNTRY_INFO!K417=2, AF417/(COUNTRY_INFO!G417*0.2)*100, IF(COUNTRY_INFO!K417=3, AF417/COUNTRY_INFO!G417*100))),"-"),0)</f>
        <v>0</v>
      </c>
      <c r="AH417" s="11">
        <f t="shared" si="48"/>
        <v>0</v>
      </c>
      <c r="AI417" s="73">
        <f>IF(AND(COUNTRY_INFO!K417&gt;0,COUNTRY_INFO!K417&lt;4), IF(AC417/Z417*100&lt;&gt;0, IF(AH417/Z417*100&gt;100,100,AH417/Z417*100), "-"),0)</f>
        <v>0</v>
      </c>
      <c r="AJ417" s="261"/>
      <c r="AK417" s="260">
        <f>IF(AND(D417&lt;&gt;0, D417&lt;&gt;"Unknown",D417&lt;&gt;"Stopped",D417&lt;&gt;"Not required"),D417/COUNTRY_INFO!D417, 0)</f>
        <v>0</v>
      </c>
      <c r="AL417" s="260">
        <f>IF(AND(J417&lt;&gt;0,J417&lt;&gt;"Unknown",J417&lt;&gt;"Stopped",J417&lt;&gt;"Not required"),J417/COUNTRY_INFO!D417, 0)</f>
        <v>0</v>
      </c>
      <c r="AM417" s="260">
        <f>IF(AND(P417&lt;&gt;0,P417&lt;&gt;"Unknown",P417&lt;&gt;"Not required"),P417/(COUNTRY_INFO!E417+COUNTRY_INFO!F417), 0)</f>
        <v>1</v>
      </c>
      <c r="AN417" s="260">
        <f>IF(AND(Z417&lt;&gt;0,Z417&lt;&gt;"Unknown",Z417&lt;&gt;"Not required"),IF(COUNTRY_INFO!K417=1,1,IF(COUNTRY_INFO!K417=2,0.5*COUNTRY_INFO!F417/(0.5*COUNTRY_INFO!F417+0.2*COUNTRY_INFO!G417),IF(COUNTRY_INFO!K417=3,COUNTRY_INFO!F417/(COUNTRY_INFO!F417+COUNTRY_INFO!G417)))),0)</f>
        <v>0</v>
      </c>
      <c r="AO417" s="260">
        <f>IF(AND(Z417&lt;&gt;0,Z417&lt;&gt;"Unknown",Z417&lt;&gt;"Not required"),IF(COUNTRY_INFO!K417=1,0,IF(COUNTRY_INFO!K417=2,0.2*COUNTRY_INFO!G417/(0.5*COUNTRY_INFO!F417+0.2*COUNTRY_INFO!G417),IF(COUNTRY_INFO!K417=3,COUNTRY_INFO!G417/(COUNTRY_INFO!F417+COUNTRY_INFO!G417)))),0)</f>
        <v>0</v>
      </c>
      <c r="AP417" s="259">
        <f>MAX(COUNTRY_INFO!D417*AK417*PROFILE!$G$7,COUNTRY_INFO!D417*AL417*PROFILE!$G$7)</f>
        <v>0</v>
      </c>
      <c r="AQ417" s="259">
        <f>MAX(COUNTRY_INFO!D417*AK417*PROFILE!$G$8,COUNTRY_INFO!D417*AL417*PROFILE!$G$8,COUNTRY_INFO!D417*AM417*PROFILE!$G$8)</f>
        <v>12787.232821381907</v>
      </c>
      <c r="AR417" s="259">
        <f>MAX(COUNTRY_INFO!D417*AK417*PROFILE!$G$9,COUNTRY_INFO!D417*AL417*PROFILE!$G$9,COUNTRY_INFO!D417*AM417*PROFILE!$G$9,IF(AND(DISTRICT!Z417&lt;&gt;"Unknown",Z417&lt;&gt;"Not required"),COUNTRY_INFO!O417*DISTRICT!AN417,0))</f>
        <v>26555.343994649269</v>
      </c>
      <c r="AS417" s="259">
        <f>MAX(COUNTRY_INFO!D417*AK417*PROFILE!$G$10,COUNTRY_INFO!D417*AL417*PROFILE!$G$10,IF(AND(DISTRICT!Z417&lt;&gt;"Unknown",Z417&lt;&gt;"Not required"),COUNTRY_INFO!O417*DISTRICT!AO417,0))</f>
        <v>0</v>
      </c>
      <c r="AT417" s="259">
        <f t="shared" si="49"/>
        <v>39342.576816031178</v>
      </c>
      <c r="AU417" s="258" t="str">
        <f t="shared" si="44"/>
        <v>Y</v>
      </c>
      <c r="AV417" s="259">
        <f>MAX('MDA2'!J417,'T1'!L417,'T2'!J417,T3_R1!K417,T3_R2!K417)</f>
        <v>0</v>
      </c>
      <c r="AW417" s="259">
        <f>MAX('MDA1'!K417,'MDA2'!K417,'MDA3'!I417,'MDA3'!L417,'T1'!M417,'T2'!K417,T3_R1!L417,T3_R2!L417)</f>
        <v>26290</v>
      </c>
      <c r="AX417" s="259">
        <f>MAX('MDA1'!L417,'MDA2'!L417,'MDA3'!J417,'MDA3'!M417,'T1'!N417,'T2'!L417,T3_R1!M417,T3_R2!M417)</f>
        <v>0</v>
      </c>
      <c r="AY417" s="259">
        <f t="shared" si="50"/>
        <v>26290</v>
      </c>
      <c r="AZ417" s="259">
        <f>MAX('MDA2'!J417,T417)</f>
        <v>0</v>
      </c>
      <c r="BA417" s="259">
        <f>MAX('MDA1'!K417,'MDA2'!K417,'MDA3'!I417,'MDA3'!L417,V417,AD417)</f>
        <v>26290</v>
      </c>
      <c r="BB417" s="259">
        <f>MAX('MDA1'!L417,'MDA2'!L417,'MDA3'!J417,'MDA3'!M417,AF417)</f>
        <v>0</v>
      </c>
      <c r="BC417" s="259">
        <f t="shared" si="45"/>
        <v>26290</v>
      </c>
      <c r="BD417" s="260">
        <f t="shared" si="46"/>
        <v>66.82327932645083</v>
      </c>
    </row>
    <row r="418" spans="1:56" x14ac:dyDescent="0.2">
      <c r="A418" s="10" t="str">
        <f>IF(COUNTRY_INFO!A418=0," ",COUNTRY_INFO!A418)</f>
        <v>Ethiopia</v>
      </c>
      <c r="B418" s="10" t="str">
        <f>IF(COUNTRY_INFO!B418=0," ",COUNTRY_INFO!B418)</f>
        <v>Oromia Guji</v>
      </c>
      <c r="C418" s="87" t="str">
        <f>IF(COUNTRY_INFO!C418=0," ",COUNTRY_INFO!C418)</f>
        <v>Girja</v>
      </c>
      <c r="D418" s="67">
        <f>COUNTRY_INFO!L418</f>
        <v>0</v>
      </c>
      <c r="E418" s="61"/>
      <c r="F418" s="61"/>
      <c r="G418" s="11">
        <f>MAX('MDA1'!M418,'MDA2'!M418)</f>
        <v>0</v>
      </c>
      <c r="H418" s="11">
        <f>IF(AND(COUNTRY_INFO!H418&gt;0,COUNTRY_INFO!H418&lt;4),IF(D418&gt;MAX('MDA1'!M418,'MDA2'!M418),MAX('MDA1'!M418,'MDA2'!M418),D418),0)</f>
        <v>0</v>
      </c>
      <c r="I418" s="73">
        <f>IF(AND(COUNTRY_INFO!H418&gt;0,COUNTRY_INFO!H418&lt;4), IF(G418/D418*100&lt;&gt;0, IF(G418/D418*100&gt;100,100,G418/D418*100), "-"),0)</f>
        <v>0</v>
      </c>
      <c r="J418" s="67">
        <f>COUNTRY_INFO!M418</f>
        <v>0</v>
      </c>
      <c r="K418" s="61"/>
      <c r="L418" s="61"/>
      <c r="M418" s="11">
        <f>MAX('MDA1'!M418,MAX('MDA3'!I418,'MDA3'!L418)+MAX('MDA3'!J418,'MDA3'!M418))</f>
        <v>0</v>
      </c>
      <c r="N418" s="11">
        <f>IF(AND(COUNTRY_INFO!I418&gt;0,COUNTRY_INFO!I418&lt;4),IF(J418&gt;MAX('MDA1'!M418,MAX('MDA3'!I418,'MDA3'!L418)+MAX('MDA3'!J418,'MDA3'!M418)),MAX('MDA1'!M418,MAX('MDA3'!I418,'MDA3'!L418)+MAX('MDA3'!J418,'MDA3'!M418)),J418),0)</f>
        <v>0</v>
      </c>
      <c r="O418" s="73">
        <f>IF(AND(COUNTRY_INFO!I418&gt;0,COUNTRY_INFO!I418&lt;4), IF(M418/J418*100&lt;&gt;0, IF(M418/J418*100&gt;100,100,M418/J418*100), "-"),0)</f>
        <v>0</v>
      </c>
      <c r="P418" s="67">
        <f>COUNTRY_INFO!N418</f>
        <v>38149</v>
      </c>
      <c r="Q418" s="61"/>
      <c r="R418" s="61"/>
      <c r="S418" s="11">
        <f>SUM(MAX('MDA2'!J418, 'T1'!L418, MAX(T3_R1!K418, T3_R2!K418)), MAX('MDA1'!K418, 'MDA2'!K418, 'T1'!M418, MAX(T3_R1!L418, T3_R2!L418)), MAX('MDA1'!L418, 'MDA2'!L418, 'T1'!N418, MAX(T3_R1!M418, T3_R2!M418)))</f>
        <v>91827</v>
      </c>
      <c r="T418" s="11">
        <f>IF(AND(COUNTRY_INFO!J418&gt;1,COUNTRY_INFO!J418&lt;4),IF(COUNTRY_INFO!E418&gt;MAX('MDA2'!J418,'T1'!L418,MAX(T3_R1!K418,T3_R2!K418)),MAX('MDA2'!J418,'T1'!L418,MAX(T3_R1!K418,T3_R2!K418)),COUNTRY_INFO!E418),0)</f>
        <v>0</v>
      </c>
      <c r="U418" s="217" t="str">
        <f>IF(AND(COUNTRY_INFO!J418&gt;1,COUNTRY_INFO!J418&lt;4), IF(T418/COUNTRY_INFO!E418*100&lt;&gt;0, IF(T418/COUNTRY_INFO!E418*100&gt;100,100,T418/COUNTRY_INFO!E418*100), "-"),0)</f>
        <v>-</v>
      </c>
      <c r="V418" s="11">
        <f>IF(AND(COUNTRY_INFO!J418&gt;1,COUNTRY_INFO!J418&lt;4),IF(COUNTRY_INFO!F418&gt;MAX('MDA1'!K418,'MDA2'!K418,'T1'!M418,MAX(T3_R1!L418,T3_R2!L418)),MAX('MDA1'!K418,'MDA2'!K418,'T1'!M418,MAX(T3_R1!L418,T3_R2!L418)),COUNTRY_INFO!F418),0)</f>
        <v>24946</v>
      </c>
      <c r="W418" s="217">
        <f>IF(AND(COUNTRY_INFO!J418&gt;1,COUNTRY_INFO!J418&lt;4), IF(V418/COUNTRY_INFO!F418*100&lt;&gt;0, IF(V418/COUNTRY_INFO!F418*100&gt;100,100,V418/COUNTRY_INFO!F418*100), "-"),0)</f>
        <v>100</v>
      </c>
      <c r="X418" s="11">
        <f t="shared" si="47"/>
        <v>24946</v>
      </c>
      <c r="Y418" s="73">
        <f>IF(AND(COUNTRY_INFO!J418&gt;1,COUNTRY_INFO!J418&lt;4), IF(S418/P418*100&lt;&gt;0, IF(X418/P418*100&gt;100,100,X418/P418*100), "-"),0)</f>
        <v>65.390966997824322</v>
      </c>
      <c r="Z418" s="67">
        <f>COUNTRY_INFO!O418</f>
        <v>66866</v>
      </c>
      <c r="AA418" s="61"/>
      <c r="AB418" s="61"/>
      <c r="AC418" s="11">
        <f>MAX('T1'!L418,'T2'!J418)+MAX('T1'!M418,'T2'!K418)+MAX('T1'!N418,'T2'!L418)</f>
        <v>19156</v>
      </c>
      <c r="AD418" s="11">
        <f>IF(COUNTRY_INFO!K418=1,IF(COUNTRY_INFO!F418*0.33&gt;MAX('T1'!M418,'T2'!K418),MAX('T1'!M418,'T2'!K418),COUNTRY_INFO!F418*0.33),IF(COUNTRY_INFO!K418=2,IF(COUNTRY_INFO!F418*0.5&gt;MAX('T1'!M418,'T2'!K418),MAX('T1'!M418,'T2'!K418),COUNTRY_INFO!F418*0.5),IF(COUNTRY_INFO!K418=3,IF(COUNTRY_INFO!F418&gt;MAX('T1'!M418,'T2'!K418),MAX('T1'!M418,'T2'!K418),COUNTRY_INFO!F418),0)))</f>
        <v>19156</v>
      </c>
      <c r="AE418" s="217">
        <f>IF(AND(COUNTRY_INFO!K418&gt;0,COUNTRY_INFO!K418&lt;4),IF(Z418&gt;0,IF(COUNTRY_INFO!K418=1, AD418/(COUNTRY_INFO!F418*0.33)*100, IF(COUNTRY_INFO!K418=2, AD418/(COUNTRY_INFO!F418*0.5)*100, IF(COUNTRY_INFO!K418=3, AD418/COUNTRY_INFO!F418*100))),"-"),0)</f>
        <v>76.789866110799338</v>
      </c>
      <c r="AF418" s="11">
        <f>IF(COUNTRY_INFO!K418=2,IF(COUNTRY_INFO!G418*0.2&gt;MAX('T1'!N418,'T2'!L418),MAX('T1'!N418,'T2'!L418),COUNTRY_INFO!G418*0.2),IF(COUNTRY_INFO!K418=3,IF(COUNTRY_INFO!G418&gt;MAX('T1'!N418,'T2'!L418),MAX('T1'!N418,'T2'!L418),COUNTRY_INFO!G418),0))</f>
        <v>0</v>
      </c>
      <c r="AG418" s="217">
        <f>IF(AND(COUNTRY_INFO!K418&gt;0,COUNTRY_INFO!K418&lt;4),IF(Z418&gt;0,IF(COUNTRY_INFO!K418=1, 0, IF(COUNTRY_INFO!K418=2, AF418/(COUNTRY_INFO!G418*0.2)*100, IF(COUNTRY_INFO!K418=3, AF418/COUNTRY_INFO!G418*100))),"-"),0)</f>
        <v>0</v>
      </c>
      <c r="AH418" s="11">
        <f t="shared" si="48"/>
        <v>19156</v>
      </c>
      <c r="AI418" s="73">
        <f>IF(AND(COUNTRY_INFO!K418&gt;0,COUNTRY_INFO!K418&lt;4), IF(AC418/Z418*100&lt;&gt;0, IF(AH418/Z418*100&gt;100,100,AH418/Z418*100), "-"),0)</f>
        <v>28.648341459037479</v>
      </c>
      <c r="AJ418" s="261"/>
      <c r="AK418" s="260">
        <f>IF(AND(D418&lt;&gt;0, D418&lt;&gt;"Unknown",D418&lt;&gt;"Stopped",D418&lt;&gt;"Not required"),D418/COUNTRY_INFO!D418, 0)</f>
        <v>0</v>
      </c>
      <c r="AL418" s="260">
        <f>IF(AND(J418&lt;&gt;0,J418&lt;&gt;"Unknown",J418&lt;&gt;"Stopped",J418&lt;&gt;"Not required"),J418/COUNTRY_INFO!D418, 0)</f>
        <v>0</v>
      </c>
      <c r="AM418" s="260">
        <f>IF(AND(P418&lt;&gt;0,P418&lt;&gt;"Unknown",P418&lt;&gt;"Not required"),P418/(COUNTRY_INFO!E418+COUNTRY_INFO!F418), 0)</f>
        <v>1</v>
      </c>
      <c r="AN418" s="260">
        <f>IF(AND(Z418&lt;&gt;0,Z418&lt;&gt;"Unknown",Z418&lt;&gt;"Not required"),IF(COUNTRY_INFO!K418=1,1,IF(COUNTRY_INFO!K418=2,0.5*COUNTRY_INFO!F418/(0.5*COUNTRY_INFO!F418+0.2*COUNTRY_INFO!G418),IF(COUNTRY_INFO!K418=3,COUNTRY_INFO!F418/(COUNTRY_INFO!F418+COUNTRY_INFO!G418)))),0)</f>
        <v>0.37307450722340202</v>
      </c>
      <c r="AO418" s="260">
        <f>IF(AND(Z418&lt;&gt;0,Z418&lt;&gt;"Unknown",Z418&lt;&gt;"Not required"),IF(COUNTRY_INFO!K418=1,0,IF(COUNTRY_INFO!K418=2,0.2*COUNTRY_INFO!G418/(0.5*COUNTRY_INFO!F418+0.2*COUNTRY_INFO!G418),IF(COUNTRY_INFO!K418=3,COUNTRY_INFO!G418/(COUNTRY_INFO!F418+COUNTRY_INFO!G418)))),0)</f>
        <v>0.62692549277659793</v>
      </c>
      <c r="AP418" s="259">
        <f>MAX(COUNTRY_INFO!D418*AK418*PROFILE!$G$7,COUNTRY_INFO!D418*AL418*PROFILE!$G$7)</f>
        <v>0</v>
      </c>
      <c r="AQ418" s="259">
        <f>MAX(COUNTRY_INFO!D418*AK418*PROFILE!$G$8,COUNTRY_INFO!D418*AL418*PROFILE!$G$8,COUNTRY_INFO!D418*AM418*PROFILE!$G$8)</f>
        <v>11727.26897092099</v>
      </c>
      <c r="AR418" s="259">
        <f>MAX(COUNTRY_INFO!D418*AK418*PROFILE!$G$9,COUNTRY_INFO!D418*AL418*PROFILE!$G$9,COUNTRY_INFO!D418*AM418*PROFILE!$G$9,IF(AND(DISTRICT!Z418&lt;&gt;"Unknown",Z418&lt;&gt;"Not required"),COUNTRY_INFO!O418*DISTRICT!AN418,0))</f>
        <v>24946</v>
      </c>
      <c r="AS418" s="259">
        <f>MAX(COUNTRY_INFO!D418*AK418*PROFILE!$G$10,COUNTRY_INFO!D418*AL418*PROFILE!$G$10,IF(AND(DISTRICT!Z418&lt;&gt;"Unknown",Z418&lt;&gt;"Not required"),COUNTRY_INFO!O418*DISTRICT!AO418,0))</f>
        <v>41920</v>
      </c>
      <c r="AT418" s="259">
        <f t="shared" si="49"/>
        <v>78593.268970920995</v>
      </c>
      <c r="AU418" s="258" t="str">
        <f t="shared" si="44"/>
        <v>Y</v>
      </c>
      <c r="AV418" s="259">
        <f>MAX('MDA2'!J418,'T1'!L418,'T2'!J418,T3_R1!K418,T3_R2!K418)</f>
        <v>0</v>
      </c>
      <c r="AW418" s="259">
        <f>MAX('MDA1'!K418,'MDA2'!K418,'MDA3'!I418,'MDA3'!L418,'T1'!M418,'T2'!K418,T3_R1!L418,T3_R2!L418)</f>
        <v>91827</v>
      </c>
      <c r="AX418" s="259">
        <f>MAX('MDA1'!L418,'MDA2'!L418,'MDA3'!J418,'MDA3'!M418,'T1'!N418,'T2'!L418,T3_R1!M418,T3_R2!M418)</f>
        <v>0</v>
      </c>
      <c r="AY418" s="259">
        <f t="shared" si="50"/>
        <v>91827</v>
      </c>
      <c r="AZ418" s="259">
        <f>MAX('MDA2'!J418,T418)</f>
        <v>0</v>
      </c>
      <c r="BA418" s="259">
        <f>MAX('MDA1'!K418,'MDA2'!K418,'MDA3'!I418,'MDA3'!L418,V418,AD418)</f>
        <v>24946</v>
      </c>
      <c r="BB418" s="259">
        <f>MAX('MDA1'!L418,'MDA2'!L418,'MDA3'!J418,'MDA3'!M418,AF418)</f>
        <v>0</v>
      </c>
      <c r="BC418" s="259">
        <f t="shared" si="45"/>
        <v>24946</v>
      </c>
      <c r="BD418" s="260">
        <f t="shared" si="46"/>
        <v>31.740631642679045</v>
      </c>
    </row>
    <row r="419" spans="1:56" x14ac:dyDescent="0.2">
      <c r="A419" s="10" t="str">
        <f>IF(COUNTRY_INFO!A419=0," ",COUNTRY_INFO!A419)</f>
        <v>Ethiopia</v>
      </c>
      <c r="B419" s="10" t="str">
        <f>IF(COUNTRY_INFO!B419=0," ",COUNTRY_INFO!B419)</f>
        <v>Oromia Guji</v>
      </c>
      <c r="C419" s="87" t="str">
        <f>IF(COUNTRY_INFO!C419=0," ",COUNTRY_INFO!C419)</f>
        <v>Goro Dola</v>
      </c>
      <c r="D419" s="67">
        <f>COUNTRY_INFO!L419</f>
        <v>0</v>
      </c>
      <c r="E419" s="61"/>
      <c r="F419" s="61"/>
      <c r="G419" s="11">
        <f>MAX('MDA1'!M419,'MDA2'!M419)</f>
        <v>0</v>
      </c>
      <c r="H419" s="11">
        <f>IF(AND(COUNTRY_INFO!H419&gt;0,COUNTRY_INFO!H419&lt;4),IF(D419&gt;MAX('MDA1'!M419,'MDA2'!M419),MAX('MDA1'!M419,'MDA2'!M419),D419),0)</f>
        <v>0</v>
      </c>
      <c r="I419" s="73">
        <f>IF(AND(COUNTRY_INFO!H419&gt;0,COUNTRY_INFO!H419&lt;4), IF(G419/D419*100&lt;&gt;0, IF(G419/D419*100&gt;100,100,G419/D419*100), "-"),0)</f>
        <v>0</v>
      </c>
      <c r="J419" s="67">
        <f>COUNTRY_INFO!M419</f>
        <v>0</v>
      </c>
      <c r="K419" s="61"/>
      <c r="L419" s="61"/>
      <c r="M419" s="11">
        <f>MAX('MDA1'!M419,MAX('MDA3'!I419,'MDA3'!L419)+MAX('MDA3'!J419,'MDA3'!M419))</f>
        <v>0</v>
      </c>
      <c r="N419" s="11">
        <f>IF(AND(COUNTRY_INFO!I419&gt;0,COUNTRY_INFO!I419&lt;4),IF(J419&gt;MAX('MDA1'!M419,MAX('MDA3'!I419,'MDA3'!L419)+MAX('MDA3'!J419,'MDA3'!M419)),MAX('MDA1'!M419,MAX('MDA3'!I419,'MDA3'!L419)+MAX('MDA3'!J419,'MDA3'!M419)),J419),0)</f>
        <v>0</v>
      </c>
      <c r="O419" s="73">
        <f>IF(AND(COUNTRY_INFO!I419&gt;0,COUNTRY_INFO!I419&lt;4), IF(M419/J419*100&lt;&gt;0, IF(M419/J419*100&gt;100,100,M419/J419*100), "-"),0)</f>
        <v>0</v>
      </c>
      <c r="P419" s="67">
        <f>COUNTRY_INFO!N419</f>
        <v>0</v>
      </c>
      <c r="Q419" s="61"/>
      <c r="R419" s="61"/>
      <c r="S419" s="11">
        <f>SUM(MAX('MDA2'!J419, 'T1'!L419, MAX(T3_R1!K419, T3_R2!K419)), MAX('MDA1'!K419, 'MDA2'!K419, 'T1'!M419, MAX(T3_R1!L419, T3_R2!L419)), MAX('MDA1'!L419, 'MDA2'!L419, 'T1'!N419, MAX(T3_R1!M419, T3_R2!M419)))</f>
        <v>0</v>
      </c>
      <c r="T419" s="11">
        <f>IF(AND(COUNTRY_INFO!J419&gt;1,COUNTRY_INFO!J419&lt;4),IF(COUNTRY_INFO!E419&gt;MAX('MDA2'!J419,'T1'!L419,MAX(T3_R1!K419,T3_R2!K419)),MAX('MDA2'!J419,'T1'!L419,MAX(T3_R1!K419,T3_R2!K419)),COUNTRY_INFO!E419),0)</f>
        <v>0</v>
      </c>
      <c r="U419" s="217">
        <f>IF(AND(COUNTRY_INFO!J419&gt;1,COUNTRY_INFO!J419&lt;4), IF(T419/COUNTRY_INFO!E419*100&lt;&gt;0, IF(T419/COUNTRY_INFO!E419*100&gt;100,100,T419/COUNTRY_INFO!E419*100), "-"),0)</f>
        <v>0</v>
      </c>
      <c r="V419" s="11">
        <f>IF(AND(COUNTRY_INFO!J419&gt;1,COUNTRY_INFO!J419&lt;4),IF(COUNTRY_INFO!F419&gt;MAX('MDA1'!K419,'MDA2'!K419,'T1'!M419,MAX(T3_R1!L419,T3_R2!L419)),MAX('MDA1'!K419,'MDA2'!K419,'T1'!M419,MAX(T3_R1!L419,T3_R2!L419)),COUNTRY_INFO!F419),0)</f>
        <v>0</v>
      </c>
      <c r="W419" s="217">
        <f>IF(AND(COUNTRY_INFO!J419&gt;1,COUNTRY_INFO!J419&lt;4), IF(V419/COUNTRY_INFO!F419*100&lt;&gt;0, IF(V419/COUNTRY_INFO!F419*100&gt;100,100,V419/COUNTRY_INFO!F419*100), "-"),0)</f>
        <v>0</v>
      </c>
      <c r="X419" s="11">
        <f t="shared" si="47"/>
        <v>0</v>
      </c>
      <c r="Y419" s="73">
        <f>IF(AND(COUNTRY_INFO!J419&gt;1,COUNTRY_INFO!J419&lt;4), IF(S419/P419*100&lt;&gt;0, IF(X419/P419*100&gt;100,100,X419/P419*100), "-"),0)</f>
        <v>0</v>
      </c>
      <c r="Z419" s="67">
        <f>COUNTRY_INFO!O419</f>
        <v>11713.35</v>
      </c>
      <c r="AA419" s="61"/>
      <c r="AB419" s="61"/>
      <c r="AC419" s="11">
        <f>MAX('T1'!L419,'T2'!J419)+MAX('T1'!M419,'T2'!K419)+MAX('T1'!N419,'T2'!L419)</f>
        <v>0</v>
      </c>
      <c r="AD419" s="11">
        <f>IF(COUNTRY_INFO!K419=1,IF(COUNTRY_INFO!F419*0.33&gt;MAX('T1'!M419,'T2'!K419),MAX('T1'!M419,'T2'!K419),COUNTRY_INFO!F419*0.33),IF(COUNTRY_INFO!K419=2,IF(COUNTRY_INFO!F419*0.5&gt;MAX('T1'!M419,'T2'!K419),MAX('T1'!M419,'T2'!K419),COUNTRY_INFO!F419*0.5),IF(COUNTRY_INFO!K419=3,IF(COUNTRY_INFO!F419&gt;MAX('T1'!M419,'T2'!K419),MAX('T1'!M419,'T2'!K419),COUNTRY_INFO!F419),0)))</f>
        <v>0</v>
      </c>
      <c r="AE419" s="217">
        <f>IF(AND(COUNTRY_INFO!K419&gt;0,COUNTRY_INFO!K419&lt;4),IF(Z419&gt;0,IF(COUNTRY_INFO!K419=1, AD419/(COUNTRY_INFO!F419*0.33)*100, IF(COUNTRY_INFO!K419=2, AD419/(COUNTRY_INFO!F419*0.5)*100, IF(COUNTRY_INFO!K419=3, AD419/COUNTRY_INFO!F419*100))),"-"),0)</f>
        <v>0</v>
      </c>
      <c r="AF419" s="11">
        <f>IF(COUNTRY_INFO!K419=2,IF(COUNTRY_INFO!G419*0.2&gt;MAX('T1'!N419,'T2'!L419),MAX('T1'!N419,'T2'!L419),COUNTRY_INFO!G419*0.2),IF(COUNTRY_INFO!K419=3,IF(COUNTRY_INFO!G419&gt;MAX('T1'!N419,'T2'!L419),MAX('T1'!N419,'T2'!L419),COUNTRY_INFO!G419),0))</f>
        <v>0</v>
      </c>
      <c r="AG419" s="217">
        <f>IF(AND(COUNTRY_INFO!K419&gt;0,COUNTRY_INFO!K419&lt;4),IF(Z419&gt;0,IF(COUNTRY_INFO!K419=1, 0, IF(COUNTRY_INFO!K419=2, AF419/(COUNTRY_INFO!G419*0.2)*100, IF(COUNTRY_INFO!K419=3, AF419/COUNTRY_INFO!G419*100))),"-"),0)</f>
        <v>0</v>
      </c>
      <c r="AH419" s="11">
        <f t="shared" si="48"/>
        <v>0</v>
      </c>
      <c r="AI419" s="73" t="str">
        <f>IF(AND(COUNTRY_INFO!K419&gt;0,COUNTRY_INFO!K419&lt;4), IF(AC419/Z419*100&lt;&gt;0, IF(AH419/Z419*100&gt;100,100,AH419/Z419*100), "-"),0)</f>
        <v>-</v>
      </c>
      <c r="AJ419" s="261"/>
      <c r="AK419" s="260">
        <f>IF(AND(D419&lt;&gt;0, D419&lt;&gt;"Unknown",D419&lt;&gt;"Stopped",D419&lt;&gt;"Not required"),D419/COUNTRY_INFO!D419, 0)</f>
        <v>0</v>
      </c>
      <c r="AL419" s="260">
        <f>IF(AND(J419&lt;&gt;0,J419&lt;&gt;"Unknown",J419&lt;&gt;"Stopped",J419&lt;&gt;"Not required"),J419/COUNTRY_INFO!D419, 0)</f>
        <v>0</v>
      </c>
      <c r="AM419" s="260">
        <f>IF(AND(P419&lt;&gt;0,P419&lt;&gt;"Unknown",P419&lt;&gt;"Not required"),P419/(COUNTRY_INFO!E419+COUNTRY_INFO!F419), 0)</f>
        <v>0</v>
      </c>
      <c r="AN419" s="260">
        <f>IF(AND(Z419&lt;&gt;0,Z419&lt;&gt;"Unknown",Z419&lt;&gt;"Not required"),IF(COUNTRY_INFO!K419=1,1,IF(COUNTRY_INFO!K419=2,0.5*COUNTRY_INFO!F419/(0.5*COUNTRY_INFO!F419+0.2*COUNTRY_INFO!G419),IF(COUNTRY_INFO!K419=3,COUNTRY_INFO!F419/(COUNTRY_INFO!F419+COUNTRY_INFO!G419)))),0)</f>
        <v>1</v>
      </c>
      <c r="AO419" s="260">
        <f>IF(AND(Z419&lt;&gt;0,Z419&lt;&gt;"Unknown",Z419&lt;&gt;"Not required"),IF(COUNTRY_INFO!K419=1,0,IF(COUNTRY_INFO!K419=2,0.2*COUNTRY_INFO!G419/(0.5*COUNTRY_INFO!F419+0.2*COUNTRY_INFO!G419),IF(COUNTRY_INFO!K419=3,COUNTRY_INFO!G419/(COUNTRY_INFO!F419+COUNTRY_INFO!G419)))),0)</f>
        <v>0</v>
      </c>
      <c r="AP419" s="259">
        <f>MAX(COUNTRY_INFO!D419*AK419*PROFILE!$G$7,COUNTRY_INFO!D419*AL419*PROFILE!$G$7)</f>
        <v>0</v>
      </c>
      <c r="AQ419" s="259">
        <f>MAX(COUNTRY_INFO!D419*AK419*PROFILE!$G$8,COUNTRY_INFO!D419*AL419*PROFILE!$G$8,COUNTRY_INFO!D419*AM419*PROFILE!$G$8)</f>
        <v>0</v>
      </c>
      <c r="AR419" s="259">
        <f>MAX(COUNTRY_INFO!D419*AK419*PROFILE!$G$9,COUNTRY_INFO!D419*AL419*PROFILE!$G$9,COUNTRY_INFO!D419*AM419*PROFILE!$G$9,IF(AND(DISTRICT!Z419&lt;&gt;"Unknown",Z419&lt;&gt;"Not required"),COUNTRY_INFO!O419*DISTRICT!AN419,0))</f>
        <v>11713.35</v>
      </c>
      <c r="AS419" s="259">
        <f>MAX(COUNTRY_INFO!D419*AK419*PROFILE!$G$10,COUNTRY_INFO!D419*AL419*PROFILE!$G$10,IF(AND(DISTRICT!Z419&lt;&gt;"Unknown",Z419&lt;&gt;"Not required"),COUNTRY_INFO!O419*DISTRICT!AO419,0))</f>
        <v>0</v>
      </c>
      <c r="AT419" s="259">
        <f t="shared" si="49"/>
        <v>11713.35</v>
      </c>
      <c r="AU419" s="258">
        <f t="shared" si="44"/>
        <v>0</v>
      </c>
      <c r="AV419" s="259">
        <f>MAX('MDA2'!J419,'T1'!L419,'T2'!J419,T3_R1!K419,T3_R2!K419)</f>
        <v>0</v>
      </c>
      <c r="AW419" s="259">
        <f>MAX('MDA1'!K419,'MDA2'!K419,'MDA3'!I419,'MDA3'!L419,'T1'!M419,'T2'!K419,T3_R1!L419,T3_R2!L419)</f>
        <v>0</v>
      </c>
      <c r="AX419" s="259">
        <f>MAX('MDA1'!L419,'MDA2'!L419,'MDA3'!J419,'MDA3'!M419,'T1'!N419,'T2'!L419,T3_R1!M419,T3_R2!M419)</f>
        <v>0</v>
      </c>
      <c r="AY419" s="259">
        <f t="shared" si="50"/>
        <v>0</v>
      </c>
      <c r="AZ419" s="259">
        <f>MAX('MDA2'!J419,T419)</f>
        <v>0</v>
      </c>
      <c r="BA419" s="259">
        <f>MAX('MDA1'!K419,'MDA2'!K419,'MDA3'!I419,'MDA3'!L419,V419,AD419)</f>
        <v>0</v>
      </c>
      <c r="BB419" s="259">
        <f>MAX('MDA1'!L419,'MDA2'!L419,'MDA3'!J419,'MDA3'!M419,AF419)</f>
        <v>0</v>
      </c>
      <c r="BC419" s="259">
        <f t="shared" si="45"/>
        <v>0</v>
      </c>
      <c r="BD419" s="260">
        <f t="shared" si="46"/>
        <v>0</v>
      </c>
    </row>
    <row r="420" spans="1:56" x14ac:dyDescent="0.2">
      <c r="A420" s="10" t="str">
        <f>IF(COUNTRY_INFO!A420=0," ",COUNTRY_INFO!A420)</f>
        <v>Ethiopia</v>
      </c>
      <c r="B420" s="10" t="str">
        <f>IF(COUNTRY_INFO!B420=0," ",COUNTRY_INFO!B420)</f>
        <v>Oromia Guji</v>
      </c>
      <c r="C420" s="87" t="str">
        <f>IF(COUNTRY_INFO!C420=0," ",COUNTRY_INFO!C420)</f>
        <v>Gumi Eldalo</v>
      </c>
      <c r="D420" s="67">
        <f>COUNTRY_INFO!L420</f>
        <v>0</v>
      </c>
      <c r="E420" s="61"/>
      <c r="F420" s="61"/>
      <c r="G420" s="11">
        <f>MAX('MDA1'!M420,'MDA2'!M420)</f>
        <v>0</v>
      </c>
      <c r="H420" s="11">
        <f>IF(AND(COUNTRY_INFO!H420&gt;0,COUNTRY_INFO!H420&lt;4),IF(D420&gt;MAX('MDA1'!M420,'MDA2'!M420),MAX('MDA1'!M420,'MDA2'!M420),D420),0)</f>
        <v>0</v>
      </c>
      <c r="I420" s="73">
        <f>IF(AND(COUNTRY_INFO!H420&gt;0,COUNTRY_INFO!H420&lt;4), IF(G420/D420*100&lt;&gt;0, IF(G420/D420*100&gt;100,100,G420/D420*100), "-"),0)</f>
        <v>0</v>
      </c>
      <c r="J420" s="67">
        <f>COUNTRY_INFO!M420</f>
        <v>0</v>
      </c>
      <c r="K420" s="61"/>
      <c r="L420" s="61"/>
      <c r="M420" s="11">
        <f>MAX('MDA1'!M420,MAX('MDA3'!I420,'MDA3'!L420)+MAX('MDA3'!J420,'MDA3'!M420))</f>
        <v>0</v>
      </c>
      <c r="N420" s="11">
        <f>IF(AND(COUNTRY_INFO!I420&gt;0,COUNTRY_INFO!I420&lt;4),IF(J420&gt;MAX('MDA1'!M420,MAX('MDA3'!I420,'MDA3'!L420)+MAX('MDA3'!J420,'MDA3'!M420)),MAX('MDA1'!M420,MAX('MDA3'!I420,'MDA3'!L420)+MAX('MDA3'!J420,'MDA3'!M420)),J420),0)</f>
        <v>0</v>
      </c>
      <c r="O420" s="73">
        <f>IF(AND(COUNTRY_INFO!I420&gt;0,COUNTRY_INFO!I420&lt;4), IF(M420/J420*100&lt;&gt;0, IF(M420/J420*100&gt;100,100,M420/J420*100), "-"),0)</f>
        <v>0</v>
      </c>
      <c r="P420" s="67">
        <f>COUNTRY_INFO!N420</f>
        <v>0</v>
      </c>
      <c r="Q420" s="61"/>
      <c r="R420" s="61"/>
      <c r="S420" s="11">
        <f>SUM(MAX('MDA2'!J420, 'T1'!L420, MAX(T3_R1!K420, T3_R2!K420)), MAX('MDA1'!K420, 'MDA2'!K420, 'T1'!M420, MAX(T3_R1!L420, T3_R2!L420)), MAX('MDA1'!L420, 'MDA2'!L420, 'T1'!N420, MAX(T3_R1!M420, T3_R2!M420)))</f>
        <v>0</v>
      </c>
      <c r="T420" s="11">
        <f>IF(AND(COUNTRY_INFO!J420&gt;1,COUNTRY_INFO!J420&lt;4),IF(COUNTRY_INFO!E420&gt;MAX('MDA2'!J420,'T1'!L420,MAX(T3_R1!K420,T3_R2!K420)),MAX('MDA2'!J420,'T1'!L420,MAX(T3_R1!K420,T3_R2!K420)),COUNTRY_INFO!E420),0)</f>
        <v>0</v>
      </c>
      <c r="U420" s="217">
        <f>IF(AND(COUNTRY_INFO!J420&gt;1,COUNTRY_INFO!J420&lt;4), IF(T420/COUNTRY_INFO!E420*100&lt;&gt;0, IF(T420/COUNTRY_INFO!E420*100&gt;100,100,T420/COUNTRY_INFO!E420*100), "-"),0)</f>
        <v>0</v>
      </c>
      <c r="V420" s="11">
        <f>IF(AND(COUNTRY_INFO!J420&gt;1,COUNTRY_INFO!J420&lt;4),IF(COUNTRY_INFO!F420&gt;MAX('MDA1'!K420,'MDA2'!K420,'T1'!M420,MAX(T3_R1!L420,T3_R2!L420)),MAX('MDA1'!K420,'MDA2'!K420,'T1'!M420,MAX(T3_R1!L420,T3_R2!L420)),COUNTRY_INFO!F420),0)</f>
        <v>0</v>
      </c>
      <c r="W420" s="217">
        <f>IF(AND(COUNTRY_INFO!J420&gt;1,COUNTRY_INFO!J420&lt;4), IF(V420/COUNTRY_INFO!F420*100&lt;&gt;0, IF(V420/COUNTRY_INFO!F420*100&gt;100,100,V420/COUNTRY_INFO!F420*100), "-"),0)</f>
        <v>0</v>
      </c>
      <c r="X420" s="11">
        <f t="shared" si="47"/>
        <v>0</v>
      </c>
      <c r="Y420" s="73">
        <f>IF(AND(COUNTRY_INFO!J420&gt;1,COUNTRY_INFO!J420&lt;4), IF(S420/P420*100&lt;&gt;0, IF(X420/P420*100&gt;100,100,X420/P420*100), "-"),0)</f>
        <v>0</v>
      </c>
      <c r="Z420" s="67">
        <f>COUNTRY_INFO!O420</f>
        <v>0</v>
      </c>
      <c r="AA420" s="61"/>
      <c r="AB420" s="61"/>
      <c r="AC420" s="11">
        <f>MAX('T1'!L420,'T2'!J420)+MAX('T1'!M420,'T2'!K420)+MAX('T1'!N420,'T2'!L420)</f>
        <v>0</v>
      </c>
      <c r="AD420" s="11">
        <f>IF(COUNTRY_INFO!K420=1,IF(COUNTRY_INFO!F420*0.33&gt;MAX('T1'!M420,'T2'!K420),MAX('T1'!M420,'T2'!K420),COUNTRY_INFO!F420*0.33),IF(COUNTRY_INFO!K420=2,IF(COUNTRY_INFO!F420*0.5&gt;MAX('T1'!M420,'T2'!K420),MAX('T1'!M420,'T2'!K420),COUNTRY_INFO!F420*0.5),IF(COUNTRY_INFO!K420=3,IF(COUNTRY_INFO!F420&gt;MAX('T1'!M420,'T2'!K420),MAX('T1'!M420,'T2'!K420),COUNTRY_INFO!F420),0)))</f>
        <v>0</v>
      </c>
      <c r="AE420" s="217">
        <f>IF(AND(COUNTRY_INFO!K420&gt;0,COUNTRY_INFO!K420&lt;4),IF(Z420&gt;0,IF(COUNTRY_INFO!K420=1, AD420/(COUNTRY_INFO!F420*0.33)*100, IF(COUNTRY_INFO!K420=2, AD420/(COUNTRY_INFO!F420*0.5)*100, IF(COUNTRY_INFO!K420=3, AD420/COUNTRY_INFO!F420*100))),"-"),0)</f>
        <v>0</v>
      </c>
      <c r="AF420" s="11">
        <f>IF(COUNTRY_INFO!K420=2,IF(COUNTRY_INFO!G420*0.2&gt;MAX('T1'!N420,'T2'!L420),MAX('T1'!N420,'T2'!L420),COUNTRY_INFO!G420*0.2),IF(COUNTRY_INFO!K420=3,IF(COUNTRY_INFO!G420&gt;MAX('T1'!N420,'T2'!L420),MAX('T1'!N420,'T2'!L420),COUNTRY_INFO!G420),0))</f>
        <v>0</v>
      </c>
      <c r="AG420" s="217">
        <f>IF(AND(COUNTRY_INFO!K420&gt;0,COUNTRY_INFO!K420&lt;4),IF(Z420&gt;0,IF(COUNTRY_INFO!K420=1, 0, IF(COUNTRY_INFO!K420=2, AF420/(COUNTRY_INFO!G420*0.2)*100, IF(COUNTRY_INFO!K420=3, AF420/COUNTRY_INFO!G420*100))),"-"),0)</f>
        <v>0</v>
      </c>
      <c r="AH420" s="11">
        <f t="shared" si="48"/>
        <v>0</v>
      </c>
      <c r="AI420" s="73">
        <f>IF(AND(COUNTRY_INFO!K420&gt;0,COUNTRY_INFO!K420&lt;4), IF(AC420/Z420*100&lt;&gt;0, IF(AH420/Z420*100&gt;100,100,AH420/Z420*100), "-"),0)</f>
        <v>0</v>
      </c>
      <c r="AJ420" s="261"/>
      <c r="AK420" s="260">
        <f>IF(AND(D420&lt;&gt;0, D420&lt;&gt;"Unknown",D420&lt;&gt;"Stopped",D420&lt;&gt;"Not required"),D420/COUNTRY_INFO!D420, 0)</f>
        <v>0</v>
      </c>
      <c r="AL420" s="260">
        <f>IF(AND(J420&lt;&gt;0,J420&lt;&gt;"Unknown",J420&lt;&gt;"Stopped",J420&lt;&gt;"Not required"),J420/COUNTRY_INFO!D420, 0)</f>
        <v>0</v>
      </c>
      <c r="AM420" s="260">
        <f>IF(AND(P420&lt;&gt;0,P420&lt;&gt;"Unknown",P420&lt;&gt;"Not required"),P420/(COUNTRY_INFO!E420+COUNTRY_INFO!F420), 0)</f>
        <v>0</v>
      </c>
      <c r="AN420" s="260">
        <f>IF(AND(Z420&lt;&gt;0,Z420&lt;&gt;"Unknown",Z420&lt;&gt;"Not required"),IF(COUNTRY_INFO!K420=1,1,IF(COUNTRY_INFO!K420=2,0.5*COUNTRY_INFO!F420/(0.5*COUNTRY_INFO!F420+0.2*COUNTRY_INFO!G420),IF(COUNTRY_INFO!K420=3,COUNTRY_INFO!F420/(COUNTRY_INFO!F420+COUNTRY_INFO!G420)))),0)</f>
        <v>0</v>
      </c>
      <c r="AO420" s="260">
        <f>IF(AND(Z420&lt;&gt;0,Z420&lt;&gt;"Unknown",Z420&lt;&gt;"Not required"),IF(COUNTRY_INFO!K420=1,0,IF(COUNTRY_INFO!K420=2,0.2*COUNTRY_INFO!G420/(0.5*COUNTRY_INFO!F420+0.2*COUNTRY_INFO!G420),IF(COUNTRY_INFO!K420=3,COUNTRY_INFO!G420/(COUNTRY_INFO!F420+COUNTRY_INFO!G420)))),0)</f>
        <v>0</v>
      </c>
      <c r="AP420" s="259">
        <f>MAX(COUNTRY_INFO!D420*AK420*PROFILE!$G$7,COUNTRY_INFO!D420*AL420*PROFILE!$G$7)</f>
        <v>0</v>
      </c>
      <c r="AQ420" s="259">
        <f>MAX(COUNTRY_INFO!D420*AK420*PROFILE!$G$8,COUNTRY_INFO!D420*AL420*PROFILE!$G$8,COUNTRY_INFO!D420*AM420*PROFILE!$G$8)</f>
        <v>0</v>
      </c>
      <c r="AR420" s="259">
        <f>MAX(COUNTRY_INFO!D420*AK420*PROFILE!$G$9,COUNTRY_INFO!D420*AL420*PROFILE!$G$9,COUNTRY_INFO!D420*AM420*PROFILE!$G$9,IF(AND(DISTRICT!Z420&lt;&gt;"Unknown",Z420&lt;&gt;"Not required"),COUNTRY_INFO!O420*DISTRICT!AN420,0))</f>
        <v>0</v>
      </c>
      <c r="AS420" s="259">
        <f>MAX(COUNTRY_INFO!D420*AK420*PROFILE!$G$10,COUNTRY_INFO!D420*AL420*PROFILE!$G$10,IF(AND(DISTRICT!Z420&lt;&gt;"Unknown",Z420&lt;&gt;"Not required"),COUNTRY_INFO!O420*DISTRICT!AO420,0))</f>
        <v>0</v>
      </c>
      <c r="AT420" s="259">
        <f t="shared" si="49"/>
        <v>0</v>
      </c>
      <c r="AU420" s="258">
        <f t="shared" si="44"/>
        <v>0</v>
      </c>
      <c r="AV420" s="259">
        <f>MAX('MDA2'!J420,'T1'!L420,'T2'!J420,T3_R1!K420,T3_R2!K420)</f>
        <v>0</v>
      </c>
      <c r="AW420" s="259">
        <f>MAX('MDA1'!K420,'MDA2'!K420,'MDA3'!I420,'MDA3'!L420,'T1'!M420,'T2'!K420,T3_R1!L420,T3_R2!L420)</f>
        <v>0</v>
      </c>
      <c r="AX420" s="259">
        <f>MAX('MDA1'!L420,'MDA2'!L420,'MDA3'!J420,'MDA3'!M420,'T1'!N420,'T2'!L420,T3_R1!M420,T3_R2!M420)</f>
        <v>0</v>
      </c>
      <c r="AY420" s="259">
        <f t="shared" si="50"/>
        <v>0</v>
      </c>
      <c r="AZ420" s="259">
        <f>MAX('MDA2'!J420,T420)</f>
        <v>0</v>
      </c>
      <c r="BA420" s="259">
        <f>MAX('MDA1'!K420,'MDA2'!K420,'MDA3'!I420,'MDA3'!L420,V420,AD420)</f>
        <v>0</v>
      </c>
      <c r="BB420" s="259">
        <f>MAX('MDA1'!L420,'MDA2'!L420,'MDA3'!J420,'MDA3'!M420,AF420)</f>
        <v>0</v>
      </c>
      <c r="BC420" s="259">
        <f t="shared" si="45"/>
        <v>0</v>
      </c>
      <c r="BD420" s="260">
        <f t="shared" si="46"/>
        <v>0</v>
      </c>
    </row>
    <row r="421" spans="1:56" x14ac:dyDescent="0.2">
      <c r="A421" s="10" t="str">
        <f>IF(COUNTRY_INFO!A421=0," ",COUNTRY_INFO!A421)</f>
        <v>Ethiopia</v>
      </c>
      <c r="B421" s="10" t="str">
        <f>IF(COUNTRY_INFO!B421=0," ",COUNTRY_INFO!B421)</f>
        <v>Oromia Guji</v>
      </c>
      <c r="C421" s="87" t="str">
        <f>IF(COUNTRY_INFO!C421=0," ",COUNTRY_INFO!C421)</f>
        <v xml:space="preserve">Haro Wolabu </v>
      </c>
      <c r="D421" s="67">
        <f>COUNTRY_INFO!L421</f>
        <v>0</v>
      </c>
      <c r="E421" s="61"/>
      <c r="F421" s="61"/>
      <c r="G421" s="11">
        <f>MAX('MDA1'!M421,'MDA2'!M421)</f>
        <v>0</v>
      </c>
      <c r="H421" s="11">
        <f>IF(AND(COUNTRY_INFO!H421&gt;0,COUNTRY_INFO!H421&lt;4),IF(D421&gt;MAX('MDA1'!M421,'MDA2'!M421),MAX('MDA1'!M421,'MDA2'!M421),D421),0)</f>
        <v>0</v>
      </c>
      <c r="I421" s="73">
        <f>IF(AND(COUNTRY_INFO!H421&gt;0,COUNTRY_INFO!H421&lt;4), IF(G421/D421*100&lt;&gt;0, IF(G421/D421*100&gt;100,100,G421/D421*100), "-"),0)</f>
        <v>0</v>
      </c>
      <c r="J421" s="67">
        <f>COUNTRY_INFO!M421</f>
        <v>0</v>
      </c>
      <c r="K421" s="61"/>
      <c r="L421" s="61"/>
      <c r="M421" s="11">
        <f>MAX('MDA1'!M421,MAX('MDA3'!I421,'MDA3'!L421)+MAX('MDA3'!J421,'MDA3'!M421))</f>
        <v>0</v>
      </c>
      <c r="N421" s="11">
        <f>IF(AND(COUNTRY_INFO!I421&gt;0,COUNTRY_INFO!I421&lt;4),IF(J421&gt;MAX('MDA1'!M421,MAX('MDA3'!I421,'MDA3'!L421)+MAX('MDA3'!J421,'MDA3'!M421)),MAX('MDA1'!M421,MAX('MDA3'!I421,'MDA3'!L421)+MAX('MDA3'!J421,'MDA3'!M421)),J421),0)</f>
        <v>0</v>
      </c>
      <c r="O421" s="73">
        <f>IF(AND(COUNTRY_INFO!I421&gt;0,COUNTRY_INFO!I421&lt;4), IF(M421/J421*100&lt;&gt;0, IF(M421/J421*100&gt;100,100,M421/J421*100), "-"),0)</f>
        <v>0</v>
      </c>
      <c r="P421" s="67">
        <f>COUNTRY_INFO!N421</f>
        <v>0</v>
      </c>
      <c r="Q421" s="61"/>
      <c r="R421" s="61"/>
      <c r="S421" s="11">
        <f>SUM(MAX('MDA2'!J421, 'T1'!L421, MAX(T3_R1!K421, T3_R2!K421)), MAX('MDA1'!K421, 'MDA2'!K421, 'T1'!M421, MAX(T3_R1!L421, T3_R2!L421)), MAX('MDA1'!L421, 'MDA2'!L421, 'T1'!N421, MAX(T3_R1!M421, T3_R2!M421)))</f>
        <v>0</v>
      </c>
      <c r="T421" s="11">
        <f>IF(AND(COUNTRY_INFO!J421&gt;1,COUNTRY_INFO!J421&lt;4),IF(COUNTRY_INFO!E421&gt;MAX('MDA2'!J421,'T1'!L421,MAX(T3_R1!K421,T3_R2!K421)),MAX('MDA2'!J421,'T1'!L421,MAX(T3_R1!K421,T3_R2!K421)),COUNTRY_INFO!E421),0)</f>
        <v>0</v>
      </c>
      <c r="U421" s="217">
        <f>IF(AND(COUNTRY_INFO!J421&gt;1,COUNTRY_INFO!J421&lt;4), IF(T421/COUNTRY_INFO!E421*100&lt;&gt;0, IF(T421/COUNTRY_INFO!E421*100&gt;100,100,T421/COUNTRY_INFO!E421*100), "-"),0)</f>
        <v>0</v>
      </c>
      <c r="V421" s="11">
        <f>IF(AND(COUNTRY_INFO!J421&gt;1,COUNTRY_INFO!J421&lt;4),IF(COUNTRY_INFO!F421&gt;MAX('MDA1'!K421,'MDA2'!K421,'T1'!M421,MAX(T3_R1!L421,T3_R2!L421)),MAX('MDA1'!K421,'MDA2'!K421,'T1'!M421,MAX(T3_R1!L421,T3_R2!L421)),COUNTRY_INFO!F421),0)</f>
        <v>0</v>
      </c>
      <c r="W421" s="217">
        <f>IF(AND(COUNTRY_INFO!J421&gt;1,COUNTRY_INFO!J421&lt;4), IF(V421/COUNTRY_INFO!F421*100&lt;&gt;0, IF(V421/COUNTRY_INFO!F421*100&gt;100,100,V421/COUNTRY_INFO!F421*100), "-"),0)</f>
        <v>0</v>
      </c>
      <c r="X421" s="11">
        <f t="shared" si="47"/>
        <v>0</v>
      </c>
      <c r="Y421" s="73">
        <f>IF(AND(COUNTRY_INFO!J421&gt;1,COUNTRY_INFO!J421&lt;4), IF(S421/P421*100&lt;&gt;0, IF(X421/P421*100&gt;100,100,X421/P421*100), "-"),0)</f>
        <v>0</v>
      </c>
      <c r="Z421" s="67">
        <f>COUNTRY_INFO!O421</f>
        <v>0</v>
      </c>
      <c r="AA421" s="61"/>
      <c r="AB421" s="61"/>
      <c r="AC421" s="11">
        <f>MAX('T1'!L421,'T2'!J421)+MAX('T1'!M421,'T2'!K421)+MAX('T1'!N421,'T2'!L421)</f>
        <v>0</v>
      </c>
      <c r="AD421" s="11">
        <f>IF(COUNTRY_INFO!K421=1,IF(COUNTRY_INFO!F421*0.33&gt;MAX('T1'!M421,'T2'!K421),MAX('T1'!M421,'T2'!K421),COUNTRY_INFO!F421*0.33),IF(COUNTRY_INFO!K421=2,IF(COUNTRY_INFO!F421*0.5&gt;MAX('T1'!M421,'T2'!K421),MAX('T1'!M421,'T2'!K421),COUNTRY_INFO!F421*0.5),IF(COUNTRY_INFO!K421=3,IF(COUNTRY_INFO!F421&gt;MAX('T1'!M421,'T2'!K421),MAX('T1'!M421,'T2'!K421),COUNTRY_INFO!F421),0)))</f>
        <v>0</v>
      </c>
      <c r="AE421" s="217">
        <f>IF(AND(COUNTRY_INFO!K421&gt;0,COUNTRY_INFO!K421&lt;4),IF(Z421&gt;0,IF(COUNTRY_INFO!K421=1, AD421/(COUNTRY_INFO!F421*0.33)*100, IF(COUNTRY_INFO!K421=2, AD421/(COUNTRY_INFO!F421*0.5)*100, IF(COUNTRY_INFO!K421=3, AD421/COUNTRY_INFO!F421*100))),"-"),0)</f>
        <v>0</v>
      </c>
      <c r="AF421" s="11">
        <f>IF(COUNTRY_INFO!K421=2,IF(COUNTRY_INFO!G421*0.2&gt;MAX('T1'!N421,'T2'!L421),MAX('T1'!N421,'T2'!L421),COUNTRY_INFO!G421*0.2),IF(COUNTRY_INFO!K421=3,IF(COUNTRY_INFO!G421&gt;MAX('T1'!N421,'T2'!L421),MAX('T1'!N421,'T2'!L421),COUNTRY_INFO!G421),0))</f>
        <v>0</v>
      </c>
      <c r="AG421" s="217">
        <f>IF(AND(COUNTRY_INFO!K421&gt;0,COUNTRY_INFO!K421&lt;4),IF(Z421&gt;0,IF(COUNTRY_INFO!K421=1, 0, IF(COUNTRY_INFO!K421=2, AF421/(COUNTRY_INFO!G421*0.2)*100, IF(COUNTRY_INFO!K421=3, AF421/COUNTRY_INFO!G421*100))),"-"),0)</f>
        <v>0</v>
      </c>
      <c r="AH421" s="11">
        <f t="shared" si="48"/>
        <v>0</v>
      </c>
      <c r="AI421" s="73">
        <f>IF(AND(COUNTRY_INFO!K421&gt;0,COUNTRY_INFO!K421&lt;4), IF(AC421/Z421*100&lt;&gt;0, IF(AH421/Z421*100&gt;100,100,AH421/Z421*100), "-"),0)</f>
        <v>0</v>
      </c>
      <c r="AJ421" s="261"/>
      <c r="AK421" s="260">
        <f>IF(AND(D421&lt;&gt;0, D421&lt;&gt;"Unknown",D421&lt;&gt;"Stopped",D421&lt;&gt;"Not required"),D421/COUNTRY_INFO!D421, 0)</f>
        <v>0</v>
      </c>
      <c r="AL421" s="260">
        <f>IF(AND(J421&lt;&gt;0,J421&lt;&gt;"Unknown",J421&lt;&gt;"Stopped",J421&lt;&gt;"Not required"),J421/COUNTRY_INFO!D421, 0)</f>
        <v>0</v>
      </c>
      <c r="AM421" s="260">
        <f>IF(AND(P421&lt;&gt;0,P421&lt;&gt;"Unknown",P421&lt;&gt;"Not required"),P421/(COUNTRY_INFO!E421+COUNTRY_INFO!F421), 0)</f>
        <v>0</v>
      </c>
      <c r="AN421" s="260">
        <f>IF(AND(Z421&lt;&gt;0,Z421&lt;&gt;"Unknown",Z421&lt;&gt;"Not required"),IF(COUNTRY_INFO!K421=1,1,IF(COUNTRY_INFO!K421=2,0.5*COUNTRY_INFO!F421/(0.5*COUNTRY_INFO!F421+0.2*COUNTRY_INFO!G421),IF(COUNTRY_INFO!K421=3,COUNTRY_INFO!F421/(COUNTRY_INFO!F421+COUNTRY_INFO!G421)))),0)</f>
        <v>0</v>
      </c>
      <c r="AO421" s="260">
        <f>IF(AND(Z421&lt;&gt;0,Z421&lt;&gt;"Unknown",Z421&lt;&gt;"Not required"),IF(COUNTRY_INFO!K421=1,0,IF(COUNTRY_INFO!K421=2,0.2*COUNTRY_INFO!G421/(0.5*COUNTRY_INFO!F421+0.2*COUNTRY_INFO!G421),IF(COUNTRY_INFO!K421=3,COUNTRY_INFO!G421/(COUNTRY_INFO!F421+COUNTRY_INFO!G421)))),0)</f>
        <v>0</v>
      </c>
      <c r="AP421" s="259">
        <f>MAX(COUNTRY_INFO!D421*AK421*PROFILE!$G$7,COUNTRY_INFO!D421*AL421*PROFILE!$G$7)</f>
        <v>0</v>
      </c>
      <c r="AQ421" s="259">
        <f>MAX(COUNTRY_INFO!D421*AK421*PROFILE!$G$8,COUNTRY_INFO!D421*AL421*PROFILE!$G$8,COUNTRY_INFO!D421*AM421*PROFILE!$G$8)</f>
        <v>0</v>
      </c>
      <c r="AR421" s="259">
        <f>MAX(COUNTRY_INFO!D421*AK421*PROFILE!$G$9,COUNTRY_INFO!D421*AL421*PROFILE!$G$9,COUNTRY_INFO!D421*AM421*PROFILE!$G$9,IF(AND(DISTRICT!Z421&lt;&gt;"Unknown",Z421&lt;&gt;"Not required"),COUNTRY_INFO!O421*DISTRICT!AN421,0))</f>
        <v>0</v>
      </c>
      <c r="AS421" s="259">
        <f>MAX(COUNTRY_INFO!D421*AK421*PROFILE!$G$10,COUNTRY_INFO!D421*AL421*PROFILE!$G$10,IF(AND(DISTRICT!Z421&lt;&gt;"Unknown",Z421&lt;&gt;"Not required"),COUNTRY_INFO!O421*DISTRICT!AO421,0))</f>
        <v>0</v>
      </c>
      <c r="AT421" s="259">
        <f t="shared" si="49"/>
        <v>0</v>
      </c>
      <c r="AU421" s="258">
        <f t="shared" si="44"/>
        <v>0</v>
      </c>
      <c r="AV421" s="259">
        <f>MAX('MDA2'!J421,'T1'!L421,'T2'!J421,T3_R1!K421,T3_R2!K421)</f>
        <v>0</v>
      </c>
      <c r="AW421" s="259">
        <f>MAX('MDA1'!K421,'MDA2'!K421,'MDA3'!I421,'MDA3'!L421,'T1'!M421,'T2'!K421,T3_R1!L421,T3_R2!L421)</f>
        <v>0</v>
      </c>
      <c r="AX421" s="259">
        <f>MAX('MDA1'!L421,'MDA2'!L421,'MDA3'!J421,'MDA3'!M421,'T1'!N421,'T2'!L421,T3_R1!M421,T3_R2!M421)</f>
        <v>0</v>
      </c>
      <c r="AY421" s="259">
        <f t="shared" si="50"/>
        <v>0</v>
      </c>
      <c r="AZ421" s="259">
        <f>MAX('MDA2'!J421,T421)</f>
        <v>0</v>
      </c>
      <c r="BA421" s="259">
        <f>MAX('MDA1'!K421,'MDA2'!K421,'MDA3'!I421,'MDA3'!L421,V421,AD421)</f>
        <v>0</v>
      </c>
      <c r="BB421" s="259">
        <f>MAX('MDA1'!L421,'MDA2'!L421,'MDA3'!J421,'MDA3'!M421,AF421)</f>
        <v>0</v>
      </c>
      <c r="BC421" s="259">
        <f t="shared" si="45"/>
        <v>0</v>
      </c>
      <c r="BD421" s="260">
        <f t="shared" si="46"/>
        <v>0</v>
      </c>
    </row>
    <row r="422" spans="1:56" x14ac:dyDescent="0.2">
      <c r="A422" s="10" t="str">
        <f>IF(COUNTRY_INFO!A422=0," ",COUNTRY_INFO!A422)</f>
        <v>Ethiopia</v>
      </c>
      <c r="B422" s="10" t="str">
        <f>IF(COUNTRY_INFO!B422=0," ",COUNTRY_INFO!B422)</f>
        <v>Oromia Guji</v>
      </c>
      <c r="C422" s="87" t="str">
        <f>IF(COUNTRY_INFO!C422=0," ",COUNTRY_INFO!C422)</f>
        <v>Liben</v>
      </c>
      <c r="D422" s="67">
        <f>COUNTRY_INFO!L422</f>
        <v>0</v>
      </c>
      <c r="E422" s="61"/>
      <c r="F422" s="61"/>
      <c r="G422" s="11">
        <f>MAX('MDA1'!M422,'MDA2'!M422)</f>
        <v>0</v>
      </c>
      <c r="H422" s="11">
        <f>IF(AND(COUNTRY_INFO!H422&gt;0,COUNTRY_INFO!H422&lt;4),IF(D422&gt;MAX('MDA1'!M422,'MDA2'!M422),MAX('MDA1'!M422,'MDA2'!M422),D422),0)</f>
        <v>0</v>
      </c>
      <c r="I422" s="73">
        <f>IF(AND(COUNTRY_INFO!H422&gt;0,COUNTRY_INFO!H422&lt;4), IF(G422/D422*100&lt;&gt;0, IF(G422/D422*100&gt;100,100,G422/D422*100), "-"),0)</f>
        <v>0</v>
      </c>
      <c r="J422" s="67">
        <f>COUNTRY_INFO!M422</f>
        <v>0</v>
      </c>
      <c r="K422" s="61"/>
      <c r="L422" s="61"/>
      <c r="M422" s="11">
        <f>MAX('MDA1'!M422,MAX('MDA3'!I422,'MDA3'!L422)+MAX('MDA3'!J422,'MDA3'!M422))</f>
        <v>0</v>
      </c>
      <c r="N422" s="11">
        <f>IF(AND(COUNTRY_INFO!I422&gt;0,COUNTRY_INFO!I422&lt;4),IF(J422&gt;MAX('MDA1'!M422,MAX('MDA3'!I422,'MDA3'!L422)+MAX('MDA3'!J422,'MDA3'!M422)),MAX('MDA1'!M422,MAX('MDA3'!I422,'MDA3'!L422)+MAX('MDA3'!J422,'MDA3'!M422)),J422),0)</f>
        <v>0</v>
      </c>
      <c r="O422" s="73">
        <f>IF(AND(COUNTRY_INFO!I422&gt;0,COUNTRY_INFO!I422&lt;4), IF(M422/J422*100&lt;&gt;0, IF(M422/J422*100&gt;100,100,M422/J422*100), "-"),0)</f>
        <v>0</v>
      </c>
      <c r="P422" s="67">
        <f>COUNTRY_INFO!N422</f>
        <v>0</v>
      </c>
      <c r="Q422" s="61"/>
      <c r="R422" s="61"/>
      <c r="S422" s="11">
        <f>SUM(MAX('MDA2'!J422, 'T1'!L422, MAX(T3_R1!K422, T3_R2!K422)), MAX('MDA1'!K422, 'MDA2'!K422, 'T1'!M422, MAX(T3_R1!L422, T3_R2!L422)), MAX('MDA1'!L422, 'MDA2'!L422, 'T1'!N422, MAX(T3_R1!M422, T3_R2!M422)))</f>
        <v>0</v>
      </c>
      <c r="T422" s="11">
        <f>IF(AND(COUNTRY_INFO!J422&gt;1,COUNTRY_INFO!J422&lt;4),IF(COUNTRY_INFO!E422&gt;MAX('MDA2'!J422,'T1'!L422,MAX(T3_R1!K422,T3_R2!K422)),MAX('MDA2'!J422,'T1'!L422,MAX(T3_R1!K422,T3_R2!K422)),COUNTRY_INFO!E422),0)</f>
        <v>0</v>
      </c>
      <c r="U422" s="217">
        <f>IF(AND(COUNTRY_INFO!J422&gt;1,COUNTRY_INFO!J422&lt;4), IF(T422/COUNTRY_INFO!E422*100&lt;&gt;0, IF(T422/COUNTRY_INFO!E422*100&gt;100,100,T422/COUNTRY_INFO!E422*100), "-"),0)</f>
        <v>0</v>
      </c>
      <c r="V422" s="11">
        <f>IF(AND(COUNTRY_INFO!J422&gt;1,COUNTRY_INFO!J422&lt;4),IF(COUNTRY_INFO!F422&gt;MAX('MDA1'!K422,'MDA2'!K422,'T1'!M422,MAX(T3_R1!L422,T3_R2!L422)),MAX('MDA1'!K422,'MDA2'!K422,'T1'!M422,MAX(T3_R1!L422,T3_R2!L422)),COUNTRY_INFO!F422),0)</f>
        <v>0</v>
      </c>
      <c r="W422" s="217">
        <f>IF(AND(COUNTRY_INFO!J422&gt;1,COUNTRY_INFO!J422&lt;4), IF(V422/COUNTRY_INFO!F422*100&lt;&gt;0, IF(V422/COUNTRY_INFO!F422*100&gt;100,100,V422/COUNTRY_INFO!F422*100), "-"),0)</f>
        <v>0</v>
      </c>
      <c r="X422" s="11">
        <f t="shared" si="47"/>
        <v>0</v>
      </c>
      <c r="Y422" s="73">
        <f>IF(AND(COUNTRY_INFO!J422&gt;1,COUNTRY_INFO!J422&lt;4), IF(S422/P422*100&lt;&gt;0, IF(X422/P422*100&gt;100,100,X422/P422*100), "-"),0)</f>
        <v>0</v>
      </c>
      <c r="Z422" s="67">
        <f>COUNTRY_INFO!O422</f>
        <v>68104</v>
      </c>
      <c r="AA422" s="61"/>
      <c r="AB422" s="61"/>
      <c r="AC422" s="11">
        <f>MAX('T1'!L422,'T2'!J422)+MAX('T1'!M422,'T2'!K422)+MAX('T1'!N422,'T2'!L422)</f>
        <v>16748</v>
      </c>
      <c r="AD422" s="11">
        <f>IF(COUNTRY_INFO!K422=1,IF(COUNTRY_INFO!F422*0.33&gt;MAX('T1'!M422,'T2'!K422),MAX('T1'!M422,'T2'!K422),COUNTRY_INFO!F422*0.33),IF(COUNTRY_INFO!K422=2,IF(COUNTRY_INFO!F422*0.5&gt;MAX('T1'!M422,'T2'!K422),MAX('T1'!M422,'T2'!K422),COUNTRY_INFO!F422*0.5),IF(COUNTRY_INFO!K422=3,IF(COUNTRY_INFO!F422&gt;MAX('T1'!M422,'T2'!K422),MAX('T1'!M422,'T2'!K422),COUNTRY_INFO!F422),0)))</f>
        <v>16748</v>
      </c>
      <c r="AE422" s="217">
        <f>IF(AND(COUNTRY_INFO!K422&gt;0,COUNTRY_INFO!K422&lt;4),IF(Z422&gt;0,IF(COUNTRY_INFO!K422=1, AD422/(COUNTRY_INFO!F422*0.33)*100, IF(COUNTRY_INFO!K422=2, AD422/(COUNTRY_INFO!F422*0.5)*100, IF(COUNTRY_INFO!K422=3, AD422/COUNTRY_INFO!F422*100))),"-"),0)</f>
        <v>65.916246851385381</v>
      </c>
      <c r="AF422" s="11">
        <f>IF(COUNTRY_INFO!K422=2,IF(COUNTRY_INFO!G422*0.2&gt;MAX('T1'!N422,'T2'!L422),MAX('T1'!N422,'T2'!L422),COUNTRY_INFO!G422*0.2),IF(COUNTRY_INFO!K422=3,IF(COUNTRY_INFO!G422&gt;MAX('T1'!N422,'T2'!L422),MAX('T1'!N422,'T2'!L422),COUNTRY_INFO!G422),0))</f>
        <v>0</v>
      </c>
      <c r="AG422" s="217">
        <f>IF(AND(COUNTRY_INFO!K422&gt;0,COUNTRY_INFO!K422&lt;4),IF(Z422&gt;0,IF(COUNTRY_INFO!K422=1, 0, IF(COUNTRY_INFO!K422=2, AF422/(COUNTRY_INFO!G422*0.2)*100, IF(COUNTRY_INFO!K422=3, AF422/COUNTRY_INFO!G422*100))),"-"),0)</f>
        <v>0</v>
      </c>
      <c r="AH422" s="11">
        <f t="shared" si="48"/>
        <v>16748</v>
      </c>
      <c r="AI422" s="73">
        <f>IF(AND(COUNTRY_INFO!K422&gt;0,COUNTRY_INFO!K422&lt;4), IF(AC422/Z422*100&lt;&gt;0, IF(AH422/Z422*100&gt;100,100,AH422/Z422*100), "-"),0)</f>
        <v>24.59180077528486</v>
      </c>
      <c r="AJ422" s="261"/>
      <c r="AK422" s="260">
        <f>IF(AND(D422&lt;&gt;0, D422&lt;&gt;"Unknown",D422&lt;&gt;"Stopped",D422&lt;&gt;"Not required"),D422/COUNTRY_INFO!D422, 0)</f>
        <v>0</v>
      </c>
      <c r="AL422" s="260">
        <f>IF(AND(J422&lt;&gt;0,J422&lt;&gt;"Unknown",J422&lt;&gt;"Stopped",J422&lt;&gt;"Not required"),J422/COUNTRY_INFO!D422, 0)</f>
        <v>0</v>
      </c>
      <c r="AM422" s="260">
        <f>IF(AND(P422&lt;&gt;0,P422&lt;&gt;"Unknown",P422&lt;&gt;"Not required"),P422/(COUNTRY_INFO!E422+COUNTRY_INFO!F422), 0)</f>
        <v>0</v>
      </c>
      <c r="AN422" s="260">
        <f>IF(AND(Z422&lt;&gt;0,Z422&lt;&gt;"Unknown",Z422&lt;&gt;"Not required"),IF(COUNTRY_INFO!K422=1,1,IF(COUNTRY_INFO!K422=2,0.5*COUNTRY_INFO!F422/(0.5*COUNTRY_INFO!F422+0.2*COUNTRY_INFO!G422),IF(COUNTRY_INFO!K422=3,COUNTRY_INFO!F422/(COUNTRY_INFO!F422+COUNTRY_INFO!G422)))),0)</f>
        <v>0.37307647127922</v>
      </c>
      <c r="AO422" s="260">
        <f>IF(AND(Z422&lt;&gt;0,Z422&lt;&gt;"Unknown",Z422&lt;&gt;"Not required"),IF(COUNTRY_INFO!K422=1,0,IF(COUNTRY_INFO!K422=2,0.2*COUNTRY_INFO!G422/(0.5*COUNTRY_INFO!F422+0.2*COUNTRY_INFO!G422),IF(COUNTRY_INFO!K422=3,COUNTRY_INFO!G422/(COUNTRY_INFO!F422+COUNTRY_INFO!G422)))),0)</f>
        <v>0.62692352872077994</v>
      </c>
      <c r="AP422" s="259">
        <f>MAX(COUNTRY_INFO!D422*AK422*PROFILE!$G$7,COUNTRY_INFO!D422*AL422*PROFILE!$G$7)</f>
        <v>0</v>
      </c>
      <c r="AQ422" s="259">
        <f>MAX(COUNTRY_INFO!D422*AK422*PROFILE!$G$8,COUNTRY_INFO!D422*AL422*PROFILE!$G$8,COUNTRY_INFO!D422*AM422*PROFILE!$G$8)</f>
        <v>0</v>
      </c>
      <c r="AR422" s="259">
        <f>MAX(COUNTRY_INFO!D422*AK422*PROFILE!$G$9,COUNTRY_INFO!D422*AL422*PROFILE!$G$9,COUNTRY_INFO!D422*AM422*PROFILE!$G$9,IF(AND(DISTRICT!Z422&lt;&gt;"Unknown",Z422&lt;&gt;"Not required"),COUNTRY_INFO!O422*DISTRICT!AN422,0))</f>
        <v>25408</v>
      </c>
      <c r="AS422" s="259">
        <f>MAX(COUNTRY_INFO!D422*AK422*PROFILE!$G$10,COUNTRY_INFO!D422*AL422*PROFILE!$G$10,IF(AND(DISTRICT!Z422&lt;&gt;"Unknown",Z422&lt;&gt;"Not required"),COUNTRY_INFO!O422*DISTRICT!AO422,0))</f>
        <v>42696</v>
      </c>
      <c r="AT422" s="259">
        <f t="shared" si="49"/>
        <v>68104</v>
      </c>
      <c r="AU422" s="258" t="str">
        <f t="shared" si="44"/>
        <v>Y</v>
      </c>
      <c r="AV422" s="259">
        <f>MAX('MDA2'!J422,'T1'!L422,'T2'!J422,T3_R1!K422,T3_R2!K422)</f>
        <v>0</v>
      </c>
      <c r="AW422" s="259">
        <f>MAX('MDA1'!K422,'MDA2'!K422,'MDA3'!I422,'MDA3'!L422,'T1'!M422,'T2'!K422,T3_R1!L422,T3_R2!L422)</f>
        <v>16748</v>
      </c>
      <c r="AX422" s="259">
        <f>MAX('MDA1'!L422,'MDA2'!L422,'MDA3'!J422,'MDA3'!M422,'T1'!N422,'T2'!L422,T3_R1!M422,T3_R2!M422)</f>
        <v>0</v>
      </c>
      <c r="AY422" s="259">
        <f t="shared" si="50"/>
        <v>16748</v>
      </c>
      <c r="AZ422" s="259">
        <f>MAX('MDA2'!J422,T422)</f>
        <v>0</v>
      </c>
      <c r="BA422" s="259">
        <f>MAX('MDA1'!K422,'MDA2'!K422,'MDA3'!I422,'MDA3'!L422,V422,AD422)</f>
        <v>16748</v>
      </c>
      <c r="BB422" s="259">
        <f>MAX('MDA1'!L422,'MDA2'!L422,'MDA3'!J422,'MDA3'!M422,AF422)</f>
        <v>0</v>
      </c>
      <c r="BC422" s="259">
        <f t="shared" si="45"/>
        <v>16748</v>
      </c>
      <c r="BD422" s="260">
        <f t="shared" si="46"/>
        <v>24.59180077528486</v>
      </c>
    </row>
    <row r="423" spans="1:56" x14ac:dyDescent="0.2">
      <c r="A423" s="10" t="str">
        <f>IF(COUNTRY_INFO!A423=0," ",COUNTRY_INFO!A423)</f>
        <v>Ethiopia</v>
      </c>
      <c r="B423" s="10" t="str">
        <f>IF(COUNTRY_INFO!B423=0," ",COUNTRY_INFO!B423)</f>
        <v>Oromia Guji</v>
      </c>
      <c r="C423" s="87" t="str">
        <f>IF(COUNTRY_INFO!C423=0," ",COUNTRY_INFO!C423)</f>
        <v>Negele town</v>
      </c>
      <c r="D423" s="67">
        <f>COUNTRY_INFO!L423</f>
        <v>0</v>
      </c>
      <c r="E423" s="61"/>
      <c r="F423" s="61"/>
      <c r="G423" s="11">
        <f>MAX('MDA1'!M423,'MDA2'!M423)</f>
        <v>0</v>
      </c>
      <c r="H423" s="11">
        <f>IF(AND(COUNTRY_INFO!H423&gt;0,COUNTRY_INFO!H423&lt;4),IF(D423&gt;MAX('MDA1'!M423,'MDA2'!M423),MAX('MDA1'!M423,'MDA2'!M423),D423),0)</f>
        <v>0</v>
      </c>
      <c r="I423" s="73">
        <f>IF(AND(COUNTRY_INFO!H423&gt;0,COUNTRY_INFO!H423&lt;4), IF(G423/D423*100&lt;&gt;0, IF(G423/D423*100&gt;100,100,G423/D423*100), "-"),0)</f>
        <v>0</v>
      </c>
      <c r="J423" s="67">
        <f>COUNTRY_INFO!M423</f>
        <v>0</v>
      </c>
      <c r="K423" s="61"/>
      <c r="L423" s="61"/>
      <c r="M423" s="11">
        <f>MAX('MDA1'!M423,MAX('MDA3'!I423,'MDA3'!L423)+MAX('MDA3'!J423,'MDA3'!M423))</f>
        <v>0</v>
      </c>
      <c r="N423" s="11">
        <f>IF(AND(COUNTRY_INFO!I423&gt;0,COUNTRY_INFO!I423&lt;4),IF(J423&gt;MAX('MDA1'!M423,MAX('MDA3'!I423,'MDA3'!L423)+MAX('MDA3'!J423,'MDA3'!M423)),MAX('MDA1'!M423,MAX('MDA3'!I423,'MDA3'!L423)+MAX('MDA3'!J423,'MDA3'!M423)),J423),0)</f>
        <v>0</v>
      </c>
      <c r="O423" s="73">
        <f>IF(AND(COUNTRY_INFO!I423&gt;0,COUNTRY_INFO!I423&lt;4), IF(M423/J423*100&lt;&gt;0, IF(M423/J423*100&gt;100,100,M423/J423*100), "-"),0)</f>
        <v>0</v>
      </c>
      <c r="P423" s="67">
        <f>COUNTRY_INFO!N423</f>
        <v>0</v>
      </c>
      <c r="Q423" s="61"/>
      <c r="R423" s="61"/>
      <c r="S423" s="11">
        <f>SUM(MAX('MDA2'!J423, 'T1'!L423, MAX(T3_R1!K423, T3_R2!K423)), MAX('MDA1'!K423, 'MDA2'!K423, 'T1'!M423, MAX(T3_R1!L423, T3_R2!L423)), MAX('MDA1'!L423, 'MDA2'!L423, 'T1'!N423, MAX(T3_R1!M423, T3_R2!M423)))</f>
        <v>0</v>
      </c>
      <c r="T423" s="11">
        <f>IF(AND(COUNTRY_INFO!J423&gt;1,COUNTRY_INFO!J423&lt;4),IF(COUNTRY_INFO!E423&gt;MAX('MDA2'!J423,'T1'!L423,MAX(T3_R1!K423,T3_R2!K423)),MAX('MDA2'!J423,'T1'!L423,MAX(T3_R1!K423,T3_R2!K423)),COUNTRY_INFO!E423),0)</f>
        <v>0</v>
      </c>
      <c r="U423" s="217">
        <f>IF(AND(COUNTRY_INFO!J423&gt;1,COUNTRY_INFO!J423&lt;4), IF(T423/COUNTRY_INFO!E423*100&lt;&gt;0, IF(T423/COUNTRY_INFO!E423*100&gt;100,100,T423/COUNTRY_INFO!E423*100), "-"),0)</f>
        <v>0</v>
      </c>
      <c r="V423" s="11">
        <f>IF(AND(COUNTRY_INFO!J423&gt;1,COUNTRY_INFO!J423&lt;4),IF(COUNTRY_INFO!F423&gt;MAX('MDA1'!K423,'MDA2'!K423,'T1'!M423,MAX(T3_R1!L423,T3_R2!L423)),MAX('MDA1'!K423,'MDA2'!K423,'T1'!M423,MAX(T3_R1!L423,T3_R2!L423)),COUNTRY_INFO!F423),0)</f>
        <v>0</v>
      </c>
      <c r="W423" s="217">
        <f>IF(AND(COUNTRY_INFO!J423&gt;1,COUNTRY_INFO!J423&lt;4), IF(V423/COUNTRY_INFO!F423*100&lt;&gt;0, IF(V423/COUNTRY_INFO!F423*100&gt;100,100,V423/COUNTRY_INFO!F423*100), "-"),0)</f>
        <v>0</v>
      </c>
      <c r="X423" s="11">
        <f t="shared" si="47"/>
        <v>0</v>
      </c>
      <c r="Y423" s="73">
        <f>IF(AND(COUNTRY_INFO!J423&gt;1,COUNTRY_INFO!J423&lt;4), IF(S423/P423*100&lt;&gt;0, IF(X423/P423*100&gt;100,100,X423/P423*100), "-"),0)</f>
        <v>0</v>
      </c>
      <c r="Z423" s="67">
        <f>COUNTRY_INFO!O423</f>
        <v>13826.3</v>
      </c>
      <c r="AA423" s="61"/>
      <c r="AB423" s="61"/>
      <c r="AC423" s="11">
        <f>MAX('T1'!L423,'T2'!J423)+MAX('T1'!M423,'T2'!K423)+MAX('T1'!N423,'T2'!L423)</f>
        <v>11718</v>
      </c>
      <c r="AD423" s="11">
        <f>IF(COUNTRY_INFO!K423=1,IF(COUNTRY_INFO!F423*0.33&gt;MAX('T1'!M423,'T2'!K423),MAX('T1'!M423,'T2'!K423),COUNTRY_INFO!F423*0.33),IF(COUNTRY_INFO!K423=2,IF(COUNTRY_INFO!F423*0.5&gt;MAX('T1'!M423,'T2'!K423),MAX('T1'!M423,'T2'!K423),COUNTRY_INFO!F423*0.5),IF(COUNTRY_INFO!K423=3,IF(COUNTRY_INFO!F423&gt;MAX('T1'!M423,'T2'!K423),MAX('T1'!M423,'T2'!K423),COUNTRY_INFO!F423),0)))</f>
        <v>8268.5</v>
      </c>
      <c r="AE423" s="217">
        <f>IF(AND(COUNTRY_INFO!K423&gt;0,COUNTRY_INFO!K423&lt;4),IF(Z423&gt;0,IF(COUNTRY_INFO!K423=1, AD423/(COUNTRY_INFO!F423*0.33)*100, IF(COUNTRY_INFO!K423=2, AD423/(COUNTRY_INFO!F423*0.5)*100, IF(COUNTRY_INFO!K423=3, AD423/COUNTRY_INFO!F423*100))),"-"),0)</f>
        <v>100</v>
      </c>
      <c r="AF423" s="11">
        <f>IF(COUNTRY_INFO!K423=2,IF(COUNTRY_INFO!G423*0.2&gt;MAX('T1'!N423,'T2'!L423),MAX('T1'!N423,'T2'!L423),COUNTRY_INFO!G423*0.2),IF(COUNTRY_INFO!K423=3,IF(COUNTRY_INFO!G423&gt;MAX('T1'!N423,'T2'!L423),MAX('T1'!N423,'T2'!L423),COUNTRY_INFO!G423),0))</f>
        <v>0</v>
      </c>
      <c r="AG423" s="217">
        <f>IF(AND(COUNTRY_INFO!K423&gt;0,COUNTRY_INFO!K423&lt;4),IF(Z423&gt;0,IF(COUNTRY_INFO!K423=1, 0, IF(COUNTRY_INFO!K423=2, AF423/(COUNTRY_INFO!G423*0.2)*100, IF(COUNTRY_INFO!K423=3, AF423/COUNTRY_INFO!G423*100))),"-"),0)</f>
        <v>0</v>
      </c>
      <c r="AH423" s="11">
        <f t="shared" si="48"/>
        <v>8268.5</v>
      </c>
      <c r="AI423" s="73">
        <f>IF(AND(COUNTRY_INFO!K423&gt;0,COUNTRY_INFO!K423&lt;4), IF(AC423/Z423*100&lt;&gt;0, IF(AH423/Z423*100&gt;100,100,AH423/Z423*100), "-"),0)</f>
        <v>59.802694864135745</v>
      </c>
      <c r="AJ423" s="261"/>
      <c r="AK423" s="260">
        <f>IF(AND(D423&lt;&gt;0, D423&lt;&gt;"Unknown",D423&lt;&gt;"Stopped",D423&lt;&gt;"Not required"),D423/COUNTRY_INFO!D423, 0)</f>
        <v>0</v>
      </c>
      <c r="AL423" s="260">
        <f>IF(AND(J423&lt;&gt;0,J423&lt;&gt;"Unknown",J423&lt;&gt;"Stopped",J423&lt;&gt;"Not required"),J423/COUNTRY_INFO!D423, 0)</f>
        <v>0</v>
      </c>
      <c r="AM423" s="260">
        <f>IF(AND(P423&lt;&gt;0,P423&lt;&gt;"Unknown",P423&lt;&gt;"Not required"),P423/(COUNTRY_INFO!E423+COUNTRY_INFO!F423), 0)</f>
        <v>0</v>
      </c>
      <c r="AN423" s="260">
        <f>IF(AND(Z423&lt;&gt;0,Z423&lt;&gt;"Unknown",Z423&lt;&gt;"Not required"),IF(COUNTRY_INFO!K423=1,1,IF(COUNTRY_INFO!K423=2,0.5*COUNTRY_INFO!F423/(0.5*COUNTRY_INFO!F423+0.2*COUNTRY_INFO!G423),IF(COUNTRY_INFO!K423=3,COUNTRY_INFO!F423/(COUNTRY_INFO!F423+COUNTRY_INFO!G423)))),0)</f>
        <v>0.59802694864135741</v>
      </c>
      <c r="AO423" s="260">
        <f>IF(AND(Z423&lt;&gt;0,Z423&lt;&gt;"Unknown",Z423&lt;&gt;"Not required"),IF(COUNTRY_INFO!K423=1,0,IF(COUNTRY_INFO!K423=2,0.2*COUNTRY_INFO!G423/(0.5*COUNTRY_INFO!F423+0.2*COUNTRY_INFO!G423),IF(COUNTRY_INFO!K423=3,COUNTRY_INFO!G423/(COUNTRY_INFO!F423+COUNTRY_INFO!G423)))),0)</f>
        <v>0.40197305135864264</v>
      </c>
      <c r="AP423" s="259">
        <f>MAX(COUNTRY_INFO!D423*AK423*PROFILE!$G$7,COUNTRY_INFO!D423*AL423*PROFILE!$G$7)</f>
        <v>0</v>
      </c>
      <c r="AQ423" s="259">
        <f>MAX(COUNTRY_INFO!D423*AK423*PROFILE!$G$8,COUNTRY_INFO!D423*AL423*PROFILE!$G$8,COUNTRY_INFO!D423*AM423*PROFILE!$G$8)</f>
        <v>0</v>
      </c>
      <c r="AR423" s="259">
        <f>MAX(COUNTRY_INFO!D423*AK423*PROFILE!$G$9,COUNTRY_INFO!D423*AL423*PROFILE!$G$9,COUNTRY_INFO!D423*AM423*PROFILE!$G$9,IF(AND(DISTRICT!Z423&lt;&gt;"Unknown",Z423&lt;&gt;"Not required"),COUNTRY_INFO!O423*DISTRICT!AN423,0))</f>
        <v>8268.5</v>
      </c>
      <c r="AS423" s="259">
        <f>MAX(COUNTRY_INFO!D423*AK423*PROFILE!$G$10,COUNTRY_INFO!D423*AL423*PROFILE!$G$10,IF(AND(DISTRICT!Z423&lt;&gt;"Unknown",Z423&lt;&gt;"Not required"),COUNTRY_INFO!O423*DISTRICT!AO423,0))</f>
        <v>5557.8</v>
      </c>
      <c r="AT423" s="259">
        <f t="shared" si="49"/>
        <v>13826.3</v>
      </c>
      <c r="AU423" s="258" t="str">
        <f t="shared" si="44"/>
        <v>Y</v>
      </c>
      <c r="AV423" s="259">
        <f>MAX('MDA2'!J423,'T1'!L423,'T2'!J423,T3_R1!K423,T3_R2!K423)</f>
        <v>0</v>
      </c>
      <c r="AW423" s="259">
        <f>MAX('MDA1'!K423,'MDA2'!K423,'MDA3'!I423,'MDA3'!L423,'T1'!M423,'T2'!K423,T3_R1!L423,T3_R2!L423)</f>
        <v>11718</v>
      </c>
      <c r="AX423" s="259">
        <f>MAX('MDA1'!L423,'MDA2'!L423,'MDA3'!J423,'MDA3'!M423,'T1'!N423,'T2'!L423,T3_R1!M423,T3_R2!M423)</f>
        <v>0</v>
      </c>
      <c r="AY423" s="259">
        <f t="shared" si="50"/>
        <v>11718</v>
      </c>
      <c r="AZ423" s="259">
        <f>MAX('MDA2'!J423,T423)</f>
        <v>0</v>
      </c>
      <c r="BA423" s="259">
        <f>MAX('MDA1'!K423,'MDA2'!K423,'MDA3'!I423,'MDA3'!L423,V423,AD423)</f>
        <v>8268.5</v>
      </c>
      <c r="BB423" s="259">
        <f>MAX('MDA1'!L423,'MDA2'!L423,'MDA3'!J423,'MDA3'!M423,AF423)</f>
        <v>0</v>
      </c>
      <c r="BC423" s="259">
        <f t="shared" si="45"/>
        <v>8268.5</v>
      </c>
      <c r="BD423" s="260">
        <f t="shared" si="46"/>
        <v>59.802694864135745</v>
      </c>
    </row>
    <row r="424" spans="1:56" x14ac:dyDescent="0.2">
      <c r="A424" s="10" t="str">
        <f>IF(COUNTRY_INFO!A424=0," ",COUNTRY_INFO!A424)</f>
        <v>Ethiopia</v>
      </c>
      <c r="B424" s="10" t="str">
        <f>IF(COUNTRY_INFO!B424=0," ",COUNTRY_INFO!B424)</f>
        <v>Oromia Guji</v>
      </c>
      <c r="C424" s="87" t="str">
        <f>IF(COUNTRY_INFO!C424=0," ",COUNTRY_INFO!C424)</f>
        <v>Odo Shakiso</v>
      </c>
      <c r="D424" s="67">
        <f>COUNTRY_INFO!L424</f>
        <v>0</v>
      </c>
      <c r="E424" s="61"/>
      <c r="F424" s="61"/>
      <c r="G424" s="11">
        <f>MAX('MDA1'!M424,'MDA2'!M424)</f>
        <v>0</v>
      </c>
      <c r="H424" s="11">
        <f>IF(AND(COUNTRY_INFO!H424&gt;0,COUNTRY_INFO!H424&lt;4),IF(D424&gt;MAX('MDA1'!M424,'MDA2'!M424),MAX('MDA1'!M424,'MDA2'!M424),D424),0)</f>
        <v>0</v>
      </c>
      <c r="I424" s="73">
        <f>IF(AND(COUNTRY_INFO!H424&gt;0,COUNTRY_INFO!H424&lt;4), IF(G424/D424*100&lt;&gt;0, IF(G424/D424*100&gt;100,100,G424/D424*100), "-"),0)</f>
        <v>0</v>
      </c>
      <c r="J424" s="67">
        <f>COUNTRY_INFO!M424</f>
        <v>0</v>
      </c>
      <c r="K424" s="61"/>
      <c r="L424" s="61"/>
      <c r="M424" s="11">
        <f>MAX('MDA1'!M424,MAX('MDA3'!I424,'MDA3'!L424)+MAX('MDA3'!J424,'MDA3'!M424))</f>
        <v>0</v>
      </c>
      <c r="N424" s="11">
        <f>IF(AND(COUNTRY_INFO!I424&gt;0,COUNTRY_INFO!I424&lt;4),IF(J424&gt;MAX('MDA1'!M424,MAX('MDA3'!I424,'MDA3'!L424)+MAX('MDA3'!J424,'MDA3'!M424)),MAX('MDA1'!M424,MAX('MDA3'!I424,'MDA3'!L424)+MAX('MDA3'!J424,'MDA3'!M424)),J424),0)</f>
        <v>0</v>
      </c>
      <c r="O424" s="73">
        <f>IF(AND(COUNTRY_INFO!I424&gt;0,COUNTRY_INFO!I424&lt;4), IF(M424/J424*100&lt;&gt;0, IF(M424/J424*100&gt;100,100,M424/J424*100), "-"),0)</f>
        <v>0</v>
      </c>
      <c r="P424" s="67">
        <f>COUNTRY_INFO!N424</f>
        <v>76011</v>
      </c>
      <c r="Q424" s="61"/>
      <c r="R424" s="61"/>
      <c r="S424" s="11">
        <f>SUM(MAX('MDA2'!J424, 'T1'!L424, MAX(T3_R1!K424, T3_R2!K424)), MAX('MDA1'!K424, 'MDA2'!K424, 'T1'!M424, MAX(T3_R1!L424, T3_R2!L424)), MAX('MDA1'!L424, 'MDA2'!L424, 'T1'!N424, MAX(T3_R1!M424, T3_R2!M424)))</f>
        <v>0</v>
      </c>
      <c r="T424" s="11">
        <f>IF(AND(COUNTRY_INFO!J424&gt;1,COUNTRY_INFO!J424&lt;4),IF(COUNTRY_INFO!E424&gt;MAX('MDA2'!J424,'T1'!L424,MAX(T3_R1!K424,T3_R2!K424)),MAX('MDA2'!J424,'T1'!L424,MAX(T3_R1!K424,T3_R2!K424)),COUNTRY_INFO!E424),0)</f>
        <v>0</v>
      </c>
      <c r="U424" s="217" t="str">
        <f>IF(AND(COUNTRY_INFO!J424&gt;1,COUNTRY_INFO!J424&lt;4), IF(T424/COUNTRY_INFO!E424*100&lt;&gt;0, IF(T424/COUNTRY_INFO!E424*100&gt;100,100,T424/COUNTRY_INFO!E424*100), "-"),0)</f>
        <v>-</v>
      </c>
      <c r="V424" s="11">
        <f>IF(AND(COUNTRY_INFO!J424&gt;1,COUNTRY_INFO!J424&lt;4),IF(COUNTRY_INFO!F424&gt;MAX('MDA1'!K424,'MDA2'!K424,'T1'!M424,MAX(T3_R1!L424,T3_R2!L424)),MAX('MDA1'!K424,'MDA2'!K424,'T1'!M424,MAX(T3_R1!L424,T3_R2!L424)),COUNTRY_INFO!F424),0)</f>
        <v>0</v>
      </c>
      <c r="W424" s="217" t="str">
        <f>IF(AND(COUNTRY_INFO!J424&gt;1,COUNTRY_INFO!J424&lt;4), IF(V424/COUNTRY_INFO!F424*100&lt;&gt;0, IF(V424/COUNTRY_INFO!F424*100&gt;100,100,V424/COUNTRY_INFO!F424*100), "-"),0)</f>
        <v>-</v>
      </c>
      <c r="X424" s="11">
        <f t="shared" si="47"/>
        <v>0</v>
      </c>
      <c r="Y424" s="73" t="str">
        <f>IF(AND(COUNTRY_INFO!J424&gt;1,COUNTRY_INFO!J424&lt;4), IF(S424/P424*100&lt;&gt;0, IF(X424/P424*100&gt;100,100,X424/P424*100), "-"),0)</f>
        <v>-</v>
      </c>
      <c r="Z424" s="67">
        <f>COUNTRY_INFO!O424</f>
        <v>41556.600000000006</v>
      </c>
      <c r="AA424" s="61"/>
      <c r="AB424" s="61"/>
      <c r="AC424" s="11">
        <f>MAX('T1'!L424,'T2'!J424)+MAX('T1'!M424,'T2'!K424)+MAX('T1'!N424,'T2'!L424)</f>
        <v>0</v>
      </c>
      <c r="AD424" s="11">
        <f>IF(COUNTRY_INFO!K424=1,IF(COUNTRY_INFO!F424*0.33&gt;MAX('T1'!M424,'T2'!K424),MAX('T1'!M424,'T2'!K424),COUNTRY_INFO!F424*0.33),IF(COUNTRY_INFO!K424=2,IF(COUNTRY_INFO!F424*0.5&gt;MAX('T1'!M424,'T2'!K424),MAX('T1'!M424,'T2'!K424),COUNTRY_INFO!F424*0.5),IF(COUNTRY_INFO!K424=3,IF(COUNTRY_INFO!F424&gt;MAX('T1'!M424,'T2'!K424),MAX('T1'!M424,'T2'!K424),COUNTRY_INFO!F424),0)))</f>
        <v>0</v>
      </c>
      <c r="AE424" s="217">
        <f>IF(AND(COUNTRY_INFO!K424&gt;0,COUNTRY_INFO!K424&lt;4),IF(Z424&gt;0,IF(COUNTRY_INFO!K424=1, AD424/(COUNTRY_INFO!F424*0.33)*100, IF(COUNTRY_INFO!K424=2, AD424/(COUNTRY_INFO!F424*0.5)*100, IF(COUNTRY_INFO!K424=3, AD424/COUNTRY_INFO!F424*100))),"-"),0)</f>
        <v>0</v>
      </c>
      <c r="AF424" s="11">
        <f>IF(COUNTRY_INFO!K424=2,IF(COUNTRY_INFO!G424*0.2&gt;MAX('T1'!N424,'T2'!L424),MAX('T1'!N424,'T2'!L424),COUNTRY_INFO!G424*0.2),IF(COUNTRY_INFO!K424=3,IF(COUNTRY_INFO!G424&gt;MAX('T1'!N424,'T2'!L424),MAX('T1'!N424,'T2'!L424),COUNTRY_INFO!G424),0))</f>
        <v>0</v>
      </c>
      <c r="AG424" s="217">
        <f>IF(AND(COUNTRY_INFO!K424&gt;0,COUNTRY_INFO!K424&lt;4),IF(Z424&gt;0,IF(COUNTRY_INFO!K424=1, 0, IF(COUNTRY_INFO!K424=2, AF424/(COUNTRY_INFO!G424*0.2)*100, IF(COUNTRY_INFO!K424=3, AF424/COUNTRY_INFO!G424*100))),"-"),0)</f>
        <v>0</v>
      </c>
      <c r="AH424" s="11">
        <f t="shared" si="48"/>
        <v>0</v>
      </c>
      <c r="AI424" s="73" t="str">
        <f>IF(AND(COUNTRY_INFO!K424&gt;0,COUNTRY_INFO!K424&lt;4), IF(AC424/Z424*100&lt;&gt;0, IF(AH424/Z424*100&gt;100,100,AH424/Z424*100), "-"),0)</f>
        <v>-</v>
      </c>
      <c r="AJ424" s="261"/>
      <c r="AK424" s="260">
        <f>IF(AND(D424&lt;&gt;0, D424&lt;&gt;"Unknown",D424&lt;&gt;"Stopped",D424&lt;&gt;"Not required"),D424/COUNTRY_INFO!D424, 0)</f>
        <v>0</v>
      </c>
      <c r="AL424" s="260">
        <f>IF(AND(J424&lt;&gt;0,J424&lt;&gt;"Unknown",J424&lt;&gt;"Stopped",J424&lt;&gt;"Not required"),J424/COUNTRY_INFO!D424, 0)</f>
        <v>0</v>
      </c>
      <c r="AM424" s="260">
        <f>IF(AND(P424&lt;&gt;0,P424&lt;&gt;"Unknown",P424&lt;&gt;"Not required"),P424/(COUNTRY_INFO!E424+COUNTRY_INFO!F424), 0)</f>
        <v>1</v>
      </c>
      <c r="AN424" s="260">
        <f>IF(AND(Z424&lt;&gt;0,Z424&lt;&gt;"Unknown",Z424&lt;&gt;"Not required"),IF(COUNTRY_INFO!K424=1,1,IF(COUNTRY_INFO!K424=2,0.5*COUNTRY_INFO!F424/(0.5*COUNTRY_INFO!F424+0.2*COUNTRY_INFO!G424),IF(COUNTRY_INFO!K424=3,COUNTRY_INFO!F424/(COUNTRY_INFO!F424+COUNTRY_INFO!G424)))),0)</f>
        <v>0.59802775010467646</v>
      </c>
      <c r="AO424" s="260">
        <f>IF(AND(Z424&lt;&gt;0,Z424&lt;&gt;"Unknown",Z424&lt;&gt;"Not required"),IF(COUNTRY_INFO!K424=1,0,IF(COUNTRY_INFO!K424=2,0.2*COUNTRY_INFO!G424/(0.5*COUNTRY_INFO!F424+0.2*COUNTRY_INFO!G424),IF(COUNTRY_INFO!K424=3,COUNTRY_INFO!G424/(COUNTRY_INFO!F424+COUNTRY_INFO!G424)))),0)</f>
        <v>0.40197224989532349</v>
      </c>
      <c r="AP424" s="259">
        <f>MAX(COUNTRY_INFO!D424*AK424*PROFILE!$G$7,COUNTRY_INFO!D424*AL424*PROFILE!$G$7)</f>
        <v>0</v>
      </c>
      <c r="AQ424" s="259">
        <f>MAX(COUNTRY_INFO!D424*AK424*PROFILE!$G$8,COUNTRY_INFO!D424*AL424*PROFILE!$G$8,COUNTRY_INFO!D424*AM424*PROFILE!$G$8)</f>
        <v>23366.073361811803</v>
      </c>
      <c r="AR424" s="259">
        <f>MAX(COUNTRY_INFO!D424*AK424*PROFILE!$G$9,COUNTRY_INFO!D424*AL424*PROFILE!$G$9,COUNTRY_INFO!D424*AM424*PROFILE!$G$9,IF(AND(DISTRICT!Z424&lt;&gt;"Unknown",Z424&lt;&gt;"Not required"),COUNTRY_INFO!O424*DISTRICT!AN424,0))</f>
        <v>48524.502884594142</v>
      </c>
      <c r="AS424" s="259">
        <f>MAX(COUNTRY_INFO!D424*AK424*PROFILE!$G$10,COUNTRY_INFO!D424*AL424*PROFILE!$G$10,IF(AND(DISTRICT!Z424&lt;&gt;"Unknown",Z424&lt;&gt;"Not required"),COUNTRY_INFO!O424*DISTRICT!AO424,0))</f>
        <v>16704.600000000002</v>
      </c>
      <c r="AT424" s="259">
        <f t="shared" si="49"/>
        <v>88595.176246405957</v>
      </c>
      <c r="AU424" s="258">
        <f t="shared" si="44"/>
        <v>0</v>
      </c>
      <c r="AV424" s="259">
        <f>MAX('MDA2'!J424,'T1'!L424,'T2'!J424,T3_R1!K424,T3_R2!K424)</f>
        <v>0</v>
      </c>
      <c r="AW424" s="259">
        <f>MAX('MDA1'!K424,'MDA2'!K424,'MDA3'!I424,'MDA3'!L424,'T1'!M424,'T2'!K424,T3_R1!L424,T3_R2!L424)</f>
        <v>0</v>
      </c>
      <c r="AX424" s="259">
        <f>MAX('MDA1'!L424,'MDA2'!L424,'MDA3'!J424,'MDA3'!M424,'T1'!N424,'T2'!L424,T3_R1!M424,T3_R2!M424)</f>
        <v>0</v>
      </c>
      <c r="AY424" s="259">
        <f t="shared" si="50"/>
        <v>0</v>
      </c>
      <c r="AZ424" s="259">
        <f>MAX('MDA2'!J424,T424)</f>
        <v>0</v>
      </c>
      <c r="BA424" s="259">
        <f>MAX('MDA1'!K424,'MDA2'!K424,'MDA3'!I424,'MDA3'!L424,V424,AD424)</f>
        <v>0</v>
      </c>
      <c r="BB424" s="259">
        <f>MAX('MDA1'!L424,'MDA2'!L424,'MDA3'!J424,'MDA3'!M424,AF424)</f>
        <v>0</v>
      </c>
      <c r="BC424" s="259">
        <f t="shared" si="45"/>
        <v>0</v>
      </c>
      <c r="BD424" s="260">
        <f t="shared" si="46"/>
        <v>0</v>
      </c>
    </row>
    <row r="425" spans="1:56" x14ac:dyDescent="0.2">
      <c r="A425" s="10" t="str">
        <f>IF(COUNTRY_INFO!A425=0," ",COUNTRY_INFO!A425)</f>
        <v>Ethiopia</v>
      </c>
      <c r="B425" s="10" t="str">
        <f>IF(COUNTRY_INFO!B425=0," ",COUNTRY_INFO!B425)</f>
        <v>Oromia Guji</v>
      </c>
      <c r="C425" s="87" t="str">
        <f>IF(COUNTRY_INFO!C425=0," ",COUNTRY_INFO!C425)</f>
        <v>Saba boru</v>
      </c>
      <c r="D425" s="67">
        <f>COUNTRY_INFO!L425</f>
        <v>0</v>
      </c>
      <c r="E425" s="61"/>
      <c r="F425" s="61"/>
      <c r="G425" s="11">
        <f>MAX('MDA1'!M425,'MDA2'!M425)</f>
        <v>0</v>
      </c>
      <c r="H425" s="11">
        <f>IF(AND(COUNTRY_INFO!H425&gt;0,COUNTRY_INFO!H425&lt;4),IF(D425&gt;MAX('MDA1'!M425,'MDA2'!M425),MAX('MDA1'!M425,'MDA2'!M425),D425),0)</f>
        <v>0</v>
      </c>
      <c r="I425" s="73">
        <f>IF(AND(COUNTRY_INFO!H425&gt;0,COUNTRY_INFO!H425&lt;4), IF(G425/D425*100&lt;&gt;0, IF(G425/D425*100&gt;100,100,G425/D425*100), "-"),0)</f>
        <v>0</v>
      </c>
      <c r="J425" s="67">
        <f>COUNTRY_INFO!M425</f>
        <v>0</v>
      </c>
      <c r="K425" s="61"/>
      <c r="L425" s="61"/>
      <c r="M425" s="11">
        <f>MAX('MDA1'!M425,MAX('MDA3'!I425,'MDA3'!L425)+MAX('MDA3'!J425,'MDA3'!M425))</f>
        <v>0</v>
      </c>
      <c r="N425" s="11">
        <f>IF(AND(COUNTRY_INFO!I425&gt;0,COUNTRY_INFO!I425&lt;4),IF(J425&gt;MAX('MDA1'!M425,MAX('MDA3'!I425,'MDA3'!L425)+MAX('MDA3'!J425,'MDA3'!M425)),MAX('MDA1'!M425,MAX('MDA3'!I425,'MDA3'!L425)+MAX('MDA3'!J425,'MDA3'!M425)),J425),0)</f>
        <v>0</v>
      </c>
      <c r="O425" s="73">
        <f>IF(AND(COUNTRY_INFO!I425&gt;0,COUNTRY_INFO!I425&lt;4), IF(M425/J425*100&lt;&gt;0, IF(M425/J425*100&gt;100,100,M425/J425*100), "-"),0)</f>
        <v>0</v>
      </c>
      <c r="P425" s="67">
        <f>COUNTRY_INFO!N425</f>
        <v>0</v>
      </c>
      <c r="Q425" s="61"/>
      <c r="R425" s="61"/>
      <c r="S425" s="11">
        <f>SUM(MAX('MDA2'!J425, 'T1'!L425, MAX(T3_R1!K425, T3_R2!K425)), MAX('MDA1'!K425, 'MDA2'!K425, 'T1'!M425, MAX(T3_R1!L425, T3_R2!L425)), MAX('MDA1'!L425, 'MDA2'!L425, 'T1'!N425, MAX(T3_R1!M425, T3_R2!M425)))</f>
        <v>0</v>
      </c>
      <c r="T425" s="11">
        <f>IF(AND(COUNTRY_INFO!J425&gt;1,COUNTRY_INFO!J425&lt;4),IF(COUNTRY_INFO!E425&gt;MAX('MDA2'!J425,'T1'!L425,MAX(T3_R1!K425,T3_R2!K425)),MAX('MDA2'!J425,'T1'!L425,MAX(T3_R1!K425,T3_R2!K425)),COUNTRY_INFO!E425),0)</f>
        <v>0</v>
      </c>
      <c r="U425" s="217">
        <f>IF(AND(COUNTRY_INFO!J425&gt;1,COUNTRY_INFO!J425&lt;4), IF(T425/COUNTRY_INFO!E425*100&lt;&gt;0, IF(T425/COUNTRY_INFO!E425*100&gt;100,100,T425/COUNTRY_INFO!E425*100), "-"),0)</f>
        <v>0</v>
      </c>
      <c r="V425" s="11">
        <f>IF(AND(COUNTRY_INFO!J425&gt;1,COUNTRY_INFO!J425&lt;4),IF(COUNTRY_INFO!F425&gt;MAX('MDA1'!K425,'MDA2'!K425,'T1'!M425,MAX(T3_R1!L425,T3_R2!L425)),MAX('MDA1'!K425,'MDA2'!K425,'T1'!M425,MAX(T3_R1!L425,T3_R2!L425)),COUNTRY_INFO!F425),0)</f>
        <v>0</v>
      </c>
      <c r="W425" s="217">
        <f>IF(AND(COUNTRY_INFO!J425&gt;1,COUNTRY_INFO!J425&lt;4), IF(V425/COUNTRY_INFO!F425*100&lt;&gt;0, IF(V425/COUNTRY_INFO!F425*100&gt;100,100,V425/COUNTRY_INFO!F425*100), "-"),0)</f>
        <v>0</v>
      </c>
      <c r="X425" s="11">
        <f t="shared" si="47"/>
        <v>0</v>
      </c>
      <c r="Y425" s="73">
        <f>IF(AND(COUNTRY_INFO!J425&gt;1,COUNTRY_INFO!J425&lt;4), IF(S425/P425*100&lt;&gt;0, IF(X425/P425*100&gt;100,100,X425/P425*100), "-"),0)</f>
        <v>0</v>
      </c>
      <c r="Z425" s="67">
        <f>COUNTRY_INFO!O425</f>
        <v>20505.800000000003</v>
      </c>
      <c r="AA425" s="61"/>
      <c r="AB425" s="61"/>
      <c r="AC425" s="11">
        <f>MAX('T1'!L425,'T2'!J425)+MAX('T1'!M425,'T2'!K425)+MAX('T1'!N425,'T2'!L425)</f>
        <v>0</v>
      </c>
      <c r="AD425" s="11">
        <f>IF(COUNTRY_INFO!K425=1,IF(COUNTRY_INFO!F425*0.33&gt;MAX('T1'!M425,'T2'!K425),MAX('T1'!M425,'T2'!K425),COUNTRY_INFO!F425*0.33),IF(COUNTRY_INFO!K425=2,IF(COUNTRY_INFO!F425*0.5&gt;MAX('T1'!M425,'T2'!K425),MAX('T1'!M425,'T2'!K425),COUNTRY_INFO!F425*0.5),IF(COUNTRY_INFO!K425=3,IF(COUNTRY_INFO!F425&gt;MAX('T1'!M425,'T2'!K425),MAX('T1'!M425,'T2'!K425),COUNTRY_INFO!F425),0)))</f>
        <v>0</v>
      </c>
      <c r="AE425" s="217">
        <f>IF(AND(COUNTRY_INFO!K425&gt;0,COUNTRY_INFO!K425&lt;4),IF(Z425&gt;0,IF(COUNTRY_INFO!K425=1, AD425/(COUNTRY_INFO!F425*0.33)*100, IF(COUNTRY_INFO!K425=2, AD425/(COUNTRY_INFO!F425*0.5)*100, IF(COUNTRY_INFO!K425=3, AD425/COUNTRY_INFO!F425*100))),"-"),0)</f>
        <v>0</v>
      </c>
      <c r="AF425" s="11">
        <f>IF(COUNTRY_INFO!K425=2,IF(COUNTRY_INFO!G425*0.2&gt;MAX('T1'!N425,'T2'!L425),MAX('T1'!N425,'T2'!L425),COUNTRY_INFO!G425*0.2),IF(COUNTRY_INFO!K425=3,IF(COUNTRY_INFO!G425&gt;MAX('T1'!N425,'T2'!L425),MAX('T1'!N425,'T2'!L425),COUNTRY_INFO!G425),0))</f>
        <v>0</v>
      </c>
      <c r="AG425" s="217">
        <f>IF(AND(COUNTRY_INFO!K425&gt;0,COUNTRY_INFO!K425&lt;4),IF(Z425&gt;0,IF(COUNTRY_INFO!K425=1, 0, IF(COUNTRY_INFO!K425=2, AF425/(COUNTRY_INFO!G425*0.2)*100, IF(COUNTRY_INFO!K425=3, AF425/COUNTRY_INFO!G425*100))),"-"),0)</f>
        <v>0</v>
      </c>
      <c r="AH425" s="11">
        <f t="shared" si="48"/>
        <v>0</v>
      </c>
      <c r="AI425" s="73" t="str">
        <f>IF(AND(COUNTRY_INFO!K425&gt;0,COUNTRY_INFO!K425&lt;4), IF(AC425/Z425*100&lt;&gt;0, IF(AH425/Z425*100&gt;100,100,AH425/Z425*100), "-"),0)</f>
        <v>-</v>
      </c>
      <c r="AJ425" s="261"/>
      <c r="AK425" s="260">
        <f>IF(AND(D425&lt;&gt;0, D425&lt;&gt;"Unknown",D425&lt;&gt;"Stopped",D425&lt;&gt;"Not required"),D425/COUNTRY_INFO!D425, 0)</f>
        <v>0</v>
      </c>
      <c r="AL425" s="260">
        <f>IF(AND(J425&lt;&gt;0,J425&lt;&gt;"Unknown",J425&lt;&gt;"Stopped",J425&lt;&gt;"Not required"),J425/COUNTRY_INFO!D425, 0)</f>
        <v>0</v>
      </c>
      <c r="AM425" s="260">
        <f>IF(AND(P425&lt;&gt;0,P425&lt;&gt;"Unknown",P425&lt;&gt;"Not required"),P425/(COUNTRY_INFO!E425+COUNTRY_INFO!F425), 0)</f>
        <v>0</v>
      </c>
      <c r="AN425" s="260">
        <f>IF(AND(Z425&lt;&gt;0,Z425&lt;&gt;"Unknown",Z425&lt;&gt;"Not required"),IF(COUNTRY_INFO!K425=1,1,IF(COUNTRY_INFO!K425=2,0.5*COUNTRY_INFO!F425/(0.5*COUNTRY_INFO!F425+0.2*COUNTRY_INFO!G425),IF(COUNTRY_INFO!K425=3,COUNTRY_INFO!F425/(COUNTRY_INFO!F425+COUNTRY_INFO!G425)))),0)</f>
        <v>0.59802592437261648</v>
      </c>
      <c r="AO425" s="260">
        <f>IF(AND(Z425&lt;&gt;0,Z425&lt;&gt;"Unknown",Z425&lt;&gt;"Not required"),IF(COUNTRY_INFO!K425=1,0,IF(COUNTRY_INFO!K425=2,0.2*COUNTRY_INFO!G425/(0.5*COUNTRY_INFO!F425+0.2*COUNTRY_INFO!G425),IF(COUNTRY_INFO!K425=3,COUNTRY_INFO!G425/(COUNTRY_INFO!F425+COUNTRY_INFO!G425)))),0)</f>
        <v>0.40197407562738346</v>
      </c>
      <c r="AP425" s="259">
        <f>MAX(COUNTRY_INFO!D425*AK425*PROFILE!$G$7,COUNTRY_INFO!D425*AL425*PROFILE!$G$7)</f>
        <v>0</v>
      </c>
      <c r="AQ425" s="259">
        <f>MAX(COUNTRY_INFO!D425*AK425*PROFILE!$G$8,COUNTRY_INFO!D425*AL425*PROFILE!$G$8,COUNTRY_INFO!D425*AM425*PROFILE!$G$8)</f>
        <v>0</v>
      </c>
      <c r="AR425" s="259">
        <f>MAX(COUNTRY_INFO!D425*AK425*PROFILE!$G$9,COUNTRY_INFO!D425*AL425*PROFILE!$G$9,COUNTRY_INFO!D425*AM425*PROFILE!$G$9,IF(AND(DISTRICT!Z425&lt;&gt;"Unknown",Z425&lt;&gt;"Not required"),COUNTRY_INFO!O425*DISTRICT!AN425,0))</f>
        <v>12263</v>
      </c>
      <c r="AS425" s="259">
        <f>MAX(COUNTRY_INFO!D425*AK425*PROFILE!$G$10,COUNTRY_INFO!D425*AL425*PROFILE!$G$10,IF(AND(DISTRICT!Z425&lt;&gt;"Unknown",Z425&lt;&gt;"Not required"),COUNTRY_INFO!O425*DISTRICT!AO425,0))</f>
        <v>8242.8000000000011</v>
      </c>
      <c r="AT425" s="259">
        <f t="shared" si="49"/>
        <v>20505.800000000003</v>
      </c>
      <c r="AU425" s="258">
        <f t="shared" si="44"/>
        <v>0</v>
      </c>
      <c r="AV425" s="259">
        <f>MAX('MDA2'!J425,'T1'!L425,'T2'!J425,T3_R1!K425,T3_R2!K425)</f>
        <v>0</v>
      </c>
      <c r="AW425" s="259">
        <f>MAX('MDA1'!K425,'MDA2'!K425,'MDA3'!I425,'MDA3'!L425,'T1'!M425,'T2'!K425,T3_R1!L425,T3_R2!L425)</f>
        <v>0</v>
      </c>
      <c r="AX425" s="259">
        <f>MAX('MDA1'!L425,'MDA2'!L425,'MDA3'!J425,'MDA3'!M425,'T1'!N425,'T2'!L425,T3_R1!M425,T3_R2!M425)</f>
        <v>0</v>
      </c>
      <c r="AY425" s="259">
        <f t="shared" si="50"/>
        <v>0</v>
      </c>
      <c r="AZ425" s="259">
        <f>MAX('MDA2'!J425,T425)</f>
        <v>0</v>
      </c>
      <c r="BA425" s="259">
        <f>MAX('MDA1'!K425,'MDA2'!K425,'MDA3'!I425,'MDA3'!L425,V425,AD425)</f>
        <v>0</v>
      </c>
      <c r="BB425" s="259">
        <f>MAX('MDA1'!L425,'MDA2'!L425,'MDA3'!J425,'MDA3'!M425,AF425)</f>
        <v>0</v>
      </c>
      <c r="BC425" s="259">
        <f t="shared" si="45"/>
        <v>0</v>
      </c>
      <c r="BD425" s="260">
        <f t="shared" si="46"/>
        <v>0</v>
      </c>
    </row>
    <row r="426" spans="1:56" x14ac:dyDescent="0.2">
      <c r="A426" s="10" t="str">
        <f>IF(COUNTRY_INFO!A426=0," ",COUNTRY_INFO!A426)</f>
        <v>Ethiopia</v>
      </c>
      <c r="B426" s="10" t="str">
        <f>IF(COUNTRY_INFO!B426=0," ",COUNTRY_INFO!B426)</f>
        <v>Oromia Guji</v>
      </c>
      <c r="C426" s="87" t="str">
        <f>IF(COUNTRY_INFO!C426=0," ",COUNTRY_INFO!C426)</f>
        <v>Shakiso Town</v>
      </c>
      <c r="D426" s="67">
        <f>COUNTRY_INFO!L426</f>
        <v>0</v>
      </c>
      <c r="E426" s="61"/>
      <c r="F426" s="61"/>
      <c r="G426" s="11">
        <f>MAX('MDA1'!M426,'MDA2'!M426)</f>
        <v>0</v>
      </c>
      <c r="H426" s="11">
        <f>IF(AND(COUNTRY_INFO!H426&gt;0,COUNTRY_INFO!H426&lt;4),IF(D426&gt;MAX('MDA1'!M426,'MDA2'!M426),MAX('MDA1'!M426,'MDA2'!M426),D426),0)</f>
        <v>0</v>
      </c>
      <c r="I426" s="73">
        <f>IF(AND(COUNTRY_INFO!H426&gt;0,COUNTRY_INFO!H426&lt;4), IF(G426/D426*100&lt;&gt;0, IF(G426/D426*100&gt;100,100,G426/D426*100), "-"),0)</f>
        <v>0</v>
      </c>
      <c r="J426" s="67">
        <f>COUNTRY_INFO!M426</f>
        <v>0</v>
      </c>
      <c r="K426" s="61"/>
      <c r="L426" s="61"/>
      <c r="M426" s="11">
        <f>MAX('MDA1'!M426,MAX('MDA3'!I426,'MDA3'!L426)+MAX('MDA3'!J426,'MDA3'!M426))</f>
        <v>0</v>
      </c>
      <c r="N426" s="11">
        <f>IF(AND(COUNTRY_INFO!I426&gt;0,COUNTRY_INFO!I426&lt;4),IF(J426&gt;MAX('MDA1'!M426,MAX('MDA3'!I426,'MDA3'!L426)+MAX('MDA3'!J426,'MDA3'!M426)),MAX('MDA1'!M426,MAX('MDA3'!I426,'MDA3'!L426)+MAX('MDA3'!J426,'MDA3'!M426)),J426),0)</f>
        <v>0</v>
      </c>
      <c r="O426" s="73">
        <f>IF(AND(COUNTRY_INFO!I426&gt;0,COUNTRY_INFO!I426&lt;4), IF(M426/J426*100&lt;&gt;0, IF(M426/J426*100&gt;100,100,M426/J426*100), "-"),0)</f>
        <v>0</v>
      </c>
      <c r="P426" s="67">
        <f>COUNTRY_INFO!N426</f>
        <v>0</v>
      </c>
      <c r="Q426" s="61"/>
      <c r="R426" s="61"/>
      <c r="S426" s="11">
        <f>SUM(MAX('MDA2'!J426, 'T1'!L426, MAX(T3_R1!K426, T3_R2!K426)), MAX('MDA1'!K426, 'MDA2'!K426, 'T1'!M426, MAX(T3_R1!L426, T3_R2!L426)), MAX('MDA1'!L426, 'MDA2'!L426, 'T1'!N426, MAX(T3_R1!M426, T3_R2!M426)))</f>
        <v>0</v>
      </c>
      <c r="T426" s="11">
        <f>IF(AND(COUNTRY_INFO!J426&gt;1,COUNTRY_INFO!J426&lt;4),IF(COUNTRY_INFO!E426&gt;MAX('MDA2'!J426,'T1'!L426,MAX(T3_R1!K426,T3_R2!K426)),MAX('MDA2'!J426,'T1'!L426,MAX(T3_R1!K426,T3_R2!K426)),COUNTRY_INFO!E426),0)</f>
        <v>0</v>
      </c>
      <c r="U426" s="217">
        <f>IF(AND(COUNTRY_INFO!J426&gt;1,COUNTRY_INFO!J426&lt;4), IF(T426/COUNTRY_INFO!E426*100&lt;&gt;0, IF(T426/COUNTRY_INFO!E426*100&gt;100,100,T426/COUNTRY_INFO!E426*100), "-"),0)</f>
        <v>0</v>
      </c>
      <c r="V426" s="11">
        <f>IF(AND(COUNTRY_INFO!J426&gt;1,COUNTRY_INFO!J426&lt;4),IF(COUNTRY_INFO!F426&gt;MAX('MDA1'!K426,'MDA2'!K426,'T1'!M426,MAX(T3_R1!L426,T3_R2!L426)),MAX('MDA1'!K426,'MDA2'!K426,'T1'!M426,MAX(T3_R1!L426,T3_R2!L426)),COUNTRY_INFO!F426),0)</f>
        <v>0</v>
      </c>
      <c r="W426" s="217">
        <f>IF(AND(COUNTRY_INFO!J426&gt;1,COUNTRY_INFO!J426&lt;4), IF(V426/COUNTRY_INFO!F426*100&lt;&gt;0, IF(V426/COUNTRY_INFO!F426*100&gt;100,100,V426/COUNTRY_INFO!F426*100), "-"),0)</f>
        <v>0</v>
      </c>
      <c r="X426" s="11">
        <f t="shared" si="47"/>
        <v>0</v>
      </c>
      <c r="Y426" s="73">
        <f>IF(AND(COUNTRY_INFO!J426&gt;1,COUNTRY_INFO!J426&lt;4), IF(S426/P426*100&lt;&gt;0, IF(X426/P426*100&gt;100,100,X426/P426*100), "-"),0)</f>
        <v>0</v>
      </c>
      <c r="Z426" s="67">
        <f>COUNTRY_INFO!O426</f>
        <v>0</v>
      </c>
      <c r="AA426" s="61"/>
      <c r="AB426" s="61"/>
      <c r="AC426" s="11">
        <f>MAX('T1'!L426,'T2'!J426)+MAX('T1'!M426,'T2'!K426)+MAX('T1'!N426,'T2'!L426)</f>
        <v>0</v>
      </c>
      <c r="AD426" s="11">
        <f>IF(COUNTRY_INFO!K426=1,IF(COUNTRY_INFO!F426*0.33&gt;MAX('T1'!M426,'T2'!K426),MAX('T1'!M426,'T2'!K426),COUNTRY_INFO!F426*0.33),IF(COUNTRY_INFO!K426=2,IF(COUNTRY_INFO!F426*0.5&gt;MAX('T1'!M426,'T2'!K426),MAX('T1'!M426,'T2'!K426),COUNTRY_INFO!F426*0.5),IF(COUNTRY_INFO!K426=3,IF(COUNTRY_INFO!F426&gt;MAX('T1'!M426,'T2'!K426),MAX('T1'!M426,'T2'!K426),COUNTRY_INFO!F426),0)))</f>
        <v>0</v>
      </c>
      <c r="AE426" s="217">
        <f>IF(AND(COUNTRY_INFO!K426&gt;0,COUNTRY_INFO!K426&lt;4),IF(Z426&gt;0,IF(COUNTRY_INFO!K426=1, AD426/(COUNTRY_INFO!F426*0.33)*100, IF(COUNTRY_INFO!K426=2, AD426/(COUNTRY_INFO!F426*0.5)*100, IF(COUNTRY_INFO!K426=3, AD426/COUNTRY_INFO!F426*100))),"-"),0)</f>
        <v>0</v>
      </c>
      <c r="AF426" s="11">
        <f>IF(COUNTRY_INFO!K426=2,IF(COUNTRY_INFO!G426*0.2&gt;MAX('T1'!N426,'T2'!L426),MAX('T1'!N426,'T2'!L426),COUNTRY_INFO!G426*0.2),IF(COUNTRY_INFO!K426=3,IF(COUNTRY_INFO!G426&gt;MAX('T1'!N426,'T2'!L426),MAX('T1'!N426,'T2'!L426),COUNTRY_INFO!G426),0))</f>
        <v>0</v>
      </c>
      <c r="AG426" s="217">
        <f>IF(AND(COUNTRY_INFO!K426&gt;0,COUNTRY_INFO!K426&lt;4),IF(Z426&gt;0,IF(COUNTRY_INFO!K426=1, 0, IF(COUNTRY_INFO!K426=2, AF426/(COUNTRY_INFO!G426*0.2)*100, IF(COUNTRY_INFO!K426=3, AF426/COUNTRY_INFO!G426*100))),"-"),0)</f>
        <v>0</v>
      </c>
      <c r="AH426" s="11">
        <f t="shared" si="48"/>
        <v>0</v>
      </c>
      <c r="AI426" s="73">
        <f>IF(AND(COUNTRY_INFO!K426&gt;0,COUNTRY_INFO!K426&lt;4), IF(AC426/Z426*100&lt;&gt;0, IF(AH426/Z426*100&gt;100,100,AH426/Z426*100), "-"),0)</f>
        <v>0</v>
      </c>
      <c r="AJ426" s="261"/>
      <c r="AK426" s="260">
        <f>IF(AND(D426&lt;&gt;0, D426&lt;&gt;"Unknown",D426&lt;&gt;"Stopped",D426&lt;&gt;"Not required"),D426/COUNTRY_INFO!D426, 0)</f>
        <v>0</v>
      </c>
      <c r="AL426" s="260">
        <f>IF(AND(J426&lt;&gt;0,J426&lt;&gt;"Unknown",J426&lt;&gt;"Stopped",J426&lt;&gt;"Not required"),J426/COUNTRY_INFO!D426, 0)</f>
        <v>0</v>
      </c>
      <c r="AM426" s="260">
        <f>IF(AND(P426&lt;&gt;0,P426&lt;&gt;"Unknown",P426&lt;&gt;"Not required"),P426/(COUNTRY_INFO!E426+COUNTRY_INFO!F426), 0)</f>
        <v>0</v>
      </c>
      <c r="AN426" s="260">
        <f>IF(AND(Z426&lt;&gt;0,Z426&lt;&gt;"Unknown",Z426&lt;&gt;"Not required"),IF(COUNTRY_INFO!K426=1,1,IF(COUNTRY_INFO!K426=2,0.5*COUNTRY_INFO!F426/(0.5*COUNTRY_INFO!F426+0.2*COUNTRY_INFO!G426),IF(COUNTRY_INFO!K426=3,COUNTRY_INFO!F426/(COUNTRY_INFO!F426+COUNTRY_INFO!G426)))),0)</f>
        <v>0</v>
      </c>
      <c r="AO426" s="260">
        <f>IF(AND(Z426&lt;&gt;0,Z426&lt;&gt;"Unknown",Z426&lt;&gt;"Not required"),IF(COUNTRY_INFO!K426=1,0,IF(COUNTRY_INFO!K426=2,0.2*COUNTRY_INFO!G426/(0.5*COUNTRY_INFO!F426+0.2*COUNTRY_INFO!G426),IF(COUNTRY_INFO!K426=3,COUNTRY_INFO!G426/(COUNTRY_INFO!F426+COUNTRY_INFO!G426)))),0)</f>
        <v>0</v>
      </c>
      <c r="AP426" s="259">
        <f>MAX(COUNTRY_INFO!D426*AK426*PROFILE!$G$7,COUNTRY_INFO!D426*AL426*PROFILE!$G$7)</f>
        <v>0</v>
      </c>
      <c r="AQ426" s="259">
        <f>MAX(COUNTRY_INFO!D426*AK426*PROFILE!$G$8,COUNTRY_INFO!D426*AL426*PROFILE!$G$8,COUNTRY_INFO!D426*AM426*PROFILE!$G$8)</f>
        <v>0</v>
      </c>
      <c r="AR426" s="259">
        <f>MAX(COUNTRY_INFO!D426*AK426*PROFILE!$G$9,COUNTRY_INFO!D426*AL426*PROFILE!$G$9,COUNTRY_INFO!D426*AM426*PROFILE!$G$9,IF(AND(DISTRICT!Z426&lt;&gt;"Unknown",Z426&lt;&gt;"Not required"),COUNTRY_INFO!O426*DISTRICT!AN426,0))</f>
        <v>0</v>
      </c>
      <c r="AS426" s="259">
        <f>MAX(COUNTRY_INFO!D426*AK426*PROFILE!$G$10,COUNTRY_INFO!D426*AL426*PROFILE!$G$10,IF(AND(DISTRICT!Z426&lt;&gt;"Unknown",Z426&lt;&gt;"Not required"),COUNTRY_INFO!O426*DISTRICT!AO426,0))</f>
        <v>0</v>
      </c>
      <c r="AT426" s="259">
        <f t="shared" si="49"/>
        <v>0</v>
      </c>
      <c r="AU426" s="258">
        <f t="shared" si="44"/>
        <v>0</v>
      </c>
      <c r="AV426" s="259">
        <f>MAX('MDA2'!J426,'T1'!L426,'T2'!J426,T3_R1!K426,T3_R2!K426)</f>
        <v>0</v>
      </c>
      <c r="AW426" s="259">
        <f>MAX('MDA1'!K426,'MDA2'!K426,'MDA3'!I426,'MDA3'!L426,'T1'!M426,'T2'!K426,T3_R1!L426,T3_R2!L426)</f>
        <v>0</v>
      </c>
      <c r="AX426" s="259">
        <f>MAX('MDA1'!L426,'MDA2'!L426,'MDA3'!J426,'MDA3'!M426,'T1'!N426,'T2'!L426,T3_R1!M426,T3_R2!M426)</f>
        <v>0</v>
      </c>
      <c r="AY426" s="259">
        <f t="shared" si="50"/>
        <v>0</v>
      </c>
      <c r="AZ426" s="259">
        <f>MAX('MDA2'!J426,T426)</f>
        <v>0</v>
      </c>
      <c r="BA426" s="259">
        <f>MAX('MDA1'!K426,'MDA2'!K426,'MDA3'!I426,'MDA3'!L426,V426,AD426)</f>
        <v>0</v>
      </c>
      <c r="BB426" s="259">
        <f>MAX('MDA1'!L426,'MDA2'!L426,'MDA3'!J426,'MDA3'!M426,AF426)</f>
        <v>0</v>
      </c>
      <c r="BC426" s="259">
        <f t="shared" si="45"/>
        <v>0</v>
      </c>
      <c r="BD426" s="260">
        <f t="shared" si="46"/>
        <v>0</v>
      </c>
    </row>
    <row r="427" spans="1:56" x14ac:dyDescent="0.2">
      <c r="A427" s="10" t="str">
        <f>IF(COUNTRY_INFO!A427=0," ",COUNTRY_INFO!A427)</f>
        <v>Ethiopia</v>
      </c>
      <c r="B427" s="10" t="str">
        <f>IF(COUNTRY_INFO!B427=0," ",COUNTRY_INFO!B427)</f>
        <v>Oromia Guji</v>
      </c>
      <c r="C427" s="87" t="str">
        <f>IF(COUNTRY_INFO!C427=0," ",COUNTRY_INFO!C427)</f>
        <v>Uraga</v>
      </c>
      <c r="D427" s="67">
        <f>COUNTRY_INFO!L427</f>
        <v>0</v>
      </c>
      <c r="E427" s="61"/>
      <c r="F427" s="61"/>
      <c r="G427" s="11">
        <f>MAX('MDA1'!M427,'MDA2'!M427)</f>
        <v>0</v>
      </c>
      <c r="H427" s="11">
        <f>IF(AND(COUNTRY_INFO!H427&gt;0,COUNTRY_INFO!H427&lt;4),IF(D427&gt;MAX('MDA1'!M427,'MDA2'!M427),MAX('MDA1'!M427,'MDA2'!M427),D427),0)</f>
        <v>0</v>
      </c>
      <c r="I427" s="73">
        <f>IF(AND(COUNTRY_INFO!H427&gt;0,COUNTRY_INFO!H427&lt;4), IF(G427/D427*100&lt;&gt;0, IF(G427/D427*100&gt;100,100,G427/D427*100), "-"),0)</f>
        <v>0</v>
      </c>
      <c r="J427" s="67">
        <f>COUNTRY_INFO!M427</f>
        <v>0</v>
      </c>
      <c r="K427" s="61"/>
      <c r="L427" s="61"/>
      <c r="M427" s="11">
        <f>MAX('MDA1'!M427,MAX('MDA3'!I427,'MDA3'!L427)+MAX('MDA3'!J427,'MDA3'!M427))</f>
        <v>0</v>
      </c>
      <c r="N427" s="11">
        <f>IF(AND(COUNTRY_INFO!I427&gt;0,COUNTRY_INFO!I427&lt;4),IF(J427&gt;MAX('MDA1'!M427,MAX('MDA3'!I427,'MDA3'!L427)+MAX('MDA3'!J427,'MDA3'!M427)),MAX('MDA1'!M427,MAX('MDA3'!I427,'MDA3'!L427)+MAX('MDA3'!J427,'MDA3'!M427)),J427),0)</f>
        <v>0</v>
      </c>
      <c r="O427" s="73">
        <f>IF(AND(COUNTRY_INFO!I427&gt;0,COUNTRY_INFO!I427&lt;4), IF(M427/J427*100&lt;&gt;0, IF(M427/J427*100&gt;100,100,M427/J427*100), "-"),0)</f>
        <v>0</v>
      </c>
      <c r="P427" s="67">
        <f>COUNTRY_INFO!N427</f>
        <v>72811</v>
      </c>
      <c r="Q427" s="61"/>
      <c r="R427" s="61"/>
      <c r="S427" s="11">
        <f>SUM(MAX('MDA2'!J427, 'T1'!L427, MAX(T3_R1!K427, T3_R2!K427)), MAX('MDA1'!K427, 'MDA2'!K427, 'T1'!M427, MAX(T3_R1!L427, T3_R2!L427)), MAX('MDA1'!L427, 'MDA2'!L427, 'T1'!N427, MAX(T3_R1!M427, T3_R2!M427)))</f>
        <v>46272</v>
      </c>
      <c r="T427" s="11">
        <f>IF(AND(COUNTRY_INFO!J427&gt;1,COUNTRY_INFO!J427&lt;4),IF(COUNTRY_INFO!E427&gt;MAX('MDA2'!J427,'T1'!L427,MAX(T3_R1!K427,T3_R2!K427)),MAX('MDA2'!J427,'T1'!L427,MAX(T3_R1!K427,T3_R2!K427)),COUNTRY_INFO!E427),0)</f>
        <v>0</v>
      </c>
      <c r="U427" s="217" t="str">
        <f>IF(AND(COUNTRY_INFO!J427&gt;1,COUNTRY_INFO!J427&lt;4), IF(T427/COUNTRY_INFO!E427*100&lt;&gt;0, IF(T427/COUNTRY_INFO!E427*100&gt;100,100,T427/COUNTRY_INFO!E427*100), "-"),0)</f>
        <v>-</v>
      </c>
      <c r="V427" s="11">
        <f>IF(AND(COUNTRY_INFO!J427&gt;1,COUNTRY_INFO!J427&lt;4),IF(COUNTRY_INFO!F427&gt;MAX('MDA1'!K427,'MDA2'!K427,'T1'!M427,MAX(T3_R1!L427,T3_R2!L427)),MAX('MDA1'!K427,'MDA2'!K427,'T1'!M427,MAX(T3_R1!L427,T3_R2!L427)),COUNTRY_INFO!F427),0)</f>
        <v>46272</v>
      </c>
      <c r="W427" s="217">
        <f>IF(AND(COUNTRY_INFO!J427&gt;1,COUNTRY_INFO!J427&lt;4), IF(V427/COUNTRY_INFO!F427*100&lt;&gt;0, IF(V427/COUNTRY_INFO!F427*100&gt;100,100,V427/COUNTRY_INFO!F427*100), "-"),0)</f>
        <v>97.187624708575754</v>
      </c>
      <c r="X427" s="11">
        <f t="shared" si="47"/>
        <v>46272</v>
      </c>
      <c r="Y427" s="73">
        <f>IF(AND(COUNTRY_INFO!J427&gt;1,COUNTRY_INFO!J427&lt;4), IF(S427/P427*100&lt;&gt;0, IF(X427/P427*100&gt;100,100,X427/P427*100), "-"),0)</f>
        <v>63.550837098790012</v>
      </c>
      <c r="Z427" s="67">
        <f>COUNTRY_INFO!O427</f>
        <v>0</v>
      </c>
      <c r="AA427" s="61"/>
      <c r="AB427" s="61"/>
      <c r="AC427" s="11">
        <f>MAX('T1'!L427,'T2'!J427)+MAX('T1'!M427,'T2'!K427)+MAX('T1'!N427,'T2'!L427)</f>
        <v>0</v>
      </c>
      <c r="AD427" s="11">
        <f>IF(COUNTRY_INFO!K427=1,IF(COUNTRY_INFO!F427*0.33&gt;MAX('T1'!M427,'T2'!K427),MAX('T1'!M427,'T2'!K427),COUNTRY_INFO!F427*0.33),IF(COUNTRY_INFO!K427=2,IF(COUNTRY_INFO!F427*0.5&gt;MAX('T1'!M427,'T2'!K427),MAX('T1'!M427,'T2'!K427),COUNTRY_INFO!F427*0.5),IF(COUNTRY_INFO!K427=3,IF(COUNTRY_INFO!F427&gt;MAX('T1'!M427,'T2'!K427),MAX('T1'!M427,'T2'!K427),COUNTRY_INFO!F427),0)))</f>
        <v>0</v>
      </c>
      <c r="AE427" s="217">
        <f>IF(AND(COUNTRY_INFO!K427&gt;0,COUNTRY_INFO!K427&lt;4),IF(Z427&gt;0,IF(COUNTRY_INFO!K427=1, AD427/(COUNTRY_INFO!F427*0.33)*100, IF(COUNTRY_INFO!K427=2, AD427/(COUNTRY_INFO!F427*0.5)*100, IF(COUNTRY_INFO!K427=3, AD427/COUNTRY_INFO!F427*100))),"-"),0)</f>
        <v>0</v>
      </c>
      <c r="AF427" s="11">
        <f>IF(COUNTRY_INFO!K427=2,IF(COUNTRY_INFO!G427*0.2&gt;MAX('T1'!N427,'T2'!L427),MAX('T1'!N427,'T2'!L427),COUNTRY_INFO!G427*0.2),IF(COUNTRY_INFO!K427=3,IF(COUNTRY_INFO!G427&gt;MAX('T1'!N427,'T2'!L427),MAX('T1'!N427,'T2'!L427),COUNTRY_INFO!G427),0))</f>
        <v>0</v>
      </c>
      <c r="AG427" s="217">
        <f>IF(AND(COUNTRY_INFO!K427&gt;0,COUNTRY_INFO!K427&lt;4),IF(Z427&gt;0,IF(COUNTRY_INFO!K427=1, 0, IF(COUNTRY_INFO!K427=2, AF427/(COUNTRY_INFO!G427*0.2)*100, IF(COUNTRY_INFO!K427=3, AF427/COUNTRY_INFO!G427*100))),"-"),0)</f>
        <v>0</v>
      </c>
      <c r="AH427" s="11">
        <f t="shared" si="48"/>
        <v>0</v>
      </c>
      <c r="AI427" s="73">
        <f>IF(AND(COUNTRY_INFO!K427&gt;0,COUNTRY_INFO!K427&lt;4), IF(AC427/Z427*100&lt;&gt;0, IF(AH427/Z427*100&gt;100,100,AH427/Z427*100), "-"),0)</f>
        <v>0</v>
      </c>
      <c r="AJ427" s="261"/>
      <c r="AK427" s="260">
        <f>IF(AND(D427&lt;&gt;0, D427&lt;&gt;"Unknown",D427&lt;&gt;"Stopped",D427&lt;&gt;"Not required"),D427/COUNTRY_INFO!D427, 0)</f>
        <v>0</v>
      </c>
      <c r="AL427" s="260">
        <f>IF(AND(J427&lt;&gt;0,J427&lt;&gt;"Unknown",J427&lt;&gt;"Stopped",J427&lt;&gt;"Not required"),J427/COUNTRY_INFO!D427, 0)</f>
        <v>0</v>
      </c>
      <c r="AM427" s="260">
        <f>IF(AND(P427&lt;&gt;0,P427&lt;&gt;"Unknown",P427&lt;&gt;"Not required"),P427/(COUNTRY_INFO!E427+COUNTRY_INFO!F427), 0)</f>
        <v>1</v>
      </c>
      <c r="AN427" s="260">
        <f>IF(AND(Z427&lt;&gt;0,Z427&lt;&gt;"Unknown",Z427&lt;&gt;"Not required"),IF(COUNTRY_INFO!K427=1,1,IF(COUNTRY_INFO!K427=2,0.5*COUNTRY_INFO!F427/(0.5*COUNTRY_INFO!F427+0.2*COUNTRY_INFO!G427),IF(COUNTRY_INFO!K427=3,COUNTRY_INFO!F427/(COUNTRY_INFO!F427+COUNTRY_INFO!G427)))),0)</f>
        <v>0</v>
      </c>
      <c r="AO427" s="260">
        <f>IF(AND(Z427&lt;&gt;0,Z427&lt;&gt;"Unknown",Z427&lt;&gt;"Not required"),IF(COUNTRY_INFO!K427=1,0,IF(COUNTRY_INFO!K427=2,0.2*COUNTRY_INFO!G427/(0.5*COUNTRY_INFO!F427+0.2*COUNTRY_INFO!G427),IF(COUNTRY_INFO!K427=3,COUNTRY_INFO!G427/(COUNTRY_INFO!F427+COUNTRY_INFO!G427)))),0)</f>
        <v>0</v>
      </c>
      <c r="AP427" s="259">
        <f>MAX(COUNTRY_INFO!D427*AK427*PROFILE!$G$7,COUNTRY_INFO!D427*AL427*PROFILE!$G$7)</f>
        <v>0</v>
      </c>
      <c r="AQ427" s="259">
        <f>MAX(COUNTRY_INFO!D427*AK427*PROFILE!$G$8,COUNTRY_INFO!D427*AL427*PROFILE!$G$8,COUNTRY_INFO!D427*AM427*PROFILE!$G$8)</f>
        <v>22382.417534853739</v>
      </c>
      <c r="AR427" s="259">
        <f>MAX(COUNTRY_INFO!D427*AK427*PROFILE!$G$9,COUNTRY_INFO!D427*AL427*PROFILE!$G$9,COUNTRY_INFO!D427*AM427*PROFILE!$G$9,IF(AND(DISTRICT!Z427&lt;&gt;"Unknown",Z427&lt;&gt;"Not required"),COUNTRY_INFO!O427*DISTRICT!AN427,0))</f>
        <v>46481.73732131024</v>
      </c>
      <c r="AS427" s="259">
        <f>MAX(COUNTRY_INFO!D427*AK427*PROFILE!$G$10,COUNTRY_INFO!D427*AL427*PROFILE!$G$10,IF(AND(DISTRICT!Z427&lt;&gt;"Unknown",Z427&lt;&gt;"Not required"),COUNTRY_INFO!O427*DISTRICT!AO427,0))</f>
        <v>0</v>
      </c>
      <c r="AT427" s="259">
        <f t="shared" si="49"/>
        <v>68864.154856163979</v>
      </c>
      <c r="AU427" s="258" t="str">
        <f t="shared" si="44"/>
        <v>Y</v>
      </c>
      <c r="AV427" s="259">
        <f>MAX('MDA2'!J427,'T1'!L427,'T2'!J427,T3_R1!K427,T3_R2!K427)</f>
        <v>0</v>
      </c>
      <c r="AW427" s="259">
        <f>MAX('MDA1'!K427,'MDA2'!K427,'MDA3'!I427,'MDA3'!L427,'T1'!M427,'T2'!K427,T3_R1!L427,T3_R2!L427)</f>
        <v>46272</v>
      </c>
      <c r="AX427" s="259">
        <f>MAX('MDA1'!L427,'MDA2'!L427,'MDA3'!J427,'MDA3'!M427,'T1'!N427,'T2'!L427,T3_R1!M427,T3_R2!M427)</f>
        <v>0</v>
      </c>
      <c r="AY427" s="259">
        <f t="shared" si="50"/>
        <v>46272</v>
      </c>
      <c r="AZ427" s="259">
        <f>MAX('MDA2'!J427,T427)</f>
        <v>0</v>
      </c>
      <c r="BA427" s="259">
        <f>MAX('MDA1'!K427,'MDA2'!K427,'MDA3'!I427,'MDA3'!L427,V427,AD427)</f>
        <v>46272</v>
      </c>
      <c r="BB427" s="259">
        <f>MAX('MDA1'!L427,'MDA2'!L427,'MDA3'!J427,'MDA3'!M427,AF427)</f>
        <v>0</v>
      </c>
      <c r="BC427" s="259">
        <f t="shared" si="45"/>
        <v>46272</v>
      </c>
      <c r="BD427" s="260">
        <f t="shared" si="46"/>
        <v>67.193157451286467</v>
      </c>
    </row>
    <row r="428" spans="1:56" x14ac:dyDescent="0.2">
      <c r="A428" s="10" t="str">
        <f>IF(COUNTRY_INFO!A428=0," ",COUNTRY_INFO!A428)</f>
        <v>Ethiopia</v>
      </c>
      <c r="B428" s="10" t="str">
        <f>IF(COUNTRY_INFO!B428=0," ",COUNTRY_INFO!B428)</f>
        <v>Oromia Guji</v>
      </c>
      <c r="C428" s="87" t="str">
        <f>IF(COUNTRY_INFO!C428=0," ",COUNTRY_INFO!C428)</f>
        <v>Wadera</v>
      </c>
      <c r="D428" s="67">
        <f>COUNTRY_INFO!L428</f>
        <v>0</v>
      </c>
      <c r="E428" s="61"/>
      <c r="F428" s="61"/>
      <c r="G428" s="11">
        <f>MAX('MDA1'!M428,'MDA2'!M428)</f>
        <v>0</v>
      </c>
      <c r="H428" s="11">
        <f>IF(AND(COUNTRY_INFO!H428&gt;0,COUNTRY_INFO!H428&lt;4),IF(D428&gt;MAX('MDA1'!M428,'MDA2'!M428),MAX('MDA1'!M428,'MDA2'!M428),D428),0)</f>
        <v>0</v>
      </c>
      <c r="I428" s="73">
        <f>IF(AND(COUNTRY_INFO!H428&gt;0,COUNTRY_INFO!H428&lt;4), IF(G428/D428*100&lt;&gt;0, IF(G428/D428*100&gt;100,100,G428/D428*100), "-"),0)</f>
        <v>0</v>
      </c>
      <c r="J428" s="67">
        <f>COUNTRY_INFO!M428</f>
        <v>0</v>
      </c>
      <c r="K428" s="61"/>
      <c r="L428" s="61"/>
      <c r="M428" s="11">
        <f>MAX('MDA1'!M428,MAX('MDA3'!I428,'MDA3'!L428)+MAX('MDA3'!J428,'MDA3'!M428))</f>
        <v>0</v>
      </c>
      <c r="N428" s="11">
        <f>IF(AND(COUNTRY_INFO!I428&gt;0,COUNTRY_INFO!I428&lt;4),IF(J428&gt;MAX('MDA1'!M428,MAX('MDA3'!I428,'MDA3'!L428)+MAX('MDA3'!J428,'MDA3'!M428)),MAX('MDA1'!M428,MAX('MDA3'!I428,'MDA3'!L428)+MAX('MDA3'!J428,'MDA3'!M428)),J428),0)</f>
        <v>0</v>
      </c>
      <c r="O428" s="73">
        <f>IF(AND(COUNTRY_INFO!I428&gt;0,COUNTRY_INFO!I428&lt;4), IF(M428/J428*100&lt;&gt;0, IF(M428/J428*100&gt;100,100,M428/J428*100), "-"),0)</f>
        <v>0</v>
      </c>
      <c r="P428" s="67">
        <f>COUNTRY_INFO!N428</f>
        <v>34787</v>
      </c>
      <c r="Q428" s="61"/>
      <c r="R428" s="61"/>
      <c r="S428" s="11">
        <f>SUM(MAX('MDA2'!J428, 'T1'!L428, MAX(T3_R1!K428, T3_R2!K428)), MAX('MDA1'!K428, 'MDA2'!K428, 'T1'!M428, MAX(T3_R1!L428, T3_R2!L428)), MAX('MDA1'!L428, 'MDA2'!L428, 'T1'!N428, MAX(T3_R1!M428, T3_R2!M428)))</f>
        <v>20850</v>
      </c>
      <c r="T428" s="11">
        <f>IF(AND(COUNTRY_INFO!J428&gt;1,COUNTRY_INFO!J428&lt;4),IF(COUNTRY_INFO!E428&gt;MAX('MDA2'!J428,'T1'!L428,MAX(T3_R1!K428,T3_R2!K428)),MAX('MDA2'!J428,'T1'!L428,MAX(T3_R1!K428,T3_R2!K428)),COUNTRY_INFO!E428),0)</f>
        <v>0</v>
      </c>
      <c r="U428" s="217" t="str">
        <f>IF(AND(COUNTRY_INFO!J428&gt;1,COUNTRY_INFO!J428&lt;4), IF(T428/COUNTRY_INFO!E428*100&lt;&gt;0, IF(T428/COUNTRY_INFO!E428*100&gt;100,100,T428/COUNTRY_INFO!E428*100), "-"),0)</f>
        <v>-</v>
      </c>
      <c r="V428" s="11">
        <f>IF(AND(COUNTRY_INFO!J428&gt;1,COUNTRY_INFO!J428&lt;4),IF(COUNTRY_INFO!F428&gt;MAX('MDA1'!K428,'MDA2'!K428,'T1'!M428,MAX(T3_R1!L428,T3_R2!L428)),MAX('MDA1'!K428,'MDA2'!K428,'T1'!M428,MAX(T3_R1!L428,T3_R2!L428)),COUNTRY_INFO!F428),0)</f>
        <v>20850</v>
      </c>
      <c r="W428" s="217">
        <f>IF(AND(COUNTRY_INFO!J428&gt;1,COUNTRY_INFO!J428&lt;4), IF(V428/COUNTRY_INFO!F428*100&lt;&gt;0, IF(V428/COUNTRY_INFO!F428*100&gt;100,100,V428/COUNTRY_INFO!F428*100), "-"),0)</f>
        <v>91.660438739174396</v>
      </c>
      <c r="X428" s="11">
        <f t="shared" si="47"/>
        <v>20850</v>
      </c>
      <c r="Y428" s="73">
        <f>IF(AND(COUNTRY_INFO!J428&gt;1,COUNTRY_INFO!J428&lt;4), IF(S428/P428*100&lt;&gt;0, IF(X428/P428*100&gt;100,100,X428/P428*100), "-"),0)</f>
        <v>59.936183056889071</v>
      </c>
      <c r="Z428" s="67">
        <f>COUNTRY_INFO!O428</f>
        <v>19018.3</v>
      </c>
      <c r="AA428" s="61"/>
      <c r="AB428" s="61"/>
      <c r="AC428" s="11">
        <f>MAX('T1'!L428,'T2'!J428)+MAX('T1'!M428,'T2'!K428)+MAX('T1'!N428,'T2'!L428)</f>
        <v>20850</v>
      </c>
      <c r="AD428" s="11">
        <f>IF(COUNTRY_INFO!K428=1,IF(COUNTRY_INFO!F428*0.33&gt;MAX('T1'!M428,'T2'!K428),MAX('T1'!M428,'T2'!K428),COUNTRY_INFO!F428*0.33),IF(COUNTRY_INFO!K428=2,IF(COUNTRY_INFO!F428*0.5&gt;MAX('T1'!M428,'T2'!K428),MAX('T1'!M428,'T2'!K428),COUNTRY_INFO!F428*0.5),IF(COUNTRY_INFO!K428=3,IF(COUNTRY_INFO!F428&gt;MAX('T1'!M428,'T2'!K428),MAX('T1'!M428,'T2'!K428),COUNTRY_INFO!F428),0)))</f>
        <v>11373.5</v>
      </c>
      <c r="AE428" s="217">
        <f>IF(AND(COUNTRY_INFO!K428&gt;0,COUNTRY_INFO!K428&lt;4),IF(Z428&gt;0,IF(COUNTRY_INFO!K428=1, AD428/(COUNTRY_INFO!F428*0.33)*100, IF(COUNTRY_INFO!K428=2, AD428/(COUNTRY_INFO!F428*0.5)*100, IF(COUNTRY_INFO!K428=3, AD428/COUNTRY_INFO!F428*100))),"-"),0)</f>
        <v>100</v>
      </c>
      <c r="AF428" s="11">
        <f>IF(COUNTRY_INFO!K428=2,IF(COUNTRY_INFO!G428*0.2&gt;MAX('T1'!N428,'T2'!L428),MAX('T1'!N428,'T2'!L428),COUNTRY_INFO!G428*0.2),IF(COUNTRY_INFO!K428=3,IF(COUNTRY_INFO!G428&gt;MAX('T1'!N428,'T2'!L428),MAX('T1'!N428,'T2'!L428),COUNTRY_INFO!G428),0))</f>
        <v>0</v>
      </c>
      <c r="AG428" s="217">
        <f>IF(AND(COUNTRY_INFO!K428&gt;0,COUNTRY_INFO!K428&lt;4),IF(Z428&gt;0,IF(COUNTRY_INFO!K428=1, 0, IF(COUNTRY_INFO!K428=2, AF428/(COUNTRY_INFO!G428*0.2)*100, IF(COUNTRY_INFO!K428=3, AF428/COUNTRY_INFO!G428*100))),"-"),0)</f>
        <v>0</v>
      </c>
      <c r="AH428" s="11">
        <f t="shared" si="48"/>
        <v>11373.5</v>
      </c>
      <c r="AI428" s="73">
        <f>IF(AND(COUNTRY_INFO!K428&gt;0,COUNTRY_INFO!K428&lt;4), IF(AC428/Z428*100&lt;&gt;0, IF(AH428/Z428*100&gt;100,100,AH428/Z428*100), "-"),0)</f>
        <v>59.802926654853486</v>
      </c>
      <c r="AJ428" s="261"/>
      <c r="AK428" s="260">
        <f>IF(AND(D428&lt;&gt;0, D428&lt;&gt;"Unknown",D428&lt;&gt;"Stopped",D428&lt;&gt;"Not required"),D428/COUNTRY_INFO!D428, 0)</f>
        <v>0</v>
      </c>
      <c r="AL428" s="260">
        <f>IF(AND(J428&lt;&gt;0,J428&lt;&gt;"Unknown",J428&lt;&gt;"Stopped",J428&lt;&gt;"Not required"),J428/COUNTRY_INFO!D428, 0)</f>
        <v>0</v>
      </c>
      <c r="AM428" s="260">
        <f>IF(AND(P428&lt;&gt;0,P428&lt;&gt;"Unknown",P428&lt;&gt;"Not required"),P428/(COUNTRY_INFO!E428+COUNTRY_INFO!F428), 0)</f>
        <v>1</v>
      </c>
      <c r="AN428" s="260">
        <f>IF(AND(Z428&lt;&gt;0,Z428&lt;&gt;"Unknown",Z428&lt;&gt;"Not required"),IF(COUNTRY_INFO!K428=1,1,IF(COUNTRY_INFO!K428=2,0.5*COUNTRY_INFO!F428/(0.5*COUNTRY_INFO!F428+0.2*COUNTRY_INFO!G428),IF(COUNTRY_INFO!K428=3,COUNTRY_INFO!F428/(COUNTRY_INFO!F428+COUNTRY_INFO!G428)))),0)</f>
        <v>0.59802926654853483</v>
      </c>
      <c r="AO428" s="260">
        <f>IF(AND(Z428&lt;&gt;0,Z428&lt;&gt;"Unknown",Z428&lt;&gt;"Not required"),IF(COUNTRY_INFO!K428=1,0,IF(COUNTRY_INFO!K428=2,0.2*COUNTRY_INFO!G428/(0.5*COUNTRY_INFO!F428+0.2*COUNTRY_INFO!G428),IF(COUNTRY_INFO!K428=3,COUNTRY_INFO!G428/(COUNTRY_INFO!F428+COUNTRY_INFO!G428)))),0)</f>
        <v>0.40197073345146517</v>
      </c>
      <c r="AP428" s="259">
        <f>MAX(COUNTRY_INFO!D428*AK428*PROFILE!$G$7,COUNTRY_INFO!D428*AL428*PROFILE!$G$7)</f>
        <v>0</v>
      </c>
      <c r="AQ428" s="259">
        <f>MAX(COUNTRY_INFO!D428*AK428*PROFILE!$G$8,COUNTRY_INFO!D428*AL428*PROFILE!$G$8,COUNTRY_INFO!D428*AM428*PROFILE!$G$8)</f>
        <v>10693.522272488884</v>
      </c>
      <c r="AR428" s="259">
        <f>MAX(COUNTRY_INFO!D428*AK428*PROFILE!$G$9,COUNTRY_INFO!D428*AL428*PROFILE!$G$9,COUNTRY_INFO!D428*AM428*PROFILE!$G$9,IF(AND(DISTRICT!Z428&lt;&gt;"Unknown",Z428&lt;&gt;"Not required"),COUNTRY_INFO!O428*DISTRICT!AN428,0))</f>
        <v>22207.319318183603</v>
      </c>
      <c r="AS428" s="259">
        <f>MAX(COUNTRY_INFO!D428*AK428*PROFILE!$G$10,COUNTRY_INFO!D428*AL428*PROFILE!$G$10,IF(AND(DISTRICT!Z428&lt;&gt;"Unknown",Z428&lt;&gt;"Not required"),COUNTRY_INFO!O428*DISTRICT!AO428,0))</f>
        <v>7644.7999999999993</v>
      </c>
      <c r="AT428" s="259">
        <f t="shared" si="49"/>
        <v>40545.641590672487</v>
      </c>
      <c r="AU428" s="258" t="str">
        <f t="shared" si="44"/>
        <v>Y</v>
      </c>
      <c r="AV428" s="259">
        <f>MAX('MDA2'!J428,'T1'!L428,'T2'!J428,T3_R1!K428,T3_R2!K428)</f>
        <v>0</v>
      </c>
      <c r="AW428" s="259">
        <f>MAX('MDA1'!K428,'MDA2'!K428,'MDA3'!I428,'MDA3'!L428,'T1'!M428,'T2'!K428,T3_R1!L428,T3_R2!L428)</f>
        <v>20850</v>
      </c>
      <c r="AX428" s="259">
        <f>MAX('MDA1'!L428,'MDA2'!L428,'MDA3'!J428,'MDA3'!M428,'T1'!N428,'T2'!L428,T3_R1!M428,T3_R2!M428)</f>
        <v>0</v>
      </c>
      <c r="AY428" s="259">
        <f t="shared" si="50"/>
        <v>20850</v>
      </c>
      <c r="AZ428" s="259">
        <f>MAX('MDA2'!J428,T428)</f>
        <v>0</v>
      </c>
      <c r="BA428" s="259">
        <f>MAX('MDA1'!K428,'MDA2'!K428,'MDA3'!I428,'MDA3'!L428,V428,AD428)</f>
        <v>20850</v>
      </c>
      <c r="BB428" s="259">
        <f>MAX('MDA1'!L428,'MDA2'!L428,'MDA3'!J428,'MDA3'!M428,AF428)</f>
        <v>0</v>
      </c>
      <c r="BC428" s="259">
        <f t="shared" si="45"/>
        <v>20850</v>
      </c>
      <c r="BD428" s="260">
        <f t="shared" si="46"/>
        <v>51.423529587941054</v>
      </c>
    </row>
    <row r="429" spans="1:56" x14ac:dyDescent="0.2">
      <c r="A429" s="10" t="str">
        <f>IF(COUNTRY_INFO!A429=0," ",COUNTRY_INFO!A429)</f>
        <v>Ethiopia</v>
      </c>
      <c r="B429" s="10" t="str">
        <f>IF(COUNTRY_INFO!B429=0," ",COUNTRY_INFO!B429)</f>
        <v>Oromia Horo Guduru</v>
      </c>
      <c r="C429" s="87" t="str">
        <f>IF(COUNTRY_INFO!C429=0," ",COUNTRY_INFO!C429)</f>
        <v>Abay Chommen</v>
      </c>
      <c r="D429" s="67">
        <f>COUNTRY_INFO!L429</f>
        <v>0</v>
      </c>
      <c r="E429" s="61"/>
      <c r="F429" s="61"/>
      <c r="G429" s="11">
        <f>MAX('MDA1'!M429,'MDA2'!M429)</f>
        <v>0</v>
      </c>
      <c r="H429" s="11">
        <f>IF(AND(COUNTRY_INFO!H429&gt;0,COUNTRY_INFO!H429&lt;4),IF(D429&gt;MAX('MDA1'!M429,'MDA2'!M429),MAX('MDA1'!M429,'MDA2'!M429),D429),0)</f>
        <v>0</v>
      </c>
      <c r="I429" s="73">
        <f>IF(AND(COUNTRY_INFO!H429&gt;0,COUNTRY_INFO!H429&lt;4), IF(G429/D429*100&lt;&gt;0, IF(G429/D429*100&gt;100,100,G429/D429*100), "-"),0)</f>
        <v>0</v>
      </c>
      <c r="J429" s="67">
        <f>COUNTRY_INFO!M429</f>
        <v>62903</v>
      </c>
      <c r="K429" s="61"/>
      <c r="L429" s="61"/>
      <c r="M429" s="11">
        <f>MAX('MDA1'!M429,MAX('MDA3'!I429,'MDA3'!L429)+MAX('MDA3'!J429,'MDA3'!M429))</f>
        <v>53601</v>
      </c>
      <c r="N429" s="11">
        <f>IF(AND(COUNTRY_INFO!I429&gt;0,COUNTRY_INFO!I429&lt;4),IF(J429&gt;MAX('MDA1'!M429,MAX('MDA3'!I429,'MDA3'!L429)+MAX('MDA3'!J429,'MDA3'!M429)),MAX('MDA1'!M429,MAX('MDA3'!I429,'MDA3'!L429)+MAX('MDA3'!J429,'MDA3'!M429)),J429),0)</f>
        <v>53601</v>
      </c>
      <c r="O429" s="73">
        <f>IF(AND(COUNTRY_INFO!I429&gt;0,COUNTRY_INFO!I429&lt;4), IF(M429/J429*100&lt;&gt;0, IF(M429/J429*100&gt;100,100,M429/J429*100), "-"),0)</f>
        <v>85.212152043622723</v>
      </c>
      <c r="P429" s="67">
        <f>COUNTRY_INFO!N429</f>
        <v>29971</v>
      </c>
      <c r="Q429" s="61"/>
      <c r="R429" s="61"/>
      <c r="S429" s="11">
        <f>SUM(MAX('MDA2'!J429, 'T1'!L429, MAX(T3_R1!K429, T3_R2!K429)), MAX('MDA1'!K429, 'MDA2'!K429, 'T1'!M429, MAX(T3_R1!L429, T3_R2!L429)), MAX('MDA1'!L429, 'MDA2'!L429, 'T1'!N429, MAX(T3_R1!M429, T3_R2!M429)))</f>
        <v>16277</v>
      </c>
      <c r="T429" s="11">
        <f>IF(AND(COUNTRY_INFO!J429&gt;1,COUNTRY_INFO!J429&lt;4),IF(COUNTRY_INFO!E429&gt;MAX('MDA2'!J429,'T1'!L429,MAX(T3_R1!K429,T3_R2!K429)),MAX('MDA2'!J429,'T1'!L429,MAX(T3_R1!K429,T3_R2!K429)),COUNTRY_INFO!E429),0)</f>
        <v>0</v>
      </c>
      <c r="U429" s="217" t="str">
        <f>IF(AND(COUNTRY_INFO!J429&gt;1,COUNTRY_INFO!J429&lt;4), IF(T429/COUNTRY_INFO!E429*100&lt;&gt;0, IF(T429/COUNTRY_INFO!E429*100&gt;100,100,T429/COUNTRY_INFO!E429*100), "-"),0)</f>
        <v>-</v>
      </c>
      <c r="V429" s="11">
        <f>IF(AND(COUNTRY_INFO!J429&gt;1,COUNTRY_INFO!J429&lt;4),IF(COUNTRY_INFO!F429&gt;MAX('MDA1'!K429,'MDA2'!K429,'T1'!M429,MAX(T3_R1!L429,T3_R2!L429)),MAX('MDA1'!K429,'MDA2'!K429,'T1'!M429,MAX(T3_R1!L429,T3_R2!L429)),COUNTRY_INFO!F429),0)</f>
        <v>16277</v>
      </c>
      <c r="W429" s="217">
        <f>IF(AND(COUNTRY_INFO!J429&gt;1,COUNTRY_INFO!J429&lt;4), IF(V429/COUNTRY_INFO!F429*100&lt;&gt;0, IF(V429/COUNTRY_INFO!F429*100&gt;100,100,V429/COUNTRY_INFO!F429*100), "-"),0)</f>
        <v>83.054393305439334</v>
      </c>
      <c r="X429" s="11">
        <f t="shared" si="47"/>
        <v>16277</v>
      </c>
      <c r="Y429" s="73">
        <f>IF(AND(COUNTRY_INFO!J429&gt;1,COUNTRY_INFO!J429&lt;4), IF(S429/P429*100&lt;&gt;0, IF(X429/P429*100&gt;100,100,X429/P429*100), "-"),0)</f>
        <v>54.309165526675784</v>
      </c>
      <c r="Z429" s="67">
        <f>COUNTRY_INFO!O429</f>
        <v>16385.400000000001</v>
      </c>
      <c r="AA429" s="61"/>
      <c r="AB429" s="61"/>
      <c r="AC429" s="11">
        <f>MAX('T1'!L429,'T2'!J429)+MAX('T1'!M429,'T2'!K429)+MAX('T1'!N429,'T2'!L429)</f>
        <v>16277</v>
      </c>
      <c r="AD429" s="11">
        <f>IF(COUNTRY_INFO!K429=1,IF(COUNTRY_INFO!F429*0.33&gt;MAX('T1'!M429,'T2'!K429),MAX('T1'!M429,'T2'!K429),COUNTRY_INFO!F429*0.33),IF(COUNTRY_INFO!K429=2,IF(COUNTRY_INFO!F429*0.5&gt;MAX('T1'!M429,'T2'!K429),MAX('T1'!M429,'T2'!K429),COUNTRY_INFO!F429*0.5),IF(COUNTRY_INFO!K429=3,IF(COUNTRY_INFO!F429&gt;MAX('T1'!M429,'T2'!K429),MAX('T1'!M429,'T2'!K429),COUNTRY_INFO!F429),0)))</f>
        <v>9799</v>
      </c>
      <c r="AE429" s="217">
        <f>IF(AND(COUNTRY_INFO!K429&gt;0,COUNTRY_INFO!K429&lt;4),IF(Z429&gt;0,IF(COUNTRY_INFO!K429=1, AD429/(COUNTRY_INFO!F429*0.33)*100, IF(COUNTRY_INFO!K429=2, AD429/(COUNTRY_INFO!F429*0.5)*100, IF(COUNTRY_INFO!K429=3, AD429/COUNTRY_INFO!F429*100))),"-"),0)</f>
        <v>100</v>
      </c>
      <c r="AF429" s="11">
        <f>IF(COUNTRY_INFO!K429=2,IF(COUNTRY_INFO!G429*0.2&gt;MAX('T1'!N429,'T2'!L429),MAX('T1'!N429,'T2'!L429),COUNTRY_INFO!G429*0.2),IF(COUNTRY_INFO!K429=3,IF(COUNTRY_INFO!G429&gt;MAX('T1'!N429,'T2'!L429),MAX('T1'!N429,'T2'!L429),COUNTRY_INFO!G429),0))</f>
        <v>0</v>
      </c>
      <c r="AG429" s="217">
        <f>IF(AND(COUNTRY_INFO!K429&gt;0,COUNTRY_INFO!K429&lt;4),IF(Z429&gt;0,IF(COUNTRY_INFO!K429=1, 0, IF(COUNTRY_INFO!K429=2, AF429/(COUNTRY_INFO!G429*0.2)*100, IF(COUNTRY_INFO!K429=3, AF429/COUNTRY_INFO!G429*100))),"-"),0)</f>
        <v>0</v>
      </c>
      <c r="AH429" s="11">
        <f t="shared" si="48"/>
        <v>9799</v>
      </c>
      <c r="AI429" s="73">
        <f>IF(AND(COUNTRY_INFO!K429&gt;0,COUNTRY_INFO!K429&lt;4), IF(AC429/Z429*100&lt;&gt;0, IF(AH429/Z429*100&gt;100,100,AH429/Z429*100), "-"),0)</f>
        <v>59.803239469283618</v>
      </c>
      <c r="AJ429" s="261"/>
      <c r="AK429" s="260">
        <f>IF(AND(D429&lt;&gt;0, D429&lt;&gt;"Unknown",D429&lt;&gt;"Stopped",D429&lt;&gt;"Not required"),D429/COUNTRY_INFO!D429, 0)</f>
        <v>0</v>
      </c>
      <c r="AL429" s="260">
        <f>IF(AND(J429&lt;&gt;0,J429&lt;&gt;"Unknown",J429&lt;&gt;"Stopped",J429&lt;&gt;"Not required"),J429/COUNTRY_INFO!D429, 0)</f>
        <v>1</v>
      </c>
      <c r="AM429" s="260">
        <f>IF(AND(P429&lt;&gt;0,P429&lt;&gt;"Unknown",P429&lt;&gt;"Not required"),P429/(COUNTRY_INFO!E429+COUNTRY_INFO!F429), 0)</f>
        <v>1</v>
      </c>
      <c r="AN429" s="260">
        <f>IF(AND(Z429&lt;&gt;0,Z429&lt;&gt;"Unknown",Z429&lt;&gt;"Not required"),IF(COUNTRY_INFO!K429=1,1,IF(COUNTRY_INFO!K429=2,0.5*COUNTRY_INFO!F429/(0.5*COUNTRY_INFO!F429+0.2*COUNTRY_INFO!G429),IF(COUNTRY_INFO!K429=3,COUNTRY_INFO!F429/(COUNTRY_INFO!F429+COUNTRY_INFO!G429)))),0)</f>
        <v>0.5980323946928362</v>
      </c>
      <c r="AO429" s="260">
        <f>IF(AND(Z429&lt;&gt;0,Z429&lt;&gt;"Unknown",Z429&lt;&gt;"Not required"),IF(COUNTRY_INFO!K429=1,0,IF(COUNTRY_INFO!K429=2,0.2*COUNTRY_INFO!G429/(0.5*COUNTRY_INFO!F429+0.2*COUNTRY_INFO!G429),IF(COUNTRY_INFO!K429=3,COUNTRY_INFO!G429/(COUNTRY_INFO!F429+COUNTRY_INFO!G429)))),0)</f>
        <v>0.40196760530716369</v>
      </c>
      <c r="AP429" s="259">
        <f>MAX(COUNTRY_INFO!D429*AK429*PROFILE!$G$7,COUNTRY_INFO!D429*AL429*PROFILE!$G$7)</f>
        <v>6.5861215781940034E-3</v>
      </c>
      <c r="AQ429" s="259">
        <f>MAX(COUNTRY_INFO!D429*AK429*PROFILE!$G$8,COUNTRY_INFO!D429*AL429*PROFILE!$G$8,COUNTRY_INFO!D429*AM429*PROFILE!$G$8)</f>
        <v>9213.0587378116761</v>
      </c>
      <c r="AR429" s="259">
        <f>MAX(COUNTRY_INFO!D429*AK429*PROFILE!$G$9,COUNTRY_INFO!D429*AL429*PROFILE!$G$9,COUNTRY_INFO!D429*AM429*PROFILE!$G$9,IF(AND(DISTRICT!Z429&lt;&gt;"Unknown",Z429&lt;&gt;"Not required"),COUNTRY_INFO!O429*DISTRICT!AN429,0))</f>
        <v>19132.829396552617</v>
      </c>
      <c r="AS429" s="259">
        <f>MAX(COUNTRY_INFO!D429*AK429*PROFILE!$G$10,COUNTRY_INFO!D429*AL429*PROFILE!$G$10,IF(AND(DISTRICT!Z429&lt;&gt;"Unknown",Z429&lt;&gt;"Not required"),COUNTRY_INFO!O429*DISTRICT!AO429,0))</f>
        <v>34557.10527951413</v>
      </c>
      <c r="AT429" s="259">
        <f t="shared" si="49"/>
        <v>62903</v>
      </c>
      <c r="AU429" s="258" t="str">
        <f t="shared" si="44"/>
        <v>Y</v>
      </c>
      <c r="AV429" s="259">
        <f>MAX('MDA2'!J429,'T1'!L429,'T2'!J429,T3_R1!K429,T3_R2!K429)</f>
        <v>0</v>
      </c>
      <c r="AW429" s="259">
        <f>MAX('MDA1'!K429,'MDA2'!K429,'MDA3'!I429,'MDA3'!L429,'T1'!M429,'T2'!K429,T3_R1!L429,T3_R2!L429)</f>
        <v>19296</v>
      </c>
      <c r="AX429" s="259">
        <f>MAX('MDA1'!L429,'MDA2'!L429,'MDA3'!J429,'MDA3'!M429,'T1'!N429,'T2'!L429,T3_R1!M429,T3_R2!M429)</f>
        <v>34305</v>
      </c>
      <c r="AY429" s="259">
        <f t="shared" si="50"/>
        <v>53601</v>
      </c>
      <c r="AZ429" s="259">
        <f>MAX('MDA2'!J429,T429)</f>
        <v>0</v>
      </c>
      <c r="BA429" s="259">
        <f>MAX('MDA1'!K429,'MDA2'!K429,'MDA3'!I429,'MDA3'!L429,V429,AD429)</f>
        <v>19296</v>
      </c>
      <c r="BB429" s="259">
        <f>MAX('MDA1'!L429,'MDA2'!L429,'MDA3'!J429,'MDA3'!M429,AF429)</f>
        <v>34305</v>
      </c>
      <c r="BC429" s="259">
        <f t="shared" si="45"/>
        <v>53601</v>
      </c>
      <c r="BD429" s="260">
        <f t="shared" si="46"/>
        <v>85.212152043622723</v>
      </c>
    </row>
    <row r="430" spans="1:56" x14ac:dyDescent="0.2">
      <c r="A430" s="10" t="str">
        <f>IF(COUNTRY_INFO!A430=0," ",COUNTRY_INFO!A430)</f>
        <v>Ethiopia</v>
      </c>
      <c r="B430" s="10" t="str">
        <f>IF(COUNTRY_INFO!B430=0," ",COUNTRY_INFO!B430)</f>
        <v>Oromia Horo Guduru</v>
      </c>
      <c r="C430" s="87" t="str">
        <f>IF(COUNTRY_INFO!C430=0," ",COUNTRY_INFO!C430)</f>
        <v>Abe Dongoro</v>
      </c>
      <c r="D430" s="67">
        <f>COUNTRY_INFO!L430</f>
        <v>0</v>
      </c>
      <c r="E430" s="61"/>
      <c r="F430" s="61"/>
      <c r="G430" s="11">
        <f>MAX('MDA1'!M430,'MDA2'!M430)</f>
        <v>0</v>
      </c>
      <c r="H430" s="11">
        <f>IF(AND(COUNTRY_INFO!H430&gt;0,COUNTRY_INFO!H430&lt;4),IF(D430&gt;MAX('MDA1'!M430,'MDA2'!M430),MAX('MDA1'!M430,'MDA2'!M430),D430),0)</f>
        <v>0</v>
      </c>
      <c r="I430" s="73">
        <f>IF(AND(COUNTRY_INFO!H430&gt;0,COUNTRY_INFO!H430&lt;4), IF(G430/D430*100&lt;&gt;0, IF(G430/D430*100&gt;100,100,G430/D430*100), "-"),0)</f>
        <v>0</v>
      </c>
      <c r="J430" s="67">
        <f>COUNTRY_INFO!M430</f>
        <v>85518</v>
      </c>
      <c r="K430" s="61"/>
      <c r="L430" s="61"/>
      <c r="M430" s="11">
        <f>MAX('MDA1'!M430,MAX('MDA3'!I430,'MDA3'!L430)+MAX('MDA3'!J430,'MDA3'!M430))</f>
        <v>74756</v>
      </c>
      <c r="N430" s="11">
        <f>IF(AND(COUNTRY_INFO!I430&gt;0,COUNTRY_INFO!I430&lt;4),IF(J430&gt;MAX('MDA1'!M430,MAX('MDA3'!I430,'MDA3'!L430)+MAX('MDA3'!J430,'MDA3'!M430)),MAX('MDA1'!M430,MAX('MDA3'!I430,'MDA3'!L430)+MAX('MDA3'!J430,'MDA3'!M430)),J430),0)</f>
        <v>74756</v>
      </c>
      <c r="O430" s="73">
        <f>IF(AND(COUNTRY_INFO!I430&gt;0,COUNTRY_INFO!I430&lt;4), IF(M430/J430*100&lt;&gt;0, IF(M430/J430*100&gt;100,100,M430/J430*100), "-"),0)</f>
        <v>87.415514862368155</v>
      </c>
      <c r="P430" s="67">
        <f>COUNTRY_INFO!N430</f>
        <v>40746</v>
      </c>
      <c r="Q430" s="61"/>
      <c r="R430" s="61"/>
      <c r="S430" s="11">
        <f>SUM(MAX('MDA2'!J430, 'T1'!L430, MAX(T3_R1!K430, T3_R2!K430)), MAX('MDA1'!K430, 'MDA2'!K430, 'T1'!M430, MAX(T3_R1!L430, T3_R2!L430)), MAX('MDA1'!L430, 'MDA2'!L430, 'T1'!N430, MAX(T3_R1!M430, T3_R2!M430)))</f>
        <v>25161</v>
      </c>
      <c r="T430" s="11">
        <f>IF(AND(COUNTRY_INFO!J430&gt;1,COUNTRY_INFO!J430&lt;4),IF(COUNTRY_INFO!E430&gt;MAX('MDA2'!J430,'T1'!L430,MAX(T3_R1!K430,T3_R2!K430)),MAX('MDA2'!J430,'T1'!L430,MAX(T3_R1!K430,T3_R2!K430)),COUNTRY_INFO!E430),0)</f>
        <v>0</v>
      </c>
      <c r="U430" s="217" t="str">
        <f>IF(AND(COUNTRY_INFO!J430&gt;1,COUNTRY_INFO!J430&lt;4), IF(T430/COUNTRY_INFO!E430*100&lt;&gt;0, IF(T430/COUNTRY_INFO!E430*100&gt;100,100,T430/COUNTRY_INFO!E430*100), "-"),0)</f>
        <v>-</v>
      </c>
      <c r="V430" s="11">
        <f>IF(AND(COUNTRY_INFO!J430&gt;1,COUNTRY_INFO!J430&lt;4),IF(COUNTRY_INFO!F430&gt;MAX('MDA1'!K430,'MDA2'!K430,'T1'!M430,MAX(T3_R1!L430,T3_R2!L430)),MAX('MDA1'!K430,'MDA2'!K430,'T1'!M430,MAX(T3_R1!L430,T3_R2!L430)),COUNTRY_INFO!F430),0)</f>
        <v>25161</v>
      </c>
      <c r="W430" s="217">
        <f>IF(AND(COUNTRY_INFO!J430&gt;1,COUNTRY_INFO!J430&lt;4), IF(V430/COUNTRY_INFO!F430*100&lt;&gt;0, IF(V430/COUNTRY_INFO!F430*100&gt;100,100,V430/COUNTRY_INFO!F430*100), "-"),0)</f>
        <v>94.434018916078671</v>
      </c>
      <c r="X430" s="11">
        <f t="shared" si="47"/>
        <v>25161</v>
      </c>
      <c r="Y430" s="73">
        <f>IF(AND(COUNTRY_INFO!J430&gt;1,COUNTRY_INFO!J430&lt;4), IF(S430/P430*100&lt;&gt;0, IF(X430/P430*100&gt;100,100,X430/P430*100), "-"),0)</f>
        <v>61.750846708879401</v>
      </c>
      <c r="Z430" s="67">
        <f>COUNTRY_INFO!O430</f>
        <v>22276.400000000001</v>
      </c>
      <c r="AA430" s="61"/>
      <c r="AB430" s="61"/>
      <c r="AC430" s="11">
        <f>MAX('T1'!L430,'T2'!J430)+MAX('T1'!M430,'T2'!K430)+MAX('T1'!N430,'T2'!L430)</f>
        <v>23112</v>
      </c>
      <c r="AD430" s="11">
        <f>IF(COUNTRY_INFO!K430=1,IF(COUNTRY_INFO!F430*0.33&gt;MAX('T1'!M430,'T2'!K430),MAX('T1'!M430,'T2'!K430),COUNTRY_INFO!F430*0.33),IF(COUNTRY_INFO!K430=2,IF(COUNTRY_INFO!F430*0.5&gt;MAX('T1'!M430,'T2'!K430),MAX('T1'!M430,'T2'!K430),COUNTRY_INFO!F430*0.5),IF(COUNTRY_INFO!K430=3,IF(COUNTRY_INFO!F430&gt;MAX('T1'!M430,'T2'!K430),MAX('T1'!M430,'T2'!K430),COUNTRY_INFO!F430),0)))</f>
        <v>13322</v>
      </c>
      <c r="AE430" s="217">
        <f>IF(AND(COUNTRY_INFO!K430&gt;0,COUNTRY_INFO!K430&lt;4),IF(Z430&gt;0,IF(COUNTRY_INFO!K430=1, AD430/(COUNTRY_INFO!F430*0.33)*100, IF(COUNTRY_INFO!K430=2, AD430/(COUNTRY_INFO!F430*0.5)*100, IF(COUNTRY_INFO!K430=3, AD430/COUNTRY_INFO!F430*100))),"-"),0)</f>
        <v>100</v>
      </c>
      <c r="AF430" s="11">
        <f>IF(COUNTRY_INFO!K430=2,IF(COUNTRY_INFO!G430*0.2&gt;MAX('T1'!N430,'T2'!L430),MAX('T1'!N430,'T2'!L430),COUNTRY_INFO!G430*0.2),IF(COUNTRY_INFO!K430=3,IF(COUNTRY_INFO!G430&gt;MAX('T1'!N430,'T2'!L430),MAX('T1'!N430,'T2'!L430),COUNTRY_INFO!G430),0))</f>
        <v>0</v>
      </c>
      <c r="AG430" s="217">
        <f>IF(AND(COUNTRY_INFO!K430&gt;0,COUNTRY_INFO!K430&lt;4),IF(Z430&gt;0,IF(COUNTRY_INFO!K430=1, 0, IF(COUNTRY_INFO!K430=2, AF430/(COUNTRY_INFO!G430*0.2)*100, IF(COUNTRY_INFO!K430=3, AF430/COUNTRY_INFO!G430*100))),"-"),0)</f>
        <v>0</v>
      </c>
      <c r="AH430" s="11">
        <f t="shared" si="48"/>
        <v>13322</v>
      </c>
      <c r="AI430" s="73">
        <f>IF(AND(COUNTRY_INFO!K430&gt;0,COUNTRY_INFO!K430&lt;4), IF(AC430/Z430*100&lt;&gt;0, IF(AH430/Z430*100&gt;100,100,AH430/Z430*100), "-"),0)</f>
        <v>59.803199798890304</v>
      </c>
      <c r="AJ430" s="261"/>
      <c r="AK430" s="260">
        <f>IF(AND(D430&lt;&gt;0, D430&lt;&gt;"Unknown",D430&lt;&gt;"Stopped",D430&lt;&gt;"Not required"),D430/COUNTRY_INFO!D430, 0)</f>
        <v>0</v>
      </c>
      <c r="AL430" s="260">
        <f>IF(AND(J430&lt;&gt;0,J430&lt;&gt;"Unknown",J430&lt;&gt;"Stopped",J430&lt;&gt;"Not required"),J430/COUNTRY_INFO!D430, 0)</f>
        <v>1</v>
      </c>
      <c r="AM430" s="260">
        <f>IF(AND(P430&lt;&gt;0,P430&lt;&gt;"Unknown",P430&lt;&gt;"Not required"),P430/(COUNTRY_INFO!E430+COUNTRY_INFO!F430), 0)</f>
        <v>1</v>
      </c>
      <c r="AN430" s="260">
        <f>IF(AND(Z430&lt;&gt;0,Z430&lt;&gt;"Unknown",Z430&lt;&gt;"Not required"),IF(COUNTRY_INFO!K430=1,1,IF(COUNTRY_INFO!K430=2,0.5*COUNTRY_INFO!F430/(0.5*COUNTRY_INFO!F430+0.2*COUNTRY_INFO!G430),IF(COUNTRY_INFO!K430=3,COUNTRY_INFO!F430/(COUNTRY_INFO!F430+COUNTRY_INFO!G430)))),0)</f>
        <v>0.59803199798890305</v>
      </c>
      <c r="AO430" s="260">
        <f>IF(AND(Z430&lt;&gt;0,Z430&lt;&gt;"Unknown",Z430&lt;&gt;"Not required"),IF(COUNTRY_INFO!K430=1,0,IF(COUNTRY_INFO!K430=2,0.2*COUNTRY_INFO!G430/(0.5*COUNTRY_INFO!F430+0.2*COUNTRY_INFO!G430),IF(COUNTRY_INFO!K430=3,COUNTRY_INFO!G430/(COUNTRY_INFO!F430+COUNTRY_INFO!G430)))),0)</f>
        <v>0.40196800201109689</v>
      </c>
      <c r="AP430" s="259">
        <f>MAX(COUNTRY_INFO!D430*AK430*PROFILE!$G$7,COUNTRY_INFO!D430*AL430*PROFILE!$G$7)</f>
        <v>8.953975885474379E-3</v>
      </c>
      <c r="AQ430" s="259">
        <f>MAX(COUNTRY_INFO!D430*AK430*PROFILE!$G$8,COUNTRY_INFO!D430*AL430*PROFILE!$G$8,COUNTRY_INFO!D430*AM430*PROFILE!$G$8)</f>
        <v>12525.354230166748</v>
      </c>
      <c r="AR430" s="259">
        <f>MAX(COUNTRY_INFO!D430*AK430*PROFILE!$G$9,COUNTRY_INFO!D430*AL430*PROFILE!$G$9,COUNTRY_INFO!D430*AM430*PROFILE!$G$9,IF(AND(DISTRICT!Z430&lt;&gt;"Unknown",Z430&lt;&gt;"Not required"),COUNTRY_INFO!O430*DISTRICT!AN430,0))</f>
        <v>26011.49872556773</v>
      </c>
      <c r="AS430" s="259">
        <f>MAX(COUNTRY_INFO!D430*AK430*PROFILE!$G$10,COUNTRY_INFO!D430*AL430*PROFILE!$G$10,IF(AND(DISTRICT!Z430&lt;&gt;"Unknown",Z430&lt;&gt;"Not required"),COUNTRY_INFO!O430*DISTRICT!AO430,0))</f>
        <v>46981.138090289642</v>
      </c>
      <c r="AT430" s="259">
        <f t="shared" si="49"/>
        <v>85518</v>
      </c>
      <c r="AU430" s="258" t="str">
        <f t="shared" si="44"/>
        <v>Y</v>
      </c>
      <c r="AV430" s="259">
        <f>MAX('MDA2'!J430,'T1'!L430,'T2'!J430,T3_R1!K430,T3_R2!K430)</f>
        <v>0</v>
      </c>
      <c r="AW430" s="259">
        <f>MAX('MDA1'!K430,'MDA2'!K430,'MDA3'!I430,'MDA3'!L430,'T1'!M430,'T2'!K430,T3_R1!L430,T3_R2!L430)</f>
        <v>26912</v>
      </c>
      <c r="AX430" s="259">
        <f>MAX('MDA1'!L430,'MDA2'!L430,'MDA3'!J430,'MDA3'!M430,'T1'!N430,'T2'!L430,T3_R1!M430,T3_R2!M430)</f>
        <v>47844</v>
      </c>
      <c r="AY430" s="259">
        <f t="shared" si="50"/>
        <v>74756</v>
      </c>
      <c r="AZ430" s="259">
        <f>MAX('MDA2'!J430,T430)</f>
        <v>0</v>
      </c>
      <c r="BA430" s="259">
        <f>MAX('MDA1'!K430,'MDA2'!K430,'MDA3'!I430,'MDA3'!L430,V430,AD430)</f>
        <v>26912</v>
      </c>
      <c r="BB430" s="259">
        <f>MAX('MDA1'!L430,'MDA2'!L430,'MDA3'!J430,'MDA3'!M430,AF430)</f>
        <v>47844</v>
      </c>
      <c r="BC430" s="259">
        <f t="shared" si="45"/>
        <v>74756</v>
      </c>
      <c r="BD430" s="260">
        <f t="shared" si="46"/>
        <v>87.415514862368155</v>
      </c>
    </row>
    <row r="431" spans="1:56" x14ac:dyDescent="0.2">
      <c r="A431" s="10" t="str">
        <f>IF(COUNTRY_INFO!A431=0," ",COUNTRY_INFO!A431)</f>
        <v>Ethiopia</v>
      </c>
      <c r="B431" s="10" t="str">
        <f>IF(COUNTRY_INFO!B431=0," ",COUNTRY_INFO!B431)</f>
        <v>Oromia Horo Guduru</v>
      </c>
      <c r="C431" s="87" t="str">
        <f>IF(COUNTRY_INFO!C431=0," ",COUNTRY_INFO!C431)</f>
        <v>Amuru</v>
      </c>
      <c r="D431" s="67">
        <f>COUNTRY_INFO!L431</f>
        <v>69102</v>
      </c>
      <c r="E431" s="61"/>
      <c r="F431" s="61"/>
      <c r="G431" s="11">
        <f>MAX('MDA1'!M431,'MDA2'!M431)</f>
        <v>54320</v>
      </c>
      <c r="H431" s="11">
        <f>IF(AND(COUNTRY_INFO!H431&gt;0,COUNTRY_INFO!H431&lt;4),IF(D431&gt;MAX('MDA1'!M431,'MDA2'!M431),MAX('MDA1'!M431,'MDA2'!M431),D431),0)</f>
        <v>54320</v>
      </c>
      <c r="I431" s="73">
        <f>IF(AND(COUNTRY_INFO!H431&gt;0,COUNTRY_INFO!H431&lt;4), IF(G431/D431*100&lt;&gt;0, IF(G431/D431*100&gt;100,100,G431/D431*100), "-"),0)</f>
        <v>78.60843390929351</v>
      </c>
      <c r="J431" s="67">
        <f>COUNTRY_INFO!M431</f>
        <v>69102</v>
      </c>
      <c r="K431" s="61"/>
      <c r="L431" s="61"/>
      <c r="M431" s="11">
        <f>MAX('MDA1'!M431,MAX('MDA3'!I431,'MDA3'!L431)+MAX('MDA3'!J431,'MDA3'!M431))</f>
        <v>57534</v>
      </c>
      <c r="N431" s="11">
        <f>IF(AND(COUNTRY_INFO!I431&gt;0,COUNTRY_INFO!I431&lt;4),IF(J431&gt;MAX('MDA1'!M431,MAX('MDA3'!I431,'MDA3'!L431)+MAX('MDA3'!J431,'MDA3'!M431)),MAX('MDA1'!M431,MAX('MDA3'!I431,'MDA3'!L431)+MAX('MDA3'!J431,'MDA3'!M431)),J431),0)</f>
        <v>57534</v>
      </c>
      <c r="O431" s="73">
        <f>IF(AND(COUNTRY_INFO!I431&gt;0,COUNTRY_INFO!I431&lt;4), IF(M431/J431*100&lt;&gt;0, IF(M431/J431*100&gt;100,100,M431/J431*100), "-"),0)</f>
        <v>83.259529391334553</v>
      </c>
      <c r="P431" s="67">
        <f>COUNTRY_INFO!N431</f>
        <v>32924</v>
      </c>
      <c r="Q431" s="61"/>
      <c r="R431" s="61"/>
      <c r="S431" s="11">
        <f>SUM(MAX('MDA2'!J431, 'T1'!L431, MAX(T3_R1!K431, T3_R2!K431)), MAX('MDA1'!K431, 'MDA2'!K431, 'T1'!M431, MAX(T3_R1!L431, T3_R2!L431)), MAX('MDA1'!L431, 'MDA2'!L431, 'T1'!N431, MAX(T3_R1!M431, T3_R2!M431)))</f>
        <v>54320</v>
      </c>
      <c r="T431" s="11">
        <f>IF(AND(COUNTRY_INFO!J431&gt;1,COUNTRY_INFO!J431&lt;4),IF(COUNTRY_INFO!E431&gt;MAX('MDA2'!J431,'T1'!L431,MAX(T3_R1!K431,T3_R2!K431)),MAX('MDA2'!J431,'T1'!L431,MAX(T3_R1!K431,T3_R2!K431)),COUNTRY_INFO!E431),0)</f>
        <v>0</v>
      </c>
      <c r="U431" s="217" t="str">
        <f>IF(AND(COUNTRY_INFO!J431&gt;1,COUNTRY_INFO!J431&lt;4), IF(T431/COUNTRY_INFO!E431*100&lt;&gt;0, IF(T431/COUNTRY_INFO!E431*100&gt;100,100,T431/COUNTRY_INFO!E431*100), "-"),0)</f>
        <v>-</v>
      </c>
      <c r="V431" s="11">
        <f>IF(AND(COUNTRY_INFO!J431&gt;1,COUNTRY_INFO!J431&lt;4),IF(COUNTRY_INFO!F431&gt;MAX('MDA1'!K431,'MDA2'!K431,'T1'!M431,MAX(T3_R1!L431,T3_R2!L431)),MAX('MDA1'!K431,'MDA2'!K431,'T1'!M431,MAX(T3_R1!L431,T3_R2!L431)),COUNTRY_INFO!F431),0)</f>
        <v>18835</v>
      </c>
      <c r="W431" s="217">
        <f>IF(AND(COUNTRY_INFO!J431&gt;1,COUNTRY_INFO!J431&lt;4), IF(V431/COUNTRY_INFO!F431*100&lt;&gt;0, IF(V431/COUNTRY_INFO!F431*100&gt;100,100,V431/COUNTRY_INFO!F431*100), "-"),0)</f>
        <v>87.486645919457473</v>
      </c>
      <c r="X431" s="11">
        <f t="shared" si="47"/>
        <v>18835</v>
      </c>
      <c r="Y431" s="73">
        <f>IF(AND(COUNTRY_INFO!J431&gt;1,COUNTRY_INFO!J431&lt;4), IF(S431/P431*100&lt;&gt;0, IF(X431/P431*100&gt;100,100,X431/P431*100), "-"),0)</f>
        <v>57.207508200704652</v>
      </c>
      <c r="Z431" s="67">
        <f>COUNTRY_INFO!O431</f>
        <v>7104.5700000000006</v>
      </c>
      <c r="AA431" s="61"/>
      <c r="AB431" s="61"/>
      <c r="AC431" s="11">
        <f>MAX('T1'!L431,'T2'!J431)+MAX('T1'!M431,'T2'!K431)+MAX('T1'!N431,'T2'!L431)</f>
        <v>0</v>
      </c>
      <c r="AD431" s="11">
        <f>IF(COUNTRY_INFO!K431=1,IF(COUNTRY_INFO!F431*0.33&gt;MAX('T1'!M431,'T2'!K431),MAX('T1'!M431,'T2'!K431),COUNTRY_INFO!F431*0.33),IF(COUNTRY_INFO!K431=2,IF(COUNTRY_INFO!F431*0.5&gt;MAX('T1'!M431,'T2'!K431),MAX('T1'!M431,'T2'!K431),COUNTRY_INFO!F431*0.5),IF(COUNTRY_INFO!K431=3,IF(COUNTRY_INFO!F431&gt;MAX('T1'!M431,'T2'!K431),MAX('T1'!M431,'T2'!K431),COUNTRY_INFO!F431),0)))</f>
        <v>0</v>
      </c>
      <c r="AE431" s="217">
        <f>IF(AND(COUNTRY_INFO!K431&gt;0,COUNTRY_INFO!K431&lt;4),IF(Z431&gt;0,IF(COUNTRY_INFO!K431=1, AD431/(COUNTRY_INFO!F431*0.33)*100, IF(COUNTRY_INFO!K431=2, AD431/(COUNTRY_INFO!F431*0.5)*100, IF(COUNTRY_INFO!K431=3, AD431/COUNTRY_INFO!F431*100))),"-"),0)</f>
        <v>0</v>
      </c>
      <c r="AF431" s="11">
        <f>IF(COUNTRY_INFO!K431=2,IF(COUNTRY_INFO!G431*0.2&gt;MAX('T1'!N431,'T2'!L431),MAX('T1'!N431,'T2'!L431),COUNTRY_INFO!G431*0.2),IF(COUNTRY_INFO!K431=3,IF(COUNTRY_INFO!G431&gt;MAX('T1'!N431,'T2'!L431),MAX('T1'!N431,'T2'!L431),COUNTRY_INFO!G431),0))</f>
        <v>0</v>
      </c>
      <c r="AG431" s="217">
        <f>IF(AND(COUNTRY_INFO!K431&gt;0,COUNTRY_INFO!K431&lt;4),IF(Z431&gt;0,IF(COUNTRY_INFO!K431=1, 0, IF(COUNTRY_INFO!K431=2, AF431/(COUNTRY_INFO!G431*0.2)*100, IF(COUNTRY_INFO!K431=3, AF431/COUNTRY_INFO!G431*100))),"-"),0)</f>
        <v>0</v>
      </c>
      <c r="AH431" s="11">
        <f t="shared" si="48"/>
        <v>0</v>
      </c>
      <c r="AI431" s="73" t="str">
        <f>IF(AND(COUNTRY_INFO!K431&gt;0,COUNTRY_INFO!K431&lt;4), IF(AC431/Z431*100&lt;&gt;0, IF(AH431/Z431*100&gt;100,100,AH431/Z431*100), "-"),0)</f>
        <v>-</v>
      </c>
      <c r="AJ431" s="261"/>
      <c r="AK431" s="260">
        <f>IF(AND(D431&lt;&gt;0, D431&lt;&gt;"Unknown",D431&lt;&gt;"Stopped",D431&lt;&gt;"Not required"),D431/COUNTRY_INFO!D431, 0)</f>
        <v>1</v>
      </c>
      <c r="AL431" s="260">
        <f>IF(AND(J431&lt;&gt;0,J431&lt;&gt;"Unknown",J431&lt;&gt;"Stopped",J431&lt;&gt;"Not required"),J431/COUNTRY_INFO!D431, 0)</f>
        <v>1</v>
      </c>
      <c r="AM431" s="260">
        <f>IF(AND(P431&lt;&gt;0,P431&lt;&gt;"Unknown",P431&lt;&gt;"Not required"),P431/(COUNTRY_INFO!E431+COUNTRY_INFO!F431), 0)</f>
        <v>1</v>
      </c>
      <c r="AN431" s="260">
        <f>IF(AND(Z431&lt;&gt;0,Z431&lt;&gt;"Unknown",Z431&lt;&gt;"Not required"),IF(COUNTRY_INFO!K431=1,1,IF(COUNTRY_INFO!K431=2,0.5*COUNTRY_INFO!F431/(0.5*COUNTRY_INFO!F431+0.2*COUNTRY_INFO!G431),IF(COUNTRY_INFO!K431=3,COUNTRY_INFO!F431/(COUNTRY_INFO!F431+COUNTRY_INFO!G431)))),0)</f>
        <v>1</v>
      </c>
      <c r="AO431" s="260">
        <f>IF(AND(Z431&lt;&gt;0,Z431&lt;&gt;"Unknown",Z431&lt;&gt;"Not required"),IF(COUNTRY_INFO!K431=1,0,IF(COUNTRY_INFO!K431=2,0.2*COUNTRY_INFO!G431/(0.5*COUNTRY_INFO!F431+0.2*COUNTRY_INFO!G431),IF(COUNTRY_INFO!K431=3,COUNTRY_INFO!G431/(COUNTRY_INFO!F431+COUNTRY_INFO!G431)))),0)</f>
        <v>0</v>
      </c>
      <c r="AP431" s="259">
        <f>MAX(COUNTRY_INFO!D431*AK431*PROFILE!$G$7,COUNTRY_INFO!D431*AL431*PROFILE!$G$7)</f>
        <v>7.2351743684142579E-3</v>
      </c>
      <c r="AQ431" s="259">
        <f>MAX(COUNTRY_INFO!D431*AK431*PROFILE!$G$8,COUNTRY_INFO!D431*AL431*PROFILE!$G$8,COUNTRY_INFO!D431*AM431*PROFILE!$G$8)</f>
        <v>10120.992399412786</v>
      </c>
      <c r="AR431" s="259">
        <f>MAX(COUNTRY_INFO!D431*AK431*PROFILE!$G$9,COUNTRY_INFO!D431*AL431*PROFILE!$G$9,COUNTRY_INFO!D431*AM431*PROFILE!$G$9,IF(AND(DISTRICT!Z431&lt;&gt;"Unknown",Z431&lt;&gt;"Not required"),COUNTRY_INFO!O431*DISTRICT!AN431,0))</f>
        <v>21018.3421611144</v>
      </c>
      <c r="AS431" s="259">
        <f>MAX(COUNTRY_INFO!D431*AK431*PROFILE!$G$10,COUNTRY_INFO!D431*AL431*PROFILE!$G$10,IF(AND(DISTRICT!Z431&lt;&gt;"Unknown",Z431&lt;&gt;"Not required"),COUNTRY_INFO!O431*DISTRICT!AO431,0))</f>
        <v>37962.658204298452</v>
      </c>
      <c r="AT431" s="259">
        <f t="shared" si="49"/>
        <v>69102</v>
      </c>
      <c r="AU431" s="258">
        <f t="shared" si="44"/>
        <v>0</v>
      </c>
      <c r="AV431" s="259">
        <f>MAX('MDA2'!J431,'T1'!L431,'T2'!J431,T3_R1!K431,T3_R2!K431)</f>
        <v>0</v>
      </c>
      <c r="AW431" s="259">
        <f>MAX('MDA1'!K431,'MDA2'!K431,'MDA3'!I431,'MDA3'!L431,'T1'!M431,'T2'!K431,T3_R1!L431,T3_R2!L431)</f>
        <v>20712</v>
      </c>
      <c r="AX431" s="259">
        <f>MAX('MDA1'!L431,'MDA2'!L431,'MDA3'!J431,'MDA3'!M431,'T1'!N431,'T2'!L431,T3_R1!M431,T3_R2!M431)</f>
        <v>36822</v>
      </c>
      <c r="AY431" s="259">
        <f t="shared" si="50"/>
        <v>57534</v>
      </c>
      <c r="AZ431" s="259">
        <f>MAX('MDA2'!J431,T431)</f>
        <v>0</v>
      </c>
      <c r="BA431" s="259">
        <f>MAX('MDA1'!K431,'MDA2'!K431,'MDA3'!I431,'MDA3'!L431,V431,AD431)</f>
        <v>20712</v>
      </c>
      <c r="BB431" s="259">
        <f>MAX('MDA1'!L431,'MDA2'!L431,'MDA3'!J431,'MDA3'!M431,AF431)</f>
        <v>36822</v>
      </c>
      <c r="BC431" s="259">
        <f t="shared" si="45"/>
        <v>57534</v>
      </c>
      <c r="BD431" s="260">
        <f t="shared" si="46"/>
        <v>83.259529391334553</v>
      </c>
    </row>
    <row r="432" spans="1:56" x14ac:dyDescent="0.2">
      <c r="A432" s="10" t="str">
        <f>IF(COUNTRY_INFO!A432=0," ",COUNTRY_INFO!A432)</f>
        <v>Ethiopia</v>
      </c>
      <c r="B432" s="10" t="str">
        <f>IF(COUNTRY_INFO!B432=0," ",COUNTRY_INFO!B432)</f>
        <v>Oromia Horo Guduru</v>
      </c>
      <c r="C432" s="87" t="str">
        <f>IF(COUNTRY_INFO!C432=0," ",COUNTRY_INFO!C432)</f>
        <v>Chomen Guduru</v>
      </c>
      <c r="D432" s="67">
        <f>COUNTRY_INFO!L432</f>
        <v>0</v>
      </c>
      <c r="E432" s="61"/>
      <c r="F432" s="61"/>
      <c r="G432" s="11">
        <f>MAX('MDA1'!M432,'MDA2'!M432)</f>
        <v>0</v>
      </c>
      <c r="H432" s="11">
        <f>IF(AND(COUNTRY_INFO!H432&gt;0,COUNTRY_INFO!H432&lt;4),IF(D432&gt;MAX('MDA1'!M432,'MDA2'!M432),MAX('MDA1'!M432,'MDA2'!M432),D432),0)</f>
        <v>0</v>
      </c>
      <c r="I432" s="73">
        <f>IF(AND(COUNTRY_INFO!H432&gt;0,COUNTRY_INFO!H432&lt;4), IF(G432/D432*100&lt;&gt;0, IF(G432/D432*100&gt;100,100,G432/D432*100), "-"),0)</f>
        <v>0</v>
      </c>
      <c r="J432" s="67">
        <f>COUNTRY_INFO!M432</f>
        <v>0</v>
      </c>
      <c r="K432" s="61"/>
      <c r="L432" s="61"/>
      <c r="M432" s="11">
        <f>MAX('MDA1'!M432,MAX('MDA3'!I432,'MDA3'!L432)+MAX('MDA3'!J432,'MDA3'!M432))</f>
        <v>36527</v>
      </c>
      <c r="N432" s="11">
        <f>IF(AND(COUNTRY_INFO!I432&gt;0,COUNTRY_INFO!I432&lt;4),IF(J432&gt;MAX('MDA1'!M432,MAX('MDA3'!I432,'MDA3'!L432)+MAX('MDA3'!J432,'MDA3'!M432)),MAX('MDA1'!M432,MAX('MDA3'!I432,'MDA3'!L432)+MAX('MDA3'!J432,'MDA3'!M432)),J432),0)</f>
        <v>0</v>
      </c>
      <c r="O432" s="73" t="e">
        <f>IF(AND(COUNTRY_INFO!I432&gt;0,COUNTRY_INFO!I432&lt;4), IF(M432/J432*100&lt;&gt;0, IF(M432/J432*100&gt;100,100,M432/J432*100), "-"),0)</f>
        <v>#DIV/0!</v>
      </c>
      <c r="P432" s="67">
        <f>COUNTRY_INFO!N432</f>
        <v>0</v>
      </c>
      <c r="Q432" s="61"/>
      <c r="R432" s="61"/>
      <c r="S432" s="11">
        <f>SUM(MAX('MDA2'!J432, 'T1'!L432, MAX(T3_R1!K432, T3_R2!K432)), MAX('MDA1'!K432, 'MDA2'!K432, 'T1'!M432, MAX(T3_R1!L432, T3_R2!L432)), MAX('MDA1'!L432, 'MDA2'!L432, 'T1'!N432, MAX(T3_R1!M432, T3_R2!M432)))</f>
        <v>12009</v>
      </c>
      <c r="T432" s="11">
        <f>IF(AND(COUNTRY_INFO!J432&gt;1,COUNTRY_INFO!J432&lt;4),IF(COUNTRY_INFO!E432&gt;MAX('MDA2'!J432,'T1'!L432,MAX(T3_R1!K432,T3_R2!K432)),MAX('MDA2'!J432,'T1'!L432,MAX(T3_R1!K432,T3_R2!K432)),COUNTRY_INFO!E432),0)</f>
        <v>0</v>
      </c>
      <c r="U432" s="217">
        <f>IF(AND(COUNTRY_INFO!J432&gt;1,COUNTRY_INFO!J432&lt;4), IF(T432/COUNTRY_INFO!E432*100&lt;&gt;0, IF(T432/COUNTRY_INFO!E432*100&gt;100,100,T432/COUNTRY_INFO!E432*100), "-"),0)</f>
        <v>0</v>
      </c>
      <c r="V432" s="11">
        <f>IF(AND(COUNTRY_INFO!J432&gt;1,COUNTRY_INFO!J432&lt;4),IF(COUNTRY_INFO!F432&gt;MAX('MDA1'!K432,'MDA2'!K432,'T1'!M432,MAX(T3_R1!L432,T3_R2!L432)),MAX('MDA1'!K432,'MDA2'!K432,'T1'!M432,MAX(T3_R1!L432,T3_R2!L432)),COUNTRY_INFO!F432),0)</f>
        <v>0</v>
      </c>
      <c r="W432" s="217">
        <f>IF(AND(COUNTRY_INFO!J432&gt;1,COUNTRY_INFO!J432&lt;4), IF(V432/COUNTRY_INFO!F432*100&lt;&gt;0, IF(V432/COUNTRY_INFO!F432*100&gt;100,100,V432/COUNTRY_INFO!F432*100), "-"),0)</f>
        <v>0</v>
      </c>
      <c r="X432" s="11">
        <f t="shared" si="47"/>
        <v>0</v>
      </c>
      <c r="Y432" s="73">
        <f>IF(AND(COUNTRY_INFO!J432&gt;1,COUNTRY_INFO!J432&lt;4), IF(S432/P432*100&lt;&gt;0, IF(X432/P432*100&gt;100,100,X432/P432*100), "-"),0)</f>
        <v>0</v>
      </c>
      <c r="Z432" s="67">
        <f>COUNTRY_INFO!O432</f>
        <v>0</v>
      </c>
      <c r="AA432" s="61"/>
      <c r="AB432" s="61"/>
      <c r="AC432" s="11">
        <f>MAX('T1'!L432,'T2'!J432)+MAX('T1'!M432,'T2'!K432)+MAX('T1'!N432,'T2'!L432)</f>
        <v>0</v>
      </c>
      <c r="AD432" s="11">
        <f>IF(COUNTRY_INFO!K432=1,IF(COUNTRY_INFO!F432*0.33&gt;MAX('T1'!M432,'T2'!K432),MAX('T1'!M432,'T2'!K432),COUNTRY_INFO!F432*0.33),IF(COUNTRY_INFO!K432=2,IF(COUNTRY_INFO!F432*0.5&gt;MAX('T1'!M432,'T2'!K432),MAX('T1'!M432,'T2'!K432),COUNTRY_INFO!F432*0.5),IF(COUNTRY_INFO!K432=3,IF(COUNTRY_INFO!F432&gt;MAX('T1'!M432,'T2'!K432),MAX('T1'!M432,'T2'!K432),COUNTRY_INFO!F432),0)))</f>
        <v>0</v>
      </c>
      <c r="AE432" s="217">
        <f>IF(AND(COUNTRY_INFO!K432&gt;0,COUNTRY_INFO!K432&lt;4),IF(Z432&gt;0,IF(COUNTRY_INFO!K432=1, AD432/(COUNTRY_INFO!F432*0.33)*100, IF(COUNTRY_INFO!K432=2, AD432/(COUNTRY_INFO!F432*0.5)*100, IF(COUNTRY_INFO!K432=3, AD432/COUNTRY_INFO!F432*100))),"-"),0)</f>
        <v>0</v>
      </c>
      <c r="AF432" s="11">
        <f>IF(COUNTRY_INFO!K432=2,IF(COUNTRY_INFO!G432*0.2&gt;MAX('T1'!N432,'T2'!L432),MAX('T1'!N432,'T2'!L432),COUNTRY_INFO!G432*0.2),IF(COUNTRY_INFO!K432=3,IF(COUNTRY_INFO!G432&gt;MAX('T1'!N432,'T2'!L432),MAX('T1'!N432,'T2'!L432),COUNTRY_INFO!G432),0))</f>
        <v>0</v>
      </c>
      <c r="AG432" s="217">
        <f>IF(AND(COUNTRY_INFO!K432&gt;0,COUNTRY_INFO!K432&lt;4),IF(Z432&gt;0,IF(COUNTRY_INFO!K432=1, 0, IF(COUNTRY_INFO!K432=2, AF432/(COUNTRY_INFO!G432*0.2)*100, IF(COUNTRY_INFO!K432=3, AF432/COUNTRY_INFO!G432*100))),"-"),0)</f>
        <v>0</v>
      </c>
      <c r="AH432" s="11">
        <f t="shared" si="48"/>
        <v>0</v>
      </c>
      <c r="AI432" s="73">
        <f>IF(AND(COUNTRY_INFO!K432&gt;0,COUNTRY_INFO!K432&lt;4), IF(AC432/Z432*100&lt;&gt;0, IF(AH432/Z432*100&gt;100,100,AH432/Z432*100), "-"),0)</f>
        <v>0</v>
      </c>
      <c r="AJ432" s="261"/>
      <c r="AK432" s="260">
        <f>IF(AND(D432&lt;&gt;0, D432&lt;&gt;"Unknown",D432&lt;&gt;"Stopped",D432&lt;&gt;"Not required"),D432/COUNTRY_INFO!D432, 0)</f>
        <v>0</v>
      </c>
      <c r="AL432" s="260">
        <f>IF(AND(J432&lt;&gt;0,J432&lt;&gt;"Unknown",J432&lt;&gt;"Stopped",J432&lt;&gt;"Not required"),J432/COUNTRY_INFO!D432, 0)</f>
        <v>0</v>
      </c>
      <c r="AM432" s="260">
        <f>IF(AND(P432&lt;&gt;0,P432&lt;&gt;"Unknown",P432&lt;&gt;"Not required"),P432/(COUNTRY_INFO!E432+COUNTRY_INFO!F432), 0)</f>
        <v>0</v>
      </c>
      <c r="AN432" s="260">
        <f>IF(AND(Z432&lt;&gt;0,Z432&lt;&gt;"Unknown",Z432&lt;&gt;"Not required"),IF(COUNTRY_INFO!K432=1,1,IF(COUNTRY_INFO!K432=2,0.5*COUNTRY_INFO!F432/(0.5*COUNTRY_INFO!F432+0.2*COUNTRY_INFO!G432),IF(COUNTRY_INFO!K432=3,COUNTRY_INFO!F432/(COUNTRY_INFO!F432+COUNTRY_INFO!G432)))),0)</f>
        <v>0</v>
      </c>
      <c r="AO432" s="260">
        <f>IF(AND(Z432&lt;&gt;0,Z432&lt;&gt;"Unknown",Z432&lt;&gt;"Not required"),IF(COUNTRY_INFO!K432=1,0,IF(COUNTRY_INFO!K432=2,0.2*COUNTRY_INFO!G432/(0.5*COUNTRY_INFO!F432+0.2*COUNTRY_INFO!G432),IF(COUNTRY_INFO!K432=3,COUNTRY_INFO!G432/(COUNTRY_INFO!F432+COUNTRY_INFO!G432)))),0)</f>
        <v>0</v>
      </c>
      <c r="AP432" s="259">
        <f>MAX(COUNTRY_INFO!D432*AK432*PROFILE!$G$7,COUNTRY_INFO!D432*AL432*PROFILE!$G$7)</f>
        <v>0</v>
      </c>
      <c r="AQ432" s="259">
        <f>MAX(COUNTRY_INFO!D432*AK432*PROFILE!$G$8,COUNTRY_INFO!D432*AL432*PROFILE!$G$8,COUNTRY_INFO!D432*AM432*PROFILE!$G$8)</f>
        <v>0</v>
      </c>
      <c r="AR432" s="259">
        <f>MAX(COUNTRY_INFO!D432*AK432*PROFILE!$G$9,COUNTRY_INFO!D432*AL432*PROFILE!$G$9,COUNTRY_INFO!D432*AM432*PROFILE!$G$9,IF(AND(DISTRICT!Z432&lt;&gt;"Unknown",Z432&lt;&gt;"Not required"),COUNTRY_INFO!O432*DISTRICT!AN432,0))</f>
        <v>0</v>
      </c>
      <c r="AS432" s="259">
        <f>MAX(COUNTRY_INFO!D432*AK432*PROFILE!$G$10,COUNTRY_INFO!D432*AL432*PROFILE!$G$10,IF(AND(DISTRICT!Z432&lt;&gt;"Unknown",Z432&lt;&gt;"Not required"),COUNTRY_INFO!O432*DISTRICT!AO432,0))</f>
        <v>0</v>
      </c>
      <c r="AT432" s="259">
        <f t="shared" si="49"/>
        <v>0</v>
      </c>
      <c r="AU432" s="258">
        <f t="shared" si="44"/>
        <v>0</v>
      </c>
      <c r="AV432" s="259">
        <f>MAX('MDA2'!J432,'T1'!L432,'T2'!J432,T3_R1!K432,T3_R2!K432)</f>
        <v>0</v>
      </c>
      <c r="AW432" s="259">
        <f>MAX('MDA1'!K432,'MDA2'!K432,'MDA3'!I432,'MDA3'!L432,'T1'!M432,'T2'!K432,T3_R1!L432,T3_R2!L432)</f>
        <v>13150</v>
      </c>
      <c r="AX432" s="259">
        <f>MAX('MDA1'!L432,'MDA2'!L432,'MDA3'!J432,'MDA3'!M432,'T1'!N432,'T2'!L432,T3_R1!M432,T3_R2!M432)</f>
        <v>23377</v>
      </c>
      <c r="AY432" s="259">
        <f t="shared" si="50"/>
        <v>36527</v>
      </c>
      <c r="AZ432" s="259">
        <f>MAX('MDA2'!J432,T432)</f>
        <v>0</v>
      </c>
      <c r="BA432" s="259">
        <f>MAX('MDA1'!K432,'MDA2'!K432,'MDA3'!I432,'MDA3'!L432,V432,AD432)</f>
        <v>13150</v>
      </c>
      <c r="BB432" s="259">
        <f>MAX('MDA1'!L432,'MDA2'!L432,'MDA3'!J432,'MDA3'!M432,AF432)</f>
        <v>23377</v>
      </c>
      <c r="BC432" s="259">
        <f t="shared" si="45"/>
        <v>0</v>
      </c>
      <c r="BD432" s="260">
        <f t="shared" si="46"/>
        <v>0</v>
      </c>
    </row>
    <row r="433" spans="1:56" x14ac:dyDescent="0.2">
      <c r="A433" s="10" t="str">
        <f>IF(COUNTRY_INFO!A433=0," ",COUNTRY_INFO!A433)</f>
        <v>Ethiopia</v>
      </c>
      <c r="B433" s="10" t="str">
        <f>IF(COUNTRY_INFO!B433=0," ",COUNTRY_INFO!B433)</f>
        <v>Oromia Horo Guduru</v>
      </c>
      <c r="C433" s="87" t="str">
        <f>IF(COUNTRY_INFO!C433=0," ",COUNTRY_INFO!C433)</f>
        <v>Guduru</v>
      </c>
      <c r="D433" s="67">
        <f>COUNTRY_INFO!L433</f>
        <v>0</v>
      </c>
      <c r="E433" s="61"/>
      <c r="F433" s="61"/>
      <c r="G433" s="11">
        <f>MAX('MDA1'!M433,'MDA2'!M433)</f>
        <v>0</v>
      </c>
      <c r="H433" s="11">
        <f>IF(AND(COUNTRY_INFO!H433&gt;0,COUNTRY_INFO!H433&lt;4),IF(D433&gt;MAX('MDA1'!M433,'MDA2'!M433),MAX('MDA1'!M433,'MDA2'!M433),D433),0)</f>
        <v>0</v>
      </c>
      <c r="I433" s="73">
        <f>IF(AND(COUNTRY_INFO!H433&gt;0,COUNTRY_INFO!H433&lt;4), IF(G433/D433*100&lt;&gt;0, IF(G433/D433*100&gt;100,100,G433/D433*100), "-"),0)</f>
        <v>0</v>
      </c>
      <c r="J433" s="67">
        <f>COUNTRY_INFO!M433</f>
        <v>125623</v>
      </c>
      <c r="K433" s="61"/>
      <c r="L433" s="61"/>
      <c r="M433" s="11">
        <f>MAX('MDA1'!M433,MAX('MDA3'!I433,'MDA3'!L433)+MAX('MDA3'!J433,'MDA3'!M433))</f>
        <v>104326</v>
      </c>
      <c r="N433" s="11">
        <f>IF(AND(COUNTRY_INFO!I433&gt;0,COUNTRY_INFO!I433&lt;4),IF(J433&gt;MAX('MDA1'!M433,MAX('MDA3'!I433,'MDA3'!L433)+MAX('MDA3'!J433,'MDA3'!M433)),MAX('MDA1'!M433,MAX('MDA3'!I433,'MDA3'!L433)+MAX('MDA3'!J433,'MDA3'!M433)),J433),0)</f>
        <v>104326</v>
      </c>
      <c r="O433" s="73">
        <f>IF(AND(COUNTRY_INFO!I433&gt;0,COUNTRY_INFO!I433&lt;4), IF(M433/J433*100&lt;&gt;0, IF(M433/J433*100&gt;100,100,M433/J433*100), "-"),0)</f>
        <v>83.046894278913896</v>
      </c>
      <c r="P433" s="67">
        <f>COUNTRY_INFO!N433</f>
        <v>59853</v>
      </c>
      <c r="Q433" s="61"/>
      <c r="R433" s="61"/>
      <c r="S433" s="11">
        <f>SUM(MAX('MDA2'!J433, 'T1'!L433, MAX(T3_R1!K433, T3_R2!K433)), MAX('MDA1'!K433, 'MDA2'!K433, 'T1'!M433, MAX(T3_R1!L433, T3_R2!L433)), MAX('MDA1'!L433, 'MDA2'!L433, 'T1'!N433, MAX(T3_R1!M433, T3_R2!M433)))</f>
        <v>25411</v>
      </c>
      <c r="T433" s="11">
        <f>IF(AND(COUNTRY_INFO!J433&gt;1,COUNTRY_INFO!J433&lt;4),IF(COUNTRY_INFO!E433&gt;MAX('MDA2'!J433,'T1'!L433,MAX(T3_R1!K433,T3_R2!K433)),MAX('MDA2'!J433,'T1'!L433,MAX(T3_R1!K433,T3_R2!K433)),COUNTRY_INFO!E433),0)</f>
        <v>0</v>
      </c>
      <c r="U433" s="217" t="str">
        <f>IF(AND(COUNTRY_INFO!J433&gt;1,COUNTRY_INFO!J433&lt;4), IF(T433/COUNTRY_INFO!E433*100&lt;&gt;0, IF(T433/COUNTRY_INFO!E433*100&gt;100,100,T433/COUNTRY_INFO!E433*100), "-"),0)</f>
        <v>-</v>
      </c>
      <c r="V433" s="11">
        <f>IF(AND(COUNTRY_INFO!J433&gt;1,COUNTRY_INFO!J433&lt;4),IF(COUNTRY_INFO!F433&gt;MAX('MDA1'!K433,'MDA2'!K433,'T1'!M433,MAX(T3_R1!L433,T3_R2!L433)),MAX('MDA1'!K433,'MDA2'!K433,'T1'!M433,MAX(T3_R1!L433,T3_R2!L433)),COUNTRY_INFO!F433),0)</f>
        <v>25411</v>
      </c>
      <c r="W433" s="217">
        <f>IF(AND(COUNTRY_INFO!J433&gt;1,COUNTRY_INFO!J433&lt;4), IF(V433/COUNTRY_INFO!F433*100&lt;&gt;0, IF(V433/COUNTRY_INFO!F433*100&gt;100,100,V433/COUNTRY_INFO!F433*100), "-"),0)</f>
        <v>64.926669732740564</v>
      </c>
      <c r="X433" s="11">
        <f t="shared" si="47"/>
        <v>25411</v>
      </c>
      <c r="Y433" s="73">
        <f>IF(AND(COUNTRY_INFO!J433&gt;1,COUNTRY_INFO!J433&lt;4), IF(S433/P433*100&lt;&gt;0, IF(X433/P433*100&gt;100,100,X433/P433*100), "-"),0)</f>
        <v>42.455683090237748</v>
      </c>
      <c r="Z433" s="67">
        <f>COUNTRY_INFO!O433</f>
        <v>0</v>
      </c>
      <c r="AA433" s="61"/>
      <c r="AB433" s="61"/>
      <c r="AC433" s="11">
        <f>MAX('T1'!L433,'T2'!J433)+MAX('T1'!M433,'T2'!K433)+MAX('T1'!N433,'T2'!L433)</f>
        <v>0</v>
      </c>
      <c r="AD433" s="11">
        <f>IF(COUNTRY_INFO!K433=1,IF(COUNTRY_INFO!F433*0.33&gt;MAX('T1'!M433,'T2'!K433),MAX('T1'!M433,'T2'!K433),COUNTRY_INFO!F433*0.33),IF(COUNTRY_INFO!K433=2,IF(COUNTRY_INFO!F433*0.5&gt;MAX('T1'!M433,'T2'!K433),MAX('T1'!M433,'T2'!K433),COUNTRY_INFO!F433*0.5),IF(COUNTRY_INFO!K433=3,IF(COUNTRY_INFO!F433&gt;MAX('T1'!M433,'T2'!K433),MAX('T1'!M433,'T2'!K433),COUNTRY_INFO!F433),0)))</f>
        <v>0</v>
      </c>
      <c r="AE433" s="217">
        <f>IF(AND(COUNTRY_INFO!K433&gt;0,COUNTRY_INFO!K433&lt;4),IF(Z433&gt;0,IF(COUNTRY_INFO!K433=1, AD433/(COUNTRY_INFO!F433*0.33)*100, IF(COUNTRY_INFO!K433=2, AD433/(COUNTRY_INFO!F433*0.5)*100, IF(COUNTRY_INFO!K433=3, AD433/COUNTRY_INFO!F433*100))),"-"),0)</f>
        <v>0</v>
      </c>
      <c r="AF433" s="11">
        <f>IF(COUNTRY_INFO!K433=2,IF(COUNTRY_INFO!G433*0.2&gt;MAX('T1'!N433,'T2'!L433),MAX('T1'!N433,'T2'!L433),COUNTRY_INFO!G433*0.2),IF(COUNTRY_INFO!K433=3,IF(COUNTRY_INFO!G433&gt;MAX('T1'!N433,'T2'!L433),MAX('T1'!N433,'T2'!L433),COUNTRY_INFO!G433),0))</f>
        <v>0</v>
      </c>
      <c r="AG433" s="217">
        <f>IF(AND(COUNTRY_INFO!K433&gt;0,COUNTRY_INFO!K433&lt;4),IF(Z433&gt;0,IF(COUNTRY_INFO!K433=1, 0, IF(COUNTRY_INFO!K433=2, AF433/(COUNTRY_INFO!G433*0.2)*100, IF(COUNTRY_INFO!K433=3, AF433/COUNTRY_INFO!G433*100))),"-"),0)</f>
        <v>0</v>
      </c>
      <c r="AH433" s="11">
        <f t="shared" si="48"/>
        <v>0</v>
      </c>
      <c r="AI433" s="73">
        <f>IF(AND(COUNTRY_INFO!K433&gt;0,COUNTRY_INFO!K433&lt;4), IF(AC433/Z433*100&lt;&gt;0, IF(AH433/Z433*100&gt;100,100,AH433/Z433*100), "-"),0)</f>
        <v>0</v>
      </c>
      <c r="AJ433" s="261"/>
      <c r="AK433" s="260">
        <f>IF(AND(D433&lt;&gt;0, D433&lt;&gt;"Unknown",D433&lt;&gt;"Stopped",D433&lt;&gt;"Not required"),D433/COUNTRY_INFO!D433, 0)</f>
        <v>0</v>
      </c>
      <c r="AL433" s="260">
        <f>IF(AND(J433&lt;&gt;0,J433&lt;&gt;"Unknown",J433&lt;&gt;"Stopped",J433&lt;&gt;"Not required"),J433/COUNTRY_INFO!D433, 0)</f>
        <v>1</v>
      </c>
      <c r="AM433" s="260">
        <f>IF(AND(P433&lt;&gt;0,P433&lt;&gt;"Unknown",P433&lt;&gt;"Not required"),P433/(COUNTRY_INFO!E433+COUNTRY_INFO!F433), 0)</f>
        <v>1</v>
      </c>
      <c r="AN433" s="260">
        <f>IF(AND(Z433&lt;&gt;0,Z433&lt;&gt;"Unknown",Z433&lt;&gt;"Not required"),IF(COUNTRY_INFO!K433=1,1,IF(COUNTRY_INFO!K433=2,0.5*COUNTRY_INFO!F433/(0.5*COUNTRY_INFO!F433+0.2*COUNTRY_INFO!G433),IF(COUNTRY_INFO!K433=3,COUNTRY_INFO!F433/(COUNTRY_INFO!F433+COUNTRY_INFO!G433)))),0)</f>
        <v>0</v>
      </c>
      <c r="AO433" s="260">
        <f>IF(AND(Z433&lt;&gt;0,Z433&lt;&gt;"Unknown",Z433&lt;&gt;"Not required"),IF(COUNTRY_INFO!K433=1,0,IF(COUNTRY_INFO!K433=2,0.2*COUNTRY_INFO!G433/(0.5*COUNTRY_INFO!F433+0.2*COUNTRY_INFO!G433),IF(COUNTRY_INFO!K433=3,COUNTRY_INFO!G433/(COUNTRY_INFO!F433+COUNTRY_INFO!G433)))),0)</f>
        <v>0</v>
      </c>
      <c r="AP433" s="259">
        <f>MAX(COUNTRY_INFO!D433*AK433*PROFILE!$G$7,COUNTRY_INFO!D433*AL433*PROFILE!$G$7)</f>
        <v>1.3153082540061131E-2</v>
      </c>
      <c r="AQ433" s="259">
        <f>MAX(COUNTRY_INFO!D433*AK433*PROFILE!$G$8,COUNTRY_INFO!D433*AL433*PROFILE!$G$8,COUNTRY_INFO!D433*AM433*PROFILE!$G$8)</f>
        <v>18399.314465448646</v>
      </c>
      <c r="AR433" s="259">
        <f>MAX(COUNTRY_INFO!D433*AK433*PROFILE!$G$9,COUNTRY_INFO!D433*AL433*PROFILE!$G$9,COUNTRY_INFO!D433*AM433*PROFILE!$G$9,IF(AND(DISTRICT!Z433&lt;&gt;"Unknown",Z433&lt;&gt;"Not required"),COUNTRY_INFO!O433*DISTRICT!AN433,0))</f>
        <v>38209.996777309978</v>
      </c>
      <c r="AS433" s="259">
        <f>MAX(COUNTRY_INFO!D433*AK433*PROFILE!$G$10,COUNTRY_INFO!D433*AL433*PROFILE!$G$10,IF(AND(DISTRICT!Z433&lt;&gt;"Unknown",Z433&lt;&gt;"Not required"),COUNTRY_INFO!O433*DISTRICT!AO433,0))</f>
        <v>69013.675604158838</v>
      </c>
      <c r="AT433" s="259">
        <f t="shared" si="49"/>
        <v>125623</v>
      </c>
      <c r="AU433" s="258" t="str">
        <f t="shared" si="44"/>
        <v>Y</v>
      </c>
      <c r="AV433" s="259">
        <f>MAX('MDA2'!J433,'T1'!L433,'T2'!J433,T3_R1!K433,T3_R2!K433)</f>
        <v>0</v>
      </c>
      <c r="AW433" s="259">
        <f>MAX('MDA1'!K433,'MDA2'!K433,'MDA3'!I433,'MDA3'!L433,'T1'!M433,'T2'!K433,T3_R1!L433,T3_R2!L433)</f>
        <v>37557</v>
      </c>
      <c r="AX433" s="259">
        <f>MAX('MDA1'!L433,'MDA2'!L433,'MDA3'!J433,'MDA3'!M433,'T1'!N433,'T2'!L433,T3_R1!M433,T3_R2!M433)</f>
        <v>66769</v>
      </c>
      <c r="AY433" s="259">
        <f t="shared" si="50"/>
        <v>104326</v>
      </c>
      <c r="AZ433" s="259">
        <f>MAX('MDA2'!J433,T433)</f>
        <v>0</v>
      </c>
      <c r="BA433" s="259">
        <f>MAX('MDA1'!K433,'MDA2'!K433,'MDA3'!I433,'MDA3'!L433,V433,AD433)</f>
        <v>37557</v>
      </c>
      <c r="BB433" s="259">
        <f>MAX('MDA1'!L433,'MDA2'!L433,'MDA3'!J433,'MDA3'!M433,AF433)</f>
        <v>66769</v>
      </c>
      <c r="BC433" s="259">
        <f t="shared" si="45"/>
        <v>104326</v>
      </c>
      <c r="BD433" s="260">
        <f t="shared" si="46"/>
        <v>83.046894278913896</v>
      </c>
    </row>
    <row r="434" spans="1:56" x14ac:dyDescent="0.2">
      <c r="A434" s="10" t="str">
        <f>IF(COUNTRY_INFO!A434=0," ",COUNTRY_INFO!A434)</f>
        <v>Ethiopia</v>
      </c>
      <c r="B434" s="10" t="str">
        <f>IF(COUNTRY_INFO!B434=0," ",COUNTRY_INFO!B434)</f>
        <v>Oromia Horo Guduru</v>
      </c>
      <c r="C434" s="87" t="str">
        <f>IF(COUNTRY_INFO!C434=0," ",COUNTRY_INFO!C434)</f>
        <v>Hababo Guduru</v>
      </c>
      <c r="D434" s="67">
        <f>COUNTRY_INFO!L434</f>
        <v>0</v>
      </c>
      <c r="E434" s="61"/>
      <c r="F434" s="61"/>
      <c r="G434" s="11">
        <f>MAX('MDA1'!M434,'MDA2'!M434)</f>
        <v>0</v>
      </c>
      <c r="H434" s="11">
        <f>IF(AND(COUNTRY_INFO!H434&gt;0,COUNTRY_INFO!H434&lt;4),IF(D434&gt;MAX('MDA1'!M434,'MDA2'!M434),MAX('MDA1'!M434,'MDA2'!M434),D434),0)</f>
        <v>0</v>
      </c>
      <c r="I434" s="73">
        <f>IF(AND(COUNTRY_INFO!H434&gt;0,COUNTRY_INFO!H434&lt;4), IF(G434/D434*100&lt;&gt;0, IF(G434/D434*100&gt;100,100,G434/D434*100), "-"),0)</f>
        <v>0</v>
      </c>
      <c r="J434" s="67">
        <f>COUNTRY_INFO!M434</f>
        <v>57946</v>
      </c>
      <c r="K434" s="61"/>
      <c r="L434" s="61"/>
      <c r="M434" s="11">
        <f>MAX('MDA1'!M434,MAX('MDA3'!I434,'MDA3'!L434)+MAX('MDA3'!J434,'MDA3'!M434))</f>
        <v>47136</v>
      </c>
      <c r="N434" s="11">
        <f>IF(AND(COUNTRY_INFO!I434&gt;0,COUNTRY_INFO!I434&lt;4),IF(J434&gt;MAX('MDA1'!M434,MAX('MDA3'!I434,'MDA3'!L434)+MAX('MDA3'!J434,'MDA3'!M434)),MAX('MDA1'!M434,MAX('MDA3'!I434,'MDA3'!L434)+MAX('MDA3'!J434,'MDA3'!M434)),J434),0)</f>
        <v>47136</v>
      </c>
      <c r="O434" s="73">
        <f>IF(AND(COUNTRY_INFO!I434&gt;0,COUNTRY_INFO!I434&lt;4), IF(M434/J434*100&lt;&gt;0, IF(M434/J434*100&gt;100,100,M434/J434*100), "-"),0)</f>
        <v>81.344700238152768</v>
      </c>
      <c r="P434" s="67">
        <f>COUNTRY_INFO!N434</f>
        <v>27608</v>
      </c>
      <c r="Q434" s="61"/>
      <c r="R434" s="61"/>
      <c r="S434" s="11">
        <f>SUM(MAX('MDA2'!J434, 'T1'!L434, MAX(T3_R1!K434, T3_R2!K434)), MAX('MDA1'!K434, 'MDA2'!K434, 'T1'!M434, MAX(T3_R1!L434, T3_R2!L434)), MAX('MDA1'!L434, 'MDA2'!L434, 'T1'!N434, MAX(T3_R1!M434, T3_R2!M434)))</f>
        <v>17628</v>
      </c>
      <c r="T434" s="11">
        <f>IF(AND(COUNTRY_INFO!J434&gt;1,COUNTRY_INFO!J434&lt;4),IF(COUNTRY_INFO!E434&gt;MAX('MDA2'!J434,'T1'!L434,MAX(T3_R1!K434,T3_R2!K434)),MAX('MDA2'!J434,'T1'!L434,MAX(T3_R1!K434,T3_R2!K434)),COUNTRY_INFO!E434),0)</f>
        <v>0</v>
      </c>
      <c r="U434" s="217" t="str">
        <f>IF(AND(COUNTRY_INFO!J434&gt;1,COUNTRY_INFO!J434&lt;4), IF(T434/COUNTRY_INFO!E434*100&lt;&gt;0, IF(T434/COUNTRY_INFO!E434*100&gt;100,100,T434/COUNTRY_INFO!E434*100), "-"),0)</f>
        <v>-</v>
      </c>
      <c r="V434" s="11">
        <f>IF(AND(COUNTRY_INFO!J434&gt;1,COUNTRY_INFO!J434&lt;4),IF(COUNTRY_INFO!F434&gt;MAX('MDA1'!K434,'MDA2'!K434,'T1'!M434,MAX(T3_R1!L434,T3_R2!L434)),MAX('MDA1'!K434,'MDA2'!K434,'T1'!M434,MAX(T3_R1!L434,T3_R2!L434)),COUNTRY_INFO!F434),0)</f>
        <v>17628</v>
      </c>
      <c r="W434" s="217">
        <f>IF(AND(COUNTRY_INFO!J434&gt;1,COUNTRY_INFO!J434&lt;4), IF(V434/COUNTRY_INFO!F434*100&lt;&gt;0, IF(V434/COUNTRY_INFO!F434*100&gt;100,100,V434/COUNTRY_INFO!F434*100), "-"),0)</f>
        <v>97.645820639228944</v>
      </c>
      <c r="X434" s="11">
        <f t="shared" si="47"/>
        <v>17628</v>
      </c>
      <c r="Y434" s="73">
        <f>IF(AND(COUNTRY_INFO!J434&gt;1,COUNTRY_INFO!J434&lt;4), IF(S434/P434*100&lt;&gt;0, IF(X434/P434*100&gt;100,100,X434/P434*100), "-"),0)</f>
        <v>63.851057664445086</v>
      </c>
      <c r="Z434" s="67">
        <f>COUNTRY_INFO!O434</f>
        <v>0</v>
      </c>
      <c r="AA434" s="61"/>
      <c r="AB434" s="61"/>
      <c r="AC434" s="11">
        <f>MAX('T1'!L434,'T2'!J434)+MAX('T1'!M434,'T2'!K434)+MAX('T1'!N434,'T2'!L434)</f>
        <v>0</v>
      </c>
      <c r="AD434" s="11">
        <f>IF(COUNTRY_INFO!K434=1,IF(COUNTRY_INFO!F434*0.33&gt;MAX('T1'!M434,'T2'!K434),MAX('T1'!M434,'T2'!K434),COUNTRY_INFO!F434*0.33),IF(COUNTRY_INFO!K434=2,IF(COUNTRY_INFO!F434*0.5&gt;MAX('T1'!M434,'T2'!K434),MAX('T1'!M434,'T2'!K434),COUNTRY_INFO!F434*0.5),IF(COUNTRY_INFO!K434=3,IF(COUNTRY_INFO!F434&gt;MAX('T1'!M434,'T2'!K434),MAX('T1'!M434,'T2'!K434),COUNTRY_INFO!F434),0)))</f>
        <v>0</v>
      </c>
      <c r="AE434" s="217">
        <f>IF(AND(COUNTRY_INFO!K434&gt;0,COUNTRY_INFO!K434&lt;4),IF(Z434&gt;0,IF(COUNTRY_INFO!K434=1, AD434/(COUNTRY_INFO!F434*0.33)*100, IF(COUNTRY_INFO!K434=2, AD434/(COUNTRY_INFO!F434*0.5)*100, IF(COUNTRY_INFO!K434=3, AD434/COUNTRY_INFO!F434*100))),"-"),0)</f>
        <v>0</v>
      </c>
      <c r="AF434" s="11">
        <f>IF(COUNTRY_INFO!K434=2,IF(COUNTRY_INFO!G434*0.2&gt;MAX('T1'!N434,'T2'!L434),MAX('T1'!N434,'T2'!L434),COUNTRY_INFO!G434*0.2),IF(COUNTRY_INFO!K434=3,IF(COUNTRY_INFO!G434&gt;MAX('T1'!N434,'T2'!L434),MAX('T1'!N434,'T2'!L434),COUNTRY_INFO!G434),0))</f>
        <v>0</v>
      </c>
      <c r="AG434" s="217">
        <f>IF(AND(COUNTRY_INFO!K434&gt;0,COUNTRY_INFO!K434&lt;4),IF(Z434&gt;0,IF(COUNTRY_INFO!K434=1, 0, IF(COUNTRY_INFO!K434=2, AF434/(COUNTRY_INFO!G434*0.2)*100, IF(COUNTRY_INFO!K434=3, AF434/COUNTRY_INFO!G434*100))),"-"),0)</f>
        <v>0</v>
      </c>
      <c r="AH434" s="11">
        <f t="shared" si="48"/>
        <v>0</v>
      </c>
      <c r="AI434" s="73">
        <f>IF(AND(COUNTRY_INFO!K434&gt;0,COUNTRY_INFO!K434&lt;4), IF(AC434/Z434*100&lt;&gt;0, IF(AH434/Z434*100&gt;100,100,AH434/Z434*100), "-"),0)</f>
        <v>0</v>
      </c>
      <c r="AJ434" s="261"/>
      <c r="AK434" s="260">
        <f>IF(AND(D434&lt;&gt;0, D434&lt;&gt;"Unknown",D434&lt;&gt;"Stopped",D434&lt;&gt;"Not required"),D434/COUNTRY_INFO!D434, 0)</f>
        <v>0</v>
      </c>
      <c r="AL434" s="260">
        <f>IF(AND(J434&lt;&gt;0,J434&lt;&gt;"Unknown",J434&lt;&gt;"Stopped",J434&lt;&gt;"Not required"),J434/COUNTRY_INFO!D434, 0)</f>
        <v>1</v>
      </c>
      <c r="AM434" s="260">
        <f>IF(AND(P434&lt;&gt;0,P434&lt;&gt;"Unknown",P434&lt;&gt;"Not required"),P434/(COUNTRY_INFO!E434+COUNTRY_INFO!F434), 0)</f>
        <v>1</v>
      </c>
      <c r="AN434" s="260">
        <f>IF(AND(Z434&lt;&gt;0,Z434&lt;&gt;"Unknown",Z434&lt;&gt;"Not required"),IF(COUNTRY_INFO!K434=1,1,IF(COUNTRY_INFO!K434=2,0.5*COUNTRY_INFO!F434/(0.5*COUNTRY_INFO!F434+0.2*COUNTRY_INFO!G434),IF(COUNTRY_INFO!K434=3,COUNTRY_INFO!F434/(COUNTRY_INFO!F434+COUNTRY_INFO!G434)))),0)</f>
        <v>0</v>
      </c>
      <c r="AO434" s="260">
        <f>IF(AND(Z434&lt;&gt;0,Z434&lt;&gt;"Unknown",Z434&lt;&gt;"Not required"),IF(COUNTRY_INFO!K434=1,0,IF(COUNTRY_INFO!K434=2,0.2*COUNTRY_INFO!G434/(0.5*COUNTRY_INFO!F434+0.2*COUNTRY_INFO!G434),IF(COUNTRY_INFO!K434=3,COUNTRY_INFO!G434/(COUNTRY_INFO!F434+COUNTRY_INFO!G434)))),0)</f>
        <v>0</v>
      </c>
      <c r="AP434" s="259">
        <f>MAX(COUNTRY_INFO!D434*AK434*PROFILE!$G$7,COUNTRY_INFO!D434*AL434*PROFILE!$G$7)</f>
        <v>6.0671096922250093E-3</v>
      </c>
      <c r="AQ434" s="259">
        <f>MAX(COUNTRY_INFO!D434*AK434*PROFILE!$G$8,COUNTRY_INFO!D434*AL434*PROFILE!$G$8,COUNTRY_INFO!D434*AM434*PROFILE!$G$8)</f>
        <v>8487.0340305110312</v>
      </c>
      <c r="AR434" s="259">
        <f>MAX(COUNTRY_INFO!D434*AK434*PROFILE!$G$9,COUNTRY_INFO!D434*AL434*PROFILE!$G$9,COUNTRY_INFO!D434*AM434*PROFILE!$G$9,IF(AND(DISTRICT!Z434&lt;&gt;"Unknown",Z434&lt;&gt;"Not required"),COUNTRY_INFO!O434*DISTRICT!AN434,0))</f>
        <v>17625.08834574882</v>
      </c>
      <c r="AS434" s="259">
        <f>MAX(COUNTRY_INFO!D434*AK434*PROFILE!$G$10,COUNTRY_INFO!D434*AL434*PROFILE!$G$10,IF(AND(DISTRICT!Z434&lt;&gt;"Unknown",Z434&lt;&gt;"Not required"),COUNTRY_INFO!O434*DISTRICT!AO434,0))</f>
        <v>31833.871556630456</v>
      </c>
      <c r="AT434" s="259">
        <f t="shared" si="49"/>
        <v>57946</v>
      </c>
      <c r="AU434" s="258" t="str">
        <f t="shared" si="44"/>
        <v>Y</v>
      </c>
      <c r="AV434" s="259">
        <f>MAX('MDA2'!J434,'T1'!L434,'T2'!J434,T3_R1!K434,T3_R2!K434)</f>
        <v>0</v>
      </c>
      <c r="AW434" s="259">
        <f>MAX('MDA1'!K434,'MDA2'!K434,'MDA3'!I434,'MDA3'!L434,'T1'!M434,'T2'!K434,T3_R1!L434,T3_R2!L434)</f>
        <v>17628</v>
      </c>
      <c r="AX434" s="259">
        <f>MAX('MDA1'!L434,'MDA2'!L434,'MDA3'!J434,'MDA3'!M434,'T1'!N434,'T2'!L434,T3_R1!M434,T3_R2!M434)</f>
        <v>30167</v>
      </c>
      <c r="AY434" s="259">
        <f t="shared" si="50"/>
        <v>47795</v>
      </c>
      <c r="AZ434" s="259">
        <f>MAX('MDA2'!J434,T434)</f>
        <v>0</v>
      </c>
      <c r="BA434" s="259">
        <f>MAX('MDA1'!K434,'MDA2'!K434,'MDA3'!I434,'MDA3'!L434,V434,AD434)</f>
        <v>17628</v>
      </c>
      <c r="BB434" s="259">
        <f>MAX('MDA1'!L434,'MDA2'!L434,'MDA3'!J434,'MDA3'!M434,AF434)</f>
        <v>30167</v>
      </c>
      <c r="BC434" s="259">
        <f t="shared" si="45"/>
        <v>47795</v>
      </c>
      <c r="BD434" s="260">
        <f t="shared" si="46"/>
        <v>82.481965968315336</v>
      </c>
    </row>
    <row r="435" spans="1:56" x14ac:dyDescent="0.2">
      <c r="A435" s="10" t="str">
        <f>IF(COUNTRY_INFO!A435=0," ",COUNTRY_INFO!A435)</f>
        <v>Ethiopia</v>
      </c>
      <c r="B435" s="10" t="str">
        <f>IF(COUNTRY_INFO!B435=0," ",COUNTRY_INFO!B435)</f>
        <v>Oromia Horo Guduru</v>
      </c>
      <c r="C435" s="87" t="str">
        <f>IF(COUNTRY_INFO!C435=0," ",COUNTRY_INFO!C435)</f>
        <v>Horo</v>
      </c>
      <c r="D435" s="67">
        <f>COUNTRY_INFO!L435</f>
        <v>0</v>
      </c>
      <c r="E435" s="61"/>
      <c r="F435" s="61"/>
      <c r="G435" s="11">
        <f>MAX('MDA1'!M435,'MDA2'!M435)</f>
        <v>0</v>
      </c>
      <c r="H435" s="11">
        <f>IF(AND(COUNTRY_INFO!H435&gt;0,COUNTRY_INFO!H435&lt;4),IF(D435&gt;MAX('MDA1'!M435,'MDA2'!M435),MAX('MDA1'!M435,'MDA2'!M435),D435),0)</f>
        <v>0</v>
      </c>
      <c r="I435" s="73">
        <f>IF(AND(COUNTRY_INFO!H435&gt;0,COUNTRY_INFO!H435&lt;4), IF(G435/D435*100&lt;&gt;0, IF(G435/D435*100&gt;100,100,G435/D435*100), "-"),0)</f>
        <v>0</v>
      </c>
      <c r="J435" s="67">
        <f>COUNTRY_INFO!M435</f>
        <v>0</v>
      </c>
      <c r="K435" s="61"/>
      <c r="L435" s="61"/>
      <c r="M435" s="11">
        <f>MAX('MDA1'!M435,MAX('MDA3'!I435,'MDA3'!L435)+MAX('MDA3'!J435,'MDA3'!M435))</f>
        <v>0</v>
      </c>
      <c r="N435" s="11">
        <f>IF(AND(COUNTRY_INFO!I435&gt;0,COUNTRY_INFO!I435&lt;4),IF(J435&gt;MAX('MDA1'!M435,MAX('MDA3'!I435,'MDA3'!L435)+MAX('MDA3'!J435,'MDA3'!M435)),MAX('MDA1'!M435,MAX('MDA3'!I435,'MDA3'!L435)+MAX('MDA3'!J435,'MDA3'!M435)),J435),0)</f>
        <v>0</v>
      </c>
      <c r="O435" s="73">
        <f>IF(AND(COUNTRY_INFO!I435&gt;0,COUNTRY_INFO!I435&lt;4), IF(M435/J435*100&lt;&gt;0, IF(M435/J435*100&gt;100,100,M435/J435*100), "-"),0)</f>
        <v>0</v>
      </c>
      <c r="P435" s="67">
        <f>COUNTRY_INFO!N435</f>
        <v>45658</v>
      </c>
      <c r="Q435" s="61"/>
      <c r="R435" s="61"/>
      <c r="S435" s="11">
        <f>SUM(MAX('MDA2'!J435, 'T1'!L435, MAX(T3_R1!K435, T3_R2!K435)), MAX('MDA1'!K435, 'MDA2'!K435, 'T1'!M435, MAX(T3_R1!L435, T3_R2!L435)), MAX('MDA1'!L435, 'MDA2'!L435, 'T1'!N435, MAX(T3_R1!M435, T3_R2!M435)))</f>
        <v>28365</v>
      </c>
      <c r="T435" s="11">
        <f>IF(AND(COUNTRY_INFO!J435&gt;1,COUNTRY_INFO!J435&lt;4),IF(COUNTRY_INFO!E435&gt;MAX('MDA2'!J435,'T1'!L435,MAX(T3_R1!K435,T3_R2!K435)),MAX('MDA2'!J435,'T1'!L435,MAX(T3_R1!K435,T3_R2!K435)),COUNTRY_INFO!E435),0)</f>
        <v>0</v>
      </c>
      <c r="U435" s="217" t="str">
        <f>IF(AND(COUNTRY_INFO!J435&gt;1,COUNTRY_INFO!J435&lt;4), IF(T435/COUNTRY_INFO!E435*100&lt;&gt;0, IF(T435/COUNTRY_INFO!E435*100&gt;100,100,T435/COUNTRY_INFO!E435*100), "-"),0)</f>
        <v>-</v>
      </c>
      <c r="V435" s="11">
        <f>IF(AND(COUNTRY_INFO!J435&gt;1,COUNTRY_INFO!J435&lt;4),IF(COUNTRY_INFO!F435&gt;MAX('MDA1'!K435,'MDA2'!K435,'T1'!M435,MAX(T3_R1!L435,T3_R2!L435)),MAX('MDA1'!K435,'MDA2'!K435,'T1'!M435,MAX(T3_R1!L435,T3_R2!L435)),COUNTRY_INFO!F435),0)</f>
        <v>28365</v>
      </c>
      <c r="W435" s="217">
        <f>IF(AND(COUNTRY_INFO!J435&gt;1,COUNTRY_INFO!J435&lt;4), IF(V435/COUNTRY_INFO!F435*100&lt;&gt;0, IF(V435/COUNTRY_INFO!F435*100&gt;100,100,V435/COUNTRY_INFO!F435*100), "-"),0)</f>
        <v>95.006028938906752</v>
      </c>
      <c r="X435" s="11">
        <f t="shared" si="47"/>
        <v>28365</v>
      </c>
      <c r="Y435" s="73">
        <f>IF(AND(COUNTRY_INFO!J435&gt;1,COUNTRY_INFO!J435&lt;4), IF(S435/P435*100&lt;&gt;0, IF(X435/P435*100&gt;100,100,X435/P435*100), "-"),0)</f>
        <v>62.124928818607913</v>
      </c>
      <c r="Z435" s="67">
        <f>COUNTRY_INFO!O435</f>
        <v>0</v>
      </c>
      <c r="AA435" s="61"/>
      <c r="AB435" s="61"/>
      <c r="AC435" s="11">
        <f>MAX('T1'!L435,'T2'!J435)+MAX('T1'!M435,'T2'!K435)+MAX('T1'!N435,'T2'!L435)</f>
        <v>0</v>
      </c>
      <c r="AD435" s="11">
        <f>IF(COUNTRY_INFO!K435=1,IF(COUNTRY_INFO!F435*0.33&gt;MAX('T1'!M435,'T2'!K435),MAX('T1'!M435,'T2'!K435),COUNTRY_INFO!F435*0.33),IF(COUNTRY_INFO!K435=2,IF(COUNTRY_INFO!F435*0.5&gt;MAX('T1'!M435,'T2'!K435),MAX('T1'!M435,'T2'!K435),COUNTRY_INFO!F435*0.5),IF(COUNTRY_INFO!K435=3,IF(COUNTRY_INFO!F435&gt;MAX('T1'!M435,'T2'!K435),MAX('T1'!M435,'T2'!K435),COUNTRY_INFO!F435),0)))</f>
        <v>0</v>
      </c>
      <c r="AE435" s="217">
        <f>IF(AND(COUNTRY_INFO!K435&gt;0,COUNTRY_INFO!K435&lt;4),IF(Z435&gt;0,IF(COUNTRY_INFO!K435=1, AD435/(COUNTRY_INFO!F435*0.33)*100, IF(COUNTRY_INFO!K435=2, AD435/(COUNTRY_INFO!F435*0.5)*100, IF(COUNTRY_INFO!K435=3, AD435/COUNTRY_INFO!F435*100))),"-"),0)</f>
        <v>0</v>
      </c>
      <c r="AF435" s="11">
        <f>IF(COUNTRY_INFO!K435=2,IF(COUNTRY_INFO!G435*0.2&gt;MAX('T1'!N435,'T2'!L435),MAX('T1'!N435,'T2'!L435),COUNTRY_INFO!G435*0.2),IF(COUNTRY_INFO!K435=3,IF(COUNTRY_INFO!G435&gt;MAX('T1'!N435,'T2'!L435),MAX('T1'!N435,'T2'!L435),COUNTRY_INFO!G435),0))</f>
        <v>0</v>
      </c>
      <c r="AG435" s="217">
        <f>IF(AND(COUNTRY_INFO!K435&gt;0,COUNTRY_INFO!K435&lt;4),IF(Z435&gt;0,IF(COUNTRY_INFO!K435=1, 0, IF(COUNTRY_INFO!K435=2, AF435/(COUNTRY_INFO!G435*0.2)*100, IF(COUNTRY_INFO!K435=3, AF435/COUNTRY_INFO!G435*100))),"-"),0)</f>
        <v>0</v>
      </c>
      <c r="AH435" s="11">
        <f t="shared" si="48"/>
        <v>0</v>
      </c>
      <c r="AI435" s="73">
        <f>IF(AND(COUNTRY_INFO!K435&gt;0,COUNTRY_INFO!K435&lt;4), IF(AC435/Z435*100&lt;&gt;0, IF(AH435/Z435*100&gt;100,100,AH435/Z435*100), "-"),0)</f>
        <v>0</v>
      </c>
      <c r="AJ435" s="261"/>
      <c r="AK435" s="260">
        <f>IF(AND(D435&lt;&gt;0, D435&lt;&gt;"Unknown",D435&lt;&gt;"Stopped",D435&lt;&gt;"Not required"),D435/COUNTRY_INFO!D435, 0)</f>
        <v>0</v>
      </c>
      <c r="AL435" s="260">
        <f>IF(AND(J435&lt;&gt;0,J435&lt;&gt;"Unknown",J435&lt;&gt;"Stopped",J435&lt;&gt;"Not required"),J435/COUNTRY_INFO!D435, 0)</f>
        <v>0</v>
      </c>
      <c r="AM435" s="260">
        <f>IF(AND(P435&lt;&gt;0,P435&lt;&gt;"Unknown",P435&lt;&gt;"Not required"),P435/(COUNTRY_INFO!E435+COUNTRY_INFO!F435), 0)</f>
        <v>1</v>
      </c>
      <c r="AN435" s="260">
        <f>IF(AND(Z435&lt;&gt;0,Z435&lt;&gt;"Unknown",Z435&lt;&gt;"Not required"),IF(COUNTRY_INFO!K435=1,1,IF(COUNTRY_INFO!K435=2,0.5*COUNTRY_INFO!F435/(0.5*COUNTRY_INFO!F435+0.2*COUNTRY_INFO!G435),IF(COUNTRY_INFO!K435=3,COUNTRY_INFO!F435/(COUNTRY_INFO!F435+COUNTRY_INFO!G435)))),0)</f>
        <v>0</v>
      </c>
      <c r="AO435" s="260">
        <f>IF(AND(Z435&lt;&gt;0,Z435&lt;&gt;"Unknown",Z435&lt;&gt;"Not required"),IF(COUNTRY_INFO!K435=1,0,IF(COUNTRY_INFO!K435=2,0.2*COUNTRY_INFO!G435/(0.5*COUNTRY_INFO!F435+0.2*COUNTRY_INFO!G435),IF(COUNTRY_INFO!K435=3,COUNTRY_INFO!G435/(COUNTRY_INFO!F435+COUNTRY_INFO!G435)))),0)</f>
        <v>0</v>
      </c>
      <c r="AP435" s="259">
        <f>MAX(COUNTRY_INFO!D435*AK435*PROFILE!$G$7,COUNTRY_INFO!D435*AL435*PROFILE!$G$7)</f>
        <v>0</v>
      </c>
      <c r="AQ435" s="259">
        <f>MAX(COUNTRY_INFO!D435*AK435*PROFILE!$G$8,COUNTRY_INFO!D435*AL435*PROFILE!$G$8,COUNTRY_INFO!D435*AM435*PROFILE!$G$8)</f>
        <v>14035.696530284611</v>
      </c>
      <c r="AR435" s="259">
        <f>MAX(COUNTRY_INFO!D435*AK435*PROFILE!$G$9,COUNTRY_INFO!D435*AL435*PROFILE!$G$9,COUNTRY_INFO!D435*AM435*PROFILE!$G$9,IF(AND(DISTRICT!Z435&lt;&gt;"Unknown",Z435&lt;&gt;"Not required"),COUNTRY_INFO!O435*DISTRICT!AN435,0))</f>
        <v>29148.038107429493</v>
      </c>
      <c r="AS435" s="259">
        <f>MAX(COUNTRY_INFO!D435*AK435*PROFILE!$G$10,COUNTRY_INFO!D435*AL435*PROFILE!$G$10,IF(AND(DISTRICT!Z435&lt;&gt;"Unknown",Z435&lt;&gt;"Not required"),COUNTRY_INFO!O435*DISTRICT!AO435,0))</f>
        <v>0</v>
      </c>
      <c r="AT435" s="259">
        <f t="shared" si="49"/>
        <v>43183.734637714108</v>
      </c>
      <c r="AU435" s="258" t="str">
        <f t="shared" si="44"/>
        <v>Y</v>
      </c>
      <c r="AV435" s="259">
        <f>MAX('MDA2'!J435,'T1'!L435,'T2'!J435,T3_R1!K435,T3_R2!K435)</f>
        <v>0</v>
      </c>
      <c r="AW435" s="259">
        <f>MAX('MDA1'!K435,'MDA2'!K435,'MDA3'!I435,'MDA3'!L435,'T1'!M435,'T2'!K435,T3_R1!L435,T3_R2!L435)</f>
        <v>28365</v>
      </c>
      <c r="AX435" s="259">
        <f>MAX('MDA1'!L435,'MDA2'!L435,'MDA3'!J435,'MDA3'!M435,'T1'!N435,'T2'!L435,T3_R1!M435,T3_R2!M435)</f>
        <v>0</v>
      </c>
      <c r="AY435" s="259">
        <f t="shared" si="50"/>
        <v>28365</v>
      </c>
      <c r="AZ435" s="259">
        <f>MAX('MDA2'!J435,T435)</f>
        <v>0</v>
      </c>
      <c r="BA435" s="259">
        <f>MAX('MDA1'!K435,'MDA2'!K435,'MDA3'!I435,'MDA3'!L435,V435,AD435)</f>
        <v>28365</v>
      </c>
      <c r="BB435" s="259">
        <f>MAX('MDA1'!L435,'MDA2'!L435,'MDA3'!J435,'MDA3'!M435,AF435)</f>
        <v>0</v>
      </c>
      <c r="BC435" s="259">
        <f t="shared" si="45"/>
        <v>28365</v>
      </c>
      <c r="BD435" s="260">
        <f t="shared" si="46"/>
        <v>65.68445327382058</v>
      </c>
    </row>
    <row r="436" spans="1:56" x14ac:dyDescent="0.2">
      <c r="A436" s="10" t="str">
        <f>IF(COUNTRY_INFO!A436=0," ",COUNTRY_INFO!A436)</f>
        <v>Ethiopia</v>
      </c>
      <c r="B436" s="10" t="str">
        <f>IF(COUNTRY_INFO!B436=0," ",COUNTRY_INFO!B436)</f>
        <v>Oromia Horo Guduru</v>
      </c>
      <c r="C436" s="87" t="str">
        <f>IF(COUNTRY_INFO!C436=0," ",COUNTRY_INFO!C436)</f>
        <v>Horo Buluk</v>
      </c>
      <c r="D436" s="67">
        <f>COUNTRY_INFO!L436</f>
        <v>0</v>
      </c>
      <c r="E436" s="61"/>
      <c r="F436" s="61"/>
      <c r="G436" s="11">
        <f>MAX('MDA1'!M436,'MDA2'!M436)</f>
        <v>0</v>
      </c>
      <c r="H436" s="11">
        <f>IF(AND(COUNTRY_INFO!H436&gt;0,COUNTRY_INFO!H436&lt;4),IF(D436&gt;MAX('MDA1'!M436,'MDA2'!M436),MAX('MDA1'!M436,'MDA2'!M436),D436),0)</f>
        <v>0</v>
      </c>
      <c r="I436" s="73">
        <f>IF(AND(COUNTRY_INFO!H436&gt;0,COUNTRY_INFO!H436&lt;4), IF(G436/D436*100&lt;&gt;0, IF(G436/D436*100&gt;100,100,G436/D436*100), "-"),0)</f>
        <v>0</v>
      </c>
      <c r="J436" s="67">
        <f>COUNTRY_INFO!M436</f>
        <v>0</v>
      </c>
      <c r="K436" s="61"/>
      <c r="L436" s="61"/>
      <c r="M436" s="11">
        <f>MAX('MDA1'!M436,MAX('MDA3'!I436,'MDA3'!L436)+MAX('MDA3'!J436,'MDA3'!M436))</f>
        <v>0</v>
      </c>
      <c r="N436" s="11">
        <f>IF(AND(COUNTRY_INFO!I436&gt;0,COUNTRY_INFO!I436&lt;4),IF(J436&gt;MAX('MDA1'!M436,MAX('MDA3'!I436,'MDA3'!L436)+MAX('MDA3'!J436,'MDA3'!M436)),MAX('MDA1'!M436,MAX('MDA3'!I436,'MDA3'!L436)+MAX('MDA3'!J436,'MDA3'!M436)),J436),0)</f>
        <v>0</v>
      </c>
      <c r="O436" s="73">
        <f>IF(AND(COUNTRY_INFO!I436&gt;0,COUNTRY_INFO!I436&lt;4), IF(M436/J436*100&lt;&gt;0, IF(M436/J436*100&gt;100,100,M436/J436*100), "-"),0)</f>
        <v>0</v>
      </c>
      <c r="P436" s="67">
        <f>COUNTRY_INFO!N436</f>
        <v>0</v>
      </c>
      <c r="Q436" s="61"/>
      <c r="R436" s="61"/>
      <c r="S436" s="11">
        <f>SUM(MAX('MDA2'!J436, 'T1'!L436, MAX(T3_R1!K436, T3_R2!K436)), MAX('MDA1'!K436, 'MDA2'!K436, 'T1'!M436, MAX(T3_R1!L436, T3_R2!L436)), MAX('MDA1'!L436, 'MDA2'!L436, 'T1'!N436, MAX(T3_R1!M436, T3_R2!M436)))</f>
        <v>15262</v>
      </c>
      <c r="T436" s="11">
        <f>IF(AND(COUNTRY_INFO!J436&gt;1,COUNTRY_INFO!J436&lt;4),IF(COUNTRY_INFO!E436&gt;MAX('MDA2'!J436,'T1'!L436,MAX(T3_R1!K436,T3_R2!K436)),MAX('MDA2'!J436,'T1'!L436,MAX(T3_R1!K436,T3_R2!K436)),COUNTRY_INFO!E436),0)</f>
        <v>0</v>
      </c>
      <c r="U436" s="217">
        <f>IF(AND(COUNTRY_INFO!J436&gt;1,COUNTRY_INFO!J436&lt;4), IF(T436/COUNTRY_INFO!E436*100&lt;&gt;0, IF(T436/COUNTRY_INFO!E436*100&gt;100,100,T436/COUNTRY_INFO!E436*100), "-"),0)</f>
        <v>0</v>
      </c>
      <c r="V436" s="11">
        <f>IF(AND(COUNTRY_INFO!J436&gt;1,COUNTRY_INFO!J436&lt;4),IF(COUNTRY_INFO!F436&gt;MAX('MDA1'!K436,'MDA2'!K436,'T1'!M436,MAX(T3_R1!L436,T3_R2!L436)),MAX('MDA1'!K436,'MDA2'!K436,'T1'!M436,MAX(T3_R1!L436,T3_R2!L436)),COUNTRY_INFO!F436),0)</f>
        <v>0</v>
      </c>
      <c r="W436" s="217">
        <f>IF(AND(COUNTRY_INFO!J436&gt;1,COUNTRY_INFO!J436&lt;4), IF(V436/COUNTRY_INFO!F436*100&lt;&gt;0, IF(V436/COUNTRY_INFO!F436*100&gt;100,100,V436/COUNTRY_INFO!F436*100), "-"),0)</f>
        <v>0</v>
      </c>
      <c r="X436" s="11">
        <f t="shared" si="47"/>
        <v>0</v>
      </c>
      <c r="Y436" s="73">
        <f>IF(AND(COUNTRY_INFO!J436&gt;1,COUNTRY_INFO!J436&lt;4), IF(S436/P436*100&lt;&gt;0, IF(X436/P436*100&gt;100,100,X436/P436*100), "-"),0)</f>
        <v>0</v>
      </c>
      <c r="Z436" s="67">
        <f>COUNTRY_INFO!O436</f>
        <v>0</v>
      </c>
      <c r="AA436" s="61"/>
      <c r="AB436" s="61"/>
      <c r="AC436" s="11">
        <f>MAX('T1'!L436,'T2'!J436)+MAX('T1'!M436,'T2'!K436)+MAX('T1'!N436,'T2'!L436)</f>
        <v>0</v>
      </c>
      <c r="AD436" s="11">
        <f>IF(COUNTRY_INFO!K436=1,IF(COUNTRY_INFO!F436*0.33&gt;MAX('T1'!M436,'T2'!K436),MAX('T1'!M436,'T2'!K436),COUNTRY_INFO!F436*0.33),IF(COUNTRY_INFO!K436=2,IF(COUNTRY_INFO!F436*0.5&gt;MAX('T1'!M436,'T2'!K436),MAX('T1'!M436,'T2'!K436),COUNTRY_INFO!F436*0.5),IF(COUNTRY_INFO!K436=3,IF(COUNTRY_INFO!F436&gt;MAX('T1'!M436,'T2'!K436),MAX('T1'!M436,'T2'!K436),COUNTRY_INFO!F436),0)))</f>
        <v>0</v>
      </c>
      <c r="AE436" s="217">
        <f>IF(AND(COUNTRY_INFO!K436&gt;0,COUNTRY_INFO!K436&lt;4),IF(Z436&gt;0,IF(COUNTRY_INFO!K436=1, AD436/(COUNTRY_INFO!F436*0.33)*100, IF(COUNTRY_INFO!K436=2, AD436/(COUNTRY_INFO!F436*0.5)*100, IF(COUNTRY_INFO!K436=3, AD436/COUNTRY_INFO!F436*100))),"-"),0)</f>
        <v>0</v>
      </c>
      <c r="AF436" s="11">
        <f>IF(COUNTRY_INFO!K436=2,IF(COUNTRY_INFO!G436*0.2&gt;MAX('T1'!N436,'T2'!L436),MAX('T1'!N436,'T2'!L436),COUNTRY_INFO!G436*0.2),IF(COUNTRY_INFO!K436=3,IF(COUNTRY_INFO!G436&gt;MAX('T1'!N436,'T2'!L436),MAX('T1'!N436,'T2'!L436),COUNTRY_INFO!G436),0))</f>
        <v>0</v>
      </c>
      <c r="AG436" s="217">
        <f>IF(AND(COUNTRY_INFO!K436&gt;0,COUNTRY_INFO!K436&lt;4),IF(Z436&gt;0,IF(COUNTRY_INFO!K436=1, 0, IF(COUNTRY_INFO!K436=2, AF436/(COUNTRY_INFO!G436*0.2)*100, IF(COUNTRY_INFO!K436=3, AF436/COUNTRY_INFO!G436*100))),"-"),0)</f>
        <v>0</v>
      </c>
      <c r="AH436" s="11">
        <f t="shared" si="48"/>
        <v>0</v>
      </c>
      <c r="AI436" s="73">
        <f>IF(AND(COUNTRY_INFO!K436&gt;0,COUNTRY_INFO!K436&lt;4), IF(AC436/Z436*100&lt;&gt;0, IF(AH436/Z436*100&gt;100,100,AH436/Z436*100), "-"),0)</f>
        <v>0</v>
      </c>
      <c r="AJ436" s="261"/>
      <c r="AK436" s="260">
        <f>IF(AND(D436&lt;&gt;0, D436&lt;&gt;"Unknown",D436&lt;&gt;"Stopped",D436&lt;&gt;"Not required"),D436/COUNTRY_INFO!D436, 0)</f>
        <v>0</v>
      </c>
      <c r="AL436" s="260">
        <f>IF(AND(J436&lt;&gt;0,J436&lt;&gt;"Unknown",J436&lt;&gt;"Stopped",J436&lt;&gt;"Not required"),J436/COUNTRY_INFO!D436, 0)</f>
        <v>0</v>
      </c>
      <c r="AM436" s="260">
        <f>IF(AND(P436&lt;&gt;0,P436&lt;&gt;"Unknown",P436&lt;&gt;"Not required"),P436/(COUNTRY_INFO!E436+COUNTRY_INFO!F436), 0)</f>
        <v>0</v>
      </c>
      <c r="AN436" s="260">
        <f>IF(AND(Z436&lt;&gt;0,Z436&lt;&gt;"Unknown",Z436&lt;&gt;"Not required"),IF(COUNTRY_INFO!K436=1,1,IF(COUNTRY_INFO!K436=2,0.5*COUNTRY_INFO!F436/(0.5*COUNTRY_INFO!F436+0.2*COUNTRY_INFO!G436),IF(COUNTRY_INFO!K436=3,COUNTRY_INFO!F436/(COUNTRY_INFO!F436+COUNTRY_INFO!G436)))),0)</f>
        <v>0</v>
      </c>
      <c r="AO436" s="260">
        <f>IF(AND(Z436&lt;&gt;0,Z436&lt;&gt;"Unknown",Z436&lt;&gt;"Not required"),IF(COUNTRY_INFO!K436=1,0,IF(COUNTRY_INFO!K436=2,0.2*COUNTRY_INFO!G436/(0.5*COUNTRY_INFO!F436+0.2*COUNTRY_INFO!G436),IF(COUNTRY_INFO!K436=3,COUNTRY_INFO!G436/(COUNTRY_INFO!F436+COUNTRY_INFO!G436)))),0)</f>
        <v>0</v>
      </c>
      <c r="AP436" s="259">
        <f>MAX(COUNTRY_INFO!D436*AK436*PROFILE!$G$7,COUNTRY_INFO!D436*AL436*PROFILE!$G$7)</f>
        <v>0</v>
      </c>
      <c r="AQ436" s="259">
        <f>MAX(COUNTRY_INFO!D436*AK436*PROFILE!$G$8,COUNTRY_INFO!D436*AL436*PROFILE!$G$8,COUNTRY_INFO!D436*AM436*PROFILE!$G$8)</f>
        <v>0</v>
      </c>
      <c r="AR436" s="259">
        <f>MAX(COUNTRY_INFO!D436*AK436*PROFILE!$G$9,COUNTRY_INFO!D436*AL436*PROFILE!$G$9,COUNTRY_INFO!D436*AM436*PROFILE!$G$9,IF(AND(DISTRICT!Z436&lt;&gt;"Unknown",Z436&lt;&gt;"Not required"),COUNTRY_INFO!O436*DISTRICT!AN436,0))</f>
        <v>0</v>
      </c>
      <c r="AS436" s="259">
        <f>MAX(COUNTRY_INFO!D436*AK436*PROFILE!$G$10,COUNTRY_INFO!D436*AL436*PROFILE!$G$10,IF(AND(DISTRICT!Z436&lt;&gt;"Unknown",Z436&lt;&gt;"Not required"),COUNTRY_INFO!O436*DISTRICT!AO436,0))</f>
        <v>0</v>
      </c>
      <c r="AT436" s="259">
        <f t="shared" si="49"/>
        <v>0</v>
      </c>
      <c r="AU436" s="258">
        <f t="shared" si="44"/>
        <v>0</v>
      </c>
      <c r="AV436" s="259">
        <f>MAX('MDA2'!J436,'T1'!L436,'T2'!J436,T3_R1!K436,T3_R2!K436)</f>
        <v>0</v>
      </c>
      <c r="AW436" s="259">
        <f>MAX('MDA1'!K436,'MDA2'!K436,'MDA3'!I436,'MDA3'!L436,'T1'!M436,'T2'!K436,T3_R1!L436,T3_R2!L436)</f>
        <v>15262</v>
      </c>
      <c r="AX436" s="259">
        <f>MAX('MDA1'!L436,'MDA2'!L436,'MDA3'!J436,'MDA3'!M436,'T1'!N436,'T2'!L436,T3_R1!M436,T3_R2!M436)</f>
        <v>0</v>
      </c>
      <c r="AY436" s="259">
        <f t="shared" si="50"/>
        <v>15262</v>
      </c>
      <c r="AZ436" s="259">
        <f>MAX('MDA2'!J436,T436)</f>
        <v>0</v>
      </c>
      <c r="BA436" s="259">
        <f>MAX('MDA1'!K436,'MDA2'!K436,'MDA3'!I436,'MDA3'!L436,V436,AD436)</f>
        <v>0</v>
      </c>
      <c r="BB436" s="259">
        <f>MAX('MDA1'!L436,'MDA2'!L436,'MDA3'!J436,'MDA3'!M436,AF436)</f>
        <v>0</v>
      </c>
      <c r="BC436" s="259">
        <f t="shared" si="45"/>
        <v>0</v>
      </c>
      <c r="BD436" s="260">
        <f t="shared" si="46"/>
        <v>0</v>
      </c>
    </row>
    <row r="437" spans="1:56" x14ac:dyDescent="0.2">
      <c r="A437" s="10" t="str">
        <f>IF(COUNTRY_INFO!A437=0," ",COUNTRY_INFO!A437)</f>
        <v>Ethiopia</v>
      </c>
      <c r="B437" s="10" t="str">
        <f>IF(COUNTRY_INFO!B437=0," ",COUNTRY_INFO!B437)</f>
        <v>Oromia Horo Guduru</v>
      </c>
      <c r="C437" s="87" t="str">
        <f>IF(COUNTRY_INFO!C437=0," ",COUNTRY_INFO!C437)</f>
        <v>Jardega jarte</v>
      </c>
      <c r="D437" s="67">
        <f>COUNTRY_INFO!L437</f>
        <v>0</v>
      </c>
      <c r="E437" s="61"/>
      <c r="F437" s="61"/>
      <c r="G437" s="11">
        <f>MAX('MDA1'!M437,'MDA2'!M437)</f>
        <v>0</v>
      </c>
      <c r="H437" s="11">
        <f>IF(AND(COUNTRY_INFO!H437&gt;0,COUNTRY_INFO!H437&lt;4),IF(D437&gt;MAX('MDA1'!M437,'MDA2'!M437),MAX('MDA1'!M437,'MDA2'!M437),D437),0)</f>
        <v>0</v>
      </c>
      <c r="I437" s="73">
        <f>IF(AND(COUNTRY_INFO!H437&gt;0,COUNTRY_INFO!H437&lt;4), IF(G437/D437*100&lt;&gt;0, IF(G437/D437*100&gt;100,100,G437/D437*100), "-"),0)</f>
        <v>0</v>
      </c>
      <c r="J437" s="67">
        <f>COUNTRY_INFO!M437</f>
        <v>62932</v>
      </c>
      <c r="K437" s="61"/>
      <c r="L437" s="61"/>
      <c r="M437" s="11">
        <f>MAX('MDA1'!M437,MAX('MDA3'!I437,'MDA3'!L437)+MAX('MDA3'!J437,'MDA3'!M437))</f>
        <v>52895</v>
      </c>
      <c r="N437" s="11">
        <f>IF(AND(COUNTRY_INFO!I437&gt;0,COUNTRY_INFO!I437&lt;4),IF(J437&gt;MAX('MDA1'!M437,MAX('MDA3'!I437,'MDA3'!L437)+MAX('MDA3'!J437,'MDA3'!M437)),MAX('MDA1'!M437,MAX('MDA3'!I437,'MDA3'!L437)+MAX('MDA3'!J437,'MDA3'!M437)),J437),0)</f>
        <v>52895</v>
      </c>
      <c r="O437" s="73">
        <f>IF(AND(COUNTRY_INFO!I437&gt;0,COUNTRY_INFO!I437&lt;4), IF(M437/J437*100&lt;&gt;0, IF(M437/J437*100&gt;100,100,M437/J437*100), "-"),0)</f>
        <v>84.051039216932566</v>
      </c>
      <c r="P437" s="67">
        <f>COUNTRY_INFO!N437</f>
        <v>29985</v>
      </c>
      <c r="Q437" s="61"/>
      <c r="R437" s="61"/>
      <c r="S437" s="11">
        <f>SUM(MAX('MDA2'!J437, 'T1'!L437, MAX(T3_R1!K437, T3_R2!K437)), MAX('MDA1'!K437, 'MDA2'!K437, 'T1'!M437, MAX(T3_R1!L437, T3_R2!L437)), MAX('MDA1'!L437, 'MDA2'!L437, 'T1'!N437, MAX(T3_R1!M437, T3_R2!M437)))</f>
        <v>16726</v>
      </c>
      <c r="T437" s="11">
        <f>IF(AND(COUNTRY_INFO!J437&gt;1,COUNTRY_INFO!J437&lt;4),IF(COUNTRY_INFO!E437&gt;MAX('MDA2'!J437,'T1'!L437,MAX(T3_R1!K437,T3_R2!K437)),MAX('MDA2'!J437,'T1'!L437,MAX(T3_R1!K437,T3_R2!K437)),COUNTRY_INFO!E437),0)</f>
        <v>0</v>
      </c>
      <c r="U437" s="217" t="str">
        <f>IF(AND(COUNTRY_INFO!J437&gt;1,COUNTRY_INFO!J437&lt;4), IF(T437/COUNTRY_INFO!E437*100&lt;&gt;0, IF(T437/COUNTRY_INFO!E437*100&gt;100,100,T437/COUNTRY_INFO!E437*100), "-"),0)</f>
        <v>-</v>
      </c>
      <c r="V437" s="11">
        <f>IF(AND(COUNTRY_INFO!J437&gt;1,COUNTRY_INFO!J437&lt;4),IF(COUNTRY_INFO!F437&gt;MAX('MDA1'!K437,'MDA2'!K437,'T1'!M437,MAX(T3_R1!L437,T3_R2!L437)),MAX('MDA1'!K437,'MDA2'!K437,'T1'!M437,MAX(T3_R1!L437,T3_R2!L437)),COUNTRY_INFO!F437),0)</f>
        <v>16726</v>
      </c>
      <c r="W437" s="217">
        <f>IF(AND(COUNTRY_INFO!J437&gt;1,COUNTRY_INFO!J437&lt;4), IF(V437/COUNTRY_INFO!F437*100&lt;&gt;0, IF(V437/COUNTRY_INFO!F437*100&gt;100,100,V437/COUNTRY_INFO!F437*100), "-"),0)</f>
        <v>85.306268169531279</v>
      </c>
      <c r="X437" s="11">
        <f t="shared" si="47"/>
        <v>16726</v>
      </c>
      <c r="Y437" s="73">
        <f>IF(AND(COUNTRY_INFO!J437&gt;1,COUNTRY_INFO!J437&lt;4), IF(S437/P437*100&lt;&gt;0, IF(X437/P437*100&gt;100,100,X437/P437*100), "-"),0)</f>
        <v>55.781223945305989</v>
      </c>
      <c r="Z437" s="67">
        <f>COUNTRY_INFO!O437</f>
        <v>0</v>
      </c>
      <c r="AA437" s="61"/>
      <c r="AB437" s="61"/>
      <c r="AC437" s="11">
        <f>MAX('T1'!L437,'T2'!J437)+MAX('T1'!M437,'T2'!K437)+MAX('T1'!N437,'T2'!L437)</f>
        <v>0</v>
      </c>
      <c r="AD437" s="11">
        <f>IF(COUNTRY_INFO!K437=1,IF(COUNTRY_INFO!F437*0.33&gt;MAX('T1'!M437,'T2'!K437),MAX('T1'!M437,'T2'!K437),COUNTRY_INFO!F437*0.33),IF(COUNTRY_INFO!K437=2,IF(COUNTRY_INFO!F437*0.5&gt;MAX('T1'!M437,'T2'!K437),MAX('T1'!M437,'T2'!K437),COUNTRY_INFO!F437*0.5),IF(COUNTRY_INFO!K437=3,IF(COUNTRY_INFO!F437&gt;MAX('T1'!M437,'T2'!K437),MAX('T1'!M437,'T2'!K437),COUNTRY_INFO!F437),0)))</f>
        <v>0</v>
      </c>
      <c r="AE437" s="217">
        <f>IF(AND(COUNTRY_INFO!K437&gt;0,COUNTRY_INFO!K437&lt;4),IF(Z437&gt;0,IF(COUNTRY_INFO!K437=1, AD437/(COUNTRY_INFO!F437*0.33)*100, IF(COUNTRY_INFO!K437=2, AD437/(COUNTRY_INFO!F437*0.5)*100, IF(COUNTRY_INFO!K437=3, AD437/COUNTRY_INFO!F437*100))),"-"),0)</f>
        <v>0</v>
      </c>
      <c r="AF437" s="11">
        <f>IF(COUNTRY_INFO!K437=2,IF(COUNTRY_INFO!G437*0.2&gt;MAX('T1'!N437,'T2'!L437),MAX('T1'!N437,'T2'!L437),COUNTRY_INFO!G437*0.2),IF(COUNTRY_INFO!K437=3,IF(COUNTRY_INFO!G437&gt;MAX('T1'!N437,'T2'!L437),MAX('T1'!N437,'T2'!L437),COUNTRY_INFO!G437),0))</f>
        <v>0</v>
      </c>
      <c r="AG437" s="217">
        <f>IF(AND(COUNTRY_INFO!K437&gt;0,COUNTRY_INFO!K437&lt;4),IF(Z437&gt;0,IF(COUNTRY_INFO!K437=1, 0, IF(COUNTRY_INFO!K437=2, AF437/(COUNTRY_INFO!G437*0.2)*100, IF(COUNTRY_INFO!K437=3, AF437/COUNTRY_INFO!G437*100))),"-"),0)</f>
        <v>0</v>
      </c>
      <c r="AH437" s="11">
        <f t="shared" si="48"/>
        <v>0</v>
      </c>
      <c r="AI437" s="73">
        <f>IF(AND(COUNTRY_INFO!K437&gt;0,COUNTRY_INFO!K437&lt;4), IF(AC437/Z437*100&lt;&gt;0, IF(AH437/Z437*100&gt;100,100,AH437/Z437*100), "-"),0)</f>
        <v>0</v>
      </c>
      <c r="AJ437" s="261"/>
      <c r="AK437" s="260">
        <f>IF(AND(D437&lt;&gt;0, D437&lt;&gt;"Unknown",D437&lt;&gt;"Stopped",D437&lt;&gt;"Not required"),D437/COUNTRY_INFO!D437, 0)</f>
        <v>0</v>
      </c>
      <c r="AL437" s="260">
        <f>IF(AND(J437&lt;&gt;0,J437&lt;&gt;"Unknown",J437&lt;&gt;"Stopped",J437&lt;&gt;"Not required"),J437/COUNTRY_INFO!D437, 0)</f>
        <v>1</v>
      </c>
      <c r="AM437" s="260">
        <f>IF(AND(P437&lt;&gt;0,P437&lt;&gt;"Unknown",P437&lt;&gt;"Not required"),P437/(COUNTRY_INFO!E437+COUNTRY_INFO!F437), 0)</f>
        <v>1</v>
      </c>
      <c r="AN437" s="260">
        <f>IF(AND(Z437&lt;&gt;0,Z437&lt;&gt;"Unknown",Z437&lt;&gt;"Not required"),IF(COUNTRY_INFO!K437=1,1,IF(COUNTRY_INFO!K437=2,0.5*COUNTRY_INFO!F437/(0.5*COUNTRY_INFO!F437+0.2*COUNTRY_INFO!G437),IF(COUNTRY_INFO!K437=3,COUNTRY_INFO!F437/(COUNTRY_INFO!F437+COUNTRY_INFO!G437)))),0)</f>
        <v>0</v>
      </c>
      <c r="AO437" s="260">
        <f>IF(AND(Z437&lt;&gt;0,Z437&lt;&gt;"Unknown",Z437&lt;&gt;"Not required"),IF(COUNTRY_INFO!K437=1,0,IF(COUNTRY_INFO!K437=2,0.2*COUNTRY_INFO!G437/(0.5*COUNTRY_INFO!F437+0.2*COUNTRY_INFO!G437),IF(COUNTRY_INFO!K437=3,COUNTRY_INFO!G437/(COUNTRY_INFO!F437+COUNTRY_INFO!G437)))),0)</f>
        <v>0</v>
      </c>
      <c r="AP437" s="259">
        <f>MAX(COUNTRY_INFO!D437*AK437*PROFILE!$G$7,COUNTRY_INFO!D437*AL437*PROFILE!$G$7)</f>
        <v>6.5891579600162956E-3</v>
      </c>
      <c r="AQ437" s="259">
        <f>MAX(COUNTRY_INFO!D437*AK437*PROFILE!$G$8,COUNTRY_INFO!D437*AL437*PROFILE!$G$8,COUNTRY_INFO!D437*AM437*PROFILE!$G$8)</f>
        <v>9217.3062093694152</v>
      </c>
      <c r="AR437" s="259">
        <f>MAX(COUNTRY_INFO!D437*AK437*PROFILE!$G$9,COUNTRY_INFO!D437*AL437*PROFILE!$G$9,COUNTRY_INFO!D437*AM437*PROFILE!$G$9,IF(AND(DISTRICT!Z437&lt;&gt;"Unknown",Z437&lt;&gt;"Not required"),COUNTRY_INFO!O437*DISTRICT!AN437,0))</f>
        <v>19141.650153154053</v>
      </c>
      <c r="AS437" s="259">
        <f>MAX(COUNTRY_INFO!D437*AK437*PROFILE!$G$10,COUNTRY_INFO!D437*AL437*PROFILE!$G$10,IF(AND(DISTRICT!Z437&lt;&gt;"Unknown",Z437&lt;&gt;"Not required"),COUNTRY_INFO!O437*DISTRICT!AO437,0))</f>
        <v>34573.037048318569</v>
      </c>
      <c r="AT437" s="259">
        <f t="shared" si="49"/>
        <v>62932</v>
      </c>
      <c r="AU437" s="258" t="str">
        <f t="shared" si="44"/>
        <v>Y</v>
      </c>
      <c r="AV437" s="259">
        <f>MAX('MDA2'!J437,'T1'!L437,'T2'!J437,T3_R1!K437,T3_R2!K437)</f>
        <v>0</v>
      </c>
      <c r="AW437" s="259">
        <f>MAX('MDA1'!K437,'MDA2'!K437,'MDA3'!I437,'MDA3'!L437,'T1'!M437,'T2'!K437,T3_R1!L437,T3_R2!L437)</f>
        <v>19042</v>
      </c>
      <c r="AX437" s="259">
        <f>MAX('MDA1'!L437,'MDA2'!L437,'MDA3'!J437,'MDA3'!M437,'T1'!N437,'T2'!L437,T3_R1!M437,T3_R2!M437)</f>
        <v>33853</v>
      </c>
      <c r="AY437" s="259">
        <f t="shared" si="50"/>
        <v>52895</v>
      </c>
      <c r="AZ437" s="259">
        <f>MAX('MDA2'!J437,T437)</f>
        <v>0</v>
      </c>
      <c r="BA437" s="259">
        <f>MAX('MDA1'!K437,'MDA2'!K437,'MDA3'!I437,'MDA3'!L437,V437,AD437)</f>
        <v>19042</v>
      </c>
      <c r="BB437" s="259">
        <f>MAX('MDA1'!L437,'MDA2'!L437,'MDA3'!J437,'MDA3'!M437,AF437)</f>
        <v>33853</v>
      </c>
      <c r="BC437" s="259">
        <f t="shared" si="45"/>
        <v>52895</v>
      </c>
      <c r="BD437" s="260">
        <f t="shared" si="46"/>
        <v>84.051039216932566</v>
      </c>
    </row>
    <row r="438" spans="1:56" x14ac:dyDescent="0.2">
      <c r="A438" s="10" t="str">
        <f>IF(COUNTRY_INFO!A438=0," ",COUNTRY_INFO!A438)</f>
        <v>Ethiopia</v>
      </c>
      <c r="B438" s="10" t="str">
        <f>IF(COUNTRY_INFO!B438=0," ",COUNTRY_INFO!B438)</f>
        <v>Oromia Horo Guduru</v>
      </c>
      <c r="C438" s="87" t="str">
        <f>IF(COUNTRY_INFO!C438=0," ",COUNTRY_INFO!C438)</f>
        <v>Jimma Gannati</v>
      </c>
      <c r="D438" s="67">
        <f>COUNTRY_INFO!L438</f>
        <v>0</v>
      </c>
      <c r="E438" s="61"/>
      <c r="F438" s="61"/>
      <c r="G438" s="11">
        <f>MAX('MDA1'!M438,'MDA2'!M438)</f>
        <v>0</v>
      </c>
      <c r="H438" s="11">
        <f>IF(AND(COUNTRY_INFO!H438&gt;0,COUNTRY_INFO!H438&lt;4),IF(D438&gt;MAX('MDA1'!M438,'MDA2'!M438),MAX('MDA1'!M438,'MDA2'!M438),D438),0)</f>
        <v>0</v>
      </c>
      <c r="I438" s="73">
        <f>IF(AND(COUNTRY_INFO!H438&gt;0,COUNTRY_INFO!H438&lt;4), IF(G438/D438*100&lt;&gt;0, IF(G438/D438*100&gt;100,100,G438/D438*100), "-"),0)</f>
        <v>0</v>
      </c>
      <c r="J438" s="67">
        <f>COUNTRY_INFO!M438</f>
        <v>0</v>
      </c>
      <c r="K438" s="61"/>
      <c r="L438" s="61"/>
      <c r="M438" s="11">
        <f>MAX('MDA1'!M438,MAX('MDA3'!I438,'MDA3'!L438)+MAX('MDA3'!J438,'MDA3'!M438))</f>
        <v>0</v>
      </c>
      <c r="N438" s="11">
        <f>IF(AND(COUNTRY_INFO!I438&gt;0,COUNTRY_INFO!I438&lt;4),IF(J438&gt;MAX('MDA1'!M438,MAX('MDA3'!I438,'MDA3'!L438)+MAX('MDA3'!J438,'MDA3'!M438)),MAX('MDA1'!M438,MAX('MDA3'!I438,'MDA3'!L438)+MAX('MDA3'!J438,'MDA3'!M438)),J438),0)</f>
        <v>0</v>
      </c>
      <c r="O438" s="73">
        <f>IF(AND(COUNTRY_INFO!I438&gt;0,COUNTRY_INFO!I438&lt;4), IF(M438/J438*100&lt;&gt;0, IF(M438/J438*100&gt;100,100,M438/J438*100), "-"),0)</f>
        <v>0</v>
      </c>
      <c r="P438" s="67">
        <f>COUNTRY_INFO!N438</f>
        <v>39362</v>
      </c>
      <c r="Q438" s="61"/>
      <c r="R438" s="61"/>
      <c r="S438" s="11">
        <f>SUM(MAX('MDA2'!J438, 'T1'!L438, MAX(T3_R1!K438, T3_R2!K438)), MAX('MDA1'!K438, 'MDA2'!K438, 'T1'!M438, MAX(T3_R1!L438, T3_R2!L438)), MAX('MDA1'!L438, 'MDA2'!L438, 'T1'!N438, MAX(T3_R1!M438, T3_R2!M438)))</f>
        <v>25618</v>
      </c>
      <c r="T438" s="11">
        <f>IF(AND(COUNTRY_INFO!J438&gt;1,COUNTRY_INFO!J438&lt;4),IF(COUNTRY_INFO!E438&gt;MAX('MDA2'!J438,'T1'!L438,MAX(T3_R1!K438,T3_R2!K438)),MAX('MDA2'!J438,'T1'!L438,MAX(T3_R1!K438,T3_R2!K438)),COUNTRY_INFO!E438),0)</f>
        <v>0</v>
      </c>
      <c r="U438" s="217" t="str">
        <f>IF(AND(COUNTRY_INFO!J438&gt;1,COUNTRY_INFO!J438&lt;4), IF(T438/COUNTRY_INFO!E438*100&lt;&gt;0, IF(T438/COUNTRY_INFO!E438*100&gt;100,100,T438/COUNTRY_INFO!E438*100), "-"),0)</f>
        <v>-</v>
      </c>
      <c r="V438" s="11">
        <f>IF(AND(COUNTRY_INFO!J438&gt;1,COUNTRY_INFO!J438&lt;4),IF(COUNTRY_INFO!F438&gt;MAX('MDA1'!K438,'MDA2'!K438,'T1'!M438,MAX(T3_R1!L438,T3_R2!L438)),MAX('MDA1'!K438,'MDA2'!K438,'T1'!M438,MAX(T3_R1!L438,T3_R2!L438)),COUNTRY_INFO!F438),0)</f>
        <v>25618</v>
      </c>
      <c r="W438" s="217">
        <f>IF(AND(COUNTRY_INFO!J438&gt;1,COUNTRY_INFO!J438&lt;4), IF(V438/COUNTRY_INFO!F438*100&lt;&gt;0, IF(V438/COUNTRY_INFO!F438*100&gt;100,100,V438/COUNTRY_INFO!F438*100), "-"),0)</f>
        <v>99.529896266366208</v>
      </c>
      <c r="X438" s="11">
        <f t="shared" si="47"/>
        <v>25618</v>
      </c>
      <c r="Y438" s="73">
        <f>IF(AND(COUNTRY_INFO!J438&gt;1,COUNTRY_INFO!J438&lt;4), IF(S438/P438*100&lt;&gt;0, IF(X438/P438*100&gt;100,100,X438/P438*100), "-"),0)</f>
        <v>65.083075046999639</v>
      </c>
      <c r="Z438" s="67">
        <f>COUNTRY_INFO!O438</f>
        <v>0</v>
      </c>
      <c r="AA438" s="61"/>
      <c r="AB438" s="61"/>
      <c r="AC438" s="11">
        <f>MAX('T1'!L438,'T2'!J438)+MAX('T1'!M438,'T2'!K438)+MAX('T1'!N438,'T2'!L438)</f>
        <v>0</v>
      </c>
      <c r="AD438" s="11">
        <f>IF(COUNTRY_INFO!K438=1,IF(COUNTRY_INFO!F438*0.33&gt;MAX('T1'!M438,'T2'!K438),MAX('T1'!M438,'T2'!K438),COUNTRY_INFO!F438*0.33),IF(COUNTRY_INFO!K438=2,IF(COUNTRY_INFO!F438*0.5&gt;MAX('T1'!M438,'T2'!K438),MAX('T1'!M438,'T2'!K438),COUNTRY_INFO!F438*0.5),IF(COUNTRY_INFO!K438=3,IF(COUNTRY_INFO!F438&gt;MAX('T1'!M438,'T2'!K438),MAX('T1'!M438,'T2'!K438),COUNTRY_INFO!F438),0)))</f>
        <v>0</v>
      </c>
      <c r="AE438" s="217">
        <f>IF(AND(COUNTRY_INFO!K438&gt;0,COUNTRY_INFO!K438&lt;4),IF(Z438&gt;0,IF(COUNTRY_INFO!K438=1, AD438/(COUNTRY_INFO!F438*0.33)*100, IF(COUNTRY_INFO!K438=2, AD438/(COUNTRY_INFO!F438*0.5)*100, IF(COUNTRY_INFO!K438=3, AD438/COUNTRY_INFO!F438*100))),"-"),0)</f>
        <v>0</v>
      </c>
      <c r="AF438" s="11">
        <f>IF(COUNTRY_INFO!K438=2,IF(COUNTRY_INFO!G438*0.2&gt;MAX('T1'!N438,'T2'!L438),MAX('T1'!N438,'T2'!L438),COUNTRY_INFO!G438*0.2),IF(COUNTRY_INFO!K438=3,IF(COUNTRY_INFO!G438&gt;MAX('T1'!N438,'T2'!L438),MAX('T1'!N438,'T2'!L438),COUNTRY_INFO!G438),0))</f>
        <v>0</v>
      </c>
      <c r="AG438" s="217">
        <f>IF(AND(COUNTRY_INFO!K438&gt;0,COUNTRY_INFO!K438&lt;4),IF(Z438&gt;0,IF(COUNTRY_INFO!K438=1, 0, IF(COUNTRY_INFO!K438=2, AF438/(COUNTRY_INFO!G438*0.2)*100, IF(COUNTRY_INFO!K438=3, AF438/COUNTRY_INFO!G438*100))),"-"),0)</f>
        <v>0</v>
      </c>
      <c r="AH438" s="11">
        <f t="shared" si="48"/>
        <v>0</v>
      </c>
      <c r="AI438" s="73">
        <f>IF(AND(COUNTRY_INFO!K438&gt;0,COUNTRY_INFO!K438&lt;4), IF(AC438/Z438*100&lt;&gt;0, IF(AH438/Z438*100&gt;100,100,AH438/Z438*100), "-"),0)</f>
        <v>0</v>
      </c>
      <c r="AJ438" s="261"/>
      <c r="AK438" s="260">
        <f>IF(AND(D438&lt;&gt;0, D438&lt;&gt;"Unknown",D438&lt;&gt;"Stopped",D438&lt;&gt;"Not required"),D438/COUNTRY_INFO!D438, 0)</f>
        <v>0</v>
      </c>
      <c r="AL438" s="260">
        <f>IF(AND(J438&lt;&gt;0,J438&lt;&gt;"Unknown",J438&lt;&gt;"Stopped",J438&lt;&gt;"Not required"),J438/COUNTRY_INFO!D438, 0)</f>
        <v>0</v>
      </c>
      <c r="AM438" s="260">
        <f>IF(AND(P438&lt;&gt;0,P438&lt;&gt;"Unknown",P438&lt;&gt;"Not required"),P438/(COUNTRY_INFO!E438+COUNTRY_INFO!F438), 0)</f>
        <v>1</v>
      </c>
      <c r="AN438" s="260">
        <f>IF(AND(Z438&lt;&gt;0,Z438&lt;&gt;"Unknown",Z438&lt;&gt;"Not required"),IF(COUNTRY_INFO!K438=1,1,IF(COUNTRY_INFO!K438=2,0.5*COUNTRY_INFO!F438/(0.5*COUNTRY_INFO!F438+0.2*COUNTRY_INFO!G438),IF(COUNTRY_INFO!K438=3,COUNTRY_INFO!F438/(COUNTRY_INFO!F438+COUNTRY_INFO!G438)))),0)</f>
        <v>0</v>
      </c>
      <c r="AO438" s="260">
        <f>IF(AND(Z438&lt;&gt;0,Z438&lt;&gt;"Unknown",Z438&lt;&gt;"Not required"),IF(COUNTRY_INFO!K438=1,0,IF(COUNTRY_INFO!K438=2,0.2*COUNTRY_INFO!G438/(0.5*COUNTRY_INFO!F438+0.2*COUNTRY_INFO!G438),IF(COUNTRY_INFO!K438=3,COUNTRY_INFO!G438/(COUNTRY_INFO!F438+COUNTRY_INFO!G438)))),0)</f>
        <v>0</v>
      </c>
      <c r="AP438" s="259">
        <f>MAX(COUNTRY_INFO!D438*AK438*PROFILE!$G$7,COUNTRY_INFO!D438*AL438*PROFILE!$G$7)</f>
        <v>0</v>
      </c>
      <c r="AQ438" s="259">
        <f>MAX(COUNTRY_INFO!D438*AK438*PROFILE!$G$8,COUNTRY_INFO!D438*AL438*PROFILE!$G$8,COUNTRY_INFO!D438*AM438*PROFILE!$G$8)</f>
        <v>12100.314145319768</v>
      </c>
      <c r="AR438" s="259">
        <f>MAX(COUNTRY_INFO!D438*AK438*PROFILE!$G$9,COUNTRY_INFO!D438*AL438*PROFILE!$G$9,COUNTRY_INFO!D438*AM438*PROFILE!$G$9,IF(AND(DISTRICT!Z438&lt;&gt;"Unknown",Z438&lt;&gt;"Not required"),COUNTRY_INFO!O438*DISTRICT!AN438,0))</f>
        <v>25128.814737382814</v>
      </c>
      <c r="AS438" s="259">
        <f>MAX(COUNTRY_INFO!D438*AK438*PROFILE!$G$10,COUNTRY_INFO!D438*AL438*PROFILE!$G$10,IF(AND(DISTRICT!Z438&lt;&gt;"Unknown",Z438&lt;&gt;"Not required"),COUNTRY_INFO!O438*DISTRICT!AO438,0))</f>
        <v>0</v>
      </c>
      <c r="AT438" s="259">
        <f t="shared" si="49"/>
        <v>37229.128882702586</v>
      </c>
      <c r="AU438" s="258" t="str">
        <f t="shared" si="44"/>
        <v>Y</v>
      </c>
      <c r="AV438" s="259">
        <f>MAX('MDA2'!J438,'T1'!L438,'T2'!J438,T3_R1!K438,T3_R2!K438)</f>
        <v>0</v>
      </c>
      <c r="AW438" s="259">
        <f>MAX('MDA1'!K438,'MDA2'!K438,'MDA3'!I438,'MDA3'!L438,'T1'!M438,'T2'!K438,T3_R1!L438,T3_R2!L438)</f>
        <v>25618</v>
      </c>
      <c r="AX438" s="259">
        <f>MAX('MDA1'!L438,'MDA2'!L438,'MDA3'!J438,'MDA3'!M438,'T1'!N438,'T2'!L438,T3_R1!M438,T3_R2!M438)</f>
        <v>0</v>
      </c>
      <c r="AY438" s="259">
        <f t="shared" si="50"/>
        <v>25618</v>
      </c>
      <c r="AZ438" s="259">
        <f>MAX('MDA2'!J438,T438)</f>
        <v>0</v>
      </c>
      <c r="BA438" s="259">
        <f>MAX('MDA1'!K438,'MDA2'!K438,'MDA3'!I438,'MDA3'!L438,V438,AD438)</f>
        <v>25618</v>
      </c>
      <c r="BB438" s="259">
        <f>MAX('MDA1'!L438,'MDA2'!L438,'MDA3'!J438,'MDA3'!M438,AF438)</f>
        <v>0</v>
      </c>
      <c r="BC438" s="259">
        <f t="shared" si="45"/>
        <v>25618</v>
      </c>
      <c r="BD438" s="260">
        <f t="shared" si="46"/>
        <v>68.811709456631007</v>
      </c>
    </row>
    <row r="439" spans="1:56" x14ac:dyDescent="0.2">
      <c r="A439" s="10" t="str">
        <f>IF(COUNTRY_INFO!A439=0," ",COUNTRY_INFO!A439)</f>
        <v>Ethiopia</v>
      </c>
      <c r="B439" s="10" t="str">
        <f>IF(COUNTRY_INFO!B439=0," ",COUNTRY_INFO!B439)</f>
        <v>Oromia Horo Guduru</v>
      </c>
      <c r="C439" s="87" t="str">
        <f>IF(COUNTRY_INFO!C439=0," ",COUNTRY_INFO!C439)</f>
        <v>Jimma Rare</v>
      </c>
      <c r="D439" s="67">
        <f>COUNTRY_INFO!L439</f>
        <v>0</v>
      </c>
      <c r="E439" s="61"/>
      <c r="F439" s="61"/>
      <c r="G439" s="11">
        <f>MAX('MDA1'!M439,'MDA2'!M439)</f>
        <v>0</v>
      </c>
      <c r="H439" s="11">
        <f>IF(AND(COUNTRY_INFO!H439&gt;0,COUNTRY_INFO!H439&lt;4),IF(D439&gt;MAX('MDA1'!M439,'MDA2'!M439),MAX('MDA1'!M439,'MDA2'!M439),D439),0)</f>
        <v>0</v>
      </c>
      <c r="I439" s="73">
        <f>IF(AND(COUNTRY_INFO!H439&gt;0,COUNTRY_INFO!H439&lt;4), IF(G439/D439*100&lt;&gt;0, IF(G439/D439*100&gt;100,100,G439/D439*100), "-"),0)</f>
        <v>0</v>
      </c>
      <c r="J439" s="67" t="str">
        <f>COUNTRY_INFO!M439</f>
        <v>Unknown</v>
      </c>
      <c r="K439" s="61"/>
      <c r="L439" s="61"/>
      <c r="M439" s="11">
        <f>MAX('MDA1'!M439,MAX('MDA3'!I439,'MDA3'!L439)+MAX('MDA3'!J439,'MDA3'!M439))</f>
        <v>0</v>
      </c>
      <c r="N439" s="11">
        <f>IF(AND(COUNTRY_INFO!I439&gt;0,COUNTRY_INFO!I439&lt;4),IF(J439&gt;MAX('MDA1'!M439,MAX('MDA3'!I439,'MDA3'!L439)+MAX('MDA3'!J439,'MDA3'!M439)),MAX('MDA1'!M439,MAX('MDA3'!I439,'MDA3'!L439)+MAX('MDA3'!J439,'MDA3'!M439)),J439),0)</f>
        <v>0</v>
      </c>
      <c r="O439" s="73">
        <f>IF(AND(COUNTRY_INFO!I439&gt;0,COUNTRY_INFO!I439&lt;4), IF(M439/J439*100&lt;&gt;0, IF(M439/J439*100&gt;100,100,M439/J439*100), "-"),0)</f>
        <v>0</v>
      </c>
      <c r="P439" s="67">
        <f>COUNTRY_INFO!N439</f>
        <v>34303</v>
      </c>
      <c r="Q439" s="61"/>
      <c r="R439" s="61"/>
      <c r="S439" s="11">
        <f>SUM(MAX('MDA2'!J439, 'T1'!L439, MAX(T3_R1!K439, T3_R2!K439)), MAX('MDA1'!K439, 'MDA2'!K439, 'T1'!M439, MAX(T3_R1!L439, T3_R2!L439)), MAX('MDA1'!L439, 'MDA2'!L439, 'T1'!N439, MAX(T3_R1!M439, T3_R2!M439)))</f>
        <v>19287</v>
      </c>
      <c r="T439" s="11">
        <f>IF(AND(COUNTRY_INFO!J439&gt;1,COUNTRY_INFO!J439&lt;4),IF(COUNTRY_INFO!E439&gt;MAX('MDA2'!J439,'T1'!L439,MAX(T3_R1!K439,T3_R2!K439)),MAX('MDA2'!J439,'T1'!L439,MAX(T3_R1!K439,T3_R2!K439)),COUNTRY_INFO!E439),0)</f>
        <v>0</v>
      </c>
      <c r="U439" s="217" t="str">
        <f>IF(AND(COUNTRY_INFO!J439&gt;1,COUNTRY_INFO!J439&lt;4), IF(T439/COUNTRY_INFO!E439*100&lt;&gt;0, IF(T439/COUNTRY_INFO!E439*100&gt;100,100,T439/COUNTRY_INFO!E439*100), "-"),0)</f>
        <v>-</v>
      </c>
      <c r="V439" s="11">
        <f>IF(AND(COUNTRY_INFO!J439&gt;1,COUNTRY_INFO!J439&lt;4),IF(COUNTRY_INFO!F439&gt;MAX('MDA1'!K439,'MDA2'!K439,'T1'!M439,MAX(T3_R1!L439,T3_R2!L439)),MAX('MDA1'!K439,'MDA2'!K439,'T1'!M439,MAX(T3_R1!L439,T3_R2!L439)),COUNTRY_INFO!F439),0)</f>
        <v>19287</v>
      </c>
      <c r="W439" s="217">
        <f>IF(AND(COUNTRY_INFO!J439&gt;1,COUNTRY_INFO!J439&lt;4), IF(V439/COUNTRY_INFO!F439*100&lt;&gt;0, IF(V439/COUNTRY_INFO!F439*100&gt;100,100,V439/COUNTRY_INFO!F439*100), "-"),0)</f>
        <v>85.983683295439349</v>
      </c>
      <c r="X439" s="11">
        <f t="shared" si="47"/>
        <v>19287</v>
      </c>
      <c r="Y439" s="73">
        <f>IF(AND(COUNTRY_INFO!J439&gt;1,COUNTRY_INFO!J439&lt;4), IF(S439/P439*100&lt;&gt;0, IF(X439/P439*100&gt;100,100,X439/P439*100), "-"),0)</f>
        <v>56.225403025974408</v>
      </c>
      <c r="Z439" s="67">
        <f>COUNTRY_INFO!O439</f>
        <v>0</v>
      </c>
      <c r="AA439" s="61"/>
      <c r="AB439" s="61"/>
      <c r="AC439" s="11">
        <f>MAX('T1'!L439,'T2'!J439)+MAX('T1'!M439,'T2'!K439)+MAX('T1'!N439,'T2'!L439)</f>
        <v>0</v>
      </c>
      <c r="AD439" s="11">
        <f>IF(COUNTRY_INFO!K439=1,IF(COUNTRY_INFO!F439*0.33&gt;MAX('T1'!M439,'T2'!K439),MAX('T1'!M439,'T2'!K439),COUNTRY_INFO!F439*0.33),IF(COUNTRY_INFO!K439=2,IF(COUNTRY_INFO!F439*0.5&gt;MAX('T1'!M439,'T2'!K439),MAX('T1'!M439,'T2'!K439),COUNTRY_INFO!F439*0.5),IF(COUNTRY_INFO!K439=3,IF(COUNTRY_INFO!F439&gt;MAX('T1'!M439,'T2'!K439),MAX('T1'!M439,'T2'!K439),COUNTRY_INFO!F439),0)))</f>
        <v>0</v>
      </c>
      <c r="AE439" s="217">
        <f>IF(AND(COUNTRY_INFO!K439&gt;0,COUNTRY_INFO!K439&lt;4),IF(Z439&gt;0,IF(COUNTRY_INFO!K439=1, AD439/(COUNTRY_INFO!F439*0.33)*100, IF(COUNTRY_INFO!K439=2, AD439/(COUNTRY_INFO!F439*0.5)*100, IF(COUNTRY_INFO!K439=3, AD439/COUNTRY_INFO!F439*100))),"-"),0)</f>
        <v>0</v>
      </c>
      <c r="AF439" s="11">
        <f>IF(COUNTRY_INFO!K439=2,IF(COUNTRY_INFO!G439*0.2&gt;MAX('T1'!N439,'T2'!L439),MAX('T1'!N439,'T2'!L439),COUNTRY_INFO!G439*0.2),IF(COUNTRY_INFO!K439=3,IF(COUNTRY_INFO!G439&gt;MAX('T1'!N439,'T2'!L439),MAX('T1'!N439,'T2'!L439),COUNTRY_INFO!G439),0))</f>
        <v>0</v>
      </c>
      <c r="AG439" s="217">
        <f>IF(AND(COUNTRY_INFO!K439&gt;0,COUNTRY_INFO!K439&lt;4),IF(Z439&gt;0,IF(COUNTRY_INFO!K439=1, 0, IF(COUNTRY_INFO!K439=2, AF439/(COUNTRY_INFO!G439*0.2)*100, IF(COUNTRY_INFO!K439=3, AF439/COUNTRY_INFO!G439*100))),"-"),0)</f>
        <v>0</v>
      </c>
      <c r="AH439" s="11">
        <f t="shared" si="48"/>
        <v>0</v>
      </c>
      <c r="AI439" s="73">
        <f>IF(AND(COUNTRY_INFO!K439&gt;0,COUNTRY_INFO!K439&lt;4), IF(AC439/Z439*100&lt;&gt;0, IF(AH439/Z439*100&gt;100,100,AH439/Z439*100), "-"),0)</f>
        <v>0</v>
      </c>
      <c r="AJ439" s="261"/>
      <c r="AK439" s="260">
        <f>IF(AND(D439&lt;&gt;0, D439&lt;&gt;"Unknown",D439&lt;&gt;"Stopped",D439&lt;&gt;"Not required"),D439/COUNTRY_INFO!D439, 0)</f>
        <v>0</v>
      </c>
      <c r="AL439" s="260">
        <f>IF(AND(J439&lt;&gt;0,J439&lt;&gt;"Unknown",J439&lt;&gt;"Stopped",J439&lt;&gt;"Not required"),J439/COUNTRY_INFO!D439, 0)</f>
        <v>0</v>
      </c>
      <c r="AM439" s="260">
        <f>IF(AND(P439&lt;&gt;0,P439&lt;&gt;"Unknown",P439&lt;&gt;"Not required"),P439/(COUNTRY_INFO!E439+COUNTRY_INFO!F439), 0)</f>
        <v>1</v>
      </c>
      <c r="AN439" s="260">
        <f>IF(AND(Z439&lt;&gt;0,Z439&lt;&gt;"Unknown",Z439&lt;&gt;"Not required"),IF(COUNTRY_INFO!K439=1,1,IF(COUNTRY_INFO!K439=2,0.5*COUNTRY_INFO!F439/(0.5*COUNTRY_INFO!F439+0.2*COUNTRY_INFO!G439),IF(COUNTRY_INFO!K439=3,COUNTRY_INFO!F439/(COUNTRY_INFO!F439+COUNTRY_INFO!G439)))),0)</f>
        <v>0</v>
      </c>
      <c r="AO439" s="260">
        <f>IF(AND(Z439&lt;&gt;0,Z439&lt;&gt;"Unknown",Z439&lt;&gt;"Not required"),IF(COUNTRY_INFO!K439=1,0,IF(COUNTRY_INFO!K439=2,0.2*COUNTRY_INFO!G439/(0.5*COUNTRY_INFO!F439+0.2*COUNTRY_INFO!G439),IF(COUNTRY_INFO!K439=3,COUNTRY_INFO!G439/(COUNTRY_INFO!F439+COUNTRY_INFO!G439)))),0)</f>
        <v>0</v>
      </c>
      <c r="AP439" s="259">
        <f>MAX(COUNTRY_INFO!D439*AK439*PROFILE!$G$7,COUNTRY_INFO!D439*AL439*PROFILE!$G$7)</f>
        <v>0</v>
      </c>
      <c r="AQ439" s="259">
        <f>MAX(COUNTRY_INFO!D439*AK439*PROFILE!$G$8,COUNTRY_INFO!D439*AL439*PROFILE!$G$8,COUNTRY_INFO!D439*AM439*PROFILE!$G$8)</f>
        <v>10544.860767967974</v>
      </c>
      <c r="AR439" s="259">
        <f>MAX(COUNTRY_INFO!D439*AK439*PROFILE!$G$9,COUNTRY_INFO!D439*AL439*PROFILE!$G$9,COUNTRY_INFO!D439*AM439*PROFILE!$G$9,IF(AND(DISTRICT!Z439&lt;&gt;"Unknown",Z439&lt;&gt;"Not required"),COUNTRY_INFO!O439*DISTRICT!AN439,0))</f>
        <v>21898.592837133401</v>
      </c>
      <c r="AS439" s="259">
        <f>MAX(COUNTRY_INFO!D439*AK439*PROFILE!$G$10,COUNTRY_INFO!D439*AL439*PROFILE!$G$10,IF(AND(DISTRICT!Z439&lt;&gt;"Unknown",Z439&lt;&gt;"Not required"),COUNTRY_INFO!O439*DISTRICT!AO439,0))</f>
        <v>0</v>
      </c>
      <c r="AT439" s="259">
        <f t="shared" si="49"/>
        <v>32443.453605101375</v>
      </c>
      <c r="AU439" s="258" t="str">
        <f t="shared" si="44"/>
        <v>Y</v>
      </c>
      <c r="AV439" s="259">
        <f>MAX('MDA2'!J439,'T1'!L439,'T2'!J439,T3_R1!K439,T3_R2!K439)</f>
        <v>0</v>
      </c>
      <c r="AW439" s="259">
        <f>MAX('MDA1'!K439,'MDA2'!K439,'MDA3'!I439,'MDA3'!L439,'T1'!M439,'T2'!K439,T3_R1!L439,T3_R2!L439)</f>
        <v>19287</v>
      </c>
      <c r="AX439" s="259">
        <f>MAX('MDA1'!L439,'MDA2'!L439,'MDA3'!J439,'MDA3'!M439,'T1'!N439,'T2'!L439,T3_R1!M439,T3_R2!M439)</f>
        <v>0</v>
      </c>
      <c r="AY439" s="259">
        <f t="shared" si="50"/>
        <v>19287</v>
      </c>
      <c r="AZ439" s="259">
        <f>MAX('MDA2'!J439,T439)</f>
        <v>0</v>
      </c>
      <c r="BA439" s="259">
        <f>MAX('MDA1'!K439,'MDA2'!K439,'MDA3'!I439,'MDA3'!L439,V439,AD439)</f>
        <v>19287</v>
      </c>
      <c r="BB439" s="259">
        <f>MAX('MDA1'!L439,'MDA2'!L439,'MDA3'!J439,'MDA3'!M439,AF439)</f>
        <v>0</v>
      </c>
      <c r="BC439" s="259">
        <f t="shared" si="45"/>
        <v>19287</v>
      </c>
      <c r="BD439" s="260">
        <f t="shared" si="46"/>
        <v>59.448048394475897</v>
      </c>
    </row>
    <row r="440" spans="1:56" x14ac:dyDescent="0.2">
      <c r="A440" s="10" t="str">
        <f>IF(COUNTRY_INFO!A440=0," ",COUNTRY_INFO!A440)</f>
        <v>Ethiopia</v>
      </c>
      <c r="B440" s="10" t="str">
        <f>IF(COUNTRY_INFO!B440=0," ",COUNTRY_INFO!B440)</f>
        <v>Oromia Horo Guduru</v>
      </c>
      <c r="C440" s="87" t="str">
        <f>IF(COUNTRY_INFO!C440=0," ",COUNTRY_INFO!C440)</f>
        <v>Shambu Town</v>
      </c>
      <c r="D440" s="67">
        <f>COUNTRY_INFO!L440</f>
        <v>0</v>
      </c>
      <c r="E440" s="61"/>
      <c r="F440" s="61"/>
      <c r="G440" s="11">
        <f>MAX('MDA1'!M440,'MDA2'!M440)</f>
        <v>0</v>
      </c>
      <c r="H440" s="11">
        <f>IF(AND(COUNTRY_INFO!H440&gt;0,COUNTRY_INFO!H440&lt;4),IF(D440&gt;MAX('MDA1'!M440,'MDA2'!M440),MAX('MDA1'!M440,'MDA2'!M440),D440),0)</f>
        <v>0</v>
      </c>
      <c r="I440" s="73">
        <f>IF(AND(COUNTRY_INFO!H440&gt;0,COUNTRY_INFO!H440&lt;4), IF(G440/D440*100&lt;&gt;0, IF(G440/D440*100&gt;100,100,G440/D440*100), "-"),0)</f>
        <v>0</v>
      </c>
      <c r="J440" s="67">
        <f>COUNTRY_INFO!M440</f>
        <v>0</v>
      </c>
      <c r="K440" s="61"/>
      <c r="L440" s="61"/>
      <c r="M440" s="11">
        <f>MAX('MDA1'!M440,MAX('MDA3'!I440,'MDA3'!L440)+MAX('MDA3'!J440,'MDA3'!M440))</f>
        <v>0</v>
      </c>
      <c r="N440" s="11">
        <f>IF(AND(COUNTRY_INFO!I440&gt;0,COUNTRY_INFO!I440&lt;4),IF(J440&gt;MAX('MDA1'!M440,MAX('MDA3'!I440,'MDA3'!L440)+MAX('MDA3'!J440,'MDA3'!M440)),MAX('MDA1'!M440,MAX('MDA3'!I440,'MDA3'!L440)+MAX('MDA3'!J440,'MDA3'!M440)),J440),0)</f>
        <v>0</v>
      </c>
      <c r="O440" s="73">
        <f>IF(AND(COUNTRY_INFO!I440&gt;0,COUNTRY_INFO!I440&lt;4), IF(M440/J440*100&lt;&gt;0, IF(M440/J440*100&gt;100,100,M440/J440*100), "-"),0)</f>
        <v>0</v>
      </c>
      <c r="P440" s="67">
        <f>COUNTRY_INFO!N440</f>
        <v>10243</v>
      </c>
      <c r="Q440" s="61"/>
      <c r="R440" s="61"/>
      <c r="S440" s="11">
        <f>SUM(MAX('MDA2'!J440, 'T1'!L440, MAX(T3_R1!K440, T3_R2!K440)), MAX('MDA1'!K440, 'MDA2'!K440, 'T1'!M440, MAX(T3_R1!L440, T3_R2!L440)), MAX('MDA1'!L440, 'MDA2'!L440, 'T1'!N440, MAX(T3_R1!M440, T3_R2!M440)))</f>
        <v>0</v>
      </c>
      <c r="T440" s="11">
        <f>IF(AND(COUNTRY_INFO!J440&gt;1,COUNTRY_INFO!J440&lt;4),IF(COUNTRY_INFO!E440&gt;MAX('MDA2'!J440,'T1'!L440,MAX(T3_R1!K440,T3_R2!K440)),MAX('MDA2'!J440,'T1'!L440,MAX(T3_R1!K440,T3_R2!K440)),COUNTRY_INFO!E440),0)</f>
        <v>0</v>
      </c>
      <c r="U440" s="217" t="str">
        <f>IF(AND(COUNTRY_INFO!J440&gt;1,COUNTRY_INFO!J440&lt;4), IF(T440/COUNTRY_INFO!E440*100&lt;&gt;0, IF(T440/COUNTRY_INFO!E440*100&gt;100,100,T440/COUNTRY_INFO!E440*100), "-"),0)</f>
        <v>-</v>
      </c>
      <c r="V440" s="11">
        <f>IF(AND(COUNTRY_INFO!J440&gt;1,COUNTRY_INFO!J440&lt;4),IF(COUNTRY_INFO!F440&gt;MAX('MDA1'!K440,'MDA2'!K440,'T1'!M440,MAX(T3_R1!L440,T3_R2!L440)),MAX('MDA1'!K440,'MDA2'!K440,'T1'!M440,MAX(T3_R1!L440,T3_R2!L440)),COUNTRY_INFO!F440),0)</f>
        <v>0</v>
      </c>
      <c r="W440" s="217" t="str">
        <f>IF(AND(COUNTRY_INFO!J440&gt;1,COUNTRY_INFO!J440&lt;4), IF(V440/COUNTRY_INFO!F440*100&lt;&gt;0, IF(V440/COUNTRY_INFO!F440*100&gt;100,100,V440/COUNTRY_INFO!F440*100), "-"),0)</f>
        <v>-</v>
      </c>
      <c r="X440" s="11">
        <f t="shared" si="47"/>
        <v>0</v>
      </c>
      <c r="Y440" s="73" t="str">
        <f>IF(AND(COUNTRY_INFO!J440&gt;1,COUNTRY_INFO!J440&lt;4), IF(S440/P440*100&lt;&gt;0, IF(X440/P440*100&gt;100,100,X440/P440*100), "-"),0)</f>
        <v>-</v>
      </c>
      <c r="Z440" s="67">
        <f>COUNTRY_INFO!O440</f>
        <v>2210.34</v>
      </c>
      <c r="AA440" s="61"/>
      <c r="AB440" s="61"/>
      <c r="AC440" s="11">
        <f>MAX('T1'!L440,'T2'!J440)+MAX('T1'!M440,'T2'!K440)+MAX('T1'!N440,'T2'!L440)</f>
        <v>0</v>
      </c>
      <c r="AD440" s="11">
        <f>IF(COUNTRY_INFO!K440=1,IF(COUNTRY_INFO!F440*0.33&gt;MAX('T1'!M440,'T2'!K440),MAX('T1'!M440,'T2'!K440),COUNTRY_INFO!F440*0.33),IF(COUNTRY_INFO!K440=2,IF(COUNTRY_INFO!F440*0.5&gt;MAX('T1'!M440,'T2'!K440),MAX('T1'!M440,'T2'!K440),COUNTRY_INFO!F440*0.5),IF(COUNTRY_INFO!K440=3,IF(COUNTRY_INFO!F440&gt;MAX('T1'!M440,'T2'!K440),MAX('T1'!M440,'T2'!K440),COUNTRY_INFO!F440),0)))</f>
        <v>0</v>
      </c>
      <c r="AE440" s="217">
        <f>IF(AND(COUNTRY_INFO!K440&gt;0,COUNTRY_INFO!K440&lt;4),IF(Z440&gt;0,IF(COUNTRY_INFO!K440=1, AD440/(COUNTRY_INFO!F440*0.33)*100, IF(COUNTRY_INFO!K440=2, AD440/(COUNTRY_INFO!F440*0.5)*100, IF(COUNTRY_INFO!K440=3, AD440/COUNTRY_INFO!F440*100))),"-"),0)</f>
        <v>0</v>
      </c>
      <c r="AF440" s="11">
        <f>IF(COUNTRY_INFO!K440=2,IF(COUNTRY_INFO!G440*0.2&gt;MAX('T1'!N440,'T2'!L440),MAX('T1'!N440,'T2'!L440),COUNTRY_INFO!G440*0.2),IF(COUNTRY_INFO!K440=3,IF(COUNTRY_INFO!G440&gt;MAX('T1'!N440,'T2'!L440),MAX('T1'!N440,'T2'!L440),COUNTRY_INFO!G440),0))</f>
        <v>0</v>
      </c>
      <c r="AG440" s="217">
        <f>IF(AND(COUNTRY_INFO!K440&gt;0,COUNTRY_INFO!K440&lt;4),IF(Z440&gt;0,IF(COUNTRY_INFO!K440=1, 0, IF(COUNTRY_INFO!K440=2, AF440/(COUNTRY_INFO!G440*0.2)*100, IF(COUNTRY_INFO!K440=3, AF440/COUNTRY_INFO!G440*100))),"-"),0)</f>
        <v>0</v>
      </c>
      <c r="AH440" s="11">
        <f t="shared" si="48"/>
        <v>0</v>
      </c>
      <c r="AI440" s="73" t="str">
        <f>IF(AND(COUNTRY_INFO!K440&gt;0,COUNTRY_INFO!K440&lt;4), IF(AC440/Z440*100&lt;&gt;0, IF(AH440/Z440*100&gt;100,100,AH440/Z440*100), "-"),0)</f>
        <v>-</v>
      </c>
      <c r="AJ440" s="261"/>
      <c r="AK440" s="260">
        <f>IF(AND(D440&lt;&gt;0, D440&lt;&gt;"Unknown",D440&lt;&gt;"Stopped",D440&lt;&gt;"Not required"),D440/COUNTRY_INFO!D440, 0)</f>
        <v>0</v>
      </c>
      <c r="AL440" s="260">
        <f>IF(AND(J440&lt;&gt;0,J440&lt;&gt;"Unknown",J440&lt;&gt;"Stopped",J440&lt;&gt;"Not required"),J440/COUNTRY_INFO!D440, 0)</f>
        <v>0</v>
      </c>
      <c r="AM440" s="260">
        <f>IF(AND(P440&lt;&gt;0,P440&lt;&gt;"Unknown",P440&lt;&gt;"Not required"),P440/(COUNTRY_INFO!E440+COUNTRY_INFO!F440), 0)</f>
        <v>1</v>
      </c>
      <c r="AN440" s="260">
        <f>IF(AND(Z440&lt;&gt;0,Z440&lt;&gt;"Unknown",Z440&lt;&gt;"Not required"),IF(COUNTRY_INFO!K440=1,1,IF(COUNTRY_INFO!K440=2,0.5*COUNTRY_INFO!F440/(0.5*COUNTRY_INFO!F440+0.2*COUNTRY_INFO!G440),IF(COUNTRY_INFO!K440=3,COUNTRY_INFO!F440/(COUNTRY_INFO!F440+COUNTRY_INFO!G440)))),0)</f>
        <v>1</v>
      </c>
      <c r="AO440" s="260">
        <f>IF(AND(Z440&lt;&gt;0,Z440&lt;&gt;"Unknown",Z440&lt;&gt;"Not required"),IF(COUNTRY_INFO!K440=1,0,IF(COUNTRY_INFO!K440=2,0.2*COUNTRY_INFO!G440/(0.5*COUNTRY_INFO!F440+0.2*COUNTRY_INFO!G440),IF(COUNTRY_INFO!K440=3,COUNTRY_INFO!G440/(COUNTRY_INFO!F440+COUNTRY_INFO!G440)))),0)</f>
        <v>0</v>
      </c>
      <c r="AP440" s="259">
        <f>MAX(COUNTRY_INFO!D440*AK440*PROFILE!$G$7,COUNTRY_INFO!D440*AL440*PROFILE!$G$7)</f>
        <v>0</v>
      </c>
      <c r="AQ440" s="259">
        <f>MAX(COUNTRY_INFO!D440*AK440*PROFILE!$G$8,COUNTRY_INFO!D440*AL440*PROFILE!$G$8,COUNTRY_INFO!D440*AM440*PROFILE!$G$8)</f>
        <v>3148.8410696503061</v>
      </c>
      <c r="AR440" s="259">
        <f>MAX(COUNTRY_INFO!D440*AK440*PROFILE!$G$9,COUNTRY_INFO!D440*AL440*PROFILE!$G$9,COUNTRY_INFO!D440*AM440*PROFILE!$G$9,IF(AND(DISTRICT!Z440&lt;&gt;"Unknown",Z440&lt;&gt;"Not required"),COUNTRY_INFO!O440*DISTRICT!AN440,0))</f>
        <v>6539.2222818702567</v>
      </c>
      <c r="AS440" s="259">
        <f>MAX(COUNTRY_INFO!D440*AK440*PROFILE!$G$10,COUNTRY_INFO!D440*AL440*PROFILE!$G$10,IF(AND(DISTRICT!Z440&lt;&gt;"Unknown",Z440&lt;&gt;"Not required"),COUNTRY_INFO!O440*DISTRICT!AO440,0))</f>
        <v>0</v>
      </c>
      <c r="AT440" s="259">
        <f t="shared" si="49"/>
        <v>9688.0633515205627</v>
      </c>
      <c r="AU440" s="258">
        <f t="shared" si="44"/>
        <v>0</v>
      </c>
      <c r="AV440" s="259">
        <f>MAX('MDA2'!J440,'T1'!L440,'T2'!J440,T3_R1!K440,T3_R2!K440)</f>
        <v>0</v>
      </c>
      <c r="AW440" s="259">
        <f>MAX('MDA1'!K440,'MDA2'!K440,'MDA3'!I440,'MDA3'!L440,'T1'!M440,'T2'!K440,T3_R1!L440,T3_R2!L440)</f>
        <v>0</v>
      </c>
      <c r="AX440" s="259">
        <f>MAX('MDA1'!L440,'MDA2'!L440,'MDA3'!J440,'MDA3'!M440,'T1'!N440,'T2'!L440,T3_R1!M440,T3_R2!M440)</f>
        <v>0</v>
      </c>
      <c r="AY440" s="259">
        <f t="shared" si="50"/>
        <v>0</v>
      </c>
      <c r="AZ440" s="259">
        <f>MAX('MDA2'!J440,T440)</f>
        <v>0</v>
      </c>
      <c r="BA440" s="259">
        <f>MAX('MDA1'!K440,'MDA2'!K440,'MDA3'!I440,'MDA3'!L440,V440,AD440)</f>
        <v>0</v>
      </c>
      <c r="BB440" s="259">
        <f>MAX('MDA1'!L440,'MDA2'!L440,'MDA3'!J440,'MDA3'!M440,AF440)</f>
        <v>0</v>
      </c>
      <c r="BC440" s="259">
        <f t="shared" si="45"/>
        <v>0</v>
      </c>
      <c r="BD440" s="260">
        <f t="shared" si="46"/>
        <v>0</v>
      </c>
    </row>
    <row r="441" spans="1:56" x14ac:dyDescent="0.2">
      <c r="A441" s="10" t="str">
        <f>IF(COUNTRY_INFO!A441=0," ",COUNTRY_INFO!A441)</f>
        <v>Ethiopia</v>
      </c>
      <c r="B441" s="10" t="str">
        <f>IF(COUNTRY_INFO!B441=0," ",COUNTRY_INFO!B441)</f>
        <v>Oromia Illu Aba bora</v>
      </c>
      <c r="C441" s="87" t="str">
        <f>IF(COUNTRY_INFO!C441=0," ",COUNTRY_INFO!C441)</f>
        <v>Ale</v>
      </c>
      <c r="D441" s="67">
        <f>COUNTRY_INFO!L441</f>
        <v>0</v>
      </c>
      <c r="E441" s="61"/>
      <c r="F441" s="61"/>
      <c r="G441" s="11">
        <f>MAX('MDA1'!M441,'MDA2'!M441)</f>
        <v>0</v>
      </c>
      <c r="H441" s="11">
        <f>IF(AND(COUNTRY_INFO!H441&gt;0,COUNTRY_INFO!H441&lt;4),IF(D441&gt;MAX('MDA1'!M441,'MDA2'!M441),MAX('MDA1'!M441,'MDA2'!M441),D441),0)</f>
        <v>0</v>
      </c>
      <c r="I441" s="73">
        <f>IF(AND(COUNTRY_INFO!H441&gt;0,COUNTRY_INFO!H441&lt;4), IF(G441/D441*100&lt;&gt;0, IF(G441/D441*100&gt;100,100,G441/D441*100), "-"),0)</f>
        <v>0</v>
      </c>
      <c r="J441" s="67">
        <f>COUNTRY_INFO!M441</f>
        <v>67736</v>
      </c>
      <c r="K441" s="61"/>
      <c r="L441" s="61"/>
      <c r="M441" s="11">
        <f>MAX('MDA1'!M441,MAX('MDA3'!I441,'MDA3'!L441)+MAX('MDA3'!J441,'MDA3'!M441))</f>
        <v>53038</v>
      </c>
      <c r="N441" s="11">
        <f>IF(AND(COUNTRY_INFO!I441&gt;0,COUNTRY_INFO!I441&lt;4),IF(J441&gt;MAX('MDA1'!M441,MAX('MDA3'!I441,'MDA3'!L441)+MAX('MDA3'!J441,'MDA3'!M441)),MAX('MDA1'!M441,MAX('MDA3'!I441,'MDA3'!L441)+MAX('MDA3'!J441,'MDA3'!M441)),J441),0)</f>
        <v>53038</v>
      </c>
      <c r="O441" s="73">
        <f>IF(AND(COUNTRY_INFO!I441&gt;0,COUNTRY_INFO!I441&lt;4), IF(M441/J441*100&lt;&gt;0, IF(M441/J441*100&gt;100,100,M441/J441*100), "-"),0)</f>
        <v>78.301051139718908</v>
      </c>
      <c r="P441" s="67">
        <f>COUNTRY_INFO!N441</f>
        <v>32274</v>
      </c>
      <c r="Q441" s="61"/>
      <c r="R441" s="61"/>
      <c r="S441" s="11">
        <f>SUM(MAX('MDA2'!J441, 'T1'!L441, MAX(T3_R1!K441, T3_R2!K441)), MAX('MDA1'!K441, 'MDA2'!K441, 'T1'!M441, MAX(T3_R1!L441, T3_R2!L441)), MAX('MDA1'!L441, 'MDA2'!L441, 'T1'!N441, MAX(T3_R1!M441, T3_R2!M441)))</f>
        <v>19745</v>
      </c>
      <c r="T441" s="11">
        <f>IF(AND(COUNTRY_INFO!J441&gt;1,COUNTRY_INFO!J441&lt;4),IF(COUNTRY_INFO!E441&gt;MAX('MDA2'!J441,'T1'!L441,MAX(T3_R1!K441,T3_R2!K441)),MAX('MDA2'!J441,'T1'!L441,MAX(T3_R1!K441,T3_R2!K441)),COUNTRY_INFO!E441),0)</f>
        <v>0</v>
      </c>
      <c r="U441" s="217" t="str">
        <f>IF(AND(COUNTRY_INFO!J441&gt;1,COUNTRY_INFO!J441&lt;4), IF(T441/COUNTRY_INFO!E441*100&lt;&gt;0, IF(T441/COUNTRY_INFO!E441*100&gt;100,100,T441/COUNTRY_INFO!E441*100), "-"),0)</f>
        <v>-</v>
      </c>
      <c r="V441" s="11">
        <f>IF(AND(COUNTRY_INFO!J441&gt;1,COUNTRY_INFO!J441&lt;4),IF(COUNTRY_INFO!F441&gt;MAX('MDA1'!K441,'MDA2'!K441,'T1'!M441,MAX(T3_R1!L441,T3_R2!L441)),MAX('MDA1'!K441,'MDA2'!K441,'T1'!M441,MAX(T3_R1!L441,T3_R2!L441)),COUNTRY_INFO!F441),0)</f>
        <v>19745</v>
      </c>
      <c r="W441" s="217">
        <f>IF(AND(COUNTRY_INFO!J441&gt;1,COUNTRY_INFO!J441&lt;4), IF(V441/COUNTRY_INFO!F441*100&lt;&gt;0, IF(V441/COUNTRY_INFO!F441*100&gt;100,100,V441/COUNTRY_INFO!F441*100), "-"),0)</f>
        <v>93.560462471569366</v>
      </c>
      <c r="X441" s="11">
        <f t="shared" si="47"/>
        <v>19745</v>
      </c>
      <c r="Y441" s="73">
        <f>IF(AND(COUNTRY_INFO!J441&gt;1,COUNTRY_INFO!J441&lt;4), IF(S441/P441*100&lt;&gt;0, IF(X441/P441*100&gt;100,100,X441/P441*100), "-"),0)</f>
        <v>61.179277436946144</v>
      </c>
      <c r="Z441" s="67">
        <f>COUNTRY_INFO!O441</f>
        <v>6964.3200000000006</v>
      </c>
      <c r="AA441" s="61"/>
      <c r="AB441" s="61"/>
      <c r="AC441" s="11">
        <f>MAX('T1'!L441,'T2'!J441)+MAX('T1'!M441,'T2'!K441)+MAX('T1'!N441,'T2'!L441)</f>
        <v>0</v>
      </c>
      <c r="AD441" s="11">
        <f>IF(COUNTRY_INFO!K441=1,IF(COUNTRY_INFO!F441*0.33&gt;MAX('T1'!M441,'T2'!K441),MAX('T1'!M441,'T2'!K441),COUNTRY_INFO!F441*0.33),IF(COUNTRY_INFO!K441=2,IF(COUNTRY_INFO!F441*0.5&gt;MAX('T1'!M441,'T2'!K441),MAX('T1'!M441,'T2'!K441),COUNTRY_INFO!F441*0.5),IF(COUNTRY_INFO!K441=3,IF(COUNTRY_INFO!F441&gt;MAX('T1'!M441,'T2'!K441),MAX('T1'!M441,'T2'!K441),COUNTRY_INFO!F441),0)))</f>
        <v>0</v>
      </c>
      <c r="AE441" s="217">
        <f>IF(AND(COUNTRY_INFO!K441&gt;0,COUNTRY_INFO!K441&lt;4),IF(Z441&gt;0,IF(COUNTRY_INFO!K441=1, AD441/(COUNTRY_INFO!F441*0.33)*100, IF(COUNTRY_INFO!K441=2, AD441/(COUNTRY_INFO!F441*0.5)*100, IF(COUNTRY_INFO!K441=3, AD441/COUNTRY_INFO!F441*100))),"-"),0)</f>
        <v>0</v>
      </c>
      <c r="AF441" s="11">
        <f>IF(COUNTRY_INFO!K441=2,IF(COUNTRY_INFO!G441*0.2&gt;MAX('T1'!N441,'T2'!L441),MAX('T1'!N441,'T2'!L441),COUNTRY_INFO!G441*0.2),IF(COUNTRY_INFO!K441=3,IF(COUNTRY_INFO!G441&gt;MAX('T1'!N441,'T2'!L441),MAX('T1'!N441,'T2'!L441),COUNTRY_INFO!G441),0))</f>
        <v>0</v>
      </c>
      <c r="AG441" s="217">
        <f>IF(AND(COUNTRY_INFO!K441&gt;0,COUNTRY_INFO!K441&lt;4),IF(Z441&gt;0,IF(COUNTRY_INFO!K441=1, 0, IF(COUNTRY_INFO!K441=2, AF441/(COUNTRY_INFO!G441*0.2)*100, IF(COUNTRY_INFO!K441=3, AF441/COUNTRY_INFO!G441*100))),"-"),0)</f>
        <v>0</v>
      </c>
      <c r="AH441" s="11">
        <f t="shared" si="48"/>
        <v>0</v>
      </c>
      <c r="AI441" s="73" t="str">
        <f>IF(AND(COUNTRY_INFO!K441&gt;0,COUNTRY_INFO!K441&lt;4), IF(AC441/Z441*100&lt;&gt;0, IF(AH441/Z441*100&gt;100,100,AH441/Z441*100), "-"),0)</f>
        <v>-</v>
      </c>
      <c r="AJ441" s="261"/>
      <c r="AK441" s="260">
        <f>IF(AND(D441&lt;&gt;0, D441&lt;&gt;"Unknown",D441&lt;&gt;"Stopped",D441&lt;&gt;"Not required"),D441/COUNTRY_INFO!D441, 0)</f>
        <v>0</v>
      </c>
      <c r="AL441" s="260">
        <f>IF(AND(J441&lt;&gt;0,J441&lt;&gt;"Unknown",J441&lt;&gt;"Stopped",J441&lt;&gt;"Not required"),J441/COUNTRY_INFO!D441, 0)</f>
        <v>1</v>
      </c>
      <c r="AM441" s="260">
        <f>IF(AND(P441&lt;&gt;0,P441&lt;&gt;"Unknown",P441&lt;&gt;"Not required"),P441/(COUNTRY_INFO!E441+COUNTRY_INFO!F441), 0)</f>
        <v>1</v>
      </c>
      <c r="AN441" s="260">
        <f>IF(AND(Z441&lt;&gt;0,Z441&lt;&gt;"Unknown",Z441&lt;&gt;"Not required"),IF(COUNTRY_INFO!K441=1,1,IF(COUNTRY_INFO!K441=2,0.5*COUNTRY_INFO!F441/(0.5*COUNTRY_INFO!F441+0.2*COUNTRY_INFO!G441),IF(COUNTRY_INFO!K441=3,COUNTRY_INFO!F441/(COUNTRY_INFO!F441+COUNTRY_INFO!G441)))),0)</f>
        <v>1</v>
      </c>
      <c r="AO441" s="260">
        <f>IF(AND(Z441&lt;&gt;0,Z441&lt;&gt;"Unknown",Z441&lt;&gt;"Not required"),IF(COUNTRY_INFO!K441=1,0,IF(COUNTRY_INFO!K441=2,0.2*COUNTRY_INFO!G441/(0.5*COUNTRY_INFO!F441+0.2*COUNTRY_INFO!G441),IF(COUNTRY_INFO!K441=3,COUNTRY_INFO!G441/(COUNTRY_INFO!F441+COUNTRY_INFO!G441)))),0)</f>
        <v>0</v>
      </c>
      <c r="AP441" s="259">
        <f>MAX(COUNTRY_INFO!D441*AK441*PROFILE!$G$7,COUNTRY_INFO!D441*AL441*PROFILE!$G$7)</f>
        <v>7.0921503143021643E-3</v>
      </c>
      <c r="AQ441" s="259">
        <f>MAX(COUNTRY_INFO!D441*AK441*PROFILE!$G$8,COUNTRY_INFO!D441*AL441*PROFILE!$G$8,COUNTRY_INFO!D441*AM441*PROFILE!$G$8)</f>
        <v>9920.9218425895688</v>
      </c>
      <c r="AR441" s="259">
        <f>MAX(COUNTRY_INFO!D441*AK441*PROFILE!$G$9,COUNTRY_INFO!D441*AL441*PROFILE!$G$9,COUNTRY_INFO!D441*AM441*PROFILE!$G$9,IF(AND(DISTRICT!Z441&lt;&gt;"Unknown",Z441&lt;&gt;"Not required"),COUNTRY_INFO!O441*DISTRICT!AN441,0))</f>
        <v>20602.854108784766</v>
      </c>
      <c r="AS441" s="259">
        <f>MAX(COUNTRY_INFO!D441*AK441*PROFILE!$G$10,COUNTRY_INFO!D441*AL441*PROFILE!$G$10,IF(AND(DISTRICT!Z441&lt;&gt;"Unknown",Z441&lt;&gt;"Not required"),COUNTRY_INFO!O441*DISTRICT!AO441,0))</f>
        <v>37212.216956475349</v>
      </c>
      <c r="AT441" s="259">
        <f t="shared" si="49"/>
        <v>67736</v>
      </c>
      <c r="AU441" s="258">
        <f t="shared" si="44"/>
        <v>0</v>
      </c>
      <c r="AV441" s="259">
        <f>MAX('MDA2'!J441,'T1'!L441,'T2'!J441,T3_R1!K441,T3_R2!K441)</f>
        <v>0</v>
      </c>
      <c r="AW441" s="259">
        <f>MAX('MDA1'!K441,'MDA2'!K441,'MDA3'!I441,'MDA3'!L441,'T1'!M441,'T2'!K441,T3_R1!L441,T3_R2!L441)</f>
        <v>19745</v>
      </c>
      <c r="AX441" s="259">
        <f>MAX('MDA1'!L441,'MDA2'!L441,'MDA3'!J441,'MDA3'!M441,'T1'!N441,'T2'!L441,T3_R1!M441,T3_R2!M441)</f>
        <v>33944</v>
      </c>
      <c r="AY441" s="259">
        <f t="shared" si="50"/>
        <v>53689</v>
      </c>
      <c r="AZ441" s="259">
        <f>MAX('MDA2'!J441,T441)</f>
        <v>0</v>
      </c>
      <c r="BA441" s="259">
        <f>MAX('MDA1'!K441,'MDA2'!K441,'MDA3'!I441,'MDA3'!L441,V441,AD441)</f>
        <v>19745</v>
      </c>
      <c r="BB441" s="259">
        <f>MAX('MDA1'!L441,'MDA2'!L441,'MDA3'!J441,'MDA3'!M441,AF441)</f>
        <v>33944</v>
      </c>
      <c r="BC441" s="259">
        <f t="shared" si="45"/>
        <v>53689</v>
      </c>
      <c r="BD441" s="260">
        <f t="shared" si="46"/>
        <v>79.262135349002008</v>
      </c>
    </row>
    <row r="442" spans="1:56" x14ac:dyDescent="0.2">
      <c r="A442" s="10" t="str">
        <f>IF(COUNTRY_INFO!A442=0," ",COUNTRY_INFO!A442)</f>
        <v>Ethiopia</v>
      </c>
      <c r="B442" s="10" t="str">
        <f>IF(COUNTRY_INFO!B442=0," ",COUNTRY_INFO!B442)</f>
        <v>Oromia Illu Aba bora</v>
      </c>
      <c r="C442" s="87" t="str">
        <f>IF(COUNTRY_INFO!C442=0," ",COUNTRY_INFO!C442)</f>
        <v>Alge Sachi</v>
      </c>
      <c r="D442" s="67">
        <f>COUNTRY_INFO!L442</f>
        <v>0</v>
      </c>
      <c r="E442" s="61"/>
      <c r="F442" s="61"/>
      <c r="G442" s="11">
        <f>MAX('MDA1'!M442,'MDA2'!M442)</f>
        <v>0</v>
      </c>
      <c r="H442" s="11">
        <f>IF(AND(COUNTRY_INFO!H442&gt;0,COUNTRY_INFO!H442&lt;4),IF(D442&gt;MAX('MDA1'!M442,'MDA2'!M442),MAX('MDA1'!M442,'MDA2'!M442),D442),0)</f>
        <v>0</v>
      </c>
      <c r="I442" s="73">
        <f>IF(AND(COUNTRY_INFO!H442&gt;0,COUNTRY_INFO!H442&lt;4), IF(G442/D442*100&lt;&gt;0, IF(G442/D442*100&gt;100,100,G442/D442*100), "-"),0)</f>
        <v>0</v>
      </c>
      <c r="J442" s="67">
        <f>COUNTRY_INFO!M442</f>
        <v>101155</v>
      </c>
      <c r="K442" s="61"/>
      <c r="L442" s="61"/>
      <c r="M442" s="11">
        <f>MAX('MDA1'!M442,MAX('MDA3'!I442,'MDA3'!L442)+MAX('MDA3'!J442,'MDA3'!M442))</f>
        <v>87558</v>
      </c>
      <c r="N442" s="11">
        <f>IF(AND(COUNTRY_INFO!I442&gt;0,COUNTRY_INFO!I442&lt;4),IF(J442&gt;MAX('MDA1'!M442,MAX('MDA3'!I442,'MDA3'!L442)+MAX('MDA3'!J442,'MDA3'!M442)),MAX('MDA1'!M442,MAX('MDA3'!I442,'MDA3'!L442)+MAX('MDA3'!J442,'MDA3'!M442)),J442),0)</f>
        <v>87558</v>
      </c>
      <c r="O442" s="73">
        <f>IF(AND(COUNTRY_INFO!I442&gt;0,COUNTRY_INFO!I442&lt;4), IF(M442/J442*100&lt;&gt;0, IF(M442/J442*100&gt;100,100,M442/J442*100), "-"),0)</f>
        <v>86.5582521872374</v>
      </c>
      <c r="P442" s="67">
        <f>COUNTRY_INFO!N442</f>
        <v>48196</v>
      </c>
      <c r="Q442" s="61"/>
      <c r="R442" s="61"/>
      <c r="S442" s="11">
        <f>SUM(MAX('MDA2'!J442, 'T1'!L442, MAX(T3_R1!K442, T3_R2!K442)), MAX('MDA1'!K442, 'MDA2'!K442, 'T1'!M442, MAX(T3_R1!L442, T3_R2!L442)), MAX('MDA1'!L442, 'MDA2'!L442, 'T1'!N442, MAX(T3_R1!M442, T3_R2!M442)))</f>
        <v>27349</v>
      </c>
      <c r="T442" s="11">
        <f>IF(AND(COUNTRY_INFO!J442&gt;1,COUNTRY_INFO!J442&lt;4),IF(COUNTRY_INFO!E442&gt;MAX('MDA2'!J442,'T1'!L442,MAX(T3_R1!K442,T3_R2!K442)),MAX('MDA2'!J442,'T1'!L442,MAX(T3_R1!K442,T3_R2!K442)),COUNTRY_INFO!E442),0)</f>
        <v>0</v>
      </c>
      <c r="U442" s="217" t="str">
        <f>IF(AND(COUNTRY_INFO!J442&gt;1,COUNTRY_INFO!J442&lt;4), IF(T442/COUNTRY_INFO!E442*100&lt;&gt;0, IF(T442/COUNTRY_INFO!E442*100&gt;100,100,T442/COUNTRY_INFO!E442*100), "-"),0)</f>
        <v>-</v>
      </c>
      <c r="V442" s="11">
        <f>IF(AND(COUNTRY_INFO!J442&gt;1,COUNTRY_INFO!J442&lt;4),IF(COUNTRY_INFO!F442&gt;MAX('MDA1'!K442,'MDA2'!K442,'T1'!M442,MAX(T3_R1!L442,T3_R2!L442)),MAX('MDA1'!K442,'MDA2'!K442,'T1'!M442,MAX(T3_R1!L442,T3_R2!L442)),COUNTRY_INFO!F442),0)</f>
        <v>27349</v>
      </c>
      <c r="W442" s="217">
        <f>IF(AND(COUNTRY_INFO!J442&gt;1,COUNTRY_INFO!J442&lt;4), IF(V442/COUNTRY_INFO!F442*100&lt;&gt;0, IF(V442/COUNTRY_INFO!F442*100&gt;100,100,V442/COUNTRY_INFO!F442*100), "-"),0)</f>
        <v>86.780897985086469</v>
      </c>
      <c r="X442" s="11">
        <f t="shared" si="47"/>
        <v>27349</v>
      </c>
      <c r="Y442" s="73">
        <f>IF(AND(COUNTRY_INFO!J442&gt;1,COUNTRY_INFO!J442&lt;4), IF(S442/P442*100&lt;&gt;0, IF(X442/P442*100&gt;100,100,X442/P442*100), "-"),0)</f>
        <v>56.745373060004979</v>
      </c>
      <c r="Z442" s="67">
        <f>COUNTRY_INFO!O442</f>
        <v>0</v>
      </c>
      <c r="AA442" s="61"/>
      <c r="AB442" s="61"/>
      <c r="AC442" s="11">
        <f>MAX('T1'!L442,'T2'!J442)+MAX('T1'!M442,'T2'!K442)+MAX('T1'!N442,'T2'!L442)</f>
        <v>0</v>
      </c>
      <c r="AD442" s="11">
        <f>IF(COUNTRY_INFO!K442=1,IF(COUNTRY_INFO!F442*0.33&gt;MAX('T1'!M442,'T2'!K442),MAX('T1'!M442,'T2'!K442),COUNTRY_INFO!F442*0.33),IF(COUNTRY_INFO!K442=2,IF(COUNTRY_INFO!F442*0.5&gt;MAX('T1'!M442,'T2'!K442),MAX('T1'!M442,'T2'!K442),COUNTRY_INFO!F442*0.5),IF(COUNTRY_INFO!K442=3,IF(COUNTRY_INFO!F442&gt;MAX('T1'!M442,'T2'!K442),MAX('T1'!M442,'T2'!K442),COUNTRY_INFO!F442),0)))</f>
        <v>0</v>
      </c>
      <c r="AE442" s="217">
        <f>IF(AND(COUNTRY_INFO!K442&gt;0,COUNTRY_INFO!K442&lt;4),IF(Z442&gt;0,IF(COUNTRY_INFO!K442=1, AD442/(COUNTRY_INFO!F442*0.33)*100, IF(COUNTRY_INFO!K442=2, AD442/(COUNTRY_INFO!F442*0.5)*100, IF(COUNTRY_INFO!K442=3, AD442/COUNTRY_INFO!F442*100))),"-"),0)</f>
        <v>0</v>
      </c>
      <c r="AF442" s="11">
        <f>IF(COUNTRY_INFO!K442=2,IF(COUNTRY_INFO!G442*0.2&gt;MAX('T1'!N442,'T2'!L442),MAX('T1'!N442,'T2'!L442),COUNTRY_INFO!G442*0.2),IF(COUNTRY_INFO!K442=3,IF(COUNTRY_INFO!G442&gt;MAX('T1'!N442,'T2'!L442),MAX('T1'!N442,'T2'!L442),COUNTRY_INFO!G442),0))</f>
        <v>0</v>
      </c>
      <c r="AG442" s="217">
        <f>IF(AND(COUNTRY_INFO!K442&gt;0,COUNTRY_INFO!K442&lt;4),IF(Z442&gt;0,IF(COUNTRY_INFO!K442=1, 0, IF(COUNTRY_INFO!K442=2, AF442/(COUNTRY_INFO!G442*0.2)*100, IF(COUNTRY_INFO!K442=3, AF442/COUNTRY_INFO!G442*100))),"-"),0)</f>
        <v>0</v>
      </c>
      <c r="AH442" s="11">
        <f t="shared" si="48"/>
        <v>0</v>
      </c>
      <c r="AI442" s="73">
        <f>IF(AND(COUNTRY_INFO!K442&gt;0,COUNTRY_INFO!K442&lt;4), IF(AC442/Z442*100&lt;&gt;0, IF(AH442/Z442*100&gt;100,100,AH442/Z442*100), "-"),0)</f>
        <v>0</v>
      </c>
      <c r="AJ442" s="261"/>
      <c r="AK442" s="260">
        <f>IF(AND(D442&lt;&gt;0, D442&lt;&gt;"Unknown",D442&lt;&gt;"Stopped",D442&lt;&gt;"Not required"),D442/COUNTRY_INFO!D442, 0)</f>
        <v>0</v>
      </c>
      <c r="AL442" s="260">
        <f>IF(AND(J442&lt;&gt;0,J442&lt;&gt;"Unknown",J442&lt;&gt;"Stopped",J442&lt;&gt;"Not required"),J442/COUNTRY_INFO!D442, 0)</f>
        <v>1</v>
      </c>
      <c r="AM442" s="260">
        <f>IF(AND(P442&lt;&gt;0,P442&lt;&gt;"Unknown",P442&lt;&gt;"Not required"),P442/(COUNTRY_INFO!E442+COUNTRY_INFO!F442), 0)</f>
        <v>1</v>
      </c>
      <c r="AN442" s="260">
        <f>IF(AND(Z442&lt;&gt;0,Z442&lt;&gt;"Unknown",Z442&lt;&gt;"Not required"),IF(COUNTRY_INFO!K442=1,1,IF(COUNTRY_INFO!K442=2,0.5*COUNTRY_INFO!F442/(0.5*COUNTRY_INFO!F442+0.2*COUNTRY_INFO!G442),IF(COUNTRY_INFO!K442=3,COUNTRY_INFO!F442/(COUNTRY_INFO!F442+COUNTRY_INFO!G442)))),0)</f>
        <v>0</v>
      </c>
      <c r="AO442" s="260">
        <f>IF(AND(Z442&lt;&gt;0,Z442&lt;&gt;"Unknown",Z442&lt;&gt;"Not required"),IF(COUNTRY_INFO!K442=1,0,IF(COUNTRY_INFO!K442=2,0.2*COUNTRY_INFO!G442/(0.5*COUNTRY_INFO!F442+0.2*COUNTRY_INFO!G442),IF(COUNTRY_INFO!K442=3,COUNTRY_INFO!G442/(COUNTRY_INFO!F442+COUNTRY_INFO!G442)))),0)</f>
        <v>0</v>
      </c>
      <c r="AP442" s="259">
        <f>MAX(COUNTRY_INFO!D442*AK442*PROFILE!$G$7,COUNTRY_INFO!D442*AL442*PROFILE!$G$7)</f>
        <v>1.0591213904618452E-2</v>
      </c>
      <c r="AQ442" s="259">
        <f>MAX(COUNTRY_INFO!D442*AK442*PROFILE!$G$8,COUNTRY_INFO!D442*AL442*PROFILE!$G$8,COUNTRY_INFO!D442*AM442*PROFILE!$G$8)</f>
        <v>14815.620187007617</v>
      </c>
      <c r="AR442" s="259">
        <f>MAX(COUNTRY_INFO!D442*AK442*PROFILE!$G$9,COUNTRY_INFO!D442*AL442*PROFILE!$G$9,COUNTRY_INFO!D442*AM442*PROFILE!$G$9,IF(AND(DISTRICT!Z442&lt;&gt;"Unknown",Z442&lt;&gt;"Not required"),COUNTRY_INFO!O442*DISTRICT!AN442,0))</f>
        <v>30767.711517865286</v>
      </c>
      <c r="AS442" s="259">
        <f>MAX(COUNTRY_INFO!D442*AK442*PROFILE!$G$10,COUNTRY_INFO!D442*AL442*PROFILE!$G$10,IF(AND(DISTRICT!Z442&lt;&gt;"Unknown",Z442&lt;&gt;"Not required"),COUNTRY_INFO!O442*DISTRICT!AO442,0))</f>
        <v>55571.657703913195</v>
      </c>
      <c r="AT442" s="259">
        <f t="shared" si="49"/>
        <v>101155</v>
      </c>
      <c r="AU442" s="258" t="str">
        <f t="shared" si="44"/>
        <v>Y</v>
      </c>
      <c r="AV442" s="259">
        <f>MAX('MDA2'!J442,'T1'!L442,'T2'!J442,T3_R1!K442,T3_R2!K442)</f>
        <v>0</v>
      </c>
      <c r="AW442" s="259">
        <f>MAX('MDA1'!K442,'MDA2'!K442,'MDA3'!I442,'MDA3'!L442,'T1'!M442,'T2'!K442,T3_R1!L442,T3_R2!L442)</f>
        <v>31521</v>
      </c>
      <c r="AX442" s="259">
        <f>MAX('MDA1'!L442,'MDA2'!L442,'MDA3'!J442,'MDA3'!M442,'T1'!N442,'T2'!L442,T3_R1!M442,T3_R2!M442)</f>
        <v>56037</v>
      </c>
      <c r="AY442" s="259">
        <f t="shared" si="50"/>
        <v>87558</v>
      </c>
      <c r="AZ442" s="259">
        <f>MAX('MDA2'!J442,T442)</f>
        <v>0</v>
      </c>
      <c r="BA442" s="259">
        <f>MAX('MDA1'!K442,'MDA2'!K442,'MDA3'!I442,'MDA3'!L442,V442,AD442)</f>
        <v>31521</v>
      </c>
      <c r="BB442" s="259">
        <f>MAX('MDA1'!L442,'MDA2'!L442,'MDA3'!J442,'MDA3'!M442,AF442)</f>
        <v>56037</v>
      </c>
      <c r="BC442" s="259">
        <f t="shared" si="45"/>
        <v>87558</v>
      </c>
      <c r="BD442" s="260">
        <f t="shared" si="46"/>
        <v>86.5582521872374</v>
      </c>
    </row>
    <row r="443" spans="1:56" x14ac:dyDescent="0.2">
      <c r="A443" s="10" t="str">
        <f>IF(COUNTRY_INFO!A443=0," ",COUNTRY_INFO!A443)</f>
        <v>Ethiopia</v>
      </c>
      <c r="B443" s="10" t="str">
        <f>IF(COUNTRY_INFO!B443=0," ",COUNTRY_INFO!B443)</f>
        <v>Oromia Illu Aba bora</v>
      </c>
      <c r="C443" s="87" t="str">
        <f>IF(COUNTRY_INFO!C443=0," ",COUNTRY_INFO!C443)</f>
        <v>Becho</v>
      </c>
      <c r="D443" s="67">
        <f>COUNTRY_INFO!L443</f>
        <v>0</v>
      </c>
      <c r="E443" s="61"/>
      <c r="F443" s="61"/>
      <c r="G443" s="11">
        <f>MAX('MDA1'!M443,'MDA2'!M443)</f>
        <v>0</v>
      </c>
      <c r="H443" s="11">
        <f>IF(AND(COUNTRY_INFO!H443&gt;0,COUNTRY_INFO!H443&lt;4),IF(D443&gt;MAX('MDA1'!M443,'MDA2'!M443),MAX('MDA1'!M443,'MDA2'!M443),D443),0)</f>
        <v>0</v>
      </c>
      <c r="I443" s="73">
        <f>IF(AND(COUNTRY_INFO!H443&gt;0,COUNTRY_INFO!H443&lt;4), IF(G443/D443*100&lt;&gt;0, IF(G443/D443*100&gt;100,100,G443/D443*100), "-"),0)</f>
        <v>0</v>
      </c>
      <c r="J443" s="67">
        <f>COUNTRY_INFO!M443</f>
        <v>47293</v>
      </c>
      <c r="K443" s="61"/>
      <c r="L443" s="61"/>
      <c r="M443" s="11">
        <f>MAX('MDA1'!M443,MAX('MDA3'!I443,'MDA3'!L443)+MAX('MDA3'!J443,'MDA3'!M443))</f>
        <v>43160</v>
      </c>
      <c r="N443" s="11">
        <f>IF(AND(COUNTRY_INFO!I443&gt;0,COUNTRY_INFO!I443&lt;4),IF(J443&gt;MAX('MDA1'!M443,MAX('MDA3'!I443,'MDA3'!L443)+MAX('MDA3'!J443,'MDA3'!M443)),MAX('MDA1'!M443,MAX('MDA3'!I443,'MDA3'!L443)+MAX('MDA3'!J443,'MDA3'!M443)),J443),0)</f>
        <v>43160</v>
      </c>
      <c r="O443" s="73">
        <f>IF(AND(COUNTRY_INFO!I443&gt;0,COUNTRY_INFO!I443&lt;4), IF(M443/J443*100&lt;&gt;0, IF(M443/J443*100&gt;100,100,M443/J443*100), "-"),0)</f>
        <v>91.26086312985008</v>
      </c>
      <c r="P443" s="67">
        <f>COUNTRY_INFO!N443</f>
        <v>22533</v>
      </c>
      <c r="Q443" s="61"/>
      <c r="R443" s="61"/>
      <c r="S443" s="11">
        <f>SUM(MAX('MDA2'!J443, 'T1'!L443, MAX(T3_R1!K443, T3_R2!K443)), MAX('MDA1'!K443, 'MDA2'!K443, 'T1'!M443, MAX(T3_R1!L443, T3_R2!L443)), MAX('MDA1'!L443, 'MDA2'!L443, 'T1'!N443, MAX(T3_R1!M443, T3_R2!M443)))</f>
        <v>0</v>
      </c>
      <c r="T443" s="11">
        <f>IF(AND(COUNTRY_INFO!J443&gt;1,COUNTRY_INFO!J443&lt;4),IF(COUNTRY_INFO!E443&gt;MAX('MDA2'!J443,'T1'!L443,MAX(T3_R1!K443,T3_R2!K443)),MAX('MDA2'!J443,'T1'!L443,MAX(T3_R1!K443,T3_R2!K443)),COUNTRY_INFO!E443),0)</f>
        <v>0</v>
      </c>
      <c r="U443" s="217" t="str">
        <f>IF(AND(COUNTRY_INFO!J443&gt;1,COUNTRY_INFO!J443&lt;4), IF(T443/COUNTRY_INFO!E443*100&lt;&gt;0, IF(T443/COUNTRY_INFO!E443*100&gt;100,100,T443/COUNTRY_INFO!E443*100), "-"),0)</f>
        <v>-</v>
      </c>
      <c r="V443" s="11">
        <f>IF(AND(COUNTRY_INFO!J443&gt;1,COUNTRY_INFO!J443&lt;4),IF(COUNTRY_INFO!F443&gt;MAX('MDA1'!K443,'MDA2'!K443,'T1'!M443,MAX(T3_R1!L443,T3_R2!L443)),MAX('MDA1'!K443,'MDA2'!K443,'T1'!M443,MAX(T3_R1!L443,T3_R2!L443)),COUNTRY_INFO!F443),0)</f>
        <v>0</v>
      </c>
      <c r="W443" s="217" t="str">
        <f>IF(AND(COUNTRY_INFO!J443&gt;1,COUNTRY_INFO!J443&lt;4), IF(V443/COUNTRY_INFO!F443*100&lt;&gt;0, IF(V443/COUNTRY_INFO!F443*100&gt;100,100,V443/COUNTRY_INFO!F443*100), "-"),0)</f>
        <v>-</v>
      </c>
      <c r="X443" s="11">
        <f t="shared" si="47"/>
        <v>0</v>
      </c>
      <c r="Y443" s="73" t="str">
        <f>IF(AND(COUNTRY_INFO!J443&gt;1,COUNTRY_INFO!J443&lt;4), IF(S443/P443*100&lt;&gt;0, IF(X443/P443*100&gt;100,100,X443/P443*100), "-"),0)</f>
        <v>-</v>
      </c>
      <c r="Z443" s="67">
        <f>COUNTRY_INFO!O443</f>
        <v>4862.22</v>
      </c>
      <c r="AA443" s="61"/>
      <c r="AB443" s="61"/>
      <c r="AC443" s="11">
        <f>MAX('T1'!L443,'T2'!J443)+MAX('T1'!M443,'T2'!K443)+MAX('T1'!N443,'T2'!L443)</f>
        <v>0</v>
      </c>
      <c r="AD443" s="11">
        <f>IF(COUNTRY_INFO!K443=1,IF(COUNTRY_INFO!F443*0.33&gt;MAX('T1'!M443,'T2'!K443),MAX('T1'!M443,'T2'!K443),COUNTRY_INFO!F443*0.33),IF(COUNTRY_INFO!K443=2,IF(COUNTRY_INFO!F443*0.5&gt;MAX('T1'!M443,'T2'!K443),MAX('T1'!M443,'T2'!K443),COUNTRY_INFO!F443*0.5),IF(COUNTRY_INFO!K443=3,IF(COUNTRY_INFO!F443&gt;MAX('T1'!M443,'T2'!K443),MAX('T1'!M443,'T2'!K443),COUNTRY_INFO!F443),0)))</f>
        <v>0</v>
      </c>
      <c r="AE443" s="217">
        <f>IF(AND(COUNTRY_INFO!K443&gt;0,COUNTRY_INFO!K443&lt;4),IF(Z443&gt;0,IF(COUNTRY_INFO!K443=1, AD443/(COUNTRY_INFO!F443*0.33)*100, IF(COUNTRY_INFO!K443=2, AD443/(COUNTRY_INFO!F443*0.5)*100, IF(COUNTRY_INFO!K443=3, AD443/COUNTRY_INFO!F443*100))),"-"),0)</f>
        <v>0</v>
      </c>
      <c r="AF443" s="11">
        <f>IF(COUNTRY_INFO!K443=2,IF(COUNTRY_INFO!G443*0.2&gt;MAX('T1'!N443,'T2'!L443),MAX('T1'!N443,'T2'!L443),COUNTRY_INFO!G443*0.2),IF(COUNTRY_INFO!K443=3,IF(COUNTRY_INFO!G443&gt;MAX('T1'!N443,'T2'!L443),MAX('T1'!N443,'T2'!L443),COUNTRY_INFO!G443),0))</f>
        <v>0</v>
      </c>
      <c r="AG443" s="217">
        <f>IF(AND(COUNTRY_INFO!K443&gt;0,COUNTRY_INFO!K443&lt;4),IF(Z443&gt;0,IF(COUNTRY_INFO!K443=1, 0, IF(COUNTRY_INFO!K443=2, AF443/(COUNTRY_INFO!G443*0.2)*100, IF(COUNTRY_INFO!K443=3, AF443/COUNTRY_INFO!G443*100))),"-"),0)</f>
        <v>0</v>
      </c>
      <c r="AH443" s="11">
        <f t="shared" si="48"/>
        <v>0</v>
      </c>
      <c r="AI443" s="73" t="str">
        <f>IF(AND(COUNTRY_INFO!K443&gt;0,COUNTRY_INFO!K443&lt;4), IF(AC443/Z443*100&lt;&gt;0, IF(AH443/Z443*100&gt;100,100,AH443/Z443*100), "-"),0)</f>
        <v>-</v>
      </c>
      <c r="AJ443" s="261"/>
      <c r="AK443" s="260">
        <f>IF(AND(D443&lt;&gt;0, D443&lt;&gt;"Unknown",D443&lt;&gt;"Stopped",D443&lt;&gt;"Not required"),D443/COUNTRY_INFO!D443, 0)</f>
        <v>0</v>
      </c>
      <c r="AL443" s="260">
        <f>IF(AND(J443&lt;&gt;0,J443&lt;&gt;"Unknown",J443&lt;&gt;"Stopped",J443&lt;&gt;"Not required"),J443/COUNTRY_INFO!D443, 0)</f>
        <v>1</v>
      </c>
      <c r="AM443" s="260">
        <f>IF(AND(P443&lt;&gt;0,P443&lt;&gt;"Unknown",P443&lt;&gt;"Not required"),P443/(COUNTRY_INFO!E443+COUNTRY_INFO!F443), 0)</f>
        <v>1</v>
      </c>
      <c r="AN443" s="260">
        <f>IF(AND(Z443&lt;&gt;0,Z443&lt;&gt;"Unknown",Z443&lt;&gt;"Not required"),IF(COUNTRY_INFO!K443=1,1,IF(COUNTRY_INFO!K443=2,0.5*COUNTRY_INFO!F443/(0.5*COUNTRY_INFO!F443+0.2*COUNTRY_INFO!G443),IF(COUNTRY_INFO!K443=3,COUNTRY_INFO!F443/(COUNTRY_INFO!F443+COUNTRY_INFO!G443)))),0)</f>
        <v>1</v>
      </c>
      <c r="AO443" s="260">
        <f>IF(AND(Z443&lt;&gt;0,Z443&lt;&gt;"Unknown",Z443&lt;&gt;"Not required"),IF(COUNTRY_INFO!K443=1,0,IF(COUNTRY_INFO!K443=2,0.2*COUNTRY_INFO!G443/(0.5*COUNTRY_INFO!F443+0.2*COUNTRY_INFO!G443),IF(COUNTRY_INFO!K443=3,COUNTRY_INFO!G443/(COUNTRY_INFO!F443+COUNTRY_INFO!G443)))),0)</f>
        <v>0</v>
      </c>
      <c r="AP443" s="259">
        <f>MAX(COUNTRY_INFO!D443*AK443*PROFILE!$G$7,COUNTRY_INFO!D443*AL443*PROFILE!$G$7)</f>
        <v>4.951710535229306E-3</v>
      </c>
      <c r="AQ443" s="259">
        <f>MAX(COUNTRY_INFO!D443*AK443*PROFILE!$G$8,COUNTRY_INFO!D443*AL443*PROFILE!$G$8,COUNTRY_INFO!D443*AM443*PROFILE!$G$8)</f>
        <v>6926.7473234555991</v>
      </c>
      <c r="AR443" s="259">
        <f>MAX(COUNTRY_INFO!D443*AK443*PROFILE!$G$9,COUNTRY_INFO!D443*AL443*PROFILE!$G$9,COUNTRY_INFO!D443*AM443*PROFILE!$G$9,IF(AND(DISTRICT!Z443&lt;&gt;"Unknown",Z443&lt;&gt;"Not required"),COUNTRY_INFO!O443*DISTRICT!AN443,0))</f>
        <v>14384.829032815016</v>
      </c>
      <c r="AS443" s="259">
        <f>MAX(COUNTRY_INFO!D443*AK443*PROFILE!$G$10,COUNTRY_INFO!D443*AL443*PROFILE!$G$10,IF(AND(DISTRICT!Z443&lt;&gt;"Unknown",Z443&lt;&gt;"Not required"),COUNTRY_INFO!O443*DISTRICT!AO443,0))</f>
        <v>25981.418692018848</v>
      </c>
      <c r="AT443" s="259">
        <f t="shared" si="49"/>
        <v>47293</v>
      </c>
      <c r="AU443" s="258">
        <f t="shared" si="44"/>
        <v>0</v>
      </c>
      <c r="AV443" s="259">
        <f>MAX('MDA2'!J443,'T1'!L443,'T2'!J443,T3_R1!K443,T3_R2!K443)</f>
        <v>0</v>
      </c>
      <c r="AW443" s="259">
        <f>MAX('MDA1'!K443,'MDA2'!K443,'MDA3'!I443,'MDA3'!L443,'T1'!M443,'T2'!K443,T3_R1!L443,T3_R2!L443)</f>
        <v>15538</v>
      </c>
      <c r="AX443" s="259">
        <f>MAX('MDA1'!L443,'MDA2'!L443,'MDA3'!J443,'MDA3'!M443,'T1'!N443,'T2'!L443,T3_R1!M443,T3_R2!M443)</f>
        <v>27622</v>
      </c>
      <c r="AY443" s="259">
        <f t="shared" si="50"/>
        <v>43160</v>
      </c>
      <c r="AZ443" s="259">
        <f>MAX('MDA2'!J443,T443)</f>
        <v>0</v>
      </c>
      <c r="BA443" s="259">
        <f>MAX('MDA1'!K443,'MDA2'!K443,'MDA3'!I443,'MDA3'!L443,V443,AD443)</f>
        <v>15538</v>
      </c>
      <c r="BB443" s="259">
        <f>MAX('MDA1'!L443,'MDA2'!L443,'MDA3'!J443,'MDA3'!M443,AF443)</f>
        <v>27622</v>
      </c>
      <c r="BC443" s="259">
        <f t="shared" si="45"/>
        <v>43160</v>
      </c>
      <c r="BD443" s="260">
        <f t="shared" si="46"/>
        <v>91.26086312985008</v>
      </c>
    </row>
    <row r="444" spans="1:56" x14ac:dyDescent="0.2">
      <c r="A444" s="10" t="str">
        <f>IF(COUNTRY_INFO!A444=0," ",COUNTRY_INFO!A444)</f>
        <v>Ethiopia</v>
      </c>
      <c r="B444" s="10" t="str">
        <f>IF(COUNTRY_INFO!B444=0," ",COUNTRY_INFO!B444)</f>
        <v>Oromia Illu Aba bora</v>
      </c>
      <c r="C444" s="87" t="str">
        <f>IF(COUNTRY_INFO!C444=0," ",COUNTRY_INFO!C444)</f>
        <v>Bilo Nopha</v>
      </c>
      <c r="D444" s="67">
        <f>COUNTRY_INFO!L444</f>
        <v>0</v>
      </c>
      <c r="E444" s="61"/>
      <c r="F444" s="61"/>
      <c r="G444" s="11">
        <f>MAX('MDA1'!M444,'MDA2'!M444)</f>
        <v>0</v>
      </c>
      <c r="H444" s="11">
        <f>IF(AND(COUNTRY_INFO!H444&gt;0,COUNTRY_INFO!H444&lt;4),IF(D444&gt;MAX('MDA1'!M444,'MDA2'!M444),MAX('MDA1'!M444,'MDA2'!M444),D444),0)</f>
        <v>0</v>
      </c>
      <c r="I444" s="73">
        <f>IF(AND(COUNTRY_INFO!H444&gt;0,COUNTRY_INFO!H444&lt;4), IF(G444/D444*100&lt;&gt;0, IF(G444/D444*100&gt;100,100,G444/D444*100), "-"),0)</f>
        <v>0</v>
      </c>
      <c r="J444" s="67">
        <f>COUNTRY_INFO!M444</f>
        <v>36915</v>
      </c>
      <c r="K444" s="61"/>
      <c r="L444" s="61"/>
      <c r="M444" s="11">
        <f>MAX('MDA1'!M444,MAX('MDA3'!I444,'MDA3'!L444)+MAX('MDA3'!J444,'MDA3'!M444))</f>
        <v>31177</v>
      </c>
      <c r="N444" s="11">
        <f>IF(AND(COUNTRY_INFO!I444&gt;0,COUNTRY_INFO!I444&lt;4),IF(J444&gt;MAX('MDA1'!M444,MAX('MDA3'!I444,'MDA3'!L444)+MAX('MDA3'!J444,'MDA3'!M444)),MAX('MDA1'!M444,MAX('MDA3'!I444,'MDA3'!L444)+MAX('MDA3'!J444,'MDA3'!M444)),J444),0)</f>
        <v>31177</v>
      </c>
      <c r="O444" s="73">
        <f>IF(AND(COUNTRY_INFO!I444&gt;0,COUNTRY_INFO!I444&lt;4), IF(M444/J444*100&lt;&gt;0, IF(M444/J444*100&gt;100,100,M444/J444*100), "-"),0)</f>
        <v>84.456183123391568</v>
      </c>
      <c r="P444" s="67">
        <f>COUNTRY_INFO!N444</f>
        <v>17588</v>
      </c>
      <c r="Q444" s="61"/>
      <c r="R444" s="61"/>
      <c r="S444" s="11">
        <f>SUM(MAX('MDA2'!J444, 'T1'!L444, MAX(T3_R1!K444, T3_R2!K444)), MAX('MDA1'!K444, 'MDA2'!K444, 'T1'!M444, MAX(T3_R1!L444, T3_R2!L444)), MAX('MDA1'!L444, 'MDA2'!L444, 'T1'!N444, MAX(T3_R1!M444, T3_R2!M444)))</f>
        <v>8977</v>
      </c>
      <c r="T444" s="11">
        <f>IF(AND(COUNTRY_INFO!J444&gt;1,COUNTRY_INFO!J444&lt;4),IF(COUNTRY_INFO!E444&gt;MAX('MDA2'!J444,'T1'!L444,MAX(T3_R1!K444,T3_R2!K444)),MAX('MDA2'!J444,'T1'!L444,MAX(T3_R1!K444,T3_R2!K444)),COUNTRY_INFO!E444),0)</f>
        <v>0</v>
      </c>
      <c r="U444" s="217" t="str">
        <f>IF(AND(COUNTRY_INFO!J444&gt;1,COUNTRY_INFO!J444&lt;4), IF(T444/COUNTRY_INFO!E444*100&lt;&gt;0, IF(T444/COUNTRY_INFO!E444*100&gt;100,100,T444/COUNTRY_INFO!E444*100), "-"),0)</f>
        <v>-</v>
      </c>
      <c r="V444" s="11">
        <f>IF(AND(COUNTRY_INFO!J444&gt;1,COUNTRY_INFO!J444&lt;4),IF(COUNTRY_INFO!F444&gt;MAX('MDA1'!K444,'MDA2'!K444,'T1'!M444,MAX(T3_R1!L444,T3_R2!L444)),MAX('MDA1'!K444,'MDA2'!K444,'T1'!M444,MAX(T3_R1!L444,T3_R2!L444)),COUNTRY_INFO!F444),0)</f>
        <v>8977</v>
      </c>
      <c r="W444" s="217">
        <f>IF(AND(COUNTRY_INFO!J444&gt;1,COUNTRY_INFO!J444&lt;4), IF(V444/COUNTRY_INFO!F444*100&lt;&gt;0, IF(V444/COUNTRY_INFO!F444*100&gt;100,100,V444/COUNTRY_INFO!F444*100), "-"),0)</f>
        <v>78.05408225371707</v>
      </c>
      <c r="X444" s="11">
        <f t="shared" si="47"/>
        <v>8977</v>
      </c>
      <c r="Y444" s="73">
        <f>IF(AND(COUNTRY_INFO!J444&gt;1,COUNTRY_INFO!J444&lt;4), IF(S444/P444*100&lt;&gt;0, IF(X444/P444*100&gt;100,100,X444/P444*100), "-"),0)</f>
        <v>51.04048214691835</v>
      </c>
      <c r="Z444" s="67">
        <f>COUNTRY_INFO!O444</f>
        <v>0</v>
      </c>
      <c r="AA444" s="61"/>
      <c r="AB444" s="61"/>
      <c r="AC444" s="11">
        <f>MAX('T1'!L444,'T2'!J444)+MAX('T1'!M444,'T2'!K444)+MAX('T1'!N444,'T2'!L444)</f>
        <v>0</v>
      </c>
      <c r="AD444" s="11">
        <f>IF(COUNTRY_INFO!K444=1,IF(COUNTRY_INFO!F444*0.33&gt;MAX('T1'!M444,'T2'!K444),MAX('T1'!M444,'T2'!K444),COUNTRY_INFO!F444*0.33),IF(COUNTRY_INFO!K444=2,IF(COUNTRY_INFO!F444*0.5&gt;MAX('T1'!M444,'T2'!K444),MAX('T1'!M444,'T2'!K444),COUNTRY_INFO!F444*0.5),IF(COUNTRY_INFO!K444=3,IF(COUNTRY_INFO!F444&gt;MAX('T1'!M444,'T2'!K444),MAX('T1'!M444,'T2'!K444),COUNTRY_INFO!F444),0)))</f>
        <v>0</v>
      </c>
      <c r="AE444" s="217">
        <f>IF(AND(COUNTRY_INFO!K444&gt;0,COUNTRY_INFO!K444&lt;4),IF(Z444&gt;0,IF(COUNTRY_INFO!K444=1, AD444/(COUNTRY_INFO!F444*0.33)*100, IF(COUNTRY_INFO!K444=2, AD444/(COUNTRY_INFO!F444*0.5)*100, IF(COUNTRY_INFO!K444=3, AD444/COUNTRY_INFO!F444*100))),"-"),0)</f>
        <v>0</v>
      </c>
      <c r="AF444" s="11">
        <f>IF(COUNTRY_INFO!K444=2,IF(COUNTRY_INFO!G444*0.2&gt;MAX('T1'!N444,'T2'!L444),MAX('T1'!N444,'T2'!L444),COUNTRY_INFO!G444*0.2),IF(COUNTRY_INFO!K444=3,IF(COUNTRY_INFO!G444&gt;MAX('T1'!N444,'T2'!L444),MAX('T1'!N444,'T2'!L444),COUNTRY_INFO!G444),0))</f>
        <v>0</v>
      </c>
      <c r="AG444" s="217">
        <f>IF(AND(COUNTRY_INFO!K444&gt;0,COUNTRY_INFO!K444&lt;4),IF(Z444&gt;0,IF(COUNTRY_INFO!K444=1, 0, IF(COUNTRY_INFO!K444=2, AF444/(COUNTRY_INFO!G444*0.2)*100, IF(COUNTRY_INFO!K444=3, AF444/COUNTRY_INFO!G444*100))),"-"),0)</f>
        <v>0</v>
      </c>
      <c r="AH444" s="11">
        <f t="shared" si="48"/>
        <v>0</v>
      </c>
      <c r="AI444" s="73">
        <f>IF(AND(COUNTRY_INFO!K444&gt;0,COUNTRY_INFO!K444&lt;4), IF(AC444/Z444*100&lt;&gt;0, IF(AH444/Z444*100&gt;100,100,AH444/Z444*100), "-"),0)</f>
        <v>0</v>
      </c>
      <c r="AJ444" s="261"/>
      <c r="AK444" s="260">
        <f>IF(AND(D444&lt;&gt;0, D444&lt;&gt;"Unknown",D444&lt;&gt;"Stopped",D444&lt;&gt;"Not required"),D444/COUNTRY_INFO!D444, 0)</f>
        <v>0</v>
      </c>
      <c r="AL444" s="260">
        <f>IF(AND(J444&lt;&gt;0,J444&lt;&gt;"Unknown",J444&lt;&gt;"Stopped",J444&lt;&gt;"Not required"),J444/COUNTRY_INFO!D444, 0)</f>
        <v>1</v>
      </c>
      <c r="AM444" s="260">
        <f>IF(AND(P444&lt;&gt;0,P444&lt;&gt;"Unknown",P444&lt;&gt;"Not required"),P444/(COUNTRY_INFO!E444+COUNTRY_INFO!F444), 0)</f>
        <v>1</v>
      </c>
      <c r="AN444" s="260">
        <f>IF(AND(Z444&lt;&gt;0,Z444&lt;&gt;"Unknown",Z444&lt;&gt;"Not required"),IF(COUNTRY_INFO!K444=1,1,IF(COUNTRY_INFO!K444=2,0.5*COUNTRY_INFO!F444/(0.5*COUNTRY_INFO!F444+0.2*COUNTRY_INFO!G444),IF(COUNTRY_INFO!K444=3,COUNTRY_INFO!F444/(COUNTRY_INFO!F444+COUNTRY_INFO!G444)))),0)</f>
        <v>0</v>
      </c>
      <c r="AO444" s="260">
        <f>IF(AND(Z444&lt;&gt;0,Z444&lt;&gt;"Unknown",Z444&lt;&gt;"Not required"),IF(COUNTRY_INFO!K444=1,0,IF(COUNTRY_INFO!K444=2,0.2*COUNTRY_INFO!G444/(0.5*COUNTRY_INFO!F444+0.2*COUNTRY_INFO!G444),IF(COUNTRY_INFO!K444=3,COUNTRY_INFO!G444/(COUNTRY_INFO!F444+COUNTRY_INFO!G444)))),0)</f>
        <v>0</v>
      </c>
      <c r="AP444" s="259">
        <f>MAX(COUNTRY_INFO!D444*AK444*PROFILE!$G$7,COUNTRY_INFO!D444*AL444*PROFILE!$G$7)</f>
        <v>3.865104654134646E-3</v>
      </c>
      <c r="AQ444" s="259">
        <f>MAX(COUNTRY_INFO!D444*AK444*PROFILE!$G$8,COUNTRY_INFO!D444*AL444*PROFILE!$G$8,COUNTRY_INFO!D444*AM444*PROFILE!$G$8)</f>
        <v>5406.7383639304644</v>
      </c>
      <c r="AR444" s="259">
        <f>MAX(COUNTRY_INFO!D444*AK444*PROFILE!$G$9,COUNTRY_INFO!D444*AL444*PROFILE!$G$9,COUNTRY_INFO!D444*AM444*PROFILE!$G$9,IF(AND(DISTRICT!Z444&lt;&gt;"Unknown",Z444&lt;&gt;"Not required"),COUNTRY_INFO!O444*DISTRICT!AN444,0))</f>
        <v>11228.21482558447</v>
      </c>
      <c r="AS444" s="259">
        <f>MAX(COUNTRY_INFO!D444*AK444*PROFILE!$G$10,COUNTRY_INFO!D444*AL444*PROFILE!$G$10,IF(AND(DISTRICT!Z444&lt;&gt;"Unknown",Z444&lt;&gt;"Not required"),COUNTRY_INFO!O444*DISTRICT!AO444,0))</f>
        <v>20280.042945380414</v>
      </c>
      <c r="AT444" s="259">
        <f t="shared" si="49"/>
        <v>36915</v>
      </c>
      <c r="AU444" s="258" t="str">
        <f t="shared" si="44"/>
        <v>Y</v>
      </c>
      <c r="AV444" s="259">
        <f>MAX('MDA2'!J444,'T1'!L444,'T2'!J444,T3_R1!K444,T3_R2!K444)</f>
        <v>0</v>
      </c>
      <c r="AW444" s="259">
        <f>MAX('MDA1'!K444,'MDA2'!K444,'MDA3'!I444,'MDA3'!L444,'T1'!M444,'T2'!K444,T3_R1!L444,T3_R2!L444)</f>
        <v>11224</v>
      </c>
      <c r="AX444" s="259">
        <f>MAX('MDA1'!L444,'MDA2'!L444,'MDA3'!J444,'MDA3'!M444,'T1'!N444,'T2'!L444,T3_R1!M444,T3_R2!M444)</f>
        <v>19953</v>
      </c>
      <c r="AY444" s="259">
        <f t="shared" si="50"/>
        <v>31177</v>
      </c>
      <c r="AZ444" s="259">
        <f>MAX('MDA2'!J444,T444)</f>
        <v>0</v>
      </c>
      <c r="BA444" s="259">
        <f>MAX('MDA1'!K444,'MDA2'!K444,'MDA3'!I444,'MDA3'!L444,V444,AD444)</f>
        <v>11224</v>
      </c>
      <c r="BB444" s="259">
        <f>MAX('MDA1'!L444,'MDA2'!L444,'MDA3'!J444,'MDA3'!M444,AF444)</f>
        <v>19953</v>
      </c>
      <c r="BC444" s="259">
        <f t="shared" si="45"/>
        <v>31177</v>
      </c>
      <c r="BD444" s="260">
        <f t="shared" si="46"/>
        <v>84.456183123391568</v>
      </c>
    </row>
    <row r="445" spans="1:56" x14ac:dyDescent="0.2">
      <c r="A445" s="10" t="str">
        <f>IF(COUNTRY_INFO!A445=0," ",COUNTRY_INFO!A445)</f>
        <v>Ethiopia</v>
      </c>
      <c r="B445" s="10" t="str">
        <f>IF(COUNTRY_INFO!B445=0," ",COUNTRY_INFO!B445)</f>
        <v>Oromia Illu Aba bora</v>
      </c>
      <c r="C445" s="87" t="str">
        <f>IF(COUNTRY_INFO!C445=0," ",COUNTRY_INFO!C445)</f>
        <v>Bure</v>
      </c>
      <c r="D445" s="67">
        <f>COUNTRY_INFO!L445</f>
        <v>0</v>
      </c>
      <c r="E445" s="61"/>
      <c r="F445" s="61"/>
      <c r="G445" s="11">
        <f>MAX('MDA1'!M445,'MDA2'!M445)</f>
        <v>0</v>
      </c>
      <c r="H445" s="11">
        <f>IF(AND(COUNTRY_INFO!H445&gt;0,COUNTRY_INFO!H445&lt;4),IF(D445&gt;MAX('MDA1'!M445,'MDA2'!M445),MAX('MDA1'!M445,'MDA2'!M445),D445),0)</f>
        <v>0</v>
      </c>
      <c r="I445" s="73">
        <f>IF(AND(COUNTRY_INFO!H445&gt;0,COUNTRY_INFO!H445&lt;4), IF(G445/D445*100&lt;&gt;0, IF(G445/D445*100&gt;100,100,G445/D445*100), "-"),0)</f>
        <v>0</v>
      </c>
      <c r="J445" s="67">
        <f>COUNTRY_INFO!M445</f>
        <v>65460</v>
      </c>
      <c r="K445" s="61"/>
      <c r="L445" s="61"/>
      <c r="M445" s="11">
        <f>MAX('MDA1'!M445,MAX('MDA3'!I445,'MDA3'!L445)+MAX('MDA3'!J445,'MDA3'!M445))</f>
        <v>50162</v>
      </c>
      <c r="N445" s="11">
        <f>IF(AND(COUNTRY_INFO!I445&gt;0,COUNTRY_INFO!I445&lt;4),IF(J445&gt;MAX('MDA1'!M445,MAX('MDA3'!I445,'MDA3'!L445)+MAX('MDA3'!J445,'MDA3'!M445)),MAX('MDA1'!M445,MAX('MDA3'!I445,'MDA3'!L445)+MAX('MDA3'!J445,'MDA3'!M445)),J445),0)</f>
        <v>50162</v>
      </c>
      <c r="O445" s="73">
        <f>IF(AND(COUNTRY_INFO!I445&gt;0,COUNTRY_INFO!I445&lt;4), IF(M445/J445*100&lt;&gt;0, IF(M445/J445*100&gt;100,100,M445/J445*100), "-"),0)</f>
        <v>76.630003055300946</v>
      </c>
      <c r="P445" s="67">
        <f>COUNTRY_INFO!N445</f>
        <v>31188</v>
      </c>
      <c r="Q445" s="61"/>
      <c r="R445" s="61"/>
      <c r="S445" s="11">
        <f>SUM(MAX('MDA2'!J445, 'T1'!L445, MAX(T3_R1!K445, T3_R2!K445)), MAX('MDA1'!K445, 'MDA2'!K445, 'T1'!M445, MAX(T3_R1!L445, T3_R2!L445)), MAX('MDA1'!L445, 'MDA2'!L445, 'T1'!N445, MAX(T3_R1!M445, T3_R2!M445)))</f>
        <v>16348</v>
      </c>
      <c r="T445" s="11">
        <f>IF(AND(COUNTRY_INFO!J445&gt;1,COUNTRY_INFO!J445&lt;4),IF(COUNTRY_INFO!E445&gt;MAX('MDA2'!J445,'T1'!L445,MAX(T3_R1!K445,T3_R2!K445)),MAX('MDA2'!J445,'T1'!L445,MAX(T3_R1!K445,T3_R2!K445)),COUNTRY_INFO!E445),0)</f>
        <v>0</v>
      </c>
      <c r="U445" s="217" t="str">
        <f>IF(AND(COUNTRY_INFO!J445&gt;1,COUNTRY_INFO!J445&lt;4), IF(T445/COUNTRY_INFO!E445*100&lt;&gt;0, IF(T445/COUNTRY_INFO!E445*100&gt;100,100,T445/COUNTRY_INFO!E445*100), "-"),0)</f>
        <v>-</v>
      </c>
      <c r="V445" s="11">
        <f>IF(AND(COUNTRY_INFO!J445&gt;1,COUNTRY_INFO!J445&lt;4),IF(COUNTRY_INFO!F445&gt;MAX('MDA1'!K445,'MDA2'!K445,'T1'!M445,MAX(T3_R1!L445,T3_R2!L445)),MAX('MDA1'!K445,'MDA2'!K445,'T1'!M445,MAX(T3_R1!L445,T3_R2!L445)),COUNTRY_INFO!F445),0)</f>
        <v>16348</v>
      </c>
      <c r="W445" s="217">
        <f>IF(AND(COUNTRY_INFO!J445&gt;1,COUNTRY_INFO!J445&lt;4), IF(V445/COUNTRY_INFO!F445*100&lt;&gt;0, IF(V445/COUNTRY_INFO!F445*100&gt;100,100,V445/COUNTRY_INFO!F445*100), "-"),0)</f>
        <v>80.160831617142293</v>
      </c>
      <c r="X445" s="11">
        <f t="shared" si="47"/>
        <v>16348</v>
      </c>
      <c r="Y445" s="73">
        <f>IF(AND(COUNTRY_INFO!J445&gt;1,COUNTRY_INFO!J445&lt;4), IF(S445/P445*100&lt;&gt;0, IF(X445/P445*100&gt;100,100,X445/P445*100), "-"),0)</f>
        <v>52.41759651147877</v>
      </c>
      <c r="Z445" s="67">
        <f>COUNTRY_INFO!O445</f>
        <v>6730.02</v>
      </c>
      <c r="AA445" s="61"/>
      <c r="AB445" s="61"/>
      <c r="AC445" s="11">
        <f>MAX('T1'!L445,'T2'!J445)+MAX('T1'!M445,'T2'!K445)+MAX('T1'!N445,'T2'!L445)</f>
        <v>0</v>
      </c>
      <c r="AD445" s="11">
        <f>IF(COUNTRY_INFO!K445=1,IF(COUNTRY_INFO!F445*0.33&gt;MAX('T1'!M445,'T2'!K445),MAX('T1'!M445,'T2'!K445),COUNTRY_INFO!F445*0.33),IF(COUNTRY_INFO!K445=2,IF(COUNTRY_INFO!F445*0.5&gt;MAX('T1'!M445,'T2'!K445),MAX('T1'!M445,'T2'!K445),COUNTRY_INFO!F445*0.5),IF(COUNTRY_INFO!K445=3,IF(COUNTRY_INFO!F445&gt;MAX('T1'!M445,'T2'!K445),MAX('T1'!M445,'T2'!K445),COUNTRY_INFO!F445),0)))</f>
        <v>0</v>
      </c>
      <c r="AE445" s="217">
        <f>IF(AND(COUNTRY_INFO!K445&gt;0,COUNTRY_INFO!K445&lt;4),IF(Z445&gt;0,IF(COUNTRY_INFO!K445=1, AD445/(COUNTRY_INFO!F445*0.33)*100, IF(COUNTRY_INFO!K445=2, AD445/(COUNTRY_INFO!F445*0.5)*100, IF(COUNTRY_INFO!K445=3, AD445/COUNTRY_INFO!F445*100))),"-"),0)</f>
        <v>0</v>
      </c>
      <c r="AF445" s="11">
        <f>IF(COUNTRY_INFO!K445=2,IF(COUNTRY_INFO!G445*0.2&gt;MAX('T1'!N445,'T2'!L445),MAX('T1'!N445,'T2'!L445),COUNTRY_INFO!G445*0.2),IF(COUNTRY_INFO!K445=3,IF(COUNTRY_INFO!G445&gt;MAX('T1'!N445,'T2'!L445),MAX('T1'!N445,'T2'!L445),COUNTRY_INFO!G445),0))</f>
        <v>0</v>
      </c>
      <c r="AG445" s="217">
        <f>IF(AND(COUNTRY_INFO!K445&gt;0,COUNTRY_INFO!K445&lt;4),IF(Z445&gt;0,IF(COUNTRY_INFO!K445=1, 0, IF(COUNTRY_INFO!K445=2, AF445/(COUNTRY_INFO!G445*0.2)*100, IF(COUNTRY_INFO!K445=3, AF445/COUNTRY_INFO!G445*100))),"-"),0)</f>
        <v>0</v>
      </c>
      <c r="AH445" s="11">
        <f t="shared" si="48"/>
        <v>0</v>
      </c>
      <c r="AI445" s="73" t="str">
        <f>IF(AND(COUNTRY_INFO!K445&gt;0,COUNTRY_INFO!K445&lt;4), IF(AC445/Z445*100&lt;&gt;0, IF(AH445/Z445*100&gt;100,100,AH445/Z445*100), "-"),0)</f>
        <v>-</v>
      </c>
      <c r="AJ445" s="261"/>
      <c r="AK445" s="260">
        <f>IF(AND(D445&lt;&gt;0, D445&lt;&gt;"Unknown",D445&lt;&gt;"Stopped",D445&lt;&gt;"Not required"),D445/COUNTRY_INFO!D445, 0)</f>
        <v>0</v>
      </c>
      <c r="AL445" s="260">
        <f>IF(AND(J445&lt;&gt;0,J445&lt;&gt;"Unknown",J445&lt;&gt;"Stopped",J445&lt;&gt;"Not required"),J445/COUNTRY_INFO!D445, 0)</f>
        <v>1</v>
      </c>
      <c r="AM445" s="260">
        <f>IF(AND(P445&lt;&gt;0,P445&lt;&gt;"Unknown",P445&lt;&gt;"Not required"),P445/(COUNTRY_INFO!E445+COUNTRY_INFO!F445), 0)</f>
        <v>1</v>
      </c>
      <c r="AN445" s="260">
        <f>IF(AND(Z445&lt;&gt;0,Z445&lt;&gt;"Unknown",Z445&lt;&gt;"Not required"),IF(COUNTRY_INFO!K445=1,1,IF(COUNTRY_INFO!K445=2,0.5*COUNTRY_INFO!F445/(0.5*COUNTRY_INFO!F445+0.2*COUNTRY_INFO!G445),IF(COUNTRY_INFO!K445=3,COUNTRY_INFO!F445/(COUNTRY_INFO!F445+COUNTRY_INFO!G445)))),0)</f>
        <v>1</v>
      </c>
      <c r="AO445" s="260">
        <f>IF(AND(Z445&lt;&gt;0,Z445&lt;&gt;"Unknown",Z445&lt;&gt;"Not required"),IF(COUNTRY_INFO!K445=1,0,IF(COUNTRY_INFO!K445=2,0.2*COUNTRY_INFO!G445/(0.5*COUNTRY_INFO!F445+0.2*COUNTRY_INFO!G445),IF(COUNTRY_INFO!K445=3,COUNTRY_INFO!G445/(COUNTRY_INFO!F445+COUNTRY_INFO!G445)))),0)</f>
        <v>0</v>
      </c>
      <c r="AP445" s="259">
        <f>MAX(COUNTRY_INFO!D445*AK445*PROFILE!$G$7,COUNTRY_INFO!D445*AL445*PROFILE!$G$7)</f>
        <v>6.853846692662981E-3</v>
      </c>
      <c r="AQ445" s="259">
        <f>MAX(COUNTRY_INFO!D445*AK445*PROFILE!$G$8,COUNTRY_INFO!D445*AL445*PROFILE!$G$8,COUNTRY_INFO!D445*AM445*PROFILE!$G$8)</f>
        <v>9587.5685575751922</v>
      </c>
      <c r="AR445" s="259">
        <f>MAX(COUNTRY_INFO!D445*AK445*PROFILE!$G$9,COUNTRY_INFO!D445*AL445*PROFILE!$G$9,COUNTRY_INFO!D445*AM445*PROFILE!$G$9,IF(AND(DISTRICT!Z445&lt;&gt;"Unknown",Z445&lt;&gt;"Not required"),COUNTRY_INFO!O445*DISTRICT!AN445,0))</f>
        <v>19910.57679758254</v>
      </c>
      <c r="AS445" s="259">
        <f>MAX(COUNTRY_INFO!D445*AK445*PROFILE!$G$10,COUNTRY_INFO!D445*AL445*PROFILE!$G$10,IF(AND(DISTRICT!Z445&lt;&gt;"Unknown",Z445&lt;&gt;"Not required"),COUNTRY_INFO!O445*DISTRICT!AO445,0))</f>
        <v>35961.847790995576</v>
      </c>
      <c r="AT445" s="259">
        <f t="shared" si="49"/>
        <v>65460</v>
      </c>
      <c r="AU445" s="258">
        <f t="shared" si="44"/>
        <v>0</v>
      </c>
      <c r="AV445" s="259">
        <f>MAX('MDA2'!J445,'T1'!L445,'T2'!J445,T3_R1!K445,T3_R2!K445)</f>
        <v>0</v>
      </c>
      <c r="AW445" s="259">
        <f>MAX('MDA1'!K445,'MDA2'!K445,'MDA3'!I445,'MDA3'!L445,'T1'!M445,'T2'!K445,T3_R1!L445,T3_R2!L445)</f>
        <v>18058</v>
      </c>
      <c r="AX445" s="259">
        <f>MAX('MDA1'!L445,'MDA2'!L445,'MDA3'!J445,'MDA3'!M445,'T1'!N445,'T2'!L445,T3_R1!M445,T3_R2!M445)</f>
        <v>32104</v>
      </c>
      <c r="AY445" s="259">
        <f t="shared" si="50"/>
        <v>50162</v>
      </c>
      <c r="AZ445" s="259">
        <f>MAX('MDA2'!J445,T445)</f>
        <v>0</v>
      </c>
      <c r="BA445" s="259">
        <f>MAX('MDA1'!K445,'MDA2'!K445,'MDA3'!I445,'MDA3'!L445,V445,AD445)</f>
        <v>18058</v>
      </c>
      <c r="BB445" s="259">
        <f>MAX('MDA1'!L445,'MDA2'!L445,'MDA3'!J445,'MDA3'!M445,AF445)</f>
        <v>32104</v>
      </c>
      <c r="BC445" s="259">
        <f t="shared" si="45"/>
        <v>50162</v>
      </c>
      <c r="BD445" s="260">
        <f t="shared" si="46"/>
        <v>76.630003055300946</v>
      </c>
    </row>
    <row r="446" spans="1:56" x14ac:dyDescent="0.2">
      <c r="A446" s="10" t="str">
        <f>IF(COUNTRY_INFO!A446=0," ",COUNTRY_INFO!A446)</f>
        <v>Ethiopia</v>
      </c>
      <c r="B446" s="10" t="str">
        <f>IF(COUNTRY_INFO!B446=0," ",COUNTRY_INFO!B446)</f>
        <v>Oromia Illu Aba bora</v>
      </c>
      <c r="C446" s="87" t="str">
        <f>IF(COUNTRY_INFO!C446=0," ",COUNTRY_INFO!C446)</f>
        <v>Darimu</v>
      </c>
      <c r="D446" s="67">
        <f>COUNTRY_INFO!L446</f>
        <v>0</v>
      </c>
      <c r="E446" s="61"/>
      <c r="F446" s="61"/>
      <c r="G446" s="11">
        <f>MAX('MDA1'!M446,'MDA2'!M446)</f>
        <v>0</v>
      </c>
      <c r="H446" s="11">
        <f>IF(AND(COUNTRY_INFO!H446&gt;0,COUNTRY_INFO!H446&lt;4),IF(D446&gt;MAX('MDA1'!M446,'MDA2'!M446),MAX('MDA1'!M446,'MDA2'!M446),D446),0)</f>
        <v>0</v>
      </c>
      <c r="I446" s="73">
        <f>IF(AND(COUNTRY_INFO!H446&gt;0,COUNTRY_INFO!H446&lt;4), IF(G446/D446*100&lt;&gt;0, IF(G446/D446*100&gt;100,100,G446/D446*100), "-"),0)</f>
        <v>0</v>
      </c>
      <c r="J446" s="67">
        <f>COUNTRY_INFO!M446</f>
        <v>184920</v>
      </c>
      <c r="K446" s="61"/>
      <c r="L446" s="61"/>
      <c r="M446" s="11">
        <f>MAX('MDA1'!M446,MAX('MDA3'!I446,'MDA3'!L446)+MAX('MDA3'!J446,'MDA3'!M446))</f>
        <v>173431</v>
      </c>
      <c r="N446" s="11">
        <f>IF(AND(COUNTRY_INFO!I446&gt;0,COUNTRY_INFO!I446&lt;4),IF(J446&gt;MAX('MDA1'!M446,MAX('MDA3'!I446,'MDA3'!L446)+MAX('MDA3'!J446,'MDA3'!M446)),MAX('MDA1'!M446,MAX('MDA3'!I446,'MDA3'!L446)+MAX('MDA3'!J446,'MDA3'!M446)),J446),0)</f>
        <v>173431</v>
      </c>
      <c r="O446" s="73">
        <f>IF(AND(COUNTRY_INFO!I446&gt;0,COUNTRY_INFO!I446&lt;4), IF(M446/J446*100&lt;&gt;0, IF(M446/J446*100&gt;100,100,M446/J446*100), "-"),0)</f>
        <v>93.787043045641354</v>
      </c>
      <c r="P446" s="67">
        <f>COUNTRY_INFO!N446</f>
        <v>88106</v>
      </c>
      <c r="Q446" s="61"/>
      <c r="R446" s="61"/>
      <c r="S446" s="11">
        <f>SUM(MAX('MDA2'!J446, 'T1'!L446, MAX(T3_R1!K446, T3_R2!K446)), MAX('MDA1'!K446, 'MDA2'!K446, 'T1'!M446, MAX(T3_R1!L446, T3_R2!L446)), MAX('MDA1'!L446, 'MDA2'!L446, 'T1'!N446, MAX(T3_R1!M446, T3_R2!M446)))</f>
        <v>54487</v>
      </c>
      <c r="T446" s="11">
        <f>IF(AND(COUNTRY_INFO!J446&gt;1,COUNTRY_INFO!J446&lt;4),IF(COUNTRY_INFO!E446&gt;MAX('MDA2'!J446,'T1'!L446,MAX(T3_R1!K446,T3_R2!K446)),MAX('MDA2'!J446,'T1'!L446,MAX(T3_R1!K446,T3_R2!K446)),COUNTRY_INFO!E446),0)</f>
        <v>0</v>
      </c>
      <c r="U446" s="217" t="str">
        <f>IF(AND(COUNTRY_INFO!J446&gt;1,COUNTRY_INFO!J446&lt;4), IF(T446/COUNTRY_INFO!E446*100&lt;&gt;0, IF(T446/COUNTRY_INFO!E446*100&gt;100,100,T446/COUNTRY_INFO!E446*100), "-"),0)</f>
        <v>-</v>
      </c>
      <c r="V446" s="11">
        <f>IF(AND(COUNTRY_INFO!J446&gt;1,COUNTRY_INFO!J446&lt;4),IF(COUNTRY_INFO!F446&gt;MAX('MDA1'!K446,'MDA2'!K446,'T1'!M446,MAX(T3_R1!L446,T3_R2!L446)),MAX('MDA1'!K446,'MDA2'!K446,'T1'!M446,MAX(T3_R1!L446,T3_R2!L446)),COUNTRY_INFO!F446),0)</f>
        <v>54487</v>
      </c>
      <c r="W446" s="217">
        <f>IF(AND(COUNTRY_INFO!J446&gt;1,COUNTRY_INFO!J446&lt;4), IF(V446/COUNTRY_INFO!F446*100&lt;&gt;0, IF(V446/COUNTRY_INFO!F446*100&gt;100,100,V446/COUNTRY_INFO!F446*100), "-"),0)</f>
        <v>94.574141252842239</v>
      </c>
      <c r="X446" s="11">
        <f t="shared" si="47"/>
        <v>54487</v>
      </c>
      <c r="Y446" s="73">
        <f>IF(AND(COUNTRY_INFO!J446&gt;1,COUNTRY_INFO!J446&lt;4), IF(S446/P446*100&lt;&gt;0, IF(X446/P446*100&gt;100,100,X446/P446*100), "-"),0)</f>
        <v>61.842553288084815</v>
      </c>
      <c r="Z446" s="67">
        <f>COUNTRY_INFO!O446</f>
        <v>0</v>
      </c>
      <c r="AA446" s="61"/>
      <c r="AB446" s="61"/>
      <c r="AC446" s="11">
        <f>MAX('T1'!L446,'T2'!J446)+MAX('T1'!M446,'T2'!K446)+MAX('T1'!N446,'T2'!L446)</f>
        <v>0</v>
      </c>
      <c r="AD446" s="11">
        <f>IF(COUNTRY_INFO!K446=1,IF(COUNTRY_INFO!F446*0.33&gt;MAX('T1'!M446,'T2'!K446),MAX('T1'!M446,'T2'!K446),COUNTRY_INFO!F446*0.33),IF(COUNTRY_INFO!K446=2,IF(COUNTRY_INFO!F446*0.5&gt;MAX('T1'!M446,'T2'!K446),MAX('T1'!M446,'T2'!K446),COUNTRY_INFO!F446*0.5),IF(COUNTRY_INFO!K446=3,IF(COUNTRY_INFO!F446&gt;MAX('T1'!M446,'T2'!K446),MAX('T1'!M446,'T2'!K446),COUNTRY_INFO!F446),0)))</f>
        <v>0</v>
      </c>
      <c r="AE446" s="217">
        <f>IF(AND(COUNTRY_INFO!K446&gt;0,COUNTRY_INFO!K446&lt;4),IF(Z446&gt;0,IF(COUNTRY_INFO!K446=1, AD446/(COUNTRY_INFO!F446*0.33)*100, IF(COUNTRY_INFO!K446=2, AD446/(COUNTRY_INFO!F446*0.5)*100, IF(COUNTRY_INFO!K446=3, AD446/COUNTRY_INFO!F446*100))),"-"),0)</f>
        <v>0</v>
      </c>
      <c r="AF446" s="11">
        <f>IF(COUNTRY_INFO!K446=2,IF(COUNTRY_INFO!G446*0.2&gt;MAX('T1'!N446,'T2'!L446),MAX('T1'!N446,'T2'!L446),COUNTRY_INFO!G446*0.2),IF(COUNTRY_INFO!K446=3,IF(COUNTRY_INFO!G446&gt;MAX('T1'!N446,'T2'!L446),MAX('T1'!N446,'T2'!L446),COUNTRY_INFO!G446),0))</f>
        <v>0</v>
      </c>
      <c r="AG446" s="217">
        <f>IF(AND(COUNTRY_INFO!K446&gt;0,COUNTRY_INFO!K446&lt;4),IF(Z446&gt;0,IF(COUNTRY_INFO!K446=1, 0, IF(COUNTRY_INFO!K446=2, AF446/(COUNTRY_INFO!G446*0.2)*100, IF(COUNTRY_INFO!K446=3, AF446/COUNTRY_INFO!G446*100))),"-"),0)</f>
        <v>0</v>
      </c>
      <c r="AH446" s="11">
        <f t="shared" si="48"/>
        <v>0</v>
      </c>
      <c r="AI446" s="73">
        <f>IF(AND(COUNTRY_INFO!K446&gt;0,COUNTRY_INFO!K446&lt;4), IF(AC446/Z446*100&lt;&gt;0, IF(AH446/Z446*100&gt;100,100,AH446/Z446*100), "-"),0)</f>
        <v>0</v>
      </c>
      <c r="AJ446" s="261"/>
      <c r="AK446" s="260">
        <f>IF(AND(D446&lt;&gt;0, D446&lt;&gt;"Unknown",D446&lt;&gt;"Stopped",D446&lt;&gt;"Not required"),D446/COUNTRY_INFO!D446, 0)</f>
        <v>0</v>
      </c>
      <c r="AL446" s="260">
        <f>IF(AND(J446&lt;&gt;0,J446&lt;&gt;"Unknown",J446&lt;&gt;"Stopped",J446&lt;&gt;"Not required"),J446/COUNTRY_INFO!D446, 0)</f>
        <v>1</v>
      </c>
      <c r="AM446" s="260">
        <f>IF(AND(P446&lt;&gt;0,P446&lt;&gt;"Unknown",P446&lt;&gt;"Not required"),P446/(COUNTRY_INFO!E446+COUNTRY_INFO!F446), 0)</f>
        <v>1</v>
      </c>
      <c r="AN446" s="260">
        <f>IF(AND(Z446&lt;&gt;0,Z446&lt;&gt;"Unknown",Z446&lt;&gt;"Not required"),IF(COUNTRY_INFO!K446=1,1,IF(COUNTRY_INFO!K446=2,0.5*COUNTRY_INFO!F446/(0.5*COUNTRY_INFO!F446+0.2*COUNTRY_INFO!G446),IF(COUNTRY_INFO!K446=3,COUNTRY_INFO!F446/(COUNTRY_INFO!F446+COUNTRY_INFO!G446)))),0)</f>
        <v>0</v>
      </c>
      <c r="AO446" s="260">
        <f>IF(AND(Z446&lt;&gt;0,Z446&lt;&gt;"Unknown",Z446&lt;&gt;"Not required"),IF(COUNTRY_INFO!K446=1,0,IF(COUNTRY_INFO!K446=2,0.2*COUNTRY_INFO!G446/(0.5*COUNTRY_INFO!F446+0.2*COUNTRY_INFO!G446),IF(COUNTRY_INFO!K446=3,COUNTRY_INFO!G446/(COUNTRY_INFO!F446+COUNTRY_INFO!G446)))),0)</f>
        <v>0</v>
      </c>
      <c r="AP446" s="259">
        <f>MAX(COUNTRY_INFO!D446*AK446*PROFILE!$G$7,COUNTRY_INFO!D446*AL446*PROFILE!$G$7)</f>
        <v>1.936164574407636E-2</v>
      </c>
      <c r="AQ446" s="259">
        <f>MAX(COUNTRY_INFO!D446*AK446*PROFILE!$G$8,COUNTRY_INFO!D446*AL446*PROFILE!$G$8,COUNTRY_INFO!D446*AM446*PROFILE!$G$8)</f>
        <v>27084.222084735786</v>
      </c>
      <c r="AR446" s="259">
        <f>MAX(COUNTRY_INFO!D446*AK446*PROFILE!$G$9,COUNTRY_INFO!D446*AL446*PROFILE!$G$9,COUNTRY_INFO!D446*AM446*PROFILE!$G$9,IF(AND(DISTRICT!Z446&lt;&gt;"Unknown",Z446&lt;&gt;"Not required"),COUNTRY_INFO!O446*DISTRICT!AN446,0))</f>
        <v>56246.010715077347</v>
      </c>
      <c r="AS446" s="259">
        <f>MAX(COUNTRY_INFO!D446*AK446*PROFILE!$G$10,COUNTRY_INFO!D446*AL446*PROFILE!$G$10,IF(AND(DISTRICT!Z446&lt;&gt;"Unknown",Z446&lt;&gt;"Not required"),COUNTRY_INFO!O446*DISTRICT!AO446,0))</f>
        <v>101589.74783854112</v>
      </c>
      <c r="AT446" s="259">
        <f t="shared" si="49"/>
        <v>184920</v>
      </c>
      <c r="AU446" s="258" t="str">
        <f t="shared" si="44"/>
        <v>Y</v>
      </c>
      <c r="AV446" s="259">
        <f>MAX('MDA2'!J446,'T1'!L446,'T2'!J446,T3_R1!K446,T3_R2!K446)</f>
        <v>0</v>
      </c>
      <c r="AW446" s="259">
        <f>MAX('MDA1'!K446,'MDA2'!K446,'MDA3'!I446,'MDA3'!L446,'T1'!M446,'T2'!K446,T3_R1!L446,T3_R2!L446)</f>
        <v>62435</v>
      </c>
      <c r="AX446" s="259">
        <f>MAX('MDA1'!L446,'MDA2'!L446,'MDA3'!J446,'MDA3'!M446,'T1'!N446,'T2'!L446,T3_R1!M446,T3_R2!M446)</f>
        <v>110996</v>
      </c>
      <c r="AY446" s="259">
        <f t="shared" si="50"/>
        <v>173431</v>
      </c>
      <c r="AZ446" s="259">
        <f>MAX('MDA2'!J446,T446)</f>
        <v>0</v>
      </c>
      <c r="BA446" s="259">
        <f>MAX('MDA1'!K446,'MDA2'!K446,'MDA3'!I446,'MDA3'!L446,V446,AD446)</f>
        <v>62435</v>
      </c>
      <c r="BB446" s="259">
        <f>MAX('MDA1'!L446,'MDA2'!L446,'MDA3'!J446,'MDA3'!M446,AF446)</f>
        <v>110996</v>
      </c>
      <c r="BC446" s="259">
        <f t="shared" si="45"/>
        <v>173431</v>
      </c>
      <c r="BD446" s="260">
        <f t="shared" si="46"/>
        <v>93.787043045641354</v>
      </c>
    </row>
    <row r="447" spans="1:56" x14ac:dyDescent="0.2">
      <c r="A447" s="10" t="str">
        <f>IF(COUNTRY_INFO!A447=0," ",COUNTRY_INFO!A447)</f>
        <v>Ethiopia</v>
      </c>
      <c r="B447" s="10" t="str">
        <f>IF(COUNTRY_INFO!B447=0," ",COUNTRY_INFO!B447)</f>
        <v>Oromia Illu Aba bora</v>
      </c>
      <c r="C447" s="87" t="str">
        <f>IF(COUNTRY_INFO!C447=0," ",COUNTRY_INFO!C447)</f>
        <v>Didu</v>
      </c>
      <c r="D447" s="67">
        <f>COUNTRY_INFO!L447</f>
        <v>0</v>
      </c>
      <c r="E447" s="61"/>
      <c r="F447" s="61"/>
      <c r="G447" s="11">
        <f>MAX('MDA1'!M447,'MDA2'!M447)</f>
        <v>0</v>
      </c>
      <c r="H447" s="11">
        <f>IF(AND(COUNTRY_INFO!H447&gt;0,COUNTRY_INFO!H447&lt;4),IF(D447&gt;MAX('MDA1'!M447,'MDA2'!M447),MAX('MDA1'!M447,'MDA2'!M447),D447),0)</f>
        <v>0</v>
      </c>
      <c r="I447" s="73">
        <f>IF(AND(COUNTRY_INFO!H447&gt;0,COUNTRY_INFO!H447&lt;4), IF(G447/D447*100&lt;&gt;0, IF(G447/D447*100&gt;100,100,G447/D447*100), "-"),0)</f>
        <v>0</v>
      </c>
      <c r="J447" s="67">
        <f>COUNTRY_INFO!M447</f>
        <v>41639</v>
      </c>
      <c r="K447" s="61"/>
      <c r="L447" s="61"/>
      <c r="M447" s="11">
        <f>MAX('MDA1'!M447,MAX('MDA3'!I447,'MDA3'!L447)+MAX('MDA3'!J447,'MDA3'!M447))</f>
        <v>36419</v>
      </c>
      <c r="N447" s="11">
        <f>IF(AND(COUNTRY_INFO!I447&gt;0,COUNTRY_INFO!I447&lt;4),IF(J447&gt;MAX('MDA1'!M447,MAX('MDA3'!I447,'MDA3'!L447)+MAX('MDA3'!J447,'MDA3'!M447)),MAX('MDA1'!M447,MAX('MDA3'!I447,'MDA3'!L447)+MAX('MDA3'!J447,'MDA3'!M447)),J447),0)</f>
        <v>36419</v>
      </c>
      <c r="O447" s="73">
        <f>IF(AND(COUNTRY_INFO!I447&gt;0,COUNTRY_INFO!I447&lt;4), IF(M447/J447*100&lt;&gt;0, IF(M447/J447*100&gt;100,100,M447/J447*100), "-"),0)</f>
        <v>87.463675880784848</v>
      </c>
      <c r="P447" s="67">
        <f>COUNTRY_INFO!N447</f>
        <v>19839</v>
      </c>
      <c r="Q447" s="61"/>
      <c r="R447" s="61"/>
      <c r="S447" s="11">
        <f>SUM(MAX('MDA2'!J447, 'T1'!L447, MAX(T3_R1!K447, T3_R2!K447)), MAX('MDA1'!K447, 'MDA2'!K447, 'T1'!M447, MAX(T3_R1!L447, T3_R2!L447)), MAX('MDA1'!L447, 'MDA2'!L447, 'T1'!N447, MAX(T3_R1!M447, T3_R2!M447)))</f>
        <v>31864</v>
      </c>
      <c r="T447" s="11">
        <f>IF(AND(COUNTRY_INFO!J447&gt;1,COUNTRY_INFO!J447&lt;4),IF(COUNTRY_INFO!E447&gt;MAX('MDA2'!J447,'T1'!L447,MAX(T3_R1!K447,T3_R2!K447)),MAX('MDA2'!J447,'T1'!L447,MAX(T3_R1!K447,T3_R2!K447)),COUNTRY_INFO!E447),0)</f>
        <v>0</v>
      </c>
      <c r="U447" s="217" t="str">
        <f>IF(AND(COUNTRY_INFO!J447&gt;1,COUNTRY_INFO!J447&lt;4), IF(T447/COUNTRY_INFO!E447*100&lt;&gt;0, IF(T447/COUNTRY_INFO!E447*100&gt;100,100,T447/COUNTRY_INFO!E447*100), "-"),0)</f>
        <v>-</v>
      </c>
      <c r="V447" s="11">
        <f>IF(AND(COUNTRY_INFO!J447&gt;1,COUNTRY_INFO!J447&lt;4),IF(COUNTRY_INFO!F447&gt;MAX('MDA1'!K447,'MDA2'!K447,'T1'!M447,MAX(T3_R1!L447,T3_R2!L447)),MAX('MDA1'!K447,'MDA2'!K447,'T1'!M447,MAX(T3_R1!L447,T3_R2!L447)),COUNTRY_INFO!F447),0)</f>
        <v>12973</v>
      </c>
      <c r="W447" s="217">
        <f>IF(AND(COUNTRY_INFO!J447&gt;1,COUNTRY_INFO!J447&lt;4), IF(V447/COUNTRY_INFO!F447*100&lt;&gt;0, IF(V447/COUNTRY_INFO!F447*100&gt;100,100,V447/COUNTRY_INFO!F447*100), "-"),0)</f>
        <v>100</v>
      </c>
      <c r="X447" s="11">
        <f t="shared" si="47"/>
        <v>12973</v>
      </c>
      <c r="Y447" s="73">
        <f>IF(AND(COUNTRY_INFO!J447&gt;1,COUNTRY_INFO!J447&lt;4), IF(S447/P447*100&lt;&gt;0, IF(X447/P447*100&gt;100,100,X447/P447*100), "-"),0)</f>
        <v>65.391400776248801</v>
      </c>
      <c r="Z447" s="67">
        <f>COUNTRY_INFO!O447</f>
        <v>0</v>
      </c>
      <c r="AA447" s="61"/>
      <c r="AB447" s="61"/>
      <c r="AC447" s="11">
        <f>MAX('T1'!L447,'T2'!J447)+MAX('T1'!M447,'T2'!K447)+MAX('T1'!N447,'T2'!L447)</f>
        <v>0</v>
      </c>
      <c r="AD447" s="11">
        <f>IF(COUNTRY_INFO!K447=1,IF(COUNTRY_INFO!F447*0.33&gt;MAX('T1'!M447,'T2'!K447),MAX('T1'!M447,'T2'!K447),COUNTRY_INFO!F447*0.33),IF(COUNTRY_INFO!K447=2,IF(COUNTRY_INFO!F447*0.5&gt;MAX('T1'!M447,'T2'!K447),MAX('T1'!M447,'T2'!K447),COUNTRY_INFO!F447*0.5),IF(COUNTRY_INFO!K447=3,IF(COUNTRY_INFO!F447&gt;MAX('T1'!M447,'T2'!K447),MAX('T1'!M447,'T2'!K447),COUNTRY_INFO!F447),0)))</f>
        <v>0</v>
      </c>
      <c r="AE447" s="217">
        <f>IF(AND(COUNTRY_INFO!K447&gt;0,COUNTRY_INFO!K447&lt;4),IF(Z447&gt;0,IF(COUNTRY_INFO!K447=1, AD447/(COUNTRY_INFO!F447*0.33)*100, IF(COUNTRY_INFO!K447=2, AD447/(COUNTRY_INFO!F447*0.5)*100, IF(COUNTRY_INFO!K447=3, AD447/COUNTRY_INFO!F447*100))),"-"),0)</f>
        <v>0</v>
      </c>
      <c r="AF447" s="11">
        <f>IF(COUNTRY_INFO!K447=2,IF(COUNTRY_INFO!G447*0.2&gt;MAX('T1'!N447,'T2'!L447),MAX('T1'!N447,'T2'!L447),COUNTRY_INFO!G447*0.2),IF(COUNTRY_INFO!K447=3,IF(COUNTRY_INFO!G447&gt;MAX('T1'!N447,'T2'!L447),MAX('T1'!N447,'T2'!L447),COUNTRY_INFO!G447),0))</f>
        <v>0</v>
      </c>
      <c r="AG447" s="217">
        <f>IF(AND(COUNTRY_INFO!K447&gt;0,COUNTRY_INFO!K447&lt;4),IF(Z447&gt;0,IF(COUNTRY_INFO!K447=1, 0, IF(COUNTRY_INFO!K447=2, AF447/(COUNTRY_INFO!G447*0.2)*100, IF(COUNTRY_INFO!K447=3, AF447/COUNTRY_INFO!G447*100))),"-"),0)</f>
        <v>0</v>
      </c>
      <c r="AH447" s="11">
        <f t="shared" si="48"/>
        <v>0</v>
      </c>
      <c r="AI447" s="73">
        <f>IF(AND(COUNTRY_INFO!K447&gt;0,COUNTRY_INFO!K447&lt;4), IF(AC447/Z447*100&lt;&gt;0, IF(AH447/Z447*100&gt;100,100,AH447/Z447*100), "-"),0)</f>
        <v>0</v>
      </c>
      <c r="AJ447" s="261"/>
      <c r="AK447" s="260">
        <f>IF(AND(D447&lt;&gt;0, D447&lt;&gt;"Unknown",D447&lt;&gt;"Stopped",D447&lt;&gt;"Not required"),D447/COUNTRY_INFO!D447, 0)</f>
        <v>0</v>
      </c>
      <c r="AL447" s="260">
        <f>IF(AND(J447&lt;&gt;0,J447&lt;&gt;"Unknown",J447&lt;&gt;"Stopped",J447&lt;&gt;"Not required"),J447/COUNTRY_INFO!D447, 0)</f>
        <v>1</v>
      </c>
      <c r="AM447" s="260">
        <f>IF(AND(P447&lt;&gt;0,P447&lt;&gt;"Unknown",P447&lt;&gt;"Not required"),P447/(COUNTRY_INFO!E447+COUNTRY_INFO!F447), 0)</f>
        <v>1</v>
      </c>
      <c r="AN447" s="260">
        <f>IF(AND(Z447&lt;&gt;0,Z447&lt;&gt;"Unknown",Z447&lt;&gt;"Not required"),IF(COUNTRY_INFO!K447=1,1,IF(COUNTRY_INFO!K447=2,0.5*COUNTRY_INFO!F447/(0.5*COUNTRY_INFO!F447+0.2*COUNTRY_INFO!G447),IF(COUNTRY_INFO!K447=3,COUNTRY_INFO!F447/(COUNTRY_INFO!F447+COUNTRY_INFO!G447)))),0)</f>
        <v>0</v>
      </c>
      <c r="AO447" s="260">
        <f>IF(AND(Z447&lt;&gt;0,Z447&lt;&gt;"Unknown",Z447&lt;&gt;"Not required"),IF(COUNTRY_INFO!K447=1,0,IF(COUNTRY_INFO!K447=2,0.2*COUNTRY_INFO!G447/(0.5*COUNTRY_INFO!F447+0.2*COUNTRY_INFO!G447),IF(COUNTRY_INFO!K447=3,COUNTRY_INFO!G447/(COUNTRY_INFO!F447+COUNTRY_INFO!G447)))),0)</f>
        <v>0</v>
      </c>
      <c r="AP447" s="259">
        <f>MAX(COUNTRY_INFO!D447*AK447*PROFILE!$G$7,COUNTRY_INFO!D447*AL447*PROFILE!$G$7)</f>
        <v>4.3597207827038471E-3</v>
      </c>
      <c r="AQ447" s="259">
        <f>MAX(COUNTRY_INFO!D447*AK447*PROFILE!$G$8,COUNTRY_INFO!D447*AL447*PROFILE!$G$8,COUNTRY_INFO!D447*AM447*PROFILE!$G$8)</f>
        <v>6098.6368342327132</v>
      </c>
      <c r="AR447" s="259">
        <f>MAX(COUNTRY_INFO!D447*AK447*PROFILE!$G$9,COUNTRY_INFO!D447*AL447*PROFILE!$G$9,COUNTRY_INFO!D447*AM447*PROFILE!$G$9,IF(AND(DISTRICT!Z447&lt;&gt;"Unknown",Z447&lt;&gt;"Not required"),COUNTRY_INFO!O447*DISTRICT!AN447,0))</f>
        <v>12665.085659556054</v>
      </c>
      <c r="AS447" s="259">
        <f>MAX(COUNTRY_INFO!D447*AK447*PROFILE!$G$10,COUNTRY_INFO!D447*AL447*PROFILE!$G$10,IF(AND(DISTRICT!Z447&lt;&gt;"Unknown",Z447&lt;&gt;"Not required"),COUNTRY_INFO!O447*DISTRICT!AO447,0))</f>
        <v>22875.27314649045</v>
      </c>
      <c r="AT447" s="259">
        <f t="shared" si="49"/>
        <v>41639</v>
      </c>
      <c r="AU447" s="258" t="str">
        <f t="shared" si="44"/>
        <v>Y</v>
      </c>
      <c r="AV447" s="259">
        <f>MAX('MDA2'!J447,'T1'!L447,'T2'!J447,T3_R1!K447,T3_R2!K447)</f>
        <v>0</v>
      </c>
      <c r="AW447" s="259">
        <f>MAX('MDA1'!K447,'MDA2'!K447,'MDA3'!I447,'MDA3'!L447,'T1'!M447,'T2'!K447,T3_R1!L447,T3_R2!L447)</f>
        <v>31864</v>
      </c>
      <c r="AX447" s="259">
        <f>MAX('MDA1'!L447,'MDA2'!L447,'MDA3'!J447,'MDA3'!M447,'T1'!N447,'T2'!L447,T3_R1!M447,T3_R2!M447)</f>
        <v>23308</v>
      </c>
      <c r="AY447" s="259">
        <f t="shared" si="50"/>
        <v>55172</v>
      </c>
      <c r="AZ447" s="259">
        <f>MAX('MDA2'!J447,T447)</f>
        <v>0</v>
      </c>
      <c r="BA447" s="259">
        <f>MAX('MDA1'!K447,'MDA2'!K447,'MDA3'!I447,'MDA3'!L447,V447,AD447)</f>
        <v>13111</v>
      </c>
      <c r="BB447" s="259">
        <f>MAX('MDA1'!L447,'MDA2'!L447,'MDA3'!J447,'MDA3'!M447,AF447)</f>
        <v>23308</v>
      </c>
      <c r="BC447" s="259">
        <f t="shared" si="45"/>
        <v>36419</v>
      </c>
      <c r="BD447" s="260">
        <f t="shared" si="46"/>
        <v>87.463675880784848</v>
      </c>
    </row>
    <row r="448" spans="1:56" x14ac:dyDescent="0.2">
      <c r="A448" s="10" t="str">
        <f>IF(COUNTRY_INFO!A448=0," ",COUNTRY_INFO!A448)</f>
        <v>Ethiopia</v>
      </c>
      <c r="B448" s="10" t="str">
        <f>IF(COUNTRY_INFO!B448=0," ",COUNTRY_INFO!B448)</f>
        <v>Oromia Illu Aba bora</v>
      </c>
      <c r="C448" s="87" t="str">
        <f>IF(COUNTRY_INFO!C448=0," ",COUNTRY_INFO!C448)</f>
        <v>Doranii</v>
      </c>
      <c r="D448" s="67">
        <f>COUNTRY_INFO!L448</f>
        <v>0</v>
      </c>
      <c r="E448" s="61"/>
      <c r="F448" s="61"/>
      <c r="G448" s="11">
        <f>MAX('MDA1'!M448,'MDA2'!M448)</f>
        <v>0</v>
      </c>
      <c r="H448" s="11">
        <f>IF(AND(COUNTRY_INFO!H448&gt;0,COUNTRY_INFO!H448&lt;4),IF(D448&gt;MAX('MDA1'!M448,'MDA2'!M448),MAX('MDA1'!M448,'MDA2'!M448),D448),0)</f>
        <v>0</v>
      </c>
      <c r="I448" s="73">
        <f>IF(AND(COUNTRY_INFO!H448&gt;0,COUNTRY_INFO!H448&lt;4), IF(G448/D448*100&lt;&gt;0, IF(G448/D448*100&gt;100,100,G448/D448*100), "-"),0)</f>
        <v>0</v>
      </c>
      <c r="J448" s="67">
        <f>COUNTRY_INFO!M448</f>
        <v>46612</v>
      </c>
      <c r="K448" s="61"/>
      <c r="L448" s="61"/>
      <c r="M448" s="11">
        <f>MAX('MDA1'!M448,MAX('MDA3'!I448,'MDA3'!L448)+MAX('MDA3'!J448,'MDA3'!M448))</f>
        <v>34288</v>
      </c>
      <c r="N448" s="11">
        <f>IF(AND(COUNTRY_INFO!I448&gt;0,COUNTRY_INFO!I448&lt;4),IF(J448&gt;MAX('MDA1'!M448,MAX('MDA3'!I448,'MDA3'!L448)+MAX('MDA3'!J448,'MDA3'!M448)),MAX('MDA1'!M448,MAX('MDA3'!I448,'MDA3'!L448)+MAX('MDA3'!J448,'MDA3'!M448)),J448),0)</f>
        <v>34288</v>
      </c>
      <c r="O448" s="73">
        <f>IF(AND(COUNTRY_INFO!I448&gt;0,COUNTRY_INFO!I448&lt;4), IF(M448/J448*100&lt;&gt;0, IF(M448/J448*100&gt;100,100,M448/J448*100), "-"),0)</f>
        <v>73.560456534797908</v>
      </c>
      <c r="P448" s="67">
        <f>COUNTRY_INFO!N448</f>
        <v>22208</v>
      </c>
      <c r="Q448" s="61"/>
      <c r="R448" s="61"/>
      <c r="S448" s="11">
        <f>SUM(MAX('MDA2'!J448, 'T1'!L448, MAX(T3_R1!K448, T3_R2!K448)), MAX('MDA1'!K448, 'MDA2'!K448, 'T1'!M448, MAX(T3_R1!L448, T3_R2!L448)), MAX('MDA1'!L448, 'MDA2'!L448, 'T1'!N448, MAX(T3_R1!M448, T3_R2!M448)))</f>
        <v>0</v>
      </c>
      <c r="T448" s="11">
        <f>IF(AND(COUNTRY_INFO!J448&gt;1,COUNTRY_INFO!J448&lt;4),IF(COUNTRY_INFO!E448&gt;MAX('MDA2'!J448,'T1'!L448,MAX(T3_R1!K448,T3_R2!K448)),MAX('MDA2'!J448,'T1'!L448,MAX(T3_R1!K448,T3_R2!K448)),COUNTRY_INFO!E448),0)</f>
        <v>0</v>
      </c>
      <c r="U448" s="217" t="str">
        <f>IF(AND(COUNTRY_INFO!J448&gt;1,COUNTRY_INFO!J448&lt;4), IF(T448/COUNTRY_INFO!E448*100&lt;&gt;0, IF(T448/COUNTRY_INFO!E448*100&gt;100,100,T448/COUNTRY_INFO!E448*100), "-"),0)</f>
        <v>-</v>
      </c>
      <c r="V448" s="11">
        <f>IF(AND(COUNTRY_INFO!J448&gt;1,COUNTRY_INFO!J448&lt;4),IF(COUNTRY_INFO!F448&gt;MAX('MDA1'!K448,'MDA2'!K448,'T1'!M448,MAX(T3_R1!L448,T3_R2!L448)),MAX('MDA1'!K448,'MDA2'!K448,'T1'!M448,MAX(T3_R1!L448,T3_R2!L448)),COUNTRY_INFO!F448),0)</f>
        <v>0</v>
      </c>
      <c r="W448" s="217" t="str">
        <f>IF(AND(COUNTRY_INFO!J448&gt;1,COUNTRY_INFO!J448&lt;4), IF(V448/COUNTRY_INFO!F448*100&lt;&gt;0, IF(V448/COUNTRY_INFO!F448*100&gt;100,100,V448/COUNTRY_INFO!F448*100), "-"),0)</f>
        <v>-</v>
      </c>
      <c r="X448" s="11">
        <f t="shared" si="47"/>
        <v>0</v>
      </c>
      <c r="Y448" s="73" t="str">
        <f>IF(AND(COUNTRY_INFO!J448&gt;1,COUNTRY_INFO!J448&lt;4), IF(S448/P448*100&lt;&gt;0, IF(X448/P448*100&gt;100,100,X448/P448*100), "-"),0)</f>
        <v>-</v>
      </c>
      <c r="Z448" s="67">
        <f>COUNTRY_INFO!O448</f>
        <v>0</v>
      </c>
      <c r="AA448" s="61"/>
      <c r="AB448" s="61"/>
      <c r="AC448" s="11">
        <f>MAX('T1'!L448,'T2'!J448)+MAX('T1'!M448,'T2'!K448)+MAX('T1'!N448,'T2'!L448)</f>
        <v>0</v>
      </c>
      <c r="AD448" s="11">
        <f>IF(COUNTRY_INFO!K448=1,IF(COUNTRY_INFO!F448*0.33&gt;MAX('T1'!M448,'T2'!K448),MAX('T1'!M448,'T2'!K448),COUNTRY_INFO!F448*0.33),IF(COUNTRY_INFO!K448=2,IF(COUNTRY_INFO!F448*0.5&gt;MAX('T1'!M448,'T2'!K448),MAX('T1'!M448,'T2'!K448),COUNTRY_INFO!F448*0.5),IF(COUNTRY_INFO!K448=3,IF(COUNTRY_INFO!F448&gt;MAX('T1'!M448,'T2'!K448),MAX('T1'!M448,'T2'!K448),COUNTRY_INFO!F448),0)))</f>
        <v>0</v>
      </c>
      <c r="AE448" s="217">
        <f>IF(AND(COUNTRY_INFO!K448&gt;0,COUNTRY_INFO!K448&lt;4),IF(Z448&gt;0,IF(COUNTRY_INFO!K448=1, AD448/(COUNTRY_INFO!F448*0.33)*100, IF(COUNTRY_INFO!K448=2, AD448/(COUNTRY_INFO!F448*0.5)*100, IF(COUNTRY_INFO!K448=3, AD448/COUNTRY_INFO!F448*100))),"-"),0)</f>
        <v>0</v>
      </c>
      <c r="AF448" s="11">
        <f>IF(COUNTRY_INFO!K448=2,IF(COUNTRY_INFO!G448*0.2&gt;MAX('T1'!N448,'T2'!L448),MAX('T1'!N448,'T2'!L448),COUNTRY_INFO!G448*0.2),IF(COUNTRY_INFO!K448=3,IF(COUNTRY_INFO!G448&gt;MAX('T1'!N448,'T2'!L448),MAX('T1'!N448,'T2'!L448),COUNTRY_INFO!G448),0))</f>
        <v>0</v>
      </c>
      <c r="AG448" s="217">
        <f>IF(AND(COUNTRY_INFO!K448&gt;0,COUNTRY_INFO!K448&lt;4),IF(Z448&gt;0,IF(COUNTRY_INFO!K448=1, 0, IF(COUNTRY_INFO!K448=2, AF448/(COUNTRY_INFO!G448*0.2)*100, IF(COUNTRY_INFO!K448=3, AF448/COUNTRY_INFO!G448*100))),"-"),0)</f>
        <v>0</v>
      </c>
      <c r="AH448" s="11">
        <f t="shared" si="48"/>
        <v>0</v>
      </c>
      <c r="AI448" s="73">
        <f>IF(AND(COUNTRY_INFO!K448&gt;0,COUNTRY_INFO!K448&lt;4), IF(AC448/Z448*100&lt;&gt;0, IF(AH448/Z448*100&gt;100,100,AH448/Z448*100), "-"),0)</f>
        <v>0</v>
      </c>
      <c r="AJ448" s="261"/>
      <c r="AK448" s="260">
        <f>IF(AND(D448&lt;&gt;0, D448&lt;&gt;"Unknown",D448&lt;&gt;"Stopped",D448&lt;&gt;"Not required"),D448/COUNTRY_INFO!D448, 0)</f>
        <v>0</v>
      </c>
      <c r="AL448" s="260">
        <f>IF(AND(J448&lt;&gt;0,J448&lt;&gt;"Unknown",J448&lt;&gt;"Stopped",J448&lt;&gt;"Not required"),J448/COUNTRY_INFO!D448, 0)</f>
        <v>1</v>
      </c>
      <c r="AM448" s="260">
        <f>IF(AND(P448&lt;&gt;0,P448&lt;&gt;"Unknown",P448&lt;&gt;"Not required"),P448/(COUNTRY_INFO!E448+COUNTRY_INFO!F448), 0)</f>
        <v>1</v>
      </c>
      <c r="AN448" s="260">
        <f>IF(AND(Z448&lt;&gt;0,Z448&lt;&gt;"Unknown",Z448&lt;&gt;"Not required"),IF(COUNTRY_INFO!K448=1,1,IF(COUNTRY_INFO!K448=2,0.5*COUNTRY_INFO!F448/(0.5*COUNTRY_INFO!F448+0.2*COUNTRY_INFO!G448),IF(COUNTRY_INFO!K448=3,COUNTRY_INFO!F448/(COUNTRY_INFO!F448+COUNTRY_INFO!G448)))),0)</f>
        <v>0</v>
      </c>
      <c r="AO448" s="260">
        <f>IF(AND(Z448&lt;&gt;0,Z448&lt;&gt;"Unknown",Z448&lt;&gt;"Not required"),IF(COUNTRY_INFO!K448=1,0,IF(COUNTRY_INFO!K448=2,0.2*COUNTRY_INFO!G448/(0.5*COUNTRY_INFO!F448+0.2*COUNTRY_INFO!G448),IF(COUNTRY_INFO!K448=3,COUNTRY_INFO!G448/(COUNTRY_INFO!F448+COUNTRY_INFO!G448)))),0)</f>
        <v>0</v>
      </c>
      <c r="AP448" s="259">
        <f>MAX(COUNTRY_INFO!D448*AK448*PROFILE!$G$7,COUNTRY_INFO!D448*AL448*PROFILE!$G$7)</f>
        <v>4.8804079138161753E-3</v>
      </c>
      <c r="AQ448" s="259">
        <f>MAX(COUNTRY_INFO!D448*AK448*PROFILE!$G$8,COUNTRY_INFO!D448*AL448*PROFILE!$G$8,COUNTRY_INFO!D448*AM448*PROFILE!$G$8)</f>
        <v>6827.0049741169396</v>
      </c>
      <c r="AR448" s="259">
        <f>MAX(COUNTRY_INFO!D448*AK448*PROFILE!$G$9,COUNTRY_INFO!D448*AL448*PROFILE!$G$9,COUNTRY_INFO!D448*AM448*PROFILE!$G$9,IF(AND(DISTRICT!Z448&lt;&gt;"Unknown",Z448&lt;&gt;"Not required"),COUNTRY_INFO!O448*DISTRICT!AN448,0))</f>
        <v>14177.693334691679</v>
      </c>
      <c r="AS448" s="259">
        <f>MAX(COUNTRY_INFO!D448*AK448*PROFILE!$G$10,COUNTRY_INFO!D448*AL448*PROFILE!$G$10,IF(AND(DISTRICT!Z448&lt;&gt;"Unknown",Z448&lt;&gt;"Not required"),COUNTRY_INFO!O448*DISTRICT!AO448,0))</f>
        <v>25607.296810783468</v>
      </c>
      <c r="AT448" s="259">
        <f t="shared" si="49"/>
        <v>46612</v>
      </c>
      <c r="AU448" s="258">
        <f t="shared" si="44"/>
        <v>0</v>
      </c>
      <c r="AV448" s="259">
        <f>MAX('MDA2'!J448,'T1'!L448,'T2'!J448,T3_R1!K448,T3_R2!K448)</f>
        <v>0</v>
      </c>
      <c r="AW448" s="259">
        <f>MAX('MDA1'!K448,'MDA2'!K448,'MDA3'!I448,'MDA3'!L448,'T1'!M448,'T2'!K448,T3_R1!L448,T3_R2!L448)</f>
        <v>12344</v>
      </c>
      <c r="AX448" s="259">
        <f>MAX('MDA1'!L448,'MDA2'!L448,'MDA3'!J448,'MDA3'!M448,'T1'!N448,'T2'!L448,T3_R1!M448,T3_R2!M448)</f>
        <v>21944</v>
      </c>
      <c r="AY448" s="259">
        <f t="shared" si="50"/>
        <v>34288</v>
      </c>
      <c r="AZ448" s="259">
        <f>MAX('MDA2'!J448,T448)</f>
        <v>0</v>
      </c>
      <c r="BA448" s="259">
        <f>MAX('MDA1'!K448,'MDA2'!K448,'MDA3'!I448,'MDA3'!L448,V448,AD448)</f>
        <v>12344</v>
      </c>
      <c r="BB448" s="259">
        <f>MAX('MDA1'!L448,'MDA2'!L448,'MDA3'!J448,'MDA3'!M448,AF448)</f>
        <v>21944</v>
      </c>
      <c r="BC448" s="259">
        <f t="shared" si="45"/>
        <v>34288</v>
      </c>
      <c r="BD448" s="260">
        <f t="shared" si="46"/>
        <v>73.560456534797908</v>
      </c>
    </row>
    <row r="449" spans="1:56" x14ac:dyDescent="0.2">
      <c r="A449" s="10" t="str">
        <f>IF(COUNTRY_INFO!A449=0," ",COUNTRY_INFO!A449)</f>
        <v>Ethiopia</v>
      </c>
      <c r="B449" s="10" t="str">
        <f>IF(COUNTRY_INFO!B449=0," ",COUNTRY_INFO!B449)</f>
        <v>Oromia Illu Aba bora</v>
      </c>
      <c r="C449" s="87" t="str">
        <f>IF(COUNTRY_INFO!C449=0," ",COUNTRY_INFO!C449)</f>
        <v>Halu</v>
      </c>
      <c r="D449" s="67">
        <f>COUNTRY_INFO!L449</f>
        <v>0</v>
      </c>
      <c r="E449" s="61"/>
      <c r="F449" s="61"/>
      <c r="G449" s="11">
        <f>MAX('MDA1'!M449,'MDA2'!M449)</f>
        <v>0</v>
      </c>
      <c r="H449" s="11">
        <f>IF(AND(COUNTRY_INFO!H449&gt;0,COUNTRY_INFO!H449&lt;4),IF(D449&gt;MAX('MDA1'!M449,'MDA2'!M449),MAX('MDA1'!M449,'MDA2'!M449),D449),0)</f>
        <v>0</v>
      </c>
      <c r="I449" s="73">
        <f>IF(AND(COUNTRY_INFO!H449&gt;0,COUNTRY_INFO!H449&lt;4), IF(G449/D449*100&lt;&gt;0, IF(G449/D449*100&gt;100,100,G449/D449*100), "-"),0)</f>
        <v>0</v>
      </c>
      <c r="J449" s="67">
        <f>COUNTRY_INFO!M449</f>
        <v>21713</v>
      </c>
      <c r="K449" s="61"/>
      <c r="L449" s="61"/>
      <c r="M449" s="11">
        <f>MAX('MDA1'!M449,MAX('MDA3'!I449,'MDA3'!L449)+MAX('MDA3'!J449,'MDA3'!M449))</f>
        <v>19421</v>
      </c>
      <c r="N449" s="11">
        <f>IF(AND(COUNTRY_INFO!I449&gt;0,COUNTRY_INFO!I449&lt;4),IF(J449&gt;MAX('MDA1'!M449,MAX('MDA3'!I449,'MDA3'!L449)+MAX('MDA3'!J449,'MDA3'!M449)),MAX('MDA1'!M449,MAX('MDA3'!I449,'MDA3'!L449)+MAX('MDA3'!J449,'MDA3'!M449)),J449),0)</f>
        <v>19421</v>
      </c>
      <c r="O449" s="73">
        <f>IF(AND(COUNTRY_INFO!I449&gt;0,COUNTRY_INFO!I449&lt;4), IF(M449/J449*100&lt;&gt;0, IF(M449/J449*100&gt;100,100,M449/J449*100), "-"),0)</f>
        <v>89.444111822410534</v>
      </c>
      <c r="P449" s="67">
        <f>COUNTRY_INFO!N449</f>
        <v>10345</v>
      </c>
      <c r="Q449" s="61"/>
      <c r="R449" s="61"/>
      <c r="S449" s="11">
        <f>SUM(MAX('MDA2'!J449, 'T1'!L449, MAX(T3_R1!K449, T3_R2!K449)), MAX('MDA1'!K449, 'MDA2'!K449, 'T1'!M449, MAX(T3_R1!L449, T3_R2!L449)), MAX('MDA1'!L449, 'MDA2'!L449, 'T1'!N449, MAX(T3_R1!M449, T3_R2!M449)))</f>
        <v>5387</v>
      </c>
      <c r="T449" s="11">
        <f>IF(AND(COUNTRY_INFO!J449&gt;1,COUNTRY_INFO!J449&lt;4),IF(COUNTRY_INFO!E449&gt;MAX('MDA2'!J449,'T1'!L449,MAX(T3_R1!K449,T3_R2!K449)),MAX('MDA2'!J449,'T1'!L449,MAX(T3_R1!K449,T3_R2!K449)),COUNTRY_INFO!E449),0)</f>
        <v>0</v>
      </c>
      <c r="U449" s="217" t="str">
        <f>IF(AND(COUNTRY_INFO!J449&gt;1,COUNTRY_INFO!J449&lt;4), IF(T449/COUNTRY_INFO!E449*100&lt;&gt;0, IF(T449/COUNTRY_INFO!E449*100&gt;100,100,T449/COUNTRY_INFO!E449*100), "-"),0)</f>
        <v>-</v>
      </c>
      <c r="V449" s="11">
        <f>IF(AND(COUNTRY_INFO!J449&gt;1,COUNTRY_INFO!J449&lt;4),IF(COUNTRY_INFO!F449&gt;MAX('MDA1'!K449,'MDA2'!K449,'T1'!M449,MAX(T3_R1!L449,T3_R2!L449)),MAX('MDA1'!K449,'MDA2'!K449,'T1'!M449,MAX(T3_R1!L449,T3_R2!L449)),COUNTRY_INFO!F449),0)</f>
        <v>5387</v>
      </c>
      <c r="W449" s="217">
        <f>IF(AND(COUNTRY_INFO!J449&gt;1,COUNTRY_INFO!J449&lt;4), IF(V449/COUNTRY_INFO!F449*100&lt;&gt;0, IF(V449/COUNTRY_INFO!F449*100&gt;100,100,V449/COUNTRY_INFO!F449*100), "-"),0)</f>
        <v>79.63045084996304</v>
      </c>
      <c r="X449" s="11">
        <f t="shared" si="47"/>
        <v>5387</v>
      </c>
      <c r="Y449" s="73">
        <f>IF(AND(COUNTRY_INFO!J449&gt;1,COUNTRY_INFO!J449&lt;4), IF(S449/P449*100&lt;&gt;0, IF(X449/P449*100&gt;100,100,X449/P449*100), "-"),0)</f>
        <v>52.073465442242629</v>
      </c>
      <c r="Z449" s="67">
        <f>COUNTRY_INFO!O449</f>
        <v>0</v>
      </c>
      <c r="AA449" s="61"/>
      <c r="AB449" s="61"/>
      <c r="AC449" s="11">
        <f>MAX('T1'!L449,'T2'!J449)+MAX('T1'!M449,'T2'!K449)+MAX('T1'!N449,'T2'!L449)</f>
        <v>0</v>
      </c>
      <c r="AD449" s="11">
        <f>IF(COUNTRY_INFO!K449=1,IF(COUNTRY_INFO!F449*0.33&gt;MAX('T1'!M449,'T2'!K449),MAX('T1'!M449,'T2'!K449),COUNTRY_INFO!F449*0.33),IF(COUNTRY_INFO!K449=2,IF(COUNTRY_INFO!F449*0.5&gt;MAX('T1'!M449,'T2'!K449),MAX('T1'!M449,'T2'!K449),COUNTRY_INFO!F449*0.5),IF(COUNTRY_INFO!K449=3,IF(COUNTRY_INFO!F449&gt;MAX('T1'!M449,'T2'!K449),MAX('T1'!M449,'T2'!K449),COUNTRY_INFO!F449),0)))</f>
        <v>0</v>
      </c>
      <c r="AE449" s="217">
        <f>IF(AND(COUNTRY_INFO!K449&gt;0,COUNTRY_INFO!K449&lt;4),IF(Z449&gt;0,IF(COUNTRY_INFO!K449=1, AD449/(COUNTRY_INFO!F449*0.33)*100, IF(COUNTRY_INFO!K449=2, AD449/(COUNTRY_INFO!F449*0.5)*100, IF(COUNTRY_INFO!K449=3, AD449/COUNTRY_INFO!F449*100))),"-"),0)</f>
        <v>0</v>
      </c>
      <c r="AF449" s="11">
        <f>IF(COUNTRY_INFO!K449=2,IF(COUNTRY_INFO!G449*0.2&gt;MAX('T1'!N449,'T2'!L449),MAX('T1'!N449,'T2'!L449),COUNTRY_INFO!G449*0.2),IF(COUNTRY_INFO!K449=3,IF(COUNTRY_INFO!G449&gt;MAX('T1'!N449,'T2'!L449),MAX('T1'!N449,'T2'!L449),COUNTRY_INFO!G449),0))</f>
        <v>0</v>
      </c>
      <c r="AG449" s="217">
        <f>IF(AND(COUNTRY_INFO!K449&gt;0,COUNTRY_INFO!K449&lt;4),IF(Z449&gt;0,IF(COUNTRY_INFO!K449=1, 0, IF(COUNTRY_INFO!K449=2, AF449/(COUNTRY_INFO!G449*0.2)*100, IF(COUNTRY_INFO!K449=3, AF449/COUNTRY_INFO!G449*100))),"-"),0)</f>
        <v>0</v>
      </c>
      <c r="AH449" s="11">
        <f t="shared" si="48"/>
        <v>0</v>
      </c>
      <c r="AI449" s="73">
        <f>IF(AND(COUNTRY_INFO!K449&gt;0,COUNTRY_INFO!K449&lt;4), IF(AC449/Z449*100&lt;&gt;0, IF(AH449/Z449*100&gt;100,100,AH449/Z449*100), "-"),0)</f>
        <v>0</v>
      </c>
      <c r="AJ449" s="261"/>
      <c r="AK449" s="260">
        <f>IF(AND(D449&lt;&gt;0, D449&lt;&gt;"Unknown",D449&lt;&gt;"Stopped",D449&lt;&gt;"Not required"),D449/COUNTRY_INFO!D449, 0)</f>
        <v>0</v>
      </c>
      <c r="AL449" s="260">
        <f>IF(AND(J449&lt;&gt;0,J449&lt;&gt;"Unknown",J449&lt;&gt;"Stopped",J449&lt;&gt;"Not required"),J449/COUNTRY_INFO!D449, 0)</f>
        <v>1</v>
      </c>
      <c r="AM449" s="260">
        <f>IF(AND(P449&lt;&gt;0,P449&lt;&gt;"Unknown",P449&lt;&gt;"Not required"),P449/(COUNTRY_INFO!E449+COUNTRY_INFO!F449), 0)</f>
        <v>1</v>
      </c>
      <c r="AN449" s="260">
        <f>IF(AND(Z449&lt;&gt;0,Z449&lt;&gt;"Unknown",Z449&lt;&gt;"Not required"),IF(COUNTRY_INFO!K449=1,1,IF(COUNTRY_INFO!K449=2,0.5*COUNTRY_INFO!F449/(0.5*COUNTRY_INFO!F449+0.2*COUNTRY_INFO!G449),IF(COUNTRY_INFO!K449=3,COUNTRY_INFO!F449/(COUNTRY_INFO!F449+COUNTRY_INFO!G449)))),0)</f>
        <v>0</v>
      </c>
      <c r="AO449" s="260">
        <f>IF(AND(Z449&lt;&gt;0,Z449&lt;&gt;"Unknown",Z449&lt;&gt;"Not required"),IF(COUNTRY_INFO!K449=1,0,IF(COUNTRY_INFO!K449=2,0.2*COUNTRY_INFO!G449/(0.5*COUNTRY_INFO!F449+0.2*COUNTRY_INFO!G449),IF(COUNTRY_INFO!K449=3,COUNTRY_INFO!G449/(COUNTRY_INFO!F449+COUNTRY_INFO!G449)))),0)</f>
        <v>0</v>
      </c>
      <c r="AP449" s="259">
        <f>MAX(COUNTRY_INFO!D449*AK449*PROFILE!$G$7,COUNTRY_INFO!D449*AL449*PROFILE!$G$7)</f>
        <v>2.2734123623249511E-3</v>
      </c>
      <c r="AQ449" s="259">
        <f>MAX(COUNTRY_INFO!D449*AK449*PROFILE!$G$8,COUNTRY_INFO!D449*AL449*PROFILE!$G$8,COUNTRY_INFO!D449*AM449*PROFILE!$G$8)</f>
        <v>3180.1844804557004</v>
      </c>
      <c r="AR449" s="259">
        <f>MAX(COUNTRY_INFO!D449*AK449*PROFILE!$G$9,COUNTRY_INFO!D449*AL449*PROFILE!$G$9,COUNTRY_INFO!D449*AM449*PROFILE!$G$9,IF(AND(DISTRICT!Z449&lt;&gt;"Unknown",Z449&lt;&gt;"Not required"),COUNTRY_INFO!O449*DISTRICT!AN449,0))</f>
        <v>6604.3133823084272</v>
      </c>
      <c r="AS449" s="259">
        <f>MAX(COUNTRY_INFO!D449*AK449*PROFILE!$G$10,COUNTRY_INFO!D449*AL449*PROFILE!$G$10,IF(AND(DISTRICT!Z449&lt;&gt;"Unknown",Z449&lt;&gt;"Not required"),COUNTRY_INFO!O449*DISTRICT!AO449,0))</f>
        <v>11928.49986382351</v>
      </c>
      <c r="AT449" s="259">
        <f t="shared" si="49"/>
        <v>21713</v>
      </c>
      <c r="AU449" s="258" t="str">
        <f t="shared" si="44"/>
        <v>Y</v>
      </c>
      <c r="AV449" s="259">
        <f>MAX('MDA2'!J449,'T1'!L449,'T2'!J449,T3_R1!K449,T3_R2!K449)</f>
        <v>0</v>
      </c>
      <c r="AW449" s="259">
        <f>MAX('MDA1'!K449,'MDA2'!K449,'MDA3'!I449,'MDA3'!L449,'T1'!M449,'T2'!K449,T3_R1!L449,T3_R2!L449)</f>
        <v>6992</v>
      </c>
      <c r="AX449" s="259">
        <f>MAX('MDA1'!L449,'MDA2'!L449,'MDA3'!J449,'MDA3'!M449,'T1'!N449,'T2'!L449,T3_R1!M449,T3_R2!M449)</f>
        <v>12429</v>
      </c>
      <c r="AY449" s="259">
        <f t="shared" si="50"/>
        <v>19421</v>
      </c>
      <c r="AZ449" s="259">
        <f>MAX('MDA2'!J449,T449)</f>
        <v>0</v>
      </c>
      <c r="BA449" s="259">
        <f>MAX('MDA1'!K449,'MDA2'!K449,'MDA3'!I449,'MDA3'!L449,V449,AD449)</f>
        <v>6992</v>
      </c>
      <c r="BB449" s="259">
        <f>MAX('MDA1'!L449,'MDA2'!L449,'MDA3'!J449,'MDA3'!M449,AF449)</f>
        <v>12429</v>
      </c>
      <c r="BC449" s="259">
        <f t="shared" si="45"/>
        <v>19421</v>
      </c>
      <c r="BD449" s="260">
        <f t="shared" si="46"/>
        <v>89.444111822410534</v>
      </c>
    </row>
    <row r="450" spans="1:56" x14ac:dyDescent="0.2">
      <c r="A450" s="10" t="str">
        <f>IF(COUNTRY_INFO!A450=0," ",COUNTRY_INFO!A450)</f>
        <v>Ethiopia</v>
      </c>
      <c r="B450" s="10" t="str">
        <f>IF(COUNTRY_INFO!B450=0," ",COUNTRY_INFO!B450)</f>
        <v>Oromia Illu Aba bora</v>
      </c>
      <c r="C450" s="87" t="str">
        <f>IF(COUNTRY_INFO!C450=0," ",COUNTRY_INFO!C450)</f>
        <v>Hurumu</v>
      </c>
      <c r="D450" s="67">
        <f>COUNTRY_INFO!L450</f>
        <v>0</v>
      </c>
      <c r="E450" s="61"/>
      <c r="F450" s="61"/>
      <c r="G450" s="11">
        <f>MAX('MDA1'!M450,'MDA2'!M450)</f>
        <v>0</v>
      </c>
      <c r="H450" s="11">
        <f>IF(AND(COUNTRY_INFO!H450&gt;0,COUNTRY_INFO!H450&lt;4),IF(D450&gt;MAX('MDA1'!M450,'MDA2'!M450),MAX('MDA1'!M450,'MDA2'!M450),D450),0)</f>
        <v>0</v>
      </c>
      <c r="I450" s="73">
        <f>IF(AND(COUNTRY_INFO!H450&gt;0,COUNTRY_INFO!H450&lt;4), IF(G450/D450*100&lt;&gt;0, IF(G450/D450*100&gt;100,100,G450/D450*100), "-"),0)</f>
        <v>0</v>
      </c>
      <c r="J450" s="67">
        <f>COUNTRY_INFO!M450</f>
        <v>54923</v>
      </c>
      <c r="K450" s="61"/>
      <c r="L450" s="61"/>
      <c r="M450" s="11">
        <f>MAX('MDA1'!M450,MAX('MDA3'!I450,'MDA3'!L450)+MAX('MDA3'!J450,'MDA3'!M450))</f>
        <v>43052</v>
      </c>
      <c r="N450" s="11">
        <f>IF(AND(COUNTRY_INFO!I450&gt;0,COUNTRY_INFO!I450&lt;4),IF(J450&gt;MAX('MDA1'!M450,MAX('MDA3'!I450,'MDA3'!L450)+MAX('MDA3'!J450,'MDA3'!M450)),MAX('MDA1'!M450,MAX('MDA3'!I450,'MDA3'!L450)+MAX('MDA3'!J450,'MDA3'!M450)),J450),0)</f>
        <v>43052</v>
      </c>
      <c r="O450" s="73">
        <f>IF(AND(COUNTRY_INFO!I450&gt;0,COUNTRY_INFO!I450&lt;4), IF(M450/J450*100&lt;&gt;0, IF(M450/J450*100&gt;100,100,M450/J450*100), "-"),0)</f>
        <v>78.386104182218745</v>
      </c>
      <c r="P450" s="67">
        <f>COUNTRY_INFO!N450</f>
        <v>26169</v>
      </c>
      <c r="Q450" s="61"/>
      <c r="R450" s="61"/>
      <c r="S450" s="11">
        <f>SUM(MAX('MDA2'!J450, 'T1'!L450, MAX(T3_R1!K450, T3_R2!K450)), MAX('MDA1'!K450, 'MDA2'!K450, 'T1'!M450, MAX(T3_R1!L450, T3_R2!L450)), MAX('MDA1'!L450, 'MDA2'!L450, 'T1'!N450, MAX(T3_R1!M450, T3_R2!M450)))</f>
        <v>15732</v>
      </c>
      <c r="T450" s="11">
        <f>IF(AND(COUNTRY_INFO!J450&gt;1,COUNTRY_INFO!J450&lt;4),IF(COUNTRY_INFO!E450&gt;MAX('MDA2'!J450,'T1'!L450,MAX(T3_R1!K450,T3_R2!K450)),MAX('MDA2'!J450,'T1'!L450,MAX(T3_R1!K450,T3_R2!K450)),COUNTRY_INFO!E450),0)</f>
        <v>0</v>
      </c>
      <c r="U450" s="217" t="str">
        <f>IF(AND(COUNTRY_INFO!J450&gt;1,COUNTRY_INFO!J450&lt;4), IF(T450/COUNTRY_INFO!E450*100&lt;&gt;0, IF(T450/COUNTRY_INFO!E450*100&gt;100,100,T450/COUNTRY_INFO!E450*100), "-"),0)</f>
        <v>-</v>
      </c>
      <c r="V450" s="11">
        <f>IF(AND(COUNTRY_INFO!J450&gt;1,COUNTRY_INFO!J450&lt;4),IF(COUNTRY_INFO!F450&gt;MAX('MDA1'!K450,'MDA2'!K450,'T1'!M450,MAX(T3_R1!L450,T3_R2!L450)),MAX('MDA1'!K450,'MDA2'!K450,'T1'!M450,MAX(T3_R1!L450,T3_R2!L450)),COUNTRY_INFO!F450),0)</f>
        <v>15732</v>
      </c>
      <c r="W450" s="217">
        <f>IF(AND(COUNTRY_INFO!J450&gt;1,COUNTRY_INFO!J450&lt;4), IF(V450/COUNTRY_INFO!F450*100&lt;&gt;0, IF(V450/COUNTRY_INFO!F450*100&gt;100,100,V450/COUNTRY_INFO!F450*100), "-"),0)</f>
        <v>91.935483870967744</v>
      </c>
      <c r="X450" s="11">
        <f t="shared" si="47"/>
        <v>15732</v>
      </c>
      <c r="Y450" s="73">
        <f>IF(AND(COUNTRY_INFO!J450&gt;1,COUNTRY_INFO!J450&lt;4), IF(S450/P450*100&lt;&gt;0, IF(X450/P450*100&gt;100,100,X450/P450*100), "-"),0)</f>
        <v>60.116932248079792</v>
      </c>
      <c r="Z450" s="67">
        <f>COUNTRY_INFO!O450</f>
        <v>0</v>
      </c>
      <c r="AA450" s="61"/>
      <c r="AB450" s="61"/>
      <c r="AC450" s="11">
        <f>MAX('T1'!L450,'T2'!J450)+MAX('T1'!M450,'T2'!K450)+MAX('T1'!N450,'T2'!L450)</f>
        <v>0</v>
      </c>
      <c r="AD450" s="11">
        <f>IF(COUNTRY_INFO!K450=1,IF(COUNTRY_INFO!F450*0.33&gt;MAX('T1'!M450,'T2'!K450),MAX('T1'!M450,'T2'!K450),COUNTRY_INFO!F450*0.33),IF(COUNTRY_INFO!K450=2,IF(COUNTRY_INFO!F450*0.5&gt;MAX('T1'!M450,'T2'!K450),MAX('T1'!M450,'T2'!K450),COUNTRY_INFO!F450*0.5),IF(COUNTRY_INFO!K450=3,IF(COUNTRY_INFO!F450&gt;MAX('T1'!M450,'T2'!K450),MAX('T1'!M450,'T2'!K450),COUNTRY_INFO!F450),0)))</f>
        <v>0</v>
      </c>
      <c r="AE450" s="217">
        <f>IF(AND(COUNTRY_INFO!K450&gt;0,COUNTRY_INFO!K450&lt;4),IF(Z450&gt;0,IF(COUNTRY_INFO!K450=1, AD450/(COUNTRY_INFO!F450*0.33)*100, IF(COUNTRY_INFO!K450=2, AD450/(COUNTRY_INFO!F450*0.5)*100, IF(COUNTRY_INFO!K450=3, AD450/COUNTRY_INFO!F450*100))),"-"),0)</f>
        <v>0</v>
      </c>
      <c r="AF450" s="11">
        <f>IF(COUNTRY_INFO!K450=2,IF(COUNTRY_INFO!G450*0.2&gt;MAX('T1'!N450,'T2'!L450),MAX('T1'!N450,'T2'!L450),COUNTRY_INFO!G450*0.2),IF(COUNTRY_INFO!K450=3,IF(COUNTRY_INFO!G450&gt;MAX('T1'!N450,'T2'!L450),MAX('T1'!N450,'T2'!L450),COUNTRY_INFO!G450),0))</f>
        <v>0</v>
      </c>
      <c r="AG450" s="217">
        <f>IF(AND(COUNTRY_INFO!K450&gt;0,COUNTRY_INFO!K450&lt;4),IF(Z450&gt;0,IF(COUNTRY_INFO!K450=1, 0, IF(COUNTRY_INFO!K450=2, AF450/(COUNTRY_INFO!G450*0.2)*100, IF(COUNTRY_INFO!K450=3, AF450/COUNTRY_INFO!G450*100))),"-"),0)</f>
        <v>0</v>
      </c>
      <c r="AH450" s="11">
        <f t="shared" si="48"/>
        <v>0</v>
      </c>
      <c r="AI450" s="73">
        <f>IF(AND(COUNTRY_INFO!K450&gt;0,COUNTRY_INFO!K450&lt;4), IF(AC450/Z450*100&lt;&gt;0, IF(AH450/Z450*100&gt;100,100,AH450/Z450*100), "-"),0)</f>
        <v>0</v>
      </c>
      <c r="AJ450" s="261"/>
      <c r="AK450" s="260">
        <f>IF(AND(D450&lt;&gt;0, D450&lt;&gt;"Unknown",D450&lt;&gt;"Stopped",D450&lt;&gt;"Not required"),D450/COUNTRY_INFO!D450, 0)</f>
        <v>0</v>
      </c>
      <c r="AL450" s="260">
        <f>IF(AND(J450&lt;&gt;0,J450&lt;&gt;"Unknown",J450&lt;&gt;"Stopped",J450&lt;&gt;"Not required"),J450/COUNTRY_INFO!D450, 0)</f>
        <v>1</v>
      </c>
      <c r="AM450" s="260">
        <f>IF(AND(P450&lt;&gt;0,P450&lt;&gt;"Unknown",P450&lt;&gt;"Not required"),P450/(COUNTRY_INFO!E450+COUNTRY_INFO!F450), 0)</f>
        <v>1</v>
      </c>
      <c r="AN450" s="260">
        <f>IF(AND(Z450&lt;&gt;0,Z450&lt;&gt;"Unknown",Z450&lt;&gt;"Not required"),IF(COUNTRY_INFO!K450=1,1,IF(COUNTRY_INFO!K450=2,0.5*COUNTRY_INFO!F450/(0.5*COUNTRY_INFO!F450+0.2*COUNTRY_INFO!G450),IF(COUNTRY_INFO!K450=3,COUNTRY_INFO!F450/(COUNTRY_INFO!F450+COUNTRY_INFO!G450)))),0)</f>
        <v>0</v>
      </c>
      <c r="AO450" s="260">
        <f>IF(AND(Z450&lt;&gt;0,Z450&lt;&gt;"Unknown",Z450&lt;&gt;"Not required"),IF(COUNTRY_INFO!K450=1,0,IF(COUNTRY_INFO!K450=2,0.2*COUNTRY_INFO!G450/(0.5*COUNTRY_INFO!F450+0.2*COUNTRY_INFO!G450),IF(COUNTRY_INFO!K450=3,COUNTRY_INFO!G450/(COUNTRY_INFO!F450+COUNTRY_INFO!G450)))),0)</f>
        <v>0</v>
      </c>
      <c r="AP450" s="259">
        <f>MAX(COUNTRY_INFO!D450*AK450*PROFILE!$G$7,COUNTRY_INFO!D450*AL450*PROFILE!$G$7)</f>
        <v>5.7505930629564448E-3</v>
      </c>
      <c r="AQ450" s="259">
        <f>MAX(COUNTRY_INFO!D450*AK450*PROFILE!$G$8,COUNTRY_INFO!D450*AL450*PROFILE!$G$8,COUNTRY_INFO!D450*AM450*PROFILE!$G$8)</f>
        <v>8044.2717367507221</v>
      </c>
      <c r="AR450" s="259">
        <f>MAX(COUNTRY_INFO!D450*AK450*PROFILE!$G$9,COUNTRY_INFO!D450*AL450*PROFILE!$G$9,COUNTRY_INFO!D450*AM450*PROFILE!$G$9,IF(AND(DISTRICT!Z450&lt;&gt;"Unknown",Z450&lt;&gt;"Not required"),COUNTRY_INFO!O450*DISTRICT!AN450,0))</f>
        <v>16705.600511054472</v>
      </c>
      <c r="AS450" s="259">
        <f>MAX(COUNTRY_INFO!D450*AK450*PROFILE!$G$10,COUNTRY_INFO!D450*AL450*PROFILE!$G$10,IF(AND(DISTRICT!Z450&lt;&gt;"Unknown",Z450&lt;&gt;"Not required"),COUNTRY_INFO!O450*DISTRICT!AO450,0))</f>
        <v>30173.122001601743</v>
      </c>
      <c r="AT450" s="259">
        <f t="shared" si="49"/>
        <v>54923</v>
      </c>
      <c r="AU450" s="258" t="str">
        <f t="shared" si="44"/>
        <v>Y</v>
      </c>
      <c r="AV450" s="259">
        <f>MAX('MDA2'!J450,'T1'!L450,'T2'!J450,T3_R1!K450,T3_R2!K450)</f>
        <v>0</v>
      </c>
      <c r="AW450" s="259">
        <f>MAX('MDA1'!K450,'MDA2'!K450,'MDA3'!I450,'MDA3'!L450,'T1'!M450,'T2'!K450,T3_R1!L450,T3_R2!L450)</f>
        <v>15732</v>
      </c>
      <c r="AX450" s="259">
        <f>MAX('MDA1'!L450,'MDA2'!L450,'MDA3'!J450,'MDA3'!M450,'T1'!N450,'T2'!L450,T3_R1!M450,T3_R2!M450)</f>
        <v>27553</v>
      </c>
      <c r="AY450" s="259">
        <f t="shared" si="50"/>
        <v>43285</v>
      </c>
      <c r="AZ450" s="259">
        <f>MAX('MDA2'!J450,T450)</f>
        <v>0</v>
      </c>
      <c r="BA450" s="259">
        <f>MAX('MDA1'!K450,'MDA2'!K450,'MDA3'!I450,'MDA3'!L450,V450,AD450)</f>
        <v>15732</v>
      </c>
      <c r="BB450" s="259">
        <f>MAX('MDA1'!L450,'MDA2'!L450,'MDA3'!J450,'MDA3'!M450,AF450)</f>
        <v>27553</v>
      </c>
      <c r="BC450" s="259">
        <f t="shared" si="45"/>
        <v>43285</v>
      </c>
      <c r="BD450" s="260">
        <f t="shared" si="46"/>
        <v>78.810334468255562</v>
      </c>
    </row>
    <row r="451" spans="1:56" x14ac:dyDescent="0.2">
      <c r="A451" s="10" t="str">
        <f>IF(COUNTRY_INFO!A451=0," ",COUNTRY_INFO!A451)</f>
        <v>Ethiopia</v>
      </c>
      <c r="B451" s="10" t="str">
        <f>IF(COUNTRY_INFO!B451=0," ",COUNTRY_INFO!B451)</f>
        <v>Oromia Illu Aba bora</v>
      </c>
      <c r="C451" s="87" t="str">
        <f>IF(COUNTRY_INFO!C451=0," ",COUNTRY_INFO!C451)</f>
        <v>Metu</v>
      </c>
      <c r="D451" s="67">
        <f>COUNTRY_INFO!L451</f>
        <v>0</v>
      </c>
      <c r="E451" s="61"/>
      <c r="F451" s="61"/>
      <c r="G451" s="11">
        <f>MAX('MDA1'!M451,'MDA2'!M451)</f>
        <v>0</v>
      </c>
      <c r="H451" s="11">
        <f>IF(AND(COUNTRY_INFO!H451&gt;0,COUNTRY_INFO!H451&lt;4),IF(D451&gt;MAX('MDA1'!M451,'MDA2'!M451),MAX('MDA1'!M451,'MDA2'!M451),D451),0)</f>
        <v>0</v>
      </c>
      <c r="I451" s="73">
        <f>IF(AND(COUNTRY_INFO!H451&gt;0,COUNTRY_INFO!H451&lt;4), IF(G451/D451*100&lt;&gt;0, IF(G451/D451*100&gt;100,100,G451/D451*100), "-"),0)</f>
        <v>0</v>
      </c>
      <c r="J451" s="67">
        <f>COUNTRY_INFO!M451</f>
        <v>80539</v>
      </c>
      <c r="K451" s="61"/>
      <c r="L451" s="61"/>
      <c r="M451" s="11">
        <f>MAX('MDA1'!M451,MAX('MDA3'!I451,'MDA3'!L451)+MAX('MDA3'!J451,'MDA3'!M451))</f>
        <v>57403</v>
      </c>
      <c r="N451" s="11">
        <f>IF(AND(COUNTRY_INFO!I451&gt;0,COUNTRY_INFO!I451&lt;4),IF(J451&gt;MAX('MDA1'!M451,MAX('MDA3'!I451,'MDA3'!L451)+MAX('MDA3'!J451,'MDA3'!M451)),MAX('MDA1'!M451,MAX('MDA3'!I451,'MDA3'!L451)+MAX('MDA3'!J451,'MDA3'!M451)),J451),0)</f>
        <v>57403</v>
      </c>
      <c r="O451" s="73">
        <f>IF(AND(COUNTRY_INFO!I451&gt;0,COUNTRY_INFO!I451&lt;4), IF(M451/J451*100&lt;&gt;0, IF(M451/J451*100&gt;100,100,M451/J451*100), "-"),0)</f>
        <v>71.273544493971869</v>
      </c>
      <c r="P451" s="67">
        <f>COUNTRY_INFO!N451</f>
        <v>38373</v>
      </c>
      <c r="Q451" s="61"/>
      <c r="R451" s="61"/>
      <c r="S451" s="11">
        <f>SUM(MAX('MDA2'!J451, 'T1'!L451, MAX(T3_R1!K451, T3_R2!K451)), MAX('MDA1'!K451, 'MDA2'!K451, 'T1'!M451, MAX(T3_R1!L451, T3_R2!L451)), MAX('MDA1'!L451, 'MDA2'!L451, 'T1'!N451, MAX(T3_R1!M451, T3_R2!M451)))</f>
        <v>21894</v>
      </c>
      <c r="T451" s="11">
        <f>IF(AND(COUNTRY_INFO!J451&gt;1,COUNTRY_INFO!J451&lt;4),IF(COUNTRY_INFO!E451&gt;MAX('MDA2'!J451,'T1'!L451,MAX(T3_R1!K451,T3_R2!K451)),MAX('MDA2'!J451,'T1'!L451,MAX(T3_R1!K451,T3_R2!K451)),COUNTRY_INFO!E451),0)</f>
        <v>0</v>
      </c>
      <c r="U451" s="217" t="str">
        <f>IF(AND(COUNTRY_INFO!J451&gt;1,COUNTRY_INFO!J451&lt;4), IF(T451/COUNTRY_INFO!E451*100&lt;&gt;0, IF(T451/COUNTRY_INFO!E451*100&gt;100,100,T451/COUNTRY_INFO!E451*100), "-"),0)</f>
        <v>-</v>
      </c>
      <c r="V451" s="11">
        <f>IF(AND(COUNTRY_INFO!J451&gt;1,COUNTRY_INFO!J451&lt;4),IF(COUNTRY_INFO!F451&gt;MAX('MDA1'!K451,'MDA2'!K451,'T1'!M451,MAX(T3_R1!L451,T3_R2!L451)),MAX('MDA1'!K451,'MDA2'!K451,'T1'!M451,MAX(T3_R1!L451,T3_R2!L451)),COUNTRY_INFO!F451),0)</f>
        <v>21894</v>
      </c>
      <c r="W451" s="217">
        <f>IF(AND(COUNTRY_INFO!J451&gt;1,COUNTRY_INFO!J451&lt;4), IF(V451/COUNTRY_INFO!F451*100&lt;&gt;0, IF(V451/COUNTRY_INFO!F451*100&gt;100,100,V451/COUNTRY_INFO!F451*100), "-"),0)</f>
        <v>87.254901960784309</v>
      </c>
      <c r="X451" s="11">
        <f t="shared" si="47"/>
        <v>21894</v>
      </c>
      <c r="Y451" s="73">
        <f>IF(AND(COUNTRY_INFO!J451&gt;1,COUNTRY_INFO!J451&lt;4), IF(S451/P451*100&lt;&gt;0, IF(X451/P451*100&gt;100,100,X451/P451*100), "-"),0)</f>
        <v>57.055742318817913</v>
      </c>
      <c r="Z451" s="67">
        <f>COUNTRY_INFO!O451</f>
        <v>0</v>
      </c>
      <c r="AA451" s="61"/>
      <c r="AB451" s="61"/>
      <c r="AC451" s="11">
        <f>MAX('T1'!L451,'T2'!J451)+MAX('T1'!M451,'T2'!K451)+MAX('T1'!N451,'T2'!L451)</f>
        <v>0</v>
      </c>
      <c r="AD451" s="11">
        <f>IF(COUNTRY_INFO!K451=1,IF(COUNTRY_INFO!F451*0.33&gt;MAX('T1'!M451,'T2'!K451),MAX('T1'!M451,'T2'!K451),COUNTRY_INFO!F451*0.33),IF(COUNTRY_INFO!K451=2,IF(COUNTRY_INFO!F451*0.5&gt;MAX('T1'!M451,'T2'!K451),MAX('T1'!M451,'T2'!K451),COUNTRY_INFO!F451*0.5),IF(COUNTRY_INFO!K451=3,IF(COUNTRY_INFO!F451&gt;MAX('T1'!M451,'T2'!K451),MAX('T1'!M451,'T2'!K451),COUNTRY_INFO!F451),0)))</f>
        <v>0</v>
      </c>
      <c r="AE451" s="217">
        <f>IF(AND(COUNTRY_INFO!K451&gt;0,COUNTRY_INFO!K451&lt;4),IF(Z451&gt;0,IF(COUNTRY_INFO!K451=1, AD451/(COUNTRY_INFO!F451*0.33)*100, IF(COUNTRY_INFO!K451=2, AD451/(COUNTRY_INFO!F451*0.5)*100, IF(COUNTRY_INFO!K451=3, AD451/COUNTRY_INFO!F451*100))),"-"),0)</f>
        <v>0</v>
      </c>
      <c r="AF451" s="11">
        <f>IF(COUNTRY_INFO!K451=2,IF(COUNTRY_INFO!G451*0.2&gt;MAX('T1'!N451,'T2'!L451),MAX('T1'!N451,'T2'!L451),COUNTRY_INFO!G451*0.2),IF(COUNTRY_INFO!K451=3,IF(COUNTRY_INFO!G451&gt;MAX('T1'!N451,'T2'!L451),MAX('T1'!N451,'T2'!L451),COUNTRY_INFO!G451),0))</f>
        <v>0</v>
      </c>
      <c r="AG451" s="217">
        <f>IF(AND(COUNTRY_INFO!K451&gt;0,COUNTRY_INFO!K451&lt;4),IF(Z451&gt;0,IF(COUNTRY_INFO!K451=1, 0, IF(COUNTRY_INFO!K451=2, AF451/(COUNTRY_INFO!G451*0.2)*100, IF(COUNTRY_INFO!K451=3, AF451/COUNTRY_INFO!G451*100))),"-"),0)</f>
        <v>0</v>
      </c>
      <c r="AH451" s="11">
        <f t="shared" si="48"/>
        <v>0</v>
      </c>
      <c r="AI451" s="73">
        <f>IF(AND(COUNTRY_INFO!K451&gt;0,COUNTRY_INFO!K451&lt;4), IF(AC451/Z451*100&lt;&gt;0, IF(AH451/Z451*100&gt;100,100,AH451/Z451*100), "-"),0)</f>
        <v>0</v>
      </c>
      <c r="AJ451" s="261"/>
      <c r="AK451" s="260">
        <f>IF(AND(D451&lt;&gt;0, D451&lt;&gt;"Unknown",D451&lt;&gt;"Stopped",D451&lt;&gt;"Not required"),D451/COUNTRY_INFO!D451, 0)</f>
        <v>0</v>
      </c>
      <c r="AL451" s="260">
        <f>IF(AND(J451&lt;&gt;0,J451&lt;&gt;"Unknown",J451&lt;&gt;"Stopped",J451&lt;&gt;"Not required"),J451/COUNTRY_INFO!D451, 0)</f>
        <v>1</v>
      </c>
      <c r="AM451" s="260">
        <f>IF(AND(P451&lt;&gt;0,P451&lt;&gt;"Unknown",P451&lt;&gt;"Not required"),P451/(COUNTRY_INFO!E451+COUNTRY_INFO!F451), 0)</f>
        <v>1</v>
      </c>
      <c r="AN451" s="260">
        <f>IF(AND(Z451&lt;&gt;0,Z451&lt;&gt;"Unknown",Z451&lt;&gt;"Not required"),IF(COUNTRY_INFO!K451=1,1,IF(COUNTRY_INFO!K451=2,0.5*COUNTRY_INFO!F451/(0.5*COUNTRY_INFO!F451+0.2*COUNTRY_INFO!G451),IF(COUNTRY_INFO!K451=3,COUNTRY_INFO!F451/(COUNTRY_INFO!F451+COUNTRY_INFO!G451)))),0)</f>
        <v>0</v>
      </c>
      <c r="AO451" s="260">
        <f>IF(AND(Z451&lt;&gt;0,Z451&lt;&gt;"Unknown",Z451&lt;&gt;"Not required"),IF(COUNTRY_INFO!K451=1,0,IF(COUNTRY_INFO!K451=2,0.2*COUNTRY_INFO!G451/(0.5*COUNTRY_INFO!F451+0.2*COUNTRY_INFO!G451),IF(COUNTRY_INFO!K451=3,COUNTRY_INFO!G451/(COUNTRY_INFO!F451+COUNTRY_INFO!G451)))),0)</f>
        <v>0</v>
      </c>
      <c r="AP451" s="259">
        <f>MAX(COUNTRY_INFO!D451*AK451*PROFILE!$G$7,COUNTRY_INFO!D451*AL451*PROFILE!$G$7)</f>
        <v>8.4326605374332991E-3</v>
      </c>
      <c r="AQ451" s="259">
        <f>MAX(COUNTRY_INFO!D451*AK451*PROFILE!$G$8,COUNTRY_INFO!D451*AL451*PROFILE!$G$8,COUNTRY_INFO!D451*AM451*PROFILE!$G$8)</f>
        <v>11796.107303063678</v>
      </c>
      <c r="AR451" s="259">
        <f>MAX(COUNTRY_INFO!D451*AK451*PROFILE!$G$9,COUNTRY_INFO!D451*AL451*PROFILE!$G$9,COUNTRY_INFO!D451*AM451*PROFILE!$G$9,IF(AND(DISTRICT!Z451&lt;&gt;"Unknown",Z451&lt;&gt;"Not required"),COUNTRY_INFO!O451*DISTRICT!AN451,0))</f>
        <v>24497.066066307671</v>
      </c>
      <c r="AS451" s="259">
        <f>MAX(COUNTRY_INFO!D451*AK451*PROFILE!$G$10,COUNTRY_INFO!D451*AL451*PROFILE!$G$10,IF(AND(DISTRICT!Z451&lt;&gt;"Unknown",Z451&lt;&gt;"Not required"),COUNTRY_INFO!O451*DISTRICT!AO451,0))</f>
        <v>44245.818197968118</v>
      </c>
      <c r="AT451" s="259">
        <f t="shared" si="49"/>
        <v>80539</v>
      </c>
      <c r="AU451" s="258" t="str">
        <f t="shared" si="44"/>
        <v>Y</v>
      </c>
      <c r="AV451" s="259">
        <f>MAX('MDA2'!J451,'T1'!L451,'T2'!J451,T3_R1!K451,T3_R2!K451)</f>
        <v>0</v>
      </c>
      <c r="AW451" s="259">
        <f>MAX('MDA1'!K451,'MDA2'!K451,'MDA3'!I451,'MDA3'!L451,'T1'!M451,'T2'!K451,T3_R1!L451,T3_R2!L451)</f>
        <v>21894</v>
      </c>
      <c r="AX451" s="259">
        <f>MAX('MDA1'!L451,'MDA2'!L451,'MDA3'!J451,'MDA3'!M451,'T1'!N451,'T2'!L451,T3_R1!M451,T3_R2!M451)</f>
        <v>36738</v>
      </c>
      <c r="AY451" s="259">
        <f t="shared" si="50"/>
        <v>58632</v>
      </c>
      <c r="AZ451" s="259">
        <f>MAX('MDA2'!J451,T451)</f>
        <v>0</v>
      </c>
      <c r="BA451" s="259">
        <f>MAX('MDA1'!K451,'MDA2'!K451,'MDA3'!I451,'MDA3'!L451,V451,AD451)</f>
        <v>21894</v>
      </c>
      <c r="BB451" s="259">
        <f>MAX('MDA1'!L451,'MDA2'!L451,'MDA3'!J451,'MDA3'!M451,AF451)</f>
        <v>36738</v>
      </c>
      <c r="BC451" s="259">
        <f t="shared" si="45"/>
        <v>58632</v>
      </c>
      <c r="BD451" s="260">
        <f t="shared" si="46"/>
        <v>72.799513279280845</v>
      </c>
    </row>
    <row r="452" spans="1:56" x14ac:dyDescent="0.2">
      <c r="A452" s="10" t="str">
        <f>IF(COUNTRY_INFO!A452=0," ",COUNTRY_INFO!A452)</f>
        <v>Ethiopia</v>
      </c>
      <c r="B452" s="10" t="str">
        <f>IF(COUNTRY_INFO!B452=0," ",COUNTRY_INFO!B452)</f>
        <v>Oromia Illu Aba bora</v>
      </c>
      <c r="C452" s="87" t="str">
        <f>IF(COUNTRY_INFO!C452=0," ",COUNTRY_INFO!C452)</f>
        <v>Metu Town</v>
      </c>
      <c r="D452" s="67">
        <f>COUNTRY_INFO!L452</f>
        <v>0</v>
      </c>
      <c r="E452" s="61"/>
      <c r="F452" s="61"/>
      <c r="G452" s="11">
        <f>MAX('MDA1'!M452,'MDA2'!M452)</f>
        <v>0</v>
      </c>
      <c r="H452" s="11">
        <f>IF(AND(COUNTRY_INFO!H452&gt;0,COUNTRY_INFO!H452&lt;4),IF(D452&gt;MAX('MDA1'!M452,'MDA2'!M452),MAX('MDA1'!M452,'MDA2'!M452),D452),0)</f>
        <v>0</v>
      </c>
      <c r="I452" s="73">
        <f>IF(AND(COUNTRY_INFO!H452&gt;0,COUNTRY_INFO!H452&lt;4), IF(G452/D452*100&lt;&gt;0, IF(G452/D452*100&gt;100,100,G452/D452*100), "-"),0)</f>
        <v>0</v>
      </c>
      <c r="J452" s="67">
        <f>COUNTRY_INFO!M452</f>
        <v>41266</v>
      </c>
      <c r="K452" s="61"/>
      <c r="L452" s="61"/>
      <c r="M452" s="11">
        <f>MAX('MDA1'!M452,MAX('MDA3'!I452,'MDA3'!L452)+MAX('MDA3'!J452,'MDA3'!M452))</f>
        <v>34575</v>
      </c>
      <c r="N452" s="11">
        <f>IF(AND(COUNTRY_INFO!I452&gt;0,COUNTRY_INFO!I452&lt;4),IF(J452&gt;MAX('MDA1'!M452,MAX('MDA3'!I452,'MDA3'!L452)+MAX('MDA3'!J452,'MDA3'!M452)),MAX('MDA1'!M452,MAX('MDA3'!I452,'MDA3'!L452)+MAX('MDA3'!J452,'MDA3'!M452)),J452),0)</f>
        <v>34575</v>
      </c>
      <c r="O452" s="73">
        <f>IF(AND(COUNTRY_INFO!I452&gt;0,COUNTRY_INFO!I452&lt;4), IF(M452/J452*100&lt;&gt;0, IF(M452/J452*100&gt;100,100,M452/J452*100), "-"),0)</f>
        <v>83.785683128968159</v>
      </c>
      <c r="P452" s="67">
        <f>COUNTRY_INFO!N452</f>
        <v>19662</v>
      </c>
      <c r="Q452" s="61"/>
      <c r="R452" s="61"/>
      <c r="S452" s="11">
        <f>SUM(MAX('MDA2'!J452, 'T1'!L452, MAX(T3_R1!K452, T3_R2!K452)), MAX('MDA1'!K452, 'MDA2'!K452, 'T1'!M452, MAX(T3_R1!L452, T3_R2!L452)), MAX('MDA1'!L452, 'MDA2'!L452, 'T1'!N452, MAX(T3_R1!M452, T3_R2!M452)))</f>
        <v>12045</v>
      </c>
      <c r="T452" s="11">
        <f>IF(AND(COUNTRY_INFO!J452&gt;1,COUNTRY_INFO!J452&lt;4),IF(COUNTRY_INFO!E452&gt;MAX('MDA2'!J452,'T1'!L452,MAX(T3_R1!K452,T3_R2!K452)),MAX('MDA2'!J452,'T1'!L452,MAX(T3_R1!K452,T3_R2!K452)),COUNTRY_INFO!E452),0)</f>
        <v>0</v>
      </c>
      <c r="U452" s="217" t="str">
        <f>IF(AND(COUNTRY_INFO!J452&gt;1,COUNTRY_INFO!J452&lt;4), IF(T452/COUNTRY_INFO!E452*100&lt;&gt;0, IF(T452/COUNTRY_INFO!E452*100&gt;100,100,T452/COUNTRY_INFO!E452*100), "-"),0)</f>
        <v>-</v>
      </c>
      <c r="V452" s="11">
        <f>IF(AND(COUNTRY_INFO!J452&gt;1,COUNTRY_INFO!J452&lt;4),IF(COUNTRY_INFO!F452&gt;MAX('MDA1'!K452,'MDA2'!K452,'T1'!M452,MAX(T3_R1!L452,T3_R2!L452)),MAX('MDA1'!K452,'MDA2'!K452,'T1'!M452,MAX(T3_R1!L452,T3_R2!L452)),COUNTRY_INFO!F452),0)</f>
        <v>12045</v>
      </c>
      <c r="W452" s="217">
        <f>IF(AND(COUNTRY_INFO!J452&gt;1,COUNTRY_INFO!J452&lt;4), IF(V452/COUNTRY_INFO!F452*100&lt;&gt;0, IF(V452/COUNTRY_INFO!F452*100&gt;100,100,V452/COUNTRY_INFO!F452*100), "-"),0)</f>
        <v>93.684374270825231</v>
      </c>
      <c r="X452" s="11">
        <f t="shared" si="47"/>
        <v>12045</v>
      </c>
      <c r="Y452" s="73">
        <f>IF(AND(COUNTRY_INFO!J452&gt;1,COUNTRY_INFO!J452&lt;4), IF(S452/P452*100&lt;&gt;0, IF(X452/P452*100&gt;100,100,X452/P452*100), "-"),0)</f>
        <v>61.260299054012812</v>
      </c>
      <c r="Z452" s="67">
        <f>COUNTRY_INFO!O452</f>
        <v>4242.8100000000004</v>
      </c>
      <c r="AA452" s="61"/>
      <c r="AB452" s="61"/>
      <c r="AC452" s="11">
        <f>MAX('T1'!L452,'T2'!J452)+MAX('T1'!M452,'T2'!K452)+MAX('T1'!N452,'T2'!L452)</f>
        <v>0</v>
      </c>
      <c r="AD452" s="11">
        <f>IF(COUNTRY_INFO!K452=1,IF(COUNTRY_INFO!F452*0.33&gt;MAX('T1'!M452,'T2'!K452),MAX('T1'!M452,'T2'!K452),COUNTRY_INFO!F452*0.33),IF(COUNTRY_INFO!K452=2,IF(COUNTRY_INFO!F452*0.5&gt;MAX('T1'!M452,'T2'!K452),MAX('T1'!M452,'T2'!K452),COUNTRY_INFO!F452*0.5),IF(COUNTRY_INFO!K452=3,IF(COUNTRY_INFO!F452&gt;MAX('T1'!M452,'T2'!K452),MAX('T1'!M452,'T2'!K452),COUNTRY_INFO!F452),0)))</f>
        <v>0</v>
      </c>
      <c r="AE452" s="217">
        <f>IF(AND(COUNTRY_INFO!K452&gt;0,COUNTRY_INFO!K452&lt;4),IF(Z452&gt;0,IF(COUNTRY_INFO!K452=1, AD452/(COUNTRY_INFO!F452*0.33)*100, IF(COUNTRY_INFO!K452=2, AD452/(COUNTRY_INFO!F452*0.5)*100, IF(COUNTRY_INFO!K452=3, AD452/COUNTRY_INFO!F452*100))),"-"),0)</f>
        <v>0</v>
      </c>
      <c r="AF452" s="11">
        <f>IF(COUNTRY_INFO!K452=2,IF(COUNTRY_INFO!G452*0.2&gt;MAX('T1'!N452,'T2'!L452),MAX('T1'!N452,'T2'!L452),COUNTRY_INFO!G452*0.2),IF(COUNTRY_INFO!K452=3,IF(COUNTRY_INFO!G452&gt;MAX('T1'!N452,'T2'!L452),MAX('T1'!N452,'T2'!L452),COUNTRY_INFO!G452),0))</f>
        <v>0</v>
      </c>
      <c r="AG452" s="217">
        <f>IF(AND(COUNTRY_INFO!K452&gt;0,COUNTRY_INFO!K452&lt;4),IF(Z452&gt;0,IF(COUNTRY_INFO!K452=1, 0, IF(COUNTRY_INFO!K452=2, AF452/(COUNTRY_INFO!G452*0.2)*100, IF(COUNTRY_INFO!K452=3, AF452/COUNTRY_INFO!G452*100))),"-"),0)</f>
        <v>0</v>
      </c>
      <c r="AH452" s="11">
        <f t="shared" si="48"/>
        <v>0</v>
      </c>
      <c r="AI452" s="73" t="str">
        <f>IF(AND(COUNTRY_INFO!K452&gt;0,COUNTRY_INFO!K452&lt;4), IF(AC452/Z452*100&lt;&gt;0, IF(AH452/Z452*100&gt;100,100,AH452/Z452*100), "-"),0)</f>
        <v>-</v>
      </c>
      <c r="AJ452" s="261"/>
      <c r="AK452" s="260">
        <f>IF(AND(D452&lt;&gt;0, D452&lt;&gt;"Unknown",D452&lt;&gt;"Stopped",D452&lt;&gt;"Not required"),D452/COUNTRY_INFO!D452, 0)</f>
        <v>0</v>
      </c>
      <c r="AL452" s="260">
        <f>IF(AND(J452&lt;&gt;0,J452&lt;&gt;"Unknown",J452&lt;&gt;"Stopped",J452&lt;&gt;"Not required"),J452/COUNTRY_INFO!D452, 0)</f>
        <v>1</v>
      </c>
      <c r="AM452" s="260">
        <f>IF(AND(P452&lt;&gt;0,P452&lt;&gt;"Unknown",P452&lt;&gt;"Not required"),P452/(COUNTRY_INFO!E452+COUNTRY_INFO!F452), 0)</f>
        <v>1</v>
      </c>
      <c r="AN452" s="260">
        <f>IF(AND(Z452&lt;&gt;0,Z452&lt;&gt;"Unknown",Z452&lt;&gt;"Not required"),IF(COUNTRY_INFO!K452=1,1,IF(COUNTRY_INFO!K452=2,0.5*COUNTRY_INFO!F452/(0.5*COUNTRY_INFO!F452+0.2*COUNTRY_INFO!G452),IF(COUNTRY_INFO!K452=3,COUNTRY_INFO!F452/(COUNTRY_INFO!F452+COUNTRY_INFO!G452)))),0)</f>
        <v>1</v>
      </c>
      <c r="AO452" s="260">
        <f>IF(AND(Z452&lt;&gt;0,Z452&lt;&gt;"Unknown",Z452&lt;&gt;"Not required"),IF(COUNTRY_INFO!K452=1,0,IF(COUNTRY_INFO!K452=2,0.2*COUNTRY_INFO!G452/(0.5*COUNTRY_INFO!F452+0.2*COUNTRY_INFO!G452),IF(COUNTRY_INFO!K452=3,COUNTRY_INFO!G452/(COUNTRY_INFO!F452+COUNTRY_INFO!G452)))),0)</f>
        <v>0</v>
      </c>
      <c r="AP452" s="259">
        <f>MAX(COUNTRY_INFO!D452*AK452*PROFILE!$G$7,COUNTRY_INFO!D452*AL452*PROFILE!$G$7)</f>
        <v>4.3206666302998869E-3</v>
      </c>
      <c r="AQ452" s="259">
        <f>MAX(COUNTRY_INFO!D452*AK452*PROFILE!$G$8,COUNTRY_INFO!D452*AL452*PROFILE!$G$8,COUNTRY_INFO!D452*AM452*PROFILE!$G$8)</f>
        <v>6044.0055621279844</v>
      </c>
      <c r="AR452" s="259">
        <f>MAX(COUNTRY_INFO!D452*AK452*PROFILE!$G$9,COUNTRY_INFO!D452*AL452*PROFILE!$G$9,COUNTRY_INFO!D452*AM452*PROFILE!$G$9,IF(AND(DISTRICT!Z452&lt;&gt;"Unknown",Z452&lt;&gt;"Not required"),COUNTRY_INFO!O452*DISTRICT!AN452,0))</f>
        <v>12551.632479820364</v>
      </c>
      <c r="AS452" s="259">
        <f>MAX(COUNTRY_INFO!D452*AK452*PROFILE!$G$10,COUNTRY_INFO!D452*AL452*PROFILE!$G$10,IF(AND(DISTRICT!Z452&lt;&gt;"Unknown",Z452&lt;&gt;"Not required"),COUNTRY_INFO!O452*DISTRICT!AO452,0))</f>
        <v>22670.357637385023</v>
      </c>
      <c r="AT452" s="259">
        <f t="shared" si="49"/>
        <v>41266</v>
      </c>
      <c r="AU452" s="258">
        <f t="shared" si="44"/>
        <v>0</v>
      </c>
      <c r="AV452" s="259">
        <f>MAX('MDA2'!J452,'T1'!L452,'T2'!J452,T3_R1!K452,T3_R2!K452)</f>
        <v>0</v>
      </c>
      <c r="AW452" s="259">
        <f>MAX('MDA1'!K452,'MDA2'!K452,'MDA3'!I452,'MDA3'!L452,'T1'!M452,'T2'!K452,T3_R1!L452,T3_R2!L452)</f>
        <v>12447</v>
      </c>
      <c r="AX452" s="259">
        <f>MAX('MDA1'!L452,'MDA2'!L452,'MDA3'!J452,'MDA3'!M452,'T1'!N452,'T2'!L452,T3_R1!M452,T3_R2!M452)</f>
        <v>22128</v>
      </c>
      <c r="AY452" s="259">
        <f t="shared" si="50"/>
        <v>34575</v>
      </c>
      <c r="AZ452" s="259">
        <f>MAX('MDA2'!J452,T452)</f>
        <v>0</v>
      </c>
      <c r="BA452" s="259">
        <f>MAX('MDA1'!K452,'MDA2'!K452,'MDA3'!I452,'MDA3'!L452,V452,AD452)</f>
        <v>12447</v>
      </c>
      <c r="BB452" s="259">
        <f>MAX('MDA1'!L452,'MDA2'!L452,'MDA3'!J452,'MDA3'!M452,AF452)</f>
        <v>22128</v>
      </c>
      <c r="BC452" s="259">
        <f t="shared" si="45"/>
        <v>34575</v>
      </c>
      <c r="BD452" s="260">
        <f t="shared" si="46"/>
        <v>83.785683128968159</v>
      </c>
    </row>
    <row r="453" spans="1:56" x14ac:dyDescent="0.2">
      <c r="A453" s="10" t="str">
        <f>IF(COUNTRY_INFO!A453=0," ",COUNTRY_INFO!A453)</f>
        <v>Ethiopia</v>
      </c>
      <c r="B453" s="10" t="str">
        <f>IF(COUNTRY_INFO!B453=0," ",COUNTRY_INFO!B453)</f>
        <v>Oromia Illu Aba bora</v>
      </c>
      <c r="C453" s="87" t="str">
        <f>IF(COUNTRY_INFO!C453=0," ",COUNTRY_INFO!C453)</f>
        <v>Nonno  sale</v>
      </c>
      <c r="D453" s="67">
        <f>COUNTRY_INFO!L453</f>
        <v>0</v>
      </c>
      <c r="E453" s="61"/>
      <c r="F453" s="61"/>
      <c r="G453" s="11">
        <f>MAX('MDA1'!M453,'MDA2'!M453)</f>
        <v>0</v>
      </c>
      <c r="H453" s="11">
        <f>IF(AND(COUNTRY_INFO!H453&gt;0,COUNTRY_INFO!H453&lt;4),IF(D453&gt;MAX('MDA1'!M453,'MDA2'!M453),MAX('MDA1'!M453,'MDA2'!M453),D453),0)</f>
        <v>0</v>
      </c>
      <c r="I453" s="73">
        <f>IF(AND(COUNTRY_INFO!H453&gt;0,COUNTRY_INFO!H453&lt;4), IF(G453/D453*100&lt;&gt;0, IF(G453/D453*100&gt;100,100,G453/D453*100), "-"),0)</f>
        <v>0</v>
      </c>
      <c r="J453" s="67">
        <f>COUNTRY_INFO!M453</f>
        <v>30142</v>
      </c>
      <c r="K453" s="61"/>
      <c r="L453" s="61"/>
      <c r="M453" s="11">
        <f>MAX('MDA1'!M453,MAX('MDA3'!I453,'MDA3'!L453)+MAX('MDA3'!J453,'MDA3'!M453))</f>
        <v>26288</v>
      </c>
      <c r="N453" s="11">
        <f>IF(AND(COUNTRY_INFO!I453&gt;0,COUNTRY_INFO!I453&lt;4),IF(J453&gt;MAX('MDA1'!M453,MAX('MDA3'!I453,'MDA3'!L453)+MAX('MDA3'!J453,'MDA3'!M453)),MAX('MDA1'!M453,MAX('MDA3'!I453,'MDA3'!L453)+MAX('MDA3'!J453,'MDA3'!M453)),J453),0)</f>
        <v>26288</v>
      </c>
      <c r="O453" s="73">
        <f>IF(AND(COUNTRY_INFO!I453&gt;0,COUNTRY_INFO!I453&lt;4), IF(M453/J453*100&lt;&gt;0, IF(M453/J453*100&gt;100,100,M453/J453*100), "-"),0)</f>
        <v>87.213854422400644</v>
      </c>
      <c r="P453" s="67">
        <f>COUNTRY_INFO!N453</f>
        <v>14361</v>
      </c>
      <c r="Q453" s="61"/>
      <c r="R453" s="61"/>
      <c r="S453" s="11">
        <f>SUM(MAX('MDA2'!J453, 'T1'!L453, MAX(T3_R1!K453, T3_R2!K453)), MAX('MDA1'!K453, 'MDA2'!K453, 'T1'!M453, MAX(T3_R1!L453, T3_R2!L453)), MAX('MDA1'!L453, 'MDA2'!L453, 'T1'!N453, MAX(T3_R1!M453, T3_R2!M453)))</f>
        <v>8453</v>
      </c>
      <c r="T453" s="11">
        <f>IF(AND(COUNTRY_INFO!J453&gt;1,COUNTRY_INFO!J453&lt;4),IF(COUNTRY_INFO!E453&gt;MAX('MDA2'!J453,'T1'!L453,MAX(T3_R1!K453,T3_R2!K453)),MAX('MDA2'!J453,'T1'!L453,MAX(T3_R1!K453,T3_R2!K453)),COUNTRY_INFO!E453),0)</f>
        <v>0</v>
      </c>
      <c r="U453" s="217" t="str">
        <f>IF(AND(COUNTRY_INFO!J453&gt;1,COUNTRY_INFO!J453&lt;4), IF(T453/COUNTRY_INFO!E453*100&lt;&gt;0, IF(T453/COUNTRY_INFO!E453*100&gt;100,100,T453/COUNTRY_INFO!E453*100), "-"),0)</f>
        <v>-</v>
      </c>
      <c r="V453" s="11">
        <f>IF(AND(COUNTRY_INFO!J453&gt;1,COUNTRY_INFO!J453&lt;4),IF(COUNTRY_INFO!F453&gt;MAX('MDA1'!K453,'MDA2'!K453,'T1'!M453,MAX(T3_R1!L453,T3_R2!L453)),MAX('MDA1'!K453,'MDA2'!K453,'T1'!M453,MAX(T3_R1!L453,T3_R2!L453)),COUNTRY_INFO!F453),0)</f>
        <v>8453</v>
      </c>
      <c r="W453" s="217">
        <f>IF(AND(COUNTRY_INFO!J453&gt;1,COUNTRY_INFO!J453&lt;4), IF(V453/COUNTRY_INFO!F453*100&lt;&gt;0, IF(V453/COUNTRY_INFO!F453*100&gt;100,100,V453/COUNTRY_INFO!F453*100), "-"),0)</f>
        <v>90.011713342562032</v>
      </c>
      <c r="X453" s="11">
        <f t="shared" si="47"/>
        <v>8453</v>
      </c>
      <c r="Y453" s="73">
        <f>IF(AND(COUNTRY_INFO!J453&gt;1,COUNTRY_INFO!J453&lt;4), IF(S453/P453*100&lt;&gt;0, IF(X453/P453*100&gt;100,100,X453/P453*100), "-"),0)</f>
        <v>58.860803565211341</v>
      </c>
      <c r="Z453" s="67">
        <f>COUNTRY_INFO!O453</f>
        <v>0</v>
      </c>
      <c r="AA453" s="61"/>
      <c r="AB453" s="61"/>
      <c r="AC453" s="11">
        <f>MAX('T1'!L453,'T2'!J453)+MAX('T1'!M453,'T2'!K453)+MAX('T1'!N453,'T2'!L453)</f>
        <v>0</v>
      </c>
      <c r="AD453" s="11">
        <f>IF(COUNTRY_INFO!K453=1,IF(COUNTRY_INFO!F453*0.33&gt;MAX('T1'!M453,'T2'!K453),MAX('T1'!M453,'T2'!K453),COUNTRY_INFO!F453*0.33),IF(COUNTRY_INFO!K453=2,IF(COUNTRY_INFO!F453*0.5&gt;MAX('T1'!M453,'T2'!K453),MAX('T1'!M453,'T2'!K453),COUNTRY_INFO!F453*0.5),IF(COUNTRY_INFO!K453=3,IF(COUNTRY_INFO!F453&gt;MAX('T1'!M453,'T2'!K453),MAX('T1'!M453,'T2'!K453),COUNTRY_INFO!F453),0)))</f>
        <v>0</v>
      </c>
      <c r="AE453" s="217">
        <f>IF(AND(COUNTRY_INFO!K453&gt;0,COUNTRY_INFO!K453&lt;4),IF(Z453&gt;0,IF(COUNTRY_INFO!K453=1, AD453/(COUNTRY_INFO!F453*0.33)*100, IF(COUNTRY_INFO!K453=2, AD453/(COUNTRY_INFO!F453*0.5)*100, IF(COUNTRY_INFO!K453=3, AD453/COUNTRY_INFO!F453*100))),"-"),0)</f>
        <v>0</v>
      </c>
      <c r="AF453" s="11">
        <f>IF(COUNTRY_INFO!K453=2,IF(COUNTRY_INFO!G453*0.2&gt;MAX('T1'!N453,'T2'!L453),MAX('T1'!N453,'T2'!L453),COUNTRY_INFO!G453*0.2),IF(COUNTRY_INFO!K453=3,IF(COUNTRY_INFO!G453&gt;MAX('T1'!N453,'T2'!L453),MAX('T1'!N453,'T2'!L453),COUNTRY_INFO!G453),0))</f>
        <v>0</v>
      </c>
      <c r="AG453" s="217">
        <f>IF(AND(COUNTRY_INFO!K453&gt;0,COUNTRY_INFO!K453&lt;4),IF(Z453&gt;0,IF(COUNTRY_INFO!K453=1, 0, IF(COUNTRY_INFO!K453=2, AF453/(COUNTRY_INFO!G453*0.2)*100, IF(COUNTRY_INFO!K453=3, AF453/COUNTRY_INFO!G453*100))),"-"),0)</f>
        <v>0</v>
      </c>
      <c r="AH453" s="11">
        <f t="shared" si="48"/>
        <v>0</v>
      </c>
      <c r="AI453" s="73">
        <f>IF(AND(COUNTRY_INFO!K453&gt;0,COUNTRY_INFO!K453&lt;4), IF(AC453/Z453*100&lt;&gt;0, IF(AH453/Z453*100&gt;100,100,AH453/Z453*100), "-"),0)</f>
        <v>0</v>
      </c>
      <c r="AJ453" s="261"/>
      <c r="AK453" s="260">
        <f>IF(AND(D453&lt;&gt;0, D453&lt;&gt;"Unknown",D453&lt;&gt;"Stopped",D453&lt;&gt;"Not required"),D453/COUNTRY_INFO!D453, 0)</f>
        <v>0</v>
      </c>
      <c r="AL453" s="260">
        <f>IF(AND(J453&lt;&gt;0,J453&lt;&gt;"Unknown",J453&lt;&gt;"Stopped",J453&lt;&gt;"Not required"),J453/COUNTRY_INFO!D453, 0)</f>
        <v>1</v>
      </c>
      <c r="AM453" s="260">
        <f>IF(AND(P453&lt;&gt;0,P453&lt;&gt;"Unknown",P453&lt;&gt;"Not required"),P453/(COUNTRY_INFO!E453+COUNTRY_INFO!F453), 0)</f>
        <v>1</v>
      </c>
      <c r="AN453" s="260">
        <f>IF(AND(Z453&lt;&gt;0,Z453&lt;&gt;"Unknown",Z453&lt;&gt;"Not required"),IF(COUNTRY_INFO!K453=1,1,IF(COUNTRY_INFO!K453=2,0.5*COUNTRY_INFO!F453/(0.5*COUNTRY_INFO!F453+0.2*COUNTRY_INFO!G453),IF(COUNTRY_INFO!K453=3,COUNTRY_INFO!F453/(COUNTRY_INFO!F453+COUNTRY_INFO!G453)))),0)</f>
        <v>0</v>
      </c>
      <c r="AO453" s="260">
        <f>IF(AND(Z453&lt;&gt;0,Z453&lt;&gt;"Unknown",Z453&lt;&gt;"Not required"),IF(COUNTRY_INFO!K453=1,0,IF(COUNTRY_INFO!K453=2,0.2*COUNTRY_INFO!G453/(0.5*COUNTRY_INFO!F453+0.2*COUNTRY_INFO!G453),IF(COUNTRY_INFO!K453=3,COUNTRY_INFO!G453/(COUNTRY_INFO!F453+COUNTRY_INFO!G453)))),0)</f>
        <v>0</v>
      </c>
      <c r="AP453" s="259">
        <f>MAX(COUNTRY_INFO!D453*AK453*PROFILE!$G$7,COUNTRY_INFO!D453*AL453*PROFILE!$G$7)</f>
        <v>3.1559524443973046E-3</v>
      </c>
      <c r="AQ453" s="259">
        <f>MAX(COUNTRY_INFO!D453*AK453*PROFILE!$G$8,COUNTRY_INFO!D453*AL453*PROFILE!$G$8,COUNTRY_INFO!D453*AM453*PROFILE!$G$8)</f>
        <v>4414.7340583933919</v>
      </c>
      <c r="AR453" s="259">
        <f>MAX(COUNTRY_INFO!D453*AK453*PROFILE!$G$9,COUNTRY_INFO!D453*AL453*PROFILE!$G$9,COUNTRY_INFO!D453*AM453*PROFILE!$G$9,IF(AND(DISTRICT!Z453&lt;&gt;"Unknown",Z453&lt;&gt;"Not required"),COUNTRY_INFO!O453*DISTRICT!AN453,0))</f>
        <v>9168.1119131184369</v>
      </c>
      <c r="AS453" s="259">
        <f>MAX(COUNTRY_INFO!D453*AK453*PROFILE!$G$10,COUNTRY_INFO!D453*AL453*PROFILE!$G$10,IF(AND(DISTRICT!Z453&lt;&gt;"Unknown",Z453&lt;&gt;"Not required"),COUNTRY_INFO!O453*DISTRICT!AO453,0))</f>
        <v>16559.150872535727</v>
      </c>
      <c r="AT453" s="259">
        <f t="shared" si="49"/>
        <v>30142</v>
      </c>
      <c r="AU453" s="258" t="str">
        <f t="shared" si="44"/>
        <v>Y</v>
      </c>
      <c r="AV453" s="259">
        <f>MAX('MDA2'!J453,'T1'!L453,'T2'!J453,T3_R1!K453,T3_R2!K453)</f>
        <v>0</v>
      </c>
      <c r="AW453" s="259">
        <f>MAX('MDA1'!K453,'MDA2'!K453,'MDA3'!I453,'MDA3'!L453,'T1'!M453,'T2'!K453,T3_R1!L453,T3_R2!L453)</f>
        <v>9464</v>
      </c>
      <c r="AX453" s="259">
        <f>MAX('MDA1'!L453,'MDA2'!L453,'MDA3'!J453,'MDA3'!M453,'T1'!N453,'T2'!L453,T3_R1!M453,T3_R2!M453)</f>
        <v>16824</v>
      </c>
      <c r="AY453" s="259">
        <f t="shared" si="50"/>
        <v>26288</v>
      </c>
      <c r="AZ453" s="259">
        <f>MAX('MDA2'!J453,T453)</f>
        <v>0</v>
      </c>
      <c r="BA453" s="259">
        <f>MAX('MDA1'!K453,'MDA2'!K453,'MDA3'!I453,'MDA3'!L453,V453,AD453)</f>
        <v>9464</v>
      </c>
      <c r="BB453" s="259">
        <f>MAX('MDA1'!L453,'MDA2'!L453,'MDA3'!J453,'MDA3'!M453,AF453)</f>
        <v>16824</v>
      </c>
      <c r="BC453" s="259">
        <f t="shared" si="45"/>
        <v>26288</v>
      </c>
      <c r="BD453" s="260">
        <f t="shared" si="46"/>
        <v>87.213854422400644</v>
      </c>
    </row>
    <row r="454" spans="1:56" x14ac:dyDescent="0.2">
      <c r="A454" s="10" t="str">
        <f>IF(COUNTRY_INFO!A454=0," ",COUNTRY_INFO!A454)</f>
        <v>Ethiopia</v>
      </c>
      <c r="B454" s="10" t="str">
        <f>IF(COUNTRY_INFO!B454=0," ",COUNTRY_INFO!B454)</f>
        <v>Oromia Illu Aba bora</v>
      </c>
      <c r="C454" s="87" t="str">
        <f>IF(COUNTRY_INFO!C454=0," ",COUNTRY_INFO!C454)</f>
        <v>Yayo</v>
      </c>
      <c r="D454" s="67">
        <f>COUNTRY_INFO!L454</f>
        <v>0</v>
      </c>
      <c r="E454" s="61"/>
      <c r="F454" s="61"/>
      <c r="G454" s="11">
        <f>MAX('MDA1'!M454,'MDA2'!M454)</f>
        <v>0</v>
      </c>
      <c r="H454" s="11">
        <f>IF(AND(COUNTRY_INFO!H454&gt;0,COUNTRY_INFO!H454&lt;4),IF(D454&gt;MAX('MDA1'!M454,'MDA2'!M454),MAX('MDA1'!M454,'MDA2'!M454),D454),0)</f>
        <v>0</v>
      </c>
      <c r="I454" s="73">
        <f>IF(AND(COUNTRY_INFO!H454&gt;0,COUNTRY_INFO!H454&lt;4), IF(G454/D454*100&lt;&gt;0, IF(G454/D454*100&gt;100,100,G454/D454*100), "-"),0)</f>
        <v>0</v>
      </c>
      <c r="J454" s="67">
        <f>COUNTRY_INFO!M454</f>
        <v>68354</v>
      </c>
      <c r="K454" s="61"/>
      <c r="L454" s="61"/>
      <c r="M454" s="11">
        <f>MAX('MDA1'!M454,MAX('MDA3'!I454,'MDA3'!L454)+MAX('MDA3'!J454,'MDA3'!M454))</f>
        <v>59646</v>
      </c>
      <c r="N454" s="11">
        <f>IF(AND(COUNTRY_INFO!I454&gt;0,COUNTRY_INFO!I454&lt;4),IF(J454&gt;MAX('MDA1'!M454,MAX('MDA3'!I454,'MDA3'!L454)+MAX('MDA3'!J454,'MDA3'!M454)),MAX('MDA1'!M454,MAX('MDA3'!I454,'MDA3'!L454)+MAX('MDA3'!J454,'MDA3'!M454)),J454),0)</f>
        <v>59646</v>
      </c>
      <c r="O454" s="73">
        <f>IF(AND(COUNTRY_INFO!I454&gt;0,COUNTRY_INFO!I454&lt;4), IF(M454/J454*100&lt;&gt;0, IF(M454/J454*100&gt;100,100,M454/J454*100), "-"),0)</f>
        <v>87.260438306463399</v>
      </c>
      <c r="P454" s="67">
        <f>COUNTRY_INFO!N454</f>
        <v>32568</v>
      </c>
      <c r="Q454" s="61"/>
      <c r="R454" s="61"/>
      <c r="S454" s="11">
        <f>SUM(MAX('MDA2'!J454, 'T1'!L454, MAX(T3_R1!K454, T3_R2!K454)), MAX('MDA1'!K454, 'MDA2'!K454, 'T1'!M454, MAX(T3_R1!L454, T3_R2!L454)), MAX('MDA1'!L454, 'MDA2'!L454, 'T1'!N454, MAX(T3_R1!M454, T3_R2!M454)))</f>
        <v>0</v>
      </c>
      <c r="T454" s="11">
        <f>IF(AND(COUNTRY_INFO!J454&gt;1,COUNTRY_INFO!J454&lt;4),IF(COUNTRY_INFO!E454&gt;MAX('MDA2'!J454,'T1'!L454,MAX(T3_R1!K454,T3_R2!K454)),MAX('MDA2'!J454,'T1'!L454,MAX(T3_R1!K454,T3_R2!K454)),COUNTRY_INFO!E454),0)</f>
        <v>0</v>
      </c>
      <c r="U454" s="217" t="str">
        <f>IF(AND(COUNTRY_INFO!J454&gt;1,COUNTRY_INFO!J454&lt;4), IF(T454/COUNTRY_INFO!E454*100&lt;&gt;0, IF(T454/COUNTRY_INFO!E454*100&gt;100,100,T454/COUNTRY_INFO!E454*100), "-"),0)</f>
        <v>-</v>
      </c>
      <c r="V454" s="11">
        <f>IF(AND(COUNTRY_INFO!J454&gt;1,COUNTRY_INFO!J454&lt;4),IF(COUNTRY_INFO!F454&gt;MAX('MDA1'!K454,'MDA2'!K454,'T1'!M454,MAX(T3_R1!L454,T3_R2!L454)),MAX('MDA1'!K454,'MDA2'!K454,'T1'!M454,MAX(T3_R1!L454,T3_R2!L454)),COUNTRY_INFO!F454),0)</f>
        <v>0</v>
      </c>
      <c r="W454" s="217" t="str">
        <f>IF(AND(COUNTRY_INFO!J454&gt;1,COUNTRY_INFO!J454&lt;4), IF(V454/COUNTRY_INFO!F454*100&lt;&gt;0, IF(V454/COUNTRY_INFO!F454*100&gt;100,100,V454/COUNTRY_INFO!F454*100), "-"),0)</f>
        <v>-</v>
      </c>
      <c r="X454" s="11">
        <f t="shared" si="47"/>
        <v>0</v>
      </c>
      <c r="Y454" s="73" t="str">
        <f>IF(AND(COUNTRY_INFO!J454&gt;1,COUNTRY_INFO!J454&lt;4), IF(S454/P454*100&lt;&gt;0, IF(X454/P454*100&gt;100,100,X454/P454*100), "-"),0)</f>
        <v>-</v>
      </c>
      <c r="Z454" s="67">
        <f>COUNTRY_INFO!O454</f>
        <v>7027.68</v>
      </c>
      <c r="AA454" s="61"/>
      <c r="AB454" s="61"/>
      <c r="AC454" s="11">
        <f>MAX('T1'!L454,'T2'!J454)+MAX('T1'!M454,'T2'!K454)+MAX('T1'!N454,'T2'!L454)</f>
        <v>0</v>
      </c>
      <c r="AD454" s="11">
        <f>IF(COUNTRY_INFO!K454=1,IF(COUNTRY_INFO!F454*0.33&gt;MAX('T1'!M454,'T2'!K454),MAX('T1'!M454,'T2'!K454),COUNTRY_INFO!F454*0.33),IF(COUNTRY_INFO!K454=2,IF(COUNTRY_INFO!F454*0.5&gt;MAX('T1'!M454,'T2'!K454),MAX('T1'!M454,'T2'!K454),COUNTRY_INFO!F454*0.5),IF(COUNTRY_INFO!K454=3,IF(COUNTRY_INFO!F454&gt;MAX('T1'!M454,'T2'!K454),MAX('T1'!M454,'T2'!K454),COUNTRY_INFO!F454),0)))</f>
        <v>0</v>
      </c>
      <c r="AE454" s="217">
        <f>IF(AND(COUNTRY_INFO!K454&gt;0,COUNTRY_INFO!K454&lt;4),IF(Z454&gt;0,IF(COUNTRY_INFO!K454=1, AD454/(COUNTRY_INFO!F454*0.33)*100, IF(COUNTRY_INFO!K454=2, AD454/(COUNTRY_INFO!F454*0.5)*100, IF(COUNTRY_INFO!K454=3, AD454/COUNTRY_INFO!F454*100))),"-"),0)</f>
        <v>0</v>
      </c>
      <c r="AF454" s="11">
        <f>IF(COUNTRY_INFO!K454=2,IF(COUNTRY_INFO!G454*0.2&gt;MAX('T1'!N454,'T2'!L454),MAX('T1'!N454,'T2'!L454),COUNTRY_INFO!G454*0.2),IF(COUNTRY_INFO!K454=3,IF(COUNTRY_INFO!G454&gt;MAX('T1'!N454,'T2'!L454),MAX('T1'!N454,'T2'!L454),COUNTRY_INFO!G454),0))</f>
        <v>0</v>
      </c>
      <c r="AG454" s="217">
        <f>IF(AND(COUNTRY_INFO!K454&gt;0,COUNTRY_INFO!K454&lt;4),IF(Z454&gt;0,IF(COUNTRY_INFO!K454=1, 0, IF(COUNTRY_INFO!K454=2, AF454/(COUNTRY_INFO!G454*0.2)*100, IF(COUNTRY_INFO!K454=3, AF454/COUNTRY_INFO!G454*100))),"-"),0)</f>
        <v>0</v>
      </c>
      <c r="AH454" s="11">
        <f t="shared" si="48"/>
        <v>0</v>
      </c>
      <c r="AI454" s="73" t="str">
        <f>IF(AND(COUNTRY_INFO!K454&gt;0,COUNTRY_INFO!K454&lt;4), IF(AC454/Z454*100&lt;&gt;0, IF(AH454/Z454*100&gt;100,100,AH454/Z454*100), "-"),0)</f>
        <v>-</v>
      </c>
      <c r="AJ454" s="261"/>
      <c r="AK454" s="260">
        <f>IF(AND(D454&lt;&gt;0, D454&lt;&gt;"Unknown",D454&lt;&gt;"Stopped",D454&lt;&gt;"Not required"),D454/COUNTRY_INFO!D454, 0)</f>
        <v>0</v>
      </c>
      <c r="AL454" s="260">
        <f>IF(AND(J454&lt;&gt;0,J454&lt;&gt;"Unknown",J454&lt;&gt;"Stopped",J454&lt;&gt;"Not required"),J454/COUNTRY_INFO!D454, 0)</f>
        <v>1</v>
      </c>
      <c r="AM454" s="260">
        <f>IF(AND(P454&lt;&gt;0,P454&lt;&gt;"Unknown",P454&lt;&gt;"Not required"),P454/(COUNTRY_INFO!E454+COUNTRY_INFO!F454), 0)</f>
        <v>1</v>
      </c>
      <c r="AN454" s="260">
        <f>IF(AND(Z454&lt;&gt;0,Z454&lt;&gt;"Unknown",Z454&lt;&gt;"Not required"),IF(COUNTRY_INFO!K454=1,1,IF(COUNTRY_INFO!K454=2,0.5*COUNTRY_INFO!F454/(0.5*COUNTRY_INFO!F454+0.2*COUNTRY_INFO!G454),IF(COUNTRY_INFO!K454=3,COUNTRY_INFO!F454/(COUNTRY_INFO!F454+COUNTRY_INFO!G454)))),0)</f>
        <v>1</v>
      </c>
      <c r="AO454" s="260">
        <f>IF(AND(Z454&lt;&gt;0,Z454&lt;&gt;"Unknown",Z454&lt;&gt;"Not required"),IF(COUNTRY_INFO!K454=1,0,IF(COUNTRY_INFO!K454=2,0.2*COUNTRY_INFO!G454/(0.5*COUNTRY_INFO!F454+0.2*COUNTRY_INFO!G454),IF(COUNTRY_INFO!K454=3,COUNTRY_INFO!G454/(COUNTRY_INFO!F454+COUNTRY_INFO!G454)))),0)</f>
        <v>0</v>
      </c>
      <c r="AP454" s="259">
        <f>MAX(COUNTRY_INFO!D454*AK454*PROFILE!$G$7,COUNTRY_INFO!D454*AL454*PROFILE!$G$7)</f>
        <v>7.1568566579634186E-3</v>
      </c>
      <c r="AQ454" s="259">
        <f>MAX(COUNTRY_INFO!D454*AK454*PROFILE!$G$8,COUNTRY_INFO!D454*AL454*PROFILE!$G$8,COUNTRY_INFO!D454*AM454*PROFILE!$G$8)</f>
        <v>10011.43692613038</v>
      </c>
      <c r="AR454" s="259">
        <f>MAX(COUNTRY_INFO!D454*AK454*PROFILE!$G$9,COUNTRY_INFO!D454*AL454*PROFILE!$G$9,COUNTRY_INFO!D454*AM454*PROFILE!$G$9,IF(AND(DISTRICT!Z454&lt;&gt;"Unknown",Z454&lt;&gt;"Not required"),COUNTRY_INFO!O454*DISTRICT!AN454,0))</f>
        <v>20790.827473601541</v>
      </c>
      <c r="AS454" s="259">
        <f>MAX(COUNTRY_INFO!D454*AK454*PROFILE!$G$10,COUNTRY_INFO!D454*AL454*PROFILE!$G$10,IF(AND(DISTRICT!Z454&lt;&gt;"Unknown",Z454&lt;&gt;"Not required"),COUNTRY_INFO!O454*DISTRICT!AO454,0))</f>
        <v>37551.728443411426</v>
      </c>
      <c r="AT454" s="259">
        <f t="shared" si="49"/>
        <v>68354</v>
      </c>
      <c r="AU454" s="258">
        <f t="shared" si="44"/>
        <v>0</v>
      </c>
      <c r="AV454" s="259">
        <f>MAX('MDA2'!J454,'T1'!L454,'T2'!J454,T3_R1!K454,T3_R2!K454)</f>
        <v>0</v>
      </c>
      <c r="AW454" s="259">
        <f>MAX('MDA1'!K454,'MDA2'!K454,'MDA3'!I454,'MDA3'!L454,'T1'!M454,'T2'!K454,T3_R1!L454,T3_R2!L454)</f>
        <v>21473</v>
      </c>
      <c r="AX454" s="259">
        <f>MAX('MDA1'!L454,'MDA2'!L454,'MDA3'!J454,'MDA3'!M454,'T1'!N454,'T2'!L454,T3_R1!M454,T3_R2!M454)</f>
        <v>38173</v>
      </c>
      <c r="AY454" s="259">
        <f t="shared" si="50"/>
        <v>59646</v>
      </c>
      <c r="AZ454" s="259">
        <f>MAX('MDA2'!J454,T454)</f>
        <v>0</v>
      </c>
      <c r="BA454" s="259">
        <f>MAX('MDA1'!K454,'MDA2'!K454,'MDA3'!I454,'MDA3'!L454,V454,AD454)</f>
        <v>21473</v>
      </c>
      <c r="BB454" s="259">
        <f>MAX('MDA1'!L454,'MDA2'!L454,'MDA3'!J454,'MDA3'!M454,AF454)</f>
        <v>38173</v>
      </c>
      <c r="BC454" s="259">
        <f t="shared" si="45"/>
        <v>59646</v>
      </c>
      <c r="BD454" s="260">
        <f t="shared" si="46"/>
        <v>87.260438306463399</v>
      </c>
    </row>
    <row r="455" spans="1:56" x14ac:dyDescent="0.2">
      <c r="A455" s="10" t="str">
        <f>IF(COUNTRY_INFO!A455=0," ",COUNTRY_INFO!A455)</f>
        <v>Ethiopia</v>
      </c>
      <c r="B455" s="10" t="str">
        <f>IF(COUNTRY_INFO!B455=0," ",COUNTRY_INFO!B455)</f>
        <v>Oromia Jimma</v>
      </c>
      <c r="C455" s="87" t="str">
        <f>IF(COUNTRY_INFO!C455=0," ",COUNTRY_INFO!C455)</f>
        <v>Agaro Town</v>
      </c>
      <c r="D455" s="67">
        <f>COUNTRY_INFO!L455</f>
        <v>0</v>
      </c>
      <c r="E455" s="61"/>
      <c r="F455" s="61"/>
      <c r="G455" s="11">
        <f>MAX('MDA1'!M455,'MDA2'!M455)</f>
        <v>0</v>
      </c>
      <c r="H455" s="11">
        <f>IF(AND(COUNTRY_INFO!H455&gt;0,COUNTRY_INFO!H455&lt;4),IF(D455&gt;MAX('MDA1'!M455,'MDA2'!M455),MAX('MDA1'!M455,'MDA2'!M455),D455),0)</f>
        <v>0</v>
      </c>
      <c r="I455" s="73">
        <f>IF(AND(COUNTRY_INFO!H455&gt;0,COUNTRY_INFO!H455&lt;4), IF(G455/D455*100&lt;&gt;0, IF(G455/D455*100&gt;100,100,G455/D455*100), "-"),0)</f>
        <v>0</v>
      </c>
      <c r="J455" s="67">
        <f>COUNTRY_INFO!M455</f>
        <v>36500</v>
      </c>
      <c r="K455" s="61"/>
      <c r="L455" s="61"/>
      <c r="M455" s="11">
        <f>MAX('MDA1'!M455,MAX('MDA3'!I455,'MDA3'!L455)+MAX('MDA3'!J455,'MDA3'!M455))</f>
        <v>31635</v>
      </c>
      <c r="N455" s="11">
        <f>IF(AND(COUNTRY_INFO!I455&gt;0,COUNTRY_INFO!I455&lt;4),IF(J455&gt;MAX('MDA1'!M455,MAX('MDA3'!I455,'MDA3'!L455)+MAX('MDA3'!J455,'MDA3'!M455)),MAX('MDA1'!M455,MAX('MDA3'!I455,'MDA3'!L455)+MAX('MDA3'!J455,'MDA3'!M455)),J455),0)</f>
        <v>31635</v>
      </c>
      <c r="O455" s="73">
        <f>IF(AND(COUNTRY_INFO!I455&gt;0,COUNTRY_INFO!I455&lt;4), IF(M455/J455*100&lt;&gt;0, IF(M455/J455*100&gt;100,100,M455/J455*100), "-"),0)</f>
        <v>86.671232876712338</v>
      </c>
      <c r="P455" s="67">
        <f>COUNTRY_INFO!N455</f>
        <v>17391</v>
      </c>
      <c r="Q455" s="61"/>
      <c r="R455" s="61"/>
      <c r="S455" s="11">
        <f>SUM(MAX('MDA2'!J455, 'T1'!L455, MAX(T3_R1!K455, T3_R2!K455)), MAX('MDA1'!K455, 'MDA2'!K455, 'T1'!M455, MAX(T3_R1!L455, T3_R2!L455)), MAX('MDA1'!L455, 'MDA2'!L455, 'T1'!N455, MAX(T3_R1!M455, T3_R2!M455)))</f>
        <v>0</v>
      </c>
      <c r="T455" s="11">
        <f>IF(AND(COUNTRY_INFO!J455&gt;1,COUNTRY_INFO!J455&lt;4),IF(COUNTRY_INFO!E455&gt;MAX('MDA2'!J455,'T1'!L455,MAX(T3_R1!K455,T3_R2!K455)),MAX('MDA2'!J455,'T1'!L455,MAX(T3_R1!K455,T3_R2!K455)),COUNTRY_INFO!E455),0)</f>
        <v>0</v>
      </c>
      <c r="U455" s="217" t="str">
        <f>IF(AND(COUNTRY_INFO!J455&gt;1,COUNTRY_INFO!J455&lt;4), IF(T455/COUNTRY_INFO!E455*100&lt;&gt;0, IF(T455/COUNTRY_INFO!E455*100&gt;100,100,T455/COUNTRY_INFO!E455*100), "-"),0)</f>
        <v>-</v>
      </c>
      <c r="V455" s="11">
        <f>IF(AND(COUNTRY_INFO!J455&gt;1,COUNTRY_INFO!J455&lt;4),IF(COUNTRY_INFO!F455&gt;MAX('MDA1'!K455,'MDA2'!K455,'T1'!M455,MAX(T3_R1!L455,T3_R2!L455)),MAX('MDA1'!K455,'MDA2'!K455,'T1'!M455,MAX(T3_R1!L455,T3_R2!L455)),COUNTRY_INFO!F455),0)</f>
        <v>0</v>
      </c>
      <c r="W455" s="217" t="str">
        <f>IF(AND(COUNTRY_INFO!J455&gt;1,COUNTRY_INFO!J455&lt;4), IF(V455/COUNTRY_INFO!F455*100&lt;&gt;0, IF(V455/COUNTRY_INFO!F455*100&gt;100,100,V455/COUNTRY_INFO!F455*100), "-"),0)</f>
        <v>-</v>
      </c>
      <c r="X455" s="11">
        <f t="shared" si="47"/>
        <v>0</v>
      </c>
      <c r="Y455" s="73" t="str">
        <f>IF(AND(COUNTRY_INFO!J455&gt;1,COUNTRY_INFO!J455&lt;4), IF(S455/P455*100&lt;&gt;0, IF(X455/P455*100&gt;100,100,X455/P455*100), "-"),0)</f>
        <v>-</v>
      </c>
      <c r="Z455" s="67">
        <f>COUNTRY_INFO!O455</f>
        <v>9507.7999999999993</v>
      </c>
      <c r="AA455" s="61"/>
      <c r="AB455" s="61"/>
      <c r="AC455" s="11">
        <f>MAX('T1'!L455,'T2'!J455)+MAX('T1'!M455,'T2'!K455)+MAX('T1'!N455,'T2'!L455)</f>
        <v>0</v>
      </c>
      <c r="AD455" s="11">
        <f>IF(COUNTRY_INFO!K455=1,IF(COUNTRY_INFO!F455*0.33&gt;MAX('T1'!M455,'T2'!K455),MAX('T1'!M455,'T2'!K455),COUNTRY_INFO!F455*0.33),IF(COUNTRY_INFO!K455=2,IF(COUNTRY_INFO!F455*0.5&gt;MAX('T1'!M455,'T2'!K455),MAX('T1'!M455,'T2'!K455),COUNTRY_INFO!F455*0.5),IF(COUNTRY_INFO!K455=3,IF(COUNTRY_INFO!F455&gt;MAX('T1'!M455,'T2'!K455),MAX('T1'!M455,'T2'!K455),COUNTRY_INFO!F455),0)))</f>
        <v>0</v>
      </c>
      <c r="AE455" s="217">
        <f>IF(AND(COUNTRY_INFO!K455&gt;0,COUNTRY_INFO!K455&lt;4),IF(Z455&gt;0,IF(COUNTRY_INFO!K455=1, AD455/(COUNTRY_INFO!F455*0.33)*100, IF(COUNTRY_INFO!K455=2, AD455/(COUNTRY_INFO!F455*0.5)*100, IF(COUNTRY_INFO!K455=3, AD455/COUNTRY_INFO!F455*100))),"-"),0)</f>
        <v>0</v>
      </c>
      <c r="AF455" s="11">
        <f>IF(COUNTRY_INFO!K455=2,IF(COUNTRY_INFO!G455*0.2&gt;MAX('T1'!N455,'T2'!L455),MAX('T1'!N455,'T2'!L455),COUNTRY_INFO!G455*0.2),IF(COUNTRY_INFO!K455=3,IF(COUNTRY_INFO!G455&gt;MAX('T1'!N455,'T2'!L455),MAX('T1'!N455,'T2'!L455),COUNTRY_INFO!G455),0))</f>
        <v>0</v>
      </c>
      <c r="AG455" s="217">
        <f>IF(AND(COUNTRY_INFO!K455&gt;0,COUNTRY_INFO!K455&lt;4),IF(Z455&gt;0,IF(COUNTRY_INFO!K455=1, 0, IF(COUNTRY_INFO!K455=2, AF455/(COUNTRY_INFO!G455*0.2)*100, IF(COUNTRY_INFO!K455=3, AF455/COUNTRY_INFO!G455*100))),"-"),0)</f>
        <v>0</v>
      </c>
      <c r="AH455" s="11">
        <f t="shared" si="48"/>
        <v>0</v>
      </c>
      <c r="AI455" s="73" t="str">
        <f>IF(AND(COUNTRY_INFO!K455&gt;0,COUNTRY_INFO!K455&lt;4), IF(AC455/Z455*100&lt;&gt;0, IF(AH455/Z455*100&gt;100,100,AH455/Z455*100), "-"),0)</f>
        <v>-</v>
      </c>
      <c r="AJ455" s="261"/>
      <c r="AK455" s="260">
        <f>IF(AND(D455&lt;&gt;0, D455&lt;&gt;"Unknown",D455&lt;&gt;"Stopped",D455&lt;&gt;"Not required"),D455/COUNTRY_INFO!D455, 0)</f>
        <v>0</v>
      </c>
      <c r="AL455" s="260">
        <f>IF(AND(J455&lt;&gt;0,J455&lt;&gt;"Unknown",J455&lt;&gt;"Stopped",J455&lt;&gt;"Not required"),J455/COUNTRY_INFO!D455, 0)</f>
        <v>1</v>
      </c>
      <c r="AM455" s="260">
        <f>IF(AND(P455&lt;&gt;0,P455&lt;&gt;"Unknown",P455&lt;&gt;"Not required"),P455/(COUNTRY_INFO!E455+COUNTRY_INFO!F455), 0)</f>
        <v>1</v>
      </c>
      <c r="AN455" s="260">
        <f>IF(AND(Z455&lt;&gt;0,Z455&lt;&gt;"Unknown",Z455&lt;&gt;"Not required"),IF(COUNTRY_INFO!K455=1,1,IF(COUNTRY_INFO!K455=2,0.5*COUNTRY_INFO!F455/(0.5*COUNTRY_INFO!F455+0.2*COUNTRY_INFO!G455),IF(COUNTRY_INFO!K455=3,COUNTRY_INFO!F455/(COUNTRY_INFO!F455+COUNTRY_INFO!G455)))),0)</f>
        <v>0.59803529733481986</v>
      </c>
      <c r="AO455" s="260">
        <f>IF(AND(Z455&lt;&gt;0,Z455&lt;&gt;"Unknown",Z455&lt;&gt;"Not required"),IF(COUNTRY_INFO!K455=1,0,IF(COUNTRY_INFO!K455=2,0.2*COUNTRY_INFO!G455/(0.5*COUNTRY_INFO!F455+0.2*COUNTRY_INFO!G455),IF(COUNTRY_INFO!K455=3,COUNTRY_INFO!G455/(COUNTRY_INFO!F455+COUNTRY_INFO!G455)))),0)</f>
        <v>0.4019647026651802</v>
      </c>
      <c r="AP455" s="259">
        <f>MAX(COUNTRY_INFO!D455*AK455*PROFILE!$G$7,COUNTRY_INFO!D455*AL455*PROFILE!$G$7)</f>
        <v>3.821652983229435E-3</v>
      </c>
      <c r="AQ455" s="259">
        <f>MAX(COUNTRY_INFO!D455*AK455*PROFILE!$G$8,COUNTRY_INFO!D455*AL455*PROFILE!$G$8,COUNTRY_INFO!D455*AM455*PROFILE!$G$8)</f>
        <v>5345.9555812938361</v>
      </c>
      <c r="AR455" s="259">
        <f>MAX(COUNTRY_INFO!D455*AK455*PROFILE!$G$9,COUNTRY_INFO!D455*AL455*PROFILE!$G$9,COUNTRY_INFO!D455*AM455*PROFILE!$G$9,IF(AND(DISTRICT!Z455&lt;&gt;"Unknown",Z455&lt;&gt;"Not required"),COUNTRY_INFO!O455*DISTRICT!AN455,0))</f>
        <v>11101.986756977736</v>
      </c>
      <c r="AS455" s="259">
        <f>MAX(COUNTRY_INFO!D455*AK455*PROFILE!$G$10,COUNTRY_INFO!D455*AL455*PROFILE!$G$10,IF(AND(DISTRICT!Z455&lt;&gt;"Unknown",Z455&lt;&gt;"Not required"),COUNTRY_INFO!O455*DISTRICT!AO455,0))</f>
        <v>20052.053840075445</v>
      </c>
      <c r="AT455" s="259">
        <f t="shared" si="49"/>
        <v>36500</v>
      </c>
      <c r="AU455" s="258">
        <f t="shared" si="44"/>
        <v>0</v>
      </c>
      <c r="AV455" s="259">
        <f>MAX('MDA2'!J455,'T1'!L455,'T2'!J455,T3_R1!K455,T3_R2!K455)</f>
        <v>0</v>
      </c>
      <c r="AW455" s="259">
        <f>MAX('MDA1'!K455,'MDA2'!K455,'MDA3'!I455,'MDA3'!L455,'T1'!M455,'T2'!K455,T3_R1!L455,T3_R2!L455)</f>
        <v>11389</v>
      </c>
      <c r="AX455" s="259">
        <f>MAX('MDA1'!L455,'MDA2'!L455,'MDA3'!J455,'MDA3'!M455,'T1'!N455,'T2'!L455,T3_R1!M455,T3_R2!M455)</f>
        <v>20246</v>
      </c>
      <c r="AY455" s="259">
        <f t="shared" si="50"/>
        <v>31635</v>
      </c>
      <c r="AZ455" s="259">
        <f>MAX('MDA2'!J455,T455)</f>
        <v>0</v>
      </c>
      <c r="BA455" s="259">
        <f>MAX('MDA1'!K455,'MDA2'!K455,'MDA3'!I455,'MDA3'!L455,V455,AD455)</f>
        <v>11389</v>
      </c>
      <c r="BB455" s="259">
        <f>MAX('MDA1'!L455,'MDA2'!L455,'MDA3'!J455,'MDA3'!M455,AF455)</f>
        <v>20246</v>
      </c>
      <c r="BC455" s="259">
        <f t="shared" si="45"/>
        <v>31635</v>
      </c>
      <c r="BD455" s="260">
        <f t="shared" si="46"/>
        <v>86.671232876712338</v>
      </c>
    </row>
    <row r="456" spans="1:56" x14ac:dyDescent="0.2">
      <c r="A456" s="10" t="str">
        <f>IF(COUNTRY_INFO!A456=0," ",COUNTRY_INFO!A456)</f>
        <v>Ethiopia</v>
      </c>
      <c r="B456" s="10" t="str">
        <f>IF(COUNTRY_INFO!B456=0," ",COUNTRY_INFO!B456)</f>
        <v>Oromia Jimma</v>
      </c>
      <c r="C456" s="87" t="str">
        <f>IF(COUNTRY_INFO!C456=0," ",COUNTRY_INFO!C456)</f>
        <v xml:space="preserve">Boter Tolay </v>
      </c>
      <c r="D456" s="67">
        <f>COUNTRY_INFO!L456</f>
        <v>0</v>
      </c>
      <c r="E456" s="61"/>
      <c r="F456" s="61"/>
      <c r="G456" s="11">
        <f>MAX('MDA1'!M456,'MDA2'!M456)</f>
        <v>0</v>
      </c>
      <c r="H456" s="11">
        <f>IF(AND(COUNTRY_INFO!H456&gt;0,COUNTRY_INFO!H456&lt;4),IF(D456&gt;MAX('MDA1'!M456,'MDA2'!M456),MAX('MDA1'!M456,'MDA2'!M456),D456),0)</f>
        <v>0</v>
      </c>
      <c r="I456" s="73">
        <f>IF(AND(COUNTRY_INFO!H456&gt;0,COUNTRY_INFO!H456&lt;4), IF(G456/D456*100&lt;&gt;0, IF(G456/D456*100&gt;100,100,G456/D456*100), "-"),0)</f>
        <v>0</v>
      </c>
      <c r="J456" s="67">
        <f>COUNTRY_INFO!M456</f>
        <v>62173</v>
      </c>
      <c r="K456" s="61"/>
      <c r="L456" s="61"/>
      <c r="M456" s="11">
        <f>MAX('MDA1'!M456,MAX('MDA3'!I456,'MDA3'!L456)+MAX('MDA3'!J456,'MDA3'!M456))</f>
        <v>54154</v>
      </c>
      <c r="N456" s="11">
        <f>IF(AND(COUNTRY_INFO!I456&gt;0,COUNTRY_INFO!I456&lt;4),IF(J456&gt;MAX('MDA1'!M456,MAX('MDA3'!I456,'MDA3'!L456)+MAX('MDA3'!J456,'MDA3'!M456)),MAX('MDA1'!M456,MAX('MDA3'!I456,'MDA3'!L456)+MAX('MDA3'!J456,'MDA3'!M456)),J456),0)</f>
        <v>54154</v>
      </c>
      <c r="O456" s="73">
        <f>IF(AND(COUNTRY_INFO!I456&gt;0,COUNTRY_INFO!I456&lt;4), IF(M456/J456*100&lt;&gt;0, IF(M456/J456*100&gt;100,100,M456/J456*100), "-"),0)</f>
        <v>87.102118282855898</v>
      </c>
      <c r="P456" s="67">
        <f>COUNTRY_INFO!N456</f>
        <v>0</v>
      </c>
      <c r="Q456" s="61"/>
      <c r="R456" s="61"/>
      <c r="S456" s="11">
        <f>SUM(MAX('MDA2'!J456, 'T1'!L456, MAX(T3_R1!K456, T3_R2!K456)), MAX('MDA1'!K456, 'MDA2'!K456, 'T1'!M456, MAX(T3_R1!L456, T3_R2!L456)), MAX('MDA1'!L456, 'MDA2'!L456, 'T1'!N456, MAX(T3_R1!M456, T3_R2!M456)))</f>
        <v>0</v>
      </c>
      <c r="T456" s="11">
        <f>IF(AND(COUNTRY_INFO!J456&gt;1,COUNTRY_INFO!J456&lt;4),IF(COUNTRY_INFO!E456&gt;MAX('MDA2'!J456,'T1'!L456,MAX(T3_R1!K456,T3_R2!K456)),MAX('MDA2'!J456,'T1'!L456,MAX(T3_R1!K456,T3_R2!K456)),COUNTRY_INFO!E456),0)</f>
        <v>0</v>
      </c>
      <c r="U456" s="217">
        <f>IF(AND(COUNTRY_INFO!J456&gt;1,COUNTRY_INFO!J456&lt;4), IF(T456/COUNTRY_INFO!E456*100&lt;&gt;0, IF(T456/COUNTRY_INFO!E456*100&gt;100,100,T456/COUNTRY_INFO!E456*100), "-"),0)</f>
        <v>0</v>
      </c>
      <c r="V456" s="11">
        <f>IF(AND(COUNTRY_INFO!J456&gt;1,COUNTRY_INFO!J456&lt;4),IF(COUNTRY_INFO!F456&gt;MAX('MDA1'!K456,'MDA2'!K456,'T1'!M456,MAX(T3_R1!L456,T3_R2!L456)),MAX('MDA1'!K456,'MDA2'!K456,'T1'!M456,MAX(T3_R1!L456,T3_R2!L456)),COUNTRY_INFO!F456),0)</f>
        <v>0</v>
      </c>
      <c r="W456" s="217">
        <f>IF(AND(COUNTRY_INFO!J456&gt;1,COUNTRY_INFO!J456&lt;4), IF(V456/COUNTRY_INFO!F456*100&lt;&gt;0, IF(V456/COUNTRY_INFO!F456*100&gt;100,100,V456/COUNTRY_INFO!F456*100), "-"),0)</f>
        <v>0</v>
      </c>
      <c r="X456" s="11">
        <f t="shared" si="47"/>
        <v>0</v>
      </c>
      <c r="Y456" s="73">
        <f>IF(AND(COUNTRY_INFO!J456&gt;1,COUNTRY_INFO!J456&lt;4), IF(S456/P456*100&lt;&gt;0, IF(X456/P456*100&gt;100,100,X456/P456*100), "-"),0)</f>
        <v>0</v>
      </c>
      <c r="Z456" s="67">
        <f>COUNTRY_INFO!O456</f>
        <v>0</v>
      </c>
      <c r="AA456" s="61"/>
      <c r="AB456" s="61"/>
      <c r="AC456" s="11">
        <f>MAX('T1'!L456,'T2'!J456)+MAX('T1'!M456,'T2'!K456)+MAX('T1'!N456,'T2'!L456)</f>
        <v>0</v>
      </c>
      <c r="AD456" s="11">
        <f>IF(COUNTRY_INFO!K456=1,IF(COUNTRY_INFO!F456*0.33&gt;MAX('T1'!M456,'T2'!K456),MAX('T1'!M456,'T2'!K456),COUNTRY_INFO!F456*0.33),IF(COUNTRY_INFO!K456=2,IF(COUNTRY_INFO!F456*0.5&gt;MAX('T1'!M456,'T2'!K456),MAX('T1'!M456,'T2'!K456),COUNTRY_INFO!F456*0.5),IF(COUNTRY_INFO!K456=3,IF(COUNTRY_INFO!F456&gt;MAX('T1'!M456,'T2'!K456),MAX('T1'!M456,'T2'!K456),COUNTRY_INFO!F456),0)))</f>
        <v>0</v>
      </c>
      <c r="AE456" s="217">
        <f>IF(AND(COUNTRY_INFO!K456&gt;0,COUNTRY_INFO!K456&lt;4),IF(Z456&gt;0,IF(COUNTRY_INFO!K456=1, AD456/(COUNTRY_INFO!F456*0.33)*100, IF(COUNTRY_INFO!K456=2, AD456/(COUNTRY_INFO!F456*0.5)*100, IF(COUNTRY_INFO!K456=3, AD456/COUNTRY_INFO!F456*100))),"-"),0)</f>
        <v>0</v>
      </c>
      <c r="AF456" s="11">
        <f>IF(COUNTRY_INFO!K456=2,IF(COUNTRY_INFO!G456*0.2&gt;MAX('T1'!N456,'T2'!L456),MAX('T1'!N456,'T2'!L456),COUNTRY_INFO!G456*0.2),IF(COUNTRY_INFO!K456=3,IF(COUNTRY_INFO!G456&gt;MAX('T1'!N456,'T2'!L456),MAX('T1'!N456,'T2'!L456),COUNTRY_INFO!G456),0))</f>
        <v>0</v>
      </c>
      <c r="AG456" s="217">
        <f>IF(AND(COUNTRY_INFO!K456&gt;0,COUNTRY_INFO!K456&lt;4),IF(Z456&gt;0,IF(COUNTRY_INFO!K456=1, 0, IF(COUNTRY_INFO!K456=2, AF456/(COUNTRY_INFO!G456*0.2)*100, IF(COUNTRY_INFO!K456=3, AF456/COUNTRY_INFO!G456*100))),"-"),0)</f>
        <v>0</v>
      </c>
      <c r="AH456" s="11">
        <f t="shared" si="48"/>
        <v>0</v>
      </c>
      <c r="AI456" s="73">
        <f>IF(AND(COUNTRY_INFO!K456&gt;0,COUNTRY_INFO!K456&lt;4), IF(AC456/Z456*100&lt;&gt;0, IF(AH456/Z456*100&gt;100,100,AH456/Z456*100), "-"),0)</f>
        <v>0</v>
      </c>
      <c r="AJ456" s="261"/>
      <c r="AK456" s="260">
        <f>IF(AND(D456&lt;&gt;0, D456&lt;&gt;"Unknown",D456&lt;&gt;"Stopped",D456&lt;&gt;"Not required"),D456/COUNTRY_INFO!D456, 0)</f>
        <v>0</v>
      </c>
      <c r="AL456" s="260">
        <f>IF(AND(J456&lt;&gt;0,J456&lt;&gt;"Unknown",J456&lt;&gt;"Stopped",J456&lt;&gt;"Not required"),J456/COUNTRY_INFO!D456, 0)</f>
        <v>1</v>
      </c>
      <c r="AM456" s="260">
        <f>IF(AND(P456&lt;&gt;0,P456&lt;&gt;"Unknown",P456&lt;&gt;"Not required"),P456/(COUNTRY_INFO!E456+COUNTRY_INFO!F456), 0)</f>
        <v>0</v>
      </c>
      <c r="AN456" s="260">
        <f>IF(AND(Z456&lt;&gt;0,Z456&lt;&gt;"Unknown",Z456&lt;&gt;"Not required"),IF(COUNTRY_INFO!K456=1,1,IF(COUNTRY_INFO!K456=2,0.5*COUNTRY_INFO!F456/(0.5*COUNTRY_INFO!F456+0.2*COUNTRY_INFO!G456),IF(COUNTRY_INFO!K456=3,COUNTRY_INFO!F456/(COUNTRY_INFO!F456+COUNTRY_INFO!G456)))),0)</f>
        <v>0</v>
      </c>
      <c r="AO456" s="260">
        <f>IF(AND(Z456&lt;&gt;0,Z456&lt;&gt;"Unknown",Z456&lt;&gt;"Not required"),IF(COUNTRY_INFO!K456=1,0,IF(COUNTRY_INFO!K456=2,0.2*COUNTRY_INFO!G456/(0.5*COUNTRY_INFO!F456+0.2*COUNTRY_INFO!G456),IF(COUNTRY_INFO!K456=3,COUNTRY_INFO!G456/(COUNTRY_INFO!F456+COUNTRY_INFO!G456)))),0)</f>
        <v>0</v>
      </c>
      <c r="AP456" s="259">
        <f>MAX(COUNTRY_INFO!D456*AK456*PROFILE!$G$7,COUNTRY_INFO!D456*AL456*PROFILE!$G$7)</f>
        <v>6.5096885185294152E-3</v>
      </c>
      <c r="AQ456" s="259">
        <f>MAX(COUNTRY_INFO!D456*AK456*PROFILE!$G$8,COUNTRY_INFO!D456*AL456*PROFILE!$G$8,COUNTRY_INFO!D456*AM456*PROFILE!$G$8)</f>
        <v>9106.139626185799</v>
      </c>
      <c r="AR456" s="259">
        <f>MAX(COUNTRY_INFO!D456*AK456*PROFILE!$G$9,COUNTRY_INFO!D456*AL456*PROFILE!$G$9,COUNTRY_INFO!D456*AM456*PROFILE!$G$9,IF(AND(DISTRICT!Z456&lt;&gt;"Unknown",Z456&lt;&gt;"Not required"),COUNTRY_INFO!O456*DISTRICT!AN456,0))</f>
        <v>18910.789661413066</v>
      </c>
      <c r="AS456" s="259">
        <f>MAX(COUNTRY_INFO!D456*AK456*PROFILE!$G$10,COUNTRY_INFO!D456*AL456*PROFILE!$G$10,IF(AND(DISTRICT!Z456&lt;&gt;"Unknown",Z456&lt;&gt;"Not required"),COUNTRY_INFO!O456*DISTRICT!AO456,0))</f>
        <v>34156.064202712616</v>
      </c>
      <c r="AT456" s="259">
        <f t="shared" si="49"/>
        <v>62173</v>
      </c>
      <c r="AU456" s="258" t="str">
        <f t="shared" si="44"/>
        <v>Y</v>
      </c>
      <c r="AV456" s="259">
        <f>MAX('MDA2'!J456,'T1'!L456,'T2'!J456,T3_R1!K456,T3_R2!K456)</f>
        <v>0</v>
      </c>
      <c r="AW456" s="259">
        <f>MAX('MDA1'!K456,'MDA2'!K456,'MDA3'!I456,'MDA3'!L456,'T1'!M456,'T2'!K456,T3_R1!L456,T3_R2!L456)</f>
        <v>19495</v>
      </c>
      <c r="AX456" s="259">
        <f>MAX('MDA1'!L456,'MDA2'!L456,'MDA3'!J456,'MDA3'!M456,'T1'!N456,'T2'!L456,T3_R1!M456,T3_R2!M456)</f>
        <v>34659</v>
      </c>
      <c r="AY456" s="259">
        <f t="shared" si="50"/>
        <v>54154</v>
      </c>
      <c r="AZ456" s="259">
        <f>MAX('MDA2'!J456,T456)</f>
        <v>0</v>
      </c>
      <c r="BA456" s="259">
        <f>MAX('MDA1'!K456,'MDA2'!K456,'MDA3'!I456,'MDA3'!L456,V456,AD456)</f>
        <v>19495</v>
      </c>
      <c r="BB456" s="259">
        <f>MAX('MDA1'!L456,'MDA2'!L456,'MDA3'!J456,'MDA3'!M456,AF456)</f>
        <v>34659</v>
      </c>
      <c r="BC456" s="259">
        <f t="shared" si="45"/>
        <v>54154</v>
      </c>
      <c r="BD456" s="260">
        <f t="shared" si="46"/>
        <v>87.102118282855898</v>
      </c>
    </row>
    <row r="457" spans="1:56" x14ac:dyDescent="0.2">
      <c r="A457" s="10" t="str">
        <f>IF(COUNTRY_INFO!A457=0," ",COUNTRY_INFO!A457)</f>
        <v>Ethiopia</v>
      </c>
      <c r="B457" s="10" t="str">
        <f>IF(COUNTRY_INFO!B457=0," ",COUNTRY_INFO!B457)</f>
        <v>Oromia Jimma</v>
      </c>
      <c r="C457" s="87" t="str">
        <f>IF(COUNTRY_INFO!C457=0," ",COUNTRY_INFO!C457)</f>
        <v>Chora Boter</v>
      </c>
      <c r="D457" s="67">
        <f>COUNTRY_INFO!L457</f>
        <v>0</v>
      </c>
      <c r="E457" s="61"/>
      <c r="F457" s="61"/>
      <c r="G457" s="11">
        <f>MAX('MDA1'!M457,'MDA2'!M457)</f>
        <v>0</v>
      </c>
      <c r="H457" s="11">
        <f>IF(AND(COUNTRY_INFO!H457&gt;0,COUNTRY_INFO!H457&lt;4),IF(D457&gt;MAX('MDA1'!M457,'MDA2'!M457),MAX('MDA1'!M457,'MDA2'!M457),D457),0)</f>
        <v>0</v>
      </c>
      <c r="I457" s="73">
        <f>IF(AND(COUNTRY_INFO!H457&gt;0,COUNTRY_INFO!H457&lt;4), IF(G457/D457*100&lt;&gt;0, IF(G457/D457*100&gt;100,100,G457/D457*100), "-"),0)</f>
        <v>0</v>
      </c>
      <c r="J457" s="67">
        <f>COUNTRY_INFO!M457</f>
        <v>76923</v>
      </c>
      <c r="K457" s="61"/>
      <c r="L457" s="61"/>
      <c r="M457" s="11">
        <f>MAX('MDA1'!M457,MAX('MDA3'!I457,'MDA3'!L457)+MAX('MDA3'!J457,'MDA3'!M457))</f>
        <v>70752</v>
      </c>
      <c r="N457" s="11">
        <f>IF(AND(COUNTRY_INFO!I457&gt;0,COUNTRY_INFO!I457&lt;4),IF(J457&gt;MAX('MDA1'!M457,MAX('MDA3'!I457,'MDA3'!L457)+MAX('MDA3'!J457,'MDA3'!M457)),MAX('MDA1'!M457,MAX('MDA3'!I457,'MDA3'!L457)+MAX('MDA3'!J457,'MDA3'!M457)),J457),0)</f>
        <v>70752</v>
      </c>
      <c r="O457" s="73">
        <f>IF(AND(COUNTRY_INFO!I457&gt;0,COUNTRY_INFO!I457&lt;4), IF(M457/J457*100&lt;&gt;0, IF(M457/J457*100&gt;100,100,M457/J457*100), "-"),0)</f>
        <v>91.977691977691975</v>
      </c>
      <c r="P457" s="67">
        <f>COUNTRY_INFO!N457</f>
        <v>36651</v>
      </c>
      <c r="Q457" s="61"/>
      <c r="R457" s="61"/>
      <c r="S457" s="11">
        <f>SUM(MAX('MDA2'!J457, 'T1'!L457, MAX(T3_R1!K457, T3_R2!K457)), MAX('MDA1'!K457, 'MDA2'!K457, 'T1'!M457, MAX(T3_R1!L457, T3_R2!L457)), MAX('MDA1'!L457, 'MDA2'!L457, 'T1'!N457, MAX(T3_R1!M457, T3_R2!M457)))</f>
        <v>0</v>
      </c>
      <c r="T457" s="11">
        <f>IF(AND(COUNTRY_INFO!J457&gt;1,COUNTRY_INFO!J457&lt;4),IF(COUNTRY_INFO!E457&gt;MAX('MDA2'!J457,'T1'!L457,MAX(T3_R1!K457,T3_R2!K457)),MAX('MDA2'!J457,'T1'!L457,MAX(T3_R1!K457,T3_R2!K457)),COUNTRY_INFO!E457),0)</f>
        <v>0</v>
      </c>
      <c r="U457" s="217" t="str">
        <f>IF(AND(COUNTRY_INFO!J457&gt;1,COUNTRY_INFO!J457&lt;4), IF(T457/COUNTRY_INFO!E457*100&lt;&gt;0, IF(T457/COUNTRY_INFO!E457*100&gt;100,100,T457/COUNTRY_INFO!E457*100), "-"),0)</f>
        <v>-</v>
      </c>
      <c r="V457" s="11">
        <f>IF(AND(COUNTRY_INFO!J457&gt;1,COUNTRY_INFO!J457&lt;4),IF(COUNTRY_INFO!F457&gt;MAX('MDA1'!K457,'MDA2'!K457,'T1'!M457,MAX(T3_R1!L457,T3_R2!L457)),MAX('MDA1'!K457,'MDA2'!K457,'T1'!M457,MAX(T3_R1!L457,T3_R2!L457)),COUNTRY_INFO!F457),0)</f>
        <v>0</v>
      </c>
      <c r="W457" s="217" t="str">
        <f>IF(AND(COUNTRY_INFO!J457&gt;1,COUNTRY_INFO!J457&lt;4), IF(V457/COUNTRY_INFO!F457*100&lt;&gt;0, IF(V457/COUNTRY_INFO!F457*100&gt;100,100,V457/COUNTRY_INFO!F457*100), "-"),0)</f>
        <v>-</v>
      </c>
      <c r="X457" s="11">
        <f t="shared" si="47"/>
        <v>0</v>
      </c>
      <c r="Y457" s="73" t="str">
        <f>IF(AND(COUNTRY_INFO!J457&gt;1,COUNTRY_INFO!J457&lt;4), IF(S457/P457*100&lt;&gt;0, IF(X457/P457*100&gt;100,100,X457/P457*100), "-"),0)</f>
        <v>-</v>
      </c>
      <c r="Z457" s="67">
        <f>COUNTRY_INFO!O457</f>
        <v>0</v>
      </c>
      <c r="AA457" s="61"/>
      <c r="AB457" s="61"/>
      <c r="AC457" s="11">
        <f>MAX('T1'!L457,'T2'!J457)+MAX('T1'!M457,'T2'!K457)+MAX('T1'!N457,'T2'!L457)</f>
        <v>0</v>
      </c>
      <c r="AD457" s="11">
        <f>IF(COUNTRY_INFO!K457=1,IF(COUNTRY_INFO!F457*0.33&gt;MAX('T1'!M457,'T2'!K457),MAX('T1'!M457,'T2'!K457),COUNTRY_INFO!F457*0.33),IF(COUNTRY_INFO!K457=2,IF(COUNTRY_INFO!F457*0.5&gt;MAX('T1'!M457,'T2'!K457),MAX('T1'!M457,'T2'!K457),COUNTRY_INFO!F457*0.5),IF(COUNTRY_INFO!K457=3,IF(COUNTRY_INFO!F457&gt;MAX('T1'!M457,'T2'!K457),MAX('T1'!M457,'T2'!K457),COUNTRY_INFO!F457),0)))</f>
        <v>0</v>
      </c>
      <c r="AE457" s="217">
        <f>IF(AND(COUNTRY_INFO!K457&gt;0,COUNTRY_INFO!K457&lt;4),IF(Z457&gt;0,IF(COUNTRY_INFO!K457=1, AD457/(COUNTRY_INFO!F457*0.33)*100, IF(COUNTRY_INFO!K457=2, AD457/(COUNTRY_INFO!F457*0.5)*100, IF(COUNTRY_INFO!K457=3, AD457/COUNTRY_INFO!F457*100))),"-"),0)</f>
        <v>0</v>
      </c>
      <c r="AF457" s="11">
        <f>IF(COUNTRY_INFO!K457=2,IF(COUNTRY_INFO!G457*0.2&gt;MAX('T1'!N457,'T2'!L457),MAX('T1'!N457,'T2'!L457),COUNTRY_INFO!G457*0.2),IF(COUNTRY_INFO!K457=3,IF(COUNTRY_INFO!G457&gt;MAX('T1'!N457,'T2'!L457),MAX('T1'!N457,'T2'!L457),COUNTRY_INFO!G457),0))</f>
        <v>0</v>
      </c>
      <c r="AG457" s="217">
        <f>IF(AND(COUNTRY_INFO!K457&gt;0,COUNTRY_INFO!K457&lt;4),IF(Z457&gt;0,IF(COUNTRY_INFO!K457=1, 0, IF(COUNTRY_INFO!K457=2, AF457/(COUNTRY_INFO!G457*0.2)*100, IF(COUNTRY_INFO!K457=3, AF457/COUNTRY_INFO!G457*100))),"-"),0)</f>
        <v>0</v>
      </c>
      <c r="AH457" s="11">
        <f t="shared" si="48"/>
        <v>0</v>
      </c>
      <c r="AI457" s="73">
        <f>IF(AND(COUNTRY_INFO!K457&gt;0,COUNTRY_INFO!K457&lt;4), IF(AC457/Z457*100&lt;&gt;0, IF(AH457/Z457*100&gt;100,100,AH457/Z457*100), "-"),0)</f>
        <v>0</v>
      </c>
      <c r="AJ457" s="261"/>
      <c r="AK457" s="260">
        <f>IF(AND(D457&lt;&gt;0, D457&lt;&gt;"Unknown",D457&lt;&gt;"Stopped",D457&lt;&gt;"Not required"),D457/COUNTRY_INFO!D457, 0)</f>
        <v>0</v>
      </c>
      <c r="AL457" s="260">
        <f>IF(AND(J457&lt;&gt;0,J457&lt;&gt;"Unknown",J457&lt;&gt;"Stopped",J457&lt;&gt;"Not required"),J457/COUNTRY_INFO!D457, 0)</f>
        <v>1</v>
      </c>
      <c r="AM457" s="260">
        <f>IF(AND(P457&lt;&gt;0,P457&lt;&gt;"Unknown",P457&lt;&gt;"Not required"),P457/(COUNTRY_INFO!E457+COUNTRY_INFO!F457), 0)</f>
        <v>1</v>
      </c>
      <c r="AN457" s="260">
        <f>IF(AND(Z457&lt;&gt;0,Z457&lt;&gt;"Unknown",Z457&lt;&gt;"Not required"),IF(COUNTRY_INFO!K457=1,1,IF(COUNTRY_INFO!K457=2,0.5*COUNTRY_INFO!F457/(0.5*COUNTRY_INFO!F457+0.2*COUNTRY_INFO!G457),IF(COUNTRY_INFO!K457=3,COUNTRY_INFO!F457/(COUNTRY_INFO!F457+COUNTRY_INFO!G457)))),0)</f>
        <v>0</v>
      </c>
      <c r="AO457" s="260">
        <f>IF(AND(Z457&lt;&gt;0,Z457&lt;&gt;"Unknown",Z457&lt;&gt;"Not required"),IF(COUNTRY_INFO!K457=1,0,IF(COUNTRY_INFO!K457=2,0.2*COUNTRY_INFO!G457/(0.5*COUNTRY_INFO!F457+0.2*COUNTRY_INFO!G457),IF(COUNTRY_INFO!K457=3,COUNTRY_INFO!G457/(COUNTRY_INFO!F457+COUNTRY_INFO!G457)))),0)</f>
        <v>0</v>
      </c>
      <c r="AP457" s="259">
        <f>MAX(COUNTRY_INFO!D457*AK457*PROFILE!$G$7,COUNTRY_INFO!D457*AL457*PROFILE!$G$7)</f>
        <v>8.0540551350399402E-3</v>
      </c>
      <c r="AQ457" s="259">
        <f>MAX(COUNTRY_INFO!D457*AK457*PROFILE!$G$8,COUNTRY_INFO!D457*AL457*PROFILE!$G$8,COUNTRY_INFO!D457*AM457*PROFILE!$G$8)</f>
        <v>11266.491539174403</v>
      </c>
      <c r="AR457" s="259">
        <f>MAX(COUNTRY_INFO!D457*AK457*PROFILE!$G$9,COUNTRY_INFO!D457*AL457*PROFILE!$G$9,COUNTRY_INFO!D457*AM457*PROFILE!$G$9,IF(AND(DISTRICT!Z457&lt;&gt;"Unknown",Z457&lt;&gt;"Not required"),COUNTRY_INFO!O457*DISTRICT!AN457,0))</f>
        <v>23397.208967315026</v>
      </c>
      <c r="AS457" s="259">
        <f>MAX(COUNTRY_INFO!D457*AK457*PROFILE!$G$10,COUNTRY_INFO!D457*AL457*PROFILE!$G$10,IF(AND(DISTRICT!Z457&lt;&gt;"Unknown",Z457&lt;&gt;"Not required"),COUNTRY_INFO!O457*DISTRICT!AO457,0))</f>
        <v>42259.291439455439</v>
      </c>
      <c r="AT457" s="259">
        <f t="shared" si="49"/>
        <v>76923</v>
      </c>
      <c r="AU457" s="258">
        <f t="shared" ref="AU457:AU520" si="51">IF(COUNTIFS(AK457:AN457,"&gt;0")=0,0, IF(COUNTIFS(AK457:AN457,"&gt;0")&lt;=IF(AND(OR(D457&gt;=0,D457="Not required",D457="Unknown",D457="Stopped"),D457&gt;0,H457&gt;0),1,0)+IF(AND(OR(J457&gt;=0,J457="Not required",J457="Unknown",J457="Stopped"),J457&gt;0,N457&gt;0),1,0)+IF(AND(OR(P457&gt;=0,P457="Not required",P457="Unknown"),P457&gt;0,X457&gt;0),1,0)+IF(AND(OR(Z457&gt;=0,Z457="Not required",Z457="Unknown"),Z457&gt;0,AH457&gt;0),1,0),"Y",0))</f>
        <v>0</v>
      </c>
      <c r="AV457" s="259">
        <f>MAX('MDA2'!J457,'T1'!L457,'T2'!J457,T3_R1!K457,T3_R2!K457)</f>
        <v>0</v>
      </c>
      <c r="AW457" s="259">
        <f>MAX('MDA1'!K457,'MDA2'!K457,'MDA3'!I457,'MDA3'!L457,'T1'!M457,'T2'!K457,T3_R1!L457,T3_R2!L457)</f>
        <v>25471</v>
      </c>
      <c r="AX457" s="259">
        <f>MAX('MDA1'!L457,'MDA2'!L457,'MDA3'!J457,'MDA3'!M457,'T1'!N457,'T2'!L457,T3_R1!M457,T3_R2!M457)</f>
        <v>45281</v>
      </c>
      <c r="AY457" s="259">
        <f t="shared" si="50"/>
        <v>70752</v>
      </c>
      <c r="AZ457" s="259">
        <f>MAX('MDA2'!J457,T457)</f>
        <v>0</v>
      </c>
      <c r="BA457" s="259">
        <f>MAX('MDA1'!K457,'MDA2'!K457,'MDA3'!I457,'MDA3'!L457,V457,AD457)</f>
        <v>25471</v>
      </c>
      <c r="BB457" s="259">
        <f>MAX('MDA1'!L457,'MDA2'!L457,'MDA3'!J457,'MDA3'!M457,AF457)</f>
        <v>45281</v>
      </c>
      <c r="BC457" s="259">
        <f t="shared" ref="BC457:BC520" si="52">IF(AT457&lt;SUM(AZ457:BB457), AT457,SUM(AZ457:BB457))</f>
        <v>70752</v>
      </c>
      <c r="BD457" s="260">
        <f t="shared" ref="BD457:BD520" si="53">IF(AT457&lt;&gt;0,BC457/AT457*100,0)</f>
        <v>91.977691977691975</v>
      </c>
    </row>
    <row r="458" spans="1:56" x14ac:dyDescent="0.2">
      <c r="A458" s="10" t="str">
        <f>IF(COUNTRY_INFO!A458=0," ",COUNTRY_INFO!A458)</f>
        <v>Ethiopia</v>
      </c>
      <c r="B458" s="10" t="str">
        <f>IF(COUNTRY_INFO!B458=0," ",COUNTRY_INFO!B458)</f>
        <v>Oromia Jimma</v>
      </c>
      <c r="C458" s="87" t="str">
        <f>IF(COUNTRY_INFO!C458=0," ",COUNTRY_INFO!C458)</f>
        <v>Dedo</v>
      </c>
      <c r="D458" s="67">
        <f>COUNTRY_INFO!L458</f>
        <v>0</v>
      </c>
      <c r="E458" s="61"/>
      <c r="F458" s="61"/>
      <c r="G458" s="11">
        <f>MAX('MDA1'!M458,'MDA2'!M458)</f>
        <v>0</v>
      </c>
      <c r="H458" s="11">
        <f>IF(AND(COUNTRY_INFO!H458&gt;0,COUNTRY_INFO!H458&lt;4),IF(D458&gt;MAX('MDA1'!M458,'MDA2'!M458),MAX('MDA1'!M458,'MDA2'!M458),D458),0)</f>
        <v>0</v>
      </c>
      <c r="I458" s="73">
        <f>IF(AND(COUNTRY_INFO!H458&gt;0,COUNTRY_INFO!H458&lt;4), IF(G458/D458*100&lt;&gt;0, IF(G458/D458*100&gt;100,100,G458/D458*100), "-"),0)</f>
        <v>0</v>
      </c>
      <c r="J458" s="67">
        <f>COUNTRY_INFO!M458</f>
        <v>230549</v>
      </c>
      <c r="K458" s="61"/>
      <c r="L458" s="61"/>
      <c r="M458" s="11">
        <f>MAX('MDA1'!M458,MAX('MDA3'!I458,'MDA3'!L458)+MAX('MDA3'!J458,'MDA3'!M458))</f>
        <v>203166</v>
      </c>
      <c r="N458" s="11">
        <f>IF(AND(COUNTRY_INFO!I458&gt;0,COUNTRY_INFO!I458&lt;4),IF(J458&gt;MAX('MDA1'!M458,MAX('MDA3'!I458,'MDA3'!L458)+MAX('MDA3'!J458,'MDA3'!M458)),MAX('MDA1'!M458,MAX('MDA3'!I458,'MDA3'!L458)+MAX('MDA3'!J458,'MDA3'!M458)),J458),0)</f>
        <v>203166</v>
      </c>
      <c r="O458" s="73">
        <f>IF(AND(COUNTRY_INFO!I458&gt;0,COUNTRY_INFO!I458&lt;4), IF(M458/J458*100&lt;&gt;0, IF(M458/J458*100&gt;100,100,M458/J458*100), "-"),0)</f>
        <v>88.122698428533624</v>
      </c>
      <c r="P458" s="67">
        <f>COUNTRY_INFO!N458</f>
        <v>109847</v>
      </c>
      <c r="Q458" s="61"/>
      <c r="R458" s="61"/>
      <c r="S458" s="11">
        <f>SUM(MAX('MDA2'!J458, 'T1'!L458, MAX(T3_R1!K458, T3_R2!K458)), MAX('MDA1'!K458, 'MDA2'!K458, 'T1'!M458, MAX(T3_R1!L458, T3_R2!L458)), MAX('MDA1'!L458, 'MDA2'!L458, 'T1'!N458, MAX(T3_R1!M458, T3_R2!M458)))</f>
        <v>71272</v>
      </c>
      <c r="T458" s="11">
        <f>IF(AND(COUNTRY_INFO!J458&gt;1,COUNTRY_INFO!J458&lt;4),IF(COUNTRY_INFO!E458&gt;MAX('MDA2'!J458,'T1'!L458,MAX(T3_R1!K458,T3_R2!K458)),MAX('MDA2'!J458,'T1'!L458,MAX(T3_R1!K458,T3_R2!K458)),COUNTRY_INFO!E458),0)</f>
        <v>0</v>
      </c>
      <c r="U458" s="217" t="str">
        <f>IF(AND(COUNTRY_INFO!J458&gt;1,COUNTRY_INFO!J458&lt;4), IF(T458/COUNTRY_INFO!E458*100&lt;&gt;0, IF(T458/COUNTRY_INFO!E458*100&gt;100,100,T458/COUNTRY_INFO!E458*100), "-"),0)</f>
        <v>-</v>
      </c>
      <c r="V458" s="11">
        <f>IF(AND(COUNTRY_INFO!J458&gt;1,COUNTRY_INFO!J458&lt;4),IF(COUNTRY_INFO!F458&gt;MAX('MDA1'!K458,'MDA2'!K458,'T1'!M458,MAX(T3_R1!L458,T3_R2!L458)),MAX('MDA1'!K458,'MDA2'!K458,'T1'!M458,MAX(T3_R1!L458,T3_R2!L458)),COUNTRY_INFO!F458),0)</f>
        <v>71272</v>
      </c>
      <c r="W458" s="217">
        <f>IF(AND(COUNTRY_INFO!J458&gt;1,COUNTRY_INFO!J458&lt;4), IF(V458/COUNTRY_INFO!F458*100&lt;&gt;0, IF(V458/COUNTRY_INFO!F458*100&gt;100,100,V458/COUNTRY_INFO!F458*100), "-"),0)</f>
        <v>99.224547188461486</v>
      </c>
      <c r="X458" s="11">
        <f t="shared" ref="X458:X521" si="54">SUM(T458,V458)</f>
        <v>71272</v>
      </c>
      <c r="Y458" s="73">
        <f>IF(AND(COUNTRY_INFO!J458&gt;1,COUNTRY_INFO!J458&lt;4), IF(S458/P458*100&lt;&gt;0, IF(X458/P458*100&gt;100,100,X458/P458*100), "-"),0)</f>
        <v>64.882973590539578</v>
      </c>
      <c r="Z458" s="67">
        <f>COUNTRY_INFO!O458</f>
        <v>0</v>
      </c>
      <c r="AA458" s="61"/>
      <c r="AB458" s="61"/>
      <c r="AC458" s="11">
        <f>MAX('T1'!L458,'T2'!J458)+MAX('T1'!M458,'T2'!K458)+MAX('T1'!N458,'T2'!L458)</f>
        <v>0</v>
      </c>
      <c r="AD458" s="11">
        <f>IF(COUNTRY_INFO!K458=1,IF(COUNTRY_INFO!F458*0.33&gt;MAX('T1'!M458,'T2'!K458),MAX('T1'!M458,'T2'!K458),COUNTRY_INFO!F458*0.33),IF(COUNTRY_INFO!K458=2,IF(COUNTRY_INFO!F458*0.5&gt;MAX('T1'!M458,'T2'!K458),MAX('T1'!M458,'T2'!K458),COUNTRY_INFO!F458*0.5),IF(COUNTRY_INFO!K458=3,IF(COUNTRY_INFO!F458&gt;MAX('T1'!M458,'T2'!K458),MAX('T1'!M458,'T2'!K458),COUNTRY_INFO!F458),0)))</f>
        <v>0</v>
      </c>
      <c r="AE458" s="217">
        <f>IF(AND(COUNTRY_INFO!K458&gt;0,COUNTRY_INFO!K458&lt;4),IF(Z458&gt;0,IF(COUNTRY_INFO!K458=1, AD458/(COUNTRY_INFO!F458*0.33)*100, IF(COUNTRY_INFO!K458=2, AD458/(COUNTRY_INFO!F458*0.5)*100, IF(COUNTRY_INFO!K458=3, AD458/COUNTRY_INFO!F458*100))),"-"),0)</f>
        <v>0</v>
      </c>
      <c r="AF458" s="11">
        <f>IF(COUNTRY_INFO!K458=2,IF(COUNTRY_INFO!G458*0.2&gt;MAX('T1'!N458,'T2'!L458),MAX('T1'!N458,'T2'!L458),COUNTRY_INFO!G458*0.2),IF(COUNTRY_INFO!K458=3,IF(COUNTRY_INFO!G458&gt;MAX('T1'!N458,'T2'!L458),MAX('T1'!N458,'T2'!L458),COUNTRY_INFO!G458),0))</f>
        <v>0</v>
      </c>
      <c r="AG458" s="217">
        <f>IF(AND(COUNTRY_INFO!K458&gt;0,COUNTRY_INFO!K458&lt;4),IF(Z458&gt;0,IF(COUNTRY_INFO!K458=1, 0, IF(COUNTRY_INFO!K458=2, AF458/(COUNTRY_INFO!G458*0.2)*100, IF(COUNTRY_INFO!K458=3, AF458/COUNTRY_INFO!G458*100))),"-"),0)</f>
        <v>0</v>
      </c>
      <c r="AH458" s="11">
        <f t="shared" ref="AH458:AH521" si="55">SUM(AD458,AF458)</f>
        <v>0</v>
      </c>
      <c r="AI458" s="73">
        <f>IF(AND(COUNTRY_INFO!K458&gt;0,COUNTRY_INFO!K458&lt;4), IF(AC458/Z458*100&lt;&gt;0, IF(AH458/Z458*100&gt;100,100,AH458/Z458*100), "-"),0)</f>
        <v>0</v>
      </c>
      <c r="AJ458" s="261"/>
      <c r="AK458" s="260">
        <f>IF(AND(D458&lt;&gt;0, D458&lt;&gt;"Unknown",D458&lt;&gt;"Stopped",D458&lt;&gt;"Not required"),D458/COUNTRY_INFO!D458, 0)</f>
        <v>0</v>
      </c>
      <c r="AL458" s="260">
        <f>IF(AND(J458&lt;&gt;0,J458&lt;&gt;"Unknown",J458&lt;&gt;"Stopped",J458&lt;&gt;"Not required"),J458/COUNTRY_INFO!D458, 0)</f>
        <v>1</v>
      </c>
      <c r="AM458" s="260">
        <f>IF(AND(P458&lt;&gt;0,P458&lt;&gt;"Unknown",P458&lt;&gt;"Not required"),P458/(COUNTRY_INFO!E458+COUNTRY_INFO!F458), 0)</f>
        <v>1</v>
      </c>
      <c r="AN458" s="260">
        <f>IF(AND(Z458&lt;&gt;0,Z458&lt;&gt;"Unknown",Z458&lt;&gt;"Not required"),IF(COUNTRY_INFO!K458=1,1,IF(COUNTRY_INFO!K458=2,0.5*COUNTRY_INFO!F458/(0.5*COUNTRY_INFO!F458+0.2*COUNTRY_INFO!G458),IF(COUNTRY_INFO!K458=3,COUNTRY_INFO!F458/(COUNTRY_INFO!F458+COUNTRY_INFO!G458)))),0)</f>
        <v>0</v>
      </c>
      <c r="AO458" s="260">
        <f>IF(AND(Z458&lt;&gt;0,Z458&lt;&gt;"Unknown",Z458&lt;&gt;"Not required"),IF(COUNTRY_INFO!K458=1,0,IF(COUNTRY_INFO!K458=2,0.2*COUNTRY_INFO!G458/(0.5*COUNTRY_INFO!F458+0.2*COUNTRY_INFO!G458),IF(COUNTRY_INFO!K458=3,COUNTRY_INFO!G458/(COUNTRY_INFO!F458+COUNTRY_INFO!G458)))),0)</f>
        <v>0</v>
      </c>
      <c r="AP458" s="259">
        <f>MAX(COUNTRY_INFO!D458*AK458*PROFILE!$G$7,COUNTRY_INFO!D458*AL458*PROFILE!$G$7)</f>
        <v>2.4139130784398985E-2</v>
      </c>
      <c r="AQ458" s="259">
        <f>MAX(COUNTRY_INFO!D458*AK458*PROFILE!$G$8,COUNTRY_INFO!D458*AL458*PROFILE!$G$8,COUNTRY_INFO!D458*AM458*PROFILE!$G$8)</f>
        <v>33767.252419498975</v>
      </c>
      <c r="AR458" s="259">
        <f>MAX(COUNTRY_INFO!D458*AK458*PROFILE!$G$9,COUNTRY_INFO!D458*AL458*PROFILE!$G$9,COUNTRY_INFO!D458*AM458*PROFILE!$G$9,IF(AND(DISTRICT!Z458&lt;&gt;"Unknown",Z458&lt;&gt;"Not required"),COUNTRY_INFO!O458*DISTRICT!AN458,0))</f>
        <v>70124.710817382467</v>
      </c>
      <c r="AS458" s="259">
        <f>MAX(COUNTRY_INFO!D458*AK458*PROFILE!$G$10,COUNTRY_INFO!D458*AL458*PROFILE!$G$10,IF(AND(DISTRICT!Z458&lt;&gt;"Unknown",Z458&lt;&gt;"Not required"),COUNTRY_INFO!O458*DISTRICT!AO458,0))</f>
        <v>126657.01262398777</v>
      </c>
      <c r="AT458" s="259">
        <f t="shared" ref="AT458:AT521" si="56">SUM(AP458:AS458)</f>
        <v>230549</v>
      </c>
      <c r="AU458" s="258" t="str">
        <f t="shared" si="51"/>
        <v>Y</v>
      </c>
      <c r="AV458" s="259">
        <f>MAX('MDA2'!J458,'T1'!L458,'T2'!J458,T3_R1!K458,T3_R2!K458)</f>
        <v>0</v>
      </c>
      <c r="AW458" s="259">
        <f>MAX('MDA1'!K458,'MDA2'!K458,'MDA3'!I458,'MDA3'!L458,'T1'!M458,'T2'!K458,T3_R1!L458,T3_R2!L458)</f>
        <v>73140</v>
      </c>
      <c r="AX458" s="259">
        <f>MAX('MDA1'!L458,'MDA2'!L458,'MDA3'!J458,'MDA3'!M458,'T1'!N458,'T2'!L458,T3_R1!M458,T3_R2!M458)</f>
        <v>130026</v>
      </c>
      <c r="AY458" s="259">
        <f t="shared" ref="AY458:AY521" si="57">SUM(AV458:AX458)</f>
        <v>203166</v>
      </c>
      <c r="AZ458" s="259">
        <f>MAX('MDA2'!J458,T458)</f>
        <v>0</v>
      </c>
      <c r="BA458" s="259">
        <f>MAX('MDA1'!K458,'MDA2'!K458,'MDA3'!I458,'MDA3'!L458,V458,AD458)</f>
        <v>73140</v>
      </c>
      <c r="BB458" s="259">
        <f>MAX('MDA1'!L458,'MDA2'!L458,'MDA3'!J458,'MDA3'!M458,AF458)</f>
        <v>130026</v>
      </c>
      <c r="BC458" s="259">
        <f t="shared" si="52"/>
        <v>203166</v>
      </c>
      <c r="BD458" s="260">
        <f t="shared" si="53"/>
        <v>88.122698428533624</v>
      </c>
    </row>
    <row r="459" spans="1:56" x14ac:dyDescent="0.2">
      <c r="A459" s="10" t="str">
        <f>IF(COUNTRY_INFO!A459=0," ",COUNTRY_INFO!A459)</f>
        <v>Ethiopia</v>
      </c>
      <c r="B459" s="10" t="str">
        <f>IF(COUNTRY_INFO!B459=0," ",COUNTRY_INFO!B459)</f>
        <v>Oromia Jimma</v>
      </c>
      <c r="C459" s="87" t="str">
        <f>IF(COUNTRY_INFO!C459=0," ",COUNTRY_INFO!C459)</f>
        <v>Gera</v>
      </c>
      <c r="D459" s="67">
        <f>COUNTRY_INFO!L459</f>
        <v>0</v>
      </c>
      <c r="E459" s="61"/>
      <c r="F459" s="61"/>
      <c r="G459" s="11">
        <f>MAX('MDA1'!M459,'MDA2'!M459)</f>
        <v>0</v>
      </c>
      <c r="H459" s="11">
        <f>IF(AND(COUNTRY_INFO!H459&gt;0,COUNTRY_INFO!H459&lt;4),IF(D459&gt;MAX('MDA1'!M459,'MDA2'!M459),MAX('MDA1'!M459,'MDA2'!M459),D459),0)</f>
        <v>0</v>
      </c>
      <c r="I459" s="73">
        <f>IF(AND(COUNTRY_INFO!H459&gt;0,COUNTRY_INFO!H459&lt;4), IF(G459/D459*100&lt;&gt;0, IF(G459/D459*100&gt;100,100,G459/D459*100), "-"),0)</f>
        <v>0</v>
      </c>
      <c r="J459" s="67">
        <f>COUNTRY_INFO!M459</f>
        <v>143508</v>
      </c>
      <c r="K459" s="61"/>
      <c r="L459" s="61"/>
      <c r="M459" s="11">
        <f>MAX('MDA1'!M459,MAX('MDA3'!I459,'MDA3'!L459)+MAX('MDA3'!J459,'MDA3'!M459))</f>
        <v>143313</v>
      </c>
      <c r="N459" s="11">
        <f>IF(AND(COUNTRY_INFO!I459&gt;0,COUNTRY_INFO!I459&lt;4),IF(J459&gt;MAX('MDA1'!M459,MAX('MDA3'!I459,'MDA3'!L459)+MAX('MDA3'!J459,'MDA3'!M459)),MAX('MDA1'!M459,MAX('MDA3'!I459,'MDA3'!L459)+MAX('MDA3'!J459,'MDA3'!M459)),J459),0)</f>
        <v>143313</v>
      </c>
      <c r="O459" s="73">
        <f>IF(AND(COUNTRY_INFO!I459&gt;0,COUNTRY_INFO!I459&lt;4), IF(M459/J459*100&lt;&gt;0, IF(M459/J459*100&gt;100,100,M459/J459*100), "-"),0)</f>
        <v>99.864119073501129</v>
      </c>
      <c r="P459" s="67">
        <f>COUNTRY_INFO!N459</f>
        <v>68376</v>
      </c>
      <c r="Q459" s="61"/>
      <c r="R459" s="61"/>
      <c r="S459" s="11">
        <f>SUM(MAX('MDA2'!J459, 'T1'!L459, MAX(T3_R1!K459, T3_R2!K459)), MAX('MDA1'!K459, 'MDA2'!K459, 'T1'!M459, MAX(T3_R1!L459, T3_R2!L459)), MAX('MDA1'!L459, 'MDA2'!L459, 'T1'!N459, MAX(T3_R1!M459, T3_R2!M459)))</f>
        <v>45276</v>
      </c>
      <c r="T459" s="11">
        <f>IF(AND(COUNTRY_INFO!J459&gt;1,COUNTRY_INFO!J459&lt;4),IF(COUNTRY_INFO!E459&gt;MAX('MDA2'!J459,'T1'!L459,MAX(T3_R1!K459,T3_R2!K459)),MAX('MDA2'!J459,'T1'!L459,MAX(T3_R1!K459,T3_R2!K459)),COUNTRY_INFO!E459),0)</f>
        <v>0</v>
      </c>
      <c r="U459" s="217" t="str">
        <f>IF(AND(COUNTRY_INFO!J459&gt;1,COUNTRY_INFO!J459&lt;4), IF(T459/COUNTRY_INFO!E459*100&lt;&gt;0, IF(T459/COUNTRY_INFO!E459*100&gt;100,100,T459/COUNTRY_INFO!E459*100), "-"),0)</f>
        <v>-</v>
      </c>
      <c r="V459" s="11">
        <f>IF(AND(COUNTRY_INFO!J459&gt;1,COUNTRY_INFO!J459&lt;4),IF(COUNTRY_INFO!F459&gt;MAX('MDA1'!K459,'MDA2'!K459,'T1'!M459,MAX(T3_R1!L459,T3_R2!L459)),MAX('MDA1'!K459,'MDA2'!K459,'T1'!M459,MAX(T3_R1!L459,T3_R2!L459)),COUNTRY_INFO!F459),0)</f>
        <v>44711</v>
      </c>
      <c r="W459" s="217">
        <f>IF(AND(COUNTRY_INFO!J459&gt;1,COUNTRY_INFO!J459&lt;4), IF(V459/COUNTRY_INFO!F459*100&lt;&gt;0, IF(V459/COUNTRY_INFO!F459*100&gt;100,100,V459/COUNTRY_INFO!F459*100), "-"),0)</f>
        <v>100</v>
      </c>
      <c r="X459" s="11">
        <f t="shared" si="54"/>
        <v>44711</v>
      </c>
      <c r="Y459" s="73">
        <f>IF(AND(COUNTRY_INFO!J459&gt;1,COUNTRY_INFO!J459&lt;4), IF(S459/P459*100&lt;&gt;0, IF(X459/P459*100&gt;100,100,X459/P459*100), "-"),0)</f>
        <v>65.389902889902885</v>
      </c>
      <c r="Z459" s="67">
        <f>COUNTRY_INFO!O459</f>
        <v>0</v>
      </c>
      <c r="AA459" s="61"/>
      <c r="AB459" s="61"/>
      <c r="AC459" s="11">
        <f>MAX('T1'!L459,'T2'!J459)+MAX('T1'!M459,'T2'!K459)+MAX('T1'!N459,'T2'!L459)</f>
        <v>0</v>
      </c>
      <c r="AD459" s="11">
        <f>IF(COUNTRY_INFO!K459=1,IF(COUNTRY_INFO!F459*0.33&gt;MAX('T1'!M459,'T2'!K459),MAX('T1'!M459,'T2'!K459),COUNTRY_INFO!F459*0.33),IF(COUNTRY_INFO!K459=2,IF(COUNTRY_INFO!F459*0.5&gt;MAX('T1'!M459,'T2'!K459),MAX('T1'!M459,'T2'!K459),COUNTRY_INFO!F459*0.5),IF(COUNTRY_INFO!K459=3,IF(COUNTRY_INFO!F459&gt;MAX('T1'!M459,'T2'!K459),MAX('T1'!M459,'T2'!K459),COUNTRY_INFO!F459),0)))</f>
        <v>0</v>
      </c>
      <c r="AE459" s="217">
        <f>IF(AND(COUNTRY_INFO!K459&gt;0,COUNTRY_INFO!K459&lt;4),IF(Z459&gt;0,IF(COUNTRY_INFO!K459=1, AD459/(COUNTRY_INFO!F459*0.33)*100, IF(COUNTRY_INFO!K459=2, AD459/(COUNTRY_INFO!F459*0.5)*100, IF(COUNTRY_INFO!K459=3, AD459/COUNTRY_INFO!F459*100))),"-"),0)</f>
        <v>0</v>
      </c>
      <c r="AF459" s="11">
        <f>IF(COUNTRY_INFO!K459=2,IF(COUNTRY_INFO!G459*0.2&gt;MAX('T1'!N459,'T2'!L459),MAX('T1'!N459,'T2'!L459),COUNTRY_INFO!G459*0.2),IF(COUNTRY_INFO!K459=3,IF(COUNTRY_INFO!G459&gt;MAX('T1'!N459,'T2'!L459),MAX('T1'!N459,'T2'!L459),COUNTRY_INFO!G459),0))</f>
        <v>0</v>
      </c>
      <c r="AG459" s="217">
        <f>IF(AND(COUNTRY_INFO!K459&gt;0,COUNTRY_INFO!K459&lt;4),IF(Z459&gt;0,IF(COUNTRY_INFO!K459=1, 0, IF(COUNTRY_INFO!K459=2, AF459/(COUNTRY_INFO!G459*0.2)*100, IF(COUNTRY_INFO!K459=3, AF459/COUNTRY_INFO!G459*100))),"-"),0)</f>
        <v>0</v>
      </c>
      <c r="AH459" s="11">
        <f t="shared" si="55"/>
        <v>0</v>
      </c>
      <c r="AI459" s="73">
        <f>IF(AND(COUNTRY_INFO!K459&gt;0,COUNTRY_INFO!K459&lt;4), IF(AC459/Z459*100&lt;&gt;0, IF(AH459/Z459*100&gt;100,100,AH459/Z459*100), "-"),0)</f>
        <v>0</v>
      </c>
      <c r="AJ459" s="261"/>
      <c r="AK459" s="260">
        <f>IF(AND(D459&lt;&gt;0, D459&lt;&gt;"Unknown",D459&lt;&gt;"Stopped",D459&lt;&gt;"Not required"),D459/COUNTRY_INFO!D459, 0)</f>
        <v>0</v>
      </c>
      <c r="AL459" s="260">
        <f>IF(AND(J459&lt;&gt;0,J459&lt;&gt;"Unknown",J459&lt;&gt;"Stopped",J459&lt;&gt;"Not required"),J459/COUNTRY_INFO!D459, 0)</f>
        <v>1</v>
      </c>
      <c r="AM459" s="260">
        <f>IF(AND(P459&lt;&gt;0,P459&lt;&gt;"Unknown",P459&lt;&gt;"Not required"),P459/(COUNTRY_INFO!E459+COUNTRY_INFO!F459), 0)</f>
        <v>1</v>
      </c>
      <c r="AN459" s="260">
        <f>IF(AND(Z459&lt;&gt;0,Z459&lt;&gt;"Unknown",Z459&lt;&gt;"Not required"),IF(COUNTRY_INFO!K459=1,1,IF(COUNTRY_INFO!K459=2,0.5*COUNTRY_INFO!F459/(0.5*COUNTRY_INFO!F459+0.2*COUNTRY_INFO!G459),IF(COUNTRY_INFO!K459=3,COUNTRY_INFO!F459/(COUNTRY_INFO!F459+COUNTRY_INFO!G459)))),0)</f>
        <v>0</v>
      </c>
      <c r="AO459" s="260">
        <f>IF(AND(Z459&lt;&gt;0,Z459&lt;&gt;"Unknown",Z459&lt;&gt;"Not required"),IF(COUNTRY_INFO!K459=1,0,IF(COUNTRY_INFO!K459=2,0.2*COUNTRY_INFO!G459/(0.5*COUNTRY_INFO!F459+0.2*COUNTRY_INFO!G459),IF(COUNTRY_INFO!K459=3,COUNTRY_INFO!G459/(COUNTRY_INFO!F459+COUNTRY_INFO!G459)))),0)</f>
        <v>0</v>
      </c>
      <c r="AP459" s="259">
        <f>MAX(COUNTRY_INFO!D459*AK459*PROFILE!$G$7,COUNTRY_INFO!D459*AL459*PROFILE!$G$7)</f>
        <v>1.5025692501843555E-2</v>
      </c>
      <c r="AQ459" s="259">
        <f>MAX(COUNTRY_INFO!D459*AK459*PROFILE!$G$8,COUNTRY_INFO!D459*AL459*PROFILE!$G$8,COUNTRY_INFO!D459*AM459*PROFILE!$G$8)</f>
        <v>21018.832700282626</v>
      </c>
      <c r="AR459" s="259">
        <f>MAX(COUNTRY_INFO!D459*AK459*PROFILE!$G$9,COUNTRY_INFO!D459*AL459*PROFILE!$G$9,COUNTRY_INFO!D459*AM459*PROFILE!$G$9,IF(AND(DISTRICT!Z459&lt;&gt;"Unknown",Z459&lt;&gt;"Not required"),COUNTRY_INFO!O459*DISTRICT!AN459,0))</f>
        <v>43649.970288229073</v>
      </c>
      <c r="AS459" s="259">
        <f>MAX(COUNTRY_INFO!D459*AK459*PROFILE!$G$10,COUNTRY_INFO!D459*AL459*PROFILE!$G$10,IF(AND(DISTRICT!Z459&lt;&gt;"Unknown",Z459&lt;&gt;"Not required"),COUNTRY_INFO!O459*DISTRICT!AO459,0))</f>
        <v>78839.181985795803</v>
      </c>
      <c r="AT459" s="259">
        <f t="shared" si="56"/>
        <v>143508</v>
      </c>
      <c r="AU459" s="258" t="str">
        <f t="shared" si="51"/>
        <v>Y</v>
      </c>
      <c r="AV459" s="259">
        <f>MAX('MDA2'!J459,'T1'!L459,'T2'!J459,T3_R1!K459,T3_R2!K459)</f>
        <v>0</v>
      </c>
      <c r="AW459" s="259">
        <f>MAX('MDA1'!K459,'MDA2'!K459,'MDA3'!I459,'MDA3'!L459,'T1'!M459,'T2'!K459,T3_R1!L459,T3_R2!L459)</f>
        <v>51593</v>
      </c>
      <c r="AX459" s="259">
        <f>MAX('MDA1'!L459,'MDA2'!L459,'MDA3'!J459,'MDA3'!M459,'T1'!N459,'T2'!L459,T3_R1!M459,T3_R2!M459)</f>
        <v>91720</v>
      </c>
      <c r="AY459" s="259">
        <f t="shared" si="57"/>
        <v>143313</v>
      </c>
      <c r="AZ459" s="259">
        <f>MAX('MDA2'!J459,T459)</f>
        <v>0</v>
      </c>
      <c r="BA459" s="259">
        <f>MAX('MDA1'!K459,'MDA2'!K459,'MDA3'!I459,'MDA3'!L459,V459,AD459)</f>
        <v>51593</v>
      </c>
      <c r="BB459" s="259">
        <f>MAX('MDA1'!L459,'MDA2'!L459,'MDA3'!J459,'MDA3'!M459,AF459)</f>
        <v>91720</v>
      </c>
      <c r="BC459" s="259">
        <f t="shared" si="52"/>
        <v>143313</v>
      </c>
      <c r="BD459" s="260">
        <f t="shared" si="53"/>
        <v>99.864119073501129</v>
      </c>
    </row>
    <row r="460" spans="1:56" x14ac:dyDescent="0.2">
      <c r="A460" s="10" t="str">
        <f>IF(COUNTRY_INFO!A460=0," ",COUNTRY_INFO!A460)</f>
        <v>Ethiopia</v>
      </c>
      <c r="B460" s="10" t="str">
        <f>IF(COUNTRY_INFO!B460=0," ",COUNTRY_INFO!B460)</f>
        <v>Oromia Jimma</v>
      </c>
      <c r="C460" s="87" t="str">
        <f>IF(COUNTRY_INFO!C460=0," ",COUNTRY_INFO!C460)</f>
        <v>Gomma</v>
      </c>
      <c r="D460" s="67">
        <f>COUNTRY_INFO!L460</f>
        <v>0</v>
      </c>
      <c r="E460" s="61"/>
      <c r="F460" s="61"/>
      <c r="G460" s="11">
        <f>MAX('MDA1'!M460,'MDA2'!M460)</f>
        <v>0</v>
      </c>
      <c r="H460" s="11">
        <f>IF(AND(COUNTRY_INFO!H460&gt;0,COUNTRY_INFO!H460&lt;4),IF(D460&gt;MAX('MDA1'!M460,'MDA2'!M460),MAX('MDA1'!M460,'MDA2'!M460),D460),0)</f>
        <v>0</v>
      </c>
      <c r="I460" s="73">
        <f>IF(AND(COUNTRY_INFO!H460&gt;0,COUNTRY_INFO!H460&lt;4), IF(G460/D460*100&lt;&gt;0, IF(G460/D460*100&gt;100,100,G460/D460*100), "-"),0)</f>
        <v>0</v>
      </c>
      <c r="J460" s="67">
        <f>COUNTRY_INFO!M460</f>
        <v>272610</v>
      </c>
      <c r="K460" s="61"/>
      <c r="L460" s="61"/>
      <c r="M460" s="11">
        <f>MAX('MDA1'!M460,MAX('MDA3'!I460,'MDA3'!L460)+MAX('MDA3'!J460,'MDA3'!M460))</f>
        <v>243023</v>
      </c>
      <c r="N460" s="11">
        <f>IF(AND(COUNTRY_INFO!I460&gt;0,COUNTRY_INFO!I460&lt;4),IF(J460&gt;MAX('MDA1'!M460,MAX('MDA3'!I460,'MDA3'!L460)+MAX('MDA3'!J460,'MDA3'!M460)),MAX('MDA1'!M460,MAX('MDA3'!I460,'MDA3'!L460)+MAX('MDA3'!J460,'MDA3'!M460)),J460),0)</f>
        <v>243023</v>
      </c>
      <c r="O460" s="73">
        <f>IF(AND(COUNTRY_INFO!I460&gt;0,COUNTRY_INFO!I460&lt;4), IF(M460/J460*100&lt;&gt;0, IF(M460/J460*100&gt;100,100,M460/J460*100), "-"),0)</f>
        <v>89.146766442903782</v>
      </c>
      <c r="P460" s="67">
        <f>COUNTRY_INFO!N460</f>
        <v>129887</v>
      </c>
      <c r="Q460" s="61"/>
      <c r="R460" s="61"/>
      <c r="S460" s="11">
        <f>SUM(MAX('MDA2'!J460, 'T1'!L460, MAX(T3_R1!K460, T3_R2!K460)), MAX('MDA1'!K460, 'MDA2'!K460, 'T1'!M460, MAX(T3_R1!L460, T3_R2!L460)), MAX('MDA1'!L460, 'MDA2'!L460, 'T1'!N460, MAX(T3_R1!M460, T3_R2!M460)))</f>
        <v>85362</v>
      </c>
      <c r="T460" s="11">
        <f>IF(AND(COUNTRY_INFO!J460&gt;1,COUNTRY_INFO!J460&lt;4),IF(COUNTRY_INFO!E460&gt;MAX('MDA2'!J460,'T1'!L460,MAX(T3_R1!K460,T3_R2!K460)),MAX('MDA2'!J460,'T1'!L460,MAX(T3_R1!K460,T3_R2!K460)),COUNTRY_INFO!E460),0)</f>
        <v>0</v>
      </c>
      <c r="U460" s="217" t="str">
        <f>IF(AND(COUNTRY_INFO!J460&gt;1,COUNTRY_INFO!J460&lt;4), IF(T460/COUNTRY_INFO!E460*100&lt;&gt;0, IF(T460/COUNTRY_INFO!E460*100&gt;100,100,T460/COUNTRY_INFO!E460*100), "-"),0)</f>
        <v>-</v>
      </c>
      <c r="V460" s="11">
        <f>IF(AND(COUNTRY_INFO!J460&gt;1,COUNTRY_INFO!J460&lt;4),IF(COUNTRY_INFO!F460&gt;MAX('MDA1'!K460,'MDA2'!K460,'T1'!M460,MAX(T3_R1!L460,T3_R2!L460)),MAX('MDA1'!K460,'MDA2'!K460,'T1'!M460,MAX(T3_R1!L460,T3_R2!L460)),COUNTRY_INFO!F460),0)</f>
        <v>84933</v>
      </c>
      <c r="W460" s="217">
        <f>IF(AND(COUNTRY_INFO!J460&gt;1,COUNTRY_INFO!J460&lt;4), IF(V460/COUNTRY_INFO!F460*100&lt;&gt;0, IF(V460/COUNTRY_INFO!F460*100&gt;100,100,V460/COUNTRY_INFO!F460*100), "-"),0)</f>
        <v>100</v>
      </c>
      <c r="X460" s="11">
        <f t="shared" si="54"/>
        <v>84933</v>
      </c>
      <c r="Y460" s="73">
        <f>IF(AND(COUNTRY_INFO!J460&gt;1,COUNTRY_INFO!J460&lt;4), IF(S460/P460*100&lt;&gt;0, IF(X460/P460*100&gt;100,100,X460/P460*100), "-"),0)</f>
        <v>65.389915849931086</v>
      </c>
      <c r="Z460" s="67">
        <f>COUNTRY_INFO!O460</f>
        <v>227656</v>
      </c>
      <c r="AA460" s="61"/>
      <c r="AB460" s="61"/>
      <c r="AC460" s="11">
        <f>MAX('T1'!L460,'T2'!J460)+MAX('T1'!M460,'T2'!K460)+MAX('T1'!N460,'T2'!L460)</f>
        <v>79877</v>
      </c>
      <c r="AD460" s="11">
        <f>IF(COUNTRY_INFO!K460=1,IF(COUNTRY_INFO!F460*0.33&gt;MAX('T1'!M460,'T2'!K460),MAX('T1'!M460,'T2'!K460),COUNTRY_INFO!F460*0.33),IF(COUNTRY_INFO!K460=2,IF(COUNTRY_INFO!F460*0.5&gt;MAX('T1'!M460,'T2'!K460),MAX('T1'!M460,'T2'!K460),COUNTRY_INFO!F460*0.5),IF(COUNTRY_INFO!K460=3,IF(COUNTRY_INFO!F460&gt;MAX('T1'!M460,'T2'!K460),MAX('T1'!M460,'T2'!K460),COUNTRY_INFO!F460),0)))</f>
        <v>79877</v>
      </c>
      <c r="AE460" s="217">
        <f>IF(AND(COUNTRY_INFO!K460&gt;0,COUNTRY_INFO!K460&lt;4),IF(Z460&gt;0,IF(COUNTRY_INFO!K460=1, AD460/(COUNTRY_INFO!F460*0.33)*100, IF(COUNTRY_INFO!K460=2, AD460/(COUNTRY_INFO!F460*0.5)*100, IF(COUNTRY_INFO!K460=3, AD460/COUNTRY_INFO!F460*100))),"-"),0)</f>
        <v>94.04707239824333</v>
      </c>
      <c r="AF460" s="11">
        <f>IF(COUNTRY_INFO!K460=2,IF(COUNTRY_INFO!G460*0.2&gt;MAX('T1'!N460,'T2'!L460),MAX('T1'!N460,'T2'!L460),COUNTRY_INFO!G460*0.2),IF(COUNTRY_INFO!K460=3,IF(COUNTRY_INFO!G460&gt;MAX('T1'!N460,'T2'!L460),MAX('T1'!N460,'T2'!L460),COUNTRY_INFO!G460),0))</f>
        <v>0</v>
      </c>
      <c r="AG460" s="217">
        <f>IF(AND(COUNTRY_INFO!K460&gt;0,COUNTRY_INFO!K460&lt;4),IF(Z460&gt;0,IF(COUNTRY_INFO!K460=1, 0, IF(COUNTRY_INFO!K460=2, AF460/(COUNTRY_INFO!G460*0.2)*100, IF(COUNTRY_INFO!K460=3, AF460/COUNTRY_INFO!G460*100))),"-"),0)</f>
        <v>0</v>
      </c>
      <c r="AH460" s="11">
        <f t="shared" si="55"/>
        <v>79877</v>
      </c>
      <c r="AI460" s="73">
        <f>IF(AND(COUNTRY_INFO!K460&gt;0,COUNTRY_INFO!K460&lt;4), IF(AC460/Z460*100&lt;&gt;0, IF(AH460/Z460*100&gt;100,100,AH460/Z460*100), "-"),0)</f>
        <v>35.086709772639416</v>
      </c>
      <c r="AJ460" s="261"/>
      <c r="AK460" s="260">
        <f>IF(AND(D460&lt;&gt;0, D460&lt;&gt;"Unknown",D460&lt;&gt;"Stopped",D460&lt;&gt;"Not required"),D460/COUNTRY_INFO!D460, 0)</f>
        <v>0</v>
      </c>
      <c r="AL460" s="260">
        <f>IF(AND(J460&lt;&gt;0,J460&lt;&gt;"Unknown",J460&lt;&gt;"Stopped",J460&lt;&gt;"Not required"),J460/COUNTRY_INFO!D460, 0)</f>
        <v>1</v>
      </c>
      <c r="AM460" s="260">
        <f>IF(AND(P460&lt;&gt;0,P460&lt;&gt;"Unknown",P460&lt;&gt;"Not required"),P460/(COUNTRY_INFO!E460+COUNTRY_INFO!F460), 0)</f>
        <v>1</v>
      </c>
      <c r="AN460" s="260">
        <f>IF(AND(Z460&lt;&gt;0,Z460&lt;&gt;"Unknown",Z460&lt;&gt;"Not required"),IF(COUNTRY_INFO!K460=1,1,IF(COUNTRY_INFO!K460=2,0.5*COUNTRY_INFO!F460/(0.5*COUNTRY_INFO!F460+0.2*COUNTRY_INFO!G460),IF(COUNTRY_INFO!K460=3,COUNTRY_INFO!F460/(COUNTRY_INFO!F460+COUNTRY_INFO!G460)))),0)</f>
        <v>0.37307604455845661</v>
      </c>
      <c r="AO460" s="260">
        <f>IF(AND(Z460&lt;&gt;0,Z460&lt;&gt;"Unknown",Z460&lt;&gt;"Not required"),IF(COUNTRY_INFO!K460=1,0,IF(COUNTRY_INFO!K460=2,0.2*COUNTRY_INFO!G460/(0.5*COUNTRY_INFO!F460+0.2*COUNTRY_INFO!G460),IF(COUNTRY_INFO!K460=3,COUNTRY_INFO!G460/(COUNTRY_INFO!F460+COUNTRY_INFO!G460)))),0)</f>
        <v>0.62692395544154333</v>
      </c>
      <c r="AP460" s="259">
        <f>MAX(COUNTRY_INFO!D460*AK460*PROFILE!$G$7,COUNTRY_INFO!D460*AL460*PROFILE!$G$7)</f>
        <v>2.8543036157758252E-2</v>
      </c>
      <c r="AQ460" s="259">
        <f>MAX(COUNTRY_INFO!D460*AK460*PROFILE!$G$8,COUNTRY_INFO!D460*AL460*PROFILE!$G$8,COUNTRY_INFO!D460*AM460*PROFILE!$G$8)</f>
        <v>39927.697288123636</v>
      </c>
      <c r="AR460" s="259">
        <f>MAX(COUNTRY_INFO!D460*AK460*PROFILE!$G$9,COUNTRY_INFO!D460*AL460*PROFILE!$G$9,COUNTRY_INFO!D460*AM460*PROFILE!$G$9,IF(AND(DISTRICT!Z460&lt;&gt;"Unknown",Z460&lt;&gt;"Not required"),COUNTRY_INFO!O460*DISTRICT!AN460,0))</f>
        <v>84933</v>
      </c>
      <c r="AS460" s="259">
        <f>MAX(COUNTRY_INFO!D460*AK460*PROFILE!$G$10,COUNTRY_INFO!D460*AL460*PROFILE!$G$10,IF(AND(DISTRICT!Z460&lt;&gt;"Unknown",Z460&lt;&gt;"Not required"),COUNTRY_INFO!O460*DISTRICT!AO460,0))</f>
        <v>149764.12047514977</v>
      </c>
      <c r="AT460" s="259">
        <f t="shared" si="56"/>
        <v>274624.84630630957</v>
      </c>
      <c r="AU460" s="258" t="str">
        <f t="shared" si="51"/>
        <v>Y</v>
      </c>
      <c r="AV460" s="259">
        <f>MAX('MDA2'!J460,'T1'!L460,'T2'!J460,T3_R1!K460,T3_R2!K460)</f>
        <v>0</v>
      </c>
      <c r="AW460" s="259">
        <f>MAX('MDA1'!K460,'MDA2'!K460,'MDA3'!I460,'MDA3'!L460,'T1'!M460,'T2'!K460,T3_R1!L460,T3_R2!L460)</f>
        <v>87488</v>
      </c>
      <c r="AX460" s="259">
        <f>MAX('MDA1'!L460,'MDA2'!L460,'MDA3'!J460,'MDA3'!M460,'T1'!N460,'T2'!L460,T3_R1!M460,T3_R2!M460)</f>
        <v>155535</v>
      </c>
      <c r="AY460" s="259">
        <f t="shared" si="57"/>
        <v>243023</v>
      </c>
      <c r="AZ460" s="259">
        <f>MAX('MDA2'!J460,T460)</f>
        <v>0</v>
      </c>
      <c r="BA460" s="259">
        <f>MAX('MDA1'!K460,'MDA2'!K460,'MDA3'!I460,'MDA3'!L460,V460,AD460)</f>
        <v>87488</v>
      </c>
      <c r="BB460" s="259">
        <f>MAX('MDA1'!L460,'MDA2'!L460,'MDA3'!J460,'MDA3'!M460,AF460)</f>
        <v>155535</v>
      </c>
      <c r="BC460" s="259">
        <f t="shared" si="52"/>
        <v>243023</v>
      </c>
      <c r="BD460" s="260">
        <f t="shared" si="53"/>
        <v>88.492721350106223</v>
      </c>
    </row>
    <row r="461" spans="1:56" x14ac:dyDescent="0.2">
      <c r="A461" s="10" t="str">
        <f>IF(COUNTRY_INFO!A461=0," ",COUNTRY_INFO!A461)</f>
        <v>Ethiopia</v>
      </c>
      <c r="B461" s="10" t="str">
        <f>IF(COUNTRY_INFO!B461=0," ",COUNTRY_INFO!B461)</f>
        <v>Oromia Jimma</v>
      </c>
      <c r="C461" s="87" t="str">
        <f>IF(COUNTRY_INFO!C461=0," ",COUNTRY_INFO!C461)</f>
        <v>Gumay</v>
      </c>
      <c r="D461" s="67">
        <f>COUNTRY_INFO!L461</f>
        <v>0</v>
      </c>
      <c r="E461" s="61"/>
      <c r="F461" s="61"/>
      <c r="G461" s="11">
        <f>MAX('MDA1'!M461,'MDA2'!M461)</f>
        <v>0</v>
      </c>
      <c r="H461" s="11">
        <f>IF(AND(COUNTRY_INFO!H461&gt;0,COUNTRY_INFO!H461&lt;4),IF(D461&gt;MAX('MDA1'!M461,'MDA2'!M461),MAX('MDA1'!M461,'MDA2'!M461),D461),0)</f>
        <v>0</v>
      </c>
      <c r="I461" s="73">
        <f>IF(AND(COUNTRY_INFO!H461&gt;0,COUNTRY_INFO!H461&lt;4), IF(G461/D461*100&lt;&gt;0, IF(G461/D461*100&gt;100,100,G461/D461*100), "-"),0)</f>
        <v>0</v>
      </c>
      <c r="J461" s="67">
        <f>COUNTRY_INFO!M461</f>
        <v>77680</v>
      </c>
      <c r="K461" s="61"/>
      <c r="L461" s="61"/>
      <c r="M461" s="11">
        <f>MAX('MDA1'!M461,MAX('MDA3'!I461,'MDA3'!L461)+MAX('MDA3'!J461,'MDA3'!M461))</f>
        <v>66600</v>
      </c>
      <c r="N461" s="11">
        <f>IF(AND(COUNTRY_INFO!I461&gt;0,COUNTRY_INFO!I461&lt;4),IF(J461&gt;MAX('MDA1'!M461,MAX('MDA3'!I461,'MDA3'!L461)+MAX('MDA3'!J461,'MDA3'!M461)),MAX('MDA1'!M461,MAX('MDA3'!I461,'MDA3'!L461)+MAX('MDA3'!J461,'MDA3'!M461)),J461),0)</f>
        <v>66600</v>
      </c>
      <c r="O461" s="73">
        <f>IF(AND(COUNTRY_INFO!I461&gt;0,COUNTRY_INFO!I461&lt;4), IF(M461/J461*100&lt;&gt;0, IF(M461/J461*100&gt;100,100,M461/J461*100), "-"),0)</f>
        <v>85.736354273944386</v>
      </c>
      <c r="P461" s="67">
        <f>COUNTRY_INFO!N461</f>
        <v>37011</v>
      </c>
      <c r="Q461" s="61"/>
      <c r="R461" s="61"/>
      <c r="S461" s="11">
        <f>SUM(MAX('MDA2'!J461, 'T1'!L461, MAX(T3_R1!K461, T3_R2!K461)), MAX('MDA1'!K461, 'MDA2'!K461, 'T1'!M461, MAX(T3_R1!L461, T3_R2!L461)), MAX('MDA1'!L461, 'MDA2'!L461, 'T1'!N461, MAX(T3_R1!M461, T3_R2!M461)))</f>
        <v>0</v>
      </c>
      <c r="T461" s="11">
        <f>IF(AND(COUNTRY_INFO!J461&gt;1,COUNTRY_INFO!J461&lt;4),IF(COUNTRY_INFO!E461&gt;MAX('MDA2'!J461,'T1'!L461,MAX(T3_R1!K461,T3_R2!K461)),MAX('MDA2'!J461,'T1'!L461,MAX(T3_R1!K461,T3_R2!K461)),COUNTRY_INFO!E461),0)</f>
        <v>0</v>
      </c>
      <c r="U461" s="217" t="str">
        <f>IF(AND(COUNTRY_INFO!J461&gt;1,COUNTRY_INFO!J461&lt;4), IF(T461/COUNTRY_INFO!E461*100&lt;&gt;0, IF(T461/COUNTRY_INFO!E461*100&gt;100,100,T461/COUNTRY_INFO!E461*100), "-"),0)</f>
        <v>-</v>
      </c>
      <c r="V461" s="11">
        <f>IF(AND(COUNTRY_INFO!J461&gt;1,COUNTRY_INFO!J461&lt;4),IF(COUNTRY_INFO!F461&gt;MAX('MDA1'!K461,'MDA2'!K461,'T1'!M461,MAX(T3_R1!L461,T3_R2!L461)),MAX('MDA1'!K461,'MDA2'!K461,'T1'!M461,MAX(T3_R1!L461,T3_R2!L461)),COUNTRY_INFO!F461),0)</f>
        <v>0</v>
      </c>
      <c r="W461" s="217" t="str">
        <f>IF(AND(COUNTRY_INFO!J461&gt;1,COUNTRY_INFO!J461&lt;4), IF(V461/COUNTRY_INFO!F461*100&lt;&gt;0, IF(V461/COUNTRY_INFO!F461*100&gt;100,100,V461/COUNTRY_INFO!F461*100), "-"),0)</f>
        <v>-</v>
      </c>
      <c r="X461" s="11">
        <f t="shared" si="54"/>
        <v>0</v>
      </c>
      <c r="Y461" s="73" t="str">
        <f>IF(AND(COUNTRY_INFO!J461&gt;1,COUNTRY_INFO!J461&lt;4), IF(S461/P461*100&lt;&gt;0, IF(X461/P461*100&gt;100,100,X461/P461*100), "-"),0)</f>
        <v>-</v>
      </c>
      <c r="Z461" s="67">
        <f>COUNTRY_INFO!O461</f>
        <v>20234.8</v>
      </c>
      <c r="AA461" s="61"/>
      <c r="AB461" s="61"/>
      <c r="AC461" s="11">
        <f>MAX('T1'!L461,'T2'!J461)+MAX('T1'!M461,'T2'!K461)+MAX('T1'!N461,'T2'!L461)</f>
        <v>0</v>
      </c>
      <c r="AD461" s="11">
        <f>IF(COUNTRY_INFO!K461=1,IF(COUNTRY_INFO!F461*0.33&gt;MAX('T1'!M461,'T2'!K461),MAX('T1'!M461,'T2'!K461),COUNTRY_INFO!F461*0.33),IF(COUNTRY_INFO!K461=2,IF(COUNTRY_INFO!F461*0.5&gt;MAX('T1'!M461,'T2'!K461),MAX('T1'!M461,'T2'!K461),COUNTRY_INFO!F461*0.5),IF(COUNTRY_INFO!K461=3,IF(COUNTRY_INFO!F461&gt;MAX('T1'!M461,'T2'!K461),MAX('T1'!M461,'T2'!K461),COUNTRY_INFO!F461),0)))</f>
        <v>0</v>
      </c>
      <c r="AE461" s="217">
        <f>IF(AND(COUNTRY_INFO!K461&gt;0,COUNTRY_INFO!K461&lt;4),IF(Z461&gt;0,IF(COUNTRY_INFO!K461=1, AD461/(COUNTRY_INFO!F461*0.33)*100, IF(COUNTRY_INFO!K461=2, AD461/(COUNTRY_INFO!F461*0.5)*100, IF(COUNTRY_INFO!K461=3, AD461/COUNTRY_INFO!F461*100))),"-"),0)</f>
        <v>0</v>
      </c>
      <c r="AF461" s="11">
        <f>IF(COUNTRY_INFO!K461=2,IF(COUNTRY_INFO!G461*0.2&gt;MAX('T1'!N461,'T2'!L461),MAX('T1'!N461,'T2'!L461),COUNTRY_INFO!G461*0.2),IF(COUNTRY_INFO!K461=3,IF(COUNTRY_INFO!G461&gt;MAX('T1'!N461,'T2'!L461),MAX('T1'!N461,'T2'!L461),COUNTRY_INFO!G461),0))</f>
        <v>0</v>
      </c>
      <c r="AG461" s="217">
        <f>IF(AND(COUNTRY_INFO!K461&gt;0,COUNTRY_INFO!K461&lt;4),IF(Z461&gt;0,IF(COUNTRY_INFO!K461=1, 0, IF(COUNTRY_INFO!K461=2, AF461/(COUNTRY_INFO!G461*0.2)*100, IF(COUNTRY_INFO!K461=3, AF461/COUNTRY_INFO!G461*100))),"-"),0)</f>
        <v>0</v>
      </c>
      <c r="AH461" s="11">
        <f t="shared" si="55"/>
        <v>0</v>
      </c>
      <c r="AI461" s="73" t="str">
        <f>IF(AND(COUNTRY_INFO!K461&gt;0,COUNTRY_INFO!K461&lt;4), IF(AC461/Z461*100&lt;&gt;0, IF(AH461/Z461*100&gt;100,100,AH461/Z461*100), "-"),0)</f>
        <v>-</v>
      </c>
      <c r="AJ461" s="261"/>
      <c r="AK461" s="260">
        <f>IF(AND(D461&lt;&gt;0, D461&lt;&gt;"Unknown",D461&lt;&gt;"Stopped",D461&lt;&gt;"Not required"),D461/COUNTRY_INFO!D461, 0)</f>
        <v>0</v>
      </c>
      <c r="AL461" s="260">
        <f>IF(AND(J461&lt;&gt;0,J461&lt;&gt;"Unknown",J461&lt;&gt;"Stopped",J461&lt;&gt;"Not required"),J461/COUNTRY_INFO!D461, 0)</f>
        <v>1</v>
      </c>
      <c r="AM461" s="260">
        <f>IF(AND(P461&lt;&gt;0,P461&lt;&gt;"Unknown",P461&lt;&gt;"Not required"),P461/(COUNTRY_INFO!E461+COUNTRY_INFO!F461), 0)</f>
        <v>1</v>
      </c>
      <c r="AN461" s="260">
        <f>IF(AND(Z461&lt;&gt;0,Z461&lt;&gt;"Unknown",Z461&lt;&gt;"Not required"),IF(COUNTRY_INFO!K461=1,1,IF(COUNTRY_INFO!K461=2,0.5*COUNTRY_INFO!F461/(0.5*COUNTRY_INFO!F461+0.2*COUNTRY_INFO!G461),IF(COUNTRY_INFO!K461=3,COUNTRY_INFO!F461/(COUNTRY_INFO!F461+COUNTRY_INFO!G461)))),0)</f>
        <v>0.59802913792080969</v>
      </c>
      <c r="AO461" s="260">
        <f>IF(AND(Z461&lt;&gt;0,Z461&lt;&gt;"Unknown",Z461&lt;&gt;"Not required"),IF(COUNTRY_INFO!K461=1,0,IF(COUNTRY_INFO!K461=2,0.2*COUNTRY_INFO!G461/(0.5*COUNTRY_INFO!F461+0.2*COUNTRY_INFO!G461),IF(COUNTRY_INFO!K461=3,COUNTRY_INFO!G461/(COUNTRY_INFO!F461+COUNTRY_INFO!G461)))),0)</f>
        <v>0.40197086207919031</v>
      </c>
      <c r="AP461" s="259">
        <f>MAX(COUNTRY_INFO!D461*AK461*PROFILE!$G$7,COUNTRY_INFO!D461*AL461*PROFILE!$G$7)</f>
        <v>8.1333151708839046E-3</v>
      </c>
      <c r="AQ461" s="259">
        <f>MAX(COUNTRY_INFO!D461*AK461*PROFILE!$G$8,COUNTRY_INFO!D461*AL461*PROFILE!$G$8,COUNTRY_INFO!D461*AM461*PROFILE!$G$8)</f>
        <v>11377.365193285073</v>
      </c>
      <c r="AR461" s="259">
        <f>MAX(COUNTRY_INFO!D461*AK461*PROFILE!$G$9,COUNTRY_INFO!D461*AL461*PROFILE!$G$9,COUNTRY_INFO!D461*AM461*PROFILE!$G$9,IF(AND(DISTRICT!Z461&lt;&gt;"Unknown",Z461&lt;&gt;"Not required"),COUNTRY_INFO!O461*DISTRICT!AN461,0))</f>
        <v>23627.461131014537</v>
      </c>
      <c r="AS461" s="259">
        <f>MAX(COUNTRY_INFO!D461*AK461*PROFILE!$G$10,COUNTRY_INFO!D461*AL461*PROFILE!$G$10,IF(AND(DISTRICT!Z461&lt;&gt;"Unknown",Z461&lt;&gt;"Not required"),COUNTRY_INFO!O461*DISTRICT!AO461,0))</f>
        <v>42675.165542385221</v>
      </c>
      <c r="AT461" s="259">
        <f t="shared" si="56"/>
        <v>77680</v>
      </c>
      <c r="AU461" s="258">
        <f t="shared" si="51"/>
        <v>0</v>
      </c>
      <c r="AV461" s="259">
        <f>MAX('MDA2'!J461,'T1'!L461,'T2'!J461,T3_R1!K461,T3_R2!K461)</f>
        <v>0</v>
      </c>
      <c r="AW461" s="259">
        <f>MAX('MDA1'!K461,'MDA2'!K461,'MDA3'!I461,'MDA3'!L461,'T1'!M461,'T2'!K461,T3_R1!L461,T3_R2!L461)</f>
        <v>23976</v>
      </c>
      <c r="AX461" s="259">
        <f>MAX('MDA1'!L461,'MDA2'!L461,'MDA3'!J461,'MDA3'!M461,'T1'!N461,'T2'!L461,T3_R1!M461,T3_R2!M461)</f>
        <v>42624</v>
      </c>
      <c r="AY461" s="259">
        <f t="shared" si="57"/>
        <v>66600</v>
      </c>
      <c r="AZ461" s="259">
        <f>MAX('MDA2'!J461,T461)</f>
        <v>0</v>
      </c>
      <c r="BA461" s="259">
        <f>MAX('MDA1'!K461,'MDA2'!K461,'MDA3'!I461,'MDA3'!L461,V461,AD461)</f>
        <v>23976</v>
      </c>
      <c r="BB461" s="259">
        <f>MAX('MDA1'!L461,'MDA2'!L461,'MDA3'!J461,'MDA3'!M461,AF461)</f>
        <v>42624</v>
      </c>
      <c r="BC461" s="259">
        <f t="shared" si="52"/>
        <v>66600</v>
      </c>
      <c r="BD461" s="260">
        <f t="shared" si="53"/>
        <v>85.736354273944386</v>
      </c>
    </row>
    <row r="462" spans="1:56" x14ac:dyDescent="0.2">
      <c r="A462" s="10" t="str">
        <f>IF(COUNTRY_INFO!A462=0," ",COUNTRY_INFO!A462)</f>
        <v>Ethiopia</v>
      </c>
      <c r="B462" s="10" t="str">
        <f>IF(COUNTRY_INFO!B462=0," ",COUNTRY_INFO!B462)</f>
        <v>Oromia Jimma</v>
      </c>
      <c r="C462" s="87" t="str">
        <f>IF(COUNTRY_INFO!C462=0," ",COUNTRY_INFO!C462)</f>
        <v>Jimma Town</v>
      </c>
      <c r="D462" s="67">
        <f>COUNTRY_INFO!L462</f>
        <v>0</v>
      </c>
      <c r="E462" s="61"/>
      <c r="F462" s="61"/>
      <c r="G462" s="11">
        <f>MAX('MDA1'!M462,'MDA2'!M462)</f>
        <v>0</v>
      </c>
      <c r="H462" s="11">
        <f>IF(AND(COUNTRY_INFO!H462&gt;0,COUNTRY_INFO!H462&lt;4),IF(D462&gt;MAX('MDA1'!M462,'MDA2'!M462),MAX('MDA1'!M462,'MDA2'!M462),D462),0)</f>
        <v>0</v>
      </c>
      <c r="I462" s="73">
        <f>IF(AND(COUNTRY_INFO!H462&gt;0,COUNTRY_INFO!H462&lt;4), IF(G462/D462*100&lt;&gt;0, IF(G462/D462*100&gt;100,100,G462/D462*100), "-"),0)</f>
        <v>0</v>
      </c>
      <c r="J462" s="67">
        <f>COUNTRY_INFO!M462</f>
        <v>173427</v>
      </c>
      <c r="K462" s="61"/>
      <c r="L462" s="61"/>
      <c r="M462" s="11">
        <f>MAX('MDA1'!M462,MAX('MDA3'!I462,'MDA3'!L462)+MAX('MDA3'!J462,'MDA3'!M462))</f>
        <v>140103</v>
      </c>
      <c r="N462" s="11">
        <f>IF(AND(COUNTRY_INFO!I462&gt;0,COUNTRY_INFO!I462&lt;4),IF(J462&gt;MAX('MDA1'!M462,MAX('MDA3'!I462,'MDA3'!L462)+MAX('MDA3'!J462,'MDA3'!M462)),MAX('MDA1'!M462,MAX('MDA3'!I462,'MDA3'!L462)+MAX('MDA3'!J462,'MDA3'!M462)),J462),0)</f>
        <v>140103</v>
      </c>
      <c r="O462" s="73">
        <f>IF(AND(COUNTRY_INFO!I462&gt;0,COUNTRY_INFO!I462&lt;4), IF(M462/J462*100&lt;&gt;0, IF(M462/J462*100&gt;100,100,M462/J462*100), "-"),0)</f>
        <v>80.784998875607599</v>
      </c>
      <c r="P462" s="67">
        <f>COUNTRY_INFO!N462</f>
        <v>82630</v>
      </c>
      <c r="Q462" s="61"/>
      <c r="R462" s="61"/>
      <c r="S462" s="11">
        <f>SUM(MAX('MDA2'!J462, 'T1'!L462, MAX(T3_R1!K462, T3_R2!K462)), MAX('MDA1'!K462, 'MDA2'!K462, 'T1'!M462, MAX(T3_R1!L462, T3_R2!L462)), MAX('MDA1'!L462, 'MDA2'!L462, 'T1'!N462, MAX(T3_R1!M462, T3_R2!M462)))</f>
        <v>54328</v>
      </c>
      <c r="T462" s="11">
        <f>IF(AND(COUNTRY_INFO!J462&gt;1,COUNTRY_INFO!J462&lt;4),IF(COUNTRY_INFO!E462&gt;MAX('MDA2'!J462,'T1'!L462,MAX(T3_R1!K462,T3_R2!K462)),MAX('MDA2'!J462,'T1'!L462,MAX(T3_R1!K462,T3_R2!K462)),COUNTRY_INFO!E462),0)</f>
        <v>0</v>
      </c>
      <c r="U462" s="217" t="str">
        <f>IF(AND(COUNTRY_INFO!J462&gt;1,COUNTRY_INFO!J462&lt;4), IF(T462/COUNTRY_INFO!E462*100&lt;&gt;0, IF(T462/COUNTRY_INFO!E462*100&gt;100,100,T462/COUNTRY_INFO!E462*100), "-"),0)</f>
        <v>-</v>
      </c>
      <c r="V462" s="11">
        <f>IF(AND(COUNTRY_INFO!J462&gt;1,COUNTRY_INFO!J462&lt;4),IF(COUNTRY_INFO!F462&gt;MAX('MDA1'!K462,'MDA2'!K462,'T1'!M462,MAX(T3_R1!L462,T3_R2!L462)),MAX('MDA1'!K462,'MDA2'!K462,'T1'!M462,MAX(T3_R1!L462,T3_R2!L462)),COUNTRY_INFO!F462),0)</f>
        <v>54032</v>
      </c>
      <c r="W462" s="217">
        <f>IF(AND(COUNTRY_INFO!J462&gt;1,COUNTRY_INFO!J462&lt;4), IF(V462/COUNTRY_INFO!F462*100&lt;&gt;0, IF(V462/COUNTRY_INFO!F462*100&gt;100,100,V462/COUNTRY_INFO!F462*100), "-"),0)</f>
        <v>100</v>
      </c>
      <c r="X462" s="11">
        <f t="shared" si="54"/>
        <v>54032</v>
      </c>
      <c r="Y462" s="73">
        <f>IF(AND(COUNTRY_INFO!J462&gt;1,COUNTRY_INFO!J462&lt;4), IF(S462/P462*100&lt;&gt;0, IF(X462/P462*100&gt;100,100,X462/P462*100), "-"),0)</f>
        <v>65.39029408205252</v>
      </c>
      <c r="Z462" s="67">
        <f>COUNTRY_INFO!O462</f>
        <v>45175.4</v>
      </c>
      <c r="AA462" s="61"/>
      <c r="AB462" s="61"/>
      <c r="AC462" s="11">
        <f>MAX('T1'!L462,'T2'!J462)+MAX('T1'!M462,'T2'!K462)+MAX('T1'!N462,'T2'!L462)</f>
        <v>51443</v>
      </c>
      <c r="AD462" s="11">
        <f>IF(COUNTRY_INFO!K462=1,IF(COUNTRY_INFO!F462*0.33&gt;MAX('T1'!M462,'T2'!K462),MAX('T1'!M462,'T2'!K462),COUNTRY_INFO!F462*0.33),IF(COUNTRY_INFO!K462=2,IF(COUNTRY_INFO!F462*0.5&gt;MAX('T1'!M462,'T2'!K462),MAX('T1'!M462,'T2'!K462),COUNTRY_INFO!F462*0.5),IF(COUNTRY_INFO!K462=3,IF(COUNTRY_INFO!F462&gt;MAX('T1'!M462,'T2'!K462),MAX('T1'!M462,'T2'!K462),COUNTRY_INFO!F462),0)))</f>
        <v>27016</v>
      </c>
      <c r="AE462" s="217">
        <f>IF(AND(COUNTRY_INFO!K462&gt;0,COUNTRY_INFO!K462&lt;4),IF(Z462&gt;0,IF(COUNTRY_INFO!K462=1, AD462/(COUNTRY_INFO!F462*0.33)*100, IF(COUNTRY_INFO!K462=2, AD462/(COUNTRY_INFO!F462*0.5)*100, IF(COUNTRY_INFO!K462=3, AD462/COUNTRY_INFO!F462*100))),"-"),0)</f>
        <v>100</v>
      </c>
      <c r="AF462" s="11">
        <f>IF(COUNTRY_INFO!K462=2,IF(COUNTRY_INFO!G462*0.2&gt;MAX('T1'!N462,'T2'!L462),MAX('T1'!N462,'T2'!L462),COUNTRY_INFO!G462*0.2),IF(COUNTRY_INFO!K462=3,IF(COUNTRY_INFO!G462&gt;MAX('T1'!N462,'T2'!L462),MAX('T1'!N462,'T2'!L462),COUNTRY_INFO!G462),0))</f>
        <v>0</v>
      </c>
      <c r="AG462" s="217">
        <f>IF(AND(COUNTRY_INFO!K462&gt;0,COUNTRY_INFO!K462&lt;4),IF(Z462&gt;0,IF(COUNTRY_INFO!K462=1, 0, IF(COUNTRY_INFO!K462=2, AF462/(COUNTRY_INFO!G462*0.2)*100, IF(COUNTRY_INFO!K462=3, AF462/COUNTRY_INFO!G462*100))),"-"),0)</f>
        <v>0</v>
      </c>
      <c r="AH462" s="11">
        <f t="shared" si="55"/>
        <v>27016</v>
      </c>
      <c r="AI462" s="73">
        <f>IF(AND(COUNTRY_INFO!K462&gt;0,COUNTRY_INFO!K462&lt;4), IF(AC462/Z462*100&lt;&gt;0, IF(AH462/Z462*100&gt;100,100,AH462/Z462*100), "-"),0)</f>
        <v>59.802458860353205</v>
      </c>
      <c r="AJ462" s="261"/>
      <c r="AK462" s="260">
        <f>IF(AND(D462&lt;&gt;0, D462&lt;&gt;"Unknown",D462&lt;&gt;"Stopped",D462&lt;&gt;"Not required"),D462/COUNTRY_INFO!D462, 0)</f>
        <v>0</v>
      </c>
      <c r="AL462" s="260">
        <f>IF(AND(J462&lt;&gt;0,J462&lt;&gt;"Unknown",J462&lt;&gt;"Stopped",J462&lt;&gt;"Not required"),J462/COUNTRY_INFO!D462, 0)</f>
        <v>1</v>
      </c>
      <c r="AM462" s="260">
        <f>IF(AND(P462&lt;&gt;0,P462&lt;&gt;"Unknown",P462&lt;&gt;"Not required"),P462/(COUNTRY_INFO!E462+COUNTRY_INFO!F462), 0)</f>
        <v>1</v>
      </c>
      <c r="AN462" s="260">
        <f>IF(AND(Z462&lt;&gt;0,Z462&lt;&gt;"Unknown",Z462&lt;&gt;"Not required"),IF(COUNTRY_INFO!K462=1,1,IF(COUNTRY_INFO!K462=2,0.5*COUNTRY_INFO!F462/(0.5*COUNTRY_INFO!F462+0.2*COUNTRY_INFO!G462),IF(COUNTRY_INFO!K462=3,COUNTRY_INFO!F462/(COUNTRY_INFO!F462+COUNTRY_INFO!G462)))),0)</f>
        <v>0.59802458860353203</v>
      </c>
      <c r="AO462" s="260">
        <f>IF(AND(Z462&lt;&gt;0,Z462&lt;&gt;"Unknown",Z462&lt;&gt;"Not required"),IF(COUNTRY_INFO!K462=1,0,IF(COUNTRY_INFO!K462=2,0.2*COUNTRY_INFO!G462/(0.5*COUNTRY_INFO!F462+0.2*COUNTRY_INFO!G462),IF(COUNTRY_INFO!K462=3,COUNTRY_INFO!G462/(COUNTRY_INFO!F462+COUNTRY_INFO!G462)))),0)</f>
        <v>0.40197541139646803</v>
      </c>
      <c r="AP462" s="259">
        <f>MAX(COUNTRY_INFO!D462*AK462*PROFILE!$G$7,COUNTRY_INFO!D462*AL462*PROFILE!$G$7)</f>
        <v>1.8158296217055649E-2</v>
      </c>
      <c r="AQ462" s="259">
        <f>MAX(COUNTRY_INFO!D462*AK462*PROFILE!$G$8,COUNTRY_INFO!D462*AL462*PROFILE!$G$8,COUNTRY_INFO!D462*AM462*PROFILE!$G$8)</f>
        <v>25400.905167042358</v>
      </c>
      <c r="AR462" s="259">
        <f>MAX(COUNTRY_INFO!D462*AK462*PROFILE!$G$9,COUNTRY_INFO!D462*AL462*PROFILE!$G$9,COUNTRY_INFO!D462*AM462*PROFILE!$G$9,IF(AND(DISTRICT!Z462&lt;&gt;"Unknown",Z462&lt;&gt;"Not required"),COUNTRY_INFO!O462*DISTRICT!AN462,0))</f>
        <v>52750.253624722682</v>
      </c>
      <c r="AS462" s="259">
        <f>MAX(COUNTRY_INFO!D462*AK462*PROFILE!$G$10,COUNTRY_INFO!D462*AL462*PROFILE!$G$10,IF(AND(DISTRICT!Z462&lt;&gt;"Unknown",Z462&lt;&gt;"Not required"),COUNTRY_INFO!O462*DISTRICT!AO462,0))</f>
        <v>95275.823049938743</v>
      </c>
      <c r="AT462" s="259">
        <f t="shared" si="56"/>
        <v>173427</v>
      </c>
      <c r="AU462" s="258" t="str">
        <f t="shared" si="51"/>
        <v>Y</v>
      </c>
      <c r="AV462" s="259">
        <f>MAX('MDA2'!J462,'T1'!L462,'T2'!J462,T3_R1!K462,T3_R2!K462)</f>
        <v>0</v>
      </c>
      <c r="AW462" s="259">
        <f>MAX('MDA1'!K462,'MDA2'!K462,'MDA3'!I462,'MDA3'!L462,'T1'!M462,'T2'!K462,T3_R1!L462,T3_R2!L462)</f>
        <v>54328</v>
      </c>
      <c r="AX462" s="259">
        <f>MAX('MDA1'!L462,'MDA2'!L462,'MDA3'!J462,'MDA3'!M462,'T1'!N462,'T2'!L462,T3_R1!M462,T3_R2!M462)</f>
        <v>89666</v>
      </c>
      <c r="AY462" s="259">
        <f t="shared" si="57"/>
        <v>143994</v>
      </c>
      <c r="AZ462" s="259">
        <f>MAX('MDA2'!J462,T462)</f>
        <v>0</v>
      </c>
      <c r="BA462" s="259">
        <f>MAX('MDA1'!K462,'MDA2'!K462,'MDA3'!I462,'MDA3'!L462,V462,AD462)</f>
        <v>54032</v>
      </c>
      <c r="BB462" s="259">
        <f>MAX('MDA1'!L462,'MDA2'!L462,'MDA3'!J462,'MDA3'!M462,AF462)</f>
        <v>89666</v>
      </c>
      <c r="BC462" s="259">
        <f t="shared" si="52"/>
        <v>143698</v>
      </c>
      <c r="BD462" s="260">
        <f t="shared" si="53"/>
        <v>82.857917163994074</v>
      </c>
    </row>
    <row r="463" spans="1:56" x14ac:dyDescent="0.2">
      <c r="A463" s="10" t="str">
        <f>IF(COUNTRY_INFO!A463=0," ",COUNTRY_INFO!A463)</f>
        <v>Ethiopia</v>
      </c>
      <c r="B463" s="10" t="str">
        <f>IF(COUNTRY_INFO!B463=0," ",COUNTRY_INFO!B463)</f>
        <v>Oromia Jimma</v>
      </c>
      <c r="C463" s="87" t="str">
        <f>IF(COUNTRY_INFO!C463=0," ",COUNTRY_INFO!C463)</f>
        <v>Kersa</v>
      </c>
      <c r="D463" s="67">
        <f>COUNTRY_INFO!L463</f>
        <v>0</v>
      </c>
      <c r="E463" s="61"/>
      <c r="F463" s="61"/>
      <c r="G463" s="11">
        <f>MAX('MDA1'!M463,'MDA2'!M463)</f>
        <v>0</v>
      </c>
      <c r="H463" s="11">
        <f>IF(AND(COUNTRY_INFO!H463&gt;0,COUNTRY_INFO!H463&lt;4),IF(D463&gt;MAX('MDA1'!M463,'MDA2'!M463),MAX('MDA1'!M463,'MDA2'!M463),D463),0)</f>
        <v>0</v>
      </c>
      <c r="I463" s="73">
        <f>IF(AND(COUNTRY_INFO!H463&gt;0,COUNTRY_INFO!H463&lt;4), IF(G463/D463*100&lt;&gt;0, IF(G463/D463*100&gt;100,100,G463/D463*100), "-"),0)</f>
        <v>0</v>
      </c>
      <c r="J463" s="67">
        <f>COUNTRY_INFO!M463</f>
        <v>210919</v>
      </c>
      <c r="K463" s="61"/>
      <c r="L463" s="61"/>
      <c r="M463" s="11">
        <f>MAX('MDA1'!M463,MAX('MDA3'!I463,'MDA3'!L463)+MAX('MDA3'!J463,'MDA3'!M463))</f>
        <v>187592</v>
      </c>
      <c r="N463" s="11">
        <f>IF(AND(COUNTRY_INFO!I463&gt;0,COUNTRY_INFO!I463&lt;4),IF(J463&gt;MAX('MDA1'!M463,MAX('MDA3'!I463,'MDA3'!L463)+MAX('MDA3'!J463,'MDA3'!M463)),MAX('MDA1'!M463,MAX('MDA3'!I463,'MDA3'!L463)+MAX('MDA3'!J463,'MDA3'!M463)),J463),0)</f>
        <v>187592</v>
      </c>
      <c r="O463" s="73">
        <f>IF(AND(COUNTRY_INFO!I463&gt;0,COUNTRY_INFO!I463&lt;4), IF(M463/J463*100&lt;&gt;0, IF(M463/J463*100&gt;100,100,M463/J463*100), "-"),0)</f>
        <v>88.940304097781606</v>
      </c>
      <c r="P463" s="67">
        <f>COUNTRY_INFO!N463</f>
        <v>100494</v>
      </c>
      <c r="Q463" s="61"/>
      <c r="R463" s="61"/>
      <c r="S463" s="11">
        <f>SUM(MAX('MDA2'!J463, 'T1'!L463, MAX(T3_R1!K463, T3_R2!K463)), MAX('MDA1'!K463, 'MDA2'!K463, 'T1'!M463, MAX(T3_R1!L463, T3_R2!L463)), MAX('MDA1'!L463, 'MDA2'!L463, 'T1'!N463, MAX(T3_R1!M463, T3_R2!M463)))</f>
        <v>66352</v>
      </c>
      <c r="T463" s="11">
        <f>IF(AND(COUNTRY_INFO!J463&gt;1,COUNTRY_INFO!J463&lt;4),IF(COUNTRY_INFO!E463&gt;MAX('MDA2'!J463,'T1'!L463,MAX(T3_R1!K463,T3_R2!K463)),MAX('MDA2'!J463,'T1'!L463,MAX(T3_R1!K463,T3_R2!K463)),COUNTRY_INFO!E463),0)</f>
        <v>0</v>
      </c>
      <c r="U463" s="217" t="str">
        <f>IF(AND(COUNTRY_INFO!J463&gt;1,COUNTRY_INFO!J463&lt;4), IF(T463/COUNTRY_INFO!E463*100&lt;&gt;0, IF(T463/COUNTRY_INFO!E463*100&gt;100,100,T463/COUNTRY_INFO!E463*100), "-"),0)</f>
        <v>-</v>
      </c>
      <c r="V463" s="11">
        <f>IF(AND(COUNTRY_INFO!J463&gt;1,COUNTRY_INFO!J463&lt;4),IF(COUNTRY_INFO!F463&gt;MAX('MDA1'!K463,'MDA2'!K463,'T1'!M463,MAX(T3_R1!L463,T3_R2!L463)),MAX('MDA1'!K463,'MDA2'!K463,'T1'!M463,MAX(T3_R1!L463,T3_R2!L463)),COUNTRY_INFO!F463),0)</f>
        <v>65713</v>
      </c>
      <c r="W463" s="217">
        <f>IF(AND(COUNTRY_INFO!J463&gt;1,COUNTRY_INFO!J463&lt;4), IF(V463/COUNTRY_INFO!F463*100&lt;&gt;0, IF(V463/COUNTRY_INFO!F463*100&gt;100,100,V463/COUNTRY_INFO!F463*100), "-"),0)</f>
        <v>100</v>
      </c>
      <c r="X463" s="11">
        <f t="shared" si="54"/>
        <v>65713</v>
      </c>
      <c r="Y463" s="73">
        <f>IF(AND(COUNTRY_INFO!J463&gt;1,COUNTRY_INFO!J463&lt;4), IF(S463/P463*100&lt;&gt;0, IF(X463/P463*100&gt;100,100,X463/P463*100), "-"),0)</f>
        <v>65.389973530758056</v>
      </c>
      <c r="Z463" s="67">
        <f>COUNTRY_INFO!O463</f>
        <v>54941.5</v>
      </c>
      <c r="AA463" s="61"/>
      <c r="AB463" s="61"/>
      <c r="AC463" s="11">
        <f>MAX('T1'!L463,'T2'!J463)+MAX('T1'!M463,'T2'!K463)+MAX('T1'!N463,'T2'!L463)</f>
        <v>61315</v>
      </c>
      <c r="AD463" s="11">
        <f>IF(COUNTRY_INFO!K463=1,IF(COUNTRY_INFO!F463*0.33&gt;MAX('T1'!M463,'T2'!K463),MAX('T1'!M463,'T2'!K463),COUNTRY_INFO!F463*0.33),IF(COUNTRY_INFO!K463=2,IF(COUNTRY_INFO!F463*0.5&gt;MAX('T1'!M463,'T2'!K463),MAX('T1'!M463,'T2'!K463),COUNTRY_INFO!F463*0.5),IF(COUNTRY_INFO!K463=3,IF(COUNTRY_INFO!F463&gt;MAX('T1'!M463,'T2'!K463),MAX('T1'!M463,'T2'!K463),COUNTRY_INFO!F463),0)))</f>
        <v>32856.5</v>
      </c>
      <c r="AE463" s="217">
        <f>IF(AND(COUNTRY_INFO!K463&gt;0,COUNTRY_INFO!K463&lt;4),IF(Z463&gt;0,IF(COUNTRY_INFO!K463=1, AD463/(COUNTRY_INFO!F463*0.33)*100, IF(COUNTRY_INFO!K463=2, AD463/(COUNTRY_INFO!F463*0.5)*100, IF(COUNTRY_INFO!K463=3, AD463/COUNTRY_INFO!F463*100))),"-"),0)</f>
        <v>100</v>
      </c>
      <c r="AF463" s="11">
        <f>IF(COUNTRY_INFO!K463=2,IF(COUNTRY_INFO!G463*0.2&gt;MAX('T1'!N463,'T2'!L463),MAX('T1'!N463,'T2'!L463),COUNTRY_INFO!G463*0.2),IF(COUNTRY_INFO!K463=3,IF(COUNTRY_INFO!G463&gt;MAX('T1'!N463,'T2'!L463),MAX('T1'!N463,'T2'!L463),COUNTRY_INFO!G463),0))</f>
        <v>0</v>
      </c>
      <c r="AG463" s="217">
        <f>IF(AND(COUNTRY_INFO!K463&gt;0,COUNTRY_INFO!K463&lt;4),IF(Z463&gt;0,IF(COUNTRY_INFO!K463=1, 0, IF(COUNTRY_INFO!K463=2, AF463/(COUNTRY_INFO!G463*0.2)*100, IF(COUNTRY_INFO!K463=3, AF463/COUNTRY_INFO!G463*100))),"-"),0)</f>
        <v>0</v>
      </c>
      <c r="AH463" s="11">
        <f t="shared" si="55"/>
        <v>32856.5</v>
      </c>
      <c r="AI463" s="73">
        <f>IF(AND(COUNTRY_INFO!K463&gt;0,COUNTRY_INFO!K463&lt;4), IF(AC463/Z463*100&lt;&gt;0, IF(AH463/Z463*100&gt;100,100,AH463/Z463*100), "-"),0)</f>
        <v>59.802699234640478</v>
      </c>
      <c r="AJ463" s="261"/>
      <c r="AK463" s="260">
        <f>IF(AND(D463&lt;&gt;0, D463&lt;&gt;"Unknown",D463&lt;&gt;"Stopped",D463&lt;&gt;"Not required"),D463/COUNTRY_INFO!D463, 0)</f>
        <v>0</v>
      </c>
      <c r="AL463" s="260">
        <f>IF(AND(J463&lt;&gt;0,J463&lt;&gt;"Unknown",J463&lt;&gt;"Stopped",J463&lt;&gt;"Not required"),J463/COUNTRY_INFO!D463, 0)</f>
        <v>1</v>
      </c>
      <c r="AM463" s="260">
        <f>IF(AND(P463&lt;&gt;0,P463&lt;&gt;"Unknown",P463&lt;&gt;"Not required"),P463/(COUNTRY_INFO!E463+COUNTRY_INFO!F463), 0)</f>
        <v>1</v>
      </c>
      <c r="AN463" s="260">
        <f>IF(AND(Z463&lt;&gt;0,Z463&lt;&gt;"Unknown",Z463&lt;&gt;"Not required"),IF(COUNTRY_INFO!K463=1,1,IF(COUNTRY_INFO!K463=2,0.5*COUNTRY_INFO!F463/(0.5*COUNTRY_INFO!F463+0.2*COUNTRY_INFO!G463),IF(COUNTRY_INFO!K463=3,COUNTRY_INFO!F463/(COUNTRY_INFO!F463+COUNTRY_INFO!G463)))),0)</f>
        <v>0.59802699234640477</v>
      </c>
      <c r="AO463" s="260">
        <f>IF(AND(Z463&lt;&gt;0,Z463&lt;&gt;"Unknown",Z463&lt;&gt;"Not required"),IF(COUNTRY_INFO!K463=1,0,IF(COUNTRY_INFO!K463=2,0.2*COUNTRY_INFO!G463/(0.5*COUNTRY_INFO!F463+0.2*COUNTRY_INFO!G463),IF(COUNTRY_INFO!K463=3,COUNTRY_INFO!G463/(COUNTRY_INFO!F463+COUNTRY_INFO!G463)))),0)</f>
        <v>0.40197300765359517</v>
      </c>
      <c r="AP463" s="259">
        <f>MAX(COUNTRY_INFO!D463*AK463*PROFILE!$G$7,COUNTRY_INFO!D463*AL463*PROFILE!$G$7)</f>
        <v>2.2083814399171758E-2</v>
      </c>
      <c r="AQ463" s="259">
        <f>MAX(COUNTRY_INFO!D463*AK463*PROFILE!$G$8,COUNTRY_INFO!D463*AL463*PROFILE!$G$8,COUNTRY_INFO!D463*AM463*PROFILE!$G$8)</f>
        <v>30892.153568518206</v>
      </c>
      <c r="AR463" s="259">
        <f>MAX(COUNTRY_INFO!D463*AK463*PROFILE!$G$9,COUNTRY_INFO!D463*AL463*PROFILE!$G$9,COUNTRY_INFO!D463*AM463*PROFILE!$G$9,IF(AND(DISTRICT!Z463&lt;&gt;"Unknown",Z463&lt;&gt;"Not required"),COUNTRY_INFO!O463*DISTRICT!AN463,0))</f>
        <v>64153.971090273626</v>
      </c>
      <c r="AS463" s="259">
        <f>MAX(COUNTRY_INFO!D463*AK463*PROFILE!$G$10,COUNTRY_INFO!D463*AL463*PROFILE!$G$10,IF(AND(DISTRICT!Z463&lt;&gt;"Unknown",Z463&lt;&gt;"Not required"),COUNTRY_INFO!O463*DISTRICT!AO463,0))</f>
        <v>115872.85325739377</v>
      </c>
      <c r="AT463" s="259">
        <f t="shared" si="56"/>
        <v>210919</v>
      </c>
      <c r="AU463" s="258" t="str">
        <f t="shared" si="51"/>
        <v>Y</v>
      </c>
      <c r="AV463" s="259">
        <f>MAX('MDA2'!J463,'T1'!L463,'T2'!J463,T3_R1!K463,T3_R2!K463)</f>
        <v>0</v>
      </c>
      <c r="AW463" s="259">
        <f>MAX('MDA1'!K463,'MDA2'!K463,'MDA3'!I463,'MDA3'!L463,'T1'!M463,'T2'!K463,T3_R1!L463,T3_R2!L463)</f>
        <v>67533</v>
      </c>
      <c r="AX463" s="259">
        <f>MAX('MDA1'!L463,'MDA2'!L463,'MDA3'!J463,'MDA3'!M463,'T1'!N463,'T2'!L463,T3_R1!M463,T3_R2!M463)</f>
        <v>120059</v>
      </c>
      <c r="AY463" s="259">
        <f t="shared" si="57"/>
        <v>187592</v>
      </c>
      <c r="AZ463" s="259">
        <f>MAX('MDA2'!J463,T463)</f>
        <v>0</v>
      </c>
      <c r="BA463" s="259">
        <f>MAX('MDA1'!K463,'MDA2'!K463,'MDA3'!I463,'MDA3'!L463,V463,AD463)</f>
        <v>67533</v>
      </c>
      <c r="BB463" s="259">
        <f>MAX('MDA1'!L463,'MDA2'!L463,'MDA3'!J463,'MDA3'!M463,AF463)</f>
        <v>120059</v>
      </c>
      <c r="BC463" s="259">
        <f t="shared" si="52"/>
        <v>187592</v>
      </c>
      <c r="BD463" s="260">
        <f t="shared" si="53"/>
        <v>88.940304097781606</v>
      </c>
    </row>
    <row r="464" spans="1:56" x14ac:dyDescent="0.2">
      <c r="A464" s="10" t="str">
        <f>IF(COUNTRY_INFO!A464=0," ",COUNTRY_INFO!A464)</f>
        <v>Ethiopia</v>
      </c>
      <c r="B464" s="10" t="str">
        <f>IF(COUNTRY_INFO!B464=0," ",COUNTRY_INFO!B464)</f>
        <v>Oromia Jimma</v>
      </c>
      <c r="C464" s="87" t="str">
        <f>IF(COUNTRY_INFO!C464=0," ",COUNTRY_INFO!C464)</f>
        <v>Limu Kossa</v>
      </c>
      <c r="D464" s="67">
        <f>COUNTRY_INFO!L464</f>
        <v>0</v>
      </c>
      <c r="E464" s="61"/>
      <c r="F464" s="61"/>
      <c r="G464" s="11">
        <f>MAX('MDA1'!M464,'MDA2'!M464)</f>
        <v>0</v>
      </c>
      <c r="H464" s="11">
        <f>IF(AND(COUNTRY_INFO!H464&gt;0,COUNTRY_INFO!H464&lt;4),IF(D464&gt;MAX('MDA1'!M464,'MDA2'!M464),MAX('MDA1'!M464,'MDA2'!M464),D464),0)</f>
        <v>0</v>
      </c>
      <c r="I464" s="73">
        <f>IF(AND(COUNTRY_INFO!H464&gt;0,COUNTRY_INFO!H464&lt;4), IF(G464/D464*100&lt;&gt;0, IF(G464/D464*100&gt;100,100,G464/D464*100), "-"),0)</f>
        <v>0</v>
      </c>
      <c r="J464" s="67">
        <f>COUNTRY_INFO!M464</f>
        <v>203877</v>
      </c>
      <c r="K464" s="61"/>
      <c r="L464" s="61"/>
      <c r="M464" s="11">
        <f>MAX('MDA1'!M464,MAX('MDA3'!I464,'MDA3'!L464)+MAX('MDA3'!J464,'MDA3'!M464))</f>
        <v>177204</v>
      </c>
      <c r="N464" s="11">
        <f>IF(AND(COUNTRY_INFO!I464&gt;0,COUNTRY_INFO!I464&lt;4),IF(J464&gt;MAX('MDA1'!M464,MAX('MDA3'!I464,'MDA3'!L464)+MAX('MDA3'!J464,'MDA3'!M464)),MAX('MDA1'!M464,MAX('MDA3'!I464,'MDA3'!L464)+MAX('MDA3'!J464,'MDA3'!M464)),J464),0)</f>
        <v>177204</v>
      </c>
      <c r="O464" s="73">
        <f>IF(AND(COUNTRY_INFO!I464&gt;0,COUNTRY_INFO!I464&lt;4), IF(M464/J464*100&lt;&gt;0, IF(M464/J464*100&gt;100,100,M464/J464*100), "-"),0)</f>
        <v>86.917111787989825</v>
      </c>
      <c r="P464" s="67">
        <f>COUNTRY_INFO!N464</f>
        <v>97138</v>
      </c>
      <c r="Q464" s="61"/>
      <c r="R464" s="61"/>
      <c r="S464" s="11">
        <f>SUM(MAX('MDA2'!J464, 'T1'!L464, MAX(T3_R1!K464, T3_R2!K464)), MAX('MDA1'!K464, 'MDA2'!K464, 'T1'!M464, MAX(T3_R1!L464, T3_R2!L464)), MAX('MDA1'!L464, 'MDA2'!L464, 'T1'!N464, MAX(T3_R1!M464, T3_R2!M464)))</f>
        <v>0</v>
      </c>
      <c r="T464" s="11">
        <f>IF(AND(COUNTRY_INFO!J464&gt;1,COUNTRY_INFO!J464&lt;4),IF(COUNTRY_INFO!E464&gt;MAX('MDA2'!J464,'T1'!L464,MAX(T3_R1!K464,T3_R2!K464)),MAX('MDA2'!J464,'T1'!L464,MAX(T3_R1!K464,T3_R2!K464)),COUNTRY_INFO!E464),0)</f>
        <v>0</v>
      </c>
      <c r="U464" s="217" t="str">
        <f>IF(AND(COUNTRY_INFO!J464&gt;1,COUNTRY_INFO!J464&lt;4), IF(T464/COUNTRY_INFO!E464*100&lt;&gt;0, IF(T464/COUNTRY_INFO!E464*100&gt;100,100,T464/COUNTRY_INFO!E464*100), "-"),0)</f>
        <v>-</v>
      </c>
      <c r="V464" s="11">
        <f>IF(AND(COUNTRY_INFO!J464&gt;1,COUNTRY_INFO!J464&lt;4),IF(COUNTRY_INFO!F464&gt;MAX('MDA1'!K464,'MDA2'!K464,'T1'!M464,MAX(T3_R1!L464,T3_R2!L464)),MAX('MDA1'!K464,'MDA2'!K464,'T1'!M464,MAX(T3_R1!L464,T3_R2!L464)),COUNTRY_INFO!F464),0)</f>
        <v>0</v>
      </c>
      <c r="W464" s="217" t="str">
        <f>IF(AND(COUNTRY_INFO!J464&gt;1,COUNTRY_INFO!J464&lt;4), IF(V464/COUNTRY_INFO!F464*100&lt;&gt;0, IF(V464/COUNTRY_INFO!F464*100&gt;100,100,V464/COUNTRY_INFO!F464*100), "-"),0)</f>
        <v>-</v>
      </c>
      <c r="X464" s="11">
        <f t="shared" si="54"/>
        <v>0</v>
      </c>
      <c r="Y464" s="73" t="str">
        <f>IF(AND(COUNTRY_INFO!J464&gt;1,COUNTRY_INFO!J464&lt;4), IF(S464/P464*100&lt;&gt;0, IF(X464/P464*100&gt;100,100,X464/P464*100), "-"),0)</f>
        <v>-</v>
      </c>
      <c r="Z464" s="67">
        <f>COUNTRY_INFO!O464</f>
        <v>20961.27</v>
      </c>
      <c r="AA464" s="61"/>
      <c r="AB464" s="61"/>
      <c r="AC464" s="11">
        <f>MAX('T1'!L464,'T2'!J464)+MAX('T1'!M464,'T2'!K464)+MAX('T1'!N464,'T2'!L464)</f>
        <v>0</v>
      </c>
      <c r="AD464" s="11">
        <f>IF(COUNTRY_INFO!K464=1,IF(COUNTRY_INFO!F464*0.33&gt;MAX('T1'!M464,'T2'!K464),MAX('T1'!M464,'T2'!K464),COUNTRY_INFO!F464*0.33),IF(COUNTRY_INFO!K464=2,IF(COUNTRY_INFO!F464*0.5&gt;MAX('T1'!M464,'T2'!K464),MAX('T1'!M464,'T2'!K464),COUNTRY_INFO!F464*0.5),IF(COUNTRY_INFO!K464=3,IF(COUNTRY_INFO!F464&gt;MAX('T1'!M464,'T2'!K464),MAX('T1'!M464,'T2'!K464),COUNTRY_INFO!F464),0)))</f>
        <v>0</v>
      </c>
      <c r="AE464" s="217">
        <f>IF(AND(COUNTRY_INFO!K464&gt;0,COUNTRY_INFO!K464&lt;4),IF(Z464&gt;0,IF(COUNTRY_INFO!K464=1, AD464/(COUNTRY_INFO!F464*0.33)*100, IF(COUNTRY_INFO!K464=2, AD464/(COUNTRY_INFO!F464*0.5)*100, IF(COUNTRY_INFO!K464=3, AD464/COUNTRY_INFO!F464*100))),"-"),0)</f>
        <v>0</v>
      </c>
      <c r="AF464" s="11">
        <f>IF(COUNTRY_INFO!K464=2,IF(COUNTRY_INFO!G464*0.2&gt;MAX('T1'!N464,'T2'!L464),MAX('T1'!N464,'T2'!L464),COUNTRY_INFO!G464*0.2),IF(COUNTRY_INFO!K464=3,IF(COUNTRY_INFO!G464&gt;MAX('T1'!N464,'T2'!L464),MAX('T1'!N464,'T2'!L464),COUNTRY_INFO!G464),0))</f>
        <v>0</v>
      </c>
      <c r="AG464" s="217">
        <f>IF(AND(COUNTRY_INFO!K464&gt;0,COUNTRY_INFO!K464&lt;4),IF(Z464&gt;0,IF(COUNTRY_INFO!K464=1, 0, IF(COUNTRY_INFO!K464=2, AF464/(COUNTRY_INFO!G464*0.2)*100, IF(COUNTRY_INFO!K464=3, AF464/COUNTRY_INFO!G464*100))),"-"),0)</f>
        <v>0</v>
      </c>
      <c r="AH464" s="11">
        <f t="shared" si="55"/>
        <v>0</v>
      </c>
      <c r="AI464" s="73" t="str">
        <f>IF(AND(COUNTRY_INFO!K464&gt;0,COUNTRY_INFO!K464&lt;4), IF(AC464/Z464*100&lt;&gt;0, IF(AH464/Z464*100&gt;100,100,AH464/Z464*100), "-"),0)</f>
        <v>-</v>
      </c>
      <c r="AJ464" s="261"/>
      <c r="AK464" s="260">
        <f>IF(AND(D464&lt;&gt;0, D464&lt;&gt;"Unknown",D464&lt;&gt;"Stopped",D464&lt;&gt;"Not required"),D464/COUNTRY_INFO!D464, 0)</f>
        <v>0</v>
      </c>
      <c r="AL464" s="260">
        <f>IF(AND(J464&lt;&gt;0,J464&lt;&gt;"Unknown",J464&lt;&gt;"Stopped",J464&lt;&gt;"Not required"),J464/COUNTRY_INFO!D464, 0)</f>
        <v>1</v>
      </c>
      <c r="AM464" s="260">
        <f>IF(AND(P464&lt;&gt;0,P464&lt;&gt;"Unknown",P464&lt;&gt;"Not required"),P464/(COUNTRY_INFO!E464+COUNTRY_INFO!F464), 0)</f>
        <v>1</v>
      </c>
      <c r="AN464" s="260">
        <f>IF(AND(Z464&lt;&gt;0,Z464&lt;&gt;"Unknown",Z464&lt;&gt;"Not required"),IF(COUNTRY_INFO!K464=1,1,IF(COUNTRY_INFO!K464=2,0.5*COUNTRY_INFO!F464/(0.5*COUNTRY_INFO!F464+0.2*COUNTRY_INFO!G464),IF(COUNTRY_INFO!K464=3,COUNTRY_INFO!F464/(COUNTRY_INFO!F464+COUNTRY_INFO!G464)))),0)</f>
        <v>1</v>
      </c>
      <c r="AO464" s="260">
        <f>IF(AND(Z464&lt;&gt;0,Z464&lt;&gt;"Unknown",Z464&lt;&gt;"Not required"),IF(COUNTRY_INFO!K464=1,0,IF(COUNTRY_INFO!K464=2,0.2*COUNTRY_INFO!G464/(0.5*COUNTRY_INFO!F464+0.2*COUNTRY_INFO!G464),IF(COUNTRY_INFO!K464=3,COUNTRY_INFO!G464/(COUNTRY_INFO!F464+COUNTRY_INFO!G464)))),0)</f>
        <v>0</v>
      </c>
      <c r="AP464" s="259">
        <f>MAX(COUNTRY_INFO!D464*AK464*PROFILE!$G$7,COUNTRY_INFO!D464*AL464*PROFILE!$G$7)</f>
        <v>2.1346497130462123E-2</v>
      </c>
      <c r="AQ464" s="259">
        <f>MAX(COUNTRY_INFO!D464*AK464*PROFILE!$G$8,COUNTRY_INFO!D464*AL464*PROFILE!$G$8,COUNTRY_INFO!D464*AM464*PROFILE!$G$8)</f>
        <v>29860.750302669683</v>
      </c>
      <c r="AR464" s="259">
        <f>MAX(COUNTRY_INFO!D464*AK464*PROFILE!$G$9,COUNTRY_INFO!D464*AL464*PROFILE!$G$9,COUNTRY_INFO!D464*AM464*PROFILE!$G$9,IF(AND(DISTRICT!Z464&lt;&gt;"Unknown",Z464&lt;&gt;"Not required"),COUNTRY_INFO!O464*DISTRICT!AN464,0))</f>
        <v>62012.04805622877</v>
      </c>
      <c r="AS464" s="259">
        <f>MAX(COUNTRY_INFO!D464*AK464*PROFILE!$G$10,COUNTRY_INFO!D464*AL464*PROFILE!$G$10,IF(AND(DISTRICT!Z464&lt;&gt;"Unknown",Z464&lt;&gt;"Not required"),COUNTRY_INFO!O464*DISTRICT!AO464,0))</f>
        <v>112004.18029460442</v>
      </c>
      <c r="AT464" s="259">
        <f t="shared" si="56"/>
        <v>203877</v>
      </c>
      <c r="AU464" s="258">
        <f t="shared" si="51"/>
        <v>0</v>
      </c>
      <c r="AV464" s="259">
        <f>MAX('MDA2'!J464,'T1'!L464,'T2'!J464,T3_R1!K464,T3_R2!K464)</f>
        <v>0</v>
      </c>
      <c r="AW464" s="259">
        <f>MAX('MDA1'!K464,'MDA2'!K464,'MDA3'!I464,'MDA3'!L464,'T1'!M464,'T2'!K464,T3_R1!L464,T3_R2!L464)</f>
        <v>63793</v>
      </c>
      <c r="AX464" s="259">
        <f>MAX('MDA1'!L464,'MDA2'!L464,'MDA3'!J464,'MDA3'!M464,'T1'!N464,'T2'!L464,T3_R1!M464,T3_R2!M464)</f>
        <v>113411</v>
      </c>
      <c r="AY464" s="259">
        <f t="shared" si="57"/>
        <v>177204</v>
      </c>
      <c r="AZ464" s="259">
        <f>MAX('MDA2'!J464,T464)</f>
        <v>0</v>
      </c>
      <c r="BA464" s="259">
        <f>MAX('MDA1'!K464,'MDA2'!K464,'MDA3'!I464,'MDA3'!L464,V464,AD464)</f>
        <v>63793</v>
      </c>
      <c r="BB464" s="259">
        <f>MAX('MDA1'!L464,'MDA2'!L464,'MDA3'!J464,'MDA3'!M464,AF464)</f>
        <v>113411</v>
      </c>
      <c r="BC464" s="259">
        <f t="shared" si="52"/>
        <v>177204</v>
      </c>
      <c r="BD464" s="260">
        <f t="shared" si="53"/>
        <v>86.917111787989825</v>
      </c>
    </row>
    <row r="465" spans="1:56" x14ac:dyDescent="0.2">
      <c r="A465" s="10" t="str">
        <f>IF(COUNTRY_INFO!A465=0," ",COUNTRY_INFO!A465)</f>
        <v>Ethiopia</v>
      </c>
      <c r="B465" s="10" t="str">
        <f>IF(COUNTRY_INFO!B465=0," ",COUNTRY_INFO!B465)</f>
        <v>Oromia Jimma</v>
      </c>
      <c r="C465" s="87" t="str">
        <f>IF(COUNTRY_INFO!C465=0," ",COUNTRY_INFO!C465)</f>
        <v>Limu Seka</v>
      </c>
      <c r="D465" s="67">
        <f>COUNTRY_INFO!L465</f>
        <v>0</v>
      </c>
      <c r="E465" s="61"/>
      <c r="F465" s="61"/>
      <c r="G465" s="11">
        <f>MAX('MDA1'!M465,'MDA2'!M465)</f>
        <v>0</v>
      </c>
      <c r="H465" s="11">
        <f>IF(AND(COUNTRY_INFO!H465&gt;0,COUNTRY_INFO!H465&lt;4),IF(D465&gt;MAX('MDA1'!M465,'MDA2'!M465),MAX('MDA1'!M465,'MDA2'!M465),D465),0)</f>
        <v>0</v>
      </c>
      <c r="I465" s="73">
        <f>IF(AND(COUNTRY_INFO!H465&gt;0,COUNTRY_INFO!H465&lt;4), IF(G465/D465*100&lt;&gt;0, IF(G465/D465*100&gt;100,100,G465/D465*100), "-"),0)</f>
        <v>0</v>
      </c>
      <c r="J465" s="67">
        <f>COUNTRY_INFO!M465</f>
        <v>169227</v>
      </c>
      <c r="K465" s="61"/>
      <c r="L465" s="61"/>
      <c r="M465" s="11">
        <f>MAX('MDA1'!M465,MAX('MDA3'!I465,'MDA3'!L465)+MAX('MDA3'!J465,'MDA3'!M465))</f>
        <v>152773</v>
      </c>
      <c r="N465" s="11">
        <f>IF(AND(COUNTRY_INFO!I465&gt;0,COUNTRY_INFO!I465&lt;4),IF(J465&gt;MAX('MDA1'!M465,MAX('MDA3'!I465,'MDA3'!L465)+MAX('MDA3'!J465,'MDA3'!M465)),MAX('MDA1'!M465,MAX('MDA3'!I465,'MDA3'!L465)+MAX('MDA3'!J465,'MDA3'!M465)),J465),0)</f>
        <v>152773</v>
      </c>
      <c r="O465" s="73">
        <f>IF(AND(COUNTRY_INFO!I465&gt;0,COUNTRY_INFO!I465&lt;4), IF(M465/J465*100&lt;&gt;0, IF(M465/J465*100&gt;100,100,M465/J465*100), "-"),0)</f>
        <v>90.276965259680793</v>
      </c>
      <c r="P465" s="67">
        <f>COUNTRY_INFO!N465</f>
        <v>80630</v>
      </c>
      <c r="Q465" s="61"/>
      <c r="R465" s="61"/>
      <c r="S465" s="11">
        <f>SUM(MAX('MDA2'!J465, 'T1'!L465, MAX(T3_R1!K465, T3_R2!K465)), MAX('MDA1'!K465, 'MDA2'!K465, 'T1'!M465, MAX(T3_R1!L465, T3_R2!L465)), MAX('MDA1'!L465, 'MDA2'!L465, 'T1'!N465, MAX(T3_R1!M465, T3_R2!M465)))</f>
        <v>51182</v>
      </c>
      <c r="T465" s="11">
        <f>IF(AND(COUNTRY_INFO!J465&gt;1,COUNTRY_INFO!J465&lt;4),IF(COUNTRY_INFO!E465&gt;MAX('MDA2'!J465,'T1'!L465,MAX(T3_R1!K465,T3_R2!K465)),MAX('MDA2'!J465,'T1'!L465,MAX(T3_R1!K465,T3_R2!K465)),COUNTRY_INFO!E465),0)</f>
        <v>0</v>
      </c>
      <c r="U465" s="217" t="str">
        <f>IF(AND(COUNTRY_INFO!J465&gt;1,COUNTRY_INFO!J465&lt;4), IF(T465/COUNTRY_INFO!E465*100&lt;&gt;0, IF(T465/COUNTRY_INFO!E465*100&gt;100,100,T465/COUNTRY_INFO!E465*100), "-"),0)</f>
        <v>-</v>
      </c>
      <c r="V465" s="11">
        <f>IF(AND(COUNTRY_INFO!J465&gt;1,COUNTRY_INFO!J465&lt;4),IF(COUNTRY_INFO!F465&gt;MAX('MDA1'!K465,'MDA2'!K465,'T1'!M465,MAX(T3_R1!L465,T3_R2!L465)),MAX('MDA1'!K465,'MDA2'!K465,'T1'!M465,MAX(T3_R1!L465,T3_R2!L465)),COUNTRY_INFO!F465),0)</f>
        <v>51182</v>
      </c>
      <c r="W465" s="217">
        <f>IF(AND(COUNTRY_INFO!J465&gt;1,COUNTRY_INFO!J465&lt;4), IF(V465/COUNTRY_INFO!F465*100&lt;&gt;0, IF(V465/COUNTRY_INFO!F465*100&gt;100,100,V465/COUNTRY_INFO!F465*100), "-"),0)</f>
        <v>97.075335710492368</v>
      </c>
      <c r="X465" s="11">
        <f t="shared" si="54"/>
        <v>51182</v>
      </c>
      <c r="Y465" s="73">
        <f>IF(AND(COUNTRY_INFO!J465&gt;1,COUNTRY_INFO!J465&lt;4), IF(S465/P465*100&lt;&gt;0, IF(X465/P465*100&gt;100,100,X465/P465*100), "-"),0)</f>
        <v>63.477613791392784</v>
      </c>
      <c r="Z465" s="67">
        <f>COUNTRY_INFO!O465</f>
        <v>0</v>
      </c>
      <c r="AA465" s="61"/>
      <c r="AB465" s="61"/>
      <c r="AC465" s="11">
        <f>MAX('T1'!L465,'T2'!J465)+MAX('T1'!M465,'T2'!K465)+MAX('T1'!N465,'T2'!L465)</f>
        <v>0</v>
      </c>
      <c r="AD465" s="11">
        <f>IF(COUNTRY_INFO!K465=1,IF(COUNTRY_INFO!F465*0.33&gt;MAX('T1'!M465,'T2'!K465),MAX('T1'!M465,'T2'!K465),COUNTRY_INFO!F465*0.33),IF(COUNTRY_INFO!K465=2,IF(COUNTRY_INFO!F465*0.5&gt;MAX('T1'!M465,'T2'!K465),MAX('T1'!M465,'T2'!K465),COUNTRY_INFO!F465*0.5),IF(COUNTRY_INFO!K465=3,IF(COUNTRY_INFO!F465&gt;MAX('T1'!M465,'T2'!K465),MAX('T1'!M465,'T2'!K465),COUNTRY_INFO!F465),0)))</f>
        <v>0</v>
      </c>
      <c r="AE465" s="217">
        <f>IF(AND(COUNTRY_INFO!K465&gt;0,COUNTRY_INFO!K465&lt;4),IF(Z465&gt;0,IF(COUNTRY_INFO!K465=1, AD465/(COUNTRY_INFO!F465*0.33)*100, IF(COUNTRY_INFO!K465=2, AD465/(COUNTRY_INFO!F465*0.5)*100, IF(COUNTRY_INFO!K465=3, AD465/COUNTRY_INFO!F465*100))),"-"),0)</f>
        <v>0</v>
      </c>
      <c r="AF465" s="11">
        <f>IF(COUNTRY_INFO!K465=2,IF(COUNTRY_INFO!G465*0.2&gt;MAX('T1'!N465,'T2'!L465),MAX('T1'!N465,'T2'!L465),COUNTRY_INFO!G465*0.2),IF(COUNTRY_INFO!K465=3,IF(COUNTRY_INFO!G465&gt;MAX('T1'!N465,'T2'!L465),MAX('T1'!N465,'T2'!L465),COUNTRY_INFO!G465),0))</f>
        <v>0</v>
      </c>
      <c r="AG465" s="217">
        <f>IF(AND(COUNTRY_INFO!K465&gt;0,COUNTRY_INFO!K465&lt;4),IF(Z465&gt;0,IF(COUNTRY_INFO!K465=1, 0, IF(COUNTRY_INFO!K465=2, AF465/(COUNTRY_INFO!G465*0.2)*100, IF(COUNTRY_INFO!K465=3, AF465/COUNTRY_INFO!G465*100))),"-"),0)</f>
        <v>0</v>
      </c>
      <c r="AH465" s="11">
        <f t="shared" si="55"/>
        <v>0</v>
      </c>
      <c r="AI465" s="73">
        <f>IF(AND(COUNTRY_INFO!K465&gt;0,COUNTRY_INFO!K465&lt;4), IF(AC465/Z465*100&lt;&gt;0, IF(AH465/Z465*100&gt;100,100,AH465/Z465*100), "-"),0)</f>
        <v>0</v>
      </c>
      <c r="AJ465" s="261"/>
      <c r="AK465" s="260">
        <f>IF(AND(D465&lt;&gt;0, D465&lt;&gt;"Unknown",D465&lt;&gt;"Stopped",D465&lt;&gt;"Not required"),D465/COUNTRY_INFO!D465, 0)</f>
        <v>0</v>
      </c>
      <c r="AL465" s="260">
        <f>IF(AND(J465&lt;&gt;0,J465&lt;&gt;"Unknown",J465&lt;&gt;"Stopped",J465&lt;&gt;"Not required"),J465/COUNTRY_INFO!D465, 0)</f>
        <v>1</v>
      </c>
      <c r="AM465" s="260">
        <f>IF(AND(P465&lt;&gt;0,P465&lt;&gt;"Unknown",P465&lt;&gt;"Not required"),P465/(COUNTRY_INFO!E465+COUNTRY_INFO!F465), 0)</f>
        <v>1</v>
      </c>
      <c r="AN465" s="260">
        <f>IF(AND(Z465&lt;&gt;0,Z465&lt;&gt;"Unknown",Z465&lt;&gt;"Not required"),IF(COUNTRY_INFO!K465=1,1,IF(COUNTRY_INFO!K465=2,0.5*COUNTRY_INFO!F465/(0.5*COUNTRY_INFO!F465+0.2*COUNTRY_INFO!G465),IF(COUNTRY_INFO!K465=3,COUNTRY_INFO!F465/(COUNTRY_INFO!F465+COUNTRY_INFO!G465)))),0)</f>
        <v>0</v>
      </c>
      <c r="AO465" s="260">
        <f>IF(AND(Z465&lt;&gt;0,Z465&lt;&gt;"Unknown",Z465&lt;&gt;"Not required"),IF(COUNTRY_INFO!K465=1,0,IF(COUNTRY_INFO!K465=2,0.2*COUNTRY_INFO!G465/(0.5*COUNTRY_INFO!F465+0.2*COUNTRY_INFO!G465),IF(COUNTRY_INFO!K465=3,COUNTRY_INFO!G465/(COUNTRY_INFO!F465+COUNTRY_INFO!G465)))),0)</f>
        <v>0</v>
      </c>
      <c r="AP465" s="259">
        <f>MAX(COUNTRY_INFO!D465*AK465*PROFILE!$G$7,COUNTRY_INFO!D465*AL465*PROFILE!$G$7)</f>
        <v>1.7718544366930617E-2</v>
      </c>
      <c r="AQ465" s="259">
        <f>MAX(COUNTRY_INFO!D465*AK465*PROFILE!$G$8,COUNTRY_INFO!D465*AL465*PROFILE!$G$8,COUNTRY_INFO!D465*AM465*PROFILE!$G$8)</f>
        <v>24785.754113852381</v>
      </c>
      <c r="AR465" s="259">
        <f>MAX(COUNTRY_INFO!D465*AK465*PROFILE!$G$9,COUNTRY_INFO!D465*AL465*PROFILE!$G$9,COUNTRY_INFO!D465*AM465*PROFILE!$G$9,IF(AND(DISTRICT!Z465&lt;&gt;"Unknown",Z465&lt;&gt;"Not required"),COUNTRY_INFO!O465*DISTRICT!AN465,0))</f>
        <v>51472.764737618396</v>
      </c>
      <c r="AS465" s="259">
        <f>MAX(COUNTRY_INFO!D465*AK465*PROFILE!$G$10,COUNTRY_INFO!D465*AL465*PROFILE!$G$10,IF(AND(DISTRICT!Z465&lt;&gt;"Unknown",Z465&lt;&gt;"Not required"),COUNTRY_INFO!O465*DISTRICT!AO465,0))</f>
        <v>92968.463429984855</v>
      </c>
      <c r="AT465" s="259">
        <f t="shared" si="56"/>
        <v>169227</v>
      </c>
      <c r="AU465" s="258" t="str">
        <f t="shared" si="51"/>
        <v>Y</v>
      </c>
      <c r="AV465" s="259">
        <f>MAX('MDA2'!J465,'T1'!L465,'T2'!J465,T3_R1!K465,T3_R2!K465)</f>
        <v>0</v>
      </c>
      <c r="AW465" s="259">
        <f>MAX('MDA1'!K465,'MDA2'!K465,'MDA3'!I465,'MDA3'!L465,'T1'!M465,'T2'!K465,T3_R1!L465,T3_R2!L465)</f>
        <v>54998</v>
      </c>
      <c r="AX465" s="259">
        <f>MAX('MDA1'!L465,'MDA2'!L465,'MDA3'!J465,'MDA3'!M465,'T1'!N465,'T2'!L465,T3_R1!M465,T3_R2!M465)</f>
        <v>97775</v>
      </c>
      <c r="AY465" s="259">
        <f t="shared" si="57"/>
        <v>152773</v>
      </c>
      <c r="AZ465" s="259">
        <f>MAX('MDA2'!J465,T465)</f>
        <v>0</v>
      </c>
      <c r="BA465" s="259">
        <f>MAX('MDA1'!K465,'MDA2'!K465,'MDA3'!I465,'MDA3'!L465,V465,AD465)</f>
        <v>54998</v>
      </c>
      <c r="BB465" s="259">
        <f>MAX('MDA1'!L465,'MDA2'!L465,'MDA3'!J465,'MDA3'!M465,AF465)</f>
        <v>97775</v>
      </c>
      <c r="BC465" s="259">
        <f t="shared" si="52"/>
        <v>152773</v>
      </c>
      <c r="BD465" s="260">
        <f t="shared" si="53"/>
        <v>90.276965259680793</v>
      </c>
    </row>
    <row r="466" spans="1:56" x14ac:dyDescent="0.2">
      <c r="A466" s="10" t="str">
        <f>IF(COUNTRY_INFO!A466=0," ",COUNTRY_INFO!A466)</f>
        <v>Ethiopia</v>
      </c>
      <c r="B466" s="10" t="str">
        <f>IF(COUNTRY_INFO!B466=0," ",COUNTRY_INFO!B466)</f>
        <v>Oromia Jimma</v>
      </c>
      <c r="C466" s="87" t="str">
        <f>IF(COUNTRY_INFO!C466=0," ",COUNTRY_INFO!C466)</f>
        <v>Mancho</v>
      </c>
      <c r="D466" s="67">
        <f>COUNTRY_INFO!L466</f>
        <v>0</v>
      </c>
      <c r="E466" s="61"/>
      <c r="F466" s="61"/>
      <c r="G466" s="11">
        <f>MAX('MDA1'!M466,'MDA2'!M466)</f>
        <v>0</v>
      </c>
      <c r="H466" s="11">
        <f>IF(AND(COUNTRY_INFO!H466&gt;0,COUNTRY_INFO!H466&lt;4),IF(D466&gt;MAX('MDA1'!M466,'MDA2'!M466),MAX('MDA1'!M466,'MDA2'!M466),D466),0)</f>
        <v>0</v>
      </c>
      <c r="I466" s="73">
        <f>IF(AND(COUNTRY_INFO!H466&gt;0,COUNTRY_INFO!H466&lt;4), IF(G466/D466*100&lt;&gt;0, IF(G466/D466*100&gt;100,100,G466/D466*100), "-"),0)</f>
        <v>0</v>
      </c>
      <c r="J466" s="67">
        <f>COUNTRY_INFO!M466</f>
        <v>156573</v>
      </c>
      <c r="K466" s="61"/>
      <c r="L466" s="61"/>
      <c r="M466" s="11">
        <f>MAX('MDA1'!M466,MAX('MDA3'!I466,'MDA3'!L466)+MAX('MDA3'!J466,'MDA3'!M466))</f>
        <v>141836</v>
      </c>
      <c r="N466" s="11">
        <f>IF(AND(COUNTRY_INFO!I466&gt;0,COUNTRY_INFO!I466&lt;4),IF(J466&gt;MAX('MDA1'!M466,MAX('MDA3'!I466,'MDA3'!L466)+MAX('MDA3'!J466,'MDA3'!M466)),MAX('MDA1'!M466,MAX('MDA3'!I466,'MDA3'!L466)+MAX('MDA3'!J466,'MDA3'!M466)),J466),0)</f>
        <v>141836</v>
      </c>
      <c r="O466" s="73">
        <f>IF(AND(COUNTRY_INFO!I466&gt;0,COUNTRY_INFO!I466&lt;4), IF(M466/J466*100&lt;&gt;0, IF(M466/J466*100&gt;100,100,M466/J466*100), "-"),0)</f>
        <v>90.587776947494135</v>
      </c>
      <c r="P466" s="67">
        <f>COUNTRY_INFO!N466</f>
        <v>0</v>
      </c>
      <c r="Q466" s="61"/>
      <c r="R466" s="61"/>
      <c r="S466" s="11">
        <f>SUM(MAX('MDA2'!J466, 'T1'!L466, MAX(T3_R1!K466, T3_R2!K466)), MAX('MDA1'!K466, 'MDA2'!K466, 'T1'!M466, MAX(T3_R1!L466, T3_R2!L466)), MAX('MDA1'!L466, 'MDA2'!L466, 'T1'!N466, MAX(T3_R1!M466, T3_R2!M466)))</f>
        <v>0</v>
      </c>
      <c r="T466" s="11">
        <f>IF(AND(COUNTRY_INFO!J466&gt;1,COUNTRY_INFO!J466&lt;4),IF(COUNTRY_INFO!E466&gt;MAX('MDA2'!J466,'T1'!L466,MAX(T3_R1!K466,T3_R2!K466)),MAX('MDA2'!J466,'T1'!L466,MAX(T3_R1!K466,T3_R2!K466)),COUNTRY_INFO!E466),0)</f>
        <v>0</v>
      </c>
      <c r="U466" s="217">
        <f>IF(AND(COUNTRY_INFO!J466&gt;1,COUNTRY_INFO!J466&lt;4), IF(T466/COUNTRY_INFO!E466*100&lt;&gt;0, IF(T466/COUNTRY_INFO!E466*100&gt;100,100,T466/COUNTRY_INFO!E466*100), "-"),0)</f>
        <v>0</v>
      </c>
      <c r="V466" s="11">
        <f>IF(AND(COUNTRY_INFO!J466&gt;1,COUNTRY_INFO!J466&lt;4),IF(COUNTRY_INFO!F466&gt;MAX('MDA1'!K466,'MDA2'!K466,'T1'!M466,MAX(T3_R1!L466,T3_R2!L466)),MAX('MDA1'!K466,'MDA2'!K466,'T1'!M466,MAX(T3_R1!L466,T3_R2!L466)),COUNTRY_INFO!F466),0)</f>
        <v>0</v>
      </c>
      <c r="W466" s="217">
        <f>IF(AND(COUNTRY_INFO!J466&gt;1,COUNTRY_INFO!J466&lt;4), IF(V466/COUNTRY_INFO!F466*100&lt;&gt;0, IF(V466/COUNTRY_INFO!F466*100&gt;100,100,V466/COUNTRY_INFO!F466*100), "-"),0)</f>
        <v>0</v>
      </c>
      <c r="X466" s="11">
        <f t="shared" si="54"/>
        <v>0</v>
      </c>
      <c r="Y466" s="73">
        <f>IF(AND(COUNTRY_INFO!J466&gt;1,COUNTRY_INFO!J466&lt;4), IF(S466/P466*100&lt;&gt;0, IF(X466/P466*100&gt;100,100,X466/P466*100), "-"),0)</f>
        <v>0</v>
      </c>
      <c r="Z466" s="67">
        <f>COUNTRY_INFO!O466</f>
        <v>0</v>
      </c>
      <c r="AA466" s="61"/>
      <c r="AB466" s="61"/>
      <c r="AC466" s="11">
        <f>MAX('T1'!L466,'T2'!J466)+MAX('T1'!M466,'T2'!K466)+MAX('T1'!N466,'T2'!L466)</f>
        <v>0</v>
      </c>
      <c r="AD466" s="11">
        <f>IF(COUNTRY_INFO!K466=1,IF(COUNTRY_INFO!F466*0.33&gt;MAX('T1'!M466,'T2'!K466),MAX('T1'!M466,'T2'!K466),COUNTRY_INFO!F466*0.33),IF(COUNTRY_INFO!K466=2,IF(COUNTRY_INFO!F466*0.5&gt;MAX('T1'!M466,'T2'!K466),MAX('T1'!M466,'T2'!K466),COUNTRY_INFO!F466*0.5),IF(COUNTRY_INFO!K466=3,IF(COUNTRY_INFO!F466&gt;MAX('T1'!M466,'T2'!K466),MAX('T1'!M466,'T2'!K466),COUNTRY_INFO!F466),0)))</f>
        <v>0</v>
      </c>
      <c r="AE466" s="217">
        <f>IF(AND(COUNTRY_INFO!K466&gt;0,COUNTRY_INFO!K466&lt;4),IF(Z466&gt;0,IF(COUNTRY_INFO!K466=1, AD466/(COUNTRY_INFO!F466*0.33)*100, IF(COUNTRY_INFO!K466=2, AD466/(COUNTRY_INFO!F466*0.5)*100, IF(COUNTRY_INFO!K466=3, AD466/COUNTRY_INFO!F466*100))),"-"),0)</f>
        <v>0</v>
      </c>
      <c r="AF466" s="11">
        <f>IF(COUNTRY_INFO!K466=2,IF(COUNTRY_INFO!G466*0.2&gt;MAX('T1'!N466,'T2'!L466),MAX('T1'!N466,'T2'!L466),COUNTRY_INFO!G466*0.2),IF(COUNTRY_INFO!K466=3,IF(COUNTRY_INFO!G466&gt;MAX('T1'!N466,'T2'!L466),MAX('T1'!N466,'T2'!L466),COUNTRY_INFO!G466),0))</f>
        <v>0</v>
      </c>
      <c r="AG466" s="217">
        <f>IF(AND(COUNTRY_INFO!K466&gt;0,COUNTRY_INFO!K466&lt;4),IF(Z466&gt;0,IF(COUNTRY_INFO!K466=1, 0, IF(COUNTRY_INFO!K466=2, AF466/(COUNTRY_INFO!G466*0.2)*100, IF(COUNTRY_INFO!K466=3, AF466/COUNTRY_INFO!G466*100))),"-"),0)</f>
        <v>0</v>
      </c>
      <c r="AH466" s="11">
        <f t="shared" si="55"/>
        <v>0</v>
      </c>
      <c r="AI466" s="73">
        <f>IF(AND(COUNTRY_INFO!K466&gt;0,COUNTRY_INFO!K466&lt;4), IF(AC466/Z466*100&lt;&gt;0, IF(AH466/Z466*100&gt;100,100,AH466/Z466*100), "-"),0)</f>
        <v>0</v>
      </c>
      <c r="AJ466" s="261"/>
      <c r="AK466" s="260">
        <f>IF(AND(D466&lt;&gt;0, D466&lt;&gt;"Unknown",D466&lt;&gt;"Stopped",D466&lt;&gt;"Not required"),D466/COUNTRY_INFO!D466, 0)</f>
        <v>0</v>
      </c>
      <c r="AL466" s="260">
        <f>IF(AND(J466&lt;&gt;0,J466&lt;&gt;"Unknown",J466&lt;&gt;"Stopped",J466&lt;&gt;"Not required"),J466/COUNTRY_INFO!D466, 0)</f>
        <v>1</v>
      </c>
      <c r="AM466" s="260">
        <f>IF(AND(P466&lt;&gt;0,P466&lt;&gt;"Unknown",P466&lt;&gt;"Not required"),P466/(COUNTRY_INFO!E466+COUNTRY_INFO!F466), 0)</f>
        <v>0</v>
      </c>
      <c r="AN466" s="260">
        <f>IF(AND(Z466&lt;&gt;0,Z466&lt;&gt;"Unknown",Z466&lt;&gt;"Not required"),IF(COUNTRY_INFO!K466=1,1,IF(COUNTRY_INFO!K466=2,0.5*COUNTRY_INFO!F466/(0.5*COUNTRY_INFO!F466+0.2*COUNTRY_INFO!G466),IF(COUNTRY_INFO!K466=3,COUNTRY_INFO!F466/(COUNTRY_INFO!F466+COUNTRY_INFO!G466)))),0)</f>
        <v>0</v>
      </c>
      <c r="AO466" s="260">
        <f>IF(AND(Z466&lt;&gt;0,Z466&lt;&gt;"Unknown",Z466&lt;&gt;"Not required"),IF(COUNTRY_INFO!K466=1,0,IF(COUNTRY_INFO!K466=2,0.2*COUNTRY_INFO!G466/(0.5*COUNTRY_INFO!F466+0.2*COUNTRY_INFO!G466),IF(COUNTRY_INFO!K466=3,COUNTRY_INFO!G466/(COUNTRY_INFO!F466+COUNTRY_INFO!G466)))),0)</f>
        <v>0</v>
      </c>
      <c r="AP466" s="259">
        <f>MAX(COUNTRY_INFO!D466*AK466*PROFILE!$G$7,COUNTRY_INFO!D466*AL466*PROFILE!$G$7)</f>
        <v>1.6393634864196774E-2</v>
      </c>
      <c r="AQ466" s="259">
        <f>MAX(COUNTRY_INFO!D466*AK466*PROFILE!$G$8,COUNTRY_INFO!D466*AL466*PROFILE!$G$8,COUNTRY_INFO!D466*AM466*PROFILE!$G$8)</f>
        <v>22932.391869312869</v>
      </c>
      <c r="AR466" s="259">
        <f>MAX(COUNTRY_INFO!D466*AK466*PROFILE!$G$9,COUNTRY_INFO!D466*AL466*PROFILE!$G$9,COUNTRY_INFO!D466*AM466*PROFILE!$G$9,IF(AND(DISTRICT!Z466&lt;&gt;"Unknown",Z466&lt;&gt;"Not required"),COUNTRY_INFO!O466*DISTRICT!AN466,0))</f>
        <v>47623.873219185625</v>
      </c>
      <c r="AS466" s="259">
        <f>MAX(COUNTRY_INFO!D466*AK466*PROFILE!$G$10,COUNTRY_INFO!D466*AL466*PROFILE!$G$10,IF(AND(DISTRICT!Z466&lt;&gt;"Unknown",Z466&lt;&gt;"Not required"),COUNTRY_INFO!O466*DISTRICT!AO466,0))</f>
        <v>86016.71851786664</v>
      </c>
      <c r="AT466" s="259">
        <f t="shared" si="56"/>
        <v>156573</v>
      </c>
      <c r="AU466" s="258" t="str">
        <f t="shared" si="51"/>
        <v>Y</v>
      </c>
      <c r="AV466" s="259">
        <f>MAX('MDA2'!J466,'T1'!L466,'T2'!J466,T3_R1!K466,T3_R2!K466)</f>
        <v>0</v>
      </c>
      <c r="AW466" s="259">
        <f>MAX('MDA1'!K466,'MDA2'!K466,'MDA3'!I466,'MDA3'!L466,'T1'!M466,'T2'!K466,T3_R1!L466,T3_R2!L466)</f>
        <v>51061</v>
      </c>
      <c r="AX466" s="259">
        <f>MAX('MDA1'!L466,'MDA2'!L466,'MDA3'!J466,'MDA3'!M466,'T1'!N466,'T2'!L466,T3_R1!M466,T3_R2!M466)</f>
        <v>90775</v>
      </c>
      <c r="AY466" s="259">
        <f t="shared" si="57"/>
        <v>141836</v>
      </c>
      <c r="AZ466" s="259">
        <f>MAX('MDA2'!J466,T466)</f>
        <v>0</v>
      </c>
      <c r="BA466" s="259">
        <f>MAX('MDA1'!K466,'MDA2'!K466,'MDA3'!I466,'MDA3'!L466,V466,AD466)</f>
        <v>51061</v>
      </c>
      <c r="BB466" s="259">
        <f>MAX('MDA1'!L466,'MDA2'!L466,'MDA3'!J466,'MDA3'!M466,AF466)</f>
        <v>90775</v>
      </c>
      <c r="BC466" s="259">
        <f t="shared" si="52"/>
        <v>141836</v>
      </c>
      <c r="BD466" s="260">
        <f t="shared" si="53"/>
        <v>90.587776947494135</v>
      </c>
    </row>
    <row r="467" spans="1:56" x14ac:dyDescent="0.2">
      <c r="A467" s="10" t="str">
        <f>IF(COUNTRY_INFO!A467=0," ",COUNTRY_INFO!A467)</f>
        <v>Ethiopia</v>
      </c>
      <c r="B467" s="10" t="str">
        <f>IF(COUNTRY_INFO!B467=0," ",COUNTRY_INFO!B467)</f>
        <v>Oromia Jimma</v>
      </c>
      <c r="C467" s="87" t="str">
        <f>IF(COUNTRY_INFO!C467=0," ",COUNTRY_INFO!C467)</f>
        <v>Manna</v>
      </c>
      <c r="D467" s="67">
        <f>COUNTRY_INFO!L467</f>
        <v>0</v>
      </c>
      <c r="E467" s="61"/>
      <c r="F467" s="61"/>
      <c r="G467" s="11">
        <f>MAX('MDA1'!M467,'MDA2'!M467)</f>
        <v>0</v>
      </c>
      <c r="H467" s="11">
        <f>IF(AND(COUNTRY_INFO!H467&gt;0,COUNTRY_INFO!H467&lt;4),IF(D467&gt;MAX('MDA1'!M467,'MDA2'!M467),MAX('MDA1'!M467,'MDA2'!M467),D467),0)</f>
        <v>0</v>
      </c>
      <c r="I467" s="73">
        <f>IF(AND(COUNTRY_INFO!H467&gt;0,COUNTRY_INFO!H467&lt;4), IF(G467/D467*100&lt;&gt;0, IF(G467/D467*100&gt;100,100,G467/D467*100), "-"),0)</f>
        <v>0</v>
      </c>
      <c r="J467" s="67">
        <f>COUNTRY_INFO!M467</f>
        <v>186982</v>
      </c>
      <c r="K467" s="61"/>
      <c r="L467" s="61"/>
      <c r="M467" s="11">
        <f>MAX('MDA1'!M467,MAX('MDA3'!I467,'MDA3'!L467)+MAX('MDA3'!J467,'MDA3'!M467))</f>
        <v>159372</v>
      </c>
      <c r="N467" s="11">
        <f>IF(AND(COUNTRY_INFO!I467&gt;0,COUNTRY_INFO!I467&lt;4),IF(J467&gt;MAX('MDA1'!M467,MAX('MDA3'!I467,'MDA3'!L467)+MAX('MDA3'!J467,'MDA3'!M467)),MAX('MDA1'!M467,MAX('MDA3'!I467,'MDA3'!L467)+MAX('MDA3'!J467,'MDA3'!M467)),J467),0)</f>
        <v>159372</v>
      </c>
      <c r="O467" s="73">
        <f>IF(AND(COUNTRY_INFO!I467&gt;0,COUNTRY_INFO!I467&lt;4), IF(M467/J467*100&lt;&gt;0, IF(M467/J467*100&gt;100,100,M467/J467*100), "-"),0)</f>
        <v>85.233872779197995</v>
      </c>
      <c r="P467" s="67">
        <f>COUNTRY_INFO!N467</f>
        <v>89088</v>
      </c>
      <c r="Q467" s="61"/>
      <c r="R467" s="61"/>
      <c r="S467" s="11">
        <f>SUM(MAX('MDA2'!J467, 'T1'!L467, MAX(T3_R1!K467, T3_R2!K467)), MAX('MDA1'!K467, 'MDA2'!K467, 'T1'!M467, MAX(T3_R1!L467, T3_R2!L467)), MAX('MDA1'!L467, 'MDA2'!L467, 'T1'!N467, MAX(T3_R1!M467, T3_R2!M467)))</f>
        <v>55221</v>
      </c>
      <c r="T467" s="11">
        <f>IF(AND(COUNTRY_INFO!J467&gt;1,COUNTRY_INFO!J467&lt;4),IF(COUNTRY_INFO!E467&gt;MAX('MDA2'!J467,'T1'!L467,MAX(T3_R1!K467,T3_R2!K467)),MAX('MDA2'!J467,'T1'!L467,MAX(T3_R1!K467,T3_R2!K467)),COUNTRY_INFO!E467),0)</f>
        <v>0</v>
      </c>
      <c r="U467" s="217" t="str">
        <f>IF(AND(COUNTRY_INFO!J467&gt;1,COUNTRY_INFO!J467&lt;4), IF(T467/COUNTRY_INFO!E467*100&lt;&gt;0, IF(T467/COUNTRY_INFO!E467*100&gt;100,100,T467/COUNTRY_INFO!E467*100), "-"),0)</f>
        <v>-</v>
      </c>
      <c r="V467" s="11">
        <f>IF(AND(COUNTRY_INFO!J467&gt;1,COUNTRY_INFO!J467&lt;4),IF(COUNTRY_INFO!F467&gt;MAX('MDA1'!K467,'MDA2'!K467,'T1'!M467,MAX(T3_R1!L467,T3_R2!L467)),MAX('MDA1'!K467,'MDA2'!K467,'T1'!M467,MAX(T3_R1!L467,T3_R2!L467)),COUNTRY_INFO!F467),0)</f>
        <v>55221</v>
      </c>
      <c r="W467" s="217">
        <f>IF(AND(COUNTRY_INFO!J467&gt;1,COUNTRY_INFO!J467&lt;4), IF(V467/COUNTRY_INFO!F467*100&lt;&gt;0, IF(V467/COUNTRY_INFO!F467*100&gt;100,100,V467/COUNTRY_INFO!F467*100), "-"),0)</f>
        <v>94.791863359368293</v>
      </c>
      <c r="X467" s="11">
        <f t="shared" si="54"/>
        <v>55221</v>
      </c>
      <c r="Y467" s="73">
        <f>IF(AND(COUNTRY_INFO!J467&gt;1,COUNTRY_INFO!J467&lt;4), IF(S467/P467*100&lt;&gt;0, IF(X467/P467*100&gt;100,100,X467/P467*100), "-"),0)</f>
        <v>61.984779094827594</v>
      </c>
      <c r="Z467" s="67">
        <f>COUNTRY_INFO!O467</f>
        <v>48706.100000000006</v>
      </c>
      <c r="AA467" s="61"/>
      <c r="AB467" s="61"/>
      <c r="AC467" s="11">
        <f>MAX('T1'!L467,'T2'!J467)+MAX('T1'!M467,'T2'!K467)+MAX('T1'!N467,'T2'!L467)</f>
        <v>0</v>
      </c>
      <c r="AD467" s="11">
        <f>IF(COUNTRY_INFO!K467=1,IF(COUNTRY_INFO!F467*0.33&gt;MAX('T1'!M467,'T2'!K467),MAX('T1'!M467,'T2'!K467),COUNTRY_INFO!F467*0.33),IF(COUNTRY_INFO!K467=2,IF(COUNTRY_INFO!F467*0.5&gt;MAX('T1'!M467,'T2'!K467),MAX('T1'!M467,'T2'!K467),COUNTRY_INFO!F467*0.5),IF(COUNTRY_INFO!K467=3,IF(COUNTRY_INFO!F467&gt;MAX('T1'!M467,'T2'!K467),MAX('T1'!M467,'T2'!K467),COUNTRY_INFO!F467),0)))</f>
        <v>0</v>
      </c>
      <c r="AE467" s="217">
        <f>IF(AND(COUNTRY_INFO!K467&gt;0,COUNTRY_INFO!K467&lt;4),IF(Z467&gt;0,IF(COUNTRY_INFO!K467=1, AD467/(COUNTRY_INFO!F467*0.33)*100, IF(COUNTRY_INFO!K467=2, AD467/(COUNTRY_INFO!F467*0.5)*100, IF(COUNTRY_INFO!K467=3, AD467/COUNTRY_INFO!F467*100))),"-"),0)</f>
        <v>0</v>
      </c>
      <c r="AF467" s="11">
        <f>IF(COUNTRY_INFO!K467=2,IF(COUNTRY_INFO!G467*0.2&gt;MAX('T1'!N467,'T2'!L467),MAX('T1'!N467,'T2'!L467),COUNTRY_INFO!G467*0.2),IF(COUNTRY_INFO!K467=3,IF(COUNTRY_INFO!G467&gt;MAX('T1'!N467,'T2'!L467),MAX('T1'!N467,'T2'!L467),COUNTRY_INFO!G467),0))</f>
        <v>0</v>
      </c>
      <c r="AG467" s="217">
        <f>IF(AND(COUNTRY_INFO!K467&gt;0,COUNTRY_INFO!K467&lt;4),IF(Z467&gt;0,IF(COUNTRY_INFO!K467=1, 0, IF(COUNTRY_INFO!K467=2, AF467/(COUNTRY_INFO!G467*0.2)*100, IF(COUNTRY_INFO!K467=3, AF467/COUNTRY_INFO!G467*100))),"-"),0)</f>
        <v>0</v>
      </c>
      <c r="AH467" s="11">
        <f t="shared" si="55"/>
        <v>0</v>
      </c>
      <c r="AI467" s="73" t="str">
        <f>IF(AND(COUNTRY_INFO!K467&gt;0,COUNTRY_INFO!K467&lt;4), IF(AC467/Z467*100&lt;&gt;0, IF(AH467/Z467*100&gt;100,100,AH467/Z467*100), "-"),0)</f>
        <v>-</v>
      </c>
      <c r="AJ467" s="261"/>
      <c r="AK467" s="260">
        <f>IF(AND(D467&lt;&gt;0, D467&lt;&gt;"Unknown",D467&lt;&gt;"Stopped",D467&lt;&gt;"Not required"),D467/COUNTRY_INFO!D467, 0)</f>
        <v>0</v>
      </c>
      <c r="AL467" s="260">
        <f>IF(AND(J467&lt;&gt;0,J467&lt;&gt;"Unknown",J467&lt;&gt;"Stopped",J467&lt;&gt;"Not required"),J467/COUNTRY_INFO!D467, 0)</f>
        <v>1</v>
      </c>
      <c r="AM467" s="260">
        <f>IF(AND(P467&lt;&gt;0,P467&lt;&gt;"Unknown",P467&lt;&gt;"Not required"),P467/(COUNTRY_INFO!E467+COUNTRY_INFO!F467), 0)</f>
        <v>1</v>
      </c>
      <c r="AN467" s="260">
        <f>IF(AND(Z467&lt;&gt;0,Z467&lt;&gt;"Unknown",Z467&lt;&gt;"Not required"),IF(COUNTRY_INFO!K467=1,1,IF(COUNTRY_INFO!K467=2,0.5*COUNTRY_INFO!F467/(0.5*COUNTRY_INFO!F467+0.2*COUNTRY_INFO!G467),IF(COUNTRY_INFO!K467=3,COUNTRY_INFO!F467/(COUNTRY_INFO!F467+COUNTRY_INFO!G467)))),0)</f>
        <v>0.59802570930540522</v>
      </c>
      <c r="AO467" s="260">
        <f>IF(AND(Z467&lt;&gt;0,Z467&lt;&gt;"Unknown",Z467&lt;&gt;"Not required"),IF(COUNTRY_INFO!K467=1,0,IF(COUNTRY_INFO!K467=2,0.2*COUNTRY_INFO!G467/(0.5*COUNTRY_INFO!F467+0.2*COUNTRY_INFO!G467),IF(COUNTRY_INFO!K467=3,COUNTRY_INFO!G467/(COUNTRY_INFO!F467+COUNTRY_INFO!G467)))),0)</f>
        <v>0.40197429069459473</v>
      </c>
      <c r="AP467" s="259">
        <f>MAX(COUNTRY_INFO!D467*AK467*PROFILE!$G$7,COUNTRY_INFO!D467*AL467*PROFILE!$G$7)</f>
        <v>1.9577542961923457E-2</v>
      </c>
      <c r="AQ467" s="259">
        <f>MAX(COUNTRY_INFO!D467*AK467*PROFILE!$G$8,COUNTRY_INFO!D467*AL467*PROFILE!$G$8,COUNTRY_INFO!D467*AM467*PROFILE!$G$8)</f>
        <v>27386.231958944769</v>
      </c>
      <c r="AR467" s="259">
        <f>MAX(COUNTRY_INFO!D467*AK467*PROFILE!$G$9,COUNTRY_INFO!D467*AL467*PROFILE!$G$9,COUNTRY_INFO!D467*AM467*PROFILE!$G$9,IF(AND(DISTRICT!Z467&lt;&gt;"Unknown",Z467&lt;&gt;"Not required"),COUNTRY_INFO!O467*DISTRICT!AN467,0))</f>
        <v>56873.196925841403</v>
      </c>
      <c r="AS467" s="259">
        <f>MAX(COUNTRY_INFO!D467*AK467*PROFILE!$G$10,COUNTRY_INFO!D467*AL467*PROFILE!$G$10,IF(AND(DISTRICT!Z467&lt;&gt;"Unknown",Z467&lt;&gt;"Not required"),COUNTRY_INFO!O467*DISTRICT!AO467,0))</f>
        <v>102722.55153767086</v>
      </c>
      <c r="AT467" s="259">
        <f t="shared" si="56"/>
        <v>186982</v>
      </c>
      <c r="AU467" s="258">
        <f t="shared" si="51"/>
        <v>0</v>
      </c>
      <c r="AV467" s="259">
        <f>MAX('MDA2'!J467,'T1'!L467,'T2'!J467,T3_R1!K467,T3_R2!K467)</f>
        <v>0</v>
      </c>
      <c r="AW467" s="259">
        <f>MAX('MDA1'!K467,'MDA2'!K467,'MDA3'!I467,'MDA3'!L467,'T1'!M467,'T2'!K467,T3_R1!L467,T3_R2!L467)</f>
        <v>57374</v>
      </c>
      <c r="AX467" s="259">
        <f>MAX('MDA1'!L467,'MDA2'!L467,'MDA3'!J467,'MDA3'!M467,'T1'!N467,'T2'!L467,T3_R1!M467,T3_R2!M467)</f>
        <v>101998</v>
      </c>
      <c r="AY467" s="259">
        <f t="shared" si="57"/>
        <v>159372</v>
      </c>
      <c r="AZ467" s="259">
        <f>MAX('MDA2'!J467,T467)</f>
        <v>0</v>
      </c>
      <c r="BA467" s="259">
        <f>MAX('MDA1'!K467,'MDA2'!K467,'MDA3'!I467,'MDA3'!L467,V467,AD467)</f>
        <v>57374</v>
      </c>
      <c r="BB467" s="259">
        <f>MAX('MDA1'!L467,'MDA2'!L467,'MDA3'!J467,'MDA3'!M467,AF467)</f>
        <v>101998</v>
      </c>
      <c r="BC467" s="259">
        <f t="shared" si="52"/>
        <v>159372</v>
      </c>
      <c r="BD467" s="260">
        <f t="shared" si="53"/>
        <v>85.233872779197995</v>
      </c>
    </row>
    <row r="468" spans="1:56" x14ac:dyDescent="0.2">
      <c r="A468" s="10" t="str">
        <f>IF(COUNTRY_INFO!A468=0," ",COUNTRY_INFO!A468)</f>
        <v>Ethiopia</v>
      </c>
      <c r="B468" s="10" t="str">
        <f>IF(COUNTRY_INFO!B468=0," ",COUNTRY_INFO!B468)</f>
        <v>Oromia Jimma</v>
      </c>
      <c r="C468" s="87" t="str">
        <f>IF(COUNTRY_INFO!C468=0," ",COUNTRY_INFO!C468)</f>
        <v>Nono Benja</v>
      </c>
      <c r="D468" s="67">
        <f>COUNTRY_INFO!L468</f>
        <v>0</v>
      </c>
      <c r="E468" s="61"/>
      <c r="F468" s="61"/>
      <c r="G468" s="11">
        <f>MAX('MDA1'!M468,'MDA2'!M468)</f>
        <v>0</v>
      </c>
      <c r="H468" s="11">
        <f>IF(AND(COUNTRY_INFO!H468&gt;0,COUNTRY_INFO!H468&lt;4),IF(D468&gt;MAX('MDA1'!M468,'MDA2'!M468),MAX('MDA1'!M468,'MDA2'!M468),D468),0)</f>
        <v>0</v>
      </c>
      <c r="I468" s="73">
        <f>IF(AND(COUNTRY_INFO!H468&gt;0,COUNTRY_INFO!H468&lt;4), IF(G468/D468*100&lt;&gt;0, IF(G468/D468*100&gt;100,100,G468/D468*100), "-"),0)</f>
        <v>0</v>
      </c>
      <c r="J468" s="67">
        <f>COUNTRY_INFO!M468</f>
        <v>75659</v>
      </c>
      <c r="K468" s="61"/>
      <c r="L468" s="61"/>
      <c r="M468" s="11">
        <f>MAX('MDA1'!M468,MAX('MDA3'!I468,'MDA3'!L468)+MAX('MDA3'!J468,'MDA3'!M468))</f>
        <v>72915</v>
      </c>
      <c r="N468" s="11">
        <f>IF(AND(COUNTRY_INFO!I468&gt;0,COUNTRY_INFO!I468&lt;4),IF(J468&gt;MAX('MDA1'!M468,MAX('MDA3'!I468,'MDA3'!L468)+MAX('MDA3'!J468,'MDA3'!M468)),MAX('MDA1'!M468,MAX('MDA3'!I468,'MDA3'!L468)+MAX('MDA3'!J468,'MDA3'!M468)),J468),0)</f>
        <v>72915</v>
      </c>
      <c r="O468" s="73">
        <f>IF(AND(COUNTRY_INFO!I468&gt;0,COUNTRY_INFO!I468&lt;4), IF(M468/J468*100&lt;&gt;0, IF(M468/J468*100&gt;100,100,M468/J468*100), "-"),0)</f>
        <v>96.373200808892534</v>
      </c>
      <c r="P468" s="67">
        <f>COUNTRY_INFO!N468</f>
        <v>36048</v>
      </c>
      <c r="Q468" s="61"/>
      <c r="R468" s="61"/>
      <c r="S468" s="11">
        <f>SUM(MAX('MDA2'!J468, 'T1'!L468, MAX(T3_R1!K468, T3_R2!K468)), MAX('MDA1'!K468, 'MDA2'!K468, 'T1'!M468, MAX(T3_R1!L468, T3_R2!L468)), MAX('MDA1'!L468, 'MDA2'!L468, 'T1'!N468, MAX(T3_R1!M468, T3_R2!M468)))</f>
        <v>21223</v>
      </c>
      <c r="T468" s="11">
        <f>IF(AND(COUNTRY_INFO!J468&gt;1,COUNTRY_INFO!J468&lt;4),IF(COUNTRY_INFO!E468&gt;MAX('MDA2'!J468,'T1'!L468,MAX(T3_R1!K468,T3_R2!K468)),MAX('MDA2'!J468,'T1'!L468,MAX(T3_R1!K468,T3_R2!K468)),COUNTRY_INFO!E468),0)</f>
        <v>0</v>
      </c>
      <c r="U468" s="217" t="str">
        <f>IF(AND(COUNTRY_INFO!J468&gt;1,COUNTRY_INFO!J468&lt;4), IF(T468/COUNTRY_INFO!E468*100&lt;&gt;0, IF(T468/COUNTRY_INFO!E468*100&gt;100,100,T468/COUNTRY_INFO!E468*100), "-"),0)</f>
        <v>-</v>
      </c>
      <c r="V468" s="11">
        <f>IF(AND(COUNTRY_INFO!J468&gt;1,COUNTRY_INFO!J468&lt;4),IF(COUNTRY_INFO!F468&gt;MAX('MDA1'!K468,'MDA2'!K468,'T1'!M468,MAX(T3_R1!L468,T3_R2!L468)),MAX('MDA1'!K468,'MDA2'!K468,'T1'!M468,MAX(T3_R1!L468,T3_R2!L468)),COUNTRY_INFO!F468),0)</f>
        <v>21223</v>
      </c>
      <c r="W468" s="217">
        <f>IF(AND(COUNTRY_INFO!J468&gt;1,COUNTRY_INFO!J468&lt;4), IF(V468/COUNTRY_INFO!F468*100&lt;&gt;0, IF(V468/COUNTRY_INFO!F468*100&gt;100,100,V468/COUNTRY_INFO!F468*100), "-"),0)</f>
        <v>90.034787035465797</v>
      </c>
      <c r="X468" s="11">
        <f t="shared" si="54"/>
        <v>21223</v>
      </c>
      <c r="Y468" s="73">
        <f>IF(AND(COUNTRY_INFO!J468&gt;1,COUNTRY_INFO!J468&lt;4), IF(S468/P468*100&lt;&gt;0, IF(X468/P468*100&gt;100,100,X468/P468*100), "-"),0)</f>
        <v>58.874278739458497</v>
      </c>
      <c r="Z468" s="67">
        <f>COUNTRY_INFO!O468</f>
        <v>0</v>
      </c>
      <c r="AA468" s="61"/>
      <c r="AB468" s="61"/>
      <c r="AC468" s="11">
        <f>MAX('T1'!L468,'T2'!J468)+MAX('T1'!M468,'T2'!K468)+MAX('T1'!N468,'T2'!L468)</f>
        <v>0</v>
      </c>
      <c r="AD468" s="11">
        <f>IF(COUNTRY_INFO!K468=1,IF(COUNTRY_INFO!F468*0.33&gt;MAX('T1'!M468,'T2'!K468),MAX('T1'!M468,'T2'!K468),COUNTRY_INFO!F468*0.33),IF(COUNTRY_INFO!K468=2,IF(COUNTRY_INFO!F468*0.5&gt;MAX('T1'!M468,'T2'!K468),MAX('T1'!M468,'T2'!K468),COUNTRY_INFO!F468*0.5),IF(COUNTRY_INFO!K468=3,IF(COUNTRY_INFO!F468&gt;MAX('T1'!M468,'T2'!K468),MAX('T1'!M468,'T2'!K468),COUNTRY_INFO!F468),0)))</f>
        <v>0</v>
      </c>
      <c r="AE468" s="217">
        <f>IF(AND(COUNTRY_INFO!K468&gt;0,COUNTRY_INFO!K468&lt;4),IF(Z468&gt;0,IF(COUNTRY_INFO!K468=1, AD468/(COUNTRY_INFO!F468*0.33)*100, IF(COUNTRY_INFO!K468=2, AD468/(COUNTRY_INFO!F468*0.5)*100, IF(COUNTRY_INFO!K468=3, AD468/COUNTRY_INFO!F468*100))),"-"),0)</f>
        <v>0</v>
      </c>
      <c r="AF468" s="11">
        <f>IF(COUNTRY_INFO!K468=2,IF(COUNTRY_INFO!G468*0.2&gt;MAX('T1'!N468,'T2'!L468),MAX('T1'!N468,'T2'!L468),COUNTRY_INFO!G468*0.2),IF(COUNTRY_INFO!K468=3,IF(COUNTRY_INFO!G468&gt;MAX('T1'!N468,'T2'!L468),MAX('T1'!N468,'T2'!L468),COUNTRY_INFO!G468),0))</f>
        <v>0</v>
      </c>
      <c r="AG468" s="217">
        <f>IF(AND(COUNTRY_INFO!K468&gt;0,COUNTRY_INFO!K468&lt;4),IF(Z468&gt;0,IF(COUNTRY_INFO!K468=1, 0, IF(COUNTRY_INFO!K468=2, AF468/(COUNTRY_INFO!G468*0.2)*100, IF(COUNTRY_INFO!K468=3, AF468/COUNTRY_INFO!G468*100))),"-"),0)</f>
        <v>0</v>
      </c>
      <c r="AH468" s="11">
        <f t="shared" si="55"/>
        <v>0</v>
      </c>
      <c r="AI468" s="73">
        <f>IF(AND(COUNTRY_INFO!K468&gt;0,COUNTRY_INFO!K468&lt;4), IF(AC468/Z468*100&lt;&gt;0, IF(AH468/Z468*100&gt;100,100,AH468/Z468*100), "-"),0)</f>
        <v>0</v>
      </c>
      <c r="AJ468" s="261"/>
      <c r="AK468" s="260">
        <f>IF(AND(D468&lt;&gt;0, D468&lt;&gt;"Unknown",D468&lt;&gt;"Stopped",D468&lt;&gt;"Not required"),D468/COUNTRY_INFO!D468, 0)</f>
        <v>0</v>
      </c>
      <c r="AL468" s="260">
        <f>IF(AND(J468&lt;&gt;0,J468&lt;&gt;"Unknown",J468&lt;&gt;"Stopped",J468&lt;&gt;"Not required"),J468/COUNTRY_INFO!D468, 0)</f>
        <v>1</v>
      </c>
      <c r="AM468" s="260">
        <f>IF(AND(P468&lt;&gt;0,P468&lt;&gt;"Unknown",P468&lt;&gt;"Not required"),P468/(COUNTRY_INFO!E468+COUNTRY_INFO!F468), 0)</f>
        <v>1</v>
      </c>
      <c r="AN468" s="260">
        <f>IF(AND(Z468&lt;&gt;0,Z468&lt;&gt;"Unknown",Z468&lt;&gt;"Not required"),IF(COUNTRY_INFO!K468=1,1,IF(COUNTRY_INFO!K468=2,0.5*COUNTRY_INFO!F468/(0.5*COUNTRY_INFO!F468+0.2*COUNTRY_INFO!G468),IF(COUNTRY_INFO!K468=3,COUNTRY_INFO!F468/(COUNTRY_INFO!F468+COUNTRY_INFO!G468)))),0)</f>
        <v>0</v>
      </c>
      <c r="AO468" s="260">
        <f>IF(AND(Z468&lt;&gt;0,Z468&lt;&gt;"Unknown",Z468&lt;&gt;"Not required"),IF(COUNTRY_INFO!K468=1,0,IF(COUNTRY_INFO!K468=2,0.2*COUNTRY_INFO!G468/(0.5*COUNTRY_INFO!F468+0.2*COUNTRY_INFO!G468),IF(COUNTRY_INFO!K468=3,COUNTRY_INFO!G468/(COUNTRY_INFO!F468+COUNTRY_INFO!G468)))),0)</f>
        <v>0</v>
      </c>
      <c r="AP468" s="259">
        <f>MAX(COUNTRY_INFO!D468*AK468*PROFILE!$G$7,COUNTRY_INFO!D468*AL468*PROFILE!$G$7)</f>
        <v>7.9217107687165975E-3</v>
      </c>
      <c r="AQ468" s="259">
        <f>MAX(COUNTRY_INFO!D468*AK468*PROFILE!$G$8,COUNTRY_INFO!D468*AL468*PROFILE!$G$8,COUNTRY_INFO!D468*AM468*PROFILE!$G$8)</f>
        <v>11081.360365071516</v>
      </c>
      <c r="AR468" s="259">
        <f>MAX(COUNTRY_INFO!D468*AK468*PROFILE!$G$9,COUNTRY_INFO!D468*AL468*PROFILE!$G$9,COUNTRY_INFO!D468*AM468*PROFILE!$G$9,IF(AND(DISTRICT!Z468&lt;&gt;"Unknown",Z468&lt;&gt;"Not required"),COUNTRY_INFO!O468*DISTRICT!AN468,0))</f>
        <v>23012.745645100782</v>
      </c>
      <c r="AS468" s="259">
        <f>MAX(COUNTRY_INFO!D468*AK468*PROFILE!$G$10,COUNTRY_INFO!D468*AL468*PROFILE!$G$10,IF(AND(DISTRICT!Z468&lt;&gt;"Unknown",Z468&lt;&gt;"Not required"),COUNTRY_INFO!O468*DISTRICT!AO468,0))</f>
        <v>41564.886068116932</v>
      </c>
      <c r="AT468" s="259">
        <f t="shared" si="56"/>
        <v>75659</v>
      </c>
      <c r="AU468" s="258" t="str">
        <f t="shared" si="51"/>
        <v>Y</v>
      </c>
      <c r="AV468" s="259">
        <f>MAX('MDA2'!J468,'T1'!L468,'T2'!J468,T3_R1!K468,T3_R2!K468)</f>
        <v>0</v>
      </c>
      <c r="AW468" s="259">
        <f>MAX('MDA1'!K468,'MDA2'!K468,'MDA3'!I468,'MDA3'!L468,'T1'!M468,'T2'!K468,T3_R1!L468,T3_R2!L468)</f>
        <v>26249</v>
      </c>
      <c r="AX468" s="259">
        <f>MAX('MDA1'!L468,'MDA2'!L468,'MDA3'!J468,'MDA3'!M468,'T1'!N468,'T2'!L468,T3_R1!M468,T3_R2!M468)</f>
        <v>46666</v>
      </c>
      <c r="AY468" s="259">
        <f t="shared" si="57"/>
        <v>72915</v>
      </c>
      <c r="AZ468" s="259">
        <f>MAX('MDA2'!J468,T468)</f>
        <v>0</v>
      </c>
      <c r="BA468" s="259">
        <f>MAX('MDA1'!K468,'MDA2'!K468,'MDA3'!I468,'MDA3'!L468,V468,AD468)</f>
        <v>26249</v>
      </c>
      <c r="BB468" s="259">
        <f>MAX('MDA1'!L468,'MDA2'!L468,'MDA3'!J468,'MDA3'!M468,AF468)</f>
        <v>46666</v>
      </c>
      <c r="BC468" s="259">
        <f t="shared" si="52"/>
        <v>72915</v>
      </c>
      <c r="BD468" s="260">
        <f t="shared" si="53"/>
        <v>96.373200808892534</v>
      </c>
    </row>
    <row r="469" spans="1:56" x14ac:dyDescent="0.2">
      <c r="A469" s="10" t="str">
        <f>IF(COUNTRY_INFO!A469=0," ",COUNTRY_INFO!A469)</f>
        <v>Ethiopia</v>
      </c>
      <c r="B469" s="10" t="str">
        <f>IF(COUNTRY_INFO!B469=0," ",COUNTRY_INFO!B469)</f>
        <v>Oromia Jimma</v>
      </c>
      <c r="C469" s="87" t="str">
        <f>IF(COUNTRY_INFO!C469=0," ",COUNTRY_INFO!C469)</f>
        <v xml:space="preserve">Omo Beyam </v>
      </c>
      <c r="D469" s="67">
        <f>COUNTRY_INFO!L469</f>
        <v>0</v>
      </c>
      <c r="E469" s="61"/>
      <c r="F469" s="61"/>
      <c r="G469" s="11">
        <f>MAX('MDA1'!M469,'MDA2'!M469)</f>
        <v>0</v>
      </c>
      <c r="H469" s="11">
        <f>IF(AND(COUNTRY_INFO!H469&gt;0,COUNTRY_INFO!H469&lt;4),IF(D469&gt;MAX('MDA1'!M469,'MDA2'!M469),MAX('MDA1'!M469,'MDA2'!M469),D469),0)</f>
        <v>0</v>
      </c>
      <c r="I469" s="73">
        <f>IF(AND(COUNTRY_INFO!H469&gt;0,COUNTRY_INFO!H469&lt;4), IF(G469/D469*100&lt;&gt;0, IF(G469/D469*100&gt;100,100,G469/D469*100), "-"),0)</f>
        <v>0</v>
      </c>
      <c r="J469" s="67">
        <f>COUNTRY_INFO!M469</f>
        <v>130267</v>
      </c>
      <c r="K469" s="61"/>
      <c r="L469" s="61"/>
      <c r="M469" s="11">
        <f>MAX('MDA1'!M469,MAX('MDA3'!I469,'MDA3'!L469)+MAX('MDA3'!J469,'MDA3'!M469))</f>
        <v>100063</v>
      </c>
      <c r="N469" s="11">
        <f>IF(AND(COUNTRY_INFO!I469&gt;0,COUNTRY_INFO!I469&lt;4),IF(J469&gt;MAX('MDA1'!M469,MAX('MDA3'!I469,'MDA3'!L469)+MAX('MDA3'!J469,'MDA3'!M469)),MAX('MDA1'!M469,MAX('MDA3'!I469,'MDA3'!L469)+MAX('MDA3'!J469,'MDA3'!M469)),J469),0)</f>
        <v>100063</v>
      </c>
      <c r="O469" s="73">
        <f>IF(AND(COUNTRY_INFO!I469&gt;0,COUNTRY_INFO!I469&lt;4), IF(M469/J469*100&lt;&gt;0, IF(M469/J469*100&gt;100,100,M469/J469*100), "-"),0)</f>
        <v>76.813774785632589</v>
      </c>
      <c r="P469" s="67">
        <f>COUNTRY_INFO!N469</f>
        <v>0</v>
      </c>
      <c r="Q469" s="61"/>
      <c r="R469" s="61"/>
      <c r="S469" s="11">
        <f>SUM(MAX('MDA2'!J469, 'T1'!L469, MAX(T3_R1!K469, T3_R2!K469)), MAX('MDA1'!K469, 'MDA2'!K469, 'T1'!M469, MAX(T3_R1!L469, T3_R2!L469)), MAX('MDA1'!L469, 'MDA2'!L469, 'T1'!N469, MAX(T3_R1!M469, T3_R2!M469)))</f>
        <v>39929</v>
      </c>
      <c r="T469" s="11">
        <f>IF(AND(COUNTRY_INFO!J469&gt;1,COUNTRY_INFO!J469&lt;4),IF(COUNTRY_INFO!E469&gt;MAX('MDA2'!J469,'T1'!L469,MAX(T3_R1!K469,T3_R2!K469)),MAX('MDA2'!J469,'T1'!L469,MAX(T3_R1!K469,T3_R2!K469)),COUNTRY_INFO!E469),0)</f>
        <v>0</v>
      </c>
      <c r="U469" s="217">
        <f>IF(AND(COUNTRY_INFO!J469&gt;1,COUNTRY_INFO!J469&lt;4), IF(T469/COUNTRY_INFO!E469*100&lt;&gt;0, IF(T469/COUNTRY_INFO!E469*100&gt;100,100,T469/COUNTRY_INFO!E469*100), "-"),0)</f>
        <v>0</v>
      </c>
      <c r="V469" s="11">
        <f>IF(AND(COUNTRY_INFO!J469&gt;1,COUNTRY_INFO!J469&lt;4),IF(COUNTRY_INFO!F469&gt;MAX('MDA1'!K469,'MDA2'!K469,'T1'!M469,MAX(T3_R1!L469,T3_R2!L469)),MAX('MDA1'!K469,'MDA2'!K469,'T1'!M469,MAX(T3_R1!L469,T3_R2!L469)),COUNTRY_INFO!F469),0)</f>
        <v>0</v>
      </c>
      <c r="W469" s="217">
        <f>IF(AND(COUNTRY_INFO!J469&gt;1,COUNTRY_INFO!J469&lt;4), IF(V469/COUNTRY_INFO!F469*100&lt;&gt;0, IF(V469/COUNTRY_INFO!F469*100&gt;100,100,V469/COUNTRY_INFO!F469*100), "-"),0)</f>
        <v>0</v>
      </c>
      <c r="X469" s="11">
        <f t="shared" si="54"/>
        <v>0</v>
      </c>
      <c r="Y469" s="73">
        <f>IF(AND(COUNTRY_INFO!J469&gt;1,COUNTRY_INFO!J469&lt;4), IF(S469/P469*100&lt;&gt;0, IF(X469/P469*100&gt;100,100,X469/P469*100), "-"),0)</f>
        <v>0</v>
      </c>
      <c r="Z469" s="67">
        <f>COUNTRY_INFO!O469</f>
        <v>0</v>
      </c>
      <c r="AA469" s="61"/>
      <c r="AB469" s="61"/>
      <c r="AC469" s="11">
        <f>MAX('T1'!L469,'T2'!J469)+MAX('T1'!M469,'T2'!K469)+MAX('T1'!N469,'T2'!L469)</f>
        <v>0</v>
      </c>
      <c r="AD469" s="11">
        <f>IF(COUNTRY_INFO!K469=1,IF(COUNTRY_INFO!F469*0.33&gt;MAX('T1'!M469,'T2'!K469),MAX('T1'!M469,'T2'!K469),COUNTRY_INFO!F469*0.33),IF(COUNTRY_INFO!K469=2,IF(COUNTRY_INFO!F469*0.5&gt;MAX('T1'!M469,'T2'!K469),MAX('T1'!M469,'T2'!K469),COUNTRY_INFO!F469*0.5),IF(COUNTRY_INFO!K469=3,IF(COUNTRY_INFO!F469&gt;MAX('T1'!M469,'T2'!K469),MAX('T1'!M469,'T2'!K469),COUNTRY_INFO!F469),0)))</f>
        <v>0</v>
      </c>
      <c r="AE469" s="217">
        <f>IF(AND(COUNTRY_INFO!K469&gt;0,COUNTRY_INFO!K469&lt;4),IF(Z469&gt;0,IF(COUNTRY_INFO!K469=1, AD469/(COUNTRY_INFO!F469*0.33)*100, IF(COUNTRY_INFO!K469=2, AD469/(COUNTRY_INFO!F469*0.5)*100, IF(COUNTRY_INFO!K469=3, AD469/COUNTRY_INFO!F469*100))),"-"),0)</f>
        <v>0</v>
      </c>
      <c r="AF469" s="11">
        <f>IF(COUNTRY_INFO!K469=2,IF(COUNTRY_INFO!G469*0.2&gt;MAX('T1'!N469,'T2'!L469),MAX('T1'!N469,'T2'!L469),COUNTRY_INFO!G469*0.2),IF(COUNTRY_INFO!K469=3,IF(COUNTRY_INFO!G469&gt;MAX('T1'!N469,'T2'!L469),MAX('T1'!N469,'T2'!L469),COUNTRY_INFO!G469),0))</f>
        <v>0</v>
      </c>
      <c r="AG469" s="217">
        <f>IF(AND(COUNTRY_INFO!K469&gt;0,COUNTRY_INFO!K469&lt;4),IF(Z469&gt;0,IF(COUNTRY_INFO!K469=1, 0, IF(COUNTRY_INFO!K469=2, AF469/(COUNTRY_INFO!G469*0.2)*100, IF(COUNTRY_INFO!K469=3, AF469/COUNTRY_INFO!G469*100))),"-"),0)</f>
        <v>0</v>
      </c>
      <c r="AH469" s="11">
        <f t="shared" si="55"/>
        <v>0</v>
      </c>
      <c r="AI469" s="73">
        <f>IF(AND(COUNTRY_INFO!K469&gt;0,COUNTRY_INFO!K469&lt;4), IF(AC469/Z469*100&lt;&gt;0, IF(AH469/Z469*100&gt;100,100,AH469/Z469*100), "-"),0)</f>
        <v>0</v>
      </c>
      <c r="AJ469" s="261"/>
      <c r="AK469" s="260">
        <f>IF(AND(D469&lt;&gt;0, D469&lt;&gt;"Unknown",D469&lt;&gt;"Stopped",D469&lt;&gt;"Not required"),D469/COUNTRY_INFO!D469, 0)</f>
        <v>0</v>
      </c>
      <c r="AL469" s="260">
        <f>IF(AND(J469&lt;&gt;0,J469&lt;&gt;"Unknown",J469&lt;&gt;"Stopped",J469&lt;&gt;"Not required"),J469/COUNTRY_INFO!D469, 0)</f>
        <v>1</v>
      </c>
      <c r="AM469" s="260">
        <f>IF(AND(P469&lt;&gt;0,P469&lt;&gt;"Unknown",P469&lt;&gt;"Not required"),P469/(COUNTRY_INFO!E469+COUNTRY_INFO!F469), 0)</f>
        <v>0</v>
      </c>
      <c r="AN469" s="260">
        <f>IF(AND(Z469&lt;&gt;0,Z469&lt;&gt;"Unknown",Z469&lt;&gt;"Not required"),IF(COUNTRY_INFO!K469=1,1,IF(COUNTRY_INFO!K469=2,0.5*COUNTRY_INFO!F469/(0.5*COUNTRY_INFO!F469+0.2*COUNTRY_INFO!G469),IF(COUNTRY_INFO!K469=3,COUNTRY_INFO!F469/(COUNTRY_INFO!F469+COUNTRY_INFO!G469)))),0)</f>
        <v>0</v>
      </c>
      <c r="AO469" s="260">
        <f>IF(AND(Z469&lt;&gt;0,Z469&lt;&gt;"Unknown",Z469&lt;&gt;"Not required"),IF(COUNTRY_INFO!K469=1,0,IF(COUNTRY_INFO!K469=2,0.2*COUNTRY_INFO!G469/(0.5*COUNTRY_INFO!F469+0.2*COUNTRY_INFO!G469),IF(COUNTRY_INFO!K469=3,COUNTRY_INFO!G469/(COUNTRY_INFO!F469+COUNTRY_INFO!G469)))),0)</f>
        <v>0</v>
      </c>
      <c r="AP469" s="259">
        <f>MAX(COUNTRY_INFO!D469*AK469*PROFILE!$G$7,COUNTRY_INFO!D469*AL469*PROFILE!$G$7)</f>
        <v>1.3639322442913665E-2</v>
      </c>
      <c r="AQ469" s="259">
        <f>MAX(COUNTRY_INFO!D469*AK469*PROFILE!$G$8,COUNTRY_INFO!D469*AL469*PROFILE!$G$8,COUNTRY_INFO!D469*AM469*PROFILE!$G$8)</f>
        <v>19079.49577283299</v>
      </c>
      <c r="AR469" s="259">
        <f>MAX(COUNTRY_INFO!D469*AK469*PROFILE!$G$9,COUNTRY_INFO!D469*AL469*PROFILE!$G$9,COUNTRY_INFO!D469*AM469*PROFILE!$G$9,IF(AND(DISTRICT!Z469&lt;&gt;"Unknown",Z469&lt;&gt;"Not required"),COUNTRY_INFO!O469*DISTRICT!AN469,0))</f>
        <v>39622.534489622434</v>
      </c>
      <c r="AS469" s="259">
        <f>MAX(COUNTRY_INFO!D469*AK469*PROFILE!$G$10,COUNTRY_INFO!D469*AL469*PROFILE!$G$10,IF(AND(DISTRICT!Z469&lt;&gt;"Unknown",Z469&lt;&gt;"Not required"),COUNTRY_INFO!O469*DISTRICT!AO469,0))</f>
        <v>71564.95609822213</v>
      </c>
      <c r="AT469" s="259">
        <f t="shared" si="56"/>
        <v>130267</v>
      </c>
      <c r="AU469" s="258" t="str">
        <f t="shared" si="51"/>
        <v>Y</v>
      </c>
      <c r="AV469" s="259">
        <f>MAX('MDA2'!J469,'T1'!L469,'T2'!J469,T3_R1!K469,T3_R2!K469)</f>
        <v>0</v>
      </c>
      <c r="AW469" s="259">
        <f>MAX('MDA1'!K469,'MDA2'!K469,'MDA3'!I469,'MDA3'!L469,'T1'!M469,'T2'!K469,T3_R1!L469,T3_R2!L469)</f>
        <v>39929</v>
      </c>
      <c r="AX469" s="259">
        <f>MAX('MDA1'!L469,'MDA2'!L469,'MDA3'!J469,'MDA3'!M469,'T1'!N469,'T2'!L469,T3_R1!M469,T3_R2!M469)</f>
        <v>64040</v>
      </c>
      <c r="AY469" s="259">
        <f t="shared" si="57"/>
        <v>103969</v>
      </c>
      <c r="AZ469" s="259">
        <f>MAX('MDA2'!J469,T469)</f>
        <v>0</v>
      </c>
      <c r="BA469" s="259">
        <f>MAX('MDA1'!K469,'MDA2'!K469,'MDA3'!I469,'MDA3'!L469,V469,AD469)</f>
        <v>36023</v>
      </c>
      <c r="BB469" s="259">
        <f>MAX('MDA1'!L469,'MDA2'!L469,'MDA3'!J469,'MDA3'!M469,AF469)</f>
        <v>64040</v>
      </c>
      <c r="BC469" s="259">
        <f t="shared" si="52"/>
        <v>100063</v>
      </c>
      <c r="BD469" s="260">
        <f t="shared" si="53"/>
        <v>76.813774785632589</v>
      </c>
    </row>
    <row r="470" spans="1:56" x14ac:dyDescent="0.2">
      <c r="A470" s="10" t="str">
        <f>IF(COUNTRY_INFO!A470=0," ",COUNTRY_INFO!A470)</f>
        <v>Ethiopia</v>
      </c>
      <c r="B470" s="10" t="str">
        <f>IF(COUNTRY_INFO!B470=0," ",COUNTRY_INFO!B470)</f>
        <v>Oromia Jimma</v>
      </c>
      <c r="C470" s="87" t="str">
        <f>IF(COUNTRY_INFO!C470=0," ",COUNTRY_INFO!C470)</f>
        <v>Omo Nada</v>
      </c>
      <c r="D470" s="67">
        <f>COUNTRY_INFO!L470</f>
        <v>0</v>
      </c>
      <c r="E470" s="61"/>
      <c r="F470" s="61"/>
      <c r="G470" s="11">
        <f>MAX('MDA1'!M470,'MDA2'!M470)</f>
        <v>0</v>
      </c>
      <c r="H470" s="11">
        <f>IF(AND(COUNTRY_INFO!H470&gt;0,COUNTRY_INFO!H470&lt;4),IF(D470&gt;MAX('MDA1'!M470,'MDA2'!M470),MAX('MDA1'!M470,'MDA2'!M470),D470),0)</f>
        <v>0</v>
      </c>
      <c r="I470" s="73">
        <f>IF(AND(COUNTRY_INFO!H470&gt;0,COUNTRY_INFO!H470&lt;4), IF(G470/D470*100&lt;&gt;0, IF(G470/D470*100&gt;100,100,G470/D470*100), "-"),0)</f>
        <v>0</v>
      </c>
      <c r="J470" s="67">
        <f>COUNTRY_INFO!M470</f>
        <v>204378</v>
      </c>
      <c r="K470" s="61"/>
      <c r="L470" s="61"/>
      <c r="M470" s="11">
        <f>MAX('MDA1'!M470,MAX('MDA3'!I470,'MDA3'!L470)+MAX('MDA3'!J470,'MDA3'!M470))</f>
        <v>183663</v>
      </c>
      <c r="N470" s="11">
        <f>IF(AND(COUNTRY_INFO!I470&gt;0,COUNTRY_INFO!I470&lt;4),IF(J470&gt;MAX('MDA1'!M470,MAX('MDA3'!I470,'MDA3'!L470)+MAX('MDA3'!J470,'MDA3'!M470)),MAX('MDA1'!M470,MAX('MDA3'!I470,'MDA3'!L470)+MAX('MDA3'!J470,'MDA3'!M470)),J470),0)</f>
        <v>183663</v>
      </c>
      <c r="O470" s="73">
        <f>IF(AND(COUNTRY_INFO!I470&gt;0,COUNTRY_INFO!I470&lt;4), IF(M470/J470*100&lt;&gt;0, IF(M470/J470*100&gt;100,100,M470/J470*100), "-"),0)</f>
        <v>89.864368963391357</v>
      </c>
      <c r="P470" s="67">
        <f>COUNTRY_INFO!N470</f>
        <v>97377</v>
      </c>
      <c r="Q470" s="61"/>
      <c r="R470" s="61"/>
      <c r="S470" s="11">
        <f>SUM(MAX('MDA2'!J470, 'T1'!L470, MAX(T3_R1!K470, T3_R2!K470)), MAX('MDA1'!K470, 'MDA2'!K470, 'T1'!M470, MAX(T3_R1!L470, T3_R2!L470)), MAX('MDA1'!L470, 'MDA2'!L470, 'T1'!N470, MAX(T3_R1!M470, T3_R2!M470)))</f>
        <v>65232</v>
      </c>
      <c r="T470" s="11">
        <f>IF(AND(COUNTRY_INFO!J470&gt;1,COUNTRY_INFO!J470&lt;4),IF(COUNTRY_INFO!E470&gt;MAX('MDA2'!J470,'T1'!L470,MAX(T3_R1!K470,T3_R2!K470)),MAX('MDA2'!J470,'T1'!L470,MAX(T3_R1!K470,T3_R2!K470)),COUNTRY_INFO!E470),0)</f>
        <v>0</v>
      </c>
      <c r="U470" s="217" t="str">
        <f>IF(AND(COUNTRY_INFO!J470&gt;1,COUNTRY_INFO!J470&lt;4), IF(T470/COUNTRY_INFO!E470*100&lt;&gt;0, IF(T470/COUNTRY_INFO!E470*100&gt;100,100,T470/COUNTRY_INFO!E470*100), "-"),0)</f>
        <v>-</v>
      </c>
      <c r="V470" s="11">
        <f>IF(AND(COUNTRY_INFO!J470&gt;1,COUNTRY_INFO!J470&lt;4),IF(COUNTRY_INFO!F470&gt;MAX('MDA1'!K470,'MDA2'!K470,'T1'!M470,MAX(T3_R1!L470,T3_R2!L470)),MAX('MDA1'!K470,'MDA2'!K470,'T1'!M470,MAX(T3_R1!L470,T3_R2!L470)),COUNTRY_INFO!F470),0)</f>
        <v>63675</v>
      </c>
      <c r="W470" s="217">
        <f>IF(AND(COUNTRY_INFO!J470&gt;1,COUNTRY_INFO!J470&lt;4), IF(V470/COUNTRY_INFO!F470*100&lt;&gt;0, IF(V470/COUNTRY_INFO!F470*100&gt;100,100,V470/COUNTRY_INFO!F470*100), "-"),0)</f>
        <v>100</v>
      </c>
      <c r="X470" s="11">
        <f t="shared" si="54"/>
        <v>63675</v>
      </c>
      <c r="Y470" s="73">
        <f>IF(AND(COUNTRY_INFO!J470&gt;1,COUNTRY_INFO!J470&lt;4), IF(S470/P470*100&lt;&gt;0, IF(X470/P470*100&gt;100,100,X470/P470*100), "-"),0)</f>
        <v>65.390184540497245</v>
      </c>
      <c r="Z470" s="67">
        <f>COUNTRY_INFO!O470</f>
        <v>170676</v>
      </c>
      <c r="AA470" s="61"/>
      <c r="AB470" s="61"/>
      <c r="AC470" s="11">
        <f>MAX('T1'!L470,'T2'!J470)+MAX('T1'!M470,'T2'!K470)+MAX('T1'!N470,'T2'!L470)</f>
        <v>57476</v>
      </c>
      <c r="AD470" s="11">
        <f>IF(COUNTRY_INFO!K470=1,IF(COUNTRY_INFO!F470*0.33&gt;MAX('T1'!M470,'T2'!K470),MAX('T1'!M470,'T2'!K470),COUNTRY_INFO!F470*0.33),IF(COUNTRY_INFO!K470=2,IF(COUNTRY_INFO!F470*0.5&gt;MAX('T1'!M470,'T2'!K470),MAX('T1'!M470,'T2'!K470),COUNTRY_INFO!F470*0.5),IF(COUNTRY_INFO!K470=3,IF(COUNTRY_INFO!F470&gt;MAX('T1'!M470,'T2'!K470),MAX('T1'!M470,'T2'!K470),COUNTRY_INFO!F470),0)))</f>
        <v>57476</v>
      </c>
      <c r="AE470" s="217">
        <f>IF(AND(COUNTRY_INFO!K470&gt;0,COUNTRY_INFO!K470&lt;4),IF(Z470&gt;0,IF(COUNTRY_INFO!K470=1, AD470/(COUNTRY_INFO!F470*0.33)*100, IF(COUNTRY_INFO!K470=2, AD470/(COUNTRY_INFO!F470*0.5)*100, IF(COUNTRY_INFO!K470=3, AD470/COUNTRY_INFO!F470*100))),"-"),0)</f>
        <v>90.264625049077338</v>
      </c>
      <c r="AF470" s="11">
        <f>IF(COUNTRY_INFO!K470=2,IF(COUNTRY_INFO!G470*0.2&gt;MAX('T1'!N470,'T2'!L470),MAX('T1'!N470,'T2'!L470),COUNTRY_INFO!G470*0.2),IF(COUNTRY_INFO!K470=3,IF(COUNTRY_INFO!G470&gt;MAX('T1'!N470,'T2'!L470),MAX('T1'!N470,'T2'!L470),COUNTRY_INFO!G470),0))</f>
        <v>0</v>
      </c>
      <c r="AG470" s="217">
        <f>IF(AND(COUNTRY_INFO!K470&gt;0,COUNTRY_INFO!K470&lt;4),IF(Z470&gt;0,IF(COUNTRY_INFO!K470=1, 0, IF(COUNTRY_INFO!K470=2, AF470/(COUNTRY_INFO!G470*0.2)*100, IF(COUNTRY_INFO!K470=3, AF470/COUNTRY_INFO!G470*100))),"-"),0)</f>
        <v>0</v>
      </c>
      <c r="AH470" s="11">
        <f t="shared" si="55"/>
        <v>57476</v>
      </c>
      <c r="AI470" s="73">
        <f>IF(AND(COUNTRY_INFO!K470&gt;0,COUNTRY_INFO!K470&lt;4), IF(AC470/Z470*100&lt;&gt;0, IF(AH470/Z470*100&gt;100,100,AH470/Z470*100), "-"),0)</f>
        <v>33.675502120977754</v>
      </c>
      <c r="AJ470" s="261"/>
      <c r="AK470" s="260">
        <f>IF(AND(D470&lt;&gt;0, D470&lt;&gt;"Unknown",D470&lt;&gt;"Stopped",D470&lt;&gt;"Not required"),D470/COUNTRY_INFO!D470, 0)</f>
        <v>0</v>
      </c>
      <c r="AL470" s="260">
        <f>IF(AND(J470&lt;&gt;0,J470&lt;&gt;"Unknown",J470&lt;&gt;"Stopped",J470&lt;&gt;"Not required"),J470/COUNTRY_INFO!D470, 0)</f>
        <v>1</v>
      </c>
      <c r="AM470" s="260">
        <f>IF(AND(P470&lt;&gt;0,P470&lt;&gt;"Unknown",P470&lt;&gt;"Not required"),P470/(COUNTRY_INFO!E470+COUNTRY_INFO!F470), 0)</f>
        <v>1</v>
      </c>
      <c r="AN470" s="260">
        <f>IF(AND(Z470&lt;&gt;0,Z470&lt;&gt;"Unknown",Z470&lt;&gt;"Not required"),IF(COUNTRY_INFO!K470=1,1,IF(COUNTRY_INFO!K470=2,0.5*COUNTRY_INFO!F470/(0.5*COUNTRY_INFO!F470+0.2*COUNTRY_INFO!G470),IF(COUNTRY_INFO!K470=3,COUNTRY_INFO!F470/(COUNTRY_INFO!F470+COUNTRY_INFO!G470)))),0)</f>
        <v>0.37307530056950011</v>
      </c>
      <c r="AO470" s="260">
        <f>IF(AND(Z470&lt;&gt;0,Z470&lt;&gt;"Unknown",Z470&lt;&gt;"Not required"),IF(COUNTRY_INFO!K470=1,0,IF(COUNTRY_INFO!K470=2,0.2*COUNTRY_INFO!G470/(0.5*COUNTRY_INFO!F470+0.2*COUNTRY_INFO!G470),IF(COUNTRY_INFO!K470=3,COUNTRY_INFO!G470/(COUNTRY_INFO!F470+COUNTRY_INFO!G470)))),0)</f>
        <v>0.62692469943049989</v>
      </c>
      <c r="AP470" s="259">
        <f>MAX(COUNTRY_INFO!D470*AK470*PROFILE!$G$7,COUNTRY_INFO!D470*AL470*PROFILE!$G$7)</f>
        <v>2.1398953244012753E-2</v>
      </c>
      <c r="AQ470" s="259">
        <f>MAX(COUNTRY_INFO!D470*AK470*PROFILE!$G$8,COUNTRY_INFO!D470*AL470*PROFILE!$G$8,COUNTRY_INFO!D470*AM470*PROFILE!$G$8)</f>
        <v>29934.129035443057</v>
      </c>
      <c r="AR470" s="259">
        <f>MAX(COUNTRY_INFO!D470*AK470*PROFILE!$G$9,COUNTRY_INFO!D470*AL470*PROFILE!$G$9,COUNTRY_INFO!D470*AM470*PROFILE!$G$9,IF(AND(DISTRICT!Z470&lt;&gt;"Unknown",Z470&lt;&gt;"Not required"),COUNTRY_INFO!O470*DISTRICT!AN470,0))</f>
        <v>63675</v>
      </c>
      <c r="AS470" s="259">
        <f>MAX(COUNTRY_INFO!D470*AK470*PROFILE!$G$10,COUNTRY_INFO!D470*AL470*PROFILE!$G$10,IF(AND(DISTRICT!Z470&lt;&gt;"Unknown",Z470&lt;&gt;"Not required"),COUNTRY_INFO!O470*DISTRICT!AO470,0))</f>
        <v>112279.41533498463</v>
      </c>
      <c r="AT470" s="259">
        <f t="shared" si="56"/>
        <v>205888.56576938095</v>
      </c>
      <c r="AU470" s="258" t="str">
        <f t="shared" si="51"/>
        <v>Y</v>
      </c>
      <c r="AV470" s="259">
        <f>MAX('MDA2'!J470,'T1'!L470,'T2'!J470,T3_R1!K470,T3_R2!K470)</f>
        <v>0</v>
      </c>
      <c r="AW470" s="259">
        <f>MAX('MDA1'!K470,'MDA2'!K470,'MDA3'!I470,'MDA3'!L470,'T1'!M470,'T2'!K470,T3_R1!L470,T3_R2!L470)</f>
        <v>66119</v>
      </c>
      <c r="AX470" s="259">
        <f>MAX('MDA1'!L470,'MDA2'!L470,'MDA3'!J470,'MDA3'!M470,'T1'!N470,'T2'!L470,T3_R1!M470,T3_R2!M470)</f>
        <v>117544</v>
      </c>
      <c r="AY470" s="259">
        <f t="shared" si="57"/>
        <v>183663</v>
      </c>
      <c r="AZ470" s="259">
        <f>MAX('MDA2'!J470,T470)</f>
        <v>0</v>
      </c>
      <c r="BA470" s="259">
        <f>MAX('MDA1'!K470,'MDA2'!K470,'MDA3'!I470,'MDA3'!L470,V470,AD470)</f>
        <v>66119</v>
      </c>
      <c r="BB470" s="259">
        <f>MAX('MDA1'!L470,'MDA2'!L470,'MDA3'!J470,'MDA3'!M470,AF470)</f>
        <v>117544</v>
      </c>
      <c r="BC470" s="259">
        <f t="shared" si="52"/>
        <v>183663</v>
      </c>
      <c r="BD470" s="260">
        <f t="shared" si="53"/>
        <v>89.205050952525383</v>
      </c>
    </row>
    <row r="471" spans="1:56" x14ac:dyDescent="0.2">
      <c r="A471" s="10" t="str">
        <f>IF(COUNTRY_INFO!A471=0," ",COUNTRY_INFO!A471)</f>
        <v>Ethiopia</v>
      </c>
      <c r="B471" s="10" t="str">
        <f>IF(COUNTRY_INFO!B471=0," ",COUNTRY_INFO!B471)</f>
        <v>Oromia Jimma</v>
      </c>
      <c r="C471" s="87" t="str">
        <f>IF(COUNTRY_INFO!C471=0," ",COUNTRY_INFO!C471)</f>
        <v>Seka Chokorsa</v>
      </c>
      <c r="D471" s="67">
        <f>COUNTRY_INFO!L471</f>
        <v>0</v>
      </c>
      <c r="E471" s="61"/>
      <c r="F471" s="61"/>
      <c r="G471" s="11">
        <f>MAX('MDA1'!M471,'MDA2'!M471)</f>
        <v>0</v>
      </c>
      <c r="H471" s="11">
        <f>IF(AND(COUNTRY_INFO!H471&gt;0,COUNTRY_INFO!H471&lt;4),IF(D471&gt;MAX('MDA1'!M471,'MDA2'!M471),MAX('MDA1'!M471,'MDA2'!M471),D471),0)</f>
        <v>0</v>
      </c>
      <c r="I471" s="73">
        <f>IF(AND(COUNTRY_INFO!H471&gt;0,COUNTRY_INFO!H471&lt;4), IF(G471/D471*100&lt;&gt;0, IF(G471/D471*100&gt;100,100,G471/D471*100), "-"),0)</f>
        <v>0</v>
      </c>
      <c r="J471" s="67">
        <f>COUNTRY_INFO!M471</f>
        <v>265413</v>
      </c>
      <c r="K471" s="61"/>
      <c r="L471" s="61"/>
      <c r="M471" s="11">
        <f>MAX('MDA1'!M471,MAX('MDA3'!I471,'MDA3'!L471)+MAX('MDA3'!J471,'MDA3'!M471))</f>
        <v>239895</v>
      </c>
      <c r="N471" s="11">
        <f>IF(AND(COUNTRY_INFO!I471&gt;0,COUNTRY_INFO!I471&lt;4),IF(J471&gt;MAX('MDA1'!M471,MAX('MDA3'!I471,'MDA3'!L471)+MAX('MDA3'!J471,'MDA3'!M471)),MAX('MDA1'!M471,MAX('MDA3'!I471,'MDA3'!L471)+MAX('MDA3'!J471,'MDA3'!M471)),J471),0)</f>
        <v>239895</v>
      </c>
      <c r="O471" s="73">
        <f>IF(AND(COUNTRY_INFO!I471&gt;0,COUNTRY_INFO!I471&lt;4), IF(M471/J471*100&lt;&gt;0, IF(M471/J471*100&gt;100,100,M471/J471*100), "-"),0)</f>
        <v>90.385550067253675</v>
      </c>
      <c r="P471" s="67">
        <f>COUNTRY_INFO!N471</f>
        <v>126458</v>
      </c>
      <c r="Q471" s="61"/>
      <c r="R471" s="61"/>
      <c r="S471" s="11">
        <f>SUM(MAX('MDA2'!J471, 'T1'!L471, MAX(T3_R1!K471, T3_R2!K471)), MAX('MDA1'!K471, 'MDA2'!K471, 'T1'!M471, MAX(T3_R1!L471, T3_R2!L471)), MAX('MDA1'!L471, 'MDA2'!L471, 'T1'!N471, MAX(T3_R1!M471, T3_R2!M471)))</f>
        <v>76181</v>
      </c>
      <c r="T471" s="11">
        <f>IF(AND(COUNTRY_INFO!J471&gt;1,COUNTRY_INFO!J471&lt;4),IF(COUNTRY_INFO!E471&gt;MAX('MDA2'!J471,'T1'!L471,MAX(T3_R1!K471,T3_R2!K471)),MAX('MDA2'!J471,'T1'!L471,MAX(T3_R1!K471,T3_R2!K471)),COUNTRY_INFO!E471),0)</f>
        <v>0</v>
      </c>
      <c r="U471" s="217" t="str">
        <f>IF(AND(COUNTRY_INFO!J471&gt;1,COUNTRY_INFO!J471&lt;4), IF(T471/COUNTRY_INFO!E471*100&lt;&gt;0, IF(T471/COUNTRY_INFO!E471*100&gt;100,100,T471/COUNTRY_INFO!E471*100), "-"),0)</f>
        <v>-</v>
      </c>
      <c r="V471" s="11">
        <f>IF(AND(COUNTRY_INFO!J471&gt;1,COUNTRY_INFO!J471&lt;4),IF(COUNTRY_INFO!F471&gt;MAX('MDA1'!K471,'MDA2'!K471,'T1'!M471,MAX(T3_R1!L471,T3_R2!L471)),MAX('MDA1'!K471,'MDA2'!K471,'T1'!M471,MAX(T3_R1!L471,T3_R2!L471)),COUNTRY_INFO!F471),0)</f>
        <v>76181</v>
      </c>
      <c r="W471" s="217">
        <f>IF(AND(COUNTRY_INFO!J471&gt;1,COUNTRY_INFO!J471&lt;4), IF(V471/COUNTRY_INFO!F471*100&lt;&gt;0, IF(V471/COUNTRY_INFO!F471*100&gt;100,100,V471/COUNTRY_INFO!F471*100), "-"),0)</f>
        <v>92.127317362228055</v>
      </c>
      <c r="X471" s="11">
        <f t="shared" si="54"/>
        <v>76181</v>
      </c>
      <c r="Y471" s="73">
        <f>IF(AND(COUNTRY_INFO!J471&gt;1,COUNTRY_INFO!J471&lt;4), IF(S471/P471*100&lt;&gt;0, IF(X471/P471*100&gt;100,100,X471/P471*100), "-"),0)</f>
        <v>60.242135728858592</v>
      </c>
      <c r="Z471" s="67">
        <f>COUNTRY_INFO!O471</f>
        <v>69136.5</v>
      </c>
      <c r="AA471" s="61"/>
      <c r="AB471" s="61"/>
      <c r="AC471" s="11">
        <f>MAX('T1'!L471,'T2'!J471)+MAX('T1'!M471,'T2'!K471)+MAX('T1'!N471,'T2'!L471)</f>
        <v>76181</v>
      </c>
      <c r="AD471" s="11">
        <f>IF(COUNTRY_INFO!K471=1,IF(COUNTRY_INFO!F471*0.33&gt;MAX('T1'!M471,'T2'!K471),MAX('T1'!M471,'T2'!K471),COUNTRY_INFO!F471*0.33),IF(COUNTRY_INFO!K471=2,IF(COUNTRY_INFO!F471*0.5&gt;MAX('T1'!M471,'T2'!K471),MAX('T1'!M471,'T2'!K471),COUNTRY_INFO!F471*0.5),IF(COUNTRY_INFO!K471=3,IF(COUNTRY_INFO!F471&gt;MAX('T1'!M471,'T2'!K471),MAX('T1'!M471,'T2'!K471),COUNTRY_INFO!F471),0)))</f>
        <v>41345.5</v>
      </c>
      <c r="AE471" s="217">
        <f>IF(AND(COUNTRY_INFO!K471&gt;0,COUNTRY_INFO!K471&lt;4),IF(Z471&gt;0,IF(COUNTRY_INFO!K471=1, AD471/(COUNTRY_INFO!F471*0.33)*100, IF(COUNTRY_INFO!K471=2, AD471/(COUNTRY_INFO!F471*0.5)*100, IF(COUNTRY_INFO!K471=3, AD471/COUNTRY_INFO!F471*100))),"-"),0)</f>
        <v>100</v>
      </c>
      <c r="AF471" s="11">
        <f>IF(COUNTRY_INFO!K471=2,IF(COUNTRY_INFO!G471*0.2&gt;MAX('T1'!N471,'T2'!L471),MAX('T1'!N471,'T2'!L471),COUNTRY_INFO!G471*0.2),IF(COUNTRY_INFO!K471=3,IF(COUNTRY_INFO!G471&gt;MAX('T1'!N471,'T2'!L471),MAX('T1'!N471,'T2'!L471),COUNTRY_INFO!G471),0))</f>
        <v>0</v>
      </c>
      <c r="AG471" s="217">
        <f>IF(AND(COUNTRY_INFO!K471&gt;0,COUNTRY_INFO!K471&lt;4),IF(Z471&gt;0,IF(COUNTRY_INFO!K471=1, 0, IF(COUNTRY_INFO!K471=2, AF471/(COUNTRY_INFO!G471*0.2)*100, IF(COUNTRY_INFO!K471=3, AF471/COUNTRY_INFO!G471*100))),"-"),0)</f>
        <v>0</v>
      </c>
      <c r="AH471" s="11">
        <f t="shared" si="55"/>
        <v>41345.5</v>
      </c>
      <c r="AI471" s="73">
        <f>IF(AND(COUNTRY_INFO!K471&gt;0,COUNTRY_INFO!K471&lt;4), IF(AC471/Z471*100&lt;&gt;0, IF(AH471/Z471*100&gt;100,100,AH471/Z471*100), "-"),0)</f>
        <v>59.802709133381057</v>
      </c>
      <c r="AJ471" s="261"/>
      <c r="AK471" s="260">
        <f>IF(AND(D471&lt;&gt;0, D471&lt;&gt;"Unknown",D471&lt;&gt;"Stopped",D471&lt;&gt;"Not required"),D471/COUNTRY_INFO!D471, 0)</f>
        <v>0</v>
      </c>
      <c r="AL471" s="260">
        <f>IF(AND(J471&lt;&gt;0,J471&lt;&gt;"Unknown",J471&lt;&gt;"Stopped",J471&lt;&gt;"Not required"),J471/COUNTRY_INFO!D471, 0)</f>
        <v>1</v>
      </c>
      <c r="AM471" s="260">
        <f>IF(AND(P471&lt;&gt;0,P471&lt;&gt;"Unknown",P471&lt;&gt;"Not required"),P471/(COUNTRY_INFO!E471+COUNTRY_INFO!F471), 0)</f>
        <v>1</v>
      </c>
      <c r="AN471" s="260">
        <f>IF(AND(Z471&lt;&gt;0,Z471&lt;&gt;"Unknown",Z471&lt;&gt;"Not required"),IF(COUNTRY_INFO!K471=1,1,IF(COUNTRY_INFO!K471=2,0.5*COUNTRY_INFO!F471/(0.5*COUNTRY_INFO!F471+0.2*COUNTRY_INFO!G471),IF(COUNTRY_INFO!K471=3,COUNTRY_INFO!F471/(COUNTRY_INFO!F471+COUNTRY_INFO!G471)))),0)</f>
        <v>0.5980270913338106</v>
      </c>
      <c r="AO471" s="260">
        <f>IF(AND(Z471&lt;&gt;0,Z471&lt;&gt;"Unknown",Z471&lt;&gt;"Not required"),IF(COUNTRY_INFO!K471=1,0,IF(COUNTRY_INFO!K471=2,0.2*COUNTRY_INFO!G471/(0.5*COUNTRY_INFO!F471+0.2*COUNTRY_INFO!G471),IF(COUNTRY_INFO!K471=3,COUNTRY_INFO!G471/(COUNTRY_INFO!F471+COUNTRY_INFO!G471)))),0)</f>
        <v>0.40197290866618934</v>
      </c>
      <c r="AP471" s="259">
        <f>MAX(COUNTRY_INFO!D471*AK471*PROFILE!$G$7,COUNTRY_INFO!D471*AL471*PROFILE!$G$7)</f>
        <v>2.7789489951722573E-2</v>
      </c>
      <c r="AQ471" s="259">
        <f>MAX(COUNTRY_INFO!D471*AK471*PROFILE!$G$8,COUNTRY_INFO!D471*AL471*PROFILE!$G$8,COUNTRY_INFO!D471*AM471*PROFILE!$G$8)</f>
        <v>38873.592019121665</v>
      </c>
      <c r="AR471" s="259">
        <f>MAX(COUNTRY_INFO!D471*AK471*PROFILE!$G$9,COUNTRY_INFO!D471*AL471*PROFILE!$G$9,COUNTRY_INFO!D471*AM471*PROFILE!$G$9,IF(AND(DISTRICT!Z471&lt;&gt;"Unknown",Z471&lt;&gt;"Not required"),COUNTRY_INFO!O471*DISTRICT!AN471,0))</f>
        <v>80729.085236431012</v>
      </c>
      <c r="AS471" s="259">
        <f>MAX(COUNTRY_INFO!D471*AK471*PROFILE!$G$10,COUNTRY_INFO!D471*AL471*PROFILE!$G$10,IF(AND(DISTRICT!Z471&lt;&gt;"Unknown",Z471&lt;&gt;"Not required"),COUNTRY_INFO!O471*DISTRICT!AO471,0))</f>
        <v>145810.29495495738</v>
      </c>
      <c r="AT471" s="259">
        <f t="shared" si="56"/>
        <v>265413</v>
      </c>
      <c r="AU471" s="258" t="str">
        <f t="shared" si="51"/>
        <v>Y</v>
      </c>
      <c r="AV471" s="259">
        <f>MAX('MDA2'!J471,'T1'!L471,'T2'!J471,T3_R1!K471,T3_R2!K471)</f>
        <v>0</v>
      </c>
      <c r="AW471" s="259">
        <f>MAX('MDA1'!K471,'MDA2'!K471,'MDA3'!I471,'MDA3'!L471,'T1'!M471,'T2'!K471,T3_R1!L471,T3_R2!L471)</f>
        <v>86362</v>
      </c>
      <c r="AX471" s="259">
        <f>MAX('MDA1'!L471,'MDA2'!L471,'MDA3'!J471,'MDA3'!M471,'T1'!N471,'T2'!L471,T3_R1!M471,T3_R2!M471)</f>
        <v>153533</v>
      </c>
      <c r="AY471" s="259">
        <f t="shared" si="57"/>
        <v>239895</v>
      </c>
      <c r="AZ471" s="259">
        <f>MAX('MDA2'!J471,T471)</f>
        <v>0</v>
      </c>
      <c r="BA471" s="259">
        <f>MAX('MDA1'!K471,'MDA2'!K471,'MDA3'!I471,'MDA3'!L471,V471,AD471)</f>
        <v>86362</v>
      </c>
      <c r="BB471" s="259">
        <f>MAX('MDA1'!L471,'MDA2'!L471,'MDA3'!J471,'MDA3'!M471,AF471)</f>
        <v>153533</v>
      </c>
      <c r="BC471" s="259">
        <f t="shared" si="52"/>
        <v>239895</v>
      </c>
      <c r="BD471" s="260">
        <f t="shared" si="53"/>
        <v>90.385550067253675</v>
      </c>
    </row>
    <row r="472" spans="1:56" x14ac:dyDescent="0.2">
      <c r="A472" s="10" t="str">
        <f>IF(COUNTRY_INFO!A472=0," ",COUNTRY_INFO!A472)</f>
        <v>Ethiopia</v>
      </c>
      <c r="B472" s="10" t="str">
        <f>IF(COUNTRY_INFO!B472=0," ",COUNTRY_INFO!B472)</f>
        <v>Oromia Jimma</v>
      </c>
      <c r="C472" s="87" t="str">
        <f>IF(COUNTRY_INFO!C472=0," ",COUNTRY_INFO!C472)</f>
        <v>Setema</v>
      </c>
      <c r="D472" s="67">
        <f>COUNTRY_INFO!L472</f>
        <v>0</v>
      </c>
      <c r="E472" s="61"/>
      <c r="F472" s="61"/>
      <c r="G472" s="11">
        <f>MAX('MDA1'!M472,'MDA2'!M472)</f>
        <v>0</v>
      </c>
      <c r="H472" s="11">
        <f>IF(AND(COUNTRY_INFO!H472&gt;0,COUNTRY_INFO!H472&lt;4),IF(D472&gt;MAX('MDA1'!M472,'MDA2'!M472),MAX('MDA1'!M472,'MDA2'!M472),D472),0)</f>
        <v>0</v>
      </c>
      <c r="I472" s="73">
        <f>IF(AND(COUNTRY_INFO!H472&gt;0,COUNTRY_INFO!H472&lt;4), IF(G472/D472*100&lt;&gt;0, IF(G472/D472*100&gt;100,100,G472/D472*100), "-"),0)</f>
        <v>0</v>
      </c>
      <c r="J472" s="67">
        <f>COUNTRY_INFO!M472</f>
        <v>131855</v>
      </c>
      <c r="K472" s="61"/>
      <c r="L472" s="61"/>
      <c r="M472" s="11">
        <f>MAX('MDA1'!M472,MAX('MDA3'!I472,'MDA3'!L472)+MAX('MDA3'!J472,'MDA3'!M472))</f>
        <v>120064</v>
      </c>
      <c r="N472" s="11">
        <f>IF(AND(COUNTRY_INFO!I472&gt;0,COUNTRY_INFO!I472&lt;4),IF(J472&gt;MAX('MDA1'!M472,MAX('MDA3'!I472,'MDA3'!L472)+MAX('MDA3'!J472,'MDA3'!M472)),MAX('MDA1'!M472,MAX('MDA3'!I472,'MDA3'!L472)+MAX('MDA3'!J472,'MDA3'!M472)),J472),0)</f>
        <v>120064</v>
      </c>
      <c r="O472" s="73">
        <f>IF(AND(COUNTRY_INFO!I472&gt;0,COUNTRY_INFO!I472&lt;4), IF(M472/J472*100&lt;&gt;0, IF(M472/J472*100&gt;100,100,M472/J472*100), "-"),0)</f>
        <v>91.057601152781459</v>
      </c>
      <c r="P472" s="67">
        <f>COUNTRY_INFO!N472</f>
        <v>62823</v>
      </c>
      <c r="Q472" s="61"/>
      <c r="R472" s="61"/>
      <c r="S472" s="11">
        <f>SUM(MAX('MDA2'!J472, 'T1'!L472, MAX(T3_R1!K472, T3_R2!K472)), MAX('MDA1'!K472, 'MDA2'!K472, 'T1'!M472, MAX(T3_R1!L472, T3_R2!L472)), MAX('MDA1'!L472, 'MDA2'!L472, 'T1'!N472, MAX(T3_R1!M472, T3_R2!M472)))</f>
        <v>39821</v>
      </c>
      <c r="T472" s="11">
        <f>IF(AND(COUNTRY_INFO!J472&gt;1,COUNTRY_INFO!J472&lt;4),IF(COUNTRY_INFO!E472&gt;MAX('MDA2'!J472,'T1'!L472,MAX(T3_R1!K472,T3_R2!K472)),MAX('MDA2'!J472,'T1'!L472,MAX(T3_R1!K472,T3_R2!K472)),COUNTRY_INFO!E472),0)</f>
        <v>0</v>
      </c>
      <c r="U472" s="217" t="str">
        <f>IF(AND(COUNTRY_INFO!J472&gt;1,COUNTRY_INFO!J472&lt;4), IF(T472/COUNTRY_INFO!E472*100&lt;&gt;0, IF(T472/COUNTRY_INFO!E472*100&gt;100,100,T472/COUNTRY_INFO!E472*100), "-"),0)</f>
        <v>-</v>
      </c>
      <c r="V472" s="11">
        <f>IF(AND(COUNTRY_INFO!J472&gt;1,COUNTRY_INFO!J472&lt;4),IF(COUNTRY_INFO!F472&gt;MAX('MDA1'!K472,'MDA2'!K472,'T1'!M472,MAX(T3_R1!L472,T3_R2!L472)),MAX('MDA1'!K472,'MDA2'!K472,'T1'!M472,MAX(T3_R1!L472,T3_R2!L472)),COUNTRY_INFO!F472),0)</f>
        <v>39821</v>
      </c>
      <c r="W472" s="217">
        <f>IF(AND(COUNTRY_INFO!J472&gt;1,COUNTRY_INFO!J472&lt;4), IF(V472/COUNTRY_INFO!F472*100&lt;&gt;0, IF(V472/COUNTRY_INFO!F472*100&gt;100,100,V472/COUNTRY_INFO!F472*100), "-"),0)</f>
        <v>96.935248296007785</v>
      </c>
      <c r="X472" s="11">
        <f t="shared" si="54"/>
        <v>39821</v>
      </c>
      <c r="Y472" s="73">
        <f>IF(AND(COUNTRY_INFO!J472&gt;1,COUNTRY_INFO!J472&lt;4), IF(S472/P472*100&lt;&gt;0, IF(X472/P472*100&gt;100,100,X472/P472*100), "-"),0)</f>
        <v>63.386021043248498</v>
      </c>
      <c r="Z472" s="67">
        <f>COUNTRY_INFO!O472</f>
        <v>0</v>
      </c>
      <c r="AA472" s="61"/>
      <c r="AB472" s="61"/>
      <c r="AC472" s="11">
        <f>MAX('T1'!L472,'T2'!J472)+MAX('T1'!M472,'T2'!K472)+MAX('T1'!N472,'T2'!L472)</f>
        <v>0</v>
      </c>
      <c r="AD472" s="11">
        <f>IF(COUNTRY_INFO!K472=1,IF(COUNTRY_INFO!F472*0.33&gt;MAX('T1'!M472,'T2'!K472),MAX('T1'!M472,'T2'!K472),COUNTRY_INFO!F472*0.33),IF(COUNTRY_INFO!K472=2,IF(COUNTRY_INFO!F472*0.5&gt;MAX('T1'!M472,'T2'!K472),MAX('T1'!M472,'T2'!K472),COUNTRY_INFO!F472*0.5),IF(COUNTRY_INFO!K472=3,IF(COUNTRY_INFO!F472&gt;MAX('T1'!M472,'T2'!K472),MAX('T1'!M472,'T2'!K472),COUNTRY_INFO!F472),0)))</f>
        <v>0</v>
      </c>
      <c r="AE472" s="217">
        <f>IF(AND(COUNTRY_INFO!K472&gt;0,COUNTRY_INFO!K472&lt;4),IF(Z472&gt;0,IF(COUNTRY_INFO!K472=1, AD472/(COUNTRY_INFO!F472*0.33)*100, IF(COUNTRY_INFO!K472=2, AD472/(COUNTRY_INFO!F472*0.5)*100, IF(COUNTRY_INFO!K472=3, AD472/COUNTRY_INFO!F472*100))),"-"),0)</f>
        <v>0</v>
      </c>
      <c r="AF472" s="11">
        <f>IF(COUNTRY_INFO!K472=2,IF(COUNTRY_INFO!G472*0.2&gt;MAX('T1'!N472,'T2'!L472),MAX('T1'!N472,'T2'!L472),COUNTRY_INFO!G472*0.2),IF(COUNTRY_INFO!K472=3,IF(COUNTRY_INFO!G472&gt;MAX('T1'!N472,'T2'!L472),MAX('T1'!N472,'T2'!L472),COUNTRY_INFO!G472),0))</f>
        <v>0</v>
      </c>
      <c r="AG472" s="217">
        <f>IF(AND(COUNTRY_INFO!K472&gt;0,COUNTRY_INFO!K472&lt;4),IF(Z472&gt;0,IF(COUNTRY_INFO!K472=1, 0, IF(COUNTRY_INFO!K472=2, AF472/(COUNTRY_INFO!G472*0.2)*100, IF(COUNTRY_INFO!K472=3, AF472/COUNTRY_INFO!G472*100))),"-"),0)</f>
        <v>0</v>
      </c>
      <c r="AH472" s="11">
        <f t="shared" si="55"/>
        <v>0</v>
      </c>
      <c r="AI472" s="73">
        <f>IF(AND(COUNTRY_INFO!K472&gt;0,COUNTRY_INFO!K472&lt;4), IF(AC472/Z472*100&lt;&gt;0, IF(AH472/Z472*100&gt;100,100,AH472/Z472*100), "-"),0)</f>
        <v>0</v>
      </c>
      <c r="AJ472" s="261"/>
      <c r="AK472" s="260">
        <f>IF(AND(D472&lt;&gt;0, D472&lt;&gt;"Unknown",D472&lt;&gt;"Stopped",D472&lt;&gt;"Not required"),D472/COUNTRY_INFO!D472, 0)</f>
        <v>0</v>
      </c>
      <c r="AL472" s="260">
        <f>IF(AND(J472&lt;&gt;0,J472&lt;&gt;"Unknown",J472&lt;&gt;"Stopped",J472&lt;&gt;"Not required"),J472/COUNTRY_INFO!D472, 0)</f>
        <v>1</v>
      </c>
      <c r="AM472" s="260">
        <f>IF(AND(P472&lt;&gt;0,P472&lt;&gt;"Unknown",P472&lt;&gt;"Not required"),P472/(COUNTRY_INFO!E472+COUNTRY_INFO!F472), 0)</f>
        <v>1</v>
      </c>
      <c r="AN472" s="260">
        <f>IF(AND(Z472&lt;&gt;0,Z472&lt;&gt;"Unknown",Z472&lt;&gt;"Not required"),IF(COUNTRY_INFO!K472=1,1,IF(COUNTRY_INFO!K472=2,0.5*COUNTRY_INFO!F472/(0.5*COUNTRY_INFO!F472+0.2*COUNTRY_INFO!G472),IF(COUNTRY_INFO!K472=3,COUNTRY_INFO!F472/(COUNTRY_INFO!F472+COUNTRY_INFO!G472)))),0)</f>
        <v>0</v>
      </c>
      <c r="AO472" s="260">
        <f>IF(AND(Z472&lt;&gt;0,Z472&lt;&gt;"Unknown",Z472&lt;&gt;"Not required"),IF(COUNTRY_INFO!K472=1,0,IF(COUNTRY_INFO!K472=2,0.2*COUNTRY_INFO!G472/(0.5*COUNTRY_INFO!F472+0.2*COUNTRY_INFO!G472),IF(COUNTRY_INFO!K472=3,COUNTRY_INFO!G472/(COUNTRY_INFO!F472+COUNTRY_INFO!G472)))),0)</f>
        <v>0</v>
      </c>
      <c r="AP472" s="259">
        <f>MAX(COUNTRY_INFO!D472*AK472*PROFILE!$G$7,COUNTRY_INFO!D472*AL472*PROFILE!$G$7)</f>
        <v>1.380559052338951E-2</v>
      </c>
      <c r="AQ472" s="259">
        <f>MAX(COUNTRY_INFO!D472*AK472*PROFILE!$G$8,COUNTRY_INFO!D472*AL472*PROFILE!$G$8,COUNTRY_INFO!D472*AM472*PROFILE!$G$8)</f>
        <v>19312.081456753389</v>
      </c>
      <c r="AR472" s="259">
        <f>MAX(COUNTRY_INFO!D472*AK472*PROFILE!$G$9,COUNTRY_INFO!D472*AL472*PROFILE!$G$9,COUNTRY_INFO!D472*AM472*PROFILE!$G$9,IF(AND(DISTRICT!Z472&lt;&gt;"Unknown",Z472&lt;&gt;"Not required"),COUNTRY_INFO!O472*DISTRICT!AN472,0))</f>
        <v>40105.54695455615</v>
      </c>
      <c r="AS472" s="259">
        <f>MAX(COUNTRY_INFO!D472*AK472*PROFILE!$G$10,COUNTRY_INFO!D472*AL472*PROFILE!$G$10,IF(AND(DISTRICT!Z472&lt;&gt;"Unknown",Z472&lt;&gt;"Not required"),COUNTRY_INFO!O472*DISTRICT!AO472,0))</f>
        <v>72437.357783099942</v>
      </c>
      <c r="AT472" s="259">
        <f t="shared" si="56"/>
        <v>131855</v>
      </c>
      <c r="AU472" s="258" t="str">
        <f t="shared" si="51"/>
        <v>Y</v>
      </c>
      <c r="AV472" s="259">
        <f>MAX('MDA2'!J472,'T1'!L472,'T2'!J472,T3_R1!K472,T3_R2!K472)</f>
        <v>0</v>
      </c>
      <c r="AW472" s="259">
        <f>MAX('MDA1'!K472,'MDA2'!K472,'MDA3'!I472,'MDA3'!L472,'T1'!M472,'T2'!K472,T3_R1!L472,T3_R2!L472)</f>
        <v>43223</v>
      </c>
      <c r="AX472" s="259">
        <f>MAX('MDA1'!L472,'MDA2'!L472,'MDA3'!J472,'MDA3'!M472,'T1'!N472,'T2'!L472,T3_R1!M472,T3_R2!M472)</f>
        <v>76841</v>
      </c>
      <c r="AY472" s="259">
        <f t="shared" si="57"/>
        <v>120064</v>
      </c>
      <c r="AZ472" s="259">
        <f>MAX('MDA2'!J472,T472)</f>
        <v>0</v>
      </c>
      <c r="BA472" s="259">
        <f>MAX('MDA1'!K472,'MDA2'!K472,'MDA3'!I472,'MDA3'!L472,V472,AD472)</f>
        <v>43223</v>
      </c>
      <c r="BB472" s="259">
        <f>MAX('MDA1'!L472,'MDA2'!L472,'MDA3'!J472,'MDA3'!M472,AF472)</f>
        <v>76841</v>
      </c>
      <c r="BC472" s="259">
        <f t="shared" si="52"/>
        <v>120064</v>
      </c>
      <c r="BD472" s="260">
        <f t="shared" si="53"/>
        <v>91.057601152781459</v>
      </c>
    </row>
    <row r="473" spans="1:56" x14ac:dyDescent="0.2">
      <c r="A473" s="10" t="str">
        <f>IF(COUNTRY_INFO!A473=0," ",COUNTRY_INFO!A473)</f>
        <v>Ethiopia</v>
      </c>
      <c r="B473" s="10" t="str">
        <f>IF(COUNTRY_INFO!B473=0," ",COUNTRY_INFO!B473)</f>
        <v>Oromia Jimma</v>
      </c>
      <c r="C473" s="87" t="str">
        <f>IF(COUNTRY_INFO!C473=0," ",COUNTRY_INFO!C473)</f>
        <v>Shabe Sombo</v>
      </c>
      <c r="D473" s="67">
        <f>COUNTRY_INFO!L473</f>
        <v>0</v>
      </c>
      <c r="E473" s="61"/>
      <c r="F473" s="61"/>
      <c r="G473" s="11">
        <f>MAX('MDA1'!M473,'MDA2'!M473)</f>
        <v>0</v>
      </c>
      <c r="H473" s="11">
        <f>IF(AND(COUNTRY_INFO!H473&gt;0,COUNTRY_INFO!H473&lt;4),IF(D473&gt;MAX('MDA1'!M473,'MDA2'!M473),MAX('MDA1'!M473,'MDA2'!M473),D473),0)</f>
        <v>0</v>
      </c>
      <c r="I473" s="73">
        <f>IF(AND(COUNTRY_INFO!H473&gt;0,COUNTRY_INFO!H473&lt;4), IF(G473/D473*100&lt;&gt;0, IF(G473/D473*100&gt;100,100,G473/D473*100), "-"),0)</f>
        <v>0</v>
      </c>
      <c r="J473" s="67">
        <f>COUNTRY_INFO!M473</f>
        <v>143178</v>
      </c>
      <c r="K473" s="61"/>
      <c r="L473" s="61"/>
      <c r="M473" s="11">
        <f>MAX('MDA1'!M473,MAX('MDA3'!I473,'MDA3'!L473)+MAX('MDA3'!J473,'MDA3'!M473))</f>
        <v>134147</v>
      </c>
      <c r="N473" s="11">
        <f>IF(AND(COUNTRY_INFO!I473&gt;0,COUNTRY_INFO!I473&lt;4),IF(J473&gt;MAX('MDA1'!M473,MAX('MDA3'!I473,'MDA3'!L473)+MAX('MDA3'!J473,'MDA3'!M473)),MAX('MDA1'!M473,MAX('MDA3'!I473,'MDA3'!L473)+MAX('MDA3'!J473,'MDA3'!M473)),J473),0)</f>
        <v>134147</v>
      </c>
      <c r="O473" s="73">
        <f>IF(AND(COUNTRY_INFO!I473&gt;0,COUNTRY_INFO!I473&lt;4), IF(M473/J473*100&lt;&gt;0, IF(M473/J473*100&gt;100,100,M473/J473*100), "-"),0)</f>
        <v>93.692466719747443</v>
      </c>
      <c r="P473" s="67">
        <f>COUNTRY_INFO!N473</f>
        <v>68218</v>
      </c>
      <c r="Q473" s="61"/>
      <c r="R473" s="61"/>
      <c r="S473" s="11">
        <f>SUM(MAX('MDA2'!J473, 'T1'!L473, MAX(T3_R1!K473, T3_R2!K473)), MAX('MDA1'!K473, 'MDA2'!K473, 'T1'!M473, MAX(T3_R1!L473, T3_R2!L473)), MAX('MDA1'!L473, 'MDA2'!L473, 'T1'!N473, MAX(T3_R1!M473, T3_R2!M473)))</f>
        <v>44930</v>
      </c>
      <c r="T473" s="11">
        <f>IF(AND(COUNTRY_INFO!J473&gt;1,COUNTRY_INFO!J473&lt;4),IF(COUNTRY_INFO!E473&gt;MAX('MDA2'!J473,'T1'!L473,MAX(T3_R1!K473,T3_R2!K473)),MAX('MDA2'!J473,'T1'!L473,MAX(T3_R1!K473,T3_R2!K473)),COUNTRY_INFO!E473),0)</f>
        <v>0</v>
      </c>
      <c r="U473" s="217" t="str">
        <f>IF(AND(COUNTRY_INFO!J473&gt;1,COUNTRY_INFO!J473&lt;4), IF(T473/COUNTRY_INFO!E473*100&lt;&gt;0, IF(T473/COUNTRY_INFO!E473*100&gt;100,100,T473/COUNTRY_INFO!E473*100), "-"),0)</f>
        <v>-</v>
      </c>
      <c r="V473" s="11">
        <f>IF(AND(COUNTRY_INFO!J473&gt;1,COUNTRY_INFO!J473&lt;4),IF(COUNTRY_INFO!F473&gt;MAX('MDA1'!K473,'MDA2'!K473,'T1'!M473,MAX(T3_R1!L473,T3_R2!L473)),MAX('MDA1'!K473,'MDA2'!K473,'T1'!M473,MAX(T3_R1!L473,T3_R2!L473)),COUNTRY_INFO!F473),0)</f>
        <v>44608</v>
      </c>
      <c r="W473" s="217">
        <f>IF(AND(COUNTRY_INFO!J473&gt;1,COUNTRY_INFO!J473&lt;4), IF(V473/COUNTRY_INFO!F473*100&lt;&gt;0, IF(V473/COUNTRY_INFO!F473*100&gt;100,100,V473/COUNTRY_INFO!F473*100), "-"),0)</f>
        <v>100</v>
      </c>
      <c r="X473" s="11">
        <f t="shared" si="54"/>
        <v>44608</v>
      </c>
      <c r="Y473" s="73">
        <f>IF(AND(COUNTRY_INFO!J473&gt;1,COUNTRY_INFO!J473&lt;4), IF(S473/P473*100&lt;&gt;0, IF(X473/P473*100&gt;100,100,X473/P473*100), "-"),0)</f>
        <v>65.390366179014336</v>
      </c>
      <c r="Z473" s="67">
        <f>COUNTRY_INFO!O473</f>
        <v>0</v>
      </c>
      <c r="AA473" s="61"/>
      <c r="AB473" s="61"/>
      <c r="AC473" s="11">
        <f>MAX('T1'!L473,'T2'!J473)+MAX('T1'!M473,'T2'!K473)+MAX('T1'!N473,'T2'!L473)</f>
        <v>0</v>
      </c>
      <c r="AD473" s="11">
        <f>IF(COUNTRY_INFO!K473=1,IF(COUNTRY_INFO!F473*0.33&gt;MAX('T1'!M473,'T2'!K473),MAX('T1'!M473,'T2'!K473),COUNTRY_INFO!F473*0.33),IF(COUNTRY_INFO!K473=2,IF(COUNTRY_INFO!F473*0.5&gt;MAX('T1'!M473,'T2'!K473),MAX('T1'!M473,'T2'!K473),COUNTRY_INFO!F473*0.5),IF(COUNTRY_INFO!K473=3,IF(COUNTRY_INFO!F473&gt;MAX('T1'!M473,'T2'!K473),MAX('T1'!M473,'T2'!K473),COUNTRY_INFO!F473),0)))</f>
        <v>0</v>
      </c>
      <c r="AE473" s="217">
        <f>IF(AND(COUNTRY_INFO!K473&gt;0,COUNTRY_INFO!K473&lt;4),IF(Z473&gt;0,IF(COUNTRY_INFO!K473=1, AD473/(COUNTRY_INFO!F473*0.33)*100, IF(COUNTRY_INFO!K473=2, AD473/(COUNTRY_INFO!F473*0.5)*100, IF(COUNTRY_INFO!K473=3, AD473/COUNTRY_INFO!F473*100))),"-"),0)</f>
        <v>0</v>
      </c>
      <c r="AF473" s="11">
        <f>IF(COUNTRY_INFO!K473=2,IF(COUNTRY_INFO!G473*0.2&gt;MAX('T1'!N473,'T2'!L473),MAX('T1'!N473,'T2'!L473),COUNTRY_INFO!G473*0.2),IF(COUNTRY_INFO!K473=3,IF(COUNTRY_INFO!G473&gt;MAX('T1'!N473,'T2'!L473),MAX('T1'!N473,'T2'!L473),COUNTRY_INFO!G473),0))</f>
        <v>0</v>
      </c>
      <c r="AG473" s="217">
        <f>IF(AND(COUNTRY_INFO!K473&gt;0,COUNTRY_INFO!K473&lt;4),IF(Z473&gt;0,IF(COUNTRY_INFO!K473=1, 0, IF(COUNTRY_INFO!K473=2, AF473/(COUNTRY_INFO!G473*0.2)*100, IF(COUNTRY_INFO!K473=3, AF473/COUNTRY_INFO!G473*100))),"-"),0)</f>
        <v>0</v>
      </c>
      <c r="AH473" s="11">
        <f t="shared" si="55"/>
        <v>0</v>
      </c>
      <c r="AI473" s="73">
        <f>IF(AND(COUNTRY_INFO!K473&gt;0,COUNTRY_INFO!K473&lt;4), IF(AC473/Z473*100&lt;&gt;0, IF(AH473/Z473*100&gt;100,100,AH473/Z473*100), "-"),0)</f>
        <v>0</v>
      </c>
      <c r="AJ473" s="261"/>
      <c r="AK473" s="260">
        <f>IF(AND(D473&lt;&gt;0, D473&lt;&gt;"Unknown",D473&lt;&gt;"Stopped",D473&lt;&gt;"Not required"),D473/COUNTRY_INFO!D473, 0)</f>
        <v>0</v>
      </c>
      <c r="AL473" s="260">
        <f>IF(AND(J473&lt;&gt;0,J473&lt;&gt;"Unknown",J473&lt;&gt;"Stopped",J473&lt;&gt;"Not required"),J473/COUNTRY_INFO!D473, 0)</f>
        <v>1</v>
      </c>
      <c r="AM473" s="260">
        <f>IF(AND(P473&lt;&gt;0,P473&lt;&gt;"Unknown",P473&lt;&gt;"Not required"),P473/(COUNTRY_INFO!E473+COUNTRY_INFO!F473), 0)</f>
        <v>1</v>
      </c>
      <c r="AN473" s="260">
        <f>IF(AND(Z473&lt;&gt;0,Z473&lt;&gt;"Unknown",Z473&lt;&gt;"Not required"),IF(COUNTRY_INFO!K473=1,1,IF(COUNTRY_INFO!K473=2,0.5*COUNTRY_INFO!F473/(0.5*COUNTRY_INFO!F473+0.2*COUNTRY_INFO!G473),IF(COUNTRY_INFO!K473=3,COUNTRY_INFO!F473/(COUNTRY_INFO!F473+COUNTRY_INFO!G473)))),0)</f>
        <v>0</v>
      </c>
      <c r="AO473" s="260">
        <f>IF(AND(Z473&lt;&gt;0,Z473&lt;&gt;"Unknown",Z473&lt;&gt;"Not required"),IF(COUNTRY_INFO!K473=1,0,IF(COUNTRY_INFO!K473=2,0.2*COUNTRY_INFO!G473/(0.5*COUNTRY_INFO!F473+0.2*COUNTRY_INFO!G473),IF(COUNTRY_INFO!K473=3,COUNTRY_INFO!G473/(COUNTRY_INFO!F473+COUNTRY_INFO!G473)))),0)</f>
        <v>0</v>
      </c>
      <c r="AP473" s="259">
        <f>MAX(COUNTRY_INFO!D473*AK473*PROFILE!$G$7,COUNTRY_INFO!D473*AL473*PROFILE!$G$7)</f>
        <v>1.4991140570762302E-2</v>
      </c>
      <c r="AQ473" s="259">
        <f>MAX(COUNTRY_INFO!D473*AK473*PROFILE!$G$8,COUNTRY_INFO!D473*AL473*PROFILE!$G$8,COUNTRY_INFO!D473*AM473*PROFILE!$G$8)</f>
        <v>20970.499403246271</v>
      </c>
      <c r="AR473" s="259">
        <f>MAX(COUNTRY_INFO!D473*AK473*PROFILE!$G$9,COUNTRY_INFO!D473*AL473*PROFILE!$G$9,COUNTRY_INFO!D473*AM473*PROFILE!$G$9,IF(AND(DISTRICT!Z473&lt;&gt;"Unknown",Z473&lt;&gt;"Not required"),COUNTRY_INFO!O473*DISTRICT!AN473,0))</f>
        <v>43549.596161385161</v>
      </c>
      <c r="AS473" s="259">
        <f>MAX(COUNTRY_INFO!D473*AK473*PROFILE!$G$10,COUNTRY_INFO!D473*AL473*PROFILE!$G$10,IF(AND(DISTRICT!Z473&lt;&gt;"Unknown",Z473&lt;&gt;"Not required"),COUNTRY_INFO!O473*DISTRICT!AO473,0))</f>
        <v>78657.889444228</v>
      </c>
      <c r="AT473" s="259">
        <f t="shared" si="56"/>
        <v>143178</v>
      </c>
      <c r="AU473" s="258" t="str">
        <f t="shared" si="51"/>
        <v>Y</v>
      </c>
      <c r="AV473" s="259">
        <f>MAX('MDA2'!J473,'T1'!L473,'T2'!J473,T3_R1!K473,T3_R2!K473)</f>
        <v>0</v>
      </c>
      <c r="AW473" s="259">
        <f>MAX('MDA1'!K473,'MDA2'!K473,'MDA3'!I473,'MDA3'!L473,'T1'!M473,'T2'!K473,T3_R1!L473,T3_R2!L473)</f>
        <v>48293</v>
      </c>
      <c r="AX473" s="259">
        <f>MAX('MDA1'!L473,'MDA2'!L473,'MDA3'!J473,'MDA3'!M473,'T1'!N473,'T2'!L473,T3_R1!M473,T3_R2!M473)</f>
        <v>85854</v>
      </c>
      <c r="AY473" s="259">
        <f t="shared" si="57"/>
        <v>134147</v>
      </c>
      <c r="AZ473" s="259">
        <f>MAX('MDA2'!J473,T473)</f>
        <v>0</v>
      </c>
      <c r="BA473" s="259">
        <f>MAX('MDA1'!K473,'MDA2'!K473,'MDA3'!I473,'MDA3'!L473,V473,AD473)</f>
        <v>48293</v>
      </c>
      <c r="BB473" s="259">
        <f>MAX('MDA1'!L473,'MDA2'!L473,'MDA3'!J473,'MDA3'!M473,AF473)</f>
        <v>85854</v>
      </c>
      <c r="BC473" s="259">
        <f t="shared" si="52"/>
        <v>134147</v>
      </c>
      <c r="BD473" s="260">
        <f t="shared" si="53"/>
        <v>93.692466719747443</v>
      </c>
    </row>
    <row r="474" spans="1:56" x14ac:dyDescent="0.2">
      <c r="A474" s="10" t="str">
        <f>IF(COUNTRY_INFO!A474=0," ",COUNTRY_INFO!A474)</f>
        <v>Ethiopia</v>
      </c>
      <c r="B474" s="10" t="str">
        <f>IF(COUNTRY_INFO!B474=0," ",COUNTRY_INFO!B474)</f>
        <v>Oromia Jimma</v>
      </c>
      <c r="C474" s="87" t="str">
        <f>IF(COUNTRY_INFO!C474=0," ",COUNTRY_INFO!C474)</f>
        <v>Sigimo</v>
      </c>
      <c r="D474" s="67">
        <f>COUNTRY_INFO!L474</f>
        <v>0</v>
      </c>
      <c r="E474" s="61"/>
      <c r="F474" s="61"/>
      <c r="G474" s="11">
        <f>MAX('MDA1'!M474,'MDA2'!M474)</f>
        <v>0</v>
      </c>
      <c r="H474" s="11">
        <f>IF(AND(COUNTRY_INFO!H474&gt;0,COUNTRY_INFO!H474&lt;4),IF(D474&gt;MAX('MDA1'!M474,'MDA2'!M474),MAX('MDA1'!M474,'MDA2'!M474),D474),0)</f>
        <v>0</v>
      </c>
      <c r="I474" s="73">
        <f>IF(AND(COUNTRY_INFO!H474&gt;0,COUNTRY_INFO!H474&lt;4), IF(G474/D474*100&lt;&gt;0, IF(G474/D474*100&gt;100,100,G474/D474*100), "-"),0)</f>
        <v>0</v>
      </c>
      <c r="J474" s="67">
        <f>COUNTRY_INFO!M474</f>
        <v>118131</v>
      </c>
      <c r="K474" s="61"/>
      <c r="L474" s="61"/>
      <c r="M474" s="11">
        <f>MAX('MDA1'!M474,MAX('MDA3'!I474,'MDA3'!L474)+MAX('MDA3'!J474,'MDA3'!M474))</f>
        <v>112419</v>
      </c>
      <c r="N474" s="11">
        <f>IF(AND(COUNTRY_INFO!I474&gt;0,COUNTRY_INFO!I474&lt;4),IF(J474&gt;MAX('MDA1'!M474,MAX('MDA3'!I474,'MDA3'!L474)+MAX('MDA3'!J474,'MDA3'!M474)),MAX('MDA1'!M474,MAX('MDA3'!I474,'MDA3'!L474)+MAX('MDA3'!J474,'MDA3'!M474)),J474),0)</f>
        <v>112419</v>
      </c>
      <c r="O474" s="73">
        <f>IF(AND(COUNTRY_INFO!I474&gt;0,COUNTRY_INFO!I474&lt;4), IF(M474/J474*100&lt;&gt;0, IF(M474/J474*100&gt;100,100,M474/J474*100), "-"),0)</f>
        <v>95.164690047489657</v>
      </c>
      <c r="P474" s="67">
        <f>COUNTRY_INFO!N474</f>
        <v>56284</v>
      </c>
      <c r="Q474" s="61"/>
      <c r="R474" s="61"/>
      <c r="S474" s="11">
        <f>SUM(MAX('MDA2'!J474, 'T1'!L474, MAX(T3_R1!K474, T3_R2!K474)), MAX('MDA1'!K474, 'MDA2'!K474, 'T1'!M474, MAX(T3_R1!L474, T3_R2!L474)), MAX('MDA1'!L474, 'MDA2'!L474, 'T1'!N474, MAX(T3_R1!M474, T3_R2!M474)))</f>
        <v>0</v>
      </c>
      <c r="T474" s="11">
        <f>IF(AND(COUNTRY_INFO!J474&gt;1,COUNTRY_INFO!J474&lt;4),IF(COUNTRY_INFO!E474&gt;MAX('MDA2'!J474,'T1'!L474,MAX(T3_R1!K474,T3_R2!K474)),MAX('MDA2'!J474,'T1'!L474,MAX(T3_R1!K474,T3_R2!K474)),COUNTRY_INFO!E474),0)</f>
        <v>0</v>
      </c>
      <c r="U474" s="217" t="str">
        <f>IF(AND(COUNTRY_INFO!J474&gt;1,COUNTRY_INFO!J474&lt;4), IF(T474/COUNTRY_INFO!E474*100&lt;&gt;0, IF(T474/COUNTRY_INFO!E474*100&gt;100,100,T474/COUNTRY_INFO!E474*100), "-"),0)</f>
        <v>-</v>
      </c>
      <c r="V474" s="11">
        <f>IF(AND(COUNTRY_INFO!J474&gt;1,COUNTRY_INFO!J474&lt;4),IF(COUNTRY_INFO!F474&gt;MAX('MDA1'!K474,'MDA2'!K474,'T1'!M474,MAX(T3_R1!L474,T3_R2!L474)),MAX('MDA1'!K474,'MDA2'!K474,'T1'!M474,MAX(T3_R1!L474,T3_R2!L474)),COUNTRY_INFO!F474),0)</f>
        <v>0</v>
      </c>
      <c r="W474" s="217" t="str">
        <f>IF(AND(COUNTRY_INFO!J474&gt;1,COUNTRY_INFO!J474&lt;4), IF(V474/COUNTRY_INFO!F474*100&lt;&gt;0, IF(V474/COUNTRY_INFO!F474*100&gt;100,100,V474/COUNTRY_INFO!F474*100), "-"),0)</f>
        <v>-</v>
      </c>
      <c r="X474" s="11">
        <f t="shared" si="54"/>
        <v>0</v>
      </c>
      <c r="Y474" s="73" t="str">
        <f>IF(AND(COUNTRY_INFO!J474&gt;1,COUNTRY_INFO!J474&lt;4), IF(S474/P474*100&lt;&gt;0, IF(X474/P474*100&gt;100,100,X474/P474*100), "-"),0)</f>
        <v>-</v>
      </c>
      <c r="Z474" s="67">
        <f>COUNTRY_INFO!O474</f>
        <v>12145.32</v>
      </c>
      <c r="AA474" s="61"/>
      <c r="AB474" s="61"/>
      <c r="AC474" s="11">
        <f>MAX('T1'!L474,'T2'!J474)+MAX('T1'!M474,'T2'!K474)+MAX('T1'!N474,'T2'!L474)</f>
        <v>0</v>
      </c>
      <c r="AD474" s="11">
        <f>IF(COUNTRY_INFO!K474=1,IF(COUNTRY_INFO!F474*0.33&gt;MAX('T1'!M474,'T2'!K474),MAX('T1'!M474,'T2'!K474),COUNTRY_INFO!F474*0.33),IF(COUNTRY_INFO!K474=2,IF(COUNTRY_INFO!F474*0.5&gt;MAX('T1'!M474,'T2'!K474),MAX('T1'!M474,'T2'!K474),COUNTRY_INFO!F474*0.5),IF(COUNTRY_INFO!K474=3,IF(COUNTRY_INFO!F474&gt;MAX('T1'!M474,'T2'!K474),MAX('T1'!M474,'T2'!K474),COUNTRY_INFO!F474),0)))</f>
        <v>0</v>
      </c>
      <c r="AE474" s="217">
        <f>IF(AND(COUNTRY_INFO!K474&gt;0,COUNTRY_INFO!K474&lt;4),IF(Z474&gt;0,IF(COUNTRY_INFO!K474=1, AD474/(COUNTRY_INFO!F474*0.33)*100, IF(COUNTRY_INFO!K474=2, AD474/(COUNTRY_INFO!F474*0.5)*100, IF(COUNTRY_INFO!K474=3, AD474/COUNTRY_INFO!F474*100))),"-"),0)</f>
        <v>0</v>
      </c>
      <c r="AF474" s="11">
        <f>IF(COUNTRY_INFO!K474=2,IF(COUNTRY_INFO!G474*0.2&gt;MAX('T1'!N474,'T2'!L474),MAX('T1'!N474,'T2'!L474),COUNTRY_INFO!G474*0.2),IF(COUNTRY_INFO!K474=3,IF(COUNTRY_INFO!G474&gt;MAX('T1'!N474,'T2'!L474),MAX('T1'!N474,'T2'!L474),COUNTRY_INFO!G474),0))</f>
        <v>0</v>
      </c>
      <c r="AG474" s="217">
        <f>IF(AND(COUNTRY_INFO!K474&gt;0,COUNTRY_INFO!K474&lt;4),IF(Z474&gt;0,IF(COUNTRY_INFO!K474=1, 0, IF(COUNTRY_INFO!K474=2, AF474/(COUNTRY_INFO!G474*0.2)*100, IF(COUNTRY_INFO!K474=3, AF474/COUNTRY_INFO!G474*100))),"-"),0)</f>
        <v>0</v>
      </c>
      <c r="AH474" s="11">
        <f t="shared" si="55"/>
        <v>0</v>
      </c>
      <c r="AI474" s="73" t="str">
        <f>IF(AND(COUNTRY_INFO!K474&gt;0,COUNTRY_INFO!K474&lt;4), IF(AC474/Z474*100&lt;&gt;0, IF(AH474/Z474*100&gt;100,100,AH474/Z474*100), "-"),0)</f>
        <v>-</v>
      </c>
      <c r="AJ474" s="261"/>
      <c r="AK474" s="260">
        <f>IF(AND(D474&lt;&gt;0, D474&lt;&gt;"Unknown",D474&lt;&gt;"Stopped",D474&lt;&gt;"Not required"),D474/COUNTRY_INFO!D474, 0)</f>
        <v>0</v>
      </c>
      <c r="AL474" s="260">
        <f>IF(AND(J474&lt;&gt;0,J474&lt;&gt;"Unknown",J474&lt;&gt;"Stopped",J474&lt;&gt;"Not required"),J474/COUNTRY_INFO!D474, 0)</f>
        <v>1</v>
      </c>
      <c r="AM474" s="260">
        <f>IF(AND(P474&lt;&gt;0,P474&lt;&gt;"Unknown",P474&lt;&gt;"Not required"),P474/(COUNTRY_INFO!E474+COUNTRY_INFO!F474), 0)</f>
        <v>1</v>
      </c>
      <c r="AN474" s="260">
        <f>IF(AND(Z474&lt;&gt;0,Z474&lt;&gt;"Unknown",Z474&lt;&gt;"Not required"),IF(COUNTRY_INFO!K474=1,1,IF(COUNTRY_INFO!K474=2,0.5*COUNTRY_INFO!F474/(0.5*COUNTRY_INFO!F474+0.2*COUNTRY_INFO!G474),IF(COUNTRY_INFO!K474=3,COUNTRY_INFO!F474/(COUNTRY_INFO!F474+COUNTRY_INFO!G474)))),0)</f>
        <v>1</v>
      </c>
      <c r="AO474" s="260">
        <f>IF(AND(Z474&lt;&gt;0,Z474&lt;&gt;"Unknown",Z474&lt;&gt;"Not required"),IF(COUNTRY_INFO!K474=1,0,IF(COUNTRY_INFO!K474=2,0.2*COUNTRY_INFO!G474/(0.5*COUNTRY_INFO!F474+0.2*COUNTRY_INFO!G474),IF(COUNTRY_INFO!K474=3,COUNTRY_INFO!G474/(COUNTRY_INFO!F474+COUNTRY_INFO!G474)))),0)</f>
        <v>0</v>
      </c>
      <c r="AP474" s="259">
        <f>MAX(COUNTRY_INFO!D474*AK474*PROFILE!$G$7,COUNTRY_INFO!D474*AL474*PROFILE!$G$7)</f>
        <v>1.2368649001695244E-2</v>
      </c>
      <c r="AQ474" s="259">
        <f>MAX(COUNTRY_INFO!D474*AK474*PROFILE!$G$8,COUNTRY_INFO!D474*AL474*PROFILE!$G$8,COUNTRY_INFO!D474*AM474*PROFILE!$G$8)</f>
        <v>17302.002158186908</v>
      </c>
      <c r="AR474" s="259">
        <f>MAX(COUNTRY_INFO!D474*AK474*PROFILE!$G$9,COUNTRY_INFO!D474*AL474*PROFILE!$G$9,COUNTRY_INFO!D474*AM474*PROFILE!$G$9,IF(AND(DISTRICT!Z474&lt;&gt;"Unknown",Z474&lt;&gt;"Not required"),COUNTRY_INFO!O474*DISTRICT!AN474,0))</f>
        <v>35931.199933932519</v>
      </c>
      <c r="AS474" s="259">
        <f>MAX(COUNTRY_INFO!D474*AK474*PROFILE!$G$10,COUNTRY_INFO!D474*AL474*PROFILE!$G$10,IF(AND(DISTRICT!Z474&lt;&gt;"Unknown",Z474&lt;&gt;"Not required"),COUNTRY_INFO!O474*DISTRICT!AO474,0))</f>
        <v>64897.785539231569</v>
      </c>
      <c r="AT474" s="259">
        <f t="shared" si="56"/>
        <v>118131</v>
      </c>
      <c r="AU474" s="258">
        <f t="shared" si="51"/>
        <v>0</v>
      </c>
      <c r="AV474" s="259">
        <f>MAX('MDA2'!J474,'T1'!L474,'T2'!J474,T3_R1!K474,T3_R2!K474)</f>
        <v>0</v>
      </c>
      <c r="AW474" s="259">
        <f>MAX('MDA1'!K474,'MDA2'!K474,'MDA3'!I474,'MDA3'!L474,'T1'!M474,'T2'!K474,T3_R1!L474,T3_R2!L474)</f>
        <v>40471</v>
      </c>
      <c r="AX474" s="259">
        <f>MAX('MDA1'!L474,'MDA2'!L474,'MDA3'!J474,'MDA3'!M474,'T1'!N474,'T2'!L474,T3_R1!M474,T3_R2!M474)</f>
        <v>71948</v>
      </c>
      <c r="AY474" s="259">
        <f t="shared" si="57"/>
        <v>112419</v>
      </c>
      <c r="AZ474" s="259">
        <f>MAX('MDA2'!J474,T474)</f>
        <v>0</v>
      </c>
      <c r="BA474" s="259">
        <f>MAX('MDA1'!K474,'MDA2'!K474,'MDA3'!I474,'MDA3'!L474,V474,AD474)</f>
        <v>40471</v>
      </c>
      <c r="BB474" s="259">
        <f>MAX('MDA1'!L474,'MDA2'!L474,'MDA3'!J474,'MDA3'!M474,AF474)</f>
        <v>71948</v>
      </c>
      <c r="BC474" s="259">
        <f t="shared" si="52"/>
        <v>112419</v>
      </c>
      <c r="BD474" s="260">
        <f t="shared" si="53"/>
        <v>95.164690047489657</v>
      </c>
    </row>
    <row r="475" spans="1:56" x14ac:dyDescent="0.2">
      <c r="A475" s="10" t="str">
        <f>IF(COUNTRY_INFO!A475=0," ",COUNTRY_INFO!A475)</f>
        <v>Ethiopia</v>
      </c>
      <c r="B475" s="10" t="str">
        <f>IF(COUNTRY_INFO!B475=0," ",COUNTRY_INFO!B475)</f>
        <v>Oromia Jimma</v>
      </c>
      <c r="C475" s="87" t="str">
        <f>IF(COUNTRY_INFO!C475=0," ",COUNTRY_INFO!C475)</f>
        <v>Sokoru</v>
      </c>
      <c r="D475" s="67">
        <f>COUNTRY_INFO!L475</f>
        <v>0</v>
      </c>
      <c r="E475" s="61"/>
      <c r="F475" s="61"/>
      <c r="G475" s="11">
        <f>MAX('MDA1'!M475,'MDA2'!M475)</f>
        <v>0</v>
      </c>
      <c r="H475" s="11">
        <f>IF(AND(COUNTRY_INFO!H475&gt;0,COUNTRY_INFO!H475&lt;4),IF(D475&gt;MAX('MDA1'!M475,'MDA2'!M475),MAX('MDA1'!M475,'MDA2'!M475),D475),0)</f>
        <v>0</v>
      </c>
      <c r="I475" s="73">
        <f>IF(AND(COUNTRY_INFO!H475&gt;0,COUNTRY_INFO!H475&lt;4), IF(G475/D475*100&lt;&gt;0, IF(G475/D475*100&gt;100,100,G475/D475*100), "-"),0)</f>
        <v>0</v>
      </c>
      <c r="J475" s="67">
        <f>COUNTRY_INFO!M475</f>
        <v>175198</v>
      </c>
      <c r="K475" s="61"/>
      <c r="L475" s="61"/>
      <c r="M475" s="11">
        <f>MAX('MDA1'!M475,MAX('MDA3'!I475,'MDA3'!L475)+MAX('MDA3'!J475,'MDA3'!M475))</f>
        <v>149299</v>
      </c>
      <c r="N475" s="11">
        <f>IF(AND(COUNTRY_INFO!I475&gt;0,COUNTRY_INFO!I475&lt;4),IF(J475&gt;MAX('MDA1'!M475,MAX('MDA3'!I475,'MDA3'!L475)+MAX('MDA3'!J475,'MDA3'!M475)),MAX('MDA1'!M475,MAX('MDA3'!I475,'MDA3'!L475)+MAX('MDA3'!J475,'MDA3'!M475)),J475),0)</f>
        <v>149299</v>
      </c>
      <c r="O475" s="73">
        <f>IF(AND(COUNTRY_INFO!I475&gt;0,COUNTRY_INFO!I475&lt;4), IF(M475/J475*100&lt;&gt;0, IF(M475/J475*100&gt;100,100,M475/J475*100), "-"),0)</f>
        <v>85.217297001107312</v>
      </c>
      <c r="P475" s="67">
        <f>COUNTRY_INFO!N475</f>
        <v>83474</v>
      </c>
      <c r="Q475" s="61"/>
      <c r="R475" s="61"/>
      <c r="S475" s="11">
        <f>SUM(MAX('MDA2'!J475, 'T1'!L475, MAX(T3_R1!K475, T3_R2!K475)), MAX('MDA1'!K475, 'MDA2'!K475, 'T1'!M475, MAX(T3_R1!L475, T3_R2!L475)), MAX('MDA1'!L475, 'MDA2'!L475, 'T1'!N475, MAX(T3_R1!M475, T3_R2!M475)))</f>
        <v>53827</v>
      </c>
      <c r="T475" s="11">
        <f>IF(AND(COUNTRY_INFO!J475&gt;1,COUNTRY_INFO!J475&lt;4),IF(COUNTRY_INFO!E475&gt;MAX('MDA2'!J475,'T1'!L475,MAX(T3_R1!K475,T3_R2!K475)),MAX('MDA2'!J475,'T1'!L475,MAX(T3_R1!K475,T3_R2!K475)),COUNTRY_INFO!E475),0)</f>
        <v>0</v>
      </c>
      <c r="U475" s="217" t="str">
        <f>IF(AND(COUNTRY_INFO!J475&gt;1,COUNTRY_INFO!J475&lt;4), IF(T475/COUNTRY_INFO!E475*100&lt;&gt;0, IF(T475/COUNTRY_INFO!E475*100&gt;100,100,T475/COUNTRY_INFO!E475*100), "-"),0)</f>
        <v>-</v>
      </c>
      <c r="V475" s="11">
        <f>IF(AND(COUNTRY_INFO!J475&gt;1,COUNTRY_INFO!J475&lt;4),IF(COUNTRY_INFO!F475&gt;MAX('MDA1'!K475,'MDA2'!K475,'T1'!M475,MAX(T3_R1!L475,T3_R2!L475)),MAX('MDA1'!K475,'MDA2'!K475,'T1'!M475,MAX(T3_R1!L475,T3_R2!L475)),COUNTRY_INFO!F475),0)</f>
        <v>53827</v>
      </c>
      <c r="W475" s="217">
        <f>IF(AND(COUNTRY_INFO!J475&gt;1,COUNTRY_INFO!J475&lt;4), IF(V475/COUNTRY_INFO!F475*100&lt;&gt;0, IF(V475/COUNTRY_INFO!F475*100&gt;100,100,V475/COUNTRY_INFO!F475*100), "-"),0)</f>
        <v>98.613146709658508</v>
      </c>
      <c r="X475" s="11">
        <f t="shared" si="54"/>
        <v>53827</v>
      </c>
      <c r="Y475" s="73">
        <f>IF(AND(COUNTRY_INFO!J475&gt;1,COUNTRY_INFO!J475&lt;4), IF(S475/P475*100&lt;&gt;0, IF(X475/P475*100&gt;100,100,X475/P475*100), "-"),0)</f>
        <v>64.483551764621311</v>
      </c>
      <c r="Z475" s="67">
        <f>COUNTRY_INFO!O475</f>
        <v>0</v>
      </c>
      <c r="AA475" s="61"/>
      <c r="AB475" s="61"/>
      <c r="AC475" s="11">
        <f>MAX('T1'!L475,'T2'!J475)+MAX('T1'!M475,'T2'!K475)+MAX('T1'!N475,'T2'!L475)</f>
        <v>0</v>
      </c>
      <c r="AD475" s="11">
        <f>IF(COUNTRY_INFO!K475=1,IF(COUNTRY_INFO!F475*0.33&gt;MAX('T1'!M475,'T2'!K475),MAX('T1'!M475,'T2'!K475),COUNTRY_INFO!F475*0.33),IF(COUNTRY_INFO!K475=2,IF(COUNTRY_INFO!F475*0.5&gt;MAX('T1'!M475,'T2'!K475),MAX('T1'!M475,'T2'!K475),COUNTRY_INFO!F475*0.5),IF(COUNTRY_INFO!K475=3,IF(COUNTRY_INFO!F475&gt;MAX('T1'!M475,'T2'!K475),MAX('T1'!M475,'T2'!K475),COUNTRY_INFO!F475),0)))</f>
        <v>0</v>
      </c>
      <c r="AE475" s="217">
        <f>IF(AND(COUNTRY_INFO!K475&gt;0,COUNTRY_INFO!K475&lt;4),IF(Z475&gt;0,IF(COUNTRY_INFO!K475=1, AD475/(COUNTRY_INFO!F475*0.33)*100, IF(COUNTRY_INFO!K475=2, AD475/(COUNTRY_INFO!F475*0.5)*100, IF(COUNTRY_INFO!K475=3, AD475/COUNTRY_INFO!F475*100))),"-"),0)</f>
        <v>0</v>
      </c>
      <c r="AF475" s="11">
        <f>IF(COUNTRY_INFO!K475=2,IF(COUNTRY_INFO!G475*0.2&gt;MAX('T1'!N475,'T2'!L475),MAX('T1'!N475,'T2'!L475),COUNTRY_INFO!G475*0.2),IF(COUNTRY_INFO!K475=3,IF(COUNTRY_INFO!G475&gt;MAX('T1'!N475,'T2'!L475),MAX('T1'!N475,'T2'!L475),COUNTRY_INFO!G475),0))</f>
        <v>0</v>
      </c>
      <c r="AG475" s="217">
        <f>IF(AND(COUNTRY_INFO!K475&gt;0,COUNTRY_INFO!K475&lt;4),IF(Z475&gt;0,IF(COUNTRY_INFO!K475=1, 0, IF(COUNTRY_INFO!K475=2, AF475/(COUNTRY_INFO!G475*0.2)*100, IF(COUNTRY_INFO!K475=3, AF475/COUNTRY_INFO!G475*100))),"-"),0)</f>
        <v>0</v>
      </c>
      <c r="AH475" s="11">
        <f t="shared" si="55"/>
        <v>0</v>
      </c>
      <c r="AI475" s="73">
        <f>IF(AND(COUNTRY_INFO!K475&gt;0,COUNTRY_INFO!K475&lt;4), IF(AC475/Z475*100&lt;&gt;0, IF(AH475/Z475*100&gt;100,100,AH475/Z475*100), "-"),0)</f>
        <v>0</v>
      </c>
      <c r="AJ475" s="261"/>
      <c r="AK475" s="260">
        <f>IF(AND(D475&lt;&gt;0, D475&lt;&gt;"Unknown",D475&lt;&gt;"Stopped",D475&lt;&gt;"Not required"),D475/COUNTRY_INFO!D475, 0)</f>
        <v>0</v>
      </c>
      <c r="AL475" s="260">
        <f>IF(AND(J475&lt;&gt;0,J475&lt;&gt;"Unknown",J475&lt;&gt;"Stopped",J475&lt;&gt;"Not required"),J475/COUNTRY_INFO!D475, 0)</f>
        <v>1</v>
      </c>
      <c r="AM475" s="260">
        <f>IF(AND(P475&lt;&gt;0,P475&lt;&gt;"Unknown",P475&lt;&gt;"Not required"),P475/(COUNTRY_INFO!E475+COUNTRY_INFO!F475), 0)</f>
        <v>1</v>
      </c>
      <c r="AN475" s="260">
        <f>IF(AND(Z475&lt;&gt;0,Z475&lt;&gt;"Unknown",Z475&lt;&gt;"Not required"),IF(COUNTRY_INFO!K475=1,1,IF(COUNTRY_INFO!K475=2,0.5*COUNTRY_INFO!F475/(0.5*COUNTRY_INFO!F475+0.2*COUNTRY_INFO!G475),IF(COUNTRY_INFO!K475=3,COUNTRY_INFO!F475/(COUNTRY_INFO!F475+COUNTRY_INFO!G475)))),0)</f>
        <v>0</v>
      </c>
      <c r="AO475" s="260">
        <f>IF(AND(Z475&lt;&gt;0,Z475&lt;&gt;"Unknown",Z475&lt;&gt;"Not required"),IF(COUNTRY_INFO!K475=1,0,IF(COUNTRY_INFO!K475=2,0.2*COUNTRY_INFO!G475/(0.5*COUNTRY_INFO!F475+0.2*COUNTRY_INFO!G475),IF(COUNTRY_INFO!K475=3,COUNTRY_INFO!G475/(COUNTRY_INFO!F475+COUNTRY_INFO!G475)))),0)</f>
        <v>0</v>
      </c>
      <c r="AP475" s="259">
        <f>MAX(COUNTRY_INFO!D475*AK475*PROFILE!$G$7,COUNTRY_INFO!D475*AL475*PROFILE!$G$7)</f>
        <v>1.834372491385837E-2</v>
      </c>
      <c r="AQ475" s="259">
        <f>MAX(COUNTRY_INFO!D475*AK475*PROFILE!$G$8,COUNTRY_INFO!D475*AL475*PROFILE!$G$8,COUNTRY_INFO!D475*AM475*PROFILE!$G$8)</f>
        <v>25660.293861137467</v>
      </c>
      <c r="AR475" s="259">
        <f>MAX(COUNTRY_INFO!D475*AK475*PROFILE!$G$9,COUNTRY_INFO!D475*AL475*PROFILE!$G$9,COUNTRY_INFO!D475*AM475*PROFILE!$G$9,IF(AND(DISTRICT!Z475&lt;&gt;"Unknown",Z475&lt;&gt;"Not required"),COUNTRY_INFO!O475*DISTRICT!AN475,0))</f>
        <v>53288.928105451661</v>
      </c>
      <c r="AS475" s="259">
        <f>MAX(COUNTRY_INFO!D475*AK475*PROFILE!$G$10,COUNTRY_INFO!D475*AL475*PROFILE!$G$10,IF(AND(DISTRICT!Z475&lt;&gt;"Unknown",Z475&lt;&gt;"Not required"),COUNTRY_INFO!O475*DISTRICT!AO475,0))</f>
        <v>96248.759689685961</v>
      </c>
      <c r="AT475" s="259">
        <f t="shared" si="56"/>
        <v>175198</v>
      </c>
      <c r="AU475" s="258" t="str">
        <f t="shared" si="51"/>
        <v>Y</v>
      </c>
      <c r="AV475" s="259">
        <f>MAX('MDA2'!J475,'T1'!L475,'T2'!J475,T3_R1!K475,T3_R2!K475)</f>
        <v>0</v>
      </c>
      <c r="AW475" s="259">
        <f>MAX('MDA1'!K475,'MDA2'!K475,'MDA3'!I475,'MDA3'!L475,'T1'!M475,'T2'!K475,T3_R1!L475,T3_R2!L475)</f>
        <v>53827</v>
      </c>
      <c r="AX475" s="259">
        <f>MAX('MDA1'!L475,'MDA2'!L475,'MDA3'!J475,'MDA3'!M475,'T1'!N475,'T2'!L475,T3_R1!M475,T3_R2!M475)</f>
        <v>95551</v>
      </c>
      <c r="AY475" s="259">
        <f t="shared" si="57"/>
        <v>149378</v>
      </c>
      <c r="AZ475" s="259">
        <f>MAX('MDA2'!J475,T475)</f>
        <v>0</v>
      </c>
      <c r="BA475" s="259">
        <f>MAX('MDA1'!K475,'MDA2'!K475,'MDA3'!I475,'MDA3'!L475,V475,AD475)</f>
        <v>53827</v>
      </c>
      <c r="BB475" s="259">
        <f>MAX('MDA1'!L475,'MDA2'!L475,'MDA3'!J475,'MDA3'!M475,AF475)</f>
        <v>95551</v>
      </c>
      <c r="BC475" s="259">
        <f t="shared" si="52"/>
        <v>149378</v>
      </c>
      <c r="BD475" s="260">
        <f t="shared" si="53"/>
        <v>85.262388840055252</v>
      </c>
    </row>
    <row r="476" spans="1:56" x14ac:dyDescent="0.2">
      <c r="A476" s="10" t="str">
        <f>IF(COUNTRY_INFO!A476=0," ",COUNTRY_INFO!A476)</f>
        <v>Ethiopia</v>
      </c>
      <c r="B476" s="10" t="str">
        <f>IF(COUNTRY_INFO!B476=0," ",COUNTRY_INFO!B476)</f>
        <v>Oromia Jimma</v>
      </c>
      <c r="C476" s="87" t="str">
        <f>IF(COUNTRY_INFO!C476=0," ",COUNTRY_INFO!C476)</f>
        <v>Tiro Afeta</v>
      </c>
      <c r="D476" s="67">
        <f>COUNTRY_INFO!L476</f>
        <v>0</v>
      </c>
      <c r="E476" s="61"/>
      <c r="F476" s="61"/>
      <c r="G476" s="11">
        <f>MAX('MDA1'!M476,'MDA2'!M476)</f>
        <v>0</v>
      </c>
      <c r="H476" s="11">
        <f>IF(AND(COUNTRY_INFO!H476&gt;0,COUNTRY_INFO!H476&lt;4),IF(D476&gt;MAX('MDA1'!M476,'MDA2'!M476),MAX('MDA1'!M476,'MDA2'!M476),D476),0)</f>
        <v>0</v>
      </c>
      <c r="I476" s="73">
        <f>IF(AND(COUNTRY_INFO!H476&gt;0,COUNTRY_INFO!H476&lt;4), IF(G476/D476*100&lt;&gt;0, IF(G476/D476*100&gt;100,100,G476/D476*100), "-"),0)</f>
        <v>0</v>
      </c>
      <c r="J476" s="67">
        <f>COUNTRY_INFO!M476</f>
        <v>167907</v>
      </c>
      <c r="K476" s="61"/>
      <c r="L476" s="61"/>
      <c r="M476" s="11">
        <f>MAX('MDA1'!M476,MAX('MDA3'!I476,'MDA3'!L476)+MAX('MDA3'!J476,'MDA3'!M476))</f>
        <v>138595</v>
      </c>
      <c r="N476" s="11">
        <f>IF(AND(COUNTRY_INFO!I476&gt;0,COUNTRY_INFO!I476&lt;4),IF(J476&gt;MAX('MDA1'!M476,MAX('MDA3'!I476,'MDA3'!L476)+MAX('MDA3'!J476,'MDA3'!M476)),MAX('MDA1'!M476,MAX('MDA3'!I476,'MDA3'!L476)+MAX('MDA3'!J476,'MDA3'!M476)),J476),0)</f>
        <v>138595</v>
      </c>
      <c r="O476" s="73">
        <f>IF(AND(COUNTRY_INFO!I476&gt;0,COUNTRY_INFO!I476&lt;4), IF(M476/J476*100&lt;&gt;0, IF(M476/J476*100&gt;100,100,M476/J476*100), "-"),0)</f>
        <v>82.54271709934666</v>
      </c>
      <c r="P476" s="67">
        <f>COUNTRY_INFO!N476</f>
        <v>80000</v>
      </c>
      <c r="Q476" s="61"/>
      <c r="R476" s="61"/>
      <c r="S476" s="11">
        <f>SUM(MAX('MDA2'!J476, 'T1'!L476, MAX(T3_R1!K476, T3_R2!K476)), MAX('MDA1'!K476, 'MDA2'!K476, 'T1'!M476, MAX(T3_R1!L476, T3_R2!L476)), MAX('MDA1'!L476, 'MDA2'!L476, 'T1'!N476, MAX(T3_R1!M476, T3_R2!M476)))</f>
        <v>52314</v>
      </c>
      <c r="T476" s="11">
        <f>IF(AND(COUNTRY_INFO!J476&gt;1,COUNTRY_INFO!J476&lt;4),IF(COUNTRY_INFO!E476&gt;MAX('MDA2'!J476,'T1'!L476,MAX(T3_R1!K476,T3_R2!K476)),MAX('MDA2'!J476,'T1'!L476,MAX(T3_R1!K476,T3_R2!K476)),COUNTRY_INFO!E476),0)</f>
        <v>0</v>
      </c>
      <c r="U476" s="217" t="str">
        <f>IF(AND(COUNTRY_INFO!J476&gt;1,COUNTRY_INFO!J476&lt;4), IF(T476/COUNTRY_INFO!E476*100&lt;&gt;0, IF(T476/COUNTRY_INFO!E476*100&gt;100,100,T476/COUNTRY_INFO!E476*100), "-"),0)</f>
        <v>-</v>
      </c>
      <c r="V476" s="11">
        <f>IF(AND(COUNTRY_INFO!J476&gt;1,COUNTRY_INFO!J476&lt;4),IF(COUNTRY_INFO!F476&gt;MAX('MDA1'!K476,'MDA2'!K476,'T1'!M476,MAX(T3_R1!L476,T3_R2!L476)),MAX('MDA1'!K476,'MDA2'!K476,'T1'!M476,MAX(T3_R1!L476,T3_R2!L476)),COUNTRY_INFO!F476),0)</f>
        <v>52312</v>
      </c>
      <c r="W476" s="217">
        <f>IF(AND(COUNTRY_INFO!J476&gt;1,COUNTRY_INFO!J476&lt;4), IF(V476/COUNTRY_INFO!F476*100&lt;&gt;0, IF(V476/COUNTRY_INFO!F476*100&gt;100,100,V476/COUNTRY_INFO!F476*100), "-"),0)</f>
        <v>100</v>
      </c>
      <c r="X476" s="11">
        <f t="shared" si="54"/>
        <v>52312</v>
      </c>
      <c r="Y476" s="73">
        <f>IF(AND(COUNTRY_INFO!J476&gt;1,COUNTRY_INFO!J476&lt;4), IF(S476/P476*100&lt;&gt;0, IF(X476/P476*100&gt;100,100,X476/P476*100), "-"),0)</f>
        <v>65.39</v>
      </c>
      <c r="Z476" s="67">
        <f>COUNTRY_INFO!O476</f>
        <v>43737.4</v>
      </c>
      <c r="AA476" s="61"/>
      <c r="AB476" s="61"/>
      <c r="AC476" s="11">
        <f>MAX('T1'!L476,'T2'!J476)+MAX('T1'!M476,'T2'!K476)+MAX('T1'!N476,'T2'!L476)</f>
        <v>47900</v>
      </c>
      <c r="AD476" s="11">
        <f>IF(COUNTRY_INFO!K476=1,IF(COUNTRY_INFO!F476*0.33&gt;MAX('T1'!M476,'T2'!K476),MAX('T1'!M476,'T2'!K476),COUNTRY_INFO!F476*0.33),IF(COUNTRY_INFO!K476=2,IF(COUNTRY_INFO!F476*0.5&gt;MAX('T1'!M476,'T2'!K476),MAX('T1'!M476,'T2'!K476),COUNTRY_INFO!F476*0.5),IF(COUNTRY_INFO!K476=3,IF(COUNTRY_INFO!F476&gt;MAX('T1'!M476,'T2'!K476),MAX('T1'!M476,'T2'!K476),COUNTRY_INFO!F476),0)))</f>
        <v>26156</v>
      </c>
      <c r="AE476" s="217">
        <f>IF(AND(COUNTRY_INFO!K476&gt;0,COUNTRY_INFO!K476&lt;4),IF(Z476&gt;0,IF(COUNTRY_INFO!K476=1, AD476/(COUNTRY_INFO!F476*0.33)*100, IF(COUNTRY_INFO!K476=2, AD476/(COUNTRY_INFO!F476*0.5)*100, IF(COUNTRY_INFO!K476=3, AD476/COUNTRY_INFO!F476*100))),"-"),0)</f>
        <v>100</v>
      </c>
      <c r="AF476" s="11">
        <f>IF(COUNTRY_INFO!K476=2,IF(COUNTRY_INFO!G476*0.2&gt;MAX('T1'!N476,'T2'!L476),MAX('T1'!N476,'T2'!L476),COUNTRY_INFO!G476*0.2),IF(COUNTRY_INFO!K476=3,IF(COUNTRY_INFO!G476&gt;MAX('T1'!N476,'T2'!L476),MAX('T1'!N476,'T2'!L476),COUNTRY_INFO!G476),0))</f>
        <v>0</v>
      </c>
      <c r="AG476" s="217">
        <f>IF(AND(COUNTRY_INFO!K476&gt;0,COUNTRY_INFO!K476&lt;4),IF(Z476&gt;0,IF(COUNTRY_INFO!K476=1, 0, IF(COUNTRY_INFO!K476=2, AF476/(COUNTRY_INFO!G476*0.2)*100, IF(COUNTRY_INFO!K476=3, AF476/COUNTRY_INFO!G476*100))),"-"),0)</f>
        <v>0</v>
      </c>
      <c r="AH476" s="11">
        <f t="shared" si="55"/>
        <v>26156</v>
      </c>
      <c r="AI476" s="73">
        <f>IF(AND(COUNTRY_INFO!K476&gt;0,COUNTRY_INFO!K476&lt;4), IF(AC476/Z476*100&lt;&gt;0, IF(AH476/Z476*100&gt;100,100,AH476/Z476*100), "-"),0)</f>
        <v>59.80236593853315</v>
      </c>
      <c r="AJ476" s="261"/>
      <c r="AK476" s="260">
        <f>IF(AND(D476&lt;&gt;0, D476&lt;&gt;"Unknown",D476&lt;&gt;"Stopped",D476&lt;&gt;"Not required"),D476/COUNTRY_INFO!D476, 0)</f>
        <v>0</v>
      </c>
      <c r="AL476" s="260">
        <f>IF(AND(J476&lt;&gt;0,J476&lt;&gt;"Unknown",J476&lt;&gt;"Stopped",J476&lt;&gt;"Not required"),J476/COUNTRY_INFO!D476, 0)</f>
        <v>1</v>
      </c>
      <c r="AM476" s="260">
        <f>IF(AND(P476&lt;&gt;0,P476&lt;&gt;"Unknown",P476&lt;&gt;"Not required"),P476/(COUNTRY_INFO!E476+COUNTRY_INFO!F476), 0)</f>
        <v>1</v>
      </c>
      <c r="AN476" s="260">
        <f>IF(AND(Z476&lt;&gt;0,Z476&lt;&gt;"Unknown",Z476&lt;&gt;"Not required"),IF(COUNTRY_INFO!K476=1,1,IF(COUNTRY_INFO!K476=2,0.5*COUNTRY_INFO!F476/(0.5*COUNTRY_INFO!F476+0.2*COUNTRY_INFO!G476),IF(COUNTRY_INFO!K476=3,COUNTRY_INFO!F476/(COUNTRY_INFO!F476+COUNTRY_INFO!G476)))),0)</f>
        <v>0.59802365938533153</v>
      </c>
      <c r="AO476" s="260">
        <f>IF(AND(Z476&lt;&gt;0,Z476&lt;&gt;"Unknown",Z476&lt;&gt;"Not required"),IF(COUNTRY_INFO!K476=1,0,IF(COUNTRY_INFO!K476=2,0.2*COUNTRY_INFO!G476/(0.5*COUNTRY_INFO!F476+0.2*COUNTRY_INFO!G476),IF(COUNTRY_INFO!K476=3,COUNTRY_INFO!G476/(COUNTRY_INFO!F476+COUNTRY_INFO!G476)))),0)</f>
        <v>0.40197634061466847</v>
      </c>
      <c r="AP476" s="259">
        <f>MAX(COUNTRY_INFO!D476*AK476*PROFILE!$G$7,COUNTRY_INFO!D476*AL476*PROFILE!$G$7)</f>
        <v>1.758033664260561E-2</v>
      </c>
      <c r="AQ476" s="259">
        <f>MAX(COUNTRY_INFO!D476*AK476*PROFILE!$G$8,COUNTRY_INFO!D476*AL476*PROFILE!$G$8,COUNTRY_INFO!D476*AM476*PROFILE!$G$8)</f>
        <v>24592.420925706963</v>
      </c>
      <c r="AR476" s="259">
        <f>MAX(COUNTRY_INFO!D476*AK476*PROFILE!$G$9,COUNTRY_INFO!D476*AL476*PROFILE!$G$9,COUNTRY_INFO!D476*AM476*PROFILE!$G$9,IF(AND(DISTRICT!Z476&lt;&gt;"Unknown",Z476&lt;&gt;"Not required"),COUNTRY_INFO!O476*DISTRICT!AN476,0))</f>
        <v>51071.268230242764</v>
      </c>
      <c r="AS476" s="259">
        <f>MAX(COUNTRY_INFO!D476*AK476*PROFILE!$G$10,COUNTRY_INFO!D476*AL476*PROFILE!$G$10,IF(AND(DISTRICT!Z476&lt;&gt;"Unknown",Z476&lt;&gt;"Not required"),COUNTRY_INFO!O476*DISTRICT!AO476,0))</f>
        <v>92243.29326371364</v>
      </c>
      <c r="AT476" s="259">
        <f t="shared" si="56"/>
        <v>167907</v>
      </c>
      <c r="AU476" s="258" t="str">
        <f t="shared" si="51"/>
        <v>Y</v>
      </c>
      <c r="AV476" s="259">
        <f>MAX('MDA2'!J476,'T1'!L476,'T2'!J476,T3_R1!K476,T3_R2!K476)</f>
        <v>0</v>
      </c>
      <c r="AW476" s="259">
        <f>MAX('MDA1'!K476,'MDA2'!K476,'MDA3'!I476,'MDA3'!L476,'T1'!M476,'T2'!K476,T3_R1!L476,T3_R2!L476)</f>
        <v>52314</v>
      </c>
      <c r="AX476" s="259">
        <f>MAX('MDA1'!L476,'MDA2'!L476,'MDA3'!J476,'MDA3'!M476,'T1'!N476,'T2'!L476,T3_R1!M476,T3_R2!M476)</f>
        <v>88701</v>
      </c>
      <c r="AY476" s="259">
        <f t="shared" si="57"/>
        <v>141015</v>
      </c>
      <c r="AZ476" s="259">
        <f>MAX('MDA2'!J476,T476)</f>
        <v>0</v>
      </c>
      <c r="BA476" s="259">
        <f>MAX('MDA1'!K476,'MDA2'!K476,'MDA3'!I476,'MDA3'!L476,V476,AD476)</f>
        <v>52312</v>
      </c>
      <c r="BB476" s="259">
        <f>MAX('MDA1'!L476,'MDA2'!L476,'MDA3'!J476,'MDA3'!M476,AF476)</f>
        <v>88701</v>
      </c>
      <c r="BC476" s="259">
        <f t="shared" si="52"/>
        <v>141013</v>
      </c>
      <c r="BD476" s="260">
        <f t="shared" si="53"/>
        <v>83.982800002382277</v>
      </c>
    </row>
    <row r="477" spans="1:56" x14ac:dyDescent="0.2">
      <c r="A477" s="10" t="str">
        <f>IF(COUNTRY_INFO!A477=0," ",COUNTRY_INFO!A477)</f>
        <v>Ethiopia</v>
      </c>
      <c r="B477" s="10" t="str">
        <f>IF(COUNTRY_INFO!B477=0," ",COUNTRY_INFO!B477)</f>
        <v>Oromia Kelem Wellega</v>
      </c>
      <c r="C477" s="87" t="str">
        <f>IF(COUNTRY_INFO!C477=0," ",COUNTRY_INFO!C477)</f>
        <v>Anfilo</v>
      </c>
      <c r="D477" s="67">
        <f>COUNTRY_INFO!L477</f>
        <v>99267</v>
      </c>
      <c r="E477" s="61"/>
      <c r="F477" s="61"/>
      <c r="G477" s="11">
        <f>MAX('MDA1'!M477,'MDA2'!M477)</f>
        <v>75238</v>
      </c>
      <c r="H477" s="11">
        <f>IF(AND(COUNTRY_INFO!H477&gt;0,COUNTRY_INFO!H477&lt;4),IF(D477&gt;MAX('MDA1'!M477,'MDA2'!M477),MAX('MDA1'!M477,'MDA2'!M477),D477),0)</f>
        <v>75238</v>
      </c>
      <c r="I477" s="73">
        <f>IF(AND(COUNTRY_INFO!H477&gt;0,COUNTRY_INFO!H477&lt;4), IF(G477/D477*100&lt;&gt;0, IF(G477/D477*100&gt;100,100,G477/D477*100), "-"),0)</f>
        <v>75.793566844973654</v>
      </c>
      <c r="J477" s="67">
        <f>COUNTRY_INFO!M477</f>
        <v>99267</v>
      </c>
      <c r="K477" s="61"/>
      <c r="L477" s="61"/>
      <c r="M477" s="11">
        <f>MAX('MDA1'!M477,MAX('MDA3'!I477,'MDA3'!L477)+MAX('MDA3'!J477,'MDA3'!M477))</f>
        <v>75238</v>
      </c>
      <c r="N477" s="11">
        <f>IF(AND(COUNTRY_INFO!I477&gt;0,COUNTRY_INFO!I477&lt;4),IF(J477&gt;MAX('MDA1'!M477,MAX('MDA3'!I477,'MDA3'!L477)+MAX('MDA3'!J477,'MDA3'!M477)),MAX('MDA1'!M477,MAX('MDA3'!I477,'MDA3'!L477)+MAX('MDA3'!J477,'MDA3'!M477)),J477),0)</f>
        <v>75238</v>
      </c>
      <c r="O477" s="73">
        <f>IF(AND(COUNTRY_INFO!I477&gt;0,COUNTRY_INFO!I477&lt;4), IF(M477/J477*100&lt;&gt;0, IF(M477/J477*100&gt;100,100,M477/J477*100), "-"),0)</f>
        <v>75.793566844973654</v>
      </c>
      <c r="P477" s="67">
        <f>COUNTRY_INFO!N477</f>
        <v>47296</v>
      </c>
      <c r="Q477" s="61"/>
      <c r="R477" s="61"/>
      <c r="S477" s="11">
        <f>SUM(MAX('MDA2'!J477, 'T1'!L477, MAX(T3_R1!K477, T3_R2!K477)), MAX('MDA1'!K477, 'MDA2'!K477, 'T1'!M477, MAX(T3_R1!L477, T3_R2!L477)), MAX('MDA1'!L477, 'MDA2'!L477, 'T1'!N477, MAX(T3_R1!M477, T3_R2!M477)))</f>
        <v>75238</v>
      </c>
      <c r="T477" s="11">
        <f>IF(AND(COUNTRY_INFO!J477&gt;1,COUNTRY_INFO!J477&lt;4),IF(COUNTRY_INFO!E477&gt;MAX('MDA2'!J477,'T1'!L477,MAX(T3_R1!K477,T3_R2!K477)),MAX('MDA2'!J477,'T1'!L477,MAX(T3_R1!K477,T3_R2!K477)),COUNTRY_INFO!E477),0)</f>
        <v>0</v>
      </c>
      <c r="U477" s="217" t="str">
        <f>IF(AND(COUNTRY_INFO!J477&gt;1,COUNTRY_INFO!J477&lt;4), IF(T477/COUNTRY_INFO!E477*100&lt;&gt;0, IF(T477/COUNTRY_INFO!E477*100&gt;100,100,T477/COUNTRY_INFO!E477*100), "-"),0)</f>
        <v>-</v>
      </c>
      <c r="V477" s="11">
        <f>IF(AND(COUNTRY_INFO!J477&gt;1,COUNTRY_INFO!J477&lt;4),IF(COUNTRY_INFO!F477&gt;MAX('MDA1'!K477,'MDA2'!K477,'T1'!M477,MAX(T3_R1!L477,T3_R2!L477)),MAX('MDA1'!K477,'MDA2'!K477,'T1'!M477,MAX(T3_R1!L477,T3_R2!L477)),COUNTRY_INFO!F477),0)</f>
        <v>26726</v>
      </c>
      <c r="W477" s="217">
        <f>IF(AND(COUNTRY_INFO!J477&gt;1,COUNTRY_INFO!J477&lt;4), IF(V477/COUNTRY_INFO!F477*100&lt;&gt;0, IF(V477/COUNTRY_INFO!F477*100&gt;100,100,V477/COUNTRY_INFO!F477*100), "-"),0)</f>
        <v>86.416399909464232</v>
      </c>
      <c r="X477" s="11">
        <f t="shared" si="54"/>
        <v>26726</v>
      </c>
      <c r="Y477" s="73">
        <f>IF(AND(COUNTRY_INFO!J477&gt;1,COUNTRY_INFO!J477&lt;4), IF(S477/P477*100&lt;&gt;0, IF(X477/P477*100&gt;100,100,X477/P477*100), "-"),0)</f>
        <v>56.507949932341006</v>
      </c>
      <c r="Z477" s="67">
        <f>COUNTRY_INFO!O477</f>
        <v>0</v>
      </c>
      <c r="AA477" s="61"/>
      <c r="AB477" s="61"/>
      <c r="AC477" s="11">
        <f>MAX('T1'!L477,'T2'!J477)+MAX('T1'!M477,'T2'!K477)+MAX('T1'!N477,'T2'!L477)</f>
        <v>0</v>
      </c>
      <c r="AD477" s="11">
        <f>IF(COUNTRY_INFO!K477=1,IF(COUNTRY_INFO!F477*0.33&gt;MAX('T1'!M477,'T2'!K477),MAX('T1'!M477,'T2'!K477),COUNTRY_INFO!F477*0.33),IF(COUNTRY_INFO!K477=2,IF(COUNTRY_INFO!F477*0.5&gt;MAX('T1'!M477,'T2'!K477),MAX('T1'!M477,'T2'!K477),COUNTRY_INFO!F477*0.5),IF(COUNTRY_INFO!K477=3,IF(COUNTRY_INFO!F477&gt;MAX('T1'!M477,'T2'!K477),MAX('T1'!M477,'T2'!K477),COUNTRY_INFO!F477),0)))</f>
        <v>0</v>
      </c>
      <c r="AE477" s="217">
        <f>IF(AND(COUNTRY_INFO!K477&gt;0,COUNTRY_INFO!K477&lt;4),IF(Z477&gt;0,IF(COUNTRY_INFO!K477=1, AD477/(COUNTRY_INFO!F477*0.33)*100, IF(COUNTRY_INFO!K477=2, AD477/(COUNTRY_INFO!F477*0.5)*100, IF(COUNTRY_INFO!K477=3, AD477/COUNTRY_INFO!F477*100))),"-"),0)</f>
        <v>0</v>
      </c>
      <c r="AF477" s="11">
        <f>IF(COUNTRY_INFO!K477=2,IF(COUNTRY_INFO!G477*0.2&gt;MAX('T1'!N477,'T2'!L477),MAX('T1'!N477,'T2'!L477),COUNTRY_INFO!G477*0.2),IF(COUNTRY_INFO!K477=3,IF(COUNTRY_INFO!G477&gt;MAX('T1'!N477,'T2'!L477),MAX('T1'!N477,'T2'!L477),COUNTRY_INFO!G477),0))</f>
        <v>0</v>
      </c>
      <c r="AG477" s="217">
        <f>IF(AND(COUNTRY_INFO!K477&gt;0,COUNTRY_INFO!K477&lt;4),IF(Z477&gt;0,IF(COUNTRY_INFO!K477=1, 0, IF(COUNTRY_INFO!K477=2, AF477/(COUNTRY_INFO!G477*0.2)*100, IF(COUNTRY_INFO!K477=3, AF477/COUNTRY_INFO!G477*100))),"-"),0)</f>
        <v>0</v>
      </c>
      <c r="AH477" s="11">
        <f t="shared" si="55"/>
        <v>0</v>
      </c>
      <c r="AI477" s="73">
        <f>IF(AND(COUNTRY_INFO!K477&gt;0,COUNTRY_INFO!K477&lt;4), IF(AC477/Z477*100&lt;&gt;0, IF(AH477/Z477*100&gt;100,100,AH477/Z477*100), "-"),0)</f>
        <v>0</v>
      </c>
      <c r="AJ477" s="261"/>
      <c r="AK477" s="260">
        <f>IF(AND(D477&lt;&gt;0, D477&lt;&gt;"Unknown",D477&lt;&gt;"Stopped",D477&lt;&gt;"Not required"),D477/COUNTRY_INFO!D477, 0)</f>
        <v>1</v>
      </c>
      <c r="AL477" s="260">
        <f>IF(AND(J477&lt;&gt;0,J477&lt;&gt;"Unknown",J477&lt;&gt;"Stopped",J477&lt;&gt;"Not required"),J477/COUNTRY_INFO!D477, 0)</f>
        <v>1</v>
      </c>
      <c r="AM477" s="260">
        <f>IF(AND(P477&lt;&gt;0,P477&lt;&gt;"Unknown",P477&lt;&gt;"Not required"),P477/(COUNTRY_INFO!E477+COUNTRY_INFO!F477), 0)</f>
        <v>1</v>
      </c>
      <c r="AN477" s="260">
        <f>IF(AND(Z477&lt;&gt;0,Z477&lt;&gt;"Unknown",Z477&lt;&gt;"Not required"),IF(COUNTRY_INFO!K477=1,1,IF(COUNTRY_INFO!K477=2,0.5*COUNTRY_INFO!F477/(0.5*COUNTRY_INFO!F477+0.2*COUNTRY_INFO!G477),IF(COUNTRY_INFO!K477=3,COUNTRY_INFO!F477/(COUNTRY_INFO!F477+COUNTRY_INFO!G477)))),0)</f>
        <v>0</v>
      </c>
      <c r="AO477" s="260">
        <f>IF(AND(Z477&lt;&gt;0,Z477&lt;&gt;"Unknown",Z477&lt;&gt;"Not required"),IF(COUNTRY_INFO!K477=1,0,IF(COUNTRY_INFO!K477=2,0.2*COUNTRY_INFO!G477/(0.5*COUNTRY_INFO!F477+0.2*COUNTRY_INFO!G477),IF(COUNTRY_INFO!K477=3,COUNTRY_INFO!G477/(COUNTRY_INFO!F477+COUNTRY_INFO!G477)))),0)</f>
        <v>0</v>
      </c>
      <c r="AP477" s="259">
        <f>MAX(COUNTRY_INFO!D477*AK477*PROFILE!$G$7,COUNTRY_INFO!D477*AL477*PROFILE!$G$7)</f>
        <v>1.0393534977705104E-2</v>
      </c>
      <c r="AQ477" s="259">
        <f>MAX(COUNTRY_INFO!D477*AK477*PROFILE!$G$8,COUNTRY_INFO!D477*AL477*PROFILE!$G$8,COUNTRY_INFO!D477*AM477*PROFILE!$G$8)</f>
        <v>14539.095142145074</v>
      </c>
      <c r="AR477" s="259">
        <f>MAX(COUNTRY_INFO!D477*AK477*PROFILE!$G$9,COUNTRY_INFO!D477*AL477*PROFILE!$G$9,COUNTRY_INFO!D477*AM477*PROFILE!$G$9,IF(AND(DISTRICT!Z477&lt;&gt;"Unknown",Z477&lt;&gt;"Not required"),COUNTRY_INFO!O477*DISTRICT!AN477,0))</f>
        <v>30193.449846709835</v>
      </c>
      <c r="AS477" s="259">
        <f>MAX(COUNTRY_INFO!D477*AK477*PROFILE!$G$10,COUNTRY_INFO!D477*AL477*PROFILE!$G$10,IF(AND(DISTRICT!Z477&lt;&gt;"Unknown",Z477&lt;&gt;"Not required"),COUNTRY_INFO!O477*DISTRICT!AO477,0))</f>
        <v>54534.444617610112</v>
      </c>
      <c r="AT477" s="259">
        <f t="shared" si="56"/>
        <v>99267</v>
      </c>
      <c r="AU477" s="258" t="str">
        <f t="shared" si="51"/>
        <v>Y</v>
      </c>
      <c r="AV477" s="259">
        <f>MAX('MDA2'!J477,'T1'!L477,'T2'!J477,T3_R1!K477,T3_R2!K477)</f>
        <v>0</v>
      </c>
      <c r="AW477" s="259">
        <f>MAX('MDA1'!K477,'MDA2'!K477,'MDA3'!I477,'MDA3'!L477,'T1'!M477,'T2'!K477,T3_R1!L477,T3_R2!L477)</f>
        <v>26726</v>
      </c>
      <c r="AX477" s="259">
        <f>MAX('MDA1'!L477,'MDA2'!L477,'MDA3'!J477,'MDA3'!M477,'T1'!N477,'T2'!L477,T3_R1!M477,T3_R2!M477)</f>
        <v>48512</v>
      </c>
      <c r="AY477" s="259">
        <f t="shared" si="57"/>
        <v>75238</v>
      </c>
      <c r="AZ477" s="259">
        <f>MAX('MDA2'!J477,T477)</f>
        <v>0</v>
      </c>
      <c r="BA477" s="259">
        <f>MAX('MDA1'!K477,'MDA2'!K477,'MDA3'!I477,'MDA3'!L477,V477,AD477)</f>
        <v>26726</v>
      </c>
      <c r="BB477" s="259">
        <f>MAX('MDA1'!L477,'MDA2'!L477,'MDA3'!J477,'MDA3'!M477,AF477)</f>
        <v>48512</v>
      </c>
      <c r="BC477" s="259">
        <f t="shared" si="52"/>
        <v>75238</v>
      </c>
      <c r="BD477" s="260">
        <f t="shared" si="53"/>
        <v>75.793566844973654</v>
      </c>
    </row>
    <row r="478" spans="1:56" x14ac:dyDescent="0.2">
      <c r="A478" s="10" t="str">
        <f>IF(COUNTRY_INFO!A478=0," ",COUNTRY_INFO!A478)</f>
        <v>Ethiopia</v>
      </c>
      <c r="B478" s="10" t="str">
        <f>IF(COUNTRY_INFO!B478=0," ",COUNTRY_INFO!B478)</f>
        <v>Oromia Kelem Wellega</v>
      </c>
      <c r="C478" s="87" t="str">
        <f>IF(COUNTRY_INFO!C478=0," ",COUNTRY_INFO!C478)</f>
        <v>Dale sedi</v>
      </c>
      <c r="D478" s="67">
        <f>COUNTRY_INFO!L478</f>
        <v>0</v>
      </c>
      <c r="E478" s="61"/>
      <c r="F478" s="61"/>
      <c r="G478" s="11">
        <f>MAX('MDA1'!M478,'MDA2'!M478)</f>
        <v>0</v>
      </c>
      <c r="H478" s="11">
        <f>IF(AND(COUNTRY_INFO!H478&gt;0,COUNTRY_INFO!H478&lt;4),IF(D478&gt;MAX('MDA1'!M478,'MDA2'!M478),MAX('MDA1'!M478,'MDA2'!M478),D478),0)</f>
        <v>0</v>
      </c>
      <c r="I478" s="73">
        <f>IF(AND(COUNTRY_INFO!H478&gt;0,COUNTRY_INFO!H478&lt;4), IF(G478/D478*100&lt;&gt;0, IF(G478/D478*100&gt;100,100,G478/D478*100), "-"),0)</f>
        <v>0</v>
      </c>
      <c r="J478" s="67">
        <f>COUNTRY_INFO!M478</f>
        <v>94796</v>
      </c>
      <c r="K478" s="61"/>
      <c r="L478" s="61"/>
      <c r="M478" s="11">
        <f>MAX('MDA1'!M478,MAX('MDA3'!I478,'MDA3'!L478)+MAX('MDA3'!J478,'MDA3'!M478))</f>
        <v>81988</v>
      </c>
      <c r="N478" s="11">
        <f>IF(AND(COUNTRY_INFO!I478&gt;0,COUNTRY_INFO!I478&lt;4),IF(J478&gt;MAX('MDA1'!M478,MAX('MDA3'!I478,'MDA3'!L478)+MAX('MDA3'!J478,'MDA3'!M478)),MAX('MDA1'!M478,MAX('MDA3'!I478,'MDA3'!L478)+MAX('MDA3'!J478,'MDA3'!M478)),J478),0)</f>
        <v>81988</v>
      </c>
      <c r="O478" s="73">
        <f>IF(AND(COUNTRY_INFO!I478&gt;0,COUNTRY_INFO!I478&lt;4), IF(M478/J478*100&lt;&gt;0, IF(M478/J478*100&gt;100,100,M478/J478*100), "-"),0)</f>
        <v>86.488881387400312</v>
      </c>
      <c r="P478" s="67">
        <f>COUNTRY_INFO!N478</f>
        <v>45166</v>
      </c>
      <c r="Q478" s="61"/>
      <c r="R478" s="61"/>
      <c r="S478" s="11">
        <f>SUM(MAX('MDA2'!J478, 'T1'!L478, MAX(T3_R1!K478, T3_R2!K478)), MAX('MDA1'!K478, 'MDA2'!K478, 'T1'!M478, MAX(T3_R1!L478, T3_R2!L478)), MAX('MDA1'!L478, 'MDA2'!L478, 'T1'!N478, MAX(T3_R1!M478, T3_R2!M478)))</f>
        <v>28726</v>
      </c>
      <c r="T478" s="11">
        <f>IF(AND(COUNTRY_INFO!J478&gt;1,COUNTRY_INFO!J478&lt;4),IF(COUNTRY_INFO!E478&gt;MAX('MDA2'!J478,'T1'!L478,MAX(T3_R1!K478,T3_R2!K478)),MAX('MDA2'!J478,'T1'!L478,MAX(T3_R1!K478,T3_R2!K478)),COUNTRY_INFO!E478),0)</f>
        <v>0</v>
      </c>
      <c r="U478" s="217" t="str">
        <f>IF(AND(COUNTRY_INFO!J478&gt;1,COUNTRY_INFO!J478&lt;4), IF(T478/COUNTRY_INFO!E478*100&lt;&gt;0, IF(T478/COUNTRY_INFO!E478*100&gt;100,100,T478/COUNTRY_INFO!E478*100), "-"),0)</f>
        <v>-</v>
      </c>
      <c r="V478" s="11">
        <f>IF(AND(COUNTRY_INFO!J478&gt;1,COUNTRY_INFO!J478&lt;4),IF(COUNTRY_INFO!F478&gt;MAX('MDA1'!K478,'MDA2'!K478,'T1'!M478,MAX(T3_R1!L478,T3_R2!L478)),MAX('MDA1'!K478,'MDA2'!K478,'T1'!M478,MAX(T3_R1!L478,T3_R2!L478)),COUNTRY_INFO!F478),0)</f>
        <v>28726</v>
      </c>
      <c r="W478" s="217">
        <f>IF(AND(COUNTRY_INFO!J478&gt;1,COUNTRY_INFO!J478&lt;4), IF(V478/COUNTRY_INFO!F478*100&lt;&gt;0, IF(V478/COUNTRY_INFO!F478*100&gt;100,100,V478/COUNTRY_INFO!F478*100), "-"),0)</f>
        <v>97.264170109026878</v>
      </c>
      <c r="X478" s="11">
        <f t="shared" si="54"/>
        <v>28726</v>
      </c>
      <c r="Y478" s="73">
        <f>IF(AND(COUNTRY_INFO!J478&gt;1,COUNTRY_INFO!J478&lt;4), IF(S478/P478*100&lt;&gt;0, IF(X478/P478*100&gt;100,100,X478/P478*100), "-"),0)</f>
        <v>63.600938759243675</v>
      </c>
      <c r="Z478" s="67">
        <f>COUNTRY_INFO!O478</f>
        <v>0</v>
      </c>
      <c r="AA478" s="61"/>
      <c r="AB478" s="61"/>
      <c r="AC478" s="11">
        <f>MAX('T1'!L478,'T2'!J478)+MAX('T1'!M478,'T2'!K478)+MAX('T1'!N478,'T2'!L478)</f>
        <v>0</v>
      </c>
      <c r="AD478" s="11">
        <f>IF(COUNTRY_INFO!K478=1,IF(COUNTRY_INFO!F478*0.33&gt;MAX('T1'!M478,'T2'!K478),MAX('T1'!M478,'T2'!K478),COUNTRY_INFO!F478*0.33),IF(COUNTRY_INFO!K478=2,IF(COUNTRY_INFO!F478*0.5&gt;MAX('T1'!M478,'T2'!K478),MAX('T1'!M478,'T2'!K478),COUNTRY_INFO!F478*0.5),IF(COUNTRY_INFO!K478=3,IF(COUNTRY_INFO!F478&gt;MAX('T1'!M478,'T2'!K478),MAX('T1'!M478,'T2'!K478),COUNTRY_INFO!F478),0)))</f>
        <v>0</v>
      </c>
      <c r="AE478" s="217">
        <f>IF(AND(COUNTRY_INFO!K478&gt;0,COUNTRY_INFO!K478&lt;4),IF(Z478&gt;0,IF(COUNTRY_INFO!K478=1, AD478/(COUNTRY_INFO!F478*0.33)*100, IF(COUNTRY_INFO!K478=2, AD478/(COUNTRY_INFO!F478*0.5)*100, IF(COUNTRY_INFO!K478=3, AD478/COUNTRY_INFO!F478*100))),"-"),0)</f>
        <v>0</v>
      </c>
      <c r="AF478" s="11">
        <f>IF(COUNTRY_INFO!K478=2,IF(COUNTRY_INFO!G478*0.2&gt;MAX('T1'!N478,'T2'!L478),MAX('T1'!N478,'T2'!L478),COUNTRY_INFO!G478*0.2),IF(COUNTRY_INFO!K478=3,IF(COUNTRY_INFO!G478&gt;MAX('T1'!N478,'T2'!L478),MAX('T1'!N478,'T2'!L478),COUNTRY_INFO!G478),0))</f>
        <v>0</v>
      </c>
      <c r="AG478" s="217">
        <f>IF(AND(COUNTRY_INFO!K478&gt;0,COUNTRY_INFO!K478&lt;4),IF(Z478&gt;0,IF(COUNTRY_INFO!K478=1, 0, IF(COUNTRY_INFO!K478=2, AF478/(COUNTRY_INFO!G478*0.2)*100, IF(COUNTRY_INFO!K478=3, AF478/COUNTRY_INFO!G478*100))),"-"),0)</f>
        <v>0</v>
      </c>
      <c r="AH478" s="11">
        <f t="shared" si="55"/>
        <v>0</v>
      </c>
      <c r="AI478" s="73">
        <f>IF(AND(COUNTRY_INFO!K478&gt;0,COUNTRY_INFO!K478&lt;4), IF(AC478/Z478*100&lt;&gt;0, IF(AH478/Z478*100&gt;100,100,AH478/Z478*100), "-"),0)</f>
        <v>0</v>
      </c>
      <c r="AJ478" s="261"/>
      <c r="AK478" s="260">
        <f>IF(AND(D478&lt;&gt;0, D478&lt;&gt;"Unknown",D478&lt;&gt;"Stopped",D478&lt;&gt;"Not required"),D478/COUNTRY_INFO!D478, 0)</f>
        <v>0</v>
      </c>
      <c r="AL478" s="260">
        <f>IF(AND(J478&lt;&gt;0,J478&lt;&gt;"Unknown",J478&lt;&gt;"Stopped",J478&lt;&gt;"Not required"),J478/COUNTRY_INFO!D478, 0)</f>
        <v>1</v>
      </c>
      <c r="AM478" s="260">
        <f>IF(AND(P478&lt;&gt;0,P478&lt;&gt;"Unknown",P478&lt;&gt;"Not required"),P478/(COUNTRY_INFO!E478+COUNTRY_INFO!F478), 0)</f>
        <v>1</v>
      </c>
      <c r="AN478" s="260">
        <f>IF(AND(Z478&lt;&gt;0,Z478&lt;&gt;"Unknown",Z478&lt;&gt;"Not required"),IF(COUNTRY_INFO!K478=1,1,IF(COUNTRY_INFO!K478=2,0.5*COUNTRY_INFO!F478/(0.5*COUNTRY_INFO!F478+0.2*COUNTRY_INFO!G478),IF(COUNTRY_INFO!K478=3,COUNTRY_INFO!F478/(COUNTRY_INFO!F478+COUNTRY_INFO!G478)))),0)</f>
        <v>0</v>
      </c>
      <c r="AO478" s="260">
        <f>IF(AND(Z478&lt;&gt;0,Z478&lt;&gt;"Unknown",Z478&lt;&gt;"Not required"),IF(COUNTRY_INFO!K478=1,0,IF(COUNTRY_INFO!K478=2,0.2*COUNTRY_INFO!G478/(0.5*COUNTRY_INFO!F478+0.2*COUNTRY_INFO!G478),IF(COUNTRY_INFO!K478=3,COUNTRY_INFO!G478/(COUNTRY_INFO!F478+COUNTRY_INFO!G478)))),0)</f>
        <v>0</v>
      </c>
      <c r="AP478" s="259">
        <f>MAX(COUNTRY_INFO!D478*AK478*PROFILE!$G$7,COUNTRY_INFO!D478*AL478*PROFILE!$G$7)</f>
        <v>9.9254086629648637E-3</v>
      </c>
      <c r="AQ478" s="259">
        <f>MAX(COUNTRY_INFO!D478*AK478*PROFILE!$G$8,COUNTRY_INFO!D478*AL478*PROFILE!$G$8,COUNTRY_INFO!D478*AM478*PROFILE!$G$8)</f>
        <v>13884.252199570697</v>
      </c>
      <c r="AR478" s="259">
        <f>MAX(COUNTRY_INFO!D478*AK478*PROFILE!$G$9,COUNTRY_INFO!D478*AL478*PROFILE!$G$9,COUNTRY_INFO!D478*AM478*PROFILE!$G$9,IF(AND(DISTRICT!Z478&lt;&gt;"Unknown",Z478&lt;&gt;"Not required"),COUNTRY_INFO!O478*DISTRICT!AN478,0))</f>
        <v>28833.532509985249</v>
      </c>
      <c r="AS478" s="259">
        <f>MAX(COUNTRY_INFO!D478*AK478*PROFILE!$G$10,COUNTRY_INFO!D478*AL478*PROFILE!$G$10,IF(AND(DISTRICT!Z478&lt;&gt;"Unknown",Z478&lt;&gt;"Not required"),COUNTRY_INFO!O478*DISTRICT!AO478,0))</f>
        <v>52078.205365035392</v>
      </c>
      <c r="AT478" s="259">
        <f t="shared" si="56"/>
        <v>94796</v>
      </c>
      <c r="AU478" s="258" t="str">
        <f t="shared" si="51"/>
        <v>Y</v>
      </c>
      <c r="AV478" s="259">
        <f>MAX('MDA2'!J478,'T1'!L478,'T2'!J478,T3_R1!K478,T3_R2!K478)</f>
        <v>0</v>
      </c>
      <c r="AW478" s="259">
        <f>MAX('MDA1'!K478,'MDA2'!K478,'MDA3'!I478,'MDA3'!L478,'T1'!M478,'T2'!K478,T3_R1!L478,T3_R2!L478)</f>
        <v>29516</v>
      </c>
      <c r="AX478" s="259">
        <f>MAX('MDA1'!L478,'MDA2'!L478,'MDA3'!J478,'MDA3'!M478,'T1'!N478,'T2'!L478,T3_R1!M478,T3_R2!M478)</f>
        <v>52472</v>
      </c>
      <c r="AY478" s="259">
        <f t="shared" si="57"/>
        <v>81988</v>
      </c>
      <c r="AZ478" s="259">
        <f>MAX('MDA2'!J478,T478)</f>
        <v>0</v>
      </c>
      <c r="BA478" s="259">
        <f>MAX('MDA1'!K478,'MDA2'!K478,'MDA3'!I478,'MDA3'!L478,V478,AD478)</f>
        <v>29516</v>
      </c>
      <c r="BB478" s="259">
        <f>MAX('MDA1'!L478,'MDA2'!L478,'MDA3'!J478,'MDA3'!M478,AF478)</f>
        <v>52472</v>
      </c>
      <c r="BC478" s="259">
        <f t="shared" si="52"/>
        <v>81988</v>
      </c>
      <c r="BD478" s="260">
        <f t="shared" si="53"/>
        <v>86.488881387400312</v>
      </c>
    </row>
    <row r="479" spans="1:56" x14ac:dyDescent="0.2">
      <c r="A479" s="10" t="str">
        <f>IF(COUNTRY_INFO!A479=0," ",COUNTRY_INFO!A479)</f>
        <v>Ethiopia</v>
      </c>
      <c r="B479" s="10" t="str">
        <f>IF(COUNTRY_INFO!B479=0," ",COUNTRY_INFO!B479)</f>
        <v>Oromia Kelem Wellega</v>
      </c>
      <c r="C479" s="87" t="str">
        <f>IF(COUNTRY_INFO!C479=0," ",COUNTRY_INFO!C479)</f>
        <v>Dale Wabara</v>
      </c>
      <c r="D479" s="67">
        <f>COUNTRY_INFO!L479</f>
        <v>134872</v>
      </c>
      <c r="E479" s="61"/>
      <c r="F479" s="61"/>
      <c r="G479" s="11">
        <f>MAX('MDA1'!M479,'MDA2'!M479)</f>
        <v>102951</v>
      </c>
      <c r="H479" s="11">
        <f>IF(AND(COUNTRY_INFO!H479&gt;0,COUNTRY_INFO!H479&lt;4),IF(D479&gt;MAX('MDA1'!M479,'MDA2'!M479),MAX('MDA1'!M479,'MDA2'!M479),D479),0)</f>
        <v>102951</v>
      </c>
      <c r="I479" s="73">
        <f>IF(AND(COUNTRY_INFO!H479&gt;0,COUNTRY_INFO!H479&lt;4), IF(G479/D479*100&lt;&gt;0, IF(G479/D479*100&gt;100,100,G479/D479*100), "-"),0)</f>
        <v>76.332374399430563</v>
      </c>
      <c r="J479" s="67">
        <f>COUNTRY_INFO!M479</f>
        <v>134872</v>
      </c>
      <c r="K479" s="61"/>
      <c r="L479" s="61"/>
      <c r="M479" s="11">
        <f>MAX('MDA1'!M479,MAX('MDA3'!I479,'MDA3'!L479)+MAX('MDA3'!J479,'MDA3'!M479))</f>
        <v>102951</v>
      </c>
      <c r="N479" s="11">
        <f>IF(AND(COUNTRY_INFO!I479&gt;0,COUNTRY_INFO!I479&lt;4),IF(J479&gt;MAX('MDA1'!M479,MAX('MDA3'!I479,'MDA3'!L479)+MAX('MDA3'!J479,'MDA3'!M479)),MAX('MDA1'!M479,MAX('MDA3'!I479,'MDA3'!L479)+MAX('MDA3'!J479,'MDA3'!M479)),J479),0)</f>
        <v>102951</v>
      </c>
      <c r="O479" s="73">
        <f>IF(AND(COUNTRY_INFO!I479&gt;0,COUNTRY_INFO!I479&lt;4), IF(M479/J479*100&lt;&gt;0, IF(M479/J479*100&gt;100,100,M479/J479*100), "-"),0)</f>
        <v>76.332374399430563</v>
      </c>
      <c r="P479" s="67">
        <f>COUNTRY_INFO!N479</f>
        <v>64260</v>
      </c>
      <c r="Q479" s="61"/>
      <c r="R479" s="61"/>
      <c r="S479" s="11">
        <f>SUM(MAX('MDA2'!J479, 'T1'!L479, MAX(T3_R1!K479, T3_R2!K479)), MAX('MDA1'!K479, 'MDA2'!K479, 'T1'!M479, MAX(T3_R1!L479, T3_R2!L479)), MAX('MDA1'!L479, 'MDA2'!L479, 'T1'!N479, MAX(T3_R1!M479, T3_R2!M479)))</f>
        <v>107788</v>
      </c>
      <c r="T479" s="11">
        <f>IF(AND(COUNTRY_INFO!J479&gt;1,COUNTRY_INFO!J479&lt;4),IF(COUNTRY_INFO!E479&gt;MAX('MDA2'!J479,'T1'!L479,MAX(T3_R1!K479,T3_R2!K479)),MAX('MDA2'!J479,'T1'!L479,MAX(T3_R1!K479,T3_R2!K479)),COUNTRY_INFO!E479),0)</f>
        <v>0</v>
      </c>
      <c r="U479" s="217" t="str">
        <f>IF(AND(COUNTRY_INFO!J479&gt;1,COUNTRY_INFO!J479&lt;4), IF(T479/COUNTRY_INFO!E479*100&lt;&gt;0, IF(T479/COUNTRY_INFO!E479*100&gt;100,100,T479/COUNTRY_INFO!E479*100), "-"),0)</f>
        <v>-</v>
      </c>
      <c r="V479" s="11">
        <f>IF(AND(COUNTRY_INFO!J479&gt;1,COUNTRY_INFO!J479&lt;4),IF(COUNTRY_INFO!F479&gt;MAX('MDA1'!K479,'MDA2'!K479,'T1'!M479,MAX(T3_R1!L479,T3_R2!L479)),MAX('MDA1'!K479,'MDA2'!K479,'T1'!M479,MAX(T3_R1!L479,T3_R2!L479)),COUNTRY_INFO!F479),0)</f>
        <v>39659</v>
      </c>
      <c r="W479" s="217">
        <f>IF(AND(COUNTRY_INFO!J479&gt;1,COUNTRY_INFO!J479&lt;4), IF(V479/COUNTRY_INFO!F479*100&lt;&gt;0, IF(V479/COUNTRY_INFO!F479*100&gt;100,100,V479/COUNTRY_INFO!F479*100), "-"),0)</f>
        <v>94.381247025226074</v>
      </c>
      <c r="X479" s="11">
        <f t="shared" si="54"/>
        <v>39659</v>
      </c>
      <c r="Y479" s="73">
        <f>IF(AND(COUNTRY_INFO!J479&gt;1,COUNTRY_INFO!J479&lt;4), IF(S479/P479*100&lt;&gt;0, IF(X479/P479*100&gt;100,100,X479/P479*100), "-"),0)</f>
        <v>61.71646436352318</v>
      </c>
      <c r="Z479" s="67">
        <f>COUNTRY_INFO!O479</f>
        <v>13866.6</v>
      </c>
      <c r="AA479" s="61"/>
      <c r="AB479" s="61"/>
      <c r="AC479" s="11">
        <f>MAX('T1'!L479,'T2'!J479)+MAX('T1'!M479,'T2'!K479)+MAX('T1'!N479,'T2'!L479)</f>
        <v>0</v>
      </c>
      <c r="AD479" s="11">
        <f>IF(COUNTRY_INFO!K479=1,IF(COUNTRY_INFO!F479*0.33&gt;MAX('T1'!M479,'T2'!K479),MAX('T1'!M479,'T2'!K479),COUNTRY_INFO!F479*0.33),IF(COUNTRY_INFO!K479=2,IF(COUNTRY_INFO!F479*0.5&gt;MAX('T1'!M479,'T2'!K479),MAX('T1'!M479,'T2'!K479),COUNTRY_INFO!F479*0.5),IF(COUNTRY_INFO!K479=3,IF(COUNTRY_INFO!F479&gt;MAX('T1'!M479,'T2'!K479),MAX('T1'!M479,'T2'!K479),COUNTRY_INFO!F479),0)))</f>
        <v>0</v>
      </c>
      <c r="AE479" s="217">
        <f>IF(AND(COUNTRY_INFO!K479&gt;0,COUNTRY_INFO!K479&lt;4),IF(Z479&gt;0,IF(COUNTRY_INFO!K479=1, AD479/(COUNTRY_INFO!F479*0.33)*100, IF(COUNTRY_INFO!K479=2, AD479/(COUNTRY_INFO!F479*0.5)*100, IF(COUNTRY_INFO!K479=3, AD479/COUNTRY_INFO!F479*100))),"-"),0)</f>
        <v>0</v>
      </c>
      <c r="AF479" s="11">
        <f>IF(COUNTRY_INFO!K479=2,IF(COUNTRY_INFO!G479*0.2&gt;MAX('T1'!N479,'T2'!L479),MAX('T1'!N479,'T2'!L479),COUNTRY_INFO!G479*0.2),IF(COUNTRY_INFO!K479=3,IF(COUNTRY_INFO!G479&gt;MAX('T1'!N479,'T2'!L479),MAX('T1'!N479,'T2'!L479),COUNTRY_INFO!G479),0))</f>
        <v>0</v>
      </c>
      <c r="AG479" s="217">
        <f>IF(AND(COUNTRY_INFO!K479&gt;0,COUNTRY_INFO!K479&lt;4),IF(Z479&gt;0,IF(COUNTRY_INFO!K479=1, 0, IF(COUNTRY_INFO!K479=2, AF479/(COUNTRY_INFO!G479*0.2)*100, IF(COUNTRY_INFO!K479=3, AF479/COUNTRY_INFO!G479*100))),"-"),0)</f>
        <v>0</v>
      </c>
      <c r="AH479" s="11">
        <f t="shared" si="55"/>
        <v>0</v>
      </c>
      <c r="AI479" s="73" t="str">
        <f>IF(AND(COUNTRY_INFO!K479&gt;0,COUNTRY_INFO!K479&lt;4), IF(AC479/Z479*100&lt;&gt;0, IF(AH479/Z479*100&gt;100,100,AH479/Z479*100), "-"),0)</f>
        <v>-</v>
      </c>
      <c r="AJ479" s="261"/>
      <c r="AK479" s="260">
        <f>IF(AND(D479&lt;&gt;0, D479&lt;&gt;"Unknown",D479&lt;&gt;"Stopped",D479&lt;&gt;"Not required"),D479/COUNTRY_INFO!D479, 0)</f>
        <v>1</v>
      </c>
      <c r="AL479" s="260">
        <f>IF(AND(J479&lt;&gt;0,J479&lt;&gt;"Unknown",J479&lt;&gt;"Stopped",J479&lt;&gt;"Not required"),J479/COUNTRY_INFO!D479, 0)</f>
        <v>1</v>
      </c>
      <c r="AM479" s="260">
        <f>IF(AND(P479&lt;&gt;0,P479&lt;&gt;"Unknown",P479&lt;&gt;"Not required"),P479/(COUNTRY_INFO!E479+COUNTRY_INFO!F479), 0)</f>
        <v>1</v>
      </c>
      <c r="AN479" s="260">
        <f>IF(AND(Z479&lt;&gt;0,Z479&lt;&gt;"Unknown",Z479&lt;&gt;"Not required"),IF(COUNTRY_INFO!K479=1,1,IF(COUNTRY_INFO!K479=2,0.5*COUNTRY_INFO!F479/(0.5*COUNTRY_INFO!F479+0.2*COUNTRY_INFO!G479),IF(COUNTRY_INFO!K479=3,COUNTRY_INFO!F479/(COUNTRY_INFO!F479+COUNTRY_INFO!G479)))),0)</f>
        <v>1</v>
      </c>
      <c r="AO479" s="260">
        <f>IF(AND(Z479&lt;&gt;0,Z479&lt;&gt;"Unknown",Z479&lt;&gt;"Not required"),IF(COUNTRY_INFO!K479=1,0,IF(COUNTRY_INFO!K479=2,0.2*COUNTRY_INFO!G479/(0.5*COUNTRY_INFO!F479+0.2*COUNTRY_INFO!G479),IF(COUNTRY_INFO!K479=3,COUNTRY_INFO!G479/(COUNTRY_INFO!F479+COUNTRY_INFO!G479)))),0)</f>
        <v>0</v>
      </c>
      <c r="AP479" s="259">
        <f>MAX(COUNTRY_INFO!D479*AK479*PROFILE!$G$7,COUNTRY_INFO!D479*AL479*PROFILE!$G$7)</f>
        <v>1.4121478935729324E-2</v>
      </c>
      <c r="AQ479" s="259">
        <f>MAX(COUNTRY_INFO!D479*AK479*PROFILE!$G$8,COUNTRY_INFO!D479*AL479*PROFILE!$G$8,COUNTRY_INFO!D479*AM479*PROFILE!$G$8)</f>
        <v>19753.964963294857</v>
      </c>
      <c r="AR479" s="259">
        <f>MAX(COUNTRY_INFO!D479*AK479*PROFILE!$G$9,COUNTRY_INFO!D479*AL479*PROFILE!$G$9,COUNTRY_INFO!D479*AM479*PROFILE!$G$9,IF(AND(DISTRICT!Z479&lt;&gt;"Unknown",Z479&lt;&gt;"Not required"),COUNTRY_INFO!O479*DISTRICT!AN479,0))</f>
        <v>41023.209805126062</v>
      </c>
      <c r="AS479" s="259">
        <f>MAX(COUNTRY_INFO!D479*AK479*PROFILE!$G$10,COUNTRY_INFO!D479*AL479*PROFILE!$G$10,IF(AND(DISTRICT!Z479&lt;&gt;"Unknown",Z479&lt;&gt;"Not required"),COUNTRY_INFO!O479*DISTRICT!AO479,0))</f>
        <v>74094.811110100141</v>
      </c>
      <c r="AT479" s="259">
        <f t="shared" si="56"/>
        <v>134872</v>
      </c>
      <c r="AU479" s="258">
        <f t="shared" si="51"/>
        <v>0</v>
      </c>
      <c r="AV479" s="259">
        <f>MAX('MDA2'!J479,'T1'!L479,'T2'!J479,T3_R1!K479,T3_R2!K479)</f>
        <v>0</v>
      </c>
      <c r="AW479" s="259">
        <f>MAX('MDA1'!K479,'MDA2'!K479,'MDA3'!I479,'MDA3'!L479,'T1'!M479,'T2'!K479,T3_R1!L479,T3_R2!L479)</f>
        <v>39659</v>
      </c>
      <c r="AX479" s="259">
        <f>MAX('MDA1'!L479,'MDA2'!L479,'MDA3'!J479,'MDA3'!M479,'T1'!N479,'T2'!L479,T3_R1!M479,T3_R2!M479)</f>
        <v>68129</v>
      </c>
      <c r="AY479" s="259">
        <f t="shared" si="57"/>
        <v>107788</v>
      </c>
      <c r="AZ479" s="259">
        <f>MAX('MDA2'!J479,T479)</f>
        <v>0</v>
      </c>
      <c r="BA479" s="259">
        <f>MAX('MDA1'!K479,'MDA2'!K479,'MDA3'!I479,'MDA3'!L479,V479,AD479)</f>
        <v>39659</v>
      </c>
      <c r="BB479" s="259">
        <f>MAX('MDA1'!L479,'MDA2'!L479,'MDA3'!J479,'MDA3'!M479,AF479)</f>
        <v>68129</v>
      </c>
      <c r="BC479" s="259">
        <f t="shared" si="52"/>
        <v>107788</v>
      </c>
      <c r="BD479" s="260">
        <f t="shared" si="53"/>
        <v>79.91873776617831</v>
      </c>
    </row>
    <row r="480" spans="1:56" x14ac:dyDescent="0.2">
      <c r="A480" s="10" t="str">
        <f>IF(COUNTRY_INFO!A480=0," ",COUNTRY_INFO!A480)</f>
        <v>Ethiopia</v>
      </c>
      <c r="B480" s="10" t="str">
        <f>IF(COUNTRY_INFO!B480=0," ",COUNTRY_INFO!B480)</f>
        <v>Oromia Kelem Wellega</v>
      </c>
      <c r="C480" s="87" t="str">
        <f>IF(COUNTRY_INFO!C480=0," ",COUNTRY_INFO!C480)</f>
        <v>Dembi Dollo Town</v>
      </c>
      <c r="D480" s="67">
        <f>COUNTRY_INFO!L480</f>
        <v>0</v>
      </c>
      <c r="E480" s="61"/>
      <c r="F480" s="61"/>
      <c r="G480" s="11">
        <f>MAX('MDA1'!M480,'MDA2'!M480)</f>
        <v>0</v>
      </c>
      <c r="H480" s="11">
        <f>IF(AND(COUNTRY_INFO!H480&gt;0,COUNTRY_INFO!H480&lt;4),IF(D480&gt;MAX('MDA1'!M480,'MDA2'!M480),MAX('MDA1'!M480,'MDA2'!M480),D480),0)</f>
        <v>0</v>
      </c>
      <c r="I480" s="73">
        <f>IF(AND(COUNTRY_INFO!H480&gt;0,COUNTRY_INFO!H480&lt;4), IF(G480/D480*100&lt;&gt;0, IF(G480/D480*100&gt;100,100,G480/D480*100), "-"),0)</f>
        <v>0</v>
      </c>
      <c r="J480" s="67">
        <f>COUNTRY_INFO!M480</f>
        <v>42221</v>
      </c>
      <c r="K480" s="61"/>
      <c r="L480" s="61"/>
      <c r="M480" s="11">
        <f>MAX('MDA1'!M480,MAX('MDA3'!I480,'MDA3'!L480)+MAX('MDA3'!J480,'MDA3'!M480))</f>
        <v>40737</v>
      </c>
      <c r="N480" s="11">
        <f>IF(AND(COUNTRY_INFO!I480&gt;0,COUNTRY_INFO!I480&lt;4),IF(J480&gt;MAX('MDA1'!M480,MAX('MDA3'!I480,'MDA3'!L480)+MAX('MDA3'!J480,'MDA3'!M480)),MAX('MDA1'!M480,MAX('MDA3'!I480,'MDA3'!L480)+MAX('MDA3'!J480,'MDA3'!M480)),J480),0)</f>
        <v>40737</v>
      </c>
      <c r="O480" s="73">
        <f>IF(AND(COUNTRY_INFO!I480&gt;0,COUNTRY_INFO!I480&lt;4), IF(M480/J480*100&lt;&gt;0, IF(M480/J480*100&gt;100,100,M480/J480*100), "-"),0)</f>
        <v>96.485161412567209</v>
      </c>
      <c r="P480" s="67">
        <f>COUNTRY_INFO!N480</f>
        <v>20116</v>
      </c>
      <c r="Q480" s="61"/>
      <c r="R480" s="61"/>
      <c r="S480" s="11">
        <f>SUM(MAX('MDA2'!J480, 'T1'!L480, MAX(T3_R1!K480, T3_R2!K480)), MAX('MDA1'!K480, 'MDA2'!K480, 'T1'!M480, MAX(T3_R1!L480, T3_R2!L480)), MAX('MDA1'!L480, 'MDA2'!L480, 'T1'!N480, MAX(T3_R1!M480, T3_R2!M480)))</f>
        <v>0</v>
      </c>
      <c r="T480" s="11">
        <f>IF(AND(COUNTRY_INFO!J480&gt;1,COUNTRY_INFO!J480&lt;4),IF(COUNTRY_INFO!E480&gt;MAX('MDA2'!J480,'T1'!L480,MAX(T3_R1!K480,T3_R2!K480)),MAX('MDA2'!J480,'T1'!L480,MAX(T3_R1!K480,T3_R2!K480)),COUNTRY_INFO!E480),0)</f>
        <v>0</v>
      </c>
      <c r="U480" s="217" t="str">
        <f>IF(AND(COUNTRY_INFO!J480&gt;1,COUNTRY_INFO!J480&lt;4), IF(T480/COUNTRY_INFO!E480*100&lt;&gt;0, IF(T480/COUNTRY_INFO!E480*100&gt;100,100,T480/COUNTRY_INFO!E480*100), "-"),0)</f>
        <v>-</v>
      </c>
      <c r="V480" s="11">
        <f>IF(AND(COUNTRY_INFO!J480&gt;1,COUNTRY_INFO!J480&lt;4),IF(COUNTRY_INFO!F480&gt;MAX('MDA1'!K480,'MDA2'!K480,'T1'!M480,MAX(T3_R1!L480,T3_R2!L480)),MAX('MDA1'!K480,'MDA2'!K480,'T1'!M480,MAX(T3_R1!L480,T3_R2!L480)),COUNTRY_INFO!F480),0)</f>
        <v>0</v>
      </c>
      <c r="W480" s="217" t="str">
        <f>IF(AND(COUNTRY_INFO!J480&gt;1,COUNTRY_INFO!J480&lt;4), IF(V480/COUNTRY_INFO!F480*100&lt;&gt;0, IF(V480/COUNTRY_INFO!F480*100&gt;100,100,V480/COUNTRY_INFO!F480*100), "-"),0)</f>
        <v>-</v>
      </c>
      <c r="X480" s="11">
        <f t="shared" si="54"/>
        <v>0</v>
      </c>
      <c r="Y480" s="73" t="str">
        <f>IF(AND(COUNTRY_INFO!J480&gt;1,COUNTRY_INFO!J480&lt;4), IF(S480/P480*100&lt;&gt;0, IF(X480/P480*100&gt;100,100,X480/P480*100), "-"),0)</f>
        <v>-</v>
      </c>
      <c r="Z480" s="67">
        <f>COUNTRY_INFO!O480</f>
        <v>0</v>
      </c>
      <c r="AA480" s="61"/>
      <c r="AB480" s="61"/>
      <c r="AC480" s="11">
        <f>MAX('T1'!L480,'T2'!J480)+MAX('T1'!M480,'T2'!K480)+MAX('T1'!N480,'T2'!L480)</f>
        <v>0</v>
      </c>
      <c r="AD480" s="11">
        <f>IF(COUNTRY_INFO!K480=1,IF(COUNTRY_INFO!F480*0.33&gt;MAX('T1'!M480,'T2'!K480),MAX('T1'!M480,'T2'!K480),COUNTRY_INFO!F480*0.33),IF(COUNTRY_INFO!K480=2,IF(COUNTRY_INFO!F480*0.5&gt;MAX('T1'!M480,'T2'!K480),MAX('T1'!M480,'T2'!K480),COUNTRY_INFO!F480*0.5),IF(COUNTRY_INFO!K480=3,IF(COUNTRY_INFO!F480&gt;MAX('T1'!M480,'T2'!K480),MAX('T1'!M480,'T2'!K480),COUNTRY_INFO!F480),0)))</f>
        <v>0</v>
      </c>
      <c r="AE480" s="217">
        <f>IF(AND(COUNTRY_INFO!K480&gt;0,COUNTRY_INFO!K480&lt;4),IF(Z480&gt;0,IF(COUNTRY_INFO!K480=1, AD480/(COUNTRY_INFO!F480*0.33)*100, IF(COUNTRY_INFO!K480=2, AD480/(COUNTRY_INFO!F480*0.5)*100, IF(COUNTRY_INFO!K480=3, AD480/COUNTRY_INFO!F480*100))),"-"),0)</f>
        <v>0</v>
      </c>
      <c r="AF480" s="11">
        <f>IF(COUNTRY_INFO!K480=2,IF(COUNTRY_INFO!G480*0.2&gt;MAX('T1'!N480,'T2'!L480),MAX('T1'!N480,'T2'!L480),COUNTRY_INFO!G480*0.2),IF(COUNTRY_INFO!K480=3,IF(COUNTRY_INFO!G480&gt;MAX('T1'!N480,'T2'!L480),MAX('T1'!N480,'T2'!L480),COUNTRY_INFO!G480),0))</f>
        <v>0</v>
      </c>
      <c r="AG480" s="217">
        <f>IF(AND(COUNTRY_INFO!K480&gt;0,COUNTRY_INFO!K480&lt;4),IF(Z480&gt;0,IF(COUNTRY_INFO!K480=1, 0, IF(COUNTRY_INFO!K480=2, AF480/(COUNTRY_INFO!G480*0.2)*100, IF(COUNTRY_INFO!K480=3, AF480/COUNTRY_INFO!G480*100))),"-"),0)</f>
        <v>0</v>
      </c>
      <c r="AH480" s="11">
        <f t="shared" si="55"/>
        <v>0</v>
      </c>
      <c r="AI480" s="73">
        <f>IF(AND(COUNTRY_INFO!K480&gt;0,COUNTRY_INFO!K480&lt;4), IF(AC480/Z480*100&lt;&gt;0, IF(AH480/Z480*100&gt;100,100,AH480/Z480*100), "-"),0)</f>
        <v>0</v>
      </c>
      <c r="AJ480" s="261"/>
      <c r="AK480" s="260">
        <f>IF(AND(D480&lt;&gt;0, D480&lt;&gt;"Unknown",D480&lt;&gt;"Stopped",D480&lt;&gt;"Not required"),D480/COUNTRY_INFO!D480, 0)</f>
        <v>0</v>
      </c>
      <c r="AL480" s="260">
        <f>IF(AND(J480&lt;&gt;0,J480&lt;&gt;"Unknown",J480&lt;&gt;"Stopped",J480&lt;&gt;"Not required"),J480/COUNTRY_INFO!D480, 0)</f>
        <v>1</v>
      </c>
      <c r="AM480" s="260">
        <f>IF(AND(P480&lt;&gt;0,P480&lt;&gt;"Unknown",P480&lt;&gt;"Not required"),P480/(COUNTRY_INFO!E480+COUNTRY_INFO!F480), 0)</f>
        <v>1</v>
      </c>
      <c r="AN480" s="260">
        <f>IF(AND(Z480&lt;&gt;0,Z480&lt;&gt;"Unknown",Z480&lt;&gt;"Not required"),IF(COUNTRY_INFO!K480=1,1,IF(COUNTRY_INFO!K480=2,0.5*COUNTRY_INFO!F480/(0.5*COUNTRY_INFO!F480+0.2*COUNTRY_INFO!G480),IF(COUNTRY_INFO!K480=3,COUNTRY_INFO!F480/(COUNTRY_INFO!F480+COUNTRY_INFO!G480)))),0)</f>
        <v>0</v>
      </c>
      <c r="AO480" s="260">
        <f>IF(AND(Z480&lt;&gt;0,Z480&lt;&gt;"Unknown",Z480&lt;&gt;"Not required"),IF(COUNTRY_INFO!K480=1,0,IF(COUNTRY_INFO!K480=2,0.2*COUNTRY_INFO!G480/(0.5*COUNTRY_INFO!F480+0.2*COUNTRY_INFO!G480),IF(COUNTRY_INFO!K480=3,COUNTRY_INFO!G480/(COUNTRY_INFO!F480+COUNTRY_INFO!G480)))),0)</f>
        <v>0</v>
      </c>
      <c r="AP480" s="259">
        <f>MAX(COUNTRY_INFO!D480*AK480*PROFILE!$G$7,COUNTRY_INFO!D480*AL480*PROFILE!$G$7)</f>
        <v>4.420657824792602E-3</v>
      </c>
      <c r="AQ480" s="259">
        <f>MAX(COUNTRY_INFO!D480*AK480*PROFILE!$G$8,COUNTRY_INFO!D480*AL480*PROFILE!$G$8,COUNTRY_INFO!D480*AM480*PROFILE!$G$8)</f>
        <v>6183.8791944604673</v>
      </c>
      <c r="AR480" s="259">
        <f>MAX(COUNTRY_INFO!D480*AK480*PROFILE!$G$9,COUNTRY_INFO!D480*AL480*PROFILE!$G$9,COUNTRY_INFO!D480*AM480*PROFILE!$G$9,IF(AND(DISTRICT!Z480&lt;&gt;"Unknown",Z480&lt;&gt;"Not required"),COUNTRY_INFO!O480*DISTRICT!AN480,0))</f>
        <v>12842.10911962622</v>
      </c>
      <c r="AS480" s="259">
        <f>MAX(COUNTRY_INFO!D480*AK480*PROFILE!$G$10,COUNTRY_INFO!D480*AL480*PROFILE!$G$10,IF(AND(DISTRICT!Z480&lt;&gt;"Unknown",Z480&lt;&gt;"Not required"),COUNTRY_INFO!O480*DISTRICT!AO480,0))</f>
        <v>23195.007265255488</v>
      </c>
      <c r="AT480" s="259">
        <f t="shared" si="56"/>
        <v>42221</v>
      </c>
      <c r="AU480" s="258">
        <f t="shared" si="51"/>
        <v>0</v>
      </c>
      <c r="AV480" s="259">
        <f>MAX('MDA2'!J480,'T1'!L480,'T2'!J480,T3_R1!K480,T3_R2!K480)</f>
        <v>0</v>
      </c>
      <c r="AW480" s="259">
        <f>MAX('MDA1'!K480,'MDA2'!K480,'MDA3'!I480,'MDA3'!L480,'T1'!M480,'T2'!K480,T3_R1!L480,T3_R2!L480)</f>
        <v>14665</v>
      </c>
      <c r="AX480" s="259">
        <f>MAX('MDA1'!L480,'MDA2'!L480,'MDA3'!J480,'MDA3'!M480,'T1'!N480,'T2'!L480,T3_R1!M480,T3_R2!M480)</f>
        <v>26072</v>
      </c>
      <c r="AY480" s="259">
        <f t="shared" si="57"/>
        <v>40737</v>
      </c>
      <c r="AZ480" s="259">
        <f>MAX('MDA2'!J480,T480)</f>
        <v>0</v>
      </c>
      <c r="BA480" s="259">
        <f>MAX('MDA1'!K480,'MDA2'!K480,'MDA3'!I480,'MDA3'!L480,V480,AD480)</f>
        <v>14665</v>
      </c>
      <c r="BB480" s="259">
        <f>MAX('MDA1'!L480,'MDA2'!L480,'MDA3'!J480,'MDA3'!M480,AF480)</f>
        <v>26072</v>
      </c>
      <c r="BC480" s="259">
        <f t="shared" si="52"/>
        <v>40737</v>
      </c>
      <c r="BD480" s="260">
        <f t="shared" si="53"/>
        <v>96.485161412567209</v>
      </c>
    </row>
    <row r="481" spans="1:56" x14ac:dyDescent="0.2">
      <c r="A481" s="10" t="str">
        <f>IF(COUNTRY_INFO!A481=0," ",COUNTRY_INFO!A481)</f>
        <v>Ethiopia</v>
      </c>
      <c r="B481" s="10" t="str">
        <f>IF(COUNTRY_INFO!B481=0," ",COUNTRY_INFO!B481)</f>
        <v>Oromia Kelem Wellega</v>
      </c>
      <c r="C481" s="87" t="str">
        <f>IF(COUNTRY_INFO!C481=0," ",COUNTRY_INFO!C481)</f>
        <v>Gawo Kebe</v>
      </c>
      <c r="D481" s="67">
        <f>COUNTRY_INFO!L481</f>
        <v>0</v>
      </c>
      <c r="E481" s="61"/>
      <c r="F481" s="61"/>
      <c r="G481" s="11">
        <f>MAX('MDA1'!M481,'MDA2'!M481)</f>
        <v>0</v>
      </c>
      <c r="H481" s="11">
        <f>IF(AND(COUNTRY_INFO!H481&gt;0,COUNTRY_INFO!H481&lt;4),IF(D481&gt;MAX('MDA1'!M481,'MDA2'!M481),MAX('MDA1'!M481,'MDA2'!M481),D481),0)</f>
        <v>0</v>
      </c>
      <c r="I481" s="73">
        <f>IF(AND(COUNTRY_INFO!H481&gt;0,COUNTRY_INFO!H481&lt;4), IF(G481/D481*100&lt;&gt;0, IF(G481/D481*100&gt;100,100,G481/D481*100), "-"),0)</f>
        <v>0</v>
      </c>
      <c r="J481" s="67">
        <f>COUNTRY_INFO!M481</f>
        <v>83330</v>
      </c>
      <c r="K481" s="61"/>
      <c r="L481" s="61"/>
      <c r="M481" s="11">
        <f>MAX('MDA1'!M481,MAX('MDA3'!I481,'MDA3'!L481)+MAX('MDA3'!J481,'MDA3'!M481))</f>
        <v>88505</v>
      </c>
      <c r="N481" s="11">
        <f>IF(AND(COUNTRY_INFO!I481&gt;0,COUNTRY_INFO!I481&lt;4),IF(J481&gt;MAX('MDA1'!M481,MAX('MDA3'!I481,'MDA3'!L481)+MAX('MDA3'!J481,'MDA3'!M481)),MAX('MDA1'!M481,MAX('MDA3'!I481,'MDA3'!L481)+MAX('MDA3'!J481,'MDA3'!M481)),J481),0)</f>
        <v>83330</v>
      </c>
      <c r="O481" s="73">
        <f>IF(AND(COUNTRY_INFO!I481&gt;0,COUNTRY_INFO!I481&lt;4), IF(M481/J481*100&lt;&gt;0, IF(M481/J481*100&gt;100,100,M481/J481*100), "-"),0)</f>
        <v>100</v>
      </c>
      <c r="P481" s="67">
        <f>COUNTRY_INFO!N481</f>
        <v>39703</v>
      </c>
      <c r="Q481" s="61"/>
      <c r="R481" s="61"/>
      <c r="S481" s="11">
        <f>SUM(MAX('MDA2'!J481, 'T1'!L481, MAX(T3_R1!K481, T3_R2!K481)), MAX('MDA1'!K481, 'MDA2'!K481, 'T1'!M481, MAX(T3_R1!L481, T3_R2!L481)), MAX('MDA1'!L481, 'MDA2'!L481, 'T1'!N481, MAX(T3_R1!M481, T3_R2!M481)))</f>
        <v>22989</v>
      </c>
      <c r="T481" s="11">
        <f>IF(AND(COUNTRY_INFO!J481&gt;1,COUNTRY_INFO!J481&lt;4),IF(COUNTRY_INFO!E481&gt;MAX('MDA2'!J481,'T1'!L481,MAX(T3_R1!K481,T3_R2!K481)),MAX('MDA2'!J481,'T1'!L481,MAX(T3_R1!K481,T3_R2!K481)),COUNTRY_INFO!E481),0)</f>
        <v>0</v>
      </c>
      <c r="U481" s="217" t="str">
        <f>IF(AND(COUNTRY_INFO!J481&gt;1,COUNTRY_INFO!J481&lt;4), IF(T481/COUNTRY_INFO!E481*100&lt;&gt;0, IF(T481/COUNTRY_INFO!E481*100&gt;100,100,T481/COUNTRY_INFO!E481*100), "-"),0)</f>
        <v>-</v>
      </c>
      <c r="V481" s="11">
        <f>IF(AND(COUNTRY_INFO!J481&gt;1,COUNTRY_INFO!J481&lt;4),IF(COUNTRY_INFO!F481&gt;MAX('MDA1'!K481,'MDA2'!K481,'T1'!M481,MAX(T3_R1!L481,T3_R2!L481)),MAX('MDA1'!K481,'MDA2'!K481,'T1'!M481,MAX(T3_R1!L481,T3_R2!L481)),COUNTRY_INFO!F481),0)</f>
        <v>22989</v>
      </c>
      <c r="W481" s="217">
        <f>IF(AND(COUNTRY_INFO!J481&gt;1,COUNTRY_INFO!J481&lt;4), IF(V481/COUNTRY_INFO!F481*100&lt;&gt;0, IF(V481/COUNTRY_INFO!F481*100&gt;100,100,V481/COUNTRY_INFO!F481*100), "-"),0)</f>
        <v>88.548648024035131</v>
      </c>
      <c r="X481" s="11">
        <f t="shared" si="54"/>
        <v>22989</v>
      </c>
      <c r="Y481" s="73">
        <f>IF(AND(COUNTRY_INFO!J481&gt;1,COUNTRY_INFO!J481&lt;4), IF(S481/P481*100&lt;&gt;0, IF(X481/P481*100&gt;100,100,X481/P481*100), "-"),0)</f>
        <v>57.902425509407351</v>
      </c>
      <c r="Z481" s="67">
        <f>COUNTRY_INFO!O481</f>
        <v>0</v>
      </c>
      <c r="AA481" s="61"/>
      <c r="AB481" s="61"/>
      <c r="AC481" s="11">
        <f>MAX('T1'!L481,'T2'!J481)+MAX('T1'!M481,'T2'!K481)+MAX('T1'!N481,'T2'!L481)</f>
        <v>0</v>
      </c>
      <c r="AD481" s="11">
        <f>IF(COUNTRY_INFO!K481=1,IF(COUNTRY_INFO!F481*0.33&gt;MAX('T1'!M481,'T2'!K481),MAX('T1'!M481,'T2'!K481),COUNTRY_INFO!F481*0.33),IF(COUNTRY_INFO!K481=2,IF(COUNTRY_INFO!F481*0.5&gt;MAX('T1'!M481,'T2'!K481),MAX('T1'!M481,'T2'!K481),COUNTRY_INFO!F481*0.5),IF(COUNTRY_INFO!K481=3,IF(COUNTRY_INFO!F481&gt;MAX('T1'!M481,'T2'!K481),MAX('T1'!M481,'T2'!K481),COUNTRY_INFO!F481),0)))</f>
        <v>0</v>
      </c>
      <c r="AE481" s="217">
        <f>IF(AND(COUNTRY_INFO!K481&gt;0,COUNTRY_INFO!K481&lt;4),IF(Z481&gt;0,IF(COUNTRY_INFO!K481=1, AD481/(COUNTRY_INFO!F481*0.33)*100, IF(COUNTRY_INFO!K481=2, AD481/(COUNTRY_INFO!F481*0.5)*100, IF(COUNTRY_INFO!K481=3, AD481/COUNTRY_INFO!F481*100))),"-"),0)</f>
        <v>0</v>
      </c>
      <c r="AF481" s="11">
        <f>IF(COUNTRY_INFO!K481=2,IF(COUNTRY_INFO!G481*0.2&gt;MAX('T1'!N481,'T2'!L481),MAX('T1'!N481,'T2'!L481),COUNTRY_INFO!G481*0.2),IF(COUNTRY_INFO!K481=3,IF(COUNTRY_INFO!G481&gt;MAX('T1'!N481,'T2'!L481),MAX('T1'!N481,'T2'!L481),COUNTRY_INFO!G481),0))</f>
        <v>0</v>
      </c>
      <c r="AG481" s="217">
        <f>IF(AND(COUNTRY_INFO!K481&gt;0,COUNTRY_INFO!K481&lt;4),IF(Z481&gt;0,IF(COUNTRY_INFO!K481=1, 0, IF(COUNTRY_INFO!K481=2, AF481/(COUNTRY_INFO!G481*0.2)*100, IF(COUNTRY_INFO!K481=3, AF481/COUNTRY_INFO!G481*100))),"-"),0)</f>
        <v>0</v>
      </c>
      <c r="AH481" s="11">
        <f t="shared" si="55"/>
        <v>0</v>
      </c>
      <c r="AI481" s="73">
        <f>IF(AND(COUNTRY_INFO!K481&gt;0,COUNTRY_INFO!K481&lt;4), IF(AC481/Z481*100&lt;&gt;0, IF(AH481/Z481*100&gt;100,100,AH481/Z481*100), "-"),0)</f>
        <v>0</v>
      </c>
      <c r="AJ481" s="261"/>
      <c r="AK481" s="260">
        <f>IF(AND(D481&lt;&gt;0, D481&lt;&gt;"Unknown",D481&lt;&gt;"Stopped",D481&lt;&gt;"Not required"),D481/COUNTRY_INFO!D481, 0)</f>
        <v>0</v>
      </c>
      <c r="AL481" s="260">
        <f>IF(AND(J481&lt;&gt;0,J481&lt;&gt;"Unknown",J481&lt;&gt;"Stopped",J481&lt;&gt;"Not required"),J481/COUNTRY_INFO!D481, 0)</f>
        <v>1</v>
      </c>
      <c r="AM481" s="260">
        <f>IF(AND(P481&lt;&gt;0,P481&lt;&gt;"Unknown",P481&lt;&gt;"Not required"),P481/(COUNTRY_INFO!E481+COUNTRY_INFO!F481), 0)</f>
        <v>1</v>
      </c>
      <c r="AN481" s="260">
        <f>IF(AND(Z481&lt;&gt;0,Z481&lt;&gt;"Unknown",Z481&lt;&gt;"Not required"),IF(COUNTRY_INFO!K481=1,1,IF(COUNTRY_INFO!K481=2,0.5*COUNTRY_INFO!F481/(0.5*COUNTRY_INFO!F481+0.2*COUNTRY_INFO!G481),IF(COUNTRY_INFO!K481=3,COUNTRY_INFO!F481/(COUNTRY_INFO!F481+COUNTRY_INFO!G481)))),0)</f>
        <v>0</v>
      </c>
      <c r="AO481" s="260">
        <f>IF(AND(Z481&lt;&gt;0,Z481&lt;&gt;"Unknown",Z481&lt;&gt;"Not required"),IF(COUNTRY_INFO!K481=1,0,IF(COUNTRY_INFO!K481=2,0.2*COUNTRY_INFO!G481/(0.5*COUNTRY_INFO!F481+0.2*COUNTRY_INFO!G481),IF(COUNTRY_INFO!K481=3,COUNTRY_INFO!G481/(COUNTRY_INFO!F481+COUNTRY_INFO!G481)))),0)</f>
        <v>0</v>
      </c>
      <c r="AP481" s="259">
        <f>MAX(COUNTRY_INFO!D481*AK481*PROFILE!$G$7,COUNTRY_INFO!D481*AL481*PROFILE!$G$7)</f>
        <v>8.7248861121235286E-3</v>
      </c>
      <c r="AQ481" s="259">
        <f>MAX(COUNTRY_INFO!D481*AK481*PROFILE!$G$8,COUNTRY_INFO!D481*AL481*PROFILE!$G$8,COUNTRY_INFO!D481*AM481*PROFILE!$G$8)</f>
        <v>12204.889824362064</v>
      </c>
      <c r="AR481" s="259">
        <f>MAX(COUNTRY_INFO!D481*AK481*PROFILE!$G$9,COUNTRY_INFO!D481*AL481*PROFILE!$G$9,COUNTRY_INFO!D481*AM481*PROFILE!$G$9,IF(AND(DISTRICT!Z481&lt;&gt;"Unknown",Z481&lt;&gt;"Not required"),COUNTRY_INFO!O481*DISTRICT!AN481,0))</f>
        <v>25345.987848190543</v>
      </c>
      <c r="AS481" s="259">
        <f>MAX(COUNTRY_INFO!D481*AK481*PROFILE!$G$10,COUNTRY_INFO!D481*AL481*PROFILE!$G$10,IF(AND(DISTRICT!Z481&lt;&gt;"Unknown",Z481&lt;&gt;"Not required"),COUNTRY_INFO!O481*DISTRICT!AO481,0))</f>
        <v>45779.11360256128</v>
      </c>
      <c r="AT481" s="259">
        <f t="shared" si="56"/>
        <v>83330</v>
      </c>
      <c r="AU481" s="258" t="str">
        <f t="shared" si="51"/>
        <v>Y</v>
      </c>
      <c r="AV481" s="259">
        <f>MAX('MDA2'!J481,'T1'!L481,'T2'!J481,T3_R1!K481,T3_R2!K481)</f>
        <v>0</v>
      </c>
      <c r="AW481" s="259">
        <f>MAX('MDA1'!K481,'MDA2'!K481,'MDA3'!I481,'MDA3'!L481,'T1'!M481,'T2'!K481,T3_R1!L481,T3_R2!L481)</f>
        <v>31862</v>
      </c>
      <c r="AX481" s="259">
        <f>MAX('MDA1'!L481,'MDA2'!L481,'MDA3'!J481,'MDA3'!M481,'T1'!N481,'T2'!L481,T3_R1!M481,T3_R2!M481)</f>
        <v>56643</v>
      </c>
      <c r="AY481" s="259">
        <f t="shared" si="57"/>
        <v>88505</v>
      </c>
      <c r="AZ481" s="259">
        <f>MAX('MDA2'!J481,T481)</f>
        <v>0</v>
      </c>
      <c r="BA481" s="259">
        <f>MAX('MDA1'!K481,'MDA2'!K481,'MDA3'!I481,'MDA3'!L481,V481,AD481)</f>
        <v>31862</v>
      </c>
      <c r="BB481" s="259">
        <f>MAX('MDA1'!L481,'MDA2'!L481,'MDA3'!J481,'MDA3'!M481,AF481)</f>
        <v>56643</v>
      </c>
      <c r="BC481" s="259">
        <f t="shared" si="52"/>
        <v>83330</v>
      </c>
      <c r="BD481" s="260">
        <f t="shared" si="53"/>
        <v>100</v>
      </c>
    </row>
    <row r="482" spans="1:56" x14ac:dyDescent="0.2">
      <c r="A482" s="10" t="str">
        <f>IF(COUNTRY_INFO!A482=0," ",COUNTRY_INFO!A482)</f>
        <v>Ethiopia</v>
      </c>
      <c r="B482" s="10" t="str">
        <f>IF(COUNTRY_INFO!B482=0," ",COUNTRY_INFO!B482)</f>
        <v>Oromia Kelem Wellega</v>
      </c>
      <c r="C482" s="87" t="str">
        <f>IF(COUNTRY_INFO!C482=0," ",COUNTRY_INFO!C482)</f>
        <v>Gidami</v>
      </c>
      <c r="D482" s="67">
        <f>COUNTRY_INFO!L482</f>
        <v>0</v>
      </c>
      <c r="E482" s="61"/>
      <c r="F482" s="61"/>
      <c r="G482" s="11">
        <f>MAX('MDA1'!M482,'MDA2'!M482)</f>
        <v>0</v>
      </c>
      <c r="H482" s="11">
        <f>IF(AND(COUNTRY_INFO!H482&gt;0,COUNTRY_INFO!H482&lt;4),IF(D482&gt;MAX('MDA1'!M482,'MDA2'!M482),MAX('MDA1'!M482,'MDA2'!M482),D482),0)</f>
        <v>0</v>
      </c>
      <c r="I482" s="73">
        <f>IF(AND(COUNTRY_INFO!H482&gt;0,COUNTRY_INFO!H482&lt;4), IF(G482/D482*100&lt;&gt;0, IF(G482/D482*100&gt;100,100,G482/D482*100), "-"),0)</f>
        <v>0</v>
      </c>
      <c r="J482" s="67">
        <f>COUNTRY_INFO!M482</f>
        <v>110007</v>
      </c>
      <c r="K482" s="61"/>
      <c r="L482" s="61"/>
      <c r="M482" s="11">
        <f>MAX('MDA1'!M482,MAX('MDA3'!I482,'MDA3'!L482)+MAX('MDA3'!J482,'MDA3'!M482))</f>
        <v>87801</v>
      </c>
      <c r="N482" s="11">
        <f>IF(AND(COUNTRY_INFO!I482&gt;0,COUNTRY_INFO!I482&lt;4),IF(J482&gt;MAX('MDA1'!M482,MAX('MDA3'!I482,'MDA3'!L482)+MAX('MDA3'!J482,'MDA3'!M482)),MAX('MDA1'!M482,MAX('MDA3'!I482,'MDA3'!L482)+MAX('MDA3'!J482,'MDA3'!M482)),J482),0)</f>
        <v>87801</v>
      </c>
      <c r="O482" s="73">
        <f>IF(AND(COUNTRY_INFO!I482&gt;0,COUNTRY_INFO!I482&lt;4), IF(M482/J482*100&lt;&gt;0, IF(M482/J482*100&gt;100,100,M482/J482*100), "-"),0)</f>
        <v>79.814011835610472</v>
      </c>
      <c r="P482" s="67">
        <f>COUNTRY_INFO!N482</f>
        <v>52413</v>
      </c>
      <c r="Q482" s="61"/>
      <c r="R482" s="61"/>
      <c r="S482" s="11">
        <f>SUM(MAX('MDA2'!J482, 'T1'!L482, MAX(T3_R1!K482, T3_R2!K482)), MAX('MDA1'!K482, 'MDA2'!K482, 'T1'!M482, MAX(T3_R1!L482, T3_R2!L482)), MAX('MDA1'!L482, 'MDA2'!L482, 'T1'!N482, MAX(T3_R1!M482, T3_R2!M482)))</f>
        <v>31443</v>
      </c>
      <c r="T482" s="11">
        <f>IF(AND(COUNTRY_INFO!J482&gt;1,COUNTRY_INFO!J482&lt;4),IF(COUNTRY_INFO!E482&gt;MAX('MDA2'!J482,'T1'!L482,MAX(T3_R1!K482,T3_R2!K482)),MAX('MDA2'!J482,'T1'!L482,MAX(T3_R1!K482,T3_R2!K482)),COUNTRY_INFO!E482),0)</f>
        <v>0</v>
      </c>
      <c r="U482" s="217" t="str">
        <f>IF(AND(COUNTRY_INFO!J482&gt;1,COUNTRY_INFO!J482&lt;4), IF(T482/COUNTRY_INFO!E482*100&lt;&gt;0, IF(T482/COUNTRY_INFO!E482*100&gt;100,100,T482/COUNTRY_INFO!E482*100), "-"),0)</f>
        <v>-</v>
      </c>
      <c r="V482" s="11">
        <f>IF(AND(COUNTRY_INFO!J482&gt;1,COUNTRY_INFO!J482&lt;4),IF(COUNTRY_INFO!F482&gt;MAX('MDA1'!K482,'MDA2'!K482,'T1'!M482,MAX(T3_R1!L482,T3_R2!L482)),MAX('MDA1'!K482,'MDA2'!K482,'T1'!M482,MAX(T3_R1!L482,T3_R2!L482)),COUNTRY_INFO!F482),0)</f>
        <v>31443</v>
      </c>
      <c r="W482" s="217">
        <f>IF(AND(COUNTRY_INFO!J482&gt;1,COUNTRY_INFO!J482&lt;4), IF(V482/COUNTRY_INFO!F482*100&lt;&gt;0, IF(V482/COUNTRY_INFO!F482*100&gt;100,100,V482/COUNTRY_INFO!F482*100), "-"),0)</f>
        <v>91.742771277682138</v>
      </c>
      <c r="X482" s="11">
        <f t="shared" si="54"/>
        <v>31443</v>
      </c>
      <c r="Y482" s="73">
        <f>IF(AND(COUNTRY_INFO!J482&gt;1,COUNTRY_INFO!J482&lt;4), IF(S482/P482*100&lt;&gt;0, IF(X482/P482*100&gt;100,100,X482/P482*100), "-"),0)</f>
        <v>59.990841966687661</v>
      </c>
      <c r="Z482" s="67">
        <f>COUNTRY_INFO!O482</f>
        <v>0</v>
      </c>
      <c r="AA482" s="61"/>
      <c r="AB482" s="61"/>
      <c r="AC482" s="11">
        <f>MAX('T1'!L482,'T2'!J482)+MAX('T1'!M482,'T2'!K482)+MAX('T1'!N482,'T2'!L482)</f>
        <v>0</v>
      </c>
      <c r="AD482" s="11">
        <f>IF(COUNTRY_INFO!K482=1,IF(COUNTRY_INFO!F482*0.33&gt;MAX('T1'!M482,'T2'!K482),MAX('T1'!M482,'T2'!K482),COUNTRY_INFO!F482*0.33),IF(COUNTRY_INFO!K482=2,IF(COUNTRY_INFO!F482*0.5&gt;MAX('T1'!M482,'T2'!K482),MAX('T1'!M482,'T2'!K482),COUNTRY_INFO!F482*0.5),IF(COUNTRY_INFO!K482=3,IF(COUNTRY_INFO!F482&gt;MAX('T1'!M482,'T2'!K482),MAX('T1'!M482,'T2'!K482),COUNTRY_INFO!F482),0)))</f>
        <v>0</v>
      </c>
      <c r="AE482" s="217">
        <f>IF(AND(COUNTRY_INFO!K482&gt;0,COUNTRY_INFO!K482&lt;4),IF(Z482&gt;0,IF(COUNTRY_INFO!K482=1, AD482/(COUNTRY_INFO!F482*0.33)*100, IF(COUNTRY_INFO!K482=2, AD482/(COUNTRY_INFO!F482*0.5)*100, IF(COUNTRY_INFO!K482=3, AD482/COUNTRY_INFO!F482*100))),"-"),0)</f>
        <v>0</v>
      </c>
      <c r="AF482" s="11">
        <f>IF(COUNTRY_INFO!K482=2,IF(COUNTRY_INFO!G482*0.2&gt;MAX('T1'!N482,'T2'!L482),MAX('T1'!N482,'T2'!L482),COUNTRY_INFO!G482*0.2),IF(COUNTRY_INFO!K482=3,IF(COUNTRY_INFO!G482&gt;MAX('T1'!N482,'T2'!L482),MAX('T1'!N482,'T2'!L482),COUNTRY_INFO!G482),0))</f>
        <v>0</v>
      </c>
      <c r="AG482" s="217">
        <f>IF(AND(COUNTRY_INFO!K482&gt;0,COUNTRY_INFO!K482&lt;4),IF(Z482&gt;0,IF(COUNTRY_INFO!K482=1, 0, IF(COUNTRY_INFO!K482=2, AF482/(COUNTRY_INFO!G482*0.2)*100, IF(COUNTRY_INFO!K482=3, AF482/COUNTRY_INFO!G482*100))),"-"),0)</f>
        <v>0</v>
      </c>
      <c r="AH482" s="11">
        <f t="shared" si="55"/>
        <v>0</v>
      </c>
      <c r="AI482" s="73">
        <f>IF(AND(COUNTRY_INFO!K482&gt;0,COUNTRY_INFO!K482&lt;4), IF(AC482/Z482*100&lt;&gt;0, IF(AH482/Z482*100&gt;100,100,AH482/Z482*100), "-"),0)</f>
        <v>0</v>
      </c>
      <c r="AJ482" s="261"/>
      <c r="AK482" s="260">
        <f>IF(AND(D482&lt;&gt;0, D482&lt;&gt;"Unknown",D482&lt;&gt;"Stopped",D482&lt;&gt;"Not required"),D482/COUNTRY_INFO!D482, 0)</f>
        <v>0</v>
      </c>
      <c r="AL482" s="260">
        <f>IF(AND(J482&lt;&gt;0,J482&lt;&gt;"Unknown",J482&lt;&gt;"Stopped",J482&lt;&gt;"Not required"),J482/COUNTRY_INFO!D482, 0)</f>
        <v>1</v>
      </c>
      <c r="AM482" s="260">
        <f>IF(AND(P482&lt;&gt;0,P482&lt;&gt;"Unknown",P482&lt;&gt;"Not required"),P482/(COUNTRY_INFO!E482+COUNTRY_INFO!F482), 0)</f>
        <v>1</v>
      </c>
      <c r="AN482" s="260">
        <f>IF(AND(Z482&lt;&gt;0,Z482&lt;&gt;"Unknown",Z482&lt;&gt;"Not required"),IF(COUNTRY_INFO!K482=1,1,IF(COUNTRY_INFO!K482=2,0.5*COUNTRY_INFO!F482/(0.5*COUNTRY_INFO!F482+0.2*COUNTRY_INFO!G482),IF(COUNTRY_INFO!K482=3,COUNTRY_INFO!F482/(COUNTRY_INFO!F482+COUNTRY_INFO!G482)))),0)</f>
        <v>0</v>
      </c>
      <c r="AO482" s="260">
        <f>IF(AND(Z482&lt;&gt;0,Z482&lt;&gt;"Unknown",Z482&lt;&gt;"Not required"),IF(COUNTRY_INFO!K482=1,0,IF(COUNTRY_INFO!K482=2,0.2*COUNTRY_INFO!G482/(0.5*COUNTRY_INFO!F482+0.2*COUNTRY_INFO!G482),IF(COUNTRY_INFO!K482=3,COUNTRY_INFO!G482/(COUNTRY_INFO!F482+COUNTRY_INFO!G482)))),0)</f>
        <v>0</v>
      </c>
      <c r="AP482" s="259">
        <f>MAX(COUNTRY_INFO!D482*AK482*PROFILE!$G$7,COUNTRY_INFO!D482*AL482*PROFILE!$G$7)</f>
        <v>1.1518043280167683E-2</v>
      </c>
      <c r="AQ482" s="259">
        <f>MAX(COUNTRY_INFO!D482*AK482*PROFILE!$G$8,COUNTRY_INFO!D482*AL482*PROFILE!$G$8,COUNTRY_INFO!D482*AM482*PROFILE!$G$8)</f>
        <v>16112.124263873726</v>
      </c>
      <c r="AR482" s="259">
        <f>MAX(COUNTRY_INFO!D482*AK482*PROFILE!$G$9,COUNTRY_INFO!D482*AL482*PROFILE!$G$9,COUNTRY_INFO!D482*AM482*PROFILE!$G$9,IF(AND(DISTRICT!Z482&lt;&gt;"Unknown",Z482&lt;&gt;"Not required"),COUNTRY_INFO!O482*DISTRICT!AN482,0))</f>
        <v>33460.171429447946</v>
      </c>
      <c r="AS482" s="259">
        <f>MAX(COUNTRY_INFO!D482*AK482*PROFILE!$G$10,COUNTRY_INFO!D482*AL482*PROFILE!$G$10,IF(AND(DISTRICT!Z482&lt;&gt;"Unknown",Z482&lt;&gt;"Not required"),COUNTRY_INFO!O482*DISTRICT!AO482,0))</f>
        <v>60434.692788635053</v>
      </c>
      <c r="AT482" s="259">
        <f t="shared" si="56"/>
        <v>110007</v>
      </c>
      <c r="AU482" s="258" t="str">
        <f t="shared" si="51"/>
        <v>Y</v>
      </c>
      <c r="AV482" s="259">
        <f>MAX('MDA2'!J482,'T1'!L482,'T2'!J482,T3_R1!K482,T3_R2!K482)</f>
        <v>0</v>
      </c>
      <c r="AW482" s="259">
        <f>MAX('MDA1'!K482,'MDA2'!K482,'MDA3'!I482,'MDA3'!L482,'T1'!M482,'T2'!K482,T3_R1!L482,T3_R2!L482)</f>
        <v>31608</v>
      </c>
      <c r="AX482" s="259">
        <f>MAX('MDA1'!L482,'MDA2'!L482,'MDA3'!J482,'MDA3'!M482,'T1'!N482,'T2'!L482,T3_R1!M482,T3_R2!M482)</f>
        <v>56193</v>
      </c>
      <c r="AY482" s="259">
        <f t="shared" si="57"/>
        <v>87801</v>
      </c>
      <c r="AZ482" s="259">
        <f>MAX('MDA2'!J482,T482)</f>
        <v>0</v>
      </c>
      <c r="BA482" s="259">
        <f>MAX('MDA1'!K482,'MDA2'!K482,'MDA3'!I482,'MDA3'!L482,V482,AD482)</f>
        <v>31608</v>
      </c>
      <c r="BB482" s="259">
        <f>MAX('MDA1'!L482,'MDA2'!L482,'MDA3'!J482,'MDA3'!M482,AF482)</f>
        <v>56193</v>
      </c>
      <c r="BC482" s="259">
        <f t="shared" si="52"/>
        <v>87801</v>
      </c>
      <c r="BD482" s="260">
        <f t="shared" si="53"/>
        <v>79.814011835610472</v>
      </c>
    </row>
    <row r="483" spans="1:56" x14ac:dyDescent="0.2">
      <c r="A483" s="10" t="str">
        <f>IF(COUNTRY_INFO!A483=0," ",COUNTRY_INFO!A483)</f>
        <v>Ethiopia</v>
      </c>
      <c r="B483" s="10" t="str">
        <f>IF(COUNTRY_INFO!B483=0," ",COUNTRY_INFO!B483)</f>
        <v>Oromia Kelem Wellega</v>
      </c>
      <c r="C483" s="87" t="str">
        <f>IF(COUNTRY_INFO!C483=0," ",COUNTRY_INFO!C483)</f>
        <v>Hawa Gelan</v>
      </c>
      <c r="D483" s="67">
        <f>COUNTRY_INFO!L483</f>
        <v>0</v>
      </c>
      <c r="E483" s="61"/>
      <c r="F483" s="61"/>
      <c r="G483" s="11">
        <f>MAX('MDA1'!M483,'MDA2'!M483)</f>
        <v>0</v>
      </c>
      <c r="H483" s="11">
        <f>IF(AND(COUNTRY_INFO!H483&gt;0,COUNTRY_INFO!H483&lt;4),IF(D483&gt;MAX('MDA1'!M483,'MDA2'!M483),MAX('MDA1'!M483,'MDA2'!M483),D483),0)</f>
        <v>0</v>
      </c>
      <c r="I483" s="73">
        <f>IF(AND(COUNTRY_INFO!H483&gt;0,COUNTRY_INFO!H483&lt;4), IF(G483/D483*100&lt;&gt;0, IF(G483/D483*100&gt;100,100,G483/D483*100), "-"),0)</f>
        <v>0</v>
      </c>
      <c r="J483" s="67">
        <f>COUNTRY_INFO!M483</f>
        <v>122791</v>
      </c>
      <c r="K483" s="61"/>
      <c r="L483" s="61"/>
      <c r="M483" s="11">
        <f>MAX('MDA1'!M483,MAX('MDA3'!I483,'MDA3'!L483)+MAX('MDA3'!J483,'MDA3'!M483))</f>
        <v>105458</v>
      </c>
      <c r="N483" s="11">
        <f>IF(AND(COUNTRY_INFO!I483&gt;0,COUNTRY_INFO!I483&lt;4),IF(J483&gt;MAX('MDA1'!M483,MAX('MDA3'!I483,'MDA3'!L483)+MAX('MDA3'!J483,'MDA3'!M483)),MAX('MDA1'!M483,MAX('MDA3'!I483,'MDA3'!L483)+MAX('MDA3'!J483,'MDA3'!M483)),J483),0)</f>
        <v>105458</v>
      </c>
      <c r="O483" s="73">
        <f>IF(AND(COUNTRY_INFO!I483&gt;0,COUNTRY_INFO!I483&lt;4), IF(M483/J483*100&lt;&gt;0, IF(M483/J483*100&gt;100,100,M483/J483*100), "-"),0)</f>
        <v>85.884144603431849</v>
      </c>
      <c r="P483" s="67">
        <f>COUNTRY_INFO!N483</f>
        <v>58504</v>
      </c>
      <c r="Q483" s="61"/>
      <c r="R483" s="61"/>
      <c r="S483" s="11">
        <f>SUM(MAX('MDA2'!J483, 'T1'!L483, MAX(T3_R1!K483, T3_R2!K483)), MAX('MDA1'!K483, 'MDA2'!K483, 'T1'!M483, MAX(T3_R1!L483, T3_R2!L483)), MAX('MDA1'!L483, 'MDA2'!L483, 'T1'!N483, MAX(T3_R1!M483, T3_R2!M483)))</f>
        <v>36252</v>
      </c>
      <c r="T483" s="11">
        <f>IF(AND(COUNTRY_INFO!J483&gt;1,COUNTRY_INFO!J483&lt;4),IF(COUNTRY_INFO!E483&gt;MAX('MDA2'!J483,'T1'!L483,MAX(T3_R1!K483,T3_R2!K483)),MAX('MDA2'!J483,'T1'!L483,MAX(T3_R1!K483,T3_R2!K483)),COUNTRY_INFO!E483),0)</f>
        <v>0</v>
      </c>
      <c r="U483" s="217" t="str">
        <f>IF(AND(COUNTRY_INFO!J483&gt;1,COUNTRY_INFO!J483&lt;4), IF(T483/COUNTRY_INFO!E483*100&lt;&gt;0, IF(T483/COUNTRY_INFO!E483*100&gt;100,100,T483/COUNTRY_INFO!E483*100), "-"),0)</f>
        <v>-</v>
      </c>
      <c r="V483" s="11">
        <f>IF(AND(COUNTRY_INFO!J483&gt;1,COUNTRY_INFO!J483&lt;4),IF(COUNTRY_INFO!F483&gt;MAX('MDA1'!K483,'MDA2'!K483,'T1'!M483,MAX(T3_R1!L483,T3_R2!L483)),MAX('MDA1'!K483,'MDA2'!K483,'T1'!M483,MAX(T3_R1!L483,T3_R2!L483)),COUNTRY_INFO!F483),0)</f>
        <v>36252</v>
      </c>
      <c r="W483" s="217">
        <f>IF(AND(COUNTRY_INFO!J483&gt;1,COUNTRY_INFO!J483&lt;4), IF(V483/COUNTRY_INFO!F483*100&lt;&gt;0, IF(V483/COUNTRY_INFO!F483*100&gt;100,100,V483/COUNTRY_INFO!F483*100), "-"),0)</f>
        <v>94.761606022584687</v>
      </c>
      <c r="X483" s="11">
        <f t="shared" si="54"/>
        <v>36252</v>
      </c>
      <c r="Y483" s="73">
        <f>IF(AND(COUNTRY_INFO!J483&gt;1,COUNTRY_INFO!J483&lt;4), IF(S483/P483*100&lt;&gt;0, IF(X483/P483*100&gt;100,100,X483/P483*100), "-"),0)</f>
        <v>61.964993846574586</v>
      </c>
      <c r="Z483" s="67">
        <f>COUNTRY_INFO!O483</f>
        <v>102543</v>
      </c>
      <c r="AA483" s="61"/>
      <c r="AB483" s="61"/>
      <c r="AC483" s="11">
        <f>MAX('T1'!L483,'T2'!J483)+MAX('T1'!M483,'T2'!K483)+MAX('T1'!N483,'T2'!L483)</f>
        <v>35206</v>
      </c>
      <c r="AD483" s="11">
        <f>IF(COUNTRY_INFO!K483=1,IF(COUNTRY_INFO!F483*0.33&gt;MAX('T1'!M483,'T2'!K483),MAX('T1'!M483,'T2'!K483),COUNTRY_INFO!F483*0.33),IF(COUNTRY_INFO!K483=2,IF(COUNTRY_INFO!F483*0.5&gt;MAX('T1'!M483,'T2'!K483),MAX('T1'!M483,'T2'!K483),COUNTRY_INFO!F483*0.5),IF(COUNTRY_INFO!K483=3,IF(COUNTRY_INFO!F483&gt;MAX('T1'!M483,'T2'!K483),MAX('T1'!M483,'T2'!K483),COUNTRY_INFO!F483),0)))</f>
        <v>35206</v>
      </c>
      <c r="AE483" s="217">
        <f>IF(AND(COUNTRY_INFO!K483&gt;0,COUNTRY_INFO!K483&lt;4),IF(Z483&gt;0,IF(COUNTRY_INFO!K483=1, AD483/(COUNTRY_INFO!F483*0.33)*100, IF(COUNTRY_INFO!K483=2, AD483/(COUNTRY_INFO!F483*0.5)*100, IF(COUNTRY_INFO!K483=3, AD483/COUNTRY_INFO!F483*100))),"-"),0)</f>
        <v>92.027394395650347</v>
      </c>
      <c r="AF483" s="11">
        <f>IF(COUNTRY_INFO!K483=2,IF(COUNTRY_INFO!G483*0.2&gt;MAX('T1'!N483,'T2'!L483),MAX('T1'!N483,'T2'!L483),COUNTRY_INFO!G483*0.2),IF(COUNTRY_INFO!K483=3,IF(COUNTRY_INFO!G483&gt;MAX('T1'!N483,'T2'!L483),MAX('T1'!N483,'T2'!L483),COUNTRY_INFO!G483),0))</f>
        <v>0</v>
      </c>
      <c r="AG483" s="217">
        <f>IF(AND(COUNTRY_INFO!K483&gt;0,COUNTRY_INFO!K483&lt;4),IF(Z483&gt;0,IF(COUNTRY_INFO!K483=1, 0, IF(COUNTRY_INFO!K483=2, AF483/(COUNTRY_INFO!G483*0.2)*100, IF(COUNTRY_INFO!K483=3, AF483/COUNTRY_INFO!G483*100))),"-"),0)</f>
        <v>0</v>
      </c>
      <c r="AH483" s="11">
        <f t="shared" si="55"/>
        <v>35206</v>
      </c>
      <c r="AI483" s="73">
        <f>IF(AND(COUNTRY_INFO!K483&gt;0,COUNTRY_INFO!K483&lt;4), IF(AC483/Z483*100&lt;&gt;0, IF(AH483/Z483*100&gt;100,100,AH483/Z483*100), "-"),0)</f>
        <v>34.332913997054895</v>
      </c>
      <c r="AJ483" s="261"/>
      <c r="AK483" s="260">
        <f>IF(AND(D483&lt;&gt;0, D483&lt;&gt;"Unknown",D483&lt;&gt;"Stopped",D483&lt;&gt;"Not required"),D483/COUNTRY_INFO!D483, 0)</f>
        <v>0</v>
      </c>
      <c r="AL483" s="260">
        <f>IF(AND(J483&lt;&gt;0,J483&lt;&gt;"Unknown",J483&lt;&gt;"Stopped",J483&lt;&gt;"Not required"),J483/COUNTRY_INFO!D483, 0)</f>
        <v>1</v>
      </c>
      <c r="AM483" s="260">
        <f>IF(AND(P483&lt;&gt;0,P483&lt;&gt;"Unknown",P483&lt;&gt;"Not required"),P483/(COUNTRY_INFO!E483+COUNTRY_INFO!F483), 0)</f>
        <v>1</v>
      </c>
      <c r="AN483" s="260">
        <f>IF(AND(Z483&lt;&gt;0,Z483&lt;&gt;"Unknown",Z483&lt;&gt;"Not required"),IF(COUNTRY_INFO!K483=1,1,IF(COUNTRY_INFO!K483=2,0.5*COUNTRY_INFO!F483/(0.5*COUNTRY_INFO!F483+0.2*COUNTRY_INFO!G483),IF(COUNTRY_INFO!K483=3,COUNTRY_INFO!F483/(COUNTRY_INFO!F483+COUNTRY_INFO!G483)))),0)</f>
        <v>0.37307275972031245</v>
      </c>
      <c r="AO483" s="260">
        <f>IF(AND(Z483&lt;&gt;0,Z483&lt;&gt;"Unknown",Z483&lt;&gt;"Not required"),IF(COUNTRY_INFO!K483=1,0,IF(COUNTRY_INFO!K483=2,0.2*COUNTRY_INFO!G483/(0.5*COUNTRY_INFO!F483+0.2*COUNTRY_INFO!G483),IF(COUNTRY_INFO!K483=3,COUNTRY_INFO!G483/(COUNTRY_INFO!F483+COUNTRY_INFO!G483)))),0)</f>
        <v>0.62692724027968749</v>
      </c>
      <c r="AP483" s="259">
        <f>MAX(COUNTRY_INFO!D483*AK483*PROFILE!$G$7,COUNTRY_INFO!D483*AL483*PROFILE!$G$7)</f>
        <v>1.2856564149691111E-2</v>
      </c>
      <c r="AQ483" s="259">
        <f>MAX(COUNTRY_INFO!D483*AK483*PROFILE!$G$8,COUNTRY_INFO!D483*AL483*PROFILE!$G$8,COUNTRY_INFO!D483*AM483*PROFILE!$G$8)</f>
        <v>17984.526898154832</v>
      </c>
      <c r="AR483" s="259">
        <f>MAX(COUNTRY_INFO!D483*AK483*PROFILE!$G$9,COUNTRY_INFO!D483*AL483*PROFILE!$G$9,COUNTRY_INFO!D483*AM483*PROFILE!$G$9,IF(AND(DISTRICT!Z483&lt;&gt;"Unknown",Z483&lt;&gt;"Not required"),COUNTRY_INFO!O483*DISTRICT!AN483,0))</f>
        <v>38256</v>
      </c>
      <c r="AS483" s="259">
        <f>MAX(COUNTRY_INFO!D483*AK483*PROFILE!$G$10,COUNTRY_INFO!D483*AL483*PROFILE!$G$10,IF(AND(DISTRICT!Z483&lt;&gt;"Unknown",Z483&lt;&gt;"Not required"),COUNTRY_INFO!O483*DISTRICT!AO483,0))</f>
        <v>67457.855974704216</v>
      </c>
      <c r="AT483" s="259">
        <f t="shared" si="56"/>
        <v>123698.3957294232</v>
      </c>
      <c r="AU483" s="258" t="str">
        <f t="shared" si="51"/>
        <v>Y</v>
      </c>
      <c r="AV483" s="259">
        <f>MAX('MDA2'!J483,'T1'!L483,'T2'!J483,T3_R1!K483,T3_R2!K483)</f>
        <v>0</v>
      </c>
      <c r="AW483" s="259">
        <f>MAX('MDA1'!K483,'MDA2'!K483,'MDA3'!I483,'MDA3'!L483,'T1'!M483,'T2'!K483,T3_R1!L483,T3_R2!L483)</f>
        <v>37965</v>
      </c>
      <c r="AX483" s="259">
        <f>MAX('MDA1'!L483,'MDA2'!L483,'MDA3'!J483,'MDA3'!M483,'T1'!N483,'T2'!L483,T3_R1!M483,T3_R2!M483)</f>
        <v>67493</v>
      </c>
      <c r="AY483" s="259">
        <f t="shared" si="57"/>
        <v>105458</v>
      </c>
      <c r="AZ483" s="259">
        <f>MAX('MDA2'!J483,T483)</f>
        <v>0</v>
      </c>
      <c r="BA483" s="259">
        <f>MAX('MDA1'!K483,'MDA2'!K483,'MDA3'!I483,'MDA3'!L483,V483,AD483)</f>
        <v>37965</v>
      </c>
      <c r="BB483" s="259">
        <f>MAX('MDA1'!L483,'MDA2'!L483,'MDA3'!J483,'MDA3'!M483,AF483)</f>
        <v>67493</v>
      </c>
      <c r="BC483" s="259">
        <f t="shared" si="52"/>
        <v>105458</v>
      </c>
      <c r="BD483" s="260">
        <f t="shared" si="53"/>
        <v>85.254137192432083</v>
      </c>
    </row>
    <row r="484" spans="1:56" x14ac:dyDescent="0.2">
      <c r="A484" s="10" t="str">
        <f>IF(COUNTRY_INFO!A484=0," ",COUNTRY_INFO!A484)</f>
        <v>Ethiopia</v>
      </c>
      <c r="B484" s="10" t="str">
        <f>IF(COUNTRY_INFO!B484=0," ",COUNTRY_INFO!B484)</f>
        <v>Oromia Kelem Wellega</v>
      </c>
      <c r="C484" s="87" t="str">
        <f>IF(COUNTRY_INFO!C484=0," ",COUNTRY_INFO!C484)</f>
        <v>Jimma Horo</v>
      </c>
      <c r="D484" s="67">
        <f>COUNTRY_INFO!L484</f>
        <v>0</v>
      </c>
      <c r="E484" s="61"/>
      <c r="F484" s="61"/>
      <c r="G484" s="11">
        <f>MAX('MDA1'!M484,'MDA2'!M484)</f>
        <v>0</v>
      </c>
      <c r="H484" s="11">
        <f>IF(AND(COUNTRY_INFO!H484&gt;0,COUNTRY_INFO!H484&lt;4),IF(D484&gt;MAX('MDA1'!M484,'MDA2'!M484),MAX('MDA1'!M484,'MDA2'!M484),D484),0)</f>
        <v>0</v>
      </c>
      <c r="I484" s="73">
        <f>IF(AND(COUNTRY_INFO!H484&gt;0,COUNTRY_INFO!H484&lt;4), IF(G484/D484*100&lt;&gt;0, IF(G484/D484*100&gt;100,100,G484/D484*100), "-"),0)</f>
        <v>0</v>
      </c>
      <c r="J484" s="67">
        <f>COUNTRY_INFO!M484</f>
        <v>58741</v>
      </c>
      <c r="K484" s="61"/>
      <c r="L484" s="61"/>
      <c r="M484" s="11">
        <f>MAX('MDA1'!M484,MAX('MDA3'!I484,'MDA3'!L484)+MAX('MDA3'!J484,'MDA3'!M484))</f>
        <v>51391</v>
      </c>
      <c r="N484" s="11">
        <f>IF(AND(COUNTRY_INFO!I484&gt;0,COUNTRY_INFO!I484&lt;4),IF(J484&gt;MAX('MDA1'!M484,MAX('MDA3'!I484,'MDA3'!L484)+MAX('MDA3'!J484,'MDA3'!M484)),MAX('MDA1'!M484,MAX('MDA3'!I484,'MDA3'!L484)+MAX('MDA3'!J484,'MDA3'!M484)),J484),0)</f>
        <v>51391</v>
      </c>
      <c r="O484" s="73">
        <f>IF(AND(COUNTRY_INFO!I484&gt;0,COUNTRY_INFO!I484&lt;4), IF(M484/J484*100&lt;&gt;0, IF(M484/J484*100&gt;100,100,M484/J484*100), "-"),0)</f>
        <v>87.4874448851739</v>
      </c>
      <c r="P484" s="67">
        <f>COUNTRY_INFO!N484</f>
        <v>27987</v>
      </c>
      <c r="Q484" s="61"/>
      <c r="R484" s="61"/>
      <c r="S484" s="11">
        <f>SUM(MAX('MDA2'!J484, 'T1'!L484, MAX(T3_R1!K484, T3_R2!K484)), MAX('MDA1'!K484, 'MDA2'!K484, 'T1'!M484, MAX(T3_R1!L484, T3_R2!L484)), MAX('MDA1'!L484, 'MDA2'!L484, 'T1'!N484, MAX(T3_R1!M484, T3_R2!M484)))</f>
        <v>16974</v>
      </c>
      <c r="T484" s="11">
        <f>IF(AND(COUNTRY_INFO!J484&gt;1,COUNTRY_INFO!J484&lt;4),IF(COUNTRY_INFO!E484&gt;MAX('MDA2'!J484,'T1'!L484,MAX(T3_R1!K484,T3_R2!K484)),MAX('MDA2'!J484,'T1'!L484,MAX(T3_R1!K484,T3_R2!K484)),COUNTRY_INFO!E484),0)</f>
        <v>0</v>
      </c>
      <c r="U484" s="217" t="str">
        <f>IF(AND(COUNTRY_INFO!J484&gt;1,COUNTRY_INFO!J484&lt;4), IF(T484/COUNTRY_INFO!E484*100&lt;&gt;0, IF(T484/COUNTRY_INFO!E484*100&gt;100,100,T484/COUNTRY_INFO!E484*100), "-"),0)</f>
        <v>-</v>
      </c>
      <c r="V484" s="11">
        <f>IF(AND(COUNTRY_INFO!J484&gt;1,COUNTRY_INFO!J484&lt;4),IF(COUNTRY_INFO!F484&gt;MAX('MDA1'!K484,'MDA2'!K484,'T1'!M484,MAX(T3_R1!L484,T3_R2!L484)),MAX('MDA1'!K484,'MDA2'!K484,'T1'!M484,MAX(T3_R1!L484,T3_R2!L484)),COUNTRY_INFO!F484),0)</f>
        <v>16974</v>
      </c>
      <c r="W484" s="217">
        <f>IF(AND(COUNTRY_INFO!J484&gt;1,COUNTRY_INFO!J484&lt;4), IF(V484/COUNTRY_INFO!F484*100&lt;&gt;0, IF(V484/COUNTRY_INFO!F484*100&gt;100,100,V484/COUNTRY_INFO!F484*100), "-"),0)</f>
        <v>92.749030107644387</v>
      </c>
      <c r="X484" s="11">
        <f t="shared" si="54"/>
        <v>16974</v>
      </c>
      <c r="Y484" s="73">
        <f>IF(AND(COUNTRY_INFO!J484&gt;1,COUNTRY_INFO!J484&lt;4), IF(S484/P484*100&lt;&gt;0, IF(X484/P484*100&gt;100,100,X484/P484*100), "-"),0)</f>
        <v>60.64958730839318</v>
      </c>
      <c r="Z484" s="67">
        <f>COUNTRY_INFO!O484</f>
        <v>0</v>
      </c>
      <c r="AA484" s="61"/>
      <c r="AB484" s="61"/>
      <c r="AC484" s="11">
        <f>MAX('T1'!L484,'T2'!J484)+MAX('T1'!M484,'T2'!K484)+MAX('T1'!N484,'T2'!L484)</f>
        <v>0</v>
      </c>
      <c r="AD484" s="11">
        <f>IF(COUNTRY_INFO!K484=1,IF(COUNTRY_INFO!F484*0.33&gt;MAX('T1'!M484,'T2'!K484),MAX('T1'!M484,'T2'!K484),COUNTRY_INFO!F484*0.33),IF(COUNTRY_INFO!K484=2,IF(COUNTRY_INFO!F484*0.5&gt;MAX('T1'!M484,'T2'!K484),MAX('T1'!M484,'T2'!K484),COUNTRY_INFO!F484*0.5),IF(COUNTRY_INFO!K484=3,IF(COUNTRY_INFO!F484&gt;MAX('T1'!M484,'T2'!K484),MAX('T1'!M484,'T2'!K484),COUNTRY_INFO!F484),0)))</f>
        <v>0</v>
      </c>
      <c r="AE484" s="217">
        <f>IF(AND(COUNTRY_INFO!K484&gt;0,COUNTRY_INFO!K484&lt;4),IF(Z484&gt;0,IF(COUNTRY_INFO!K484=1, AD484/(COUNTRY_INFO!F484*0.33)*100, IF(COUNTRY_INFO!K484=2, AD484/(COUNTRY_INFO!F484*0.5)*100, IF(COUNTRY_INFO!K484=3, AD484/COUNTRY_INFO!F484*100))),"-"),0)</f>
        <v>0</v>
      </c>
      <c r="AF484" s="11">
        <f>IF(COUNTRY_INFO!K484=2,IF(COUNTRY_INFO!G484*0.2&gt;MAX('T1'!N484,'T2'!L484),MAX('T1'!N484,'T2'!L484),COUNTRY_INFO!G484*0.2),IF(COUNTRY_INFO!K484=3,IF(COUNTRY_INFO!G484&gt;MAX('T1'!N484,'T2'!L484),MAX('T1'!N484,'T2'!L484),COUNTRY_INFO!G484),0))</f>
        <v>0</v>
      </c>
      <c r="AG484" s="217">
        <f>IF(AND(COUNTRY_INFO!K484&gt;0,COUNTRY_INFO!K484&lt;4),IF(Z484&gt;0,IF(COUNTRY_INFO!K484=1, 0, IF(COUNTRY_INFO!K484=2, AF484/(COUNTRY_INFO!G484*0.2)*100, IF(COUNTRY_INFO!K484=3, AF484/COUNTRY_INFO!G484*100))),"-"),0)</f>
        <v>0</v>
      </c>
      <c r="AH484" s="11">
        <f t="shared" si="55"/>
        <v>0</v>
      </c>
      <c r="AI484" s="73">
        <f>IF(AND(COUNTRY_INFO!K484&gt;0,COUNTRY_INFO!K484&lt;4), IF(AC484/Z484*100&lt;&gt;0, IF(AH484/Z484*100&gt;100,100,AH484/Z484*100), "-"),0)</f>
        <v>0</v>
      </c>
      <c r="AJ484" s="261"/>
      <c r="AK484" s="260">
        <f>IF(AND(D484&lt;&gt;0, D484&lt;&gt;"Unknown",D484&lt;&gt;"Stopped",D484&lt;&gt;"Not required"),D484/COUNTRY_INFO!D484, 0)</f>
        <v>0</v>
      </c>
      <c r="AL484" s="260">
        <f>IF(AND(J484&lt;&gt;0,J484&lt;&gt;"Unknown",J484&lt;&gt;"Stopped",J484&lt;&gt;"Not required"),J484/COUNTRY_INFO!D484, 0)</f>
        <v>1</v>
      </c>
      <c r="AM484" s="260">
        <f>IF(AND(P484&lt;&gt;0,P484&lt;&gt;"Unknown",P484&lt;&gt;"Not required"),P484/(COUNTRY_INFO!E484+COUNTRY_INFO!F484), 0)</f>
        <v>1</v>
      </c>
      <c r="AN484" s="260">
        <f>IF(AND(Z484&lt;&gt;0,Z484&lt;&gt;"Unknown",Z484&lt;&gt;"Not required"),IF(COUNTRY_INFO!K484=1,1,IF(COUNTRY_INFO!K484=2,0.5*COUNTRY_INFO!F484/(0.5*COUNTRY_INFO!F484+0.2*COUNTRY_INFO!G484),IF(COUNTRY_INFO!K484=3,COUNTRY_INFO!F484/(COUNTRY_INFO!F484+COUNTRY_INFO!G484)))),0)</f>
        <v>0</v>
      </c>
      <c r="AO484" s="260">
        <f>IF(AND(Z484&lt;&gt;0,Z484&lt;&gt;"Unknown",Z484&lt;&gt;"Not required"),IF(COUNTRY_INFO!K484=1,0,IF(COUNTRY_INFO!K484=2,0.2*COUNTRY_INFO!G484/(0.5*COUNTRY_INFO!F484+0.2*COUNTRY_INFO!G484),IF(COUNTRY_INFO!K484=3,COUNTRY_INFO!G484/(COUNTRY_INFO!F484+COUNTRY_INFO!G484)))),0)</f>
        <v>0</v>
      </c>
      <c r="AP484" s="259">
        <f>MAX(COUNTRY_INFO!D484*AK484*PROFILE!$G$7,COUNTRY_INFO!D484*AL484*PROFILE!$G$7)</f>
        <v>6.1503484352843901E-3</v>
      </c>
      <c r="AQ484" s="259">
        <f>MAX(COUNTRY_INFO!D484*AK484*PROFILE!$G$8,COUNTRY_INFO!D484*AL484*PROFILE!$G$8,COUNTRY_INFO!D484*AM484*PROFILE!$G$8)</f>
        <v>8603.4733370077047</v>
      </c>
      <c r="AR484" s="259">
        <f>MAX(COUNTRY_INFO!D484*AK484*PROFILE!$G$9,COUNTRY_INFO!D484*AL484*PROFILE!$G$9,COUNTRY_INFO!D484*AM484*PROFILE!$G$9,IF(AND(DISTRICT!Z484&lt;&gt;"Unknown",Z484&lt;&gt;"Not required"),COUNTRY_INFO!O484*DISTRICT!AN484,0))</f>
        <v>17866.898742236419</v>
      </c>
      <c r="AS484" s="259">
        <f>MAX(COUNTRY_INFO!D484*AK484*PROFILE!$G$10,COUNTRY_INFO!D484*AL484*PROFILE!$G$10,IF(AND(DISTRICT!Z484&lt;&gt;"Unknown",Z484&lt;&gt;"Not required"),COUNTRY_INFO!O484*DISTRICT!AO484,0))</f>
        <v>32270.621770407444</v>
      </c>
      <c r="AT484" s="259">
        <f t="shared" si="56"/>
        <v>58741</v>
      </c>
      <c r="AU484" s="258" t="str">
        <f t="shared" si="51"/>
        <v>Y</v>
      </c>
      <c r="AV484" s="259">
        <f>MAX('MDA2'!J484,'T1'!L484,'T2'!J484,T3_R1!K484,T3_R2!K484)</f>
        <v>0</v>
      </c>
      <c r="AW484" s="259">
        <f>MAX('MDA1'!K484,'MDA2'!K484,'MDA3'!I484,'MDA3'!L484,'T1'!M484,'T2'!K484,T3_R1!L484,T3_R2!L484)</f>
        <v>18501</v>
      </c>
      <c r="AX484" s="259">
        <f>MAX('MDA1'!L484,'MDA2'!L484,'MDA3'!J484,'MDA3'!M484,'T1'!N484,'T2'!L484,T3_R1!M484,T3_R2!M484)</f>
        <v>32890</v>
      </c>
      <c r="AY484" s="259">
        <f t="shared" si="57"/>
        <v>51391</v>
      </c>
      <c r="AZ484" s="259">
        <f>MAX('MDA2'!J484,T484)</f>
        <v>0</v>
      </c>
      <c r="BA484" s="259">
        <f>MAX('MDA1'!K484,'MDA2'!K484,'MDA3'!I484,'MDA3'!L484,V484,AD484)</f>
        <v>18501</v>
      </c>
      <c r="BB484" s="259">
        <f>MAX('MDA1'!L484,'MDA2'!L484,'MDA3'!J484,'MDA3'!M484,AF484)</f>
        <v>32890</v>
      </c>
      <c r="BC484" s="259">
        <f t="shared" si="52"/>
        <v>51391</v>
      </c>
      <c r="BD484" s="260">
        <f t="shared" si="53"/>
        <v>87.4874448851739</v>
      </c>
    </row>
    <row r="485" spans="1:56" x14ac:dyDescent="0.2">
      <c r="A485" s="10" t="str">
        <f>IF(COUNTRY_INFO!A485=0," ",COUNTRY_INFO!A485)</f>
        <v>Ethiopia</v>
      </c>
      <c r="B485" s="10" t="str">
        <f>IF(COUNTRY_INFO!B485=0," ",COUNTRY_INFO!B485)</f>
        <v>Oromia Kelem Wellega</v>
      </c>
      <c r="C485" s="87" t="str">
        <f>IF(COUNTRY_INFO!C485=0," ",COUNTRY_INFO!C485)</f>
        <v>Lalo Kile</v>
      </c>
      <c r="D485" s="67">
        <f>COUNTRY_INFO!L485</f>
        <v>0</v>
      </c>
      <c r="E485" s="61"/>
      <c r="F485" s="61"/>
      <c r="G485" s="11">
        <f>MAX('MDA1'!M485,'MDA2'!M485)</f>
        <v>0</v>
      </c>
      <c r="H485" s="11">
        <f>IF(AND(COUNTRY_INFO!H485&gt;0,COUNTRY_INFO!H485&lt;4),IF(D485&gt;MAX('MDA1'!M485,'MDA2'!M485),MAX('MDA1'!M485,'MDA2'!M485),D485),0)</f>
        <v>0</v>
      </c>
      <c r="I485" s="73">
        <f>IF(AND(COUNTRY_INFO!H485&gt;0,COUNTRY_INFO!H485&lt;4), IF(G485/D485*100&lt;&gt;0, IF(G485/D485*100&gt;100,100,G485/D485*100), "-"),0)</f>
        <v>0</v>
      </c>
      <c r="J485" s="67">
        <f>COUNTRY_INFO!M485</f>
        <v>62523</v>
      </c>
      <c r="K485" s="61"/>
      <c r="L485" s="61"/>
      <c r="M485" s="11">
        <f>MAX('MDA1'!M485,MAX('MDA3'!I485,'MDA3'!L485)+MAX('MDA3'!J485,'MDA3'!M485))</f>
        <v>55877</v>
      </c>
      <c r="N485" s="11">
        <f>IF(AND(COUNTRY_INFO!I485&gt;0,COUNTRY_INFO!I485&lt;4),IF(J485&gt;MAX('MDA1'!M485,MAX('MDA3'!I485,'MDA3'!L485)+MAX('MDA3'!J485,'MDA3'!M485)),MAX('MDA1'!M485,MAX('MDA3'!I485,'MDA3'!L485)+MAX('MDA3'!J485,'MDA3'!M485)),J485),0)</f>
        <v>55877</v>
      </c>
      <c r="O485" s="73">
        <f>IF(AND(COUNTRY_INFO!I485&gt;0,COUNTRY_INFO!I485&lt;4), IF(M485/J485*100&lt;&gt;0, IF(M485/J485*100&gt;100,100,M485/J485*100), "-"),0)</f>
        <v>89.370311725285092</v>
      </c>
      <c r="P485" s="67">
        <f>COUNTRY_INFO!N485</f>
        <v>29789</v>
      </c>
      <c r="Q485" s="61"/>
      <c r="R485" s="61"/>
      <c r="S485" s="11">
        <f>SUM(MAX('MDA2'!J485, 'T1'!L485, MAX(T3_R1!K485, T3_R2!K485)), MAX('MDA1'!K485, 'MDA2'!K485, 'T1'!M485, MAX(T3_R1!L485, T3_R2!L485)), MAX('MDA1'!L485, 'MDA2'!L485, 'T1'!N485, MAX(T3_R1!M485, T3_R2!M485)))</f>
        <v>18272</v>
      </c>
      <c r="T485" s="11">
        <f>IF(AND(COUNTRY_INFO!J485&gt;1,COUNTRY_INFO!J485&lt;4),IF(COUNTRY_INFO!E485&gt;MAX('MDA2'!J485,'T1'!L485,MAX(T3_R1!K485,T3_R2!K485)),MAX('MDA2'!J485,'T1'!L485,MAX(T3_R1!K485,T3_R2!K485)),COUNTRY_INFO!E485),0)</f>
        <v>0</v>
      </c>
      <c r="U485" s="217" t="str">
        <f>IF(AND(COUNTRY_INFO!J485&gt;1,COUNTRY_INFO!J485&lt;4), IF(T485/COUNTRY_INFO!E485*100&lt;&gt;0, IF(T485/COUNTRY_INFO!E485*100&gt;100,100,T485/COUNTRY_INFO!E485*100), "-"),0)</f>
        <v>-</v>
      </c>
      <c r="V485" s="11">
        <f>IF(AND(COUNTRY_INFO!J485&gt;1,COUNTRY_INFO!J485&lt;4),IF(COUNTRY_INFO!F485&gt;MAX('MDA1'!K485,'MDA2'!K485,'T1'!M485,MAX(T3_R1!L485,T3_R2!L485)),MAX('MDA1'!K485,'MDA2'!K485,'T1'!M485,MAX(T3_R1!L485,T3_R2!L485)),COUNTRY_INFO!F485),0)</f>
        <v>18272</v>
      </c>
      <c r="W485" s="217">
        <f>IF(AND(COUNTRY_INFO!J485&gt;1,COUNTRY_INFO!J485&lt;4), IF(V485/COUNTRY_INFO!F485*100&lt;&gt;0, IF(V485/COUNTRY_INFO!F485*100&gt;100,100,V485/COUNTRY_INFO!F485*100), "-"),0)</f>
        <v>93.803583346167656</v>
      </c>
      <c r="X485" s="11">
        <f t="shared" si="54"/>
        <v>18272</v>
      </c>
      <c r="Y485" s="73">
        <f>IF(AND(COUNTRY_INFO!J485&gt;1,COUNTRY_INFO!J485&lt;4), IF(S485/P485*100&lt;&gt;0, IF(X485/P485*100&gt;100,100,X485/P485*100), "-"),0)</f>
        <v>61.338077813958172</v>
      </c>
      <c r="Z485" s="67">
        <f>COUNTRY_INFO!O485</f>
        <v>0</v>
      </c>
      <c r="AA485" s="61"/>
      <c r="AB485" s="61"/>
      <c r="AC485" s="11">
        <f>MAX('T1'!L485,'T2'!J485)+MAX('T1'!M485,'T2'!K485)+MAX('T1'!N485,'T2'!L485)</f>
        <v>0</v>
      </c>
      <c r="AD485" s="11">
        <f>IF(COUNTRY_INFO!K485=1,IF(COUNTRY_INFO!F485*0.33&gt;MAX('T1'!M485,'T2'!K485),MAX('T1'!M485,'T2'!K485),COUNTRY_INFO!F485*0.33),IF(COUNTRY_INFO!K485=2,IF(COUNTRY_INFO!F485*0.5&gt;MAX('T1'!M485,'T2'!K485),MAX('T1'!M485,'T2'!K485),COUNTRY_INFO!F485*0.5),IF(COUNTRY_INFO!K485=3,IF(COUNTRY_INFO!F485&gt;MAX('T1'!M485,'T2'!K485),MAX('T1'!M485,'T2'!K485),COUNTRY_INFO!F485),0)))</f>
        <v>0</v>
      </c>
      <c r="AE485" s="217">
        <f>IF(AND(COUNTRY_INFO!K485&gt;0,COUNTRY_INFO!K485&lt;4),IF(Z485&gt;0,IF(COUNTRY_INFO!K485=1, AD485/(COUNTRY_INFO!F485*0.33)*100, IF(COUNTRY_INFO!K485=2, AD485/(COUNTRY_INFO!F485*0.5)*100, IF(COUNTRY_INFO!K485=3, AD485/COUNTRY_INFO!F485*100))),"-"),0)</f>
        <v>0</v>
      </c>
      <c r="AF485" s="11">
        <f>IF(COUNTRY_INFO!K485=2,IF(COUNTRY_INFO!G485*0.2&gt;MAX('T1'!N485,'T2'!L485),MAX('T1'!N485,'T2'!L485),COUNTRY_INFO!G485*0.2),IF(COUNTRY_INFO!K485=3,IF(COUNTRY_INFO!G485&gt;MAX('T1'!N485,'T2'!L485),MAX('T1'!N485,'T2'!L485),COUNTRY_INFO!G485),0))</f>
        <v>0</v>
      </c>
      <c r="AG485" s="217">
        <f>IF(AND(COUNTRY_INFO!K485&gt;0,COUNTRY_INFO!K485&lt;4),IF(Z485&gt;0,IF(COUNTRY_INFO!K485=1, 0, IF(COUNTRY_INFO!K485=2, AF485/(COUNTRY_INFO!G485*0.2)*100, IF(COUNTRY_INFO!K485=3, AF485/COUNTRY_INFO!G485*100))),"-"),0)</f>
        <v>0</v>
      </c>
      <c r="AH485" s="11">
        <f t="shared" si="55"/>
        <v>0</v>
      </c>
      <c r="AI485" s="73">
        <f>IF(AND(COUNTRY_INFO!K485&gt;0,COUNTRY_INFO!K485&lt;4), IF(AC485/Z485*100&lt;&gt;0, IF(AH485/Z485*100&gt;100,100,AH485/Z485*100), "-"),0)</f>
        <v>0</v>
      </c>
      <c r="AJ485" s="261"/>
      <c r="AK485" s="260">
        <f>IF(AND(D485&lt;&gt;0, D485&lt;&gt;"Unknown",D485&lt;&gt;"Stopped",D485&lt;&gt;"Not required"),D485/COUNTRY_INFO!D485, 0)</f>
        <v>0</v>
      </c>
      <c r="AL485" s="260">
        <f>IF(AND(J485&lt;&gt;0,J485&lt;&gt;"Unknown",J485&lt;&gt;"Stopped",J485&lt;&gt;"Not required"),J485/COUNTRY_INFO!D485, 0)</f>
        <v>1</v>
      </c>
      <c r="AM485" s="260">
        <f>IF(AND(P485&lt;&gt;0,P485&lt;&gt;"Unknown",P485&lt;&gt;"Not required"),P485/(COUNTRY_INFO!E485+COUNTRY_INFO!F485), 0)</f>
        <v>1</v>
      </c>
      <c r="AN485" s="260">
        <f>IF(AND(Z485&lt;&gt;0,Z485&lt;&gt;"Unknown",Z485&lt;&gt;"Not required"),IF(COUNTRY_INFO!K485=1,1,IF(COUNTRY_INFO!K485=2,0.5*COUNTRY_INFO!F485/(0.5*COUNTRY_INFO!F485+0.2*COUNTRY_INFO!G485),IF(COUNTRY_INFO!K485=3,COUNTRY_INFO!F485/(COUNTRY_INFO!F485+COUNTRY_INFO!G485)))),0)</f>
        <v>0</v>
      </c>
      <c r="AO485" s="260">
        <f>IF(AND(Z485&lt;&gt;0,Z485&lt;&gt;"Unknown",Z485&lt;&gt;"Not required"),IF(COUNTRY_INFO!K485=1,0,IF(COUNTRY_INFO!K485=2,0.2*COUNTRY_INFO!G485/(0.5*COUNTRY_INFO!F485+0.2*COUNTRY_INFO!G485),IF(COUNTRY_INFO!K485=3,COUNTRY_INFO!G485/(COUNTRY_INFO!F485+COUNTRY_INFO!G485)))),0)</f>
        <v>0</v>
      </c>
      <c r="AP485" s="259">
        <f>MAX(COUNTRY_INFO!D485*AK485*PROFILE!$G$7,COUNTRY_INFO!D485*AL485*PROFILE!$G$7)</f>
        <v>6.5463345060398342E-3</v>
      </c>
      <c r="AQ485" s="259">
        <f>MAX(COUNTRY_INFO!D485*AK485*PROFILE!$G$8,COUNTRY_INFO!D485*AL485*PROFILE!$G$8,COUNTRY_INFO!D485*AM485*PROFILE!$G$8)</f>
        <v>9157.402213951631</v>
      </c>
      <c r="AR485" s="259">
        <f>MAX(COUNTRY_INFO!D485*AK485*PROFILE!$G$9,COUNTRY_INFO!D485*AL485*PROFILE!$G$9,COUNTRY_INFO!D485*AM485*PROFILE!$G$9,IF(AND(DISTRICT!Z485&lt;&gt;"Unknown",Z485&lt;&gt;"Not required"),COUNTRY_INFO!O485*DISTRICT!AN485,0))</f>
        <v>19017.247068671753</v>
      </c>
      <c r="AS485" s="259">
        <f>MAX(COUNTRY_INFO!D485*AK485*PROFILE!$G$10,COUNTRY_INFO!D485*AL485*PROFILE!$G$10,IF(AND(DISTRICT!Z485&lt;&gt;"Unknown",Z485&lt;&gt;"Not required"),COUNTRY_INFO!O485*DISTRICT!AO485,0))</f>
        <v>34348.34417104211</v>
      </c>
      <c r="AT485" s="259">
        <f t="shared" si="56"/>
        <v>62523</v>
      </c>
      <c r="AU485" s="258" t="str">
        <f t="shared" si="51"/>
        <v>Y</v>
      </c>
      <c r="AV485" s="259">
        <f>MAX('MDA2'!J485,'T1'!L485,'T2'!J485,T3_R1!K485,T3_R2!K485)</f>
        <v>0</v>
      </c>
      <c r="AW485" s="259">
        <f>MAX('MDA1'!K485,'MDA2'!K485,'MDA3'!I485,'MDA3'!L485,'T1'!M485,'T2'!K485,T3_R1!L485,T3_R2!L485)</f>
        <v>20116</v>
      </c>
      <c r="AX485" s="259">
        <f>MAX('MDA1'!L485,'MDA2'!L485,'MDA3'!J485,'MDA3'!M485,'T1'!N485,'T2'!L485,T3_R1!M485,T3_R2!M485)</f>
        <v>35761</v>
      </c>
      <c r="AY485" s="259">
        <f t="shared" si="57"/>
        <v>55877</v>
      </c>
      <c r="AZ485" s="259">
        <f>MAX('MDA2'!J485,T485)</f>
        <v>0</v>
      </c>
      <c r="BA485" s="259">
        <f>MAX('MDA1'!K485,'MDA2'!K485,'MDA3'!I485,'MDA3'!L485,V485,AD485)</f>
        <v>20116</v>
      </c>
      <c r="BB485" s="259">
        <f>MAX('MDA1'!L485,'MDA2'!L485,'MDA3'!J485,'MDA3'!M485,AF485)</f>
        <v>35761</v>
      </c>
      <c r="BC485" s="259">
        <f t="shared" si="52"/>
        <v>55877</v>
      </c>
      <c r="BD485" s="260">
        <f t="shared" si="53"/>
        <v>89.370311725285092</v>
      </c>
    </row>
    <row r="486" spans="1:56" x14ac:dyDescent="0.2">
      <c r="A486" s="10" t="str">
        <f>IF(COUNTRY_INFO!A486=0," ",COUNTRY_INFO!A486)</f>
        <v>Ethiopia</v>
      </c>
      <c r="B486" s="10" t="str">
        <f>IF(COUNTRY_INFO!B486=0," ",COUNTRY_INFO!B486)</f>
        <v>Oromia Kelem Wellega</v>
      </c>
      <c r="C486" s="87" t="str">
        <f>IF(COUNTRY_INFO!C486=0," ",COUNTRY_INFO!C486)</f>
        <v>Seden Chanka</v>
      </c>
      <c r="D486" s="67">
        <f>COUNTRY_INFO!L486</f>
        <v>0</v>
      </c>
      <c r="E486" s="61"/>
      <c r="F486" s="61"/>
      <c r="G486" s="11">
        <f>MAX('MDA1'!M486,'MDA2'!M486)</f>
        <v>0</v>
      </c>
      <c r="H486" s="11">
        <f>IF(AND(COUNTRY_INFO!H486&gt;0,COUNTRY_INFO!H486&lt;4),IF(D486&gt;MAX('MDA1'!M486,'MDA2'!M486),MAX('MDA1'!M486,'MDA2'!M486),D486),0)</f>
        <v>0</v>
      </c>
      <c r="I486" s="73">
        <f>IF(AND(COUNTRY_INFO!H486&gt;0,COUNTRY_INFO!H486&lt;4), IF(G486/D486*100&lt;&gt;0, IF(G486/D486*100&gt;100,100,G486/D486*100), "-"),0)</f>
        <v>0</v>
      </c>
      <c r="J486" s="67">
        <f>COUNTRY_INFO!M486</f>
        <v>0</v>
      </c>
      <c r="K486" s="61"/>
      <c r="L486" s="61"/>
      <c r="M486" s="11">
        <f>MAX('MDA1'!M486,MAX('MDA3'!I486,'MDA3'!L486)+MAX('MDA3'!J486,'MDA3'!M486))</f>
        <v>52127</v>
      </c>
      <c r="N486" s="11">
        <f>IF(AND(COUNTRY_INFO!I486&gt;0,COUNTRY_INFO!I486&lt;4),IF(J486&gt;MAX('MDA1'!M486,MAX('MDA3'!I486,'MDA3'!L486)+MAX('MDA3'!J486,'MDA3'!M486)),MAX('MDA1'!M486,MAX('MDA3'!I486,'MDA3'!L486)+MAX('MDA3'!J486,'MDA3'!M486)),J486),0)</f>
        <v>0</v>
      </c>
      <c r="O486" s="73" t="e">
        <f>IF(AND(COUNTRY_INFO!I486&gt;0,COUNTRY_INFO!I486&lt;4), IF(M486/J486*100&lt;&gt;0, IF(M486/J486*100&gt;100,100,M486/J486*100), "-"),0)</f>
        <v>#DIV/0!</v>
      </c>
      <c r="P486" s="67">
        <f>COUNTRY_INFO!N486</f>
        <v>0</v>
      </c>
      <c r="Q486" s="61"/>
      <c r="R486" s="61"/>
      <c r="S486" s="11">
        <f>SUM(MAX('MDA2'!J486, 'T1'!L486, MAX(T3_R1!K486, T3_R2!K486)), MAX('MDA1'!K486, 'MDA2'!K486, 'T1'!M486, MAX(T3_R1!L486, T3_R2!L486)), MAX('MDA1'!L486, 'MDA2'!L486, 'T1'!N486, MAX(T3_R1!M486, T3_R2!M486)))</f>
        <v>15632</v>
      </c>
      <c r="T486" s="11">
        <f>IF(AND(COUNTRY_INFO!J486&gt;1,COUNTRY_INFO!J486&lt;4),IF(COUNTRY_INFO!E486&gt;MAX('MDA2'!J486,'T1'!L486,MAX(T3_R1!K486,T3_R2!K486)),MAX('MDA2'!J486,'T1'!L486,MAX(T3_R1!K486,T3_R2!K486)),COUNTRY_INFO!E486),0)</f>
        <v>0</v>
      </c>
      <c r="U486" s="217">
        <f>IF(AND(COUNTRY_INFO!J486&gt;1,COUNTRY_INFO!J486&lt;4), IF(T486/COUNTRY_INFO!E486*100&lt;&gt;0, IF(T486/COUNTRY_INFO!E486*100&gt;100,100,T486/COUNTRY_INFO!E486*100), "-"),0)</f>
        <v>0</v>
      </c>
      <c r="V486" s="11">
        <f>IF(AND(COUNTRY_INFO!J486&gt;1,COUNTRY_INFO!J486&lt;4),IF(COUNTRY_INFO!F486&gt;MAX('MDA1'!K486,'MDA2'!K486,'T1'!M486,MAX(T3_R1!L486,T3_R2!L486)),MAX('MDA1'!K486,'MDA2'!K486,'T1'!M486,MAX(T3_R1!L486,T3_R2!L486)),COUNTRY_INFO!F486),0)</f>
        <v>0</v>
      </c>
      <c r="W486" s="217">
        <f>IF(AND(COUNTRY_INFO!J486&gt;1,COUNTRY_INFO!J486&lt;4), IF(V486/COUNTRY_INFO!F486*100&lt;&gt;0, IF(V486/COUNTRY_INFO!F486*100&gt;100,100,V486/COUNTRY_INFO!F486*100), "-"),0)</f>
        <v>0</v>
      </c>
      <c r="X486" s="11">
        <f t="shared" si="54"/>
        <v>0</v>
      </c>
      <c r="Y486" s="73">
        <f>IF(AND(COUNTRY_INFO!J486&gt;1,COUNTRY_INFO!J486&lt;4), IF(S486/P486*100&lt;&gt;0, IF(X486/P486*100&gt;100,100,X486/P486*100), "-"),0)</f>
        <v>0</v>
      </c>
      <c r="Z486" s="67">
        <f>COUNTRY_INFO!O486</f>
        <v>0</v>
      </c>
      <c r="AA486" s="61"/>
      <c r="AB486" s="61"/>
      <c r="AC486" s="11">
        <f>MAX('T1'!L486,'T2'!J486)+MAX('T1'!M486,'T2'!K486)+MAX('T1'!N486,'T2'!L486)</f>
        <v>0</v>
      </c>
      <c r="AD486" s="11">
        <f>IF(COUNTRY_INFO!K486=1,IF(COUNTRY_INFO!F486*0.33&gt;MAX('T1'!M486,'T2'!K486),MAX('T1'!M486,'T2'!K486),COUNTRY_INFO!F486*0.33),IF(COUNTRY_INFO!K486=2,IF(COUNTRY_INFO!F486*0.5&gt;MAX('T1'!M486,'T2'!K486),MAX('T1'!M486,'T2'!K486),COUNTRY_INFO!F486*0.5),IF(COUNTRY_INFO!K486=3,IF(COUNTRY_INFO!F486&gt;MAX('T1'!M486,'T2'!K486),MAX('T1'!M486,'T2'!K486),COUNTRY_INFO!F486),0)))</f>
        <v>0</v>
      </c>
      <c r="AE486" s="217">
        <f>IF(AND(COUNTRY_INFO!K486&gt;0,COUNTRY_INFO!K486&lt;4),IF(Z486&gt;0,IF(COUNTRY_INFO!K486=1, AD486/(COUNTRY_INFO!F486*0.33)*100, IF(COUNTRY_INFO!K486=2, AD486/(COUNTRY_INFO!F486*0.5)*100, IF(COUNTRY_INFO!K486=3, AD486/COUNTRY_INFO!F486*100))),"-"),0)</f>
        <v>0</v>
      </c>
      <c r="AF486" s="11">
        <f>IF(COUNTRY_INFO!K486=2,IF(COUNTRY_INFO!G486*0.2&gt;MAX('T1'!N486,'T2'!L486),MAX('T1'!N486,'T2'!L486),COUNTRY_INFO!G486*0.2),IF(COUNTRY_INFO!K486=3,IF(COUNTRY_INFO!G486&gt;MAX('T1'!N486,'T2'!L486),MAX('T1'!N486,'T2'!L486),COUNTRY_INFO!G486),0))</f>
        <v>0</v>
      </c>
      <c r="AG486" s="217">
        <f>IF(AND(COUNTRY_INFO!K486&gt;0,COUNTRY_INFO!K486&lt;4),IF(Z486&gt;0,IF(COUNTRY_INFO!K486=1, 0, IF(COUNTRY_INFO!K486=2, AF486/(COUNTRY_INFO!G486*0.2)*100, IF(COUNTRY_INFO!K486=3, AF486/COUNTRY_INFO!G486*100))),"-"),0)</f>
        <v>0</v>
      </c>
      <c r="AH486" s="11">
        <f t="shared" si="55"/>
        <v>0</v>
      </c>
      <c r="AI486" s="73">
        <f>IF(AND(COUNTRY_INFO!K486&gt;0,COUNTRY_INFO!K486&lt;4), IF(AC486/Z486*100&lt;&gt;0, IF(AH486/Z486*100&gt;100,100,AH486/Z486*100), "-"),0)</f>
        <v>0</v>
      </c>
      <c r="AJ486" s="261"/>
      <c r="AK486" s="260">
        <f>IF(AND(D486&lt;&gt;0, D486&lt;&gt;"Unknown",D486&lt;&gt;"Stopped",D486&lt;&gt;"Not required"),D486/COUNTRY_INFO!D486, 0)</f>
        <v>0</v>
      </c>
      <c r="AL486" s="260">
        <f>IF(AND(J486&lt;&gt;0,J486&lt;&gt;"Unknown",J486&lt;&gt;"Stopped",J486&lt;&gt;"Not required"),J486/COUNTRY_INFO!D486, 0)</f>
        <v>0</v>
      </c>
      <c r="AM486" s="260">
        <f>IF(AND(P486&lt;&gt;0,P486&lt;&gt;"Unknown",P486&lt;&gt;"Not required"),P486/(COUNTRY_INFO!E486+COUNTRY_INFO!F486), 0)</f>
        <v>0</v>
      </c>
      <c r="AN486" s="260">
        <f>IF(AND(Z486&lt;&gt;0,Z486&lt;&gt;"Unknown",Z486&lt;&gt;"Not required"),IF(COUNTRY_INFO!K486=1,1,IF(COUNTRY_INFO!K486=2,0.5*COUNTRY_INFO!F486/(0.5*COUNTRY_INFO!F486+0.2*COUNTRY_INFO!G486),IF(COUNTRY_INFO!K486=3,COUNTRY_INFO!F486/(COUNTRY_INFO!F486+COUNTRY_INFO!G486)))),0)</f>
        <v>0</v>
      </c>
      <c r="AO486" s="260">
        <f>IF(AND(Z486&lt;&gt;0,Z486&lt;&gt;"Unknown",Z486&lt;&gt;"Not required"),IF(COUNTRY_INFO!K486=1,0,IF(COUNTRY_INFO!K486=2,0.2*COUNTRY_INFO!G486/(0.5*COUNTRY_INFO!F486+0.2*COUNTRY_INFO!G486),IF(COUNTRY_INFO!K486=3,COUNTRY_INFO!G486/(COUNTRY_INFO!F486+COUNTRY_INFO!G486)))),0)</f>
        <v>0</v>
      </c>
      <c r="AP486" s="259">
        <f>MAX(COUNTRY_INFO!D486*AK486*PROFILE!$G$7,COUNTRY_INFO!D486*AL486*PROFILE!$G$7)</f>
        <v>0</v>
      </c>
      <c r="AQ486" s="259">
        <f>MAX(COUNTRY_INFO!D486*AK486*PROFILE!$G$8,COUNTRY_INFO!D486*AL486*PROFILE!$G$8,COUNTRY_INFO!D486*AM486*PROFILE!$G$8)</f>
        <v>0</v>
      </c>
      <c r="AR486" s="259">
        <f>MAX(COUNTRY_INFO!D486*AK486*PROFILE!$G$9,COUNTRY_INFO!D486*AL486*PROFILE!$G$9,COUNTRY_INFO!D486*AM486*PROFILE!$G$9,IF(AND(DISTRICT!Z486&lt;&gt;"Unknown",Z486&lt;&gt;"Not required"),COUNTRY_INFO!O486*DISTRICT!AN486,0))</f>
        <v>0</v>
      </c>
      <c r="AS486" s="259">
        <f>MAX(COUNTRY_INFO!D486*AK486*PROFILE!$G$10,COUNTRY_INFO!D486*AL486*PROFILE!$G$10,IF(AND(DISTRICT!Z486&lt;&gt;"Unknown",Z486&lt;&gt;"Not required"),COUNTRY_INFO!O486*DISTRICT!AO486,0))</f>
        <v>0</v>
      </c>
      <c r="AT486" s="259">
        <f t="shared" si="56"/>
        <v>0</v>
      </c>
      <c r="AU486" s="258">
        <f t="shared" si="51"/>
        <v>0</v>
      </c>
      <c r="AV486" s="259">
        <f>MAX('MDA2'!J486,'T1'!L486,'T2'!J486,T3_R1!K486,T3_R2!K486)</f>
        <v>0</v>
      </c>
      <c r="AW486" s="259">
        <f>MAX('MDA1'!K486,'MDA2'!K486,'MDA3'!I486,'MDA3'!L486,'T1'!M486,'T2'!K486,T3_R1!L486,T3_R2!L486)</f>
        <v>18766</v>
      </c>
      <c r="AX486" s="259">
        <f>MAX('MDA1'!L486,'MDA2'!L486,'MDA3'!J486,'MDA3'!M486,'T1'!N486,'T2'!L486,T3_R1!M486,T3_R2!M486)</f>
        <v>33361</v>
      </c>
      <c r="AY486" s="259">
        <f t="shared" si="57"/>
        <v>52127</v>
      </c>
      <c r="AZ486" s="259">
        <f>MAX('MDA2'!J486,T486)</f>
        <v>0</v>
      </c>
      <c r="BA486" s="259">
        <f>MAX('MDA1'!K486,'MDA2'!K486,'MDA3'!I486,'MDA3'!L486,V486,AD486)</f>
        <v>18766</v>
      </c>
      <c r="BB486" s="259">
        <f>MAX('MDA1'!L486,'MDA2'!L486,'MDA3'!J486,'MDA3'!M486,AF486)</f>
        <v>33361</v>
      </c>
      <c r="BC486" s="259">
        <f t="shared" si="52"/>
        <v>0</v>
      </c>
      <c r="BD486" s="260">
        <f t="shared" si="53"/>
        <v>0</v>
      </c>
    </row>
    <row r="487" spans="1:56" x14ac:dyDescent="0.2">
      <c r="A487" s="10" t="str">
        <f>IF(COUNTRY_INFO!A487=0," ",COUNTRY_INFO!A487)</f>
        <v>Ethiopia</v>
      </c>
      <c r="B487" s="10" t="str">
        <f>IF(COUNTRY_INFO!B487=0," ",COUNTRY_INFO!B487)</f>
        <v>Oromia Kelem Wellega</v>
      </c>
      <c r="C487" s="87" t="str">
        <f>IF(COUNTRY_INFO!C487=0," ",COUNTRY_INFO!C487)</f>
        <v>Seyo</v>
      </c>
      <c r="D487" s="67">
        <f>COUNTRY_INFO!L487</f>
        <v>148110</v>
      </c>
      <c r="E487" s="61"/>
      <c r="F487" s="61"/>
      <c r="G487" s="11">
        <f>MAX('MDA1'!M487,'MDA2'!M487)</f>
        <v>123630</v>
      </c>
      <c r="H487" s="11">
        <f>IF(AND(COUNTRY_INFO!H487&gt;0,COUNTRY_INFO!H487&lt;4),IF(D487&gt;MAX('MDA1'!M487,'MDA2'!M487),MAX('MDA1'!M487,'MDA2'!M487),D487),0)</f>
        <v>123630</v>
      </c>
      <c r="I487" s="73">
        <f>IF(AND(COUNTRY_INFO!H487&gt;0,COUNTRY_INFO!H487&lt;4), IF(G487/D487*100&lt;&gt;0, IF(G487/D487*100&gt;100,100,G487/D487*100), "-"),0)</f>
        <v>83.47174397407332</v>
      </c>
      <c r="J487" s="67">
        <f>COUNTRY_INFO!M487</f>
        <v>148110</v>
      </c>
      <c r="K487" s="61"/>
      <c r="L487" s="61"/>
      <c r="M487" s="11">
        <f>MAX('MDA1'!M487,MAX('MDA3'!I487,'MDA3'!L487)+MAX('MDA3'!J487,'MDA3'!M487))</f>
        <v>123630</v>
      </c>
      <c r="N487" s="11">
        <f>IF(AND(COUNTRY_INFO!I487&gt;0,COUNTRY_INFO!I487&lt;4),IF(J487&gt;MAX('MDA1'!M487,MAX('MDA3'!I487,'MDA3'!L487)+MAX('MDA3'!J487,'MDA3'!M487)),MAX('MDA1'!M487,MAX('MDA3'!I487,'MDA3'!L487)+MAX('MDA3'!J487,'MDA3'!M487)),J487),0)</f>
        <v>123630</v>
      </c>
      <c r="O487" s="73">
        <f>IF(AND(COUNTRY_INFO!I487&gt;0,COUNTRY_INFO!I487&lt;4), IF(M487/J487*100&lt;&gt;0, IF(M487/J487*100&gt;100,100,M487/J487*100), "-"),0)</f>
        <v>83.47174397407332</v>
      </c>
      <c r="P487" s="67">
        <f>COUNTRY_INFO!N487</f>
        <v>70567</v>
      </c>
      <c r="Q487" s="61"/>
      <c r="R487" s="61"/>
      <c r="S487" s="11">
        <f>SUM(MAX('MDA2'!J487, 'T1'!L487, MAX(T3_R1!K487, T3_R2!K487)), MAX('MDA1'!K487, 'MDA2'!K487, 'T1'!M487, MAX(T3_R1!L487, T3_R2!L487)), MAX('MDA1'!L487, 'MDA2'!L487, 'T1'!N487, MAX(T3_R1!M487, T3_R2!M487)))</f>
        <v>123788</v>
      </c>
      <c r="T487" s="11">
        <f>IF(AND(COUNTRY_INFO!J487&gt;1,COUNTRY_INFO!J487&lt;4),IF(COUNTRY_INFO!E487&gt;MAX('MDA2'!J487,'T1'!L487,MAX(T3_R1!K487,T3_R2!K487)),MAX('MDA2'!J487,'T1'!L487,MAX(T3_R1!K487,T3_R2!K487)),COUNTRY_INFO!E487),0)</f>
        <v>0</v>
      </c>
      <c r="U487" s="217" t="str">
        <f>IF(AND(COUNTRY_INFO!J487&gt;1,COUNTRY_INFO!J487&lt;4), IF(T487/COUNTRY_INFO!E487*100&lt;&gt;0, IF(T487/COUNTRY_INFO!E487*100&gt;100,100,T487/COUNTRY_INFO!E487*100), "-"),0)</f>
        <v>-</v>
      </c>
      <c r="V487" s="11">
        <f>IF(AND(COUNTRY_INFO!J487&gt;1,COUNTRY_INFO!J487&lt;4),IF(COUNTRY_INFO!F487&gt;MAX('MDA1'!K487,'MDA2'!K487,'T1'!M487,MAX(T3_R1!L487,T3_R2!L487)),MAX('MDA1'!K487,'MDA2'!K487,'T1'!M487,MAX(T3_R1!L487,T3_R2!L487)),COUNTRY_INFO!F487),0)</f>
        <v>44665</v>
      </c>
      <c r="W487" s="217">
        <f>IF(AND(COUNTRY_INFO!J487&gt;1,COUNTRY_INFO!J487&lt;4), IF(V487/COUNTRY_INFO!F487*100&lt;&gt;0, IF(V487/COUNTRY_INFO!F487*100&gt;100,100,V487/COUNTRY_INFO!F487*100), "-"),0)</f>
        <v>96.794816227461851</v>
      </c>
      <c r="X487" s="11">
        <f t="shared" si="54"/>
        <v>44665</v>
      </c>
      <c r="Y487" s="73">
        <f>IF(AND(COUNTRY_INFO!J487&gt;1,COUNTRY_INFO!J487&lt;4), IF(S487/P487*100&lt;&gt;0, IF(X487/P487*100&gt;100,100,X487/P487*100), "-"),0)</f>
        <v>63.294457749372931</v>
      </c>
      <c r="Z487" s="67">
        <f>COUNTRY_INFO!O487</f>
        <v>0</v>
      </c>
      <c r="AA487" s="61"/>
      <c r="AB487" s="61"/>
      <c r="AC487" s="11">
        <f>MAX('T1'!L487,'T2'!J487)+MAX('T1'!M487,'T2'!K487)+MAX('T1'!N487,'T2'!L487)</f>
        <v>0</v>
      </c>
      <c r="AD487" s="11">
        <f>IF(COUNTRY_INFO!K487=1,IF(COUNTRY_INFO!F487*0.33&gt;MAX('T1'!M487,'T2'!K487),MAX('T1'!M487,'T2'!K487),COUNTRY_INFO!F487*0.33),IF(COUNTRY_INFO!K487=2,IF(COUNTRY_INFO!F487*0.5&gt;MAX('T1'!M487,'T2'!K487),MAX('T1'!M487,'T2'!K487),COUNTRY_INFO!F487*0.5),IF(COUNTRY_INFO!K487=3,IF(COUNTRY_INFO!F487&gt;MAX('T1'!M487,'T2'!K487),MAX('T1'!M487,'T2'!K487),COUNTRY_INFO!F487),0)))</f>
        <v>0</v>
      </c>
      <c r="AE487" s="217">
        <f>IF(AND(COUNTRY_INFO!K487&gt;0,COUNTRY_INFO!K487&lt;4),IF(Z487&gt;0,IF(COUNTRY_INFO!K487=1, AD487/(COUNTRY_INFO!F487*0.33)*100, IF(COUNTRY_INFO!K487=2, AD487/(COUNTRY_INFO!F487*0.5)*100, IF(COUNTRY_INFO!K487=3, AD487/COUNTRY_INFO!F487*100))),"-"),0)</f>
        <v>0</v>
      </c>
      <c r="AF487" s="11">
        <f>IF(COUNTRY_INFO!K487=2,IF(COUNTRY_INFO!G487*0.2&gt;MAX('T1'!N487,'T2'!L487),MAX('T1'!N487,'T2'!L487),COUNTRY_INFO!G487*0.2),IF(COUNTRY_INFO!K487=3,IF(COUNTRY_INFO!G487&gt;MAX('T1'!N487,'T2'!L487),MAX('T1'!N487,'T2'!L487),COUNTRY_INFO!G487),0))</f>
        <v>0</v>
      </c>
      <c r="AG487" s="217">
        <f>IF(AND(COUNTRY_INFO!K487&gt;0,COUNTRY_INFO!K487&lt;4),IF(Z487&gt;0,IF(COUNTRY_INFO!K487=1, 0, IF(COUNTRY_INFO!K487=2, AF487/(COUNTRY_INFO!G487*0.2)*100, IF(COUNTRY_INFO!K487=3, AF487/COUNTRY_INFO!G487*100))),"-"),0)</f>
        <v>0</v>
      </c>
      <c r="AH487" s="11">
        <f t="shared" si="55"/>
        <v>0</v>
      </c>
      <c r="AI487" s="73">
        <f>IF(AND(COUNTRY_INFO!K487&gt;0,COUNTRY_INFO!K487&lt;4), IF(AC487/Z487*100&lt;&gt;0, IF(AH487/Z487*100&gt;100,100,AH487/Z487*100), "-"),0)</f>
        <v>0</v>
      </c>
      <c r="AJ487" s="261"/>
      <c r="AK487" s="260">
        <f>IF(AND(D487&lt;&gt;0, D487&lt;&gt;"Unknown",D487&lt;&gt;"Stopped",D487&lt;&gt;"Not required"),D487/COUNTRY_INFO!D487, 0)</f>
        <v>1</v>
      </c>
      <c r="AL487" s="260">
        <f>IF(AND(J487&lt;&gt;0,J487&lt;&gt;"Unknown",J487&lt;&gt;"Stopped",J487&lt;&gt;"Not required"),J487/COUNTRY_INFO!D487, 0)</f>
        <v>1</v>
      </c>
      <c r="AM487" s="260">
        <f>IF(AND(P487&lt;&gt;0,P487&lt;&gt;"Unknown",P487&lt;&gt;"Not required"),P487/(COUNTRY_INFO!E487+COUNTRY_INFO!F487), 0)</f>
        <v>1</v>
      </c>
      <c r="AN487" s="260">
        <f>IF(AND(Z487&lt;&gt;0,Z487&lt;&gt;"Unknown",Z487&lt;&gt;"Not required"),IF(COUNTRY_INFO!K487=1,1,IF(COUNTRY_INFO!K487=2,0.5*COUNTRY_INFO!F487/(0.5*COUNTRY_INFO!F487+0.2*COUNTRY_INFO!G487),IF(COUNTRY_INFO!K487=3,COUNTRY_INFO!F487/(COUNTRY_INFO!F487+COUNTRY_INFO!G487)))),0)</f>
        <v>0</v>
      </c>
      <c r="AO487" s="260">
        <f>IF(AND(Z487&lt;&gt;0,Z487&lt;&gt;"Unknown",Z487&lt;&gt;"Not required"),IF(COUNTRY_INFO!K487=1,0,IF(COUNTRY_INFO!K487=2,0.2*COUNTRY_INFO!G487/(0.5*COUNTRY_INFO!F487+0.2*COUNTRY_INFO!G487),IF(COUNTRY_INFO!K487=3,COUNTRY_INFO!G487/(COUNTRY_INFO!F487+COUNTRY_INFO!G487)))),0)</f>
        <v>0</v>
      </c>
      <c r="AP487" s="259">
        <f>MAX(COUNTRY_INFO!D487*AK487*PROFILE!$G$7,COUNTRY_INFO!D487*AL487*PROFILE!$G$7)</f>
        <v>1.5507534886194838E-2</v>
      </c>
      <c r="AQ487" s="259">
        <f>MAX(COUNTRY_INFO!D487*AK487*PROFILE!$G$8,COUNTRY_INFO!D487*AL487*PROFILE!$G$8,COUNTRY_INFO!D487*AM487*PROFILE!$G$8)</f>
        <v>21692.862497135069</v>
      </c>
      <c r="AR487" s="259">
        <f>MAX(COUNTRY_INFO!D487*AK487*PROFILE!$G$9,COUNTRY_INFO!D487*AL487*PROFILE!$G$9,COUNTRY_INFO!D487*AM487*PROFILE!$G$9,IF(AND(DISTRICT!Z487&lt;&gt;"Unknown",Z487&lt;&gt;"Not required"),COUNTRY_INFO!O487*DISTRICT!AN487,0))</f>
        <v>45049.733111670481</v>
      </c>
      <c r="AS487" s="259">
        <f>MAX(COUNTRY_INFO!D487*AK487*PROFILE!$G$10,COUNTRY_INFO!D487*AL487*PROFILE!$G$10,IF(AND(DISTRICT!Z487&lt;&gt;"Unknown",Z487&lt;&gt;"Not required"),COUNTRY_INFO!O487*DISTRICT!AO487,0))</f>
        <v>81367.388883659558</v>
      </c>
      <c r="AT487" s="259">
        <f t="shared" si="56"/>
        <v>148110</v>
      </c>
      <c r="AU487" s="258" t="str">
        <f t="shared" si="51"/>
        <v>Y</v>
      </c>
      <c r="AV487" s="259">
        <f>MAX('MDA2'!J487,'T1'!L487,'T2'!J487,T3_R1!K487,T3_R2!K487)</f>
        <v>0</v>
      </c>
      <c r="AW487" s="259">
        <f>MAX('MDA1'!K487,'MDA2'!K487,'MDA3'!I487,'MDA3'!L487,'T1'!M487,'T2'!K487,T3_R1!L487,T3_R2!L487)</f>
        <v>44665</v>
      </c>
      <c r="AX487" s="259">
        <f>MAX('MDA1'!L487,'MDA2'!L487,'MDA3'!J487,'MDA3'!M487,'T1'!N487,'T2'!L487,T3_R1!M487,T3_R2!M487)</f>
        <v>79123</v>
      </c>
      <c r="AY487" s="259">
        <f t="shared" si="57"/>
        <v>123788</v>
      </c>
      <c r="AZ487" s="259">
        <f>MAX('MDA2'!J487,T487)</f>
        <v>0</v>
      </c>
      <c r="BA487" s="259">
        <f>MAX('MDA1'!K487,'MDA2'!K487,'MDA3'!I487,'MDA3'!L487,V487,AD487)</f>
        <v>44665</v>
      </c>
      <c r="BB487" s="259">
        <f>MAX('MDA1'!L487,'MDA2'!L487,'MDA3'!J487,'MDA3'!M487,AF487)</f>
        <v>79123</v>
      </c>
      <c r="BC487" s="259">
        <f t="shared" si="52"/>
        <v>123788</v>
      </c>
      <c r="BD487" s="260">
        <f t="shared" si="53"/>
        <v>83.578421443521705</v>
      </c>
    </row>
    <row r="488" spans="1:56" x14ac:dyDescent="0.2">
      <c r="A488" s="10" t="str">
        <f>IF(COUNTRY_INFO!A488=0," ",COUNTRY_INFO!A488)</f>
        <v>Ethiopia</v>
      </c>
      <c r="B488" s="10" t="str">
        <f>IF(COUNTRY_INFO!B488=0," ",COUNTRY_INFO!B488)</f>
        <v>Oromia Kelem Wellega</v>
      </c>
      <c r="C488" s="87" t="str">
        <f>IF(COUNTRY_INFO!C488=0," ",COUNTRY_INFO!C488)</f>
        <v>Yamelogi Walal</v>
      </c>
      <c r="D488" s="67">
        <f>COUNTRY_INFO!L488</f>
        <v>0</v>
      </c>
      <c r="E488" s="61"/>
      <c r="F488" s="61"/>
      <c r="G488" s="11">
        <f>MAX('MDA1'!M488,'MDA2'!M488)</f>
        <v>0</v>
      </c>
      <c r="H488" s="11">
        <f>IF(AND(COUNTRY_INFO!H488&gt;0,COUNTRY_INFO!H488&lt;4),IF(D488&gt;MAX('MDA1'!M488,'MDA2'!M488),MAX('MDA1'!M488,'MDA2'!M488),D488),0)</f>
        <v>0</v>
      </c>
      <c r="I488" s="73">
        <f>IF(AND(COUNTRY_INFO!H488&gt;0,COUNTRY_INFO!H488&lt;4), IF(G488/D488*100&lt;&gt;0, IF(G488/D488*100&gt;100,100,G488/D488*100), "-"),0)</f>
        <v>0</v>
      </c>
      <c r="J488" s="67">
        <f>COUNTRY_INFO!M488</f>
        <v>65526</v>
      </c>
      <c r="K488" s="61"/>
      <c r="L488" s="61"/>
      <c r="M488" s="11">
        <f>MAX('MDA1'!M488,MAX('MDA3'!I488,'MDA3'!L488)+MAX('MDA3'!J488,'MDA3'!M488))</f>
        <v>48827</v>
      </c>
      <c r="N488" s="11">
        <f>IF(AND(COUNTRY_INFO!I488&gt;0,COUNTRY_INFO!I488&lt;4),IF(J488&gt;MAX('MDA1'!M488,MAX('MDA3'!I488,'MDA3'!L488)+MAX('MDA3'!J488,'MDA3'!M488)),MAX('MDA1'!M488,MAX('MDA3'!I488,'MDA3'!L488)+MAX('MDA3'!J488,'MDA3'!M488)),J488),0)</f>
        <v>48827</v>
      </c>
      <c r="O488" s="73">
        <f>IF(AND(COUNTRY_INFO!I488&gt;0,COUNTRY_INFO!I488&lt;4), IF(M488/J488*100&lt;&gt;0, IF(M488/J488*100&gt;100,100,M488/J488*100), "-"),0)</f>
        <v>74.515459512254679</v>
      </c>
      <c r="P488" s="67">
        <f>COUNTRY_INFO!N488</f>
        <v>31220</v>
      </c>
      <c r="Q488" s="61"/>
      <c r="R488" s="61"/>
      <c r="S488" s="11">
        <f>SUM(MAX('MDA2'!J488, 'T1'!L488, MAX(T3_R1!K488, T3_R2!K488)), MAX('MDA1'!K488, 'MDA2'!K488, 'T1'!M488, MAX(T3_R1!L488, T3_R2!L488)), MAX('MDA1'!L488, 'MDA2'!L488, 'T1'!N488, MAX(T3_R1!M488, T3_R2!M488)))</f>
        <v>15438</v>
      </c>
      <c r="T488" s="11">
        <f>IF(AND(COUNTRY_INFO!J488&gt;1,COUNTRY_INFO!J488&lt;4),IF(COUNTRY_INFO!E488&gt;MAX('MDA2'!J488,'T1'!L488,MAX(T3_R1!K488,T3_R2!K488)),MAX('MDA2'!J488,'T1'!L488,MAX(T3_R1!K488,T3_R2!K488)),COUNTRY_INFO!E488),0)</f>
        <v>0</v>
      </c>
      <c r="U488" s="217" t="str">
        <f>IF(AND(COUNTRY_INFO!J488&gt;1,COUNTRY_INFO!J488&lt;4), IF(T488/COUNTRY_INFO!E488*100&lt;&gt;0, IF(T488/COUNTRY_INFO!E488*100&gt;100,100,T488/COUNTRY_INFO!E488*100), "-"),0)</f>
        <v>-</v>
      </c>
      <c r="V488" s="11">
        <f>IF(AND(COUNTRY_INFO!J488&gt;1,COUNTRY_INFO!J488&lt;4),IF(COUNTRY_INFO!F488&gt;MAX('MDA1'!K488,'MDA2'!K488,'T1'!M488,MAX(T3_R1!L488,T3_R2!L488)),MAX('MDA1'!K488,'MDA2'!K488,'T1'!M488,MAX(T3_R1!L488,T3_R2!L488)),COUNTRY_INFO!F488),0)</f>
        <v>15438</v>
      </c>
      <c r="W488" s="217">
        <f>IF(AND(COUNTRY_INFO!J488&gt;1,COUNTRY_INFO!J488&lt;4), IF(V488/COUNTRY_INFO!F488*100&lt;&gt;0, IF(V488/COUNTRY_INFO!F488*100&gt;100,100,V488/COUNTRY_INFO!F488*100), "-"),0)</f>
        <v>75.620867009551802</v>
      </c>
      <c r="X488" s="11">
        <f t="shared" si="54"/>
        <v>15438</v>
      </c>
      <c r="Y488" s="73">
        <f>IF(AND(COUNTRY_INFO!J488&gt;1,COUNTRY_INFO!J488&lt;4), IF(S488/P488*100&lt;&gt;0, IF(X488/P488*100&gt;100,100,X488/P488*100), "-"),0)</f>
        <v>49.449071108263929</v>
      </c>
      <c r="Z488" s="67">
        <f>COUNTRY_INFO!O488</f>
        <v>0</v>
      </c>
      <c r="AA488" s="61"/>
      <c r="AB488" s="61"/>
      <c r="AC488" s="11">
        <f>MAX('T1'!L488,'T2'!J488)+MAX('T1'!M488,'T2'!K488)+MAX('T1'!N488,'T2'!L488)</f>
        <v>0</v>
      </c>
      <c r="AD488" s="11">
        <f>IF(COUNTRY_INFO!K488=1,IF(COUNTRY_INFO!F488*0.33&gt;MAX('T1'!M488,'T2'!K488),MAX('T1'!M488,'T2'!K488),COUNTRY_INFO!F488*0.33),IF(COUNTRY_INFO!K488=2,IF(COUNTRY_INFO!F488*0.5&gt;MAX('T1'!M488,'T2'!K488),MAX('T1'!M488,'T2'!K488),COUNTRY_INFO!F488*0.5),IF(COUNTRY_INFO!K488=3,IF(COUNTRY_INFO!F488&gt;MAX('T1'!M488,'T2'!K488),MAX('T1'!M488,'T2'!K488),COUNTRY_INFO!F488),0)))</f>
        <v>0</v>
      </c>
      <c r="AE488" s="217">
        <f>IF(AND(COUNTRY_INFO!K488&gt;0,COUNTRY_INFO!K488&lt;4),IF(Z488&gt;0,IF(COUNTRY_INFO!K488=1, AD488/(COUNTRY_INFO!F488*0.33)*100, IF(COUNTRY_INFO!K488=2, AD488/(COUNTRY_INFO!F488*0.5)*100, IF(COUNTRY_INFO!K488=3, AD488/COUNTRY_INFO!F488*100))),"-"),0)</f>
        <v>0</v>
      </c>
      <c r="AF488" s="11">
        <f>IF(COUNTRY_INFO!K488=2,IF(COUNTRY_INFO!G488*0.2&gt;MAX('T1'!N488,'T2'!L488),MAX('T1'!N488,'T2'!L488),COUNTRY_INFO!G488*0.2),IF(COUNTRY_INFO!K488=3,IF(COUNTRY_INFO!G488&gt;MAX('T1'!N488,'T2'!L488),MAX('T1'!N488,'T2'!L488),COUNTRY_INFO!G488),0))</f>
        <v>0</v>
      </c>
      <c r="AG488" s="217">
        <f>IF(AND(COUNTRY_INFO!K488&gt;0,COUNTRY_INFO!K488&lt;4),IF(Z488&gt;0,IF(COUNTRY_INFO!K488=1, 0, IF(COUNTRY_INFO!K488=2, AF488/(COUNTRY_INFO!G488*0.2)*100, IF(COUNTRY_INFO!K488=3, AF488/COUNTRY_INFO!G488*100))),"-"),0)</f>
        <v>0</v>
      </c>
      <c r="AH488" s="11">
        <f t="shared" si="55"/>
        <v>0</v>
      </c>
      <c r="AI488" s="73">
        <f>IF(AND(COUNTRY_INFO!K488&gt;0,COUNTRY_INFO!K488&lt;4), IF(AC488/Z488*100&lt;&gt;0, IF(AH488/Z488*100&gt;100,100,AH488/Z488*100), "-"),0)</f>
        <v>0</v>
      </c>
      <c r="AJ488" s="261"/>
      <c r="AK488" s="260">
        <f>IF(AND(D488&lt;&gt;0, D488&lt;&gt;"Unknown",D488&lt;&gt;"Stopped",D488&lt;&gt;"Not required"),D488/COUNTRY_INFO!D488, 0)</f>
        <v>0</v>
      </c>
      <c r="AL488" s="260">
        <f>IF(AND(J488&lt;&gt;0,J488&lt;&gt;"Unknown",J488&lt;&gt;"Stopped",J488&lt;&gt;"Not required"),J488/COUNTRY_INFO!D488, 0)</f>
        <v>1</v>
      </c>
      <c r="AM488" s="260">
        <f>IF(AND(P488&lt;&gt;0,P488&lt;&gt;"Unknown",P488&lt;&gt;"Not required"),P488/(COUNTRY_INFO!E488+COUNTRY_INFO!F488), 0)</f>
        <v>1</v>
      </c>
      <c r="AN488" s="260">
        <f>IF(AND(Z488&lt;&gt;0,Z488&lt;&gt;"Unknown",Z488&lt;&gt;"Not required"),IF(COUNTRY_INFO!K488=1,1,IF(COUNTRY_INFO!K488=2,0.5*COUNTRY_INFO!F488/(0.5*COUNTRY_INFO!F488+0.2*COUNTRY_INFO!G488),IF(COUNTRY_INFO!K488=3,COUNTRY_INFO!F488/(COUNTRY_INFO!F488+COUNTRY_INFO!G488)))),0)</f>
        <v>0</v>
      </c>
      <c r="AO488" s="260">
        <f>IF(AND(Z488&lt;&gt;0,Z488&lt;&gt;"Unknown",Z488&lt;&gt;"Not required"),IF(COUNTRY_INFO!K488=1,0,IF(COUNTRY_INFO!K488=2,0.2*COUNTRY_INFO!G488/(0.5*COUNTRY_INFO!F488+0.2*COUNTRY_INFO!G488),IF(COUNTRY_INFO!K488=3,COUNTRY_INFO!G488/(COUNTRY_INFO!F488+COUNTRY_INFO!G488)))),0)</f>
        <v>0</v>
      </c>
      <c r="AP488" s="259">
        <f>MAX(COUNTRY_INFO!D488*AK488*PROFILE!$G$7,COUNTRY_INFO!D488*AL488*PROFILE!$G$7)</f>
        <v>6.8607570788792316E-3</v>
      </c>
      <c r="AQ488" s="259">
        <f>MAX(COUNTRY_INFO!D488*AK488*PROFILE!$G$8,COUNTRY_INFO!D488*AL488*PROFILE!$G$8,COUNTRY_INFO!D488*AM488*PROFILE!$G$8)</f>
        <v>9597.2352169824626</v>
      </c>
      <c r="AR488" s="259">
        <f>MAX(COUNTRY_INFO!D488*AK488*PROFILE!$G$9,COUNTRY_INFO!D488*AL488*PROFILE!$G$9,COUNTRY_INFO!D488*AM488*PROFILE!$G$9,IF(AND(DISTRICT!Z488&lt;&gt;"Unknown",Z488&lt;&gt;"Not required"),COUNTRY_INFO!O488*DISTRICT!AN488,0))</f>
        <v>19930.651622951322</v>
      </c>
      <c r="AS488" s="259">
        <f>MAX(COUNTRY_INFO!D488*AK488*PROFILE!$G$10,COUNTRY_INFO!D488*AL488*PROFILE!$G$10,IF(AND(DISTRICT!Z488&lt;&gt;"Unknown",Z488&lt;&gt;"Not required"),COUNTRY_INFO!O488*DISTRICT!AO488,0))</f>
        <v>35998.10629930914</v>
      </c>
      <c r="AT488" s="259">
        <f t="shared" si="56"/>
        <v>65526</v>
      </c>
      <c r="AU488" s="258" t="str">
        <f t="shared" si="51"/>
        <v>Y</v>
      </c>
      <c r="AV488" s="259">
        <f>MAX('MDA2'!J488,'T1'!L488,'T2'!J488,T3_R1!K488,T3_R2!K488)</f>
        <v>0</v>
      </c>
      <c r="AW488" s="259">
        <f>MAX('MDA1'!K488,'MDA2'!K488,'MDA3'!I488,'MDA3'!L488,'T1'!M488,'T2'!K488,T3_R1!L488,T3_R2!L488)</f>
        <v>17578</v>
      </c>
      <c r="AX488" s="259">
        <f>MAX('MDA1'!L488,'MDA2'!L488,'MDA3'!J488,'MDA3'!M488,'T1'!N488,'T2'!L488,T3_R1!M488,T3_R2!M488)</f>
        <v>31249</v>
      </c>
      <c r="AY488" s="259">
        <f t="shared" si="57"/>
        <v>48827</v>
      </c>
      <c r="AZ488" s="259">
        <f>MAX('MDA2'!J488,T488)</f>
        <v>0</v>
      </c>
      <c r="BA488" s="259">
        <f>MAX('MDA1'!K488,'MDA2'!K488,'MDA3'!I488,'MDA3'!L488,V488,AD488)</f>
        <v>17578</v>
      </c>
      <c r="BB488" s="259">
        <f>MAX('MDA1'!L488,'MDA2'!L488,'MDA3'!J488,'MDA3'!M488,AF488)</f>
        <v>31249</v>
      </c>
      <c r="BC488" s="259">
        <f t="shared" si="52"/>
        <v>48827</v>
      </c>
      <c r="BD488" s="260">
        <f t="shared" si="53"/>
        <v>74.515459512254679</v>
      </c>
    </row>
    <row r="489" spans="1:56" x14ac:dyDescent="0.2">
      <c r="A489" s="10" t="str">
        <f>IF(COUNTRY_INFO!A489=0," ",COUNTRY_INFO!A489)</f>
        <v>Ethiopia</v>
      </c>
      <c r="B489" s="10" t="str">
        <f>IF(COUNTRY_INFO!B489=0," ",COUNTRY_INFO!B489)</f>
        <v>Oromia North Shoa Zone</v>
      </c>
      <c r="C489" s="87" t="str">
        <f>IF(COUNTRY_INFO!C489=0," ",COUNTRY_INFO!C489)</f>
        <v>Abichugna</v>
      </c>
      <c r="D489" s="67">
        <f>COUNTRY_INFO!L489</f>
        <v>0</v>
      </c>
      <c r="E489" s="61"/>
      <c r="F489" s="61"/>
      <c r="G489" s="11">
        <f>MAX('MDA1'!M489,'MDA2'!M489)</f>
        <v>0</v>
      </c>
      <c r="H489" s="11">
        <f>IF(AND(COUNTRY_INFO!H489&gt;0,COUNTRY_INFO!H489&lt;4),IF(D489&gt;MAX('MDA1'!M489,'MDA2'!M489),MAX('MDA1'!M489,'MDA2'!M489),D489),0)</f>
        <v>0</v>
      </c>
      <c r="I489" s="73">
        <f>IF(AND(COUNTRY_INFO!H489&gt;0,COUNTRY_INFO!H489&lt;4), IF(G489/D489*100&lt;&gt;0, IF(G489/D489*100&gt;100,100,G489/D489*100), "-"),0)</f>
        <v>0</v>
      </c>
      <c r="J489" s="67">
        <f>COUNTRY_INFO!M489</f>
        <v>0</v>
      </c>
      <c r="K489" s="61"/>
      <c r="L489" s="61"/>
      <c r="M489" s="11">
        <f>MAX('MDA1'!M489,MAX('MDA3'!I489,'MDA3'!L489)+MAX('MDA3'!J489,'MDA3'!M489))</f>
        <v>0</v>
      </c>
      <c r="N489" s="11">
        <f>IF(AND(COUNTRY_INFO!I489&gt;0,COUNTRY_INFO!I489&lt;4),IF(J489&gt;MAX('MDA1'!M489,MAX('MDA3'!I489,'MDA3'!L489)+MAX('MDA3'!J489,'MDA3'!M489)),MAX('MDA1'!M489,MAX('MDA3'!I489,'MDA3'!L489)+MAX('MDA3'!J489,'MDA3'!M489)),J489),0)</f>
        <v>0</v>
      </c>
      <c r="O489" s="73">
        <f>IF(AND(COUNTRY_INFO!I489&gt;0,COUNTRY_INFO!I489&lt;4), IF(M489/J489*100&lt;&gt;0, IF(M489/J489*100&gt;100,100,M489/J489*100), "-"),0)</f>
        <v>0</v>
      </c>
      <c r="P489" s="67">
        <f>COUNTRY_INFO!N489</f>
        <v>45397</v>
      </c>
      <c r="Q489" s="61"/>
      <c r="R489" s="61"/>
      <c r="S489" s="11">
        <f>SUM(MAX('MDA2'!J489, 'T1'!L489, MAX(T3_R1!K489, T3_R2!K489)), MAX('MDA1'!K489, 'MDA2'!K489, 'T1'!M489, MAX(T3_R1!L489, T3_R2!L489)), MAX('MDA1'!L489, 'MDA2'!L489, 'T1'!N489, MAX(T3_R1!M489, T3_R2!M489)))</f>
        <v>48282</v>
      </c>
      <c r="T489" s="11">
        <f>IF(AND(COUNTRY_INFO!J489&gt;1,COUNTRY_INFO!J489&lt;4),IF(COUNTRY_INFO!E489&gt;MAX('MDA2'!J489,'T1'!L489,MAX(T3_R1!K489,T3_R2!K489)),MAX('MDA2'!J489,'T1'!L489,MAX(T3_R1!K489,T3_R2!K489)),COUNTRY_INFO!E489),0)</f>
        <v>0</v>
      </c>
      <c r="U489" s="217" t="str">
        <f>IF(AND(COUNTRY_INFO!J489&gt;1,COUNTRY_INFO!J489&lt;4), IF(T489/COUNTRY_INFO!E489*100&lt;&gt;0, IF(T489/COUNTRY_INFO!E489*100&gt;100,100,T489/COUNTRY_INFO!E489*100), "-"),0)</f>
        <v>-</v>
      </c>
      <c r="V489" s="11">
        <f>IF(AND(COUNTRY_INFO!J489&gt;1,COUNTRY_INFO!J489&lt;4),IF(COUNTRY_INFO!F489&gt;MAX('MDA1'!K489,'MDA2'!K489,'T1'!M489,MAX(T3_R1!L489,T3_R2!L489)),MAX('MDA1'!K489,'MDA2'!K489,'T1'!M489,MAX(T3_R1!L489,T3_R2!L489)),COUNTRY_INFO!F489),0)</f>
        <v>29685</v>
      </c>
      <c r="W489" s="217">
        <f>IF(AND(COUNTRY_INFO!J489&gt;1,COUNTRY_INFO!J489&lt;4), IF(V489/COUNTRY_INFO!F489*100&lt;&gt;0, IF(V489/COUNTRY_INFO!F489*100&gt;100,100,V489/COUNTRY_INFO!F489*100), "-"),0)</f>
        <v>100</v>
      </c>
      <c r="X489" s="11">
        <f t="shared" si="54"/>
        <v>29685</v>
      </c>
      <c r="Y489" s="73">
        <f>IF(AND(COUNTRY_INFO!J489&gt;1,COUNTRY_INFO!J489&lt;4), IF(S489/P489*100&lt;&gt;0, IF(X489/P489*100&gt;100,100,X489/P489*100), "-"),0)</f>
        <v>65.389783465867794</v>
      </c>
      <c r="Z489" s="67">
        <f>COUNTRY_INFO!O489</f>
        <v>0</v>
      </c>
      <c r="AA489" s="61"/>
      <c r="AB489" s="61"/>
      <c r="AC489" s="11">
        <f>MAX('T1'!L489,'T2'!J489)+MAX('T1'!M489,'T2'!K489)+MAX('T1'!N489,'T2'!L489)</f>
        <v>0</v>
      </c>
      <c r="AD489" s="11">
        <f>IF(COUNTRY_INFO!K489=1,IF(COUNTRY_INFO!F489*0.33&gt;MAX('T1'!M489,'T2'!K489),MAX('T1'!M489,'T2'!K489),COUNTRY_INFO!F489*0.33),IF(COUNTRY_INFO!K489=2,IF(COUNTRY_INFO!F489*0.5&gt;MAX('T1'!M489,'T2'!K489),MAX('T1'!M489,'T2'!K489),COUNTRY_INFO!F489*0.5),IF(COUNTRY_INFO!K489=3,IF(COUNTRY_INFO!F489&gt;MAX('T1'!M489,'T2'!K489),MAX('T1'!M489,'T2'!K489),COUNTRY_INFO!F489),0)))</f>
        <v>0</v>
      </c>
      <c r="AE489" s="217">
        <f>IF(AND(COUNTRY_INFO!K489&gt;0,COUNTRY_INFO!K489&lt;4),IF(Z489&gt;0,IF(COUNTRY_INFO!K489=1, AD489/(COUNTRY_INFO!F489*0.33)*100, IF(COUNTRY_INFO!K489=2, AD489/(COUNTRY_INFO!F489*0.5)*100, IF(COUNTRY_INFO!K489=3, AD489/COUNTRY_INFO!F489*100))),"-"),0)</f>
        <v>0</v>
      </c>
      <c r="AF489" s="11">
        <f>IF(COUNTRY_INFO!K489=2,IF(COUNTRY_INFO!G489*0.2&gt;MAX('T1'!N489,'T2'!L489),MAX('T1'!N489,'T2'!L489),COUNTRY_INFO!G489*0.2),IF(COUNTRY_INFO!K489=3,IF(COUNTRY_INFO!G489&gt;MAX('T1'!N489,'T2'!L489),MAX('T1'!N489,'T2'!L489),COUNTRY_INFO!G489),0))</f>
        <v>0</v>
      </c>
      <c r="AG489" s="217">
        <f>IF(AND(COUNTRY_INFO!K489&gt;0,COUNTRY_INFO!K489&lt;4),IF(Z489&gt;0,IF(COUNTRY_INFO!K489=1, 0, IF(COUNTRY_INFO!K489=2, AF489/(COUNTRY_INFO!G489*0.2)*100, IF(COUNTRY_INFO!K489=3, AF489/COUNTRY_INFO!G489*100))),"-"),0)</f>
        <v>0</v>
      </c>
      <c r="AH489" s="11">
        <f t="shared" si="55"/>
        <v>0</v>
      </c>
      <c r="AI489" s="73">
        <f>IF(AND(COUNTRY_INFO!K489&gt;0,COUNTRY_INFO!K489&lt;4), IF(AC489/Z489*100&lt;&gt;0, IF(AH489/Z489*100&gt;100,100,AH489/Z489*100), "-"),0)</f>
        <v>0</v>
      </c>
      <c r="AJ489" s="261"/>
      <c r="AK489" s="260">
        <f>IF(AND(D489&lt;&gt;0, D489&lt;&gt;"Unknown",D489&lt;&gt;"Stopped",D489&lt;&gt;"Not required"),D489/COUNTRY_INFO!D489, 0)</f>
        <v>0</v>
      </c>
      <c r="AL489" s="260">
        <f>IF(AND(J489&lt;&gt;0,J489&lt;&gt;"Unknown",J489&lt;&gt;"Stopped",J489&lt;&gt;"Not required"),J489/COUNTRY_INFO!D489, 0)</f>
        <v>0</v>
      </c>
      <c r="AM489" s="260">
        <f>IF(AND(P489&lt;&gt;0,P489&lt;&gt;"Unknown",P489&lt;&gt;"Not required"),P489/(COUNTRY_INFO!E489+COUNTRY_INFO!F489), 0)</f>
        <v>1</v>
      </c>
      <c r="AN489" s="260">
        <f>IF(AND(Z489&lt;&gt;0,Z489&lt;&gt;"Unknown",Z489&lt;&gt;"Not required"),IF(COUNTRY_INFO!K489=1,1,IF(COUNTRY_INFO!K489=2,0.5*COUNTRY_INFO!F489/(0.5*COUNTRY_INFO!F489+0.2*COUNTRY_INFO!G489),IF(COUNTRY_INFO!K489=3,COUNTRY_INFO!F489/(COUNTRY_INFO!F489+COUNTRY_INFO!G489)))),0)</f>
        <v>0</v>
      </c>
      <c r="AO489" s="260">
        <f>IF(AND(Z489&lt;&gt;0,Z489&lt;&gt;"Unknown",Z489&lt;&gt;"Not required"),IF(COUNTRY_INFO!K489=1,0,IF(COUNTRY_INFO!K489=2,0.2*COUNTRY_INFO!G489/(0.5*COUNTRY_INFO!F489+0.2*COUNTRY_INFO!G489),IF(COUNTRY_INFO!K489=3,COUNTRY_INFO!G489/(COUNTRY_INFO!F489+COUNTRY_INFO!G489)))),0)</f>
        <v>0</v>
      </c>
      <c r="AP489" s="259">
        <f>MAX(COUNTRY_INFO!D489*AK489*PROFILE!$G$7,COUNTRY_INFO!D489*AL489*PROFILE!$G$7)</f>
        <v>0</v>
      </c>
      <c r="AQ489" s="259">
        <f>MAX(COUNTRY_INFO!D489*AK489*PROFILE!$G$8,COUNTRY_INFO!D489*AL489*PROFILE!$G$8,COUNTRY_INFO!D489*AM489*PROFILE!$G$8)</f>
        <v>13954.994570687544</v>
      </c>
      <c r="AR489" s="259">
        <f>MAX(COUNTRY_INFO!D489*AK489*PROFILE!$G$9,COUNTRY_INFO!D489*AL489*PROFILE!$G$9,COUNTRY_INFO!D489*AM489*PROFILE!$G$9,IF(AND(DISTRICT!Z489&lt;&gt;"Unknown",Z489&lt;&gt;"Not required"),COUNTRY_INFO!O489*DISTRICT!AN489,0))</f>
        <v>28980.443732002241</v>
      </c>
      <c r="AS489" s="259">
        <f>MAX(COUNTRY_INFO!D489*AK489*PROFILE!$G$10,COUNTRY_INFO!D489*AL489*PROFILE!$G$10,IF(AND(DISTRICT!Z489&lt;&gt;"Unknown",Z489&lt;&gt;"Not required"),COUNTRY_INFO!O489*DISTRICT!AO489,0))</f>
        <v>0</v>
      </c>
      <c r="AT489" s="259">
        <f t="shared" si="56"/>
        <v>42935.438302689785</v>
      </c>
      <c r="AU489" s="258" t="str">
        <f t="shared" si="51"/>
        <v>Y</v>
      </c>
      <c r="AV489" s="259">
        <f>MAX('MDA2'!J489,'T1'!L489,'T2'!J489,T3_R1!K489,T3_R2!K489)</f>
        <v>0</v>
      </c>
      <c r="AW489" s="259">
        <f>MAX('MDA1'!K489,'MDA2'!K489,'MDA3'!I489,'MDA3'!L489,'T1'!M489,'T2'!K489,T3_R1!L489,T3_R2!L489)</f>
        <v>38444</v>
      </c>
      <c r="AX489" s="259">
        <f>MAX('MDA1'!L489,'MDA2'!L489,'MDA3'!J489,'MDA3'!M489,'T1'!N489,'T2'!L489,T3_R1!M489,T3_R2!M489)</f>
        <v>9838</v>
      </c>
      <c r="AY489" s="259">
        <f t="shared" si="57"/>
        <v>48282</v>
      </c>
      <c r="AZ489" s="259">
        <f>MAX('MDA2'!J489,T489)</f>
        <v>0</v>
      </c>
      <c r="BA489" s="259">
        <f>MAX('MDA1'!K489,'MDA2'!K489,'MDA3'!I489,'MDA3'!L489,V489,AD489)</f>
        <v>29685</v>
      </c>
      <c r="BB489" s="259">
        <f>MAX('MDA1'!L489,'MDA2'!L489,'MDA3'!J489,'MDA3'!M489,AF489)</f>
        <v>0</v>
      </c>
      <c r="BC489" s="259">
        <f t="shared" si="52"/>
        <v>29685</v>
      </c>
      <c r="BD489" s="260">
        <f t="shared" si="53"/>
        <v>69.138690959026079</v>
      </c>
    </row>
    <row r="490" spans="1:56" x14ac:dyDescent="0.2">
      <c r="A490" s="10" t="str">
        <f>IF(COUNTRY_INFO!A490=0," ",COUNTRY_INFO!A490)</f>
        <v>Ethiopia</v>
      </c>
      <c r="B490" s="10" t="str">
        <f>IF(COUNTRY_INFO!B490=0," ",COUNTRY_INFO!B490)</f>
        <v>Oromia North Shoa Zone</v>
      </c>
      <c r="C490" s="87" t="str">
        <f>IF(COUNTRY_INFO!C490=0," ",COUNTRY_INFO!C490)</f>
        <v>Aleltu</v>
      </c>
      <c r="D490" s="67">
        <f>COUNTRY_INFO!L490</f>
        <v>0</v>
      </c>
      <c r="E490" s="61"/>
      <c r="F490" s="61"/>
      <c r="G490" s="11">
        <f>MAX('MDA1'!M490,'MDA2'!M490)</f>
        <v>0</v>
      </c>
      <c r="H490" s="11">
        <f>IF(AND(COUNTRY_INFO!H490&gt;0,COUNTRY_INFO!H490&lt;4),IF(D490&gt;MAX('MDA1'!M490,'MDA2'!M490),MAX('MDA1'!M490,'MDA2'!M490),D490),0)</f>
        <v>0</v>
      </c>
      <c r="I490" s="73">
        <f>IF(AND(COUNTRY_INFO!H490&gt;0,COUNTRY_INFO!H490&lt;4), IF(G490/D490*100&lt;&gt;0, IF(G490/D490*100&gt;100,100,G490/D490*100), "-"),0)</f>
        <v>0</v>
      </c>
      <c r="J490" s="67">
        <f>COUNTRY_INFO!M490</f>
        <v>0</v>
      </c>
      <c r="K490" s="61"/>
      <c r="L490" s="61"/>
      <c r="M490" s="11">
        <f>MAX('MDA1'!M490,MAX('MDA3'!I490,'MDA3'!L490)+MAX('MDA3'!J490,'MDA3'!M490))</f>
        <v>0</v>
      </c>
      <c r="N490" s="11">
        <f>IF(AND(COUNTRY_INFO!I490&gt;0,COUNTRY_INFO!I490&lt;4),IF(J490&gt;MAX('MDA1'!M490,MAX('MDA3'!I490,'MDA3'!L490)+MAX('MDA3'!J490,'MDA3'!M490)),MAX('MDA1'!M490,MAX('MDA3'!I490,'MDA3'!L490)+MAX('MDA3'!J490,'MDA3'!M490)),J490),0)</f>
        <v>0</v>
      </c>
      <c r="O490" s="73">
        <f>IF(AND(COUNTRY_INFO!I490&gt;0,COUNTRY_INFO!I490&lt;4), IF(M490/J490*100&lt;&gt;0, IF(M490/J490*100&gt;100,100,M490/J490*100), "-"),0)</f>
        <v>0</v>
      </c>
      <c r="P490" s="67">
        <f>COUNTRY_INFO!N490</f>
        <v>32618</v>
      </c>
      <c r="Q490" s="61"/>
      <c r="R490" s="61"/>
      <c r="S490" s="11">
        <f>SUM(MAX('MDA2'!J490, 'T1'!L490, MAX(T3_R1!K490, T3_R2!K490)), MAX('MDA1'!K490, 'MDA2'!K490, 'T1'!M490, MAX(T3_R1!L490, T3_R2!L490)), MAX('MDA1'!L490, 'MDA2'!L490, 'T1'!N490, MAX(T3_R1!M490, T3_R2!M490)))</f>
        <v>20191</v>
      </c>
      <c r="T490" s="11">
        <f>IF(AND(COUNTRY_INFO!J490&gt;1,COUNTRY_INFO!J490&lt;4),IF(COUNTRY_INFO!E490&gt;MAX('MDA2'!J490,'T1'!L490,MAX(T3_R1!K490,T3_R2!K490)),MAX('MDA2'!J490,'T1'!L490,MAX(T3_R1!K490,T3_R2!K490)),COUNTRY_INFO!E490),0)</f>
        <v>0</v>
      </c>
      <c r="U490" s="217" t="str">
        <f>IF(AND(COUNTRY_INFO!J490&gt;1,COUNTRY_INFO!J490&lt;4), IF(T490/COUNTRY_INFO!E490*100&lt;&gt;0, IF(T490/COUNTRY_INFO!E490*100&gt;100,100,T490/COUNTRY_INFO!E490*100), "-"),0)</f>
        <v>-</v>
      </c>
      <c r="V490" s="11">
        <f>IF(AND(COUNTRY_INFO!J490&gt;1,COUNTRY_INFO!J490&lt;4),IF(COUNTRY_INFO!F490&gt;MAX('MDA1'!K490,'MDA2'!K490,'T1'!M490,MAX(T3_R1!L490,T3_R2!L490)),MAX('MDA1'!K490,'MDA2'!K490,'T1'!M490,MAX(T3_R1!L490,T3_R2!L490)),COUNTRY_INFO!F490),0)</f>
        <v>20191</v>
      </c>
      <c r="W490" s="217">
        <f>IF(AND(COUNTRY_INFO!J490&gt;1,COUNTRY_INFO!J490&lt;4), IF(V490/COUNTRY_INFO!F490*100&lt;&gt;0, IF(V490/COUNTRY_INFO!F490*100&gt;100,100,V490/COUNTRY_INFO!F490*100), "-"),0)</f>
        <v>94.664541234938355</v>
      </c>
      <c r="X490" s="11">
        <f t="shared" si="54"/>
        <v>20191</v>
      </c>
      <c r="Y490" s="73">
        <f>IF(AND(COUNTRY_INFO!J490&gt;1,COUNTRY_INFO!J490&lt;4), IF(S490/P490*100&lt;&gt;0, IF(X490/P490*100&gt;100,100,X490/P490*100), "-"),0)</f>
        <v>61.901404132687475</v>
      </c>
      <c r="Z490" s="67">
        <f>COUNTRY_INFO!O490</f>
        <v>0</v>
      </c>
      <c r="AA490" s="61"/>
      <c r="AB490" s="61"/>
      <c r="AC490" s="11">
        <f>MAX('T1'!L490,'T2'!J490)+MAX('T1'!M490,'T2'!K490)+MAX('T1'!N490,'T2'!L490)</f>
        <v>0</v>
      </c>
      <c r="AD490" s="11">
        <f>IF(COUNTRY_INFO!K490=1,IF(COUNTRY_INFO!F490*0.33&gt;MAX('T1'!M490,'T2'!K490),MAX('T1'!M490,'T2'!K490),COUNTRY_INFO!F490*0.33),IF(COUNTRY_INFO!K490=2,IF(COUNTRY_INFO!F490*0.5&gt;MAX('T1'!M490,'T2'!K490),MAX('T1'!M490,'T2'!K490),COUNTRY_INFO!F490*0.5),IF(COUNTRY_INFO!K490=3,IF(COUNTRY_INFO!F490&gt;MAX('T1'!M490,'T2'!K490),MAX('T1'!M490,'T2'!K490),COUNTRY_INFO!F490),0)))</f>
        <v>0</v>
      </c>
      <c r="AE490" s="217">
        <f>IF(AND(COUNTRY_INFO!K490&gt;0,COUNTRY_INFO!K490&lt;4),IF(Z490&gt;0,IF(COUNTRY_INFO!K490=1, AD490/(COUNTRY_INFO!F490*0.33)*100, IF(COUNTRY_INFO!K490=2, AD490/(COUNTRY_INFO!F490*0.5)*100, IF(COUNTRY_INFO!K490=3, AD490/COUNTRY_INFO!F490*100))),"-"),0)</f>
        <v>0</v>
      </c>
      <c r="AF490" s="11">
        <f>IF(COUNTRY_INFO!K490=2,IF(COUNTRY_INFO!G490*0.2&gt;MAX('T1'!N490,'T2'!L490),MAX('T1'!N490,'T2'!L490),COUNTRY_INFO!G490*0.2),IF(COUNTRY_INFO!K490=3,IF(COUNTRY_INFO!G490&gt;MAX('T1'!N490,'T2'!L490),MAX('T1'!N490,'T2'!L490),COUNTRY_INFO!G490),0))</f>
        <v>0</v>
      </c>
      <c r="AG490" s="217">
        <f>IF(AND(COUNTRY_INFO!K490&gt;0,COUNTRY_INFO!K490&lt;4),IF(Z490&gt;0,IF(COUNTRY_INFO!K490=1, 0, IF(COUNTRY_INFO!K490=2, AF490/(COUNTRY_INFO!G490*0.2)*100, IF(COUNTRY_INFO!K490=3, AF490/COUNTRY_INFO!G490*100))),"-"),0)</f>
        <v>0</v>
      </c>
      <c r="AH490" s="11">
        <f t="shared" si="55"/>
        <v>0</v>
      </c>
      <c r="AI490" s="73">
        <f>IF(AND(COUNTRY_INFO!K490&gt;0,COUNTRY_INFO!K490&lt;4), IF(AC490/Z490*100&lt;&gt;0, IF(AH490/Z490*100&gt;100,100,AH490/Z490*100), "-"),0)</f>
        <v>0</v>
      </c>
      <c r="AJ490" s="261"/>
      <c r="AK490" s="260">
        <f>IF(AND(D490&lt;&gt;0, D490&lt;&gt;"Unknown",D490&lt;&gt;"Stopped",D490&lt;&gt;"Not required"),D490/COUNTRY_INFO!D490, 0)</f>
        <v>0</v>
      </c>
      <c r="AL490" s="260">
        <f>IF(AND(J490&lt;&gt;0,J490&lt;&gt;"Unknown",J490&lt;&gt;"Stopped",J490&lt;&gt;"Not required"),J490/COUNTRY_INFO!D490, 0)</f>
        <v>0</v>
      </c>
      <c r="AM490" s="260">
        <f>IF(AND(P490&lt;&gt;0,P490&lt;&gt;"Unknown",P490&lt;&gt;"Not required"),P490/(COUNTRY_INFO!E490+COUNTRY_INFO!F490), 0)</f>
        <v>1</v>
      </c>
      <c r="AN490" s="260">
        <f>IF(AND(Z490&lt;&gt;0,Z490&lt;&gt;"Unknown",Z490&lt;&gt;"Not required"),IF(COUNTRY_INFO!K490=1,1,IF(COUNTRY_INFO!K490=2,0.5*COUNTRY_INFO!F490/(0.5*COUNTRY_INFO!F490+0.2*COUNTRY_INFO!G490),IF(COUNTRY_INFO!K490=3,COUNTRY_INFO!F490/(COUNTRY_INFO!F490+COUNTRY_INFO!G490)))),0)</f>
        <v>0</v>
      </c>
      <c r="AO490" s="260">
        <f>IF(AND(Z490&lt;&gt;0,Z490&lt;&gt;"Unknown",Z490&lt;&gt;"Not required"),IF(COUNTRY_INFO!K490=1,0,IF(COUNTRY_INFO!K490=2,0.2*COUNTRY_INFO!G490/(0.5*COUNTRY_INFO!F490+0.2*COUNTRY_INFO!G490),IF(COUNTRY_INFO!K490=3,COUNTRY_INFO!G490/(COUNTRY_INFO!F490+COUNTRY_INFO!G490)))),0)</f>
        <v>0</v>
      </c>
      <c r="AP490" s="259">
        <f>MAX(COUNTRY_INFO!D490*AK490*PROFILE!$G$7,COUNTRY_INFO!D490*AL490*PROFILE!$G$7)</f>
        <v>0</v>
      </c>
      <c r="AQ490" s="259">
        <f>MAX(COUNTRY_INFO!D490*AK490*PROFILE!$G$8,COUNTRY_INFO!D490*AL490*PROFILE!$G$8,COUNTRY_INFO!D490*AM490*PROFILE!$G$8)</f>
        <v>10027.108631533078</v>
      </c>
      <c r="AR490" s="259">
        <f>MAX(COUNTRY_INFO!D490*AK490*PROFILE!$G$9,COUNTRY_INFO!D490*AL490*PROFILE!$G$9,COUNTRY_INFO!D490*AM490*PROFILE!$G$9,IF(AND(DISTRICT!Z490&lt;&gt;"Unknown",Z490&lt;&gt;"Not required"),COUNTRY_INFO!O490*DISTRICT!AN490,0))</f>
        <v>20823.373023820626</v>
      </c>
      <c r="AS490" s="259">
        <f>MAX(COUNTRY_INFO!D490*AK490*PROFILE!$G$10,COUNTRY_INFO!D490*AL490*PROFILE!$G$10,IF(AND(DISTRICT!Z490&lt;&gt;"Unknown",Z490&lt;&gt;"Not required"),COUNTRY_INFO!O490*DISTRICT!AO490,0))</f>
        <v>0</v>
      </c>
      <c r="AT490" s="259">
        <f t="shared" si="56"/>
        <v>30850.481655353702</v>
      </c>
      <c r="AU490" s="258" t="str">
        <f t="shared" si="51"/>
        <v>Y</v>
      </c>
      <c r="AV490" s="259">
        <f>MAX('MDA2'!J490,'T1'!L490,'T2'!J490,T3_R1!K490,T3_R2!K490)</f>
        <v>0</v>
      </c>
      <c r="AW490" s="259">
        <f>MAX('MDA1'!K490,'MDA2'!K490,'MDA3'!I490,'MDA3'!L490,'T1'!M490,'T2'!K490,T3_R1!L490,T3_R2!L490)</f>
        <v>20191</v>
      </c>
      <c r="AX490" s="259">
        <f>MAX('MDA1'!L490,'MDA2'!L490,'MDA3'!J490,'MDA3'!M490,'T1'!N490,'T2'!L490,T3_R1!M490,T3_R2!M490)</f>
        <v>0</v>
      </c>
      <c r="AY490" s="259">
        <f t="shared" si="57"/>
        <v>20191</v>
      </c>
      <c r="AZ490" s="259">
        <f>MAX('MDA2'!J490,T490)</f>
        <v>0</v>
      </c>
      <c r="BA490" s="259">
        <f>MAX('MDA1'!K490,'MDA2'!K490,'MDA3'!I490,'MDA3'!L490,V490,AD490)</f>
        <v>20191</v>
      </c>
      <c r="BB490" s="259">
        <f>MAX('MDA1'!L490,'MDA2'!L490,'MDA3'!J490,'MDA3'!M490,AF490)</f>
        <v>0</v>
      </c>
      <c r="BC490" s="259">
        <f t="shared" si="52"/>
        <v>20191</v>
      </c>
      <c r="BD490" s="260">
        <f t="shared" si="53"/>
        <v>65.447924689033542</v>
      </c>
    </row>
    <row r="491" spans="1:56" x14ac:dyDescent="0.2">
      <c r="A491" s="10" t="str">
        <f>IF(COUNTRY_INFO!A491=0," ",COUNTRY_INFO!A491)</f>
        <v>Ethiopia</v>
      </c>
      <c r="B491" s="10" t="str">
        <f>IF(COUNTRY_INFO!B491=0," ",COUNTRY_INFO!B491)</f>
        <v>Oromia North Shoa Zone</v>
      </c>
      <c r="C491" s="87" t="str">
        <f>IF(COUNTRY_INFO!C491=0," ",COUNTRY_INFO!C491)</f>
        <v>Debre Libanos</v>
      </c>
      <c r="D491" s="67">
        <f>COUNTRY_INFO!L491</f>
        <v>0</v>
      </c>
      <c r="E491" s="61"/>
      <c r="F491" s="61"/>
      <c r="G491" s="11">
        <f>MAX('MDA1'!M491,'MDA2'!M491)</f>
        <v>0</v>
      </c>
      <c r="H491" s="11">
        <f>IF(AND(COUNTRY_INFO!H491&gt;0,COUNTRY_INFO!H491&lt;4),IF(D491&gt;MAX('MDA1'!M491,'MDA2'!M491),MAX('MDA1'!M491,'MDA2'!M491),D491),0)</f>
        <v>0</v>
      </c>
      <c r="I491" s="73">
        <f>IF(AND(COUNTRY_INFO!H491&gt;0,COUNTRY_INFO!H491&lt;4), IF(G491/D491*100&lt;&gt;0, IF(G491/D491*100&gt;100,100,G491/D491*100), "-"),0)</f>
        <v>0</v>
      </c>
      <c r="J491" s="67">
        <f>COUNTRY_INFO!M491</f>
        <v>0</v>
      </c>
      <c r="K491" s="61"/>
      <c r="L491" s="61"/>
      <c r="M491" s="11">
        <f>MAX('MDA1'!M491,MAX('MDA3'!I491,'MDA3'!L491)+MAX('MDA3'!J491,'MDA3'!M491))</f>
        <v>0</v>
      </c>
      <c r="N491" s="11">
        <f>IF(AND(COUNTRY_INFO!I491&gt;0,COUNTRY_INFO!I491&lt;4),IF(J491&gt;MAX('MDA1'!M491,MAX('MDA3'!I491,'MDA3'!L491)+MAX('MDA3'!J491,'MDA3'!M491)),MAX('MDA1'!M491,MAX('MDA3'!I491,'MDA3'!L491)+MAX('MDA3'!J491,'MDA3'!M491)),J491),0)</f>
        <v>0</v>
      </c>
      <c r="O491" s="73">
        <f>IF(AND(COUNTRY_INFO!I491&gt;0,COUNTRY_INFO!I491&lt;4), IF(M491/J491*100&lt;&gt;0, IF(M491/J491*100&gt;100,100,M491/J491*100), "-"),0)</f>
        <v>0</v>
      </c>
      <c r="P491" s="67">
        <f>COUNTRY_INFO!N491</f>
        <v>28035</v>
      </c>
      <c r="Q491" s="61"/>
      <c r="R491" s="61"/>
      <c r="S491" s="11">
        <f>SUM(MAX('MDA2'!J491, 'T1'!L491, MAX(T3_R1!K491, T3_R2!K491)), MAX('MDA1'!K491, 'MDA2'!K491, 'T1'!M491, MAX(T3_R1!L491, T3_R2!L491)), MAX('MDA1'!L491, 'MDA2'!L491, 'T1'!N491, MAX(T3_R1!M491, T3_R2!M491)))</f>
        <v>17823</v>
      </c>
      <c r="T491" s="11">
        <f>IF(AND(COUNTRY_INFO!J491&gt;1,COUNTRY_INFO!J491&lt;4),IF(COUNTRY_INFO!E491&gt;MAX('MDA2'!J491,'T1'!L491,MAX(T3_R1!K491,T3_R2!K491)),MAX('MDA2'!J491,'T1'!L491,MAX(T3_R1!K491,T3_R2!K491)),COUNTRY_INFO!E491),0)</f>
        <v>0</v>
      </c>
      <c r="U491" s="217" t="str">
        <f>IF(AND(COUNTRY_INFO!J491&gt;1,COUNTRY_INFO!J491&lt;4), IF(T491/COUNTRY_INFO!E491*100&lt;&gt;0, IF(T491/COUNTRY_INFO!E491*100&gt;100,100,T491/COUNTRY_INFO!E491*100), "-"),0)</f>
        <v>-</v>
      </c>
      <c r="V491" s="11">
        <f>IF(AND(COUNTRY_INFO!J491&gt;1,COUNTRY_INFO!J491&lt;4),IF(COUNTRY_INFO!F491&gt;MAX('MDA1'!K491,'MDA2'!K491,'T1'!M491,MAX(T3_R1!L491,T3_R2!L491)),MAX('MDA1'!K491,'MDA2'!K491,'T1'!M491,MAX(T3_R1!L491,T3_R2!L491)),COUNTRY_INFO!F491),0)</f>
        <v>17823</v>
      </c>
      <c r="W491" s="217">
        <f>IF(AND(COUNTRY_INFO!J491&gt;1,COUNTRY_INFO!J491&lt;4), IF(V491/COUNTRY_INFO!F491*100&lt;&gt;0, IF(V491/COUNTRY_INFO!F491*100&gt;100,100,V491/COUNTRY_INFO!F491*100), "-"),0)</f>
        <v>97.223434431595024</v>
      </c>
      <c r="X491" s="11">
        <f t="shared" si="54"/>
        <v>17823</v>
      </c>
      <c r="Y491" s="73">
        <f>IF(AND(COUNTRY_INFO!J491&gt;1,COUNTRY_INFO!J491&lt;4), IF(S491/P491*100&lt;&gt;0, IF(X491/P491*100&gt;100,100,X491/P491*100), "-"),0)</f>
        <v>63.574103798822904</v>
      </c>
      <c r="Z491" s="67">
        <f>COUNTRY_INFO!O491</f>
        <v>0</v>
      </c>
      <c r="AA491" s="61"/>
      <c r="AB491" s="61"/>
      <c r="AC491" s="11">
        <f>MAX('T1'!L491,'T2'!J491)+MAX('T1'!M491,'T2'!K491)+MAX('T1'!N491,'T2'!L491)</f>
        <v>0</v>
      </c>
      <c r="AD491" s="11">
        <f>IF(COUNTRY_INFO!K491=1,IF(COUNTRY_INFO!F491*0.33&gt;MAX('T1'!M491,'T2'!K491),MAX('T1'!M491,'T2'!K491),COUNTRY_INFO!F491*0.33),IF(COUNTRY_INFO!K491=2,IF(COUNTRY_INFO!F491*0.5&gt;MAX('T1'!M491,'T2'!K491),MAX('T1'!M491,'T2'!K491),COUNTRY_INFO!F491*0.5),IF(COUNTRY_INFO!K491=3,IF(COUNTRY_INFO!F491&gt;MAX('T1'!M491,'T2'!K491),MAX('T1'!M491,'T2'!K491),COUNTRY_INFO!F491),0)))</f>
        <v>0</v>
      </c>
      <c r="AE491" s="217">
        <f>IF(AND(COUNTRY_INFO!K491&gt;0,COUNTRY_INFO!K491&lt;4),IF(Z491&gt;0,IF(COUNTRY_INFO!K491=1, AD491/(COUNTRY_INFO!F491*0.33)*100, IF(COUNTRY_INFO!K491=2, AD491/(COUNTRY_INFO!F491*0.5)*100, IF(COUNTRY_INFO!K491=3, AD491/COUNTRY_INFO!F491*100))),"-"),0)</f>
        <v>0</v>
      </c>
      <c r="AF491" s="11">
        <f>IF(COUNTRY_INFO!K491=2,IF(COUNTRY_INFO!G491*0.2&gt;MAX('T1'!N491,'T2'!L491),MAX('T1'!N491,'T2'!L491),COUNTRY_INFO!G491*0.2),IF(COUNTRY_INFO!K491=3,IF(COUNTRY_INFO!G491&gt;MAX('T1'!N491,'T2'!L491),MAX('T1'!N491,'T2'!L491),COUNTRY_INFO!G491),0))</f>
        <v>0</v>
      </c>
      <c r="AG491" s="217">
        <f>IF(AND(COUNTRY_INFO!K491&gt;0,COUNTRY_INFO!K491&lt;4),IF(Z491&gt;0,IF(COUNTRY_INFO!K491=1, 0, IF(COUNTRY_INFO!K491=2, AF491/(COUNTRY_INFO!G491*0.2)*100, IF(COUNTRY_INFO!K491=3, AF491/COUNTRY_INFO!G491*100))),"-"),0)</f>
        <v>0</v>
      </c>
      <c r="AH491" s="11">
        <f t="shared" si="55"/>
        <v>0</v>
      </c>
      <c r="AI491" s="73">
        <f>IF(AND(COUNTRY_INFO!K491&gt;0,COUNTRY_INFO!K491&lt;4), IF(AC491/Z491*100&lt;&gt;0, IF(AH491/Z491*100&gt;100,100,AH491/Z491*100), "-"),0)</f>
        <v>0</v>
      </c>
      <c r="AJ491" s="261"/>
      <c r="AK491" s="260">
        <f>IF(AND(D491&lt;&gt;0, D491&lt;&gt;"Unknown",D491&lt;&gt;"Stopped",D491&lt;&gt;"Not required"),D491/COUNTRY_INFO!D491, 0)</f>
        <v>0</v>
      </c>
      <c r="AL491" s="260">
        <f>IF(AND(J491&lt;&gt;0,J491&lt;&gt;"Unknown",J491&lt;&gt;"Stopped",J491&lt;&gt;"Not required"),J491/COUNTRY_INFO!D491, 0)</f>
        <v>0</v>
      </c>
      <c r="AM491" s="260">
        <f>IF(AND(P491&lt;&gt;0,P491&lt;&gt;"Unknown",P491&lt;&gt;"Not required"),P491/(COUNTRY_INFO!E491+COUNTRY_INFO!F491), 0)</f>
        <v>1</v>
      </c>
      <c r="AN491" s="260">
        <f>IF(AND(Z491&lt;&gt;0,Z491&lt;&gt;"Unknown",Z491&lt;&gt;"Not required"),IF(COUNTRY_INFO!K491=1,1,IF(COUNTRY_INFO!K491=2,0.5*COUNTRY_INFO!F491/(0.5*COUNTRY_INFO!F491+0.2*COUNTRY_INFO!G491),IF(COUNTRY_INFO!K491=3,COUNTRY_INFO!F491/(COUNTRY_INFO!F491+COUNTRY_INFO!G491)))),0)</f>
        <v>0</v>
      </c>
      <c r="AO491" s="260">
        <f>IF(AND(Z491&lt;&gt;0,Z491&lt;&gt;"Unknown",Z491&lt;&gt;"Not required"),IF(COUNTRY_INFO!K491=1,0,IF(COUNTRY_INFO!K491=2,0.2*COUNTRY_INFO!G491/(0.5*COUNTRY_INFO!F491+0.2*COUNTRY_INFO!G491),IF(COUNTRY_INFO!K491=3,COUNTRY_INFO!G491/(COUNTRY_INFO!F491+COUNTRY_INFO!G491)))),0)</f>
        <v>0</v>
      </c>
      <c r="AP491" s="259">
        <f>MAX(COUNTRY_INFO!D491*AK491*PROFILE!$G$7,COUNTRY_INFO!D491*AL491*PROFILE!$G$7)</f>
        <v>0</v>
      </c>
      <c r="AQ491" s="259">
        <f>MAX(COUNTRY_INFO!D491*AK491*PROFILE!$G$8,COUNTRY_INFO!D491*AL491*PROFILE!$G$8,COUNTRY_INFO!D491*AM491*PROFILE!$G$8)</f>
        <v>8617.973326118612</v>
      </c>
      <c r="AR491" s="259">
        <f>MAX(COUNTRY_INFO!D491*AK491*PROFILE!$G$9,COUNTRY_INFO!D491*AL491*PROFILE!$G$9,COUNTRY_INFO!D491*AM491*PROFILE!$G$9,IF(AND(DISTRICT!Z491&lt;&gt;"Unknown",Z491&lt;&gt;"Not required"),COUNTRY_INFO!O491*DISTRICT!AN491,0))</f>
        <v>17897.010980289589</v>
      </c>
      <c r="AS491" s="259">
        <f>MAX(COUNTRY_INFO!D491*AK491*PROFILE!$G$10,COUNTRY_INFO!D491*AL491*PROFILE!$G$10,IF(AND(DISTRICT!Z491&lt;&gt;"Unknown",Z491&lt;&gt;"Not required"),COUNTRY_INFO!O491*DISTRICT!AO491,0))</f>
        <v>0</v>
      </c>
      <c r="AT491" s="259">
        <f t="shared" si="56"/>
        <v>26514.984306408202</v>
      </c>
      <c r="AU491" s="258" t="str">
        <f t="shared" si="51"/>
        <v>Y</v>
      </c>
      <c r="AV491" s="259">
        <f>MAX('MDA2'!J491,'T1'!L491,'T2'!J491,T3_R1!K491,T3_R2!K491)</f>
        <v>0</v>
      </c>
      <c r="AW491" s="259">
        <f>MAX('MDA1'!K491,'MDA2'!K491,'MDA3'!I491,'MDA3'!L491,'T1'!M491,'T2'!K491,T3_R1!L491,T3_R2!L491)</f>
        <v>17823</v>
      </c>
      <c r="AX491" s="259">
        <f>MAX('MDA1'!L491,'MDA2'!L491,'MDA3'!J491,'MDA3'!M491,'T1'!N491,'T2'!L491,T3_R1!M491,T3_R2!M491)</f>
        <v>0</v>
      </c>
      <c r="AY491" s="259">
        <f t="shared" si="57"/>
        <v>17823</v>
      </c>
      <c r="AZ491" s="259">
        <f>MAX('MDA2'!J491,T491)</f>
        <v>0</v>
      </c>
      <c r="BA491" s="259">
        <f>MAX('MDA1'!K491,'MDA2'!K491,'MDA3'!I491,'MDA3'!L491,V491,AD491)</f>
        <v>17823</v>
      </c>
      <c r="BB491" s="259">
        <f>MAX('MDA1'!L491,'MDA2'!L491,'MDA3'!J491,'MDA3'!M491,AF491)</f>
        <v>0</v>
      </c>
      <c r="BC491" s="259">
        <f t="shared" si="52"/>
        <v>17823</v>
      </c>
      <c r="BD491" s="260">
        <f t="shared" si="53"/>
        <v>67.218595319675515</v>
      </c>
    </row>
    <row r="492" spans="1:56" x14ac:dyDescent="0.2">
      <c r="A492" s="10" t="str">
        <f>IF(COUNTRY_INFO!A492=0," ",COUNTRY_INFO!A492)</f>
        <v>Ethiopia</v>
      </c>
      <c r="B492" s="10" t="str">
        <f>IF(COUNTRY_INFO!B492=0," ",COUNTRY_INFO!B492)</f>
        <v>Oromia North Shoa Zone</v>
      </c>
      <c r="C492" s="87" t="str">
        <f>IF(COUNTRY_INFO!C492=0," ",COUNTRY_INFO!C492)</f>
        <v>Degem</v>
      </c>
      <c r="D492" s="67">
        <f>COUNTRY_INFO!L492</f>
        <v>0</v>
      </c>
      <c r="E492" s="61"/>
      <c r="F492" s="61"/>
      <c r="G492" s="11">
        <f>MAX('MDA1'!M492,'MDA2'!M492)</f>
        <v>0</v>
      </c>
      <c r="H492" s="11">
        <f>IF(AND(COUNTRY_INFO!H492&gt;0,COUNTRY_INFO!H492&lt;4),IF(D492&gt;MAX('MDA1'!M492,'MDA2'!M492),MAX('MDA1'!M492,'MDA2'!M492),D492),0)</f>
        <v>0</v>
      </c>
      <c r="I492" s="73">
        <f>IF(AND(COUNTRY_INFO!H492&gt;0,COUNTRY_INFO!H492&lt;4), IF(G492/D492*100&lt;&gt;0, IF(G492/D492*100&gt;100,100,G492/D492*100), "-"),0)</f>
        <v>0</v>
      </c>
      <c r="J492" s="67">
        <f>COUNTRY_INFO!M492</f>
        <v>0</v>
      </c>
      <c r="K492" s="61"/>
      <c r="L492" s="61"/>
      <c r="M492" s="11">
        <f>MAX('MDA1'!M492,MAX('MDA3'!I492,'MDA3'!L492)+MAX('MDA3'!J492,'MDA3'!M492))</f>
        <v>0</v>
      </c>
      <c r="N492" s="11">
        <f>IF(AND(COUNTRY_INFO!I492&gt;0,COUNTRY_INFO!I492&lt;4),IF(J492&gt;MAX('MDA1'!M492,MAX('MDA3'!I492,'MDA3'!L492)+MAX('MDA3'!J492,'MDA3'!M492)),MAX('MDA1'!M492,MAX('MDA3'!I492,'MDA3'!L492)+MAX('MDA3'!J492,'MDA3'!M492)),J492),0)</f>
        <v>0</v>
      </c>
      <c r="O492" s="73">
        <f>IF(AND(COUNTRY_INFO!I492&gt;0,COUNTRY_INFO!I492&lt;4), IF(M492/J492*100&lt;&gt;0, IF(M492/J492*100&gt;100,100,M492/J492*100), "-"),0)</f>
        <v>0</v>
      </c>
      <c r="P492" s="67">
        <f>COUNTRY_INFO!N492</f>
        <v>60460</v>
      </c>
      <c r="Q492" s="61"/>
      <c r="R492" s="61"/>
      <c r="S492" s="11">
        <f>SUM(MAX('MDA2'!J492, 'T1'!L492, MAX(T3_R1!K492, T3_R2!K492)), MAX('MDA1'!K492, 'MDA2'!K492, 'T1'!M492, MAX(T3_R1!L492, T3_R2!L492)), MAX('MDA1'!L492, 'MDA2'!L492, 'T1'!N492, MAX(T3_R1!M492, T3_R2!M492)))</f>
        <v>63741</v>
      </c>
      <c r="T492" s="11">
        <f>IF(AND(COUNTRY_INFO!J492&gt;1,COUNTRY_INFO!J492&lt;4),IF(COUNTRY_INFO!E492&gt;MAX('MDA2'!J492,'T1'!L492,MAX(T3_R1!K492,T3_R2!K492)),MAX('MDA2'!J492,'T1'!L492,MAX(T3_R1!K492,T3_R2!K492)),COUNTRY_INFO!E492),0)</f>
        <v>0</v>
      </c>
      <c r="U492" s="217" t="str">
        <f>IF(AND(COUNTRY_INFO!J492&gt;1,COUNTRY_INFO!J492&lt;4), IF(T492/COUNTRY_INFO!E492*100&lt;&gt;0, IF(T492/COUNTRY_INFO!E492*100&gt;100,100,T492/COUNTRY_INFO!E492*100), "-"),0)</f>
        <v>-</v>
      </c>
      <c r="V492" s="11">
        <f>IF(AND(COUNTRY_INFO!J492&gt;1,COUNTRY_INFO!J492&lt;4),IF(COUNTRY_INFO!F492&gt;MAX('MDA1'!K492,'MDA2'!K492,'T1'!M492,MAX(T3_R1!L492,T3_R2!L492)),MAX('MDA1'!K492,'MDA2'!K492,'T1'!M492,MAX(T3_R1!L492,T3_R2!L492)),COUNTRY_INFO!F492),0)</f>
        <v>39535</v>
      </c>
      <c r="W492" s="217">
        <f>IF(AND(COUNTRY_INFO!J492&gt;1,COUNTRY_INFO!J492&lt;4), IF(V492/COUNTRY_INFO!F492*100&lt;&gt;0, IF(V492/COUNTRY_INFO!F492*100&gt;100,100,V492/COUNTRY_INFO!F492*100), "-"),0)</f>
        <v>100</v>
      </c>
      <c r="X492" s="11">
        <f t="shared" si="54"/>
        <v>39535</v>
      </c>
      <c r="Y492" s="73">
        <f>IF(AND(COUNTRY_INFO!J492&gt;1,COUNTRY_INFO!J492&lt;4), IF(S492/P492*100&lt;&gt;0, IF(X492/P492*100&gt;100,100,X492/P492*100), "-"),0)</f>
        <v>65.390340721137946</v>
      </c>
      <c r="Z492" s="67">
        <f>COUNTRY_INFO!O492</f>
        <v>13046.550000000001</v>
      </c>
      <c r="AA492" s="61"/>
      <c r="AB492" s="61"/>
      <c r="AC492" s="11">
        <f>MAX('T1'!L492,'T2'!J492)+MAX('T1'!M492,'T2'!K492)+MAX('T1'!N492,'T2'!L492)</f>
        <v>0</v>
      </c>
      <c r="AD492" s="11">
        <f>IF(COUNTRY_INFO!K492=1,IF(COUNTRY_INFO!F492*0.33&gt;MAX('T1'!M492,'T2'!K492),MAX('T1'!M492,'T2'!K492),COUNTRY_INFO!F492*0.33),IF(COUNTRY_INFO!K492=2,IF(COUNTRY_INFO!F492*0.5&gt;MAX('T1'!M492,'T2'!K492),MAX('T1'!M492,'T2'!K492),COUNTRY_INFO!F492*0.5),IF(COUNTRY_INFO!K492=3,IF(COUNTRY_INFO!F492&gt;MAX('T1'!M492,'T2'!K492),MAX('T1'!M492,'T2'!K492),COUNTRY_INFO!F492),0)))</f>
        <v>0</v>
      </c>
      <c r="AE492" s="217">
        <f>IF(AND(COUNTRY_INFO!K492&gt;0,COUNTRY_INFO!K492&lt;4),IF(Z492&gt;0,IF(COUNTRY_INFO!K492=1, AD492/(COUNTRY_INFO!F492*0.33)*100, IF(COUNTRY_INFO!K492=2, AD492/(COUNTRY_INFO!F492*0.5)*100, IF(COUNTRY_INFO!K492=3, AD492/COUNTRY_INFO!F492*100))),"-"),0)</f>
        <v>0</v>
      </c>
      <c r="AF492" s="11">
        <f>IF(COUNTRY_INFO!K492=2,IF(COUNTRY_INFO!G492*0.2&gt;MAX('T1'!N492,'T2'!L492),MAX('T1'!N492,'T2'!L492),COUNTRY_INFO!G492*0.2),IF(COUNTRY_INFO!K492=3,IF(COUNTRY_INFO!G492&gt;MAX('T1'!N492,'T2'!L492),MAX('T1'!N492,'T2'!L492),COUNTRY_INFO!G492),0))</f>
        <v>0</v>
      </c>
      <c r="AG492" s="217">
        <f>IF(AND(COUNTRY_INFO!K492&gt;0,COUNTRY_INFO!K492&lt;4),IF(Z492&gt;0,IF(COUNTRY_INFO!K492=1, 0, IF(COUNTRY_INFO!K492=2, AF492/(COUNTRY_INFO!G492*0.2)*100, IF(COUNTRY_INFO!K492=3, AF492/COUNTRY_INFO!G492*100))),"-"),0)</f>
        <v>0</v>
      </c>
      <c r="AH492" s="11">
        <f t="shared" si="55"/>
        <v>0</v>
      </c>
      <c r="AI492" s="73" t="str">
        <f>IF(AND(COUNTRY_INFO!K492&gt;0,COUNTRY_INFO!K492&lt;4), IF(AC492/Z492*100&lt;&gt;0, IF(AH492/Z492*100&gt;100,100,AH492/Z492*100), "-"),0)</f>
        <v>-</v>
      </c>
      <c r="AJ492" s="261"/>
      <c r="AK492" s="260">
        <f>IF(AND(D492&lt;&gt;0, D492&lt;&gt;"Unknown",D492&lt;&gt;"Stopped",D492&lt;&gt;"Not required"),D492/COUNTRY_INFO!D492, 0)</f>
        <v>0</v>
      </c>
      <c r="AL492" s="260">
        <f>IF(AND(J492&lt;&gt;0,J492&lt;&gt;"Unknown",J492&lt;&gt;"Stopped",J492&lt;&gt;"Not required"),J492/COUNTRY_INFO!D492, 0)</f>
        <v>0</v>
      </c>
      <c r="AM492" s="260">
        <f>IF(AND(P492&lt;&gt;0,P492&lt;&gt;"Unknown",P492&lt;&gt;"Not required"),P492/(COUNTRY_INFO!E492+COUNTRY_INFO!F492), 0)</f>
        <v>1</v>
      </c>
      <c r="AN492" s="260">
        <f>IF(AND(Z492&lt;&gt;0,Z492&lt;&gt;"Unknown",Z492&lt;&gt;"Not required"),IF(COUNTRY_INFO!K492=1,1,IF(COUNTRY_INFO!K492=2,0.5*COUNTRY_INFO!F492/(0.5*COUNTRY_INFO!F492+0.2*COUNTRY_INFO!G492),IF(COUNTRY_INFO!K492=3,COUNTRY_INFO!F492/(COUNTRY_INFO!F492+COUNTRY_INFO!G492)))),0)</f>
        <v>1</v>
      </c>
      <c r="AO492" s="260">
        <f>IF(AND(Z492&lt;&gt;0,Z492&lt;&gt;"Unknown",Z492&lt;&gt;"Not required"),IF(COUNTRY_INFO!K492=1,0,IF(COUNTRY_INFO!K492=2,0.2*COUNTRY_INFO!G492/(0.5*COUNTRY_INFO!F492+0.2*COUNTRY_INFO!G492),IF(COUNTRY_INFO!K492=3,COUNTRY_INFO!G492/(COUNTRY_INFO!F492+COUNTRY_INFO!G492)))),0)</f>
        <v>0</v>
      </c>
      <c r="AP492" s="259">
        <f>MAX(COUNTRY_INFO!D492*AK492*PROFILE!$G$7,COUNTRY_INFO!D492*AL492*PROFILE!$G$7)</f>
        <v>0</v>
      </c>
      <c r="AQ492" s="259">
        <f>MAX(COUNTRY_INFO!D492*AK492*PROFILE!$G$8,COUNTRY_INFO!D492*AL492*PROFILE!$G$8,COUNTRY_INFO!D492*AM492*PROFILE!$G$8)</f>
        <v>18585.763820379798</v>
      </c>
      <c r="AR492" s="259">
        <f>MAX(COUNTRY_INFO!D492*AK492*PROFILE!$G$9,COUNTRY_INFO!D492*AL492*PROFILE!$G$9,COUNTRY_INFO!D492*AM492*PROFILE!$G$9,IF(AND(DISTRICT!Z492&lt;&gt;"Unknown",Z492&lt;&gt;"Not required"),COUNTRY_INFO!O492*DISTRICT!AN492,0))</f>
        <v>38597.197575710874</v>
      </c>
      <c r="AS492" s="259">
        <f>MAX(COUNTRY_INFO!D492*AK492*PROFILE!$G$10,COUNTRY_INFO!D492*AL492*PROFILE!$G$10,IF(AND(DISTRICT!Z492&lt;&gt;"Unknown",Z492&lt;&gt;"Not required"),COUNTRY_INFO!O492*DISTRICT!AO492,0))</f>
        <v>0</v>
      </c>
      <c r="AT492" s="259">
        <f t="shared" si="56"/>
        <v>57182.961396090672</v>
      </c>
      <c r="AU492" s="258">
        <f t="shared" si="51"/>
        <v>0</v>
      </c>
      <c r="AV492" s="259">
        <f>MAX('MDA2'!J492,'T1'!L492,'T2'!J492,T3_R1!K492,T3_R2!K492)</f>
        <v>0</v>
      </c>
      <c r="AW492" s="259">
        <f>MAX('MDA1'!K492,'MDA2'!K492,'MDA3'!I492,'MDA3'!L492,'T1'!M492,'T2'!K492,T3_R1!L492,T3_R2!L492)</f>
        <v>49451</v>
      </c>
      <c r="AX492" s="259">
        <f>MAX('MDA1'!L492,'MDA2'!L492,'MDA3'!J492,'MDA3'!M492,'T1'!N492,'T2'!L492,T3_R1!M492,T3_R2!M492)</f>
        <v>14290</v>
      </c>
      <c r="AY492" s="259">
        <f t="shared" si="57"/>
        <v>63741</v>
      </c>
      <c r="AZ492" s="259">
        <f>MAX('MDA2'!J492,T492)</f>
        <v>0</v>
      </c>
      <c r="BA492" s="259">
        <f>MAX('MDA1'!K492,'MDA2'!K492,'MDA3'!I492,'MDA3'!L492,V492,AD492)</f>
        <v>39535</v>
      </c>
      <c r="BB492" s="259">
        <f>MAX('MDA1'!L492,'MDA2'!L492,'MDA3'!J492,'MDA3'!M492,AF492)</f>
        <v>0</v>
      </c>
      <c r="BC492" s="259">
        <f t="shared" si="52"/>
        <v>39535</v>
      </c>
      <c r="BD492" s="260">
        <f t="shared" si="53"/>
        <v>69.137727453728587</v>
      </c>
    </row>
    <row r="493" spans="1:56" x14ac:dyDescent="0.2">
      <c r="A493" s="10" t="str">
        <f>IF(COUNTRY_INFO!A493=0," ",COUNTRY_INFO!A493)</f>
        <v>Ethiopia</v>
      </c>
      <c r="B493" s="10" t="str">
        <f>IF(COUNTRY_INFO!B493=0," ",COUNTRY_INFO!B493)</f>
        <v>Oromia North Shoa Zone</v>
      </c>
      <c r="C493" s="87" t="str">
        <f>IF(COUNTRY_INFO!C493=0," ",COUNTRY_INFO!C493)</f>
        <v>Dera</v>
      </c>
      <c r="D493" s="67">
        <f>COUNTRY_INFO!L493</f>
        <v>0</v>
      </c>
      <c r="E493" s="61"/>
      <c r="F493" s="61"/>
      <c r="G493" s="11">
        <f>MAX('MDA1'!M493,'MDA2'!M493)</f>
        <v>0</v>
      </c>
      <c r="H493" s="11">
        <f>IF(AND(COUNTRY_INFO!H493&gt;0,COUNTRY_INFO!H493&lt;4),IF(D493&gt;MAX('MDA1'!M493,'MDA2'!M493),MAX('MDA1'!M493,'MDA2'!M493),D493),0)</f>
        <v>0</v>
      </c>
      <c r="I493" s="73">
        <f>IF(AND(COUNTRY_INFO!H493&gt;0,COUNTRY_INFO!H493&lt;4), IF(G493/D493*100&lt;&gt;0, IF(G493/D493*100&gt;100,100,G493/D493*100), "-"),0)</f>
        <v>0</v>
      </c>
      <c r="J493" s="67">
        <f>COUNTRY_INFO!M493</f>
        <v>0</v>
      </c>
      <c r="K493" s="61"/>
      <c r="L493" s="61"/>
      <c r="M493" s="11">
        <f>MAX('MDA1'!M493,MAX('MDA3'!I493,'MDA3'!L493)+MAX('MDA3'!J493,'MDA3'!M493))</f>
        <v>0</v>
      </c>
      <c r="N493" s="11">
        <f>IF(AND(COUNTRY_INFO!I493&gt;0,COUNTRY_INFO!I493&lt;4),IF(J493&gt;MAX('MDA1'!M493,MAX('MDA3'!I493,'MDA3'!L493)+MAX('MDA3'!J493,'MDA3'!M493)),MAX('MDA1'!M493,MAX('MDA3'!I493,'MDA3'!L493)+MAX('MDA3'!J493,'MDA3'!M493)),J493),0)</f>
        <v>0</v>
      </c>
      <c r="O493" s="73">
        <f>IF(AND(COUNTRY_INFO!I493&gt;0,COUNTRY_INFO!I493&lt;4), IF(M493/J493*100&lt;&gt;0, IF(M493/J493*100&gt;100,100,M493/J493*100), "-"),0)</f>
        <v>0</v>
      </c>
      <c r="P493" s="67">
        <f>COUNTRY_INFO!N493</f>
        <v>110267</v>
      </c>
      <c r="Q493" s="61"/>
      <c r="R493" s="61"/>
      <c r="S493" s="11">
        <f>SUM(MAX('MDA2'!J493, 'T1'!L493, MAX(T3_R1!K493, T3_R2!K493)), MAX('MDA1'!K493, 'MDA2'!K493, 'T1'!M493, MAX(T3_R1!L493, T3_R2!L493)), MAX('MDA1'!L493, 'MDA2'!L493, 'T1'!N493, MAX(T3_R1!M493, T3_R2!M493)))</f>
        <v>0</v>
      </c>
      <c r="T493" s="11">
        <f>IF(AND(COUNTRY_INFO!J493&gt;1,COUNTRY_INFO!J493&lt;4),IF(COUNTRY_INFO!E493&gt;MAX('MDA2'!J493,'T1'!L493,MAX(T3_R1!K493,T3_R2!K493)),MAX('MDA2'!J493,'T1'!L493,MAX(T3_R1!K493,T3_R2!K493)),COUNTRY_INFO!E493),0)</f>
        <v>0</v>
      </c>
      <c r="U493" s="217" t="str">
        <f>IF(AND(COUNTRY_INFO!J493&gt;1,COUNTRY_INFO!J493&lt;4), IF(T493/COUNTRY_INFO!E493*100&lt;&gt;0, IF(T493/COUNTRY_INFO!E493*100&gt;100,100,T493/COUNTRY_INFO!E493*100), "-"),0)</f>
        <v>-</v>
      </c>
      <c r="V493" s="11">
        <f>IF(AND(COUNTRY_INFO!J493&gt;1,COUNTRY_INFO!J493&lt;4),IF(COUNTRY_INFO!F493&gt;MAX('MDA1'!K493,'MDA2'!K493,'T1'!M493,MAX(T3_R1!L493,T3_R2!L493)),MAX('MDA1'!K493,'MDA2'!K493,'T1'!M493,MAX(T3_R1!L493,T3_R2!L493)),COUNTRY_INFO!F493),0)</f>
        <v>0</v>
      </c>
      <c r="W493" s="217" t="str">
        <f>IF(AND(COUNTRY_INFO!J493&gt;1,COUNTRY_INFO!J493&lt;4), IF(V493/COUNTRY_INFO!F493*100&lt;&gt;0, IF(V493/COUNTRY_INFO!F493*100&gt;100,100,V493/COUNTRY_INFO!F493*100), "-"),0)</f>
        <v>-</v>
      </c>
      <c r="X493" s="11">
        <f t="shared" si="54"/>
        <v>0</v>
      </c>
      <c r="Y493" s="73" t="str">
        <f>IF(AND(COUNTRY_INFO!J493&gt;1,COUNTRY_INFO!J493&lt;4), IF(S493/P493*100&lt;&gt;0, IF(X493/P493*100&gt;100,100,X493/P493*100), "-"),0)</f>
        <v>-</v>
      </c>
      <c r="Z493" s="67">
        <f>COUNTRY_INFO!O493</f>
        <v>23794.32</v>
      </c>
      <c r="AA493" s="61"/>
      <c r="AB493" s="61"/>
      <c r="AC493" s="11">
        <f>MAX('T1'!L493,'T2'!J493)+MAX('T1'!M493,'T2'!K493)+MAX('T1'!N493,'T2'!L493)</f>
        <v>0</v>
      </c>
      <c r="AD493" s="11">
        <f>IF(COUNTRY_INFO!K493=1,IF(COUNTRY_INFO!F493*0.33&gt;MAX('T1'!M493,'T2'!K493),MAX('T1'!M493,'T2'!K493),COUNTRY_INFO!F493*0.33),IF(COUNTRY_INFO!K493=2,IF(COUNTRY_INFO!F493*0.5&gt;MAX('T1'!M493,'T2'!K493),MAX('T1'!M493,'T2'!K493),COUNTRY_INFO!F493*0.5),IF(COUNTRY_INFO!K493=3,IF(COUNTRY_INFO!F493&gt;MAX('T1'!M493,'T2'!K493),MAX('T1'!M493,'T2'!K493),COUNTRY_INFO!F493),0)))</f>
        <v>0</v>
      </c>
      <c r="AE493" s="217">
        <f>IF(AND(COUNTRY_INFO!K493&gt;0,COUNTRY_INFO!K493&lt;4),IF(Z493&gt;0,IF(COUNTRY_INFO!K493=1, AD493/(COUNTRY_INFO!F493*0.33)*100, IF(COUNTRY_INFO!K493=2, AD493/(COUNTRY_INFO!F493*0.5)*100, IF(COUNTRY_INFO!K493=3, AD493/COUNTRY_INFO!F493*100))),"-"),0)</f>
        <v>0</v>
      </c>
      <c r="AF493" s="11">
        <f>IF(COUNTRY_INFO!K493=2,IF(COUNTRY_INFO!G493*0.2&gt;MAX('T1'!N493,'T2'!L493),MAX('T1'!N493,'T2'!L493),COUNTRY_INFO!G493*0.2),IF(COUNTRY_INFO!K493=3,IF(COUNTRY_INFO!G493&gt;MAX('T1'!N493,'T2'!L493),MAX('T1'!N493,'T2'!L493),COUNTRY_INFO!G493),0))</f>
        <v>0</v>
      </c>
      <c r="AG493" s="217">
        <f>IF(AND(COUNTRY_INFO!K493&gt;0,COUNTRY_INFO!K493&lt;4),IF(Z493&gt;0,IF(COUNTRY_INFO!K493=1, 0, IF(COUNTRY_INFO!K493=2, AF493/(COUNTRY_INFO!G493*0.2)*100, IF(COUNTRY_INFO!K493=3, AF493/COUNTRY_INFO!G493*100))),"-"),0)</f>
        <v>0</v>
      </c>
      <c r="AH493" s="11">
        <f t="shared" si="55"/>
        <v>0</v>
      </c>
      <c r="AI493" s="73" t="str">
        <f>IF(AND(COUNTRY_INFO!K493&gt;0,COUNTRY_INFO!K493&lt;4), IF(AC493/Z493*100&lt;&gt;0, IF(AH493/Z493*100&gt;100,100,AH493/Z493*100), "-"),0)</f>
        <v>-</v>
      </c>
      <c r="AJ493" s="261"/>
      <c r="AK493" s="260">
        <f>IF(AND(D493&lt;&gt;0, D493&lt;&gt;"Unknown",D493&lt;&gt;"Stopped",D493&lt;&gt;"Not required"),D493/COUNTRY_INFO!D493, 0)</f>
        <v>0</v>
      </c>
      <c r="AL493" s="260">
        <f>IF(AND(J493&lt;&gt;0,J493&lt;&gt;"Unknown",J493&lt;&gt;"Stopped",J493&lt;&gt;"Not required"),J493/COUNTRY_INFO!D493, 0)</f>
        <v>0</v>
      </c>
      <c r="AM493" s="260">
        <f>IF(AND(P493&lt;&gt;0,P493&lt;&gt;"Unknown",P493&lt;&gt;"Not required"),P493/(COUNTRY_INFO!E493+COUNTRY_INFO!F493), 0)</f>
        <v>1</v>
      </c>
      <c r="AN493" s="260">
        <f>IF(AND(Z493&lt;&gt;0,Z493&lt;&gt;"Unknown",Z493&lt;&gt;"Not required"),IF(COUNTRY_INFO!K493=1,1,IF(COUNTRY_INFO!K493=2,0.5*COUNTRY_INFO!F493/(0.5*COUNTRY_INFO!F493+0.2*COUNTRY_INFO!G493),IF(COUNTRY_INFO!K493=3,COUNTRY_INFO!F493/(COUNTRY_INFO!F493+COUNTRY_INFO!G493)))),0)</f>
        <v>1</v>
      </c>
      <c r="AO493" s="260">
        <f>IF(AND(Z493&lt;&gt;0,Z493&lt;&gt;"Unknown",Z493&lt;&gt;"Not required"),IF(COUNTRY_INFO!K493=1,0,IF(COUNTRY_INFO!K493=2,0.2*COUNTRY_INFO!G493/(0.5*COUNTRY_INFO!F493+0.2*COUNTRY_INFO!G493),IF(COUNTRY_INFO!K493=3,COUNTRY_INFO!G493/(COUNTRY_INFO!F493+COUNTRY_INFO!G493)))),0)</f>
        <v>0</v>
      </c>
      <c r="AP493" s="259">
        <f>MAX(COUNTRY_INFO!D493*AK493*PROFILE!$G$7,COUNTRY_INFO!D493*AL493*PROFILE!$G$7)</f>
        <v>0</v>
      </c>
      <c r="AQ493" s="259">
        <f>MAX(COUNTRY_INFO!D493*AK493*PROFILE!$G$8,COUNTRY_INFO!D493*AL493*PROFILE!$G$8,COUNTRY_INFO!D493*AM493*PROFILE!$G$8)</f>
        <v>33896.580605205345</v>
      </c>
      <c r="AR493" s="259">
        <f>MAX(COUNTRY_INFO!D493*AK493*PROFILE!$G$9,COUNTRY_INFO!D493*AL493*PROFILE!$G$9,COUNTRY_INFO!D493*AM493*PROFILE!$G$9,IF(AND(DISTRICT!Z493&lt;&gt;"Unknown",Z493&lt;&gt;"Not required"),COUNTRY_INFO!O493*DISTRICT!AN493,0))</f>
        <v>70393.287647695106</v>
      </c>
      <c r="AS493" s="259">
        <f>MAX(COUNTRY_INFO!D493*AK493*PROFILE!$G$10,COUNTRY_INFO!D493*AL493*PROFILE!$G$10,IF(AND(DISTRICT!Z493&lt;&gt;"Unknown",Z493&lt;&gt;"Not required"),COUNTRY_INFO!O493*DISTRICT!AO493,0))</f>
        <v>0</v>
      </c>
      <c r="AT493" s="259">
        <f t="shared" si="56"/>
        <v>104289.86825290046</v>
      </c>
      <c r="AU493" s="258">
        <f t="shared" si="51"/>
        <v>0</v>
      </c>
      <c r="AV493" s="259">
        <f>MAX('MDA2'!J493,'T1'!L493,'T2'!J493,T3_R1!K493,T3_R2!K493)</f>
        <v>0</v>
      </c>
      <c r="AW493" s="259">
        <f>MAX('MDA1'!K493,'MDA2'!K493,'MDA3'!I493,'MDA3'!L493,'T1'!M493,'T2'!K493,T3_R1!L493,T3_R2!L493)</f>
        <v>0</v>
      </c>
      <c r="AX493" s="259">
        <f>MAX('MDA1'!L493,'MDA2'!L493,'MDA3'!J493,'MDA3'!M493,'T1'!N493,'T2'!L493,T3_R1!M493,T3_R2!M493)</f>
        <v>0</v>
      </c>
      <c r="AY493" s="259">
        <f t="shared" si="57"/>
        <v>0</v>
      </c>
      <c r="AZ493" s="259">
        <f>MAX('MDA2'!J493,T493)</f>
        <v>0</v>
      </c>
      <c r="BA493" s="259">
        <f>MAX('MDA1'!K493,'MDA2'!K493,'MDA3'!I493,'MDA3'!L493,V493,AD493)</f>
        <v>0</v>
      </c>
      <c r="BB493" s="259">
        <f>MAX('MDA1'!L493,'MDA2'!L493,'MDA3'!J493,'MDA3'!M493,AF493)</f>
        <v>0</v>
      </c>
      <c r="BC493" s="259">
        <f t="shared" si="52"/>
        <v>0</v>
      </c>
      <c r="BD493" s="260">
        <f t="shared" si="53"/>
        <v>0</v>
      </c>
    </row>
    <row r="494" spans="1:56" x14ac:dyDescent="0.2">
      <c r="A494" s="10" t="str">
        <f>IF(COUNTRY_INFO!A494=0," ",COUNTRY_INFO!A494)</f>
        <v>Ethiopia</v>
      </c>
      <c r="B494" s="10" t="str">
        <f>IF(COUNTRY_INFO!B494=0," ",COUNTRY_INFO!B494)</f>
        <v>Oromia North Shoa Zone</v>
      </c>
      <c r="C494" s="87" t="str">
        <f>IF(COUNTRY_INFO!C494=0," ",COUNTRY_INFO!C494)</f>
        <v>Fiche Town</v>
      </c>
      <c r="D494" s="67">
        <f>COUNTRY_INFO!L494</f>
        <v>0</v>
      </c>
      <c r="E494" s="61"/>
      <c r="F494" s="61"/>
      <c r="G494" s="11">
        <f>MAX('MDA1'!M494,'MDA2'!M494)</f>
        <v>0</v>
      </c>
      <c r="H494" s="11">
        <f>IF(AND(COUNTRY_INFO!H494&gt;0,COUNTRY_INFO!H494&lt;4),IF(D494&gt;MAX('MDA1'!M494,'MDA2'!M494),MAX('MDA1'!M494,'MDA2'!M494),D494),0)</f>
        <v>0</v>
      </c>
      <c r="I494" s="73">
        <f>IF(AND(COUNTRY_INFO!H494&gt;0,COUNTRY_INFO!H494&lt;4), IF(G494/D494*100&lt;&gt;0, IF(G494/D494*100&gt;100,100,G494/D494*100), "-"),0)</f>
        <v>0</v>
      </c>
      <c r="J494" s="67">
        <f>COUNTRY_INFO!M494</f>
        <v>0</v>
      </c>
      <c r="K494" s="61"/>
      <c r="L494" s="61"/>
      <c r="M494" s="11">
        <f>MAX('MDA1'!M494,MAX('MDA3'!I494,'MDA3'!L494)+MAX('MDA3'!J494,'MDA3'!M494))</f>
        <v>0</v>
      </c>
      <c r="N494" s="11">
        <f>IF(AND(COUNTRY_INFO!I494&gt;0,COUNTRY_INFO!I494&lt;4),IF(J494&gt;MAX('MDA1'!M494,MAX('MDA3'!I494,'MDA3'!L494)+MAX('MDA3'!J494,'MDA3'!M494)),MAX('MDA1'!M494,MAX('MDA3'!I494,'MDA3'!L494)+MAX('MDA3'!J494,'MDA3'!M494)),J494),0)</f>
        <v>0</v>
      </c>
      <c r="O494" s="73">
        <f>IF(AND(COUNTRY_INFO!I494&gt;0,COUNTRY_INFO!I494&lt;4), IF(M494/J494*100&lt;&gt;0, IF(M494/J494*100&gt;100,100,M494/J494*100), "-"),0)</f>
        <v>0</v>
      </c>
      <c r="P494" s="67">
        <f>COUNTRY_INFO!N494</f>
        <v>18781</v>
      </c>
      <c r="Q494" s="61"/>
      <c r="R494" s="61"/>
      <c r="S494" s="11">
        <f>SUM(MAX('MDA2'!J494, 'T1'!L494, MAX(T3_R1!K494, T3_R2!K494)), MAX('MDA1'!K494, 'MDA2'!K494, 'T1'!M494, MAX(T3_R1!L494, T3_R2!L494)), MAX('MDA1'!L494, 'MDA2'!L494, 'T1'!N494, MAX(T3_R1!M494, T3_R2!M494)))</f>
        <v>19947</v>
      </c>
      <c r="T494" s="11">
        <f>IF(AND(COUNTRY_INFO!J494&gt;1,COUNTRY_INFO!J494&lt;4),IF(COUNTRY_INFO!E494&gt;MAX('MDA2'!J494,'T1'!L494,MAX(T3_R1!K494,T3_R2!K494)),MAX('MDA2'!J494,'T1'!L494,MAX(T3_R1!K494,T3_R2!K494)),COUNTRY_INFO!E494),0)</f>
        <v>0</v>
      </c>
      <c r="U494" s="217" t="str">
        <f>IF(AND(COUNTRY_INFO!J494&gt;1,COUNTRY_INFO!J494&lt;4), IF(T494/COUNTRY_INFO!E494*100&lt;&gt;0, IF(T494/COUNTRY_INFO!E494*100&gt;100,100,T494/COUNTRY_INFO!E494*100), "-"),0)</f>
        <v>-</v>
      </c>
      <c r="V494" s="11">
        <f>IF(AND(COUNTRY_INFO!J494&gt;1,COUNTRY_INFO!J494&lt;4),IF(COUNTRY_INFO!F494&gt;MAX('MDA1'!K494,'MDA2'!K494,'T1'!M494,MAX(T3_R1!L494,T3_R2!L494)),MAX('MDA1'!K494,'MDA2'!K494,'T1'!M494,MAX(T3_R1!L494,T3_R2!L494)),COUNTRY_INFO!F494),0)</f>
        <v>12281</v>
      </c>
      <c r="W494" s="217">
        <f>IF(AND(COUNTRY_INFO!J494&gt;1,COUNTRY_INFO!J494&lt;4), IF(V494/COUNTRY_INFO!F494*100&lt;&gt;0, IF(V494/COUNTRY_INFO!F494*100&gt;100,100,V494/COUNTRY_INFO!F494*100), "-"),0)</f>
        <v>100</v>
      </c>
      <c r="X494" s="11">
        <f t="shared" si="54"/>
        <v>12281</v>
      </c>
      <c r="Y494" s="73">
        <f>IF(AND(COUNTRY_INFO!J494&gt;1,COUNTRY_INFO!J494&lt;4), IF(S494/P494*100&lt;&gt;0, IF(X494/P494*100&gt;100,100,X494/P494*100), "-"),0)</f>
        <v>65.390554283584478</v>
      </c>
      <c r="Z494" s="67">
        <f>COUNTRY_INFO!O494</f>
        <v>0</v>
      </c>
      <c r="AA494" s="61"/>
      <c r="AB494" s="61"/>
      <c r="AC494" s="11">
        <f>MAX('T1'!L494,'T2'!J494)+MAX('T1'!M494,'T2'!K494)+MAX('T1'!N494,'T2'!L494)</f>
        <v>0</v>
      </c>
      <c r="AD494" s="11">
        <f>IF(COUNTRY_INFO!K494=1,IF(COUNTRY_INFO!F494*0.33&gt;MAX('T1'!M494,'T2'!K494),MAX('T1'!M494,'T2'!K494),COUNTRY_INFO!F494*0.33),IF(COUNTRY_INFO!K494=2,IF(COUNTRY_INFO!F494*0.5&gt;MAX('T1'!M494,'T2'!K494),MAX('T1'!M494,'T2'!K494),COUNTRY_INFO!F494*0.5),IF(COUNTRY_INFO!K494=3,IF(COUNTRY_INFO!F494&gt;MAX('T1'!M494,'T2'!K494),MAX('T1'!M494,'T2'!K494),COUNTRY_INFO!F494),0)))</f>
        <v>0</v>
      </c>
      <c r="AE494" s="217">
        <f>IF(AND(COUNTRY_INFO!K494&gt;0,COUNTRY_INFO!K494&lt;4),IF(Z494&gt;0,IF(COUNTRY_INFO!K494=1, AD494/(COUNTRY_INFO!F494*0.33)*100, IF(COUNTRY_INFO!K494=2, AD494/(COUNTRY_INFO!F494*0.5)*100, IF(COUNTRY_INFO!K494=3, AD494/COUNTRY_INFO!F494*100))),"-"),0)</f>
        <v>0</v>
      </c>
      <c r="AF494" s="11">
        <f>IF(COUNTRY_INFO!K494=2,IF(COUNTRY_INFO!G494*0.2&gt;MAX('T1'!N494,'T2'!L494),MAX('T1'!N494,'T2'!L494),COUNTRY_INFO!G494*0.2),IF(COUNTRY_INFO!K494=3,IF(COUNTRY_INFO!G494&gt;MAX('T1'!N494,'T2'!L494),MAX('T1'!N494,'T2'!L494),COUNTRY_INFO!G494),0))</f>
        <v>0</v>
      </c>
      <c r="AG494" s="217">
        <f>IF(AND(COUNTRY_INFO!K494&gt;0,COUNTRY_INFO!K494&lt;4),IF(Z494&gt;0,IF(COUNTRY_INFO!K494=1, 0, IF(COUNTRY_INFO!K494=2, AF494/(COUNTRY_INFO!G494*0.2)*100, IF(COUNTRY_INFO!K494=3, AF494/COUNTRY_INFO!G494*100))),"-"),0)</f>
        <v>0</v>
      </c>
      <c r="AH494" s="11">
        <f t="shared" si="55"/>
        <v>0</v>
      </c>
      <c r="AI494" s="73">
        <f>IF(AND(COUNTRY_INFO!K494&gt;0,COUNTRY_INFO!K494&lt;4), IF(AC494/Z494*100&lt;&gt;0, IF(AH494/Z494*100&gt;100,100,AH494/Z494*100), "-"),0)</f>
        <v>0</v>
      </c>
      <c r="AJ494" s="261"/>
      <c r="AK494" s="260">
        <f>IF(AND(D494&lt;&gt;0, D494&lt;&gt;"Unknown",D494&lt;&gt;"Stopped",D494&lt;&gt;"Not required"),D494/COUNTRY_INFO!D494, 0)</f>
        <v>0</v>
      </c>
      <c r="AL494" s="260">
        <f>IF(AND(J494&lt;&gt;0,J494&lt;&gt;"Unknown",J494&lt;&gt;"Stopped",J494&lt;&gt;"Not required"),J494/COUNTRY_INFO!D494, 0)</f>
        <v>0</v>
      </c>
      <c r="AM494" s="260">
        <f>IF(AND(P494&lt;&gt;0,P494&lt;&gt;"Unknown",P494&lt;&gt;"Not required"),P494/(COUNTRY_INFO!E494+COUNTRY_INFO!F494), 0)</f>
        <v>1</v>
      </c>
      <c r="AN494" s="260">
        <f>IF(AND(Z494&lt;&gt;0,Z494&lt;&gt;"Unknown",Z494&lt;&gt;"Not required"),IF(COUNTRY_INFO!K494=1,1,IF(COUNTRY_INFO!K494=2,0.5*COUNTRY_INFO!F494/(0.5*COUNTRY_INFO!F494+0.2*COUNTRY_INFO!G494),IF(COUNTRY_INFO!K494=3,COUNTRY_INFO!F494/(COUNTRY_INFO!F494+COUNTRY_INFO!G494)))),0)</f>
        <v>0</v>
      </c>
      <c r="AO494" s="260">
        <f>IF(AND(Z494&lt;&gt;0,Z494&lt;&gt;"Unknown",Z494&lt;&gt;"Not required"),IF(COUNTRY_INFO!K494=1,0,IF(COUNTRY_INFO!K494=2,0.2*COUNTRY_INFO!G494/(0.5*COUNTRY_INFO!F494+0.2*COUNTRY_INFO!G494),IF(COUNTRY_INFO!K494=3,COUNTRY_INFO!G494/(COUNTRY_INFO!F494+COUNTRY_INFO!G494)))),0)</f>
        <v>0</v>
      </c>
      <c r="AP494" s="259">
        <f>MAX(COUNTRY_INFO!D494*AK494*PROFILE!$G$7,COUNTRY_INFO!D494*AL494*PROFILE!$G$7)</f>
        <v>0</v>
      </c>
      <c r="AQ494" s="259">
        <f>MAX(COUNTRY_INFO!D494*AK494*PROFILE!$G$8,COUNTRY_INFO!D494*AL494*PROFILE!$G$8,COUNTRY_INFO!D494*AM494*PROFILE!$G$8)</f>
        <v>5773.3390987243956</v>
      </c>
      <c r="AR494" s="259">
        <f>MAX(COUNTRY_INFO!D494*AK494*PROFILE!$G$9,COUNTRY_INFO!D494*AL494*PROFILE!$G$9,COUNTRY_INFO!D494*AM494*PROFILE!$G$9,IF(AND(DISTRICT!Z494&lt;&gt;"Unknown",Z494&lt;&gt;"Not required"),COUNTRY_INFO!O494*DISTRICT!AN494,0))</f>
        <v>11989.537369494477</v>
      </c>
      <c r="AS494" s="259">
        <f>MAX(COUNTRY_INFO!D494*AK494*PROFILE!$G$10,COUNTRY_INFO!D494*AL494*PROFILE!$G$10,IF(AND(DISTRICT!Z494&lt;&gt;"Unknown",Z494&lt;&gt;"Not required"),COUNTRY_INFO!O494*DISTRICT!AO494,0))</f>
        <v>0</v>
      </c>
      <c r="AT494" s="259">
        <f t="shared" si="56"/>
        <v>17762.876468218874</v>
      </c>
      <c r="AU494" s="258" t="str">
        <f t="shared" si="51"/>
        <v>Y</v>
      </c>
      <c r="AV494" s="259">
        <f>MAX('MDA2'!J494,'T1'!L494,'T2'!J494,T3_R1!K494,T3_R2!K494)</f>
        <v>0</v>
      </c>
      <c r="AW494" s="259">
        <f>MAX('MDA1'!K494,'MDA2'!K494,'MDA3'!I494,'MDA3'!L494,'T1'!M494,'T2'!K494,T3_R1!L494,T3_R2!L494)</f>
        <v>14603</v>
      </c>
      <c r="AX494" s="259">
        <f>MAX('MDA1'!L494,'MDA2'!L494,'MDA3'!J494,'MDA3'!M494,'T1'!N494,'T2'!L494,T3_R1!M494,T3_R2!M494)</f>
        <v>5344</v>
      </c>
      <c r="AY494" s="259">
        <f t="shared" si="57"/>
        <v>19947</v>
      </c>
      <c r="AZ494" s="259">
        <f>MAX('MDA2'!J494,T494)</f>
        <v>0</v>
      </c>
      <c r="BA494" s="259">
        <f>MAX('MDA1'!K494,'MDA2'!K494,'MDA3'!I494,'MDA3'!L494,V494,AD494)</f>
        <v>12281</v>
      </c>
      <c r="BB494" s="259">
        <f>MAX('MDA1'!L494,'MDA2'!L494,'MDA3'!J494,'MDA3'!M494,AF494)</f>
        <v>0</v>
      </c>
      <c r="BC494" s="259">
        <f t="shared" si="52"/>
        <v>12281</v>
      </c>
      <c r="BD494" s="260">
        <f t="shared" si="53"/>
        <v>69.138576862666469</v>
      </c>
    </row>
    <row r="495" spans="1:56" x14ac:dyDescent="0.2">
      <c r="A495" s="10" t="str">
        <f>IF(COUNTRY_INFO!A495=0," ",COUNTRY_INFO!A495)</f>
        <v>Ethiopia</v>
      </c>
      <c r="B495" s="10" t="str">
        <f>IF(COUNTRY_INFO!B495=0," ",COUNTRY_INFO!B495)</f>
        <v>Oromia North Shoa Zone</v>
      </c>
      <c r="C495" s="87" t="str">
        <f>IF(COUNTRY_INFO!C495=0," ",COUNTRY_INFO!C495)</f>
        <v>Girar Jarso</v>
      </c>
      <c r="D495" s="67">
        <f>COUNTRY_INFO!L495</f>
        <v>0</v>
      </c>
      <c r="E495" s="61"/>
      <c r="F495" s="61"/>
      <c r="G495" s="11">
        <f>MAX('MDA1'!M495,'MDA2'!M495)</f>
        <v>0</v>
      </c>
      <c r="H495" s="11">
        <f>IF(AND(COUNTRY_INFO!H495&gt;0,COUNTRY_INFO!H495&lt;4),IF(D495&gt;MAX('MDA1'!M495,'MDA2'!M495),MAX('MDA1'!M495,'MDA2'!M495),D495),0)</f>
        <v>0</v>
      </c>
      <c r="I495" s="73">
        <f>IF(AND(COUNTRY_INFO!H495&gt;0,COUNTRY_INFO!H495&lt;4), IF(G495/D495*100&lt;&gt;0, IF(G495/D495*100&gt;100,100,G495/D495*100), "-"),0)</f>
        <v>0</v>
      </c>
      <c r="J495" s="67">
        <f>COUNTRY_INFO!M495</f>
        <v>0</v>
      </c>
      <c r="K495" s="61"/>
      <c r="L495" s="61"/>
      <c r="M495" s="11">
        <f>MAX('MDA1'!M495,MAX('MDA3'!I495,'MDA3'!L495)+MAX('MDA3'!J495,'MDA3'!M495))</f>
        <v>0</v>
      </c>
      <c r="N495" s="11">
        <f>IF(AND(COUNTRY_INFO!I495&gt;0,COUNTRY_INFO!I495&lt;4),IF(J495&gt;MAX('MDA1'!M495,MAX('MDA3'!I495,'MDA3'!L495)+MAX('MDA3'!J495,'MDA3'!M495)),MAX('MDA1'!M495,MAX('MDA3'!I495,'MDA3'!L495)+MAX('MDA3'!J495,'MDA3'!M495)),J495),0)</f>
        <v>0</v>
      </c>
      <c r="O495" s="73">
        <f>IF(AND(COUNTRY_INFO!I495&gt;0,COUNTRY_INFO!I495&lt;4), IF(M495/J495*100&lt;&gt;0, IF(M495/J495*100&gt;100,100,M495/J495*100), "-"),0)</f>
        <v>0</v>
      </c>
      <c r="P495" s="67">
        <f>COUNTRY_INFO!N495</f>
        <v>0</v>
      </c>
      <c r="Q495" s="61"/>
      <c r="R495" s="61"/>
      <c r="S495" s="11">
        <f>SUM(MAX('MDA2'!J495, 'T1'!L495, MAX(T3_R1!K495, T3_R2!K495)), MAX('MDA1'!K495, 'MDA2'!K495, 'T1'!M495, MAX(T3_R1!L495, T3_R2!L495)), MAX('MDA1'!L495, 'MDA2'!L495, 'T1'!N495, MAX(T3_R1!M495, T3_R2!M495)))</f>
        <v>0</v>
      </c>
      <c r="T495" s="11">
        <f>IF(AND(COUNTRY_INFO!J495&gt;1,COUNTRY_INFO!J495&lt;4),IF(COUNTRY_INFO!E495&gt;MAX('MDA2'!J495,'T1'!L495,MAX(T3_R1!K495,T3_R2!K495)),MAX('MDA2'!J495,'T1'!L495,MAX(T3_R1!K495,T3_R2!K495)),COUNTRY_INFO!E495),0)</f>
        <v>0</v>
      </c>
      <c r="U495" s="217">
        <f>IF(AND(COUNTRY_INFO!J495&gt;1,COUNTRY_INFO!J495&lt;4), IF(T495/COUNTRY_INFO!E495*100&lt;&gt;0, IF(T495/COUNTRY_INFO!E495*100&gt;100,100,T495/COUNTRY_INFO!E495*100), "-"),0)</f>
        <v>0</v>
      </c>
      <c r="V495" s="11">
        <f>IF(AND(COUNTRY_INFO!J495&gt;1,COUNTRY_INFO!J495&lt;4),IF(COUNTRY_INFO!F495&gt;MAX('MDA1'!K495,'MDA2'!K495,'T1'!M495,MAX(T3_R1!L495,T3_R2!L495)),MAX('MDA1'!K495,'MDA2'!K495,'T1'!M495,MAX(T3_R1!L495,T3_R2!L495)),COUNTRY_INFO!F495),0)</f>
        <v>0</v>
      </c>
      <c r="W495" s="217">
        <f>IF(AND(COUNTRY_INFO!J495&gt;1,COUNTRY_INFO!J495&lt;4), IF(V495/COUNTRY_INFO!F495*100&lt;&gt;0, IF(V495/COUNTRY_INFO!F495*100&gt;100,100,V495/COUNTRY_INFO!F495*100), "-"),0)</f>
        <v>0</v>
      </c>
      <c r="X495" s="11">
        <f t="shared" si="54"/>
        <v>0</v>
      </c>
      <c r="Y495" s="73">
        <f>IF(AND(COUNTRY_INFO!J495&gt;1,COUNTRY_INFO!J495&lt;4), IF(S495/P495*100&lt;&gt;0, IF(X495/P495*100&gt;100,100,X495/P495*100), "-"),0)</f>
        <v>0</v>
      </c>
      <c r="Z495" s="67">
        <f>COUNTRY_INFO!O495</f>
        <v>0</v>
      </c>
      <c r="AA495" s="61"/>
      <c r="AB495" s="61"/>
      <c r="AC495" s="11">
        <f>MAX('T1'!L495,'T2'!J495)+MAX('T1'!M495,'T2'!K495)+MAX('T1'!N495,'T2'!L495)</f>
        <v>0</v>
      </c>
      <c r="AD495" s="11">
        <f>IF(COUNTRY_INFO!K495=1,IF(COUNTRY_INFO!F495*0.33&gt;MAX('T1'!M495,'T2'!K495),MAX('T1'!M495,'T2'!K495),COUNTRY_INFO!F495*0.33),IF(COUNTRY_INFO!K495=2,IF(COUNTRY_INFO!F495*0.5&gt;MAX('T1'!M495,'T2'!K495),MAX('T1'!M495,'T2'!K495),COUNTRY_INFO!F495*0.5),IF(COUNTRY_INFO!K495=3,IF(COUNTRY_INFO!F495&gt;MAX('T1'!M495,'T2'!K495),MAX('T1'!M495,'T2'!K495),COUNTRY_INFO!F495),0)))</f>
        <v>0</v>
      </c>
      <c r="AE495" s="217">
        <f>IF(AND(COUNTRY_INFO!K495&gt;0,COUNTRY_INFO!K495&lt;4),IF(Z495&gt;0,IF(COUNTRY_INFO!K495=1, AD495/(COUNTRY_INFO!F495*0.33)*100, IF(COUNTRY_INFO!K495=2, AD495/(COUNTRY_INFO!F495*0.5)*100, IF(COUNTRY_INFO!K495=3, AD495/COUNTRY_INFO!F495*100))),"-"),0)</f>
        <v>0</v>
      </c>
      <c r="AF495" s="11">
        <f>IF(COUNTRY_INFO!K495=2,IF(COUNTRY_INFO!G495*0.2&gt;MAX('T1'!N495,'T2'!L495),MAX('T1'!N495,'T2'!L495),COUNTRY_INFO!G495*0.2),IF(COUNTRY_INFO!K495=3,IF(COUNTRY_INFO!G495&gt;MAX('T1'!N495,'T2'!L495),MAX('T1'!N495,'T2'!L495),COUNTRY_INFO!G495),0))</f>
        <v>0</v>
      </c>
      <c r="AG495" s="217">
        <f>IF(AND(COUNTRY_INFO!K495&gt;0,COUNTRY_INFO!K495&lt;4),IF(Z495&gt;0,IF(COUNTRY_INFO!K495=1, 0, IF(COUNTRY_INFO!K495=2, AF495/(COUNTRY_INFO!G495*0.2)*100, IF(COUNTRY_INFO!K495=3, AF495/COUNTRY_INFO!G495*100))),"-"),0)</f>
        <v>0</v>
      </c>
      <c r="AH495" s="11">
        <f t="shared" si="55"/>
        <v>0</v>
      </c>
      <c r="AI495" s="73">
        <f>IF(AND(COUNTRY_INFO!K495&gt;0,COUNTRY_INFO!K495&lt;4), IF(AC495/Z495*100&lt;&gt;0, IF(AH495/Z495*100&gt;100,100,AH495/Z495*100), "-"),0)</f>
        <v>0</v>
      </c>
      <c r="AJ495" s="261"/>
      <c r="AK495" s="260">
        <f>IF(AND(D495&lt;&gt;0, D495&lt;&gt;"Unknown",D495&lt;&gt;"Stopped",D495&lt;&gt;"Not required"),D495/COUNTRY_INFO!D495, 0)</f>
        <v>0</v>
      </c>
      <c r="AL495" s="260">
        <f>IF(AND(J495&lt;&gt;0,J495&lt;&gt;"Unknown",J495&lt;&gt;"Stopped",J495&lt;&gt;"Not required"),J495/COUNTRY_INFO!D495, 0)</f>
        <v>0</v>
      </c>
      <c r="AM495" s="260">
        <f>IF(AND(P495&lt;&gt;0,P495&lt;&gt;"Unknown",P495&lt;&gt;"Not required"),P495/(COUNTRY_INFO!E495+COUNTRY_INFO!F495), 0)</f>
        <v>0</v>
      </c>
      <c r="AN495" s="260">
        <f>IF(AND(Z495&lt;&gt;0,Z495&lt;&gt;"Unknown",Z495&lt;&gt;"Not required"),IF(COUNTRY_INFO!K495=1,1,IF(COUNTRY_INFO!K495=2,0.5*COUNTRY_INFO!F495/(0.5*COUNTRY_INFO!F495+0.2*COUNTRY_INFO!G495),IF(COUNTRY_INFO!K495=3,COUNTRY_INFO!F495/(COUNTRY_INFO!F495+COUNTRY_INFO!G495)))),0)</f>
        <v>0</v>
      </c>
      <c r="AO495" s="260">
        <f>IF(AND(Z495&lt;&gt;0,Z495&lt;&gt;"Unknown",Z495&lt;&gt;"Not required"),IF(COUNTRY_INFO!K495=1,0,IF(COUNTRY_INFO!K495=2,0.2*COUNTRY_INFO!G495/(0.5*COUNTRY_INFO!F495+0.2*COUNTRY_INFO!G495),IF(COUNTRY_INFO!K495=3,COUNTRY_INFO!G495/(COUNTRY_INFO!F495+COUNTRY_INFO!G495)))),0)</f>
        <v>0</v>
      </c>
      <c r="AP495" s="259">
        <f>MAX(COUNTRY_INFO!D495*AK495*PROFILE!$G$7,COUNTRY_INFO!D495*AL495*PROFILE!$G$7)</f>
        <v>0</v>
      </c>
      <c r="AQ495" s="259">
        <f>MAX(COUNTRY_INFO!D495*AK495*PROFILE!$G$8,COUNTRY_INFO!D495*AL495*PROFILE!$G$8,COUNTRY_INFO!D495*AM495*PROFILE!$G$8)</f>
        <v>0</v>
      </c>
      <c r="AR495" s="259">
        <f>MAX(COUNTRY_INFO!D495*AK495*PROFILE!$G$9,COUNTRY_INFO!D495*AL495*PROFILE!$G$9,COUNTRY_INFO!D495*AM495*PROFILE!$G$9,IF(AND(DISTRICT!Z495&lt;&gt;"Unknown",Z495&lt;&gt;"Not required"),COUNTRY_INFO!O495*DISTRICT!AN495,0))</f>
        <v>0</v>
      </c>
      <c r="AS495" s="259">
        <f>MAX(COUNTRY_INFO!D495*AK495*PROFILE!$G$10,COUNTRY_INFO!D495*AL495*PROFILE!$G$10,IF(AND(DISTRICT!Z495&lt;&gt;"Unknown",Z495&lt;&gt;"Not required"),COUNTRY_INFO!O495*DISTRICT!AO495,0))</f>
        <v>0</v>
      </c>
      <c r="AT495" s="259">
        <f t="shared" si="56"/>
        <v>0</v>
      </c>
      <c r="AU495" s="258">
        <f t="shared" si="51"/>
        <v>0</v>
      </c>
      <c r="AV495" s="259">
        <f>MAX('MDA2'!J495,'T1'!L495,'T2'!J495,T3_R1!K495,T3_R2!K495)</f>
        <v>0</v>
      </c>
      <c r="AW495" s="259">
        <f>MAX('MDA1'!K495,'MDA2'!K495,'MDA3'!I495,'MDA3'!L495,'T1'!M495,'T2'!K495,T3_R1!L495,T3_R2!L495)</f>
        <v>0</v>
      </c>
      <c r="AX495" s="259">
        <f>MAX('MDA1'!L495,'MDA2'!L495,'MDA3'!J495,'MDA3'!M495,'T1'!N495,'T2'!L495,T3_R1!M495,T3_R2!M495)</f>
        <v>0</v>
      </c>
      <c r="AY495" s="259">
        <f t="shared" si="57"/>
        <v>0</v>
      </c>
      <c r="AZ495" s="259">
        <f>MAX('MDA2'!J495,T495)</f>
        <v>0</v>
      </c>
      <c r="BA495" s="259">
        <f>MAX('MDA1'!K495,'MDA2'!K495,'MDA3'!I495,'MDA3'!L495,V495,AD495)</f>
        <v>0</v>
      </c>
      <c r="BB495" s="259">
        <f>MAX('MDA1'!L495,'MDA2'!L495,'MDA3'!J495,'MDA3'!M495,AF495)</f>
        <v>0</v>
      </c>
      <c r="BC495" s="259">
        <f t="shared" si="52"/>
        <v>0</v>
      </c>
      <c r="BD495" s="260">
        <f t="shared" si="53"/>
        <v>0</v>
      </c>
    </row>
    <row r="496" spans="1:56" x14ac:dyDescent="0.2">
      <c r="A496" s="10" t="str">
        <f>IF(COUNTRY_INFO!A496=0," ",COUNTRY_INFO!A496)</f>
        <v>Ethiopia</v>
      </c>
      <c r="B496" s="10" t="str">
        <f>IF(COUNTRY_INFO!B496=0," ",COUNTRY_INFO!B496)</f>
        <v>Oromia North Shoa Zone</v>
      </c>
      <c r="C496" s="87" t="str">
        <f>IF(COUNTRY_INFO!C496=0," ",COUNTRY_INFO!C496)</f>
        <v>Hidhabu Abote</v>
      </c>
      <c r="D496" s="67">
        <f>COUNTRY_INFO!L496</f>
        <v>0</v>
      </c>
      <c r="E496" s="61"/>
      <c r="F496" s="61"/>
      <c r="G496" s="11">
        <f>MAX('MDA1'!M496,'MDA2'!M496)</f>
        <v>0</v>
      </c>
      <c r="H496" s="11">
        <f>IF(AND(COUNTRY_INFO!H496&gt;0,COUNTRY_INFO!H496&lt;4),IF(D496&gt;MAX('MDA1'!M496,'MDA2'!M496),MAX('MDA1'!M496,'MDA2'!M496),D496),0)</f>
        <v>0</v>
      </c>
      <c r="I496" s="73">
        <f>IF(AND(COUNTRY_INFO!H496&gt;0,COUNTRY_INFO!H496&lt;4), IF(G496/D496*100&lt;&gt;0, IF(G496/D496*100&gt;100,100,G496/D496*100), "-"),0)</f>
        <v>0</v>
      </c>
      <c r="J496" s="67">
        <f>COUNTRY_INFO!M496</f>
        <v>0</v>
      </c>
      <c r="K496" s="61"/>
      <c r="L496" s="61"/>
      <c r="M496" s="11">
        <f>MAX('MDA1'!M496,MAX('MDA3'!I496,'MDA3'!L496)+MAX('MDA3'!J496,'MDA3'!M496))</f>
        <v>0</v>
      </c>
      <c r="N496" s="11">
        <f>IF(AND(COUNTRY_INFO!I496&gt;0,COUNTRY_INFO!I496&lt;4),IF(J496&gt;MAX('MDA1'!M496,MAX('MDA3'!I496,'MDA3'!L496)+MAX('MDA3'!J496,'MDA3'!M496)),MAX('MDA1'!M496,MAX('MDA3'!I496,'MDA3'!L496)+MAX('MDA3'!J496,'MDA3'!M496)),J496),0)</f>
        <v>0</v>
      </c>
      <c r="O496" s="73">
        <f>IF(AND(COUNTRY_INFO!I496&gt;0,COUNTRY_INFO!I496&lt;4), IF(M496/J496*100&lt;&gt;0, IF(M496/J496*100&gt;100,100,M496/J496*100), "-"),0)</f>
        <v>0</v>
      </c>
      <c r="P496" s="67">
        <f>COUNTRY_INFO!N496</f>
        <v>50715</v>
      </c>
      <c r="Q496" s="61"/>
      <c r="R496" s="61"/>
      <c r="S496" s="11">
        <f>SUM(MAX('MDA2'!J496, 'T1'!L496, MAX(T3_R1!K496, T3_R2!K496)), MAX('MDA1'!K496, 'MDA2'!K496, 'T1'!M496, MAX(T3_R1!L496, T3_R2!L496)), MAX('MDA1'!L496, 'MDA2'!L496, 'T1'!N496, MAX(T3_R1!M496, T3_R2!M496)))</f>
        <v>30259</v>
      </c>
      <c r="T496" s="11">
        <f>IF(AND(COUNTRY_INFO!J496&gt;1,COUNTRY_INFO!J496&lt;4),IF(COUNTRY_INFO!E496&gt;MAX('MDA2'!J496,'T1'!L496,MAX(T3_R1!K496,T3_R2!K496)),MAX('MDA2'!J496,'T1'!L496,MAX(T3_R1!K496,T3_R2!K496)),COUNTRY_INFO!E496),0)</f>
        <v>0</v>
      </c>
      <c r="U496" s="217" t="str">
        <f>IF(AND(COUNTRY_INFO!J496&gt;1,COUNTRY_INFO!J496&lt;4), IF(T496/COUNTRY_INFO!E496*100&lt;&gt;0, IF(T496/COUNTRY_INFO!E496*100&gt;100,100,T496/COUNTRY_INFO!E496*100), "-"),0)</f>
        <v>-</v>
      </c>
      <c r="V496" s="11">
        <f>IF(AND(COUNTRY_INFO!J496&gt;1,COUNTRY_INFO!J496&lt;4),IF(COUNTRY_INFO!F496&gt;MAX('MDA1'!K496,'MDA2'!K496,'T1'!M496,MAX(T3_R1!L496,T3_R2!L496)),MAX('MDA1'!K496,'MDA2'!K496,'T1'!M496,MAX(T3_R1!L496,T3_R2!L496)),COUNTRY_INFO!F496),0)</f>
        <v>30259</v>
      </c>
      <c r="W496" s="217">
        <f>IF(AND(COUNTRY_INFO!J496&gt;1,COUNTRY_INFO!J496&lt;4), IF(V496/COUNTRY_INFO!F496*100&lt;&gt;0, IF(V496/COUNTRY_INFO!F496*100&gt;100,100,V496/COUNTRY_INFO!F496*100), "-"),0)</f>
        <v>91.243253022947258</v>
      </c>
      <c r="X496" s="11">
        <f t="shared" si="54"/>
        <v>30259</v>
      </c>
      <c r="Y496" s="73">
        <f>IF(AND(COUNTRY_INFO!J496&gt;1,COUNTRY_INFO!J496&lt;4), IF(S496/P496*100&lt;&gt;0, IF(X496/P496*100&gt;100,100,X496/P496*100), "-"),0)</f>
        <v>59.664793453613328</v>
      </c>
      <c r="Z496" s="67">
        <f>COUNTRY_INFO!O496</f>
        <v>10943.79</v>
      </c>
      <c r="AA496" s="61"/>
      <c r="AB496" s="61"/>
      <c r="AC496" s="11">
        <f>MAX('T1'!L496,'T2'!J496)+MAX('T1'!M496,'T2'!K496)+MAX('T1'!N496,'T2'!L496)</f>
        <v>0</v>
      </c>
      <c r="AD496" s="11">
        <f>IF(COUNTRY_INFO!K496=1,IF(COUNTRY_INFO!F496*0.33&gt;MAX('T1'!M496,'T2'!K496),MAX('T1'!M496,'T2'!K496),COUNTRY_INFO!F496*0.33),IF(COUNTRY_INFO!K496=2,IF(COUNTRY_INFO!F496*0.5&gt;MAX('T1'!M496,'T2'!K496),MAX('T1'!M496,'T2'!K496),COUNTRY_INFO!F496*0.5),IF(COUNTRY_INFO!K496=3,IF(COUNTRY_INFO!F496&gt;MAX('T1'!M496,'T2'!K496),MAX('T1'!M496,'T2'!K496),COUNTRY_INFO!F496),0)))</f>
        <v>0</v>
      </c>
      <c r="AE496" s="217">
        <f>IF(AND(COUNTRY_INFO!K496&gt;0,COUNTRY_INFO!K496&lt;4),IF(Z496&gt;0,IF(COUNTRY_INFO!K496=1, AD496/(COUNTRY_INFO!F496*0.33)*100, IF(COUNTRY_INFO!K496=2, AD496/(COUNTRY_INFO!F496*0.5)*100, IF(COUNTRY_INFO!K496=3, AD496/COUNTRY_INFO!F496*100))),"-"),0)</f>
        <v>0</v>
      </c>
      <c r="AF496" s="11">
        <f>IF(COUNTRY_INFO!K496=2,IF(COUNTRY_INFO!G496*0.2&gt;MAX('T1'!N496,'T2'!L496),MAX('T1'!N496,'T2'!L496),COUNTRY_INFO!G496*0.2),IF(COUNTRY_INFO!K496=3,IF(COUNTRY_INFO!G496&gt;MAX('T1'!N496,'T2'!L496),MAX('T1'!N496,'T2'!L496),COUNTRY_INFO!G496),0))</f>
        <v>0</v>
      </c>
      <c r="AG496" s="217">
        <f>IF(AND(COUNTRY_INFO!K496&gt;0,COUNTRY_INFO!K496&lt;4),IF(Z496&gt;0,IF(COUNTRY_INFO!K496=1, 0, IF(COUNTRY_INFO!K496=2, AF496/(COUNTRY_INFO!G496*0.2)*100, IF(COUNTRY_INFO!K496=3, AF496/COUNTRY_INFO!G496*100))),"-"),0)</f>
        <v>0</v>
      </c>
      <c r="AH496" s="11">
        <f t="shared" si="55"/>
        <v>0</v>
      </c>
      <c r="AI496" s="73" t="str">
        <f>IF(AND(COUNTRY_INFO!K496&gt;0,COUNTRY_INFO!K496&lt;4), IF(AC496/Z496*100&lt;&gt;0, IF(AH496/Z496*100&gt;100,100,AH496/Z496*100), "-"),0)</f>
        <v>-</v>
      </c>
      <c r="AJ496" s="261"/>
      <c r="AK496" s="260">
        <f>IF(AND(D496&lt;&gt;0, D496&lt;&gt;"Unknown",D496&lt;&gt;"Stopped",D496&lt;&gt;"Not required"),D496/COUNTRY_INFO!D496, 0)</f>
        <v>0</v>
      </c>
      <c r="AL496" s="260">
        <f>IF(AND(J496&lt;&gt;0,J496&lt;&gt;"Unknown",J496&lt;&gt;"Stopped",J496&lt;&gt;"Not required"),J496/COUNTRY_INFO!D496, 0)</f>
        <v>0</v>
      </c>
      <c r="AM496" s="260">
        <f>IF(AND(P496&lt;&gt;0,P496&lt;&gt;"Unknown",P496&lt;&gt;"Not required"),P496/(COUNTRY_INFO!E496+COUNTRY_INFO!F496), 0)</f>
        <v>1</v>
      </c>
      <c r="AN496" s="260">
        <f>IF(AND(Z496&lt;&gt;0,Z496&lt;&gt;"Unknown",Z496&lt;&gt;"Not required"),IF(COUNTRY_INFO!K496=1,1,IF(COUNTRY_INFO!K496=2,0.5*COUNTRY_INFO!F496/(0.5*COUNTRY_INFO!F496+0.2*COUNTRY_INFO!G496),IF(COUNTRY_INFO!K496=3,COUNTRY_INFO!F496/(COUNTRY_INFO!F496+COUNTRY_INFO!G496)))),0)</f>
        <v>1</v>
      </c>
      <c r="AO496" s="260">
        <f>IF(AND(Z496&lt;&gt;0,Z496&lt;&gt;"Unknown",Z496&lt;&gt;"Not required"),IF(COUNTRY_INFO!K496=1,0,IF(COUNTRY_INFO!K496=2,0.2*COUNTRY_INFO!G496/(0.5*COUNTRY_INFO!F496+0.2*COUNTRY_INFO!G496),IF(COUNTRY_INFO!K496=3,COUNTRY_INFO!G496/(COUNTRY_INFO!F496+COUNTRY_INFO!G496)))),0)</f>
        <v>0</v>
      </c>
      <c r="AP496" s="259">
        <f>MAX(COUNTRY_INFO!D496*AK496*PROFILE!$G$7,COUNTRY_INFO!D496*AL496*PROFILE!$G$7)</f>
        <v>0</v>
      </c>
      <c r="AQ496" s="259">
        <f>MAX(COUNTRY_INFO!D496*AK496*PROFILE!$G$8,COUNTRY_INFO!D496*AL496*PROFILE!$G$8,COUNTRY_INFO!D496*AM496*PROFILE!$G$8)</f>
        <v>15589.978191344617</v>
      </c>
      <c r="AR496" s="259">
        <f>MAX(COUNTRY_INFO!D496*AK496*PROFILE!$G$9,COUNTRY_INFO!D496*AL496*PROFILE!$G$9,COUNTRY_INFO!D496*AM496*PROFILE!$G$9,IF(AND(DISTRICT!Z496&lt;&gt;"Unknown",Z496&lt;&gt;"Not required"),COUNTRY_INFO!O496*DISTRICT!AN496,0))</f>
        <v>32375.826695512995</v>
      </c>
      <c r="AS496" s="259">
        <f>MAX(COUNTRY_INFO!D496*AK496*PROFILE!$G$10,COUNTRY_INFO!D496*AL496*PROFILE!$G$10,IF(AND(DISTRICT!Z496&lt;&gt;"Unknown",Z496&lt;&gt;"Not required"),COUNTRY_INFO!O496*DISTRICT!AO496,0))</f>
        <v>0</v>
      </c>
      <c r="AT496" s="259">
        <f t="shared" si="56"/>
        <v>47965.804886857615</v>
      </c>
      <c r="AU496" s="258">
        <f t="shared" si="51"/>
        <v>0</v>
      </c>
      <c r="AV496" s="259">
        <f>MAX('MDA2'!J496,'T1'!L496,'T2'!J496,T3_R1!K496,T3_R2!K496)</f>
        <v>0</v>
      </c>
      <c r="AW496" s="259">
        <f>MAX('MDA1'!K496,'MDA2'!K496,'MDA3'!I496,'MDA3'!L496,'T1'!M496,'T2'!K496,T3_R1!L496,T3_R2!L496)</f>
        <v>30259</v>
      </c>
      <c r="AX496" s="259">
        <f>MAX('MDA1'!L496,'MDA2'!L496,'MDA3'!J496,'MDA3'!M496,'T1'!N496,'T2'!L496,T3_R1!M496,T3_R2!M496)</f>
        <v>0</v>
      </c>
      <c r="AY496" s="259">
        <f t="shared" si="57"/>
        <v>30259</v>
      </c>
      <c r="AZ496" s="259">
        <f>MAX('MDA2'!J496,T496)</f>
        <v>0</v>
      </c>
      <c r="BA496" s="259">
        <f>MAX('MDA1'!K496,'MDA2'!K496,'MDA3'!I496,'MDA3'!L496,V496,AD496)</f>
        <v>30259</v>
      </c>
      <c r="BB496" s="259">
        <f>MAX('MDA1'!L496,'MDA2'!L496,'MDA3'!J496,'MDA3'!M496,AF496)</f>
        <v>0</v>
      </c>
      <c r="BC496" s="259">
        <f t="shared" si="52"/>
        <v>30259</v>
      </c>
      <c r="BD496" s="260">
        <f t="shared" si="53"/>
        <v>63.084524634529402</v>
      </c>
    </row>
    <row r="497" spans="1:56" x14ac:dyDescent="0.2">
      <c r="A497" s="10" t="str">
        <f>IF(COUNTRY_INFO!A497=0," ",COUNTRY_INFO!A497)</f>
        <v>Ethiopia</v>
      </c>
      <c r="B497" s="10" t="str">
        <f>IF(COUNTRY_INFO!B497=0," ",COUNTRY_INFO!B497)</f>
        <v>Oromia North Shoa Zone</v>
      </c>
      <c r="C497" s="87" t="str">
        <f>IF(COUNTRY_INFO!C497=0," ",COUNTRY_INFO!C497)</f>
        <v>Jida</v>
      </c>
      <c r="D497" s="67">
        <f>COUNTRY_INFO!L497</f>
        <v>0</v>
      </c>
      <c r="E497" s="61"/>
      <c r="F497" s="61"/>
      <c r="G497" s="11">
        <f>MAX('MDA1'!M497,'MDA2'!M497)</f>
        <v>0</v>
      </c>
      <c r="H497" s="11">
        <f>IF(AND(COUNTRY_INFO!H497&gt;0,COUNTRY_INFO!H497&lt;4),IF(D497&gt;MAX('MDA1'!M497,'MDA2'!M497),MAX('MDA1'!M497,'MDA2'!M497),D497),0)</f>
        <v>0</v>
      </c>
      <c r="I497" s="73">
        <f>IF(AND(COUNTRY_INFO!H497&gt;0,COUNTRY_INFO!H497&lt;4), IF(G497/D497*100&lt;&gt;0, IF(G497/D497*100&gt;100,100,G497/D497*100), "-"),0)</f>
        <v>0</v>
      </c>
      <c r="J497" s="67">
        <f>COUNTRY_INFO!M497</f>
        <v>0</v>
      </c>
      <c r="K497" s="61"/>
      <c r="L497" s="61"/>
      <c r="M497" s="11">
        <f>MAX('MDA1'!M497,MAX('MDA3'!I497,'MDA3'!L497)+MAX('MDA3'!J497,'MDA3'!M497))</f>
        <v>0</v>
      </c>
      <c r="N497" s="11">
        <f>IF(AND(COUNTRY_INFO!I497&gt;0,COUNTRY_INFO!I497&lt;4),IF(J497&gt;MAX('MDA1'!M497,MAX('MDA3'!I497,'MDA3'!L497)+MAX('MDA3'!J497,'MDA3'!M497)),MAX('MDA1'!M497,MAX('MDA3'!I497,'MDA3'!L497)+MAX('MDA3'!J497,'MDA3'!M497)),J497),0)</f>
        <v>0</v>
      </c>
      <c r="O497" s="73">
        <f>IF(AND(COUNTRY_INFO!I497&gt;0,COUNTRY_INFO!I497&lt;4), IF(M497/J497*100&lt;&gt;0, IF(M497/J497*100&gt;100,100,M497/J497*100), "-"),0)</f>
        <v>0</v>
      </c>
      <c r="P497" s="67">
        <f>COUNTRY_INFO!N497</f>
        <v>32465</v>
      </c>
      <c r="Q497" s="61"/>
      <c r="R497" s="61"/>
      <c r="S497" s="11">
        <f>SUM(MAX('MDA2'!J497, 'T1'!L497, MAX(T3_R1!K497, T3_R2!K497)), MAX('MDA1'!K497, 'MDA2'!K497, 'T1'!M497, MAX(T3_R1!L497, T3_R2!L497)), MAX('MDA1'!L497, 'MDA2'!L497, 'T1'!N497, MAX(T3_R1!M497, T3_R2!M497)))</f>
        <v>0</v>
      </c>
      <c r="T497" s="11">
        <f>IF(AND(COUNTRY_INFO!J497&gt;1,COUNTRY_INFO!J497&lt;4),IF(COUNTRY_INFO!E497&gt;MAX('MDA2'!J497,'T1'!L497,MAX(T3_R1!K497,T3_R2!K497)),MAX('MDA2'!J497,'T1'!L497,MAX(T3_R1!K497,T3_R2!K497)),COUNTRY_INFO!E497),0)</f>
        <v>0</v>
      </c>
      <c r="U497" s="217" t="str">
        <f>IF(AND(COUNTRY_INFO!J497&gt;1,COUNTRY_INFO!J497&lt;4), IF(T497/COUNTRY_INFO!E497*100&lt;&gt;0, IF(T497/COUNTRY_INFO!E497*100&gt;100,100,T497/COUNTRY_INFO!E497*100), "-"),0)</f>
        <v>-</v>
      </c>
      <c r="V497" s="11">
        <f>IF(AND(COUNTRY_INFO!J497&gt;1,COUNTRY_INFO!J497&lt;4),IF(COUNTRY_INFO!F497&gt;MAX('MDA1'!K497,'MDA2'!K497,'T1'!M497,MAX(T3_R1!L497,T3_R2!L497)),MAX('MDA1'!K497,'MDA2'!K497,'T1'!M497,MAX(T3_R1!L497,T3_R2!L497)),COUNTRY_INFO!F497),0)</f>
        <v>0</v>
      </c>
      <c r="W497" s="217" t="str">
        <f>IF(AND(COUNTRY_INFO!J497&gt;1,COUNTRY_INFO!J497&lt;4), IF(V497/COUNTRY_INFO!F497*100&lt;&gt;0, IF(V497/COUNTRY_INFO!F497*100&gt;100,100,V497/COUNTRY_INFO!F497*100), "-"),0)</f>
        <v>-</v>
      </c>
      <c r="X497" s="11">
        <f t="shared" si="54"/>
        <v>0</v>
      </c>
      <c r="Y497" s="73" t="str">
        <f>IF(AND(COUNTRY_INFO!J497&gt;1,COUNTRY_INFO!J497&lt;4), IF(S497/P497*100&lt;&gt;0, IF(X497/P497*100&gt;100,100,X497/P497*100), "-"),0)</f>
        <v>-</v>
      </c>
      <c r="Z497" s="67">
        <f>COUNTRY_INFO!O497</f>
        <v>7005.5700000000006</v>
      </c>
      <c r="AA497" s="61"/>
      <c r="AB497" s="61"/>
      <c r="AC497" s="11">
        <f>MAX('T1'!L497,'T2'!J497)+MAX('T1'!M497,'T2'!K497)+MAX('T1'!N497,'T2'!L497)</f>
        <v>0</v>
      </c>
      <c r="AD497" s="11">
        <f>IF(COUNTRY_INFO!K497=1,IF(COUNTRY_INFO!F497*0.33&gt;MAX('T1'!M497,'T2'!K497),MAX('T1'!M497,'T2'!K497),COUNTRY_INFO!F497*0.33),IF(COUNTRY_INFO!K497=2,IF(COUNTRY_INFO!F497*0.5&gt;MAX('T1'!M497,'T2'!K497),MAX('T1'!M497,'T2'!K497),COUNTRY_INFO!F497*0.5),IF(COUNTRY_INFO!K497=3,IF(COUNTRY_INFO!F497&gt;MAX('T1'!M497,'T2'!K497),MAX('T1'!M497,'T2'!K497),COUNTRY_INFO!F497),0)))</f>
        <v>0</v>
      </c>
      <c r="AE497" s="217">
        <f>IF(AND(COUNTRY_INFO!K497&gt;0,COUNTRY_INFO!K497&lt;4),IF(Z497&gt;0,IF(COUNTRY_INFO!K497=1, AD497/(COUNTRY_INFO!F497*0.33)*100, IF(COUNTRY_INFO!K497=2, AD497/(COUNTRY_INFO!F497*0.5)*100, IF(COUNTRY_INFO!K497=3, AD497/COUNTRY_INFO!F497*100))),"-"),0)</f>
        <v>0</v>
      </c>
      <c r="AF497" s="11">
        <f>IF(COUNTRY_INFO!K497=2,IF(COUNTRY_INFO!G497*0.2&gt;MAX('T1'!N497,'T2'!L497),MAX('T1'!N497,'T2'!L497),COUNTRY_INFO!G497*0.2),IF(COUNTRY_INFO!K497=3,IF(COUNTRY_INFO!G497&gt;MAX('T1'!N497,'T2'!L497),MAX('T1'!N497,'T2'!L497),COUNTRY_INFO!G497),0))</f>
        <v>0</v>
      </c>
      <c r="AG497" s="217">
        <f>IF(AND(COUNTRY_INFO!K497&gt;0,COUNTRY_INFO!K497&lt;4),IF(Z497&gt;0,IF(COUNTRY_INFO!K497=1, 0, IF(COUNTRY_INFO!K497=2, AF497/(COUNTRY_INFO!G497*0.2)*100, IF(COUNTRY_INFO!K497=3, AF497/COUNTRY_INFO!G497*100))),"-"),0)</f>
        <v>0</v>
      </c>
      <c r="AH497" s="11">
        <f t="shared" si="55"/>
        <v>0</v>
      </c>
      <c r="AI497" s="73" t="str">
        <f>IF(AND(COUNTRY_INFO!K497&gt;0,COUNTRY_INFO!K497&lt;4), IF(AC497/Z497*100&lt;&gt;0, IF(AH497/Z497*100&gt;100,100,AH497/Z497*100), "-"),0)</f>
        <v>-</v>
      </c>
      <c r="AJ497" s="261"/>
      <c r="AK497" s="260">
        <f>IF(AND(D497&lt;&gt;0, D497&lt;&gt;"Unknown",D497&lt;&gt;"Stopped",D497&lt;&gt;"Not required"),D497/COUNTRY_INFO!D497, 0)</f>
        <v>0</v>
      </c>
      <c r="AL497" s="260">
        <f>IF(AND(J497&lt;&gt;0,J497&lt;&gt;"Unknown",J497&lt;&gt;"Stopped",J497&lt;&gt;"Not required"),J497/COUNTRY_INFO!D497, 0)</f>
        <v>0</v>
      </c>
      <c r="AM497" s="260">
        <f>IF(AND(P497&lt;&gt;0,P497&lt;&gt;"Unknown",P497&lt;&gt;"Not required"),P497/(COUNTRY_INFO!E497+COUNTRY_INFO!F497), 0)</f>
        <v>1</v>
      </c>
      <c r="AN497" s="260">
        <f>IF(AND(Z497&lt;&gt;0,Z497&lt;&gt;"Unknown",Z497&lt;&gt;"Not required"),IF(COUNTRY_INFO!K497=1,1,IF(COUNTRY_INFO!K497=2,0.5*COUNTRY_INFO!F497/(0.5*COUNTRY_INFO!F497+0.2*COUNTRY_INFO!G497),IF(COUNTRY_INFO!K497=3,COUNTRY_INFO!F497/(COUNTRY_INFO!F497+COUNTRY_INFO!G497)))),0)</f>
        <v>1</v>
      </c>
      <c r="AO497" s="260">
        <f>IF(AND(Z497&lt;&gt;0,Z497&lt;&gt;"Unknown",Z497&lt;&gt;"Not required"),IF(COUNTRY_INFO!K497=1,0,IF(COUNTRY_INFO!K497=2,0.2*COUNTRY_INFO!G497/(0.5*COUNTRY_INFO!F497+0.2*COUNTRY_INFO!G497),IF(COUNTRY_INFO!K497=3,COUNTRY_INFO!G497/(COUNTRY_INFO!F497+COUNTRY_INFO!G497)))),0)</f>
        <v>0</v>
      </c>
      <c r="AP497" s="259">
        <f>MAX(COUNTRY_INFO!D497*AK497*PROFILE!$G$7,COUNTRY_INFO!D497*AL497*PROFILE!$G$7)</f>
        <v>0</v>
      </c>
      <c r="AQ497" s="259">
        <f>MAX(COUNTRY_INFO!D497*AK497*PROFILE!$G$8,COUNTRY_INFO!D497*AL497*PROFILE!$G$8,COUNTRY_INFO!D497*AM497*PROFILE!$G$8)</f>
        <v>9980.0935153249866</v>
      </c>
      <c r="AR497" s="259">
        <f>MAX(COUNTRY_INFO!D497*AK497*PROFILE!$G$9,COUNTRY_INFO!D497*AL497*PROFILE!$G$9,COUNTRY_INFO!D497*AM497*PROFILE!$G$9,IF(AND(DISTRICT!Z497&lt;&gt;"Unknown",Z497&lt;&gt;"Not required"),COUNTRY_INFO!O497*DISTRICT!AN497,0))</f>
        <v>20725.73637316337</v>
      </c>
      <c r="AS497" s="259">
        <f>MAX(COUNTRY_INFO!D497*AK497*PROFILE!$G$10,COUNTRY_INFO!D497*AL497*PROFILE!$G$10,IF(AND(DISTRICT!Z497&lt;&gt;"Unknown",Z497&lt;&gt;"Not required"),COUNTRY_INFO!O497*DISTRICT!AO497,0))</f>
        <v>0</v>
      </c>
      <c r="AT497" s="259">
        <f t="shared" si="56"/>
        <v>30705.829888488355</v>
      </c>
      <c r="AU497" s="258">
        <f t="shared" si="51"/>
        <v>0</v>
      </c>
      <c r="AV497" s="259">
        <f>MAX('MDA2'!J497,'T1'!L497,'T2'!J497,T3_R1!K497,T3_R2!K497)</f>
        <v>0</v>
      </c>
      <c r="AW497" s="259">
        <f>MAX('MDA1'!K497,'MDA2'!K497,'MDA3'!I497,'MDA3'!L497,'T1'!M497,'T2'!K497,T3_R1!L497,T3_R2!L497)</f>
        <v>0</v>
      </c>
      <c r="AX497" s="259">
        <f>MAX('MDA1'!L497,'MDA2'!L497,'MDA3'!J497,'MDA3'!M497,'T1'!N497,'T2'!L497,T3_R1!M497,T3_R2!M497)</f>
        <v>0</v>
      </c>
      <c r="AY497" s="259">
        <f t="shared" si="57"/>
        <v>0</v>
      </c>
      <c r="AZ497" s="259">
        <f>MAX('MDA2'!J497,T497)</f>
        <v>0</v>
      </c>
      <c r="BA497" s="259">
        <f>MAX('MDA1'!K497,'MDA2'!K497,'MDA3'!I497,'MDA3'!L497,V497,AD497)</f>
        <v>0</v>
      </c>
      <c r="BB497" s="259">
        <f>MAX('MDA1'!L497,'MDA2'!L497,'MDA3'!J497,'MDA3'!M497,AF497)</f>
        <v>0</v>
      </c>
      <c r="BC497" s="259">
        <f t="shared" si="52"/>
        <v>0</v>
      </c>
      <c r="BD497" s="260">
        <f t="shared" si="53"/>
        <v>0</v>
      </c>
    </row>
    <row r="498" spans="1:56" x14ac:dyDescent="0.2">
      <c r="A498" s="10" t="str">
        <f>IF(COUNTRY_INFO!A498=0," ",COUNTRY_INFO!A498)</f>
        <v>Ethiopia</v>
      </c>
      <c r="B498" s="10" t="str">
        <f>IF(COUNTRY_INFO!B498=0," ",COUNTRY_INFO!B498)</f>
        <v>Oromia North Shoa Zone</v>
      </c>
      <c r="C498" s="87" t="str">
        <f>IF(COUNTRY_INFO!C498=0," ",COUNTRY_INFO!C498)</f>
        <v>Kimbibit</v>
      </c>
      <c r="D498" s="67">
        <f>COUNTRY_INFO!L498</f>
        <v>0</v>
      </c>
      <c r="E498" s="61"/>
      <c r="F498" s="61"/>
      <c r="G498" s="11">
        <f>MAX('MDA1'!M498,'MDA2'!M498)</f>
        <v>0</v>
      </c>
      <c r="H498" s="11">
        <f>IF(AND(COUNTRY_INFO!H498&gt;0,COUNTRY_INFO!H498&lt;4),IF(D498&gt;MAX('MDA1'!M498,'MDA2'!M498),MAX('MDA1'!M498,'MDA2'!M498),D498),0)</f>
        <v>0</v>
      </c>
      <c r="I498" s="73">
        <f>IF(AND(COUNTRY_INFO!H498&gt;0,COUNTRY_INFO!H498&lt;4), IF(G498/D498*100&lt;&gt;0, IF(G498/D498*100&gt;100,100,G498/D498*100), "-"),0)</f>
        <v>0</v>
      </c>
      <c r="J498" s="67">
        <f>COUNTRY_INFO!M498</f>
        <v>0</v>
      </c>
      <c r="K498" s="61"/>
      <c r="L498" s="61"/>
      <c r="M498" s="11">
        <f>MAX('MDA1'!M498,MAX('MDA3'!I498,'MDA3'!L498)+MAX('MDA3'!J498,'MDA3'!M498))</f>
        <v>0</v>
      </c>
      <c r="N498" s="11">
        <f>IF(AND(COUNTRY_INFO!I498&gt;0,COUNTRY_INFO!I498&lt;4),IF(J498&gt;MAX('MDA1'!M498,MAX('MDA3'!I498,'MDA3'!L498)+MAX('MDA3'!J498,'MDA3'!M498)),MAX('MDA1'!M498,MAX('MDA3'!I498,'MDA3'!L498)+MAX('MDA3'!J498,'MDA3'!M498)),J498),0)</f>
        <v>0</v>
      </c>
      <c r="O498" s="73">
        <f>IF(AND(COUNTRY_INFO!I498&gt;0,COUNTRY_INFO!I498&lt;4), IF(M498/J498*100&lt;&gt;0, IF(M498/J498*100&gt;100,100,M498/J498*100), "-"),0)</f>
        <v>0</v>
      </c>
      <c r="P498" s="67">
        <f>COUNTRY_INFO!N498</f>
        <v>45862</v>
      </c>
      <c r="Q498" s="61"/>
      <c r="R498" s="61"/>
      <c r="S498" s="11">
        <f>SUM(MAX('MDA2'!J498, 'T1'!L498, MAX(T3_R1!K498, T3_R2!K498)), MAX('MDA1'!K498, 'MDA2'!K498, 'T1'!M498, MAX(T3_R1!L498, T3_R2!L498)), MAX('MDA1'!L498, 'MDA2'!L498, 'T1'!N498, MAX(T3_R1!M498, T3_R2!M498)))</f>
        <v>27760</v>
      </c>
      <c r="T498" s="11">
        <f>IF(AND(COUNTRY_INFO!J498&gt;1,COUNTRY_INFO!J498&lt;4),IF(COUNTRY_INFO!E498&gt;MAX('MDA2'!J498,'T1'!L498,MAX(T3_R1!K498,T3_R2!K498)),MAX('MDA2'!J498,'T1'!L498,MAX(T3_R1!K498,T3_R2!K498)),COUNTRY_INFO!E498),0)</f>
        <v>0</v>
      </c>
      <c r="U498" s="217" t="str">
        <f>IF(AND(COUNTRY_INFO!J498&gt;1,COUNTRY_INFO!J498&lt;4), IF(T498/COUNTRY_INFO!E498*100&lt;&gt;0, IF(T498/COUNTRY_INFO!E498*100&gt;100,100,T498/COUNTRY_INFO!E498*100), "-"),0)</f>
        <v>-</v>
      </c>
      <c r="V498" s="11">
        <f>IF(AND(COUNTRY_INFO!J498&gt;1,COUNTRY_INFO!J498&lt;4),IF(COUNTRY_INFO!F498&gt;MAX('MDA1'!K498,'MDA2'!K498,'T1'!M498,MAX(T3_R1!L498,T3_R2!L498)),MAX('MDA1'!K498,'MDA2'!K498,'T1'!M498,MAX(T3_R1!L498,T3_R2!L498)),COUNTRY_INFO!F498),0)</f>
        <v>27760</v>
      </c>
      <c r="W498" s="217">
        <f>IF(AND(COUNTRY_INFO!J498&gt;1,COUNTRY_INFO!J498&lt;4), IF(V498/COUNTRY_INFO!F498*100&lt;&gt;0, IF(V498/COUNTRY_INFO!F498*100&gt;100,100,V498/COUNTRY_INFO!F498*100), "-"),0)</f>
        <v>92.567274667378044</v>
      </c>
      <c r="X498" s="11">
        <f t="shared" si="54"/>
        <v>27760</v>
      </c>
      <c r="Y498" s="73">
        <f>IF(AND(COUNTRY_INFO!J498&gt;1,COUNTRY_INFO!J498&lt;4), IF(S498/P498*100&lt;&gt;0, IF(X498/P498*100&gt;100,100,X498/P498*100), "-"),0)</f>
        <v>60.529414329946363</v>
      </c>
      <c r="Z498" s="67">
        <f>COUNTRY_INFO!O498</f>
        <v>9896.3700000000008</v>
      </c>
      <c r="AA498" s="61"/>
      <c r="AB498" s="61"/>
      <c r="AC498" s="11">
        <f>MAX('T1'!L498,'T2'!J498)+MAX('T1'!M498,'T2'!K498)+MAX('T1'!N498,'T2'!L498)</f>
        <v>0</v>
      </c>
      <c r="AD498" s="11">
        <f>IF(COUNTRY_INFO!K498=1,IF(COUNTRY_INFO!F498*0.33&gt;MAX('T1'!M498,'T2'!K498),MAX('T1'!M498,'T2'!K498),COUNTRY_INFO!F498*0.33),IF(COUNTRY_INFO!K498=2,IF(COUNTRY_INFO!F498*0.5&gt;MAX('T1'!M498,'T2'!K498),MAX('T1'!M498,'T2'!K498),COUNTRY_INFO!F498*0.5),IF(COUNTRY_INFO!K498=3,IF(COUNTRY_INFO!F498&gt;MAX('T1'!M498,'T2'!K498),MAX('T1'!M498,'T2'!K498),COUNTRY_INFO!F498),0)))</f>
        <v>0</v>
      </c>
      <c r="AE498" s="217">
        <f>IF(AND(COUNTRY_INFO!K498&gt;0,COUNTRY_INFO!K498&lt;4),IF(Z498&gt;0,IF(COUNTRY_INFO!K498=1, AD498/(COUNTRY_INFO!F498*0.33)*100, IF(COUNTRY_INFO!K498=2, AD498/(COUNTRY_INFO!F498*0.5)*100, IF(COUNTRY_INFO!K498=3, AD498/COUNTRY_INFO!F498*100))),"-"),0)</f>
        <v>0</v>
      </c>
      <c r="AF498" s="11">
        <f>IF(COUNTRY_INFO!K498=2,IF(COUNTRY_INFO!G498*0.2&gt;MAX('T1'!N498,'T2'!L498),MAX('T1'!N498,'T2'!L498),COUNTRY_INFO!G498*0.2),IF(COUNTRY_INFO!K498=3,IF(COUNTRY_INFO!G498&gt;MAX('T1'!N498,'T2'!L498),MAX('T1'!N498,'T2'!L498),COUNTRY_INFO!G498),0))</f>
        <v>0</v>
      </c>
      <c r="AG498" s="217">
        <f>IF(AND(COUNTRY_INFO!K498&gt;0,COUNTRY_INFO!K498&lt;4),IF(Z498&gt;0,IF(COUNTRY_INFO!K498=1, 0, IF(COUNTRY_INFO!K498=2, AF498/(COUNTRY_INFO!G498*0.2)*100, IF(COUNTRY_INFO!K498=3, AF498/COUNTRY_INFO!G498*100))),"-"),0)</f>
        <v>0</v>
      </c>
      <c r="AH498" s="11">
        <f t="shared" si="55"/>
        <v>0</v>
      </c>
      <c r="AI498" s="73" t="str">
        <f>IF(AND(COUNTRY_INFO!K498&gt;0,COUNTRY_INFO!K498&lt;4), IF(AC498/Z498*100&lt;&gt;0, IF(AH498/Z498*100&gt;100,100,AH498/Z498*100), "-"),0)</f>
        <v>-</v>
      </c>
      <c r="AJ498" s="261"/>
      <c r="AK498" s="260">
        <f>IF(AND(D498&lt;&gt;0, D498&lt;&gt;"Unknown",D498&lt;&gt;"Stopped",D498&lt;&gt;"Not required"),D498/COUNTRY_INFO!D498, 0)</f>
        <v>0</v>
      </c>
      <c r="AL498" s="260">
        <f>IF(AND(J498&lt;&gt;0,J498&lt;&gt;"Unknown",J498&lt;&gt;"Stopped",J498&lt;&gt;"Not required"),J498/COUNTRY_INFO!D498, 0)</f>
        <v>0</v>
      </c>
      <c r="AM498" s="260">
        <f>IF(AND(P498&lt;&gt;0,P498&lt;&gt;"Unknown",P498&lt;&gt;"Not required"),P498/(COUNTRY_INFO!E498+COUNTRY_INFO!F498), 0)</f>
        <v>1</v>
      </c>
      <c r="AN498" s="260">
        <f>IF(AND(Z498&lt;&gt;0,Z498&lt;&gt;"Unknown",Z498&lt;&gt;"Not required"),IF(COUNTRY_INFO!K498=1,1,IF(COUNTRY_INFO!K498=2,0.5*COUNTRY_INFO!F498/(0.5*COUNTRY_INFO!F498+0.2*COUNTRY_INFO!G498),IF(COUNTRY_INFO!K498=3,COUNTRY_INFO!F498/(COUNTRY_INFO!F498+COUNTRY_INFO!G498)))),0)</f>
        <v>1</v>
      </c>
      <c r="AO498" s="260">
        <f>IF(AND(Z498&lt;&gt;0,Z498&lt;&gt;"Unknown",Z498&lt;&gt;"Not required"),IF(COUNTRY_INFO!K498=1,0,IF(COUNTRY_INFO!K498=2,0.2*COUNTRY_INFO!G498/(0.5*COUNTRY_INFO!F498+0.2*COUNTRY_INFO!G498),IF(COUNTRY_INFO!K498=3,COUNTRY_INFO!G498/(COUNTRY_INFO!F498+COUNTRY_INFO!G498)))),0)</f>
        <v>0</v>
      </c>
      <c r="AP498" s="259">
        <f>MAX(COUNTRY_INFO!D498*AK498*PROFILE!$G$7,COUNTRY_INFO!D498*AL498*PROFILE!$G$7)</f>
        <v>0</v>
      </c>
      <c r="AQ498" s="259">
        <f>MAX(COUNTRY_INFO!D498*AK498*PROFILE!$G$8,COUNTRY_INFO!D498*AL498*PROFILE!$G$8,COUNTRY_INFO!D498*AM498*PROFILE!$G$8)</f>
        <v>14098.090422822452</v>
      </c>
      <c r="AR498" s="259">
        <f>MAX(COUNTRY_INFO!D498*AK498*PROFILE!$G$9,COUNTRY_INFO!D498*AL498*PROFILE!$G$9,COUNTRY_INFO!D498*AM498*PROFILE!$G$9,IF(AND(DISTRICT!Z498&lt;&gt;"Unknown",Z498&lt;&gt;"Not required"),COUNTRY_INFO!O498*DISTRICT!AN498,0))</f>
        <v>29277.611980264359</v>
      </c>
      <c r="AS498" s="259">
        <f>MAX(COUNTRY_INFO!D498*AK498*PROFILE!$G$10,COUNTRY_INFO!D498*AL498*PROFILE!$G$10,IF(AND(DISTRICT!Z498&lt;&gt;"Unknown",Z498&lt;&gt;"Not required"),COUNTRY_INFO!O498*DISTRICT!AO498,0))</f>
        <v>0</v>
      </c>
      <c r="AT498" s="259">
        <f t="shared" si="56"/>
        <v>43375.702403086812</v>
      </c>
      <c r="AU498" s="258">
        <f t="shared" si="51"/>
        <v>0</v>
      </c>
      <c r="AV498" s="259">
        <f>MAX('MDA2'!J498,'T1'!L498,'T2'!J498,T3_R1!K498,T3_R2!K498)</f>
        <v>0</v>
      </c>
      <c r="AW498" s="259">
        <f>MAX('MDA1'!K498,'MDA2'!K498,'MDA3'!I498,'MDA3'!L498,'T1'!M498,'T2'!K498,T3_R1!L498,T3_R2!L498)</f>
        <v>27760</v>
      </c>
      <c r="AX498" s="259">
        <f>MAX('MDA1'!L498,'MDA2'!L498,'MDA3'!J498,'MDA3'!M498,'T1'!N498,'T2'!L498,T3_R1!M498,T3_R2!M498)</f>
        <v>0</v>
      </c>
      <c r="AY498" s="259">
        <f t="shared" si="57"/>
        <v>27760</v>
      </c>
      <c r="AZ498" s="259">
        <f>MAX('MDA2'!J498,T498)</f>
        <v>0</v>
      </c>
      <c r="BA498" s="259">
        <f>MAX('MDA1'!K498,'MDA2'!K498,'MDA3'!I498,'MDA3'!L498,V498,AD498)</f>
        <v>27760</v>
      </c>
      <c r="BB498" s="259">
        <f>MAX('MDA1'!L498,'MDA2'!L498,'MDA3'!J498,'MDA3'!M498,AF498)</f>
        <v>0</v>
      </c>
      <c r="BC498" s="259">
        <f t="shared" si="52"/>
        <v>27760</v>
      </c>
      <c r="BD498" s="260">
        <f t="shared" si="53"/>
        <v>63.998963617991976</v>
      </c>
    </row>
    <row r="499" spans="1:56" x14ac:dyDescent="0.2">
      <c r="A499" s="10" t="str">
        <f>IF(COUNTRY_INFO!A499=0," ",COUNTRY_INFO!A499)</f>
        <v>Ethiopia</v>
      </c>
      <c r="B499" s="10" t="str">
        <f>IF(COUNTRY_INFO!B499=0," ",COUNTRY_INFO!B499)</f>
        <v>Oromia North Shoa Zone</v>
      </c>
      <c r="C499" s="87" t="str">
        <f>IF(COUNTRY_INFO!C499=0," ",COUNTRY_INFO!C499)</f>
        <v>Kuyu</v>
      </c>
      <c r="D499" s="67">
        <f>COUNTRY_INFO!L499</f>
        <v>0</v>
      </c>
      <c r="E499" s="61"/>
      <c r="F499" s="61"/>
      <c r="G499" s="11">
        <f>MAX('MDA1'!M499,'MDA2'!M499)</f>
        <v>0</v>
      </c>
      <c r="H499" s="11">
        <f>IF(AND(COUNTRY_INFO!H499&gt;0,COUNTRY_INFO!H499&lt;4),IF(D499&gt;MAX('MDA1'!M499,'MDA2'!M499),MAX('MDA1'!M499,'MDA2'!M499),D499),0)</f>
        <v>0</v>
      </c>
      <c r="I499" s="73">
        <f>IF(AND(COUNTRY_INFO!H499&gt;0,COUNTRY_INFO!H499&lt;4), IF(G499/D499*100&lt;&gt;0, IF(G499/D499*100&gt;100,100,G499/D499*100), "-"),0)</f>
        <v>0</v>
      </c>
      <c r="J499" s="67">
        <f>COUNTRY_INFO!M499</f>
        <v>0</v>
      </c>
      <c r="K499" s="61"/>
      <c r="L499" s="61"/>
      <c r="M499" s="11">
        <f>MAX('MDA1'!M499,MAX('MDA3'!I499,'MDA3'!L499)+MAX('MDA3'!J499,'MDA3'!M499))</f>
        <v>0</v>
      </c>
      <c r="N499" s="11">
        <f>IF(AND(COUNTRY_INFO!I499&gt;0,COUNTRY_INFO!I499&lt;4),IF(J499&gt;MAX('MDA1'!M499,MAX('MDA3'!I499,'MDA3'!L499)+MAX('MDA3'!J499,'MDA3'!M499)),MAX('MDA1'!M499,MAX('MDA3'!I499,'MDA3'!L499)+MAX('MDA3'!J499,'MDA3'!M499)),J499),0)</f>
        <v>0</v>
      </c>
      <c r="O499" s="73">
        <f>IF(AND(COUNTRY_INFO!I499&gt;0,COUNTRY_INFO!I499&lt;4), IF(M499/J499*100&lt;&gt;0, IF(M499/J499*100&gt;100,100,M499/J499*100), "-"),0)</f>
        <v>0</v>
      </c>
      <c r="P499" s="67">
        <f>COUNTRY_INFO!N499</f>
        <v>74794</v>
      </c>
      <c r="Q499" s="61"/>
      <c r="R499" s="61"/>
      <c r="S499" s="11">
        <f>SUM(MAX('MDA2'!J499, 'T1'!L499, MAX(T3_R1!K499, T3_R2!K499)), MAX('MDA1'!K499, 'MDA2'!K499, 'T1'!M499, MAX(T3_R1!L499, T3_R2!L499)), MAX('MDA1'!L499, 'MDA2'!L499, 'T1'!N499, MAX(T3_R1!M499, T3_R2!M499)))</f>
        <v>54968</v>
      </c>
      <c r="T499" s="11">
        <f>IF(AND(COUNTRY_INFO!J499&gt;1,COUNTRY_INFO!J499&lt;4),IF(COUNTRY_INFO!E499&gt;MAX('MDA2'!J499,'T1'!L499,MAX(T3_R1!K499,T3_R2!K499)),MAX('MDA2'!J499,'T1'!L499,MAX(T3_R1!K499,T3_R2!K499)),COUNTRY_INFO!E499),0)</f>
        <v>0</v>
      </c>
      <c r="U499" s="217" t="str">
        <f>IF(AND(COUNTRY_INFO!J499&gt;1,COUNTRY_INFO!J499&lt;4), IF(T499/COUNTRY_INFO!E499*100&lt;&gt;0, IF(T499/COUNTRY_INFO!E499*100&gt;100,100,T499/COUNTRY_INFO!E499*100), "-"),0)</f>
        <v>-</v>
      </c>
      <c r="V499" s="11">
        <f>IF(AND(COUNTRY_INFO!J499&gt;1,COUNTRY_INFO!J499&lt;4),IF(COUNTRY_INFO!F499&gt;MAX('MDA1'!K499,'MDA2'!K499,'T1'!M499,MAX(T3_R1!L499,T3_R2!L499)),MAX('MDA1'!K499,'MDA2'!K499,'T1'!M499,MAX(T3_R1!L499,T3_R2!L499)),COUNTRY_INFO!F499),0)</f>
        <v>48908</v>
      </c>
      <c r="W499" s="217">
        <f>IF(AND(COUNTRY_INFO!J499&gt;1,COUNTRY_INFO!J499&lt;4), IF(V499/COUNTRY_INFO!F499*100&lt;&gt;0, IF(V499/COUNTRY_INFO!F499*100&gt;100,100,V499/COUNTRY_INFO!F499*100), "-"),0)</f>
        <v>100</v>
      </c>
      <c r="X499" s="11">
        <f t="shared" si="54"/>
        <v>48908</v>
      </c>
      <c r="Y499" s="73">
        <f>IF(AND(COUNTRY_INFO!J499&gt;1,COUNTRY_INFO!J499&lt;4), IF(S499/P499*100&lt;&gt;0, IF(X499/P499*100&gt;100,100,X499/P499*100), "-"),0)</f>
        <v>65.390271946947621</v>
      </c>
      <c r="Z499" s="67">
        <f>COUNTRY_INFO!O499</f>
        <v>16139.640000000001</v>
      </c>
      <c r="AA499" s="61"/>
      <c r="AB499" s="61"/>
      <c r="AC499" s="11">
        <f>MAX('T1'!L499,'T2'!J499)+MAX('T1'!M499,'T2'!K499)+MAX('T1'!N499,'T2'!L499)</f>
        <v>0</v>
      </c>
      <c r="AD499" s="11">
        <f>IF(COUNTRY_INFO!K499=1,IF(COUNTRY_INFO!F499*0.33&gt;MAX('T1'!M499,'T2'!K499),MAX('T1'!M499,'T2'!K499),COUNTRY_INFO!F499*0.33),IF(COUNTRY_INFO!K499=2,IF(COUNTRY_INFO!F499*0.5&gt;MAX('T1'!M499,'T2'!K499),MAX('T1'!M499,'T2'!K499),COUNTRY_INFO!F499*0.5),IF(COUNTRY_INFO!K499=3,IF(COUNTRY_INFO!F499&gt;MAX('T1'!M499,'T2'!K499),MAX('T1'!M499,'T2'!K499),COUNTRY_INFO!F499),0)))</f>
        <v>0</v>
      </c>
      <c r="AE499" s="217">
        <f>IF(AND(COUNTRY_INFO!K499&gt;0,COUNTRY_INFO!K499&lt;4),IF(Z499&gt;0,IF(COUNTRY_INFO!K499=1, AD499/(COUNTRY_INFO!F499*0.33)*100, IF(COUNTRY_INFO!K499=2, AD499/(COUNTRY_INFO!F499*0.5)*100, IF(COUNTRY_INFO!K499=3, AD499/COUNTRY_INFO!F499*100))),"-"),0)</f>
        <v>0</v>
      </c>
      <c r="AF499" s="11">
        <f>IF(COUNTRY_INFO!K499=2,IF(COUNTRY_INFO!G499*0.2&gt;MAX('T1'!N499,'T2'!L499),MAX('T1'!N499,'T2'!L499),COUNTRY_INFO!G499*0.2),IF(COUNTRY_INFO!K499=3,IF(COUNTRY_INFO!G499&gt;MAX('T1'!N499,'T2'!L499),MAX('T1'!N499,'T2'!L499),COUNTRY_INFO!G499),0))</f>
        <v>0</v>
      </c>
      <c r="AG499" s="217">
        <f>IF(AND(COUNTRY_INFO!K499&gt;0,COUNTRY_INFO!K499&lt;4),IF(Z499&gt;0,IF(COUNTRY_INFO!K499=1, 0, IF(COUNTRY_INFO!K499=2, AF499/(COUNTRY_INFO!G499*0.2)*100, IF(COUNTRY_INFO!K499=3, AF499/COUNTRY_INFO!G499*100))),"-"),0)</f>
        <v>0</v>
      </c>
      <c r="AH499" s="11">
        <f t="shared" si="55"/>
        <v>0</v>
      </c>
      <c r="AI499" s="73" t="str">
        <f>IF(AND(COUNTRY_INFO!K499&gt;0,COUNTRY_INFO!K499&lt;4), IF(AC499/Z499*100&lt;&gt;0, IF(AH499/Z499*100&gt;100,100,AH499/Z499*100), "-"),0)</f>
        <v>-</v>
      </c>
      <c r="AJ499" s="261"/>
      <c r="AK499" s="260">
        <f>IF(AND(D499&lt;&gt;0, D499&lt;&gt;"Unknown",D499&lt;&gt;"Stopped",D499&lt;&gt;"Not required"),D499/COUNTRY_INFO!D499, 0)</f>
        <v>0</v>
      </c>
      <c r="AL499" s="260">
        <f>IF(AND(J499&lt;&gt;0,J499&lt;&gt;"Unknown",J499&lt;&gt;"Stopped",J499&lt;&gt;"Not required"),J499/COUNTRY_INFO!D499, 0)</f>
        <v>0</v>
      </c>
      <c r="AM499" s="260">
        <f>IF(AND(P499&lt;&gt;0,P499&lt;&gt;"Unknown",P499&lt;&gt;"Not required"),P499/(COUNTRY_INFO!E499+COUNTRY_INFO!F499), 0)</f>
        <v>1</v>
      </c>
      <c r="AN499" s="260">
        <f>IF(AND(Z499&lt;&gt;0,Z499&lt;&gt;"Unknown",Z499&lt;&gt;"Not required"),IF(COUNTRY_INFO!K499=1,1,IF(COUNTRY_INFO!K499=2,0.5*COUNTRY_INFO!F499/(0.5*COUNTRY_INFO!F499+0.2*COUNTRY_INFO!G499),IF(COUNTRY_INFO!K499=3,COUNTRY_INFO!F499/(COUNTRY_INFO!F499+COUNTRY_INFO!G499)))),0)</f>
        <v>1</v>
      </c>
      <c r="AO499" s="260">
        <f>IF(AND(Z499&lt;&gt;0,Z499&lt;&gt;"Unknown",Z499&lt;&gt;"Not required"),IF(COUNTRY_INFO!K499=1,0,IF(COUNTRY_INFO!K499=2,0.2*COUNTRY_INFO!G499/(0.5*COUNTRY_INFO!F499+0.2*COUNTRY_INFO!G499),IF(COUNTRY_INFO!K499=3,COUNTRY_INFO!G499/(COUNTRY_INFO!F499+COUNTRY_INFO!G499)))),0)</f>
        <v>0</v>
      </c>
      <c r="AP499" s="259">
        <f>MAX(COUNTRY_INFO!D499*AK499*PROFILE!$G$7,COUNTRY_INFO!D499*AL499*PROFILE!$G$7)</f>
        <v>0</v>
      </c>
      <c r="AQ499" s="259">
        <f>MAX(COUNTRY_INFO!D499*AK499*PROFILE!$G$8,COUNTRY_INFO!D499*AL499*PROFILE!$G$8,COUNTRY_INFO!D499*AM499*PROFILE!$G$8)</f>
        <v>22992.002935657707</v>
      </c>
      <c r="AR499" s="259">
        <f>MAX(COUNTRY_INFO!D499*AK499*PROFILE!$G$9,COUNTRY_INFO!D499*AL499*PROFILE!$G$9,COUNTRY_INFO!D499*AM499*PROFILE!$G$9,IF(AND(DISTRICT!Z499&lt;&gt;"Unknown",Z499&lt;&gt;"Not required"),COUNTRY_INFO!O499*DISTRICT!AN499,0))</f>
        <v>47747.667975626442</v>
      </c>
      <c r="AS499" s="259">
        <f>MAX(COUNTRY_INFO!D499*AK499*PROFILE!$G$10,COUNTRY_INFO!D499*AL499*PROFILE!$G$10,IF(AND(DISTRICT!Z499&lt;&gt;"Unknown",Z499&lt;&gt;"Not required"),COUNTRY_INFO!O499*DISTRICT!AO499,0))</f>
        <v>0</v>
      </c>
      <c r="AT499" s="259">
        <f t="shared" si="56"/>
        <v>70739.670911284149</v>
      </c>
      <c r="AU499" s="258">
        <f t="shared" si="51"/>
        <v>0</v>
      </c>
      <c r="AV499" s="259">
        <f>MAX('MDA2'!J499,'T1'!L499,'T2'!J499,T3_R1!K499,T3_R2!K499)</f>
        <v>0</v>
      </c>
      <c r="AW499" s="259">
        <f>MAX('MDA1'!K499,'MDA2'!K499,'MDA3'!I499,'MDA3'!L499,'T1'!M499,'T2'!K499,T3_R1!L499,T3_R2!L499)</f>
        <v>50696</v>
      </c>
      <c r="AX499" s="259">
        <f>MAX('MDA1'!L499,'MDA2'!L499,'MDA3'!J499,'MDA3'!M499,'T1'!N499,'T2'!L499,T3_R1!M499,T3_R2!M499)</f>
        <v>4272</v>
      </c>
      <c r="AY499" s="259">
        <f t="shared" si="57"/>
        <v>54968</v>
      </c>
      <c r="AZ499" s="259">
        <f>MAX('MDA2'!J499,T499)</f>
        <v>0</v>
      </c>
      <c r="BA499" s="259">
        <f>MAX('MDA1'!K499,'MDA2'!K499,'MDA3'!I499,'MDA3'!L499,V499,AD499)</f>
        <v>48908</v>
      </c>
      <c r="BB499" s="259">
        <f>MAX('MDA1'!L499,'MDA2'!L499,'MDA3'!J499,'MDA3'!M499,AF499)</f>
        <v>0</v>
      </c>
      <c r="BC499" s="259">
        <f t="shared" si="52"/>
        <v>48908</v>
      </c>
      <c r="BD499" s="260">
        <f t="shared" si="53"/>
        <v>69.138008941738477</v>
      </c>
    </row>
    <row r="500" spans="1:56" x14ac:dyDescent="0.2">
      <c r="A500" s="10" t="str">
        <f>IF(COUNTRY_INFO!A500=0," ",COUNTRY_INFO!A500)</f>
        <v>Ethiopia</v>
      </c>
      <c r="B500" s="10" t="str">
        <f>IF(COUNTRY_INFO!B500=0," ",COUNTRY_INFO!B500)</f>
        <v>Oromia North Shoa Zone</v>
      </c>
      <c r="C500" s="87" t="str">
        <f>IF(COUNTRY_INFO!C500=0," ",COUNTRY_INFO!C500)</f>
        <v>Were Jarso</v>
      </c>
      <c r="D500" s="67">
        <f>COUNTRY_INFO!L500</f>
        <v>0</v>
      </c>
      <c r="E500" s="61"/>
      <c r="F500" s="61"/>
      <c r="G500" s="11">
        <f>MAX('MDA1'!M500,'MDA2'!M500)</f>
        <v>0</v>
      </c>
      <c r="H500" s="11">
        <f>IF(AND(COUNTRY_INFO!H500&gt;0,COUNTRY_INFO!H500&lt;4),IF(D500&gt;MAX('MDA1'!M500,'MDA2'!M500),MAX('MDA1'!M500,'MDA2'!M500),D500),0)</f>
        <v>0</v>
      </c>
      <c r="I500" s="73">
        <f>IF(AND(COUNTRY_INFO!H500&gt;0,COUNTRY_INFO!H500&lt;4), IF(G500/D500*100&lt;&gt;0, IF(G500/D500*100&gt;100,100,G500/D500*100), "-"),0)</f>
        <v>0</v>
      </c>
      <c r="J500" s="67">
        <f>COUNTRY_INFO!M500</f>
        <v>0</v>
      </c>
      <c r="K500" s="61"/>
      <c r="L500" s="61"/>
      <c r="M500" s="11">
        <f>MAX('MDA1'!M500,MAX('MDA3'!I500,'MDA3'!L500)+MAX('MDA3'!J500,'MDA3'!M500))</f>
        <v>0</v>
      </c>
      <c r="N500" s="11">
        <f>IF(AND(COUNTRY_INFO!I500&gt;0,COUNTRY_INFO!I500&lt;4),IF(J500&gt;MAX('MDA1'!M500,MAX('MDA3'!I500,'MDA3'!L500)+MAX('MDA3'!J500,'MDA3'!M500)),MAX('MDA1'!M500,MAX('MDA3'!I500,'MDA3'!L500)+MAX('MDA3'!J500,'MDA3'!M500)),J500),0)</f>
        <v>0</v>
      </c>
      <c r="O500" s="73">
        <f>IF(AND(COUNTRY_INFO!I500&gt;0,COUNTRY_INFO!I500&lt;4), IF(M500/J500*100&lt;&gt;0, IF(M500/J500*100&gt;100,100,M500/J500*100), "-"),0)</f>
        <v>0</v>
      </c>
      <c r="P500" s="67">
        <f>COUNTRY_INFO!N500</f>
        <v>86392</v>
      </c>
      <c r="Q500" s="61"/>
      <c r="R500" s="61"/>
      <c r="S500" s="11">
        <f>SUM(MAX('MDA2'!J500, 'T1'!L500, MAX(T3_R1!K500, T3_R2!K500)), MAX('MDA1'!K500, 'MDA2'!K500, 'T1'!M500, MAX(T3_R1!L500, T3_R2!L500)), MAX('MDA1'!L500, 'MDA2'!L500, 'T1'!N500, MAX(T3_R1!M500, T3_R2!M500)))</f>
        <v>53351</v>
      </c>
      <c r="T500" s="11">
        <f>IF(AND(COUNTRY_INFO!J500&gt;1,COUNTRY_INFO!J500&lt;4),IF(COUNTRY_INFO!E500&gt;MAX('MDA2'!J500,'T1'!L500,MAX(T3_R1!K500,T3_R2!K500)),MAX('MDA2'!J500,'T1'!L500,MAX(T3_R1!K500,T3_R2!K500)),COUNTRY_INFO!E500),0)</f>
        <v>0</v>
      </c>
      <c r="U500" s="217" t="str">
        <f>IF(AND(COUNTRY_INFO!J500&gt;1,COUNTRY_INFO!J500&lt;4), IF(T500/COUNTRY_INFO!E500*100&lt;&gt;0, IF(T500/COUNTRY_INFO!E500*100&gt;100,100,T500/COUNTRY_INFO!E500*100), "-"),0)</f>
        <v>-</v>
      </c>
      <c r="V500" s="11">
        <f>IF(AND(COUNTRY_INFO!J500&gt;1,COUNTRY_INFO!J500&lt;4),IF(COUNTRY_INFO!F500&gt;MAX('MDA1'!K500,'MDA2'!K500,'T1'!M500,MAX(T3_R1!L500,T3_R2!L500)),MAX('MDA1'!K500,'MDA2'!K500,'T1'!M500,MAX(T3_R1!L500,T3_R2!L500)),COUNTRY_INFO!F500),0)</f>
        <v>53351</v>
      </c>
      <c r="W500" s="217">
        <f>IF(AND(COUNTRY_INFO!J500&gt;1,COUNTRY_INFO!J500&lt;4), IF(V500/COUNTRY_INFO!F500*100&lt;&gt;0, IF(V500/COUNTRY_INFO!F500*100&gt;100,100,V500/COUNTRY_INFO!F500*100), "-"),0)</f>
        <v>94.439920696735825</v>
      </c>
      <c r="X500" s="11">
        <f t="shared" si="54"/>
        <v>53351</v>
      </c>
      <c r="Y500" s="73">
        <f>IF(AND(COUNTRY_INFO!J500&gt;1,COUNTRY_INFO!J500&lt;4), IF(S500/P500*100&lt;&gt;0, IF(X500/P500*100&gt;100,100,X500/P500*100), "-"),0)</f>
        <v>61.754560607463645</v>
      </c>
      <c r="Z500" s="67">
        <f>COUNTRY_INFO!O500</f>
        <v>18642.36</v>
      </c>
      <c r="AA500" s="61"/>
      <c r="AB500" s="61"/>
      <c r="AC500" s="11">
        <f>MAX('T1'!L500,'T2'!J500)+MAX('T1'!M500,'T2'!K500)+MAX('T1'!N500,'T2'!L500)</f>
        <v>0</v>
      </c>
      <c r="AD500" s="11">
        <f>IF(COUNTRY_INFO!K500=1,IF(COUNTRY_INFO!F500*0.33&gt;MAX('T1'!M500,'T2'!K500),MAX('T1'!M500,'T2'!K500),COUNTRY_INFO!F500*0.33),IF(COUNTRY_INFO!K500=2,IF(COUNTRY_INFO!F500*0.5&gt;MAX('T1'!M500,'T2'!K500),MAX('T1'!M500,'T2'!K500),COUNTRY_INFO!F500*0.5),IF(COUNTRY_INFO!K500=3,IF(COUNTRY_INFO!F500&gt;MAX('T1'!M500,'T2'!K500),MAX('T1'!M500,'T2'!K500),COUNTRY_INFO!F500),0)))</f>
        <v>0</v>
      </c>
      <c r="AE500" s="217">
        <f>IF(AND(COUNTRY_INFO!K500&gt;0,COUNTRY_INFO!K500&lt;4),IF(Z500&gt;0,IF(COUNTRY_INFO!K500=1, AD500/(COUNTRY_INFO!F500*0.33)*100, IF(COUNTRY_INFO!K500=2, AD500/(COUNTRY_INFO!F500*0.5)*100, IF(COUNTRY_INFO!K500=3, AD500/COUNTRY_INFO!F500*100))),"-"),0)</f>
        <v>0</v>
      </c>
      <c r="AF500" s="11">
        <f>IF(COUNTRY_INFO!K500=2,IF(COUNTRY_INFO!G500*0.2&gt;MAX('T1'!N500,'T2'!L500),MAX('T1'!N500,'T2'!L500),COUNTRY_INFO!G500*0.2),IF(COUNTRY_INFO!K500=3,IF(COUNTRY_INFO!G500&gt;MAX('T1'!N500,'T2'!L500),MAX('T1'!N500,'T2'!L500),COUNTRY_INFO!G500),0))</f>
        <v>0</v>
      </c>
      <c r="AG500" s="217">
        <f>IF(AND(COUNTRY_INFO!K500&gt;0,COUNTRY_INFO!K500&lt;4),IF(Z500&gt;0,IF(COUNTRY_INFO!K500=1, 0, IF(COUNTRY_INFO!K500=2, AF500/(COUNTRY_INFO!G500*0.2)*100, IF(COUNTRY_INFO!K500=3, AF500/COUNTRY_INFO!G500*100))),"-"),0)</f>
        <v>0</v>
      </c>
      <c r="AH500" s="11">
        <f t="shared" si="55"/>
        <v>0</v>
      </c>
      <c r="AI500" s="73" t="str">
        <f>IF(AND(COUNTRY_INFO!K500&gt;0,COUNTRY_INFO!K500&lt;4), IF(AC500/Z500*100&lt;&gt;0, IF(AH500/Z500*100&gt;100,100,AH500/Z500*100), "-"),0)</f>
        <v>-</v>
      </c>
      <c r="AJ500" s="261"/>
      <c r="AK500" s="260">
        <f>IF(AND(D500&lt;&gt;0, D500&lt;&gt;"Unknown",D500&lt;&gt;"Stopped",D500&lt;&gt;"Not required"),D500/COUNTRY_INFO!D500, 0)</f>
        <v>0</v>
      </c>
      <c r="AL500" s="260">
        <f>IF(AND(J500&lt;&gt;0,J500&lt;&gt;"Unknown",J500&lt;&gt;"Stopped",J500&lt;&gt;"Not required"),J500/COUNTRY_INFO!D500, 0)</f>
        <v>0</v>
      </c>
      <c r="AM500" s="260">
        <f>IF(AND(P500&lt;&gt;0,P500&lt;&gt;"Unknown",P500&lt;&gt;"Not required"),P500/(COUNTRY_INFO!E500+COUNTRY_INFO!F500), 0)</f>
        <v>1</v>
      </c>
      <c r="AN500" s="260">
        <f>IF(AND(Z500&lt;&gt;0,Z500&lt;&gt;"Unknown",Z500&lt;&gt;"Not required"),IF(COUNTRY_INFO!K500=1,1,IF(COUNTRY_INFO!K500=2,0.5*COUNTRY_INFO!F500/(0.5*COUNTRY_INFO!F500+0.2*COUNTRY_INFO!G500),IF(COUNTRY_INFO!K500=3,COUNTRY_INFO!F500/(COUNTRY_INFO!F500+COUNTRY_INFO!G500)))),0)</f>
        <v>1</v>
      </c>
      <c r="AO500" s="260">
        <f>IF(AND(Z500&lt;&gt;0,Z500&lt;&gt;"Unknown",Z500&lt;&gt;"Not required"),IF(COUNTRY_INFO!K500=1,0,IF(COUNTRY_INFO!K500=2,0.2*COUNTRY_INFO!G500/(0.5*COUNTRY_INFO!F500+0.2*COUNTRY_INFO!G500),IF(COUNTRY_INFO!K500=3,COUNTRY_INFO!G500/(COUNTRY_INFO!F500+COUNTRY_INFO!G500)))),0)</f>
        <v>0</v>
      </c>
      <c r="AP500" s="259">
        <f>MAX(COUNTRY_INFO!D500*AK500*PROFILE!$G$7,COUNTRY_INFO!D500*AL500*PROFILE!$G$7)</f>
        <v>0</v>
      </c>
      <c r="AQ500" s="259">
        <f>MAX(COUNTRY_INFO!D500*AK500*PROFILE!$G$8,COUNTRY_INFO!D500*AL500*PROFILE!$G$8,COUNTRY_INFO!D500*AM500*PROFILE!$G$8)</f>
        <v>26557.242682503038</v>
      </c>
      <c r="AR500" s="259">
        <f>MAX(COUNTRY_INFO!D500*AK500*PROFILE!$G$9,COUNTRY_INFO!D500*AL500*PROFILE!$G$9,COUNTRY_INFO!D500*AM500*PROFILE!$G$9,IF(AND(DISTRICT!Z500&lt;&gt;"Unknown",Z500&lt;&gt;"Not required"),COUNTRY_INFO!O500*DISTRICT!AN500,0))</f>
        <v>55151.628568458007</v>
      </c>
      <c r="AS500" s="259">
        <f>MAX(COUNTRY_INFO!D500*AK500*PROFILE!$G$10,COUNTRY_INFO!D500*AL500*PROFILE!$G$10,IF(AND(DISTRICT!Z500&lt;&gt;"Unknown",Z500&lt;&gt;"Not required"),COUNTRY_INFO!O500*DISTRICT!AO500,0))</f>
        <v>0</v>
      </c>
      <c r="AT500" s="259">
        <f t="shared" si="56"/>
        <v>81708.871250961049</v>
      </c>
      <c r="AU500" s="258">
        <f t="shared" si="51"/>
        <v>0</v>
      </c>
      <c r="AV500" s="259">
        <f>MAX('MDA2'!J500,'T1'!L500,'T2'!J500,T3_R1!K500,T3_R2!K500)</f>
        <v>0</v>
      </c>
      <c r="AW500" s="259">
        <f>MAX('MDA1'!K500,'MDA2'!K500,'MDA3'!I500,'MDA3'!L500,'T1'!M500,'T2'!K500,T3_R1!L500,T3_R2!L500)</f>
        <v>53351</v>
      </c>
      <c r="AX500" s="259">
        <f>MAX('MDA1'!L500,'MDA2'!L500,'MDA3'!J500,'MDA3'!M500,'T1'!N500,'T2'!L500,T3_R1!M500,T3_R2!M500)</f>
        <v>0</v>
      </c>
      <c r="AY500" s="259">
        <f t="shared" si="57"/>
        <v>53351</v>
      </c>
      <c r="AZ500" s="259">
        <f>MAX('MDA2'!J500,T500)</f>
        <v>0</v>
      </c>
      <c r="BA500" s="259">
        <f>MAX('MDA1'!K500,'MDA2'!K500,'MDA3'!I500,'MDA3'!L500,V500,AD500)</f>
        <v>53351</v>
      </c>
      <c r="BB500" s="259">
        <f>MAX('MDA1'!L500,'MDA2'!L500,'MDA3'!J500,'MDA3'!M500,AF500)</f>
        <v>0</v>
      </c>
      <c r="BC500" s="259">
        <f t="shared" si="52"/>
        <v>53351</v>
      </c>
      <c r="BD500" s="260">
        <f t="shared" si="53"/>
        <v>65.294011755636006</v>
      </c>
    </row>
    <row r="501" spans="1:56" x14ac:dyDescent="0.2">
      <c r="A501" s="10" t="str">
        <f>IF(COUNTRY_INFO!A501=0," ",COUNTRY_INFO!A501)</f>
        <v>Ethiopia</v>
      </c>
      <c r="B501" s="10" t="str">
        <f>IF(COUNTRY_INFO!B501=0," ",COUNTRY_INFO!B501)</f>
        <v>Oromia North Shoa Zone</v>
      </c>
      <c r="C501" s="87" t="str">
        <f>IF(COUNTRY_INFO!C501=0," ",COUNTRY_INFO!C501)</f>
        <v>Wuchale</v>
      </c>
      <c r="D501" s="67">
        <f>COUNTRY_INFO!L501</f>
        <v>0</v>
      </c>
      <c r="E501" s="61"/>
      <c r="F501" s="61"/>
      <c r="G501" s="11">
        <f>MAX('MDA1'!M501,'MDA2'!M501)</f>
        <v>0</v>
      </c>
      <c r="H501" s="11">
        <f>IF(AND(COUNTRY_INFO!H501&gt;0,COUNTRY_INFO!H501&lt;4),IF(D501&gt;MAX('MDA1'!M501,'MDA2'!M501),MAX('MDA1'!M501,'MDA2'!M501),D501),0)</f>
        <v>0</v>
      </c>
      <c r="I501" s="73">
        <f>IF(AND(COUNTRY_INFO!H501&gt;0,COUNTRY_INFO!H501&lt;4), IF(G501/D501*100&lt;&gt;0, IF(G501/D501*100&gt;100,100,G501/D501*100), "-"),0)</f>
        <v>0</v>
      </c>
      <c r="J501" s="67">
        <f>COUNTRY_INFO!M501</f>
        <v>0</v>
      </c>
      <c r="K501" s="61"/>
      <c r="L501" s="61"/>
      <c r="M501" s="11">
        <f>MAX('MDA1'!M501,MAX('MDA3'!I501,'MDA3'!L501)+MAX('MDA3'!J501,'MDA3'!M501))</f>
        <v>0</v>
      </c>
      <c r="N501" s="11">
        <f>IF(AND(COUNTRY_INFO!I501&gt;0,COUNTRY_INFO!I501&lt;4),IF(J501&gt;MAX('MDA1'!M501,MAX('MDA3'!I501,'MDA3'!L501)+MAX('MDA3'!J501,'MDA3'!M501)),MAX('MDA1'!M501,MAX('MDA3'!I501,'MDA3'!L501)+MAX('MDA3'!J501,'MDA3'!M501)),J501),0)</f>
        <v>0</v>
      </c>
      <c r="O501" s="73">
        <f>IF(AND(COUNTRY_INFO!I501&gt;0,COUNTRY_INFO!I501&lt;4), IF(M501/J501*100&lt;&gt;0, IF(M501/J501*100&gt;100,100,M501/J501*100), "-"),0)</f>
        <v>0</v>
      </c>
      <c r="P501" s="67">
        <f>COUNTRY_INFO!N501</f>
        <v>59512</v>
      </c>
      <c r="Q501" s="61"/>
      <c r="R501" s="61"/>
      <c r="S501" s="11">
        <f>SUM(MAX('MDA2'!J501, 'T1'!L501, MAX(T3_R1!K501, T3_R2!K501)), MAX('MDA1'!K501, 'MDA2'!K501, 'T1'!M501, MAX(T3_R1!L501, T3_R2!L501)), MAX('MDA1'!L501, 'MDA2'!L501, 'T1'!N501, MAX(T3_R1!M501, T3_R2!M501)))</f>
        <v>0</v>
      </c>
      <c r="T501" s="11">
        <f>IF(AND(COUNTRY_INFO!J501&gt;1,COUNTRY_INFO!J501&lt;4),IF(COUNTRY_INFO!E501&gt;MAX('MDA2'!J501,'T1'!L501,MAX(T3_R1!K501,T3_R2!K501)),MAX('MDA2'!J501,'T1'!L501,MAX(T3_R1!K501,T3_R2!K501)),COUNTRY_INFO!E501),0)</f>
        <v>0</v>
      </c>
      <c r="U501" s="217" t="str">
        <f>IF(AND(COUNTRY_INFO!J501&gt;1,COUNTRY_INFO!J501&lt;4), IF(T501/COUNTRY_INFO!E501*100&lt;&gt;0, IF(T501/COUNTRY_INFO!E501*100&gt;100,100,T501/COUNTRY_INFO!E501*100), "-"),0)</f>
        <v>-</v>
      </c>
      <c r="V501" s="11">
        <f>IF(AND(COUNTRY_INFO!J501&gt;1,COUNTRY_INFO!J501&lt;4),IF(COUNTRY_INFO!F501&gt;MAX('MDA1'!K501,'MDA2'!K501,'T1'!M501,MAX(T3_R1!L501,T3_R2!L501)),MAX('MDA1'!K501,'MDA2'!K501,'T1'!M501,MAX(T3_R1!L501,T3_R2!L501)),COUNTRY_INFO!F501),0)</f>
        <v>0</v>
      </c>
      <c r="W501" s="217" t="str">
        <f>IF(AND(COUNTRY_INFO!J501&gt;1,COUNTRY_INFO!J501&lt;4), IF(V501/COUNTRY_INFO!F501*100&lt;&gt;0, IF(V501/COUNTRY_INFO!F501*100&gt;100,100,V501/COUNTRY_INFO!F501*100), "-"),0)</f>
        <v>-</v>
      </c>
      <c r="X501" s="11">
        <f t="shared" si="54"/>
        <v>0</v>
      </c>
      <c r="Y501" s="73" t="str">
        <f>IF(AND(COUNTRY_INFO!J501&gt;1,COUNTRY_INFO!J501&lt;4), IF(S501/P501*100&lt;&gt;0, IF(X501/P501*100&gt;100,100,X501/P501*100), "-"),0)</f>
        <v>-</v>
      </c>
      <c r="Z501" s="67">
        <f>COUNTRY_INFO!O501</f>
        <v>0</v>
      </c>
      <c r="AA501" s="61"/>
      <c r="AB501" s="61"/>
      <c r="AC501" s="11">
        <f>MAX('T1'!L501,'T2'!J501)+MAX('T1'!M501,'T2'!K501)+MAX('T1'!N501,'T2'!L501)</f>
        <v>0</v>
      </c>
      <c r="AD501" s="11">
        <f>IF(COUNTRY_INFO!K501=1,IF(COUNTRY_INFO!F501*0.33&gt;MAX('T1'!M501,'T2'!K501),MAX('T1'!M501,'T2'!K501),COUNTRY_INFO!F501*0.33),IF(COUNTRY_INFO!K501=2,IF(COUNTRY_INFO!F501*0.5&gt;MAX('T1'!M501,'T2'!K501),MAX('T1'!M501,'T2'!K501),COUNTRY_INFO!F501*0.5),IF(COUNTRY_INFO!K501=3,IF(COUNTRY_INFO!F501&gt;MAX('T1'!M501,'T2'!K501),MAX('T1'!M501,'T2'!K501),COUNTRY_INFO!F501),0)))</f>
        <v>0</v>
      </c>
      <c r="AE501" s="217">
        <f>IF(AND(COUNTRY_INFO!K501&gt;0,COUNTRY_INFO!K501&lt;4),IF(Z501&gt;0,IF(COUNTRY_INFO!K501=1, AD501/(COUNTRY_INFO!F501*0.33)*100, IF(COUNTRY_INFO!K501=2, AD501/(COUNTRY_INFO!F501*0.5)*100, IF(COUNTRY_INFO!K501=3, AD501/COUNTRY_INFO!F501*100))),"-"),0)</f>
        <v>0</v>
      </c>
      <c r="AF501" s="11">
        <f>IF(COUNTRY_INFO!K501=2,IF(COUNTRY_INFO!G501*0.2&gt;MAX('T1'!N501,'T2'!L501),MAX('T1'!N501,'T2'!L501),COUNTRY_INFO!G501*0.2),IF(COUNTRY_INFO!K501=3,IF(COUNTRY_INFO!G501&gt;MAX('T1'!N501,'T2'!L501),MAX('T1'!N501,'T2'!L501),COUNTRY_INFO!G501),0))</f>
        <v>0</v>
      </c>
      <c r="AG501" s="217">
        <f>IF(AND(COUNTRY_INFO!K501&gt;0,COUNTRY_INFO!K501&lt;4),IF(Z501&gt;0,IF(COUNTRY_INFO!K501=1, 0, IF(COUNTRY_INFO!K501=2, AF501/(COUNTRY_INFO!G501*0.2)*100, IF(COUNTRY_INFO!K501=3, AF501/COUNTRY_INFO!G501*100))),"-"),0)</f>
        <v>0</v>
      </c>
      <c r="AH501" s="11">
        <f t="shared" si="55"/>
        <v>0</v>
      </c>
      <c r="AI501" s="73">
        <f>IF(AND(COUNTRY_INFO!K501&gt;0,COUNTRY_INFO!K501&lt;4), IF(AC501/Z501*100&lt;&gt;0, IF(AH501/Z501*100&gt;100,100,AH501/Z501*100), "-"),0)</f>
        <v>0</v>
      </c>
      <c r="AJ501" s="261"/>
      <c r="AK501" s="260">
        <f>IF(AND(D501&lt;&gt;0, D501&lt;&gt;"Unknown",D501&lt;&gt;"Stopped",D501&lt;&gt;"Not required"),D501/COUNTRY_INFO!D501, 0)</f>
        <v>0</v>
      </c>
      <c r="AL501" s="260">
        <f>IF(AND(J501&lt;&gt;0,J501&lt;&gt;"Unknown",J501&lt;&gt;"Stopped",J501&lt;&gt;"Not required"),J501/COUNTRY_INFO!D501, 0)</f>
        <v>0</v>
      </c>
      <c r="AM501" s="260">
        <f>IF(AND(P501&lt;&gt;0,P501&lt;&gt;"Unknown",P501&lt;&gt;"Not required"),P501/(COUNTRY_INFO!E501+COUNTRY_INFO!F501), 0)</f>
        <v>1</v>
      </c>
      <c r="AN501" s="260">
        <f>IF(AND(Z501&lt;&gt;0,Z501&lt;&gt;"Unknown",Z501&lt;&gt;"Not required"),IF(COUNTRY_INFO!K501=1,1,IF(COUNTRY_INFO!K501=2,0.5*COUNTRY_INFO!F501/(0.5*COUNTRY_INFO!F501+0.2*COUNTRY_INFO!G501),IF(COUNTRY_INFO!K501=3,COUNTRY_INFO!F501/(COUNTRY_INFO!F501+COUNTRY_INFO!G501)))),0)</f>
        <v>0</v>
      </c>
      <c r="AO501" s="260">
        <f>IF(AND(Z501&lt;&gt;0,Z501&lt;&gt;"Unknown",Z501&lt;&gt;"Not required"),IF(COUNTRY_INFO!K501=1,0,IF(COUNTRY_INFO!K501=2,0.2*COUNTRY_INFO!G501/(0.5*COUNTRY_INFO!F501+0.2*COUNTRY_INFO!G501),IF(COUNTRY_INFO!K501=3,COUNTRY_INFO!G501/(COUNTRY_INFO!F501+COUNTRY_INFO!G501)))),0)</f>
        <v>0</v>
      </c>
      <c r="AP501" s="259">
        <f>MAX(COUNTRY_INFO!D501*AK501*PROFILE!$G$7,COUNTRY_INFO!D501*AL501*PROFILE!$G$7)</f>
        <v>0</v>
      </c>
      <c r="AQ501" s="259">
        <f>MAX(COUNTRY_INFO!D501*AK501*PROFILE!$G$8,COUNTRY_INFO!D501*AL501*PROFILE!$G$8,COUNTRY_INFO!D501*AM501*PROFILE!$G$8)</f>
        <v>18294.152928260453</v>
      </c>
      <c r="AR501" s="259">
        <f>MAX(COUNTRY_INFO!D501*AK501*PROFILE!$G$9,COUNTRY_INFO!D501*AL501*PROFILE!$G$9,COUNTRY_INFO!D501*AM501*PROFILE!$G$9,IF(AND(DISTRICT!Z501&lt;&gt;"Unknown",Z501&lt;&gt;"Not required"),COUNTRY_INFO!O501*DISTRICT!AN501,0))</f>
        <v>37991.607010419291</v>
      </c>
      <c r="AS501" s="259">
        <f>MAX(COUNTRY_INFO!D501*AK501*PROFILE!$G$10,COUNTRY_INFO!D501*AL501*PROFILE!$G$10,IF(AND(DISTRICT!Z501&lt;&gt;"Unknown",Z501&lt;&gt;"Not required"),COUNTRY_INFO!O501*DISTRICT!AO501,0))</f>
        <v>0</v>
      </c>
      <c r="AT501" s="259">
        <f t="shared" si="56"/>
        <v>56285.759938679745</v>
      </c>
      <c r="AU501" s="258">
        <f t="shared" si="51"/>
        <v>0</v>
      </c>
      <c r="AV501" s="259">
        <f>MAX('MDA2'!J501,'T1'!L501,'T2'!J501,T3_R1!K501,T3_R2!K501)</f>
        <v>0</v>
      </c>
      <c r="AW501" s="259">
        <f>MAX('MDA1'!K501,'MDA2'!K501,'MDA3'!I501,'MDA3'!L501,'T1'!M501,'T2'!K501,T3_R1!L501,T3_R2!L501)</f>
        <v>0</v>
      </c>
      <c r="AX501" s="259">
        <f>MAX('MDA1'!L501,'MDA2'!L501,'MDA3'!J501,'MDA3'!M501,'T1'!N501,'T2'!L501,T3_R1!M501,T3_R2!M501)</f>
        <v>0</v>
      </c>
      <c r="AY501" s="259">
        <f t="shared" si="57"/>
        <v>0</v>
      </c>
      <c r="AZ501" s="259">
        <f>MAX('MDA2'!J501,T501)</f>
        <v>0</v>
      </c>
      <c r="BA501" s="259">
        <f>MAX('MDA1'!K501,'MDA2'!K501,'MDA3'!I501,'MDA3'!L501,V501,AD501)</f>
        <v>0</v>
      </c>
      <c r="BB501" s="259">
        <f>MAX('MDA1'!L501,'MDA2'!L501,'MDA3'!J501,'MDA3'!M501,AF501)</f>
        <v>0</v>
      </c>
      <c r="BC501" s="259">
        <f t="shared" si="52"/>
        <v>0</v>
      </c>
      <c r="BD501" s="260">
        <f t="shared" si="53"/>
        <v>0</v>
      </c>
    </row>
    <row r="502" spans="1:56" x14ac:dyDescent="0.2">
      <c r="A502" s="10" t="str">
        <f>IF(COUNTRY_INFO!A502=0," ",COUNTRY_INFO!A502)</f>
        <v>Ethiopia</v>
      </c>
      <c r="B502" s="10" t="str">
        <f>IF(COUNTRY_INFO!B502=0," ",COUNTRY_INFO!B502)</f>
        <v>Oromia North Shoa Zone</v>
      </c>
      <c r="C502" s="87" t="str">
        <f>IF(COUNTRY_INFO!C502=0," ",COUNTRY_INFO!C502)</f>
        <v xml:space="preserve">Yaya Gulele </v>
      </c>
      <c r="D502" s="67">
        <f>COUNTRY_INFO!L502</f>
        <v>0</v>
      </c>
      <c r="E502" s="61"/>
      <c r="F502" s="61"/>
      <c r="G502" s="11">
        <f>MAX('MDA1'!M502,'MDA2'!M502)</f>
        <v>0</v>
      </c>
      <c r="H502" s="11">
        <f>IF(AND(COUNTRY_INFO!H502&gt;0,COUNTRY_INFO!H502&lt;4),IF(D502&gt;MAX('MDA1'!M502,'MDA2'!M502),MAX('MDA1'!M502,'MDA2'!M502),D502),0)</f>
        <v>0</v>
      </c>
      <c r="I502" s="73">
        <f>IF(AND(COUNTRY_INFO!H502&gt;0,COUNTRY_INFO!H502&lt;4), IF(G502/D502*100&lt;&gt;0, IF(G502/D502*100&gt;100,100,G502/D502*100), "-"),0)</f>
        <v>0</v>
      </c>
      <c r="J502" s="67">
        <f>COUNTRY_INFO!M502</f>
        <v>0</v>
      </c>
      <c r="K502" s="61"/>
      <c r="L502" s="61"/>
      <c r="M502" s="11">
        <f>MAX('MDA1'!M502,MAX('MDA3'!I502,'MDA3'!L502)+MAX('MDA3'!J502,'MDA3'!M502))</f>
        <v>0</v>
      </c>
      <c r="N502" s="11">
        <f>IF(AND(COUNTRY_INFO!I502&gt;0,COUNTRY_INFO!I502&lt;4),IF(J502&gt;MAX('MDA1'!M502,MAX('MDA3'!I502,'MDA3'!L502)+MAX('MDA3'!J502,'MDA3'!M502)),MAX('MDA1'!M502,MAX('MDA3'!I502,'MDA3'!L502)+MAX('MDA3'!J502,'MDA3'!M502)),J502),0)</f>
        <v>0</v>
      </c>
      <c r="O502" s="73">
        <f>IF(AND(COUNTRY_INFO!I502&gt;0,COUNTRY_INFO!I502&lt;4), IF(M502/J502*100&lt;&gt;0, IF(M502/J502*100&gt;100,100,M502/J502*100), "-"),0)</f>
        <v>0</v>
      </c>
      <c r="P502" s="67">
        <f>COUNTRY_INFO!N502</f>
        <v>0</v>
      </c>
      <c r="Q502" s="61"/>
      <c r="R502" s="61"/>
      <c r="S502" s="11">
        <f>SUM(MAX('MDA2'!J502, 'T1'!L502, MAX(T3_R1!K502, T3_R2!K502)), MAX('MDA1'!K502, 'MDA2'!K502, 'T1'!M502, MAX(T3_R1!L502, T3_R2!L502)), MAX('MDA1'!L502, 'MDA2'!L502, 'T1'!N502, MAX(T3_R1!M502, T3_R2!M502)))</f>
        <v>0</v>
      </c>
      <c r="T502" s="11">
        <f>IF(AND(COUNTRY_INFO!J502&gt;1,COUNTRY_INFO!J502&lt;4),IF(COUNTRY_INFO!E502&gt;MAX('MDA2'!J502,'T1'!L502,MAX(T3_R1!K502,T3_R2!K502)),MAX('MDA2'!J502,'T1'!L502,MAX(T3_R1!K502,T3_R2!K502)),COUNTRY_INFO!E502),0)</f>
        <v>0</v>
      </c>
      <c r="U502" s="217">
        <f>IF(AND(COUNTRY_INFO!J502&gt;1,COUNTRY_INFO!J502&lt;4), IF(T502/COUNTRY_INFO!E502*100&lt;&gt;0, IF(T502/COUNTRY_INFO!E502*100&gt;100,100,T502/COUNTRY_INFO!E502*100), "-"),0)</f>
        <v>0</v>
      </c>
      <c r="V502" s="11">
        <f>IF(AND(COUNTRY_INFO!J502&gt;1,COUNTRY_INFO!J502&lt;4),IF(COUNTRY_INFO!F502&gt;MAX('MDA1'!K502,'MDA2'!K502,'T1'!M502,MAX(T3_R1!L502,T3_R2!L502)),MAX('MDA1'!K502,'MDA2'!K502,'T1'!M502,MAX(T3_R1!L502,T3_R2!L502)),COUNTRY_INFO!F502),0)</f>
        <v>0</v>
      </c>
      <c r="W502" s="217">
        <f>IF(AND(COUNTRY_INFO!J502&gt;1,COUNTRY_INFO!J502&lt;4), IF(V502/COUNTRY_INFO!F502*100&lt;&gt;0, IF(V502/COUNTRY_INFO!F502*100&gt;100,100,V502/COUNTRY_INFO!F502*100), "-"),0)</f>
        <v>0</v>
      </c>
      <c r="X502" s="11">
        <f t="shared" si="54"/>
        <v>0</v>
      </c>
      <c r="Y502" s="73">
        <f>IF(AND(COUNTRY_INFO!J502&gt;1,COUNTRY_INFO!J502&lt;4), IF(S502/P502*100&lt;&gt;0, IF(X502/P502*100&gt;100,100,X502/P502*100), "-"),0)</f>
        <v>0</v>
      </c>
      <c r="Z502" s="67">
        <f>COUNTRY_INFO!O502</f>
        <v>0</v>
      </c>
      <c r="AA502" s="61"/>
      <c r="AB502" s="61"/>
      <c r="AC502" s="11">
        <f>MAX('T1'!L502,'T2'!J502)+MAX('T1'!M502,'T2'!K502)+MAX('T1'!N502,'T2'!L502)</f>
        <v>0</v>
      </c>
      <c r="AD502" s="11">
        <f>IF(COUNTRY_INFO!K502=1,IF(COUNTRY_INFO!F502*0.33&gt;MAX('T1'!M502,'T2'!K502),MAX('T1'!M502,'T2'!K502),COUNTRY_INFO!F502*0.33),IF(COUNTRY_INFO!K502=2,IF(COUNTRY_INFO!F502*0.5&gt;MAX('T1'!M502,'T2'!K502),MAX('T1'!M502,'T2'!K502),COUNTRY_INFO!F502*0.5),IF(COUNTRY_INFO!K502=3,IF(COUNTRY_INFO!F502&gt;MAX('T1'!M502,'T2'!K502),MAX('T1'!M502,'T2'!K502),COUNTRY_INFO!F502),0)))</f>
        <v>0</v>
      </c>
      <c r="AE502" s="217">
        <f>IF(AND(COUNTRY_INFO!K502&gt;0,COUNTRY_INFO!K502&lt;4),IF(Z502&gt;0,IF(COUNTRY_INFO!K502=1, AD502/(COUNTRY_INFO!F502*0.33)*100, IF(COUNTRY_INFO!K502=2, AD502/(COUNTRY_INFO!F502*0.5)*100, IF(COUNTRY_INFO!K502=3, AD502/COUNTRY_INFO!F502*100))),"-"),0)</f>
        <v>0</v>
      </c>
      <c r="AF502" s="11">
        <f>IF(COUNTRY_INFO!K502=2,IF(COUNTRY_INFO!G502*0.2&gt;MAX('T1'!N502,'T2'!L502),MAX('T1'!N502,'T2'!L502),COUNTRY_INFO!G502*0.2),IF(COUNTRY_INFO!K502=3,IF(COUNTRY_INFO!G502&gt;MAX('T1'!N502,'T2'!L502),MAX('T1'!N502,'T2'!L502),COUNTRY_INFO!G502),0))</f>
        <v>0</v>
      </c>
      <c r="AG502" s="217">
        <f>IF(AND(COUNTRY_INFO!K502&gt;0,COUNTRY_INFO!K502&lt;4),IF(Z502&gt;0,IF(COUNTRY_INFO!K502=1, 0, IF(COUNTRY_INFO!K502=2, AF502/(COUNTRY_INFO!G502*0.2)*100, IF(COUNTRY_INFO!K502=3, AF502/COUNTRY_INFO!G502*100))),"-"),0)</f>
        <v>0</v>
      </c>
      <c r="AH502" s="11">
        <f t="shared" si="55"/>
        <v>0</v>
      </c>
      <c r="AI502" s="73">
        <f>IF(AND(COUNTRY_INFO!K502&gt;0,COUNTRY_INFO!K502&lt;4), IF(AC502/Z502*100&lt;&gt;0, IF(AH502/Z502*100&gt;100,100,AH502/Z502*100), "-"),0)</f>
        <v>0</v>
      </c>
      <c r="AJ502" s="261"/>
      <c r="AK502" s="260">
        <f>IF(AND(D502&lt;&gt;0, D502&lt;&gt;"Unknown",D502&lt;&gt;"Stopped",D502&lt;&gt;"Not required"),D502/COUNTRY_INFO!D502, 0)</f>
        <v>0</v>
      </c>
      <c r="AL502" s="260">
        <f>IF(AND(J502&lt;&gt;0,J502&lt;&gt;"Unknown",J502&lt;&gt;"Stopped",J502&lt;&gt;"Not required"),J502/COUNTRY_INFO!D502, 0)</f>
        <v>0</v>
      </c>
      <c r="AM502" s="260">
        <f>IF(AND(P502&lt;&gt;0,P502&lt;&gt;"Unknown",P502&lt;&gt;"Not required"),P502/(COUNTRY_INFO!E502+COUNTRY_INFO!F502), 0)</f>
        <v>0</v>
      </c>
      <c r="AN502" s="260">
        <f>IF(AND(Z502&lt;&gt;0,Z502&lt;&gt;"Unknown",Z502&lt;&gt;"Not required"),IF(COUNTRY_INFO!K502=1,1,IF(COUNTRY_INFO!K502=2,0.5*COUNTRY_INFO!F502/(0.5*COUNTRY_INFO!F502+0.2*COUNTRY_INFO!G502),IF(COUNTRY_INFO!K502=3,COUNTRY_INFO!F502/(COUNTRY_INFO!F502+COUNTRY_INFO!G502)))),0)</f>
        <v>0</v>
      </c>
      <c r="AO502" s="260">
        <f>IF(AND(Z502&lt;&gt;0,Z502&lt;&gt;"Unknown",Z502&lt;&gt;"Not required"),IF(COUNTRY_INFO!K502=1,0,IF(COUNTRY_INFO!K502=2,0.2*COUNTRY_INFO!G502/(0.5*COUNTRY_INFO!F502+0.2*COUNTRY_INFO!G502),IF(COUNTRY_INFO!K502=3,COUNTRY_INFO!G502/(COUNTRY_INFO!F502+COUNTRY_INFO!G502)))),0)</f>
        <v>0</v>
      </c>
      <c r="AP502" s="259">
        <f>MAX(COUNTRY_INFO!D502*AK502*PROFILE!$G$7,COUNTRY_INFO!D502*AL502*PROFILE!$G$7)</f>
        <v>0</v>
      </c>
      <c r="AQ502" s="259">
        <f>MAX(COUNTRY_INFO!D502*AK502*PROFILE!$G$8,COUNTRY_INFO!D502*AL502*PROFILE!$G$8,COUNTRY_INFO!D502*AM502*PROFILE!$G$8)</f>
        <v>0</v>
      </c>
      <c r="AR502" s="259">
        <f>MAX(COUNTRY_INFO!D502*AK502*PROFILE!$G$9,COUNTRY_INFO!D502*AL502*PROFILE!$G$9,COUNTRY_INFO!D502*AM502*PROFILE!$G$9,IF(AND(DISTRICT!Z502&lt;&gt;"Unknown",Z502&lt;&gt;"Not required"),COUNTRY_INFO!O502*DISTRICT!AN502,0))</f>
        <v>0</v>
      </c>
      <c r="AS502" s="259">
        <f>MAX(COUNTRY_INFO!D502*AK502*PROFILE!$G$10,COUNTRY_INFO!D502*AL502*PROFILE!$G$10,IF(AND(DISTRICT!Z502&lt;&gt;"Unknown",Z502&lt;&gt;"Not required"),COUNTRY_INFO!O502*DISTRICT!AO502,0))</f>
        <v>0</v>
      </c>
      <c r="AT502" s="259">
        <f t="shared" si="56"/>
        <v>0</v>
      </c>
      <c r="AU502" s="258">
        <f t="shared" si="51"/>
        <v>0</v>
      </c>
      <c r="AV502" s="259">
        <f>MAX('MDA2'!J502,'T1'!L502,'T2'!J502,T3_R1!K502,T3_R2!K502)</f>
        <v>0</v>
      </c>
      <c r="AW502" s="259">
        <f>MAX('MDA1'!K502,'MDA2'!K502,'MDA3'!I502,'MDA3'!L502,'T1'!M502,'T2'!K502,T3_R1!L502,T3_R2!L502)</f>
        <v>0</v>
      </c>
      <c r="AX502" s="259">
        <f>MAX('MDA1'!L502,'MDA2'!L502,'MDA3'!J502,'MDA3'!M502,'T1'!N502,'T2'!L502,T3_R1!M502,T3_R2!M502)</f>
        <v>0</v>
      </c>
      <c r="AY502" s="259">
        <f t="shared" si="57"/>
        <v>0</v>
      </c>
      <c r="AZ502" s="259">
        <f>MAX('MDA2'!J502,T502)</f>
        <v>0</v>
      </c>
      <c r="BA502" s="259">
        <f>MAX('MDA1'!K502,'MDA2'!K502,'MDA3'!I502,'MDA3'!L502,V502,AD502)</f>
        <v>0</v>
      </c>
      <c r="BB502" s="259">
        <f>MAX('MDA1'!L502,'MDA2'!L502,'MDA3'!J502,'MDA3'!M502,AF502)</f>
        <v>0</v>
      </c>
      <c r="BC502" s="259">
        <f t="shared" si="52"/>
        <v>0</v>
      </c>
      <c r="BD502" s="260">
        <f t="shared" si="53"/>
        <v>0</v>
      </c>
    </row>
    <row r="503" spans="1:56" x14ac:dyDescent="0.2">
      <c r="A503" s="10" t="str">
        <f>IF(COUNTRY_INFO!A503=0," ",COUNTRY_INFO!A503)</f>
        <v>Ethiopia</v>
      </c>
      <c r="B503" s="10" t="str">
        <f>IF(COUNTRY_INFO!B503=0," ",COUNTRY_INFO!B503)</f>
        <v>Oromia Southwest Shewa</v>
      </c>
      <c r="C503" s="87" t="str">
        <f>IF(COUNTRY_INFO!C503=0," ",COUNTRY_INFO!C503)</f>
        <v>Amayyaa</v>
      </c>
      <c r="D503" s="67">
        <f>COUNTRY_INFO!L503</f>
        <v>0</v>
      </c>
      <c r="E503" s="61"/>
      <c r="F503" s="61"/>
      <c r="G503" s="11">
        <f>MAX('MDA1'!M503,'MDA2'!M503)</f>
        <v>0</v>
      </c>
      <c r="H503" s="11">
        <f>IF(AND(COUNTRY_INFO!H503&gt;0,COUNTRY_INFO!H503&lt;4),IF(D503&gt;MAX('MDA1'!M503,'MDA2'!M503),MAX('MDA1'!M503,'MDA2'!M503),D503),0)</f>
        <v>0</v>
      </c>
      <c r="I503" s="73">
        <f>IF(AND(COUNTRY_INFO!H503&gt;0,COUNTRY_INFO!H503&lt;4), IF(G503/D503*100&lt;&gt;0, IF(G503/D503*100&gt;100,100,G503/D503*100), "-"),0)</f>
        <v>0</v>
      </c>
      <c r="J503" s="67" t="str">
        <f>COUNTRY_INFO!M503</f>
        <v>Unknown</v>
      </c>
      <c r="K503" s="61"/>
      <c r="L503" s="61"/>
      <c r="M503" s="11">
        <f>MAX('MDA1'!M503,MAX('MDA3'!I503,'MDA3'!L503)+MAX('MDA3'!J503,'MDA3'!M503))</f>
        <v>0</v>
      </c>
      <c r="N503" s="11">
        <f>IF(AND(COUNTRY_INFO!I503&gt;0,COUNTRY_INFO!I503&lt;4),IF(J503&gt;MAX('MDA1'!M503,MAX('MDA3'!I503,'MDA3'!L503)+MAX('MDA3'!J503,'MDA3'!M503)),MAX('MDA1'!M503,MAX('MDA3'!I503,'MDA3'!L503)+MAX('MDA3'!J503,'MDA3'!M503)),J503),0)</f>
        <v>0</v>
      </c>
      <c r="O503" s="73">
        <f>IF(AND(COUNTRY_INFO!I503&gt;0,COUNTRY_INFO!I503&lt;4), IF(M503/J503*100&lt;&gt;0, IF(M503/J503*100&gt;100,100,M503/J503*100), "-"),0)</f>
        <v>0</v>
      </c>
      <c r="P503" s="67">
        <f>COUNTRY_INFO!N503</f>
        <v>0</v>
      </c>
      <c r="Q503" s="61"/>
      <c r="R503" s="61"/>
      <c r="S503" s="11">
        <f>SUM(MAX('MDA2'!J503, 'T1'!L503, MAX(T3_R1!K503, T3_R2!K503)), MAX('MDA1'!K503, 'MDA2'!K503, 'T1'!M503, MAX(T3_R1!L503, T3_R2!L503)), MAX('MDA1'!L503, 'MDA2'!L503, 'T1'!N503, MAX(T3_R1!M503, T3_R2!M503)))</f>
        <v>0</v>
      </c>
      <c r="T503" s="11">
        <f>IF(AND(COUNTRY_INFO!J503&gt;1,COUNTRY_INFO!J503&lt;4),IF(COUNTRY_INFO!E503&gt;MAX('MDA2'!J503,'T1'!L503,MAX(T3_R1!K503,T3_R2!K503)),MAX('MDA2'!J503,'T1'!L503,MAX(T3_R1!K503,T3_R2!K503)),COUNTRY_INFO!E503),0)</f>
        <v>0</v>
      </c>
      <c r="U503" s="217">
        <f>IF(AND(COUNTRY_INFO!J503&gt;1,COUNTRY_INFO!J503&lt;4), IF(T503/COUNTRY_INFO!E503*100&lt;&gt;0, IF(T503/COUNTRY_INFO!E503*100&gt;100,100,T503/COUNTRY_INFO!E503*100), "-"),0)</f>
        <v>0</v>
      </c>
      <c r="V503" s="11">
        <f>IF(AND(COUNTRY_INFO!J503&gt;1,COUNTRY_INFO!J503&lt;4),IF(COUNTRY_INFO!F503&gt;MAX('MDA1'!K503,'MDA2'!K503,'T1'!M503,MAX(T3_R1!L503,T3_R2!L503)),MAX('MDA1'!K503,'MDA2'!K503,'T1'!M503,MAX(T3_R1!L503,T3_R2!L503)),COUNTRY_INFO!F503),0)</f>
        <v>0</v>
      </c>
      <c r="W503" s="217">
        <f>IF(AND(COUNTRY_INFO!J503&gt;1,COUNTRY_INFO!J503&lt;4), IF(V503/COUNTRY_INFO!F503*100&lt;&gt;0, IF(V503/COUNTRY_INFO!F503*100&gt;100,100,V503/COUNTRY_INFO!F503*100), "-"),0)</f>
        <v>0</v>
      </c>
      <c r="X503" s="11">
        <f t="shared" si="54"/>
        <v>0</v>
      </c>
      <c r="Y503" s="73">
        <f>IF(AND(COUNTRY_INFO!J503&gt;1,COUNTRY_INFO!J503&lt;4), IF(S503/P503*100&lt;&gt;0, IF(X503/P503*100&gt;100,100,X503/P503*100), "-"),0)</f>
        <v>0</v>
      </c>
      <c r="Z503" s="67">
        <f>COUNTRY_INFO!O503</f>
        <v>0</v>
      </c>
      <c r="AA503" s="61"/>
      <c r="AB503" s="61"/>
      <c r="AC503" s="11">
        <f>MAX('T1'!L503,'T2'!J503)+MAX('T1'!M503,'T2'!K503)+MAX('T1'!N503,'T2'!L503)</f>
        <v>0</v>
      </c>
      <c r="AD503" s="11">
        <f>IF(COUNTRY_INFO!K503=1,IF(COUNTRY_INFO!F503*0.33&gt;MAX('T1'!M503,'T2'!K503),MAX('T1'!M503,'T2'!K503),COUNTRY_INFO!F503*0.33),IF(COUNTRY_INFO!K503=2,IF(COUNTRY_INFO!F503*0.5&gt;MAX('T1'!M503,'T2'!K503),MAX('T1'!M503,'T2'!K503),COUNTRY_INFO!F503*0.5),IF(COUNTRY_INFO!K503=3,IF(COUNTRY_INFO!F503&gt;MAX('T1'!M503,'T2'!K503),MAX('T1'!M503,'T2'!K503),COUNTRY_INFO!F503),0)))</f>
        <v>0</v>
      </c>
      <c r="AE503" s="217">
        <f>IF(AND(COUNTRY_INFO!K503&gt;0,COUNTRY_INFO!K503&lt;4),IF(Z503&gt;0,IF(COUNTRY_INFO!K503=1, AD503/(COUNTRY_INFO!F503*0.33)*100, IF(COUNTRY_INFO!K503=2, AD503/(COUNTRY_INFO!F503*0.5)*100, IF(COUNTRY_INFO!K503=3, AD503/COUNTRY_INFO!F503*100))),"-"),0)</f>
        <v>0</v>
      </c>
      <c r="AF503" s="11">
        <f>IF(COUNTRY_INFO!K503=2,IF(COUNTRY_INFO!G503*0.2&gt;MAX('T1'!N503,'T2'!L503),MAX('T1'!N503,'T2'!L503),COUNTRY_INFO!G503*0.2),IF(COUNTRY_INFO!K503=3,IF(COUNTRY_INFO!G503&gt;MAX('T1'!N503,'T2'!L503),MAX('T1'!N503,'T2'!L503),COUNTRY_INFO!G503),0))</f>
        <v>0</v>
      </c>
      <c r="AG503" s="217">
        <f>IF(AND(COUNTRY_INFO!K503&gt;0,COUNTRY_INFO!K503&lt;4),IF(Z503&gt;0,IF(COUNTRY_INFO!K503=1, 0, IF(COUNTRY_INFO!K503=2, AF503/(COUNTRY_INFO!G503*0.2)*100, IF(COUNTRY_INFO!K503=3, AF503/COUNTRY_INFO!G503*100))),"-"),0)</f>
        <v>0</v>
      </c>
      <c r="AH503" s="11">
        <f t="shared" si="55"/>
        <v>0</v>
      </c>
      <c r="AI503" s="73">
        <f>IF(AND(COUNTRY_INFO!K503&gt;0,COUNTRY_INFO!K503&lt;4), IF(AC503/Z503*100&lt;&gt;0, IF(AH503/Z503*100&gt;100,100,AH503/Z503*100), "-"),0)</f>
        <v>0</v>
      </c>
      <c r="AJ503" s="261"/>
      <c r="AK503" s="260">
        <f>IF(AND(D503&lt;&gt;0, D503&lt;&gt;"Unknown",D503&lt;&gt;"Stopped",D503&lt;&gt;"Not required"),D503/COUNTRY_INFO!D503, 0)</f>
        <v>0</v>
      </c>
      <c r="AL503" s="260">
        <f>IF(AND(J503&lt;&gt;0,J503&lt;&gt;"Unknown",J503&lt;&gt;"Stopped",J503&lt;&gt;"Not required"),J503/COUNTRY_INFO!D503, 0)</f>
        <v>0</v>
      </c>
      <c r="AM503" s="260">
        <f>IF(AND(P503&lt;&gt;0,P503&lt;&gt;"Unknown",P503&lt;&gt;"Not required"),P503/(COUNTRY_INFO!E503+COUNTRY_INFO!F503), 0)</f>
        <v>0</v>
      </c>
      <c r="AN503" s="260">
        <f>IF(AND(Z503&lt;&gt;0,Z503&lt;&gt;"Unknown",Z503&lt;&gt;"Not required"),IF(COUNTRY_INFO!K503=1,1,IF(COUNTRY_INFO!K503=2,0.5*COUNTRY_INFO!F503/(0.5*COUNTRY_INFO!F503+0.2*COUNTRY_INFO!G503),IF(COUNTRY_INFO!K503=3,COUNTRY_INFO!F503/(COUNTRY_INFO!F503+COUNTRY_INFO!G503)))),0)</f>
        <v>0</v>
      </c>
      <c r="AO503" s="260">
        <f>IF(AND(Z503&lt;&gt;0,Z503&lt;&gt;"Unknown",Z503&lt;&gt;"Not required"),IF(COUNTRY_INFO!K503=1,0,IF(COUNTRY_INFO!K503=2,0.2*COUNTRY_INFO!G503/(0.5*COUNTRY_INFO!F503+0.2*COUNTRY_INFO!G503),IF(COUNTRY_INFO!K503=3,COUNTRY_INFO!G503/(COUNTRY_INFO!F503+COUNTRY_INFO!G503)))),0)</f>
        <v>0</v>
      </c>
      <c r="AP503" s="259">
        <f>MAX(COUNTRY_INFO!D503*AK503*PROFILE!$G$7,COUNTRY_INFO!D503*AL503*PROFILE!$G$7)</f>
        <v>0</v>
      </c>
      <c r="AQ503" s="259">
        <f>MAX(COUNTRY_INFO!D503*AK503*PROFILE!$G$8,COUNTRY_INFO!D503*AL503*PROFILE!$G$8,COUNTRY_INFO!D503*AM503*PROFILE!$G$8)</f>
        <v>0</v>
      </c>
      <c r="AR503" s="259">
        <f>MAX(COUNTRY_INFO!D503*AK503*PROFILE!$G$9,COUNTRY_INFO!D503*AL503*PROFILE!$G$9,COUNTRY_INFO!D503*AM503*PROFILE!$G$9,IF(AND(DISTRICT!Z503&lt;&gt;"Unknown",Z503&lt;&gt;"Not required"),COUNTRY_INFO!O503*DISTRICT!AN503,0))</f>
        <v>0</v>
      </c>
      <c r="AS503" s="259">
        <f>MAX(COUNTRY_INFO!D503*AK503*PROFILE!$G$10,COUNTRY_INFO!D503*AL503*PROFILE!$G$10,IF(AND(DISTRICT!Z503&lt;&gt;"Unknown",Z503&lt;&gt;"Not required"),COUNTRY_INFO!O503*DISTRICT!AO503,0))</f>
        <v>0</v>
      </c>
      <c r="AT503" s="259">
        <f t="shared" si="56"/>
        <v>0</v>
      </c>
      <c r="AU503" s="258">
        <f t="shared" si="51"/>
        <v>0</v>
      </c>
      <c r="AV503" s="259">
        <f>MAX('MDA2'!J503,'T1'!L503,'T2'!J503,T3_R1!K503,T3_R2!K503)</f>
        <v>0</v>
      </c>
      <c r="AW503" s="259">
        <f>MAX('MDA1'!K503,'MDA2'!K503,'MDA3'!I503,'MDA3'!L503,'T1'!M503,'T2'!K503,T3_R1!L503,T3_R2!L503)</f>
        <v>0</v>
      </c>
      <c r="AX503" s="259">
        <f>MAX('MDA1'!L503,'MDA2'!L503,'MDA3'!J503,'MDA3'!M503,'T1'!N503,'T2'!L503,T3_R1!M503,T3_R2!M503)</f>
        <v>0</v>
      </c>
      <c r="AY503" s="259">
        <f t="shared" si="57"/>
        <v>0</v>
      </c>
      <c r="AZ503" s="259">
        <f>MAX('MDA2'!J503,T503)</f>
        <v>0</v>
      </c>
      <c r="BA503" s="259">
        <f>MAX('MDA1'!K503,'MDA2'!K503,'MDA3'!I503,'MDA3'!L503,V503,AD503)</f>
        <v>0</v>
      </c>
      <c r="BB503" s="259">
        <f>MAX('MDA1'!L503,'MDA2'!L503,'MDA3'!J503,'MDA3'!M503,AF503)</f>
        <v>0</v>
      </c>
      <c r="BC503" s="259">
        <f t="shared" si="52"/>
        <v>0</v>
      </c>
      <c r="BD503" s="260">
        <f t="shared" si="53"/>
        <v>0</v>
      </c>
    </row>
    <row r="504" spans="1:56" x14ac:dyDescent="0.2">
      <c r="A504" s="10" t="str">
        <f>IF(COUNTRY_INFO!A504=0," ",COUNTRY_INFO!A504)</f>
        <v>Ethiopia</v>
      </c>
      <c r="B504" s="10" t="str">
        <f>IF(COUNTRY_INFO!B504=0," ",COUNTRY_INFO!B504)</f>
        <v>Oromia Southwest Shewa</v>
      </c>
      <c r="C504" s="87" t="str">
        <f>IF(COUNTRY_INFO!C504=0," ",COUNTRY_INFO!C504)</f>
        <v>Bachoo</v>
      </c>
      <c r="D504" s="67">
        <f>COUNTRY_INFO!L504</f>
        <v>0</v>
      </c>
      <c r="E504" s="61"/>
      <c r="F504" s="61"/>
      <c r="G504" s="11">
        <f>MAX('MDA1'!M504,'MDA2'!M504)</f>
        <v>0</v>
      </c>
      <c r="H504" s="11">
        <f>IF(AND(COUNTRY_INFO!H504&gt;0,COUNTRY_INFO!H504&lt;4),IF(D504&gt;MAX('MDA1'!M504,'MDA2'!M504),MAX('MDA1'!M504,'MDA2'!M504),D504),0)</f>
        <v>0</v>
      </c>
      <c r="I504" s="73">
        <f>IF(AND(COUNTRY_INFO!H504&gt;0,COUNTRY_INFO!H504&lt;4), IF(G504/D504*100&lt;&gt;0, IF(G504/D504*100&gt;100,100,G504/D504*100), "-"),0)</f>
        <v>0</v>
      </c>
      <c r="J504" s="67">
        <f>COUNTRY_INFO!M504</f>
        <v>0</v>
      </c>
      <c r="K504" s="61"/>
      <c r="L504" s="61"/>
      <c r="M504" s="11">
        <f>MAX('MDA1'!M504,MAX('MDA3'!I504,'MDA3'!L504)+MAX('MDA3'!J504,'MDA3'!M504))</f>
        <v>0</v>
      </c>
      <c r="N504" s="11">
        <f>IF(AND(COUNTRY_INFO!I504&gt;0,COUNTRY_INFO!I504&lt;4),IF(J504&gt;MAX('MDA1'!M504,MAX('MDA3'!I504,'MDA3'!L504)+MAX('MDA3'!J504,'MDA3'!M504)),MAX('MDA1'!M504,MAX('MDA3'!I504,'MDA3'!L504)+MAX('MDA3'!J504,'MDA3'!M504)),J504),0)</f>
        <v>0</v>
      </c>
      <c r="O504" s="73">
        <f>IF(AND(COUNTRY_INFO!I504&gt;0,COUNTRY_INFO!I504&lt;4), IF(M504/J504*100&lt;&gt;0, IF(M504/J504*100&gt;100,100,M504/J504*100), "-"),0)</f>
        <v>0</v>
      </c>
      <c r="P504" s="67">
        <f>COUNTRY_INFO!N504</f>
        <v>0</v>
      </c>
      <c r="Q504" s="61"/>
      <c r="R504" s="61"/>
      <c r="S504" s="11">
        <f>SUM(MAX('MDA2'!J504, 'T1'!L504, MAX(T3_R1!K504, T3_R2!K504)), MAX('MDA1'!K504, 'MDA2'!K504, 'T1'!M504, MAX(T3_R1!L504, T3_R2!L504)), MAX('MDA1'!L504, 'MDA2'!L504, 'T1'!N504, MAX(T3_R1!M504, T3_R2!M504)))</f>
        <v>0</v>
      </c>
      <c r="T504" s="11">
        <f>IF(AND(COUNTRY_INFO!J504&gt;1,COUNTRY_INFO!J504&lt;4),IF(COUNTRY_INFO!E504&gt;MAX('MDA2'!J504,'T1'!L504,MAX(T3_R1!K504,T3_R2!K504)),MAX('MDA2'!J504,'T1'!L504,MAX(T3_R1!K504,T3_R2!K504)),COUNTRY_INFO!E504),0)</f>
        <v>0</v>
      </c>
      <c r="U504" s="217">
        <f>IF(AND(COUNTRY_INFO!J504&gt;1,COUNTRY_INFO!J504&lt;4), IF(T504/COUNTRY_INFO!E504*100&lt;&gt;0, IF(T504/COUNTRY_INFO!E504*100&gt;100,100,T504/COUNTRY_INFO!E504*100), "-"),0)</f>
        <v>0</v>
      </c>
      <c r="V504" s="11">
        <f>IF(AND(COUNTRY_INFO!J504&gt;1,COUNTRY_INFO!J504&lt;4),IF(COUNTRY_INFO!F504&gt;MAX('MDA1'!K504,'MDA2'!K504,'T1'!M504,MAX(T3_R1!L504,T3_R2!L504)),MAX('MDA1'!K504,'MDA2'!K504,'T1'!M504,MAX(T3_R1!L504,T3_R2!L504)),COUNTRY_INFO!F504),0)</f>
        <v>0</v>
      </c>
      <c r="W504" s="217">
        <f>IF(AND(COUNTRY_INFO!J504&gt;1,COUNTRY_INFO!J504&lt;4), IF(V504/COUNTRY_INFO!F504*100&lt;&gt;0, IF(V504/COUNTRY_INFO!F504*100&gt;100,100,V504/COUNTRY_INFO!F504*100), "-"),0)</f>
        <v>0</v>
      </c>
      <c r="X504" s="11">
        <f t="shared" si="54"/>
        <v>0</v>
      </c>
      <c r="Y504" s="73">
        <f>IF(AND(COUNTRY_INFO!J504&gt;1,COUNTRY_INFO!J504&lt;4), IF(S504/P504*100&lt;&gt;0, IF(X504/P504*100&gt;100,100,X504/P504*100), "-"),0)</f>
        <v>0</v>
      </c>
      <c r="Z504" s="67">
        <f>COUNTRY_INFO!O504</f>
        <v>0</v>
      </c>
      <c r="AA504" s="61"/>
      <c r="AB504" s="61"/>
      <c r="AC504" s="11">
        <f>MAX('T1'!L504,'T2'!J504)+MAX('T1'!M504,'T2'!K504)+MAX('T1'!N504,'T2'!L504)</f>
        <v>0</v>
      </c>
      <c r="AD504" s="11">
        <f>IF(COUNTRY_INFO!K504=1,IF(COUNTRY_INFO!F504*0.33&gt;MAX('T1'!M504,'T2'!K504),MAX('T1'!M504,'T2'!K504),COUNTRY_INFO!F504*0.33),IF(COUNTRY_INFO!K504=2,IF(COUNTRY_INFO!F504*0.5&gt;MAX('T1'!M504,'T2'!K504),MAX('T1'!M504,'T2'!K504),COUNTRY_INFO!F504*0.5),IF(COUNTRY_INFO!K504=3,IF(COUNTRY_INFO!F504&gt;MAX('T1'!M504,'T2'!K504),MAX('T1'!M504,'T2'!K504),COUNTRY_INFO!F504),0)))</f>
        <v>0</v>
      </c>
      <c r="AE504" s="217">
        <f>IF(AND(COUNTRY_INFO!K504&gt;0,COUNTRY_INFO!K504&lt;4),IF(Z504&gt;0,IF(COUNTRY_INFO!K504=1, AD504/(COUNTRY_INFO!F504*0.33)*100, IF(COUNTRY_INFO!K504=2, AD504/(COUNTRY_INFO!F504*0.5)*100, IF(COUNTRY_INFO!K504=3, AD504/COUNTRY_INFO!F504*100))),"-"),0)</f>
        <v>0</v>
      </c>
      <c r="AF504" s="11">
        <f>IF(COUNTRY_INFO!K504=2,IF(COUNTRY_INFO!G504*0.2&gt;MAX('T1'!N504,'T2'!L504),MAX('T1'!N504,'T2'!L504),COUNTRY_INFO!G504*0.2),IF(COUNTRY_INFO!K504=3,IF(COUNTRY_INFO!G504&gt;MAX('T1'!N504,'T2'!L504),MAX('T1'!N504,'T2'!L504),COUNTRY_INFO!G504),0))</f>
        <v>0</v>
      </c>
      <c r="AG504" s="217">
        <f>IF(AND(COUNTRY_INFO!K504&gt;0,COUNTRY_INFO!K504&lt;4),IF(Z504&gt;0,IF(COUNTRY_INFO!K504=1, 0, IF(COUNTRY_INFO!K504=2, AF504/(COUNTRY_INFO!G504*0.2)*100, IF(COUNTRY_INFO!K504=3, AF504/COUNTRY_INFO!G504*100))),"-"),0)</f>
        <v>0</v>
      </c>
      <c r="AH504" s="11">
        <f t="shared" si="55"/>
        <v>0</v>
      </c>
      <c r="AI504" s="73">
        <f>IF(AND(COUNTRY_INFO!K504&gt;0,COUNTRY_INFO!K504&lt;4), IF(AC504/Z504*100&lt;&gt;0, IF(AH504/Z504*100&gt;100,100,AH504/Z504*100), "-"),0)</f>
        <v>0</v>
      </c>
      <c r="AJ504" s="261"/>
      <c r="AK504" s="260">
        <f>IF(AND(D504&lt;&gt;0, D504&lt;&gt;"Unknown",D504&lt;&gt;"Stopped",D504&lt;&gt;"Not required"),D504/COUNTRY_INFO!D504, 0)</f>
        <v>0</v>
      </c>
      <c r="AL504" s="260">
        <f>IF(AND(J504&lt;&gt;0,J504&lt;&gt;"Unknown",J504&lt;&gt;"Stopped",J504&lt;&gt;"Not required"),J504/COUNTRY_INFO!D504, 0)</f>
        <v>0</v>
      </c>
      <c r="AM504" s="260">
        <f>IF(AND(P504&lt;&gt;0,P504&lt;&gt;"Unknown",P504&lt;&gt;"Not required"),P504/(COUNTRY_INFO!E504+COUNTRY_INFO!F504), 0)</f>
        <v>0</v>
      </c>
      <c r="AN504" s="260">
        <f>IF(AND(Z504&lt;&gt;0,Z504&lt;&gt;"Unknown",Z504&lt;&gt;"Not required"),IF(COUNTRY_INFO!K504=1,1,IF(COUNTRY_INFO!K504=2,0.5*COUNTRY_INFO!F504/(0.5*COUNTRY_INFO!F504+0.2*COUNTRY_INFO!G504),IF(COUNTRY_INFO!K504=3,COUNTRY_INFO!F504/(COUNTRY_INFO!F504+COUNTRY_INFO!G504)))),0)</f>
        <v>0</v>
      </c>
      <c r="AO504" s="260">
        <f>IF(AND(Z504&lt;&gt;0,Z504&lt;&gt;"Unknown",Z504&lt;&gt;"Not required"),IF(COUNTRY_INFO!K504=1,0,IF(COUNTRY_INFO!K504=2,0.2*COUNTRY_INFO!G504/(0.5*COUNTRY_INFO!F504+0.2*COUNTRY_INFO!G504),IF(COUNTRY_INFO!K504=3,COUNTRY_INFO!G504/(COUNTRY_INFO!F504+COUNTRY_INFO!G504)))),0)</f>
        <v>0</v>
      </c>
      <c r="AP504" s="259">
        <f>MAX(COUNTRY_INFO!D504*AK504*PROFILE!$G$7,COUNTRY_INFO!D504*AL504*PROFILE!$G$7)</f>
        <v>0</v>
      </c>
      <c r="AQ504" s="259">
        <f>MAX(COUNTRY_INFO!D504*AK504*PROFILE!$G$8,COUNTRY_INFO!D504*AL504*PROFILE!$G$8,COUNTRY_INFO!D504*AM504*PROFILE!$G$8)</f>
        <v>0</v>
      </c>
      <c r="AR504" s="259">
        <f>MAX(COUNTRY_INFO!D504*AK504*PROFILE!$G$9,COUNTRY_INFO!D504*AL504*PROFILE!$G$9,COUNTRY_INFO!D504*AM504*PROFILE!$G$9,IF(AND(DISTRICT!Z504&lt;&gt;"Unknown",Z504&lt;&gt;"Not required"),COUNTRY_INFO!O504*DISTRICT!AN504,0))</f>
        <v>0</v>
      </c>
      <c r="AS504" s="259">
        <f>MAX(COUNTRY_INFO!D504*AK504*PROFILE!$G$10,COUNTRY_INFO!D504*AL504*PROFILE!$G$10,IF(AND(DISTRICT!Z504&lt;&gt;"Unknown",Z504&lt;&gt;"Not required"),COUNTRY_INFO!O504*DISTRICT!AO504,0))</f>
        <v>0</v>
      </c>
      <c r="AT504" s="259">
        <f t="shared" si="56"/>
        <v>0</v>
      </c>
      <c r="AU504" s="258">
        <f t="shared" si="51"/>
        <v>0</v>
      </c>
      <c r="AV504" s="259">
        <f>MAX('MDA2'!J504,'T1'!L504,'T2'!J504,T3_R1!K504,T3_R2!K504)</f>
        <v>0</v>
      </c>
      <c r="AW504" s="259">
        <f>MAX('MDA1'!K504,'MDA2'!K504,'MDA3'!I504,'MDA3'!L504,'T1'!M504,'T2'!K504,T3_R1!L504,T3_R2!L504)</f>
        <v>0</v>
      </c>
      <c r="AX504" s="259">
        <f>MAX('MDA1'!L504,'MDA2'!L504,'MDA3'!J504,'MDA3'!M504,'T1'!N504,'T2'!L504,T3_R1!M504,T3_R2!M504)</f>
        <v>0</v>
      </c>
      <c r="AY504" s="259">
        <f t="shared" si="57"/>
        <v>0</v>
      </c>
      <c r="AZ504" s="259">
        <f>MAX('MDA2'!J504,T504)</f>
        <v>0</v>
      </c>
      <c r="BA504" s="259">
        <f>MAX('MDA1'!K504,'MDA2'!K504,'MDA3'!I504,'MDA3'!L504,V504,AD504)</f>
        <v>0</v>
      </c>
      <c r="BB504" s="259">
        <f>MAX('MDA1'!L504,'MDA2'!L504,'MDA3'!J504,'MDA3'!M504,AF504)</f>
        <v>0</v>
      </c>
      <c r="BC504" s="259">
        <f t="shared" si="52"/>
        <v>0</v>
      </c>
      <c r="BD504" s="260">
        <f t="shared" si="53"/>
        <v>0</v>
      </c>
    </row>
    <row r="505" spans="1:56" x14ac:dyDescent="0.2">
      <c r="A505" s="10" t="str">
        <f>IF(COUNTRY_INFO!A505=0," ",COUNTRY_INFO!A505)</f>
        <v>Ethiopia</v>
      </c>
      <c r="B505" s="10" t="str">
        <f>IF(COUNTRY_INFO!B505=0," ",COUNTRY_INFO!B505)</f>
        <v>Oromia Southwest Shewa</v>
      </c>
      <c r="C505" s="87" t="str">
        <f>IF(COUNTRY_INFO!C505=0," ",COUNTRY_INFO!C505)</f>
        <v>Daawoo</v>
      </c>
      <c r="D505" s="67">
        <f>COUNTRY_INFO!L505</f>
        <v>0</v>
      </c>
      <c r="E505" s="61"/>
      <c r="F505" s="61"/>
      <c r="G505" s="11">
        <f>MAX('MDA1'!M505,'MDA2'!M505)</f>
        <v>0</v>
      </c>
      <c r="H505" s="11">
        <f>IF(AND(COUNTRY_INFO!H505&gt;0,COUNTRY_INFO!H505&lt;4),IF(D505&gt;MAX('MDA1'!M505,'MDA2'!M505),MAX('MDA1'!M505,'MDA2'!M505),D505),0)</f>
        <v>0</v>
      </c>
      <c r="I505" s="73">
        <f>IF(AND(COUNTRY_INFO!H505&gt;0,COUNTRY_INFO!H505&lt;4), IF(G505/D505*100&lt;&gt;0, IF(G505/D505*100&gt;100,100,G505/D505*100), "-"),0)</f>
        <v>0</v>
      </c>
      <c r="J505" s="67">
        <f>COUNTRY_INFO!M505</f>
        <v>0</v>
      </c>
      <c r="K505" s="61"/>
      <c r="L505" s="61"/>
      <c r="M505" s="11">
        <f>MAX('MDA1'!M505,MAX('MDA3'!I505,'MDA3'!L505)+MAX('MDA3'!J505,'MDA3'!M505))</f>
        <v>0</v>
      </c>
      <c r="N505" s="11">
        <f>IF(AND(COUNTRY_INFO!I505&gt;0,COUNTRY_INFO!I505&lt;4),IF(J505&gt;MAX('MDA1'!M505,MAX('MDA3'!I505,'MDA3'!L505)+MAX('MDA3'!J505,'MDA3'!M505)),MAX('MDA1'!M505,MAX('MDA3'!I505,'MDA3'!L505)+MAX('MDA3'!J505,'MDA3'!M505)),J505),0)</f>
        <v>0</v>
      </c>
      <c r="O505" s="73">
        <f>IF(AND(COUNTRY_INFO!I505&gt;0,COUNTRY_INFO!I505&lt;4), IF(M505/J505*100&lt;&gt;0, IF(M505/J505*100&gt;100,100,M505/J505*100), "-"),0)</f>
        <v>0</v>
      </c>
      <c r="P505" s="67">
        <f>COUNTRY_INFO!N505</f>
        <v>0</v>
      </c>
      <c r="Q505" s="61"/>
      <c r="R505" s="61"/>
      <c r="S505" s="11">
        <f>SUM(MAX('MDA2'!J505, 'T1'!L505, MAX(T3_R1!K505, T3_R2!K505)), MAX('MDA1'!K505, 'MDA2'!K505, 'T1'!M505, MAX(T3_R1!L505, T3_R2!L505)), MAX('MDA1'!L505, 'MDA2'!L505, 'T1'!N505, MAX(T3_R1!M505, T3_R2!M505)))</f>
        <v>0</v>
      </c>
      <c r="T505" s="11">
        <f>IF(AND(COUNTRY_INFO!J505&gt;1,COUNTRY_INFO!J505&lt;4),IF(COUNTRY_INFO!E505&gt;MAX('MDA2'!J505,'T1'!L505,MAX(T3_R1!K505,T3_R2!K505)),MAX('MDA2'!J505,'T1'!L505,MAX(T3_R1!K505,T3_R2!K505)),COUNTRY_INFO!E505),0)</f>
        <v>0</v>
      </c>
      <c r="U505" s="217">
        <f>IF(AND(COUNTRY_INFO!J505&gt;1,COUNTRY_INFO!J505&lt;4), IF(T505/COUNTRY_INFO!E505*100&lt;&gt;0, IF(T505/COUNTRY_INFO!E505*100&gt;100,100,T505/COUNTRY_INFO!E505*100), "-"),0)</f>
        <v>0</v>
      </c>
      <c r="V505" s="11">
        <f>IF(AND(COUNTRY_INFO!J505&gt;1,COUNTRY_INFO!J505&lt;4),IF(COUNTRY_INFO!F505&gt;MAX('MDA1'!K505,'MDA2'!K505,'T1'!M505,MAX(T3_R1!L505,T3_R2!L505)),MAX('MDA1'!K505,'MDA2'!K505,'T1'!M505,MAX(T3_R1!L505,T3_R2!L505)),COUNTRY_INFO!F505),0)</f>
        <v>0</v>
      </c>
      <c r="W505" s="217">
        <f>IF(AND(COUNTRY_INFO!J505&gt;1,COUNTRY_INFO!J505&lt;4), IF(V505/COUNTRY_INFO!F505*100&lt;&gt;0, IF(V505/COUNTRY_INFO!F505*100&gt;100,100,V505/COUNTRY_INFO!F505*100), "-"),0)</f>
        <v>0</v>
      </c>
      <c r="X505" s="11">
        <f t="shared" si="54"/>
        <v>0</v>
      </c>
      <c r="Y505" s="73">
        <f>IF(AND(COUNTRY_INFO!J505&gt;1,COUNTRY_INFO!J505&lt;4), IF(S505/P505*100&lt;&gt;0, IF(X505/P505*100&gt;100,100,X505/P505*100), "-"),0)</f>
        <v>0</v>
      </c>
      <c r="Z505" s="67">
        <f>COUNTRY_INFO!O505</f>
        <v>0</v>
      </c>
      <c r="AA505" s="61"/>
      <c r="AB505" s="61"/>
      <c r="AC505" s="11">
        <f>MAX('T1'!L505,'T2'!J505)+MAX('T1'!M505,'T2'!K505)+MAX('T1'!N505,'T2'!L505)</f>
        <v>0</v>
      </c>
      <c r="AD505" s="11">
        <f>IF(COUNTRY_INFO!K505=1,IF(COUNTRY_INFO!F505*0.33&gt;MAX('T1'!M505,'T2'!K505),MAX('T1'!M505,'T2'!K505),COUNTRY_INFO!F505*0.33),IF(COUNTRY_INFO!K505=2,IF(COUNTRY_INFO!F505*0.5&gt;MAX('T1'!M505,'T2'!K505),MAX('T1'!M505,'T2'!K505),COUNTRY_INFO!F505*0.5),IF(COUNTRY_INFO!K505=3,IF(COUNTRY_INFO!F505&gt;MAX('T1'!M505,'T2'!K505),MAX('T1'!M505,'T2'!K505),COUNTRY_INFO!F505),0)))</f>
        <v>0</v>
      </c>
      <c r="AE505" s="217">
        <f>IF(AND(COUNTRY_INFO!K505&gt;0,COUNTRY_INFO!K505&lt;4),IF(Z505&gt;0,IF(COUNTRY_INFO!K505=1, AD505/(COUNTRY_INFO!F505*0.33)*100, IF(COUNTRY_INFO!K505=2, AD505/(COUNTRY_INFO!F505*0.5)*100, IF(COUNTRY_INFO!K505=3, AD505/COUNTRY_INFO!F505*100))),"-"),0)</f>
        <v>0</v>
      </c>
      <c r="AF505" s="11">
        <f>IF(COUNTRY_INFO!K505=2,IF(COUNTRY_INFO!G505*0.2&gt;MAX('T1'!N505,'T2'!L505),MAX('T1'!N505,'T2'!L505),COUNTRY_INFO!G505*0.2),IF(COUNTRY_INFO!K505=3,IF(COUNTRY_INFO!G505&gt;MAX('T1'!N505,'T2'!L505),MAX('T1'!N505,'T2'!L505),COUNTRY_INFO!G505),0))</f>
        <v>0</v>
      </c>
      <c r="AG505" s="217">
        <f>IF(AND(COUNTRY_INFO!K505&gt;0,COUNTRY_INFO!K505&lt;4),IF(Z505&gt;0,IF(COUNTRY_INFO!K505=1, 0, IF(COUNTRY_INFO!K505=2, AF505/(COUNTRY_INFO!G505*0.2)*100, IF(COUNTRY_INFO!K505=3, AF505/COUNTRY_INFO!G505*100))),"-"),0)</f>
        <v>0</v>
      </c>
      <c r="AH505" s="11">
        <f t="shared" si="55"/>
        <v>0</v>
      </c>
      <c r="AI505" s="73">
        <f>IF(AND(COUNTRY_INFO!K505&gt;0,COUNTRY_INFO!K505&lt;4), IF(AC505/Z505*100&lt;&gt;0, IF(AH505/Z505*100&gt;100,100,AH505/Z505*100), "-"),0)</f>
        <v>0</v>
      </c>
      <c r="AJ505" s="261"/>
      <c r="AK505" s="260">
        <f>IF(AND(D505&lt;&gt;0, D505&lt;&gt;"Unknown",D505&lt;&gt;"Stopped",D505&lt;&gt;"Not required"),D505/COUNTRY_INFO!D505, 0)</f>
        <v>0</v>
      </c>
      <c r="AL505" s="260">
        <f>IF(AND(J505&lt;&gt;0,J505&lt;&gt;"Unknown",J505&lt;&gt;"Stopped",J505&lt;&gt;"Not required"),J505/COUNTRY_INFO!D505, 0)</f>
        <v>0</v>
      </c>
      <c r="AM505" s="260">
        <f>IF(AND(P505&lt;&gt;0,P505&lt;&gt;"Unknown",P505&lt;&gt;"Not required"),P505/(COUNTRY_INFO!E505+COUNTRY_INFO!F505), 0)</f>
        <v>0</v>
      </c>
      <c r="AN505" s="260">
        <f>IF(AND(Z505&lt;&gt;0,Z505&lt;&gt;"Unknown",Z505&lt;&gt;"Not required"),IF(COUNTRY_INFO!K505=1,1,IF(COUNTRY_INFO!K505=2,0.5*COUNTRY_INFO!F505/(0.5*COUNTRY_INFO!F505+0.2*COUNTRY_INFO!G505),IF(COUNTRY_INFO!K505=3,COUNTRY_INFO!F505/(COUNTRY_INFO!F505+COUNTRY_INFO!G505)))),0)</f>
        <v>0</v>
      </c>
      <c r="AO505" s="260">
        <f>IF(AND(Z505&lt;&gt;0,Z505&lt;&gt;"Unknown",Z505&lt;&gt;"Not required"),IF(COUNTRY_INFO!K505=1,0,IF(COUNTRY_INFO!K505=2,0.2*COUNTRY_INFO!G505/(0.5*COUNTRY_INFO!F505+0.2*COUNTRY_INFO!G505),IF(COUNTRY_INFO!K505=3,COUNTRY_INFO!G505/(COUNTRY_INFO!F505+COUNTRY_INFO!G505)))),0)</f>
        <v>0</v>
      </c>
      <c r="AP505" s="259">
        <f>MAX(COUNTRY_INFO!D505*AK505*PROFILE!$G$7,COUNTRY_INFO!D505*AL505*PROFILE!$G$7)</f>
        <v>0</v>
      </c>
      <c r="AQ505" s="259">
        <f>MAX(COUNTRY_INFO!D505*AK505*PROFILE!$G$8,COUNTRY_INFO!D505*AL505*PROFILE!$G$8,COUNTRY_INFO!D505*AM505*PROFILE!$G$8)</f>
        <v>0</v>
      </c>
      <c r="AR505" s="259">
        <f>MAX(COUNTRY_INFO!D505*AK505*PROFILE!$G$9,COUNTRY_INFO!D505*AL505*PROFILE!$G$9,COUNTRY_INFO!D505*AM505*PROFILE!$G$9,IF(AND(DISTRICT!Z505&lt;&gt;"Unknown",Z505&lt;&gt;"Not required"),COUNTRY_INFO!O505*DISTRICT!AN505,0))</f>
        <v>0</v>
      </c>
      <c r="AS505" s="259">
        <f>MAX(COUNTRY_INFO!D505*AK505*PROFILE!$G$10,COUNTRY_INFO!D505*AL505*PROFILE!$G$10,IF(AND(DISTRICT!Z505&lt;&gt;"Unknown",Z505&lt;&gt;"Not required"),COUNTRY_INFO!O505*DISTRICT!AO505,0))</f>
        <v>0</v>
      </c>
      <c r="AT505" s="259">
        <f t="shared" si="56"/>
        <v>0</v>
      </c>
      <c r="AU505" s="258">
        <f t="shared" si="51"/>
        <v>0</v>
      </c>
      <c r="AV505" s="259">
        <f>MAX('MDA2'!J505,'T1'!L505,'T2'!J505,T3_R1!K505,T3_R2!K505)</f>
        <v>0</v>
      </c>
      <c r="AW505" s="259">
        <f>MAX('MDA1'!K505,'MDA2'!K505,'MDA3'!I505,'MDA3'!L505,'T1'!M505,'T2'!K505,T3_R1!L505,T3_R2!L505)</f>
        <v>0</v>
      </c>
      <c r="AX505" s="259">
        <f>MAX('MDA1'!L505,'MDA2'!L505,'MDA3'!J505,'MDA3'!M505,'T1'!N505,'T2'!L505,T3_R1!M505,T3_R2!M505)</f>
        <v>0</v>
      </c>
      <c r="AY505" s="259">
        <f t="shared" si="57"/>
        <v>0</v>
      </c>
      <c r="AZ505" s="259">
        <f>MAX('MDA2'!J505,T505)</f>
        <v>0</v>
      </c>
      <c r="BA505" s="259">
        <f>MAX('MDA1'!K505,'MDA2'!K505,'MDA3'!I505,'MDA3'!L505,V505,AD505)</f>
        <v>0</v>
      </c>
      <c r="BB505" s="259">
        <f>MAX('MDA1'!L505,'MDA2'!L505,'MDA3'!J505,'MDA3'!M505,AF505)</f>
        <v>0</v>
      </c>
      <c r="BC505" s="259">
        <f t="shared" si="52"/>
        <v>0</v>
      </c>
      <c r="BD505" s="260">
        <f t="shared" si="53"/>
        <v>0</v>
      </c>
    </row>
    <row r="506" spans="1:56" x14ac:dyDescent="0.2">
      <c r="A506" s="10" t="str">
        <f>IF(COUNTRY_INFO!A506=0," ",COUNTRY_INFO!A506)</f>
        <v>Ethiopia</v>
      </c>
      <c r="B506" s="10" t="str">
        <f>IF(COUNTRY_INFO!B506=0," ",COUNTRY_INFO!B506)</f>
        <v>Oromia Southwest Shewa</v>
      </c>
      <c r="C506" s="87" t="str">
        <f>IF(COUNTRY_INFO!C506=0," ",COUNTRY_INFO!C506)</f>
        <v>Goro</v>
      </c>
      <c r="D506" s="67">
        <f>COUNTRY_INFO!L506</f>
        <v>0</v>
      </c>
      <c r="E506" s="61"/>
      <c r="F506" s="61"/>
      <c r="G506" s="11">
        <f>MAX('MDA1'!M506,'MDA2'!M506)</f>
        <v>0</v>
      </c>
      <c r="H506" s="11">
        <f>IF(AND(COUNTRY_INFO!H506&gt;0,COUNTRY_INFO!H506&lt;4),IF(D506&gt;MAX('MDA1'!M506,'MDA2'!M506),MAX('MDA1'!M506,'MDA2'!M506),D506),0)</f>
        <v>0</v>
      </c>
      <c r="I506" s="73">
        <f>IF(AND(COUNTRY_INFO!H506&gt;0,COUNTRY_INFO!H506&lt;4), IF(G506/D506*100&lt;&gt;0, IF(G506/D506*100&gt;100,100,G506/D506*100), "-"),0)</f>
        <v>0</v>
      </c>
      <c r="J506" s="67">
        <f>COUNTRY_INFO!M506</f>
        <v>0</v>
      </c>
      <c r="K506" s="61"/>
      <c r="L506" s="61"/>
      <c r="M506" s="11">
        <f>MAX('MDA1'!M506,MAX('MDA3'!I506,'MDA3'!L506)+MAX('MDA3'!J506,'MDA3'!M506))</f>
        <v>0</v>
      </c>
      <c r="N506" s="11">
        <f>IF(AND(COUNTRY_INFO!I506&gt;0,COUNTRY_INFO!I506&lt;4),IF(J506&gt;MAX('MDA1'!M506,MAX('MDA3'!I506,'MDA3'!L506)+MAX('MDA3'!J506,'MDA3'!M506)),MAX('MDA1'!M506,MAX('MDA3'!I506,'MDA3'!L506)+MAX('MDA3'!J506,'MDA3'!M506)),J506),0)</f>
        <v>0</v>
      </c>
      <c r="O506" s="73">
        <f>IF(AND(COUNTRY_INFO!I506&gt;0,COUNTRY_INFO!I506&lt;4), IF(M506/J506*100&lt;&gt;0, IF(M506/J506*100&gt;100,100,M506/J506*100), "-"),0)</f>
        <v>0</v>
      </c>
      <c r="P506" s="67">
        <f>COUNTRY_INFO!N506</f>
        <v>0</v>
      </c>
      <c r="Q506" s="61"/>
      <c r="R506" s="61"/>
      <c r="S506" s="11">
        <f>SUM(MAX('MDA2'!J506, 'T1'!L506, MAX(T3_R1!K506, T3_R2!K506)), MAX('MDA1'!K506, 'MDA2'!K506, 'T1'!M506, MAX(T3_R1!L506, T3_R2!L506)), MAX('MDA1'!L506, 'MDA2'!L506, 'T1'!N506, MAX(T3_R1!M506, T3_R2!M506)))</f>
        <v>0</v>
      </c>
      <c r="T506" s="11">
        <f>IF(AND(COUNTRY_INFO!J506&gt;1,COUNTRY_INFO!J506&lt;4),IF(COUNTRY_INFO!E506&gt;MAX('MDA2'!J506,'T1'!L506,MAX(T3_R1!K506,T3_R2!K506)),MAX('MDA2'!J506,'T1'!L506,MAX(T3_R1!K506,T3_R2!K506)),COUNTRY_INFO!E506),0)</f>
        <v>0</v>
      </c>
      <c r="U506" s="217">
        <f>IF(AND(COUNTRY_INFO!J506&gt;1,COUNTRY_INFO!J506&lt;4), IF(T506/COUNTRY_INFO!E506*100&lt;&gt;0, IF(T506/COUNTRY_INFO!E506*100&gt;100,100,T506/COUNTRY_INFO!E506*100), "-"),0)</f>
        <v>0</v>
      </c>
      <c r="V506" s="11">
        <f>IF(AND(COUNTRY_INFO!J506&gt;1,COUNTRY_INFO!J506&lt;4),IF(COUNTRY_INFO!F506&gt;MAX('MDA1'!K506,'MDA2'!K506,'T1'!M506,MAX(T3_R1!L506,T3_R2!L506)),MAX('MDA1'!K506,'MDA2'!K506,'T1'!M506,MAX(T3_R1!L506,T3_R2!L506)),COUNTRY_INFO!F506),0)</f>
        <v>0</v>
      </c>
      <c r="W506" s="217">
        <f>IF(AND(COUNTRY_INFO!J506&gt;1,COUNTRY_INFO!J506&lt;4), IF(V506/COUNTRY_INFO!F506*100&lt;&gt;0, IF(V506/COUNTRY_INFO!F506*100&gt;100,100,V506/COUNTRY_INFO!F506*100), "-"),0)</f>
        <v>0</v>
      </c>
      <c r="X506" s="11">
        <f t="shared" si="54"/>
        <v>0</v>
      </c>
      <c r="Y506" s="73">
        <f>IF(AND(COUNTRY_INFO!J506&gt;1,COUNTRY_INFO!J506&lt;4), IF(S506/P506*100&lt;&gt;0, IF(X506/P506*100&gt;100,100,X506/P506*100), "-"),0)</f>
        <v>0</v>
      </c>
      <c r="Z506" s="67">
        <f>COUNTRY_INFO!O506</f>
        <v>0</v>
      </c>
      <c r="AA506" s="61"/>
      <c r="AB506" s="61"/>
      <c r="AC506" s="11">
        <f>MAX('T1'!L506,'T2'!J506)+MAX('T1'!M506,'T2'!K506)+MAX('T1'!N506,'T2'!L506)</f>
        <v>0</v>
      </c>
      <c r="AD506" s="11">
        <f>IF(COUNTRY_INFO!K506=1,IF(COUNTRY_INFO!F506*0.33&gt;MAX('T1'!M506,'T2'!K506),MAX('T1'!M506,'T2'!K506),COUNTRY_INFO!F506*0.33),IF(COUNTRY_INFO!K506=2,IF(COUNTRY_INFO!F506*0.5&gt;MAX('T1'!M506,'T2'!K506),MAX('T1'!M506,'T2'!K506),COUNTRY_INFO!F506*0.5),IF(COUNTRY_INFO!K506=3,IF(COUNTRY_INFO!F506&gt;MAX('T1'!M506,'T2'!K506),MAX('T1'!M506,'T2'!K506),COUNTRY_INFO!F506),0)))</f>
        <v>0</v>
      </c>
      <c r="AE506" s="217">
        <f>IF(AND(COUNTRY_INFO!K506&gt;0,COUNTRY_INFO!K506&lt;4),IF(Z506&gt;0,IF(COUNTRY_INFO!K506=1, AD506/(COUNTRY_INFO!F506*0.33)*100, IF(COUNTRY_INFO!K506=2, AD506/(COUNTRY_INFO!F506*0.5)*100, IF(COUNTRY_INFO!K506=3, AD506/COUNTRY_INFO!F506*100))),"-"),0)</f>
        <v>0</v>
      </c>
      <c r="AF506" s="11">
        <f>IF(COUNTRY_INFO!K506=2,IF(COUNTRY_INFO!G506*0.2&gt;MAX('T1'!N506,'T2'!L506),MAX('T1'!N506,'T2'!L506),COUNTRY_INFO!G506*0.2),IF(COUNTRY_INFO!K506=3,IF(COUNTRY_INFO!G506&gt;MAX('T1'!N506,'T2'!L506),MAX('T1'!N506,'T2'!L506),COUNTRY_INFO!G506),0))</f>
        <v>0</v>
      </c>
      <c r="AG506" s="217">
        <f>IF(AND(COUNTRY_INFO!K506&gt;0,COUNTRY_INFO!K506&lt;4),IF(Z506&gt;0,IF(COUNTRY_INFO!K506=1, 0, IF(COUNTRY_INFO!K506=2, AF506/(COUNTRY_INFO!G506*0.2)*100, IF(COUNTRY_INFO!K506=3, AF506/COUNTRY_INFO!G506*100))),"-"),0)</f>
        <v>0</v>
      </c>
      <c r="AH506" s="11">
        <f t="shared" si="55"/>
        <v>0</v>
      </c>
      <c r="AI506" s="73">
        <f>IF(AND(COUNTRY_INFO!K506&gt;0,COUNTRY_INFO!K506&lt;4), IF(AC506/Z506*100&lt;&gt;0, IF(AH506/Z506*100&gt;100,100,AH506/Z506*100), "-"),0)</f>
        <v>0</v>
      </c>
      <c r="AJ506" s="261"/>
      <c r="AK506" s="260">
        <f>IF(AND(D506&lt;&gt;0, D506&lt;&gt;"Unknown",D506&lt;&gt;"Stopped",D506&lt;&gt;"Not required"),D506/COUNTRY_INFO!D506, 0)</f>
        <v>0</v>
      </c>
      <c r="AL506" s="260">
        <f>IF(AND(J506&lt;&gt;0,J506&lt;&gt;"Unknown",J506&lt;&gt;"Stopped",J506&lt;&gt;"Not required"),J506/COUNTRY_INFO!D506, 0)</f>
        <v>0</v>
      </c>
      <c r="AM506" s="260">
        <f>IF(AND(P506&lt;&gt;0,P506&lt;&gt;"Unknown",P506&lt;&gt;"Not required"),P506/(COUNTRY_INFO!E506+COUNTRY_INFO!F506), 0)</f>
        <v>0</v>
      </c>
      <c r="AN506" s="260">
        <f>IF(AND(Z506&lt;&gt;0,Z506&lt;&gt;"Unknown",Z506&lt;&gt;"Not required"),IF(COUNTRY_INFO!K506=1,1,IF(COUNTRY_INFO!K506=2,0.5*COUNTRY_INFO!F506/(0.5*COUNTRY_INFO!F506+0.2*COUNTRY_INFO!G506),IF(COUNTRY_INFO!K506=3,COUNTRY_INFO!F506/(COUNTRY_INFO!F506+COUNTRY_INFO!G506)))),0)</f>
        <v>0</v>
      </c>
      <c r="AO506" s="260">
        <f>IF(AND(Z506&lt;&gt;0,Z506&lt;&gt;"Unknown",Z506&lt;&gt;"Not required"),IF(COUNTRY_INFO!K506=1,0,IF(COUNTRY_INFO!K506=2,0.2*COUNTRY_INFO!G506/(0.5*COUNTRY_INFO!F506+0.2*COUNTRY_INFO!G506),IF(COUNTRY_INFO!K506=3,COUNTRY_INFO!G506/(COUNTRY_INFO!F506+COUNTRY_INFO!G506)))),0)</f>
        <v>0</v>
      </c>
      <c r="AP506" s="259">
        <f>MAX(COUNTRY_INFO!D506*AK506*PROFILE!$G$7,COUNTRY_INFO!D506*AL506*PROFILE!$G$7)</f>
        <v>0</v>
      </c>
      <c r="AQ506" s="259">
        <f>MAX(COUNTRY_INFO!D506*AK506*PROFILE!$G$8,COUNTRY_INFO!D506*AL506*PROFILE!$G$8,COUNTRY_INFO!D506*AM506*PROFILE!$G$8)</f>
        <v>0</v>
      </c>
      <c r="AR506" s="259">
        <f>MAX(COUNTRY_INFO!D506*AK506*PROFILE!$G$9,COUNTRY_INFO!D506*AL506*PROFILE!$G$9,COUNTRY_INFO!D506*AM506*PROFILE!$G$9,IF(AND(DISTRICT!Z506&lt;&gt;"Unknown",Z506&lt;&gt;"Not required"),COUNTRY_INFO!O506*DISTRICT!AN506,0))</f>
        <v>0</v>
      </c>
      <c r="AS506" s="259">
        <f>MAX(COUNTRY_INFO!D506*AK506*PROFILE!$G$10,COUNTRY_INFO!D506*AL506*PROFILE!$G$10,IF(AND(DISTRICT!Z506&lt;&gt;"Unknown",Z506&lt;&gt;"Not required"),COUNTRY_INFO!O506*DISTRICT!AO506,0))</f>
        <v>0</v>
      </c>
      <c r="AT506" s="259">
        <f t="shared" si="56"/>
        <v>0</v>
      </c>
      <c r="AU506" s="258">
        <f t="shared" si="51"/>
        <v>0</v>
      </c>
      <c r="AV506" s="259">
        <f>MAX('MDA2'!J506,'T1'!L506,'T2'!J506,T3_R1!K506,T3_R2!K506)</f>
        <v>0</v>
      </c>
      <c r="AW506" s="259">
        <f>MAX('MDA1'!K506,'MDA2'!K506,'MDA3'!I506,'MDA3'!L506,'T1'!M506,'T2'!K506,T3_R1!L506,T3_R2!L506)</f>
        <v>0</v>
      </c>
      <c r="AX506" s="259">
        <f>MAX('MDA1'!L506,'MDA2'!L506,'MDA3'!J506,'MDA3'!M506,'T1'!N506,'T2'!L506,T3_R1!M506,T3_R2!M506)</f>
        <v>0</v>
      </c>
      <c r="AY506" s="259">
        <f t="shared" si="57"/>
        <v>0</v>
      </c>
      <c r="AZ506" s="259">
        <f>MAX('MDA2'!J506,T506)</f>
        <v>0</v>
      </c>
      <c r="BA506" s="259">
        <f>MAX('MDA1'!K506,'MDA2'!K506,'MDA3'!I506,'MDA3'!L506,V506,AD506)</f>
        <v>0</v>
      </c>
      <c r="BB506" s="259">
        <f>MAX('MDA1'!L506,'MDA2'!L506,'MDA3'!J506,'MDA3'!M506,AF506)</f>
        <v>0</v>
      </c>
      <c r="BC506" s="259">
        <f t="shared" si="52"/>
        <v>0</v>
      </c>
      <c r="BD506" s="260">
        <f t="shared" si="53"/>
        <v>0</v>
      </c>
    </row>
    <row r="507" spans="1:56" x14ac:dyDescent="0.2">
      <c r="A507" s="10" t="str">
        <f>IF(COUNTRY_INFO!A507=0," ",COUNTRY_INFO!A507)</f>
        <v>Ethiopia</v>
      </c>
      <c r="B507" s="10" t="str">
        <f>IF(COUNTRY_INFO!B507=0," ",COUNTRY_INFO!B507)</f>
        <v>Oromia Southwest Shewa</v>
      </c>
      <c r="C507" s="87" t="str">
        <f>IF(COUNTRY_INFO!C507=0," ",COUNTRY_INFO!C507)</f>
        <v>Iluu</v>
      </c>
      <c r="D507" s="67">
        <f>COUNTRY_INFO!L507</f>
        <v>0</v>
      </c>
      <c r="E507" s="61"/>
      <c r="F507" s="61"/>
      <c r="G507" s="11">
        <f>MAX('MDA1'!M507,'MDA2'!M507)</f>
        <v>0</v>
      </c>
      <c r="H507" s="11">
        <f>IF(AND(COUNTRY_INFO!H507&gt;0,COUNTRY_INFO!H507&lt;4),IF(D507&gt;MAX('MDA1'!M507,'MDA2'!M507),MAX('MDA1'!M507,'MDA2'!M507),D507),0)</f>
        <v>0</v>
      </c>
      <c r="I507" s="73">
        <f>IF(AND(COUNTRY_INFO!H507&gt;0,COUNTRY_INFO!H507&lt;4), IF(G507/D507*100&lt;&gt;0, IF(G507/D507*100&gt;100,100,G507/D507*100), "-"),0)</f>
        <v>0</v>
      </c>
      <c r="J507" s="67">
        <f>COUNTRY_INFO!M507</f>
        <v>0</v>
      </c>
      <c r="K507" s="61"/>
      <c r="L507" s="61"/>
      <c r="M507" s="11">
        <f>MAX('MDA1'!M507,MAX('MDA3'!I507,'MDA3'!L507)+MAX('MDA3'!J507,'MDA3'!M507))</f>
        <v>0</v>
      </c>
      <c r="N507" s="11">
        <f>IF(AND(COUNTRY_INFO!I507&gt;0,COUNTRY_INFO!I507&lt;4),IF(J507&gt;MAX('MDA1'!M507,MAX('MDA3'!I507,'MDA3'!L507)+MAX('MDA3'!J507,'MDA3'!M507)),MAX('MDA1'!M507,MAX('MDA3'!I507,'MDA3'!L507)+MAX('MDA3'!J507,'MDA3'!M507)),J507),0)</f>
        <v>0</v>
      </c>
      <c r="O507" s="73">
        <f>IF(AND(COUNTRY_INFO!I507&gt;0,COUNTRY_INFO!I507&lt;4), IF(M507/J507*100&lt;&gt;0, IF(M507/J507*100&gt;100,100,M507/J507*100), "-"),0)</f>
        <v>0</v>
      </c>
      <c r="P507" s="67">
        <f>COUNTRY_INFO!N507</f>
        <v>0</v>
      </c>
      <c r="Q507" s="61"/>
      <c r="R507" s="61"/>
      <c r="S507" s="11">
        <f>SUM(MAX('MDA2'!J507, 'T1'!L507, MAX(T3_R1!K507, T3_R2!K507)), MAX('MDA1'!K507, 'MDA2'!K507, 'T1'!M507, MAX(T3_R1!L507, T3_R2!L507)), MAX('MDA1'!L507, 'MDA2'!L507, 'T1'!N507, MAX(T3_R1!M507, T3_R2!M507)))</f>
        <v>0</v>
      </c>
      <c r="T507" s="11">
        <f>IF(AND(COUNTRY_INFO!J507&gt;1,COUNTRY_INFO!J507&lt;4),IF(COUNTRY_INFO!E507&gt;MAX('MDA2'!J507,'T1'!L507,MAX(T3_R1!K507,T3_R2!K507)),MAX('MDA2'!J507,'T1'!L507,MAX(T3_R1!K507,T3_R2!K507)),COUNTRY_INFO!E507),0)</f>
        <v>0</v>
      </c>
      <c r="U507" s="217">
        <f>IF(AND(COUNTRY_INFO!J507&gt;1,COUNTRY_INFO!J507&lt;4), IF(T507/COUNTRY_INFO!E507*100&lt;&gt;0, IF(T507/COUNTRY_INFO!E507*100&gt;100,100,T507/COUNTRY_INFO!E507*100), "-"),0)</f>
        <v>0</v>
      </c>
      <c r="V507" s="11">
        <f>IF(AND(COUNTRY_INFO!J507&gt;1,COUNTRY_INFO!J507&lt;4),IF(COUNTRY_INFO!F507&gt;MAX('MDA1'!K507,'MDA2'!K507,'T1'!M507,MAX(T3_R1!L507,T3_R2!L507)),MAX('MDA1'!K507,'MDA2'!K507,'T1'!M507,MAX(T3_R1!L507,T3_R2!L507)),COUNTRY_INFO!F507),0)</f>
        <v>0</v>
      </c>
      <c r="W507" s="217">
        <f>IF(AND(COUNTRY_INFO!J507&gt;1,COUNTRY_INFO!J507&lt;4), IF(V507/COUNTRY_INFO!F507*100&lt;&gt;0, IF(V507/COUNTRY_INFO!F507*100&gt;100,100,V507/COUNTRY_INFO!F507*100), "-"),0)</f>
        <v>0</v>
      </c>
      <c r="X507" s="11">
        <f t="shared" si="54"/>
        <v>0</v>
      </c>
      <c r="Y507" s="73">
        <f>IF(AND(COUNTRY_INFO!J507&gt;1,COUNTRY_INFO!J507&lt;4), IF(S507/P507*100&lt;&gt;0, IF(X507/P507*100&gt;100,100,X507/P507*100), "-"),0)</f>
        <v>0</v>
      </c>
      <c r="Z507" s="67">
        <f>COUNTRY_INFO!O507</f>
        <v>0</v>
      </c>
      <c r="AA507" s="61"/>
      <c r="AB507" s="61"/>
      <c r="AC507" s="11">
        <f>MAX('T1'!L507,'T2'!J507)+MAX('T1'!M507,'T2'!K507)+MAX('T1'!N507,'T2'!L507)</f>
        <v>0</v>
      </c>
      <c r="AD507" s="11">
        <f>IF(COUNTRY_INFO!K507=1,IF(COUNTRY_INFO!F507*0.33&gt;MAX('T1'!M507,'T2'!K507),MAX('T1'!M507,'T2'!K507),COUNTRY_INFO!F507*0.33),IF(COUNTRY_INFO!K507=2,IF(COUNTRY_INFO!F507*0.5&gt;MAX('T1'!M507,'T2'!K507),MAX('T1'!M507,'T2'!K507),COUNTRY_INFO!F507*0.5),IF(COUNTRY_INFO!K507=3,IF(COUNTRY_INFO!F507&gt;MAX('T1'!M507,'T2'!K507),MAX('T1'!M507,'T2'!K507),COUNTRY_INFO!F507),0)))</f>
        <v>0</v>
      </c>
      <c r="AE507" s="217">
        <f>IF(AND(COUNTRY_INFO!K507&gt;0,COUNTRY_INFO!K507&lt;4),IF(Z507&gt;0,IF(COUNTRY_INFO!K507=1, AD507/(COUNTRY_INFO!F507*0.33)*100, IF(COUNTRY_INFO!K507=2, AD507/(COUNTRY_INFO!F507*0.5)*100, IF(COUNTRY_INFO!K507=3, AD507/COUNTRY_INFO!F507*100))),"-"),0)</f>
        <v>0</v>
      </c>
      <c r="AF507" s="11">
        <f>IF(COUNTRY_INFO!K507=2,IF(COUNTRY_INFO!G507*0.2&gt;MAX('T1'!N507,'T2'!L507),MAX('T1'!N507,'T2'!L507),COUNTRY_INFO!G507*0.2),IF(COUNTRY_INFO!K507=3,IF(COUNTRY_INFO!G507&gt;MAX('T1'!N507,'T2'!L507),MAX('T1'!N507,'T2'!L507),COUNTRY_INFO!G507),0))</f>
        <v>0</v>
      </c>
      <c r="AG507" s="217">
        <f>IF(AND(COUNTRY_INFO!K507&gt;0,COUNTRY_INFO!K507&lt;4),IF(Z507&gt;0,IF(COUNTRY_INFO!K507=1, 0, IF(COUNTRY_INFO!K507=2, AF507/(COUNTRY_INFO!G507*0.2)*100, IF(COUNTRY_INFO!K507=3, AF507/COUNTRY_INFO!G507*100))),"-"),0)</f>
        <v>0</v>
      </c>
      <c r="AH507" s="11">
        <f t="shared" si="55"/>
        <v>0</v>
      </c>
      <c r="AI507" s="73">
        <f>IF(AND(COUNTRY_INFO!K507&gt;0,COUNTRY_INFO!K507&lt;4), IF(AC507/Z507*100&lt;&gt;0, IF(AH507/Z507*100&gt;100,100,AH507/Z507*100), "-"),0)</f>
        <v>0</v>
      </c>
      <c r="AJ507" s="261"/>
      <c r="AK507" s="260">
        <f>IF(AND(D507&lt;&gt;0, D507&lt;&gt;"Unknown",D507&lt;&gt;"Stopped",D507&lt;&gt;"Not required"),D507/COUNTRY_INFO!D507, 0)</f>
        <v>0</v>
      </c>
      <c r="AL507" s="260">
        <f>IF(AND(J507&lt;&gt;0,J507&lt;&gt;"Unknown",J507&lt;&gt;"Stopped",J507&lt;&gt;"Not required"),J507/COUNTRY_INFO!D507, 0)</f>
        <v>0</v>
      </c>
      <c r="AM507" s="260">
        <f>IF(AND(P507&lt;&gt;0,P507&lt;&gt;"Unknown",P507&lt;&gt;"Not required"),P507/(COUNTRY_INFO!E507+COUNTRY_INFO!F507), 0)</f>
        <v>0</v>
      </c>
      <c r="AN507" s="260">
        <f>IF(AND(Z507&lt;&gt;0,Z507&lt;&gt;"Unknown",Z507&lt;&gt;"Not required"),IF(COUNTRY_INFO!K507=1,1,IF(COUNTRY_INFO!K507=2,0.5*COUNTRY_INFO!F507/(0.5*COUNTRY_INFO!F507+0.2*COUNTRY_INFO!G507),IF(COUNTRY_INFO!K507=3,COUNTRY_INFO!F507/(COUNTRY_INFO!F507+COUNTRY_INFO!G507)))),0)</f>
        <v>0</v>
      </c>
      <c r="AO507" s="260">
        <f>IF(AND(Z507&lt;&gt;0,Z507&lt;&gt;"Unknown",Z507&lt;&gt;"Not required"),IF(COUNTRY_INFO!K507=1,0,IF(COUNTRY_INFO!K507=2,0.2*COUNTRY_INFO!G507/(0.5*COUNTRY_INFO!F507+0.2*COUNTRY_INFO!G507),IF(COUNTRY_INFO!K507=3,COUNTRY_INFO!G507/(COUNTRY_INFO!F507+COUNTRY_INFO!G507)))),0)</f>
        <v>0</v>
      </c>
      <c r="AP507" s="259">
        <f>MAX(COUNTRY_INFO!D507*AK507*PROFILE!$G$7,COUNTRY_INFO!D507*AL507*PROFILE!$G$7)</f>
        <v>0</v>
      </c>
      <c r="AQ507" s="259">
        <f>MAX(COUNTRY_INFO!D507*AK507*PROFILE!$G$8,COUNTRY_INFO!D507*AL507*PROFILE!$G$8,COUNTRY_INFO!D507*AM507*PROFILE!$G$8)</f>
        <v>0</v>
      </c>
      <c r="AR507" s="259">
        <f>MAX(COUNTRY_INFO!D507*AK507*PROFILE!$G$9,COUNTRY_INFO!D507*AL507*PROFILE!$G$9,COUNTRY_INFO!D507*AM507*PROFILE!$G$9,IF(AND(DISTRICT!Z507&lt;&gt;"Unknown",Z507&lt;&gt;"Not required"),COUNTRY_INFO!O507*DISTRICT!AN507,0))</f>
        <v>0</v>
      </c>
      <c r="AS507" s="259">
        <f>MAX(COUNTRY_INFO!D507*AK507*PROFILE!$G$10,COUNTRY_INFO!D507*AL507*PROFILE!$G$10,IF(AND(DISTRICT!Z507&lt;&gt;"Unknown",Z507&lt;&gt;"Not required"),COUNTRY_INFO!O507*DISTRICT!AO507,0))</f>
        <v>0</v>
      </c>
      <c r="AT507" s="259">
        <f t="shared" si="56"/>
        <v>0</v>
      </c>
      <c r="AU507" s="258">
        <f t="shared" si="51"/>
        <v>0</v>
      </c>
      <c r="AV507" s="259">
        <f>MAX('MDA2'!J507,'T1'!L507,'T2'!J507,T3_R1!K507,T3_R2!K507)</f>
        <v>0</v>
      </c>
      <c r="AW507" s="259">
        <f>MAX('MDA1'!K507,'MDA2'!K507,'MDA3'!I507,'MDA3'!L507,'T1'!M507,'T2'!K507,T3_R1!L507,T3_R2!L507)</f>
        <v>0</v>
      </c>
      <c r="AX507" s="259">
        <f>MAX('MDA1'!L507,'MDA2'!L507,'MDA3'!J507,'MDA3'!M507,'T1'!N507,'T2'!L507,T3_R1!M507,T3_R2!M507)</f>
        <v>0</v>
      </c>
      <c r="AY507" s="259">
        <f t="shared" si="57"/>
        <v>0</v>
      </c>
      <c r="AZ507" s="259">
        <f>MAX('MDA2'!J507,T507)</f>
        <v>0</v>
      </c>
      <c r="BA507" s="259">
        <f>MAX('MDA1'!K507,'MDA2'!K507,'MDA3'!I507,'MDA3'!L507,V507,AD507)</f>
        <v>0</v>
      </c>
      <c r="BB507" s="259">
        <f>MAX('MDA1'!L507,'MDA2'!L507,'MDA3'!J507,'MDA3'!M507,AF507)</f>
        <v>0</v>
      </c>
      <c r="BC507" s="259">
        <f t="shared" si="52"/>
        <v>0</v>
      </c>
      <c r="BD507" s="260">
        <f t="shared" si="53"/>
        <v>0</v>
      </c>
    </row>
    <row r="508" spans="1:56" x14ac:dyDescent="0.2">
      <c r="A508" s="10" t="str">
        <f>IF(COUNTRY_INFO!A508=0," ",COUNTRY_INFO!A508)</f>
        <v>Ethiopia</v>
      </c>
      <c r="B508" s="10" t="str">
        <f>IF(COUNTRY_INFO!B508=0," ",COUNTRY_INFO!B508)</f>
        <v>Oromia Southwest Shewa</v>
      </c>
      <c r="C508" s="87" t="str">
        <f>IF(COUNTRY_INFO!C508=0," ",COUNTRY_INFO!C508)</f>
        <v>Kersa Malima</v>
      </c>
      <c r="D508" s="67">
        <f>COUNTRY_INFO!L508</f>
        <v>0</v>
      </c>
      <c r="E508" s="61"/>
      <c r="F508" s="61"/>
      <c r="G508" s="11">
        <f>MAX('MDA1'!M508,'MDA2'!M508)</f>
        <v>0</v>
      </c>
      <c r="H508" s="11">
        <f>IF(AND(COUNTRY_INFO!H508&gt;0,COUNTRY_INFO!H508&lt;4),IF(D508&gt;MAX('MDA1'!M508,'MDA2'!M508),MAX('MDA1'!M508,'MDA2'!M508),D508),0)</f>
        <v>0</v>
      </c>
      <c r="I508" s="73">
        <f>IF(AND(COUNTRY_INFO!H508&gt;0,COUNTRY_INFO!H508&lt;4), IF(G508/D508*100&lt;&gt;0, IF(G508/D508*100&gt;100,100,G508/D508*100), "-"),0)</f>
        <v>0</v>
      </c>
      <c r="J508" s="67">
        <f>COUNTRY_INFO!M508</f>
        <v>0</v>
      </c>
      <c r="K508" s="61"/>
      <c r="L508" s="61"/>
      <c r="M508" s="11">
        <f>MAX('MDA1'!M508,MAX('MDA3'!I508,'MDA3'!L508)+MAX('MDA3'!J508,'MDA3'!M508))</f>
        <v>0</v>
      </c>
      <c r="N508" s="11">
        <f>IF(AND(COUNTRY_INFO!I508&gt;0,COUNTRY_INFO!I508&lt;4),IF(J508&gt;MAX('MDA1'!M508,MAX('MDA3'!I508,'MDA3'!L508)+MAX('MDA3'!J508,'MDA3'!M508)),MAX('MDA1'!M508,MAX('MDA3'!I508,'MDA3'!L508)+MAX('MDA3'!J508,'MDA3'!M508)),J508),0)</f>
        <v>0</v>
      </c>
      <c r="O508" s="73">
        <f>IF(AND(COUNTRY_INFO!I508&gt;0,COUNTRY_INFO!I508&lt;4), IF(M508/J508*100&lt;&gt;0, IF(M508/J508*100&gt;100,100,M508/J508*100), "-"),0)</f>
        <v>0</v>
      </c>
      <c r="P508" s="67">
        <f>COUNTRY_INFO!N508</f>
        <v>0</v>
      </c>
      <c r="Q508" s="61"/>
      <c r="R508" s="61"/>
      <c r="S508" s="11">
        <f>SUM(MAX('MDA2'!J508, 'T1'!L508, MAX(T3_R1!K508, T3_R2!K508)), MAX('MDA1'!K508, 'MDA2'!K508, 'T1'!M508, MAX(T3_R1!L508, T3_R2!L508)), MAX('MDA1'!L508, 'MDA2'!L508, 'T1'!N508, MAX(T3_R1!M508, T3_R2!M508)))</f>
        <v>0</v>
      </c>
      <c r="T508" s="11">
        <f>IF(AND(COUNTRY_INFO!J508&gt;1,COUNTRY_INFO!J508&lt;4),IF(COUNTRY_INFO!E508&gt;MAX('MDA2'!J508,'T1'!L508,MAX(T3_R1!K508,T3_R2!K508)),MAX('MDA2'!J508,'T1'!L508,MAX(T3_R1!K508,T3_R2!K508)),COUNTRY_INFO!E508),0)</f>
        <v>0</v>
      </c>
      <c r="U508" s="217">
        <f>IF(AND(COUNTRY_INFO!J508&gt;1,COUNTRY_INFO!J508&lt;4), IF(T508/COUNTRY_INFO!E508*100&lt;&gt;0, IF(T508/COUNTRY_INFO!E508*100&gt;100,100,T508/COUNTRY_INFO!E508*100), "-"),0)</f>
        <v>0</v>
      </c>
      <c r="V508" s="11">
        <f>IF(AND(COUNTRY_INFO!J508&gt;1,COUNTRY_INFO!J508&lt;4),IF(COUNTRY_INFO!F508&gt;MAX('MDA1'!K508,'MDA2'!K508,'T1'!M508,MAX(T3_R1!L508,T3_R2!L508)),MAX('MDA1'!K508,'MDA2'!K508,'T1'!M508,MAX(T3_R1!L508,T3_R2!L508)),COUNTRY_INFO!F508),0)</f>
        <v>0</v>
      </c>
      <c r="W508" s="217">
        <f>IF(AND(COUNTRY_INFO!J508&gt;1,COUNTRY_INFO!J508&lt;4), IF(V508/COUNTRY_INFO!F508*100&lt;&gt;0, IF(V508/COUNTRY_INFO!F508*100&gt;100,100,V508/COUNTRY_INFO!F508*100), "-"),0)</f>
        <v>0</v>
      </c>
      <c r="X508" s="11">
        <f t="shared" si="54"/>
        <v>0</v>
      </c>
      <c r="Y508" s="73">
        <f>IF(AND(COUNTRY_INFO!J508&gt;1,COUNTRY_INFO!J508&lt;4), IF(S508/P508*100&lt;&gt;0, IF(X508/P508*100&gt;100,100,X508/P508*100), "-"),0)</f>
        <v>0</v>
      </c>
      <c r="Z508" s="67">
        <f>COUNTRY_INFO!O508</f>
        <v>0</v>
      </c>
      <c r="AA508" s="61"/>
      <c r="AB508" s="61"/>
      <c r="AC508" s="11">
        <f>MAX('T1'!L508,'T2'!J508)+MAX('T1'!M508,'T2'!K508)+MAX('T1'!N508,'T2'!L508)</f>
        <v>0</v>
      </c>
      <c r="AD508" s="11">
        <f>IF(COUNTRY_INFO!K508=1,IF(COUNTRY_INFO!F508*0.33&gt;MAX('T1'!M508,'T2'!K508),MAX('T1'!M508,'T2'!K508),COUNTRY_INFO!F508*0.33),IF(COUNTRY_INFO!K508=2,IF(COUNTRY_INFO!F508*0.5&gt;MAX('T1'!M508,'T2'!K508),MAX('T1'!M508,'T2'!K508),COUNTRY_INFO!F508*0.5),IF(COUNTRY_INFO!K508=3,IF(COUNTRY_INFO!F508&gt;MAX('T1'!M508,'T2'!K508),MAX('T1'!M508,'T2'!K508),COUNTRY_INFO!F508),0)))</f>
        <v>0</v>
      </c>
      <c r="AE508" s="217">
        <f>IF(AND(COUNTRY_INFO!K508&gt;0,COUNTRY_INFO!K508&lt;4),IF(Z508&gt;0,IF(COUNTRY_INFO!K508=1, AD508/(COUNTRY_INFO!F508*0.33)*100, IF(COUNTRY_INFO!K508=2, AD508/(COUNTRY_INFO!F508*0.5)*100, IF(COUNTRY_INFO!K508=3, AD508/COUNTRY_INFO!F508*100))),"-"),0)</f>
        <v>0</v>
      </c>
      <c r="AF508" s="11">
        <f>IF(COUNTRY_INFO!K508=2,IF(COUNTRY_INFO!G508*0.2&gt;MAX('T1'!N508,'T2'!L508),MAX('T1'!N508,'T2'!L508),COUNTRY_INFO!G508*0.2),IF(COUNTRY_INFO!K508=3,IF(COUNTRY_INFO!G508&gt;MAX('T1'!N508,'T2'!L508),MAX('T1'!N508,'T2'!L508),COUNTRY_INFO!G508),0))</f>
        <v>0</v>
      </c>
      <c r="AG508" s="217">
        <f>IF(AND(COUNTRY_INFO!K508&gt;0,COUNTRY_INFO!K508&lt;4),IF(Z508&gt;0,IF(COUNTRY_INFO!K508=1, 0, IF(COUNTRY_INFO!K508=2, AF508/(COUNTRY_INFO!G508*0.2)*100, IF(COUNTRY_INFO!K508=3, AF508/COUNTRY_INFO!G508*100))),"-"),0)</f>
        <v>0</v>
      </c>
      <c r="AH508" s="11">
        <f t="shared" si="55"/>
        <v>0</v>
      </c>
      <c r="AI508" s="73">
        <f>IF(AND(COUNTRY_INFO!K508&gt;0,COUNTRY_INFO!K508&lt;4), IF(AC508/Z508*100&lt;&gt;0, IF(AH508/Z508*100&gt;100,100,AH508/Z508*100), "-"),0)</f>
        <v>0</v>
      </c>
      <c r="AJ508" s="261"/>
      <c r="AK508" s="260">
        <f>IF(AND(D508&lt;&gt;0, D508&lt;&gt;"Unknown",D508&lt;&gt;"Stopped",D508&lt;&gt;"Not required"),D508/COUNTRY_INFO!D508, 0)</f>
        <v>0</v>
      </c>
      <c r="AL508" s="260">
        <f>IF(AND(J508&lt;&gt;0,J508&lt;&gt;"Unknown",J508&lt;&gt;"Stopped",J508&lt;&gt;"Not required"),J508/COUNTRY_INFO!D508, 0)</f>
        <v>0</v>
      </c>
      <c r="AM508" s="260">
        <f>IF(AND(P508&lt;&gt;0,P508&lt;&gt;"Unknown",P508&lt;&gt;"Not required"),P508/(COUNTRY_INFO!E508+COUNTRY_INFO!F508), 0)</f>
        <v>0</v>
      </c>
      <c r="AN508" s="260">
        <f>IF(AND(Z508&lt;&gt;0,Z508&lt;&gt;"Unknown",Z508&lt;&gt;"Not required"),IF(COUNTRY_INFO!K508=1,1,IF(COUNTRY_INFO!K508=2,0.5*COUNTRY_INFO!F508/(0.5*COUNTRY_INFO!F508+0.2*COUNTRY_INFO!G508),IF(COUNTRY_INFO!K508=3,COUNTRY_INFO!F508/(COUNTRY_INFO!F508+COUNTRY_INFO!G508)))),0)</f>
        <v>0</v>
      </c>
      <c r="AO508" s="260">
        <f>IF(AND(Z508&lt;&gt;0,Z508&lt;&gt;"Unknown",Z508&lt;&gt;"Not required"),IF(COUNTRY_INFO!K508=1,0,IF(COUNTRY_INFO!K508=2,0.2*COUNTRY_INFO!G508/(0.5*COUNTRY_INFO!F508+0.2*COUNTRY_INFO!G508),IF(COUNTRY_INFO!K508=3,COUNTRY_INFO!G508/(COUNTRY_INFO!F508+COUNTRY_INFO!G508)))),0)</f>
        <v>0</v>
      </c>
      <c r="AP508" s="259">
        <f>MAX(COUNTRY_INFO!D508*AK508*PROFILE!$G$7,COUNTRY_INFO!D508*AL508*PROFILE!$G$7)</f>
        <v>0</v>
      </c>
      <c r="AQ508" s="259">
        <f>MAX(COUNTRY_INFO!D508*AK508*PROFILE!$G$8,COUNTRY_INFO!D508*AL508*PROFILE!$G$8,COUNTRY_INFO!D508*AM508*PROFILE!$G$8)</f>
        <v>0</v>
      </c>
      <c r="AR508" s="259">
        <f>MAX(COUNTRY_INFO!D508*AK508*PROFILE!$G$9,COUNTRY_INFO!D508*AL508*PROFILE!$G$9,COUNTRY_INFO!D508*AM508*PROFILE!$G$9,IF(AND(DISTRICT!Z508&lt;&gt;"Unknown",Z508&lt;&gt;"Not required"),COUNTRY_INFO!O508*DISTRICT!AN508,0))</f>
        <v>0</v>
      </c>
      <c r="AS508" s="259">
        <f>MAX(COUNTRY_INFO!D508*AK508*PROFILE!$G$10,COUNTRY_INFO!D508*AL508*PROFILE!$G$10,IF(AND(DISTRICT!Z508&lt;&gt;"Unknown",Z508&lt;&gt;"Not required"),COUNTRY_INFO!O508*DISTRICT!AO508,0))</f>
        <v>0</v>
      </c>
      <c r="AT508" s="259">
        <f t="shared" si="56"/>
        <v>0</v>
      </c>
      <c r="AU508" s="258">
        <f t="shared" si="51"/>
        <v>0</v>
      </c>
      <c r="AV508" s="259">
        <f>MAX('MDA2'!J508,'T1'!L508,'T2'!J508,T3_R1!K508,T3_R2!K508)</f>
        <v>0</v>
      </c>
      <c r="AW508" s="259">
        <f>MAX('MDA1'!K508,'MDA2'!K508,'MDA3'!I508,'MDA3'!L508,'T1'!M508,'T2'!K508,T3_R1!L508,T3_R2!L508)</f>
        <v>0</v>
      </c>
      <c r="AX508" s="259">
        <f>MAX('MDA1'!L508,'MDA2'!L508,'MDA3'!J508,'MDA3'!M508,'T1'!N508,'T2'!L508,T3_R1!M508,T3_R2!M508)</f>
        <v>0</v>
      </c>
      <c r="AY508" s="259">
        <f t="shared" si="57"/>
        <v>0</v>
      </c>
      <c r="AZ508" s="259">
        <f>MAX('MDA2'!J508,T508)</f>
        <v>0</v>
      </c>
      <c r="BA508" s="259">
        <f>MAX('MDA1'!K508,'MDA2'!K508,'MDA3'!I508,'MDA3'!L508,V508,AD508)</f>
        <v>0</v>
      </c>
      <c r="BB508" s="259">
        <f>MAX('MDA1'!L508,'MDA2'!L508,'MDA3'!J508,'MDA3'!M508,AF508)</f>
        <v>0</v>
      </c>
      <c r="BC508" s="259">
        <f t="shared" si="52"/>
        <v>0</v>
      </c>
      <c r="BD508" s="260">
        <f t="shared" si="53"/>
        <v>0</v>
      </c>
    </row>
    <row r="509" spans="1:56" x14ac:dyDescent="0.2">
      <c r="A509" s="10" t="str">
        <f>IF(COUNTRY_INFO!A509=0," ",COUNTRY_INFO!A509)</f>
        <v>Ethiopia</v>
      </c>
      <c r="B509" s="10" t="str">
        <f>IF(COUNTRY_INFO!B509=0," ",COUNTRY_INFO!B509)</f>
        <v>Oromia Southwest Shewa</v>
      </c>
      <c r="C509" s="87" t="str">
        <f>IF(COUNTRY_INFO!C509=0," ",COUNTRY_INFO!C509)</f>
        <v>Saden Sodo</v>
      </c>
      <c r="D509" s="67">
        <f>COUNTRY_INFO!L509</f>
        <v>0</v>
      </c>
      <c r="E509" s="61"/>
      <c r="F509" s="61"/>
      <c r="G509" s="11">
        <f>MAX('MDA1'!M509,'MDA2'!M509)</f>
        <v>0</v>
      </c>
      <c r="H509" s="11">
        <f>IF(AND(COUNTRY_INFO!H509&gt;0,COUNTRY_INFO!H509&lt;4),IF(D509&gt;MAX('MDA1'!M509,'MDA2'!M509),MAX('MDA1'!M509,'MDA2'!M509),D509),0)</f>
        <v>0</v>
      </c>
      <c r="I509" s="73">
        <f>IF(AND(COUNTRY_INFO!H509&gt;0,COUNTRY_INFO!H509&lt;4), IF(G509/D509*100&lt;&gt;0, IF(G509/D509*100&gt;100,100,G509/D509*100), "-"),0)</f>
        <v>0</v>
      </c>
      <c r="J509" s="67">
        <f>COUNTRY_INFO!M509</f>
        <v>0</v>
      </c>
      <c r="K509" s="61"/>
      <c r="L509" s="61"/>
      <c r="M509" s="11">
        <f>MAX('MDA1'!M509,MAX('MDA3'!I509,'MDA3'!L509)+MAX('MDA3'!J509,'MDA3'!M509))</f>
        <v>0</v>
      </c>
      <c r="N509" s="11">
        <f>IF(AND(COUNTRY_INFO!I509&gt;0,COUNTRY_INFO!I509&lt;4),IF(J509&gt;MAX('MDA1'!M509,MAX('MDA3'!I509,'MDA3'!L509)+MAX('MDA3'!J509,'MDA3'!M509)),MAX('MDA1'!M509,MAX('MDA3'!I509,'MDA3'!L509)+MAX('MDA3'!J509,'MDA3'!M509)),J509),0)</f>
        <v>0</v>
      </c>
      <c r="O509" s="73">
        <f>IF(AND(COUNTRY_INFO!I509&gt;0,COUNTRY_INFO!I509&lt;4), IF(M509/J509*100&lt;&gt;0, IF(M509/J509*100&gt;100,100,M509/J509*100), "-"),0)</f>
        <v>0</v>
      </c>
      <c r="P509" s="67">
        <f>COUNTRY_INFO!N509</f>
        <v>0</v>
      </c>
      <c r="Q509" s="61"/>
      <c r="R509" s="61"/>
      <c r="S509" s="11">
        <f>SUM(MAX('MDA2'!J509, 'T1'!L509, MAX(T3_R1!K509, T3_R2!K509)), MAX('MDA1'!K509, 'MDA2'!K509, 'T1'!M509, MAX(T3_R1!L509, T3_R2!L509)), MAX('MDA1'!L509, 'MDA2'!L509, 'T1'!N509, MAX(T3_R1!M509, T3_R2!M509)))</f>
        <v>0</v>
      </c>
      <c r="T509" s="11">
        <f>IF(AND(COUNTRY_INFO!J509&gt;1,COUNTRY_INFO!J509&lt;4),IF(COUNTRY_INFO!E509&gt;MAX('MDA2'!J509,'T1'!L509,MAX(T3_R1!K509,T3_R2!K509)),MAX('MDA2'!J509,'T1'!L509,MAX(T3_R1!K509,T3_R2!K509)),COUNTRY_INFO!E509),0)</f>
        <v>0</v>
      </c>
      <c r="U509" s="217">
        <f>IF(AND(COUNTRY_INFO!J509&gt;1,COUNTRY_INFO!J509&lt;4), IF(T509/COUNTRY_INFO!E509*100&lt;&gt;0, IF(T509/COUNTRY_INFO!E509*100&gt;100,100,T509/COUNTRY_INFO!E509*100), "-"),0)</f>
        <v>0</v>
      </c>
      <c r="V509" s="11">
        <f>IF(AND(COUNTRY_INFO!J509&gt;1,COUNTRY_INFO!J509&lt;4),IF(COUNTRY_INFO!F509&gt;MAX('MDA1'!K509,'MDA2'!K509,'T1'!M509,MAX(T3_R1!L509,T3_R2!L509)),MAX('MDA1'!K509,'MDA2'!K509,'T1'!M509,MAX(T3_R1!L509,T3_R2!L509)),COUNTRY_INFO!F509),0)</f>
        <v>0</v>
      </c>
      <c r="W509" s="217">
        <f>IF(AND(COUNTRY_INFO!J509&gt;1,COUNTRY_INFO!J509&lt;4), IF(V509/COUNTRY_INFO!F509*100&lt;&gt;0, IF(V509/COUNTRY_INFO!F509*100&gt;100,100,V509/COUNTRY_INFO!F509*100), "-"),0)</f>
        <v>0</v>
      </c>
      <c r="X509" s="11">
        <f t="shared" si="54"/>
        <v>0</v>
      </c>
      <c r="Y509" s="73">
        <f>IF(AND(COUNTRY_INFO!J509&gt;1,COUNTRY_INFO!J509&lt;4), IF(S509/P509*100&lt;&gt;0, IF(X509/P509*100&gt;100,100,X509/P509*100), "-"),0)</f>
        <v>0</v>
      </c>
      <c r="Z509" s="67">
        <f>COUNTRY_INFO!O509</f>
        <v>0</v>
      </c>
      <c r="AA509" s="61"/>
      <c r="AB509" s="61"/>
      <c r="AC509" s="11">
        <f>MAX('T1'!L509,'T2'!J509)+MAX('T1'!M509,'T2'!K509)+MAX('T1'!N509,'T2'!L509)</f>
        <v>0</v>
      </c>
      <c r="AD509" s="11">
        <f>IF(COUNTRY_INFO!K509=1,IF(COUNTRY_INFO!F509*0.33&gt;MAX('T1'!M509,'T2'!K509),MAX('T1'!M509,'T2'!K509),COUNTRY_INFO!F509*0.33),IF(COUNTRY_INFO!K509=2,IF(COUNTRY_INFO!F509*0.5&gt;MAX('T1'!M509,'T2'!K509),MAX('T1'!M509,'T2'!K509),COUNTRY_INFO!F509*0.5),IF(COUNTRY_INFO!K509=3,IF(COUNTRY_INFO!F509&gt;MAX('T1'!M509,'T2'!K509),MAX('T1'!M509,'T2'!K509),COUNTRY_INFO!F509),0)))</f>
        <v>0</v>
      </c>
      <c r="AE509" s="217">
        <f>IF(AND(COUNTRY_INFO!K509&gt;0,COUNTRY_INFO!K509&lt;4),IF(Z509&gt;0,IF(COUNTRY_INFO!K509=1, AD509/(COUNTRY_INFO!F509*0.33)*100, IF(COUNTRY_INFO!K509=2, AD509/(COUNTRY_INFO!F509*0.5)*100, IF(COUNTRY_INFO!K509=3, AD509/COUNTRY_INFO!F509*100))),"-"),0)</f>
        <v>0</v>
      </c>
      <c r="AF509" s="11">
        <f>IF(COUNTRY_INFO!K509=2,IF(COUNTRY_INFO!G509*0.2&gt;MAX('T1'!N509,'T2'!L509),MAX('T1'!N509,'T2'!L509),COUNTRY_INFO!G509*0.2),IF(COUNTRY_INFO!K509=3,IF(COUNTRY_INFO!G509&gt;MAX('T1'!N509,'T2'!L509),MAX('T1'!N509,'T2'!L509),COUNTRY_INFO!G509),0))</f>
        <v>0</v>
      </c>
      <c r="AG509" s="217">
        <f>IF(AND(COUNTRY_INFO!K509&gt;0,COUNTRY_INFO!K509&lt;4),IF(Z509&gt;0,IF(COUNTRY_INFO!K509=1, 0, IF(COUNTRY_INFO!K509=2, AF509/(COUNTRY_INFO!G509*0.2)*100, IF(COUNTRY_INFO!K509=3, AF509/COUNTRY_INFO!G509*100))),"-"),0)</f>
        <v>0</v>
      </c>
      <c r="AH509" s="11">
        <f t="shared" si="55"/>
        <v>0</v>
      </c>
      <c r="AI509" s="73">
        <f>IF(AND(COUNTRY_INFO!K509&gt;0,COUNTRY_INFO!K509&lt;4), IF(AC509/Z509*100&lt;&gt;0, IF(AH509/Z509*100&gt;100,100,AH509/Z509*100), "-"),0)</f>
        <v>0</v>
      </c>
      <c r="AJ509" s="261"/>
      <c r="AK509" s="260">
        <f>IF(AND(D509&lt;&gt;0, D509&lt;&gt;"Unknown",D509&lt;&gt;"Stopped",D509&lt;&gt;"Not required"),D509/COUNTRY_INFO!D509, 0)</f>
        <v>0</v>
      </c>
      <c r="AL509" s="260">
        <f>IF(AND(J509&lt;&gt;0,J509&lt;&gt;"Unknown",J509&lt;&gt;"Stopped",J509&lt;&gt;"Not required"),J509/COUNTRY_INFO!D509, 0)</f>
        <v>0</v>
      </c>
      <c r="AM509" s="260">
        <f>IF(AND(P509&lt;&gt;0,P509&lt;&gt;"Unknown",P509&lt;&gt;"Not required"),P509/(COUNTRY_INFO!E509+COUNTRY_INFO!F509), 0)</f>
        <v>0</v>
      </c>
      <c r="AN509" s="260">
        <f>IF(AND(Z509&lt;&gt;0,Z509&lt;&gt;"Unknown",Z509&lt;&gt;"Not required"),IF(COUNTRY_INFO!K509=1,1,IF(COUNTRY_INFO!K509=2,0.5*COUNTRY_INFO!F509/(0.5*COUNTRY_INFO!F509+0.2*COUNTRY_INFO!G509),IF(COUNTRY_INFO!K509=3,COUNTRY_INFO!F509/(COUNTRY_INFO!F509+COUNTRY_INFO!G509)))),0)</f>
        <v>0</v>
      </c>
      <c r="AO509" s="260">
        <f>IF(AND(Z509&lt;&gt;0,Z509&lt;&gt;"Unknown",Z509&lt;&gt;"Not required"),IF(COUNTRY_INFO!K509=1,0,IF(COUNTRY_INFO!K509=2,0.2*COUNTRY_INFO!G509/(0.5*COUNTRY_INFO!F509+0.2*COUNTRY_INFO!G509),IF(COUNTRY_INFO!K509=3,COUNTRY_INFO!G509/(COUNTRY_INFO!F509+COUNTRY_INFO!G509)))),0)</f>
        <v>0</v>
      </c>
      <c r="AP509" s="259">
        <f>MAX(COUNTRY_INFO!D509*AK509*PROFILE!$G$7,COUNTRY_INFO!D509*AL509*PROFILE!$G$7)</f>
        <v>0</v>
      </c>
      <c r="AQ509" s="259">
        <f>MAX(COUNTRY_INFO!D509*AK509*PROFILE!$G$8,COUNTRY_INFO!D509*AL509*PROFILE!$G$8,COUNTRY_INFO!D509*AM509*PROFILE!$G$8)</f>
        <v>0</v>
      </c>
      <c r="AR509" s="259">
        <f>MAX(COUNTRY_INFO!D509*AK509*PROFILE!$G$9,COUNTRY_INFO!D509*AL509*PROFILE!$G$9,COUNTRY_INFO!D509*AM509*PROFILE!$G$9,IF(AND(DISTRICT!Z509&lt;&gt;"Unknown",Z509&lt;&gt;"Not required"),COUNTRY_INFO!O509*DISTRICT!AN509,0))</f>
        <v>0</v>
      </c>
      <c r="AS509" s="259">
        <f>MAX(COUNTRY_INFO!D509*AK509*PROFILE!$G$10,COUNTRY_INFO!D509*AL509*PROFILE!$G$10,IF(AND(DISTRICT!Z509&lt;&gt;"Unknown",Z509&lt;&gt;"Not required"),COUNTRY_INFO!O509*DISTRICT!AO509,0))</f>
        <v>0</v>
      </c>
      <c r="AT509" s="259">
        <f t="shared" si="56"/>
        <v>0</v>
      </c>
      <c r="AU509" s="258">
        <f t="shared" si="51"/>
        <v>0</v>
      </c>
      <c r="AV509" s="259">
        <f>MAX('MDA2'!J509,'T1'!L509,'T2'!J509,T3_R1!K509,T3_R2!K509)</f>
        <v>0</v>
      </c>
      <c r="AW509" s="259">
        <f>MAX('MDA1'!K509,'MDA2'!K509,'MDA3'!I509,'MDA3'!L509,'T1'!M509,'T2'!K509,T3_R1!L509,T3_R2!L509)</f>
        <v>0</v>
      </c>
      <c r="AX509" s="259">
        <f>MAX('MDA1'!L509,'MDA2'!L509,'MDA3'!J509,'MDA3'!M509,'T1'!N509,'T2'!L509,T3_R1!M509,T3_R2!M509)</f>
        <v>0</v>
      </c>
      <c r="AY509" s="259">
        <f t="shared" si="57"/>
        <v>0</v>
      </c>
      <c r="AZ509" s="259">
        <f>MAX('MDA2'!J509,T509)</f>
        <v>0</v>
      </c>
      <c r="BA509" s="259">
        <f>MAX('MDA1'!K509,'MDA2'!K509,'MDA3'!I509,'MDA3'!L509,V509,AD509)</f>
        <v>0</v>
      </c>
      <c r="BB509" s="259">
        <f>MAX('MDA1'!L509,'MDA2'!L509,'MDA3'!J509,'MDA3'!M509,AF509)</f>
        <v>0</v>
      </c>
      <c r="BC509" s="259">
        <f t="shared" si="52"/>
        <v>0</v>
      </c>
      <c r="BD509" s="260">
        <f t="shared" si="53"/>
        <v>0</v>
      </c>
    </row>
    <row r="510" spans="1:56" x14ac:dyDescent="0.2">
      <c r="A510" s="10" t="str">
        <f>IF(COUNTRY_INFO!A510=0," ",COUNTRY_INFO!A510)</f>
        <v>Ethiopia</v>
      </c>
      <c r="B510" s="10" t="str">
        <f>IF(COUNTRY_INFO!B510=0," ",COUNTRY_INFO!B510)</f>
        <v>Oromia Southwest Shewa</v>
      </c>
      <c r="C510" s="87" t="str">
        <f>IF(COUNTRY_INFO!C510=0," ",COUNTRY_INFO!C510)</f>
        <v>Sodo Dachi</v>
      </c>
      <c r="D510" s="67">
        <f>COUNTRY_INFO!L510</f>
        <v>0</v>
      </c>
      <c r="E510" s="61"/>
      <c r="F510" s="61"/>
      <c r="G510" s="11">
        <f>MAX('MDA1'!M510,'MDA2'!M510)</f>
        <v>0</v>
      </c>
      <c r="H510" s="11">
        <f>IF(AND(COUNTRY_INFO!H510&gt;0,COUNTRY_INFO!H510&lt;4),IF(D510&gt;MAX('MDA1'!M510,'MDA2'!M510),MAX('MDA1'!M510,'MDA2'!M510),D510),0)</f>
        <v>0</v>
      </c>
      <c r="I510" s="73">
        <f>IF(AND(COUNTRY_INFO!H510&gt;0,COUNTRY_INFO!H510&lt;4), IF(G510/D510*100&lt;&gt;0, IF(G510/D510*100&gt;100,100,G510/D510*100), "-"),0)</f>
        <v>0</v>
      </c>
      <c r="J510" s="67">
        <f>COUNTRY_INFO!M510</f>
        <v>0</v>
      </c>
      <c r="K510" s="61"/>
      <c r="L510" s="61"/>
      <c r="M510" s="11">
        <f>MAX('MDA1'!M510,MAX('MDA3'!I510,'MDA3'!L510)+MAX('MDA3'!J510,'MDA3'!M510))</f>
        <v>0</v>
      </c>
      <c r="N510" s="11">
        <f>IF(AND(COUNTRY_INFO!I510&gt;0,COUNTRY_INFO!I510&lt;4),IF(J510&gt;MAX('MDA1'!M510,MAX('MDA3'!I510,'MDA3'!L510)+MAX('MDA3'!J510,'MDA3'!M510)),MAX('MDA1'!M510,MAX('MDA3'!I510,'MDA3'!L510)+MAX('MDA3'!J510,'MDA3'!M510)),J510),0)</f>
        <v>0</v>
      </c>
      <c r="O510" s="73">
        <f>IF(AND(COUNTRY_INFO!I510&gt;0,COUNTRY_INFO!I510&lt;4), IF(M510/J510*100&lt;&gt;0, IF(M510/J510*100&gt;100,100,M510/J510*100), "-"),0)</f>
        <v>0</v>
      </c>
      <c r="P510" s="67">
        <f>COUNTRY_INFO!N510</f>
        <v>0</v>
      </c>
      <c r="Q510" s="61"/>
      <c r="R510" s="61"/>
      <c r="S510" s="11">
        <f>SUM(MAX('MDA2'!J510, 'T1'!L510, MAX(T3_R1!K510, T3_R2!K510)), MAX('MDA1'!K510, 'MDA2'!K510, 'T1'!M510, MAX(T3_R1!L510, T3_R2!L510)), MAX('MDA1'!L510, 'MDA2'!L510, 'T1'!N510, MAX(T3_R1!M510, T3_R2!M510)))</f>
        <v>0</v>
      </c>
      <c r="T510" s="11">
        <f>IF(AND(COUNTRY_INFO!J510&gt;1,COUNTRY_INFO!J510&lt;4),IF(COUNTRY_INFO!E510&gt;MAX('MDA2'!J510,'T1'!L510,MAX(T3_R1!K510,T3_R2!K510)),MAX('MDA2'!J510,'T1'!L510,MAX(T3_R1!K510,T3_R2!K510)),COUNTRY_INFO!E510),0)</f>
        <v>0</v>
      </c>
      <c r="U510" s="217">
        <f>IF(AND(COUNTRY_INFO!J510&gt;1,COUNTRY_INFO!J510&lt;4), IF(T510/COUNTRY_INFO!E510*100&lt;&gt;0, IF(T510/COUNTRY_INFO!E510*100&gt;100,100,T510/COUNTRY_INFO!E510*100), "-"),0)</f>
        <v>0</v>
      </c>
      <c r="V510" s="11">
        <f>IF(AND(COUNTRY_INFO!J510&gt;1,COUNTRY_INFO!J510&lt;4),IF(COUNTRY_INFO!F510&gt;MAX('MDA1'!K510,'MDA2'!K510,'T1'!M510,MAX(T3_R1!L510,T3_R2!L510)),MAX('MDA1'!K510,'MDA2'!K510,'T1'!M510,MAX(T3_R1!L510,T3_R2!L510)),COUNTRY_INFO!F510),0)</f>
        <v>0</v>
      </c>
      <c r="W510" s="217">
        <f>IF(AND(COUNTRY_INFO!J510&gt;1,COUNTRY_INFO!J510&lt;4), IF(V510/COUNTRY_INFO!F510*100&lt;&gt;0, IF(V510/COUNTRY_INFO!F510*100&gt;100,100,V510/COUNTRY_INFO!F510*100), "-"),0)</f>
        <v>0</v>
      </c>
      <c r="X510" s="11">
        <f t="shared" si="54"/>
        <v>0</v>
      </c>
      <c r="Y510" s="73">
        <f>IF(AND(COUNTRY_INFO!J510&gt;1,COUNTRY_INFO!J510&lt;4), IF(S510/P510*100&lt;&gt;0, IF(X510/P510*100&gt;100,100,X510/P510*100), "-"),0)</f>
        <v>0</v>
      </c>
      <c r="Z510" s="67">
        <f>COUNTRY_INFO!O510</f>
        <v>0</v>
      </c>
      <c r="AA510" s="61"/>
      <c r="AB510" s="61"/>
      <c r="AC510" s="11">
        <f>MAX('T1'!L510,'T2'!J510)+MAX('T1'!M510,'T2'!K510)+MAX('T1'!N510,'T2'!L510)</f>
        <v>0</v>
      </c>
      <c r="AD510" s="11">
        <f>IF(COUNTRY_INFO!K510=1,IF(COUNTRY_INFO!F510*0.33&gt;MAX('T1'!M510,'T2'!K510),MAX('T1'!M510,'T2'!K510),COUNTRY_INFO!F510*0.33),IF(COUNTRY_INFO!K510=2,IF(COUNTRY_INFO!F510*0.5&gt;MAX('T1'!M510,'T2'!K510),MAX('T1'!M510,'T2'!K510),COUNTRY_INFO!F510*0.5),IF(COUNTRY_INFO!K510=3,IF(COUNTRY_INFO!F510&gt;MAX('T1'!M510,'T2'!K510),MAX('T1'!M510,'T2'!K510),COUNTRY_INFO!F510),0)))</f>
        <v>0</v>
      </c>
      <c r="AE510" s="217">
        <f>IF(AND(COUNTRY_INFO!K510&gt;0,COUNTRY_INFO!K510&lt;4),IF(Z510&gt;0,IF(COUNTRY_INFO!K510=1, AD510/(COUNTRY_INFO!F510*0.33)*100, IF(COUNTRY_INFO!K510=2, AD510/(COUNTRY_INFO!F510*0.5)*100, IF(COUNTRY_INFO!K510=3, AD510/COUNTRY_INFO!F510*100))),"-"),0)</f>
        <v>0</v>
      </c>
      <c r="AF510" s="11">
        <f>IF(COUNTRY_INFO!K510=2,IF(COUNTRY_INFO!G510*0.2&gt;MAX('T1'!N510,'T2'!L510),MAX('T1'!N510,'T2'!L510),COUNTRY_INFO!G510*0.2),IF(COUNTRY_INFO!K510=3,IF(COUNTRY_INFO!G510&gt;MAX('T1'!N510,'T2'!L510),MAX('T1'!N510,'T2'!L510),COUNTRY_INFO!G510),0))</f>
        <v>0</v>
      </c>
      <c r="AG510" s="217">
        <f>IF(AND(COUNTRY_INFO!K510&gt;0,COUNTRY_INFO!K510&lt;4),IF(Z510&gt;0,IF(COUNTRY_INFO!K510=1, 0, IF(COUNTRY_INFO!K510=2, AF510/(COUNTRY_INFO!G510*0.2)*100, IF(COUNTRY_INFO!K510=3, AF510/COUNTRY_INFO!G510*100))),"-"),0)</f>
        <v>0</v>
      </c>
      <c r="AH510" s="11">
        <f t="shared" si="55"/>
        <v>0</v>
      </c>
      <c r="AI510" s="73">
        <f>IF(AND(COUNTRY_INFO!K510&gt;0,COUNTRY_INFO!K510&lt;4), IF(AC510/Z510*100&lt;&gt;0, IF(AH510/Z510*100&gt;100,100,AH510/Z510*100), "-"),0)</f>
        <v>0</v>
      </c>
      <c r="AJ510" s="261"/>
      <c r="AK510" s="260">
        <f>IF(AND(D510&lt;&gt;0, D510&lt;&gt;"Unknown",D510&lt;&gt;"Stopped",D510&lt;&gt;"Not required"),D510/COUNTRY_INFO!D510, 0)</f>
        <v>0</v>
      </c>
      <c r="AL510" s="260">
        <f>IF(AND(J510&lt;&gt;0,J510&lt;&gt;"Unknown",J510&lt;&gt;"Stopped",J510&lt;&gt;"Not required"),J510/COUNTRY_INFO!D510, 0)</f>
        <v>0</v>
      </c>
      <c r="AM510" s="260">
        <f>IF(AND(P510&lt;&gt;0,P510&lt;&gt;"Unknown",P510&lt;&gt;"Not required"),P510/(COUNTRY_INFO!E510+COUNTRY_INFO!F510), 0)</f>
        <v>0</v>
      </c>
      <c r="AN510" s="260">
        <f>IF(AND(Z510&lt;&gt;0,Z510&lt;&gt;"Unknown",Z510&lt;&gt;"Not required"),IF(COUNTRY_INFO!K510=1,1,IF(COUNTRY_INFO!K510=2,0.5*COUNTRY_INFO!F510/(0.5*COUNTRY_INFO!F510+0.2*COUNTRY_INFO!G510),IF(COUNTRY_INFO!K510=3,COUNTRY_INFO!F510/(COUNTRY_INFO!F510+COUNTRY_INFO!G510)))),0)</f>
        <v>0</v>
      </c>
      <c r="AO510" s="260">
        <f>IF(AND(Z510&lt;&gt;0,Z510&lt;&gt;"Unknown",Z510&lt;&gt;"Not required"),IF(COUNTRY_INFO!K510=1,0,IF(COUNTRY_INFO!K510=2,0.2*COUNTRY_INFO!G510/(0.5*COUNTRY_INFO!F510+0.2*COUNTRY_INFO!G510),IF(COUNTRY_INFO!K510=3,COUNTRY_INFO!G510/(COUNTRY_INFO!F510+COUNTRY_INFO!G510)))),0)</f>
        <v>0</v>
      </c>
      <c r="AP510" s="259">
        <f>MAX(COUNTRY_INFO!D510*AK510*PROFILE!$G$7,COUNTRY_INFO!D510*AL510*PROFILE!$G$7)</f>
        <v>0</v>
      </c>
      <c r="AQ510" s="259">
        <f>MAX(COUNTRY_INFO!D510*AK510*PROFILE!$G$8,COUNTRY_INFO!D510*AL510*PROFILE!$G$8,COUNTRY_INFO!D510*AM510*PROFILE!$G$8)</f>
        <v>0</v>
      </c>
      <c r="AR510" s="259">
        <f>MAX(COUNTRY_INFO!D510*AK510*PROFILE!$G$9,COUNTRY_INFO!D510*AL510*PROFILE!$G$9,COUNTRY_INFO!D510*AM510*PROFILE!$G$9,IF(AND(DISTRICT!Z510&lt;&gt;"Unknown",Z510&lt;&gt;"Not required"),COUNTRY_INFO!O510*DISTRICT!AN510,0))</f>
        <v>0</v>
      </c>
      <c r="AS510" s="259">
        <f>MAX(COUNTRY_INFO!D510*AK510*PROFILE!$G$10,COUNTRY_INFO!D510*AL510*PROFILE!$G$10,IF(AND(DISTRICT!Z510&lt;&gt;"Unknown",Z510&lt;&gt;"Not required"),COUNTRY_INFO!O510*DISTRICT!AO510,0))</f>
        <v>0</v>
      </c>
      <c r="AT510" s="259">
        <f t="shared" si="56"/>
        <v>0</v>
      </c>
      <c r="AU510" s="258">
        <f t="shared" si="51"/>
        <v>0</v>
      </c>
      <c r="AV510" s="259">
        <f>MAX('MDA2'!J510,'T1'!L510,'T2'!J510,T3_R1!K510,T3_R2!K510)</f>
        <v>0</v>
      </c>
      <c r="AW510" s="259">
        <f>MAX('MDA1'!K510,'MDA2'!K510,'MDA3'!I510,'MDA3'!L510,'T1'!M510,'T2'!K510,T3_R1!L510,T3_R2!L510)</f>
        <v>0</v>
      </c>
      <c r="AX510" s="259">
        <f>MAX('MDA1'!L510,'MDA2'!L510,'MDA3'!J510,'MDA3'!M510,'T1'!N510,'T2'!L510,T3_R1!M510,T3_R2!M510)</f>
        <v>0</v>
      </c>
      <c r="AY510" s="259">
        <f t="shared" si="57"/>
        <v>0</v>
      </c>
      <c r="AZ510" s="259">
        <f>MAX('MDA2'!J510,T510)</f>
        <v>0</v>
      </c>
      <c r="BA510" s="259">
        <f>MAX('MDA1'!K510,'MDA2'!K510,'MDA3'!I510,'MDA3'!L510,V510,AD510)</f>
        <v>0</v>
      </c>
      <c r="BB510" s="259">
        <f>MAX('MDA1'!L510,'MDA2'!L510,'MDA3'!J510,'MDA3'!M510,AF510)</f>
        <v>0</v>
      </c>
      <c r="BC510" s="259">
        <f t="shared" si="52"/>
        <v>0</v>
      </c>
      <c r="BD510" s="260">
        <f t="shared" si="53"/>
        <v>0</v>
      </c>
    </row>
    <row r="511" spans="1:56" x14ac:dyDescent="0.2">
      <c r="A511" s="10" t="str">
        <f>IF(COUNTRY_INFO!A511=0," ",COUNTRY_INFO!A511)</f>
        <v>Ethiopia</v>
      </c>
      <c r="B511" s="10" t="str">
        <f>IF(COUNTRY_INFO!B511=0," ",COUNTRY_INFO!B511)</f>
        <v>Oromia Southwest Shewa</v>
      </c>
      <c r="C511" s="87" t="str">
        <f>IF(COUNTRY_INFO!C511=0," ",COUNTRY_INFO!C511)</f>
        <v>Tole</v>
      </c>
      <c r="D511" s="67">
        <f>COUNTRY_INFO!L511</f>
        <v>0</v>
      </c>
      <c r="E511" s="61"/>
      <c r="F511" s="61"/>
      <c r="G511" s="11">
        <f>MAX('MDA1'!M511,'MDA2'!M511)</f>
        <v>0</v>
      </c>
      <c r="H511" s="11">
        <f>IF(AND(COUNTRY_INFO!H511&gt;0,COUNTRY_INFO!H511&lt;4),IF(D511&gt;MAX('MDA1'!M511,'MDA2'!M511),MAX('MDA1'!M511,'MDA2'!M511),D511),0)</f>
        <v>0</v>
      </c>
      <c r="I511" s="73">
        <f>IF(AND(COUNTRY_INFO!H511&gt;0,COUNTRY_INFO!H511&lt;4), IF(G511/D511*100&lt;&gt;0, IF(G511/D511*100&gt;100,100,G511/D511*100), "-"),0)</f>
        <v>0</v>
      </c>
      <c r="J511" s="67">
        <f>COUNTRY_INFO!M511</f>
        <v>0</v>
      </c>
      <c r="K511" s="61"/>
      <c r="L511" s="61"/>
      <c r="M511" s="11">
        <f>MAX('MDA1'!M511,MAX('MDA3'!I511,'MDA3'!L511)+MAX('MDA3'!J511,'MDA3'!M511))</f>
        <v>0</v>
      </c>
      <c r="N511" s="11">
        <f>IF(AND(COUNTRY_INFO!I511&gt;0,COUNTRY_INFO!I511&lt;4),IF(J511&gt;MAX('MDA1'!M511,MAX('MDA3'!I511,'MDA3'!L511)+MAX('MDA3'!J511,'MDA3'!M511)),MAX('MDA1'!M511,MAX('MDA3'!I511,'MDA3'!L511)+MAX('MDA3'!J511,'MDA3'!M511)),J511),0)</f>
        <v>0</v>
      </c>
      <c r="O511" s="73">
        <f>IF(AND(COUNTRY_INFO!I511&gt;0,COUNTRY_INFO!I511&lt;4), IF(M511/J511*100&lt;&gt;0, IF(M511/J511*100&gt;100,100,M511/J511*100), "-"),0)</f>
        <v>0</v>
      </c>
      <c r="P511" s="67">
        <f>COUNTRY_INFO!N511</f>
        <v>0</v>
      </c>
      <c r="Q511" s="61"/>
      <c r="R511" s="61"/>
      <c r="S511" s="11">
        <f>SUM(MAX('MDA2'!J511, 'T1'!L511, MAX(T3_R1!K511, T3_R2!K511)), MAX('MDA1'!K511, 'MDA2'!K511, 'T1'!M511, MAX(T3_R1!L511, T3_R2!L511)), MAX('MDA1'!L511, 'MDA2'!L511, 'T1'!N511, MAX(T3_R1!M511, T3_R2!M511)))</f>
        <v>0</v>
      </c>
      <c r="T511" s="11">
        <f>IF(AND(COUNTRY_INFO!J511&gt;1,COUNTRY_INFO!J511&lt;4),IF(COUNTRY_INFO!E511&gt;MAX('MDA2'!J511,'T1'!L511,MAX(T3_R1!K511,T3_R2!K511)),MAX('MDA2'!J511,'T1'!L511,MAX(T3_R1!K511,T3_R2!K511)),COUNTRY_INFO!E511),0)</f>
        <v>0</v>
      </c>
      <c r="U511" s="217">
        <f>IF(AND(COUNTRY_INFO!J511&gt;1,COUNTRY_INFO!J511&lt;4), IF(T511/COUNTRY_INFO!E511*100&lt;&gt;0, IF(T511/COUNTRY_INFO!E511*100&gt;100,100,T511/COUNTRY_INFO!E511*100), "-"),0)</f>
        <v>0</v>
      </c>
      <c r="V511" s="11">
        <f>IF(AND(COUNTRY_INFO!J511&gt;1,COUNTRY_INFO!J511&lt;4),IF(COUNTRY_INFO!F511&gt;MAX('MDA1'!K511,'MDA2'!K511,'T1'!M511,MAX(T3_R1!L511,T3_R2!L511)),MAX('MDA1'!K511,'MDA2'!K511,'T1'!M511,MAX(T3_R1!L511,T3_R2!L511)),COUNTRY_INFO!F511),0)</f>
        <v>0</v>
      </c>
      <c r="W511" s="217">
        <f>IF(AND(COUNTRY_INFO!J511&gt;1,COUNTRY_INFO!J511&lt;4), IF(V511/COUNTRY_INFO!F511*100&lt;&gt;0, IF(V511/COUNTRY_INFO!F511*100&gt;100,100,V511/COUNTRY_INFO!F511*100), "-"),0)</f>
        <v>0</v>
      </c>
      <c r="X511" s="11">
        <f t="shared" si="54"/>
        <v>0</v>
      </c>
      <c r="Y511" s="73">
        <f>IF(AND(COUNTRY_INFO!J511&gt;1,COUNTRY_INFO!J511&lt;4), IF(S511/P511*100&lt;&gt;0, IF(X511/P511*100&gt;100,100,X511/P511*100), "-"),0)</f>
        <v>0</v>
      </c>
      <c r="Z511" s="67">
        <f>COUNTRY_INFO!O511</f>
        <v>0</v>
      </c>
      <c r="AA511" s="61"/>
      <c r="AB511" s="61"/>
      <c r="AC511" s="11">
        <f>MAX('T1'!L511,'T2'!J511)+MAX('T1'!M511,'T2'!K511)+MAX('T1'!N511,'T2'!L511)</f>
        <v>0</v>
      </c>
      <c r="AD511" s="11">
        <f>IF(COUNTRY_INFO!K511=1,IF(COUNTRY_INFO!F511*0.33&gt;MAX('T1'!M511,'T2'!K511),MAX('T1'!M511,'T2'!K511),COUNTRY_INFO!F511*0.33),IF(COUNTRY_INFO!K511=2,IF(COUNTRY_INFO!F511*0.5&gt;MAX('T1'!M511,'T2'!K511),MAX('T1'!M511,'T2'!K511),COUNTRY_INFO!F511*0.5),IF(COUNTRY_INFO!K511=3,IF(COUNTRY_INFO!F511&gt;MAX('T1'!M511,'T2'!K511),MAX('T1'!M511,'T2'!K511),COUNTRY_INFO!F511),0)))</f>
        <v>0</v>
      </c>
      <c r="AE511" s="217">
        <f>IF(AND(COUNTRY_INFO!K511&gt;0,COUNTRY_INFO!K511&lt;4),IF(Z511&gt;0,IF(COUNTRY_INFO!K511=1, AD511/(COUNTRY_INFO!F511*0.33)*100, IF(COUNTRY_INFO!K511=2, AD511/(COUNTRY_INFO!F511*0.5)*100, IF(COUNTRY_INFO!K511=3, AD511/COUNTRY_INFO!F511*100))),"-"),0)</f>
        <v>0</v>
      </c>
      <c r="AF511" s="11">
        <f>IF(COUNTRY_INFO!K511=2,IF(COUNTRY_INFO!G511*0.2&gt;MAX('T1'!N511,'T2'!L511),MAX('T1'!N511,'T2'!L511),COUNTRY_INFO!G511*0.2),IF(COUNTRY_INFO!K511=3,IF(COUNTRY_INFO!G511&gt;MAX('T1'!N511,'T2'!L511),MAX('T1'!N511,'T2'!L511),COUNTRY_INFO!G511),0))</f>
        <v>0</v>
      </c>
      <c r="AG511" s="217">
        <f>IF(AND(COUNTRY_INFO!K511&gt;0,COUNTRY_INFO!K511&lt;4),IF(Z511&gt;0,IF(COUNTRY_INFO!K511=1, 0, IF(COUNTRY_INFO!K511=2, AF511/(COUNTRY_INFO!G511*0.2)*100, IF(COUNTRY_INFO!K511=3, AF511/COUNTRY_INFO!G511*100))),"-"),0)</f>
        <v>0</v>
      </c>
      <c r="AH511" s="11">
        <f t="shared" si="55"/>
        <v>0</v>
      </c>
      <c r="AI511" s="73">
        <f>IF(AND(COUNTRY_INFO!K511&gt;0,COUNTRY_INFO!K511&lt;4), IF(AC511/Z511*100&lt;&gt;0, IF(AH511/Z511*100&gt;100,100,AH511/Z511*100), "-"),0)</f>
        <v>0</v>
      </c>
      <c r="AJ511" s="261"/>
      <c r="AK511" s="260">
        <f>IF(AND(D511&lt;&gt;0, D511&lt;&gt;"Unknown",D511&lt;&gt;"Stopped",D511&lt;&gt;"Not required"),D511/COUNTRY_INFO!D511, 0)</f>
        <v>0</v>
      </c>
      <c r="AL511" s="260">
        <f>IF(AND(J511&lt;&gt;0,J511&lt;&gt;"Unknown",J511&lt;&gt;"Stopped",J511&lt;&gt;"Not required"),J511/COUNTRY_INFO!D511, 0)</f>
        <v>0</v>
      </c>
      <c r="AM511" s="260">
        <f>IF(AND(P511&lt;&gt;0,P511&lt;&gt;"Unknown",P511&lt;&gt;"Not required"),P511/(COUNTRY_INFO!E511+COUNTRY_INFO!F511), 0)</f>
        <v>0</v>
      </c>
      <c r="AN511" s="260">
        <f>IF(AND(Z511&lt;&gt;0,Z511&lt;&gt;"Unknown",Z511&lt;&gt;"Not required"),IF(COUNTRY_INFO!K511=1,1,IF(COUNTRY_INFO!K511=2,0.5*COUNTRY_INFO!F511/(0.5*COUNTRY_INFO!F511+0.2*COUNTRY_INFO!G511),IF(COUNTRY_INFO!K511=3,COUNTRY_INFO!F511/(COUNTRY_INFO!F511+COUNTRY_INFO!G511)))),0)</f>
        <v>0</v>
      </c>
      <c r="AO511" s="260">
        <f>IF(AND(Z511&lt;&gt;0,Z511&lt;&gt;"Unknown",Z511&lt;&gt;"Not required"),IF(COUNTRY_INFO!K511=1,0,IF(COUNTRY_INFO!K511=2,0.2*COUNTRY_INFO!G511/(0.5*COUNTRY_INFO!F511+0.2*COUNTRY_INFO!G511),IF(COUNTRY_INFO!K511=3,COUNTRY_INFO!G511/(COUNTRY_INFO!F511+COUNTRY_INFO!G511)))),0)</f>
        <v>0</v>
      </c>
      <c r="AP511" s="259">
        <f>MAX(COUNTRY_INFO!D511*AK511*PROFILE!$G$7,COUNTRY_INFO!D511*AL511*PROFILE!$G$7)</f>
        <v>0</v>
      </c>
      <c r="AQ511" s="259">
        <f>MAX(COUNTRY_INFO!D511*AK511*PROFILE!$G$8,COUNTRY_INFO!D511*AL511*PROFILE!$G$8,COUNTRY_INFO!D511*AM511*PROFILE!$G$8)</f>
        <v>0</v>
      </c>
      <c r="AR511" s="259">
        <f>MAX(COUNTRY_INFO!D511*AK511*PROFILE!$G$9,COUNTRY_INFO!D511*AL511*PROFILE!$G$9,COUNTRY_INFO!D511*AM511*PROFILE!$G$9,IF(AND(DISTRICT!Z511&lt;&gt;"Unknown",Z511&lt;&gt;"Not required"),COUNTRY_INFO!O511*DISTRICT!AN511,0))</f>
        <v>0</v>
      </c>
      <c r="AS511" s="259">
        <f>MAX(COUNTRY_INFO!D511*AK511*PROFILE!$G$10,COUNTRY_INFO!D511*AL511*PROFILE!$G$10,IF(AND(DISTRICT!Z511&lt;&gt;"Unknown",Z511&lt;&gt;"Not required"),COUNTRY_INFO!O511*DISTRICT!AO511,0))</f>
        <v>0</v>
      </c>
      <c r="AT511" s="259">
        <f t="shared" si="56"/>
        <v>0</v>
      </c>
      <c r="AU511" s="258">
        <f t="shared" si="51"/>
        <v>0</v>
      </c>
      <c r="AV511" s="259">
        <f>MAX('MDA2'!J511,'T1'!L511,'T2'!J511,T3_R1!K511,T3_R2!K511)</f>
        <v>0</v>
      </c>
      <c r="AW511" s="259">
        <f>MAX('MDA1'!K511,'MDA2'!K511,'MDA3'!I511,'MDA3'!L511,'T1'!M511,'T2'!K511,T3_R1!L511,T3_R2!L511)</f>
        <v>0</v>
      </c>
      <c r="AX511" s="259">
        <f>MAX('MDA1'!L511,'MDA2'!L511,'MDA3'!J511,'MDA3'!M511,'T1'!N511,'T2'!L511,T3_R1!M511,T3_R2!M511)</f>
        <v>0</v>
      </c>
      <c r="AY511" s="259">
        <f t="shared" si="57"/>
        <v>0</v>
      </c>
      <c r="AZ511" s="259">
        <f>MAX('MDA2'!J511,T511)</f>
        <v>0</v>
      </c>
      <c r="BA511" s="259">
        <f>MAX('MDA1'!K511,'MDA2'!K511,'MDA3'!I511,'MDA3'!L511,V511,AD511)</f>
        <v>0</v>
      </c>
      <c r="BB511" s="259">
        <f>MAX('MDA1'!L511,'MDA2'!L511,'MDA3'!J511,'MDA3'!M511,AF511)</f>
        <v>0</v>
      </c>
      <c r="BC511" s="259">
        <f t="shared" si="52"/>
        <v>0</v>
      </c>
      <c r="BD511" s="260">
        <f t="shared" si="53"/>
        <v>0</v>
      </c>
    </row>
    <row r="512" spans="1:56" x14ac:dyDescent="0.2">
      <c r="A512" s="10" t="str">
        <f>IF(COUNTRY_INFO!A512=0," ",COUNTRY_INFO!A512)</f>
        <v>Ethiopia</v>
      </c>
      <c r="B512" s="10" t="str">
        <f>IF(COUNTRY_INFO!B512=0," ",COUNTRY_INFO!B512)</f>
        <v>Oromia Southwest Shewa</v>
      </c>
      <c r="C512" s="87" t="str">
        <f>IF(COUNTRY_INFO!C512=0," ",COUNTRY_INFO!C512)</f>
        <v xml:space="preserve">Waliso </v>
      </c>
      <c r="D512" s="67">
        <f>COUNTRY_INFO!L512</f>
        <v>0</v>
      </c>
      <c r="E512" s="61"/>
      <c r="F512" s="61"/>
      <c r="G512" s="11">
        <f>MAX('MDA1'!M512,'MDA2'!M512)</f>
        <v>0</v>
      </c>
      <c r="H512" s="11">
        <f>IF(AND(COUNTRY_INFO!H512&gt;0,COUNTRY_INFO!H512&lt;4),IF(D512&gt;MAX('MDA1'!M512,'MDA2'!M512),MAX('MDA1'!M512,'MDA2'!M512),D512),0)</f>
        <v>0</v>
      </c>
      <c r="I512" s="73">
        <f>IF(AND(COUNTRY_INFO!H512&gt;0,COUNTRY_INFO!H512&lt;4), IF(G512/D512*100&lt;&gt;0, IF(G512/D512*100&gt;100,100,G512/D512*100), "-"),0)</f>
        <v>0</v>
      </c>
      <c r="J512" s="67">
        <f>COUNTRY_INFO!M512</f>
        <v>0</v>
      </c>
      <c r="K512" s="61"/>
      <c r="L512" s="61"/>
      <c r="M512" s="11">
        <f>MAX('MDA1'!M512,MAX('MDA3'!I512,'MDA3'!L512)+MAX('MDA3'!J512,'MDA3'!M512))</f>
        <v>0</v>
      </c>
      <c r="N512" s="11">
        <f>IF(AND(COUNTRY_INFO!I512&gt;0,COUNTRY_INFO!I512&lt;4),IF(J512&gt;MAX('MDA1'!M512,MAX('MDA3'!I512,'MDA3'!L512)+MAX('MDA3'!J512,'MDA3'!M512)),MAX('MDA1'!M512,MAX('MDA3'!I512,'MDA3'!L512)+MAX('MDA3'!J512,'MDA3'!M512)),J512),0)</f>
        <v>0</v>
      </c>
      <c r="O512" s="73">
        <f>IF(AND(COUNTRY_INFO!I512&gt;0,COUNTRY_INFO!I512&lt;4), IF(M512/J512*100&lt;&gt;0, IF(M512/J512*100&gt;100,100,M512/J512*100), "-"),0)</f>
        <v>0</v>
      </c>
      <c r="P512" s="67">
        <f>COUNTRY_INFO!N512</f>
        <v>0</v>
      </c>
      <c r="Q512" s="61"/>
      <c r="R512" s="61"/>
      <c r="S512" s="11">
        <f>SUM(MAX('MDA2'!J512, 'T1'!L512, MAX(T3_R1!K512, T3_R2!K512)), MAX('MDA1'!K512, 'MDA2'!K512, 'T1'!M512, MAX(T3_R1!L512, T3_R2!L512)), MAX('MDA1'!L512, 'MDA2'!L512, 'T1'!N512, MAX(T3_R1!M512, T3_R2!M512)))</f>
        <v>0</v>
      </c>
      <c r="T512" s="11">
        <f>IF(AND(COUNTRY_INFO!J512&gt;1,COUNTRY_INFO!J512&lt;4),IF(COUNTRY_INFO!E512&gt;MAX('MDA2'!J512,'T1'!L512,MAX(T3_R1!K512,T3_R2!K512)),MAX('MDA2'!J512,'T1'!L512,MAX(T3_R1!K512,T3_R2!K512)),COUNTRY_INFO!E512),0)</f>
        <v>0</v>
      </c>
      <c r="U512" s="217">
        <f>IF(AND(COUNTRY_INFO!J512&gt;1,COUNTRY_INFO!J512&lt;4), IF(T512/COUNTRY_INFO!E512*100&lt;&gt;0, IF(T512/COUNTRY_INFO!E512*100&gt;100,100,T512/COUNTRY_INFO!E512*100), "-"),0)</f>
        <v>0</v>
      </c>
      <c r="V512" s="11">
        <f>IF(AND(COUNTRY_INFO!J512&gt;1,COUNTRY_INFO!J512&lt;4),IF(COUNTRY_INFO!F512&gt;MAX('MDA1'!K512,'MDA2'!K512,'T1'!M512,MAX(T3_R1!L512,T3_R2!L512)),MAX('MDA1'!K512,'MDA2'!K512,'T1'!M512,MAX(T3_R1!L512,T3_R2!L512)),COUNTRY_INFO!F512),0)</f>
        <v>0</v>
      </c>
      <c r="W512" s="217">
        <f>IF(AND(COUNTRY_INFO!J512&gt;1,COUNTRY_INFO!J512&lt;4), IF(V512/COUNTRY_INFO!F512*100&lt;&gt;0, IF(V512/COUNTRY_INFO!F512*100&gt;100,100,V512/COUNTRY_INFO!F512*100), "-"),0)</f>
        <v>0</v>
      </c>
      <c r="X512" s="11">
        <f t="shared" si="54"/>
        <v>0</v>
      </c>
      <c r="Y512" s="73">
        <f>IF(AND(COUNTRY_INFO!J512&gt;1,COUNTRY_INFO!J512&lt;4), IF(S512/P512*100&lt;&gt;0, IF(X512/P512*100&gt;100,100,X512/P512*100), "-"),0)</f>
        <v>0</v>
      </c>
      <c r="Z512" s="67">
        <f>COUNTRY_INFO!O512</f>
        <v>0</v>
      </c>
      <c r="AA512" s="61"/>
      <c r="AB512" s="61"/>
      <c r="AC512" s="11">
        <f>MAX('T1'!L512,'T2'!J512)+MAX('T1'!M512,'T2'!K512)+MAX('T1'!N512,'T2'!L512)</f>
        <v>0</v>
      </c>
      <c r="AD512" s="11">
        <f>IF(COUNTRY_INFO!K512=1,IF(COUNTRY_INFO!F512*0.33&gt;MAX('T1'!M512,'T2'!K512),MAX('T1'!M512,'T2'!K512),COUNTRY_INFO!F512*0.33),IF(COUNTRY_INFO!K512=2,IF(COUNTRY_INFO!F512*0.5&gt;MAX('T1'!M512,'T2'!K512),MAX('T1'!M512,'T2'!K512),COUNTRY_INFO!F512*0.5),IF(COUNTRY_INFO!K512=3,IF(COUNTRY_INFO!F512&gt;MAX('T1'!M512,'T2'!K512),MAX('T1'!M512,'T2'!K512),COUNTRY_INFO!F512),0)))</f>
        <v>0</v>
      </c>
      <c r="AE512" s="217">
        <f>IF(AND(COUNTRY_INFO!K512&gt;0,COUNTRY_INFO!K512&lt;4),IF(Z512&gt;0,IF(COUNTRY_INFO!K512=1, AD512/(COUNTRY_INFO!F512*0.33)*100, IF(COUNTRY_INFO!K512=2, AD512/(COUNTRY_INFO!F512*0.5)*100, IF(COUNTRY_INFO!K512=3, AD512/COUNTRY_INFO!F512*100))),"-"),0)</f>
        <v>0</v>
      </c>
      <c r="AF512" s="11">
        <f>IF(COUNTRY_INFO!K512=2,IF(COUNTRY_INFO!G512*0.2&gt;MAX('T1'!N512,'T2'!L512),MAX('T1'!N512,'T2'!L512),COUNTRY_INFO!G512*0.2),IF(COUNTRY_INFO!K512=3,IF(COUNTRY_INFO!G512&gt;MAX('T1'!N512,'T2'!L512),MAX('T1'!N512,'T2'!L512),COUNTRY_INFO!G512),0))</f>
        <v>0</v>
      </c>
      <c r="AG512" s="217">
        <f>IF(AND(COUNTRY_INFO!K512&gt;0,COUNTRY_INFO!K512&lt;4),IF(Z512&gt;0,IF(COUNTRY_INFO!K512=1, 0, IF(COUNTRY_INFO!K512=2, AF512/(COUNTRY_INFO!G512*0.2)*100, IF(COUNTRY_INFO!K512=3, AF512/COUNTRY_INFO!G512*100))),"-"),0)</f>
        <v>0</v>
      </c>
      <c r="AH512" s="11">
        <f t="shared" si="55"/>
        <v>0</v>
      </c>
      <c r="AI512" s="73">
        <f>IF(AND(COUNTRY_INFO!K512&gt;0,COUNTRY_INFO!K512&lt;4), IF(AC512/Z512*100&lt;&gt;0, IF(AH512/Z512*100&gt;100,100,AH512/Z512*100), "-"),0)</f>
        <v>0</v>
      </c>
      <c r="AJ512" s="261"/>
      <c r="AK512" s="260">
        <f>IF(AND(D512&lt;&gt;0, D512&lt;&gt;"Unknown",D512&lt;&gt;"Stopped",D512&lt;&gt;"Not required"),D512/COUNTRY_INFO!D512, 0)</f>
        <v>0</v>
      </c>
      <c r="AL512" s="260">
        <f>IF(AND(J512&lt;&gt;0,J512&lt;&gt;"Unknown",J512&lt;&gt;"Stopped",J512&lt;&gt;"Not required"),J512/COUNTRY_INFO!D512, 0)</f>
        <v>0</v>
      </c>
      <c r="AM512" s="260">
        <f>IF(AND(P512&lt;&gt;0,P512&lt;&gt;"Unknown",P512&lt;&gt;"Not required"),P512/(COUNTRY_INFO!E512+COUNTRY_INFO!F512), 0)</f>
        <v>0</v>
      </c>
      <c r="AN512" s="260">
        <f>IF(AND(Z512&lt;&gt;0,Z512&lt;&gt;"Unknown",Z512&lt;&gt;"Not required"),IF(COUNTRY_INFO!K512=1,1,IF(COUNTRY_INFO!K512=2,0.5*COUNTRY_INFO!F512/(0.5*COUNTRY_INFO!F512+0.2*COUNTRY_INFO!G512),IF(COUNTRY_INFO!K512=3,COUNTRY_INFO!F512/(COUNTRY_INFO!F512+COUNTRY_INFO!G512)))),0)</f>
        <v>0</v>
      </c>
      <c r="AO512" s="260">
        <f>IF(AND(Z512&lt;&gt;0,Z512&lt;&gt;"Unknown",Z512&lt;&gt;"Not required"),IF(COUNTRY_INFO!K512=1,0,IF(COUNTRY_INFO!K512=2,0.2*COUNTRY_INFO!G512/(0.5*COUNTRY_INFO!F512+0.2*COUNTRY_INFO!G512),IF(COUNTRY_INFO!K512=3,COUNTRY_INFO!G512/(COUNTRY_INFO!F512+COUNTRY_INFO!G512)))),0)</f>
        <v>0</v>
      </c>
      <c r="AP512" s="259">
        <f>MAX(COUNTRY_INFO!D512*AK512*PROFILE!$G$7,COUNTRY_INFO!D512*AL512*PROFILE!$G$7)</f>
        <v>0</v>
      </c>
      <c r="AQ512" s="259">
        <f>MAX(COUNTRY_INFO!D512*AK512*PROFILE!$G$8,COUNTRY_INFO!D512*AL512*PROFILE!$G$8,COUNTRY_INFO!D512*AM512*PROFILE!$G$8)</f>
        <v>0</v>
      </c>
      <c r="AR512" s="259">
        <f>MAX(COUNTRY_INFO!D512*AK512*PROFILE!$G$9,COUNTRY_INFO!D512*AL512*PROFILE!$G$9,COUNTRY_INFO!D512*AM512*PROFILE!$G$9,IF(AND(DISTRICT!Z512&lt;&gt;"Unknown",Z512&lt;&gt;"Not required"),COUNTRY_INFO!O512*DISTRICT!AN512,0))</f>
        <v>0</v>
      </c>
      <c r="AS512" s="259">
        <f>MAX(COUNTRY_INFO!D512*AK512*PROFILE!$G$10,COUNTRY_INFO!D512*AL512*PROFILE!$G$10,IF(AND(DISTRICT!Z512&lt;&gt;"Unknown",Z512&lt;&gt;"Not required"),COUNTRY_INFO!O512*DISTRICT!AO512,0))</f>
        <v>0</v>
      </c>
      <c r="AT512" s="259">
        <f t="shared" si="56"/>
        <v>0</v>
      </c>
      <c r="AU512" s="258">
        <f t="shared" si="51"/>
        <v>0</v>
      </c>
      <c r="AV512" s="259">
        <f>MAX('MDA2'!J512,'T1'!L512,'T2'!J512,T3_R1!K512,T3_R2!K512)</f>
        <v>0</v>
      </c>
      <c r="AW512" s="259">
        <f>MAX('MDA1'!K512,'MDA2'!K512,'MDA3'!I512,'MDA3'!L512,'T1'!M512,'T2'!K512,T3_R1!L512,T3_R2!L512)</f>
        <v>0</v>
      </c>
      <c r="AX512" s="259">
        <f>MAX('MDA1'!L512,'MDA2'!L512,'MDA3'!J512,'MDA3'!M512,'T1'!N512,'T2'!L512,T3_R1!M512,T3_R2!M512)</f>
        <v>0</v>
      </c>
      <c r="AY512" s="259">
        <f t="shared" si="57"/>
        <v>0</v>
      </c>
      <c r="AZ512" s="259">
        <f>MAX('MDA2'!J512,T512)</f>
        <v>0</v>
      </c>
      <c r="BA512" s="259">
        <f>MAX('MDA1'!K512,'MDA2'!K512,'MDA3'!I512,'MDA3'!L512,V512,AD512)</f>
        <v>0</v>
      </c>
      <c r="BB512" s="259">
        <f>MAX('MDA1'!L512,'MDA2'!L512,'MDA3'!J512,'MDA3'!M512,AF512)</f>
        <v>0</v>
      </c>
      <c r="BC512" s="259">
        <f t="shared" si="52"/>
        <v>0</v>
      </c>
      <c r="BD512" s="260">
        <f t="shared" si="53"/>
        <v>0</v>
      </c>
    </row>
    <row r="513" spans="1:56" x14ac:dyDescent="0.2">
      <c r="A513" s="10" t="str">
        <f>IF(COUNTRY_INFO!A513=0," ",COUNTRY_INFO!A513)</f>
        <v>Ethiopia</v>
      </c>
      <c r="B513" s="10" t="str">
        <f>IF(COUNTRY_INFO!B513=0," ",COUNTRY_INFO!B513)</f>
        <v>Oromia Southwest Shewa</v>
      </c>
      <c r="C513" s="87" t="str">
        <f>IF(COUNTRY_INFO!C513=0," ",COUNTRY_INFO!C513)</f>
        <v>Waliso Town</v>
      </c>
      <c r="D513" s="67">
        <f>COUNTRY_INFO!L513</f>
        <v>0</v>
      </c>
      <c r="E513" s="61"/>
      <c r="F513" s="61"/>
      <c r="G513" s="11">
        <f>MAX('MDA1'!M513,'MDA2'!M513)</f>
        <v>0</v>
      </c>
      <c r="H513" s="11">
        <f>IF(AND(COUNTRY_INFO!H513&gt;0,COUNTRY_INFO!H513&lt;4),IF(D513&gt;MAX('MDA1'!M513,'MDA2'!M513),MAX('MDA1'!M513,'MDA2'!M513),D513),0)</f>
        <v>0</v>
      </c>
      <c r="I513" s="73">
        <f>IF(AND(COUNTRY_INFO!H513&gt;0,COUNTRY_INFO!H513&lt;4), IF(G513/D513*100&lt;&gt;0, IF(G513/D513*100&gt;100,100,G513/D513*100), "-"),0)</f>
        <v>0</v>
      </c>
      <c r="J513" s="67">
        <f>COUNTRY_INFO!M513</f>
        <v>0</v>
      </c>
      <c r="K513" s="61"/>
      <c r="L513" s="61"/>
      <c r="M513" s="11">
        <f>MAX('MDA1'!M513,MAX('MDA3'!I513,'MDA3'!L513)+MAX('MDA3'!J513,'MDA3'!M513))</f>
        <v>0</v>
      </c>
      <c r="N513" s="11">
        <f>IF(AND(COUNTRY_INFO!I513&gt;0,COUNTRY_INFO!I513&lt;4),IF(J513&gt;MAX('MDA1'!M513,MAX('MDA3'!I513,'MDA3'!L513)+MAX('MDA3'!J513,'MDA3'!M513)),MAX('MDA1'!M513,MAX('MDA3'!I513,'MDA3'!L513)+MAX('MDA3'!J513,'MDA3'!M513)),J513),0)</f>
        <v>0</v>
      </c>
      <c r="O513" s="73">
        <f>IF(AND(COUNTRY_INFO!I513&gt;0,COUNTRY_INFO!I513&lt;4), IF(M513/J513*100&lt;&gt;0, IF(M513/J513*100&gt;100,100,M513/J513*100), "-"),0)</f>
        <v>0</v>
      </c>
      <c r="P513" s="67">
        <f>COUNTRY_INFO!N513</f>
        <v>0</v>
      </c>
      <c r="Q513" s="61"/>
      <c r="R513" s="61"/>
      <c r="S513" s="11">
        <f>SUM(MAX('MDA2'!J513, 'T1'!L513, MAX(T3_R1!K513, T3_R2!K513)), MAX('MDA1'!K513, 'MDA2'!K513, 'T1'!M513, MAX(T3_R1!L513, T3_R2!L513)), MAX('MDA1'!L513, 'MDA2'!L513, 'T1'!N513, MAX(T3_R1!M513, T3_R2!M513)))</f>
        <v>0</v>
      </c>
      <c r="T513" s="11">
        <f>IF(AND(COUNTRY_INFO!J513&gt;1,COUNTRY_INFO!J513&lt;4),IF(COUNTRY_INFO!E513&gt;MAX('MDA2'!J513,'T1'!L513,MAX(T3_R1!K513,T3_R2!K513)),MAX('MDA2'!J513,'T1'!L513,MAX(T3_R1!K513,T3_R2!K513)),COUNTRY_INFO!E513),0)</f>
        <v>0</v>
      </c>
      <c r="U513" s="217">
        <f>IF(AND(COUNTRY_INFO!J513&gt;1,COUNTRY_INFO!J513&lt;4), IF(T513/COUNTRY_INFO!E513*100&lt;&gt;0, IF(T513/COUNTRY_INFO!E513*100&gt;100,100,T513/COUNTRY_INFO!E513*100), "-"),0)</f>
        <v>0</v>
      </c>
      <c r="V513" s="11">
        <f>IF(AND(COUNTRY_INFO!J513&gt;1,COUNTRY_INFO!J513&lt;4),IF(COUNTRY_INFO!F513&gt;MAX('MDA1'!K513,'MDA2'!K513,'T1'!M513,MAX(T3_R1!L513,T3_R2!L513)),MAX('MDA1'!K513,'MDA2'!K513,'T1'!M513,MAX(T3_R1!L513,T3_R2!L513)),COUNTRY_INFO!F513),0)</f>
        <v>0</v>
      </c>
      <c r="W513" s="217">
        <f>IF(AND(COUNTRY_INFO!J513&gt;1,COUNTRY_INFO!J513&lt;4), IF(V513/COUNTRY_INFO!F513*100&lt;&gt;0, IF(V513/COUNTRY_INFO!F513*100&gt;100,100,V513/COUNTRY_INFO!F513*100), "-"),0)</f>
        <v>0</v>
      </c>
      <c r="X513" s="11">
        <f t="shared" si="54"/>
        <v>0</v>
      </c>
      <c r="Y513" s="73">
        <f>IF(AND(COUNTRY_INFO!J513&gt;1,COUNTRY_INFO!J513&lt;4), IF(S513/P513*100&lt;&gt;0, IF(X513/P513*100&gt;100,100,X513/P513*100), "-"),0)</f>
        <v>0</v>
      </c>
      <c r="Z513" s="67">
        <f>COUNTRY_INFO!O513</f>
        <v>5583.6</v>
      </c>
      <c r="AA513" s="61"/>
      <c r="AB513" s="61"/>
      <c r="AC513" s="11">
        <f>MAX('T1'!L513,'T2'!J513)+MAX('T1'!M513,'T2'!K513)+MAX('T1'!N513,'T2'!L513)</f>
        <v>0</v>
      </c>
      <c r="AD513" s="11">
        <f>IF(COUNTRY_INFO!K513=1,IF(COUNTRY_INFO!F513*0.33&gt;MAX('T1'!M513,'T2'!K513),MAX('T1'!M513,'T2'!K513),COUNTRY_INFO!F513*0.33),IF(COUNTRY_INFO!K513=2,IF(COUNTRY_INFO!F513*0.5&gt;MAX('T1'!M513,'T2'!K513),MAX('T1'!M513,'T2'!K513),COUNTRY_INFO!F513*0.5),IF(COUNTRY_INFO!K513=3,IF(COUNTRY_INFO!F513&gt;MAX('T1'!M513,'T2'!K513),MAX('T1'!M513,'T2'!K513),COUNTRY_INFO!F513),0)))</f>
        <v>0</v>
      </c>
      <c r="AE513" s="217">
        <f>IF(AND(COUNTRY_INFO!K513&gt;0,COUNTRY_INFO!K513&lt;4),IF(Z513&gt;0,IF(COUNTRY_INFO!K513=1, AD513/(COUNTRY_INFO!F513*0.33)*100, IF(COUNTRY_INFO!K513=2, AD513/(COUNTRY_INFO!F513*0.5)*100, IF(COUNTRY_INFO!K513=3, AD513/COUNTRY_INFO!F513*100))),"-"),0)</f>
        <v>0</v>
      </c>
      <c r="AF513" s="11">
        <f>IF(COUNTRY_INFO!K513=2,IF(COUNTRY_INFO!G513*0.2&gt;MAX('T1'!N513,'T2'!L513),MAX('T1'!N513,'T2'!L513),COUNTRY_INFO!G513*0.2),IF(COUNTRY_INFO!K513=3,IF(COUNTRY_INFO!G513&gt;MAX('T1'!N513,'T2'!L513),MAX('T1'!N513,'T2'!L513),COUNTRY_INFO!G513),0))</f>
        <v>0</v>
      </c>
      <c r="AG513" s="217">
        <f>IF(AND(COUNTRY_INFO!K513&gt;0,COUNTRY_INFO!K513&lt;4),IF(Z513&gt;0,IF(COUNTRY_INFO!K513=1, 0, IF(COUNTRY_INFO!K513=2, AF513/(COUNTRY_INFO!G513*0.2)*100, IF(COUNTRY_INFO!K513=3, AF513/COUNTRY_INFO!G513*100))),"-"),0)</f>
        <v>0</v>
      </c>
      <c r="AH513" s="11">
        <f t="shared" si="55"/>
        <v>0</v>
      </c>
      <c r="AI513" s="73" t="str">
        <f>IF(AND(COUNTRY_INFO!K513&gt;0,COUNTRY_INFO!K513&lt;4), IF(AC513/Z513*100&lt;&gt;0, IF(AH513/Z513*100&gt;100,100,AH513/Z513*100), "-"),0)</f>
        <v>-</v>
      </c>
      <c r="AJ513" s="261"/>
      <c r="AK513" s="260">
        <f>IF(AND(D513&lt;&gt;0, D513&lt;&gt;"Unknown",D513&lt;&gt;"Stopped",D513&lt;&gt;"Not required"),D513/COUNTRY_INFO!D513, 0)</f>
        <v>0</v>
      </c>
      <c r="AL513" s="260">
        <f>IF(AND(J513&lt;&gt;0,J513&lt;&gt;"Unknown",J513&lt;&gt;"Stopped",J513&lt;&gt;"Not required"),J513/COUNTRY_INFO!D513, 0)</f>
        <v>0</v>
      </c>
      <c r="AM513" s="260">
        <f>IF(AND(P513&lt;&gt;0,P513&lt;&gt;"Unknown",P513&lt;&gt;"Not required"),P513/(COUNTRY_INFO!E513+COUNTRY_INFO!F513), 0)</f>
        <v>0</v>
      </c>
      <c r="AN513" s="260">
        <f>IF(AND(Z513&lt;&gt;0,Z513&lt;&gt;"Unknown",Z513&lt;&gt;"Not required"),IF(COUNTRY_INFO!K513=1,1,IF(COUNTRY_INFO!K513=2,0.5*COUNTRY_INFO!F513/(0.5*COUNTRY_INFO!F513+0.2*COUNTRY_INFO!G513),IF(COUNTRY_INFO!K513=3,COUNTRY_INFO!F513/(COUNTRY_INFO!F513+COUNTRY_INFO!G513)))),0)</f>
        <v>1</v>
      </c>
      <c r="AO513" s="260">
        <f>IF(AND(Z513&lt;&gt;0,Z513&lt;&gt;"Unknown",Z513&lt;&gt;"Not required"),IF(COUNTRY_INFO!K513=1,0,IF(COUNTRY_INFO!K513=2,0.2*COUNTRY_INFO!G513/(0.5*COUNTRY_INFO!F513+0.2*COUNTRY_INFO!G513),IF(COUNTRY_INFO!K513=3,COUNTRY_INFO!G513/(COUNTRY_INFO!F513+COUNTRY_INFO!G513)))),0)</f>
        <v>0</v>
      </c>
      <c r="AP513" s="259">
        <f>MAX(COUNTRY_INFO!D513*AK513*PROFILE!$G$7,COUNTRY_INFO!D513*AL513*PROFILE!$G$7)</f>
        <v>0</v>
      </c>
      <c r="AQ513" s="259">
        <f>MAX(COUNTRY_INFO!D513*AK513*PROFILE!$G$8,COUNTRY_INFO!D513*AL513*PROFILE!$G$8,COUNTRY_INFO!D513*AM513*PROFILE!$G$8)</f>
        <v>0</v>
      </c>
      <c r="AR513" s="259">
        <f>MAX(COUNTRY_INFO!D513*AK513*PROFILE!$G$9,COUNTRY_INFO!D513*AL513*PROFILE!$G$9,COUNTRY_INFO!D513*AM513*PROFILE!$G$9,IF(AND(DISTRICT!Z513&lt;&gt;"Unknown",Z513&lt;&gt;"Not required"),COUNTRY_INFO!O513*DISTRICT!AN513,0))</f>
        <v>5583.6</v>
      </c>
      <c r="AS513" s="259">
        <f>MAX(COUNTRY_INFO!D513*AK513*PROFILE!$G$10,COUNTRY_INFO!D513*AL513*PROFILE!$G$10,IF(AND(DISTRICT!Z513&lt;&gt;"Unknown",Z513&lt;&gt;"Not required"),COUNTRY_INFO!O513*DISTRICT!AO513,0))</f>
        <v>0</v>
      </c>
      <c r="AT513" s="259">
        <f t="shared" si="56"/>
        <v>5583.6</v>
      </c>
      <c r="AU513" s="258">
        <f t="shared" si="51"/>
        <v>0</v>
      </c>
      <c r="AV513" s="259">
        <f>MAX('MDA2'!J513,'T1'!L513,'T2'!J513,T3_R1!K513,T3_R2!K513)</f>
        <v>0</v>
      </c>
      <c r="AW513" s="259">
        <f>MAX('MDA1'!K513,'MDA2'!K513,'MDA3'!I513,'MDA3'!L513,'T1'!M513,'T2'!K513,T3_R1!L513,T3_R2!L513)</f>
        <v>0</v>
      </c>
      <c r="AX513" s="259">
        <f>MAX('MDA1'!L513,'MDA2'!L513,'MDA3'!J513,'MDA3'!M513,'T1'!N513,'T2'!L513,T3_R1!M513,T3_R2!M513)</f>
        <v>0</v>
      </c>
      <c r="AY513" s="259">
        <f t="shared" si="57"/>
        <v>0</v>
      </c>
      <c r="AZ513" s="259">
        <f>MAX('MDA2'!J513,T513)</f>
        <v>0</v>
      </c>
      <c r="BA513" s="259">
        <f>MAX('MDA1'!K513,'MDA2'!K513,'MDA3'!I513,'MDA3'!L513,V513,AD513)</f>
        <v>0</v>
      </c>
      <c r="BB513" s="259">
        <f>MAX('MDA1'!L513,'MDA2'!L513,'MDA3'!J513,'MDA3'!M513,AF513)</f>
        <v>0</v>
      </c>
      <c r="BC513" s="259">
        <f t="shared" si="52"/>
        <v>0</v>
      </c>
      <c r="BD513" s="260">
        <f t="shared" si="53"/>
        <v>0</v>
      </c>
    </row>
    <row r="514" spans="1:56" x14ac:dyDescent="0.2">
      <c r="A514" s="10" t="str">
        <f>IF(COUNTRY_INFO!A514=0," ",COUNTRY_INFO!A514)</f>
        <v>Ethiopia</v>
      </c>
      <c r="B514" s="10" t="str">
        <f>IF(COUNTRY_INFO!B514=0," ",COUNTRY_INFO!B514)</f>
        <v>Oromia Southwest Shewa</v>
      </c>
      <c r="C514" s="87" t="str">
        <f>IF(COUNTRY_INFO!C514=0," ",COUNTRY_INFO!C514)</f>
        <v>Wonchi</v>
      </c>
      <c r="D514" s="67">
        <f>COUNTRY_INFO!L514</f>
        <v>0</v>
      </c>
      <c r="E514" s="61"/>
      <c r="F514" s="61"/>
      <c r="G514" s="11">
        <f>MAX('MDA1'!M514,'MDA2'!M514)</f>
        <v>0</v>
      </c>
      <c r="H514" s="11">
        <f>IF(AND(COUNTRY_INFO!H514&gt;0,COUNTRY_INFO!H514&lt;4),IF(D514&gt;MAX('MDA1'!M514,'MDA2'!M514),MAX('MDA1'!M514,'MDA2'!M514),D514),0)</f>
        <v>0</v>
      </c>
      <c r="I514" s="73">
        <f>IF(AND(COUNTRY_INFO!H514&gt;0,COUNTRY_INFO!H514&lt;4), IF(G514/D514*100&lt;&gt;0, IF(G514/D514*100&gt;100,100,G514/D514*100), "-"),0)</f>
        <v>0</v>
      </c>
      <c r="J514" s="67">
        <f>COUNTRY_INFO!M514</f>
        <v>0</v>
      </c>
      <c r="K514" s="61"/>
      <c r="L514" s="61"/>
      <c r="M514" s="11">
        <f>MAX('MDA1'!M514,MAX('MDA3'!I514,'MDA3'!L514)+MAX('MDA3'!J514,'MDA3'!M514))</f>
        <v>0</v>
      </c>
      <c r="N514" s="11">
        <f>IF(AND(COUNTRY_INFO!I514&gt;0,COUNTRY_INFO!I514&lt;4),IF(J514&gt;MAX('MDA1'!M514,MAX('MDA3'!I514,'MDA3'!L514)+MAX('MDA3'!J514,'MDA3'!M514)),MAX('MDA1'!M514,MAX('MDA3'!I514,'MDA3'!L514)+MAX('MDA3'!J514,'MDA3'!M514)),J514),0)</f>
        <v>0</v>
      </c>
      <c r="O514" s="73">
        <f>IF(AND(COUNTRY_INFO!I514&gt;0,COUNTRY_INFO!I514&lt;4), IF(M514/J514*100&lt;&gt;0, IF(M514/J514*100&gt;100,100,M514/J514*100), "-"),0)</f>
        <v>0</v>
      </c>
      <c r="P514" s="67">
        <f>COUNTRY_INFO!N514</f>
        <v>0</v>
      </c>
      <c r="Q514" s="61"/>
      <c r="R514" s="61"/>
      <c r="S514" s="11">
        <f>SUM(MAX('MDA2'!J514, 'T1'!L514, MAX(T3_R1!K514, T3_R2!K514)), MAX('MDA1'!K514, 'MDA2'!K514, 'T1'!M514, MAX(T3_R1!L514, T3_R2!L514)), MAX('MDA1'!L514, 'MDA2'!L514, 'T1'!N514, MAX(T3_R1!M514, T3_R2!M514)))</f>
        <v>0</v>
      </c>
      <c r="T514" s="11">
        <f>IF(AND(COUNTRY_INFO!J514&gt;1,COUNTRY_INFO!J514&lt;4),IF(COUNTRY_INFO!E514&gt;MAX('MDA2'!J514,'T1'!L514,MAX(T3_R1!K514,T3_R2!K514)),MAX('MDA2'!J514,'T1'!L514,MAX(T3_R1!K514,T3_R2!K514)),COUNTRY_INFO!E514),0)</f>
        <v>0</v>
      </c>
      <c r="U514" s="217">
        <f>IF(AND(COUNTRY_INFO!J514&gt;1,COUNTRY_INFO!J514&lt;4), IF(T514/COUNTRY_INFO!E514*100&lt;&gt;0, IF(T514/COUNTRY_INFO!E514*100&gt;100,100,T514/COUNTRY_INFO!E514*100), "-"),0)</f>
        <v>0</v>
      </c>
      <c r="V514" s="11">
        <f>IF(AND(COUNTRY_INFO!J514&gt;1,COUNTRY_INFO!J514&lt;4),IF(COUNTRY_INFO!F514&gt;MAX('MDA1'!K514,'MDA2'!K514,'T1'!M514,MAX(T3_R1!L514,T3_R2!L514)),MAX('MDA1'!K514,'MDA2'!K514,'T1'!M514,MAX(T3_R1!L514,T3_R2!L514)),COUNTRY_INFO!F514),0)</f>
        <v>0</v>
      </c>
      <c r="W514" s="217">
        <f>IF(AND(COUNTRY_INFO!J514&gt;1,COUNTRY_INFO!J514&lt;4), IF(V514/COUNTRY_INFO!F514*100&lt;&gt;0, IF(V514/COUNTRY_INFO!F514*100&gt;100,100,V514/COUNTRY_INFO!F514*100), "-"),0)</f>
        <v>0</v>
      </c>
      <c r="X514" s="11">
        <f t="shared" si="54"/>
        <v>0</v>
      </c>
      <c r="Y514" s="73">
        <f>IF(AND(COUNTRY_INFO!J514&gt;1,COUNTRY_INFO!J514&lt;4), IF(S514/P514*100&lt;&gt;0, IF(X514/P514*100&gt;100,100,X514/P514*100), "-"),0)</f>
        <v>0</v>
      </c>
      <c r="Z514" s="67">
        <f>COUNTRY_INFO!O514</f>
        <v>0</v>
      </c>
      <c r="AA514" s="61"/>
      <c r="AB514" s="61"/>
      <c r="AC514" s="11">
        <f>MAX('T1'!L514,'T2'!J514)+MAX('T1'!M514,'T2'!K514)+MAX('T1'!N514,'T2'!L514)</f>
        <v>0</v>
      </c>
      <c r="AD514" s="11">
        <f>IF(COUNTRY_INFO!K514=1,IF(COUNTRY_INFO!F514*0.33&gt;MAX('T1'!M514,'T2'!K514),MAX('T1'!M514,'T2'!K514),COUNTRY_INFO!F514*0.33),IF(COUNTRY_INFO!K514=2,IF(COUNTRY_INFO!F514*0.5&gt;MAX('T1'!M514,'T2'!K514),MAX('T1'!M514,'T2'!K514),COUNTRY_INFO!F514*0.5),IF(COUNTRY_INFO!K514=3,IF(COUNTRY_INFO!F514&gt;MAX('T1'!M514,'T2'!K514),MAX('T1'!M514,'T2'!K514),COUNTRY_INFO!F514),0)))</f>
        <v>0</v>
      </c>
      <c r="AE514" s="217">
        <f>IF(AND(COUNTRY_INFO!K514&gt;0,COUNTRY_INFO!K514&lt;4),IF(Z514&gt;0,IF(COUNTRY_INFO!K514=1, AD514/(COUNTRY_INFO!F514*0.33)*100, IF(COUNTRY_INFO!K514=2, AD514/(COUNTRY_INFO!F514*0.5)*100, IF(COUNTRY_INFO!K514=3, AD514/COUNTRY_INFO!F514*100))),"-"),0)</f>
        <v>0</v>
      </c>
      <c r="AF514" s="11">
        <f>IF(COUNTRY_INFO!K514=2,IF(COUNTRY_INFO!G514*0.2&gt;MAX('T1'!N514,'T2'!L514),MAX('T1'!N514,'T2'!L514),COUNTRY_INFO!G514*0.2),IF(COUNTRY_INFO!K514=3,IF(COUNTRY_INFO!G514&gt;MAX('T1'!N514,'T2'!L514),MAX('T1'!N514,'T2'!L514),COUNTRY_INFO!G514),0))</f>
        <v>0</v>
      </c>
      <c r="AG514" s="217">
        <f>IF(AND(COUNTRY_INFO!K514&gt;0,COUNTRY_INFO!K514&lt;4),IF(Z514&gt;0,IF(COUNTRY_INFO!K514=1, 0, IF(COUNTRY_INFO!K514=2, AF514/(COUNTRY_INFO!G514*0.2)*100, IF(COUNTRY_INFO!K514=3, AF514/COUNTRY_INFO!G514*100))),"-"),0)</f>
        <v>0</v>
      </c>
      <c r="AH514" s="11">
        <f t="shared" si="55"/>
        <v>0</v>
      </c>
      <c r="AI514" s="73">
        <f>IF(AND(COUNTRY_INFO!K514&gt;0,COUNTRY_INFO!K514&lt;4), IF(AC514/Z514*100&lt;&gt;0, IF(AH514/Z514*100&gt;100,100,AH514/Z514*100), "-"),0)</f>
        <v>0</v>
      </c>
      <c r="AJ514" s="261"/>
      <c r="AK514" s="260">
        <f>IF(AND(D514&lt;&gt;0, D514&lt;&gt;"Unknown",D514&lt;&gt;"Stopped",D514&lt;&gt;"Not required"),D514/COUNTRY_INFO!D514, 0)</f>
        <v>0</v>
      </c>
      <c r="AL514" s="260">
        <f>IF(AND(J514&lt;&gt;0,J514&lt;&gt;"Unknown",J514&lt;&gt;"Stopped",J514&lt;&gt;"Not required"),J514/COUNTRY_INFO!D514, 0)</f>
        <v>0</v>
      </c>
      <c r="AM514" s="260">
        <f>IF(AND(P514&lt;&gt;0,P514&lt;&gt;"Unknown",P514&lt;&gt;"Not required"),P514/(COUNTRY_INFO!E514+COUNTRY_INFO!F514), 0)</f>
        <v>0</v>
      </c>
      <c r="AN514" s="260">
        <f>IF(AND(Z514&lt;&gt;0,Z514&lt;&gt;"Unknown",Z514&lt;&gt;"Not required"),IF(COUNTRY_INFO!K514=1,1,IF(COUNTRY_INFO!K514=2,0.5*COUNTRY_INFO!F514/(0.5*COUNTRY_INFO!F514+0.2*COUNTRY_INFO!G514),IF(COUNTRY_INFO!K514=3,COUNTRY_INFO!F514/(COUNTRY_INFO!F514+COUNTRY_INFO!G514)))),0)</f>
        <v>0</v>
      </c>
      <c r="AO514" s="260">
        <f>IF(AND(Z514&lt;&gt;0,Z514&lt;&gt;"Unknown",Z514&lt;&gt;"Not required"),IF(COUNTRY_INFO!K514=1,0,IF(COUNTRY_INFO!K514=2,0.2*COUNTRY_INFO!G514/(0.5*COUNTRY_INFO!F514+0.2*COUNTRY_INFO!G514),IF(COUNTRY_INFO!K514=3,COUNTRY_INFO!G514/(COUNTRY_INFO!F514+COUNTRY_INFO!G514)))),0)</f>
        <v>0</v>
      </c>
      <c r="AP514" s="259">
        <f>MAX(COUNTRY_INFO!D514*AK514*PROFILE!$G$7,COUNTRY_INFO!D514*AL514*PROFILE!$G$7)</f>
        <v>0</v>
      </c>
      <c r="AQ514" s="259">
        <f>MAX(COUNTRY_INFO!D514*AK514*PROFILE!$G$8,COUNTRY_INFO!D514*AL514*PROFILE!$G$8,COUNTRY_INFO!D514*AM514*PROFILE!$G$8)</f>
        <v>0</v>
      </c>
      <c r="AR514" s="259">
        <f>MAX(COUNTRY_INFO!D514*AK514*PROFILE!$G$9,COUNTRY_INFO!D514*AL514*PROFILE!$G$9,COUNTRY_INFO!D514*AM514*PROFILE!$G$9,IF(AND(DISTRICT!Z514&lt;&gt;"Unknown",Z514&lt;&gt;"Not required"),COUNTRY_INFO!O514*DISTRICT!AN514,0))</f>
        <v>0</v>
      </c>
      <c r="AS514" s="259">
        <f>MAX(COUNTRY_INFO!D514*AK514*PROFILE!$G$10,COUNTRY_INFO!D514*AL514*PROFILE!$G$10,IF(AND(DISTRICT!Z514&lt;&gt;"Unknown",Z514&lt;&gt;"Not required"),COUNTRY_INFO!O514*DISTRICT!AO514,0))</f>
        <v>0</v>
      </c>
      <c r="AT514" s="259">
        <f t="shared" si="56"/>
        <v>0</v>
      </c>
      <c r="AU514" s="258">
        <f t="shared" si="51"/>
        <v>0</v>
      </c>
      <c r="AV514" s="259">
        <f>MAX('MDA2'!J514,'T1'!L514,'T2'!J514,T3_R1!K514,T3_R2!K514)</f>
        <v>0</v>
      </c>
      <c r="AW514" s="259">
        <f>MAX('MDA1'!K514,'MDA2'!K514,'MDA3'!I514,'MDA3'!L514,'T1'!M514,'T2'!K514,T3_R1!L514,T3_R2!L514)</f>
        <v>0</v>
      </c>
      <c r="AX514" s="259">
        <f>MAX('MDA1'!L514,'MDA2'!L514,'MDA3'!J514,'MDA3'!M514,'T1'!N514,'T2'!L514,T3_R1!M514,T3_R2!M514)</f>
        <v>0</v>
      </c>
      <c r="AY514" s="259">
        <f t="shared" si="57"/>
        <v>0</v>
      </c>
      <c r="AZ514" s="259">
        <f>MAX('MDA2'!J514,T514)</f>
        <v>0</v>
      </c>
      <c r="BA514" s="259">
        <f>MAX('MDA1'!K514,'MDA2'!K514,'MDA3'!I514,'MDA3'!L514,V514,AD514)</f>
        <v>0</v>
      </c>
      <c r="BB514" s="259">
        <f>MAX('MDA1'!L514,'MDA2'!L514,'MDA3'!J514,'MDA3'!M514,AF514)</f>
        <v>0</v>
      </c>
      <c r="BC514" s="259">
        <f t="shared" si="52"/>
        <v>0</v>
      </c>
      <c r="BD514" s="260">
        <f t="shared" si="53"/>
        <v>0</v>
      </c>
    </row>
    <row r="515" spans="1:56" x14ac:dyDescent="0.2">
      <c r="A515" s="10" t="str">
        <f>IF(COUNTRY_INFO!A515=0," ",COUNTRY_INFO!A515)</f>
        <v>Ethiopia</v>
      </c>
      <c r="B515" s="10" t="str">
        <f>IF(COUNTRY_INFO!B515=0," ",COUNTRY_INFO!B515)</f>
        <v>Oromia West Arsi</v>
      </c>
      <c r="C515" s="87" t="str">
        <f>IF(COUNTRY_INFO!C515=0," ",COUNTRY_INFO!C515)</f>
        <v>Adaba</v>
      </c>
      <c r="D515" s="67">
        <f>COUNTRY_INFO!L515</f>
        <v>0</v>
      </c>
      <c r="E515" s="61"/>
      <c r="F515" s="61"/>
      <c r="G515" s="11">
        <f>MAX('MDA1'!M515,'MDA2'!M515)</f>
        <v>0</v>
      </c>
      <c r="H515" s="11">
        <f>IF(AND(COUNTRY_INFO!H515&gt;0,COUNTRY_INFO!H515&lt;4),IF(D515&gt;MAX('MDA1'!M515,'MDA2'!M515),MAX('MDA1'!M515,'MDA2'!M515),D515),0)</f>
        <v>0</v>
      </c>
      <c r="I515" s="73">
        <f>IF(AND(COUNTRY_INFO!H515&gt;0,COUNTRY_INFO!H515&lt;4), IF(G515/D515*100&lt;&gt;0, IF(G515/D515*100&gt;100,100,G515/D515*100), "-"),0)</f>
        <v>0</v>
      </c>
      <c r="J515" s="67">
        <f>COUNTRY_INFO!M515</f>
        <v>0</v>
      </c>
      <c r="K515" s="61"/>
      <c r="L515" s="61"/>
      <c r="M515" s="11">
        <f>MAX('MDA1'!M515,MAX('MDA3'!I515,'MDA3'!L515)+MAX('MDA3'!J515,'MDA3'!M515))</f>
        <v>0</v>
      </c>
      <c r="N515" s="11">
        <f>IF(AND(COUNTRY_INFO!I515&gt;0,COUNTRY_INFO!I515&lt;4),IF(J515&gt;MAX('MDA1'!M515,MAX('MDA3'!I515,'MDA3'!L515)+MAX('MDA3'!J515,'MDA3'!M515)),MAX('MDA1'!M515,MAX('MDA3'!I515,'MDA3'!L515)+MAX('MDA3'!J515,'MDA3'!M515)),J515),0)</f>
        <v>0</v>
      </c>
      <c r="O515" s="73">
        <f>IF(AND(COUNTRY_INFO!I515&gt;0,COUNTRY_INFO!I515&lt;4), IF(M515/J515*100&lt;&gt;0, IF(M515/J515*100&gt;100,100,M515/J515*100), "-"),0)</f>
        <v>0</v>
      </c>
      <c r="P515" s="67">
        <f>COUNTRY_INFO!N515</f>
        <v>0</v>
      </c>
      <c r="Q515" s="61"/>
      <c r="R515" s="61"/>
      <c r="S515" s="11">
        <f>SUM(MAX('MDA2'!J515, 'T1'!L515, MAX(T3_R1!K515, T3_R2!K515)), MAX('MDA1'!K515, 'MDA2'!K515, 'T1'!M515, MAX(T3_R1!L515, T3_R2!L515)), MAX('MDA1'!L515, 'MDA2'!L515, 'T1'!N515, MAX(T3_R1!M515, T3_R2!M515)))</f>
        <v>0</v>
      </c>
      <c r="T515" s="11">
        <f>IF(AND(COUNTRY_INFO!J515&gt;1,COUNTRY_INFO!J515&lt;4),IF(COUNTRY_INFO!E515&gt;MAX('MDA2'!J515,'T1'!L515,MAX(T3_R1!K515,T3_R2!K515)),MAX('MDA2'!J515,'T1'!L515,MAX(T3_R1!K515,T3_R2!K515)),COUNTRY_INFO!E515),0)</f>
        <v>0</v>
      </c>
      <c r="U515" s="217">
        <f>IF(AND(COUNTRY_INFO!J515&gt;1,COUNTRY_INFO!J515&lt;4), IF(T515/COUNTRY_INFO!E515*100&lt;&gt;0, IF(T515/COUNTRY_INFO!E515*100&gt;100,100,T515/COUNTRY_INFO!E515*100), "-"),0)</f>
        <v>0</v>
      </c>
      <c r="V515" s="11">
        <f>IF(AND(COUNTRY_INFO!J515&gt;1,COUNTRY_INFO!J515&lt;4),IF(COUNTRY_INFO!F515&gt;MAX('MDA1'!K515,'MDA2'!K515,'T1'!M515,MAX(T3_R1!L515,T3_R2!L515)),MAX('MDA1'!K515,'MDA2'!K515,'T1'!M515,MAX(T3_R1!L515,T3_R2!L515)),COUNTRY_INFO!F515),0)</f>
        <v>0</v>
      </c>
      <c r="W515" s="217">
        <f>IF(AND(COUNTRY_INFO!J515&gt;1,COUNTRY_INFO!J515&lt;4), IF(V515/COUNTRY_INFO!F515*100&lt;&gt;0, IF(V515/COUNTRY_INFO!F515*100&gt;100,100,V515/COUNTRY_INFO!F515*100), "-"),0)</f>
        <v>0</v>
      </c>
      <c r="X515" s="11">
        <f t="shared" si="54"/>
        <v>0</v>
      </c>
      <c r="Y515" s="73">
        <f>IF(AND(COUNTRY_INFO!J515&gt;1,COUNTRY_INFO!J515&lt;4), IF(S515/P515*100&lt;&gt;0, IF(X515/P515*100&gt;100,100,X515/P515*100), "-"),0)</f>
        <v>0</v>
      </c>
      <c r="Z515" s="67">
        <f>COUNTRY_INFO!O515</f>
        <v>0</v>
      </c>
      <c r="AA515" s="61"/>
      <c r="AB515" s="61"/>
      <c r="AC515" s="11">
        <f>MAX('T1'!L515,'T2'!J515)+MAX('T1'!M515,'T2'!K515)+MAX('T1'!N515,'T2'!L515)</f>
        <v>0</v>
      </c>
      <c r="AD515" s="11">
        <f>IF(COUNTRY_INFO!K515=1,IF(COUNTRY_INFO!F515*0.33&gt;MAX('T1'!M515,'T2'!K515),MAX('T1'!M515,'T2'!K515),COUNTRY_INFO!F515*0.33),IF(COUNTRY_INFO!K515=2,IF(COUNTRY_INFO!F515*0.5&gt;MAX('T1'!M515,'T2'!K515),MAX('T1'!M515,'T2'!K515),COUNTRY_INFO!F515*0.5),IF(COUNTRY_INFO!K515=3,IF(COUNTRY_INFO!F515&gt;MAX('T1'!M515,'T2'!K515),MAX('T1'!M515,'T2'!K515),COUNTRY_INFO!F515),0)))</f>
        <v>0</v>
      </c>
      <c r="AE515" s="217">
        <f>IF(AND(COUNTRY_INFO!K515&gt;0,COUNTRY_INFO!K515&lt;4),IF(Z515&gt;0,IF(COUNTRY_INFO!K515=1, AD515/(COUNTRY_INFO!F515*0.33)*100, IF(COUNTRY_INFO!K515=2, AD515/(COUNTRY_INFO!F515*0.5)*100, IF(COUNTRY_INFO!K515=3, AD515/COUNTRY_INFO!F515*100))),"-"),0)</f>
        <v>0</v>
      </c>
      <c r="AF515" s="11">
        <f>IF(COUNTRY_INFO!K515=2,IF(COUNTRY_INFO!G515*0.2&gt;MAX('T1'!N515,'T2'!L515),MAX('T1'!N515,'T2'!L515),COUNTRY_INFO!G515*0.2),IF(COUNTRY_INFO!K515=3,IF(COUNTRY_INFO!G515&gt;MAX('T1'!N515,'T2'!L515),MAX('T1'!N515,'T2'!L515),COUNTRY_INFO!G515),0))</f>
        <v>0</v>
      </c>
      <c r="AG515" s="217">
        <f>IF(AND(COUNTRY_INFO!K515&gt;0,COUNTRY_INFO!K515&lt;4),IF(Z515&gt;0,IF(COUNTRY_INFO!K515=1, 0, IF(COUNTRY_INFO!K515=2, AF515/(COUNTRY_INFO!G515*0.2)*100, IF(COUNTRY_INFO!K515=3, AF515/COUNTRY_INFO!G515*100))),"-"),0)</f>
        <v>0</v>
      </c>
      <c r="AH515" s="11">
        <f t="shared" si="55"/>
        <v>0</v>
      </c>
      <c r="AI515" s="73">
        <f>IF(AND(COUNTRY_INFO!K515&gt;0,COUNTRY_INFO!K515&lt;4), IF(AC515/Z515*100&lt;&gt;0, IF(AH515/Z515*100&gt;100,100,AH515/Z515*100), "-"),0)</f>
        <v>0</v>
      </c>
      <c r="AJ515" s="261"/>
      <c r="AK515" s="260">
        <f>IF(AND(D515&lt;&gt;0, D515&lt;&gt;"Unknown",D515&lt;&gt;"Stopped",D515&lt;&gt;"Not required"),D515/COUNTRY_INFO!D515, 0)</f>
        <v>0</v>
      </c>
      <c r="AL515" s="260">
        <f>IF(AND(J515&lt;&gt;0,J515&lt;&gt;"Unknown",J515&lt;&gt;"Stopped",J515&lt;&gt;"Not required"),J515/COUNTRY_INFO!D515, 0)</f>
        <v>0</v>
      </c>
      <c r="AM515" s="260">
        <f>IF(AND(P515&lt;&gt;0,P515&lt;&gt;"Unknown",P515&lt;&gt;"Not required"),P515/(COUNTRY_INFO!E515+COUNTRY_INFO!F515), 0)</f>
        <v>0</v>
      </c>
      <c r="AN515" s="260">
        <f>IF(AND(Z515&lt;&gt;0,Z515&lt;&gt;"Unknown",Z515&lt;&gt;"Not required"),IF(COUNTRY_INFO!K515=1,1,IF(COUNTRY_INFO!K515=2,0.5*COUNTRY_INFO!F515/(0.5*COUNTRY_INFO!F515+0.2*COUNTRY_INFO!G515),IF(COUNTRY_INFO!K515=3,COUNTRY_INFO!F515/(COUNTRY_INFO!F515+COUNTRY_INFO!G515)))),0)</f>
        <v>0</v>
      </c>
      <c r="AO515" s="260">
        <f>IF(AND(Z515&lt;&gt;0,Z515&lt;&gt;"Unknown",Z515&lt;&gt;"Not required"),IF(COUNTRY_INFO!K515=1,0,IF(COUNTRY_INFO!K515=2,0.2*COUNTRY_INFO!G515/(0.5*COUNTRY_INFO!F515+0.2*COUNTRY_INFO!G515),IF(COUNTRY_INFO!K515=3,COUNTRY_INFO!G515/(COUNTRY_INFO!F515+COUNTRY_INFO!G515)))),0)</f>
        <v>0</v>
      </c>
      <c r="AP515" s="259">
        <f>MAX(COUNTRY_INFO!D515*AK515*PROFILE!$G$7,COUNTRY_INFO!D515*AL515*PROFILE!$G$7)</f>
        <v>0</v>
      </c>
      <c r="AQ515" s="259">
        <f>MAX(COUNTRY_INFO!D515*AK515*PROFILE!$G$8,COUNTRY_INFO!D515*AL515*PROFILE!$G$8,COUNTRY_INFO!D515*AM515*PROFILE!$G$8)</f>
        <v>0</v>
      </c>
      <c r="AR515" s="259">
        <f>MAX(COUNTRY_INFO!D515*AK515*PROFILE!$G$9,COUNTRY_INFO!D515*AL515*PROFILE!$G$9,COUNTRY_INFO!D515*AM515*PROFILE!$G$9,IF(AND(DISTRICT!Z515&lt;&gt;"Unknown",Z515&lt;&gt;"Not required"),COUNTRY_INFO!O515*DISTRICT!AN515,0))</f>
        <v>0</v>
      </c>
      <c r="AS515" s="259">
        <f>MAX(COUNTRY_INFO!D515*AK515*PROFILE!$G$10,COUNTRY_INFO!D515*AL515*PROFILE!$G$10,IF(AND(DISTRICT!Z515&lt;&gt;"Unknown",Z515&lt;&gt;"Not required"),COUNTRY_INFO!O515*DISTRICT!AO515,0))</f>
        <v>0</v>
      </c>
      <c r="AT515" s="259">
        <f t="shared" si="56"/>
        <v>0</v>
      </c>
      <c r="AU515" s="258">
        <f t="shared" si="51"/>
        <v>0</v>
      </c>
      <c r="AV515" s="259">
        <f>MAX('MDA2'!J515,'T1'!L515,'T2'!J515,T3_R1!K515,T3_R2!K515)</f>
        <v>0</v>
      </c>
      <c r="AW515" s="259">
        <f>MAX('MDA1'!K515,'MDA2'!K515,'MDA3'!I515,'MDA3'!L515,'T1'!M515,'T2'!K515,T3_R1!L515,T3_R2!L515)</f>
        <v>0</v>
      </c>
      <c r="AX515" s="259">
        <f>MAX('MDA1'!L515,'MDA2'!L515,'MDA3'!J515,'MDA3'!M515,'T1'!N515,'T2'!L515,T3_R1!M515,T3_R2!M515)</f>
        <v>0</v>
      </c>
      <c r="AY515" s="259">
        <f t="shared" si="57"/>
        <v>0</v>
      </c>
      <c r="AZ515" s="259">
        <f>MAX('MDA2'!J515,T515)</f>
        <v>0</v>
      </c>
      <c r="BA515" s="259">
        <f>MAX('MDA1'!K515,'MDA2'!K515,'MDA3'!I515,'MDA3'!L515,V515,AD515)</f>
        <v>0</v>
      </c>
      <c r="BB515" s="259">
        <f>MAX('MDA1'!L515,'MDA2'!L515,'MDA3'!J515,'MDA3'!M515,AF515)</f>
        <v>0</v>
      </c>
      <c r="BC515" s="259">
        <f t="shared" si="52"/>
        <v>0</v>
      </c>
      <c r="BD515" s="260">
        <f t="shared" si="53"/>
        <v>0</v>
      </c>
    </row>
    <row r="516" spans="1:56" x14ac:dyDescent="0.2">
      <c r="A516" s="10" t="str">
        <f>IF(COUNTRY_INFO!A516=0," ",COUNTRY_INFO!A516)</f>
        <v>Ethiopia</v>
      </c>
      <c r="B516" s="10" t="str">
        <f>IF(COUNTRY_INFO!B516=0," ",COUNTRY_INFO!B516)</f>
        <v>Oromia West Arsi</v>
      </c>
      <c r="C516" s="87" t="str">
        <f>IF(COUNTRY_INFO!C516=0," ",COUNTRY_INFO!C516)</f>
        <v>Arsi Negele</v>
      </c>
      <c r="D516" s="67">
        <f>COUNTRY_INFO!L516</f>
        <v>0</v>
      </c>
      <c r="E516" s="61"/>
      <c r="F516" s="61"/>
      <c r="G516" s="11">
        <f>MAX('MDA1'!M516,'MDA2'!M516)</f>
        <v>0</v>
      </c>
      <c r="H516" s="11">
        <f>IF(AND(COUNTRY_INFO!H516&gt;0,COUNTRY_INFO!H516&lt;4),IF(D516&gt;MAX('MDA1'!M516,'MDA2'!M516),MAX('MDA1'!M516,'MDA2'!M516),D516),0)</f>
        <v>0</v>
      </c>
      <c r="I516" s="73">
        <f>IF(AND(COUNTRY_INFO!H516&gt;0,COUNTRY_INFO!H516&lt;4), IF(G516/D516*100&lt;&gt;0, IF(G516/D516*100&gt;100,100,G516/D516*100), "-"),0)</f>
        <v>0</v>
      </c>
      <c r="J516" s="67">
        <f>COUNTRY_INFO!M516</f>
        <v>0</v>
      </c>
      <c r="K516" s="61"/>
      <c r="L516" s="61"/>
      <c r="M516" s="11">
        <f>MAX('MDA1'!M516,MAX('MDA3'!I516,'MDA3'!L516)+MAX('MDA3'!J516,'MDA3'!M516))</f>
        <v>0</v>
      </c>
      <c r="N516" s="11">
        <f>IF(AND(COUNTRY_INFO!I516&gt;0,COUNTRY_INFO!I516&lt;4),IF(J516&gt;MAX('MDA1'!M516,MAX('MDA3'!I516,'MDA3'!L516)+MAX('MDA3'!J516,'MDA3'!M516)),MAX('MDA1'!M516,MAX('MDA3'!I516,'MDA3'!L516)+MAX('MDA3'!J516,'MDA3'!M516)),J516),0)</f>
        <v>0</v>
      </c>
      <c r="O516" s="73">
        <f>IF(AND(COUNTRY_INFO!I516&gt;0,COUNTRY_INFO!I516&lt;4), IF(M516/J516*100&lt;&gt;0, IF(M516/J516*100&gt;100,100,M516/J516*100), "-"),0)</f>
        <v>0</v>
      </c>
      <c r="P516" s="67">
        <f>COUNTRY_INFO!N516</f>
        <v>98587</v>
      </c>
      <c r="Q516" s="61"/>
      <c r="R516" s="61"/>
      <c r="S516" s="11">
        <f>SUM(MAX('MDA2'!J516, 'T1'!L516, MAX(T3_R1!K516, T3_R2!K516)), MAX('MDA1'!K516, 'MDA2'!K516, 'T1'!M516, MAX(T3_R1!L516, T3_R2!L516)), MAX('MDA1'!L516, 'MDA2'!L516, 'T1'!N516, MAX(T3_R1!M516, T3_R2!M516)))</f>
        <v>65212</v>
      </c>
      <c r="T516" s="11">
        <f>IF(AND(COUNTRY_INFO!J516&gt;1,COUNTRY_INFO!J516&lt;4),IF(COUNTRY_INFO!E516&gt;MAX('MDA2'!J516,'T1'!L516,MAX(T3_R1!K516,T3_R2!K516)),MAX('MDA2'!J516,'T1'!L516,MAX(T3_R1!K516,T3_R2!K516)),COUNTRY_INFO!E516),0)</f>
        <v>0</v>
      </c>
      <c r="U516" s="217" t="str">
        <f>IF(AND(COUNTRY_INFO!J516&gt;1,COUNTRY_INFO!J516&lt;4), IF(T516/COUNTRY_INFO!E516*100&lt;&gt;0, IF(T516/COUNTRY_INFO!E516*100&gt;100,100,T516/COUNTRY_INFO!E516*100), "-"),0)</f>
        <v>-</v>
      </c>
      <c r="V516" s="11">
        <f>IF(AND(COUNTRY_INFO!J516&gt;1,COUNTRY_INFO!J516&lt;4),IF(COUNTRY_INFO!F516&gt;MAX('MDA1'!K516,'MDA2'!K516,'T1'!M516,MAX(T3_R1!L516,T3_R2!L516)),MAX('MDA1'!K516,'MDA2'!K516,'T1'!M516,MAX(T3_R1!L516,T3_R2!L516)),COUNTRY_INFO!F516),0)</f>
        <v>64466</v>
      </c>
      <c r="W516" s="217">
        <f>IF(AND(COUNTRY_INFO!J516&gt;1,COUNTRY_INFO!J516&lt;4), IF(V516/COUNTRY_INFO!F516*100&lt;&gt;0, IF(V516/COUNTRY_INFO!F516*100&gt;100,100,V516/COUNTRY_INFO!F516*100), "-"),0)</f>
        <v>100</v>
      </c>
      <c r="X516" s="11">
        <f t="shared" si="54"/>
        <v>64466</v>
      </c>
      <c r="Y516" s="73">
        <f>IF(AND(COUNTRY_INFO!J516&gt;1,COUNTRY_INFO!J516&lt;4), IF(S516/P516*100&lt;&gt;0, IF(X516/P516*100&gt;100,100,X516/P516*100), "-"),0)</f>
        <v>65.389960136732029</v>
      </c>
      <c r="Z516" s="67">
        <f>COUNTRY_INFO!O516</f>
        <v>0</v>
      </c>
      <c r="AA516" s="61"/>
      <c r="AB516" s="61"/>
      <c r="AC516" s="11">
        <f>MAX('T1'!L516,'T2'!J516)+MAX('T1'!M516,'T2'!K516)+MAX('T1'!N516,'T2'!L516)</f>
        <v>0</v>
      </c>
      <c r="AD516" s="11">
        <f>IF(COUNTRY_INFO!K516=1,IF(COUNTRY_INFO!F516*0.33&gt;MAX('T1'!M516,'T2'!K516),MAX('T1'!M516,'T2'!K516),COUNTRY_INFO!F516*0.33),IF(COUNTRY_INFO!K516=2,IF(COUNTRY_INFO!F516*0.5&gt;MAX('T1'!M516,'T2'!K516),MAX('T1'!M516,'T2'!K516),COUNTRY_INFO!F516*0.5),IF(COUNTRY_INFO!K516=3,IF(COUNTRY_INFO!F516&gt;MAX('T1'!M516,'T2'!K516),MAX('T1'!M516,'T2'!K516),COUNTRY_INFO!F516),0)))</f>
        <v>0</v>
      </c>
      <c r="AE516" s="217">
        <f>IF(AND(COUNTRY_INFO!K516&gt;0,COUNTRY_INFO!K516&lt;4),IF(Z516&gt;0,IF(COUNTRY_INFO!K516=1, AD516/(COUNTRY_INFO!F516*0.33)*100, IF(COUNTRY_INFO!K516=2, AD516/(COUNTRY_INFO!F516*0.5)*100, IF(COUNTRY_INFO!K516=3, AD516/COUNTRY_INFO!F516*100))),"-"),0)</f>
        <v>0</v>
      </c>
      <c r="AF516" s="11">
        <f>IF(COUNTRY_INFO!K516=2,IF(COUNTRY_INFO!G516*0.2&gt;MAX('T1'!N516,'T2'!L516),MAX('T1'!N516,'T2'!L516),COUNTRY_INFO!G516*0.2),IF(COUNTRY_INFO!K516=3,IF(COUNTRY_INFO!G516&gt;MAX('T1'!N516,'T2'!L516),MAX('T1'!N516,'T2'!L516),COUNTRY_INFO!G516),0))</f>
        <v>0</v>
      </c>
      <c r="AG516" s="217">
        <f>IF(AND(COUNTRY_INFO!K516&gt;0,COUNTRY_INFO!K516&lt;4),IF(Z516&gt;0,IF(COUNTRY_INFO!K516=1, 0, IF(COUNTRY_INFO!K516=2, AF516/(COUNTRY_INFO!G516*0.2)*100, IF(COUNTRY_INFO!K516=3, AF516/COUNTRY_INFO!G516*100))),"-"),0)</f>
        <v>0</v>
      </c>
      <c r="AH516" s="11">
        <f t="shared" si="55"/>
        <v>0</v>
      </c>
      <c r="AI516" s="73">
        <f>IF(AND(COUNTRY_INFO!K516&gt;0,COUNTRY_INFO!K516&lt;4), IF(AC516/Z516*100&lt;&gt;0, IF(AH516/Z516*100&gt;100,100,AH516/Z516*100), "-"),0)</f>
        <v>0</v>
      </c>
      <c r="AJ516" s="261"/>
      <c r="AK516" s="260">
        <f>IF(AND(D516&lt;&gt;0, D516&lt;&gt;"Unknown",D516&lt;&gt;"Stopped",D516&lt;&gt;"Not required"),D516/COUNTRY_INFO!D516, 0)</f>
        <v>0</v>
      </c>
      <c r="AL516" s="260">
        <f>IF(AND(J516&lt;&gt;0,J516&lt;&gt;"Unknown",J516&lt;&gt;"Stopped",J516&lt;&gt;"Not required"),J516/COUNTRY_INFO!D516, 0)</f>
        <v>0</v>
      </c>
      <c r="AM516" s="260">
        <f>IF(AND(P516&lt;&gt;0,P516&lt;&gt;"Unknown",P516&lt;&gt;"Not required"),P516/(COUNTRY_INFO!E516+COUNTRY_INFO!F516), 0)</f>
        <v>1</v>
      </c>
      <c r="AN516" s="260">
        <f>IF(AND(Z516&lt;&gt;0,Z516&lt;&gt;"Unknown",Z516&lt;&gt;"Not required"),IF(COUNTRY_INFO!K516=1,1,IF(COUNTRY_INFO!K516=2,0.5*COUNTRY_INFO!F516/(0.5*COUNTRY_INFO!F516+0.2*COUNTRY_INFO!G516),IF(COUNTRY_INFO!K516=3,COUNTRY_INFO!F516/(COUNTRY_INFO!F516+COUNTRY_INFO!G516)))),0)</f>
        <v>0</v>
      </c>
      <c r="AO516" s="260">
        <f>IF(AND(Z516&lt;&gt;0,Z516&lt;&gt;"Unknown",Z516&lt;&gt;"Not required"),IF(COUNTRY_INFO!K516=1,0,IF(COUNTRY_INFO!K516=2,0.2*COUNTRY_INFO!G516/(0.5*COUNTRY_INFO!F516+0.2*COUNTRY_INFO!G516),IF(COUNTRY_INFO!K516=3,COUNTRY_INFO!G516/(COUNTRY_INFO!F516+COUNTRY_INFO!G516)))),0)</f>
        <v>0</v>
      </c>
      <c r="AP516" s="259">
        <f>MAX(COUNTRY_INFO!D516*AK516*PROFILE!$G$7,COUNTRY_INFO!D516*AL516*PROFILE!$G$7)</f>
        <v>0</v>
      </c>
      <c r="AQ516" s="259">
        <f>MAX(COUNTRY_INFO!D516*AK516*PROFILE!$G$8,COUNTRY_INFO!D516*AL516*PROFILE!$G$8,COUNTRY_INFO!D516*AM516*PROFILE!$G$8)</f>
        <v>30305.856029013572</v>
      </c>
      <c r="AR516" s="259">
        <f>MAX(COUNTRY_INFO!D516*AK516*PROFILE!$G$9,COUNTRY_INFO!D516*AL516*PROFILE!$G$9,COUNTRY_INFO!D516*AM516*PROFILE!$G$9,IF(AND(DISTRICT!Z516&lt;&gt;"Unknown",Z516&lt;&gt;"Not required"),COUNTRY_INFO!O516*DISTRICT!AN516,0))</f>
        <v>62936.402515254944</v>
      </c>
      <c r="AS516" s="259">
        <f>MAX(COUNTRY_INFO!D516*AK516*PROFILE!$G$10,COUNTRY_INFO!D516*AL516*PROFILE!$G$10,IF(AND(DISTRICT!Z516&lt;&gt;"Unknown",Z516&lt;&gt;"Not required"),COUNTRY_INFO!O516*DISTRICT!AO516,0))</f>
        <v>0</v>
      </c>
      <c r="AT516" s="259">
        <f t="shared" si="56"/>
        <v>93242.258544268523</v>
      </c>
      <c r="AU516" s="258" t="str">
        <f t="shared" si="51"/>
        <v>Y</v>
      </c>
      <c r="AV516" s="259">
        <f>MAX('MDA2'!J516,'T1'!L516,'T2'!J516,T3_R1!K516,T3_R2!K516)</f>
        <v>0</v>
      </c>
      <c r="AW516" s="259">
        <f>MAX('MDA1'!K516,'MDA2'!K516,'MDA3'!I516,'MDA3'!L516,'T1'!M516,'T2'!K516,T3_R1!L516,T3_R2!L516)</f>
        <v>65212</v>
      </c>
      <c r="AX516" s="259">
        <f>MAX('MDA1'!L516,'MDA2'!L516,'MDA3'!J516,'MDA3'!M516,'T1'!N516,'T2'!L516,T3_R1!M516,T3_R2!M516)</f>
        <v>0</v>
      </c>
      <c r="AY516" s="259">
        <f t="shared" si="57"/>
        <v>65212</v>
      </c>
      <c r="AZ516" s="259">
        <f>MAX('MDA2'!J516,T516)</f>
        <v>0</v>
      </c>
      <c r="BA516" s="259">
        <f>MAX('MDA1'!K516,'MDA2'!K516,'MDA3'!I516,'MDA3'!L516,V516,AD516)</f>
        <v>64466</v>
      </c>
      <c r="BB516" s="259">
        <f>MAX('MDA1'!L516,'MDA2'!L516,'MDA3'!J516,'MDA3'!M516,AF516)</f>
        <v>0</v>
      </c>
      <c r="BC516" s="259">
        <f t="shared" si="52"/>
        <v>64466</v>
      </c>
      <c r="BD516" s="260">
        <f t="shared" si="53"/>
        <v>69.138179411852789</v>
      </c>
    </row>
    <row r="517" spans="1:56" x14ac:dyDescent="0.2">
      <c r="A517" s="10" t="str">
        <f>IF(COUNTRY_INFO!A517=0," ",COUNTRY_INFO!A517)</f>
        <v>Ethiopia</v>
      </c>
      <c r="B517" s="10" t="str">
        <f>IF(COUNTRY_INFO!B517=0," ",COUNTRY_INFO!B517)</f>
        <v>Oromia West Arsi</v>
      </c>
      <c r="C517" s="87" t="str">
        <f>IF(COUNTRY_INFO!C517=0," ",COUNTRY_INFO!C517)</f>
        <v>Arsi Negele Town</v>
      </c>
      <c r="D517" s="67">
        <f>COUNTRY_INFO!L517</f>
        <v>0</v>
      </c>
      <c r="E517" s="61"/>
      <c r="F517" s="61"/>
      <c r="G517" s="11">
        <f>MAX('MDA1'!M517,'MDA2'!M517)</f>
        <v>0</v>
      </c>
      <c r="H517" s="11">
        <f>IF(AND(COUNTRY_INFO!H517&gt;0,COUNTRY_INFO!H517&lt;4),IF(D517&gt;MAX('MDA1'!M517,'MDA2'!M517),MAX('MDA1'!M517,'MDA2'!M517),D517),0)</f>
        <v>0</v>
      </c>
      <c r="I517" s="73">
        <f>IF(AND(COUNTRY_INFO!H517&gt;0,COUNTRY_INFO!H517&lt;4), IF(G517/D517*100&lt;&gt;0, IF(G517/D517*100&gt;100,100,G517/D517*100), "-"),0)</f>
        <v>0</v>
      </c>
      <c r="J517" s="67">
        <f>COUNTRY_INFO!M517</f>
        <v>0</v>
      </c>
      <c r="K517" s="61"/>
      <c r="L517" s="61"/>
      <c r="M517" s="11">
        <f>MAX('MDA1'!M517,MAX('MDA3'!I517,'MDA3'!L517)+MAX('MDA3'!J517,'MDA3'!M517))</f>
        <v>0</v>
      </c>
      <c r="N517" s="11">
        <f>IF(AND(COUNTRY_INFO!I517&gt;0,COUNTRY_INFO!I517&lt;4),IF(J517&gt;MAX('MDA1'!M517,MAX('MDA3'!I517,'MDA3'!L517)+MAX('MDA3'!J517,'MDA3'!M517)),MAX('MDA1'!M517,MAX('MDA3'!I517,'MDA3'!L517)+MAX('MDA3'!J517,'MDA3'!M517)),J517),0)</f>
        <v>0</v>
      </c>
      <c r="O517" s="73">
        <f>IF(AND(COUNTRY_INFO!I517&gt;0,COUNTRY_INFO!I517&lt;4), IF(M517/J517*100&lt;&gt;0, IF(M517/J517*100&gt;100,100,M517/J517*100), "-"),0)</f>
        <v>0</v>
      </c>
      <c r="P517" s="67">
        <f>COUNTRY_INFO!N517</f>
        <v>35204</v>
      </c>
      <c r="Q517" s="61"/>
      <c r="R517" s="61"/>
      <c r="S517" s="11">
        <f>SUM(MAX('MDA2'!J517, 'T1'!L517, MAX(T3_R1!K517, T3_R2!K517)), MAX('MDA1'!K517, 'MDA2'!K517, 'T1'!M517, MAX(T3_R1!L517, T3_R2!L517)), MAX('MDA1'!L517, 'MDA2'!L517, 'T1'!N517, MAX(T3_R1!M517, T3_R2!M517)))</f>
        <v>20198</v>
      </c>
      <c r="T517" s="11">
        <f>IF(AND(COUNTRY_INFO!J517&gt;1,COUNTRY_INFO!J517&lt;4),IF(COUNTRY_INFO!E517&gt;MAX('MDA2'!J517,'T1'!L517,MAX(T3_R1!K517,T3_R2!K517)),MAX('MDA2'!J517,'T1'!L517,MAX(T3_R1!K517,T3_R2!K517)),COUNTRY_INFO!E517),0)</f>
        <v>0</v>
      </c>
      <c r="U517" s="217" t="str">
        <f>IF(AND(COUNTRY_INFO!J517&gt;1,COUNTRY_INFO!J517&lt;4), IF(T517/COUNTRY_INFO!E517*100&lt;&gt;0, IF(T517/COUNTRY_INFO!E517*100&gt;100,100,T517/COUNTRY_INFO!E517*100), "-"),0)</f>
        <v>-</v>
      </c>
      <c r="V517" s="11">
        <f>IF(AND(COUNTRY_INFO!J517&gt;1,COUNTRY_INFO!J517&lt;4),IF(COUNTRY_INFO!F517&gt;MAX('MDA1'!K517,'MDA2'!K517,'T1'!M517,MAX(T3_R1!L517,T3_R2!L517)),MAX('MDA1'!K517,'MDA2'!K517,'T1'!M517,MAX(T3_R1!L517,T3_R2!L517)),COUNTRY_INFO!F517),0)</f>
        <v>20198</v>
      </c>
      <c r="W517" s="217">
        <f>IF(AND(COUNTRY_INFO!J517&gt;1,COUNTRY_INFO!J517&lt;4), IF(V517/COUNTRY_INFO!F517*100&lt;&gt;0, IF(V517/COUNTRY_INFO!F517*100&gt;100,100,V517/COUNTRY_INFO!F517*100), "-"),0)</f>
        <v>87.741094700260646</v>
      </c>
      <c r="X517" s="11">
        <f t="shared" si="54"/>
        <v>20198</v>
      </c>
      <c r="Y517" s="73">
        <f>IF(AND(COUNTRY_INFO!J517&gt;1,COUNTRY_INFO!J517&lt;4), IF(S517/P517*100&lt;&gt;0, IF(X517/P517*100&gt;100,100,X517/P517*100), "-"),0)</f>
        <v>57.374162027042388</v>
      </c>
      <c r="Z517" s="67">
        <f>COUNTRY_INFO!O517</f>
        <v>0</v>
      </c>
      <c r="AA517" s="61"/>
      <c r="AB517" s="61"/>
      <c r="AC517" s="11">
        <f>MAX('T1'!L517,'T2'!J517)+MAX('T1'!M517,'T2'!K517)+MAX('T1'!N517,'T2'!L517)</f>
        <v>0</v>
      </c>
      <c r="AD517" s="11">
        <f>IF(COUNTRY_INFO!K517=1,IF(COUNTRY_INFO!F517*0.33&gt;MAX('T1'!M517,'T2'!K517),MAX('T1'!M517,'T2'!K517),COUNTRY_INFO!F517*0.33),IF(COUNTRY_INFO!K517=2,IF(COUNTRY_INFO!F517*0.5&gt;MAX('T1'!M517,'T2'!K517),MAX('T1'!M517,'T2'!K517),COUNTRY_INFO!F517*0.5),IF(COUNTRY_INFO!K517=3,IF(COUNTRY_INFO!F517&gt;MAX('T1'!M517,'T2'!K517),MAX('T1'!M517,'T2'!K517),COUNTRY_INFO!F517),0)))</f>
        <v>0</v>
      </c>
      <c r="AE517" s="217">
        <f>IF(AND(COUNTRY_INFO!K517&gt;0,COUNTRY_INFO!K517&lt;4),IF(Z517&gt;0,IF(COUNTRY_INFO!K517=1, AD517/(COUNTRY_INFO!F517*0.33)*100, IF(COUNTRY_INFO!K517=2, AD517/(COUNTRY_INFO!F517*0.5)*100, IF(COUNTRY_INFO!K517=3, AD517/COUNTRY_INFO!F517*100))),"-"),0)</f>
        <v>0</v>
      </c>
      <c r="AF517" s="11">
        <f>IF(COUNTRY_INFO!K517=2,IF(COUNTRY_INFO!G517*0.2&gt;MAX('T1'!N517,'T2'!L517),MAX('T1'!N517,'T2'!L517),COUNTRY_INFO!G517*0.2),IF(COUNTRY_INFO!K517=3,IF(COUNTRY_INFO!G517&gt;MAX('T1'!N517,'T2'!L517),MAX('T1'!N517,'T2'!L517),COUNTRY_INFO!G517),0))</f>
        <v>0</v>
      </c>
      <c r="AG517" s="217">
        <f>IF(AND(COUNTRY_INFO!K517&gt;0,COUNTRY_INFO!K517&lt;4),IF(Z517&gt;0,IF(COUNTRY_INFO!K517=1, 0, IF(COUNTRY_INFO!K517=2, AF517/(COUNTRY_INFO!G517*0.2)*100, IF(COUNTRY_INFO!K517=3, AF517/COUNTRY_INFO!G517*100))),"-"),0)</f>
        <v>0</v>
      </c>
      <c r="AH517" s="11">
        <f t="shared" si="55"/>
        <v>0</v>
      </c>
      <c r="AI517" s="73">
        <f>IF(AND(COUNTRY_INFO!K517&gt;0,COUNTRY_INFO!K517&lt;4), IF(AC517/Z517*100&lt;&gt;0, IF(AH517/Z517*100&gt;100,100,AH517/Z517*100), "-"),0)</f>
        <v>0</v>
      </c>
      <c r="AJ517" s="261"/>
      <c r="AK517" s="260">
        <f>IF(AND(D517&lt;&gt;0, D517&lt;&gt;"Unknown",D517&lt;&gt;"Stopped",D517&lt;&gt;"Not required"),D517/COUNTRY_INFO!D517, 0)</f>
        <v>0</v>
      </c>
      <c r="AL517" s="260">
        <f>IF(AND(J517&lt;&gt;0,J517&lt;&gt;"Unknown",J517&lt;&gt;"Stopped",J517&lt;&gt;"Not required"),J517/COUNTRY_INFO!D517, 0)</f>
        <v>0</v>
      </c>
      <c r="AM517" s="260">
        <f>IF(AND(P517&lt;&gt;0,P517&lt;&gt;"Unknown",P517&lt;&gt;"Not required"),P517/(COUNTRY_INFO!E517+COUNTRY_INFO!F517), 0)</f>
        <v>1</v>
      </c>
      <c r="AN517" s="260">
        <f>IF(AND(Z517&lt;&gt;0,Z517&lt;&gt;"Unknown",Z517&lt;&gt;"Not required"),IF(COUNTRY_INFO!K517=1,1,IF(COUNTRY_INFO!K517=2,0.5*COUNTRY_INFO!F517/(0.5*COUNTRY_INFO!F517+0.2*COUNTRY_INFO!G517),IF(COUNTRY_INFO!K517=3,COUNTRY_INFO!F517/(COUNTRY_INFO!F517+COUNTRY_INFO!G517)))),0)</f>
        <v>0</v>
      </c>
      <c r="AO517" s="260">
        <f>IF(AND(Z517&lt;&gt;0,Z517&lt;&gt;"Unknown",Z517&lt;&gt;"Not required"),IF(COUNTRY_INFO!K517=1,0,IF(COUNTRY_INFO!K517=2,0.2*COUNTRY_INFO!G517/(0.5*COUNTRY_INFO!F517+0.2*COUNTRY_INFO!G517),IF(COUNTRY_INFO!K517=3,COUNTRY_INFO!G517/(COUNTRY_INFO!F517+COUNTRY_INFO!G517)))),0)</f>
        <v>0</v>
      </c>
      <c r="AP517" s="259">
        <f>MAX(COUNTRY_INFO!D517*AK517*PROFILE!$G$7,COUNTRY_INFO!D517*AL517*PROFILE!$G$7)</f>
        <v>0</v>
      </c>
      <c r="AQ517" s="259">
        <f>MAX(COUNTRY_INFO!D517*AK517*PROFILE!$G$8,COUNTRY_INFO!D517*AL517*PROFILE!$G$8,COUNTRY_INFO!D517*AM517*PROFILE!$G$8)</f>
        <v>10821.971670976409</v>
      </c>
      <c r="AR517" s="259">
        <f>MAX(COUNTRY_INFO!D517*AK517*PROFILE!$G$9,COUNTRY_INFO!D517*AL517*PROFILE!$G$9,COUNTRY_INFO!D517*AM517*PROFILE!$G$9,IF(AND(DISTRICT!Z517&lt;&gt;"Unknown",Z517&lt;&gt;"Not required"),COUNTRY_INFO!O517*DISTRICT!AN517,0))</f>
        <v>22474.07116437181</v>
      </c>
      <c r="AS517" s="259">
        <f>MAX(COUNTRY_INFO!D517*AK517*PROFILE!$G$10,COUNTRY_INFO!D517*AL517*PROFILE!$G$10,IF(AND(DISTRICT!Z517&lt;&gt;"Unknown",Z517&lt;&gt;"Not required"),COUNTRY_INFO!O517*DISTRICT!AO517,0))</f>
        <v>0</v>
      </c>
      <c r="AT517" s="259">
        <f t="shared" si="56"/>
        <v>33296.04283534822</v>
      </c>
      <c r="AU517" s="258" t="str">
        <f t="shared" si="51"/>
        <v>Y</v>
      </c>
      <c r="AV517" s="259">
        <f>MAX('MDA2'!J517,'T1'!L517,'T2'!J517,T3_R1!K517,T3_R2!K517)</f>
        <v>0</v>
      </c>
      <c r="AW517" s="259">
        <f>MAX('MDA1'!K517,'MDA2'!K517,'MDA3'!I517,'MDA3'!L517,'T1'!M517,'T2'!K517,T3_R1!L517,T3_R2!L517)</f>
        <v>20198</v>
      </c>
      <c r="AX517" s="259">
        <f>MAX('MDA1'!L517,'MDA2'!L517,'MDA3'!J517,'MDA3'!M517,'T1'!N517,'T2'!L517,T3_R1!M517,T3_R2!M517)</f>
        <v>0</v>
      </c>
      <c r="AY517" s="259">
        <f t="shared" si="57"/>
        <v>20198</v>
      </c>
      <c r="AZ517" s="259">
        <f>MAX('MDA2'!J517,T517)</f>
        <v>0</v>
      </c>
      <c r="BA517" s="259">
        <f>MAX('MDA1'!K517,'MDA2'!K517,'MDA3'!I517,'MDA3'!L517,V517,AD517)</f>
        <v>20198</v>
      </c>
      <c r="BB517" s="259">
        <f>MAX('MDA1'!L517,'MDA2'!L517,'MDA3'!J517,'MDA3'!M517,AF517)</f>
        <v>0</v>
      </c>
      <c r="BC517" s="259">
        <f t="shared" si="52"/>
        <v>20198</v>
      </c>
      <c r="BD517" s="260">
        <f t="shared" si="53"/>
        <v>60.661863332771517</v>
      </c>
    </row>
    <row r="518" spans="1:56" x14ac:dyDescent="0.2">
      <c r="A518" s="10" t="str">
        <f>IF(COUNTRY_INFO!A518=0," ",COUNTRY_INFO!A518)</f>
        <v>Ethiopia</v>
      </c>
      <c r="B518" s="10" t="str">
        <f>IF(COUNTRY_INFO!B518=0," ",COUNTRY_INFO!B518)</f>
        <v>Oromia West Arsi</v>
      </c>
      <c r="C518" s="87" t="str">
        <f>IF(COUNTRY_INFO!C518=0," ",COUNTRY_INFO!C518)</f>
        <v>Bishan Guracha Town</v>
      </c>
      <c r="D518" s="67">
        <f>COUNTRY_INFO!L518</f>
        <v>0</v>
      </c>
      <c r="E518" s="61"/>
      <c r="F518" s="61"/>
      <c r="G518" s="11">
        <f>MAX('MDA1'!M518,'MDA2'!M518)</f>
        <v>0</v>
      </c>
      <c r="H518" s="11">
        <f>IF(AND(COUNTRY_INFO!H518&gt;0,COUNTRY_INFO!H518&lt;4),IF(D518&gt;MAX('MDA1'!M518,'MDA2'!M518),MAX('MDA1'!M518,'MDA2'!M518),D518),0)</f>
        <v>0</v>
      </c>
      <c r="I518" s="73">
        <f>IF(AND(COUNTRY_INFO!H518&gt;0,COUNTRY_INFO!H518&lt;4), IF(G518/D518*100&lt;&gt;0, IF(G518/D518*100&gt;100,100,G518/D518*100), "-"),0)</f>
        <v>0</v>
      </c>
      <c r="J518" s="67">
        <f>COUNTRY_INFO!M518</f>
        <v>0</v>
      </c>
      <c r="K518" s="61"/>
      <c r="L518" s="61"/>
      <c r="M518" s="11">
        <f>MAX('MDA1'!M518,MAX('MDA3'!I518,'MDA3'!L518)+MAX('MDA3'!J518,'MDA3'!M518))</f>
        <v>0</v>
      </c>
      <c r="N518" s="11">
        <f>IF(AND(COUNTRY_INFO!I518&gt;0,COUNTRY_INFO!I518&lt;4),IF(J518&gt;MAX('MDA1'!M518,MAX('MDA3'!I518,'MDA3'!L518)+MAX('MDA3'!J518,'MDA3'!M518)),MAX('MDA1'!M518,MAX('MDA3'!I518,'MDA3'!L518)+MAX('MDA3'!J518,'MDA3'!M518)),J518),0)</f>
        <v>0</v>
      </c>
      <c r="O518" s="73">
        <f>IF(AND(COUNTRY_INFO!I518&gt;0,COUNTRY_INFO!I518&lt;4), IF(M518/J518*100&lt;&gt;0, IF(M518/J518*100&gt;100,100,M518/J518*100), "-"),0)</f>
        <v>0</v>
      </c>
      <c r="P518" s="67">
        <f>COUNTRY_INFO!N518</f>
        <v>10694</v>
      </c>
      <c r="Q518" s="61"/>
      <c r="R518" s="61"/>
      <c r="S518" s="11">
        <f>SUM(MAX('MDA2'!J518, 'T1'!L518, MAX(T3_R1!K518, T3_R2!K518)), MAX('MDA1'!K518, 'MDA2'!K518, 'T1'!M518, MAX(T3_R1!L518, T3_R2!L518)), MAX('MDA1'!L518, 'MDA2'!L518, 'T1'!N518, MAX(T3_R1!M518, T3_R2!M518)))</f>
        <v>0</v>
      </c>
      <c r="T518" s="11">
        <f>IF(AND(COUNTRY_INFO!J518&gt;1,COUNTRY_INFO!J518&lt;4),IF(COUNTRY_INFO!E518&gt;MAX('MDA2'!J518,'T1'!L518,MAX(T3_R1!K518,T3_R2!K518)),MAX('MDA2'!J518,'T1'!L518,MAX(T3_R1!K518,T3_R2!K518)),COUNTRY_INFO!E518),0)</f>
        <v>0</v>
      </c>
      <c r="U518" s="217" t="str">
        <f>IF(AND(COUNTRY_INFO!J518&gt;1,COUNTRY_INFO!J518&lt;4), IF(T518/COUNTRY_INFO!E518*100&lt;&gt;0, IF(T518/COUNTRY_INFO!E518*100&gt;100,100,T518/COUNTRY_INFO!E518*100), "-"),0)</f>
        <v>-</v>
      </c>
      <c r="V518" s="11">
        <f>IF(AND(COUNTRY_INFO!J518&gt;1,COUNTRY_INFO!J518&lt;4),IF(COUNTRY_INFO!F518&gt;MAX('MDA1'!K518,'MDA2'!K518,'T1'!M518,MAX(T3_R1!L518,T3_R2!L518)),MAX('MDA1'!K518,'MDA2'!K518,'T1'!M518,MAX(T3_R1!L518,T3_R2!L518)),COUNTRY_INFO!F518),0)</f>
        <v>0</v>
      </c>
      <c r="W518" s="217" t="str">
        <f>IF(AND(COUNTRY_INFO!J518&gt;1,COUNTRY_INFO!J518&lt;4), IF(V518/COUNTRY_INFO!F518*100&lt;&gt;0, IF(V518/COUNTRY_INFO!F518*100&gt;100,100,V518/COUNTRY_INFO!F518*100), "-"),0)</f>
        <v>-</v>
      </c>
      <c r="X518" s="11">
        <f t="shared" si="54"/>
        <v>0</v>
      </c>
      <c r="Y518" s="73" t="str">
        <f>IF(AND(COUNTRY_INFO!J518&gt;1,COUNTRY_INFO!J518&lt;4), IF(S518/P518*100&lt;&gt;0, IF(X518/P518*100&gt;100,100,X518/P518*100), "-"),0)</f>
        <v>-</v>
      </c>
      <c r="Z518" s="67">
        <f>COUNTRY_INFO!O518</f>
        <v>2307.69</v>
      </c>
      <c r="AA518" s="61"/>
      <c r="AB518" s="61"/>
      <c r="AC518" s="11">
        <f>MAX('T1'!L518,'T2'!J518)+MAX('T1'!M518,'T2'!K518)+MAX('T1'!N518,'T2'!L518)</f>
        <v>0</v>
      </c>
      <c r="AD518" s="11">
        <f>IF(COUNTRY_INFO!K518=1,IF(COUNTRY_INFO!F518*0.33&gt;MAX('T1'!M518,'T2'!K518),MAX('T1'!M518,'T2'!K518),COUNTRY_INFO!F518*0.33),IF(COUNTRY_INFO!K518=2,IF(COUNTRY_INFO!F518*0.5&gt;MAX('T1'!M518,'T2'!K518),MAX('T1'!M518,'T2'!K518),COUNTRY_INFO!F518*0.5),IF(COUNTRY_INFO!K518=3,IF(COUNTRY_INFO!F518&gt;MAX('T1'!M518,'T2'!K518),MAX('T1'!M518,'T2'!K518),COUNTRY_INFO!F518),0)))</f>
        <v>0</v>
      </c>
      <c r="AE518" s="217">
        <f>IF(AND(COUNTRY_INFO!K518&gt;0,COUNTRY_INFO!K518&lt;4),IF(Z518&gt;0,IF(COUNTRY_INFO!K518=1, AD518/(COUNTRY_INFO!F518*0.33)*100, IF(COUNTRY_INFO!K518=2, AD518/(COUNTRY_INFO!F518*0.5)*100, IF(COUNTRY_INFO!K518=3, AD518/COUNTRY_INFO!F518*100))),"-"),0)</f>
        <v>0</v>
      </c>
      <c r="AF518" s="11">
        <f>IF(COUNTRY_INFO!K518=2,IF(COUNTRY_INFO!G518*0.2&gt;MAX('T1'!N518,'T2'!L518),MAX('T1'!N518,'T2'!L518),COUNTRY_INFO!G518*0.2),IF(COUNTRY_INFO!K518=3,IF(COUNTRY_INFO!G518&gt;MAX('T1'!N518,'T2'!L518),MAX('T1'!N518,'T2'!L518),COUNTRY_INFO!G518),0))</f>
        <v>0</v>
      </c>
      <c r="AG518" s="217">
        <f>IF(AND(COUNTRY_INFO!K518&gt;0,COUNTRY_INFO!K518&lt;4),IF(Z518&gt;0,IF(COUNTRY_INFO!K518=1, 0, IF(COUNTRY_INFO!K518=2, AF518/(COUNTRY_INFO!G518*0.2)*100, IF(COUNTRY_INFO!K518=3, AF518/COUNTRY_INFO!G518*100))),"-"),0)</f>
        <v>0</v>
      </c>
      <c r="AH518" s="11">
        <f t="shared" si="55"/>
        <v>0</v>
      </c>
      <c r="AI518" s="73" t="str">
        <f>IF(AND(COUNTRY_INFO!K518&gt;0,COUNTRY_INFO!K518&lt;4), IF(AC518/Z518*100&lt;&gt;0, IF(AH518/Z518*100&gt;100,100,AH518/Z518*100), "-"),0)</f>
        <v>-</v>
      </c>
      <c r="AJ518" s="261"/>
      <c r="AK518" s="260">
        <f>IF(AND(D518&lt;&gt;0, D518&lt;&gt;"Unknown",D518&lt;&gt;"Stopped",D518&lt;&gt;"Not required"),D518/COUNTRY_INFO!D518, 0)</f>
        <v>0</v>
      </c>
      <c r="AL518" s="260">
        <f>IF(AND(J518&lt;&gt;0,J518&lt;&gt;"Unknown",J518&lt;&gt;"Stopped",J518&lt;&gt;"Not required"),J518/COUNTRY_INFO!D518, 0)</f>
        <v>0</v>
      </c>
      <c r="AM518" s="260">
        <f>IF(AND(P518&lt;&gt;0,P518&lt;&gt;"Unknown",P518&lt;&gt;"Not required"),P518/(COUNTRY_INFO!E518+COUNTRY_INFO!F518), 0)</f>
        <v>1</v>
      </c>
      <c r="AN518" s="260">
        <f>IF(AND(Z518&lt;&gt;0,Z518&lt;&gt;"Unknown",Z518&lt;&gt;"Not required"),IF(COUNTRY_INFO!K518=1,1,IF(COUNTRY_INFO!K518=2,0.5*COUNTRY_INFO!F518/(0.5*COUNTRY_INFO!F518+0.2*COUNTRY_INFO!G518),IF(COUNTRY_INFO!K518=3,COUNTRY_INFO!F518/(COUNTRY_INFO!F518+COUNTRY_INFO!G518)))),0)</f>
        <v>1</v>
      </c>
      <c r="AO518" s="260">
        <f>IF(AND(Z518&lt;&gt;0,Z518&lt;&gt;"Unknown",Z518&lt;&gt;"Not required"),IF(COUNTRY_INFO!K518=1,0,IF(COUNTRY_INFO!K518=2,0.2*COUNTRY_INFO!G518/(0.5*COUNTRY_INFO!F518+0.2*COUNTRY_INFO!G518),IF(COUNTRY_INFO!K518=3,COUNTRY_INFO!G518/(COUNTRY_INFO!F518+COUNTRY_INFO!G518)))),0)</f>
        <v>0</v>
      </c>
      <c r="AP518" s="259">
        <f>MAX(COUNTRY_INFO!D518*AK518*PROFILE!$G$7,COUNTRY_INFO!D518*AL518*PROFILE!$G$7)</f>
        <v>0</v>
      </c>
      <c r="AQ518" s="259">
        <f>MAX(COUNTRY_INFO!D518*AK518*PROFILE!$G$8,COUNTRY_INFO!D518*AL518*PROFILE!$G$8,COUNTRY_INFO!D518*AM518*PROFILE!$G$8)</f>
        <v>3287.2500566180506</v>
      </c>
      <c r="AR518" s="259">
        <f>MAX(COUNTRY_INFO!D518*AK518*PROFILE!$G$9,COUNTRY_INFO!D518*AL518*PROFILE!$G$9,COUNTRY_INFO!D518*AM518*PROFILE!$G$9,IF(AND(DISTRICT!Z518&lt;&gt;"Unknown",Z518&lt;&gt;"Not required"),COUNTRY_INFO!O518*DISTRICT!AN518,0))</f>
        <v>6826.6572814687215</v>
      </c>
      <c r="AS518" s="259">
        <f>MAX(COUNTRY_INFO!D518*AK518*PROFILE!$G$10,COUNTRY_INFO!D518*AL518*PROFILE!$G$10,IF(AND(DISTRICT!Z518&lt;&gt;"Unknown",Z518&lt;&gt;"Not required"),COUNTRY_INFO!O518*DISTRICT!AO518,0))</f>
        <v>0</v>
      </c>
      <c r="AT518" s="259">
        <f t="shared" si="56"/>
        <v>10113.907338086772</v>
      </c>
      <c r="AU518" s="258">
        <f t="shared" si="51"/>
        <v>0</v>
      </c>
      <c r="AV518" s="259">
        <f>MAX('MDA2'!J518,'T1'!L518,'T2'!J518,T3_R1!K518,T3_R2!K518)</f>
        <v>0</v>
      </c>
      <c r="AW518" s="259">
        <f>MAX('MDA1'!K518,'MDA2'!K518,'MDA3'!I518,'MDA3'!L518,'T1'!M518,'T2'!K518,T3_R1!L518,T3_R2!L518)</f>
        <v>0</v>
      </c>
      <c r="AX518" s="259">
        <f>MAX('MDA1'!L518,'MDA2'!L518,'MDA3'!J518,'MDA3'!M518,'T1'!N518,'T2'!L518,T3_R1!M518,T3_R2!M518)</f>
        <v>0</v>
      </c>
      <c r="AY518" s="259">
        <f t="shared" si="57"/>
        <v>0</v>
      </c>
      <c r="AZ518" s="259">
        <f>MAX('MDA2'!J518,T518)</f>
        <v>0</v>
      </c>
      <c r="BA518" s="259">
        <f>MAX('MDA1'!K518,'MDA2'!K518,'MDA3'!I518,'MDA3'!L518,V518,AD518)</f>
        <v>0</v>
      </c>
      <c r="BB518" s="259">
        <f>MAX('MDA1'!L518,'MDA2'!L518,'MDA3'!J518,'MDA3'!M518,AF518)</f>
        <v>0</v>
      </c>
      <c r="BC518" s="259">
        <f t="shared" si="52"/>
        <v>0</v>
      </c>
      <c r="BD518" s="260">
        <f t="shared" si="53"/>
        <v>0</v>
      </c>
    </row>
    <row r="519" spans="1:56" x14ac:dyDescent="0.2">
      <c r="A519" s="10" t="str">
        <f>IF(COUNTRY_INFO!A519=0," ",COUNTRY_INFO!A519)</f>
        <v>Ethiopia</v>
      </c>
      <c r="B519" s="10" t="str">
        <f>IF(COUNTRY_INFO!B519=0," ",COUNTRY_INFO!B519)</f>
        <v>Oromia West Arsi</v>
      </c>
      <c r="C519" s="87" t="str">
        <f>IF(COUNTRY_INFO!C519=0," ",COUNTRY_INFO!C519)</f>
        <v>Dodola</v>
      </c>
      <c r="D519" s="67">
        <f>COUNTRY_INFO!L519</f>
        <v>0</v>
      </c>
      <c r="E519" s="61"/>
      <c r="F519" s="61"/>
      <c r="G519" s="11">
        <f>MAX('MDA1'!M519,'MDA2'!M519)</f>
        <v>0</v>
      </c>
      <c r="H519" s="11">
        <f>IF(AND(COUNTRY_INFO!H519&gt;0,COUNTRY_INFO!H519&lt;4),IF(D519&gt;MAX('MDA1'!M519,'MDA2'!M519),MAX('MDA1'!M519,'MDA2'!M519),D519),0)</f>
        <v>0</v>
      </c>
      <c r="I519" s="73">
        <f>IF(AND(COUNTRY_INFO!H519&gt;0,COUNTRY_INFO!H519&lt;4), IF(G519/D519*100&lt;&gt;0, IF(G519/D519*100&gt;100,100,G519/D519*100), "-"),0)</f>
        <v>0</v>
      </c>
      <c r="J519" s="67">
        <f>COUNTRY_INFO!M519</f>
        <v>0</v>
      </c>
      <c r="K519" s="61"/>
      <c r="L519" s="61"/>
      <c r="M519" s="11">
        <f>MAX('MDA1'!M519,MAX('MDA3'!I519,'MDA3'!L519)+MAX('MDA3'!J519,'MDA3'!M519))</f>
        <v>0</v>
      </c>
      <c r="N519" s="11">
        <f>IF(AND(COUNTRY_INFO!I519&gt;0,COUNTRY_INFO!I519&lt;4),IF(J519&gt;MAX('MDA1'!M519,MAX('MDA3'!I519,'MDA3'!L519)+MAX('MDA3'!J519,'MDA3'!M519)),MAX('MDA1'!M519,MAX('MDA3'!I519,'MDA3'!L519)+MAX('MDA3'!J519,'MDA3'!M519)),J519),0)</f>
        <v>0</v>
      </c>
      <c r="O519" s="73">
        <f>IF(AND(COUNTRY_INFO!I519&gt;0,COUNTRY_INFO!I519&lt;4), IF(M519/J519*100&lt;&gt;0, IF(M519/J519*100&gt;100,100,M519/J519*100), "-"),0)</f>
        <v>0</v>
      </c>
      <c r="P519" s="67">
        <f>COUNTRY_INFO!N519</f>
        <v>105703</v>
      </c>
      <c r="Q519" s="61"/>
      <c r="R519" s="61"/>
      <c r="S519" s="11">
        <f>SUM(MAX('MDA2'!J519, 'T1'!L519, MAX(T3_R1!K519, T3_R2!K519)), MAX('MDA1'!K519, 'MDA2'!K519, 'T1'!M519, MAX(T3_R1!L519, T3_R2!L519)), MAX('MDA1'!L519, 'MDA2'!L519, 'T1'!N519, MAX(T3_R1!M519, T3_R2!M519)))</f>
        <v>66780</v>
      </c>
      <c r="T519" s="11">
        <f>IF(AND(COUNTRY_INFO!J519&gt;1,COUNTRY_INFO!J519&lt;4),IF(COUNTRY_INFO!E519&gt;MAX('MDA2'!J519,'T1'!L519,MAX(T3_R1!K519,T3_R2!K519)),MAX('MDA2'!J519,'T1'!L519,MAX(T3_R1!K519,T3_R2!K519)),COUNTRY_INFO!E519),0)</f>
        <v>0</v>
      </c>
      <c r="U519" s="217" t="str">
        <f>IF(AND(COUNTRY_INFO!J519&gt;1,COUNTRY_INFO!J519&lt;4), IF(T519/COUNTRY_INFO!E519*100&lt;&gt;0, IF(T519/COUNTRY_INFO!E519*100&gt;100,100,T519/COUNTRY_INFO!E519*100), "-"),0)</f>
        <v>-</v>
      </c>
      <c r="V519" s="11">
        <f>IF(AND(COUNTRY_INFO!J519&gt;1,COUNTRY_INFO!J519&lt;4),IF(COUNTRY_INFO!F519&gt;MAX('MDA1'!K519,'MDA2'!K519,'T1'!M519,MAX(T3_R1!L519,T3_R2!L519)),MAX('MDA1'!K519,'MDA2'!K519,'T1'!M519,MAX(T3_R1!L519,T3_R2!L519)),COUNTRY_INFO!F519),0)</f>
        <v>66780</v>
      </c>
      <c r="W519" s="217">
        <f>IF(AND(COUNTRY_INFO!J519&gt;1,COUNTRY_INFO!J519&lt;4), IF(V519/COUNTRY_INFO!F519*100&lt;&gt;0, IF(V519/COUNTRY_INFO!F519*100&gt;100,100,V519/COUNTRY_INFO!F519*100), "-"),0)</f>
        <v>96.615981133986324</v>
      </c>
      <c r="X519" s="11">
        <f t="shared" si="54"/>
        <v>66780</v>
      </c>
      <c r="Y519" s="73">
        <f>IF(AND(COUNTRY_INFO!J519&gt;1,COUNTRY_INFO!J519&lt;4), IF(S519/P519*100&lt;&gt;0, IF(X519/P519*100&gt;100,100,X519/P519*100), "-"),0)</f>
        <v>63.177014843476528</v>
      </c>
      <c r="Z519" s="67">
        <f>COUNTRY_INFO!O519</f>
        <v>0</v>
      </c>
      <c r="AA519" s="61"/>
      <c r="AB519" s="61"/>
      <c r="AC519" s="11">
        <f>MAX('T1'!L519,'T2'!J519)+MAX('T1'!M519,'T2'!K519)+MAX('T1'!N519,'T2'!L519)</f>
        <v>0</v>
      </c>
      <c r="AD519" s="11">
        <f>IF(COUNTRY_INFO!K519=1,IF(COUNTRY_INFO!F519*0.33&gt;MAX('T1'!M519,'T2'!K519),MAX('T1'!M519,'T2'!K519),COUNTRY_INFO!F519*0.33),IF(COUNTRY_INFO!K519=2,IF(COUNTRY_INFO!F519*0.5&gt;MAX('T1'!M519,'T2'!K519),MAX('T1'!M519,'T2'!K519),COUNTRY_INFO!F519*0.5),IF(COUNTRY_INFO!K519=3,IF(COUNTRY_INFO!F519&gt;MAX('T1'!M519,'T2'!K519),MAX('T1'!M519,'T2'!K519),COUNTRY_INFO!F519),0)))</f>
        <v>0</v>
      </c>
      <c r="AE519" s="217">
        <f>IF(AND(COUNTRY_INFO!K519&gt;0,COUNTRY_INFO!K519&lt;4),IF(Z519&gt;0,IF(COUNTRY_INFO!K519=1, AD519/(COUNTRY_INFO!F519*0.33)*100, IF(COUNTRY_INFO!K519=2, AD519/(COUNTRY_INFO!F519*0.5)*100, IF(COUNTRY_INFO!K519=3, AD519/COUNTRY_INFO!F519*100))),"-"),0)</f>
        <v>0</v>
      </c>
      <c r="AF519" s="11">
        <f>IF(COUNTRY_INFO!K519=2,IF(COUNTRY_INFO!G519*0.2&gt;MAX('T1'!N519,'T2'!L519),MAX('T1'!N519,'T2'!L519),COUNTRY_INFO!G519*0.2),IF(COUNTRY_INFO!K519=3,IF(COUNTRY_INFO!G519&gt;MAX('T1'!N519,'T2'!L519),MAX('T1'!N519,'T2'!L519),COUNTRY_INFO!G519),0))</f>
        <v>0</v>
      </c>
      <c r="AG519" s="217">
        <f>IF(AND(COUNTRY_INFO!K519&gt;0,COUNTRY_INFO!K519&lt;4),IF(Z519&gt;0,IF(COUNTRY_INFO!K519=1, 0, IF(COUNTRY_INFO!K519=2, AF519/(COUNTRY_INFO!G519*0.2)*100, IF(COUNTRY_INFO!K519=3, AF519/COUNTRY_INFO!G519*100))),"-"),0)</f>
        <v>0</v>
      </c>
      <c r="AH519" s="11">
        <f t="shared" si="55"/>
        <v>0</v>
      </c>
      <c r="AI519" s="73">
        <f>IF(AND(COUNTRY_INFO!K519&gt;0,COUNTRY_INFO!K519&lt;4), IF(AC519/Z519*100&lt;&gt;0, IF(AH519/Z519*100&gt;100,100,AH519/Z519*100), "-"),0)</f>
        <v>0</v>
      </c>
      <c r="AJ519" s="261"/>
      <c r="AK519" s="260">
        <f>IF(AND(D519&lt;&gt;0, D519&lt;&gt;"Unknown",D519&lt;&gt;"Stopped",D519&lt;&gt;"Not required"),D519/COUNTRY_INFO!D519, 0)</f>
        <v>0</v>
      </c>
      <c r="AL519" s="260">
        <f>IF(AND(J519&lt;&gt;0,J519&lt;&gt;"Unknown",J519&lt;&gt;"Stopped",J519&lt;&gt;"Not required"),J519/COUNTRY_INFO!D519, 0)</f>
        <v>0</v>
      </c>
      <c r="AM519" s="260">
        <f>IF(AND(P519&lt;&gt;0,P519&lt;&gt;"Unknown",P519&lt;&gt;"Not required"),P519/(COUNTRY_INFO!E519+COUNTRY_INFO!F519), 0)</f>
        <v>1</v>
      </c>
      <c r="AN519" s="260">
        <f>IF(AND(Z519&lt;&gt;0,Z519&lt;&gt;"Unknown",Z519&lt;&gt;"Not required"),IF(COUNTRY_INFO!K519=1,1,IF(COUNTRY_INFO!K519=2,0.5*COUNTRY_INFO!F519/(0.5*COUNTRY_INFO!F519+0.2*COUNTRY_INFO!G519),IF(COUNTRY_INFO!K519=3,COUNTRY_INFO!F519/(COUNTRY_INFO!F519+COUNTRY_INFO!G519)))),0)</f>
        <v>0</v>
      </c>
      <c r="AO519" s="260">
        <f>IF(AND(Z519&lt;&gt;0,Z519&lt;&gt;"Unknown",Z519&lt;&gt;"Not required"),IF(COUNTRY_INFO!K519=1,0,IF(COUNTRY_INFO!K519=2,0.2*COUNTRY_INFO!G519/(0.5*COUNTRY_INFO!F519+0.2*COUNTRY_INFO!G519),IF(COUNTRY_INFO!K519=3,COUNTRY_INFO!G519/(COUNTRY_INFO!F519+COUNTRY_INFO!G519)))),0)</f>
        <v>0</v>
      </c>
      <c r="AP519" s="259">
        <f>MAX(COUNTRY_INFO!D519*AK519*PROFILE!$G$7,COUNTRY_INFO!D519*AL519*PROFILE!$G$7)</f>
        <v>0</v>
      </c>
      <c r="AQ519" s="259">
        <f>MAX(COUNTRY_INFO!D519*AK519*PROFILE!$G$8,COUNTRY_INFO!D519*AL519*PROFILE!$G$8,COUNTRY_INFO!D519*AM519*PROFILE!$G$8)</f>
        <v>32493.596810322779</v>
      </c>
      <c r="AR519" s="259">
        <f>MAX(COUNTRY_INFO!D519*AK519*PROFILE!$G$9,COUNTRY_INFO!D519*AL519*PROFILE!$G$9,COUNTRY_INFO!D519*AM519*PROFILE!$G$9,IF(AND(DISTRICT!Z519&lt;&gt;"Unknown",Z519&lt;&gt;"Not required"),COUNTRY_INFO!O519*DISTRICT!AN519,0))</f>
        <v>67479.700493035125</v>
      </c>
      <c r="AS519" s="259">
        <f>MAX(COUNTRY_INFO!D519*AK519*PROFILE!$G$10,COUNTRY_INFO!D519*AL519*PROFILE!$G$10,IF(AND(DISTRICT!Z519&lt;&gt;"Unknown",Z519&lt;&gt;"Not required"),COUNTRY_INFO!O519*DISTRICT!AO519,0))</f>
        <v>0</v>
      </c>
      <c r="AT519" s="259">
        <f t="shared" si="56"/>
        <v>99973.297303357904</v>
      </c>
      <c r="AU519" s="258" t="str">
        <f t="shared" si="51"/>
        <v>Y</v>
      </c>
      <c r="AV519" s="259">
        <f>MAX('MDA2'!J519,'T1'!L519,'T2'!J519,T3_R1!K519,T3_R2!K519)</f>
        <v>0</v>
      </c>
      <c r="AW519" s="259">
        <f>MAX('MDA1'!K519,'MDA2'!K519,'MDA3'!I519,'MDA3'!L519,'T1'!M519,'T2'!K519,T3_R1!L519,T3_R2!L519)</f>
        <v>66780</v>
      </c>
      <c r="AX519" s="259">
        <f>MAX('MDA1'!L519,'MDA2'!L519,'MDA3'!J519,'MDA3'!M519,'T1'!N519,'T2'!L519,T3_R1!M519,T3_R2!M519)</f>
        <v>0</v>
      </c>
      <c r="AY519" s="259">
        <f t="shared" si="57"/>
        <v>66780</v>
      </c>
      <c r="AZ519" s="259">
        <f>MAX('MDA2'!J519,T519)</f>
        <v>0</v>
      </c>
      <c r="BA519" s="259">
        <f>MAX('MDA1'!K519,'MDA2'!K519,'MDA3'!I519,'MDA3'!L519,V519,AD519)</f>
        <v>66780</v>
      </c>
      <c r="BB519" s="259">
        <f>MAX('MDA1'!L519,'MDA2'!L519,'MDA3'!J519,'MDA3'!M519,AF519)</f>
        <v>0</v>
      </c>
      <c r="BC519" s="259">
        <f t="shared" si="52"/>
        <v>66780</v>
      </c>
      <c r="BD519" s="260">
        <f t="shared" si="53"/>
        <v>66.797836823730535</v>
      </c>
    </row>
    <row r="520" spans="1:56" x14ac:dyDescent="0.2">
      <c r="A520" s="10" t="str">
        <f>IF(COUNTRY_INFO!A520=0," ",COUNTRY_INFO!A520)</f>
        <v>Ethiopia</v>
      </c>
      <c r="B520" s="10" t="str">
        <f>IF(COUNTRY_INFO!B520=0," ",COUNTRY_INFO!B520)</f>
        <v>Oromia West Arsi</v>
      </c>
      <c r="C520" s="87" t="str">
        <f>IF(COUNTRY_INFO!C520=0," ",COUNTRY_INFO!C520)</f>
        <v>Dodola Town</v>
      </c>
      <c r="D520" s="67">
        <f>COUNTRY_INFO!L520</f>
        <v>0</v>
      </c>
      <c r="E520" s="61"/>
      <c r="F520" s="61"/>
      <c r="G520" s="11">
        <f>MAX('MDA1'!M520,'MDA2'!M520)</f>
        <v>0</v>
      </c>
      <c r="H520" s="11">
        <f>IF(AND(COUNTRY_INFO!H520&gt;0,COUNTRY_INFO!H520&lt;4),IF(D520&gt;MAX('MDA1'!M520,'MDA2'!M520),MAX('MDA1'!M520,'MDA2'!M520),D520),0)</f>
        <v>0</v>
      </c>
      <c r="I520" s="73">
        <f>IF(AND(COUNTRY_INFO!H520&gt;0,COUNTRY_INFO!H520&lt;4), IF(G520/D520*100&lt;&gt;0, IF(G520/D520*100&gt;100,100,G520/D520*100), "-"),0)</f>
        <v>0</v>
      </c>
      <c r="J520" s="67">
        <f>COUNTRY_INFO!M520</f>
        <v>0</v>
      </c>
      <c r="K520" s="61"/>
      <c r="L520" s="61"/>
      <c r="M520" s="11">
        <f>MAX('MDA1'!M520,MAX('MDA3'!I520,'MDA3'!L520)+MAX('MDA3'!J520,'MDA3'!M520))</f>
        <v>0</v>
      </c>
      <c r="N520" s="11">
        <f>IF(AND(COUNTRY_INFO!I520&gt;0,COUNTRY_INFO!I520&lt;4),IF(J520&gt;MAX('MDA1'!M520,MAX('MDA3'!I520,'MDA3'!L520)+MAX('MDA3'!J520,'MDA3'!M520)),MAX('MDA1'!M520,MAX('MDA3'!I520,'MDA3'!L520)+MAX('MDA3'!J520,'MDA3'!M520)),J520),0)</f>
        <v>0</v>
      </c>
      <c r="O520" s="73">
        <f>IF(AND(COUNTRY_INFO!I520&gt;0,COUNTRY_INFO!I520&lt;4), IF(M520/J520*100&lt;&gt;0, IF(M520/J520*100&gt;100,100,M520/J520*100), "-"),0)</f>
        <v>0</v>
      </c>
      <c r="P520" s="67">
        <f>COUNTRY_INFO!N520</f>
        <v>0</v>
      </c>
      <c r="Q520" s="61"/>
      <c r="R520" s="61"/>
      <c r="S520" s="11">
        <f>SUM(MAX('MDA2'!J520, 'T1'!L520, MAX(T3_R1!K520, T3_R2!K520)), MAX('MDA1'!K520, 'MDA2'!K520, 'T1'!M520, MAX(T3_R1!L520, T3_R2!L520)), MAX('MDA1'!L520, 'MDA2'!L520, 'T1'!N520, MAX(T3_R1!M520, T3_R2!M520)))</f>
        <v>0</v>
      </c>
      <c r="T520" s="11">
        <f>IF(AND(COUNTRY_INFO!J520&gt;1,COUNTRY_INFO!J520&lt;4),IF(COUNTRY_INFO!E520&gt;MAX('MDA2'!J520,'T1'!L520,MAX(T3_R1!K520,T3_R2!K520)),MAX('MDA2'!J520,'T1'!L520,MAX(T3_R1!K520,T3_R2!K520)),COUNTRY_INFO!E520),0)</f>
        <v>0</v>
      </c>
      <c r="U520" s="217">
        <f>IF(AND(COUNTRY_INFO!J520&gt;1,COUNTRY_INFO!J520&lt;4), IF(T520/COUNTRY_INFO!E520*100&lt;&gt;0, IF(T520/COUNTRY_INFO!E520*100&gt;100,100,T520/COUNTRY_INFO!E520*100), "-"),0)</f>
        <v>0</v>
      </c>
      <c r="V520" s="11">
        <f>IF(AND(COUNTRY_INFO!J520&gt;1,COUNTRY_INFO!J520&lt;4),IF(COUNTRY_INFO!F520&gt;MAX('MDA1'!K520,'MDA2'!K520,'T1'!M520,MAX(T3_R1!L520,T3_R2!L520)),MAX('MDA1'!K520,'MDA2'!K520,'T1'!M520,MAX(T3_R1!L520,T3_R2!L520)),COUNTRY_INFO!F520),0)</f>
        <v>0</v>
      </c>
      <c r="W520" s="217">
        <f>IF(AND(COUNTRY_INFO!J520&gt;1,COUNTRY_INFO!J520&lt;4), IF(V520/COUNTRY_INFO!F520*100&lt;&gt;0, IF(V520/COUNTRY_INFO!F520*100&gt;100,100,V520/COUNTRY_INFO!F520*100), "-"),0)</f>
        <v>0</v>
      </c>
      <c r="X520" s="11">
        <f t="shared" si="54"/>
        <v>0</v>
      </c>
      <c r="Y520" s="73">
        <f>IF(AND(COUNTRY_INFO!J520&gt;1,COUNTRY_INFO!J520&lt;4), IF(S520/P520*100&lt;&gt;0, IF(X520/P520*100&gt;100,100,X520/P520*100), "-"),0)</f>
        <v>0</v>
      </c>
      <c r="Z520" s="67">
        <f>COUNTRY_INFO!O520</f>
        <v>0</v>
      </c>
      <c r="AA520" s="61"/>
      <c r="AB520" s="61"/>
      <c r="AC520" s="11">
        <f>MAX('T1'!L520,'T2'!J520)+MAX('T1'!M520,'T2'!K520)+MAX('T1'!N520,'T2'!L520)</f>
        <v>0</v>
      </c>
      <c r="AD520" s="11">
        <f>IF(COUNTRY_INFO!K520=1,IF(COUNTRY_INFO!F520*0.33&gt;MAX('T1'!M520,'T2'!K520),MAX('T1'!M520,'T2'!K520),COUNTRY_INFO!F520*0.33),IF(COUNTRY_INFO!K520=2,IF(COUNTRY_INFO!F520*0.5&gt;MAX('T1'!M520,'T2'!K520),MAX('T1'!M520,'T2'!K520),COUNTRY_INFO!F520*0.5),IF(COUNTRY_INFO!K520=3,IF(COUNTRY_INFO!F520&gt;MAX('T1'!M520,'T2'!K520),MAX('T1'!M520,'T2'!K520),COUNTRY_INFO!F520),0)))</f>
        <v>0</v>
      </c>
      <c r="AE520" s="217">
        <f>IF(AND(COUNTRY_INFO!K520&gt;0,COUNTRY_INFO!K520&lt;4),IF(Z520&gt;0,IF(COUNTRY_INFO!K520=1, AD520/(COUNTRY_INFO!F520*0.33)*100, IF(COUNTRY_INFO!K520=2, AD520/(COUNTRY_INFO!F520*0.5)*100, IF(COUNTRY_INFO!K520=3, AD520/COUNTRY_INFO!F520*100))),"-"),0)</f>
        <v>0</v>
      </c>
      <c r="AF520" s="11">
        <f>IF(COUNTRY_INFO!K520=2,IF(COUNTRY_INFO!G520*0.2&gt;MAX('T1'!N520,'T2'!L520),MAX('T1'!N520,'T2'!L520),COUNTRY_INFO!G520*0.2),IF(COUNTRY_INFO!K520=3,IF(COUNTRY_INFO!G520&gt;MAX('T1'!N520,'T2'!L520),MAX('T1'!N520,'T2'!L520),COUNTRY_INFO!G520),0))</f>
        <v>0</v>
      </c>
      <c r="AG520" s="217">
        <f>IF(AND(COUNTRY_INFO!K520&gt;0,COUNTRY_INFO!K520&lt;4),IF(Z520&gt;0,IF(COUNTRY_INFO!K520=1, 0, IF(COUNTRY_INFO!K520=2, AF520/(COUNTRY_INFO!G520*0.2)*100, IF(COUNTRY_INFO!K520=3, AF520/COUNTRY_INFO!G520*100))),"-"),0)</f>
        <v>0</v>
      </c>
      <c r="AH520" s="11">
        <f t="shared" si="55"/>
        <v>0</v>
      </c>
      <c r="AI520" s="73">
        <f>IF(AND(COUNTRY_INFO!K520&gt;0,COUNTRY_INFO!K520&lt;4), IF(AC520/Z520*100&lt;&gt;0, IF(AH520/Z520*100&gt;100,100,AH520/Z520*100), "-"),0)</f>
        <v>0</v>
      </c>
      <c r="AJ520" s="261"/>
      <c r="AK520" s="260">
        <f>IF(AND(D520&lt;&gt;0, D520&lt;&gt;"Unknown",D520&lt;&gt;"Stopped",D520&lt;&gt;"Not required"),D520/COUNTRY_INFO!D520, 0)</f>
        <v>0</v>
      </c>
      <c r="AL520" s="260">
        <f>IF(AND(J520&lt;&gt;0,J520&lt;&gt;"Unknown",J520&lt;&gt;"Stopped",J520&lt;&gt;"Not required"),J520/COUNTRY_INFO!D520, 0)</f>
        <v>0</v>
      </c>
      <c r="AM520" s="260">
        <f>IF(AND(P520&lt;&gt;0,P520&lt;&gt;"Unknown",P520&lt;&gt;"Not required"),P520/(COUNTRY_INFO!E520+COUNTRY_INFO!F520), 0)</f>
        <v>0</v>
      </c>
      <c r="AN520" s="260">
        <f>IF(AND(Z520&lt;&gt;0,Z520&lt;&gt;"Unknown",Z520&lt;&gt;"Not required"),IF(COUNTRY_INFO!K520=1,1,IF(COUNTRY_INFO!K520=2,0.5*COUNTRY_INFO!F520/(0.5*COUNTRY_INFO!F520+0.2*COUNTRY_INFO!G520),IF(COUNTRY_INFO!K520=3,COUNTRY_INFO!F520/(COUNTRY_INFO!F520+COUNTRY_INFO!G520)))),0)</f>
        <v>0</v>
      </c>
      <c r="AO520" s="260">
        <f>IF(AND(Z520&lt;&gt;0,Z520&lt;&gt;"Unknown",Z520&lt;&gt;"Not required"),IF(COUNTRY_INFO!K520=1,0,IF(COUNTRY_INFO!K520=2,0.2*COUNTRY_INFO!G520/(0.5*COUNTRY_INFO!F520+0.2*COUNTRY_INFO!G520),IF(COUNTRY_INFO!K520=3,COUNTRY_INFO!G520/(COUNTRY_INFO!F520+COUNTRY_INFO!G520)))),0)</f>
        <v>0</v>
      </c>
      <c r="AP520" s="259">
        <f>MAX(COUNTRY_INFO!D520*AK520*PROFILE!$G$7,COUNTRY_INFO!D520*AL520*PROFILE!$G$7)</f>
        <v>0</v>
      </c>
      <c r="AQ520" s="259">
        <f>MAX(COUNTRY_INFO!D520*AK520*PROFILE!$G$8,COUNTRY_INFO!D520*AL520*PROFILE!$G$8,COUNTRY_INFO!D520*AM520*PROFILE!$G$8)</f>
        <v>0</v>
      </c>
      <c r="AR520" s="259">
        <f>MAX(COUNTRY_INFO!D520*AK520*PROFILE!$G$9,COUNTRY_INFO!D520*AL520*PROFILE!$G$9,COUNTRY_INFO!D520*AM520*PROFILE!$G$9,IF(AND(DISTRICT!Z520&lt;&gt;"Unknown",Z520&lt;&gt;"Not required"),COUNTRY_INFO!O520*DISTRICT!AN520,0))</f>
        <v>0</v>
      </c>
      <c r="AS520" s="259">
        <f>MAX(COUNTRY_INFO!D520*AK520*PROFILE!$G$10,COUNTRY_INFO!D520*AL520*PROFILE!$G$10,IF(AND(DISTRICT!Z520&lt;&gt;"Unknown",Z520&lt;&gt;"Not required"),COUNTRY_INFO!O520*DISTRICT!AO520,0))</f>
        <v>0</v>
      </c>
      <c r="AT520" s="259">
        <f t="shared" si="56"/>
        <v>0</v>
      </c>
      <c r="AU520" s="258">
        <f t="shared" si="51"/>
        <v>0</v>
      </c>
      <c r="AV520" s="259">
        <f>MAX('MDA2'!J520,'T1'!L520,'T2'!J520,T3_R1!K520,T3_R2!K520)</f>
        <v>0</v>
      </c>
      <c r="AW520" s="259">
        <f>MAX('MDA1'!K520,'MDA2'!K520,'MDA3'!I520,'MDA3'!L520,'T1'!M520,'T2'!K520,T3_R1!L520,T3_R2!L520)</f>
        <v>0</v>
      </c>
      <c r="AX520" s="259">
        <f>MAX('MDA1'!L520,'MDA2'!L520,'MDA3'!J520,'MDA3'!M520,'T1'!N520,'T2'!L520,T3_R1!M520,T3_R2!M520)</f>
        <v>0</v>
      </c>
      <c r="AY520" s="259">
        <f t="shared" si="57"/>
        <v>0</v>
      </c>
      <c r="AZ520" s="259">
        <f>MAX('MDA2'!J520,T520)</f>
        <v>0</v>
      </c>
      <c r="BA520" s="259">
        <f>MAX('MDA1'!K520,'MDA2'!K520,'MDA3'!I520,'MDA3'!L520,V520,AD520)</f>
        <v>0</v>
      </c>
      <c r="BB520" s="259">
        <f>MAX('MDA1'!L520,'MDA2'!L520,'MDA3'!J520,'MDA3'!M520,AF520)</f>
        <v>0</v>
      </c>
      <c r="BC520" s="259">
        <f t="shared" si="52"/>
        <v>0</v>
      </c>
      <c r="BD520" s="260">
        <f t="shared" si="53"/>
        <v>0</v>
      </c>
    </row>
    <row r="521" spans="1:56" x14ac:dyDescent="0.2">
      <c r="A521" s="10" t="str">
        <f>IF(COUNTRY_INFO!A521=0," ",COUNTRY_INFO!A521)</f>
        <v>Ethiopia</v>
      </c>
      <c r="B521" s="10" t="str">
        <f>IF(COUNTRY_INFO!B521=0," ",COUNTRY_INFO!B521)</f>
        <v>Oromia West Arsi</v>
      </c>
      <c r="C521" s="87" t="str">
        <f>IF(COUNTRY_INFO!C521=0," ",COUNTRY_INFO!C521)</f>
        <v>Gedeb Asasa</v>
      </c>
      <c r="D521" s="67">
        <f>COUNTRY_INFO!L521</f>
        <v>0</v>
      </c>
      <c r="E521" s="61"/>
      <c r="F521" s="61"/>
      <c r="G521" s="11">
        <f>MAX('MDA1'!M521,'MDA2'!M521)</f>
        <v>0</v>
      </c>
      <c r="H521" s="11">
        <f>IF(AND(COUNTRY_INFO!H521&gt;0,COUNTRY_INFO!H521&lt;4),IF(D521&gt;MAX('MDA1'!M521,'MDA2'!M521),MAX('MDA1'!M521,'MDA2'!M521),D521),0)</f>
        <v>0</v>
      </c>
      <c r="I521" s="73">
        <f>IF(AND(COUNTRY_INFO!H521&gt;0,COUNTRY_INFO!H521&lt;4), IF(G521/D521*100&lt;&gt;0, IF(G521/D521*100&gt;100,100,G521/D521*100), "-"),0)</f>
        <v>0</v>
      </c>
      <c r="J521" s="67">
        <f>COUNTRY_INFO!M521</f>
        <v>0</v>
      </c>
      <c r="K521" s="61"/>
      <c r="L521" s="61"/>
      <c r="M521" s="11">
        <f>MAX('MDA1'!M521,MAX('MDA3'!I521,'MDA3'!L521)+MAX('MDA3'!J521,'MDA3'!M521))</f>
        <v>0</v>
      </c>
      <c r="N521" s="11">
        <f>IF(AND(COUNTRY_INFO!I521&gt;0,COUNTRY_INFO!I521&lt;4),IF(J521&gt;MAX('MDA1'!M521,MAX('MDA3'!I521,'MDA3'!L521)+MAX('MDA3'!J521,'MDA3'!M521)),MAX('MDA1'!M521,MAX('MDA3'!I521,'MDA3'!L521)+MAX('MDA3'!J521,'MDA3'!M521)),J521),0)</f>
        <v>0</v>
      </c>
      <c r="O521" s="73">
        <f>IF(AND(COUNTRY_INFO!I521&gt;0,COUNTRY_INFO!I521&lt;4), IF(M521/J521*100&lt;&gt;0, IF(M521/J521*100&gt;100,100,M521/J521*100), "-"),0)</f>
        <v>0</v>
      </c>
      <c r="P521" s="67">
        <f>COUNTRY_INFO!N521</f>
        <v>0</v>
      </c>
      <c r="Q521" s="61"/>
      <c r="R521" s="61"/>
      <c r="S521" s="11">
        <f>SUM(MAX('MDA2'!J521, 'T1'!L521, MAX(T3_R1!K521, T3_R2!K521)), MAX('MDA1'!K521, 'MDA2'!K521, 'T1'!M521, MAX(T3_R1!L521, T3_R2!L521)), MAX('MDA1'!L521, 'MDA2'!L521, 'T1'!N521, MAX(T3_R1!M521, T3_R2!M521)))</f>
        <v>0</v>
      </c>
      <c r="T521" s="11">
        <f>IF(AND(COUNTRY_INFO!J521&gt;1,COUNTRY_INFO!J521&lt;4),IF(COUNTRY_INFO!E521&gt;MAX('MDA2'!J521,'T1'!L521,MAX(T3_R1!K521,T3_R2!K521)),MAX('MDA2'!J521,'T1'!L521,MAX(T3_R1!K521,T3_R2!K521)),COUNTRY_INFO!E521),0)</f>
        <v>0</v>
      </c>
      <c r="U521" s="217">
        <f>IF(AND(COUNTRY_INFO!J521&gt;1,COUNTRY_INFO!J521&lt;4), IF(T521/COUNTRY_INFO!E521*100&lt;&gt;0, IF(T521/COUNTRY_INFO!E521*100&gt;100,100,T521/COUNTRY_INFO!E521*100), "-"),0)</f>
        <v>0</v>
      </c>
      <c r="V521" s="11">
        <f>IF(AND(COUNTRY_INFO!J521&gt;1,COUNTRY_INFO!J521&lt;4),IF(COUNTRY_INFO!F521&gt;MAX('MDA1'!K521,'MDA2'!K521,'T1'!M521,MAX(T3_R1!L521,T3_R2!L521)),MAX('MDA1'!K521,'MDA2'!K521,'T1'!M521,MAX(T3_R1!L521,T3_R2!L521)),COUNTRY_INFO!F521),0)</f>
        <v>0</v>
      </c>
      <c r="W521" s="217">
        <f>IF(AND(COUNTRY_INFO!J521&gt;1,COUNTRY_INFO!J521&lt;4), IF(V521/COUNTRY_INFO!F521*100&lt;&gt;0, IF(V521/COUNTRY_INFO!F521*100&gt;100,100,V521/COUNTRY_INFO!F521*100), "-"),0)</f>
        <v>0</v>
      </c>
      <c r="X521" s="11">
        <f t="shared" si="54"/>
        <v>0</v>
      </c>
      <c r="Y521" s="73">
        <f>IF(AND(COUNTRY_INFO!J521&gt;1,COUNTRY_INFO!J521&lt;4), IF(S521/P521*100&lt;&gt;0, IF(X521/P521*100&gt;100,100,X521/P521*100), "-"),0)</f>
        <v>0</v>
      </c>
      <c r="Z521" s="67">
        <f>COUNTRY_INFO!O521</f>
        <v>0</v>
      </c>
      <c r="AA521" s="61"/>
      <c r="AB521" s="61"/>
      <c r="AC521" s="11">
        <f>MAX('T1'!L521,'T2'!J521)+MAX('T1'!M521,'T2'!K521)+MAX('T1'!N521,'T2'!L521)</f>
        <v>0</v>
      </c>
      <c r="AD521" s="11">
        <f>IF(COUNTRY_INFO!K521=1,IF(COUNTRY_INFO!F521*0.33&gt;MAX('T1'!M521,'T2'!K521),MAX('T1'!M521,'T2'!K521),COUNTRY_INFO!F521*0.33),IF(COUNTRY_INFO!K521=2,IF(COUNTRY_INFO!F521*0.5&gt;MAX('T1'!M521,'T2'!K521),MAX('T1'!M521,'T2'!K521),COUNTRY_INFO!F521*0.5),IF(COUNTRY_INFO!K521=3,IF(COUNTRY_INFO!F521&gt;MAX('T1'!M521,'T2'!K521),MAX('T1'!M521,'T2'!K521),COUNTRY_INFO!F521),0)))</f>
        <v>0</v>
      </c>
      <c r="AE521" s="217">
        <f>IF(AND(COUNTRY_INFO!K521&gt;0,COUNTRY_INFO!K521&lt;4),IF(Z521&gt;0,IF(COUNTRY_INFO!K521=1, AD521/(COUNTRY_INFO!F521*0.33)*100, IF(COUNTRY_INFO!K521=2, AD521/(COUNTRY_INFO!F521*0.5)*100, IF(COUNTRY_INFO!K521=3, AD521/COUNTRY_INFO!F521*100))),"-"),0)</f>
        <v>0</v>
      </c>
      <c r="AF521" s="11">
        <f>IF(COUNTRY_INFO!K521=2,IF(COUNTRY_INFO!G521*0.2&gt;MAX('T1'!N521,'T2'!L521),MAX('T1'!N521,'T2'!L521),COUNTRY_INFO!G521*0.2),IF(COUNTRY_INFO!K521=3,IF(COUNTRY_INFO!G521&gt;MAX('T1'!N521,'T2'!L521),MAX('T1'!N521,'T2'!L521),COUNTRY_INFO!G521),0))</f>
        <v>0</v>
      </c>
      <c r="AG521" s="217">
        <f>IF(AND(COUNTRY_INFO!K521&gt;0,COUNTRY_INFO!K521&lt;4),IF(Z521&gt;0,IF(COUNTRY_INFO!K521=1, 0, IF(COUNTRY_INFO!K521=2, AF521/(COUNTRY_INFO!G521*0.2)*100, IF(COUNTRY_INFO!K521=3, AF521/COUNTRY_INFO!G521*100))),"-"),0)</f>
        <v>0</v>
      </c>
      <c r="AH521" s="11">
        <f t="shared" si="55"/>
        <v>0</v>
      </c>
      <c r="AI521" s="73">
        <f>IF(AND(COUNTRY_INFO!K521&gt;0,COUNTRY_INFO!K521&lt;4), IF(AC521/Z521*100&lt;&gt;0, IF(AH521/Z521*100&gt;100,100,AH521/Z521*100), "-"),0)</f>
        <v>0</v>
      </c>
      <c r="AJ521" s="261"/>
      <c r="AK521" s="260">
        <f>IF(AND(D521&lt;&gt;0, D521&lt;&gt;"Unknown",D521&lt;&gt;"Stopped",D521&lt;&gt;"Not required"),D521/COUNTRY_INFO!D521, 0)</f>
        <v>0</v>
      </c>
      <c r="AL521" s="260">
        <f>IF(AND(J521&lt;&gt;0,J521&lt;&gt;"Unknown",J521&lt;&gt;"Stopped",J521&lt;&gt;"Not required"),J521/COUNTRY_INFO!D521, 0)</f>
        <v>0</v>
      </c>
      <c r="AM521" s="260">
        <f>IF(AND(P521&lt;&gt;0,P521&lt;&gt;"Unknown",P521&lt;&gt;"Not required"),P521/(COUNTRY_INFO!E521+COUNTRY_INFO!F521), 0)</f>
        <v>0</v>
      </c>
      <c r="AN521" s="260">
        <f>IF(AND(Z521&lt;&gt;0,Z521&lt;&gt;"Unknown",Z521&lt;&gt;"Not required"),IF(COUNTRY_INFO!K521=1,1,IF(COUNTRY_INFO!K521=2,0.5*COUNTRY_INFO!F521/(0.5*COUNTRY_INFO!F521+0.2*COUNTRY_INFO!G521),IF(COUNTRY_INFO!K521=3,COUNTRY_INFO!F521/(COUNTRY_INFO!F521+COUNTRY_INFO!G521)))),0)</f>
        <v>0</v>
      </c>
      <c r="AO521" s="260">
        <f>IF(AND(Z521&lt;&gt;0,Z521&lt;&gt;"Unknown",Z521&lt;&gt;"Not required"),IF(COUNTRY_INFO!K521=1,0,IF(COUNTRY_INFO!K521=2,0.2*COUNTRY_INFO!G521/(0.5*COUNTRY_INFO!F521+0.2*COUNTRY_INFO!G521),IF(COUNTRY_INFO!K521=3,COUNTRY_INFO!G521/(COUNTRY_INFO!F521+COUNTRY_INFO!G521)))),0)</f>
        <v>0</v>
      </c>
      <c r="AP521" s="259">
        <f>MAX(COUNTRY_INFO!D521*AK521*PROFILE!$G$7,COUNTRY_INFO!D521*AL521*PROFILE!$G$7)</f>
        <v>0</v>
      </c>
      <c r="AQ521" s="259">
        <f>MAX(COUNTRY_INFO!D521*AK521*PROFILE!$G$8,COUNTRY_INFO!D521*AL521*PROFILE!$G$8,COUNTRY_INFO!D521*AM521*PROFILE!$G$8)</f>
        <v>0</v>
      </c>
      <c r="AR521" s="259">
        <f>MAX(COUNTRY_INFO!D521*AK521*PROFILE!$G$9,COUNTRY_INFO!D521*AL521*PROFILE!$G$9,COUNTRY_INFO!D521*AM521*PROFILE!$G$9,IF(AND(DISTRICT!Z521&lt;&gt;"Unknown",Z521&lt;&gt;"Not required"),COUNTRY_INFO!O521*DISTRICT!AN521,0))</f>
        <v>0</v>
      </c>
      <c r="AS521" s="259">
        <f>MAX(COUNTRY_INFO!D521*AK521*PROFILE!$G$10,COUNTRY_INFO!D521*AL521*PROFILE!$G$10,IF(AND(DISTRICT!Z521&lt;&gt;"Unknown",Z521&lt;&gt;"Not required"),COUNTRY_INFO!O521*DISTRICT!AO521,0))</f>
        <v>0</v>
      </c>
      <c r="AT521" s="259">
        <f t="shared" si="56"/>
        <v>0</v>
      </c>
      <c r="AU521" s="258">
        <f t="shared" ref="AU521:AU584" si="58">IF(COUNTIFS(AK521:AN521,"&gt;0")=0,0, IF(COUNTIFS(AK521:AN521,"&gt;0")&lt;=IF(AND(OR(D521&gt;=0,D521="Not required",D521="Unknown",D521="Stopped"),D521&gt;0,H521&gt;0),1,0)+IF(AND(OR(J521&gt;=0,J521="Not required",J521="Unknown",J521="Stopped"),J521&gt;0,N521&gt;0),1,0)+IF(AND(OR(P521&gt;=0,P521="Not required",P521="Unknown"),P521&gt;0,X521&gt;0),1,0)+IF(AND(OR(Z521&gt;=0,Z521="Not required",Z521="Unknown"),Z521&gt;0,AH521&gt;0),1,0),"Y",0))</f>
        <v>0</v>
      </c>
      <c r="AV521" s="259">
        <f>MAX('MDA2'!J521,'T1'!L521,'T2'!J521,T3_R1!K521,T3_R2!K521)</f>
        <v>0</v>
      </c>
      <c r="AW521" s="259">
        <f>MAX('MDA1'!K521,'MDA2'!K521,'MDA3'!I521,'MDA3'!L521,'T1'!M521,'T2'!K521,T3_R1!L521,T3_R2!L521)</f>
        <v>0</v>
      </c>
      <c r="AX521" s="259">
        <f>MAX('MDA1'!L521,'MDA2'!L521,'MDA3'!J521,'MDA3'!M521,'T1'!N521,'T2'!L521,T3_R1!M521,T3_R2!M521)</f>
        <v>0</v>
      </c>
      <c r="AY521" s="259">
        <f t="shared" si="57"/>
        <v>0</v>
      </c>
      <c r="AZ521" s="259">
        <f>MAX('MDA2'!J521,T521)</f>
        <v>0</v>
      </c>
      <c r="BA521" s="259">
        <f>MAX('MDA1'!K521,'MDA2'!K521,'MDA3'!I521,'MDA3'!L521,V521,AD521)</f>
        <v>0</v>
      </c>
      <c r="BB521" s="259">
        <f>MAX('MDA1'!L521,'MDA2'!L521,'MDA3'!J521,'MDA3'!M521,AF521)</f>
        <v>0</v>
      </c>
      <c r="BC521" s="259">
        <f t="shared" ref="BC521:BC584" si="59">IF(AT521&lt;SUM(AZ521:BB521), AT521,SUM(AZ521:BB521))</f>
        <v>0</v>
      </c>
      <c r="BD521" s="260">
        <f t="shared" ref="BD521:BD584" si="60">IF(AT521&lt;&gt;0,BC521/AT521*100,0)</f>
        <v>0</v>
      </c>
    </row>
    <row r="522" spans="1:56" x14ac:dyDescent="0.2">
      <c r="A522" s="10" t="str">
        <f>IF(COUNTRY_INFO!A522=0," ",COUNTRY_INFO!A522)</f>
        <v>Ethiopia</v>
      </c>
      <c r="B522" s="10" t="str">
        <f>IF(COUNTRY_INFO!B522=0," ",COUNTRY_INFO!B522)</f>
        <v>Oromia West Arsi</v>
      </c>
      <c r="C522" s="87" t="str">
        <f>IF(COUNTRY_INFO!C522=0," ",COUNTRY_INFO!C522)</f>
        <v xml:space="preserve">Heben Arsi </v>
      </c>
      <c r="D522" s="67">
        <f>COUNTRY_INFO!L522</f>
        <v>0</v>
      </c>
      <c r="E522" s="61"/>
      <c r="F522" s="61"/>
      <c r="G522" s="11">
        <f>MAX('MDA1'!M522,'MDA2'!M522)</f>
        <v>0</v>
      </c>
      <c r="H522" s="11">
        <f>IF(AND(COUNTRY_INFO!H522&gt;0,COUNTRY_INFO!H522&lt;4),IF(D522&gt;MAX('MDA1'!M522,'MDA2'!M522),MAX('MDA1'!M522,'MDA2'!M522),D522),0)</f>
        <v>0</v>
      </c>
      <c r="I522" s="73">
        <f>IF(AND(COUNTRY_INFO!H522&gt;0,COUNTRY_INFO!H522&lt;4), IF(G522/D522*100&lt;&gt;0, IF(G522/D522*100&gt;100,100,G522/D522*100), "-"),0)</f>
        <v>0</v>
      </c>
      <c r="J522" s="67">
        <f>COUNTRY_INFO!M522</f>
        <v>0</v>
      </c>
      <c r="K522" s="61"/>
      <c r="L522" s="61"/>
      <c r="M522" s="11">
        <f>MAX('MDA1'!M522,MAX('MDA3'!I522,'MDA3'!L522)+MAX('MDA3'!J522,'MDA3'!M522))</f>
        <v>0</v>
      </c>
      <c r="N522" s="11">
        <f>IF(AND(COUNTRY_INFO!I522&gt;0,COUNTRY_INFO!I522&lt;4),IF(J522&gt;MAX('MDA1'!M522,MAX('MDA3'!I522,'MDA3'!L522)+MAX('MDA3'!J522,'MDA3'!M522)),MAX('MDA1'!M522,MAX('MDA3'!I522,'MDA3'!L522)+MAX('MDA3'!J522,'MDA3'!M522)),J522),0)</f>
        <v>0</v>
      </c>
      <c r="O522" s="73">
        <f>IF(AND(COUNTRY_INFO!I522&gt;0,COUNTRY_INFO!I522&lt;4), IF(M522/J522*100&lt;&gt;0, IF(M522/J522*100&gt;100,100,M522/J522*100), "-"),0)</f>
        <v>0</v>
      </c>
      <c r="P522" s="67">
        <f>COUNTRY_INFO!N522</f>
        <v>0</v>
      </c>
      <c r="Q522" s="61"/>
      <c r="R522" s="61"/>
      <c r="S522" s="11">
        <f>SUM(MAX('MDA2'!J522, 'T1'!L522, MAX(T3_R1!K522, T3_R2!K522)), MAX('MDA1'!K522, 'MDA2'!K522, 'T1'!M522, MAX(T3_R1!L522, T3_R2!L522)), MAX('MDA1'!L522, 'MDA2'!L522, 'T1'!N522, MAX(T3_R1!M522, T3_R2!M522)))</f>
        <v>0</v>
      </c>
      <c r="T522" s="11">
        <f>IF(AND(COUNTRY_INFO!J522&gt;1,COUNTRY_INFO!J522&lt;4),IF(COUNTRY_INFO!E522&gt;MAX('MDA2'!J522,'T1'!L522,MAX(T3_R1!K522,T3_R2!K522)),MAX('MDA2'!J522,'T1'!L522,MAX(T3_R1!K522,T3_R2!K522)),COUNTRY_INFO!E522),0)</f>
        <v>0</v>
      </c>
      <c r="U522" s="217">
        <f>IF(AND(COUNTRY_INFO!J522&gt;1,COUNTRY_INFO!J522&lt;4), IF(T522/COUNTRY_INFO!E522*100&lt;&gt;0, IF(T522/COUNTRY_INFO!E522*100&gt;100,100,T522/COUNTRY_INFO!E522*100), "-"),0)</f>
        <v>0</v>
      </c>
      <c r="V522" s="11">
        <f>IF(AND(COUNTRY_INFO!J522&gt;1,COUNTRY_INFO!J522&lt;4),IF(COUNTRY_INFO!F522&gt;MAX('MDA1'!K522,'MDA2'!K522,'T1'!M522,MAX(T3_R1!L522,T3_R2!L522)),MAX('MDA1'!K522,'MDA2'!K522,'T1'!M522,MAX(T3_R1!L522,T3_R2!L522)),COUNTRY_INFO!F522),0)</f>
        <v>0</v>
      </c>
      <c r="W522" s="217">
        <f>IF(AND(COUNTRY_INFO!J522&gt;1,COUNTRY_INFO!J522&lt;4), IF(V522/COUNTRY_INFO!F522*100&lt;&gt;0, IF(V522/COUNTRY_INFO!F522*100&gt;100,100,V522/COUNTRY_INFO!F522*100), "-"),0)</f>
        <v>0</v>
      </c>
      <c r="X522" s="11">
        <f t="shared" ref="X522:X585" si="61">SUM(T522,V522)</f>
        <v>0</v>
      </c>
      <c r="Y522" s="73">
        <f>IF(AND(COUNTRY_INFO!J522&gt;1,COUNTRY_INFO!J522&lt;4), IF(S522/P522*100&lt;&gt;0, IF(X522/P522*100&gt;100,100,X522/P522*100), "-"),0)</f>
        <v>0</v>
      </c>
      <c r="Z522" s="67">
        <f>COUNTRY_INFO!O522</f>
        <v>0</v>
      </c>
      <c r="AA522" s="61"/>
      <c r="AB522" s="61"/>
      <c r="AC522" s="11">
        <f>MAX('T1'!L522,'T2'!J522)+MAX('T1'!M522,'T2'!K522)+MAX('T1'!N522,'T2'!L522)</f>
        <v>0</v>
      </c>
      <c r="AD522" s="11">
        <f>IF(COUNTRY_INFO!K522=1,IF(COUNTRY_INFO!F522*0.33&gt;MAX('T1'!M522,'T2'!K522),MAX('T1'!M522,'T2'!K522),COUNTRY_INFO!F522*0.33),IF(COUNTRY_INFO!K522=2,IF(COUNTRY_INFO!F522*0.5&gt;MAX('T1'!M522,'T2'!K522),MAX('T1'!M522,'T2'!K522),COUNTRY_INFO!F522*0.5),IF(COUNTRY_INFO!K522=3,IF(COUNTRY_INFO!F522&gt;MAX('T1'!M522,'T2'!K522),MAX('T1'!M522,'T2'!K522),COUNTRY_INFO!F522),0)))</f>
        <v>0</v>
      </c>
      <c r="AE522" s="217">
        <f>IF(AND(COUNTRY_INFO!K522&gt;0,COUNTRY_INFO!K522&lt;4),IF(Z522&gt;0,IF(COUNTRY_INFO!K522=1, AD522/(COUNTRY_INFO!F522*0.33)*100, IF(COUNTRY_INFO!K522=2, AD522/(COUNTRY_INFO!F522*0.5)*100, IF(COUNTRY_INFO!K522=3, AD522/COUNTRY_INFO!F522*100))),"-"),0)</f>
        <v>0</v>
      </c>
      <c r="AF522" s="11">
        <f>IF(COUNTRY_INFO!K522=2,IF(COUNTRY_INFO!G522*0.2&gt;MAX('T1'!N522,'T2'!L522),MAX('T1'!N522,'T2'!L522),COUNTRY_INFO!G522*0.2),IF(COUNTRY_INFO!K522=3,IF(COUNTRY_INFO!G522&gt;MAX('T1'!N522,'T2'!L522),MAX('T1'!N522,'T2'!L522),COUNTRY_INFO!G522),0))</f>
        <v>0</v>
      </c>
      <c r="AG522" s="217">
        <f>IF(AND(COUNTRY_INFO!K522&gt;0,COUNTRY_INFO!K522&lt;4),IF(Z522&gt;0,IF(COUNTRY_INFO!K522=1, 0, IF(COUNTRY_INFO!K522=2, AF522/(COUNTRY_INFO!G522*0.2)*100, IF(COUNTRY_INFO!K522=3, AF522/COUNTRY_INFO!G522*100))),"-"),0)</f>
        <v>0</v>
      </c>
      <c r="AH522" s="11">
        <f t="shared" ref="AH522:AH585" si="62">SUM(AD522,AF522)</f>
        <v>0</v>
      </c>
      <c r="AI522" s="73">
        <f>IF(AND(COUNTRY_INFO!K522&gt;0,COUNTRY_INFO!K522&lt;4), IF(AC522/Z522*100&lt;&gt;0, IF(AH522/Z522*100&gt;100,100,AH522/Z522*100), "-"),0)</f>
        <v>0</v>
      </c>
      <c r="AJ522" s="261"/>
      <c r="AK522" s="260">
        <f>IF(AND(D522&lt;&gt;0, D522&lt;&gt;"Unknown",D522&lt;&gt;"Stopped",D522&lt;&gt;"Not required"),D522/COUNTRY_INFO!D522, 0)</f>
        <v>0</v>
      </c>
      <c r="AL522" s="260">
        <f>IF(AND(J522&lt;&gt;0,J522&lt;&gt;"Unknown",J522&lt;&gt;"Stopped",J522&lt;&gt;"Not required"),J522/COUNTRY_INFO!D522, 0)</f>
        <v>0</v>
      </c>
      <c r="AM522" s="260">
        <f>IF(AND(P522&lt;&gt;0,P522&lt;&gt;"Unknown",P522&lt;&gt;"Not required"),P522/(COUNTRY_INFO!E522+COUNTRY_INFO!F522), 0)</f>
        <v>0</v>
      </c>
      <c r="AN522" s="260">
        <f>IF(AND(Z522&lt;&gt;0,Z522&lt;&gt;"Unknown",Z522&lt;&gt;"Not required"),IF(COUNTRY_INFO!K522=1,1,IF(COUNTRY_INFO!K522=2,0.5*COUNTRY_INFO!F522/(0.5*COUNTRY_INFO!F522+0.2*COUNTRY_INFO!G522),IF(COUNTRY_INFO!K522=3,COUNTRY_INFO!F522/(COUNTRY_INFO!F522+COUNTRY_INFO!G522)))),0)</f>
        <v>0</v>
      </c>
      <c r="AO522" s="260">
        <f>IF(AND(Z522&lt;&gt;0,Z522&lt;&gt;"Unknown",Z522&lt;&gt;"Not required"),IF(COUNTRY_INFO!K522=1,0,IF(COUNTRY_INFO!K522=2,0.2*COUNTRY_INFO!G522/(0.5*COUNTRY_INFO!F522+0.2*COUNTRY_INFO!G522),IF(COUNTRY_INFO!K522=3,COUNTRY_INFO!G522/(COUNTRY_INFO!F522+COUNTRY_INFO!G522)))),0)</f>
        <v>0</v>
      </c>
      <c r="AP522" s="259">
        <f>MAX(COUNTRY_INFO!D522*AK522*PROFILE!$G$7,COUNTRY_INFO!D522*AL522*PROFILE!$G$7)</f>
        <v>0</v>
      </c>
      <c r="AQ522" s="259">
        <f>MAX(COUNTRY_INFO!D522*AK522*PROFILE!$G$8,COUNTRY_INFO!D522*AL522*PROFILE!$G$8,COUNTRY_INFO!D522*AM522*PROFILE!$G$8)</f>
        <v>0</v>
      </c>
      <c r="AR522" s="259">
        <f>MAX(COUNTRY_INFO!D522*AK522*PROFILE!$G$9,COUNTRY_INFO!D522*AL522*PROFILE!$G$9,COUNTRY_INFO!D522*AM522*PROFILE!$G$9,IF(AND(DISTRICT!Z522&lt;&gt;"Unknown",Z522&lt;&gt;"Not required"),COUNTRY_INFO!O522*DISTRICT!AN522,0))</f>
        <v>0</v>
      </c>
      <c r="AS522" s="259">
        <f>MAX(COUNTRY_INFO!D522*AK522*PROFILE!$G$10,COUNTRY_INFO!D522*AL522*PROFILE!$G$10,IF(AND(DISTRICT!Z522&lt;&gt;"Unknown",Z522&lt;&gt;"Not required"),COUNTRY_INFO!O522*DISTRICT!AO522,0))</f>
        <v>0</v>
      </c>
      <c r="AT522" s="259">
        <f t="shared" ref="AT522:AT585" si="63">SUM(AP522:AS522)</f>
        <v>0</v>
      </c>
      <c r="AU522" s="258">
        <f t="shared" si="58"/>
        <v>0</v>
      </c>
      <c r="AV522" s="259">
        <f>MAX('MDA2'!J522,'T1'!L522,'T2'!J522,T3_R1!K522,T3_R2!K522)</f>
        <v>0</v>
      </c>
      <c r="AW522" s="259">
        <f>MAX('MDA1'!K522,'MDA2'!K522,'MDA3'!I522,'MDA3'!L522,'T1'!M522,'T2'!K522,T3_R1!L522,T3_R2!L522)</f>
        <v>0</v>
      </c>
      <c r="AX522" s="259">
        <f>MAX('MDA1'!L522,'MDA2'!L522,'MDA3'!J522,'MDA3'!M522,'T1'!N522,'T2'!L522,T3_R1!M522,T3_R2!M522)</f>
        <v>0</v>
      </c>
      <c r="AY522" s="259">
        <f t="shared" ref="AY522:AY585" si="64">SUM(AV522:AX522)</f>
        <v>0</v>
      </c>
      <c r="AZ522" s="259">
        <f>MAX('MDA2'!J522,T522)</f>
        <v>0</v>
      </c>
      <c r="BA522" s="259">
        <f>MAX('MDA1'!K522,'MDA2'!K522,'MDA3'!I522,'MDA3'!L522,V522,AD522)</f>
        <v>0</v>
      </c>
      <c r="BB522" s="259">
        <f>MAX('MDA1'!L522,'MDA2'!L522,'MDA3'!J522,'MDA3'!M522,AF522)</f>
        <v>0</v>
      </c>
      <c r="BC522" s="259">
        <f t="shared" si="59"/>
        <v>0</v>
      </c>
      <c r="BD522" s="260">
        <f t="shared" si="60"/>
        <v>0</v>
      </c>
    </row>
    <row r="523" spans="1:56" x14ac:dyDescent="0.2">
      <c r="A523" s="10" t="str">
        <f>IF(COUNTRY_INFO!A523=0," ",COUNTRY_INFO!A523)</f>
        <v>Ethiopia</v>
      </c>
      <c r="B523" s="10" t="str">
        <f>IF(COUNTRY_INFO!B523=0," ",COUNTRY_INFO!B523)</f>
        <v>Oromia West Arsi</v>
      </c>
      <c r="C523" s="87" t="str">
        <f>IF(COUNTRY_INFO!C523=0," ",COUNTRY_INFO!C523)</f>
        <v>Kofele</v>
      </c>
      <c r="D523" s="67">
        <f>COUNTRY_INFO!L523</f>
        <v>219302</v>
      </c>
      <c r="E523" s="61"/>
      <c r="F523" s="61"/>
      <c r="G523" s="11">
        <f>MAX('MDA1'!M523,'MDA2'!M523)</f>
        <v>178149</v>
      </c>
      <c r="H523" s="11">
        <f>IF(AND(COUNTRY_INFO!H523&gt;0,COUNTRY_INFO!H523&lt;4),IF(D523&gt;MAX('MDA1'!M523,'MDA2'!M523),MAX('MDA1'!M523,'MDA2'!M523),D523),0)</f>
        <v>178149</v>
      </c>
      <c r="I523" s="73">
        <f>IF(AND(COUNTRY_INFO!H523&gt;0,COUNTRY_INFO!H523&lt;4), IF(G523/D523*100&lt;&gt;0, IF(G523/D523*100&gt;100,100,G523/D523*100), "-"),0)</f>
        <v>81.234553264448124</v>
      </c>
      <c r="J523" s="67">
        <f>COUNTRY_INFO!M523</f>
        <v>0</v>
      </c>
      <c r="K523" s="61"/>
      <c r="L523" s="61"/>
      <c r="M523" s="11">
        <f>MAX('MDA1'!M523,MAX('MDA3'!I523,'MDA3'!L523)+MAX('MDA3'!J523,'MDA3'!M523))</f>
        <v>178149</v>
      </c>
      <c r="N523" s="11">
        <f>IF(AND(COUNTRY_INFO!I523&gt;0,COUNTRY_INFO!I523&lt;4),IF(J523&gt;MAX('MDA1'!M523,MAX('MDA3'!I523,'MDA3'!L523)+MAX('MDA3'!J523,'MDA3'!M523)),MAX('MDA1'!M523,MAX('MDA3'!I523,'MDA3'!L523)+MAX('MDA3'!J523,'MDA3'!M523)),J523),0)</f>
        <v>0</v>
      </c>
      <c r="O523" s="73">
        <f>IF(AND(COUNTRY_INFO!I523&gt;0,COUNTRY_INFO!I523&lt;4), IF(M523/J523*100&lt;&gt;0, IF(M523/J523*100&gt;100,100,M523/J523*100), "-"),0)</f>
        <v>0</v>
      </c>
      <c r="P523" s="67">
        <f>COUNTRY_INFO!N523</f>
        <v>104488</v>
      </c>
      <c r="Q523" s="61"/>
      <c r="R523" s="61"/>
      <c r="S523" s="11">
        <f>SUM(MAX('MDA2'!J523, 'T1'!L523, MAX(T3_R1!K523, T3_R2!K523)), MAX('MDA1'!K523, 'MDA2'!K523, 'T1'!M523, MAX(T3_R1!L523, T3_R2!L523)), MAX('MDA1'!L523, 'MDA2'!L523, 'T1'!N523, MAX(T3_R1!M523, T3_R2!M523)))</f>
        <v>178149</v>
      </c>
      <c r="T523" s="11">
        <f>IF(AND(COUNTRY_INFO!J523&gt;1,COUNTRY_INFO!J523&lt;4),IF(COUNTRY_INFO!E523&gt;MAX('MDA2'!J523,'T1'!L523,MAX(T3_R1!K523,T3_R2!K523)),MAX('MDA2'!J523,'T1'!L523,MAX(T3_R1!K523,T3_R2!K523)),COUNTRY_INFO!E523),0)</f>
        <v>0</v>
      </c>
      <c r="U523" s="217" t="str">
        <f>IF(AND(COUNTRY_INFO!J523&gt;1,COUNTRY_INFO!J523&lt;4), IF(T523/COUNTRY_INFO!E523*100&lt;&gt;0, IF(T523/COUNTRY_INFO!E523*100&gt;100,100,T523/COUNTRY_INFO!E523*100), "-"),0)</f>
        <v>-</v>
      </c>
      <c r="V523" s="11">
        <f>IF(AND(COUNTRY_INFO!J523&gt;1,COUNTRY_INFO!J523&lt;4),IF(COUNTRY_INFO!F523&gt;MAX('MDA1'!K523,'MDA2'!K523,'T1'!M523,MAX(T3_R1!L523,T3_R2!L523)),MAX('MDA1'!K523,'MDA2'!K523,'T1'!M523,MAX(T3_R1!L523,T3_R2!L523)),COUNTRY_INFO!F523),0)</f>
        <v>64134</v>
      </c>
      <c r="W523" s="217">
        <f>IF(AND(COUNTRY_INFO!J523&gt;1,COUNTRY_INFO!J523&lt;4), IF(V523/COUNTRY_INFO!F523*100&lt;&gt;0, IF(V523/COUNTRY_INFO!F523*100&gt;100,100,V523/COUNTRY_INFO!F523*100), "-"),0)</f>
        <v>93.866081229418214</v>
      </c>
      <c r="X523" s="11">
        <f t="shared" si="61"/>
        <v>64134</v>
      </c>
      <c r="Y523" s="73">
        <f>IF(AND(COUNTRY_INFO!J523&gt;1,COUNTRY_INFO!J523&lt;4), IF(S523/P523*100&lt;&gt;0, IF(X523/P523*100&gt;100,100,X523/P523*100), "-"),0)</f>
        <v>61.379297144169662</v>
      </c>
      <c r="Z523" s="67">
        <f>COUNTRY_INFO!O523</f>
        <v>0</v>
      </c>
      <c r="AA523" s="61"/>
      <c r="AB523" s="61"/>
      <c r="AC523" s="11">
        <f>MAX('T1'!L523,'T2'!J523)+MAX('T1'!M523,'T2'!K523)+MAX('T1'!N523,'T2'!L523)</f>
        <v>0</v>
      </c>
      <c r="AD523" s="11">
        <f>IF(COUNTRY_INFO!K523=1,IF(COUNTRY_INFO!F523*0.33&gt;MAX('T1'!M523,'T2'!K523),MAX('T1'!M523,'T2'!K523),COUNTRY_INFO!F523*0.33),IF(COUNTRY_INFO!K523=2,IF(COUNTRY_INFO!F523*0.5&gt;MAX('T1'!M523,'T2'!K523),MAX('T1'!M523,'T2'!K523),COUNTRY_INFO!F523*0.5),IF(COUNTRY_INFO!K523=3,IF(COUNTRY_INFO!F523&gt;MAX('T1'!M523,'T2'!K523),MAX('T1'!M523,'T2'!K523),COUNTRY_INFO!F523),0)))</f>
        <v>0</v>
      </c>
      <c r="AE523" s="217">
        <f>IF(AND(COUNTRY_INFO!K523&gt;0,COUNTRY_INFO!K523&lt;4),IF(Z523&gt;0,IF(COUNTRY_INFO!K523=1, AD523/(COUNTRY_INFO!F523*0.33)*100, IF(COUNTRY_INFO!K523=2, AD523/(COUNTRY_INFO!F523*0.5)*100, IF(COUNTRY_INFO!K523=3, AD523/COUNTRY_INFO!F523*100))),"-"),0)</f>
        <v>0</v>
      </c>
      <c r="AF523" s="11">
        <f>IF(COUNTRY_INFO!K523=2,IF(COUNTRY_INFO!G523*0.2&gt;MAX('T1'!N523,'T2'!L523),MAX('T1'!N523,'T2'!L523),COUNTRY_INFO!G523*0.2),IF(COUNTRY_INFO!K523=3,IF(COUNTRY_INFO!G523&gt;MAX('T1'!N523,'T2'!L523),MAX('T1'!N523,'T2'!L523),COUNTRY_INFO!G523),0))</f>
        <v>0</v>
      </c>
      <c r="AG523" s="217">
        <f>IF(AND(COUNTRY_INFO!K523&gt;0,COUNTRY_INFO!K523&lt;4),IF(Z523&gt;0,IF(COUNTRY_INFO!K523=1, 0, IF(COUNTRY_INFO!K523=2, AF523/(COUNTRY_INFO!G523*0.2)*100, IF(COUNTRY_INFO!K523=3, AF523/COUNTRY_INFO!G523*100))),"-"),0)</f>
        <v>0</v>
      </c>
      <c r="AH523" s="11">
        <f t="shared" si="62"/>
        <v>0</v>
      </c>
      <c r="AI523" s="73">
        <f>IF(AND(COUNTRY_INFO!K523&gt;0,COUNTRY_INFO!K523&lt;4), IF(AC523/Z523*100&lt;&gt;0, IF(AH523/Z523*100&gt;100,100,AH523/Z523*100), "-"),0)</f>
        <v>0</v>
      </c>
      <c r="AJ523" s="261"/>
      <c r="AK523" s="260">
        <f>IF(AND(D523&lt;&gt;0, D523&lt;&gt;"Unknown",D523&lt;&gt;"Stopped",D523&lt;&gt;"Not required"),D523/COUNTRY_INFO!D523, 0)</f>
        <v>1</v>
      </c>
      <c r="AL523" s="260">
        <f>IF(AND(J523&lt;&gt;0,J523&lt;&gt;"Unknown",J523&lt;&gt;"Stopped",J523&lt;&gt;"Not required"),J523/COUNTRY_INFO!D523, 0)</f>
        <v>0</v>
      </c>
      <c r="AM523" s="260">
        <f>IF(AND(P523&lt;&gt;0,P523&lt;&gt;"Unknown",P523&lt;&gt;"Not required"),P523/(COUNTRY_INFO!E523+COUNTRY_INFO!F523), 0)</f>
        <v>1</v>
      </c>
      <c r="AN523" s="260">
        <f>IF(AND(Z523&lt;&gt;0,Z523&lt;&gt;"Unknown",Z523&lt;&gt;"Not required"),IF(COUNTRY_INFO!K523=1,1,IF(COUNTRY_INFO!K523=2,0.5*COUNTRY_INFO!F523/(0.5*COUNTRY_INFO!F523+0.2*COUNTRY_INFO!G523),IF(COUNTRY_INFO!K523=3,COUNTRY_INFO!F523/(COUNTRY_INFO!F523+COUNTRY_INFO!G523)))),0)</f>
        <v>0</v>
      </c>
      <c r="AO523" s="260">
        <f>IF(AND(Z523&lt;&gt;0,Z523&lt;&gt;"Unknown",Z523&lt;&gt;"Not required"),IF(COUNTRY_INFO!K523=1,0,IF(COUNTRY_INFO!K523=2,0.2*COUNTRY_INFO!G523/(0.5*COUNTRY_INFO!F523+0.2*COUNTRY_INFO!G523),IF(COUNTRY_INFO!K523=3,COUNTRY_INFO!G523/(COUNTRY_INFO!F523+COUNTRY_INFO!G523)))),0)</f>
        <v>0</v>
      </c>
      <c r="AP523" s="259">
        <f>MAX(COUNTRY_INFO!D523*AK523*PROFILE!$G$7,COUNTRY_INFO!D523*AL523*PROFILE!$G$7)</f>
        <v>2.2961538151457028E-2</v>
      </c>
      <c r="AQ523" s="259">
        <f>MAX(COUNTRY_INFO!D523*AK523*PROFILE!$G$8,COUNTRY_INFO!D523*AL523*PROFILE!$G$8,COUNTRY_INFO!D523*AM523*PROFILE!$G$8)</f>
        <v>32119.965777778103</v>
      </c>
      <c r="AR523" s="259">
        <f>MAX(COUNTRY_INFO!D523*AK523*PROFILE!$G$9,COUNTRY_INFO!D523*AL523*PROFILE!$G$9,COUNTRY_INFO!D523*AM523*PROFILE!$G$9,IF(AND(DISTRICT!Z523&lt;&gt;"Unknown",Z523&lt;&gt;"Not required"),COUNTRY_INFO!O523*DISTRICT!AN523,0))</f>
        <v>66703.778076129631</v>
      </c>
      <c r="AS523" s="259">
        <f>MAX(COUNTRY_INFO!D523*AK523*PROFILE!$G$10,COUNTRY_INFO!D523*AL523*PROFILE!$G$10,IF(AND(DISTRICT!Z523&lt;&gt;"Unknown",Z523&lt;&gt;"Not required"),COUNTRY_INFO!O523*DISTRICT!AO523,0))</f>
        <v>120478.23318455412</v>
      </c>
      <c r="AT523" s="259">
        <f t="shared" si="63"/>
        <v>219302</v>
      </c>
      <c r="AU523" s="258" t="str">
        <f t="shared" si="58"/>
        <v>Y</v>
      </c>
      <c r="AV523" s="259">
        <f>MAX('MDA2'!J523,'T1'!L523,'T2'!J523,T3_R1!K523,T3_R2!K523)</f>
        <v>0</v>
      </c>
      <c r="AW523" s="259">
        <f>MAX('MDA1'!K523,'MDA2'!K523,'MDA3'!I523,'MDA3'!L523,'T1'!M523,'T2'!K523,T3_R1!L523,T3_R2!L523)</f>
        <v>64134</v>
      </c>
      <c r="AX523" s="259">
        <f>MAX('MDA1'!L523,'MDA2'!L523,'MDA3'!J523,'MDA3'!M523,'T1'!N523,'T2'!L523,T3_R1!M523,T3_R2!M523)</f>
        <v>114015</v>
      </c>
      <c r="AY523" s="259">
        <f t="shared" si="64"/>
        <v>178149</v>
      </c>
      <c r="AZ523" s="259">
        <f>MAX('MDA2'!J523,T523)</f>
        <v>0</v>
      </c>
      <c r="BA523" s="259">
        <f>MAX('MDA1'!K523,'MDA2'!K523,'MDA3'!I523,'MDA3'!L523,V523,AD523)</f>
        <v>64134</v>
      </c>
      <c r="BB523" s="259">
        <f>MAX('MDA1'!L523,'MDA2'!L523,'MDA3'!J523,'MDA3'!M523,AF523)</f>
        <v>114015</v>
      </c>
      <c r="BC523" s="259">
        <f t="shared" si="59"/>
        <v>178149</v>
      </c>
      <c r="BD523" s="260">
        <f t="shared" si="60"/>
        <v>81.234553264448124</v>
      </c>
    </row>
    <row r="524" spans="1:56" x14ac:dyDescent="0.2">
      <c r="A524" s="10" t="str">
        <f>IF(COUNTRY_INFO!A524=0," ",COUNTRY_INFO!A524)</f>
        <v>Ethiopia</v>
      </c>
      <c r="B524" s="10" t="str">
        <f>IF(COUNTRY_INFO!B524=0," ",COUNTRY_INFO!B524)</f>
        <v>Oromia West Arsi</v>
      </c>
      <c r="C524" s="87" t="str">
        <f>IF(COUNTRY_INFO!C524=0," ",COUNTRY_INFO!C524)</f>
        <v>Kokosa</v>
      </c>
      <c r="D524" s="67">
        <f>COUNTRY_INFO!L524</f>
        <v>0</v>
      </c>
      <c r="E524" s="61"/>
      <c r="F524" s="61"/>
      <c r="G524" s="11">
        <f>MAX('MDA1'!M524,'MDA2'!M524)</f>
        <v>0</v>
      </c>
      <c r="H524" s="11">
        <f>IF(AND(COUNTRY_INFO!H524&gt;0,COUNTRY_INFO!H524&lt;4),IF(D524&gt;MAX('MDA1'!M524,'MDA2'!M524),MAX('MDA1'!M524,'MDA2'!M524),D524),0)</f>
        <v>0</v>
      </c>
      <c r="I524" s="73">
        <f>IF(AND(COUNTRY_INFO!H524&gt;0,COUNTRY_INFO!H524&lt;4), IF(G524/D524*100&lt;&gt;0, IF(G524/D524*100&gt;100,100,G524/D524*100), "-"),0)</f>
        <v>0</v>
      </c>
      <c r="J524" s="67">
        <f>COUNTRY_INFO!M524</f>
        <v>0</v>
      </c>
      <c r="K524" s="61"/>
      <c r="L524" s="61"/>
      <c r="M524" s="11">
        <f>MAX('MDA1'!M524,MAX('MDA3'!I524,'MDA3'!L524)+MAX('MDA3'!J524,'MDA3'!M524))</f>
        <v>0</v>
      </c>
      <c r="N524" s="11">
        <f>IF(AND(COUNTRY_INFO!I524&gt;0,COUNTRY_INFO!I524&lt;4),IF(J524&gt;MAX('MDA1'!M524,MAX('MDA3'!I524,'MDA3'!L524)+MAX('MDA3'!J524,'MDA3'!M524)),MAX('MDA1'!M524,MAX('MDA3'!I524,'MDA3'!L524)+MAX('MDA3'!J524,'MDA3'!M524)),J524),0)</f>
        <v>0</v>
      </c>
      <c r="O524" s="73">
        <f>IF(AND(COUNTRY_INFO!I524&gt;0,COUNTRY_INFO!I524&lt;4), IF(M524/J524*100&lt;&gt;0, IF(M524/J524*100&gt;100,100,M524/J524*100), "-"),0)</f>
        <v>0</v>
      </c>
      <c r="P524" s="67">
        <f>COUNTRY_INFO!N524</f>
        <v>87712</v>
      </c>
      <c r="Q524" s="61"/>
      <c r="R524" s="61"/>
      <c r="S524" s="11">
        <f>SUM(MAX('MDA2'!J524, 'T1'!L524, MAX(T3_R1!K524, T3_R2!K524)), MAX('MDA1'!K524, 'MDA2'!K524, 'T1'!M524, MAX(T3_R1!L524, T3_R2!L524)), MAX('MDA1'!L524, 'MDA2'!L524, 'T1'!N524, MAX(T3_R1!M524, T3_R2!M524)))</f>
        <v>54395</v>
      </c>
      <c r="T524" s="11">
        <f>IF(AND(COUNTRY_INFO!J524&gt;1,COUNTRY_INFO!J524&lt;4),IF(COUNTRY_INFO!E524&gt;MAX('MDA2'!J524,'T1'!L524,MAX(T3_R1!K524,T3_R2!K524)),MAX('MDA2'!J524,'T1'!L524,MAX(T3_R1!K524,T3_R2!K524)),COUNTRY_INFO!E524),0)</f>
        <v>0</v>
      </c>
      <c r="U524" s="217" t="str">
        <f>IF(AND(COUNTRY_INFO!J524&gt;1,COUNTRY_INFO!J524&lt;4), IF(T524/COUNTRY_INFO!E524*100&lt;&gt;0, IF(T524/COUNTRY_INFO!E524*100&gt;100,100,T524/COUNTRY_INFO!E524*100), "-"),0)</f>
        <v>-</v>
      </c>
      <c r="V524" s="11">
        <f>IF(AND(COUNTRY_INFO!J524&gt;1,COUNTRY_INFO!J524&lt;4),IF(COUNTRY_INFO!F524&gt;MAX('MDA1'!K524,'MDA2'!K524,'T1'!M524,MAX(T3_R1!L524,T3_R2!L524)),MAX('MDA1'!K524,'MDA2'!K524,'T1'!M524,MAX(T3_R1!L524,T3_R2!L524)),COUNTRY_INFO!F524),0)</f>
        <v>54395</v>
      </c>
      <c r="W524" s="217">
        <f>IF(AND(COUNTRY_INFO!J524&gt;1,COUNTRY_INFO!J524&lt;4), IF(V524/COUNTRY_INFO!F524*100&lt;&gt;0, IF(V524/COUNTRY_INFO!F524*100&gt;100,100,V524/COUNTRY_INFO!F524*100), "-"),0)</f>
        <v>94.839159619911086</v>
      </c>
      <c r="X524" s="11">
        <f t="shared" si="61"/>
        <v>54395</v>
      </c>
      <c r="Y524" s="73">
        <f>IF(AND(COUNTRY_INFO!J524&gt;1,COUNTRY_INFO!J524&lt;4), IF(S524/P524*100&lt;&gt;0, IF(X524/P524*100&gt;100,100,X524/P524*100), "-"),0)</f>
        <v>62.015459686245897</v>
      </c>
      <c r="Z524" s="67">
        <f>COUNTRY_INFO!O524</f>
        <v>0</v>
      </c>
      <c r="AA524" s="61"/>
      <c r="AB524" s="61"/>
      <c r="AC524" s="11">
        <f>MAX('T1'!L524,'T2'!J524)+MAX('T1'!M524,'T2'!K524)+MAX('T1'!N524,'T2'!L524)</f>
        <v>0</v>
      </c>
      <c r="AD524" s="11">
        <f>IF(COUNTRY_INFO!K524=1,IF(COUNTRY_INFO!F524*0.33&gt;MAX('T1'!M524,'T2'!K524),MAX('T1'!M524,'T2'!K524),COUNTRY_INFO!F524*0.33),IF(COUNTRY_INFO!K524=2,IF(COUNTRY_INFO!F524*0.5&gt;MAX('T1'!M524,'T2'!K524),MAX('T1'!M524,'T2'!K524),COUNTRY_INFO!F524*0.5),IF(COUNTRY_INFO!K524=3,IF(COUNTRY_INFO!F524&gt;MAX('T1'!M524,'T2'!K524),MAX('T1'!M524,'T2'!K524),COUNTRY_INFO!F524),0)))</f>
        <v>0</v>
      </c>
      <c r="AE524" s="217">
        <f>IF(AND(COUNTRY_INFO!K524&gt;0,COUNTRY_INFO!K524&lt;4),IF(Z524&gt;0,IF(COUNTRY_INFO!K524=1, AD524/(COUNTRY_INFO!F524*0.33)*100, IF(COUNTRY_INFO!K524=2, AD524/(COUNTRY_INFO!F524*0.5)*100, IF(COUNTRY_INFO!K524=3, AD524/COUNTRY_INFO!F524*100))),"-"),0)</f>
        <v>0</v>
      </c>
      <c r="AF524" s="11">
        <f>IF(COUNTRY_INFO!K524=2,IF(COUNTRY_INFO!G524*0.2&gt;MAX('T1'!N524,'T2'!L524),MAX('T1'!N524,'T2'!L524),COUNTRY_INFO!G524*0.2),IF(COUNTRY_INFO!K524=3,IF(COUNTRY_INFO!G524&gt;MAX('T1'!N524,'T2'!L524),MAX('T1'!N524,'T2'!L524),COUNTRY_INFO!G524),0))</f>
        <v>0</v>
      </c>
      <c r="AG524" s="217">
        <f>IF(AND(COUNTRY_INFO!K524&gt;0,COUNTRY_INFO!K524&lt;4),IF(Z524&gt;0,IF(COUNTRY_INFO!K524=1, 0, IF(COUNTRY_INFO!K524=2, AF524/(COUNTRY_INFO!G524*0.2)*100, IF(COUNTRY_INFO!K524=3, AF524/COUNTRY_INFO!G524*100))),"-"),0)</f>
        <v>0</v>
      </c>
      <c r="AH524" s="11">
        <f t="shared" si="62"/>
        <v>0</v>
      </c>
      <c r="AI524" s="73">
        <f>IF(AND(COUNTRY_INFO!K524&gt;0,COUNTRY_INFO!K524&lt;4), IF(AC524/Z524*100&lt;&gt;0, IF(AH524/Z524*100&gt;100,100,AH524/Z524*100), "-"),0)</f>
        <v>0</v>
      </c>
      <c r="AJ524" s="261"/>
      <c r="AK524" s="260">
        <f>IF(AND(D524&lt;&gt;0, D524&lt;&gt;"Unknown",D524&lt;&gt;"Stopped",D524&lt;&gt;"Not required"),D524/COUNTRY_INFO!D524, 0)</f>
        <v>0</v>
      </c>
      <c r="AL524" s="260">
        <f>IF(AND(J524&lt;&gt;0,J524&lt;&gt;"Unknown",J524&lt;&gt;"Stopped",J524&lt;&gt;"Not required"),J524/COUNTRY_INFO!D524, 0)</f>
        <v>0</v>
      </c>
      <c r="AM524" s="260">
        <f>IF(AND(P524&lt;&gt;0,P524&lt;&gt;"Unknown",P524&lt;&gt;"Not required"),P524/(COUNTRY_INFO!E524+COUNTRY_INFO!F524), 0)</f>
        <v>1</v>
      </c>
      <c r="AN524" s="260">
        <f>IF(AND(Z524&lt;&gt;0,Z524&lt;&gt;"Unknown",Z524&lt;&gt;"Not required"),IF(COUNTRY_INFO!K524=1,1,IF(COUNTRY_INFO!K524=2,0.5*COUNTRY_INFO!F524/(0.5*COUNTRY_INFO!F524+0.2*COUNTRY_INFO!G524),IF(COUNTRY_INFO!K524=3,COUNTRY_INFO!F524/(COUNTRY_INFO!F524+COUNTRY_INFO!G524)))),0)</f>
        <v>0</v>
      </c>
      <c r="AO524" s="260">
        <f>IF(AND(Z524&lt;&gt;0,Z524&lt;&gt;"Unknown",Z524&lt;&gt;"Not required"),IF(COUNTRY_INFO!K524=1,0,IF(COUNTRY_INFO!K524=2,0.2*COUNTRY_INFO!G524/(0.5*COUNTRY_INFO!F524+0.2*COUNTRY_INFO!G524),IF(COUNTRY_INFO!K524=3,COUNTRY_INFO!G524/(COUNTRY_INFO!F524+COUNTRY_INFO!G524)))),0)</f>
        <v>0</v>
      </c>
      <c r="AP524" s="259">
        <f>MAX(COUNTRY_INFO!D524*AK524*PROFILE!$G$7,COUNTRY_INFO!D524*AL524*PROFILE!$G$7)</f>
        <v>0</v>
      </c>
      <c r="AQ524" s="259">
        <f>MAX(COUNTRY_INFO!D524*AK524*PROFILE!$G$8,COUNTRY_INFO!D524*AL524*PROFILE!$G$8,COUNTRY_INFO!D524*AM524*PROFILE!$G$8)</f>
        <v>26962.802983999001</v>
      </c>
      <c r="AR524" s="259">
        <f>MAX(COUNTRY_INFO!D524*AK524*PROFILE!$G$9,COUNTRY_INFO!D524*AL524*PROFILE!$G$9,COUNTRY_INFO!D524*AM524*PROFILE!$G$9,IF(AND(DISTRICT!Z524&lt;&gt;"Unknown",Z524&lt;&gt;"Not required"),COUNTRY_INFO!O524*DISTRICT!AN524,0))</f>
        <v>55993.858741884622</v>
      </c>
      <c r="AS524" s="259">
        <f>MAX(COUNTRY_INFO!D524*AK524*PROFILE!$G$10,COUNTRY_INFO!D524*AL524*PROFILE!$G$10,IF(AND(DISTRICT!Z524&lt;&gt;"Unknown",Z524&lt;&gt;"Not required"),COUNTRY_INFO!O524*DISTRICT!AO524,0))</f>
        <v>0</v>
      </c>
      <c r="AT524" s="259">
        <f t="shared" si="63"/>
        <v>82956.66172588362</v>
      </c>
      <c r="AU524" s="258" t="str">
        <f t="shared" si="58"/>
        <v>Y</v>
      </c>
      <c r="AV524" s="259">
        <f>MAX('MDA2'!J524,'T1'!L524,'T2'!J524,T3_R1!K524,T3_R2!K524)</f>
        <v>0</v>
      </c>
      <c r="AW524" s="259">
        <f>MAX('MDA1'!K524,'MDA2'!K524,'MDA3'!I524,'MDA3'!L524,'T1'!M524,'T2'!K524,T3_R1!L524,T3_R2!L524)</f>
        <v>54395</v>
      </c>
      <c r="AX524" s="259">
        <f>MAX('MDA1'!L524,'MDA2'!L524,'MDA3'!J524,'MDA3'!M524,'T1'!N524,'T2'!L524,T3_R1!M524,T3_R2!M524)</f>
        <v>0</v>
      </c>
      <c r="AY524" s="259">
        <f t="shared" si="64"/>
        <v>54395</v>
      </c>
      <c r="AZ524" s="259">
        <f>MAX('MDA2'!J524,T524)</f>
        <v>0</v>
      </c>
      <c r="BA524" s="259">
        <f>MAX('MDA1'!K524,'MDA2'!K524,'MDA3'!I524,'MDA3'!L524,V524,AD524)</f>
        <v>54395</v>
      </c>
      <c r="BB524" s="259">
        <f>MAX('MDA1'!L524,'MDA2'!L524,'MDA3'!J524,'MDA3'!M524,AF524)</f>
        <v>0</v>
      </c>
      <c r="BC524" s="259">
        <f t="shared" si="59"/>
        <v>54395</v>
      </c>
      <c r="BD524" s="260">
        <f t="shared" si="60"/>
        <v>65.570382014333177</v>
      </c>
    </row>
    <row r="525" spans="1:56" x14ac:dyDescent="0.2">
      <c r="A525" s="10" t="str">
        <f>IF(COUNTRY_INFO!A525=0," ",COUNTRY_INFO!A525)</f>
        <v>Ethiopia</v>
      </c>
      <c r="B525" s="10" t="str">
        <f>IF(COUNTRY_INFO!B525=0," ",COUNTRY_INFO!B525)</f>
        <v>Oromia West Arsi</v>
      </c>
      <c r="C525" s="87" t="str">
        <f>IF(COUNTRY_INFO!C525=0," ",COUNTRY_INFO!C525)</f>
        <v>Kore</v>
      </c>
      <c r="D525" s="67">
        <f>COUNTRY_INFO!L525</f>
        <v>0</v>
      </c>
      <c r="E525" s="61"/>
      <c r="F525" s="61"/>
      <c r="G525" s="11">
        <f>MAX('MDA1'!M525,'MDA2'!M525)</f>
        <v>0</v>
      </c>
      <c r="H525" s="11">
        <f>IF(AND(COUNTRY_INFO!H525&gt;0,COUNTRY_INFO!H525&lt;4),IF(D525&gt;MAX('MDA1'!M525,'MDA2'!M525),MAX('MDA1'!M525,'MDA2'!M525),D525),0)</f>
        <v>0</v>
      </c>
      <c r="I525" s="73">
        <f>IF(AND(COUNTRY_INFO!H525&gt;0,COUNTRY_INFO!H525&lt;4), IF(G525/D525*100&lt;&gt;0, IF(G525/D525*100&gt;100,100,G525/D525*100), "-"),0)</f>
        <v>0</v>
      </c>
      <c r="J525" s="67">
        <f>COUNTRY_INFO!M525</f>
        <v>0</v>
      </c>
      <c r="K525" s="61"/>
      <c r="L525" s="61"/>
      <c r="M525" s="11">
        <f>MAX('MDA1'!M525,MAX('MDA3'!I525,'MDA3'!L525)+MAX('MDA3'!J525,'MDA3'!M525))</f>
        <v>0</v>
      </c>
      <c r="N525" s="11">
        <f>IF(AND(COUNTRY_INFO!I525&gt;0,COUNTRY_INFO!I525&lt;4),IF(J525&gt;MAX('MDA1'!M525,MAX('MDA3'!I525,'MDA3'!L525)+MAX('MDA3'!J525,'MDA3'!M525)),MAX('MDA1'!M525,MAX('MDA3'!I525,'MDA3'!L525)+MAX('MDA3'!J525,'MDA3'!M525)),J525),0)</f>
        <v>0</v>
      </c>
      <c r="O525" s="73">
        <f>IF(AND(COUNTRY_INFO!I525&gt;0,COUNTRY_INFO!I525&lt;4), IF(M525/J525*100&lt;&gt;0, IF(M525/J525*100&gt;100,100,M525/J525*100), "-"),0)</f>
        <v>0</v>
      </c>
      <c r="P525" s="67">
        <f>COUNTRY_INFO!N525</f>
        <v>0</v>
      </c>
      <c r="Q525" s="61"/>
      <c r="R525" s="61"/>
      <c r="S525" s="11">
        <f>SUM(MAX('MDA2'!J525, 'T1'!L525, MAX(T3_R1!K525, T3_R2!K525)), MAX('MDA1'!K525, 'MDA2'!K525, 'T1'!M525, MAX(T3_R1!L525, T3_R2!L525)), MAX('MDA1'!L525, 'MDA2'!L525, 'T1'!N525, MAX(T3_R1!M525, T3_R2!M525)))</f>
        <v>0</v>
      </c>
      <c r="T525" s="11">
        <f>IF(AND(COUNTRY_INFO!J525&gt;1,COUNTRY_INFO!J525&lt;4),IF(COUNTRY_INFO!E525&gt;MAX('MDA2'!J525,'T1'!L525,MAX(T3_R1!K525,T3_R2!K525)),MAX('MDA2'!J525,'T1'!L525,MAX(T3_R1!K525,T3_R2!K525)),COUNTRY_INFO!E525),0)</f>
        <v>0</v>
      </c>
      <c r="U525" s="217">
        <f>IF(AND(COUNTRY_INFO!J525&gt;1,COUNTRY_INFO!J525&lt;4), IF(T525/COUNTRY_INFO!E525*100&lt;&gt;0, IF(T525/COUNTRY_INFO!E525*100&gt;100,100,T525/COUNTRY_INFO!E525*100), "-"),0)</f>
        <v>0</v>
      </c>
      <c r="V525" s="11">
        <f>IF(AND(COUNTRY_INFO!J525&gt;1,COUNTRY_INFO!J525&lt;4),IF(COUNTRY_INFO!F525&gt;MAX('MDA1'!K525,'MDA2'!K525,'T1'!M525,MAX(T3_R1!L525,T3_R2!L525)),MAX('MDA1'!K525,'MDA2'!K525,'T1'!M525,MAX(T3_R1!L525,T3_R2!L525)),COUNTRY_INFO!F525),0)</f>
        <v>0</v>
      </c>
      <c r="W525" s="217">
        <f>IF(AND(COUNTRY_INFO!J525&gt;1,COUNTRY_INFO!J525&lt;4), IF(V525/COUNTRY_INFO!F525*100&lt;&gt;0, IF(V525/COUNTRY_INFO!F525*100&gt;100,100,V525/COUNTRY_INFO!F525*100), "-"),0)</f>
        <v>0</v>
      </c>
      <c r="X525" s="11">
        <f t="shared" si="61"/>
        <v>0</v>
      </c>
      <c r="Y525" s="73">
        <f>IF(AND(COUNTRY_INFO!J525&gt;1,COUNTRY_INFO!J525&lt;4), IF(S525/P525*100&lt;&gt;0, IF(X525/P525*100&gt;100,100,X525/P525*100), "-"),0)</f>
        <v>0</v>
      </c>
      <c r="Z525" s="67">
        <f>COUNTRY_INFO!O525</f>
        <v>0</v>
      </c>
      <c r="AA525" s="61"/>
      <c r="AB525" s="61"/>
      <c r="AC525" s="11">
        <f>MAX('T1'!L525,'T2'!J525)+MAX('T1'!M525,'T2'!K525)+MAX('T1'!N525,'T2'!L525)</f>
        <v>0</v>
      </c>
      <c r="AD525" s="11">
        <f>IF(COUNTRY_INFO!K525=1,IF(COUNTRY_INFO!F525*0.33&gt;MAX('T1'!M525,'T2'!K525),MAX('T1'!M525,'T2'!K525),COUNTRY_INFO!F525*0.33),IF(COUNTRY_INFO!K525=2,IF(COUNTRY_INFO!F525*0.5&gt;MAX('T1'!M525,'T2'!K525),MAX('T1'!M525,'T2'!K525),COUNTRY_INFO!F525*0.5),IF(COUNTRY_INFO!K525=3,IF(COUNTRY_INFO!F525&gt;MAX('T1'!M525,'T2'!K525),MAX('T1'!M525,'T2'!K525),COUNTRY_INFO!F525),0)))</f>
        <v>0</v>
      </c>
      <c r="AE525" s="217">
        <f>IF(AND(COUNTRY_INFO!K525&gt;0,COUNTRY_INFO!K525&lt;4),IF(Z525&gt;0,IF(COUNTRY_INFO!K525=1, AD525/(COUNTRY_INFO!F525*0.33)*100, IF(COUNTRY_INFO!K525=2, AD525/(COUNTRY_INFO!F525*0.5)*100, IF(COUNTRY_INFO!K525=3, AD525/COUNTRY_INFO!F525*100))),"-"),0)</f>
        <v>0</v>
      </c>
      <c r="AF525" s="11">
        <f>IF(COUNTRY_INFO!K525=2,IF(COUNTRY_INFO!G525*0.2&gt;MAX('T1'!N525,'T2'!L525),MAX('T1'!N525,'T2'!L525),COUNTRY_INFO!G525*0.2),IF(COUNTRY_INFO!K525=3,IF(COUNTRY_INFO!G525&gt;MAX('T1'!N525,'T2'!L525),MAX('T1'!N525,'T2'!L525),COUNTRY_INFO!G525),0))</f>
        <v>0</v>
      </c>
      <c r="AG525" s="217">
        <f>IF(AND(COUNTRY_INFO!K525&gt;0,COUNTRY_INFO!K525&lt;4),IF(Z525&gt;0,IF(COUNTRY_INFO!K525=1, 0, IF(COUNTRY_INFO!K525=2, AF525/(COUNTRY_INFO!G525*0.2)*100, IF(COUNTRY_INFO!K525=3, AF525/COUNTRY_INFO!G525*100))),"-"),0)</f>
        <v>0</v>
      </c>
      <c r="AH525" s="11">
        <f t="shared" si="62"/>
        <v>0</v>
      </c>
      <c r="AI525" s="73">
        <f>IF(AND(COUNTRY_INFO!K525&gt;0,COUNTRY_INFO!K525&lt;4), IF(AC525/Z525*100&lt;&gt;0, IF(AH525/Z525*100&gt;100,100,AH525/Z525*100), "-"),0)</f>
        <v>0</v>
      </c>
      <c r="AJ525" s="261"/>
      <c r="AK525" s="260">
        <f>IF(AND(D525&lt;&gt;0, D525&lt;&gt;"Unknown",D525&lt;&gt;"Stopped",D525&lt;&gt;"Not required"),D525/COUNTRY_INFO!D525, 0)</f>
        <v>0</v>
      </c>
      <c r="AL525" s="260">
        <f>IF(AND(J525&lt;&gt;0,J525&lt;&gt;"Unknown",J525&lt;&gt;"Stopped",J525&lt;&gt;"Not required"),J525/COUNTRY_INFO!D525, 0)</f>
        <v>0</v>
      </c>
      <c r="AM525" s="260">
        <f>IF(AND(P525&lt;&gt;0,P525&lt;&gt;"Unknown",P525&lt;&gt;"Not required"),P525/(COUNTRY_INFO!E525+COUNTRY_INFO!F525), 0)</f>
        <v>0</v>
      </c>
      <c r="AN525" s="260">
        <f>IF(AND(Z525&lt;&gt;0,Z525&lt;&gt;"Unknown",Z525&lt;&gt;"Not required"),IF(COUNTRY_INFO!K525=1,1,IF(COUNTRY_INFO!K525=2,0.5*COUNTRY_INFO!F525/(0.5*COUNTRY_INFO!F525+0.2*COUNTRY_INFO!G525),IF(COUNTRY_INFO!K525=3,COUNTRY_INFO!F525/(COUNTRY_INFO!F525+COUNTRY_INFO!G525)))),0)</f>
        <v>0</v>
      </c>
      <c r="AO525" s="260">
        <f>IF(AND(Z525&lt;&gt;0,Z525&lt;&gt;"Unknown",Z525&lt;&gt;"Not required"),IF(COUNTRY_INFO!K525=1,0,IF(COUNTRY_INFO!K525=2,0.2*COUNTRY_INFO!G525/(0.5*COUNTRY_INFO!F525+0.2*COUNTRY_INFO!G525),IF(COUNTRY_INFO!K525=3,COUNTRY_INFO!G525/(COUNTRY_INFO!F525+COUNTRY_INFO!G525)))),0)</f>
        <v>0</v>
      </c>
      <c r="AP525" s="259">
        <f>MAX(COUNTRY_INFO!D525*AK525*PROFILE!$G$7,COUNTRY_INFO!D525*AL525*PROFILE!$G$7)</f>
        <v>0</v>
      </c>
      <c r="AQ525" s="259">
        <f>MAX(COUNTRY_INFO!D525*AK525*PROFILE!$G$8,COUNTRY_INFO!D525*AL525*PROFILE!$G$8,COUNTRY_INFO!D525*AM525*PROFILE!$G$8)</f>
        <v>0</v>
      </c>
      <c r="AR525" s="259">
        <f>MAX(COUNTRY_INFO!D525*AK525*PROFILE!$G$9,COUNTRY_INFO!D525*AL525*PROFILE!$G$9,COUNTRY_INFO!D525*AM525*PROFILE!$G$9,IF(AND(DISTRICT!Z525&lt;&gt;"Unknown",Z525&lt;&gt;"Not required"),COUNTRY_INFO!O525*DISTRICT!AN525,0))</f>
        <v>0</v>
      </c>
      <c r="AS525" s="259">
        <f>MAX(COUNTRY_INFO!D525*AK525*PROFILE!$G$10,COUNTRY_INFO!D525*AL525*PROFILE!$G$10,IF(AND(DISTRICT!Z525&lt;&gt;"Unknown",Z525&lt;&gt;"Not required"),COUNTRY_INFO!O525*DISTRICT!AO525,0))</f>
        <v>0</v>
      </c>
      <c r="AT525" s="259">
        <f t="shared" si="63"/>
        <v>0</v>
      </c>
      <c r="AU525" s="258">
        <f t="shared" si="58"/>
        <v>0</v>
      </c>
      <c r="AV525" s="259">
        <f>MAX('MDA2'!J525,'T1'!L525,'T2'!J525,T3_R1!K525,T3_R2!K525)</f>
        <v>0</v>
      </c>
      <c r="AW525" s="259">
        <f>MAX('MDA1'!K525,'MDA2'!K525,'MDA3'!I525,'MDA3'!L525,'T1'!M525,'T2'!K525,T3_R1!L525,T3_R2!L525)</f>
        <v>0</v>
      </c>
      <c r="AX525" s="259">
        <f>MAX('MDA1'!L525,'MDA2'!L525,'MDA3'!J525,'MDA3'!M525,'T1'!N525,'T2'!L525,T3_R1!M525,T3_R2!M525)</f>
        <v>0</v>
      </c>
      <c r="AY525" s="259">
        <f t="shared" si="64"/>
        <v>0</v>
      </c>
      <c r="AZ525" s="259">
        <f>MAX('MDA2'!J525,T525)</f>
        <v>0</v>
      </c>
      <c r="BA525" s="259">
        <f>MAX('MDA1'!K525,'MDA2'!K525,'MDA3'!I525,'MDA3'!L525,V525,AD525)</f>
        <v>0</v>
      </c>
      <c r="BB525" s="259">
        <f>MAX('MDA1'!L525,'MDA2'!L525,'MDA3'!J525,'MDA3'!M525,AF525)</f>
        <v>0</v>
      </c>
      <c r="BC525" s="259">
        <f t="shared" si="59"/>
        <v>0</v>
      </c>
      <c r="BD525" s="260">
        <f t="shared" si="60"/>
        <v>0</v>
      </c>
    </row>
    <row r="526" spans="1:56" x14ac:dyDescent="0.2">
      <c r="A526" s="10" t="str">
        <f>IF(COUNTRY_INFO!A526=0," ",COUNTRY_INFO!A526)</f>
        <v>Ethiopia</v>
      </c>
      <c r="B526" s="10" t="str">
        <f>IF(COUNTRY_INFO!B526=0," ",COUNTRY_INFO!B526)</f>
        <v>Oromia West Arsi</v>
      </c>
      <c r="C526" s="87" t="str">
        <f>IF(COUNTRY_INFO!C526=0," ",COUNTRY_INFO!C526)</f>
        <v>Nansebo</v>
      </c>
      <c r="D526" s="67">
        <f>COUNTRY_INFO!L526</f>
        <v>0</v>
      </c>
      <c r="E526" s="61"/>
      <c r="F526" s="61"/>
      <c r="G526" s="11">
        <f>MAX('MDA1'!M526,'MDA2'!M526)</f>
        <v>0</v>
      </c>
      <c r="H526" s="11">
        <f>IF(AND(COUNTRY_INFO!H526&gt;0,COUNTRY_INFO!H526&lt;4),IF(D526&gt;MAX('MDA1'!M526,'MDA2'!M526),MAX('MDA1'!M526,'MDA2'!M526),D526),0)</f>
        <v>0</v>
      </c>
      <c r="I526" s="73">
        <f>IF(AND(COUNTRY_INFO!H526&gt;0,COUNTRY_INFO!H526&lt;4), IF(G526/D526*100&lt;&gt;0, IF(G526/D526*100&gt;100,100,G526/D526*100), "-"),0)</f>
        <v>0</v>
      </c>
      <c r="J526" s="67" t="str">
        <f>COUNTRY_INFO!M526</f>
        <v>Unknown</v>
      </c>
      <c r="K526" s="61"/>
      <c r="L526" s="61"/>
      <c r="M526" s="11">
        <f>MAX('MDA1'!M526,MAX('MDA3'!I526,'MDA3'!L526)+MAX('MDA3'!J526,'MDA3'!M526))</f>
        <v>0</v>
      </c>
      <c r="N526" s="11">
        <f>IF(AND(COUNTRY_INFO!I526&gt;0,COUNTRY_INFO!I526&lt;4),IF(J526&gt;MAX('MDA1'!M526,MAX('MDA3'!I526,'MDA3'!L526)+MAX('MDA3'!J526,'MDA3'!M526)),MAX('MDA1'!M526,MAX('MDA3'!I526,'MDA3'!L526)+MAX('MDA3'!J526,'MDA3'!M526)),J526),0)</f>
        <v>0</v>
      </c>
      <c r="O526" s="73">
        <f>IF(AND(COUNTRY_INFO!I526&gt;0,COUNTRY_INFO!I526&lt;4), IF(M526/J526*100&lt;&gt;0, IF(M526/J526*100&gt;100,100,M526/J526*100), "-"),0)</f>
        <v>0</v>
      </c>
      <c r="P526" s="67">
        <f>COUNTRY_INFO!N526</f>
        <v>69787</v>
      </c>
      <c r="Q526" s="61"/>
      <c r="R526" s="61"/>
      <c r="S526" s="11">
        <f>SUM(MAX('MDA2'!J526, 'T1'!L526, MAX(T3_R1!K526, T3_R2!K526)), MAX('MDA1'!K526, 'MDA2'!K526, 'T1'!M526, MAX(T3_R1!L526, T3_R2!L526)), MAX('MDA1'!L526, 'MDA2'!L526, 'T1'!N526, MAX(T3_R1!M526, T3_R2!M526)))</f>
        <v>0</v>
      </c>
      <c r="T526" s="11">
        <f>IF(AND(COUNTRY_INFO!J526&gt;1,COUNTRY_INFO!J526&lt;4),IF(COUNTRY_INFO!E526&gt;MAX('MDA2'!J526,'T1'!L526,MAX(T3_R1!K526,T3_R2!K526)),MAX('MDA2'!J526,'T1'!L526,MAX(T3_R1!K526,T3_R2!K526)),COUNTRY_INFO!E526),0)</f>
        <v>0</v>
      </c>
      <c r="U526" s="217" t="str">
        <f>IF(AND(COUNTRY_INFO!J526&gt;1,COUNTRY_INFO!J526&lt;4), IF(T526/COUNTRY_INFO!E526*100&lt;&gt;0, IF(T526/COUNTRY_INFO!E526*100&gt;100,100,T526/COUNTRY_INFO!E526*100), "-"),0)</f>
        <v>-</v>
      </c>
      <c r="V526" s="11">
        <f>IF(AND(COUNTRY_INFO!J526&gt;1,COUNTRY_INFO!J526&lt;4),IF(COUNTRY_INFO!F526&gt;MAX('MDA1'!K526,'MDA2'!K526,'T1'!M526,MAX(T3_R1!L526,T3_R2!L526)),MAX('MDA1'!K526,'MDA2'!K526,'T1'!M526,MAX(T3_R1!L526,T3_R2!L526)),COUNTRY_INFO!F526),0)</f>
        <v>0</v>
      </c>
      <c r="W526" s="217" t="str">
        <f>IF(AND(COUNTRY_INFO!J526&gt;1,COUNTRY_INFO!J526&lt;4), IF(V526/COUNTRY_INFO!F526*100&lt;&gt;0, IF(V526/COUNTRY_INFO!F526*100&gt;100,100,V526/COUNTRY_INFO!F526*100), "-"),0)</f>
        <v>-</v>
      </c>
      <c r="X526" s="11">
        <f t="shared" si="61"/>
        <v>0</v>
      </c>
      <c r="Y526" s="73" t="str">
        <f>IF(AND(COUNTRY_INFO!J526&gt;1,COUNTRY_INFO!J526&lt;4), IF(S526/P526*100&lt;&gt;0, IF(X526/P526*100&gt;100,100,X526/P526*100), "-"),0)</f>
        <v>-</v>
      </c>
      <c r="Z526" s="67">
        <f>COUNTRY_INFO!O526</f>
        <v>15059.220000000001</v>
      </c>
      <c r="AA526" s="61"/>
      <c r="AB526" s="61"/>
      <c r="AC526" s="11">
        <f>MAX('T1'!L526,'T2'!J526)+MAX('T1'!M526,'T2'!K526)+MAX('T1'!N526,'T2'!L526)</f>
        <v>0</v>
      </c>
      <c r="AD526" s="11">
        <f>IF(COUNTRY_INFO!K526=1,IF(COUNTRY_INFO!F526*0.33&gt;MAX('T1'!M526,'T2'!K526),MAX('T1'!M526,'T2'!K526),COUNTRY_INFO!F526*0.33),IF(COUNTRY_INFO!K526=2,IF(COUNTRY_INFO!F526*0.5&gt;MAX('T1'!M526,'T2'!K526),MAX('T1'!M526,'T2'!K526),COUNTRY_INFO!F526*0.5),IF(COUNTRY_INFO!K526=3,IF(COUNTRY_INFO!F526&gt;MAX('T1'!M526,'T2'!K526),MAX('T1'!M526,'T2'!K526),COUNTRY_INFO!F526),0)))</f>
        <v>0</v>
      </c>
      <c r="AE526" s="217">
        <f>IF(AND(COUNTRY_INFO!K526&gt;0,COUNTRY_INFO!K526&lt;4),IF(Z526&gt;0,IF(COUNTRY_INFO!K526=1, AD526/(COUNTRY_INFO!F526*0.33)*100, IF(COUNTRY_INFO!K526=2, AD526/(COUNTRY_INFO!F526*0.5)*100, IF(COUNTRY_INFO!K526=3, AD526/COUNTRY_INFO!F526*100))),"-"),0)</f>
        <v>0</v>
      </c>
      <c r="AF526" s="11">
        <f>IF(COUNTRY_INFO!K526=2,IF(COUNTRY_INFO!G526*0.2&gt;MAX('T1'!N526,'T2'!L526),MAX('T1'!N526,'T2'!L526),COUNTRY_INFO!G526*0.2),IF(COUNTRY_INFO!K526=3,IF(COUNTRY_INFO!G526&gt;MAX('T1'!N526,'T2'!L526),MAX('T1'!N526,'T2'!L526),COUNTRY_INFO!G526),0))</f>
        <v>0</v>
      </c>
      <c r="AG526" s="217">
        <f>IF(AND(COUNTRY_INFO!K526&gt;0,COUNTRY_INFO!K526&lt;4),IF(Z526&gt;0,IF(COUNTRY_INFO!K526=1, 0, IF(COUNTRY_INFO!K526=2, AF526/(COUNTRY_INFO!G526*0.2)*100, IF(COUNTRY_INFO!K526=3, AF526/COUNTRY_INFO!G526*100))),"-"),0)</f>
        <v>0</v>
      </c>
      <c r="AH526" s="11">
        <f t="shared" si="62"/>
        <v>0</v>
      </c>
      <c r="AI526" s="73" t="str">
        <f>IF(AND(COUNTRY_INFO!K526&gt;0,COUNTRY_INFO!K526&lt;4), IF(AC526/Z526*100&lt;&gt;0, IF(AH526/Z526*100&gt;100,100,AH526/Z526*100), "-"),0)</f>
        <v>-</v>
      </c>
      <c r="AJ526" s="261"/>
      <c r="AK526" s="260">
        <f>IF(AND(D526&lt;&gt;0, D526&lt;&gt;"Unknown",D526&lt;&gt;"Stopped",D526&lt;&gt;"Not required"),D526/COUNTRY_INFO!D526, 0)</f>
        <v>0</v>
      </c>
      <c r="AL526" s="260">
        <f>IF(AND(J526&lt;&gt;0,J526&lt;&gt;"Unknown",J526&lt;&gt;"Stopped",J526&lt;&gt;"Not required"),J526/COUNTRY_INFO!D526, 0)</f>
        <v>0</v>
      </c>
      <c r="AM526" s="260">
        <f>IF(AND(P526&lt;&gt;0,P526&lt;&gt;"Unknown",P526&lt;&gt;"Not required"),P526/(COUNTRY_INFO!E526+COUNTRY_INFO!F526), 0)</f>
        <v>1</v>
      </c>
      <c r="AN526" s="260">
        <f>IF(AND(Z526&lt;&gt;0,Z526&lt;&gt;"Unknown",Z526&lt;&gt;"Not required"),IF(COUNTRY_INFO!K526=1,1,IF(COUNTRY_INFO!K526=2,0.5*COUNTRY_INFO!F526/(0.5*COUNTRY_INFO!F526+0.2*COUNTRY_INFO!G526),IF(COUNTRY_INFO!K526=3,COUNTRY_INFO!F526/(COUNTRY_INFO!F526+COUNTRY_INFO!G526)))),0)</f>
        <v>1</v>
      </c>
      <c r="AO526" s="260">
        <f>IF(AND(Z526&lt;&gt;0,Z526&lt;&gt;"Unknown",Z526&lt;&gt;"Not required"),IF(COUNTRY_INFO!K526=1,0,IF(COUNTRY_INFO!K526=2,0.2*COUNTRY_INFO!G526/(0.5*COUNTRY_INFO!F526+0.2*COUNTRY_INFO!G526),IF(COUNTRY_INFO!K526=3,COUNTRY_INFO!G526/(COUNTRY_INFO!F526+COUNTRY_INFO!G526)))),0)</f>
        <v>0</v>
      </c>
      <c r="AP526" s="259">
        <f>MAX(COUNTRY_INFO!D526*AK526*PROFILE!$G$7,COUNTRY_INFO!D526*AL526*PROFILE!$G$7)</f>
        <v>0</v>
      </c>
      <c r="AQ526" s="259">
        <f>MAX(COUNTRY_INFO!D526*AK526*PROFILE!$G$8,COUNTRY_INFO!D526*AL526*PROFILE!$G$8,COUNTRY_INFO!D526*AM526*PROFILE!$G$8)</f>
        <v>21453.100050927453</v>
      </c>
      <c r="AR526" s="259">
        <f>MAX(COUNTRY_INFO!D526*AK526*PROFILE!$G$9,COUNTRY_INFO!D526*AL526*PROFILE!$G$9,COUNTRY_INFO!D526*AM526*PROFILE!$G$9,IF(AND(DISTRICT!Z526&lt;&gt;"Unknown",Z526&lt;&gt;"Not required"),COUNTRY_INFO!O526*DISTRICT!AN526,0))</f>
        <v>44551.816609720547</v>
      </c>
      <c r="AS526" s="259">
        <f>MAX(COUNTRY_INFO!D526*AK526*PROFILE!$G$10,COUNTRY_INFO!D526*AL526*PROFILE!$G$10,IF(AND(DISTRICT!Z526&lt;&gt;"Unknown",Z526&lt;&gt;"Not required"),COUNTRY_INFO!O526*DISTRICT!AO526,0))</f>
        <v>0</v>
      </c>
      <c r="AT526" s="259">
        <f t="shared" si="63"/>
        <v>66004.916660647999</v>
      </c>
      <c r="AU526" s="258">
        <f t="shared" si="58"/>
        <v>0</v>
      </c>
      <c r="AV526" s="259">
        <f>MAX('MDA2'!J526,'T1'!L526,'T2'!J526,T3_R1!K526,T3_R2!K526)</f>
        <v>0</v>
      </c>
      <c r="AW526" s="259">
        <f>MAX('MDA1'!K526,'MDA2'!K526,'MDA3'!I526,'MDA3'!L526,'T1'!M526,'T2'!K526,T3_R1!L526,T3_R2!L526)</f>
        <v>0</v>
      </c>
      <c r="AX526" s="259">
        <f>MAX('MDA1'!L526,'MDA2'!L526,'MDA3'!J526,'MDA3'!M526,'T1'!N526,'T2'!L526,T3_R1!M526,T3_R2!M526)</f>
        <v>0</v>
      </c>
      <c r="AY526" s="259">
        <f t="shared" si="64"/>
        <v>0</v>
      </c>
      <c r="AZ526" s="259">
        <f>MAX('MDA2'!J526,T526)</f>
        <v>0</v>
      </c>
      <c r="BA526" s="259">
        <f>MAX('MDA1'!K526,'MDA2'!K526,'MDA3'!I526,'MDA3'!L526,V526,AD526)</f>
        <v>0</v>
      </c>
      <c r="BB526" s="259">
        <f>MAX('MDA1'!L526,'MDA2'!L526,'MDA3'!J526,'MDA3'!M526,AF526)</f>
        <v>0</v>
      </c>
      <c r="BC526" s="259">
        <f t="shared" si="59"/>
        <v>0</v>
      </c>
      <c r="BD526" s="260">
        <f t="shared" si="60"/>
        <v>0</v>
      </c>
    </row>
    <row r="527" spans="1:56" x14ac:dyDescent="0.2">
      <c r="A527" s="10" t="str">
        <f>IF(COUNTRY_INFO!A527=0," ",COUNTRY_INFO!A527)</f>
        <v>Ethiopia</v>
      </c>
      <c r="B527" s="10" t="str">
        <f>IF(COUNTRY_INFO!B527=0," ",COUNTRY_INFO!B527)</f>
        <v>Oromia West Arsi</v>
      </c>
      <c r="C527" s="87" t="str">
        <f>IF(COUNTRY_INFO!C527=0," ",COUNTRY_INFO!C527)</f>
        <v>Shala</v>
      </c>
      <c r="D527" s="67">
        <f>COUNTRY_INFO!L527</f>
        <v>0</v>
      </c>
      <c r="E527" s="61"/>
      <c r="F527" s="61"/>
      <c r="G527" s="11">
        <f>MAX('MDA1'!M527,'MDA2'!M527)</f>
        <v>0</v>
      </c>
      <c r="H527" s="11">
        <f>IF(AND(COUNTRY_INFO!H527&gt;0,COUNTRY_INFO!H527&lt;4),IF(D527&gt;MAX('MDA1'!M527,'MDA2'!M527),MAX('MDA1'!M527,'MDA2'!M527),D527),0)</f>
        <v>0</v>
      </c>
      <c r="I527" s="73">
        <f>IF(AND(COUNTRY_INFO!H527&gt;0,COUNTRY_INFO!H527&lt;4), IF(G527/D527*100&lt;&gt;0, IF(G527/D527*100&gt;100,100,G527/D527*100), "-"),0)</f>
        <v>0</v>
      </c>
      <c r="J527" s="67">
        <f>COUNTRY_INFO!M527</f>
        <v>0</v>
      </c>
      <c r="K527" s="61"/>
      <c r="L527" s="61"/>
      <c r="M527" s="11">
        <f>MAX('MDA1'!M527,MAX('MDA3'!I527,'MDA3'!L527)+MAX('MDA3'!J527,'MDA3'!M527))</f>
        <v>0</v>
      </c>
      <c r="N527" s="11">
        <f>IF(AND(COUNTRY_INFO!I527&gt;0,COUNTRY_INFO!I527&lt;4),IF(J527&gt;MAX('MDA1'!M527,MAX('MDA3'!I527,'MDA3'!L527)+MAX('MDA3'!J527,'MDA3'!M527)),MAX('MDA1'!M527,MAX('MDA3'!I527,'MDA3'!L527)+MAX('MDA3'!J527,'MDA3'!M527)),J527),0)</f>
        <v>0</v>
      </c>
      <c r="O527" s="73">
        <f>IF(AND(COUNTRY_INFO!I527&gt;0,COUNTRY_INFO!I527&lt;4), IF(M527/J527*100&lt;&gt;0, IF(M527/J527*100&gt;100,100,M527/J527*100), "-"),0)</f>
        <v>0</v>
      </c>
      <c r="P527" s="67">
        <f>COUNTRY_INFO!N527</f>
        <v>91238</v>
      </c>
      <c r="Q527" s="61"/>
      <c r="R527" s="61"/>
      <c r="S527" s="11">
        <f>SUM(MAX('MDA2'!J527, 'T1'!L527, MAX(T3_R1!K527, T3_R2!K527)), MAX('MDA1'!K527, 'MDA2'!K527, 'T1'!M527, MAX(T3_R1!L527, T3_R2!L527)), MAX('MDA1'!L527, 'MDA2'!L527, 'T1'!N527, MAX(T3_R1!M527, T3_R2!M527)))</f>
        <v>59823</v>
      </c>
      <c r="T527" s="11">
        <f>IF(AND(COUNTRY_INFO!J527&gt;1,COUNTRY_INFO!J527&lt;4),IF(COUNTRY_INFO!E527&gt;MAX('MDA2'!J527,'T1'!L527,MAX(T3_R1!K527,T3_R2!K527)),MAX('MDA2'!J527,'T1'!L527,MAX(T3_R1!K527,T3_R2!K527)),COUNTRY_INFO!E527),0)</f>
        <v>0</v>
      </c>
      <c r="U527" s="217" t="str">
        <f>IF(AND(COUNTRY_INFO!J527&gt;1,COUNTRY_INFO!J527&lt;4), IF(T527/COUNTRY_INFO!E527*100&lt;&gt;0, IF(T527/COUNTRY_INFO!E527*100&gt;100,100,T527/COUNTRY_INFO!E527*100), "-"),0)</f>
        <v>-</v>
      </c>
      <c r="V527" s="11">
        <f>IF(AND(COUNTRY_INFO!J527&gt;1,COUNTRY_INFO!J527&lt;4),IF(COUNTRY_INFO!F527&gt;MAX('MDA1'!K527,'MDA2'!K527,'T1'!M527,MAX(T3_R1!L527,T3_R2!L527)),MAX('MDA1'!K527,'MDA2'!K527,'T1'!M527,MAX(T3_R1!L527,T3_R2!L527)),COUNTRY_INFO!F527),0)</f>
        <v>59661</v>
      </c>
      <c r="W527" s="217">
        <f>IF(AND(COUNTRY_INFO!J527&gt;1,COUNTRY_INFO!J527&lt;4), IF(V527/COUNTRY_INFO!F527*100&lt;&gt;0, IF(V527/COUNTRY_INFO!F527*100&gt;100,100,V527/COUNTRY_INFO!F527*100), "-"),0)</f>
        <v>100</v>
      </c>
      <c r="X527" s="11">
        <f t="shared" si="61"/>
        <v>59661</v>
      </c>
      <c r="Y527" s="73">
        <f>IF(AND(COUNTRY_INFO!J527&gt;1,COUNTRY_INFO!J527&lt;4), IF(S527/P527*100&lt;&gt;0, IF(X527/P527*100&gt;100,100,X527/P527*100), "-"),0)</f>
        <v>65.390517109099278</v>
      </c>
      <c r="Z527" s="67">
        <f>COUNTRY_INFO!O527</f>
        <v>0</v>
      </c>
      <c r="AA527" s="61"/>
      <c r="AB527" s="61"/>
      <c r="AC527" s="11">
        <f>MAX('T1'!L527,'T2'!J527)+MAX('T1'!M527,'T2'!K527)+MAX('T1'!N527,'T2'!L527)</f>
        <v>0</v>
      </c>
      <c r="AD527" s="11">
        <f>IF(COUNTRY_INFO!K527=1,IF(COUNTRY_INFO!F527*0.33&gt;MAX('T1'!M527,'T2'!K527),MAX('T1'!M527,'T2'!K527),COUNTRY_INFO!F527*0.33),IF(COUNTRY_INFO!K527=2,IF(COUNTRY_INFO!F527*0.5&gt;MAX('T1'!M527,'T2'!K527),MAX('T1'!M527,'T2'!K527),COUNTRY_INFO!F527*0.5),IF(COUNTRY_INFO!K527=3,IF(COUNTRY_INFO!F527&gt;MAX('T1'!M527,'T2'!K527),MAX('T1'!M527,'T2'!K527),COUNTRY_INFO!F527),0)))</f>
        <v>0</v>
      </c>
      <c r="AE527" s="217">
        <f>IF(AND(COUNTRY_INFO!K527&gt;0,COUNTRY_INFO!K527&lt;4),IF(Z527&gt;0,IF(COUNTRY_INFO!K527=1, AD527/(COUNTRY_INFO!F527*0.33)*100, IF(COUNTRY_INFO!K527=2, AD527/(COUNTRY_INFO!F527*0.5)*100, IF(COUNTRY_INFO!K527=3, AD527/COUNTRY_INFO!F527*100))),"-"),0)</f>
        <v>0</v>
      </c>
      <c r="AF527" s="11">
        <f>IF(COUNTRY_INFO!K527=2,IF(COUNTRY_INFO!G527*0.2&gt;MAX('T1'!N527,'T2'!L527),MAX('T1'!N527,'T2'!L527),COUNTRY_INFO!G527*0.2),IF(COUNTRY_INFO!K527=3,IF(COUNTRY_INFO!G527&gt;MAX('T1'!N527,'T2'!L527),MAX('T1'!N527,'T2'!L527),COUNTRY_INFO!G527),0))</f>
        <v>0</v>
      </c>
      <c r="AG527" s="217">
        <f>IF(AND(COUNTRY_INFO!K527&gt;0,COUNTRY_INFO!K527&lt;4),IF(Z527&gt;0,IF(COUNTRY_INFO!K527=1, 0, IF(COUNTRY_INFO!K527=2, AF527/(COUNTRY_INFO!G527*0.2)*100, IF(COUNTRY_INFO!K527=3, AF527/COUNTRY_INFO!G527*100))),"-"),0)</f>
        <v>0</v>
      </c>
      <c r="AH527" s="11">
        <f t="shared" si="62"/>
        <v>0</v>
      </c>
      <c r="AI527" s="73">
        <f>IF(AND(COUNTRY_INFO!K527&gt;0,COUNTRY_INFO!K527&lt;4), IF(AC527/Z527*100&lt;&gt;0, IF(AH527/Z527*100&gt;100,100,AH527/Z527*100), "-"),0)</f>
        <v>0</v>
      </c>
      <c r="AJ527" s="261"/>
      <c r="AK527" s="260">
        <f>IF(AND(D527&lt;&gt;0, D527&lt;&gt;"Unknown",D527&lt;&gt;"Stopped",D527&lt;&gt;"Not required"),D527/COUNTRY_INFO!D527, 0)</f>
        <v>0</v>
      </c>
      <c r="AL527" s="260">
        <f>IF(AND(J527&lt;&gt;0,J527&lt;&gt;"Unknown",J527&lt;&gt;"Stopped",J527&lt;&gt;"Not required"),J527/COUNTRY_INFO!D527, 0)</f>
        <v>0</v>
      </c>
      <c r="AM527" s="260">
        <f>IF(AND(P527&lt;&gt;0,P527&lt;&gt;"Unknown",P527&lt;&gt;"Not required"),P527/(COUNTRY_INFO!E527+COUNTRY_INFO!F527), 0)</f>
        <v>1</v>
      </c>
      <c r="AN527" s="260">
        <f>IF(AND(Z527&lt;&gt;0,Z527&lt;&gt;"Unknown",Z527&lt;&gt;"Not required"),IF(COUNTRY_INFO!K527=1,1,IF(COUNTRY_INFO!K527=2,0.5*COUNTRY_INFO!F527/(0.5*COUNTRY_INFO!F527+0.2*COUNTRY_INFO!G527),IF(COUNTRY_INFO!K527=3,COUNTRY_INFO!F527/(COUNTRY_INFO!F527+COUNTRY_INFO!G527)))),0)</f>
        <v>0</v>
      </c>
      <c r="AO527" s="260">
        <f>IF(AND(Z527&lt;&gt;0,Z527&lt;&gt;"Unknown",Z527&lt;&gt;"Not required"),IF(COUNTRY_INFO!K527=1,0,IF(COUNTRY_INFO!K527=2,0.2*COUNTRY_INFO!G527/(0.5*COUNTRY_INFO!F527+0.2*COUNTRY_INFO!G527),IF(COUNTRY_INFO!K527=3,COUNTRY_INFO!G527/(COUNTRY_INFO!F527+COUNTRY_INFO!G527)))),0)</f>
        <v>0</v>
      </c>
      <c r="AP527" s="259">
        <f>MAX(COUNTRY_INFO!D527*AK527*PROFILE!$G$7,COUNTRY_INFO!D527*AL527*PROFILE!$G$7)</f>
        <v>0</v>
      </c>
      <c r="AQ527" s="259">
        <f>MAX(COUNTRY_INFO!D527*AK527*PROFILE!$G$8,COUNTRY_INFO!D527*AL527*PROFILE!$G$8,COUNTRY_INFO!D527*AM527*PROFILE!$G$8)</f>
        <v>28047.079947514572</v>
      </c>
      <c r="AR527" s="259">
        <f>MAX(COUNTRY_INFO!D527*AK527*PROFILE!$G$9,COUNTRY_INFO!D527*AL527*PROFILE!$G$9,COUNTRY_INFO!D527*AM527*PROFILE!$G$9,IF(AND(DISTRICT!Z527&lt;&gt;"Unknown",Z527&lt;&gt;"Not required"),COUNTRY_INFO!O527*DISTRICT!AN527,0))</f>
        <v>58245.584987416296</v>
      </c>
      <c r="AS527" s="259">
        <f>MAX(COUNTRY_INFO!D527*AK527*PROFILE!$G$10,COUNTRY_INFO!D527*AL527*PROFILE!$G$10,IF(AND(DISTRICT!Z527&lt;&gt;"Unknown",Z527&lt;&gt;"Not required"),COUNTRY_INFO!O527*DISTRICT!AO527,0))</f>
        <v>0</v>
      </c>
      <c r="AT527" s="259">
        <f t="shared" si="63"/>
        <v>86292.664934930872</v>
      </c>
      <c r="AU527" s="258" t="str">
        <f t="shared" si="58"/>
        <v>Y</v>
      </c>
      <c r="AV527" s="259">
        <f>MAX('MDA2'!J527,'T1'!L527,'T2'!J527,T3_R1!K527,T3_R2!K527)</f>
        <v>0</v>
      </c>
      <c r="AW527" s="259">
        <f>MAX('MDA1'!K527,'MDA2'!K527,'MDA3'!I527,'MDA3'!L527,'T1'!M527,'T2'!K527,T3_R1!L527,T3_R2!L527)</f>
        <v>59823</v>
      </c>
      <c r="AX527" s="259">
        <f>MAX('MDA1'!L527,'MDA2'!L527,'MDA3'!J527,'MDA3'!M527,'T1'!N527,'T2'!L527,T3_R1!M527,T3_R2!M527)</f>
        <v>0</v>
      </c>
      <c r="AY527" s="259">
        <f t="shared" si="64"/>
        <v>59823</v>
      </c>
      <c r="AZ527" s="259">
        <f>MAX('MDA2'!J527,T527)</f>
        <v>0</v>
      </c>
      <c r="BA527" s="259">
        <f>MAX('MDA1'!K527,'MDA2'!K527,'MDA3'!I527,'MDA3'!L527,V527,AD527)</f>
        <v>59661</v>
      </c>
      <c r="BB527" s="259">
        <f>MAX('MDA1'!L527,'MDA2'!L527,'MDA3'!J527,'MDA3'!M527,AF527)</f>
        <v>0</v>
      </c>
      <c r="BC527" s="259">
        <f t="shared" si="59"/>
        <v>59661</v>
      </c>
      <c r="BD527" s="260">
        <f t="shared" si="60"/>
        <v>69.137973714205586</v>
      </c>
    </row>
    <row r="528" spans="1:56" x14ac:dyDescent="0.2">
      <c r="A528" s="10" t="str">
        <f>IF(COUNTRY_INFO!A528=0," ",COUNTRY_INFO!A528)</f>
        <v>Ethiopia</v>
      </c>
      <c r="B528" s="10" t="str">
        <f>IF(COUNTRY_INFO!B528=0," ",COUNTRY_INFO!B528)</f>
        <v>Oromia West Arsi</v>
      </c>
      <c r="C528" s="87" t="str">
        <f>IF(COUNTRY_INFO!C528=0," ",COUNTRY_INFO!C528)</f>
        <v>Shashemene</v>
      </c>
      <c r="D528" s="67">
        <f>COUNTRY_INFO!L528</f>
        <v>0</v>
      </c>
      <c r="E528" s="61"/>
      <c r="F528" s="61"/>
      <c r="G528" s="11">
        <f>MAX('MDA1'!M528,'MDA2'!M528)</f>
        <v>0</v>
      </c>
      <c r="H528" s="11">
        <f>IF(AND(COUNTRY_INFO!H528&gt;0,COUNTRY_INFO!H528&lt;4),IF(D528&gt;MAX('MDA1'!M528,'MDA2'!M528),MAX('MDA1'!M528,'MDA2'!M528),D528),0)</f>
        <v>0</v>
      </c>
      <c r="I528" s="73">
        <f>IF(AND(COUNTRY_INFO!H528&gt;0,COUNTRY_INFO!H528&lt;4), IF(G528/D528*100&lt;&gt;0, IF(G528/D528*100&gt;100,100,G528/D528*100), "-"),0)</f>
        <v>0</v>
      </c>
      <c r="J528" s="67">
        <f>COUNTRY_INFO!M528</f>
        <v>0</v>
      </c>
      <c r="K528" s="61"/>
      <c r="L528" s="61"/>
      <c r="M528" s="11">
        <f>MAX('MDA1'!M528,MAX('MDA3'!I528,'MDA3'!L528)+MAX('MDA3'!J528,'MDA3'!M528))</f>
        <v>0</v>
      </c>
      <c r="N528" s="11">
        <f>IF(AND(COUNTRY_INFO!I528&gt;0,COUNTRY_INFO!I528&lt;4),IF(J528&gt;MAX('MDA1'!M528,MAX('MDA3'!I528,'MDA3'!L528)+MAX('MDA3'!J528,'MDA3'!M528)),MAX('MDA1'!M528,MAX('MDA3'!I528,'MDA3'!L528)+MAX('MDA3'!J528,'MDA3'!M528)),J528),0)</f>
        <v>0</v>
      </c>
      <c r="O528" s="73">
        <f>IF(AND(COUNTRY_INFO!I528&gt;0,COUNTRY_INFO!I528&lt;4), IF(M528/J528*100&lt;&gt;0, IF(M528/J528*100&gt;100,100,M528/J528*100), "-"),0)</f>
        <v>0</v>
      </c>
      <c r="P528" s="67">
        <f>COUNTRY_INFO!N528</f>
        <v>119902</v>
      </c>
      <c r="Q528" s="61"/>
      <c r="R528" s="61"/>
      <c r="S528" s="11">
        <f>SUM(MAX('MDA2'!J528, 'T1'!L528, MAX(T3_R1!K528, T3_R2!K528)), MAX('MDA1'!K528, 'MDA2'!K528, 'T1'!M528, MAX(T3_R1!L528, T3_R2!L528)), MAX('MDA1'!L528, 'MDA2'!L528, 'T1'!N528, MAX(T3_R1!M528, T3_R2!M528)))</f>
        <v>0</v>
      </c>
      <c r="T528" s="11">
        <f>IF(AND(COUNTRY_INFO!J528&gt;1,COUNTRY_INFO!J528&lt;4),IF(COUNTRY_INFO!E528&gt;MAX('MDA2'!J528,'T1'!L528,MAX(T3_R1!K528,T3_R2!K528)),MAX('MDA2'!J528,'T1'!L528,MAX(T3_R1!K528,T3_R2!K528)),COUNTRY_INFO!E528),0)</f>
        <v>0</v>
      </c>
      <c r="U528" s="217" t="str">
        <f>IF(AND(COUNTRY_INFO!J528&gt;1,COUNTRY_INFO!J528&lt;4), IF(T528/COUNTRY_INFO!E528*100&lt;&gt;0, IF(T528/COUNTRY_INFO!E528*100&gt;100,100,T528/COUNTRY_INFO!E528*100), "-"),0)</f>
        <v>-</v>
      </c>
      <c r="V528" s="11">
        <f>IF(AND(COUNTRY_INFO!J528&gt;1,COUNTRY_INFO!J528&lt;4),IF(COUNTRY_INFO!F528&gt;MAX('MDA1'!K528,'MDA2'!K528,'T1'!M528,MAX(T3_R1!L528,T3_R2!L528)),MAX('MDA1'!K528,'MDA2'!K528,'T1'!M528,MAX(T3_R1!L528,T3_R2!L528)),COUNTRY_INFO!F528),0)</f>
        <v>0</v>
      </c>
      <c r="W528" s="217" t="str">
        <f>IF(AND(COUNTRY_INFO!J528&gt;1,COUNTRY_INFO!J528&lt;4), IF(V528/COUNTRY_INFO!F528*100&lt;&gt;0, IF(V528/COUNTRY_INFO!F528*100&gt;100,100,V528/COUNTRY_INFO!F528*100), "-"),0)</f>
        <v>-</v>
      </c>
      <c r="X528" s="11">
        <f t="shared" si="61"/>
        <v>0</v>
      </c>
      <c r="Y528" s="73" t="str">
        <f>IF(AND(COUNTRY_INFO!J528&gt;1,COUNTRY_INFO!J528&lt;4), IF(S528/P528*100&lt;&gt;0, IF(X528/P528*100&gt;100,100,X528/P528*100), "-"),0)</f>
        <v>-</v>
      </c>
      <c r="Z528" s="67">
        <f>COUNTRY_INFO!O528</f>
        <v>0</v>
      </c>
      <c r="AA528" s="61"/>
      <c r="AB528" s="61"/>
      <c r="AC528" s="11">
        <f>MAX('T1'!L528,'T2'!J528)+MAX('T1'!M528,'T2'!K528)+MAX('T1'!N528,'T2'!L528)</f>
        <v>0</v>
      </c>
      <c r="AD528" s="11">
        <f>IF(COUNTRY_INFO!K528=1,IF(COUNTRY_INFO!F528*0.33&gt;MAX('T1'!M528,'T2'!K528),MAX('T1'!M528,'T2'!K528),COUNTRY_INFO!F528*0.33),IF(COUNTRY_INFO!K528=2,IF(COUNTRY_INFO!F528*0.5&gt;MAX('T1'!M528,'T2'!K528),MAX('T1'!M528,'T2'!K528),COUNTRY_INFO!F528*0.5),IF(COUNTRY_INFO!K528=3,IF(COUNTRY_INFO!F528&gt;MAX('T1'!M528,'T2'!K528),MAX('T1'!M528,'T2'!K528),COUNTRY_INFO!F528),0)))</f>
        <v>0</v>
      </c>
      <c r="AE528" s="217">
        <f>IF(AND(COUNTRY_INFO!K528&gt;0,COUNTRY_INFO!K528&lt;4),IF(Z528&gt;0,IF(COUNTRY_INFO!K528=1, AD528/(COUNTRY_INFO!F528*0.33)*100, IF(COUNTRY_INFO!K528=2, AD528/(COUNTRY_INFO!F528*0.5)*100, IF(COUNTRY_INFO!K528=3, AD528/COUNTRY_INFO!F528*100))),"-"),0)</f>
        <v>0</v>
      </c>
      <c r="AF528" s="11">
        <f>IF(COUNTRY_INFO!K528=2,IF(COUNTRY_INFO!G528*0.2&gt;MAX('T1'!N528,'T2'!L528),MAX('T1'!N528,'T2'!L528),COUNTRY_INFO!G528*0.2),IF(COUNTRY_INFO!K528=3,IF(COUNTRY_INFO!G528&gt;MAX('T1'!N528,'T2'!L528),MAX('T1'!N528,'T2'!L528),COUNTRY_INFO!G528),0))</f>
        <v>0</v>
      </c>
      <c r="AG528" s="217">
        <f>IF(AND(COUNTRY_INFO!K528&gt;0,COUNTRY_INFO!K528&lt;4),IF(Z528&gt;0,IF(COUNTRY_INFO!K528=1, 0, IF(COUNTRY_INFO!K528=2, AF528/(COUNTRY_INFO!G528*0.2)*100, IF(COUNTRY_INFO!K528=3, AF528/COUNTRY_INFO!G528*100))),"-"),0)</f>
        <v>0</v>
      </c>
      <c r="AH528" s="11">
        <f t="shared" si="62"/>
        <v>0</v>
      </c>
      <c r="AI528" s="73">
        <f>IF(AND(COUNTRY_INFO!K528&gt;0,COUNTRY_INFO!K528&lt;4), IF(AC528/Z528*100&lt;&gt;0, IF(AH528/Z528*100&gt;100,100,AH528/Z528*100), "-"),0)</f>
        <v>0</v>
      </c>
      <c r="AJ528" s="261"/>
      <c r="AK528" s="260">
        <f>IF(AND(D528&lt;&gt;0, D528&lt;&gt;"Unknown",D528&lt;&gt;"Stopped",D528&lt;&gt;"Not required"),D528/COUNTRY_INFO!D528, 0)</f>
        <v>0</v>
      </c>
      <c r="AL528" s="260">
        <f>IF(AND(J528&lt;&gt;0,J528&lt;&gt;"Unknown",J528&lt;&gt;"Stopped",J528&lt;&gt;"Not required"),J528/COUNTRY_INFO!D528, 0)</f>
        <v>0</v>
      </c>
      <c r="AM528" s="260">
        <f>IF(AND(P528&lt;&gt;0,P528&lt;&gt;"Unknown",P528&lt;&gt;"Not required"),P528/(COUNTRY_INFO!E528+COUNTRY_INFO!F528), 0)</f>
        <v>1</v>
      </c>
      <c r="AN528" s="260">
        <f>IF(AND(Z528&lt;&gt;0,Z528&lt;&gt;"Unknown",Z528&lt;&gt;"Not required"),IF(COUNTRY_INFO!K528=1,1,IF(COUNTRY_INFO!K528=2,0.5*COUNTRY_INFO!F528/(0.5*COUNTRY_INFO!F528+0.2*COUNTRY_INFO!G528),IF(COUNTRY_INFO!K528=3,COUNTRY_INFO!F528/(COUNTRY_INFO!F528+COUNTRY_INFO!G528)))),0)</f>
        <v>0</v>
      </c>
      <c r="AO528" s="260">
        <f>IF(AND(Z528&lt;&gt;0,Z528&lt;&gt;"Unknown",Z528&lt;&gt;"Not required"),IF(COUNTRY_INFO!K528=1,0,IF(COUNTRY_INFO!K528=2,0.2*COUNTRY_INFO!G528/(0.5*COUNTRY_INFO!F528+0.2*COUNTRY_INFO!G528),IF(COUNTRY_INFO!K528=3,COUNTRY_INFO!G528/(COUNTRY_INFO!F528+COUNTRY_INFO!G528)))),0)</f>
        <v>0</v>
      </c>
      <c r="AP528" s="259">
        <f>MAX(COUNTRY_INFO!D528*AK528*PROFILE!$G$7,COUNTRY_INFO!D528*AL528*PROFILE!$G$7)</f>
        <v>0</v>
      </c>
      <c r="AQ528" s="259">
        <f>MAX(COUNTRY_INFO!D528*AK528*PROFILE!$G$8,COUNTRY_INFO!D528*AL528*PROFILE!$G$8,COUNTRY_INFO!D528*AM528*PROFILE!$G$8)</f>
        <v>36858.532926315078</v>
      </c>
      <c r="AR528" s="259">
        <f>MAX(COUNTRY_INFO!D528*AK528*PROFILE!$G$9,COUNTRY_INFO!D528*AL528*PROFILE!$G$9,COUNTRY_INFO!D528*AM528*PROFILE!$G$9,IF(AND(DISTRICT!Z528&lt;&gt;"Unknown",Z528&lt;&gt;"Not required"),COUNTRY_INFO!O528*DISTRICT!AN528,0))</f>
        <v>76544.396639102255</v>
      </c>
      <c r="AS528" s="259">
        <f>MAX(COUNTRY_INFO!D528*AK528*PROFILE!$G$10,COUNTRY_INFO!D528*AL528*PROFILE!$G$10,IF(AND(DISTRICT!Z528&lt;&gt;"Unknown",Z528&lt;&gt;"Not required"),COUNTRY_INFO!O528*DISTRICT!AO528,0))</f>
        <v>0</v>
      </c>
      <c r="AT528" s="259">
        <f t="shared" si="63"/>
        <v>113402.92956541733</v>
      </c>
      <c r="AU528" s="258">
        <f t="shared" si="58"/>
        <v>0</v>
      </c>
      <c r="AV528" s="259">
        <f>MAX('MDA2'!J528,'T1'!L528,'T2'!J528,T3_R1!K528,T3_R2!K528)</f>
        <v>0</v>
      </c>
      <c r="AW528" s="259">
        <f>MAX('MDA1'!K528,'MDA2'!K528,'MDA3'!I528,'MDA3'!L528,'T1'!M528,'T2'!K528,T3_R1!L528,T3_R2!L528)</f>
        <v>0</v>
      </c>
      <c r="AX528" s="259">
        <f>MAX('MDA1'!L528,'MDA2'!L528,'MDA3'!J528,'MDA3'!M528,'T1'!N528,'T2'!L528,T3_R1!M528,T3_R2!M528)</f>
        <v>0</v>
      </c>
      <c r="AY528" s="259">
        <f t="shared" si="64"/>
        <v>0</v>
      </c>
      <c r="AZ528" s="259">
        <f>MAX('MDA2'!J528,T528)</f>
        <v>0</v>
      </c>
      <c r="BA528" s="259">
        <f>MAX('MDA1'!K528,'MDA2'!K528,'MDA3'!I528,'MDA3'!L528,V528,AD528)</f>
        <v>0</v>
      </c>
      <c r="BB528" s="259">
        <f>MAX('MDA1'!L528,'MDA2'!L528,'MDA3'!J528,'MDA3'!M528,AF528)</f>
        <v>0</v>
      </c>
      <c r="BC528" s="259">
        <f t="shared" si="59"/>
        <v>0</v>
      </c>
      <c r="BD528" s="260">
        <f t="shared" si="60"/>
        <v>0</v>
      </c>
    </row>
    <row r="529" spans="1:56" x14ac:dyDescent="0.2">
      <c r="A529" s="10" t="str">
        <f>IF(COUNTRY_INFO!A529=0," ",COUNTRY_INFO!A529)</f>
        <v>Ethiopia</v>
      </c>
      <c r="B529" s="10" t="str">
        <f>IF(COUNTRY_INFO!B529=0," ",COUNTRY_INFO!B529)</f>
        <v>Oromia West Arsi</v>
      </c>
      <c r="C529" s="87" t="str">
        <f>IF(COUNTRY_INFO!C529=0," ",COUNTRY_INFO!C529)</f>
        <v>Shashemene Town</v>
      </c>
      <c r="D529" s="67">
        <f>COUNTRY_INFO!L529</f>
        <v>0</v>
      </c>
      <c r="E529" s="61"/>
      <c r="F529" s="61"/>
      <c r="G529" s="11">
        <f>MAX('MDA1'!M529,'MDA2'!M529)</f>
        <v>0</v>
      </c>
      <c r="H529" s="11">
        <f>IF(AND(COUNTRY_INFO!H529&gt;0,COUNTRY_INFO!H529&lt;4),IF(D529&gt;MAX('MDA1'!M529,'MDA2'!M529),MAX('MDA1'!M529,'MDA2'!M529),D529),0)</f>
        <v>0</v>
      </c>
      <c r="I529" s="73">
        <f>IF(AND(COUNTRY_INFO!H529&gt;0,COUNTRY_INFO!H529&lt;4), IF(G529/D529*100&lt;&gt;0, IF(G529/D529*100&gt;100,100,G529/D529*100), "-"),0)</f>
        <v>0</v>
      </c>
      <c r="J529" s="67">
        <f>COUNTRY_INFO!M529</f>
        <v>0</v>
      </c>
      <c r="K529" s="61"/>
      <c r="L529" s="61"/>
      <c r="M529" s="11">
        <f>MAX('MDA1'!M529,MAX('MDA3'!I529,'MDA3'!L529)+MAX('MDA3'!J529,'MDA3'!M529))</f>
        <v>0</v>
      </c>
      <c r="N529" s="11">
        <f>IF(AND(COUNTRY_INFO!I529&gt;0,COUNTRY_INFO!I529&lt;4),IF(J529&gt;MAX('MDA1'!M529,MAX('MDA3'!I529,'MDA3'!L529)+MAX('MDA3'!J529,'MDA3'!M529)),MAX('MDA1'!M529,MAX('MDA3'!I529,'MDA3'!L529)+MAX('MDA3'!J529,'MDA3'!M529)),J529),0)</f>
        <v>0</v>
      </c>
      <c r="O529" s="73">
        <f>IF(AND(COUNTRY_INFO!I529&gt;0,COUNTRY_INFO!I529&lt;4), IF(M529/J529*100&lt;&gt;0, IF(M529/J529*100&gt;100,100,M529/J529*100), "-"),0)</f>
        <v>0</v>
      </c>
      <c r="P529" s="67">
        <f>COUNTRY_INFO!N529</f>
        <v>0</v>
      </c>
      <c r="Q529" s="61"/>
      <c r="R529" s="61"/>
      <c r="S529" s="11">
        <f>SUM(MAX('MDA2'!J529, 'T1'!L529, MAX(T3_R1!K529, T3_R2!K529)), MAX('MDA1'!K529, 'MDA2'!K529, 'T1'!M529, MAX(T3_R1!L529, T3_R2!L529)), MAX('MDA1'!L529, 'MDA2'!L529, 'T1'!N529, MAX(T3_R1!M529, T3_R2!M529)))</f>
        <v>0</v>
      </c>
      <c r="T529" s="11">
        <f>IF(AND(COUNTRY_INFO!J529&gt;1,COUNTRY_INFO!J529&lt;4),IF(COUNTRY_INFO!E529&gt;MAX('MDA2'!J529,'T1'!L529,MAX(T3_R1!K529,T3_R2!K529)),MAX('MDA2'!J529,'T1'!L529,MAX(T3_R1!K529,T3_R2!K529)),COUNTRY_INFO!E529),0)</f>
        <v>0</v>
      </c>
      <c r="U529" s="217">
        <f>IF(AND(COUNTRY_INFO!J529&gt;1,COUNTRY_INFO!J529&lt;4), IF(T529/COUNTRY_INFO!E529*100&lt;&gt;0, IF(T529/COUNTRY_INFO!E529*100&gt;100,100,T529/COUNTRY_INFO!E529*100), "-"),0)</f>
        <v>0</v>
      </c>
      <c r="V529" s="11">
        <f>IF(AND(COUNTRY_INFO!J529&gt;1,COUNTRY_INFO!J529&lt;4),IF(COUNTRY_INFO!F529&gt;MAX('MDA1'!K529,'MDA2'!K529,'T1'!M529,MAX(T3_R1!L529,T3_R2!L529)),MAX('MDA1'!K529,'MDA2'!K529,'T1'!M529,MAX(T3_R1!L529,T3_R2!L529)),COUNTRY_INFO!F529),0)</f>
        <v>0</v>
      </c>
      <c r="W529" s="217">
        <f>IF(AND(COUNTRY_INFO!J529&gt;1,COUNTRY_INFO!J529&lt;4), IF(V529/COUNTRY_INFO!F529*100&lt;&gt;0, IF(V529/COUNTRY_INFO!F529*100&gt;100,100,V529/COUNTRY_INFO!F529*100), "-"),0)</f>
        <v>0</v>
      </c>
      <c r="X529" s="11">
        <f t="shared" si="61"/>
        <v>0</v>
      </c>
      <c r="Y529" s="73">
        <f>IF(AND(COUNTRY_INFO!J529&gt;1,COUNTRY_INFO!J529&lt;4), IF(S529/P529*100&lt;&gt;0, IF(X529/P529*100&gt;100,100,X529/P529*100), "-"),0)</f>
        <v>0</v>
      </c>
      <c r="Z529" s="67">
        <f>COUNTRY_INFO!O529</f>
        <v>14807.76</v>
      </c>
      <c r="AA529" s="61"/>
      <c r="AB529" s="61"/>
      <c r="AC529" s="11">
        <f>MAX('T1'!L529,'T2'!J529)+MAX('T1'!M529,'T2'!K529)+MAX('T1'!N529,'T2'!L529)</f>
        <v>0</v>
      </c>
      <c r="AD529" s="11">
        <f>IF(COUNTRY_INFO!K529=1,IF(COUNTRY_INFO!F529*0.33&gt;MAX('T1'!M529,'T2'!K529),MAX('T1'!M529,'T2'!K529),COUNTRY_INFO!F529*0.33),IF(COUNTRY_INFO!K529=2,IF(COUNTRY_INFO!F529*0.5&gt;MAX('T1'!M529,'T2'!K529),MAX('T1'!M529,'T2'!K529),COUNTRY_INFO!F529*0.5),IF(COUNTRY_INFO!K529=3,IF(COUNTRY_INFO!F529&gt;MAX('T1'!M529,'T2'!K529),MAX('T1'!M529,'T2'!K529),COUNTRY_INFO!F529),0)))</f>
        <v>0</v>
      </c>
      <c r="AE529" s="217">
        <f>IF(AND(COUNTRY_INFO!K529&gt;0,COUNTRY_INFO!K529&lt;4),IF(Z529&gt;0,IF(COUNTRY_INFO!K529=1, AD529/(COUNTRY_INFO!F529*0.33)*100, IF(COUNTRY_INFO!K529=2, AD529/(COUNTRY_INFO!F529*0.5)*100, IF(COUNTRY_INFO!K529=3, AD529/COUNTRY_INFO!F529*100))),"-"),0)</f>
        <v>0</v>
      </c>
      <c r="AF529" s="11">
        <f>IF(COUNTRY_INFO!K529=2,IF(COUNTRY_INFO!G529*0.2&gt;MAX('T1'!N529,'T2'!L529),MAX('T1'!N529,'T2'!L529),COUNTRY_INFO!G529*0.2),IF(COUNTRY_INFO!K529=3,IF(COUNTRY_INFO!G529&gt;MAX('T1'!N529,'T2'!L529),MAX('T1'!N529,'T2'!L529),COUNTRY_INFO!G529),0))</f>
        <v>0</v>
      </c>
      <c r="AG529" s="217">
        <f>IF(AND(COUNTRY_INFO!K529&gt;0,COUNTRY_INFO!K529&lt;4),IF(Z529&gt;0,IF(COUNTRY_INFO!K529=1, 0, IF(COUNTRY_INFO!K529=2, AF529/(COUNTRY_INFO!G529*0.2)*100, IF(COUNTRY_INFO!K529=3, AF529/COUNTRY_INFO!G529*100))),"-"),0)</f>
        <v>0</v>
      </c>
      <c r="AH529" s="11">
        <f t="shared" si="62"/>
        <v>0</v>
      </c>
      <c r="AI529" s="73" t="str">
        <f>IF(AND(COUNTRY_INFO!K529&gt;0,COUNTRY_INFO!K529&lt;4), IF(AC529/Z529*100&lt;&gt;0, IF(AH529/Z529*100&gt;100,100,AH529/Z529*100), "-"),0)</f>
        <v>-</v>
      </c>
      <c r="AJ529" s="261"/>
      <c r="AK529" s="260">
        <f>IF(AND(D529&lt;&gt;0, D529&lt;&gt;"Unknown",D529&lt;&gt;"Stopped",D529&lt;&gt;"Not required"),D529/COUNTRY_INFO!D529, 0)</f>
        <v>0</v>
      </c>
      <c r="AL529" s="260">
        <f>IF(AND(J529&lt;&gt;0,J529&lt;&gt;"Unknown",J529&lt;&gt;"Stopped",J529&lt;&gt;"Not required"),J529/COUNTRY_INFO!D529, 0)</f>
        <v>0</v>
      </c>
      <c r="AM529" s="260">
        <f>IF(AND(P529&lt;&gt;0,P529&lt;&gt;"Unknown",P529&lt;&gt;"Not required"),P529/(COUNTRY_INFO!E529+COUNTRY_INFO!F529), 0)</f>
        <v>0</v>
      </c>
      <c r="AN529" s="260">
        <f>IF(AND(Z529&lt;&gt;0,Z529&lt;&gt;"Unknown",Z529&lt;&gt;"Not required"),IF(COUNTRY_INFO!K529=1,1,IF(COUNTRY_INFO!K529=2,0.5*COUNTRY_INFO!F529/(0.5*COUNTRY_INFO!F529+0.2*COUNTRY_INFO!G529),IF(COUNTRY_INFO!K529=3,COUNTRY_INFO!F529/(COUNTRY_INFO!F529+COUNTRY_INFO!G529)))),0)</f>
        <v>1</v>
      </c>
      <c r="AO529" s="260">
        <f>IF(AND(Z529&lt;&gt;0,Z529&lt;&gt;"Unknown",Z529&lt;&gt;"Not required"),IF(COUNTRY_INFO!K529=1,0,IF(COUNTRY_INFO!K529=2,0.2*COUNTRY_INFO!G529/(0.5*COUNTRY_INFO!F529+0.2*COUNTRY_INFO!G529),IF(COUNTRY_INFO!K529=3,COUNTRY_INFO!G529/(COUNTRY_INFO!F529+COUNTRY_INFO!G529)))),0)</f>
        <v>0</v>
      </c>
      <c r="AP529" s="259">
        <f>MAX(COUNTRY_INFO!D529*AK529*PROFILE!$G$7,COUNTRY_INFO!D529*AL529*PROFILE!$G$7)</f>
        <v>0</v>
      </c>
      <c r="AQ529" s="259">
        <f>MAX(COUNTRY_INFO!D529*AK529*PROFILE!$G$8,COUNTRY_INFO!D529*AL529*PROFILE!$G$8,COUNTRY_INFO!D529*AM529*PROFILE!$G$8)</f>
        <v>0</v>
      </c>
      <c r="AR529" s="259">
        <f>MAX(COUNTRY_INFO!D529*AK529*PROFILE!$G$9,COUNTRY_INFO!D529*AL529*PROFILE!$G$9,COUNTRY_INFO!D529*AM529*PROFILE!$G$9,IF(AND(DISTRICT!Z529&lt;&gt;"Unknown",Z529&lt;&gt;"Not required"),COUNTRY_INFO!O529*DISTRICT!AN529,0))</f>
        <v>14807.76</v>
      </c>
      <c r="AS529" s="259">
        <f>MAX(COUNTRY_INFO!D529*AK529*PROFILE!$G$10,COUNTRY_INFO!D529*AL529*PROFILE!$G$10,IF(AND(DISTRICT!Z529&lt;&gt;"Unknown",Z529&lt;&gt;"Not required"),COUNTRY_INFO!O529*DISTRICT!AO529,0))</f>
        <v>0</v>
      </c>
      <c r="AT529" s="259">
        <f t="shared" si="63"/>
        <v>14807.76</v>
      </c>
      <c r="AU529" s="258">
        <f t="shared" si="58"/>
        <v>0</v>
      </c>
      <c r="AV529" s="259">
        <f>MAX('MDA2'!J529,'T1'!L529,'T2'!J529,T3_R1!K529,T3_R2!K529)</f>
        <v>0</v>
      </c>
      <c r="AW529" s="259">
        <f>MAX('MDA1'!K529,'MDA2'!K529,'MDA3'!I529,'MDA3'!L529,'T1'!M529,'T2'!K529,T3_R1!L529,T3_R2!L529)</f>
        <v>0</v>
      </c>
      <c r="AX529" s="259">
        <f>MAX('MDA1'!L529,'MDA2'!L529,'MDA3'!J529,'MDA3'!M529,'T1'!N529,'T2'!L529,T3_R1!M529,T3_R2!M529)</f>
        <v>0</v>
      </c>
      <c r="AY529" s="259">
        <f t="shared" si="64"/>
        <v>0</v>
      </c>
      <c r="AZ529" s="259">
        <f>MAX('MDA2'!J529,T529)</f>
        <v>0</v>
      </c>
      <c r="BA529" s="259">
        <f>MAX('MDA1'!K529,'MDA2'!K529,'MDA3'!I529,'MDA3'!L529,V529,AD529)</f>
        <v>0</v>
      </c>
      <c r="BB529" s="259">
        <f>MAX('MDA1'!L529,'MDA2'!L529,'MDA3'!J529,'MDA3'!M529,AF529)</f>
        <v>0</v>
      </c>
      <c r="BC529" s="259">
        <f t="shared" si="59"/>
        <v>0</v>
      </c>
      <c r="BD529" s="260">
        <f t="shared" si="60"/>
        <v>0</v>
      </c>
    </row>
    <row r="530" spans="1:56" x14ac:dyDescent="0.2">
      <c r="A530" s="10" t="str">
        <f>IF(COUNTRY_INFO!A530=0," ",COUNTRY_INFO!A530)</f>
        <v>Ethiopia</v>
      </c>
      <c r="B530" s="10" t="str">
        <f>IF(COUNTRY_INFO!B530=0," ",COUNTRY_INFO!B530)</f>
        <v>Oromia West Arsi</v>
      </c>
      <c r="C530" s="87" t="str">
        <f>IF(COUNTRY_INFO!C530=0," ",COUNTRY_INFO!C530)</f>
        <v>Siraro</v>
      </c>
      <c r="D530" s="67">
        <f>COUNTRY_INFO!L530</f>
        <v>0</v>
      </c>
      <c r="E530" s="61"/>
      <c r="F530" s="61"/>
      <c r="G530" s="11">
        <f>MAX('MDA1'!M530,'MDA2'!M530)</f>
        <v>0</v>
      </c>
      <c r="H530" s="11">
        <f>IF(AND(COUNTRY_INFO!H530&gt;0,COUNTRY_INFO!H530&lt;4),IF(D530&gt;MAX('MDA1'!M530,'MDA2'!M530),MAX('MDA1'!M530,'MDA2'!M530),D530),0)</f>
        <v>0</v>
      </c>
      <c r="I530" s="73">
        <f>IF(AND(COUNTRY_INFO!H530&gt;0,COUNTRY_INFO!H530&lt;4), IF(G530/D530*100&lt;&gt;0, IF(G530/D530*100&gt;100,100,G530/D530*100), "-"),0)</f>
        <v>0</v>
      </c>
      <c r="J530" s="67" t="str">
        <f>COUNTRY_INFO!M530</f>
        <v>Unknown</v>
      </c>
      <c r="K530" s="61"/>
      <c r="L530" s="61"/>
      <c r="M530" s="11">
        <f>MAX('MDA1'!M530,MAX('MDA3'!I530,'MDA3'!L530)+MAX('MDA3'!J530,'MDA3'!M530))</f>
        <v>0</v>
      </c>
      <c r="N530" s="11">
        <f>IF(AND(COUNTRY_INFO!I530&gt;0,COUNTRY_INFO!I530&lt;4),IF(J530&gt;MAX('MDA1'!M530,MAX('MDA3'!I530,'MDA3'!L530)+MAX('MDA3'!J530,'MDA3'!M530)),MAX('MDA1'!M530,MAX('MDA3'!I530,'MDA3'!L530)+MAX('MDA3'!J530,'MDA3'!M530)),J530),0)</f>
        <v>0</v>
      </c>
      <c r="O530" s="73">
        <f>IF(AND(COUNTRY_INFO!I530&gt;0,COUNTRY_INFO!I530&lt;4), IF(M530/J530*100&lt;&gt;0, IF(M530/J530*100&gt;100,100,M530/J530*100), "-"),0)</f>
        <v>0</v>
      </c>
      <c r="P530" s="67">
        <f>COUNTRY_INFO!N530</f>
        <v>0</v>
      </c>
      <c r="Q530" s="61"/>
      <c r="R530" s="61"/>
      <c r="S530" s="11">
        <f>SUM(MAX('MDA2'!J530, 'T1'!L530, MAX(T3_R1!K530, T3_R2!K530)), MAX('MDA1'!K530, 'MDA2'!K530, 'T1'!M530, MAX(T3_R1!L530, T3_R2!L530)), MAX('MDA1'!L530, 'MDA2'!L530, 'T1'!N530, MAX(T3_R1!M530, T3_R2!M530)))</f>
        <v>0</v>
      </c>
      <c r="T530" s="11">
        <f>IF(AND(COUNTRY_INFO!J530&gt;1,COUNTRY_INFO!J530&lt;4),IF(COUNTRY_INFO!E530&gt;MAX('MDA2'!J530,'T1'!L530,MAX(T3_R1!K530,T3_R2!K530)),MAX('MDA2'!J530,'T1'!L530,MAX(T3_R1!K530,T3_R2!K530)),COUNTRY_INFO!E530),0)</f>
        <v>0</v>
      </c>
      <c r="U530" s="217">
        <f>IF(AND(COUNTRY_INFO!J530&gt;1,COUNTRY_INFO!J530&lt;4), IF(T530/COUNTRY_INFO!E530*100&lt;&gt;0, IF(T530/COUNTRY_INFO!E530*100&gt;100,100,T530/COUNTRY_INFO!E530*100), "-"),0)</f>
        <v>0</v>
      </c>
      <c r="V530" s="11">
        <f>IF(AND(COUNTRY_INFO!J530&gt;1,COUNTRY_INFO!J530&lt;4),IF(COUNTRY_INFO!F530&gt;MAX('MDA1'!K530,'MDA2'!K530,'T1'!M530,MAX(T3_R1!L530,T3_R2!L530)),MAX('MDA1'!K530,'MDA2'!K530,'T1'!M530,MAX(T3_R1!L530,T3_R2!L530)),COUNTRY_INFO!F530),0)</f>
        <v>0</v>
      </c>
      <c r="W530" s="217">
        <f>IF(AND(COUNTRY_INFO!J530&gt;1,COUNTRY_INFO!J530&lt;4), IF(V530/COUNTRY_INFO!F530*100&lt;&gt;0, IF(V530/COUNTRY_INFO!F530*100&gt;100,100,V530/COUNTRY_INFO!F530*100), "-"),0)</f>
        <v>0</v>
      </c>
      <c r="X530" s="11">
        <f t="shared" si="61"/>
        <v>0</v>
      </c>
      <c r="Y530" s="73">
        <f>IF(AND(COUNTRY_INFO!J530&gt;1,COUNTRY_INFO!J530&lt;4), IF(S530/P530*100&lt;&gt;0, IF(X530/P530*100&gt;100,100,X530/P530*100), "-"),0)</f>
        <v>0</v>
      </c>
      <c r="Z530" s="67">
        <f>COUNTRY_INFO!O530</f>
        <v>0</v>
      </c>
      <c r="AA530" s="61"/>
      <c r="AB530" s="61"/>
      <c r="AC530" s="11">
        <f>MAX('T1'!L530,'T2'!J530)+MAX('T1'!M530,'T2'!K530)+MAX('T1'!N530,'T2'!L530)</f>
        <v>0</v>
      </c>
      <c r="AD530" s="11">
        <f>IF(COUNTRY_INFO!K530=1,IF(COUNTRY_INFO!F530*0.33&gt;MAX('T1'!M530,'T2'!K530),MAX('T1'!M530,'T2'!K530),COUNTRY_INFO!F530*0.33),IF(COUNTRY_INFO!K530=2,IF(COUNTRY_INFO!F530*0.5&gt;MAX('T1'!M530,'T2'!K530),MAX('T1'!M530,'T2'!K530),COUNTRY_INFO!F530*0.5),IF(COUNTRY_INFO!K530=3,IF(COUNTRY_INFO!F530&gt;MAX('T1'!M530,'T2'!K530),MAX('T1'!M530,'T2'!K530),COUNTRY_INFO!F530),0)))</f>
        <v>0</v>
      </c>
      <c r="AE530" s="217">
        <f>IF(AND(COUNTRY_INFO!K530&gt;0,COUNTRY_INFO!K530&lt;4),IF(Z530&gt;0,IF(COUNTRY_INFO!K530=1, AD530/(COUNTRY_INFO!F530*0.33)*100, IF(COUNTRY_INFO!K530=2, AD530/(COUNTRY_INFO!F530*0.5)*100, IF(COUNTRY_INFO!K530=3, AD530/COUNTRY_INFO!F530*100))),"-"),0)</f>
        <v>0</v>
      </c>
      <c r="AF530" s="11">
        <f>IF(COUNTRY_INFO!K530=2,IF(COUNTRY_INFO!G530*0.2&gt;MAX('T1'!N530,'T2'!L530),MAX('T1'!N530,'T2'!L530),COUNTRY_INFO!G530*0.2),IF(COUNTRY_INFO!K530=3,IF(COUNTRY_INFO!G530&gt;MAX('T1'!N530,'T2'!L530),MAX('T1'!N530,'T2'!L530),COUNTRY_INFO!G530),0))</f>
        <v>0</v>
      </c>
      <c r="AG530" s="217">
        <f>IF(AND(COUNTRY_INFO!K530&gt;0,COUNTRY_INFO!K530&lt;4),IF(Z530&gt;0,IF(COUNTRY_INFO!K530=1, 0, IF(COUNTRY_INFO!K530=2, AF530/(COUNTRY_INFO!G530*0.2)*100, IF(COUNTRY_INFO!K530=3, AF530/COUNTRY_INFO!G530*100))),"-"),0)</f>
        <v>0</v>
      </c>
      <c r="AH530" s="11">
        <f t="shared" si="62"/>
        <v>0</v>
      </c>
      <c r="AI530" s="73">
        <f>IF(AND(COUNTRY_INFO!K530&gt;0,COUNTRY_INFO!K530&lt;4), IF(AC530/Z530*100&lt;&gt;0, IF(AH530/Z530*100&gt;100,100,AH530/Z530*100), "-"),0)</f>
        <v>0</v>
      </c>
      <c r="AJ530" s="261"/>
      <c r="AK530" s="260">
        <f>IF(AND(D530&lt;&gt;0, D530&lt;&gt;"Unknown",D530&lt;&gt;"Stopped",D530&lt;&gt;"Not required"),D530/COUNTRY_INFO!D530, 0)</f>
        <v>0</v>
      </c>
      <c r="AL530" s="260">
        <f>IF(AND(J530&lt;&gt;0,J530&lt;&gt;"Unknown",J530&lt;&gt;"Stopped",J530&lt;&gt;"Not required"),J530/COUNTRY_INFO!D530, 0)</f>
        <v>0</v>
      </c>
      <c r="AM530" s="260">
        <f>IF(AND(P530&lt;&gt;0,P530&lt;&gt;"Unknown",P530&lt;&gt;"Not required"),P530/(COUNTRY_INFO!E530+COUNTRY_INFO!F530), 0)</f>
        <v>0</v>
      </c>
      <c r="AN530" s="260">
        <f>IF(AND(Z530&lt;&gt;0,Z530&lt;&gt;"Unknown",Z530&lt;&gt;"Not required"),IF(COUNTRY_INFO!K530=1,1,IF(COUNTRY_INFO!K530=2,0.5*COUNTRY_INFO!F530/(0.5*COUNTRY_INFO!F530+0.2*COUNTRY_INFO!G530),IF(COUNTRY_INFO!K530=3,COUNTRY_INFO!F530/(COUNTRY_INFO!F530+COUNTRY_INFO!G530)))),0)</f>
        <v>0</v>
      </c>
      <c r="AO530" s="260">
        <f>IF(AND(Z530&lt;&gt;0,Z530&lt;&gt;"Unknown",Z530&lt;&gt;"Not required"),IF(COUNTRY_INFO!K530=1,0,IF(COUNTRY_INFO!K530=2,0.2*COUNTRY_INFO!G530/(0.5*COUNTRY_INFO!F530+0.2*COUNTRY_INFO!G530),IF(COUNTRY_INFO!K530=3,COUNTRY_INFO!G530/(COUNTRY_INFO!F530+COUNTRY_INFO!G530)))),0)</f>
        <v>0</v>
      </c>
      <c r="AP530" s="259">
        <f>MAX(COUNTRY_INFO!D530*AK530*PROFILE!$G$7,COUNTRY_INFO!D530*AL530*PROFILE!$G$7)</f>
        <v>0</v>
      </c>
      <c r="AQ530" s="259">
        <f>MAX(COUNTRY_INFO!D530*AK530*PROFILE!$G$8,COUNTRY_INFO!D530*AL530*PROFILE!$G$8,COUNTRY_INFO!D530*AM530*PROFILE!$G$8)</f>
        <v>0</v>
      </c>
      <c r="AR530" s="259">
        <f>MAX(COUNTRY_INFO!D530*AK530*PROFILE!$G$9,COUNTRY_INFO!D530*AL530*PROFILE!$G$9,COUNTRY_INFO!D530*AM530*PROFILE!$G$9,IF(AND(DISTRICT!Z530&lt;&gt;"Unknown",Z530&lt;&gt;"Not required"),COUNTRY_INFO!O530*DISTRICT!AN530,0))</f>
        <v>0</v>
      </c>
      <c r="AS530" s="259">
        <f>MAX(COUNTRY_INFO!D530*AK530*PROFILE!$G$10,COUNTRY_INFO!D530*AL530*PROFILE!$G$10,IF(AND(DISTRICT!Z530&lt;&gt;"Unknown",Z530&lt;&gt;"Not required"),COUNTRY_INFO!O530*DISTRICT!AO530,0))</f>
        <v>0</v>
      </c>
      <c r="AT530" s="259">
        <f t="shared" si="63"/>
        <v>0</v>
      </c>
      <c r="AU530" s="258">
        <f t="shared" si="58"/>
        <v>0</v>
      </c>
      <c r="AV530" s="259">
        <f>MAX('MDA2'!J530,'T1'!L530,'T2'!J530,T3_R1!K530,T3_R2!K530)</f>
        <v>0</v>
      </c>
      <c r="AW530" s="259">
        <f>MAX('MDA1'!K530,'MDA2'!K530,'MDA3'!I530,'MDA3'!L530,'T1'!M530,'T2'!K530,T3_R1!L530,T3_R2!L530)</f>
        <v>0</v>
      </c>
      <c r="AX530" s="259">
        <f>MAX('MDA1'!L530,'MDA2'!L530,'MDA3'!J530,'MDA3'!M530,'T1'!N530,'T2'!L530,T3_R1!M530,T3_R2!M530)</f>
        <v>0</v>
      </c>
      <c r="AY530" s="259">
        <f t="shared" si="64"/>
        <v>0</v>
      </c>
      <c r="AZ530" s="259">
        <f>MAX('MDA2'!J530,T530)</f>
        <v>0</v>
      </c>
      <c r="BA530" s="259">
        <f>MAX('MDA1'!K530,'MDA2'!K530,'MDA3'!I530,'MDA3'!L530,V530,AD530)</f>
        <v>0</v>
      </c>
      <c r="BB530" s="259">
        <f>MAX('MDA1'!L530,'MDA2'!L530,'MDA3'!J530,'MDA3'!M530,AF530)</f>
        <v>0</v>
      </c>
      <c r="BC530" s="259">
        <f t="shared" si="59"/>
        <v>0</v>
      </c>
      <c r="BD530" s="260">
        <f t="shared" si="60"/>
        <v>0</v>
      </c>
    </row>
    <row r="531" spans="1:56" x14ac:dyDescent="0.2">
      <c r="A531" s="10" t="str">
        <f>IF(COUNTRY_INFO!A531=0," ",COUNTRY_INFO!A531)</f>
        <v>Ethiopia</v>
      </c>
      <c r="B531" s="10" t="str">
        <f>IF(COUNTRY_INFO!B531=0," ",COUNTRY_INFO!B531)</f>
        <v>Oromia West Arsi</v>
      </c>
      <c r="C531" s="87" t="str">
        <f>IF(COUNTRY_INFO!C531=0," ",COUNTRY_INFO!C531)</f>
        <v>Wondo</v>
      </c>
      <c r="D531" s="67">
        <f>COUNTRY_INFO!L531</f>
        <v>0</v>
      </c>
      <c r="E531" s="61"/>
      <c r="F531" s="61"/>
      <c r="G531" s="11">
        <f>MAX('MDA1'!M531,'MDA2'!M531)</f>
        <v>0</v>
      </c>
      <c r="H531" s="11">
        <f>IF(AND(COUNTRY_INFO!H531&gt;0,COUNTRY_INFO!H531&lt;4),IF(D531&gt;MAX('MDA1'!M531,'MDA2'!M531),MAX('MDA1'!M531,'MDA2'!M531),D531),0)</f>
        <v>0</v>
      </c>
      <c r="I531" s="73">
        <f>IF(AND(COUNTRY_INFO!H531&gt;0,COUNTRY_INFO!H531&lt;4), IF(G531/D531*100&lt;&gt;0, IF(G531/D531*100&gt;100,100,G531/D531*100), "-"),0)</f>
        <v>0</v>
      </c>
      <c r="J531" s="67">
        <f>COUNTRY_INFO!M531</f>
        <v>0</v>
      </c>
      <c r="K531" s="61"/>
      <c r="L531" s="61"/>
      <c r="M531" s="11">
        <f>MAX('MDA1'!M531,MAX('MDA3'!I531,'MDA3'!L531)+MAX('MDA3'!J531,'MDA3'!M531))</f>
        <v>0</v>
      </c>
      <c r="N531" s="11">
        <f>IF(AND(COUNTRY_INFO!I531&gt;0,COUNTRY_INFO!I531&lt;4),IF(J531&gt;MAX('MDA1'!M531,MAX('MDA3'!I531,'MDA3'!L531)+MAX('MDA3'!J531,'MDA3'!M531)),MAX('MDA1'!M531,MAX('MDA3'!I531,'MDA3'!L531)+MAX('MDA3'!J531,'MDA3'!M531)),J531),0)</f>
        <v>0</v>
      </c>
      <c r="O531" s="73">
        <f>IF(AND(COUNTRY_INFO!I531&gt;0,COUNTRY_INFO!I531&lt;4), IF(M531/J531*100&lt;&gt;0, IF(M531/J531*100&gt;100,100,M531/J531*100), "-"),0)</f>
        <v>0</v>
      </c>
      <c r="P531" s="67">
        <f>COUNTRY_INFO!N531</f>
        <v>52101</v>
      </c>
      <c r="Q531" s="61"/>
      <c r="R531" s="61"/>
      <c r="S531" s="11">
        <f>SUM(MAX('MDA2'!J531, 'T1'!L531, MAX(T3_R1!K531, T3_R2!K531)), MAX('MDA1'!K531, 'MDA2'!K531, 'T1'!M531, MAX(T3_R1!L531, T3_R2!L531)), MAX('MDA1'!L531, 'MDA2'!L531, 'T1'!N531, MAX(T3_R1!M531, T3_R2!M531)))</f>
        <v>31894</v>
      </c>
      <c r="T531" s="11">
        <f>IF(AND(COUNTRY_INFO!J531&gt;1,COUNTRY_INFO!J531&lt;4),IF(COUNTRY_INFO!E531&gt;MAX('MDA2'!J531,'T1'!L531,MAX(T3_R1!K531,T3_R2!K531)),MAX('MDA2'!J531,'T1'!L531,MAX(T3_R1!K531,T3_R2!K531)),COUNTRY_INFO!E531),0)</f>
        <v>0</v>
      </c>
      <c r="U531" s="217" t="str">
        <f>IF(AND(COUNTRY_INFO!J531&gt;1,COUNTRY_INFO!J531&lt;4), IF(T531/COUNTRY_INFO!E531*100&lt;&gt;0, IF(T531/COUNTRY_INFO!E531*100&gt;100,100,T531/COUNTRY_INFO!E531*100), "-"),0)</f>
        <v>-</v>
      </c>
      <c r="V531" s="11">
        <f>IF(AND(COUNTRY_INFO!J531&gt;1,COUNTRY_INFO!J531&lt;4),IF(COUNTRY_INFO!F531&gt;MAX('MDA1'!K531,'MDA2'!K531,'T1'!M531,MAX(T3_R1!L531,T3_R2!L531)),MAX('MDA1'!K531,'MDA2'!K531,'T1'!M531,MAX(T3_R1!L531,T3_R2!L531)),COUNTRY_INFO!F531),0)</f>
        <v>31894</v>
      </c>
      <c r="W531" s="217">
        <f>IF(AND(COUNTRY_INFO!J531&gt;1,COUNTRY_INFO!J531&lt;4), IF(V531/COUNTRY_INFO!F531*100&lt;&gt;0, IF(V531/COUNTRY_INFO!F531*100&gt;100,100,V531/COUNTRY_INFO!F531*100), "-"),0)</f>
        <v>93.61589714990167</v>
      </c>
      <c r="X531" s="11">
        <f t="shared" si="61"/>
        <v>31894</v>
      </c>
      <c r="Y531" s="73">
        <f>IF(AND(COUNTRY_INFO!J531&gt;1,COUNTRY_INFO!J531&lt;4), IF(S531/P531*100&lt;&gt;0, IF(X531/P531*100&gt;100,100,X531/P531*100), "-"),0)</f>
        <v>61.215715629258561</v>
      </c>
      <c r="Z531" s="67">
        <f>COUNTRY_INFO!O531</f>
        <v>28484.7</v>
      </c>
      <c r="AA531" s="61"/>
      <c r="AB531" s="61"/>
      <c r="AC531" s="11">
        <f>MAX('T1'!L531,'T2'!J531)+MAX('T1'!M531,'T2'!K531)+MAX('T1'!N531,'T2'!L531)</f>
        <v>31894</v>
      </c>
      <c r="AD531" s="11">
        <f>IF(COUNTRY_INFO!K531=1,IF(COUNTRY_INFO!F531*0.33&gt;MAX('T1'!M531,'T2'!K531),MAX('T1'!M531,'T2'!K531),COUNTRY_INFO!F531*0.33),IF(COUNTRY_INFO!K531=2,IF(COUNTRY_INFO!F531*0.5&gt;MAX('T1'!M531,'T2'!K531),MAX('T1'!M531,'T2'!K531),COUNTRY_INFO!F531*0.5),IF(COUNTRY_INFO!K531=3,IF(COUNTRY_INFO!F531&gt;MAX('T1'!M531,'T2'!K531),MAX('T1'!M531,'T2'!K531),COUNTRY_INFO!F531),0)))</f>
        <v>17034.5</v>
      </c>
      <c r="AE531" s="217">
        <f>IF(AND(COUNTRY_INFO!K531&gt;0,COUNTRY_INFO!K531&lt;4),IF(Z531&gt;0,IF(COUNTRY_INFO!K531=1, AD531/(COUNTRY_INFO!F531*0.33)*100, IF(COUNTRY_INFO!K531=2, AD531/(COUNTRY_INFO!F531*0.5)*100, IF(COUNTRY_INFO!K531=3, AD531/COUNTRY_INFO!F531*100))),"-"),0)</f>
        <v>100</v>
      </c>
      <c r="AF531" s="11">
        <f>IF(COUNTRY_INFO!K531=2,IF(COUNTRY_INFO!G531*0.2&gt;MAX('T1'!N531,'T2'!L531),MAX('T1'!N531,'T2'!L531),COUNTRY_INFO!G531*0.2),IF(COUNTRY_INFO!K531=3,IF(COUNTRY_INFO!G531&gt;MAX('T1'!N531,'T2'!L531),MAX('T1'!N531,'T2'!L531),COUNTRY_INFO!G531),0))</f>
        <v>0</v>
      </c>
      <c r="AG531" s="217">
        <f>IF(AND(COUNTRY_INFO!K531&gt;0,COUNTRY_INFO!K531&lt;4),IF(Z531&gt;0,IF(COUNTRY_INFO!K531=1, 0, IF(COUNTRY_INFO!K531=2, AF531/(COUNTRY_INFO!G531*0.2)*100, IF(COUNTRY_INFO!K531=3, AF531/COUNTRY_INFO!G531*100))),"-"),0)</f>
        <v>0</v>
      </c>
      <c r="AH531" s="11">
        <f t="shared" si="62"/>
        <v>17034.5</v>
      </c>
      <c r="AI531" s="73">
        <f>IF(AND(COUNTRY_INFO!K531&gt;0,COUNTRY_INFO!K531&lt;4), IF(AC531/Z531*100&lt;&gt;0, IF(AH531/Z531*100&gt;100,100,AH531/Z531*100), "-"),0)</f>
        <v>59.802279820394808</v>
      </c>
      <c r="AJ531" s="261"/>
      <c r="AK531" s="260">
        <f>IF(AND(D531&lt;&gt;0, D531&lt;&gt;"Unknown",D531&lt;&gt;"Stopped",D531&lt;&gt;"Not required"),D531/COUNTRY_INFO!D531, 0)</f>
        <v>0</v>
      </c>
      <c r="AL531" s="260">
        <f>IF(AND(J531&lt;&gt;0,J531&lt;&gt;"Unknown",J531&lt;&gt;"Stopped",J531&lt;&gt;"Not required"),J531/COUNTRY_INFO!D531, 0)</f>
        <v>0</v>
      </c>
      <c r="AM531" s="260">
        <f>IF(AND(P531&lt;&gt;0,P531&lt;&gt;"Unknown",P531&lt;&gt;"Not required"),P531/(COUNTRY_INFO!E531+COUNTRY_INFO!F531), 0)</f>
        <v>1</v>
      </c>
      <c r="AN531" s="260">
        <f>IF(AND(Z531&lt;&gt;0,Z531&lt;&gt;"Unknown",Z531&lt;&gt;"Not required"),IF(COUNTRY_INFO!K531=1,1,IF(COUNTRY_INFO!K531=2,0.5*COUNTRY_INFO!F531/(0.5*COUNTRY_INFO!F531+0.2*COUNTRY_INFO!G531),IF(COUNTRY_INFO!K531=3,COUNTRY_INFO!F531/(COUNTRY_INFO!F531+COUNTRY_INFO!G531)))),0)</f>
        <v>0.5980227982039481</v>
      </c>
      <c r="AO531" s="260">
        <f>IF(AND(Z531&lt;&gt;0,Z531&lt;&gt;"Unknown",Z531&lt;&gt;"Not required"),IF(COUNTRY_INFO!K531=1,0,IF(COUNTRY_INFO!K531=2,0.2*COUNTRY_INFO!G531/(0.5*COUNTRY_INFO!F531+0.2*COUNTRY_INFO!G531),IF(COUNTRY_INFO!K531=3,COUNTRY_INFO!G531/(COUNTRY_INFO!F531+COUNTRY_INFO!G531)))),0)</f>
        <v>0.40197720179605195</v>
      </c>
      <c r="AP531" s="259">
        <f>MAX(COUNTRY_INFO!D531*AK531*PROFILE!$G$7,COUNTRY_INFO!D531*AL531*PROFILE!$G$7)</f>
        <v>0</v>
      </c>
      <c r="AQ531" s="259">
        <f>MAX(COUNTRY_INFO!D531*AK531*PROFILE!$G$8,COUNTRY_INFO!D531*AL531*PROFILE!$G$8,COUNTRY_INFO!D531*AM531*PROFILE!$G$8)</f>
        <v>16016.336457019859</v>
      </c>
      <c r="AR531" s="259">
        <f>MAX(COUNTRY_INFO!D531*AK531*PROFILE!$G$9,COUNTRY_INFO!D531*AL531*PROFILE!$G$9,COUNTRY_INFO!D531*AM531*PROFILE!$G$9,IF(AND(DISTRICT!Z531&lt;&gt;"Unknown",Z531&lt;&gt;"Not required"),COUNTRY_INFO!O531*DISTRICT!AN531,0))</f>
        <v>33261.248159884562</v>
      </c>
      <c r="AS531" s="259">
        <f>MAX(COUNTRY_INFO!D531*AK531*PROFILE!$G$10,COUNTRY_INFO!D531*AL531*PROFILE!$G$10,IF(AND(DISTRICT!Z531&lt;&gt;"Unknown",Z531&lt;&gt;"Not required"),COUNTRY_INFO!O531*DISTRICT!AO531,0))</f>
        <v>11450.2</v>
      </c>
      <c r="AT531" s="259">
        <f t="shared" si="63"/>
        <v>60727.784616904421</v>
      </c>
      <c r="AU531" s="258" t="str">
        <f t="shared" si="58"/>
        <v>Y</v>
      </c>
      <c r="AV531" s="259">
        <f>MAX('MDA2'!J531,'T1'!L531,'T2'!J531,T3_R1!K531,T3_R2!K531)</f>
        <v>0</v>
      </c>
      <c r="AW531" s="259">
        <f>MAX('MDA1'!K531,'MDA2'!K531,'MDA3'!I531,'MDA3'!L531,'T1'!M531,'T2'!K531,T3_R1!L531,T3_R2!L531)</f>
        <v>31894</v>
      </c>
      <c r="AX531" s="259">
        <f>MAX('MDA1'!L531,'MDA2'!L531,'MDA3'!J531,'MDA3'!M531,'T1'!N531,'T2'!L531,T3_R1!M531,T3_R2!M531)</f>
        <v>0</v>
      </c>
      <c r="AY531" s="259">
        <f t="shared" si="64"/>
        <v>31894</v>
      </c>
      <c r="AZ531" s="259">
        <f>MAX('MDA2'!J531,T531)</f>
        <v>0</v>
      </c>
      <c r="BA531" s="259">
        <f>MAX('MDA1'!K531,'MDA2'!K531,'MDA3'!I531,'MDA3'!L531,V531,AD531)</f>
        <v>31894</v>
      </c>
      <c r="BB531" s="259">
        <f>MAX('MDA1'!L531,'MDA2'!L531,'MDA3'!J531,'MDA3'!M531,AF531)</f>
        <v>0</v>
      </c>
      <c r="BC531" s="259">
        <f t="shared" si="59"/>
        <v>31894</v>
      </c>
      <c r="BD531" s="260">
        <f t="shared" si="60"/>
        <v>52.519617175565237</v>
      </c>
    </row>
    <row r="532" spans="1:56" x14ac:dyDescent="0.2">
      <c r="A532" s="10" t="str">
        <f>IF(COUNTRY_INFO!A532=0," ",COUNTRY_INFO!A532)</f>
        <v>Ethiopia</v>
      </c>
      <c r="B532" s="10" t="str">
        <f>IF(COUNTRY_INFO!B532=0," ",COUNTRY_INFO!B532)</f>
        <v>Oromia West Guji</v>
      </c>
      <c r="C532" s="87" t="str">
        <f>IF(COUNTRY_INFO!C532=0," ",COUNTRY_INFO!C532)</f>
        <v>Abaya</v>
      </c>
      <c r="D532" s="67">
        <f>COUNTRY_INFO!L532</f>
        <v>0</v>
      </c>
      <c r="E532" s="61"/>
      <c r="F532" s="61"/>
      <c r="G532" s="11">
        <f>MAX('MDA1'!M532,'MDA2'!M532)</f>
        <v>0</v>
      </c>
      <c r="H532" s="11">
        <f>IF(AND(COUNTRY_INFO!H532&gt;0,COUNTRY_INFO!H532&lt;4),IF(D532&gt;MAX('MDA1'!M532,'MDA2'!M532),MAX('MDA1'!M532,'MDA2'!M532),D532),0)</f>
        <v>0</v>
      </c>
      <c r="I532" s="73">
        <f>IF(AND(COUNTRY_INFO!H532&gt;0,COUNTRY_INFO!H532&lt;4), IF(G532/D532*100&lt;&gt;0, IF(G532/D532*100&gt;100,100,G532/D532*100), "-"),0)</f>
        <v>0</v>
      </c>
      <c r="J532" s="67">
        <f>COUNTRY_INFO!M532</f>
        <v>0</v>
      </c>
      <c r="K532" s="61"/>
      <c r="L532" s="61"/>
      <c r="M532" s="11">
        <f>MAX('MDA1'!M532,MAX('MDA3'!I532,'MDA3'!L532)+MAX('MDA3'!J532,'MDA3'!M532))</f>
        <v>0</v>
      </c>
      <c r="N532" s="11">
        <f>IF(AND(COUNTRY_INFO!I532&gt;0,COUNTRY_INFO!I532&lt;4),IF(J532&gt;MAX('MDA1'!M532,MAX('MDA3'!I532,'MDA3'!L532)+MAX('MDA3'!J532,'MDA3'!M532)),MAX('MDA1'!M532,MAX('MDA3'!I532,'MDA3'!L532)+MAX('MDA3'!J532,'MDA3'!M532)),J532),0)</f>
        <v>0</v>
      </c>
      <c r="O532" s="73">
        <f>IF(AND(COUNTRY_INFO!I532&gt;0,COUNTRY_INFO!I532&lt;4), IF(M532/J532*100&lt;&gt;0, IF(M532/J532*100&gt;100,100,M532/J532*100), "-"),0)</f>
        <v>0</v>
      </c>
      <c r="P532" s="67">
        <f>COUNTRY_INFO!N532</f>
        <v>66943</v>
      </c>
      <c r="Q532" s="61"/>
      <c r="R532" s="61"/>
      <c r="S532" s="11">
        <f>SUM(MAX('MDA2'!J532, 'T1'!L532, MAX(T3_R1!K532, T3_R2!K532)), MAX('MDA1'!K532, 'MDA2'!K532, 'T1'!M532, MAX(T3_R1!L532, T3_R2!L532)), MAX('MDA1'!L532, 'MDA2'!L532, 'T1'!N532, MAX(T3_R1!M532, T3_R2!M532)))</f>
        <v>40325</v>
      </c>
      <c r="T532" s="11">
        <f>IF(AND(COUNTRY_INFO!J532&gt;1,COUNTRY_INFO!J532&lt;4),IF(COUNTRY_INFO!E532&gt;MAX('MDA2'!J532,'T1'!L532,MAX(T3_R1!K532,T3_R2!K532)),MAX('MDA2'!J532,'T1'!L532,MAX(T3_R1!K532,T3_R2!K532)),COUNTRY_INFO!E532),0)</f>
        <v>0</v>
      </c>
      <c r="U532" s="217" t="str">
        <f>IF(AND(COUNTRY_INFO!J532&gt;1,COUNTRY_INFO!J532&lt;4), IF(T532/COUNTRY_INFO!E532*100&lt;&gt;0, IF(T532/COUNTRY_INFO!E532*100&gt;100,100,T532/COUNTRY_INFO!E532*100), "-"),0)</f>
        <v>-</v>
      </c>
      <c r="V532" s="11">
        <f>IF(AND(COUNTRY_INFO!J532&gt;1,COUNTRY_INFO!J532&lt;4),IF(COUNTRY_INFO!F532&gt;MAX('MDA1'!K532,'MDA2'!K532,'T1'!M532,MAX(T3_R1!L532,T3_R2!L532)),MAX('MDA1'!K532,'MDA2'!K532,'T1'!M532,MAX(T3_R1!L532,T3_R2!L532)),COUNTRY_INFO!F532),0)</f>
        <v>40325</v>
      </c>
      <c r="W532" s="217">
        <f>IF(AND(COUNTRY_INFO!J532&gt;1,COUNTRY_INFO!J532&lt;4), IF(V532/COUNTRY_INFO!F532*100&lt;&gt;0, IF(V532/COUNTRY_INFO!F532*100&gt;100,100,V532/COUNTRY_INFO!F532*100), "-"),0)</f>
        <v>92.120893681180604</v>
      </c>
      <c r="X532" s="11">
        <f t="shared" si="61"/>
        <v>40325</v>
      </c>
      <c r="Y532" s="73">
        <f>IF(AND(COUNTRY_INFO!J532&gt;1,COUNTRY_INFO!J532&lt;4), IF(S532/P532*100&lt;&gt;0, IF(X532/P532*100&gt;100,100,X532/P532*100), "-"),0)</f>
        <v>60.237814259892744</v>
      </c>
      <c r="Z532" s="67">
        <f>COUNTRY_INFO!O532</f>
        <v>14445.42</v>
      </c>
      <c r="AA532" s="61"/>
      <c r="AB532" s="61"/>
      <c r="AC532" s="11">
        <f>MAX('T1'!L532,'T2'!J532)+MAX('T1'!M532,'T2'!K532)+MAX('T1'!N532,'T2'!L532)</f>
        <v>0</v>
      </c>
      <c r="AD532" s="11">
        <f>IF(COUNTRY_INFO!K532=1,IF(COUNTRY_INFO!F532*0.33&gt;MAX('T1'!M532,'T2'!K532),MAX('T1'!M532,'T2'!K532),COUNTRY_INFO!F532*0.33),IF(COUNTRY_INFO!K532=2,IF(COUNTRY_INFO!F532*0.5&gt;MAX('T1'!M532,'T2'!K532),MAX('T1'!M532,'T2'!K532),COUNTRY_INFO!F532*0.5),IF(COUNTRY_INFO!K532=3,IF(COUNTRY_INFO!F532&gt;MAX('T1'!M532,'T2'!K532),MAX('T1'!M532,'T2'!K532),COUNTRY_INFO!F532),0)))</f>
        <v>0</v>
      </c>
      <c r="AE532" s="217">
        <f>IF(AND(COUNTRY_INFO!K532&gt;0,COUNTRY_INFO!K532&lt;4),IF(Z532&gt;0,IF(COUNTRY_INFO!K532=1, AD532/(COUNTRY_INFO!F532*0.33)*100, IF(COUNTRY_INFO!K532=2, AD532/(COUNTRY_INFO!F532*0.5)*100, IF(COUNTRY_INFO!K532=3, AD532/COUNTRY_INFO!F532*100))),"-"),0)</f>
        <v>0</v>
      </c>
      <c r="AF532" s="11">
        <f>IF(COUNTRY_INFO!K532=2,IF(COUNTRY_INFO!G532*0.2&gt;MAX('T1'!N532,'T2'!L532),MAX('T1'!N532,'T2'!L532),COUNTRY_INFO!G532*0.2),IF(COUNTRY_INFO!K532=3,IF(COUNTRY_INFO!G532&gt;MAX('T1'!N532,'T2'!L532),MAX('T1'!N532,'T2'!L532),COUNTRY_INFO!G532),0))</f>
        <v>0</v>
      </c>
      <c r="AG532" s="217">
        <f>IF(AND(COUNTRY_INFO!K532&gt;0,COUNTRY_INFO!K532&lt;4),IF(Z532&gt;0,IF(COUNTRY_INFO!K532=1, 0, IF(COUNTRY_INFO!K532=2, AF532/(COUNTRY_INFO!G532*0.2)*100, IF(COUNTRY_INFO!K532=3, AF532/COUNTRY_INFO!G532*100))),"-"),0)</f>
        <v>0</v>
      </c>
      <c r="AH532" s="11">
        <f t="shared" si="62"/>
        <v>0</v>
      </c>
      <c r="AI532" s="73" t="str">
        <f>IF(AND(COUNTRY_INFO!K532&gt;0,COUNTRY_INFO!K532&lt;4), IF(AC532/Z532*100&lt;&gt;0, IF(AH532/Z532*100&gt;100,100,AH532/Z532*100), "-"),0)</f>
        <v>-</v>
      </c>
      <c r="AJ532" s="261"/>
      <c r="AK532" s="260">
        <f>IF(AND(D532&lt;&gt;0, D532&lt;&gt;"Unknown",D532&lt;&gt;"Stopped",D532&lt;&gt;"Not required"),D532/COUNTRY_INFO!D532, 0)</f>
        <v>0</v>
      </c>
      <c r="AL532" s="260">
        <f>IF(AND(J532&lt;&gt;0,J532&lt;&gt;"Unknown",J532&lt;&gt;"Stopped",J532&lt;&gt;"Not required"),J532/COUNTRY_INFO!D532, 0)</f>
        <v>0</v>
      </c>
      <c r="AM532" s="260">
        <f>IF(AND(P532&lt;&gt;0,P532&lt;&gt;"Unknown",P532&lt;&gt;"Not required"),P532/(COUNTRY_INFO!E532+COUNTRY_INFO!F532), 0)</f>
        <v>1</v>
      </c>
      <c r="AN532" s="260">
        <f>IF(AND(Z532&lt;&gt;0,Z532&lt;&gt;"Unknown",Z532&lt;&gt;"Not required"),IF(COUNTRY_INFO!K532=1,1,IF(COUNTRY_INFO!K532=2,0.5*COUNTRY_INFO!F532/(0.5*COUNTRY_INFO!F532+0.2*COUNTRY_INFO!G532),IF(COUNTRY_INFO!K532=3,COUNTRY_INFO!F532/(COUNTRY_INFO!F532+COUNTRY_INFO!G532)))),0)</f>
        <v>1</v>
      </c>
      <c r="AO532" s="260">
        <f>IF(AND(Z532&lt;&gt;0,Z532&lt;&gt;"Unknown",Z532&lt;&gt;"Not required"),IF(COUNTRY_INFO!K532=1,0,IF(COUNTRY_INFO!K532=2,0.2*COUNTRY_INFO!G532/(0.5*COUNTRY_INFO!F532+0.2*COUNTRY_INFO!G532),IF(COUNTRY_INFO!K532=3,COUNTRY_INFO!G532/(COUNTRY_INFO!F532+COUNTRY_INFO!G532)))),0)</f>
        <v>0</v>
      </c>
      <c r="AP532" s="259">
        <f>MAX(COUNTRY_INFO!D532*AK532*PROFILE!$G$7,COUNTRY_INFO!D532*AL532*PROFILE!$G$7)</f>
        <v>0</v>
      </c>
      <c r="AQ532" s="259">
        <f>MAX(COUNTRY_INFO!D532*AK532*PROFILE!$G$8,COUNTRY_INFO!D532*AL532*PROFILE!$G$8,COUNTRY_INFO!D532*AM532*PROFILE!$G$8)</f>
        <v>20578.267374569423</v>
      </c>
      <c r="AR532" s="259">
        <f>MAX(COUNTRY_INFO!D532*AK532*PROFILE!$G$9,COUNTRY_INFO!D532*AL532*PROFILE!$G$9,COUNTRY_INFO!D532*AM532*PROFILE!$G$9,IF(AND(DISTRICT!Z532&lt;&gt;"Unknown",Z532&lt;&gt;"Not required"),COUNTRY_INFO!O532*DISTRICT!AN532,0))</f>
        <v>42735.044913845806</v>
      </c>
      <c r="AS532" s="259">
        <f>MAX(COUNTRY_INFO!D532*AK532*PROFILE!$G$10,COUNTRY_INFO!D532*AL532*PROFILE!$G$10,IF(AND(DISTRICT!Z532&lt;&gt;"Unknown",Z532&lt;&gt;"Not required"),COUNTRY_INFO!O532*DISTRICT!AO532,0))</f>
        <v>0</v>
      </c>
      <c r="AT532" s="259">
        <f t="shared" si="63"/>
        <v>63313.312288415225</v>
      </c>
      <c r="AU532" s="258">
        <f t="shared" si="58"/>
        <v>0</v>
      </c>
      <c r="AV532" s="259">
        <f>MAX('MDA2'!J532,'T1'!L532,'T2'!J532,T3_R1!K532,T3_R2!K532)</f>
        <v>0</v>
      </c>
      <c r="AW532" s="259">
        <f>MAX('MDA1'!K532,'MDA2'!K532,'MDA3'!I532,'MDA3'!L532,'T1'!M532,'T2'!K532,T3_R1!L532,T3_R2!L532)</f>
        <v>40325</v>
      </c>
      <c r="AX532" s="259">
        <f>MAX('MDA1'!L532,'MDA2'!L532,'MDA3'!J532,'MDA3'!M532,'T1'!N532,'T2'!L532,T3_R1!M532,T3_R2!M532)</f>
        <v>0</v>
      </c>
      <c r="AY532" s="259">
        <f t="shared" si="64"/>
        <v>40325</v>
      </c>
      <c r="AZ532" s="259">
        <f>MAX('MDA2'!J532,T532)</f>
        <v>0</v>
      </c>
      <c r="BA532" s="259">
        <f>MAX('MDA1'!K532,'MDA2'!K532,'MDA3'!I532,'MDA3'!L532,V532,AD532)</f>
        <v>40325</v>
      </c>
      <c r="BB532" s="259">
        <f>MAX('MDA1'!L532,'MDA2'!L532,'MDA3'!J532,'MDA3'!M532,AF532)</f>
        <v>0</v>
      </c>
      <c r="BC532" s="259">
        <f t="shared" si="59"/>
        <v>40325</v>
      </c>
      <c r="BD532" s="260">
        <f t="shared" si="60"/>
        <v>63.691186801765987</v>
      </c>
    </row>
    <row r="533" spans="1:56" x14ac:dyDescent="0.2">
      <c r="A533" s="10" t="str">
        <f>IF(COUNTRY_INFO!A533=0," ",COUNTRY_INFO!A533)</f>
        <v>Ethiopia</v>
      </c>
      <c r="B533" s="10" t="str">
        <f>IF(COUNTRY_INFO!B533=0," ",COUNTRY_INFO!B533)</f>
        <v>Oromia West Guji</v>
      </c>
      <c r="C533" s="87" t="str">
        <f>IF(COUNTRY_INFO!C533=0," ",COUNTRY_INFO!C533)</f>
        <v>Birbirsa Kojowa</v>
      </c>
      <c r="D533" s="67">
        <f>COUNTRY_INFO!L533</f>
        <v>0</v>
      </c>
      <c r="E533" s="61"/>
      <c r="F533" s="61"/>
      <c r="G533" s="11">
        <f>MAX('MDA1'!M533,'MDA2'!M533)</f>
        <v>0</v>
      </c>
      <c r="H533" s="11">
        <f>IF(AND(COUNTRY_INFO!H533&gt;0,COUNTRY_INFO!H533&lt;4),IF(D533&gt;MAX('MDA1'!M533,'MDA2'!M533),MAX('MDA1'!M533,'MDA2'!M533),D533),0)</f>
        <v>0</v>
      </c>
      <c r="I533" s="73">
        <f>IF(AND(COUNTRY_INFO!H533&gt;0,COUNTRY_INFO!H533&lt;4), IF(G533/D533*100&lt;&gt;0, IF(G533/D533*100&gt;100,100,G533/D533*100), "-"),0)</f>
        <v>0</v>
      </c>
      <c r="J533" s="67">
        <f>COUNTRY_INFO!M533</f>
        <v>0</v>
      </c>
      <c r="K533" s="61"/>
      <c r="L533" s="61"/>
      <c r="M533" s="11">
        <f>MAX('MDA1'!M533,MAX('MDA3'!I533,'MDA3'!L533)+MAX('MDA3'!J533,'MDA3'!M533))</f>
        <v>0</v>
      </c>
      <c r="N533" s="11">
        <f>IF(AND(COUNTRY_INFO!I533&gt;0,COUNTRY_INFO!I533&lt;4),IF(J533&gt;MAX('MDA1'!M533,MAX('MDA3'!I533,'MDA3'!L533)+MAX('MDA3'!J533,'MDA3'!M533)),MAX('MDA1'!M533,MAX('MDA3'!I533,'MDA3'!L533)+MAX('MDA3'!J533,'MDA3'!M533)),J533),0)</f>
        <v>0</v>
      </c>
      <c r="O533" s="73">
        <f>IF(AND(COUNTRY_INFO!I533&gt;0,COUNTRY_INFO!I533&lt;4), IF(M533/J533*100&lt;&gt;0, IF(M533/J533*100&gt;100,100,M533/J533*100), "-"),0)</f>
        <v>0</v>
      </c>
      <c r="P533" s="67">
        <f>COUNTRY_INFO!N533</f>
        <v>0</v>
      </c>
      <c r="Q533" s="61"/>
      <c r="R533" s="61"/>
      <c r="S533" s="11">
        <f>SUM(MAX('MDA2'!J533, 'T1'!L533, MAX(T3_R1!K533, T3_R2!K533)), MAX('MDA1'!K533, 'MDA2'!K533, 'T1'!M533, MAX(T3_R1!L533, T3_R2!L533)), MAX('MDA1'!L533, 'MDA2'!L533, 'T1'!N533, MAX(T3_R1!M533, T3_R2!M533)))</f>
        <v>23415</v>
      </c>
      <c r="T533" s="11">
        <f>IF(AND(COUNTRY_INFO!J533&gt;1,COUNTRY_INFO!J533&lt;4),IF(COUNTRY_INFO!E533&gt;MAX('MDA2'!J533,'T1'!L533,MAX(T3_R1!K533,T3_R2!K533)),MAX('MDA2'!J533,'T1'!L533,MAX(T3_R1!K533,T3_R2!K533)),COUNTRY_INFO!E533),0)</f>
        <v>0</v>
      </c>
      <c r="U533" s="217">
        <f>IF(AND(COUNTRY_INFO!J533&gt;1,COUNTRY_INFO!J533&lt;4), IF(T533/COUNTRY_INFO!E533*100&lt;&gt;0, IF(T533/COUNTRY_INFO!E533*100&gt;100,100,T533/COUNTRY_INFO!E533*100), "-"),0)</f>
        <v>0</v>
      </c>
      <c r="V533" s="11">
        <f>IF(AND(COUNTRY_INFO!J533&gt;1,COUNTRY_INFO!J533&lt;4),IF(COUNTRY_INFO!F533&gt;MAX('MDA1'!K533,'MDA2'!K533,'T1'!M533,MAX(T3_R1!L533,T3_R2!L533)),MAX('MDA1'!K533,'MDA2'!K533,'T1'!M533,MAX(T3_R1!L533,T3_R2!L533)),COUNTRY_INFO!F533),0)</f>
        <v>0</v>
      </c>
      <c r="W533" s="217">
        <f>IF(AND(COUNTRY_INFO!J533&gt;1,COUNTRY_INFO!J533&lt;4), IF(V533/COUNTRY_INFO!F533*100&lt;&gt;0, IF(V533/COUNTRY_INFO!F533*100&gt;100,100,V533/COUNTRY_INFO!F533*100), "-"),0)</f>
        <v>0</v>
      </c>
      <c r="X533" s="11">
        <f t="shared" si="61"/>
        <v>0</v>
      </c>
      <c r="Y533" s="73">
        <f>IF(AND(COUNTRY_INFO!J533&gt;1,COUNTRY_INFO!J533&lt;4), IF(S533/P533*100&lt;&gt;0, IF(X533/P533*100&gt;100,100,X533/P533*100), "-"),0)</f>
        <v>0</v>
      </c>
      <c r="Z533" s="67">
        <f>COUNTRY_INFO!O533</f>
        <v>0</v>
      </c>
      <c r="AA533" s="61"/>
      <c r="AB533" s="61"/>
      <c r="AC533" s="11">
        <f>MAX('T1'!L533,'T2'!J533)+MAX('T1'!M533,'T2'!K533)+MAX('T1'!N533,'T2'!L533)</f>
        <v>0</v>
      </c>
      <c r="AD533" s="11">
        <f>IF(COUNTRY_INFO!K533=1,IF(COUNTRY_INFO!F533*0.33&gt;MAX('T1'!M533,'T2'!K533),MAX('T1'!M533,'T2'!K533),COUNTRY_INFO!F533*0.33),IF(COUNTRY_INFO!K533=2,IF(COUNTRY_INFO!F533*0.5&gt;MAX('T1'!M533,'T2'!K533),MAX('T1'!M533,'T2'!K533),COUNTRY_INFO!F533*0.5),IF(COUNTRY_INFO!K533=3,IF(COUNTRY_INFO!F533&gt;MAX('T1'!M533,'T2'!K533),MAX('T1'!M533,'T2'!K533),COUNTRY_INFO!F533),0)))</f>
        <v>0</v>
      </c>
      <c r="AE533" s="217">
        <f>IF(AND(COUNTRY_INFO!K533&gt;0,COUNTRY_INFO!K533&lt;4),IF(Z533&gt;0,IF(COUNTRY_INFO!K533=1, AD533/(COUNTRY_INFO!F533*0.33)*100, IF(COUNTRY_INFO!K533=2, AD533/(COUNTRY_INFO!F533*0.5)*100, IF(COUNTRY_INFO!K533=3, AD533/COUNTRY_INFO!F533*100))),"-"),0)</f>
        <v>0</v>
      </c>
      <c r="AF533" s="11">
        <f>IF(COUNTRY_INFO!K533=2,IF(COUNTRY_INFO!G533*0.2&gt;MAX('T1'!N533,'T2'!L533),MAX('T1'!N533,'T2'!L533),COUNTRY_INFO!G533*0.2),IF(COUNTRY_INFO!K533=3,IF(COUNTRY_INFO!G533&gt;MAX('T1'!N533,'T2'!L533),MAX('T1'!N533,'T2'!L533),COUNTRY_INFO!G533),0))</f>
        <v>0</v>
      </c>
      <c r="AG533" s="217">
        <f>IF(AND(COUNTRY_INFO!K533&gt;0,COUNTRY_INFO!K533&lt;4),IF(Z533&gt;0,IF(COUNTRY_INFO!K533=1, 0, IF(COUNTRY_INFO!K533=2, AF533/(COUNTRY_INFO!G533*0.2)*100, IF(COUNTRY_INFO!K533=3, AF533/COUNTRY_INFO!G533*100))),"-"),0)</f>
        <v>0</v>
      </c>
      <c r="AH533" s="11">
        <f t="shared" si="62"/>
        <v>0</v>
      </c>
      <c r="AI533" s="73">
        <f>IF(AND(COUNTRY_INFO!K533&gt;0,COUNTRY_INFO!K533&lt;4), IF(AC533/Z533*100&lt;&gt;0, IF(AH533/Z533*100&gt;100,100,AH533/Z533*100), "-"),0)</f>
        <v>0</v>
      </c>
      <c r="AJ533" s="261"/>
      <c r="AK533" s="260">
        <f>IF(AND(D533&lt;&gt;0, D533&lt;&gt;"Unknown",D533&lt;&gt;"Stopped",D533&lt;&gt;"Not required"),D533/COUNTRY_INFO!D533, 0)</f>
        <v>0</v>
      </c>
      <c r="AL533" s="260">
        <f>IF(AND(J533&lt;&gt;0,J533&lt;&gt;"Unknown",J533&lt;&gt;"Stopped",J533&lt;&gt;"Not required"),J533/COUNTRY_INFO!D533, 0)</f>
        <v>0</v>
      </c>
      <c r="AM533" s="260">
        <f>IF(AND(P533&lt;&gt;0,P533&lt;&gt;"Unknown",P533&lt;&gt;"Not required"),P533/(COUNTRY_INFO!E533+COUNTRY_INFO!F533), 0)</f>
        <v>0</v>
      </c>
      <c r="AN533" s="260">
        <f>IF(AND(Z533&lt;&gt;0,Z533&lt;&gt;"Unknown",Z533&lt;&gt;"Not required"),IF(COUNTRY_INFO!K533=1,1,IF(COUNTRY_INFO!K533=2,0.5*COUNTRY_INFO!F533/(0.5*COUNTRY_INFO!F533+0.2*COUNTRY_INFO!G533),IF(COUNTRY_INFO!K533=3,COUNTRY_INFO!F533/(COUNTRY_INFO!F533+COUNTRY_INFO!G533)))),0)</f>
        <v>0</v>
      </c>
      <c r="AO533" s="260">
        <f>IF(AND(Z533&lt;&gt;0,Z533&lt;&gt;"Unknown",Z533&lt;&gt;"Not required"),IF(COUNTRY_INFO!K533=1,0,IF(COUNTRY_INFO!K533=2,0.2*COUNTRY_INFO!G533/(0.5*COUNTRY_INFO!F533+0.2*COUNTRY_INFO!G533),IF(COUNTRY_INFO!K533=3,COUNTRY_INFO!G533/(COUNTRY_INFO!F533+COUNTRY_INFO!G533)))),0)</f>
        <v>0</v>
      </c>
      <c r="AP533" s="259">
        <f>MAX(COUNTRY_INFO!D533*AK533*PROFILE!$G$7,COUNTRY_INFO!D533*AL533*PROFILE!$G$7)</f>
        <v>0</v>
      </c>
      <c r="AQ533" s="259">
        <f>MAX(COUNTRY_INFO!D533*AK533*PROFILE!$G$8,COUNTRY_INFO!D533*AL533*PROFILE!$G$8,COUNTRY_INFO!D533*AM533*PROFILE!$G$8)</f>
        <v>0</v>
      </c>
      <c r="AR533" s="259">
        <f>MAX(COUNTRY_INFO!D533*AK533*PROFILE!$G$9,COUNTRY_INFO!D533*AL533*PROFILE!$G$9,COUNTRY_INFO!D533*AM533*PROFILE!$G$9,IF(AND(DISTRICT!Z533&lt;&gt;"Unknown",Z533&lt;&gt;"Not required"),COUNTRY_INFO!O533*DISTRICT!AN533,0))</f>
        <v>0</v>
      </c>
      <c r="AS533" s="259">
        <f>MAX(COUNTRY_INFO!D533*AK533*PROFILE!$G$10,COUNTRY_INFO!D533*AL533*PROFILE!$G$10,IF(AND(DISTRICT!Z533&lt;&gt;"Unknown",Z533&lt;&gt;"Not required"),COUNTRY_INFO!O533*DISTRICT!AO533,0))</f>
        <v>0</v>
      </c>
      <c r="AT533" s="259">
        <f t="shared" si="63"/>
        <v>0</v>
      </c>
      <c r="AU533" s="258">
        <f t="shared" si="58"/>
        <v>0</v>
      </c>
      <c r="AV533" s="259">
        <f>MAX('MDA2'!J533,'T1'!L533,'T2'!J533,T3_R1!K533,T3_R2!K533)</f>
        <v>0</v>
      </c>
      <c r="AW533" s="259">
        <f>MAX('MDA1'!K533,'MDA2'!K533,'MDA3'!I533,'MDA3'!L533,'T1'!M533,'T2'!K533,T3_R1!L533,T3_R2!L533)</f>
        <v>23415</v>
      </c>
      <c r="AX533" s="259">
        <f>MAX('MDA1'!L533,'MDA2'!L533,'MDA3'!J533,'MDA3'!M533,'T1'!N533,'T2'!L533,T3_R1!M533,T3_R2!M533)</f>
        <v>0</v>
      </c>
      <c r="AY533" s="259">
        <f t="shared" si="64"/>
        <v>23415</v>
      </c>
      <c r="AZ533" s="259">
        <f>MAX('MDA2'!J533,T533)</f>
        <v>0</v>
      </c>
      <c r="BA533" s="259">
        <f>MAX('MDA1'!K533,'MDA2'!K533,'MDA3'!I533,'MDA3'!L533,V533,AD533)</f>
        <v>0</v>
      </c>
      <c r="BB533" s="259">
        <f>MAX('MDA1'!L533,'MDA2'!L533,'MDA3'!J533,'MDA3'!M533,AF533)</f>
        <v>0</v>
      </c>
      <c r="BC533" s="259">
        <f t="shared" si="59"/>
        <v>0</v>
      </c>
      <c r="BD533" s="260">
        <f t="shared" si="60"/>
        <v>0</v>
      </c>
    </row>
    <row r="534" spans="1:56" x14ac:dyDescent="0.2">
      <c r="A534" s="10" t="str">
        <f>IF(COUNTRY_INFO!A534=0," ",COUNTRY_INFO!A534)</f>
        <v>Ethiopia</v>
      </c>
      <c r="B534" s="10" t="str">
        <f>IF(COUNTRY_INFO!B534=0," ",COUNTRY_INFO!B534)</f>
        <v>Oromia West Guji</v>
      </c>
      <c r="C534" s="87" t="str">
        <f>IF(COUNTRY_INFO!C534=0," ",COUNTRY_INFO!C534)</f>
        <v>Bule Hora</v>
      </c>
      <c r="D534" s="67">
        <f>COUNTRY_INFO!L534</f>
        <v>0</v>
      </c>
      <c r="E534" s="61"/>
      <c r="F534" s="61"/>
      <c r="G534" s="11">
        <f>MAX('MDA1'!M534,'MDA2'!M534)</f>
        <v>0</v>
      </c>
      <c r="H534" s="11">
        <f>IF(AND(COUNTRY_INFO!H534&gt;0,COUNTRY_INFO!H534&lt;4),IF(D534&gt;MAX('MDA1'!M534,'MDA2'!M534),MAX('MDA1'!M534,'MDA2'!M534),D534),0)</f>
        <v>0</v>
      </c>
      <c r="I534" s="73">
        <f>IF(AND(COUNTRY_INFO!H534&gt;0,COUNTRY_INFO!H534&lt;4), IF(G534/D534*100&lt;&gt;0, IF(G534/D534*100&gt;100,100,G534/D534*100), "-"),0)</f>
        <v>0</v>
      </c>
      <c r="J534" s="67">
        <f>COUNTRY_INFO!M534</f>
        <v>0</v>
      </c>
      <c r="K534" s="61"/>
      <c r="L534" s="61"/>
      <c r="M534" s="11">
        <f>MAX('MDA1'!M534,MAX('MDA3'!I534,'MDA3'!L534)+MAX('MDA3'!J534,'MDA3'!M534))</f>
        <v>0</v>
      </c>
      <c r="N534" s="11">
        <f>IF(AND(COUNTRY_INFO!I534&gt;0,COUNTRY_INFO!I534&lt;4),IF(J534&gt;MAX('MDA1'!M534,MAX('MDA3'!I534,'MDA3'!L534)+MAX('MDA3'!J534,'MDA3'!M534)),MAX('MDA1'!M534,MAX('MDA3'!I534,'MDA3'!L534)+MAX('MDA3'!J534,'MDA3'!M534)),J534),0)</f>
        <v>0</v>
      </c>
      <c r="O534" s="73">
        <f>IF(AND(COUNTRY_INFO!I534&gt;0,COUNTRY_INFO!I534&lt;4), IF(M534/J534*100&lt;&gt;0, IF(M534/J534*100&gt;100,100,M534/J534*100), "-"),0)</f>
        <v>0</v>
      </c>
      <c r="P534" s="67">
        <f>COUNTRY_INFO!N534</f>
        <v>128313</v>
      </c>
      <c r="Q534" s="61"/>
      <c r="R534" s="61"/>
      <c r="S534" s="11">
        <f>SUM(MAX('MDA2'!J534, 'T1'!L534, MAX(T3_R1!K534, T3_R2!K534)), MAX('MDA1'!K534, 'MDA2'!K534, 'T1'!M534, MAX(T3_R1!L534, T3_R2!L534)), MAX('MDA1'!L534, 'MDA2'!L534, 'T1'!N534, MAX(T3_R1!M534, T3_R2!M534)))</f>
        <v>81726</v>
      </c>
      <c r="T534" s="11">
        <f>IF(AND(COUNTRY_INFO!J534&gt;1,COUNTRY_INFO!J534&lt;4),IF(COUNTRY_INFO!E534&gt;MAX('MDA2'!J534,'T1'!L534,MAX(T3_R1!K534,T3_R2!K534)),MAX('MDA2'!J534,'T1'!L534,MAX(T3_R1!K534,T3_R2!K534)),COUNTRY_INFO!E534),0)</f>
        <v>0</v>
      </c>
      <c r="U534" s="217" t="str">
        <f>IF(AND(COUNTRY_INFO!J534&gt;1,COUNTRY_INFO!J534&lt;4), IF(T534/COUNTRY_INFO!E534*100&lt;&gt;0, IF(T534/COUNTRY_INFO!E534*100&gt;100,100,T534/COUNTRY_INFO!E534*100), "-"),0)</f>
        <v>-</v>
      </c>
      <c r="V534" s="11">
        <f>IF(AND(COUNTRY_INFO!J534&gt;1,COUNTRY_INFO!J534&lt;4),IF(COUNTRY_INFO!F534&gt;MAX('MDA1'!K534,'MDA2'!K534,'T1'!M534,MAX(T3_R1!L534,T3_R2!L534)),MAX('MDA1'!K534,'MDA2'!K534,'T1'!M534,MAX(T3_R1!L534,T3_R2!L534)),COUNTRY_INFO!F534),0)</f>
        <v>81726</v>
      </c>
      <c r="W534" s="217">
        <f>IF(AND(COUNTRY_INFO!J534&gt;1,COUNTRY_INFO!J534&lt;4), IF(V534/COUNTRY_INFO!F534*100&lt;&gt;0, IF(V534/COUNTRY_INFO!F534*100&gt;100,100,V534/COUNTRY_INFO!F534*100), "-"),0)</f>
        <v>97.404176201372991</v>
      </c>
      <c r="X534" s="11">
        <f t="shared" si="61"/>
        <v>81726</v>
      </c>
      <c r="Y534" s="73">
        <f>IF(AND(COUNTRY_INFO!J534&gt;1,COUNTRY_INFO!J534&lt;4), IF(S534/P534*100&lt;&gt;0, IF(X534/P534*100&gt;100,100,X534/P534*100), "-"),0)</f>
        <v>63.692688971499379</v>
      </c>
      <c r="Z534" s="67">
        <f>COUNTRY_INFO!O534</f>
        <v>0</v>
      </c>
      <c r="AA534" s="61"/>
      <c r="AB534" s="61"/>
      <c r="AC534" s="11">
        <f>MAX('T1'!L534,'T2'!J534)+MAX('T1'!M534,'T2'!K534)+MAX('T1'!N534,'T2'!L534)</f>
        <v>0</v>
      </c>
      <c r="AD534" s="11">
        <f>IF(COUNTRY_INFO!K534=1,IF(COUNTRY_INFO!F534*0.33&gt;MAX('T1'!M534,'T2'!K534),MAX('T1'!M534,'T2'!K534),COUNTRY_INFO!F534*0.33),IF(COUNTRY_INFO!K534=2,IF(COUNTRY_INFO!F534*0.5&gt;MAX('T1'!M534,'T2'!K534),MAX('T1'!M534,'T2'!K534),COUNTRY_INFO!F534*0.5),IF(COUNTRY_INFO!K534=3,IF(COUNTRY_INFO!F534&gt;MAX('T1'!M534,'T2'!K534),MAX('T1'!M534,'T2'!K534),COUNTRY_INFO!F534),0)))</f>
        <v>0</v>
      </c>
      <c r="AE534" s="217">
        <f>IF(AND(COUNTRY_INFO!K534&gt;0,COUNTRY_INFO!K534&lt;4),IF(Z534&gt;0,IF(COUNTRY_INFO!K534=1, AD534/(COUNTRY_INFO!F534*0.33)*100, IF(COUNTRY_INFO!K534=2, AD534/(COUNTRY_INFO!F534*0.5)*100, IF(COUNTRY_INFO!K534=3, AD534/COUNTRY_INFO!F534*100))),"-"),0)</f>
        <v>0</v>
      </c>
      <c r="AF534" s="11">
        <f>IF(COUNTRY_INFO!K534=2,IF(COUNTRY_INFO!G534*0.2&gt;MAX('T1'!N534,'T2'!L534),MAX('T1'!N534,'T2'!L534),COUNTRY_INFO!G534*0.2),IF(COUNTRY_INFO!K534=3,IF(COUNTRY_INFO!G534&gt;MAX('T1'!N534,'T2'!L534),MAX('T1'!N534,'T2'!L534),COUNTRY_INFO!G534),0))</f>
        <v>0</v>
      </c>
      <c r="AG534" s="217">
        <f>IF(AND(COUNTRY_INFO!K534&gt;0,COUNTRY_INFO!K534&lt;4),IF(Z534&gt;0,IF(COUNTRY_INFO!K534=1, 0, IF(COUNTRY_INFO!K534=2, AF534/(COUNTRY_INFO!G534*0.2)*100, IF(COUNTRY_INFO!K534=3, AF534/COUNTRY_INFO!G534*100))),"-"),0)</f>
        <v>0</v>
      </c>
      <c r="AH534" s="11">
        <f t="shared" si="62"/>
        <v>0</v>
      </c>
      <c r="AI534" s="73">
        <f>IF(AND(COUNTRY_INFO!K534&gt;0,COUNTRY_INFO!K534&lt;4), IF(AC534/Z534*100&lt;&gt;0, IF(AH534/Z534*100&gt;100,100,AH534/Z534*100), "-"),0)</f>
        <v>0</v>
      </c>
      <c r="AJ534" s="261"/>
      <c r="AK534" s="260">
        <f>IF(AND(D534&lt;&gt;0, D534&lt;&gt;"Unknown",D534&lt;&gt;"Stopped",D534&lt;&gt;"Not required"),D534/COUNTRY_INFO!D534, 0)</f>
        <v>0</v>
      </c>
      <c r="AL534" s="260">
        <f>IF(AND(J534&lt;&gt;0,J534&lt;&gt;"Unknown",J534&lt;&gt;"Stopped",J534&lt;&gt;"Not required"),J534/COUNTRY_INFO!D534, 0)</f>
        <v>0</v>
      </c>
      <c r="AM534" s="260">
        <f>IF(AND(P534&lt;&gt;0,P534&lt;&gt;"Unknown",P534&lt;&gt;"Not required"),P534/(COUNTRY_INFO!E534+COUNTRY_INFO!F534), 0)</f>
        <v>1</v>
      </c>
      <c r="AN534" s="260">
        <f>IF(AND(Z534&lt;&gt;0,Z534&lt;&gt;"Unknown",Z534&lt;&gt;"Not required"),IF(COUNTRY_INFO!K534=1,1,IF(COUNTRY_INFO!K534=2,0.5*COUNTRY_INFO!F534/(0.5*COUNTRY_INFO!F534+0.2*COUNTRY_INFO!G534),IF(COUNTRY_INFO!K534=3,COUNTRY_INFO!F534/(COUNTRY_INFO!F534+COUNTRY_INFO!G534)))),0)</f>
        <v>0</v>
      </c>
      <c r="AO534" s="260">
        <f>IF(AND(Z534&lt;&gt;0,Z534&lt;&gt;"Unknown",Z534&lt;&gt;"Not required"),IF(COUNTRY_INFO!K534=1,0,IF(COUNTRY_INFO!K534=2,0.2*COUNTRY_INFO!G534/(0.5*COUNTRY_INFO!F534+0.2*COUNTRY_INFO!G534),IF(COUNTRY_INFO!K534=3,COUNTRY_INFO!G534/(COUNTRY_INFO!F534+COUNTRY_INFO!G534)))),0)</f>
        <v>0</v>
      </c>
      <c r="AP534" s="259">
        <f>MAX(COUNTRY_INFO!D534*AK534*PROFILE!$G$7,COUNTRY_INFO!D534*AL534*PROFILE!$G$7)</f>
        <v>0</v>
      </c>
      <c r="AQ534" s="259">
        <f>MAX(COUNTRY_INFO!D534*AK534*PROFILE!$G$8,COUNTRY_INFO!D534*AL534*PROFILE!$G$8,COUNTRY_INFO!D534*AM534*PROFILE!$G$8)</f>
        <v>39443.924924150662</v>
      </c>
      <c r="AR534" s="259">
        <f>MAX(COUNTRY_INFO!D534*AK534*PROFILE!$G$9,COUNTRY_INFO!D534*AL534*PROFILE!$G$9,COUNTRY_INFO!D534*AM534*PROFILE!$G$9,IF(AND(DISTRICT!Z534&lt;&gt;"Unknown",Z534&lt;&gt;"Not required"),COUNTRY_INFO!O534*DISTRICT!AN534,0))</f>
        <v>81913.49993318913</v>
      </c>
      <c r="AS534" s="259">
        <f>MAX(COUNTRY_INFO!D534*AK534*PROFILE!$G$10,COUNTRY_INFO!D534*AL534*PROFILE!$G$10,IF(AND(DISTRICT!Z534&lt;&gt;"Unknown",Z534&lt;&gt;"Not required"),COUNTRY_INFO!O534*DISTRICT!AO534,0))</f>
        <v>0</v>
      </c>
      <c r="AT534" s="259">
        <f t="shared" si="63"/>
        <v>121357.42485733979</v>
      </c>
      <c r="AU534" s="258" t="str">
        <f t="shared" si="58"/>
        <v>Y</v>
      </c>
      <c r="AV534" s="259">
        <f>MAX('MDA2'!J534,'T1'!L534,'T2'!J534,T3_R1!K534,T3_R2!K534)</f>
        <v>0</v>
      </c>
      <c r="AW534" s="259">
        <f>MAX('MDA1'!K534,'MDA2'!K534,'MDA3'!I534,'MDA3'!L534,'T1'!M534,'T2'!K534,T3_R1!L534,T3_R2!L534)</f>
        <v>81726</v>
      </c>
      <c r="AX534" s="259">
        <f>MAX('MDA1'!L534,'MDA2'!L534,'MDA3'!J534,'MDA3'!M534,'T1'!N534,'T2'!L534,T3_R1!M534,T3_R2!M534)</f>
        <v>0</v>
      </c>
      <c r="AY534" s="259">
        <f t="shared" si="64"/>
        <v>81726</v>
      </c>
      <c r="AZ534" s="259">
        <f>MAX('MDA2'!J534,T534)</f>
        <v>0</v>
      </c>
      <c r="BA534" s="259">
        <f>MAX('MDA1'!K534,'MDA2'!K534,'MDA3'!I534,'MDA3'!L534,V534,AD534)</f>
        <v>81726</v>
      </c>
      <c r="BB534" s="259">
        <f>MAX('MDA1'!L534,'MDA2'!L534,'MDA3'!J534,'MDA3'!M534,AF534)</f>
        <v>0</v>
      </c>
      <c r="BC534" s="259">
        <f t="shared" si="59"/>
        <v>81726</v>
      </c>
      <c r="BD534" s="260">
        <f t="shared" si="60"/>
        <v>67.34322197102648</v>
      </c>
    </row>
    <row r="535" spans="1:56" x14ac:dyDescent="0.2">
      <c r="A535" s="10" t="str">
        <f>IF(COUNTRY_INFO!A535=0," ",COUNTRY_INFO!A535)</f>
        <v>Ethiopia</v>
      </c>
      <c r="B535" s="10" t="str">
        <f>IF(COUNTRY_INFO!B535=0," ",COUNTRY_INFO!B535)</f>
        <v>Oromia West Guji</v>
      </c>
      <c r="C535" s="87" t="str">
        <f>IF(COUNTRY_INFO!C535=0," ",COUNTRY_INFO!C535)</f>
        <v>Bule Hora Town</v>
      </c>
      <c r="D535" s="67">
        <f>COUNTRY_INFO!L535</f>
        <v>0</v>
      </c>
      <c r="E535" s="61"/>
      <c r="F535" s="61"/>
      <c r="G535" s="11">
        <f>MAX('MDA1'!M535,'MDA2'!M535)</f>
        <v>0</v>
      </c>
      <c r="H535" s="11">
        <f>IF(AND(COUNTRY_INFO!H535&gt;0,COUNTRY_INFO!H535&lt;4),IF(D535&gt;MAX('MDA1'!M535,'MDA2'!M535),MAX('MDA1'!M535,'MDA2'!M535),D535),0)</f>
        <v>0</v>
      </c>
      <c r="I535" s="73">
        <f>IF(AND(COUNTRY_INFO!H535&gt;0,COUNTRY_INFO!H535&lt;4), IF(G535/D535*100&lt;&gt;0, IF(G535/D535*100&gt;100,100,G535/D535*100), "-"),0)</f>
        <v>0</v>
      </c>
      <c r="J535" s="67">
        <f>COUNTRY_INFO!M535</f>
        <v>0</v>
      </c>
      <c r="K535" s="61"/>
      <c r="L535" s="61"/>
      <c r="M535" s="11">
        <f>MAX('MDA1'!M535,MAX('MDA3'!I535,'MDA3'!L535)+MAX('MDA3'!J535,'MDA3'!M535))</f>
        <v>0</v>
      </c>
      <c r="N535" s="11">
        <f>IF(AND(COUNTRY_INFO!I535&gt;0,COUNTRY_INFO!I535&lt;4),IF(J535&gt;MAX('MDA1'!M535,MAX('MDA3'!I535,'MDA3'!L535)+MAX('MDA3'!J535,'MDA3'!M535)),MAX('MDA1'!M535,MAX('MDA3'!I535,'MDA3'!L535)+MAX('MDA3'!J535,'MDA3'!M535)),J535),0)</f>
        <v>0</v>
      </c>
      <c r="O535" s="73">
        <f>IF(AND(COUNTRY_INFO!I535&gt;0,COUNTRY_INFO!I535&lt;4), IF(M535/J535*100&lt;&gt;0, IF(M535/J535*100&gt;100,100,M535/J535*100), "-"),0)</f>
        <v>0</v>
      </c>
      <c r="P535" s="67">
        <f>COUNTRY_INFO!N535</f>
        <v>25276</v>
      </c>
      <c r="Q535" s="61"/>
      <c r="R535" s="61"/>
      <c r="S535" s="11">
        <f>SUM(MAX('MDA2'!J535, 'T1'!L535, MAX(T3_R1!K535, T3_R2!K535)), MAX('MDA1'!K535, 'MDA2'!K535, 'T1'!M535, MAX(T3_R1!L535, T3_R2!L535)), MAX('MDA1'!L535, 'MDA2'!L535, 'T1'!N535, MAX(T3_R1!M535, T3_R2!M535)))</f>
        <v>13229</v>
      </c>
      <c r="T535" s="11">
        <f>IF(AND(COUNTRY_INFO!J535&gt;1,COUNTRY_INFO!J535&lt;4),IF(COUNTRY_INFO!E535&gt;MAX('MDA2'!J535,'T1'!L535,MAX(T3_R1!K535,T3_R2!K535)),MAX('MDA2'!J535,'T1'!L535,MAX(T3_R1!K535,T3_R2!K535)),COUNTRY_INFO!E535),0)</f>
        <v>0</v>
      </c>
      <c r="U535" s="217" t="str">
        <f>IF(AND(COUNTRY_INFO!J535&gt;1,COUNTRY_INFO!J535&lt;4), IF(T535/COUNTRY_INFO!E535*100&lt;&gt;0, IF(T535/COUNTRY_INFO!E535*100&gt;100,100,T535/COUNTRY_INFO!E535*100), "-"),0)</f>
        <v>-</v>
      </c>
      <c r="V535" s="11">
        <f>IF(AND(COUNTRY_INFO!J535&gt;1,COUNTRY_INFO!J535&lt;4),IF(COUNTRY_INFO!F535&gt;MAX('MDA1'!K535,'MDA2'!K535,'T1'!M535,MAX(T3_R1!L535,T3_R2!L535)),MAX('MDA1'!K535,'MDA2'!K535,'T1'!M535,MAX(T3_R1!L535,T3_R2!L535)),COUNTRY_INFO!F535),0)</f>
        <v>13229</v>
      </c>
      <c r="W535" s="217">
        <f>IF(AND(COUNTRY_INFO!J535&gt;1,COUNTRY_INFO!J535&lt;4), IF(V535/COUNTRY_INFO!F535*100&lt;&gt;0, IF(V535/COUNTRY_INFO!F535*100&gt;100,100,V535/COUNTRY_INFO!F535*100), "-"),0)</f>
        <v>80.039932236205232</v>
      </c>
      <c r="X535" s="11">
        <f t="shared" si="61"/>
        <v>13229</v>
      </c>
      <c r="Y535" s="73">
        <f>IF(AND(COUNTRY_INFO!J535&gt;1,COUNTRY_INFO!J535&lt;4), IF(S535/P535*100&lt;&gt;0, IF(X535/P535*100&gt;100,100,X535/P535*100), "-"),0)</f>
        <v>52.338186421902201</v>
      </c>
      <c r="Z535" s="67">
        <f>COUNTRY_INFO!O535</f>
        <v>5454.2400000000007</v>
      </c>
      <c r="AA535" s="61"/>
      <c r="AB535" s="61"/>
      <c r="AC535" s="11">
        <f>MAX('T1'!L535,'T2'!J535)+MAX('T1'!M535,'T2'!K535)+MAX('T1'!N535,'T2'!L535)</f>
        <v>0</v>
      </c>
      <c r="AD535" s="11">
        <f>IF(COUNTRY_INFO!K535=1,IF(COUNTRY_INFO!F535*0.33&gt;MAX('T1'!M535,'T2'!K535),MAX('T1'!M535,'T2'!K535),COUNTRY_INFO!F535*0.33),IF(COUNTRY_INFO!K535=2,IF(COUNTRY_INFO!F535*0.5&gt;MAX('T1'!M535,'T2'!K535),MAX('T1'!M535,'T2'!K535),COUNTRY_INFO!F535*0.5),IF(COUNTRY_INFO!K535=3,IF(COUNTRY_INFO!F535&gt;MAX('T1'!M535,'T2'!K535),MAX('T1'!M535,'T2'!K535),COUNTRY_INFO!F535),0)))</f>
        <v>0</v>
      </c>
      <c r="AE535" s="217">
        <f>IF(AND(COUNTRY_INFO!K535&gt;0,COUNTRY_INFO!K535&lt;4),IF(Z535&gt;0,IF(COUNTRY_INFO!K535=1, AD535/(COUNTRY_INFO!F535*0.33)*100, IF(COUNTRY_INFO!K535=2, AD535/(COUNTRY_INFO!F535*0.5)*100, IF(COUNTRY_INFO!K535=3, AD535/COUNTRY_INFO!F535*100))),"-"),0)</f>
        <v>0</v>
      </c>
      <c r="AF535" s="11">
        <f>IF(COUNTRY_INFO!K535=2,IF(COUNTRY_INFO!G535*0.2&gt;MAX('T1'!N535,'T2'!L535),MAX('T1'!N535,'T2'!L535),COUNTRY_INFO!G535*0.2),IF(COUNTRY_INFO!K535=3,IF(COUNTRY_INFO!G535&gt;MAX('T1'!N535,'T2'!L535),MAX('T1'!N535,'T2'!L535),COUNTRY_INFO!G535),0))</f>
        <v>0</v>
      </c>
      <c r="AG535" s="217">
        <f>IF(AND(COUNTRY_INFO!K535&gt;0,COUNTRY_INFO!K535&lt;4),IF(Z535&gt;0,IF(COUNTRY_INFO!K535=1, 0, IF(COUNTRY_INFO!K535=2, AF535/(COUNTRY_INFO!G535*0.2)*100, IF(COUNTRY_INFO!K535=3, AF535/COUNTRY_INFO!G535*100))),"-"),0)</f>
        <v>0</v>
      </c>
      <c r="AH535" s="11">
        <f t="shared" si="62"/>
        <v>0</v>
      </c>
      <c r="AI535" s="73" t="str">
        <f>IF(AND(COUNTRY_INFO!K535&gt;0,COUNTRY_INFO!K535&lt;4), IF(AC535/Z535*100&lt;&gt;0, IF(AH535/Z535*100&gt;100,100,AH535/Z535*100), "-"),0)</f>
        <v>-</v>
      </c>
      <c r="AJ535" s="261"/>
      <c r="AK535" s="260">
        <f>IF(AND(D535&lt;&gt;0, D535&lt;&gt;"Unknown",D535&lt;&gt;"Stopped",D535&lt;&gt;"Not required"),D535/COUNTRY_INFO!D535, 0)</f>
        <v>0</v>
      </c>
      <c r="AL535" s="260">
        <f>IF(AND(J535&lt;&gt;0,J535&lt;&gt;"Unknown",J535&lt;&gt;"Stopped",J535&lt;&gt;"Not required"),J535/COUNTRY_INFO!D535, 0)</f>
        <v>0</v>
      </c>
      <c r="AM535" s="260">
        <f>IF(AND(P535&lt;&gt;0,P535&lt;&gt;"Unknown",P535&lt;&gt;"Not required"),P535/(COUNTRY_INFO!E535+COUNTRY_INFO!F535), 0)</f>
        <v>1</v>
      </c>
      <c r="AN535" s="260">
        <f>IF(AND(Z535&lt;&gt;0,Z535&lt;&gt;"Unknown",Z535&lt;&gt;"Not required"),IF(COUNTRY_INFO!K535=1,1,IF(COUNTRY_INFO!K535=2,0.5*COUNTRY_INFO!F535/(0.5*COUNTRY_INFO!F535+0.2*COUNTRY_INFO!G535),IF(COUNTRY_INFO!K535=3,COUNTRY_INFO!F535/(COUNTRY_INFO!F535+COUNTRY_INFO!G535)))),0)</f>
        <v>1</v>
      </c>
      <c r="AO535" s="260">
        <f>IF(AND(Z535&lt;&gt;0,Z535&lt;&gt;"Unknown",Z535&lt;&gt;"Not required"),IF(COUNTRY_INFO!K535=1,0,IF(COUNTRY_INFO!K535=2,0.2*COUNTRY_INFO!G535/(0.5*COUNTRY_INFO!F535+0.2*COUNTRY_INFO!G535),IF(COUNTRY_INFO!K535=3,COUNTRY_INFO!G535/(COUNTRY_INFO!F535+COUNTRY_INFO!G535)))),0)</f>
        <v>0</v>
      </c>
      <c r="AP535" s="259">
        <f>MAX(COUNTRY_INFO!D535*AK535*PROFILE!$G$7,COUNTRY_INFO!D535*AL535*PROFILE!$G$7)</f>
        <v>0</v>
      </c>
      <c r="AQ535" s="259">
        <f>MAX(COUNTRY_INFO!D535*AK535*PROFILE!$G$8,COUNTRY_INFO!D535*AL535*PROFILE!$G$8,COUNTRY_INFO!D535*AM535*PROFILE!$G$8)</f>
        <v>7769.9436599352875</v>
      </c>
      <c r="AR535" s="259">
        <f>MAX(COUNTRY_INFO!D535*AK535*PROFILE!$G$9,COUNTRY_INFO!D535*AL535*PROFILE!$G$9,COUNTRY_INFO!D535*AM535*PROFILE!$G$9,IF(AND(DISTRICT!Z535&lt;&gt;"Unknown",Z535&lt;&gt;"Not required"),COUNTRY_INFO!O535*DISTRICT!AN535,0))</f>
        <v>16135.901300210107</v>
      </c>
      <c r="AS535" s="259">
        <f>MAX(COUNTRY_INFO!D535*AK535*PROFILE!$G$10,COUNTRY_INFO!D535*AL535*PROFILE!$G$10,IF(AND(DISTRICT!Z535&lt;&gt;"Unknown",Z535&lt;&gt;"Not required"),COUNTRY_INFO!O535*DISTRICT!AO535,0))</f>
        <v>0</v>
      </c>
      <c r="AT535" s="259">
        <f t="shared" si="63"/>
        <v>23905.844960145394</v>
      </c>
      <c r="AU535" s="258">
        <f t="shared" si="58"/>
        <v>0</v>
      </c>
      <c r="AV535" s="259">
        <f>MAX('MDA2'!J535,'T1'!L535,'T2'!J535,T3_R1!K535,T3_R2!K535)</f>
        <v>0</v>
      </c>
      <c r="AW535" s="259">
        <f>MAX('MDA1'!K535,'MDA2'!K535,'MDA3'!I535,'MDA3'!L535,'T1'!M535,'T2'!K535,T3_R1!L535,T3_R2!L535)</f>
        <v>13229</v>
      </c>
      <c r="AX535" s="259">
        <f>MAX('MDA1'!L535,'MDA2'!L535,'MDA3'!J535,'MDA3'!M535,'T1'!N535,'T2'!L535,T3_R1!M535,T3_R2!M535)</f>
        <v>0</v>
      </c>
      <c r="AY535" s="259">
        <f t="shared" si="64"/>
        <v>13229</v>
      </c>
      <c r="AZ535" s="259">
        <f>MAX('MDA2'!J535,T535)</f>
        <v>0</v>
      </c>
      <c r="BA535" s="259">
        <f>MAX('MDA1'!K535,'MDA2'!K535,'MDA3'!I535,'MDA3'!L535,V535,AD535)</f>
        <v>13229</v>
      </c>
      <c r="BB535" s="259">
        <f>MAX('MDA1'!L535,'MDA2'!L535,'MDA3'!J535,'MDA3'!M535,AF535)</f>
        <v>0</v>
      </c>
      <c r="BC535" s="259">
        <f t="shared" si="59"/>
        <v>13229</v>
      </c>
      <c r="BD535" s="260">
        <f t="shared" si="60"/>
        <v>55.337931045962677</v>
      </c>
    </row>
    <row r="536" spans="1:56" x14ac:dyDescent="0.2">
      <c r="A536" s="10" t="str">
        <f>IF(COUNTRY_INFO!A536=0," ",COUNTRY_INFO!A536)</f>
        <v>Ethiopia</v>
      </c>
      <c r="B536" s="10" t="str">
        <f>IF(COUNTRY_INFO!B536=0," ",COUNTRY_INFO!B536)</f>
        <v>Oromia West Guji</v>
      </c>
      <c r="C536" s="87" t="str">
        <f>IF(COUNTRY_INFO!C536=0," ",COUNTRY_INFO!C536)</f>
        <v>Dugda Dawa</v>
      </c>
      <c r="D536" s="67">
        <f>COUNTRY_INFO!L536</f>
        <v>114718</v>
      </c>
      <c r="E536" s="61"/>
      <c r="F536" s="61"/>
      <c r="G536" s="11">
        <f>MAX('MDA1'!M536,'MDA2'!M536)</f>
        <v>90041</v>
      </c>
      <c r="H536" s="11">
        <f>IF(AND(COUNTRY_INFO!H536&gt;0,COUNTRY_INFO!H536&lt;4),IF(D536&gt;MAX('MDA1'!M536,'MDA2'!M536),MAX('MDA1'!M536,'MDA2'!M536),D536),0)</f>
        <v>90041</v>
      </c>
      <c r="I536" s="73">
        <f>IF(AND(COUNTRY_INFO!H536&gt;0,COUNTRY_INFO!H536&lt;4), IF(G536/D536*100&lt;&gt;0, IF(G536/D536*100&gt;100,100,G536/D536*100), "-"),0)</f>
        <v>78.488990393835323</v>
      </c>
      <c r="J536" s="67">
        <f>COUNTRY_INFO!M536</f>
        <v>0</v>
      </c>
      <c r="K536" s="61"/>
      <c r="L536" s="61"/>
      <c r="M536" s="11">
        <f>MAX('MDA1'!M536,MAX('MDA3'!I536,'MDA3'!L536)+MAX('MDA3'!J536,'MDA3'!M536))</f>
        <v>90041</v>
      </c>
      <c r="N536" s="11">
        <f>IF(AND(COUNTRY_INFO!I536&gt;0,COUNTRY_INFO!I536&lt;4),IF(J536&gt;MAX('MDA1'!M536,MAX('MDA3'!I536,'MDA3'!L536)+MAX('MDA3'!J536,'MDA3'!M536)),MAX('MDA1'!M536,MAX('MDA3'!I536,'MDA3'!L536)+MAX('MDA3'!J536,'MDA3'!M536)),J536),0)</f>
        <v>0</v>
      </c>
      <c r="O536" s="73">
        <f>IF(AND(COUNTRY_INFO!I536&gt;0,COUNTRY_INFO!I536&lt;4), IF(M536/J536*100&lt;&gt;0, IF(M536/J536*100&gt;100,100,M536/J536*100), "-"),0)</f>
        <v>0</v>
      </c>
      <c r="P536" s="67">
        <f>COUNTRY_INFO!N536</f>
        <v>54658</v>
      </c>
      <c r="Q536" s="61"/>
      <c r="R536" s="61"/>
      <c r="S536" s="11">
        <f>SUM(MAX('MDA2'!J536, 'T1'!L536, MAX(T3_R1!K536, T3_R2!K536)), MAX('MDA1'!K536, 'MDA2'!K536, 'T1'!M536, MAX(T3_R1!L536, T3_R2!L536)), MAX('MDA1'!L536, 'MDA2'!L536, 'T1'!N536, MAX(T3_R1!M536, T3_R2!M536)))</f>
        <v>91776</v>
      </c>
      <c r="T536" s="11">
        <f>IF(AND(COUNTRY_INFO!J536&gt;1,COUNTRY_INFO!J536&lt;4),IF(COUNTRY_INFO!E536&gt;MAX('MDA2'!J536,'T1'!L536,MAX(T3_R1!K536,T3_R2!K536)),MAX('MDA2'!J536,'T1'!L536,MAX(T3_R1!K536,T3_R2!K536)),COUNTRY_INFO!E536),0)</f>
        <v>0</v>
      </c>
      <c r="U536" s="217" t="str">
        <f>IF(AND(COUNTRY_INFO!J536&gt;1,COUNTRY_INFO!J536&lt;4), IF(T536/COUNTRY_INFO!E536*100&lt;&gt;0, IF(T536/COUNTRY_INFO!E536*100&gt;100,100,T536/COUNTRY_INFO!E536*100), "-"),0)</f>
        <v>-</v>
      </c>
      <c r="V536" s="11">
        <f>IF(AND(COUNTRY_INFO!J536&gt;1,COUNTRY_INFO!J536&lt;4),IF(COUNTRY_INFO!F536&gt;MAX('MDA1'!K536,'MDA2'!K536,'T1'!M536,MAX(T3_R1!L536,T3_R2!L536)),MAX('MDA1'!K536,'MDA2'!K536,'T1'!M536,MAX(T3_R1!L536,T3_R2!L536)),COUNTRY_INFO!F536),0)</f>
        <v>32950</v>
      </c>
      <c r="W536" s="217">
        <f>IF(AND(COUNTRY_INFO!J536&gt;1,COUNTRY_INFO!J536&lt;4), IF(V536/COUNTRY_INFO!F536*100&lt;&gt;0, IF(V536/COUNTRY_INFO!F536*100&gt;100,100,V536/COUNTRY_INFO!F536*100), "-"),0)</f>
        <v>92.191041101256261</v>
      </c>
      <c r="X536" s="11">
        <f t="shared" si="61"/>
        <v>32950</v>
      </c>
      <c r="Y536" s="73">
        <f>IF(AND(COUNTRY_INFO!J536&gt;1,COUNTRY_INFO!J536&lt;4), IF(S536/P536*100&lt;&gt;0, IF(X536/P536*100&gt;100,100,X536/P536*100), "-"),0)</f>
        <v>60.283947455084345</v>
      </c>
      <c r="Z536" s="67">
        <f>COUNTRY_INFO!O536</f>
        <v>0</v>
      </c>
      <c r="AA536" s="61"/>
      <c r="AB536" s="61"/>
      <c r="AC536" s="11">
        <f>MAX('T1'!L536,'T2'!J536)+MAX('T1'!M536,'T2'!K536)+MAX('T1'!N536,'T2'!L536)</f>
        <v>0</v>
      </c>
      <c r="AD536" s="11">
        <f>IF(COUNTRY_INFO!K536=1,IF(COUNTRY_INFO!F536*0.33&gt;MAX('T1'!M536,'T2'!K536),MAX('T1'!M536,'T2'!K536),COUNTRY_INFO!F536*0.33),IF(COUNTRY_INFO!K536=2,IF(COUNTRY_INFO!F536*0.5&gt;MAX('T1'!M536,'T2'!K536),MAX('T1'!M536,'T2'!K536),COUNTRY_INFO!F536*0.5),IF(COUNTRY_INFO!K536=3,IF(COUNTRY_INFO!F536&gt;MAX('T1'!M536,'T2'!K536),MAX('T1'!M536,'T2'!K536),COUNTRY_INFO!F536),0)))</f>
        <v>0</v>
      </c>
      <c r="AE536" s="217">
        <f>IF(AND(COUNTRY_INFO!K536&gt;0,COUNTRY_INFO!K536&lt;4),IF(Z536&gt;0,IF(COUNTRY_INFO!K536=1, AD536/(COUNTRY_INFO!F536*0.33)*100, IF(COUNTRY_INFO!K536=2, AD536/(COUNTRY_INFO!F536*0.5)*100, IF(COUNTRY_INFO!K536=3, AD536/COUNTRY_INFO!F536*100))),"-"),0)</f>
        <v>0</v>
      </c>
      <c r="AF536" s="11">
        <f>IF(COUNTRY_INFO!K536=2,IF(COUNTRY_INFO!G536*0.2&gt;MAX('T1'!N536,'T2'!L536),MAX('T1'!N536,'T2'!L536),COUNTRY_INFO!G536*0.2),IF(COUNTRY_INFO!K536=3,IF(COUNTRY_INFO!G536&gt;MAX('T1'!N536,'T2'!L536),MAX('T1'!N536,'T2'!L536),COUNTRY_INFO!G536),0))</f>
        <v>0</v>
      </c>
      <c r="AG536" s="217">
        <f>IF(AND(COUNTRY_INFO!K536&gt;0,COUNTRY_INFO!K536&lt;4),IF(Z536&gt;0,IF(COUNTRY_INFO!K536=1, 0, IF(COUNTRY_INFO!K536=2, AF536/(COUNTRY_INFO!G536*0.2)*100, IF(COUNTRY_INFO!K536=3, AF536/COUNTRY_INFO!G536*100))),"-"),0)</f>
        <v>0</v>
      </c>
      <c r="AH536" s="11">
        <f t="shared" si="62"/>
        <v>0</v>
      </c>
      <c r="AI536" s="73">
        <f>IF(AND(COUNTRY_INFO!K536&gt;0,COUNTRY_INFO!K536&lt;4), IF(AC536/Z536*100&lt;&gt;0, IF(AH536/Z536*100&gt;100,100,AH536/Z536*100), "-"),0)</f>
        <v>0</v>
      </c>
      <c r="AJ536" s="261"/>
      <c r="AK536" s="260">
        <f>IF(AND(D536&lt;&gt;0, D536&lt;&gt;"Unknown",D536&lt;&gt;"Stopped",D536&lt;&gt;"Not required"),D536/COUNTRY_INFO!D536, 0)</f>
        <v>1</v>
      </c>
      <c r="AL536" s="260">
        <f>IF(AND(J536&lt;&gt;0,J536&lt;&gt;"Unknown",J536&lt;&gt;"Stopped",J536&lt;&gt;"Not required"),J536/COUNTRY_INFO!D536, 0)</f>
        <v>0</v>
      </c>
      <c r="AM536" s="260">
        <f>IF(AND(P536&lt;&gt;0,P536&lt;&gt;"Unknown",P536&lt;&gt;"Not required"),P536/(COUNTRY_INFO!E536+COUNTRY_INFO!F536), 0)</f>
        <v>1</v>
      </c>
      <c r="AN536" s="260">
        <f>IF(AND(Z536&lt;&gt;0,Z536&lt;&gt;"Unknown",Z536&lt;&gt;"Not required"),IF(COUNTRY_INFO!K536=1,1,IF(COUNTRY_INFO!K536=2,0.5*COUNTRY_INFO!F536/(0.5*COUNTRY_INFO!F536+0.2*COUNTRY_INFO!G536),IF(COUNTRY_INFO!K536=3,COUNTRY_INFO!F536/(COUNTRY_INFO!F536+COUNTRY_INFO!G536)))),0)</f>
        <v>0</v>
      </c>
      <c r="AO536" s="260">
        <f>IF(AND(Z536&lt;&gt;0,Z536&lt;&gt;"Unknown",Z536&lt;&gt;"Not required"),IF(COUNTRY_INFO!K536=1,0,IF(COUNTRY_INFO!K536=2,0.2*COUNTRY_INFO!G536/(0.5*COUNTRY_INFO!F536+0.2*COUNTRY_INFO!G536),IF(COUNTRY_INFO!K536=3,COUNTRY_INFO!G536/(COUNTRY_INFO!F536+COUNTRY_INFO!G536)))),0)</f>
        <v>0</v>
      </c>
      <c r="AP536" s="259">
        <f>MAX(COUNTRY_INFO!D536*AK536*PROFILE!$G$7,COUNTRY_INFO!D536*AL536*PROFILE!$G$7)</f>
        <v>1.2011298272057927E-2</v>
      </c>
      <c r="AQ536" s="259">
        <f>MAX(COUNTRY_INFO!D536*AK536*PROFILE!$G$8,COUNTRY_INFO!D536*AL536*PROFILE!$G$8,COUNTRY_INFO!D536*AM536*PROFILE!$G$8)</f>
        <v>16802.118695201814</v>
      </c>
      <c r="AR536" s="259">
        <f>MAX(COUNTRY_INFO!D536*AK536*PROFILE!$G$9,COUNTRY_INFO!D536*AL536*PROFILE!$G$9,COUNTRY_INFO!D536*AM536*PROFILE!$G$9,IF(AND(DISTRICT!Z536&lt;&gt;"Unknown",Z536&lt;&gt;"Not required"),COUNTRY_INFO!O536*DISTRICT!AN536,0))</f>
        <v>34893.088131149918</v>
      </c>
      <c r="AS536" s="259">
        <f>MAX(COUNTRY_INFO!D536*AK536*PROFILE!$G$10,COUNTRY_INFO!D536*AL536*PROFILE!$G$10,IF(AND(DISTRICT!Z536&lt;&gt;"Unknown",Z536&lt;&gt;"Not required"),COUNTRY_INFO!O536*DISTRICT!AO536,0))</f>
        <v>63022.781162349995</v>
      </c>
      <c r="AT536" s="259">
        <f t="shared" si="63"/>
        <v>114718</v>
      </c>
      <c r="AU536" s="258" t="str">
        <f t="shared" si="58"/>
        <v>Y</v>
      </c>
      <c r="AV536" s="259">
        <f>MAX('MDA2'!J536,'T1'!L536,'T2'!J536,T3_R1!K536,T3_R2!K536)</f>
        <v>0</v>
      </c>
      <c r="AW536" s="259">
        <f>MAX('MDA1'!K536,'MDA2'!K536,'MDA3'!I536,'MDA3'!L536,'T1'!M536,'T2'!K536,T3_R1!L536,T3_R2!L536)</f>
        <v>32950</v>
      </c>
      <c r="AX536" s="259">
        <f>MAX('MDA1'!L536,'MDA2'!L536,'MDA3'!J536,'MDA3'!M536,'T1'!N536,'T2'!L536,T3_R1!M536,T3_R2!M536)</f>
        <v>58826</v>
      </c>
      <c r="AY536" s="259">
        <f t="shared" si="64"/>
        <v>91776</v>
      </c>
      <c r="AZ536" s="259">
        <f>MAX('MDA2'!J536,T536)</f>
        <v>0</v>
      </c>
      <c r="BA536" s="259">
        <f>MAX('MDA1'!K536,'MDA2'!K536,'MDA3'!I536,'MDA3'!L536,V536,AD536)</f>
        <v>32950</v>
      </c>
      <c r="BB536" s="259">
        <f>MAX('MDA1'!L536,'MDA2'!L536,'MDA3'!J536,'MDA3'!M536,AF536)</f>
        <v>58826</v>
      </c>
      <c r="BC536" s="259">
        <f t="shared" si="59"/>
        <v>91776</v>
      </c>
      <c r="BD536" s="260">
        <f t="shared" si="60"/>
        <v>80.001394724454755</v>
      </c>
    </row>
    <row r="537" spans="1:56" x14ac:dyDescent="0.2">
      <c r="A537" s="10" t="str">
        <f>IF(COUNTRY_INFO!A537=0," ",COUNTRY_INFO!A537)</f>
        <v>Ethiopia</v>
      </c>
      <c r="B537" s="10" t="str">
        <f>IF(COUNTRY_INFO!B537=0," ",COUNTRY_INFO!B537)</f>
        <v>Oromia West Guji</v>
      </c>
      <c r="C537" s="87" t="str">
        <f>IF(COUNTRY_INFO!C537=0," ",COUNTRY_INFO!C537)</f>
        <v>Gelana</v>
      </c>
      <c r="D537" s="67">
        <f>COUNTRY_INFO!L537</f>
        <v>0</v>
      </c>
      <c r="E537" s="61"/>
      <c r="F537" s="61"/>
      <c r="G537" s="11">
        <f>MAX('MDA1'!M537,'MDA2'!M537)</f>
        <v>0</v>
      </c>
      <c r="H537" s="11">
        <f>IF(AND(COUNTRY_INFO!H537&gt;0,COUNTRY_INFO!H537&lt;4),IF(D537&gt;MAX('MDA1'!M537,'MDA2'!M537),MAX('MDA1'!M537,'MDA2'!M537),D537),0)</f>
        <v>0</v>
      </c>
      <c r="I537" s="73">
        <f>IF(AND(COUNTRY_INFO!H537&gt;0,COUNTRY_INFO!H537&lt;4), IF(G537/D537*100&lt;&gt;0, IF(G537/D537*100&gt;100,100,G537/D537*100), "-"),0)</f>
        <v>0</v>
      </c>
      <c r="J537" s="67">
        <f>COUNTRY_INFO!M537</f>
        <v>0</v>
      </c>
      <c r="K537" s="61"/>
      <c r="L537" s="61"/>
      <c r="M537" s="11">
        <f>MAX('MDA1'!M537,MAX('MDA3'!I537,'MDA3'!L537)+MAX('MDA3'!J537,'MDA3'!M537))</f>
        <v>0</v>
      </c>
      <c r="N537" s="11">
        <f>IF(AND(COUNTRY_INFO!I537&gt;0,COUNTRY_INFO!I537&lt;4),IF(J537&gt;MAX('MDA1'!M537,MAX('MDA3'!I537,'MDA3'!L537)+MAX('MDA3'!J537,'MDA3'!M537)),MAX('MDA1'!M537,MAX('MDA3'!I537,'MDA3'!L537)+MAX('MDA3'!J537,'MDA3'!M537)),J537),0)</f>
        <v>0</v>
      </c>
      <c r="O537" s="73">
        <f>IF(AND(COUNTRY_INFO!I537&gt;0,COUNTRY_INFO!I537&lt;4), IF(M537/J537*100&lt;&gt;0, IF(M537/J537*100&gt;100,100,M537/J537*100), "-"),0)</f>
        <v>0</v>
      </c>
      <c r="P537" s="67">
        <f>COUNTRY_INFO!N537</f>
        <v>0</v>
      </c>
      <c r="Q537" s="61"/>
      <c r="R537" s="61"/>
      <c r="S537" s="11">
        <f>SUM(MAX('MDA2'!J537, 'T1'!L537, MAX(T3_R1!K537, T3_R2!K537)), MAX('MDA1'!K537, 'MDA2'!K537, 'T1'!M537, MAX(T3_R1!L537, T3_R2!L537)), MAX('MDA1'!L537, 'MDA2'!L537, 'T1'!N537, MAX(T3_R1!M537, T3_R2!M537)))</f>
        <v>32052</v>
      </c>
      <c r="T537" s="11">
        <f>IF(AND(COUNTRY_INFO!J537&gt;1,COUNTRY_INFO!J537&lt;4),IF(COUNTRY_INFO!E537&gt;MAX('MDA2'!J537,'T1'!L537,MAX(T3_R1!K537,T3_R2!K537)),MAX('MDA2'!J537,'T1'!L537,MAX(T3_R1!K537,T3_R2!K537)),COUNTRY_INFO!E537),0)</f>
        <v>0</v>
      </c>
      <c r="U537" s="217">
        <f>IF(AND(COUNTRY_INFO!J537&gt;1,COUNTRY_INFO!J537&lt;4), IF(T537/COUNTRY_INFO!E537*100&lt;&gt;0, IF(T537/COUNTRY_INFO!E537*100&gt;100,100,T537/COUNTRY_INFO!E537*100), "-"),0)</f>
        <v>0</v>
      </c>
      <c r="V537" s="11">
        <f>IF(AND(COUNTRY_INFO!J537&gt;1,COUNTRY_INFO!J537&lt;4),IF(COUNTRY_INFO!F537&gt;MAX('MDA1'!K537,'MDA2'!K537,'T1'!M537,MAX(T3_R1!L537,T3_R2!L537)),MAX('MDA1'!K537,'MDA2'!K537,'T1'!M537,MAX(T3_R1!L537,T3_R2!L537)),COUNTRY_INFO!F537),0)</f>
        <v>0</v>
      </c>
      <c r="W537" s="217">
        <f>IF(AND(COUNTRY_INFO!J537&gt;1,COUNTRY_INFO!J537&lt;4), IF(V537/COUNTRY_INFO!F537*100&lt;&gt;0, IF(V537/COUNTRY_INFO!F537*100&gt;100,100,V537/COUNTRY_INFO!F537*100), "-"),0)</f>
        <v>0</v>
      </c>
      <c r="X537" s="11">
        <f t="shared" si="61"/>
        <v>0</v>
      </c>
      <c r="Y537" s="73">
        <f>IF(AND(COUNTRY_INFO!J537&gt;1,COUNTRY_INFO!J537&lt;4), IF(S537/P537*100&lt;&gt;0, IF(X537/P537*100&gt;100,100,X537/P537*100), "-"),0)</f>
        <v>0</v>
      </c>
      <c r="Z537" s="67">
        <f>COUNTRY_INFO!O537</f>
        <v>0</v>
      </c>
      <c r="AA537" s="61"/>
      <c r="AB537" s="61"/>
      <c r="AC537" s="11">
        <f>MAX('T1'!L537,'T2'!J537)+MAX('T1'!M537,'T2'!K537)+MAX('T1'!N537,'T2'!L537)</f>
        <v>0</v>
      </c>
      <c r="AD537" s="11">
        <f>IF(COUNTRY_INFO!K537=1,IF(COUNTRY_INFO!F537*0.33&gt;MAX('T1'!M537,'T2'!K537),MAX('T1'!M537,'T2'!K537),COUNTRY_INFO!F537*0.33),IF(COUNTRY_INFO!K537=2,IF(COUNTRY_INFO!F537*0.5&gt;MAX('T1'!M537,'T2'!K537),MAX('T1'!M537,'T2'!K537),COUNTRY_INFO!F537*0.5),IF(COUNTRY_INFO!K537=3,IF(COUNTRY_INFO!F537&gt;MAX('T1'!M537,'T2'!K537),MAX('T1'!M537,'T2'!K537),COUNTRY_INFO!F537),0)))</f>
        <v>0</v>
      </c>
      <c r="AE537" s="217">
        <f>IF(AND(COUNTRY_INFO!K537&gt;0,COUNTRY_INFO!K537&lt;4),IF(Z537&gt;0,IF(COUNTRY_INFO!K537=1, AD537/(COUNTRY_INFO!F537*0.33)*100, IF(COUNTRY_INFO!K537=2, AD537/(COUNTRY_INFO!F537*0.5)*100, IF(COUNTRY_INFO!K537=3, AD537/COUNTRY_INFO!F537*100))),"-"),0)</f>
        <v>0</v>
      </c>
      <c r="AF537" s="11">
        <f>IF(COUNTRY_INFO!K537=2,IF(COUNTRY_INFO!G537*0.2&gt;MAX('T1'!N537,'T2'!L537),MAX('T1'!N537,'T2'!L537),COUNTRY_INFO!G537*0.2),IF(COUNTRY_INFO!K537=3,IF(COUNTRY_INFO!G537&gt;MAX('T1'!N537,'T2'!L537),MAX('T1'!N537,'T2'!L537),COUNTRY_INFO!G537),0))</f>
        <v>0</v>
      </c>
      <c r="AG537" s="217">
        <f>IF(AND(COUNTRY_INFO!K537&gt;0,COUNTRY_INFO!K537&lt;4),IF(Z537&gt;0,IF(COUNTRY_INFO!K537=1, 0, IF(COUNTRY_INFO!K537=2, AF537/(COUNTRY_INFO!G537*0.2)*100, IF(COUNTRY_INFO!K537=3, AF537/COUNTRY_INFO!G537*100))),"-"),0)</f>
        <v>0</v>
      </c>
      <c r="AH537" s="11">
        <f t="shared" si="62"/>
        <v>0</v>
      </c>
      <c r="AI537" s="73">
        <f>IF(AND(COUNTRY_INFO!K537&gt;0,COUNTRY_INFO!K537&lt;4), IF(AC537/Z537*100&lt;&gt;0, IF(AH537/Z537*100&gt;100,100,AH537/Z537*100), "-"),0)</f>
        <v>0</v>
      </c>
      <c r="AJ537" s="261"/>
      <c r="AK537" s="260">
        <f>IF(AND(D537&lt;&gt;0, D537&lt;&gt;"Unknown",D537&lt;&gt;"Stopped",D537&lt;&gt;"Not required"),D537/COUNTRY_INFO!D537, 0)</f>
        <v>0</v>
      </c>
      <c r="AL537" s="260">
        <f>IF(AND(J537&lt;&gt;0,J537&lt;&gt;"Unknown",J537&lt;&gt;"Stopped",J537&lt;&gt;"Not required"),J537/COUNTRY_INFO!D537, 0)</f>
        <v>0</v>
      </c>
      <c r="AM537" s="260">
        <f>IF(AND(P537&lt;&gt;0,P537&lt;&gt;"Unknown",P537&lt;&gt;"Not required"),P537/(COUNTRY_INFO!E537+COUNTRY_INFO!F537), 0)</f>
        <v>0</v>
      </c>
      <c r="AN537" s="260">
        <f>IF(AND(Z537&lt;&gt;0,Z537&lt;&gt;"Unknown",Z537&lt;&gt;"Not required"),IF(COUNTRY_INFO!K537=1,1,IF(COUNTRY_INFO!K537=2,0.5*COUNTRY_INFO!F537/(0.5*COUNTRY_INFO!F537+0.2*COUNTRY_INFO!G537),IF(COUNTRY_INFO!K537=3,COUNTRY_INFO!F537/(COUNTRY_INFO!F537+COUNTRY_INFO!G537)))),0)</f>
        <v>0</v>
      </c>
      <c r="AO537" s="260">
        <f>IF(AND(Z537&lt;&gt;0,Z537&lt;&gt;"Unknown",Z537&lt;&gt;"Not required"),IF(COUNTRY_INFO!K537=1,0,IF(COUNTRY_INFO!K537=2,0.2*COUNTRY_INFO!G537/(0.5*COUNTRY_INFO!F537+0.2*COUNTRY_INFO!G537),IF(COUNTRY_INFO!K537=3,COUNTRY_INFO!G537/(COUNTRY_INFO!F537+COUNTRY_INFO!G537)))),0)</f>
        <v>0</v>
      </c>
      <c r="AP537" s="259">
        <f>MAX(COUNTRY_INFO!D537*AK537*PROFILE!$G$7,COUNTRY_INFO!D537*AL537*PROFILE!$G$7)</f>
        <v>0</v>
      </c>
      <c r="AQ537" s="259">
        <f>MAX(COUNTRY_INFO!D537*AK537*PROFILE!$G$8,COUNTRY_INFO!D537*AL537*PROFILE!$G$8,COUNTRY_INFO!D537*AM537*PROFILE!$G$8)</f>
        <v>0</v>
      </c>
      <c r="AR537" s="259">
        <f>MAX(COUNTRY_INFO!D537*AK537*PROFILE!$G$9,COUNTRY_INFO!D537*AL537*PROFILE!$G$9,COUNTRY_INFO!D537*AM537*PROFILE!$G$9,IF(AND(DISTRICT!Z537&lt;&gt;"Unknown",Z537&lt;&gt;"Not required"),COUNTRY_INFO!O537*DISTRICT!AN537,0))</f>
        <v>0</v>
      </c>
      <c r="AS537" s="259">
        <f>MAX(COUNTRY_INFO!D537*AK537*PROFILE!$G$10,COUNTRY_INFO!D537*AL537*PROFILE!$G$10,IF(AND(DISTRICT!Z537&lt;&gt;"Unknown",Z537&lt;&gt;"Not required"),COUNTRY_INFO!O537*DISTRICT!AO537,0))</f>
        <v>0</v>
      </c>
      <c r="AT537" s="259">
        <f t="shared" si="63"/>
        <v>0</v>
      </c>
      <c r="AU537" s="258">
        <f t="shared" si="58"/>
        <v>0</v>
      </c>
      <c r="AV537" s="259">
        <f>MAX('MDA2'!J537,'T1'!L537,'T2'!J537,T3_R1!K537,T3_R2!K537)</f>
        <v>0</v>
      </c>
      <c r="AW537" s="259">
        <f>MAX('MDA1'!K537,'MDA2'!K537,'MDA3'!I537,'MDA3'!L537,'T1'!M537,'T2'!K537,T3_R1!L537,T3_R2!L537)</f>
        <v>32052</v>
      </c>
      <c r="AX537" s="259">
        <f>MAX('MDA1'!L537,'MDA2'!L537,'MDA3'!J537,'MDA3'!M537,'T1'!N537,'T2'!L537,T3_R1!M537,T3_R2!M537)</f>
        <v>0</v>
      </c>
      <c r="AY537" s="259">
        <f t="shared" si="64"/>
        <v>32052</v>
      </c>
      <c r="AZ537" s="259">
        <f>MAX('MDA2'!J537,T537)</f>
        <v>0</v>
      </c>
      <c r="BA537" s="259">
        <f>MAX('MDA1'!K537,'MDA2'!K537,'MDA3'!I537,'MDA3'!L537,V537,AD537)</f>
        <v>0</v>
      </c>
      <c r="BB537" s="259">
        <f>MAX('MDA1'!L537,'MDA2'!L537,'MDA3'!J537,'MDA3'!M537,AF537)</f>
        <v>0</v>
      </c>
      <c r="BC537" s="259">
        <f t="shared" si="59"/>
        <v>0</v>
      </c>
      <c r="BD537" s="260">
        <f t="shared" si="60"/>
        <v>0</v>
      </c>
    </row>
    <row r="538" spans="1:56" x14ac:dyDescent="0.2">
      <c r="A538" s="10" t="str">
        <f>IF(COUNTRY_INFO!A538=0," ",COUNTRY_INFO!A538)</f>
        <v>Ethiopia</v>
      </c>
      <c r="B538" s="10" t="str">
        <f>IF(COUNTRY_INFO!B538=0," ",COUNTRY_INFO!B538)</f>
        <v>Oromia West Guji</v>
      </c>
      <c r="C538" s="87" t="str">
        <f>IF(COUNTRY_INFO!C538=0," ",COUNTRY_INFO!C538)</f>
        <v xml:space="preserve">Hambela Wamena </v>
      </c>
      <c r="D538" s="67">
        <f>COUNTRY_INFO!L538</f>
        <v>0</v>
      </c>
      <c r="E538" s="61"/>
      <c r="F538" s="61"/>
      <c r="G538" s="11">
        <f>MAX('MDA1'!M538,'MDA2'!M538)</f>
        <v>0</v>
      </c>
      <c r="H538" s="11">
        <f>IF(AND(COUNTRY_INFO!H538&gt;0,COUNTRY_INFO!H538&lt;4),IF(D538&gt;MAX('MDA1'!M538,'MDA2'!M538),MAX('MDA1'!M538,'MDA2'!M538),D538),0)</f>
        <v>0</v>
      </c>
      <c r="I538" s="73">
        <f>IF(AND(COUNTRY_INFO!H538&gt;0,COUNTRY_INFO!H538&lt;4), IF(G538/D538*100&lt;&gt;0, IF(G538/D538*100&gt;100,100,G538/D538*100), "-"),0)</f>
        <v>0</v>
      </c>
      <c r="J538" s="67">
        <f>COUNTRY_INFO!M538</f>
        <v>0</v>
      </c>
      <c r="K538" s="61"/>
      <c r="L538" s="61"/>
      <c r="M538" s="11">
        <f>MAX('MDA1'!M538,MAX('MDA3'!I538,'MDA3'!L538)+MAX('MDA3'!J538,'MDA3'!M538))</f>
        <v>0</v>
      </c>
      <c r="N538" s="11">
        <f>IF(AND(COUNTRY_INFO!I538&gt;0,COUNTRY_INFO!I538&lt;4),IF(J538&gt;MAX('MDA1'!M538,MAX('MDA3'!I538,'MDA3'!L538)+MAX('MDA3'!J538,'MDA3'!M538)),MAX('MDA1'!M538,MAX('MDA3'!I538,'MDA3'!L538)+MAX('MDA3'!J538,'MDA3'!M538)),J538),0)</f>
        <v>0</v>
      </c>
      <c r="O538" s="73">
        <f>IF(AND(COUNTRY_INFO!I538&gt;0,COUNTRY_INFO!I538&lt;4), IF(M538/J538*100&lt;&gt;0, IF(M538/J538*100&gt;100,100,M538/J538*100), "-"),0)</f>
        <v>0</v>
      </c>
      <c r="P538" s="67">
        <f>COUNTRY_INFO!N538</f>
        <v>70829</v>
      </c>
      <c r="Q538" s="61"/>
      <c r="R538" s="61"/>
      <c r="S538" s="11">
        <f>SUM(MAX('MDA2'!J538, 'T1'!L538, MAX(T3_R1!K538, T3_R2!K538)), MAX('MDA1'!K538, 'MDA2'!K538, 'T1'!M538, MAX(T3_R1!L538, T3_R2!L538)), MAX('MDA1'!L538, 'MDA2'!L538, 'T1'!N538, MAX(T3_R1!M538, T3_R2!M538)))</f>
        <v>42350</v>
      </c>
      <c r="T538" s="11">
        <f>IF(AND(COUNTRY_INFO!J538&gt;1,COUNTRY_INFO!J538&lt;4),IF(COUNTRY_INFO!E538&gt;MAX('MDA2'!J538,'T1'!L538,MAX(T3_R1!K538,T3_R2!K538)),MAX('MDA2'!J538,'T1'!L538,MAX(T3_R1!K538,T3_R2!K538)),COUNTRY_INFO!E538),0)</f>
        <v>0</v>
      </c>
      <c r="U538" s="217" t="str">
        <f>IF(AND(COUNTRY_INFO!J538&gt;1,COUNTRY_INFO!J538&lt;4), IF(T538/COUNTRY_INFO!E538*100&lt;&gt;0, IF(T538/COUNTRY_INFO!E538*100&gt;100,100,T538/COUNTRY_INFO!E538*100), "-"),0)</f>
        <v>-</v>
      </c>
      <c r="V538" s="11">
        <f>IF(AND(COUNTRY_INFO!J538&gt;1,COUNTRY_INFO!J538&lt;4),IF(COUNTRY_INFO!F538&gt;MAX('MDA1'!K538,'MDA2'!K538,'T1'!M538,MAX(T3_R1!L538,T3_R2!L538)),MAX('MDA1'!K538,'MDA2'!K538,'T1'!M538,MAX(T3_R1!L538,T3_R2!L538)),COUNTRY_INFO!F538),0)</f>
        <v>42350</v>
      </c>
      <c r="W538" s="217">
        <f>IF(AND(COUNTRY_INFO!J538&gt;1,COUNTRY_INFO!J538&lt;4), IF(V538/COUNTRY_INFO!F538*100&lt;&gt;0, IF(V538/COUNTRY_INFO!F538*100&gt;100,100,V538/COUNTRY_INFO!F538*100), "-"),0)</f>
        <v>91.439058620317397</v>
      </c>
      <c r="X538" s="11">
        <f t="shared" si="61"/>
        <v>42350</v>
      </c>
      <c r="Y538" s="73">
        <f>IF(AND(COUNTRY_INFO!J538&gt;1,COUNTRY_INFO!J538&lt;4), IF(S538/P538*100&lt;&gt;0, IF(X538/P538*100&gt;100,100,X538/P538*100), "-"),0)</f>
        <v>59.791893151110422</v>
      </c>
      <c r="Z538" s="67">
        <f>COUNTRY_INFO!O538</f>
        <v>38723.300000000003</v>
      </c>
      <c r="AA538" s="61"/>
      <c r="AB538" s="61"/>
      <c r="AC538" s="11">
        <f>MAX('T1'!L538,'T2'!J538)+MAX('T1'!M538,'T2'!K538)+MAX('T1'!N538,'T2'!L538)</f>
        <v>41111</v>
      </c>
      <c r="AD538" s="11">
        <f>IF(COUNTRY_INFO!K538=1,IF(COUNTRY_INFO!F538*0.33&gt;MAX('T1'!M538,'T2'!K538),MAX('T1'!M538,'T2'!K538),COUNTRY_INFO!F538*0.33),IF(COUNTRY_INFO!K538=2,IF(COUNTRY_INFO!F538*0.5&gt;MAX('T1'!M538,'T2'!K538),MAX('T1'!M538,'T2'!K538),COUNTRY_INFO!F538*0.5),IF(COUNTRY_INFO!K538=3,IF(COUNTRY_INFO!F538&gt;MAX('T1'!M538,'T2'!K538),MAX('T1'!M538,'T2'!K538),COUNTRY_INFO!F538),0)))</f>
        <v>23157.5</v>
      </c>
      <c r="AE538" s="217">
        <f>IF(AND(COUNTRY_INFO!K538&gt;0,COUNTRY_INFO!K538&lt;4),IF(Z538&gt;0,IF(COUNTRY_INFO!K538=1, AD538/(COUNTRY_INFO!F538*0.33)*100, IF(COUNTRY_INFO!K538=2, AD538/(COUNTRY_INFO!F538*0.5)*100, IF(COUNTRY_INFO!K538=3, AD538/COUNTRY_INFO!F538*100))),"-"),0)</f>
        <v>100</v>
      </c>
      <c r="AF538" s="11">
        <f>IF(COUNTRY_INFO!K538=2,IF(COUNTRY_INFO!G538*0.2&gt;MAX('T1'!N538,'T2'!L538),MAX('T1'!N538,'T2'!L538),COUNTRY_INFO!G538*0.2),IF(COUNTRY_INFO!K538=3,IF(COUNTRY_INFO!G538&gt;MAX('T1'!N538,'T2'!L538),MAX('T1'!N538,'T2'!L538),COUNTRY_INFO!G538),0))</f>
        <v>0</v>
      </c>
      <c r="AG538" s="217">
        <f>IF(AND(COUNTRY_INFO!K538&gt;0,COUNTRY_INFO!K538&lt;4),IF(Z538&gt;0,IF(COUNTRY_INFO!K538=1, 0, IF(COUNTRY_INFO!K538=2, AF538/(COUNTRY_INFO!G538*0.2)*100, IF(COUNTRY_INFO!K538=3, AF538/COUNTRY_INFO!G538*100))),"-"),0)</f>
        <v>0</v>
      </c>
      <c r="AH538" s="11">
        <f t="shared" si="62"/>
        <v>23157.5</v>
      </c>
      <c r="AI538" s="73">
        <f>IF(AND(COUNTRY_INFO!K538&gt;0,COUNTRY_INFO!K538&lt;4), IF(AC538/Z538*100&lt;&gt;0, IF(AH538/Z538*100&gt;100,100,AH538/Z538*100), "-"),0)</f>
        <v>59.802496171555617</v>
      </c>
      <c r="AJ538" s="261"/>
      <c r="AK538" s="260">
        <f>IF(AND(D538&lt;&gt;0, D538&lt;&gt;"Unknown",D538&lt;&gt;"Stopped",D538&lt;&gt;"Not required"),D538/COUNTRY_INFO!D538, 0)</f>
        <v>0</v>
      </c>
      <c r="AL538" s="260">
        <f>IF(AND(J538&lt;&gt;0,J538&lt;&gt;"Unknown",J538&lt;&gt;"Stopped",J538&lt;&gt;"Not required"),J538/COUNTRY_INFO!D538, 0)</f>
        <v>0</v>
      </c>
      <c r="AM538" s="260">
        <f>IF(AND(P538&lt;&gt;0,P538&lt;&gt;"Unknown",P538&lt;&gt;"Not required"),P538/(COUNTRY_INFO!E538+COUNTRY_INFO!F538), 0)</f>
        <v>1</v>
      </c>
      <c r="AN538" s="260">
        <f>IF(AND(Z538&lt;&gt;0,Z538&lt;&gt;"Unknown",Z538&lt;&gt;"Not required"),IF(COUNTRY_INFO!K538=1,1,IF(COUNTRY_INFO!K538=2,0.5*COUNTRY_INFO!F538/(0.5*COUNTRY_INFO!F538+0.2*COUNTRY_INFO!G538),IF(COUNTRY_INFO!K538=3,COUNTRY_INFO!F538/(COUNTRY_INFO!F538+COUNTRY_INFO!G538)))),0)</f>
        <v>0.59802496171555619</v>
      </c>
      <c r="AO538" s="260">
        <f>IF(AND(Z538&lt;&gt;0,Z538&lt;&gt;"Unknown",Z538&lt;&gt;"Not required"),IF(COUNTRY_INFO!K538=1,0,IF(COUNTRY_INFO!K538=2,0.2*COUNTRY_INFO!G538/(0.5*COUNTRY_INFO!F538+0.2*COUNTRY_INFO!G538),IF(COUNTRY_INFO!K538=3,COUNTRY_INFO!G538/(COUNTRY_INFO!F538+COUNTRY_INFO!G538)))),0)</f>
        <v>0.40197503828444375</v>
      </c>
      <c r="AP538" s="259">
        <f>MAX(COUNTRY_INFO!D538*AK538*PROFILE!$G$7,COUNTRY_INFO!D538*AL538*PROFILE!$G$7)</f>
        <v>0</v>
      </c>
      <c r="AQ538" s="259">
        <f>MAX(COUNTRY_INFO!D538*AK538*PROFILE!$G$8,COUNTRY_INFO!D538*AL538*PROFILE!$G$8,COUNTRY_INFO!D538*AM538*PROFILE!$G$8)</f>
        <v>21773.125063122716</v>
      </c>
      <c r="AR538" s="259">
        <f>MAX(COUNTRY_INFO!D538*AK538*PROFILE!$G$9,COUNTRY_INFO!D538*AL538*PROFILE!$G$9,COUNTRY_INFO!D538*AM538*PROFILE!$G$9,IF(AND(DISTRICT!Z538&lt;&gt;"Unknown",Z538&lt;&gt;"Not required"),COUNTRY_INFO!O538*DISTRICT!AN538,0))</f>
        <v>45216.41499503552</v>
      </c>
      <c r="AS538" s="259">
        <f>MAX(COUNTRY_INFO!D538*AK538*PROFILE!$G$10,COUNTRY_INFO!D538*AL538*PROFILE!$G$10,IF(AND(DISTRICT!Z538&lt;&gt;"Unknown",Z538&lt;&gt;"Not required"),COUNTRY_INFO!O538*DISTRICT!AO538,0))</f>
        <v>15565.800000000001</v>
      </c>
      <c r="AT538" s="259">
        <f t="shared" si="63"/>
        <v>82555.340058158239</v>
      </c>
      <c r="AU538" s="258" t="str">
        <f t="shared" si="58"/>
        <v>Y</v>
      </c>
      <c r="AV538" s="259">
        <f>MAX('MDA2'!J538,'T1'!L538,'T2'!J538,T3_R1!K538,T3_R2!K538)</f>
        <v>0</v>
      </c>
      <c r="AW538" s="259">
        <f>MAX('MDA1'!K538,'MDA2'!K538,'MDA3'!I538,'MDA3'!L538,'T1'!M538,'T2'!K538,T3_R1!L538,T3_R2!L538)</f>
        <v>42350</v>
      </c>
      <c r="AX538" s="259">
        <f>MAX('MDA1'!L538,'MDA2'!L538,'MDA3'!J538,'MDA3'!M538,'T1'!N538,'T2'!L538,T3_R1!M538,T3_R2!M538)</f>
        <v>0</v>
      </c>
      <c r="AY538" s="259">
        <f t="shared" si="64"/>
        <v>42350</v>
      </c>
      <c r="AZ538" s="259">
        <f>MAX('MDA2'!J538,T538)</f>
        <v>0</v>
      </c>
      <c r="BA538" s="259">
        <f>MAX('MDA1'!K538,'MDA2'!K538,'MDA3'!I538,'MDA3'!L538,V538,AD538)</f>
        <v>42350</v>
      </c>
      <c r="BB538" s="259">
        <f>MAX('MDA1'!L538,'MDA2'!L538,'MDA3'!J538,'MDA3'!M538,AF538)</f>
        <v>0</v>
      </c>
      <c r="BC538" s="259">
        <f t="shared" si="59"/>
        <v>42350</v>
      </c>
      <c r="BD538" s="260">
        <f t="shared" si="60"/>
        <v>51.298922601694152</v>
      </c>
    </row>
    <row r="539" spans="1:56" x14ac:dyDescent="0.2">
      <c r="A539" s="10" t="str">
        <f>IF(COUNTRY_INFO!A539=0," ",COUNTRY_INFO!A539)</f>
        <v>Ethiopia</v>
      </c>
      <c r="B539" s="10" t="str">
        <f>IF(COUNTRY_INFO!B539=0," ",COUNTRY_INFO!B539)</f>
        <v>Oromia West Guji</v>
      </c>
      <c r="C539" s="87" t="str">
        <f>IF(COUNTRY_INFO!C539=0," ",COUNTRY_INFO!C539)</f>
        <v>Kercha</v>
      </c>
      <c r="D539" s="67">
        <f>COUNTRY_INFO!L539</f>
        <v>0</v>
      </c>
      <c r="E539" s="61"/>
      <c r="F539" s="61"/>
      <c r="G539" s="11">
        <f>MAX('MDA1'!M539,'MDA2'!M539)</f>
        <v>0</v>
      </c>
      <c r="H539" s="11">
        <f>IF(AND(COUNTRY_INFO!H539&gt;0,COUNTRY_INFO!H539&lt;4),IF(D539&gt;MAX('MDA1'!M539,'MDA2'!M539),MAX('MDA1'!M539,'MDA2'!M539),D539),0)</f>
        <v>0</v>
      </c>
      <c r="I539" s="73">
        <f>IF(AND(COUNTRY_INFO!H539&gt;0,COUNTRY_INFO!H539&lt;4), IF(G539/D539*100&lt;&gt;0, IF(G539/D539*100&gt;100,100,G539/D539*100), "-"),0)</f>
        <v>0</v>
      </c>
      <c r="J539" s="67">
        <f>COUNTRY_INFO!M539</f>
        <v>0</v>
      </c>
      <c r="K539" s="61"/>
      <c r="L539" s="61"/>
      <c r="M539" s="11">
        <f>MAX('MDA1'!M539,MAX('MDA3'!I539,'MDA3'!L539)+MAX('MDA3'!J539,'MDA3'!M539))</f>
        <v>0</v>
      </c>
      <c r="N539" s="11">
        <f>IF(AND(COUNTRY_INFO!I539&gt;0,COUNTRY_INFO!I539&lt;4),IF(J539&gt;MAX('MDA1'!M539,MAX('MDA3'!I539,'MDA3'!L539)+MAX('MDA3'!J539,'MDA3'!M539)),MAX('MDA1'!M539,MAX('MDA3'!I539,'MDA3'!L539)+MAX('MDA3'!J539,'MDA3'!M539)),J539),0)</f>
        <v>0</v>
      </c>
      <c r="O539" s="73">
        <f>IF(AND(COUNTRY_INFO!I539&gt;0,COUNTRY_INFO!I539&lt;4), IF(M539/J539*100&lt;&gt;0, IF(M539/J539*100&gt;100,100,M539/J539*100), "-"),0)</f>
        <v>0</v>
      </c>
      <c r="P539" s="67">
        <f>COUNTRY_INFO!N539</f>
        <v>0</v>
      </c>
      <c r="Q539" s="61"/>
      <c r="R539" s="61"/>
      <c r="S539" s="11">
        <f>SUM(MAX('MDA2'!J539, 'T1'!L539, MAX(T3_R1!K539, T3_R2!K539)), MAX('MDA1'!K539, 'MDA2'!K539, 'T1'!M539, MAX(T3_R1!L539, T3_R2!L539)), MAX('MDA1'!L539, 'MDA2'!L539, 'T1'!N539, MAX(T3_R1!M539, T3_R2!M539)))</f>
        <v>90252</v>
      </c>
      <c r="T539" s="11">
        <f>IF(AND(COUNTRY_INFO!J539&gt;1,COUNTRY_INFO!J539&lt;4),IF(COUNTRY_INFO!E539&gt;MAX('MDA2'!J539,'T1'!L539,MAX(T3_R1!K539,T3_R2!K539)),MAX('MDA2'!J539,'T1'!L539,MAX(T3_R1!K539,T3_R2!K539)),COUNTRY_INFO!E539),0)</f>
        <v>0</v>
      </c>
      <c r="U539" s="217">
        <f>IF(AND(COUNTRY_INFO!J539&gt;1,COUNTRY_INFO!J539&lt;4), IF(T539/COUNTRY_INFO!E539*100&lt;&gt;0, IF(T539/COUNTRY_INFO!E539*100&gt;100,100,T539/COUNTRY_INFO!E539*100), "-"),0)</f>
        <v>0</v>
      </c>
      <c r="V539" s="11">
        <f>IF(AND(COUNTRY_INFO!J539&gt;1,COUNTRY_INFO!J539&lt;4),IF(COUNTRY_INFO!F539&gt;MAX('MDA1'!K539,'MDA2'!K539,'T1'!M539,MAX(T3_R1!L539,T3_R2!L539)),MAX('MDA1'!K539,'MDA2'!K539,'T1'!M539,MAX(T3_R1!L539,T3_R2!L539)),COUNTRY_INFO!F539),0)</f>
        <v>0</v>
      </c>
      <c r="W539" s="217">
        <f>IF(AND(COUNTRY_INFO!J539&gt;1,COUNTRY_INFO!J539&lt;4), IF(V539/COUNTRY_INFO!F539*100&lt;&gt;0, IF(V539/COUNTRY_INFO!F539*100&gt;100,100,V539/COUNTRY_INFO!F539*100), "-"),0)</f>
        <v>0</v>
      </c>
      <c r="X539" s="11">
        <f t="shared" si="61"/>
        <v>0</v>
      </c>
      <c r="Y539" s="73">
        <f>IF(AND(COUNTRY_INFO!J539&gt;1,COUNTRY_INFO!J539&lt;4), IF(S539/P539*100&lt;&gt;0, IF(X539/P539*100&gt;100,100,X539/P539*100), "-"),0)</f>
        <v>0</v>
      </c>
      <c r="Z539" s="67">
        <f>COUNTRY_INFO!O539</f>
        <v>0</v>
      </c>
      <c r="AA539" s="61"/>
      <c r="AB539" s="61"/>
      <c r="AC539" s="11">
        <f>MAX('T1'!L539,'T2'!J539)+MAX('T1'!M539,'T2'!K539)+MAX('T1'!N539,'T2'!L539)</f>
        <v>0</v>
      </c>
      <c r="AD539" s="11">
        <f>IF(COUNTRY_INFO!K539=1,IF(COUNTRY_INFO!F539*0.33&gt;MAX('T1'!M539,'T2'!K539),MAX('T1'!M539,'T2'!K539),COUNTRY_INFO!F539*0.33),IF(COUNTRY_INFO!K539=2,IF(COUNTRY_INFO!F539*0.5&gt;MAX('T1'!M539,'T2'!K539),MAX('T1'!M539,'T2'!K539),COUNTRY_INFO!F539*0.5),IF(COUNTRY_INFO!K539=3,IF(COUNTRY_INFO!F539&gt;MAX('T1'!M539,'T2'!K539),MAX('T1'!M539,'T2'!K539),COUNTRY_INFO!F539),0)))</f>
        <v>0</v>
      </c>
      <c r="AE539" s="217">
        <f>IF(AND(COUNTRY_INFO!K539&gt;0,COUNTRY_INFO!K539&lt;4),IF(Z539&gt;0,IF(COUNTRY_INFO!K539=1, AD539/(COUNTRY_INFO!F539*0.33)*100, IF(COUNTRY_INFO!K539=2, AD539/(COUNTRY_INFO!F539*0.5)*100, IF(COUNTRY_INFO!K539=3, AD539/COUNTRY_INFO!F539*100))),"-"),0)</f>
        <v>0</v>
      </c>
      <c r="AF539" s="11">
        <f>IF(COUNTRY_INFO!K539=2,IF(COUNTRY_INFO!G539*0.2&gt;MAX('T1'!N539,'T2'!L539),MAX('T1'!N539,'T2'!L539),COUNTRY_INFO!G539*0.2),IF(COUNTRY_INFO!K539=3,IF(COUNTRY_INFO!G539&gt;MAX('T1'!N539,'T2'!L539),MAX('T1'!N539,'T2'!L539),COUNTRY_INFO!G539),0))</f>
        <v>0</v>
      </c>
      <c r="AG539" s="217">
        <f>IF(AND(COUNTRY_INFO!K539&gt;0,COUNTRY_INFO!K539&lt;4),IF(Z539&gt;0,IF(COUNTRY_INFO!K539=1, 0, IF(COUNTRY_INFO!K539=2, AF539/(COUNTRY_INFO!G539*0.2)*100, IF(COUNTRY_INFO!K539=3, AF539/COUNTRY_INFO!G539*100))),"-"),0)</f>
        <v>0</v>
      </c>
      <c r="AH539" s="11">
        <f t="shared" si="62"/>
        <v>0</v>
      </c>
      <c r="AI539" s="73">
        <f>IF(AND(COUNTRY_INFO!K539&gt;0,COUNTRY_INFO!K539&lt;4), IF(AC539/Z539*100&lt;&gt;0, IF(AH539/Z539*100&gt;100,100,AH539/Z539*100), "-"),0)</f>
        <v>0</v>
      </c>
      <c r="AJ539" s="261"/>
      <c r="AK539" s="260">
        <f>IF(AND(D539&lt;&gt;0, D539&lt;&gt;"Unknown",D539&lt;&gt;"Stopped",D539&lt;&gt;"Not required"),D539/COUNTRY_INFO!D539, 0)</f>
        <v>0</v>
      </c>
      <c r="AL539" s="260">
        <f>IF(AND(J539&lt;&gt;0,J539&lt;&gt;"Unknown",J539&lt;&gt;"Stopped",J539&lt;&gt;"Not required"),J539/COUNTRY_INFO!D539, 0)</f>
        <v>0</v>
      </c>
      <c r="AM539" s="260">
        <f>IF(AND(P539&lt;&gt;0,P539&lt;&gt;"Unknown",P539&lt;&gt;"Not required"),P539/(COUNTRY_INFO!E539+COUNTRY_INFO!F539), 0)</f>
        <v>0</v>
      </c>
      <c r="AN539" s="260">
        <f>IF(AND(Z539&lt;&gt;0,Z539&lt;&gt;"Unknown",Z539&lt;&gt;"Not required"),IF(COUNTRY_INFO!K539=1,1,IF(COUNTRY_INFO!K539=2,0.5*COUNTRY_INFO!F539/(0.5*COUNTRY_INFO!F539+0.2*COUNTRY_INFO!G539),IF(COUNTRY_INFO!K539=3,COUNTRY_INFO!F539/(COUNTRY_INFO!F539+COUNTRY_INFO!G539)))),0)</f>
        <v>0</v>
      </c>
      <c r="AO539" s="260">
        <f>IF(AND(Z539&lt;&gt;0,Z539&lt;&gt;"Unknown",Z539&lt;&gt;"Not required"),IF(COUNTRY_INFO!K539=1,0,IF(COUNTRY_INFO!K539=2,0.2*COUNTRY_INFO!G539/(0.5*COUNTRY_INFO!F539+0.2*COUNTRY_INFO!G539),IF(COUNTRY_INFO!K539=3,COUNTRY_INFO!G539/(COUNTRY_INFO!F539+COUNTRY_INFO!G539)))),0)</f>
        <v>0</v>
      </c>
      <c r="AP539" s="259">
        <f>MAX(COUNTRY_INFO!D539*AK539*PROFILE!$G$7,COUNTRY_INFO!D539*AL539*PROFILE!$G$7)</f>
        <v>0</v>
      </c>
      <c r="AQ539" s="259">
        <f>MAX(COUNTRY_INFO!D539*AK539*PROFILE!$G$8,COUNTRY_INFO!D539*AL539*PROFILE!$G$8,COUNTRY_INFO!D539*AM539*PROFILE!$G$8)</f>
        <v>0</v>
      </c>
      <c r="AR539" s="259">
        <f>MAX(COUNTRY_INFO!D539*AK539*PROFILE!$G$9,COUNTRY_INFO!D539*AL539*PROFILE!$G$9,COUNTRY_INFO!D539*AM539*PROFILE!$G$9,IF(AND(DISTRICT!Z539&lt;&gt;"Unknown",Z539&lt;&gt;"Not required"),COUNTRY_INFO!O539*DISTRICT!AN539,0))</f>
        <v>0</v>
      </c>
      <c r="AS539" s="259">
        <f>MAX(COUNTRY_INFO!D539*AK539*PROFILE!$G$10,COUNTRY_INFO!D539*AL539*PROFILE!$G$10,IF(AND(DISTRICT!Z539&lt;&gt;"Unknown",Z539&lt;&gt;"Not required"),COUNTRY_INFO!O539*DISTRICT!AO539,0))</f>
        <v>0</v>
      </c>
      <c r="AT539" s="259">
        <f t="shared" si="63"/>
        <v>0</v>
      </c>
      <c r="AU539" s="258">
        <f t="shared" si="58"/>
        <v>0</v>
      </c>
      <c r="AV539" s="259">
        <f>MAX('MDA2'!J539,'T1'!L539,'T2'!J539,T3_R1!K539,T3_R2!K539)</f>
        <v>0</v>
      </c>
      <c r="AW539" s="259">
        <f>MAX('MDA1'!K539,'MDA2'!K539,'MDA3'!I539,'MDA3'!L539,'T1'!M539,'T2'!K539,T3_R1!L539,T3_R2!L539)</f>
        <v>90252</v>
      </c>
      <c r="AX539" s="259">
        <f>MAX('MDA1'!L539,'MDA2'!L539,'MDA3'!J539,'MDA3'!M539,'T1'!N539,'T2'!L539,T3_R1!M539,T3_R2!M539)</f>
        <v>0</v>
      </c>
      <c r="AY539" s="259">
        <f t="shared" si="64"/>
        <v>90252</v>
      </c>
      <c r="AZ539" s="259">
        <f>MAX('MDA2'!J539,T539)</f>
        <v>0</v>
      </c>
      <c r="BA539" s="259">
        <f>MAX('MDA1'!K539,'MDA2'!K539,'MDA3'!I539,'MDA3'!L539,V539,AD539)</f>
        <v>0</v>
      </c>
      <c r="BB539" s="259">
        <f>MAX('MDA1'!L539,'MDA2'!L539,'MDA3'!J539,'MDA3'!M539,AF539)</f>
        <v>0</v>
      </c>
      <c r="BC539" s="259">
        <f t="shared" si="59"/>
        <v>0</v>
      </c>
      <c r="BD539" s="260">
        <f t="shared" si="60"/>
        <v>0</v>
      </c>
    </row>
    <row r="540" spans="1:56" x14ac:dyDescent="0.2">
      <c r="A540" s="10" t="str">
        <f>IF(COUNTRY_INFO!A540=0," ",COUNTRY_INFO!A540)</f>
        <v>Ethiopia</v>
      </c>
      <c r="B540" s="10" t="str">
        <f>IF(COUNTRY_INFO!B540=0," ",COUNTRY_INFO!B540)</f>
        <v>Oromia West Guji</v>
      </c>
      <c r="C540" s="87" t="str">
        <f>IF(COUNTRY_INFO!C540=0," ",COUNTRY_INFO!C540)</f>
        <v>Kercha Town</v>
      </c>
      <c r="D540" s="67">
        <f>COUNTRY_INFO!L540</f>
        <v>0</v>
      </c>
      <c r="E540" s="61"/>
      <c r="F540" s="61"/>
      <c r="G540" s="11">
        <f>MAX('MDA1'!M540,'MDA2'!M540)</f>
        <v>0</v>
      </c>
      <c r="H540" s="11">
        <f>IF(AND(COUNTRY_INFO!H540&gt;0,COUNTRY_INFO!H540&lt;4),IF(D540&gt;MAX('MDA1'!M540,'MDA2'!M540),MAX('MDA1'!M540,'MDA2'!M540),D540),0)</f>
        <v>0</v>
      </c>
      <c r="I540" s="73">
        <f>IF(AND(COUNTRY_INFO!H540&gt;0,COUNTRY_INFO!H540&lt;4), IF(G540/D540*100&lt;&gt;0, IF(G540/D540*100&gt;100,100,G540/D540*100), "-"),0)</f>
        <v>0</v>
      </c>
      <c r="J540" s="67">
        <f>COUNTRY_INFO!M540</f>
        <v>0</v>
      </c>
      <c r="K540" s="61"/>
      <c r="L540" s="61"/>
      <c r="M540" s="11">
        <f>MAX('MDA1'!M540,MAX('MDA3'!I540,'MDA3'!L540)+MAX('MDA3'!J540,'MDA3'!M540))</f>
        <v>0</v>
      </c>
      <c r="N540" s="11">
        <f>IF(AND(COUNTRY_INFO!I540&gt;0,COUNTRY_INFO!I540&lt;4),IF(J540&gt;MAX('MDA1'!M540,MAX('MDA3'!I540,'MDA3'!L540)+MAX('MDA3'!J540,'MDA3'!M540)),MAX('MDA1'!M540,MAX('MDA3'!I540,'MDA3'!L540)+MAX('MDA3'!J540,'MDA3'!M540)),J540),0)</f>
        <v>0</v>
      </c>
      <c r="O540" s="73">
        <f>IF(AND(COUNTRY_INFO!I540&gt;0,COUNTRY_INFO!I540&lt;4), IF(M540/J540*100&lt;&gt;0, IF(M540/J540*100&gt;100,100,M540/J540*100), "-"),0)</f>
        <v>0</v>
      </c>
      <c r="P540" s="67">
        <f>COUNTRY_INFO!N540</f>
        <v>0</v>
      </c>
      <c r="Q540" s="61"/>
      <c r="R540" s="61"/>
      <c r="S540" s="11">
        <f>SUM(MAX('MDA2'!J540, 'T1'!L540, MAX(T3_R1!K540, T3_R2!K540)), MAX('MDA1'!K540, 'MDA2'!K540, 'T1'!M540, MAX(T3_R1!L540, T3_R2!L540)), MAX('MDA1'!L540, 'MDA2'!L540, 'T1'!N540, MAX(T3_R1!M540, T3_R2!M540)))</f>
        <v>15272</v>
      </c>
      <c r="T540" s="11">
        <f>IF(AND(COUNTRY_INFO!J540&gt;1,COUNTRY_INFO!J540&lt;4),IF(COUNTRY_INFO!E540&gt;MAX('MDA2'!J540,'T1'!L540,MAX(T3_R1!K540,T3_R2!K540)),MAX('MDA2'!J540,'T1'!L540,MAX(T3_R1!K540,T3_R2!K540)),COUNTRY_INFO!E540),0)</f>
        <v>0</v>
      </c>
      <c r="U540" s="217">
        <f>IF(AND(COUNTRY_INFO!J540&gt;1,COUNTRY_INFO!J540&lt;4), IF(T540/COUNTRY_INFO!E540*100&lt;&gt;0, IF(T540/COUNTRY_INFO!E540*100&gt;100,100,T540/COUNTRY_INFO!E540*100), "-"),0)</f>
        <v>0</v>
      </c>
      <c r="V540" s="11">
        <f>IF(AND(COUNTRY_INFO!J540&gt;1,COUNTRY_INFO!J540&lt;4),IF(COUNTRY_INFO!F540&gt;MAX('MDA1'!K540,'MDA2'!K540,'T1'!M540,MAX(T3_R1!L540,T3_R2!L540)),MAX('MDA1'!K540,'MDA2'!K540,'T1'!M540,MAX(T3_R1!L540,T3_R2!L540)),COUNTRY_INFO!F540),0)</f>
        <v>0</v>
      </c>
      <c r="W540" s="217">
        <f>IF(AND(COUNTRY_INFO!J540&gt;1,COUNTRY_INFO!J540&lt;4), IF(V540/COUNTRY_INFO!F540*100&lt;&gt;0, IF(V540/COUNTRY_INFO!F540*100&gt;100,100,V540/COUNTRY_INFO!F540*100), "-"),0)</f>
        <v>0</v>
      </c>
      <c r="X540" s="11">
        <f t="shared" si="61"/>
        <v>0</v>
      </c>
      <c r="Y540" s="73">
        <f>IF(AND(COUNTRY_INFO!J540&gt;1,COUNTRY_INFO!J540&lt;4), IF(S540/P540*100&lt;&gt;0, IF(X540/P540*100&gt;100,100,X540/P540*100), "-"),0)</f>
        <v>0</v>
      </c>
      <c r="Z540" s="67">
        <f>COUNTRY_INFO!O540</f>
        <v>0</v>
      </c>
      <c r="AA540" s="61"/>
      <c r="AB540" s="61"/>
      <c r="AC540" s="11">
        <f>MAX('T1'!L540,'T2'!J540)+MAX('T1'!M540,'T2'!K540)+MAX('T1'!N540,'T2'!L540)</f>
        <v>0</v>
      </c>
      <c r="AD540" s="11">
        <f>IF(COUNTRY_INFO!K540=1,IF(COUNTRY_INFO!F540*0.33&gt;MAX('T1'!M540,'T2'!K540),MAX('T1'!M540,'T2'!K540),COUNTRY_INFO!F540*0.33),IF(COUNTRY_INFO!K540=2,IF(COUNTRY_INFO!F540*0.5&gt;MAX('T1'!M540,'T2'!K540),MAX('T1'!M540,'T2'!K540),COUNTRY_INFO!F540*0.5),IF(COUNTRY_INFO!K540=3,IF(COUNTRY_INFO!F540&gt;MAX('T1'!M540,'T2'!K540),MAX('T1'!M540,'T2'!K540),COUNTRY_INFO!F540),0)))</f>
        <v>0</v>
      </c>
      <c r="AE540" s="217">
        <f>IF(AND(COUNTRY_INFO!K540&gt;0,COUNTRY_INFO!K540&lt;4),IF(Z540&gt;0,IF(COUNTRY_INFO!K540=1, AD540/(COUNTRY_INFO!F540*0.33)*100, IF(COUNTRY_INFO!K540=2, AD540/(COUNTRY_INFO!F540*0.5)*100, IF(COUNTRY_INFO!K540=3, AD540/COUNTRY_INFO!F540*100))),"-"),0)</f>
        <v>0</v>
      </c>
      <c r="AF540" s="11">
        <f>IF(COUNTRY_INFO!K540=2,IF(COUNTRY_INFO!G540*0.2&gt;MAX('T1'!N540,'T2'!L540),MAX('T1'!N540,'T2'!L540),COUNTRY_INFO!G540*0.2),IF(COUNTRY_INFO!K540=3,IF(COUNTRY_INFO!G540&gt;MAX('T1'!N540,'T2'!L540),MAX('T1'!N540,'T2'!L540),COUNTRY_INFO!G540),0))</f>
        <v>0</v>
      </c>
      <c r="AG540" s="217">
        <f>IF(AND(COUNTRY_INFO!K540&gt;0,COUNTRY_INFO!K540&lt;4),IF(Z540&gt;0,IF(COUNTRY_INFO!K540=1, 0, IF(COUNTRY_INFO!K540=2, AF540/(COUNTRY_INFO!G540*0.2)*100, IF(COUNTRY_INFO!K540=3, AF540/COUNTRY_INFO!G540*100))),"-"),0)</f>
        <v>0</v>
      </c>
      <c r="AH540" s="11">
        <f t="shared" si="62"/>
        <v>0</v>
      </c>
      <c r="AI540" s="73">
        <f>IF(AND(COUNTRY_INFO!K540&gt;0,COUNTRY_INFO!K540&lt;4), IF(AC540/Z540*100&lt;&gt;0, IF(AH540/Z540*100&gt;100,100,AH540/Z540*100), "-"),0)</f>
        <v>0</v>
      </c>
      <c r="AJ540" s="261"/>
      <c r="AK540" s="260">
        <f>IF(AND(D540&lt;&gt;0, D540&lt;&gt;"Unknown",D540&lt;&gt;"Stopped",D540&lt;&gt;"Not required"),D540/COUNTRY_INFO!D540, 0)</f>
        <v>0</v>
      </c>
      <c r="AL540" s="260">
        <f>IF(AND(J540&lt;&gt;0,J540&lt;&gt;"Unknown",J540&lt;&gt;"Stopped",J540&lt;&gt;"Not required"),J540/COUNTRY_INFO!D540, 0)</f>
        <v>0</v>
      </c>
      <c r="AM540" s="260">
        <f>IF(AND(P540&lt;&gt;0,P540&lt;&gt;"Unknown",P540&lt;&gt;"Not required"),P540/(COUNTRY_INFO!E540+COUNTRY_INFO!F540), 0)</f>
        <v>0</v>
      </c>
      <c r="AN540" s="260">
        <f>IF(AND(Z540&lt;&gt;0,Z540&lt;&gt;"Unknown",Z540&lt;&gt;"Not required"),IF(COUNTRY_INFO!K540=1,1,IF(COUNTRY_INFO!K540=2,0.5*COUNTRY_INFO!F540/(0.5*COUNTRY_INFO!F540+0.2*COUNTRY_INFO!G540),IF(COUNTRY_INFO!K540=3,COUNTRY_INFO!F540/(COUNTRY_INFO!F540+COUNTRY_INFO!G540)))),0)</f>
        <v>0</v>
      </c>
      <c r="AO540" s="260">
        <f>IF(AND(Z540&lt;&gt;0,Z540&lt;&gt;"Unknown",Z540&lt;&gt;"Not required"),IF(COUNTRY_INFO!K540=1,0,IF(COUNTRY_INFO!K540=2,0.2*COUNTRY_INFO!G540/(0.5*COUNTRY_INFO!F540+0.2*COUNTRY_INFO!G540),IF(COUNTRY_INFO!K540=3,COUNTRY_INFO!G540/(COUNTRY_INFO!F540+COUNTRY_INFO!G540)))),0)</f>
        <v>0</v>
      </c>
      <c r="AP540" s="259">
        <f>MAX(COUNTRY_INFO!D540*AK540*PROFILE!$G$7,COUNTRY_INFO!D540*AL540*PROFILE!$G$7)</f>
        <v>0</v>
      </c>
      <c r="AQ540" s="259">
        <f>MAX(COUNTRY_INFO!D540*AK540*PROFILE!$G$8,COUNTRY_INFO!D540*AL540*PROFILE!$G$8,COUNTRY_INFO!D540*AM540*PROFILE!$G$8)</f>
        <v>0</v>
      </c>
      <c r="AR540" s="259">
        <f>MAX(COUNTRY_INFO!D540*AK540*PROFILE!$G$9,COUNTRY_INFO!D540*AL540*PROFILE!$G$9,COUNTRY_INFO!D540*AM540*PROFILE!$G$9,IF(AND(DISTRICT!Z540&lt;&gt;"Unknown",Z540&lt;&gt;"Not required"),COUNTRY_INFO!O540*DISTRICT!AN540,0))</f>
        <v>0</v>
      </c>
      <c r="AS540" s="259">
        <f>MAX(COUNTRY_INFO!D540*AK540*PROFILE!$G$10,COUNTRY_INFO!D540*AL540*PROFILE!$G$10,IF(AND(DISTRICT!Z540&lt;&gt;"Unknown",Z540&lt;&gt;"Not required"),COUNTRY_INFO!O540*DISTRICT!AO540,0))</f>
        <v>0</v>
      </c>
      <c r="AT540" s="259">
        <f t="shared" si="63"/>
        <v>0</v>
      </c>
      <c r="AU540" s="258">
        <f t="shared" si="58"/>
        <v>0</v>
      </c>
      <c r="AV540" s="259">
        <f>MAX('MDA2'!J540,'T1'!L540,'T2'!J540,T3_R1!K540,T3_R2!K540)</f>
        <v>0</v>
      </c>
      <c r="AW540" s="259">
        <f>MAX('MDA1'!K540,'MDA2'!K540,'MDA3'!I540,'MDA3'!L540,'T1'!M540,'T2'!K540,T3_R1!L540,T3_R2!L540)</f>
        <v>15272</v>
      </c>
      <c r="AX540" s="259">
        <f>MAX('MDA1'!L540,'MDA2'!L540,'MDA3'!J540,'MDA3'!M540,'T1'!N540,'T2'!L540,T3_R1!M540,T3_R2!M540)</f>
        <v>0</v>
      </c>
      <c r="AY540" s="259">
        <f t="shared" si="64"/>
        <v>15272</v>
      </c>
      <c r="AZ540" s="259">
        <f>MAX('MDA2'!J540,T540)</f>
        <v>0</v>
      </c>
      <c r="BA540" s="259">
        <f>MAX('MDA1'!K540,'MDA2'!K540,'MDA3'!I540,'MDA3'!L540,V540,AD540)</f>
        <v>0</v>
      </c>
      <c r="BB540" s="259">
        <f>MAX('MDA1'!L540,'MDA2'!L540,'MDA3'!J540,'MDA3'!M540,AF540)</f>
        <v>0</v>
      </c>
      <c r="BC540" s="259">
        <f t="shared" si="59"/>
        <v>0</v>
      </c>
      <c r="BD540" s="260">
        <f t="shared" si="60"/>
        <v>0</v>
      </c>
    </row>
    <row r="541" spans="1:56" x14ac:dyDescent="0.2">
      <c r="A541" s="10" t="str">
        <f>IF(COUNTRY_INFO!A541=0," ",COUNTRY_INFO!A541)</f>
        <v>Ethiopia</v>
      </c>
      <c r="B541" s="10" t="str">
        <f>IF(COUNTRY_INFO!B541=0," ",COUNTRY_INFO!B541)</f>
        <v>Oromia West Guji</v>
      </c>
      <c r="C541" s="87" t="str">
        <f>IF(COUNTRY_INFO!C541=0," ",COUNTRY_INFO!C541)</f>
        <v>Melka Soda</v>
      </c>
      <c r="D541" s="67">
        <f>COUNTRY_INFO!L541</f>
        <v>0</v>
      </c>
      <c r="E541" s="61"/>
      <c r="F541" s="61"/>
      <c r="G541" s="11">
        <f>MAX('MDA1'!M541,'MDA2'!M541)</f>
        <v>0</v>
      </c>
      <c r="H541" s="11">
        <f>IF(AND(COUNTRY_INFO!H541&gt;0,COUNTRY_INFO!H541&lt;4),IF(D541&gt;MAX('MDA1'!M541,'MDA2'!M541),MAX('MDA1'!M541,'MDA2'!M541),D541),0)</f>
        <v>0</v>
      </c>
      <c r="I541" s="73">
        <f>IF(AND(COUNTRY_INFO!H541&gt;0,COUNTRY_INFO!H541&lt;4), IF(G541/D541*100&lt;&gt;0, IF(G541/D541*100&gt;100,100,G541/D541*100), "-"),0)</f>
        <v>0</v>
      </c>
      <c r="J541" s="67">
        <f>COUNTRY_INFO!M541</f>
        <v>0</v>
      </c>
      <c r="K541" s="61"/>
      <c r="L541" s="61"/>
      <c r="M541" s="11">
        <f>MAX('MDA1'!M541,MAX('MDA3'!I541,'MDA3'!L541)+MAX('MDA3'!J541,'MDA3'!M541))</f>
        <v>0</v>
      </c>
      <c r="N541" s="11">
        <f>IF(AND(COUNTRY_INFO!I541&gt;0,COUNTRY_INFO!I541&lt;4),IF(J541&gt;MAX('MDA1'!M541,MAX('MDA3'!I541,'MDA3'!L541)+MAX('MDA3'!J541,'MDA3'!M541)),MAX('MDA1'!M541,MAX('MDA3'!I541,'MDA3'!L541)+MAX('MDA3'!J541,'MDA3'!M541)),J541),0)</f>
        <v>0</v>
      </c>
      <c r="O541" s="73">
        <f>IF(AND(COUNTRY_INFO!I541&gt;0,COUNTRY_INFO!I541&lt;4), IF(M541/J541*100&lt;&gt;0, IF(M541/J541*100&gt;100,100,M541/J541*100), "-"),0)</f>
        <v>0</v>
      </c>
      <c r="P541" s="67">
        <f>COUNTRY_INFO!N541</f>
        <v>38275</v>
      </c>
      <c r="Q541" s="61"/>
      <c r="R541" s="61"/>
      <c r="S541" s="11">
        <f>SUM(MAX('MDA2'!J541, 'T1'!L541, MAX(T3_R1!K541, T3_R2!K541)), MAX('MDA1'!K541, 'MDA2'!K541, 'T1'!M541, MAX(T3_R1!L541, T3_R2!L541)), MAX('MDA1'!L541, 'MDA2'!L541, 'T1'!N541, MAX(T3_R1!M541, T3_R2!M541)))</f>
        <v>22872</v>
      </c>
      <c r="T541" s="11">
        <f>IF(AND(COUNTRY_INFO!J541&gt;1,COUNTRY_INFO!J541&lt;4),IF(COUNTRY_INFO!E541&gt;MAX('MDA2'!J541,'T1'!L541,MAX(T3_R1!K541,T3_R2!K541)),MAX('MDA2'!J541,'T1'!L541,MAX(T3_R1!K541,T3_R2!K541)),COUNTRY_INFO!E541),0)</f>
        <v>0</v>
      </c>
      <c r="U541" s="217" t="str">
        <f>IF(AND(COUNTRY_INFO!J541&gt;1,COUNTRY_INFO!J541&lt;4), IF(T541/COUNTRY_INFO!E541*100&lt;&gt;0, IF(T541/COUNTRY_INFO!E541*100&gt;100,100,T541/COUNTRY_INFO!E541*100), "-"),0)</f>
        <v>-</v>
      </c>
      <c r="V541" s="11">
        <f>IF(AND(COUNTRY_INFO!J541&gt;1,COUNTRY_INFO!J541&lt;4),IF(COUNTRY_INFO!F541&gt;MAX('MDA1'!K541,'MDA2'!K541,'T1'!M541,MAX(T3_R1!L541,T3_R2!L541)),MAX('MDA1'!K541,'MDA2'!K541,'T1'!M541,MAX(T3_R1!L541,T3_R2!L541)),COUNTRY_INFO!F541),0)</f>
        <v>22872</v>
      </c>
      <c r="W541" s="217">
        <f>IF(AND(COUNTRY_INFO!J541&gt;1,COUNTRY_INFO!J541&lt;4), IF(V541/COUNTRY_INFO!F541*100&lt;&gt;0, IF(V541/COUNTRY_INFO!F541*100&gt;100,100,V541/COUNTRY_INFO!F541*100), "-"),0)</f>
        <v>91.385648074156947</v>
      </c>
      <c r="X541" s="11">
        <f t="shared" si="61"/>
        <v>22872</v>
      </c>
      <c r="Y541" s="73">
        <f>IF(AND(COUNTRY_INFO!J541&gt;1,COUNTRY_INFO!J541&lt;4), IF(S541/P541*100&lt;&gt;0, IF(X541/P541*100&gt;100,100,X541/P541*100), "-"),0)</f>
        <v>59.757021554539513</v>
      </c>
      <c r="Z541" s="67">
        <f>COUNTRY_INFO!O541</f>
        <v>8259.24</v>
      </c>
      <c r="AA541" s="61"/>
      <c r="AB541" s="61"/>
      <c r="AC541" s="11">
        <f>MAX('T1'!L541,'T2'!J541)+MAX('T1'!M541,'T2'!K541)+MAX('T1'!N541,'T2'!L541)</f>
        <v>0</v>
      </c>
      <c r="AD541" s="11">
        <f>IF(COUNTRY_INFO!K541=1,IF(COUNTRY_INFO!F541*0.33&gt;MAX('T1'!M541,'T2'!K541),MAX('T1'!M541,'T2'!K541),COUNTRY_INFO!F541*0.33),IF(COUNTRY_INFO!K541=2,IF(COUNTRY_INFO!F541*0.5&gt;MAX('T1'!M541,'T2'!K541),MAX('T1'!M541,'T2'!K541),COUNTRY_INFO!F541*0.5),IF(COUNTRY_INFO!K541=3,IF(COUNTRY_INFO!F541&gt;MAX('T1'!M541,'T2'!K541),MAX('T1'!M541,'T2'!K541),COUNTRY_INFO!F541),0)))</f>
        <v>0</v>
      </c>
      <c r="AE541" s="217">
        <f>IF(AND(COUNTRY_INFO!K541&gt;0,COUNTRY_INFO!K541&lt;4),IF(Z541&gt;0,IF(COUNTRY_INFO!K541=1, AD541/(COUNTRY_INFO!F541*0.33)*100, IF(COUNTRY_INFO!K541=2, AD541/(COUNTRY_INFO!F541*0.5)*100, IF(COUNTRY_INFO!K541=3, AD541/COUNTRY_INFO!F541*100))),"-"),0)</f>
        <v>0</v>
      </c>
      <c r="AF541" s="11">
        <f>IF(COUNTRY_INFO!K541=2,IF(COUNTRY_INFO!G541*0.2&gt;MAX('T1'!N541,'T2'!L541),MAX('T1'!N541,'T2'!L541),COUNTRY_INFO!G541*0.2),IF(COUNTRY_INFO!K541=3,IF(COUNTRY_INFO!G541&gt;MAX('T1'!N541,'T2'!L541),MAX('T1'!N541,'T2'!L541),COUNTRY_INFO!G541),0))</f>
        <v>0</v>
      </c>
      <c r="AG541" s="217">
        <f>IF(AND(COUNTRY_INFO!K541&gt;0,COUNTRY_INFO!K541&lt;4),IF(Z541&gt;0,IF(COUNTRY_INFO!K541=1, 0, IF(COUNTRY_INFO!K541=2, AF541/(COUNTRY_INFO!G541*0.2)*100, IF(COUNTRY_INFO!K541=3, AF541/COUNTRY_INFO!G541*100))),"-"),0)</f>
        <v>0</v>
      </c>
      <c r="AH541" s="11">
        <f t="shared" si="62"/>
        <v>0</v>
      </c>
      <c r="AI541" s="73" t="str">
        <f>IF(AND(COUNTRY_INFO!K541&gt;0,COUNTRY_INFO!K541&lt;4), IF(AC541/Z541*100&lt;&gt;0, IF(AH541/Z541*100&gt;100,100,AH541/Z541*100), "-"),0)</f>
        <v>-</v>
      </c>
      <c r="AJ541" s="261"/>
      <c r="AK541" s="260">
        <f>IF(AND(D541&lt;&gt;0, D541&lt;&gt;"Unknown",D541&lt;&gt;"Stopped",D541&lt;&gt;"Not required"),D541/COUNTRY_INFO!D541, 0)</f>
        <v>0</v>
      </c>
      <c r="AL541" s="260">
        <f>IF(AND(J541&lt;&gt;0,J541&lt;&gt;"Unknown",J541&lt;&gt;"Stopped",J541&lt;&gt;"Not required"),J541/COUNTRY_INFO!D541, 0)</f>
        <v>0</v>
      </c>
      <c r="AM541" s="260">
        <f>IF(AND(P541&lt;&gt;0,P541&lt;&gt;"Unknown",P541&lt;&gt;"Not required"),P541/(COUNTRY_INFO!E541+COUNTRY_INFO!F541), 0)</f>
        <v>1</v>
      </c>
      <c r="AN541" s="260">
        <f>IF(AND(Z541&lt;&gt;0,Z541&lt;&gt;"Unknown",Z541&lt;&gt;"Not required"),IF(COUNTRY_INFO!K541=1,1,IF(COUNTRY_INFO!K541=2,0.5*COUNTRY_INFO!F541/(0.5*COUNTRY_INFO!F541+0.2*COUNTRY_INFO!G541),IF(COUNTRY_INFO!K541=3,COUNTRY_INFO!F541/(COUNTRY_INFO!F541+COUNTRY_INFO!G541)))),0)</f>
        <v>1</v>
      </c>
      <c r="AO541" s="260">
        <f>IF(AND(Z541&lt;&gt;0,Z541&lt;&gt;"Unknown",Z541&lt;&gt;"Not required"),IF(COUNTRY_INFO!K541=1,0,IF(COUNTRY_INFO!K541=2,0.2*COUNTRY_INFO!G541/(0.5*COUNTRY_INFO!F541+0.2*COUNTRY_INFO!G541),IF(COUNTRY_INFO!K541=3,COUNTRY_INFO!G541/(COUNTRY_INFO!F541+COUNTRY_INFO!G541)))),0)</f>
        <v>0</v>
      </c>
      <c r="AP541" s="259">
        <f>MAX(COUNTRY_INFO!D541*AK541*PROFILE!$G$7,COUNTRY_INFO!D541*AL541*PROFILE!$G$7)</f>
        <v>0</v>
      </c>
      <c r="AQ541" s="259">
        <f>MAX(COUNTRY_INFO!D541*AK541*PROFILE!$G$8,COUNTRY_INFO!D541*AL541*PROFILE!$G$8,COUNTRY_INFO!D541*AM541*PROFILE!$G$8)</f>
        <v>11765.642679477127</v>
      </c>
      <c r="AR541" s="259">
        <f>MAX(COUNTRY_INFO!D541*AK541*PROFILE!$G$9,COUNTRY_INFO!D541*AL541*PROFILE!$G$9,COUNTRY_INFO!D541*AM541*PROFILE!$G$9,IF(AND(DISTRICT!Z541&lt;&gt;"Unknown",Z541&lt;&gt;"Not required"),COUNTRY_INFO!O541*DISTRICT!AN541,0))</f>
        <v>24433.799949993932</v>
      </c>
      <c r="AS541" s="259">
        <f>MAX(COUNTRY_INFO!D541*AK541*PROFILE!$G$10,COUNTRY_INFO!D541*AL541*PROFILE!$G$10,IF(AND(DISTRICT!Z541&lt;&gt;"Unknown",Z541&lt;&gt;"Not required"),COUNTRY_INFO!O541*DISTRICT!AO541,0))</f>
        <v>0</v>
      </c>
      <c r="AT541" s="259">
        <f t="shared" si="63"/>
        <v>36199.442629471057</v>
      </c>
      <c r="AU541" s="258">
        <f t="shared" si="58"/>
        <v>0</v>
      </c>
      <c r="AV541" s="259">
        <f>MAX('MDA2'!J541,'T1'!L541,'T2'!J541,T3_R1!K541,T3_R2!K541)</f>
        <v>0</v>
      </c>
      <c r="AW541" s="259">
        <f>MAX('MDA1'!K541,'MDA2'!K541,'MDA3'!I541,'MDA3'!L541,'T1'!M541,'T2'!K541,T3_R1!L541,T3_R2!L541)</f>
        <v>22872</v>
      </c>
      <c r="AX541" s="259">
        <f>MAX('MDA1'!L541,'MDA2'!L541,'MDA3'!J541,'MDA3'!M541,'T1'!N541,'T2'!L541,T3_R1!M541,T3_R2!M541)</f>
        <v>0</v>
      </c>
      <c r="AY541" s="259">
        <f t="shared" si="64"/>
        <v>22872</v>
      </c>
      <c r="AZ541" s="259">
        <f>MAX('MDA2'!J541,T541)</f>
        <v>0</v>
      </c>
      <c r="BA541" s="259">
        <f>MAX('MDA1'!K541,'MDA2'!K541,'MDA3'!I541,'MDA3'!L541,V541,AD541)</f>
        <v>22872</v>
      </c>
      <c r="BB541" s="259">
        <f>MAX('MDA1'!L541,'MDA2'!L541,'MDA3'!J541,'MDA3'!M541,AF541)</f>
        <v>0</v>
      </c>
      <c r="BC541" s="259">
        <f t="shared" si="59"/>
        <v>22872</v>
      </c>
      <c r="BD541" s="260">
        <f t="shared" si="60"/>
        <v>63.183293273635144</v>
      </c>
    </row>
    <row r="542" spans="1:56" x14ac:dyDescent="0.2">
      <c r="A542" s="10" t="str">
        <f>IF(COUNTRY_INFO!A542=0," ",COUNTRY_INFO!A542)</f>
        <v>Ethiopia</v>
      </c>
      <c r="B542" s="10" t="str">
        <f>IF(COUNTRY_INFO!B542=0," ",COUNTRY_INFO!B542)</f>
        <v>Oromia West Guji</v>
      </c>
      <c r="C542" s="87" t="str">
        <f>IF(COUNTRY_INFO!C542=0," ",COUNTRY_INFO!C542)</f>
        <v>Suro Barguda</v>
      </c>
      <c r="D542" s="67">
        <f>COUNTRY_INFO!L542</f>
        <v>0</v>
      </c>
      <c r="E542" s="61"/>
      <c r="F542" s="61"/>
      <c r="G542" s="11">
        <f>MAX('MDA1'!M542,'MDA2'!M542)</f>
        <v>0</v>
      </c>
      <c r="H542" s="11">
        <f>IF(AND(COUNTRY_INFO!H542&gt;0,COUNTRY_INFO!H542&lt;4),IF(D542&gt;MAX('MDA1'!M542,'MDA2'!M542),MAX('MDA1'!M542,'MDA2'!M542),D542),0)</f>
        <v>0</v>
      </c>
      <c r="I542" s="73">
        <f>IF(AND(COUNTRY_INFO!H542&gt;0,COUNTRY_INFO!H542&lt;4), IF(G542/D542*100&lt;&gt;0, IF(G542/D542*100&gt;100,100,G542/D542*100), "-"),0)</f>
        <v>0</v>
      </c>
      <c r="J542" s="67">
        <f>COUNTRY_INFO!M542</f>
        <v>0</v>
      </c>
      <c r="K542" s="61"/>
      <c r="L542" s="61"/>
      <c r="M542" s="11">
        <f>MAX('MDA1'!M542,MAX('MDA3'!I542,'MDA3'!L542)+MAX('MDA3'!J542,'MDA3'!M542))</f>
        <v>0</v>
      </c>
      <c r="N542" s="11">
        <f>IF(AND(COUNTRY_INFO!I542&gt;0,COUNTRY_INFO!I542&lt;4),IF(J542&gt;MAX('MDA1'!M542,MAX('MDA3'!I542,'MDA3'!L542)+MAX('MDA3'!J542,'MDA3'!M542)),MAX('MDA1'!M542,MAX('MDA3'!I542,'MDA3'!L542)+MAX('MDA3'!J542,'MDA3'!M542)),J542),0)</f>
        <v>0</v>
      </c>
      <c r="O542" s="73">
        <f>IF(AND(COUNTRY_INFO!I542&gt;0,COUNTRY_INFO!I542&lt;4), IF(M542/J542*100&lt;&gt;0, IF(M542/J542*100&gt;100,100,M542/J542*100), "-"),0)</f>
        <v>0</v>
      </c>
      <c r="P542" s="67">
        <f>COUNTRY_INFO!N542</f>
        <v>0</v>
      </c>
      <c r="Q542" s="61"/>
      <c r="R542" s="61"/>
      <c r="S542" s="11">
        <f>SUM(MAX('MDA2'!J542, 'T1'!L542, MAX(T3_R1!K542, T3_R2!K542)), MAX('MDA1'!K542, 'MDA2'!K542, 'T1'!M542, MAX(T3_R1!L542, T3_R2!L542)), MAX('MDA1'!L542, 'MDA2'!L542, 'T1'!N542, MAX(T3_R1!M542, T3_R2!M542)))</f>
        <v>0</v>
      </c>
      <c r="T542" s="11">
        <f>IF(AND(COUNTRY_INFO!J542&gt;1,COUNTRY_INFO!J542&lt;4),IF(COUNTRY_INFO!E542&gt;MAX('MDA2'!J542,'T1'!L542,MAX(T3_R1!K542,T3_R2!K542)),MAX('MDA2'!J542,'T1'!L542,MAX(T3_R1!K542,T3_R2!K542)),COUNTRY_INFO!E542),0)</f>
        <v>0</v>
      </c>
      <c r="U542" s="217">
        <f>IF(AND(COUNTRY_INFO!J542&gt;1,COUNTRY_INFO!J542&lt;4), IF(T542/COUNTRY_INFO!E542*100&lt;&gt;0, IF(T542/COUNTRY_INFO!E542*100&gt;100,100,T542/COUNTRY_INFO!E542*100), "-"),0)</f>
        <v>0</v>
      </c>
      <c r="V542" s="11">
        <f>IF(AND(COUNTRY_INFO!J542&gt;1,COUNTRY_INFO!J542&lt;4),IF(COUNTRY_INFO!F542&gt;MAX('MDA1'!K542,'MDA2'!K542,'T1'!M542,MAX(T3_R1!L542,T3_R2!L542)),MAX('MDA1'!K542,'MDA2'!K542,'T1'!M542,MAX(T3_R1!L542,T3_R2!L542)),COUNTRY_INFO!F542),0)</f>
        <v>0</v>
      </c>
      <c r="W542" s="217">
        <f>IF(AND(COUNTRY_INFO!J542&gt;1,COUNTRY_INFO!J542&lt;4), IF(V542/COUNTRY_INFO!F542*100&lt;&gt;0, IF(V542/COUNTRY_INFO!F542*100&gt;100,100,V542/COUNTRY_INFO!F542*100), "-"),0)</f>
        <v>0</v>
      </c>
      <c r="X542" s="11">
        <f t="shared" si="61"/>
        <v>0</v>
      </c>
      <c r="Y542" s="73">
        <f>IF(AND(COUNTRY_INFO!J542&gt;1,COUNTRY_INFO!J542&lt;4), IF(S542/P542*100&lt;&gt;0, IF(X542/P542*100&gt;100,100,X542/P542*100), "-"),0)</f>
        <v>0</v>
      </c>
      <c r="Z542" s="67">
        <f>COUNTRY_INFO!O542</f>
        <v>0</v>
      </c>
      <c r="AA542" s="61"/>
      <c r="AB542" s="61"/>
      <c r="AC542" s="11">
        <f>MAX('T1'!L542,'T2'!J542)+MAX('T1'!M542,'T2'!K542)+MAX('T1'!N542,'T2'!L542)</f>
        <v>0</v>
      </c>
      <c r="AD542" s="11">
        <f>IF(COUNTRY_INFO!K542=1,IF(COUNTRY_INFO!F542*0.33&gt;MAX('T1'!M542,'T2'!K542),MAX('T1'!M542,'T2'!K542),COUNTRY_INFO!F542*0.33),IF(COUNTRY_INFO!K542=2,IF(COUNTRY_INFO!F542*0.5&gt;MAX('T1'!M542,'T2'!K542),MAX('T1'!M542,'T2'!K542),COUNTRY_INFO!F542*0.5),IF(COUNTRY_INFO!K542=3,IF(COUNTRY_INFO!F542&gt;MAX('T1'!M542,'T2'!K542),MAX('T1'!M542,'T2'!K542),COUNTRY_INFO!F542),0)))</f>
        <v>0</v>
      </c>
      <c r="AE542" s="217">
        <f>IF(AND(COUNTRY_INFO!K542&gt;0,COUNTRY_INFO!K542&lt;4),IF(Z542&gt;0,IF(COUNTRY_INFO!K542=1, AD542/(COUNTRY_INFO!F542*0.33)*100, IF(COUNTRY_INFO!K542=2, AD542/(COUNTRY_INFO!F542*0.5)*100, IF(COUNTRY_INFO!K542=3, AD542/COUNTRY_INFO!F542*100))),"-"),0)</f>
        <v>0</v>
      </c>
      <c r="AF542" s="11">
        <f>IF(COUNTRY_INFO!K542=2,IF(COUNTRY_INFO!G542*0.2&gt;MAX('T1'!N542,'T2'!L542),MAX('T1'!N542,'T2'!L542),COUNTRY_INFO!G542*0.2),IF(COUNTRY_INFO!K542=3,IF(COUNTRY_INFO!G542&gt;MAX('T1'!N542,'T2'!L542),MAX('T1'!N542,'T2'!L542),COUNTRY_INFO!G542),0))</f>
        <v>0</v>
      </c>
      <c r="AG542" s="217">
        <f>IF(AND(COUNTRY_INFO!K542&gt;0,COUNTRY_INFO!K542&lt;4),IF(Z542&gt;0,IF(COUNTRY_INFO!K542=1, 0, IF(COUNTRY_INFO!K542=2, AF542/(COUNTRY_INFO!G542*0.2)*100, IF(COUNTRY_INFO!K542=3, AF542/COUNTRY_INFO!G542*100))),"-"),0)</f>
        <v>0</v>
      </c>
      <c r="AH542" s="11">
        <f t="shared" si="62"/>
        <v>0</v>
      </c>
      <c r="AI542" s="73">
        <f>IF(AND(COUNTRY_INFO!K542&gt;0,COUNTRY_INFO!K542&lt;4), IF(AC542/Z542*100&lt;&gt;0, IF(AH542/Z542*100&gt;100,100,AH542/Z542*100), "-"),0)</f>
        <v>0</v>
      </c>
      <c r="AJ542" s="261"/>
      <c r="AK542" s="260">
        <f>IF(AND(D542&lt;&gt;0, D542&lt;&gt;"Unknown",D542&lt;&gt;"Stopped",D542&lt;&gt;"Not required"),D542/COUNTRY_INFO!D542, 0)</f>
        <v>0</v>
      </c>
      <c r="AL542" s="260">
        <f>IF(AND(J542&lt;&gt;0,J542&lt;&gt;"Unknown",J542&lt;&gt;"Stopped",J542&lt;&gt;"Not required"),J542/COUNTRY_INFO!D542, 0)</f>
        <v>0</v>
      </c>
      <c r="AM542" s="260">
        <f>IF(AND(P542&lt;&gt;0,P542&lt;&gt;"Unknown",P542&lt;&gt;"Not required"),P542/(COUNTRY_INFO!E542+COUNTRY_INFO!F542), 0)</f>
        <v>0</v>
      </c>
      <c r="AN542" s="260">
        <f>IF(AND(Z542&lt;&gt;0,Z542&lt;&gt;"Unknown",Z542&lt;&gt;"Not required"),IF(COUNTRY_INFO!K542=1,1,IF(COUNTRY_INFO!K542=2,0.5*COUNTRY_INFO!F542/(0.5*COUNTRY_INFO!F542+0.2*COUNTRY_INFO!G542),IF(COUNTRY_INFO!K542=3,COUNTRY_INFO!F542/(COUNTRY_INFO!F542+COUNTRY_INFO!G542)))),0)</f>
        <v>0</v>
      </c>
      <c r="AO542" s="260">
        <f>IF(AND(Z542&lt;&gt;0,Z542&lt;&gt;"Unknown",Z542&lt;&gt;"Not required"),IF(COUNTRY_INFO!K542=1,0,IF(COUNTRY_INFO!K542=2,0.2*COUNTRY_INFO!G542/(0.5*COUNTRY_INFO!F542+0.2*COUNTRY_INFO!G542),IF(COUNTRY_INFO!K542=3,COUNTRY_INFO!G542/(COUNTRY_INFO!F542+COUNTRY_INFO!G542)))),0)</f>
        <v>0</v>
      </c>
      <c r="AP542" s="259">
        <f>MAX(COUNTRY_INFO!D542*AK542*PROFILE!$G$7,COUNTRY_INFO!D542*AL542*PROFILE!$G$7)</f>
        <v>0</v>
      </c>
      <c r="AQ542" s="259">
        <f>MAX(COUNTRY_INFO!D542*AK542*PROFILE!$G$8,COUNTRY_INFO!D542*AL542*PROFILE!$G$8,COUNTRY_INFO!D542*AM542*PROFILE!$G$8)</f>
        <v>0</v>
      </c>
      <c r="AR542" s="259">
        <f>MAX(COUNTRY_INFO!D542*AK542*PROFILE!$G$9,COUNTRY_INFO!D542*AL542*PROFILE!$G$9,COUNTRY_INFO!D542*AM542*PROFILE!$G$9,IF(AND(DISTRICT!Z542&lt;&gt;"Unknown",Z542&lt;&gt;"Not required"),COUNTRY_INFO!O542*DISTRICT!AN542,0))</f>
        <v>0</v>
      </c>
      <c r="AS542" s="259">
        <f>MAX(COUNTRY_INFO!D542*AK542*PROFILE!$G$10,COUNTRY_INFO!D542*AL542*PROFILE!$G$10,IF(AND(DISTRICT!Z542&lt;&gt;"Unknown",Z542&lt;&gt;"Not required"),COUNTRY_INFO!O542*DISTRICT!AO542,0))</f>
        <v>0</v>
      </c>
      <c r="AT542" s="259">
        <f t="shared" si="63"/>
        <v>0</v>
      </c>
      <c r="AU542" s="258">
        <f t="shared" si="58"/>
        <v>0</v>
      </c>
      <c r="AV542" s="259">
        <f>MAX('MDA2'!J542,'T1'!L542,'T2'!J542,T3_R1!K542,T3_R2!K542)</f>
        <v>0</v>
      </c>
      <c r="AW542" s="259">
        <f>MAX('MDA1'!K542,'MDA2'!K542,'MDA3'!I542,'MDA3'!L542,'T1'!M542,'T2'!K542,T3_R1!L542,T3_R2!L542)</f>
        <v>0</v>
      </c>
      <c r="AX542" s="259">
        <f>MAX('MDA1'!L542,'MDA2'!L542,'MDA3'!J542,'MDA3'!M542,'T1'!N542,'T2'!L542,T3_R1!M542,T3_R2!M542)</f>
        <v>0</v>
      </c>
      <c r="AY542" s="259">
        <f t="shared" si="64"/>
        <v>0</v>
      </c>
      <c r="AZ542" s="259">
        <f>MAX('MDA2'!J542,T542)</f>
        <v>0</v>
      </c>
      <c r="BA542" s="259">
        <f>MAX('MDA1'!K542,'MDA2'!K542,'MDA3'!I542,'MDA3'!L542,V542,AD542)</f>
        <v>0</v>
      </c>
      <c r="BB542" s="259">
        <f>MAX('MDA1'!L542,'MDA2'!L542,'MDA3'!J542,'MDA3'!M542,AF542)</f>
        <v>0</v>
      </c>
      <c r="BC542" s="259">
        <f t="shared" si="59"/>
        <v>0</v>
      </c>
      <c r="BD542" s="260">
        <f t="shared" si="60"/>
        <v>0</v>
      </c>
    </row>
    <row r="543" spans="1:56" x14ac:dyDescent="0.2">
      <c r="A543" s="10" t="str">
        <f>IF(COUNTRY_INFO!A543=0," ",COUNTRY_INFO!A543)</f>
        <v>Ethiopia</v>
      </c>
      <c r="B543" s="10" t="str">
        <f>IF(COUNTRY_INFO!B543=0," ",COUNTRY_INFO!B543)</f>
        <v>Oromia West Harerge</v>
      </c>
      <c r="C543" s="87" t="str">
        <f>IF(COUNTRY_INFO!C543=0," ",COUNTRY_INFO!C543)</f>
        <v>Anchar</v>
      </c>
      <c r="D543" s="67">
        <f>COUNTRY_INFO!L543</f>
        <v>0</v>
      </c>
      <c r="E543" s="61"/>
      <c r="F543" s="61"/>
      <c r="G543" s="11">
        <f>MAX('MDA1'!M543,'MDA2'!M543)</f>
        <v>0</v>
      </c>
      <c r="H543" s="11">
        <f>IF(AND(COUNTRY_INFO!H543&gt;0,COUNTRY_INFO!H543&lt;4),IF(D543&gt;MAX('MDA1'!M543,'MDA2'!M543),MAX('MDA1'!M543,'MDA2'!M543),D543),0)</f>
        <v>0</v>
      </c>
      <c r="I543" s="73">
        <f>IF(AND(COUNTRY_INFO!H543&gt;0,COUNTRY_INFO!H543&lt;4), IF(G543/D543*100&lt;&gt;0, IF(G543/D543*100&gt;100,100,G543/D543*100), "-"),0)</f>
        <v>0</v>
      </c>
      <c r="J543" s="67">
        <f>COUNTRY_INFO!M543</f>
        <v>0</v>
      </c>
      <c r="K543" s="61"/>
      <c r="L543" s="61"/>
      <c r="M543" s="11">
        <f>MAX('MDA1'!M543,MAX('MDA3'!I543,'MDA3'!L543)+MAX('MDA3'!J543,'MDA3'!M543))</f>
        <v>0</v>
      </c>
      <c r="N543" s="11">
        <f>IF(AND(COUNTRY_INFO!I543&gt;0,COUNTRY_INFO!I543&lt;4),IF(J543&gt;MAX('MDA1'!M543,MAX('MDA3'!I543,'MDA3'!L543)+MAX('MDA3'!J543,'MDA3'!M543)),MAX('MDA1'!M543,MAX('MDA3'!I543,'MDA3'!L543)+MAX('MDA3'!J543,'MDA3'!M543)),J543),0)</f>
        <v>0</v>
      </c>
      <c r="O543" s="73">
        <f>IF(AND(COUNTRY_INFO!I543&gt;0,COUNTRY_INFO!I543&lt;4), IF(M543/J543*100&lt;&gt;0, IF(M543/J543*100&gt;100,100,M543/J543*100), "-"),0)</f>
        <v>0</v>
      </c>
      <c r="P543" s="67">
        <f>COUNTRY_INFO!N543</f>
        <v>53840</v>
      </c>
      <c r="Q543" s="61"/>
      <c r="R543" s="61"/>
      <c r="S543" s="11">
        <f>SUM(MAX('MDA2'!J543, 'T1'!L543, MAX(T3_R1!K543, T3_R2!K543)), MAX('MDA1'!K543, 'MDA2'!K543, 'T1'!M543, MAX(T3_R1!L543, T3_R2!L543)), MAX('MDA1'!L543, 'MDA2'!L543, 'T1'!N543, MAX(T3_R1!M543, T3_R2!M543)))</f>
        <v>29098</v>
      </c>
      <c r="T543" s="11">
        <f>IF(AND(COUNTRY_INFO!J543&gt;1,COUNTRY_INFO!J543&lt;4),IF(COUNTRY_INFO!E543&gt;MAX('MDA2'!J543,'T1'!L543,MAX(T3_R1!K543,T3_R2!K543)),MAX('MDA2'!J543,'T1'!L543,MAX(T3_R1!K543,T3_R2!K543)),COUNTRY_INFO!E543),0)</f>
        <v>0</v>
      </c>
      <c r="U543" s="217" t="str">
        <f>IF(AND(COUNTRY_INFO!J543&gt;1,COUNTRY_INFO!J543&lt;4), IF(T543/COUNTRY_INFO!E543*100&lt;&gt;0, IF(T543/COUNTRY_INFO!E543*100&gt;100,100,T543/COUNTRY_INFO!E543*100), "-"),0)</f>
        <v>-</v>
      </c>
      <c r="V543" s="11">
        <f>IF(AND(COUNTRY_INFO!J543&gt;1,COUNTRY_INFO!J543&lt;4),IF(COUNTRY_INFO!F543&gt;MAX('MDA1'!K543,'MDA2'!K543,'T1'!M543,MAX(T3_R1!L543,T3_R2!L543)),MAX('MDA1'!K543,'MDA2'!K543,'T1'!M543,MAX(T3_R1!L543,T3_R2!L543)),COUNTRY_INFO!F543),0)</f>
        <v>29098</v>
      </c>
      <c r="W543" s="217">
        <f>IF(AND(COUNTRY_INFO!J543&gt;1,COUNTRY_INFO!J543&lt;4), IF(V543/COUNTRY_INFO!F543*100&lt;&gt;0, IF(V543/COUNTRY_INFO!F543*100&gt;100,100,V543/COUNTRY_INFO!F543*100), "-"),0)</f>
        <v>82.650684542407546</v>
      </c>
      <c r="X543" s="11">
        <f t="shared" si="61"/>
        <v>29098</v>
      </c>
      <c r="Y543" s="73">
        <f>IF(AND(COUNTRY_INFO!J543&gt;1,COUNTRY_INFO!J543&lt;4), IF(S543/P543*100&lt;&gt;0, IF(X543/P543*100&gt;100,100,X543/P543*100), "-"),0)</f>
        <v>54.045319465081718</v>
      </c>
      <c r="Z543" s="67">
        <f>COUNTRY_INFO!O543</f>
        <v>29435.200000000001</v>
      </c>
      <c r="AA543" s="61"/>
      <c r="AB543" s="61"/>
      <c r="AC543" s="11">
        <f>MAX('T1'!L543,'T2'!J543)+MAX('T1'!M543,'T2'!K543)+MAX('T1'!N543,'T2'!L543)</f>
        <v>29098</v>
      </c>
      <c r="AD543" s="11">
        <f>IF(COUNTRY_INFO!K543=1,IF(COUNTRY_INFO!F543*0.33&gt;MAX('T1'!M543,'T2'!K543),MAX('T1'!M543,'T2'!K543),COUNTRY_INFO!F543*0.33),IF(COUNTRY_INFO!K543=2,IF(COUNTRY_INFO!F543*0.5&gt;MAX('T1'!M543,'T2'!K543),MAX('T1'!M543,'T2'!K543),COUNTRY_INFO!F543*0.5),IF(COUNTRY_INFO!K543=3,IF(COUNTRY_INFO!F543&gt;MAX('T1'!M543,'T2'!K543),MAX('T1'!M543,'T2'!K543),COUNTRY_INFO!F543),0)))</f>
        <v>17603</v>
      </c>
      <c r="AE543" s="217">
        <f>IF(AND(COUNTRY_INFO!K543&gt;0,COUNTRY_INFO!K543&lt;4),IF(Z543&gt;0,IF(COUNTRY_INFO!K543=1, AD543/(COUNTRY_INFO!F543*0.33)*100, IF(COUNTRY_INFO!K543=2, AD543/(COUNTRY_INFO!F543*0.5)*100, IF(COUNTRY_INFO!K543=3, AD543/COUNTRY_INFO!F543*100))),"-"),0)</f>
        <v>100</v>
      </c>
      <c r="AF543" s="11">
        <f>IF(COUNTRY_INFO!K543=2,IF(COUNTRY_INFO!G543*0.2&gt;MAX('T1'!N543,'T2'!L543),MAX('T1'!N543,'T2'!L543),COUNTRY_INFO!G543*0.2),IF(COUNTRY_INFO!K543=3,IF(COUNTRY_INFO!G543&gt;MAX('T1'!N543,'T2'!L543),MAX('T1'!N543,'T2'!L543),COUNTRY_INFO!G543),0))</f>
        <v>0</v>
      </c>
      <c r="AG543" s="217">
        <f>IF(AND(COUNTRY_INFO!K543&gt;0,COUNTRY_INFO!K543&lt;4),IF(Z543&gt;0,IF(COUNTRY_INFO!K543=1, 0, IF(COUNTRY_INFO!K543=2, AF543/(COUNTRY_INFO!G543*0.2)*100, IF(COUNTRY_INFO!K543=3, AF543/COUNTRY_INFO!G543*100))),"-"),0)</f>
        <v>0</v>
      </c>
      <c r="AH543" s="11">
        <f t="shared" si="62"/>
        <v>17603</v>
      </c>
      <c r="AI543" s="73">
        <f>IF(AND(COUNTRY_INFO!K543&gt;0,COUNTRY_INFO!K543&lt;4), IF(AC543/Z543*100&lt;&gt;0, IF(AH543/Z543*100&gt;100,100,AH543/Z543*100), "-"),0)</f>
        <v>59.802549328694901</v>
      </c>
      <c r="AJ543" s="261"/>
      <c r="AK543" s="260">
        <f>IF(AND(D543&lt;&gt;0, D543&lt;&gt;"Unknown",D543&lt;&gt;"Stopped",D543&lt;&gt;"Not required"),D543/COUNTRY_INFO!D543, 0)</f>
        <v>0</v>
      </c>
      <c r="AL543" s="260">
        <f>IF(AND(J543&lt;&gt;0,J543&lt;&gt;"Unknown",J543&lt;&gt;"Stopped",J543&lt;&gt;"Not required"),J543/COUNTRY_INFO!D543, 0)</f>
        <v>0</v>
      </c>
      <c r="AM543" s="260">
        <f>IF(AND(P543&lt;&gt;0,P543&lt;&gt;"Unknown",P543&lt;&gt;"Not required"),P543/(COUNTRY_INFO!E543+COUNTRY_INFO!F543), 0)</f>
        <v>1</v>
      </c>
      <c r="AN543" s="260">
        <f>IF(AND(Z543&lt;&gt;0,Z543&lt;&gt;"Unknown",Z543&lt;&gt;"Not required"),IF(COUNTRY_INFO!K543=1,1,IF(COUNTRY_INFO!K543=2,0.5*COUNTRY_INFO!F543/(0.5*COUNTRY_INFO!F543+0.2*COUNTRY_INFO!G543),IF(COUNTRY_INFO!K543=3,COUNTRY_INFO!F543/(COUNTRY_INFO!F543+COUNTRY_INFO!G543)))),0)</f>
        <v>0.59802549328694898</v>
      </c>
      <c r="AO543" s="260">
        <f>IF(AND(Z543&lt;&gt;0,Z543&lt;&gt;"Unknown",Z543&lt;&gt;"Not required"),IF(COUNTRY_INFO!K543=1,0,IF(COUNTRY_INFO!K543=2,0.2*COUNTRY_INFO!G543/(0.5*COUNTRY_INFO!F543+0.2*COUNTRY_INFO!G543),IF(COUNTRY_INFO!K543=3,COUNTRY_INFO!G543/(COUNTRY_INFO!F543+COUNTRY_INFO!G543)))),0)</f>
        <v>0.40197450671305107</v>
      </c>
      <c r="AP543" s="259">
        <f>MAX(COUNTRY_INFO!D543*AK543*PROFILE!$G$7,COUNTRY_INFO!D543*AL543*PROFILE!$G$7)</f>
        <v>0</v>
      </c>
      <c r="AQ543" s="259">
        <f>MAX(COUNTRY_INFO!D543*AK543*PROFILE!$G$8,COUNTRY_INFO!D543*AL543*PROFILE!$G$8,COUNTRY_INFO!D543*AM543*PROFILE!$G$8)</f>
        <v>16550.639086076295</v>
      </c>
      <c r="AR543" s="259">
        <f>MAX(COUNTRY_INFO!D543*AK543*PROFILE!$G$9,COUNTRY_INFO!D543*AL543*PROFILE!$G$9,COUNTRY_INFO!D543*AM543*PROFILE!$G$9,IF(AND(DISTRICT!Z543&lt;&gt;"Unknown",Z543&lt;&gt;"Not required"),COUNTRY_INFO!O543*DISTRICT!AN543,0))</f>
        <v>34370.838507540859</v>
      </c>
      <c r="AS543" s="259">
        <f>MAX(COUNTRY_INFO!D543*AK543*PROFILE!$G$10,COUNTRY_INFO!D543*AL543*PROFILE!$G$10,IF(AND(DISTRICT!Z543&lt;&gt;"Unknown",Z543&lt;&gt;"Not required"),COUNTRY_INFO!O543*DISTRICT!AO543,0))</f>
        <v>11832.2</v>
      </c>
      <c r="AT543" s="259">
        <f t="shared" si="63"/>
        <v>62753.677593617147</v>
      </c>
      <c r="AU543" s="258" t="str">
        <f t="shared" si="58"/>
        <v>Y</v>
      </c>
      <c r="AV543" s="259">
        <f>MAX('MDA2'!J543,'T1'!L543,'T2'!J543,T3_R1!K543,T3_R2!K543)</f>
        <v>0</v>
      </c>
      <c r="AW543" s="259">
        <f>MAX('MDA1'!K543,'MDA2'!K543,'MDA3'!I543,'MDA3'!L543,'T1'!M543,'T2'!K543,T3_R1!L543,T3_R2!L543)</f>
        <v>29098</v>
      </c>
      <c r="AX543" s="259">
        <f>MAX('MDA1'!L543,'MDA2'!L543,'MDA3'!J543,'MDA3'!M543,'T1'!N543,'T2'!L543,T3_R1!M543,T3_R2!M543)</f>
        <v>0</v>
      </c>
      <c r="AY543" s="259">
        <f t="shared" si="64"/>
        <v>29098</v>
      </c>
      <c r="AZ543" s="259">
        <f>MAX('MDA2'!J543,T543)</f>
        <v>0</v>
      </c>
      <c r="BA543" s="259">
        <f>MAX('MDA1'!K543,'MDA2'!K543,'MDA3'!I543,'MDA3'!L543,V543,AD543)</f>
        <v>29098</v>
      </c>
      <c r="BB543" s="259">
        <f>MAX('MDA1'!L543,'MDA2'!L543,'MDA3'!J543,'MDA3'!M543,AF543)</f>
        <v>0</v>
      </c>
      <c r="BC543" s="259">
        <f t="shared" si="59"/>
        <v>29098</v>
      </c>
      <c r="BD543" s="260">
        <f t="shared" si="60"/>
        <v>46.368597213431897</v>
      </c>
    </row>
    <row r="544" spans="1:56" x14ac:dyDescent="0.2">
      <c r="A544" s="10" t="str">
        <f>IF(COUNTRY_INFO!A544=0," ",COUNTRY_INFO!A544)</f>
        <v>Ethiopia</v>
      </c>
      <c r="B544" s="10" t="str">
        <f>IF(COUNTRY_INFO!B544=0," ",COUNTRY_INFO!B544)</f>
        <v>Oromia West Harerge</v>
      </c>
      <c r="C544" s="87" t="str">
        <f>IF(COUNTRY_INFO!C544=0," ",COUNTRY_INFO!C544)</f>
        <v>Badesa Town</v>
      </c>
      <c r="D544" s="67">
        <f>COUNTRY_INFO!L544</f>
        <v>0</v>
      </c>
      <c r="E544" s="61"/>
      <c r="F544" s="61"/>
      <c r="G544" s="11">
        <f>MAX('MDA1'!M544,'MDA2'!M544)</f>
        <v>0</v>
      </c>
      <c r="H544" s="11">
        <f>IF(AND(COUNTRY_INFO!H544&gt;0,COUNTRY_INFO!H544&lt;4),IF(D544&gt;MAX('MDA1'!M544,'MDA2'!M544),MAX('MDA1'!M544,'MDA2'!M544),D544),0)</f>
        <v>0</v>
      </c>
      <c r="I544" s="73">
        <f>IF(AND(COUNTRY_INFO!H544&gt;0,COUNTRY_INFO!H544&lt;4), IF(G544/D544*100&lt;&gt;0, IF(G544/D544*100&gt;100,100,G544/D544*100), "-"),0)</f>
        <v>0</v>
      </c>
      <c r="J544" s="67">
        <f>COUNTRY_INFO!M544</f>
        <v>0</v>
      </c>
      <c r="K544" s="61"/>
      <c r="L544" s="61"/>
      <c r="M544" s="11">
        <f>MAX('MDA1'!M544,MAX('MDA3'!I544,'MDA3'!L544)+MAX('MDA3'!J544,'MDA3'!M544))</f>
        <v>0</v>
      </c>
      <c r="N544" s="11">
        <f>IF(AND(COUNTRY_INFO!I544&gt;0,COUNTRY_INFO!I544&lt;4),IF(J544&gt;MAX('MDA1'!M544,MAX('MDA3'!I544,'MDA3'!L544)+MAX('MDA3'!J544,'MDA3'!M544)),MAX('MDA1'!M544,MAX('MDA3'!I544,'MDA3'!L544)+MAX('MDA3'!J544,'MDA3'!M544)),J544),0)</f>
        <v>0</v>
      </c>
      <c r="O544" s="73">
        <f>IF(AND(COUNTRY_INFO!I544&gt;0,COUNTRY_INFO!I544&lt;4), IF(M544/J544*100&lt;&gt;0, IF(M544/J544*100&gt;100,100,M544/J544*100), "-"),0)</f>
        <v>0</v>
      </c>
      <c r="P544" s="67">
        <f>COUNTRY_INFO!N544</f>
        <v>0</v>
      </c>
      <c r="Q544" s="61"/>
      <c r="R544" s="61"/>
      <c r="S544" s="11">
        <f>SUM(MAX('MDA2'!J544, 'T1'!L544, MAX(T3_R1!K544, T3_R2!K544)), MAX('MDA1'!K544, 'MDA2'!K544, 'T1'!M544, MAX(T3_R1!L544, T3_R2!L544)), MAX('MDA1'!L544, 'MDA2'!L544, 'T1'!N544, MAX(T3_R1!M544, T3_R2!M544)))</f>
        <v>0</v>
      </c>
      <c r="T544" s="11">
        <f>IF(AND(COUNTRY_INFO!J544&gt;1,COUNTRY_INFO!J544&lt;4),IF(COUNTRY_INFO!E544&gt;MAX('MDA2'!J544,'T1'!L544,MAX(T3_R1!K544,T3_R2!K544)),MAX('MDA2'!J544,'T1'!L544,MAX(T3_R1!K544,T3_R2!K544)),COUNTRY_INFO!E544),0)</f>
        <v>0</v>
      </c>
      <c r="U544" s="217">
        <f>IF(AND(COUNTRY_INFO!J544&gt;1,COUNTRY_INFO!J544&lt;4), IF(T544/COUNTRY_INFO!E544*100&lt;&gt;0, IF(T544/COUNTRY_INFO!E544*100&gt;100,100,T544/COUNTRY_INFO!E544*100), "-"),0)</f>
        <v>0</v>
      </c>
      <c r="V544" s="11">
        <f>IF(AND(COUNTRY_INFO!J544&gt;1,COUNTRY_INFO!J544&lt;4),IF(COUNTRY_INFO!F544&gt;MAX('MDA1'!K544,'MDA2'!K544,'T1'!M544,MAX(T3_R1!L544,T3_R2!L544)),MAX('MDA1'!K544,'MDA2'!K544,'T1'!M544,MAX(T3_R1!L544,T3_R2!L544)),COUNTRY_INFO!F544),0)</f>
        <v>0</v>
      </c>
      <c r="W544" s="217">
        <f>IF(AND(COUNTRY_INFO!J544&gt;1,COUNTRY_INFO!J544&lt;4), IF(V544/COUNTRY_INFO!F544*100&lt;&gt;0, IF(V544/COUNTRY_INFO!F544*100&gt;100,100,V544/COUNTRY_INFO!F544*100), "-"),0)</f>
        <v>0</v>
      </c>
      <c r="X544" s="11">
        <f t="shared" si="61"/>
        <v>0</v>
      </c>
      <c r="Y544" s="73">
        <f>IF(AND(COUNTRY_INFO!J544&gt;1,COUNTRY_INFO!J544&lt;4), IF(S544/P544*100&lt;&gt;0, IF(X544/P544*100&gt;100,100,X544/P544*100), "-"),0)</f>
        <v>0</v>
      </c>
      <c r="Z544" s="67">
        <f>COUNTRY_INFO!O544</f>
        <v>6792.4</v>
      </c>
      <c r="AA544" s="61"/>
      <c r="AB544" s="61"/>
      <c r="AC544" s="11">
        <f>MAX('T1'!L544,'T2'!J544)+MAX('T1'!M544,'T2'!K544)+MAX('T1'!N544,'T2'!L544)</f>
        <v>7344</v>
      </c>
      <c r="AD544" s="11">
        <f>IF(COUNTRY_INFO!K544=1,IF(COUNTRY_INFO!F544*0.33&gt;MAX('T1'!M544,'T2'!K544),MAX('T1'!M544,'T2'!K544),COUNTRY_INFO!F544*0.33),IF(COUNTRY_INFO!K544=2,IF(COUNTRY_INFO!F544*0.5&gt;MAX('T1'!M544,'T2'!K544),MAX('T1'!M544,'T2'!K544),COUNTRY_INFO!F544*0.5),IF(COUNTRY_INFO!K544=3,IF(COUNTRY_INFO!F544&gt;MAX('T1'!M544,'T2'!K544),MAX('T1'!M544,'T2'!K544),COUNTRY_INFO!F544),0)))</f>
        <v>4062</v>
      </c>
      <c r="AE544" s="217">
        <f>IF(AND(COUNTRY_INFO!K544&gt;0,COUNTRY_INFO!K544&lt;4),IF(Z544&gt;0,IF(COUNTRY_INFO!K544=1, AD544/(COUNTRY_INFO!F544*0.33)*100, IF(COUNTRY_INFO!K544=2, AD544/(COUNTRY_INFO!F544*0.5)*100, IF(COUNTRY_INFO!K544=3, AD544/COUNTRY_INFO!F544*100))),"-"),0)</f>
        <v>100</v>
      </c>
      <c r="AF544" s="11">
        <f>IF(COUNTRY_INFO!K544=2,IF(COUNTRY_INFO!G544*0.2&gt;MAX('T1'!N544,'T2'!L544),MAX('T1'!N544,'T2'!L544),COUNTRY_INFO!G544*0.2),IF(COUNTRY_INFO!K544=3,IF(COUNTRY_INFO!G544&gt;MAX('T1'!N544,'T2'!L544),MAX('T1'!N544,'T2'!L544),COUNTRY_INFO!G544),0))</f>
        <v>0</v>
      </c>
      <c r="AG544" s="217">
        <f>IF(AND(COUNTRY_INFO!K544&gt;0,COUNTRY_INFO!K544&lt;4),IF(Z544&gt;0,IF(COUNTRY_INFO!K544=1, 0, IF(COUNTRY_INFO!K544=2, AF544/(COUNTRY_INFO!G544*0.2)*100, IF(COUNTRY_INFO!K544=3, AF544/COUNTRY_INFO!G544*100))),"-"),0)</f>
        <v>0</v>
      </c>
      <c r="AH544" s="11">
        <f t="shared" si="62"/>
        <v>4062</v>
      </c>
      <c r="AI544" s="73">
        <f>IF(AND(COUNTRY_INFO!K544&gt;0,COUNTRY_INFO!K544&lt;4), IF(AC544/Z544*100&lt;&gt;0, IF(AH544/Z544*100&gt;100,100,AH544/Z544*100), "-"),0)</f>
        <v>59.802131794358402</v>
      </c>
      <c r="AJ544" s="261"/>
      <c r="AK544" s="260">
        <f>IF(AND(D544&lt;&gt;0, D544&lt;&gt;"Unknown",D544&lt;&gt;"Stopped",D544&lt;&gt;"Not required"),D544/COUNTRY_INFO!D544, 0)</f>
        <v>0</v>
      </c>
      <c r="AL544" s="260">
        <f>IF(AND(J544&lt;&gt;0,J544&lt;&gt;"Unknown",J544&lt;&gt;"Stopped",J544&lt;&gt;"Not required"),J544/COUNTRY_INFO!D544, 0)</f>
        <v>0</v>
      </c>
      <c r="AM544" s="260">
        <f>IF(AND(P544&lt;&gt;0,P544&lt;&gt;"Unknown",P544&lt;&gt;"Not required"),P544/(COUNTRY_INFO!E544+COUNTRY_INFO!F544), 0)</f>
        <v>0</v>
      </c>
      <c r="AN544" s="260">
        <f>IF(AND(Z544&lt;&gt;0,Z544&lt;&gt;"Unknown",Z544&lt;&gt;"Not required"),IF(COUNTRY_INFO!K544=1,1,IF(COUNTRY_INFO!K544=2,0.5*COUNTRY_INFO!F544/(0.5*COUNTRY_INFO!F544+0.2*COUNTRY_INFO!G544),IF(COUNTRY_INFO!K544=3,COUNTRY_INFO!F544/(COUNTRY_INFO!F544+COUNTRY_INFO!G544)))),0)</f>
        <v>0.59802131794358404</v>
      </c>
      <c r="AO544" s="260">
        <f>IF(AND(Z544&lt;&gt;0,Z544&lt;&gt;"Unknown",Z544&lt;&gt;"Not required"),IF(COUNTRY_INFO!K544=1,0,IF(COUNTRY_INFO!K544=2,0.2*COUNTRY_INFO!G544/(0.5*COUNTRY_INFO!F544+0.2*COUNTRY_INFO!G544),IF(COUNTRY_INFO!K544=3,COUNTRY_INFO!G544/(COUNTRY_INFO!F544+COUNTRY_INFO!G544)))),0)</f>
        <v>0.40197868205641601</v>
      </c>
      <c r="AP544" s="259">
        <f>MAX(COUNTRY_INFO!D544*AK544*PROFILE!$G$7,COUNTRY_INFO!D544*AL544*PROFILE!$G$7)</f>
        <v>0</v>
      </c>
      <c r="AQ544" s="259">
        <f>MAX(COUNTRY_INFO!D544*AK544*PROFILE!$G$8,COUNTRY_INFO!D544*AL544*PROFILE!$G$8,COUNTRY_INFO!D544*AM544*PROFILE!$G$8)</f>
        <v>0</v>
      </c>
      <c r="AR544" s="259">
        <f>MAX(COUNTRY_INFO!D544*AK544*PROFILE!$G$9,COUNTRY_INFO!D544*AL544*PROFILE!$G$9,COUNTRY_INFO!D544*AM544*PROFILE!$G$9,IF(AND(DISTRICT!Z544&lt;&gt;"Unknown",Z544&lt;&gt;"Not required"),COUNTRY_INFO!O544*DISTRICT!AN544,0))</f>
        <v>4062</v>
      </c>
      <c r="AS544" s="259">
        <f>MAX(COUNTRY_INFO!D544*AK544*PROFILE!$G$10,COUNTRY_INFO!D544*AL544*PROFILE!$G$10,IF(AND(DISTRICT!Z544&lt;&gt;"Unknown",Z544&lt;&gt;"Not required"),COUNTRY_INFO!O544*DISTRICT!AO544,0))</f>
        <v>2730.4</v>
      </c>
      <c r="AT544" s="259">
        <f t="shared" si="63"/>
        <v>6792.4</v>
      </c>
      <c r="AU544" s="258" t="str">
        <f t="shared" si="58"/>
        <v>Y</v>
      </c>
      <c r="AV544" s="259">
        <f>MAX('MDA2'!J544,'T1'!L544,'T2'!J544,T3_R1!K544,T3_R2!K544)</f>
        <v>0</v>
      </c>
      <c r="AW544" s="259">
        <f>MAX('MDA1'!K544,'MDA2'!K544,'MDA3'!I544,'MDA3'!L544,'T1'!M544,'T2'!K544,T3_R1!L544,T3_R2!L544)</f>
        <v>7344</v>
      </c>
      <c r="AX544" s="259">
        <f>MAX('MDA1'!L544,'MDA2'!L544,'MDA3'!J544,'MDA3'!M544,'T1'!N544,'T2'!L544,T3_R1!M544,T3_R2!M544)</f>
        <v>0</v>
      </c>
      <c r="AY544" s="259">
        <f t="shared" si="64"/>
        <v>7344</v>
      </c>
      <c r="AZ544" s="259">
        <f>MAX('MDA2'!J544,T544)</f>
        <v>0</v>
      </c>
      <c r="BA544" s="259">
        <f>MAX('MDA1'!K544,'MDA2'!K544,'MDA3'!I544,'MDA3'!L544,V544,AD544)</f>
        <v>4062</v>
      </c>
      <c r="BB544" s="259">
        <f>MAX('MDA1'!L544,'MDA2'!L544,'MDA3'!J544,'MDA3'!M544,AF544)</f>
        <v>0</v>
      </c>
      <c r="BC544" s="259">
        <f t="shared" si="59"/>
        <v>4062</v>
      </c>
      <c r="BD544" s="260">
        <f t="shared" si="60"/>
        <v>59.802131794358402</v>
      </c>
    </row>
    <row r="545" spans="1:56" x14ac:dyDescent="0.2">
      <c r="A545" s="10" t="str">
        <f>IF(COUNTRY_INFO!A545=0," ",COUNTRY_INFO!A545)</f>
        <v>Ethiopia</v>
      </c>
      <c r="B545" s="10" t="str">
        <f>IF(COUNTRY_INFO!B545=0," ",COUNTRY_INFO!B545)</f>
        <v>Oromia West Harerge</v>
      </c>
      <c r="C545" s="87" t="str">
        <f>IF(COUNTRY_INFO!C545=0," ",COUNTRY_INFO!C545)</f>
        <v>Boke</v>
      </c>
      <c r="D545" s="67">
        <f>COUNTRY_INFO!L545</f>
        <v>0</v>
      </c>
      <c r="E545" s="61"/>
      <c r="F545" s="61"/>
      <c r="G545" s="11">
        <f>MAX('MDA1'!M545,'MDA2'!M545)</f>
        <v>0</v>
      </c>
      <c r="H545" s="11">
        <f>IF(AND(COUNTRY_INFO!H545&gt;0,COUNTRY_INFO!H545&lt;4),IF(D545&gt;MAX('MDA1'!M545,'MDA2'!M545),MAX('MDA1'!M545,'MDA2'!M545),D545),0)</f>
        <v>0</v>
      </c>
      <c r="I545" s="73">
        <f>IF(AND(COUNTRY_INFO!H545&gt;0,COUNTRY_INFO!H545&lt;4), IF(G545/D545*100&lt;&gt;0, IF(G545/D545*100&gt;100,100,G545/D545*100), "-"),0)</f>
        <v>0</v>
      </c>
      <c r="J545" s="67">
        <f>COUNTRY_INFO!M545</f>
        <v>0</v>
      </c>
      <c r="K545" s="61"/>
      <c r="L545" s="61"/>
      <c r="M545" s="11">
        <f>MAX('MDA1'!M545,MAX('MDA3'!I545,'MDA3'!L545)+MAX('MDA3'!J545,'MDA3'!M545))</f>
        <v>0</v>
      </c>
      <c r="N545" s="11">
        <f>IF(AND(COUNTRY_INFO!I545&gt;0,COUNTRY_INFO!I545&lt;4),IF(J545&gt;MAX('MDA1'!M545,MAX('MDA3'!I545,'MDA3'!L545)+MAX('MDA3'!J545,'MDA3'!M545)),MAX('MDA1'!M545,MAX('MDA3'!I545,'MDA3'!L545)+MAX('MDA3'!J545,'MDA3'!M545)),J545),0)</f>
        <v>0</v>
      </c>
      <c r="O545" s="73">
        <f>IF(AND(COUNTRY_INFO!I545&gt;0,COUNTRY_INFO!I545&lt;4), IF(M545/J545*100&lt;&gt;0, IF(M545/J545*100&gt;100,100,M545/J545*100), "-"),0)</f>
        <v>0</v>
      </c>
      <c r="P545" s="67">
        <f>COUNTRY_INFO!N545</f>
        <v>67576</v>
      </c>
      <c r="Q545" s="61"/>
      <c r="R545" s="61"/>
      <c r="S545" s="11">
        <f>SUM(MAX('MDA2'!J545, 'T1'!L545, MAX(T3_R1!K545, T3_R2!K545)), MAX('MDA1'!K545, 'MDA2'!K545, 'T1'!M545, MAX(T3_R1!L545, T3_R2!L545)), MAX('MDA1'!L545, 'MDA2'!L545, 'T1'!N545, MAX(T3_R1!M545, T3_R2!M545)))</f>
        <v>42884</v>
      </c>
      <c r="T545" s="11">
        <f>IF(AND(COUNTRY_INFO!J545&gt;1,COUNTRY_INFO!J545&lt;4),IF(COUNTRY_INFO!E545&gt;MAX('MDA2'!J545,'T1'!L545,MAX(T3_R1!K545,T3_R2!K545)),MAX('MDA2'!J545,'T1'!L545,MAX(T3_R1!K545,T3_R2!K545)),COUNTRY_INFO!E545),0)</f>
        <v>0</v>
      </c>
      <c r="U545" s="217" t="str">
        <f>IF(AND(COUNTRY_INFO!J545&gt;1,COUNTRY_INFO!J545&lt;4), IF(T545/COUNTRY_INFO!E545*100&lt;&gt;0, IF(T545/COUNTRY_INFO!E545*100&gt;100,100,T545/COUNTRY_INFO!E545*100), "-"),0)</f>
        <v>-</v>
      </c>
      <c r="V545" s="11">
        <f>IF(AND(COUNTRY_INFO!J545&gt;1,COUNTRY_INFO!J545&lt;4),IF(COUNTRY_INFO!F545&gt;MAX('MDA1'!K545,'MDA2'!K545,'T1'!M545,MAX(T3_R1!L545,T3_R2!L545)),MAX('MDA1'!K545,'MDA2'!K545,'T1'!M545,MAX(T3_R1!L545,T3_R2!L545)),COUNTRY_INFO!F545),0)</f>
        <v>42884</v>
      </c>
      <c r="W545" s="217">
        <f>IF(AND(COUNTRY_INFO!J545&gt;1,COUNTRY_INFO!J545&lt;4), IF(V545/COUNTRY_INFO!F545*100&lt;&gt;0, IF(V545/COUNTRY_INFO!F545*100&gt;100,100,V545/COUNTRY_INFO!F545*100), "-"),0)</f>
        <v>97.048972571738929</v>
      </c>
      <c r="X545" s="11">
        <f t="shared" si="61"/>
        <v>42884</v>
      </c>
      <c r="Y545" s="73">
        <f>IF(AND(COUNTRY_INFO!J545&gt;1,COUNTRY_INFO!J545&lt;4), IF(S545/P545*100&lt;&gt;0, IF(X545/P545*100&gt;100,100,X545/P545*100), "-"),0)</f>
        <v>63.460400142062269</v>
      </c>
      <c r="Z545" s="67">
        <f>COUNTRY_INFO!O545</f>
        <v>36944.800000000003</v>
      </c>
      <c r="AA545" s="61"/>
      <c r="AB545" s="61"/>
      <c r="AC545" s="11">
        <f>MAX('T1'!L545,'T2'!J545)+MAX('T1'!M545,'T2'!K545)+MAX('T1'!N545,'T2'!L545)</f>
        <v>42884</v>
      </c>
      <c r="AD545" s="11">
        <f>IF(COUNTRY_INFO!K545=1,IF(COUNTRY_INFO!F545*0.33&gt;MAX('T1'!M545,'T2'!K545),MAX('T1'!M545,'T2'!K545),COUNTRY_INFO!F545*0.33),IF(COUNTRY_INFO!K545=2,IF(COUNTRY_INFO!F545*0.5&gt;MAX('T1'!M545,'T2'!K545),MAX('T1'!M545,'T2'!K545),COUNTRY_INFO!F545*0.5),IF(COUNTRY_INFO!K545=3,IF(COUNTRY_INFO!F545&gt;MAX('T1'!M545,'T2'!K545),MAX('T1'!M545,'T2'!K545),COUNTRY_INFO!F545),0)))</f>
        <v>22094</v>
      </c>
      <c r="AE545" s="217">
        <f>IF(AND(COUNTRY_INFO!K545&gt;0,COUNTRY_INFO!K545&lt;4),IF(Z545&gt;0,IF(COUNTRY_INFO!K545=1, AD545/(COUNTRY_INFO!F545*0.33)*100, IF(COUNTRY_INFO!K545=2, AD545/(COUNTRY_INFO!F545*0.5)*100, IF(COUNTRY_INFO!K545=3, AD545/COUNTRY_INFO!F545*100))),"-"),0)</f>
        <v>100</v>
      </c>
      <c r="AF545" s="11">
        <f>IF(COUNTRY_INFO!K545=2,IF(COUNTRY_INFO!G545*0.2&gt;MAX('T1'!N545,'T2'!L545),MAX('T1'!N545,'T2'!L545),COUNTRY_INFO!G545*0.2),IF(COUNTRY_INFO!K545=3,IF(COUNTRY_INFO!G545&gt;MAX('T1'!N545,'T2'!L545),MAX('T1'!N545,'T2'!L545),COUNTRY_INFO!G545),0))</f>
        <v>0</v>
      </c>
      <c r="AG545" s="217">
        <f>IF(AND(COUNTRY_INFO!K545&gt;0,COUNTRY_INFO!K545&lt;4),IF(Z545&gt;0,IF(COUNTRY_INFO!K545=1, 0, IF(COUNTRY_INFO!K545=2, AF545/(COUNTRY_INFO!G545*0.2)*100, IF(COUNTRY_INFO!K545=3, AF545/COUNTRY_INFO!G545*100))),"-"),0)</f>
        <v>0</v>
      </c>
      <c r="AH545" s="11">
        <f t="shared" si="62"/>
        <v>22094</v>
      </c>
      <c r="AI545" s="73">
        <f>IF(AND(COUNTRY_INFO!K545&gt;0,COUNTRY_INFO!K545&lt;4), IF(AC545/Z545*100&lt;&gt;0, IF(AH545/Z545*100&gt;100,100,AH545/Z545*100), "-"),0)</f>
        <v>59.80273272557978</v>
      </c>
      <c r="AJ545" s="261"/>
      <c r="AK545" s="260">
        <f>IF(AND(D545&lt;&gt;0, D545&lt;&gt;"Unknown",D545&lt;&gt;"Stopped",D545&lt;&gt;"Not required"),D545/COUNTRY_INFO!D545, 0)</f>
        <v>0</v>
      </c>
      <c r="AL545" s="260">
        <f>IF(AND(J545&lt;&gt;0,J545&lt;&gt;"Unknown",J545&lt;&gt;"Stopped",J545&lt;&gt;"Not required"),J545/COUNTRY_INFO!D545, 0)</f>
        <v>0</v>
      </c>
      <c r="AM545" s="260">
        <f>IF(AND(P545&lt;&gt;0,P545&lt;&gt;"Unknown",P545&lt;&gt;"Not required"),P545/(COUNTRY_INFO!E545+COUNTRY_INFO!F545), 0)</f>
        <v>1</v>
      </c>
      <c r="AN545" s="260">
        <f>IF(AND(Z545&lt;&gt;0,Z545&lt;&gt;"Unknown",Z545&lt;&gt;"Not required"),IF(COUNTRY_INFO!K545=1,1,IF(COUNTRY_INFO!K545=2,0.5*COUNTRY_INFO!F545/(0.5*COUNTRY_INFO!F545+0.2*COUNTRY_INFO!G545),IF(COUNTRY_INFO!K545=3,COUNTRY_INFO!F545/(COUNTRY_INFO!F545+COUNTRY_INFO!G545)))),0)</f>
        <v>0.59802732725579777</v>
      </c>
      <c r="AO545" s="260">
        <f>IF(AND(Z545&lt;&gt;0,Z545&lt;&gt;"Unknown",Z545&lt;&gt;"Not required"),IF(COUNTRY_INFO!K545=1,0,IF(COUNTRY_INFO!K545=2,0.2*COUNTRY_INFO!G545/(0.5*COUNTRY_INFO!F545+0.2*COUNTRY_INFO!G545),IF(COUNTRY_INFO!K545=3,COUNTRY_INFO!G545/(COUNTRY_INFO!F545+COUNTRY_INFO!G545)))),0)</f>
        <v>0.40197267274420218</v>
      </c>
      <c r="AP545" s="259">
        <f>MAX(COUNTRY_INFO!D545*AK545*PROFILE!$G$7,COUNTRY_INFO!D545*AL545*PROFILE!$G$7)</f>
        <v>0</v>
      </c>
      <c r="AQ545" s="259">
        <f>MAX(COUNTRY_INFO!D545*AK545*PROFILE!$G$8,COUNTRY_INFO!D545*AL545*PROFILE!$G$8,COUNTRY_INFO!D545*AM545*PROFILE!$G$8)</f>
        <v>20772.918743543109</v>
      </c>
      <c r="AR545" s="259">
        <f>MAX(COUNTRY_INFO!D545*AK545*PROFILE!$G$9,COUNTRY_INFO!D545*AL545*PROFILE!$G$9,COUNTRY_INFO!D545*AM545*PROFILE!$G$9,IF(AND(DISTRICT!Z545&lt;&gt;"Unknown",Z545&lt;&gt;"Not required"),COUNTRY_INFO!O545*DISTRICT!AN545,0))</f>
        <v>43139.278897408098</v>
      </c>
      <c r="AS545" s="259">
        <f>MAX(COUNTRY_INFO!D545*AK545*PROFILE!$G$10,COUNTRY_INFO!D545*AL545*PROFILE!$G$10,IF(AND(DISTRICT!Z545&lt;&gt;"Unknown",Z545&lt;&gt;"Not required"),COUNTRY_INFO!O545*DISTRICT!AO545,0))</f>
        <v>14850.800000000001</v>
      </c>
      <c r="AT545" s="259">
        <f t="shared" si="63"/>
        <v>78762.997640951202</v>
      </c>
      <c r="AU545" s="258" t="str">
        <f t="shared" si="58"/>
        <v>Y</v>
      </c>
      <c r="AV545" s="259">
        <f>MAX('MDA2'!J545,'T1'!L545,'T2'!J545,T3_R1!K545,T3_R2!K545)</f>
        <v>0</v>
      </c>
      <c r="AW545" s="259">
        <f>MAX('MDA1'!K545,'MDA2'!K545,'MDA3'!I545,'MDA3'!L545,'T1'!M545,'T2'!K545,T3_R1!L545,T3_R2!L545)</f>
        <v>42884</v>
      </c>
      <c r="AX545" s="259">
        <f>MAX('MDA1'!L545,'MDA2'!L545,'MDA3'!J545,'MDA3'!M545,'T1'!N545,'T2'!L545,T3_R1!M545,T3_R2!M545)</f>
        <v>0</v>
      </c>
      <c r="AY545" s="259">
        <f t="shared" si="64"/>
        <v>42884</v>
      </c>
      <c r="AZ545" s="259">
        <f>MAX('MDA2'!J545,T545)</f>
        <v>0</v>
      </c>
      <c r="BA545" s="259">
        <f>MAX('MDA1'!K545,'MDA2'!K545,'MDA3'!I545,'MDA3'!L545,V545,AD545)</f>
        <v>42884</v>
      </c>
      <c r="BB545" s="259">
        <f>MAX('MDA1'!L545,'MDA2'!L545,'MDA3'!J545,'MDA3'!M545,AF545)</f>
        <v>0</v>
      </c>
      <c r="BC545" s="259">
        <f t="shared" si="59"/>
        <v>42884</v>
      </c>
      <c r="BD545" s="260">
        <f t="shared" si="60"/>
        <v>54.446886589424757</v>
      </c>
    </row>
    <row r="546" spans="1:56" x14ac:dyDescent="0.2">
      <c r="A546" s="10" t="str">
        <f>IF(COUNTRY_INFO!A546=0," ",COUNTRY_INFO!A546)</f>
        <v>Ethiopia</v>
      </c>
      <c r="B546" s="10" t="str">
        <f>IF(COUNTRY_INFO!B546=0," ",COUNTRY_INFO!B546)</f>
        <v>Oromia West Harerge</v>
      </c>
      <c r="C546" s="87" t="str">
        <f>IF(COUNTRY_INFO!C546=0," ",COUNTRY_INFO!C546)</f>
        <v>Burka Dimtu</v>
      </c>
      <c r="D546" s="67">
        <f>COUNTRY_INFO!L546</f>
        <v>0</v>
      </c>
      <c r="E546" s="61"/>
      <c r="F546" s="61"/>
      <c r="G546" s="11">
        <f>MAX('MDA1'!M546,'MDA2'!M546)</f>
        <v>0</v>
      </c>
      <c r="H546" s="11">
        <f>IF(AND(COUNTRY_INFO!H546&gt;0,COUNTRY_INFO!H546&lt;4),IF(D546&gt;MAX('MDA1'!M546,'MDA2'!M546),MAX('MDA1'!M546,'MDA2'!M546),D546),0)</f>
        <v>0</v>
      </c>
      <c r="I546" s="73">
        <f>IF(AND(COUNTRY_INFO!H546&gt;0,COUNTRY_INFO!H546&lt;4), IF(G546/D546*100&lt;&gt;0, IF(G546/D546*100&gt;100,100,G546/D546*100), "-"),0)</f>
        <v>0</v>
      </c>
      <c r="J546" s="67">
        <f>COUNTRY_INFO!M546</f>
        <v>0</v>
      </c>
      <c r="K546" s="61"/>
      <c r="L546" s="61"/>
      <c r="M546" s="11">
        <f>MAX('MDA1'!M546,MAX('MDA3'!I546,'MDA3'!L546)+MAX('MDA3'!J546,'MDA3'!M546))</f>
        <v>0</v>
      </c>
      <c r="N546" s="11">
        <f>IF(AND(COUNTRY_INFO!I546&gt;0,COUNTRY_INFO!I546&lt;4),IF(J546&gt;MAX('MDA1'!M546,MAX('MDA3'!I546,'MDA3'!L546)+MAX('MDA3'!J546,'MDA3'!M546)),MAX('MDA1'!M546,MAX('MDA3'!I546,'MDA3'!L546)+MAX('MDA3'!J546,'MDA3'!M546)),J546),0)</f>
        <v>0</v>
      </c>
      <c r="O546" s="73">
        <f>IF(AND(COUNTRY_INFO!I546&gt;0,COUNTRY_INFO!I546&lt;4), IF(M546/J546*100&lt;&gt;0, IF(M546/J546*100&gt;100,100,M546/J546*100), "-"),0)</f>
        <v>0</v>
      </c>
      <c r="P546" s="67">
        <f>COUNTRY_INFO!N546</f>
        <v>35900</v>
      </c>
      <c r="Q546" s="61"/>
      <c r="R546" s="61"/>
      <c r="S546" s="11">
        <f>SUM(MAX('MDA2'!J546, 'T1'!L546, MAX(T3_R1!K546, T3_R2!K546)), MAX('MDA1'!K546, 'MDA2'!K546, 'T1'!M546, MAX(T3_R1!L546, T3_R2!L546)), MAX('MDA1'!L546, 'MDA2'!L546, 'T1'!N546, MAX(T3_R1!M546, T3_R2!M546)))</f>
        <v>15666</v>
      </c>
      <c r="T546" s="11">
        <f>IF(AND(COUNTRY_INFO!J546&gt;1,COUNTRY_INFO!J546&lt;4),IF(COUNTRY_INFO!E546&gt;MAX('MDA2'!J546,'T1'!L546,MAX(T3_R1!K546,T3_R2!K546)),MAX('MDA2'!J546,'T1'!L546,MAX(T3_R1!K546,T3_R2!K546)),COUNTRY_INFO!E546),0)</f>
        <v>0</v>
      </c>
      <c r="U546" s="217" t="str">
        <f>IF(AND(COUNTRY_INFO!J546&gt;1,COUNTRY_INFO!J546&lt;4), IF(T546/COUNTRY_INFO!E546*100&lt;&gt;0, IF(T546/COUNTRY_INFO!E546*100&gt;100,100,T546/COUNTRY_INFO!E546*100), "-"),0)</f>
        <v>-</v>
      </c>
      <c r="V546" s="11">
        <f>IF(AND(COUNTRY_INFO!J546&gt;1,COUNTRY_INFO!J546&lt;4),IF(COUNTRY_INFO!F546&gt;MAX('MDA1'!K546,'MDA2'!K546,'T1'!M546,MAX(T3_R1!L546,T3_R2!L546)),MAX('MDA1'!K546,'MDA2'!K546,'T1'!M546,MAX(T3_R1!L546,T3_R2!L546)),COUNTRY_INFO!F546),0)</f>
        <v>15666</v>
      </c>
      <c r="W546" s="217">
        <f>IF(AND(COUNTRY_INFO!J546&gt;1,COUNTRY_INFO!J546&lt;4), IF(V546/COUNTRY_INFO!F546*100&lt;&gt;0, IF(V546/COUNTRY_INFO!F546*100&gt;100,100,V546/COUNTRY_INFO!F546*100), "-"),0)</f>
        <v>66.734824281150168</v>
      </c>
      <c r="X546" s="11">
        <f t="shared" si="61"/>
        <v>15666</v>
      </c>
      <c r="Y546" s="73">
        <f>IF(AND(COUNTRY_INFO!J546&gt;1,COUNTRY_INFO!J546&lt;4), IF(S546/P546*100&lt;&gt;0, IF(X546/P546*100&gt;100,100,X546/P546*100), "-"),0)</f>
        <v>43.637883008356546</v>
      </c>
      <c r="Z546" s="67">
        <f>COUNTRY_INFO!O546</f>
        <v>19627.3</v>
      </c>
      <c r="AA546" s="61"/>
      <c r="AB546" s="61"/>
      <c r="AC546" s="11">
        <f>MAX('T1'!L546,'T2'!J546)+MAX('T1'!M546,'T2'!K546)+MAX('T1'!N546,'T2'!L546)</f>
        <v>15666</v>
      </c>
      <c r="AD546" s="11">
        <f>IF(COUNTRY_INFO!K546=1,IF(COUNTRY_INFO!F546*0.33&gt;MAX('T1'!M546,'T2'!K546),MAX('T1'!M546,'T2'!K546),COUNTRY_INFO!F546*0.33),IF(COUNTRY_INFO!K546=2,IF(COUNTRY_INFO!F546*0.5&gt;MAX('T1'!M546,'T2'!K546),MAX('T1'!M546,'T2'!K546),COUNTRY_INFO!F546*0.5),IF(COUNTRY_INFO!K546=3,IF(COUNTRY_INFO!F546&gt;MAX('T1'!M546,'T2'!K546),MAX('T1'!M546,'T2'!K546),COUNTRY_INFO!F546),0)))</f>
        <v>11737.5</v>
      </c>
      <c r="AE546" s="217">
        <f>IF(AND(COUNTRY_INFO!K546&gt;0,COUNTRY_INFO!K546&lt;4),IF(Z546&gt;0,IF(COUNTRY_INFO!K546=1, AD546/(COUNTRY_INFO!F546*0.33)*100, IF(COUNTRY_INFO!K546=2, AD546/(COUNTRY_INFO!F546*0.5)*100, IF(COUNTRY_INFO!K546=3, AD546/COUNTRY_INFO!F546*100))),"-"),0)</f>
        <v>100</v>
      </c>
      <c r="AF546" s="11">
        <f>IF(COUNTRY_INFO!K546=2,IF(COUNTRY_INFO!G546*0.2&gt;MAX('T1'!N546,'T2'!L546),MAX('T1'!N546,'T2'!L546),COUNTRY_INFO!G546*0.2),IF(COUNTRY_INFO!K546=3,IF(COUNTRY_INFO!G546&gt;MAX('T1'!N546,'T2'!L546),MAX('T1'!N546,'T2'!L546),COUNTRY_INFO!G546),0))</f>
        <v>0</v>
      </c>
      <c r="AG546" s="217">
        <f>IF(AND(COUNTRY_INFO!K546&gt;0,COUNTRY_INFO!K546&lt;4),IF(Z546&gt;0,IF(COUNTRY_INFO!K546=1, 0, IF(COUNTRY_INFO!K546=2, AF546/(COUNTRY_INFO!G546*0.2)*100, IF(COUNTRY_INFO!K546=3, AF546/COUNTRY_INFO!G546*100))),"-"),0)</f>
        <v>0</v>
      </c>
      <c r="AH546" s="11">
        <f t="shared" si="62"/>
        <v>11737.5</v>
      </c>
      <c r="AI546" s="73">
        <f>IF(AND(COUNTRY_INFO!K546&gt;0,COUNTRY_INFO!K546&lt;4), IF(AC546/Z546*100&lt;&gt;0, IF(AH546/Z546*100&gt;100,100,AH546/Z546*100), "-"),0)</f>
        <v>59.801908566129839</v>
      </c>
      <c r="AJ546" s="261"/>
      <c r="AK546" s="260">
        <f>IF(AND(D546&lt;&gt;0, D546&lt;&gt;"Unknown",D546&lt;&gt;"Stopped",D546&lt;&gt;"Not required"),D546/COUNTRY_INFO!D546, 0)</f>
        <v>0</v>
      </c>
      <c r="AL546" s="260">
        <f>IF(AND(J546&lt;&gt;0,J546&lt;&gt;"Unknown",J546&lt;&gt;"Stopped",J546&lt;&gt;"Not required"),J546/COUNTRY_INFO!D546, 0)</f>
        <v>0</v>
      </c>
      <c r="AM546" s="260">
        <f>IF(AND(P546&lt;&gt;0,P546&lt;&gt;"Unknown",P546&lt;&gt;"Not required"),P546/(COUNTRY_INFO!E546+COUNTRY_INFO!F546), 0)</f>
        <v>1</v>
      </c>
      <c r="AN546" s="260">
        <f>IF(AND(Z546&lt;&gt;0,Z546&lt;&gt;"Unknown",Z546&lt;&gt;"Not required"),IF(COUNTRY_INFO!K546=1,1,IF(COUNTRY_INFO!K546=2,0.5*COUNTRY_INFO!F546/(0.5*COUNTRY_INFO!F546+0.2*COUNTRY_INFO!G546),IF(COUNTRY_INFO!K546=3,COUNTRY_INFO!F546/(COUNTRY_INFO!F546+COUNTRY_INFO!G546)))),0)</f>
        <v>0.59801908566129836</v>
      </c>
      <c r="AO546" s="260">
        <f>IF(AND(Z546&lt;&gt;0,Z546&lt;&gt;"Unknown",Z546&lt;&gt;"Not required"),IF(COUNTRY_INFO!K546=1,0,IF(COUNTRY_INFO!K546=2,0.2*COUNTRY_INFO!G546/(0.5*COUNTRY_INFO!F546+0.2*COUNTRY_INFO!G546),IF(COUNTRY_INFO!K546=3,COUNTRY_INFO!G546/(COUNTRY_INFO!F546+COUNTRY_INFO!G546)))),0)</f>
        <v>0.40198091433870176</v>
      </c>
      <c r="AP546" s="259">
        <f>MAX(COUNTRY_INFO!D546*AK546*PROFILE!$G$7,COUNTRY_INFO!D546*AL546*PROFILE!$G$7)</f>
        <v>0</v>
      </c>
      <c r="AQ546" s="259">
        <f>MAX(COUNTRY_INFO!D546*AK546*PROFILE!$G$8,COUNTRY_INFO!D546*AL546*PROFILE!$G$8,COUNTRY_INFO!D546*AM546*PROFILE!$G$8)</f>
        <v>11035.956358764637</v>
      </c>
      <c r="AR546" s="259">
        <f>MAX(COUNTRY_INFO!D546*AK546*PROFILE!$G$9,COUNTRY_INFO!D546*AL546*PROFILE!$G$9,COUNTRY_INFO!D546*AM546*PROFILE!$G$9,IF(AND(DISTRICT!Z546&lt;&gt;"Unknown",Z546&lt;&gt;"Not required"),COUNTRY_INFO!O546*DISTRICT!AN546,0))</f>
        <v>22918.454798671657</v>
      </c>
      <c r="AS546" s="259">
        <f>MAX(COUNTRY_INFO!D546*AK546*PROFILE!$G$10,COUNTRY_INFO!D546*AL546*PROFILE!$G$10,IF(AND(DISTRICT!Z546&lt;&gt;"Unknown",Z546&lt;&gt;"Not required"),COUNTRY_INFO!O546*DISTRICT!AO546,0))</f>
        <v>7889.8000000000011</v>
      </c>
      <c r="AT546" s="259">
        <f t="shared" si="63"/>
        <v>41844.211157436293</v>
      </c>
      <c r="AU546" s="258" t="str">
        <f t="shared" si="58"/>
        <v>Y</v>
      </c>
      <c r="AV546" s="259">
        <f>MAX('MDA2'!J546,'T1'!L546,'T2'!J546,T3_R1!K546,T3_R2!K546)</f>
        <v>0</v>
      </c>
      <c r="AW546" s="259">
        <f>MAX('MDA1'!K546,'MDA2'!K546,'MDA3'!I546,'MDA3'!L546,'T1'!M546,'T2'!K546,T3_R1!L546,T3_R2!L546)</f>
        <v>15666</v>
      </c>
      <c r="AX546" s="259">
        <f>MAX('MDA1'!L546,'MDA2'!L546,'MDA3'!J546,'MDA3'!M546,'T1'!N546,'T2'!L546,T3_R1!M546,T3_R2!M546)</f>
        <v>0</v>
      </c>
      <c r="AY546" s="259">
        <f t="shared" si="64"/>
        <v>15666</v>
      </c>
      <c r="AZ546" s="259">
        <f>MAX('MDA2'!J546,T546)</f>
        <v>0</v>
      </c>
      <c r="BA546" s="259">
        <f>MAX('MDA1'!K546,'MDA2'!K546,'MDA3'!I546,'MDA3'!L546,V546,AD546)</f>
        <v>15666</v>
      </c>
      <c r="BB546" s="259">
        <f>MAX('MDA1'!L546,'MDA2'!L546,'MDA3'!J546,'MDA3'!M546,AF546)</f>
        <v>0</v>
      </c>
      <c r="BC546" s="259">
        <f t="shared" si="59"/>
        <v>15666</v>
      </c>
      <c r="BD546" s="260">
        <f t="shared" si="60"/>
        <v>37.438870435524834</v>
      </c>
    </row>
    <row r="547" spans="1:56" x14ac:dyDescent="0.2">
      <c r="A547" s="10" t="str">
        <f>IF(COUNTRY_INFO!A547=0," ",COUNTRY_INFO!A547)</f>
        <v>Ethiopia</v>
      </c>
      <c r="B547" s="10" t="str">
        <f>IF(COUNTRY_INFO!B547=0," ",COUNTRY_INFO!B547)</f>
        <v>Oromia West Harerge</v>
      </c>
      <c r="C547" s="87" t="str">
        <f>IF(COUNTRY_INFO!C547=0," ",COUNTRY_INFO!C547)</f>
        <v>Chiro</v>
      </c>
      <c r="D547" s="67">
        <f>COUNTRY_INFO!L547</f>
        <v>0</v>
      </c>
      <c r="E547" s="61"/>
      <c r="F547" s="61"/>
      <c r="G547" s="11">
        <f>MAX('MDA1'!M547,'MDA2'!M547)</f>
        <v>0</v>
      </c>
      <c r="H547" s="11">
        <f>IF(AND(COUNTRY_INFO!H547&gt;0,COUNTRY_INFO!H547&lt;4),IF(D547&gt;MAX('MDA1'!M547,'MDA2'!M547),MAX('MDA1'!M547,'MDA2'!M547),D547),0)</f>
        <v>0</v>
      </c>
      <c r="I547" s="73">
        <f>IF(AND(COUNTRY_INFO!H547&gt;0,COUNTRY_INFO!H547&lt;4), IF(G547/D547*100&lt;&gt;0, IF(G547/D547*100&gt;100,100,G547/D547*100), "-"),0)</f>
        <v>0</v>
      </c>
      <c r="J547" s="67">
        <f>COUNTRY_INFO!M547</f>
        <v>0</v>
      </c>
      <c r="K547" s="61"/>
      <c r="L547" s="61"/>
      <c r="M547" s="11">
        <f>MAX('MDA1'!M547,MAX('MDA3'!I547,'MDA3'!L547)+MAX('MDA3'!J547,'MDA3'!M547))</f>
        <v>0</v>
      </c>
      <c r="N547" s="11">
        <f>IF(AND(COUNTRY_INFO!I547&gt;0,COUNTRY_INFO!I547&lt;4),IF(J547&gt;MAX('MDA1'!M547,MAX('MDA3'!I547,'MDA3'!L547)+MAX('MDA3'!J547,'MDA3'!M547)),MAX('MDA1'!M547,MAX('MDA3'!I547,'MDA3'!L547)+MAX('MDA3'!J547,'MDA3'!M547)),J547),0)</f>
        <v>0</v>
      </c>
      <c r="O547" s="73">
        <f>IF(AND(COUNTRY_INFO!I547&gt;0,COUNTRY_INFO!I547&lt;4), IF(M547/J547*100&lt;&gt;0, IF(M547/J547*100&gt;100,100,M547/J547*100), "-"),0)</f>
        <v>0</v>
      </c>
      <c r="P547" s="67">
        <f>COUNTRY_INFO!N547</f>
        <v>0</v>
      </c>
      <c r="Q547" s="61"/>
      <c r="R547" s="61"/>
      <c r="S547" s="11">
        <f>SUM(MAX('MDA2'!J547, 'T1'!L547, MAX(T3_R1!K547, T3_R2!K547)), MAX('MDA1'!K547, 'MDA2'!K547, 'T1'!M547, MAX(T3_R1!L547, T3_R2!L547)), MAX('MDA1'!L547, 'MDA2'!L547, 'T1'!N547, MAX(T3_R1!M547, T3_R2!M547)))</f>
        <v>0</v>
      </c>
      <c r="T547" s="11">
        <f>IF(AND(COUNTRY_INFO!J547&gt;1,COUNTRY_INFO!J547&lt;4),IF(COUNTRY_INFO!E547&gt;MAX('MDA2'!J547,'T1'!L547,MAX(T3_R1!K547,T3_R2!K547)),MAX('MDA2'!J547,'T1'!L547,MAX(T3_R1!K547,T3_R2!K547)),COUNTRY_INFO!E547),0)</f>
        <v>0</v>
      </c>
      <c r="U547" s="217">
        <f>IF(AND(COUNTRY_INFO!J547&gt;1,COUNTRY_INFO!J547&lt;4), IF(T547/COUNTRY_INFO!E547*100&lt;&gt;0, IF(T547/COUNTRY_INFO!E547*100&gt;100,100,T547/COUNTRY_INFO!E547*100), "-"),0)</f>
        <v>0</v>
      </c>
      <c r="V547" s="11">
        <f>IF(AND(COUNTRY_INFO!J547&gt;1,COUNTRY_INFO!J547&lt;4),IF(COUNTRY_INFO!F547&gt;MAX('MDA1'!K547,'MDA2'!K547,'T1'!M547,MAX(T3_R1!L547,T3_R2!L547)),MAX('MDA1'!K547,'MDA2'!K547,'T1'!M547,MAX(T3_R1!L547,T3_R2!L547)),COUNTRY_INFO!F547),0)</f>
        <v>0</v>
      </c>
      <c r="W547" s="217">
        <f>IF(AND(COUNTRY_INFO!J547&gt;1,COUNTRY_INFO!J547&lt;4), IF(V547/COUNTRY_INFO!F547*100&lt;&gt;0, IF(V547/COUNTRY_INFO!F547*100&gt;100,100,V547/COUNTRY_INFO!F547*100), "-"),0)</f>
        <v>0</v>
      </c>
      <c r="X547" s="11">
        <f t="shared" si="61"/>
        <v>0</v>
      </c>
      <c r="Y547" s="73">
        <f>IF(AND(COUNTRY_INFO!J547&gt;1,COUNTRY_INFO!J547&lt;4), IF(S547/P547*100&lt;&gt;0, IF(X547/P547*100&gt;100,100,X547/P547*100), "-"),0)</f>
        <v>0</v>
      </c>
      <c r="Z547" s="67">
        <f>COUNTRY_INFO!O547</f>
        <v>56275.9</v>
      </c>
      <c r="AA547" s="61"/>
      <c r="AB547" s="61"/>
      <c r="AC547" s="11">
        <f>MAX('T1'!L547,'T2'!J547)+MAX('T1'!M547,'T2'!K547)+MAX('T1'!N547,'T2'!L547)</f>
        <v>66110</v>
      </c>
      <c r="AD547" s="11">
        <f>IF(COUNTRY_INFO!K547=1,IF(COUNTRY_INFO!F547*0.33&gt;MAX('T1'!M547,'T2'!K547),MAX('T1'!M547,'T2'!K547),COUNTRY_INFO!F547*0.33),IF(COUNTRY_INFO!K547=2,IF(COUNTRY_INFO!F547*0.5&gt;MAX('T1'!M547,'T2'!K547),MAX('T1'!M547,'T2'!K547),COUNTRY_INFO!F547*0.5),IF(COUNTRY_INFO!K547=3,IF(COUNTRY_INFO!F547&gt;MAX('T1'!M547,'T2'!K547),MAX('T1'!M547,'T2'!K547),COUNTRY_INFO!F547),0)))</f>
        <v>33654.5</v>
      </c>
      <c r="AE547" s="217">
        <f>IF(AND(COUNTRY_INFO!K547&gt;0,COUNTRY_INFO!K547&lt;4),IF(Z547&gt;0,IF(COUNTRY_INFO!K547=1, AD547/(COUNTRY_INFO!F547*0.33)*100, IF(COUNTRY_INFO!K547=2, AD547/(COUNTRY_INFO!F547*0.5)*100, IF(COUNTRY_INFO!K547=3, AD547/COUNTRY_INFO!F547*100))),"-"),0)</f>
        <v>100</v>
      </c>
      <c r="AF547" s="11">
        <f>IF(COUNTRY_INFO!K547=2,IF(COUNTRY_INFO!G547*0.2&gt;MAX('T1'!N547,'T2'!L547),MAX('T1'!N547,'T2'!L547),COUNTRY_INFO!G547*0.2),IF(COUNTRY_INFO!K547=3,IF(COUNTRY_INFO!G547&gt;MAX('T1'!N547,'T2'!L547),MAX('T1'!N547,'T2'!L547),COUNTRY_INFO!G547),0))</f>
        <v>0</v>
      </c>
      <c r="AG547" s="217">
        <f>IF(AND(COUNTRY_INFO!K547&gt;0,COUNTRY_INFO!K547&lt;4),IF(Z547&gt;0,IF(COUNTRY_INFO!K547=1, 0, IF(COUNTRY_INFO!K547=2, AF547/(COUNTRY_INFO!G547*0.2)*100, IF(COUNTRY_INFO!K547=3, AF547/COUNTRY_INFO!G547*100))),"-"),0)</f>
        <v>0</v>
      </c>
      <c r="AH547" s="11">
        <f t="shared" si="62"/>
        <v>33654.5</v>
      </c>
      <c r="AI547" s="73">
        <f>IF(AND(COUNTRY_INFO!K547&gt;0,COUNTRY_INFO!K547&lt;4), IF(AC547/Z547*100&lt;&gt;0, IF(AH547/Z547*100&gt;100,100,AH547/Z547*100), "-"),0)</f>
        <v>59.802686407503039</v>
      </c>
      <c r="AJ547" s="261"/>
      <c r="AK547" s="260">
        <f>IF(AND(D547&lt;&gt;0, D547&lt;&gt;"Unknown",D547&lt;&gt;"Stopped",D547&lt;&gt;"Not required"),D547/COUNTRY_INFO!D547, 0)</f>
        <v>0</v>
      </c>
      <c r="AL547" s="260">
        <f>IF(AND(J547&lt;&gt;0,J547&lt;&gt;"Unknown",J547&lt;&gt;"Stopped",J547&lt;&gt;"Not required"),J547/COUNTRY_INFO!D547, 0)</f>
        <v>0</v>
      </c>
      <c r="AM547" s="260">
        <f>IF(AND(P547&lt;&gt;0,P547&lt;&gt;"Unknown",P547&lt;&gt;"Not required"),P547/(COUNTRY_INFO!E547+COUNTRY_INFO!F547), 0)</f>
        <v>0</v>
      </c>
      <c r="AN547" s="260">
        <f>IF(AND(Z547&lt;&gt;0,Z547&lt;&gt;"Unknown",Z547&lt;&gt;"Not required"),IF(COUNTRY_INFO!K547=1,1,IF(COUNTRY_INFO!K547=2,0.5*COUNTRY_INFO!F547/(0.5*COUNTRY_INFO!F547+0.2*COUNTRY_INFO!G547),IF(COUNTRY_INFO!K547=3,COUNTRY_INFO!F547/(COUNTRY_INFO!F547+COUNTRY_INFO!G547)))),0)</f>
        <v>0.59802686407503036</v>
      </c>
      <c r="AO547" s="260">
        <f>IF(AND(Z547&lt;&gt;0,Z547&lt;&gt;"Unknown",Z547&lt;&gt;"Not required"),IF(COUNTRY_INFO!K547=1,0,IF(COUNTRY_INFO!K547=2,0.2*COUNTRY_INFO!G547/(0.5*COUNTRY_INFO!F547+0.2*COUNTRY_INFO!G547),IF(COUNTRY_INFO!K547=3,COUNTRY_INFO!G547/(COUNTRY_INFO!F547+COUNTRY_INFO!G547)))),0)</f>
        <v>0.40197313592496969</v>
      </c>
      <c r="AP547" s="259">
        <f>MAX(COUNTRY_INFO!D547*AK547*PROFILE!$G$7,COUNTRY_INFO!D547*AL547*PROFILE!$G$7)</f>
        <v>0</v>
      </c>
      <c r="AQ547" s="259">
        <f>MAX(COUNTRY_INFO!D547*AK547*PROFILE!$G$8,COUNTRY_INFO!D547*AL547*PROFILE!$G$8,COUNTRY_INFO!D547*AM547*PROFILE!$G$8)</f>
        <v>0</v>
      </c>
      <c r="AR547" s="259">
        <f>MAX(COUNTRY_INFO!D547*AK547*PROFILE!$G$9,COUNTRY_INFO!D547*AL547*PROFILE!$G$9,COUNTRY_INFO!D547*AM547*PROFILE!$G$9,IF(AND(DISTRICT!Z547&lt;&gt;"Unknown",Z547&lt;&gt;"Not required"),COUNTRY_INFO!O547*DISTRICT!AN547,0))</f>
        <v>33654.5</v>
      </c>
      <c r="AS547" s="259">
        <f>MAX(COUNTRY_INFO!D547*AK547*PROFILE!$G$10,COUNTRY_INFO!D547*AL547*PROFILE!$G$10,IF(AND(DISTRICT!Z547&lt;&gt;"Unknown",Z547&lt;&gt;"Not required"),COUNTRY_INFO!O547*DISTRICT!AO547,0))</f>
        <v>22621.4</v>
      </c>
      <c r="AT547" s="259">
        <f t="shared" si="63"/>
        <v>56275.9</v>
      </c>
      <c r="AU547" s="258" t="str">
        <f t="shared" si="58"/>
        <v>Y</v>
      </c>
      <c r="AV547" s="259">
        <f>MAX('MDA2'!J547,'T1'!L547,'T2'!J547,T3_R1!K547,T3_R2!K547)</f>
        <v>0</v>
      </c>
      <c r="AW547" s="259">
        <f>MAX('MDA1'!K547,'MDA2'!K547,'MDA3'!I547,'MDA3'!L547,'T1'!M547,'T2'!K547,T3_R1!L547,T3_R2!L547)</f>
        <v>66110</v>
      </c>
      <c r="AX547" s="259">
        <f>MAX('MDA1'!L547,'MDA2'!L547,'MDA3'!J547,'MDA3'!M547,'T1'!N547,'T2'!L547,T3_R1!M547,T3_R2!M547)</f>
        <v>0</v>
      </c>
      <c r="AY547" s="259">
        <f t="shared" si="64"/>
        <v>66110</v>
      </c>
      <c r="AZ547" s="259">
        <f>MAX('MDA2'!J547,T547)</f>
        <v>0</v>
      </c>
      <c r="BA547" s="259">
        <f>MAX('MDA1'!K547,'MDA2'!K547,'MDA3'!I547,'MDA3'!L547,V547,AD547)</f>
        <v>33654.5</v>
      </c>
      <c r="BB547" s="259">
        <f>MAX('MDA1'!L547,'MDA2'!L547,'MDA3'!J547,'MDA3'!M547,AF547)</f>
        <v>0</v>
      </c>
      <c r="BC547" s="259">
        <f t="shared" si="59"/>
        <v>33654.5</v>
      </c>
      <c r="BD547" s="260">
        <f t="shared" si="60"/>
        <v>59.802686407503039</v>
      </c>
    </row>
    <row r="548" spans="1:56" x14ac:dyDescent="0.2">
      <c r="A548" s="10" t="str">
        <f>IF(COUNTRY_INFO!A548=0," ",COUNTRY_INFO!A548)</f>
        <v>Ethiopia</v>
      </c>
      <c r="B548" s="10" t="str">
        <f>IF(COUNTRY_INFO!B548=0," ",COUNTRY_INFO!B548)</f>
        <v>Oromia West Harerge</v>
      </c>
      <c r="C548" s="87" t="str">
        <f>IF(COUNTRY_INFO!C548=0," ",COUNTRY_INFO!C548)</f>
        <v>Chiro Town</v>
      </c>
      <c r="D548" s="67">
        <f>COUNTRY_INFO!L548</f>
        <v>0</v>
      </c>
      <c r="E548" s="61"/>
      <c r="F548" s="61"/>
      <c r="G548" s="11">
        <f>MAX('MDA1'!M548,'MDA2'!M548)</f>
        <v>0</v>
      </c>
      <c r="H548" s="11">
        <f>IF(AND(COUNTRY_INFO!H548&gt;0,COUNTRY_INFO!H548&lt;4),IF(D548&gt;MAX('MDA1'!M548,'MDA2'!M548),MAX('MDA1'!M548,'MDA2'!M548),D548),0)</f>
        <v>0</v>
      </c>
      <c r="I548" s="73">
        <f>IF(AND(COUNTRY_INFO!H548&gt;0,COUNTRY_INFO!H548&lt;4), IF(G548/D548*100&lt;&gt;0, IF(G548/D548*100&gt;100,100,G548/D548*100), "-"),0)</f>
        <v>0</v>
      </c>
      <c r="J548" s="67">
        <f>COUNTRY_INFO!M548</f>
        <v>0</v>
      </c>
      <c r="K548" s="61"/>
      <c r="L548" s="61"/>
      <c r="M548" s="11">
        <f>MAX('MDA1'!M548,MAX('MDA3'!I548,'MDA3'!L548)+MAX('MDA3'!J548,'MDA3'!M548))</f>
        <v>0</v>
      </c>
      <c r="N548" s="11">
        <f>IF(AND(COUNTRY_INFO!I548&gt;0,COUNTRY_INFO!I548&lt;4),IF(J548&gt;MAX('MDA1'!M548,MAX('MDA3'!I548,'MDA3'!L548)+MAX('MDA3'!J548,'MDA3'!M548)),MAX('MDA1'!M548,MAX('MDA3'!I548,'MDA3'!L548)+MAX('MDA3'!J548,'MDA3'!M548)),J548),0)</f>
        <v>0</v>
      </c>
      <c r="O548" s="73">
        <f>IF(AND(COUNTRY_INFO!I548&gt;0,COUNTRY_INFO!I548&lt;4), IF(M548/J548*100&lt;&gt;0, IF(M548/J548*100&gt;100,100,M548/J548*100), "-"),0)</f>
        <v>0</v>
      </c>
      <c r="P548" s="67">
        <f>COUNTRY_INFO!N548</f>
        <v>0</v>
      </c>
      <c r="Q548" s="61"/>
      <c r="R548" s="61"/>
      <c r="S548" s="11">
        <f>SUM(MAX('MDA2'!J548, 'T1'!L548, MAX(T3_R1!K548, T3_R2!K548)), MAX('MDA1'!K548, 'MDA2'!K548, 'T1'!M548, MAX(T3_R1!L548, T3_R2!L548)), MAX('MDA1'!L548, 'MDA2'!L548, 'T1'!N548, MAX(T3_R1!M548, T3_R2!M548)))</f>
        <v>0</v>
      </c>
      <c r="T548" s="11">
        <f>IF(AND(COUNTRY_INFO!J548&gt;1,COUNTRY_INFO!J548&lt;4),IF(COUNTRY_INFO!E548&gt;MAX('MDA2'!J548,'T1'!L548,MAX(T3_R1!K548,T3_R2!K548)),MAX('MDA2'!J548,'T1'!L548,MAX(T3_R1!K548,T3_R2!K548)),COUNTRY_INFO!E548),0)</f>
        <v>0</v>
      </c>
      <c r="U548" s="217">
        <f>IF(AND(COUNTRY_INFO!J548&gt;1,COUNTRY_INFO!J548&lt;4), IF(T548/COUNTRY_INFO!E548*100&lt;&gt;0, IF(T548/COUNTRY_INFO!E548*100&gt;100,100,T548/COUNTRY_INFO!E548*100), "-"),0)</f>
        <v>0</v>
      </c>
      <c r="V548" s="11">
        <f>IF(AND(COUNTRY_INFO!J548&gt;1,COUNTRY_INFO!J548&lt;4),IF(COUNTRY_INFO!F548&gt;MAX('MDA1'!K548,'MDA2'!K548,'T1'!M548,MAX(T3_R1!L548,T3_R2!L548)),MAX('MDA1'!K548,'MDA2'!K548,'T1'!M548,MAX(T3_R1!L548,T3_R2!L548)),COUNTRY_INFO!F548),0)</f>
        <v>0</v>
      </c>
      <c r="W548" s="217">
        <f>IF(AND(COUNTRY_INFO!J548&gt;1,COUNTRY_INFO!J548&lt;4), IF(V548/COUNTRY_INFO!F548*100&lt;&gt;0, IF(V548/COUNTRY_INFO!F548*100&gt;100,100,V548/COUNTRY_INFO!F548*100), "-"),0)</f>
        <v>0</v>
      </c>
      <c r="X548" s="11">
        <f t="shared" si="61"/>
        <v>0</v>
      </c>
      <c r="Y548" s="73">
        <f>IF(AND(COUNTRY_INFO!J548&gt;1,COUNTRY_INFO!J548&lt;4), IF(S548/P548*100&lt;&gt;0, IF(X548/P548*100&gt;100,100,X548/P548*100), "-"),0)</f>
        <v>0</v>
      </c>
      <c r="Z548" s="67">
        <f>COUNTRY_INFO!O548</f>
        <v>12574.8</v>
      </c>
      <c r="AA548" s="61"/>
      <c r="AB548" s="61"/>
      <c r="AC548" s="11">
        <f>MAX('T1'!L548,'T2'!J548)+MAX('T1'!M548,'T2'!K548)+MAX('T1'!N548,'T2'!L548)</f>
        <v>12009</v>
      </c>
      <c r="AD548" s="11">
        <f>IF(COUNTRY_INFO!K548=1,IF(COUNTRY_INFO!F548*0.33&gt;MAX('T1'!M548,'T2'!K548),MAX('T1'!M548,'T2'!K548),COUNTRY_INFO!F548*0.33),IF(COUNTRY_INFO!K548=2,IF(COUNTRY_INFO!F548*0.5&gt;MAX('T1'!M548,'T2'!K548),MAX('T1'!M548,'T2'!K548),COUNTRY_INFO!F548*0.5),IF(COUNTRY_INFO!K548=3,IF(COUNTRY_INFO!F548&gt;MAX('T1'!M548,'T2'!K548),MAX('T1'!M548,'T2'!K548),COUNTRY_INFO!F548),0)))</f>
        <v>7520</v>
      </c>
      <c r="AE548" s="217">
        <f>IF(AND(COUNTRY_INFO!K548&gt;0,COUNTRY_INFO!K548&lt;4),IF(Z548&gt;0,IF(COUNTRY_INFO!K548=1, AD548/(COUNTRY_INFO!F548*0.33)*100, IF(COUNTRY_INFO!K548=2, AD548/(COUNTRY_INFO!F548*0.5)*100, IF(COUNTRY_INFO!K548=3, AD548/COUNTRY_INFO!F548*100))),"-"),0)</f>
        <v>100</v>
      </c>
      <c r="AF548" s="11">
        <f>IF(COUNTRY_INFO!K548=2,IF(COUNTRY_INFO!G548*0.2&gt;MAX('T1'!N548,'T2'!L548),MAX('T1'!N548,'T2'!L548),COUNTRY_INFO!G548*0.2),IF(COUNTRY_INFO!K548=3,IF(COUNTRY_INFO!G548&gt;MAX('T1'!N548,'T2'!L548),MAX('T1'!N548,'T2'!L548),COUNTRY_INFO!G548),0))</f>
        <v>0</v>
      </c>
      <c r="AG548" s="217">
        <f>IF(AND(COUNTRY_INFO!K548&gt;0,COUNTRY_INFO!K548&lt;4),IF(Z548&gt;0,IF(COUNTRY_INFO!K548=1, 0, IF(COUNTRY_INFO!K548=2, AF548/(COUNTRY_INFO!G548*0.2)*100, IF(COUNTRY_INFO!K548=3, AF548/COUNTRY_INFO!G548*100))),"-"),0)</f>
        <v>0</v>
      </c>
      <c r="AH548" s="11">
        <f t="shared" si="62"/>
        <v>7520</v>
      </c>
      <c r="AI548" s="73">
        <f>IF(AND(COUNTRY_INFO!K548&gt;0,COUNTRY_INFO!K548&lt;4), IF(AC548/Z548*100&lt;&gt;0, IF(AH548/Z548*100&gt;100,100,AH548/Z548*100), "-"),0)</f>
        <v>59.80214397048065</v>
      </c>
      <c r="AJ548" s="261"/>
      <c r="AK548" s="260">
        <f>IF(AND(D548&lt;&gt;0, D548&lt;&gt;"Unknown",D548&lt;&gt;"Stopped",D548&lt;&gt;"Not required"),D548/COUNTRY_INFO!D548, 0)</f>
        <v>0</v>
      </c>
      <c r="AL548" s="260">
        <f>IF(AND(J548&lt;&gt;0,J548&lt;&gt;"Unknown",J548&lt;&gt;"Stopped",J548&lt;&gt;"Not required"),J548/COUNTRY_INFO!D548, 0)</f>
        <v>0</v>
      </c>
      <c r="AM548" s="260">
        <f>IF(AND(P548&lt;&gt;0,P548&lt;&gt;"Unknown",P548&lt;&gt;"Not required"),P548/(COUNTRY_INFO!E548+COUNTRY_INFO!F548), 0)</f>
        <v>0</v>
      </c>
      <c r="AN548" s="260">
        <f>IF(AND(Z548&lt;&gt;0,Z548&lt;&gt;"Unknown",Z548&lt;&gt;"Not required"),IF(COUNTRY_INFO!K548=1,1,IF(COUNTRY_INFO!K548=2,0.5*COUNTRY_INFO!F548/(0.5*COUNTRY_INFO!F548+0.2*COUNTRY_INFO!G548),IF(COUNTRY_INFO!K548=3,COUNTRY_INFO!F548/(COUNTRY_INFO!F548+COUNTRY_INFO!G548)))),0)</f>
        <v>0.59802143970480648</v>
      </c>
      <c r="AO548" s="260">
        <f>IF(AND(Z548&lt;&gt;0,Z548&lt;&gt;"Unknown",Z548&lt;&gt;"Not required"),IF(COUNTRY_INFO!K548=1,0,IF(COUNTRY_INFO!K548=2,0.2*COUNTRY_INFO!G548/(0.5*COUNTRY_INFO!F548+0.2*COUNTRY_INFO!G548),IF(COUNTRY_INFO!K548=3,COUNTRY_INFO!G548/(COUNTRY_INFO!F548+COUNTRY_INFO!G548)))),0)</f>
        <v>0.40197856029519358</v>
      </c>
      <c r="AP548" s="259">
        <f>MAX(COUNTRY_INFO!D548*AK548*PROFILE!$G$7,COUNTRY_INFO!D548*AL548*PROFILE!$G$7)</f>
        <v>0</v>
      </c>
      <c r="AQ548" s="259">
        <f>MAX(COUNTRY_INFO!D548*AK548*PROFILE!$G$8,COUNTRY_INFO!D548*AL548*PROFILE!$G$8,COUNTRY_INFO!D548*AM548*PROFILE!$G$8)</f>
        <v>0</v>
      </c>
      <c r="AR548" s="259">
        <f>MAX(COUNTRY_INFO!D548*AK548*PROFILE!$G$9,COUNTRY_INFO!D548*AL548*PROFILE!$G$9,COUNTRY_INFO!D548*AM548*PROFILE!$G$9,IF(AND(DISTRICT!Z548&lt;&gt;"Unknown",Z548&lt;&gt;"Not required"),COUNTRY_INFO!O548*DISTRICT!AN548,0))</f>
        <v>7520</v>
      </c>
      <c r="AS548" s="259">
        <f>MAX(COUNTRY_INFO!D548*AK548*PROFILE!$G$10,COUNTRY_INFO!D548*AL548*PROFILE!$G$10,IF(AND(DISTRICT!Z548&lt;&gt;"Unknown",Z548&lt;&gt;"Not required"),COUNTRY_INFO!O548*DISTRICT!AO548,0))</f>
        <v>5054.8</v>
      </c>
      <c r="AT548" s="259">
        <f t="shared" si="63"/>
        <v>12574.8</v>
      </c>
      <c r="AU548" s="258" t="str">
        <f t="shared" si="58"/>
        <v>Y</v>
      </c>
      <c r="AV548" s="259">
        <f>MAX('MDA2'!J548,'T1'!L548,'T2'!J548,T3_R1!K548,T3_R2!K548)</f>
        <v>0</v>
      </c>
      <c r="AW548" s="259">
        <f>MAX('MDA1'!K548,'MDA2'!K548,'MDA3'!I548,'MDA3'!L548,'T1'!M548,'T2'!K548,T3_R1!L548,T3_R2!L548)</f>
        <v>12009</v>
      </c>
      <c r="AX548" s="259">
        <f>MAX('MDA1'!L548,'MDA2'!L548,'MDA3'!J548,'MDA3'!M548,'T1'!N548,'T2'!L548,T3_R1!M548,T3_R2!M548)</f>
        <v>0</v>
      </c>
      <c r="AY548" s="259">
        <f t="shared" si="64"/>
        <v>12009</v>
      </c>
      <c r="AZ548" s="259">
        <f>MAX('MDA2'!J548,T548)</f>
        <v>0</v>
      </c>
      <c r="BA548" s="259">
        <f>MAX('MDA1'!K548,'MDA2'!K548,'MDA3'!I548,'MDA3'!L548,V548,AD548)</f>
        <v>7520</v>
      </c>
      <c r="BB548" s="259">
        <f>MAX('MDA1'!L548,'MDA2'!L548,'MDA3'!J548,'MDA3'!M548,AF548)</f>
        <v>0</v>
      </c>
      <c r="BC548" s="259">
        <f t="shared" si="59"/>
        <v>7520</v>
      </c>
      <c r="BD548" s="260">
        <f t="shared" si="60"/>
        <v>59.80214397048065</v>
      </c>
    </row>
    <row r="549" spans="1:56" x14ac:dyDescent="0.2">
      <c r="A549" s="10" t="str">
        <f>IF(COUNTRY_INFO!A549=0," ",COUNTRY_INFO!A549)</f>
        <v>Ethiopia</v>
      </c>
      <c r="B549" s="10" t="str">
        <f>IF(COUNTRY_INFO!B549=0," ",COUNTRY_INFO!B549)</f>
        <v>Oromia West Harerge</v>
      </c>
      <c r="C549" s="87" t="str">
        <f>IF(COUNTRY_INFO!C549=0," ",COUNTRY_INFO!C549)</f>
        <v>Daro Lebu</v>
      </c>
      <c r="D549" s="67">
        <f>COUNTRY_INFO!L549</f>
        <v>0</v>
      </c>
      <c r="E549" s="61"/>
      <c r="F549" s="61"/>
      <c r="G549" s="11">
        <f>MAX('MDA1'!M549,'MDA2'!M549)</f>
        <v>0</v>
      </c>
      <c r="H549" s="11">
        <f>IF(AND(COUNTRY_INFO!H549&gt;0,COUNTRY_INFO!H549&lt;4),IF(D549&gt;MAX('MDA1'!M549,'MDA2'!M549),MAX('MDA1'!M549,'MDA2'!M549),D549),0)</f>
        <v>0</v>
      </c>
      <c r="I549" s="73">
        <f>IF(AND(COUNTRY_INFO!H549&gt;0,COUNTRY_INFO!H549&lt;4), IF(G549/D549*100&lt;&gt;0, IF(G549/D549*100&gt;100,100,G549/D549*100), "-"),0)</f>
        <v>0</v>
      </c>
      <c r="J549" s="67">
        <f>COUNTRY_INFO!M549</f>
        <v>0</v>
      </c>
      <c r="K549" s="61"/>
      <c r="L549" s="61"/>
      <c r="M549" s="11">
        <f>MAX('MDA1'!M549,MAX('MDA3'!I549,'MDA3'!L549)+MAX('MDA3'!J549,'MDA3'!M549))</f>
        <v>0</v>
      </c>
      <c r="N549" s="11">
        <f>IF(AND(COUNTRY_INFO!I549&gt;0,COUNTRY_INFO!I549&lt;4),IF(J549&gt;MAX('MDA1'!M549,MAX('MDA3'!I549,'MDA3'!L549)+MAX('MDA3'!J549,'MDA3'!M549)),MAX('MDA1'!M549,MAX('MDA3'!I549,'MDA3'!L549)+MAX('MDA3'!J549,'MDA3'!M549)),J549),0)</f>
        <v>0</v>
      </c>
      <c r="O549" s="73">
        <f>IF(AND(COUNTRY_INFO!I549&gt;0,COUNTRY_INFO!I549&lt;4), IF(M549/J549*100&lt;&gt;0, IF(M549/J549*100&gt;100,100,M549/J549*100), "-"),0)</f>
        <v>0</v>
      </c>
      <c r="P549" s="67">
        <f>COUNTRY_INFO!N549</f>
        <v>93647</v>
      </c>
      <c r="Q549" s="61"/>
      <c r="R549" s="61"/>
      <c r="S549" s="11">
        <f>SUM(MAX('MDA2'!J549, 'T1'!L549, MAX(T3_R1!K549, T3_R2!K549)), MAX('MDA1'!K549, 'MDA2'!K549, 'T1'!M549, MAX(T3_R1!L549, T3_R2!L549)), MAX('MDA1'!L549, 'MDA2'!L549, 'T1'!N549, MAX(T3_R1!M549, T3_R2!M549)))</f>
        <v>0</v>
      </c>
      <c r="T549" s="11">
        <f>IF(AND(COUNTRY_INFO!J549&gt;1,COUNTRY_INFO!J549&lt;4),IF(COUNTRY_INFO!E549&gt;MAX('MDA2'!J549,'T1'!L549,MAX(T3_R1!K549,T3_R2!K549)),MAX('MDA2'!J549,'T1'!L549,MAX(T3_R1!K549,T3_R2!K549)),COUNTRY_INFO!E549),0)</f>
        <v>0</v>
      </c>
      <c r="U549" s="217" t="str">
        <f>IF(AND(COUNTRY_INFO!J549&gt;1,COUNTRY_INFO!J549&lt;4), IF(T549/COUNTRY_INFO!E549*100&lt;&gt;0, IF(T549/COUNTRY_INFO!E549*100&gt;100,100,T549/COUNTRY_INFO!E549*100), "-"),0)</f>
        <v>-</v>
      </c>
      <c r="V549" s="11">
        <f>IF(AND(COUNTRY_INFO!J549&gt;1,COUNTRY_INFO!J549&lt;4),IF(COUNTRY_INFO!F549&gt;MAX('MDA1'!K549,'MDA2'!K549,'T1'!M549,MAX(T3_R1!L549,T3_R2!L549)),MAX('MDA1'!K549,'MDA2'!K549,'T1'!M549,MAX(T3_R1!L549,T3_R2!L549)),COUNTRY_INFO!F549),0)</f>
        <v>0</v>
      </c>
      <c r="W549" s="217" t="str">
        <f>IF(AND(COUNTRY_INFO!J549&gt;1,COUNTRY_INFO!J549&lt;4), IF(V549/COUNTRY_INFO!F549*100&lt;&gt;0, IF(V549/COUNTRY_INFO!F549*100&gt;100,100,V549/COUNTRY_INFO!F549*100), "-"),0)</f>
        <v>-</v>
      </c>
      <c r="X549" s="11">
        <f t="shared" si="61"/>
        <v>0</v>
      </c>
      <c r="Y549" s="73" t="str">
        <f>IF(AND(COUNTRY_INFO!J549&gt;1,COUNTRY_INFO!J549&lt;4), IF(S549/P549*100&lt;&gt;0, IF(X549/P549*100&gt;100,100,X549/P549*100), "-"),0)</f>
        <v>-</v>
      </c>
      <c r="Z549" s="67">
        <f>COUNTRY_INFO!O549</f>
        <v>20207.88</v>
      </c>
      <c r="AA549" s="61"/>
      <c r="AB549" s="61"/>
      <c r="AC549" s="11">
        <f>MAX('T1'!L549,'T2'!J549)+MAX('T1'!M549,'T2'!K549)+MAX('T1'!N549,'T2'!L549)</f>
        <v>0</v>
      </c>
      <c r="AD549" s="11">
        <f>IF(COUNTRY_INFO!K549=1,IF(COUNTRY_INFO!F549*0.33&gt;MAX('T1'!M549,'T2'!K549),MAX('T1'!M549,'T2'!K549),COUNTRY_INFO!F549*0.33),IF(COUNTRY_INFO!K549=2,IF(COUNTRY_INFO!F549*0.5&gt;MAX('T1'!M549,'T2'!K549),MAX('T1'!M549,'T2'!K549),COUNTRY_INFO!F549*0.5),IF(COUNTRY_INFO!K549=3,IF(COUNTRY_INFO!F549&gt;MAX('T1'!M549,'T2'!K549),MAX('T1'!M549,'T2'!K549),COUNTRY_INFO!F549),0)))</f>
        <v>0</v>
      </c>
      <c r="AE549" s="217">
        <f>IF(AND(COUNTRY_INFO!K549&gt;0,COUNTRY_INFO!K549&lt;4),IF(Z549&gt;0,IF(COUNTRY_INFO!K549=1, AD549/(COUNTRY_INFO!F549*0.33)*100, IF(COUNTRY_INFO!K549=2, AD549/(COUNTRY_INFO!F549*0.5)*100, IF(COUNTRY_INFO!K549=3, AD549/COUNTRY_INFO!F549*100))),"-"),0)</f>
        <v>0</v>
      </c>
      <c r="AF549" s="11">
        <f>IF(COUNTRY_INFO!K549=2,IF(COUNTRY_INFO!G549*0.2&gt;MAX('T1'!N549,'T2'!L549),MAX('T1'!N549,'T2'!L549),COUNTRY_INFO!G549*0.2),IF(COUNTRY_INFO!K549=3,IF(COUNTRY_INFO!G549&gt;MAX('T1'!N549,'T2'!L549),MAX('T1'!N549,'T2'!L549),COUNTRY_INFO!G549),0))</f>
        <v>0</v>
      </c>
      <c r="AG549" s="217">
        <f>IF(AND(COUNTRY_INFO!K549&gt;0,COUNTRY_INFO!K549&lt;4),IF(Z549&gt;0,IF(COUNTRY_INFO!K549=1, 0, IF(COUNTRY_INFO!K549=2, AF549/(COUNTRY_INFO!G549*0.2)*100, IF(COUNTRY_INFO!K549=3, AF549/COUNTRY_INFO!G549*100))),"-"),0)</f>
        <v>0</v>
      </c>
      <c r="AH549" s="11">
        <f t="shared" si="62"/>
        <v>0</v>
      </c>
      <c r="AI549" s="73" t="str">
        <f>IF(AND(COUNTRY_INFO!K549&gt;0,COUNTRY_INFO!K549&lt;4), IF(AC549/Z549*100&lt;&gt;0, IF(AH549/Z549*100&gt;100,100,AH549/Z549*100), "-"),0)</f>
        <v>-</v>
      </c>
      <c r="AJ549" s="261"/>
      <c r="AK549" s="260">
        <f>IF(AND(D549&lt;&gt;0, D549&lt;&gt;"Unknown",D549&lt;&gt;"Stopped",D549&lt;&gt;"Not required"),D549/COUNTRY_INFO!D549, 0)</f>
        <v>0</v>
      </c>
      <c r="AL549" s="260">
        <f>IF(AND(J549&lt;&gt;0,J549&lt;&gt;"Unknown",J549&lt;&gt;"Stopped",J549&lt;&gt;"Not required"),J549/COUNTRY_INFO!D549, 0)</f>
        <v>0</v>
      </c>
      <c r="AM549" s="260">
        <f>IF(AND(P549&lt;&gt;0,P549&lt;&gt;"Unknown",P549&lt;&gt;"Not required"),P549/(COUNTRY_INFO!E549+COUNTRY_INFO!F549), 0)</f>
        <v>1</v>
      </c>
      <c r="AN549" s="260">
        <f>IF(AND(Z549&lt;&gt;0,Z549&lt;&gt;"Unknown",Z549&lt;&gt;"Not required"),IF(COUNTRY_INFO!K549=1,1,IF(COUNTRY_INFO!K549=2,0.5*COUNTRY_INFO!F549/(0.5*COUNTRY_INFO!F549+0.2*COUNTRY_INFO!G549),IF(COUNTRY_INFO!K549=3,COUNTRY_INFO!F549/(COUNTRY_INFO!F549+COUNTRY_INFO!G549)))),0)</f>
        <v>1</v>
      </c>
      <c r="AO549" s="260">
        <f>IF(AND(Z549&lt;&gt;0,Z549&lt;&gt;"Unknown",Z549&lt;&gt;"Not required"),IF(COUNTRY_INFO!K549=1,0,IF(COUNTRY_INFO!K549=2,0.2*COUNTRY_INFO!G549/(0.5*COUNTRY_INFO!F549+0.2*COUNTRY_INFO!G549),IF(COUNTRY_INFO!K549=3,COUNTRY_INFO!G549/(COUNTRY_INFO!F549+COUNTRY_INFO!G549)))),0)</f>
        <v>0</v>
      </c>
      <c r="AP549" s="259">
        <f>MAX(COUNTRY_INFO!D549*AK549*PROFILE!$G$7,COUNTRY_INFO!D549*AL549*PROFILE!$G$7)</f>
        <v>0</v>
      </c>
      <c r="AQ549" s="259">
        <f>MAX(COUNTRY_INFO!D549*AK549*PROFILE!$G$8,COUNTRY_INFO!D549*AL549*PROFILE!$G$8,COUNTRY_INFO!D549*AM549*PROFILE!$G$8)</f>
        <v>28787.751108462595</v>
      </c>
      <c r="AR549" s="259">
        <f>MAX(COUNTRY_INFO!D549*AK549*PROFILE!$G$9,COUNTRY_INFO!D549*AL549*PROFILE!$G$9,COUNTRY_INFO!D549*AM549*PROFILE!$G$9,IF(AND(DISTRICT!Z549&lt;&gt;"Unknown",Z549&lt;&gt;"Not required"),COUNTRY_INFO!O549*DISTRICT!AN549,0))</f>
        <v>59783.742440294001</v>
      </c>
      <c r="AS549" s="259">
        <f>MAX(COUNTRY_INFO!D549*AK549*PROFILE!$G$10,COUNTRY_INFO!D549*AL549*PROFILE!$G$10,IF(AND(DISTRICT!Z549&lt;&gt;"Unknown",Z549&lt;&gt;"Not required"),COUNTRY_INFO!O549*DISTRICT!AO549,0))</f>
        <v>0</v>
      </c>
      <c r="AT549" s="259">
        <f t="shared" si="63"/>
        <v>88571.493548756596</v>
      </c>
      <c r="AU549" s="258">
        <f t="shared" si="58"/>
        <v>0</v>
      </c>
      <c r="AV549" s="259">
        <f>MAX('MDA2'!J549,'T1'!L549,'T2'!J549,T3_R1!K549,T3_R2!K549)</f>
        <v>0</v>
      </c>
      <c r="AW549" s="259">
        <f>MAX('MDA1'!K549,'MDA2'!K549,'MDA3'!I549,'MDA3'!L549,'T1'!M549,'T2'!K549,T3_R1!L549,T3_R2!L549)</f>
        <v>0</v>
      </c>
      <c r="AX549" s="259">
        <f>MAX('MDA1'!L549,'MDA2'!L549,'MDA3'!J549,'MDA3'!M549,'T1'!N549,'T2'!L549,T3_R1!M549,T3_R2!M549)</f>
        <v>0</v>
      </c>
      <c r="AY549" s="259">
        <f t="shared" si="64"/>
        <v>0</v>
      </c>
      <c r="AZ549" s="259">
        <f>MAX('MDA2'!J549,T549)</f>
        <v>0</v>
      </c>
      <c r="BA549" s="259">
        <f>MAX('MDA1'!K549,'MDA2'!K549,'MDA3'!I549,'MDA3'!L549,V549,AD549)</f>
        <v>0</v>
      </c>
      <c r="BB549" s="259">
        <f>MAX('MDA1'!L549,'MDA2'!L549,'MDA3'!J549,'MDA3'!M549,AF549)</f>
        <v>0</v>
      </c>
      <c r="BC549" s="259">
        <f t="shared" si="59"/>
        <v>0</v>
      </c>
      <c r="BD549" s="260">
        <f t="shared" si="60"/>
        <v>0</v>
      </c>
    </row>
    <row r="550" spans="1:56" x14ac:dyDescent="0.2">
      <c r="A550" s="10" t="str">
        <f>IF(COUNTRY_INFO!A550=0," ",COUNTRY_INFO!A550)</f>
        <v>Ethiopia</v>
      </c>
      <c r="B550" s="10" t="str">
        <f>IF(COUNTRY_INFO!B550=0," ",COUNTRY_INFO!B550)</f>
        <v>Oromia West Harerge</v>
      </c>
      <c r="C550" s="87" t="str">
        <f>IF(COUNTRY_INFO!C550=0," ",COUNTRY_INFO!C550)</f>
        <v>Doba</v>
      </c>
      <c r="D550" s="67">
        <f>COUNTRY_INFO!L550</f>
        <v>0</v>
      </c>
      <c r="E550" s="61"/>
      <c r="F550" s="61"/>
      <c r="G550" s="11">
        <f>MAX('MDA1'!M550,'MDA2'!M550)</f>
        <v>0</v>
      </c>
      <c r="H550" s="11">
        <f>IF(AND(COUNTRY_INFO!H550&gt;0,COUNTRY_INFO!H550&lt;4),IF(D550&gt;MAX('MDA1'!M550,'MDA2'!M550),MAX('MDA1'!M550,'MDA2'!M550),D550),0)</f>
        <v>0</v>
      </c>
      <c r="I550" s="73">
        <f>IF(AND(COUNTRY_INFO!H550&gt;0,COUNTRY_INFO!H550&lt;4), IF(G550/D550*100&lt;&gt;0, IF(G550/D550*100&gt;100,100,G550/D550*100), "-"),0)</f>
        <v>0</v>
      </c>
      <c r="J550" s="67">
        <f>COUNTRY_INFO!M550</f>
        <v>0</v>
      </c>
      <c r="K550" s="61"/>
      <c r="L550" s="61"/>
      <c r="M550" s="11">
        <f>MAX('MDA1'!M550,MAX('MDA3'!I550,'MDA3'!L550)+MAX('MDA3'!J550,'MDA3'!M550))</f>
        <v>0</v>
      </c>
      <c r="N550" s="11">
        <f>IF(AND(COUNTRY_INFO!I550&gt;0,COUNTRY_INFO!I550&lt;4),IF(J550&gt;MAX('MDA1'!M550,MAX('MDA3'!I550,'MDA3'!L550)+MAX('MDA3'!J550,'MDA3'!M550)),MAX('MDA1'!M550,MAX('MDA3'!I550,'MDA3'!L550)+MAX('MDA3'!J550,'MDA3'!M550)),J550),0)</f>
        <v>0</v>
      </c>
      <c r="O550" s="73">
        <f>IF(AND(COUNTRY_INFO!I550&gt;0,COUNTRY_INFO!I550&lt;4), IF(M550/J550*100&lt;&gt;0, IF(M550/J550*100&gt;100,100,M550/J550*100), "-"),0)</f>
        <v>0</v>
      </c>
      <c r="P550" s="67">
        <f>COUNTRY_INFO!N550</f>
        <v>0</v>
      </c>
      <c r="Q550" s="61"/>
      <c r="R550" s="61"/>
      <c r="S550" s="11">
        <f>SUM(MAX('MDA2'!J550, 'T1'!L550, MAX(T3_R1!K550, T3_R2!K550)), MAX('MDA1'!K550, 'MDA2'!K550, 'T1'!M550, MAX(T3_R1!L550, T3_R2!L550)), MAX('MDA1'!L550, 'MDA2'!L550, 'T1'!N550, MAX(T3_R1!M550, T3_R2!M550)))</f>
        <v>0</v>
      </c>
      <c r="T550" s="11">
        <f>IF(AND(COUNTRY_INFO!J550&gt;1,COUNTRY_INFO!J550&lt;4),IF(COUNTRY_INFO!E550&gt;MAX('MDA2'!J550,'T1'!L550,MAX(T3_R1!K550,T3_R2!K550)),MAX('MDA2'!J550,'T1'!L550,MAX(T3_R1!K550,T3_R2!K550)),COUNTRY_INFO!E550),0)</f>
        <v>0</v>
      </c>
      <c r="U550" s="217">
        <f>IF(AND(COUNTRY_INFO!J550&gt;1,COUNTRY_INFO!J550&lt;4), IF(T550/COUNTRY_INFO!E550*100&lt;&gt;0, IF(T550/COUNTRY_INFO!E550*100&gt;100,100,T550/COUNTRY_INFO!E550*100), "-"),0)</f>
        <v>0</v>
      </c>
      <c r="V550" s="11">
        <f>IF(AND(COUNTRY_INFO!J550&gt;1,COUNTRY_INFO!J550&lt;4),IF(COUNTRY_INFO!F550&gt;MAX('MDA1'!K550,'MDA2'!K550,'T1'!M550,MAX(T3_R1!L550,T3_R2!L550)),MAX('MDA1'!K550,'MDA2'!K550,'T1'!M550,MAX(T3_R1!L550,T3_R2!L550)),COUNTRY_INFO!F550),0)</f>
        <v>0</v>
      </c>
      <c r="W550" s="217">
        <f>IF(AND(COUNTRY_INFO!J550&gt;1,COUNTRY_INFO!J550&lt;4), IF(V550/COUNTRY_INFO!F550*100&lt;&gt;0, IF(V550/COUNTRY_INFO!F550*100&gt;100,100,V550/COUNTRY_INFO!F550*100), "-"),0)</f>
        <v>0</v>
      </c>
      <c r="X550" s="11">
        <f t="shared" si="61"/>
        <v>0</v>
      </c>
      <c r="Y550" s="73">
        <f>IF(AND(COUNTRY_INFO!J550&gt;1,COUNTRY_INFO!J550&lt;4), IF(S550/P550*100&lt;&gt;0, IF(X550/P550*100&gt;100,100,X550/P550*100), "-"),0)</f>
        <v>0</v>
      </c>
      <c r="Z550" s="67">
        <f>COUNTRY_INFO!O550</f>
        <v>45536.4</v>
      </c>
      <c r="AA550" s="61"/>
      <c r="AB550" s="61"/>
      <c r="AC550" s="11">
        <f>MAX('T1'!L550,'T2'!J550)+MAX('T1'!M550,'T2'!K550)+MAX('T1'!N550,'T2'!L550)</f>
        <v>51118</v>
      </c>
      <c r="AD550" s="11">
        <f>IF(COUNTRY_INFO!K550=1,IF(COUNTRY_INFO!F550*0.33&gt;MAX('T1'!M550,'T2'!K550),MAX('T1'!M550,'T2'!K550),COUNTRY_INFO!F550*0.33),IF(COUNTRY_INFO!K550=2,IF(COUNTRY_INFO!F550*0.5&gt;MAX('T1'!M550,'T2'!K550),MAX('T1'!M550,'T2'!K550),COUNTRY_INFO!F550*0.5),IF(COUNTRY_INFO!K550=3,IF(COUNTRY_INFO!F550&gt;MAX('T1'!M550,'T2'!K550),MAX('T1'!M550,'T2'!K550),COUNTRY_INFO!F550),0)))</f>
        <v>27232</v>
      </c>
      <c r="AE550" s="217">
        <f>IF(AND(COUNTRY_INFO!K550&gt;0,COUNTRY_INFO!K550&lt;4),IF(Z550&gt;0,IF(COUNTRY_INFO!K550=1, AD550/(COUNTRY_INFO!F550*0.33)*100, IF(COUNTRY_INFO!K550=2, AD550/(COUNTRY_INFO!F550*0.5)*100, IF(COUNTRY_INFO!K550=3, AD550/COUNTRY_INFO!F550*100))),"-"),0)</f>
        <v>100</v>
      </c>
      <c r="AF550" s="11">
        <f>IF(COUNTRY_INFO!K550=2,IF(COUNTRY_INFO!G550*0.2&gt;MAX('T1'!N550,'T2'!L550),MAX('T1'!N550,'T2'!L550),COUNTRY_INFO!G550*0.2),IF(COUNTRY_INFO!K550=3,IF(COUNTRY_INFO!G550&gt;MAX('T1'!N550,'T2'!L550),MAX('T1'!N550,'T2'!L550),COUNTRY_INFO!G550),0))</f>
        <v>0</v>
      </c>
      <c r="AG550" s="217">
        <f>IF(AND(COUNTRY_INFO!K550&gt;0,COUNTRY_INFO!K550&lt;4),IF(Z550&gt;0,IF(COUNTRY_INFO!K550=1, 0, IF(COUNTRY_INFO!K550=2, AF550/(COUNTRY_INFO!G550*0.2)*100, IF(COUNTRY_INFO!K550=3, AF550/COUNTRY_INFO!G550*100))),"-"),0)</f>
        <v>0</v>
      </c>
      <c r="AH550" s="11">
        <f t="shared" si="62"/>
        <v>27232</v>
      </c>
      <c r="AI550" s="73">
        <f>IF(AND(COUNTRY_INFO!K550&gt;0,COUNTRY_INFO!K550&lt;4), IF(AC550/Z550*100&lt;&gt;0, IF(AH550/Z550*100&gt;100,100,AH550/Z550*100), "-"),0)</f>
        <v>59.80270728472167</v>
      </c>
      <c r="AJ550" s="261"/>
      <c r="AK550" s="260">
        <f>IF(AND(D550&lt;&gt;0, D550&lt;&gt;"Unknown",D550&lt;&gt;"Stopped",D550&lt;&gt;"Not required"),D550/COUNTRY_INFO!D550, 0)</f>
        <v>0</v>
      </c>
      <c r="AL550" s="260">
        <f>IF(AND(J550&lt;&gt;0,J550&lt;&gt;"Unknown",J550&lt;&gt;"Stopped",J550&lt;&gt;"Not required"),J550/COUNTRY_INFO!D550, 0)</f>
        <v>0</v>
      </c>
      <c r="AM550" s="260">
        <f>IF(AND(P550&lt;&gt;0,P550&lt;&gt;"Unknown",P550&lt;&gt;"Not required"),P550/(COUNTRY_INFO!E550+COUNTRY_INFO!F550), 0)</f>
        <v>0</v>
      </c>
      <c r="AN550" s="260">
        <f>IF(AND(Z550&lt;&gt;0,Z550&lt;&gt;"Unknown",Z550&lt;&gt;"Not required"),IF(COUNTRY_INFO!K550=1,1,IF(COUNTRY_INFO!K550=2,0.5*COUNTRY_INFO!F550/(0.5*COUNTRY_INFO!F550+0.2*COUNTRY_INFO!G550),IF(COUNTRY_INFO!K550=3,COUNTRY_INFO!F550/(COUNTRY_INFO!F550+COUNTRY_INFO!G550)))),0)</f>
        <v>0.59802707284721668</v>
      </c>
      <c r="AO550" s="260">
        <f>IF(AND(Z550&lt;&gt;0,Z550&lt;&gt;"Unknown",Z550&lt;&gt;"Not required"),IF(COUNTRY_INFO!K550=1,0,IF(COUNTRY_INFO!K550=2,0.2*COUNTRY_INFO!G550/(0.5*COUNTRY_INFO!F550+0.2*COUNTRY_INFO!G550),IF(COUNTRY_INFO!K550=3,COUNTRY_INFO!G550/(COUNTRY_INFO!F550+COUNTRY_INFO!G550)))),0)</f>
        <v>0.40197292715278327</v>
      </c>
      <c r="AP550" s="259">
        <f>MAX(COUNTRY_INFO!D550*AK550*PROFILE!$G$7,COUNTRY_INFO!D550*AL550*PROFILE!$G$7)</f>
        <v>0</v>
      </c>
      <c r="AQ550" s="259">
        <f>MAX(COUNTRY_INFO!D550*AK550*PROFILE!$G$8,COUNTRY_INFO!D550*AL550*PROFILE!$G$8,COUNTRY_INFO!D550*AM550*PROFILE!$G$8)</f>
        <v>0</v>
      </c>
      <c r="AR550" s="259">
        <f>MAX(COUNTRY_INFO!D550*AK550*PROFILE!$G$9,COUNTRY_INFO!D550*AL550*PROFILE!$G$9,COUNTRY_INFO!D550*AM550*PROFILE!$G$9,IF(AND(DISTRICT!Z550&lt;&gt;"Unknown",Z550&lt;&gt;"Not required"),COUNTRY_INFO!O550*DISTRICT!AN550,0))</f>
        <v>27232</v>
      </c>
      <c r="AS550" s="259">
        <f>MAX(COUNTRY_INFO!D550*AK550*PROFILE!$G$10,COUNTRY_INFO!D550*AL550*PROFILE!$G$10,IF(AND(DISTRICT!Z550&lt;&gt;"Unknown",Z550&lt;&gt;"Not required"),COUNTRY_INFO!O550*DISTRICT!AO550,0))</f>
        <v>18304.400000000001</v>
      </c>
      <c r="AT550" s="259">
        <f t="shared" si="63"/>
        <v>45536.4</v>
      </c>
      <c r="AU550" s="258" t="str">
        <f t="shared" si="58"/>
        <v>Y</v>
      </c>
      <c r="AV550" s="259">
        <f>MAX('MDA2'!J550,'T1'!L550,'T2'!J550,T3_R1!K550,T3_R2!K550)</f>
        <v>0</v>
      </c>
      <c r="AW550" s="259">
        <f>MAX('MDA1'!K550,'MDA2'!K550,'MDA3'!I550,'MDA3'!L550,'T1'!M550,'T2'!K550,T3_R1!L550,T3_R2!L550)</f>
        <v>51118</v>
      </c>
      <c r="AX550" s="259">
        <f>MAX('MDA1'!L550,'MDA2'!L550,'MDA3'!J550,'MDA3'!M550,'T1'!N550,'T2'!L550,T3_R1!M550,T3_R2!M550)</f>
        <v>0</v>
      </c>
      <c r="AY550" s="259">
        <f t="shared" si="64"/>
        <v>51118</v>
      </c>
      <c r="AZ550" s="259">
        <f>MAX('MDA2'!J550,T550)</f>
        <v>0</v>
      </c>
      <c r="BA550" s="259">
        <f>MAX('MDA1'!K550,'MDA2'!K550,'MDA3'!I550,'MDA3'!L550,V550,AD550)</f>
        <v>27232</v>
      </c>
      <c r="BB550" s="259">
        <f>MAX('MDA1'!L550,'MDA2'!L550,'MDA3'!J550,'MDA3'!M550,AF550)</f>
        <v>0</v>
      </c>
      <c r="BC550" s="259">
        <f t="shared" si="59"/>
        <v>27232</v>
      </c>
      <c r="BD550" s="260">
        <f t="shared" si="60"/>
        <v>59.80270728472167</v>
      </c>
    </row>
    <row r="551" spans="1:56" x14ac:dyDescent="0.2">
      <c r="A551" s="10" t="str">
        <f>IF(COUNTRY_INFO!A551=0," ",COUNTRY_INFO!A551)</f>
        <v>Ethiopia</v>
      </c>
      <c r="B551" s="10" t="str">
        <f>IF(COUNTRY_INFO!B551=0," ",COUNTRY_INFO!B551)</f>
        <v>Oromia West Harerge</v>
      </c>
      <c r="C551" s="87" t="str">
        <f>IF(COUNTRY_INFO!C551=0," ",COUNTRY_INFO!C551)</f>
        <v>Gemechis</v>
      </c>
      <c r="D551" s="67">
        <f>COUNTRY_INFO!L551</f>
        <v>0</v>
      </c>
      <c r="E551" s="61"/>
      <c r="F551" s="61"/>
      <c r="G551" s="11">
        <f>MAX('MDA1'!M551,'MDA2'!M551)</f>
        <v>0</v>
      </c>
      <c r="H551" s="11">
        <f>IF(AND(COUNTRY_INFO!H551&gt;0,COUNTRY_INFO!H551&lt;4),IF(D551&gt;MAX('MDA1'!M551,'MDA2'!M551),MAX('MDA1'!M551,'MDA2'!M551),D551),0)</f>
        <v>0</v>
      </c>
      <c r="I551" s="73">
        <f>IF(AND(COUNTRY_INFO!H551&gt;0,COUNTRY_INFO!H551&lt;4), IF(G551/D551*100&lt;&gt;0, IF(G551/D551*100&gt;100,100,G551/D551*100), "-"),0)</f>
        <v>0</v>
      </c>
      <c r="J551" s="67">
        <f>COUNTRY_INFO!M551</f>
        <v>0</v>
      </c>
      <c r="K551" s="61"/>
      <c r="L551" s="61"/>
      <c r="M551" s="11">
        <f>MAX('MDA1'!M551,MAX('MDA3'!I551,'MDA3'!L551)+MAX('MDA3'!J551,'MDA3'!M551))</f>
        <v>0</v>
      </c>
      <c r="N551" s="11">
        <f>IF(AND(COUNTRY_INFO!I551&gt;0,COUNTRY_INFO!I551&lt;4),IF(J551&gt;MAX('MDA1'!M551,MAX('MDA3'!I551,'MDA3'!L551)+MAX('MDA3'!J551,'MDA3'!M551)),MAX('MDA1'!M551,MAX('MDA3'!I551,'MDA3'!L551)+MAX('MDA3'!J551,'MDA3'!M551)),J551),0)</f>
        <v>0</v>
      </c>
      <c r="O551" s="73">
        <f>IF(AND(COUNTRY_INFO!I551&gt;0,COUNTRY_INFO!I551&lt;4), IF(M551/J551*100&lt;&gt;0, IF(M551/J551*100&gt;100,100,M551/J551*100), "-"),0)</f>
        <v>0</v>
      </c>
      <c r="P551" s="67">
        <f>COUNTRY_INFO!N551</f>
        <v>0</v>
      </c>
      <c r="Q551" s="61"/>
      <c r="R551" s="61"/>
      <c r="S551" s="11">
        <f>SUM(MAX('MDA2'!J551, 'T1'!L551, MAX(T3_R1!K551, T3_R2!K551)), MAX('MDA1'!K551, 'MDA2'!K551, 'T1'!M551, MAX(T3_R1!L551, T3_R2!L551)), MAX('MDA1'!L551, 'MDA2'!L551, 'T1'!N551, MAX(T3_R1!M551, T3_R2!M551)))</f>
        <v>0</v>
      </c>
      <c r="T551" s="11">
        <f>IF(AND(COUNTRY_INFO!J551&gt;1,COUNTRY_INFO!J551&lt;4),IF(COUNTRY_INFO!E551&gt;MAX('MDA2'!J551,'T1'!L551,MAX(T3_R1!K551,T3_R2!K551)),MAX('MDA2'!J551,'T1'!L551,MAX(T3_R1!K551,T3_R2!K551)),COUNTRY_INFO!E551),0)</f>
        <v>0</v>
      </c>
      <c r="U551" s="217">
        <f>IF(AND(COUNTRY_INFO!J551&gt;1,COUNTRY_INFO!J551&lt;4), IF(T551/COUNTRY_INFO!E551*100&lt;&gt;0, IF(T551/COUNTRY_INFO!E551*100&gt;100,100,T551/COUNTRY_INFO!E551*100), "-"),0)</f>
        <v>0</v>
      </c>
      <c r="V551" s="11">
        <f>IF(AND(COUNTRY_INFO!J551&gt;1,COUNTRY_INFO!J551&lt;4),IF(COUNTRY_INFO!F551&gt;MAX('MDA1'!K551,'MDA2'!K551,'T1'!M551,MAX(T3_R1!L551,T3_R2!L551)),MAX('MDA1'!K551,'MDA2'!K551,'T1'!M551,MAX(T3_R1!L551,T3_R2!L551)),COUNTRY_INFO!F551),0)</f>
        <v>0</v>
      </c>
      <c r="W551" s="217">
        <f>IF(AND(COUNTRY_INFO!J551&gt;1,COUNTRY_INFO!J551&lt;4), IF(V551/COUNTRY_INFO!F551*100&lt;&gt;0, IF(V551/COUNTRY_INFO!F551*100&gt;100,100,V551/COUNTRY_INFO!F551*100), "-"),0)</f>
        <v>0</v>
      </c>
      <c r="X551" s="11">
        <f t="shared" si="61"/>
        <v>0</v>
      </c>
      <c r="Y551" s="73">
        <f>IF(AND(COUNTRY_INFO!J551&gt;1,COUNTRY_INFO!J551&lt;4), IF(S551/P551*100&lt;&gt;0, IF(X551/P551*100&gt;100,100,X551/P551*100), "-"),0)</f>
        <v>0</v>
      </c>
      <c r="Z551" s="67">
        <f>COUNTRY_INFO!O551</f>
        <v>62631.9</v>
      </c>
      <c r="AA551" s="61"/>
      <c r="AB551" s="61"/>
      <c r="AC551" s="11">
        <f>MAX('T1'!L551,'T2'!J551)+MAX('T1'!M551,'T2'!K551)+MAX('T1'!N551,'T2'!L551)</f>
        <v>71333</v>
      </c>
      <c r="AD551" s="11">
        <f>IF(COUNTRY_INFO!K551=1,IF(COUNTRY_INFO!F551*0.33&gt;MAX('T1'!M551,'T2'!K551),MAX('T1'!M551,'T2'!K551),COUNTRY_INFO!F551*0.33),IF(COUNTRY_INFO!K551=2,IF(COUNTRY_INFO!F551*0.5&gt;MAX('T1'!M551,'T2'!K551),MAX('T1'!M551,'T2'!K551),COUNTRY_INFO!F551*0.5),IF(COUNTRY_INFO!K551=3,IF(COUNTRY_INFO!F551&gt;MAX('T1'!M551,'T2'!K551),MAX('T1'!M551,'T2'!K551),COUNTRY_INFO!F551),0)))</f>
        <v>37455.5</v>
      </c>
      <c r="AE551" s="217">
        <f>IF(AND(COUNTRY_INFO!K551&gt;0,COUNTRY_INFO!K551&lt;4),IF(Z551&gt;0,IF(COUNTRY_INFO!K551=1, AD551/(COUNTRY_INFO!F551*0.33)*100, IF(COUNTRY_INFO!K551=2, AD551/(COUNTRY_INFO!F551*0.5)*100, IF(COUNTRY_INFO!K551=3, AD551/COUNTRY_INFO!F551*100))),"-"),0)</f>
        <v>100</v>
      </c>
      <c r="AF551" s="11">
        <f>IF(COUNTRY_INFO!K551=2,IF(COUNTRY_INFO!G551*0.2&gt;MAX('T1'!N551,'T2'!L551),MAX('T1'!N551,'T2'!L551),COUNTRY_INFO!G551*0.2),IF(COUNTRY_INFO!K551=3,IF(COUNTRY_INFO!G551&gt;MAX('T1'!N551,'T2'!L551),MAX('T1'!N551,'T2'!L551),COUNTRY_INFO!G551),0))</f>
        <v>0</v>
      </c>
      <c r="AG551" s="217">
        <f>IF(AND(COUNTRY_INFO!K551&gt;0,COUNTRY_INFO!K551&lt;4),IF(Z551&gt;0,IF(COUNTRY_INFO!K551=1, 0, IF(COUNTRY_INFO!K551=2, AF551/(COUNTRY_INFO!G551*0.2)*100, IF(COUNTRY_INFO!K551=3, AF551/COUNTRY_INFO!G551*100))),"-"),0)</f>
        <v>0</v>
      </c>
      <c r="AH551" s="11">
        <f t="shared" si="62"/>
        <v>37455.5</v>
      </c>
      <c r="AI551" s="73">
        <f>IF(AND(COUNTRY_INFO!K551&gt;0,COUNTRY_INFO!K551&lt;4), IF(AC551/Z551*100&lt;&gt;0, IF(AH551/Z551*100&gt;100,100,AH551/Z551*100), "-"),0)</f>
        <v>59.802592608558889</v>
      </c>
      <c r="AJ551" s="261"/>
      <c r="AK551" s="260">
        <f>IF(AND(D551&lt;&gt;0, D551&lt;&gt;"Unknown",D551&lt;&gt;"Stopped",D551&lt;&gt;"Not required"),D551/COUNTRY_INFO!D551, 0)</f>
        <v>0</v>
      </c>
      <c r="AL551" s="260">
        <f>IF(AND(J551&lt;&gt;0,J551&lt;&gt;"Unknown",J551&lt;&gt;"Stopped",J551&lt;&gt;"Not required"),J551/COUNTRY_INFO!D551, 0)</f>
        <v>0</v>
      </c>
      <c r="AM551" s="260">
        <f>IF(AND(P551&lt;&gt;0,P551&lt;&gt;"Unknown",P551&lt;&gt;"Not required"),P551/(COUNTRY_INFO!E551+COUNTRY_INFO!F551), 0)</f>
        <v>0</v>
      </c>
      <c r="AN551" s="260">
        <f>IF(AND(Z551&lt;&gt;0,Z551&lt;&gt;"Unknown",Z551&lt;&gt;"Not required"),IF(COUNTRY_INFO!K551=1,1,IF(COUNTRY_INFO!K551=2,0.5*COUNTRY_INFO!F551/(0.5*COUNTRY_INFO!F551+0.2*COUNTRY_INFO!G551),IF(COUNTRY_INFO!K551=3,COUNTRY_INFO!F551/(COUNTRY_INFO!F551+COUNTRY_INFO!G551)))),0)</f>
        <v>0.59802592608558891</v>
      </c>
      <c r="AO551" s="260">
        <f>IF(AND(Z551&lt;&gt;0,Z551&lt;&gt;"Unknown",Z551&lt;&gt;"Not required"),IF(COUNTRY_INFO!K551=1,0,IF(COUNTRY_INFO!K551=2,0.2*COUNTRY_INFO!G551/(0.5*COUNTRY_INFO!F551+0.2*COUNTRY_INFO!G551),IF(COUNTRY_INFO!K551=3,COUNTRY_INFO!G551/(COUNTRY_INFO!F551+COUNTRY_INFO!G551)))),0)</f>
        <v>0.40197407391441103</v>
      </c>
      <c r="AP551" s="259">
        <f>MAX(COUNTRY_INFO!D551*AK551*PROFILE!$G$7,COUNTRY_INFO!D551*AL551*PROFILE!$G$7)</f>
        <v>0</v>
      </c>
      <c r="AQ551" s="259">
        <f>MAX(COUNTRY_INFO!D551*AK551*PROFILE!$G$8,COUNTRY_INFO!D551*AL551*PROFILE!$G$8,COUNTRY_INFO!D551*AM551*PROFILE!$G$8)</f>
        <v>0</v>
      </c>
      <c r="AR551" s="259">
        <f>MAX(COUNTRY_INFO!D551*AK551*PROFILE!$G$9,COUNTRY_INFO!D551*AL551*PROFILE!$G$9,COUNTRY_INFO!D551*AM551*PROFILE!$G$9,IF(AND(DISTRICT!Z551&lt;&gt;"Unknown",Z551&lt;&gt;"Not required"),COUNTRY_INFO!O551*DISTRICT!AN551,0))</f>
        <v>37455.5</v>
      </c>
      <c r="AS551" s="259">
        <f>MAX(COUNTRY_INFO!D551*AK551*PROFILE!$G$10,COUNTRY_INFO!D551*AL551*PROFILE!$G$10,IF(AND(DISTRICT!Z551&lt;&gt;"Unknown",Z551&lt;&gt;"Not required"),COUNTRY_INFO!O551*DISTRICT!AO551,0))</f>
        <v>25176.400000000001</v>
      </c>
      <c r="AT551" s="259">
        <f t="shared" si="63"/>
        <v>62631.9</v>
      </c>
      <c r="AU551" s="258" t="str">
        <f t="shared" si="58"/>
        <v>Y</v>
      </c>
      <c r="AV551" s="259">
        <f>MAX('MDA2'!J551,'T1'!L551,'T2'!J551,T3_R1!K551,T3_R2!K551)</f>
        <v>0</v>
      </c>
      <c r="AW551" s="259">
        <f>MAX('MDA1'!K551,'MDA2'!K551,'MDA3'!I551,'MDA3'!L551,'T1'!M551,'T2'!K551,T3_R1!L551,T3_R2!L551)</f>
        <v>71333</v>
      </c>
      <c r="AX551" s="259">
        <f>MAX('MDA1'!L551,'MDA2'!L551,'MDA3'!J551,'MDA3'!M551,'T1'!N551,'T2'!L551,T3_R1!M551,T3_R2!M551)</f>
        <v>0</v>
      </c>
      <c r="AY551" s="259">
        <f t="shared" si="64"/>
        <v>71333</v>
      </c>
      <c r="AZ551" s="259">
        <f>MAX('MDA2'!J551,T551)</f>
        <v>0</v>
      </c>
      <c r="BA551" s="259">
        <f>MAX('MDA1'!K551,'MDA2'!K551,'MDA3'!I551,'MDA3'!L551,V551,AD551)</f>
        <v>37455.5</v>
      </c>
      <c r="BB551" s="259">
        <f>MAX('MDA1'!L551,'MDA2'!L551,'MDA3'!J551,'MDA3'!M551,AF551)</f>
        <v>0</v>
      </c>
      <c r="BC551" s="259">
        <f t="shared" si="59"/>
        <v>37455.5</v>
      </c>
      <c r="BD551" s="260">
        <f t="shared" si="60"/>
        <v>59.802592608558889</v>
      </c>
    </row>
    <row r="552" spans="1:56" x14ac:dyDescent="0.2">
      <c r="A552" s="10" t="str">
        <f>IF(COUNTRY_INFO!A552=0," ",COUNTRY_INFO!A552)</f>
        <v>Ethiopia</v>
      </c>
      <c r="B552" s="10" t="str">
        <f>IF(COUNTRY_INFO!B552=0," ",COUNTRY_INFO!B552)</f>
        <v>Oromia West Harerge</v>
      </c>
      <c r="C552" s="87" t="str">
        <f>IF(COUNTRY_INFO!C552=0," ",COUNTRY_INFO!C552)</f>
        <v>Guba Koricha</v>
      </c>
      <c r="D552" s="67">
        <f>COUNTRY_INFO!L552</f>
        <v>0</v>
      </c>
      <c r="E552" s="61"/>
      <c r="F552" s="61"/>
      <c r="G552" s="11">
        <f>MAX('MDA1'!M552,'MDA2'!M552)</f>
        <v>0</v>
      </c>
      <c r="H552" s="11">
        <f>IF(AND(COUNTRY_INFO!H552&gt;0,COUNTRY_INFO!H552&lt;4),IF(D552&gt;MAX('MDA1'!M552,'MDA2'!M552),MAX('MDA1'!M552,'MDA2'!M552),D552),0)</f>
        <v>0</v>
      </c>
      <c r="I552" s="73">
        <f>IF(AND(COUNTRY_INFO!H552&gt;0,COUNTRY_INFO!H552&lt;4), IF(G552/D552*100&lt;&gt;0, IF(G552/D552*100&gt;100,100,G552/D552*100), "-"),0)</f>
        <v>0</v>
      </c>
      <c r="J552" s="67">
        <f>COUNTRY_INFO!M552</f>
        <v>0</v>
      </c>
      <c r="K552" s="61"/>
      <c r="L552" s="61"/>
      <c r="M552" s="11">
        <f>MAX('MDA1'!M552,MAX('MDA3'!I552,'MDA3'!L552)+MAX('MDA3'!J552,'MDA3'!M552))</f>
        <v>0</v>
      </c>
      <c r="N552" s="11">
        <f>IF(AND(COUNTRY_INFO!I552&gt;0,COUNTRY_INFO!I552&lt;4),IF(J552&gt;MAX('MDA1'!M552,MAX('MDA3'!I552,'MDA3'!L552)+MAX('MDA3'!J552,'MDA3'!M552)),MAX('MDA1'!M552,MAX('MDA3'!I552,'MDA3'!L552)+MAX('MDA3'!J552,'MDA3'!M552)),J552),0)</f>
        <v>0</v>
      </c>
      <c r="O552" s="73">
        <f>IF(AND(COUNTRY_INFO!I552&gt;0,COUNTRY_INFO!I552&lt;4), IF(M552/J552*100&lt;&gt;0, IF(M552/J552*100&gt;100,100,M552/J552*100), "-"),0)</f>
        <v>0</v>
      </c>
      <c r="P552" s="67">
        <f>COUNTRY_INFO!N552</f>
        <v>59722</v>
      </c>
      <c r="Q552" s="61"/>
      <c r="R552" s="61"/>
      <c r="S552" s="11">
        <f>SUM(MAX('MDA2'!J552, 'T1'!L552, MAX(T3_R1!K552, T3_R2!K552)), MAX('MDA1'!K552, 'MDA2'!K552, 'T1'!M552, MAX(T3_R1!L552, T3_R2!L552)), MAX('MDA1'!L552, 'MDA2'!L552, 'T1'!N552, MAX(T3_R1!M552, T3_R2!M552)))</f>
        <v>0</v>
      </c>
      <c r="T552" s="11">
        <f>IF(AND(COUNTRY_INFO!J552&gt;1,COUNTRY_INFO!J552&lt;4),IF(COUNTRY_INFO!E552&gt;MAX('MDA2'!J552,'T1'!L552,MAX(T3_R1!K552,T3_R2!K552)),MAX('MDA2'!J552,'T1'!L552,MAX(T3_R1!K552,T3_R2!K552)),COUNTRY_INFO!E552),0)</f>
        <v>0</v>
      </c>
      <c r="U552" s="217" t="str">
        <f>IF(AND(COUNTRY_INFO!J552&gt;1,COUNTRY_INFO!J552&lt;4), IF(T552/COUNTRY_INFO!E552*100&lt;&gt;0, IF(T552/COUNTRY_INFO!E552*100&gt;100,100,T552/COUNTRY_INFO!E552*100), "-"),0)</f>
        <v>-</v>
      </c>
      <c r="V552" s="11">
        <f>IF(AND(COUNTRY_INFO!J552&gt;1,COUNTRY_INFO!J552&lt;4),IF(COUNTRY_INFO!F552&gt;MAX('MDA1'!K552,'MDA2'!K552,'T1'!M552,MAX(T3_R1!L552,T3_R2!L552)),MAX('MDA1'!K552,'MDA2'!K552,'T1'!M552,MAX(T3_R1!L552,T3_R2!L552)),COUNTRY_INFO!F552),0)</f>
        <v>0</v>
      </c>
      <c r="W552" s="217" t="str">
        <f>IF(AND(COUNTRY_INFO!J552&gt;1,COUNTRY_INFO!J552&lt;4), IF(V552/COUNTRY_INFO!F552*100&lt;&gt;0, IF(V552/COUNTRY_INFO!F552*100&gt;100,100,V552/COUNTRY_INFO!F552*100), "-"),0)</f>
        <v>-</v>
      </c>
      <c r="X552" s="11">
        <f t="shared" si="61"/>
        <v>0</v>
      </c>
      <c r="Y552" s="73" t="str">
        <f>IF(AND(COUNTRY_INFO!J552&gt;1,COUNTRY_INFO!J552&lt;4), IF(S552/P552*100&lt;&gt;0, IF(X552/P552*100&gt;100,100,X552/P552*100), "-"),0)</f>
        <v>-</v>
      </c>
      <c r="Z552" s="67">
        <f>COUNTRY_INFO!O552</f>
        <v>12887.16</v>
      </c>
      <c r="AA552" s="61"/>
      <c r="AB552" s="61"/>
      <c r="AC552" s="11">
        <f>MAX('T1'!L552,'T2'!J552)+MAX('T1'!M552,'T2'!K552)+MAX('T1'!N552,'T2'!L552)</f>
        <v>0</v>
      </c>
      <c r="AD552" s="11">
        <f>IF(COUNTRY_INFO!K552=1,IF(COUNTRY_INFO!F552*0.33&gt;MAX('T1'!M552,'T2'!K552),MAX('T1'!M552,'T2'!K552),COUNTRY_INFO!F552*0.33),IF(COUNTRY_INFO!K552=2,IF(COUNTRY_INFO!F552*0.5&gt;MAX('T1'!M552,'T2'!K552),MAX('T1'!M552,'T2'!K552),COUNTRY_INFO!F552*0.5),IF(COUNTRY_INFO!K552=3,IF(COUNTRY_INFO!F552&gt;MAX('T1'!M552,'T2'!K552),MAX('T1'!M552,'T2'!K552),COUNTRY_INFO!F552),0)))</f>
        <v>0</v>
      </c>
      <c r="AE552" s="217">
        <f>IF(AND(COUNTRY_INFO!K552&gt;0,COUNTRY_INFO!K552&lt;4),IF(Z552&gt;0,IF(COUNTRY_INFO!K552=1, AD552/(COUNTRY_INFO!F552*0.33)*100, IF(COUNTRY_INFO!K552=2, AD552/(COUNTRY_INFO!F552*0.5)*100, IF(COUNTRY_INFO!K552=3, AD552/COUNTRY_INFO!F552*100))),"-"),0)</f>
        <v>0</v>
      </c>
      <c r="AF552" s="11">
        <f>IF(COUNTRY_INFO!K552=2,IF(COUNTRY_INFO!G552*0.2&gt;MAX('T1'!N552,'T2'!L552),MAX('T1'!N552,'T2'!L552),COUNTRY_INFO!G552*0.2),IF(COUNTRY_INFO!K552=3,IF(COUNTRY_INFO!G552&gt;MAX('T1'!N552,'T2'!L552),MAX('T1'!N552,'T2'!L552),COUNTRY_INFO!G552),0))</f>
        <v>0</v>
      </c>
      <c r="AG552" s="217">
        <f>IF(AND(COUNTRY_INFO!K552&gt;0,COUNTRY_INFO!K552&lt;4),IF(Z552&gt;0,IF(COUNTRY_INFO!K552=1, 0, IF(COUNTRY_INFO!K552=2, AF552/(COUNTRY_INFO!G552*0.2)*100, IF(COUNTRY_INFO!K552=3, AF552/COUNTRY_INFO!G552*100))),"-"),0)</f>
        <v>0</v>
      </c>
      <c r="AH552" s="11">
        <f t="shared" si="62"/>
        <v>0</v>
      </c>
      <c r="AI552" s="73" t="str">
        <f>IF(AND(COUNTRY_INFO!K552&gt;0,COUNTRY_INFO!K552&lt;4), IF(AC552/Z552*100&lt;&gt;0, IF(AH552/Z552*100&gt;100,100,AH552/Z552*100), "-"),0)</f>
        <v>-</v>
      </c>
      <c r="AJ552" s="261"/>
      <c r="AK552" s="260">
        <f>IF(AND(D552&lt;&gt;0, D552&lt;&gt;"Unknown",D552&lt;&gt;"Stopped",D552&lt;&gt;"Not required"),D552/COUNTRY_INFO!D552, 0)</f>
        <v>0</v>
      </c>
      <c r="AL552" s="260">
        <f>IF(AND(J552&lt;&gt;0,J552&lt;&gt;"Unknown",J552&lt;&gt;"Stopped",J552&lt;&gt;"Not required"),J552/COUNTRY_INFO!D552, 0)</f>
        <v>0</v>
      </c>
      <c r="AM552" s="260">
        <f>IF(AND(P552&lt;&gt;0,P552&lt;&gt;"Unknown",P552&lt;&gt;"Not required"),P552/(COUNTRY_INFO!E552+COUNTRY_INFO!F552), 0)</f>
        <v>1</v>
      </c>
      <c r="AN552" s="260">
        <f>IF(AND(Z552&lt;&gt;0,Z552&lt;&gt;"Unknown",Z552&lt;&gt;"Not required"),IF(COUNTRY_INFO!K552=1,1,IF(COUNTRY_INFO!K552=2,0.5*COUNTRY_INFO!F552/(0.5*COUNTRY_INFO!F552+0.2*COUNTRY_INFO!G552),IF(COUNTRY_INFO!K552=3,COUNTRY_INFO!F552/(COUNTRY_INFO!F552+COUNTRY_INFO!G552)))),0)</f>
        <v>1</v>
      </c>
      <c r="AO552" s="260">
        <f>IF(AND(Z552&lt;&gt;0,Z552&lt;&gt;"Unknown",Z552&lt;&gt;"Not required"),IF(COUNTRY_INFO!K552=1,0,IF(COUNTRY_INFO!K552=2,0.2*COUNTRY_INFO!G552/(0.5*COUNTRY_INFO!F552+0.2*COUNTRY_INFO!G552),IF(COUNTRY_INFO!K552=3,COUNTRY_INFO!G552/(COUNTRY_INFO!F552+COUNTRY_INFO!G552)))),0)</f>
        <v>0</v>
      </c>
      <c r="AP552" s="259">
        <f>MAX(COUNTRY_INFO!D552*AK552*PROFILE!$G$7,COUNTRY_INFO!D552*AL552*PROFILE!$G$7)</f>
        <v>0</v>
      </c>
      <c r="AQ552" s="259">
        <f>MAX(COUNTRY_INFO!D552*AK552*PROFILE!$G$8,COUNTRY_INFO!D552*AL552*PROFILE!$G$8,COUNTRY_INFO!D552*AM552*PROFILE!$G$8)</f>
        <v>18358.743788845401</v>
      </c>
      <c r="AR552" s="259">
        <f>MAX(COUNTRY_INFO!D552*AK552*PROFILE!$G$9,COUNTRY_INFO!D552*AL552*PROFILE!$G$9,COUNTRY_INFO!D552*AM552*PROFILE!$G$9,IF(AND(DISTRICT!Z552&lt;&gt;"Unknown",Z552&lt;&gt;"Not required"),COUNTRY_INFO!O552*DISTRICT!AN552,0))</f>
        <v>38125.743343565242</v>
      </c>
      <c r="AS552" s="259">
        <f>MAX(COUNTRY_INFO!D552*AK552*PROFILE!$G$10,COUNTRY_INFO!D552*AL552*PROFILE!$G$10,IF(AND(DISTRICT!Z552&lt;&gt;"Unknown",Z552&lt;&gt;"Not required"),COUNTRY_INFO!O552*DISTRICT!AO552,0))</f>
        <v>0</v>
      </c>
      <c r="AT552" s="259">
        <f t="shared" si="63"/>
        <v>56484.487132410643</v>
      </c>
      <c r="AU552" s="258">
        <f t="shared" si="58"/>
        <v>0</v>
      </c>
      <c r="AV552" s="259">
        <f>MAX('MDA2'!J552,'T1'!L552,'T2'!J552,T3_R1!K552,T3_R2!K552)</f>
        <v>0</v>
      </c>
      <c r="AW552" s="259">
        <f>MAX('MDA1'!K552,'MDA2'!K552,'MDA3'!I552,'MDA3'!L552,'T1'!M552,'T2'!K552,T3_R1!L552,T3_R2!L552)</f>
        <v>0</v>
      </c>
      <c r="AX552" s="259">
        <f>MAX('MDA1'!L552,'MDA2'!L552,'MDA3'!J552,'MDA3'!M552,'T1'!N552,'T2'!L552,T3_R1!M552,T3_R2!M552)</f>
        <v>0</v>
      </c>
      <c r="AY552" s="259">
        <f t="shared" si="64"/>
        <v>0</v>
      </c>
      <c r="AZ552" s="259">
        <f>MAX('MDA2'!J552,T552)</f>
        <v>0</v>
      </c>
      <c r="BA552" s="259">
        <f>MAX('MDA1'!K552,'MDA2'!K552,'MDA3'!I552,'MDA3'!L552,V552,AD552)</f>
        <v>0</v>
      </c>
      <c r="BB552" s="259">
        <f>MAX('MDA1'!L552,'MDA2'!L552,'MDA3'!J552,'MDA3'!M552,AF552)</f>
        <v>0</v>
      </c>
      <c r="BC552" s="259">
        <f t="shared" si="59"/>
        <v>0</v>
      </c>
      <c r="BD552" s="260">
        <f t="shared" si="60"/>
        <v>0</v>
      </c>
    </row>
    <row r="553" spans="1:56" x14ac:dyDescent="0.2">
      <c r="A553" s="10" t="str">
        <f>IF(COUNTRY_INFO!A553=0," ",COUNTRY_INFO!A553)</f>
        <v>Ethiopia</v>
      </c>
      <c r="B553" s="10" t="str">
        <f>IF(COUNTRY_INFO!B553=0," ",COUNTRY_INFO!B553)</f>
        <v>Oromia West Harerge</v>
      </c>
      <c r="C553" s="87" t="str">
        <f>IF(COUNTRY_INFO!C553=0," ",COUNTRY_INFO!C553)</f>
        <v>Gumbi Bordede</v>
      </c>
      <c r="D553" s="67">
        <f>COUNTRY_INFO!L553</f>
        <v>0</v>
      </c>
      <c r="E553" s="61"/>
      <c r="F553" s="61"/>
      <c r="G553" s="11">
        <f>MAX('MDA1'!M553,'MDA2'!M553)</f>
        <v>0</v>
      </c>
      <c r="H553" s="11">
        <f>IF(AND(COUNTRY_INFO!H553&gt;0,COUNTRY_INFO!H553&lt;4),IF(D553&gt;MAX('MDA1'!M553,'MDA2'!M553),MAX('MDA1'!M553,'MDA2'!M553),D553),0)</f>
        <v>0</v>
      </c>
      <c r="I553" s="73">
        <f>IF(AND(COUNTRY_INFO!H553&gt;0,COUNTRY_INFO!H553&lt;4), IF(G553/D553*100&lt;&gt;0, IF(G553/D553*100&gt;100,100,G553/D553*100), "-"),0)</f>
        <v>0</v>
      </c>
      <c r="J553" s="67">
        <f>COUNTRY_INFO!M553</f>
        <v>0</v>
      </c>
      <c r="K553" s="61"/>
      <c r="L553" s="61"/>
      <c r="M553" s="11">
        <f>MAX('MDA1'!M553,MAX('MDA3'!I553,'MDA3'!L553)+MAX('MDA3'!J553,'MDA3'!M553))</f>
        <v>0</v>
      </c>
      <c r="N553" s="11">
        <f>IF(AND(COUNTRY_INFO!I553&gt;0,COUNTRY_INFO!I553&lt;4),IF(J553&gt;MAX('MDA1'!M553,MAX('MDA3'!I553,'MDA3'!L553)+MAX('MDA3'!J553,'MDA3'!M553)),MAX('MDA1'!M553,MAX('MDA3'!I553,'MDA3'!L553)+MAX('MDA3'!J553,'MDA3'!M553)),J553),0)</f>
        <v>0</v>
      </c>
      <c r="O553" s="73">
        <f>IF(AND(COUNTRY_INFO!I553&gt;0,COUNTRY_INFO!I553&lt;4), IF(M553/J553*100&lt;&gt;0, IF(M553/J553*100&gt;100,100,M553/J553*100), "-"),0)</f>
        <v>0</v>
      </c>
      <c r="P553" s="67">
        <f>COUNTRY_INFO!N553</f>
        <v>0</v>
      </c>
      <c r="Q553" s="61"/>
      <c r="R553" s="61"/>
      <c r="S553" s="11">
        <f>SUM(MAX('MDA2'!J553, 'T1'!L553, MAX(T3_R1!K553, T3_R2!K553)), MAX('MDA1'!K553, 'MDA2'!K553, 'T1'!M553, MAX(T3_R1!L553, T3_R2!L553)), MAX('MDA1'!L553, 'MDA2'!L553, 'T1'!N553, MAX(T3_R1!M553, T3_R2!M553)))</f>
        <v>28712</v>
      </c>
      <c r="T553" s="11">
        <f>IF(AND(COUNTRY_INFO!J553&gt;1,COUNTRY_INFO!J553&lt;4),IF(COUNTRY_INFO!E553&gt;MAX('MDA2'!J553,'T1'!L553,MAX(T3_R1!K553,T3_R2!K553)),MAX('MDA2'!J553,'T1'!L553,MAX(T3_R1!K553,T3_R2!K553)),COUNTRY_INFO!E553),0)</f>
        <v>0</v>
      </c>
      <c r="U553" s="217">
        <f>IF(AND(COUNTRY_INFO!J553&gt;1,COUNTRY_INFO!J553&lt;4), IF(T553/COUNTRY_INFO!E553*100&lt;&gt;0, IF(T553/COUNTRY_INFO!E553*100&gt;100,100,T553/COUNTRY_INFO!E553*100), "-"),0)</f>
        <v>0</v>
      </c>
      <c r="V553" s="11">
        <f>IF(AND(COUNTRY_INFO!J553&gt;1,COUNTRY_INFO!J553&lt;4),IF(COUNTRY_INFO!F553&gt;MAX('MDA1'!K553,'MDA2'!K553,'T1'!M553,MAX(T3_R1!L553,T3_R2!L553)),MAX('MDA1'!K553,'MDA2'!K553,'T1'!M553,MAX(T3_R1!L553,T3_R2!L553)),COUNTRY_INFO!F553),0)</f>
        <v>0</v>
      </c>
      <c r="W553" s="217">
        <f>IF(AND(COUNTRY_INFO!J553&gt;1,COUNTRY_INFO!J553&lt;4), IF(V553/COUNTRY_INFO!F553*100&lt;&gt;0, IF(V553/COUNTRY_INFO!F553*100&gt;100,100,V553/COUNTRY_INFO!F553*100), "-"),0)</f>
        <v>0</v>
      </c>
      <c r="X553" s="11">
        <f t="shared" si="61"/>
        <v>0</v>
      </c>
      <c r="Y553" s="73">
        <f>IF(AND(COUNTRY_INFO!J553&gt;1,COUNTRY_INFO!J553&lt;4), IF(S553/P553*100&lt;&gt;0, IF(X553/P553*100&gt;100,100,X553/P553*100), "-"),0)</f>
        <v>0</v>
      </c>
      <c r="Z553" s="67">
        <f>COUNTRY_INFO!O553</f>
        <v>0</v>
      </c>
      <c r="AA553" s="61"/>
      <c r="AB553" s="61"/>
      <c r="AC553" s="11">
        <f>MAX('T1'!L553,'T2'!J553)+MAX('T1'!M553,'T2'!K553)+MAX('T1'!N553,'T2'!L553)</f>
        <v>0</v>
      </c>
      <c r="AD553" s="11">
        <f>IF(COUNTRY_INFO!K553=1,IF(COUNTRY_INFO!F553*0.33&gt;MAX('T1'!M553,'T2'!K553),MAX('T1'!M553,'T2'!K553),COUNTRY_INFO!F553*0.33),IF(COUNTRY_INFO!K553=2,IF(COUNTRY_INFO!F553*0.5&gt;MAX('T1'!M553,'T2'!K553),MAX('T1'!M553,'T2'!K553),COUNTRY_INFO!F553*0.5),IF(COUNTRY_INFO!K553=3,IF(COUNTRY_INFO!F553&gt;MAX('T1'!M553,'T2'!K553),MAX('T1'!M553,'T2'!K553),COUNTRY_INFO!F553),0)))</f>
        <v>0</v>
      </c>
      <c r="AE553" s="217">
        <f>IF(AND(COUNTRY_INFO!K553&gt;0,COUNTRY_INFO!K553&lt;4),IF(Z553&gt;0,IF(COUNTRY_INFO!K553=1, AD553/(COUNTRY_INFO!F553*0.33)*100, IF(COUNTRY_INFO!K553=2, AD553/(COUNTRY_INFO!F553*0.5)*100, IF(COUNTRY_INFO!K553=3, AD553/COUNTRY_INFO!F553*100))),"-"),0)</f>
        <v>0</v>
      </c>
      <c r="AF553" s="11">
        <f>IF(COUNTRY_INFO!K553=2,IF(COUNTRY_INFO!G553*0.2&gt;MAX('T1'!N553,'T2'!L553),MAX('T1'!N553,'T2'!L553),COUNTRY_INFO!G553*0.2),IF(COUNTRY_INFO!K553=3,IF(COUNTRY_INFO!G553&gt;MAX('T1'!N553,'T2'!L553),MAX('T1'!N553,'T2'!L553),COUNTRY_INFO!G553),0))</f>
        <v>0</v>
      </c>
      <c r="AG553" s="217">
        <f>IF(AND(COUNTRY_INFO!K553&gt;0,COUNTRY_INFO!K553&lt;4),IF(Z553&gt;0,IF(COUNTRY_INFO!K553=1, 0, IF(COUNTRY_INFO!K553=2, AF553/(COUNTRY_INFO!G553*0.2)*100, IF(COUNTRY_INFO!K553=3, AF553/COUNTRY_INFO!G553*100))),"-"),0)</f>
        <v>0</v>
      </c>
      <c r="AH553" s="11">
        <f t="shared" si="62"/>
        <v>0</v>
      </c>
      <c r="AI553" s="73">
        <f>IF(AND(COUNTRY_INFO!K553&gt;0,COUNTRY_INFO!K553&lt;4), IF(AC553/Z553*100&lt;&gt;0, IF(AH553/Z553*100&gt;100,100,AH553/Z553*100), "-"),0)</f>
        <v>0</v>
      </c>
      <c r="AJ553" s="261"/>
      <c r="AK553" s="260">
        <f>IF(AND(D553&lt;&gt;0, D553&lt;&gt;"Unknown",D553&lt;&gt;"Stopped",D553&lt;&gt;"Not required"),D553/COUNTRY_INFO!D553, 0)</f>
        <v>0</v>
      </c>
      <c r="AL553" s="260">
        <f>IF(AND(J553&lt;&gt;0,J553&lt;&gt;"Unknown",J553&lt;&gt;"Stopped",J553&lt;&gt;"Not required"),J553/COUNTRY_INFO!D553, 0)</f>
        <v>0</v>
      </c>
      <c r="AM553" s="260">
        <f>IF(AND(P553&lt;&gt;0,P553&lt;&gt;"Unknown",P553&lt;&gt;"Not required"),P553/(COUNTRY_INFO!E553+COUNTRY_INFO!F553), 0)</f>
        <v>0</v>
      </c>
      <c r="AN553" s="260">
        <f>IF(AND(Z553&lt;&gt;0,Z553&lt;&gt;"Unknown",Z553&lt;&gt;"Not required"),IF(COUNTRY_INFO!K553=1,1,IF(COUNTRY_INFO!K553=2,0.5*COUNTRY_INFO!F553/(0.5*COUNTRY_INFO!F553+0.2*COUNTRY_INFO!G553),IF(COUNTRY_INFO!K553=3,COUNTRY_INFO!F553/(COUNTRY_INFO!F553+COUNTRY_INFO!G553)))),0)</f>
        <v>0</v>
      </c>
      <c r="AO553" s="260">
        <f>IF(AND(Z553&lt;&gt;0,Z553&lt;&gt;"Unknown",Z553&lt;&gt;"Not required"),IF(COUNTRY_INFO!K553=1,0,IF(COUNTRY_INFO!K553=2,0.2*COUNTRY_INFO!G553/(0.5*COUNTRY_INFO!F553+0.2*COUNTRY_INFO!G553),IF(COUNTRY_INFO!K553=3,COUNTRY_INFO!G553/(COUNTRY_INFO!F553+COUNTRY_INFO!G553)))),0)</f>
        <v>0</v>
      </c>
      <c r="AP553" s="259">
        <f>MAX(COUNTRY_INFO!D553*AK553*PROFILE!$G$7,COUNTRY_INFO!D553*AL553*PROFILE!$G$7)</f>
        <v>0</v>
      </c>
      <c r="AQ553" s="259">
        <f>MAX(COUNTRY_INFO!D553*AK553*PROFILE!$G$8,COUNTRY_INFO!D553*AL553*PROFILE!$G$8,COUNTRY_INFO!D553*AM553*PROFILE!$G$8)</f>
        <v>0</v>
      </c>
      <c r="AR553" s="259">
        <f>MAX(COUNTRY_INFO!D553*AK553*PROFILE!$G$9,COUNTRY_INFO!D553*AL553*PROFILE!$G$9,COUNTRY_INFO!D553*AM553*PROFILE!$G$9,IF(AND(DISTRICT!Z553&lt;&gt;"Unknown",Z553&lt;&gt;"Not required"),COUNTRY_INFO!O553*DISTRICT!AN553,0))</f>
        <v>0</v>
      </c>
      <c r="AS553" s="259">
        <f>MAX(COUNTRY_INFO!D553*AK553*PROFILE!$G$10,COUNTRY_INFO!D553*AL553*PROFILE!$G$10,IF(AND(DISTRICT!Z553&lt;&gt;"Unknown",Z553&lt;&gt;"Not required"),COUNTRY_INFO!O553*DISTRICT!AO553,0))</f>
        <v>0</v>
      </c>
      <c r="AT553" s="259">
        <f t="shared" si="63"/>
        <v>0</v>
      </c>
      <c r="AU553" s="258">
        <f t="shared" si="58"/>
        <v>0</v>
      </c>
      <c r="AV553" s="259">
        <f>MAX('MDA2'!J553,'T1'!L553,'T2'!J553,T3_R1!K553,T3_R2!K553)</f>
        <v>0</v>
      </c>
      <c r="AW553" s="259">
        <f>MAX('MDA1'!K553,'MDA2'!K553,'MDA3'!I553,'MDA3'!L553,'T1'!M553,'T2'!K553,T3_R1!L553,T3_R2!L553)</f>
        <v>28712</v>
      </c>
      <c r="AX553" s="259">
        <f>MAX('MDA1'!L553,'MDA2'!L553,'MDA3'!J553,'MDA3'!M553,'T1'!N553,'T2'!L553,T3_R1!M553,T3_R2!M553)</f>
        <v>0</v>
      </c>
      <c r="AY553" s="259">
        <f t="shared" si="64"/>
        <v>28712</v>
      </c>
      <c r="AZ553" s="259">
        <f>MAX('MDA2'!J553,T553)</f>
        <v>0</v>
      </c>
      <c r="BA553" s="259">
        <f>MAX('MDA1'!K553,'MDA2'!K553,'MDA3'!I553,'MDA3'!L553,V553,AD553)</f>
        <v>0</v>
      </c>
      <c r="BB553" s="259">
        <f>MAX('MDA1'!L553,'MDA2'!L553,'MDA3'!J553,'MDA3'!M553,AF553)</f>
        <v>0</v>
      </c>
      <c r="BC553" s="259">
        <f t="shared" si="59"/>
        <v>0</v>
      </c>
      <c r="BD553" s="260">
        <f t="shared" si="60"/>
        <v>0</v>
      </c>
    </row>
    <row r="554" spans="1:56" x14ac:dyDescent="0.2">
      <c r="A554" s="10" t="str">
        <f>IF(COUNTRY_INFO!A554=0," ",COUNTRY_INFO!A554)</f>
        <v>Ethiopia</v>
      </c>
      <c r="B554" s="10" t="str">
        <f>IF(COUNTRY_INFO!B554=0," ",COUNTRY_INFO!B554)</f>
        <v>Oromia West Harerge</v>
      </c>
      <c r="C554" s="87" t="str">
        <f>IF(COUNTRY_INFO!C554=0," ",COUNTRY_INFO!C554)</f>
        <v>Habro</v>
      </c>
      <c r="D554" s="67">
        <f>COUNTRY_INFO!L554</f>
        <v>0</v>
      </c>
      <c r="E554" s="61"/>
      <c r="F554" s="61"/>
      <c r="G554" s="11">
        <f>MAX('MDA1'!M554,'MDA2'!M554)</f>
        <v>0</v>
      </c>
      <c r="H554" s="11">
        <f>IF(AND(COUNTRY_INFO!H554&gt;0,COUNTRY_INFO!H554&lt;4),IF(D554&gt;MAX('MDA1'!M554,'MDA2'!M554),MAX('MDA1'!M554,'MDA2'!M554),D554),0)</f>
        <v>0</v>
      </c>
      <c r="I554" s="73">
        <f>IF(AND(COUNTRY_INFO!H554&gt;0,COUNTRY_INFO!H554&lt;4), IF(G554/D554*100&lt;&gt;0, IF(G554/D554*100&gt;100,100,G554/D554*100), "-"),0)</f>
        <v>0</v>
      </c>
      <c r="J554" s="67">
        <f>COUNTRY_INFO!M554</f>
        <v>0</v>
      </c>
      <c r="K554" s="61"/>
      <c r="L554" s="61"/>
      <c r="M554" s="11">
        <f>MAX('MDA1'!M554,MAX('MDA3'!I554,'MDA3'!L554)+MAX('MDA3'!J554,'MDA3'!M554))</f>
        <v>0</v>
      </c>
      <c r="N554" s="11">
        <f>IF(AND(COUNTRY_INFO!I554&gt;0,COUNTRY_INFO!I554&lt;4),IF(J554&gt;MAX('MDA1'!M554,MAX('MDA3'!I554,'MDA3'!L554)+MAX('MDA3'!J554,'MDA3'!M554)),MAX('MDA1'!M554,MAX('MDA3'!I554,'MDA3'!L554)+MAX('MDA3'!J554,'MDA3'!M554)),J554),0)</f>
        <v>0</v>
      </c>
      <c r="O554" s="73">
        <f>IF(AND(COUNTRY_INFO!I554&gt;0,COUNTRY_INFO!I554&lt;4), IF(M554/J554*100&lt;&gt;0, IF(M554/J554*100&gt;100,100,M554/J554*100), "-"),0)</f>
        <v>0</v>
      </c>
      <c r="P554" s="67">
        <f>COUNTRY_INFO!N554</f>
        <v>120501</v>
      </c>
      <c r="Q554" s="61"/>
      <c r="R554" s="61"/>
      <c r="S554" s="11">
        <f>SUM(MAX('MDA2'!J554, 'T1'!L554, MAX(T3_R1!K554, T3_R2!K554)), MAX('MDA1'!K554, 'MDA2'!K554, 'T1'!M554, MAX(T3_R1!L554, T3_R2!L554)), MAX('MDA1'!L554, 'MDA2'!L554, 'T1'!N554, MAX(T3_R1!M554, T3_R2!M554)))</f>
        <v>0</v>
      </c>
      <c r="T554" s="11">
        <f>IF(AND(COUNTRY_INFO!J554&gt;1,COUNTRY_INFO!J554&lt;4),IF(COUNTRY_INFO!E554&gt;MAX('MDA2'!J554,'T1'!L554,MAX(T3_R1!K554,T3_R2!K554)),MAX('MDA2'!J554,'T1'!L554,MAX(T3_R1!K554,T3_R2!K554)),COUNTRY_INFO!E554),0)</f>
        <v>0</v>
      </c>
      <c r="U554" s="217" t="str">
        <f>IF(AND(COUNTRY_INFO!J554&gt;1,COUNTRY_INFO!J554&lt;4), IF(T554/COUNTRY_INFO!E554*100&lt;&gt;0, IF(T554/COUNTRY_INFO!E554*100&gt;100,100,T554/COUNTRY_INFO!E554*100), "-"),0)</f>
        <v>-</v>
      </c>
      <c r="V554" s="11">
        <f>IF(AND(COUNTRY_INFO!J554&gt;1,COUNTRY_INFO!J554&lt;4),IF(COUNTRY_INFO!F554&gt;MAX('MDA1'!K554,'MDA2'!K554,'T1'!M554,MAX(T3_R1!L554,T3_R2!L554)),MAX('MDA1'!K554,'MDA2'!K554,'T1'!M554,MAX(T3_R1!L554,T3_R2!L554)),COUNTRY_INFO!F554),0)</f>
        <v>0</v>
      </c>
      <c r="W554" s="217" t="str">
        <f>IF(AND(COUNTRY_INFO!J554&gt;1,COUNTRY_INFO!J554&lt;4), IF(V554/COUNTRY_INFO!F554*100&lt;&gt;0, IF(V554/COUNTRY_INFO!F554*100&gt;100,100,V554/COUNTRY_INFO!F554*100), "-"),0)</f>
        <v>-</v>
      </c>
      <c r="X554" s="11">
        <f t="shared" si="61"/>
        <v>0</v>
      </c>
      <c r="Y554" s="73" t="str">
        <f>IF(AND(COUNTRY_INFO!J554&gt;1,COUNTRY_INFO!J554&lt;4), IF(S554/P554*100&lt;&gt;0, IF(X554/P554*100&gt;100,100,X554/P554*100), "-"),0)</f>
        <v>-</v>
      </c>
      <c r="Z554" s="67">
        <f>COUNTRY_INFO!O554</f>
        <v>26002.68</v>
      </c>
      <c r="AA554" s="61"/>
      <c r="AB554" s="61"/>
      <c r="AC554" s="11">
        <f>MAX('T1'!L554,'T2'!J554)+MAX('T1'!M554,'T2'!K554)+MAX('T1'!N554,'T2'!L554)</f>
        <v>0</v>
      </c>
      <c r="AD554" s="11">
        <f>IF(COUNTRY_INFO!K554=1,IF(COUNTRY_INFO!F554*0.33&gt;MAX('T1'!M554,'T2'!K554),MAX('T1'!M554,'T2'!K554),COUNTRY_INFO!F554*0.33),IF(COUNTRY_INFO!K554=2,IF(COUNTRY_INFO!F554*0.5&gt;MAX('T1'!M554,'T2'!K554),MAX('T1'!M554,'T2'!K554),COUNTRY_INFO!F554*0.5),IF(COUNTRY_INFO!K554=3,IF(COUNTRY_INFO!F554&gt;MAX('T1'!M554,'T2'!K554),MAX('T1'!M554,'T2'!K554),COUNTRY_INFO!F554),0)))</f>
        <v>0</v>
      </c>
      <c r="AE554" s="217">
        <f>IF(AND(COUNTRY_INFO!K554&gt;0,COUNTRY_INFO!K554&lt;4),IF(Z554&gt;0,IF(COUNTRY_INFO!K554=1, AD554/(COUNTRY_INFO!F554*0.33)*100, IF(COUNTRY_INFO!K554=2, AD554/(COUNTRY_INFO!F554*0.5)*100, IF(COUNTRY_INFO!K554=3, AD554/COUNTRY_INFO!F554*100))),"-"),0)</f>
        <v>0</v>
      </c>
      <c r="AF554" s="11">
        <f>IF(COUNTRY_INFO!K554=2,IF(COUNTRY_INFO!G554*0.2&gt;MAX('T1'!N554,'T2'!L554),MAX('T1'!N554,'T2'!L554),COUNTRY_INFO!G554*0.2),IF(COUNTRY_INFO!K554=3,IF(COUNTRY_INFO!G554&gt;MAX('T1'!N554,'T2'!L554),MAX('T1'!N554,'T2'!L554),COUNTRY_INFO!G554),0))</f>
        <v>0</v>
      </c>
      <c r="AG554" s="217">
        <f>IF(AND(COUNTRY_INFO!K554&gt;0,COUNTRY_INFO!K554&lt;4),IF(Z554&gt;0,IF(COUNTRY_INFO!K554=1, 0, IF(COUNTRY_INFO!K554=2, AF554/(COUNTRY_INFO!G554*0.2)*100, IF(COUNTRY_INFO!K554=3, AF554/COUNTRY_INFO!G554*100))),"-"),0)</f>
        <v>0</v>
      </c>
      <c r="AH554" s="11">
        <f t="shared" si="62"/>
        <v>0</v>
      </c>
      <c r="AI554" s="73" t="str">
        <f>IF(AND(COUNTRY_INFO!K554&gt;0,COUNTRY_INFO!K554&lt;4), IF(AC554/Z554*100&lt;&gt;0, IF(AH554/Z554*100&gt;100,100,AH554/Z554*100), "-"),0)</f>
        <v>-</v>
      </c>
      <c r="AJ554" s="261"/>
      <c r="AK554" s="260">
        <f>IF(AND(D554&lt;&gt;0, D554&lt;&gt;"Unknown",D554&lt;&gt;"Stopped",D554&lt;&gt;"Not required"),D554/COUNTRY_INFO!D554, 0)</f>
        <v>0</v>
      </c>
      <c r="AL554" s="260">
        <f>IF(AND(J554&lt;&gt;0,J554&lt;&gt;"Unknown",J554&lt;&gt;"Stopped",J554&lt;&gt;"Not required"),J554/COUNTRY_INFO!D554, 0)</f>
        <v>0</v>
      </c>
      <c r="AM554" s="260">
        <f>IF(AND(P554&lt;&gt;0,P554&lt;&gt;"Unknown",P554&lt;&gt;"Not required"),P554/(COUNTRY_INFO!E554+COUNTRY_INFO!F554), 0)</f>
        <v>1</v>
      </c>
      <c r="AN554" s="260">
        <f>IF(AND(Z554&lt;&gt;0,Z554&lt;&gt;"Unknown",Z554&lt;&gt;"Not required"),IF(COUNTRY_INFO!K554=1,1,IF(COUNTRY_INFO!K554=2,0.5*COUNTRY_INFO!F554/(0.5*COUNTRY_INFO!F554+0.2*COUNTRY_INFO!G554),IF(COUNTRY_INFO!K554=3,COUNTRY_INFO!F554/(COUNTRY_INFO!F554+COUNTRY_INFO!G554)))),0)</f>
        <v>1</v>
      </c>
      <c r="AO554" s="260">
        <f>IF(AND(Z554&lt;&gt;0,Z554&lt;&gt;"Unknown",Z554&lt;&gt;"Not required"),IF(COUNTRY_INFO!K554=1,0,IF(COUNTRY_INFO!K554=2,0.2*COUNTRY_INFO!G554/(0.5*COUNTRY_INFO!F554+0.2*COUNTRY_INFO!G554),IF(COUNTRY_INFO!K554=3,COUNTRY_INFO!G554/(COUNTRY_INFO!F554+COUNTRY_INFO!G554)))),0)</f>
        <v>0</v>
      </c>
      <c r="AP554" s="259">
        <f>MAX(COUNTRY_INFO!D554*AK554*PROFILE!$G$7,COUNTRY_INFO!D554*AL554*PROFILE!$G$7)</f>
        <v>0</v>
      </c>
      <c r="AQ554" s="259">
        <f>MAX(COUNTRY_INFO!D554*AK554*PROFILE!$G$8,COUNTRY_INFO!D554*AL554*PROFILE!$G$8,COUNTRY_INFO!D554*AM554*PROFILE!$G$8)</f>
        <v>37042.638848662646</v>
      </c>
      <c r="AR554" s="259">
        <f>MAX(COUNTRY_INFO!D554*AK554*PROFILE!$G$9,COUNTRY_INFO!D554*AL554*PROFILE!$G$9,COUNTRY_INFO!D554*AM554*PROFILE!$G$9,IF(AND(DISTRICT!Z554&lt;&gt;"Unknown",Z554&lt;&gt;"Not required"),COUNTRY_INFO!O554*DISTRICT!AN554,0))</f>
        <v>76926.730813171322</v>
      </c>
      <c r="AS554" s="259">
        <f>MAX(COUNTRY_INFO!D554*AK554*PROFILE!$G$10,COUNTRY_INFO!D554*AL554*PROFILE!$G$10,IF(AND(DISTRICT!Z554&lt;&gt;"Unknown",Z554&lt;&gt;"Not required"),COUNTRY_INFO!O554*DISTRICT!AO554,0))</f>
        <v>0</v>
      </c>
      <c r="AT554" s="259">
        <f t="shared" si="63"/>
        <v>113969.36966183397</v>
      </c>
      <c r="AU554" s="258">
        <f t="shared" si="58"/>
        <v>0</v>
      </c>
      <c r="AV554" s="259">
        <f>MAX('MDA2'!J554,'T1'!L554,'T2'!J554,T3_R1!K554,T3_R2!K554)</f>
        <v>0</v>
      </c>
      <c r="AW554" s="259">
        <f>MAX('MDA1'!K554,'MDA2'!K554,'MDA3'!I554,'MDA3'!L554,'T1'!M554,'T2'!K554,T3_R1!L554,T3_R2!L554)</f>
        <v>0</v>
      </c>
      <c r="AX554" s="259">
        <f>MAX('MDA1'!L554,'MDA2'!L554,'MDA3'!J554,'MDA3'!M554,'T1'!N554,'T2'!L554,T3_R1!M554,T3_R2!M554)</f>
        <v>0</v>
      </c>
      <c r="AY554" s="259">
        <f t="shared" si="64"/>
        <v>0</v>
      </c>
      <c r="AZ554" s="259">
        <f>MAX('MDA2'!J554,T554)</f>
        <v>0</v>
      </c>
      <c r="BA554" s="259">
        <f>MAX('MDA1'!K554,'MDA2'!K554,'MDA3'!I554,'MDA3'!L554,V554,AD554)</f>
        <v>0</v>
      </c>
      <c r="BB554" s="259">
        <f>MAX('MDA1'!L554,'MDA2'!L554,'MDA3'!J554,'MDA3'!M554,AF554)</f>
        <v>0</v>
      </c>
      <c r="BC554" s="259">
        <f t="shared" si="59"/>
        <v>0</v>
      </c>
      <c r="BD554" s="260">
        <f t="shared" si="60"/>
        <v>0</v>
      </c>
    </row>
    <row r="555" spans="1:56" x14ac:dyDescent="0.2">
      <c r="A555" s="10" t="str">
        <f>IF(COUNTRY_INFO!A555=0," ",COUNTRY_INFO!A555)</f>
        <v>Ethiopia</v>
      </c>
      <c r="B555" s="10" t="str">
        <f>IF(COUNTRY_INFO!B555=0," ",COUNTRY_INFO!B555)</f>
        <v>Oromia West Harerge</v>
      </c>
      <c r="C555" s="87" t="str">
        <f>IF(COUNTRY_INFO!C555=0," ",COUNTRY_INFO!C555)</f>
        <v>Hawi Gudina</v>
      </c>
      <c r="D555" s="67">
        <f>COUNTRY_INFO!L555</f>
        <v>0</v>
      </c>
      <c r="E555" s="61"/>
      <c r="F555" s="61"/>
      <c r="G555" s="11">
        <f>MAX('MDA1'!M555,'MDA2'!M555)</f>
        <v>0</v>
      </c>
      <c r="H555" s="11">
        <f>IF(AND(COUNTRY_INFO!H555&gt;0,COUNTRY_INFO!H555&lt;4),IF(D555&gt;MAX('MDA1'!M555,'MDA2'!M555),MAX('MDA1'!M555,'MDA2'!M555),D555),0)</f>
        <v>0</v>
      </c>
      <c r="I555" s="73">
        <f>IF(AND(COUNTRY_INFO!H555&gt;0,COUNTRY_INFO!H555&lt;4), IF(G555/D555*100&lt;&gt;0, IF(G555/D555*100&gt;100,100,G555/D555*100), "-"),0)</f>
        <v>0</v>
      </c>
      <c r="J555" s="67">
        <f>COUNTRY_INFO!M555</f>
        <v>0</v>
      </c>
      <c r="K555" s="61"/>
      <c r="L555" s="61"/>
      <c r="M555" s="11">
        <f>MAX('MDA1'!M555,MAX('MDA3'!I555,'MDA3'!L555)+MAX('MDA3'!J555,'MDA3'!M555))</f>
        <v>0</v>
      </c>
      <c r="N555" s="11">
        <f>IF(AND(COUNTRY_INFO!I555&gt;0,COUNTRY_INFO!I555&lt;4),IF(J555&gt;MAX('MDA1'!M555,MAX('MDA3'!I555,'MDA3'!L555)+MAX('MDA3'!J555,'MDA3'!M555)),MAX('MDA1'!M555,MAX('MDA3'!I555,'MDA3'!L555)+MAX('MDA3'!J555,'MDA3'!M555)),J555),0)</f>
        <v>0</v>
      </c>
      <c r="O555" s="73">
        <f>IF(AND(COUNTRY_INFO!I555&gt;0,COUNTRY_INFO!I555&lt;4), IF(M555/J555*100&lt;&gt;0, IF(M555/J555*100&gt;100,100,M555/J555*100), "-"),0)</f>
        <v>0</v>
      </c>
      <c r="P555" s="67">
        <f>COUNTRY_INFO!N555</f>
        <v>45401</v>
      </c>
      <c r="Q555" s="61"/>
      <c r="R555" s="61"/>
      <c r="S555" s="11">
        <f>SUM(MAX('MDA2'!J555, 'T1'!L555, MAX(T3_R1!K555, T3_R2!K555)), MAX('MDA1'!K555, 'MDA2'!K555, 'T1'!M555, MAX(T3_R1!L555, T3_R2!L555)), MAX('MDA1'!L555, 'MDA2'!L555, 'T1'!N555, MAX(T3_R1!M555, T3_R2!M555)))</f>
        <v>17265</v>
      </c>
      <c r="T555" s="11">
        <f>IF(AND(COUNTRY_INFO!J555&gt;1,COUNTRY_INFO!J555&lt;4),IF(COUNTRY_INFO!E555&gt;MAX('MDA2'!J555,'T1'!L555,MAX(T3_R1!K555,T3_R2!K555)),MAX('MDA2'!J555,'T1'!L555,MAX(T3_R1!K555,T3_R2!K555)),COUNTRY_INFO!E555),0)</f>
        <v>0</v>
      </c>
      <c r="U555" s="217" t="str">
        <f>IF(AND(COUNTRY_INFO!J555&gt;1,COUNTRY_INFO!J555&lt;4), IF(T555/COUNTRY_INFO!E555*100&lt;&gt;0, IF(T555/COUNTRY_INFO!E555*100&gt;100,100,T555/COUNTRY_INFO!E555*100), "-"),0)</f>
        <v>-</v>
      </c>
      <c r="V555" s="11">
        <f>IF(AND(COUNTRY_INFO!J555&gt;1,COUNTRY_INFO!J555&lt;4),IF(COUNTRY_INFO!F555&gt;MAX('MDA1'!K555,'MDA2'!K555,'T1'!M555,MAX(T3_R1!L555,T3_R2!L555)),MAX('MDA1'!K555,'MDA2'!K555,'T1'!M555,MAX(T3_R1!L555,T3_R2!L555)),COUNTRY_INFO!F555),0)</f>
        <v>17265</v>
      </c>
      <c r="W555" s="217">
        <f>IF(AND(COUNTRY_INFO!J555&gt;1,COUNTRY_INFO!J555&lt;4), IF(V555/COUNTRY_INFO!F555*100&lt;&gt;0, IF(V555/COUNTRY_INFO!F555*100&gt;100,100,V555/COUNTRY_INFO!F555*100), "-"),0)</f>
        <v>58.154810024252221</v>
      </c>
      <c r="X555" s="11">
        <f t="shared" si="61"/>
        <v>17265</v>
      </c>
      <c r="Y555" s="73">
        <f>IF(AND(COUNTRY_INFO!J555&gt;1,COUNTRY_INFO!J555&lt;4), IF(S555/P555*100&lt;&gt;0, IF(X555/P555*100&gt;100,100,X555/P555*100), "-"),0)</f>
        <v>38.027796744565094</v>
      </c>
      <c r="Z555" s="67">
        <f>COUNTRY_INFO!O555</f>
        <v>9797.0400000000009</v>
      </c>
      <c r="AA555" s="61"/>
      <c r="AB555" s="61"/>
      <c r="AC555" s="11">
        <f>MAX('T1'!L555,'T2'!J555)+MAX('T1'!M555,'T2'!K555)+MAX('T1'!N555,'T2'!L555)</f>
        <v>0</v>
      </c>
      <c r="AD555" s="11">
        <f>IF(COUNTRY_INFO!K555=1,IF(COUNTRY_INFO!F555*0.33&gt;MAX('T1'!M555,'T2'!K555),MAX('T1'!M555,'T2'!K555),COUNTRY_INFO!F555*0.33),IF(COUNTRY_INFO!K555=2,IF(COUNTRY_INFO!F555*0.5&gt;MAX('T1'!M555,'T2'!K555),MAX('T1'!M555,'T2'!K555),COUNTRY_INFO!F555*0.5),IF(COUNTRY_INFO!K555=3,IF(COUNTRY_INFO!F555&gt;MAX('T1'!M555,'T2'!K555),MAX('T1'!M555,'T2'!K555),COUNTRY_INFO!F555),0)))</f>
        <v>0</v>
      </c>
      <c r="AE555" s="217">
        <f>IF(AND(COUNTRY_INFO!K555&gt;0,COUNTRY_INFO!K555&lt;4),IF(Z555&gt;0,IF(COUNTRY_INFO!K555=1, AD555/(COUNTRY_INFO!F555*0.33)*100, IF(COUNTRY_INFO!K555=2, AD555/(COUNTRY_INFO!F555*0.5)*100, IF(COUNTRY_INFO!K555=3, AD555/COUNTRY_INFO!F555*100))),"-"),0)</f>
        <v>0</v>
      </c>
      <c r="AF555" s="11">
        <f>IF(COUNTRY_INFO!K555=2,IF(COUNTRY_INFO!G555*0.2&gt;MAX('T1'!N555,'T2'!L555),MAX('T1'!N555,'T2'!L555),COUNTRY_INFO!G555*0.2),IF(COUNTRY_INFO!K555=3,IF(COUNTRY_INFO!G555&gt;MAX('T1'!N555,'T2'!L555),MAX('T1'!N555,'T2'!L555),COUNTRY_INFO!G555),0))</f>
        <v>0</v>
      </c>
      <c r="AG555" s="217">
        <f>IF(AND(COUNTRY_INFO!K555&gt;0,COUNTRY_INFO!K555&lt;4),IF(Z555&gt;0,IF(COUNTRY_INFO!K555=1, 0, IF(COUNTRY_INFO!K555=2, AF555/(COUNTRY_INFO!G555*0.2)*100, IF(COUNTRY_INFO!K555=3, AF555/COUNTRY_INFO!G555*100))),"-"),0)</f>
        <v>0</v>
      </c>
      <c r="AH555" s="11">
        <f t="shared" si="62"/>
        <v>0</v>
      </c>
      <c r="AI555" s="73" t="str">
        <f>IF(AND(COUNTRY_INFO!K555&gt;0,COUNTRY_INFO!K555&lt;4), IF(AC555/Z555*100&lt;&gt;0, IF(AH555/Z555*100&gt;100,100,AH555/Z555*100), "-"),0)</f>
        <v>-</v>
      </c>
      <c r="AJ555" s="261"/>
      <c r="AK555" s="260">
        <f>IF(AND(D555&lt;&gt;0, D555&lt;&gt;"Unknown",D555&lt;&gt;"Stopped",D555&lt;&gt;"Not required"),D555/COUNTRY_INFO!D555, 0)</f>
        <v>0</v>
      </c>
      <c r="AL555" s="260">
        <f>IF(AND(J555&lt;&gt;0,J555&lt;&gt;"Unknown",J555&lt;&gt;"Stopped",J555&lt;&gt;"Not required"),J555/COUNTRY_INFO!D555, 0)</f>
        <v>0</v>
      </c>
      <c r="AM555" s="260">
        <f>IF(AND(P555&lt;&gt;0,P555&lt;&gt;"Unknown",P555&lt;&gt;"Not required"),P555/(COUNTRY_INFO!E555+COUNTRY_INFO!F555), 0)</f>
        <v>1</v>
      </c>
      <c r="AN555" s="260">
        <f>IF(AND(Z555&lt;&gt;0,Z555&lt;&gt;"Unknown",Z555&lt;&gt;"Not required"),IF(COUNTRY_INFO!K555=1,1,IF(COUNTRY_INFO!K555=2,0.5*COUNTRY_INFO!F555/(0.5*COUNTRY_INFO!F555+0.2*COUNTRY_INFO!G555),IF(COUNTRY_INFO!K555=3,COUNTRY_INFO!F555/(COUNTRY_INFO!F555+COUNTRY_INFO!G555)))),0)</f>
        <v>1</v>
      </c>
      <c r="AO555" s="260">
        <f>IF(AND(Z555&lt;&gt;0,Z555&lt;&gt;"Unknown",Z555&lt;&gt;"Not required"),IF(COUNTRY_INFO!K555=1,0,IF(COUNTRY_INFO!K555=2,0.2*COUNTRY_INFO!G555/(0.5*COUNTRY_INFO!F555+0.2*COUNTRY_INFO!G555),IF(COUNTRY_INFO!K555=3,COUNTRY_INFO!G555/(COUNTRY_INFO!F555+COUNTRY_INFO!G555)))),0)</f>
        <v>0</v>
      </c>
      <c r="AP555" s="259">
        <f>MAX(COUNTRY_INFO!D555*AK555*PROFILE!$G$7,COUNTRY_INFO!D555*AL555*PROFILE!$G$7)</f>
        <v>0</v>
      </c>
      <c r="AQ555" s="259">
        <f>MAX(COUNTRY_INFO!D555*AK555*PROFILE!$G$8,COUNTRY_INFO!D555*AL555*PROFILE!$G$8,COUNTRY_INFO!D555*AM555*PROFILE!$G$8)</f>
        <v>13956.605680588757</v>
      </c>
      <c r="AR555" s="259">
        <f>MAX(COUNTRY_INFO!D555*AK555*PROFILE!$G$9,COUNTRY_INFO!D555*AL555*PROFILE!$G$9,COUNTRY_INFO!D555*AM555*PROFILE!$G$9,IF(AND(DISTRICT!Z555&lt;&gt;"Unknown",Z555&lt;&gt;"Not required"),COUNTRY_INFO!O555*DISTRICT!AN555,0))</f>
        <v>28983.789536230372</v>
      </c>
      <c r="AS555" s="259">
        <f>MAX(COUNTRY_INFO!D555*AK555*PROFILE!$G$10,COUNTRY_INFO!D555*AL555*PROFILE!$G$10,IF(AND(DISTRICT!Z555&lt;&gt;"Unknown",Z555&lt;&gt;"Not required"),COUNTRY_INFO!O555*DISTRICT!AO555,0))</f>
        <v>0</v>
      </c>
      <c r="AT555" s="259">
        <f t="shared" si="63"/>
        <v>42940.395216819132</v>
      </c>
      <c r="AU555" s="258">
        <f t="shared" si="58"/>
        <v>0</v>
      </c>
      <c r="AV555" s="259">
        <f>MAX('MDA2'!J555,'T1'!L555,'T2'!J555,T3_R1!K555,T3_R2!K555)</f>
        <v>0</v>
      </c>
      <c r="AW555" s="259">
        <f>MAX('MDA1'!K555,'MDA2'!K555,'MDA3'!I555,'MDA3'!L555,'T1'!M555,'T2'!K555,T3_R1!L555,T3_R2!L555)</f>
        <v>17265</v>
      </c>
      <c r="AX555" s="259">
        <f>MAX('MDA1'!L555,'MDA2'!L555,'MDA3'!J555,'MDA3'!M555,'T1'!N555,'T2'!L555,T3_R1!M555,T3_R2!M555)</f>
        <v>0</v>
      </c>
      <c r="AY555" s="259">
        <f t="shared" si="64"/>
        <v>17265</v>
      </c>
      <c r="AZ555" s="259">
        <f>MAX('MDA2'!J555,T555)</f>
        <v>0</v>
      </c>
      <c r="BA555" s="259">
        <f>MAX('MDA1'!K555,'MDA2'!K555,'MDA3'!I555,'MDA3'!L555,V555,AD555)</f>
        <v>17265</v>
      </c>
      <c r="BB555" s="259">
        <f>MAX('MDA1'!L555,'MDA2'!L555,'MDA3'!J555,'MDA3'!M555,AF555)</f>
        <v>0</v>
      </c>
      <c r="BC555" s="259">
        <f t="shared" si="59"/>
        <v>17265</v>
      </c>
      <c r="BD555" s="260">
        <f t="shared" si="60"/>
        <v>40.206895890975751</v>
      </c>
    </row>
    <row r="556" spans="1:56" x14ac:dyDescent="0.2">
      <c r="A556" s="10" t="str">
        <f>IF(COUNTRY_INFO!A556=0," ",COUNTRY_INFO!A556)</f>
        <v>Ethiopia</v>
      </c>
      <c r="B556" s="10" t="str">
        <f>IF(COUNTRY_INFO!B556=0," ",COUNTRY_INFO!B556)</f>
        <v>Oromia West Harerge</v>
      </c>
      <c r="C556" s="87" t="str">
        <f>IF(COUNTRY_INFO!C556=0," ",COUNTRY_INFO!C556)</f>
        <v>Mesela</v>
      </c>
      <c r="D556" s="67">
        <f>COUNTRY_INFO!L556</f>
        <v>0</v>
      </c>
      <c r="E556" s="61"/>
      <c r="F556" s="61"/>
      <c r="G556" s="11">
        <f>MAX('MDA1'!M556,'MDA2'!M556)</f>
        <v>0</v>
      </c>
      <c r="H556" s="11">
        <f>IF(AND(COUNTRY_INFO!H556&gt;0,COUNTRY_INFO!H556&lt;4),IF(D556&gt;MAX('MDA1'!M556,'MDA2'!M556),MAX('MDA1'!M556,'MDA2'!M556),D556),0)</f>
        <v>0</v>
      </c>
      <c r="I556" s="73">
        <f>IF(AND(COUNTRY_INFO!H556&gt;0,COUNTRY_INFO!H556&lt;4), IF(G556/D556*100&lt;&gt;0, IF(G556/D556*100&gt;100,100,G556/D556*100), "-"),0)</f>
        <v>0</v>
      </c>
      <c r="J556" s="67">
        <f>COUNTRY_INFO!M556</f>
        <v>0</v>
      </c>
      <c r="K556" s="61"/>
      <c r="L556" s="61"/>
      <c r="M556" s="11">
        <f>MAX('MDA1'!M556,MAX('MDA3'!I556,'MDA3'!L556)+MAX('MDA3'!J556,'MDA3'!M556))</f>
        <v>0</v>
      </c>
      <c r="N556" s="11">
        <f>IF(AND(COUNTRY_INFO!I556&gt;0,COUNTRY_INFO!I556&lt;4),IF(J556&gt;MAX('MDA1'!M556,MAX('MDA3'!I556,'MDA3'!L556)+MAX('MDA3'!J556,'MDA3'!M556)),MAX('MDA1'!M556,MAX('MDA3'!I556,'MDA3'!L556)+MAX('MDA3'!J556,'MDA3'!M556)),J556),0)</f>
        <v>0</v>
      </c>
      <c r="O556" s="73">
        <f>IF(AND(COUNTRY_INFO!I556&gt;0,COUNTRY_INFO!I556&lt;4), IF(M556/J556*100&lt;&gt;0, IF(M556/J556*100&gt;100,100,M556/J556*100), "-"),0)</f>
        <v>0</v>
      </c>
      <c r="P556" s="67">
        <f>COUNTRY_INFO!N556</f>
        <v>0</v>
      </c>
      <c r="Q556" s="61"/>
      <c r="R556" s="61"/>
      <c r="S556" s="11">
        <f>SUM(MAX('MDA2'!J556, 'T1'!L556, MAX(T3_R1!K556, T3_R2!K556)), MAX('MDA1'!K556, 'MDA2'!K556, 'T1'!M556, MAX(T3_R1!L556, T3_R2!L556)), MAX('MDA1'!L556, 'MDA2'!L556, 'T1'!N556, MAX(T3_R1!M556, T3_R2!M556)))</f>
        <v>0</v>
      </c>
      <c r="T556" s="11">
        <f>IF(AND(COUNTRY_INFO!J556&gt;1,COUNTRY_INFO!J556&lt;4),IF(COUNTRY_INFO!E556&gt;MAX('MDA2'!J556,'T1'!L556,MAX(T3_R1!K556,T3_R2!K556)),MAX('MDA2'!J556,'T1'!L556,MAX(T3_R1!K556,T3_R2!K556)),COUNTRY_INFO!E556),0)</f>
        <v>0</v>
      </c>
      <c r="U556" s="217">
        <f>IF(AND(COUNTRY_INFO!J556&gt;1,COUNTRY_INFO!J556&lt;4), IF(T556/COUNTRY_INFO!E556*100&lt;&gt;0, IF(T556/COUNTRY_INFO!E556*100&gt;100,100,T556/COUNTRY_INFO!E556*100), "-"),0)</f>
        <v>0</v>
      </c>
      <c r="V556" s="11">
        <f>IF(AND(COUNTRY_INFO!J556&gt;1,COUNTRY_INFO!J556&lt;4),IF(COUNTRY_INFO!F556&gt;MAX('MDA1'!K556,'MDA2'!K556,'T1'!M556,MAX(T3_R1!L556,T3_R2!L556)),MAX('MDA1'!K556,'MDA2'!K556,'T1'!M556,MAX(T3_R1!L556,T3_R2!L556)),COUNTRY_INFO!F556),0)</f>
        <v>0</v>
      </c>
      <c r="W556" s="217">
        <f>IF(AND(COUNTRY_INFO!J556&gt;1,COUNTRY_INFO!J556&lt;4), IF(V556/COUNTRY_INFO!F556*100&lt;&gt;0, IF(V556/COUNTRY_INFO!F556*100&gt;100,100,V556/COUNTRY_INFO!F556*100), "-"),0)</f>
        <v>0</v>
      </c>
      <c r="X556" s="11">
        <f t="shared" si="61"/>
        <v>0</v>
      </c>
      <c r="Y556" s="73">
        <f>IF(AND(COUNTRY_INFO!J556&gt;1,COUNTRY_INFO!J556&lt;4), IF(S556/P556*100&lt;&gt;0, IF(X556/P556*100&gt;100,100,X556/P556*100), "-"),0)</f>
        <v>0</v>
      </c>
      <c r="Z556" s="67">
        <f>COUNTRY_INFO!O556</f>
        <v>51704.3</v>
      </c>
      <c r="AA556" s="61"/>
      <c r="AB556" s="61"/>
      <c r="AC556" s="11">
        <f>MAX('T1'!L556,'T2'!J556)+MAX('T1'!M556,'T2'!K556)+MAX('T1'!N556,'T2'!L556)</f>
        <v>59377</v>
      </c>
      <c r="AD556" s="11">
        <f>IF(COUNTRY_INFO!K556=1,IF(COUNTRY_INFO!F556*0.33&gt;MAX('T1'!M556,'T2'!K556),MAX('T1'!M556,'T2'!K556),COUNTRY_INFO!F556*0.33),IF(COUNTRY_INFO!K556=2,IF(COUNTRY_INFO!F556*0.5&gt;MAX('T1'!M556,'T2'!K556),MAX('T1'!M556,'T2'!K556),COUNTRY_INFO!F556*0.5),IF(COUNTRY_INFO!K556=3,IF(COUNTRY_INFO!F556&gt;MAX('T1'!M556,'T2'!K556),MAX('T1'!M556,'T2'!K556),COUNTRY_INFO!F556),0)))</f>
        <v>30920.5</v>
      </c>
      <c r="AE556" s="217">
        <f>IF(AND(COUNTRY_INFO!K556&gt;0,COUNTRY_INFO!K556&lt;4),IF(Z556&gt;0,IF(COUNTRY_INFO!K556=1, AD556/(COUNTRY_INFO!F556*0.33)*100, IF(COUNTRY_INFO!K556=2, AD556/(COUNTRY_INFO!F556*0.5)*100, IF(COUNTRY_INFO!K556=3, AD556/COUNTRY_INFO!F556*100))),"-"),0)</f>
        <v>100</v>
      </c>
      <c r="AF556" s="11">
        <f>IF(COUNTRY_INFO!K556=2,IF(COUNTRY_INFO!G556*0.2&gt;MAX('T1'!N556,'T2'!L556),MAX('T1'!N556,'T2'!L556),COUNTRY_INFO!G556*0.2),IF(COUNTRY_INFO!K556=3,IF(COUNTRY_INFO!G556&gt;MAX('T1'!N556,'T2'!L556),MAX('T1'!N556,'T2'!L556),COUNTRY_INFO!G556),0))</f>
        <v>0</v>
      </c>
      <c r="AG556" s="217">
        <f>IF(AND(COUNTRY_INFO!K556&gt;0,COUNTRY_INFO!K556&lt;4),IF(Z556&gt;0,IF(COUNTRY_INFO!K556=1, 0, IF(COUNTRY_INFO!K556=2, AF556/(COUNTRY_INFO!G556*0.2)*100, IF(COUNTRY_INFO!K556=3, AF556/COUNTRY_INFO!G556*100))),"-"),0)</f>
        <v>0</v>
      </c>
      <c r="AH556" s="11">
        <f t="shared" si="62"/>
        <v>30920.5</v>
      </c>
      <c r="AI556" s="73">
        <f>IF(AND(COUNTRY_INFO!K556&gt;0,COUNTRY_INFO!K556&lt;4), IF(AC556/Z556*100&lt;&gt;0, IF(AH556/Z556*100&gt;100,100,AH556/Z556*100), "-"),0)</f>
        <v>59.802569612198596</v>
      </c>
      <c r="AJ556" s="261"/>
      <c r="AK556" s="260">
        <f>IF(AND(D556&lt;&gt;0, D556&lt;&gt;"Unknown",D556&lt;&gt;"Stopped",D556&lt;&gt;"Not required"),D556/COUNTRY_INFO!D556, 0)</f>
        <v>0</v>
      </c>
      <c r="AL556" s="260">
        <f>IF(AND(J556&lt;&gt;0,J556&lt;&gt;"Unknown",J556&lt;&gt;"Stopped",J556&lt;&gt;"Not required"),J556/COUNTRY_INFO!D556, 0)</f>
        <v>0</v>
      </c>
      <c r="AM556" s="260">
        <f>IF(AND(P556&lt;&gt;0,P556&lt;&gt;"Unknown",P556&lt;&gt;"Not required"),P556/(COUNTRY_INFO!E556+COUNTRY_INFO!F556), 0)</f>
        <v>0</v>
      </c>
      <c r="AN556" s="260">
        <f>IF(AND(Z556&lt;&gt;0,Z556&lt;&gt;"Unknown",Z556&lt;&gt;"Not required"),IF(COUNTRY_INFO!K556=1,1,IF(COUNTRY_INFO!K556=2,0.5*COUNTRY_INFO!F556/(0.5*COUNTRY_INFO!F556+0.2*COUNTRY_INFO!G556),IF(COUNTRY_INFO!K556=3,COUNTRY_INFO!F556/(COUNTRY_INFO!F556+COUNTRY_INFO!G556)))),0)</f>
        <v>0.59802569612198597</v>
      </c>
      <c r="AO556" s="260">
        <f>IF(AND(Z556&lt;&gt;0,Z556&lt;&gt;"Unknown",Z556&lt;&gt;"Not required"),IF(COUNTRY_INFO!K556=1,0,IF(COUNTRY_INFO!K556=2,0.2*COUNTRY_INFO!G556/(0.5*COUNTRY_INFO!F556+0.2*COUNTRY_INFO!G556),IF(COUNTRY_INFO!K556=3,COUNTRY_INFO!G556/(COUNTRY_INFO!F556+COUNTRY_INFO!G556)))),0)</f>
        <v>0.40197430387801403</v>
      </c>
      <c r="AP556" s="259">
        <f>MAX(COUNTRY_INFO!D556*AK556*PROFILE!$G$7,COUNTRY_INFO!D556*AL556*PROFILE!$G$7)</f>
        <v>0</v>
      </c>
      <c r="AQ556" s="259">
        <f>MAX(COUNTRY_INFO!D556*AK556*PROFILE!$G$8,COUNTRY_INFO!D556*AL556*PROFILE!$G$8,COUNTRY_INFO!D556*AM556*PROFILE!$G$8)</f>
        <v>0</v>
      </c>
      <c r="AR556" s="259">
        <f>MAX(COUNTRY_INFO!D556*AK556*PROFILE!$G$9,COUNTRY_INFO!D556*AL556*PROFILE!$G$9,COUNTRY_INFO!D556*AM556*PROFILE!$G$9,IF(AND(DISTRICT!Z556&lt;&gt;"Unknown",Z556&lt;&gt;"Not required"),COUNTRY_INFO!O556*DISTRICT!AN556,0))</f>
        <v>30920.5</v>
      </c>
      <c r="AS556" s="259">
        <f>MAX(COUNTRY_INFO!D556*AK556*PROFILE!$G$10,COUNTRY_INFO!D556*AL556*PROFILE!$G$10,IF(AND(DISTRICT!Z556&lt;&gt;"Unknown",Z556&lt;&gt;"Not required"),COUNTRY_INFO!O556*DISTRICT!AO556,0))</f>
        <v>20783.800000000003</v>
      </c>
      <c r="AT556" s="259">
        <f t="shared" si="63"/>
        <v>51704.3</v>
      </c>
      <c r="AU556" s="258" t="str">
        <f t="shared" si="58"/>
        <v>Y</v>
      </c>
      <c r="AV556" s="259">
        <f>MAX('MDA2'!J556,'T1'!L556,'T2'!J556,T3_R1!K556,T3_R2!K556)</f>
        <v>0</v>
      </c>
      <c r="AW556" s="259">
        <f>MAX('MDA1'!K556,'MDA2'!K556,'MDA3'!I556,'MDA3'!L556,'T1'!M556,'T2'!K556,T3_R1!L556,T3_R2!L556)</f>
        <v>59377</v>
      </c>
      <c r="AX556" s="259">
        <f>MAX('MDA1'!L556,'MDA2'!L556,'MDA3'!J556,'MDA3'!M556,'T1'!N556,'T2'!L556,T3_R1!M556,T3_R2!M556)</f>
        <v>0</v>
      </c>
      <c r="AY556" s="259">
        <f t="shared" si="64"/>
        <v>59377</v>
      </c>
      <c r="AZ556" s="259">
        <f>MAX('MDA2'!J556,T556)</f>
        <v>0</v>
      </c>
      <c r="BA556" s="259">
        <f>MAX('MDA1'!K556,'MDA2'!K556,'MDA3'!I556,'MDA3'!L556,V556,AD556)</f>
        <v>30920.5</v>
      </c>
      <c r="BB556" s="259">
        <f>MAX('MDA1'!L556,'MDA2'!L556,'MDA3'!J556,'MDA3'!M556,AF556)</f>
        <v>0</v>
      </c>
      <c r="BC556" s="259">
        <f t="shared" si="59"/>
        <v>30920.5</v>
      </c>
      <c r="BD556" s="260">
        <f t="shared" si="60"/>
        <v>59.802569612198596</v>
      </c>
    </row>
    <row r="557" spans="1:56" x14ac:dyDescent="0.2">
      <c r="A557" s="10" t="str">
        <f>IF(COUNTRY_INFO!A557=0," ",COUNTRY_INFO!A557)</f>
        <v>Ethiopia</v>
      </c>
      <c r="B557" s="10" t="str">
        <f>IF(COUNTRY_INFO!B557=0," ",COUNTRY_INFO!B557)</f>
        <v>Oromia West Harerge</v>
      </c>
      <c r="C557" s="87" t="str">
        <f>IF(COUNTRY_INFO!C557=0," ",COUNTRY_INFO!C557)</f>
        <v>Mi'eso</v>
      </c>
      <c r="D557" s="67">
        <f>COUNTRY_INFO!L557</f>
        <v>0</v>
      </c>
      <c r="E557" s="61"/>
      <c r="F557" s="61"/>
      <c r="G557" s="11">
        <f>MAX('MDA1'!M557,'MDA2'!M557)</f>
        <v>0</v>
      </c>
      <c r="H557" s="11">
        <f>IF(AND(COUNTRY_INFO!H557&gt;0,COUNTRY_INFO!H557&lt;4),IF(D557&gt;MAX('MDA1'!M557,'MDA2'!M557),MAX('MDA1'!M557,'MDA2'!M557),D557),0)</f>
        <v>0</v>
      </c>
      <c r="I557" s="73">
        <f>IF(AND(COUNTRY_INFO!H557&gt;0,COUNTRY_INFO!H557&lt;4), IF(G557/D557*100&lt;&gt;0, IF(G557/D557*100&gt;100,100,G557/D557*100), "-"),0)</f>
        <v>0</v>
      </c>
      <c r="J557" s="67">
        <f>COUNTRY_INFO!M557</f>
        <v>0</v>
      </c>
      <c r="K557" s="61"/>
      <c r="L557" s="61"/>
      <c r="M557" s="11">
        <f>MAX('MDA1'!M557,MAX('MDA3'!I557,'MDA3'!L557)+MAX('MDA3'!J557,'MDA3'!M557))</f>
        <v>0</v>
      </c>
      <c r="N557" s="11">
        <f>IF(AND(COUNTRY_INFO!I557&gt;0,COUNTRY_INFO!I557&lt;4),IF(J557&gt;MAX('MDA1'!M557,MAX('MDA3'!I557,'MDA3'!L557)+MAX('MDA3'!J557,'MDA3'!M557)),MAX('MDA1'!M557,MAX('MDA3'!I557,'MDA3'!L557)+MAX('MDA3'!J557,'MDA3'!M557)),J557),0)</f>
        <v>0</v>
      </c>
      <c r="O557" s="73">
        <f>IF(AND(COUNTRY_INFO!I557&gt;0,COUNTRY_INFO!I557&lt;4), IF(M557/J557*100&lt;&gt;0, IF(M557/J557*100&gt;100,100,M557/J557*100), "-"),0)</f>
        <v>0</v>
      </c>
      <c r="P557" s="67">
        <f>COUNTRY_INFO!N557</f>
        <v>59864</v>
      </c>
      <c r="Q557" s="61"/>
      <c r="R557" s="61"/>
      <c r="S557" s="11">
        <f>SUM(MAX('MDA2'!J557, 'T1'!L557, MAX(T3_R1!K557, T3_R2!K557)), MAX('MDA1'!K557, 'MDA2'!K557, 'T1'!M557, MAX(T3_R1!L557, T3_R2!L557)), MAX('MDA1'!L557, 'MDA2'!L557, 'T1'!N557, MAX(T3_R1!M557, T3_R2!M557)))</f>
        <v>52536</v>
      </c>
      <c r="T557" s="11">
        <f>IF(AND(COUNTRY_INFO!J557&gt;1,COUNTRY_INFO!J557&lt;4),IF(COUNTRY_INFO!E557&gt;MAX('MDA2'!J557,'T1'!L557,MAX(T3_R1!K557,T3_R2!K557)),MAX('MDA2'!J557,'T1'!L557,MAX(T3_R1!K557,T3_R2!K557)),COUNTRY_INFO!E557),0)</f>
        <v>0</v>
      </c>
      <c r="U557" s="217" t="str">
        <f>IF(AND(COUNTRY_INFO!J557&gt;1,COUNTRY_INFO!J557&lt;4), IF(T557/COUNTRY_INFO!E557*100&lt;&gt;0, IF(T557/COUNTRY_INFO!E557*100&gt;100,100,T557/COUNTRY_INFO!E557*100), "-"),0)</f>
        <v>-</v>
      </c>
      <c r="V557" s="11">
        <f>IF(AND(COUNTRY_INFO!J557&gt;1,COUNTRY_INFO!J557&lt;4),IF(COUNTRY_INFO!F557&gt;MAX('MDA1'!K557,'MDA2'!K557,'T1'!M557,MAX(T3_R1!L557,T3_R2!L557)),MAX('MDA1'!K557,'MDA2'!K557,'T1'!M557,MAX(T3_R1!L557,T3_R2!L557)),COUNTRY_INFO!F557),0)</f>
        <v>39145</v>
      </c>
      <c r="W557" s="217">
        <f>IF(AND(COUNTRY_INFO!J557&gt;1,COUNTRY_INFO!J557&lt;4), IF(V557/COUNTRY_INFO!F557*100&lt;&gt;0, IF(V557/COUNTRY_INFO!F557*100&gt;100,100,V557/COUNTRY_INFO!F557*100), "-"),0)</f>
        <v>100</v>
      </c>
      <c r="X557" s="11">
        <f t="shared" si="61"/>
        <v>39145</v>
      </c>
      <c r="Y557" s="73">
        <f>IF(AND(COUNTRY_INFO!J557&gt;1,COUNTRY_INFO!J557&lt;4), IF(S557/P557*100&lt;&gt;0, IF(X557/P557*100&gt;100,100,X557/P557*100), "-"),0)</f>
        <v>65.389883736469329</v>
      </c>
      <c r="Z557" s="67">
        <f>COUNTRY_INFO!O557</f>
        <v>12917.85</v>
      </c>
      <c r="AA557" s="61"/>
      <c r="AB557" s="61"/>
      <c r="AC557" s="11">
        <f>MAX('T1'!L557,'T2'!J557)+MAX('T1'!M557,'T2'!K557)+MAX('T1'!N557,'T2'!L557)</f>
        <v>0</v>
      </c>
      <c r="AD557" s="11">
        <f>IF(COUNTRY_INFO!K557=1,IF(COUNTRY_INFO!F557*0.33&gt;MAX('T1'!M557,'T2'!K557),MAX('T1'!M557,'T2'!K557),COUNTRY_INFO!F557*0.33),IF(COUNTRY_INFO!K557=2,IF(COUNTRY_INFO!F557*0.5&gt;MAX('T1'!M557,'T2'!K557),MAX('T1'!M557,'T2'!K557),COUNTRY_INFO!F557*0.5),IF(COUNTRY_INFO!K557=3,IF(COUNTRY_INFO!F557&gt;MAX('T1'!M557,'T2'!K557),MAX('T1'!M557,'T2'!K557),COUNTRY_INFO!F557),0)))</f>
        <v>0</v>
      </c>
      <c r="AE557" s="217">
        <f>IF(AND(COUNTRY_INFO!K557&gt;0,COUNTRY_INFO!K557&lt;4),IF(Z557&gt;0,IF(COUNTRY_INFO!K557=1, AD557/(COUNTRY_INFO!F557*0.33)*100, IF(COUNTRY_INFO!K557=2, AD557/(COUNTRY_INFO!F557*0.5)*100, IF(COUNTRY_INFO!K557=3, AD557/COUNTRY_INFO!F557*100))),"-"),0)</f>
        <v>0</v>
      </c>
      <c r="AF557" s="11">
        <f>IF(COUNTRY_INFO!K557=2,IF(COUNTRY_INFO!G557*0.2&gt;MAX('T1'!N557,'T2'!L557),MAX('T1'!N557,'T2'!L557),COUNTRY_INFO!G557*0.2),IF(COUNTRY_INFO!K557=3,IF(COUNTRY_INFO!G557&gt;MAX('T1'!N557,'T2'!L557),MAX('T1'!N557,'T2'!L557),COUNTRY_INFO!G557),0))</f>
        <v>0</v>
      </c>
      <c r="AG557" s="217">
        <f>IF(AND(COUNTRY_INFO!K557&gt;0,COUNTRY_INFO!K557&lt;4),IF(Z557&gt;0,IF(COUNTRY_INFO!K557=1, 0, IF(COUNTRY_INFO!K557=2, AF557/(COUNTRY_INFO!G557*0.2)*100, IF(COUNTRY_INFO!K557=3, AF557/COUNTRY_INFO!G557*100))),"-"),0)</f>
        <v>0</v>
      </c>
      <c r="AH557" s="11">
        <f t="shared" si="62"/>
        <v>0</v>
      </c>
      <c r="AI557" s="73" t="str">
        <f>IF(AND(COUNTRY_INFO!K557&gt;0,COUNTRY_INFO!K557&lt;4), IF(AC557/Z557*100&lt;&gt;0, IF(AH557/Z557*100&gt;100,100,AH557/Z557*100), "-"),0)</f>
        <v>-</v>
      </c>
      <c r="AJ557" s="261"/>
      <c r="AK557" s="260">
        <f>IF(AND(D557&lt;&gt;0, D557&lt;&gt;"Unknown",D557&lt;&gt;"Stopped",D557&lt;&gt;"Not required"),D557/COUNTRY_INFO!D557, 0)</f>
        <v>0</v>
      </c>
      <c r="AL557" s="260">
        <f>IF(AND(J557&lt;&gt;0,J557&lt;&gt;"Unknown",J557&lt;&gt;"Stopped",J557&lt;&gt;"Not required"),J557/COUNTRY_INFO!D557, 0)</f>
        <v>0</v>
      </c>
      <c r="AM557" s="260">
        <f>IF(AND(P557&lt;&gt;0,P557&lt;&gt;"Unknown",P557&lt;&gt;"Not required"),P557/(COUNTRY_INFO!E557+COUNTRY_INFO!F557), 0)</f>
        <v>1</v>
      </c>
      <c r="AN557" s="260">
        <f>IF(AND(Z557&lt;&gt;0,Z557&lt;&gt;"Unknown",Z557&lt;&gt;"Not required"),IF(COUNTRY_INFO!K557=1,1,IF(COUNTRY_INFO!K557=2,0.5*COUNTRY_INFO!F557/(0.5*COUNTRY_INFO!F557+0.2*COUNTRY_INFO!G557),IF(COUNTRY_INFO!K557=3,COUNTRY_INFO!F557/(COUNTRY_INFO!F557+COUNTRY_INFO!G557)))),0)</f>
        <v>1</v>
      </c>
      <c r="AO557" s="260">
        <f>IF(AND(Z557&lt;&gt;0,Z557&lt;&gt;"Unknown",Z557&lt;&gt;"Not required"),IF(COUNTRY_INFO!K557=1,0,IF(COUNTRY_INFO!K557=2,0.2*COUNTRY_INFO!G557/(0.5*COUNTRY_INFO!F557+0.2*COUNTRY_INFO!G557),IF(COUNTRY_INFO!K557=3,COUNTRY_INFO!G557/(COUNTRY_INFO!F557+COUNTRY_INFO!G557)))),0)</f>
        <v>0</v>
      </c>
      <c r="AP557" s="259">
        <f>MAX(COUNTRY_INFO!D557*AK557*PROFILE!$G$7,COUNTRY_INFO!D557*AL557*PROFILE!$G$7)</f>
        <v>0</v>
      </c>
      <c r="AQ557" s="259">
        <f>MAX(COUNTRY_INFO!D557*AK557*PROFILE!$G$8,COUNTRY_INFO!D557*AL557*PROFILE!$G$8,COUNTRY_INFO!D557*AM557*PROFILE!$G$8)</f>
        <v>18402.390220714595</v>
      </c>
      <c r="AR557" s="259">
        <f>MAX(COUNTRY_INFO!D557*AK557*PROFILE!$G$9,COUNTRY_INFO!D557*AL557*PROFILE!$G$9,COUNTRY_INFO!D557*AM557*PROFILE!$G$9,IF(AND(DISTRICT!Z557&lt;&gt;"Unknown",Z557&lt;&gt;"Not required"),COUNTRY_INFO!O557*DISTRICT!AN557,0))</f>
        <v>38216.384221745502</v>
      </c>
      <c r="AS557" s="259">
        <f>MAX(COUNTRY_INFO!D557*AK557*PROFILE!$G$10,COUNTRY_INFO!D557*AL557*PROFILE!$G$10,IF(AND(DISTRICT!Z557&lt;&gt;"Unknown",Z557&lt;&gt;"Not required"),COUNTRY_INFO!O557*DISTRICT!AO557,0))</f>
        <v>0</v>
      </c>
      <c r="AT557" s="259">
        <f t="shared" si="63"/>
        <v>56618.774442460097</v>
      </c>
      <c r="AU557" s="258">
        <f t="shared" si="58"/>
        <v>0</v>
      </c>
      <c r="AV557" s="259">
        <f>MAX('MDA2'!J557,'T1'!L557,'T2'!J557,T3_R1!K557,T3_R2!K557)</f>
        <v>0</v>
      </c>
      <c r="AW557" s="259">
        <f>MAX('MDA1'!K557,'MDA2'!K557,'MDA3'!I557,'MDA3'!L557,'T1'!M557,'T2'!K557,T3_R1!L557,T3_R2!L557)</f>
        <v>52536</v>
      </c>
      <c r="AX557" s="259">
        <f>MAX('MDA1'!L557,'MDA2'!L557,'MDA3'!J557,'MDA3'!M557,'T1'!N557,'T2'!L557,T3_R1!M557,T3_R2!M557)</f>
        <v>0</v>
      </c>
      <c r="AY557" s="259">
        <f t="shared" si="64"/>
        <v>52536</v>
      </c>
      <c r="AZ557" s="259">
        <f>MAX('MDA2'!J557,T557)</f>
        <v>0</v>
      </c>
      <c r="BA557" s="259">
        <f>MAX('MDA1'!K557,'MDA2'!K557,'MDA3'!I557,'MDA3'!L557,V557,AD557)</f>
        <v>39145</v>
      </c>
      <c r="BB557" s="259">
        <f>MAX('MDA1'!L557,'MDA2'!L557,'MDA3'!J557,'MDA3'!M557,AF557)</f>
        <v>0</v>
      </c>
      <c r="BC557" s="259">
        <f t="shared" si="59"/>
        <v>39145</v>
      </c>
      <c r="BD557" s="260">
        <f t="shared" si="60"/>
        <v>69.137844090535467</v>
      </c>
    </row>
    <row r="558" spans="1:56" x14ac:dyDescent="0.2">
      <c r="A558" s="10" t="str">
        <f>IF(COUNTRY_INFO!A558=0," ",COUNTRY_INFO!A558)</f>
        <v>Ethiopia</v>
      </c>
      <c r="B558" s="10" t="str">
        <f>IF(COUNTRY_INFO!B558=0," ",COUNTRY_INFO!B558)</f>
        <v>Oromia West Harerge</v>
      </c>
      <c r="C558" s="87" t="str">
        <f>IF(COUNTRY_INFO!C558=0," ",COUNTRY_INFO!C558)</f>
        <v>Oda Bultum</v>
      </c>
      <c r="D558" s="67">
        <f>COUNTRY_INFO!L558</f>
        <v>0</v>
      </c>
      <c r="E558" s="61"/>
      <c r="F558" s="61"/>
      <c r="G558" s="11">
        <f>MAX('MDA1'!M558,'MDA2'!M558)</f>
        <v>0</v>
      </c>
      <c r="H558" s="11">
        <f>IF(AND(COUNTRY_INFO!H558&gt;0,COUNTRY_INFO!H558&lt;4),IF(D558&gt;MAX('MDA1'!M558,'MDA2'!M558),MAX('MDA1'!M558,'MDA2'!M558),D558),0)</f>
        <v>0</v>
      </c>
      <c r="I558" s="73">
        <f>IF(AND(COUNTRY_INFO!H558&gt;0,COUNTRY_INFO!H558&lt;4), IF(G558/D558*100&lt;&gt;0, IF(G558/D558*100&gt;100,100,G558/D558*100), "-"),0)</f>
        <v>0</v>
      </c>
      <c r="J558" s="67">
        <f>COUNTRY_INFO!M558</f>
        <v>0</v>
      </c>
      <c r="K558" s="61"/>
      <c r="L558" s="61"/>
      <c r="M558" s="11">
        <f>MAX('MDA1'!M558,MAX('MDA3'!I558,'MDA3'!L558)+MAX('MDA3'!J558,'MDA3'!M558))</f>
        <v>0</v>
      </c>
      <c r="N558" s="11">
        <f>IF(AND(COUNTRY_INFO!I558&gt;0,COUNTRY_INFO!I558&lt;4),IF(J558&gt;MAX('MDA1'!M558,MAX('MDA3'!I558,'MDA3'!L558)+MAX('MDA3'!J558,'MDA3'!M558)),MAX('MDA1'!M558,MAX('MDA3'!I558,'MDA3'!L558)+MAX('MDA3'!J558,'MDA3'!M558)),J558),0)</f>
        <v>0</v>
      </c>
      <c r="O558" s="73">
        <f>IF(AND(COUNTRY_INFO!I558&gt;0,COUNTRY_INFO!I558&lt;4), IF(M558/J558*100&lt;&gt;0, IF(M558/J558*100&gt;100,100,M558/J558*100), "-"),0)</f>
        <v>0</v>
      </c>
      <c r="P558" s="67">
        <f>COUNTRY_INFO!N558</f>
        <v>0</v>
      </c>
      <c r="Q558" s="61"/>
      <c r="R558" s="61"/>
      <c r="S558" s="11">
        <f>SUM(MAX('MDA2'!J558, 'T1'!L558, MAX(T3_R1!K558, T3_R2!K558)), MAX('MDA1'!K558, 'MDA2'!K558, 'T1'!M558, MAX(T3_R1!L558, T3_R2!L558)), MAX('MDA1'!L558, 'MDA2'!L558, 'T1'!N558, MAX(T3_R1!M558, T3_R2!M558)))</f>
        <v>0</v>
      </c>
      <c r="T558" s="11">
        <f>IF(AND(COUNTRY_INFO!J558&gt;1,COUNTRY_INFO!J558&lt;4),IF(COUNTRY_INFO!E558&gt;MAX('MDA2'!J558,'T1'!L558,MAX(T3_R1!K558,T3_R2!K558)),MAX('MDA2'!J558,'T1'!L558,MAX(T3_R1!K558,T3_R2!K558)),COUNTRY_INFO!E558),0)</f>
        <v>0</v>
      </c>
      <c r="U558" s="217">
        <f>IF(AND(COUNTRY_INFO!J558&gt;1,COUNTRY_INFO!J558&lt;4), IF(T558/COUNTRY_INFO!E558*100&lt;&gt;0, IF(T558/COUNTRY_INFO!E558*100&gt;100,100,T558/COUNTRY_INFO!E558*100), "-"),0)</f>
        <v>0</v>
      </c>
      <c r="V558" s="11">
        <f>IF(AND(COUNTRY_INFO!J558&gt;1,COUNTRY_INFO!J558&lt;4),IF(COUNTRY_INFO!F558&gt;MAX('MDA1'!K558,'MDA2'!K558,'T1'!M558,MAX(T3_R1!L558,T3_R2!L558)),MAX('MDA1'!K558,'MDA2'!K558,'T1'!M558,MAX(T3_R1!L558,T3_R2!L558)),COUNTRY_INFO!F558),0)</f>
        <v>0</v>
      </c>
      <c r="W558" s="217">
        <f>IF(AND(COUNTRY_INFO!J558&gt;1,COUNTRY_INFO!J558&lt;4), IF(V558/COUNTRY_INFO!F558*100&lt;&gt;0, IF(V558/COUNTRY_INFO!F558*100&gt;100,100,V558/COUNTRY_INFO!F558*100), "-"),0)</f>
        <v>0</v>
      </c>
      <c r="X558" s="11">
        <f t="shared" si="61"/>
        <v>0</v>
      </c>
      <c r="Y558" s="73">
        <f>IF(AND(COUNTRY_INFO!J558&gt;1,COUNTRY_INFO!J558&lt;4), IF(S558/P558*100&lt;&gt;0, IF(X558/P558*100&gt;100,100,X558/P558*100), "-"),0)</f>
        <v>0</v>
      </c>
      <c r="Z558" s="67">
        <f>COUNTRY_INFO!O558</f>
        <v>0</v>
      </c>
      <c r="AA558" s="61"/>
      <c r="AB558" s="61"/>
      <c r="AC558" s="11">
        <f>MAX('T1'!L558,'T2'!J558)+MAX('T1'!M558,'T2'!K558)+MAX('T1'!N558,'T2'!L558)</f>
        <v>0</v>
      </c>
      <c r="AD558" s="11">
        <f>IF(COUNTRY_INFO!K558=1,IF(COUNTRY_INFO!F558*0.33&gt;MAX('T1'!M558,'T2'!K558),MAX('T1'!M558,'T2'!K558),COUNTRY_INFO!F558*0.33),IF(COUNTRY_INFO!K558=2,IF(COUNTRY_INFO!F558*0.5&gt;MAX('T1'!M558,'T2'!K558),MAX('T1'!M558,'T2'!K558),COUNTRY_INFO!F558*0.5),IF(COUNTRY_INFO!K558=3,IF(COUNTRY_INFO!F558&gt;MAX('T1'!M558,'T2'!K558),MAX('T1'!M558,'T2'!K558),COUNTRY_INFO!F558),0)))</f>
        <v>0</v>
      </c>
      <c r="AE558" s="217">
        <f>IF(AND(COUNTRY_INFO!K558&gt;0,COUNTRY_INFO!K558&lt;4),IF(Z558&gt;0,IF(COUNTRY_INFO!K558=1, AD558/(COUNTRY_INFO!F558*0.33)*100, IF(COUNTRY_INFO!K558=2, AD558/(COUNTRY_INFO!F558*0.5)*100, IF(COUNTRY_INFO!K558=3, AD558/COUNTRY_INFO!F558*100))),"-"),0)</f>
        <v>0</v>
      </c>
      <c r="AF558" s="11">
        <f>IF(COUNTRY_INFO!K558=2,IF(COUNTRY_INFO!G558*0.2&gt;MAX('T1'!N558,'T2'!L558),MAX('T1'!N558,'T2'!L558),COUNTRY_INFO!G558*0.2),IF(COUNTRY_INFO!K558=3,IF(COUNTRY_INFO!G558&gt;MAX('T1'!N558,'T2'!L558),MAX('T1'!N558,'T2'!L558),COUNTRY_INFO!G558),0))</f>
        <v>0</v>
      </c>
      <c r="AG558" s="217">
        <f>IF(AND(COUNTRY_INFO!K558&gt;0,COUNTRY_INFO!K558&lt;4),IF(Z558&gt;0,IF(COUNTRY_INFO!K558=1, 0, IF(COUNTRY_INFO!K558=2, AF558/(COUNTRY_INFO!G558*0.2)*100, IF(COUNTRY_INFO!K558=3, AF558/COUNTRY_INFO!G558*100))),"-"),0)</f>
        <v>0</v>
      </c>
      <c r="AH558" s="11">
        <f t="shared" si="62"/>
        <v>0</v>
      </c>
      <c r="AI558" s="73">
        <f>IF(AND(COUNTRY_INFO!K558&gt;0,COUNTRY_INFO!K558&lt;4), IF(AC558/Z558*100&lt;&gt;0, IF(AH558/Z558*100&gt;100,100,AH558/Z558*100), "-"),0)</f>
        <v>0</v>
      </c>
      <c r="AJ558" s="261"/>
      <c r="AK558" s="260">
        <f>IF(AND(D558&lt;&gt;0, D558&lt;&gt;"Unknown",D558&lt;&gt;"Stopped",D558&lt;&gt;"Not required"),D558/COUNTRY_INFO!D558, 0)</f>
        <v>0</v>
      </c>
      <c r="AL558" s="260">
        <f>IF(AND(J558&lt;&gt;0,J558&lt;&gt;"Unknown",J558&lt;&gt;"Stopped",J558&lt;&gt;"Not required"),J558/COUNTRY_INFO!D558, 0)</f>
        <v>0</v>
      </c>
      <c r="AM558" s="260">
        <f>IF(AND(P558&lt;&gt;0,P558&lt;&gt;"Unknown",P558&lt;&gt;"Not required"),P558/(COUNTRY_INFO!E558+COUNTRY_INFO!F558), 0)</f>
        <v>0</v>
      </c>
      <c r="AN558" s="260">
        <f>IF(AND(Z558&lt;&gt;0,Z558&lt;&gt;"Unknown",Z558&lt;&gt;"Not required"),IF(COUNTRY_INFO!K558=1,1,IF(COUNTRY_INFO!K558=2,0.5*COUNTRY_INFO!F558/(0.5*COUNTRY_INFO!F558+0.2*COUNTRY_INFO!G558),IF(COUNTRY_INFO!K558=3,COUNTRY_INFO!F558/(COUNTRY_INFO!F558+COUNTRY_INFO!G558)))),0)</f>
        <v>0</v>
      </c>
      <c r="AO558" s="260">
        <f>IF(AND(Z558&lt;&gt;0,Z558&lt;&gt;"Unknown",Z558&lt;&gt;"Not required"),IF(COUNTRY_INFO!K558=1,0,IF(COUNTRY_INFO!K558=2,0.2*COUNTRY_INFO!G558/(0.5*COUNTRY_INFO!F558+0.2*COUNTRY_INFO!G558),IF(COUNTRY_INFO!K558=3,COUNTRY_INFO!G558/(COUNTRY_INFO!F558+COUNTRY_INFO!G558)))),0)</f>
        <v>0</v>
      </c>
      <c r="AP558" s="259">
        <f>MAX(COUNTRY_INFO!D558*AK558*PROFILE!$G$7,COUNTRY_INFO!D558*AL558*PROFILE!$G$7)</f>
        <v>0</v>
      </c>
      <c r="AQ558" s="259">
        <f>MAX(COUNTRY_INFO!D558*AK558*PROFILE!$G$8,COUNTRY_INFO!D558*AL558*PROFILE!$G$8,COUNTRY_INFO!D558*AM558*PROFILE!$G$8)</f>
        <v>0</v>
      </c>
      <c r="AR558" s="259">
        <f>MAX(COUNTRY_INFO!D558*AK558*PROFILE!$G$9,COUNTRY_INFO!D558*AL558*PROFILE!$G$9,COUNTRY_INFO!D558*AM558*PROFILE!$G$9,IF(AND(DISTRICT!Z558&lt;&gt;"Unknown",Z558&lt;&gt;"Not required"),COUNTRY_INFO!O558*DISTRICT!AN558,0))</f>
        <v>0</v>
      </c>
      <c r="AS558" s="259">
        <f>MAX(COUNTRY_INFO!D558*AK558*PROFILE!$G$10,COUNTRY_INFO!D558*AL558*PROFILE!$G$10,IF(AND(DISTRICT!Z558&lt;&gt;"Unknown",Z558&lt;&gt;"Not required"),COUNTRY_INFO!O558*DISTRICT!AO558,0))</f>
        <v>0</v>
      </c>
      <c r="AT558" s="259">
        <f t="shared" si="63"/>
        <v>0</v>
      </c>
      <c r="AU558" s="258">
        <f t="shared" si="58"/>
        <v>0</v>
      </c>
      <c r="AV558" s="259">
        <f>MAX('MDA2'!J558,'T1'!L558,'T2'!J558,T3_R1!K558,T3_R2!K558)</f>
        <v>0</v>
      </c>
      <c r="AW558" s="259">
        <f>MAX('MDA1'!K558,'MDA2'!K558,'MDA3'!I558,'MDA3'!L558,'T1'!M558,'T2'!K558,T3_R1!L558,T3_R2!L558)</f>
        <v>0</v>
      </c>
      <c r="AX558" s="259">
        <f>MAX('MDA1'!L558,'MDA2'!L558,'MDA3'!J558,'MDA3'!M558,'T1'!N558,'T2'!L558,T3_R1!M558,T3_R2!M558)</f>
        <v>0</v>
      </c>
      <c r="AY558" s="259">
        <f t="shared" si="64"/>
        <v>0</v>
      </c>
      <c r="AZ558" s="259">
        <f>MAX('MDA2'!J558,T558)</f>
        <v>0</v>
      </c>
      <c r="BA558" s="259">
        <f>MAX('MDA1'!K558,'MDA2'!K558,'MDA3'!I558,'MDA3'!L558,V558,AD558)</f>
        <v>0</v>
      </c>
      <c r="BB558" s="259">
        <f>MAX('MDA1'!L558,'MDA2'!L558,'MDA3'!J558,'MDA3'!M558,AF558)</f>
        <v>0</v>
      </c>
      <c r="BC558" s="259">
        <f t="shared" si="59"/>
        <v>0</v>
      </c>
      <c r="BD558" s="260">
        <f t="shared" si="60"/>
        <v>0</v>
      </c>
    </row>
    <row r="559" spans="1:56" x14ac:dyDescent="0.2">
      <c r="A559" s="10" t="str">
        <f>IF(COUNTRY_INFO!A559=0," ",COUNTRY_INFO!A559)</f>
        <v>Ethiopia</v>
      </c>
      <c r="B559" s="10" t="str">
        <f>IF(COUNTRY_INFO!B559=0," ",COUNTRY_INFO!B559)</f>
        <v>Oromia West Harerge</v>
      </c>
      <c r="C559" s="87" t="str">
        <f>IF(COUNTRY_INFO!C559=0," ",COUNTRY_INFO!C559)</f>
        <v>Tullo</v>
      </c>
      <c r="D559" s="67">
        <f>COUNTRY_INFO!L559</f>
        <v>0</v>
      </c>
      <c r="E559" s="61"/>
      <c r="F559" s="61"/>
      <c r="G559" s="11">
        <f>MAX('MDA1'!M559,'MDA2'!M559)</f>
        <v>0</v>
      </c>
      <c r="H559" s="11">
        <f>IF(AND(COUNTRY_INFO!H559&gt;0,COUNTRY_INFO!H559&lt;4),IF(D559&gt;MAX('MDA1'!M559,'MDA2'!M559),MAX('MDA1'!M559,'MDA2'!M559),D559),0)</f>
        <v>0</v>
      </c>
      <c r="I559" s="73">
        <f>IF(AND(COUNTRY_INFO!H559&gt;0,COUNTRY_INFO!H559&lt;4), IF(G559/D559*100&lt;&gt;0, IF(G559/D559*100&gt;100,100,G559/D559*100), "-"),0)</f>
        <v>0</v>
      </c>
      <c r="J559" s="67">
        <f>COUNTRY_INFO!M559</f>
        <v>0</v>
      </c>
      <c r="K559" s="61"/>
      <c r="L559" s="61"/>
      <c r="M559" s="11">
        <f>MAX('MDA1'!M559,MAX('MDA3'!I559,'MDA3'!L559)+MAX('MDA3'!J559,'MDA3'!M559))</f>
        <v>0</v>
      </c>
      <c r="N559" s="11">
        <f>IF(AND(COUNTRY_INFO!I559&gt;0,COUNTRY_INFO!I559&lt;4),IF(J559&gt;MAX('MDA1'!M559,MAX('MDA3'!I559,'MDA3'!L559)+MAX('MDA3'!J559,'MDA3'!M559)),MAX('MDA1'!M559,MAX('MDA3'!I559,'MDA3'!L559)+MAX('MDA3'!J559,'MDA3'!M559)),J559),0)</f>
        <v>0</v>
      </c>
      <c r="O559" s="73">
        <f>IF(AND(COUNTRY_INFO!I559&gt;0,COUNTRY_INFO!I559&lt;4), IF(M559/J559*100&lt;&gt;0, IF(M559/J559*100&gt;100,100,M559/J559*100), "-"),0)</f>
        <v>0</v>
      </c>
      <c r="P559" s="67">
        <f>COUNTRY_INFO!N559</f>
        <v>92499</v>
      </c>
      <c r="Q559" s="61"/>
      <c r="R559" s="61"/>
      <c r="S559" s="11">
        <f>SUM(MAX('MDA2'!J559, 'T1'!L559, MAX(T3_R1!K559, T3_R2!K559)), MAX('MDA1'!K559, 'MDA2'!K559, 'T1'!M559, MAX(T3_R1!L559, T3_R2!L559)), MAX('MDA1'!L559, 'MDA2'!L559, 'T1'!N559, MAX(T3_R1!M559, T3_R2!M559)))</f>
        <v>58362</v>
      </c>
      <c r="T559" s="11">
        <f>IF(AND(COUNTRY_INFO!J559&gt;1,COUNTRY_INFO!J559&lt;4),IF(COUNTRY_INFO!E559&gt;MAX('MDA2'!J559,'T1'!L559,MAX(T3_R1!K559,T3_R2!K559)),MAX('MDA2'!J559,'T1'!L559,MAX(T3_R1!K559,T3_R2!K559)),COUNTRY_INFO!E559),0)</f>
        <v>0</v>
      </c>
      <c r="U559" s="217" t="str">
        <f>IF(AND(COUNTRY_INFO!J559&gt;1,COUNTRY_INFO!J559&lt;4), IF(T559/COUNTRY_INFO!E559*100&lt;&gt;0, IF(T559/COUNTRY_INFO!E559*100&gt;100,100,T559/COUNTRY_INFO!E559*100), "-"),0)</f>
        <v>-</v>
      </c>
      <c r="V559" s="11">
        <f>IF(AND(COUNTRY_INFO!J559&gt;1,COUNTRY_INFO!J559&lt;4),IF(COUNTRY_INFO!F559&gt;MAX('MDA1'!K559,'MDA2'!K559,'T1'!M559,MAX(T3_R1!L559,T3_R2!L559)),MAX('MDA1'!K559,'MDA2'!K559,'T1'!M559,MAX(T3_R1!L559,T3_R2!L559)),COUNTRY_INFO!F559),0)</f>
        <v>58362</v>
      </c>
      <c r="W559" s="217">
        <f>IF(AND(COUNTRY_INFO!J559&gt;1,COUNTRY_INFO!J559&lt;4), IF(V559/COUNTRY_INFO!F559*100&lt;&gt;0, IF(V559/COUNTRY_INFO!F559*100&gt;100,100,V559/COUNTRY_INFO!F559*100), "-"),0)</f>
        <v>96.49003885260808</v>
      </c>
      <c r="X559" s="11">
        <f t="shared" si="61"/>
        <v>58362</v>
      </c>
      <c r="Y559" s="73">
        <f>IF(AND(COUNTRY_INFO!J559&gt;1,COUNTRY_INFO!J559&lt;4), IF(S559/P559*100&lt;&gt;0, IF(X559/P559*100&gt;100,100,X559/P559*100), "-"),0)</f>
        <v>63.094736159309825</v>
      </c>
      <c r="Z559" s="67">
        <f>COUNTRY_INFO!O559</f>
        <v>19960.05</v>
      </c>
      <c r="AA559" s="61"/>
      <c r="AB559" s="61"/>
      <c r="AC559" s="11">
        <f>MAX('T1'!L559,'T2'!J559)+MAX('T1'!M559,'T2'!K559)+MAX('T1'!N559,'T2'!L559)</f>
        <v>0</v>
      </c>
      <c r="AD559" s="11">
        <f>IF(COUNTRY_INFO!K559=1,IF(COUNTRY_INFO!F559*0.33&gt;MAX('T1'!M559,'T2'!K559),MAX('T1'!M559,'T2'!K559),COUNTRY_INFO!F559*0.33),IF(COUNTRY_INFO!K559=2,IF(COUNTRY_INFO!F559*0.5&gt;MAX('T1'!M559,'T2'!K559),MAX('T1'!M559,'T2'!K559),COUNTRY_INFO!F559*0.5),IF(COUNTRY_INFO!K559=3,IF(COUNTRY_INFO!F559&gt;MAX('T1'!M559,'T2'!K559),MAX('T1'!M559,'T2'!K559),COUNTRY_INFO!F559),0)))</f>
        <v>0</v>
      </c>
      <c r="AE559" s="217">
        <f>IF(AND(COUNTRY_INFO!K559&gt;0,COUNTRY_INFO!K559&lt;4),IF(Z559&gt;0,IF(COUNTRY_INFO!K559=1, AD559/(COUNTRY_INFO!F559*0.33)*100, IF(COUNTRY_INFO!K559=2, AD559/(COUNTRY_INFO!F559*0.5)*100, IF(COUNTRY_INFO!K559=3, AD559/COUNTRY_INFO!F559*100))),"-"),0)</f>
        <v>0</v>
      </c>
      <c r="AF559" s="11">
        <f>IF(COUNTRY_INFO!K559=2,IF(COUNTRY_INFO!G559*0.2&gt;MAX('T1'!N559,'T2'!L559),MAX('T1'!N559,'T2'!L559),COUNTRY_INFO!G559*0.2),IF(COUNTRY_INFO!K559=3,IF(COUNTRY_INFO!G559&gt;MAX('T1'!N559,'T2'!L559),MAX('T1'!N559,'T2'!L559),COUNTRY_INFO!G559),0))</f>
        <v>0</v>
      </c>
      <c r="AG559" s="217">
        <f>IF(AND(COUNTRY_INFO!K559&gt;0,COUNTRY_INFO!K559&lt;4),IF(Z559&gt;0,IF(COUNTRY_INFO!K559=1, 0, IF(COUNTRY_INFO!K559=2, AF559/(COUNTRY_INFO!G559*0.2)*100, IF(COUNTRY_INFO!K559=3, AF559/COUNTRY_INFO!G559*100))),"-"),0)</f>
        <v>0</v>
      </c>
      <c r="AH559" s="11">
        <f t="shared" si="62"/>
        <v>0</v>
      </c>
      <c r="AI559" s="73" t="str">
        <f>IF(AND(COUNTRY_INFO!K559&gt;0,COUNTRY_INFO!K559&lt;4), IF(AC559/Z559*100&lt;&gt;0, IF(AH559/Z559*100&gt;100,100,AH559/Z559*100), "-"),0)</f>
        <v>-</v>
      </c>
      <c r="AJ559" s="261"/>
      <c r="AK559" s="260">
        <f>IF(AND(D559&lt;&gt;0, D559&lt;&gt;"Unknown",D559&lt;&gt;"Stopped",D559&lt;&gt;"Not required"),D559/COUNTRY_INFO!D559, 0)</f>
        <v>0</v>
      </c>
      <c r="AL559" s="260">
        <f>IF(AND(J559&lt;&gt;0,J559&lt;&gt;"Unknown",J559&lt;&gt;"Stopped",J559&lt;&gt;"Not required"),J559/COUNTRY_INFO!D559, 0)</f>
        <v>0</v>
      </c>
      <c r="AM559" s="260">
        <f>IF(AND(P559&lt;&gt;0,P559&lt;&gt;"Unknown",P559&lt;&gt;"Not required"),P559/(COUNTRY_INFO!E559+COUNTRY_INFO!F559), 0)</f>
        <v>1</v>
      </c>
      <c r="AN559" s="260">
        <f>IF(AND(Z559&lt;&gt;0,Z559&lt;&gt;"Unknown",Z559&lt;&gt;"Not required"),IF(COUNTRY_INFO!K559=1,1,IF(COUNTRY_INFO!K559=2,0.5*COUNTRY_INFO!F559/(0.5*COUNTRY_INFO!F559+0.2*COUNTRY_INFO!G559),IF(COUNTRY_INFO!K559=3,COUNTRY_INFO!F559/(COUNTRY_INFO!F559+COUNTRY_INFO!G559)))),0)</f>
        <v>1</v>
      </c>
      <c r="AO559" s="260">
        <f>IF(AND(Z559&lt;&gt;0,Z559&lt;&gt;"Unknown",Z559&lt;&gt;"Not required"),IF(COUNTRY_INFO!K559=1,0,IF(COUNTRY_INFO!K559=2,0.2*COUNTRY_INFO!G559/(0.5*COUNTRY_INFO!F559+0.2*COUNTRY_INFO!G559),IF(COUNTRY_INFO!K559=3,COUNTRY_INFO!G559/(COUNTRY_INFO!F559+COUNTRY_INFO!G559)))),0)</f>
        <v>0</v>
      </c>
      <c r="AP559" s="259">
        <f>MAX(COUNTRY_INFO!D559*AK559*PROFILE!$G$7,COUNTRY_INFO!D559*AL559*PROFILE!$G$7)</f>
        <v>0</v>
      </c>
      <c r="AQ559" s="259">
        <f>MAX(COUNTRY_INFO!D559*AK559*PROFILE!$G$8,COUNTRY_INFO!D559*AL559*PROFILE!$G$8,COUNTRY_INFO!D559*AM559*PROFILE!$G$8)</f>
        <v>28434.47864648778</v>
      </c>
      <c r="AR559" s="259">
        <f>MAX(COUNTRY_INFO!D559*AK559*PROFILE!$G$9,COUNTRY_INFO!D559*AL559*PROFILE!$G$9,COUNTRY_INFO!D559*AM559*PROFILE!$G$9,IF(AND(DISTRICT!Z559&lt;&gt;"Unknown",Z559&lt;&gt;"Not required"),COUNTRY_INFO!O559*DISTRICT!AN559,0))</f>
        <v>59050.098822271255</v>
      </c>
      <c r="AS559" s="259">
        <f>MAX(COUNTRY_INFO!D559*AK559*PROFILE!$G$10,COUNTRY_INFO!D559*AL559*PROFILE!$G$10,IF(AND(DISTRICT!Z559&lt;&gt;"Unknown",Z559&lt;&gt;"Not required"),COUNTRY_INFO!O559*DISTRICT!AO559,0))</f>
        <v>0</v>
      </c>
      <c r="AT559" s="259">
        <f t="shared" si="63"/>
        <v>87484.577468759031</v>
      </c>
      <c r="AU559" s="258">
        <f t="shared" si="58"/>
        <v>0</v>
      </c>
      <c r="AV559" s="259">
        <f>MAX('MDA2'!J559,'T1'!L559,'T2'!J559,T3_R1!K559,T3_R2!K559)</f>
        <v>0</v>
      </c>
      <c r="AW559" s="259">
        <f>MAX('MDA1'!K559,'MDA2'!K559,'MDA3'!I559,'MDA3'!L559,'T1'!M559,'T2'!K559,T3_R1!L559,T3_R2!L559)</f>
        <v>58362</v>
      </c>
      <c r="AX559" s="259">
        <f>MAX('MDA1'!L559,'MDA2'!L559,'MDA3'!J559,'MDA3'!M559,'T1'!N559,'T2'!L559,T3_R1!M559,T3_R2!M559)</f>
        <v>0</v>
      </c>
      <c r="AY559" s="259">
        <f t="shared" si="64"/>
        <v>58362</v>
      </c>
      <c r="AZ559" s="259">
        <f>MAX('MDA2'!J559,T559)</f>
        <v>0</v>
      </c>
      <c r="BA559" s="259">
        <f>MAX('MDA1'!K559,'MDA2'!K559,'MDA3'!I559,'MDA3'!L559,V559,AD559)</f>
        <v>58362</v>
      </c>
      <c r="BB559" s="259">
        <f>MAX('MDA1'!L559,'MDA2'!L559,'MDA3'!J559,'MDA3'!M559,AF559)</f>
        <v>0</v>
      </c>
      <c r="BC559" s="259">
        <f t="shared" si="59"/>
        <v>58362</v>
      </c>
      <c r="BD559" s="260">
        <f t="shared" si="60"/>
        <v>66.711186918449954</v>
      </c>
    </row>
    <row r="560" spans="1:56" x14ac:dyDescent="0.2">
      <c r="A560" s="10" t="str">
        <f>IF(COUNTRY_INFO!A560=0," ",COUNTRY_INFO!A560)</f>
        <v>Ethiopia</v>
      </c>
      <c r="B560" s="10" t="str">
        <f>IF(COUNTRY_INFO!B560=0," ",COUNTRY_INFO!B560)</f>
        <v>Oromia West Shewa</v>
      </c>
      <c r="C560" s="87" t="str">
        <f>IF(COUNTRY_INFO!C560=0," ",COUNTRY_INFO!C560)</f>
        <v>Abuna Gindeberet</v>
      </c>
      <c r="D560" s="67">
        <f>COUNTRY_INFO!L560</f>
        <v>0</v>
      </c>
      <c r="E560" s="61"/>
      <c r="F560" s="61"/>
      <c r="G560" s="11">
        <f>MAX('MDA1'!M560,'MDA2'!M560)</f>
        <v>0</v>
      </c>
      <c r="H560" s="11">
        <f>IF(AND(COUNTRY_INFO!H560&gt;0,COUNTRY_INFO!H560&lt;4),IF(D560&gt;MAX('MDA1'!M560,'MDA2'!M560),MAX('MDA1'!M560,'MDA2'!M560),D560),0)</f>
        <v>0</v>
      </c>
      <c r="I560" s="73">
        <f>IF(AND(COUNTRY_INFO!H560&gt;0,COUNTRY_INFO!H560&lt;4), IF(G560/D560*100&lt;&gt;0, IF(G560/D560*100&gt;100,100,G560/D560*100), "-"),0)</f>
        <v>0</v>
      </c>
      <c r="J560" s="67">
        <f>COUNTRY_INFO!M560</f>
        <v>0</v>
      </c>
      <c r="K560" s="61"/>
      <c r="L560" s="61"/>
      <c r="M560" s="11">
        <f>MAX('MDA1'!M560,MAX('MDA3'!I560,'MDA3'!L560)+MAX('MDA3'!J560,'MDA3'!M560))</f>
        <v>0</v>
      </c>
      <c r="N560" s="11">
        <f>IF(AND(COUNTRY_INFO!I560&gt;0,COUNTRY_INFO!I560&lt;4),IF(J560&gt;MAX('MDA1'!M560,MAX('MDA3'!I560,'MDA3'!L560)+MAX('MDA3'!J560,'MDA3'!M560)),MAX('MDA1'!M560,MAX('MDA3'!I560,'MDA3'!L560)+MAX('MDA3'!J560,'MDA3'!M560)),J560),0)</f>
        <v>0</v>
      </c>
      <c r="O560" s="73">
        <f>IF(AND(COUNTRY_INFO!I560&gt;0,COUNTRY_INFO!I560&lt;4), IF(M560/J560*100&lt;&gt;0, IF(M560/J560*100&gt;100,100,M560/J560*100), "-"),0)</f>
        <v>0</v>
      </c>
      <c r="P560" s="67">
        <f>COUNTRY_INFO!N560</f>
        <v>0</v>
      </c>
      <c r="Q560" s="61"/>
      <c r="R560" s="61"/>
      <c r="S560" s="11">
        <f>SUM(MAX('MDA2'!J560, 'T1'!L560, MAX(T3_R1!K560, T3_R2!K560)), MAX('MDA1'!K560, 'MDA2'!K560, 'T1'!M560, MAX(T3_R1!L560, T3_R2!L560)), MAX('MDA1'!L560, 'MDA2'!L560, 'T1'!N560, MAX(T3_R1!M560, T3_R2!M560)))</f>
        <v>0</v>
      </c>
      <c r="T560" s="11">
        <f>IF(AND(COUNTRY_INFO!J560&gt;1,COUNTRY_INFO!J560&lt;4),IF(COUNTRY_INFO!E560&gt;MAX('MDA2'!J560,'T1'!L560,MAX(T3_R1!K560,T3_R2!K560)),MAX('MDA2'!J560,'T1'!L560,MAX(T3_R1!K560,T3_R2!K560)),COUNTRY_INFO!E560),0)</f>
        <v>0</v>
      </c>
      <c r="U560" s="217">
        <f>IF(AND(COUNTRY_INFO!J560&gt;1,COUNTRY_INFO!J560&lt;4), IF(T560/COUNTRY_INFO!E560*100&lt;&gt;0, IF(T560/COUNTRY_INFO!E560*100&gt;100,100,T560/COUNTRY_INFO!E560*100), "-"),0)</f>
        <v>0</v>
      </c>
      <c r="V560" s="11">
        <f>IF(AND(COUNTRY_INFO!J560&gt;1,COUNTRY_INFO!J560&lt;4),IF(COUNTRY_INFO!F560&gt;MAX('MDA1'!K560,'MDA2'!K560,'T1'!M560,MAX(T3_R1!L560,T3_R2!L560)),MAX('MDA1'!K560,'MDA2'!K560,'T1'!M560,MAX(T3_R1!L560,T3_R2!L560)),COUNTRY_INFO!F560),0)</f>
        <v>0</v>
      </c>
      <c r="W560" s="217">
        <f>IF(AND(COUNTRY_INFO!J560&gt;1,COUNTRY_INFO!J560&lt;4), IF(V560/COUNTRY_INFO!F560*100&lt;&gt;0, IF(V560/COUNTRY_INFO!F560*100&gt;100,100,V560/COUNTRY_INFO!F560*100), "-"),0)</f>
        <v>0</v>
      </c>
      <c r="X560" s="11">
        <f t="shared" si="61"/>
        <v>0</v>
      </c>
      <c r="Y560" s="73">
        <f>IF(AND(COUNTRY_INFO!J560&gt;1,COUNTRY_INFO!J560&lt;4), IF(S560/P560*100&lt;&gt;0, IF(X560/P560*100&gt;100,100,X560/P560*100), "-"),0)</f>
        <v>0</v>
      </c>
      <c r="Z560" s="67">
        <f>COUNTRY_INFO!O560</f>
        <v>0</v>
      </c>
      <c r="AA560" s="61"/>
      <c r="AB560" s="61"/>
      <c r="AC560" s="11">
        <f>MAX('T1'!L560,'T2'!J560)+MAX('T1'!M560,'T2'!K560)+MAX('T1'!N560,'T2'!L560)</f>
        <v>0</v>
      </c>
      <c r="AD560" s="11">
        <f>IF(COUNTRY_INFO!K560=1,IF(COUNTRY_INFO!F560*0.33&gt;MAX('T1'!M560,'T2'!K560),MAX('T1'!M560,'T2'!K560),COUNTRY_INFO!F560*0.33),IF(COUNTRY_INFO!K560=2,IF(COUNTRY_INFO!F560*0.5&gt;MAX('T1'!M560,'T2'!K560),MAX('T1'!M560,'T2'!K560),COUNTRY_INFO!F560*0.5),IF(COUNTRY_INFO!K560=3,IF(COUNTRY_INFO!F560&gt;MAX('T1'!M560,'T2'!K560),MAX('T1'!M560,'T2'!K560),COUNTRY_INFO!F560),0)))</f>
        <v>0</v>
      </c>
      <c r="AE560" s="217">
        <f>IF(AND(COUNTRY_INFO!K560&gt;0,COUNTRY_INFO!K560&lt;4),IF(Z560&gt;0,IF(COUNTRY_INFO!K560=1, AD560/(COUNTRY_INFO!F560*0.33)*100, IF(COUNTRY_INFO!K560=2, AD560/(COUNTRY_INFO!F560*0.5)*100, IF(COUNTRY_INFO!K560=3, AD560/COUNTRY_INFO!F560*100))),"-"),0)</f>
        <v>0</v>
      </c>
      <c r="AF560" s="11">
        <f>IF(COUNTRY_INFO!K560=2,IF(COUNTRY_INFO!G560*0.2&gt;MAX('T1'!N560,'T2'!L560),MAX('T1'!N560,'T2'!L560),COUNTRY_INFO!G560*0.2),IF(COUNTRY_INFO!K560=3,IF(COUNTRY_INFO!G560&gt;MAX('T1'!N560,'T2'!L560),MAX('T1'!N560,'T2'!L560),COUNTRY_INFO!G560),0))</f>
        <v>0</v>
      </c>
      <c r="AG560" s="217">
        <f>IF(AND(COUNTRY_INFO!K560&gt;0,COUNTRY_INFO!K560&lt;4),IF(Z560&gt;0,IF(COUNTRY_INFO!K560=1, 0, IF(COUNTRY_INFO!K560=2, AF560/(COUNTRY_INFO!G560*0.2)*100, IF(COUNTRY_INFO!K560=3, AF560/COUNTRY_INFO!G560*100))),"-"),0)</f>
        <v>0</v>
      </c>
      <c r="AH560" s="11">
        <f t="shared" si="62"/>
        <v>0</v>
      </c>
      <c r="AI560" s="73">
        <f>IF(AND(COUNTRY_INFO!K560&gt;0,COUNTRY_INFO!K560&lt;4), IF(AC560/Z560*100&lt;&gt;0, IF(AH560/Z560*100&gt;100,100,AH560/Z560*100), "-"),0)</f>
        <v>0</v>
      </c>
      <c r="AJ560" s="261"/>
      <c r="AK560" s="260">
        <f>IF(AND(D560&lt;&gt;0, D560&lt;&gt;"Unknown",D560&lt;&gt;"Stopped",D560&lt;&gt;"Not required"),D560/COUNTRY_INFO!D560, 0)</f>
        <v>0</v>
      </c>
      <c r="AL560" s="260">
        <f>IF(AND(J560&lt;&gt;0,J560&lt;&gt;"Unknown",J560&lt;&gt;"Stopped",J560&lt;&gt;"Not required"),J560/COUNTRY_INFO!D560, 0)</f>
        <v>0</v>
      </c>
      <c r="AM560" s="260">
        <f>IF(AND(P560&lt;&gt;0,P560&lt;&gt;"Unknown",P560&lt;&gt;"Not required"),P560/(COUNTRY_INFO!E560+COUNTRY_INFO!F560), 0)</f>
        <v>0</v>
      </c>
      <c r="AN560" s="260">
        <f>IF(AND(Z560&lt;&gt;0,Z560&lt;&gt;"Unknown",Z560&lt;&gt;"Not required"),IF(COUNTRY_INFO!K560=1,1,IF(COUNTRY_INFO!K560=2,0.5*COUNTRY_INFO!F560/(0.5*COUNTRY_INFO!F560+0.2*COUNTRY_INFO!G560),IF(COUNTRY_INFO!K560=3,COUNTRY_INFO!F560/(COUNTRY_INFO!F560+COUNTRY_INFO!G560)))),0)</f>
        <v>0</v>
      </c>
      <c r="AO560" s="260">
        <f>IF(AND(Z560&lt;&gt;0,Z560&lt;&gt;"Unknown",Z560&lt;&gt;"Not required"),IF(COUNTRY_INFO!K560=1,0,IF(COUNTRY_INFO!K560=2,0.2*COUNTRY_INFO!G560/(0.5*COUNTRY_INFO!F560+0.2*COUNTRY_INFO!G560),IF(COUNTRY_INFO!K560=3,COUNTRY_INFO!G560/(COUNTRY_INFO!F560+COUNTRY_INFO!G560)))),0)</f>
        <v>0</v>
      </c>
      <c r="AP560" s="259">
        <f>MAX(COUNTRY_INFO!D560*AK560*PROFILE!$G$7,COUNTRY_INFO!D560*AL560*PROFILE!$G$7)</f>
        <v>0</v>
      </c>
      <c r="AQ560" s="259">
        <f>MAX(COUNTRY_INFO!D560*AK560*PROFILE!$G$8,COUNTRY_INFO!D560*AL560*PROFILE!$G$8,COUNTRY_INFO!D560*AM560*PROFILE!$G$8)</f>
        <v>0</v>
      </c>
      <c r="AR560" s="259">
        <f>MAX(COUNTRY_INFO!D560*AK560*PROFILE!$G$9,COUNTRY_INFO!D560*AL560*PROFILE!$G$9,COUNTRY_INFO!D560*AM560*PROFILE!$G$9,IF(AND(DISTRICT!Z560&lt;&gt;"Unknown",Z560&lt;&gt;"Not required"),COUNTRY_INFO!O560*DISTRICT!AN560,0))</f>
        <v>0</v>
      </c>
      <c r="AS560" s="259">
        <f>MAX(COUNTRY_INFO!D560*AK560*PROFILE!$G$10,COUNTRY_INFO!D560*AL560*PROFILE!$G$10,IF(AND(DISTRICT!Z560&lt;&gt;"Unknown",Z560&lt;&gt;"Not required"),COUNTRY_INFO!O560*DISTRICT!AO560,0))</f>
        <v>0</v>
      </c>
      <c r="AT560" s="259">
        <f t="shared" si="63"/>
        <v>0</v>
      </c>
      <c r="AU560" s="258">
        <f t="shared" si="58"/>
        <v>0</v>
      </c>
      <c r="AV560" s="259">
        <f>MAX('MDA2'!J560,'T1'!L560,'T2'!J560,T3_R1!K560,T3_R2!K560)</f>
        <v>0</v>
      </c>
      <c r="AW560" s="259">
        <f>MAX('MDA1'!K560,'MDA2'!K560,'MDA3'!I560,'MDA3'!L560,'T1'!M560,'T2'!K560,T3_R1!L560,T3_R2!L560)</f>
        <v>0</v>
      </c>
      <c r="AX560" s="259">
        <f>MAX('MDA1'!L560,'MDA2'!L560,'MDA3'!J560,'MDA3'!M560,'T1'!N560,'T2'!L560,T3_R1!M560,T3_R2!M560)</f>
        <v>0</v>
      </c>
      <c r="AY560" s="259">
        <f t="shared" si="64"/>
        <v>0</v>
      </c>
      <c r="AZ560" s="259">
        <f>MAX('MDA2'!J560,T560)</f>
        <v>0</v>
      </c>
      <c r="BA560" s="259">
        <f>MAX('MDA1'!K560,'MDA2'!K560,'MDA3'!I560,'MDA3'!L560,V560,AD560)</f>
        <v>0</v>
      </c>
      <c r="BB560" s="259">
        <f>MAX('MDA1'!L560,'MDA2'!L560,'MDA3'!J560,'MDA3'!M560,AF560)</f>
        <v>0</v>
      </c>
      <c r="BC560" s="259">
        <f t="shared" si="59"/>
        <v>0</v>
      </c>
      <c r="BD560" s="260">
        <f t="shared" si="60"/>
        <v>0</v>
      </c>
    </row>
    <row r="561" spans="1:56" x14ac:dyDescent="0.2">
      <c r="A561" s="10" t="str">
        <f>IF(COUNTRY_INFO!A561=0," ",COUNTRY_INFO!A561)</f>
        <v>Ethiopia</v>
      </c>
      <c r="B561" s="10" t="str">
        <f>IF(COUNTRY_INFO!B561=0," ",COUNTRY_INFO!B561)</f>
        <v>Oromia West Shewa</v>
      </c>
      <c r="C561" s="87" t="str">
        <f>IF(COUNTRY_INFO!C561=0," ",COUNTRY_INFO!C561)</f>
        <v>Adea Berga</v>
      </c>
      <c r="D561" s="67">
        <f>COUNTRY_INFO!L561</f>
        <v>0</v>
      </c>
      <c r="E561" s="61"/>
      <c r="F561" s="61"/>
      <c r="G561" s="11">
        <f>MAX('MDA1'!M561,'MDA2'!M561)</f>
        <v>0</v>
      </c>
      <c r="H561" s="11">
        <f>IF(AND(COUNTRY_INFO!H561&gt;0,COUNTRY_INFO!H561&lt;4),IF(D561&gt;MAX('MDA1'!M561,'MDA2'!M561),MAX('MDA1'!M561,'MDA2'!M561),D561),0)</f>
        <v>0</v>
      </c>
      <c r="I561" s="73">
        <f>IF(AND(COUNTRY_INFO!H561&gt;0,COUNTRY_INFO!H561&lt;4), IF(G561/D561*100&lt;&gt;0, IF(G561/D561*100&gt;100,100,G561/D561*100), "-"),0)</f>
        <v>0</v>
      </c>
      <c r="J561" s="67">
        <f>COUNTRY_INFO!M561</f>
        <v>0</v>
      </c>
      <c r="K561" s="61"/>
      <c r="L561" s="61"/>
      <c r="M561" s="11">
        <f>MAX('MDA1'!M561,MAX('MDA3'!I561,'MDA3'!L561)+MAX('MDA3'!J561,'MDA3'!M561))</f>
        <v>0</v>
      </c>
      <c r="N561" s="11">
        <f>IF(AND(COUNTRY_INFO!I561&gt;0,COUNTRY_INFO!I561&lt;4),IF(J561&gt;MAX('MDA1'!M561,MAX('MDA3'!I561,'MDA3'!L561)+MAX('MDA3'!J561,'MDA3'!M561)),MAX('MDA1'!M561,MAX('MDA3'!I561,'MDA3'!L561)+MAX('MDA3'!J561,'MDA3'!M561)),J561),0)</f>
        <v>0</v>
      </c>
      <c r="O561" s="73">
        <f>IF(AND(COUNTRY_INFO!I561&gt;0,COUNTRY_INFO!I561&lt;4), IF(M561/J561*100&lt;&gt;0, IF(M561/J561*100&gt;100,100,M561/J561*100), "-"),0)</f>
        <v>0</v>
      </c>
      <c r="P561" s="67">
        <f>COUNTRY_INFO!N561</f>
        <v>74246</v>
      </c>
      <c r="Q561" s="61"/>
      <c r="R561" s="61"/>
      <c r="S561" s="11">
        <f>SUM(MAX('MDA2'!J561, 'T1'!L561, MAX(T3_R1!K561, T3_R2!K561)), MAX('MDA1'!K561, 'MDA2'!K561, 'T1'!M561, MAX(T3_R1!L561, T3_R2!L561)), MAX('MDA1'!L561, 'MDA2'!L561, 'T1'!N561, MAX(T3_R1!M561, T3_R2!M561)))</f>
        <v>46373</v>
      </c>
      <c r="T561" s="11">
        <f>IF(AND(COUNTRY_INFO!J561&gt;1,COUNTRY_INFO!J561&lt;4),IF(COUNTRY_INFO!E561&gt;MAX('MDA2'!J561,'T1'!L561,MAX(T3_R1!K561,T3_R2!K561)),MAX('MDA2'!J561,'T1'!L561,MAX(T3_R1!K561,T3_R2!K561)),COUNTRY_INFO!E561),0)</f>
        <v>0</v>
      </c>
      <c r="U561" s="217" t="str">
        <f>IF(AND(COUNTRY_INFO!J561&gt;1,COUNTRY_INFO!J561&lt;4), IF(T561/COUNTRY_INFO!E561*100&lt;&gt;0, IF(T561/COUNTRY_INFO!E561*100&gt;100,100,T561/COUNTRY_INFO!E561*100), "-"),0)</f>
        <v>-</v>
      </c>
      <c r="V561" s="11">
        <f>IF(AND(COUNTRY_INFO!J561&gt;1,COUNTRY_INFO!J561&lt;4),IF(COUNTRY_INFO!F561&gt;MAX('MDA1'!K561,'MDA2'!K561,'T1'!M561,MAX(T3_R1!L561,T3_R2!L561)),MAX('MDA1'!K561,'MDA2'!K561,'T1'!M561,MAX(T3_R1!L561,T3_R2!L561)),COUNTRY_INFO!F561),0)</f>
        <v>46373</v>
      </c>
      <c r="W561" s="217">
        <f>IF(AND(COUNTRY_INFO!J561&gt;1,COUNTRY_INFO!J561&lt;4), IF(V561/COUNTRY_INFO!F561*100&lt;&gt;0, IF(V561/COUNTRY_INFO!F561*100&gt;100,100,V561/COUNTRY_INFO!F561*100), "-"),0)</f>
        <v>95.515962924819775</v>
      </c>
      <c r="X561" s="11">
        <f t="shared" si="61"/>
        <v>46373</v>
      </c>
      <c r="Y561" s="73">
        <f>IF(AND(COUNTRY_INFO!J561&gt;1,COUNTRY_INFO!J561&lt;4), IF(S561/P561*100&lt;&gt;0, IF(X561/P561*100&gt;100,100,X561/P561*100), "-"),0)</f>
        <v>62.458583627400799</v>
      </c>
      <c r="Z561" s="67">
        <f>COUNTRY_INFO!O561</f>
        <v>0</v>
      </c>
      <c r="AA561" s="61"/>
      <c r="AB561" s="61"/>
      <c r="AC561" s="11">
        <f>MAX('T1'!L561,'T2'!J561)+MAX('T1'!M561,'T2'!K561)+MAX('T1'!N561,'T2'!L561)</f>
        <v>0</v>
      </c>
      <c r="AD561" s="11">
        <f>IF(COUNTRY_INFO!K561=1,IF(COUNTRY_INFO!F561*0.33&gt;MAX('T1'!M561,'T2'!K561),MAX('T1'!M561,'T2'!K561),COUNTRY_INFO!F561*0.33),IF(COUNTRY_INFO!K561=2,IF(COUNTRY_INFO!F561*0.5&gt;MAX('T1'!M561,'T2'!K561),MAX('T1'!M561,'T2'!K561),COUNTRY_INFO!F561*0.5),IF(COUNTRY_INFO!K561=3,IF(COUNTRY_INFO!F561&gt;MAX('T1'!M561,'T2'!K561),MAX('T1'!M561,'T2'!K561),COUNTRY_INFO!F561),0)))</f>
        <v>0</v>
      </c>
      <c r="AE561" s="217">
        <f>IF(AND(COUNTRY_INFO!K561&gt;0,COUNTRY_INFO!K561&lt;4),IF(Z561&gt;0,IF(COUNTRY_INFO!K561=1, AD561/(COUNTRY_INFO!F561*0.33)*100, IF(COUNTRY_INFO!K561=2, AD561/(COUNTRY_INFO!F561*0.5)*100, IF(COUNTRY_INFO!K561=3, AD561/COUNTRY_INFO!F561*100))),"-"),0)</f>
        <v>0</v>
      </c>
      <c r="AF561" s="11">
        <f>IF(COUNTRY_INFO!K561=2,IF(COUNTRY_INFO!G561*0.2&gt;MAX('T1'!N561,'T2'!L561),MAX('T1'!N561,'T2'!L561),COUNTRY_INFO!G561*0.2),IF(COUNTRY_INFO!K561=3,IF(COUNTRY_INFO!G561&gt;MAX('T1'!N561,'T2'!L561),MAX('T1'!N561,'T2'!L561),COUNTRY_INFO!G561),0))</f>
        <v>0</v>
      </c>
      <c r="AG561" s="217">
        <f>IF(AND(COUNTRY_INFO!K561&gt;0,COUNTRY_INFO!K561&lt;4),IF(Z561&gt;0,IF(COUNTRY_INFO!K561=1, 0, IF(COUNTRY_INFO!K561=2, AF561/(COUNTRY_INFO!G561*0.2)*100, IF(COUNTRY_INFO!K561=3, AF561/COUNTRY_INFO!G561*100))),"-"),0)</f>
        <v>0</v>
      </c>
      <c r="AH561" s="11">
        <f t="shared" si="62"/>
        <v>0</v>
      </c>
      <c r="AI561" s="73">
        <f>IF(AND(COUNTRY_INFO!K561&gt;0,COUNTRY_INFO!K561&lt;4), IF(AC561/Z561*100&lt;&gt;0, IF(AH561/Z561*100&gt;100,100,AH561/Z561*100), "-"),0)</f>
        <v>0</v>
      </c>
      <c r="AJ561" s="261"/>
      <c r="AK561" s="260">
        <f>IF(AND(D561&lt;&gt;0, D561&lt;&gt;"Unknown",D561&lt;&gt;"Stopped",D561&lt;&gt;"Not required"),D561/COUNTRY_INFO!D561, 0)</f>
        <v>0</v>
      </c>
      <c r="AL561" s="260">
        <f>IF(AND(J561&lt;&gt;0,J561&lt;&gt;"Unknown",J561&lt;&gt;"Stopped",J561&lt;&gt;"Not required"),J561/COUNTRY_INFO!D561, 0)</f>
        <v>0</v>
      </c>
      <c r="AM561" s="260">
        <f>IF(AND(P561&lt;&gt;0,P561&lt;&gt;"Unknown",P561&lt;&gt;"Not required"),P561/(COUNTRY_INFO!E561+COUNTRY_INFO!F561), 0)</f>
        <v>1</v>
      </c>
      <c r="AN561" s="260">
        <f>IF(AND(Z561&lt;&gt;0,Z561&lt;&gt;"Unknown",Z561&lt;&gt;"Not required"),IF(COUNTRY_INFO!K561=1,1,IF(COUNTRY_INFO!K561=2,0.5*COUNTRY_INFO!F561/(0.5*COUNTRY_INFO!F561+0.2*COUNTRY_INFO!G561),IF(COUNTRY_INFO!K561=3,COUNTRY_INFO!F561/(COUNTRY_INFO!F561+COUNTRY_INFO!G561)))),0)</f>
        <v>0</v>
      </c>
      <c r="AO561" s="260">
        <f>IF(AND(Z561&lt;&gt;0,Z561&lt;&gt;"Unknown",Z561&lt;&gt;"Not required"),IF(COUNTRY_INFO!K561=1,0,IF(COUNTRY_INFO!K561=2,0.2*COUNTRY_INFO!G561/(0.5*COUNTRY_INFO!F561+0.2*COUNTRY_INFO!G561),IF(COUNTRY_INFO!K561=3,COUNTRY_INFO!G561/(COUNTRY_INFO!F561+COUNTRY_INFO!G561)))),0)</f>
        <v>0</v>
      </c>
      <c r="AP561" s="259">
        <f>MAX(COUNTRY_INFO!D561*AK561*PROFILE!$G$7,COUNTRY_INFO!D561*AL561*PROFILE!$G$7)</f>
        <v>0</v>
      </c>
      <c r="AQ561" s="259">
        <f>MAX(COUNTRY_INFO!D561*AK561*PROFILE!$G$8,COUNTRY_INFO!D561*AL561*PROFILE!$G$8,COUNTRY_INFO!D561*AM561*PROFILE!$G$8)</f>
        <v>22823.568718712835</v>
      </c>
      <c r="AR561" s="259">
        <f>MAX(COUNTRY_INFO!D561*AK561*PROFILE!$G$9,COUNTRY_INFO!D561*AL561*PROFILE!$G$9,COUNTRY_INFO!D561*AM561*PROFILE!$G$9,IF(AND(DISTRICT!Z561&lt;&gt;"Unknown",Z561&lt;&gt;"Not required"),COUNTRY_INFO!O561*DISTRICT!AN561,0))</f>
        <v>47397.879351776457</v>
      </c>
      <c r="AS561" s="259">
        <f>MAX(COUNTRY_INFO!D561*AK561*PROFILE!$G$10,COUNTRY_INFO!D561*AL561*PROFILE!$G$10,IF(AND(DISTRICT!Z561&lt;&gt;"Unknown",Z561&lt;&gt;"Not required"),COUNTRY_INFO!O561*DISTRICT!AO561,0))</f>
        <v>0</v>
      </c>
      <c r="AT561" s="259">
        <f t="shared" si="63"/>
        <v>70221.448070489292</v>
      </c>
      <c r="AU561" s="258" t="str">
        <f t="shared" si="58"/>
        <v>Y</v>
      </c>
      <c r="AV561" s="259">
        <f>MAX('MDA2'!J561,'T1'!L561,'T2'!J561,T3_R1!K561,T3_R2!K561)</f>
        <v>0</v>
      </c>
      <c r="AW561" s="259">
        <f>MAX('MDA1'!K561,'MDA2'!K561,'MDA3'!I561,'MDA3'!L561,'T1'!M561,'T2'!K561,T3_R1!L561,T3_R2!L561)</f>
        <v>46373</v>
      </c>
      <c r="AX561" s="259">
        <f>MAX('MDA1'!L561,'MDA2'!L561,'MDA3'!J561,'MDA3'!M561,'T1'!N561,'T2'!L561,T3_R1!M561,T3_R2!M561)</f>
        <v>0</v>
      </c>
      <c r="AY561" s="259">
        <f t="shared" si="64"/>
        <v>46373</v>
      </c>
      <c r="AZ561" s="259">
        <f>MAX('MDA2'!J561,T561)</f>
        <v>0</v>
      </c>
      <c r="BA561" s="259">
        <f>MAX('MDA1'!K561,'MDA2'!K561,'MDA3'!I561,'MDA3'!L561,V561,AD561)</f>
        <v>46373</v>
      </c>
      <c r="BB561" s="259">
        <f>MAX('MDA1'!L561,'MDA2'!L561,'MDA3'!J561,'MDA3'!M561,AF561)</f>
        <v>0</v>
      </c>
      <c r="BC561" s="259">
        <f t="shared" si="59"/>
        <v>46373</v>
      </c>
      <c r="BD561" s="260">
        <f t="shared" si="60"/>
        <v>66.038228026072773</v>
      </c>
    </row>
    <row r="562" spans="1:56" x14ac:dyDescent="0.2">
      <c r="A562" s="10" t="str">
        <f>IF(COUNTRY_INFO!A562=0," ",COUNTRY_INFO!A562)</f>
        <v>Ethiopia</v>
      </c>
      <c r="B562" s="10" t="str">
        <f>IF(COUNTRY_INFO!B562=0," ",COUNTRY_INFO!B562)</f>
        <v>Oromia West Shewa</v>
      </c>
      <c r="C562" s="87" t="str">
        <f>IF(COUNTRY_INFO!C562=0," ",COUNTRY_INFO!C562)</f>
        <v xml:space="preserve">Ambo </v>
      </c>
      <c r="D562" s="67">
        <f>COUNTRY_INFO!L562</f>
        <v>0</v>
      </c>
      <c r="E562" s="61"/>
      <c r="F562" s="61"/>
      <c r="G562" s="11">
        <f>MAX('MDA1'!M562,'MDA2'!M562)</f>
        <v>0</v>
      </c>
      <c r="H562" s="11">
        <f>IF(AND(COUNTRY_INFO!H562&gt;0,COUNTRY_INFO!H562&lt;4),IF(D562&gt;MAX('MDA1'!M562,'MDA2'!M562),MAX('MDA1'!M562,'MDA2'!M562),D562),0)</f>
        <v>0</v>
      </c>
      <c r="I562" s="73">
        <f>IF(AND(COUNTRY_INFO!H562&gt;0,COUNTRY_INFO!H562&lt;4), IF(G562/D562*100&lt;&gt;0, IF(G562/D562*100&gt;100,100,G562/D562*100), "-"),0)</f>
        <v>0</v>
      </c>
      <c r="J562" s="67">
        <f>COUNTRY_INFO!M562</f>
        <v>0</v>
      </c>
      <c r="K562" s="61"/>
      <c r="L562" s="61"/>
      <c r="M562" s="11">
        <f>MAX('MDA1'!M562,MAX('MDA3'!I562,'MDA3'!L562)+MAX('MDA3'!J562,'MDA3'!M562))</f>
        <v>0</v>
      </c>
      <c r="N562" s="11">
        <f>IF(AND(COUNTRY_INFO!I562&gt;0,COUNTRY_INFO!I562&lt;4),IF(J562&gt;MAX('MDA1'!M562,MAX('MDA3'!I562,'MDA3'!L562)+MAX('MDA3'!J562,'MDA3'!M562)),MAX('MDA1'!M562,MAX('MDA3'!I562,'MDA3'!L562)+MAX('MDA3'!J562,'MDA3'!M562)),J562),0)</f>
        <v>0</v>
      </c>
      <c r="O562" s="73">
        <f>IF(AND(COUNTRY_INFO!I562&gt;0,COUNTRY_INFO!I562&lt;4), IF(M562/J562*100&lt;&gt;0, IF(M562/J562*100&gt;100,100,M562/J562*100), "-"),0)</f>
        <v>0</v>
      </c>
      <c r="P562" s="67">
        <f>COUNTRY_INFO!N562</f>
        <v>65658</v>
      </c>
      <c r="Q562" s="61"/>
      <c r="R562" s="61"/>
      <c r="S562" s="11">
        <f>SUM(MAX('MDA2'!J562, 'T1'!L562, MAX(T3_R1!K562, T3_R2!K562)), MAX('MDA1'!K562, 'MDA2'!K562, 'T1'!M562, MAX(T3_R1!L562, T3_R2!L562)), MAX('MDA1'!L562, 'MDA2'!L562, 'T1'!N562, MAX(T3_R1!M562, T3_R2!M562)))</f>
        <v>40928</v>
      </c>
      <c r="T562" s="11">
        <f>IF(AND(COUNTRY_INFO!J562&gt;1,COUNTRY_INFO!J562&lt;4),IF(COUNTRY_INFO!E562&gt;MAX('MDA2'!J562,'T1'!L562,MAX(T3_R1!K562,T3_R2!K562)),MAX('MDA2'!J562,'T1'!L562,MAX(T3_R1!K562,T3_R2!K562)),COUNTRY_INFO!E562),0)</f>
        <v>0</v>
      </c>
      <c r="U562" s="217" t="str">
        <f>IF(AND(COUNTRY_INFO!J562&gt;1,COUNTRY_INFO!J562&lt;4), IF(T562/COUNTRY_INFO!E562*100&lt;&gt;0, IF(T562/COUNTRY_INFO!E562*100&gt;100,100,T562/COUNTRY_INFO!E562*100), "-"),0)</f>
        <v>-</v>
      </c>
      <c r="V562" s="11">
        <f>IF(AND(COUNTRY_INFO!J562&gt;1,COUNTRY_INFO!J562&lt;4),IF(COUNTRY_INFO!F562&gt;MAX('MDA1'!K562,'MDA2'!K562,'T1'!M562,MAX(T3_R1!L562,T3_R2!L562)),MAX('MDA1'!K562,'MDA2'!K562,'T1'!M562,MAX(T3_R1!L562,T3_R2!L562)),COUNTRY_INFO!F562),0)</f>
        <v>40928</v>
      </c>
      <c r="W562" s="217">
        <f>IF(AND(COUNTRY_INFO!J562&gt;1,COUNTRY_INFO!J562&lt;4), IF(V562/COUNTRY_INFO!F562*100&lt;&gt;0, IF(V562/COUNTRY_INFO!F562*100&gt;100,100,V562/COUNTRY_INFO!F562*100), "-"),0)</f>
        <v>95.327712302603999</v>
      </c>
      <c r="X562" s="11">
        <f t="shared" si="61"/>
        <v>40928</v>
      </c>
      <c r="Y562" s="73">
        <f>IF(AND(COUNTRY_INFO!J562&gt;1,COUNTRY_INFO!J562&lt;4), IF(S562/P562*100&lt;&gt;0, IF(X562/P562*100&gt;100,100,X562/P562*100), "-"),0)</f>
        <v>62.335130524840842</v>
      </c>
      <c r="Z562" s="67">
        <f>COUNTRY_INFO!O562</f>
        <v>14168.220000000001</v>
      </c>
      <c r="AA562" s="61"/>
      <c r="AB562" s="61"/>
      <c r="AC562" s="11">
        <f>MAX('T1'!L562,'T2'!J562)+MAX('T1'!M562,'T2'!K562)+MAX('T1'!N562,'T2'!L562)</f>
        <v>0</v>
      </c>
      <c r="AD562" s="11">
        <f>IF(COUNTRY_INFO!K562=1,IF(COUNTRY_INFO!F562*0.33&gt;MAX('T1'!M562,'T2'!K562),MAX('T1'!M562,'T2'!K562),COUNTRY_INFO!F562*0.33),IF(COUNTRY_INFO!K562=2,IF(COUNTRY_INFO!F562*0.5&gt;MAX('T1'!M562,'T2'!K562),MAX('T1'!M562,'T2'!K562),COUNTRY_INFO!F562*0.5),IF(COUNTRY_INFO!K562=3,IF(COUNTRY_INFO!F562&gt;MAX('T1'!M562,'T2'!K562),MAX('T1'!M562,'T2'!K562),COUNTRY_INFO!F562),0)))</f>
        <v>0</v>
      </c>
      <c r="AE562" s="217">
        <f>IF(AND(COUNTRY_INFO!K562&gt;0,COUNTRY_INFO!K562&lt;4),IF(Z562&gt;0,IF(COUNTRY_INFO!K562=1, AD562/(COUNTRY_INFO!F562*0.33)*100, IF(COUNTRY_INFO!K562=2, AD562/(COUNTRY_INFO!F562*0.5)*100, IF(COUNTRY_INFO!K562=3, AD562/COUNTRY_INFO!F562*100))),"-"),0)</f>
        <v>0</v>
      </c>
      <c r="AF562" s="11">
        <f>IF(COUNTRY_INFO!K562=2,IF(COUNTRY_INFO!G562*0.2&gt;MAX('T1'!N562,'T2'!L562),MAX('T1'!N562,'T2'!L562),COUNTRY_INFO!G562*0.2),IF(COUNTRY_INFO!K562=3,IF(COUNTRY_INFO!G562&gt;MAX('T1'!N562,'T2'!L562),MAX('T1'!N562,'T2'!L562),COUNTRY_INFO!G562),0))</f>
        <v>0</v>
      </c>
      <c r="AG562" s="217">
        <f>IF(AND(COUNTRY_INFO!K562&gt;0,COUNTRY_INFO!K562&lt;4),IF(Z562&gt;0,IF(COUNTRY_INFO!K562=1, 0, IF(COUNTRY_INFO!K562=2, AF562/(COUNTRY_INFO!G562*0.2)*100, IF(COUNTRY_INFO!K562=3, AF562/COUNTRY_INFO!G562*100))),"-"),0)</f>
        <v>0</v>
      </c>
      <c r="AH562" s="11">
        <f t="shared" si="62"/>
        <v>0</v>
      </c>
      <c r="AI562" s="73" t="str">
        <f>IF(AND(COUNTRY_INFO!K562&gt;0,COUNTRY_INFO!K562&lt;4), IF(AC562/Z562*100&lt;&gt;0, IF(AH562/Z562*100&gt;100,100,AH562/Z562*100), "-"),0)</f>
        <v>-</v>
      </c>
      <c r="AJ562" s="261"/>
      <c r="AK562" s="260">
        <f>IF(AND(D562&lt;&gt;0, D562&lt;&gt;"Unknown",D562&lt;&gt;"Stopped",D562&lt;&gt;"Not required"),D562/COUNTRY_INFO!D562, 0)</f>
        <v>0</v>
      </c>
      <c r="AL562" s="260">
        <f>IF(AND(J562&lt;&gt;0,J562&lt;&gt;"Unknown",J562&lt;&gt;"Stopped",J562&lt;&gt;"Not required"),J562/COUNTRY_INFO!D562, 0)</f>
        <v>0</v>
      </c>
      <c r="AM562" s="260">
        <f>IF(AND(P562&lt;&gt;0,P562&lt;&gt;"Unknown",P562&lt;&gt;"Not required"),P562/(COUNTRY_INFO!E562+COUNTRY_INFO!F562), 0)</f>
        <v>1</v>
      </c>
      <c r="AN562" s="260">
        <f>IF(AND(Z562&lt;&gt;0,Z562&lt;&gt;"Unknown",Z562&lt;&gt;"Not required"),IF(COUNTRY_INFO!K562=1,1,IF(COUNTRY_INFO!K562=2,0.5*COUNTRY_INFO!F562/(0.5*COUNTRY_INFO!F562+0.2*COUNTRY_INFO!G562),IF(COUNTRY_INFO!K562=3,COUNTRY_INFO!F562/(COUNTRY_INFO!F562+COUNTRY_INFO!G562)))),0)</f>
        <v>1</v>
      </c>
      <c r="AO562" s="260">
        <f>IF(AND(Z562&lt;&gt;0,Z562&lt;&gt;"Unknown",Z562&lt;&gt;"Not required"),IF(COUNTRY_INFO!K562=1,0,IF(COUNTRY_INFO!K562=2,0.2*COUNTRY_INFO!G562/(0.5*COUNTRY_INFO!F562+0.2*COUNTRY_INFO!G562),IF(COUNTRY_INFO!K562=3,COUNTRY_INFO!G562/(COUNTRY_INFO!F562+COUNTRY_INFO!G562)))),0)</f>
        <v>0</v>
      </c>
      <c r="AP562" s="259">
        <f>MAX(COUNTRY_INFO!D562*AK562*PROFILE!$G$7,COUNTRY_INFO!D562*AL562*PROFILE!$G$7)</f>
        <v>0</v>
      </c>
      <c r="AQ562" s="259">
        <f>MAX(COUNTRY_INFO!D562*AK562*PROFILE!$G$8,COUNTRY_INFO!D562*AL562*PROFILE!$G$8,COUNTRY_INFO!D562*AM562*PROFILE!$G$8)</f>
        <v>20183.83837784547</v>
      </c>
      <c r="AR562" s="259">
        <f>MAX(COUNTRY_INFO!D562*AK562*PROFILE!$G$9,COUNTRY_INFO!D562*AL562*PROFILE!$G$9,COUNTRY_INFO!D562*AM562*PROFILE!$G$9,IF(AND(DISTRICT!Z562&lt;&gt;"Unknown",Z562&lt;&gt;"Not required"),COUNTRY_INFO!O562*DISTRICT!AN562,0))</f>
        <v>41915.931205995366</v>
      </c>
      <c r="AS562" s="259">
        <f>MAX(COUNTRY_INFO!D562*AK562*PROFILE!$G$10,COUNTRY_INFO!D562*AL562*PROFILE!$G$10,IF(AND(DISTRICT!Z562&lt;&gt;"Unknown",Z562&lt;&gt;"Not required"),COUNTRY_INFO!O562*DISTRICT!AO562,0))</f>
        <v>0</v>
      </c>
      <c r="AT562" s="259">
        <f t="shared" si="63"/>
        <v>62099.76958384084</v>
      </c>
      <c r="AU562" s="258">
        <f t="shared" si="58"/>
        <v>0</v>
      </c>
      <c r="AV562" s="259">
        <f>MAX('MDA2'!J562,'T1'!L562,'T2'!J562,T3_R1!K562,T3_R2!K562)</f>
        <v>0</v>
      </c>
      <c r="AW562" s="259">
        <f>MAX('MDA1'!K562,'MDA2'!K562,'MDA3'!I562,'MDA3'!L562,'T1'!M562,'T2'!K562,T3_R1!L562,T3_R2!L562)</f>
        <v>40928</v>
      </c>
      <c r="AX562" s="259">
        <f>MAX('MDA1'!L562,'MDA2'!L562,'MDA3'!J562,'MDA3'!M562,'T1'!N562,'T2'!L562,T3_R1!M562,T3_R2!M562)</f>
        <v>0</v>
      </c>
      <c r="AY562" s="259">
        <f t="shared" si="64"/>
        <v>40928</v>
      </c>
      <c r="AZ562" s="259">
        <f>MAX('MDA2'!J562,T562)</f>
        <v>0</v>
      </c>
      <c r="BA562" s="259">
        <f>MAX('MDA1'!K562,'MDA2'!K562,'MDA3'!I562,'MDA3'!L562,V562,AD562)</f>
        <v>40928</v>
      </c>
      <c r="BB562" s="259">
        <f>MAX('MDA1'!L562,'MDA2'!L562,'MDA3'!J562,'MDA3'!M562,AF562)</f>
        <v>0</v>
      </c>
      <c r="BC562" s="259">
        <f t="shared" si="59"/>
        <v>40928</v>
      </c>
      <c r="BD562" s="260">
        <f t="shared" si="60"/>
        <v>65.906846795531422</v>
      </c>
    </row>
    <row r="563" spans="1:56" x14ac:dyDescent="0.2">
      <c r="A563" s="10" t="str">
        <f>IF(COUNTRY_INFO!A563=0," ",COUNTRY_INFO!A563)</f>
        <v>Ethiopia</v>
      </c>
      <c r="B563" s="10" t="str">
        <f>IF(COUNTRY_INFO!B563=0," ",COUNTRY_INFO!B563)</f>
        <v>Oromia West Shewa</v>
      </c>
      <c r="C563" s="87" t="str">
        <f>IF(COUNTRY_INFO!C563=0," ",COUNTRY_INFO!C563)</f>
        <v>Ambo Town</v>
      </c>
      <c r="D563" s="67">
        <f>COUNTRY_INFO!L563</f>
        <v>69065</v>
      </c>
      <c r="E563" s="61"/>
      <c r="F563" s="61"/>
      <c r="G563" s="11">
        <f>MAX('MDA1'!M563,'MDA2'!M563)</f>
        <v>54620</v>
      </c>
      <c r="H563" s="11">
        <f>IF(AND(COUNTRY_INFO!H563&gt;0,COUNTRY_INFO!H563&lt;4),IF(D563&gt;MAX('MDA1'!M563,'MDA2'!M563),MAX('MDA1'!M563,'MDA2'!M563),D563),0)</f>
        <v>54620</v>
      </c>
      <c r="I563" s="73">
        <f>IF(AND(COUNTRY_INFO!H563&gt;0,COUNTRY_INFO!H563&lt;4), IF(G563/D563*100&lt;&gt;0, IF(G563/D563*100&gt;100,100,G563/D563*100), "-"),0)</f>
        <v>79.084920002895814</v>
      </c>
      <c r="J563" s="67">
        <f>COUNTRY_INFO!M563</f>
        <v>0</v>
      </c>
      <c r="K563" s="61"/>
      <c r="L563" s="61"/>
      <c r="M563" s="11">
        <f>MAX('MDA1'!M563,MAX('MDA3'!I563,'MDA3'!L563)+MAX('MDA3'!J563,'MDA3'!M563))</f>
        <v>54620</v>
      </c>
      <c r="N563" s="11">
        <f>IF(AND(COUNTRY_INFO!I563&gt;0,COUNTRY_INFO!I563&lt;4),IF(J563&gt;MAX('MDA1'!M563,MAX('MDA3'!I563,'MDA3'!L563)+MAX('MDA3'!J563,'MDA3'!M563)),MAX('MDA1'!M563,MAX('MDA3'!I563,'MDA3'!L563)+MAX('MDA3'!J563,'MDA3'!M563)),J563),0)</f>
        <v>0</v>
      </c>
      <c r="O563" s="73">
        <f>IF(AND(COUNTRY_INFO!I563&gt;0,COUNTRY_INFO!I563&lt;4), IF(M563/J563*100&lt;&gt;0, IF(M563/J563*100&gt;100,100,M563/J563*100), "-"),0)</f>
        <v>0</v>
      </c>
      <c r="P563" s="67">
        <f>COUNTRY_INFO!N563</f>
        <v>0</v>
      </c>
      <c r="Q563" s="61"/>
      <c r="R563" s="61"/>
      <c r="S563" s="11">
        <f>SUM(MAX('MDA2'!J563, 'T1'!L563, MAX(T3_R1!K563, T3_R2!K563)), MAX('MDA1'!K563, 'MDA2'!K563, 'T1'!M563, MAX(T3_R1!L563, T3_R2!L563)), MAX('MDA1'!L563, 'MDA2'!L563, 'T1'!N563, MAX(T3_R1!M563, T3_R2!M563)))</f>
        <v>54620</v>
      </c>
      <c r="T563" s="11">
        <f>IF(AND(COUNTRY_INFO!J563&gt;1,COUNTRY_INFO!J563&lt;4),IF(COUNTRY_INFO!E563&gt;MAX('MDA2'!J563,'T1'!L563,MAX(T3_R1!K563,T3_R2!K563)),MAX('MDA2'!J563,'T1'!L563,MAX(T3_R1!K563,T3_R2!K563)),COUNTRY_INFO!E563),0)</f>
        <v>0</v>
      </c>
      <c r="U563" s="217">
        <f>IF(AND(COUNTRY_INFO!J563&gt;1,COUNTRY_INFO!J563&lt;4), IF(T563/COUNTRY_INFO!E563*100&lt;&gt;0, IF(T563/COUNTRY_INFO!E563*100&gt;100,100,T563/COUNTRY_INFO!E563*100), "-"),0)</f>
        <v>0</v>
      </c>
      <c r="V563" s="11">
        <f>IF(AND(COUNTRY_INFO!J563&gt;1,COUNTRY_INFO!J563&lt;4),IF(COUNTRY_INFO!F563&gt;MAX('MDA1'!K563,'MDA2'!K563,'T1'!M563,MAX(T3_R1!L563,T3_R2!L563)),MAX('MDA1'!K563,'MDA2'!K563,'T1'!M563,MAX(T3_R1!L563,T3_R2!L563)),COUNTRY_INFO!F563),0)</f>
        <v>0</v>
      </c>
      <c r="W563" s="217">
        <f>IF(AND(COUNTRY_INFO!J563&gt;1,COUNTRY_INFO!J563&lt;4), IF(V563/COUNTRY_INFO!F563*100&lt;&gt;0, IF(V563/COUNTRY_INFO!F563*100&gt;100,100,V563/COUNTRY_INFO!F563*100), "-"),0)</f>
        <v>0</v>
      </c>
      <c r="X563" s="11">
        <f t="shared" si="61"/>
        <v>0</v>
      </c>
      <c r="Y563" s="73">
        <f>IF(AND(COUNTRY_INFO!J563&gt;1,COUNTRY_INFO!J563&lt;4), IF(S563/P563*100&lt;&gt;0, IF(X563/P563*100&gt;100,100,X563/P563*100), "-"),0)</f>
        <v>0</v>
      </c>
      <c r="Z563" s="67">
        <f>COUNTRY_INFO!O563</f>
        <v>0</v>
      </c>
      <c r="AA563" s="61"/>
      <c r="AB563" s="61"/>
      <c r="AC563" s="11">
        <f>MAX('T1'!L563,'T2'!J563)+MAX('T1'!M563,'T2'!K563)+MAX('T1'!N563,'T2'!L563)</f>
        <v>0</v>
      </c>
      <c r="AD563" s="11">
        <f>IF(COUNTRY_INFO!K563=1,IF(COUNTRY_INFO!F563*0.33&gt;MAX('T1'!M563,'T2'!K563),MAX('T1'!M563,'T2'!K563),COUNTRY_INFO!F563*0.33),IF(COUNTRY_INFO!K563=2,IF(COUNTRY_INFO!F563*0.5&gt;MAX('T1'!M563,'T2'!K563),MAX('T1'!M563,'T2'!K563),COUNTRY_INFO!F563*0.5),IF(COUNTRY_INFO!K563=3,IF(COUNTRY_INFO!F563&gt;MAX('T1'!M563,'T2'!K563),MAX('T1'!M563,'T2'!K563),COUNTRY_INFO!F563),0)))</f>
        <v>0</v>
      </c>
      <c r="AE563" s="217">
        <f>IF(AND(COUNTRY_INFO!K563&gt;0,COUNTRY_INFO!K563&lt;4),IF(Z563&gt;0,IF(COUNTRY_INFO!K563=1, AD563/(COUNTRY_INFO!F563*0.33)*100, IF(COUNTRY_INFO!K563=2, AD563/(COUNTRY_INFO!F563*0.5)*100, IF(COUNTRY_INFO!K563=3, AD563/COUNTRY_INFO!F563*100))),"-"),0)</f>
        <v>0</v>
      </c>
      <c r="AF563" s="11">
        <f>IF(COUNTRY_INFO!K563=2,IF(COUNTRY_INFO!G563*0.2&gt;MAX('T1'!N563,'T2'!L563),MAX('T1'!N563,'T2'!L563),COUNTRY_INFO!G563*0.2),IF(COUNTRY_INFO!K563=3,IF(COUNTRY_INFO!G563&gt;MAX('T1'!N563,'T2'!L563),MAX('T1'!N563,'T2'!L563),COUNTRY_INFO!G563),0))</f>
        <v>0</v>
      </c>
      <c r="AG563" s="217">
        <f>IF(AND(COUNTRY_INFO!K563&gt;0,COUNTRY_INFO!K563&lt;4),IF(Z563&gt;0,IF(COUNTRY_INFO!K563=1, 0, IF(COUNTRY_INFO!K563=2, AF563/(COUNTRY_INFO!G563*0.2)*100, IF(COUNTRY_INFO!K563=3, AF563/COUNTRY_INFO!G563*100))),"-"),0)</f>
        <v>0</v>
      </c>
      <c r="AH563" s="11">
        <f t="shared" si="62"/>
        <v>0</v>
      </c>
      <c r="AI563" s="73">
        <f>IF(AND(COUNTRY_INFO!K563&gt;0,COUNTRY_INFO!K563&lt;4), IF(AC563/Z563*100&lt;&gt;0, IF(AH563/Z563*100&gt;100,100,AH563/Z563*100), "-"),0)</f>
        <v>0</v>
      </c>
      <c r="AJ563" s="261"/>
      <c r="AK563" s="260">
        <f>IF(AND(D563&lt;&gt;0, D563&lt;&gt;"Unknown",D563&lt;&gt;"Stopped",D563&lt;&gt;"Not required"),D563/COUNTRY_INFO!D563, 0)</f>
        <v>1</v>
      </c>
      <c r="AL563" s="260">
        <f>IF(AND(J563&lt;&gt;0,J563&lt;&gt;"Unknown",J563&lt;&gt;"Stopped",J563&lt;&gt;"Not required"),J563/COUNTRY_INFO!D563, 0)</f>
        <v>0</v>
      </c>
      <c r="AM563" s="260">
        <f>IF(AND(P563&lt;&gt;0,P563&lt;&gt;"Unknown",P563&lt;&gt;"Not required"),P563/(COUNTRY_INFO!E563+COUNTRY_INFO!F563), 0)</f>
        <v>0</v>
      </c>
      <c r="AN563" s="260">
        <f>IF(AND(Z563&lt;&gt;0,Z563&lt;&gt;"Unknown",Z563&lt;&gt;"Not required"),IF(COUNTRY_INFO!K563=1,1,IF(COUNTRY_INFO!K563=2,0.5*COUNTRY_INFO!F563/(0.5*COUNTRY_INFO!F563+0.2*COUNTRY_INFO!G563),IF(COUNTRY_INFO!K563=3,COUNTRY_INFO!F563/(COUNTRY_INFO!F563+COUNTRY_INFO!G563)))),0)</f>
        <v>0</v>
      </c>
      <c r="AO563" s="260">
        <f>IF(AND(Z563&lt;&gt;0,Z563&lt;&gt;"Unknown",Z563&lt;&gt;"Not required"),IF(COUNTRY_INFO!K563=1,0,IF(COUNTRY_INFO!K563=2,0.2*COUNTRY_INFO!G563/(0.5*COUNTRY_INFO!F563+0.2*COUNTRY_INFO!G563),IF(COUNTRY_INFO!K563=3,COUNTRY_INFO!G563/(COUNTRY_INFO!F563+COUNTRY_INFO!G563)))),0)</f>
        <v>0</v>
      </c>
      <c r="AP563" s="259">
        <f>MAX(COUNTRY_INFO!D563*AK563*PROFILE!$G$7,COUNTRY_INFO!D563*AL563*PROFILE!$G$7)</f>
        <v>7.2313003640202987E-3</v>
      </c>
      <c r="AQ563" s="259">
        <f>MAX(COUNTRY_INFO!D563*AK563*PROFILE!$G$8,COUNTRY_INFO!D563*AL563*PROFILE!$G$8,COUNTRY_INFO!D563*AM563*PROFILE!$G$8)</f>
        <v>10115.573211563255</v>
      </c>
      <c r="AR563" s="259">
        <f>MAX(COUNTRY_INFO!D563*AK563*PROFILE!$G$9,COUNTRY_INFO!D563*AL563*PROFILE!$G$9,COUNTRY_INFO!D563*AM563*PROFILE!$G$9,IF(AND(DISTRICT!Z563&lt;&gt;"Unknown",Z563&lt;&gt;"Not required"),COUNTRY_INFO!O563*DISTRICT!AN563,0))</f>
        <v>21007.08809234705</v>
      </c>
      <c r="AS563" s="259">
        <f>MAX(COUNTRY_INFO!D563*AK563*PROFILE!$G$10,COUNTRY_INFO!D563*AL563*PROFILE!$G$10,IF(AND(DISTRICT!Z563&lt;&gt;"Unknown",Z563&lt;&gt;"Not required"),COUNTRY_INFO!O563*DISTRICT!AO563,0))</f>
        <v>37942.331464789328</v>
      </c>
      <c r="AT563" s="259">
        <f t="shared" si="63"/>
        <v>69065</v>
      </c>
      <c r="AU563" s="258" t="str">
        <f t="shared" si="58"/>
        <v>Y</v>
      </c>
      <c r="AV563" s="259">
        <f>MAX('MDA2'!J563,'T1'!L563,'T2'!J563,T3_R1!K563,T3_R2!K563)</f>
        <v>0</v>
      </c>
      <c r="AW563" s="259">
        <f>MAX('MDA1'!K563,'MDA2'!K563,'MDA3'!I563,'MDA3'!L563,'T1'!M563,'T2'!K563,T3_R1!L563,T3_R2!L563)</f>
        <v>19663</v>
      </c>
      <c r="AX563" s="259">
        <f>MAX('MDA1'!L563,'MDA2'!L563,'MDA3'!J563,'MDA3'!M563,'T1'!N563,'T2'!L563,T3_R1!M563,T3_R2!M563)</f>
        <v>34957</v>
      </c>
      <c r="AY563" s="259">
        <f t="shared" si="64"/>
        <v>54620</v>
      </c>
      <c r="AZ563" s="259">
        <f>MAX('MDA2'!J563,T563)</f>
        <v>0</v>
      </c>
      <c r="BA563" s="259">
        <f>MAX('MDA1'!K563,'MDA2'!K563,'MDA3'!I563,'MDA3'!L563,V563,AD563)</f>
        <v>19663</v>
      </c>
      <c r="BB563" s="259">
        <f>MAX('MDA1'!L563,'MDA2'!L563,'MDA3'!J563,'MDA3'!M563,AF563)</f>
        <v>34957</v>
      </c>
      <c r="BC563" s="259">
        <f t="shared" si="59"/>
        <v>54620</v>
      </c>
      <c r="BD563" s="260">
        <f t="shared" si="60"/>
        <v>79.084920002895814</v>
      </c>
    </row>
    <row r="564" spans="1:56" x14ac:dyDescent="0.2">
      <c r="A564" s="10" t="str">
        <f>IF(COUNTRY_INFO!A564=0," ",COUNTRY_INFO!A564)</f>
        <v>Ethiopia</v>
      </c>
      <c r="B564" s="10" t="str">
        <f>IF(COUNTRY_INFO!B564=0," ",COUNTRY_INFO!B564)</f>
        <v>Oromia West Shewa</v>
      </c>
      <c r="C564" s="87" t="str">
        <f>IF(COUNTRY_INFO!C564=0," ",COUNTRY_INFO!C564)</f>
        <v>Bako Tibe</v>
      </c>
      <c r="D564" s="67">
        <f>COUNTRY_INFO!L564</f>
        <v>0</v>
      </c>
      <c r="E564" s="61"/>
      <c r="F564" s="61"/>
      <c r="G564" s="11">
        <f>MAX('MDA1'!M564,'MDA2'!M564)</f>
        <v>0</v>
      </c>
      <c r="H564" s="11">
        <f>IF(AND(COUNTRY_INFO!H564&gt;0,COUNTRY_INFO!H564&lt;4),IF(D564&gt;MAX('MDA1'!M564,'MDA2'!M564),MAX('MDA1'!M564,'MDA2'!M564),D564),0)</f>
        <v>0</v>
      </c>
      <c r="I564" s="73">
        <f>IF(AND(COUNTRY_INFO!H564&gt;0,COUNTRY_INFO!H564&lt;4), IF(G564/D564*100&lt;&gt;0, IF(G564/D564*100&gt;100,100,G564/D564*100), "-"),0)</f>
        <v>0</v>
      </c>
      <c r="J564" s="67">
        <f>COUNTRY_INFO!M564</f>
        <v>159981</v>
      </c>
      <c r="K564" s="61"/>
      <c r="L564" s="61"/>
      <c r="M564" s="11">
        <f>MAX('MDA1'!M564,MAX('MDA3'!I564,'MDA3'!L564)+MAX('MDA3'!J564,'MDA3'!M564))</f>
        <v>127018</v>
      </c>
      <c r="N564" s="11">
        <f>IF(AND(COUNTRY_INFO!I564&gt;0,COUNTRY_INFO!I564&lt;4),IF(J564&gt;MAX('MDA1'!M564,MAX('MDA3'!I564,'MDA3'!L564)+MAX('MDA3'!J564,'MDA3'!M564)),MAX('MDA1'!M564,MAX('MDA3'!I564,'MDA3'!L564)+MAX('MDA3'!J564,'MDA3'!M564)),J564),0)</f>
        <v>127018</v>
      </c>
      <c r="O564" s="73">
        <f>IF(AND(COUNTRY_INFO!I564&gt;0,COUNTRY_INFO!I564&lt;4), IF(M564/J564*100&lt;&gt;0, IF(M564/J564*100&gt;100,100,M564/J564*100), "-"),0)</f>
        <v>79.39567823679063</v>
      </c>
      <c r="P564" s="67">
        <f>COUNTRY_INFO!N564</f>
        <v>76224</v>
      </c>
      <c r="Q564" s="61"/>
      <c r="R564" s="61"/>
      <c r="S564" s="11">
        <f>SUM(MAX('MDA2'!J564, 'T1'!L564, MAX(T3_R1!K564, T3_R2!K564)), MAX('MDA1'!K564, 'MDA2'!K564, 'T1'!M564, MAX(T3_R1!L564, T3_R2!L564)), MAX('MDA1'!L564, 'MDA2'!L564, 'T1'!N564, MAX(T3_R1!M564, T3_R2!M564)))</f>
        <v>0</v>
      </c>
      <c r="T564" s="11">
        <f>IF(AND(COUNTRY_INFO!J564&gt;1,COUNTRY_INFO!J564&lt;4),IF(COUNTRY_INFO!E564&gt;MAX('MDA2'!J564,'T1'!L564,MAX(T3_R1!K564,T3_R2!K564)),MAX('MDA2'!J564,'T1'!L564,MAX(T3_R1!K564,T3_R2!K564)),COUNTRY_INFO!E564),0)</f>
        <v>0</v>
      </c>
      <c r="U564" s="217" t="str">
        <f>IF(AND(COUNTRY_INFO!J564&gt;1,COUNTRY_INFO!J564&lt;4), IF(T564/COUNTRY_INFO!E564*100&lt;&gt;0, IF(T564/COUNTRY_INFO!E564*100&gt;100,100,T564/COUNTRY_INFO!E564*100), "-"),0)</f>
        <v>-</v>
      </c>
      <c r="V564" s="11">
        <f>IF(AND(COUNTRY_INFO!J564&gt;1,COUNTRY_INFO!J564&lt;4),IF(COUNTRY_INFO!F564&gt;MAX('MDA1'!K564,'MDA2'!K564,'T1'!M564,MAX(T3_R1!L564,T3_R2!L564)),MAX('MDA1'!K564,'MDA2'!K564,'T1'!M564,MAX(T3_R1!L564,T3_R2!L564)),COUNTRY_INFO!F564),0)</f>
        <v>0</v>
      </c>
      <c r="W564" s="217" t="str">
        <f>IF(AND(COUNTRY_INFO!J564&gt;1,COUNTRY_INFO!J564&lt;4), IF(V564/COUNTRY_INFO!F564*100&lt;&gt;0, IF(V564/COUNTRY_INFO!F564*100&gt;100,100,V564/COUNTRY_INFO!F564*100), "-"),0)</f>
        <v>-</v>
      </c>
      <c r="X564" s="11">
        <f t="shared" si="61"/>
        <v>0</v>
      </c>
      <c r="Y564" s="73" t="str">
        <f>IF(AND(COUNTRY_INFO!J564&gt;1,COUNTRY_INFO!J564&lt;4), IF(S564/P564*100&lt;&gt;0, IF(X564/P564*100&gt;100,100,X564/P564*100), "-"),0)</f>
        <v>-</v>
      </c>
      <c r="Z564" s="67">
        <f>COUNTRY_INFO!O564</f>
        <v>16448.190000000002</v>
      </c>
      <c r="AA564" s="61"/>
      <c r="AB564" s="61"/>
      <c r="AC564" s="11">
        <f>MAX('T1'!L564,'T2'!J564)+MAX('T1'!M564,'T2'!K564)+MAX('T1'!N564,'T2'!L564)</f>
        <v>0</v>
      </c>
      <c r="AD564" s="11">
        <f>IF(COUNTRY_INFO!K564=1,IF(COUNTRY_INFO!F564*0.33&gt;MAX('T1'!M564,'T2'!K564),MAX('T1'!M564,'T2'!K564),COUNTRY_INFO!F564*0.33),IF(COUNTRY_INFO!K564=2,IF(COUNTRY_INFO!F564*0.5&gt;MAX('T1'!M564,'T2'!K564),MAX('T1'!M564,'T2'!K564),COUNTRY_INFO!F564*0.5),IF(COUNTRY_INFO!K564=3,IF(COUNTRY_INFO!F564&gt;MAX('T1'!M564,'T2'!K564),MAX('T1'!M564,'T2'!K564),COUNTRY_INFO!F564),0)))</f>
        <v>0</v>
      </c>
      <c r="AE564" s="217">
        <f>IF(AND(COUNTRY_INFO!K564&gt;0,COUNTRY_INFO!K564&lt;4),IF(Z564&gt;0,IF(COUNTRY_INFO!K564=1, AD564/(COUNTRY_INFO!F564*0.33)*100, IF(COUNTRY_INFO!K564=2, AD564/(COUNTRY_INFO!F564*0.5)*100, IF(COUNTRY_INFO!K564=3, AD564/COUNTRY_INFO!F564*100))),"-"),0)</f>
        <v>0</v>
      </c>
      <c r="AF564" s="11">
        <f>IF(COUNTRY_INFO!K564=2,IF(COUNTRY_INFO!G564*0.2&gt;MAX('T1'!N564,'T2'!L564),MAX('T1'!N564,'T2'!L564),COUNTRY_INFO!G564*0.2),IF(COUNTRY_INFO!K564=3,IF(COUNTRY_INFO!G564&gt;MAX('T1'!N564,'T2'!L564),MAX('T1'!N564,'T2'!L564),COUNTRY_INFO!G564),0))</f>
        <v>0</v>
      </c>
      <c r="AG564" s="217">
        <f>IF(AND(COUNTRY_INFO!K564&gt;0,COUNTRY_INFO!K564&lt;4),IF(Z564&gt;0,IF(COUNTRY_INFO!K564=1, 0, IF(COUNTRY_INFO!K564=2, AF564/(COUNTRY_INFO!G564*0.2)*100, IF(COUNTRY_INFO!K564=3, AF564/COUNTRY_INFO!G564*100))),"-"),0)</f>
        <v>0</v>
      </c>
      <c r="AH564" s="11">
        <f t="shared" si="62"/>
        <v>0</v>
      </c>
      <c r="AI564" s="73" t="str">
        <f>IF(AND(COUNTRY_INFO!K564&gt;0,COUNTRY_INFO!K564&lt;4), IF(AC564/Z564*100&lt;&gt;0, IF(AH564/Z564*100&gt;100,100,AH564/Z564*100), "-"),0)</f>
        <v>-</v>
      </c>
      <c r="AJ564" s="261"/>
      <c r="AK564" s="260">
        <f>IF(AND(D564&lt;&gt;0, D564&lt;&gt;"Unknown",D564&lt;&gt;"Stopped",D564&lt;&gt;"Not required"),D564/COUNTRY_INFO!D564, 0)</f>
        <v>0</v>
      </c>
      <c r="AL564" s="260">
        <f>IF(AND(J564&lt;&gt;0,J564&lt;&gt;"Unknown",J564&lt;&gt;"Stopped",J564&lt;&gt;"Not required"),J564/COUNTRY_INFO!D564, 0)</f>
        <v>1</v>
      </c>
      <c r="AM564" s="260">
        <f>IF(AND(P564&lt;&gt;0,P564&lt;&gt;"Unknown",P564&lt;&gt;"Not required"),P564/(COUNTRY_INFO!E564+COUNTRY_INFO!F564), 0)</f>
        <v>1</v>
      </c>
      <c r="AN564" s="260">
        <f>IF(AND(Z564&lt;&gt;0,Z564&lt;&gt;"Unknown",Z564&lt;&gt;"Not required"),IF(COUNTRY_INFO!K564=1,1,IF(COUNTRY_INFO!K564=2,0.5*COUNTRY_INFO!F564/(0.5*COUNTRY_INFO!F564+0.2*COUNTRY_INFO!G564),IF(COUNTRY_INFO!K564=3,COUNTRY_INFO!F564/(COUNTRY_INFO!F564+COUNTRY_INFO!G564)))),0)</f>
        <v>1</v>
      </c>
      <c r="AO564" s="260">
        <f>IF(AND(Z564&lt;&gt;0,Z564&lt;&gt;"Unknown",Z564&lt;&gt;"Not required"),IF(COUNTRY_INFO!K564=1,0,IF(COUNTRY_INFO!K564=2,0.2*COUNTRY_INFO!G564/(0.5*COUNTRY_INFO!F564+0.2*COUNTRY_INFO!G564),IF(COUNTRY_INFO!K564=3,COUNTRY_INFO!G564/(COUNTRY_INFO!F564+COUNTRY_INFO!G564)))),0)</f>
        <v>0</v>
      </c>
      <c r="AP564" s="259">
        <f>MAX(COUNTRY_INFO!D564*AK564*PROFILE!$G$7,COUNTRY_INFO!D564*AL564*PROFILE!$G$7)</f>
        <v>1.6750462079726799E-2</v>
      </c>
      <c r="AQ564" s="259">
        <f>MAX(COUNTRY_INFO!D564*AK564*PROFILE!$G$8,COUNTRY_INFO!D564*AL564*PROFILE!$G$8,COUNTRY_INFO!D564*AM564*PROFILE!$G$8)</f>
        <v>23431.543009615594</v>
      </c>
      <c r="AR564" s="259">
        <f>MAX(COUNTRY_INFO!D564*AK564*PROFILE!$G$9,COUNTRY_INFO!D564*AL564*PROFILE!$G$9,COUNTRY_INFO!D564*AM564*PROFILE!$G$9,IF(AND(DISTRICT!Z564&lt;&gt;"Unknown",Z564&lt;&gt;"Not required"),COUNTRY_INFO!O564*DISTRICT!AN564,0))</f>
        <v>48660.464201864532</v>
      </c>
      <c r="AS564" s="259">
        <f>MAX(COUNTRY_INFO!D564*AK564*PROFILE!$G$10,COUNTRY_INFO!D564*AL564*PROFILE!$G$10,IF(AND(DISTRICT!Z564&lt;&gt;"Unknown",Z564&lt;&gt;"Not required"),COUNTRY_INFO!O564*DISTRICT!AO564,0))</f>
        <v>87888.976038057794</v>
      </c>
      <c r="AT564" s="259">
        <f t="shared" si="63"/>
        <v>159981</v>
      </c>
      <c r="AU564" s="258">
        <f t="shared" si="58"/>
        <v>0</v>
      </c>
      <c r="AV564" s="259">
        <f>MAX('MDA2'!J564,'T1'!L564,'T2'!J564,T3_R1!K564,T3_R2!K564)</f>
        <v>0</v>
      </c>
      <c r="AW564" s="259">
        <f>MAX('MDA1'!K564,'MDA2'!K564,'MDA3'!I564,'MDA3'!L564,'T1'!M564,'T2'!K564,T3_R1!L564,T3_R2!L564)</f>
        <v>45726</v>
      </c>
      <c r="AX564" s="259">
        <f>MAX('MDA1'!L564,'MDA2'!L564,'MDA3'!J564,'MDA3'!M564,'T1'!N564,'T2'!L564,T3_R1!M564,T3_R2!M564)</f>
        <v>81292</v>
      </c>
      <c r="AY564" s="259">
        <f t="shared" si="64"/>
        <v>127018</v>
      </c>
      <c r="AZ564" s="259">
        <f>MAX('MDA2'!J564,T564)</f>
        <v>0</v>
      </c>
      <c r="BA564" s="259">
        <f>MAX('MDA1'!K564,'MDA2'!K564,'MDA3'!I564,'MDA3'!L564,V564,AD564)</f>
        <v>45726</v>
      </c>
      <c r="BB564" s="259">
        <f>MAX('MDA1'!L564,'MDA2'!L564,'MDA3'!J564,'MDA3'!M564,AF564)</f>
        <v>81292</v>
      </c>
      <c r="BC564" s="259">
        <f t="shared" si="59"/>
        <v>127018</v>
      </c>
      <c r="BD564" s="260">
        <f t="shared" si="60"/>
        <v>79.39567823679063</v>
      </c>
    </row>
    <row r="565" spans="1:56" x14ac:dyDescent="0.2">
      <c r="A565" s="10" t="str">
        <f>IF(COUNTRY_INFO!A565=0," ",COUNTRY_INFO!A565)</f>
        <v>Ethiopia</v>
      </c>
      <c r="B565" s="10" t="str">
        <f>IF(COUNTRY_INFO!B565=0," ",COUNTRY_INFO!B565)</f>
        <v>Oromia West Shewa</v>
      </c>
      <c r="C565" s="87" t="str">
        <f>IF(COUNTRY_INFO!C565=0," ",COUNTRY_INFO!C565)</f>
        <v>Chelia</v>
      </c>
      <c r="D565" s="67">
        <f>COUNTRY_INFO!L565</f>
        <v>0</v>
      </c>
      <c r="E565" s="61"/>
      <c r="F565" s="61"/>
      <c r="G565" s="11">
        <f>MAX('MDA1'!M565,'MDA2'!M565)</f>
        <v>0</v>
      </c>
      <c r="H565" s="11">
        <f>IF(AND(COUNTRY_INFO!H565&gt;0,COUNTRY_INFO!H565&lt;4),IF(D565&gt;MAX('MDA1'!M565,'MDA2'!M565),MAX('MDA1'!M565,'MDA2'!M565),D565),0)</f>
        <v>0</v>
      </c>
      <c r="I565" s="73">
        <f>IF(AND(COUNTRY_INFO!H565&gt;0,COUNTRY_INFO!H565&lt;4), IF(G565/D565*100&lt;&gt;0, IF(G565/D565*100&gt;100,100,G565/D565*100), "-"),0)</f>
        <v>0</v>
      </c>
      <c r="J565" s="67">
        <f>COUNTRY_INFO!M565</f>
        <v>108884</v>
      </c>
      <c r="K565" s="61"/>
      <c r="L565" s="61"/>
      <c r="M565" s="11">
        <f>MAX('MDA1'!M565,MAX('MDA3'!I565,'MDA3'!L565)+MAX('MDA3'!J565,'MDA3'!M565))</f>
        <v>75126</v>
      </c>
      <c r="N565" s="11">
        <f>IF(AND(COUNTRY_INFO!I565&gt;0,COUNTRY_INFO!I565&lt;4),IF(J565&gt;MAX('MDA1'!M565,MAX('MDA3'!I565,'MDA3'!L565)+MAX('MDA3'!J565,'MDA3'!M565)),MAX('MDA1'!M565,MAX('MDA3'!I565,'MDA3'!L565)+MAX('MDA3'!J565,'MDA3'!M565)),J565),0)</f>
        <v>75126</v>
      </c>
      <c r="O565" s="73">
        <f>IF(AND(COUNTRY_INFO!I565&gt;0,COUNTRY_INFO!I565&lt;4), IF(M565/J565*100&lt;&gt;0, IF(M565/J565*100&gt;100,100,M565/J565*100), "-"),0)</f>
        <v>68.996363102016829</v>
      </c>
      <c r="P565" s="67">
        <f>COUNTRY_INFO!N565</f>
        <v>51878</v>
      </c>
      <c r="Q565" s="61"/>
      <c r="R565" s="61"/>
      <c r="S565" s="11">
        <f>SUM(MAX('MDA2'!J565, 'T1'!L565, MAX(T3_R1!K565, T3_R2!K565)), MAX('MDA1'!K565, 'MDA2'!K565, 'T1'!M565, MAX(T3_R1!L565, T3_R2!L565)), MAX('MDA1'!L565, 'MDA2'!L565, 'T1'!N565, MAX(T3_R1!M565, T3_R2!M565)))</f>
        <v>31827</v>
      </c>
      <c r="T565" s="11">
        <f>IF(AND(COUNTRY_INFO!J565&gt;1,COUNTRY_INFO!J565&lt;4),IF(COUNTRY_INFO!E565&gt;MAX('MDA2'!J565,'T1'!L565,MAX(T3_R1!K565,T3_R2!K565)),MAX('MDA2'!J565,'T1'!L565,MAX(T3_R1!K565,T3_R2!K565)),COUNTRY_INFO!E565),0)</f>
        <v>0</v>
      </c>
      <c r="U565" s="217" t="str">
        <f>IF(AND(COUNTRY_INFO!J565&gt;1,COUNTRY_INFO!J565&lt;4), IF(T565/COUNTRY_INFO!E565*100&lt;&gt;0, IF(T565/COUNTRY_INFO!E565*100&gt;100,100,T565/COUNTRY_INFO!E565*100), "-"),0)</f>
        <v>-</v>
      </c>
      <c r="V565" s="11">
        <f>IF(AND(COUNTRY_INFO!J565&gt;1,COUNTRY_INFO!J565&lt;4),IF(COUNTRY_INFO!F565&gt;MAX('MDA1'!K565,'MDA2'!K565,'T1'!M565,MAX(T3_R1!L565,T3_R2!L565)),MAX('MDA1'!K565,'MDA2'!K565,'T1'!M565,MAX(T3_R1!L565,T3_R2!L565)),COUNTRY_INFO!F565),0)</f>
        <v>31827</v>
      </c>
      <c r="W565" s="217">
        <f>IF(AND(COUNTRY_INFO!J565&gt;1,COUNTRY_INFO!J565&lt;4), IF(V565/COUNTRY_INFO!F565*100&lt;&gt;0, IF(V565/COUNTRY_INFO!F565*100&gt;100,100,V565/COUNTRY_INFO!F565*100), "-"),0)</f>
        <v>93.821301182088845</v>
      </c>
      <c r="X565" s="11">
        <f t="shared" si="61"/>
        <v>31827</v>
      </c>
      <c r="Y565" s="73">
        <f>IF(AND(COUNTRY_INFO!J565&gt;1,COUNTRY_INFO!J565&lt;4), IF(S565/P565*100&lt;&gt;0, IF(X565/P565*100&gt;100,100,X565/P565*100), "-"),0)</f>
        <v>61.349705077296733</v>
      </c>
      <c r="Z565" s="67">
        <f>COUNTRY_INFO!O565</f>
        <v>0</v>
      </c>
      <c r="AA565" s="61"/>
      <c r="AB565" s="61"/>
      <c r="AC565" s="11">
        <f>MAX('T1'!L565,'T2'!J565)+MAX('T1'!M565,'T2'!K565)+MAX('T1'!N565,'T2'!L565)</f>
        <v>0</v>
      </c>
      <c r="AD565" s="11">
        <f>IF(COUNTRY_INFO!K565=1,IF(COUNTRY_INFO!F565*0.33&gt;MAX('T1'!M565,'T2'!K565),MAX('T1'!M565,'T2'!K565),COUNTRY_INFO!F565*0.33),IF(COUNTRY_INFO!K565=2,IF(COUNTRY_INFO!F565*0.5&gt;MAX('T1'!M565,'T2'!K565),MAX('T1'!M565,'T2'!K565),COUNTRY_INFO!F565*0.5),IF(COUNTRY_INFO!K565=3,IF(COUNTRY_INFO!F565&gt;MAX('T1'!M565,'T2'!K565),MAX('T1'!M565,'T2'!K565),COUNTRY_INFO!F565),0)))</f>
        <v>0</v>
      </c>
      <c r="AE565" s="217">
        <f>IF(AND(COUNTRY_INFO!K565&gt;0,COUNTRY_INFO!K565&lt;4),IF(Z565&gt;0,IF(COUNTRY_INFO!K565=1, AD565/(COUNTRY_INFO!F565*0.33)*100, IF(COUNTRY_INFO!K565=2, AD565/(COUNTRY_INFO!F565*0.5)*100, IF(COUNTRY_INFO!K565=3, AD565/COUNTRY_INFO!F565*100))),"-"),0)</f>
        <v>0</v>
      </c>
      <c r="AF565" s="11">
        <f>IF(COUNTRY_INFO!K565=2,IF(COUNTRY_INFO!G565*0.2&gt;MAX('T1'!N565,'T2'!L565),MAX('T1'!N565,'T2'!L565),COUNTRY_INFO!G565*0.2),IF(COUNTRY_INFO!K565=3,IF(COUNTRY_INFO!G565&gt;MAX('T1'!N565,'T2'!L565),MAX('T1'!N565,'T2'!L565),COUNTRY_INFO!G565),0))</f>
        <v>0</v>
      </c>
      <c r="AG565" s="217">
        <f>IF(AND(COUNTRY_INFO!K565&gt;0,COUNTRY_INFO!K565&lt;4),IF(Z565&gt;0,IF(COUNTRY_INFO!K565=1, 0, IF(COUNTRY_INFO!K565=2, AF565/(COUNTRY_INFO!G565*0.2)*100, IF(COUNTRY_INFO!K565=3, AF565/COUNTRY_INFO!G565*100))),"-"),0)</f>
        <v>0</v>
      </c>
      <c r="AH565" s="11">
        <f t="shared" si="62"/>
        <v>0</v>
      </c>
      <c r="AI565" s="73">
        <f>IF(AND(COUNTRY_INFO!K565&gt;0,COUNTRY_INFO!K565&lt;4), IF(AC565/Z565*100&lt;&gt;0, IF(AH565/Z565*100&gt;100,100,AH565/Z565*100), "-"),0)</f>
        <v>0</v>
      </c>
      <c r="AJ565" s="261"/>
      <c r="AK565" s="260">
        <f>IF(AND(D565&lt;&gt;0, D565&lt;&gt;"Unknown",D565&lt;&gt;"Stopped",D565&lt;&gt;"Not required"),D565/COUNTRY_INFO!D565, 0)</f>
        <v>0</v>
      </c>
      <c r="AL565" s="260">
        <f>IF(AND(J565&lt;&gt;0,J565&lt;&gt;"Unknown",J565&lt;&gt;"Stopped",J565&lt;&gt;"Not required"),J565/COUNTRY_INFO!D565, 0)</f>
        <v>1</v>
      </c>
      <c r="AM565" s="260">
        <f>IF(AND(P565&lt;&gt;0,P565&lt;&gt;"Unknown",P565&lt;&gt;"Not required"),P565/(COUNTRY_INFO!E565+COUNTRY_INFO!F565), 0)</f>
        <v>1</v>
      </c>
      <c r="AN565" s="260">
        <f>IF(AND(Z565&lt;&gt;0,Z565&lt;&gt;"Unknown",Z565&lt;&gt;"Not required"),IF(COUNTRY_INFO!K565=1,1,IF(COUNTRY_INFO!K565=2,0.5*COUNTRY_INFO!F565/(0.5*COUNTRY_INFO!F565+0.2*COUNTRY_INFO!G565),IF(COUNTRY_INFO!K565=3,COUNTRY_INFO!F565/(COUNTRY_INFO!F565+COUNTRY_INFO!G565)))),0)</f>
        <v>0</v>
      </c>
      <c r="AO565" s="260">
        <f>IF(AND(Z565&lt;&gt;0,Z565&lt;&gt;"Unknown",Z565&lt;&gt;"Not required"),IF(COUNTRY_INFO!K565=1,0,IF(COUNTRY_INFO!K565=2,0.2*COUNTRY_INFO!G565/(0.5*COUNTRY_INFO!F565+0.2*COUNTRY_INFO!G565),IF(COUNTRY_INFO!K565=3,COUNTRY_INFO!G565/(COUNTRY_INFO!F565+COUNTRY_INFO!G565)))),0)</f>
        <v>0</v>
      </c>
      <c r="AP565" s="259">
        <f>MAX(COUNTRY_INFO!D565*AK565*PROFILE!$G$7,COUNTRY_INFO!D565*AL565*PROFILE!$G$7)</f>
        <v>1.1400462011669967E-2</v>
      </c>
      <c r="AQ565" s="259">
        <f>MAX(COUNTRY_INFO!D565*AK565*PROFILE!$G$8,COUNTRY_INFO!D565*AL565*PROFILE!$G$8,COUNTRY_INFO!D565*AM565*PROFILE!$G$8)</f>
        <v>15947.644589413645</v>
      </c>
      <c r="AR565" s="259">
        <f>MAX(COUNTRY_INFO!D565*AK565*PROFILE!$G$9,COUNTRY_INFO!D565*AL565*PROFILE!$G$9,COUNTRY_INFO!D565*AM565*PROFILE!$G$9,IF(AND(DISTRICT!Z565&lt;&gt;"Unknown",Z565&lt;&gt;"Not required"),COUNTRY_INFO!O565*DISTRICT!AN565,0))</f>
        <v>33118.595234157918</v>
      </c>
      <c r="AS565" s="259">
        <f>MAX(COUNTRY_INFO!D565*AK565*PROFILE!$G$10,COUNTRY_INFO!D565*AL565*PROFILE!$G$10,IF(AND(DISTRICT!Z565&lt;&gt;"Unknown",Z565&lt;&gt;"Not required"),COUNTRY_INFO!O565*DISTRICT!AO565,0))</f>
        <v>59817.748775966429</v>
      </c>
      <c r="AT565" s="259">
        <f t="shared" si="63"/>
        <v>108884</v>
      </c>
      <c r="AU565" s="258" t="str">
        <f t="shared" si="58"/>
        <v>Y</v>
      </c>
      <c r="AV565" s="259">
        <f>MAX('MDA2'!J565,'T1'!L565,'T2'!J565,T3_R1!K565,T3_R2!K565)</f>
        <v>0</v>
      </c>
      <c r="AW565" s="259">
        <f>MAX('MDA1'!K565,'MDA2'!K565,'MDA3'!I565,'MDA3'!L565,'T1'!M565,'T2'!K565,T3_R1!L565,T3_R2!L565)</f>
        <v>31827</v>
      </c>
      <c r="AX565" s="259">
        <f>MAX('MDA1'!L565,'MDA2'!L565,'MDA3'!J565,'MDA3'!M565,'T1'!N565,'T2'!L565,T3_R1!M565,T3_R2!M565)</f>
        <v>48081</v>
      </c>
      <c r="AY565" s="259">
        <f t="shared" si="64"/>
        <v>79908</v>
      </c>
      <c r="AZ565" s="259">
        <f>MAX('MDA2'!J565,T565)</f>
        <v>0</v>
      </c>
      <c r="BA565" s="259">
        <f>MAX('MDA1'!K565,'MDA2'!K565,'MDA3'!I565,'MDA3'!L565,V565,AD565)</f>
        <v>31827</v>
      </c>
      <c r="BB565" s="259">
        <f>MAX('MDA1'!L565,'MDA2'!L565,'MDA3'!J565,'MDA3'!M565,AF565)</f>
        <v>48081</v>
      </c>
      <c r="BC565" s="259">
        <f t="shared" si="59"/>
        <v>79908</v>
      </c>
      <c r="BD565" s="260">
        <f t="shared" si="60"/>
        <v>73.388192939274816</v>
      </c>
    </row>
    <row r="566" spans="1:56" x14ac:dyDescent="0.2">
      <c r="A566" s="10" t="str">
        <f>IF(COUNTRY_INFO!A566=0," ",COUNTRY_INFO!A566)</f>
        <v>Ethiopia</v>
      </c>
      <c r="B566" s="10" t="str">
        <f>IF(COUNTRY_INFO!B566=0," ",COUNTRY_INFO!B566)</f>
        <v>Oromia West Shewa</v>
      </c>
      <c r="C566" s="87" t="str">
        <f>IF(COUNTRY_INFO!C566=0," ",COUNTRY_INFO!C566)</f>
        <v xml:space="preserve">Chobi </v>
      </c>
      <c r="D566" s="67">
        <f>COUNTRY_INFO!L566</f>
        <v>0</v>
      </c>
      <c r="E566" s="61"/>
      <c r="F566" s="61"/>
      <c r="G566" s="11">
        <f>MAX('MDA1'!M566,'MDA2'!M566)</f>
        <v>0</v>
      </c>
      <c r="H566" s="11">
        <f>IF(AND(COUNTRY_INFO!H566&gt;0,COUNTRY_INFO!H566&lt;4),IF(D566&gt;MAX('MDA1'!M566,'MDA2'!M566),MAX('MDA1'!M566,'MDA2'!M566),D566),0)</f>
        <v>0</v>
      </c>
      <c r="I566" s="73">
        <f>IF(AND(COUNTRY_INFO!H566&gt;0,COUNTRY_INFO!H566&lt;4), IF(G566/D566*100&lt;&gt;0, IF(G566/D566*100&gt;100,100,G566/D566*100), "-"),0)</f>
        <v>0</v>
      </c>
      <c r="J566" s="67">
        <f>COUNTRY_INFO!M566</f>
        <v>0</v>
      </c>
      <c r="K566" s="61"/>
      <c r="L566" s="61"/>
      <c r="M566" s="11">
        <f>MAX('MDA1'!M566,MAX('MDA3'!I566,'MDA3'!L566)+MAX('MDA3'!J566,'MDA3'!M566))</f>
        <v>0</v>
      </c>
      <c r="N566" s="11">
        <f>IF(AND(COUNTRY_INFO!I566&gt;0,COUNTRY_INFO!I566&lt;4),IF(J566&gt;MAX('MDA1'!M566,MAX('MDA3'!I566,'MDA3'!L566)+MAX('MDA3'!J566,'MDA3'!M566)),MAX('MDA1'!M566,MAX('MDA3'!I566,'MDA3'!L566)+MAX('MDA3'!J566,'MDA3'!M566)),J566),0)</f>
        <v>0</v>
      </c>
      <c r="O566" s="73">
        <f>IF(AND(COUNTRY_INFO!I566&gt;0,COUNTRY_INFO!I566&lt;4), IF(M566/J566*100&lt;&gt;0, IF(M566/J566*100&gt;100,100,M566/J566*100), "-"),0)</f>
        <v>0</v>
      </c>
      <c r="P566" s="67">
        <f>COUNTRY_INFO!N566</f>
        <v>0</v>
      </c>
      <c r="Q566" s="61"/>
      <c r="R566" s="61"/>
      <c r="S566" s="11">
        <f>SUM(MAX('MDA2'!J566, 'T1'!L566, MAX(T3_R1!K566, T3_R2!K566)), MAX('MDA1'!K566, 'MDA2'!K566, 'T1'!M566, MAX(T3_R1!L566, T3_R2!L566)), MAX('MDA1'!L566, 'MDA2'!L566, 'T1'!N566, MAX(T3_R1!M566, T3_R2!M566)))</f>
        <v>0</v>
      </c>
      <c r="T566" s="11">
        <f>IF(AND(COUNTRY_INFO!J566&gt;1,COUNTRY_INFO!J566&lt;4),IF(COUNTRY_INFO!E566&gt;MAX('MDA2'!J566,'T1'!L566,MAX(T3_R1!K566,T3_R2!K566)),MAX('MDA2'!J566,'T1'!L566,MAX(T3_R1!K566,T3_R2!K566)),COUNTRY_INFO!E566),0)</f>
        <v>0</v>
      </c>
      <c r="U566" s="217">
        <f>IF(AND(COUNTRY_INFO!J566&gt;1,COUNTRY_INFO!J566&lt;4), IF(T566/COUNTRY_INFO!E566*100&lt;&gt;0, IF(T566/COUNTRY_INFO!E566*100&gt;100,100,T566/COUNTRY_INFO!E566*100), "-"),0)</f>
        <v>0</v>
      </c>
      <c r="V566" s="11">
        <f>IF(AND(COUNTRY_INFO!J566&gt;1,COUNTRY_INFO!J566&lt;4),IF(COUNTRY_INFO!F566&gt;MAX('MDA1'!K566,'MDA2'!K566,'T1'!M566,MAX(T3_R1!L566,T3_R2!L566)),MAX('MDA1'!K566,'MDA2'!K566,'T1'!M566,MAX(T3_R1!L566,T3_R2!L566)),COUNTRY_INFO!F566),0)</f>
        <v>0</v>
      </c>
      <c r="W566" s="217">
        <f>IF(AND(COUNTRY_INFO!J566&gt;1,COUNTRY_INFO!J566&lt;4), IF(V566/COUNTRY_INFO!F566*100&lt;&gt;0, IF(V566/COUNTRY_INFO!F566*100&gt;100,100,V566/COUNTRY_INFO!F566*100), "-"),0)</f>
        <v>0</v>
      </c>
      <c r="X566" s="11">
        <f t="shared" si="61"/>
        <v>0</v>
      </c>
      <c r="Y566" s="73">
        <f>IF(AND(COUNTRY_INFO!J566&gt;1,COUNTRY_INFO!J566&lt;4), IF(S566/P566*100&lt;&gt;0, IF(X566/P566*100&gt;100,100,X566/P566*100), "-"),0)</f>
        <v>0</v>
      </c>
      <c r="Z566" s="67">
        <f>COUNTRY_INFO!O566</f>
        <v>0</v>
      </c>
      <c r="AA566" s="61"/>
      <c r="AB566" s="61"/>
      <c r="AC566" s="11">
        <f>MAX('T1'!L566,'T2'!J566)+MAX('T1'!M566,'T2'!K566)+MAX('T1'!N566,'T2'!L566)</f>
        <v>0</v>
      </c>
      <c r="AD566" s="11">
        <f>IF(COUNTRY_INFO!K566=1,IF(COUNTRY_INFO!F566*0.33&gt;MAX('T1'!M566,'T2'!K566),MAX('T1'!M566,'T2'!K566),COUNTRY_INFO!F566*0.33),IF(COUNTRY_INFO!K566=2,IF(COUNTRY_INFO!F566*0.5&gt;MAX('T1'!M566,'T2'!K566),MAX('T1'!M566,'T2'!K566),COUNTRY_INFO!F566*0.5),IF(COUNTRY_INFO!K566=3,IF(COUNTRY_INFO!F566&gt;MAX('T1'!M566,'T2'!K566),MAX('T1'!M566,'T2'!K566),COUNTRY_INFO!F566),0)))</f>
        <v>0</v>
      </c>
      <c r="AE566" s="217">
        <f>IF(AND(COUNTRY_INFO!K566&gt;0,COUNTRY_INFO!K566&lt;4),IF(Z566&gt;0,IF(COUNTRY_INFO!K566=1, AD566/(COUNTRY_INFO!F566*0.33)*100, IF(COUNTRY_INFO!K566=2, AD566/(COUNTRY_INFO!F566*0.5)*100, IF(COUNTRY_INFO!K566=3, AD566/COUNTRY_INFO!F566*100))),"-"),0)</f>
        <v>0</v>
      </c>
      <c r="AF566" s="11">
        <f>IF(COUNTRY_INFO!K566=2,IF(COUNTRY_INFO!G566*0.2&gt;MAX('T1'!N566,'T2'!L566),MAX('T1'!N566,'T2'!L566),COUNTRY_INFO!G566*0.2),IF(COUNTRY_INFO!K566=3,IF(COUNTRY_INFO!G566&gt;MAX('T1'!N566,'T2'!L566),MAX('T1'!N566,'T2'!L566),COUNTRY_INFO!G566),0))</f>
        <v>0</v>
      </c>
      <c r="AG566" s="217">
        <f>IF(AND(COUNTRY_INFO!K566&gt;0,COUNTRY_INFO!K566&lt;4),IF(Z566&gt;0,IF(COUNTRY_INFO!K566=1, 0, IF(COUNTRY_INFO!K566=2, AF566/(COUNTRY_INFO!G566*0.2)*100, IF(COUNTRY_INFO!K566=3, AF566/COUNTRY_INFO!G566*100))),"-"),0)</f>
        <v>0</v>
      </c>
      <c r="AH566" s="11">
        <f t="shared" si="62"/>
        <v>0</v>
      </c>
      <c r="AI566" s="73">
        <f>IF(AND(COUNTRY_INFO!K566&gt;0,COUNTRY_INFO!K566&lt;4), IF(AC566/Z566*100&lt;&gt;0, IF(AH566/Z566*100&gt;100,100,AH566/Z566*100), "-"),0)</f>
        <v>0</v>
      </c>
      <c r="AJ566" s="261"/>
      <c r="AK566" s="260">
        <f>IF(AND(D566&lt;&gt;0, D566&lt;&gt;"Unknown",D566&lt;&gt;"Stopped",D566&lt;&gt;"Not required"),D566/COUNTRY_INFO!D566, 0)</f>
        <v>0</v>
      </c>
      <c r="AL566" s="260">
        <f>IF(AND(J566&lt;&gt;0,J566&lt;&gt;"Unknown",J566&lt;&gt;"Stopped",J566&lt;&gt;"Not required"),J566/COUNTRY_INFO!D566, 0)</f>
        <v>0</v>
      </c>
      <c r="AM566" s="260">
        <f>IF(AND(P566&lt;&gt;0,P566&lt;&gt;"Unknown",P566&lt;&gt;"Not required"),P566/(COUNTRY_INFO!E566+COUNTRY_INFO!F566), 0)</f>
        <v>0</v>
      </c>
      <c r="AN566" s="260">
        <f>IF(AND(Z566&lt;&gt;0,Z566&lt;&gt;"Unknown",Z566&lt;&gt;"Not required"),IF(COUNTRY_INFO!K566=1,1,IF(COUNTRY_INFO!K566=2,0.5*COUNTRY_INFO!F566/(0.5*COUNTRY_INFO!F566+0.2*COUNTRY_INFO!G566),IF(COUNTRY_INFO!K566=3,COUNTRY_INFO!F566/(COUNTRY_INFO!F566+COUNTRY_INFO!G566)))),0)</f>
        <v>0</v>
      </c>
      <c r="AO566" s="260">
        <f>IF(AND(Z566&lt;&gt;0,Z566&lt;&gt;"Unknown",Z566&lt;&gt;"Not required"),IF(COUNTRY_INFO!K566=1,0,IF(COUNTRY_INFO!K566=2,0.2*COUNTRY_INFO!G566/(0.5*COUNTRY_INFO!F566+0.2*COUNTRY_INFO!G566),IF(COUNTRY_INFO!K566=3,COUNTRY_INFO!G566/(COUNTRY_INFO!F566+COUNTRY_INFO!G566)))),0)</f>
        <v>0</v>
      </c>
      <c r="AP566" s="259">
        <f>MAX(COUNTRY_INFO!D566*AK566*PROFILE!$G$7,COUNTRY_INFO!D566*AL566*PROFILE!$G$7)</f>
        <v>0</v>
      </c>
      <c r="AQ566" s="259">
        <f>MAX(COUNTRY_INFO!D566*AK566*PROFILE!$G$8,COUNTRY_INFO!D566*AL566*PROFILE!$G$8,COUNTRY_INFO!D566*AM566*PROFILE!$G$8)</f>
        <v>0</v>
      </c>
      <c r="AR566" s="259">
        <f>MAX(COUNTRY_INFO!D566*AK566*PROFILE!$G$9,COUNTRY_INFO!D566*AL566*PROFILE!$G$9,COUNTRY_INFO!D566*AM566*PROFILE!$G$9,IF(AND(DISTRICT!Z566&lt;&gt;"Unknown",Z566&lt;&gt;"Not required"),COUNTRY_INFO!O566*DISTRICT!AN566,0))</f>
        <v>0</v>
      </c>
      <c r="AS566" s="259">
        <f>MAX(COUNTRY_INFO!D566*AK566*PROFILE!$G$10,COUNTRY_INFO!D566*AL566*PROFILE!$G$10,IF(AND(DISTRICT!Z566&lt;&gt;"Unknown",Z566&lt;&gt;"Not required"),COUNTRY_INFO!O566*DISTRICT!AO566,0))</f>
        <v>0</v>
      </c>
      <c r="AT566" s="259">
        <f t="shared" si="63"/>
        <v>0</v>
      </c>
      <c r="AU566" s="258">
        <f t="shared" si="58"/>
        <v>0</v>
      </c>
      <c r="AV566" s="259">
        <f>MAX('MDA2'!J566,'T1'!L566,'T2'!J566,T3_R1!K566,T3_R2!K566)</f>
        <v>0</v>
      </c>
      <c r="AW566" s="259">
        <f>MAX('MDA1'!K566,'MDA2'!K566,'MDA3'!I566,'MDA3'!L566,'T1'!M566,'T2'!K566,T3_R1!L566,T3_R2!L566)</f>
        <v>0</v>
      </c>
      <c r="AX566" s="259">
        <f>MAX('MDA1'!L566,'MDA2'!L566,'MDA3'!J566,'MDA3'!M566,'T1'!N566,'T2'!L566,T3_R1!M566,T3_R2!M566)</f>
        <v>0</v>
      </c>
      <c r="AY566" s="259">
        <f t="shared" si="64"/>
        <v>0</v>
      </c>
      <c r="AZ566" s="259">
        <f>MAX('MDA2'!J566,T566)</f>
        <v>0</v>
      </c>
      <c r="BA566" s="259">
        <f>MAX('MDA1'!K566,'MDA2'!K566,'MDA3'!I566,'MDA3'!L566,V566,AD566)</f>
        <v>0</v>
      </c>
      <c r="BB566" s="259">
        <f>MAX('MDA1'!L566,'MDA2'!L566,'MDA3'!J566,'MDA3'!M566,AF566)</f>
        <v>0</v>
      </c>
      <c r="BC566" s="259">
        <f t="shared" si="59"/>
        <v>0</v>
      </c>
      <c r="BD566" s="260">
        <f t="shared" si="60"/>
        <v>0</v>
      </c>
    </row>
    <row r="567" spans="1:56" x14ac:dyDescent="0.2">
      <c r="A567" s="10" t="str">
        <f>IF(COUNTRY_INFO!A567=0," ",COUNTRY_INFO!A567)</f>
        <v>Ethiopia</v>
      </c>
      <c r="B567" s="10" t="str">
        <f>IF(COUNTRY_INFO!B567=0," ",COUNTRY_INFO!B567)</f>
        <v>Oromia West Shewa</v>
      </c>
      <c r="C567" s="87" t="str">
        <f>IF(COUNTRY_INFO!C567=0," ",COUNTRY_INFO!C567)</f>
        <v>Dano</v>
      </c>
      <c r="D567" s="67">
        <f>COUNTRY_INFO!L567</f>
        <v>124484</v>
      </c>
      <c r="E567" s="61"/>
      <c r="F567" s="61"/>
      <c r="G567" s="11">
        <f>MAX('MDA1'!M567,'MDA2'!M567)</f>
        <v>97406</v>
      </c>
      <c r="H567" s="11">
        <f>IF(AND(COUNTRY_INFO!H567&gt;0,COUNTRY_INFO!H567&lt;4),IF(D567&gt;MAX('MDA1'!M567,'MDA2'!M567),MAX('MDA1'!M567,'MDA2'!M567),D567),0)</f>
        <v>97406</v>
      </c>
      <c r="I567" s="73">
        <f>IF(AND(COUNTRY_INFO!H567&gt;0,COUNTRY_INFO!H567&lt;4), IF(G567/D567*100&lt;&gt;0, IF(G567/D567*100&gt;100,100,G567/D567*100), "-"),0)</f>
        <v>78.247806947077535</v>
      </c>
      <c r="J567" s="67">
        <f>COUNTRY_INFO!M567</f>
        <v>124484</v>
      </c>
      <c r="K567" s="61"/>
      <c r="L567" s="61"/>
      <c r="M567" s="11">
        <f>MAX('MDA1'!M567,MAX('MDA3'!I567,'MDA3'!L567)+MAX('MDA3'!J567,'MDA3'!M567))</f>
        <v>97406</v>
      </c>
      <c r="N567" s="11">
        <f>IF(AND(COUNTRY_INFO!I567&gt;0,COUNTRY_INFO!I567&lt;4),IF(J567&gt;MAX('MDA1'!M567,MAX('MDA3'!I567,'MDA3'!L567)+MAX('MDA3'!J567,'MDA3'!M567)),MAX('MDA1'!M567,MAX('MDA3'!I567,'MDA3'!L567)+MAX('MDA3'!J567,'MDA3'!M567)),J567),0)</f>
        <v>97406</v>
      </c>
      <c r="O567" s="73">
        <f>IF(AND(COUNTRY_INFO!I567&gt;0,COUNTRY_INFO!I567&lt;4), IF(M567/J567*100&lt;&gt;0, IF(M567/J567*100&gt;100,100,M567/J567*100), "-"),0)</f>
        <v>78.247806947077535</v>
      </c>
      <c r="P567" s="67">
        <f>COUNTRY_INFO!N567</f>
        <v>0</v>
      </c>
      <c r="Q567" s="61"/>
      <c r="R567" s="61"/>
      <c r="S567" s="11">
        <f>SUM(MAX('MDA2'!J567, 'T1'!L567, MAX(T3_R1!K567, T3_R2!K567)), MAX('MDA1'!K567, 'MDA2'!K567, 'T1'!M567, MAX(T3_R1!L567, T3_R2!L567)), MAX('MDA1'!L567, 'MDA2'!L567, 'T1'!N567, MAX(T3_R1!M567, T3_R2!M567)))</f>
        <v>97406</v>
      </c>
      <c r="T567" s="11">
        <f>IF(AND(COUNTRY_INFO!J567&gt;1,COUNTRY_INFO!J567&lt;4),IF(COUNTRY_INFO!E567&gt;MAX('MDA2'!J567,'T1'!L567,MAX(T3_R1!K567,T3_R2!K567)),MAX('MDA2'!J567,'T1'!L567,MAX(T3_R1!K567,T3_R2!K567)),COUNTRY_INFO!E567),0)</f>
        <v>0</v>
      </c>
      <c r="U567" s="217">
        <f>IF(AND(COUNTRY_INFO!J567&gt;1,COUNTRY_INFO!J567&lt;4), IF(T567/COUNTRY_INFO!E567*100&lt;&gt;0, IF(T567/COUNTRY_INFO!E567*100&gt;100,100,T567/COUNTRY_INFO!E567*100), "-"),0)</f>
        <v>0</v>
      </c>
      <c r="V567" s="11">
        <f>IF(AND(COUNTRY_INFO!J567&gt;1,COUNTRY_INFO!J567&lt;4),IF(COUNTRY_INFO!F567&gt;MAX('MDA1'!K567,'MDA2'!K567,'T1'!M567,MAX(T3_R1!L567,T3_R2!L567)),MAX('MDA1'!K567,'MDA2'!K567,'T1'!M567,MAX(T3_R1!L567,T3_R2!L567)),COUNTRY_INFO!F567),0)</f>
        <v>0</v>
      </c>
      <c r="W567" s="217">
        <f>IF(AND(COUNTRY_INFO!J567&gt;1,COUNTRY_INFO!J567&lt;4), IF(V567/COUNTRY_INFO!F567*100&lt;&gt;0, IF(V567/COUNTRY_INFO!F567*100&gt;100,100,V567/COUNTRY_INFO!F567*100), "-"),0)</f>
        <v>0</v>
      </c>
      <c r="X567" s="11">
        <f t="shared" si="61"/>
        <v>0</v>
      </c>
      <c r="Y567" s="73">
        <f>IF(AND(COUNTRY_INFO!J567&gt;1,COUNTRY_INFO!J567&lt;4), IF(S567/P567*100&lt;&gt;0, IF(X567/P567*100&gt;100,100,X567/P567*100), "-"),0)</f>
        <v>0</v>
      </c>
      <c r="Z567" s="67">
        <f>COUNTRY_INFO!O567</f>
        <v>0</v>
      </c>
      <c r="AA567" s="61"/>
      <c r="AB567" s="61"/>
      <c r="AC567" s="11">
        <f>MAX('T1'!L567,'T2'!J567)+MAX('T1'!M567,'T2'!K567)+MAX('T1'!N567,'T2'!L567)</f>
        <v>0</v>
      </c>
      <c r="AD567" s="11">
        <f>IF(COUNTRY_INFO!K567=1,IF(COUNTRY_INFO!F567*0.33&gt;MAX('T1'!M567,'T2'!K567),MAX('T1'!M567,'T2'!K567),COUNTRY_INFO!F567*0.33),IF(COUNTRY_INFO!K567=2,IF(COUNTRY_INFO!F567*0.5&gt;MAX('T1'!M567,'T2'!K567),MAX('T1'!M567,'T2'!K567),COUNTRY_INFO!F567*0.5),IF(COUNTRY_INFO!K567=3,IF(COUNTRY_INFO!F567&gt;MAX('T1'!M567,'T2'!K567),MAX('T1'!M567,'T2'!K567),COUNTRY_INFO!F567),0)))</f>
        <v>0</v>
      </c>
      <c r="AE567" s="217">
        <f>IF(AND(COUNTRY_INFO!K567&gt;0,COUNTRY_INFO!K567&lt;4),IF(Z567&gt;0,IF(COUNTRY_INFO!K567=1, AD567/(COUNTRY_INFO!F567*0.33)*100, IF(COUNTRY_INFO!K567=2, AD567/(COUNTRY_INFO!F567*0.5)*100, IF(COUNTRY_INFO!K567=3, AD567/COUNTRY_INFO!F567*100))),"-"),0)</f>
        <v>0</v>
      </c>
      <c r="AF567" s="11">
        <f>IF(COUNTRY_INFO!K567=2,IF(COUNTRY_INFO!G567*0.2&gt;MAX('T1'!N567,'T2'!L567),MAX('T1'!N567,'T2'!L567),COUNTRY_INFO!G567*0.2),IF(COUNTRY_INFO!K567=3,IF(COUNTRY_INFO!G567&gt;MAX('T1'!N567,'T2'!L567),MAX('T1'!N567,'T2'!L567),COUNTRY_INFO!G567),0))</f>
        <v>0</v>
      </c>
      <c r="AG567" s="217">
        <f>IF(AND(COUNTRY_INFO!K567&gt;0,COUNTRY_INFO!K567&lt;4),IF(Z567&gt;0,IF(COUNTRY_INFO!K567=1, 0, IF(COUNTRY_INFO!K567=2, AF567/(COUNTRY_INFO!G567*0.2)*100, IF(COUNTRY_INFO!K567=3, AF567/COUNTRY_INFO!G567*100))),"-"),0)</f>
        <v>0</v>
      </c>
      <c r="AH567" s="11">
        <f t="shared" si="62"/>
        <v>0</v>
      </c>
      <c r="AI567" s="73">
        <f>IF(AND(COUNTRY_INFO!K567&gt;0,COUNTRY_INFO!K567&lt;4), IF(AC567/Z567*100&lt;&gt;0, IF(AH567/Z567*100&gt;100,100,AH567/Z567*100), "-"),0)</f>
        <v>0</v>
      </c>
      <c r="AJ567" s="261"/>
      <c r="AK567" s="260">
        <f>IF(AND(D567&lt;&gt;0, D567&lt;&gt;"Unknown",D567&lt;&gt;"Stopped",D567&lt;&gt;"Not required"),D567/COUNTRY_INFO!D567, 0)</f>
        <v>1</v>
      </c>
      <c r="AL567" s="260">
        <f>IF(AND(J567&lt;&gt;0,J567&lt;&gt;"Unknown",J567&lt;&gt;"Stopped",J567&lt;&gt;"Not required"),J567/COUNTRY_INFO!D567, 0)</f>
        <v>1</v>
      </c>
      <c r="AM567" s="260">
        <f>IF(AND(P567&lt;&gt;0,P567&lt;&gt;"Unknown",P567&lt;&gt;"Not required"),P567/(COUNTRY_INFO!E567+COUNTRY_INFO!F567), 0)</f>
        <v>0</v>
      </c>
      <c r="AN567" s="260">
        <f>IF(AND(Z567&lt;&gt;0,Z567&lt;&gt;"Unknown",Z567&lt;&gt;"Not required"),IF(COUNTRY_INFO!K567=1,1,IF(COUNTRY_INFO!K567=2,0.5*COUNTRY_INFO!F567/(0.5*COUNTRY_INFO!F567+0.2*COUNTRY_INFO!G567),IF(COUNTRY_INFO!K567=3,COUNTRY_INFO!F567/(COUNTRY_INFO!F567+COUNTRY_INFO!G567)))),0)</f>
        <v>0</v>
      </c>
      <c r="AO567" s="260">
        <f>IF(AND(Z567&lt;&gt;0,Z567&lt;&gt;"Unknown",Z567&lt;&gt;"Not required"),IF(COUNTRY_INFO!K567=1,0,IF(COUNTRY_INFO!K567=2,0.2*COUNTRY_INFO!G567/(0.5*COUNTRY_INFO!F567+0.2*COUNTRY_INFO!G567),IF(COUNTRY_INFO!K567=3,COUNTRY_INFO!G567/(COUNTRY_INFO!F567+COUNTRY_INFO!G567)))),0)</f>
        <v>0</v>
      </c>
      <c r="AP567" s="259">
        <f>MAX(COUNTRY_INFO!D567*AK567*PROFILE!$G$7,COUNTRY_INFO!D567*AL567*PROFILE!$G$7)</f>
        <v>1.3033826026420081E-2</v>
      </c>
      <c r="AQ567" s="259">
        <f>MAX(COUNTRY_INFO!D567*AK567*PROFILE!$G$8,COUNTRY_INFO!D567*AL567*PROFILE!$G$8,COUNTRY_INFO!D567*AM567*PROFILE!$G$8)</f>
        <v>18232.491358404983</v>
      </c>
      <c r="AR567" s="259">
        <f>MAX(COUNTRY_INFO!D567*AK567*PROFILE!$G$9,COUNTRY_INFO!D567*AL567*PROFILE!$G$9,COUNTRY_INFO!D567*AM567*PROFILE!$G$9,IF(AND(DISTRICT!Z567&lt;&gt;"Unknown",Z567&lt;&gt;"Not required"),COUNTRY_INFO!O567*DISTRICT!AN567,0))</f>
        <v>37863.553957688127</v>
      </c>
      <c r="AS567" s="259">
        <f>MAX(COUNTRY_INFO!D567*AK567*PROFILE!$G$10,COUNTRY_INFO!D567*AL567*PROFILE!$G$10,IF(AND(DISTRICT!Z567&lt;&gt;"Unknown",Z567&lt;&gt;"Not required"),COUNTRY_INFO!O567*DISTRICT!AO567,0))</f>
        <v>68387.941650080873</v>
      </c>
      <c r="AT567" s="259">
        <f t="shared" si="63"/>
        <v>124484.00000000001</v>
      </c>
      <c r="AU567" s="258" t="str">
        <f t="shared" si="58"/>
        <v>Y</v>
      </c>
      <c r="AV567" s="259">
        <f>MAX('MDA2'!J567,'T1'!L567,'T2'!J567,T3_R1!K567,T3_R2!K567)</f>
        <v>0</v>
      </c>
      <c r="AW567" s="259">
        <f>MAX('MDA1'!K567,'MDA2'!K567,'MDA3'!I567,'MDA3'!L567,'T1'!M567,'T2'!K567,T3_R1!L567,T3_R2!L567)</f>
        <v>33266</v>
      </c>
      <c r="AX567" s="259">
        <f>MAX('MDA1'!L567,'MDA2'!L567,'MDA3'!J567,'MDA3'!M567,'T1'!N567,'T2'!L567,T3_R1!M567,T3_R2!M567)</f>
        <v>64140</v>
      </c>
      <c r="AY567" s="259">
        <f t="shared" si="64"/>
        <v>97406</v>
      </c>
      <c r="AZ567" s="259">
        <f>MAX('MDA2'!J567,T567)</f>
        <v>0</v>
      </c>
      <c r="BA567" s="259">
        <f>MAX('MDA1'!K567,'MDA2'!K567,'MDA3'!I567,'MDA3'!L567,V567,AD567)</f>
        <v>33266</v>
      </c>
      <c r="BB567" s="259">
        <f>MAX('MDA1'!L567,'MDA2'!L567,'MDA3'!J567,'MDA3'!M567,AF567)</f>
        <v>64140</v>
      </c>
      <c r="BC567" s="259">
        <f t="shared" si="59"/>
        <v>97406</v>
      </c>
      <c r="BD567" s="260">
        <f t="shared" si="60"/>
        <v>78.247806947077521</v>
      </c>
    </row>
    <row r="568" spans="1:56" x14ac:dyDescent="0.2">
      <c r="A568" s="10" t="str">
        <f>IF(COUNTRY_INFO!A568=0," ",COUNTRY_INFO!A568)</f>
        <v>Ethiopia</v>
      </c>
      <c r="B568" s="10" t="str">
        <f>IF(COUNTRY_INFO!B568=0," ",COUNTRY_INFO!B568)</f>
        <v>Oromia West Shewa</v>
      </c>
      <c r="C568" s="87" t="str">
        <f>IF(COUNTRY_INFO!C568=0," ",COUNTRY_INFO!C568)</f>
        <v>Dendi</v>
      </c>
      <c r="D568" s="67">
        <f>COUNTRY_INFO!L568</f>
        <v>0</v>
      </c>
      <c r="E568" s="61"/>
      <c r="F568" s="61"/>
      <c r="G568" s="11">
        <f>MAX('MDA1'!M568,'MDA2'!M568)</f>
        <v>0</v>
      </c>
      <c r="H568" s="11">
        <f>IF(AND(COUNTRY_INFO!H568&gt;0,COUNTRY_INFO!H568&lt;4),IF(D568&gt;MAX('MDA1'!M568,'MDA2'!M568),MAX('MDA1'!M568,'MDA2'!M568),D568),0)</f>
        <v>0</v>
      </c>
      <c r="I568" s="73">
        <f>IF(AND(COUNTRY_INFO!H568&gt;0,COUNTRY_INFO!H568&lt;4), IF(G568/D568*100&lt;&gt;0, IF(G568/D568*100&gt;100,100,G568/D568*100), "-"),0)</f>
        <v>0</v>
      </c>
      <c r="J568" s="67">
        <f>COUNTRY_INFO!M568</f>
        <v>0</v>
      </c>
      <c r="K568" s="61"/>
      <c r="L568" s="61"/>
      <c r="M568" s="11">
        <f>MAX('MDA1'!M568,MAX('MDA3'!I568,'MDA3'!L568)+MAX('MDA3'!J568,'MDA3'!M568))</f>
        <v>67243</v>
      </c>
      <c r="N568" s="11">
        <f>IF(AND(COUNTRY_INFO!I568&gt;0,COUNTRY_INFO!I568&lt;4),IF(J568&gt;MAX('MDA1'!M568,MAX('MDA3'!I568,'MDA3'!L568)+MAX('MDA3'!J568,'MDA3'!M568)),MAX('MDA1'!M568,MAX('MDA3'!I568,'MDA3'!L568)+MAX('MDA3'!J568,'MDA3'!M568)),J568),0)</f>
        <v>0</v>
      </c>
      <c r="O568" s="73">
        <f>IF(AND(COUNTRY_INFO!I568&gt;0,COUNTRY_INFO!I568&lt;4), IF(M568/J568*100&lt;&gt;0, IF(M568/J568*100&gt;100,100,M568/J568*100), "-"),0)</f>
        <v>0</v>
      </c>
      <c r="P568" s="67">
        <f>COUNTRY_INFO!N568</f>
        <v>79103</v>
      </c>
      <c r="Q568" s="61"/>
      <c r="R568" s="61"/>
      <c r="S568" s="11">
        <f>SUM(MAX('MDA2'!J568, 'T1'!L568, MAX(T3_R1!K568, T3_R2!K568)), MAX('MDA1'!K568, 'MDA2'!K568, 'T1'!M568, MAX(T3_R1!L568, T3_R2!L568)), MAX('MDA1'!L568, 'MDA2'!L568, 'T1'!N568, MAX(T3_R1!M568, T3_R2!M568)))</f>
        <v>52983</v>
      </c>
      <c r="T568" s="11">
        <f>IF(AND(COUNTRY_INFO!J568&gt;1,COUNTRY_INFO!J568&lt;4),IF(COUNTRY_INFO!E568&gt;MAX('MDA2'!J568,'T1'!L568,MAX(T3_R1!K568,T3_R2!K568)),MAX('MDA2'!J568,'T1'!L568,MAX(T3_R1!K568,T3_R2!K568)),COUNTRY_INFO!E568),0)</f>
        <v>0</v>
      </c>
      <c r="U568" s="217" t="str">
        <f>IF(AND(COUNTRY_INFO!J568&gt;1,COUNTRY_INFO!J568&lt;4), IF(T568/COUNTRY_INFO!E568*100&lt;&gt;0, IF(T568/COUNTRY_INFO!E568*100&gt;100,100,T568/COUNTRY_INFO!E568*100), "-"),0)</f>
        <v>-</v>
      </c>
      <c r="V568" s="11">
        <f>IF(AND(COUNTRY_INFO!J568&gt;1,COUNTRY_INFO!J568&lt;4),IF(COUNTRY_INFO!F568&gt;MAX('MDA1'!K568,'MDA2'!K568,'T1'!M568,MAX(T3_R1!L568,T3_R2!L568)),MAX('MDA1'!K568,'MDA2'!K568,'T1'!M568,MAX(T3_R1!L568,T3_R2!L568)),COUNTRY_INFO!F568),0)</f>
        <v>51726</v>
      </c>
      <c r="W568" s="217">
        <f>IF(AND(COUNTRY_INFO!J568&gt;1,COUNTRY_INFO!J568&lt;4), IF(V568/COUNTRY_INFO!F568*100&lt;&gt;0, IF(V568/COUNTRY_INFO!F568*100&gt;100,100,V568/COUNTRY_INFO!F568*100), "-"),0)</f>
        <v>100</v>
      </c>
      <c r="X568" s="11">
        <f t="shared" si="61"/>
        <v>51726</v>
      </c>
      <c r="Y568" s="73">
        <f>IF(AND(COUNTRY_INFO!J568&gt;1,COUNTRY_INFO!J568&lt;4), IF(S568/P568*100&lt;&gt;0, IF(X568/P568*100&gt;100,100,X568/P568*100), "-"),0)</f>
        <v>65.390693146909726</v>
      </c>
      <c r="Z568" s="67">
        <f>COUNTRY_INFO!O568</f>
        <v>0</v>
      </c>
      <c r="AA568" s="61"/>
      <c r="AB568" s="61"/>
      <c r="AC568" s="11">
        <f>MAX('T1'!L568,'T2'!J568)+MAX('T1'!M568,'T2'!K568)+MAX('T1'!N568,'T2'!L568)</f>
        <v>0</v>
      </c>
      <c r="AD568" s="11">
        <f>IF(COUNTRY_INFO!K568=1,IF(COUNTRY_INFO!F568*0.33&gt;MAX('T1'!M568,'T2'!K568),MAX('T1'!M568,'T2'!K568),COUNTRY_INFO!F568*0.33),IF(COUNTRY_INFO!K568=2,IF(COUNTRY_INFO!F568*0.5&gt;MAX('T1'!M568,'T2'!K568),MAX('T1'!M568,'T2'!K568),COUNTRY_INFO!F568*0.5),IF(COUNTRY_INFO!K568=3,IF(COUNTRY_INFO!F568&gt;MAX('T1'!M568,'T2'!K568),MAX('T1'!M568,'T2'!K568),COUNTRY_INFO!F568),0)))</f>
        <v>0</v>
      </c>
      <c r="AE568" s="217">
        <f>IF(AND(COUNTRY_INFO!K568&gt;0,COUNTRY_INFO!K568&lt;4),IF(Z568&gt;0,IF(COUNTRY_INFO!K568=1, AD568/(COUNTRY_INFO!F568*0.33)*100, IF(COUNTRY_INFO!K568=2, AD568/(COUNTRY_INFO!F568*0.5)*100, IF(COUNTRY_INFO!K568=3, AD568/COUNTRY_INFO!F568*100))),"-"),0)</f>
        <v>0</v>
      </c>
      <c r="AF568" s="11">
        <f>IF(COUNTRY_INFO!K568=2,IF(COUNTRY_INFO!G568*0.2&gt;MAX('T1'!N568,'T2'!L568),MAX('T1'!N568,'T2'!L568),COUNTRY_INFO!G568*0.2),IF(COUNTRY_INFO!K568=3,IF(COUNTRY_INFO!G568&gt;MAX('T1'!N568,'T2'!L568),MAX('T1'!N568,'T2'!L568),COUNTRY_INFO!G568),0))</f>
        <v>0</v>
      </c>
      <c r="AG568" s="217">
        <f>IF(AND(COUNTRY_INFO!K568&gt;0,COUNTRY_INFO!K568&lt;4),IF(Z568&gt;0,IF(COUNTRY_INFO!K568=1, 0, IF(COUNTRY_INFO!K568=2, AF568/(COUNTRY_INFO!G568*0.2)*100, IF(COUNTRY_INFO!K568=3, AF568/COUNTRY_INFO!G568*100))),"-"),0)</f>
        <v>0</v>
      </c>
      <c r="AH568" s="11">
        <f t="shared" si="62"/>
        <v>0</v>
      </c>
      <c r="AI568" s="73">
        <f>IF(AND(COUNTRY_INFO!K568&gt;0,COUNTRY_INFO!K568&lt;4), IF(AC568/Z568*100&lt;&gt;0, IF(AH568/Z568*100&gt;100,100,AH568/Z568*100), "-"),0)</f>
        <v>0</v>
      </c>
      <c r="AJ568" s="261"/>
      <c r="AK568" s="260">
        <f>IF(AND(D568&lt;&gt;0, D568&lt;&gt;"Unknown",D568&lt;&gt;"Stopped",D568&lt;&gt;"Not required"),D568/COUNTRY_INFO!D568, 0)</f>
        <v>0</v>
      </c>
      <c r="AL568" s="260">
        <f>IF(AND(J568&lt;&gt;0,J568&lt;&gt;"Unknown",J568&lt;&gt;"Stopped",J568&lt;&gt;"Not required"),J568/COUNTRY_INFO!D568, 0)</f>
        <v>0</v>
      </c>
      <c r="AM568" s="260">
        <f>IF(AND(P568&lt;&gt;0,P568&lt;&gt;"Unknown",P568&lt;&gt;"Not required"),P568/(COUNTRY_INFO!E568+COUNTRY_INFO!F568), 0)</f>
        <v>1</v>
      </c>
      <c r="AN568" s="260">
        <f>IF(AND(Z568&lt;&gt;0,Z568&lt;&gt;"Unknown",Z568&lt;&gt;"Not required"),IF(COUNTRY_INFO!K568=1,1,IF(COUNTRY_INFO!K568=2,0.5*COUNTRY_INFO!F568/(0.5*COUNTRY_INFO!F568+0.2*COUNTRY_INFO!G568),IF(COUNTRY_INFO!K568=3,COUNTRY_INFO!F568/(COUNTRY_INFO!F568+COUNTRY_INFO!G568)))),0)</f>
        <v>0</v>
      </c>
      <c r="AO568" s="260">
        <f>IF(AND(Z568&lt;&gt;0,Z568&lt;&gt;"Unknown",Z568&lt;&gt;"Not required"),IF(COUNTRY_INFO!K568=1,0,IF(COUNTRY_INFO!K568=2,0.2*COUNTRY_INFO!G568/(0.5*COUNTRY_INFO!F568+0.2*COUNTRY_INFO!G568),IF(COUNTRY_INFO!K568=3,COUNTRY_INFO!G568/(COUNTRY_INFO!F568+COUNTRY_INFO!G568)))),0)</f>
        <v>0</v>
      </c>
      <c r="AP568" s="259">
        <f>MAX(COUNTRY_INFO!D568*AK568*PROFILE!$G$7,COUNTRY_INFO!D568*AL568*PROFILE!$G$7)</f>
        <v>0</v>
      </c>
      <c r="AQ568" s="259">
        <f>MAX(COUNTRY_INFO!D568*AK568*PROFILE!$G$8,COUNTRY_INFO!D568*AL568*PROFILE!$G$8,COUNTRY_INFO!D568*AM568*PROFILE!$G$8)</f>
        <v>24316.62820352679</v>
      </c>
      <c r="AR568" s="259">
        <f>MAX(COUNTRY_INFO!D568*AK568*PROFILE!$G$9,COUNTRY_INFO!D568*AL568*PROFILE!$G$9,COUNTRY_INFO!D568*AM568*PROFILE!$G$9,IF(AND(DISTRICT!Z568&lt;&gt;"Unknown",Z568&lt;&gt;"Not required"),COUNTRY_INFO!O568*DISTRICT!AN568,0))</f>
        <v>50498.527379191008</v>
      </c>
      <c r="AS568" s="259">
        <f>MAX(COUNTRY_INFO!D568*AK568*PROFILE!$G$10,COUNTRY_INFO!D568*AL568*PROFILE!$G$10,IF(AND(DISTRICT!Z568&lt;&gt;"Unknown",Z568&lt;&gt;"Not required"),COUNTRY_INFO!O568*DISTRICT!AO568,0))</f>
        <v>0</v>
      </c>
      <c r="AT568" s="259">
        <f t="shared" si="63"/>
        <v>74815.155582717794</v>
      </c>
      <c r="AU568" s="258" t="str">
        <f t="shared" si="58"/>
        <v>Y</v>
      </c>
      <c r="AV568" s="259">
        <f>MAX('MDA2'!J568,'T1'!L568,'T2'!J568,T3_R1!K568,T3_R2!K568)</f>
        <v>0</v>
      </c>
      <c r="AW568" s="259">
        <f>MAX('MDA1'!K568,'MDA2'!K568,'MDA3'!I568,'MDA3'!L568,'T1'!M568,'T2'!K568,T3_R1!L568,T3_R2!L568)</f>
        <v>52983</v>
      </c>
      <c r="AX568" s="259">
        <f>MAX('MDA1'!L568,'MDA2'!L568,'MDA3'!J568,'MDA3'!M568,'T1'!N568,'T2'!L568,T3_R1!M568,T3_R2!M568)</f>
        <v>43036</v>
      </c>
      <c r="AY568" s="259">
        <f t="shared" si="64"/>
        <v>96019</v>
      </c>
      <c r="AZ568" s="259">
        <f>MAX('MDA2'!J568,T568)</f>
        <v>0</v>
      </c>
      <c r="BA568" s="259">
        <f>MAX('MDA1'!K568,'MDA2'!K568,'MDA3'!I568,'MDA3'!L568,V568,AD568)</f>
        <v>51726</v>
      </c>
      <c r="BB568" s="259">
        <f>MAX('MDA1'!L568,'MDA2'!L568,'MDA3'!J568,'MDA3'!M568,AF568)</f>
        <v>43036</v>
      </c>
      <c r="BC568" s="259">
        <f t="shared" si="59"/>
        <v>74815.155582717794</v>
      </c>
      <c r="BD568" s="260">
        <f t="shared" si="60"/>
        <v>100</v>
      </c>
    </row>
    <row r="569" spans="1:56" x14ac:dyDescent="0.2">
      <c r="A569" s="10" t="str">
        <f>IF(COUNTRY_INFO!A569=0," ",COUNTRY_INFO!A569)</f>
        <v>Ethiopia</v>
      </c>
      <c r="B569" s="10" t="str">
        <f>IF(COUNTRY_INFO!B569=0," ",COUNTRY_INFO!B569)</f>
        <v>Oromia West Shewa</v>
      </c>
      <c r="C569" s="87" t="str">
        <f>IF(COUNTRY_INFO!C569=0," ",COUNTRY_INFO!C569)</f>
        <v xml:space="preserve">Dire (Tikur) Enchini </v>
      </c>
      <c r="D569" s="67">
        <f>COUNTRY_INFO!L569</f>
        <v>0</v>
      </c>
      <c r="E569" s="61"/>
      <c r="F569" s="61"/>
      <c r="G569" s="11">
        <f>MAX('MDA1'!M569,'MDA2'!M569)</f>
        <v>0</v>
      </c>
      <c r="H569" s="11">
        <f>IF(AND(COUNTRY_INFO!H569&gt;0,COUNTRY_INFO!H569&lt;4),IF(D569&gt;MAX('MDA1'!M569,'MDA2'!M569),MAX('MDA1'!M569,'MDA2'!M569),D569),0)</f>
        <v>0</v>
      </c>
      <c r="I569" s="73">
        <f>IF(AND(COUNTRY_INFO!H569&gt;0,COUNTRY_INFO!H569&lt;4), IF(G569/D569*100&lt;&gt;0, IF(G569/D569*100&gt;100,100,G569/D569*100), "-"),0)</f>
        <v>0</v>
      </c>
      <c r="J569" s="67">
        <f>COUNTRY_INFO!M569</f>
        <v>0</v>
      </c>
      <c r="K569" s="61"/>
      <c r="L569" s="61"/>
      <c r="M569" s="11">
        <f>MAX('MDA1'!M569,MAX('MDA3'!I569,'MDA3'!L569)+MAX('MDA3'!J569,'MDA3'!M569))</f>
        <v>0</v>
      </c>
      <c r="N569" s="11">
        <f>IF(AND(COUNTRY_INFO!I569&gt;0,COUNTRY_INFO!I569&lt;4),IF(J569&gt;MAX('MDA1'!M569,MAX('MDA3'!I569,'MDA3'!L569)+MAX('MDA3'!J569,'MDA3'!M569)),MAX('MDA1'!M569,MAX('MDA3'!I569,'MDA3'!L569)+MAX('MDA3'!J569,'MDA3'!M569)),J569),0)</f>
        <v>0</v>
      </c>
      <c r="O569" s="73">
        <f>IF(AND(COUNTRY_INFO!I569&gt;0,COUNTRY_INFO!I569&lt;4), IF(M569/J569*100&lt;&gt;0, IF(M569/J569*100&gt;100,100,M569/J569*100), "-"),0)</f>
        <v>0</v>
      </c>
      <c r="P569" s="67">
        <f>COUNTRY_INFO!N569</f>
        <v>43551</v>
      </c>
      <c r="Q569" s="61"/>
      <c r="R569" s="61"/>
      <c r="S569" s="11">
        <f>SUM(MAX('MDA2'!J569, 'T1'!L569, MAX(T3_R1!K569, T3_R2!K569)), MAX('MDA1'!K569, 'MDA2'!K569, 'T1'!M569, MAX(T3_R1!L569, T3_R2!L569)), MAX('MDA1'!L569, 'MDA2'!L569, 'T1'!N569, MAX(T3_R1!M569, T3_R2!M569)))</f>
        <v>27632</v>
      </c>
      <c r="T569" s="11">
        <f>IF(AND(COUNTRY_INFO!J569&gt;1,COUNTRY_INFO!J569&lt;4),IF(COUNTRY_INFO!E569&gt;MAX('MDA2'!J569,'T1'!L569,MAX(T3_R1!K569,T3_R2!K569)),MAX('MDA2'!J569,'T1'!L569,MAX(T3_R1!K569,T3_R2!K569)),COUNTRY_INFO!E569),0)</f>
        <v>0</v>
      </c>
      <c r="U569" s="217" t="str">
        <f>IF(AND(COUNTRY_INFO!J569&gt;1,COUNTRY_INFO!J569&lt;4), IF(T569/COUNTRY_INFO!E569*100&lt;&gt;0, IF(T569/COUNTRY_INFO!E569*100&gt;100,100,T569/COUNTRY_INFO!E569*100), "-"),0)</f>
        <v>-</v>
      </c>
      <c r="V569" s="11">
        <f>IF(AND(COUNTRY_INFO!J569&gt;1,COUNTRY_INFO!J569&lt;4),IF(COUNTRY_INFO!F569&gt;MAX('MDA1'!K569,'MDA2'!K569,'T1'!M569,MAX(T3_R1!L569,T3_R2!L569)),MAX('MDA1'!K569,'MDA2'!K569,'T1'!M569,MAX(T3_R1!L569,T3_R2!L569)),COUNTRY_INFO!F569),0)</f>
        <v>27632</v>
      </c>
      <c r="W569" s="217">
        <f>IF(AND(COUNTRY_INFO!J569&gt;1,COUNTRY_INFO!J569&lt;4), IF(V569/COUNTRY_INFO!F569*100&lt;&gt;0, IF(V569/COUNTRY_INFO!F569*100&gt;100,100,V569/COUNTRY_INFO!F569*100), "-"),0)</f>
        <v>97.029285764449753</v>
      </c>
      <c r="X569" s="11">
        <f t="shared" si="61"/>
        <v>27632</v>
      </c>
      <c r="Y569" s="73">
        <f>IF(AND(COUNTRY_INFO!J569&gt;1,COUNTRY_INFO!J569&lt;4), IF(S569/P569*100&lt;&gt;0, IF(X569/P569*100&gt;100,100,X569/P569*100), "-"),0)</f>
        <v>63.447452412114536</v>
      </c>
      <c r="Z569" s="67">
        <f>COUNTRY_INFO!O569</f>
        <v>0</v>
      </c>
      <c r="AA569" s="61"/>
      <c r="AB569" s="61"/>
      <c r="AC569" s="11">
        <f>MAX('T1'!L569,'T2'!J569)+MAX('T1'!M569,'T2'!K569)+MAX('T1'!N569,'T2'!L569)</f>
        <v>0</v>
      </c>
      <c r="AD569" s="11">
        <f>IF(COUNTRY_INFO!K569=1,IF(COUNTRY_INFO!F569*0.33&gt;MAX('T1'!M569,'T2'!K569),MAX('T1'!M569,'T2'!K569),COUNTRY_INFO!F569*0.33),IF(COUNTRY_INFO!K569=2,IF(COUNTRY_INFO!F569*0.5&gt;MAX('T1'!M569,'T2'!K569),MAX('T1'!M569,'T2'!K569),COUNTRY_INFO!F569*0.5),IF(COUNTRY_INFO!K569=3,IF(COUNTRY_INFO!F569&gt;MAX('T1'!M569,'T2'!K569),MAX('T1'!M569,'T2'!K569),COUNTRY_INFO!F569),0)))</f>
        <v>0</v>
      </c>
      <c r="AE569" s="217">
        <f>IF(AND(COUNTRY_INFO!K569&gt;0,COUNTRY_INFO!K569&lt;4),IF(Z569&gt;0,IF(COUNTRY_INFO!K569=1, AD569/(COUNTRY_INFO!F569*0.33)*100, IF(COUNTRY_INFO!K569=2, AD569/(COUNTRY_INFO!F569*0.5)*100, IF(COUNTRY_INFO!K569=3, AD569/COUNTRY_INFO!F569*100))),"-"),0)</f>
        <v>0</v>
      </c>
      <c r="AF569" s="11">
        <f>IF(COUNTRY_INFO!K569=2,IF(COUNTRY_INFO!G569*0.2&gt;MAX('T1'!N569,'T2'!L569),MAX('T1'!N569,'T2'!L569),COUNTRY_INFO!G569*0.2),IF(COUNTRY_INFO!K569=3,IF(COUNTRY_INFO!G569&gt;MAX('T1'!N569,'T2'!L569),MAX('T1'!N569,'T2'!L569),COUNTRY_INFO!G569),0))</f>
        <v>0</v>
      </c>
      <c r="AG569" s="217">
        <f>IF(AND(COUNTRY_INFO!K569&gt;0,COUNTRY_INFO!K569&lt;4),IF(Z569&gt;0,IF(COUNTRY_INFO!K569=1, 0, IF(COUNTRY_INFO!K569=2, AF569/(COUNTRY_INFO!G569*0.2)*100, IF(COUNTRY_INFO!K569=3, AF569/COUNTRY_INFO!G569*100))),"-"),0)</f>
        <v>0</v>
      </c>
      <c r="AH569" s="11">
        <f t="shared" si="62"/>
        <v>0</v>
      </c>
      <c r="AI569" s="73">
        <f>IF(AND(COUNTRY_INFO!K569&gt;0,COUNTRY_INFO!K569&lt;4), IF(AC569/Z569*100&lt;&gt;0, IF(AH569/Z569*100&gt;100,100,AH569/Z569*100), "-"),0)</f>
        <v>0</v>
      </c>
      <c r="AJ569" s="261"/>
      <c r="AK569" s="260">
        <f>IF(AND(D569&lt;&gt;0, D569&lt;&gt;"Unknown",D569&lt;&gt;"Stopped",D569&lt;&gt;"Not required"),D569/COUNTRY_INFO!D569, 0)</f>
        <v>0</v>
      </c>
      <c r="AL569" s="260">
        <f>IF(AND(J569&lt;&gt;0,J569&lt;&gt;"Unknown",J569&lt;&gt;"Stopped",J569&lt;&gt;"Not required"),J569/COUNTRY_INFO!D569, 0)</f>
        <v>0</v>
      </c>
      <c r="AM569" s="260">
        <f>IF(AND(P569&lt;&gt;0,P569&lt;&gt;"Unknown",P569&lt;&gt;"Not required"),P569/(COUNTRY_INFO!E569+COUNTRY_INFO!F569), 0)</f>
        <v>1</v>
      </c>
      <c r="AN569" s="260">
        <f>IF(AND(Z569&lt;&gt;0,Z569&lt;&gt;"Unknown",Z569&lt;&gt;"Not required"),IF(COUNTRY_INFO!K569=1,1,IF(COUNTRY_INFO!K569=2,0.5*COUNTRY_INFO!F569/(0.5*COUNTRY_INFO!F569+0.2*COUNTRY_INFO!G569),IF(COUNTRY_INFO!K569=3,COUNTRY_INFO!F569/(COUNTRY_INFO!F569+COUNTRY_INFO!G569)))),0)</f>
        <v>0</v>
      </c>
      <c r="AO569" s="260">
        <f>IF(AND(Z569&lt;&gt;0,Z569&lt;&gt;"Unknown",Z569&lt;&gt;"Not required"),IF(COUNTRY_INFO!K569=1,0,IF(COUNTRY_INFO!K569=2,0.2*COUNTRY_INFO!G569/(0.5*COUNTRY_INFO!F569+0.2*COUNTRY_INFO!G569),IF(COUNTRY_INFO!K569=3,COUNTRY_INFO!G569/(COUNTRY_INFO!F569+COUNTRY_INFO!G569)))),0)</f>
        <v>0</v>
      </c>
      <c r="AP569" s="259">
        <f>MAX(COUNTRY_INFO!D569*AK569*PROFILE!$G$7,COUNTRY_INFO!D569*AL569*PROFILE!$G$7)</f>
        <v>0</v>
      </c>
      <c r="AQ569" s="259">
        <f>MAX(COUNTRY_INFO!D569*AK569*PROFILE!$G$8,COUNTRY_INFO!D569*AL569*PROFILE!$G$8,COUNTRY_INFO!D569*AM569*PROFILE!$G$8)</f>
        <v>13387.883885460977</v>
      </c>
      <c r="AR569" s="259">
        <f>MAX(COUNTRY_INFO!D569*AK569*PROFILE!$G$9,COUNTRY_INFO!D569*AL569*PROFILE!$G$9,COUNTRY_INFO!D569*AM569*PROFILE!$G$9,IF(AND(DISTRICT!Z569&lt;&gt;"Unknown",Z569&lt;&gt;"Not required"),COUNTRY_INFO!O569*DISTRICT!AN569,0))</f>
        <v>27802.720643700384</v>
      </c>
      <c r="AS569" s="259">
        <f>MAX(COUNTRY_INFO!D569*AK569*PROFILE!$G$10,COUNTRY_INFO!D569*AL569*PROFILE!$G$10,IF(AND(DISTRICT!Z569&lt;&gt;"Unknown",Z569&lt;&gt;"Not required"),COUNTRY_INFO!O569*DISTRICT!AO569,0))</f>
        <v>0</v>
      </c>
      <c r="AT569" s="259">
        <f t="shared" si="63"/>
        <v>41190.604529161363</v>
      </c>
      <c r="AU569" s="258" t="str">
        <f t="shared" si="58"/>
        <v>Y</v>
      </c>
      <c r="AV569" s="259">
        <f>MAX('MDA2'!J569,'T1'!L569,'T2'!J569,T3_R1!K569,T3_R2!K569)</f>
        <v>0</v>
      </c>
      <c r="AW569" s="259">
        <f>MAX('MDA1'!K569,'MDA2'!K569,'MDA3'!I569,'MDA3'!L569,'T1'!M569,'T2'!K569,T3_R1!L569,T3_R2!L569)</f>
        <v>27632</v>
      </c>
      <c r="AX569" s="259">
        <f>MAX('MDA1'!L569,'MDA2'!L569,'MDA3'!J569,'MDA3'!M569,'T1'!N569,'T2'!L569,T3_R1!M569,T3_R2!M569)</f>
        <v>0</v>
      </c>
      <c r="AY569" s="259">
        <f t="shared" si="64"/>
        <v>27632</v>
      </c>
      <c r="AZ569" s="259">
        <f>MAX('MDA2'!J569,T569)</f>
        <v>0</v>
      </c>
      <c r="BA569" s="259">
        <f>MAX('MDA1'!K569,'MDA2'!K569,'MDA3'!I569,'MDA3'!L569,V569,AD569)</f>
        <v>27632</v>
      </c>
      <c r="BB569" s="259">
        <f>MAX('MDA1'!L569,'MDA2'!L569,'MDA3'!J569,'MDA3'!M569,AF569)</f>
        <v>0</v>
      </c>
      <c r="BC569" s="259">
        <f t="shared" si="59"/>
        <v>27632</v>
      </c>
      <c r="BD569" s="260">
        <f t="shared" si="60"/>
        <v>67.083259194308766</v>
      </c>
    </row>
    <row r="570" spans="1:56" x14ac:dyDescent="0.2">
      <c r="A570" s="10" t="str">
        <f>IF(COUNTRY_INFO!A570=0," ",COUNTRY_INFO!A570)</f>
        <v>Ethiopia</v>
      </c>
      <c r="B570" s="10" t="str">
        <f>IF(COUNTRY_INFO!B570=0," ",COUNTRY_INFO!B570)</f>
        <v>Oromia West Shewa</v>
      </c>
      <c r="C570" s="87" t="str">
        <f>IF(COUNTRY_INFO!C570=0," ",COUNTRY_INFO!C570)</f>
        <v>Ejere</v>
      </c>
      <c r="D570" s="67">
        <f>COUNTRY_INFO!L570</f>
        <v>0</v>
      </c>
      <c r="E570" s="61"/>
      <c r="F570" s="61"/>
      <c r="G570" s="11">
        <f>MAX('MDA1'!M570,'MDA2'!M570)</f>
        <v>0</v>
      </c>
      <c r="H570" s="11">
        <f>IF(AND(COUNTRY_INFO!H570&gt;0,COUNTRY_INFO!H570&lt;4),IF(D570&gt;MAX('MDA1'!M570,'MDA2'!M570),MAX('MDA1'!M570,'MDA2'!M570),D570),0)</f>
        <v>0</v>
      </c>
      <c r="I570" s="73">
        <f>IF(AND(COUNTRY_INFO!H570&gt;0,COUNTRY_INFO!H570&lt;4), IF(G570/D570*100&lt;&gt;0, IF(G570/D570*100&gt;100,100,G570/D570*100), "-"),0)</f>
        <v>0</v>
      </c>
      <c r="J570" s="67">
        <f>COUNTRY_INFO!M570</f>
        <v>0</v>
      </c>
      <c r="K570" s="61"/>
      <c r="L570" s="61"/>
      <c r="M570" s="11">
        <f>MAX('MDA1'!M570,MAX('MDA3'!I570,'MDA3'!L570)+MAX('MDA3'!J570,'MDA3'!M570))</f>
        <v>0</v>
      </c>
      <c r="N570" s="11">
        <f>IF(AND(COUNTRY_INFO!I570&gt;0,COUNTRY_INFO!I570&lt;4),IF(J570&gt;MAX('MDA1'!M570,MAX('MDA3'!I570,'MDA3'!L570)+MAX('MDA3'!J570,'MDA3'!M570)),MAX('MDA1'!M570,MAX('MDA3'!I570,'MDA3'!L570)+MAX('MDA3'!J570,'MDA3'!M570)),J570),0)</f>
        <v>0</v>
      </c>
      <c r="O570" s="73">
        <f>IF(AND(COUNTRY_INFO!I570&gt;0,COUNTRY_INFO!I570&lt;4), IF(M570/J570*100&lt;&gt;0, IF(M570/J570*100&gt;100,100,M570/J570*100), "-"),0)</f>
        <v>0</v>
      </c>
      <c r="P570" s="67">
        <f>COUNTRY_INFO!N570</f>
        <v>0</v>
      </c>
      <c r="Q570" s="61"/>
      <c r="R570" s="61"/>
      <c r="S570" s="11">
        <f>SUM(MAX('MDA2'!J570, 'T1'!L570, MAX(T3_R1!K570, T3_R2!K570)), MAX('MDA1'!K570, 'MDA2'!K570, 'T1'!M570, MAX(T3_R1!L570, T3_R2!L570)), MAX('MDA1'!L570, 'MDA2'!L570, 'T1'!N570, MAX(T3_R1!M570, T3_R2!M570)))</f>
        <v>0</v>
      </c>
      <c r="T570" s="11">
        <f>IF(AND(COUNTRY_INFO!J570&gt;1,COUNTRY_INFO!J570&lt;4),IF(COUNTRY_INFO!E570&gt;MAX('MDA2'!J570,'T1'!L570,MAX(T3_R1!K570,T3_R2!K570)),MAX('MDA2'!J570,'T1'!L570,MAX(T3_R1!K570,T3_R2!K570)),COUNTRY_INFO!E570),0)</f>
        <v>0</v>
      </c>
      <c r="U570" s="217">
        <f>IF(AND(COUNTRY_INFO!J570&gt;1,COUNTRY_INFO!J570&lt;4), IF(T570/COUNTRY_INFO!E570*100&lt;&gt;0, IF(T570/COUNTRY_INFO!E570*100&gt;100,100,T570/COUNTRY_INFO!E570*100), "-"),0)</f>
        <v>0</v>
      </c>
      <c r="V570" s="11">
        <f>IF(AND(COUNTRY_INFO!J570&gt;1,COUNTRY_INFO!J570&lt;4),IF(COUNTRY_INFO!F570&gt;MAX('MDA1'!K570,'MDA2'!K570,'T1'!M570,MAX(T3_R1!L570,T3_R2!L570)),MAX('MDA1'!K570,'MDA2'!K570,'T1'!M570,MAX(T3_R1!L570,T3_R2!L570)),COUNTRY_INFO!F570),0)</f>
        <v>0</v>
      </c>
      <c r="W570" s="217">
        <f>IF(AND(COUNTRY_INFO!J570&gt;1,COUNTRY_INFO!J570&lt;4), IF(V570/COUNTRY_INFO!F570*100&lt;&gt;0, IF(V570/COUNTRY_INFO!F570*100&gt;100,100,V570/COUNTRY_INFO!F570*100), "-"),0)</f>
        <v>0</v>
      </c>
      <c r="X570" s="11">
        <f t="shared" si="61"/>
        <v>0</v>
      </c>
      <c r="Y570" s="73">
        <f>IF(AND(COUNTRY_INFO!J570&gt;1,COUNTRY_INFO!J570&lt;4), IF(S570/P570*100&lt;&gt;0, IF(X570/P570*100&gt;100,100,X570/P570*100), "-"),0)</f>
        <v>0</v>
      </c>
      <c r="Z570" s="67">
        <f>COUNTRY_INFO!O570</f>
        <v>0</v>
      </c>
      <c r="AA570" s="61"/>
      <c r="AB570" s="61"/>
      <c r="AC570" s="11">
        <f>MAX('T1'!L570,'T2'!J570)+MAX('T1'!M570,'T2'!K570)+MAX('T1'!N570,'T2'!L570)</f>
        <v>0</v>
      </c>
      <c r="AD570" s="11">
        <f>IF(COUNTRY_INFO!K570=1,IF(COUNTRY_INFO!F570*0.33&gt;MAX('T1'!M570,'T2'!K570),MAX('T1'!M570,'T2'!K570),COUNTRY_INFO!F570*0.33),IF(COUNTRY_INFO!K570=2,IF(COUNTRY_INFO!F570*0.5&gt;MAX('T1'!M570,'T2'!K570),MAX('T1'!M570,'T2'!K570),COUNTRY_INFO!F570*0.5),IF(COUNTRY_INFO!K570=3,IF(COUNTRY_INFO!F570&gt;MAX('T1'!M570,'T2'!K570),MAX('T1'!M570,'T2'!K570),COUNTRY_INFO!F570),0)))</f>
        <v>0</v>
      </c>
      <c r="AE570" s="217">
        <f>IF(AND(COUNTRY_INFO!K570&gt;0,COUNTRY_INFO!K570&lt;4),IF(Z570&gt;0,IF(COUNTRY_INFO!K570=1, AD570/(COUNTRY_INFO!F570*0.33)*100, IF(COUNTRY_INFO!K570=2, AD570/(COUNTRY_INFO!F570*0.5)*100, IF(COUNTRY_INFO!K570=3, AD570/COUNTRY_INFO!F570*100))),"-"),0)</f>
        <v>0</v>
      </c>
      <c r="AF570" s="11">
        <f>IF(COUNTRY_INFO!K570=2,IF(COUNTRY_INFO!G570*0.2&gt;MAX('T1'!N570,'T2'!L570),MAX('T1'!N570,'T2'!L570),COUNTRY_INFO!G570*0.2),IF(COUNTRY_INFO!K570=3,IF(COUNTRY_INFO!G570&gt;MAX('T1'!N570,'T2'!L570),MAX('T1'!N570,'T2'!L570),COUNTRY_INFO!G570),0))</f>
        <v>0</v>
      </c>
      <c r="AG570" s="217">
        <f>IF(AND(COUNTRY_INFO!K570&gt;0,COUNTRY_INFO!K570&lt;4),IF(Z570&gt;0,IF(COUNTRY_INFO!K570=1, 0, IF(COUNTRY_INFO!K570=2, AF570/(COUNTRY_INFO!G570*0.2)*100, IF(COUNTRY_INFO!K570=3, AF570/COUNTRY_INFO!G570*100))),"-"),0)</f>
        <v>0</v>
      </c>
      <c r="AH570" s="11">
        <f t="shared" si="62"/>
        <v>0</v>
      </c>
      <c r="AI570" s="73">
        <f>IF(AND(COUNTRY_INFO!K570&gt;0,COUNTRY_INFO!K570&lt;4), IF(AC570/Z570*100&lt;&gt;0, IF(AH570/Z570*100&gt;100,100,AH570/Z570*100), "-"),0)</f>
        <v>0</v>
      </c>
      <c r="AJ570" s="261"/>
      <c r="AK570" s="260">
        <f>IF(AND(D570&lt;&gt;0, D570&lt;&gt;"Unknown",D570&lt;&gt;"Stopped",D570&lt;&gt;"Not required"),D570/COUNTRY_INFO!D570, 0)</f>
        <v>0</v>
      </c>
      <c r="AL570" s="260">
        <f>IF(AND(J570&lt;&gt;0,J570&lt;&gt;"Unknown",J570&lt;&gt;"Stopped",J570&lt;&gt;"Not required"),J570/COUNTRY_INFO!D570, 0)</f>
        <v>0</v>
      </c>
      <c r="AM570" s="260">
        <f>IF(AND(P570&lt;&gt;0,P570&lt;&gt;"Unknown",P570&lt;&gt;"Not required"),P570/(COUNTRY_INFO!E570+COUNTRY_INFO!F570), 0)</f>
        <v>0</v>
      </c>
      <c r="AN570" s="260">
        <f>IF(AND(Z570&lt;&gt;0,Z570&lt;&gt;"Unknown",Z570&lt;&gt;"Not required"),IF(COUNTRY_INFO!K570=1,1,IF(COUNTRY_INFO!K570=2,0.5*COUNTRY_INFO!F570/(0.5*COUNTRY_INFO!F570+0.2*COUNTRY_INFO!G570),IF(COUNTRY_INFO!K570=3,COUNTRY_INFO!F570/(COUNTRY_INFO!F570+COUNTRY_INFO!G570)))),0)</f>
        <v>0</v>
      </c>
      <c r="AO570" s="260">
        <f>IF(AND(Z570&lt;&gt;0,Z570&lt;&gt;"Unknown",Z570&lt;&gt;"Not required"),IF(COUNTRY_INFO!K570=1,0,IF(COUNTRY_INFO!K570=2,0.2*COUNTRY_INFO!G570/(0.5*COUNTRY_INFO!F570+0.2*COUNTRY_INFO!G570),IF(COUNTRY_INFO!K570=3,COUNTRY_INFO!G570/(COUNTRY_INFO!F570+COUNTRY_INFO!G570)))),0)</f>
        <v>0</v>
      </c>
      <c r="AP570" s="259">
        <f>MAX(COUNTRY_INFO!D570*AK570*PROFILE!$G$7,COUNTRY_INFO!D570*AL570*PROFILE!$G$7)</f>
        <v>0</v>
      </c>
      <c r="AQ570" s="259">
        <f>MAX(COUNTRY_INFO!D570*AK570*PROFILE!$G$8,COUNTRY_INFO!D570*AL570*PROFILE!$G$8,COUNTRY_INFO!D570*AM570*PROFILE!$G$8)</f>
        <v>0</v>
      </c>
      <c r="AR570" s="259">
        <f>MAX(COUNTRY_INFO!D570*AK570*PROFILE!$G$9,COUNTRY_INFO!D570*AL570*PROFILE!$G$9,COUNTRY_INFO!D570*AM570*PROFILE!$G$9,IF(AND(DISTRICT!Z570&lt;&gt;"Unknown",Z570&lt;&gt;"Not required"),COUNTRY_INFO!O570*DISTRICT!AN570,0))</f>
        <v>0</v>
      </c>
      <c r="AS570" s="259">
        <f>MAX(COUNTRY_INFO!D570*AK570*PROFILE!$G$10,COUNTRY_INFO!D570*AL570*PROFILE!$G$10,IF(AND(DISTRICT!Z570&lt;&gt;"Unknown",Z570&lt;&gt;"Not required"),COUNTRY_INFO!O570*DISTRICT!AO570,0))</f>
        <v>0</v>
      </c>
      <c r="AT570" s="259">
        <f t="shared" si="63"/>
        <v>0</v>
      </c>
      <c r="AU570" s="258">
        <f t="shared" si="58"/>
        <v>0</v>
      </c>
      <c r="AV570" s="259">
        <f>MAX('MDA2'!J570,'T1'!L570,'T2'!J570,T3_R1!K570,T3_R2!K570)</f>
        <v>0</v>
      </c>
      <c r="AW570" s="259">
        <f>MAX('MDA1'!K570,'MDA2'!K570,'MDA3'!I570,'MDA3'!L570,'T1'!M570,'T2'!K570,T3_R1!L570,T3_R2!L570)</f>
        <v>0</v>
      </c>
      <c r="AX570" s="259">
        <f>MAX('MDA1'!L570,'MDA2'!L570,'MDA3'!J570,'MDA3'!M570,'T1'!N570,'T2'!L570,T3_R1!M570,T3_R2!M570)</f>
        <v>0</v>
      </c>
      <c r="AY570" s="259">
        <f t="shared" si="64"/>
        <v>0</v>
      </c>
      <c r="AZ570" s="259">
        <f>MAX('MDA2'!J570,T570)</f>
        <v>0</v>
      </c>
      <c r="BA570" s="259">
        <f>MAX('MDA1'!K570,'MDA2'!K570,'MDA3'!I570,'MDA3'!L570,V570,AD570)</f>
        <v>0</v>
      </c>
      <c r="BB570" s="259">
        <f>MAX('MDA1'!L570,'MDA2'!L570,'MDA3'!J570,'MDA3'!M570,AF570)</f>
        <v>0</v>
      </c>
      <c r="BC570" s="259">
        <f t="shared" si="59"/>
        <v>0</v>
      </c>
      <c r="BD570" s="260">
        <f t="shared" si="60"/>
        <v>0</v>
      </c>
    </row>
    <row r="571" spans="1:56" x14ac:dyDescent="0.2">
      <c r="A571" s="10" t="str">
        <f>IF(COUNTRY_INFO!A571=0," ",COUNTRY_INFO!A571)</f>
        <v>Ethiopia</v>
      </c>
      <c r="B571" s="10" t="str">
        <f>IF(COUNTRY_INFO!B571=0," ",COUNTRY_INFO!B571)</f>
        <v>Oromia West Shewa</v>
      </c>
      <c r="C571" s="87" t="str">
        <f>IF(COUNTRY_INFO!C571=0," ",COUNTRY_INFO!C571)</f>
        <v xml:space="preserve">Ejersa Lafo </v>
      </c>
      <c r="D571" s="67">
        <f>COUNTRY_INFO!L571</f>
        <v>0</v>
      </c>
      <c r="E571" s="61"/>
      <c r="F571" s="61"/>
      <c r="G571" s="11">
        <f>MAX('MDA1'!M571,'MDA2'!M571)</f>
        <v>0</v>
      </c>
      <c r="H571" s="11">
        <f>IF(AND(COUNTRY_INFO!H571&gt;0,COUNTRY_INFO!H571&lt;4),IF(D571&gt;MAX('MDA1'!M571,'MDA2'!M571),MAX('MDA1'!M571,'MDA2'!M571),D571),0)</f>
        <v>0</v>
      </c>
      <c r="I571" s="73">
        <f>IF(AND(COUNTRY_INFO!H571&gt;0,COUNTRY_INFO!H571&lt;4), IF(G571/D571*100&lt;&gt;0, IF(G571/D571*100&gt;100,100,G571/D571*100), "-"),0)</f>
        <v>0</v>
      </c>
      <c r="J571" s="67">
        <f>COUNTRY_INFO!M571</f>
        <v>0</v>
      </c>
      <c r="K571" s="61"/>
      <c r="L571" s="61"/>
      <c r="M571" s="11">
        <f>MAX('MDA1'!M571,MAX('MDA3'!I571,'MDA3'!L571)+MAX('MDA3'!J571,'MDA3'!M571))</f>
        <v>0</v>
      </c>
      <c r="N571" s="11">
        <f>IF(AND(COUNTRY_INFO!I571&gt;0,COUNTRY_INFO!I571&lt;4),IF(J571&gt;MAX('MDA1'!M571,MAX('MDA3'!I571,'MDA3'!L571)+MAX('MDA3'!J571,'MDA3'!M571)),MAX('MDA1'!M571,MAX('MDA3'!I571,'MDA3'!L571)+MAX('MDA3'!J571,'MDA3'!M571)),J571),0)</f>
        <v>0</v>
      </c>
      <c r="O571" s="73">
        <f>IF(AND(COUNTRY_INFO!I571&gt;0,COUNTRY_INFO!I571&lt;4), IF(M571/J571*100&lt;&gt;0, IF(M571/J571*100&gt;100,100,M571/J571*100), "-"),0)</f>
        <v>0</v>
      </c>
      <c r="P571" s="67">
        <f>COUNTRY_INFO!N571</f>
        <v>0</v>
      </c>
      <c r="Q571" s="61"/>
      <c r="R571" s="61"/>
      <c r="S571" s="11">
        <f>SUM(MAX('MDA2'!J571, 'T1'!L571, MAX(T3_R1!K571, T3_R2!K571)), MAX('MDA1'!K571, 'MDA2'!K571, 'T1'!M571, MAX(T3_R1!L571, T3_R2!L571)), MAX('MDA1'!L571, 'MDA2'!L571, 'T1'!N571, MAX(T3_R1!M571, T3_R2!M571)))</f>
        <v>0</v>
      </c>
      <c r="T571" s="11">
        <f>IF(AND(COUNTRY_INFO!J571&gt;1,COUNTRY_INFO!J571&lt;4),IF(COUNTRY_INFO!E571&gt;MAX('MDA2'!J571,'T1'!L571,MAX(T3_R1!K571,T3_R2!K571)),MAX('MDA2'!J571,'T1'!L571,MAX(T3_R1!K571,T3_R2!K571)),COUNTRY_INFO!E571),0)</f>
        <v>0</v>
      </c>
      <c r="U571" s="217">
        <f>IF(AND(COUNTRY_INFO!J571&gt;1,COUNTRY_INFO!J571&lt;4), IF(T571/COUNTRY_INFO!E571*100&lt;&gt;0, IF(T571/COUNTRY_INFO!E571*100&gt;100,100,T571/COUNTRY_INFO!E571*100), "-"),0)</f>
        <v>0</v>
      </c>
      <c r="V571" s="11">
        <f>IF(AND(COUNTRY_INFO!J571&gt;1,COUNTRY_INFO!J571&lt;4),IF(COUNTRY_INFO!F571&gt;MAX('MDA1'!K571,'MDA2'!K571,'T1'!M571,MAX(T3_R1!L571,T3_R2!L571)),MAX('MDA1'!K571,'MDA2'!K571,'T1'!M571,MAX(T3_R1!L571,T3_R2!L571)),COUNTRY_INFO!F571),0)</f>
        <v>0</v>
      </c>
      <c r="W571" s="217">
        <f>IF(AND(COUNTRY_INFO!J571&gt;1,COUNTRY_INFO!J571&lt;4), IF(V571/COUNTRY_INFO!F571*100&lt;&gt;0, IF(V571/COUNTRY_INFO!F571*100&gt;100,100,V571/COUNTRY_INFO!F571*100), "-"),0)</f>
        <v>0</v>
      </c>
      <c r="X571" s="11">
        <f t="shared" si="61"/>
        <v>0</v>
      </c>
      <c r="Y571" s="73">
        <f>IF(AND(COUNTRY_INFO!J571&gt;1,COUNTRY_INFO!J571&lt;4), IF(S571/P571*100&lt;&gt;0, IF(X571/P571*100&gt;100,100,X571/P571*100), "-"),0)</f>
        <v>0</v>
      </c>
      <c r="Z571" s="67">
        <f>COUNTRY_INFO!O571</f>
        <v>0</v>
      </c>
      <c r="AA571" s="61"/>
      <c r="AB571" s="61"/>
      <c r="AC571" s="11">
        <f>MAX('T1'!L571,'T2'!J571)+MAX('T1'!M571,'T2'!K571)+MAX('T1'!N571,'T2'!L571)</f>
        <v>0</v>
      </c>
      <c r="AD571" s="11">
        <f>IF(COUNTRY_INFO!K571=1,IF(COUNTRY_INFO!F571*0.33&gt;MAX('T1'!M571,'T2'!K571),MAX('T1'!M571,'T2'!K571),COUNTRY_INFO!F571*0.33),IF(COUNTRY_INFO!K571=2,IF(COUNTRY_INFO!F571*0.5&gt;MAX('T1'!M571,'T2'!K571),MAX('T1'!M571,'T2'!K571),COUNTRY_INFO!F571*0.5),IF(COUNTRY_INFO!K571=3,IF(COUNTRY_INFO!F571&gt;MAX('T1'!M571,'T2'!K571),MAX('T1'!M571,'T2'!K571),COUNTRY_INFO!F571),0)))</f>
        <v>0</v>
      </c>
      <c r="AE571" s="217">
        <f>IF(AND(COUNTRY_INFO!K571&gt;0,COUNTRY_INFO!K571&lt;4),IF(Z571&gt;0,IF(COUNTRY_INFO!K571=1, AD571/(COUNTRY_INFO!F571*0.33)*100, IF(COUNTRY_INFO!K571=2, AD571/(COUNTRY_INFO!F571*0.5)*100, IF(COUNTRY_INFO!K571=3, AD571/COUNTRY_INFO!F571*100))),"-"),0)</f>
        <v>0</v>
      </c>
      <c r="AF571" s="11">
        <f>IF(COUNTRY_INFO!K571=2,IF(COUNTRY_INFO!G571*0.2&gt;MAX('T1'!N571,'T2'!L571),MAX('T1'!N571,'T2'!L571),COUNTRY_INFO!G571*0.2),IF(COUNTRY_INFO!K571=3,IF(COUNTRY_INFO!G571&gt;MAX('T1'!N571,'T2'!L571),MAX('T1'!N571,'T2'!L571),COUNTRY_INFO!G571),0))</f>
        <v>0</v>
      </c>
      <c r="AG571" s="217">
        <f>IF(AND(COUNTRY_INFO!K571&gt;0,COUNTRY_INFO!K571&lt;4),IF(Z571&gt;0,IF(COUNTRY_INFO!K571=1, 0, IF(COUNTRY_INFO!K571=2, AF571/(COUNTRY_INFO!G571*0.2)*100, IF(COUNTRY_INFO!K571=3, AF571/COUNTRY_INFO!G571*100))),"-"),0)</f>
        <v>0</v>
      </c>
      <c r="AH571" s="11">
        <f t="shared" si="62"/>
        <v>0</v>
      </c>
      <c r="AI571" s="73">
        <f>IF(AND(COUNTRY_INFO!K571&gt;0,COUNTRY_INFO!K571&lt;4), IF(AC571/Z571*100&lt;&gt;0, IF(AH571/Z571*100&gt;100,100,AH571/Z571*100), "-"),0)</f>
        <v>0</v>
      </c>
      <c r="AJ571" s="261"/>
      <c r="AK571" s="260">
        <f>IF(AND(D571&lt;&gt;0, D571&lt;&gt;"Unknown",D571&lt;&gt;"Stopped",D571&lt;&gt;"Not required"),D571/COUNTRY_INFO!D571, 0)</f>
        <v>0</v>
      </c>
      <c r="AL571" s="260">
        <f>IF(AND(J571&lt;&gt;0,J571&lt;&gt;"Unknown",J571&lt;&gt;"Stopped",J571&lt;&gt;"Not required"),J571/COUNTRY_INFO!D571, 0)</f>
        <v>0</v>
      </c>
      <c r="AM571" s="260">
        <f>IF(AND(P571&lt;&gt;0,P571&lt;&gt;"Unknown",P571&lt;&gt;"Not required"),P571/(COUNTRY_INFO!E571+COUNTRY_INFO!F571), 0)</f>
        <v>0</v>
      </c>
      <c r="AN571" s="260">
        <f>IF(AND(Z571&lt;&gt;0,Z571&lt;&gt;"Unknown",Z571&lt;&gt;"Not required"),IF(COUNTRY_INFO!K571=1,1,IF(COUNTRY_INFO!K571=2,0.5*COUNTRY_INFO!F571/(0.5*COUNTRY_INFO!F571+0.2*COUNTRY_INFO!G571),IF(COUNTRY_INFO!K571=3,COUNTRY_INFO!F571/(COUNTRY_INFO!F571+COUNTRY_INFO!G571)))),0)</f>
        <v>0</v>
      </c>
      <c r="AO571" s="260">
        <f>IF(AND(Z571&lt;&gt;0,Z571&lt;&gt;"Unknown",Z571&lt;&gt;"Not required"),IF(COUNTRY_INFO!K571=1,0,IF(COUNTRY_INFO!K571=2,0.2*COUNTRY_INFO!G571/(0.5*COUNTRY_INFO!F571+0.2*COUNTRY_INFO!G571),IF(COUNTRY_INFO!K571=3,COUNTRY_INFO!G571/(COUNTRY_INFO!F571+COUNTRY_INFO!G571)))),0)</f>
        <v>0</v>
      </c>
      <c r="AP571" s="259">
        <f>MAX(COUNTRY_INFO!D571*AK571*PROFILE!$G$7,COUNTRY_INFO!D571*AL571*PROFILE!$G$7)</f>
        <v>0</v>
      </c>
      <c r="AQ571" s="259">
        <f>MAX(COUNTRY_INFO!D571*AK571*PROFILE!$G$8,COUNTRY_INFO!D571*AL571*PROFILE!$G$8,COUNTRY_INFO!D571*AM571*PROFILE!$G$8)</f>
        <v>0</v>
      </c>
      <c r="AR571" s="259">
        <f>MAX(COUNTRY_INFO!D571*AK571*PROFILE!$G$9,COUNTRY_INFO!D571*AL571*PROFILE!$G$9,COUNTRY_INFO!D571*AM571*PROFILE!$G$9,IF(AND(DISTRICT!Z571&lt;&gt;"Unknown",Z571&lt;&gt;"Not required"),COUNTRY_INFO!O571*DISTRICT!AN571,0))</f>
        <v>0</v>
      </c>
      <c r="AS571" s="259">
        <f>MAX(COUNTRY_INFO!D571*AK571*PROFILE!$G$10,COUNTRY_INFO!D571*AL571*PROFILE!$G$10,IF(AND(DISTRICT!Z571&lt;&gt;"Unknown",Z571&lt;&gt;"Not required"),COUNTRY_INFO!O571*DISTRICT!AO571,0))</f>
        <v>0</v>
      </c>
      <c r="AT571" s="259">
        <f t="shared" si="63"/>
        <v>0</v>
      </c>
      <c r="AU571" s="258">
        <f t="shared" si="58"/>
        <v>0</v>
      </c>
      <c r="AV571" s="259">
        <f>MAX('MDA2'!J571,'T1'!L571,'T2'!J571,T3_R1!K571,T3_R2!K571)</f>
        <v>0</v>
      </c>
      <c r="AW571" s="259">
        <f>MAX('MDA1'!K571,'MDA2'!K571,'MDA3'!I571,'MDA3'!L571,'T1'!M571,'T2'!K571,T3_R1!L571,T3_R2!L571)</f>
        <v>0</v>
      </c>
      <c r="AX571" s="259">
        <f>MAX('MDA1'!L571,'MDA2'!L571,'MDA3'!J571,'MDA3'!M571,'T1'!N571,'T2'!L571,T3_R1!M571,T3_R2!M571)</f>
        <v>0</v>
      </c>
      <c r="AY571" s="259">
        <f t="shared" si="64"/>
        <v>0</v>
      </c>
      <c r="AZ571" s="259">
        <f>MAX('MDA2'!J571,T571)</f>
        <v>0</v>
      </c>
      <c r="BA571" s="259">
        <f>MAX('MDA1'!K571,'MDA2'!K571,'MDA3'!I571,'MDA3'!L571,V571,AD571)</f>
        <v>0</v>
      </c>
      <c r="BB571" s="259">
        <f>MAX('MDA1'!L571,'MDA2'!L571,'MDA3'!J571,'MDA3'!M571,AF571)</f>
        <v>0</v>
      </c>
      <c r="BC571" s="259">
        <f t="shared" si="59"/>
        <v>0</v>
      </c>
      <c r="BD571" s="260">
        <f t="shared" si="60"/>
        <v>0</v>
      </c>
    </row>
    <row r="572" spans="1:56" x14ac:dyDescent="0.2">
      <c r="A572" s="10" t="str">
        <f>IF(COUNTRY_INFO!A572=0," ",COUNTRY_INFO!A572)</f>
        <v>Ethiopia</v>
      </c>
      <c r="B572" s="10" t="str">
        <f>IF(COUNTRY_INFO!B572=0," ",COUNTRY_INFO!B572)</f>
        <v>Oromia West Shewa</v>
      </c>
      <c r="C572" s="87" t="str">
        <f>IF(COUNTRY_INFO!C572=0," ",COUNTRY_INFO!C572)</f>
        <v>Elu Gelan</v>
      </c>
      <c r="D572" s="67">
        <f>COUNTRY_INFO!L572</f>
        <v>0</v>
      </c>
      <c r="E572" s="61"/>
      <c r="F572" s="61"/>
      <c r="G572" s="11">
        <f>MAX('MDA1'!M572,'MDA2'!M572)</f>
        <v>0</v>
      </c>
      <c r="H572" s="11">
        <f>IF(AND(COUNTRY_INFO!H572&gt;0,COUNTRY_INFO!H572&lt;4),IF(D572&gt;MAX('MDA1'!M572,'MDA2'!M572),MAX('MDA1'!M572,'MDA2'!M572),D572),0)</f>
        <v>0</v>
      </c>
      <c r="I572" s="73">
        <f>IF(AND(COUNTRY_INFO!H572&gt;0,COUNTRY_INFO!H572&lt;4), IF(G572/D572*100&lt;&gt;0, IF(G572/D572*100&gt;100,100,G572/D572*100), "-"),0)</f>
        <v>0</v>
      </c>
      <c r="J572" s="67">
        <f>COUNTRY_INFO!M572</f>
        <v>78529</v>
      </c>
      <c r="K572" s="61"/>
      <c r="L572" s="61"/>
      <c r="M572" s="11">
        <f>MAX('MDA1'!M572,MAX('MDA3'!I572,'MDA3'!L572)+MAX('MDA3'!J572,'MDA3'!M572))</f>
        <v>67243</v>
      </c>
      <c r="N572" s="11">
        <f>IF(AND(COUNTRY_INFO!I572&gt;0,COUNTRY_INFO!I572&lt;4),IF(J572&gt;MAX('MDA1'!M572,MAX('MDA3'!I572,'MDA3'!L572)+MAX('MDA3'!J572,'MDA3'!M572)),MAX('MDA1'!M572,MAX('MDA3'!I572,'MDA3'!L572)+MAX('MDA3'!J572,'MDA3'!M572)),J572),0)</f>
        <v>67243</v>
      </c>
      <c r="O572" s="73">
        <f>IF(AND(COUNTRY_INFO!I572&gt;0,COUNTRY_INFO!I572&lt;4), IF(M572/J572*100&lt;&gt;0, IF(M572/J572*100&gt;100,100,M572/J572*100), "-"),0)</f>
        <v>85.628239249194564</v>
      </c>
      <c r="P572" s="67">
        <f>COUNTRY_INFO!N572</f>
        <v>37415</v>
      </c>
      <c r="Q572" s="61"/>
      <c r="R572" s="61"/>
      <c r="S572" s="11">
        <f>SUM(MAX('MDA2'!J572, 'T1'!L572, MAX(T3_R1!K572, T3_R2!K572)), MAX('MDA1'!K572, 'MDA2'!K572, 'T1'!M572, MAX(T3_R1!L572, T3_R2!L572)), MAX('MDA1'!L572, 'MDA2'!L572, 'T1'!N572, MAX(T3_R1!M572, T3_R2!M572)))</f>
        <v>21827</v>
      </c>
      <c r="T572" s="11">
        <f>IF(AND(COUNTRY_INFO!J572&gt;1,COUNTRY_INFO!J572&lt;4),IF(COUNTRY_INFO!E572&gt;MAX('MDA2'!J572,'T1'!L572,MAX(T3_R1!K572,T3_R2!K572)),MAX('MDA2'!J572,'T1'!L572,MAX(T3_R1!K572,T3_R2!K572)),COUNTRY_INFO!E572),0)</f>
        <v>0</v>
      </c>
      <c r="U572" s="217" t="str">
        <f>IF(AND(COUNTRY_INFO!J572&gt;1,COUNTRY_INFO!J572&lt;4), IF(T572/COUNTRY_INFO!E572*100&lt;&gt;0, IF(T572/COUNTRY_INFO!E572*100&gt;100,100,T572/COUNTRY_INFO!E572*100), "-"),0)</f>
        <v>-</v>
      </c>
      <c r="V572" s="11">
        <f>IF(AND(COUNTRY_INFO!J572&gt;1,COUNTRY_INFO!J572&lt;4),IF(COUNTRY_INFO!F572&gt;MAX('MDA1'!K572,'MDA2'!K572,'T1'!M572,MAX(T3_R1!L572,T3_R2!L572)),MAX('MDA1'!K572,'MDA2'!K572,'T1'!M572,MAX(T3_R1!L572,T3_R2!L572)),COUNTRY_INFO!F572),0)</f>
        <v>21827</v>
      </c>
      <c r="W572" s="217">
        <f>IF(AND(COUNTRY_INFO!J572&gt;1,COUNTRY_INFO!J572&lt;4), IF(V572/COUNTRY_INFO!F572*100&lt;&gt;0, IF(V572/COUNTRY_INFO!F572*100&gt;100,100,V572/COUNTRY_INFO!F572*100), "-"),0)</f>
        <v>89.213602550478214</v>
      </c>
      <c r="X572" s="11">
        <f t="shared" si="61"/>
        <v>21827</v>
      </c>
      <c r="Y572" s="73">
        <f>IF(AND(COUNTRY_INFO!J572&gt;1,COUNTRY_INFO!J572&lt;4), IF(S572/P572*100&lt;&gt;0, IF(X572/P572*100&gt;100,100,X572/P572*100), "-"),0)</f>
        <v>58.337565147668045</v>
      </c>
      <c r="Z572" s="67">
        <f>COUNTRY_INFO!O572</f>
        <v>0</v>
      </c>
      <c r="AA572" s="61"/>
      <c r="AB572" s="61"/>
      <c r="AC572" s="11">
        <f>MAX('T1'!L572,'T2'!J572)+MAX('T1'!M572,'T2'!K572)+MAX('T1'!N572,'T2'!L572)</f>
        <v>0</v>
      </c>
      <c r="AD572" s="11">
        <f>IF(COUNTRY_INFO!K572=1,IF(COUNTRY_INFO!F572*0.33&gt;MAX('T1'!M572,'T2'!K572),MAX('T1'!M572,'T2'!K572),COUNTRY_INFO!F572*0.33),IF(COUNTRY_INFO!K572=2,IF(COUNTRY_INFO!F572*0.5&gt;MAX('T1'!M572,'T2'!K572),MAX('T1'!M572,'T2'!K572),COUNTRY_INFO!F572*0.5),IF(COUNTRY_INFO!K572=3,IF(COUNTRY_INFO!F572&gt;MAX('T1'!M572,'T2'!K572),MAX('T1'!M572,'T2'!K572),COUNTRY_INFO!F572),0)))</f>
        <v>0</v>
      </c>
      <c r="AE572" s="217">
        <f>IF(AND(COUNTRY_INFO!K572&gt;0,COUNTRY_INFO!K572&lt;4),IF(Z572&gt;0,IF(COUNTRY_INFO!K572=1, AD572/(COUNTRY_INFO!F572*0.33)*100, IF(COUNTRY_INFO!K572=2, AD572/(COUNTRY_INFO!F572*0.5)*100, IF(COUNTRY_INFO!K572=3, AD572/COUNTRY_INFO!F572*100))),"-"),0)</f>
        <v>0</v>
      </c>
      <c r="AF572" s="11">
        <f>IF(COUNTRY_INFO!K572=2,IF(COUNTRY_INFO!G572*0.2&gt;MAX('T1'!N572,'T2'!L572),MAX('T1'!N572,'T2'!L572),COUNTRY_INFO!G572*0.2),IF(COUNTRY_INFO!K572=3,IF(COUNTRY_INFO!G572&gt;MAX('T1'!N572,'T2'!L572),MAX('T1'!N572,'T2'!L572),COUNTRY_INFO!G572),0))</f>
        <v>0</v>
      </c>
      <c r="AG572" s="217">
        <f>IF(AND(COUNTRY_INFO!K572&gt;0,COUNTRY_INFO!K572&lt;4),IF(Z572&gt;0,IF(COUNTRY_INFO!K572=1, 0, IF(COUNTRY_INFO!K572=2, AF572/(COUNTRY_INFO!G572*0.2)*100, IF(COUNTRY_INFO!K572=3, AF572/COUNTRY_INFO!G572*100))),"-"),0)</f>
        <v>0</v>
      </c>
      <c r="AH572" s="11">
        <f t="shared" si="62"/>
        <v>0</v>
      </c>
      <c r="AI572" s="73">
        <f>IF(AND(COUNTRY_INFO!K572&gt;0,COUNTRY_INFO!K572&lt;4), IF(AC572/Z572*100&lt;&gt;0, IF(AH572/Z572*100&gt;100,100,AH572/Z572*100), "-"),0)</f>
        <v>0</v>
      </c>
      <c r="AJ572" s="261"/>
      <c r="AK572" s="260">
        <f>IF(AND(D572&lt;&gt;0, D572&lt;&gt;"Unknown",D572&lt;&gt;"Stopped",D572&lt;&gt;"Not required"),D572/COUNTRY_INFO!D572, 0)</f>
        <v>0</v>
      </c>
      <c r="AL572" s="260">
        <f>IF(AND(J572&lt;&gt;0,J572&lt;&gt;"Unknown",J572&lt;&gt;"Stopped",J572&lt;&gt;"Not required"),J572/COUNTRY_INFO!D572, 0)</f>
        <v>1</v>
      </c>
      <c r="AM572" s="260">
        <f>IF(AND(P572&lt;&gt;0,P572&lt;&gt;"Unknown",P572&lt;&gt;"Not required"),P572/(COUNTRY_INFO!E572+COUNTRY_INFO!F572), 0)</f>
        <v>1</v>
      </c>
      <c r="AN572" s="260">
        <f>IF(AND(Z572&lt;&gt;0,Z572&lt;&gt;"Unknown",Z572&lt;&gt;"Not required"),IF(COUNTRY_INFO!K572=1,1,IF(COUNTRY_INFO!K572=2,0.5*COUNTRY_INFO!F572/(0.5*COUNTRY_INFO!F572+0.2*COUNTRY_INFO!G572),IF(COUNTRY_INFO!K572=3,COUNTRY_INFO!F572/(COUNTRY_INFO!F572+COUNTRY_INFO!G572)))),0)</f>
        <v>0</v>
      </c>
      <c r="AO572" s="260">
        <f>IF(AND(Z572&lt;&gt;0,Z572&lt;&gt;"Unknown",Z572&lt;&gt;"Not required"),IF(COUNTRY_INFO!K572=1,0,IF(COUNTRY_INFO!K572=2,0.2*COUNTRY_INFO!G572/(0.5*COUNTRY_INFO!F572+0.2*COUNTRY_INFO!G572),IF(COUNTRY_INFO!K572=3,COUNTRY_INFO!G572/(COUNTRY_INFO!F572+COUNTRY_INFO!G572)))),0)</f>
        <v>0</v>
      </c>
      <c r="AP572" s="259">
        <f>MAX(COUNTRY_INFO!D572*AK572*PROFILE!$G$7,COUNTRY_INFO!D572*AL572*PROFILE!$G$7)</f>
        <v>8.2222078663020358E-3</v>
      </c>
      <c r="AQ572" s="259">
        <f>MAX(COUNTRY_INFO!D572*AK572*PROFILE!$G$8,COUNTRY_INFO!D572*AL572*PROFILE!$G$8,COUNTRY_INFO!D572*AM572*PROFILE!$G$8)</f>
        <v>11501.713584751333</v>
      </c>
      <c r="AR572" s="259">
        <f>MAX(COUNTRY_INFO!D572*AK572*PROFILE!$G$9,COUNTRY_INFO!D572*AL572*PROFILE!$G$9,COUNTRY_INFO!D572*AM572*PROFILE!$G$9,IF(AND(DISTRICT!Z572&lt;&gt;"Unknown",Z572&lt;&gt;"Not required"),COUNTRY_INFO!O572*DISTRICT!AN572,0))</f>
        <v>23885.696384622046</v>
      </c>
      <c r="AS572" s="259">
        <f>MAX(COUNTRY_INFO!D572*AK572*PROFILE!$G$10,COUNTRY_INFO!D572*AL572*PROFILE!$G$10,IF(AND(DISTRICT!Z572&lt;&gt;"Unknown",Z572&lt;&gt;"Not required"),COUNTRY_INFO!O572*DISTRICT!AO572,0))</f>
        <v>43141.581808418756</v>
      </c>
      <c r="AT572" s="259">
        <f t="shared" si="63"/>
        <v>78529</v>
      </c>
      <c r="AU572" s="258" t="str">
        <f t="shared" si="58"/>
        <v>Y</v>
      </c>
      <c r="AV572" s="259">
        <f>MAX('MDA2'!J572,'T1'!L572,'T2'!J572,T3_R1!K572,T3_R2!K572)</f>
        <v>0</v>
      </c>
      <c r="AW572" s="259">
        <f>MAX('MDA1'!K572,'MDA2'!K572,'MDA3'!I572,'MDA3'!L572,'T1'!M572,'T2'!K572,T3_R1!L572,T3_R2!L572)</f>
        <v>24207</v>
      </c>
      <c r="AX572" s="259">
        <f>MAX('MDA1'!L572,'MDA2'!L572,'MDA3'!J572,'MDA3'!M572,'T1'!N572,'T2'!L572,T3_R1!M572,T3_R2!M572)</f>
        <v>43036</v>
      </c>
      <c r="AY572" s="259">
        <f t="shared" si="64"/>
        <v>67243</v>
      </c>
      <c r="AZ572" s="259">
        <f>MAX('MDA2'!J572,T572)</f>
        <v>0</v>
      </c>
      <c r="BA572" s="259">
        <f>MAX('MDA1'!K572,'MDA2'!K572,'MDA3'!I572,'MDA3'!L572,V572,AD572)</f>
        <v>24207</v>
      </c>
      <c r="BB572" s="259">
        <f>MAX('MDA1'!L572,'MDA2'!L572,'MDA3'!J572,'MDA3'!M572,AF572)</f>
        <v>43036</v>
      </c>
      <c r="BC572" s="259">
        <f t="shared" si="59"/>
        <v>67243</v>
      </c>
      <c r="BD572" s="260">
        <f t="shared" si="60"/>
        <v>85.628239249194564</v>
      </c>
    </row>
    <row r="573" spans="1:56" x14ac:dyDescent="0.2">
      <c r="A573" s="10" t="str">
        <f>IF(COUNTRY_INFO!A573=0," ",COUNTRY_INFO!A573)</f>
        <v>Ethiopia</v>
      </c>
      <c r="B573" s="10" t="str">
        <f>IF(COUNTRY_INFO!B573=0," ",COUNTRY_INFO!B573)</f>
        <v>Oromia West Shewa</v>
      </c>
      <c r="C573" s="87" t="str">
        <f>IF(COUNTRY_INFO!C573=0," ",COUNTRY_INFO!C573)</f>
        <v>Gindeberet</v>
      </c>
      <c r="D573" s="67">
        <f>COUNTRY_INFO!L573</f>
        <v>0</v>
      </c>
      <c r="E573" s="61"/>
      <c r="F573" s="61"/>
      <c r="G573" s="11">
        <f>MAX('MDA1'!M573,'MDA2'!M573)</f>
        <v>0</v>
      </c>
      <c r="H573" s="11">
        <f>IF(AND(COUNTRY_INFO!H573&gt;0,COUNTRY_INFO!H573&lt;4),IF(D573&gt;MAX('MDA1'!M573,'MDA2'!M573),MAX('MDA1'!M573,'MDA2'!M573),D573),0)</f>
        <v>0</v>
      </c>
      <c r="I573" s="73">
        <f>IF(AND(COUNTRY_INFO!H573&gt;0,COUNTRY_INFO!H573&lt;4), IF(G573/D573*100&lt;&gt;0, IF(G573/D573*100&gt;100,100,G573/D573*100), "-"),0)</f>
        <v>0</v>
      </c>
      <c r="J573" s="67">
        <f>COUNTRY_INFO!M573</f>
        <v>0</v>
      </c>
      <c r="K573" s="61"/>
      <c r="L573" s="61"/>
      <c r="M573" s="11">
        <f>MAX('MDA1'!M573,MAX('MDA3'!I573,'MDA3'!L573)+MAX('MDA3'!J573,'MDA3'!M573))</f>
        <v>0</v>
      </c>
      <c r="N573" s="11">
        <f>IF(AND(COUNTRY_INFO!I573&gt;0,COUNTRY_INFO!I573&lt;4),IF(J573&gt;MAX('MDA1'!M573,MAX('MDA3'!I573,'MDA3'!L573)+MAX('MDA3'!J573,'MDA3'!M573)),MAX('MDA1'!M573,MAX('MDA3'!I573,'MDA3'!L573)+MAX('MDA3'!J573,'MDA3'!M573)),J573),0)</f>
        <v>0</v>
      </c>
      <c r="O573" s="73">
        <f>IF(AND(COUNTRY_INFO!I573&gt;0,COUNTRY_INFO!I573&lt;4), IF(M573/J573*100&lt;&gt;0, IF(M573/J573*100&gt;100,100,M573/J573*100), "-"),0)</f>
        <v>0</v>
      </c>
      <c r="P573" s="67">
        <f>COUNTRY_INFO!N573</f>
        <v>0</v>
      </c>
      <c r="Q573" s="61"/>
      <c r="R573" s="61"/>
      <c r="S573" s="11">
        <f>SUM(MAX('MDA2'!J573, 'T1'!L573, MAX(T3_R1!K573, T3_R2!K573)), MAX('MDA1'!K573, 'MDA2'!K573, 'T1'!M573, MAX(T3_R1!L573, T3_R2!L573)), MAX('MDA1'!L573, 'MDA2'!L573, 'T1'!N573, MAX(T3_R1!M573, T3_R2!M573)))</f>
        <v>0</v>
      </c>
      <c r="T573" s="11">
        <f>IF(AND(COUNTRY_INFO!J573&gt;1,COUNTRY_INFO!J573&lt;4),IF(COUNTRY_INFO!E573&gt;MAX('MDA2'!J573,'T1'!L573,MAX(T3_R1!K573,T3_R2!K573)),MAX('MDA2'!J573,'T1'!L573,MAX(T3_R1!K573,T3_R2!K573)),COUNTRY_INFO!E573),0)</f>
        <v>0</v>
      </c>
      <c r="U573" s="217">
        <f>IF(AND(COUNTRY_INFO!J573&gt;1,COUNTRY_INFO!J573&lt;4), IF(T573/COUNTRY_INFO!E573*100&lt;&gt;0, IF(T573/COUNTRY_INFO!E573*100&gt;100,100,T573/COUNTRY_INFO!E573*100), "-"),0)</f>
        <v>0</v>
      </c>
      <c r="V573" s="11">
        <f>IF(AND(COUNTRY_INFO!J573&gt;1,COUNTRY_INFO!J573&lt;4),IF(COUNTRY_INFO!F573&gt;MAX('MDA1'!K573,'MDA2'!K573,'T1'!M573,MAX(T3_R1!L573,T3_R2!L573)),MAX('MDA1'!K573,'MDA2'!K573,'T1'!M573,MAX(T3_R1!L573,T3_R2!L573)),COUNTRY_INFO!F573),0)</f>
        <v>0</v>
      </c>
      <c r="W573" s="217">
        <f>IF(AND(COUNTRY_INFO!J573&gt;1,COUNTRY_INFO!J573&lt;4), IF(V573/COUNTRY_INFO!F573*100&lt;&gt;0, IF(V573/COUNTRY_INFO!F573*100&gt;100,100,V573/COUNTRY_INFO!F573*100), "-"),0)</f>
        <v>0</v>
      </c>
      <c r="X573" s="11">
        <f t="shared" si="61"/>
        <v>0</v>
      </c>
      <c r="Y573" s="73">
        <f>IF(AND(COUNTRY_INFO!J573&gt;1,COUNTRY_INFO!J573&lt;4), IF(S573/P573*100&lt;&gt;0, IF(X573/P573*100&gt;100,100,X573/P573*100), "-"),0)</f>
        <v>0</v>
      </c>
      <c r="Z573" s="67">
        <f>COUNTRY_INFO!O573</f>
        <v>0</v>
      </c>
      <c r="AA573" s="61"/>
      <c r="AB573" s="61"/>
      <c r="AC573" s="11">
        <f>MAX('T1'!L573,'T2'!J573)+MAX('T1'!M573,'T2'!K573)+MAX('T1'!N573,'T2'!L573)</f>
        <v>0</v>
      </c>
      <c r="AD573" s="11">
        <f>IF(COUNTRY_INFO!K573=1,IF(COUNTRY_INFO!F573*0.33&gt;MAX('T1'!M573,'T2'!K573),MAX('T1'!M573,'T2'!K573),COUNTRY_INFO!F573*0.33),IF(COUNTRY_INFO!K573=2,IF(COUNTRY_INFO!F573*0.5&gt;MAX('T1'!M573,'T2'!K573),MAX('T1'!M573,'T2'!K573),COUNTRY_INFO!F573*0.5),IF(COUNTRY_INFO!K573=3,IF(COUNTRY_INFO!F573&gt;MAX('T1'!M573,'T2'!K573),MAX('T1'!M573,'T2'!K573),COUNTRY_INFO!F573),0)))</f>
        <v>0</v>
      </c>
      <c r="AE573" s="217">
        <f>IF(AND(COUNTRY_INFO!K573&gt;0,COUNTRY_INFO!K573&lt;4),IF(Z573&gt;0,IF(COUNTRY_INFO!K573=1, AD573/(COUNTRY_INFO!F573*0.33)*100, IF(COUNTRY_INFO!K573=2, AD573/(COUNTRY_INFO!F573*0.5)*100, IF(COUNTRY_INFO!K573=3, AD573/COUNTRY_INFO!F573*100))),"-"),0)</f>
        <v>0</v>
      </c>
      <c r="AF573" s="11">
        <f>IF(COUNTRY_INFO!K573=2,IF(COUNTRY_INFO!G573*0.2&gt;MAX('T1'!N573,'T2'!L573),MAX('T1'!N573,'T2'!L573),COUNTRY_INFO!G573*0.2),IF(COUNTRY_INFO!K573=3,IF(COUNTRY_INFO!G573&gt;MAX('T1'!N573,'T2'!L573),MAX('T1'!N573,'T2'!L573),COUNTRY_INFO!G573),0))</f>
        <v>0</v>
      </c>
      <c r="AG573" s="217">
        <f>IF(AND(COUNTRY_INFO!K573&gt;0,COUNTRY_INFO!K573&lt;4),IF(Z573&gt;0,IF(COUNTRY_INFO!K573=1, 0, IF(COUNTRY_INFO!K573=2, AF573/(COUNTRY_INFO!G573*0.2)*100, IF(COUNTRY_INFO!K573=3, AF573/COUNTRY_INFO!G573*100))),"-"),0)</f>
        <v>0</v>
      </c>
      <c r="AH573" s="11">
        <f t="shared" si="62"/>
        <v>0</v>
      </c>
      <c r="AI573" s="73">
        <f>IF(AND(COUNTRY_INFO!K573&gt;0,COUNTRY_INFO!K573&lt;4), IF(AC573/Z573*100&lt;&gt;0, IF(AH573/Z573*100&gt;100,100,AH573/Z573*100), "-"),0)</f>
        <v>0</v>
      </c>
      <c r="AJ573" s="261"/>
      <c r="AK573" s="260">
        <f>IF(AND(D573&lt;&gt;0, D573&lt;&gt;"Unknown",D573&lt;&gt;"Stopped",D573&lt;&gt;"Not required"),D573/COUNTRY_INFO!D573, 0)</f>
        <v>0</v>
      </c>
      <c r="AL573" s="260">
        <f>IF(AND(J573&lt;&gt;0,J573&lt;&gt;"Unknown",J573&lt;&gt;"Stopped",J573&lt;&gt;"Not required"),J573/COUNTRY_INFO!D573, 0)</f>
        <v>0</v>
      </c>
      <c r="AM573" s="260">
        <f>IF(AND(P573&lt;&gt;0,P573&lt;&gt;"Unknown",P573&lt;&gt;"Not required"),P573/(COUNTRY_INFO!E573+COUNTRY_INFO!F573), 0)</f>
        <v>0</v>
      </c>
      <c r="AN573" s="260">
        <f>IF(AND(Z573&lt;&gt;0,Z573&lt;&gt;"Unknown",Z573&lt;&gt;"Not required"),IF(COUNTRY_INFO!K573=1,1,IF(COUNTRY_INFO!K573=2,0.5*COUNTRY_INFO!F573/(0.5*COUNTRY_INFO!F573+0.2*COUNTRY_INFO!G573),IF(COUNTRY_INFO!K573=3,COUNTRY_INFO!F573/(COUNTRY_INFO!F573+COUNTRY_INFO!G573)))),0)</f>
        <v>0</v>
      </c>
      <c r="AO573" s="260">
        <f>IF(AND(Z573&lt;&gt;0,Z573&lt;&gt;"Unknown",Z573&lt;&gt;"Not required"),IF(COUNTRY_INFO!K573=1,0,IF(COUNTRY_INFO!K573=2,0.2*COUNTRY_INFO!G573/(0.5*COUNTRY_INFO!F573+0.2*COUNTRY_INFO!G573),IF(COUNTRY_INFO!K573=3,COUNTRY_INFO!G573/(COUNTRY_INFO!F573+COUNTRY_INFO!G573)))),0)</f>
        <v>0</v>
      </c>
      <c r="AP573" s="259">
        <f>MAX(COUNTRY_INFO!D573*AK573*PROFILE!$G$7,COUNTRY_INFO!D573*AL573*PROFILE!$G$7)</f>
        <v>0</v>
      </c>
      <c r="AQ573" s="259">
        <f>MAX(COUNTRY_INFO!D573*AK573*PROFILE!$G$8,COUNTRY_INFO!D573*AL573*PROFILE!$G$8,COUNTRY_INFO!D573*AM573*PROFILE!$G$8)</f>
        <v>0</v>
      </c>
      <c r="AR573" s="259">
        <f>MAX(COUNTRY_INFO!D573*AK573*PROFILE!$G$9,COUNTRY_INFO!D573*AL573*PROFILE!$G$9,COUNTRY_INFO!D573*AM573*PROFILE!$G$9,IF(AND(DISTRICT!Z573&lt;&gt;"Unknown",Z573&lt;&gt;"Not required"),COUNTRY_INFO!O573*DISTRICT!AN573,0))</f>
        <v>0</v>
      </c>
      <c r="AS573" s="259">
        <f>MAX(COUNTRY_INFO!D573*AK573*PROFILE!$G$10,COUNTRY_INFO!D573*AL573*PROFILE!$G$10,IF(AND(DISTRICT!Z573&lt;&gt;"Unknown",Z573&lt;&gt;"Not required"),COUNTRY_INFO!O573*DISTRICT!AO573,0))</f>
        <v>0</v>
      </c>
      <c r="AT573" s="259">
        <f t="shared" si="63"/>
        <v>0</v>
      </c>
      <c r="AU573" s="258">
        <f t="shared" si="58"/>
        <v>0</v>
      </c>
      <c r="AV573" s="259">
        <f>MAX('MDA2'!J573,'T1'!L573,'T2'!J573,T3_R1!K573,T3_R2!K573)</f>
        <v>0</v>
      </c>
      <c r="AW573" s="259">
        <f>MAX('MDA1'!K573,'MDA2'!K573,'MDA3'!I573,'MDA3'!L573,'T1'!M573,'T2'!K573,T3_R1!L573,T3_R2!L573)</f>
        <v>0</v>
      </c>
      <c r="AX573" s="259">
        <f>MAX('MDA1'!L573,'MDA2'!L573,'MDA3'!J573,'MDA3'!M573,'T1'!N573,'T2'!L573,T3_R1!M573,T3_R2!M573)</f>
        <v>0</v>
      </c>
      <c r="AY573" s="259">
        <f t="shared" si="64"/>
        <v>0</v>
      </c>
      <c r="AZ573" s="259">
        <f>MAX('MDA2'!J573,T573)</f>
        <v>0</v>
      </c>
      <c r="BA573" s="259">
        <f>MAX('MDA1'!K573,'MDA2'!K573,'MDA3'!I573,'MDA3'!L573,V573,AD573)</f>
        <v>0</v>
      </c>
      <c r="BB573" s="259">
        <f>MAX('MDA1'!L573,'MDA2'!L573,'MDA3'!J573,'MDA3'!M573,AF573)</f>
        <v>0</v>
      </c>
      <c r="BC573" s="259">
        <f t="shared" si="59"/>
        <v>0</v>
      </c>
      <c r="BD573" s="260">
        <f t="shared" si="60"/>
        <v>0</v>
      </c>
    </row>
    <row r="574" spans="1:56" x14ac:dyDescent="0.2">
      <c r="A574" s="10" t="str">
        <f>IF(COUNTRY_INFO!A574=0," ",COUNTRY_INFO!A574)</f>
        <v>Ethiopia</v>
      </c>
      <c r="B574" s="10" t="str">
        <f>IF(COUNTRY_INFO!B574=0," ",COUNTRY_INFO!B574)</f>
        <v>Oromia West Shewa</v>
      </c>
      <c r="C574" s="87" t="str">
        <f>IF(COUNTRY_INFO!C574=0," ",COUNTRY_INFO!C574)</f>
        <v>Ilfata</v>
      </c>
      <c r="D574" s="67">
        <f>COUNTRY_INFO!L574</f>
        <v>0</v>
      </c>
      <c r="E574" s="61"/>
      <c r="F574" s="61"/>
      <c r="G574" s="11">
        <f>MAX('MDA1'!M574,'MDA2'!M574)</f>
        <v>0</v>
      </c>
      <c r="H574" s="11">
        <f>IF(AND(COUNTRY_INFO!H574&gt;0,COUNTRY_INFO!H574&lt;4),IF(D574&gt;MAX('MDA1'!M574,'MDA2'!M574),MAX('MDA1'!M574,'MDA2'!M574),D574),0)</f>
        <v>0</v>
      </c>
      <c r="I574" s="73">
        <f>IF(AND(COUNTRY_INFO!H574&gt;0,COUNTRY_INFO!H574&lt;4), IF(G574/D574*100&lt;&gt;0, IF(G574/D574*100&gt;100,100,G574/D574*100), "-"),0)</f>
        <v>0</v>
      </c>
      <c r="J574" s="67">
        <f>COUNTRY_INFO!M574</f>
        <v>0</v>
      </c>
      <c r="K574" s="61"/>
      <c r="L574" s="61"/>
      <c r="M574" s="11">
        <f>MAX('MDA1'!M574,MAX('MDA3'!I574,'MDA3'!L574)+MAX('MDA3'!J574,'MDA3'!M574))</f>
        <v>0</v>
      </c>
      <c r="N574" s="11">
        <f>IF(AND(COUNTRY_INFO!I574&gt;0,COUNTRY_INFO!I574&lt;4),IF(J574&gt;MAX('MDA1'!M574,MAX('MDA3'!I574,'MDA3'!L574)+MAX('MDA3'!J574,'MDA3'!M574)),MAX('MDA1'!M574,MAX('MDA3'!I574,'MDA3'!L574)+MAX('MDA3'!J574,'MDA3'!M574)),J574),0)</f>
        <v>0</v>
      </c>
      <c r="O574" s="73">
        <f>IF(AND(COUNTRY_INFO!I574&gt;0,COUNTRY_INFO!I574&lt;4), IF(M574/J574*100&lt;&gt;0, IF(M574/J574*100&gt;100,100,M574/J574*100), "-"),0)</f>
        <v>0</v>
      </c>
      <c r="P574" s="67">
        <f>COUNTRY_INFO!N574</f>
        <v>34871</v>
      </c>
      <c r="Q574" s="61"/>
      <c r="R574" s="61"/>
      <c r="S574" s="11">
        <f>SUM(MAX('MDA2'!J574, 'T1'!L574, MAX(T3_R1!K574, T3_R2!K574)), MAX('MDA1'!K574, 'MDA2'!K574, 'T1'!M574, MAX(T3_R1!L574, T3_R2!L574)), MAX('MDA1'!L574, 'MDA2'!L574, 'T1'!N574, MAX(T3_R1!M574, T3_R2!M574)))</f>
        <v>21982</v>
      </c>
      <c r="T574" s="11">
        <f>IF(AND(COUNTRY_INFO!J574&gt;1,COUNTRY_INFO!J574&lt;4),IF(COUNTRY_INFO!E574&gt;MAX('MDA2'!J574,'T1'!L574,MAX(T3_R1!K574,T3_R2!K574)),MAX('MDA2'!J574,'T1'!L574,MAX(T3_R1!K574,T3_R2!K574)),COUNTRY_INFO!E574),0)</f>
        <v>0</v>
      </c>
      <c r="U574" s="217" t="str">
        <f>IF(AND(COUNTRY_INFO!J574&gt;1,COUNTRY_INFO!J574&lt;4), IF(T574/COUNTRY_INFO!E574*100&lt;&gt;0, IF(T574/COUNTRY_INFO!E574*100&gt;100,100,T574/COUNTRY_INFO!E574*100), "-"),0)</f>
        <v>-</v>
      </c>
      <c r="V574" s="11">
        <f>IF(AND(COUNTRY_INFO!J574&gt;1,COUNTRY_INFO!J574&lt;4),IF(COUNTRY_INFO!F574&gt;MAX('MDA1'!K574,'MDA2'!K574,'T1'!M574,MAX(T3_R1!L574,T3_R2!L574)),MAX('MDA1'!K574,'MDA2'!K574,'T1'!M574,MAX(T3_R1!L574,T3_R2!L574)),COUNTRY_INFO!F574),0)</f>
        <v>21982</v>
      </c>
      <c r="W574" s="217">
        <f>IF(AND(COUNTRY_INFO!J574&gt;1,COUNTRY_INFO!J574&lt;4), IF(V574/COUNTRY_INFO!F574*100&lt;&gt;0, IF(V574/COUNTRY_INFO!F574*100&gt;100,100,V574/COUNTRY_INFO!F574*100), "-"),0)</f>
        <v>96.403824225945087</v>
      </c>
      <c r="X574" s="11">
        <f t="shared" si="61"/>
        <v>21982</v>
      </c>
      <c r="Y574" s="73">
        <f>IF(AND(COUNTRY_INFO!J574&gt;1,COUNTRY_INFO!J574&lt;4), IF(S574/P574*100&lt;&gt;0, IF(X574/P574*100&gt;100,100,X574/P574*100), "-"),0)</f>
        <v>63.03805454389034</v>
      </c>
      <c r="Z574" s="67">
        <f>COUNTRY_INFO!O574</f>
        <v>7524.6600000000008</v>
      </c>
      <c r="AA574" s="61"/>
      <c r="AB574" s="61"/>
      <c r="AC574" s="11">
        <f>MAX('T1'!L574,'T2'!J574)+MAX('T1'!M574,'T2'!K574)+MAX('T1'!N574,'T2'!L574)</f>
        <v>0</v>
      </c>
      <c r="AD574" s="11">
        <f>IF(COUNTRY_INFO!K574=1,IF(COUNTRY_INFO!F574*0.33&gt;MAX('T1'!M574,'T2'!K574),MAX('T1'!M574,'T2'!K574),COUNTRY_INFO!F574*0.33),IF(COUNTRY_INFO!K574=2,IF(COUNTRY_INFO!F574*0.5&gt;MAX('T1'!M574,'T2'!K574),MAX('T1'!M574,'T2'!K574),COUNTRY_INFO!F574*0.5),IF(COUNTRY_INFO!K574=3,IF(COUNTRY_INFO!F574&gt;MAX('T1'!M574,'T2'!K574),MAX('T1'!M574,'T2'!K574),COUNTRY_INFO!F574),0)))</f>
        <v>0</v>
      </c>
      <c r="AE574" s="217">
        <f>IF(AND(COUNTRY_INFO!K574&gt;0,COUNTRY_INFO!K574&lt;4),IF(Z574&gt;0,IF(COUNTRY_INFO!K574=1, AD574/(COUNTRY_INFO!F574*0.33)*100, IF(COUNTRY_INFO!K574=2, AD574/(COUNTRY_INFO!F574*0.5)*100, IF(COUNTRY_INFO!K574=3, AD574/COUNTRY_INFO!F574*100))),"-"),0)</f>
        <v>0</v>
      </c>
      <c r="AF574" s="11">
        <f>IF(COUNTRY_INFO!K574=2,IF(COUNTRY_INFO!G574*0.2&gt;MAX('T1'!N574,'T2'!L574),MAX('T1'!N574,'T2'!L574),COUNTRY_INFO!G574*0.2),IF(COUNTRY_INFO!K574=3,IF(COUNTRY_INFO!G574&gt;MAX('T1'!N574,'T2'!L574),MAX('T1'!N574,'T2'!L574),COUNTRY_INFO!G574),0))</f>
        <v>0</v>
      </c>
      <c r="AG574" s="217">
        <f>IF(AND(COUNTRY_INFO!K574&gt;0,COUNTRY_INFO!K574&lt;4),IF(Z574&gt;0,IF(COUNTRY_INFO!K574=1, 0, IF(COUNTRY_INFO!K574=2, AF574/(COUNTRY_INFO!G574*0.2)*100, IF(COUNTRY_INFO!K574=3, AF574/COUNTRY_INFO!G574*100))),"-"),0)</f>
        <v>0</v>
      </c>
      <c r="AH574" s="11">
        <f t="shared" si="62"/>
        <v>0</v>
      </c>
      <c r="AI574" s="73" t="str">
        <f>IF(AND(COUNTRY_INFO!K574&gt;0,COUNTRY_INFO!K574&lt;4), IF(AC574/Z574*100&lt;&gt;0, IF(AH574/Z574*100&gt;100,100,AH574/Z574*100), "-"),0)</f>
        <v>-</v>
      </c>
      <c r="AJ574" s="261"/>
      <c r="AK574" s="260">
        <f>IF(AND(D574&lt;&gt;0, D574&lt;&gt;"Unknown",D574&lt;&gt;"Stopped",D574&lt;&gt;"Not required"),D574/COUNTRY_INFO!D574, 0)</f>
        <v>0</v>
      </c>
      <c r="AL574" s="260">
        <f>IF(AND(J574&lt;&gt;0,J574&lt;&gt;"Unknown",J574&lt;&gt;"Stopped",J574&lt;&gt;"Not required"),J574/COUNTRY_INFO!D574, 0)</f>
        <v>0</v>
      </c>
      <c r="AM574" s="260">
        <f>IF(AND(P574&lt;&gt;0,P574&lt;&gt;"Unknown",P574&lt;&gt;"Not required"),P574/(COUNTRY_INFO!E574+COUNTRY_INFO!F574), 0)</f>
        <v>1</v>
      </c>
      <c r="AN574" s="260">
        <f>IF(AND(Z574&lt;&gt;0,Z574&lt;&gt;"Unknown",Z574&lt;&gt;"Not required"),IF(COUNTRY_INFO!K574=1,1,IF(COUNTRY_INFO!K574=2,0.5*COUNTRY_INFO!F574/(0.5*COUNTRY_INFO!F574+0.2*COUNTRY_INFO!G574),IF(COUNTRY_INFO!K574=3,COUNTRY_INFO!F574/(COUNTRY_INFO!F574+COUNTRY_INFO!G574)))),0)</f>
        <v>1</v>
      </c>
      <c r="AO574" s="260">
        <f>IF(AND(Z574&lt;&gt;0,Z574&lt;&gt;"Unknown",Z574&lt;&gt;"Not required"),IF(COUNTRY_INFO!K574=1,0,IF(COUNTRY_INFO!K574=2,0.2*COUNTRY_INFO!G574/(0.5*COUNTRY_INFO!F574+0.2*COUNTRY_INFO!G574),IF(COUNTRY_INFO!K574=3,COUNTRY_INFO!G574/(COUNTRY_INFO!F574+COUNTRY_INFO!G574)))),0)</f>
        <v>0</v>
      </c>
      <c r="AP574" s="259">
        <f>MAX(COUNTRY_INFO!D574*AK574*PROFILE!$G$7,COUNTRY_INFO!D574*AL574*PROFILE!$G$7)</f>
        <v>0</v>
      </c>
      <c r="AQ574" s="259">
        <f>MAX(COUNTRY_INFO!D574*AK574*PROFILE!$G$8,COUNTRY_INFO!D574*AL574*PROFILE!$G$8,COUNTRY_INFO!D574*AM574*PROFILE!$G$8)</f>
        <v>10719.592959981221</v>
      </c>
      <c r="AR574" s="259">
        <f>MAX(COUNTRY_INFO!D574*AK574*PROFILE!$G$9,COUNTRY_INFO!D574*AL574*PROFILE!$G$9,COUNTRY_INFO!D574*AM574*PROFILE!$G$9,IF(AND(DISTRICT!Z574&lt;&gt;"Unknown",Z574&lt;&gt;"Not required"),COUNTRY_INFO!O574*DISTRICT!AN574,0))</f>
        <v>22261.460513875169</v>
      </c>
      <c r="AS574" s="259">
        <f>MAX(COUNTRY_INFO!D574*AK574*PROFILE!$G$10,COUNTRY_INFO!D574*AL574*PROFILE!$G$10,IF(AND(DISTRICT!Z574&lt;&gt;"Unknown",Z574&lt;&gt;"Not required"),COUNTRY_INFO!O574*DISTRICT!AO574,0))</f>
        <v>0</v>
      </c>
      <c r="AT574" s="259">
        <f t="shared" si="63"/>
        <v>32981.053473856387</v>
      </c>
      <c r="AU574" s="258">
        <f t="shared" si="58"/>
        <v>0</v>
      </c>
      <c r="AV574" s="259">
        <f>MAX('MDA2'!J574,'T1'!L574,'T2'!J574,T3_R1!K574,T3_R2!K574)</f>
        <v>0</v>
      </c>
      <c r="AW574" s="259">
        <f>MAX('MDA1'!K574,'MDA2'!K574,'MDA3'!I574,'MDA3'!L574,'T1'!M574,'T2'!K574,T3_R1!L574,T3_R2!L574)</f>
        <v>21982</v>
      </c>
      <c r="AX574" s="259">
        <f>MAX('MDA1'!L574,'MDA2'!L574,'MDA3'!J574,'MDA3'!M574,'T1'!N574,'T2'!L574,T3_R1!M574,T3_R2!M574)</f>
        <v>0</v>
      </c>
      <c r="AY574" s="259">
        <f t="shared" si="64"/>
        <v>21982</v>
      </c>
      <c r="AZ574" s="259">
        <f>MAX('MDA2'!J574,T574)</f>
        <v>0</v>
      </c>
      <c r="BA574" s="259">
        <f>MAX('MDA1'!K574,'MDA2'!K574,'MDA3'!I574,'MDA3'!L574,V574,AD574)</f>
        <v>21982</v>
      </c>
      <c r="BB574" s="259">
        <f>MAX('MDA1'!L574,'MDA2'!L574,'MDA3'!J574,'MDA3'!M574,AF574)</f>
        <v>0</v>
      </c>
      <c r="BC574" s="259">
        <f t="shared" si="59"/>
        <v>21982</v>
      </c>
      <c r="BD574" s="260">
        <f t="shared" si="60"/>
        <v>66.650387676139019</v>
      </c>
    </row>
    <row r="575" spans="1:56" x14ac:dyDescent="0.2">
      <c r="A575" s="10" t="str">
        <f>IF(COUNTRY_INFO!A575=0," ",COUNTRY_INFO!A575)</f>
        <v>Ethiopia</v>
      </c>
      <c r="B575" s="10" t="str">
        <f>IF(COUNTRY_INFO!B575=0," ",COUNTRY_INFO!B575)</f>
        <v>Oromia West Shewa</v>
      </c>
      <c r="C575" s="87" t="str">
        <f>IF(COUNTRY_INFO!C575=0," ",COUNTRY_INFO!C575)</f>
        <v>Jeldu</v>
      </c>
      <c r="D575" s="67">
        <f>COUNTRY_INFO!L575</f>
        <v>0</v>
      </c>
      <c r="E575" s="61"/>
      <c r="F575" s="61"/>
      <c r="G575" s="11">
        <f>MAX('MDA1'!M575,'MDA2'!M575)</f>
        <v>0</v>
      </c>
      <c r="H575" s="11">
        <f>IF(AND(COUNTRY_INFO!H575&gt;0,COUNTRY_INFO!H575&lt;4),IF(D575&gt;MAX('MDA1'!M575,'MDA2'!M575),MAX('MDA1'!M575,'MDA2'!M575),D575),0)</f>
        <v>0</v>
      </c>
      <c r="I575" s="73">
        <f>IF(AND(COUNTRY_INFO!H575&gt;0,COUNTRY_INFO!H575&lt;4), IF(G575/D575*100&lt;&gt;0, IF(G575/D575*100&gt;100,100,G575/D575*100), "-"),0)</f>
        <v>0</v>
      </c>
      <c r="J575" s="67">
        <f>COUNTRY_INFO!M575</f>
        <v>0</v>
      </c>
      <c r="K575" s="61"/>
      <c r="L575" s="61"/>
      <c r="M575" s="11">
        <f>MAX('MDA1'!M575,MAX('MDA3'!I575,'MDA3'!L575)+MAX('MDA3'!J575,'MDA3'!M575))</f>
        <v>0</v>
      </c>
      <c r="N575" s="11">
        <f>IF(AND(COUNTRY_INFO!I575&gt;0,COUNTRY_INFO!I575&lt;4),IF(J575&gt;MAX('MDA1'!M575,MAX('MDA3'!I575,'MDA3'!L575)+MAX('MDA3'!J575,'MDA3'!M575)),MAX('MDA1'!M575,MAX('MDA3'!I575,'MDA3'!L575)+MAX('MDA3'!J575,'MDA3'!M575)),J575),0)</f>
        <v>0</v>
      </c>
      <c r="O575" s="73">
        <f>IF(AND(COUNTRY_INFO!I575&gt;0,COUNTRY_INFO!I575&lt;4), IF(M575/J575*100&lt;&gt;0, IF(M575/J575*100&gt;100,100,M575/J575*100), "-"),0)</f>
        <v>0</v>
      </c>
      <c r="P575" s="67">
        <f>COUNTRY_INFO!N575</f>
        <v>97840</v>
      </c>
      <c r="Q575" s="61"/>
      <c r="R575" s="61"/>
      <c r="S575" s="11">
        <f>SUM(MAX('MDA2'!J575, 'T1'!L575, MAX(T3_R1!K575, T3_R2!K575)), MAX('MDA1'!K575, 'MDA2'!K575, 'T1'!M575, MAX(T3_R1!L575, T3_R2!L575)), MAX('MDA1'!L575, 'MDA2'!L575, 'T1'!N575, MAX(T3_R1!M575, T3_R2!M575)))</f>
        <v>0</v>
      </c>
      <c r="T575" s="11">
        <f>IF(AND(COUNTRY_INFO!J575&gt;1,COUNTRY_INFO!J575&lt;4),IF(COUNTRY_INFO!E575&gt;MAX('MDA2'!J575,'T1'!L575,MAX(T3_R1!K575,T3_R2!K575)),MAX('MDA2'!J575,'T1'!L575,MAX(T3_R1!K575,T3_R2!K575)),COUNTRY_INFO!E575),0)</f>
        <v>0</v>
      </c>
      <c r="U575" s="217" t="str">
        <f>IF(AND(COUNTRY_INFO!J575&gt;1,COUNTRY_INFO!J575&lt;4), IF(T575/COUNTRY_INFO!E575*100&lt;&gt;0, IF(T575/COUNTRY_INFO!E575*100&gt;100,100,T575/COUNTRY_INFO!E575*100), "-"),0)</f>
        <v>-</v>
      </c>
      <c r="V575" s="11">
        <f>IF(AND(COUNTRY_INFO!J575&gt;1,COUNTRY_INFO!J575&lt;4),IF(COUNTRY_INFO!F575&gt;MAX('MDA1'!K575,'MDA2'!K575,'T1'!M575,MAX(T3_R1!L575,T3_R2!L575)),MAX('MDA1'!K575,'MDA2'!K575,'T1'!M575,MAX(T3_R1!L575,T3_R2!L575)),COUNTRY_INFO!F575),0)</f>
        <v>0</v>
      </c>
      <c r="W575" s="217" t="str">
        <f>IF(AND(COUNTRY_INFO!J575&gt;1,COUNTRY_INFO!J575&lt;4), IF(V575/COUNTRY_INFO!F575*100&lt;&gt;0, IF(V575/COUNTRY_INFO!F575*100&gt;100,100,V575/COUNTRY_INFO!F575*100), "-"),0)</f>
        <v>-</v>
      </c>
      <c r="X575" s="11">
        <f t="shared" si="61"/>
        <v>0</v>
      </c>
      <c r="Y575" s="73" t="str">
        <f>IF(AND(COUNTRY_INFO!J575&gt;1,COUNTRY_INFO!J575&lt;4), IF(S575/P575*100&lt;&gt;0, IF(X575/P575*100&gt;100,100,X575/P575*100), "-"),0)</f>
        <v>-</v>
      </c>
      <c r="Z575" s="67">
        <f>COUNTRY_INFO!O575</f>
        <v>21112.74</v>
      </c>
      <c r="AA575" s="61"/>
      <c r="AB575" s="61"/>
      <c r="AC575" s="11">
        <f>MAX('T1'!L575,'T2'!J575)+MAX('T1'!M575,'T2'!K575)+MAX('T1'!N575,'T2'!L575)</f>
        <v>0</v>
      </c>
      <c r="AD575" s="11">
        <f>IF(COUNTRY_INFO!K575=1,IF(COUNTRY_INFO!F575*0.33&gt;MAX('T1'!M575,'T2'!K575),MAX('T1'!M575,'T2'!K575),COUNTRY_INFO!F575*0.33),IF(COUNTRY_INFO!K575=2,IF(COUNTRY_INFO!F575*0.5&gt;MAX('T1'!M575,'T2'!K575),MAX('T1'!M575,'T2'!K575),COUNTRY_INFO!F575*0.5),IF(COUNTRY_INFO!K575=3,IF(COUNTRY_INFO!F575&gt;MAX('T1'!M575,'T2'!K575),MAX('T1'!M575,'T2'!K575),COUNTRY_INFO!F575),0)))</f>
        <v>0</v>
      </c>
      <c r="AE575" s="217">
        <f>IF(AND(COUNTRY_INFO!K575&gt;0,COUNTRY_INFO!K575&lt;4),IF(Z575&gt;0,IF(COUNTRY_INFO!K575=1, AD575/(COUNTRY_INFO!F575*0.33)*100, IF(COUNTRY_INFO!K575=2, AD575/(COUNTRY_INFO!F575*0.5)*100, IF(COUNTRY_INFO!K575=3, AD575/COUNTRY_INFO!F575*100))),"-"),0)</f>
        <v>0</v>
      </c>
      <c r="AF575" s="11">
        <f>IF(COUNTRY_INFO!K575=2,IF(COUNTRY_INFO!G575*0.2&gt;MAX('T1'!N575,'T2'!L575),MAX('T1'!N575,'T2'!L575),COUNTRY_INFO!G575*0.2),IF(COUNTRY_INFO!K575=3,IF(COUNTRY_INFO!G575&gt;MAX('T1'!N575,'T2'!L575),MAX('T1'!N575,'T2'!L575),COUNTRY_INFO!G575),0))</f>
        <v>0</v>
      </c>
      <c r="AG575" s="217">
        <f>IF(AND(COUNTRY_INFO!K575&gt;0,COUNTRY_INFO!K575&lt;4),IF(Z575&gt;0,IF(COUNTRY_INFO!K575=1, 0, IF(COUNTRY_INFO!K575=2, AF575/(COUNTRY_INFO!G575*0.2)*100, IF(COUNTRY_INFO!K575=3, AF575/COUNTRY_INFO!G575*100))),"-"),0)</f>
        <v>0</v>
      </c>
      <c r="AH575" s="11">
        <f t="shared" si="62"/>
        <v>0</v>
      </c>
      <c r="AI575" s="73" t="str">
        <f>IF(AND(COUNTRY_INFO!K575&gt;0,COUNTRY_INFO!K575&lt;4), IF(AC575/Z575*100&lt;&gt;0, IF(AH575/Z575*100&gt;100,100,AH575/Z575*100), "-"),0)</f>
        <v>-</v>
      </c>
      <c r="AJ575" s="261"/>
      <c r="AK575" s="260">
        <f>IF(AND(D575&lt;&gt;0, D575&lt;&gt;"Unknown",D575&lt;&gt;"Stopped",D575&lt;&gt;"Not required"),D575/COUNTRY_INFO!D575, 0)</f>
        <v>0</v>
      </c>
      <c r="AL575" s="260">
        <f>IF(AND(J575&lt;&gt;0,J575&lt;&gt;"Unknown",J575&lt;&gt;"Stopped",J575&lt;&gt;"Not required"),J575/COUNTRY_INFO!D575, 0)</f>
        <v>0</v>
      </c>
      <c r="AM575" s="260">
        <f>IF(AND(P575&lt;&gt;0,P575&lt;&gt;"Unknown",P575&lt;&gt;"Not required"),P575/(COUNTRY_INFO!E575+COUNTRY_INFO!F575), 0)</f>
        <v>1</v>
      </c>
      <c r="AN575" s="260">
        <f>IF(AND(Z575&lt;&gt;0,Z575&lt;&gt;"Unknown",Z575&lt;&gt;"Not required"),IF(COUNTRY_INFO!K575=1,1,IF(COUNTRY_INFO!K575=2,0.5*COUNTRY_INFO!F575/(0.5*COUNTRY_INFO!F575+0.2*COUNTRY_INFO!G575),IF(COUNTRY_INFO!K575=3,COUNTRY_INFO!F575/(COUNTRY_INFO!F575+COUNTRY_INFO!G575)))),0)</f>
        <v>1</v>
      </c>
      <c r="AO575" s="260">
        <f>IF(AND(Z575&lt;&gt;0,Z575&lt;&gt;"Unknown",Z575&lt;&gt;"Not required"),IF(COUNTRY_INFO!K575=1,0,IF(COUNTRY_INFO!K575=2,0.2*COUNTRY_INFO!G575/(0.5*COUNTRY_INFO!F575+0.2*COUNTRY_INFO!G575),IF(COUNTRY_INFO!K575=3,COUNTRY_INFO!G575/(COUNTRY_INFO!F575+COUNTRY_INFO!G575)))),0)</f>
        <v>0</v>
      </c>
      <c r="AP575" s="259">
        <f>MAX(COUNTRY_INFO!D575*AK575*PROFILE!$G$7,COUNTRY_INFO!D575*AL575*PROFILE!$G$7)</f>
        <v>0</v>
      </c>
      <c r="AQ575" s="259">
        <f>MAX(COUNTRY_INFO!D575*AK575*PROFILE!$G$8,COUNTRY_INFO!D575*AL575*PROFILE!$G$8,COUNTRY_INFO!D575*AM575*PROFILE!$G$8)</f>
        <v>30076.346100359122</v>
      </c>
      <c r="AR575" s="259">
        <f>MAX(COUNTRY_INFO!D575*AK575*PROFILE!$G$9,COUNTRY_INFO!D575*AL575*PROFILE!$G$9,COUNTRY_INFO!D575*AM575*PROFILE!$G$9,IF(AND(DISTRICT!Z575&lt;&gt;"Unknown",Z575&lt;&gt;"Not required"),COUNTRY_INFO!O575*DISTRICT!AN575,0))</f>
        <v>62459.777494756745</v>
      </c>
      <c r="AS575" s="259">
        <f>MAX(COUNTRY_INFO!D575*AK575*PROFILE!$G$10,COUNTRY_INFO!D575*AL575*PROFILE!$G$10,IF(AND(DISTRICT!Z575&lt;&gt;"Unknown",Z575&lt;&gt;"Not required"),COUNTRY_INFO!O575*DISTRICT!AO575,0))</f>
        <v>0</v>
      </c>
      <c r="AT575" s="259">
        <f t="shared" si="63"/>
        <v>92536.123595115874</v>
      </c>
      <c r="AU575" s="258">
        <f t="shared" si="58"/>
        <v>0</v>
      </c>
      <c r="AV575" s="259">
        <f>MAX('MDA2'!J575,'T1'!L575,'T2'!J575,T3_R1!K575,T3_R2!K575)</f>
        <v>0</v>
      </c>
      <c r="AW575" s="259">
        <f>MAX('MDA1'!K575,'MDA2'!K575,'MDA3'!I575,'MDA3'!L575,'T1'!M575,'T2'!K575,T3_R1!L575,T3_R2!L575)</f>
        <v>0</v>
      </c>
      <c r="AX575" s="259">
        <f>MAX('MDA1'!L575,'MDA2'!L575,'MDA3'!J575,'MDA3'!M575,'T1'!N575,'T2'!L575,T3_R1!M575,T3_R2!M575)</f>
        <v>0</v>
      </c>
      <c r="AY575" s="259">
        <f t="shared" si="64"/>
        <v>0</v>
      </c>
      <c r="AZ575" s="259">
        <f>MAX('MDA2'!J575,T575)</f>
        <v>0</v>
      </c>
      <c r="BA575" s="259">
        <f>MAX('MDA1'!K575,'MDA2'!K575,'MDA3'!I575,'MDA3'!L575,V575,AD575)</f>
        <v>0</v>
      </c>
      <c r="BB575" s="259">
        <f>MAX('MDA1'!L575,'MDA2'!L575,'MDA3'!J575,'MDA3'!M575,AF575)</f>
        <v>0</v>
      </c>
      <c r="BC575" s="259">
        <f t="shared" si="59"/>
        <v>0</v>
      </c>
      <c r="BD575" s="260">
        <f t="shared" si="60"/>
        <v>0</v>
      </c>
    </row>
    <row r="576" spans="1:56" x14ac:dyDescent="0.2">
      <c r="A576" s="10" t="str">
        <f>IF(COUNTRY_INFO!A576=0," ",COUNTRY_INFO!A576)</f>
        <v>Ethiopia</v>
      </c>
      <c r="B576" s="10" t="str">
        <f>IF(COUNTRY_INFO!B576=0," ",COUNTRY_INFO!B576)</f>
        <v>Oromia West Shewa</v>
      </c>
      <c r="C576" s="87" t="str">
        <f>IF(COUNTRY_INFO!C576=0," ",COUNTRY_INFO!C576)</f>
        <v>Jibat</v>
      </c>
      <c r="D576" s="67">
        <f>COUNTRY_INFO!L576</f>
        <v>0</v>
      </c>
      <c r="E576" s="61"/>
      <c r="F576" s="61"/>
      <c r="G576" s="11">
        <f>MAX('MDA1'!M576,'MDA2'!M576)</f>
        <v>0</v>
      </c>
      <c r="H576" s="11">
        <f>IF(AND(COUNTRY_INFO!H576&gt;0,COUNTRY_INFO!H576&lt;4),IF(D576&gt;MAX('MDA1'!M576,'MDA2'!M576),MAX('MDA1'!M576,'MDA2'!M576),D576),0)</f>
        <v>0</v>
      </c>
      <c r="I576" s="73">
        <f>IF(AND(COUNTRY_INFO!H576&gt;0,COUNTRY_INFO!H576&lt;4), IF(G576/D576*100&lt;&gt;0, IF(G576/D576*100&gt;100,100,G576/D576*100), "-"),0)</f>
        <v>0</v>
      </c>
      <c r="J576" s="67">
        <f>COUNTRY_INFO!M576</f>
        <v>79693</v>
      </c>
      <c r="K576" s="61"/>
      <c r="L576" s="61"/>
      <c r="M576" s="11">
        <f>MAX('MDA1'!M576,MAX('MDA3'!I576,'MDA3'!L576)+MAX('MDA3'!J576,'MDA3'!M576))</f>
        <v>68982</v>
      </c>
      <c r="N576" s="11">
        <f>IF(AND(COUNTRY_INFO!I576&gt;0,COUNTRY_INFO!I576&lt;4),IF(J576&gt;MAX('MDA1'!M576,MAX('MDA3'!I576,'MDA3'!L576)+MAX('MDA3'!J576,'MDA3'!M576)),MAX('MDA1'!M576,MAX('MDA3'!I576,'MDA3'!L576)+MAX('MDA3'!J576,'MDA3'!M576)),J576),0)</f>
        <v>68982</v>
      </c>
      <c r="O576" s="73">
        <f>IF(AND(COUNTRY_INFO!I576&gt;0,COUNTRY_INFO!I576&lt;4), IF(M576/J576*100&lt;&gt;0, IF(M576/J576*100&gt;100,100,M576/J576*100), "-"),0)</f>
        <v>86.559672744155705</v>
      </c>
      <c r="P576" s="67">
        <f>COUNTRY_INFO!N576</f>
        <v>37970</v>
      </c>
      <c r="Q576" s="61"/>
      <c r="R576" s="61"/>
      <c r="S576" s="11">
        <f>SUM(MAX('MDA2'!J576, 'T1'!L576, MAX(T3_R1!K576, T3_R2!K576)), MAX('MDA1'!K576, 'MDA2'!K576, 'T1'!M576, MAX(T3_R1!L576, T3_R2!L576)), MAX('MDA1'!L576, 'MDA2'!L576, 'T1'!N576, MAX(T3_R1!M576, T3_R2!M576)))</f>
        <v>21928</v>
      </c>
      <c r="T576" s="11">
        <f>IF(AND(COUNTRY_INFO!J576&gt;1,COUNTRY_INFO!J576&lt;4),IF(COUNTRY_INFO!E576&gt;MAX('MDA2'!J576,'T1'!L576,MAX(T3_R1!K576,T3_R2!K576)),MAX('MDA2'!J576,'T1'!L576,MAX(T3_R1!K576,T3_R2!K576)),COUNTRY_INFO!E576),0)</f>
        <v>0</v>
      </c>
      <c r="U576" s="217" t="str">
        <f>IF(AND(COUNTRY_INFO!J576&gt;1,COUNTRY_INFO!J576&lt;4), IF(T576/COUNTRY_INFO!E576*100&lt;&gt;0, IF(T576/COUNTRY_INFO!E576*100&gt;100,100,T576/COUNTRY_INFO!E576*100), "-"),0)</f>
        <v>-</v>
      </c>
      <c r="V576" s="11">
        <f>IF(AND(COUNTRY_INFO!J576&gt;1,COUNTRY_INFO!J576&lt;4),IF(COUNTRY_INFO!F576&gt;MAX('MDA1'!K576,'MDA2'!K576,'T1'!M576,MAX(T3_R1!L576,T3_R2!L576)),MAX('MDA1'!K576,'MDA2'!K576,'T1'!M576,MAX(T3_R1!L576,T3_R2!L576)),COUNTRY_INFO!F576),0)</f>
        <v>21928</v>
      </c>
      <c r="W576" s="217">
        <f>IF(AND(COUNTRY_INFO!J576&gt;1,COUNTRY_INFO!J576&lt;4), IF(V576/COUNTRY_INFO!F576*100&lt;&gt;0, IF(V576/COUNTRY_INFO!F576*100&gt;100,100,V576/COUNTRY_INFO!F576*100), "-"),0)</f>
        <v>88.31608200088607</v>
      </c>
      <c r="X576" s="11">
        <f t="shared" si="61"/>
        <v>21928</v>
      </c>
      <c r="Y576" s="73">
        <f>IF(AND(COUNTRY_INFO!J576&gt;1,COUNTRY_INFO!J576&lt;4), IF(S576/P576*100&lt;&gt;0, IF(X576/P576*100&gt;100,100,X576/P576*100), "-"),0)</f>
        <v>57.750855938899129</v>
      </c>
      <c r="Z576" s="67">
        <f>COUNTRY_INFO!O576</f>
        <v>0</v>
      </c>
      <c r="AA576" s="61"/>
      <c r="AB576" s="61"/>
      <c r="AC576" s="11">
        <f>MAX('T1'!L576,'T2'!J576)+MAX('T1'!M576,'T2'!K576)+MAX('T1'!N576,'T2'!L576)</f>
        <v>0</v>
      </c>
      <c r="AD576" s="11">
        <f>IF(COUNTRY_INFO!K576=1,IF(COUNTRY_INFO!F576*0.33&gt;MAX('T1'!M576,'T2'!K576),MAX('T1'!M576,'T2'!K576),COUNTRY_INFO!F576*0.33),IF(COUNTRY_INFO!K576=2,IF(COUNTRY_INFO!F576*0.5&gt;MAX('T1'!M576,'T2'!K576),MAX('T1'!M576,'T2'!K576),COUNTRY_INFO!F576*0.5),IF(COUNTRY_INFO!K576=3,IF(COUNTRY_INFO!F576&gt;MAX('T1'!M576,'T2'!K576),MAX('T1'!M576,'T2'!K576),COUNTRY_INFO!F576),0)))</f>
        <v>0</v>
      </c>
      <c r="AE576" s="217">
        <f>IF(AND(COUNTRY_INFO!K576&gt;0,COUNTRY_INFO!K576&lt;4),IF(Z576&gt;0,IF(COUNTRY_INFO!K576=1, AD576/(COUNTRY_INFO!F576*0.33)*100, IF(COUNTRY_INFO!K576=2, AD576/(COUNTRY_INFO!F576*0.5)*100, IF(COUNTRY_INFO!K576=3, AD576/COUNTRY_INFO!F576*100))),"-"),0)</f>
        <v>0</v>
      </c>
      <c r="AF576" s="11">
        <f>IF(COUNTRY_INFO!K576=2,IF(COUNTRY_INFO!G576*0.2&gt;MAX('T1'!N576,'T2'!L576),MAX('T1'!N576,'T2'!L576),COUNTRY_INFO!G576*0.2),IF(COUNTRY_INFO!K576=3,IF(COUNTRY_INFO!G576&gt;MAX('T1'!N576,'T2'!L576),MAX('T1'!N576,'T2'!L576),COUNTRY_INFO!G576),0))</f>
        <v>0</v>
      </c>
      <c r="AG576" s="217">
        <f>IF(AND(COUNTRY_INFO!K576&gt;0,COUNTRY_INFO!K576&lt;4),IF(Z576&gt;0,IF(COUNTRY_INFO!K576=1, 0, IF(COUNTRY_INFO!K576=2, AF576/(COUNTRY_INFO!G576*0.2)*100, IF(COUNTRY_INFO!K576=3, AF576/COUNTRY_INFO!G576*100))),"-"),0)</f>
        <v>0</v>
      </c>
      <c r="AH576" s="11">
        <f t="shared" si="62"/>
        <v>0</v>
      </c>
      <c r="AI576" s="73">
        <f>IF(AND(COUNTRY_INFO!K576&gt;0,COUNTRY_INFO!K576&lt;4), IF(AC576/Z576*100&lt;&gt;0, IF(AH576/Z576*100&gt;100,100,AH576/Z576*100), "-"),0)</f>
        <v>0</v>
      </c>
      <c r="AJ576" s="261"/>
      <c r="AK576" s="260">
        <f>IF(AND(D576&lt;&gt;0, D576&lt;&gt;"Unknown",D576&lt;&gt;"Stopped",D576&lt;&gt;"Not required"),D576/COUNTRY_INFO!D576, 0)</f>
        <v>0</v>
      </c>
      <c r="AL576" s="260">
        <f>IF(AND(J576&lt;&gt;0,J576&lt;&gt;"Unknown",J576&lt;&gt;"Stopped",J576&lt;&gt;"Not required"),J576/COUNTRY_INFO!D576, 0)</f>
        <v>1</v>
      </c>
      <c r="AM576" s="260">
        <f>IF(AND(P576&lt;&gt;0,P576&lt;&gt;"Unknown",P576&lt;&gt;"Not required"),P576/(COUNTRY_INFO!E576+COUNTRY_INFO!F576), 0)</f>
        <v>1</v>
      </c>
      <c r="AN576" s="260">
        <f>IF(AND(Z576&lt;&gt;0,Z576&lt;&gt;"Unknown",Z576&lt;&gt;"Not required"),IF(COUNTRY_INFO!K576=1,1,IF(COUNTRY_INFO!K576=2,0.5*COUNTRY_INFO!F576/(0.5*COUNTRY_INFO!F576+0.2*COUNTRY_INFO!G576),IF(COUNTRY_INFO!K576=3,COUNTRY_INFO!F576/(COUNTRY_INFO!F576+COUNTRY_INFO!G576)))),0)</f>
        <v>0</v>
      </c>
      <c r="AO576" s="260">
        <f>IF(AND(Z576&lt;&gt;0,Z576&lt;&gt;"Unknown",Z576&lt;&gt;"Not required"),IF(COUNTRY_INFO!K576=1,0,IF(COUNTRY_INFO!K576=2,0.2*COUNTRY_INFO!G576/(0.5*COUNTRY_INFO!F576+0.2*COUNTRY_INFO!G576),IF(COUNTRY_INFO!K576=3,COUNTRY_INFO!G576/(COUNTRY_INFO!F576+COUNTRY_INFO!G576)))),0)</f>
        <v>0</v>
      </c>
      <c r="AP576" s="259">
        <f>MAX(COUNTRY_INFO!D576*AK576*PROFILE!$G$7,COUNTRY_INFO!D576*AL576*PROFILE!$G$7)</f>
        <v>8.3440819504795437E-3</v>
      </c>
      <c r="AQ576" s="259">
        <f>MAX(COUNTRY_INFO!D576*AK576*PROFILE!$G$8,COUNTRY_INFO!D576*AL576*PROFILE!$G$8,COUNTRY_INFO!D576*AM576*PROFILE!$G$8)</f>
        <v>11672.198305206841</v>
      </c>
      <c r="AR576" s="259">
        <f>MAX(COUNTRY_INFO!D576*AK576*PROFILE!$G$9,COUNTRY_INFO!D576*AL576*PROFILE!$G$9,COUNTRY_INFO!D576*AM576*PROFILE!$G$9,IF(AND(DISTRICT!Z576&lt;&gt;"Unknown",Z576&lt;&gt;"Not required"),COUNTRY_INFO!O576*DISTRICT!AN576,0))</f>
        <v>24239.743304762378</v>
      </c>
      <c r="AS576" s="259">
        <f>MAX(COUNTRY_INFO!D576*AK576*PROFILE!$G$10,COUNTRY_INFO!D576*AL576*PROFILE!$G$10,IF(AND(DISTRICT!Z576&lt;&gt;"Unknown",Z576&lt;&gt;"Not required"),COUNTRY_INFO!O576*DISTRICT!AO576,0))</f>
        <v>43781.050045948832</v>
      </c>
      <c r="AT576" s="259">
        <f t="shared" si="63"/>
        <v>79693</v>
      </c>
      <c r="AU576" s="258" t="str">
        <f t="shared" si="58"/>
        <v>Y</v>
      </c>
      <c r="AV576" s="259">
        <f>MAX('MDA2'!J576,'T1'!L576,'T2'!J576,T3_R1!K576,T3_R2!K576)</f>
        <v>0</v>
      </c>
      <c r="AW576" s="259">
        <f>MAX('MDA1'!K576,'MDA2'!K576,'MDA3'!I576,'MDA3'!L576,'T1'!M576,'T2'!K576,T3_R1!L576,T3_R2!L576)</f>
        <v>24834</v>
      </c>
      <c r="AX576" s="259">
        <f>MAX('MDA1'!L576,'MDA2'!L576,'MDA3'!J576,'MDA3'!M576,'T1'!N576,'T2'!L576,T3_R1!M576,T3_R2!M576)</f>
        <v>44148</v>
      </c>
      <c r="AY576" s="259">
        <f t="shared" si="64"/>
        <v>68982</v>
      </c>
      <c r="AZ576" s="259">
        <f>MAX('MDA2'!J576,T576)</f>
        <v>0</v>
      </c>
      <c r="BA576" s="259">
        <f>MAX('MDA1'!K576,'MDA2'!K576,'MDA3'!I576,'MDA3'!L576,V576,AD576)</f>
        <v>24834</v>
      </c>
      <c r="BB576" s="259">
        <f>MAX('MDA1'!L576,'MDA2'!L576,'MDA3'!J576,'MDA3'!M576,AF576)</f>
        <v>44148</v>
      </c>
      <c r="BC576" s="259">
        <f t="shared" si="59"/>
        <v>68982</v>
      </c>
      <c r="BD576" s="260">
        <f t="shared" si="60"/>
        <v>86.559672744155705</v>
      </c>
    </row>
    <row r="577" spans="1:56" x14ac:dyDescent="0.2">
      <c r="A577" s="10" t="str">
        <f>IF(COUNTRY_INFO!A577=0," ",COUNTRY_INFO!A577)</f>
        <v>Ethiopia</v>
      </c>
      <c r="B577" s="10" t="str">
        <f>IF(COUNTRY_INFO!B577=0," ",COUNTRY_INFO!B577)</f>
        <v>Oromia West Shewa</v>
      </c>
      <c r="C577" s="87" t="str">
        <f>IF(COUNTRY_INFO!C577=0," ",COUNTRY_INFO!C577)</f>
        <v>Liben Jawi</v>
      </c>
      <c r="D577" s="67">
        <f>COUNTRY_INFO!L577</f>
        <v>0</v>
      </c>
      <c r="E577" s="61"/>
      <c r="F577" s="61"/>
      <c r="G577" s="11">
        <f>MAX('MDA1'!M577,'MDA2'!M577)</f>
        <v>0</v>
      </c>
      <c r="H577" s="11">
        <f>IF(AND(COUNTRY_INFO!H577&gt;0,COUNTRY_INFO!H577&lt;4),IF(D577&gt;MAX('MDA1'!M577,'MDA2'!M577),MAX('MDA1'!M577,'MDA2'!M577),D577),0)</f>
        <v>0</v>
      </c>
      <c r="I577" s="73">
        <f>IF(AND(COUNTRY_INFO!H577&gt;0,COUNTRY_INFO!H577&lt;4), IF(G577/D577*100&lt;&gt;0, IF(G577/D577*100&gt;100,100,G577/D577*100), "-"),0)</f>
        <v>0</v>
      </c>
      <c r="J577" s="67">
        <f>COUNTRY_INFO!M577</f>
        <v>72874</v>
      </c>
      <c r="K577" s="61"/>
      <c r="L577" s="61"/>
      <c r="M577" s="11">
        <f>MAX('MDA1'!M577,MAX('MDA3'!I577,'MDA3'!L577)+MAX('MDA3'!J577,'MDA3'!M577))</f>
        <v>30552</v>
      </c>
      <c r="N577" s="11">
        <f>IF(AND(COUNTRY_INFO!I577&gt;0,COUNTRY_INFO!I577&lt;4),IF(J577&gt;MAX('MDA1'!M577,MAX('MDA3'!I577,'MDA3'!L577)+MAX('MDA3'!J577,'MDA3'!M577)),MAX('MDA1'!M577,MAX('MDA3'!I577,'MDA3'!L577)+MAX('MDA3'!J577,'MDA3'!M577)),J577),0)</f>
        <v>30552</v>
      </c>
      <c r="O577" s="73">
        <f>IF(AND(COUNTRY_INFO!I577&gt;0,COUNTRY_INFO!I577&lt;4), IF(M577/J577*100&lt;&gt;0, IF(M577/J577*100&gt;100,100,M577/J577*100), "-"),0)</f>
        <v>41.924417487718529</v>
      </c>
      <c r="P577" s="67">
        <f>COUNTRY_INFO!N577</f>
        <v>0</v>
      </c>
      <c r="Q577" s="61"/>
      <c r="R577" s="61"/>
      <c r="S577" s="11">
        <f>SUM(MAX('MDA2'!J577, 'T1'!L577, MAX(T3_R1!K577, T3_R2!K577)), MAX('MDA1'!K577, 'MDA2'!K577, 'T1'!M577, MAX(T3_R1!L577, T3_R2!L577)), MAX('MDA1'!L577, 'MDA2'!L577, 'T1'!N577, MAX(T3_R1!M577, T3_R2!M577)))</f>
        <v>0</v>
      </c>
      <c r="T577" s="11">
        <f>IF(AND(COUNTRY_INFO!J577&gt;1,COUNTRY_INFO!J577&lt;4),IF(COUNTRY_INFO!E577&gt;MAX('MDA2'!J577,'T1'!L577,MAX(T3_R1!K577,T3_R2!K577)),MAX('MDA2'!J577,'T1'!L577,MAX(T3_R1!K577,T3_R2!K577)),COUNTRY_INFO!E577),0)</f>
        <v>0</v>
      </c>
      <c r="U577" s="217">
        <f>IF(AND(COUNTRY_INFO!J577&gt;1,COUNTRY_INFO!J577&lt;4), IF(T577/COUNTRY_INFO!E577*100&lt;&gt;0, IF(T577/COUNTRY_INFO!E577*100&gt;100,100,T577/COUNTRY_INFO!E577*100), "-"),0)</f>
        <v>0</v>
      </c>
      <c r="V577" s="11">
        <f>IF(AND(COUNTRY_INFO!J577&gt;1,COUNTRY_INFO!J577&lt;4),IF(COUNTRY_INFO!F577&gt;MAX('MDA1'!K577,'MDA2'!K577,'T1'!M577,MAX(T3_R1!L577,T3_R2!L577)),MAX('MDA1'!K577,'MDA2'!K577,'T1'!M577,MAX(T3_R1!L577,T3_R2!L577)),COUNTRY_INFO!F577),0)</f>
        <v>0</v>
      </c>
      <c r="W577" s="217">
        <f>IF(AND(COUNTRY_INFO!J577&gt;1,COUNTRY_INFO!J577&lt;4), IF(V577/COUNTRY_INFO!F577*100&lt;&gt;0, IF(V577/COUNTRY_INFO!F577*100&gt;100,100,V577/COUNTRY_INFO!F577*100), "-"),0)</f>
        <v>0</v>
      </c>
      <c r="X577" s="11">
        <f t="shared" si="61"/>
        <v>0</v>
      </c>
      <c r="Y577" s="73">
        <f>IF(AND(COUNTRY_INFO!J577&gt;1,COUNTRY_INFO!J577&lt;4), IF(S577/P577*100&lt;&gt;0, IF(X577/P577*100&gt;100,100,X577/P577*100), "-"),0)</f>
        <v>0</v>
      </c>
      <c r="Z577" s="67">
        <f>COUNTRY_INFO!O577</f>
        <v>0</v>
      </c>
      <c r="AA577" s="61"/>
      <c r="AB577" s="61"/>
      <c r="AC577" s="11">
        <f>MAX('T1'!L577,'T2'!J577)+MAX('T1'!M577,'T2'!K577)+MAX('T1'!N577,'T2'!L577)</f>
        <v>0</v>
      </c>
      <c r="AD577" s="11">
        <f>IF(COUNTRY_INFO!K577=1,IF(COUNTRY_INFO!F577*0.33&gt;MAX('T1'!M577,'T2'!K577),MAX('T1'!M577,'T2'!K577),COUNTRY_INFO!F577*0.33),IF(COUNTRY_INFO!K577=2,IF(COUNTRY_INFO!F577*0.5&gt;MAX('T1'!M577,'T2'!K577),MAX('T1'!M577,'T2'!K577),COUNTRY_INFO!F577*0.5),IF(COUNTRY_INFO!K577=3,IF(COUNTRY_INFO!F577&gt;MAX('T1'!M577,'T2'!K577),MAX('T1'!M577,'T2'!K577),COUNTRY_INFO!F577),0)))</f>
        <v>0</v>
      </c>
      <c r="AE577" s="217">
        <f>IF(AND(COUNTRY_INFO!K577&gt;0,COUNTRY_INFO!K577&lt;4),IF(Z577&gt;0,IF(COUNTRY_INFO!K577=1, AD577/(COUNTRY_INFO!F577*0.33)*100, IF(COUNTRY_INFO!K577=2, AD577/(COUNTRY_INFO!F577*0.5)*100, IF(COUNTRY_INFO!K577=3, AD577/COUNTRY_INFO!F577*100))),"-"),0)</f>
        <v>0</v>
      </c>
      <c r="AF577" s="11">
        <f>IF(COUNTRY_INFO!K577=2,IF(COUNTRY_INFO!G577*0.2&gt;MAX('T1'!N577,'T2'!L577),MAX('T1'!N577,'T2'!L577),COUNTRY_INFO!G577*0.2),IF(COUNTRY_INFO!K577=3,IF(COUNTRY_INFO!G577&gt;MAX('T1'!N577,'T2'!L577),MAX('T1'!N577,'T2'!L577),COUNTRY_INFO!G577),0))</f>
        <v>0</v>
      </c>
      <c r="AG577" s="217">
        <f>IF(AND(COUNTRY_INFO!K577&gt;0,COUNTRY_INFO!K577&lt;4),IF(Z577&gt;0,IF(COUNTRY_INFO!K577=1, 0, IF(COUNTRY_INFO!K577=2, AF577/(COUNTRY_INFO!G577*0.2)*100, IF(COUNTRY_INFO!K577=3, AF577/COUNTRY_INFO!G577*100))),"-"),0)</f>
        <v>0</v>
      </c>
      <c r="AH577" s="11">
        <f t="shared" si="62"/>
        <v>0</v>
      </c>
      <c r="AI577" s="73">
        <f>IF(AND(COUNTRY_INFO!K577&gt;0,COUNTRY_INFO!K577&lt;4), IF(AC577/Z577*100&lt;&gt;0, IF(AH577/Z577*100&gt;100,100,AH577/Z577*100), "-"),0)</f>
        <v>0</v>
      </c>
      <c r="AJ577" s="261"/>
      <c r="AK577" s="260">
        <f>IF(AND(D577&lt;&gt;0, D577&lt;&gt;"Unknown",D577&lt;&gt;"Stopped",D577&lt;&gt;"Not required"),D577/COUNTRY_INFO!D577, 0)</f>
        <v>0</v>
      </c>
      <c r="AL577" s="260">
        <f>IF(AND(J577&lt;&gt;0,J577&lt;&gt;"Unknown",J577&lt;&gt;"Stopped",J577&lt;&gt;"Not required"),J577/COUNTRY_INFO!D577, 0)</f>
        <v>1</v>
      </c>
      <c r="AM577" s="260">
        <f>IF(AND(P577&lt;&gt;0,P577&lt;&gt;"Unknown",P577&lt;&gt;"Not required"),P577/(COUNTRY_INFO!E577+COUNTRY_INFO!F577), 0)</f>
        <v>0</v>
      </c>
      <c r="AN577" s="260">
        <f>IF(AND(Z577&lt;&gt;0,Z577&lt;&gt;"Unknown",Z577&lt;&gt;"Not required"),IF(COUNTRY_INFO!K577=1,1,IF(COUNTRY_INFO!K577=2,0.5*COUNTRY_INFO!F577/(0.5*COUNTRY_INFO!F577+0.2*COUNTRY_INFO!G577),IF(COUNTRY_INFO!K577=3,COUNTRY_INFO!F577/(COUNTRY_INFO!F577+COUNTRY_INFO!G577)))),0)</f>
        <v>0</v>
      </c>
      <c r="AO577" s="260">
        <f>IF(AND(Z577&lt;&gt;0,Z577&lt;&gt;"Unknown",Z577&lt;&gt;"Not required"),IF(COUNTRY_INFO!K577=1,0,IF(COUNTRY_INFO!K577=2,0.2*COUNTRY_INFO!G577/(0.5*COUNTRY_INFO!F577+0.2*COUNTRY_INFO!G577),IF(COUNTRY_INFO!K577=3,COUNTRY_INFO!G577/(COUNTRY_INFO!F577+COUNTRY_INFO!G577)))),0)</f>
        <v>0</v>
      </c>
      <c r="AP577" s="259">
        <f>MAX(COUNTRY_INFO!D577*AK577*PROFILE!$G$7,COUNTRY_INFO!D577*AL577*PROFILE!$G$7)</f>
        <v>7.6301134109551189E-3</v>
      </c>
      <c r="AQ577" s="259">
        <f>MAX(COUNTRY_INFO!D577*AK577*PROFILE!$G$8,COUNTRY_INFO!D577*AL577*PROFILE!$G$8,COUNTRY_INFO!D577*AM577*PROFILE!$G$8)</f>
        <v>10673.456630991972</v>
      </c>
      <c r="AR577" s="259">
        <f>MAX(COUNTRY_INFO!D577*AK577*PROFILE!$G$9,COUNTRY_INFO!D577*AL577*PROFILE!$G$9,COUNTRY_INFO!D577*AM577*PROFILE!$G$9,IF(AND(DISTRICT!Z577&lt;&gt;"Unknown",Z577&lt;&gt;"Not required"),COUNTRY_INFO!O577*DISTRICT!AN577,0))</f>
        <v>22165.648847342345</v>
      </c>
      <c r="AS577" s="259">
        <f>MAX(COUNTRY_INFO!D577*AK577*PROFILE!$G$10,COUNTRY_INFO!D577*AL577*PROFILE!$G$10,IF(AND(DISTRICT!Z577&lt;&gt;"Unknown",Z577&lt;&gt;"Not required"),COUNTRY_INFO!O577*DISTRICT!AO577,0))</f>
        <v>40034.886891552269</v>
      </c>
      <c r="AT577" s="259">
        <f t="shared" si="63"/>
        <v>72874</v>
      </c>
      <c r="AU577" s="258" t="str">
        <f t="shared" si="58"/>
        <v>Y</v>
      </c>
      <c r="AV577" s="259">
        <f>MAX('MDA2'!J577,'T1'!L577,'T2'!J577,T3_R1!K577,T3_R2!K577)</f>
        <v>0</v>
      </c>
      <c r="AW577" s="259">
        <f>MAX('MDA1'!K577,'MDA2'!K577,'MDA3'!I577,'MDA3'!L577,'T1'!M577,'T2'!K577,T3_R1!L577,T3_R2!L577)</f>
        <v>10999</v>
      </c>
      <c r="AX577" s="259">
        <f>MAX('MDA1'!L577,'MDA2'!L577,'MDA3'!J577,'MDA3'!M577,'T1'!N577,'T2'!L577,T3_R1!M577,T3_R2!M577)</f>
        <v>19553</v>
      </c>
      <c r="AY577" s="259">
        <f t="shared" si="64"/>
        <v>30552</v>
      </c>
      <c r="AZ577" s="259">
        <f>MAX('MDA2'!J577,T577)</f>
        <v>0</v>
      </c>
      <c r="BA577" s="259">
        <f>MAX('MDA1'!K577,'MDA2'!K577,'MDA3'!I577,'MDA3'!L577,V577,AD577)</f>
        <v>10999</v>
      </c>
      <c r="BB577" s="259">
        <f>MAX('MDA1'!L577,'MDA2'!L577,'MDA3'!J577,'MDA3'!M577,AF577)</f>
        <v>19553</v>
      </c>
      <c r="BC577" s="259">
        <f t="shared" si="59"/>
        <v>30552</v>
      </c>
      <c r="BD577" s="260">
        <f t="shared" si="60"/>
        <v>41.924417487718529</v>
      </c>
    </row>
    <row r="578" spans="1:56" x14ac:dyDescent="0.2">
      <c r="A578" s="10" t="str">
        <f>IF(COUNTRY_INFO!A578=0," ",COUNTRY_INFO!A578)</f>
        <v>Ethiopia</v>
      </c>
      <c r="B578" s="10" t="str">
        <f>IF(COUNTRY_INFO!B578=0," ",COUNTRY_INFO!B578)</f>
        <v>Oromia West Shewa</v>
      </c>
      <c r="C578" s="87" t="str">
        <f>IF(COUNTRY_INFO!C578=0," ",COUNTRY_INFO!C578)</f>
        <v>Meta Robi</v>
      </c>
      <c r="D578" s="67">
        <f>COUNTRY_INFO!L578</f>
        <v>0</v>
      </c>
      <c r="E578" s="61"/>
      <c r="F578" s="61"/>
      <c r="G578" s="11">
        <f>MAX('MDA1'!M578,'MDA2'!M578)</f>
        <v>0</v>
      </c>
      <c r="H578" s="11">
        <f>IF(AND(COUNTRY_INFO!H578&gt;0,COUNTRY_INFO!H578&lt;4),IF(D578&gt;MAX('MDA1'!M578,'MDA2'!M578),MAX('MDA1'!M578,'MDA2'!M578),D578),0)</f>
        <v>0</v>
      </c>
      <c r="I578" s="73">
        <f>IF(AND(COUNTRY_INFO!H578&gt;0,COUNTRY_INFO!H578&lt;4), IF(G578/D578*100&lt;&gt;0, IF(G578/D578*100&gt;100,100,G578/D578*100), "-"),0)</f>
        <v>0</v>
      </c>
      <c r="J578" s="67">
        <f>COUNTRY_INFO!M578</f>
        <v>0</v>
      </c>
      <c r="K578" s="61"/>
      <c r="L578" s="61"/>
      <c r="M578" s="11">
        <f>MAX('MDA1'!M578,MAX('MDA3'!I578,'MDA3'!L578)+MAX('MDA3'!J578,'MDA3'!M578))</f>
        <v>0</v>
      </c>
      <c r="N578" s="11">
        <f>IF(AND(COUNTRY_INFO!I578&gt;0,COUNTRY_INFO!I578&lt;4),IF(J578&gt;MAX('MDA1'!M578,MAX('MDA3'!I578,'MDA3'!L578)+MAX('MDA3'!J578,'MDA3'!M578)),MAX('MDA1'!M578,MAX('MDA3'!I578,'MDA3'!L578)+MAX('MDA3'!J578,'MDA3'!M578)),J578),0)</f>
        <v>0</v>
      </c>
      <c r="O578" s="73">
        <f>IF(AND(COUNTRY_INFO!I578&gt;0,COUNTRY_INFO!I578&lt;4), IF(M578/J578*100&lt;&gt;0, IF(M578/J578*100&gt;100,100,M578/J578*100), "-"),0)</f>
        <v>0</v>
      </c>
      <c r="P578" s="67">
        <f>COUNTRY_INFO!N578</f>
        <v>47131</v>
      </c>
      <c r="Q578" s="61"/>
      <c r="R578" s="61"/>
      <c r="S578" s="11">
        <f>SUM(MAX('MDA2'!J578, 'T1'!L578, MAX(T3_R1!K578, T3_R2!K578)), MAX('MDA1'!K578, 'MDA2'!K578, 'T1'!M578, MAX(T3_R1!L578, T3_R2!L578)), MAX('MDA1'!L578, 'MDA2'!L578, 'T1'!N578, MAX(T3_R1!M578, T3_R2!M578)))</f>
        <v>28971</v>
      </c>
      <c r="T578" s="11">
        <f>IF(AND(COUNTRY_INFO!J578&gt;1,COUNTRY_INFO!J578&lt;4),IF(COUNTRY_INFO!E578&gt;MAX('MDA2'!J578,'T1'!L578,MAX(T3_R1!K578,T3_R2!K578)),MAX('MDA2'!J578,'T1'!L578,MAX(T3_R1!K578,T3_R2!K578)),COUNTRY_INFO!E578),0)</f>
        <v>0</v>
      </c>
      <c r="U578" s="217" t="str">
        <f>IF(AND(COUNTRY_INFO!J578&gt;1,COUNTRY_INFO!J578&lt;4), IF(T578/COUNTRY_INFO!E578*100&lt;&gt;0, IF(T578/COUNTRY_INFO!E578*100&gt;100,100,T578/COUNTRY_INFO!E578*100), "-"),0)</f>
        <v>-</v>
      </c>
      <c r="V578" s="11">
        <f>IF(AND(COUNTRY_INFO!J578&gt;1,COUNTRY_INFO!J578&lt;4),IF(COUNTRY_INFO!F578&gt;MAX('MDA1'!K578,'MDA2'!K578,'T1'!M578,MAX(T3_R1!L578,T3_R2!L578)),MAX('MDA1'!K578,'MDA2'!K578,'T1'!M578,MAX(T3_R1!L578,T3_R2!L578)),COUNTRY_INFO!F578),0)</f>
        <v>28971</v>
      </c>
      <c r="W578" s="217">
        <f>IF(AND(COUNTRY_INFO!J578&gt;1,COUNTRY_INFO!J578&lt;4), IF(V578/COUNTRY_INFO!F578*100&lt;&gt;0, IF(V578/COUNTRY_INFO!F578*100&gt;100,100,V578/COUNTRY_INFO!F578*100), "-"),0)</f>
        <v>94.003699016840258</v>
      </c>
      <c r="X578" s="11">
        <f t="shared" si="61"/>
        <v>28971</v>
      </c>
      <c r="Y578" s="73">
        <f>IF(AND(COUNTRY_INFO!J578&gt;1,COUNTRY_INFO!J578&lt;4), IF(S578/P578*100&lt;&gt;0, IF(X578/P578*100&gt;100,100,X578/P578*100), "-"),0)</f>
        <v>61.469096772824685</v>
      </c>
      <c r="Z578" s="67">
        <f>COUNTRY_INFO!O578</f>
        <v>0</v>
      </c>
      <c r="AA578" s="61"/>
      <c r="AB578" s="61"/>
      <c r="AC578" s="11">
        <f>MAX('T1'!L578,'T2'!J578)+MAX('T1'!M578,'T2'!K578)+MAX('T1'!N578,'T2'!L578)</f>
        <v>0</v>
      </c>
      <c r="AD578" s="11">
        <f>IF(COUNTRY_INFO!K578=1,IF(COUNTRY_INFO!F578*0.33&gt;MAX('T1'!M578,'T2'!K578),MAX('T1'!M578,'T2'!K578),COUNTRY_INFO!F578*0.33),IF(COUNTRY_INFO!K578=2,IF(COUNTRY_INFO!F578*0.5&gt;MAX('T1'!M578,'T2'!K578),MAX('T1'!M578,'T2'!K578),COUNTRY_INFO!F578*0.5),IF(COUNTRY_INFO!K578=3,IF(COUNTRY_INFO!F578&gt;MAX('T1'!M578,'T2'!K578),MAX('T1'!M578,'T2'!K578),COUNTRY_INFO!F578),0)))</f>
        <v>0</v>
      </c>
      <c r="AE578" s="217">
        <f>IF(AND(COUNTRY_INFO!K578&gt;0,COUNTRY_INFO!K578&lt;4),IF(Z578&gt;0,IF(COUNTRY_INFO!K578=1, AD578/(COUNTRY_INFO!F578*0.33)*100, IF(COUNTRY_INFO!K578=2, AD578/(COUNTRY_INFO!F578*0.5)*100, IF(COUNTRY_INFO!K578=3, AD578/COUNTRY_INFO!F578*100))),"-"),0)</f>
        <v>0</v>
      </c>
      <c r="AF578" s="11">
        <f>IF(COUNTRY_INFO!K578=2,IF(COUNTRY_INFO!G578*0.2&gt;MAX('T1'!N578,'T2'!L578),MAX('T1'!N578,'T2'!L578),COUNTRY_INFO!G578*0.2),IF(COUNTRY_INFO!K578=3,IF(COUNTRY_INFO!G578&gt;MAX('T1'!N578,'T2'!L578),MAX('T1'!N578,'T2'!L578),COUNTRY_INFO!G578),0))</f>
        <v>0</v>
      </c>
      <c r="AG578" s="217">
        <f>IF(AND(COUNTRY_INFO!K578&gt;0,COUNTRY_INFO!K578&lt;4),IF(Z578&gt;0,IF(COUNTRY_INFO!K578=1, 0, IF(COUNTRY_INFO!K578=2, AF578/(COUNTRY_INFO!G578*0.2)*100, IF(COUNTRY_INFO!K578=3, AF578/COUNTRY_INFO!G578*100))),"-"),0)</f>
        <v>0</v>
      </c>
      <c r="AH578" s="11">
        <f t="shared" si="62"/>
        <v>0</v>
      </c>
      <c r="AI578" s="73">
        <f>IF(AND(COUNTRY_INFO!K578&gt;0,COUNTRY_INFO!K578&lt;4), IF(AC578/Z578*100&lt;&gt;0, IF(AH578/Z578*100&gt;100,100,AH578/Z578*100), "-"),0)</f>
        <v>0</v>
      </c>
      <c r="AJ578" s="261"/>
      <c r="AK578" s="260">
        <f>IF(AND(D578&lt;&gt;0, D578&lt;&gt;"Unknown",D578&lt;&gt;"Stopped",D578&lt;&gt;"Not required"),D578/COUNTRY_INFO!D578, 0)</f>
        <v>0</v>
      </c>
      <c r="AL578" s="260">
        <f>IF(AND(J578&lt;&gt;0,J578&lt;&gt;"Unknown",J578&lt;&gt;"Stopped",J578&lt;&gt;"Not required"),J578/COUNTRY_INFO!D578, 0)</f>
        <v>0</v>
      </c>
      <c r="AM578" s="260">
        <f>IF(AND(P578&lt;&gt;0,P578&lt;&gt;"Unknown",P578&lt;&gt;"Not required"),P578/(COUNTRY_INFO!E578+COUNTRY_INFO!F578), 0)</f>
        <v>1</v>
      </c>
      <c r="AN578" s="260">
        <f>IF(AND(Z578&lt;&gt;0,Z578&lt;&gt;"Unknown",Z578&lt;&gt;"Not required"),IF(COUNTRY_INFO!K578=1,1,IF(COUNTRY_INFO!K578=2,0.5*COUNTRY_INFO!F578/(0.5*COUNTRY_INFO!F578+0.2*COUNTRY_INFO!G578),IF(COUNTRY_INFO!K578=3,COUNTRY_INFO!F578/(COUNTRY_INFO!F578+COUNTRY_INFO!G578)))),0)</f>
        <v>0</v>
      </c>
      <c r="AO578" s="260">
        <f>IF(AND(Z578&lt;&gt;0,Z578&lt;&gt;"Unknown",Z578&lt;&gt;"Not required"),IF(COUNTRY_INFO!K578=1,0,IF(COUNTRY_INFO!K578=2,0.2*COUNTRY_INFO!G578/(0.5*COUNTRY_INFO!F578+0.2*COUNTRY_INFO!G578),IF(COUNTRY_INFO!K578=3,COUNTRY_INFO!G578/(COUNTRY_INFO!F578+COUNTRY_INFO!G578)))),0)</f>
        <v>0</v>
      </c>
      <c r="AP578" s="259">
        <f>MAX(COUNTRY_INFO!D578*AK578*PROFILE!$G$7,COUNTRY_INFO!D578*AL578*PROFILE!$G$7)</f>
        <v>0</v>
      </c>
      <c r="AQ578" s="259">
        <f>MAX(COUNTRY_INFO!D578*AK578*PROFILE!$G$8,COUNTRY_INFO!D578*AL578*PROFILE!$G$8,COUNTRY_INFO!D578*AM578*PROFILE!$G$8)</f>
        <v>14488.271947988664</v>
      </c>
      <c r="AR578" s="259">
        <f>MAX(COUNTRY_INFO!D578*AK578*PROFILE!$G$9,COUNTRY_INFO!D578*AL578*PROFILE!$G$9,COUNTRY_INFO!D578*AM578*PROFILE!$G$9,IF(AND(DISTRICT!Z578&lt;&gt;"Unknown",Z578&lt;&gt;"Not required"),COUNTRY_INFO!O578*DISTRICT!AN578,0))</f>
        <v>30087.904931513363</v>
      </c>
      <c r="AS578" s="259">
        <f>MAX(COUNTRY_INFO!D578*AK578*PROFILE!$G$10,COUNTRY_INFO!D578*AL578*PROFILE!$G$10,IF(AND(DISTRICT!Z578&lt;&gt;"Unknown",Z578&lt;&gt;"Not required"),COUNTRY_INFO!O578*DISTRICT!AO578,0))</f>
        <v>0</v>
      </c>
      <c r="AT578" s="259">
        <f t="shared" si="63"/>
        <v>44576.176879502025</v>
      </c>
      <c r="AU578" s="258" t="str">
        <f t="shared" si="58"/>
        <v>Y</v>
      </c>
      <c r="AV578" s="259">
        <f>MAX('MDA2'!J578,'T1'!L578,'T2'!J578,T3_R1!K578,T3_R2!K578)</f>
        <v>0</v>
      </c>
      <c r="AW578" s="259">
        <f>MAX('MDA1'!K578,'MDA2'!K578,'MDA3'!I578,'MDA3'!L578,'T1'!M578,'T2'!K578,T3_R1!L578,T3_R2!L578)</f>
        <v>28971</v>
      </c>
      <c r="AX578" s="259">
        <f>MAX('MDA1'!L578,'MDA2'!L578,'MDA3'!J578,'MDA3'!M578,'T1'!N578,'T2'!L578,T3_R1!M578,T3_R2!M578)</f>
        <v>0</v>
      </c>
      <c r="AY578" s="259">
        <f t="shared" si="64"/>
        <v>28971</v>
      </c>
      <c r="AZ578" s="259">
        <f>MAX('MDA2'!J578,T578)</f>
        <v>0</v>
      </c>
      <c r="BA578" s="259">
        <f>MAX('MDA1'!K578,'MDA2'!K578,'MDA3'!I578,'MDA3'!L578,V578,AD578)</f>
        <v>28971</v>
      </c>
      <c r="BB578" s="259">
        <f>MAX('MDA1'!L578,'MDA2'!L578,'MDA3'!J578,'MDA3'!M578,AF578)</f>
        <v>0</v>
      </c>
      <c r="BC578" s="259">
        <f t="shared" si="59"/>
        <v>28971</v>
      </c>
      <c r="BD578" s="260">
        <f t="shared" si="60"/>
        <v>64.992114685640672</v>
      </c>
    </row>
    <row r="579" spans="1:56" x14ac:dyDescent="0.2">
      <c r="A579" s="10" t="str">
        <f>IF(COUNTRY_INFO!A579=0," ",COUNTRY_INFO!A579)</f>
        <v>Ethiopia</v>
      </c>
      <c r="B579" s="10" t="str">
        <f>IF(COUNTRY_INFO!B579=0," ",COUNTRY_INFO!B579)</f>
        <v>Oromia West Shewa</v>
      </c>
      <c r="C579" s="87" t="str">
        <f>IF(COUNTRY_INFO!C579=0," ",COUNTRY_INFO!C579)</f>
        <v xml:space="preserve">Meta Wolkite </v>
      </c>
      <c r="D579" s="67">
        <f>COUNTRY_INFO!L579</f>
        <v>0</v>
      </c>
      <c r="E579" s="61"/>
      <c r="F579" s="61"/>
      <c r="G579" s="11">
        <f>MAX('MDA1'!M579,'MDA2'!M579)</f>
        <v>0</v>
      </c>
      <c r="H579" s="11">
        <f>IF(AND(COUNTRY_INFO!H579&gt;0,COUNTRY_INFO!H579&lt;4),IF(D579&gt;MAX('MDA1'!M579,'MDA2'!M579),MAX('MDA1'!M579,'MDA2'!M579),D579),0)</f>
        <v>0</v>
      </c>
      <c r="I579" s="73">
        <f>IF(AND(COUNTRY_INFO!H579&gt;0,COUNTRY_INFO!H579&lt;4), IF(G579/D579*100&lt;&gt;0, IF(G579/D579*100&gt;100,100,G579/D579*100), "-"),0)</f>
        <v>0</v>
      </c>
      <c r="J579" s="67">
        <f>COUNTRY_INFO!M579</f>
        <v>0</v>
      </c>
      <c r="K579" s="61"/>
      <c r="L579" s="61"/>
      <c r="M579" s="11">
        <f>MAX('MDA1'!M579,MAX('MDA3'!I579,'MDA3'!L579)+MAX('MDA3'!J579,'MDA3'!M579))</f>
        <v>0</v>
      </c>
      <c r="N579" s="11">
        <f>IF(AND(COUNTRY_INFO!I579&gt;0,COUNTRY_INFO!I579&lt;4),IF(J579&gt;MAX('MDA1'!M579,MAX('MDA3'!I579,'MDA3'!L579)+MAX('MDA3'!J579,'MDA3'!M579)),MAX('MDA1'!M579,MAX('MDA3'!I579,'MDA3'!L579)+MAX('MDA3'!J579,'MDA3'!M579)),J579),0)</f>
        <v>0</v>
      </c>
      <c r="O579" s="73">
        <f>IF(AND(COUNTRY_INFO!I579&gt;0,COUNTRY_INFO!I579&lt;4), IF(M579/J579*100&lt;&gt;0, IF(M579/J579*100&gt;100,100,M579/J579*100), "-"),0)</f>
        <v>0</v>
      </c>
      <c r="P579" s="67">
        <f>COUNTRY_INFO!N579</f>
        <v>0</v>
      </c>
      <c r="Q579" s="61"/>
      <c r="R579" s="61"/>
      <c r="S579" s="11">
        <f>SUM(MAX('MDA2'!J579, 'T1'!L579, MAX(T3_R1!K579, T3_R2!K579)), MAX('MDA1'!K579, 'MDA2'!K579, 'T1'!M579, MAX(T3_R1!L579, T3_R2!L579)), MAX('MDA1'!L579, 'MDA2'!L579, 'T1'!N579, MAX(T3_R1!M579, T3_R2!M579)))</f>
        <v>0</v>
      </c>
      <c r="T579" s="11">
        <f>IF(AND(COUNTRY_INFO!J579&gt;1,COUNTRY_INFO!J579&lt;4),IF(COUNTRY_INFO!E579&gt;MAX('MDA2'!J579,'T1'!L579,MAX(T3_R1!K579,T3_R2!K579)),MAX('MDA2'!J579,'T1'!L579,MAX(T3_R1!K579,T3_R2!K579)),COUNTRY_INFO!E579),0)</f>
        <v>0</v>
      </c>
      <c r="U579" s="217">
        <f>IF(AND(COUNTRY_INFO!J579&gt;1,COUNTRY_INFO!J579&lt;4), IF(T579/COUNTRY_INFO!E579*100&lt;&gt;0, IF(T579/COUNTRY_INFO!E579*100&gt;100,100,T579/COUNTRY_INFO!E579*100), "-"),0)</f>
        <v>0</v>
      </c>
      <c r="V579" s="11">
        <f>IF(AND(COUNTRY_INFO!J579&gt;1,COUNTRY_INFO!J579&lt;4),IF(COUNTRY_INFO!F579&gt;MAX('MDA1'!K579,'MDA2'!K579,'T1'!M579,MAX(T3_R1!L579,T3_R2!L579)),MAX('MDA1'!K579,'MDA2'!K579,'T1'!M579,MAX(T3_R1!L579,T3_R2!L579)),COUNTRY_INFO!F579),0)</f>
        <v>0</v>
      </c>
      <c r="W579" s="217">
        <f>IF(AND(COUNTRY_INFO!J579&gt;1,COUNTRY_INFO!J579&lt;4), IF(V579/COUNTRY_INFO!F579*100&lt;&gt;0, IF(V579/COUNTRY_INFO!F579*100&gt;100,100,V579/COUNTRY_INFO!F579*100), "-"),0)</f>
        <v>0</v>
      </c>
      <c r="X579" s="11">
        <f t="shared" si="61"/>
        <v>0</v>
      </c>
      <c r="Y579" s="73">
        <f>IF(AND(COUNTRY_INFO!J579&gt;1,COUNTRY_INFO!J579&lt;4), IF(S579/P579*100&lt;&gt;0, IF(X579/P579*100&gt;100,100,X579/P579*100), "-"),0)</f>
        <v>0</v>
      </c>
      <c r="Z579" s="67">
        <f>COUNTRY_INFO!O579</f>
        <v>0</v>
      </c>
      <c r="AA579" s="61"/>
      <c r="AB579" s="61"/>
      <c r="AC579" s="11">
        <f>MAX('T1'!L579,'T2'!J579)+MAX('T1'!M579,'T2'!K579)+MAX('T1'!N579,'T2'!L579)</f>
        <v>0</v>
      </c>
      <c r="AD579" s="11">
        <f>IF(COUNTRY_INFO!K579=1,IF(COUNTRY_INFO!F579*0.33&gt;MAX('T1'!M579,'T2'!K579),MAX('T1'!M579,'T2'!K579),COUNTRY_INFO!F579*0.33),IF(COUNTRY_INFO!K579=2,IF(COUNTRY_INFO!F579*0.5&gt;MAX('T1'!M579,'T2'!K579),MAX('T1'!M579,'T2'!K579),COUNTRY_INFO!F579*0.5),IF(COUNTRY_INFO!K579=3,IF(COUNTRY_INFO!F579&gt;MAX('T1'!M579,'T2'!K579),MAX('T1'!M579,'T2'!K579),COUNTRY_INFO!F579),0)))</f>
        <v>0</v>
      </c>
      <c r="AE579" s="217">
        <f>IF(AND(COUNTRY_INFO!K579&gt;0,COUNTRY_INFO!K579&lt;4),IF(Z579&gt;0,IF(COUNTRY_INFO!K579=1, AD579/(COUNTRY_INFO!F579*0.33)*100, IF(COUNTRY_INFO!K579=2, AD579/(COUNTRY_INFO!F579*0.5)*100, IF(COUNTRY_INFO!K579=3, AD579/COUNTRY_INFO!F579*100))),"-"),0)</f>
        <v>0</v>
      </c>
      <c r="AF579" s="11">
        <f>IF(COUNTRY_INFO!K579=2,IF(COUNTRY_INFO!G579*0.2&gt;MAX('T1'!N579,'T2'!L579),MAX('T1'!N579,'T2'!L579),COUNTRY_INFO!G579*0.2),IF(COUNTRY_INFO!K579=3,IF(COUNTRY_INFO!G579&gt;MAX('T1'!N579,'T2'!L579),MAX('T1'!N579,'T2'!L579),COUNTRY_INFO!G579),0))</f>
        <v>0</v>
      </c>
      <c r="AG579" s="217">
        <f>IF(AND(COUNTRY_INFO!K579&gt;0,COUNTRY_INFO!K579&lt;4),IF(Z579&gt;0,IF(COUNTRY_INFO!K579=1, 0, IF(COUNTRY_INFO!K579=2, AF579/(COUNTRY_INFO!G579*0.2)*100, IF(COUNTRY_INFO!K579=3, AF579/COUNTRY_INFO!G579*100))),"-"),0)</f>
        <v>0</v>
      </c>
      <c r="AH579" s="11">
        <f t="shared" si="62"/>
        <v>0</v>
      </c>
      <c r="AI579" s="73">
        <f>IF(AND(COUNTRY_INFO!K579&gt;0,COUNTRY_INFO!K579&lt;4), IF(AC579/Z579*100&lt;&gt;0, IF(AH579/Z579*100&gt;100,100,AH579/Z579*100), "-"),0)</f>
        <v>0</v>
      </c>
      <c r="AJ579" s="261"/>
      <c r="AK579" s="260">
        <f>IF(AND(D579&lt;&gt;0, D579&lt;&gt;"Unknown",D579&lt;&gt;"Stopped",D579&lt;&gt;"Not required"),D579/COUNTRY_INFO!D579, 0)</f>
        <v>0</v>
      </c>
      <c r="AL579" s="260">
        <f>IF(AND(J579&lt;&gt;0,J579&lt;&gt;"Unknown",J579&lt;&gt;"Stopped",J579&lt;&gt;"Not required"),J579/COUNTRY_INFO!D579, 0)</f>
        <v>0</v>
      </c>
      <c r="AM579" s="260">
        <f>IF(AND(P579&lt;&gt;0,P579&lt;&gt;"Unknown",P579&lt;&gt;"Not required"),P579/(COUNTRY_INFO!E579+COUNTRY_INFO!F579), 0)</f>
        <v>0</v>
      </c>
      <c r="AN579" s="260">
        <f>IF(AND(Z579&lt;&gt;0,Z579&lt;&gt;"Unknown",Z579&lt;&gt;"Not required"),IF(COUNTRY_INFO!K579=1,1,IF(COUNTRY_INFO!K579=2,0.5*COUNTRY_INFO!F579/(0.5*COUNTRY_INFO!F579+0.2*COUNTRY_INFO!G579),IF(COUNTRY_INFO!K579=3,COUNTRY_INFO!F579/(COUNTRY_INFO!F579+COUNTRY_INFO!G579)))),0)</f>
        <v>0</v>
      </c>
      <c r="AO579" s="260">
        <f>IF(AND(Z579&lt;&gt;0,Z579&lt;&gt;"Unknown",Z579&lt;&gt;"Not required"),IF(COUNTRY_INFO!K579=1,0,IF(COUNTRY_INFO!K579=2,0.2*COUNTRY_INFO!G579/(0.5*COUNTRY_INFO!F579+0.2*COUNTRY_INFO!G579),IF(COUNTRY_INFO!K579=3,COUNTRY_INFO!G579/(COUNTRY_INFO!F579+COUNTRY_INFO!G579)))),0)</f>
        <v>0</v>
      </c>
      <c r="AP579" s="259">
        <f>MAX(COUNTRY_INFO!D579*AK579*PROFILE!$G$7,COUNTRY_INFO!D579*AL579*PROFILE!$G$7)</f>
        <v>0</v>
      </c>
      <c r="AQ579" s="259">
        <f>MAX(COUNTRY_INFO!D579*AK579*PROFILE!$G$8,COUNTRY_INFO!D579*AL579*PROFILE!$G$8,COUNTRY_INFO!D579*AM579*PROFILE!$G$8)</f>
        <v>0</v>
      </c>
      <c r="AR579" s="259">
        <f>MAX(COUNTRY_INFO!D579*AK579*PROFILE!$G$9,COUNTRY_INFO!D579*AL579*PROFILE!$G$9,COUNTRY_INFO!D579*AM579*PROFILE!$G$9,IF(AND(DISTRICT!Z579&lt;&gt;"Unknown",Z579&lt;&gt;"Not required"),COUNTRY_INFO!O579*DISTRICT!AN579,0))</f>
        <v>0</v>
      </c>
      <c r="AS579" s="259">
        <f>MAX(COUNTRY_INFO!D579*AK579*PROFILE!$G$10,COUNTRY_INFO!D579*AL579*PROFILE!$G$10,IF(AND(DISTRICT!Z579&lt;&gt;"Unknown",Z579&lt;&gt;"Not required"),COUNTRY_INFO!O579*DISTRICT!AO579,0))</f>
        <v>0</v>
      </c>
      <c r="AT579" s="259">
        <f t="shared" si="63"/>
        <v>0</v>
      </c>
      <c r="AU579" s="258">
        <f t="shared" si="58"/>
        <v>0</v>
      </c>
      <c r="AV579" s="259">
        <f>MAX('MDA2'!J579,'T1'!L579,'T2'!J579,T3_R1!K579,T3_R2!K579)</f>
        <v>0</v>
      </c>
      <c r="AW579" s="259">
        <f>MAX('MDA1'!K579,'MDA2'!K579,'MDA3'!I579,'MDA3'!L579,'T1'!M579,'T2'!K579,T3_R1!L579,T3_R2!L579)</f>
        <v>0</v>
      </c>
      <c r="AX579" s="259">
        <f>MAX('MDA1'!L579,'MDA2'!L579,'MDA3'!J579,'MDA3'!M579,'T1'!N579,'T2'!L579,T3_R1!M579,T3_R2!M579)</f>
        <v>0</v>
      </c>
      <c r="AY579" s="259">
        <f t="shared" si="64"/>
        <v>0</v>
      </c>
      <c r="AZ579" s="259">
        <f>MAX('MDA2'!J579,T579)</f>
        <v>0</v>
      </c>
      <c r="BA579" s="259">
        <f>MAX('MDA1'!K579,'MDA2'!K579,'MDA3'!I579,'MDA3'!L579,V579,AD579)</f>
        <v>0</v>
      </c>
      <c r="BB579" s="259">
        <f>MAX('MDA1'!L579,'MDA2'!L579,'MDA3'!J579,'MDA3'!M579,AF579)</f>
        <v>0</v>
      </c>
      <c r="BC579" s="259">
        <f t="shared" si="59"/>
        <v>0</v>
      </c>
      <c r="BD579" s="260">
        <f t="shared" si="60"/>
        <v>0</v>
      </c>
    </row>
    <row r="580" spans="1:56" x14ac:dyDescent="0.2">
      <c r="A580" s="10" t="str">
        <f>IF(COUNTRY_INFO!A580=0," ",COUNTRY_INFO!A580)</f>
        <v>Ethiopia</v>
      </c>
      <c r="B580" s="10" t="str">
        <f>IF(COUNTRY_INFO!B580=0," ",COUNTRY_INFO!B580)</f>
        <v>Oromia West Shewa</v>
      </c>
      <c r="C580" s="87" t="str">
        <f>IF(COUNTRY_INFO!C580=0," ",COUNTRY_INFO!C580)</f>
        <v>Mida Kegn</v>
      </c>
      <c r="D580" s="67">
        <f>COUNTRY_INFO!L580</f>
        <v>0</v>
      </c>
      <c r="E580" s="61"/>
      <c r="F580" s="61"/>
      <c r="G580" s="11">
        <f>MAX('MDA1'!M580,'MDA2'!M580)</f>
        <v>0</v>
      </c>
      <c r="H580" s="11">
        <f>IF(AND(COUNTRY_INFO!H580&gt;0,COUNTRY_INFO!H580&lt;4),IF(D580&gt;MAX('MDA1'!M580,'MDA2'!M580),MAX('MDA1'!M580,'MDA2'!M580),D580),0)</f>
        <v>0</v>
      </c>
      <c r="I580" s="73">
        <f>IF(AND(COUNTRY_INFO!H580&gt;0,COUNTRY_INFO!H580&lt;4), IF(G580/D580*100&lt;&gt;0, IF(G580/D580*100&gt;100,100,G580/D580*100), "-"),0)</f>
        <v>0</v>
      </c>
      <c r="J580" s="67">
        <f>COUNTRY_INFO!M580</f>
        <v>0</v>
      </c>
      <c r="K580" s="61"/>
      <c r="L580" s="61"/>
      <c r="M580" s="11">
        <f>MAX('MDA1'!M580,MAX('MDA3'!I580,'MDA3'!L580)+MAX('MDA3'!J580,'MDA3'!M580))</f>
        <v>0</v>
      </c>
      <c r="N580" s="11">
        <f>IF(AND(COUNTRY_INFO!I580&gt;0,COUNTRY_INFO!I580&lt;4),IF(J580&gt;MAX('MDA1'!M580,MAX('MDA3'!I580,'MDA3'!L580)+MAX('MDA3'!J580,'MDA3'!M580)),MAX('MDA1'!M580,MAX('MDA3'!I580,'MDA3'!L580)+MAX('MDA3'!J580,'MDA3'!M580)),J580),0)</f>
        <v>0</v>
      </c>
      <c r="O580" s="73">
        <f>IF(AND(COUNTRY_INFO!I580&gt;0,COUNTRY_INFO!I580&lt;4), IF(M580/J580*100&lt;&gt;0, IF(M580/J580*100&gt;100,100,M580/J580*100), "-"),0)</f>
        <v>0</v>
      </c>
      <c r="P580" s="67">
        <f>COUNTRY_INFO!N580</f>
        <v>48312</v>
      </c>
      <c r="Q580" s="61"/>
      <c r="R580" s="61"/>
      <c r="S580" s="11">
        <f>SUM(MAX('MDA2'!J580, 'T1'!L580, MAX(T3_R1!K580, T3_R2!K580)), MAX('MDA1'!K580, 'MDA2'!K580, 'T1'!M580, MAX(T3_R1!L580, T3_R2!L580)), MAX('MDA1'!L580, 'MDA2'!L580, 'T1'!N580, MAX(T3_R1!M580, T3_R2!M580)))</f>
        <v>0</v>
      </c>
      <c r="T580" s="11">
        <f>IF(AND(COUNTRY_INFO!J580&gt;1,COUNTRY_INFO!J580&lt;4),IF(COUNTRY_INFO!E580&gt;MAX('MDA2'!J580,'T1'!L580,MAX(T3_R1!K580,T3_R2!K580)),MAX('MDA2'!J580,'T1'!L580,MAX(T3_R1!K580,T3_R2!K580)),COUNTRY_INFO!E580),0)</f>
        <v>0</v>
      </c>
      <c r="U580" s="217" t="str">
        <f>IF(AND(COUNTRY_INFO!J580&gt;1,COUNTRY_INFO!J580&lt;4), IF(T580/COUNTRY_INFO!E580*100&lt;&gt;0, IF(T580/COUNTRY_INFO!E580*100&gt;100,100,T580/COUNTRY_INFO!E580*100), "-"),0)</f>
        <v>-</v>
      </c>
      <c r="V580" s="11">
        <f>IF(AND(COUNTRY_INFO!J580&gt;1,COUNTRY_INFO!J580&lt;4),IF(COUNTRY_INFO!F580&gt;MAX('MDA1'!K580,'MDA2'!K580,'T1'!M580,MAX(T3_R1!L580,T3_R2!L580)),MAX('MDA1'!K580,'MDA2'!K580,'T1'!M580,MAX(T3_R1!L580,T3_R2!L580)),COUNTRY_INFO!F580),0)</f>
        <v>0</v>
      </c>
      <c r="W580" s="217" t="str">
        <f>IF(AND(COUNTRY_INFO!J580&gt;1,COUNTRY_INFO!J580&lt;4), IF(V580/COUNTRY_INFO!F580*100&lt;&gt;0, IF(V580/COUNTRY_INFO!F580*100&gt;100,100,V580/COUNTRY_INFO!F580*100), "-"),0)</f>
        <v>-</v>
      </c>
      <c r="X580" s="11">
        <f t="shared" si="61"/>
        <v>0</v>
      </c>
      <c r="Y580" s="73" t="str">
        <f>IF(AND(COUNTRY_INFO!J580&gt;1,COUNTRY_INFO!J580&lt;4), IF(S580/P580*100&lt;&gt;0, IF(X580/P580*100&gt;100,100,X580/P580*100), "-"),0)</f>
        <v>-</v>
      </c>
      <c r="Z580" s="67">
        <f>COUNTRY_INFO!O580</f>
        <v>10425.030000000001</v>
      </c>
      <c r="AA580" s="61"/>
      <c r="AB580" s="61"/>
      <c r="AC580" s="11">
        <f>MAX('T1'!L580,'T2'!J580)+MAX('T1'!M580,'T2'!K580)+MAX('T1'!N580,'T2'!L580)</f>
        <v>0</v>
      </c>
      <c r="AD580" s="11">
        <f>IF(COUNTRY_INFO!K580=1,IF(COUNTRY_INFO!F580*0.33&gt;MAX('T1'!M580,'T2'!K580),MAX('T1'!M580,'T2'!K580),COUNTRY_INFO!F580*0.33),IF(COUNTRY_INFO!K580=2,IF(COUNTRY_INFO!F580*0.5&gt;MAX('T1'!M580,'T2'!K580),MAX('T1'!M580,'T2'!K580),COUNTRY_INFO!F580*0.5),IF(COUNTRY_INFO!K580=3,IF(COUNTRY_INFO!F580&gt;MAX('T1'!M580,'T2'!K580),MAX('T1'!M580,'T2'!K580),COUNTRY_INFO!F580),0)))</f>
        <v>0</v>
      </c>
      <c r="AE580" s="217">
        <f>IF(AND(COUNTRY_INFO!K580&gt;0,COUNTRY_INFO!K580&lt;4),IF(Z580&gt;0,IF(COUNTRY_INFO!K580=1, AD580/(COUNTRY_INFO!F580*0.33)*100, IF(COUNTRY_INFO!K580=2, AD580/(COUNTRY_INFO!F580*0.5)*100, IF(COUNTRY_INFO!K580=3, AD580/COUNTRY_INFO!F580*100))),"-"),0)</f>
        <v>0</v>
      </c>
      <c r="AF580" s="11">
        <f>IF(COUNTRY_INFO!K580=2,IF(COUNTRY_INFO!G580*0.2&gt;MAX('T1'!N580,'T2'!L580),MAX('T1'!N580,'T2'!L580),COUNTRY_INFO!G580*0.2),IF(COUNTRY_INFO!K580=3,IF(COUNTRY_INFO!G580&gt;MAX('T1'!N580,'T2'!L580),MAX('T1'!N580,'T2'!L580),COUNTRY_INFO!G580),0))</f>
        <v>0</v>
      </c>
      <c r="AG580" s="217">
        <f>IF(AND(COUNTRY_INFO!K580&gt;0,COUNTRY_INFO!K580&lt;4),IF(Z580&gt;0,IF(COUNTRY_INFO!K580=1, 0, IF(COUNTRY_INFO!K580=2, AF580/(COUNTRY_INFO!G580*0.2)*100, IF(COUNTRY_INFO!K580=3, AF580/COUNTRY_INFO!G580*100))),"-"),0)</f>
        <v>0</v>
      </c>
      <c r="AH580" s="11">
        <f t="shared" si="62"/>
        <v>0</v>
      </c>
      <c r="AI580" s="73" t="str">
        <f>IF(AND(COUNTRY_INFO!K580&gt;0,COUNTRY_INFO!K580&lt;4), IF(AC580/Z580*100&lt;&gt;0, IF(AH580/Z580*100&gt;100,100,AH580/Z580*100), "-"),0)</f>
        <v>-</v>
      </c>
      <c r="AJ580" s="261"/>
      <c r="AK580" s="260">
        <f>IF(AND(D580&lt;&gt;0, D580&lt;&gt;"Unknown",D580&lt;&gt;"Stopped",D580&lt;&gt;"Not required"),D580/COUNTRY_INFO!D580, 0)</f>
        <v>0</v>
      </c>
      <c r="AL580" s="260">
        <f>IF(AND(J580&lt;&gt;0,J580&lt;&gt;"Unknown",J580&lt;&gt;"Stopped",J580&lt;&gt;"Not required"),J580/COUNTRY_INFO!D580, 0)</f>
        <v>0</v>
      </c>
      <c r="AM580" s="260">
        <f>IF(AND(P580&lt;&gt;0,P580&lt;&gt;"Unknown",P580&lt;&gt;"Not required"),P580/(COUNTRY_INFO!E580+COUNTRY_INFO!F580), 0)</f>
        <v>1</v>
      </c>
      <c r="AN580" s="260">
        <f>IF(AND(Z580&lt;&gt;0,Z580&lt;&gt;"Unknown",Z580&lt;&gt;"Not required"),IF(COUNTRY_INFO!K580=1,1,IF(COUNTRY_INFO!K580=2,0.5*COUNTRY_INFO!F580/(0.5*COUNTRY_INFO!F580+0.2*COUNTRY_INFO!G580),IF(COUNTRY_INFO!K580=3,COUNTRY_INFO!F580/(COUNTRY_INFO!F580+COUNTRY_INFO!G580)))),0)</f>
        <v>1</v>
      </c>
      <c r="AO580" s="260">
        <f>IF(AND(Z580&lt;&gt;0,Z580&lt;&gt;"Unknown",Z580&lt;&gt;"Not required"),IF(COUNTRY_INFO!K580=1,0,IF(COUNTRY_INFO!K580=2,0.2*COUNTRY_INFO!G580/(0.5*COUNTRY_INFO!F580+0.2*COUNTRY_INFO!G580),IF(COUNTRY_INFO!K580=3,COUNTRY_INFO!G580/(COUNTRY_INFO!F580+COUNTRY_INFO!G580)))),0)</f>
        <v>0</v>
      </c>
      <c r="AP580" s="259">
        <f>MAX(COUNTRY_INFO!D580*AK580*PROFILE!$G$7,COUNTRY_INFO!D580*AL580*PROFILE!$G$7)</f>
        <v>0</v>
      </c>
      <c r="AQ580" s="259">
        <f>MAX(COUNTRY_INFO!D580*AK580*PROFILE!$G$8,COUNTRY_INFO!D580*AL580*PROFILE!$G$8,COUNTRY_INFO!D580*AM580*PROFILE!$G$8)</f>
        <v>14851.357533907223</v>
      </c>
      <c r="AR580" s="259">
        <f>MAX(COUNTRY_INFO!D580*AK580*PROFILE!$G$9,COUNTRY_INFO!D580*AL580*PROFILE!$G$9,COUNTRY_INFO!D580*AM580*PROFILE!$G$9,IF(AND(DISTRICT!Z580&lt;&gt;"Unknown",Z580&lt;&gt;"Not required"),COUNTRY_INFO!O580*DISTRICT!AN580,0))</f>
        <v>30841.927538925633</v>
      </c>
      <c r="AS580" s="259">
        <f>MAX(COUNTRY_INFO!D580*AK580*PROFILE!$G$10,COUNTRY_INFO!D580*AL580*PROFILE!$G$10,IF(AND(DISTRICT!Z580&lt;&gt;"Unknown",Z580&lt;&gt;"Not required"),COUNTRY_INFO!O580*DISTRICT!AO580,0))</f>
        <v>0</v>
      </c>
      <c r="AT580" s="259">
        <f t="shared" si="63"/>
        <v>45693.285072832856</v>
      </c>
      <c r="AU580" s="258">
        <f t="shared" si="58"/>
        <v>0</v>
      </c>
      <c r="AV580" s="259">
        <f>MAX('MDA2'!J580,'T1'!L580,'T2'!J580,T3_R1!K580,T3_R2!K580)</f>
        <v>0</v>
      </c>
      <c r="AW580" s="259">
        <f>MAX('MDA1'!K580,'MDA2'!K580,'MDA3'!I580,'MDA3'!L580,'T1'!M580,'T2'!K580,T3_R1!L580,T3_R2!L580)</f>
        <v>0</v>
      </c>
      <c r="AX580" s="259">
        <f>MAX('MDA1'!L580,'MDA2'!L580,'MDA3'!J580,'MDA3'!M580,'T1'!N580,'T2'!L580,T3_R1!M580,T3_R2!M580)</f>
        <v>0</v>
      </c>
      <c r="AY580" s="259">
        <f t="shared" si="64"/>
        <v>0</v>
      </c>
      <c r="AZ580" s="259">
        <f>MAX('MDA2'!J580,T580)</f>
        <v>0</v>
      </c>
      <c r="BA580" s="259">
        <f>MAX('MDA1'!K580,'MDA2'!K580,'MDA3'!I580,'MDA3'!L580,V580,AD580)</f>
        <v>0</v>
      </c>
      <c r="BB580" s="259">
        <f>MAX('MDA1'!L580,'MDA2'!L580,'MDA3'!J580,'MDA3'!M580,AF580)</f>
        <v>0</v>
      </c>
      <c r="BC580" s="259">
        <f t="shared" si="59"/>
        <v>0</v>
      </c>
      <c r="BD580" s="260">
        <f t="shared" si="60"/>
        <v>0</v>
      </c>
    </row>
    <row r="581" spans="1:56" x14ac:dyDescent="0.2">
      <c r="A581" s="10" t="str">
        <f>IF(COUNTRY_INFO!A581=0," ",COUNTRY_INFO!A581)</f>
        <v>Ethiopia</v>
      </c>
      <c r="B581" s="10" t="str">
        <f>IF(COUNTRY_INFO!B581=0," ",COUNTRY_INFO!B581)</f>
        <v>Oromia West Shewa</v>
      </c>
      <c r="C581" s="87" t="str">
        <f>IF(COUNTRY_INFO!C581=0," ",COUNTRY_INFO!C581)</f>
        <v>Nono</v>
      </c>
      <c r="D581" s="67">
        <f>COUNTRY_INFO!L581</f>
        <v>0</v>
      </c>
      <c r="E581" s="61"/>
      <c r="F581" s="61"/>
      <c r="G581" s="11">
        <f>MAX('MDA1'!M581,'MDA2'!M581)</f>
        <v>0</v>
      </c>
      <c r="H581" s="11">
        <f>IF(AND(COUNTRY_INFO!H581&gt;0,COUNTRY_INFO!H581&lt;4),IF(D581&gt;MAX('MDA1'!M581,'MDA2'!M581),MAX('MDA1'!M581,'MDA2'!M581),D581),0)</f>
        <v>0</v>
      </c>
      <c r="I581" s="73">
        <f>IF(AND(COUNTRY_INFO!H581&gt;0,COUNTRY_INFO!H581&lt;4), IF(G581/D581*100&lt;&gt;0, IF(G581/D581*100&gt;100,100,G581/D581*100), "-"),0)</f>
        <v>0</v>
      </c>
      <c r="J581" s="67">
        <f>COUNTRY_INFO!M581</f>
        <v>107569</v>
      </c>
      <c r="K581" s="61"/>
      <c r="L581" s="61"/>
      <c r="M581" s="11">
        <f>MAX('MDA1'!M581,MAX('MDA3'!I581,'MDA3'!L581)+MAX('MDA3'!J581,'MDA3'!M581))</f>
        <v>92151</v>
      </c>
      <c r="N581" s="11">
        <f>IF(AND(COUNTRY_INFO!I581&gt;0,COUNTRY_INFO!I581&lt;4),IF(J581&gt;MAX('MDA1'!M581,MAX('MDA3'!I581,'MDA3'!L581)+MAX('MDA3'!J581,'MDA3'!M581)),MAX('MDA1'!M581,MAX('MDA3'!I581,'MDA3'!L581)+MAX('MDA3'!J581,'MDA3'!M581)),J581),0)</f>
        <v>92151</v>
      </c>
      <c r="O581" s="73">
        <f>IF(AND(COUNTRY_INFO!I581&gt;0,COUNTRY_INFO!I581&lt;4), IF(M581/J581*100&lt;&gt;0, IF(M581/J581*100&gt;100,100,M581/J581*100), "-"),0)</f>
        <v>85.666874285342431</v>
      </c>
      <c r="P581" s="67">
        <f>COUNTRY_INFO!N581</f>
        <v>0</v>
      </c>
      <c r="Q581" s="61"/>
      <c r="R581" s="61"/>
      <c r="S581" s="11">
        <f>SUM(MAX('MDA2'!J581, 'T1'!L581, MAX(T3_R1!K581, T3_R2!K581)), MAX('MDA1'!K581, 'MDA2'!K581, 'T1'!M581, MAX(T3_R1!L581, T3_R2!L581)), MAX('MDA1'!L581, 'MDA2'!L581, 'T1'!N581, MAX(T3_R1!M581, T3_R2!M581)))</f>
        <v>0</v>
      </c>
      <c r="T581" s="11">
        <f>IF(AND(COUNTRY_INFO!J581&gt;1,COUNTRY_INFO!J581&lt;4),IF(COUNTRY_INFO!E581&gt;MAX('MDA2'!J581,'T1'!L581,MAX(T3_R1!K581,T3_R2!K581)),MAX('MDA2'!J581,'T1'!L581,MAX(T3_R1!K581,T3_R2!K581)),COUNTRY_INFO!E581),0)</f>
        <v>0</v>
      </c>
      <c r="U581" s="217">
        <f>IF(AND(COUNTRY_INFO!J581&gt;1,COUNTRY_INFO!J581&lt;4), IF(T581/COUNTRY_INFO!E581*100&lt;&gt;0, IF(T581/COUNTRY_INFO!E581*100&gt;100,100,T581/COUNTRY_INFO!E581*100), "-"),0)</f>
        <v>0</v>
      </c>
      <c r="V581" s="11">
        <f>IF(AND(COUNTRY_INFO!J581&gt;1,COUNTRY_INFO!J581&lt;4),IF(COUNTRY_INFO!F581&gt;MAX('MDA1'!K581,'MDA2'!K581,'T1'!M581,MAX(T3_R1!L581,T3_R2!L581)),MAX('MDA1'!K581,'MDA2'!K581,'T1'!M581,MAX(T3_R1!L581,T3_R2!L581)),COUNTRY_INFO!F581),0)</f>
        <v>0</v>
      </c>
      <c r="W581" s="217">
        <f>IF(AND(COUNTRY_INFO!J581&gt;1,COUNTRY_INFO!J581&lt;4), IF(V581/COUNTRY_INFO!F581*100&lt;&gt;0, IF(V581/COUNTRY_INFO!F581*100&gt;100,100,V581/COUNTRY_INFO!F581*100), "-"),0)</f>
        <v>0</v>
      </c>
      <c r="X581" s="11">
        <f t="shared" si="61"/>
        <v>0</v>
      </c>
      <c r="Y581" s="73">
        <f>IF(AND(COUNTRY_INFO!J581&gt;1,COUNTRY_INFO!J581&lt;4), IF(S581/P581*100&lt;&gt;0, IF(X581/P581*100&gt;100,100,X581/P581*100), "-"),0)</f>
        <v>0</v>
      </c>
      <c r="Z581" s="67">
        <f>COUNTRY_INFO!O581</f>
        <v>28020.400000000001</v>
      </c>
      <c r="AA581" s="61"/>
      <c r="AB581" s="61"/>
      <c r="AC581" s="11">
        <f>MAX('T1'!L581,'T2'!J581)+MAX('T1'!M581,'T2'!K581)+MAX('T1'!N581,'T2'!L581)</f>
        <v>29118</v>
      </c>
      <c r="AD581" s="11">
        <f>IF(COUNTRY_INFO!K581=1,IF(COUNTRY_INFO!F581*0.33&gt;MAX('T1'!M581,'T2'!K581),MAX('T1'!M581,'T2'!K581),COUNTRY_INFO!F581*0.33),IF(COUNTRY_INFO!K581=2,IF(COUNTRY_INFO!F581*0.5&gt;MAX('T1'!M581,'T2'!K581),MAX('T1'!M581,'T2'!K581),COUNTRY_INFO!F581*0.5),IF(COUNTRY_INFO!K581=3,IF(COUNTRY_INFO!F581&gt;MAX('T1'!M581,'T2'!K581),MAX('T1'!M581,'T2'!K581),COUNTRY_INFO!F581),0)))</f>
        <v>16757</v>
      </c>
      <c r="AE581" s="217">
        <f>IF(AND(COUNTRY_INFO!K581&gt;0,COUNTRY_INFO!K581&lt;4),IF(Z581&gt;0,IF(COUNTRY_INFO!K581=1, AD581/(COUNTRY_INFO!F581*0.33)*100, IF(COUNTRY_INFO!K581=2, AD581/(COUNTRY_INFO!F581*0.5)*100, IF(COUNTRY_INFO!K581=3, AD581/COUNTRY_INFO!F581*100))),"-"),0)</f>
        <v>100</v>
      </c>
      <c r="AF581" s="11">
        <f>IF(COUNTRY_INFO!K581=2,IF(COUNTRY_INFO!G581*0.2&gt;MAX('T1'!N581,'T2'!L581),MAX('T1'!N581,'T2'!L581),COUNTRY_INFO!G581*0.2),IF(COUNTRY_INFO!K581=3,IF(COUNTRY_INFO!G581&gt;MAX('T1'!N581,'T2'!L581),MAX('T1'!N581,'T2'!L581),COUNTRY_INFO!G581),0))</f>
        <v>0</v>
      </c>
      <c r="AG581" s="217">
        <f>IF(AND(COUNTRY_INFO!K581&gt;0,COUNTRY_INFO!K581&lt;4),IF(Z581&gt;0,IF(COUNTRY_INFO!K581=1, 0, IF(COUNTRY_INFO!K581=2, AF581/(COUNTRY_INFO!G581*0.2)*100, IF(COUNTRY_INFO!K581=3, AF581/COUNTRY_INFO!G581*100))),"-"),0)</f>
        <v>0</v>
      </c>
      <c r="AH581" s="11">
        <f t="shared" si="62"/>
        <v>16757</v>
      </c>
      <c r="AI581" s="73">
        <f>IF(AND(COUNTRY_INFO!K581&gt;0,COUNTRY_INFO!K581&lt;4), IF(AC581/Z581*100&lt;&gt;0, IF(AH581/Z581*100&gt;100,100,AH581/Z581*100), "-"),0)</f>
        <v>59.80285791780274</v>
      </c>
      <c r="AJ581" s="261"/>
      <c r="AK581" s="260">
        <f>IF(AND(D581&lt;&gt;0, D581&lt;&gt;"Unknown",D581&lt;&gt;"Stopped",D581&lt;&gt;"Not required"),D581/COUNTRY_INFO!D581, 0)</f>
        <v>0</v>
      </c>
      <c r="AL581" s="260">
        <f>IF(AND(J581&lt;&gt;0,J581&lt;&gt;"Unknown",J581&lt;&gt;"Stopped",J581&lt;&gt;"Not required"),J581/COUNTRY_INFO!D581, 0)</f>
        <v>1</v>
      </c>
      <c r="AM581" s="260">
        <f>IF(AND(P581&lt;&gt;0,P581&lt;&gt;"Unknown",P581&lt;&gt;"Not required"),P581/(COUNTRY_INFO!E581+COUNTRY_INFO!F581), 0)</f>
        <v>0</v>
      </c>
      <c r="AN581" s="260">
        <f>IF(AND(Z581&lt;&gt;0,Z581&lt;&gt;"Unknown",Z581&lt;&gt;"Not required"),IF(COUNTRY_INFO!K581=1,1,IF(COUNTRY_INFO!K581=2,0.5*COUNTRY_INFO!F581/(0.5*COUNTRY_INFO!F581+0.2*COUNTRY_INFO!G581),IF(COUNTRY_INFO!K581=3,COUNTRY_INFO!F581/(COUNTRY_INFO!F581+COUNTRY_INFO!G581)))),0)</f>
        <v>0.59802857917802743</v>
      </c>
      <c r="AO581" s="260">
        <f>IF(AND(Z581&lt;&gt;0,Z581&lt;&gt;"Unknown",Z581&lt;&gt;"Not required"),IF(COUNTRY_INFO!K581=1,0,IF(COUNTRY_INFO!K581=2,0.2*COUNTRY_INFO!G581/(0.5*COUNTRY_INFO!F581+0.2*COUNTRY_INFO!G581),IF(COUNTRY_INFO!K581=3,COUNTRY_INFO!G581/(COUNTRY_INFO!F581+COUNTRY_INFO!G581)))),0)</f>
        <v>0.40197142082197257</v>
      </c>
      <c r="AP581" s="259">
        <f>MAX(COUNTRY_INFO!D581*AK581*PROFILE!$G$7,COUNTRY_INFO!D581*AL581*PROFILE!$G$7)</f>
        <v>1.1262777801452248E-2</v>
      </c>
      <c r="AQ581" s="259">
        <f>MAX(COUNTRY_INFO!D581*AK581*PROFILE!$G$8,COUNTRY_INFO!D581*AL581*PROFILE!$G$8,COUNTRY_INFO!D581*AM581*PROFILE!$G$8)</f>
        <v>15755.043723950594</v>
      </c>
      <c r="AR581" s="259">
        <f>MAX(COUNTRY_INFO!D581*AK581*PROFILE!$G$9,COUNTRY_INFO!D581*AL581*PROFILE!$G$9,COUNTRY_INFO!D581*AM581*PROFILE!$G$9,IF(AND(DISTRICT!Z581&lt;&gt;"Unknown",Z581&lt;&gt;"Not required"),COUNTRY_INFO!O581*DISTRICT!AN581,0))</f>
        <v>32718.619546885977</v>
      </c>
      <c r="AS581" s="259">
        <f>MAX(COUNTRY_INFO!D581*AK581*PROFILE!$G$10,COUNTRY_INFO!D581*AL581*PROFILE!$G$10,IF(AND(DISTRICT!Z581&lt;&gt;"Unknown",Z581&lt;&gt;"Not required"),COUNTRY_INFO!O581*DISTRICT!AO581,0))</f>
        <v>59095.325466385628</v>
      </c>
      <c r="AT581" s="259">
        <f t="shared" si="63"/>
        <v>107569</v>
      </c>
      <c r="AU581" s="258" t="str">
        <f t="shared" si="58"/>
        <v>Y</v>
      </c>
      <c r="AV581" s="259">
        <f>MAX('MDA2'!J581,'T1'!L581,'T2'!J581,T3_R1!K581,T3_R2!K581)</f>
        <v>0</v>
      </c>
      <c r="AW581" s="259">
        <f>MAX('MDA1'!K581,'MDA2'!K581,'MDA3'!I581,'MDA3'!L581,'T1'!M581,'T2'!K581,T3_R1!L581,T3_R2!L581)</f>
        <v>33174</v>
      </c>
      <c r="AX581" s="259">
        <f>MAX('MDA1'!L581,'MDA2'!L581,'MDA3'!J581,'MDA3'!M581,'T1'!N581,'T2'!L581,T3_R1!M581,T3_R2!M581)</f>
        <v>58977</v>
      </c>
      <c r="AY581" s="259">
        <f t="shared" si="64"/>
        <v>92151</v>
      </c>
      <c r="AZ581" s="259">
        <f>MAX('MDA2'!J581,T581)</f>
        <v>0</v>
      </c>
      <c r="BA581" s="259">
        <f>MAX('MDA1'!K581,'MDA2'!K581,'MDA3'!I581,'MDA3'!L581,V581,AD581)</f>
        <v>33174</v>
      </c>
      <c r="BB581" s="259">
        <f>MAX('MDA1'!L581,'MDA2'!L581,'MDA3'!J581,'MDA3'!M581,AF581)</f>
        <v>58977</v>
      </c>
      <c r="BC581" s="259">
        <f t="shared" si="59"/>
        <v>92151</v>
      </c>
      <c r="BD581" s="260">
        <f t="shared" si="60"/>
        <v>85.666874285342431</v>
      </c>
    </row>
    <row r="582" spans="1:56" x14ac:dyDescent="0.2">
      <c r="A582" s="10" t="str">
        <f>IF(COUNTRY_INFO!A582=0," ",COUNTRY_INFO!A582)</f>
        <v>Ethiopia</v>
      </c>
      <c r="B582" s="10" t="str">
        <f>IF(COUNTRY_INFO!B582=0," ",COUNTRY_INFO!B582)</f>
        <v>Oromia West Shewa</v>
      </c>
      <c r="C582" s="87" t="str">
        <f>IF(COUNTRY_INFO!C582=0," ",COUNTRY_INFO!C582)</f>
        <v>Toke Kutaye</v>
      </c>
      <c r="D582" s="67">
        <f>COUNTRY_INFO!L582</f>
        <v>0</v>
      </c>
      <c r="E582" s="61"/>
      <c r="F582" s="61"/>
      <c r="G582" s="11">
        <f>MAX('MDA1'!M582,'MDA2'!M582)</f>
        <v>0</v>
      </c>
      <c r="H582" s="11">
        <f>IF(AND(COUNTRY_INFO!H582&gt;0,COUNTRY_INFO!H582&lt;4),IF(D582&gt;MAX('MDA1'!M582,'MDA2'!M582),MAX('MDA1'!M582,'MDA2'!M582),D582),0)</f>
        <v>0</v>
      </c>
      <c r="I582" s="73">
        <f>IF(AND(COUNTRY_INFO!H582&gt;0,COUNTRY_INFO!H582&lt;4), IF(G582/D582*100&lt;&gt;0, IF(G582/D582*100&gt;100,100,G582/D582*100), "-"),0)</f>
        <v>0</v>
      </c>
      <c r="J582" s="67">
        <f>COUNTRY_INFO!M582</f>
        <v>0</v>
      </c>
      <c r="K582" s="61"/>
      <c r="L582" s="61"/>
      <c r="M582" s="11">
        <f>MAX('MDA1'!M582,MAX('MDA3'!I582,'MDA3'!L582)+MAX('MDA3'!J582,'MDA3'!M582))</f>
        <v>0</v>
      </c>
      <c r="N582" s="11">
        <f>IF(AND(COUNTRY_INFO!I582&gt;0,COUNTRY_INFO!I582&lt;4),IF(J582&gt;MAX('MDA1'!M582,MAX('MDA3'!I582,'MDA3'!L582)+MAX('MDA3'!J582,'MDA3'!M582)),MAX('MDA1'!M582,MAX('MDA3'!I582,'MDA3'!L582)+MAX('MDA3'!J582,'MDA3'!M582)),J582),0)</f>
        <v>0</v>
      </c>
      <c r="O582" s="73">
        <f>IF(AND(COUNTRY_INFO!I582&gt;0,COUNTRY_INFO!I582&lt;4), IF(M582/J582*100&lt;&gt;0, IF(M582/J582*100&gt;100,100,M582/J582*100), "-"),0)</f>
        <v>0</v>
      </c>
      <c r="P582" s="67">
        <f>COUNTRY_INFO!N582</f>
        <v>61607</v>
      </c>
      <c r="Q582" s="61"/>
      <c r="R582" s="61"/>
      <c r="S582" s="11">
        <f>SUM(MAX('MDA2'!J582, 'T1'!L582, MAX(T3_R1!K582, T3_R2!K582)), MAX('MDA1'!K582, 'MDA2'!K582, 'T1'!M582, MAX(T3_R1!L582, T3_R2!L582)), MAX('MDA1'!L582, 'MDA2'!L582, 'T1'!N582, MAX(T3_R1!M582, T3_R2!M582)))</f>
        <v>38272</v>
      </c>
      <c r="T582" s="11">
        <f>IF(AND(COUNTRY_INFO!J582&gt;1,COUNTRY_INFO!J582&lt;4),IF(COUNTRY_INFO!E582&gt;MAX('MDA2'!J582,'T1'!L582,MAX(T3_R1!K582,T3_R2!K582)),MAX('MDA2'!J582,'T1'!L582,MAX(T3_R1!K582,T3_R2!K582)),COUNTRY_INFO!E582),0)</f>
        <v>0</v>
      </c>
      <c r="U582" s="217" t="str">
        <f>IF(AND(COUNTRY_INFO!J582&gt;1,COUNTRY_INFO!J582&lt;4), IF(T582/COUNTRY_INFO!E582*100&lt;&gt;0, IF(T582/COUNTRY_INFO!E582*100&gt;100,100,T582/COUNTRY_INFO!E582*100), "-"),0)</f>
        <v>-</v>
      </c>
      <c r="V582" s="11">
        <f>IF(AND(COUNTRY_INFO!J582&gt;1,COUNTRY_INFO!J582&lt;4),IF(COUNTRY_INFO!F582&gt;MAX('MDA1'!K582,'MDA2'!K582,'T1'!M582,MAX(T3_R1!L582,T3_R2!L582)),MAX('MDA1'!K582,'MDA2'!K582,'T1'!M582,MAX(T3_R1!L582,T3_R2!L582)),COUNTRY_INFO!F582),0)</f>
        <v>38272</v>
      </c>
      <c r="W582" s="217">
        <f>IF(AND(COUNTRY_INFO!J582&gt;1,COUNTRY_INFO!J582&lt;4), IF(V582/COUNTRY_INFO!F582*100&lt;&gt;0, IF(V582/COUNTRY_INFO!F582*100&gt;100,100,V582/COUNTRY_INFO!F582*100), "-"),0)</f>
        <v>95.003102891895239</v>
      </c>
      <c r="X582" s="11">
        <f t="shared" si="61"/>
        <v>38272</v>
      </c>
      <c r="Y582" s="73">
        <f>IF(AND(COUNTRY_INFO!J582&gt;1,COUNTRY_INFO!J582&lt;4), IF(S582/P582*100&lt;&gt;0, IF(X582/P582*100&gt;100,100,X582/P582*100), "-"),0)</f>
        <v>62.12281071956108</v>
      </c>
      <c r="Z582" s="67">
        <f>COUNTRY_INFO!O582</f>
        <v>0</v>
      </c>
      <c r="AA582" s="61"/>
      <c r="AB582" s="61"/>
      <c r="AC582" s="11">
        <f>MAX('T1'!L582,'T2'!J582)+MAX('T1'!M582,'T2'!K582)+MAX('T1'!N582,'T2'!L582)</f>
        <v>0</v>
      </c>
      <c r="AD582" s="11">
        <f>IF(COUNTRY_INFO!K582=1,IF(COUNTRY_INFO!F582*0.33&gt;MAX('T1'!M582,'T2'!K582),MAX('T1'!M582,'T2'!K582),COUNTRY_INFO!F582*0.33),IF(COUNTRY_INFO!K582=2,IF(COUNTRY_INFO!F582*0.5&gt;MAX('T1'!M582,'T2'!K582),MAX('T1'!M582,'T2'!K582),COUNTRY_INFO!F582*0.5),IF(COUNTRY_INFO!K582=3,IF(COUNTRY_INFO!F582&gt;MAX('T1'!M582,'T2'!K582),MAX('T1'!M582,'T2'!K582),COUNTRY_INFO!F582),0)))</f>
        <v>0</v>
      </c>
      <c r="AE582" s="217">
        <f>IF(AND(COUNTRY_INFO!K582&gt;0,COUNTRY_INFO!K582&lt;4),IF(Z582&gt;0,IF(COUNTRY_INFO!K582=1, AD582/(COUNTRY_INFO!F582*0.33)*100, IF(COUNTRY_INFO!K582=2, AD582/(COUNTRY_INFO!F582*0.5)*100, IF(COUNTRY_INFO!K582=3, AD582/COUNTRY_INFO!F582*100))),"-"),0)</f>
        <v>0</v>
      </c>
      <c r="AF582" s="11">
        <f>IF(COUNTRY_INFO!K582=2,IF(COUNTRY_INFO!G582*0.2&gt;MAX('T1'!N582,'T2'!L582),MAX('T1'!N582,'T2'!L582),COUNTRY_INFO!G582*0.2),IF(COUNTRY_INFO!K582=3,IF(COUNTRY_INFO!G582&gt;MAX('T1'!N582,'T2'!L582),MAX('T1'!N582,'T2'!L582),COUNTRY_INFO!G582),0))</f>
        <v>0</v>
      </c>
      <c r="AG582" s="217">
        <f>IF(AND(COUNTRY_INFO!K582&gt;0,COUNTRY_INFO!K582&lt;4),IF(Z582&gt;0,IF(COUNTRY_INFO!K582=1, 0, IF(COUNTRY_INFO!K582=2, AF582/(COUNTRY_INFO!G582*0.2)*100, IF(COUNTRY_INFO!K582=3, AF582/COUNTRY_INFO!G582*100))),"-"),0)</f>
        <v>0</v>
      </c>
      <c r="AH582" s="11">
        <f t="shared" si="62"/>
        <v>0</v>
      </c>
      <c r="AI582" s="73">
        <f>IF(AND(COUNTRY_INFO!K582&gt;0,COUNTRY_INFO!K582&lt;4), IF(AC582/Z582*100&lt;&gt;0, IF(AH582/Z582*100&gt;100,100,AH582/Z582*100), "-"),0)</f>
        <v>0</v>
      </c>
      <c r="AJ582" s="261"/>
      <c r="AK582" s="260">
        <f>IF(AND(D582&lt;&gt;0, D582&lt;&gt;"Unknown",D582&lt;&gt;"Stopped",D582&lt;&gt;"Not required"),D582/COUNTRY_INFO!D582, 0)</f>
        <v>0</v>
      </c>
      <c r="AL582" s="260">
        <f>IF(AND(J582&lt;&gt;0,J582&lt;&gt;"Unknown",J582&lt;&gt;"Stopped",J582&lt;&gt;"Not required"),J582/COUNTRY_INFO!D582, 0)</f>
        <v>0</v>
      </c>
      <c r="AM582" s="260">
        <f>IF(AND(P582&lt;&gt;0,P582&lt;&gt;"Unknown",P582&lt;&gt;"Not required"),P582/(COUNTRY_INFO!E582+COUNTRY_INFO!F582), 0)</f>
        <v>1</v>
      </c>
      <c r="AN582" s="260">
        <f>IF(AND(Z582&lt;&gt;0,Z582&lt;&gt;"Unknown",Z582&lt;&gt;"Not required"),IF(COUNTRY_INFO!K582=1,1,IF(COUNTRY_INFO!K582=2,0.5*COUNTRY_INFO!F582/(0.5*COUNTRY_INFO!F582+0.2*COUNTRY_INFO!G582),IF(COUNTRY_INFO!K582=3,COUNTRY_INFO!F582/(COUNTRY_INFO!F582+COUNTRY_INFO!G582)))),0)</f>
        <v>0</v>
      </c>
      <c r="AO582" s="260">
        <f>IF(AND(Z582&lt;&gt;0,Z582&lt;&gt;"Unknown",Z582&lt;&gt;"Not required"),IF(COUNTRY_INFO!K582=1,0,IF(COUNTRY_INFO!K582=2,0.2*COUNTRY_INFO!G582/(0.5*COUNTRY_INFO!F582+0.2*COUNTRY_INFO!G582),IF(COUNTRY_INFO!K582=3,COUNTRY_INFO!G582/(COUNTRY_INFO!F582+COUNTRY_INFO!G582)))),0)</f>
        <v>0</v>
      </c>
      <c r="AP582" s="259">
        <f>MAX(COUNTRY_INFO!D582*AK582*PROFILE!$G$7,COUNTRY_INFO!D582*AL582*PROFILE!$G$7)</f>
        <v>0</v>
      </c>
      <c r="AQ582" s="259">
        <f>MAX(COUNTRY_INFO!D582*AK582*PROFILE!$G$8,COUNTRY_INFO!D582*AL582*PROFILE!$G$8,COUNTRY_INFO!D582*AM582*PROFILE!$G$8)</f>
        <v>18938.157495135769</v>
      </c>
      <c r="AR582" s="259">
        <f>MAX(COUNTRY_INFO!D582*AK582*PROFILE!$G$9,COUNTRY_INFO!D582*AL582*PROFILE!$G$9,COUNTRY_INFO!D582*AM582*PROFILE!$G$9,IF(AND(DISTRICT!Z582&lt;&gt;"Unknown",Z582&lt;&gt;"Not required"),COUNTRY_INFO!O582*DISTRICT!AN582,0))</f>
        <v>39329.016209609188</v>
      </c>
      <c r="AS582" s="259">
        <f>MAX(COUNTRY_INFO!D582*AK582*PROFILE!$G$10,COUNTRY_INFO!D582*AL582*PROFILE!$G$10,IF(AND(DISTRICT!Z582&lt;&gt;"Unknown",Z582&lt;&gt;"Not required"),COUNTRY_INFO!O582*DISTRICT!AO582,0))</f>
        <v>0</v>
      </c>
      <c r="AT582" s="259">
        <f t="shared" si="63"/>
        <v>58267.173704744957</v>
      </c>
      <c r="AU582" s="258" t="str">
        <f t="shared" si="58"/>
        <v>Y</v>
      </c>
      <c r="AV582" s="259">
        <f>MAX('MDA2'!J582,'T1'!L582,'T2'!J582,T3_R1!K582,T3_R2!K582)</f>
        <v>0</v>
      </c>
      <c r="AW582" s="259">
        <f>MAX('MDA1'!K582,'MDA2'!K582,'MDA3'!I582,'MDA3'!L582,'T1'!M582,'T2'!K582,T3_R1!L582,T3_R2!L582)</f>
        <v>38272</v>
      </c>
      <c r="AX582" s="259">
        <f>MAX('MDA1'!L582,'MDA2'!L582,'MDA3'!J582,'MDA3'!M582,'T1'!N582,'T2'!L582,T3_R1!M582,T3_R2!M582)</f>
        <v>0</v>
      </c>
      <c r="AY582" s="259">
        <f t="shared" si="64"/>
        <v>38272</v>
      </c>
      <c r="AZ582" s="259">
        <f>MAX('MDA2'!J582,T582)</f>
        <v>0</v>
      </c>
      <c r="BA582" s="259">
        <f>MAX('MDA1'!K582,'MDA2'!K582,'MDA3'!I582,'MDA3'!L582,V582,AD582)</f>
        <v>38272</v>
      </c>
      <c r="BB582" s="259">
        <f>MAX('MDA1'!L582,'MDA2'!L582,'MDA3'!J582,'MDA3'!M582,AF582)</f>
        <v>0</v>
      </c>
      <c r="BC582" s="259">
        <f t="shared" si="59"/>
        <v>38272</v>
      </c>
      <c r="BD582" s="260">
        <f t="shared" si="60"/>
        <v>65.683638945548068</v>
      </c>
    </row>
    <row r="583" spans="1:56" x14ac:dyDescent="0.2">
      <c r="A583" s="10" t="str">
        <f>IF(COUNTRY_INFO!A583=0," ",COUNTRY_INFO!A583)</f>
        <v>Ethiopia</v>
      </c>
      <c r="B583" s="10" t="str">
        <f>IF(COUNTRY_INFO!B583=0," ",COUNTRY_INFO!B583)</f>
        <v>Oromia West Wellega</v>
      </c>
      <c r="C583" s="87" t="str">
        <f>IF(COUNTRY_INFO!C583=0," ",COUNTRY_INFO!C583)</f>
        <v>Aira</v>
      </c>
      <c r="D583" s="67">
        <f>COUNTRY_INFO!L583</f>
        <v>0</v>
      </c>
      <c r="E583" s="61"/>
      <c r="F583" s="61"/>
      <c r="G583" s="11">
        <f>MAX('MDA1'!M583,'MDA2'!M583)</f>
        <v>0</v>
      </c>
      <c r="H583" s="11">
        <f>IF(AND(COUNTRY_INFO!H583&gt;0,COUNTRY_INFO!H583&lt;4),IF(D583&gt;MAX('MDA1'!M583,'MDA2'!M583),MAX('MDA1'!M583,'MDA2'!M583),D583),0)</f>
        <v>0</v>
      </c>
      <c r="I583" s="73">
        <f>IF(AND(COUNTRY_INFO!H583&gt;0,COUNTRY_INFO!H583&lt;4), IF(G583/D583*100&lt;&gt;0, IF(G583/D583*100&gt;100,100,G583/D583*100), "-"),0)</f>
        <v>0</v>
      </c>
      <c r="J583" s="67">
        <f>COUNTRY_INFO!M583</f>
        <v>64633</v>
      </c>
      <c r="K583" s="61"/>
      <c r="L583" s="61"/>
      <c r="M583" s="11">
        <f>MAX('MDA1'!M583,MAX('MDA3'!I583,'MDA3'!L583)+MAX('MDA3'!J583,'MDA3'!M583))</f>
        <v>54789</v>
      </c>
      <c r="N583" s="11">
        <f>IF(AND(COUNTRY_INFO!I583&gt;0,COUNTRY_INFO!I583&lt;4),IF(J583&gt;MAX('MDA1'!M583,MAX('MDA3'!I583,'MDA3'!L583)+MAX('MDA3'!J583,'MDA3'!M583)),MAX('MDA1'!M583,MAX('MDA3'!I583,'MDA3'!L583)+MAX('MDA3'!J583,'MDA3'!M583)),J583),0)</f>
        <v>54789</v>
      </c>
      <c r="O583" s="73">
        <f>IF(AND(COUNTRY_INFO!I583&gt;0,COUNTRY_INFO!I583&lt;4), IF(M583/J583*100&lt;&gt;0, IF(M583/J583*100&gt;100,100,M583/J583*100), "-"),0)</f>
        <v>84.769390249562917</v>
      </c>
      <c r="P583" s="67">
        <f>COUNTRY_INFO!N583</f>
        <v>0</v>
      </c>
      <c r="Q583" s="61"/>
      <c r="R583" s="61"/>
      <c r="S583" s="11">
        <f>SUM(MAX('MDA2'!J583, 'T1'!L583, MAX(T3_R1!K583, T3_R2!K583)), MAX('MDA1'!K583, 'MDA2'!K583, 'T1'!M583, MAX(T3_R1!L583, T3_R2!L583)), MAX('MDA1'!L583, 'MDA2'!L583, 'T1'!N583, MAX(T3_R1!M583, T3_R2!M583)))</f>
        <v>0</v>
      </c>
      <c r="T583" s="11">
        <f>IF(AND(COUNTRY_INFO!J583&gt;1,COUNTRY_INFO!J583&lt;4),IF(COUNTRY_INFO!E583&gt;MAX('MDA2'!J583,'T1'!L583,MAX(T3_R1!K583,T3_R2!K583)),MAX('MDA2'!J583,'T1'!L583,MAX(T3_R1!K583,T3_R2!K583)),COUNTRY_INFO!E583),0)</f>
        <v>0</v>
      </c>
      <c r="U583" s="217">
        <f>IF(AND(COUNTRY_INFO!J583&gt;1,COUNTRY_INFO!J583&lt;4), IF(T583/COUNTRY_INFO!E583*100&lt;&gt;0, IF(T583/COUNTRY_INFO!E583*100&gt;100,100,T583/COUNTRY_INFO!E583*100), "-"),0)</f>
        <v>0</v>
      </c>
      <c r="V583" s="11">
        <f>IF(AND(COUNTRY_INFO!J583&gt;1,COUNTRY_INFO!J583&lt;4),IF(COUNTRY_INFO!F583&gt;MAX('MDA1'!K583,'MDA2'!K583,'T1'!M583,MAX(T3_R1!L583,T3_R2!L583)),MAX('MDA1'!K583,'MDA2'!K583,'T1'!M583,MAX(T3_R1!L583,T3_R2!L583)),COUNTRY_INFO!F583),0)</f>
        <v>0</v>
      </c>
      <c r="W583" s="217">
        <f>IF(AND(COUNTRY_INFO!J583&gt;1,COUNTRY_INFO!J583&lt;4), IF(V583/COUNTRY_INFO!F583*100&lt;&gt;0, IF(V583/COUNTRY_INFO!F583*100&gt;100,100,V583/COUNTRY_INFO!F583*100), "-"),0)</f>
        <v>0</v>
      </c>
      <c r="X583" s="11">
        <f t="shared" si="61"/>
        <v>0</v>
      </c>
      <c r="Y583" s="73">
        <f>IF(AND(COUNTRY_INFO!J583&gt;1,COUNTRY_INFO!J583&lt;4), IF(S583/P583*100&lt;&gt;0, IF(X583/P583*100&gt;100,100,X583/P583*100), "-"),0)</f>
        <v>0</v>
      </c>
      <c r="Z583" s="67">
        <f>COUNTRY_INFO!O583</f>
        <v>16836.099999999999</v>
      </c>
      <c r="AA583" s="61"/>
      <c r="AB583" s="61"/>
      <c r="AC583" s="11">
        <f>MAX('T1'!L583,'T2'!J583)+MAX('T1'!M583,'T2'!K583)+MAX('T1'!N583,'T2'!L583)</f>
        <v>0</v>
      </c>
      <c r="AD583" s="11">
        <f>IF(COUNTRY_INFO!K583=1,IF(COUNTRY_INFO!F583*0.33&gt;MAX('T1'!M583,'T2'!K583),MAX('T1'!M583,'T2'!K583),COUNTRY_INFO!F583*0.33),IF(COUNTRY_INFO!K583=2,IF(COUNTRY_INFO!F583*0.5&gt;MAX('T1'!M583,'T2'!K583),MAX('T1'!M583,'T2'!K583),COUNTRY_INFO!F583*0.5),IF(COUNTRY_INFO!K583=3,IF(COUNTRY_INFO!F583&gt;MAX('T1'!M583,'T2'!K583),MAX('T1'!M583,'T2'!K583),COUNTRY_INFO!F583),0)))</f>
        <v>0</v>
      </c>
      <c r="AE583" s="217">
        <f>IF(AND(COUNTRY_INFO!K583&gt;0,COUNTRY_INFO!K583&lt;4),IF(Z583&gt;0,IF(COUNTRY_INFO!K583=1, AD583/(COUNTRY_INFO!F583*0.33)*100, IF(COUNTRY_INFO!K583=2, AD583/(COUNTRY_INFO!F583*0.5)*100, IF(COUNTRY_INFO!K583=3, AD583/COUNTRY_INFO!F583*100))),"-"),0)</f>
        <v>0</v>
      </c>
      <c r="AF583" s="11">
        <f>IF(COUNTRY_INFO!K583=2,IF(COUNTRY_INFO!G583*0.2&gt;MAX('T1'!N583,'T2'!L583),MAX('T1'!N583,'T2'!L583),COUNTRY_INFO!G583*0.2),IF(COUNTRY_INFO!K583=3,IF(COUNTRY_INFO!G583&gt;MAX('T1'!N583,'T2'!L583),MAX('T1'!N583,'T2'!L583),COUNTRY_INFO!G583),0))</f>
        <v>0</v>
      </c>
      <c r="AG583" s="217">
        <f>IF(AND(COUNTRY_INFO!K583&gt;0,COUNTRY_INFO!K583&lt;4),IF(Z583&gt;0,IF(COUNTRY_INFO!K583=1, 0, IF(COUNTRY_INFO!K583=2, AF583/(COUNTRY_INFO!G583*0.2)*100, IF(COUNTRY_INFO!K583=3, AF583/COUNTRY_INFO!G583*100))),"-"),0)</f>
        <v>0</v>
      </c>
      <c r="AH583" s="11">
        <f t="shared" si="62"/>
        <v>0</v>
      </c>
      <c r="AI583" s="73" t="str">
        <f>IF(AND(COUNTRY_INFO!K583&gt;0,COUNTRY_INFO!K583&lt;4), IF(AC583/Z583*100&lt;&gt;0, IF(AH583/Z583*100&gt;100,100,AH583/Z583*100), "-"),0)</f>
        <v>-</v>
      </c>
      <c r="AJ583" s="261"/>
      <c r="AK583" s="260">
        <f>IF(AND(D583&lt;&gt;0, D583&lt;&gt;"Unknown",D583&lt;&gt;"Stopped",D583&lt;&gt;"Not required"),D583/COUNTRY_INFO!D583, 0)</f>
        <v>0</v>
      </c>
      <c r="AL583" s="260">
        <f>IF(AND(J583&lt;&gt;0,J583&lt;&gt;"Unknown",J583&lt;&gt;"Stopped",J583&lt;&gt;"Not required"),J583/COUNTRY_INFO!D583, 0)</f>
        <v>1</v>
      </c>
      <c r="AM583" s="260">
        <f>IF(AND(P583&lt;&gt;0,P583&lt;&gt;"Unknown",P583&lt;&gt;"Not required"),P583/(COUNTRY_INFO!E583+COUNTRY_INFO!F583), 0)</f>
        <v>0</v>
      </c>
      <c r="AN583" s="260">
        <f>IF(AND(Z583&lt;&gt;0,Z583&lt;&gt;"Unknown",Z583&lt;&gt;"Not required"),IF(COUNTRY_INFO!K583=1,1,IF(COUNTRY_INFO!K583=2,0.5*COUNTRY_INFO!F583/(0.5*COUNTRY_INFO!F583+0.2*COUNTRY_INFO!G583),IF(COUNTRY_INFO!K583=3,COUNTRY_INFO!F583/(COUNTRY_INFO!F583+COUNTRY_INFO!G583)))),0)</f>
        <v>0.5980304227226021</v>
      </c>
      <c r="AO583" s="260">
        <f>IF(AND(Z583&lt;&gt;0,Z583&lt;&gt;"Unknown",Z583&lt;&gt;"Not required"),IF(COUNTRY_INFO!K583=1,0,IF(COUNTRY_INFO!K583=2,0.2*COUNTRY_INFO!G583/(0.5*COUNTRY_INFO!F583+0.2*COUNTRY_INFO!G583),IF(COUNTRY_INFO!K583=3,COUNTRY_INFO!G583/(COUNTRY_INFO!F583+COUNTRY_INFO!G583)))),0)</f>
        <v>0.40196957727739802</v>
      </c>
      <c r="AP583" s="259">
        <f>MAX(COUNTRY_INFO!D583*AK583*PROFILE!$G$7,COUNTRY_INFO!D583*AL583*PROFILE!$G$7)</f>
        <v>6.7672574593169331E-3</v>
      </c>
      <c r="AQ583" s="259">
        <f>MAX(COUNTRY_INFO!D583*AK583*PROFILE!$G$8,COUNTRY_INFO!D583*AL583*PROFILE!$G$8,COUNTRY_INFO!D583*AM583*PROFILE!$G$8)</f>
        <v>9466.4423859113558</v>
      </c>
      <c r="AR583" s="259">
        <f>MAX(COUNTRY_INFO!D583*AK583*PROFILE!$G$9,COUNTRY_INFO!D583*AL583*PROFILE!$G$9,COUNTRY_INFO!D583*AM583*PROFILE!$G$9,IF(AND(DISTRICT!Z583&lt;&gt;"Unknown",Z583&lt;&gt;"Not required"),COUNTRY_INFO!O583*DISTRICT!AN583,0))</f>
        <v>19659.03315243129</v>
      </c>
      <c r="AS583" s="259">
        <f>MAX(COUNTRY_INFO!D583*AK583*PROFILE!$G$10,COUNTRY_INFO!D583*AL583*PROFILE!$G$10,IF(AND(DISTRICT!Z583&lt;&gt;"Unknown",Z583&lt;&gt;"Not required"),COUNTRY_INFO!O583*DISTRICT!AO583,0))</f>
        <v>35507.517694399896</v>
      </c>
      <c r="AT583" s="259">
        <f t="shared" si="63"/>
        <v>64633</v>
      </c>
      <c r="AU583" s="258">
        <f t="shared" si="58"/>
        <v>0</v>
      </c>
      <c r="AV583" s="259">
        <f>MAX('MDA2'!J583,'T1'!L583,'T2'!J583,T3_R1!K583,T3_R2!K583)</f>
        <v>0</v>
      </c>
      <c r="AW583" s="259">
        <f>MAX('MDA1'!K583,'MDA2'!K583,'MDA3'!I583,'MDA3'!L583,'T1'!M583,'T2'!K583,T3_R1!L583,T3_R2!L583)</f>
        <v>19724</v>
      </c>
      <c r="AX583" s="259">
        <f>MAX('MDA1'!L583,'MDA2'!L583,'MDA3'!J583,'MDA3'!M583,'T1'!N583,'T2'!L583,T3_R1!M583,T3_R2!M583)</f>
        <v>35065</v>
      </c>
      <c r="AY583" s="259">
        <f t="shared" si="64"/>
        <v>54789</v>
      </c>
      <c r="AZ583" s="259">
        <f>MAX('MDA2'!J583,T583)</f>
        <v>0</v>
      </c>
      <c r="BA583" s="259">
        <f>MAX('MDA1'!K583,'MDA2'!K583,'MDA3'!I583,'MDA3'!L583,V583,AD583)</f>
        <v>19724</v>
      </c>
      <c r="BB583" s="259">
        <f>MAX('MDA1'!L583,'MDA2'!L583,'MDA3'!J583,'MDA3'!M583,AF583)</f>
        <v>35065</v>
      </c>
      <c r="BC583" s="259">
        <f t="shared" si="59"/>
        <v>54789</v>
      </c>
      <c r="BD583" s="260">
        <f t="shared" si="60"/>
        <v>84.769390249562917</v>
      </c>
    </row>
    <row r="584" spans="1:56" x14ac:dyDescent="0.2">
      <c r="A584" s="10" t="str">
        <f>IF(COUNTRY_INFO!A584=0," ",COUNTRY_INFO!A584)</f>
        <v>Ethiopia</v>
      </c>
      <c r="B584" s="10" t="str">
        <f>IF(COUNTRY_INFO!B584=0," ",COUNTRY_INFO!B584)</f>
        <v>Oromia West Wellega</v>
      </c>
      <c r="C584" s="87" t="str">
        <f>IF(COUNTRY_INFO!C584=0," ",COUNTRY_INFO!C584)</f>
        <v>Babo Gambel</v>
      </c>
      <c r="D584" s="67">
        <f>COUNTRY_INFO!L584</f>
        <v>0</v>
      </c>
      <c r="E584" s="61"/>
      <c r="F584" s="61"/>
      <c r="G584" s="11">
        <f>MAX('MDA1'!M584,'MDA2'!M584)</f>
        <v>0</v>
      </c>
      <c r="H584" s="11">
        <f>IF(AND(COUNTRY_INFO!H584&gt;0,COUNTRY_INFO!H584&lt;4),IF(D584&gt;MAX('MDA1'!M584,'MDA2'!M584),MAX('MDA1'!M584,'MDA2'!M584),D584),0)</f>
        <v>0</v>
      </c>
      <c r="I584" s="73">
        <f>IF(AND(COUNTRY_INFO!H584&gt;0,COUNTRY_INFO!H584&lt;4), IF(G584/D584*100&lt;&gt;0, IF(G584/D584*100&gt;100,100,G584/D584*100), "-"),0)</f>
        <v>0</v>
      </c>
      <c r="J584" s="67">
        <f>COUNTRY_INFO!M584</f>
        <v>77454</v>
      </c>
      <c r="K584" s="61"/>
      <c r="L584" s="61"/>
      <c r="M584" s="11">
        <f>MAX('MDA1'!M584,MAX('MDA3'!I584,'MDA3'!L584)+MAX('MDA3'!J584,'MDA3'!M584))</f>
        <v>66710</v>
      </c>
      <c r="N584" s="11">
        <f>IF(AND(COUNTRY_INFO!I584&gt;0,COUNTRY_INFO!I584&lt;4),IF(J584&gt;MAX('MDA1'!M584,MAX('MDA3'!I584,'MDA3'!L584)+MAX('MDA3'!J584,'MDA3'!M584)),MAX('MDA1'!M584,MAX('MDA3'!I584,'MDA3'!L584)+MAX('MDA3'!J584,'MDA3'!M584)),J584),0)</f>
        <v>66710</v>
      </c>
      <c r="O584" s="73">
        <f>IF(AND(COUNTRY_INFO!I584&gt;0,COUNTRY_INFO!I584&lt;4), IF(M584/J584*100&lt;&gt;0, IF(M584/J584*100&gt;100,100,M584/J584*100), "-"),0)</f>
        <v>86.128540811320264</v>
      </c>
      <c r="P584" s="67">
        <f>COUNTRY_INFO!N584</f>
        <v>36903</v>
      </c>
      <c r="Q584" s="61"/>
      <c r="R584" s="61"/>
      <c r="S584" s="11">
        <f>SUM(MAX('MDA2'!J584, 'T1'!L584, MAX(T3_R1!K584, T3_R2!K584)), MAX('MDA1'!K584, 'MDA2'!K584, 'T1'!M584, MAX(T3_R1!L584, T3_R2!L584)), MAX('MDA1'!L584, 'MDA2'!L584, 'T1'!N584, MAX(T3_R1!M584, T3_R2!M584)))</f>
        <v>0</v>
      </c>
      <c r="T584" s="11">
        <f>IF(AND(COUNTRY_INFO!J584&gt;1,COUNTRY_INFO!J584&lt;4),IF(COUNTRY_INFO!E584&gt;MAX('MDA2'!J584,'T1'!L584,MAX(T3_R1!K584,T3_R2!K584)),MAX('MDA2'!J584,'T1'!L584,MAX(T3_R1!K584,T3_R2!K584)),COUNTRY_INFO!E584),0)</f>
        <v>0</v>
      </c>
      <c r="U584" s="217" t="str">
        <f>IF(AND(COUNTRY_INFO!J584&gt;1,COUNTRY_INFO!J584&lt;4), IF(T584/COUNTRY_INFO!E584*100&lt;&gt;0, IF(T584/COUNTRY_INFO!E584*100&gt;100,100,T584/COUNTRY_INFO!E584*100), "-"),0)</f>
        <v>-</v>
      </c>
      <c r="V584" s="11">
        <f>IF(AND(COUNTRY_INFO!J584&gt;1,COUNTRY_INFO!J584&lt;4),IF(COUNTRY_INFO!F584&gt;MAX('MDA1'!K584,'MDA2'!K584,'T1'!M584,MAX(T3_R1!L584,T3_R2!L584)),MAX('MDA1'!K584,'MDA2'!K584,'T1'!M584,MAX(T3_R1!L584,T3_R2!L584)),COUNTRY_INFO!F584),0)</f>
        <v>0</v>
      </c>
      <c r="W584" s="217" t="str">
        <f>IF(AND(COUNTRY_INFO!J584&gt;1,COUNTRY_INFO!J584&lt;4), IF(V584/COUNTRY_INFO!F584*100&lt;&gt;0, IF(V584/COUNTRY_INFO!F584*100&gt;100,100,V584/COUNTRY_INFO!F584*100), "-"),0)</f>
        <v>-</v>
      </c>
      <c r="X584" s="11">
        <f t="shared" si="61"/>
        <v>0</v>
      </c>
      <c r="Y584" s="73" t="str">
        <f>IF(AND(COUNTRY_INFO!J584&gt;1,COUNTRY_INFO!J584&lt;4), IF(S584/P584*100&lt;&gt;0, IF(X584/P584*100&gt;100,100,X584/P584*100), "-"),0)</f>
        <v>-</v>
      </c>
      <c r="Z584" s="67">
        <f>COUNTRY_INFO!O584</f>
        <v>7963.2300000000005</v>
      </c>
      <c r="AA584" s="61"/>
      <c r="AB584" s="61"/>
      <c r="AC584" s="11">
        <f>MAX('T1'!L584,'T2'!J584)+MAX('T1'!M584,'T2'!K584)+MAX('T1'!N584,'T2'!L584)</f>
        <v>0</v>
      </c>
      <c r="AD584" s="11">
        <f>IF(COUNTRY_INFO!K584=1,IF(COUNTRY_INFO!F584*0.33&gt;MAX('T1'!M584,'T2'!K584),MAX('T1'!M584,'T2'!K584),COUNTRY_INFO!F584*0.33),IF(COUNTRY_INFO!K584=2,IF(COUNTRY_INFO!F584*0.5&gt;MAX('T1'!M584,'T2'!K584),MAX('T1'!M584,'T2'!K584),COUNTRY_INFO!F584*0.5),IF(COUNTRY_INFO!K584=3,IF(COUNTRY_INFO!F584&gt;MAX('T1'!M584,'T2'!K584),MAX('T1'!M584,'T2'!K584),COUNTRY_INFO!F584),0)))</f>
        <v>0</v>
      </c>
      <c r="AE584" s="217">
        <f>IF(AND(COUNTRY_INFO!K584&gt;0,COUNTRY_INFO!K584&lt;4),IF(Z584&gt;0,IF(COUNTRY_INFO!K584=1, AD584/(COUNTRY_INFO!F584*0.33)*100, IF(COUNTRY_INFO!K584=2, AD584/(COUNTRY_INFO!F584*0.5)*100, IF(COUNTRY_INFO!K584=3, AD584/COUNTRY_INFO!F584*100))),"-"),0)</f>
        <v>0</v>
      </c>
      <c r="AF584" s="11">
        <f>IF(COUNTRY_INFO!K584=2,IF(COUNTRY_INFO!G584*0.2&gt;MAX('T1'!N584,'T2'!L584),MAX('T1'!N584,'T2'!L584),COUNTRY_INFO!G584*0.2),IF(COUNTRY_INFO!K584=3,IF(COUNTRY_INFO!G584&gt;MAX('T1'!N584,'T2'!L584),MAX('T1'!N584,'T2'!L584),COUNTRY_INFO!G584),0))</f>
        <v>0</v>
      </c>
      <c r="AG584" s="217">
        <f>IF(AND(COUNTRY_INFO!K584&gt;0,COUNTRY_INFO!K584&lt;4),IF(Z584&gt;0,IF(COUNTRY_INFO!K584=1, 0, IF(COUNTRY_INFO!K584=2, AF584/(COUNTRY_INFO!G584*0.2)*100, IF(COUNTRY_INFO!K584=3, AF584/COUNTRY_INFO!G584*100))),"-"),0)</f>
        <v>0</v>
      </c>
      <c r="AH584" s="11">
        <f t="shared" si="62"/>
        <v>0</v>
      </c>
      <c r="AI584" s="73" t="str">
        <f>IF(AND(COUNTRY_INFO!K584&gt;0,COUNTRY_INFO!K584&lt;4), IF(AC584/Z584*100&lt;&gt;0, IF(AH584/Z584*100&gt;100,100,AH584/Z584*100), "-"),0)</f>
        <v>-</v>
      </c>
      <c r="AJ584" s="261"/>
      <c r="AK584" s="260">
        <f>IF(AND(D584&lt;&gt;0, D584&lt;&gt;"Unknown",D584&lt;&gt;"Stopped",D584&lt;&gt;"Not required"),D584/COUNTRY_INFO!D584, 0)</f>
        <v>0</v>
      </c>
      <c r="AL584" s="260">
        <f>IF(AND(J584&lt;&gt;0,J584&lt;&gt;"Unknown",J584&lt;&gt;"Stopped",J584&lt;&gt;"Not required"),J584/COUNTRY_INFO!D584, 0)</f>
        <v>1</v>
      </c>
      <c r="AM584" s="260">
        <f>IF(AND(P584&lt;&gt;0,P584&lt;&gt;"Unknown",P584&lt;&gt;"Not required"),P584/(COUNTRY_INFO!E584+COUNTRY_INFO!F584), 0)</f>
        <v>1</v>
      </c>
      <c r="AN584" s="260">
        <f>IF(AND(Z584&lt;&gt;0,Z584&lt;&gt;"Unknown",Z584&lt;&gt;"Not required"),IF(COUNTRY_INFO!K584=1,1,IF(COUNTRY_INFO!K584=2,0.5*COUNTRY_INFO!F584/(0.5*COUNTRY_INFO!F584+0.2*COUNTRY_INFO!G584),IF(COUNTRY_INFO!K584=3,COUNTRY_INFO!F584/(COUNTRY_INFO!F584+COUNTRY_INFO!G584)))),0)</f>
        <v>1</v>
      </c>
      <c r="AO584" s="260">
        <f>IF(AND(Z584&lt;&gt;0,Z584&lt;&gt;"Unknown",Z584&lt;&gt;"Not required"),IF(COUNTRY_INFO!K584=1,0,IF(COUNTRY_INFO!K584=2,0.2*COUNTRY_INFO!G584/(0.5*COUNTRY_INFO!F584+0.2*COUNTRY_INFO!G584),IF(COUNTRY_INFO!K584=3,COUNTRY_INFO!G584/(COUNTRY_INFO!F584+COUNTRY_INFO!G584)))),0)</f>
        <v>0</v>
      </c>
      <c r="AP584" s="259">
        <f>MAX(COUNTRY_INFO!D584*AK584*PROFILE!$G$7,COUNTRY_INFO!D584*AL584*PROFILE!$G$7)</f>
        <v>8.1096523332343188E-3</v>
      </c>
      <c r="AQ584" s="259">
        <f>MAX(COUNTRY_INFO!D584*AK584*PROFILE!$G$8,COUNTRY_INFO!D584*AL584*PROFILE!$G$8,COUNTRY_INFO!D584*AM584*PROFILE!$G$8)</f>
        <v>11344.264208041994</v>
      </c>
      <c r="AR584" s="259">
        <f>MAX(COUNTRY_INFO!D584*AK584*PROFILE!$G$9,COUNTRY_INFO!D584*AL584*PROFILE!$G$9,COUNTRY_INFO!D584*AM584*PROFILE!$G$9,IF(AND(DISTRICT!Z584&lt;&gt;"Unknown",Z584&lt;&gt;"Not required"),COUNTRY_INFO!O584*DISTRICT!AN584,0))</f>
        <v>23558.720062327498</v>
      </c>
      <c r="AS584" s="259">
        <f>MAX(COUNTRY_INFO!D584*AK584*PROFILE!$G$10,COUNTRY_INFO!D584*AL584*PROFILE!$G$10,IF(AND(DISTRICT!Z584&lt;&gt;"Unknown",Z584&lt;&gt;"Not required"),COUNTRY_INFO!O584*DISTRICT!AO584,0))</f>
        <v>42551.007619978176</v>
      </c>
      <c r="AT584" s="259">
        <f t="shared" si="63"/>
        <v>77454</v>
      </c>
      <c r="AU584" s="258">
        <f t="shared" si="58"/>
        <v>0</v>
      </c>
      <c r="AV584" s="259">
        <f>MAX('MDA2'!J584,'T1'!L584,'T2'!J584,T3_R1!K584,T3_R2!K584)</f>
        <v>0</v>
      </c>
      <c r="AW584" s="259">
        <f>MAX('MDA1'!K584,'MDA2'!K584,'MDA3'!I584,'MDA3'!L584,'T1'!M584,'T2'!K584,T3_R1!L584,T3_R2!L584)</f>
        <v>24016</v>
      </c>
      <c r="AX584" s="259">
        <f>MAX('MDA1'!L584,'MDA2'!L584,'MDA3'!J584,'MDA3'!M584,'T1'!N584,'T2'!L584,T3_R1!M584,T3_R2!M584)</f>
        <v>42694</v>
      </c>
      <c r="AY584" s="259">
        <f t="shared" si="64"/>
        <v>66710</v>
      </c>
      <c r="AZ584" s="259">
        <f>MAX('MDA2'!J584,T584)</f>
        <v>0</v>
      </c>
      <c r="BA584" s="259">
        <f>MAX('MDA1'!K584,'MDA2'!K584,'MDA3'!I584,'MDA3'!L584,V584,AD584)</f>
        <v>24016</v>
      </c>
      <c r="BB584" s="259">
        <f>MAX('MDA1'!L584,'MDA2'!L584,'MDA3'!J584,'MDA3'!M584,AF584)</f>
        <v>42694</v>
      </c>
      <c r="BC584" s="259">
        <f t="shared" si="59"/>
        <v>66710</v>
      </c>
      <c r="BD584" s="260">
        <f t="shared" si="60"/>
        <v>86.128540811320264</v>
      </c>
    </row>
    <row r="585" spans="1:56" x14ac:dyDescent="0.2">
      <c r="A585" s="10" t="str">
        <f>IF(COUNTRY_INFO!A585=0," ",COUNTRY_INFO!A585)</f>
        <v>Ethiopia</v>
      </c>
      <c r="B585" s="10" t="str">
        <f>IF(COUNTRY_INFO!B585=0," ",COUNTRY_INFO!B585)</f>
        <v>Oromia West Wellega</v>
      </c>
      <c r="C585" s="87" t="str">
        <f>IF(COUNTRY_INFO!C585=0," ",COUNTRY_INFO!C585)</f>
        <v>Begi</v>
      </c>
      <c r="D585" s="67">
        <f>COUNTRY_INFO!L585</f>
        <v>0</v>
      </c>
      <c r="E585" s="61"/>
      <c r="F585" s="61"/>
      <c r="G585" s="11">
        <f>MAX('MDA1'!M585,'MDA2'!M585)</f>
        <v>0</v>
      </c>
      <c r="H585" s="11">
        <f>IF(AND(COUNTRY_INFO!H585&gt;0,COUNTRY_INFO!H585&lt;4),IF(D585&gt;MAX('MDA1'!M585,'MDA2'!M585),MAX('MDA1'!M585,'MDA2'!M585),D585),0)</f>
        <v>0</v>
      </c>
      <c r="I585" s="73">
        <f>IF(AND(COUNTRY_INFO!H585&gt;0,COUNTRY_INFO!H585&lt;4), IF(G585/D585*100&lt;&gt;0, IF(G585/D585*100&gt;100,100,G585/D585*100), "-"),0)</f>
        <v>0</v>
      </c>
      <c r="J585" s="67">
        <f>COUNTRY_INFO!M585</f>
        <v>153329</v>
      </c>
      <c r="K585" s="61"/>
      <c r="L585" s="61"/>
      <c r="M585" s="11">
        <f>MAX('MDA1'!M585,MAX('MDA3'!I585,'MDA3'!L585)+MAX('MDA3'!J585,'MDA3'!M585))</f>
        <v>131024</v>
      </c>
      <c r="N585" s="11">
        <f>IF(AND(COUNTRY_INFO!I585&gt;0,COUNTRY_INFO!I585&lt;4),IF(J585&gt;MAX('MDA1'!M585,MAX('MDA3'!I585,'MDA3'!L585)+MAX('MDA3'!J585,'MDA3'!M585)),MAX('MDA1'!M585,MAX('MDA3'!I585,'MDA3'!L585)+MAX('MDA3'!J585,'MDA3'!M585)),J585),0)</f>
        <v>131024</v>
      </c>
      <c r="O585" s="73">
        <f>IF(AND(COUNTRY_INFO!I585&gt;0,COUNTRY_INFO!I585&lt;4), IF(M585/J585*100&lt;&gt;0, IF(M585/J585*100&gt;100,100,M585/J585*100), "-"),0)</f>
        <v>85.452849754449574</v>
      </c>
      <c r="P585" s="67">
        <f>COUNTRY_INFO!N585</f>
        <v>73054</v>
      </c>
      <c r="Q585" s="61"/>
      <c r="R585" s="61"/>
      <c r="S585" s="11">
        <f>SUM(MAX('MDA2'!J585, 'T1'!L585, MAX(T3_R1!K585, T3_R2!K585)), MAX('MDA1'!K585, 'MDA2'!K585, 'T1'!M585, MAX(T3_R1!L585, T3_R2!L585)), MAX('MDA1'!L585, 'MDA2'!L585, 'T1'!N585, MAX(T3_R1!M585, T3_R2!M585)))</f>
        <v>0</v>
      </c>
      <c r="T585" s="11">
        <f>IF(AND(COUNTRY_INFO!J585&gt;1,COUNTRY_INFO!J585&lt;4),IF(COUNTRY_INFO!E585&gt;MAX('MDA2'!J585,'T1'!L585,MAX(T3_R1!K585,T3_R2!K585)),MAX('MDA2'!J585,'T1'!L585,MAX(T3_R1!K585,T3_R2!K585)),COUNTRY_INFO!E585),0)</f>
        <v>0</v>
      </c>
      <c r="U585" s="217" t="str">
        <f>IF(AND(COUNTRY_INFO!J585&gt;1,COUNTRY_INFO!J585&lt;4), IF(T585/COUNTRY_INFO!E585*100&lt;&gt;0, IF(T585/COUNTRY_INFO!E585*100&gt;100,100,T585/COUNTRY_INFO!E585*100), "-"),0)</f>
        <v>-</v>
      </c>
      <c r="V585" s="11">
        <f>IF(AND(COUNTRY_INFO!J585&gt;1,COUNTRY_INFO!J585&lt;4),IF(COUNTRY_INFO!F585&gt;MAX('MDA1'!K585,'MDA2'!K585,'T1'!M585,MAX(T3_R1!L585,T3_R2!L585)),MAX('MDA1'!K585,'MDA2'!K585,'T1'!M585,MAX(T3_R1!L585,T3_R2!L585)),COUNTRY_INFO!F585),0)</f>
        <v>0</v>
      </c>
      <c r="W585" s="217" t="str">
        <f>IF(AND(COUNTRY_INFO!J585&gt;1,COUNTRY_INFO!J585&lt;4), IF(V585/COUNTRY_INFO!F585*100&lt;&gt;0, IF(V585/COUNTRY_INFO!F585*100&gt;100,100,V585/COUNTRY_INFO!F585*100), "-"),0)</f>
        <v>-</v>
      </c>
      <c r="X585" s="11">
        <f t="shared" si="61"/>
        <v>0</v>
      </c>
      <c r="Y585" s="73" t="str">
        <f>IF(AND(COUNTRY_INFO!J585&gt;1,COUNTRY_INFO!J585&lt;4), IF(S585/P585*100&lt;&gt;0, IF(X585/P585*100&gt;100,100,X585/P585*100), "-"),0)</f>
        <v>-</v>
      </c>
      <c r="Z585" s="67">
        <f>COUNTRY_INFO!O585</f>
        <v>0</v>
      </c>
      <c r="AA585" s="61"/>
      <c r="AB585" s="61"/>
      <c r="AC585" s="11">
        <f>MAX('T1'!L585,'T2'!J585)+MAX('T1'!M585,'T2'!K585)+MAX('T1'!N585,'T2'!L585)</f>
        <v>0</v>
      </c>
      <c r="AD585" s="11">
        <f>IF(COUNTRY_INFO!K585=1,IF(COUNTRY_INFO!F585*0.33&gt;MAX('T1'!M585,'T2'!K585),MAX('T1'!M585,'T2'!K585),COUNTRY_INFO!F585*0.33),IF(COUNTRY_INFO!K585=2,IF(COUNTRY_INFO!F585*0.5&gt;MAX('T1'!M585,'T2'!K585),MAX('T1'!M585,'T2'!K585),COUNTRY_INFO!F585*0.5),IF(COUNTRY_INFO!K585=3,IF(COUNTRY_INFO!F585&gt;MAX('T1'!M585,'T2'!K585),MAX('T1'!M585,'T2'!K585),COUNTRY_INFO!F585),0)))</f>
        <v>0</v>
      </c>
      <c r="AE585" s="217">
        <f>IF(AND(COUNTRY_INFO!K585&gt;0,COUNTRY_INFO!K585&lt;4),IF(Z585&gt;0,IF(COUNTRY_INFO!K585=1, AD585/(COUNTRY_INFO!F585*0.33)*100, IF(COUNTRY_INFO!K585=2, AD585/(COUNTRY_INFO!F585*0.5)*100, IF(COUNTRY_INFO!K585=3, AD585/COUNTRY_INFO!F585*100))),"-"),0)</f>
        <v>0</v>
      </c>
      <c r="AF585" s="11">
        <f>IF(COUNTRY_INFO!K585=2,IF(COUNTRY_INFO!G585*0.2&gt;MAX('T1'!N585,'T2'!L585),MAX('T1'!N585,'T2'!L585),COUNTRY_INFO!G585*0.2),IF(COUNTRY_INFO!K585=3,IF(COUNTRY_INFO!G585&gt;MAX('T1'!N585,'T2'!L585),MAX('T1'!N585,'T2'!L585),COUNTRY_INFO!G585),0))</f>
        <v>0</v>
      </c>
      <c r="AG585" s="217">
        <f>IF(AND(COUNTRY_INFO!K585&gt;0,COUNTRY_INFO!K585&lt;4),IF(Z585&gt;0,IF(COUNTRY_INFO!K585=1, 0, IF(COUNTRY_INFO!K585=2, AF585/(COUNTRY_INFO!G585*0.2)*100, IF(COUNTRY_INFO!K585=3, AF585/COUNTRY_INFO!G585*100))),"-"),0)</f>
        <v>0</v>
      </c>
      <c r="AH585" s="11">
        <f t="shared" si="62"/>
        <v>0</v>
      </c>
      <c r="AI585" s="73">
        <f>IF(AND(COUNTRY_INFO!K585&gt;0,COUNTRY_INFO!K585&lt;4), IF(AC585/Z585*100&lt;&gt;0, IF(AH585/Z585*100&gt;100,100,AH585/Z585*100), "-"),0)</f>
        <v>0</v>
      </c>
      <c r="AJ585" s="261"/>
      <c r="AK585" s="260">
        <f>IF(AND(D585&lt;&gt;0, D585&lt;&gt;"Unknown",D585&lt;&gt;"Stopped",D585&lt;&gt;"Not required"),D585/COUNTRY_INFO!D585, 0)</f>
        <v>0</v>
      </c>
      <c r="AL585" s="260">
        <f>IF(AND(J585&lt;&gt;0,J585&lt;&gt;"Unknown",J585&lt;&gt;"Stopped",J585&lt;&gt;"Not required"),J585/COUNTRY_INFO!D585, 0)</f>
        <v>1</v>
      </c>
      <c r="AM585" s="260">
        <f>IF(AND(P585&lt;&gt;0,P585&lt;&gt;"Unknown",P585&lt;&gt;"Not required"),P585/(COUNTRY_INFO!E585+COUNTRY_INFO!F585), 0)</f>
        <v>1</v>
      </c>
      <c r="AN585" s="260">
        <f>IF(AND(Z585&lt;&gt;0,Z585&lt;&gt;"Unknown",Z585&lt;&gt;"Not required"),IF(COUNTRY_INFO!K585=1,1,IF(COUNTRY_INFO!K585=2,0.5*COUNTRY_INFO!F585/(0.5*COUNTRY_INFO!F585+0.2*COUNTRY_INFO!G585),IF(COUNTRY_INFO!K585=3,COUNTRY_INFO!F585/(COUNTRY_INFO!F585+COUNTRY_INFO!G585)))),0)</f>
        <v>0</v>
      </c>
      <c r="AO585" s="260">
        <f>IF(AND(Z585&lt;&gt;0,Z585&lt;&gt;"Unknown",Z585&lt;&gt;"Not required"),IF(COUNTRY_INFO!K585=1,0,IF(COUNTRY_INFO!K585=2,0.2*COUNTRY_INFO!G585/(0.5*COUNTRY_INFO!F585+0.2*COUNTRY_INFO!G585),IF(COUNTRY_INFO!K585=3,COUNTRY_INFO!G585/(COUNTRY_INFO!F585+COUNTRY_INFO!G585)))),0)</f>
        <v>0</v>
      </c>
      <c r="AP585" s="259">
        <f>MAX(COUNTRY_INFO!D585*AK585*PROFILE!$G$7,COUNTRY_INFO!D585*AL585*PROFILE!$G$7)</f>
        <v>1.6053978911385918E-2</v>
      </c>
      <c r="AQ585" s="259">
        <f>MAX(COUNTRY_INFO!D585*AK585*PROFILE!$G$8,COUNTRY_INFO!D585*AL585*PROFILE!$G$8,COUNTRY_INFO!D585*AM585*PROFILE!$G$8)</f>
        <v>22457.260912991853</v>
      </c>
      <c r="AR585" s="259">
        <f>MAX(COUNTRY_INFO!D585*AK585*PROFILE!$G$9,COUNTRY_INFO!D585*AL585*PROFILE!$G$9,COUNTRY_INFO!D585*AM585*PROFILE!$G$9,IF(AND(DISTRICT!Z585&lt;&gt;"Unknown",Z585&lt;&gt;"Not required"),COUNTRY_INFO!O585*DISTRICT!AN585,0))</f>
        <v>46637.165135907926</v>
      </c>
      <c r="AS585" s="259">
        <f>MAX(COUNTRY_INFO!D585*AK585*PROFILE!$G$10,COUNTRY_INFO!D585*AL585*PROFILE!$G$10,IF(AND(DISTRICT!Z585&lt;&gt;"Unknown",Z585&lt;&gt;"Not required"),COUNTRY_INFO!O585*DISTRICT!AO585,0))</f>
        <v>84234.557897121311</v>
      </c>
      <c r="AT585" s="259">
        <f t="shared" si="63"/>
        <v>153329</v>
      </c>
      <c r="AU585" s="258">
        <f t="shared" ref="AU585:AU648" si="65">IF(COUNTIFS(AK585:AN585,"&gt;0")=0,0, IF(COUNTIFS(AK585:AN585,"&gt;0")&lt;=IF(AND(OR(D585&gt;=0,D585="Not required",D585="Unknown",D585="Stopped"),D585&gt;0,H585&gt;0),1,0)+IF(AND(OR(J585&gt;=0,J585="Not required",J585="Unknown",J585="Stopped"),J585&gt;0,N585&gt;0),1,0)+IF(AND(OR(P585&gt;=0,P585="Not required",P585="Unknown"),P585&gt;0,X585&gt;0),1,0)+IF(AND(OR(Z585&gt;=0,Z585="Not required",Z585="Unknown"),Z585&gt;0,AH585&gt;0),1,0),"Y",0))</f>
        <v>0</v>
      </c>
      <c r="AV585" s="259">
        <f>MAX('MDA2'!J585,'T1'!L585,'T2'!J585,T3_R1!K585,T3_R2!K585)</f>
        <v>0</v>
      </c>
      <c r="AW585" s="259">
        <f>MAX('MDA1'!K585,'MDA2'!K585,'MDA3'!I585,'MDA3'!L585,'T1'!M585,'T2'!K585,T3_R1!L585,T3_R2!L585)</f>
        <v>47169</v>
      </c>
      <c r="AX585" s="259">
        <f>MAX('MDA1'!L585,'MDA2'!L585,'MDA3'!J585,'MDA3'!M585,'T1'!N585,'T2'!L585,T3_R1!M585,T3_R2!M585)</f>
        <v>83855</v>
      </c>
      <c r="AY585" s="259">
        <f t="shared" si="64"/>
        <v>131024</v>
      </c>
      <c r="AZ585" s="259">
        <f>MAX('MDA2'!J585,T585)</f>
        <v>0</v>
      </c>
      <c r="BA585" s="259">
        <f>MAX('MDA1'!K585,'MDA2'!K585,'MDA3'!I585,'MDA3'!L585,V585,AD585)</f>
        <v>47169</v>
      </c>
      <c r="BB585" s="259">
        <f>MAX('MDA1'!L585,'MDA2'!L585,'MDA3'!J585,'MDA3'!M585,AF585)</f>
        <v>83855</v>
      </c>
      <c r="BC585" s="259">
        <f t="shared" ref="BC585:BC648" si="66">IF(AT585&lt;SUM(AZ585:BB585), AT585,SUM(AZ585:BB585))</f>
        <v>131024</v>
      </c>
      <c r="BD585" s="260">
        <f t="shared" ref="BD585:BD648" si="67">IF(AT585&lt;&gt;0,BC585/AT585*100,0)</f>
        <v>85.452849754449574</v>
      </c>
    </row>
    <row r="586" spans="1:56" x14ac:dyDescent="0.2">
      <c r="A586" s="10" t="str">
        <f>IF(COUNTRY_INFO!A586=0," ",COUNTRY_INFO!A586)</f>
        <v>Ethiopia</v>
      </c>
      <c r="B586" s="10" t="str">
        <f>IF(COUNTRY_INFO!B586=0," ",COUNTRY_INFO!B586)</f>
        <v>Oromia West Wellega</v>
      </c>
      <c r="C586" s="87" t="str">
        <f>IF(COUNTRY_INFO!C586=0," ",COUNTRY_INFO!C586)</f>
        <v>Bodji Chokorsa</v>
      </c>
      <c r="D586" s="67">
        <f>COUNTRY_INFO!L586</f>
        <v>0</v>
      </c>
      <c r="E586" s="61"/>
      <c r="F586" s="61"/>
      <c r="G586" s="11">
        <f>MAX('MDA1'!M586,'MDA2'!M586)</f>
        <v>0</v>
      </c>
      <c r="H586" s="11">
        <f>IF(AND(COUNTRY_INFO!H586&gt;0,COUNTRY_INFO!H586&lt;4),IF(D586&gt;MAX('MDA1'!M586,'MDA2'!M586),MAX('MDA1'!M586,'MDA2'!M586),D586),0)</f>
        <v>0</v>
      </c>
      <c r="I586" s="73">
        <f>IF(AND(COUNTRY_INFO!H586&gt;0,COUNTRY_INFO!H586&lt;4), IF(G586/D586*100&lt;&gt;0, IF(G586/D586*100&gt;100,100,G586/D586*100), "-"),0)</f>
        <v>0</v>
      </c>
      <c r="J586" s="67">
        <f>COUNTRY_INFO!M586</f>
        <v>62304</v>
      </c>
      <c r="K586" s="61"/>
      <c r="L586" s="61"/>
      <c r="M586" s="11">
        <f>MAX('MDA1'!M586,MAX('MDA3'!I586,'MDA3'!L586)+MAX('MDA3'!J586,'MDA3'!M586))</f>
        <v>46780</v>
      </c>
      <c r="N586" s="11">
        <f>IF(AND(COUNTRY_INFO!I586&gt;0,COUNTRY_INFO!I586&lt;4),IF(J586&gt;MAX('MDA1'!M586,MAX('MDA3'!I586,'MDA3'!L586)+MAX('MDA3'!J586,'MDA3'!M586)),MAX('MDA1'!M586,MAX('MDA3'!I586,'MDA3'!L586)+MAX('MDA3'!J586,'MDA3'!M586)),J586),0)</f>
        <v>46780</v>
      </c>
      <c r="O586" s="73">
        <f>IF(AND(COUNTRY_INFO!I586&gt;0,COUNTRY_INFO!I586&lt;4), IF(M586/J586*100&lt;&gt;0, IF(M586/J586*100&gt;100,100,M586/J586*100), "-"),0)</f>
        <v>75.083461736004111</v>
      </c>
      <c r="P586" s="67">
        <f>COUNTRY_INFO!N586</f>
        <v>0</v>
      </c>
      <c r="Q586" s="61"/>
      <c r="R586" s="61"/>
      <c r="S586" s="11">
        <f>SUM(MAX('MDA2'!J586, 'T1'!L586, MAX(T3_R1!K586, T3_R2!K586)), MAX('MDA1'!K586, 'MDA2'!K586, 'T1'!M586, MAX(T3_R1!L586, T3_R2!L586)), MAX('MDA1'!L586, 'MDA2'!L586, 'T1'!N586, MAX(T3_R1!M586, T3_R2!M586)))</f>
        <v>0</v>
      </c>
      <c r="T586" s="11">
        <f>IF(AND(COUNTRY_INFO!J586&gt;1,COUNTRY_INFO!J586&lt;4),IF(COUNTRY_INFO!E586&gt;MAX('MDA2'!J586,'T1'!L586,MAX(T3_R1!K586,T3_R2!K586)),MAX('MDA2'!J586,'T1'!L586,MAX(T3_R1!K586,T3_R2!K586)),COUNTRY_INFO!E586),0)</f>
        <v>0</v>
      </c>
      <c r="U586" s="217">
        <f>IF(AND(COUNTRY_INFO!J586&gt;1,COUNTRY_INFO!J586&lt;4), IF(T586/COUNTRY_INFO!E586*100&lt;&gt;0, IF(T586/COUNTRY_INFO!E586*100&gt;100,100,T586/COUNTRY_INFO!E586*100), "-"),0)</f>
        <v>0</v>
      </c>
      <c r="V586" s="11">
        <f>IF(AND(COUNTRY_INFO!J586&gt;1,COUNTRY_INFO!J586&lt;4),IF(COUNTRY_INFO!F586&gt;MAX('MDA1'!K586,'MDA2'!K586,'T1'!M586,MAX(T3_R1!L586,T3_R2!L586)),MAX('MDA1'!K586,'MDA2'!K586,'T1'!M586,MAX(T3_R1!L586,T3_R2!L586)),COUNTRY_INFO!F586),0)</f>
        <v>0</v>
      </c>
      <c r="W586" s="217">
        <f>IF(AND(COUNTRY_INFO!J586&gt;1,COUNTRY_INFO!J586&lt;4), IF(V586/COUNTRY_INFO!F586*100&lt;&gt;0, IF(V586/COUNTRY_INFO!F586*100&gt;100,100,V586/COUNTRY_INFO!F586*100), "-"),0)</f>
        <v>0</v>
      </c>
      <c r="X586" s="11">
        <f t="shared" ref="X586:X649" si="68">SUM(T586,V586)</f>
        <v>0</v>
      </c>
      <c r="Y586" s="73">
        <f>IF(AND(COUNTRY_INFO!J586&gt;1,COUNTRY_INFO!J586&lt;4), IF(S586/P586*100&lt;&gt;0, IF(X586/P586*100&gt;100,100,X586/P586*100), "-"),0)</f>
        <v>0</v>
      </c>
      <c r="Z586" s="67">
        <f>COUNTRY_INFO!O586</f>
        <v>0</v>
      </c>
      <c r="AA586" s="61"/>
      <c r="AB586" s="61"/>
      <c r="AC586" s="11">
        <f>MAX('T1'!L586,'T2'!J586)+MAX('T1'!M586,'T2'!K586)+MAX('T1'!N586,'T2'!L586)</f>
        <v>0</v>
      </c>
      <c r="AD586" s="11">
        <f>IF(COUNTRY_INFO!K586=1,IF(COUNTRY_INFO!F586*0.33&gt;MAX('T1'!M586,'T2'!K586),MAX('T1'!M586,'T2'!K586),COUNTRY_INFO!F586*0.33),IF(COUNTRY_INFO!K586=2,IF(COUNTRY_INFO!F586*0.5&gt;MAX('T1'!M586,'T2'!K586),MAX('T1'!M586,'T2'!K586),COUNTRY_INFO!F586*0.5),IF(COUNTRY_INFO!K586=3,IF(COUNTRY_INFO!F586&gt;MAX('T1'!M586,'T2'!K586),MAX('T1'!M586,'T2'!K586),COUNTRY_INFO!F586),0)))</f>
        <v>0</v>
      </c>
      <c r="AE586" s="217">
        <f>IF(AND(COUNTRY_INFO!K586&gt;0,COUNTRY_INFO!K586&lt;4),IF(Z586&gt;0,IF(COUNTRY_INFO!K586=1, AD586/(COUNTRY_INFO!F586*0.33)*100, IF(COUNTRY_INFO!K586=2, AD586/(COUNTRY_INFO!F586*0.5)*100, IF(COUNTRY_INFO!K586=3, AD586/COUNTRY_INFO!F586*100))),"-"),0)</f>
        <v>0</v>
      </c>
      <c r="AF586" s="11">
        <f>IF(COUNTRY_INFO!K586=2,IF(COUNTRY_INFO!G586*0.2&gt;MAX('T1'!N586,'T2'!L586),MAX('T1'!N586,'T2'!L586),COUNTRY_INFO!G586*0.2),IF(COUNTRY_INFO!K586=3,IF(COUNTRY_INFO!G586&gt;MAX('T1'!N586,'T2'!L586),MAX('T1'!N586,'T2'!L586),COUNTRY_INFO!G586),0))</f>
        <v>0</v>
      </c>
      <c r="AG586" s="217">
        <f>IF(AND(COUNTRY_INFO!K586&gt;0,COUNTRY_INFO!K586&lt;4),IF(Z586&gt;0,IF(COUNTRY_INFO!K586=1, 0, IF(COUNTRY_INFO!K586=2, AF586/(COUNTRY_INFO!G586*0.2)*100, IF(COUNTRY_INFO!K586=3, AF586/COUNTRY_INFO!G586*100))),"-"),0)</f>
        <v>0</v>
      </c>
      <c r="AH586" s="11">
        <f t="shared" ref="AH586:AH649" si="69">SUM(AD586,AF586)</f>
        <v>0</v>
      </c>
      <c r="AI586" s="73">
        <f>IF(AND(COUNTRY_INFO!K586&gt;0,COUNTRY_INFO!K586&lt;4), IF(AC586/Z586*100&lt;&gt;0, IF(AH586/Z586*100&gt;100,100,AH586/Z586*100), "-"),0)</f>
        <v>0</v>
      </c>
      <c r="AJ586" s="261"/>
      <c r="AK586" s="260">
        <f>IF(AND(D586&lt;&gt;0, D586&lt;&gt;"Unknown",D586&lt;&gt;"Stopped",D586&lt;&gt;"Not required"),D586/COUNTRY_INFO!D586, 0)</f>
        <v>0</v>
      </c>
      <c r="AL586" s="260">
        <f>IF(AND(J586&lt;&gt;0,J586&lt;&gt;"Unknown",J586&lt;&gt;"Stopped",J586&lt;&gt;"Not required"),J586/COUNTRY_INFO!D586, 0)</f>
        <v>1</v>
      </c>
      <c r="AM586" s="260">
        <f>IF(AND(P586&lt;&gt;0,P586&lt;&gt;"Unknown",P586&lt;&gt;"Not required"),P586/(COUNTRY_INFO!E586+COUNTRY_INFO!F586), 0)</f>
        <v>0</v>
      </c>
      <c r="AN586" s="260">
        <f>IF(AND(Z586&lt;&gt;0,Z586&lt;&gt;"Unknown",Z586&lt;&gt;"Not required"),IF(COUNTRY_INFO!K586=1,1,IF(COUNTRY_INFO!K586=2,0.5*COUNTRY_INFO!F586/(0.5*COUNTRY_INFO!F586+0.2*COUNTRY_INFO!G586),IF(COUNTRY_INFO!K586=3,COUNTRY_INFO!F586/(COUNTRY_INFO!F586+COUNTRY_INFO!G586)))),0)</f>
        <v>0</v>
      </c>
      <c r="AO586" s="260">
        <f>IF(AND(Z586&lt;&gt;0,Z586&lt;&gt;"Unknown",Z586&lt;&gt;"Not required"),IF(COUNTRY_INFO!K586=1,0,IF(COUNTRY_INFO!K586=2,0.2*COUNTRY_INFO!G586/(0.5*COUNTRY_INFO!F586+0.2*COUNTRY_INFO!G586),IF(COUNTRY_INFO!K586=3,COUNTRY_INFO!G586/(COUNTRY_INFO!F586+COUNTRY_INFO!G586)))),0)</f>
        <v>0</v>
      </c>
      <c r="AP586" s="259">
        <f>MAX(COUNTRY_INFO!D586*AK586*PROFILE!$G$7,COUNTRY_INFO!D586*AL586*PROFILE!$G$7)</f>
        <v>6.5234045881404574E-3</v>
      </c>
      <c r="AQ586" s="259">
        <f>MAX(COUNTRY_INFO!D586*AK586*PROFILE!$G$8,COUNTRY_INFO!D586*AL586*PROFILE!$G$8,COUNTRY_INFO!D586*AM586*PROFILE!$G$8)</f>
        <v>9125.3264804638675</v>
      </c>
      <c r="AR586" s="259">
        <f>MAX(COUNTRY_INFO!D586*AK586*PROFILE!$G$9,COUNTRY_INFO!D586*AL586*PROFILE!$G$9,COUNTRY_INFO!D586*AM586*PROFILE!$G$9,IF(AND(DISTRICT!Z586&lt;&gt;"Unknown",Z586&lt;&gt;"Not required"),COUNTRY_INFO!O586*DISTRICT!AN586,0))</f>
        <v>18950.635148129888</v>
      </c>
      <c r="AS586" s="259">
        <f>MAX(COUNTRY_INFO!D586*AK586*PROFILE!$G$10,COUNTRY_INFO!D586*AL586*PROFILE!$G$10,IF(AND(DISTRICT!Z586&lt;&gt;"Unknown",Z586&lt;&gt;"Not required"),COUNTRY_INFO!O586*DISTRICT!AO586,0))</f>
        <v>34228.031848001658</v>
      </c>
      <c r="AT586" s="259">
        <f t="shared" ref="AT586:AT649" si="70">SUM(AP586:AS586)</f>
        <v>62304</v>
      </c>
      <c r="AU586" s="258" t="str">
        <f t="shared" si="65"/>
        <v>Y</v>
      </c>
      <c r="AV586" s="259">
        <f>MAX('MDA2'!J586,'T1'!L586,'T2'!J586,T3_R1!K586,T3_R2!K586)</f>
        <v>0</v>
      </c>
      <c r="AW586" s="259">
        <f>MAX('MDA1'!K586,'MDA2'!K586,'MDA3'!I586,'MDA3'!L586,'T1'!M586,'T2'!K586,T3_R1!L586,T3_R2!L586)</f>
        <v>16841</v>
      </c>
      <c r="AX586" s="259">
        <f>MAX('MDA1'!L586,'MDA2'!L586,'MDA3'!J586,'MDA3'!M586,'T1'!N586,'T2'!L586,T3_R1!M586,T3_R2!M586)</f>
        <v>29939</v>
      </c>
      <c r="AY586" s="259">
        <f t="shared" ref="AY586:AY649" si="71">SUM(AV586:AX586)</f>
        <v>46780</v>
      </c>
      <c r="AZ586" s="259">
        <f>MAX('MDA2'!J586,T586)</f>
        <v>0</v>
      </c>
      <c r="BA586" s="259">
        <f>MAX('MDA1'!K586,'MDA2'!K586,'MDA3'!I586,'MDA3'!L586,V586,AD586)</f>
        <v>16841</v>
      </c>
      <c r="BB586" s="259">
        <f>MAX('MDA1'!L586,'MDA2'!L586,'MDA3'!J586,'MDA3'!M586,AF586)</f>
        <v>29939</v>
      </c>
      <c r="BC586" s="259">
        <f t="shared" si="66"/>
        <v>46780</v>
      </c>
      <c r="BD586" s="260">
        <f t="shared" si="67"/>
        <v>75.083461736004111</v>
      </c>
    </row>
    <row r="587" spans="1:56" x14ac:dyDescent="0.2">
      <c r="A587" s="10" t="str">
        <f>IF(COUNTRY_INFO!A587=0," ",COUNTRY_INFO!A587)</f>
        <v>Ethiopia</v>
      </c>
      <c r="B587" s="10" t="str">
        <f>IF(COUNTRY_INFO!B587=0," ",COUNTRY_INFO!B587)</f>
        <v>Oromia West Wellega</v>
      </c>
      <c r="C587" s="87" t="str">
        <f>IF(COUNTRY_INFO!C587=0," ",COUNTRY_INFO!C587)</f>
        <v xml:space="preserve">Bodji Dirmaji </v>
      </c>
      <c r="D587" s="67">
        <f>COUNTRY_INFO!L587</f>
        <v>0</v>
      </c>
      <c r="E587" s="61"/>
      <c r="F587" s="61"/>
      <c r="G587" s="11">
        <f>MAX('MDA1'!M587,'MDA2'!M587)</f>
        <v>0</v>
      </c>
      <c r="H587" s="11">
        <f>IF(AND(COUNTRY_INFO!H587&gt;0,COUNTRY_INFO!H587&lt;4),IF(D587&gt;MAX('MDA1'!M587,'MDA2'!M587),MAX('MDA1'!M587,'MDA2'!M587),D587),0)</f>
        <v>0</v>
      </c>
      <c r="I587" s="73">
        <f>IF(AND(COUNTRY_INFO!H587&gt;0,COUNTRY_INFO!H587&lt;4), IF(G587/D587*100&lt;&gt;0, IF(G587/D587*100&gt;100,100,G587/D587*100), "-"),0)</f>
        <v>0</v>
      </c>
      <c r="J587" s="67">
        <f>COUNTRY_INFO!M587</f>
        <v>55563</v>
      </c>
      <c r="K587" s="61"/>
      <c r="L587" s="61"/>
      <c r="M587" s="11">
        <f>MAX('MDA1'!M587,MAX('MDA3'!I587,'MDA3'!L587)+MAX('MDA3'!J587,'MDA3'!M587))</f>
        <v>48983</v>
      </c>
      <c r="N587" s="11">
        <f>IF(AND(COUNTRY_INFO!I587&gt;0,COUNTRY_INFO!I587&lt;4),IF(J587&gt;MAX('MDA1'!M587,MAX('MDA3'!I587,'MDA3'!L587)+MAX('MDA3'!J587,'MDA3'!M587)),MAX('MDA1'!M587,MAX('MDA3'!I587,'MDA3'!L587)+MAX('MDA3'!J587,'MDA3'!M587)),J587),0)</f>
        <v>48983</v>
      </c>
      <c r="O587" s="73">
        <f>IF(AND(COUNTRY_INFO!I587&gt;0,COUNTRY_INFO!I587&lt;4), IF(M587/J587*100&lt;&gt;0, IF(M587/J587*100&gt;100,100,M587/J587*100), "-"),0)</f>
        <v>88.157586883357624</v>
      </c>
      <c r="P587" s="67">
        <f>COUNTRY_INFO!N587</f>
        <v>0</v>
      </c>
      <c r="Q587" s="61"/>
      <c r="R587" s="61"/>
      <c r="S587" s="11">
        <f>SUM(MAX('MDA2'!J587, 'T1'!L587, MAX(T3_R1!K587, T3_R2!K587)), MAX('MDA1'!K587, 'MDA2'!K587, 'T1'!M587, MAX(T3_R1!L587, T3_R2!L587)), MAX('MDA1'!L587, 'MDA2'!L587, 'T1'!N587, MAX(T3_R1!M587, T3_R2!M587)))</f>
        <v>0</v>
      </c>
      <c r="T587" s="11">
        <f>IF(AND(COUNTRY_INFO!J587&gt;1,COUNTRY_INFO!J587&lt;4),IF(COUNTRY_INFO!E587&gt;MAX('MDA2'!J587,'T1'!L587,MAX(T3_R1!K587,T3_R2!K587)),MAX('MDA2'!J587,'T1'!L587,MAX(T3_R1!K587,T3_R2!K587)),COUNTRY_INFO!E587),0)</f>
        <v>0</v>
      </c>
      <c r="U587" s="217">
        <f>IF(AND(COUNTRY_INFO!J587&gt;1,COUNTRY_INFO!J587&lt;4), IF(T587/COUNTRY_INFO!E587*100&lt;&gt;0, IF(T587/COUNTRY_INFO!E587*100&gt;100,100,T587/COUNTRY_INFO!E587*100), "-"),0)</f>
        <v>0</v>
      </c>
      <c r="V587" s="11">
        <f>IF(AND(COUNTRY_INFO!J587&gt;1,COUNTRY_INFO!J587&lt;4),IF(COUNTRY_INFO!F587&gt;MAX('MDA1'!K587,'MDA2'!K587,'T1'!M587,MAX(T3_R1!L587,T3_R2!L587)),MAX('MDA1'!K587,'MDA2'!K587,'T1'!M587,MAX(T3_R1!L587,T3_R2!L587)),COUNTRY_INFO!F587),0)</f>
        <v>0</v>
      </c>
      <c r="W587" s="217">
        <f>IF(AND(COUNTRY_INFO!J587&gt;1,COUNTRY_INFO!J587&lt;4), IF(V587/COUNTRY_INFO!F587*100&lt;&gt;0, IF(V587/COUNTRY_INFO!F587*100&gt;100,100,V587/COUNTRY_INFO!F587*100), "-"),0)</f>
        <v>0</v>
      </c>
      <c r="X587" s="11">
        <f t="shared" si="68"/>
        <v>0</v>
      </c>
      <c r="Y587" s="73">
        <f>IF(AND(COUNTRY_INFO!J587&gt;1,COUNTRY_INFO!J587&lt;4), IF(S587/P587*100&lt;&gt;0, IF(X587/P587*100&gt;100,100,X587/P587*100), "-"),0)</f>
        <v>0</v>
      </c>
      <c r="Z587" s="67">
        <f>COUNTRY_INFO!O587</f>
        <v>5712.63</v>
      </c>
      <c r="AA587" s="61"/>
      <c r="AB587" s="61"/>
      <c r="AC587" s="11">
        <f>MAX('T1'!L587,'T2'!J587)+MAX('T1'!M587,'T2'!K587)+MAX('T1'!N587,'T2'!L587)</f>
        <v>0</v>
      </c>
      <c r="AD587" s="11">
        <f>IF(COUNTRY_INFO!K587=1,IF(COUNTRY_INFO!F587*0.33&gt;MAX('T1'!M587,'T2'!K587),MAX('T1'!M587,'T2'!K587),COUNTRY_INFO!F587*0.33),IF(COUNTRY_INFO!K587=2,IF(COUNTRY_INFO!F587*0.5&gt;MAX('T1'!M587,'T2'!K587),MAX('T1'!M587,'T2'!K587),COUNTRY_INFO!F587*0.5),IF(COUNTRY_INFO!K587=3,IF(COUNTRY_INFO!F587&gt;MAX('T1'!M587,'T2'!K587),MAX('T1'!M587,'T2'!K587),COUNTRY_INFO!F587),0)))</f>
        <v>0</v>
      </c>
      <c r="AE587" s="217">
        <f>IF(AND(COUNTRY_INFO!K587&gt;0,COUNTRY_INFO!K587&lt;4),IF(Z587&gt;0,IF(COUNTRY_INFO!K587=1, AD587/(COUNTRY_INFO!F587*0.33)*100, IF(COUNTRY_INFO!K587=2, AD587/(COUNTRY_INFO!F587*0.5)*100, IF(COUNTRY_INFO!K587=3, AD587/COUNTRY_INFO!F587*100))),"-"),0)</f>
        <v>0</v>
      </c>
      <c r="AF587" s="11">
        <f>IF(COUNTRY_INFO!K587=2,IF(COUNTRY_INFO!G587*0.2&gt;MAX('T1'!N587,'T2'!L587),MAX('T1'!N587,'T2'!L587),COUNTRY_INFO!G587*0.2),IF(COUNTRY_INFO!K587=3,IF(COUNTRY_INFO!G587&gt;MAX('T1'!N587,'T2'!L587),MAX('T1'!N587,'T2'!L587),COUNTRY_INFO!G587),0))</f>
        <v>0</v>
      </c>
      <c r="AG587" s="217">
        <f>IF(AND(COUNTRY_INFO!K587&gt;0,COUNTRY_INFO!K587&lt;4),IF(Z587&gt;0,IF(COUNTRY_INFO!K587=1, 0, IF(COUNTRY_INFO!K587=2, AF587/(COUNTRY_INFO!G587*0.2)*100, IF(COUNTRY_INFO!K587=3, AF587/COUNTRY_INFO!G587*100))),"-"),0)</f>
        <v>0</v>
      </c>
      <c r="AH587" s="11">
        <f t="shared" si="69"/>
        <v>0</v>
      </c>
      <c r="AI587" s="73" t="str">
        <f>IF(AND(COUNTRY_INFO!K587&gt;0,COUNTRY_INFO!K587&lt;4), IF(AC587/Z587*100&lt;&gt;0, IF(AH587/Z587*100&gt;100,100,AH587/Z587*100), "-"),0)</f>
        <v>-</v>
      </c>
      <c r="AJ587" s="261"/>
      <c r="AK587" s="260">
        <f>IF(AND(D587&lt;&gt;0, D587&lt;&gt;"Unknown",D587&lt;&gt;"Stopped",D587&lt;&gt;"Not required"),D587/COUNTRY_INFO!D587, 0)</f>
        <v>0</v>
      </c>
      <c r="AL587" s="260">
        <f>IF(AND(J587&lt;&gt;0,J587&lt;&gt;"Unknown",J587&lt;&gt;"Stopped",J587&lt;&gt;"Not required"),J587/COUNTRY_INFO!D587, 0)</f>
        <v>1</v>
      </c>
      <c r="AM587" s="260">
        <f>IF(AND(P587&lt;&gt;0,P587&lt;&gt;"Unknown",P587&lt;&gt;"Not required"),P587/(COUNTRY_INFO!E587+COUNTRY_INFO!F587), 0)</f>
        <v>0</v>
      </c>
      <c r="AN587" s="260">
        <f>IF(AND(Z587&lt;&gt;0,Z587&lt;&gt;"Unknown",Z587&lt;&gt;"Not required"),IF(COUNTRY_INFO!K587=1,1,IF(COUNTRY_INFO!K587=2,0.5*COUNTRY_INFO!F587/(0.5*COUNTRY_INFO!F587+0.2*COUNTRY_INFO!G587),IF(COUNTRY_INFO!K587=3,COUNTRY_INFO!F587/(COUNTRY_INFO!F587+COUNTRY_INFO!G587)))),0)</f>
        <v>1</v>
      </c>
      <c r="AO587" s="260">
        <f>IF(AND(Z587&lt;&gt;0,Z587&lt;&gt;"Unknown",Z587&lt;&gt;"Not required"),IF(COUNTRY_INFO!K587=1,0,IF(COUNTRY_INFO!K587=2,0.2*COUNTRY_INFO!G587/(0.5*COUNTRY_INFO!F587+0.2*COUNTRY_INFO!G587),IF(COUNTRY_INFO!K587=3,COUNTRY_INFO!G587/(COUNTRY_INFO!F587+COUNTRY_INFO!G587)))),0)</f>
        <v>0</v>
      </c>
      <c r="AP587" s="259">
        <f>MAX(COUNTRY_INFO!D587*AK587*PROFILE!$G$7,COUNTRY_INFO!D587*AL587*PROFILE!$G$7)</f>
        <v>5.8176028686897831E-3</v>
      </c>
      <c r="AQ587" s="259">
        <f>MAX(COUNTRY_INFO!D587*AK587*PROFILE!$G$8,COUNTRY_INFO!D587*AL587*PROFILE!$G$8,COUNTRY_INFO!D587*AM587*PROFILE!$G$8)</f>
        <v>8138.0090400939562</v>
      </c>
      <c r="AR587" s="259">
        <f>MAX(COUNTRY_INFO!D587*AK587*PROFILE!$G$9,COUNTRY_INFO!D587*AL587*PROFILE!$G$9,COUNTRY_INFO!D587*AM587*PROFILE!$G$9,IF(AND(DISTRICT!Z587&lt;&gt;"Unknown",Z587&lt;&gt;"Not required"),COUNTRY_INFO!O587*DISTRICT!AN587,0))</f>
        <v>16900.265484327509</v>
      </c>
      <c r="AS587" s="259">
        <f>MAX(COUNTRY_INFO!D587*AK587*PROFILE!$G$10,COUNTRY_INFO!D587*AL587*PROFILE!$G$10,IF(AND(DISTRICT!Z587&lt;&gt;"Unknown",Z587&lt;&gt;"Not required"),COUNTRY_INFO!O587*DISTRICT!AO587,0))</f>
        <v>30524.719657975667</v>
      </c>
      <c r="AT587" s="259">
        <f t="shared" si="70"/>
        <v>55563</v>
      </c>
      <c r="AU587" s="258">
        <f t="shared" si="65"/>
        <v>0</v>
      </c>
      <c r="AV587" s="259">
        <f>MAX('MDA2'!J587,'T1'!L587,'T2'!J587,T3_R1!K587,T3_R2!K587)</f>
        <v>0</v>
      </c>
      <c r="AW587" s="259">
        <f>MAX('MDA1'!K587,'MDA2'!K587,'MDA3'!I587,'MDA3'!L587,'T1'!M587,'T2'!K587,T3_R1!L587,T3_R2!L587)</f>
        <v>17634</v>
      </c>
      <c r="AX587" s="259">
        <f>MAX('MDA1'!L587,'MDA2'!L587,'MDA3'!J587,'MDA3'!M587,'T1'!N587,'T2'!L587,T3_R1!M587,T3_R2!M587)</f>
        <v>31349</v>
      </c>
      <c r="AY587" s="259">
        <f t="shared" si="71"/>
        <v>48983</v>
      </c>
      <c r="AZ587" s="259">
        <f>MAX('MDA2'!J587,T587)</f>
        <v>0</v>
      </c>
      <c r="BA587" s="259">
        <f>MAX('MDA1'!K587,'MDA2'!K587,'MDA3'!I587,'MDA3'!L587,V587,AD587)</f>
        <v>17634</v>
      </c>
      <c r="BB587" s="259">
        <f>MAX('MDA1'!L587,'MDA2'!L587,'MDA3'!J587,'MDA3'!M587,AF587)</f>
        <v>31349</v>
      </c>
      <c r="BC587" s="259">
        <f t="shared" si="66"/>
        <v>48983</v>
      </c>
      <c r="BD587" s="260">
        <f t="shared" si="67"/>
        <v>88.157586883357624</v>
      </c>
    </row>
    <row r="588" spans="1:56" x14ac:dyDescent="0.2">
      <c r="A588" s="10" t="str">
        <f>IF(COUNTRY_INFO!A588=0," ",COUNTRY_INFO!A588)</f>
        <v>Ethiopia</v>
      </c>
      <c r="B588" s="10" t="str">
        <f>IF(COUNTRY_INFO!B588=0," ",COUNTRY_INFO!B588)</f>
        <v>Oromia West Wellega</v>
      </c>
      <c r="C588" s="87" t="str">
        <f>IF(COUNTRY_INFO!C588=0," ",COUNTRY_INFO!C588)</f>
        <v>Genji</v>
      </c>
      <c r="D588" s="67">
        <f>COUNTRY_INFO!L588</f>
        <v>0</v>
      </c>
      <c r="E588" s="61"/>
      <c r="F588" s="61"/>
      <c r="G588" s="11">
        <f>MAX('MDA1'!M588,'MDA2'!M588)</f>
        <v>0</v>
      </c>
      <c r="H588" s="11">
        <f>IF(AND(COUNTRY_INFO!H588&gt;0,COUNTRY_INFO!H588&lt;4),IF(D588&gt;MAX('MDA1'!M588,'MDA2'!M588),MAX('MDA1'!M588,'MDA2'!M588),D588),0)</f>
        <v>0</v>
      </c>
      <c r="I588" s="73">
        <f>IF(AND(COUNTRY_INFO!H588&gt;0,COUNTRY_INFO!H588&lt;4), IF(G588/D588*100&lt;&gt;0, IF(G588/D588*100&gt;100,100,G588/D588*100), "-"),0)</f>
        <v>0</v>
      </c>
      <c r="J588" s="67">
        <f>COUNTRY_INFO!M588</f>
        <v>76483</v>
      </c>
      <c r="K588" s="61"/>
      <c r="L588" s="61"/>
      <c r="M588" s="11">
        <f>MAX('MDA1'!M588,MAX('MDA3'!I588,'MDA3'!L588)+MAX('MDA3'!J588,'MDA3'!M588))</f>
        <v>54169</v>
      </c>
      <c r="N588" s="11">
        <f>IF(AND(COUNTRY_INFO!I588&gt;0,COUNTRY_INFO!I588&lt;4),IF(J588&gt;MAX('MDA1'!M588,MAX('MDA3'!I588,'MDA3'!L588)+MAX('MDA3'!J588,'MDA3'!M588)),MAX('MDA1'!M588,MAX('MDA3'!I588,'MDA3'!L588)+MAX('MDA3'!J588,'MDA3'!M588)),J588),0)</f>
        <v>54169</v>
      </c>
      <c r="O588" s="73">
        <f>IF(AND(COUNTRY_INFO!I588&gt;0,COUNTRY_INFO!I588&lt;4), IF(M588/J588*100&lt;&gt;0, IF(M588/J588*100&gt;100,100,M588/J588*100), "-"),0)</f>
        <v>70.82488919106207</v>
      </c>
      <c r="P588" s="67">
        <f>COUNTRY_INFO!N588</f>
        <v>36441</v>
      </c>
      <c r="Q588" s="61"/>
      <c r="R588" s="61"/>
      <c r="S588" s="11">
        <f>SUM(MAX('MDA2'!J588, 'T1'!L588, MAX(T3_R1!K588, T3_R2!K588)), MAX('MDA1'!K588, 'MDA2'!K588, 'T1'!M588, MAX(T3_R1!L588, T3_R2!L588)), MAX('MDA1'!L588, 'MDA2'!L588, 'T1'!N588, MAX(T3_R1!M588, T3_R2!M588)))</f>
        <v>21928</v>
      </c>
      <c r="T588" s="11">
        <f>IF(AND(COUNTRY_INFO!J588&gt;1,COUNTRY_INFO!J588&lt;4),IF(COUNTRY_INFO!E588&gt;MAX('MDA2'!J588,'T1'!L588,MAX(T3_R1!K588,T3_R2!K588)),MAX('MDA2'!J588,'T1'!L588,MAX(T3_R1!K588,T3_R2!K588)),COUNTRY_INFO!E588),0)</f>
        <v>0</v>
      </c>
      <c r="U588" s="217" t="str">
        <f>IF(AND(COUNTRY_INFO!J588&gt;1,COUNTRY_INFO!J588&lt;4), IF(T588/COUNTRY_INFO!E588*100&lt;&gt;0, IF(T588/COUNTRY_INFO!E588*100&gt;100,100,T588/COUNTRY_INFO!E588*100), "-"),0)</f>
        <v>-</v>
      </c>
      <c r="V588" s="11">
        <f>IF(AND(COUNTRY_INFO!J588&gt;1,COUNTRY_INFO!J588&lt;4),IF(COUNTRY_INFO!F588&gt;MAX('MDA1'!K588,'MDA2'!K588,'T1'!M588,MAX(T3_R1!L588,T3_R2!L588)),MAX('MDA1'!K588,'MDA2'!K588,'T1'!M588,MAX(T3_R1!L588,T3_R2!L588)),COUNTRY_INFO!F588),0)</f>
        <v>21928</v>
      </c>
      <c r="W588" s="217">
        <f>IF(AND(COUNTRY_INFO!J588&gt;1,COUNTRY_INFO!J588&lt;4), IF(V588/COUNTRY_INFO!F588*100&lt;&gt;0, IF(V588/COUNTRY_INFO!F588*100&gt;100,100,V588/COUNTRY_INFO!F588*100), "-"),0)</f>
        <v>92.02232573754668</v>
      </c>
      <c r="X588" s="11">
        <f t="shared" si="68"/>
        <v>21928</v>
      </c>
      <c r="Y588" s="73">
        <f>IF(AND(COUNTRY_INFO!J588&gt;1,COUNTRY_INFO!J588&lt;4), IF(S588/P588*100&lt;&gt;0, IF(X588/P588*100&gt;100,100,X588/P588*100), "-"),0)</f>
        <v>60.173979857852423</v>
      </c>
      <c r="Z588" s="67">
        <f>COUNTRY_INFO!O588</f>
        <v>0</v>
      </c>
      <c r="AA588" s="61"/>
      <c r="AB588" s="61"/>
      <c r="AC588" s="11">
        <f>MAX('T1'!L588,'T2'!J588)+MAX('T1'!M588,'T2'!K588)+MAX('T1'!N588,'T2'!L588)</f>
        <v>0</v>
      </c>
      <c r="AD588" s="11">
        <f>IF(COUNTRY_INFO!K588=1,IF(COUNTRY_INFO!F588*0.33&gt;MAX('T1'!M588,'T2'!K588),MAX('T1'!M588,'T2'!K588),COUNTRY_INFO!F588*0.33),IF(COUNTRY_INFO!K588=2,IF(COUNTRY_INFO!F588*0.5&gt;MAX('T1'!M588,'T2'!K588),MAX('T1'!M588,'T2'!K588),COUNTRY_INFO!F588*0.5),IF(COUNTRY_INFO!K588=3,IF(COUNTRY_INFO!F588&gt;MAX('T1'!M588,'T2'!K588),MAX('T1'!M588,'T2'!K588),COUNTRY_INFO!F588),0)))</f>
        <v>0</v>
      </c>
      <c r="AE588" s="217">
        <f>IF(AND(COUNTRY_INFO!K588&gt;0,COUNTRY_INFO!K588&lt;4),IF(Z588&gt;0,IF(COUNTRY_INFO!K588=1, AD588/(COUNTRY_INFO!F588*0.33)*100, IF(COUNTRY_INFO!K588=2, AD588/(COUNTRY_INFO!F588*0.5)*100, IF(COUNTRY_INFO!K588=3, AD588/COUNTRY_INFO!F588*100))),"-"),0)</f>
        <v>0</v>
      </c>
      <c r="AF588" s="11">
        <f>IF(COUNTRY_INFO!K588=2,IF(COUNTRY_INFO!G588*0.2&gt;MAX('T1'!N588,'T2'!L588),MAX('T1'!N588,'T2'!L588),COUNTRY_INFO!G588*0.2),IF(COUNTRY_INFO!K588=3,IF(COUNTRY_INFO!G588&gt;MAX('T1'!N588,'T2'!L588),MAX('T1'!N588,'T2'!L588),COUNTRY_INFO!G588),0))</f>
        <v>0</v>
      </c>
      <c r="AG588" s="217">
        <f>IF(AND(COUNTRY_INFO!K588&gt;0,COUNTRY_INFO!K588&lt;4),IF(Z588&gt;0,IF(COUNTRY_INFO!K588=1, 0, IF(COUNTRY_INFO!K588=2, AF588/(COUNTRY_INFO!G588*0.2)*100, IF(COUNTRY_INFO!K588=3, AF588/COUNTRY_INFO!G588*100))),"-"),0)</f>
        <v>0</v>
      </c>
      <c r="AH588" s="11">
        <f t="shared" si="69"/>
        <v>0</v>
      </c>
      <c r="AI588" s="73">
        <f>IF(AND(COUNTRY_INFO!K588&gt;0,COUNTRY_INFO!K588&lt;4), IF(AC588/Z588*100&lt;&gt;0, IF(AH588/Z588*100&gt;100,100,AH588/Z588*100), "-"),0)</f>
        <v>0</v>
      </c>
      <c r="AJ588" s="261"/>
      <c r="AK588" s="260">
        <f>IF(AND(D588&lt;&gt;0, D588&lt;&gt;"Unknown",D588&lt;&gt;"Stopped",D588&lt;&gt;"Not required"),D588/COUNTRY_INFO!D588, 0)</f>
        <v>0</v>
      </c>
      <c r="AL588" s="260">
        <f>IF(AND(J588&lt;&gt;0,J588&lt;&gt;"Unknown",J588&lt;&gt;"Stopped",J588&lt;&gt;"Not required"),J588/COUNTRY_INFO!D588, 0)</f>
        <v>1</v>
      </c>
      <c r="AM588" s="260">
        <f>IF(AND(P588&lt;&gt;0,P588&lt;&gt;"Unknown",P588&lt;&gt;"Not required"),P588/(COUNTRY_INFO!E588+COUNTRY_INFO!F588), 0)</f>
        <v>1</v>
      </c>
      <c r="AN588" s="260">
        <f>IF(AND(Z588&lt;&gt;0,Z588&lt;&gt;"Unknown",Z588&lt;&gt;"Not required"),IF(COUNTRY_INFO!K588=1,1,IF(COUNTRY_INFO!K588=2,0.5*COUNTRY_INFO!F588/(0.5*COUNTRY_INFO!F588+0.2*COUNTRY_INFO!G588),IF(COUNTRY_INFO!K588=3,COUNTRY_INFO!F588/(COUNTRY_INFO!F588+COUNTRY_INFO!G588)))),0)</f>
        <v>0</v>
      </c>
      <c r="AO588" s="260">
        <f>IF(AND(Z588&lt;&gt;0,Z588&lt;&gt;"Unknown",Z588&lt;&gt;"Not required"),IF(COUNTRY_INFO!K588=1,0,IF(COUNTRY_INFO!K588=2,0.2*COUNTRY_INFO!G588/(0.5*COUNTRY_INFO!F588+0.2*COUNTRY_INFO!G588),IF(COUNTRY_INFO!K588=3,COUNTRY_INFO!G588/(COUNTRY_INFO!F588+COUNTRY_INFO!G588)))),0)</f>
        <v>0</v>
      </c>
      <c r="AP588" s="259">
        <f>MAX(COUNTRY_INFO!D588*AK588*PROFILE!$G$7,COUNTRY_INFO!D588*AL588*PROFILE!$G$7)</f>
        <v>8.0079858935982705E-3</v>
      </c>
      <c r="AQ588" s="259">
        <f>MAX(COUNTRY_INFO!D588*AK588*PROFILE!$G$8,COUNTRY_INFO!D588*AL588*PROFILE!$G$8,COUNTRY_INFO!D588*AM588*PROFILE!$G$8)</f>
        <v>11202.04714312593</v>
      </c>
      <c r="AR588" s="259">
        <f>MAX(COUNTRY_INFO!D588*AK588*PROFILE!$G$9,COUNTRY_INFO!D588*AL588*PROFILE!$G$9,COUNTRY_INFO!D588*AM588*PROFILE!$G$9,IF(AND(DISTRICT!Z588&lt;&gt;"Unknown",Z588&lt;&gt;"Not required"),COUNTRY_INFO!O588*DISTRICT!AN588,0))</f>
        <v>23263.376798189816</v>
      </c>
      <c r="AS588" s="259">
        <f>MAX(COUNTRY_INFO!D588*AK588*PROFILE!$G$10,COUNTRY_INFO!D588*AL588*PROFILE!$G$10,IF(AND(DISTRICT!Z588&lt;&gt;"Unknown",Z588&lt;&gt;"Not required"),COUNTRY_INFO!O588*DISTRICT!AO588,0))</f>
        <v>42017.568050698363</v>
      </c>
      <c r="AT588" s="259">
        <f t="shared" si="70"/>
        <v>76483</v>
      </c>
      <c r="AU588" s="258" t="str">
        <f t="shared" si="65"/>
        <v>Y</v>
      </c>
      <c r="AV588" s="259">
        <f>MAX('MDA2'!J588,'T1'!L588,'T2'!J588,T3_R1!K588,T3_R2!K588)</f>
        <v>0</v>
      </c>
      <c r="AW588" s="259">
        <f>MAX('MDA1'!K588,'MDA2'!K588,'MDA3'!I588,'MDA3'!L588,'T1'!M588,'T2'!K588,T3_R1!L588,T3_R2!L588)</f>
        <v>21928</v>
      </c>
      <c r="AX588" s="259">
        <f>MAX('MDA1'!L588,'MDA2'!L588,'MDA3'!J588,'MDA3'!M588,'T1'!N588,'T2'!L588,T3_R1!M588,T3_R2!M588)</f>
        <v>34668</v>
      </c>
      <c r="AY588" s="259">
        <f t="shared" si="71"/>
        <v>56596</v>
      </c>
      <c r="AZ588" s="259">
        <f>MAX('MDA2'!J588,T588)</f>
        <v>0</v>
      </c>
      <c r="BA588" s="259">
        <f>MAX('MDA1'!K588,'MDA2'!K588,'MDA3'!I588,'MDA3'!L588,V588,AD588)</f>
        <v>21928</v>
      </c>
      <c r="BB588" s="259">
        <f>MAX('MDA1'!L588,'MDA2'!L588,'MDA3'!J588,'MDA3'!M588,AF588)</f>
        <v>34668</v>
      </c>
      <c r="BC588" s="259">
        <f t="shared" si="66"/>
        <v>56596</v>
      </c>
      <c r="BD588" s="260">
        <f t="shared" si="67"/>
        <v>73.998143378267073</v>
      </c>
    </row>
    <row r="589" spans="1:56" x14ac:dyDescent="0.2">
      <c r="A589" s="10" t="str">
        <f>IF(COUNTRY_INFO!A589=0," ",COUNTRY_INFO!A589)</f>
        <v>Ethiopia</v>
      </c>
      <c r="B589" s="10" t="str">
        <f>IF(COUNTRY_INFO!B589=0," ",COUNTRY_INFO!B589)</f>
        <v>Oromia West Wellega</v>
      </c>
      <c r="C589" s="87" t="str">
        <f>IF(COUNTRY_INFO!C589=0," ",COUNTRY_INFO!C589)</f>
        <v>Gimbi Rural</v>
      </c>
      <c r="D589" s="67">
        <f>COUNTRY_INFO!L589</f>
        <v>96169</v>
      </c>
      <c r="E589" s="61"/>
      <c r="F589" s="61"/>
      <c r="G589" s="11">
        <f>MAX('MDA1'!M589,'MDA2'!M589)</f>
        <v>75286</v>
      </c>
      <c r="H589" s="11">
        <f>IF(AND(COUNTRY_INFO!H589&gt;0,COUNTRY_INFO!H589&lt;4),IF(D589&gt;MAX('MDA1'!M589,'MDA2'!M589),MAX('MDA1'!M589,'MDA2'!M589),D589),0)</f>
        <v>75286</v>
      </c>
      <c r="I589" s="73">
        <f>IF(AND(COUNTRY_INFO!H589&gt;0,COUNTRY_INFO!H589&lt;4), IF(G589/D589*100&lt;&gt;0, IF(G589/D589*100&gt;100,100,G589/D589*100), "-"),0)</f>
        <v>78.285102267882579</v>
      </c>
      <c r="J589" s="67">
        <f>COUNTRY_INFO!M589</f>
        <v>96169</v>
      </c>
      <c r="K589" s="61"/>
      <c r="L589" s="61"/>
      <c r="M589" s="11">
        <f>MAX('MDA1'!M589,MAX('MDA3'!I589,'MDA3'!L589)+MAX('MDA3'!J589,'MDA3'!M589))</f>
        <v>75286</v>
      </c>
      <c r="N589" s="11">
        <f>IF(AND(COUNTRY_INFO!I589&gt;0,COUNTRY_INFO!I589&lt;4),IF(J589&gt;MAX('MDA1'!M589,MAX('MDA3'!I589,'MDA3'!L589)+MAX('MDA3'!J589,'MDA3'!M589)),MAX('MDA1'!M589,MAX('MDA3'!I589,'MDA3'!L589)+MAX('MDA3'!J589,'MDA3'!M589)),J589),0)</f>
        <v>75286</v>
      </c>
      <c r="O589" s="73">
        <f>IF(AND(COUNTRY_INFO!I589&gt;0,COUNTRY_INFO!I589&lt;4), IF(M589/J589*100&lt;&gt;0, IF(M589/J589*100&gt;100,100,M589/J589*100), "-"),0)</f>
        <v>78.285102267882579</v>
      </c>
      <c r="P589" s="67">
        <f>COUNTRY_INFO!N589</f>
        <v>45820</v>
      </c>
      <c r="Q589" s="61"/>
      <c r="R589" s="61"/>
      <c r="S589" s="11">
        <f>SUM(MAX('MDA2'!J589, 'T1'!L589, MAX(T3_R1!K589, T3_R2!K589)), MAX('MDA1'!K589, 'MDA2'!K589, 'T1'!M589, MAX(T3_R1!L589, T3_R2!L589)), MAX('MDA1'!L589, 'MDA2'!L589, 'T1'!N589, MAX(T3_R1!M589, T3_R2!M589)))</f>
        <v>75286</v>
      </c>
      <c r="T589" s="11">
        <f>IF(AND(COUNTRY_INFO!J589&gt;1,COUNTRY_INFO!J589&lt;4),IF(COUNTRY_INFO!E589&gt;MAX('MDA2'!J589,'T1'!L589,MAX(T3_R1!K589,T3_R2!K589)),MAX('MDA2'!J589,'T1'!L589,MAX(T3_R1!K589,T3_R2!K589)),COUNTRY_INFO!E589),0)</f>
        <v>0</v>
      </c>
      <c r="U589" s="217" t="str">
        <f>IF(AND(COUNTRY_INFO!J589&gt;1,COUNTRY_INFO!J589&lt;4), IF(T589/COUNTRY_INFO!E589*100&lt;&gt;0, IF(T589/COUNTRY_INFO!E589*100&gt;100,100,T589/COUNTRY_INFO!E589*100), "-"),0)</f>
        <v>-</v>
      </c>
      <c r="V589" s="11">
        <f>IF(AND(COUNTRY_INFO!J589&gt;1,COUNTRY_INFO!J589&lt;4),IF(COUNTRY_INFO!F589&gt;MAX('MDA1'!K589,'MDA2'!K589,'T1'!M589,MAX(T3_R1!L589,T3_R2!L589)),MAX('MDA1'!K589,'MDA2'!K589,'T1'!M589,MAX(T3_R1!L589,T3_R2!L589)),COUNTRY_INFO!F589),0)</f>
        <v>27103</v>
      </c>
      <c r="W589" s="217">
        <f>IF(AND(COUNTRY_INFO!J589&gt;1,COUNTRY_INFO!J589&lt;4), IF(V589/COUNTRY_INFO!F589*100&lt;&gt;0, IF(V589/COUNTRY_INFO!F589*100&gt;100,100,V589/COUNTRY_INFO!F589*100), "-"),0)</f>
        <v>90.457913356918766</v>
      </c>
      <c r="X589" s="11">
        <f t="shared" si="68"/>
        <v>27103</v>
      </c>
      <c r="Y589" s="73">
        <f>IF(AND(COUNTRY_INFO!J589&gt;1,COUNTRY_INFO!J589&lt;4), IF(S589/P589*100&lt;&gt;0, IF(X589/P589*100&gt;100,100,X589/P589*100), "-"),0)</f>
        <v>59.15102575294631</v>
      </c>
      <c r="Z589" s="67">
        <f>COUNTRY_INFO!O589</f>
        <v>9887.4600000000009</v>
      </c>
      <c r="AA589" s="61"/>
      <c r="AB589" s="61"/>
      <c r="AC589" s="11">
        <f>MAX('T1'!L589,'T2'!J589)+MAX('T1'!M589,'T2'!K589)+MAX('T1'!N589,'T2'!L589)</f>
        <v>0</v>
      </c>
      <c r="AD589" s="11">
        <f>IF(COUNTRY_INFO!K589=1,IF(COUNTRY_INFO!F589*0.33&gt;MAX('T1'!M589,'T2'!K589),MAX('T1'!M589,'T2'!K589),COUNTRY_INFO!F589*0.33),IF(COUNTRY_INFO!K589=2,IF(COUNTRY_INFO!F589*0.5&gt;MAX('T1'!M589,'T2'!K589),MAX('T1'!M589,'T2'!K589),COUNTRY_INFO!F589*0.5),IF(COUNTRY_INFO!K589=3,IF(COUNTRY_INFO!F589&gt;MAX('T1'!M589,'T2'!K589),MAX('T1'!M589,'T2'!K589),COUNTRY_INFO!F589),0)))</f>
        <v>0</v>
      </c>
      <c r="AE589" s="217">
        <f>IF(AND(COUNTRY_INFO!K589&gt;0,COUNTRY_INFO!K589&lt;4),IF(Z589&gt;0,IF(COUNTRY_INFO!K589=1, AD589/(COUNTRY_INFO!F589*0.33)*100, IF(COUNTRY_INFO!K589=2, AD589/(COUNTRY_INFO!F589*0.5)*100, IF(COUNTRY_INFO!K589=3, AD589/COUNTRY_INFO!F589*100))),"-"),0)</f>
        <v>0</v>
      </c>
      <c r="AF589" s="11">
        <f>IF(COUNTRY_INFO!K589=2,IF(COUNTRY_INFO!G589*0.2&gt;MAX('T1'!N589,'T2'!L589),MAX('T1'!N589,'T2'!L589),COUNTRY_INFO!G589*0.2),IF(COUNTRY_INFO!K589=3,IF(COUNTRY_INFO!G589&gt;MAX('T1'!N589,'T2'!L589),MAX('T1'!N589,'T2'!L589),COUNTRY_INFO!G589),0))</f>
        <v>0</v>
      </c>
      <c r="AG589" s="217">
        <f>IF(AND(COUNTRY_INFO!K589&gt;0,COUNTRY_INFO!K589&lt;4),IF(Z589&gt;0,IF(COUNTRY_INFO!K589=1, 0, IF(COUNTRY_INFO!K589=2, AF589/(COUNTRY_INFO!G589*0.2)*100, IF(COUNTRY_INFO!K589=3, AF589/COUNTRY_INFO!G589*100))),"-"),0)</f>
        <v>0</v>
      </c>
      <c r="AH589" s="11">
        <f t="shared" si="69"/>
        <v>0</v>
      </c>
      <c r="AI589" s="73" t="str">
        <f>IF(AND(COUNTRY_INFO!K589&gt;0,COUNTRY_INFO!K589&lt;4), IF(AC589/Z589*100&lt;&gt;0, IF(AH589/Z589*100&gt;100,100,AH589/Z589*100), "-"),0)</f>
        <v>-</v>
      </c>
      <c r="AJ589" s="261"/>
      <c r="AK589" s="260">
        <f>IF(AND(D589&lt;&gt;0, D589&lt;&gt;"Unknown",D589&lt;&gt;"Stopped",D589&lt;&gt;"Not required"),D589/COUNTRY_INFO!D589, 0)</f>
        <v>1</v>
      </c>
      <c r="AL589" s="260">
        <f>IF(AND(J589&lt;&gt;0,J589&lt;&gt;"Unknown",J589&lt;&gt;"Stopped",J589&lt;&gt;"Not required"),J589/COUNTRY_INFO!D589, 0)</f>
        <v>1</v>
      </c>
      <c r="AM589" s="260">
        <f>IF(AND(P589&lt;&gt;0,P589&lt;&gt;"Unknown",P589&lt;&gt;"Not required"),P589/(COUNTRY_INFO!E589+COUNTRY_INFO!F589), 0)</f>
        <v>1</v>
      </c>
      <c r="AN589" s="260">
        <f>IF(AND(Z589&lt;&gt;0,Z589&lt;&gt;"Unknown",Z589&lt;&gt;"Not required"),IF(COUNTRY_INFO!K589=1,1,IF(COUNTRY_INFO!K589=2,0.5*COUNTRY_INFO!F589/(0.5*COUNTRY_INFO!F589+0.2*COUNTRY_INFO!G589),IF(COUNTRY_INFO!K589=3,COUNTRY_INFO!F589/(COUNTRY_INFO!F589+COUNTRY_INFO!G589)))),0)</f>
        <v>1</v>
      </c>
      <c r="AO589" s="260">
        <f>IF(AND(Z589&lt;&gt;0,Z589&lt;&gt;"Unknown",Z589&lt;&gt;"Not required"),IF(COUNTRY_INFO!K589=1,0,IF(COUNTRY_INFO!K589=2,0.2*COUNTRY_INFO!G589/(0.5*COUNTRY_INFO!F589+0.2*COUNTRY_INFO!G589),IF(COUNTRY_INFO!K589=3,COUNTRY_INFO!G589/(COUNTRY_INFO!F589+COUNTRY_INFO!G589)))),0)</f>
        <v>0</v>
      </c>
      <c r="AP589" s="259">
        <f>MAX(COUNTRY_INFO!D589*AK589*PROFILE!$G$7,COUNTRY_INFO!D589*AL589*PROFILE!$G$7)</f>
        <v>1.0069165636827165E-2</v>
      </c>
      <c r="AQ589" s="259">
        <f>MAX(COUNTRY_INFO!D589*AK589*PROFILE!$G$8,COUNTRY_INFO!D589*AL589*PROFILE!$G$8,COUNTRY_INFO!D589*AM589*PROFILE!$G$8)</f>
        <v>14085.348008149231</v>
      </c>
      <c r="AR589" s="259">
        <f>MAX(COUNTRY_INFO!D589*AK589*PROFILE!$G$9,COUNTRY_INFO!D589*AL589*PROFILE!$G$9,COUNTRY_INFO!D589*AM589*PROFILE!$G$9,IF(AND(DISTRICT!Z589&lt;&gt;"Unknown",Z589&lt;&gt;"Not required"),COUNTRY_INFO!O589*DISTRICT!AN589,0))</f>
        <v>29251.149710460053</v>
      </c>
      <c r="AS589" s="259">
        <f>MAX(COUNTRY_INFO!D589*AK589*PROFILE!$G$10,COUNTRY_INFO!D589*AL589*PROFILE!$G$10,IF(AND(DISTRICT!Z589&lt;&gt;"Unknown",Z589&lt;&gt;"Not required"),COUNTRY_INFO!O589*DISTRICT!AO589,0))</f>
        <v>52832.492212225079</v>
      </c>
      <c r="AT589" s="259">
        <f t="shared" si="70"/>
        <v>96169</v>
      </c>
      <c r="AU589" s="258">
        <f t="shared" si="65"/>
        <v>0</v>
      </c>
      <c r="AV589" s="259">
        <f>MAX('MDA2'!J589,'T1'!L589,'T2'!J589,T3_R1!K589,T3_R2!K589)</f>
        <v>0</v>
      </c>
      <c r="AW589" s="259">
        <f>MAX('MDA1'!K589,'MDA2'!K589,'MDA3'!I589,'MDA3'!L589,'T1'!M589,'T2'!K589,T3_R1!L589,T3_R2!L589)</f>
        <v>27103</v>
      </c>
      <c r="AX589" s="259">
        <f>MAX('MDA1'!L589,'MDA2'!L589,'MDA3'!J589,'MDA3'!M589,'T1'!N589,'T2'!L589,T3_R1!M589,T3_R2!M589)</f>
        <v>48183</v>
      </c>
      <c r="AY589" s="259">
        <f t="shared" si="71"/>
        <v>75286</v>
      </c>
      <c r="AZ589" s="259">
        <f>MAX('MDA2'!J589,T589)</f>
        <v>0</v>
      </c>
      <c r="BA589" s="259">
        <f>MAX('MDA1'!K589,'MDA2'!K589,'MDA3'!I589,'MDA3'!L589,V589,AD589)</f>
        <v>27103</v>
      </c>
      <c r="BB589" s="259">
        <f>MAX('MDA1'!L589,'MDA2'!L589,'MDA3'!J589,'MDA3'!M589,AF589)</f>
        <v>48183</v>
      </c>
      <c r="BC589" s="259">
        <f t="shared" si="66"/>
        <v>75286</v>
      </c>
      <c r="BD589" s="260">
        <f t="shared" si="67"/>
        <v>78.285102267882579</v>
      </c>
    </row>
    <row r="590" spans="1:56" x14ac:dyDescent="0.2">
      <c r="A590" s="10" t="str">
        <f>IF(COUNTRY_INFO!A590=0," ",COUNTRY_INFO!A590)</f>
        <v>Ethiopia</v>
      </c>
      <c r="B590" s="10" t="str">
        <f>IF(COUNTRY_INFO!B590=0," ",COUNTRY_INFO!B590)</f>
        <v>Oromia West Wellega</v>
      </c>
      <c r="C590" s="87" t="str">
        <f>IF(COUNTRY_INFO!C590=0," ",COUNTRY_INFO!C590)</f>
        <v>Gimbi Town</v>
      </c>
      <c r="D590" s="67">
        <f>COUNTRY_INFO!L590</f>
        <v>0</v>
      </c>
      <c r="E590" s="61"/>
      <c r="F590" s="61"/>
      <c r="G590" s="11">
        <f>MAX('MDA1'!M590,'MDA2'!M590)</f>
        <v>0</v>
      </c>
      <c r="H590" s="11">
        <f>IF(AND(COUNTRY_INFO!H590&gt;0,COUNTRY_INFO!H590&lt;4),IF(D590&gt;MAX('MDA1'!M590,'MDA2'!M590),MAX('MDA1'!M590,'MDA2'!M590),D590),0)</f>
        <v>0</v>
      </c>
      <c r="I590" s="73">
        <f>IF(AND(COUNTRY_INFO!H590&gt;0,COUNTRY_INFO!H590&lt;4), IF(G590/D590*100&lt;&gt;0, IF(G590/D590*100&gt;100,100,G590/D590*100), "-"),0)</f>
        <v>0</v>
      </c>
      <c r="J590" s="67">
        <f>COUNTRY_INFO!M590</f>
        <v>44419</v>
      </c>
      <c r="K590" s="61"/>
      <c r="L590" s="61"/>
      <c r="M590" s="11">
        <f>MAX('MDA1'!M590,MAX('MDA3'!I590,'MDA3'!L590)+MAX('MDA3'!J590,'MDA3'!M590))</f>
        <v>36299</v>
      </c>
      <c r="N590" s="11">
        <f>IF(AND(COUNTRY_INFO!I590&gt;0,COUNTRY_INFO!I590&lt;4),IF(J590&gt;MAX('MDA1'!M590,MAX('MDA3'!I590,'MDA3'!L590)+MAX('MDA3'!J590,'MDA3'!M590)),MAX('MDA1'!M590,MAX('MDA3'!I590,'MDA3'!L590)+MAX('MDA3'!J590,'MDA3'!M590)),J590),0)</f>
        <v>36299</v>
      </c>
      <c r="O590" s="73">
        <f>IF(AND(COUNTRY_INFO!I590&gt;0,COUNTRY_INFO!I590&lt;4), IF(M590/J590*100&lt;&gt;0, IF(M590/J590*100&gt;100,100,M590/J590*100), "-"),0)</f>
        <v>81.719534433463153</v>
      </c>
      <c r="P590" s="67">
        <f>COUNTRY_INFO!N590</f>
        <v>21164</v>
      </c>
      <c r="Q590" s="61"/>
      <c r="R590" s="61"/>
      <c r="S590" s="11">
        <f>SUM(MAX('MDA2'!J590, 'T1'!L590, MAX(T3_R1!K590, T3_R2!K590)), MAX('MDA1'!K590, 'MDA2'!K590, 'T1'!M590, MAX(T3_R1!L590, T3_R2!L590)), MAX('MDA1'!L590, 'MDA2'!L590, 'T1'!N590, MAX(T3_R1!M590, T3_R2!M590)))</f>
        <v>0</v>
      </c>
      <c r="T590" s="11">
        <f>IF(AND(COUNTRY_INFO!J590&gt;1,COUNTRY_INFO!J590&lt;4),IF(COUNTRY_INFO!E590&gt;MAX('MDA2'!J590,'T1'!L590,MAX(T3_R1!K590,T3_R2!K590)),MAX('MDA2'!J590,'T1'!L590,MAX(T3_R1!K590,T3_R2!K590)),COUNTRY_INFO!E590),0)</f>
        <v>0</v>
      </c>
      <c r="U590" s="217" t="str">
        <f>IF(AND(COUNTRY_INFO!J590&gt;1,COUNTRY_INFO!J590&lt;4), IF(T590/COUNTRY_INFO!E590*100&lt;&gt;0, IF(T590/COUNTRY_INFO!E590*100&gt;100,100,T590/COUNTRY_INFO!E590*100), "-"),0)</f>
        <v>-</v>
      </c>
      <c r="V590" s="11">
        <f>IF(AND(COUNTRY_INFO!J590&gt;1,COUNTRY_INFO!J590&lt;4),IF(COUNTRY_INFO!F590&gt;MAX('MDA1'!K590,'MDA2'!K590,'T1'!M590,MAX(T3_R1!L590,T3_R2!L590)),MAX('MDA1'!K590,'MDA2'!K590,'T1'!M590,MAX(T3_R1!L590,T3_R2!L590)),COUNTRY_INFO!F590),0)</f>
        <v>0</v>
      </c>
      <c r="W590" s="217" t="str">
        <f>IF(AND(COUNTRY_INFO!J590&gt;1,COUNTRY_INFO!J590&lt;4), IF(V590/COUNTRY_INFO!F590*100&lt;&gt;0, IF(V590/COUNTRY_INFO!F590*100&gt;100,100,V590/COUNTRY_INFO!F590*100), "-"),0)</f>
        <v>-</v>
      </c>
      <c r="X590" s="11">
        <f t="shared" si="68"/>
        <v>0</v>
      </c>
      <c r="Y590" s="73" t="str">
        <f>IF(AND(COUNTRY_INFO!J590&gt;1,COUNTRY_INFO!J590&lt;4), IF(S590/P590*100&lt;&gt;0, IF(X590/P590*100&gt;100,100,X590/P590*100), "-"),0)</f>
        <v>-</v>
      </c>
      <c r="Z590" s="67">
        <f>COUNTRY_INFO!O590</f>
        <v>4566.87</v>
      </c>
      <c r="AA590" s="61"/>
      <c r="AB590" s="61"/>
      <c r="AC590" s="11">
        <f>MAX('T1'!L590,'T2'!J590)+MAX('T1'!M590,'T2'!K590)+MAX('T1'!N590,'T2'!L590)</f>
        <v>0</v>
      </c>
      <c r="AD590" s="11">
        <f>IF(COUNTRY_INFO!K590=1,IF(COUNTRY_INFO!F590*0.33&gt;MAX('T1'!M590,'T2'!K590),MAX('T1'!M590,'T2'!K590),COUNTRY_INFO!F590*0.33),IF(COUNTRY_INFO!K590=2,IF(COUNTRY_INFO!F590*0.5&gt;MAX('T1'!M590,'T2'!K590),MAX('T1'!M590,'T2'!K590),COUNTRY_INFO!F590*0.5),IF(COUNTRY_INFO!K590=3,IF(COUNTRY_INFO!F590&gt;MAX('T1'!M590,'T2'!K590),MAX('T1'!M590,'T2'!K590),COUNTRY_INFO!F590),0)))</f>
        <v>0</v>
      </c>
      <c r="AE590" s="217">
        <f>IF(AND(COUNTRY_INFO!K590&gt;0,COUNTRY_INFO!K590&lt;4),IF(Z590&gt;0,IF(COUNTRY_INFO!K590=1, AD590/(COUNTRY_INFO!F590*0.33)*100, IF(COUNTRY_INFO!K590=2, AD590/(COUNTRY_INFO!F590*0.5)*100, IF(COUNTRY_INFO!K590=3, AD590/COUNTRY_INFO!F590*100))),"-"),0)</f>
        <v>0</v>
      </c>
      <c r="AF590" s="11">
        <f>IF(COUNTRY_INFO!K590=2,IF(COUNTRY_INFO!G590*0.2&gt;MAX('T1'!N590,'T2'!L590),MAX('T1'!N590,'T2'!L590),COUNTRY_INFO!G590*0.2),IF(COUNTRY_INFO!K590=3,IF(COUNTRY_INFO!G590&gt;MAX('T1'!N590,'T2'!L590),MAX('T1'!N590,'T2'!L590),COUNTRY_INFO!G590),0))</f>
        <v>0</v>
      </c>
      <c r="AG590" s="217">
        <f>IF(AND(COUNTRY_INFO!K590&gt;0,COUNTRY_INFO!K590&lt;4),IF(Z590&gt;0,IF(COUNTRY_INFO!K590=1, 0, IF(COUNTRY_INFO!K590=2, AF590/(COUNTRY_INFO!G590*0.2)*100, IF(COUNTRY_INFO!K590=3, AF590/COUNTRY_INFO!G590*100))),"-"),0)</f>
        <v>0</v>
      </c>
      <c r="AH590" s="11">
        <f t="shared" si="69"/>
        <v>0</v>
      </c>
      <c r="AI590" s="73" t="str">
        <f>IF(AND(COUNTRY_INFO!K590&gt;0,COUNTRY_INFO!K590&lt;4), IF(AC590/Z590*100&lt;&gt;0, IF(AH590/Z590*100&gt;100,100,AH590/Z590*100), "-"),0)</f>
        <v>-</v>
      </c>
      <c r="AJ590" s="261"/>
      <c r="AK590" s="260">
        <f>IF(AND(D590&lt;&gt;0, D590&lt;&gt;"Unknown",D590&lt;&gt;"Stopped",D590&lt;&gt;"Not required"),D590/COUNTRY_INFO!D590, 0)</f>
        <v>0</v>
      </c>
      <c r="AL590" s="260">
        <f>IF(AND(J590&lt;&gt;0,J590&lt;&gt;"Unknown",J590&lt;&gt;"Stopped",J590&lt;&gt;"Not required"),J590/COUNTRY_INFO!D590, 0)</f>
        <v>1</v>
      </c>
      <c r="AM590" s="260">
        <f>IF(AND(P590&lt;&gt;0,P590&lt;&gt;"Unknown",P590&lt;&gt;"Not required"),P590/(COUNTRY_INFO!E590+COUNTRY_INFO!F590), 0)</f>
        <v>1</v>
      </c>
      <c r="AN590" s="260">
        <f>IF(AND(Z590&lt;&gt;0,Z590&lt;&gt;"Unknown",Z590&lt;&gt;"Not required"),IF(COUNTRY_INFO!K590=1,1,IF(COUNTRY_INFO!K590=2,0.5*COUNTRY_INFO!F590/(0.5*COUNTRY_INFO!F590+0.2*COUNTRY_INFO!G590),IF(COUNTRY_INFO!K590=3,COUNTRY_INFO!F590/(COUNTRY_INFO!F590+COUNTRY_INFO!G590)))),0)</f>
        <v>1</v>
      </c>
      <c r="AO590" s="260">
        <f>IF(AND(Z590&lt;&gt;0,Z590&lt;&gt;"Unknown",Z590&lt;&gt;"Not required"),IF(COUNTRY_INFO!K590=1,0,IF(COUNTRY_INFO!K590=2,0.2*COUNTRY_INFO!G590/(0.5*COUNTRY_INFO!F590+0.2*COUNTRY_INFO!G590),IF(COUNTRY_INFO!K590=3,COUNTRY_INFO!G590/(COUNTRY_INFO!F590+COUNTRY_INFO!G590)))),0)</f>
        <v>0</v>
      </c>
      <c r="AP590" s="259">
        <f>MAX(COUNTRY_INFO!D590*AK590*PROFILE!$G$7,COUNTRY_INFO!D590*AL590*PROFILE!$G$7)</f>
        <v>4.6507946263580346E-3</v>
      </c>
      <c r="AQ590" s="259">
        <f>MAX(COUNTRY_INFO!D590*AK590*PROFILE!$G$8,COUNTRY_INFO!D590*AL590*PROFILE!$G$8,COUNTRY_INFO!D590*AM590*PROFILE!$G$8)</f>
        <v>6505.808245629888</v>
      </c>
      <c r="AR590" s="259">
        <f>MAX(COUNTRY_INFO!D590*AK590*PROFILE!$G$9,COUNTRY_INFO!D590*AL590*PROFILE!$G$9,COUNTRY_INFO!D590*AM590*PROFILE!$G$9,IF(AND(DISTRICT!Z590&lt;&gt;"Unknown",Z590&lt;&gt;"Not required"),COUNTRY_INFO!O590*DISTRICT!AN590,0))</f>
        <v>13510.661637210796</v>
      </c>
      <c r="AS590" s="259">
        <f>MAX(COUNTRY_INFO!D590*AK590*PROFILE!$G$10,COUNTRY_INFO!D590*AL590*PROFILE!$G$10,IF(AND(DISTRICT!Z590&lt;&gt;"Unknown",Z590&lt;&gt;"Not required"),COUNTRY_INFO!O590*DISTRICT!AO590,0))</f>
        <v>24402.525466364688</v>
      </c>
      <c r="AT590" s="259">
        <f t="shared" si="70"/>
        <v>44419</v>
      </c>
      <c r="AU590" s="258">
        <f t="shared" si="65"/>
        <v>0</v>
      </c>
      <c r="AV590" s="259">
        <f>MAX('MDA2'!J590,'T1'!L590,'T2'!J590,T3_R1!K590,T3_R2!K590)</f>
        <v>0</v>
      </c>
      <c r="AW590" s="259">
        <f>MAX('MDA1'!K590,'MDA2'!K590,'MDA3'!I590,'MDA3'!L590,'T1'!M590,'T2'!K590,T3_R1!L590,T3_R2!L590)</f>
        <v>13068</v>
      </c>
      <c r="AX590" s="259">
        <f>MAX('MDA1'!L590,'MDA2'!L590,'MDA3'!J590,'MDA3'!M590,'T1'!N590,'T2'!L590,T3_R1!M590,T3_R2!M590)</f>
        <v>23231</v>
      </c>
      <c r="AY590" s="259">
        <f t="shared" si="71"/>
        <v>36299</v>
      </c>
      <c r="AZ590" s="259">
        <f>MAX('MDA2'!J590,T590)</f>
        <v>0</v>
      </c>
      <c r="BA590" s="259">
        <f>MAX('MDA1'!K590,'MDA2'!K590,'MDA3'!I590,'MDA3'!L590,V590,AD590)</f>
        <v>13068</v>
      </c>
      <c r="BB590" s="259">
        <f>MAX('MDA1'!L590,'MDA2'!L590,'MDA3'!J590,'MDA3'!M590,AF590)</f>
        <v>23231</v>
      </c>
      <c r="BC590" s="259">
        <f t="shared" si="66"/>
        <v>36299</v>
      </c>
      <c r="BD590" s="260">
        <f t="shared" si="67"/>
        <v>81.719534433463153</v>
      </c>
    </row>
    <row r="591" spans="1:56" x14ac:dyDescent="0.2">
      <c r="A591" s="10" t="str">
        <f>IF(COUNTRY_INFO!A591=0," ",COUNTRY_INFO!A591)</f>
        <v>Ethiopia</v>
      </c>
      <c r="B591" s="10" t="str">
        <f>IF(COUNTRY_INFO!B591=0," ",COUNTRY_INFO!B591)</f>
        <v>Oromia West Wellega</v>
      </c>
      <c r="C591" s="87" t="str">
        <f>IF(COUNTRY_INFO!C591=0," ",COUNTRY_INFO!C591)</f>
        <v>Guliso</v>
      </c>
      <c r="D591" s="67">
        <f>COUNTRY_INFO!L591</f>
        <v>0</v>
      </c>
      <c r="E591" s="61"/>
      <c r="F591" s="61"/>
      <c r="G591" s="11">
        <f>MAX('MDA1'!M591,'MDA2'!M591)</f>
        <v>0</v>
      </c>
      <c r="H591" s="11">
        <f>IF(AND(COUNTRY_INFO!H591&gt;0,COUNTRY_INFO!H591&lt;4),IF(D591&gt;MAX('MDA1'!M591,'MDA2'!M591),MAX('MDA1'!M591,'MDA2'!M591),D591),0)</f>
        <v>0</v>
      </c>
      <c r="I591" s="73">
        <f>IF(AND(COUNTRY_INFO!H591&gt;0,COUNTRY_INFO!H591&lt;4), IF(G591/D591*100&lt;&gt;0, IF(G591/D591*100&gt;100,100,G591/D591*100), "-"),0)</f>
        <v>0</v>
      </c>
      <c r="J591" s="67">
        <f>COUNTRY_INFO!M591</f>
        <v>89999</v>
      </c>
      <c r="K591" s="61"/>
      <c r="L591" s="61"/>
      <c r="M591" s="11">
        <f>MAX('MDA1'!M591,MAX('MDA3'!I591,'MDA3'!L591)+MAX('MDA3'!J591,'MDA3'!M591))</f>
        <v>71541</v>
      </c>
      <c r="N591" s="11">
        <f>IF(AND(COUNTRY_INFO!I591&gt;0,COUNTRY_INFO!I591&lt;4),IF(J591&gt;MAX('MDA1'!M591,MAX('MDA3'!I591,'MDA3'!L591)+MAX('MDA3'!J591,'MDA3'!M591)),MAX('MDA1'!M591,MAX('MDA3'!I591,'MDA3'!L591)+MAX('MDA3'!J591,'MDA3'!M591)),J591),0)</f>
        <v>71541</v>
      </c>
      <c r="O591" s="73">
        <f>IF(AND(COUNTRY_INFO!I591&gt;0,COUNTRY_INFO!I591&lt;4), IF(M591/J591*100&lt;&gt;0, IF(M591/J591*100&gt;100,100,M591/J591*100), "-"),0)</f>
        <v>79.490883232035912</v>
      </c>
      <c r="P591" s="67">
        <f>COUNTRY_INFO!N591</f>
        <v>42881</v>
      </c>
      <c r="Q591" s="61"/>
      <c r="R591" s="61"/>
      <c r="S591" s="11">
        <f>SUM(MAX('MDA2'!J591, 'T1'!L591, MAX(T3_R1!K591, T3_R2!K591)), MAX('MDA1'!K591, 'MDA2'!K591, 'T1'!M591, MAX(T3_R1!L591, T3_R2!L591)), MAX('MDA1'!L591, 'MDA2'!L591, 'T1'!N591, MAX(T3_R1!M591, T3_R2!M591)))</f>
        <v>25467</v>
      </c>
      <c r="T591" s="11">
        <f>IF(AND(COUNTRY_INFO!J591&gt;1,COUNTRY_INFO!J591&lt;4),IF(COUNTRY_INFO!E591&gt;MAX('MDA2'!J591,'T1'!L591,MAX(T3_R1!K591,T3_R2!K591)),MAX('MDA2'!J591,'T1'!L591,MAX(T3_R1!K591,T3_R2!K591)),COUNTRY_INFO!E591),0)</f>
        <v>0</v>
      </c>
      <c r="U591" s="217" t="str">
        <f>IF(AND(COUNTRY_INFO!J591&gt;1,COUNTRY_INFO!J591&lt;4), IF(T591/COUNTRY_INFO!E591*100&lt;&gt;0, IF(T591/COUNTRY_INFO!E591*100&gt;100,100,T591/COUNTRY_INFO!E591*100), "-"),0)</f>
        <v>-</v>
      </c>
      <c r="V591" s="11">
        <f>IF(AND(COUNTRY_INFO!J591&gt;1,COUNTRY_INFO!J591&lt;4),IF(COUNTRY_INFO!F591&gt;MAX('MDA1'!K591,'MDA2'!K591,'T1'!M591,MAX(T3_R1!L591,T3_R2!L591)),MAX('MDA1'!K591,'MDA2'!K591,'T1'!M591,MAX(T3_R1!L591,T3_R2!L591)),COUNTRY_INFO!F591),0)</f>
        <v>25467</v>
      </c>
      <c r="W591" s="217">
        <f>IF(AND(COUNTRY_INFO!J591&gt;1,COUNTRY_INFO!J591&lt;4), IF(V591/COUNTRY_INFO!F591*100&lt;&gt;0, IF(V591/COUNTRY_INFO!F591*100&gt;100,100,V591/COUNTRY_INFO!F591*100), "-"),0)</f>
        <v>90.823823109843076</v>
      </c>
      <c r="X591" s="11">
        <f t="shared" si="68"/>
        <v>25467</v>
      </c>
      <c r="Y591" s="73">
        <f>IF(AND(COUNTRY_INFO!J591&gt;1,COUNTRY_INFO!J591&lt;4), IF(S591/P591*100&lt;&gt;0, IF(X591/P591*100&gt;100,100,X591/P591*100), "-"),0)</f>
        <v>59.389939600289175</v>
      </c>
      <c r="Z591" s="67">
        <f>COUNTRY_INFO!O591</f>
        <v>0</v>
      </c>
      <c r="AA591" s="61"/>
      <c r="AB591" s="61"/>
      <c r="AC591" s="11">
        <f>MAX('T1'!L591,'T2'!J591)+MAX('T1'!M591,'T2'!K591)+MAX('T1'!N591,'T2'!L591)</f>
        <v>0</v>
      </c>
      <c r="AD591" s="11">
        <f>IF(COUNTRY_INFO!K591=1,IF(COUNTRY_INFO!F591*0.33&gt;MAX('T1'!M591,'T2'!K591),MAX('T1'!M591,'T2'!K591),COUNTRY_INFO!F591*0.33),IF(COUNTRY_INFO!K591=2,IF(COUNTRY_INFO!F591*0.5&gt;MAX('T1'!M591,'T2'!K591),MAX('T1'!M591,'T2'!K591),COUNTRY_INFO!F591*0.5),IF(COUNTRY_INFO!K591=3,IF(COUNTRY_INFO!F591&gt;MAX('T1'!M591,'T2'!K591),MAX('T1'!M591,'T2'!K591),COUNTRY_INFO!F591),0)))</f>
        <v>0</v>
      </c>
      <c r="AE591" s="217">
        <f>IF(AND(COUNTRY_INFO!K591&gt;0,COUNTRY_INFO!K591&lt;4),IF(Z591&gt;0,IF(COUNTRY_INFO!K591=1, AD591/(COUNTRY_INFO!F591*0.33)*100, IF(COUNTRY_INFO!K591=2, AD591/(COUNTRY_INFO!F591*0.5)*100, IF(COUNTRY_INFO!K591=3, AD591/COUNTRY_INFO!F591*100))),"-"),0)</f>
        <v>0</v>
      </c>
      <c r="AF591" s="11">
        <f>IF(COUNTRY_INFO!K591=2,IF(COUNTRY_INFO!G591*0.2&gt;MAX('T1'!N591,'T2'!L591),MAX('T1'!N591,'T2'!L591),COUNTRY_INFO!G591*0.2),IF(COUNTRY_INFO!K591=3,IF(COUNTRY_INFO!G591&gt;MAX('T1'!N591,'T2'!L591),MAX('T1'!N591,'T2'!L591),COUNTRY_INFO!G591),0))</f>
        <v>0</v>
      </c>
      <c r="AG591" s="217">
        <f>IF(AND(COUNTRY_INFO!K591&gt;0,COUNTRY_INFO!K591&lt;4),IF(Z591&gt;0,IF(COUNTRY_INFO!K591=1, 0, IF(COUNTRY_INFO!K591=2, AF591/(COUNTRY_INFO!G591*0.2)*100, IF(COUNTRY_INFO!K591=3, AF591/COUNTRY_INFO!G591*100))),"-"),0)</f>
        <v>0</v>
      </c>
      <c r="AH591" s="11">
        <f t="shared" si="69"/>
        <v>0</v>
      </c>
      <c r="AI591" s="73">
        <f>IF(AND(COUNTRY_INFO!K591&gt;0,COUNTRY_INFO!K591&lt;4), IF(AC591/Z591*100&lt;&gt;0, IF(AH591/Z591*100&gt;100,100,AH591/Z591*100), "-"),0)</f>
        <v>0</v>
      </c>
      <c r="AJ591" s="261"/>
      <c r="AK591" s="260">
        <f>IF(AND(D591&lt;&gt;0, D591&lt;&gt;"Unknown",D591&lt;&gt;"Stopped",D591&lt;&gt;"Not required"),D591/COUNTRY_INFO!D591, 0)</f>
        <v>0</v>
      </c>
      <c r="AL591" s="260">
        <f>IF(AND(J591&lt;&gt;0,J591&lt;&gt;"Unknown",J591&lt;&gt;"Stopped",J591&lt;&gt;"Not required"),J591/COUNTRY_INFO!D591, 0)</f>
        <v>1</v>
      </c>
      <c r="AM591" s="260">
        <f>IF(AND(P591&lt;&gt;0,P591&lt;&gt;"Unknown",P591&lt;&gt;"Not required"),P591/(COUNTRY_INFO!E591+COUNTRY_INFO!F591), 0)</f>
        <v>1</v>
      </c>
      <c r="AN591" s="260">
        <f>IF(AND(Z591&lt;&gt;0,Z591&lt;&gt;"Unknown",Z591&lt;&gt;"Not required"),IF(COUNTRY_INFO!K591=1,1,IF(COUNTRY_INFO!K591=2,0.5*COUNTRY_INFO!F591/(0.5*COUNTRY_INFO!F591+0.2*COUNTRY_INFO!G591),IF(COUNTRY_INFO!K591=3,COUNTRY_INFO!F591/(COUNTRY_INFO!F591+COUNTRY_INFO!G591)))),0)</f>
        <v>0</v>
      </c>
      <c r="AO591" s="260">
        <f>IF(AND(Z591&lt;&gt;0,Z591&lt;&gt;"Unknown",Z591&lt;&gt;"Not required"),IF(COUNTRY_INFO!K591=1,0,IF(COUNTRY_INFO!K591=2,0.2*COUNTRY_INFO!G591/(0.5*COUNTRY_INFO!F591+0.2*COUNTRY_INFO!G591),IF(COUNTRY_INFO!K591=3,COUNTRY_INFO!G591/(COUNTRY_INFO!F591+COUNTRY_INFO!G591)))),0)</f>
        <v>0</v>
      </c>
      <c r="AP591" s="259">
        <f>MAX(COUNTRY_INFO!D591*AK591*PROFILE!$G$7,COUNTRY_INFO!D591*AL591*PROFILE!$G$7)</f>
        <v>9.4231492284292031E-3</v>
      </c>
      <c r="AQ591" s="259">
        <f>MAX(COUNTRY_INFO!D591*AK591*PROFILE!$G$8,COUNTRY_INFO!D591*AL591*PROFILE!$G$8,COUNTRY_INFO!D591*AM591*PROFILE!$G$8)</f>
        <v>13181.661818105862</v>
      </c>
      <c r="AR591" s="259">
        <f>MAX(COUNTRY_INFO!D591*AK591*PROFILE!$G$9,COUNTRY_INFO!D591*AL591*PROFILE!$G$9,COUNTRY_INFO!D591*AM591*PROFILE!$G$9,IF(AND(DISTRICT!Z591&lt;&gt;"Unknown",Z591&lt;&gt;"Not required"),COUNTRY_INFO!O591*DISTRICT!AN591,0))</f>
        <v>27374.457702499709</v>
      </c>
      <c r="AS591" s="259">
        <f>MAX(COUNTRY_INFO!D591*AK591*PROFILE!$G$10,COUNTRY_INFO!D591*AL591*PROFILE!$G$10,IF(AND(DISTRICT!Z591&lt;&gt;"Unknown",Z591&lt;&gt;"Not required"),COUNTRY_INFO!O591*DISTRICT!AO591,0))</f>
        <v>49442.871056245203</v>
      </c>
      <c r="AT591" s="259">
        <f t="shared" si="70"/>
        <v>89999</v>
      </c>
      <c r="AU591" s="258" t="str">
        <f t="shared" si="65"/>
        <v>Y</v>
      </c>
      <c r="AV591" s="259">
        <f>MAX('MDA2'!J591,'T1'!L591,'T2'!J591,T3_R1!K591,T3_R2!K591)</f>
        <v>0</v>
      </c>
      <c r="AW591" s="259">
        <f>MAX('MDA1'!K591,'MDA2'!K591,'MDA3'!I591,'MDA3'!L591,'T1'!M591,'T2'!K591,T3_R1!L591,T3_R2!L591)</f>
        <v>25755</v>
      </c>
      <c r="AX591" s="259">
        <f>MAX('MDA1'!L591,'MDA2'!L591,'MDA3'!J591,'MDA3'!M591,'T1'!N591,'T2'!L591,T3_R1!M591,T3_R2!M591)</f>
        <v>45786</v>
      </c>
      <c r="AY591" s="259">
        <f t="shared" si="71"/>
        <v>71541</v>
      </c>
      <c r="AZ591" s="259">
        <f>MAX('MDA2'!J591,T591)</f>
        <v>0</v>
      </c>
      <c r="BA591" s="259">
        <f>MAX('MDA1'!K591,'MDA2'!K591,'MDA3'!I591,'MDA3'!L591,V591,AD591)</f>
        <v>25755</v>
      </c>
      <c r="BB591" s="259">
        <f>MAX('MDA1'!L591,'MDA2'!L591,'MDA3'!J591,'MDA3'!M591,AF591)</f>
        <v>45786</v>
      </c>
      <c r="BC591" s="259">
        <f t="shared" si="66"/>
        <v>71541</v>
      </c>
      <c r="BD591" s="260">
        <f t="shared" si="67"/>
        <v>79.490883232035912</v>
      </c>
    </row>
    <row r="592" spans="1:56" x14ac:dyDescent="0.2">
      <c r="A592" s="10" t="str">
        <f>IF(COUNTRY_INFO!A592=0," ",COUNTRY_INFO!A592)</f>
        <v>Ethiopia</v>
      </c>
      <c r="B592" s="10" t="str">
        <f>IF(COUNTRY_INFO!B592=0," ",COUNTRY_INFO!B592)</f>
        <v>Oromia West Wellega</v>
      </c>
      <c r="C592" s="87" t="str">
        <f>IF(COUNTRY_INFO!C592=0," ",COUNTRY_INFO!C592)</f>
        <v>Haru</v>
      </c>
      <c r="D592" s="67">
        <f>COUNTRY_INFO!L592</f>
        <v>0</v>
      </c>
      <c r="E592" s="61"/>
      <c r="F592" s="61"/>
      <c r="G592" s="11">
        <f>MAX('MDA1'!M592,'MDA2'!M592)</f>
        <v>0</v>
      </c>
      <c r="H592" s="11">
        <f>IF(AND(COUNTRY_INFO!H592&gt;0,COUNTRY_INFO!H592&lt;4),IF(D592&gt;MAX('MDA1'!M592,'MDA2'!M592),MAX('MDA1'!M592,'MDA2'!M592),D592),0)</f>
        <v>0</v>
      </c>
      <c r="I592" s="73">
        <f>IF(AND(COUNTRY_INFO!H592&gt;0,COUNTRY_INFO!H592&lt;4), IF(G592/D592*100&lt;&gt;0, IF(G592/D592*100&gt;100,100,G592/D592*100), "-"),0)</f>
        <v>0</v>
      </c>
      <c r="J592" s="67">
        <f>COUNTRY_INFO!M592</f>
        <v>86214</v>
      </c>
      <c r="K592" s="61"/>
      <c r="L592" s="61"/>
      <c r="M592" s="11">
        <f>MAX('MDA1'!M592,MAX('MDA3'!I592,'MDA3'!L592)+MAX('MDA3'!J592,'MDA3'!M592))</f>
        <v>61305</v>
      </c>
      <c r="N592" s="11">
        <f>IF(AND(COUNTRY_INFO!I592&gt;0,COUNTRY_INFO!I592&lt;4),IF(J592&gt;MAX('MDA1'!M592,MAX('MDA3'!I592,'MDA3'!L592)+MAX('MDA3'!J592,'MDA3'!M592)),MAX('MDA1'!M592,MAX('MDA3'!I592,'MDA3'!L592)+MAX('MDA3'!J592,'MDA3'!M592)),J592),0)</f>
        <v>61305</v>
      </c>
      <c r="O592" s="73">
        <f>IF(AND(COUNTRY_INFO!I592&gt;0,COUNTRY_INFO!I592&lt;4), IF(M592/J592*100&lt;&gt;0, IF(M592/J592*100&gt;100,100,M592/J592*100), "-"),0)</f>
        <v>71.107940705685863</v>
      </c>
      <c r="P592" s="67">
        <f>COUNTRY_INFO!N592</f>
        <v>41077</v>
      </c>
      <c r="Q592" s="61"/>
      <c r="R592" s="61"/>
      <c r="S592" s="11">
        <f>SUM(MAX('MDA2'!J592, 'T1'!L592, MAX(T3_R1!K592, T3_R2!K592)), MAX('MDA1'!K592, 'MDA2'!K592, 'T1'!M592, MAX(T3_R1!L592, T3_R2!L592)), MAX('MDA1'!L592, 'MDA2'!L592, 'T1'!N592, MAX(T3_R1!M592, T3_R2!M592)))</f>
        <v>23936</v>
      </c>
      <c r="T592" s="11">
        <f>IF(AND(COUNTRY_INFO!J592&gt;1,COUNTRY_INFO!J592&lt;4),IF(COUNTRY_INFO!E592&gt;MAX('MDA2'!J592,'T1'!L592,MAX(T3_R1!K592,T3_R2!K592)),MAX('MDA2'!J592,'T1'!L592,MAX(T3_R1!K592,T3_R2!K592)),COUNTRY_INFO!E592),0)</f>
        <v>0</v>
      </c>
      <c r="U592" s="217" t="str">
        <f>IF(AND(COUNTRY_INFO!J592&gt;1,COUNTRY_INFO!J592&lt;4), IF(T592/COUNTRY_INFO!E592*100&lt;&gt;0, IF(T592/COUNTRY_INFO!E592*100&gt;100,100,T592/COUNTRY_INFO!E592*100), "-"),0)</f>
        <v>-</v>
      </c>
      <c r="V592" s="11">
        <f>IF(AND(COUNTRY_INFO!J592&gt;1,COUNTRY_INFO!J592&lt;4),IF(COUNTRY_INFO!F592&gt;MAX('MDA1'!K592,'MDA2'!K592,'T1'!M592,MAX(T3_R1!L592,T3_R2!L592)),MAX('MDA1'!K592,'MDA2'!K592,'T1'!M592,MAX(T3_R1!L592,T3_R2!L592)),COUNTRY_INFO!F592),0)</f>
        <v>23936</v>
      </c>
      <c r="W592" s="217">
        <f>IF(AND(COUNTRY_INFO!J592&gt;1,COUNTRY_INFO!J592&lt;4), IF(V592/COUNTRY_INFO!F592*100&lt;&gt;0, IF(V592/COUNTRY_INFO!F592*100&gt;100,100,V592/COUNTRY_INFO!F592*100), "-"),0)</f>
        <v>89.113924050632903</v>
      </c>
      <c r="X592" s="11">
        <f t="shared" si="68"/>
        <v>23936</v>
      </c>
      <c r="Y592" s="73">
        <f>IF(AND(COUNTRY_INFO!J592&gt;1,COUNTRY_INFO!J592&lt;4), IF(S592/P592*100&lt;&gt;0, IF(X592/P592*100&gt;100,100,X592/P592*100), "-"),0)</f>
        <v>58.271051926869056</v>
      </c>
      <c r="Z592" s="67">
        <f>COUNTRY_INFO!O592</f>
        <v>8863.8000000000011</v>
      </c>
      <c r="AA592" s="61"/>
      <c r="AB592" s="61"/>
      <c r="AC592" s="11">
        <f>MAX('T1'!L592,'T2'!J592)+MAX('T1'!M592,'T2'!K592)+MAX('T1'!N592,'T2'!L592)</f>
        <v>0</v>
      </c>
      <c r="AD592" s="11">
        <f>IF(COUNTRY_INFO!K592=1,IF(COUNTRY_INFO!F592*0.33&gt;MAX('T1'!M592,'T2'!K592),MAX('T1'!M592,'T2'!K592),COUNTRY_INFO!F592*0.33),IF(COUNTRY_INFO!K592=2,IF(COUNTRY_INFO!F592*0.5&gt;MAX('T1'!M592,'T2'!K592),MAX('T1'!M592,'T2'!K592),COUNTRY_INFO!F592*0.5),IF(COUNTRY_INFO!K592=3,IF(COUNTRY_INFO!F592&gt;MAX('T1'!M592,'T2'!K592),MAX('T1'!M592,'T2'!K592),COUNTRY_INFO!F592),0)))</f>
        <v>0</v>
      </c>
      <c r="AE592" s="217">
        <f>IF(AND(COUNTRY_INFO!K592&gt;0,COUNTRY_INFO!K592&lt;4),IF(Z592&gt;0,IF(COUNTRY_INFO!K592=1, AD592/(COUNTRY_INFO!F592*0.33)*100, IF(COUNTRY_INFO!K592=2, AD592/(COUNTRY_INFO!F592*0.5)*100, IF(COUNTRY_INFO!K592=3, AD592/COUNTRY_INFO!F592*100))),"-"),0)</f>
        <v>0</v>
      </c>
      <c r="AF592" s="11">
        <f>IF(COUNTRY_INFO!K592=2,IF(COUNTRY_INFO!G592*0.2&gt;MAX('T1'!N592,'T2'!L592),MAX('T1'!N592,'T2'!L592),COUNTRY_INFO!G592*0.2),IF(COUNTRY_INFO!K592=3,IF(COUNTRY_INFO!G592&gt;MAX('T1'!N592,'T2'!L592),MAX('T1'!N592,'T2'!L592),COUNTRY_INFO!G592),0))</f>
        <v>0</v>
      </c>
      <c r="AG592" s="217">
        <f>IF(AND(COUNTRY_INFO!K592&gt;0,COUNTRY_INFO!K592&lt;4),IF(Z592&gt;0,IF(COUNTRY_INFO!K592=1, 0, IF(COUNTRY_INFO!K592=2, AF592/(COUNTRY_INFO!G592*0.2)*100, IF(COUNTRY_INFO!K592=3, AF592/COUNTRY_INFO!G592*100))),"-"),0)</f>
        <v>0</v>
      </c>
      <c r="AH592" s="11">
        <f t="shared" si="69"/>
        <v>0</v>
      </c>
      <c r="AI592" s="73" t="str">
        <f>IF(AND(COUNTRY_INFO!K592&gt;0,COUNTRY_INFO!K592&lt;4), IF(AC592/Z592*100&lt;&gt;0, IF(AH592/Z592*100&gt;100,100,AH592/Z592*100), "-"),0)</f>
        <v>-</v>
      </c>
      <c r="AJ592" s="261"/>
      <c r="AK592" s="260">
        <f>IF(AND(D592&lt;&gt;0, D592&lt;&gt;"Unknown",D592&lt;&gt;"Stopped",D592&lt;&gt;"Not required"),D592/COUNTRY_INFO!D592, 0)</f>
        <v>0</v>
      </c>
      <c r="AL592" s="260">
        <f>IF(AND(J592&lt;&gt;0,J592&lt;&gt;"Unknown",J592&lt;&gt;"Stopped",J592&lt;&gt;"Not required"),J592/COUNTRY_INFO!D592, 0)</f>
        <v>1</v>
      </c>
      <c r="AM592" s="260">
        <f>IF(AND(P592&lt;&gt;0,P592&lt;&gt;"Unknown",P592&lt;&gt;"Not required"),P592/(COUNTRY_INFO!E592+COUNTRY_INFO!F592), 0)</f>
        <v>1</v>
      </c>
      <c r="AN592" s="260">
        <f>IF(AND(Z592&lt;&gt;0,Z592&lt;&gt;"Unknown",Z592&lt;&gt;"Not required"),IF(COUNTRY_INFO!K592=1,1,IF(COUNTRY_INFO!K592=2,0.5*COUNTRY_INFO!F592/(0.5*COUNTRY_INFO!F592+0.2*COUNTRY_INFO!G592),IF(COUNTRY_INFO!K592=3,COUNTRY_INFO!F592/(COUNTRY_INFO!F592+COUNTRY_INFO!G592)))),0)</f>
        <v>1</v>
      </c>
      <c r="AO592" s="260">
        <f>IF(AND(Z592&lt;&gt;0,Z592&lt;&gt;"Unknown",Z592&lt;&gt;"Not required"),IF(COUNTRY_INFO!K592=1,0,IF(COUNTRY_INFO!K592=2,0.2*COUNTRY_INFO!G592/(0.5*COUNTRY_INFO!F592+0.2*COUNTRY_INFO!G592),IF(COUNTRY_INFO!K592=3,COUNTRY_INFO!G592/(COUNTRY_INFO!F592+COUNTRY_INFO!G592)))),0)</f>
        <v>0</v>
      </c>
      <c r="AP592" s="259">
        <f>MAX(COUNTRY_INFO!D592*AK592*PROFILE!$G$7,COUNTRY_INFO!D592*AL592*PROFILE!$G$7)</f>
        <v>9.0268490492093831E-3</v>
      </c>
      <c r="AQ592" s="259">
        <f>MAX(COUNTRY_INFO!D592*AK592*PROFILE!$G$8,COUNTRY_INFO!D592*AL592*PROFILE!$G$8,COUNTRY_INFO!D592*AM592*PROFILE!$G$8)</f>
        <v>12627.293547552514</v>
      </c>
      <c r="AR592" s="259">
        <f>MAX(COUNTRY_INFO!D592*AK592*PROFILE!$G$9,COUNTRY_INFO!D592*AL592*PROFILE!$G$9,COUNTRY_INFO!D592*AM592*PROFILE!$G$9,IF(AND(DISTRICT!Z592&lt;&gt;"Unknown",Z592&lt;&gt;"Not required"),COUNTRY_INFO!O592*DISTRICT!AN592,0))</f>
        <v>26223.196884002155</v>
      </c>
      <c r="AS592" s="259">
        <f>MAX(COUNTRY_INFO!D592*AK592*PROFILE!$G$10,COUNTRY_INFO!D592*AL592*PROFILE!$G$10,IF(AND(DISTRICT!Z592&lt;&gt;"Unknown",Z592&lt;&gt;"Not required"),COUNTRY_INFO!O592*DISTRICT!AO592,0))</f>
        <v>47363.500541596288</v>
      </c>
      <c r="AT592" s="259">
        <f t="shared" si="70"/>
        <v>86214</v>
      </c>
      <c r="AU592" s="258">
        <f t="shared" si="65"/>
        <v>0</v>
      </c>
      <c r="AV592" s="259">
        <f>MAX('MDA2'!J592,'T1'!L592,'T2'!J592,T3_R1!K592,T3_R2!K592)</f>
        <v>0</v>
      </c>
      <c r="AW592" s="259">
        <f>MAX('MDA1'!K592,'MDA2'!K592,'MDA3'!I592,'MDA3'!L592,'T1'!M592,'T2'!K592,T3_R1!L592,T3_R2!L592)</f>
        <v>23936</v>
      </c>
      <c r="AX592" s="259">
        <f>MAX('MDA1'!L592,'MDA2'!L592,'MDA3'!J592,'MDA3'!M592,'T1'!N592,'T2'!L592,T3_R1!M592,T3_R2!M592)</f>
        <v>39235</v>
      </c>
      <c r="AY592" s="259">
        <f t="shared" si="71"/>
        <v>63171</v>
      </c>
      <c r="AZ592" s="259">
        <f>MAX('MDA2'!J592,T592)</f>
        <v>0</v>
      </c>
      <c r="BA592" s="259">
        <f>MAX('MDA1'!K592,'MDA2'!K592,'MDA3'!I592,'MDA3'!L592,V592,AD592)</f>
        <v>23936</v>
      </c>
      <c r="BB592" s="259">
        <f>MAX('MDA1'!L592,'MDA2'!L592,'MDA3'!J592,'MDA3'!M592,AF592)</f>
        <v>39235</v>
      </c>
      <c r="BC592" s="259">
        <f t="shared" si="66"/>
        <v>63171</v>
      </c>
      <c r="BD592" s="260">
        <f t="shared" si="67"/>
        <v>73.272322360637489</v>
      </c>
    </row>
    <row r="593" spans="1:56" x14ac:dyDescent="0.2">
      <c r="A593" s="10" t="str">
        <f>IF(COUNTRY_INFO!A593=0," ",COUNTRY_INFO!A593)</f>
        <v>Ethiopia</v>
      </c>
      <c r="B593" s="10" t="str">
        <f>IF(COUNTRY_INFO!B593=0," ",COUNTRY_INFO!B593)</f>
        <v>Oromia West Wellega</v>
      </c>
      <c r="C593" s="87" t="str">
        <f>IF(COUNTRY_INFO!C593=0," ",COUNTRY_INFO!C593)</f>
        <v>Homa</v>
      </c>
      <c r="D593" s="67">
        <f>COUNTRY_INFO!L593</f>
        <v>0</v>
      </c>
      <c r="E593" s="61"/>
      <c r="F593" s="61"/>
      <c r="G593" s="11">
        <f>MAX('MDA1'!M593,'MDA2'!M593)</f>
        <v>0</v>
      </c>
      <c r="H593" s="11">
        <f>IF(AND(COUNTRY_INFO!H593&gt;0,COUNTRY_INFO!H593&lt;4),IF(D593&gt;MAX('MDA1'!M593,'MDA2'!M593),MAX('MDA1'!M593,'MDA2'!M593),D593),0)</f>
        <v>0</v>
      </c>
      <c r="I593" s="73">
        <f>IF(AND(COUNTRY_INFO!H593&gt;0,COUNTRY_INFO!H593&lt;4), IF(G593/D593*100&lt;&gt;0, IF(G593/D593*100&gt;100,100,G593/D593*100), "-"),0)</f>
        <v>0</v>
      </c>
      <c r="J593" s="67">
        <f>COUNTRY_INFO!M593</f>
        <v>31592</v>
      </c>
      <c r="K593" s="61"/>
      <c r="L593" s="61"/>
      <c r="M593" s="11">
        <f>MAX('MDA1'!M593,MAX('MDA3'!I593,'MDA3'!L593)+MAX('MDA3'!J593,'MDA3'!M593))</f>
        <v>32861</v>
      </c>
      <c r="N593" s="11">
        <f>IF(AND(COUNTRY_INFO!I593&gt;0,COUNTRY_INFO!I593&lt;4),IF(J593&gt;MAX('MDA1'!M593,MAX('MDA3'!I593,'MDA3'!L593)+MAX('MDA3'!J593,'MDA3'!M593)),MAX('MDA1'!M593,MAX('MDA3'!I593,'MDA3'!L593)+MAX('MDA3'!J593,'MDA3'!M593)),J593),0)</f>
        <v>31592</v>
      </c>
      <c r="O593" s="73">
        <f>IF(AND(COUNTRY_INFO!I593&gt;0,COUNTRY_INFO!I593&lt;4), IF(M593/J593*100&lt;&gt;0, IF(M593/J593*100&gt;100,100,M593/J593*100), "-"),0)</f>
        <v>100</v>
      </c>
      <c r="P593" s="67">
        <f>COUNTRY_INFO!N593</f>
        <v>15053</v>
      </c>
      <c r="Q593" s="61"/>
      <c r="R593" s="61"/>
      <c r="S593" s="11">
        <f>SUM(MAX('MDA2'!J593, 'T1'!L593, MAX(T3_R1!K593, T3_R2!K593)), MAX('MDA1'!K593, 'MDA2'!K593, 'T1'!M593, MAX(T3_R1!L593, T3_R2!L593)), MAX('MDA1'!L593, 'MDA2'!L593, 'T1'!N593, MAX(T3_R1!M593, T3_R2!M593)))</f>
        <v>0</v>
      </c>
      <c r="T593" s="11">
        <f>IF(AND(COUNTRY_INFO!J593&gt;1,COUNTRY_INFO!J593&lt;4),IF(COUNTRY_INFO!E593&gt;MAX('MDA2'!J593,'T1'!L593,MAX(T3_R1!K593,T3_R2!K593)),MAX('MDA2'!J593,'T1'!L593,MAX(T3_R1!K593,T3_R2!K593)),COUNTRY_INFO!E593),0)</f>
        <v>0</v>
      </c>
      <c r="U593" s="217" t="str">
        <f>IF(AND(COUNTRY_INFO!J593&gt;1,COUNTRY_INFO!J593&lt;4), IF(T593/COUNTRY_INFO!E593*100&lt;&gt;0, IF(T593/COUNTRY_INFO!E593*100&gt;100,100,T593/COUNTRY_INFO!E593*100), "-"),0)</f>
        <v>-</v>
      </c>
      <c r="V593" s="11">
        <f>IF(AND(COUNTRY_INFO!J593&gt;1,COUNTRY_INFO!J593&lt;4),IF(COUNTRY_INFO!F593&gt;MAX('MDA1'!K593,'MDA2'!K593,'T1'!M593,MAX(T3_R1!L593,T3_R2!L593)),MAX('MDA1'!K593,'MDA2'!K593,'T1'!M593,MAX(T3_R1!L593,T3_R2!L593)),COUNTRY_INFO!F593),0)</f>
        <v>0</v>
      </c>
      <c r="W593" s="217" t="str">
        <f>IF(AND(COUNTRY_INFO!J593&gt;1,COUNTRY_INFO!J593&lt;4), IF(V593/COUNTRY_INFO!F593*100&lt;&gt;0, IF(V593/COUNTRY_INFO!F593*100&gt;100,100,V593/COUNTRY_INFO!F593*100), "-"),0)</f>
        <v>-</v>
      </c>
      <c r="X593" s="11">
        <f t="shared" si="68"/>
        <v>0</v>
      </c>
      <c r="Y593" s="73" t="str">
        <f>IF(AND(COUNTRY_INFO!J593&gt;1,COUNTRY_INFO!J593&lt;4), IF(S593/P593*100&lt;&gt;0, IF(X593/P593*100&gt;100,100,X593/P593*100), "-"),0)</f>
        <v>-</v>
      </c>
      <c r="Z593" s="67">
        <f>COUNTRY_INFO!O593</f>
        <v>3248.19</v>
      </c>
      <c r="AA593" s="61"/>
      <c r="AB593" s="61"/>
      <c r="AC593" s="11">
        <f>MAX('T1'!L593,'T2'!J593)+MAX('T1'!M593,'T2'!K593)+MAX('T1'!N593,'T2'!L593)</f>
        <v>0</v>
      </c>
      <c r="AD593" s="11">
        <f>IF(COUNTRY_INFO!K593=1,IF(COUNTRY_INFO!F593*0.33&gt;MAX('T1'!M593,'T2'!K593),MAX('T1'!M593,'T2'!K593),COUNTRY_INFO!F593*0.33),IF(COUNTRY_INFO!K593=2,IF(COUNTRY_INFO!F593*0.5&gt;MAX('T1'!M593,'T2'!K593),MAX('T1'!M593,'T2'!K593),COUNTRY_INFO!F593*0.5),IF(COUNTRY_INFO!K593=3,IF(COUNTRY_INFO!F593&gt;MAX('T1'!M593,'T2'!K593),MAX('T1'!M593,'T2'!K593),COUNTRY_INFO!F593),0)))</f>
        <v>0</v>
      </c>
      <c r="AE593" s="217">
        <f>IF(AND(COUNTRY_INFO!K593&gt;0,COUNTRY_INFO!K593&lt;4),IF(Z593&gt;0,IF(COUNTRY_INFO!K593=1, AD593/(COUNTRY_INFO!F593*0.33)*100, IF(COUNTRY_INFO!K593=2, AD593/(COUNTRY_INFO!F593*0.5)*100, IF(COUNTRY_INFO!K593=3, AD593/COUNTRY_INFO!F593*100))),"-"),0)</f>
        <v>0</v>
      </c>
      <c r="AF593" s="11">
        <f>IF(COUNTRY_INFO!K593=2,IF(COUNTRY_INFO!G593*0.2&gt;MAX('T1'!N593,'T2'!L593),MAX('T1'!N593,'T2'!L593),COUNTRY_INFO!G593*0.2),IF(COUNTRY_INFO!K593=3,IF(COUNTRY_INFO!G593&gt;MAX('T1'!N593,'T2'!L593),MAX('T1'!N593,'T2'!L593),COUNTRY_INFO!G593),0))</f>
        <v>0</v>
      </c>
      <c r="AG593" s="217">
        <f>IF(AND(COUNTRY_INFO!K593&gt;0,COUNTRY_INFO!K593&lt;4),IF(Z593&gt;0,IF(COUNTRY_INFO!K593=1, 0, IF(COUNTRY_INFO!K593=2, AF593/(COUNTRY_INFO!G593*0.2)*100, IF(COUNTRY_INFO!K593=3, AF593/COUNTRY_INFO!G593*100))),"-"),0)</f>
        <v>0</v>
      </c>
      <c r="AH593" s="11">
        <f t="shared" si="69"/>
        <v>0</v>
      </c>
      <c r="AI593" s="73" t="str">
        <f>IF(AND(COUNTRY_INFO!K593&gt;0,COUNTRY_INFO!K593&lt;4), IF(AC593/Z593*100&lt;&gt;0, IF(AH593/Z593*100&gt;100,100,AH593/Z593*100), "-"),0)</f>
        <v>-</v>
      </c>
      <c r="AJ593" s="261"/>
      <c r="AK593" s="260">
        <f>IF(AND(D593&lt;&gt;0, D593&lt;&gt;"Unknown",D593&lt;&gt;"Stopped",D593&lt;&gt;"Not required"),D593/COUNTRY_INFO!D593, 0)</f>
        <v>0</v>
      </c>
      <c r="AL593" s="260">
        <f>IF(AND(J593&lt;&gt;0,J593&lt;&gt;"Unknown",J593&lt;&gt;"Stopped",J593&lt;&gt;"Not required"),J593/COUNTRY_INFO!D593, 0)</f>
        <v>1</v>
      </c>
      <c r="AM593" s="260">
        <f>IF(AND(P593&lt;&gt;0,P593&lt;&gt;"Unknown",P593&lt;&gt;"Not required"),P593/(COUNTRY_INFO!E593+COUNTRY_INFO!F593), 0)</f>
        <v>1</v>
      </c>
      <c r="AN593" s="260">
        <f>IF(AND(Z593&lt;&gt;0,Z593&lt;&gt;"Unknown",Z593&lt;&gt;"Not required"),IF(COUNTRY_INFO!K593=1,1,IF(COUNTRY_INFO!K593=2,0.5*COUNTRY_INFO!F593/(0.5*COUNTRY_INFO!F593+0.2*COUNTRY_INFO!G593),IF(COUNTRY_INFO!K593=3,COUNTRY_INFO!F593/(COUNTRY_INFO!F593+COUNTRY_INFO!G593)))),0)</f>
        <v>1</v>
      </c>
      <c r="AO593" s="260">
        <f>IF(AND(Z593&lt;&gt;0,Z593&lt;&gt;"Unknown",Z593&lt;&gt;"Not required"),IF(COUNTRY_INFO!K593=1,0,IF(COUNTRY_INFO!K593=2,0.2*COUNTRY_INFO!G593/(0.5*COUNTRY_INFO!F593+0.2*COUNTRY_INFO!G593),IF(COUNTRY_INFO!K593=3,COUNTRY_INFO!G593/(COUNTRY_INFO!F593+COUNTRY_INFO!G593)))),0)</f>
        <v>0</v>
      </c>
      <c r="AP593" s="259">
        <f>MAX(COUNTRY_INFO!D593*AK593*PROFILE!$G$7,COUNTRY_INFO!D593*AL593*PROFILE!$G$7)</f>
        <v>3.3077715355118989E-3</v>
      </c>
      <c r="AQ593" s="259">
        <f>MAX(COUNTRY_INFO!D593*AK593*PROFILE!$G$8,COUNTRY_INFO!D593*AL593*PROFILE!$G$8,COUNTRY_INFO!D593*AM593*PROFILE!$G$8)</f>
        <v>4627.107636280407</v>
      </c>
      <c r="AR593" s="259">
        <f>MAX(COUNTRY_INFO!D593*AK593*PROFILE!$G$9,COUNTRY_INFO!D593*AL593*PROFILE!$G$9,COUNTRY_INFO!D593*AM593*PROFILE!$G$9,IF(AND(DISTRICT!Z593&lt;&gt;"Unknown",Z593&lt;&gt;"Not required"),COUNTRY_INFO!O593*DISTRICT!AN593,0))</f>
        <v>9609.1497431901553</v>
      </c>
      <c r="AS593" s="259">
        <f>MAX(COUNTRY_INFO!D593*AK593*PROFILE!$G$10,COUNTRY_INFO!D593*AL593*PROFILE!$G$10,IF(AND(DISTRICT!Z593&lt;&gt;"Unknown",Z593&lt;&gt;"Not required"),COUNTRY_INFO!O593*DISTRICT!AO593,0))</f>
        <v>17355.739312757902</v>
      </c>
      <c r="AT593" s="259">
        <f t="shared" si="70"/>
        <v>31592</v>
      </c>
      <c r="AU593" s="258">
        <f t="shared" si="65"/>
        <v>0</v>
      </c>
      <c r="AV593" s="259">
        <f>MAX('MDA2'!J593,'T1'!L593,'T2'!J593,T3_R1!K593,T3_R2!K593)</f>
        <v>0</v>
      </c>
      <c r="AW593" s="259">
        <f>MAX('MDA1'!K593,'MDA2'!K593,'MDA3'!I593,'MDA3'!L593,'T1'!M593,'T2'!K593,T3_R1!L593,T3_R2!L593)</f>
        <v>11830</v>
      </c>
      <c r="AX593" s="259">
        <f>MAX('MDA1'!L593,'MDA2'!L593,'MDA3'!J593,'MDA3'!M593,'T1'!N593,'T2'!L593,T3_R1!M593,T3_R2!M593)</f>
        <v>21031</v>
      </c>
      <c r="AY593" s="259">
        <f t="shared" si="71"/>
        <v>32861</v>
      </c>
      <c r="AZ593" s="259">
        <f>MAX('MDA2'!J593,T593)</f>
        <v>0</v>
      </c>
      <c r="BA593" s="259">
        <f>MAX('MDA1'!K593,'MDA2'!K593,'MDA3'!I593,'MDA3'!L593,V593,AD593)</f>
        <v>11830</v>
      </c>
      <c r="BB593" s="259">
        <f>MAX('MDA1'!L593,'MDA2'!L593,'MDA3'!J593,'MDA3'!M593,AF593)</f>
        <v>21031</v>
      </c>
      <c r="BC593" s="259">
        <f t="shared" si="66"/>
        <v>31592</v>
      </c>
      <c r="BD593" s="260">
        <f t="shared" si="67"/>
        <v>100</v>
      </c>
    </row>
    <row r="594" spans="1:56" x14ac:dyDescent="0.2">
      <c r="A594" s="10" t="str">
        <f>IF(COUNTRY_INFO!A594=0," ",COUNTRY_INFO!A594)</f>
        <v>Ethiopia</v>
      </c>
      <c r="B594" s="10" t="str">
        <f>IF(COUNTRY_INFO!B594=0," ",COUNTRY_INFO!B594)</f>
        <v>Oromia West Wellega</v>
      </c>
      <c r="C594" s="87" t="str">
        <f>IF(COUNTRY_INFO!C594=0," ",COUNTRY_INFO!C594)</f>
        <v>Jarso</v>
      </c>
      <c r="D594" s="67">
        <f>COUNTRY_INFO!L594</f>
        <v>0</v>
      </c>
      <c r="E594" s="61"/>
      <c r="F594" s="61"/>
      <c r="G594" s="11">
        <f>MAX('MDA1'!M594,'MDA2'!M594)</f>
        <v>0</v>
      </c>
      <c r="H594" s="11">
        <f>IF(AND(COUNTRY_INFO!H594&gt;0,COUNTRY_INFO!H594&lt;4),IF(D594&gt;MAX('MDA1'!M594,'MDA2'!M594),MAX('MDA1'!M594,'MDA2'!M594),D594),0)</f>
        <v>0</v>
      </c>
      <c r="I594" s="73">
        <f>IF(AND(COUNTRY_INFO!H594&gt;0,COUNTRY_INFO!H594&lt;4), IF(G594/D594*100&lt;&gt;0, IF(G594/D594*100&gt;100,100,G594/D594*100), "-"),0)</f>
        <v>0</v>
      </c>
      <c r="J594" s="67">
        <f>COUNTRY_INFO!M594</f>
        <v>62262</v>
      </c>
      <c r="K594" s="61"/>
      <c r="L594" s="61"/>
      <c r="M594" s="11">
        <f>MAX('MDA1'!M594,MAX('MDA3'!I594,'MDA3'!L594)+MAX('MDA3'!J594,'MDA3'!M594))</f>
        <v>49085</v>
      </c>
      <c r="N594" s="11">
        <f>IF(AND(COUNTRY_INFO!I594&gt;0,COUNTRY_INFO!I594&lt;4),IF(J594&gt;MAX('MDA1'!M594,MAX('MDA3'!I594,'MDA3'!L594)+MAX('MDA3'!J594,'MDA3'!M594)),MAX('MDA1'!M594,MAX('MDA3'!I594,'MDA3'!L594)+MAX('MDA3'!J594,'MDA3'!M594)),J594),0)</f>
        <v>49085</v>
      </c>
      <c r="O594" s="73">
        <f>IF(AND(COUNTRY_INFO!I594&gt;0,COUNTRY_INFO!I594&lt;4), IF(M594/J594*100&lt;&gt;0, IF(M594/J594*100&gt;100,100,M594/J594*100), "-"),0)</f>
        <v>78.83620828113456</v>
      </c>
      <c r="P594" s="67" t="str">
        <f>COUNTRY_INFO!N594</f>
        <v>Unknown</v>
      </c>
      <c r="Q594" s="61"/>
      <c r="R594" s="61"/>
      <c r="S594" s="11">
        <f>SUM(MAX('MDA2'!J594, 'T1'!L594, MAX(T3_R1!K594, T3_R2!K594)), MAX('MDA1'!K594, 'MDA2'!K594, 'T1'!M594, MAX(T3_R1!L594, T3_R2!L594)), MAX('MDA1'!L594, 'MDA2'!L594, 'T1'!N594, MAX(T3_R1!M594, T3_R2!M594)))</f>
        <v>0</v>
      </c>
      <c r="T594" s="11">
        <f>IF(AND(COUNTRY_INFO!J594&gt;1,COUNTRY_INFO!J594&lt;4),IF(COUNTRY_INFO!E594&gt;MAX('MDA2'!J594,'T1'!L594,MAX(T3_R1!K594,T3_R2!K594)),MAX('MDA2'!J594,'T1'!L594,MAX(T3_R1!K594,T3_R2!K594)),COUNTRY_INFO!E594),0)</f>
        <v>0</v>
      </c>
      <c r="U594" s="217">
        <f>IF(AND(COUNTRY_INFO!J594&gt;1,COUNTRY_INFO!J594&lt;4), IF(T594/COUNTRY_INFO!E594*100&lt;&gt;0, IF(T594/COUNTRY_INFO!E594*100&gt;100,100,T594/COUNTRY_INFO!E594*100), "-"),0)</f>
        <v>0</v>
      </c>
      <c r="V594" s="11">
        <f>IF(AND(COUNTRY_INFO!J594&gt;1,COUNTRY_INFO!J594&lt;4),IF(COUNTRY_INFO!F594&gt;MAX('MDA1'!K594,'MDA2'!K594,'T1'!M594,MAX(T3_R1!L594,T3_R2!L594)),MAX('MDA1'!K594,'MDA2'!K594,'T1'!M594,MAX(T3_R1!L594,T3_R2!L594)),COUNTRY_INFO!F594),0)</f>
        <v>0</v>
      </c>
      <c r="W594" s="217">
        <f>IF(AND(COUNTRY_INFO!J594&gt;1,COUNTRY_INFO!J594&lt;4), IF(V594/COUNTRY_INFO!F594*100&lt;&gt;0, IF(V594/COUNTRY_INFO!F594*100&gt;100,100,V594/COUNTRY_INFO!F594*100), "-"),0)</f>
        <v>0</v>
      </c>
      <c r="X594" s="11">
        <f t="shared" si="68"/>
        <v>0</v>
      </c>
      <c r="Y594" s="73">
        <f>IF(AND(COUNTRY_INFO!J594&gt;1,COUNTRY_INFO!J594&lt;4), IF(S594/P594*100&lt;&gt;0, IF(X594/P594*100&gt;100,100,X594/P594*100), "-"),0)</f>
        <v>0</v>
      </c>
      <c r="Z594" s="67" t="str">
        <f>COUNTRY_INFO!O594</f>
        <v>Unknown</v>
      </c>
      <c r="AA594" s="61"/>
      <c r="AB594" s="61"/>
      <c r="AC594" s="11">
        <f>MAX('T1'!L594,'T2'!J594)+MAX('T1'!M594,'T2'!K594)+MAX('T1'!N594,'T2'!L594)</f>
        <v>0</v>
      </c>
      <c r="AD594" s="11">
        <f>IF(COUNTRY_INFO!K594=1,IF(COUNTRY_INFO!F594*0.33&gt;MAX('T1'!M594,'T2'!K594),MAX('T1'!M594,'T2'!K594),COUNTRY_INFO!F594*0.33),IF(COUNTRY_INFO!K594=2,IF(COUNTRY_INFO!F594*0.5&gt;MAX('T1'!M594,'T2'!K594),MAX('T1'!M594,'T2'!K594),COUNTRY_INFO!F594*0.5),IF(COUNTRY_INFO!K594=3,IF(COUNTRY_INFO!F594&gt;MAX('T1'!M594,'T2'!K594),MAX('T1'!M594,'T2'!K594),COUNTRY_INFO!F594),0)))</f>
        <v>0</v>
      </c>
      <c r="AE594" s="217">
        <f>IF(AND(COUNTRY_INFO!K594&gt;0,COUNTRY_INFO!K594&lt;4),IF(Z594&gt;0,IF(COUNTRY_INFO!K594=1, AD594/(COUNTRY_INFO!F594*0.33)*100, IF(COUNTRY_INFO!K594=2, AD594/(COUNTRY_INFO!F594*0.5)*100, IF(COUNTRY_INFO!K594=3, AD594/COUNTRY_INFO!F594*100))),"-"),0)</f>
        <v>0</v>
      </c>
      <c r="AF594" s="11">
        <f>IF(COUNTRY_INFO!K594=2,IF(COUNTRY_INFO!G594*0.2&gt;MAX('T1'!N594,'T2'!L594),MAX('T1'!N594,'T2'!L594),COUNTRY_INFO!G594*0.2),IF(COUNTRY_INFO!K594=3,IF(COUNTRY_INFO!G594&gt;MAX('T1'!N594,'T2'!L594),MAX('T1'!N594,'T2'!L594),COUNTRY_INFO!G594),0))</f>
        <v>0</v>
      </c>
      <c r="AG594" s="217">
        <f>IF(AND(COUNTRY_INFO!K594&gt;0,COUNTRY_INFO!K594&lt;4),IF(Z594&gt;0,IF(COUNTRY_INFO!K594=1, 0, IF(COUNTRY_INFO!K594=2, AF594/(COUNTRY_INFO!G594*0.2)*100, IF(COUNTRY_INFO!K594=3, AF594/COUNTRY_INFO!G594*100))),"-"),0)</f>
        <v>0</v>
      </c>
      <c r="AH594" s="11">
        <f t="shared" si="69"/>
        <v>0</v>
      </c>
      <c r="AI594" s="73">
        <f>IF(AND(COUNTRY_INFO!K594&gt;0,COUNTRY_INFO!K594&lt;4), IF(AC594/Z594*100&lt;&gt;0, IF(AH594/Z594*100&gt;100,100,AH594/Z594*100), "-"),0)</f>
        <v>0</v>
      </c>
      <c r="AJ594" s="261"/>
      <c r="AK594" s="260">
        <f>IF(AND(D594&lt;&gt;0, D594&lt;&gt;"Unknown",D594&lt;&gt;"Stopped",D594&lt;&gt;"Not required"),D594/COUNTRY_INFO!D594, 0)</f>
        <v>0</v>
      </c>
      <c r="AL594" s="260">
        <f>IF(AND(J594&lt;&gt;0,J594&lt;&gt;"Unknown",J594&lt;&gt;"Stopped",J594&lt;&gt;"Not required"),J594/COUNTRY_INFO!D594, 0)</f>
        <v>1</v>
      </c>
      <c r="AM594" s="260">
        <f>IF(AND(P594&lt;&gt;0,P594&lt;&gt;"Unknown",P594&lt;&gt;"Not required"),P594/(COUNTRY_INFO!E594+COUNTRY_INFO!F594), 0)</f>
        <v>0</v>
      </c>
      <c r="AN594" s="260">
        <f>IF(AND(Z594&lt;&gt;0,Z594&lt;&gt;"Unknown",Z594&lt;&gt;"Not required"),IF(COUNTRY_INFO!K594=1,1,IF(COUNTRY_INFO!K594=2,0.5*COUNTRY_INFO!F594/(0.5*COUNTRY_INFO!F594+0.2*COUNTRY_INFO!G594),IF(COUNTRY_INFO!K594=3,COUNTRY_INFO!F594/(COUNTRY_INFO!F594+COUNTRY_INFO!G594)))),0)</f>
        <v>0</v>
      </c>
      <c r="AO594" s="260">
        <f>IF(AND(Z594&lt;&gt;0,Z594&lt;&gt;"Unknown",Z594&lt;&gt;"Not required"),IF(COUNTRY_INFO!K594=1,0,IF(COUNTRY_INFO!K594=2,0.2*COUNTRY_INFO!G594/(0.5*COUNTRY_INFO!F594+0.2*COUNTRY_INFO!G594),IF(COUNTRY_INFO!K594=3,COUNTRY_INFO!G594/(COUNTRY_INFO!F594+COUNTRY_INFO!G594)))),0)</f>
        <v>0</v>
      </c>
      <c r="AP594" s="259">
        <f>MAX(COUNTRY_INFO!D594*AK594*PROFILE!$G$7,COUNTRY_INFO!D594*AL594*PROFILE!$G$7)</f>
        <v>6.519007069639207E-3</v>
      </c>
      <c r="AQ594" s="259">
        <f>MAX(COUNTRY_INFO!D594*AK594*PROFILE!$G$8,COUNTRY_INFO!D594*AL594*PROFILE!$G$8,COUNTRY_INFO!D594*AM594*PROFILE!$G$8)</f>
        <v>9119.174969931968</v>
      </c>
      <c r="AR594" s="259">
        <f>MAX(COUNTRY_INFO!D594*AK594*PROFILE!$G$9,COUNTRY_INFO!D594*AL594*PROFILE!$G$9,COUNTRY_INFO!D594*AM594*PROFILE!$G$9,IF(AND(DISTRICT!Z594&lt;&gt;"Unknown",Z594&lt;&gt;"Not required"),COUNTRY_INFO!O594*DISTRICT!AN594,0))</f>
        <v>18937.860259258847</v>
      </c>
      <c r="AS594" s="259">
        <f>MAX(COUNTRY_INFO!D594*AK594*PROFILE!$G$10,COUNTRY_INFO!D594*AL594*PROFILE!$G$10,IF(AND(DISTRICT!Z594&lt;&gt;"Unknown",Z594&lt;&gt;"Not required"),COUNTRY_INFO!O594*DISTRICT!AO594,0))</f>
        <v>34204.95825180212</v>
      </c>
      <c r="AT594" s="259">
        <f t="shared" si="70"/>
        <v>62262</v>
      </c>
      <c r="AU594" s="258" t="str">
        <f t="shared" si="65"/>
        <v>Y</v>
      </c>
      <c r="AV594" s="259">
        <f>MAX('MDA2'!J594,'T1'!L594,'T2'!J594,T3_R1!K594,T3_R2!K594)</f>
        <v>0</v>
      </c>
      <c r="AW594" s="259">
        <f>MAX('MDA1'!K594,'MDA2'!K594,'MDA3'!I594,'MDA3'!L594,'T1'!M594,'T2'!K594,T3_R1!L594,T3_R2!L594)</f>
        <v>17671</v>
      </c>
      <c r="AX594" s="259">
        <f>MAX('MDA1'!L594,'MDA2'!L594,'MDA3'!J594,'MDA3'!M594,'T1'!N594,'T2'!L594,T3_R1!M594,T3_R2!M594)</f>
        <v>31414</v>
      </c>
      <c r="AY594" s="259">
        <f t="shared" si="71"/>
        <v>49085</v>
      </c>
      <c r="AZ594" s="259">
        <f>MAX('MDA2'!J594,T594)</f>
        <v>0</v>
      </c>
      <c r="BA594" s="259">
        <f>MAX('MDA1'!K594,'MDA2'!K594,'MDA3'!I594,'MDA3'!L594,V594,AD594)</f>
        <v>17671</v>
      </c>
      <c r="BB594" s="259">
        <f>MAX('MDA1'!L594,'MDA2'!L594,'MDA3'!J594,'MDA3'!M594,AF594)</f>
        <v>31414</v>
      </c>
      <c r="BC594" s="259">
        <f t="shared" si="66"/>
        <v>49085</v>
      </c>
      <c r="BD594" s="260">
        <f t="shared" si="67"/>
        <v>78.83620828113456</v>
      </c>
    </row>
    <row r="595" spans="1:56" x14ac:dyDescent="0.2">
      <c r="A595" s="10" t="str">
        <f>IF(COUNTRY_INFO!A595=0," ",COUNTRY_INFO!A595)</f>
        <v>Ethiopia</v>
      </c>
      <c r="B595" s="10" t="str">
        <f>IF(COUNTRY_INFO!B595=0," ",COUNTRY_INFO!B595)</f>
        <v>Oromia West Wellega</v>
      </c>
      <c r="C595" s="87" t="str">
        <f>IF(COUNTRY_INFO!C595=0," ",COUNTRY_INFO!C595)</f>
        <v>Kiltu Karra</v>
      </c>
      <c r="D595" s="67">
        <f>COUNTRY_INFO!L595</f>
        <v>0</v>
      </c>
      <c r="E595" s="61"/>
      <c r="F595" s="61"/>
      <c r="G595" s="11">
        <f>MAX('MDA1'!M595,'MDA2'!M595)</f>
        <v>0</v>
      </c>
      <c r="H595" s="11">
        <f>IF(AND(COUNTRY_INFO!H595&gt;0,COUNTRY_INFO!H595&lt;4),IF(D595&gt;MAX('MDA1'!M595,'MDA2'!M595),MAX('MDA1'!M595,'MDA2'!M595),D595),0)</f>
        <v>0</v>
      </c>
      <c r="I595" s="73">
        <f>IF(AND(COUNTRY_INFO!H595&gt;0,COUNTRY_INFO!H595&lt;4), IF(G595/D595*100&lt;&gt;0, IF(G595/D595*100&gt;100,100,G595/D595*100), "-"),0)</f>
        <v>0</v>
      </c>
      <c r="J595" s="67">
        <f>COUNTRY_INFO!M595</f>
        <v>66642</v>
      </c>
      <c r="K595" s="61"/>
      <c r="L595" s="61"/>
      <c r="M595" s="11">
        <f>MAX('MDA1'!M595,MAX('MDA3'!I595,'MDA3'!L595)+MAX('MDA3'!J595,'MDA3'!M595))</f>
        <v>45909</v>
      </c>
      <c r="N595" s="11">
        <f>IF(AND(COUNTRY_INFO!I595&gt;0,COUNTRY_INFO!I595&lt;4),IF(J595&gt;MAX('MDA1'!M595,MAX('MDA3'!I595,'MDA3'!L595)+MAX('MDA3'!J595,'MDA3'!M595)),MAX('MDA1'!M595,MAX('MDA3'!I595,'MDA3'!L595)+MAX('MDA3'!J595,'MDA3'!M595)),J595),0)</f>
        <v>45909</v>
      </c>
      <c r="O595" s="73">
        <f>IF(AND(COUNTRY_INFO!I595&gt;0,COUNTRY_INFO!I595&lt;4), IF(M595/J595*100&lt;&gt;0, IF(M595/J595*100&gt;100,100,M595/J595*100), "-"),0)</f>
        <v>68.888988925902581</v>
      </c>
      <c r="P595" s="67">
        <f>COUNTRY_INFO!N595</f>
        <v>31752</v>
      </c>
      <c r="Q595" s="61"/>
      <c r="R595" s="61"/>
      <c r="S595" s="11">
        <f>SUM(MAX('MDA2'!J595, 'T1'!L595, MAX(T3_R1!K595, T3_R2!K595)), MAX('MDA1'!K595, 'MDA2'!K595, 'T1'!M595, MAX(T3_R1!L595, T3_R2!L595)), MAX('MDA1'!L595, 'MDA2'!L595, 'T1'!N595, MAX(T3_R1!M595, T3_R2!M595)))</f>
        <v>0</v>
      </c>
      <c r="T595" s="11">
        <f>IF(AND(COUNTRY_INFO!J595&gt;1,COUNTRY_INFO!J595&lt;4),IF(COUNTRY_INFO!E595&gt;MAX('MDA2'!J595,'T1'!L595,MAX(T3_R1!K595,T3_R2!K595)),MAX('MDA2'!J595,'T1'!L595,MAX(T3_R1!K595,T3_R2!K595)),COUNTRY_INFO!E595),0)</f>
        <v>0</v>
      </c>
      <c r="U595" s="217" t="str">
        <f>IF(AND(COUNTRY_INFO!J595&gt;1,COUNTRY_INFO!J595&lt;4), IF(T595/COUNTRY_INFO!E595*100&lt;&gt;0, IF(T595/COUNTRY_INFO!E595*100&gt;100,100,T595/COUNTRY_INFO!E595*100), "-"),0)</f>
        <v>-</v>
      </c>
      <c r="V595" s="11">
        <f>IF(AND(COUNTRY_INFO!J595&gt;1,COUNTRY_INFO!J595&lt;4),IF(COUNTRY_INFO!F595&gt;MAX('MDA1'!K595,'MDA2'!K595,'T1'!M595,MAX(T3_R1!L595,T3_R2!L595)),MAX('MDA1'!K595,'MDA2'!K595,'T1'!M595,MAX(T3_R1!L595,T3_R2!L595)),COUNTRY_INFO!F595),0)</f>
        <v>0</v>
      </c>
      <c r="W595" s="217" t="str">
        <f>IF(AND(COUNTRY_INFO!J595&gt;1,COUNTRY_INFO!J595&lt;4), IF(V595/COUNTRY_INFO!F595*100&lt;&gt;0, IF(V595/COUNTRY_INFO!F595*100&gt;100,100,V595/COUNTRY_INFO!F595*100), "-"),0)</f>
        <v>-</v>
      </c>
      <c r="X595" s="11">
        <f t="shared" si="68"/>
        <v>0</v>
      </c>
      <c r="Y595" s="73" t="str">
        <f>IF(AND(COUNTRY_INFO!J595&gt;1,COUNTRY_INFO!J595&lt;4), IF(S595/P595*100&lt;&gt;0, IF(X595/P595*100&gt;100,100,X595/P595*100), "-"),0)</f>
        <v>-</v>
      </c>
      <c r="Z595" s="67">
        <f>COUNTRY_INFO!O595</f>
        <v>6851.79</v>
      </c>
      <c r="AA595" s="61"/>
      <c r="AB595" s="61"/>
      <c r="AC595" s="11">
        <f>MAX('T1'!L595,'T2'!J595)+MAX('T1'!M595,'T2'!K595)+MAX('T1'!N595,'T2'!L595)</f>
        <v>0</v>
      </c>
      <c r="AD595" s="11">
        <f>IF(COUNTRY_INFO!K595=1,IF(COUNTRY_INFO!F595*0.33&gt;MAX('T1'!M595,'T2'!K595),MAX('T1'!M595,'T2'!K595),COUNTRY_INFO!F595*0.33),IF(COUNTRY_INFO!K595=2,IF(COUNTRY_INFO!F595*0.5&gt;MAX('T1'!M595,'T2'!K595),MAX('T1'!M595,'T2'!K595),COUNTRY_INFO!F595*0.5),IF(COUNTRY_INFO!K595=3,IF(COUNTRY_INFO!F595&gt;MAX('T1'!M595,'T2'!K595),MAX('T1'!M595,'T2'!K595),COUNTRY_INFO!F595),0)))</f>
        <v>0</v>
      </c>
      <c r="AE595" s="217">
        <f>IF(AND(COUNTRY_INFO!K595&gt;0,COUNTRY_INFO!K595&lt;4),IF(Z595&gt;0,IF(COUNTRY_INFO!K595=1, AD595/(COUNTRY_INFO!F595*0.33)*100, IF(COUNTRY_INFO!K595=2, AD595/(COUNTRY_INFO!F595*0.5)*100, IF(COUNTRY_INFO!K595=3, AD595/COUNTRY_INFO!F595*100))),"-"),0)</f>
        <v>0</v>
      </c>
      <c r="AF595" s="11">
        <f>IF(COUNTRY_INFO!K595=2,IF(COUNTRY_INFO!G595*0.2&gt;MAX('T1'!N595,'T2'!L595),MAX('T1'!N595,'T2'!L595),COUNTRY_INFO!G595*0.2),IF(COUNTRY_INFO!K595=3,IF(COUNTRY_INFO!G595&gt;MAX('T1'!N595,'T2'!L595),MAX('T1'!N595,'T2'!L595),COUNTRY_INFO!G595),0))</f>
        <v>0</v>
      </c>
      <c r="AG595" s="217">
        <f>IF(AND(COUNTRY_INFO!K595&gt;0,COUNTRY_INFO!K595&lt;4),IF(Z595&gt;0,IF(COUNTRY_INFO!K595=1, 0, IF(COUNTRY_INFO!K595=2, AF595/(COUNTRY_INFO!G595*0.2)*100, IF(COUNTRY_INFO!K595=3, AF595/COUNTRY_INFO!G595*100))),"-"),0)</f>
        <v>0</v>
      </c>
      <c r="AH595" s="11">
        <f t="shared" si="69"/>
        <v>0</v>
      </c>
      <c r="AI595" s="73" t="str">
        <f>IF(AND(COUNTRY_INFO!K595&gt;0,COUNTRY_INFO!K595&lt;4), IF(AC595/Z595*100&lt;&gt;0, IF(AH595/Z595*100&gt;100,100,AH595/Z595*100), "-"),0)</f>
        <v>-</v>
      </c>
      <c r="AJ595" s="261"/>
      <c r="AK595" s="260">
        <f>IF(AND(D595&lt;&gt;0, D595&lt;&gt;"Unknown",D595&lt;&gt;"Stopped",D595&lt;&gt;"Not required"),D595/COUNTRY_INFO!D595, 0)</f>
        <v>0</v>
      </c>
      <c r="AL595" s="260">
        <f>IF(AND(J595&lt;&gt;0,J595&lt;&gt;"Unknown",J595&lt;&gt;"Stopped",J595&lt;&gt;"Not required"),J595/COUNTRY_INFO!D595, 0)</f>
        <v>1</v>
      </c>
      <c r="AM595" s="260">
        <f>IF(AND(P595&lt;&gt;0,P595&lt;&gt;"Unknown",P595&lt;&gt;"Not required"),P595/(COUNTRY_INFO!E595+COUNTRY_INFO!F595), 0)</f>
        <v>1</v>
      </c>
      <c r="AN595" s="260">
        <f>IF(AND(Z595&lt;&gt;0,Z595&lt;&gt;"Unknown",Z595&lt;&gt;"Not required"),IF(COUNTRY_INFO!K595=1,1,IF(COUNTRY_INFO!K595=2,0.5*COUNTRY_INFO!F595/(0.5*COUNTRY_INFO!F595+0.2*COUNTRY_INFO!G595),IF(COUNTRY_INFO!K595=3,COUNTRY_INFO!F595/(COUNTRY_INFO!F595+COUNTRY_INFO!G595)))),0)</f>
        <v>1</v>
      </c>
      <c r="AO595" s="260">
        <f>IF(AND(Z595&lt;&gt;0,Z595&lt;&gt;"Unknown",Z595&lt;&gt;"Not required"),IF(COUNTRY_INFO!K595=1,0,IF(COUNTRY_INFO!K595=2,0.2*COUNTRY_INFO!G595/(0.5*COUNTRY_INFO!F595+0.2*COUNTRY_INFO!G595),IF(COUNTRY_INFO!K595=3,COUNTRY_INFO!G595/(COUNTRY_INFO!F595+COUNTRY_INFO!G595)))),0)</f>
        <v>0</v>
      </c>
      <c r="AP595" s="259">
        <f>MAX(COUNTRY_INFO!D595*AK595*PROFILE!$G$7,COUNTRY_INFO!D595*AL595*PROFILE!$G$7)</f>
        <v>6.9776054276267391E-3</v>
      </c>
      <c r="AQ595" s="259">
        <f>MAX(COUNTRY_INFO!D595*AK595*PROFILE!$G$8,COUNTRY_INFO!D595*AL595*PROFILE!$G$8,COUNTRY_INFO!D595*AM595*PROFILE!$G$8)</f>
        <v>9760.6896396872271</v>
      </c>
      <c r="AR595" s="259">
        <f>MAX(COUNTRY_INFO!D595*AK595*PROFILE!$G$9,COUNTRY_INFO!D595*AL595*PROFILE!$G$9,COUNTRY_INFO!D595*AM595*PROFILE!$G$9,IF(AND(DISTRICT!Z595&lt;&gt;"Unknown",Z595&lt;&gt;"Not required"),COUNTRY_INFO!O595*DISTRICT!AN595,0))</f>
        <v>20270.098670096173</v>
      </c>
      <c r="AS595" s="259">
        <f>MAX(COUNTRY_INFO!D595*AK595*PROFILE!$G$10,COUNTRY_INFO!D595*AL595*PROFILE!$G$10,IF(AND(DISTRICT!Z595&lt;&gt;"Unknown",Z595&lt;&gt;"Not required"),COUNTRY_INFO!O595*DISTRICT!AO595,0))</f>
        <v>36611.204712611172</v>
      </c>
      <c r="AT595" s="259">
        <f t="shared" si="70"/>
        <v>66642</v>
      </c>
      <c r="AU595" s="258">
        <f t="shared" si="65"/>
        <v>0</v>
      </c>
      <c r="AV595" s="259">
        <f>MAX('MDA2'!J595,'T1'!L595,'T2'!J595,T3_R1!K595,T3_R2!K595)</f>
        <v>0</v>
      </c>
      <c r="AW595" s="259">
        <f>MAX('MDA1'!K595,'MDA2'!K595,'MDA3'!I595,'MDA3'!L595,'T1'!M595,'T2'!K595,T3_R1!L595,T3_R2!L595)</f>
        <v>16527</v>
      </c>
      <c r="AX595" s="259">
        <f>MAX('MDA1'!L595,'MDA2'!L595,'MDA3'!J595,'MDA3'!M595,'T1'!N595,'T2'!L595,T3_R1!M595,T3_R2!M595)</f>
        <v>29382</v>
      </c>
      <c r="AY595" s="259">
        <f t="shared" si="71"/>
        <v>45909</v>
      </c>
      <c r="AZ595" s="259">
        <f>MAX('MDA2'!J595,T595)</f>
        <v>0</v>
      </c>
      <c r="BA595" s="259">
        <f>MAX('MDA1'!K595,'MDA2'!K595,'MDA3'!I595,'MDA3'!L595,V595,AD595)</f>
        <v>16527</v>
      </c>
      <c r="BB595" s="259">
        <f>MAX('MDA1'!L595,'MDA2'!L595,'MDA3'!J595,'MDA3'!M595,AF595)</f>
        <v>29382</v>
      </c>
      <c r="BC595" s="259">
        <f t="shared" si="66"/>
        <v>45909</v>
      </c>
      <c r="BD595" s="260">
        <f t="shared" si="67"/>
        <v>68.888988925902581</v>
      </c>
    </row>
    <row r="596" spans="1:56" x14ac:dyDescent="0.2">
      <c r="A596" s="10" t="str">
        <f>IF(COUNTRY_INFO!A596=0," ",COUNTRY_INFO!A596)</f>
        <v>Ethiopia</v>
      </c>
      <c r="B596" s="10" t="str">
        <f>IF(COUNTRY_INFO!B596=0," ",COUNTRY_INFO!B596)</f>
        <v>Oromia West Wellega</v>
      </c>
      <c r="C596" s="87" t="str">
        <f>IF(COUNTRY_INFO!C596=0," ",COUNTRY_INFO!C596)</f>
        <v>Kondala</v>
      </c>
      <c r="D596" s="67">
        <f>COUNTRY_INFO!L596</f>
        <v>0</v>
      </c>
      <c r="E596" s="61"/>
      <c r="F596" s="61"/>
      <c r="G596" s="11">
        <f>MAX('MDA1'!M596,'MDA2'!M596)</f>
        <v>0</v>
      </c>
      <c r="H596" s="11">
        <f>IF(AND(COUNTRY_INFO!H596&gt;0,COUNTRY_INFO!H596&lt;4),IF(D596&gt;MAX('MDA1'!M596,'MDA2'!M596),MAX('MDA1'!M596,'MDA2'!M596),D596),0)</f>
        <v>0</v>
      </c>
      <c r="I596" s="73">
        <f>IF(AND(COUNTRY_INFO!H596&gt;0,COUNTRY_INFO!H596&lt;4), IF(G596/D596*100&lt;&gt;0, IF(G596/D596*100&gt;100,100,G596/D596*100), "-"),0)</f>
        <v>0</v>
      </c>
      <c r="J596" s="67">
        <f>COUNTRY_INFO!M596</f>
        <v>122742</v>
      </c>
      <c r="K596" s="61"/>
      <c r="L596" s="61"/>
      <c r="M596" s="11">
        <f>MAX('MDA1'!M596,MAX('MDA3'!I596,'MDA3'!L596)+MAX('MDA3'!J596,'MDA3'!M596))</f>
        <v>115017</v>
      </c>
      <c r="N596" s="11">
        <f>IF(AND(COUNTRY_INFO!I596&gt;0,COUNTRY_INFO!I596&lt;4),IF(J596&gt;MAX('MDA1'!M596,MAX('MDA3'!I596,'MDA3'!L596)+MAX('MDA3'!J596,'MDA3'!M596)),MAX('MDA1'!M596,MAX('MDA3'!I596,'MDA3'!L596)+MAX('MDA3'!J596,'MDA3'!M596)),J596),0)</f>
        <v>115017</v>
      </c>
      <c r="O596" s="73">
        <f>IF(AND(COUNTRY_INFO!I596&gt;0,COUNTRY_INFO!I596&lt;4), IF(M596/J596*100&lt;&gt;0, IF(M596/J596*100&gt;100,100,M596/J596*100), "-"),0)</f>
        <v>93.706310798259764</v>
      </c>
      <c r="P596" s="67">
        <f>COUNTRY_INFO!N596</f>
        <v>58481</v>
      </c>
      <c r="Q596" s="61"/>
      <c r="R596" s="61"/>
      <c r="S596" s="11">
        <f>SUM(MAX('MDA2'!J596, 'T1'!L596, MAX(T3_R1!K596, T3_R2!K596)), MAX('MDA1'!K596, 'MDA2'!K596, 'T1'!M596, MAX(T3_R1!L596, T3_R2!L596)), MAX('MDA1'!L596, 'MDA2'!L596, 'T1'!N596, MAX(T3_R1!M596, T3_R2!M596)))</f>
        <v>37261</v>
      </c>
      <c r="T596" s="11">
        <f>IF(AND(COUNTRY_INFO!J596&gt;1,COUNTRY_INFO!J596&lt;4),IF(COUNTRY_INFO!E596&gt;MAX('MDA2'!J596,'T1'!L596,MAX(T3_R1!K596,T3_R2!K596)),MAX('MDA2'!J596,'T1'!L596,MAX(T3_R1!K596,T3_R2!K596)),COUNTRY_INFO!E596),0)</f>
        <v>0</v>
      </c>
      <c r="U596" s="217" t="str">
        <f>IF(AND(COUNTRY_INFO!J596&gt;1,COUNTRY_INFO!J596&lt;4), IF(T596/COUNTRY_INFO!E596*100&lt;&gt;0, IF(T596/COUNTRY_INFO!E596*100&gt;100,100,T596/COUNTRY_INFO!E596*100), "-"),0)</f>
        <v>-</v>
      </c>
      <c r="V596" s="11">
        <f>IF(AND(COUNTRY_INFO!J596&gt;1,COUNTRY_INFO!J596&lt;4),IF(COUNTRY_INFO!F596&gt;MAX('MDA1'!K596,'MDA2'!K596,'T1'!M596,MAX(T3_R1!L596,T3_R2!L596)),MAX('MDA1'!K596,'MDA2'!K596,'T1'!M596,MAX(T3_R1!L596,T3_R2!L596)),COUNTRY_INFO!F596),0)</f>
        <v>37261</v>
      </c>
      <c r="W596" s="217">
        <f>IF(AND(COUNTRY_INFO!J596&gt;1,COUNTRY_INFO!J596&lt;4), IF(V596/COUNTRY_INFO!F596*100&lt;&gt;0, IF(V596/COUNTRY_INFO!F596*100&gt;100,100,V596/COUNTRY_INFO!F596*100), "-"),0)</f>
        <v>97.437305509793148</v>
      </c>
      <c r="X596" s="11">
        <f t="shared" si="68"/>
        <v>37261</v>
      </c>
      <c r="Y596" s="73">
        <f>IF(AND(COUNTRY_INFO!J596&gt;1,COUNTRY_INFO!J596&lt;4), IF(S596/P596*100&lt;&gt;0, IF(X596/P596*100&gt;100,100,X596/P596*100), "-"),0)</f>
        <v>63.714710760759907</v>
      </c>
      <c r="Z596" s="67">
        <f>COUNTRY_INFO!O596</f>
        <v>12619.53</v>
      </c>
      <c r="AA596" s="61"/>
      <c r="AB596" s="61"/>
      <c r="AC596" s="11">
        <f>MAX('T1'!L596,'T2'!J596)+MAX('T1'!M596,'T2'!K596)+MAX('T1'!N596,'T2'!L596)</f>
        <v>0</v>
      </c>
      <c r="AD596" s="11">
        <f>IF(COUNTRY_INFO!K596=1,IF(COUNTRY_INFO!F596*0.33&gt;MAX('T1'!M596,'T2'!K596),MAX('T1'!M596,'T2'!K596),COUNTRY_INFO!F596*0.33),IF(COUNTRY_INFO!K596=2,IF(COUNTRY_INFO!F596*0.5&gt;MAX('T1'!M596,'T2'!K596),MAX('T1'!M596,'T2'!K596),COUNTRY_INFO!F596*0.5),IF(COUNTRY_INFO!K596=3,IF(COUNTRY_INFO!F596&gt;MAX('T1'!M596,'T2'!K596),MAX('T1'!M596,'T2'!K596),COUNTRY_INFO!F596),0)))</f>
        <v>0</v>
      </c>
      <c r="AE596" s="217">
        <f>IF(AND(COUNTRY_INFO!K596&gt;0,COUNTRY_INFO!K596&lt;4),IF(Z596&gt;0,IF(COUNTRY_INFO!K596=1, AD596/(COUNTRY_INFO!F596*0.33)*100, IF(COUNTRY_INFO!K596=2, AD596/(COUNTRY_INFO!F596*0.5)*100, IF(COUNTRY_INFO!K596=3, AD596/COUNTRY_INFO!F596*100))),"-"),0)</f>
        <v>0</v>
      </c>
      <c r="AF596" s="11">
        <f>IF(COUNTRY_INFO!K596=2,IF(COUNTRY_INFO!G596*0.2&gt;MAX('T1'!N596,'T2'!L596),MAX('T1'!N596,'T2'!L596),COUNTRY_INFO!G596*0.2),IF(COUNTRY_INFO!K596=3,IF(COUNTRY_INFO!G596&gt;MAX('T1'!N596,'T2'!L596),MAX('T1'!N596,'T2'!L596),COUNTRY_INFO!G596),0))</f>
        <v>0</v>
      </c>
      <c r="AG596" s="217">
        <f>IF(AND(COUNTRY_INFO!K596&gt;0,COUNTRY_INFO!K596&lt;4),IF(Z596&gt;0,IF(COUNTRY_INFO!K596=1, 0, IF(COUNTRY_INFO!K596=2, AF596/(COUNTRY_INFO!G596*0.2)*100, IF(COUNTRY_INFO!K596=3, AF596/COUNTRY_INFO!G596*100))),"-"),0)</f>
        <v>0</v>
      </c>
      <c r="AH596" s="11">
        <f t="shared" si="69"/>
        <v>0</v>
      </c>
      <c r="AI596" s="73" t="str">
        <f>IF(AND(COUNTRY_INFO!K596&gt;0,COUNTRY_INFO!K596&lt;4), IF(AC596/Z596*100&lt;&gt;0, IF(AH596/Z596*100&gt;100,100,AH596/Z596*100), "-"),0)</f>
        <v>-</v>
      </c>
      <c r="AJ596" s="261"/>
      <c r="AK596" s="260">
        <f>IF(AND(D596&lt;&gt;0, D596&lt;&gt;"Unknown",D596&lt;&gt;"Stopped",D596&lt;&gt;"Not required"),D596/COUNTRY_INFO!D596, 0)</f>
        <v>0</v>
      </c>
      <c r="AL596" s="260">
        <f>IF(AND(J596&lt;&gt;0,J596&lt;&gt;"Unknown",J596&lt;&gt;"Stopped",J596&lt;&gt;"Not required"),J596/COUNTRY_INFO!D596, 0)</f>
        <v>1</v>
      </c>
      <c r="AM596" s="260">
        <f>IF(AND(P596&lt;&gt;0,P596&lt;&gt;"Unknown",P596&lt;&gt;"Not required"),P596/(COUNTRY_INFO!E596+COUNTRY_INFO!F596), 0)</f>
        <v>1</v>
      </c>
      <c r="AN596" s="260">
        <f>IF(AND(Z596&lt;&gt;0,Z596&lt;&gt;"Unknown",Z596&lt;&gt;"Not required"),IF(COUNTRY_INFO!K596=1,1,IF(COUNTRY_INFO!K596=2,0.5*COUNTRY_INFO!F596/(0.5*COUNTRY_INFO!F596+0.2*COUNTRY_INFO!G596),IF(COUNTRY_INFO!K596=3,COUNTRY_INFO!F596/(COUNTRY_INFO!F596+COUNTRY_INFO!G596)))),0)</f>
        <v>1</v>
      </c>
      <c r="AO596" s="260">
        <f>IF(AND(Z596&lt;&gt;0,Z596&lt;&gt;"Unknown",Z596&lt;&gt;"Not required"),IF(COUNTRY_INFO!K596=1,0,IF(COUNTRY_INFO!K596=2,0.2*COUNTRY_INFO!G596/(0.5*COUNTRY_INFO!F596+0.2*COUNTRY_INFO!G596),IF(COUNTRY_INFO!K596=3,COUNTRY_INFO!G596/(COUNTRY_INFO!F596+COUNTRY_INFO!G596)))),0)</f>
        <v>0</v>
      </c>
      <c r="AP596" s="259">
        <f>MAX(COUNTRY_INFO!D596*AK596*PROFILE!$G$7,COUNTRY_INFO!D596*AL596*PROFILE!$G$7)</f>
        <v>1.2851433711439651E-2</v>
      </c>
      <c r="AQ596" s="259">
        <f>MAX(COUNTRY_INFO!D596*AK596*PROFILE!$G$8,COUNTRY_INFO!D596*AL596*PROFILE!$G$8,COUNTRY_INFO!D596*AM596*PROFILE!$G$8)</f>
        <v>17977.350135867619</v>
      </c>
      <c r="AR596" s="259">
        <f>MAX(COUNTRY_INFO!D596*AK596*PROFILE!$G$9,COUNTRY_INFO!D596*AL596*PROFILE!$G$9,COUNTRY_INFO!D596*AM596*PROFILE!$G$9,IF(AND(DISTRICT!Z596&lt;&gt;"Unknown",Z596&lt;&gt;"Not required"),COUNTRY_INFO!O596*DISTRICT!AN596,0))</f>
        <v>37333.700233560587</v>
      </c>
      <c r="AS596" s="259">
        <f>MAX(COUNTRY_INFO!D596*AK596*PROFILE!$G$10,COUNTRY_INFO!D596*AL596*PROFILE!$G$10,IF(AND(DISTRICT!Z596&lt;&gt;"Unknown",Z596&lt;&gt;"Not required"),COUNTRY_INFO!O596*DISTRICT!AO596,0))</f>
        <v>67430.936779138094</v>
      </c>
      <c r="AT596" s="259">
        <f t="shared" si="70"/>
        <v>122742.00000000001</v>
      </c>
      <c r="AU596" s="258">
        <f t="shared" si="65"/>
        <v>0</v>
      </c>
      <c r="AV596" s="259">
        <f>MAX('MDA2'!J596,'T1'!L596,'T2'!J596,T3_R1!K596,T3_R2!K596)</f>
        <v>0</v>
      </c>
      <c r="AW596" s="259">
        <f>MAX('MDA1'!K596,'MDA2'!K596,'MDA3'!I596,'MDA3'!L596,'T1'!M596,'T2'!K596,T3_R1!L596,T3_R2!L596)</f>
        <v>41406</v>
      </c>
      <c r="AX596" s="259">
        <f>MAX('MDA1'!L596,'MDA2'!L596,'MDA3'!J596,'MDA3'!M596,'T1'!N596,'T2'!L596,T3_R1!M596,T3_R2!M596)</f>
        <v>73611</v>
      </c>
      <c r="AY596" s="259">
        <f t="shared" si="71"/>
        <v>115017</v>
      </c>
      <c r="AZ596" s="259">
        <f>MAX('MDA2'!J596,T596)</f>
        <v>0</v>
      </c>
      <c r="BA596" s="259">
        <f>MAX('MDA1'!K596,'MDA2'!K596,'MDA3'!I596,'MDA3'!L596,V596,AD596)</f>
        <v>41406</v>
      </c>
      <c r="BB596" s="259">
        <f>MAX('MDA1'!L596,'MDA2'!L596,'MDA3'!J596,'MDA3'!M596,AF596)</f>
        <v>73611</v>
      </c>
      <c r="BC596" s="259">
        <f t="shared" si="66"/>
        <v>115017</v>
      </c>
      <c r="BD596" s="260">
        <f t="shared" si="67"/>
        <v>93.70631079825975</v>
      </c>
    </row>
    <row r="597" spans="1:56" x14ac:dyDescent="0.2">
      <c r="A597" s="10" t="str">
        <f>IF(COUNTRY_INFO!A597=0," ",COUNTRY_INFO!A597)</f>
        <v>Ethiopia</v>
      </c>
      <c r="B597" s="10" t="str">
        <f>IF(COUNTRY_INFO!B597=0," ",COUNTRY_INFO!B597)</f>
        <v>Oromia West Wellega</v>
      </c>
      <c r="C597" s="87" t="str">
        <f>IF(COUNTRY_INFO!C597=0," ",COUNTRY_INFO!C597)</f>
        <v xml:space="preserve">Lalo Assabi </v>
      </c>
      <c r="D597" s="67">
        <f>COUNTRY_INFO!L597</f>
        <v>0</v>
      </c>
      <c r="E597" s="61"/>
      <c r="F597" s="61"/>
      <c r="G597" s="11">
        <f>MAX('MDA1'!M597,'MDA2'!M597)</f>
        <v>0</v>
      </c>
      <c r="H597" s="11">
        <f>IF(AND(COUNTRY_INFO!H597&gt;0,COUNTRY_INFO!H597&lt;4),IF(D597&gt;MAX('MDA1'!M597,'MDA2'!M597),MAX('MDA1'!M597,'MDA2'!M597),D597),0)</f>
        <v>0</v>
      </c>
      <c r="I597" s="73">
        <f>IF(AND(COUNTRY_INFO!H597&gt;0,COUNTRY_INFO!H597&lt;4), IF(G597/D597*100&lt;&gt;0, IF(G597/D597*100&gt;100,100,G597/D597*100), "-"),0)</f>
        <v>0</v>
      </c>
      <c r="J597" s="67">
        <f>COUNTRY_INFO!M597</f>
        <v>97683</v>
      </c>
      <c r="K597" s="61"/>
      <c r="L597" s="61"/>
      <c r="M597" s="11">
        <f>MAX('MDA1'!M597,MAX('MDA3'!I597,'MDA3'!L597)+MAX('MDA3'!J597,'MDA3'!M597))</f>
        <v>77962</v>
      </c>
      <c r="N597" s="11">
        <f>IF(AND(COUNTRY_INFO!I597&gt;0,COUNTRY_INFO!I597&lt;4),IF(J597&gt;MAX('MDA1'!M597,MAX('MDA3'!I597,'MDA3'!L597)+MAX('MDA3'!J597,'MDA3'!M597)),MAX('MDA1'!M597,MAX('MDA3'!I597,'MDA3'!L597)+MAX('MDA3'!J597,'MDA3'!M597)),J597),0)</f>
        <v>77962</v>
      </c>
      <c r="O597" s="73">
        <f>IF(AND(COUNTRY_INFO!I597&gt;0,COUNTRY_INFO!I597&lt;4), IF(M597/J597*100&lt;&gt;0, IF(M597/J597*100&gt;100,100,M597/J597*100), "-"),0)</f>
        <v>79.81122610894424</v>
      </c>
      <c r="P597" s="67">
        <f>COUNTRY_INFO!N597</f>
        <v>46542</v>
      </c>
      <c r="Q597" s="61"/>
      <c r="R597" s="61"/>
      <c r="S597" s="11">
        <f>SUM(MAX('MDA2'!J597, 'T1'!L597, MAX(T3_R1!K597, T3_R2!K597)), MAX('MDA1'!K597, 'MDA2'!K597, 'T1'!M597, MAX(T3_R1!L597, T3_R2!L597)), MAX('MDA1'!L597, 'MDA2'!L597, 'T1'!N597, MAX(T3_R1!M597, T3_R2!M597)))</f>
        <v>28726</v>
      </c>
      <c r="T597" s="11">
        <f>IF(AND(COUNTRY_INFO!J597&gt;1,COUNTRY_INFO!J597&lt;4),IF(COUNTRY_INFO!E597&gt;MAX('MDA2'!J597,'T1'!L597,MAX(T3_R1!K597,T3_R2!K597)),MAX('MDA2'!J597,'T1'!L597,MAX(T3_R1!K597,T3_R2!K597)),COUNTRY_INFO!E597),0)</f>
        <v>0</v>
      </c>
      <c r="U597" s="217" t="str">
        <f>IF(AND(COUNTRY_INFO!J597&gt;1,COUNTRY_INFO!J597&lt;4), IF(T597/COUNTRY_INFO!E597*100&lt;&gt;0, IF(T597/COUNTRY_INFO!E597*100&gt;100,100,T597/COUNTRY_INFO!E597*100), "-"),0)</f>
        <v>-</v>
      </c>
      <c r="V597" s="11">
        <f>IF(AND(COUNTRY_INFO!J597&gt;1,COUNTRY_INFO!J597&lt;4),IF(COUNTRY_INFO!F597&gt;MAX('MDA1'!K597,'MDA2'!K597,'T1'!M597,MAX(T3_R1!L597,T3_R2!L597)),MAX('MDA1'!K597,'MDA2'!K597,'T1'!M597,MAX(T3_R1!L597,T3_R2!L597)),COUNTRY_INFO!F597),0)</f>
        <v>28726</v>
      </c>
      <c r="W597" s="217">
        <f>IF(AND(COUNTRY_INFO!J597&gt;1,COUNTRY_INFO!J597&lt;4), IF(V597/COUNTRY_INFO!F597*100&lt;&gt;0, IF(V597/COUNTRY_INFO!F597*100&gt;100,100,V597/COUNTRY_INFO!F597*100), "-"),0)</f>
        <v>94.387855687717675</v>
      </c>
      <c r="X597" s="11">
        <f t="shared" si="68"/>
        <v>28726</v>
      </c>
      <c r="Y597" s="73">
        <f>IF(AND(COUNTRY_INFO!J597&gt;1,COUNTRY_INFO!J597&lt;4), IF(S597/P597*100&lt;&gt;0, IF(X597/P597*100&gt;100,100,X597/P597*100), "-"),0)</f>
        <v>61.720596450517817</v>
      </c>
      <c r="Z597" s="67">
        <f>COUNTRY_INFO!O597</f>
        <v>0</v>
      </c>
      <c r="AA597" s="61"/>
      <c r="AB597" s="61"/>
      <c r="AC597" s="11">
        <f>MAX('T1'!L597,'T2'!J597)+MAX('T1'!M597,'T2'!K597)+MAX('T1'!N597,'T2'!L597)</f>
        <v>0</v>
      </c>
      <c r="AD597" s="11">
        <f>IF(COUNTRY_INFO!K597=1,IF(COUNTRY_INFO!F597*0.33&gt;MAX('T1'!M597,'T2'!K597),MAX('T1'!M597,'T2'!K597),COUNTRY_INFO!F597*0.33),IF(COUNTRY_INFO!K597=2,IF(COUNTRY_INFO!F597*0.5&gt;MAX('T1'!M597,'T2'!K597),MAX('T1'!M597,'T2'!K597),COUNTRY_INFO!F597*0.5),IF(COUNTRY_INFO!K597=3,IF(COUNTRY_INFO!F597&gt;MAX('T1'!M597,'T2'!K597),MAX('T1'!M597,'T2'!K597),COUNTRY_INFO!F597),0)))</f>
        <v>0</v>
      </c>
      <c r="AE597" s="217">
        <f>IF(AND(COUNTRY_INFO!K597&gt;0,COUNTRY_INFO!K597&lt;4),IF(Z597&gt;0,IF(COUNTRY_INFO!K597=1, AD597/(COUNTRY_INFO!F597*0.33)*100, IF(COUNTRY_INFO!K597=2, AD597/(COUNTRY_INFO!F597*0.5)*100, IF(COUNTRY_INFO!K597=3, AD597/COUNTRY_INFO!F597*100))),"-"),0)</f>
        <v>0</v>
      </c>
      <c r="AF597" s="11">
        <f>IF(COUNTRY_INFO!K597=2,IF(COUNTRY_INFO!G597*0.2&gt;MAX('T1'!N597,'T2'!L597),MAX('T1'!N597,'T2'!L597),COUNTRY_INFO!G597*0.2),IF(COUNTRY_INFO!K597=3,IF(COUNTRY_INFO!G597&gt;MAX('T1'!N597,'T2'!L597),MAX('T1'!N597,'T2'!L597),COUNTRY_INFO!G597),0))</f>
        <v>0</v>
      </c>
      <c r="AG597" s="217">
        <f>IF(AND(COUNTRY_INFO!K597&gt;0,COUNTRY_INFO!K597&lt;4),IF(Z597&gt;0,IF(COUNTRY_INFO!K597=1, 0, IF(COUNTRY_INFO!K597=2, AF597/(COUNTRY_INFO!G597*0.2)*100, IF(COUNTRY_INFO!K597=3, AF597/COUNTRY_INFO!G597*100))),"-"),0)</f>
        <v>0</v>
      </c>
      <c r="AH597" s="11">
        <f t="shared" si="69"/>
        <v>0</v>
      </c>
      <c r="AI597" s="73">
        <f>IF(AND(COUNTRY_INFO!K597&gt;0,COUNTRY_INFO!K597&lt;4), IF(AC597/Z597*100&lt;&gt;0, IF(AH597/Z597*100&gt;100,100,AH597/Z597*100), "-"),0)</f>
        <v>0</v>
      </c>
      <c r="AJ597" s="261"/>
      <c r="AK597" s="260">
        <f>IF(AND(D597&lt;&gt;0, D597&lt;&gt;"Unknown",D597&lt;&gt;"Stopped",D597&lt;&gt;"Not required"),D597/COUNTRY_INFO!D597, 0)</f>
        <v>0</v>
      </c>
      <c r="AL597" s="260">
        <f>IF(AND(J597&lt;&gt;0,J597&lt;&gt;"Unknown",J597&lt;&gt;"Stopped",J597&lt;&gt;"Not required"),J597/COUNTRY_INFO!D597, 0)</f>
        <v>1</v>
      </c>
      <c r="AM597" s="260">
        <f>IF(AND(P597&lt;&gt;0,P597&lt;&gt;"Unknown",P597&lt;&gt;"Not required"),P597/(COUNTRY_INFO!E597+COUNTRY_INFO!F597), 0)</f>
        <v>1</v>
      </c>
      <c r="AN597" s="260">
        <f>IF(AND(Z597&lt;&gt;0,Z597&lt;&gt;"Unknown",Z597&lt;&gt;"Not required"),IF(COUNTRY_INFO!K597=1,1,IF(COUNTRY_INFO!K597=2,0.5*COUNTRY_INFO!F597/(0.5*COUNTRY_INFO!F597+0.2*COUNTRY_INFO!G597),IF(COUNTRY_INFO!K597=3,COUNTRY_INFO!F597/(COUNTRY_INFO!F597+COUNTRY_INFO!G597)))),0)</f>
        <v>0</v>
      </c>
      <c r="AO597" s="260">
        <f>IF(AND(Z597&lt;&gt;0,Z597&lt;&gt;"Unknown",Z597&lt;&gt;"Not required"),IF(COUNTRY_INFO!K597=1,0,IF(COUNTRY_INFO!K597=2,0.2*COUNTRY_INFO!G597/(0.5*COUNTRY_INFO!F597+0.2*COUNTRY_INFO!G597),IF(COUNTRY_INFO!K597=3,COUNTRY_INFO!G597/(COUNTRY_INFO!F597+COUNTRY_INFO!G597)))),0)</f>
        <v>0</v>
      </c>
      <c r="AP597" s="259">
        <f>MAX(COUNTRY_INFO!D597*AK597*PROFILE!$G$7,COUNTRY_INFO!D597*AL597*PROFILE!$G$7)</f>
        <v>1.0227685708515092E-2</v>
      </c>
      <c r="AQ597" s="259">
        <f>MAX(COUNTRY_INFO!D597*AK597*PROFILE!$G$8,COUNTRY_INFO!D597*AL597*PROFILE!$G$8,COUNTRY_INFO!D597*AM597*PROFILE!$G$8)</f>
        <v>14307.095316370569</v>
      </c>
      <c r="AR597" s="259">
        <f>MAX(COUNTRY_INFO!D597*AK597*PROFILE!$G$9,COUNTRY_INFO!D597*AL597*PROFILE!$G$9,COUNTRY_INFO!D597*AM597*PROFILE!$G$9,IF(AND(DISTRICT!Z597&lt;&gt;"Unknown",Z597&lt;&gt;"Not required"),COUNTRY_INFO!O597*DISTRICT!AN597,0))</f>
        <v>29711.654037859076</v>
      </c>
      <c r="AS597" s="259">
        <f>MAX(COUNTRY_INFO!D597*AK597*PROFILE!$G$10,COUNTRY_INFO!D597*AL597*PROFILE!$G$10,IF(AND(DISTRICT!Z597&lt;&gt;"Unknown",Z597&lt;&gt;"Not required"),COUNTRY_INFO!O597*DISTRICT!AO597,0))</f>
        <v>53664.24041808465</v>
      </c>
      <c r="AT597" s="259">
        <f t="shared" si="70"/>
        <v>97683</v>
      </c>
      <c r="AU597" s="258" t="str">
        <f t="shared" si="65"/>
        <v>Y</v>
      </c>
      <c r="AV597" s="259">
        <f>MAX('MDA2'!J597,'T1'!L597,'T2'!J597,T3_R1!K597,T3_R2!K597)</f>
        <v>0</v>
      </c>
      <c r="AW597" s="259">
        <f>MAX('MDA1'!K597,'MDA2'!K597,'MDA3'!I597,'MDA3'!L597,'T1'!M597,'T2'!K597,T3_R1!L597,T3_R2!L597)</f>
        <v>28726</v>
      </c>
      <c r="AX597" s="259">
        <f>MAX('MDA1'!L597,'MDA2'!L597,'MDA3'!J597,'MDA3'!M597,'T1'!N597,'T2'!L597,T3_R1!M597,T3_R2!M597)</f>
        <v>49896</v>
      </c>
      <c r="AY597" s="259">
        <f t="shared" si="71"/>
        <v>78622</v>
      </c>
      <c r="AZ597" s="259">
        <f>MAX('MDA2'!J597,T597)</f>
        <v>0</v>
      </c>
      <c r="BA597" s="259">
        <f>MAX('MDA1'!K597,'MDA2'!K597,'MDA3'!I597,'MDA3'!L597,V597,AD597)</f>
        <v>28726</v>
      </c>
      <c r="BB597" s="259">
        <f>MAX('MDA1'!L597,'MDA2'!L597,'MDA3'!J597,'MDA3'!M597,AF597)</f>
        <v>49896</v>
      </c>
      <c r="BC597" s="259">
        <f t="shared" si="66"/>
        <v>78622</v>
      </c>
      <c r="BD597" s="260">
        <f t="shared" si="67"/>
        <v>80.486881033547292</v>
      </c>
    </row>
    <row r="598" spans="1:56" x14ac:dyDescent="0.2">
      <c r="A598" s="10" t="str">
        <f>IF(COUNTRY_INFO!A598=0," ",COUNTRY_INFO!A598)</f>
        <v>Ethiopia</v>
      </c>
      <c r="B598" s="10" t="str">
        <f>IF(COUNTRY_INFO!B598=0," ",COUNTRY_INFO!B598)</f>
        <v>Oromia West Wellega</v>
      </c>
      <c r="C598" s="87" t="str">
        <f>IF(COUNTRY_INFO!C598=0," ",COUNTRY_INFO!C598)</f>
        <v>Leta Sibu</v>
      </c>
      <c r="D598" s="67">
        <f>COUNTRY_INFO!L598</f>
        <v>0</v>
      </c>
      <c r="E598" s="61"/>
      <c r="F598" s="61"/>
      <c r="G598" s="11">
        <f>MAX('MDA1'!M598,'MDA2'!M598)</f>
        <v>0</v>
      </c>
      <c r="H598" s="11">
        <f>IF(AND(COUNTRY_INFO!H598&gt;0,COUNTRY_INFO!H598&lt;4),IF(D598&gt;MAX('MDA1'!M598,'MDA2'!M598),MAX('MDA1'!M598,'MDA2'!M598),D598),0)</f>
        <v>0</v>
      </c>
      <c r="I598" s="73">
        <f>IF(AND(COUNTRY_INFO!H598&gt;0,COUNTRY_INFO!H598&lt;4), IF(G598/D598*100&lt;&gt;0, IF(G598/D598*100&gt;100,100,G598/D598*100), "-"),0)</f>
        <v>0</v>
      </c>
      <c r="J598" s="67">
        <f>COUNTRY_INFO!M598</f>
        <v>107843</v>
      </c>
      <c r="K598" s="61"/>
      <c r="L598" s="61"/>
      <c r="M598" s="11">
        <f>MAX('MDA1'!M598,MAX('MDA3'!I598,'MDA3'!L598)+MAX('MDA3'!J598,'MDA3'!M598))</f>
        <v>43486</v>
      </c>
      <c r="N598" s="11">
        <f>IF(AND(COUNTRY_INFO!I598&gt;0,COUNTRY_INFO!I598&lt;4),IF(J598&gt;MAX('MDA1'!M598,MAX('MDA3'!I598,'MDA3'!L598)+MAX('MDA3'!J598,'MDA3'!M598)),MAX('MDA1'!M598,MAX('MDA3'!I598,'MDA3'!L598)+MAX('MDA3'!J598,'MDA3'!M598)),J598),0)</f>
        <v>43486</v>
      </c>
      <c r="O598" s="73">
        <f>IF(AND(COUNTRY_INFO!I598&gt;0,COUNTRY_INFO!I598&lt;4), IF(M598/J598*100&lt;&gt;0, IF(M598/J598*100&gt;100,100,M598/J598*100), "-"),0)</f>
        <v>40.323433138914908</v>
      </c>
      <c r="P598" s="67">
        <f>COUNTRY_INFO!N598</f>
        <v>0</v>
      </c>
      <c r="Q598" s="61"/>
      <c r="R598" s="61"/>
      <c r="S598" s="11">
        <f>SUM(MAX('MDA2'!J598, 'T1'!L598, MAX(T3_R1!K598, T3_R2!K598)), MAX('MDA1'!K598, 'MDA2'!K598, 'T1'!M598, MAX(T3_R1!L598, T3_R2!L598)), MAX('MDA1'!L598, 'MDA2'!L598, 'T1'!N598, MAX(T3_R1!M598, T3_R2!M598)))</f>
        <v>0</v>
      </c>
      <c r="T598" s="11">
        <f>IF(AND(COUNTRY_INFO!J598&gt;1,COUNTRY_INFO!J598&lt;4),IF(COUNTRY_INFO!E598&gt;MAX('MDA2'!J598,'T1'!L598,MAX(T3_R1!K598,T3_R2!K598)),MAX('MDA2'!J598,'T1'!L598,MAX(T3_R1!K598,T3_R2!K598)),COUNTRY_INFO!E598),0)</f>
        <v>0</v>
      </c>
      <c r="U598" s="217">
        <f>IF(AND(COUNTRY_INFO!J598&gt;1,COUNTRY_INFO!J598&lt;4), IF(T598/COUNTRY_INFO!E598*100&lt;&gt;0, IF(T598/COUNTRY_INFO!E598*100&gt;100,100,T598/COUNTRY_INFO!E598*100), "-"),0)</f>
        <v>0</v>
      </c>
      <c r="V598" s="11">
        <f>IF(AND(COUNTRY_INFO!J598&gt;1,COUNTRY_INFO!J598&lt;4),IF(COUNTRY_INFO!F598&gt;MAX('MDA1'!K598,'MDA2'!K598,'T1'!M598,MAX(T3_R1!L598,T3_R2!L598)),MAX('MDA1'!K598,'MDA2'!K598,'T1'!M598,MAX(T3_R1!L598,T3_R2!L598)),COUNTRY_INFO!F598),0)</f>
        <v>0</v>
      </c>
      <c r="W598" s="217">
        <f>IF(AND(COUNTRY_INFO!J598&gt;1,COUNTRY_INFO!J598&lt;4), IF(V598/COUNTRY_INFO!F598*100&lt;&gt;0, IF(V598/COUNTRY_INFO!F598*100&gt;100,100,V598/COUNTRY_INFO!F598*100), "-"),0)</f>
        <v>0</v>
      </c>
      <c r="X598" s="11">
        <f t="shared" si="68"/>
        <v>0</v>
      </c>
      <c r="Y598" s="73">
        <f>IF(AND(COUNTRY_INFO!J598&gt;1,COUNTRY_INFO!J598&lt;4), IF(S598/P598*100&lt;&gt;0, IF(X598/P598*100&gt;100,100,X598/P598*100), "-"),0)</f>
        <v>0</v>
      </c>
      <c r="Z598" s="67">
        <f>COUNTRY_INFO!O598</f>
        <v>0</v>
      </c>
      <c r="AA598" s="61"/>
      <c r="AB598" s="61"/>
      <c r="AC598" s="11">
        <f>MAX('T1'!L598,'T2'!J598)+MAX('T1'!M598,'T2'!K598)+MAX('T1'!N598,'T2'!L598)</f>
        <v>0</v>
      </c>
      <c r="AD598" s="11">
        <f>IF(COUNTRY_INFO!K598=1,IF(COUNTRY_INFO!F598*0.33&gt;MAX('T1'!M598,'T2'!K598),MAX('T1'!M598,'T2'!K598),COUNTRY_INFO!F598*0.33),IF(COUNTRY_INFO!K598=2,IF(COUNTRY_INFO!F598*0.5&gt;MAX('T1'!M598,'T2'!K598),MAX('T1'!M598,'T2'!K598),COUNTRY_INFO!F598*0.5),IF(COUNTRY_INFO!K598=3,IF(COUNTRY_INFO!F598&gt;MAX('T1'!M598,'T2'!K598),MAX('T1'!M598,'T2'!K598),COUNTRY_INFO!F598),0)))</f>
        <v>0</v>
      </c>
      <c r="AE598" s="217">
        <f>IF(AND(COUNTRY_INFO!K598&gt;0,COUNTRY_INFO!K598&lt;4),IF(Z598&gt;0,IF(COUNTRY_INFO!K598=1, AD598/(COUNTRY_INFO!F598*0.33)*100, IF(COUNTRY_INFO!K598=2, AD598/(COUNTRY_INFO!F598*0.5)*100, IF(COUNTRY_INFO!K598=3, AD598/COUNTRY_INFO!F598*100))),"-"),0)</f>
        <v>0</v>
      </c>
      <c r="AF598" s="11">
        <f>IF(COUNTRY_INFO!K598=2,IF(COUNTRY_INFO!G598*0.2&gt;MAX('T1'!N598,'T2'!L598),MAX('T1'!N598,'T2'!L598),COUNTRY_INFO!G598*0.2),IF(COUNTRY_INFO!K598=3,IF(COUNTRY_INFO!G598&gt;MAX('T1'!N598,'T2'!L598),MAX('T1'!N598,'T2'!L598),COUNTRY_INFO!G598),0))</f>
        <v>0</v>
      </c>
      <c r="AG598" s="217">
        <f>IF(AND(COUNTRY_INFO!K598&gt;0,COUNTRY_INFO!K598&lt;4),IF(Z598&gt;0,IF(COUNTRY_INFO!K598=1, 0, IF(COUNTRY_INFO!K598=2, AF598/(COUNTRY_INFO!G598*0.2)*100, IF(COUNTRY_INFO!K598=3, AF598/COUNTRY_INFO!G598*100))),"-"),0)</f>
        <v>0</v>
      </c>
      <c r="AH598" s="11">
        <f t="shared" si="69"/>
        <v>0</v>
      </c>
      <c r="AI598" s="73">
        <f>IF(AND(COUNTRY_INFO!K598&gt;0,COUNTRY_INFO!K598&lt;4), IF(AC598/Z598*100&lt;&gt;0, IF(AH598/Z598*100&gt;100,100,AH598/Z598*100), "-"),0)</f>
        <v>0</v>
      </c>
      <c r="AJ598" s="261"/>
      <c r="AK598" s="260">
        <f>IF(AND(D598&lt;&gt;0, D598&lt;&gt;"Unknown",D598&lt;&gt;"Stopped",D598&lt;&gt;"Not required"),D598/COUNTRY_INFO!D598, 0)</f>
        <v>0</v>
      </c>
      <c r="AL598" s="260">
        <f>IF(AND(J598&lt;&gt;0,J598&lt;&gt;"Unknown",J598&lt;&gt;"Stopped",J598&lt;&gt;"Not required"),J598/COUNTRY_INFO!D598, 0)</f>
        <v>1</v>
      </c>
      <c r="AM598" s="260">
        <f>IF(AND(P598&lt;&gt;0,P598&lt;&gt;"Unknown",P598&lt;&gt;"Not required"),P598/(COUNTRY_INFO!E598+COUNTRY_INFO!F598), 0)</f>
        <v>0</v>
      </c>
      <c r="AN598" s="260">
        <f>IF(AND(Z598&lt;&gt;0,Z598&lt;&gt;"Unknown",Z598&lt;&gt;"Not required"),IF(COUNTRY_INFO!K598=1,1,IF(COUNTRY_INFO!K598=2,0.5*COUNTRY_INFO!F598/(0.5*COUNTRY_INFO!F598+0.2*COUNTRY_INFO!G598),IF(COUNTRY_INFO!K598=3,COUNTRY_INFO!F598/(COUNTRY_INFO!F598+COUNTRY_INFO!G598)))),0)</f>
        <v>0</v>
      </c>
      <c r="AO598" s="260">
        <f>IF(AND(Z598&lt;&gt;0,Z598&lt;&gt;"Unknown",Z598&lt;&gt;"Not required"),IF(COUNTRY_INFO!K598=1,0,IF(COUNTRY_INFO!K598=2,0.2*COUNTRY_INFO!G598/(0.5*COUNTRY_INFO!F598+0.2*COUNTRY_INFO!G598),IF(COUNTRY_INFO!K598=3,COUNTRY_INFO!G598/(COUNTRY_INFO!F598+COUNTRY_INFO!G598)))),0)</f>
        <v>0</v>
      </c>
      <c r="AP598" s="259">
        <f>MAX(COUNTRY_INFO!D598*AK598*PROFILE!$G$7,COUNTRY_INFO!D598*AL598*PROFILE!$G$7)</f>
        <v>1.1291466374531834E-2</v>
      </c>
      <c r="AQ598" s="259">
        <f>MAX(COUNTRY_INFO!D598*AK598*PROFILE!$G$8,COUNTRY_INFO!D598*AL598*PROFILE!$G$8,COUNTRY_INFO!D598*AM598*PROFILE!$G$8)</f>
        <v>15795.175006944415</v>
      </c>
      <c r="AR598" s="259">
        <f>MAX(COUNTRY_INFO!D598*AK598*PROFILE!$G$9,COUNTRY_INFO!D598*AL598*PROFILE!$G$9,COUNTRY_INFO!D598*AM598*PROFILE!$G$9,IF(AND(DISTRICT!Z598&lt;&gt;"Unknown",Z598&lt;&gt;"Not required"),COUNTRY_INFO!O598*DISTRICT!AN598,0))</f>
        <v>32801.960488568497</v>
      </c>
      <c r="AS598" s="259">
        <f>MAX(COUNTRY_INFO!D598*AK598*PROFILE!$G$10,COUNTRY_INFO!D598*AL598*PROFILE!$G$10,IF(AND(DISTRICT!Z598&lt;&gt;"Unknown",Z598&lt;&gt;"Not required"),COUNTRY_INFO!O598*DISTRICT!AO598,0))</f>
        <v>59245.853213020717</v>
      </c>
      <c r="AT598" s="259">
        <f t="shared" si="70"/>
        <v>107843</v>
      </c>
      <c r="AU598" s="258" t="str">
        <f t="shared" si="65"/>
        <v>Y</v>
      </c>
      <c r="AV598" s="259">
        <f>MAX('MDA2'!J598,'T1'!L598,'T2'!J598,T3_R1!K598,T3_R2!K598)</f>
        <v>0</v>
      </c>
      <c r="AW598" s="259">
        <f>MAX('MDA1'!K598,'MDA2'!K598,'MDA3'!I598,'MDA3'!L598,'T1'!M598,'T2'!K598,T3_R1!L598,T3_R2!L598)</f>
        <v>15655</v>
      </c>
      <c r="AX598" s="259">
        <f>MAX('MDA1'!L598,'MDA2'!L598,'MDA3'!J598,'MDA3'!M598,'T1'!N598,'T2'!L598,T3_R1!M598,T3_R2!M598)</f>
        <v>27831</v>
      </c>
      <c r="AY598" s="259">
        <f t="shared" si="71"/>
        <v>43486</v>
      </c>
      <c r="AZ598" s="259">
        <f>MAX('MDA2'!J598,T598)</f>
        <v>0</v>
      </c>
      <c r="BA598" s="259">
        <f>MAX('MDA1'!K598,'MDA2'!K598,'MDA3'!I598,'MDA3'!L598,V598,AD598)</f>
        <v>15655</v>
      </c>
      <c r="BB598" s="259">
        <f>MAX('MDA1'!L598,'MDA2'!L598,'MDA3'!J598,'MDA3'!M598,AF598)</f>
        <v>27831</v>
      </c>
      <c r="BC598" s="259">
        <f t="shared" si="66"/>
        <v>43486</v>
      </c>
      <c r="BD598" s="260">
        <f t="shared" si="67"/>
        <v>40.323433138914908</v>
      </c>
    </row>
    <row r="599" spans="1:56" x14ac:dyDescent="0.2">
      <c r="A599" s="10" t="str">
        <f>IF(COUNTRY_INFO!A599=0," ",COUNTRY_INFO!A599)</f>
        <v>Ethiopia</v>
      </c>
      <c r="B599" s="10" t="str">
        <f>IF(COUNTRY_INFO!B599=0," ",COUNTRY_INFO!B599)</f>
        <v>Oromia West Wellega</v>
      </c>
      <c r="C599" s="87" t="str">
        <f>IF(COUNTRY_INFO!C599=0," ",COUNTRY_INFO!C599)</f>
        <v xml:space="preserve">Mana Sibu </v>
      </c>
      <c r="D599" s="67">
        <f>COUNTRY_INFO!L599</f>
        <v>0</v>
      </c>
      <c r="E599" s="61"/>
      <c r="F599" s="61"/>
      <c r="G599" s="11">
        <f>MAX('MDA1'!M599,'MDA2'!M599)</f>
        <v>0</v>
      </c>
      <c r="H599" s="11">
        <f>IF(AND(COUNTRY_INFO!H599&gt;0,COUNTRY_INFO!H599&lt;4),IF(D599&gt;MAX('MDA1'!M599,'MDA2'!M599),MAX('MDA1'!M599,'MDA2'!M599),D599),0)</f>
        <v>0</v>
      </c>
      <c r="I599" s="73">
        <f>IF(AND(COUNTRY_INFO!H599&gt;0,COUNTRY_INFO!H599&lt;4), IF(G599/D599*100&lt;&gt;0, IF(G599/D599*100&gt;100,100,G599/D599*100), "-"),0)</f>
        <v>0</v>
      </c>
      <c r="J599" s="67">
        <f>COUNTRY_INFO!M599</f>
        <v>162408</v>
      </c>
      <c r="K599" s="61"/>
      <c r="L599" s="61"/>
      <c r="M599" s="11">
        <f>MAX('MDA1'!M599,MAX('MDA3'!I599,'MDA3'!L599)+MAX('MDA3'!J599,'MDA3'!M599))</f>
        <v>125216</v>
      </c>
      <c r="N599" s="11">
        <f>IF(AND(COUNTRY_INFO!I599&gt;0,COUNTRY_INFO!I599&lt;4),IF(J599&gt;MAX('MDA1'!M599,MAX('MDA3'!I599,'MDA3'!L599)+MAX('MDA3'!J599,'MDA3'!M599)),MAX('MDA1'!M599,MAX('MDA3'!I599,'MDA3'!L599)+MAX('MDA3'!J599,'MDA3'!M599)),J599),0)</f>
        <v>125216</v>
      </c>
      <c r="O599" s="73">
        <f>IF(AND(COUNTRY_INFO!I599&gt;0,COUNTRY_INFO!I599&lt;4), IF(M599/J599*100&lt;&gt;0, IF(M599/J599*100&gt;100,100,M599/J599*100), "-"),0)</f>
        <v>77.099650263533817</v>
      </c>
      <c r="P599" s="67">
        <f>COUNTRY_INFO!N599</f>
        <v>77380</v>
      </c>
      <c r="Q599" s="61"/>
      <c r="R599" s="61"/>
      <c r="S599" s="11">
        <f>SUM(MAX('MDA2'!J599, 'T1'!L599, MAX(T3_R1!K599, T3_R2!K599)), MAX('MDA1'!K599, 'MDA2'!K599, 'T1'!M599, MAX(T3_R1!L599, T3_R2!L599)), MAX('MDA1'!L599, 'MDA2'!L599, 'T1'!N599, MAX(T3_R1!M599, T3_R2!M599)))</f>
        <v>49826</v>
      </c>
      <c r="T599" s="11">
        <f>IF(AND(COUNTRY_INFO!J599&gt;1,COUNTRY_INFO!J599&lt;4),IF(COUNTRY_INFO!E599&gt;MAX('MDA2'!J599,'T1'!L599,MAX(T3_R1!K599,T3_R2!K599)),MAX('MDA2'!J599,'T1'!L599,MAX(T3_R1!K599,T3_R2!K599)),COUNTRY_INFO!E599),0)</f>
        <v>0</v>
      </c>
      <c r="U599" s="217" t="str">
        <f>IF(AND(COUNTRY_INFO!J599&gt;1,COUNTRY_INFO!J599&lt;4), IF(T599/COUNTRY_INFO!E599*100&lt;&gt;0, IF(T599/COUNTRY_INFO!E599*100&gt;100,100,T599/COUNTRY_INFO!E599*100), "-"),0)</f>
        <v>-</v>
      </c>
      <c r="V599" s="11">
        <f>IF(AND(COUNTRY_INFO!J599&gt;1,COUNTRY_INFO!J599&lt;4),IF(COUNTRY_INFO!F599&gt;MAX('MDA1'!K599,'MDA2'!K599,'T1'!M599,MAX(T3_R1!L599,T3_R2!L599)),MAX('MDA1'!K599,'MDA2'!K599,'T1'!M599,MAX(T3_R1!L599,T3_R2!L599)),COUNTRY_INFO!F599),0)</f>
        <v>49826</v>
      </c>
      <c r="W599" s="217">
        <f>IF(AND(COUNTRY_INFO!J599&gt;1,COUNTRY_INFO!J599&lt;4), IF(V599/COUNTRY_INFO!F599*100&lt;&gt;0, IF(V599/COUNTRY_INFO!F599*100&gt;100,100,V599/COUNTRY_INFO!F599*100), "-"),0)</f>
        <v>98.472301824146726</v>
      </c>
      <c r="X599" s="11">
        <f t="shared" si="68"/>
        <v>49826</v>
      </c>
      <c r="Y599" s="73">
        <f>IF(AND(COUNTRY_INFO!J599&gt;1,COUNTRY_INFO!J599&lt;4), IF(S599/P599*100&lt;&gt;0, IF(X599/P599*100&gt;100,100,X599/P599*100), "-"),0)</f>
        <v>64.391315585422589</v>
      </c>
      <c r="Z599" s="67">
        <f>COUNTRY_INFO!O599</f>
        <v>16697.670000000002</v>
      </c>
      <c r="AA599" s="61"/>
      <c r="AB599" s="61"/>
      <c r="AC599" s="11">
        <f>MAX('T1'!L599,'T2'!J599)+MAX('T1'!M599,'T2'!K599)+MAX('T1'!N599,'T2'!L599)</f>
        <v>0</v>
      </c>
      <c r="AD599" s="11">
        <f>IF(COUNTRY_INFO!K599=1,IF(COUNTRY_INFO!F599*0.33&gt;MAX('T1'!M599,'T2'!K599),MAX('T1'!M599,'T2'!K599),COUNTRY_INFO!F599*0.33),IF(COUNTRY_INFO!K599=2,IF(COUNTRY_INFO!F599*0.5&gt;MAX('T1'!M599,'T2'!K599),MAX('T1'!M599,'T2'!K599),COUNTRY_INFO!F599*0.5),IF(COUNTRY_INFO!K599=3,IF(COUNTRY_INFO!F599&gt;MAX('T1'!M599,'T2'!K599),MAX('T1'!M599,'T2'!K599),COUNTRY_INFO!F599),0)))</f>
        <v>0</v>
      </c>
      <c r="AE599" s="217">
        <f>IF(AND(COUNTRY_INFO!K599&gt;0,COUNTRY_INFO!K599&lt;4),IF(Z599&gt;0,IF(COUNTRY_INFO!K599=1, AD599/(COUNTRY_INFO!F599*0.33)*100, IF(COUNTRY_INFO!K599=2, AD599/(COUNTRY_INFO!F599*0.5)*100, IF(COUNTRY_INFO!K599=3, AD599/COUNTRY_INFO!F599*100))),"-"),0)</f>
        <v>0</v>
      </c>
      <c r="AF599" s="11">
        <f>IF(COUNTRY_INFO!K599=2,IF(COUNTRY_INFO!G599*0.2&gt;MAX('T1'!N599,'T2'!L599),MAX('T1'!N599,'T2'!L599),COUNTRY_INFO!G599*0.2),IF(COUNTRY_INFO!K599=3,IF(COUNTRY_INFO!G599&gt;MAX('T1'!N599,'T2'!L599),MAX('T1'!N599,'T2'!L599),COUNTRY_INFO!G599),0))</f>
        <v>0</v>
      </c>
      <c r="AG599" s="217">
        <f>IF(AND(COUNTRY_INFO!K599&gt;0,COUNTRY_INFO!K599&lt;4),IF(Z599&gt;0,IF(COUNTRY_INFO!K599=1, 0, IF(COUNTRY_INFO!K599=2, AF599/(COUNTRY_INFO!G599*0.2)*100, IF(COUNTRY_INFO!K599=3, AF599/COUNTRY_INFO!G599*100))),"-"),0)</f>
        <v>0</v>
      </c>
      <c r="AH599" s="11">
        <f t="shared" si="69"/>
        <v>0</v>
      </c>
      <c r="AI599" s="73" t="str">
        <f>IF(AND(COUNTRY_INFO!K599&gt;0,COUNTRY_INFO!K599&lt;4), IF(AC599/Z599*100&lt;&gt;0, IF(AH599/Z599*100&gt;100,100,AH599/Z599*100), "-"),0)</f>
        <v>-</v>
      </c>
      <c r="AJ599" s="261"/>
      <c r="AK599" s="260">
        <f>IF(AND(D599&lt;&gt;0, D599&lt;&gt;"Unknown",D599&lt;&gt;"Stopped",D599&lt;&gt;"Not required"),D599/COUNTRY_INFO!D599, 0)</f>
        <v>0</v>
      </c>
      <c r="AL599" s="260">
        <f>IF(AND(J599&lt;&gt;0,J599&lt;&gt;"Unknown",J599&lt;&gt;"Stopped",J599&lt;&gt;"Not required"),J599/COUNTRY_INFO!D599, 0)</f>
        <v>1</v>
      </c>
      <c r="AM599" s="260">
        <f>IF(AND(P599&lt;&gt;0,P599&lt;&gt;"Unknown",P599&lt;&gt;"Not required"),P599/(COUNTRY_INFO!E599+COUNTRY_INFO!F599), 0)</f>
        <v>1</v>
      </c>
      <c r="AN599" s="260">
        <f>IF(AND(Z599&lt;&gt;0,Z599&lt;&gt;"Unknown",Z599&lt;&gt;"Not required"),IF(COUNTRY_INFO!K599=1,1,IF(COUNTRY_INFO!K599=2,0.5*COUNTRY_INFO!F599/(0.5*COUNTRY_INFO!F599+0.2*COUNTRY_INFO!G599),IF(COUNTRY_INFO!K599=3,COUNTRY_INFO!F599/(COUNTRY_INFO!F599+COUNTRY_INFO!G599)))),0)</f>
        <v>1</v>
      </c>
      <c r="AO599" s="260">
        <f>IF(AND(Z599&lt;&gt;0,Z599&lt;&gt;"Unknown",Z599&lt;&gt;"Not required"),IF(COUNTRY_INFO!K599=1,0,IF(COUNTRY_INFO!K599=2,0.2*COUNTRY_INFO!G599/(0.5*COUNTRY_INFO!F599+0.2*COUNTRY_INFO!G599),IF(COUNTRY_INFO!K599=3,COUNTRY_INFO!G599/(COUNTRY_INFO!F599+COUNTRY_INFO!G599)))),0)</f>
        <v>0</v>
      </c>
      <c r="AP599" s="259">
        <f>MAX(COUNTRY_INFO!D599*AK599*PROFILE!$G$7,COUNTRY_INFO!D599*AL599*PROFILE!$G$7)</f>
        <v>1.7004575827406193E-2</v>
      </c>
      <c r="AQ599" s="259">
        <f>MAX(COUNTRY_INFO!D599*AK599*PROFILE!$G$8,COUNTRY_INFO!D599*AL599*PROFILE!$G$8,COUNTRY_INFO!D599*AM599*PROFILE!$G$8)</f>
        <v>23787.012439637514</v>
      </c>
      <c r="AR599" s="259">
        <f>MAX(COUNTRY_INFO!D599*AK599*PROFILE!$G$9,COUNTRY_INFO!D599*AL599*PROFILE!$G$9,COUNTRY_INFO!D599*AM599*PROFILE!$G$9,IF(AND(DISTRICT!Z599&lt;&gt;"Unknown",Z599&lt;&gt;"Not required"),COUNTRY_INFO!O599*DISTRICT!AN599,0))</f>
        <v>49398.670280198363</v>
      </c>
      <c r="AS599" s="259">
        <f>MAX(COUNTRY_INFO!D599*AK599*PROFILE!$G$10,COUNTRY_INFO!D599*AL599*PROFILE!$G$10,IF(AND(DISTRICT!Z599&lt;&gt;"Unknown",Z599&lt;&gt;"Not required"),COUNTRY_INFO!O599*DISTRICT!AO599,0))</f>
        <v>89222.300275588292</v>
      </c>
      <c r="AT599" s="259">
        <f t="shared" si="70"/>
        <v>162408</v>
      </c>
      <c r="AU599" s="258">
        <f t="shared" si="65"/>
        <v>0</v>
      </c>
      <c r="AV599" s="259">
        <f>MAX('MDA2'!J599,'T1'!L599,'T2'!J599,T3_R1!K599,T3_R2!K599)</f>
        <v>0</v>
      </c>
      <c r="AW599" s="259">
        <f>MAX('MDA1'!K599,'MDA2'!K599,'MDA3'!I599,'MDA3'!L599,'T1'!M599,'T2'!K599,T3_R1!L599,T3_R2!L599)</f>
        <v>49826</v>
      </c>
      <c r="AX599" s="259">
        <f>MAX('MDA1'!L599,'MDA2'!L599,'MDA3'!J599,'MDA3'!M599,'T1'!N599,'T2'!L599,T3_R1!M599,T3_R2!M599)</f>
        <v>80138</v>
      </c>
      <c r="AY599" s="259">
        <f t="shared" si="71"/>
        <v>129964</v>
      </c>
      <c r="AZ599" s="259">
        <f>MAX('MDA2'!J599,T599)</f>
        <v>0</v>
      </c>
      <c r="BA599" s="259">
        <f>MAX('MDA1'!K599,'MDA2'!K599,'MDA3'!I599,'MDA3'!L599,V599,AD599)</f>
        <v>49826</v>
      </c>
      <c r="BB599" s="259">
        <f>MAX('MDA1'!L599,'MDA2'!L599,'MDA3'!J599,'MDA3'!M599,AF599)</f>
        <v>80138</v>
      </c>
      <c r="BC599" s="259">
        <f t="shared" si="66"/>
        <v>129964</v>
      </c>
      <c r="BD599" s="260">
        <f t="shared" si="67"/>
        <v>80.023151568888224</v>
      </c>
    </row>
    <row r="600" spans="1:56" x14ac:dyDescent="0.2">
      <c r="A600" s="10" t="str">
        <f>IF(COUNTRY_INFO!A600=0," ",COUNTRY_INFO!A600)</f>
        <v>Ethiopia</v>
      </c>
      <c r="B600" s="10" t="str">
        <f>IF(COUNTRY_INFO!B600=0," ",COUNTRY_INFO!B600)</f>
        <v>Oromia West Wellega</v>
      </c>
      <c r="C600" s="87" t="str">
        <f>IF(COUNTRY_INFO!C600=0," ",COUNTRY_INFO!C600)</f>
        <v>Mendi Town</v>
      </c>
      <c r="D600" s="67">
        <f>COUNTRY_INFO!L600</f>
        <v>0</v>
      </c>
      <c r="E600" s="61"/>
      <c r="F600" s="61"/>
      <c r="G600" s="11">
        <f>MAX('MDA1'!M600,'MDA2'!M600)</f>
        <v>0</v>
      </c>
      <c r="H600" s="11">
        <f>IF(AND(COUNTRY_INFO!H600&gt;0,COUNTRY_INFO!H600&lt;4),IF(D600&gt;MAX('MDA1'!M600,'MDA2'!M600),MAX('MDA1'!M600,'MDA2'!M600),D600),0)</f>
        <v>0</v>
      </c>
      <c r="I600" s="73">
        <f>IF(AND(COUNTRY_INFO!H600&gt;0,COUNTRY_INFO!H600&lt;4), IF(G600/D600*100&lt;&gt;0, IF(G600/D600*100&gt;100,100,G600/D600*100), "-"),0)</f>
        <v>0</v>
      </c>
      <c r="J600" s="67">
        <f>COUNTRY_INFO!M600</f>
        <v>21186</v>
      </c>
      <c r="K600" s="61"/>
      <c r="L600" s="61"/>
      <c r="M600" s="11">
        <f>MAX('MDA1'!M600,MAX('MDA3'!I600,'MDA3'!L600)+MAX('MDA3'!J600,'MDA3'!M600))</f>
        <v>18722</v>
      </c>
      <c r="N600" s="11">
        <f>IF(AND(COUNTRY_INFO!I600&gt;0,COUNTRY_INFO!I600&lt;4),IF(J600&gt;MAX('MDA1'!M600,MAX('MDA3'!I600,'MDA3'!L600)+MAX('MDA3'!J600,'MDA3'!M600)),MAX('MDA1'!M600,MAX('MDA3'!I600,'MDA3'!L600)+MAX('MDA3'!J600,'MDA3'!M600)),J600),0)</f>
        <v>18722</v>
      </c>
      <c r="O600" s="73">
        <f>IF(AND(COUNTRY_INFO!I600&gt;0,COUNTRY_INFO!I600&lt;4), IF(M600/J600*100&lt;&gt;0, IF(M600/J600*100&gt;100,100,M600/J600*100), "-"),0)</f>
        <v>88.369678089304259</v>
      </c>
      <c r="P600" s="67">
        <f>COUNTRY_INFO!N600</f>
        <v>0</v>
      </c>
      <c r="Q600" s="61"/>
      <c r="R600" s="61"/>
      <c r="S600" s="11">
        <f>SUM(MAX('MDA2'!J600, 'T1'!L600, MAX(T3_R1!K600, T3_R2!K600)), MAX('MDA1'!K600, 'MDA2'!K600, 'T1'!M600, MAX(T3_R1!L600, T3_R2!L600)), MAX('MDA1'!L600, 'MDA2'!L600, 'T1'!N600, MAX(T3_R1!M600, T3_R2!M600)))</f>
        <v>5883</v>
      </c>
      <c r="T600" s="11">
        <f>IF(AND(COUNTRY_INFO!J600&gt;1,COUNTRY_INFO!J600&lt;4),IF(COUNTRY_INFO!E600&gt;MAX('MDA2'!J600,'T1'!L600,MAX(T3_R1!K600,T3_R2!K600)),MAX('MDA2'!J600,'T1'!L600,MAX(T3_R1!K600,T3_R2!K600)),COUNTRY_INFO!E600),0)</f>
        <v>0</v>
      </c>
      <c r="U600" s="217">
        <f>IF(AND(COUNTRY_INFO!J600&gt;1,COUNTRY_INFO!J600&lt;4), IF(T600/COUNTRY_INFO!E600*100&lt;&gt;0, IF(T600/COUNTRY_INFO!E600*100&gt;100,100,T600/COUNTRY_INFO!E600*100), "-"),0)</f>
        <v>0</v>
      </c>
      <c r="V600" s="11">
        <f>IF(AND(COUNTRY_INFO!J600&gt;1,COUNTRY_INFO!J600&lt;4),IF(COUNTRY_INFO!F600&gt;MAX('MDA1'!K600,'MDA2'!K600,'T1'!M600,MAX(T3_R1!L600,T3_R2!L600)),MAX('MDA1'!K600,'MDA2'!K600,'T1'!M600,MAX(T3_R1!L600,T3_R2!L600)),COUNTRY_INFO!F600),0)</f>
        <v>0</v>
      </c>
      <c r="W600" s="217">
        <f>IF(AND(COUNTRY_INFO!J600&gt;1,COUNTRY_INFO!J600&lt;4), IF(V600/COUNTRY_INFO!F600*100&lt;&gt;0, IF(V600/COUNTRY_INFO!F600*100&gt;100,100,V600/COUNTRY_INFO!F600*100), "-"),0)</f>
        <v>0</v>
      </c>
      <c r="X600" s="11">
        <f t="shared" si="68"/>
        <v>0</v>
      </c>
      <c r="Y600" s="73">
        <f>IF(AND(COUNTRY_INFO!J600&gt;1,COUNTRY_INFO!J600&lt;4), IF(S600/P600*100&lt;&gt;0, IF(X600/P600*100&gt;100,100,X600/P600*100), "-"),0)</f>
        <v>0</v>
      </c>
      <c r="Z600" s="67">
        <f>COUNTRY_INFO!O600</f>
        <v>0</v>
      </c>
      <c r="AA600" s="61"/>
      <c r="AB600" s="61"/>
      <c r="AC600" s="11">
        <f>MAX('T1'!L600,'T2'!J600)+MAX('T1'!M600,'T2'!K600)+MAX('T1'!N600,'T2'!L600)</f>
        <v>5883</v>
      </c>
      <c r="AD600" s="11">
        <f>IF(COUNTRY_INFO!K600=1,IF(COUNTRY_INFO!F600*0.33&gt;MAX('T1'!M600,'T2'!K600),MAX('T1'!M600,'T2'!K600),COUNTRY_INFO!F600*0.33),IF(COUNTRY_INFO!K600=2,IF(COUNTRY_INFO!F600*0.5&gt;MAX('T1'!M600,'T2'!K600),MAX('T1'!M600,'T2'!K600),COUNTRY_INFO!F600*0.5),IF(COUNTRY_INFO!K600=3,IF(COUNTRY_INFO!F600&gt;MAX('T1'!M600,'T2'!K600),MAX('T1'!M600,'T2'!K600),COUNTRY_INFO!F600),0)))</f>
        <v>0</v>
      </c>
      <c r="AE600" s="217">
        <f>IF(AND(COUNTRY_INFO!K600&gt;0,COUNTRY_INFO!K600&lt;4),IF(Z600&gt;0,IF(COUNTRY_INFO!K600=1, AD600/(COUNTRY_INFO!F600*0.33)*100, IF(COUNTRY_INFO!K600=2, AD600/(COUNTRY_INFO!F600*0.5)*100, IF(COUNTRY_INFO!K600=3, AD600/COUNTRY_INFO!F600*100))),"-"),0)</f>
        <v>0</v>
      </c>
      <c r="AF600" s="11">
        <f>IF(COUNTRY_INFO!K600=2,IF(COUNTRY_INFO!G600*0.2&gt;MAX('T1'!N600,'T2'!L600),MAX('T1'!N600,'T2'!L600),COUNTRY_INFO!G600*0.2),IF(COUNTRY_INFO!K600=3,IF(COUNTRY_INFO!G600&gt;MAX('T1'!N600,'T2'!L600),MAX('T1'!N600,'T2'!L600),COUNTRY_INFO!G600),0))</f>
        <v>0</v>
      </c>
      <c r="AG600" s="217">
        <f>IF(AND(COUNTRY_INFO!K600&gt;0,COUNTRY_INFO!K600&lt;4),IF(Z600&gt;0,IF(COUNTRY_INFO!K600=1, 0, IF(COUNTRY_INFO!K600=2, AF600/(COUNTRY_INFO!G600*0.2)*100, IF(COUNTRY_INFO!K600=3, AF600/COUNTRY_INFO!G600*100))),"-"),0)</f>
        <v>0</v>
      </c>
      <c r="AH600" s="11">
        <f t="shared" si="69"/>
        <v>0</v>
      </c>
      <c r="AI600" s="73">
        <f>IF(AND(COUNTRY_INFO!K600&gt;0,COUNTRY_INFO!K600&lt;4), IF(AC600/Z600*100&lt;&gt;0, IF(AH600/Z600*100&gt;100,100,AH600/Z600*100), "-"),0)</f>
        <v>0</v>
      </c>
      <c r="AJ600" s="261"/>
      <c r="AK600" s="260">
        <f>IF(AND(D600&lt;&gt;0, D600&lt;&gt;"Unknown",D600&lt;&gt;"Stopped",D600&lt;&gt;"Not required"),D600/COUNTRY_INFO!D600, 0)</f>
        <v>0</v>
      </c>
      <c r="AL600" s="260">
        <f>IF(AND(J600&lt;&gt;0,J600&lt;&gt;"Unknown",J600&lt;&gt;"Stopped",J600&lt;&gt;"Not required"),J600/COUNTRY_INFO!D600, 0)</f>
        <v>1</v>
      </c>
      <c r="AM600" s="260">
        <f>IF(AND(P600&lt;&gt;0,P600&lt;&gt;"Unknown",P600&lt;&gt;"Not required"),P600/(COUNTRY_INFO!E600+COUNTRY_INFO!F600), 0)</f>
        <v>0</v>
      </c>
      <c r="AN600" s="260">
        <f>IF(AND(Z600&lt;&gt;0,Z600&lt;&gt;"Unknown",Z600&lt;&gt;"Not required"),IF(COUNTRY_INFO!K600=1,1,IF(COUNTRY_INFO!K600=2,0.5*COUNTRY_INFO!F600/(0.5*COUNTRY_INFO!F600+0.2*COUNTRY_INFO!G600),IF(COUNTRY_INFO!K600=3,COUNTRY_INFO!F600/(COUNTRY_INFO!F600+COUNTRY_INFO!G600)))),0)</f>
        <v>0</v>
      </c>
      <c r="AO600" s="260">
        <f>IF(AND(Z600&lt;&gt;0,Z600&lt;&gt;"Unknown",Z600&lt;&gt;"Not required"),IF(COUNTRY_INFO!K600=1,0,IF(COUNTRY_INFO!K600=2,0.2*COUNTRY_INFO!G600/(0.5*COUNTRY_INFO!F600+0.2*COUNTRY_INFO!G600),IF(COUNTRY_INFO!K600=3,COUNTRY_INFO!G600/(COUNTRY_INFO!F600+COUNTRY_INFO!G600)))),0)</f>
        <v>0</v>
      </c>
      <c r="AP600" s="259">
        <f>MAX(COUNTRY_INFO!D600*AK600*PROFILE!$G$7,COUNTRY_INFO!D600*AL600*PROFILE!$G$7)</f>
        <v>2.2182339754164056E-3</v>
      </c>
      <c r="AQ600" s="259">
        <f>MAX(COUNTRY_INFO!D600*AK600*PROFILE!$G$8,COUNTRY_INFO!D600*AL600*PROFILE!$G$8,COUNTRY_INFO!D600*AM600*PROFILE!$G$8)</f>
        <v>3102.9976697340057</v>
      </c>
      <c r="AR600" s="259">
        <f>MAX(COUNTRY_INFO!D600*AK600*PROFILE!$G$9,COUNTRY_INFO!D600*AL600*PROFILE!$G$9,COUNTRY_INFO!D600*AM600*PROFILE!$G$9,IF(AND(DISTRICT!Z600&lt;&gt;"Unknown",Z600&lt;&gt;"Not required"),COUNTRY_INFO!O600*DISTRICT!AN600,0))</f>
        <v>6444.0189433789137</v>
      </c>
      <c r="AS600" s="259">
        <f>MAX(COUNTRY_INFO!D600*AK600*PROFILE!$G$10,COUNTRY_INFO!D600*AL600*PROFILE!$G$10,IF(AND(DISTRICT!Z600&lt;&gt;"Unknown",Z600&lt;&gt;"Not required"),COUNTRY_INFO!O600*DISTRICT!AO600,0))</f>
        <v>11638.981168653107</v>
      </c>
      <c r="AT600" s="259">
        <f t="shared" si="70"/>
        <v>21186</v>
      </c>
      <c r="AU600" s="258" t="str">
        <f t="shared" si="65"/>
        <v>Y</v>
      </c>
      <c r="AV600" s="259">
        <f>MAX('MDA2'!J600,'T1'!L600,'T2'!J600,T3_R1!K600,T3_R2!K600)</f>
        <v>0</v>
      </c>
      <c r="AW600" s="259">
        <f>MAX('MDA1'!K600,'MDA2'!K600,'MDA3'!I600,'MDA3'!L600,'T1'!M600,'T2'!K600,T3_R1!L600,T3_R2!L600)</f>
        <v>6740</v>
      </c>
      <c r="AX600" s="259">
        <f>MAX('MDA1'!L600,'MDA2'!L600,'MDA3'!J600,'MDA3'!M600,'T1'!N600,'T2'!L600,T3_R1!M600,T3_R2!M600)</f>
        <v>11982</v>
      </c>
      <c r="AY600" s="259">
        <f t="shared" si="71"/>
        <v>18722</v>
      </c>
      <c r="AZ600" s="259">
        <f>MAX('MDA2'!J600,T600)</f>
        <v>0</v>
      </c>
      <c r="BA600" s="259">
        <f>MAX('MDA1'!K600,'MDA2'!K600,'MDA3'!I600,'MDA3'!L600,V600,AD600)</f>
        <v>6740</v>
      </c>
      <c r="BB600" s="259">
        <f>MAX('MDA1'!L600,'MDA2'!L600,'MDA3'!J600,'MDA3'!M600,AF600)</f>
        <v>11982</v>
      </c>
      <c r="BC600" s="259">
        <f t="shared" si="66"/>
        <v>18722</v>
      </c>
      <c r="BD600" s="260">
        <f t="shared" si="67"/>
        <v>88.369678089304259</v>
      </c>
    </row>
    <row r="601" spans="1:56" x14ac:dyDescent="0.2">
      <c r="A601" s="10" t="str">
        <f>IF(COUNTRY_INFO!A601=0," ",COUNTRY_INFO!A601)</f>
        <v>Ethiopia</v>
      </c>
      <c r="B601" s="10" t="str">
        <f>IF(COUNTRY_INFO!B601=0," ",COUNTRY_INFO!B601)</f>
        <v>Oromia West Wellega</v>
      </c>
      <c r="C601" s="87" t="str">
        <f>IF(COUNTRY_INFO!C601=0," ",COUNTRY_INFO!C601)</f>
        <v>Nedjo Rural</v>
      </c>
      <c r="D601" s="67">
        <f>COUNTRY_INFO!L601</f>
        <v>0</v>
      </c>
      <c r="E601" s="61"/>
      <c r="F601" s="61"/>
      <c r="G601" s="11">
        <f>MAX('MDA1'!M601,'MDA2'!M601)</f>
        <v>0</v>
      </c>
      <c r="H601" s="11">
        <f>IF(AND(COUNTRY_INFO!H601&gt;0,COUNTRY_INFO!H601&lt;4),IF(D601&gt;MAX('MDA1'!M601,'MDA2'!M601),MAX('MDA1'!M601,'MDA2'!M601),D601),0)</f>
        <v>0</v>
      </c>
      <c r="I601" s="73">
        <f>IF(AND(COUNTRY_INFO!H601&gt;0,COUNTRY_INFO!H601&lt;4), IF(G601/D601*100&lt;&gt;0, IF(G601/D601*100&gt;100,100,G601/D601*100), "-"),0)</f>
        <v>0</v>
      </c>
      <c r="J601" s="67">
        <f>COUNTRY_INFO!M601</f>
        <v>51902</v>
      </c>
      <c r="K601" s="61"/>
      <c r="L601" s="61"/>
      <c r="M601" s="11">
        <f>MAX('MDA1'!M601,MAX('MDA3'!I601,'MDA3'!L601)+MAX('MDA3'!J601,'MDA3'!M601))</f>
        <v>74110</v>
      </c>
      <c r="N601" s="11">
        <f>IF(AND(COUNTRY_INFO!I601&gt;0,COUNTRY_INFO!I601&lt;4),IF(J601&gt;MAX('MDA1'!M601,MAX('MDA3'!I601,'MDA3'!L601)+MAX('MDA3'!J601,'MDA3'!M601)),MAX('MDA1'!M601,MAX('MDA3'!I601,'MDA3'!L601)+MAX('MDA3'!J601,'MDA3'!M601)),J601),0)</f>
        <v>51902</v>
      </c>
      <c r="O601" s="73">
        <f>IF(AND(COUNTRY_INFO!I601&gt;0,COUNTRY_INFO!I601&lt;4), IF(M601/J601*100&lt;&gt;0, IF(M601/J601*100&gt;100,100,M601/J601*100), "-"),0)</f>
        <v>100</v>
      </c>
      <c r="P601" s="67">
        <f>COUNTRY_INFO!N601</f>
        <v>24729</v>
      </c>
      <c r="Q601" s="61"/>
      <c r="R601" s="61"/>
      <c r="S601" s="11">
        <f>SUM(MAX('MDA2'!J601, 'T1'!L601, MAX(T3_R1!K601, T3_R2!K601)), MAX('MDA1'!K601, 'MDA2'!K601, 'T1'!M601, MAX(T3_R1!L601, T3_R2!L601)), MAX('MDA1'!L601, 'MDA2'!L601, 'T1'!N601, MAX(T3_R1!M601, T3_R2!M601)))</f>
        <v>0</v>
      </c>
      <c r="T601" s="11">
        <f>IF(AND(COUNTRY_INFO!J601&gt;1,COUNTRY_INFO!J601&lt;4),IF(COUNTRY_INFO!E601&gt;MAX('MDA2'!J601,'T1'!L601,MAX(T3_R1!K601,T3_R2!K601)),MAX('MDA2'!J601,'T1'!L601,MAX(T3_R1!K601,T3_R2!K601)),COUNTRY_INFO!E601),0)</f>
        <v>0</v>
      </c>
      <c r="U601" s="217" t="str">
        <f>IF(AND(COUNTRY_INFO!J601&gt;1,COUNTRY_INFO!J601&lt;4), IF(T601/COUNTRY_INFO!E601*100&lt;&gt;0, IF(T601/COUNTRY_INFO!E601*100&gt;100,100,T601/COUNTRY_INFO!E601*100), "-"),0)</f>
        <v>-</v>
      </c>
      <c r="V601" s="11">
        <f>IF(AND(COUNTRY_INFO!J601&gt;1,COUNTRY_INFO!J601&lt;4),IF(COUNTRY_INFO!F601&gt;MAX('MDA1'!K601,'MDA2'!K601,'T1'!M601,MAX(T3_R1!L601,T3_R2!L601)),MAX('MDA1'!K601,'MDA2'!K601,'T1'!M601,MAX(T3_R1!L601,T3_R2!L601)),COUNTRY_INFO!F601),0)</f>
        <v>0</v>
      </c>
      <c r="W601" s="217" t="str">
        <f>IF(AND(COUNTRY_INFO!J601&gt;1,COUNTRY_INFO!J601&lt;4), IF(V601/COUNTRY_INFO!F601*100&lt;&gt;0, IF(V601/COUNTRY_INFO!F601*100&gt;100,100,V601/COUNTRY_INFO!F601*100), "-"),0)</f>
        <v>-</v>
      </c>
      <c r="X601" s="11">
        <f t="shared" si="68"/>
        <v>0</v>
      </c>
      <c r="Y601" s="73" t="str">
        <f>IF(AND(COUNTRY_INFO!J601&gt;1,COUNTRY_INFO!J601&lt;4), IF(S601/P601*100&lt;&gt;0, IF(X601/P601*100&gt;100,100,X601/P601*100), "-"),0)</f>
        <v>-</v>
      </c>
      <c r="Z601" s="67">
        <f>COUNTRY_INFO!O601</f>
        <v>5336.1</v>
      </c>
      <c r="AA601" s="61"/>
      <c r="AB601" s="61"/>
      <c r="AC601" s="11">
        <f>MAX('T1'!L601,'T2'!J601)+MAX('T1'!M601,'T2'!K601)+MAX('T1'!N601,'T2'!L601)</f>
        <v>0</v>
      </c>
      <c r="AD601" s="11">
        <f>IF(COUNTRY_INFO!K601=1,IF(COUNTRY_INFO!F601*0.33&gt;MAX('T1'!M601,'T2'!K601),MAX('T1'!M601,'T2'!K601),COUNTRY_INFO!F601*0.33),IF(COUNTRY_INFO!K601=2,IF(COUNTRY_INFO!F601*0.5&gt;MAX('T1'!M601,'T2'!K601),MAX('T1'!M601,'T2'!K601),COUNTRY_INFO!F601*0.5),IF(COUNTRY_INFO!K601=3,IF(COUNTRY_INFO!F601&gt;MAX('T1'!M601,'T2'!K601),MAX('T1'!M601,'T2'!K601),COUNTRY_INFO!F601),0)))</f>
        <v>0</v>
      </c>
      <c r="AE601" s="217">
        <f>IF(AND(COUNTRY_INFO!K601&gt;0,COUNTRY_INFO!K601&lt;4),IF(Z601&gt;0,IF(COUNTRY_INFO!K601=1, AD601/(COUNTRY_INFO!F601*0.33)*100, IF(COUNTRY_INFO!K601=2, AD601/(COUNTRY_INFO!F601*0.5)*100, IF(COUNTRY_INFO!K601=3, AD601/COUNTRY_INFO!F601*100))),"-"),0)</f>
        <v>0</v>
      </c>
      <c r="AF601" s="11">
        <f>IF(COUNTRY_INFO!K601=2,IF(COUNTRY_INFO!G601*0.2&gt;MAX('T1'!N601,'T2'!L601),MAX('T1'!N601,'T2'!L601),COUNTRY_INFO!G601*0.2),IF(COUNTRY_INFO!K601=3,IF(COUNTRY_INFO!G601&gt;MAX('T1'!N601,'T2'!L601),MAX('T1'!N601,'T2'!L601),COUNTRY_INFO!G601),0))</f>
        <v>0</v>
      </c>
      <c r="AG601" s="217">
        <f>IF(AND(COUNTRY_INFO!K601&gt;0,COUNTRY_INFO!K601&lt;4),IF(Z601&gt;0,IF(COUNTRY_INFO!K601=1, 0, IF(COUNTRY_INFO!K601=2, AF601/(COUNTRY_INFO!G601*0.2)*100, IF(COUNTRY_INFO!K601=3, AF601/COUNTRY_INFO!G601*100))),"-"),0)</f>
        <v>0</v>
      </c>
      <c r="AH601" s="11">
        <f t="shared" si="69"/>
        <v>0</v>
      </c>
      <c r="AI601" s="73" t="str">
        <f>IF(AND(COUNTRY_INFO!K601&gt;0,COUNTRY_INFO!K601&lt;4), IF(AC601/Z601*100&lt;&gt;0, IF(AH601/Z601*100&gt;100,100,AH601/Z601*100), "-"),0)</f>
        <v>-</v>
      </c>
      <c r="AJ601" s="261"/>
      <c r="AK601" s="260">
        <f>IF(AND(D601&lt;&gt;0, D601&lt;&gt;"Unknown",D601&lt;&gt;"Stopped",D601&lt;&gt;"Not required"),D601/COUNTRY_INFO!D601, 0)</f>
        <v>0</v>
      </c>
      <c r="AL601" s="260">
        <f>IF(AND(J601&lt;&gt;0,J601&lt;&gt;"Unknown",J601&lt;&gt;"Stopped",J601&lt;&gt;"Not required"),J601/COUNTRY_INFO!D601, 0)</f>
        <v>1</v>
      </c>
      <c r="AM601" s="260">
        <f>IF(AND(P601&lt;&gt;0,P601&lt;&gt;"Unknown",P601&lt;&gt;"Not required"),P601/(COUNTRY_INFO!E601+COUNTRY_INFO!F601), 0)</f>
        <v>1</v>
      </c>
      <c r="AN601" s="260">
        <f>IF(AND(Z601&lt;&gt;0,Z601&lt;&gt;"Unknown",Z601&lt;&gt;"Not required"),IF(COUNTRY_INFO!K601=1,1,IF(COUNTRY_INFO!K601=2,0.5*COUNTRY_INFO!F601/(0.5*COUNTRY_INFO!F601+0.2*COUNTRY_INFO!G601),IF(COUNTRY_INFO!K601=3,COUNTRY_INFO!F601/(COUNTRY_INFO!F601+COUNTRY_INFO!G601)))),0)</f>
        <v>1</v>
      </c>
      <c r="AO601" s="260">
        <f>IF(AND(Z601&lt;&gt;0,Z601&lt;&gt;"Unknown",Z601&lt;&gt;"Not required"),IF(COUNTRY_INFO!K601=1,0,IF(COUNTRY_INFO!K601=2,0.2*COUNTRY_INFO!G601/(0.5*COUNTRY_INFO!F601+0.2*COUNTRY_INFO!G601),IF(COUNTRY_INFO!K601=3,COUNTRY_INFO!G601/(COUNTRY_INFO!F601+COUNTRY_INFO!G601)))),0)</f>
        <v>0</v>
      </c>
      <c r="AP601" s="259">
        <f>MAX(COUNTRY_INFO!D601*AK601*PROFILE!$G$7,COUNTRY_INFO!D601*AL601*PROFILE!$G$7)</f>
        <v>5.4342858393307981E-3</v>
      </c>
      <c r="AQ601" s="259">
        <f>MAX(COUNTRY_INFO!D601*AK601*PROFILE!$G$8,COUNTRY_INFO!D601*AL601*PROFILE!$G$8,COUNTRY_INFO!D601*AM601*PROFILE!$G$8)</f>
        <v>7601.802372063361</v>
      </c>
      <c r="AR601" s="259">
        <f>MAX(COUNTRY_INFO!D601*AK601*PROFILE!$G$9,COUNTRY_INFO!D601*AL601*PROFILE!$G$9,COUNTRY_INFO!D601*AM601*PROFILE!$G$9,IF(AND(DISTRICT!Z601&lt;&gt;"Unknown",Z601&lt;&gt;"Not required"),COUNTRY_INFO!O601*DISTRICT!AN601,0))</f>
        <v>15786.721004401603</v>
      </c>
      <c r="AS601" s="259">
        <f>MAX(COUNTRY_INFO!D601*AK601*PROFILE!$G$10,COUNTRY_INFO!D601*AL601*PROFILE!$G$10,IF(AND(DISTRICT!Z601&lt;&gt;"Unknown",Z601&lt;&gt;"Not required"),COUNTRY_INFO!O601*DISTRICT!AO601,0))</f>
        <v>28513.471189249198</v>
      </c>
      <c r="AT601" s="259">
        <f t="shared" si="70"/>
        <v>51902</v>
      </c>
      <c r="AU601" s="258">
        <f t="shared" si="65"/>
        <v>0</v>
      </c>
      <c r="AV601" s="259">
        <f>MAX('MDA2'!J601,'T1'!L601,'T2'!J601,T3_R1!K601,T3_R2!K601)</f>
        <v>0</v>
      </c>
      <c r="AW601" s="259">
        <f>MAX('MDA1'!K601,'MDA2'!K601,'MDA3'!I601,'MDA3'!L601,'T1'!M601,'T2'!K601,T3_R1!L601,T3_R2!L601)</f>
        <v>26680</v>
      </c>
      <c r="AX601" s="259">
        <f>MAX('MDA1'!L601,'MDA2'!L601,'MDA3'!J601,'MDA3'!M601,'T1'!N601,'T2'!L601,T3_R1!M601,T3_R2!M601)</f>
        <v>47430</v>
      </c>
      <c r="AY601" s="259">
        <f t="shared" si="71"/>
        <v>74110</v>
      </c>
      <c r="AZ601" s="259">
        <f>MAX('MDA2'!J601,T601)</f>
        <v>0</v>
      </c>
      <c r="BA601" s="259">
        <f>MAX('MDA1'!K601,'MDA2'!K601,'MDA3'!I601,'MDA3'!L601,V601,AD601)</f>
        <v>26680</v>
      </c>
      <c r="BB601" s="259">
        <f>MAX('MDA1'!L601,'MDA2'!L601,'MDA3'!J601,'MDA3'!M601,AF601)</f>
        <v>47430</v>
      </c>
      <c r="BC601" s="259">
        <f t="shared" si="66"/>
        <v>51902</v>
      </c>
      <c r="BD601" s="260">
        <f t="shared" si="67"/>
        <v>100</v>
      </c>
    </row>
    <row r="602" spans="1:56" x14ac:dyDescent="0.2">
      <c r="A602" s="10" t="str">
        <f>IF(COUNTRY_INFO!A602=0," ",COUNTRY_INFO!A602)</f>
        <v>Ethiopia</v>
      </c>
      <c r="B602" s="10" t="str">
        <f>IF(COUNTRY_INFO!B602=0," ",COUNTRY_INFO!B602)</f>
        <v>Oromia West Wellega</v>
      </c>
      <c r="C602" s="87" t="str">
        <f>IF(COUNTRY_INFO!C602=0," ",COUNTRY_INFO!C602)</f>
        <v>Nedjo Town</v>
      </c>
      <c r="D602" s="67">
        <f>COUNTRY_INFO!L602</f>
        <v>0</v>
      </c>
      <c r="E602" s="61"/>
      <c r="F602" s="61"/>
      <c r="G602" s="11">
        <f>MAX('MDA1'!M602,'MDA2'!M602)</f>
        <v>0</v>
      </c>
      <c r="H602" s="11">
        <f>IF(AND(COUNTRY_INFO!H602&gt;0,COUNTRY_INFO!H602&lt;4),IF(D602&gt;MAX('MDA1'!M602,'MDA2'!M602),MAX('MDA1'!M602,'MDA2'!M602),D602),0)</f>
        <v>0</v>
      </c>
      <c r="I602" s="73">
        <f>IF(AND(COUNTRY_INFO!H602&gt;0,COUNTRY_INFO!H602&lt;4), IF(G602/D602*100&lt;&gt;0, IF(G602/D602*100&gt;100,100,G602/D602*100), "-"),0)</f>
        <v>0</v>
      </c>
      <c r="J602" s="67">
        <f>COUNTRY_INFO!M602</f>
        <v>27238</v>
      </c>
      <c r="K602" s="61"/>
      <c r="L602" s="61"/>
      <c r="M602" s="11">
        <f>MAX('MDA1'!M602,MAX('MDA3'!I602,'MDA3'!L602)+MAX('MDA3'!J602,'MDA3'!M602))</f>
        <v>21852</v>
      </c>
      <c r="N602" s="11">
        <f>IF(AND(COUNTRY_INFO!I602&gt;0,COUNTRY_INFO!I602&lt;4),IF(J602&gt;MAX('MDA1'!M602,MAX('MDA3'!I602,'MDA3'!L602)+MAX('MDA3'!J602,'MDA3'!M602)),MAX('MDA1'!M602,MAX('MDA3'!I602,'MDA3'!L602)+MAX('MDA3'!J602,'MDA3'!M602)),J602),0)</f>
        <v>21852</v>
      </c>
      <c r="O602" s="73">
        <f>IF(AND(COUNTRY_INFO!I602&gt;0,COUNTRY_INFO!I602&lt;4), IF(M602/J602*100&lt;&gt;0, IF(M602/J602*100&gt;100,100,M602/J602*100), "-"),0)</f>
        <v>80.226154636904326</v>
      </c>
      <c r="P602" s="67">
        <f>COUNTRY_INFO!N602</f>
        <v>12978</v>
      </c>
      <c r="Q602" s="61"/>
      <c r="R602" s="61"/>
      <c r="S602" s="11">
        <f>SUM(MAX('MDA2'!J602, 'T1'!L602, MAX(T3_R1!K602, T3_R2!K602)), MAX('MDA1'!K602, 'MDA2'!K602, 'T1'!M602, MAX(T3_R1!L602, T3_R2!L602)), MAX('MDA1'!L602, 'MDA2'!L602, 'T1'!N602, MAX(T3_R1!M602, T3_R2!M602)))</f>
        <v>0</v>
      </c>
      <c r="T602" s="11">
        <f>IF(AND(COUNTRY_INFO!J602&gt;1,COUNTRY_INFO!J602&lt;4),IF(COUNTRY_INFO!E602&gt;MAX('MDA2'!J602,'T1'!L602,MAX(T3_R1!K602,T3_R2!K602)),MAX('MDA2'!J602,'T1'!L602,MAX(T3_R1!K602,T3_R2!K602)),COUNTRY_INFO!E602),0)</f>
        <v>0</v>
      </c>
      <c r="U602" s="217" t="str">
        <f>IF(AND(COUNTRY_INFO!J602&gt;1,COUNTRY_INFO!J602&lt;4), IF(T602/COUNTRY_INFO!E602*100&lt;&gt;0, IF(T602/COUNTRY_INFO!E602*100&gt;100,100,T602/COUNTRY_INFO!E602*100), "-"),0)</f>
        <v>-</v>
      </c>
      <c r="V602" s="11">
        <f>IF(AND(COUNTRY_INFO!J602&gt;1,COUNTRY_INFO!J602&lt;4),IF(COUNTRY_INFO!F602&gt;MAX('MDA1'!K602,'MDA2'!K602,'T1'!M602,MAX(T3_R1!L602,T3_R2!L602)),MAX('MDA1'!K602,'MDA2'!K602,'T1'!M602,MAX(T3_R1!L602,T3_R2!L602)),COUNTRY_INFO!F602),0)</f>
        <v>0</v>
      </c>
      <c r="W602" s="217" t="str">
        <f>IF(AND(COUNTRY_INFO!J602&gt;1,COUNTRY_INFO!J602&lt;4), IF(V602/COUNTRY_INFO!F602*100&lt;&gt;0, IF(V602/COUNTRY_INFO!F602*100&gt;100,100,V602/COUNTRY_INFO!F602*100), "-"),0)</f>
        <v>-</v>
      </c>
      <c r="X602" s="11">
        <f t="shared" si="68"/>
        <v>0</v>
      </c>
      <c r="Y602" s="73" t="str">
        <f>IF(AND(COUNTRY_INFO!J602&gt;1,COUNTRY_INFO!J602&lt;4), IF(S602/P602*100&lt;&gt;0, IF(X602/P602*100&gt;100,100,X602/P602*100), "-"),0)</f>
        <v>-</v>
      </c>
      <c r="Z602" s="67">
        <f>COUNTRY_INFO!O602</f>
        <v>2800.38</v>
      </c>
      <c r="AA602" s="61"/>
      <c r="AB602" s="61"/>
      <c r="AC602" s="11">
        <f>MAX('T1'!L602,'T2'!J602)+MAX('T1'!M602,'T2'!K602)+MAX('T1'!N602,'T2'!L602)</f>
        <v>0</v>
      </c>
      <c r="AD602" s="11">
        <f>IF(COUNTRY_INFO!K602=1,IF(COUNTRY_INFO!F602*0.33&gt;MAX('T1'!M602,'T2'!K602),MAX('T1'!M602,'T2'!K602),COUNTRY_INFO!F602*0.33),IF(COUNTRY_INFO!K602=2,IF(COUNTRY_INFO!F602*0.5&gt;MAX('T1'!M602,'T2'!K602),MAX('T1'!M602,'T2'!K602),COUNTRY_INFO!F602*0.5),IF(COUNTRY_INFO!K602=3,IF(COUNTRY_INFO!F602&gt;MAX('T1'!M602,'T2'!K602),MAX('T1'!M602,'T2'!K602),COUNTRY_INFO!F602),0)))</f>
        <v>0</v>
      </c>
      <c r="AE602" s="217">
        <f>IF(AND(COUNTRY_INFO!K602&gt;0,COUNTRY_INFO!K602&lt;4),IF(Z602&gt;0,IF(COUNTRY_INFO!K602=1, AD602/(COUNTRY_INFO!F602*0.33)*100, IF(COUNTRY_INFO!K602=2, AD602/(COUNTRY_INFO!F602*0.5)*100, IF(COUNTRY_INFO!K602=3, AD602/COUNTRY_INFO!F602*100))),"-"),0)</f>
        <v>0</v>
      </c>
      <c r="AF602" s="11">
        <f>IF(COUNTRY_INFO!K602=2,IF(COUNTRY_INFO!G602*0.2&gt;MAX('T1'!N602,'T2'!L602),MAX('T1'!N602,'T2'!L602),COUNTRY_INFO!G602*0.2),IF(COUNTRY_INFO!K602=3,IF(COUNTRY_INFO!G602&gt;MAX('T1'!N602,'T2'!L602),MAX('T1'!N602,'T2'!L602),COUNTRY_INFO!G602),0))</f>
        <v>0</v>
      </c>
      <c r="AG602" s="217">
        <f>IF(AND(COUNTRY_INFO!K602&gt;0,COUNTRY_INFO!K602&lt;4),IF(Z602&gt;0,IF(COUNTRY_INFO!K602=1, 0, IF(COUNTRY_INFO!K602=2, AF602/(COUNTRY_INFO!G602*0.2)*100, IF(COUNTRY_INFO!K602=3, AF602/COUNTRY_INFO!G602*100))),"-"),0)</f>
        <v>0</v>
      </c>
      <c r="AH602" s="11">
        <f t="shared" si="69"/>
        <v>0</v>
      </c>
      <c r="AI602" s="73" t="str">
        <f>IF(AND(COUNTRY_INFO!K602&gt;0,COUNTRY_INFO!K602&lt;4), IF(AC602/Z602*100&lt;&gt;0, IF(AH602/Z602*100&gt;100,100,AH602/Z602*100), "-"),0)</f>
        <v>-</v>
      </c>
      <c r="AJ602" s="261"/>
      <c r="AK602" s="260">
        <f>IF(AND(D602&lt;&gt;0, D602&lt;&gt;"Unknown",D602&lt;&gt;"Stopped",D602&lt;&gt;"Not required"),D602/COUNTRY_INFO!D602, 0)</f>
        <v>0</v>
      </c>
      <c r="AL602" s="260">
        <f>IF(AND(J602&lt;&gt;0,J602&lt;&gt;"Unknown",J602&lt;&gt;"Stopped",J602&lt;&gt;"Not required"),J602/COUNTRY_INFO!D602, 0)</f>
        <v>1</v>
      </c>
      <c r="AM602" s="260">
        <f>IF(AND(P602&lt;&gt;0,P602&lt;&gt;"Unknown",P602&lt;&gt;"Not required"),P602/(COUNTRY_INFO!E602+COUNTRY_INFO!F602), 0)</f>
        <v>1</v>
      </c>
      <c r="AN602" s="260">
        <f>IF(AND(Z602&lt;&gt;0,Z602&lt;&gt;"Unknown",Z602&lt;&gt;"Not required"),IF(COUNTRY_INFO!K602=1,1,IF(COUNTRY_INFO!K602=2,0.5*COUNTRY_INFO!F602/(0.5*COUNTRY_INFO!F602+0.2*COUNTRY_INFO!G602),IF(COUNTRY_INFO!K602=3,COUNTRY_INFO!F602/(COUNTRY_INFO!F602+COUNTRY_INFO!G602)))),0)</f>
        <v>1</v>
      </c>
      <c r="AO602" s="260">
        <f>IF(AND(Z602&lt;&gt;0,Z602&lt;&gt;"Unknown",Z602&lt;&gt;"Not required"),IF(COUNTRY_INFO!K602=1,0,IF(COUNTRY_INFO!K602=2,0.2*COUNTRY_INFO!G602/(0.5*COUNTRY_INFO!F602+0.2*COUNTRY_INFO!G602),IF(COUNTRY_INFO!K602=3,COUNTRY_INFO!G602/(COUNTRY_INFO!F602+COUNTRY_INFO!G602)))),0)</f>
        <v>0</v>
      </c>
      <c r="AP602" s="259">
        <f>MAX(COUNTRY_INFO!D602*AK602*PROFILE!$G$7,COUNTRY_INFO!D602*AL602*PROFILE!$G$7)</f>
        <v>2.8518954508822835E-3</v>
      </c>
      <c r="AQ602" s="259">
        <f>MAX(COUNTRY_INFO!D602*AK602*PROFILE!$G$8,COUNTRY_INFO!D602*AL602*PROFILE!$G$8,COUNTRY_INFO!D602*AM602*PROFILE!$G$8)</f>
        <v>3989.4010444734658</v>
      </c>
      <c r="AR602" s="259">
        <f>MAX(COUNTRY_INFO!D602*AK602*PROFILE!$G$9,COUNTRY_INFO!D602*AL602*PROFILE!$G$9,COUNTRY_INFO!D602*AM602*PROFILE!$G$9,IF(AND(DISTRICT!Z602&lt;&gt;"Unknown",Z602&lt;&gt;"Not required"),COUNTRY_INFO!O602*DISTRICT!AN602,0))</f>
        <v>8284.8195968920445</v>
      </c>
      <c r="AS602" s="259">
        <f>MAX(COUNTRY_INFO!D602*AK602*PROFILE!$G$10,COUNTRY_INFO!D602*AL602*PROFILE!$G$10,IF(AND(DISTRICT!Z602&lt;&gt;"Unknown",Z602&lt;&gt;"Not required"),COUNTRY_INFO!O602*DISTRICT!AO602,0))</f>
        <v>14963.776506739039</v>
      </c>
      <c r="AT602" s="259">
        <f t="shared" si="70"/>
        <v>27238</v>
      </c>
      <c r="AU602" s="258">
        <f t="shared" si="65"/>
        <v>0</v>
      </c>
      <c r="AV602" s="259">
        <f>MAX('MDA2'!J602,'T1'!L602,'T2'!J602,T3_R1!K602,T3_R2!K602)</f>
        <v>0</v>
      </c>
      <c r="AW602" s="259">
        <f>MAX('MDA1'!K602,'MDA2'!K602,'MDA3'!I602,'MDA3'!L602,'T1'!M602,'T2'!K602,T3_R1!L602,T3_R2!L602)</f>
        <v>7867</v>
      </c>
      <c r="AX602" s="259">
        <f>MAX('MDA1'!L602,'MDA2'!L602,'MDA3'!J602,'MDA3'!M602,'T1'!N602,'T2'!L602,T3_R1!M602,T3_R2!M602)</f>
        <v>13985</v>
      </c>
      <c r="AY602" s="259">
        <f t="shared" si="71"/>
        <v>21852</v>
      </c>
      <c r="AZ602" s="259">
        <f>MAX('MDA2'!J602,T602)</f>
        <v>0</v>
      </c>
      <c r="BA602" s="259">
        <f>MAX('MDA1'!K602,'MDA2'!K602,'MDA3'!I602,'MDA3'!L602,V602,AD602)</f>
        <v>7867</v>
      </c>
      <c r="BB602" s="259">
        <f>MAX('MDA1'!L602,'MDA2'!L602,'MDA3'!J602,'MDA3'!M602,AF602)</f>
        <v>13985</v>
      </c>
      <c r="BC602" s="259">
        <f t="shared" si="66"/>
        <v>21852</v>
      </c>
      <c r="BD602" s="260">
        <f t="shared" si="67"/>
        <v>80.226154636904326</v>
      </c>
    </row>
    <row r="603" spans="1:56" x14ac:dyDescent="0.2">
      <c r="A603" s="10" t="str">
        <f>IF(COUNTRY_INFO!A603=0," ",COUNTRY_INFO!A603)</f>
        <v>Ethiopia</v>
      </c>
      <c r="B603" s="10" t="str">
        <f>IF(COUNTRY_INFO!B603=0," ",COUNTRY_INFO!B603)</f>
        <v>Oromia West Wellega</v>
      </c>
      <c r="C603" s="87" t="str">
        <f>IF(COUNTRY_INFO!C603=0," ",COUNTRY_INFO!C603)</f>
        <v>Nole Kaba</v>
      </c>
      <c r="D603" s="67">
        <f>COUNTRY_INFO!L603</f>
        <v>0</v>
      </c>
      <c r="E603" s="61"/>
      <c r="F603" s="61"/>
      <c r="G603" s="11">
        <f>MAX('MDA1'!M603,'MDA2'!M603)</f>
        <v>0</v>
      </c>
      <c r="H603" s="11">
        <f>IF(AND(COUNTRY_INFO!H603&gt;0,COUNTRY_INFO!H603&lt;4),IF(D603&gt;MAX('MDA1'!M603,'MDA2'!M603),MAX('MDA1'!M603,'MDA2'!M603),D603),0)</f>
        <v>0</v>
      </c>
      <c r="I603" s="73">
        <f>IF(AND(COUNTRY_INFO!H603&gt;0,COUNTRY_INFO!H603&lt;4), IF(G603/D603*100&lt;&gt;0, IF(G603/D603*100&gt;100,100,G603/D603*100), "-"),0)</f>
        <v>0</v>
      </c>
      <c r="J603" s="67">
        <f>COUNTRY_INFO!M603</f>
        <v>76808</v>
      </c>
      <c r="K603" s="61"/>
      <c r="L603" s="61"/>
      <c r="M603" s="11">
        <f>MAX('MDA1'!M603,MAX('MDA3'!I603,'MDA3'!L603)+MAX('MDA3'!J603,'MDA3'!M603))</f>
        <v>58820</v>
      </c>
      <c r="N603" s="11">
        <f>IF(AND(COUNTRY_INFO!I603&gt;0,COUNTRY_INFO!I603&lt;4),IF(J603&gt;MAX('MDA1'!M603,MAX('MDA3'!I603,'MDA3'!L603)+MAX('MDA3'!J603,'MDA3'!M603)),MAX('MDA1'!M603,MAX('MDA3'!I603,'MDA3'!L603)+MAX('MDA3'!J603,'MDA3'!M603)),J603),0)</f>
        <v>58820</v>
      </c>
      <c r="O603" s="73">
        <f>IF(AND(COUNTRY_INFO!I603&gt;0,COUNTRY_INFO!I603&lt;4), IF(M603/J603*100&lt;&gt;0, IF(M603/J603*100&gt;100,100,M603/J603*100), "-"),0)</f>
        <v>76.580564524528697</v>
      </c>
      <c r="P603" s="67">
        <f>COUNTRY_INFO!N603</f>
        <v>0</v>
      </c>
      <c r="Q603" s="61"/>
      <c r="R603" s="61"/>
      <c r="S603" s="11">
        <f>SUM(MAX('MDA2'!J603, 'T1'!L603, MAX(T3_R1!K603, T3_R2!K603)), MAX('MDA1'!K603, 'MDA2'!K603, 'T1'!M603, MAX(T3_R1!L603, T3_R2!L603)), MAX('MDA1'!L603, 'MDA2'!L603, 'T1'!N603, MAX(T3_R1!M603, T3_R2!M603)))</f>
        <v>0</v>
      </c>
      <c r="T603" s="11">
        <f>IF(AND(COUNTRY_INFO!J603&gt;1,COUNTRY_INFO!J603&lt;4),IF(COUNTRY_INFO!E603&gt;MAX('MDA2'!J603,'T1'!L603,MAX(T3_R1!K603,T3_R2!K603)),MAX('MDA2'!J603,'T1'!L603,MAX(T3_R1!K603,T3_R2!K603)),COUNTRY_INFO!E603),0)</f>
        <v>0</v>
      </c>
      <c r="U603" s="217">
        <f>IF(AND(COUNTRY_INFO!J603&gt;1,COUNTRY_INFO!J603&lt;4), IF(T603/COUNTRY_INFO!E603*100&lt;&gt;0, IF(T603/COUNTRY_INFO!E603*100&gt;100,100,T603/COUNTRY_INFO!E603*100), "-"),0)</f>
        <v>0</v>
      </c>
      <c r="V603" s="11">
        <f>IF(AND(COUNTRY_INFO!J603&gt;1,COUNTRY_INFO!J603&lt;4),IF(COUNTRY_INFO!F603&gt;MAX('MDA1'!K603,'MDA2'!K603,'T1'!M603,MAX(T3_R1!L603,T3_R2!L603)),MAX('MDA1'!K603,'MDA2'!K603,'T1'!M603,MAX(T3_R1!L603,T3_R2!L603)),COUNTRY_INFO!F603),0)</f>
        <v>0</v>
      </c>
      <c r="W603" s="217">
        <f>IF(AND(COUNTRY_INFO!J603&gt;1,COUNTRY_INFO!J603&lt;4), IF(V603/COUNTRY_INFO!F603*100&lt;&gt;0, IF(V603/COUNTRY_INFO!F603*100&gt;100,100,V603/COUNTRY_INFO!F603*100), "-"),0)</f>
        <v>0</v>
      </c>
      <c r="X603" s="11">
        <f t="shared" si="68"/>
        <v>0</v>
      </c>
      <c r="Y603" s="73">
        <f>IF(AND(COUNTRY_INFO!J603&gt;1,COUNTRY_INFO!J603&lt;4), IF(S603/P603*100&lt;&gt;0, IF(X603/P603*100&gt;100,100,X603/P603*100), "-"),0)</f>
        <v>0</v>
      </c>
      <c r="Z603" s="67">
        <f>COUNTRY_INFO!O603</f>
        <v>0</v>
      </c>
      <c r="AA603" s="61"/>
      <c r="AB603" s="61"/>
      <c r="AC603" s="11">
        <f>MAX('T1'!L603,'T2'!J603)+MAX('T1'!M603,'T2'!K603)+MAX('T1'!N603,'T2'!L603)</f>
        <v>0</v>
      </c>
      <c r="AD603" s="11">
        <f>IF(COUNTRY_INFO!K603=1,IF(COUNTRY_INFO!F603*0.33&gt;MAX('T1'!M603,'T2'!K603),MAX('T1'!M603,'T2'!K603),COUNTRY_INFO!F603*0.33),IF(COUNTRY_INFO!K603=2,IF(COUNTRY_INFO!F603*0.5&gt;MAX('T1'!M603,'T2'!K603),MAX('T1'!M603,'T2'!K603),COUNTRY_INFO!F603*0.5),IF(COUNTRY_INFO!K603=3,IF(COUNTRY_INFO!F603&gt;MAX('T1'!M603,'T2'!K603),MAX('T1'!M603,'T2'!K603),COUNTRY_INFO!F603),0)))</f>
        <v>0</v>
      </c>
      <c r="AE603" s="217">
        <f>IF(AND(COUNTRY_INFO!K603&gt;0,COUNTRY_INFO!K603&lt;4),IF(Z603&gt;0,IF(COUNTRY_INFO!K603=1, AD603/(COUNTRY_INFO!F603*0.33)*100, IF(COUNTRY_INFO!K603=2, AD603/(COUNTRY_INFO!F603*0.5)*100, IF(COUNTRY_INFO!K603=3, AD603/COUNTRY_INFO!F603*100))),"-"),0)</f>
        <v>0</v>
      </c>
      <c r="AF603" s="11">
        <f>IF(COUNTRY_INFO!K603=2,IF(COUNTRY_INFO!G603*0.2&gt;MAX('T1'!N603,'T2'!L603),MAX('T1'!N603,'T2'!L603),COUNTRY_INFO!G603*0.2),IF(COUNTRY_INFO!K603=3,IF(COUNTRY_INFO!G603&gt;MAX('T1'!N603,'T2'!L603),MAX('T1'!N603,'T2'!L603),COUNTRY_INFO!G603),0))</f>
        <v>0</v>
      </c>
      <c r="AG603" s="217">
        <f>IF(AND(COUNTRY_INFO!K603&gt;0,COUNTRY_INFO!K603&lt;4),IF(Z603&gt;0,IF(COUNTRY_INFO!K603=1, 0, IF(COUNTRY_INFO!K603=2, AF603/(COUNTRY_INFO!G603*0.2)*100, IF(COUNTRY_INFO!K603=3, AF603/COUNTRY_INFO!G603*100))),"-"),0)</f>
        <v>0</v>
      </c>
      <c r="AH603" s="11">
        <f t="shared" si="69"/>
        <v>0</v>
      </c>
      <c r="AI603" s="73">
        <f>IF(AND(COUNTRY_INFO!K603&gt;0,COUNTRY_INFO!K603&lt;4), IF(AC603/Z603*100&lt;&gt;0, IF(AH603/Z603*100&gt;100,100,AH603/Z603*100), "-"),0)</f>
        <v>0</v>
      </c>
      <c r="AJ603" s="261"/>
      <c r="AK603" s="260">
        <f>IF(AND(D603&lt;&gt;0, D603&lt;&gt;"Unknown",D603&lt;&gt;"Stopped",D603&lt;&gt;"Not required"),D603/COUNTRY_INFO!D603, 0)</f>
        <v>0</v>
      </c>
      <c r="AL603" s="260">
        <f>IF(AND(J603&lt;&gt;0,J603&lt;&gt;"Unknown",J603&lt;&gt;"Stopped",J603&lt;&gt;"Not required"),J603/COUNTRY_INFO!D603, 0)</f>
        <v>1</v>
      </c>
      <c r="AM603" s="260">
        <f>IF(AND(P603&lt;&gt;0,P603&lt;&gt;"Unknown",P603&lt;&gt;"Not required"),P603/(COUNTRY_INFO!E603+COUNTRY_INFO!F603), 0)</f>
        <v>0</v>
      </c>
      <c r="AN603" s="260">
        <f>IF(AND(Z603&lt;&gt;0,Z603&lt;&gt;"Unknown",Z603&lt;&gt;"Not required"),IF(COUNTRY_INFO!K603=1,1,IF(COUNTRY_INFO!K603=2,0.5*COUNTRY_INFO!F603/(0.5*COUNTRY_INFO!F603+0.2*COUNTRY_INFO!G603),IF(COUNTRY_INFO!K603=3,COUNTRY_INFO!F603/(COUNTRY_INFO!F603+COUNTRY_INFO!G603)))),0)</f>
        <v>0</v>
      </c>
      <c r="AO603" s="260">
        <f>IF(AND(Z603&lt;&gt;0,Z603&lt;&gt;"Unknown",Z603&lt;&gt;"Not required"),IF(COUNTRY_INFO!K603=1,0,IF(COUNTRY_INFO!K603=2,0.2*COUNTRY_INFO!G603/(0.5*COUNTRY_INFO!F603+0.2*COUNTRY_INFO!G603),IF(COUNTRY_INFO!K603=3,COUNTRY_INFO!G603/(COUNTRY_INFO!F603+COUNTRY_INFO!G603)))),0)</f>
        <v>0</v>
      </c>
      <c r="AP603" s="259">
        <f>MAX(COUNTRY_INFO!D603*AK603*PROFILE!$G$7,COUNTRY_INFO!D603*AL603*PROFILE!$G$7)</f>
        <v>8.0420143105722312E-3</v>
      </c>
      <c r="AQ603" s="259">
        <f>MAX(COUNTRY_INFO!D603*AK603*PROFILE!$G$8,COUNTRY_INFO!D603*AL603*PROFILE!$G$8,COUNTRY_INFO!D603*AM603*PROFILE!$G$8)</f>
        <v>11249.648117479917</v>
      </c>
      <c r="AR603" s="259">
        <f>MAX(COUNTRY_INFO!D603*AK603*PROFILE!$G$9,COUNTRY_INFO!D603*AL603*PROFILE!$G$9,COUNTRY_INFO!D603*AM603*PROFILE!$G$9,IF(AND(DISTRICT!Z603&lt;&gt;"Unknown",Z603&lt;&gt;"Not required"),COUNTRY_INFO!O603*DISTRICT!AN603,0))</f>
        <v>23362.230104930029</v>
      </c>
      <c r="AS603" s="259">
        <f>MAX(COUNTRY_INFO!D603*AK603*PROFILE!$G$10,COUNTRY_INFO!D603*AL603*PROFILE!$G$10,IF(AND(DISTRICT!Z603&lt;&gt;"Unknown",Z603&lt;&gt;"Not required"),COUNTRY_INFO!O603*DISTRICT!AO603,0))</f>
        <v>42196.113735575746</v>
      </c>
      <c r="AT603" s="259">
        <f t="shared" si="70"/>
        <v>76808</v>
      </c>
      <c r="AU603" s="258" t="str">
        <f t="shared" si="65"/>
        <v>Y</v>
      </c>
      <c r="AV603" s="259">
        <f>MAX('MDA2'!J603,'T1'!L603,'T2'!J603,T3_R1!K603,T3_R2!K603)</f>
        <v>0</v>
      </c>
      <c r="AW603" s="259">
        <f>MAX('MDA1'!K603,'MDA2'!K603,'MDA3'!I603,'MDA3'!L603,'T1'!M603,'T2'!K603,T3_R1!L603,T3_R2!L603)</f>
        <v>21175</v>
      </c>
      <c r="AX603" s="259">
        <f>MAX('MDA1'!L603,'MDA2'!L603,'MDA3'!J603,'MDA3'!M603,'T1'!N603,'T2'!L603,T3_R1!M603,T3_R2!M603)</f>
        <v>37645</v>
      </c>
      <c r="AY603" s="259">
        <f t="shared" si="71"/>
        <v>58820</v>
      </c>
      <c r="AZ603" s="259">
        <f>MAX('MDA2'!J603,T603)</f>
        <v>0</v>
      </c>
      <c r="BA603" s="259">
        <f>MAX('MDA1'!K603,'MDA2'!K603,'MDA3'!I603,'MDA3'!L603,V603,AD603)</f>
        <v>21175</v>
      </c>
      <c r="BB603" s="259">
        <f>MAX('MDA1'!L603,'MDA2'!L603,'MDA3'!J603,'MDA3'!M603,AF603)</f>
        <v>37645</v>
      </c>
      <c r="BC603" s="259">
        <f t="shared" si="66"/>
        <v>58820</v>
      </c>
      <c r="BD603" s="260">
        <f t="shared" si="67"/>
        <v>76.580564524528697</v>
      </c>
    </row>
    <row r="604" spans="1:56" x14ac:dyDescent="0.2">
      <c r="A604" s="10" t="str">
        <f>IF(COUNTRY_INFO!A604=0," ",COUNTRY_INFO!A604)</f>
        <v>Ethiopia</v>
      </c>
      <c r="B604" s="10" t="str">
        <f>IF(COUNTRY_INFO!B604=0," ",COUNTRY_INFO!B604)</f>
        <v>Oromia West Wellega</v>
      </c>
      <c r="C604" s="87" t="str">
        <f>IF(COUNTRY_INFO!C604=0," ",COUNTRY_INFO!C604)</f>
        <v>Seyo Nole</v>
      </c>
      <c r="D604" s="67">
        <f>COUNTRY_INFO!L604</f>
        <v>0</v>
      </c>
      <c r="E604" s="61"/>
      <c r="F604" s="61"/>
      <c r="G604" s="11">
        <f>MAX('MDA1'!M604,'MDA2'!M604)</f>
        <v>0</v>
      </c>
      <c r="H604" s="11">
        <f>IF(AND(COUNTRY_INFO!H604&gt;0,COUNTRY_INFO!H604&lt;4),IF(D604&gt;MAX('MDA1'!M604,'MDA2'!M604),MAX('MDA1'!M604,'MDA2'!M604),D604),0)</f>
        <v>0</v>
      </c>
      <c r="I604" s="73">
        <f>IF(AND(COUNTRY_INFO!H604&gt;0,COUNTRY_INFO!H604&lt;4), IF(G604/D604*100&lt;&gt;0, IF(G604/D604*100&gt;100,100,G604/D604*100), "-"),0)</f>
        <v>0</v>
      </c>
      <c r="J604" s="67">
        <f>COUNTRY_INFO!M604</f>
        <v>96911</v>
      </c>
      <c r="K604" s="61"/>
      <c r="L604" s="61"/>
      <c r="M604" s="11">
        <f>MAX('MDA1'!M604,MAX('MDA3'!I604,'MDA3'!L604)+MAX('MDA3'!J604,'MDA3'!M604))</f>
        <v>83775</v>
      </c>
      <c r="N604" s="11">
        <f>IF(AND(COUNTRY_INFO!I604&gt;0,COUNTRY_INFO!I604&lt;4),IF(J604&gt;MAX('MDA1'!M604,MAX('MDA3'!I604,'MDA3'!L604)+MAX('MDA3'!J604,'MDA3'!M604)),MAX('MDA1'!M604,MAX('MDA3'!I604,'MDA3'!L604)+MAX('MDA3'!J604,'MDA3'!M604)),J604),0)</f>
        <v>83775</v>
      </c>
      <c r="O604" s="73">
        <f>IF(AND(COUNTRY_INFO!I604&gt;0,COUNTRY_INFO!I604&lt;4), IF(M604/J604*100&lt;&gt;0, IF(M604/J604*100&gt;100,100,M604/J604*100), "-"),0)</f>
        <v>86.445295167731217</v>
      </c>
      <c r="P604" s="67">
        <f>COUNTRY_INFO!N604</f>
        <v>46174</v>
      </c>
      <c r="Q604" s="61"/>
      <c r="R604" s="61"/>
      <c r="S604" s="11">
        <f>SUM(MAX('MDA2'!J604, 'T1'!L604, MAX(T3_R1!K604, T3_R2!K604)), MAX('MDA1'!K604, 'MDA2'!K604, 'T1'!M604, MAX(T3_R1!L604, T3_R2!L604)), MAX('MDA1'!L604, 'MDA2'!L604, 'T1'!N604, MAX(T3_R1!M604, T3_R2!M604)))</f>
        <v>0</v>
      </c>
      <c r="T604" s="11">
        <f>IF(AND(COUNTRY_INFO!J604&gt;1,COUNTRY_INFO!J604&lt;4),IF(COUNTRY_INFO!E604&gt;MAX('MDA2'!J604,'T1'!L604,MAX(T3_R1!K604,T3_R2!K604)),MAX('MDA2'!J604,'T1'!L604,MAX(T3_R1!K604,T3_R2!K604)),COUNTRY_INFO!E604),0)</f>
        <v>0</v>
      </c>
      <c r="U604" s="217" t="str">
        <f>IF(AND(COUNTRY_INFO!J604&gt;1,COUNTRY_INFO!J604&lt;4), IF(T604/COUNTRY_INFO!E604*100&lt;&gt;0, IF(T604/COUNTRY_INFO!E604*100&gt;100,100,T604/COUNTRY_INFO!E604*100), "-"),0)</f>
        <v>-</v>
      </c>
      <c r="V604" s="11">
        <f>IF(AND(COUNTRY_INFO!J604&gt;1,COUNTRY_INFO!J604&lt;4),IF(COUNTRY_INFO!F604&gt;MAX('MDA1'!K604,'MDA2'!K604,'T1'!M604,MAX(T3_R1!L604,T3_R2!L604)),MAX('MDA1'!K604,'MDA2'!K604,'T1'!M604,MAX(T3_R1!L604,T3_R2!L604)),COUNTRY_INFO!F604),0)</f>
        <v>0</v>
      </c>
      <c r="W604" s="217" t="str">
        <f>IF(AND(COUNTRY_INFO!J604&gt;1,COUNTRY_INFO!J604&lt;4), IF(V604/COUNTRY_INFO!F604*100&lt;&gt;0, IF(V604/COUNTRY_INFO!F604*100&gt;100,100,V604/COUNTRY_INFO!F604*100), "-"),0)</f>
        <v>-</v>
      </c>
      <c r="X604" s="11">
        <f t="shared" si="68"/>
        <v>0</v>
      </c>
      <c r="Y604" s="73" t="str">
        <f>IF(AND(COUNTRY_INFO!J604&gt;1,COUNTRY_INFO!J604&lt;4), IF(S604/P604*100&lt;&gt;0, IF(X604/P604*100&gt;100,100,X604/P604*100), "-"),0)</f>
        <v>-</v>
      </c>
      <c r="Z604" s="67">
        <f>COUNTRY_INFO!O604</f>
        <v>0</v>
      </c>
      <c r="AA604" s="61"/>
      <c r="AB604" s="61"/>
      <c r="AC604" s="11">
        <f>MAX('T1'!L604,'T2'!J604)+MAX('T1'!M604,'T2'!K604)+MAX('T1'!N604,'T2'!L604)</f>
        <v>0</v>
      </c>
      <c r="AD604" s="11">
        <f>IF(COUNTRY_INFO!K604=1,IF(COUNTRY_INFO!F604*0.33&gt;MAX('T1'!M604,'T2'!K604),MAX('T1'!M604,'T2'!K604),COUNTRY_INFO!F604*0.33),IF(COUNTRY_INFO!K604=2,IF(COUNTRY_INFO!F604*0.5&gt;MAX('T1'!M604,'T2'!K604),MAX('T1'!M604,'T2'!K604),COUNTRY_INFO!F604*0.5),IF(COUNTRY_INFO!K604=3,IF(COUNTRY_INFO!F604&gt;MAX('T1'!M604,'T2'!K604),MAX('T1'!M604,'T2'!K604),COUNTRY_INFO!F604),0)))</f>
        <v>0</v>
      </c>
      <c r="AE604" s="217">
        <f>IF(AND(COUNTRY_INFO!K604&gt;0,COUNTRY_INFO!K604&lt;4),IF(Z604&gt;0,IF(COUNTRY_INFO!K604=1, AD604/(COUNTRY_INFO!F604*0.33)*100, IF(COUNTRY_INFO!K604=2, AD604/(COUNTRY_INFO!F604*0.5)*100, IF(COUNTRY_INFO!K604=3, AD604/COUNTRY_INFO!F604*100))),"-"),0)</f>
        <v>0</v>
      </c>
      <c r="AF604" s="11">
        <f>IF(COUNTRY_INFO!K604=2,IF(COUNTRY_INFO!G604*0.2&gt;MAX('T1'!N604,'T2'!L604),MAX('T1'!N604,'T2'!L604),COUNTRY_INFO!G604*0.2),IF(COUNTRY_INFO!K604=3,IF(COUNTRY_INFO!G604&gt;MAX('T1'!N604,'T2'!L604),MAX('T1'!N604,'T2'!L604),COUNTRY_INFO!G604),0))</f>
        <v>0</v>
      </c>
      <c r="AG604" s="217">
        <f>IF(AND(COUNTRY_INFO!K604&gt;0,COUNTRY_INFO!K604&lt;4),IF(Z604&gt;0,IF(COUNTRY_INFO!K604=1, 0, IF(COUNTRY_INFO!K604=2, AF604/(COUNTRY_INFO!G604*0.2)*100, IF(COUNTRY_INFO!K604=3, AF604/COUNTRY_INFO!G604*100))),"-"),0)</f>
        <v>0</v>
      </c>
      <c r="AH604" s="11">
        <f t="shared" si="69"/>
        <v>0</v>
      </c>
      <c r="AI604" s="73">
        <f>IF(AND(COUNTRY_INFO!K604&gt;0,COUNTRY_INFO!K604&lt;4), IF(AC604/Z604*100&lt;&gt;0, IF(AH604/Z604*100&gt;100,100,AH604/Z604*100), "-"),0)</f>
        <v>0</v>
      </c>
      <c r="AJ604" s="261"/>
      <c r="AK604" s="260">
        <f>IF(AND(D604&lt;&gt;0, D604&lt;&gt;"Unknown",D604&lt;&gt;"Stopped",D604&lt;&gt;"Not required"),D604/COUNTRY_INFO!D604, 0)</f>
        <v>0</v>
      </c>
      <c r="AL604" s="260">
        <f>IF(AND(J604&lt;&gt;0,J604&lt;&gt;"Unknown",J604&lt;&gt;"Stopped",J604&lt;&gt;"Not required"),J604/COUNTRY_INFO!D604, 0)</f>
        <v>1</v>
      </c>
      <c r="AM604" s="260">
        <f>IF(AND(P604&lt;&gt;0,P604&lt;&gt;"Unknown",P604&lt;&gt;"Not required"),P604/(COUNTRY_INFO!E604+COUNTRY_INFO!F604), 0)</f>
        <v>1</v>
      </c>
      <c r="AN604" s="260">
        <f>IF(AND(Z604&lt;&gt;0,Z604&lt;&gt;"Unknown",Z604&lt;&gt;"Not required"),IF(COUNTRY_INFO!K604=1,1,IF(COUNTRY_INFO!K604=2,0.5*COUNTRY_INFO!F604/(0.5*COUNTRY_INFO!F604+0.2*COUNTRY_INFO!G604),IF(COUNTRY_INFO!K604=3,COUNTRY_INFO!F604/(COUNTRY_INFO!F604+COUNTRY_INFO!G604)))),0)</f>
        <v>0</v>
      </c>
      <c r="AO604" s="260">
        <f>IF(AND(Z604&lt;&gt;0,Z604&lt;&gt;"Unknown",Z604&lt;&gt;"Not required"),IF(COUNTRY_INFO!K604=1,0,IF(COUNTRY_INFO!K604=2,0.2*COUNTRY_INFO!G604/(0.5*COUNTRY_INFO!F604+0.2*COUNTRY_INFO!G604),IF(COUNTRY_INFO!K604=3,COUNTRY_INFO!G604/(COUNTRY_INFO!F604+COUNTRY_INFO!G604)))),0)</f>
        <v>0</v>
      </c>
      <c r="AP604" s="259">
        <f>MAX(COUNTRY_INFO!D604*AK604*PROFILE!$G$7,COUNTRY_INFO!D604*AL604*PROFILE!$G$7)</f>
        <v>1.0146855130349254E-2</v>
      </c>
      <c r="AQ604" s="259">
        <f>MAX(COUNTRY_INFO!D604*AK604*PROFILE!$G$8,COUNTRY_INFO!D604*AL604*PROFILE!$G$8,COUNTRY_INFO!D604*AM604*PROFILE!$G$8)</f>
        <v>14194.024694212792</v>
      </c>
      <c r="AR604" s="259">
        <f>MAX(COUNTRY_INFO!D604*AK604*PROFILE!$G$9,COUNTRY_INFO!D604*AL604*PROFILE!$G$9,COUNTRY_INFO!D604*AM604*PROFILE!$G$9,IF(AND(DISTRICT!Z604&lt;&gt;"Unknown",Z604&lt;&gt;"Not required"),COUNTRY_INFO!O604*DISTRICT!AN604,0))</f>
        <v>29476.83941384848</v>
      </c>
      <c r="AS604" s="259">
        <f>MAX(COUNTRY_INFO!D604*AK604*PROFILE!$G$10,COUNTRY_INFO!D604*AL604*PROFILE!$G$10,IF(AND(DISTRICT!Z604&lt;&gt;"Unknown",Z604&lt;&gt;"Not required"),COUNTRY_INFO!O604*DISTRICT!AO604,0))</f>
        <v>53240.125745083598</v>
      </c>
      <c r="AT604" s="259">
        <f t="shared" si="70"/>
        <v>96911</v>
      </c>
      <c r="AU604" s="258">
        <f t="shared" si="65"/>
        <v>0</v>
      </c>
      <c r="AV604" s="259">
        <f>MAX('MDA2'!J604,'T1'!L604,'T2'!J604,T3_R1!K604,T3_R2!K604)</f>
        <v>0</v>
      </c>
      <c r="AW604" s="259">
        <f>MAX('MDA1'!K604,'MDA2'!K604,'MDA3'!I604,'MDA3'!L604,'T1'!M604,'T2'!K604,T3_R1!L604,T3_R2!L604)</f>
        <v>30159</v>
      </c>
      <c r="AX604" s="259">
        <f>MAX('MDA1'!L604,'MDA2'!L604,'MDA3'!J604,'MDA3'!M604,'T1'!N604,'T2'!L604,T3_R1!M604,T3_R2!M604)</f>
        <v>53616</v>
      </c>
      <c r="AY604" s="259">
        <f t="shared" si="71"/>
        <v>83775</v>
      </c>
      <c r="AZ604" s="259">
        <f>MAX('MDA2'!J604,T604)</f>
        <v>0</v>
      </c>
      <c r="BA604" s="259">
        <f>MAX('MDA1'!K604,'MDA2'!K604,'MDA3'!I604,'MDA3'!L604,V604,AD604)</f>
        <v>30159</v>
      </c>
      <c r="BB604" s="259">
        <f>MAX('MDA1'!L604,'MDA2'!L604,'MDA3'!J604,'MDA3'!M604,AF604)</f>
        <v>53616</v>
      </c>
      <c r="BC604" s="259">
        <f t="shared" si="66"/>
        <v>83775</v>
      </c>
      <c r="BD604" s="260">
        <f t="shared" si="67"/>
        <v>86.445295167731217</v>
      </c>
    </row>
    <row r="605" spans="1:56" x14ac:dyDescent="0.2">
      <c r="A605" s="10" t="str">
        <f>IF(COUNTRY_INFO!A605=0," ",COUNTRY_INFO!A605)</f>
        <v>Ethiopia</v>
      </c>
      <c r="B605" s="10" t="str">
        <f>IF(COUNTRY_INFO!B605=0," ",COUNTRY_INFO!B605)</f>
        <v>Oromia West Wellega</v>
      </c>
      <c r="C605" s="87" t="str">
        <f>IF(COUNTRY_INFO!C605=0," ",COUNTRY_INFO!C605)</f>
        <v>Yubdo</v>
      </c>
      <c r="D605" s="67">
        <f>COUNTRY_INFO!L605</f>
        <v>0</v>
      </c>
      <c r="E605" s="61"/>
      <c r="F605" s="61"/>
      <c r="G605" s="11">
        <f>MAX('MDA1'!M605,'MDA2'!M605)</f>
        <v>0</v>
      </c>
      <c r="H605" s="11">
        <f>IF(AND(COUNTRY_INFO!H605&gt;0,COUNTRY_INFO!H605&lt;4),IF(D605&gt;MAX('MDA1'!M605,'MDA2'!M605),MAX('MDA1'!M605,'MDA2'!M605),D605),0)</f>
        <v>0</v>
      </c>
      <c r="I605" s="73">
        <f>IF(AND(COUNTRY_INFO!H605&gt;0,COUNTRY_INFO!H605&lt;4), IF(G605/D605*100&lt;&gt;0, IF(G605/D605*100&gt;100,100,G605/D605*100), "-"),0)</f>
        <v>0</v>
      </c>
      <c r="J605" s="67">
        <f>COUNTRY_INFO!M605</f>
        <v>49728</v>
      </c>
      <c r="K605" s="61"/>
      <c r="L605" s="61"/>
      <c r="M605" s="11">
        <f>MAX('MDA1'!M605,MAX('MDA3'!I605,'MDA3'!L605)+MAX('MDA3'!J605,'MDA3'!M605))</f>
        <v>37813</v>
      </c>
      <c r="N605" s="11">
        <f>IF(AND(COUNTRY_INFO!I605&gt;0,COUNTRY_INFO!I605&lt;4),IF(J605&gt;MAX('MDA1'!M605,MAX('MDA3'!I605,'MDA3'!L605)+MAX('MDA3'!J605,'MDA3'!M605)),MAX('MDA1'!M605,MAX('MDA3'!I605,'MDA3'!L605)+MAX('MDA3'!J605,'MDA3'!M605)),J605),0)</f>
        <v>37813</v>
      </c>
      <c r="O605" s="73">
        <f>IF(AND(COUNTRY_INFO!I605&gt;0,COUNTRY_INFO!I605&lt;4), IF(M605/J605*100&lt;&gt;0, IF(M605/J605*100&gt;100,100,M605/J605*100), "-"),0)</f>
        <v>76.039655727155733</v>
      </c>
      <c r="P605" s="67">
        <f>COUNTRY_INFO!N605</f>
        <v>23693</v>
      </c>
      <c r="Q605" s="61"/>
      <c r="R605" s="61"/>
      <c r="S605" s="11">
        <f>SUM(MAX('MDA2'!J605, 'T1'!L605, MAX(T3_R1!K605, T3_R2!K605)), MAX('MDA1'!K605, 'MDA2'!K605, 'T1'!M605, MAX(T3_R1!L605, T3_R2!L605)), MAX('MDA1'!L605, 'MDA2'!L605, 'T1'!N605, MAX(T3_R1!M605, T3_R2!M605)))</f>
        <v>0</v>
      </c>
      <c r="T605" s="11">
        <f>IF(AND(COUNTRY_INFO!J605&gt;1,COUNTRY_INFO!J605&lt;4),IF(COUNTRY_INFO!E605&gt;MAX('MDA2'!J605,'T1'!L605,MAX(T3_R1!K605,T3_R2!K605)),MAX('MDA2'!J605,'T1'!L605,MAX(T3_R1!K605,T3_R2!K605)),COUNTRY_INFO!E605),0)</f>
        <v>0</v>
      </c>
      <c r="U605" s="217" t="str">
        <f>IF(AND(COUNTRY_INFO!J605&gt;1,COUNTRY_INFO!J605&lt;4), IF(T605/COUNTRY_INFO!E605*100&lt;&gt;0, IF(T605/COUNTRY_INFO!E605*100&gt;100,100,T605/COUNTRY_INFO!E605*100), "-"),0)</f>
        <v>-</v>
      </c>
      <c r="V605" s="11">
        <f>IF(AND(COUNTRY_INFO!J605&gt;1,COUNTRY_INFO!J605&lt;4),IF(COUNTRY_INFO!F605&gt;MAX('MDA1'!K605,'MDA2'!K605,'T1'!M605,MAX(T3_R1!L605,T3_R2!L605)),MAX('MDA1'!K605,'MDA2'!K605,'T1'!M605,MAX(T3_R1!L605,T3_R2!L605)),COUNTRY_INFO!F605),0)</f>
        <v>0</v>
      </c>
      <c r="W605" s="217" t="str">
        <f>IF(AND(COUNTRY_INFO!J605&gt;1,COUNTRY_INFO!J605&lt;4), IF(V605/COUNTRY_INFO!F605*100&lt;&gt;0, IF(V605/COUNTRY_INFO!F605*100&gt;100,100,V605/COUNTRY_INFO!F605*100), "-"),0)</f>
        <v>-</v>
      </c>
      <c r="X605" s="11">
        <f t="shared" si="68"/>
        <v>0</v>
      </c>
      <c r="Y605" s="73" t="str">
        <f>IF(AND(COUNTRY_INFO!J605&gt;1,COUNTRY_INFO!J605&lt;4), IF(S605/P605*100&lt;&gt;0, IF(X605/P605*100&gt;100,100,X605/P605*100), "-"),0)</f>
        <v>-</v>
      </c>
      <c r="Z605" s="67">
        <f>COUNTRY_INFO!O605</f>
        <v>5112.6900000000005</v>
      </c>
      <c r="AA605" s="61"/>
      <c r="AB605" s="61"/>
      <c r="AC605" s="11">
        <f>MAX('T1'!L605,'T2'!J605)+MAX('T1'!M605,'T2'!K605)+MAX('T1'!N605,'T2'!L605)</f>
        <v>0</v>
      </c>
      <c r="AD605" s="11">
        <f>IF(COUNTRY_INFO!K605=1,IF(COUNTRY_INFO!F605*0.33&gt;MAX('T1'!M605,'T2'!K605),MAX('T1'!M605,'T2'!K605),COUNTRY_INFO!F605*0.33),IF(COUNTRY_INFO!K605=2,IF(COUNTRY_INFO!F605*0.5&gt;MAX('T1'!M605,'T2'!K605),MAX('T1'!M605,'T2'!K605),COUNTRY_INFO!F605*0.5),IF(COUNTRY_INFO!K605=3,IF(COUNTRY_INFO!F605&gt;MAX('T1'!M605,'T2'!K605),MAX('T1'!M605,'T2'!K605),COUNTRY_INFO!F605),0)))</f>
        <v>0</v>
      </c>
      <c r="AE605" s="217">
        <f>IF(AND(COUNTRY_INFO!K605&gt;0,COUNTRY_INFO!K605&lt;4),IF(Z605&gt;0,IF(COUNTRY_INFO!K605=1, AD605/(COUNTRY_INFO!F605*0.33)*100, IF(COUNTRY_INFO!K605=2, AD605/(COUNTRY_INFO!F605*0.5)*100, IF(COUNTRY_INFO!K605=3, AD605/COUNTRY_INFO!F605*100))),"-"),0)</f>
        <v>0</v>
      </c>
      <c r="AF605" s="11">
        <f>IF(COUNTRY_INFO!K605=2,IF(COUNTRY_INFO!G605*0.2&gt;MAX('T1'!N605,'T2'!L605),MAX('T1'!N605,'T2'!L605),COUNTRY_INFO!G605*0.2),IF(COUNTRY_INFO!K605=3,IF(COUNTRY_INFO!G605&gt;MAX('T1'!N605,'T2'!L605),MAX('T1'!N605,'T2'!L605),COUNTRY_INFO!G605),0))</f>
        <v>0</v>
      </c>
      <c r="AG605" s="217">
        <f>IF(AND(COUNTRY_INFO!K605&gt;0,COUNTRY_INFO!K605&lt;4),IF(Z605&gt;0,IF(COUNTRY_INFO!K605=1, 0, IF(COUNTRY_INFO!K605=2, AF605/(COUNTRY_INFO!G605*0.2)*100, IF(COUNTRY_INFO!K605=3, AF605/COUNTRY_INFO!G605*100))),"-"),0)</f>
        <v>0</v>
      </c>
      <c r="AH605" s="11">
        <f t="shared" si="69"/>
        <v>0</v>
      </c>
      <c r="AI605" s="73" t="str">
        <f>IF(AND(COUNTRY_INFO!K605&gt;0,COUNTRY_INFO!K605&lt;4), IF(AC605/Z605*100&lt;&gt;0, IF(AH605/Z605*100&gt;100,100,AH605/Z605*100), "-"),0)</f>
        <v>-</v>
      </c>
      <c r="AJ605" s="261"/>
      <c r="AK605" s="260">
        <f>IF(AND(D605&lt;&gt;0, D605&lt;&gt;"Unknown",D605&lt;&gt;"Stopped",D605&lt;&gt;"Not required"),D605/COUNTRY_INFO!D605, 0)</f>
        <v>0</v>
      </c>
      <c r="AL605" s="260">
        <f>IF(AND(J605&lt;&gt;0,J605&lt;&gt;"Unknown",J605&lt;&gt;"Stopped",J605&lt;&gt;"Not required"),J605/COUNTRY_INFO!D605, 0)</f>
        <v>1</v>
      </c>
      <c r="AM605" s="260">
        <f>IF(AND(P605&lt;&gt;0,P605&lt;&gt;"Unknown",P605&lt;&gt;"Not required"),P605/(COUNTRY_INFO!E605+COUNTRY_INFO!F605), 0)</f>
        <v>1</v>
      </c>
      <c r="AN605" s="260">
        <f>IF(AND(Z605&lt;&gt;0,Z605&lt;&gt;"Unknown",Z605&lt;&gt;"Not required"),IF(COUNTRY_INFO!K605=1,1,IF(COUNTRY_INFO!K605=2,0.5*COUNTRY_INFO!F605/(0.5*COUNTRY_INFO!F605+0.2*COUNTRY_INFO!G605),IF(COUNTRY_INFO!K605=3,COUNTRY_INFO!F605/(COUNTRY_INFO!F605+COUNTRY_INFO!G605)))),0)</f>
        <v>1</v>
      </c>
      <c r="AO605" s="260">
        <f>IF(AND(Z605&lt;&gt;0,Z605&lt;&gt;"Unknown",Z605&lt;&gt;"Not required"),IF(COUNTRY_INFO!K605=1,0,IF(COUNTRY_INFO!K605=2,0.2*COUNTRY_INFO!G605/(0.5*COUNTRY_INFO!F605+0.2*COUNTRY_INFO!G605),IF(COUNTRY_INFO!K605=3,COUNTRY_INFO!G605/(COUNTRY_INFO!F605+COUNTRY_INFO!G605)))),0)</f>
        <v>0</v>
      </c>
      <c r="AP605" s="259">
        <f>MAX(COUNTRY_INFO!D605*AK605*PROFILE!$G$7,COUNTRY_INFO!D605*AL605*PROFILE!$G$7)</f>
        <v>5.2066619054803656E-3</v>
      </c>
      <c r="AQ605" s="259">
        <f>MAX(COUNTRY_INFO!D605*AK605*PROFILE!$G$8,COUNTRY_INFO!D605*AL605*PROFILE!$G$8,COUNTRY_INFO!D605*AM605*PROFILE!$G$8)</f>
        <v>7283.388469769312</v>
      </c>
      <c r="AR605" s="259">
        <f>MAX(COUNTRY_INFO!D605*AK605*PROFILE!$G$9,COUNTRY_INFO!D605*AL605*PROFILE!$G$9,COUNTRY_INFO!D605*AM605*PROFILE!$G$9,IF(AND(DISTRICT!Z605&lt;&gt;"Unknown",Z605&lt;&gt;"Not required"),COUNTRY_INFO!O605*DISTRICT!AN605,0))</f>
        <v>15125.468423314764</v>
      </c>
      <c r="AS605" s="259">
        <f>MAX(COUNTRY_INFO!D605*AK605*PROFILE!$G$10,COUNTRY_INFO!D605*AL605*PROFILE!$G$10,IF(AND(DISTRICT!Z605&lt;&gt;"Unknown",Z605&lt;&gt;"Not required"),COUNTRY_INFO!O605*DISTRICT!AO605,0))</f>
        <v>27319.13790025402</v>
      </c>
      <c r="AT605" s="259">
        <f t="shared" si="70"/>
        <v>49728</v>
      </c>
      <c r="AU605" s="258">
        <f t="shared" si="65"/>
        <v>0</v>
      </c>
      <c r="AV605" s="259">
        <f>MAX('MDA2'!J605,'T1'!L605,'T2'!J605,T3_R1!K605,T3_R2!K605)</f>
        <v>0</v>
      </c>
      <c r="AW605" s="259">
        <f>MAX('MDA1'!K605,'MDA2'!K605,'MDA3'!I605,'MDA3'!L605,'T1'!M605,'T2'!K605,T3_R1!L605,T3_R2!L605)</f>
        <v>13613</v>
      </c>
      <c r="AX605" s="259">
        <f>MAX('MDA1'!L605,'MDA2'!L605,'MDA3'!J605,'MDA3'!M605,'T1'!N605,'T2'!L605,T3_R1!M605,T3_R2!M605)</f>
        <v>24200</v>
      </c>
      <c r="AY605" s="259">
        <f t="shared" si="71"/>
        <v>37813</v>
      </c>
      <c r="AZ605" s="259">
        <f>MAX('MDA2'!J605,T605)</f>
        <v>0</v>
      </c>
      <c r="BA605" s="259">
        <f>MAX('MDA1'!K605,'MDA2'!K605,'MDA3'!I605,'MDA3'!L605,V605,AD605)</f>
        <v>13613</v>
      </c>
      <c r="BB605" s="259">
        <f>MAX('MDA1'!L605,'MDA2'!L605,'MDA3'!J605,'MDA3'!M605,AF605)</f>
        <v>24200</v>
      </c>
      <c r="BC605" s="259">
        <f t="shared" si="66"/>
        <v>37813</v>
      </c>
      <c r="BD605" s="260">
        <f t="shared" si="67"/>
        <v>76.039655727155733</v>
      </c>
    </row>
    <row r="606" spans="1:56" x14ac:dyDescent="0.2">
      <c r="A606" s="10" t="str">
        <f>IF(COUNTRY_INFO!A606=0," ",COUNTRY_INFO!A606)</f>
        <v>Ethiopia</v>
      </c>
      <c r="B606" s="10" t="str">
        <f>IF(COUNTRY_INFO!B606=0," ",COUNTRY_INFO!B606)</f>
        <v>SNNPR Basketo Special Woreda</v>
      </c>
      <c r="C606" s="87" t="str">
        <f>IF(COUNTRY_INFO!C606=0," ",COUNTRY_INFO!C606)</f>
        <v>Basketo</v>
      </c>
      <c r="D606" s="67">
        <f>COUNTRY_INFO!L606</f>
        <v>0</v>
      </c>
      <c r="E606" s="61"/>
      <c r="F606" s="61"/>
      <c r="G606" s="11">
        <f>MAX('MDA1'!M606,'MDA2'!M606)</f>
        <v>0</v>
      </c>
      <c r="H606" s="11">
        <f>IF(AND(COUNTRY_INFO!H606&gt;0,COUNTRY_INFO!H606&lt;4),IF(D606&gt;MAX('MDA1'!M606,'MDA2'!M606),MAX('MDA1'!M606,'MDA2'!M606),D606),0)</f>
        <v>0</v>
      </c>
      <c r="I606" s="73">
        <f>IF(AND(COUNTRY_INFO!H606&gt;0,COUNTRY_INFO!H606&lt;4), IF(G606/D606*100&lt;&gt;0, IF(G606/D606*100&gt;100,100,G606/D606*100), "-"),0)</f>
        <v>0</v>
      </c>
      <c r="J606" s="67">
        <f>COUNTRY_INFO!M606</f>
        <v>72338</v>
      </c>
      <c r="K606" s="61"/>
      <c r="L606" s="61"/>
      <c r="M606" s="11">
        <f>MAX('MDA1'!M606,MAX('MDA3'!I606,'MDA3'!L606)+MAX('MDA3'!J606,'MDA3'!M606))</f>
        <v>0</v>
      </c>
      <c r="N606" s="11">
        <f>IF(AND(COUNTRY_INFO!I606&gt;0,COUNTRY_INFO!I606&lt;4),IF(J606&gt;MAX('MDA1'!M606,MAX('MDA3'!I606,'MDA3'!L606)+MAX('MDA3'!J606,'MDA3'!M606)),MAX('MDA1'!M606,MAX('MDA3'!I606,'MDA3'!L606)+MAX('MDA3'!J606,'MDA3'!M606)),J606),0)</f>
        <v>0</v>
      </c>
      <c r="O606" s="73" t="str">
        <f>IF(AND(COUNTRY_INFO!I606&gt;0,COUNTRY_INFO!I606&lt;4), IF(M606/J606*100&lt;&gt;0, IF(M606/J606*100&gt;100,100,M606/J606*100), "-"),0)</f>
        <v>-</v>
      </c>
      <c r="P606" s="67">
        <f>COUNTRY_INFO!N606</f>
        <v>34648</v>
      </c>
      <c r="Q606" s="61"/>
      <c r="R606" s="61"/>
      <c r="S606" s="11">
        <f>SUM(MAX('MDA2'!J606, 'T1'!L606, MAX(T3_R1!K606, T3_R2!K606)), MAX('MDA1'!K606, 'MDA2'!K606, 'T1'!M606, MAX(T3_R1!L606, T3_R2!L606)), MAX('MDA1'!L606, 'MDA2'!L606, 'T1'!N606, MAX(T3_R1!M606, T3_R2!M606)))</f>
        <v>21328</v>
      </c>
      <c r="T606" s="11">
        <f>IF(AND(COUNTRY_INFO!J606&gt;1,COUNTRY_INFO!J606&lt;4),IF(COUNTRY_INFO!E606&gt;MAX('MDA2'!J606,'T1'!L606,MAX(T3_R1!K606,T3_R2!K606)),MAX('MDA2'!J606,'T1'!L606,MAX(T3_R1!K606,T3_R2!K606)),COUNTRY_INFO!E606),0)</f>
        <v>0</v>
      </c>
      <c r="U606" s="217" t="str">
        <f>IF(AND(COUNTRY_INFO!J606&gt;1,COUNTRY_INFO!J606&lt;4), IF(T606/COUNTRY_INFO!E606*100&lt;&gt;0, IF(T606/COUNTRY_INFO!E606*100&gt;100,100,T606/COUNTRY_INFO!E606*100), "-"),0)</f>
        <v>-</v>
      </c>
      <c r="V606" s="11">
        <f>IF(AND(COUNTRY_INFO!J606&gt;1,COUNTRY_INFO!J606&lt;4),IF(COUNTRY_INFO!F606&gt;MAX('MDA1'!K606,'MDA2'!K606,'T1'!M606,MAX(T3_R1!L606,T3_R2!L606)),MAX('MDA1'!K606,'MDA2'!K606,'T1'!M606,MAX(T3_R1!L606,T3_R2!L606)),COUNTRY_INFO!F606),0)</f>
        <v>21328</v>
      </c>
      <c r="W606" s="217">
        <f>IF(AND(COUNTRY_INFO!J606&gt;1,COUNTRY_INFO!J606&lt;4), IF(V606/COUNTRY_INFO!F606*100&lt;&gt;0, IF(V606/COUNTRY_INFO!F606*100&gt;100,100,V606/COUNTRY_INFO!F606*100), "-"),0)</f>
        <v>91.520768966700999</v>
      </c>
      <c r="X606" s="11">
        <f t="shared" si="68"/>
        <v>21328</v>
      </c>
      <c r="Y606" s="73">
        <f>IF(AND(COUNTRY_INFO!J606&gt;1,COUNTRY_INFO!J606&lt;4), IF(S606/P606*100&lt;&gt;0, IF(X606/P606*100&gt;100,100,X606/P606*100), "-"),0)</f>
        <v>61.556222581389974</v>
      </c>
      <c r="Z606" s="67">
        <f>COUNTRY_INFO!O606</f>
        <v>19190</v>
      </c>
      <c r="AA606" s="61"/>
      <c r="AB606" s="61"/>
      <c r="AC606" s="11">
        <f>MAX('T1'!L606,'T2'!J606)+MAX('T1'!M606,'T2'!K606)+MAX('T1'!N606,'T2'!L606)</f>
        <v>18191</v>
      </c>
      <c r="AD606" s="11">
        <f>IF(COUNTRY_INFO!K606=1,IF(COUNTRY_INFO!F606*0.33&gt;MAX('T1'!M606,'T2'!K606),MAX('T1'!M606,'T2'!K606),COUNTRY_INFO!F606*0.33),IF(COUNTRY_INFO!K606=2,IF(COUNTRY_INFO!F606*0.5&gt;MAX('T1'!M606,'T2'!K606),MAX('T1'!M606,'T2'!K606),COUNTRY_INFO!F606*0.5),IF(COUNTRY_INFO!K606=3,IF(COUNTRY_INFO!F606&gt;MAX('T1'!M606,'T2'!K606),MAX('T1'!M606,'T2'!K606),COUNTRY_INFO!F606),0)))</f>
        <v>11652</v>
      </c>
      <c r="AE606" s="217">
        <f>IF(AND(COUNTRY_INFO!K606&gt;0,COUNTRY_INFO!K606&lt;4),IF(Z606&gt;0,IF(COUNTRY_INFO!K606=1, AD606/(COUNTRY_INFO!F606*0.33)*100, IF(COUNTRY_INFO!K606=2, AD606/(COUNTRY_INFO!F606*0.5)*100, IF(COUNTRY_INFO!K606=3, AD606/COUNTRY_INFO!F606*100))),"-"),0)</f>
        <v>100</v>
      </c>
      <c r="AF606" s="11">
        <f>IF(COUNTRY_INFO!K606=2,IF(COUNTRY_INFO!G606*0.2&gt;MAX('T1'!N606,'T2'!L606),MAX('T1'!N606,'T2'!L606),COUNTRY_INFO!G606*0.2),IF(COUNTRY_INFO!K606=3,IF(COUNTRY_INFO!G606&gt;MAX('T1'!N606,'T2'!L606),MAX('T1'!N606,'T2'!L606),COUNTRY_INFO!G606),0))</f>
        <v>0</v>
      </c>
      <c r="AG606" s="217">
        <f>IF(AND(COUNTRY_INFO!K606&gt;0,COUNTRY_INFO!K606&lt;4),IF(Z606&gt;0,IF(COUNTRY_INFO!K606=1, 0, IF(COUNTRY_INFO!K606=2, AF606/(COUNTRY_INFO!G606*0.2)*100, IF(COUNTRY_INFO!K606=3, AF606/COUNTRY_INFO!G606*100))),"-"),0)</f>
        <v>0</v>
      </c>
      <c r="AH606" s="11">
        <f t="shared" si="69"/>
        <v>11652</v>
      </c>
      <c r="AI606" s="73">
        <f>IF(AND(COUNTRY_INFO!K606&gt;0,COUNTRY_INFO!K606&lt;4), IF(AC606/Z606*100&lt;&gt;0, IF(AH606/Z606*100&gt;100,100,AH606/Z606*100), "-"),0)</f>
        <v>60.719124544033356</v>
      </c>
      <c r="AJ606" s="261"/>
      <c r="AK606" s="260">
        <f>IF(AND(D606&lt;&gt;0, D606&lt;&gt;"Unknown",D606&lt;&gt;"Stopped",D606&lt;&gt;"Not required"),D606/COUNTRY_INFO!D606, 0)</f>
        <v>0</v>
      </c>
      <c r="AL606" s="260">
        <f>IF(AND(J606&lt;&gt;0,J606&lt;&gt;"Unknown",J606&lt;&gt;"Stopped",J606&lt;&gt;"Not required"),J606/COUNTRY_INFO!D606, 0)</f>
        <v>1</v>
      </c>
      <c r="AM606" s="260">
        <f>IF(AND(P606&lt;&gt;0,P606&lt;&gt;"Unknown",P606&lt;&gt;"Not required"),P606/(COUNTRY_INFO!E606+COUNTRY_INFO!F606), 0)</f>
        <v>1</v>
      </c>
      <c r="AN606" s="260">
        <f>IF(AND(Z606&lt;&gt;0,Z606&lt;&gt;"Unknown",Z606&lt;&gt;"Not required"),IF(COUNTRY_INFO!K606=1,1,IF(COUNTRY_INFO!K606=2,0.5*COUNTRY_INFO!F606/(0.5*COUNTRY_INFO!F606+0.2*COUNTRY_INFO!G606),IF(COUNTRY_INFO!K606=3,COUNTRY_INFO!F606/(COUNTRY_INFO!F606+COUNTRY_INFO!G606)))),0)</f>
        <v>0.60719124544033354</v>
      </c>
      <c r="AO606" s="260">
        <f>IF(AND(Z606&lt;&gt;0,Z606&lt;&gt;"Unknown",Z606&lt;&gt;"Not required"),IF(COUNTRY_INFO!K606=1,0,IF(COUNTRY_INFO!K606=2,0.2*COUNTRY_INFO!G606/(0.5*COUNTRY_INFO!F606+0.2*COUNTRY_INFO!G606),IF(COUNTRY_INFO!K606=3,COUNTRY_INFO!G606/(COUNTRY_INFO!F606+COUNTRY_INFO!G606)))),0)</f>
        <v>0.39280875455966652</v>
      </c>
      <c r="AP606" s="259">
        <f>MAX(COUNTRY_INFO!D606*AK606*PROFILE!$G$7,COUNTRY_INFO!D606*AL606*PROFILE!$G$7)</f>
        <v>7.5739926986534483E-3</v>
      </c>
      <c r="AQ606" s="259">
        <f>MAX(COUNTRY_INFO!D606*AK606*PROFILE!$G$8,COUNTRY_INFO!D606*AL606*PROFILE!$G$8,COUNTRY_INFO!D606*AM606*PROFILE!$G$8)</f>
        <v>10594.951639442013</v>
      </c>
      <c r="AR606" s="259">
        <f>MAX(COUNTRY_INFO!D606*AK606*PROFILE!$G$9,COUNTRY_INFO!D606*AL606*PROFILE!$G$9,COUNTRY_INFO!D606*AM606*PROFILE!$G$9,IF(AND(DISTRICT!Z606&lt;&gt;"Unknown",Z606&lt;&gt;"Not required"),COUNTRY_INFO!O606*DISTRICT!AN606,0))</f>
        <v>22002.616932226178</v>
      </c>
      <c r="AS606" s="259">
        <f>MAX(COUNTRY_INFO!D606*AK606*PROFILE!$G$10,COUNTRY_INFO!D606*AL606*PROFILE!$G$10,IF(AND(DISTRICT!Z606&lt;&gt;"Unknown",Z606&lt;&gt;"Not required"),COUNTRY_INFO!O606*DISTRICT!AO606,0))</f>
        <v>39740.423854339111</v>
      </c>
      <c r="AT606" s="259">
        <f t="shared" si="70"/>
        <v>72338</v>
      </c>
      <c r="AU606" s="258">
        <f t="shared" si="65"/>
        <v>0</v>
      </c>
      <c r="AV606" s="259">
        <f>MAX('MDA2'!J606,'T1'!L606,'T2'!J606,T3_R1!K606,T3_R2!K606)</f>
        <v>0</v>
      </c>
      <c r="AW606" s="259">
        <f>MAX('MDA1'!K606,'MDA2'!K606,'MDA3'!I606,'MDA3'!L606,'T1'!M606,'T2'!K606,T3_R1!L606,T3_R2!L606)</f>
        <v>21328</v>
      </c>
      <c r="AX606" s="259">
        <f>MAX('MDA1'!L606,'MDA2'!L606,'MDA3'!J606,'MDA3'!M606,'T1'!N606,'T2'!L606,T3_R1!M606,T3_R2!M606)</f>
        <v>0</v>
      </c>
      <c r="AY606" s="259">
        <f t="shared" si="71"/>
        <v>21328</v>
      </c>
      <c r="AZ606" s="259">
        <f>MAX('MDA2'!J606,T606)</f>
        <v>0</v>
      </c>
      <c r="BA606" s="259">
        <f>MAX('MDA1'!K606,'MDA2'!K606,'MDA3'!I606,'MDA3'!L606,V606,AD606)</f>
        <v>21328</v>
      </c>
      <c r="BB606" s="259">
        <f>MAX('MDA1'!L606,'MDA2'!L606,'MDA3'!J606,'MDA3'!M606,AF606)</f>
        <v>0</v>
      </c>
      <c r="BC606" s="259">
        <f t="shared" si="66"/>
        <v>21328</v>
      </c>
      <c r="BD606" s="260">
        <f t="shared" si="67"/>
        <v>29.483812104288205</v>
      </c>
    </row>
    <row r="607" spans="1:56" x14ac:dyDescent="0.2">
      <c r="A607" s="10" t="str">
        <f>IF(COUNTRY_INFO!A607=0," ",COUNTRY_INFO!A607)</f>
        <v>Ethiopia</v>
      </c>
      <c r="B607" s="10" t="str">
        <f>IF(COUNTRY_INFO!B607=0," ",COUNTRY_INFO!B607)</f>
        <v>SNNPR Bench Maji</v>
      </c>
      <c r="C607" s="87" t="str">
        <f>IF(COUNTRY_INFO!C607=0," ",COUNTRY_INFO!C607)</f>
        <v>Bero</v>
      </c>
      <c r="D607" s="67">
        <f>COUNTRY_INFO!L607</f>
        <v>15913</v>
      </c>
      <c r="E607" s="61"/>
      <c r="F607" s="61"/>
      <c r="G607" s="11">
        <f>MAX('MDA1'!M607,'MDA2'!M607)</f>
        <v>11952</v>
      </c>
      <c r="H607" s="11">
        <f>IF(AND(COUNTRY_INFO!H607&gt;0,COUNTRY_INFO!H607&lt;4),IF(D607&gt;MAX('MDA1'!M607,'MDA2'!M607),MAX('MDA1'!M607,'MDA2'!M607),D607),0)</f>
        <v>11952</v>
      </c>
      <c r="I607" s="73">
        <f>IF(AND(COUNTRY_INFO!H607&gt;0,COUNTRY_INFO!H607&lt;4), IF(G607/D607*100&lt;&gt;0, IF(G607/D607*100&gt;100,100,G607/D607*100), "-"),0)</f>
        <v>75.108401935524412</v>
      </c>
      <c r="J607" s="67">
        <f>COUNTRY_INFO!M607</f>
        <v>15913</v>
      </c>
      <c r="K607" s="61"/>
      <c r="L607" s="61"/>
      <c r="M607" s="11">
        <f>MAX('MDA1'!M607,MAX('MDA3'!I607,'MDA3'!L607)+MAX('MDA3'!J607,'MDA3'!M607))</f>
        <v>14208</v>
      </c>
      <c r="N607" s="11">
        <f>IF(AND(COUNTRY_INFO!I607&gt;0,COUNTRY_INFO!I607&lt;4),IF(J607&gt;MAX('MDA1'!M607,MAX('MDA3'!I607,'MDA3'!L607)+MAX('MDA3'!J607,'MDA3'!M607)),MAX('MDA1'!M607,MAX('MDA3'!I607,'MDA3'!L607)+MAX('MDA3'!J607,'MDA3'!M607)),J607),0)</f>
        <v>14208</v>
      </c>
      <c r="O607" s="73">
        <f>IF(AND(COUNTRY_INFO!I607&gt;0,COUNTRY_INFO!I607&lt;4), IF(M607/J607*100&lt;&gt;0, IF(M607/J607*100&gt;100,100,M607/J607*100), "-"),0)</f>
        <v>89.285489851065165</v>
      </c>
      <c r="P607" s="67">
        <f>COUNTRY_INFO!N607</f>
        <v>7621</v>
      </c>
      <c r="Q607" s="61"/>
      <c r="R607" s="61"/>
      <c r="S607" s="11">
        <f>SUM(MAX('MDA2'!J607, 'T1'!L607, MAX(T3_R1!K607, T3_R2!K607)), MAX('MDA1'!K607, 'MDA2'!K607, 'T1'!M607, MAX(T3_R1!L607, T3_R2!L607)), MAX('MDA1'!L607, 'MDA2'!L607, 'T1'!N607, MAX(T3_R1!M607, T3_R2!M607)))</f>
        <v>19021</v>
      </c>
      <c r="T607" s="11">
        <f>IF(AND(COUNTRY_INFO!J607&gt;1,COUNTRY_INFO!J607&lt;4),IF(COUNTRY_INFO!E607&gt;MAX('MDA2'!J607,'T1'!L607,MAX(T3_R1!K607,T3_R2!K607)),MAX('MDA2'!J607,'T1'!L607,MAX(T3_R1!K607,T3_R2!K607)),COUNTRY_INFO!E607),0)</f>
        <v>0</v>
      </c>
      <c r="U607" s="217" t="str">
        <f>IF(AND(COUNTRY_INFO!J607&gt;1,COUNTRY_INFO!J607&lt;4), IF(T607/COUNTRY_INFO!E607*100&lt;&gt;0, IF(T607/COUNTRY_INFO!E607*100&gt;100,100,T607/COUNTRY_INFO!E607*100), "-"),0)</f>
        <v>-</v>
      </c>
      <c r="V607" s="11">
        <f>IF(AND(COUNTRY_INFO!J607&gt;1,COUNTRY_INFO!J607&lt;4),IF(COUNTRY_INFO!F607&gt;MAX('MDA1'!K607,'MDA2'!K607,'T1'!M607,MAX(T3_R1!L607,T3_R2!L607)),MAX('MDA1'!K607,'MDA2'!K607,'T1'!M607,MAX(T3_R1!L607,T3_R2!L607)),COUNTRY_INFO!F607),0)</f>
        <v>5126</v>
      </c>
      <c r="W607" s="217">
        <f>IF(AND(COUNTRY_INFO!J607&gt;1,COUNTRY_INFO!J607&lt;4), IF(V607/COUNTRY_INFO!F607*100&lt;&gt;0, IF(V607/COUNTRY_INFO!F607*100&gt;100,100,V607/COUNTRY_INFO!F607*100), "-"),0)</f>
        <v>100</v>
      </c>
      <c r="X607" s="11">
        <f t="shared" si="68"/>
        <v>5126</v>
      </c>
      <c r="Y607" s="73">
        <f>IF(AND(COUNTRY_INFO!J607&gt;1,COUNTRY_INFO!J607&lt;4), IF(S607/P607*100&lt;&gt;0, IF(X607/P607*100&gt;100,100,X607/P607*100), "-"),0)</f>
        <v>67.261514236976765</v>
      </c>
      <c r="Z607" s="67">
        <f>COUNTRY_INFO!O607</f>
        <v>13417</v>
      </c>
      <c r="AA607" s="61"/>
      <c r="AB607" s="61"/>
      <c r="AC607" s="11">
        <f>MAX('T1'!L607,'T2'!J607)+MAX('T1'!M607,'T2'!K607)+MAX('T1'!N607,'T2'!L607)</f>
        <v>4835</v>
      </c>
      <c r="AD607" s="11">
        <f>IF(COUNTRY_INFO!K607=1,IF(COUNTRY_INFO!F607*0.33&gt;MAX('T1'!M607,'T2'!K607),MAX('T1'!M607,'T2'!K607),COUNTRY_INFO!F607*0.33),IF(COUNTRY_INFO!K607=2,IF(COUNTRY_INFO!F607*0.5&gt;MAX('T1'!M607,'T2'!K607),MAX('T1'!M607,'T2'!K607),COUNTRY_INFO!F607*0.5),IF(COUNTRY_INFO!K607=3,IF(COUNTRY_INFO!F607&gt;MAX('T1'!M607,'T2'!K607),MAX('T1'!M607,'T2'!K607),COUNTRY_INFO!F607),0)))</f>
        <v>4835</v>
      </c>
      <c r="AE607" s="217">
        <f>IF(AND(COUNTRY_INFO!K607&gt;0,COUNTRY_INFO!K607&lt;4),IF(Z607&gt;0,IF(COUNTRY_INFO!K607=1, AD607/(COUNTRY_INFO!F607*0.33)*100, IF(COUNTRY_INFO!K607=2, AD607/(COUNTRY_INFO!F607*0.5)*100, IF(COUNTRY_INFO!K607=3, AD607/COUNTRY_INFO!F607*100))),"-"),0)</f>
        <v>94.32305891533359</v>
      </c>
      <c r="AF607" s="11">
        <f>IF(COUNTRY_INFO!K607=2,IF(COUNTRY_INFO!G607*0.2&gt;MAX('T1'!N607,'T2'!L607),MAX('T1'!N607,'T2'!L607),COUNTRY_INFO!G607*0.2),IF(COUNTRY_INFO!K607=3,IF(COUNTRY_INFO!G607&gt;MAX('T1'!N607,'T2'!L607),MAX('T1'!N607,'T2'!L607),COUNTRY_INFO!G607),0))</f>
        <v>0</v>
      </c>
      <c r="AG607" s="217">
        <f>IF(AND(COUNTRY_INFO!K607&gt;0,COUNTRY_INFO!K607&lt;4),IF(Z607&gt;0,IF(COUNTRY_INFO!K607=1, 0, IF(COUNTRY_INFO!K607=2, AF607/(COUNTRY_INFO!G607*0.2)*100, IF(COUNTRY_INFO!K607=3, AF607/COUNTRY_INFO!G607*100))),"-"),0)</f>
        <v>0</v>
      </c>
      <c r="AH607" s="11">
        <f t="shared" si="69"/>
        <v>4835</v>
      </c>
      <c r="AI607" s="73">
        <f>IF(AND(COUNTRY_INFO!K607&gt;0,COUNTRY_INFO!K607&lt;4), IF(AC607/Z607*100&lt;&gt;0, IF(AH607/Z607*100&gt;100,100,AH607/Z607*100), "-"),0)</f>
        <v>36.036371767161064</v>
      </c>
      <c r="AJ607" s="261"/>
      <c r="AK607" s="260">
        <f>IF(AND(D607&lt;&gt;0, D607&lt;&gt;"Unknown",D607&lt;&gt;"Stopped",D607&lt;&gt;"Not required"),D607/COUNTRY_INFO!D607, 0)</f>
        <v>1</v>
      </c>
      <c r="AL607" s="260">
        <f>IF(AND(J607&lt;&gt;0,J607&lt;&gt;"Unknown",J607&lt;&gt;"Stopped",J607&lt;&gt;"Not required"),J607/COUNTRY_INFO!D607, 0)</f>
        <v>1</v>
      </c>
      <c r="AM607" s="260">
        <f>IF(AND(P607&lt;&gt;0,P607&lt;&gt;"Unknown",P607&lt;&gt;"Not required"),P607/(COUNTRY_INFO!E607+COUNTRY_INFO!F607), 0)</f>
        <v>1</v>
      </c>
      <c r="AN607" s="260">
        <f>IF(AND(Z607&lt;&gt;0,Z607&lt;&gt;"Unknown",Z607&lt;&gt;"Not required"),IF(COUNTRY_INFO!K607=1,1,IF(COUNTRY_INFO!K607=2,0.5*COUNTRY_INFO!F607/(0.5*COUNTRY_INFO!F607+0.2*COUNTRY_INFO!G607),IF(COUNTRY_INFO!K607=3,COUNTRY_INFO!F607/(COUNTRY_INFO!F607+COUNTRY_INFO!G607)))),0)</f>
        <v>0.38205261981068794</v>
      </c>
      <c r="AO607" s="260">
        <f>IF(AND(Z607&lt;&gt;0,Z607&lt;&gt;"Unknown",Z607&lt;&gt;"Not required"),IF(COUNTRY_INFO!K607=1,0,IF(COUNTRY_INFO!K607=2,0.2*COUNTRY_INFO!G607/(0.5*COUNTRY_INFO!F607+0.2*COUNTRY_INFO!G607),IF(COUNTRY_INFO!K607=3,COUNTRY_INFO!G607/(COUNTRY_INFO!F607+COUNTRY_INFO!G607)))),0)</f>
        <v>0.61794738018931206</v>
      </c>
      <c r="AP607" s="259">
        <f>MAX(COUNTRY_INFO!D607*AK607*PROFILE!$G$7,COUNTRY_INFO!D607*AL607*PROFILE!$G$7)</f>
        <v>1.6661359978665752E-3</v>
      </c>
      <c r="AQ607" s="259">
        <f>MAX(COUNTRY_INFO!D607*AK607*PROFILE!$G$8,COUNTRY_INFO!D607*AL607*PROFILE!$G$8,COUNTRY_INFO!D607*AM607*PROFILE!$G$8)</f>
        <v>2330.6901689076385</v>
      </c>
      <c r="AR607" s="259">
        <f>MAX(COUNTRY_INFO!D607*AK607*PROFILE!$G$9,COUNTRY_INFO!D607*AL607*PROFILE!$G$9,COUNTRY_INFO!D607*AM607*PROFILE!$G$9,IF(AND(DISTRICT!Z607&lt;&gt;"Unknown",Z607&lt;&gt;"Not required"),COUNTRY_INFO!O607*DISTRICT!AN607,0))</f>
        <v>5126</v>
      </c>
      <c r="AS607" s="259">
        <f>MAX(COUNTRY_INFO!D607*AK607*PROFILE!$G$10,COUNTRY_INFO!D607*AL607*PROFILE!$G$10,IF(AND(DISTRICT!Z607&lt;&gt;"Unknown",Z607&lt;&gt;"Not required"),COUNTRY_INFO!O607*DISTRICT!AO607,0))</f>
        <v>8742.1461029348102</v>
      </c>
      <c r="AT607" s="259">
        <f t="shared" si="70"/>
        <v>16198.837937978446</v>
      </c>
      <c r="AU607" s="258" t="str">
        <f t="shared" si="65"/>
        <v>Y</v>
      </c>
      <c r="AV607" s="259">
        <f>MAX('MDA2'!J607,'T1'!L607,'T2'!J607,T3_R1!K607,T3_R2!K607)</f>
        <v>0</v>
      </c>
      <c r="AW607" s="259">
        <f>MAX('MDA1'!K607,'MDA2'!K607,'MDA3'!I607,'MDA3'!L607,'T1'!M607,'T2'!K607,T3_R1!L607,T3_R2!L607)</f>
        <v>11092</v>
      </c>
      <c r="AX607" s="259">
        <f>MAX('MDA1'!L607,'MDA2'!L607,'MDA3'!J607,'MDA3'!M607,'T1'!N607,'T2'!L607,T3_R1!M607,T3_R2!M607)</f>
        <v>9093</v>
      </c>
      <c r="AY607" s="259">
        <f t="shared" si="71"/>
        <v>20185</v>
      </c>
      <c r="AZ607" s="259">
        <f>MAX('MDA2'!J607,T607)</f>
        <v>0</v>
      </c>
      <c r="BA607" s="259">
        <f>MAX('MDA1'!K607,'MDA2'!K607,'MDA3'!I607,'MDA3'!L607,V607,AD607)</f>
        <v>5126</v>
      </c>
      <c r="BB607" s="259">
        <f>MAX('MDA1'!L607,'MDA2'!L607,'MDA3'!J607,'MDA3'!M607,AF607)</f>
        <v>9093</v>
      </c>
      <c r="BC607" s="259">
        <f t="shared" si="66"/>
        <v>14219</v>
      </c>
      <c r="BD607" s="260">
        <f t="shared" si="67"/>
        <v>87.777901442320854</v>
      </c>
    </row>
    <row r="608" spans="1:56" x14ac:dyDescent="0.2">
      <c r="A608" s="10" t="str">
        <f>IF(COUNTRY_INFO!A608=0," ",COUNTRY_INFO!A608)</f>
        <v>Ethiopia</v>
      </c>
      <c r="B608" s="10" t="str">
        <f>IF(COUNTRY_INFO!B608=0," ",COUNTRY_INFO!B608)</f>
        <v>SNNPR Bench Maji</v>
      </c>
      <c r="C608" s="87" t="str">
        <f>IF(COUNTRY_INFO!C608=0," ",COUNTRY_INFO!C608)</f>
        <v>Debub Bench</v>
      </c>
      <c r="D608" s="67">
        <f>COUNTRY_INFO!L608</f>
        <v>138979</v>
      </c>
      <c r="E608" s="61"/>
      <c r="F608" s="61"/>
      <c r="G608" s="11">
        <f>MAX('MDA1'!M608,'MDA2'!M608)</f>
        <v>100095</v>
      </c>
      <c r="H608" s="11">
        <f>IF(AND(COUNTRY_INFO!H608&gt;0,COUNTRY_INFO!H608&lt;4),IF(D608&gt;MAX('MDA1'!M608,'MDA2'!M608),MAX('MDA1'!M608,'MDA2'!M608),D608),0)</f>
        <v>100095</v>
      </c>
      <c r="I608" s="73">
        <f>IF(AND(COUNTRY_INFO!H608&gt;0,COUNTRY_INFO!H608&lt;4), IF(G608/D608*100&lt;&gt;0, IF(G608/D608*100&gt;100,100,G608/D608*100), "-"),0)</f>
        <v>72.021672338986463</v>
      </c>
      <c r="J608" s="67">
        <f>COUNTRY_INFO!M608</f>
        <v>138979</v>
      </c>
      <c r="K608" s="61"/>
      <c r="L608" s="61"/>
      <c r="M608" s="11">
        <f>MAX('MDA1'!M608,MAX('MDA3'!I608,'MDA3'!L608)+MAX('MDA3'!J608,'MDA3'!M608))</f>
        <v>116721</v>
      </c>
      <c r="N608" s="11">
        <f>IF(AND(COUNTRY_INFO!I608&gt;0,COUNTRY_INFO!I608&lt;4),IF(J608&gt;MAX('MDA1'!M608,MAX('MDA3'!I608,'MDA3'!L608)+MAX('MDA3'!J608,'MDA3'!M608)),MAX('MDA1'!M608,MAX('MDA3'!I608,'MDA3'!L608)+MAX('MDA3'!J608,'MDA3'!M608)),J608),0)</f>
        <v>116721</v>
      </c>
      <c r="O608" s="73">
        <f>IF(AND(COUNTRY_INFO!I608&gt;0,COUNTRY_INFO!I608&lt;4), IF(M608/J608*100&lt;&gt;0, IF(M608/J608*100&gt;100,100,M608/J608*100), "-"),0)</f>
        <v>83.984630771555416</v>
      </c>
      <c r="P608" s="67">
        <f>COUNTRY_INFO!N608</f>
        <v>66567</v>
      </c>
      <c r="Q608" s="61"/>
      <c r="R608" s="61"/>
      <c r="S608" s="11">
        <f>SUM(MAX('MDA2'!J608, 'T1'!L608, MAX(T3_R1!K608, T3_R2!K608)), MAX('MDA1'!K608, 'MDA2'!K608, 'T1'!M608, MAX(T3_R1!L608, T3_R2!L608)), MAX('MDA1'!L608, 'MDA2'!L608, 'T1'!N608, MAX(T3_R1!M608, T3_R2!M608)))</f>
        <v>109352</v>
      </c>
      <c r="T608" s="11">
        <f>IF(AND(COUNTRY_INFO!J608&gt;1,COUNTRY_INFO!J608&lt;4),IF(COUNTRY_INFO!E608&gt;MAX('MDA2'!J608,'T1'!L608,MAX(T3_R1!K608,T3_R2!K608)),MAX('MDA2'!J608,'T1'!L608,MAX(T3_R1!K608,T3_R2!K608)),COUNTRY_INFO!E608),0)</f>
        <v>0</v>
      </c>
      <c r="U608" s="217" t="str">
        <f>IF(AND(COUNTRY_INFO!J608&gt;1,COUNTRY_INFO!J608&lt;4), IF(T608/COUNTRY_INFO!E608*100&lt;&gt;0, IF(T608/COUNTRY_INFO!E608*100&gt;100,100,T608/COUNTRY_INFO!E608*100), "-"),0)</f>
        <v>-</v>
      </c>
      <c r="V608" s="11">
        <f>IF(AND(COUNTRY_INFO!J608&gt;1,COUNTRY_INFO!J608&lt;4),IF(COUNTRY_INFO!F608&gt;MAX('MDA1'!K608,'MDA2'!K608,'T1'!M608,MAX(T3_R1!L608,T3_R2!L608)),MAX('MDA1'!K608,'MDA2'!K608,'T1'!M608,MAX(T3_R1!L608,T3_R2!L608)),COUNTRY_INFO!F608),0)</f>
        <v>44772</v>
      </c>
      <c r="W608" s="217">
        <f>IF(AND(COUNTRY_INFO!J608&gt;1,COUNTRY_INFO!J608&lt;4), IF(V608/COUNTRY_INFO!F608*100&lt;&gt;0, IF(V608/COUNTRY_INFO!F608*100&gt;100,100,V608/COUNTRY_INFO!F608*100), "-"),0)</f>
        <v>100</v>
      </c>
      <c r="X608" s="11">
        <f t="shared" si="68"/>
        <v>44772</v>
      </c>
      <c r="Y608" s="73">
        <f>IF(AND(COUNTRY_INFO!J608&gt;1,COUNTRY_INFO!J608&lt;4), IF(S608/P608*100&lt;&gt;0, IF(X608/P608*100&gt;100,100,X608/P608*100), "-"),0)</f>
        <v>67.258551534544139</v>
      </c>
      <c r="Z608" s="67">
        <f>COUNTRY_INFO!O608</f>
        <v>117184</v>
      </c>
      <c r="AA608" s="61"/>
      <c r="AB608" s="61"/>
      <c r="AC608" s="11">
        <f>MAX('T1'!L608,'T2'!J608)+MAX('T1'!M608,'T2'!K608)+MAX('T1'!N608,'T2'!L608)</f>
        <v>42438</v>
      </c>
      <c r="AD608" s="11">
        <f>IF(COUNTRY_INFO!K608=1,IF(COUNTRY_INFO!F608*0.33&gt;MAX('T1'!M608,'T2'!K608),MAX('T1'!M608,'T2'!K608),COUNTRY_INFO!F608*0.33),IF(COUNTRY_INFO!K608=2,IF(COUNTRY_INFO!F608*0.5&gt;MAX('T1'!M608,'T2'!K608),MAX('T1'!M608,'T2'!K608),COUNTRY_INFO!F608*0.5),IF(COUNTRY_INFO!K608=3,IF(COUNTRY_INFO!F608&gt;MAX('T1'!M608,'T2'!K608),MAX('T1'!M608,'T2'!K608),COUNTRY_INFO!F608),0)))</f>
        <v>42438</v>
      </c>
      <c r="AE608" s="217">
        <f>IF(AND(COUNTRY_INFO!K608&gt;0,COUNTRY_INFO!K608&lt;4),IF(Z608&gt;0,IF(COUNTRY_INFO!K608=1, AD608/(COUNTRY_INFO!F608*0.33)*100, IF(COUNTRY_INFO!K608=2, AD608/(COUNTRY_INFO!F608*0.5)*100, IF(COUNTRY_INFO!K608=3, AD608/COUNTRY_INFO!F608*100))),"-"),0)</f>
        <v>94.786920396676493</v>
      </c>
      <c r="AF608" s="11">
        <f>IF(COUNTRY_INFO!K608=2,IF(COUNTRY_INFO!G608*0.2&gt;MAX('T1'!N608,'T2'!L608),MAX('T1'!N608,'T2'!L608),COUNTRY_INFO!G608*0.2),IF(COUNTRY_INFO!K608=3,IF(COUNTRY_INFO!G608&gt;MAX('T1'!N608,'T2'!L608),MAX('T1'!N608,'T2'!L608),COUNTRY_INFO!G608),0))</f>
        <v>0</v>
      </c>
      <c r="AG608" s="217">
        <f>IF(AND(COUNTRY_INFO!K608&gt;0,COUNTRY_INFO!K608&lt;4),IF(Z608&gt;0,IF(COUNTRY_INFO!K608=1, 0, IF(COUNTRY_INFO!K608=2, AF608/(COUNTRY_INFO!G608*0.2)*100, IF(COUNTRY_INFO!K608=3, AF608/COUNTRY_INFO!G608*100))),"-"),0)</f>
        <v>0</v>
      </c>
      <c r="AH608" s="11">
        <f t="shared" si="69"/>
        <v>42438</v>
      </c>
      <c r="AI608" s="73">
        <f>IF(AND(COUNTRY_INFO!K608&gt;0,COUNTRY_INFO!K608&lt;4), IF(AC608/Z608*100&lt;&gt;0, IF(AH608/Z608*100&gt;100,100,AH608/Z608*100), "-"),0)</f>
        <v>36.214841616602946</v>
      </c>
      <c r="AJ608" s="261"/>
      <c r="AK608" s="260">
        <f>IF(AND(D608&lt;&gt;0, D608&lt;&gt;"Unknown",D608&lt;&gt;"Stopped",D608&lt;&gt;"Not required"),D608/COUNTRY_INFO!D608, 0)</f>
        <v>1</v>
      </c>
      <c r="AL608" s="260">
        <f>IF(AND(J608&lt;&gt;0,J608&lt;&gt;"Unknown",J608&lt;&gt;"Stopped",J608&lt;&gt;"Not required"),J608/COUNTRY_INFO!D608, 0)</f>
        <v>1</v>
      </c>
      <c r="AM608" s="260">
        <f>IF(AND(P608&lt;&gt;0,P608&lt;&gt;"Unknown",P608&lt;&gt;"Not required"),P608/(COUNTRY_INFO!E608+COUNTRY_INFO!F608), 0)</f>
        <v>1</v>
      </c>
      <c r="AN608" s="260">
        <f>IF(AND(Z608&lt;&gt;0,Z608&lt;&gt;"Unknown",Z608&lt;&gt;"Not required"),IF(COUNTRY_INFO!K608=1,1,IF(COUNTRY_INFO!K608=2,0.5*COUNTRY_INFO!F608/(0.5*COUNTRY_INFO!F608+0.2*COUNTRY_INFO!G608),IF(COUNTRY_INFO!K608=3,COUNTRY_INFO!F608/(COUNTRY_INFO!F608+COUNTRY_INFO!G608)))),0)</f>
        <v>0.38206581103222281</v>
      </c>
      <c r="AO608" s="260">
        <f>IF(AND(Z608&lt;&gt;0,Z608&lt;&gt;"Unknown",Z608&lt;&gt;"Not required"),IF(COUNTRY_INFO!K608=1,0,IF(COUNTRY_INFO!K608=2,0.2*COUNTRY_INFO!G608/(0.5*COUNTRY_INFO!F608+0.2*COUNTRY_INFO!G608),IF(COUNTRY_INFO!K608=3,COUNTRY_INFO!G608/(COUNTRY_INFO!F608+COUNTRY_INFO!G608)))),0)</f>
        <v>0.61793418896777719</v>
      </c>
      <c r="AP608" s="259">
        <f>MAX(COUNTRY_INFO!D608*AK608*PROFILE!$G$7,COUNTRY_INFO!D608*AL608*PROFILE!$G$7)</f>
        <v>1.4551493423458729E-2</v>
      </c>
      <c r="AQ608" s="259">
        <f>MAX(COUNTRY_INFO!D608*AK608*PROFILE!$G$8,COUNTRY_INFO!D608*AL608*PROFILE!$G$8,COUNTRY_INFO!D608*AM608*PROFILE!$G$8)</f>
        <v>20355.494814592766</v>
      </c>
      <c r="AR608" s="259">
        <f>MAX(COUNTRY_INFO!D608*AK608*PROFILE!$G$9,COUNTRY_INFO!D608*AL608*PROFILE!$G$9,COUNTRY_INFO!D608*AM608*PROFILE!$G$9,IF(AND(DISTRICT!Z608&lt;&gt;"Unknown",Z608&lt;&gt;"Not required"),COUNTRY_INFO!O608*DISTRICT!AN608,0))</f>
        <v>44772</v>
      </c>
      <c r="AS608" s="259">
        <f>MAX(COUNTRY_INFO!D608*AK608*PROFILE!$G$10,COUNTRY_INFO!D608*AL608*PROFILE!$G$10,IF(AND(DISTRICT!Z608&lt;&gt;"Unknown",Z608&lt;&gt;"Not required"),COUNTRY_INFO!O608*DISTRICT!AO608,0))</f>
        <v>76351.079195612198</v>
      </c>
      <c r="AT608" s="259">
        <f t="shared" si="70"/>
        <v>141478.58856169839</v>
      </c>
      <c r="AU608" s="258" t="str">
        <f t="shared" si="65"/>
        <v>Y</v>
      </c>
      <c r="AV608" s="259">
        <f>MAX('MDA2'!J608,'T1'!L608,'T2'!J608,T3_R1!K608,T3_R2!K608)</f>
        <v>0</v>
      </c>
      <c r="AW608" s="259">
        <f>MAX('MDA1'!K608,'MDA2'!K608,'MDA3'!I608,'MDA3'!L608,'T1'!M608,'T2'!K608,T3_R1!L608,T3_R2!L608)</f>
        <v>45291</v>
      </c>
      <c r="AX608" s="259">
        <f>MAX('MDA1'!L608,'MDA2'!L608,'MDA3'!J608,'MDA3'!M608,'T1'!N608,'T2'!L608,T3_R1!M608,T3_R2!M608)</f>
        <v>74701</v>
      </c>
      <c r="AY608" s="259">
        <f t="shared" si="71"/>
        <v>119992</v>
      </c>
      <c r="AZ608" s="259">
        <f>MAX('MDA2'!J608,T608)</f>
        <v>0</v>
      </c>
      <c r="BA608" s="259">
        <f>MAX('MDA1'!K608,'MDA2'!K608,'MDA3'!I608,'MDA3'!L608,V608,AD608)</f>
        <v>44772</v>
      </c>
      <c r="BB608" s="259">
        <f>MAX('MDA1'!L608,'MDA2'!L608,'MDA3'!J608,'MDA3'!M608,AF608)</f>
        <v>74701</v>
      </c>
      <c r="BC608" s="259">
        <f t="shared" si="66"/>
        <v>119473</v>
      </c>
      <c r="BD608" s="260">
        <f t="shared" si="67"/>
        <v>84.445993711548923</v>
      </c>
    </row>
    <row r="609" spans="1:56" x14ac:dyDescent="0.2">
      <c r="A609" s="10" t="str">
        <f>IF(COUNTRY_INFO!A609=0," ",COUNTRY_INFO!A609)</f>
        <v>Ethiopia</v>
      </c>
      <c r="B609" s="10" t="str">
        <f>IF(COUNTRY_INFO!B609=0," ",COUNTRY_INFO!B609)</f>
        <v>SNNPR Bench Maji</v>
      </c>
      <c r="C609" s="87" t="str">
        <f>IF(COUNTRY_INFO!C609=0," ",COUNTRY_INFO!C609)</f>
        <v>Gura ferda</v>
      </c>
      <c r="D609" s="67">
        <f>COUNTRY_INFO!L609</f>
        <v>45721</v>
      </c>
      <c r="E609" s="61"/>
      <c r="F609" s="61"/>
      <c r="G609" s="11">
        <f>MAX('MDA1'!M609,'MDA2'!M609)</f>
        <v>35827</v>
      </c>
      <c r="H609" s="11">
        <f>IF(AND(COUNTRY_INFO!H609&gt;0,COUNTRY_INFO!H609&lt;4),IF(D609&gt;MAX('MDA1'!M609,'MDA2'!M609),MAX('MDA1'!M609,'MDA2'!M609),D609),0)</f>
        <v>35827</v>
      </c>
      <c r="I609" s="73">
        <f>IF(AND(COUNTRY_INFO!H609&gt;0,COUNTRY_INFO!H609&lt;4), IF(G609/D609*100&lt;&gt;0, IF(G609/D609*100&gt;100,100,G609/D609*100), "-"),0)</f>
        <v>78.360053367161697</v>
      </c>
      <c r="J609" s="67">
        <f>COUNTRY_INFO!M609</f>
        <v>45721</v>
      </c>
      <c r="K609" s="61"/>
      <c r="L609" s="61"/>
      <c r="M609" s="11">
        <f>MAX('MDA1'!M609,MAX('MDA3'!I609,'MDA3'!L609)+MAX('MDA3'!J609,'MDA3'!M609))</f>
        <v>44382</v>
      </c>
      <c r="N609" s="11">
        <f>IF(AND(COUNTRY_INFO!I609&gt;0,COUNTRY_INFO!I609&lt;4),IF(J609&gt;MAX('MDA1'!M609,MAX('MDA3'!I609,'MDA3'!L609)+MAX('MDA3'!J609,'MDA3'!M609)),MAX('MDA1'!M609,MAX('MDA3'!I609,'MDA3'!L609)+MAX('MDA3'!J609,'MDA3'!M609)),J609),0)</f>
        <v>44382</v>
      </c>
      <c r="O609" s="73">
        <f>IF(AND(COUNTRY_INFO!I609&gt;0,COUNTRY_INFO!I609&lt;4), IF(M609/J609*100&lt;&gt;0, IF(M609/J609*100&gt;100,100,M609/J609*100), "-"),0)</f>
        <v>97.071367642877448</v>
      </c>
      <c r="P609" s="67">
        <f>COUNTRY_INFO!N609</f>
        <v>21899</v>
      </c>
      <c r="Q609" s="61"/>
      <c r="R609" s="61"/>
      <c r="S609" s="11">
        <f>SUM(MAX('MDA2'!J609, 'T1'!L609, MAX(T3_R1!K609, T3_R2!K609)), MAX('MDA1'!K609, 'MDA2'!K609, 'T1'!M609, MAX(T3_R1!L609, T3_R2!L609)), MAX('MDA1'!L609, 'MDA2'!L609, 'T1'!N609, MAX(T3_R1!M609, T3_R2!M609)))</f>
        <v>37199</v>
      </c>
      <c r="T609" s="11">
        <f>IF(AND(COUNTRY_INFO!J609&gt;1,COUNTRY_INFO!J609&lt;4),IF(COUNTRY_INFO!E609&gt;MAX('MDA2'!J609,'T1'!L609,MAX(T3_R1!K609,T3_R2!K609)),MAX('MDA2'!J609,'T1'!L609,MAX(T3_R1!K609,T3_R2!K609)),COUNTRY_INFO!E609),0)</f>
        <v>0</v>
      </c>
      <c r="U609" s="217" t="str">
        <f>IF(AND(COUNTRY_INFO!J609&gt;1,COUNTRY_INFO!J609&lt;4), IF(T609/COUNTRY_INFO!E609*100&lt;&gt;0, IF(T609/COUNTRY_INFO!E609*100&gt;100,100,T609/COUNTRY_INFO!E609*100), "-"),0)</f>
        <v>-</v>
      </c>
      <c r="V609" s="11">
        <f>IF(AND(COUNTRY_INFO!J609&gt;1,COUNTRY_INFO!J609&lt;4),IF(COUNTRY_INFO!F609&gt;MAX('MDA1'!K609,'MDA2'!K609,'T1'!M609,MAX(T3_R1!L609,T3_R2!L609)),MAX('MDA1'!K609,'MDA2'!K609,'T1'!M609,MAX(T3_R1!L609,T3_R2!L609)),COUNTRY_INFO!F609),0)</f>
        <v>12790</v>
      </c>
      <c r="W609" s="217">
        <f>IF(AND(COUNTRY_INFO!J609&gt;1,COUNTRY_INFO!J609&lt;4), IF(V609/COUNTRY_INFO!F609*100&lt;&gt;0, IF(V609/COUNTRY_INFO!F609*100&gt;100,100,V609/COUNTRY_INFO!F609*100), "-"),0)</f>
        <v>86.8354946024849</v>
      </c>
      <c r="X609" s="11">
        <f t="shared" si="68"/>
        <v>12790</v>
      </c>
      <c r="Y609" s="73">
        <f>IF(AND(COUNTRY_INFO!J609&gt;1,COUNTRY_INFO!J609&lt;4), IF(S609/P609*100&lt;&gt;0, IF(X609/P609*100&gt;100,100,X609/P609*100), "-"),0)</f>
        <v>58.404493355861</v>
      </c>
      <c r="Z609" s="67">
        <f>COUNTRY_INFO!O609</f>
        <v>4860.5700000000006</v>
      </c>
      <c r="AA609" s="61"/>
      <c r="AB609" s="61"/>
      <c r="AC609" s="11">
        <f>MAX('T1'!L609,'T2'!J609)+MAX('T1'!M609,'T2'!K609)+MAX('T1'!N609,'T2'!L609)</f>
        <v>0</v>
      </c>
      <c r="AD609" s="11">
        <f>IF(COUNTRY_INFO!K609=1,IF(COUNTRY_INFO!F609*0.33&gt;MAX('T1'!M609,'T2'!K609),MAX('T1'!M609,'T2'!K609),COUNTRY_INFO!F609*0.33),IF(COUNTRY_INFO!K609=2,IF(COUNTRY_INFO!F609*0.5&gt;MAX('T1'!M609,'T2'!K609),MAX('T1'!M609,'T2'!K609),COUNTRY_INFO!F609*0.5),IF(COUNTRY_INFO!K609=3,IF(COUNTRY_INFO!F609&gt;MAX('T1'!M609,'T2'!K609),MAX('T1'!M609,'T2'!K609),COUNTRY_INFO!F609),0)))</f>
        <v>0</v>
      </c>
      <c r="AE609" s="217">
        <f>IF(AND(COUNTRY_INFO!K609&gt;0,COUNTRY_INFO!K609&lt;4),IF(Z609&gt;0,IF(COUNTRY_INFO!K609=1, AD609/(COUNTRY_INFO!F609*0.33)*100, IF(COUNTRY_INFO!K609=2, AD609/(COUNTRY_INFO!F609*0.5)*100, IF(COUNTRY_INFO!K609=3, AD609/COUNTRY_INFO!F609*100))),"-"),0)</f>
        <v>0</v>
      </c>
      <c r="AF609" s="11">
        <f>IF(COUNTRY_INFO!K609=2,IF(COUNTRY_INFO!G609*0.2&gt;MAX('T1'!N609,'T2'!L609),MAX('T1'!N609,'T2'!L609),COUNTRY_INFO!G609*0.2),IF(COUNTRY_INFO!K609=3,IF(COUNTRY_INFO!G609&gt;MAX('T1'!N609,'T2'!L609),MAX('T1'!N609,'T2'!L609),COUNTRY_INFO!G609),0))</f>
        <v>0</v>
      </c>
      <c r="AG609" s="217">
        <f>IF(AND(COUNTRY_INFO!K609&gt;0,COUNTRY_INFO!K609&lt;4),IF(Z609&gt;0,IF(COUNTRY_INFO!K609=1, 0, IF(COUNTRY_INFO!K609=2, AF609/(COUNTRY_INFO!G609*0.2)*100, IF(COUNTRY_INFO!K609=3, AF609/COUNTRY_INFO!G609*100))),"-"),0)</f>
        <v>0</v>
      </c>
      <c r="AH609" s="11">
        <f t="shared" si="69"/>
        <v>0</v>
      </c>
      <c r="AI609" s="73" t="str">
        <f>IF(AND(COUNTRY_INFO!K609&gt;0,COUNTRY_INFO!K609&lt;4), IF(AC609/Z609*100&lt;&gt;0, IF(AH609/Z609*100&gt;100,100,AH609/Z609*100), "-"),0)</f>
        <v>-</v>
      </c>
      <c r="AJ609" s="261"/>
      <c r="AK609" s="260">
        <f>IF(AND(D609&lt;&gt;0, D609&lt;&gt;"Unknown",D609&lt;&gt;"Stopped",D609&lt;&gt;"Not required"),D609/COUNTRY_INFO!D609, 0)</f>
        <v>1</v>
      </c>
      <c r="AL609" s="260">
        <f>IF(AND(J609&lt;&gt;0,J609&lt;&gt;"Unknown",J609&lt;&gt;"Stopped",J609&lt;&gt;"Not required"),J609/COUNTRY_INFO!D609, 0)</f>
        <v>1</v>
      </c>
      <c r="AM609" s="260">
        <f>IF(AND(P609&lt;&gt;0,P609&lt;&gt;"Unknown",P609&lt;&gt;"Not required"),P609/(COUNTRY_INFO!E609+COUNTRY_INFO!F609), 0)</f>
        <v>1</v>
      </c>
      <c r="AN609" s="260">
        <f>IF(AND(Z609&lt;&gt;0,Z609&lt;&gt;"Unknown",Z609&lt;&gt;"Not required"),IF(COUNTRY_INFO!K609=1,1,IF(COUNTRY_INFO!K609=2,0.5*COUNTRY_INFO!F609/(0.5*COUNTRY_INFO!F609+0.2*COUNTRY_INFO!G609),IF(COUNTRY_INFO!K609=3,COUNTRY_INFO!F609/(COUNTRY_INFO!F609+COUNTRY_INFO!G609)))),0)</f>
        <v>1</v>
      </c>
      <c r="AO609" s="260">
        <f>IF(AND(Z609&lt;&gt;0,Z609&lt;&gt;"Unknown",Z609&lt;&gt;"Not required"),IF(COUNTRY_INFO!K609=1,0,IF(COUNTRY_INFO!K609=2,0.2*COUNTRY_INFO!G609/(0.5*COUNTRY_INFO!F609+0.2*COUNTRY_INFO!G609),IF(COUNTRY_INFO!K609=3,COUNTRY_INFO!G609/(COUNTRY_INFO!F609+COUNTRY_INFO!G609)))),0)</f>
        <v>0</v>
      </c>
      <c r="AP609" s="259">
        <f>MAX(COUNTRY_INFO!D609*AK609*PROFILE!$G$7,COUNTRY_INFO!D609*AL609*PROFILE!$G$7)</f>
        <v>4.7871176998967938E-3</v>
      </c>
      <c r="AQ609" s="259">
        <f>MAX(COUNTRY_INFO!D609*AK609*PROFILE!$G$8,COUNTRY_INFO!D609*AL609*PROFILE!$G$8,COUNTRY_INFO!D609*AM609*PROFILE!$G$8)</f>
        <v>6696.5050721187799</v>
      </c>
      <c r="AR609" s="259">
        <f>MAX(COUNTRY_INFO!D609*AK609*PROFILE!$G$9,COUNTRY_INFO!D609*AL609*PROFILE!$G$9,COUNTRY_INFO!D609*AM609*PROFILE!$G$9,IF(AND(DISTRICT!Z609&lt;&gt;"Unknown",Z609&lt;&gt;"Not required"),COUNTRY_INFO!O609*DISTRICT!AN609,0))</f>
        <v>13906.683192213126</v>
      </c>
      <c r="AS609" s="259">
        <f>MAX(COUNTRY_INFO!D609*AK609*PROFILE!$G$10,COUNTRY_INFO!D609*AL609*PROFILE!$G$10,IF(AND(DISTRICT!Z609&lt;&gt;"Unknown",Z609&lt;&gt;"Not required"),COUNTRY_INFO!O609*DISTRICT!AO609,0))</f>
        <v>25117.806948550395</v>
      </c>
      <c r="AT609" s="259">
        <f t="shared" si="70"/>
        <v>45721</v>
      </c>
      <c r="AU609" s="258">
        <f t="shared" si="65"/>
        <v>0</v>
      </c>
      <c r="AV609" s="259">
        <f>MAX('MDA2'!J609,'T1'!L609,'T2'!J609,T3_R1!K609,T3_R2!K609)</f>
        <v>0</v>
      </c>
      <c r="AW609" s="259">
        <f>MAX('MDA1'!K609,'MDA2'!K609,'MDA3'!I609,'MDA3'!L609,'T1'!M609,'T2'!K609,T3_R1!L609,T3_R2!L609)</f>
        <v>15978</v>
      </c>
      <c r="AX609" s="259">
        <f>MAX('MDA1'!L609,'MDA2'!L609,'MDA3'!J609,'MDA3'!M609,'T1'!N609,'T2'!L609,T3_R1!M609,T3_R2!M609)</f>
        <v>28404</v>
      </c>
      <c r="AY609" s="259">
        <f t="shared" si="71"/>
        <v>44382</v>
      </c>
      <c r="AZ609" s="259">
        <f>MAX('MDA2'!J609,T609)</f>
        <v>0</v>
      </c>
      <c r="BA609" s="259">
        <f>MAX('MDA1'!K609,'MDA2'!K609,'MDA3'!I609,'MDA3'!L609,V609,AD609)</f>
        <v>15978</v>
      </c>
      <c r="BB609" s="259">
        <f>MAX('MDA1'!L609,'MDA2'!L609,'MDA3'!J609,'MDA3'!M609,AF609)</f>
        <v>28404</v>
      </c>
      <c r="BC609" s="259">
        <f t="shared" si="66"/>
        <v>44382</v>
      </c>
      <c r="BD609" s="260">
        <f t="shared" si="67"/>
        <v>97.071367642877448</v>
      </c>
    </row>
    <row r="610" spans="1:56" x14ac:dyDescent="0.2">
      <c r="A610" s="10" t="str">
        <f>IF(COUNTRY_INFO!A610=0," ",COUNTRY_INFO!A610)</f>
        <v>Ethiopia</v>
      </c>
      <c r="B610" s="10" t="str">
        <f>IF(COUNTRY_INFO!B610=0," ",COUNTRY_INFO!B610)</f>
        <v>SNNPR Bench Maji</v>
      </c>
      <c r="C610" s="87" t="str">
        <f>IF(COUNTRY_INFO!C610=0," ",COUNTRY_INFO!C610)</f>
        <v>Maji</v>
      </c>
      <c r="D610" s="67">
        <f>COUNTRY_INFO!L610</f>
        <v>40391</v>
      </c>
      <c r="E610" s="61"/>
      <c r="F610" s="61"/>
      <c r="G610" s="11">
        <f>MAX('MDA1'!M610,'MDA2'!M610)</f>
        <v>31671</v>
      </c>
      <c r="H610" s="11">
        <f>IF(AND(COUNTRY_INFO!H610&gt;0,COUNTRY_INFO!H610&lt;4),IF(D610&gt;MAX('MDA1'!M610,'MDA2'!M610),MAX('MDA1'!M610,'MDA2'!M610),D610),0)</f>
        <v>31671</v>
      </c>
      <c r="I610" s="73">
        <f>IF(AND(COUNTRY_INFO!H610&gt;0,COUNTRY_INFO!H610&lt;4), IF(G610/D610*100&lt;&gt;0, IF(G610/D610*100&gt;100,100,G610/D610*100), "-"),0)</f>
        <v>78.411032160629844</v>
      </c>
      <c r="J610" s="67">
        <f>COUNTRY_INFO!M610</f>
        <v>40391</v>
      </c>
      <c r="K610" s="61"/>
      <c r="L610" s="61"/>
      <c r="M610" s="11">
        <f>MAX('MDA1'!M610,MAX('MDA3'!I610,'MDA3'!L610)+MAX('MDA3'!J610,'MDA3'!M610))</f>
        <v>33645</v>
      </c>
      <c r="N610" s="11">
        <f>IF(AND(COUNTRY_INFO!I610&gt;0,COUNTRY_INFO!I610&lt;4),IF(J610&gt;MAX('MDA1'!M610,MAX('MDA3'!I610,'MDA3'!L610)+MAX('MDA3'!J610,'MDA3'!M610)),MAX('MDA1'!M610,MAX('MDA3'!I610,'MDA3'!L610)+MAX('MDA3'!J610,'MDA3'!M610)),J610),0)</f>
        <v>33645</v>
      </c>
      <c r="O610" s="73">
        <f>IF(AND(COUNTRY_INFO!I610&gt;0,COUNTRY_INFO!I610&lt;4), IF(M610/J610*100&lt;&gt;0, IF(M610/J610*100&gt;100,100,M610/J610*100), "-"),0)</f>
        <v>83.298259513257904</v>
      </c>
      <c r="P610" s="67">
        <f>COUNTRY_INFO!N610</f>
        <v>19346</v>
      </c>
      <c r="Q610" s="61"/>
      <c r="R610" s="61"/>
      <c r="S610" s="11">
        <f>SUM(MAX('MDA2'!J610, 'T1'!L610, MAX(T3_R1!K610, T3_R2!K610)), MAX('MDA1'!K610, 'MDA2'!K610, 'T1'!M610, MAX(T3_R1!L610, T3_R2!L610)), MAX('MDA1'!L610, 'MDA2'!L610, 'T1'!N610, MAX(T3_R1!M610, T3_R2!M610)))</f>
        <v>31908</v>
      </c>
      <c r="T610" s="11">
        <f>IF(AND(COUNTRY_INFO!J610&gt;1,COUNTRY_INFO!J610&lt;4),IF(COUNTRY_INFO!E610&gt;MAX('MDA2'!J610,'T1'!L610,MAX(T3_R1!K610,T3_R2!K610)),MAX('MDA2'!J610,'T1'!L610,MAX(T3_R1!K610,T3_R2!K610)),COUNTRY_INFO!E610),0)</f>
        <v>0</v>
      </c>
      <c r="U610" s="217" t="str">
        <f>IF(AND(COUNTRY_INFO!J610&gt;1,COUNTRY_INFO!J610&lt;4), IF(T610/COUNTRY_INFO!E610*100&lt;&gt;0, IF(T610/COUNTRY_INFO!E610*100&gt;100,100,T610/COUNTRY_INFO!E610*100), "-"),0)</f>
        <v>-</v>
      </c>
      <c r="V610" s="11">
        <f>IF(AND(COUNTRY_INFO!J610&gt;1,COUNTRY_INFO!J610&lt;4),IF(COUNTRY_INFO!F610&gt;MAX('MDA1'!K610,'MDA2'!K610,'T1'!M610,MAX(T3_R1!L610,T3_R2!L610)),MAX('MDA1'!K610,'MDA2'!K610,'T1'!M610,MAX(T3_R1!L610,T3_R2!L610)),COUNTRY_INFO!F610),0)</f>
        <v>11639</v>
      </c>
      <c r="W610" s="217">
        <f>IF(AND(COUNTRY_INFO!J610&gt;1,COUNTRY_INFO!J610&lt;4), IF(V610/COUNTRY_INFO!F610*100&lt;&gt;0, IF(V610/COUNTRY_INFO!F610*100&gt;100,100,V610/COUNTRY_INFO!F610*100), "-"),0)</f>
        <v>89.448201660006148</v>
      </c>
      <c r="X610" s="11">
        <f t="shared" si="68"/>
        <v>11639</v>
      </c>
      <c r="Y610" s="73">
        <f>IF(AND(COUNTRY_INFO!J610&gt;1,COUNTRY_INFO!J610&lt;4), IF(S610/P610*100&lt;&gt;0, IF(X610/P610*100&gt;100,100,X610/P610*100), "-"),0)</f>
        <v>60.162307453737206</v>
      </c>
      <c r="Z610" s="67">
        <f>COUNTRY_INFO!O610</f>
        <v>10715</v>
      </c>
      <c r="AA610" s="61"/>
      <c r="AB610" s="61"/>
      <c r="AC610" s="11">
        <f>MAX('T1'!L610,'T2'!J610)+MAX('T1'!M610,'T2'!K610)+MAX('T1'!N610,'T2'!L610)</f>
        <v>11639</v>
      </c>
      <c r="AD610" s="11">
        <f>IF(COUNTRY_INFO!K610=1,IF(COUNTRY_INFO!F610*0.33&gt;MAX('T1'!M610,'T2'!K610),MAX('T1'!M610,'T2'!K610),COUNTRY_INFO!F610*0.33),IF(COUNTRY_INFO!K610=2,IF(COUNTRY_INFO!F610*0.5&gt;MAX('T1'!M610,'T2'!K610),MAX('T1'!M610,'T2'!K610),COUNTRY_INFO!F610*0.5),IF(COUNTRY_INFO!K610=3,IF(COUNTRY_INFO!F610&gt;MAX('T1'!M610,'T2'!K610),MAX('T1'!M610,'T2'!K610),COUNTRY_INFO!F610),0)))</f>
        <v>6506</v>
      </c>
      <c r="AE610" s="217">
        <f>IF(AND(COUNTRY_INFO!K610&gt;0,COUNTRY_INFO!K610&lt;4),IF(Z610&gt;0,IF(COUNTRY_INFO!K610=1, AD610/(COUNTRY_INFO!F610*0.33)*100, IF(COUNTRY_INFO!K610=2, AD610/(COUNTRY_INFO!F610*0.5)*100, IF(COUNTRY_INFO!K610=3, AD610/COUNTRY_INFO!F610*100))),"-"),0)</f>
        <v>100</v>
      </c>
      <c r="AF610" s="11">
        <f>IF(COUNTRY_INFO!K610=2,IF(COUNTRY_INFO!G610*0.2&gt;MAX('T1'!N610,'T2'!L610),MAX('T1'!N610,'T2'!L610),COUNTRY_INFO!G610*0.2),IF(COUNTRY_INFO!K610=3,IF(COUNTRY_INFO!G610&gt;MAX('T1'!N610,'T2'!L610),MAX('T1'!N610,'T2'!L610),COUNTRY_INFO!G610),0))</f>
        <v>0</v>
      </c>
      <c r="AG610" s="217">
        <f>IF(AND(COUNTRY_INFO!K610&gt;0,COUNTRY_INFO!K610&lt;4),IF(Z610&gt;0,IF(COUNTRY_INFO!K610=1, 0, IF(COUNTRY_INFO!K610=2, AF610/(COUNTRY_INFO!G610*0.2)*100, IF(COUNTRY_INFO!K610=3, AF610/COUNTRY_INFO!G610*100))),"-"),0)</f>
        <v>0</v>
      </c>
      <c r="AH610" s="11">
        <f t="shared" si="69"/>
        <v>6506</v>
      </c>
      <c r="AI610" s="73">
        <f>IF(AND(COUNTRY_INFO!K610&gt;0,COUNTRY_INFO!K610&lt;4), IF(AC610/Z610*100&lt;&gt;0, IF(AH610/Z610*100&gt;100,100,AH610/Z610*100), "-"),0)</f>
        <v>60.718618758749422</v>
      </c>
      <c r="AJ610" s="261"/>
      <c r="AK610" s="260">
        <f>IF(AND(D610&lt;&gt;0, D610&lt;&gt;"Unknown",D610&lt;&gt;"Stopped",D610&lt;&gt;"Not required"),D610/COUNTRY_INFO!D610, 0)</f>
        <v>1</v>
      </c>
      <c r="AL610" s="260">
        <f>IF(AND(J610&lt;&gt;0,J610&lt;&gt;"Unknown",J610&lt;&gt;"Stopped",J610&lt;&gt;"Not required"),J610/COUNTRY_INFO!D610, 0)</f>
        <v>1</v>
      </c>
      <c r="AM610" s="260">
        <f>IF(AND(P610&lt;&gt;0,P610&lt;&gt;"Unknown",P610&lt;&gt;"Not required"),P610/(COUNTRY_INFO!E610+COUNTRY_INFO!F610), 0)</f>
        <v>1</v>
      </c>
      <c r="AN610" s="260">
        <f>IF(AND(Z610&lt;&gt;0,Z610&lt;&gt;"Unknown",Z610&lt;&gt;"Not required"),IF(COUNTRY_INFO!K610=1,1,IF(COUNTRY_INFO!K610=2,0.5*COUNTRY_INFO!F610/(0.5*COUNTRY_INFO!F610+0.2*COUNTRY_INFO!G610),IF(COUNTRY_INFO!K610=3,COUNTRY_INFO!F610/(COUNTRY_INFO!F610+COUNTRY_INFO!G610)))),0)</f>
        <v>0.60718618758749421</v>
      </c>
      <c r="AO610" s="260">
        <f>IF(AND(Z610&lt;&gt;0,Z610&lt;&gt;"Unknown",Z610&lt;&gt;"Not required"),IF(COUNTRY_INFO!K610=1,0,IF(COUNTRY_INFO!K610=2,0.2*COUNTRY_INFO!G610/(0.5*COUNTRY_INFO!F610+0.2*COUNTRY_INFO!G610),IF(COUNTRY_INFO!K610=3,COUNTRY_INFO!G610/(COUNTRY_INFO!F610+COUNTRY_INFO!G610)))),0)</f>
        <v>0.39281381241250585</v>
      </c>
      <c r="AP610" s="259">
        <f>MAX(COUNTRY_INFO!D610*AK610*PROFILE!$G$7,COUNTRY_INFO!D610*AL610*PROFILE!$G$7)</f>
        <v>4.2290516615238385E-3</v>
      </c>
      <c r="AQ610" s="259">
        <f>MAX(COUNTRY_INFO!D610*AK610*PROFILE!$G$8,COUNTRY_INFO!D610*AL610*PROFILE!$G$8,COUNTRY_INFO!D610*AM610*PROFILE!$G$8)</f>
        <v>5915.8490927134062</v>
      </c>
      <c r="AR610" s="259">
        <f>MAX(COUNTRY_INFO!D610*AK610*PROFILE!$G$9,COUNTRY_INFO!D610*AL610*PROFILE!$G$9,COUNTRY_INFO!D610*AM610*PROFILE!$G$9,IF(AND(DISTRICT!Z610&lt;&gt;"Unknown",Z610&lt;&gt;"Not required"),COUNTRY_INFO!O610*DISTRICT!AN610,0))</f>
        <v>12285.488961673638</v>
      </c>
      <c r="AS610" s="259">
        <f>MAX(COUNTRY_INFO!D610*AK610*PROFILE!$G$10,COUNTRY_INFO!D610*AL610*PROFILE!$G$10,IF(AND(DISTRICT!Z610&lt;&gt;"Unknown",Z610&lt;&gt;"Not required"),COUNTRY_INFO!O610*DISTRICT!AO610,0))</f>
        <v>22189.657716561294</v>
      </c>
      <c r="AT610" s="259">
        <f t="shared" si="70"/>
        <v>40391</v>
      </c>
      <c r="AU610" s="258" t="str">
        <f t="shared" si="65"/>
        <v>Y</v>
      </c>
      <c r="AV610" s="259">
        <f>MAX('MDA2'!J610,'T1'!L610,'T2'!J610,T3_R1!K610,T3_R2!K610)</f>
        <v>0</v>
      </c>
      <c r="AW610" s="259">
        <f>MAX('MDA1'!K610,'MDA2'!K610,'MDA3'!I610,'MDA3'!L610,'T1'!M610,'T2'!K610,T3_R1!L610,T3_R2!L610)</f>
        <v>12112</v>
      </c>
      <c r="AX610" s="259">
        <f>MAX('MDA1'!L610,'MDA2'!L610,'MDA3'!J610,'MDA3'!M610,'T1'!N610,'T2'!L610,T3_R1!M610,T3_R2!M610)</f>
        <v>21533</v>
      </c>
      <c r="AY610" s="259">
        <f t="shared" si="71"/>
        <v>33645</v>
      </c>
      <c r="AZ610" s="259">
        <f>MAX('MDA2'!J610,T610)</f>
        <v>0</v>
      </c>
      <c r="BA610" s="259">
        <f>MAX('MDA1'!K610,'MDA2'!K610,'MDA3'!I610,'MDA3'!L610,V610,AD610)</f>
        <v>12112</v>
      </c>
      <c r="BB610" s="259">
        <f>MAX('MDA1'!L610,'MDA2'!L610,'MDA3'!J610,'MDA3'!M610,AF610)</f>
        <v>21533</v>
      </c>
      <c r="BC610" s="259">
        <f t="shared" si="66"/>
        <v>33645</v>
      </c>
      <c r="BD610" s="260">
        <f t="shared" si="67"/>
        <v>83.298259513257904</v>
      </c>
    </row>
    <row r="611" spans="1:56" x14ac:dyDescent="0.2">
      <c r="A611" s="10" t="str">
        <f>IF(COUNTRY_INFO!A611=0," ",COUNTRY_INFO!A611)</f>
        <v>Ethiopia</v>
      </c>
      <c r="B611" s="10" t="str">
        <f>IF(COUNTRY_INFO!B611=0," ",COUNTRY_INFO!B611)</f>
        <v>SNNPR Bench Maji</v>
      </c>
      <c r="C611" s="87" t="str">
        <f>IF(COUNTRY_INFO!C611=0," ",COUNTRY_INFO!C611)</f>
        <v>Meint Goldia</v>
      </c>
      <c r="D611" s="67">
        <f>COUNTRY_INFO!L611</f>
        <v>113075</v>
      </c>
      <c r="E611" s="61"/>
      <c r="F611" s="61"/>
      <c r="G611" s="11">
        <f>MAX('MDA1'!M611,'MDA2'!M611)</f>
        <v>88542</v>
      </c>
      <c r="H611" s="11">
        <f>IF(AND(COUNTRY_INFO!H611&gt;0,COUNTRY_INFO!H611&lt;4),IF(D611&gt;MAX('MDA1'!M611,'MDA2'!M611),MAX('MDA1'!M611,'MDA2'!M611),D611),0)</f>
        <v>88542</v>
      </c>
      <c r="I611" s="73">
        <f>IF(AND(COUNTRY_INFO!H611&gt;0,COUNTRY_INFO!H611&lt;4), IF(G611/D611*100&lt;&gt;0, IF(G611/D611*100&gt;100,100,G611/D611*100), "-"),0)</f>
        <v>78.303780676542118</v>
      </c>
      <c r="J611" s="67">
        <f>COUNTRY_INFO!M611</f>
        <v>113075</v>
      </c>
      <c r="K611" s="61"/>
      <c r="L611" s="61"/>
      <c r="M611" s="11">
        <f>MAX('MDA1'!M611,MAX('MDA3'!I611,'MDA3'!L611)+MAX('MDA3'!J611,'MDA3'!M611))</f>
        <v>108707</v>
      </c>
      <c r="N611" s="11">
        <f>IF(AND(COUNTRY_INFO!I611&gt;0,COUNTRY_INFO!I611&lt;4),IF(J611&gt;MAX('MDA1'!M611,MAX('MDA3'!I611,'MDA3'!L611)+MAX('MDA3'!J611,'MDA3'!M611)),MAX('MDA1'!M611,MAX('MDA3'!I611,'MDA3'!L611)+MAX('MDA3'!J611,'MDA3'!M611)),J611),0)</f>
        <v>108707</v>
      </c>
      <c r="O611" s="73">
        <f>IF(AND(COUNTRY_INFO!I611&gt;0,COUNTRY_INFO!I611&lt;4), IF(M611/J611*100&lt;&gt;0, IF(M611/J611*100&gt;100,100,M611/J611*100), "-"),0)</f>
        <v>96.137077161176208</v>
      </c>
      <c r="P611" s="67">
        <f>COUNTRY_INFO!N611</f>
        <v>54159</v>
      </c>
      <c r="Q611" s="61"/>
      <c r="R611" s="61"/>
      <c r="S611" s="11">
        <f>SUM(MAX('MDA2'!J611, 'T1'!L611, MAX(T3_R1!K611, T3_R2!K611)), MAX('MDA1'!K611, 'MDA2'!K611, 'T1'!M611, MAX(T3_R1!L611, T3_R2!L611)), MAX('MDA1'!L611, 'MDA2'!L611, 'T1'!N611, MAX(T3_R1!M611, T3_R2!M611)))</f>
        <v>91312</v>
      </c>
      <c r="T611" s="11">
        <f>IF(AND(COUNTRY_INFO!J611&gt;1,COUNTRY_INFO!J611&lt;4),IF(COUNTRY_INFO!E611&gt;MAX('MDA2'!J611,'T1'!L611,MAX(T3_R1!K611,T3_R2!K611)),MAX('MDA2'!J611,'T1'!L611,MAX(T3_R1!K611,T3_R2!K611)),COUNTRY_INFO!E611),0)</f>
        <v>0</v>
      </c>
      <c r="U611" s="217" t="str">
        <f>IF(AND(COUNTRY_INFO!J611&gt;1,COUNTRY_INFO!J611&lt;4), IF(T611/COUNTRY_INFO!E611*100&lt;&gt;0, IF(T611/COUNTRY_INFO!E611*100&gt;100,100,T611/COUNTRY_INFO!E611*100), "-"),0)</f>
        <v>-</v>
      </c>
      <c r="V611" s="11">
        <f>IF(AND(COUNTRY_INFO!J611&gt;1,COUNTRY_INFO!J611&lt;4),IF(COUNTRY_INFO!F611&gt;MAX('MDA1'!K611,'MDA2'!K611,'T1'!M611,MAX(T3_R1!L611,T3_R2!L611)),MAX('MDA1'!K611,'MDA2'!K611,'T1'!M611,MAX(T3_R1!L611,T3_R2!L611)),COUNTRY_INFO!F611),0)</f>
        <v>33765</v>
      </c>
      <c r="W611" s="217">
        <f>IF(AND(COUNTRY_INFO!J611&gt;1,COUNTRY_INFO!J611&lt;4), IF(V611/COUNTRY_INFO!F611*100&lt;&gt;0, IF(V611/COUNTRY_INFO!F611*100&gt;100,100,V611/COUNTRY_INFO!F611*100), "-"),0)</f>
        <v>92.692233782633764</v>
      </c>
      <c r="X611" s="11">
        <f t="shared" si="68"/>
        <v>33765</v>
      </c>
      <c r="Y611" s="73">
        <f>IF(AND(COUNTRY_INFO!J611&gt;1,COUNTRY_INFO!J611&lt;4), IF(S611/P611*100&lt;&gt;0, IF(X611/P611*100&gt;100,100,X611/P611*100), "-"),0)</f>
        <v>62.344208718772499</v>
      </c>
      <c r="Z611" s="67">
        <f>COUNTRY_INFO!O611</f>
        <v>12020.91</v>
      </c>
      <c r="AA611" s="61"/>
      <c r="AB611" s="61"/>
      <c r="AC611" s="11">
        <f>MAX('T1'!L611,'T2'!J611)+MAX('T1'!M611,'T2'!K611)+MAX('T1'!N611,'T2'!L611)</f>
        <v>0</v>
      </c>
      <c r="AD611" s="11">
        <f>IF(COUNTRY_INFO!K611=1,IF(COUNTRY_INFO!F611*0.33&gt;MAX('T1'!M611,'T2'!K611),MAX('T1'!M611,'T2'!K611),COUNTRY_INFO!F611*0.33),IF(COUNTRY_INFO!K611=2,IF(COUNTRY_INFO!F611*0.5&gt;MAX('T1'!M611,'T2'!K611),MAX('T1'!M611,'T2'!K611),COUNTRY_INFO!F611*0.5),IF(COUNTRY_INFO!K611=3,IF(COUNTRY_INFO!F611&gt;MAX('T1'!M611,'T2'!K611),MAX('T1'!M611,'T2'!K611),COUNTRY_INFO!F611),0)))</f>
        <v>0</v>
      </c>
      <c r="AE611" s="217">
        <f>IF(AND(COUNTRY_INFO!K611&gt;0,COUNTRY_INFO!K611&lt;4),IF(Z611&gt;0,IF(COUNTRY_INFO!K611=1, AD611/(COUNTRY_INFO!F611*0.33)*100, IF(COUNTRY_INFO!K611=2, AD611/(COUNTRY_INFO!F611*0.5)*100, IF(COUNTRY_INFO!K611=3, AD611/COUNTRY_INFO!F611*100))),"-"),0)</f>
        <v>0</v>
      </c>
      <c r="AF611" s="11">
        <f>IF(COUNTRY_INFO!K611=2,IF(COUNTRY_INFO!G611*0.2&gt;MAX('T1'!N611,'T2'!L611),MAX('T1'!N611,'T2'!L611),COUNTRY_INFO!G611*0.2),IF(COUNTRY_INFO!K611=3,IF(COUNTRY_INFO!G611&gt;MAX('T1'!N611,'T2'!L611),MAX('T1'!N611,'T2'!L611),COUNTRY_INFO!G611),0))</f>
        <v>0</v>
      </c>
      <c r="AG611" s="217">
        <f>IF(AND(COUNTRY_INFO!K611&gt;0,COUNTRY_INFO!K611&lt;4),IF(Z611&gt;0,IF(COUNTRY_INFO!K611=1, 0, IF(COUNTRY_INFO!K611=2, AF611/(COUNTRY_INFO!G611*0.2)*100, IF(COUNTRY_INFO!K611=3, AF611/COUNTRY_INFO!G611*100))),"-"),0)</f>
        <v>0</v>
      </c>
      <c r="AH611" s="11">
        <f t="shared" si="69"/>
        <v>0</v>
      </c>
      <c r="AI611" s="73" t="str">
        <f>IF(AND(COUNTRY_INFO!K611&gt;0,COUNTRY_INFO!K611&lt;4), IF(AC611/Z611*100&lt;&gt;0, IF(AH611/Z611*100&gt;100,100,AH611/Z611*100), "-"),0)</f>
        <v>-</v>
      </c>
      <c r="AJ611" s="261"/>
      <c r="AK611" s="260">
        <f>IF(AND(D611&lt;&gt;0, D611&lt;&gt;"Unknown",D611&lt;&gt;"Stopped",D611&lt;&gt;"Not required"),D611/COUNTRY_INFO!D611, 0)</f>
        <v>1</v>
      </c>
      <c r="AL611" s="260">
        <f>IF(AND(J611&lt;&gt;0,J611&lt;&gt;"Unknown",J611&lt;&gt;"Stopped",J611&lt;&gt;"Not required"),J611/COUNTRY_INFO!D611, 0)</f>
        <v>1</v>
      </c>
      <c r="AM611" s="260">
        <f>IF(AND(P611&lt;&gt;0,P611&lt;&gt;"Unknown",P611&lt;&gt;"Not required"),P611/(COUNTRY_INFO!E611+COUNTRY_INFO!F611), 0)</f>
        <v>1</v>
      </c>
      <c r="AN611" s="260">
        <f>IF(AND(Z611&lt;&gt;0,Z611&lt;&gt;"Unknown",Z611&lt;&gt;"Not required"),IF(COUNTRY_INFO!K611=1,1,IF(COUNTRY_INFO!K611=2,0.5*COUNTRY_INFO!F611/(0.5*COUNTRY_INFO!F611+0.2*COUNTRY_INFO!G611),IF(COUNTRY_INFO!K611=3,COUNTRY_INFO!F611/(COUNTRY_INFO!F611+COUNTRY_INFO!G611)))),0)</f>
        <v>1</v>
      </c>
      <c r="AO611" s="260">
        <f>IF(AND(Z611&lt;&gt;0,Z611&lt;&gt;"Unknown",Z611&lt;&gt;"Not required"),IF(COUNTRY_INFO!K611=1,0,IF(COUNTRY_INFO!K611=2,0.2*COUNTRY_INFO!G611/(0.5*COUNTRY_INFO!F611+0.2*COUNTRY_INFO!G611),IF(COUNTRY_INFO!K611=3,COUNTRY_INFO!G611/(COUNTRY_INFO!F611+COUNTRY_INFO!G611)))),0)</f>
        <v>0</v>
      </c>
      <c r="AP611" s="259">
        <f>MAX(COUNTRY_INFO!D611*AK611*PROFILE!$G$7,COUNTRY_INFO!D611*AL611*PROFILE!$G$7)</f>
        <v>1.1839271536401873E-2</v>
      </c>
      <c r="AQ611" s="259">
        <f>MAX(COUNTRY_INFO!D611*AK611*PROFILE!$G$8,COUNTRY_INFO!D611*AL611*PROFILE!$G$8,COUNTRY_INFO!D611*AM611*PROFILE!$G$8)</f>
        <v>16561.477461775357</v>
      </c>
      <c r="AR611" s="259">
        <f>MAX(COUNTRY_INFO!D611*AK611*PROFILE!$G$9,COUNTRY_INFO!D611*AL611*PROFILE!$G$9,COUNTRY_INFO!D611*AM611*PROFILE!$G$9,IF(AND(DISTRICT!Z611&lt;&gt;"Unknown",Z611&lt;&gt;"Not required"),COUNTRY_INFO!O611*DISTRICT!AN611,0))</f>
        <v>34393.346645075551</v>
      </c>
      <c r="AS611" s="259">
        <f>MAX(COUNTRY_INFO!D611*AK611*PROFILE!$G$10,COUNTRY_INFO!D611*AL611*PROFILE!$G$10,IF(AND(DISTRICT!Z611&lt;&gt;"Unknown",Z611&lt;&gt;"Not required"),COUNTRY_INFO!O611*DISTRICT!AO611,0))</f>
        <v>62120.164053877561</v>
      </c>
      <c r="AT611" s="259">
        <f t="shared" si="70"/>
        <v>113075</v>
      </c>
      <c r="AU611" s="258">
        <f t="shared" si="65"/>
        <v>0</v>
      </c>
      <c r="AV611" s="259">
        <f>MAX('MDA2'!J611,'T1'!L611,'T2'!J611,T3_R1!K611,T3_R2!K611)</f>
        <v>0</v>
      </c>
      <c r="AW611" s="259">
        <f>MAX('MDA1'!K611,'MDA2'!K611,'MDA3'!I611,'MDA3'!L611,'T1'!M611,'T2'!K611,T3_R1!L611,T3_R2!L611)</f>
        <v>39135</v>
      </c>
      <c r="AX611" s="259">
        <f>MAX('MDA1'!L611,'MDA2'!L611,'MDA3'!J611,'MDA3'!M611,'T1'!N611,'T2'!L611,T3_R1!M611,T3_R2!M611)</f>
        <v>69572</v>
      </c>
      <c r="AY611" s="259">
        <f t="shared" si="71"/>
        <v>108707</v>
      </c>
      <c r="AZ611" s="259">
        <f>MAX('MDA2'!J611,T611)</f>
        <v>0</v>
      </c>
      <c r="BA611" s="259">
        <f>MAX('MDA1'!K611,'MDA2'!K611,'MDA3'!I611,'MDA3'!L611,V611,AD611)</f>
        <v>39135</v>
      </c>
      <c r="BB611" s="259">
        <f>MAX('MDA1'!L611,'MDA2'!L611,'MDA3'!J611,'MDA3'!M611,AF611)</f>
        <v>69572</v>
      </c>
      <c r="BC611" s="259">
        <f t="shared" si="66"/>
        <v>108707</v>
      </c>
      <c r="BD611" s="260">
        <f t="shared" si="67"/>
        <v>96.137077161176208</v>
      </c>
    </row>
    <row r="612" spans="1:56" x14ac:dyDescent="0.2">
      <c r="A612" s="10" t="str">
        <f>IF(COUNTRY_INFO!A612=0," ",COUNTRY_INFO!A612)</f>
        <v>Ethiopia</v>
      </c>
      <c r="B612" s="10" t="str">
        <f>IF(COUNTRY_INFO!B612=0," ",COUNTRY_INFO!B612)</f>
        <v>SNNPR Bench Maji</v>
      </c>
      <c r="C612" s="87" t="str">
        <f>IF(COUNTRY_INFO!C612=0," ",COUNTRY_INFO!C612)</f>
        <v>Meint Shasha</v>
      </c>
      <c r="D612" s="67">
        <f>COUNTRY_INFO!L612</f>
        <v>55429</v>
      </c>
      <c r="E612" s="61"/>
      <c r="F612" s="61"/>
      <c r="G612" s="11">
        <f>MAX('MDA1'!M612,'MDA2'!M612)</f>
        <v>38639</v>
      </c>
      <c r="H612" s="11">
        <f>IF(AND(COUNTRY_INFO!H612&gt;0,COUNTRY_INFO!H612&lt;4),IF(D612&gt;MAX('MDA1'!M612,'MDA2'!M612),MAX('MDA1'!M612,'MDA2'!M612),D612),0)</f>
        <v>38639</v>
      </c>
      <c r="I612" s="73">
        <f>IF(AND(COUNTRY_INFO!H612&gt;0,COUNTRY_INFO!H612&lt;4), IF(G612/D612*100&lt;&gt;0, IF(G612/D612*100&gt;100,100,G612/D612*100), "-"),0)</f>
        <v>69.708997095383282</v>
      </c>
      <c r="J612" s="67">
        <f>COUNTRY_INFO!M612</f>
        <v>55429</v>
      </c>
      <c r="K612" s="61"/>
      <c r="L612" s="61"/>
      <c r="M612" s="11">
        <f>MAX('MDA1'!M612,MAX('MDA3'!I612,'MDA3'!L612)+MAX('MDA3'!J612,'MDA3'!M612))</f>
        <v>53828</v>
      </c>
      <c r="N612" s="11">
        <f>IF(AND(COUNTRY_INFO!I612&gt;0,COUNTRY_INFO!I612&lt;4),IF(J612&gt;MAX('MDA1'!M612,MAX('MDA3'!I612,'MDA3'!L612)+MAX('MDA3'!J612,'MDA3'!M612)),MAX('MDA1'!M612,MAX('MDA3'!I612,'MDA3'!L612)+MAX('MDA3'!J612,'MDA3'!M612)),J612),0)</f>
        <v>53828</v>
      </c>
      <c r="O612" s="73">
        <f>IF(AND(COUNTRY_INFO!I612&gt;0,COUNTRY_INFO!I612&lt;4), IF(M612/J612*100&lt;&gt;0, IF(M612/J612*100&gt;100,100,M612/J612*100), "-"),0)</f>
        <v>97.111620270977284</v>
      </c>
      <c r="P612" s="67">
        <f>COUNTRY_INFO!N612</f>
        <v>26549</v>
      </c>
      <c r="Q612" s="61"/>
      <c r="R612" s="61"/>
      <c r="S612" s="11">
        <f>SUM(MAX('MDA2'!J612, 'T1'!L612, MAX(T3_R1!K612, T3_R2!K612)), MAX('MDA1'!K612, 'MDA2'!K612, 'T1'!M612, MAX(T3_R1!L612, T3_R2!L612)), MAX('MDA1'!L612, 'MDA2'!L612, 'T1'!N612, MAX(T3_R1!M612, T3_R2!M612)))</f>
        <v>42408</v>
      </c>
      <c r="T612" s="11">
        <f>IF(AND(COUNTRY_INFO!J612&gt;1,COUNTRY_INFO!J612&lt;4),IF(COUNTRY_INFO!E612&gt;MAX('MDA2'!J612,'T1'!L612,MAX(T3_R1!K612,T3_R2!K612)),MAX('MDA2'!J612,'T1'!L612,MAX(T3_R1!K612,T3_R2!K612)),COUNTRY_INFO!E612),0)</f>
        <v>0</v>
      </c>
      <c r="U612" s="217" t="str">
        <f>IF(AND(COUNTRY_INFO!J612&gt;1,COUNTRY_INFO!J612&lt;4), IF(T612/COUNTRY_INFO!E612*100&lt;&gt;0, IF(T612/COUNTRY_INFO!E612*100&gt;100,100,T612/COUNTRY_INFO!E612*100), "-"),0)</f>
        <v>-</v>
      </c>
      <c r="V612" s="11">
        <f>IF(AND(COUNTRY_INFO!J612&gt;1,COUNTRY_INFO!J612&lt;4),IF(COUNTRY_INFO!F612&gt;MAX('MDA1'!K612,'MDA2'!K612,'T1'!M612,MAX(T3_R1!L612,T3_R2!L612)),MAX('MDA1'!K612,'MDA2'!K612,'T1'!M612,MAX(T3_R1!L612,T3_R2!L612)),COUNTRY_INFO!F612),0)</f>
        <v>14999</v>
      </c>
      <c r="W612" s="217">
        <f>IF(AND(COUNTRY_INFO!J612&gt;1,COUNTRY_INFO!J612&lt;4), IF(V612/COUNTRY_INFO!F612*100&lt;&gt;0, IF(V612/COUNTRY_INFO!F612*100&gt;100,100,V612/COUNTRY_INFO!F612*100), "-"),0)</f>
        <v>83.995071960575686</v>
      </c>
      <c r="X612" s="11">
        <f t="shared" si="68"/>
        <v>14999</v>
      </c>
      <c r="Y612" s="73">
        <f>IF(AND(COUNTRY_INFO!J612&gt;1,COUNTRY_INFO!J612&lt;4), IF(S612/P612*100&lt;&gt;0, IF(X612/P612*100&gt;100,100,X612/P612*100), "-"),0)</f>
        <v>56.495536555049156</v>
      </c>
      <c r="Z612" s="67">
        <f>COUNTRY_INFO!O612</f>
        <v>46737</v>
      </c>
      <c r="AA612" s="61"/>
      <c r="AB612" s="61"/>
      <c r="AC612" s="11">
        <f>MAX('T1'!L612,'T2'!J612)+MAX('T1'!M612,'T2'!K612)+MAX('T1'!N612,'T2'!L612)</f>
        <v>14999</v>
      </c>
      <c r="AD612" s="11">
        <f>IF(COUNTRY_INFO!K612=1,IF(COUNTRY_INFO!F612*0.33&gt;MAX('T1'!M612,'T2'!K612),MAX('T1'!M612,'T2'!K612),COUNTRY_INFO!F612*0.33),IF(COUNTRY_INFO!K612=2,IF(COUNTRY_INFO!F612*0.5&gt;MAX('T1'!M612,'T2'!K612),MAX('T1'!M612,'T2'!K612),COUNTRY_INFO!F612*0.5),IF(COUNTRY_INFO!K612=3,IF(COUNTRY_INFO!F612&gt;MAX('T1'!M612,'T2'!K612),MAX('T1'!M612,'T2'!K612),COUNTRY_INFO!F612),0)))</f>
        <v>14999</v>
      </c>
      <c r="AE612" s="217">
        <f>IF(AND(COUNTRY_INFO!K612&gt;0,COUNTRY_INFO!K612&lt;4),IF(Z612&gt;0,IF(COUNTRY_INFO!K612=1, AD612/(COUNTRY_INFO!F612*0.33)*100, IF(COUNTRY_INFO!K612=2, AD612/(COUNTRY_INFO!F612*0.5)*100, IF(COUNTRY_INFO!K612=3, AD612/COUNTRY_INFO!F612*100))),"-"),0)</f>
        <v>83.995071960575686</v>
      </c>
      <c r="AF612" s="11">
        <f>IF(COUNTRY_INFO!K612=2,IF(COUNTRY_INFO!G612*0.2&gt;MAX('T1'!N612,'T2'!L612),MAX('T1'!N612,'T2'!L612),COUNTRY_INFO!G612*0.2),IF(COUNTRY_INFO!K612=3,IF(COUNTRY_INFO!G612&gt;MAX('T1'!N612,'T2'!L612),MAX('T1'!N612,'T2'!L612),COUNTRY_INFO!G612),0))</f>
        <v>0</v>
      </c>
      <c r="AG612" s="217">
        <f>IF(AND(COUNTRY_INFO!K612&gt;0,COUNTRY_INFO!K612&lt;4),IF(Z612&gt;0,IF(COUNTRY_INFO!K612=1, 0, IF(COUNTRY_INFO!K612=2, AF612/(COUNTRY_INFO!G612*0.2)*100, IF(COUNTRY_INFO!K612=3, AF612/COUNTRY_INFO!G612*100))),"-"),0)</f>
        <v>0</v>
      </c>
      <c r="AH612" s="11">
        <f t="shared" si="69"/>
        <v>14999</v>
      </c>
      <c r="AI612" s="73">
        <f>IF(AND(COUNTRY_INFO!K612&gt;0,COUNTRY_INFO!K612&lt;4), IF(AC612/Z612*100&lt;&gt;0, IF(AH612/Z612*100&gt;100,100,AH612/Z612*100), "-"),0)</f>
        <v>32.092346534865314</v>
      </c>
      <c r="AJ612" s="261"/>
      <c r="AK612" s="260">
        <f>IF(AND(D612&lt;&gt;0, D612&lt;&gt;"Unknown",D612&lt;&gt;"Stopped",D612&lt;&gt;"Not required"),D612/COUNTRY_INFO!D612, 0)</f>
        <v>1</v>
      </c>
      <c r="AL612" s="260">
        <f>IF(AND(J612&lt;&gt;0,J612&lt;&gt;"Unknown",J612&lt;&gt;"Stopped",J612&lt;&gt;"Not required"),J612/COUNTRY_INFO!D612, 0)</f>
        <v>1</v>
      </c>
      <c r="AM612" s="260">
        <f>IF(AND(P612&lt;&gt;0,P612&lt;&gt;"Unknown",P612&lt;&gt;"Not required"),P612/(COUNTRY_INFO!E612+COUNTRY_INFO!F612), 0)</f>
        <v>1</v>
      </c>
      <c r="AN612" s="260">
        <f>IF(AND(Z612&lt;&gt;0,Z612&lt;&gt;"Unknown",Z612&lt;&gt;"Not required"),IF(COUNTRY_INFO!K612=1,1,IF(COUNTRY_INFO!K612=2,0.5*COUNTRY_INFO!F612/(0.5*COUNTRY_INFO!F612+0.2*COUNTRY_INFO!G612),IF(COUNTRY_INFO!K612=3,COUNTRY_INFO!F612/(COUNTRY_INFO!F612+COUNTRY_INFO!G612)))),0)</f>
        <v>0.38207415965937053</v>
      </c>
      <c r="AO612" s="260">
        <f>IF(AND(Z612&lt;&gt;0,Z612&lt;&gt;"Unknown",Z612&lt;&gt;"Not required"),IF(COUNTRY_INFO!K612=1,0,IF(COUNTRY_INFO!K612=2,0.2*COUNTRY_INFO!G612/(0.5*COUNTRY_INFO!F612+0.2*COUNTRY_INFO!G612),IF(COUNTRY_INFO!K612=3,COUNTRY_INFO!G612/(COUNTRY_INFO!F612+COUNTRY_INFO!G612)))),0)</f>
        <v>0.61792584034062947</v>
      </c>
      <c r="AP612" s="259">
        <f>MAX(COUNTRY_INFO!D612*AK612*PROFILE!$G$7,COUNTRY_INFO!D612*AL612*PROFILE!$G$7)</f>
        <v>5.8035726906143651E-3</v>
      </c>
      <c r="AQ612" s="259">
        <f>MAX(COUNTRY_INFO!D612*AK612*PROFILE!$G$8,COUNTRY_INFO!D612*AL612*PROFILE!$G$8,COUNTRY_INFO!D612*AM612*PROFILE!$G$8)</f>
        <v>8118.3827922064665</v>
      </c>
      <c r="AR612" s="259">
        <f>MAX(COUNTRY_INFO!D612*AK612*PROFILE!$G$9,COUNTRY_INFO!D612*AL612*PROFILE!$G$9,COUNTRY_INFO!D612*AM612*PROFILE!$G$9,IF(AND(DISTRICT!Z612&lt;&gt;"Unknown",Z612&lt;&gt;"Not required"),COUNTRY_INFO!O612*DISTRICT!AN612,0))</f>
        <v>17857</v>
      </c>
      <c r="AS612" s="259">
        <f>MAX(COUNTRY_INFO!D612*AK612*PROFILE!$G$10,COUNTRY_INFO!D612*AL612*PROFILE!$G$10,IF(AND(DISTRICT!Z612&lt;&gt;"Unknown",Z612&lt;&gt;"Not required"),COUNTRY_INFO!O612*DISTRICT!AO612,0))</f>
        <v>30451.10389867238</v>
      </c>
      <c r="AT612" s="259">
        <f t="shared" si="70"/>
        <v>56426.492494451537</v>
      </c>
      <c r="AU612" s="258" t="str">
        <f t="shared" si="65"/>
        <v>Y</v>
      </c>
      <c r="AV612" s="259">
        <f>MAX('MDA2'!J612,'T1'!L612,'T2'!J612,T3_R1!K612,T3_R2!K612)</f>
        <v>0</v>
      </c>
      <c r="AW612" s="259">
        <f>MAX('MDA1'!K612,'MDA2'!K612,'MDA3'!I612,'MDA3'!L612,'T1'!M612,'T2'!K612,T3_R1!L612,T3_R2!L612)</f>
        <v>19378</v>
      </c>
      <c r="AX612" s="259">
        <f>MAX('MDA1'!L612,'MDA2'!L612,'MDA3'!J612,'MDA3'!M612,'T1'!N612,'T2'!L612,T3_R1!M612,T3_R2!M612)</f>
        <v>34450</v>
      </c>
      <c r="AY612" s="259">
        <f t="shared" si="71"/>
        <v>53828</v>
      </c>
      <c r="AZ612" s="259">
        <f>MAX('MDA2'!J612,T612)</f>
        <v>0</v>
      </c>
      <c r="BA612" s="259">
        <f>MAX('MDA1'!K612,'MDA2'!K612,'MDA3'!I612,'MDA3'!L612,V612,AD612)</f>
        <v>19378</v>
      </c>
      <c r="BB612" s="259">
        <f>MAX('MDA1'!L612,'MDA2'!L612,'MDA3'!J612,'MDA3'!M612,AF612)</f>
        <v>34450</v>
      </c>
      <c r="BC612" s="259">
        <f t="shared" si="66"/>
        <v>53828</v>
      </c>
      <c r="BD612" s="260">
        <f t="shared" si="67"/>
        <v>95.394906931868846</v>
      </c>
    </row>
    <row r="613" spans="1:56" x14ac:dyDescent="0.2">
      <c r="A613" s="10" t="str">
        <f>IF(COUNTRY_INFO!A613=0," ",COUNTRY_INFO!A613)</f>
        <v>Ethiopia</v>
      </c>
      <c r="B613" s="10" t="str">
        <f>IF(COUNTRY_INFO!B613=0," ",COUNTRY_INFO!B613)</f>
        <v>SNNPR Bench Maji</v>
      </c>
      <c r="C613" s="87" t="str">
        <f>IF(COUNTRY_INFO!C613=0," ",COUNTRY_INFO!C613)</f>
        <v>Mizan Aman Town</v>
      </c>
      <c r="D613" s="67">
        <f>COUNTRY_INFO!L613</f>
        <v>0</v>
      </c>
      <c r="E613" s="61"/>
      <c r="F613" s="61"/>
      <c r="G613" s="11">
        <f>MAX('MDA1'!M613,'MDA2'!M613)</f>
        <v>0</v>
      </c>
      <c r="H613" s="11">
        <f>IF(AND(COUNTRY_INFO!H613&gt;0,COUNTRY_INFO!H613&lt;4),IF(D613&gt;MAX('MDA1'!M613,'MDA2'!M613),MAX('MDA1'!M613,'MDA2'!M613),D613),0)</f>
        <v>0</v>
      </c>
      <c r="I613" s="73">
        <f>IF(AND(COUNTRY_INFO!H613&gt;0,COUNTRY_INFO!H613&lt;4), IF(G613/D613*100&lt;&gt;0, IF(G613/D613*100&gt;100,100,G613/D613*100), "-"),0)</f>
        <v>0</v>
      </c>
      <c r="J613" s="67">
        <f>COUNTRY_INFO!M613</f>
        <v>50353</v>
      </c>
      <c r="K613" s="61"/>
      <c r="L613" s="61"/>
      <c r="M613" s="11">
        <f>MAX('MDA1'!M613,MAX('MDA3'!I613,'MDA3'!L613)+MAX('MDA3'!J613,'MDA3'!M613))</f>
        <v>45047</v>
      </c>
      <c r="N613" s="11">
        <f>IF(AND(COUNTRY_INFO!I613&gt;0,COUNTRY_INFO!I613&lt;4),IF(J613&gt;MAX('MDA1'!M613,MAX('MDA3'!I613,'MDA3'!L613)+MAX('MDA3'!J613,'MDA3'!M613)),MAX('MDA1'!M613,MAX('MDA3'!I613,'MDA3'!L613)+MAX('MDA3'!J613,'MDA3'!M613)),J613),0)</f>
        <v>45047</v>
      </c>
      <c r="O613" s="73">
        <f>IF(AND(COUNTRY_INFO!I613&gt;0,COUNTRY_INFO!I613&lt;4), IF(M613/J613*100&lt;&gt;0, IF(M613/J613*100&gt;100,100,M613/J613*100), "-"),0)</f>
        <v>89.462395487855744</v>
      </c>
      <c r="P613" s="67">
        <f>COUNTRY_INFO!N613</f>
        <v>24117</v>
      </c>
      <c r="Q613" s="61"/>
      <c r="R613" s="61"/>
      <c r="S613" s="11">
        <f>SUM(MAX('MDA2'!J613, 'T1'!L613, MAX(T3_R1!K613, T3_R2!K613)), MAX('MDA1'!K613, 'MDA2'!K613, 'T1'!M613, MAX(T3_R1!L613, T3_R2!L613)), MAX('MDA1'!L613, 'MDA2'!L613, 'T1'!N613, MAX(T3_R1!M613, T3_R2!M613)))</f>
        <v>15092</v>
      </c>
      <c r="T613" s="11">
        <f>IF(AND(COUNTRY_INFO!J613&gt;1,COUNTRY_INFO!J613&lt;4),IF(COUNTRY_INFO!E613&gt;MAX('MDA2'!J613,'T1'!L613,MAX(T3_R1!K613,T3_R2!K613)),MAX('MDA2'!J613,'T1'!L613,MAX(T3_R1!K613,T3_R2!K613)),COUNTRY_INFO!E613),0)</f>
        <v>0</v>
      </c>
      <c r="U613" s="217" t="str">
        <f>IF(AND(COUNTRY_INFO!J613&gt;1,COUNTRY_INFO!J613&lt;4), IF(T613/COUNTRY_INFO!E613*100&lt;&gt;0, IF(T613/COUNTRY_INFO!E613*100&gt;100,100,T613/COUNTRY_INFO!E613*100), "-"),0)</f>
        <v>-</v>
      </c>
      <c r="V613" s="11">
        <f>IF(AND(COUNTRY_INFO!J613&gt;1,COUNTRY_INFO!J613&lt;4),IF(COUNTRY_INFO!F613&gt;MAX('MDA1'!K613,'MDA2'!K613,'T1'!M613,MAX(T3_R1!L613,T3_R2!L613)),MAX('MDA1'!K613,'MDA2'!K613,'T1'!M613,MAX(T3_R1!L613,T3_R2!L613)),COUNTRY_INFO!F613),0)</f>
        <v>15092</v>
      </c>
      <c r="W613" s="217">
        <f>IF(AND(COUNTRY_INFO!J613&gt;1,COUNTRY_INFO!J613&lt;4), IF(V613/COUNTRY_INFO!F613*100&lt;&gt;0, IF(V613/COUNTRY_INFO!F613*100&gt;100,100,V613/COUNTRY_INFO!F613*100), "-"),0)</f>
        <v>93.039886566796127</v>
      </c>
      <c r="X613" s="11">
        <f t="shared" si="68"/>
        <v>15092</v>
      </c>
      <c r="Y613" s="73">
        <f>IF(AND(COUNTRY_INFO!J613&gt;1,COUNTRY_INFO!J613&lt;4), IF(S613/P613*100&lt;&gt;0, IF(X613/P613*100&gt;100,100,X613/P613*100), "-"),0)</f>
        <v>62.57826429489571</v>
      </c>
      <c r="Z613" s="67">
        <f>COUNTRY_INFO!O613</f>
        <v>42456</v>
      </c>
      <c r="AA613" s="61"/>
      <c r="AB613" s="61"/>
      <c r="AC613" s="11">
        <f>MAX('T1'!L613,'T2'!J613)+MAX('T1'!M613,'T2'!K613)+MAX('T1'!N613,'T2'!L613)</f>
        <v>14776</v>
      </c>
      <c r="AD613" s="11">
        <f>IF(COUNTRY_INFO!K613=1,IF(COUNTRY_INFO!F613*0.33&gt;MAX('T1'!M613,'T2'!K613),MAX('T1'!M613,'T2'!K613),COUNTRY_INFO!F613*0.33),IF(COUNTRY_INFO!K613=2,IF(COUNTRY_INFO!F613*0.5&gt;MAX('T1'!M613,'T2'!K613),MAX('T1'!M613,'T2'!K613),COUNTRY_INFO!F613*0.5),IF(COUNTRY_INFO!K613=3,IF(COUNTRY_INFO!F613&gt;MAX('T1'!M613,'T2'!K613),MAX('T1'!M613,'T2'!K613),COUNTRY_INFO!F613),0)))</f>
        <v>14776</v>
      </c>
      <c r="AE613" s="217">
        <f>IF(AND(COUNTRY_INFO!K613&gt;0,COUNTRY_INFO!K613&lt;4),IF(Z613&gt;0,IF(COUNTRY_INFO!K613=1, AD613/(COUNTRY_INFO!F613*0.33)*100, IF(COUNTRY_INFO!K613=2, AD613/(COUNTRY_INFO!F613*0.5)*100, IF(COUNTRY_INFO!K613=3, AD613/COUNTRY_INFO!F613*100))),"-"),0)</f>
        <v>91.091794587263422</v>
      </c>
      <c r="AF613" s="11">
        <f>IF(COUNTRY_INFO!K613=2,IF(COUNTRY_INFO!G613*0.2&gt;MAX('T1'!N613,'T2'!L613),MAX('T1'!N613,'T2'!L613),COUNTRY_INFO!G613*0.2),IF(COUNTRY_INFO!K613=3,IF(COUNTRY_INFO!G613&gt;MAX('T1'!N613,'T2'!L613),MAX('T1'!N613,'T2'!L613),COUNTRY_INFO!G613),0))</f>
        <v>0</v>
      </c>
      <c r="AG613" s="217">
        <f>IF(AND(COUNTRY_INFO!K613&gt;0,COUNTRY_INFO!K613&lt;4),IF(Z613&gt;0,IF(COUNTRY_INFO!K613=1, 0, IF(COUNTRY_INFO!K613=2, AF613/(COUNTRY_INFO!G613*0.2)*100, IF(COUNTRY_INFO!K613=3, AF613/COUNTRY_INFO!G613*100))),"-"),0)</f>
        <v>0</v>
      </c>
      <c r="AH613" s="11">
        <f t="shared" si="69"/>
        <v>14776</v>
      </c>
      <c r="AI613" s="73">
        <f>IF(AND(COUNTRY_INFO!K613&gt;0,COUNTRY_INFO!K613&lt;4), IF(AC613/Z613*100&lt;&gt;0, IF(AH613/Z613*100&gt;100,100,AH613/Z613*100), "-"),0)</f>
        <v>34.803090258149616</v>
      </c>
      <c r="AJ613" s="261"/>
      <c r="AK613" s="260">
        <f>IF(AND(D613&lt;&gt;0, D613&lt;&gt;"Unknown",D613&lt;&gt;"Stopped",D613&lt;&gt;"Not required"),D613/COUNTRY_INFO!D613, 0)</f>
        <v>0</v>
      </c>
      <c r="AL613" s="260">
        <f>IF(AND(J613&lt;&gt;0,J613&lt;&gt;"Unknown",J613&lt;&gt;"Stopped",J613&lt;&gt;"Not required"),J613/COUNTRY_INFO!D613, 0)</f>
        <v>1</v>
      </c>
      <c r="AM613" s="260">
        <f>IF(AND(P613&lt;&gt;0,P613&lt;&gt;"Unknown",P613&lt;&gt;"Not required"),P613/(COUNTRY_INFO!E613+COUNTRY_INFO!F613), 0)</f>
        <v>1</v>
      </c>
      <c r="AN613" s="260">
        <f>IF(AND(Z613&lt;&gt;0,Z613&lt;&gt;"Unknown",Z613&lt;&gt;"Not required"),IF(COUNTRY_INFO!K613=1,1,IF(COUNTRY_INFO!K613=2,0.5*COUNTRY_INFO!F613/(0.5*COUNTRY_INFO!F613+0.2*COUNTRY_INFO!G613),IF(COUNTRY_INFO!K613=3,COUNTRY_INFO!F613/(COUNTRY_INFO!F613+COUNTRY_INFO!G613)))),0)</f>
        <v>0.38206613906161674</v>
      </c>
      <c r="AO613" s="260">
        <f>IF(AND(Z613&lt;&gt;0,Z613&lt;&gt;"Unknown",Z613&lt;&gt;"Not required"),IF(COUNTRY_INFO!K613=1,0,IF(COUNTRY_INFO!K613=2,0.2*COUNTRY_INFO!G613/(0.5*COUNTRY_INFO!F613+0.2*COUNTRY_INFO!G613),IF(COUNTRY_INFO!K613=3,COUNTRY_INFO!G613/(COUNTRY_INFO!F613+COUNTRY_INFO!G613)))),0)</f>
        <v>0.61793386093838332</v>
      </c>
      <c r="AP613" s="259">
        <f>MAX(COUNTRY_INFO!D613*AK613*PROFILE!$G$7,COUNTRY_INFO!D613*AL613*PROFILE!$G$7)</f>
        <v>5.272101168891828E-3</v>
      </c>
      <c r="AQ613" s="259">
        <f>MAX(COUNTRY_INFO!D613*AK613*PROFILE!$G$8,COUNTRY_INFO!D613*AL613*PROFILE!$G$8,COUNTRY_INFO!D613*AM613*PROFILE!$G$8)</f>
        <v>7374.9288050654386</v>
      </c>
      <c r="AR613" s="259">
        <f>MAX(COUNTRY_INFO!D613*AK613*PROFILE!$G$9,COUNTRY_INFO!D613*AL613*PROFILE!$G$9,COUNTRY_INFO!D613*AM613*PROFILE!$G$9,IF(AND(DISTRICT!Z613&lt;&gt;"Unknown",Z613&lt;&gt;"Not required"),COUNTRY_INFO!O613*DISTRICT!AN613,0))</f>
        <v>16221</v>
      </c>
      <c r="AS613" s="259">
        <f>MAX(COUNTRY_INFO!D613*AK613*PROFILE!$G$10,COUNTRY_INFO!D613*AL613*PROFILE!$G$10,IF(AND(DISTRICT!Z613&lt;&gt;"Unknown",Z613&lt;&gt;"Not required"),COUNTRY_INFO!O613*DISTRICT!AO613,0))</f>
        <v>27662.494986556681</v>
      </c>
      <c r="AT613" s="259">
        <f t="shared" si="70"/>
        <v>51258.429063723292</v>
      </c>
      <c r="AU613" s="258" t="str">
        <f t="shared" si="65"/>
        <v>Y</v>
      </c>
      <c r="AV613" s="259">
        <f>MAX('MDA2'!J613,'T1'!L613,'T2'!J613,T3_R1!K613,T3_R2!K613)</f>
        <v>0</v>
      </c>
      <c r="AW613" s="259">
        <f>MAX('MDA1'!K613,'MDA2'!K613,'MDA3'!I613,'MDA3'!L613,'T1'!M613,'T2'!K613,T3_R1!L613,T3_R2!L613)</f>
        <v>16217</v>
      </c>
      <c r="AX613" s="259">
        <f>MAX('MDA1'!L613,'MDA2'!L613,'MDA3'!J613,'MDA3'!M613,'T1'!N613,'T2'!L613,T3_R1!M613,T3_R2!M613)</f>
        <v>28830</v>
      </c>
      <c r="AY613" s="259">
        <f t="shared" si="71"/>
        <v>45047</v>
      </c>
      <c r="AZ613" s="259">
        <f>MAX('MDA2'!J613,T613)</f>
        <v>0</v>
      </c>
      <c r="BA613" s="259">
        <f>MAX('MDA1'!K613,'MDA2'!K613,'MDA3'!I613,'MDA3'!L613,V613,AD613)</f>
        <v>16217</v>
      </c>
      <c r="BB613" s="259">
        <f>MAX('MDA1'!L613,'MDA2'!L613,'MDA3'!J613,'MDA3'!M613,AF613)</f>
        <v>28830</v>
      </c>
      <c r="BC613" s="259">
        <f t="shared" si="66"/>
        <v>45047</v>
      </c>
      <c r="BD613" s="260">
        <f t="shared" si="67"/>
        <v>87.882131432468626</v>
      </c>
    </row>
    <row r="614" spans="1:56" x14ac:dyDescent="0.2">
      <c r="A614" s="10" t="str">
        <f>IF(COUNTRY_INFO!A614=0," ",COUNTRY_INFO!A614)</f>
        <v>Ethiopia</v>
      </c>
      <c r="B614" s="10" t="str">
        <f>IF(COUNTRY_INFO!B614=0," ",COUNTRY_INFO!B614)</f>
        <v>SNNPR Bench Maji</v>
      </c>
      <c r="C614" s="87" t="str">
        <f>IF(COUNTRY_INFO!C614=0," ",COUNTRY_INFO!C614)</f>
        <v>Semen Bench</v>
      </c>
      <c r="D614" s="67">
        <f>COUNTRY_INFO!L614</f>
        <v>0</v>
      </c>
      <c r="E614" s="61"/>
      <c r="F614" s="61"/>
      <c r="G614" s="11">
        <f>MAX('MDA1'!M614,'MDA2'!M614)</f>
        <v>0</v>
      </c>
      <c r="H614" s="11">
        <f>IF(AND(COUNTRY_INFO!H614&gt;0,COUNTRY_INFO!H614&lt;4),IF(D614&gt;MAX('MDA1'!M614,'MDA2'!M614),MAX('MDA1'!M614,'MDA2'!M614),D614),0)</f>
        <v>0</v>
      </c>
      <c r="I614" s="73">
        <f>IF(AND(COUNTRY_INFO!H614&gt;0,COUNTRY_INFO!H614&lt;4), IF(G614/D614*100&lt;&gt;0, IF(G614/D614*100&gt;100,100,G614/D614*100), "-"),0)</f>
        <v>0</v>
      </c>
      <c r="J614" s="67">
        <f>COUNTRY_INFO!M614</f>
        <v>135984</v>
      </c>
      <c r="K614" s="61"/>
      <c r="L614" s="61"/>
      <c r="M614" s="11">
        <f>MAX('MDA1'!M614,MAX('MDA3'!I614,'MDA3'!L614)+MAX('MDA3'!J614,'MDA3'!M614))</f>
        <v>105026</v>
      </c>
      <c r="N614" s="11">
        <f>IF(AND(COUNTRY_INFO!I614&gt;0,COUNTRY_INFO!I614&lt;4),IF(J614&gt;MAX('MDA1'!M614,MAX('MDA3'!I614,'MDA3'!L614)+MAX('MDA3'!J614,'MDA3'!M614)),MAX('MDA1'!M614,MAX('MDA3'!I614,'MDA3'!L614)+MAX('MDA3'!J614,'MDA3'!M614)),J614),0)</f>
        <v>105026</v>
      </c>
      <c r="O614" s="73">
        <f>IF(AND(COUNTRY_INFO!I614&gt;0,COUNTRY_INFO!I614&lt;4), IF(M614/J614*100&lt;&gt;0, IF(M614/J614*100&gt;100,100,M614/J614*100), "-"),0)</f>
        <v>77.23408636310154</v>
      </c>
      <c r="P614" s="67">
        <f>COUNTRY_INFO!N614</f>
        <v>65133</v>
      </c>
      <c r="Q614" s="61"/>
      <c r="R614" s="61"/>
      <c r="S614" s="11">
        <f>SUM(MAX('MDA2'!J614, 'T1'!L614, MAX(T3_R1!K614, T3_R2!K614)), MAX('MDA1'!K614, 'MDA2'!K614, 'T1'!M614, MAX(T3_R1!L614, T3_R2!L614)), MAX('MDA1'!L614, 'MDA2'!L614, 'T1'!N614, MAX(T3_R1!M614, T3_R2!M614)))</f>
        <v>43722</v>
      </c>
      <c r="T614" s="11">
        <f>IF(AND(COUNTRY_INFO!J614&gt;1,COUNTRY_INFO!J614&lt;4),IF(COUNTRY_INFO!E614&gt;MAX('MDA2'!J614,'T1'!L614,MAX(T3_R1!K614,T3_R2!K614)),MAX('MDA2'!J614,'T1'!L614,MAX(T3_R1!K614,T3_R2!K614)),COUNTRY_INFO!E614),0)</f>
        <v>0</v>
      </c>
      <c r="U614" s="217" t="str">
        <f>IF(AND(COUNTRY_INFO!J614&gt;1,COUNTRY_INFO!J614&lt;4), IF(T614/COUNTRY_INFO!E614*100&lt;&gt;0, IF(T614/COUNTRY_INFO!E614*100&gt;100,100,T614/COUNTRY_INFO!E614*100), "-"),0)</f>
        <v>-</v>
      </c>
      <c r="V614" s="11">
        <f>IF(AND(COUNTRY_INFO!J614&gt;1,COUNTRY_INFO!J614&lt;4),IF(COUNTRY_INFO!F614&gt;MAX('MDA1'!K614,'MDA2'!K614,'T1'!M614,MAX(T3_R1!L614,T3_R2!L614)),MAX('MDA1'!K614,'MDA2'!K614,'T1'!M614,MAX(T3_R1!L614,T3_R2!L614)),COUNTRY_INFO!F614),0)</f>
        <v>43722</v>
      </c>
      <c r="W614" s="217">
        <f>IF(AND(COUNTRY_INFO!J614&gt;1,COUNTRY_INFO!J614&lt;4), IF(V614/COUNTRY_INFO!F614*100&lt;&gt;0, IF(V614/COUNTRY_INFO!F614*100&gt;100,100,V614/COUNTRY_INFO!F614*100), "-"),0)</f>
        <v>99.803688823959092</v>
      </c>
      <c r="X614" s="11">
        <f t="shared" si="68"/>
        <v>43722</v>
      </c>
      <c r="Y614" s="73">
        <f>IF(AND(COUNTRY_INFO!J614&gt;1,COUNTRY_INFO!J614&lt;4), IF(S614/P614*100&lt;&gt;0, IF(X614/P614*100&gt;100,100,X614/P614*100), "-"),0)</f>
        <v>67.127262677905208</v>
      </c>
      <c r="Z614" s="67">
        <f>COUNTRY_INFO!O614</f>
        <v>114659</v>
      </c>
      <c r="AA614" s="61"/>
      <c r="AB614" s="61"/>
      <c r="AC614" s="11">
        <f>MAX('T1'!L614,'T2'!J614)+MAX('T1'!M614,'T2'!K614)+MAX('T1'!N614,'T2'!L614)</f>
        <v>0</v>
      </c>
      <c r="AD614" s="11">
        <f>IF(COUNTRY_INFO!K614=1,IF(COUNTRY_INFO!F614*0.33&gt;MAX('T1'!M614,'T2'!K614),MAX('T1'!M614,'T2'!K614),COUNTRY_INFO!F614*0.33),IF(COUNTRY_INFO!K614=2,IF(COUNTRY_INFO!F614*0.5&gt;MAX('T1'!M614,'T2'!K614),MAX('T1'!M614,'T2'!K614),COUNTRY_INFO!F614*0.5),IF(COUNTRY_INFO!K614=3,IF(COUNTRY_INFO!F614&gt;MAX('T1'!M614,'T2'!K614),MAX('T1'!M614,'T2'!K614),COUNTRY_INFO!F614),0)))</f>
        <v>0</v>
      </c>
      <c r="AE614" s="217">
        <f>IF(AND(COUNTRY_INFO!K614&gt;0,COUNTRY_INFO!K614&lt;4),IF(Z614&gt;0,IF(COUNTRY_INFO!K614=1, AD614/(COUNTRY_INFO!F614*0.33)*100, IF(COUNTRY_INFO!K614=2, AD614/(COUNTRY_INFO!F614*0.5)*100, IF(COUNTRY_INFO!K614=3, AD614/COUNTRY_INFO!F614*100))),"-"),0)</f>
        <v>0</v>
      </c>
      <c r="AF614" s="11">
        <f>IF(COUNTRY_INFO!K614=2,IF(COUNTRY_INFO!G614*0.2&gt;MAX('T1'!N614,'T2'!L614),MAX('T1'!N614,'T2'!L614),COUNTRY_INFO!G614*0.2),IF(COUNTRY_INFO!K614=3,IF(COUNTRY_INFO!G614&gt;MAX('T1'!N614,'T2'!L614),MAX('T1'!N614,'T2'!L614),COUNTRY_INFO!G614),0))</f>
        <v>0</v>
      </c>
      <c r="AG614" s="217">
        <f>IF(AND(COUNTRY_INFO!K614&gt;0,COUNTRY_INFO!K614&lt;4),IF(Z614&gt;0,IF(COUNTRY_INFO!K614=1, 0, IF(COUNTRY_INFO!K614=2, AF614/(COUNTRY_INFO!G614*0.2)*100, IF(COUNTRY_INFO!K614=3, AF614/COUNTRY_INFO!G614*100))),"-"),0)</f>
        <v>0</v>
      </c>
      <c r="AH614" s="11">
        <f t="shared" si="69"/>
        <v>0</v>
      </c>
      <c r="AI614" s="73" t="str">
        <f>IF(AND(COUNTRY_INFO!K614&gt;0,COUNTRY_INFO!K614&lt;4), IF(AC614/Z614*100&lt;&gt;0, IF(AH614/Z614*100&gt;100,100,AH614/Z614*100), "-"),0)</f>
        <v>-</v>
      </c>
      <c r="AJ614" s="261"/>
      <c r="AK614" s="260">
        <f>IF(AND(D614&lt;&gt;0, D614&lt;&gt;"Unknown",D614&lt;&gt;"Stopped",D614&lt;&gt;"Not required"),D614/COUNTRY_INFO!D614, 0)</f>
        <v>0</v>
      </c>
      <c r="AL614" s="260">
        <f>IF(AND(J614&lt;&gt;0,J614&lt;&gt;"Unknown",J614&lt;&gt;"Stopped",J614&lt;&gt;"Not required"),J614/COUNTRY_INFO!D614, 0)</f>
        <v>1</v>
      </c>
      <c r="AM614" s="260">
        <f>IF(AND(P614&lt;&gt;0,P614&lt;&gt;"Unknown",P614&lt;&gt;"Not required"),P614/(COUNTRY_INFO!E614+COUNTRY_INFO!F614), 0)</f>
        <v>1</v>
      </c>
      <c r="AN614" s="260">
        <f>IF(AND(Z614&lt;&gt;0,Z614&lt;&gt;"Unknown",Z614&lt;&gt;"Not required"),IF(COUNTRY_INFO!K614=1,1,IF(COUNTRY_INFO!K614=2,0.5*COUNTRY_INFO!F614/(0.5*COUNTRY_INFO!F614+0.2*COUNTRY_INFO!G614),IF(COUNTRY_INFO!K614=3,COUNTRY_INFO!F614/(COUNTRY_INFO!F614+COUNTRY_INFO!G614)))),0)</f>
        <v>0.38207205714335551</v>
      </c>
      <c r="AO614" s="260">
        <f>IF(AND(Z614&lt;&gt;0,Z614&lt;&gt;"Unknown",Z614&lt;&gt;"Not required"),IF(COUNTRY_INFO!K614=1,0,IF(COUNTRY_INFO!K614=2,0.2*COUNTRY_INFO!G614/(0.5*COUNTRY_INFO!F614+0.2*COUNTRY_INFO!G614),IF(COUNTRY_INFO!K614=3,COUNTRY_INFO!G614/(COUNTRY_INFO!F614+COUNTRY_INFO!G614)))),0)</f>
        <v>0.61792794285664443</v>
      </c>
      <c r="AP614" s="259">
        <f>MAX(COUNTRY_INFO!D614*AK614*PROFILE!$G$7,COUNTRY_INFO!D614*AL614*PROFILE!$G$7)</f>
        <v>1.4237908473190999E-2</v>
      </c>
      <c r="AQ614" s="259">
        <f>MAX(COUNTRY_INFO!D614*AK614*PROFILE!$G$8,COUNTRY_INFO!D614*AL614*PROFILE!$G$8,COUNTRY_INFO!D614*AM614*PROFILE!$G$8)</f>
        <v>19916.833527853727</v>
      </c>
      <c r="AR614" s="259">
        <f>MAX(COUNTRY_INFO!D614*AK614*PROFILE!$G$9,COUNTRY_INFO!D614*AL614*PROFILE!$G$9,COUNTRY_INFO!D614*AM614*PROFILE!$G$9,IF(AND(DISTRICT!Z614&lt;&gt;"Unknown",Z614&lt;&gt;"Not required"),COUNTRY_INFO!O614*DISTRICT!AN614,0))</f>
        <v>43808</v>
      </c>
      <c r="AS614" s="259">
        <f>MAX(COUNTRY_INFO!D614*AK614*PROFILE!$G$10,COUNTRY_INFO!D614*AL614*PROFILE!$G$10,IF(AND(DISTRICT!Z614&lt;&gt;"Unknown",Z614&lt;&gt;"Not required"),COUNTRY_INFO!O614*DISTRICT!AO614,0))</f>
        <v>74705.712038049838</v>
      </c>
      <c r="AT614" s="259">
        <f t="shared" si="70"/>
        <v>138430.55980381204</v>
      </c>
      <c r="AU614" s="258">
        <f t="shared" si="65"/>
        <v>0</v>
      </c>
      <c r="AV614" s="259">
        <f>MAX('MDA2'!J614,'T1'!L614,'T2'!J614,T3_R1!K614,T3_R2!K614)</f>
        <v>0</v>
      </c>
      <c r="AW614" s="259">
        <f>MAX('MDA1'!K614,'MDA2'!K614,'MDA3'!I614,'MDA3'!L614,'T1'!M614,'T2'!K614,T3_R1!L614,T3_R2!L614)</f>
        <v>43722</v>
      </c>
      <c r="AX614" s="259">
        <f>MAX('MDA1'!L614,'MDA2'!L614,'MDA3'!J614,'MDA3'!M614,'T1'!N614,'T2'!L614,T3_R1!M614,T3_R2!M614)</f>
        <v>67217</v>
      </c>
      <c r="AY614" s="259">
        <f t="shared" si="71"/>
        <v>110939</v>
      </c>
      <c r="AZ614" s="259">
        <f>MAX('MDA2'!J614,T614)</f>
        <v>0</v>
      </c>
      <c r="BA614" s="259">
        <f>MAX('MDA1'!K614,'MDA2'!K614,'MDA3'!I614,'MDA3'!L614,V614,AD614)</f>
        <v>43722</v>
      </c>
      <c r="BB614" s="259">
        <f>MAX('MDA1'!L614,'MDA2'!L614,'MDA3'!J614,'MDA3'!M614,AF614)</f>
        <v>67217</v>
      </c>
      <c r="BC614" s="259">
        <f t="shared" si="66"/>
        <v>110939</v>
      </c>
      <c r="BD614" s="260">
        <f t="shared" si="67"/>
        <v>80.140541335111337</v>
      </c>
    </row>
    <row r="615" spans="1:56" x14ac:dyDescent="0.2">
      <c r="A615" s="10" t="str">
        <f>IF(COUNTRY_INFO!A615=0," ",COUNTRY_INFO!A615)</f>
        <v>Ethiopia</v>
      </c>
      <c r="B615" s="10" t="str">
        <f>IF(COUNTRY_INFO!B615=0," ",COUNTRY_INFO!B615)</f>
        <v>SNNPR Bench Maji</v>
      </c>
      <c r="C615" s="87" t="str">
        <f>IF(COUNTRY_INFO!C615=0," ",COUNTRY_INFO!C615)</f>
        <v>Sheko</v>
      </c>
      <c r="D615" s="67">
        <f>COUNTRY_INFO!L615</f>
        <v>64337</v>
      </c>
      <c r="E615" s="61"/>
      <c r="F615" s="61"/>
      <c r="G615" s="11">
        <f>MAX('MDA1'!M615,'MDA2'!M615)</f>
        <v>54182</v>
      </c>
      <c r="H615" s="11">
        <f>IF(AND(COUNTRY_INFO!H615&gt;0,COUNTRY_INFO!H615&lt;4),IF(D615&gt;MAX('MDA1'!M615,'MDA2'!M615),MAX('MDA1'!M615,'MDA2'!M615),D615),0)</f>
        <v>54182</v>
      </c>
      <c r="I615" s="73">
        <f>IF(AND(COUNTRY_INFO!H615&gt;0,COUNTRY_INFO!H615&lt;4), IF(G615/D615*100&lt;&gt;0, IF(G615/D615*100&gt;100,100,G615/D615*100), "-"),0)</f>
        <v>84.2159255171985</v>
      </c>
      <c r="J615" s="67">
        <f>COUNTRY_INFO!M615</f>
        <v>64337</v>
      </c>
      <c r="K615" s="61"/>
      <c r="L615" s="61"/>
      <c r="M615" s="11">
        <f>MAX('MDA1'!M615,MAX('MDA3'!I615,'MDA3'!L615)+MAX('MDA3'!J615,'MDA3'!M615))</f>
        <v>56302</v>
      </c>
      <c r="N615" s="11">
        <f>IF(AND(COUNTRY_INFO!I615&gt;0,COUNTRY_INFO!I615&lt;4),IF(J615&gt;MAX('MDA1'!M615,MAX('MDA3'!I615,'MDA3'!L615)+MAX('MDA3'!J615,'MDA3'!M615)),MAX('MDA1'!M615,MAX('MDA3'!I615,'MDA3'!L615)+MAX('MDA3'!J615,'MDA3'!M615)),J615),0)</f>
        <v>56302</v>
      </c>
      <c r="O615" s="73">
        <f>IF(AND(COUNTRY_INFO!I615&gt;0,COUNTRY_INFO!I615&lt;4), IF(M615/J615*100&lt;&gt;0, IF(M615/J615*100&gt;100,100,M615/J615*100), "-"),0)</f>
        <v>87.511074498344655</v>
      </c>
      <c r="P615" s="67">
        <f>COUNTRY_INFO!N615</f>
        <v>30815</v>
      </c>
      <c r="Q615" s="61"/>
      <c r="R615" s="61"/>
      <c r="S615" s="11">
        <f>SUM(MAX('MDA2'!J615, 'T1'!L615, MAX(T3_R1!K615, T3_R2!K615)), MAX('MDA1'!K615, 'MDA2'!K615, 'T1'!M615, MAX(T3_R1!L615, T3_R2!L615)), MAX('MDA1'!L615, 'MDA2'!L615, 'T1'!N615, MAX(T3_R1!M615, T3_R2!M615)))</f>
        <v>55782</v>
      </c>
      <c r="T615" s="11">
        <f>IF(AND(COUNTRY_INFO!J615&gt;1,COUNTRY_INFO!J615&lt;4),IF(COUNTRY_INFO!E615&gt;MAX('MDA2'!J615,'T1'!L615,MAX(T3_R1!K615,T3_R2!K615)),MAX('MDA2'!J615,'T1'!L615,MAX(T3_R1!K615,T3_R2!K615)),COUNTRY_INFO!E615),0)</f>
        <v>0</v>
      </c>
      <c r="U615" s="217" t="str">
        <f>IF(AND(COUNTRY_INFO!J615&gt;1,COUNTRY_INFO!J615&lt;4), IF(T615/COUNTRY_INFO!E615*100&lt;&gt;0, IF(T615/COUNTRY_INFO!E615*100&gt;100,100,T615/COUNTRY_INFO!E615*100), "-"),0)</f>
        <v>-</v>
      </c>
      <c r="V615" s="11">
        <f>IF(AND(COUNTRY_INFO!J615&gt;1,COUNTRY_INFO!J615&lt;4),IF(COUNTRY_INFO!F615&gt;MAX('MDA1'!K615,'MDA2'!K615,'T1'!M615,MAX(T3_R1!L615,T3_R2!L615)),MAX('MDA1'!K615,'MDA2'!K615,'T1'!M615,MAX(T3_R1!L615,T3_R2!L615)),COUNTRY_INFO!F615),0)</f>
        <v>19826</v>
      </c>
      <c r="W615" s="217">
        <f>IF(AND(COUNTRY_INFO!J615&gt;1,COUNTRY_INFO!J615&lt;4), IF(V615/COUNTRY_INFO!F615*100&lt;&gt;0, IF(V615/COUNTRY_INFO!F615*100&gt;100,100,V615/COUNTRY_INFO!F615*100), "-"),0)</f>
        <v>95.657628099971049</v>
      </c>
      <c r="X615" s="11">
        <f t="shared" si="68"/>
        <v>19826</v>
      </c>
      <c r="Y615" s="73">
        <f>IF(AND(COUNTRY_INFO!J615&gt;1,COUNTRY_INFO!J615&lt;4), IF(S615/P615*100&lt;&gt;0, IF(X615/P615*100&gt;100,100,X615/P615*100), "-"),0)</f>
        <v>64.338796040889179</v>
      </c>
      <c r="Z615" s="67">
        <f>COUNTRY_INFO!O615</f>
        <v>17067.2</v>
      </c>
      <c r="AA615" s="61"/>
      <c r="AB615" s="61"/>
      <c r="AC615" s="11">
        <f>MAX('T1'!L615,'T2'!J615)+MAX('T1'!M615,'T2'!K615)+MAX('T1'!N615,'T2'!L615)</f>
        <v>19818</v>
      </c>
      <c r="AD615" s="11">
        <f>IF(COUNTRY_INFO!K615=1,IF(COUNTRY_INFO!F615*0.33&gt;MAX('T1'!M615,'T2'!K615),MAX('T1'!M615,'T2'!K615),COUNTRY_INFO!F615*0.33),IF(COUNTRY_INFO!K615=2,IF(COUNTRY_INFO!F615*0.5&gt;MAX('T1'!M615,'T2'!K615),MAX('T1'!M615,'T2'!K615),COUNTRY_INFO!F615*0.5),IF(COUNTRY_INFO!K615=3,IF(COUNTRY_INFO!F615&gt;MAX('T1'!M615,'T2'!K615),MAX('T1'!M615,'T2'!K615),COUNTRY_INFO!F615),0)))</f>
        <v>10363</v>
      </c>
      <c r="AE615" s="217">
        <f>IF(AND(COUNTRY_INFO!K615&gt;0,COUNTRY_INFO!K615&lt;4),IF(Z615&gt;0,IF(COUNTRY_INFO!K615=1, AD615/(COUNTRY_INFO!F615*0.33)*100, IF(COUNTRY_INFO!K615=2, AD615/(COUNTRY_INFO!F615*0.5)*100, IF(COUNTRY_INFO!K615=3, AD615/COUNTRY_INFO!F615*100))),"-"),0)</f>
        <v>100</v>
      </c>
      <c r="AF615" s="11">
        <f>IF(COUNTRY_INFO!K615=2,IF(COUNTRY_INFO!G615*0.2&gt;MAX('T1'!N615,'T2'!L615),MAX('T1'!N615,'T2'!L615),COUNTRY_INFO!G615*0.2),IF(COUNTRY_INFO!K615=3,IF(COUNTRY_INFO!G615&gt;MAX('T1'!N615,'T2'!L615),MAX('T1'!N615,'T2'!L615),COUNTRY_INFO!G615),0))</f>
        <v>0</v>
      </c>
      <c r="AG615" s="217">
        <f>IF(AND(COUNTRY_INFO!K615&gt;0,COUNTRY_INFO!K615&lt;4),IF(Z615&gt;0,IF(COUNTRY_INFO!K615=1, 0, IF(COUNTRY_INFO!K615=2, AF615/(COUNTRY_INFO!G615*0.2)*100, IF(COUNTRY_INFO!K615=3, AF615/COUNTRY_INFO!G615*100))),"-"),0)</f>
        <v>0</v>
      </c>
      <c r="AH615" s="11">
        <f t="shared" si="69"/>
        <v>10363</v>
      </c>
      <c r="AI615" s="73">
        <f>IF(AND(COUNTRY_INFO!K615&gt;0,COUNTRY_INFO!K615&lt;4), IF(AC615/Z615*100&lt;&gt;0, IF(AH615/Z615*100&gt;100,100,AH615/Z615*100), "-"),0)</f>
        <v>60.718805662323049</v>
      </c>
      <c r="AJ615" s="261"/>
      <c r="AK615" s="260">
        <f>IF(AND(D615&lt;&gt;0, D615&lt;&gt;"Unknown",D615&lt;&gt;"Stopped",D615&lt;&gt;"Not required"),D615/COUNTRY_INFO!D615, 0)</f>
        <v>1</v>
      </c>
      <c r="AL615" s="260">
        <f>IF(AND(J615&lt;&gt;0,J615&lt;&gt;"Unknown",J615&lt;&gt;"Stopped",J615&lt;&gt;"Not required"),J615/COUNTRY_INFO!D615, 0)</f>
        <v>1</v>
      </c>
      <c r="AM615" s="260">
        <f>IF(AND(P615&lt;&gt;0,P615&lt;&gt;"Unknown",P615&lt;&gt;"Not required"),P615/(COUNTRY_INFO!E615+COUNTRY_INFO!F615), 0)</f>
        <v>1</v>
      </c>
      <c r="AN615" s="260">
        <f>IF(AND(Z615&lt;&gt;0,Z615&lt;&gt;"Unknown",Z615&lt;&gt;"Not required"),IF(COUNTRY_INFO!K615=1,1,IF(COUNTRY_INFO!K615=2,0.5*COUNTRY_INFO!F615/(0.5*COUNTRY_INFO!F615+0.2*COUNTRY_INFO!G615),IF(COUNTRY_INFO!K615=3,COUNTRY_INFO!F615/(COUNTRY_INFO!F615+COUNTRY_INFO!G615)))),0)</f>
        <v>0.6071880566232305</v>
      </c>
      <c r="AO615" s="260">
        <f>IF(AND(Z615&lt;&gt;0,Z615&lt;&gt;"Unknown",Z615&lt;&gt;"Not required"),IF(COUNTRY_INFO!K615=1,0,IF(COUNTRY_INFO!K615=2,0.2*COUNTRY_INFO!G615/(0.5*COUNTRY_INFO!F615+0.2*COUNTRY_INFO!G615),IF(COUNTRY_INFO!K615=3,COUNTRY_INFO!G615/(COUNTRY_INFO!F615+COUNTRY_INFO!G615)))),0)</f>
        <v>0.3928119433767695</v>
      </c>
      <c r="AP615" s="259">
        <f>MAX(COUNTRY_INFO!D615*AK615*PROFILE!$G$7,COUNTRY_INFO!D615*AL615*PROFILE!$G$7)</f>
        <v>6.7362654241652645E-3</v>
      </c>
      <c r="AQ615" s="259">
        <f>MAX(COUNTRY_INFO!D615*AK615*PROFILE!$G$8,COUNTRY_INFO!D615*AL615*PROFILE!$G$8,COUNTRY_INFO!D615*AM615*PROFILE!$G$8)</f>
        <v>9423.0888831151096</v>
      </c>
      <c r="AR615" s="259">
        <f>MAX(COUNTRY_INFO!D615*AK615*PROFILE!$G$9,COUNTRY_INFO!D615*AL615*PROFILE!$G$9,COUNTRY_INFO!D615*AM615*PROFILE!$G$9,IF(AND(DISTRICT!Z615&lt;&gt;"Unknown",Z615&lt;&gt;"Not required"),COUNTRY_INFO!O615*DISTRICT!AN615,0))</f>
        <v>19569.000602292512</v>
      </c>
      <c r="AS615" s="259">
        <f>MAX(COUNTRY_INFO!D615*AK615*PROFILE!$G$10,COUNTRY_INFO!D615*AL615*PROFILE!$G$10,IF(AND(DISTRICT!Z615&lt;&gt;"Unknown",Z615&lt;&gt;"Not required"),COUNTRY_INFO!O615*DISTRICT!AO615,0))</f>
        <v>35344.903778326952</v>
      </c>
      <c r="AT615" s="259">
        <f t="shared" si="70"/>
        <v>64337</v>
      </c>
      <c r="AU615" s="258" t="str">
        <f t="shared" si="65"/>
        <v>Y</v>
      </c>
      <c r="AV615" s="259">
        <f>MAX('MDA2'!J615,'T1'!L615,'T2'!J615,T3_R1!K615,T3_R2!K615)</f>
        <v>0</v>
      </c>
      <c r="AW615" s="259">
        <f>MAX('MDA1'!K615,'MDA2'!K615,'MDA3'!I615,'MDA3'!L615,'T1'!M615,'T2'!K615,T3_R1!L615,T3_R2!L615)</f>
        <v>20269</v>
      </c>
      <c r="AX615" s="259">
        <f>MAX('MDA1'!L615,'MDA2'!L615,'MDA3'!J615,'MDA3'!M615,'T1'!N615,'T2'!L615,T3_R1!M615,T3_R2!M615)</f>
        <v>36033</v>
      </c>
      <c r="AY615" s="259">
        <f t="shared" si="71"/>
        <v>56302</v>
      </c>
      <c r="AZ615" s="259">
        <f>MAX('MDA2'!J615,T615)</f>
        <v>0</v>
      </c>
      <c r="BA615" s="259">
        <f>MAX('MDA1'!K615,'MDA2'!K615,'MDA3'!I615,'MDA3'!L615,V615,AD615)</f>
        <v>20269</v>
      </c>
      <c r="BB615" s="259">
        <f>MAX('MDA1'!L615,'MDA2'!L615,'MDA3'!J615,'MDA3'!M615,AF615)</f>
        <v>36033</v>
      </c>
      <c r="BC615" s="259">
        <f t="shared" si="66"/>
        <v>56302</v>
      </c>
      <c r="BD615" s="260">
        <f t="shared" si="67"/>
        <v>87.511074498344655</v>
      </c>
    </row>
    <row r="616" spans="1:56" x14ac:dyDescent="0.2">
      <c r="A616" s="10" t="str">
        <f>IF(COUNTRY_INFO!A616=0," ",COUNTRY_INFO!A616)</f>
        <v>Ethiopia</v>
      </c>
      <c r="B616" s="10" t="str">
        <f>IF(COUNTRY_INFO!B616=0," ",COUNTRY_INFO!B616)</f>
        <v>SNNPR Bench Maji</v>
      </c>
      <c r="C616" s="87" t="str">
        <f>IF(COUNTRY_INFO!C616=0," ",COUNTRY_INFO!C616)</f>
        <v>Shey Bench</v>
      </c>
      <c r="D616" s="67">
        <f>COUNTRY_INFO!L616</f>
        <v>150725</v>
      </c>
      <c r="E616" s="61"/>
      <c r="F616" s="61"/>
      <c r="G616" s="11">
        <f>MAX('MDA1'!M616,'MDA2'!M616)</f>
        <v>125353</v>
      </c>
      <c r="H616" s="11">
        <f>IF(AND(COUNTRY_INFO!H616&gt;0,COUNTRY_INFO!H616&lt;4),IF(D616&gt;MAX('MDA1'!M616,'MDA2'!M616),MAX('MDA1'!M616,'MDA2'!M616),D616),0)</f>
        <v>125353</v>
      </c>
      <c r="I616" s="73">
        <f>IF(AND(COUNTRY_INFO!H616&gt;0,COUNTRY_INFO!H616&lt;4), IF(G616/D616*100&lt;&gt;0, IF(G616/D616*100&gt;100,100,G616/D616*100), "-"),0)</f>
        <v>83.166694310830977</v>
      </c>
      <c r="J616" s="67">
        <f>COUNTRY_INFO!M616</f>
        <v>150725</v>
      </c>
      <c r="K616" s="61"/>
      <c r="L616" s="61"/>
      <c r="M616" s="11">
        <f>MAX('MDA1'!M616,MAX('MDA3'!I616,'MDA3'!L616)+MAX('MDA3'!J616,'MDA3'!M616))</f>
        <v>129387</v>
      </c>
      <c r="N616" s="11">
        <f>IF(AND(COUNTRY_INFO!I616&gt;0,COUNTRY_INFO!I616&lt;4),IF(J616&gt;MAX('MDA1'!M616,MAX('MDA3'!I616,'MDA3'!L616)+MAX('MDA3'!J616,'MDA3'!M616)),MAX('MDA1'!M616,MAX('MDA3'!I616,'MDA3'!L616)+MAX('MDA3'!J616,'MDA3'!M616)),J616),0)</f>
        <v>129387</v>
      </c>
      <c r="O616" s="73">
        <f>IF(AND(COUNTRY_INFO!I616&gt;0,COUNTRY_INFO!I616&lt;4), IF(M616/J616*100&lt;&gt;0, IF(M616/J616*100&gt;100,100,M616/J616*100), "-"),0)</f>
        <v>85.84309172333721</v>
      </c>
      <c r="P616" s="67">
        <f>COUNTRY_INFO!N616</f>
        <v>72193</v>
      </c>
      <c r="Q616" s="61"/>
      <c r="R616" s="61"/>
      <c r="S616" s="11">
        <f>SUM(MAX('MDA2'!J616, 'T1'!L616, MAX(T3_R1!K616, T3_R2!K616)), MAX('MDA1'!K616, 'MDA2'!K616, 'T1'!M616, MAX(T3_R1!L616, T3_R2!L616)), MAX('MDA1'!L616, 'MDA2'!L616, 'T1'!N616, MAX(T3_R1!M616, T3_R2!M616)))</f>
        <v>126002</v>
      </c>
      <c r="T616" s="11">
        <f>IF(AND(COUNTRY_INFO!J616&gt;1,COUNTRY_INFO!J616&lt;4),IF(COUNTRY_INFO!E616&gt;MAX('MDA2'!J616,'T1'!L616,MAX(T3_R1!K616,T3_R2!K616)),MAX('MDA2'!J616,'T1'!L616,MAX(T3_R1!K616,T3_R2!K616)),COUNTRY_INFO!E616),0)</f>
        <v>0</v>
      </c>
      <c r="U616" s="217" t="str">
        <f>IF(AND(COUNTRY_INFO!J616&gt;1,COUNTRY_INFO!J616&lt;4), IF(T616/COUNTRY_INFO!E616*100&lt;&gt;0, IF(T616/COUNTRY_INFO!E616*100&gt;100,100,T616/COUNTRY_INFO!E616*100), "-"),0)</f>
        <v>-</v>
      </c>
      <c r="V616" s="11">
        <f>IF(AND(COUNTRY_INFO!J616&gt;1,COUNTRY_INFO!J616&lt;4),IF(COUNTRY_INFO!F616&gt;MAX('MDA1'!K616,'MDA2'!K616,'T1'!M616,MAX(T3_R1!L616,T3_R2!L616)),MAX('MDA1'!K616,'MDA2'!K616,'T1'!M616,MAX(T3_R1!L616,T3_R2!L616)),COUNTRY_INFO!F616),0)</f>
        <v>45776</v>
      </c>
      <c r="W616" s="217">
        <f>IF(AND(COUNTRY_INFO!J616&gt;1,COUNTRY_INFO!J616&lt;4), IF(V616/COUNTRY_INFO!F616*100&lt;&gt;0, IF(V616/COUNTRY_INFO!F616*100&gt;100,100,V616/COUNTRY_INFO!F616*100), "-"),0)</f>
        <v>94.274651948265927</v>
      </c>
      <c r="X616" s="11">
        <f t="shared" si="68"/>
        <v>45776</v>
      </c>
      <c r="Y616" s="73">
        <f>IF(AND(COUNTRY_INFO!J616&gt;1,COUNTRY_INFO!J616&lt;4), IF(S616/P616*100&lt;&gt;0, IF(X616/P616*100&gt;100,100,X616/P616*100), "-"),0)</f>
        <v>63.40780962143144</v>
      </c>
      <c r="Z616" s="67">
        <f>COUNTRY_INFO!O616</f>
        <v>127088</v>
      </c>
      <c r="AA616" s="61"/>
      <c r="AB616" s="61"/>
      <c r="AC616" s="11">
        <f>MAX('T1'!L616,'T2'!J616)+MAX('T1'!M616,'T2'!K616)+MAX('T1'!N616,'T2'!L616)</f>
        <v>45776</v>
      </c>
      <c r="AD616" s="11">
        <f>IF(COUNTRY_INFO!K616=1,IF(COUNTRY_INFO!F616*0.33&gt;MAX('T1'!M616,'T2'!K616),MAX('T1'!M616,'T2'!K616),COUNTRY_INFO!F616*0.33),IF(COUNTRY_INFO!K616=2,IF(COUNTRY_INFO!F616*0.5&gt;MAX('T1'!M616,'T2'!K616),MAX('T1'!M616,'T2'!K616),COUNTRY_INFO!F616*0.5),IF(COUNTRY_INFO!K616=3,IF(COUNTRY_INFO!F616&gt;MAX('T1'!M616,'T2'!K616),MAX('T1'!M616,'T2'!K616),COUNTRY_INFO!F616),0)))</f>
        <v>45776</v>
      </c>
      <c r="AE616" s="217">
        <f>IF(AND(COUNTRY_INFO!K616&gt;0,COUNTRY_INFO!K616&lt;4),IF(Z616&gt;0,IF(COUNTRY_INFO!K616=1, AD616/(COUNTRY_INFO!F616*0.33)*100, IF(COUNTRY_INFO!K616=2, AD616/(COUNTRY_INFO!F616*0.5)*100, IF(COUNTRY_INFO!K616=3, AD616/COUNTRY_INFO!F616*100))),"-"),0)</f>
        <v>94.274651948265927</v>
      </c>
      <c r="AF616" s="11">
        <f>IF(COUNTRY_INFO!K616=2,IF(COUNTRY_INFO!G616*0.2&gt;MAX('T1'!N616,'T2'!L616),MAX('T1'!N616,'T2'!L616),COUNTRY_INFO!G616*0.2),IF(COUNTRY_INFO!K616=3,IF(COUNTRY_INFO!G616&gt;MAX('T1'!N616,'T2'!L616),MAX('T1'!N616,'T2'!L616),COUNTRY_INFO!G616),0))</f>
        <v>0</v>
      </c>
      <c r="AG616" s="217">
        <f>IF(AND(COUNTRY_INFO!K616&gt;0,COUNTRY_INFO!K616&lt;4),IF(Z616&gt;0,IF(COUNTRY_INFO!K616=1, 0, IF(COUNTRY_INFO!K616=2, AF616/(COUNTRY_INFO!G616*0.2)*100, IF(COUNTRY_INFO!K616=3, AF616/COUNTRY_INFO!G616*100))),"-"),0)</f>
        <v>0</v>
      </c>
      <c r="AH616" s="11">
        <f t="shared" si="69"/>
        <v>45776</v>
      </c>
      <c r="AI616" s="73">
        <f>IF(AND(COUNTRY_INFO!K616&gt;0,COUNTRY_INFO!K616&lt;4), IF(AC616/Z616*100&lt;&gt;0, IF(AH616/Z616*100&gt;100,100,AH616/Z616*100), "-"),0)</f>
        <v>36.019136346468592</v>
      </c>
      <c r="AJ616" s="261"/>
      <c r="AK616" s="260">
        <f>IF(AND(D616&lt;&gt;0, D616&lt;&gt;"Unknown",D616&lt;&gt;"Stopped",D616&lt;&gt;"Not required"),D616/COUNTRY_INFO!D616, 0)</f>
        <v>1</v>
      </c>
      <c r="AL616" s="260">
        <f>IF(AND(J616&lt;&gt;0,J616&lt;&gt;"Unknown",J616&lt;&gt;"Stopped",J616&lt;&gt;"Not required"),J616/COUNTRY_INFO!D616, 0)</f>
        <v>1</v>
      </c>
      <c r="AM616" s="260">
        <f>IF(AND(P616&lt;&gt;0,P616&lt;&gt;"Unknown",P616&lt;&gt;"Not required"),P616/(COUNTRY_INFO!E616+COUNTRY_INFO!F616), 0)</f>
        <v>1</v>
      </c>
      <c r="AN616" s="260">
        <f>IF(AND(Z616&lt;&gt;0,Z616&lt;&gt;"Unknown",Z616&lt;&gt;"Not required"),IF(COUNTRY_INFO!K616=1,1,IF(COUNTRY_INFO!K616=2,0.5*COUNTRY_INFO!F616/(0.5*COUNTRY_INFO!F616+0.2*COUNTRY_INFO!G616),IF(COUNTRY_INFO!K616=3,COUNTRY_INFO!F616/(COUNTRY_INFO!F616+COUNTRY_INFO!G616)))),0)</f>
        <v>0.38206597003651016</v>
      </c>
      <c r="AO616" s="260">
        <f>IF(AND(Z616&lt;&gt;0,Z616&lt;&gt;"Unknown",Z616&lt;&gt;"Not required"),IF(COUNTRY_INFO!K616=1,0,IF(COUNTRY_INFO!K616=2,0.2*COUNTRY_INFO!G616/(0.5*COUNTRY_INFO!F616+0.2*COUNTRY_INFO!G616),IF(COUNTRY_INFO!K616=3,COUNTRY_INFO!G616/(COUNTRY_INFO!F616+COUNTRY_INFO!G616)))),0)</f>
        <v>0.61793402996348989</v>
      </c>
      <c r="AP616" s="259">
        <f>MAX(COUNTRY_INFO!D616*AK616*PROFILE!$G$7,COUNTRY_INFO!D616*AL616*PROFILE!$G$7)</f>
        <v>1.57813327643084E-2</v>
      </c>
      <c r="AQ616" s="259">
        <f>MAX(COUNTRY_INFO!D616*AK616*PROFILE!$G$8,COUNTRY_INFO!D616*AL616*PROFILE!$G$8,COUNTRY_INFO!D616*AM616*PROFILE!$G$8)</f>
        <v>22075.867260014067</v>
      </c>
      <c r="AR616" s="259">
        <f>MAX(COUNTRY_INFO!D616*AK616*PROFILE!$G$9,COUNTRY_INFO!D616*AL616*PROFILE!$G$9,COUNTRY_INFO!D616*AM616*PROFILE!$G$9,IF(AND(DISTRICT!Z616&lt;&gt;"Unknown",Z616&lt;&gt;"Not required"),COUNTRY_INFO!O616*DISTRICT!AN616,0))</f>
        <v>48556</v>
      </c>
      <c r="AS616" s="259">
        <f>MAX(COUNTRY_INFO!D616*AK616*PROFILE!$G$10,COUNTRY_INFO!D616*AL616*PROFILE!$G$10,IF(AND(DISTRICT!Z616&lt;&gt;"Unknown",Z616&lt;&gt;"Not required"),COUNTRY_INFO!O616*DISTRICT!AO616,0))</f>
        <v>82803.994932749905</v>
      </c>
      <c r="AT616" s="259">
        <f t="shared" si="70"/>
        <v>153435.87797409674</v>
      </c>
      <c r="AU616" s="258" t="str">
        <f t="shared" si="65"/>
        <v>Y</v>
      </c>
      <c r="AV616" s="259">
        <f>MAX('MDA2'!J616,'T1'!L616,'T2'!J616,T3_R1!K616,T3_R2!K616)</f>
        <v>0</v>
      </c>
      <c r="AW616" s="259">
        <f>MAX('MDA1'!K616,'MDA2'!K616,'MDA3'!I616,'MDA3'!L616,'T1'!M616,'T2'!K616,T3_R1!L616,T3_R2!L616)</f>
        <v>46579</v>
      </c>
      <c r="AX616" s="259">
        <f>MAX('MDA1'!L616,'MDA2'!L616,'MDA3'!J616,'MDA3'!M616,'T1'!N616,'T2'!L616,T3_R1!M616,T3_R2!M616)</f>
        <v>82808</v>
      </c>
      <c r="AY616" s="259">
        <f t="shared" si="71"/>
        <v>129387</v>
      </c>
      <c r="AZ616" s="259">
        <f>MAX('MDA2'!J616,T616)</f>
        <v>0</v>
      </c>
      <c r="BA616" s="259">
        <f>MAX('MDA1'!K616,'MDA2'!K616,'MDA3'!I616,'MDA3'!L616,V616,AD616)</f>
        <v>46579</v>
      </c>
      <c r="BB616" s="259">
        <f>MAX('MDA1'!L616,'MDA2'!L616,'MDA3'!J616,'MDA3'!M616,AF616)</f>
        <v>82808</v>
      </c>
      <c r="BC616" s="259">
        <f t="shared" si="66"/>
        <v>129387</v>
      </c>
      <c r="BD616" s="260">
        <f t="shared" si="67"/>
        <v>84.326431150505286</v>
      </c>
    </row>
    <row r="617" spans="1:56" x14ac:dyDescent="0.2">
      <c r="A617" s="10" t="str">
        <f>IF(COUNTRY_INFO!A617=0," ",COUNTRY_INFO!A617)</f>
        <v>Ethiopia</v>
      </c>
      <c r="B617" s="10" t="str">
        <f>IF(COUNTRY_INFO!B617=0," ",COUNTRY_INFO!B617)</f>
        <v>SNNPR Bench Maji</v>
      </c>
      <c r="C617" s="87" t="str">
        <f>IF(COUNTRY_INFO!C617=0," ",COUNTRY_INFO!C617)</f>
        <v>Surma</v>
      </c>
      <c r="D617" s="67">
        <f>COUNTRY_INFO!L617</f>
        <v>31343</v>
      </c>
      <c r="E617" s="61"/>
      <c r="F617" s="61"/>
      <c r="G617" s="11">
        <f>MAX('MDA1'!M617,'MDA2'!M617)</f>
        <v>17664</v>
      </c>
      <c r="H617" s="11">
        <f>IF(AND(COUNTRY_INFO!H617&gt;0,COUNTRY_INFO!H617&lt;4),IF(D617&gt;MAX('MDA1'!M617,'MDA2'!M617),MAX('MDA1'!M617,'MDA2'!M617),D617),0)</f>
        <v>17664</v>
      </c>
      <c r="I617" s="73">
        <f>IF(AND(COUNTRY_INFO!H617&gt;0,COUNTRY_INFO!H617&lt;4), IF(G617/D617*100&lt;&gt;0, IF(G617/D617*100&gt;100,100,G617/D617*100), "-"),0)</f>
        <v>56.357081325973901</v>
      </c>
      <c r="J617" s="67">
        <f>COUNTRY_INFO!M617</f>
        <v>31343</v>
      </c>
      <c r="K617" s="61"/>
      <c r="L617" s="61"/>
      <c r="M617" s="11">
        <f>MAX('MDA1'!M617,MAX('MDA3'!I617,'MDA3'!L617)+MAX('MDA3'!J617,'MDA3'!M617))</f>
        <v>22229</v>
      </c>
      <c r="N617" s="11">
        <f>IF(AND(COUNTRY_INFO!I617&gt;0,COUNTRY_INFO!I617&lt;4),IF(J617&gt;MAX('MDA1'!M617,MAX('MDA3'!I617,'MDA3'!L617)+MAX('MDA3'!J617,'MDA3'!M617)),MAX('MDA1'!M617,MAX('MDA3'!I617,'MDA3'!L617)+MAX('MDA3'!J617,'MDA3'!M617)),J617),0)</f>
        <v>22229</v>
      </c>
      <c r="O617" s="73">
        <f>IF(AND(COUNTRY_INFO!I617&gt;0,COUNTRY_INFO!I617&lt;4), IF(M617/J617*100&lt;&gt;0, IF(M617/J617*100&gt;100,100,M617/J617*100), "-"),0)</f>
        <v>70.921736910953001</v>
      </c>
      <c r="P617" s="67">
        <f>COUNTRY_INFO!N617</f>
        <v>15012</v>
      </c>
      <c r="Q617" s="61"/>
      <c r="R617" s="61"/>
      <c r="S617" s="11">
        <f>SUM(MAX('MDA2'!J617, 'T1'!L617, MAX(T3_R1!K617, T3_R2!K617)), MAX('MDA1'!K617, 'MDA2'!K617, 'T1'!M617, MAX(T3_R1!L617, T3_R2!L617)), MAX('MDA1'!L617, 'MDA2'!L617, 'T1'!N617, MAX(T3_R1!M617, T3_R2!M617)))</f>
        <v>98597</v>
      </c>
      <c r="T617" s="11">
        <f>IF(AND(COUNTRY_INFO!J617&gt;1,COUNTRY_INFO!J617&lt;4),IF(COUNTRY_INFO!E617&gt;MAX('MDA2'!J617,'T1'!L617,MAX(T3_R1!K617,T3_R2!K617)),MAX('MDA2'!J617,'T1'!L617,MAX(T3_R1!K617,T3_R2!K617)),COUNTRY_INFO!E617),0)</f>
        <v>0</v>
      </c>
      <c r="U617" s="217" t="str">
        <f>IF(AND(COUNTRY_INFO!J617&gt;1,COUNTRY_INFO!J617&lt;4), IF(T617/COUNTRY_INFO!E617*100&lt;&gt;0, IF(T617/COUNTRY_INFO!E617*100&gt;100,100,T617/COUNTRY_INFO!E617*100), "-"),0)</f>
        <v>-</v>
      </c>
      <c r="V617" s="11">
        <f>IF(AND(COUNTRY_INFO!J617&gt;1,COUNTRY_INFO!J617&lt;4),IF(COUNTRY_INFO!F617&gt;MAX('MDA1'!K617,'MDA2'!K617,'T1'!M617,MAX(T3_R1!L617,T3_R2!L617)),MAX('MDA1'!K617,'MDA2'!K617,'T1'!M617,MAX(T3_R1!L617,T3_R2!L617)),COUNTRY_INFO!F617),0)</f>
        <v>10097</v>
      </c>
      <c r="W617" s="217">
        <f>IF(AND(COUNTRY_INFO!J617&gt;1,COUNTRY_INFO!J617&lt;4), IF(V617/COUNTRY_INFO!F617*100&lt;&gt;0, IF(V617/COUNTRY_INFO!F617*100&gt;100,100,V617/COUNTRY_INFO!F617*100), "-"),0)</f>
        <v>100</v>
      </c>
      <c r="X617" s="11">
        <f t="shared" si="68"/>
        <v>10097</v>
      </c>
      <c r="Y617" s="73">
        <f>IF(AND(COUNTRY_INFO!J617&gt;1,COUNTRY_INFO!J617&lt;4), IF(S617/P617*100&lt;&gt;0, IF(X617/P617*100&gt;100,100,X617/P617*100), "-"),0)</f>
        <v>67.259525712763121</v>
      </c>
      <c r="Z617" s="67">
        <f>COUNTRY_INFO!O617</f>
        <v>26428</v>
      </c>
      <c r="AA617" s="61"/>
      <c r="AB617" s="61"/>
      <c r="AC617" s="11">
        <f>MAX('T1'!L617,'T2'!J617)+MAX('T1'!M617,'T2'!K617)+MAX('T1'!N617,'T2'!L617)</f>
        <v>0</v>
      </c>
      <c r="AD617" s="11">
        <f>IF(COUNTRY_INFO!K617=1,IF(COUNTRY_INFO!F617*0.33&gt;MAX('T1'!M617,'T2'!K617),MAX('T1'!M617,'T2'!K617),COUNTRY_INFO!F617*0.33),IF(COUNTRY_INFO!K617=2,IF(COUNTRY_INFO!F617*0.5&gt;MAX('T1'!M617,'T2'!K617),MAX('T1'!M617,'T2'!K617),COUNTRY_INFO!F617*0.5),IF(COUNTRY_INFO!K617=3,IF(COUNTRY_INFO!F617&gt;MAX('T1'!M617,'T2'!K617),MAX('T1'!M617,'T2'!K617),COUNTRY_INFO!F617),0)))</f>
        <v>0</v>
      </c>
      <c r="AE617" s="217">
        <f>IF(AND(COUNTRY_INFO!K617&gt;0,COUNTRY_INFO!K617&lt;4),IF(Z617&gt;0,IF(COUNTRY_INFO!K617=1, AD617/(COUNTRY_INFO!F617*0.33)*100, IF(COUNTRY_INFO!K617=2, AD617/(COUNTRY_INFO!F617*0.5)*100, IF(COUNTRY_INFO!K617=3, AD617/COUNTRY_INFO!F617*100))),"-"),0)</f>
        <v>0</v>
      </c>
      <c r="AF617" s="11">
        <f>IF(COUNTRY_INFO!K617=2,IF(COUNTRY_INFO!G617*0.2&gt;MAX('T1'!N617,'T2'!L617),MAX('T1'!N617,'T2'!L617),COUNTRY_INFO!G617*0.2),IF(COUNTRY_INFO!K617=3,IF(COUNTRY_INFO!G617&gt;MAX('T1'!N617,'T2'!L617),MAX('T1'!N617,'T2'!L617),COUNTRY_INFO!G617),0))</f>
        <v>0</v>
      </c>
      <c r="AG617" s="217">
        <f>IF(AND(COUNTRY_INFO!K617&gt;0,COUNTRY_INFO!K617&lt;4),IF(Z617&gt;0,IF(COUNTRY_INFO!K617=1, 0, IF(COUNTRY_INFO!K617=2, AF617/(COUNTRY_INFO!G617*0.2)*100, IF(COUNTRY_INFO!K617=3, AF617/COUNTRY_INFO!G617*100))),"-"),0)</f>
        <v>0</v>
      </c>
      <c r="AH617" s="11">
        <f t="shared" si="69"/>
        <v>0</v>
      </c>
      <c r="AI617" s="73" t="str">
        <f>IF(AND(COUNTRY_INFO!K617&gt;0,COUNTRY_INFO!K617&lt;4), IF(AC617/Z617*100&lt;&gt;0, IF(AH617/Z617*100&gt;100,100,AH617/Z617*100), "-"),0)</f>
        <v>-</v>
      </c>
      <c r="AJ617" s="261"/>
      <c r="AK617" s="260">
        <f>IF(AND(D617&lt;&gt;0, D617&lt;&gt;"Unknown",D617&lt;&gt;"Stopped",D617&lt;&gt;"Not required"),D617/COUNTRY_INFO!D617, 0)</f>
        <v>1</v>
      </c>
      <c r="AL617" s="260">
        <f>IF(AND(J617&lt;&gt;0,J617&lt;&gt;"Unknown",J617&lt;&gt;"Stopped",J617&lt;&gt;"Not required"),J617/COUNTRY_INFO!D617, 0)</f>
        <v>1</v>
      </c>
      <c r="AM617" s="260">
        <f>IF(AND(P617&lt;&gt;0,P617&lt;&gt;"Unknown",P617&lt;&gt;"Not required"),P617/(COUNTRY_INFO!E617+COUNTRY_INFO!F617), 0)</f>
        <v>1</v>
      </c>
      <c r="AN617" s="260">
        <f>IF(AND(Z617&lt;&gt;0,Z617&lt;&gt;"Unknown",Z617&lt;&gt;"Not required"),IF(COUNTRY_INFO!K617=1,1,IF(COUNTRY_INFO!K617=2,0.5*COUNTRY_INFO!F617/(0.5*COUNTRY_INFO!F617+0.2*COUNTRY_INFO!G617),IF(COUNTRY_INFO!K617=3,COUNTRY_INFO!F617/(COUNTRY_INFO!F617+COUNTRY_INFO!G617)))),0)</f>
        <v>0.38205690933858028</v>
      </c>
      <c r="AO617" s="260">
        <f>IF(AND(Z617&lt;&gt;0,Z617&lt;&gt;"Unknown",Z617&lt;&gt;"Not required"),IF(COUNTRY_INFO!K617=1,0,IF(COUNTRY_INFO!K617=2,0.2*COUNTRY_INFO!G617/(0.5*COUNTRY_INFO!F617+0.2*COUNTRY_INFO!G617),IF(COUNTRY_INFO!K617=3,COUNTRY_INFO!G617/(COUNTRY_INFO!F617+COUNTRY_INFO!G617)))),0)</f>
        <v>0.61794309066141972</v>
      </c>
      <c r="AP617" s="259">
        <f>MAX(COUNTRY_INFO!D617*AK617*PROFILE!$G$7,COUNTRY_INFO!D617*AL617*PROFILE!$G$7)</f>
        <v>3.2817005329687718E-3</v>
      </c>
      <c r="AQ617" s="259">
        <f>MAX(COUNTRY_INFO!D617*AK617*PROFILE!$G$8,COUNTRY_INFO!D617*AL617*PROFILE!$G$8,COUNTRY_INFO!D617*AM617*PROFILE!$G$8)</f>
        <v>4590.6379666984303</v>
      </c>
      <c r="AR617" s="259">
        <f>MAX(COUNTRY_INFO!D617*AK617*PROFILE!$G$9,COUNTRY_INFO!D617*AL617*PROFILE!$G$9,COUNTRY_INFO!D617*AM617*PROFILE!$G$9,IF(AND(DISTRICT!Z617&lt;&gt;"Unknown",Z617&lt;&gt;"Not required"),COUNTRY_INFO!O617*DISTRICT!AN617,0))</f>
        <v>10097</v>
      </c>
      <c r="AS617" s="259">
        <f>MAX(COUNTRY_INFO!D617*AK617*PROFILE!$G$10,COUNTRY_INFO!D617*AL617*PROFILE!$G$10,IF(AND(DISTRICT!Z617&lt;&gt;"Unknown",Z617&lt;&gt;"Not required"),COUNTRY_INFO!O617*DISTRICT!AO617,0))</f>
        <v>17218.94584957492</v>
      </c>
      <c r="AT617" s="259">
        <f t="shared" si="70"/>
        <v>31906.587097973883</v>
      </c>
      <c r="AU617" s="258">
        <f t="shared" si="65"/>
        <v>0</v>
      </c>
      <c r="AV617" s="259">
        <f>MAX('MDA2'!J617,'T1'!L617,'T2'!J617,T3_R1!K617,T3_R2!K617)</f>
        <v>0</v>
      </c>
      <c r="AW617" s="259">
        <f>MAX('MDA1'!K617,'MDA2'!K617,'MDA3'!I617,'MDA3'!L617,'T1'!M617,'T2'!K617,T3_R1!L617,T3_R2!L617)</f>
        <v>87292</v>
      </c>
      <c r="AX617" s="259">
        <f>MAX('MDA1'!L617,'MDA2'!L617,'MDA3'!J617,'MDA3'!M617,'T1'!N617,'T2'!L617,T3_R1!M617,T3_R2!M617)</f>
        <v>14227</v>
      </c>
      <c r="AY617" s="259">
        <f t="shared" si="71"/>
        <v>101519</v>
      </c>
      <c r="AZ617" s="259">
        <f>MAX('MDA2'!J617,T617)</f>
        <v>0</v>
      </c>
      <c r="BA617" s="259">
        <f>MAX('MDA1'!K617,'MDA2'!K617,'MDA3'!I617,'MDA3'!L617,V617,AD617)</f>
        <v>10097</v>
      </c>
      <c r="BB617" s="259">
        <f>MAX('MDA1'!L617,'MDA2'!L617,'MDA3'!J617,'MDA3'!M617,AF617)</f>
        <v>14227</v>
      </c>
      <c r="BC617" s="259">
        <f t="shared" si="66"/>
        <v>24324</v>
      </c>
      <c r="BD617" s="260">
        <f t="shared" si="67"/>
        <v>76.235041765230378</v>
      </c>
    </row>
    <row r="618" spans="1:56" x14ac:dyDescent="0.2">
      <c r="A618" s="10" t="str">
        <f>IF(COUNTRY_INFO!A618=0," ",COUNTRY_INFO!A618)</f>
        <v>Ethiopia</v>
      </c>
      <c r="B618" s="10" t="str">
        <f>IF(COUNTRY_INFO!B618=0," ",COUNTRY_INFO!B618)</f>
        <v>SNNPR Dawro</v>
      </c>
      <c r="C618" s="87" t="str">
        <f>IF(COUNTRY_INFO!C618=0," ",COUNTRY_INFO!C618)</f>
        <v>Gena-Bossa</v>
      </c>
      <c r="D618" s="67">
        <f>COUNTRY_INFO!L618</f>
        <v>0</v>
      </c>
      <c r="E618" s="61"/>
      <c r="F618" s="61"/>
      <c r="G618" s="11">
        <f>MAX('MDA1'!M618,'MDA2'!M618)</f>
        <v>0</v>
      </c>
      <c r="H618" s="11">
        <f>IF(AND(COUNTRY_INFO!H618&gt;0,COUNTRY_INFO!H618&lt;4),IF(D618&gt;MAX('MDA1'!M618,'MDA2'!M618),MAX('MDA1'!M618,'MDA2'!M618),D618),0)</f>
        <v>0</v>
      </c>
      <c r="I618" s="73">
        <f>IF(AND(COUNTRY_INFO!H618&gt;0,COUNTRY_INFO!H618&lt;4), IF(G618/D618*100&lt;&gt;0, IF(G618/D618*100&gt;100,100,G618/D618*100), "-"),0)</f>
        <v>0</v>
      </c>
      <c r="J618" s="67">
        <f>COUNTRY_INFO!M618</f>
        <v>109925</v>
      </c>
      <c r="K618" s="61"/>
      <c r="L618" s="61"/>
      <c r="M618" s="11">
        <f>MAX('MDA1'!M618,MAX('MDA3'!I618,'MDA3'!L618)+MAX('MDA3'!J618,'MDA3'!M618))</f>
        <v>92274</v>
      </c>
      <c r="N618" s="11">
        <f>IF(AND(COUNTRY_INFO!I618&gt;0,COUNTRY_INFO!I618&lt;4),IF(J618&gt;MAX('MDA1'!M618,MAX('MDA3'!I618,'MDA3'!L618)+MAX('MDA3'!J618,'MDA3'!M618)),MAX('MDA1'!M618,MAX('MDA3'!I618,'MDA3'!L618)+MAX('MDA3'!J618,'MDA3'!M618)),J618),0)</f>
        <v>92274</v>
      </c>
      <c r="O618" s="73">
        <f>IF(AND(COUNTRY_INFO!I618&gt;0,COUNTRY_INFO!I618&lt;4), IF(M618/J618*100&lt;&gt;0, IF(M618/J618*100&gt;100,100,M618/J618*100), "-"),0)</f>
        <v>83.942688196497613</v>
      </c>
      <c r="P618" s="67">
        <f>COUNTRY_INFO!N618</f>
        <v>52651</v>
      </c>
      <c r="Q618" s="61"/>
      <c r="R618" s="61"/>
      <c r="S618" s="11">
        <f>SUM(MAX('MDA2'!J618, 'T1'!L618, MAX(T3_R1!K618, T3_R2!K618)), MAX('MDA1'!K618, 'MDA2'!K618, 'T1'!M618, MAX(T3_R1!L618, T3_R2!L618)), MAX('MDA1'!L618, 'MDA2'!L618, 'T1'!N618, MAX(T3_R1!M618, T3_R2!M618)))</f>
        <v>8111</v>
      </c>
      <c r="T618" s="11">
        <f>IF(AND(COUNTRY_INFO!J618&gt;1,COUNTRY_INFO!J618&lt;4),IF(COUNTRY_INFO!E618&gt;MAX('MDA2'!J618,'T1'!L618,MAX(T3_R1!K618,T3_R2!K618)),MAX('MDA2'!J618,'T1'!L618,MAX(T3_R1!K618,T3_R2!K618)),COUNTRY_INFO!E618),0)</f>
        <v>0</v>
      </c>
      <c r="U618" s="217" t="str">
        <f>IF(AND(COUNTRY_INFO!J618&gt;1,COUNTRY_INFO!J618&lt;4), IF(T618/COUNTRY_INFO!E618*100&lt;&gt;0, IF(T618/COUNTRY_INFO!E618*100&gt;100,100,T618/COUNTRY_INFO!E618*100), "-"),0)</f>
        <v>-</v>
      </c>
      <c r="V618" s="11">
        <f>IF(AND(COUNTRY_INFO!J618&gt;1,COUNTRY_INFO!J618&lt;4),IF(COUNTRY_INFO!F618&gt;MAX('MDA1'!K618,'MDA2'!K618,'T1'!M618,MAX(T3_R1!L618,T3_R2!L618)),MAX('MDA1'!K618,'MDA2'!K618,'T1'!M618,MAX(T3_R1!L618,T3_R2!L618)),COUNTRY_INFO!F618),0)</f>
        <v>8111</v>
      </c>
      <c r="W618" s="217">
        <f>IF(AND(COUNTRY_INFO!J618&gt;1,COUNTRY_INFO!J618&lt;4), IF(V618/COUNTRY_INFO!F618*100&lt;&gt;0, IF(V618/COUNTRY_INFO!F618*100&gt;100,100,V618/COUNTRY_INFO!F618*100), "-"),0)</f>
        <v>22.904018298365006</v>
      </c>
      <c r="X618" s="11">
        <f t="shared" si="68"/>
        <v>8111</v>
      </c>
      <c r="Y618" s="73">
        <f>IF(AND(COUNTRY_INFO!J618&gt;1,COUNTRY_INFO!J618&lt;4), IF(S618/P618*100&lt;&gt;0, IF(X618/P618*100&gt;100,100,X618/P618*100), "-"),0)</f>
        <v>15.405215475489545</v>
      </c>
      <c r="Z618" s="67">
        <f>COUNTRY_INFO!O618</f>
        <v>0</v>
      </c>
      <c r="AA618" s="61"/>
      <c r="AB618" s="61"/>
      <c r="AC618" s="11">
        <f>MAX('T1'!L618,'T2'!J618)+MAX('T1'!M618,'T2'!K618)+MAX('T1'!N618,'T2'!L618)</f>
        <v>8111</v>
      </c>
      <c r="AD618" s="11">
        <f>IF(COUNTRY_INFO!K618=1,IF(COUNTRY_INFO!F618*0.33&gt;MAX('T1'!M618,'T2'!K618),MAX('T1'!M618,'T2'!K618),COUNTRY_INFO!F618*0.33),IF(COUNTRY_INFO!K618=2,IF(COUNTRY_INFO!F618*0.5&gt;MAX('T1'!M618,'T2'!K618),MAX('T1'!M618,'T2'!K618),COUNTRY_INFO!F618*0.5),IF(COUNTRY_INFO!K618=3,IF(COUNTRY_INFO!F618&gt;MAX('T1'!M618,'T2'!K618),MAX('T1'!M618,'T2'!K618),COUNTRY_INFO!F618),0)))</f>
        <v>0</v>
      </c>
      <c r="AE618" s="217">
        <f>IF(AND(COUNTRY_INFO!K618&gt;0,COUNTRY_INFO!K618&lt;4),IF(Z618&gt;0,IF(COUNTRY_INFO!K618=1, AD618/(COUNTRY_INFO!F618*0.33)*100, IF(COUNTRY_INFO!K618=2, AD618/(COUNTRY_INFO!F618*0.5)*100, IF(COUNTRY_INFO!K618=3, AD618/COUNTRY_INFO!F618*100))),"-"),0)</f>
        <v>0</v>
      </c>
      <c r="AF618" s="11">
        <f>IF(COUNTRY_INFO!K618=2,IF(COUNTRY_INFO!G618*0.2&gt;MAX('T1'!N618,'T2'!L618),MAX('T1'!N618,'T2'!L618),COUNTRY_INFO!G618*0.2),IF(COUNTRY_INFO!K618=3,IF(COUNTRY_INFO!G618&gt;MAX('T1'!N618,'T2'!L618),MAX('T1'!N618,'T2'!L618),COUNTRY_INFO!G618),0))</f>
        <v>0</v>
      </c>
      <c r="AG618" s="217">
        <f>IF(AND(COUNTRY_INFO!K618&gt;0,COUNTRY_INFO!K618&lt;4),IF(Z618&gt;0,IF(COUNTRY_INFO!K618=1, 0, IF(COUNTRY_INFO!K618=2, AF618/(COUNTRY_INFO!G618*0.2)*100, IF(COUNTRY_INFO!K618=3, AF618/COUNTRY_INFO!G618*100))),"-"),0)</f>
        <v>0</v>
      </c>
      <c r="AH618" s="11">
        <f t="shared" si="69"/>
        <v>0</v>
      </c>
      <c r="AI618" s="73">
        <f>IF(AND(COUNTRY_INFO!K618&gt;0,COUNTRY_INFO!K618&lt;4), IF(AC618/Z618*100&lt;&gt;0, IF(AH618/Z618*100&gt;100,100,AH618/Z618*100), "-"),0)</f>
        <v>0</v>
      </c>
      <c r="AJ618" s="261"/>
      <c r="AK618" s="260">
        <f>IF(AND(D618&lt;&gt;0, D618&lt;&gt;"Unknown",D618&lt;&gt;"Stopped",D618&lt;&gt;"Not required"),D618/COUNTRY_INFO!D618, 0)</f>
        <v>0</v>
      </c>
      <c r="AL618" s="260">
        <f>IF(AND(J618&lt;&gt;0,J618&lt;&gt;"Unknown",J618&lt;&gt;"Stopped",J618&lt;&gt;"Not required"),J618/COUNTRY_INFO!D618, 0)</f>
        <v>1</v>
      </c>
      <c r="AM618" s="260">
        <f>IF(AND(P618&lt;&gt;0,P618&lt;&gt;"Unknown",P618&lt;&gt;"Not required"),P618/(COUNTRY_INFO!E618+COUNTRY_INFO!F618), 0)</f>
        <v>1</v>
      </c>
      <c r="AN618" s="260">
        <f>IF(AND(Z618&lt;&gt;0,Z618&lt;&gt;"Unknown",Z618&lt;&gt;"Not required"),IF(COUNTRY_INFO!K618=1,1,IF(COUNTRY_INFO!K618=2,0.5*COUNTRY_INFO!F618/(0.5*COUNTRY_INFO!F618+0.2*COUNTRY_INFO!G618),IF(COUNTRY_INFO!K618=3,COUNTRY_INFO!F618/(COUNTRY_INFO!F618+COUNTRY_INFO!G618)))),0)</f>
        <v>0</v>
      </c>
      <c r="AO618" s="260">
        <f>IF(AND(Z618&lt;&gt;0,Z618&lt;&gt;"Unknown",Z618&lt;&gt;"Not required"),IF(COUNTRY_INFO!K618=1,0,IF(COUNTRY_INFO!K618=2,0.2*COUNTRY_INFO!G618/(0.5*COUNTRY_INFO!F618+0.2*COUNTRY_INFO!G618),IF(COUNTRY_INFO!K618=3,COUNTRY_INFO!G618/(COUNTRY_INFO!F618+COUNTRY_INFO!G618)))),0)</f>
        <v>0</v>
      </c>
      <c r="AP618" s="259">
        <f>MAX(COUNTRY_INFO!D618*AK618*PROFILE!$G$7,COUNTRY_INFO!D618*AL618*PROFILE!$G$7)</f>
        <v>1.1509457648808098E-2</v>
      </c>
      <c r="AQ618" s="259">
        <f>MAX(COUNTRY_INFO!D618*AK618*PROFILE!$G$8,COUNTRY_INFO!D618*AL618*PROFILE!$G$8,COUNTRY_INFO!D618*AM618*PROFILE!$G$8)</f>
        <v>16100.114171882875</v>
      </c>
      <c r="AR618" s="259">
        <f>MAX(COUNTRY_INFO!D618*AK618*PROFILE!$G$9,COUNTRY_INFO!D618*AL618*PROFILE!$G$9,COUNTRY_INFO!D618*AM618*PROFILE!$G$9,IF(AND(DISTRICT!Z618&lt;&gt;"Unknown",Z618&lt;&gt;"Not required"),COUNTRY_INFO!O618*DISTRICT!AN618,0))</f>
        <v>33435.229979747339</v>
      </c>
      <c r="AS618" s="259">
        <f>MAX(COUNTRY_INFO!D618*AK618*PROFILE!$G$10,COUNTRY_INFO!D618*AL618*PROFILE!$G$10,IF(AND(DISTRICT!Z618&lt;&gt;"Unknown",Z618&lt;&gt;"Not required"),COUNTRY_INFO!O618*DISTRICT!AO618,0))</f>
        <v>60389.644338912141</v>
      </c>
      <c r="AT618" s="259">
        <f t="shared" si="70"/>
        <v>109925</v>
      </c>
      <c r="AU618" s="258" t="str">
        <f t="shared" si="65"/>
        <v>Y</v>
      </c>
      <c r="AV618" s="259">
        <f>MAX('MDA2'!J618,'T1'!L618,'T2'!J618,T3_R1!K618,T3_R2!K618)</f>
        <v>0</v>
      </c>
      <c r="AW618" s="259">
        <f>MAX('MDA1'!K618,'MDA2'!K618,'MDA3'!I618,'MDA3'!L618,'T1'!M618,'T2'!K618,T3_R1!L618,T3_R2!L618)</f>
        <v>33219</v>
      </c>
      <c r="AX618" s="259">
        <f>MAX('MDA1'!L618,'MDA2'!L618,'MDA3'!J618,'MDA3'!M618,'T1'!N618,'T2'!L618,T3_R1!M618,T3_R2!M618)</f>
        <v>59055</v>
      </c>
      <c r="AY618" s="259">
        <f t="shared" si="71"/>
        <v>92274</v>
      </c>
      <c r="AZ618" s="259">
        <f>MAX('MDA2'!J618,T618)</f>
        <v>0</v>
      </c>
      <c r="BA618" s="259">
        <f>MAX('MDA1'!K618,'MDA2'!K618,'MDA3'!I618,'MDA3'!L618,V618,AD618)</f>
        <v>33219</v>
      </c>
      <c r="BB618" s="259">
        <f>MAX('MDA1'!L618,'MDA2'!L618,'MDA3'!J618,'MDA3'!M618,AF618)</f>
        <v>59055</v>
      </c>
      <c r="BC618" s="259">
        <f t="shared" si="66"/>
        <v>92274</v>
      </c>
      <c r="BD618" s="260">
        <f t="shared" si="67"/>
        <v>83.942688196497613</v>
      </c>
    </row>
    <row r="619" spans="1:56" x14ac:dyDescent="0.2">
      <c r="A619" s="10" t="str">
        <f>IF(COUNTRY_INFO!A619=0," ",COUNTRY_INFO!A619)</f>
        <v>Ethiopia</v>
      </c>
      <c r="B619" s="10" t="str">
        <f>IF(COUNTRY_INFO!B619=0," ",COUNTRY_INFO!B619)</f>
        <v>SNNPR Dawro</v>
      </c>
      <c r="C619" s="87" t="str">
        <f>IF(COUNTRY_INFO!C619=0," ",COUNTRY_INFO!C619)</f>
        <v>Isara</v>
      </c>
      <c r="D619" s="67">
        <f>COUNTRY_INFO!L619</f>
        <v>83104</v>
      </c>
      <c r="E619" s="61"/>
      <c r="F619" s="61"/>
      <c r="G619" s="11">
        <f>MAX('MDA1'!M619,'MDA2'!M619)</f>
        <v>69303</v>
      </c>
      <c r="H619" s="11">
        <f>IF(AND(COUNTRY_INFO!H619&gt;0,COUNTRY_INFO!H619&lt;4),IF(D619&gt;MAX('MDA1'!M619,'MDA2'!M619),MAX('MDA1'!M619,'MDA2'!M619),D619),0)</f>
        <v>69303</v>
      </c>
      <c r="I619" s="73">
        <f>IF(AND(COUNTRY_INFO!H619&gt;0,COUNTRY_INFO!H619&lt;4), IF(G619/D619*100&lt;&gt;0, IF(G619/D619*100&gt;100,100,G619/D619*100), "-"),0)</f>
        <v>83.393097805159798</v>
      </c>
      <c r="J619" s="67">
        <f>COUNTRY_INFO!M619</f>
        <v>83104</v>
      </c>
      <c r="K619" s="61"/>
      <c r="L619" s="61"/>
      <c r="M619" s="11">
        <f>MAX('MDA1'!M619,MAX('MDA3'!I619,'MDA3'!L619)+MAX('MDA3'!J619,'MDA3'!M619))</f>
        <v>69303</v>
      </c>
      <c r="N619" s="11">
        <f>IF(AND(COUNTRY_INFO!I619&gt;0,COUNTRY_INFO!I619&lt;4),IF(J619&gt;MAX('MDA1'!M619,MAX('MDA3'!I619,'MDA3'!L619)+MAX('MDA3'!J619,'MDA3'!M619)),MAX('MDA1'!M619,MAX('MDA3'!I619,'MDA3'!L619)+MAX('MDA3'!J619,'MDA3'!M619)),J619),0)</f>
        <v>69303</v>
      </c>
      <c r="O619" s="73">
        <f>IF(AND(COUNTRY_INFO!I619&gt;0,COUNTRY_INFO!I619&lt;4), IF(M619/J619*100&lt;&gt;0, IF(M619/J619*100&gt;100,100,M619/J619*100), "-"),0)</f>
        <v>83.393097805159798</v>
      </c>
      <c r="P619" s="67">
        <f>COUNTRY_INFO!N619</f>
        <v>39804</v>
      </c>
      <c r="Q619" s="61"/>
      <c r="R619" s="61"/>
      <c r="S619" s="11">
        <f>SUM(MAX('MDA2'!J619, 'T1'!L619, MAX(T3_R1!K619, T3_R2!K619)), MAX('MDA1'!K619, 'MDA2'!K619, 'T1'!M619, MAX(T3_R1!L619, T3_R2!L619)), MAX('MDA1'!L619, 'MDA2'!L619, 'T1'!N619, MAX(T3_R1!M619, T3_R2!M619)))</f>
        <v>69303</v>
      </c>
      <c r="T619" s="11">
        <f>IF(AND(COUNTRY_INFO!J619&gt;1,COUNTRY_INFO!J619&lt;4),IF(COUNTRY_INFO!E619&gt;MAX('MDA2'!J619,'T1'!L619,MAX(T3_R1!K619,T3_R2!K619)),MAX('MDA2'!J619,'T1'!L619,MAX(T3_R1!K619,T3_R2!K619)),COUNTRY_INFO!E619),0)</f>
        <v>0</v>
      </c>
      <c r="U619" s="217" t="str">
        <f>IF(AND(COUNTRY_INFO!J619&gt;1,COUNTRY_INFO!J619&lt;4), IF(T619/COUNTRY_INFO!E619*100&lt;&gt;0, IF(T619/COUNTRY_INFO!E619*100&gt;100,100,T619/COUNTRY_INFO!E619*100), "-"),0)</f>
        <v>-</v>
      </c>
      <c r="V619" s="11">
        <f>IF(AND(COUNTRY_INFO!J619&gt;1,COUNTRY_INFO!J619&lt;4),IF(COUNTRY_INFO!F619&gt;MAX('MDA1'!K619,'MDA2'!K619,'T1'!M619,MAX(T3_R1!L619,T3_R2!L619)),MAX('MDA1'!K619,'MDA2'!K619,'T1'!M619,MAX(T3_R1!L619,T3_R2!L619)),COUNTRY_INFO!F619),0)</f>
        <v>24949</v>
      </c>
      <c r="W619" s="217">
        <f>IF(AND(COUNTRY_INFO!J619&gt;1,COUNTRY_INFO!J619&lt;4), IF(V619/COUNTRY_INFO!F619*100&lt;&gt;0, IF(V619/COUNTRY_INFO!F619*100&gt;100,100,V619/COUNTRY_INFO!F619*100), "-"),0)</f>
        <v>93.190646944568954</v>
      </c>
      <c r="X619" s="11">
        <f t="shared" si="68"/>
        <v>24949</v>
      </c>
      <c r="Y619" s="73">
        <f>IF(AND(COUNTRY_INFO!J619&gt;1,COUNTRY_INFO!J619&lt;4), IF(S619/P619*100&lt;&gt;0, IF(X619/P619*100&gt;100,100,X619/P619*100), "-"),0)</f>
        <v>62.679630187920807</v>
      </c>
      <c r="Z619" s="67">
        <f>COUNTRY_INFO!O619</f>
        <v>0</v>
      </c>
      <c r="AA619" s="61"/>
      <c r="AB619" s="61"/>
      <c r="AC619" s="11">
        <f>MAX('T1'!L619,'T2'!J619)+MAX('T1'!M619,'T2'!K619)+MAX('T1'!N619,'T2'!L619)</f>
        <v>0</v>
      </c>
      <c r="AD619" s="11">
        <f>IF(COUNTRY_INFO!K619=1,IF(COUNTRY_INFO!F619*0.33&gt;MAX('T1'!M619,'T2'!K619),MAX('T1'!M619,'T2'!K619),COUNTRY_INFO!F619*0.33),IF(COUNTRY_INFO!K619=2,IF(COUNTRY_INFO!F619*0.5&gt;MAX('T1'!M619,'T2'!K619),MAX('T1'!M619,'T2'!K619),COUNTRY_INFO!F619*0.5),IF(COUNTRY_INFO!K619=3,IF(COUNTRY_INFO!F619&gt;MAX('T1'!M619,'T2'!K619),MAX('T1'!M619,'T2'!K619),COUNTRY_INFO!F619),0)))</f>
        <v>0</v>
      </c>
      <c r="AE619" s="217">
        <f>IF(AND(COUNTRY_INFO!K619&gt;0,COUNTRY_INFO!K619&lt;4),IF(Z619&gt;0,IF(COUNTRY_INFO!K619=1, AD619/(COUNTRY_INFO!F619*0.33)*100, IF(COUNTRY_INFO!K619=2, AD619/(COUNTRY_INFO!F619*0.5)*100, IF(COUNTRY_INFO!K619=3, AD619/COUNTRY_INFO!F619*100))),"-"),0)</f>
        <v>0</v>
      </c>
      <c r="AF619" s="11">
        <f>IF(COUNTRY_INFO!K619=2,IF(COUNTRY_INFO!G619*0.2&gt;MAX('T1'!N619,'T2'!L619),MAX('T1'!N619,'T2'!L619),COUNTRY_INFO!G619*0.2),IF(COUNTRY_INFO!K619=3,IF(COUNTRY_INFO!G619&gt;MAX('T1'!N619,'T2'!L619),MAX('T1'!N619,'T2'!L619),COUNTRY_INFO!G619),0))</f>
        <v>0</v>
      </c>
      <c r="AG619" s="217">
        <f>IF(AND(COUNTRY_INFO!K619&gt;0,COUNTRY_INFO!K619&lt;4),IF(Z619&gt;0,IF(COUNTRY_INFO!K619=1, 0, IF(COUNTRY_INFO!K619=2, AF619/(COUNTRY_INFO!G619*0.2)*100, IF(COUNTRY_INFO!K619=3, AF619/COUNTRY_INFO!G619*100))),"-"),0)</f>
        <v>0</v>
      </c>
      <c r="AH619" s="11">
        <f t="shared" si="69"/>
        <v>0</v>
      </c>
      <c r="AI619" s="73">
        <f>IF(AND(COUNTRY_INFO!K619&gt;0,COUNTRY_INFO!K619&lt;4), IF(AC619/Z619*100&lt;&gt;0, IF(AH619/Z619*100&gt;100,100,AH619/Z619*100), "-"),0)</f>
        <v>0</v>
      </c>
      <c r="AJ619" s="261"/>
      <c r="AK619" s="260">
        <f>IF(AND(D619&lt;&gt;0, D619&lt;&gt;"Unknown",D619&lt;&gt;"Stopped",D619&lt;&gt;"Not required"),D619/COUNTRY_INFO!D619, 0)</f>
        <v>1</v>
      </c>
      <c r="AL619" s="260">
        <f>IF(AND(J619&lt;&gt;0,J619&lt;&gt;"Unknown",J619&lt;&gt;"Stopped",J619&lt;&gt;"Not required"),J619/COUNTRY_INFO!D619, 0)</f>
        <v>1</v>
      </c>
      <c r="AM619" s="260">
        <f>IF(AND(P619&lt;&gt;0,P619&lt;&gt;"Unknown",P619&lt;&gt;"Not required"),P619/(COUNTRY_INFO!E619+COUNTRY_INFO!F619), 0)</f>
        <v>1</v>
      </c>
      <c r="AN619" s="260">
        <f>IF(AND(Z619&lt;&gt;0,Z619&lt;&gt;"Unknown",Z619&lt;&gt;"Not required"),IF(COUNTRY_INFO!K619=1,1,IF(COUNTRY_INFO!K619=2,0.5*COUNTRY_INFO!F619/(0.5*COUNTRY_INFO!F619+0.2*COUNTRY_INFO!G619),IF(COUNTRY_INFO!K619=3,COUNTRY_INFO!F619/(COUNTRY_INFO!F619+COUNTRY_INFO!G619)))),0)</f>
        <v>0</v>
      </c>
      <c r="AO619" s="260">
        <f>IF(AND(Z619&lt;&gt;0,Z619&lt;&gt;"Unknown",Z619&lt;&gt;"Not required"),IF(COUNTRY_INFO!K619=1,0,IF(COUNTRY_INFO!K619=2,0.2*COUNTRY_INFO!G619/(0.5*COUNTRY_INFO!F619+0.2*COUNTRY_INFO!G619),IF(COUNTRY_INFO!K619=3,COUNTRY_INFO!G619/(COUNTRY_INFO!F619+COUNTRY_INFO!G619)))),0)</f>
        <v>0</v>
      </c>
      <c r="AP619" s="259">
        <f>MAX(COUNTRY_INFO!D619*AK619*PROFILE!$G$7,COUNTRY_INFO!D619*AL619*PROFILE!$G$7)</f>
        <v>8.7012232744739446E-3</v>
      </c>
      <c r="AQ619" s="259">
        <f>MAX(COUNTRY_INFO!D619*AK619*PROFILE!$G$8,COUNTRY_INFO!D619*AL619*PROFILE!$G$8,COUNTRY_INFO!D619*AM619*PROFILE!$G$8)</f>
        <v>12171.788839118984</v>
      </c>
      <c r="AR619" s="259">
        <f>MAX(COUNTRY_INFO!D619*AK619*PROFILE!$G$9,COUNTRY_INFO!D619*AL619*PROFILE!$G$9,COUNTRY_INFO!D619*AM619*PROFILE!$G$9,IF(AND(DISTRICT!Z619&lt;&gt;"Unknown",Z619&lt;&gt;"Not required"),COUNTRY_INFO!O619*DISTRICT!AN619,0))</f>
        <v>25277.246779503505</v>
      </c>
      <c r="AS619" s="259">
        <f>MAX(COUNTRY_INFO!D619*AK619*PROFILE!$G$10,COUNTRY_INFO!D619*AL619*PROFILE!$G$10,IF(AND(DISTRICT!Z619&lt;&gt;"Unknown",Z619&lt;&gt;"Not required"),COUNTRY_INFO!O619*DISTRICT!AO619,0))</f>
        <v>45654.955680154242</v>
      </c>
      <c r="AT619" s="259">
        <f t="shared" si="70"/>
        <v>83104</v>
      </c>
      <c r="AU619" s="258" t="str">
        <f t="shared" si="65"/>
        <v>Y</v>
      </c>
      <c r="AV619" s="259">
        <f>MAX('MDA2'!J619,'T1'!L619,'T2'!J619,T3_R1!K619,T3_R2!K619)</f>
        <v>0</v>
      </c>
      <c r="AW619" s="259">
        <f>MAX('MDA1'!K619,'MDA2'!K619,'MDA3'!I619,'MDA3'!L619,'T1'!M619,'T2'!K619,T3_R1!L619,T3_R2!L619)</f>
        <v>24949</v>
      </c>
      <c r="AX619" s="259">
        <f>MAX('MDA1'!L619,'MDA2'!L619,'MDA3'!J619,'MDA3'!M619,'T1'!N619,'T2'!L619,T3_R1!M619,T3_R2!M619)</f>
        <v>44354</v>
      </c>
      <c r="AY619" s="259">
        <f t="shared" si="71"/>
        <v>69303</v>
      </c>
      <c r="AZ619" s="259">
        <f>MAX('MDA2'!J619,T619)</f>
        <v>0</v>
      </c>
      <c r="BA619" s="259">
        <f>MAX('MDA1'!K619,'MDA2'!K619,'MDA3'!I619,'MDA3'!L619,V619,AD619)</f>
        <v>24949</v>
      </c>
      <c r="BB619" s="259">
        <f>MAX('MDA1'!L619,'MDA2'!L619,'MDA3'!J619,'MDA3'!M619,AF619)</f>
        <v>44354</v>
      </c>
      <c r="BC619" s="259">
        <f t="shared" si="66"/>
        <v>69303</v>
      </c>
      <c r="BD619" s="260">
        <f t="shared" si="67"/>
        <v>83.393097805159798</v>
      </c>
    </row>
    <row r="620" spans="1:56" x14ac:dyDescent="0.2">
      <c r="A620" s="10" t="str">
        <f>IF(COUNTRY_INFO!A620=0," ",COUNTRY_INFO!A620)</f>
        <v>Ethiopia</v>
      </c>
      <c r="B620" s="10" t="str">
        <f>IF(COUNTRY_INFO!B620=0," ",COUNTRY_INFO!B620)</f>
        <v>SNNPR Dawro</v>
      </c>
      <c r="C620" s="87" t="str">
        <f>IF(COUNTRY_INFO!C620=0," ",COUNTRY_INFO!C620)</f>
        <v>Loma</v>
      </c>
      <c r="D620" s="67">
        <f>COUNTRY_INFO!L620</f>
        <v>0</v>
      </c>
      <c r="E620" s="61"/>
      <c r="F620" s="61"/>
      <c r="G620" s="11">
        <f>MAX('MDA1'!M620,'MDA2'!M620)</f>
        <v>0</v>
      </c>
      <c r="H620" s="11">
        <f>IF(AND(COUNTRY_INFO!H620&gt;0,COUNTRY_INFO!H620&lt;4),IF(D620&gt;MAX('MDA1'!M620,'MDA2'!M620),MAX('MDA1'!M620,'MDA2'!M620),D620),0)</f>
        <v>0</v>
      </c>
      <c r="I620" s="73">
        <f>IF(AND(COUNTRY_INFO!H620&gt;0,COUNTRY_INFO!H620&lt;4), IF(G620/D620*100&lt;&gt;0, IF(G620/D620*100&gt;100,100,G620/D620*100), "-"),0)</f>
        <v>0</v>
      </c>
      <c r="J620" s="67">
        <f>COUNTRY_INFO!M620</f>
        <v>139126</v>
      </c>
      <c r="K620" s="61"/>
      <c r="L620" s="61"/>
      <c r="M620" s="11">
        <f>MAX('MDA1'!M620,MAX('MDA3'!I620,'MDA3'!L620)+MAX('MDA3'!J620,'MDA3'!M620))</f>
        <v>117101</v>
      </c>
      <c r="N620" s="11">
        <f>IF(AND(COUNTRY_INFO!I620&gt;0,COUNTRY_INFO!I620&lt;4),IF(J620&gt;MAX('MDA1'!M620,MAX('MDA3'!I620,'MDA3'!L620)+MAX('MDA3'!J620,'MDA3'!M620)),MAX('MDA1'!M620,MAX('MDA3'!I620,'MDA3'!L620)+MAX('MDA3'!J620,'MDA3'!M620)),J620),0)</f>
        <v>117101</v>
      </c>
      <c r="O620" s="73">
        <f>IF(AND(COUNTRY_INFO!I620&gt;0,COUNTRY_INFO!I620&lt;4), IF(M620/J620*100&lt;&gt;0, IF(M620/J620*100&gt;100,100,M620/J620*100), "-"),0)</f>
        <v>84.169026637724073</v>
      </c>
      <c r="P620" s="67">
        <f>COUNTRY_INFO!N620</f>
        <v>66638</v>
      </c>
      <c r="Q620" s="61"/>
      <c r="R620" s="61"/>
      <c r="S620" s="11">
        <f>SUM(MAX('MDA2'!J620, 'T1'!L620, MAX(T3_R1!K620, T3_R2!K620)), MAX('MDA1'!K620, 'MDA2'!K620, 'T1'!M620, MAX(T3_R1!L620, T3_R2!L620)), MAX('MDA1'!L620, 'MDA2'!L620, 'T1'!N620, MAX(T3_R1!M620, T3_R2!M620)))</f>
        <v>41138</v>
      </c>
      <c r="T620" s="11">
        <f>IF(AND(COUNTRY_INFO!J620&gt;1,COUNTRY_INFO!J620&lt;4),IF(COUNTRY_INFO!E620&gt;MAX('MDA2'!J620,'T1'!L620,MAX(T3_R1!K620,T3_R2!K620)),MAX('MDA2'!J620,'T1'!L620,MAX(T3_R1!K620,T3_R2!K620)),COUNTRY_INFO!E620),0)</f>
        <v>0</v>
      </c>
      <c r="U620" s="217" t="str">
        <f>IF(AND(COUNTRY_INFO!J620&gt;1,COUNTRY_INFO!J620&lt;4), IF(T620/COUNTRY_INFO!E620*100&lt;&gt;0, IF(T620/COUNTRY_INFO!E620*100&gt;100,100,T620/COUNTRY_INFO!E620*100), "-"),0)</f>
        <v>-</v>
      </c>
      <c r="V620" s="11">
        <f>IF(AND(COUNTRY_INFO!J620&gt;1,COUNTRY_INFO!J620&lt;4),IF(COUNTRY_INFO!F620&gt;MAX('MDA1'!K620,'MDA2'!K620,'T1'!M620,MAX(T3_R1!L620,T3_R2!L620)),MAX('MDA1'!K620,'MDA2'!K620,'T1'!M620,MAX(T3_R1!L620,T3_R2!L620)),COUNTRY_INFO!F620),0)</f>
        <v>41138</v>
      </c>
      <c r="W620" s="217">
        <f>IF(AND(COUNTRY_INFO!J620&gt;1,COUNTRY_INFO!J620&lt;4), IF(V620/COUNTRY_INFO!F620*100&lt;&gt;0, IF(V620/COUNTRY_INFO!F620*100&gt;100,100,V620/COUNTRY_INFO!F620*100), "-"),0)</f>
        <v>91.784917447568048</v>
      </c>
      <c r="X620" s="11">
        <f t="shared" si="68"/>
        <v>41138</v>
      </c>
      <c r="Y620" s="73">
        <f>IF(AND(COUNTRY_INFO!J620&gt;1,COUNTRY_INFO!J620&lt;4), IF(S620/P620*100&lt;&gt;0, IF(X620/P620*100&gt;100,100,X620/P620*100), "-"),0)</f>
        <v>61.733545424532551</v>
      </c>
      <c r="Z620" s="67">
        <f>COUNTRY_INFO!O620</f>
        <v>0</v>
      </c>
      <c r="AA620" s="61"/>
      <c r="AB620" s="61"/>
      <c r="AC620" s="11">
        <f>MAX('T1'!L620,'T2'!J620)+MAX('T1'!M620,'T2'!K620)+MAX('T1'!N620,'T2'!L620)</f>
        <v>0</v>
      </c>
      <c r="AD620" s="11">
        <f>IF(COUNTRY_INFO!K620=1,IF(COUNTRY_INFO!F620*0.33&gt;MAX('T1'!M620,'T2'!K620),MAX('T1'!M620,'T2'!K620),COUNTRY_INFO!F620*0.33),IF(COUNTRY_INFO!K620=2,IF(COUNTRY_INFO!F620*0.5&gt;MAX('T1'!M620,'T2'!K620),MAX('T1'!M620,'T2'!K620),COUNTRY_INFO!F620*0.5),IF(COUNTRY_INFO!K620=3,IF(COUNTRY_INFO!F620&gt;MAX('T1'!M620,'T2'!K620),MAX('T1'!M620,'T2'!K620),COUNTRY_INFO!F620),0)))</f>
        <v>0</v>
      </c>
      <c r="AE620" s="217">
        <f>IF(AND(COUNTRY_INFO!K620&gt;0,COUNTRY_INFO!K620&lt;4),IF(Z620&gt;0,IF(COUNTRY_INFO!K620=1, AD620/(COUNTRY_INFO!F620*0.33)*100, IF(COUNTRY_INFO!K620=2, AD620/(COUNTRY_INFO!F620*0.5)*100, IF(COUNTRY_INFO!K620=3, AD620/COUNTRY_INFO!F620*100))),"-"),0)</f>
        <v>0</v>
      </c>
      <c r="AF620" s="11">
        <f>IF(COUNTRY_INFO!K620=2,IF(COUNTRY_INFO!G620*0.2&gt;MAX('T1'!N620,'T2'!L620),MAX('T1'!N620,'T2'!L620),COUNTRY_INFO!G620*0.2),IF(COUNTRY_INFO!K620=3,IF(COUNTRY_INFO!G620&gt;MAX('T1'!N620,'T2'!L620),MAX('T1'!N620,'T2'!L620),COUNTRY_INFO!G620),0))</f>
        <v>0</v>
      </c>
      <c r="AG620" s="217">
        <f>IF(AND(COUNTRY_INFO!K620&gt;0,COUNTRY_INFO!K620&lt;4),IF(Z620&gt;0,IF(COUNTRY_INFO!K620=1, 0, IF(COUNTRY_INFO!K620=2, AF620/(COUNTRY_INFO!G620*0.2)*100, IF(COUNTRY_INFO!K620=3, AF620/COUNTRY_INFO!G620*100))),"-"),0)</f>
        <v>0</v>
      </c>
      <c r="AH620" s="11">
        <f t="shared" si="69"/>
        <v>0</v>
      </c>
      <c r="AI620" s="73">
        <f>IF(AND(COUNTRY_INFO!K620&gt;0,COUNTRY_INFO!K620&lt;4), IF(AC620/Z620*100&lt;&gt;0, IF(AH620/Z620*100&gt;100,100,AH620/Z620*100), "-"),0)</f>
        <v>0</v>
      </c>
      <c r="AJ620" s="261"/>
      <c r="AK620" s="260">
        <f>IF(AND(D620&lt;&gt;0, D620&lt;&gt;"Unknown",D620&lt;&gt;"Stopped",D620&lt;&gt;"Not required"),D620/COUNTRY_INFO!D620, 0)</f>
        <v>0</v>
      </c>
      <c r="AL620" s="260">
        <f>IF(AND(J620&lt;&gt;0,J620&lt;&gt;"Unknown",J620&lt;&gt;"Stopped",J620&lt;&gt;"Not required"),J620/COUNTRY_INFO!D620, 0)</f>
        <v>1</v>
      </c>
      <c r="AM620" s="260">
        <f>IF(AND(P620&lt;&gt;0,P620&lt;&gt;"Unknown",P620&lt;&gt;"Not required"),P620/(COUNTRY_INFO!E620+COUNTRY_INFO!F620), 0)</f>
        <v>1</v>
      </c>
      <c r="AN620" s="260">
        <f>IF(AND(Z620&lt;&gt;0,Z620&lt;&gt;"Unknown",Z620&lt;&gt;"Not required"),IF(COUNTRY_INFO!K620=1,1,IF(COUNTRY_INFO!K620=2,0.5*COUNTRY_INFO!F620/(0.5*COUNTRY_INFO!F620+0.2*COUNTRY_INFO!G620),IF(COUNTRY_INFO!K620=3,COUNTRY_INFO!F620/(COUNTRY_INFO!F620+COUNTRY_INFO!G620)))),0)</f>
        <v>0</v>
      </c>
      <c r="AO620" s="260">
        <f>IF(AND(Z620&lt;&gt;0,Z620&lt;&gt;"Unknown",Z620&lt;&gt;"Not required"),IF(COUNTRY_INFO!K620=1,0,IF(COUNTRY_INFO!K620=2,0.2*COUNTRY_INFO!G620/(0.5*COUNTRY_INFO!F620+0.2*COUNTRY_INFO!G620),IF(COUNTRY_INFO!K620=3,COUNTRY_INFO!G620/(COUNTRY_INFO!F620+COUNTRY_INFO!G620)))),0)</f>
        <v>0</v>
      </c>
      <c r="AP620" s="259">
        <f>MAX(COUNTRY_INFO!D620*AK620*PROFILE!$G$7,COUNTRY_INFO!D620*AL620*PROFILE!$G$7)</f>
        <v>1.4566884738213106E-2</v>
      </c>
      <c r="AQ620" s="259">
        <f>MAX(COUNTRY_INFO!D620*AK620*PROFILE!$G$8,COUNTRY_INFO!D620*AL620*PROFILE!$G$8,COUNTRY_INFO!D620*AM620*PROFILE!$G$8)</f>
        <v>20377.025101454416</v>
      </c>
      <c r="AR620" s="259">
        <f>MAX(COUNTRY_INFO!D620*AK620*PROFILE!$G$9,COUNTRY_INFO!D620*AL620*PROFILE!$G$9,COUNTRY_INFO!D620*AM620*PROFILE!$G$9,IF(AND(DISTRICT!Z620&lt;&gt;"Unknown",Z620&lt;&gt;"Not required"),COUNTRY_INFO!O620*DISTRICT!AN620,0))</f>
        <v>42317.123549350261</v>
      </c>
      <c r="AS620" s="259">
        <f>MAX(COUNTRY_INFO!D620*AK620*PROFILE!$G$10,COUNTRY_INFO!D620*AL620*PROFILE!$G$10,IF(AND(DISTRICT!Z620&lt;&gt;"Unknown",Z620&lt;&gt;"Not required"),COUNTRY_INFO!O620*DISTRICT!AO620,0))</f>
        <v>76431.83678231058</v>
      </c>
      <c r="AT620" s="259">
        <f t="shared" si="70"/>
        <v>139126</v>
      </c>
      <c r="AU620" s="258" t="str">
        <f t="shared" si="65"/>
        <v>Y</v>
      </c>
      <c r="AV620" s="259">
        <f>MAX('MDA2'!J620,'T1'!L620,'T2'!J620,T3_R1!K620,T3_R2!K620)</f>
        <v>0</v>
      </c>
      <c r="AW620" s="259">
        <f>MAX('MDA1'!K620,'MDA2'!K620,'MDA3'!I620,'MDA3'!L620,'T1'!M620,'T2'!K620,T3_R1!L620,T3_R2!L620)</f>
        <v>42156</v>
      </c>
      <c r="AX620" s="259">
        <f>MAX('MDA1'!L620,'MDA2'!L620,'MDA3'!J620,'MDA3'!M620,'T1'!N620,'T2'!L620,T3_R1!M620,T3_R2!M620)</f>
        <v>74945</v>
      </c>
      <c r="AY620" s="259">
        <f t="shared" si="71"/>
        <v>117101</v>
      </c>
      <c r="AZ620" s="259">
        <f>MAX('MDA2'!J620,T620)</f>
        <v>0</v>
      </c>
      <c r="BA620" s="259">
        <f>MAX('MDA1'!K620,'MDA2'!K620,'MDA3'!I620,'MDA3'!L620,V620,AD620)</f>
        <v>42156</v>
      </c>
      <c r="BB620" s="259">
        <f>MAX('MDA1'!L620,'MDA2'!L620,'MDA3'!J620,'MDA3'!M620,AF620)</f>
        <v>74945</v>
      </c>
      <c r="BC620" s="259">
        <f t="shared" si="66"/>
        <v>117101</v>
      </c>
      <c r="BD620" s="260">
        <f t="shared" si="67"/>
        <v>84.169026637724073</v>
      </c>
    </row>
    <row r="621" spans="1:56" x14ac:dyDescent="0.2">
      <c r="A621" s="10" t="str">
        <f>IF(COUNTRY_INFO!A621=0," ",COUNTRY_INFO!A621)</f>
        <v>Ethiopia</v>
      </c>
      <c r="B621" s="10" t="str">
        <f>IF(COUNTRY_INFO!B621=0," ",COUNTRY_INFO!B621)</f>
        <v>SNNPR Dawro</v>
      </c>
      <c r="C621" s="87" t="str">
        <f>IF(COUNTRY_INFO!C621=0," ",COUNTRY_INFO!C621)</f>
        <v>Mareka</v>
      </c>
      <c r="D621" s="67">
        <f>COUNTRY_INFO!L621</f>
        <v>0</v>
      </c>
      <c r="E621" s="61"/>
      <c r="F621" s="61"/>
      <c r="G621" s="11">
        <f>MAX('MDA1'!M621,'MDA2'!M621)</f>
        <v>0</v>
      </c>
      <c r="H621" s="11">
        <f>IF(AND(COUNTRY_INFO!H621&gt;0,COUNTRY_INFO!H621&lt;4),IF(D621&gt;MAX('MDA1'!M621,'MDA2'!M621),MAX('MDA1'!M621,'MDA2'!M621),D621),0)</f>
        <v>0</v>
      </c>
      <c r="I621" s="73">
        <f>IF(AND(COUNTRY_INFO!H621&gt;0,COUNTRY_INFO!H621&lt;4), IF(G621/D621*100&lt;&gt;0, IF(G621/D621*100&gt;100,100,G621/D621*100), "-"),0)</f>
        <v>0</v>
      </c>
      <c r="J621" s="67">
        <f>COUNTRY_INFO!M621</f>
        <v>150188</v>
      </c>
      <c r="K621" s="61"/>
      <c r="L621" s="61"/>
      <c r="M621" s="11">
        <f>MAX('MDA1'!M621,MAX('MDA3'!I621,'MDA3'!L621)+MAX('MDA3'!J621,'MDA3'!M621))</f>
        <v>88323</v>
      </c>
      <c r="N621" s="11">
        <f>IF(AND(COUNTRY_INFO!I621&gt;0,COUNTRY_INFO!I621&lt;4),IF(J621&gt;MAX('MDA1'!M621,MAX('MDA3'!I621,'MDA3'!L621)+MAX('MDA3'!J621,'MDA3'!M621)),MAX('MDA1'!M621,MAX('MDA3'!I621,'MDA3'!L621)+MAX('MDA3'!J621,'MDA3'!M621)),J621),0)</f>
        <v>88323</v>
      </c>
      <c r="O621" s="73">
        <f>IF(AND(COUNTRY_INFO!I621&gt;0,COUNTRY_INFO!I621&lt;4), IF(M621/J621*100&lt;&gt;0, IF(M621/J621*100&gt;100,100,M621/J621*100), "-"),0)</f>
        <v>58.808293605347963</v>
      </c>
      <c r="P621" s="67">
        <f>COUNTRY_INFO!N621</f>
        <v>71936</v>
      </c>
      <c r="Q621" s="61"/>
      <c r="R621" s="61"/>
      <c r="S621" s="11">
        <f>SUM(MAX('MDA2'!J621, 'T1'!L621, MAX(T3_R1!K621, T3_R2!K621)), MAX('MDA1'!K621, 'MDA2'!K621, 'T1'!M621, MAX(T3_R1!L621, T3_R2!L621)), MAX('MDA1'!L621, 'MDA2'!L621, 'T1'!N621, MAX(T3_R1!M621, T3_R2!M621)))</f>
        <v>45342</v>
      </c>
      <c r="T621" s="11">
        <f>IF(AND(COUNTRY_INFO!J621&gt;1,COUNTRY_INFO!J621&lt;4),IF(COUNTRY_INFO!E621&gt;MAX('MDA2'!J621,'T1'!L621,MAX(T3_R1!K621,T3_R2!K621)),MAX('MDA2'!J621,'T1'!L621,MAX(T3_R1!K621,T3_R2!K621)),COUNTRY_INFO!E621),0)</f>
        <v>0</v>
      </c>
      <c r="U621" s="217" t="str">
        <f>IF(AND(COUNTRY_INFO!J621&gt;1,COUNTRY_INFO!J621&lt;4), IF(T621/COUNTRY_INFO!E621*100&lt;&gt;0, IF(T621/COUNTRY_INFO!E621*100&gt;100,100,T621/COUNTRY_INFO!E621*100), "-"),0)</f>
        <v>-</v>
      </c>
      <c r="V621" s="11">
        <f>IF(AND(COUNTRY_INFO!J621&gt;1,COUNTRY_INFO!J621&lt;4),IF(COUNTRY_INFO!F621&gt;MAX('MDA1'!K621,'MDA2'!K621,'T1'!M621,MAX(T3_R1!L621,T3_R2!L621)),MAX('MDA1'!K621,'MDA2'!K621,'T1'!M621,MAX(T3_R1!L621,T3_R2!L621)),COUNTRY_INFO!F621),0)</f>
        <v>45342</v>
      </c>
      <c r="W621" s="217">
        <f>IF(AND(COUNTRY_INFO!J621&gt;1,COUNTRY_INFO!J621&lt;4), IF(V621/COUNTRY_INFO!F621*100&lt;&gt;0, IF(V621/COUNTRY_INFO!F621*100&gt;100,100,V621/COUNTRY_INFO!F621*100), "-"),0)</f>
        <v>93.714734514188862</v>
      </c>
      <c r="X621" s="11">
        <f t="shared" si="68"/>
        <v>45342</v>
      </c>
      <c r="Y621" s="73">
        <f>IF(AND(COUNTRY_INFO!J621&gt;1,COUNTRY_INFO!J621&lt;4), IF(S621/P621*100&lt;&gt;0, IF(X621/P621*100&gt;100,100,X621/P621*100), "-"),0)</f>
        <v>63.031027580071175</v>
      </c>
      <c r="Z621" s="67">
        <f>COUNTRY_INFO!O621</f>
        <v>0</v>
      </c>
      <c r="AA621" s="61"/>
      <c r="AB621" s="61"/>
      <c r="AC621" s="11">
        <f>MAX('T1'!L621,'T2'!J621)+MAX('T1'!M621,'T2'!K621)+MAX('T1'!N621,'T2'!L621)</f>
        <v>0</v>
      </c>
      <c r="AD621" s="11">
        <f>IF(COUNTRY_INFO!K621=1,IF(COUNTRY_INFO!F621*0.33&gt;MAX('T1'!M621,'T2'!K621),MAX('T1'!M621,'T2'!K621),COUNTRY_INFO!F621*0.33),IF(COUNTRY_INFO!K621=2,IF(COUNTRY_INFO!F621*0.5&gt;MAX('T1'!M621,'T2'!K621),MAX('T1'!M621,'T2'!K621),COUNTRY_INFO!F621*0.5),IF(COUNTRY_INFO!K621=3,IF(COUNTRY_INFO!F621&gt;MAX('T1'!M621,'T2'!K621),MAX('T1'!M621,'T2'!K621),COUNTRY_INFO!F621),0)))</f>
        <v>0</v>
      </c>
      <c r="AE621" s="217">
        <f>IF(AND(COUNTRY_INFO!K621&gt;0,COUNTRY_INFO!K621&lt;4),IF(Z621&gt;0,IF(COUNTRY_INFO!K621=1, AD621/(COUNTRY_INFO!F621*0.33)*100, IF(COUNTRY_INFO!K621=2, AD621/(COUNTRY_INFO!F621*0.5)*100, IF(COUNTRY_INFO!K621=3, AD621/COUNTRY_INFO!F621*100))),"-"),0)</f>
        <v>0</v>
      </c>
      <c r="AF621" s="11">
        <f>IF(COUNTRY_INFO!K621=2,IF(COUNTRY_INFO!G621*0.2&gt;MAX('T1'!N621,'T2'!L621),MAX('T1'!N621,'T2'!L621),COUNTRY_INFO!G621*0.2),IF(COUNTRY_INFO!K621=3,IF(COUNTRY_INFO!G621&gt;MAX('T1'!N621,'T2'!L621),MAX('T1'!N621,'T2'!L621),COUNTRY_INFO!G621),0))</f>
        <v>0</v>
      </c>
      <c r="AG621" s="217">
        <f>IF(AND(COUNTRY_INFO!K621&gt;0,COUNTRY_INFO!K621&lt;4),IF(Z621&gt;0,IF(COUNTRY_INFO!K621=1, 0, IF(COUNTRY_INFO!K621=2, AF621/(COUNTRY_INFO!G621*0.2)*100, IF(COUNTRY_INFO!K621=3, AF621/COUNTRY_INFO!G621*100))),"-"),0)</f>
        <v>0</v>
      </c>
      <c r="AH621" s="11">
        <f t="shared" si="69"/>
        <v>0</v>
      </c>
      <c r="AI621" s="73">
        <f>IF(AND(COUNTRY_INFO!K621&gt;0,COUNTRY_INFO!K621&lt;4), IF(AC621/Z621*100&lt;&gt;0, IF(AH621/Z621*100&gt;100,100,AH621/Z621*100), "-"),0)</f>
        <v>0</v>
      </c>
      <c r="AJ621" s="261"/>
      <c r="AK621" s="260">
        <f>IF(AND(D621&lt;&gt;0, D621&lt;&gt;"Unknown",D621&lt;&gt;"Stopped",D621&lt;&gt;"Not required"),D621/COUNTRY_INFO!D621, 0)</f>
        <v>0</v>
      </c>
      <c r="AL621" s="260">
        <f>IF(AND(J621&lt;&gt;0,J621&lt;&gt;"Unknown",J621&lt;&gt;"Stopped",J621&lt;&gt;"Not required"),J621/COUNTRY_INFO!D621, 0)</f>
        <v>1</v>
      </c>
      <c r="AM621" s="260">
        <f>IF(AND(P621&lt;&gt;0,P621&lt;&gt;"Unknown",P621&lt;&gt;"Not required"),P621/(COUNTRY_INFO!E621+COUNTRY_INFO!F621), 0)</f>
        <v>1</v>
      </c>
      <c r="AN621" s="260">
        <f>IF(AND(Z621&lt;&gt;0,Z621&lt;&gt;"Unknown",Z621&lt;&gt;"Not required"),IF(COUNTRY_INFO!K621=1,1,IF(COUNTRY_INFO!K621=2,0.5*COUNTRY_INFO!F621/(0.5*COUNTRY_INFO!F621+0.2*COUNTRY_INFO!G621),IF(COUNTRY_INFO!K621=3,COUNTRY_INFO!F621/(COUNTRY_INFO!F621+COUNTRY_INFO!G621)))),0)</f>
        <v>0</v>
      </c>
      <c r="AO621" s="260">
        <f>IF(AND(Z621&lt;&gt;0,Z621&lt;&gt;"Unknown",Z621&lt;&gt;"Not required"),IF(COUNTRY_INFO!K621=1,0,IF(COUNTRY_INFO!K621=2,0.2*COUNTRY_INFO!G621/(0.5*COUNTRY_INFO!F621+0.2*COUNTRY_INFO!G621),IF(COUNTRY_INFO!K621=3,COUNTRY_INFO!G621/(COUNTRY_INFO!F621+COUNTRY_INFO!G621)))),0)</f>
        <v>0</v>
      </c>
      <c r="AP621" s="259">
        <f>MAX(COUNTRY_INFO!D621*AK621*PROFILE!$G$7,COUNTRY_INFO!D621*AL621*PROFILE!$G$7)</f>
        <v>1.572510734918527E-2</v>
      </c>
      <c r="AQ621" s="259">
        <f>MAX(COUNTRY_INFO!D621*AK621*PROFILE!$G$8,COUNTRY_INFO!D621*AL621*PROFILE!$G$8,COUNTRY_INFO!D621*AM621*PROFILE!$G$8)</f>
        <v>21997.215803927633</v>
      </c>
      <c r="AR621" s="259">
        <f>MAX(COUNTRY_INFO!D621*AK621*PROFILE!$G$9,COUNTRY_INFO!D621*AL621*PROFILE!$G$9,COUNTRY_INFO!D621*AM621*PROFILE!$G$9,IF(AND(DISTRICT!Z621&lt;&gt;"Unknown",Z621&lt;&gt;"Not required"),COUNTRY_INFO!O621*DISTRICT!AN621,0))</f>
        <v>45681.785946766366</v>
      </c>
      <c r="AS621" s="259">
        <f>MAX(COUNTRY_INFO!D621*AK621*PROFILE!$G$10,COUNTRY_INFO!D621*AL621*PROFILE!$G$10,IF(AND(DISTRICT!Z621&lt;&gt;"Unknown",Z621&lt;&gt;"Not required"),COUNTRY_INFO!O621*DISTRICT!AO621,0))</f>
        <v>82508.982524198655</v>
      </c>
      <c r="AT621" s="259">
        <f t="shared" si="70"/>
        <v>150188</v>
      </c>
      <c r="AU621" s="258" t="str">
        <f t="shared" si="65"/>
        <v>Y</v>
      </c>
      <c r="AV621" s="259">
        <f>MAX('MDA2'!J621,'T1'!L621,'T2'!J621,T3_R1!K621,T3_R2!K621)</f>
        <v>0</v>
      </c>
      <c r="AW621" s="259">
        <f>MAX('MDA1'!K621,'MDA2'!K621,'MDA3'!I621,'MDA3'!L621,'T1'!M621,'T2'!K621,T3_R1!L621,T3_R2!L621)</f>
        <v>45342</v>
      </c>
      <c r="AX621" s="259">
        <f>MAX('MDA1'!L621,'MDA2'!L621,'MDA3'!J621,'MDA3'!M621,'T1'!N621,'T2'!L621,T3_R1!M621,T3_R2!M621)</f>
        <v>56527</v>
      </c>
      <c r="AY621" s="259">
        <f t="shared" si="71"/>
        <v>101869</v>
      </c>
      <c r="AZ621" s="259">
        <f>MAX('MDA2'!J621,T621)</f>
        <v>0</v>
      </c>
      <c r="BA621" s="259">
        <f>MAX('MDA1'!K621,'MDA2'!K621,'MDA3'!I621,'MDA3'!L621,V621,AD621)</f>
        <v>45342</v>
      </c>
      <c r="BB621" s="259">
        <f>MAX('MDA1'!L621,'MDA2'!L621,'MDA3'!J621,'MDA3'!M621,AF621)</f>
        <v>56527</v>
      </c>
      <c r="BC621" s="259">
        <f t="shared" si="66"/>
        <v>101869</v>
      </c>
      <c r="BD621" s="260">
        <f t="shared" si="67"/>
        <v>67.827656004474392</v>
      </c>
    </row>
    <row r="622" spans="1:56" x14ac:dyDescent="0.2">
      <c r="A622" s="10" t="str">
        <f>IF(COUNTRY_INFO!A622=0," ",COUNTRY_INFO!A622)</f>
        <v>Ethiopia</v>
      </c>
      <c r="B622" s="10" t="str">
        <f>IF(COUNTRY_INFO!B622=0," ",COUNTRY_INFO!B622)</f>
        <v>SNNPR Dawro</v>
      </c>
      <c r="C622" s="87" t="str">
        <f>IF(COUNTRY_INFO!C622=0," ",COUNTRY_INFO!C622)</f>
        <v>Terch Town</v>
      </c>
      <c r="D622" s="67">
        <f>COUNTRY_INFO!L622</f>
        <v>0</v>
      </c>
      <c r="E622" s="61"/>
      <c r="F622" s="61"/>
      <c r="G622" s="11">
        <f>MAX('MDA1'!M622,'MDA2'!M622)</f>
        <v>0</v>
      </c>
      <c r="H622" s="11">
        <f>IF(AND(COUNTRY_INFO!H622&gt;0,COUNTRY_INFO!H622&lt;4),IF(D622&gt;MAX('MDA1'!M622,'MDA2'!M622),MAX('MDA1'!M622,'MDA2'!M622),D622),0)</f>
        <v>0</v>
      </c>
      <c r="I622" s="73">
        <f>IF(AND(COUNTRY_INFO!H622&gt;0,COUNTRY_INFO!H622&lt;4), IF(G622/D622*100&lt;&gt;0, IF(G622/D622*100&gt;100,100,G622/D622*100), "-"),0)</f>
        <v>0</v>
      </c>
      <c r="J622" s="67">
        <f>COUNTRY_INFO!M622</f>
        <v>13415</v>
      </c>
      <c r="K622" s="61"/>
      <c r="L622" s="61"/>
      <c r="M622" s="11">
        <f>MAX('MDA1'!M622,MAX('MDA3'!I622,'MDA3'!L622)+MAX('MDA3'!J622,'MDA3'!M622))</f>
        <v>13770</v>
      </c>
      <c r="N622" s="11">
        <f>IF(AND(COUNTRY_INFO!I622&gt;0,COUNTRY_INFO!I622&lt;4),IF(J622&gt;MAX('MDA1'!M622,MAX('MDA3'!I622,'MDA3'!L622)+MAX('MDA3'!J622,'MDA3'!M622)),MAX('MDA1'!M622,MAX('MDA3'!I622,'MDA3'!L622)+MAX('MDA3'!J622,'MDA3'!M622)),J622),0)</f>
        <v>13415</v>
      </c>
      <c r="O622" s="73">
        <f>IF(AND(COUNTRY_INFO!I622&gt;0,COUNTRY_INFO!I622&lt;4), IF(M622/J622*100&lt;&gt;0, IF(M622/J622*100&gt;100,100,M622/J622*100), "-"),0)</f>
        <v>100</v>
      </c>
      <c r="P622" s="67">
        <f>COUNTRY_INFO!N622</f>
        <v>6426</v>
      </c>
      <c r="Q622" s="61"/>
      <c r="R622" s="61"/>
      <c r="S622" s="11">
        <f>SUM(MAX('MDA2'!J622, 'T1'!L622, MAX(T3_R1!K622, T3_R2!K622)), MAX('MDA1'!K622, 'MDA2'!K622, 'T1'!M622, MAX(T3_R1!L622, T3_R2!L622)), MAX('MDA1'!L622, 'MDA2'!L622, 'T1'!N622, MAX(T3_R1!M622, T3_R2!M622)))</f>
        <v>3927</v>
      </c>
      <c r="T622" s="11">
        <f>IF(AND(COUNTRY_INFO!J622&gt;1,COUNTRY_INFO!J622&lt;4),IF(COUNTRY_INFO!E622&gt;MAX('MDA2'!J622,'T1'!L622,MAX(T3_R1!K622,T3_R2!K622)),MAX('MDA2'!J622,'T1'!L622,MAX(T3_R1!K622,T3_R2!K622)),COUNTRY_INFO!E622),0)</f>
        <v>0</v>
      </c>
      <c r="U622" s="217" t="str">
        <f>IF(AND(COUNTRY_INFO!J622&gt;1,COUNTRY_INFO!J622&lt;4), IF(T622/COUNTRY_INFO!E622*100&lt;&gt;0, IF(T622/COUNTRY_INFO!E622*100&gt;100,100,T622/COUNTRY_INFO!E622*100), "-"),0)</f>
        <v>-</v>
      </c>
      <c r="V622" s="11">
        <f>IF(AND(COUNTRY_INFO!J622&gt;1,COUNTRY_INFO!J622&lt;4),IF(COUNTRY_INFO!F622&gt;MAX('MDA1'!K622,'MDA2'!K622,'T1'!M622,MAX(T3_R1!L622,T3_R2!L622)),MAX('MDA1'!K622,'MDA2'!K622,'T1'!M622,MAX(T3_R1!L622,T3_R2!L622)),COUNTRY_INFO!F622),0)</f>
        <v>3927</v>
      </c>
      <c r="W622" s="217">
        <f>IF(AND(COUNTRY_INFO!J622&gt;1,COUNTRY_INFO!J622&lt;4), IF(V622/COUNTRY_INFO!F622*100&lt;&gt;0, IF(V622/COUNTRY_INFO!F622*100&gt;100,100,V622/COUNTRY_INFO!F622*100), "-"),0)</f>
        <v>90.860712633040265</v>
      </c>
      <c r="X622" s="11">
        <f t="shared" si="68"/>
        <v>3927</v>
      </c>
      <c r="Y622" s="73">
        <f>IF(AND(COUNTRY_INFO!J622&gt;1,COUNTRY_INFO!J622&lt;4), IF(S622/P622*100&lt;&gt;0, IF(X622/P622*100&gt;100,100,X622/P622*100), "-"),0)</f>
        <v>61.111111111111114</v>
      </c>
      <c r="Z622" s="67">
        <f>COUNTRY_INFO!O622</f>
        <v>3559</v>
      </c>
      <c r="AA622" s="61"/>
      <c r="AB622" s="61"/>
      <c r="AC622" s="11">
        <f>MAX('T1'!L622,'T2'!J622)+MAX('T1'!M622,'T2'!K622)+MAX('T1'!N622,'T2'!L622)</f>
        <v>3523</v>
      </c>
      <c r="AD622" s="11">
        <f>IF(COUNTRY_INFO!K622=1,IF(COUNTRY_INFO!F622*0.33&gt;MAX('T1'!M622,'T2'!K622),MAX('T1'!M622,'T2'!K622),COUNTRY_INFO!F622*0.33),IF(COUNTRY_INFO!K622=2,IF(COUNTRY_INFO!F622*0.5&gt;MAX('T1'!M622,'T2'!K622),MAX('T1'!M622,'T2'!K622),COUNTRY_INFO!F622*0.5),IF(COUNTRY_INFO!K622=3,IF(COUNTRY_INFO!F622&gt;MAX('T1'!M622,'T2'!K622),MAX('T1'!M622,'T2'!K622),COUNTRY_INFO!F622),0)))</f>
        <v>2161</v>
      </c>
      <c r="AE622" s="217">
        <f>IF(AND(COUNTRY_INFO!K622&gt;0,COUNTRY_INFO!K622&lt;4),IF(Z622&gt;0,IF(COUNTRY_INFO!K622=1, AD622/(COUNTRY_INFO!F622*0.33)*100, IF(COUNTRY_INFO!K622=2, AD622/(COUNTRY_INFO!F622*0.5)*100, IF(COUNTRY_INFO!K622=3, AD622/COUNTRY_INFO!F622*100))),"-"),0)</f>
        <v>100</v>
      </c>
      <c r="AF622" s="11">
        <f>IF(COUNTRY_INFO!K622=2,IF(COUNTRY_INFO!G622*0.2&gt;MAX('T1'!N622,'T2'!L622),MAX('T1'!N622,'T2'!L622),COUNTRY_INFO!G622*0.2),IF(COUNTRY_INFO!K622=3,IF(COUNTRY_INFO!G622&gt;MAX('T1'!N622,'T2'!L622),MAX('T1'!N622,'T2'!L622),COUNTRY_INFO!G622),0))</f>
        <v>0</v>
      </c>
      <c r="AG622" s="217">
        <f>IF(AND(COUNTRY_INFO!K622&gt;0,COUNTRY_INFO!K622&lt;4),IF(Z622&gt;0,IF(COUNTRY_INFO!K622=1, 0, IF(COUNTRY_INFO!K622=2, AF622/(COUNTRY_INFO!G622*0.2)*100, IF(COUNTRY_INFO!K622=3, AF622/COUNTRY_INFO!G622*100))),"-"),0)</f>
        <v>0</v>
      </c>
      <c r="AH622" s="11">
        <f t="shared" si="69"/>
        <v>2161</v>
      </c>
      <c r="AI622" s="73">
        <f>IF(AND(COUNTRY_INFO!K622&gt;0,COUNTRY_INFO!K622&lt;4), IF(AC622/Z622*100&lt;&gt;0, IF(AH622/Z622*100&gt;100,100,AH622/Z622*100), "-"),0)</f>
        <v>60.719303175049163</v>
      </c>
      <c r="AJ622" s="261"/>
      <c r="AK622" s="260">
        <f>IF(AND(D622&lt;&gt;0, D622&lt;&gt;"Unknown",D622&lt;&gt;"Stopped",D622&lt;&gt;"Not required"),D622/COUNTRY_INFO!D622, 0)</f>
        <v>0</v>
      </c>
      <c r="AL622" s="260">
        <f>IF(AND(J622&lt;&gt;0,J622&lt;&gt;"Unknown",J622&lt;&gt;"Stopped",J622&lt;&gt;"Not required"),J622/COUNTRY_INFO!D622, 0)</f>
        <v>1</v>
      </c>
      <c r="AM622" s="260">
        <f>IF(AND(P622&lt;&gt;0,P622&lt;&gt;"Unknown",P622&lt;&gt;"Not required"),P622/(COUNTRY_INFO!E622+COUNTRY_INFO!F622), 0)</f>
        <v>1</v>
      </c>
      <c r="AN622" s="260">
        <f>IF(AND(Z622&lt;&gt;0,Z622&lt;&gt;"Unknown",Z622&lt;&gt;"Not required"),IF(COUNTRY_INFO!K622=1,1,IF(COUNTRY_INFO!K622=2,0.5*COUNTRY_INFO!F622/(0.5*COUNTRY_INFO!F622+0.2*COUNTRY_INFO!G622),IF(COUNTRY_INFO!K622=3,COUNTRY_INFO!F622/(COUNTRY_INFO!F622+COUNTRY_INFO!G622)))),0)</f>
        <v>0.60719303175049166</v>
      </c>
      <c r="AO622" s="260">
        <f>IF(AND(Z622&lt;&gt;0,Z622&lt;&gt;"Unknown",Z622&lt;&gt;"Not required"),IF(COUNTRY_INFO!K622=1,0,IF(COUNTRY_INFO!K622=2,0.2*COUNTRY_INFO!G622/(0.5*COUNTRY_INFO!F622+0.2*COUNTRY_INFO!G622),IF(COUNTRY_INFO!K622=3,COUNTRY_INFO!G622/(COUNTRY_INFO!F622+COUNTRY_INFO!G622)))),0)</f>
        <v>0.39280696824950828</v>
      </c>
      <c r="AP622" s="259">
        <f>MAX(COUNTRY_INFO!D622*AK622*PROFILE!$G$7,COUNTRY_INFO!D622*AL622*PROFILE!$G$7)</f>
        <v>1.4045883498636402E-3</v>
      </c>
      <c r="AQ622" s="259">
        <f>MAX(COUNTRY_INFO!D622*AK622*PROFILE!$G$8,COUNTRY_INFO!D622*AL622*PROFILE!$G$8,COUNTRY_INFO!D622*AM622*PROFILE!$G$8)</f>
        <v>1964.8217567960769</v>
      </c>
      <c r="AR622" s="259">
        <f>MAX(COUNTRY_INFO!D622*AK622*PROFILE!$G$9,COUNTRY_INFO!D622*AL622*PROFILE!$G$9,COUNTRY_INFO!D622*AM622*PROFILE!$G$9,IF(AND(DISTRICT!Z622&lt;&gt;"Unknown",Z622&lt;&gt;"Not required"),COUNTRY_INFO!O622*DISTRICT!AN622,0))</f>
        <v>4080.3603382152423</v>
      </c>
      <c r="AS622" s="259">
        <f>MAX(COUNTRY_INFO!D622*AK622*PROFILE!$G$10,COUNTRY_INFO!D622*AL622*PROFILE!$G$10,IF(AND(DISTRICT!Z622&lt;&gt;"Unknown",Z622&lt;&gt;"Not required"),COUNTRY_INFO!O622*DISTRICT!AO622,0))</f>
        <v>7369.8165004003313</v>
      </c>
      <c r="AT622" s="259">
        <f t="shared" si="70"/>
        <v>13415</v>
      </c>
      <c r="AU622" s="258" t="str">
        <f t="shared" si="65"/>
        <v>Y</v>
      </c>
      <c r="AV622" s="259">
        <f>MAX('MDA2'!J622,'T1'!L622,'T2'!J622,T3_R1!K622,T3_R2!K622)</f>
        <v>0</v>
      </c>
      <c r="AW622" s="259">
        <f>MAX('MDA1'!K622,'MDA2'!K622,'MDA3'!I622,'MDA3'!L622,'T1'!M622,'T2'!K622,T3_R1!L622,T3_R2!L622)</f>
        <v>4957</v>
      </c>
      <c r="AX622" s="259">
        <f>MAX('MDA1'!L622,'MDA2'!L622,'MDA3'!J622,'MDA3'!M622,'T1'!N622,'T2'!L622,T3_R1!M622,T3_R2!M622)</f>
        <v>8813</v>
      </c>
      <c r="AY622" s="259">
        <f t="shared" si="71"/>
        <v>13770</v>
      </c>
      <c r="AZ622" s="259">
        <f>MAX('MDA2'!J622,T622)</f>
        <v>0</v>
      </c>
      <c r="BA622" s="259">
        <f>MAX('MDA1'!K622,'MDA2'!K622,'MDA3'!I622,'MDA3'!L622,V622,AD622)</f>
        <v>4957</v>
      </c>
      <c r="BB622" s="259">
        <f>MAX('MDA1'!L622,'MDA2'!L622,'MDA3'!J622,'MDA3'!M622,AF622)</f>
        <v>8813</v>
      </c>
      <c r="BC622" s="259">
        <f t="shared" si="66"/>
        <v>13415</v>
      </c>
      <c r="BD622" s="260">
        <f t="shared" si="67"/>
        <v>100</v>
      </c>
    </row>
    <row r="623" spans="1:56" x14ac:dyDescent="0.2">
      <c r="A623" s="10" t="str">
        <f>IF(COUNTRY_INFO!A623=0," ",COUNTRY_INFO!A623)</f>
        <v>Ethiopia</v>
      </c>
      <c r="B623" s="10" t="str">
        <f>IF(COUNTRY_INFO!B623=0," ",COUNTRY_INFO!B623)</f>
        <v>SNNPR Dawro</v>
      </c>
      <c r="C623" s="87" t="str">
        <f>IF(COUNTRY_INFO!C623=0," ",COUNTRY_INFO!C623)</f>
        <v>Tocha</v>
      </c>
      <c r="D623" s="67">
        <f>COUNTRY_INFO!L623</f>
        <v>0</v>
      </c>
      <c r="E623" s="61"/>
      <c r="F623" s="61"/>
      <c r="G623" s="11">
        <f>MAX('MDA1'!M623,'MDA2'!M623)</f>
        <v>0</v>
      </c>
      <c r="H623" s="11">
        <f>IF(AND(COUNTRY_INFO!H623&gt;0,COUNTRY_INFO!H623&lt;4),IF(D623&gt;MAX('MDA1'!M623,'MDA2'!M623),MAX('MDA1'!M623,'MDA2'!M623),D623),0)</f>
        <v>0</v>
      </c>
      <c r="I623" s="73">
        <f>IF(AND(COUNTRY_INFO!H623&gt;0,COUNTRY_INFO!H623&lt;4), IF(G623/D623*100&lt;&gt;0, IF(G623/D623*100&gt;100,100,G623/D623*100), "-"),0)</f>
        <v>0</v>
      </c>
      <c r="J623" s="67">
        <f>COUNTRY_INFO!M623</f>
        <v>131643</v>
      </c>
      <c r="K623" s="61"/>
      <c r="L623" s="61"/>
      <c r="M623" s="11">
        <f>MAX('MDA1'!M623,MAX('MDA3'!I623,'MDA3'!L623)+MAX('MDA3'!J623,'MDA3'!M623))</f>
        <v>98306</v>
      </c>
      <c r="N623" s="11">
        <f>IF(AND(COUNTRY_INFO!I623&gt;0,COUNTRY_INFO!I623&lt;4),IF(J623&gt;MAX('MDA1'!M623,MAX('MDA3'!I623,'MDA3'!L623)+MAX('MDA3'!J623,'MDA3'!M623)),MAX('MDA1'!M623,MAX('MDA3'!I623,'MDA3'!L623)+MAX('MDA3'!J623,'MDA3'!M623)),J623),0)</f>
        <v>98306</v>
      </c>
      <c r="O623" s="73">
        <f>IF(AND(COUNTRY_INFO!I623&gt;0,COUNTRY_INFO!I623&lt;4), IF(M623/J623*100&lt;&gt;0, IF(M623/J623*100&gt;100,100,M623/J623*100), "-"),0)</f>
        <v>74.676207622129539</v>
      </c>
      <c r="P623" s="67">
        <f>COUNTRY_INFO!N623</f>
        <v>63053</v>
      </c>
      <c r="Q623" s="61"/>
      <c r="R623" s="61"/>
      <c r="S623" s="11">
        <f>SUM(MAX('MDA2'!J623, 'T1'!L623, MAX(T3_R1!K623, T3_R2!K623)), MAX('MDA1'!K623, 'MDA2'!K623, 'T1'!M623, MAX(T3_R1!L623, T3_R2!L623)), MAX('MDA1'!L623, 'MDA2'!L623, 'T1'!N623, MAX(T3_R1!M623, T3_R2!M623)))</f>
        <v>39472</v>
      </c>
      <c r="T623" s="11">
        <f>IF(AND(COUNTRY_INFO!J623&gt;1,COUNTRY_INFO!J623&lt;4),IF(COUNTRY_INFO!E623&gt;MAX('MDA2'!J623,'T1'!L623,MAX(T3_R1!K623,T3_R2!K623)),MAX('MDA2'!J623,'T1'!L623,MAX(T3_R1!K623,T3_R2!K623)),COUNTRY_INFO!E623),0)</f>
        <v>0</v>
      </c>
      <c r="U623" s="217" t="str">
        <f>IF(AND(COUNTRY_INFO!J623&gt;1,COUNTRY_INFO!J623&lt;4), IF(T623/COUNTRY_INFO!E623*100&lt;&gt;0, IF(T623/COUNTRY_INFO!E623*100&gt;100,100,T623/COUNTRY_INFO!E623*100), "-"),0)</f>
        <v>-</v>
      </c>
      <c r="V623" s="11">
        <f>IF(AND(COUNTRY_INFO!J623&gt;1,COUNTRY_INFO!J623&lt;4),IF(COUNTRY_INFO!F623&gt;MAX('MDA1'!K623,'MDA2'!K623,'T1'!M623,MAX(T3_R1!L623,T3_R2!L623)),MAX('MDA1'!K623,'MDA2'!K623,'T1'!M623,MAX(T3_R1!L623,T3_R2!L623)),COUNTRY_INFO!F623),0)</f>
        <v>39472</v>
      </c>
      <c r="W623" s="217">
        <f>IF(AND(COUNTRY_INFO!J623&gt;1,COUNTRY_INFO!J623&lt;4), IF(V623/COUNTRY_INFO!F623*100&lt;&gt;0, IF(V623/COUNTRY_INFO!F623*100&gt;100,100,V623/COUNTRY_INFO!F623*100), "-"),0)</f>
        <v>93.074583225258792</v>
      </c>
      <c r="X623" s="11">
        <f t="shared" si="68"/>
        <v>39472</v>
      </c>
      <c r="Y623" s="73">
        <f>IF(AND(COUNTRY_INFO!J623&gt;1,COUNTRY_INFO!J623&lt;4), IF(S623/P623*100&lt;&gt;0, IF(X623/P623*100&gt;100,100,X623/P623*100), "-"),0)</f>
        <v>62.601303665170569</v>
      </c>
      <c r="Z623" s="67">
        <f>COUNTRY_INFO!O623</f>
        <v>0</v>
      </c>
      <c r="AA623" s="61"/>
      <c r="AB623" s="61"/>
      <c r="AC623" s="11">
        <f>MAX('T1'!L623,'T2'!J623)+MAX('T1'!M623,'T2'!K623)+MAX('T1'!N623,'T2'!L623)</f>
        <v>0</v>
      </c>
      <c r="AD623" s="11">
        <f>IF(COUNTRY_INFO!K623=1,IF(COUNTRY_INFO!F623*0.33&gt;MAX('T1'!M623,'T2'!K623),MAX('T1'!M623,'T2'!K623),COUNTRY_INFO!F623*0.33),IF(COUNTRY_INFO!K623=2,IF(COUNTRY_INFO!F623*0.5&gt;MAX('T1'!M623,'T2'!K623),MAX('T1'!M623,'T2'!K623),COUNTRY_INFO!F623*0.5),IF(COUNTRY_INFO!K623=3,IF(COUNTRY_INFO!F623&gt;MAX('T1'!M623,'T2'!K623),MAX('T1'!M623,'T2'!K623),COUNTRY_INFO!F623),0)))</f>
        <v>0</v>
      </c>
      <c r="AE623" s="217">
        <f>IF(AND(COUNTRY_INFO!K623&gt;0,COUNTRY_INFO!K623&lt;4),IF(Z623&gt;0,IF(COUNTRY_INFO!K623=1, AD623/(COUNTRY_INFO!F623*0.33)*100, IF(COUNTRY_INFO!K623=2, AD623/(COUNTRY_INFO!F623*0.5)*100, IF(COUNTRY_INFO!K623=3, AD623/COUNTRY_INFO!F623*100))),"-"),0)</f>
        <v>0</v>
      </c>
      <c r="AF623" s="11">
        <f>IF(COUNTRY_INFO!K623=2,IF(COUNTRY_INFO!G623*0.2&gt;MAX('T1'!N623,'T2'!L623),MAX('T1'!N623,'T2'!L623),COUNTRY_INFO!G623*0.2),IF(COUNTRY_INFO!K623=3,IF(COUNTRY_INFO!G623&gt;MAX('T1'!N623,'T2'!L623),MAX('T1'!N623,'T2'!L623),COUNTRY_INFO!G623),0))</f>
        <v>0</v>
      </c>
      <c r="AG623" s="217">
        <f>IF(AND(COUNTRY_INFO!K623&gt;0,COUNTRY_INFO!K623&lt;4),IF(Z623&gt;0,IF(COUNTRY_INFO!K623=1, 0, IF(COUNTRY_INFO!K623=2, AF623/(COUNTRY_INFO!G623*0.2)*100, IF(COUNTRY_INFO!K623=3, AF623/COUNTRY_INFO!G623*100))),"-"),0)</f>
        <v>0</v>
      </c>
      <c r="AH623" s="11">
        <f t="shared" si="69"/>
        <v>0</v>
      </c>
      <c r="AI623" s="73">
        <f>IF(AND(COUNTRY_INFO!K623&gt;0,COUNTRY_INFO!K623&lt;4), IF(AC623/Z623*100&lt;&gt;0, IF(AH623/Z623*100&gt;100,100,AH623/Z623*100), "-"),0)</f>
        <v>0</v>
      </c>
      <c r="AJ623" s="261"/>
      <c r="AK623" s="260">
        <f>IF(AND(D623&lt;&gt;0, D623&lt;&gt;"Unknown",D623&lt;&gt;"Stopped",D623&lt;&gt;"Not required"),D623/COUNTRY_INFO!D623, 0)</f>
        <v>0</v>
      </c>
      <c r="AL623" s="260">
        <f>IF(AND(J623&lt;&gt;0,J623&lt;&gt;"Unknown",J623&lt;&gt;"Stopped",J623&lt;&gt;"Not required"),J623/COUNTRY_INFO!D623, 0)</f>
        <v>1</v>
      </c>
      <c r="AM623" s="260">
        <f>IF(AND(P623&lt;&gt;0,P623&lt;&gt;"Unknown",P623&lt;&gt;"Not required"),P623/(COUNTRY_INFO!E623+COUNTRY_INFO!F623), 0)</f>
        <v>1</v>
      </c>
      <c r="AN623" s="260">
        <f>IF(AND(Z623&lt;&gt;0,Z623&lt;&gt;"Unknown",Z623&lt;&gt;"Not required"),IF(COUNTRY_INFO!K623=1,1,IF(COUNTRY_INFO!K623=2,0.5*COUNTRY_INFO!F623/(0.5*COUNTRY_INFO!F623+0.2*COUNTRY_INFO!G623),IF(COUNTRY_INFO!K623=3,COUNTRY_INFO!F623/(COUNTRY_INFO!F623+COUNTRY_INFO!G623)))),0)</f>
        <v>0</v>
      </c>
      <c r="AO623" s="260">
        <f>IF(AND(Z623&lt;&gt;0,Z623&lt;&gt;"Unknown",Z623&lt;&gt;"Not required"),IF(COUNTRY_INFO!K623=1,0,IF(COUNTRY_INFO!K623=2,0.2*COUNTRY_INFO!G623/(0.5*COUNTRY_INFO!F623+0.2*COUNTRY_INFO!G623),IF(COUNTRY_INFO!K623=3,COUNTRY_INFO!G623/(COUNTRY_INFO!F623+COUNTRY_INFO!G623)))),0)</f>
        <v>0</v>
      </c>
      <c r="AP623" s="259">
        <f>MAX(COUNTRY_INFO!D623*AK623*PROFILE!$G$7,COUNTRY_INFO!D623*AL623*PROFILE!$G$7)</f>
        <v>1.3783393525240342E-2</v>
      </c>
      <c r="AQ623" s="259">
        <f>MAX(COUNTRY_INFO!D623*AK623*PROFILE!$G$8,COUNTRY_INFO!D623*AL623*PROFILE!$G$8,COUNTRY_INFO!D623*AM623*PROFILE!$G$8)</f>
        <v>19281.030975020945</v>
      </c>
      <c r="AR623" s="259">
        <f>MAX(COUNTRY_INFO!D623*AK623*PROFILE!$G$9,COUNTRY_INFO!D623*AL623*PROFILE!$G$9,COUNTRY_INFO!D623*AM623*PROFILE!$G$9,IF(AND(DISTRICT!Z623&lt;&gt;"Unknown",Z623&lt;&gt;"Not required"),COUNTRY_INFO!O623*DISTRICT!AN623,0))</f>
        <v>40041.064182159462</v>
      </c>
      <c r="AS623" s="259">
        <f>MAX(COUNTRY_INFO!D623*AK623*PROFILE!$G$10,COUNTRY_INFO!D623*AL623*PROFILE!$G$10,IF(AND(DISTRICT!Z623&lt;&gt;"Unknown",Z623&lt;&gt;"Not required"),COUNTRY_INFO!O623*DISTRICT!AO623,0))</f>
        <v>72320.891059426081</v>
      </c>
      <c r="AT623" s="259">
        <f t="shared" si="70"/>
        <v>131643</v>
      </c>
      <c r="AU623" s="258" t="str">
        <f t="shared" si="65"/>
        <v>Y</v>
      </c>
      <c r="AV623" s="259">
        <f>MAX('MDA2'!J623,'T1'!L623,'T2'!J623,T3_R1!K623,T3_R2!K623)</f>
        <v>0</v>
      </c>
      <c r="AW623" s="259">
        <f>MAX('MDA1'!K623,'MDA2'!K623,'MDA3'!I623,'MDA3'!L623,'T1'!M623,'T2'!K623,T3_R1!L623,T3_R2!L623)</f>
        <v>39472</v>
      </c>
      <c r="AX623" s="259">
        <f>MAX('MDA1'!L623,'MDA2'!L623,'MDA3'!J623,'MDA3'!M623,'T1'!N623,'T2'!L623,T3_R1!M623,T3_R2!M623)</f>
        <v>62916</v>
      </c>
      <c r="AY623" s="259">
        <f t="shared" si="71"/>
        <v>102388</v>
      </c>
      <c r="AZ623" s="259">
        <f>MAX('MDA2'!J623,T623)</f>
        <v>0</v>
      </c>
      <c r="BA623" s="259">
        <f>MAX('MDA1'!K623,'MDA2'!K623,'MDA3'!I623,'MDA3'!L623,V623,AD623)</f>
        <v>39472</v>
      </c>
      <c r="BB623" s="259">
        <f>MAX('MDA1'!L623,'MDA2'!L623,'MDA3'!J623,'MDA3'!M623,AF623)</f>
        <v>62916</v>
      </c>
      <c r="BC623" s="259">
        <f t="shared" si="66"/>
        <v>102388</v>
      </c>
      <c r="BD623" s="260">
        <f t="shared" si="67"/>
        <v>77.777018147565769</v>
      </c>
    </row>
    <row r="624" spans="1:56" x14ac:dyDescent="0.2">
      <c r="A624" s="10" t="str">
        <f>IF(COUNTRY_INFO!A624=0," ",COUNTRY_INFO!A624)</f>
        <v>Ethiopia</v>
      </c>
      <c r="B624" s="10" t="str">
        <f>IF(COUNTRY_INFO!B624=0," ",COUNTRY_INFO!B624)</f>
        <v>SNNPR East Gurage</v>
      </c>
      <c r="C624" s="87" t="str">
        <f>IF(COUNTRY_INFO!C624=0," ",COUNTRY_INFO!C624)</f>
        <v>Mareko</v>
      </c>
      <c r="D624" s="67">
        <f>COUNTRY_INFO!L624</f>
        <v>0</v>
      </c>
      <c r="E624" s="61"/>
      <c r="F624" s="61"/>
      <c r="G624" s="11">
        <f>MAX('MDA1'!M624,'MDA2'!M624)</f>
        <v>0</v>
      </c>
      <c r="H624" s="11">
        <f>IF(AND(COUNTRY_INFO!H624&gt;0,COUNTRY_INFO!H624&lt;4),IF(D624&gt;MAX('MDA1'!M624,'MDA2'!M624),MAX('MDA1'!M624,'MDA2'!M624),D624),0)</f>
        <v>0</v>
      </c>
      <c r="I624" s="73">
        <f>IF(AND(COUNTRY_INFO!H624&gt;0,COUNTRY_INFO!H624&lt;4), IF(G624/D624*100&lt;&gt;0, IF(G624/D624*100&gt;100,100,G624/D624*100), "-"),0)</f>
        <v>0</v>
      </c>
      <c r="J624" s="67" t="str">
        <f>COUNTRY_INFO!M624</f>
        <v>Unknown</v>
      </c>
      <c r="K624" s="61"/>
      <c r="L624" s="61"/>
      <c r="M624" s="11">
        <f>MAX('MDA1'!M624,MAX('MDA3'!I624,'MDA3'!L624)+MAX('MDA3'!J624,'MDA3'!M624))</f>
        <v>0</v>
      </c>
      <c r="N624" s="11">
        <f>IF(AND(COUNTRY_INFO!I624&gt;0,COUNTRY_INFO!I624&lt;4),IF(J624&gt;MAX('MDA1'!M624,MAX('MDA3'!I624,'MDA3'!L624)+MAX('MDA3'!J624,'MDA3'!M624)),MAX('MDA1'!M624,MAX('MDA3'!I624,'MDA3'!L624)+MAX('MDA3'!J624,'MDA3'!M624)),J624),0)</f>
        <v>0</v>
      </c>
      <c r="O624" s="73">
        <f>IF(AND(COUNTRY_INFO!I624&gt;0,COUNTRY_INFO!I624&lt;4), IF(M624/J624*100&lt;&gt;0, IF(M624/J624*100&gt;100,100,M624/J624*100), "-"),0)</f>
        <v>0</v>
      </c>
      <c r="P624" s="67">
        <f>COUNTRY_INFO!N624</f>
        <v>39827</v>
      </c>
      <c r="Q624" s="61"/>
      <c r="R624" s="61"/>
      <c r="S624" s="11">
        <f>SUM(MAX('MDA2'!J624, 'T1'!L624, MAX(T3_R1!K624, T3_R2!K624)), MAX('MDA1'!K624, 'MDA2'!K624, 'T1'!M624, MAX(T3_R1!L624, T3_R2!L624)), MAX('MDA1'!L624, 'MDA2'!L624, 'T1'!N624, MAX(T3_R1!M624, T3_R2!M624)))</f>
        <v>26481</v>
      </c>
      <c r="T624" s="11">
        <f>IF(AND(COUNTRY_INFO!J624&gt;1,COUNTRY_INFO!J624&lt;4),IF(COUNTRY_INFO!E624&gt;MAX('MDA2'!J624,'T1'!L624,MAX(T3_R1!K624,T3_R2!K624)),MAX('MDA2'!J624,'T1'!L624,MAX(T3_R1!K624,T3_R2!K624)),COUNTRY_INFO!E624),0)</f>
        <v>0</v>
      </c>
      <c r="U624" s="217" t="str">
        <f>IF(AND(COUNTRY_INFO!J624&gt;1,COUNTRY_INFO!J624&lt;4), IF(T624/COUNTRY_INFO!E624*100&lt;&gt;0, IF(T624/COUNTRY_INFO!E624*100&gt;100,100,T624/COUNTRY_INFO!E624*100), "-"),0)</f>
        <v>-</v>
      </c>
      <c r="V624" s="11">
        <f>IF(AND(COUNTRY_INFO!J624&gt;1,COUNTRY_INFO!J624&lt;4),IF(COUNTRY_INFO!F624&gt;MAX('MDA1'!K624,'MDA2'!K624,'T1'!M624,MAX(T3_R1!L624,T3_R2!L624)),MAX('MDA1'!K624,'MDA2'!K624,'T1'!M624,MAX(T3_R1!L624,T3_R2!L624)),COUNTRY_INFO!F624),0)</f>
        <v>26481</v>
      </c>
      <c r="W624" s="217">
        <f>IF(AND(COUNTRY_INFO!J624&gt;1,COUNTRY_INFO!J624&lt;4), IF(V624/COUNTRY_INFO!F624*100&lt;&gt;0, IF(V624/COUNTRY_INFO!F624*100&gt;100,100,V624/COUNTRY_INFO!F624*100), "-"),0)</f>
        <v>98.857654832568031</v>
      </c>
      <c r="X624" s="11">
        <f t="shared" si="68"/>
        <v>26481</v>
      </c>
      <c r="Y624" s="73">
        <f>IF(AND(COUNTRY_INFO!J624&gt;1,COUNTRY_INFO!J624&lt;4), IF(S624/P624*100&lt;&gt;0, IF(X624/P624*100&gt;100,100,X624/P624*100), "-"),0)</f>
        <v>66.490069550807235</v>
      </c>
      <c r="Z624" s="67">
        <f>COUNTRY_INFO!O624</f>
        <v>8839.7100000000009</v>
      </c>
      <c r="AA624" s="61"/>
      <c r="AB624" s="61"/>
      <c r="AC624" s="11">
        <f>MAX('T1'!L624,'T2'!J624)+MAX('T1'!M624,'T2'!K624)+MAX('T1'!N624,'T2'!L624)</f>
        <v>0</v>
      </c>
      <c r="AD624" s="11">
        <f>IF(COUNTRY_INFO!K624=1,IF(COUNTRY_INFO!F624*0.33&gt;MAX('T1'!M624,'T2'!K624),MAX('T1'!M624,'T2'!K624),COUNTRY_INFO!F624*0.33),IF(COUNTRY_INFO!K624=2,IF(COUNTRY_INFO!F624*0.5&gt;MAX('T1'!M624,'T2'!K624),MAX('T1'!M624,'T2'!K624),COUNTRY_INFO!F624*0.5),IF(COUNTRY_INFO!K624=3,IF(COUNTRY_INFO!F624&gt;MAX('T1'!M624,'T2'!K624),MAX('T1'!M624,'T2'!K624),COUNTRY_INFO!F624),0)))</f>
        <v>0</v>
      </c>
      <c r="AE624" s="217">
        <f>IF(AND(COUNTRY_INFO!K624&gt;0,COUNTRY_INFO!K624&lt;4),IF(Z624&gt;0,IF(COUNTRY_INFO!K624=1, AD624/(COUNTRY_INFO!F624*0.33)*100, IF(COUNTRY_INFO!K624=2, AD624/(COUNTRY_INFO!F624*0.5)*100, IF(COUNTRY_INFO!K624=3, AD624/COUNTRY_INFO!F624*100))),"-"),0)</f>
        <v>0</v>
      </c>
      <c r="AF624" s="11">
        <f>IF(COUNTRY_INFO!K624=2,IF(COUNTRY_INFO!G624*0.2&gt;MAX('T1'!N624,'T2'!L624),MAX('T1'!N624,'T2'!L624),COUNTRY_INFO!G624*0.2),IF(COUNTRY_INFO!K624=3,IF(COUNTRY_INFO!G624&gt;MAX('T1'!N624,'T2'!L624),MAX('T1'!N624,'T2'!L624),COUNTRY_INFO!G624),0))</f>
        <v>0</v>
      </c>
      <c r="AG624" s="217">
        <f>IF(AND(COUNTRY_INFO!K624&gt;0,COUNTRY_INFO!K624&lt;4),IF(Z624&gt;0,IF(COUNTRY_INFO!K624=1, 0, IF(COUNTRY_INFO!K624=2, AF624/(COUNTRY_INFO!G624*0.2)*100, IF(COUNTRY_INFO!K624=3, AF624/COUNTRY_INFO!G624*100))),"-"),0)</f>
        <v>0</v>
      </c>
      <c r="AH624" s="11">
        <f t="shared" si="69"/>
        <v>0</v>
      </c>
      <c r="AI624" s="73" t="str">
        <f>IF(AND(COUNTRY_INFO!K624&gt;0,COUNTRY_INFO!K624&lt;4), IF(AC624/Z624*100&lt;&gt;0, IF(AH624/Z624*100&gt;100,100,AH624/Z624*100), "-"),0)</f>
        <v>-</v>
      </c>
      <c r="AJ624" s="261"/>
      <c r="AK624" s="260">
        <f>IF(AND(D624&lt;&gt;0, D624&lt;&gt;"Unknown",D624&lt;&gt;"Stopped",D624&lt;&gt;"Not required"),D624/COUNTRY_INFO!D624, 0)</f>
        <v>0</v>
      </c>
      <c r="AL624" s="260">
        <f>IF(AND(J624&lt;&gt;0,J624&lt;&gt;"Unknown",J624&lt;&gt;"Stopped",J624&lt;&gt;"Not required"),J624/COUNTRY_INFO!D624, 0)</f>
        <v>0</v>
      </c>
      <c r="AM624" s="260">
        <f>IF(AND(P624&lt;&gt;0,P624&lt;&gt;"Unknown",P624&lt;&gt;"Not required"),P624/(COUNTRY_INFO!E624+COUNTRY_INFO!F624), 0)</f>
        <v>1</v>
      </c>
      <c r="AN624" s="260">
        <f>IF(AND(Z624&lt;&gt;0,Z624&lt;&gt;"Unknown",Z624&lt;&gt;"Not required"),IF(COUNTRY_INFO!K624=1,1,IF(COUNTRY_INFO!K624=2,0.5*COUNTRY_INFO!F624/(0.5*COUNTRY_INFO!F624+0.2*COUNTRY_INFO!G624),IF(COUNTRY_INFO!K624=3,COUNTRY_INFO!F624/(COUNTRY_INFO!F624+COUNTRY_INFO!G624)))),0)</f>
        <v>1</v>
      </c>
      <c r="AO624" s="260">
        <f>IF(AND(Z624&lt;&gt;0,Z624&lt;&gt;"Unknown",Z624&lt;&gt;"Not required"),IF(COUNTRY_INFO!K624=1,0,IF(COUNTRY_INFO!K624=2,0.2*COUNTRY_INFO!G624/(0.5*COUNTRY_INFO!F624+0.2*COUNTRY_INFO!G624),IF(COUNTRY_INFO!K624=3,COUNTRY_INFO!G624/(COUNTRY_INFO!F624+COUNTRY_INFO!G624)))),0)</f>
        <v>0</v>
      </c>
      <c r="AP624" s="259">
        <f>MAX(COUNTRY_INFO!D624*AK624*PROFILE!$G$7,COUNTRY_INFO!D624*AL624*PROFILE!$G$7)</f>
        <v>0</v>
      </c>
      <c r="AQ624" s="259">
        <f>MAX(COUNTRY_INFO!D624*AK624*PROFILE!$G$8,COUNTRY_INFO!D624*AL624*PROFILE!$G$8,COUNTRY_INFO!D624*AM624*PROFILE!$G$8)</f>
        <v>12178.52620779678</v>
      </c>
      <c r="AR624" s="259">
        <f>MAX(COUNTRY_INFO!D624*AK624*PROFILE!$G$9,COUNTRY_INFO!D624*AL624*PROFILE!$G$9,COUNTRY_INFO!D624*AM624*PROFILE!$G$9,IF(AND(DISTRICT!Z624&lt;&gt;"Unknown",Z624&lt;&gt;"Not required"),COUNTRY_INFO!O624*DISTRICT!AN624,0))</f>
        <v>25291.238324457503</v>
      </c>
      <c r="AS624" s="259">
        <f>MAX(COUNTRY_INFO!D624*AK624*PROFILE!$G$10,COUNTRY_INFO!D624*AL624*PROFILE!$G$10,IF(AND(DISTRICT!Z624&lt;&gt;"Unknown",Z624&lt;&gt;"Not required"),COUNTRY_INFO!O624*DISTRICT!AO624,0))</f>
        <v>0</v>
      </c>
      <c r="AT624" s="259">
        <f t="shared" si="70"/>
        <v>37469.764532254281</v>
      </c>
      <c r="AU624" s="258">
        <f t="shared" si="65"/>
        <v>0</v>
      </c>
      <c r="AV624" s="259">
        <f>MAX('MDA2'!J624,'T1'!L624,'T2'!J624,T3_R1!K624,T3_R2!K624)</f>
        <v>0</v>
      </c>
      <c r="AW624" s="259">
        <f>MAX('MDA1'!K624,'MDA2'!K624,'MDA3'!I624,'MDA3'!L624,'T1'!M624,'T2'!K624,T3_R1!L624,T3_R2!L624)</f>
        <v>26481</v>
      </c>
      <c r="AX624" s="259">
        <f>MAX('MDA1'!L624,'MDA2'!L624,'MDA3'!J624,'MDA3'!M624,'T1'!N624,'T2'!L624,T3_R1!M624,T3_R2!M624)</f>
        <v>0</v>
      </c>
      <c r="AY624" s="259">
        <f t="shared" si="71"/>
        <v>26481</v>
      </c>
      <c r="AZ624" s="259">
        <f>MAX('MDA2'!J624,T624)</f>
        <v>0</v>
      </c>
      <c r="BA624" s="259">
        <f>MAX('MDA1'!K624,'MDA2'!K624,'MDA3'!I624,'MDA3'!L624,V624,AD624)</f>
        <v>26481</v>
      </c>
      <c r="BB624" s="259">
        <f>MAX('MDA1'!L624,'MDA2'!L624,'MDA3'!J624,'MDA3'!M624,AF624)</f>
        <v>0</v>
      </c>
      <c r="BC624" s="259">
        <f t="shared" si="66"/>
        <v>26481</v>
      </c>
      <c r="BD624" s="260">
        <f t="shared" si="67"/>
        <v>70.67298215126209</v>
      </c>
    </row>
    <row r="625" spans="1:56" x14ac:dyDescent="0.2">
      <c r="A625" s="10" t="str">
        <f>IF(COUNTRY_INFO!A625=0," ",COUNTRY_INFO!A625)</f>
        <v>Ethiopia</v>
      </c>
      <c r="B625" s="10" t="str">
        <f>IF(COUNTRY_INFO!B625=0," ",COUNTRY_INFO!B625)</f>
        <v>SNNPR East Gurage</v>
      </c>
      <c r="C625" s="87" t="str">
        <f>IF(COUNTRY_INFO!C625=0," ",COUNTRY_INFO!C625)</f>
        <v>Meskan</v>
      </c>
      <c r="D625" s="67">
        <f>COUNTRY_INFO!L625</f>
        <v>0</v>
      </c>
      <c r="E625" s="61"/>
      <c r="F625" s="61"/>
      <c r="G625" s="11">
        <f>MAX('MDA1'!M625,'MDA2'!M625)</f>
        <v>0</v>
      </c>
      <c r="H625" s="11">
        <f>IF(AND(COUNTRY_INFO!H625&gt;0,COUNTRY_INFO!H625&lt;4),IF(D625&gt;MAX('MDA1'!M625,'MDA2'!M625),MAX('MDA1'!M625,'MDA2'!M625),D625),0)</f>
        <v>0</v>
      </c>
      <c r="I625" s="73">
        <f>IF(AND(COUNTRY_INFO!H625&gt;0,COUNTRY_INFO!H625&lt;4), IF(G625/D625*100&lt;&gt;0, IF(G625/D625*100&gt;100,100,G625/D625*100), "-"),0)</f>
        <v>0</v>
      </c>
      <c r="J625" s="67">
        <f>COUNTRY_INFO!M625</f>
        <v>0</v>
      </c>
      <c r="K625" s="61"/>
      <c r="L625" s="61"/>
      <c r="M625" s="11">
        <f>MAX('MDA1'!M625,MAX('MDA3'!I625,'MDA3'!L625)+MAX('MDA3'!J625,'MDA3'!M625))</f>
        <v>0</v>
      </c>
      <c r="N625" s="11">
        <f>IF(AND(COUNTRY_INFO!I625&gt;0,COUNTRY_INFO!I625&lt;4),IF(J625&gt;MAX('MDA1'!M625,MAX('MDA3'!I625,'MDA3'!L625)+MAX('MDA3'!J625,'MDA3'!M625)),MAX('MDA1'!M625,MAX('MDA3'!I625,'MDA3'!L625)+MAX('MDA3'!J625,'MDA3'!M625)),J625),0)</f>
        <v>0</v>
      </c>
      <c r="O625" s="73">
        <f>IF(AND(COUNTRY_INFO!I625&gt;0,COUNTRY_INFO!I625&lt;4), IF(M625/J625*100&lt;&gt;0, IF(M625/J625*100&gt;100,100,M625/J625*100), "-"),0)</f>
        <v>0</v>
      </c>
      <c r="P625" s="67">
        <f>COUNTRY_INFO!N625</f>
        <v>95645</v>
      </c>
      <c r="Q625" s="61"/>
      <c r="R625" s="61"/>
      <c r="S625" s="11">
        <f>SUM(MAX('MDA2'!J625, 'T1'!L625, MAX(T3_R1!K625, T3_R2!K625)), MAX('MDA1'!K625, 'MDA2'!K625, 'T1'!M625, MAX(T3_R1!L625, T3_R2!L625)), MAX('MDA1'!L625, 'MDA2'!L625, 'T1'!N625, MAX(T3_R1!M625, T3_R2!M625)))</f>
        <v>63595</v>
      </c>
      <c r="T625" s="11">
        <f>IF(AND(COUNTRY_INFO!J625&gt;1,COUNTRY_INFO!J625&lt;4),IF(COUNTRY_INFO!E625&gt;MAX('MDA2'!J625,'T1'!L625,MAX(T3_R1!K625,T3_R2!K625)),MAX('MDA2'!J625,'T1'!L625,MAX(T3_R1!K625,T3_R2!K625)),COUNTRY_INFO!E625),0)</f>
        <v>0</v>
      </c>
      <c r="U625" s="217" t="str">
        <f>IF(AND(COUNTRY_INFO!J625&gt;1,COUNTRY_INFO!J625&lt;4), IF(T625/COUNTRY_INFO!E625*100&lt;&gt;0, IF(T625/COUNTRY_INFO!E625*100&gt;100,100,T625/COUNTRY_INFO!E625*100), "-"),0)</f>
        <v>-</v>
      </c>
      <c r="V625" s="11">
        <f>IF(AND(COUNTRY_INFO!J625&gt;1,COUNTRY_INFO!J625&lt;4),IF(COUNTRY_INFO!F625&gt;MAX('MDA1'!K625,'MDA2'!K625,'T1'!M625,MAX(T3_R1!L625,T3_R2!L625)),MAX('MDA1'!K625,'MDA2'!K625,'T1'!M625,MAX(T3_R1!L625,T3_R2!L625)),COUNTRY_INFO!F625),0)</f>
        <v>63595</v>
      </c>
      <c r="W625" s="217">
        <f>IF(AND(COUNTRY_INFO!J625&gt;1,COUNTRY_INFO!J625&lt;4), IF(V625/COUNTRY_INFO!F625*100&lt;&gt;0, IF(V625/COUNTRY_INFO!F625*100&gt;100,100,V625/COUNTRY_INFO!F625*100), "-"),0)</f>
        <v>98.857453754080524</v>
      </c>
      <c r="X625" s="11">
        <f t="shared" si="68"/>
        <v>63595</v>
      </c>
      <c r="Y625" s="73">
        <f>IF(AND(COUNTRY_INFO!J625&gt;1,COUNTRY_INFO!J625&lt;4), IF(S625/P625*100&lt;&gt;0, IF(X625/P625*100&gt;100,100,X625/P625*100), "-"),0)</f>
        <v>66.490668618328201</v>
      </c>
      <c r="Z625" s="67">
        <f>COUNTRY_INFO!O625</f>
        <v>0</v>
      </c>
      <c r="AA625" s="61"/>
      <c r="AB625" s="61"/>
      <c r="AC625" s="11">
        <f>MAX('T1'!L625,'T2'!J625)+MAX('T1'!M625,'T2'!K625)+MAX('T1'!N625,'T2'!L625)</f>
        <v>0</v>
      </c>
      <c r="AD625" s="11">
        <f>IF(COUNTRY_INFO!K625=1,IF(COUNTRY_INFO!F625*0.33&gt;MAX('T1'!M625,'T2'!K625),MAX('T1'!M625,'T2'!K625),COUNTRY_INFO!F625*0.33),IF(COUNTRY_INFO!K625=2,IF(COUNTRY_INFO!F625*0.5&gt;MAX('T1'!M625,'T2'!K625),MAX('T1'!M625,'T2'!K625),COUNTRY_INFO!F625*0.5),IF(COUNTRY_INFO!K625=3,IF(COUNTRY_INFO!F625&gt;MAX('T1'!M625,'T2'!K625),MAX('T1'!M625,'T2'!K625),COUNTRY_INFO!F625),0)))</f>
        <v>0</v>
      </c>
      <c r="AE625" s="217">
        <f>IF(AND(COUNTRY_INFO!K625&gt;0,COUNTRY_INFO!K625&lt;4),IF(Z625&gt;0,IF(COUNTRY_INFO!K625=1, AD625/(COUNTRY_INFO!F625*0.33)*100, IF(COUNTRY_INFO!K625=2, AD625/(COUNTRY_INFO!F625*0.5)*100, IF(COUNTRY_INFO!K625=3, AD625/COUNTRY_INFO!F625*100))),"-"),0)</f>
        <v>0</v>
      </c>
      <c r="AF625" s="11">
        <f>IF(COUNTRY_INFO!K625=2,IF(COUNTRY_INFO!G625*0.2&gt;MAX('T1'!N625,'T2'!L625),MAX('T1'!N625,'T2'!L625),COUNTRY_INFO!G625*0.2),IF(COUNTRY_INFO!K625=3,IF(COUNTRY_INFO!G625&gt;MAX('T1'!N625,'T2'!L625),MAX('T1'!N625,'T2'!L625),COUNTRY_INFO!G625),0))</f>
        <v>0</v>
      </c>
      <c r="AG625" s="217">
        <f>IF(AND(COUNTRY_INFO!K625&gt;0,COUNTRY_INFO!K625&lt;4),IF(Z625&gt;0,IF(COUNTRY_INFO!K625=1, 0, IF(COUNTRY_INFO!K625=2, AF625/(COUNTRY_INFO!G625*0.2)*100, IF(COUNTRY_INFO!K625=3, AF625/COUNTRY_INFO!G625*100))),"-"),0)</f>
        <v>0</v>
      </c>
      <c r="AH625" s="11">
        <f t="shared" si="69"/>
        <v>0</v>
      </c>
      <c r="AI625" s="73">
        <f>IF(AND(COUNTRY_INFO!K625&gt;0,COUNTRY_INFO!K625&lt;4), IF(AC625/Z625*100&lt;&gt;0, IF(AH625/Z625*100&gt;100,100,AH625/Z625*100), "-"),0)</f>
        <v>0</v>
      </c>
      <c r="AJ625" s="261"/>
      <c r="AK625" s="260">
        <f>IF(AND(D625&lt;&gt;0, D625&lt;&gt;"Unknown",D625&lt;&gt;"Stopped",D625&lt;&gt;"Not required"),D625/COUNTRY_INFO!D625, 0)</f>
        <v>0</v>
      </c>
      <c r="AL625" s="260">
        <f>IF(AND(J625&lt;&gt;0,J625&lt;&gt;"Unknown",J625&lt;&gt;"Stopped",J625&lt;&gt;"Not required"),J625/COUNTRY_INFO!D625, 0)</f>
        <v>0</v>
      </c>
      <c r="AM625" s="260">
        <f>IF(AND(P625&lt;&gt;0,P625&lt;&gt;"Unknown",P625&lt;&gt;"Not required"),P625/(COUNTRY_INFO!E625+COUNTRY_INFO!F625), 0)</f>
        <v>1</v>
      </c>
      <c r="AN625" s="260">
        <f>IF(AND(Z625&lt;&gt;0,Z625&lt;&gt;"Unknown",Z625&lt;&gt;"Not required"),IF(COUNTRY_INFO!K625=1,1,IF(COUNTRY_INFO!K625=2,0.5*COUNTRY_INFO!F625/(0.5*COUNTRY_INFO!F625+0.2*COUNTRY_INFO!G625),IF(COUNTRY_INFO!K625=3,COUNTRY_INFO!F625/(COUNTRY_INFO!F625+COUNTRY_INFO!G625)))),0)</f>
        <v>0</v>
      </c>
      <c r="AO625" s="260">
        <f>IF(AND(Z625&lt;&gt;0,Z625&lt;&gt;"Unknown",Z625&lt;&gt;"Not required"),IF(COUNTRY_INFO!K625=1,0,IF(COUNTRY_INFO!K625=2,0.2*COUNTRY_INFO!G625/(0.5*COUNTRY_INFO!F625+0.2*COUNTRY_INFO!G625),IF(COUNTRY_INFO!K625=3,COUNTRY_INFO!G625/(COUNTRY_INFO!F625+COUNTRY_INFO!G625)))),0)</f>
        <v>0</v>
      </c>
      <c r="AP625" s="259">
        <f>MAX(COUNTRY_INFO!D625*AK625*PROFILE!$G$7,COUNTRY_INFO!D625*AL625*PROFILE!$G$7)</f>
        <v>0</v>
      </c>
      <c r="AQ625" s="259">
        <f>MAX(COUNTRY_INFO!D625*AK625*PROFILE!$G$8,COUNTRY_INFO!D625*AL625*PROFILE!$G$8,COUNTRY_INFO!D625*AM625*PROFILE!$G$8)</f>
        <v>29247.210359380919</v>
      </c>
      <c r="AR625" s="259">
        <f>MAX(COUNTRY_INFO!D625*AK625*PROFILE!$G$9,COUNTRY_INFO!D625*AL625*PROFILE!$G$9,COUNTRY_INFO!D625*AM625*PROFILE!$G$9,IF(AND(DISTRICT!Z625&lt;&gt;"Unknown",Z625&lt;&gt;"Not required"),COUNTRY_INFO!O625*DISTRICT!AN625,0))</f>
        <v>60737.904973352612</v>
      </c>
      <c r="AS625" s="259">
        <f>MAX(COUNTRY_INFO!D625*AK625*PROFILE!$G$10,COUNTRY_INFO!D625*AL625*PROFILE!$G$10,IF(AND(DISTRICT!Z625&lt;&gt;"Unknown",Z625&lt;&gt;"Not required"),COUNTRY_INFO!O625*DISTRICT!AO625,0))</f>
        <v>0</v>
      </c>
      <c r="AT625" s="259">
        <f t="shared" si="70"/>
        <v>89985.115332733534</v>
      </c>
      <c r="AU625" s="258" t="str">
        <f t="shared" si="65"/>
        <v>Y</v>
      </c>
      <c r="AV625" s="259">
        <f>MAX('MDA2'!J625,'T1'!L625,'T2'!J625,T3_R1!K625,T3_R2!K625)</f>
        <v>0</v>
      </c>
      <c r="AW625" s="259">
        <f>MAX('MDA1'!K625,'MDA2'!K625,'MDA3'!I625,'MDA3'!L625,'T1'!M625,'T2'!K625,T3_R1!L625,T3_R2!L625)</f>
        <v>63595</v>
      </c>
      <c r="AX625" s="259">
        <f>MAX('MDA1'!L625,'MDA2'!L625,'MDA3'!J625,'MDA3'!M625,'T1'!N625,'T2'!L625,T3_R1!M625,T3_R2!M625)</f>
        <v>0</v>
      </c>
      <c r="AY625" s="259">
        <f t="shared" si="71"/>
        <v>63595</v>
      </c>
      <c r="AZ625" s="259">
        <f>MAX('MDA2'!J625,T625)</f>
        <v>0</v>
      </c>
      <c r="BA625" s="259">
        <f>MAX('MDA1'!K625,'MDA2'!K625,'MDA3'!I625,'MDA3'!L625,V625,AD625)</f>
        <v>63595</v>
      </c>
      <c r="BB625" s="259">
        <f>MAX('MDA1'!L625,'MDA2'!L625,'MDA3'!J625,'MDA3'!M625,AF625)</f>
        <v>0</v>
      </c>
      <c r="BC625" s="259">
        <f t="shared" si="66"/>
        <v>63595</v>
      </c>
      <c r="BD625" s="260">
        <f t="shared" si="67"/>
        <v>70.672799345589425</v>
      </c>
    </row>
    <row r="626" spans="1:56" x14ac:dyDescent="0.2">
      <c r="A626" s="10" t="str">
        <f>IF(COUNTRY_INFO!A626=0," ",COUNTRY_INFO!A626)</f>
        <v>Ethiopia</v>
      </c>
      <c r="B626" s="10" t="str">
        <f>IF(COUNTRY_INFO!B626=0," ",COUNTRY_INFO!B626)</f>
        <v>SNNPR East Gurage</v>
      </c>
      <c r="C626" s="87" t="str">
        <f>IF(COUNTRY_INFO!C626=0," ",COUNTRY_INFO!C626)</f>
        <v>Sodo</v>
      </c>
      <c r="D626" s="67">
        <f>COUNTRY_INFO!L626</f>
        <v>0</v>
      </c>
      <c r="E626" s="61"/>
      <c r="F626" s="61"/>
      <c r="G626" s="11">
        <f>MAX('MDA1'!M626,'MDA2'!M626)</f>
        <v>0</v>
      </c>
      <c r="H626" s="11">
        <f>IF(AND(COUNTRY_INFO!H626&gt;0,COUNTRY_INFO!H626&lt;4),IF(D626&gt;MAX('MDA1'!M626,'MDA2'!M626),MAX('MDA1'!M626,'MDA2'!M626),D626),0)</f>
        <v>0</v>
      </c>
      <c r="I626" s="73">
        <f>IF(AND(COUNTRY_INFO!H626&gt;0,COUNTRY_INFO!H626&lt;4), IF(G626/D626*100&lt;&gt;0, IF(G626/D626*100&gt;100,100,G626/D626*100), "-"),0)</f>
        <v>0</v>
      </c>
      <c r="J626" s="67">
        <f>COUNTRY_INFO!M626</f>
        <v>0</v>
      </c>
      <c r="K626" s="61"/>
      <c r="L626" s="61"/>
      <c r="M626" s="11">
        <f>MAX('MDA1'!M626,MAX('MDA3'!I626,'MDA3'!L626)+MAX('MDA3'!J626,'MDA3'!M626))</f>
        <v>0</v>
      </c>
      <c r="N626" s="11">
        <f>IF(AND(COUNTRY_INFO!I626&gt;0,COUNTRY_INFO!I626&lt;4),IF(J626&gt;MAX('MDA1'!M626,MAX('MDA3'!I626,'MDA3'!L626)+MAX('MDA3'!J626,'MDA3'!M626)),MAX('MDA1'!M626,MAX('MDA3'!I626,'MDA3'!L626)+MAX('MDA3'!J626,'MDA3'!M626)),J626),0)</f>
        <v>0</v>
      </c>
      <c r="O626" s="73">
        <f>IF(AND(COUNTRY_INFO!I626&gt;0,COUNTRY_INFO!I626&lt;4), IF(M626/J626*100&lt;&gt;0, IF(M626/J626*100&gt;100,100,M626/J626*100), "-"),0)</f>
        <v>0</v>
      </c>
      <c r="P626" s="67">
        <f>COUNTRY_INFO!N626</f>
        <v>88231</v>
      </c>
      <c r="Q626" s="61"/>
      <c r="R626" s="61"/>
      <c r="S626" s="11">
        <f>SUM(MAX('MDA2'!J626, 'T1'!L626, MAX(T3_R1!K626, T3_R2!K626)), MAX('MDA1'!K626, 'MDA2'!K626, 'T1'!M626, MAX(T3_R1!L626, T3_R2!L626)), MAX('MDA1'!L626, 'MDA2'!L626, 'T1'!N626, MAX(T3_R1!M626, T3_R2!M626)))</f>
        <v>0</v>
      </c>
      <c r="T626" s="11">
        <f>IF(AND(COUNTRY_INFO!J626&gt;1,COUNTRY_INFO!J626&lt;4),IF(COUNTRY_INFO!E626&gt;MAX('MDA2'!J626,'T1'!L626,MAX(T3_R1!K626,T3_R2!K626)),MAX('MDA2'!J626,'T1'!L626,MAX(T3_R1!K626,T3_R2!K626)),COUNTRY_INFO!E626),0)</f>
        <v>0</v>
      </c>
      <c r="U626" s="217" t="str">
        <f>IF(AND(COUNTRY_INFO!J626&gt;1,COUNTRY_INFO!J626&lt;4), IF(T626/COUNTRY_INFO!E626*100&lt;&gt;0, IF(T626/COUNTRY_INFO!E626*100&gt;100,100,T626/COUNTRY_INFO!E626*100), "-"),0)</f>
        <v>-</v>
      </c>
      <c r="V626" s="11">
        <f>IF(AND(COUNTRY_INFO!J626&gt;1,COUNTRY_INFO!J626&lt;4),IF(COUNTRY_INFO!F626&gt;MAX('MDA1'!K626,'MDA2'!K626,'T1'!M626,MAX(T3_R1!L626,T3_R2!L626)),MAX('MDA1'!K626,'MDA2'!K626,'T1'!M626,MAX(T3_R1!L626,T3_R2!L626)),COUNTRY_INFO!F626),0)</f>
        <v>0</v>
      </c>
      <c r="W626" s="217" t="str">
        <f>IF(AND(COUNTRY_INFO!J626&gt;1,COUNTRY_INFO!J626&lt;4), IF(V626/COUNTRY_INFO!F626*100&lt;&gt;0, IF(V626/COUNTRY_INFO!F626*100&gt;100,100,V626/COUNTRY_INFO!F626*100), "-"),0)</f>
        <v>-</v>
      </c>
      <c r="X626" s="11">
        <f t="shared" si="68"/>
        <v>0</v>
      </c>
      <c r="Y626" s="73" t="str">
        <f>IF(AND(COUNTRY_INFO!J626&gt;1,COUNTRY_INFO!J626&lt;4), IF(S626/P626*100&lt;&gt;0, IF(X626/P626*100&gt;100,100,X626/P626*100), "-"),0)</f>
        <v>-</v>
      </c>
      <c r="Z626" s="67">
        <f>COUNTRY_INFO!O626</f>
        <v>0</v>
      </c>
      <c r="AA626" s="61"/>
      <c r="AB626" s="61"/>
      <c r="AC626" s="11">
        <f>MAX('T1'!L626,'T2'!J626)+MAX('T1'!M626,'T2'!K626)+MAX('T1'!N626,'T2'!L626)</f>
        <v>0</v>
      </c>
      <c r="AD626" s="11">
        <f>IF(COUNTRY_INFO!K626=1,IF(COUNTRY_INFO!F626*0.33&gt;MAX('T1'!M626,'T2'!K626),MAX('T1'!M626,'T2'!K626),COUNTRY_INFO!F626*0.33),IF(COUNTRY_INFO!K626=2,IF(COUNTRY_INFO!F626*0.5&gt;MAX('T1'!M626,'T2'!K626),MAX('T1'!M626,'T2'!K626),COUNTRY_INFO!F626*0.5),IF(COUNTRY_INFO!K626=3,IF(COUNTRY_INFO!F626&gt;MAX('T1'!M626,'T2'!K626),MAX('T1'!M626,'T2'!K626),COUNTRY_INFO!F626),0)))</f>
        <v>0</v>
      </c>
      <c r="AE626" s="217">
        <f>IF(AND(COUNTRY_INFO!K626&gt;0,COUNTRY_INFO!K626&lt;4),IF(Z626&gt;0,IF(COUNTRY_INFO!K626=1, AD626/(COUNTRY_INFO!F626*0.33)*100, IF(COUNTRY_INFO!K626=2, AD626/(COUNTRY_INFO!F626*0.5)*100, IF(COUNTRY_INFO!K626=3, AD626/COUNTRY_INFO!F626*100))),"-"),0)</f>
        <v>0</v>
      </c>
      <c r="AF626" s="11">
        <f>IF(COUNTRY_INFO!K626=2,IF(COUNTRY_INFO!G626*0.2&gt;MAX('T1'!N626,'T2'!L626),MAX('T1'!N626,'T2'!L626),COUNTRY_INFO!G626*0.2),IF(COUNTRY_INFO!K626=3,IF(COUNTRY_INFO!G626&gt;MAX('T1'!N626,'T2'!L626),MAX('T1'!N626,'T2'!L626),COUNTRY_INFO!G626),0))</f>
        <v>0</v>
      </c>
      <c r="AG626" s="217">
        <f>IF(AND(COUNTRY_INFO!K626&gt;0,COUNTRY_INFO!K626&lt;4),IF(Z626&gt;0,IF(COUNTRY_INFO!K626=1, 0, IF(COUNTRY_INFO!K626=2, AF626/(COUNTRY_INFO!G626*0.2)*100, IF(COUNTRY_INFO!K626=3, AF626/COUNTRY_INFO!G626*100))),"-"),0)</f>
        <v>0</v>
      </c>
      <c r="AH626" s="11">
        <f t="shared" si="69"/>
        <v>0</v>
      </c>
      <c r="AI626" s="73">
        <f>IF(AND(COUNTRY_INFO!K626&gt;0,COUNTRY_INFO!K626&lt;4), IF(AC626/Z626*100&lt;&gt;0, IF(AH626/Z626*100&gt;100,100,AH626/Z626*100), "-"),0)</f>
        <v>0</v>
      </c>
      <c r="AJ626" s="261"/>
      <c r="AK626" s="260">
        <f>IF(AND(D626&lt;&gt;0, D626&lt;&gt;"Unknown",D626&lt;&gt;"Stopped",D626&lt;&gt;"Not required"),D626/COUNTRY_INFO!D626, 0)</f>
        <v>0</v>
      </c>
      <c r="AL626" s="260">
        <f>IF(AND(J626&lt;&gt;0,J626&lt;&gt;"Unknown",J626&lt;&gt;"Stopped",J626&lt;&gt;"Not required"),J626/COUNTRY_INFO!D626, 0)</f>
        <v>0</v>
      </c>
      <c r="AM626" s="260">
        <f>IF(AND(P626&lt;&gt;0,P626&lt;&gt;"Unknown",P626&lt;&gt;"Not required"),P626/(COUNTRY_INFO!E626+COUNTRY_INFO!F626), 0)</f>
        <v>1</v>
      </c>
      <c r="AN626" s="260">
        <f>IF(AND(Z626&lt;&gt;0,Z626&lt;&gt;"Unknown",Z626&lt;&gt;"Not required"),IF(COUNTRY_INFO!K626=1,1,IF(COUNTRY_INFO!K626=2,0.5*COUNTRY_INFO!F626/(0.5*COUNTRY_INFO!F626+0.2*COUNTRY_INFO!G626),IF(COUNTRY_INFO!K626=3,COUNTRY_INFO!F626/(COUNTRY_INFO!F626+COUNTRY_INFO!G626)))),0)</f>
        <v>0</v>
      </c>
      <c r="AO626" s="260">
        <f>IF(AND(Z626&lt;&gt;0,Z626&lt;&gt;"Unknown",Z626&lt;&gt;"Not required"),IF(COUNTRY_INFO!K626=1,0,IF(COUNTRY_INFO!K626=2,0.2*COUNTRY_INFO!G626/(0.5*COUNTRY_INFO!F626+0.2*COUNTRY_INFO!G626),IF(COUNTRY_INFO!K626=3,COUNTRY_INFO!G626/(COUNTRY_INFO!F626+COUNTRY_INFO!G626)))),0)</f>
        <v>0</v>
      </c>
      <c r="AP626" s="259">
        <f>MAX(COUNTRY_INFO!D626*AK626*PROFILE!$G$7,COUNTRY_INFO!D626*AL626*PROFILE!$G$7)</f>
        <v>0</v>
      </c>
      <c r="AQ626" s="259">
        <f>MAX(COUNTRY_INFO!D626*AK626*PROFILE!$G$8,COUNTRY_INFO!D626*AL626*PROFILE!$G$8,COUNTRY_INFO!D626*AM626*PROFILE!$G$8)</f>
        <v>26979.939334766437</v>
      </c>
      <c r="AR626" s="259">
        <f>MAX(COUNTRY_INFO!D626*AK626*PROFILE!$G$9,COUNTRY_INFO!D626*AL626*PROFILE!$G$9,COUNTRY_INFO!D626*AM626*PROFILE!$G$9,IF(AND(DISTRICT!Z626&lt;&gt;"Unknown",Z626&lt;&gt;"Not required"),COUNTRY_INFO!O626*DISTRICT!AN626,0))</f>
        <v>56029.445932311093</v>
      </c>
      <c r="AS626" s="259">
        <f>MAX(COUNTRY_INFO!D626*AK626*PROFILE!$G$10,COUNTRY_INFO!D626*AL626*PROFILE!$G$10,IF(AND(DISTRICT!Z626&lt;&gt;"Unknown",Z626&lt;&gt;"Not required"),COUNTRY_INFO!O626*DISTRICT!AO626,0))</f>
        <v>0</v>
      </c>
      <c r="AT626" s="259">
        <f t="shared" si="70"/>
        <v>83009.385267077538</v>
      </c>
      <c r="AU626" s="258">
        <f t="shared" si="65"/>
        <v>0</v>
      </c>
      <c r="AV626" s="259">
        <f>MAX('MDA2'!J626,'T1'!L626,'T2'!J626,T3_R1!K626,T3_R2!K626)</f>
        <v>0</v>
      </c>
      <c r="AW626" s="259">
        <f>MAX('MDA1'!K626,'MDA2'!K626,'MDA3'!I626,'MDA3'!L626,'T1'!M626,'T2'!K626,T3_R1!L626,T3_R2!L626)</f>
        <v>0</v>
      </c>
      <c r="AX626" s="259">
        <f>MAX('MDA1'!L626,'MDA2'!L626,'MDA3'!J626,'MDA3'!M626,'T1'!N626,'T2'!L626,T3_R1!M626,T3_R2!M626)</f>
        <v>0</v>
      </c>
      <c r="AY626" s="259">
        <f t="shared" si="71"/>
        <v>0</v>
      </c>
      <c r="AZ626" s="259">
        <f>MAX('MDA2'!J626,T626)</f>
        <v>0</v>
      </c>
      <c r="BA626" s="259">
        <f>MAX('MDA1'!K626,'MDA2'!K626,'MDA3'!I626,'MDA3'!L626,V626,AD626)</f>
        <v>0</v>
      </c>
      <c r="BB626" s="259">
        <f>MAX('MDA1'!L626,'MDA2'!L626,'MDA3'!J626,'MDA3'!M626,AF626)</f>
        <v>0</v>
      </c>
      <c r="BC626" s="259">
        <f t="shared" si="66"/>
        <v>0</v>
      </c>
      <c r="BD626" s="260">
        <f t="shared" si="67"/>
        <v>0</v>
      </c>
    </row>
    <row r="627" spans="1:56" x14ac:dyDescent="0.2">
      <c r="A627" s="10" t="str">
        <f>IF(COUNTRY_INFO!A627=0," ",COUNTRY_INFO!A627)</f>
        <v>Ethiopia</v>
      </c>
      <c r="B627" s="10" t="str">
        <f>IF(COUNTRY_INFO!B627=0," ",COUNTRY_INFO!B627)</f>
        <v>SNNPR Gamo Gofa</v>
      </c>
      <c r="C627" s="87" t="str">
        <f>IF(COUNTRY_INFO!C627=0," ",COUNTRY_INFO!C627)</f>
        <v>Arbaminch Town</v>
      </c>
      <c r="D627" s="67">
        <f>COUNTRY_INFO!L627</f>
        <v>0</v>
      </c>
      <c r="E627" s="61"/>
      <c r="F627" s="61"/>
      <c r="G627" s="11">
        <f>MAX('MDA1'!M627,'MDA2'!M627)</f>
        <v>0</v>
      </c>
      <c r="H627" s="11">
        <f>IF(AND(COUNTRY_INFO!H627&gt;0,COUNTRY_INFO!H627&lt;4),IF(D627&gt;MAX('MDA1'!M627,'MDA2'!M627),MAX('MDA1'!M627,'MDA2'!M627),D627),0)</f>
        <v>0</v>
      </c>
      <c r="I627" s="73">
        <f>IF(AND(COUNTRY_INFO!H627&gt;0,COUNTRY_INFO!H627&lt;4), IF(G627/D627*100&lt;&gt;0, IF(G627/D627*100&gt;100,100,G627/D627*100), "-"),0)</f>
        <v>0</v>
      </c>
      <c r="J627" s="67">
        <f>COUNTRY_INFO!M627</f>
        <v>0</v>
      </c>
      <c r="K627" s="61"/>
      <c r="L627" s="61"/>
      <c r="M627" s="11">
        <f>MAX('MDA1'!M627,MAX('MDA3'!I627,'MDA3'!L627)+MAX('MDA3'!J627,'MDA3'!M627))</f>
        <v>0</v>
      </c>
      <c r="N627" s="11">
        <f>IF(AND(COUNTRY_INFO!I627&gt;0,COUNTRY_INFO!I627&lt;4),IF(J627&gt;MAX('MDA1'!M627,MAX('MDA3'!I627,'MDA3'!L627)+MAX('MDA3'!J627,'MDA3'!M627)),MAX('MDA1'!M627,MAX('MDA3'!I627,'MDA3'!L627)+MAX('MDA3'!J627,'MDA3'!M627)),J627),0)</f>
        <v>0</v>
      </c>
      <c r="O627" s="73">
        <f>IF(AND(COUNTRY_INFO!I627&gt;0,COUNTRY_INFO!I627&lt;4), IF(M627/J627*100&lt;&gt;0, IF(M627/J627*100&gt;100,100,M627/J627*100), "-"),0)</f>
        <v>0</v>
      </c>
      <c r="P627" s="67">
        <f>COUNTRY_INFO!N627</f>
        <v>52989</v>
      </c>
      <c r="Q627" s="61"/>
      <c r="R627" s="61"/>
      <c r="S627" s="11">
        <f>SUM(MAX('MDA2'!J627, 'T1'!L627, MAX(T3_R1!K627, T3_R2!K627)), MAX('MDA1'!K627, 'MDA2'!K627, 'T1'!M627, MAX(T3_R1!L627, T3_R2!L627)), MAX('MDA1'!L627, 'MDA2'!L627, 'T1'!N627, MAX(T3_R1!M627, T3_R2!M627)))</f>
        <v>31649</v>
      </c>
      <c r="T627" s="11">
        <f>IF(AND(COUNTRY_INFO!J627&gt;1,COUNTRY_INFO!J627&lt;4),IF(COUNTRY_INFO!E627&gt;MAX('MDA2'!J627,'T1'!L627,MAX(T3_R1!K627,T3_R2!K627)),MAX('MDA2'!J627,'T1'!L627,MAX(T3_R1!K627,T3_R2!K627)),COUNTRY_INFO!E627),0)</f>
        <v>0</v>
      </c>
      <c r="U627" s="217" t="str">
        <f>IF(AND(COUNTRY_INFO!J627&gt;1,COUNTRY_INFO!J627&lt;4), IF(T627/COUNTRY_INFO!E627*100&lt;&gt;0, IF(T627/COUNTRY_INFO!E627*100&gt;100,100,T627/COUNTRY_INFO!E627*100), "-"),0)</f>
        <v>-</v>
      </c>
      <c r="V627" s="11">
        <f>IF(AND(COUNTRY_INFO!J627&gt;1,COUNTRY_INFO!J627&lt;4),IF(COUNTRY_INFO!F627&gt;MAX('MDA1'!K627,'MDA2'!K627,'T1'!M627,MAX(T3_R1!L627,T3_R2!L627)),MAX('MDA1'!K627,'MDA2'!K627,'T1'!M627,MAX(T3_R1!L627,T3_R2!L627)),COUNTRY_INFO!F627),0)</f>
        <v>31649</v>
      </c>
      <c r="W627" s="217">
        <f>IF(AND(COUNTRY_INFO!J627&gt;1,COUNTRY_INFO!J627&lt;4), IF(V627/COUNTRY_INFO!F627*100&lt;&gt;0, IF(V627/COUNTRY_INFO!F627*100&gt;100,100,V627/COUNTRY_INFO!F627*100), "-"),0)</f>
        <v>88.801907968574639</v>
      </c>
      <c r="X627" s="11">
        <f t="shared" si="68"/>
        <v>31649</v>
      </c>
      <c r="Y627" s="73">
        <f>IF(AND(COUNTRY_INFO!J627&gt;1,COUNTRY_INFO!J627&lt;4), IF(S627/P627*100&lt;&gt;0, IF(X627/P627*100&gt;100,100,X627/P627*100), "-"),0)</f>
        <v>59.727490611258936</v>
      </c>
      <c r="Z627" s="67">
        <f>COUNTRY_INFO!O627</f>
        <v>0</v>
      </c>
      <c r="AA627" s="61"/>
      <c r="AB627" s="61"/>
      <c r="AC627" s="11">
        <f>MAX('T1'!L627,'T2'!J627)+MAX('T1'!M627,'T2'!K627)+MAX('T1'!N627,'T2'!L627)</f>
        <v>0</v>
      </c>
      <c r="AD627" s="11">
        <f>IF(COUNTRY_INFO!K627=1,IF(COUNTRY_INFO!F627*0.33&gt;MAX('T1'!M627,'T2'!K627),MAX('T1'!M627,'T2'!K627),COUNTRY_INFO!F627*0.33),IF(COUNTRY_INFO!K627=2,IF(COUNTRY_INFO!F627*0.5&gt;MAX('T1'!M627,'T2'!K627),MAX('T1'!M627,'T2'!K627),COUNTRY_INFO!F627*0.5),IF(COUNTRY_INFO!K627=3,IF(COUNTRY_INFO!F627&gt;MAX('T1'!M627,'T2'!K627),MAX('T1'!M627,'T2'!K627),COUNTRY_INFO!F627),0)))</f>
        <v>0</v>
      </c>
      <c r="AE627" s="217">
        <f>IF(AND(COUNTRY_INFO!K627&gt;0,COUNTRY_INFO!K627&lt;4),IF(Z627&gt;0,IF(COUNTRY_INFO!K627=1, AD627/(COUNTRY_INFO!F627*0.33)*100, IF(COUNTRY_INFO!K627=2, AD627/(COUNTRY_INFO!F627*0.5)*100, IF(COUNTRY_INFO!K627=3, AD627/COUNTRY_INFO!F627*100))),"-"),0)</f>
        <v>0</v>
      </c>
      <c r="AF627" s="11">
        <f>IF(COUNTRY_INFO!K627=2,IF(COUNTRY_INFO!G627*0.2&gt;MAX('T1'!N627,'T2'!L627),MAX('T1'!N627,'T2'!L627),COUNTRY_INFO!G627*0.2),IF(COUNTRY_INFO!K627=3,IF(COUNTRY_INFO!G627&gt;MAX('T1'!N627,'T2'!L627),MAX('T1'!N627,'T2'!L627),COUNTRY_INFO!G627),0))</f>
        <v>0</v>
      </c>
      <c r="AG627" s="217">
        <f>IF(AND(COUNTRY_INFO!K627&gt;0,COUNTRY_INFO!K627&lt;4),IF(Z627&gt;0,IF(COUNTRY_INFO!K627=1, 0, IF(COUNTRY_INFO!K627=2, AF627/(COUNTRY_INFO!G627*0.2)*100, IF(COUNTRY_INFO!K627=3, AF627/COUNTRY_INFO!G627*100))),"-"),0)</f>
        <v>0</v>
      </c>
      <c r="AH627" s="11">
        <f t="shared" si="69"/>
        <v>0</v>
      </c>
      <c r="AI627" s="73">
        <f>IF(AND(COUNTRY_INFO!K627&gt;0,COUNTRY_INFO!K627&lt;4), IF(AC627/Z627*100&lt;&gt;0, IF(AH627/Z627*100&gt;100,100,AH627/Z627*100), "-"),0)</f>
        <v>0</v>
      </c>
      <c r="AJ627" s="261"/>
      <c r="AK627" s="260">
        <f>IF(AND(D627&lt;&gt;0, D627&lt;&gt;"Unknown",D627&lt;&gt;"Stopped",D627&lt;&gt;"Not required"),D627/COUNTRY_INFO!D627, 0)</f>
        <v>0</v>
      </c>
      <c r="AL627" s="260">
        <f>IF(AND(J627&lt;&gt;0,J627&lt;&gt;"Unknown",J627&lt;&gt;"Stopped",J627&lt;&gt;"Not required"),J627/COUNTRY_INFO!D627, 0)</f>
        <v>0</v>
      </c>
      <c r="AM627" s="260">
        <f>IF(AND(P627&lt;&gt;0,P627&lt;&gt;"Unknown",P627&lt;&gt;"Not required"),P627/(COUNTRY_INFO!E627+COUNTRY_INFO!F627), 0)</f>
        <v>1</v>
      </c>
      <c r="AN627" s="260">
        <f>IF(AND(Z627&lt;&gt;0,Z627&lt;&gt;"Unknown",Z627&lt;&gt;"Not required"),IF(COUNTRY_INFO!K627=1,1,IF(COUNTRY_INFO!K627=2,0.5*COUNTRY_INFO!F627/(0.5*COUNTRY_INFO!F627+0.2*COUNTRY_INFO!G627),IF(COUNTRY_INFO!K627=3,COUNTRY_INFO!F627/(COUNTRY_INFO!F627+COUNTRY_INFO!G627)))),0)</f>
        <v>0</v>
      </c>
      <c r="AO627" s="260">
        <f>IF(AND(Z627&lt;&gt;0,Z627&lt;&gt;"Unknown",Z627&lt;&gt;"Not required"),IF(COUNTRY_INFO!K627=1,0,IF(COUNTRY_INFO!K627=2,0.2*COUNTRY_INFO!G627/(0.5*COUNTRY_INFO!F627+0.2*COUNTRY_INFO!G627),IF(COUNTRY_INFO!K627=3,COUNTRY_INFO!G627/(COUNTRY_INFO!F627+COUNTRY_INFO!G627)))),0)</f>
        <v>0</v>
      </c>
      <c r="AP627" s="259">
        <f>MAX(COUNTRY_INFO!D627*AK627*PROFILE!$G$7,COUNTRY_INFO!D627*AL627*PROFILE!$G$7)</f>
        <v>0</v>
      </c>
      <c r="AQ627" s="259">
        <f>MAX(COUNTRY_INFO!D627*AK627*PROFILE!$G$8,COUNTRY_INFO!D627*AL627*PROFILE!$G$8,COUNTRY_INFO!D627*AM627*PROFILE!$G$8)</f>
        <v>16203.664599169853</v>
      </c>
      <c r="AR627" s="259">
        <f>MAX(COUNTRY_INFO!D627*AK627*PROFILE!$G$9,COUNTRY_INFO!D627*AL627*PROFILE!$G$9,COUNTRY_INFO!D627*AM627*PROFILE!$G$9,IF(AND(DISTRICT!Z627&lt;&gt;"Unknown",Z627&lt;&gt;"Not required"),COUNTRY_INFO!O627*DISTRICT!AN627,0))</f>
        <v>33650.273942409891</v>
      </c>
      <c r="AS627" s="259">
        <f>MAX(COUNTRY_INFO!D627*AK627*PROFILE!$G$10,COUNTRY_INFO!D627*AL627*PROFILE!$G$10,IF(AND(DISTRICT!Z627&lt;&gt;"Unknown",Z627&lt;&gt;"Not required"),COUNTRY_INFO!O627*DISTRICT!AO627,0))</f>
        <v>0</v>
      </c>
      <c r="AT627" s="259">
        <f t="shared" si="70"/>
        <v>49853.938541579744</v>
      </c>
      <c r="AU627" s="258" t="str">
        <f t="shared" si="65"/>
        <v>Y</v>
      </c>
      <c r="AV627" s="259">
        <f>MAX('MDA2'!J627,'T1'!L627,'T2'!J627,T3_R1!K627,T3_R2!K627)</f>
        <v>0</v>
      </c>
      <c r="AW627" s="259">
        <f>MAX('MDA1'!K627,'MDA2'!K627,'MDA3'!I627,'MDA3'!L627,'T1'!M627,'T2'!K627,T3_R1!L627,T3_R2!L627)</f>
        <v>31649</v>
      </c>
      <c r="AX627" s="259">
        <f>MAX('MDA1'!L627,'MDA2'!L627,'MDA3'!J627,'MDA3'!M627,'T1'!N627,'T2'!L627,T3_R1!M627,T3_R2!M627)</f>
        <v>0</v>
      </c>
      <c r="AY627" s="259">
        <f t="shared" si="71"/>
        <v>31649</v>
      </c>
      <c r="AZ627" s="259">
        <f>MAX('MDA2'!J627,T627)</f>
        <v>0</v>
      </c>
      <c r="BA627" s="259">
        <f>MAX('MDA1'!K627,'MDA2'!K627,'MDA3'!I627,'MDA3'!L627,V627,AD627)</f>
        <v>31649</v>
      </c>
      <c r="BB627" s="259">
        <f>MAX('MDA1'!L627,'MDA2'!L627,'MDA3'!J627,'MDA3'!M627,AF627)</f>
        <v>0</v>
      </c>
      <c r="BC627" s="259">
        <f t="shared" si="66"/>
        <v>31649</v>
      </c>
      <c r="BD627" s="260">
        <f t="shared" si="67"/>
        <v>63.483449704989191</v>
      </c>
    </row>
    <row r="628" spans="1:56" x14ac:dyDescent="0.2">
      <c r="A628" s="10" t="str">
        <f>IF(COUNTRY_INFO!A628=0," ",COUNTRY_INFO!A628)</f>
        <v>Ethiopia</v>
      </c>
      <c r="B628" s="10" t="str">
        <f>IF(COUNTRY_INFO!B628=0," ",COUNTRY_INFO!B628)</f>
        <v>SNNPR Gamo Gofa</v>
      </c>
      <c r="C628" s="87" t="str">
        <f>IF(COUNTRY_INFO!C628=0," ",COUNTRY_INFO!C628)</f>
        <v>Arbaminch zuria</v>
      </c>
      <c r="D628" s="67">
        <f>COUNTRY_INFO!L628</f>
        <v>0</v>
      </c>
      <c r="E628" s="61"/>
      <c r="F628" s="61"/>
      <c r="G628" s="11">
        <f>MAX('MDA1'!M628,'MDA2'!M628)</f>
        <v>0</v>
      </c>
      <c r="H628" s="11">
        <f>IF(AND(COUNTRY_INFO!H628&gt;0,COUNTRY_INFO!H628&lt;4),IF(D628&gt;MAX('MDA1'!M628,'MDA2'!M628),MAX('MDA1'!M628,'MDA2'!M628),D628),0)</f>
        <v>0</v>
      </c>
      <c r="I628" s="73">
        <f>IF(AND(COUNTRY_INFO!H628&gt;0,COUNTRY_INFO!H628&lt;4), IF(G628/D628*100&lt;&gt;0, IF(G628/D628*100&gt;100,100,G628/D628*100), "-"),0)</f>
        <v>0</v>
      </c>
      <c r="J628" s="67">
        <f>COUNTRY_INFO!M628</f>
        <v>0</v>
      </c>
      <c r="K628" s="61"/>
      <c r="L628" s="61"/>
      <c r="M628" s="11">
        <f>MAX('MDA1'!M628,MAX('MDA3'!I628,'MDA3'!L628)+MAX('MDA3'!J628,'MDA3'!M628))</f>
        <v>0</v>
      </c>
      <c r="N628" s="11">
        <f>IF(AND(COUNTRY_INFO!I628&gt;0,COUNTRY_INFO!I628&lt;4),IF(J628&gt;MAX('MDA1'!M628,MAX('MDA3'!I628,'MDA3'!L628)+MAX('MDA3'!J628,'MDA3'!M628)),MAX('MDA1'!M628,MAX('MDA3'!I628,'MDA3'!L628)+MAX('MDA3'!J628,'MDA3'!M628)),J628),0)</f>
        <v>0</v>
      </c>
      <c r="O628" s="73">
        <f>IF(AND(COUNTRY_INFO!I628&gt;0,COUNTRY_INFO!I628&lt;4), IF(M628/J628*100&lt;&gt;0, IF(M628/J628*100&gt;100,100,M628/J628*100), "-"),0)</f>
        <v>0</v>
      </c>
      <c r="P628" s="67">
        <f>COUNTRY_INFO!N628</f>
        <v>99799</v>
      </c>
      <c r="Q628" s="61"/>
      <c r="R628" s="61"/>
      <c r="S628" s="11">
        <f>SUM(MAX('MDA2'!J628, 'T1'!L628, MAX(T3_R1!K628, T3_R2!K628)), MAX('MDA1'!K628, 'MDA2'!K628, 'T1'!M628, MAX(T3_R1!L628, T3_R2!L628)), MAX('MDA1'!L628, 'MDA2'!L628, 'T1'!N628, MAX(T3_R1!M628, T3_R2!M628)))</f>
        <v>63297</v>
      </c>
      <c r="T628" s="11">
        <f>IF(AND(COUNTRY_INFO!J628&gt;1,COUNTRY_INFO!J628&lt;4),IF(COUNTRY_INFO!E628&gt;MAX('MDA2'!J628,'T1'!L628,MAX(T3_R1!K628,T3_R2!K628)),MAX('MDA2'!J628,'T1'!L628,MAX(T3_R1!K628,T3_R2!K628)),COUNTRY_INFO!E628),0)</f>
        <v>0</v>
      </c>
      <c r="U628" s="217" t="str">
        <f>IF(AND(COUNTRY_INFO!J628&gt;1,COUNTRY_INFO!J628&lt;4), IF(T628/COUNTRY_INFO!E628*100&lt;&gt;0, IF(T628/COUNTRY_INFO!E628*100&gt;100,100,T628/COUNTRY_INFO!E628*100), "-"),0)</f>
        <v>-</v>
      </c>
      <c r="V628" s="11">
        <f>IF(AND(COUNTRY_INFO!J628&gt;1,COUNTRY_INFO!J628&lt;4),IF(COUNTRY_INFO!F628&gt;MAX('MDA1'!K628,'MDA2'!K628,'T1'!M628,MAX(T3_R1!L628,T3_R2!L628)),MAX('MDA1'!K628,'MDA2'!K628,'T1'!M628,MAX(T3_R1!L628,T3_R2!L628)),COUNTRY_INFO!F628),0)</f>
        <v>63297</v>
      </c>
      <c r="W628" s="217">
        <f>IF(AND(COUNTRY_INFO!J628&gt;1,COUNTRY_INFO!J628&lt;4), IF(V628/COUNTRY_INFO!F628*100&lt;&gt;0, IF(V628/COUNTRY_INFO!F628*100&gt;100,100,V628/COUNTRY_INFO!F628*100), "-"),0)</f>
        <v>94.29861152493892</v>
      </c>
      <c r="X628" s="11">
        <f t="shared" si="68"/>
        <v>63297</v>
      </c>
      <c r="Y628" s="73">
        <f>IF(AND(COUNTRY_INFO!J628&gt;1,COUNTRY_INFO!J628&lt;4), IF(S628/P628*100&lt;&gt;0, IF(X628/P628*100&gt;100,100,X628/P628*100), "-"),0)</f>
        <v>63.424483211254625</v>
      </c>
      <c r="Z628" s="67">
        <f>COUNTRY_INFO!O628</f>
        <v>0</v>
      </c>
      <c r="AA628" s="61"/>
      <c r="AB628" s="61"/>
      <c r="AC628" s="11">
        <f>MAX('T1'!L628,'T2'!J628)+MAX('T1'!M628,'T2'!K628)+MAX('T1'!N628,'T2'!L628)</f>
        <v>0</v>
      </c>
      <c r="AD628" s="11">
        <f>IF(COUNTRY_INFO!K628=1,IF(COUNTRY_INFO!F628*0.33&gt;MAX('T1'!M628,'T2'!K628),MAX('T1'!M628,'T2'!K628),COUNTRY_INFO!F628*0.33),IF(COUNTRY_INFO!K628=2,IF(COUNTRY_INFO!F628*0.5&gt;MAX('T1'!M628,'T2'!K628),MAX('T1'!M628,'T2'!K628),COUNTRY_INFO!F628*0.5),IF(COUNTRY_INFO!K628=3,IF(COUNTRY_INFO!F628&gt;MAX('T1'!M628,'T2'!K628),MAX('T1'!M628,'T2'!K628),COUNTRY_INFO!F628),0)))</f>
        <v>0</v>
      </c>
      <c r="AE628" s="217">
        <f>IF(AND(COUNTRY_INFO!K628&gt;0,COUNTRY_INFO!K628&lt;4),IF(Z628&gt;0,IF(COUNTRY_INFO!K628=1, AD628/(COUNTRY_INFO!F628*0.33)*100, IF(COUNTRY_INFO!K628=2, AD628/(COUNTRY_INFO!F628*0.5)*100, IF(COUNTRY_INFO!K628=3, AD628/COUNTRY_INFO!F628*100))),"-"),0)</f>
        <v>0</v>
      </c>
      <c r="AF628" s="11">
        <f>IF(COUNTRY_INFO!K628=2,IF(COUNTRY_INFO!G628*0.2&gt;MAX('T1'!N628,'T2'!L628),MAX('T1'!N628,'T2'!L628),COUNTRY_INFO!G628*0.2),IF(COUNTRY_INFO!K628=3,IF(COUNTRY_INFO!G628&gt;MAX('T1'!N628,'T2'!L628),MAX('T1'!N628,'T2'!L628),COUNTRY_INFO!G628),0))</f>
        <v>0</v>
      </c>
      <c r="AG628" s="217">
        <f>IF(AND(COUNTRY_INFO!K628&gt;0,COUNTRY_INFO!K628&lt;4),IF(Z628&gt;0,IF(COUNTRY_INFO!K628=1, 0, IF(COUNTRY_INFO!K628=2, AF628/(COUNTRY_INFO!G628*0.2)*100, IF(COUNTRY_INFO!K628=3, AF628/COUNTRY_INFO!G628*100))),"-"),0)</f>
        <v>0</v>
      </c>
      <c r="AH628" s="11">
        <f t="shared" si="69"/>
        <v>0</v>
      </c>
      <c r="AI628" s="73">
        <f>IF(AND(COUNTRY_INFO!K628&gt;0,COUNTRY_INFO!K628&lt;4), IF(AC628/Z628*100&lt;&gt;0, IF(AH628/Z628*100&gt;100,100,AH628/Z628*100), "-"),0)</f>
        <v>0</v>
      </c>
      <c r="AJ628" s="261"/>
      <c r="AK628" s="260">
        <f>IF(AND(D628&lt;&gt;0, D628&lt;&gt;"Unknown",D628&lt;&gt;"Stopped",D628&lt;&gt;"Not required"),D628/COUNTRY_INFO!D628, 0)</f>
        <v>0</v>
      </c>
      <c r="AL628" s="260">
        <f>IF(AND(J628&lt;&gt;0,J628&lt;&gt;"Unknown",J628&lt;&gt;"Stopped",J628&lt;&gt;"Not required"),J628/COUNTRY_INFO!D628, 0)</f>
        <v>0</v>
      </c>
      <c r="AM628" s="260">
        <f>IF(AND(P628&lt;&gt;0,P628&lt;&gt;"Unknown",P628&lt;&gt;"Not required"),P628/(COUNTRY_INFO!E628+COUNTRY_INFO!F628), 0)</f>
        <v>1</v>
      </c>
      <c r="AN628" s="260">
        <f>IF(AND(Z628&lt;&gt;0,Z628&lt;&gt;"Unknown",Z628&lt;&gt;"Not required"),IF(COUNTRY_INFO!K628=1,1,IF(COUNTRY_INFO!K628=2,0.5*COUNTRY_INFO!F628/(0.5*COUNTRY_INFO!F628+0.2*COUNTRY_INFO!G628),IF(COUNTRY_INFO!K628=3,COUNTRY_INFO!F628/(COUNTRY_INFO!F628+COUNTRY_INFO!G628)))),0)</f>
        <v>0</v>
      </c>
      <c r="AO628" s="260">
        <f>IF(AND(Z628&lt;&gt;0,Z628&lt;&gt;"Unknown",Z628&lt;&gt;"Not required"),IF(COUNTRY_INFO!K628=1,0,IF(COUNTRY_INFO!K628=2,0.2*COUNTRY_INFO!G628/(0.5*COUNTRY_INFO!F628+0.2*COUNTRY_INFO!G628),IF(COUNTRY_INFO!K628=3,COUNTRY_INFO!G628/(COUNTRY_INFO!F628+COUNTRY_INFO!G628)))),0)</f>
        <v>0</v>
      </c>
      <c r="AP628" s="259">
        <f>MAX(COUNTRY_INFO!D628*AK628*PROFILE!$G$7,COUNTRY_INFO!D628*AL628*PROFILE!$G$7)</f>
        <v>0</v>
      </c>
      <c r="AQ628" s="259">
        <f>MAX(COUNTRY_INFO!D628*AK628*PROFILE!$G$8,COUNTRY_INFO!D628*AL628*PROFILE!$G$8,COUNTRY_INFO!D628*AM628*PROFILE!$G$8)</f>
        <v>30517.497284218218</v>
      </c>
      <c r="AR628" s="259">
        <f>MAX(COUNTRY_INFO!D628*AK628*PROFILE!$G$9,COUNTRY_INFO!D628*AL628*PROFILE!$G$9,COUNTRY_INFO!D628*AM628*PROFILE!$G$9,IF(AND(DISTRICT!Z628&lt;&gt;"Unknown",Z628&lt;&gt;"Not required"),COUNTRY_INFO!O628*DISTRICT!AN628,0))</f>
        <v>63375.919525222969</v>
      </c>
      <c r="AS628" s="259">
        <f>MAX(COUNTRY_INFO!D628*AK628*PROFILE!$G$10,COUNTRY_INFO!D628*AL628*PROFILE!$G$10,IF(AND(DISTRICT!Z628&lt;&gt;"Unknown",Z628&lt;&gt;"Not required"),COUNTRY_INFO!O628*DISTRICT!AO628,0))</f>
        <v>0</v>
      </c>
      <c r="AT628" s="259">
        <f t="shared" si="70"/>
        <v>93893.416809441187</v>
      </c>
      <c r="AU628" s="258" t="str">
        <f t="shared" si="65"/>
        <v>Y</v>
      </c>
      <c r="AV628" s="259">
        <f>MAX('MDA2'!J628,'T1'!L628,'T2'!J628,T3_R1!K628,T3_R2!K628)</f>
        <v>0</v>
      </c>
      <c r="AW628" s="259">
        <f>MAX('MDA1'!K628,'MDA2'!K628,'MDA3'!I628,'MDA3'!L628,'T1'!M628,'T2'!K628,T3_R1!L628,T3_R2!L628)</f>
        <v>63297</v>
      </c>
      <c r="AX628" s="259">
        <f>MAX('MDA1'!L628,'MDA2'!L628,'MDA3'!J628,'MDA3'!M628,'T1'!N628,'T2'!L628,T3_R1!M628,T3_R2!M628)</f>
        <v>0</v>
      </c>
      <c r="AY628" s="259">
        <f t="shared" si="71"/>
        <v>63297</v>
      </c>
      <c r="AZ628" s="259">
        <f>MAX('MDA2'!J628,T628)</f>
        <v>0</v>
      </c>
      <c r="BA628" s="259">
        <f>MAX('MDA1'!K628,'MDA2'!K628,'MDA3'!I628,'MDA3'!L628,V628,AD628)</f>
        <v>63297</v>
      </c>
      <c r="BB628" s="259">
        <f>MAX('MDA1'!L628,'MDA2'!L628,'MDA3'!J628,'MDA3'!M628,AF628)</f>
        <v>0</v>
      </c>
      <c r="BC628" s="259">
        <f t="shared" si="66"/>
        <v>63297</v>
      </c>
      <c r="BD628" s="260">
        <f t="shared" si="67"/>
        <v>67.41367196005092</v>
      </c>
    </row>
    <row r="629" spans="1:56" x14ac:dyDescent="0.2">
      <c r="A629" s="10" t="str">
        <f>IF(COUNTRY_INFO!A629=0," ",COUNTRY_INFO!A629)</f>
        <v>Ethiopia</v>
      </c>
      <c r="B629" s="10" t="str">
        <f>IF(COUNTRY_INFO!B629=0," ",COUNTRY_INFO!B629)</f>
        <v>SNNPR Gamo Gofa</v>
      </c>
      <c r="C629" s="87" t="str">
        <f>IF(COUNTRY_INFO!C629=0," ",COUNTRY_INFO!C629)</f>
        <v>Bonkie</v>
      </c>
      <c r="D629" s="67">
        <f>COUNTRY_INFO!L629</f>
        <v>0</v>
      </c>
      <c r="E629" s="61"/>
      <c r="F629" s="61"/>
      <c r="G629" s="11">
        <f>MAX('MDA1'!M629,'MDA2'!M629)</f>
        <v>0</v>
      </c>
      <c r="H629" s="11">
        <f>IF(AND(COUNTRY_INFO!H629&gt;0,COUNTRY_INFO!H629&lt;4),IF(D629&gt;MAX('MDA1'!M629,'MDA2'!M629),MAX('MDA1'!M629,'MDA2'!M629),D629),0)</f>
        <v>0</v>
      </c>
      <c r="I629" s="73">
        <f>IF(AND(COUNTRY_INFO!H629&gt;0,COUNTRY_INFO!H629&lt;4), IF(G629/D629*100&lt;&gt;0, IF(G629/D629*100&gt;100,100,G629/D629*100), "-"),0)</f>
        <v>0</v>
      </c>
      <c r="J629" s="67">
        <f>COUNTRY_INFO!M629</f>
        <v>0</v>
      </c>
      <c r="K629" s="61"/>
      <c r="L629" s="61"/>
      <c r="M629" s="11">
        <f>MAX('MDA1'!M629,MAX('MDA3'!I629,'MDA3'!L629)+MAX('MDA3'!J629,'MDA3'!M629))</f>
        <v>0</v>
      </c>
      <c r="N629" s="11">
        <f>IF(AND(COUNTRY_INFO!I629&gt;0,COUNTRY_INFO!I629&lt;4),IF(J629&gt;MAX('MDA1'!M629,MAX('MDA3'!I629,'MDA3'!L629)+MAX('MDA3'!J629,'MDA3'!M629)),MAX('MDA1'!M629,MAX('MDA3'!I629,'MDA3'!L629)+MAX('MDA3'!J629,'MDA3'!M629)),J629),0)</f>
        <v>0</v>
      </c>
      <c r="O629" s="73">
        <f>IF(AND(COUNTRY_INFO!I629&gt;0,COUNTRY_INFO!I629&lt;4), IF(M629/J629*100&lt;&gt;0, IF(M629/J629*100&gt;100,100,M629/J629*100), "-"),0)</f>
        <v>0</v>
      </c>
      <c r="P629" s="67">
        <f>COUNTRY_INFO!N629</f>
        <v>97141</v>
      </c>
      <c r="Q629" s="61"/>
      <c r="R629" s="61"/>
      <c r="S629" s="11">
        <f>SUM(MAX('MDA2'!J629, 'T1'!L629, MAX(T3_R1!K629, T3_R2!K629)), MAX('MDA1'!K629, 'MDA2'!K629, 'T1'!M629, MAX(T3_R1!L629, T3_R2!L629)), MAX('MDA1'!L629, 'MDA2'!L629, 'T1'!N629, MAX(T3_R1!M629, T3_R2!M629)))</f>
        <v>0</v>
      </c>
      <c r="T629" s="11">
        <f>IF(AND(COUNTRY_INFO!J629&gt;1,COUNTRY_INFO!J629&lt;4),IF(COUNTRY_INFO!E629&gt;MAX('MDA2'!J629,'T1'!L629,MAX(T3_R1!K629,T3_R2!K629)),MAX('MDA2'!J629,'T1'!L629,MAX(T3_R1!K629,T3_R2!K629)),COUNTRY_INFO!E629),0)</f>
        <v>0</v>
      </c>
      <c r="U629" s="217" t="str">
        <f>IF(AND(COUNTRY_INFO!J629&gt;1,COUNTRY_INFO!J629&lt;4), IF(T629/COUNTRY_INFO!E629*100&lt;&gt;0, IF(T629/COUNTRY_INFO!E629*100&gt;100,100,T629/COUNTRY_INFO!E629*100), "-"),0)</f>
        <v>-</v>
      </c>
      <c r="V629" s="11">
        <f>IF(AND(COUNTRY_INFO!J629&gt;1,COUNTRY_INFO!J629&lt;4),IF(COUNTRY_INFO!F629&gt;MAX('MDA1'!K629,'MDA2'!K629,'T1'!M629,MAX(T3_R1!L629,T3_R2!L629)),MAX('MDA1'!K629,'MDA2'!K629,'T1'!M629,MAX(T3_R1!L629,T3_R2!L629)),COUNTRY_INFO!F629),0)</f>
        <v>0</v>
      </c>
      <c r="W629" s="217" t="str">
        <f>IF(AND(COUNTRY_INFO!J629&gt;1,COUNTRY_INFO!J629&lt;4), IF(V629/COUNTRY_INFO!F629*100&lt;&gt;0, IF(V629/COUNTRY_INFO!F629*100&gt;100,100,V629/COUNTRY_INFO!F629*100), "-"),0)</f>
        <v>-</v>
      </c>
      <c r="X629" s="11">
        <f t="shared" si="68"/>
        <v>0</v>
      </c>
      <c r="Y629" s="73" t="str">
        <f>IF(AND(COUNTRY_INFO!J629&gt;1,COUNTRY_INFO!J629&lt;4), IF(S629/P629*100&lt;&gt;0, IF(X629/P629*100&gt;100,100,X629/P629*100), "-"),0)</f>
        <v>-</v>
      </c>
      <c r="Z629" s="67">
        <f>COUNTRY_INFO!O629</f>
        <v>0</v>
      </c>
      <c r="AA629" s="61"/>
      <c r="AB629" s="61"/>
      <c r="AC629" s="11">
        <f>MAX('T1'!L629,'T2'!J629)+MAX('T1'!M629,'T2'!K629)+MAX('T1'!N629,'T2'!L629)</f>
        <v>0</v>
      </c>
      <c r="AD629" s="11">
        <f>IF(COUNTRY_INFO!K629=1,IF(COUNTRY_INFO!F629*0.33&gt;MAX('T1'!M629,'T2'!K629),MAX('T1'!M629,'T2'!K629),COUNTRY_INFO!F629*0.33),IF(COUNTRY_INFO!K629=2,IF(COUNTRY_INFO!F629*0.5&gt;MAX('T1'!M629,'T2'!K629),MAX('T1'!M629,'T2'!K629),COUNTRY_INFO!F629*0.5),IF(COUNTRY_INFO!K629=3,IF(COUNTRY_INFO!F629&gt;MAX('T1'!M629,'T2'!K629),MAX('T1'!M629,'T2'!K629),COUNTRY_INFO!F629),0)))</f>
        <v>0</v>
      </c>
      <c r="AE629" s="217">
        <f>IF(AND(COUNTRY_INFO!K629&gt;0,COUNTRY_INFO!K629&lt;4),IF(Z629&gt;0,IF(COUNTRY_INFO!K629=1, AD629/(COUNTRY_INFO!F629*0.33)*100, IF(COUNTRY_INFO!K629=2, AD629/(COUNTRY_INFO!F629*0.5)*100, IF(COUNTRY_INFO!K629=3, AD629/COUNTRY_INFO!F629*100))),"-"),0)</f>
        <v>0</v>
      </c>
      <c r="AF629" s="11">
        <f>IF(COUNTRY_INFO!K629=2,IF(COUNTRY_INFO!G629*0.2&gt;MAX('T1'!N629,'T2'!L629),MAX('T1'!N629,'T2'!L629),COUNTRY_INFO!G629*0.2),IF(COUNTRY_INFO!K629=3,IF(COUNTRY_INFO!G629&gt;MAX('T1'!N629,'T2'!L629),MAX('T1'!N629,'T2'!L629),COUNTRY_INFO!G629),0))</f>
        <v>0</v>
      </c>
      <c r="AG629" s="217">
        <f>IF(AND(COUNTRY_INFO!K629&gt;0,COUNTRY_INFO!K629&lt;4),IF(Z629&gt;0,IF(COUNTRY_INFO!K629=1, 0, IF(COUNTRY_INFO!K629=2, AF629/(COUNTRY_INFO!G629*0.2)*100, IF(COUNTRY_INFO!K629=3, AF629/COUNTRY_INFO!G629*100))),"-"),0)</f>
        <v>0</v>
      </c>
      <c r="AH629" s="11">
        <f t="shared" si="69"/>
        <v>0</v>
      </c>
      <c r="AI629" s="73">
        <f>IF(AND(COUNTRY_INFO!K629&gt;0,COUNTRY_INFO!K629&lt;4), IF(AC629/Z629*100&lt;&gt;0, IF(AH629/Z629*100&gt;100,100,AH629/Z629*100), "-"),0)</f>
        <v>0</v>
      </c>
      <c r="AJ629" s="261"/>
      <c r="AK629" s="260">
        <f>IF(AND(D629&lt;&gt;0, D629&lt;&gt;"Unknown",D629&lt;&gt;"Stopped",D629&lt;&gt;"Not required"),D629/COUNTRY_INFO!D629, 0)</f>
        <v>0</v>
      </c>
      <c r="AL629" s="260">
        <f>IF(AND(J629&lt;&gt;0,J629&lt;&gt;"Unknown",J629&lt;&gt;"Stopped",J629&lt;&gt;"Not required"),J629/COUNTRY_INFO!D629, 0)</f>
        <v>0</v>
      </c>
      <c r="AM629" s="260">
        <f>IF(AND(P629&lt;&gt;0,P629&lt;&gt;"Unknown",P629&lt;&gt;"Not required"),P629/(COUNTRY_INFO!E629+COUNTRY_INFO!F629), 0)</f>
        <v>1</v>
      </c>
      <c r="AN629" s="260">
        <f>IF(AND(Z629&lt;&gt;0,Z629&lt;&gt;"Unknown",Z629&lt;&gt;"Not required"),IF(COUNTRY_INFO!K629=1,1,IF(COUNTRY_INFO!K629=2,0.5*COUNTRY_INFO!F629/(0.5*COUNTRY_INFO!F629+0.2*COUNTRY_INFO!G629),IF(COUNTRY_INFO!K629=3,COUNTRY_INFO!F629/(COUNTRY_INFO!F629+COUNTRY_INFO!G629)))),0)</f>
        <v>0</v>
      </c>
      <c r="AO629" s="260">
        <f>IF(AND(Z629&lt;&gt;0,Z629&lt;&gt;"Unknown",Z629&lt;&gt;"Not required"),IF(COUNTRY_INFO!K629=1,0,IF(COUNTRY_INFO!K629=2,0.2*COUNTRY_INFO!G629/(0.5*COUNTRY_INFO!F629+0.2*COUNTRY_INFO!G629),IF(COUNTRY_INFO!K629=3,COUNTRY_INFO!G629/(COUNTRY_INFO!F629+COUNTRY_INFO!G629)))),0)</f>
        <v>0</v>
      </c>
      <c r="AP629" s="259">
        <f>MAX(COUNTRY_INFO!D629*AK629*PROFILE!$G$7,COUNTRY_INFO!D629*AL629*PROFILE!$G$7)</f>
        <v>0</v>
      </c>
      <c r="AQ629" s="259">
        <f>MAX(COUNTRY_INFO!D629*AK629*PROFILE!$G$8,COUNTRY_INFO!D629*AL629*PROFILE!$G$8,COUNTRY_INFO!D629*AM629*PROFILE!$G$8)</f>
        <v>29704.619106788607</v>
      </c>
      <c r="AR629" s="259">
        <f>MAX(COUNTRY_INFO!D629*AK629*PROFILE!$G$9,COUNTRY_INFO!D629*AL629*PROFILE!$G$9,COUNTRY_INFO!D629*AM629*PROFILE!$G$9,IF(AND(DISTRICT!Z629&lt;&gt;"Unknown",Z629&lt;&gt;"Not required"),COUNTRY_INFO!O629*DISTRICT!AN629,0))</f>
        <v>61687.809210120875</v>
      </c>
      <c r="AS629" s="259">
        <f>MAX(COUNTRY_INFO!D629*AK629*PROFILE!$G$10,COUNTRY_INFO!D629*AL629*PROFILE!$G$10,IF(AND(DISTRICT!Z629&lt;&gt;"Unknown",Z629&lt;&gt;"Not required"),COUNTRY_INFO!O629*DISTRICT!AO629,0))</f>
        <v>0</v>
      </c>
      <c r="AT629" s="259">
        <f t="shared" si="70"/>
        <v>91392.428316909485</v>
      </c>
      <c r="AU629" s="258">
        <f t="shared" si="65"/>
        <v>0</v>
      </c>
      <c r="AV629" s="259">
        <f>MAX('MDA2'!J629,'T1'!L629,'T2'!J629,T3_R1!K629,T3_R2!K629)</f>
        <v>0</v>
      </c>
      <c r="AW629" s="259">
        <f>MAX('MDA1'!K629,'MDA2'!K629,'MDA3'!I629,'MDA3'!L629,'T1'!M629,'T2'!K629,T3_R1!L629,T3_R2!L629)</f>
        <v>0</v>
      </c>
      <c r="AX629" s="259">
        <f>MAX('MDA1'!L629,'MDA2'!L629,'MDA3'!J629,'MDA3'!M629,'T1'!N629,'T2'!L629,T3_R1!M629,T3_R2!M629)</f>
        <v>0</v>
      </c>
      <c r="AY629" s="259">
        <f t="shared" si="71"/>
        <v>0</v>
      </c>
      <c r="AZ629" s="259">
        <f>MAX('MDA2'!J629,T629)</f>
        <v>0</v>
      </c>
      <c r="BA629" s="259">
        <f>MAX('MDA1'!K629,'MDA2'!K629,'MDA3'!I629,'MDA3'!L629,V629,AD629)</f>
        <v>0</v>
      </c>
      <c r="BB629" s="259">
        <f>MAX('MDA1'!L629,'MDA2'!L629,'MDA3'!J629,'MDA3'!M629,AF629)</f>
        <v>0</v>
      </c>
      <c r="BC629" s="259">
        <f t="shared" si="66"/>
        <v>0</v>
      </c>
      <c r="BD629" s="260">
        <f t="shared" si="67"/>
        <v>0</v>
      </c>
    </row>
    <row r="630" spans="1:56" x14ac:dyDescent="0.2">
      <c r="A630" s="10" t="str">
        <f>IF(COUNTRY_INFO!A630=0," ",COUNTRY_INFO!A630)</f>
        <v>Ethiopia</v>
      </c>
      <c r="B630" s="10" t="str">
        <f>IF(COUNTRY_INFO!B630=0," ",COUNTRY_INFO!B630)</f>
        <v>SNNPR Gamo Gofa</v>
      </c>
      <c r="C630" s="87" t="str">
        <f>IF(COUNTRY_INFO!C630=0," ",COUNTRY_INFO!C630)</f>
        <v>Boreda</v>
      </c>
      <c r="D630" s="67">
        <f>COUNTRY_INFO!L630</f>
        <v>86648</v>
      </c>
      <c r="E630" s="61"/>
      <c r="F630" s="61"/>
      <c r="G630" s="11">
        <f>MAX('MDA1'!M630,'MDA2'!M630)</f>
        <v>70168</v>
      </c>
      <c r="H630" s="11">
        <f>IF(AND(COUNTRY_INFO!H630&gt;0,COUNTRY_INFO!H630&lt;4),IF(D630&gt;MAX('MDA1'!M630,'MDA2'!M630),MAX('MDA1'!M630,'MDA2'!M630),D630),0)</f>
        <v>70168</v>
      </c>
      <c r="I630" s="73">
        <f>IF(AND(COUNTRY_INFO!H630&gt;0,COUNTRY_INFO!H630&lt;4), IF(G630/D630*100&lt;&gt;0, IF(G630/D630*100&gt;100,100,G630/D630*100), "-"),0)</f>
        <v>80.980518880989749</v>
      </c>
      <c r="J630" s="67">
        <f>COUNTRY_INFO!M630</f>
        <v>0</v>
      </c>
      <c r="K630" s="61"/>
      <c r="L630" s="61"/>
      <c r="M630" s="11">
        <f>MAX('MDA1'!M630,MAX('MDA3'!I630,'MDA3'!L630)+MAX('MDA3'!J630,'MDA3'!M630))</f>
        <v>70168</v>
      </c>
      <c r="N630" s="11">
        <f>IF(AND(COUNTRY_INFO!I630&gt;0,COUNTRY_INFO!I630&lt;4),IF(J630&gt;MAX('MDA1'!M630,MAX('MDA3'!I630,'MDA3'!L630)+MAX('MDA3'!J630,'MDA3'!M630)),MAX('MDA1'!M630,MAX('MDA3'!I630,'MDA3'!L630)+MAX('MDA3'!J630,'MDA3'!M630)),J630),0)</f>
        <v>0</v>
      </c>
      <c r="O630" s="73">
        <f>IF(AND(COUNTRY_INFO!I630&gt;0,COUNTRY_INFO!I630&lt;4), IF(M630/J630*100&lt;&gt;0, IF(M630/J630*100&gt;100,100,M630/J630*100), "-"),0)</f>
        <v>0</v>
      </c>
      <c r="P630" s="67">
        <f>COUNTRY_INFO!N630</f>
        <v>41502</v>
      </c>
      <c r="Q630" s="61"/>
      <c r="R630" s="61"/>
      <c r="S630" s="11">
        <f>SUM(MAX('MDA2'!J630, 'T1'!L630, MAX(T3_R1!K630, T3_R2!K630)), MAX('MDA1'!K630, 'MDA2'!K630, 'T1'!M630, MAX(T3_R1!L630, T3_R2!L630)), MAX('MDA1'!L630, 'MDA2'!L630, 'T1'!N630, MAX(T3_R1!M630, T3_R2!M630)))</f>
        <v>70168</v>
      </c>
      <c r="T630" s="11">
        <f>IF(AND(COUNTRY_INFO!J630&gt;1,COUNTRY_INFO!J630&lt;4),IF(COUNTRY_INFO!E630&gt;MAX('MDA2'!J630,'T1'!L630,MAX(T3_R1!K630,T3_R2!K630)),MAX('MDA2'!J630,'T1'!L630,MAX(T3_R1!K630,T3_R2!K630)),COUNTRY_INFO!E630),0)</f>
        <v>0</v>
      </c>
      <c r="U630" s="217" t="str">
        <f>IF(AND(COUNTRY_INFO!J630&gt;1,COUNTRY_INFO!J630&lt;4), IF(T630/COUNTRY_INFO!E630*100&lt;&gt;0, IF(T630/COUNTRY_INFO!E630*100&gt;100,100,T630/COUNTRY_INFO!E630*100), "-"),0)</f>
        <v>-</v>
      </c>
      <c r="V630" s="11">
        <f>IF(AND(COUNTRY_INFO!J630&gt;1,COUNTRY_INFO!J630&lt;4),IF(COUNTRY_INFO!F630&gt;MAX('MDA1'!K630,'MDA2'!K630,'T1'!M630,MAX(T3_R1!L630,T3_R2!L630)),MAX('MDA1'!K630,'MDA2'!K630,'T1'!M630,MAX(T3_R1!L630,T3_R2!L630)),COUNTRY_INFO!F630),0)</f>
        <v>25260</v>
      </c>
      <c r="W630" s="217">
        <f>IF(AND(COUNTRY_INFO!J630&gt;1,COUNTRY_INFO!J630&lt;4), IF(V630/COUNTRY_INFO!F630*100&lt;&gt;0, IF(V630/COUNTRY_INFO!F630*100&gt;100,100,V630/COUNTRY_INFO!F630*100), "-"),0)</f>
        <v>90.492226123092351</v>
      </c>
      <c r="X630" s="11">
        <f t="shared" si="68"/>
        <v>25260</v>
      </c>
      <c r="Y630" s="73">
        <f>IF(AND(COUNTRY_INFO!J630&gt;1,COUNTRY_INFO!J630&lt;4), IF(S630/P630*100&lt;&gt;0, IF(X630/P630*100&gt;100,100,X630/P630*100), "-"),0)</f>
        <v>60.8645366488362</v>
      </c>
      <c r="Z630" s="67">
        <f>COUNTRY_INFO!O630</f>
        <v>0</v>
      </c>
      <c r="AA630" s="61"/>
      <c r="AB630" s="61"/>
      <c r="AC630" s="11">
        <f>MAX('T1'!L630,'T2'!J630)+MAX('T1'!M630,'T2'!K630)+MAX('T1'!N630,'T2'!L630)</f>
        <v>0</v>
      </c>
      <c r="AD630" s="11">
        <f>IF(COUNTRY_INFO!K630=1,IF(COUNTRY_INFO!F630*0.33&gt;MAX('T1'!M630,'T2'!K630),MAX('T1'!M630,'T2'!K630),COUNTRY_INFO!F630*0.33),IF(COUNTRY_INFO!K630=2,IF(COUNTRY_INFO!F630*0.5&gt;MAX('T1'!M630,'T2'!K630),MAX('T1'!M630,'T2'!K630),COUNTRY_INFO!F630*0.5),IF(COUNTRY_INFO!K630=3,IF(COUNTRY_INFO!F630&gt;MAX('T1'!M630,'T2'!K630),MAX('T1'!M630,'T2'!K630),COUNTRY_INFO!F630),0)))</f>
        <v>0</v>
      </c>
      <c r="AE630" s="217">
        <f>IF(AND(COUNTRY_INFO!K630&gt;0,COUNTRY_INFO!K630&lt;4),IF(Z630&gt;0,IF(COUNTRY_INFO!K630=1, AD630/(COUNTRY_INFO!F630*0.33)*100, IF(COUNTRY_INFO!K630=2, AD630/(COUNTRY_INFO!F630*0.5)*100, IF(COUNTRY_INFO!K630=3, AD630/COUNTRY_INFO!F630*100))),"-"),0)</f>
        <v>0</v>
      </c>
      <c r="AF630" s="11">
        <f>IF(COUNTRY_INFO!K630=2,IF(COUNTRY_INFO!G630*0.2&gt;MAX('T1'!N630,'T2'!L630),MAX('T1'!N630,'T2'!L630),COUNTRY_INFO!G630*0.2),IF(COUNTRY_INFO!K630=3,IF(COUNTRY_INFO!G630&gt;MAX('T1'!N630,'T2'!L630),MAX('T1'!N630,'T2'!L630),COUNTRY_INFO!G630),0))</f>
        <v>0</v>
      </c>
      <c r="AG630" s="217">
        <f>IF(AND(COUNTRY_INFO!K630&gt;0,COUNTRY_INFO!K630&lt;4),IF(Z630&gt;0,IF(COUNTRY_INFO!K630=1, 0, IF(COUNTRY_INFO!K630=2, AF630/(COUNTRY_INFO!G630*0.2)*100, IF(COUNTRY_INFO!K630=3, AF630/COUNTRY_INFO!G630*100))),"-"),0)</f>
        <v>0</v>
      </c>
      <c r="AH630" s="11">
        <f t="shared" si="69"/>
        <v>0</v>
      </c>
      <c r="AI630" s="73">
        <f>IF(AND(COUNTRY_INFO!K630&gt;0,COUNTRY_INFO!K630&lt;4), IF(AC630/Z630*100&lt;&gt;0, IF(AH630/Z630*100&gt;100,100,AH630/Z630*100), "-"),0)</f>
        <v>0</v>
      </c>
      <c r="AJ630" s="261"/>
      <c r="AK630" s="260">
        <f>IF(AND(D630&lt;&gt;0, D630&lt;&gt;"Unknown",D630&lt;&gt;"Stopped",D630&lt;&gt;"Not required"),D630/COUNTRY_INFO!D630, 0)</f>
        <v>1</v>
      </c>
      <c r="AL630" s="260">
        <f>IF(AND(J630&lt;&gt;0,J630&lt;&gt;"Unknown",J630&lt;&gt;"Stopped",J630&lt;&gt;"Not required"),J630/COUNTRY_INFO!D630, 0)</f>
        <v>0</v>
      </c>
      <c r="AM630" s="260">
        <f>IF(AND(P630&lt;&gt;0,P630&lt;&gt;"Unknown",P630&lt;&gt;"Not required"),P630/(COUNTRY_INFO!E630+COUNTRY_INFO!F630), 0)</f>
        <v>1</v>
      </c>
      <c r="AN630" s="260">
        <f>IF(AND(Z630&lt;&gt;0,Z630&lt;&gt;"Unknown",Z630&lt;&gt;"Not required"),IF(COUNTRY_INFO!K630=1,1,IF(COUNTRY_INFO!K630=2,0.5*COUNTRY_INFO!F630/(0.5*COUNTRY_INFO!F630+0.2*COUNTRY_INFO!G630),IF(COUNTRY_INFO!K630=3,COUNTRY_INFO!F630/(COUNTRY_INFO!F630+COUNTRY_INFO!G630)))),0)</f>
        <v>0</v>
      </c>
      <c r="AO630" s="260">
        <f>IF(AND(Z630&lt;&gt;0,Z630&lt;&gt;"Unknown",Z630&lt;&gt;"Not required"),IF(COUNTRY_INFO!K630=1,0,IF(COUNTRY_INFO!K630=2,0.2*COUNTRY_INFO!G630/(0.5*COUNTRY_INFO!F630+0.2*COUNTRY_INFO!G630),IF(COUNTRY_INFO!K630=3,COUNTRY_INFO!G630/(COUNTRY_INFO!F630+COUNTRY_INFO!G630)))),0)</f>
        <v>0</v>
      </c>
      <c r="AP630" s="259">
        <f>MAX(COUNTRY_INFO!D630*AK630*PROFILE!$G$7,COUNTRY_INFO!D630*AL630*PROFILE!$G$7)</f>
        <v>9.0722900737223028E-3</v>
      </c>
      <c r="AQ630" s="259">
        <f>MAX(COUNTRY_INFO!D630*AK630*PROFILE!$G$8,COUNTRY_INFO!D630*AL630*PROFILE!$G$8,COUNTRY_INFO!D630*AM630*PROFILE!$G$8)</f>
        <v>12690.859156382145</v>
      </c>
      <c r="AR630" s="259">
        <f>MAX(COUNTRY_INFO!D630*AK630*PROFILE!$G$9,COUNTRY_INFO!D630*AL630*PROFILE!$G$9,COUNTRY_INFO!D630*AM630*PROFILE!$G$9,IF(AND(DISTRICT!Z630&lt;&gt;"Unknown",Z630&lt;&gt;"Not required"),COUNTRY_INFO!O630*DISTRICT!AN630,0))</f>
        <v>26355.204069002932</v>
      </c>
      <c r="AS630" s="259">
        <f>MAX(COUNTRY_INFO!D630*AK630*PROFILE!$G$10,COUNTRY_INFO!D630*AL630*PROFILE!$G$10,IF(AND(DISTRICT!Z630&lt;&gt;"Unknown",Z630&lt;&gt;"Not required"),COUNTRY_INFO!O630*DISTRICT!AO630,0))</f>
        <v>47601.927702324851</v>
      </c>
      <c r="AT630" s="259">
        <f t="shared" si="70"/>
        <v>86648</v>
      </c>
      <c r="AU630" s="258" t="str">
        <f t="shared" si="65"/>
        <v>Y</v>
      </c>
      <c r="AV630" s="259">
        <f>MAX('MDA2'!J630,'T1'!L630,'T2'!J630,T3_R1!K630,T3_R2!K630)</f>
        <v>0</v>
      </c>
      <c r="AW630" s="259">
        <f>MAX('MDA1'!K630,'MDA2'!K630,'MDA3'!I630,'MDA3'!L630,'T1'!M630,'T2'!K630,T3_R1!L630,T3_R2!L630)</f>
        <v>25260</v>
      </c>
      <c r="AX630" s="259">
        <f>MAX('MDA1'!L630,'MDA2'!L630,'MDA3'!J630,'MDA3'!M630,'T1'!N630,'T2'!L630,T3_R1!M630,T3_R2!M630)</f>
        <v>44908</v>
      </c>
      <c r="AY630" s="259">
        <f t="shared" si="71"/>
        <v>70168</v>
      </c>
      <c r="AZ630" s="259">
        <f>MAX('MDA2'!J630,T630)</f>
        <v>0</v>
      </c>
      <c r="BA630" s="259">
        <f>MAX('MDA1'!K630,'MDA2'!K630,'MDA3'!I630,'MDA3'!L630,V630,AD630)</f>
        <v>25260</v>
      </c>
      <c r="BB630" s="259">
        <f>MAX('MDA1'!L630,'MDA2'!L630,'MDA3'!J630,'MDA3'!M630,AF630)</f>
        <v>44908</v>
      </c>
      <c r="BC630" s="259">
        <f t="shared" si="66"/>
        <v>70168</v>
      </c>
      <c r="BD630" s="260">
        <f t="shared" si="67"/>
        <v>80.980518880989749</v>
      </c>
    </row>
    <row r="631" spans="1:56" x14ac:dyDescent="0.2">
      <c r="A631" s="10" t="str">
        <f>IF(COUNTRY_INFO!A631=0," ",COUNTRY_INFO!A631)</f>
        <v>Ethiopia</v>
      </c>
      <c r="B631" s="10" t="str">
        <f>IF(COUNTRY_INFO!B631=0," ",COUNTRY_INFO!B631)</f>
        <v>SNNPR Gamo Gofa</v>
      </c>
      <c r="C631" s="87" t="str">
        <f>IF(COUNTRY_INFO!C631=0," ",COUNTRY_INFO!C631)</f>
        <v>Chencha</v>
      </c>
      <c r="D631" s="67">
        <f>COUNTRY_INFO!L631</f>
        <v>0</v>
      </c>
      <c r="E631" s="61"/>
      <c r="F631" s="61"/>
      <c r="G631" s="11">
        <f>MAX('MDA1'!M631,'MDA2'!M631)</f>
        <v>0</v>
      </c>
      <c r="H631" s="11">
        <f>IF(AND(COUNTRY_INFO!H631&gt;0,COUNTRY_INFO!H631&lt;4),IF(D631&gt;MAX('MDA1'!M631,'MDA2'!M631),MAX('MDA1'!M631,'MDA2'!M631),D631),0)</f>
        <v>0</v>
      </c>
      <c r="I631" s="73">
        <f>IF(AND(COUNTRY_INFO!H631&gt;0,COUNTRY_INFO!H631&lt;4), IF(G631/D631*100&lt;&gt;0, IF(G631/D631*100&gt;100,100,G631/D631*100), "-"),0)</f>
        <v>0</v>
      </c>
      <c r="J631" s="67">
        <f>COUNTRY_INFO!M631</f>
        <v>0</v>
      </c>
      <c r="K631" s="61"/>
      <c r="L631" s="61"/>
      <c r="M631" s="11">
        <f>MAX('MDA1'!M631,MAX('MDA3'!I631,'MDA3'!L631)+MAX('MDA3'!J631,'MDA3'!M631))</f>
        <v>0</v>
      </c>
      <c r="N631" s="11">
        <f>IF(AND(COUNTRY_INFO!I631&gt;0,COUNTRY_INFO!I631&lt;4),IF(J631&gt;MAX('MDA1'!M631,MAX('MDA3'!I631,'MDA3'!L631)+MAX('MDA3'!J631,'MDA3'!M631)),MAX('MDA1'!M631,MAX('MDA3'!I631,'MDA3'!L631)+MAX('MDA3'!J631,'MDA3'!M631)),J631),0)</f>
        <v>0</v>
      </c>
      <c r="O631" s="73">
        <f>IF(AND(COUNTRY_INFO!I631&gt;0,COUNTRY_INFO!I631&lt;4), IF(M631/J631*100&lt;&gt;0, IF(M631/J631*100&gt;100,100,M631/J631*100), "-"),0)</f>
        <v>0</v>
      </c>
      <c r="P631" s="67">
        <f>COUNTRY_INFO!N631</f>
        <v>69091</v>
      </c>
      <c r="Q631" s="61"/>
      <c r="R631" s="61"/>
      <c r="S631" s="11">
        <f>SUM(MAX('MDA2'!J631, 'T1'!L631, MAX(T3_R1!K631, T3_R2!K631)), MAX('MDA1'!K631, 'MDA2'!K631, 'T1'!M631, MAX(T3_R1!L631, T3_R2!L631)), MAX('MDA1'!L631, 'MDA2'!L631, 'T1'!N631, MAX(T3_R1!M631, T3_R2!M631)))</f>
        <v>43472</v>
      </c>
      <c r="T631" s="11">
        <f>IF(AND(COUNTRY_INFO!J631&gt;1,COUNTRY_INFO!J631&lt;4),IF(COUNTRY_INFO!E631&gt;MAX('MDA2'!J631,'T1'!L631,MAX(T3_R1!K631,T3_R2!K631)),MAX('MDA2'!J631,'T1'!L631,MAX(T3_R1!K631,T3_R2!K631)),COUNTRY_INFO!E631),0)</f>
        <v>0</v>
      </c>
      <c r="U631" s="217" t="str">
        <f>IF(AND(COUNTRY_INFO!J631&gt;1,COUNTRY_INFO!J631&lt;4), IF(T631/COUNTRY_INFO!E631*100&lt;&gt;0, IF(T631/COUNTRY_INFO!E631*100&gt;100,100,T631/COUNTRY_INFO!E631*100), "-"),0)</f>
        <v>-</v>
      </c>
      <c r="V631" s="11">
        <f>IF(AND(COUNTRY_INFO!J631&gt;1,COUNTRY_INFO!J631&lt;4),IF(COUNTRY_INFO!F631&gt;MAX('MDA1'!K631,'MDA2'!K631,'T1'!M631,MAX(T3_R1!L631,T3_R2!L631)),MAX('MDA1'!K631,'MDA2'!K631,'T1'!M631,MAX(T3_R1!L631,T3_R2!L631)),COUNTRY_INFO!F631),0)</f>
        <v>43472</v>
      </c>
      <c r="W631" s="217">
        <f>IF(AND(COUNTRY_INFO!J631&gt;1,COUNTRY_INFO!J631&lt;4), IF(V631/COUNTRY_INFO!F631*100&lt;&gt;0, IF(V631/COUNTRY_INFO!F631*100&gt;100,100,V631/COUNTRY_INFO!F631*100), "-"),0)</f>
        <v>93.548525930707982</v>
      </c>
      <c r="X631" s="11">
        <f t="shared" si="68"/>
        <v>43472</v>
      </c>
      <c r="Y631" s="73">
        <f>IF(AND(COUNTRY_INFO!J631&gt;1,COUNTRY_INFO!J631&lt;4), IF(S631/P631*100&lt;&gt;0, IF(X631/P631*100&gt;100,100,X631/P631*100), "-"),0)</f>
        <v>62.919917210635248</v>
      </c>
      <c r="Z631" s="67">
        <f>COUNTRY_INFO!O631</f>
        <v>0</v>
      </c>
      <c r="AA631" s="61"/>
      <c r="AB631" s="61"/>
      <c r="AC631" s="11">
        <f>MAX('T1'!L631,'T2'!J631)+MAX('T1'!M631,'T2'!K631)+MAX('T1'!N631,'T2'!L631)</f>
        <v>0</v>
      </c>
      <c r="AD631" s="11">
        <f>IF(COUNTRY_INFO!K631=1,IF(COUNTRY_INFO!F631*0.33&gt;MAX('T1'!M631,'T2'!K631),MAX('T1'!M631,'T2'!K631),COUNTRY_INFO!F631*0.33),IF(COUNTRY_INFO!K631=2,IF(COUNTRY_INFO!F631*0.5&gt;MAX('T1'!M631,'T2'!K631),MAX('T1'!M631,'T2'!K631),COUNTRY_INFO!F631*0.5),IF(COUNTRY_INFO!K631=3,IF(COUNTRY_INFO!F631&gt;MAX('T1'!M631,'T2'!K631),MAX('T1'!M631,'T2'!K631),COUNTRY_INFO!F631),0)))</f>
        <v>0</v>
      </c>
      <c r="AE631" s="217">
        <f>IF(AND(COUNTRY_INFO!K631&gt;0,COUNTRY_INFO!K631&lt;4),IF(Z631&gt;0,IF(COUNTRY_INFO!K631=1, AD631/(COUNTRY_INFO!F631*0.33)*100, IF(COUNTRY_INFO!K631=2, AD631/(COUNTRY_INFO!F631*0.5)*100, IF(COUNTRY_INFO!K631=3, AD631/COUNTRY_INFO!F631*100))),"-"),0)</f>
        <v>0</v>
      </c>
      <c r="AF631" s="11">
        <f>IF(COUNTRY_INFO!K631=2,IF(COUNTRY_INFO!G631*0.2&gt;MAX('T1'!N631,'T2'!L631),MAX('T1'!N631,'T2'!L631),COUNTRY_INFO!G631*0.2),IF(COUNTRY_INFO!K631=3,IF(COUNTRY_INFO!G631&gt;MAX('T1'!N631,'T2'!L631),MAX('T1'!N631,'T2'!L631),COUNTRY_INFO!G631),0))</f>
        <v>0</v>
      </c>
      <c r="AG631" s="217">
        <f>IF(AND(COUNTRY_INFO!K631&gt;0,COUNTRY_INFO!K631&lt;4),IF(Z631&gt;0,IF(COUNTRY_INFO!K631=1, 0, IF(COUNTRY_INFO!K631=2, AF631/(COUNTRY_INFO!G631*0.2)*100, IF(COUNTRY_INFO!K631=3, AF631/COUNTRY_INFO!G631*100))),"-"),0)</f>
        <v>0</v>
      </c>
      <c r="AH631" s="11">
        <f t="shared" si="69"/>
        <v>0</v>
      </c>
      <c r="AI631" s="73">
        <f>IF(AND(COUNTRY_INFO!K631&gt;0,COUNTRY_INFO!K631&lt;4), IF(AC631/Z631*100&lt;&gt;0, IF(AH631/Z631*100&gt;100,100,AH631/Z631*100), "-"),0)</f>
        <v>0</v>
      </c>
      <c r="AJ631" s="261"/>
      <c r="AK631" s="260">
        <f>IF(AND(D631&lt;&gt;0, D631&lt;&gt;"Unknown",D631&lt;&gt;"Stopped",D631&lt;&gt;"Not required"),D631/COUNTRY_INFO!D631, 0)</f>
        <v>0</v>
      </c>
      <c r="AL631" s="260">
        <f>IF(AND(J631&lt;&gt;0,J631&lt;&gt;"Unknown",J631&lt;&gt;"Stopped",J631&lt;&gt;"Not required"),J631/COUNTRY_INFO!D631, 0)</f>
        <v>0</v>
      </c>
      <c r="AM631" s="260">
        <f>IF(AND(P631&lt;&gt;0,P631&lt;&gt;"Unknown",P631&lt;&gt;"Not required"),P631/(COUNTRY_INFO!E631+COUNTRY_INFO!F631), 0)</f>
        <v>1</v>
      </c>
      <c r="AN631" s="260">
        <f>IF(AND(Z631&lt;&gt;0,Z631&lt;&gt;"Unknown",Z631&lt;&gt;"Not required"),IF(COUNTRY_INFO!K631=1,1,IF(COUNTRY_INFO!K631=2,0.5*COUNTRY_INFO!F631/(0.5*COUNTRY_INFO!F631+0.2*COUNTRY_INFO!G631),IF(COUNTRY_INFO!K631=3,COUNTRY_INFO!F631/(COUNTRY_INFO!F631+COUNTRY_INFO!G631)))),0)</f>
        <v>0</v>
      </c>
      <c r="AO631" s="260">
        <f>IF(AND(Z631&lt;&gt;0,Z631&lt;&gt;"Unknown",Z631&lt;&gt;"Not required"),IF(COUNTRY_INFO!K631=1,0,IF(COUNTRY_INFO!K631=2,0.2*COUNTRY_INFO!G631/(0.5*COUNTRY_INFO!F631+0.2*COUNTRY_INFO!G631),IF(COUNTRY_INFO!K631=3,COUNTRY_INFO!G631/(COUNTRY_INFO!F631+COUNTRY_INFO!G631)))),0)</f>
        <v>0</v>
      </c>
      <c r="AP631" s="259">
        <f>MAX(COUNTRY_INFO!D631*AK631*PROFILE!$G$7,COUNTRY_INFO!D631*AL631*PROFILE!$G$7)</f>
        <v>0</v>
      </c>
      <c r="AQ631" s="259">
        <f>MAX(COUNTRY_INFO!D631*AK631*PROFILE!$G$8,COUNTRY_INFO!D631*AL631*PROFILE!$G$8,COUNTRY_INFO!D631*AM631*PROFILE!$G$8)</f>
        <v>21127.21645727324</v>
      </c>
      <c r="AR631" s="259">
        <f>MAX(COUNTRY_INFO!D631*AK631*PROFILE!$G$9,COUNTRY_INFO!D631*AL631*PROFILE!$G$9,COUNTRY_INFO!D631*AM631*PROFILE!$G$9,IF(AND(DISTRICT!Z631&lt;&gt;"Unknown",Z631&lt;&gt;"Not required"),COUNTRY_INFO!O631*DISTRICT!AN631,0))</f>
        <v>43875.051663576014</v>
      </c>
      <c r="AS631" s="259">
        <f>MAX(COUNTRY_INFO!D631*AK631*PROFILE!$G$10,COUNTRY_INFO!D631*AL631*PROFILE!$G$10,IF(AND(DISTRICT!Z631&lt;&gt;"Unknown",Z631&lt;&gt;"Not required"),COUNTRY_INFO!O631*DISTRICT!AO631,0))</f>
        <v>0</v>
      </c>
      <c r="AT631" s="259">
        <f t="shared" si="70"/>
        <v>65002.268120849258</v>
      </c>
      <c r="AU631" s="258" t="str">
        <f t="shared" si="65"/>
        <v>Y</v>
      </c>
      <c r="AV631" s="259">
        <f>MAX('MDA2'!J631,'T1'!L631,'T2'!J631,T3_R1!K631,T3_R2!K631)</f>
        <v>0</v>
      </c>
      <c r="AW631" s="259">
        <f>MAX('MDA1'!K631,'MDA2'!K631,'MDA3'!I631,'MDA3'!L631,'T1'!M631,'T2'!K631,T3_R1!L631,T3_R2!L631)</f>
        <v>43472</v>
      </c>
      <c r="AX631" s="259">
        <f>MAX('MDA1'!L631,'MDA2'!L631,'MDA3'!J631,'MDA3'!M631,'T1'!N631,'T2'!L631,T3_R1!M631,T3_R2!M631)</f>
        <v>0</v>
      </c>
      <c r="AY631" s="259">
        <f t="shared" si="71"/>
        <v>43472</v>
      </c>
      <c r="AZ631" s="259">
        <f>MAX('MDA2'!J631,T631)</f>
        <v>0</v>
      </c>
      <c r="BA631" s="259">
        <f>MAX('MDA1'!K631,'MDA2'!K631,'MDA3'!I631,'MDA3'!L631,V631,AD631)</f>
        <v>43472</v>
      </c>
      <c r="BB631" s="259">
        <f>MAX('MDA1'!L631,'MDA2'!L631,'MDA3'!J631,'MDA3'!M631,AF631)</f>
        <v>0</v>
      </c>
      <c r="BC631" s="259">
        <f t="shared" si="66"/>
        <v>43472</v>
      </c>
      <c r="BD631" s="260">
        <f t="shared" si="67"/>
        <v>66.877666359547376</v>
      </c>
    </row>
    <row r="632" spans="1:56" x14ac:dyDescent="0.2">
      <c r="A632" s="10" t="str">
        <f>IF(COUNTRY_INFO!A632=0," ",COUNTRY_INFO!A632)</f>
        <v>Ethiopia</v>
      </c>
      <c r="B632" s="10" t="str">
        <f>IF(COUNTRY_INFO!B632=0," ",COUNTRY_INFO!B632)</f>
        <v>SNNPR Gamo Gofa</v>
      </c>
      <c r="C632" s="87" t="str">
        <f>IF(COUNTRY_INFO!C632=0," ",COUNTRY_INFO!C632)</f>
        <v>Daramalo</v>
      </c>
      <c r="D632" s="67">
        <f>COUNTRY_INFO!L632</f>
        <v>0</v>
      </c>
      <c r="E632" s="61"/>
      <c r="F632" s="61"/>
      <c r="G632" s="11">
        <f>MAX('MDA1'!M632,'MDA2'!M632)</f>
        <v>0</v>
      </c>
      <c r="H632" s="11">
        <f>IF(AND(COUNTRY_INFO!H632&gt;0,COUNTRY_INFO!H632&lt;4),IF(D632&gt;MAX('MDA1'!M632,'MDA2'!M632),MAX('MDA1'!M632,'MDA2'!M632),D632),0)</f>
        <v>0</v>
      </c>
      <c r="I632" s="73">
        <f>IF(AND(COUNTRY_INFO!H632&gt;0,COUNTRY_INFO!H632&lt;4), IF(G632/D632*100&lt;&gt;0, IF(G632/D632*100&gt;100,100,G632/D632*100), "-"),0)</f>
        <v>0</v>
      </c>
      <c r="J632" s="67">
        <f>COUNTRY_INFO!M632</f>
        <v>0</v>
      </c>
      <c r="K632" s="61"/>
      <c r="L632" s="61"/>
      <c r="M632" s="11">
        <f>MAX('MDA1'!M632,MAX('MDA3'!I632,'MDA3'!L632)+MAX('MDA3'!J632,'MDA3'!M632))</f>
        <v>0</v>
      </c>
      <c r="N632" s="11">
        <f>IF(AND(COUNTRY_INFO!I632&gt;0,COUNTRY_INFO!I632&lt;4),IF(J632&gt;MAX('MDA1'!M632,MAX('MDA3'!I632,'MDA3'!L632)+MAX('MDA3'!J632,'MDA3'!M632)),MAX('MDA1'!M632,MAX('MDA3'!I632,'MDA3'!L632)+MAX('MDA3'!J632,'MDA3'!M632)),J632),0)</f>
        <v>0</v>
      </c>
      <c r="O632" s="73">
        <f>IF(AND(COUNTRY_INFO!I632&gt;0,COUNTRY_INFO!I632&lt;4), IF(M632/J632*100&lt;&gt;0, IF(M632/J632*100&gt;100,100,M632/J632*100), "-"),0)</f>
        <v>0</v>
      </c>
      <c r="P632" s="67">
        <f>COUNTRY_INFO!N632</f>
        <v>49473</v>
      </c>
      <c r="Q632" s="61"/>
      <c r="R632" s="61"/>
      <c r="S632" s="11">
        <f>SUM(MAX('MDA2'!J632, 'T1'!L632, MAX(T3_R1!K632, T3_R2!K632)), MAX('MDA1'!K632, 'MDA2'!K632, 'T1'!M632, MAX(T3_R1!L632, T3_R2!L632)), MAX('MDA1'!L632, 'MDA2'!L632, 'T1'!N632, MAX(T3_R1!M632, T3_R2!M632)))</f>
        <v>0</v>
      </c>
      <c r="T632" s="11">
        <f>IF(AND(COUNTRY_INFO!J632&gt;1,COUNTRY_INFO!J632&lt;4),IF(COUNTRY_INFO!E632&gt;MAX('MDA2'!J632,'T1'!L632,MAX(T3_R1!K632,T3_R2!K632)),MAX('MDA2'!J632,'T1'!L632,MAX(T3_R1!K632,T3_R2!K632)),COUNTRY_INFO!E632),0)</f>
        <v>0</v>
      </c>
      <c r="U632" s="217" t="str">
        <f>IF(AND(COUNTRY_INFO!J632&gt;1,COUNTRY_INFO!J632&lt;4), IF(T632/COUNTRY_INFO!E632*100&lt;&gt;0, IF(T632/COUNTRY_INFO!E632*100&gt;100,100,T632/COUNTRY_INFO!E632*100), "-"),0)</f>
        <v>-</v>
      </c>
      <c r="V632" s="11">
        <f>IF(AND(COUNTRY_INFO!J632&gt;1,COUNTRY_INFO!J632&lt;4),IF(COUNTRY_INFO!F632&gt;MAX('MDA1'!K632,'MDA2'!K632,'T1'!M632,MAX(T3_R1!L632,T3_R2!L632)),MAX('MDA1'!K632,'MDA2'!K632,'T1'!M632,MAX(T3_R1!L632,T3_R2!L632)),COUNTRY_INFO!F632),0)</f>
        <v>0</v>
      </c>
      <c r="W632" s="217" t="str">
        <f>IF(AND(COUNTRY_INFO!J632&gt;1,COUNTRY_INFO!J632&lt;4), IF(V632/COUNTRY_INFO!F632*100&lt;&gt;0, IF(V632/COUNTRY_INFO!F632*100&gt;100,100,V632/COUNTRY_INFO!F632*100), "-"),0)</f>
        <v>-</v>
      </c>
      <c r="X632" s="11">
        <f t="shared" si="68"/>
        <v>0</v>
      </c>
      <c r="Y632" s="73" t="str">
        <f>IF(AND(COUNTRY_INFO!J632&gt;1,COUNTRY_INFO!J632&lt;4), IF(S632/P632*100&lt;&gt;0, IF(X632/P632*100&gt;100,100,X632/P632*100), "-"),0)</f>
        <v>-</v>
      </c>
      <c r="Z632" s="67">
        <f>COUNTRY_INFO!O632</f>
        <v>0</v>
      </c>
      <c r="AA632" s="61"/>
      <c r="AB632" s="61"/>
      <c r="AC632" s="11">
        <f>MAX('T1'!L632,'T2'!J632)+MAX('T1'!M632,'T2'!K632)+MAX('T1'!N632,'T2'!L632)</f>
        <v>0</v>
      </c>
      <c r="AD632" s="11">
        <f>IF(COUNTRY_INFO!K632=1,IF(COUNTRY_INFO!F632*0.33&gt;MAX('T1'!M632,'T2'!K632),MAX('T1'!M632,'T2'!K632),COUNTRY_INFO!F632*0.33),IF(COUNTRY_INFO!K632=2,IF(COUNTRY_INFO!F632*0.5&gt;MAX('T1'!M632,'T2'!K632),MAX('T1'!M632,'T2'!K632),COUNTRY_INFO!F632*0.5),IF(COUNTRY_INFO!K632=3,IF(COUNTRY_INFO!F632&gt;MAX('T1'!M632,'T2'!K632),MAX('T1'!M632,'T2'!K632),COUNTRY_INFO!F632),0)))</f>
        <v>0</v>
      </c>
      <c r="AE632" s="217">
        <f>IF(AND(COUNTRY_INFO!K632&gt;0,COUNTRY_INFO!K632&lt;4),IF(Z632&gt;0,IF(COUNTRY_INFO!K632=1, AD632/(COUNTRY_INFO!F632*0.33)*100, IF(COUNTRY_INFO!K632=2, AD632/(COUNTRY_INFO!F632*0.5)*100, IF(COUNTRY_INFO!K632=3, AD632/COUNTRY_INFO!F632*100))),"-"),0)</f>
        <v>0</v>
      </c>
      <c r="AF632" s="11">
        <f>IF(COUNTRY_INFO!K632=2,IF(COUNTRY_INFO!G632*0.2&gt;MAX('T1'!N632,'T2'!L632),MAX('T1'!N632,'T2'!L632),COUNTRY_INFO!G632*0.2),IF(COUNTRY_INFO!K632=3,IF(COUNTRY_INFO!G632&gt;MAX('T1'!N632,'T2'!L632),MAX('T1'!N632,'T2'!L632),COUNTRY_INFO!G632),0))</f>
        <v>0</v>
      </c>
      <c r="AG632" s="217">
        <f>IF(AND(COUNTRY_INFO!K632&gt;0,COUNTRY_INFO!K632&lt;4),IF(Z632&gt;0,IF(COUNTRY_INFO!K632=1, 0, IF(COUNTRY_INFO!K632=2, AF632/(COUNTRY_INFO!G632*0.2)*100, IF(COUNTRY_INFO!K632=3, AF632/COUNTRY_INFO!G632*100))),"-"),0)</f>
        <v>0</v>
      </c>
      <c r="AH632" s="11">
        <f t="shared" si="69"/>
        <v>0</v>
      </c>
      <c r="AI632" s="73">
        <f>IF(AND(COUNTRY_INFO!K632&gt;0,COUNTRY_INFO!K632&lt;4), IF(AC632/Z632*100&lt;&gt;0, IF(AH632/Z632*100&gt;100,100,AH632/Z632*100), "-"),0)</f>
        <v>0</v>
      </c>
      <c r="AJ632" s="261"/>
      <c r="AK632" s="260">
        <f>IF(AND(D632&lt;&gt;0, D632&lt;&gt;"Unknown",D632&lt;&gt;"Stopped",D632&lt;&gt;"Not required"),D632/COUNTRY_INFO!D632, 0)</f>
        <v>0</v>
      </c>
      <c r="AL632" s="260">
        <f>IF(AND(J632&lt;&gt;0,J632&lt;&gt;"Unknown",J632&lt;&gt;"Stopped",J632&lt;&gt;"Not required"),J632/COUNTRY_INFO!D632, 0)</f>
        <v>0</v>
      </c>
      <c r="AM632" s="260">
        <f>IF(AND(P632&lt;&gt;0,P632&lt;&gt;"Unknown",P632&lt;&gt;"Not required"),P632/(COUNTRY_INFO!E632+COUNTRY_INFO!F632), 0)</f>
        <v>1</v>
      </c>
      <c r="AN632" s="260">
        <f>IF(AND(Z632&lt;&gt;0,Z632&lt;&gt;"Unknown",Z632&lt;&gt;"Not required"),IF(COUNTRY_INFO!K632=1,1,IF(COUNTRY_INFO!K632=2,0.5*COUNTRY_INFO!F632/(0.5*COUNTRY_INFO!F632+0.2*COUNTRY_INFO!G632),IF(COUNTRY_INFO!K632=3,COUNTRY_INFO!F632/(COUNTRY_INFO!F632+COUNTRY_INFO!G632)))),0)</f>
        <v>0</v>
      </c>
      <c r="AO632" s="260">
        <f>IF(AND(Z632&lt;&gt;0,Z632&lt;&gt;"Unknown",Z632&lt;&gt;"Not required"),IF(COUNTRY_INFO!K632=1,0,IF(COUNTRY_INFO!K632=2,0.2*COUNTRY_INFO!G632/(0.5*COUNTRY_INFO!F632+0.2*COUNTRY_INFO!G632),IF(COUNTRY_INFO!K632=3,COUNTRY_INFO!G632/(COUNTRY_INFO!F632+COUNTRY_INFO!G632)))),0)</f>
        <v>0</v>
      </c>
      <c r="AP632" s="259">
        <f>MAX(COUNTRY_INFO!D632*AK632*PROFILE!$G$7,COUNTRY_INFO!D632*AL632*PROFILE!$G$7)</f>
        <v>0</v>
      </c>
      <c r="AQ632" s="259">
        <f>MAX(COUNTRY_INFO!D632*AK632*PROFILE!$G$8,COUNTRY_INFO!D632*AL632*PROFILE!$G$8,COUNTRY_INFO!D632*AM632*PROFILE!$G$8)</f>
        <v>15128.46843691566</v>
      </c>
      <c r="AR632" s="259">
        <f>MAX(COUNTRY_INFO!D632*AK632*PROFILE!$G$9,COUNTRY_INFO!D632*AL632*PROFILE!$G$9,COUNTRY_INFO!D632*AM632*PROFILE!$G$9,IF(AND(DISTRICT!Z632&lt;&gt;"Unknown",Z632&lt;&gt;"Not required"),COUNTRY_INFO!O632*DISTRICT!AN632,0))</f>
        <v>31417.405866164037</v>
      </c>
      <c r="AS632" s="259">
        <f>MAX(COUNTRY_INFO!D632*AK632*PROFILE!$G$10,COUNTRY_INFO!D632*AL632*PROFILE!$G$10,IF(AND(DISTRICT!Z632&lt;&gt;"Unknown",Z632&lt;&gt;"Not required"),COUNTRY_INFO!O632*DISTRICT!AO632,0))</f>
        <v>0</v>
      </c>
      <c r="AT632" s="259">
        <f t="shared" si="70"/>
        <v>46545.874303079698</v>
      </c>
      <c r="AU632" s="258">
        <f t="shared" si="65"/>
        <v>0</v>
      </c>
      <c r="AV632" s="259">
        <f>MAX('MDA2'!J632,'T1'!L632,'T2'!J632,T3_R1!K632,T3_R2!K632)</f>
        <v>0</v>
      </c>
      <c r="AW632" s="259">
        <f>MAX('MDA1'!K632,'MDA2'!K632,'MDA3'!I632,'MDA3'!L632,'T1'!M632,'T2'!K632,T3_R1!L632,T3_R2!L632)</f>
        <v>0</v>
      </c>
      <c r="AX632" s="259">
        <f>MAX('MDA1'!L632,'MDA2'!L632,'MDA3'!J632,'MDA3'!M632,'T1'!N632,'T2'!L632,T3_R1!M632,T3_R2!M632)</f>
        <v>0</v>
      </c>
      <c r="AY632" s="259">
        <f t="shared" si="71"/>
        <v>0</v>
      </c>
      <c r="AZ632" s="259">
        <f>MAX('MDA2'!J632,T632)</f>
        <v>0</v>
      </c>
      <c r="BA632" s="259">
        <f>MAX('MDA1'!K632,'MDA2'!K632,'MDA3'!I632,'MDA3'!L632,V632,AD632)</f>
        <v>0</v>
      </c>
      <c r="BB632" s="259">
        <f>MAX('MDA1'!L632,'MDA2'!L632,'MDA3'!J632,'MDA3'!M632,AF632)</f>
        <v>0</v>
      </c>
      <c r="BC632" s="259">
        <f t="shared" si="66"/>
        <v>0</v>
      </c>
      <c r="BD632" s="260">
        <f t="shared" si="67"/>
        <v>0</v>
      </c>
    </row>
    <row r="633" spans="1:56" x14ac:dyDescent="0.2">
      <c r="A633" s="10" t="str">
        <f>IF(COUNTRY_INFO!A633=0," ",COUNTRY_INFO!A633)</f>
        <v>Ethiopia</v>
      </c>
      <c r="B633" s="10" t="str">
        <f>IF(COUNTRY_INFO!B633=0," ",COUNTRY_INFO!B633)</f>
        <v>SNNPR Gamo Gofa</v>
      </c>
      <c r="C633" s="87" t="str">
        <f>IF(COUNTRY_INFO!C633=0," ",COUNTRY_INFO!C633)</f>
        <v>Demba Gofa</v>
      </c>
      <c r="D633" s="67">
        <f>COUNTRY_INFO!L633</f>
        <v>0</v>
      </c>
      <c r="E633" s="61"/>
      <c r="F633" s="61"/>
      <c r="G633" s="11">
        <f>MAX('MDA1'!M633,'MDA2'!M633)</f>
        <v>0</v>
      </c>
      <c r="H633" s="11">
        <f>IF(AND(COUNTRY_INFO!H633&gt;0,COUNTRY_INFO!H633&lt;4),IF(D633&gt;MAX('MDA1'!M633,'MDA2'!M633),MAX('MDA1'!M633,'MDA2'!M633),D633),0)</f>
        <v>0</v>
      </c>
      <c r="I633" s="73">
        <f>IF(AND(COUNTRY_INFO!H633&gt;0,COUNTRY_INFO!H633&lt;4), IF(G633/D633*100&lt;&gt;0, IF(G633/D633*100&gt;100,100,G633/D633*100), "-"),0)</f>
        <v>0</v>
      </c>
      <c r="J633" s="67" t="str">
        <f>COUNTRY_INFO!M633</f>
        <v>Unknown</v>
      </c>
      <c r="K633" s="61"/>
      <c r="L633" s="61"/>
      <c r="M633" s="11">
        <f>MAX('MDA1'!M633,MAX('MDA3'!I633,'MDA3'!L633)+MAX('MDA3'!J633,'MDA3'!M633))</f>
        <v>0</v>
      </c>
      <c r="N633" s="11">
        <f>IF(AND(COUNTRY_INFO!I633&gt;0,COUNTRY_INFO!I633&lt;4),IF(J633&gt;MAX('MDA1'!M633,MAX('MDA3'!I633,'MDA3'!L633)+MAX('MDA3'!J633,'MDA3'!M633)),MAX('MDA1'!M633,MAX('MDA3'!I633,'MDA3'!L633)+MAX('MDA3'!J633,'MDA3'!M633)),J633),0)</f>
        <v>0</v>
      </c>
      <c r="O633" s="73">
        <f>IF(AND(COUNTRY_INFO!I633&gt;0,COUNTRY_INFO!I633&lt;4), IF(M633/J633*100&lt;&gt;0, IF(M633/J633*100&gt;100,100,M633/J633*100), "-"),0)</f>
        <v>0</v>
      </c>
      <c r="P633" s="67">
        <f>COUNTRY_INFO!N633</f>
        <v>49232</v>
      </c>
      <c r="Q633" s="61"/>
      <c r="R633" s="61"/>
      <c r="S633" s="11">
        <f>SUM(MAX('MDA2'!J633, 'T1'!L633, MAX(T3_R1!K633, T3_R2!K633)), MAX('MDA1'!K633, 'MDA2'!K633, 'T1'!M633, MAX(T3_R1!L633, T3_R2!L633)), MAX('MDA1'!L633, 'MDA2'!L633, 'T1'!N633, MAX(T3_R1!M633, T3_R2!M633)))</f>
        <v>0</v>
      </c>
      <c r="T633" s="11">
        <f>IF(AND(COUNTRY_INFO!J633&gt;1,COUNTRY_INFO!J633&lt;4),IF(COUNTRY_INFO!E633&gt;MAX('MDA2'!J633,'T1'!L633,MAX(T3_R1!K633,T3_R2!K633)),MAX('MDA2'!J633,'T1'!L633,MAX(T3_R1!K633,T3_R2!K633)),COUNTRY_INFO!E633),0)</f>
        <v>0</v>
      </c>
      <c r="U633" s="217" t="str">
        <f>IF(AND(COUNTRY_INFO!J633&gt;1,COUNTRY_INFO!J633&lt;4), IF(T633/COUNTRY_INFO!E633*100&lt;&gt;0, IF(T633/COUNTRY_INFO!E633*100&gt;100,100,T633/COUNTRY_INFO!E633*100), "-"),0)</f>
        <v>-</v>
      </c>
      <c r="V633" s="11">
        <f>IF(AND(COUNTRY_INFO!J633&gt;1,COUNTRY_INFO!J633&lt;4),IF(COUNTRY_INFO!F633&gt;MAX('MDA1'!K633,'MDA2'!K633,'T1'!M633,MAX(T3_R1!L633,T3_R2!L633)),MAX('MDA1'!K633,'MDA2'!K633,'T1'!M633,MAX(T3_R1!L633,T3_R2!L633)),COUNTRY_INFO!F633),0)</f>
        <v>0</v>
      </c>
      <c r="W633" s="217" t="str">
        <f>IF(AND(COUNTRY_INFO!J633&gt;1,COUNTRY_INFO!J633&lt;4), IF(V633/COUNTRY_INFO!F633*100&lt;&gt;0, IF(V633/COUNTRY_INFO!F633*100&gt;100,100,V633/COUNTRY_INFO!F633*100), "-"),0)</f>
        <v>-</v>
      </c>
      <c r="X633" s="11">
        <f t="shared" si="68"/>
        <v>0</v>
      </c>
      <c r="Y633" s="73" t="str">
        <f>IF(AND(COUNTRY_INFO!J633&gt;1,COUNTRY_INFO!J633&lt;4), IF(S633/P633*100&lt;&gt;0, IF(X633/P633*100&gt;100,100,X633/P633*100), "-"),0)</f>
        <v>-</v>
      </c>
      <c r="Z633" s="67">
        <f>COUNTRY_INFO!O633</f>
        <v>0</v>
      </c>
      <c r="AA633" s="61"/>
      <c r="AB633" s="61"/>
      <c r="AC633" s="11">
        <f>MAX('T1'!L633,'T2'!J633)+MAX('T1'!M633,'T2'!K633)+MAX('T1'!N633,'T2'!L633)</f>
        <v>0</v>
      </c>
      <c r="AD633" s="11">
        <f>IF(COUNTRY_INFO!K633=1,IF(COUNTRY_INFO!F633*0.33&gt;MAX('T1'!M633,'T2'!K633),MAX('T1'!M633,'T2'!K633),COUNTRY_INFO!F633*0.33),IF(COUNTRY_INFO!K633=2,IF(COUNTRY_INFO!F633*0.5&gt;MAX('T1'!M633,'T2'!K633),MAX('T1'!M633,'T2'!K633),COUNTRY_INFO!F633*0.5),IF(COUNTRY_INFO!K633=3,IF(COUNTRY_INFO!F633&gt;MAX('T1'!M633,'T2'!K633),MAX('T1'!M633,'T2'!K633),COUNTRY_INFO!F633),0)))</f>
        <v>0</v>
      </c>
      <c r="AE633" s="217">
        <f>IF(AND(COUNTRY_INFO!K633&gt;0,COUNTRY_INFO!K633&lt;4),IF(Z633&gt;0,IF(COUNTRY_INFO!K633=1, AD633/(COUNTRY_INFO!F633*0.33)*100, IF(COUNTRY_INFO!K633=2, AD633/(COUNTRY_INFO!F633*0.5)*100, IF(COUNTRY_INFO!K633=3, AD633/COUNTRY_INFO!F633*100))),"-"),0)</f>
        <v>0</v>
      </c>
      <c r="AF633" s="11">
        <f>IF(COUNTRY_INFO!K633=2,IF(COUNTRY_INFO!G633*0.2&gt;MAX('T1'!N633,'T2'!L633),MAX('T1'!N633,'T2'!L633),COUNTRY_INFO!G633*0.2),IF(COUNTRY_INFO!K633=3,IF(COUNTRY_INFO!G633&gt;MAX('T1'!N633,'T2'!L633),MAX('T1'!N633,'T2'!L633),COUNTRY_INFO!G633),0))</f>
        <v>0</v>
      </c>
      <c r="AG633" s="217">
        <f>IF(AND(COUNTRY_INFO!K633&gt;0,COUNTRY_INFO!K633&lt;4),IF(Z633&gt;0,IF(COUNTRY_INFO!K633=1, 0, IF(COUNTRY_INFO!K633=2, AF633/(COUNTRY_INFO!G633*0.2)*100, IF(COUNTRY_INFO!K633=3, AF633/COUNTRY_INFO!G633*100))),"-"),0)</f>
        <v>0</v>
      </c>
      <c r="AH633" s="11">
        <f t="shared" si="69"/>
        <v>0</v>
      </c>
      <c r="AI633" s="73">
        <f>IF(AND(COUNTRY_INFO!K633&gt;0,COUNTRY_INFO!K633&lt;4), IF(AC633/Z633*100&lt;&gt;0, IF(AH633/Z633*100&gt;100,100,AH633/Z633*100), "-"),0)</f>
        <v>0</v>
      </c>
      <c r="AJ633" s="261"/>
      <c r="AK633" s="260">
        <f>IF(AND(D633&lt;&gt;0, D633&lt;&gt;"Unknown",D633&lt;&gt;"Stopped",D633&lt;&gt;"Not required"),D633/COUNTRY_INFO!D633, 0)</f>
        <v>0</v>
      </c>
      <c r="AL633" s="260">
        <f>IF(AND(J633&lt;&gt;0,J633&lt;&gt;"Unknown",J633&lt;&gt;"Stopped",J633&lt;&gt;"Not required"),J633/COUNTRY_INFO!D633, 0)</f>
        <v>0</v>
      </c>
      <c r="AM633" s="260">
        <f>IF(AND(P633&lt;&gt;0,P633&lt;&gt;"Unknown",P633&lt;&gt;"Not required"),P633/(COUNTRY_INFO!E633+COUNTRY_INFO!F633), 0)</f>
        <v>1</v>
      </c>
      <c r="AN633" s="260">
        <f>IF(AND(Z633&lt;&gt;0,Z633&lt;&gt;"Unknown",Z633&lt;&gt;"Not required"),IF(COUNTRY_INFO!K633=1,1,IF(COUNTRY_INFO!K633=2,0.5*COUNTRY_INFO!F633/(0.5*COUNTRY_INFO!F633+0.2*COUNTRY_INFO!G633),IF(COUNTRY_INFO!K633=3,COUNTRY_INFO!F633/(COUNTRY_INFO!F633+COUNTRY_INFO!G633)))),0)</f>
        <v>0</v>
      </c>
      <c r="AO633" s="260">
        <f>IF(AND(Z633&lt;&gt;0,Z633&lt;&gt;"Unknown",Z633&lt;&gt;"Not required"),IF(COUNTRY_INFO!K633=1,0,IF(COUNTRY_INFO!K633=2,0.2*COUNTRY_INFO!G633/(0.5*COUNTRY_INFO!F633+0.2*COUNTRY_INFO!G633),IF(COUNTRY_INFO!K633=3,COUNTRY_INFO!G633/(COUNTRY_INFO!F633+COUNTRY_INFO!G633)))),0)</f>
        <v>0</v>
      </c>
      <c r="AP633" s="259">
        <f>MAX(COUNTRY_INFO!D633*AK633*PROFILE!$G$7,COUNTRY_INFO!D633*AL633*PROFILE!$G$7)</f>
        <v>0</v>
      </c>
      <c r="AQ633" s="259">
        <f>MAX(COUNTRY_INFO!D633*AK633*PROFILE!$G$8,COUNTRY_INFO!D633*AL633*PROFILE!$G$8,COUNTRY_INFO!D633*AM633*PROFILE!$G$8)</f>
        <v>15054.796775069337</v>
      </c>
      <c r="AR633" s="259">
        <f>MAX(COUNTRY_INFO!D633*AK633*PROFILE!$G$9,COUNTRY_INFO!D633*AL633*PROFILE!$G$9,COUNTRY_INFO!D633*AM633*PROFILE!$G$9,IF(AND(DISTRICT!Z633&lt;&gt;"Unknown",Z633&lt;&gt;"Not required"),COUNTRY_INFO!O633*DISTRICT!AN633,0))</f>
        <v>31264.411363732263</v>
      </c>
      <c r="AS633" s="259">
        <f>MAX(COUNTRY_INFO!D633*AK633*PROFILE!$G$10,COUNTRY_INFO!D633*AL633*PROFILE!$G$10,IF(AND(DISTRICT!Z633&lt;&gt;"Unknown",Z633&lt;&gt;"Not required"),COUNTRY_INFO!O633*DISTRICT!AO633,0))</f>
        <v>0</v>
      </c>
      <c r="AT633" s="259">
        <f t="shared" si="70"/>
        <v>46319.208138801601</v>
      </c>
      <c r="AU633" s="258">
        <f t="shared" si="65"/>
        <v>0</v>
      </c>
      <c r="AV633" s="259">
        <f>MAX('MDA2'!J633,'T1'!L633,'T2'!J633,T3_R1!K633,T3_R2!K633)</f>
        <v>0</v>
      </c>
      <c r="AW633" s="259">
        <f>MAX('MDA1'!K633,'MDA2'!K633,'MDA3'!I633,'MDA3'!L633,'T1'!M633,'T2'!K633,T3_R1!L633,T3_R2!L633)</f>
        <v>0</v>
      </c>
      <c r="AX633" s="259">
        <f>MAX('MDA1'!L633,'MDA2'!L633,'MDA3'!J633,'MDA3'!M633,'T1'!N633,'T2'!L633,T3_R1!M633,T3_R2!M633)</f>
        <v>0</v>
      </c>
      <c r="AY633" s="259">
        <f t="shared" si="71"/>
        <v>0</v>
      </c>
      <c r="AZ633" s="259">
        <f>MAX('MDA2'!J633,T633)</f>
        <v>0</v>
      </c>
      <c r="BA633" s="259">
        <f>MAX('MDA1'!K633,'MDA2'!K633,'MDA3'!I633,'MDA3'!L633,V633,AD633)</f>
        <v>0</v>
      </c>
      <c r="BB633" s="259">
        <f>MAX('MDA1'!L633,'MDA2'!L633,'MDA3'!J633,'MDA3'!M633,AF633)</f>
        <v>0</v>
      </c>
      <c r="BC633" s="259">
        <f t="shared" si="66"/>
        <v>0</v>
      </c>
      <c r="BD633" s="260">
        <f t="shared" si="67"/>
        <v>0</v>
      </c>
    </row>
    <row r="634" spans="1:56" x14ac:dyDescent="0.2">
      <c r="A634" s="10" t="str">
        <f>IF(COUNTRY_INFO!A634=0," ",COUNTRY_INFO!A634)</f>
        <v>Ethiopia</v>
      </c>
      <c r="B634" s="10" t="str">
        <f>IF(COUNTRY_INFO!B634=0," ",COUNTRY_INFO!B634)</f>
        <v>SNNPR Gamo Gofa</v>
      </c>
      <c r="C634" s="87" t="str">
        <f>IF(COUNTRY_INFO!C634=0," ",COUNTRY_INFO!C634)</f>
        <v>Dita</v>
      </c>
      <c r="D634" s="67">
        <f>COUNTRY_INFO!L634</f>
        <v>0</v>
      </c>
      <c r="E634" s="61"/>
      <c r="F634" s="61"/>
      <c r="G634" s="11">
        <f>MAX('MDA1'!M634,'MDA2'!M634)</f>
        <v>0</v>
      </c>
      <c r="H634" s="11">
        <f>IF(AND(COUNTRY_INFO!H634&gt;0,COUNTRY_INFO!H634&lt;4),IF(D634&gt;MAX('MDA1'!M634,'MDA2'!M634),MAX('MDA1'!M634,'MDA2'!M634),D634),0)</f>
        <v>0</v>
      </c>
      <c r="I634" s="73">
        <f>IF(AND(COUNTRY_INFO!H634&gt;0,COUNTRY_INFO!H634&lt;4), IF(G634/D634*100&lt;&gt;0, IF(G634/D634*100&gt;100,100,G634/D634*100), "-"),0)</f>
        <v>0</v>
      </c>
      <c r="J634" s="67">
        <f>COUNTRY_INFO!M634</f>
        <v>0</v>
      </c>
      <c r="K634" s="61"/>
      <c r="L634" s="61"/>
      <c r="M634" s="11">
        <f>MAX('MDA1'!M634,MAX('MDA3'!I634,'MDA3'!L634)+MAX('MDA3'!J634,'MDA3'!M634))</f>
        <v>0</v>
      </c>
      <c r="N634" s="11">
        <f>IF(AND(COUNTRY_INFO!I634&gt;0,COUNTRY_INFO!I634&lt;4),IF(J634&gt;MAX('MDA1'!M634,MAX('MDA3'!I634,'MDA3'!L634)+MAX('MDA3'!J634,'MDA3'!M634)),MAX('MDA1'!M634,MAX('MDA3'!I634,'MDA3'!L634)+MAX('MDA3'!J634,'MDA3'!M634)),J634),0)</f>
        <v>0</v>
      </c>
      <c r="O634" s="73">
        <f>IF(AND(COUNTRY_INFO!I634&gt;0,COUNTRY_INFO!I634&lt;4), IF(M634/J634*100&lt;&gt;0, IF(M634/J634*100&gt;100,100,M634/J634*100), "-"),0)</f>
        <v>0</v>
      </c>
      <c r="P634" s="67">
        <f>COUNTRY_INFO!N634</f>
        <v>51244</v>
      </c>
      <c r="Q634" s="61"/>
      <c r="R634" s="61"/>
      <c r="S634" s="11">
        <f>SUM(MAX('MDA2'!J634, 'T1'!L634, MAX(T3_R1!K634, T3_R2!K634)), MAX('MDA1'!K634, 'MDA2'!K634, 'T1'!M634, MAX(T3_R1!L634, T3_R2!L634)), MAX('MDA1'!L634, 'MDA2'!L634, 'T1'!N634, MAX(T3_R1!M634, T3_R2!M634)))</f>
        <v>31751</v>
      </c>
      <c r="T634" s="11">
        <f>IF(AND(COUNTRY_INFO!J634&gt;1,COUNTRY_INFO!J634&lt;4),IF(COUNTRY_INFO!E634&gt;MAX('MDA2'!J634,'T1'!L634,MAX(T3_R1!K634,T3_R2!K634)),MAX('MDA2'!J634,'T1'!L634,MAX(T3_R1!K634,T3_R2!K634)),COUNTRY_INFO!E634),0)</f>
        <v>0</v>
      </c>
      <c r="U634" s="217" t="str">
        <f>IF(AND(COUNTRY_INFO!J634&gt;1,COUNTRY_INFO!J634&lt;4), IF(T634/COUNTRY_INFO!E634*100&lt;&gt;0, IF(T634/COUNTRY_INFO!E634*100&gt;100,100,T634/COUNTRY_INFO!E634*100), "-"),0)</f>
        <v>-</v>
      </c>
      <c r="V634" s="11">
        <f>IF(AND(COUNTRY_INFO!J634&gt;1,COUNTRY_INFO!J634&lt;4),IF(COUNTRY_INFO!F634&gt;MAX('MDA1'!K634,'MDA2'!K634,'T1'!M634,MAX(T3_R1!L634,T3_R2!L634)),MAX('MDA1'!K634,'MDA2'!K634,'T1'!M634,MAX(T3_R1!L634,T3_R2!L634)),COUNTRY_INFO!F634),0)</f>
        <v>31751</v>
      </c>
      <c r="W634" s="217">
        <f>IF(AND(COUNTRY_INFO!J634&gt;1,COUNTRY_INFO!J634&lt;4), IF(V634/COUNTRY_INFO!F634*100&lt;&gt;0, IF(V634/COUNTRY_INFO!F634*100&gt;100,100,V634/COUNTRY_INFO!F634*100), "-"),0)</f>
        <v>92.122671618406542</v>
      </c>
      <c r="X634" s="11">
        <f t="shared" si="68"/>
        <v>31751</v>
      </c>
      <c r="Y634" s="73">
        <f>IF(AND(COUNTRY_INFO!J634&gt;1,COUNTRY_INFO!J634&lt;4), IF(S634/P634*100&lt;&gt;0, IF(X634/P634*100&gt;100,100,X634/P634*100), "-"),0)</f>
        <v>61.960424635079228</v>
      </c>
      <c r="Z634" s="67">
        <f>COUNTRY_INFO!O634</f>
        <v>0</v>
      </c>
      <c r="AA634" s="61"/>
      <c r="AB634" s="61"/>
      <c r="AC634" s="11">
        <f>MAX('T1'!L634,'T2'!J634)+MAX('T1'!M634,'T2'!K634)+MAX('T1'!N634,'T2'!L634)</f>
        <v>0</v>
      </c>
      <c r="AD634" s="11">
        <f>IF(COUNTRY_INFO!K634=1,IF(COUNTRY_INFO!F634*0.33&gt;MAX('T1'!M634,'T2'!K634),MAX('T1'!M634,'T2'!K634),COUNTRY_INFO!F634*0.33),IF(COUNTRY_INFO!K634=2,IF(COUNTRY_INFO!F634*0.5&gt;MAX('T1'!M634,'T2'!K634),MAX('T1'!M634,'T2'!K634),COUNTRY_INFO!F634*0.5),IF(COUNTRY_INFO!K634=3,IF(COUNTRY_INFO!F634&gt;MAX('T1'!M634,'T2'!K634),MAX('T1'!M634,'T2'!K634),COUNTRY_INFO!F634),0)))</f>
        <v>0</v>
      </c>
      <c r="AE634" s="217">
        <f>IF(AND(COUNTRY_INFO!K634&gt;0,COUNTRY_INFO!K634&lt;4),IF(Z634&gt;0,IF(COUNTRY_INFO!K634=1, AD634/(COUNTRY_INFO!F634*0.33)*100, IF(COUNTRY_INFO!K634=2, AD634/(COUNTRY_INFO!F634*0.5)*100, IF(COUNTRY_INFO!K634=3, AD634/COUNTRY_INFO!F634*100))),"-"),0)</f>
        <v>0</v>
      </c>
      <c r="AF634" s="11">
        <f>IF(COUNTRY_INFO!K634=2,IF(COUNTRY_INFO!G634*0.2&gt;MAX('T1'!N634,'T2'!L634),MAX('T1'!N634,'T2'!L634),COUNTRY_INFO!G634*0.2),IF(COUNTRY_INFO!K634=3,IF(COUNTRY_INFO!G634&gt;MAX('T1'!N634,'T2'!L634),MAX('T1'!N634,'T2'!L634),COUNTRY_INFO!G634),0))</f>
        <v>0</v>
      </c>
      <c r="AG634" s="217">
        <f>IF(AND(COUNTRY_INFO!K634&gt;0,COUNTRY_INFO!K634&lt;4),IF(Z634&gt;0,IF(COUNTRY_INFO!K634=1, 0, IF(COUNTRY_INFO!K634=2, AF634/(COUNTRY_INFO!G634*0.2)*100, IF(COUNTRY_INFO!K634=3, AF634/COUNTRY_INFO!G634*100))),"-"),0)</f>
        <v>0</v>
      </c>
      <c r="AH634" s="11">
        <f t="shared" si="69"/>
        <v>0</v>
      </c>
      <c r="AI634" s="73">
        <f>IF(AND(COUNTRY_INFO!K634&gt;0,COUNTRY_INFO!K634&lt;4), IF(AC634/Z634*100&lt;&gt;0, IF(AH634/Z634*100&gt;100,100,AH634/Z634*100), "-"),0)</f>
        <v>0</v>
      </c>
      <c r="AJ634" s="261"/>
      <c r="AK634" s="260">
        <f>IF(AND(D634&lt;&gt;0, D634&lt;&gt;"Unknown",D634&lt;&gt;"Stopped",D634&lt;&gt;"Not required"),D634/COUNTRY_INFO!D634, 0)</f>
        <v>0</v>
      </c>
      <c r="AL634" s="260">
        <f>IF(AND(J634&lt;&gt;0,J634&lt;&gt;"Unknown",J634&lt;&gt;"Stopped",J634&lt;&gt;"Not required"),J634/COUNTRY_INFO!D634, 0)</f>
        <v>0</v>
      </c>
      <c r="AM634" s="260">
        <f>IF(AND(P634&lt;&gt;0,P634&lt;&gt;"Unknown",P634&lt;&gt;"Not required"),P634/(COUNTRY_INFO!E634+COUNTRY_INFO!F634), 0)</f>
        <v>1</v>
      </c>
      <c r="AN634" s="260">
        <f>IF(AND(Z634&lt;&gt;0,Z634&lt;&gt;"Unknown",Z634&lt;&gt;"Not required"),IF(COUNTRY_INFO!K634=1,1,IF(COUNTRY_INFO!K634=2,0.5*COUNTRY_INFO!F634/(0.5*COUNTRY_INFO!F634+0.2*COUNTRY_INFO!G634),IF(COUNTRY_INFO!K634=3,COUNTRY_INFO!F634/(COUNTRY_INFO!F634+COUNTRY_INFO!G634)))),0)</f>
        <v>0</v>
      </c>
      <c r="AO634" s="260">
        <f>IF(AND(Z634&lt;&gt;0,Z634&lt;&gt;"Unknown",Z634&lt;&gt;"Not required"),IF(COUNTRY_INFO!K634=1,0,IF(COUNTRY_INFO!K634=2,0.2*COUNTRY_INFO!G634/(0.5*COUNTRY_INFO!F634+0.2*COUNTRY_INFO!G634),IF(COUNTRY_INFO!K634=3,COUNTRY_INFO!G634/(COUNTRY_INFO!F634+COUNTRY_INFO!G634)))),0)</f>
        <v>0</v>
      </c>
      <c r="AP634" s="259">
        <f>MAX(COUNTRY_INFO!D634*AK634*PROFILE!$G$7,COUNTRY_INFO!D634*AL634*PROFILE!$G$7)</f>
        <v>0</v>
      </c>
      <c r="AQ634" s="259">
        <f>MAX(COUNTRY_INFO!D634*AK634*PROFILE!$G$8,COUNTRY_INFO!D634*AL634*PROFILE!$G$8,COUNTRY_INFO!D634*AM634*PROFILE!$G$8)</f>
        <v>15669.947828259314</v>
      </c>
      <c r="AR634" s="259">
        <f>MAX(COUNTRY_INFO!D634*AK634*PROFILE!$G$9,COUNTRY_INFO!D634*AL634*PROFILE!$G$9,COUNTRY_INFO!D634*AM634*PROFILE!$G$9,IF(AND(DISTRICT!Z634&lt;&gt;"Unknown",Z634&lt;&gt;"Not required"),COUNTRY_INFO!O634*DISTRICT!AN634,0))</f>
        <v>32541.900250836552</v>
      </c>
      <c r="AS634" s="259">
        <f>MAX(COUNTRY_INFO!D634*AK634*PROFILE!$G$10,COUNTRY_INFO!D634*AL634*PROFILE!$G$10,IF(AND(DISTRICT!Z634&lt;&gt;"Unknown",Z634&lt;&gt;"Not required"),COUNTRY_INFO!O634*DISTRICT!AO634,0))</f>
        <v>0</v>
      </c>
      <c r="AT634" s="259">
        <f t="shared" si="70"/>
        <v>48211.848079095864</v>
      </c>
      <c r="AU634" s="258" t="str">
        <f t="shared" si="65"/>
        <v>Y</v>
      </c>
      <c r="AV634" s="259">
        <f>MAX('MDA2'!J634,'T1'!L634,'T2'!J634,T3_R1!K634,T3_R2!K634)</f>
        <v>0</v>
      </c>
      <c r="AW634" s="259">
        <f>MAX('MDA1'!K634,'MDA2'!K634,'MDA3'!I634,'MDA3'!L634,'T1'!M634,'T2'!K634,T3_R1!L634,T3_R2!L634)</f>
        <v>31751</v>
      </c>
      <c r="AX634" s="259">
        <f>MAX('MDA1'!L634,'MDA2'!L634,'MDA3'!J634,'MDA3'!M634,'T1'!N634,'T2'!L634,T3_R1!M634,T3_R2!M634)</f>
        <v>0</v>
      </c>
      <c r="AY634" s="259">
        <f t="shared" si="71"/>
        <v>31751</v>
      </c>
      <c r="AZ634" s="259">
        <f>MAX('MDA2'!J634,T634)</f>
        <v>0</v>
      </c>
      <c r="BA634" s="259">
        <f>MAX('MDA1'!K634,'MDA2'!K634,'MDA3'!I634,'MDA3'!L634,V634,AD634)</f>
        <v>31751</v>
      </c>
      <c r="BB634" s="259">
        <f>MAX('MDA1'!L634,'MDA2'!L634,'MDA3'!J634,'MDA3'!M634,AF634)</f>
        <v>0</v>
      </c>
      <c r="BC634" s="259">
        <f t="shared" si="66"/>
        <v>31751</v>
      </c>
      <c r="BD634" s="260">
        <f t="shared" si="67"/>
        <v>65.857255560727808</v>
      </c>
    </row>
    <row r="635" spans="1:56" x14ac:dyDescent="0.2">
      <c r="A635" s="10" t="str">
        <f>IF(COUNTRY_INFO!A635=0," ",COUNTRY_INFO!A635)</f>
        <v>Ethiopia</v>
      </c>
      <c r="B635" s="10" t="str">
        <f>IF(COUNTRY_INFO!B635=0," ",COUNTRY_INFO!B635)</f>
        <v>SNNPR Gamo Gofa</v>
      </c>
      <c r="C635" s="87" t="str">
        <f>IF(COUNTRY_INFO!C635=0," ",COUNTRY_INFO!C635)</f>
        <v>Gezie Gofa</v>
      </c>
      <c r="D635" s="67">
        <f>COUNTRY_INFO!L635</f>
        <v>88151</v>
      </c>
      <c r="E635" s="61"/>
      <c r="F635" s="61"/>
      <c r="G635" s="11">
        <f>MAX('MDA1'!M635,'MDA2'!M635)</f>
        <v>72071</v>
      </c>
      <c r="H635" s="11">
        <f>IF(AND(COUNTRY_INFO!H635&gt;0,COUNTRY_INFO!H635&lt;4),IF(D635&gt;MAX('MDA1'!M635,'MDA2'!M635),MAX('MDA1'!M635,'MDA2'!M635),D635),0)</f>
        <v>72071</v>
      </c>
      <c r="I635" s="73">
        <f>IF(AND(COUNTRY_INFO!H635&gt;0,COUNTRY_INFO!H635&lt;4), IF(G635/D635*100&lt;&gt;0, IF(G635/D635*100&gt;100,100,G635/D635*100), "-"),0)</f>
        <v>81.758573357080465</v>
      </c>
      <c r="J635" s="67">
        <f>COUNTRY_INFO!M635</f>
        <v>0</v>
      </c>
      <c r="K635" s="61"/>
      <c r="L635" s="61"/>
      <c r="M635" s="11">
        <f>MAX('MDA1'!M635,MAX('MDA3'!I635,'MDA3'!L635)+MAX('MDA3'!J635,'MDA3'!M635))</f>
        <v>72071</v>
      </c>
      <c r="N635" s="11">
        <f>IF(AND(COUNTRY_INFO!I635&gt;0,COUNTRY_INFO!I635&lt;4),IF(J635&gt;MAX('MDA1'!M635,MAX('MDA3'!I635,'MDA3'!L635)+MAX('MDA3'!J635,'MDA3'!M635)),MAX('MDA1'!M635,MAX('MDA3'!I635,'MDA3'!L635)+MAX('MDA3'!J635,'MDA3'!M635)),J635),0)</f>
        <v>0</v>
      </c>
      <c r="O635" s="73">
        <f>IF(AND(COUNTRY_INFO!I635&gt;0,COUNTRY_INFO!I635&lt;4), IF(M635/J635*100&lt;&gt;0, IF(M635/J635*100&gt;100,100,M635/J635*100), "-"),0)</f>
        <v>0</v>
      </c>
      <c r="P635" s="67">
        <f>COUNTRY_INFO!N635</f>
        <v>42222</v>
      </c>
      <c r="Q635" s="61"/>
      <c r="R635" s="61"/>
      <c r="S635" s="11">
        <f>SUM(MAX('MDA2'!J635, 'T1'!L635, MAX(T3_R1!K635, T3_R2!K635)), MAX('MDA1'!K635, 'MDA2'!K635, 'T1'!M635, MAX(T3_R1!L635, T3_R2!L635)), MAX('MDA1'!L635, 'MDA2'!L635, 'T1'!N635, MAX(T3_R1!M635, T3_R2!M635)))</f>
        <v>72071</v>
      </c>
      <c r="T635" s="11">
        <f>IF(AND(COUNTRY_INFO!J635&gt;1,COUNTRY_INFO!J635&lt;4),IF(COUNTRY_INFO!E635&gt;MAX('MDA2'!J635,'T1'!L635,MAX(T3_R1!K635,T3_R2!K635)),MAX('MDA2'!J635,'T1'!L635,MAX(T3_R1!K635,T3_R2!K635)),COUNTRY_INFO!E635),0)</f>
        <v>0</v>
      </c>
      <c r="U635" s="217" t="str">
        <f>IF(AND(COUNTRY_INFO!J635&gt;1,COUNTRY_INFO!J635&lt;4), IF(T635/COUNTRY_INFO!E635*100&lt;&gt;0, IF(T635/COUNTRY_INFO!E635*100&gt;100,100,T635/COUNTRY_INFO!E635*100), "-"),0)</f>
        <v>-</v>
      </c>
      <c r="V635" s="11">
        <f>IF(AND(COUNTRY_INFO!J635&gt;1,COUNTRY_INFO!J635&lt;4),IF(COUNTRY_INFO!F635&gt;MAX('MDA1'!K635,'MDA2'!K635,'T1'!M635,MAX(T3_R1!L635,T3_R2!L635)),MAX('MDA1'!K635,'MDA2'!K635,'T1'!M635,MAX(T3_R1!L635,T3_R2!L635)),COUNTRY_INFO!F635),0)</f>
        <v>25466</v>
      </c>
      <c r="W635" s="217">
        <f>IF(AND(COUNTRY_INFO!J635&gt;1,COUNTRY_INFO!J635&lt;4), IF(V635/COUNTRY_INFO!F635*100&lt;&gt;0, IF(V635/COUNTRY_INFO!F635*100&gt;100,100,V635/COUNTRY_INFO!F635*100), "-"),0)</f>
        <v>89.675329248538631</v>
      </c>
      <c r="X635" s="11">
        <f t="shared" si="68"/>
        <v>25466</v>
      </c>
      <c r="Y635" s="73">
        <f>IF(AND(COUNTRY_INFO!J635&gt;1,COUNTRY_INFO!J635&lt;4), IF(S635/P635*100&lt;&gt;0, IF(X635/P635*100&gt;100,100,X635/P635*100), "-"),0)</f>
        <v>60.314527971199851</v>
      </c>
      <c r="Z635" s="67">
        <f>COUNTRY_INFO!O635</f>
        <v>0</v>
      </c>
      <c r="AA635" s="61"/>
      <c r="AB635" s="61"/>
      <c r="AC635" s="11">
        <f>MAX('T1'!L635,'T2'!J635)+MAX('T1'!M635,'T2'!K635)+MAX('T1'!N635,'T2'!L635)</f>
        <v>0</v>
      </c>
      <c r="AD635" s="11">
        <f>IF(COUNTRY_INFO!K635=1,IF(COUNTRY_INFO!F635*0.33&gt;MAX('T1'!M635,'T2'!K635),MAX('T1'!M635,'T2'!K635),COUNTRY_INFO!F635*0.33),IF(COUNTRY_INFO!K635=2,IF(COUNTRY_INFO!F635*0.5&gt;MAX('T1'!M635,'T2'!K635),MAX('T1'!M635,'T2'!K635),COUNTRY_INFO!F635*0.5),IF(COUNTRY_INFO!K635=3,IF(COUNTRY_INFO!F635&gt;MAX('T1'!M635,'T2'!K635),MAX('T1'!M635,'T2'!K635),COUNTRY_INFO!F635),0)))</f>
        <v>0</v>
      </c>
      <c r="AE635" s="217">
        <f>IF(AND(COUNTRY_INFO!K635&gt;0,COUNTRY_INFO!K635&lt;4),IF(Z635&gt;0,IF(COUNTRY_INFO!K635=1, AD635/(COUNTRY_INFO!F635*0.33)*100, IF(COUNTRY_INFO!K635=2, AD635/(COUNTRY_INFO!F635*0.5)*100, IF(COUNTRY_INFO!K635=3, AD635/COUNTRY_INFO!F635*100))),"-"),0)</f>
        <v>0</v>
      </c>
      <c r="AF635" s="11">
        <f>IF(COUNTRY_INFO!K635=2,IF(COUNTRY_INFO!G635*0.2&gt;MAX('T1'!N635,'T2'!L635),MAX('T1'!N635,'T2'!L635),COUNTRY_INFO!G635*0.2),IF(COUNTRY_INFO!K635=3,IF(COUNTRY_INFO!G635&gt;MAX('T1'!N635,'T2'!L635),MAX('T1'!N635,'T2'!L635),COUNTRY_INFO!G635),0))</f>
        <v>0</v>
      </c>
      <c r="AG635" s="217">
        <f>IF(AND(COUNTRY_INFO!K635&gt;0,COUNTRY_INFO!K635&lt;4),IF(Z635&gt;0,IF(COUNTRY_INFO!K635=1, 0, IF(COUNTRY_INFO!K635=2, AF635/(COUNTRY_INFO!G635*0.2)*100, IF(COUNTRY_INFO!K635=3, AF635/COUNTRY_INFO!G635*100))),"-"),0)</f>
        <v>0</v>
      </c>
      <c r="AH635" s="11">
        <f t="shared" si="69"/>
        <v>0</v>
      </c>
      <c r="AI635" s="73">
        <f>IF(AND(COUNTRY_INFO!K635&gt;0,COUNTRY_INFO!K635&lt;4), IF(AC635/Z635*100&lt;&gt;0, IF(AH635/Z635*100&gt;100,100,AH635/Z635*100), "-"),0)</f>
        <v>0</v>
      </c>
      <c r="AJ635" s="261"/>
      <c r="AK635" s="260">
        <f>IF(AND(D635&lt;&gt;0, D635&lt;&gt;"Unknown",D635&lt;&gt;"Stopped",D635&lt;&gt;"Not required"),D635/COUNTRY_INFO!D635, 0)</f>
        <v>1</v>
      </c>
      <c r="AL635" s="260">
        <f>IF(AND(J635&lt;&gt;0,J635&lt;&gt;"Unknown",J635&lt;&gt;"Stopped",J635&lt;&gt;"Not required"),J635/COUNTRY_INFO!D635, 0)</f>
        <v>0</v>
      </c>
      <c r="AM635" s="260">
        <f>IF(AND(P635&lt;&gt;0,P635&lt;&gt;"Unknown",P635&lt;&gt;"Not required"),P635/(COUNTRY_INFO!E635+COUNTRY_INFO!F635), 0)</f>
        <v>1</v>
      </c>
      <c r="AN635" s="260">
        <f>IF(AND(Z635&lt;&gt;0,Z635&lt;&gt;"Unknown",Z635&lt;&gt;"Not required"),IF(COUNTRY_INFO!K635=1,1,IF(COUNTRY_INFO!K635=2,0.5*COUNTRY_INFO!F635/(0.5*COUNTRY_INFO!F635+0.2*COUNTRY_INFO!G635),IF(COUNTRY_INFO!K635=3,COUNTRY_INFO!F635/(COUNTRY_INFO!F635+COUNTRY_INFO!G635)))),0)</f>
        <v>0</v>
      </c>
      <c r="AO635" s="260">
        <f>IF(AND(Z635&lt;&gt;0,Z635&lt;&gt;"Unknown",Z635&lt;&gt;"Not required"),IF(COUNTRY_INFO!K635=1,0,IF(COUNTRY_INFO!K635=2,0.2*COUNTRY_INFO!G635/(0.5*COUNTRY_INFO!F635+0.2*COUNTRY_INFO!G635),IF(COUNTRY_INFO!K635=3,COUNTRY_INFO!G635/(COUNTRY_INFO!F635+COUNTRY_INFO!G635)))),0)</f>
        <v>0</v>
      </c>
      <c r="AP635" s="259">
        <f>MAX(COUNTRY_INFO!D635*AK635*PROFILE!$G$7,COUNTRY_INFO!D635*AL635*PROFILE!$G$7)</f>
        <v>9.2296584143741894E-3</v>
      </c>
      <c r="AQ635" s="259">
        <f>MAX(COUNTRY_INFO!D635*AK635*PROFILE!$G$8,COUNTRY_INFO!D635*AL635*PROFILE!$G$8,COUNTRY_INFO!D635*AM635*PROFILE!$G$8)</f>
        <v>12910.995354702272</v>
      </c>
      <c r="AR635" s="259">
        <f>MAX(COUNTRY_INFO!D635*AK635*PROFILE!$G$9,COUNTRY_INFO!D635*AL635*PROFILE!$G$9,COUNTRY_INFO!D635*AM635*PROFILE!$G$9,IF(AND(DISTRICT!Z635&lt;&gt;"Unknown",Z635&lt;&gt;"Not required"),COUNTRY_INFO!O635*DISTRICT!AN635,0))</f>
        <v>26812.36259217382</v>
      </c>
      <c r="AS635" s="259">
        <f>MAX(COUNTRY_INFO!D635*AK635*PROFILE!$G$10,COUNTRY_INFO!D635*AL635*PROFILE!$G$10,IF(AND(DISTRICT!Z635&lt;&gt;"Unknown",Z635&lt;&gt;"Not required"),COUNTRY_INFO!O635*DISTRICT!AO635,0))</f>
        <v>48427.632823465494</v>
      </c>
      <c r="AT635" s="259">
        <f t="shared" si="70"/>
        <v>88151</v>
      </c>
      <c r="AU635" s="258" t="str">
        <f t="shared" si="65"/>
        <v>Y</v>
      </c>
      <c r="AV635" s="259">
        <f>MAX('MDA2'!J635,'T1'!L635,'T2'!J635,T3_R1!K635,T3_R2!K635)</f>
        <v>0</v>
      </c>
      <c r="AW635" s="259">
        <f>MAX('MDA1'!K635,'MDA2'!K635,'MDA3'!I635,'MDA3'!L635,'T1'!M635,'T2'!K635,T3_R1!L635,T3_R2!L635)</f>
        <v>25466</v>
      </c>
      <c r="AX635" s="259">
        <f>MAX('MDA1'!L635,'MDA2'!L635,'MDA3'!J635,'MDA3'!M635,'T1'!N635,'T2'!L635,T3_R1!M635,T3_R2!M635)</f>
        <v>46605</v>
      </c>
      <c r="AY635" s="259">
        <f t="shared" si="71"/>
        <v>72071</v>
      </c>
      <c r="AZ635" s="259">
        <f>MAX('MDA2'!J635,T635)</f>
        <v>0</v>
      </c>
      <c r="BA635" s="259">
        <f>MAX('MDA1'!K635,'MDA2'!K635,'MDA3'!I635,'MDA3'!L635,V635,AD635)</f>
        <v>25466</v>
      </c>
      <c r="BB635" s="259">
        <f>MAX('MDA1'!L635,'MDA2'!L635,'MDA3'!J635,'MDA3'!M635,AF635)</f>
        <v>46605</v>
      </c>
      <c r="BC635" s="259">
        <f t="shared" si="66"/>
        <v>72071</v>
      </c>
      <c r="BD635" s="260">
        <f t="shared" si="67"/>
        <v>81.758573357080465</v>
      </c>
    </row>
    <row r="636" spans="1:56" x14ac:dyDescent="0.2">
      <c r="A636" s="10" t="str">
        <f>IF(COUNTRY_INFO!A636=0," ",COUNTRY_INFO!A636)</f>
        <v>Ethiopia</v>
      </c>
      <c r="B636" s="10" t="str">
        <f>IF(COUNTRY_INFO!B636=0," ",COUNTRY_INFO!B636)</f>
        <v>SNNPR Gamo Gofa</v>
      </c>
      <c r="C636" s="87" t="str">
        <f>IF(COUNTRY_INFO!C636=0," ",COUNTRY_INFO!C636)</f>
        <v>Kemba</v>
      </c>
      <c r="D636" s="67">
        <f>COUNTRY_INFO!L636</f>
        <v>0</v>
      </c>
      <c r="E636" s="61"/>
      <c r="F636" s="61"/>
      <c r="G636" s="11">
        <f>MAX('MDA1'!M636,'MDA2'!M636)</f>
        <v>0</v>
      </c>
      <c r="H636" s="11">
        <f>IF(AND(COUNTRY_INFO!H636&gt;0,COUNTRY_INFO!H636&lt;4),IF(D636&gt;MAX('MDA1'!M636,'MDA2'!M636),MAX('MDA1'!M636,'MDA2'!M636),D636),0)</f>
        <v>0</v>
      </c>
      <c r="I636" s="73">
        <f>IF(AND(COUNTRY_INFO!H636&gt;0,COUNTRY_INFO!H636&lt;4), IF(G636/D636*100&lt;&gt;0, IF(G636/D636*100&gt;100,100,G636/D636*100), "-"),0)</f>
        <v>0</v>
      </c>
      <c r="J636" s="67">
        <f>COUNTRY_INFO!M636</f>
        <v>0</v>
      </c>
      <c r="K636" s="61"/>
      <c r="L636" s="61"/>
      <c r="M636" s="11">
        <f>MAX('MDA1'!M636,MAX('MDA3'!I636,'MDA3'!L636)+MAX('MDA3'!J636,'MDA3'!M636))</f>
        <v>0</v>
      </c>
      <c r="N636" s="11">
        <f>IF(AND(COUNTRY_INFO!I636&gt;0,COUNTRY_INFO!I636&lt;4),IF(J636&gt;MAX('MDA1'!M636,MAX('MDA3'!I636,'MDA3'!L636)+MAX('MDA3'!J636,'MDA3'!M636)),MAX('MDA1'!M636,MAX('MDA3'!I636,'MDA3'!L636)+MAX('MDA3'!J636,'MDA3'!M636)),J636),0)</f>
        <v>0</v>
      </c>
      <c r="O636" s="73">
        <f>IF(AND(COUNTRY_INFO!I636&gt;0,COUNTRY_INFO!I636&lt;4), IF(M636/J636*100&lt;&gt;0, IF(M636/J636*100&gt;100,100,M636/J636*100), "-"),0)</f>
        <v>0</v>
      </c>
      <c r="P636" s="67">
        <f>COUNTRY_INFO!N636</f>
        <v>95088</v>
      </c>
      <c r="Q636" s="61"/>
      <c r="R636" s="61"/>
      <c r="S636" s="11">
        <f>SUM(MAX('MDA2'!J636, 'T1'!L636, MAX(T3_R1!K636, T3_R2!K636)), MAX('MDA1'!K636, 'MDA2'!K636, 'T1'!M636, MAX(T3_R1!L636, T3_R2!L636)), MAX('MDA1'!L636, 'MDA2'!L636, 'T1'!N636, MAX(T3_R1!M636, T3_R2!M636)))</f>
        <v>56783</v>
      </c>
      <c r="T636" s="11">
        <f>IF(AND(COUNTRY_INFO!J636&gt;1,COUNTRY_INFO!J636&lt;4),IF(COUNTRY_INFO!E636&gt;MAX('MDA2'!J636,'T1'!L636,MAX(T3_R1!K636,T3_R2!K636)),MAX('MDA2'!J636,'T1'!L636,MAX(T3_R1!K636,T3_R2!K636)),COUNTRY_INFO!E636),0)</f>
        <v>0</v>
      </c>
      <c r="U636" s="217" t="str">
        <f>IF(AND(COUNTRY_INFO!J636&gt;1,COUNTRY_INFO!J636&lt;4), IF(T636/COUNTRY_INFO!E636*100&lt;&gt;0, IF(T636/COUNTRY_INFO!E636*100&gt;100,100,T636/COUNTRY_INFO!E636*100), "-"),0)</f>
        <v>-</v>
      </c>
      <c r="V636" s="11">
        <f>IF(AND(COUNTRY_INFO!J636&gt;1,COUNTRY_INFO!J636&lt;4),IF(COUNTRY_INFO!F636&gt;MAX('MDA1'!K636,'MDA2'!K636,'T1'!M636,MAX(T3_R1!L636,T3_R2!L636)),MAX('MDA1'!K636,'MDA2'!K636,'T1'!M636,MAX(T3_R1!L636,T3_R2!L636)),COUNTRY_INFO!F636),0)</f>
        <v>56783</v>
      </c>
      <c r="W636" s="217">
        <f>IF(AND(COUNTRY_INFO!J636&gt;1,COUNTRY_INFO!J636&lt;4), IF(V636/COUNTRY_INFO!F636*100&lt;&gt;0, IF(V636/COUNTRY_INFO!F636*100&gt;100,100,V636/COUNTRY_INFO!F636*100), "-"),0)</f>
        <v>88.785865061371268</v>
      </c>
      <c r="X636" s="11">
        <f t="shared" si="68"/>
        <v>56783</v>
      </c>
      <c r="Y636" s="73">
        <f>IF(AND(COUNTRY_INFO!J636&gt;1,COUNTRY_INFO!J636&lt;4), IF(S636/P636*100&lt;&gt;0, IF(X636/P636*100&gt;100,100,X636/P636*100), "-"),0)</f>
        <v>59.716262830220423</v>
      </c>
      <c r="Z636" s="67">
        <f>COUNTRY_INFO!O636</f>
        <v>0</v>
      </c>
      <c r="AA636" s="61"/>
      <c r="AB636" s="61"/>
      <c r="AC636" s="11">
        <f>MAX('T1'!L636,'T2'!J636)+MAX('T1'!M636,'T2'!K636)+MAX('T1'!N636,'T2'!L636)</f>
        <v>0</v>
      </c>
      <c r="AD636" s="11">
        <f>IF(COUNTRY_INFO!K636=1,IF(COUNTRY_INFO!F636*0.33&gt;MAX('T1'!M636,'T2'!K636),MAX('T1'!M636,'T2'!K636),COUNTRY_INFO!F636*0.33),IF(COUNTRY_INFO!K636=2,IF(COUNTRY_INFO!F636*0.5&gt;MAX('T1'!M636,'T2'!K636),MAX('T1'!M636,'T2'!K636),COUNTRY_INFO!F636*0.5),IF(COUNTRY_INFO!K636=3,IF(COUNTRY_INFO!F636&gt;MAX('T1'!M636,'T2'!K636),MAX('T1'!M636,'T2'!K636),COUNTRY_INFO!F636),0)))</f>
        <v>0</v>
      </c>
      <c r="AE636" s="217">
        <f>IF(AND(COUNTRY_INFO!K636&gt;0,COUNTRY_INFO!K636&lt;4),IF(Z636&gt;0,IF(COUNTRY_INFO!K636=1, AD636/(COUNTRY_INFO!F636*0.33)*100, IF(COUNTRY_INFO!K636=2, AD636/(COUNTRY_INFO!F636*0.5)*100, IF(COUNTRY_INFO!K636=3, AD636/COUNTRY_INFO!F636*100))),"-"),0)</f>
        <v>0</v>
      </c>
      <c r="AF636" s="11">
        <f>IF(COUNTRY_INFO!K636=2,IF(COUNTRY_INFO!G636*0.2&gt;MAX('T1'!N636,'T2'!L636),MAX('T1'!N636,'T2'!L636),COUNTRY_INFO!G636*0.2),IF(COUNTRY_INFO!K636=3,IF(COUNTRY_INFO!G636&gt;MAX('T1'!N636,'T2'!L636),MAX('T1'!N636,'T2'!L636),COUNTRY_INFO!G636),0))</f>
        <v>0</v>
      </c>
      <c r="AG636" s="217">
        <f>IF(AND(COUNTRY_INFO!K636&gt;0,COUNTRY_INFO!K636&lt;4),IF(Z636&gt;0,IF(COUNTRY_INFO!K636=1, 0, IF(COUNTRY_INFO!K636=2, AF636/(COUNTRY_INFO!G636*0.2)*100, IF(COUNTRY_INFO!K636=3, AF636/COUNTRY_INFO!G636*100))),"-"),0)</f>
        <v>0</v>
      </c>
      <c r="AH636" s="11">
        <f t="shared" si="69"/>
        <v>0</v>
      </c>
      <c r="AI636" s="73">
        <f>IF(AND(COUNTRY_INFO!K636&gt;0,COUNTRY_INFO!K636&lt;4), IF(AC636/Z636*100&lt;&gt;0, IF(AH636/Z636*100&gt;100,100,AH636/Z636*100), "-"),0)</f>
        <v>0</v>
      </c>
      <c r="AJ636" s="261"/>
      <c r="AK636" s="260">
        <f>IF(AND(D636&lt;&gt;0, D636&lt;&gt;"Unknown",D636&lt;&gt;"Stopped",D636&lt;&gt;"Not required"),D636/COUNTRY_INFO!D636, 0)</f>
        <v>0</v>
      </c>
      <c r="AL636" s="260">
        <f>IF(AND(J636&lt;&gt;0,J636&lt;&gt;"Unknown",J636&lt;&gt;"Stopped",J636&lt;&gt;"Not required"),J636/COUNTRY_INFO!D636, 0)</f>
        <v>0</v>
      </c>
      <c r="AM636" s="260">
        <f>IF(AND(P636&lt;&gt;0,P636&lt;&gt;"Unknown",P636&lt;&gt;"Not required"),P636/(COUNTRY_INFO!E636+COUNTRY_INFO!F636), 0)</f>
        <v>1</v>
      </c>
      <c r="AN636" s="260">
        <f>IF(AND(Z636&lt;&gt;0,Z636&lt;&gt;"Unknown",Z636&lt;&gt;"Not required"),IF(COUNTRY_INFO!K636=1,1,IF(COUNTRY_INFO!K636=2,0.5*COUNTRY_INFO!F636/(0.5*COUNTRY_INFO!F636+0.2*COUNTRY_INFO!G636),IF(COUNTRY_INFO!K636=3,COUNTRY_INFO!F636/(COUNTRY_INFO!F636+COUNTRY_INFO!G636)))),0)</f>
        <v>0</v>
      </c>
      <c r="AO636" s="260">
        <f>IF(AND(Z636&lt;&gt;0,Z636&lt;&gt;"Unknown",Z636&lt;&gt;"Not required"),IF(COUNTRY_INFO!K636=1,0,IF(COUNTRY_INFO!K636=2,0.2*COUNTRY_INFO!G636/(0.5*COUNTRY_INFO!F636+0.2*COUNTRY_INFO!G636),IF(COUNTRY_INFO!K636=3,COUNTRY_INFO!G636/(COUNTRY_INFO!F636+COUNTRY_INFO!G636)))),0)</f>
        <v>0</v>
      </c>
      <c r="AP636" s="259">
        <f>MAX(COUNTRY_INFO!D636*AK636*PROFILE!$G$7,COUNTRY_INFO!D636*AL636*PROFILE!$G$7)</f>
        <v>0</v>
      </c>
      <c r="AQ636" s="259">
        <f>MAX(COUNTRY_INFO!D636*AK636*PROFILE!$G$8,COUNTRY_INFO!D636*AL636*PROFILE!$G$8,COUNTRY_INFO!D636*AM636*PROFILE!$G$8)</f>
        <v>29076.872103461883</v>
      </c>
      <c r="AR636" s="259">
        <f>MAX(COUNTRY_INFO!D636*AK636*PROFILE!$G$9,COUNTRY_INFO!D636*AL636*PROFILE!$G$9,COUNTRY_INFO!D636*AM636*PROFILE!$G$9,IF(AND(DISTRICT!Z636&lt;&gt;"Unknown",Z636&lt;&gt;"Not required"),COUNTRY_INFO!O636*DISTRICT!AN636,0))</f>
        <v>60384.162217233017</v>
      </c>
      <c r="AS636" s="259">
        <f>MAX(COUNTRY_INFO!D636*AK636*PROFILE!$G$10,COUNTRY_INFO!D636*AL636*PROFILE!$G$10,IF(AND(DISTRICT!Z636&lt;&gt;"Unknown",Z636&lt;&gt;"Not required"),COUNTRY_INFO!O636*DISTRICT!AO636,0))</f>
        <v>0</v>
      </c>
      <c r="AT636" s="259">
        <f t="shared" si="70"/>
        <v>89461.034320694904</v>
      </c>
      <c r="AU636" s="258" t="str">
        <f t="shared" si="65"/>
        <v>Y</v>
      </c>
      <c r="AV636" s="259">
        <f>MAX('MDA2'!J636,'T1'!L636,'T2'!J636,T3_R1!K636,T3_R2!K636)</f>
        <v>0</v>
      </c>
      <c r="AW636" s="259">
        <f>MAX('MDA1'!K636,'MDA2'!K636,'MDA3'!I636,'MDA3'!L636,'T1'!M636,'T2'!K636,T3_R1!L636,T3_R2!L636)</f>
        <v>56783</v>
      </c>
      <c r="AX636" s="259">
        <f>MAX('MDA1'!L636,'MDA2'!L636,'MDA3'!J636,'MDA3'!M636,'T1'!N636,'T2'!L636,T3_R1!M636,T3_R2!M636)</f>
        <v>0</v>
      </c>
      <c r="AY636" s="259">
        <f t="shared" si="71"/>
        <v>56783</v>
      </c>
      <c r="AZ636" s="259">
        <f>MAX('MDA2'!J636,T636)</f>
        <v>0</v>
      </c>
      <c r="BA636" s="259">
        <f>MAX('MDA1'!K636,'MDA2'!K636,'MDA3'!I636,'MDA3'!L636,V636,AD636)</f>
        <v>56783</v>
      </c>
      <c r="BB636" s="259">
        <f>MAX('MDA1'!L636,'MDA2'!L636,'MDA3'!J636,'MDA3'!M636,AF636)</f>
        <v>0</v>
      </c>
      <c r="BC636" s="259">
        <f t="shared" si="66"/>
        <v>56783</v>
      </c>
      <c r="BD636" s="260">
        <f t="shared" si="67"/>
        <v>63.472326729922976</v>
      </c>
    </row>
    <row r="637" spans="1:56" x14ac:dyDescent="0.2">
      <c r="A637" s="10" t="str">
        <f>IF(COUNTRY_INFO!A637=0," ",COUNTRY_INFO!A637)</f>
        <v>Ethiopia</v>
      </c>
      <c r="B637" s="10" t="str">
        <f>IF(COUNTRY_INFO!B637=0," ",COUNTRY_INFO!B637)</f>
        <v>SNNPR Gamo Gofa</v>
      </c>
      <c r="C637" s="87" t="str">
        <f>IF(COUNTRY_INFO!C637=0," ",COUNTRY_INFO!C637)</f>
        <v>Kucha</v>
      </c>
      <c r="D637" s="67">
        <f>COUNTRY_INFO!L637</f>
        <v>0</v>
      </c>
      <c r="E637" s="61"/>
      <c r="F637" s="61"/>
      <c r="G637" s="11">
        <f>MAX('MDA1'!M637,'MDA2'!M637)</f>
        <v>0</v>
      </c>
      <c r="H637" s="11">
        <f>IF(AND(COUNTRY_INFO!H637&gt;0,COUNTRY_INFO!H637&lt;4),IF(D637&gt;MAX('MDA1'!M637,'MDA2'!M637),MAX('MDA1'!M637,'MDA2'!M637),D637),0)</f>
        <v>0</v>
      </c>
      <c r="I637" s="73">
        <f>IF(AND(COUNTRY_INFO!H637&gt;0,COUNTRY_INFO!H637&lt;4), IF(G637/D637*100&lt;&gt;0, IF(G637/D637*100&gt;100,100,G637/D637*100), "-"),0)</f>
        <v>0</v>
      </c>
      <c r="J637" s="67" t="str">
        <f>COUNTRY_INFO!M637</f>
        <v>Unknown</v>
      </c>
      <c r="K637" s="61"/>
      <c r="L637" s="61"/>
      <c r="M637" s="11">
        <f>MAX('MDA1'!M637,MAX('MDA3'!I637,'MDA3'!L637)+MAX('MDA3'!J637,'MDA3'!M637))</f>
        <v>0</v>
      </c>
      <c r="N637" s="11">
        <f>IF(AND(COUNTRY_INFO!I637&gt;0,COUNTRY_INFO!I637&lt;4),IF(J637&gt;MAX('MDA1'!M637,MAX('MDA3'!I637,'MDA3'!L637)+MAX('MDA3'!J637,'MDA3'!M637)),MAX('MDA1'!M637,MAX('MDA3'!I637,'MDA3'!L637)+MAX('MDA3'!J637,'MDA3'!M637)),J637),0)</f>
        <v>0</v>
      </c>
      <c r="O637" s="73">
        <f>IF(AND(COUNTRY_INFO!I637&gt;0,COUNTRY_INFO!I637&lt;4), IF(M637/J637*100&lt;&gt;0, IF(M637/J637*100&gt;100,100,M637/J637*100), "-"),0)</f>
        <v>0</v>
      </c>
      <c r="P637" s="67">
        <f>COUNTRY_INFO!N637</f>
        <v>0</v>
      </c>
      <c r="Q637" s="61"/>
      <c r="R637" s="61"/>
      <c r="S637" s="11">
        <f>SUM(MAX('MDA2'!J637, 'T1'!L637, MAX(T3_R1!K637, T3_R2!K637)), MAX('MDA1'!K637, 'MDA2'!K637, 'T1'!M637, MAX(T3_R1!L637, T3_R2!L637)), MAX('MDA1'!L637, 'MDA2'!L637, 'T1'!N637, MAX(T3_R1!M637, T3_R2!M637)))</f>
        <v>0</v>
      </c>
      <c r="T637" s="11">
        <f>IF(AND(COUNTRY_INFO!J637&gt;1,COUNTRY_INFO!J637&lt;4),IF(COUNTRY_INFO!E637&gt;MAX('MDA2'!J637,'T1'!L637,MAX(T3_R1!K637,T3_R2!K637)),MAX('MDA2'!J637,'T1'!L637,MAX(T3_R1!K637,T3_R2!K637)),COUNTRY_INFO!E637),0)</f>
        <v>0</v>
      </c>
      <c r="U637" s="217">
        <f>IF(AND(COUNTRY_INFO!J637&gt;1,COUNTRY_INFO!J637&lt;4), IF(T637/COUNTRY_INFO!E637*100&lt;&gt;0, IF(T637/COUNTRY_INFO!E637*100&gt;100,100,T637/COUNTRY_INFO!E637*100), "-"),0)</f>
        <v>0</v>
      </c>
      <c r="V637" s="11">
        <f>IF(AND(COUNTRY_INFO!J637&gt;1,COUNTRY_INFO!J637&lt;4),IF(COUNTRY_INFO!F637&gt;MAX('MDA1'!K637,'MDA2'!K637,'T1'!M637,MAX(T3_R1!L637,T3_R2!L637)),MAX('MDA1'!K637,'MDA2'!K637,'T1'!M637,MAX(T3_R1!L637,T3_R2!L637)),COUNTRY_INFO!F637),0)</f>
        <v>0</v>
      </c>
      <c r="W637" s="217">
        <f>IF(AND(COUNTRY_INFO!J637&gt;1,COUNTRY_INFO!J637&lt;4), IF(V637/COUNTRY_INFO!F637*100&lt;&gt;0, IF(V637/COUNTRY_INFO!F637*100&gt;100,100,V637/COUNTRY_INFO!F637*100), "-"),0)</f>
        <v>0</v>
      </c>
      <c r="X637" s="11">
        <f t="shared" si="68"/>
        <v>0</v>
      </c>
      <c r="Y637" s="73">
        <f>IF(AND(COUNTRY_INFO!J637&gt;1,COUNTRY_INFO!J637&lt;4), IF(S637/P637*100&lt;&gt;0, IF(X637/P637*100&gt;100,100,X637/P637*100), "-"),0)</f>
        <v>0</v>
      </c>
      <c r="Z637" s="67">
        <f>COUNTRY_INFO!O637</f>
        <v>0</v>
      </c>
      <c r="AA637" s="61"/>
      <c r="AB637" s="61"/>
      <c r="AC637" s="11">
        <f>MAX('T1'!L637,'T2'!J637)+MAX('T1'!M637,'T2'!K637)+MAX('T1'!N637,'T2'!L637)</f>
        <v>0</v>
      </c>
      <c r="AD637" s="11">
        <f>IF(COUNTRY_INFO!K637=1,IF(COUNTRY_INFO!F637*0.33&gt;MAX('T1'!M637,'T2'!K637),MAX('T1'!M637,'T2'!K637),COUNTRY_INFO!F637*0.33),IF(COUNTRY_INFO!K637=2,IF(COUNTRY_INFO!F637*0.5&gt;MAX('T1'!M637,'T2'!K637),MAX('T1'!M637,'T2'!K637),COUNTRY_INFO!F637*0.5),IF(COUNTRY_INFO!K637=3,IF(COUNTRY_INFO!F637&gt;MAX('T1'!M637,'T2'!K637),MAX('T1'!M637,'T2'!K637),COUNTRY_INFO!F637),0)))</f>
        <v>0</v>
      </c>
      <c r="AE637" s="217">
        <f>IF(AND(COUNTRY_INFO!K637&gt;0,COUNTRY_INFO!K637&lt;4),IF(Z637&gt;0,IF(COUNTRY_INFO!K637=1, AD637/(COUNTRY_INFO!F637*0.33)*100, IF(COUNTRY_INFO!K637=2, AD637/(COUNTRY_INFO!F637*0.5)*100, IF(COUNTRY_INFO!K637=3, AD637/COUNTRY_INFO!F637*100))),"-"),0)</f>
        <v>0</v>
      </c>
      <c r="AF637" s="11">
        <f>IF(COUNTRY_INFO!K637=2,IF(COUNTRY_INFO!G637*0.2&gt;MAX('T1'!N637,'T2'!L637),MAX('T1'!N637,'T2'!L637),COUNTRY_INFO!G637*0.2),IF(COUNTRY_INFO!K637=3,IF(COUNTRY_INFO!G637&gt;MAX('T1'!N637,'T2'!L637),MAX('T1'!N637,'T2'!L637),COUNTRY_INFO!G637),0))</f>
        <v>0</v>
      </c>
      <c r="AG637" s="217">
        <f>IF(AND(COUNTRY_INFO!K637&gt;0,COUNTRY_INFO!K637&lt;4),IF(Z637&gt;0,IF(COUNTRY_INFO!K637=1, 0, IF(COUNTRY_INFO!K637=2, AF637/(COUNTRY_INFO!G637*0.2)*100, IF(COUNTRY_INFO!K637=3, AF637/COUNTRY_INFO!G637*100))),"-"),0)</f>
        <v>0</v>
      </c>
      <c r="AH637" s="11">
        <f t="shared" si="69"/>
        <v>0</v>
      </c>
      <c r="AI637" s="73">
        <f>IF(AND(COUNTRY_INFO!K637&gt;0,COUNTRY_INFO!K637&lt;4), IF(AC637/Z637*100&lt;&gt;0, IF(AH637/Z637*100&gt;100,100,AH637/Z637*100), "-"),0)</f>
        <v>0</v>
      </c>
      <c r="AJ637" s="261"/>
      <c r="AK637" s="260">
        <f>IF(AND(D637&lt;&gt;0, D637&lt;&gt;"Unknown",D637&lt;&gt;"Stopped",D637&lt;&gt;"Not required"),D637/COUNTRY_INFO!D637, 0)</f>
        <v>0</v>
      </c>
      <c r="AL637" s="260">
        <f>IF(AND(J637&lt;&gt;0,J637&lt;&gt;"Unknown",J637&lt;&gt;"Stopped",J637&lt;&gt;"Not required"),J637/COUNTRY_INFO!D637, 0)</f>
        <v>0</v>
      </c>
      <c r="AM637" s="260">
        <f>IF(AND(P637&lt;&gt;0,P637&lt;&gt;"Unknown",P637&lt;&gt;"Not required"),P637/(COUNTRY_INFO!E637+COUNTRY_INFO!F637), 0)</f>
        <v>0</v>
      </c>
      <c r="AN637" s="260">
        <f>IF(AND(Z637&lt;&gt;0,Z637&lt;&gt;"Unknown",Z637&lt;&gt;"Not required"),IF(COUNTRY_INFO!K637=1,1,IF(COUNTRY_INFO!K637=2,0.5*COUNTRY_INFO!F637/(0.5*COUNTRY_INFO!F637+0.2*COUNTRY_INFO!G637),IF(COUNTRY_INFO!K637=3,COUNTRY_INFO!F637/(COUNTRY_INFO!F637+COUNTRY_INFO!G637)))),0)</f>
        <v>0</v>
      </c>
      <c r="AO637" s="260">
        <f>IF(AND(Z637&lt;&gt;0,Z637&lt;&gt;"Unknown",Z637&lt;&gt;"Not required"),IF(COUNTRY_INFO!K637=1,0,IF(COUNTRY_INFO!K637=2,0.2*COUNTRY_INFO!G637/(0.5*COUNTRY_INFO!F637+0.2*COUNTRY_INFO!G637),IF(COUNTRY_INFO!K637=3,COUNTRY_INFO!G637/(COUNTRY_INFO!F637+COUNTRY_INFO!G637)))),0)</f>
        <v>0</v>
      </c>
      <c r="AP637" s="259">
        <f>MAX(COUNTRY_INFO!D637*AK637*PROFILE!$G$7,COUNTRY_INFO!D637*AL637*PROFILE!$G$7)</f>
        <v>0</v>
      </c>
      <c r="AQ637" s="259">
        <f>MAX(COUNTRY_INFO!D637*AK637*PROFILE!$G$8,COUNTRY_INFO!D637*AL637*PROFILE!$G$8,COUNTRY_INFO!D637*AM637*PROFILE!$G$8)</f>
        <v>0</v>
      </c>
      <c r="AR637" s="259">
        <f>MAX(COUNTRY_INFO!D637*AK637*PROFILE!$G$9,COUNTRY_INFO!D637*AL637*PROFILE!$G$9,COUNTRY_INFO!D637*AM637*PROFILE!$G$9,IF(AND(DISTRICT!Z637&lt;&gt;"Unknown",Z637&lt;&gt;"Not required"),COUNTRY_INFO!O637*DISTRICT!AN637,0))</f>
        <v>0</v>
      </c>
      <c r="AS637" s="259">
        <f>MAX(COUNTRY_INFO!D637*AK637*PROFILE!$G$10,COUNTRY_INFO!D637*AL637*PROFILE!$G$10,IF(AND(DISTRICT!Z637&lt;&gt;"Unknown",Z637&lt;&gt;"Not required"),COUNTRY_INFO!O637*DISTRICT!AO637,0))</f>
        <v>0</v>
      </c>
      <c r="AT637" s="259">
        <f t="shared" si="70"/>
        <v>0</v>
      </c>
      <c r="AU637" s="258">
        <f t="shared" si="65"/>
        <v>0</v>
      </c>
      <c r="AV637" s="259">
        <f>MAX('MDA2'!J637,'T1'!L637,'T2'!J637,T3_R1!K637,T3_R2!K637)</f>
        <v>0</v>
      </c>
      <c r="AW637" s="259">
        <f>MAX('MDA1'!K637,'MDA2'!K637,'MDA3'!I637,'MDA3'!L637,'T1'!M637,'T2'!K637,T3_R1!L637,T3_R2!L637)</f>
        <v>0</v>
      </c>
      <c r="AX637" s="259">
        <f>MAX('MDA1'!L637,'MDA2'!L637,'MDA3'!J637,'MDA3'!M637,'T1'!N637,'T2'!L637,T3_R1!M637,T3_R2!M637)</f>
        <v>0</v>
      </c>
      <c r="AY637" s="259">
        <f t="shared" si="71"/>
        <v>0</v>
      </c>
      <c r="AZ637" s="259">
        <f>MAX('MDA2'!J637,T637)</f>
        <v>0</v>
      </c>
      <c r="BA637" s="259">
        <f>MAX('MDA1'!K637,'MDA2'!K637,'MDA3'!I637,'MDA3'!L637,V637,AD637)</f>
        <v>0</v>
      </c>
      <c r="BB637" s="259">
        <f>MAX('MDA1'!L637,'MDA2'!L637,'MDA3'!J637,'MDA3'!M637,AF637)</f>
        <v>0</v>
      </c>
      <c r="BC637" s="259">
        <f t="shared" si="66"/>
        <v>0</v>
      </c>
      <c r="BD637" s="260">
        <f t="shared" si="67"/>
        <v>0</v>
      </c>
    </row>
    <row r="638" spans="1:56" x14ac:dyDescent="0.2">
      <c r="A638" s="10" t="str">
        <f>IF(COUNTRY_INFO!A638=0," ",COUNTRY_INFO!A638)</f>
        <v>Ethiopia</v>
      </c>
      <c r="B638" s="10" t="str">
        <f>IF(COUNTRY_INFO!B638=0," ",COUNTRY_INFO!B638)</f>
        <v>SNNPR Gamo Gofa</v>
      </c>
      <c r="C638" s="87" t="str">
        <f>IF(COUNTRY_INFO!C638=0," ",COUNTRY_INFO!C638)</f>
        <v>Melokoza</v>
      </c>
      <c r="D638" s="67">
        <f>COUNTRY_INFO!L638</f>
        <v>0</v>
      </c>
      <c r="E638" s="61"/>
      <c r="F638" s="61"/>
      <c r="G638" s="11">
        <f>MAX('MDA1'!M638,'MDA2'!M638)</f>
        <v>0</v>
      </c>
      <c r="H638" s="11">
        <f>IF(AND(COUNTRY_INFO!H638&gt;0,COUNTRY_INFO!H638&lt;4),IF(D638&gt;MAX('MDA1'!M638,'MDA2'!M638),MAX('MDA1'!M638,'MDA2'!M638),D638),0)</f>
        <v>0</v>
      </c>
      <c r="I638" s="73">
        <f>IF(AND(COUNTRY_INFO!H638&gt;0,COUNTRY_INFO!H638&lt;4), IF(G638/D638*100&lt;&gt;0, IF(G638/D638*100&gt;100,100,G638/D638*100), "-"),0)</f>
        <v>0</v>
      </c>
      <c r="J638" s="67">
        <f>COUNTRY_INFO!M638</f>
        <v>153166</v>
      </c>
      <c r="K638" s="61"/>
      <c r="L638" s="61"/>
      <c r="M638" s="11">
        <f>MAX('MDA1'!M638,MAX('MDA3'!I638,'MDA3'!L638)+MAX('MDA3'!J638,'MDA3'!M638))</f>
        <v>0</v>
      </c>
      <c r="N638" s="11">
        <f>IF(AND(COUNTRY_INFO!I638&gt;0,COUNTRY_INFO!I638&lt;4),IF(J638&gt;MAX('MDA1'!M638,MAX('MDA3'!I638,'MDA3'!L638)+MAX('MDA3'!J638,'MDA3'!M638)),MAX('MDA1'!M638,MAX('MDA3'!I638,'MDA3'!L638)+MAX('MDA3'!J638,'MDA3'!M638)),J638),0)</f>
        <v>0</v>
      </c>
      <c r="O638" s="73" t="str">
        <f>IF(AND(COUNTRY_INFO!I638&gt;0,COUNTRY_INFO!I638&lt;4), IF(M638/J638*100&lt;&gt;0, IF(M638/J638*100&gt;100,100,M638/J638*100), "-"),0)</f>
        <v>-</v>
      </c>
      <c r="P638" s="67">
        <f>COUNTRY_INFO!N638</f>
        <v>73363</v>
      </c>
      <c r="Q638" s="61"/>
      <c r="R638" s="61"/>
      <c r="S638" s="11">
        <f>SUM(MAX('MDA2'!J638, 'T1'!L638, MAX(T3_R1!K638, T3_R2!K638)), MAX('MDA1'!K638, 'MDA2'!K638, 'T1'!M638, MAX(T3_R1!L638, T3_R2!L638)), MAX('MDA1'!L638, 'MDA2'!L638, 'T1'!N638, MAX(T3_R1!M638, T3_R2!M638)))</f>
        <v>0</v>
      </c>
      <c r="T638" s="11">
        <f>IF(AND(COUNTRY_INFO!J638&gt;1,COUNTRY_INFO!J638&lt;4),IF(COUNTRY_INFO!E638&gt;MAX('MDA2'!J638,'T1'!L638,MAX(T3_R1!K638,T3_R2!K638)),MAX('MDA2'!J638,'T1'!L638,MAX(T3_R1!K638,T3_R2!K638)),COUNTRY_INFO!E638),0)</f>
        <v>0</v>
      </c>
      <c r="U638" s="217" t="str">
        <f>IF(AND(COUNTRY_INFO!J638&gt;1,COUNTRY_INFO!J638&lt;4), IF(T638/COUNTRY_INFO!E638*100&lt;&gt;0, IF(T638/COUNTRY_INFO!E638*100&gt;100,100,T638/COUNTRY_INFO!E638*100), "-"),0)</f>
        <v>-</v>
      </c>
      <c r="V638" s="11">
        <f>IF(AND(COUNTRY_INFO!J638&gt;1,COUNTRY_INFO!J638&lt;4),IF(COUNTRY_INFO!F638&gt;MAX('MDA1'!K638,'MDA2'!K638,'T1'!M638,MAX(T3_R1!L638,T3_R2!L638)),MAX('MDA1'!K638,'MDA2'!K638,'T1'!M638,MAX(T3_R1!L638,T3_R2!L638)),COUNTRY_INFO!F638),0)</f>
        <v>0</v>
      </c>
      <c r="W638" s="217" t="str">
        <f>IF(AND(COUNTRY_INFO!J638&gt;1,COUNTRY_INFO!J638&lt;4), IF(V638/COUNTRY_INFO!F638*100&lt;&gt;0, IF(V638/COUNTRY_INFO!F638*100&gt;100,100,V638/COUNTRY_INFO!F638*100), "-"),0)</f>
        <v>-</v>
      </c>
      <c r="X638" s="11">
        <f t="shared" si="68"/>
        <v>0</v>
      </c>
      <c r="Y638" s="73" t="str">
        <f>IF(AND(COUNTRY_INFO!J638&gt;1,COUNTRY_INFO!J638&lt;4), IF(S638/P638*100&lt;&gt;0, IF(X638/P638*100&gt;100,100,X638/P638*100), "-"),0)</f>
        <v>-</v>
      </c>
      <c r="Z638" s="67">
        <f>COUNTRY_INFO!O638</f>
        <v>0</v>
      </c>
      <c r="AA638" s="61"/>
      <c r="AB638" s="61"/>
      <c r="AC638" s="11">
        <f>MAX('T1'!L638,'T2'!J638)+MAX('T1'!M638,'T2'!K638)+MAX('T1'!N638,'T2'!L638)</f>
        <v>0</v>
      </c>
      <c r="AD638" s="11">
        <f>IF(COUNTRY_INFO!K638=1,IF(COUNTRY_INFO!F638*0.33&gt;MAX('T1'!M638,'T2'!K638),MAX('T1'!M638,'T2'!K638),COUNTRY_INFO!F638*0.33),IF(COUNTRY_INFO!K638=2,IF(COUNTRY_INFO!F638*0.5&gt;MAX('T1'!M638,'T2'!K638),MAX('T1'!M638,'T2'!K638),COUNTRY_INFO!F638*0.5),IF(COUNTRY_INFO!K638=3,IF(COUNTRY_INFO!F638&gt;MAX('T1'!M638,'T2'!K638),MAX('T1'!M638,'T2'!K638),COUNTRY_INFO!F638),0)))</f>
        <v>0</v>
      </c>
      <c r="AE638" s="217">
        <f>IF(AND(COUNTRY_INFO!K638&gt;0,COUNTRY_INFO!K638&lt;4),IF(Z638&gt;0,IF(COUNTRY_INFO!K638=1, AD638/(COUNTRY_INFO!F638*0.33)*100, IF(COUNTRY_INFO!K638=2, AD638/(COUNTRY_INFO!F638*0.5)*100, IF(COUNTRY_INFO!K638=3, AD638/COUNTRY_INFO!F638*100))),"-"),0)</f>
        <v>0</v>
      </c>
      <c r="AF638" s="11">
        <f>IF(COUNTRY_INFO!K638=2,IF(COUNTRY_INFO!G638*0.2&gt;MAX('T1'!N638,'T2'!L638),MAX('T1'!N638,'T2'!L638),COUNTRY_INFO!G638*0.2),IF(COUNTRY_INFO!K638=3,IF(COUNTRY_INFO!G638&gt;MAX('T1'!N638,'T2'!L638),MAX('T1'!N638,'T2'!L638),COUNTRY_INFO!G638),0))</f>
        <v>0</v>
      </c>
      <c r="AG638" s="217">
        <f>IF(AND(COUNTRY_INFO!K638&gt;0,COUNTRY_INFO!K638&lt;4),IF(Z638&gt;0,IF(COUNTRY_INFO!K638=1, 0, IF(COUNTRY_INFO!K638=2, AF638/(COUNTRY_INFO!G638*0.2)*100, IF(COUNTRY_INFO!K638=3, AF638/COUNTRY_INFO!G638*100))),"-"),0)</f>
        <v>0</v>
      </c>
      <c r="AH638" s="11">
        <f t="shared" si="69"/>
        <v>0</v>
      </c>
      <c r="AI638" s="73">
        <f>IF(AND(COUNTRY_INFO!K638&gt;0,COUNTRY_INFO!K638&lt;4), IF(AC638/Z638*100&lt;&gt;0, IF(AH638/Z638*100&gt;100,100,AH638/Z638*100), "-"),0)</f>
        <v>0</v>
      </c>
      <c r="AJ638" s="261"/>
      <c r="AK638" s="260">
        <f>IF(AND(D638&lt;&gt;0, D638&lt;&gt;"Unknown",D638&lt;&gt;"Stopped",D638&lt;&gt;"Not required"),D638/COUNTRY_INFO!D638, 0)</f>
        <v>0</v>
      </c>
      <c r="AL638" s="260">
        <f>IF(AND(J638&lt;&gt;0,J638&lt;&gt;"Unknown",J638&lt;&gt;"Stopped",J638&lt;&gt;"Not required"),J638/COUNTRY_INFO!D638, 0)</f>
        <v>1</v>
      </c>
      <c r="AM638" s="260">
        <f>IF(AND(P638&lt;&gt;0,P638&lt;&gt;"Unknown",P638&lt;&gt;"Not required"),P638/(COUNTRY_INFO!E638+COUNTRY_INFO!F638), 0)</f>
        <v>1</v>
      </c>
      <c r="AN638" s="260">
        <f>IF(AND(Z638&lt;&gt;0,Z638&lt;&gt;"Unknown",Z638&lt;&gt;"Not required"),IF(COUNTRY_INFO!K638=1,1,IF(COUNTRY_INFO!K638=2,0.5*COUNTRY_INFO!F638/(0.5*COUNTRY_INFO!F638+0.2*COUNTRY_INFO!G638),IF(COUNTRY_INFO!K638=3,COUNTRY_INFO!F638/(COUNTRY_INFO!F638+COUNTRY_INFO!G638)))),0)</f>
        <v>0</v>
      </c>
      <c r="AO638" s="260">
        <f>IF(AND(Z638&lt;&gt;0,Z638&lt;&gt;"Unknown",Z638&lt;&gt;"Not required"),IF(COUNTRY_INFO!K638=1,0,IF(COUNTRY_INFO!K638=2,0.2*COUNTRY_INFO!G638/(0.5*COUNTRY_INFO!F638+0.2*COUNTRY_INFO!G638),IF(COUNTRY_INFO!K638=3,COUNTRY_INFO!G638/(COUNTRY_INFO!F638+COUNTRY_INFO!G638)))),0)</f>
        <v>0</v>
      </c>
      <c r="AP638" s="259">
        <f>MAX(COUNTRY_INFO!D638*AK638*PROFILE!$G$7,COUNTRY_INFO!D638*AL638*PROFILE!$G$7)</f>
        <v>1.6036912351488207E-2</v>
      </c>
      <c r="AQ638" s="259">
        <f>MAX(COUNTRY_INFO!D638*AK638*PROFILE!$G$8,COUNTRY_INFO!D638*AL638*PROFILE!$G$8,COUNTRY_INFO!D638*AM638*PROFILE!$G$8)</f>
        <v>22433.38719354662</v>
      </c>
      <c r="AR638" s="259">
        <f>MAX(COUNTRY_INFO!D638*AK638*PROFILE!$G$9,COUNTRY_INFO!D638*AL638*PROFILE!$G$9,COUNTRY_INFO!D638*AM638*PROFILE!$G$9,IF(AND(DISTRICT!Z638&lt;&gt;"Unknown",Z638&lt;&gt;"Not required"),COUNTRY_INFO!O638*DISTRICT!AN638,0))</f>
        <v>46587.586400527456</v>
      </c>
      <c r="AS638" s="259">
        <f>MAX(COUNTRY_INFO!D638*AK638*PROFILE!$G$10,COUNTRY_INFO!D638*AL638*PROFILE!$G$10,IF(AND(DISTRICT!Z638&lt;&gt;"Unknown",Z638&lt;&gt;"Not required"),COUNTRY_INFO!O638*DISTRICT!AO638,0))</f>
        <v>84145.010369013573</v>
      </c>
      <c r="AT638" s="259">
        <f t="shared" si="70"/>
        <v>153166</v>
      </c>
      <c r="AU638" s="258">
        <f t="shared" si="65"/>
        <v>0</v>
      </c>
      <c r="AV638" s="259">
        <f>MAX('MDA2'!J638,'T1'!L638,'T2'!J638,T3_R1!K638,T3_R2!K638)</f>
        <v>0</v>
      </c>
      <c r="AW638" s="259">
        <f>MAX('MDA1'!K638,'MDA2'!K638,'MDA3'!I638,'MDA3'!L638,'T1'!M638,'T2'!K638,T3_R1!L638,T3_R2!L638)</f>
        <v>0</v>
      </c>
      <c r="AX638" s="259">
        <f>MAX('MDA1'!L638,'MDA2'!L638,'MDA3'!J638,'MDA3'!M638,'T1'!N638,'T2'!L638,T3_R1!M638,T3_R2!M638)</f>
        <v>0</v>
      </c>
      <c r="AY638" s="259">
        <f t="shared" si="71"/>
        <v>0</v>
      </c>
      <c r="AZ638" s="259">
        <f>MAX('MDA2'!J638,T638)</f>
        <v>0</v>
      </c>
      <c r="BA638" s="259">
        <f>MAX('MDA1'!K638,'MDA2'!K638,'MDA3'!I638,'MDA3'!L638,V638,AD638)</f>
        <v>0</v>
      </c>
      <c r="BB638" s="259">
        <f>MAX('MDA1'!L638,'MDA2'!L638,'MDA3'!J638,'MDA3'!M638,AF638)</f>
        <v>0</v>
      </c>
      <c r="BC638" s="259">
        <f t="shared" si="66"/>
        <v>0</v>
      </c>
      <c r="BD638" s="260">
        <f t="shared" si="67"/>
        <v>0</v>
      </c>
    </row>
    <row r="639" spans="1:56" x14ac:dyDescent="0.2">
      <c r="A639" s="10" t="str">
        <f>IF(COUNTRY_INFO!A639=0," ",COUNTRY_INFO!A639)</f>
        <v>Ethiopia</v>
      </c>
      <c r="B639" s="10" t="str">
        <f>IF(COUNTRY_INFO!B639=0," ",COUNTRY_INFO!B639)</f>
        <v>SNNPR Gamo Gofa</v>
      </c>
      <c r="C639" s="87" t="str">
        <f>IF(COUNTRY_INFO!C639=0," ",COUNTRY_INFO!C639)</f>
        <v>Mirab Abaya</v>
      </c>
      <c r="D639" s="67">
        <f>COUNTRY_INFO!L639</f>
        <v>0</v>
      </c>
      <c r="E639" s="61"/>
      <c r="F639" s="61"/>
      <c r="G639" s="11">
        <f>MAX('MDA1'!M639,'MDA2'!M639)</f>
        <v>0</v>
      </c>
      <c r="H639" s="11">
        <f>IF(AND(COUNTRY_INFO!H639&gt;0,COUNTRY_INFO!H639&lt;4),IF(D639&gt;MAX('MDA1'!M639,'MDA2'!M639),MAX('MDA1'!M639,'MDA2'!M639),D639),0)</f>
        <v>0</v>
      </c>
      <c r="I639" s="73">
        <f>IF(AND(COUNTRY_INFO!H639&gt;0,COUNTRY_INFO!H639&lt;4), IF(G639/D639*100&lt;&gt;0, IF(G639/D639*100&gt;100,100,G639/D639*100), "-"),0)</f>
        <v>0</v>
      </c>
      <c r="J639" s="67">
        <f>COUNTRY_INFO!M639</f>
        <v>0</v>
      </c>
      <c r="K639" s="61"/>
      <c r="L639" s="61"/>
      <c r="M639" s="11">
        <f>MAX('MDA1'!M639,MAX('MDA3'!I639,'MDA3'!L639)+MAX('MDA3'!J639,'MDA3'!M639))</f>
        <v>0</v>
      </c>
      <c r="N639" s="11">
        <f>IF(AND(COUNTRY_INFO!I639&gt;0,COUNTRY_INFO!I639&lt;4),IF(J639&gt;MAX('MDA1'!M639,MAX('MDA3'!I639,'MDA3'!L639)+MAX('MDA3'!J639,'MDA3'!M639)),MAX('MDA1'!M639,MAX('MDA3'!I639,'MDA3'!L639)+MAX('MDA3'!J639,'MDA3'!M639)),J639),0)</f>
        <v>0</v>
      </c>
      <c r="O639" s="73">
        <f>IF(AND(COUNTRY_INFO!I639&gt;0,COUNTRY_INFO!I639&lt;4), IF(M639/J639*100&lt;&gt;0, IF(M639/J639*100&gt;100,100,M639/J639*100), "-"),0)</f>
        <v>0</v>
      </c>
      <c r="P639" s="67">
        <f>COUNTRY_INFO!N639</f>
        <v>46062</v>
      </c>
      <c r="Q639" s="61"/>
      <c r="R639" s="61"/>
      <c r="S639" s="11">
        <f>SUM(MAX('MDA2'!J639, 'T1'!L639, MAX(T3_R1!K639, T3_R2!K639)), MAX('MDA1'!K639, 'MDA2'!K639, 'T1'!M639, MAX(T3_R1!L639, T3_R2!L639)), MAX('MDA1'!L639, 'MDA2'!L639, 'T1'!N639, MAX(T3_R1!M639, T3_R2!M639)))</f>
        <v>0</v>
      </c>
      <c r="T639" s="11">
        <f>IF(AND(COUNTRY_INFO!J639&gt;1,COUNTRY_INFO!J639&lt;4),IF(COUNTRY_INFO!E639&gt;MAX('MDA2'!J639,'T1'!L639,MAX(T3_R1!K639,T3_R2!K639)),MAX('MDA2'!J639,'T1'!L639,MAX(T3_R1!K639,T3_R2!K639)),COUNTRY_INFO!E639),0)</f>
        <v>0</v>
      </c>
      <c r="U639" s="217" t="str">
        <f>IF(AND(COUNTRY_INFO!J639&gt;1,COUNTRY_INFO!J639&lt;4), IF(T639/COUNTRY_INFO!E639*100&lt;&gt;0, IF(T639/COUNTRY_INFO!E639*100&gt;100,100,T639/COUNTRY_INFO!E639*100), "-"),0)</f>
        <v>-</v>
      </c>
      <c r="V639" s="11">
        <f>IF(AND(COUNTRY_INFO!J639&gt;1,COUNTRY_INFO!J639&lt;4),IF(COUNTRY_INFO!F639&gt;MAX('MDA1'!K639,'MDA2'!K639,'T1'!M639,MAX(T3_R1!L639,T3_R2!L639)),MAX('MDA1'!K639,'MDA2'!K639,'T1'!M639,MAX(T3_R1!L639,T3_R2!L639)),COUNTRY_INFO!F639),0)</f>
        <v>0</v>
      </c>
      <c r="W639" s="217" t="str">
        <f>IF(AND(COUNTRY_INFO!J639&gt;1,COUNTRY_INFO!J639&lt;4), IF(V639/COUNTRY_INFO!F639*100&lt;&gt;0, IF(V639/COUNTRY_INFO!F639*100&gt;100,100,V639/COUNTRY_INFO!F639*100), "-"),0)</f>
        <v>-</v>
      </c>
      <c r="X639" s="11">
        <f t="shared" si="68"/>
        <v>0</v>
      </c>
      <c r="Y639" s="73" t="str">
        <f>IF(AND(COUNTRY_INFO!J639&gt;1,COUNTRY_INFO!J639&lt;4), IF(S639/P639*100&lt;&gt;0, IF(X639/P639*100&gt;100,100,X639/P639*100), "-"),0)</f>
        <v>-</v>
      </c>
      <c r="Z639" s="67">
        <f>COUNTRY_INFO!O639</f>
        <v>0</v>
      </c>
      <c r="AA639" s="61"/>
      <c r="AB639" s="61"/>
      <c r="AC639" s="11">
        <f>MAX('T1'!L639,'T2'!J639)+MAX('T1'!M639,'T2'!K639)+MAX('T1'!N639,'T2'!L639)</f>
        <v>0</v>
      </c>
      <c r="AD639" s="11">
        <f>IF(COUNTRY_INFO!K639=1,IF(COUNTRY_INFO!F639*0.33&gt;MAX('T1'!M639,'T2'!K639),MAX('T1'!M639,'T2'!K639),COUNTRY_INFO!F639*0.33),IF(COUNTRY_INFO!K639=2,IF(COUNTRY_INFO!F639*0.5&gt;MAX('T1'!M639,'T2'!K639),MAX('T1'!M639,'T2'!K639),COUNTRY_INFO!F639*0.5),IF(COUNTRY_INFO!K639=3,IF(COUNTRY_INFO!F639&gt;MAX('T1'!M639,'T2'!K639),MAX('T1'!M639,'T2'!K639),COUNTRY_INFO!F639),0)))</f>
        <v>0</v>
      </c>
      <c r="AE639" s="217">
        <f>IF(AND(COUNTRY_INFO!K639&gt;0,COUNTRY_INFO!K639&lt;4),IF(Z639&gt;0,IF(COUNTRY_INFO!K639=1, AD639/(COUNTRY_INFO!F639*0.33)*100, IF(COUNTRY_INFO!K639=2, AD639/(COUNTRY_INFO!F639*0.5)*100, IF(COUNTRY_INFO!K639=3, AD639/COUNTRY_INFO!F639*100))),"-"),0)</f>
        <v>0</v>
      </c>
      <c r="AF639" s="11">
        <f>IF(COUNTRY_INFO!K639=2,IF(COUNTRY_INFO!G639*0.2&gt;MAX('T1'!N639,'T2'!L639),MAX('T1'!N639,'T2'!L639),COUNTRY_INFO!G639*0.2),IF(COUNTRY_INFO!K639=3,IF(COUNTRY_INFO!G639&gt;MAX('T1'!N639,'T2'!L639),MAX('T1'!N639,'T2'!L639),COUNTRY_INFO!G639),0))</f>
        <v>0</v>
      </c>
      <c r="AG639" s="217">
        <f>IF(AND(COUNTRY_INFO!K639&gt;0,COUNTRY_INFO!K639&lt;4),IF(Z639&gt;0,IF(COUNTRY_INFO!K639=1, 0, IF(COUNTRY_INFO!K639=2, AF639/(COUNTRY_INFO!G639*0.2)*100, IF(COUNTRY_INFO!K639=3, AF639/COUNTRY_INFO!G639*100))),"-"),0)</f>
        <v>0</v>
      </c>
      <c r="AH639" s="11">
        <f t="shared" si="69"/>
        <v>0</v>
      </c>
      <c r="AI639" s="73">
        <f>IF(AND(COUNTRY_INFO!K639&gt;0,COUNTRY_INFO!K639&lt;4), IF(AC639/Z639*100&lt;&gt;0, IF(AH639/Z639*100&gt;100,100,AH639/Z639*100), "-"),0)</f>
        <v>0</v>
      </c>
      <c r="AJ639" s="261"/>
      <c r="AK639" s="260">
        <f>IF(AND(D639&lt;&gt;0, D639&lt;&gt;"Unknown",D639&lt;&gt;"Stopped",D639&lt;&gt;"Not required"),D639/COUNTRY_INFO!D639, 0)</f>
        <v>0</v>
      </c>
      <c r="AL639" s="260">
        <f>IF(AND(J639&lt;&gt;0,J639&lt;&gt;"Unknown",J639&lt;&gt;"Stopped",J639&lt;&gt;"Not required"),J639/COUNTRY_INFO!D639, 0)</f>
        <v>0</v>
      </c>
      <c r="AM639" s="260">
        <f>IF(AND(P639&lt;&gt;0,P639&lt;&gt;"Unknown",P639&lt;&gt;"Not required"),P639/(COUNTRY_INFO!E639+COUNTRY_INFO!F639), 0)</f>
        <v>1</v>
      </c>
      <c r="AN639" s="260">
        <f>IF(AND(Z639&lt;&gt;0,Z639&lt;&gt;"Unknown",Z639&lt;&gt;"Not required"),IF(COUNTRY_INFO!K639=1,1,IF(COUNTRY_INFO!K639=2,0.5*COUNTRY_INFO!F639/(0.5*COUNTRY_INFO!F639+0.2*COUNTRY_INFO!G639),IF(COUNTRY_INFO!K639=3,COUNTRY_INFO!F639/(COUNTRY_INFO!F639+COUNTRY_INFO!G639)))),0)</f>
        <v>0</v>
      </c>
      <c r="AO639" s="260">
        <f>IF(AND(Z639&lt;&gt;0,Z639&lt;&gt;"Unknown",Z639&lt;&gt;"Not required"),IF(COUNTRY_INFO!K639=1,0,IF(COUNTRY_INFO!K639=2,0.2*COUNTRY_INFO!G639/(0.5*COUNTRY_INFO!F639+0.2*COUNTRY_INFO!G639),IF(COUNTRY_INFO!K639=3,COUNTRY_INFO!G639/(COUNTRY_INFO!F639+COUNTRY_INFO!G639)))),0)</f>
        <v>0</v>
      </c>
      <c r="AP639" s="259">
        <f>MAX(COUNTRY_INFO!D639*AK639*PROFILE!$G$7,COUNTRY_INFO!D639*AL639*PROFILE!$G$7)</f>
        <v>0</v>
      </c>
      <c r="AQ639" s="259">
        <f>MAX(COUNTRY_INFO!D639*AK639*PROFILE!$G$8,COUNTRY_INFO!D639*AL639*PROFILE!$G$8,COUNTRY_INFO!D639*AM639*PROFILE!$G$8)</f>
        <v>14085.348008149231</v>
      </c>
      <c r="AR639" s="259">
        <f>MAX(COUNTRY_INFO!D639*AK639*PROFILE!$G$9,COUNTRY_INFO!D639*AL639*PROFILE!$G$9,COUNTRY_INFO!D639*AM639*PROFILE!$G$9,IF(AND(DISTRICT!Z639&lt;&gt;"Unknown",Z639&lt;&gt;"Not required"),COUNTRY_INFO!O639*DISTRICT!AN639,0))</f>
        <v>29251.149710460053</v>
      </c>
      <c r="AS639" s="259">
        <f>MAX(COUNTRY_INFO!D639*AK639*PROFILE!$G$10,COUNTRY_INFO!D639*AL639*PROFILE!$G$10,IF(AND(DISTRICT!Z639&lt;&gt;"Unknown",Z639&lt;&gt;"Not required"),COUNTRY_INFO!O639*DISTRICT!AO639,0))</f>
        <v>0</v>
      </c>
      <c r="AT639" s="259">
        <f t="shared" si="70"/>
        <v>43336.497718609287</v>
      </c>
      <c r="AU639" s="258">
        <f t="shared" si="65"/>
        <v>0</v>
      </c>
      <c r="AV639" s="259">
        <f>MAX('MDA2'!J639,'T1'!L639,'T2'!J639,T3_R1!K639,T3_R2!K639)</f>
        <v>0</v>
      </c>
      <c r="AW639" s="259">
        <f>MAX('MDA1'!K639,'MDA2'!K639,'MDA3'!I639,'MDA3'!L639,'T1'!M639,'T2'!K639,T3_R1!L639,T3_R2!L639)</f>
        <v>0</v>
      </c>
      <c r="AX639" s="259">
        <f>MAX('MDA1'!L639,'MDA2'!L639,'MDA3'!J639,'MDA3'!M639,'T1'!N639,'T2'!L639,T3_R1!M639,T3_R2!M639)</f>
        <v>0</v>
      </c>
      <c r="AY639" s="259">
        <f t="shared" si="71"/>
        <v>0</v>
      </c>
      <c r="AZ639" s="259">
        <f>MAX('MDA2'!J639,T639)</f>
        <v>0</v>
      </c>
      <c r="BA639" s="259">
        <f>MAX('MDA1'!K639,'MDA2'!K639,'MDA3'!I639,'MDA3'!L639,V639,AD639)</f>
        <v>0</v>
      </c>
      <c r="BB639" s="259">
        <f>MAX('MDA1'!L639,'MDA2'!L639,'MDA3'!J639,'MDA3'!M639,AF639)</f>
        <v>0</v>
      </c>
      <c r="BC639" s="259">
        <f t="shared" si="66"/>
        <v>0</v>
      </c>
      <c r="BD639" s="260">
        <f t="shared" si="67"/>
        <v>0</v>
      </c>
    </row>
    <row r="640" spans="1:56" x14ac:dyDescent="0.2">
      <c r="A640" s="10" t="str">
        <f>IF(COUNTRY_INFO!A640=0," ",COUNTRY_INFO!A640)</f>
        <v>Ethiopia</v>
      </c>
      <c r="B640" s="10" t="str">
        <f>IF(COUNTRY_INFO!B640=0," ",COUNTRY_INFO!B640)</f>
        <v>SNNPR Gamo Gofa</v>
      </c>
      <c r="C640" s="87" t="str">
        <f>IF(COUNTRY_INFO!C640=0," ",COUNTRY_INFO!C640)</f>
        <v>O'yida</v>
      </c>
      <c r="D640" s="67">
        <f>COUNTRY_INFO!L640</f>
        <v>42184</v>
      </c>
      <c r="E640" s="61"/>
      <c r="F640" s="61"/>
      <c r="G640" s="11">
        <f>MAX('MDA1'!M640,'MDA2'!M640)</f>
        <v>31541</v>
      </c>
      <c r="H640" s="11">
        <f>IF(AND(COUNTRY_INFO!H640&gt;0,COUNTRY_INFO!H640&lt;4),IF(D640&gt;MAX('MDA1'!M640,'MDA2'!M640),MAX('MDA1'!M640,'MDA2'!M640),D640),0)</f>
        <v>31541</v>
      </c>
      <c r="I640" s="73">
        <f>IF(AND(COUNTRY_INFO!H640&gt;0,COUNTRY_INFO!H640&lt;4), IF(G640/D640*100&lt;&gt;0, IF(G640/D640*100&gt;100,100,G640/D640*100), "-"),0)</f>
        <v>74.770054997155327</v>
      </c>
      <c r="J640" s="67">
        <f>COUNTRY_INFO!M640</f>
        <v>0</v>
      </c>
      <c r="K640" s="61"/>
      <c r="L640" s="61"/>
      <c r="M640" s="11">
        <f>MAX('MDA1'!M640,MAX('MDA3'!I640,'MDA3'!L640)+MAX('MDA3'!J640,'MDA3'!M640))</f>
        <v>31541</v>
      </c>
      <c r="N640" s="11">
        <f>IF(AND(COUNTRY_INFO!I640&gt;0,COUNTRY_INFO!I640&lt;4),IF(J640&gt;MAX('MDA1'!M640,MAX('MDA3'!I640,'MDA3'!L640)+MAX('MDA3'!J640,'MDA3'!M640)),MAX('MDA1'!M640,MAX('MDA3'!I640,'MDA3'!L640)+MAX('MDA3'!J640,'MDA3'!M640)),J640),0)</f>
        <v>0</v>
      </c>
      <c r="O640" s="73">
        <f>IF(AND(COUNTRY_INFO!I640&gt;0,COUNTRY_INFO!I640&lt;4), IF(M640/J640*100&lt;&gt;0, IF(M640/J640*100&gt;100,100,M640/J640*100), "-"),0)</f>
        <v>0</v>
      </c>
      <c r="P640" s="67">
        <f>COUNTRY_INFO!N640</f>
        <v>20205</v>
      </c>
      <c r="Q640" s="61"/>
      <c r="R640" s="61"/>
      <c r="S640" s="11">
        <f>SUM(MAX('MDA2'!J640, 'T1'!L640, MAX(T3_R1!K640, T3_R2!K640)), MAX('MDA1'!K640, 'MDA2'!K640, 'T1'!M640, MAX(T3_R1!L640, T3_R2!L640)), MAX('MDA1'!L640, 'MDA2'!L640, 'T1'!N640, MAX(T3_R1!M640, T3_R2!M640)))</f>
        <v>31912</v>
      </c>
      <c r="T640" s="11">
        <f>IF(AND(COUNTRY_INFO!J640&gt;1,COUNTRY_INFO!J640&lt;4),IF(COUNTRY_INFO!E640&gt;MAX('MDA2'!J640,'T1'!L640,MAX(T3_R1!K640,T3_R2!K640)),MAX('MDA2'!J640,'T1'!L640,MAX(T3_R1!K640,T3_R2!K640)),COUNTRY_INFO!E640),0)</f>
        <v>0</v>
      </c>
      <c r="U640" s="217" t="str">
        <f>IF(AND(COUNTRY_INFO!J640&gt;1,COUNTRY_INFO!J640&lt;4), IF(T640/COUNTRY_INFO!E640*100&lt;&gt;0, IF(T640/COUNTRY_INFO!E640*100&gt;100,100,T640/COUNTRY_INFO!E640*100), "-"),0)</f>
        <v>-</v>
      </c>
      <c r="V640" s="11">
        <f>IF(AND(COUNTRY_INFO!J640&gt;1,COUNTRY_INFO!J640&lt;4),IF(COUNTRY_INFO!F640&gt;MAX('MDA1'!K640,'MDA2'!K640,'T1'!M640,MAX(T3_R1!L640,T3_R2!L640)),MAX('MDA1'!K640,'MDA2'!K640,'T1'!M640,MAX(T3_R1!L640,T3_R2!L640)),COUNTRY_INFO!F640),0)</f>
        <v>11726</v>
      </c>
      <c r="W640" s="217">
        <f>IF(AND(COUNTRY_INFO!J640&gt;1,COUNTRY_INFO!J640&lt;4), IF(V640/COUNTRY_INFO!F640*100&lt;&gt;0, IF(V640/COUNTRY_INFO!F640*100&gt;100,100,V640/COUNTRY_INFO!F640*100), "-"),0)</f>
        <v>86.284032376747604</v>
      </c>
      <c r="X640" s="11">
        <f t="shared" si="68"/>
        <v>11726</v>
      </c>
      <c r="Y640" s="73">
        <f>IF(AND(COUNTRY_INFO!J640&gt;1,COUNTRY_INFO!J640&lt;4), IF(S640/P640*100&lt;&gt;0, IF(X640/P640*100&gt;100,100,X640/P640*100), "-"),0)</f>
        <v>58.035139816877013</v>
      </c>
      <c r="Z640" s="67">
        <f>COUNTRY_INFO!O640</f>
        <v>0</v>
      </c>
      <c r="AA640" s="61"/>
      <c r="AB640" s="61"/>
      <c r="AC640" s="11">
        <f>MAX('T1'!L640,'T2'!J640)+MAX('T1'!M640,'T2'!K640)+MAX('T1'!N640,'T2'!L640)</f>
        <v>0</v>
      </c>
      <c r="AD640" s="11">
        <f>IF(COUNTRY_INFO!K640=1,IF(COUNTRY_INFO!F640*0.33&gt;MAX('T1'!M640,'T2'!K640),MAX('T1'!M640,'T2'!K640),COUNTRY_INFO!F640*0.33),IF(COUNTRY_INFO!K640=2,IF(COUNTRY_INFO!F640*0.5&gt;MAX('T1'!M640,'T2'!K640),MAX('T1'!M640,'T2'!K640),COUNTRY_INFO!F640*0.5),IF(COUNTRY_INFO!K640=3,IF(COUNTRY_INFO!F640&gt;MAX('T1'!M640,'T2'!K640),MAX('T1'!M640,'T2'!K640),COUNTRY_INFO!F640),0)))</f>
        <v>0</v>
      </c>
      <c r="AE640" s="217">
        <f>IF(AND(COUNTRY_INFO!K640&gt;0,COUNTRY_INFO!K640&lt;4),IF(Z640&gt;0,IF(COUNTRY_INFO!K640=1, AD640/(COUNTRY_INFO!F640*0.33)*100, IF(COUNTRY_INFO!K640=2, AD640/(COUNTRY_INFO!F640*0.5)*100, IF(COUNTRY_INFO!K640=3, AD640/COUNTRY_INFO!F640*100))),"-"),0)</f>
        <v>0</v>
      </c>
      <c r="AF640" s="11">
        <f>IF(COUNTRY_INFO!K640=2,IF(COUNTRY_INFO!G640*0.2&gt;MAX('T1'!N640,'T2'!L640),MAX('T1'!N640,'T2'!L640),COUNTRY_INFO!G640*0.2),IF(COUNTRY_INFO!K640=3,IF(COUNTRY_INFO!G640&gt;MAX('T1'!N640,'T2'!L640),MAX('T1'!N640,'T2'!L640),COUNTRY_INFO!G640),0))</f>
        <v>0</v>
      </c>
      <c r="AG640" s="217">
        <f>IF(AND(COUNTRY_INFO!K640&gt;0,COUNTRY_INFO!K640&lt;4),IF(Z640&gt;0,IF(COUNTRY_INFO!K640=1, 0, IF(COUNTRY_INFO!K640=2, AF640/(COUNTRY_INFO!G640*0.2)*100, IF(COUNTRY_INFO!K640=3, AF640/COUNTRY_INFO!G640*100))),"-"),0)</f>
        <v>0</v>
      </c>
      <c r="AH640" s="11">
        <f t="shared" si="69"/>
        <v>0</v>
      </c>
      <c r="AI640" s="73">
        <f>IF(AND(COUNTRY_INFO!K640&gt;0,COUNTRY_INFO!K640&lt;4), IF(AC640/Z640*100&lt;&gt;0, IF(AH640/Z640*100&gt;100,100,AH640/Z640*100), "-"),0)</f>
        <v>0</v>
      </c>
      <c r="AJ640" s="261"/>
      <c r="AK640" s="260">
        <f>IF(AND(D640&lt;&gt;0, D640&lt;&gt;"Unknown",D640&lt;&gt;"Stopped",D640&lt;&gt;"Not required"),D640/COUNTRY_INFO!D640, 0)</f>
        <v>1</v>
      </c>
      <c r="AL640" s="260">
        <f>IF(AND(J640&lt;&gt;0,J640&lt;&gt;"Unknown",J640&lt;&gt;"Stopped",J640&lt;&gt;"Not required"),J640/COUNTRY_INFO!D640, 0)</f>
        <v>0</v>
      </c>
      <c r="AM640" s="260">
        <f>IF(AND(P640&lt;&gt;0,P640&lt;&gt;"Unknown",P640&lt;&gt;"Not required"),P640/(COUNTRY_INFO!E640+COUNTRY_INFO!F640), 0)</f>
        <v>1</v>
      </c>
      <c r="AN640" s="260">
        <f>IF(AND(Z640&lt;&gt;0,Z640&lt;&gt;"Unknown",Z640&lt;&gt;"Not required"),IF(COUNTRY_INFO!K640=1,1,IF(COUNTRY_INFO!K640=2,0.5*COUNTRY_INFO!F640/(0.5*COUNTRY_INFO!F640+0.2*COUNTRY_INFO!G640),IF(COUNTRY_INFO!K640=3,COUNTRY_INFO!F640/(COUNTRY_INFO!F640+COUNTRY_INFO!G640)))),0)</f>
        <v>0</v>
      </c>
      <c r="AO640" s="260">
        <f>IF(AND(Z640&lt;&gt;0,Z640&lt;&gt;"Unknown",Z640&lt;&gt;"Not required"),IF(COUNTRY_INFO!K640=1,0,IF(COUNTRY_INFO!K640=2,0.2*COUNTRY_INFO!G640/(0.5*COUNTRY_INFO!F640+0.2*COUNTRY_INFO!G640),IF(COUNTRY_INFO!K640=3,COUNTRY_INFO!G640/(COUNTRY_INFO!F640+COUNTRY_INFO!G640)))),0)</f>
        <v>0</v>
      </c>
      <c r="AP640" s="259">
        <f>MAX(COUNTRY_INFO!D640*AK640*PROFILE!$G$7,COUNTRY_INFO!D640*AL640*PROFILE!$G$7)</f>
        <v>4.4167838203986428E-3</v>
      </c>
      <c r="AQ640" s="259">
        <f>MAX(COUNTRY_INFO!D640*AK640*PROFILE!$G$8,COUNTRY_INFO!D640*AL640*PROFILE!$G$8,COUNTRY_INFO!D640*AM640*PROFILE!$G$8)</f>
        <v>6178.460006610936</v>
      </c>
      <c r="AR640" s="259">
        <f>MAX(COUNTRY_INFO!D640*AK640*PROFILE!$G$9,COUNTRY_INFO!D640*AL640*PROFILE!$G$9,COUNTRY_INFO!D640*AM640*PROFILE!$G$9,IF(AND(DISTRICT!Z640&lt;&gt;"Unknown",Z640&lt;&gt;"Not required"),COUNTRY_INFO!O640*DISTRICT!AN640,0))</f>
        <v>12830.855050858872</v>
      </c>
      <c r="AS640" s="259">
        <f>MAX(COUNTRY_INFO!D640*AK640*PROFILE!$G$10,COUNTRY_INFO!D640*AL640*PROFILE!$G$10,IF(AND(DISTRICT!Z640&lt;&gt;"Unknown",Z640&lt;&gt;"Not required"),COUNTRY_INFO!O640*DISTRICT!AO640,0))</f>
        <v>23174.680525746371</v>
      </c>
      <c r="AT640" s="259">
        <f t="shared" si="70"/>
        <v>42184</v>
      </c>
      <c r="AU640" s="258" t="str">
        <f t="shared" si="65"/>
        <v>Y</v>
      </c>
      <c r="AV640" s="259">
        <f>MAX('MDA2'!J640,'T1'!L640,'T2'!J640,T3_R1!K640,T3_R2!K640)</f>
        <v>0</v>
      </c>
      <c r="AW640" s="259">
        <f>MAX('MDA1'!K640,'MDA2'!K640,'MDA3'!I640,'MDA3'!L640,'T1'!M640,'T2'!K640,T3_R1!L640,T3_R2!L640)</f>
        <v>11726</v>
      </c>
      <c r="AX640" s="259">
        <f>MAX('MDA1'!L640,'MDA2'!L640,'MDA3'!J640,'MDA3'!M640,'T1'!N640,'T2'!L640,T3_R1!M640,T3_R2!M640)</f>
        <v>20186</v>
      </c>
      <c r="AY640" s="259">
        <f t="shared" si="71"/>
        <v>31912</v>
      </c>
      <c r="AZ640" s="259">
        <f>MAX('MDA2'!J640,T640)</f>
        <v>0</v>
      </c>
      <c r="BA640" s="259">
        <f>MAX('MDA1'!K640,'MDA2'!K640,'MDA3'!I640,'MDA3'!L640,V640,AD640)</f>
        <v>11726</v>
      </c>
      <c r="BB640" s="259">
        <f>MAX('MDA1'!L640,'MDA2'!L640,'MDA3'!J640,'MDA3'!M640,AF640)</f>
        <v>20186</v>
      </c>
      <c r="BC640" s="259">
        <f t="shared" si="66"/>
        <v>31912</v>
      </c>
      <c r="BD640" s="260">
        <f t="shared" si="67"/>
        <v>75.649535368860228</v>
      </c>
    </row>
    <row r="641" spans="1:56" x14ac:dyDescent="0.2">
      <c r="A641" s="10" t="str">
        <f>IF(COUNTRY_INFO!A641=0," ",COUNTRY_INFO!A641)</f>
        <v>Ethiopia</v>
      </c>
      <c r="B641" s="10" t="str">
        <f>IF(COUNTRY_INFO!B641=0," ",COUNTRY_INFO!B641)</f>
        <v>SNNPR Gamo Gofa</v>
      </c>
      <c r="C641" s="87" t="str">
        <f>IF(COUNTRY_INFO!C641=0," ",COUNTRY_INFO!C641)</f>
        <v>Sawla Town</v>
      </c>
      <c r="D641" s="67">
        <f>COUNTRY_INFO!L641</f>
        <v>0</v>
      </c>
      <c r="E641" s="61"/>
      <c r="F641" s="61"/>
      <c r="G641" s="11">
        <f>MAX('MDA1'!M641,'MDA2'!M641)</f>
        <v>0</v>
      </c>
      <c r="H641" s="11">
        <f>IF(AND(COUNTRY_INFO!H641&gt;0,COUNTRY_INFO!H641&lt;4),IF(D641&gt;MAX('MDA1'!M641,'MDA2'!M641),MAX('MDA1'!M641,'MDA2'!M641),D641),0)</f>
        <v>0</v>
      </c>
      <c r="I641" s="73">
        <f>IF(AND(COUNTRY_INFO!H641&gt;0,COUNTRY_INFO!H641&lt;4), IF(G641/D641*100&lt;&gt;0, IF(G641/D641*100&gt;100,100,G641/D641*100), "-"),0)</f>
        <v>0</v>
      </c>
      <c r="J641" s="67">
        <f>COUNTRY_INFO!M641</f>
        <v>0</v>
      </c>
      <c r="K641" s="61"/>
      <c r="L641" s="61"/>
      <c r="M641" s="11">
        <f>MAX('MDA1'!M641,MAX('MDA3'!I641,'MDA3'!L641)+MAX('MDA3'!J641,'MDA3'!M641))</f>
        <v>0</v>
      </c>
      <c r="N641" s="11">
        <f>IF(AND(COUNTRY_INFO!I641&gt;0,COUNTRY_INFO!I641&lt;4),IF(J641&gt;MAX('MDA1'!M641,MAX('MDA3'!I641,'MDA3'!L641)+MAX('MDA3'!J641,'MDA3'!M641)),MAX('MDA1'!M641,MAX('MDA3'!I641,'MDA3'!L641)+MAX('MDA3'!J641,'MDA3'!M641)),J641),0)</f>
        <v>0</v>
      </c>
      <c r="O641" s="73">
        <f>IF(AND(COUNTRY_INFO!I641&gt;0,COUNTRY_INFO!I641&lt;4), IF(M641/J641*100&lt;&gt;0, IF(M641/J641*100&gt;100,100,M641/J641*100), "-"),0)</f>
        <v>0</v>
      </c>
      <c r="P641" s="67">
        <f>COUNTRY_INFO!N641</f>
        <v>16066</v>
      </c>
      <c r="Q641" s="61"/>
      <c r="R641" s="61"/>
      <c r="S641" s="11">
        <f>SUM(MAX('MDA2'!J641, 'T1'!L641, MAX(T3_R1!K641, T3_R2!K641)), MAX('MDA1'!K641, 'MDA2'!K641, 'T1'!M641, MAX(T3_R1!L641, T3_R2!L641)), MAX('MDA1'!L641, 'MDA2'!L641, 'T1'!N641, MAX(T3_R1!M641, T3_R2!M641)))</f>
        <v>9835</v>
      </c>
      <c r="T641" s="11">
        <f>IF(AND(COUNTRY_INFO!J641&gt;1,COUNTRY_INFO!J641&lt;4),IF(COUNTRY_INFO!E641&gt;MAX('MDA2'!J641,'T1'!L641,MAX(T3_R1!K641,T3_R2!K641)),MAX('MDA2'!J641,'T1'!L641,MAX(T3_R1!K641,T3_R2!K641)),COUNTRY_INFO!E641),0)</f>
        <v>0</v>
      </c>
      <c r="U641" s="217" t="str">
        <f>IF(AND(COUNTRY_INFO!J641&gt;1,COUNTRY_INFO!J641&lt;4), IF(T641/COUNTRY_INFO!E641*100&lt;&gt;0, IF(T641/COUNTRY_INFO!E641*100&gt;100,100,T641/COUNTRY_INFO!E641*100), "-"),0)</f>
        <v>-</v>
      </c>
      <c r="V641" s="11">
        <f>IF(AND(COUNTRY_INFO!J641&gt;1,COUNTRY_INFO!J641&lt;4),IF(COUNTRY_INFO!F641&gt;MAX('MDA1'!K641,'MDA2'!K641,'T1'!M641,MAX(T3_R1!L641,T3_R2!L641)),MAX('MDA1'!K641,'MDA2'!K641,'T1'!M641,MAX(T3_R1!L641,T3_R2!L641)),COUNTRY_INFO!F641),0)</f>
        <v>9835</v>
      </c>
      <c r="W641" s="217">
        <f>IF(AND(COUNTRY_INFO!J641&gt;1,COUNTRY_INFO!J641&lt;4), IF(V641/COUNTRY_INFO!F641*100&lt;&gt;0, IF(V641/COUNTRY_INFO!F641*100&gt;100,100,V641/COUNTRY_INFO!F641*100), "-"),0)</f>
        <v>91.014251341847114</v>
      </c>
      <c r="X641" s="11">
        <f t="shared" si="68"/>
        <v>9835</v>
      </c>
      <c r="Y641" s="73">
        <f>IF(AND(COUNTRY_INFO!J641&gt;1,COUNTRY_INFO!J641&lt;4), IF(S641/P641*100&lt;&gt;0, IF(X641/P641*100&gt;100,100,X641/P641*100), "-"),0)</f>
        <v>61.216233038715295</v>
      </c>
      <c r="Z641" s="67">
        <f>COUNTRY_INFO!O641</f>
        <v>0</v>
      </c>
      <c r="AA641" s="61"/>
      <c r="AB641" s="61"/>
      <c r="AC641" s="11">
        <f>MAX('T1'!L641,'T2'!J641)+MAX('T1'!M641,'T2'!K641)+MAX('T1'!N641,'T2'!L641)</f>
        <v>0</v>
      </c>
      <c r="AD641" s="11">
        <f>IF(COUNTRY_INFO!K641=1,IF(COUNTRY_INFO!F641*0.33&gt;MAX('T1'!M641,'T2'!K641),MAX('T1'!M641,'T2'!K641),COUNTRY_INFO!F641*0.33),IF(COUNTRY_INFO!K641=2,IF(COUNTRY_INFO!F641*0.5&gt;MAX('T1'!M641,'T2'!K641),MAX('T1'!M641,'T2'!K641),COUNTRY_INFO!F641*0.5),IF(COUNTRY_INFO!K641=3,IF(COUNTRY_INFO!F641&gt;MAX('T1'!M641,'T2'!K641),MAX('T1'!M641,'T2'!K641),COUNTRY_INFO!F641),0)))</f>
        <v>0</v>
      </c>
      <c r="AE641" s="217">
        <f>IF(AND(COUNTRY_INFO!K641&gt;0,COUNTRY_INFO!K641&lt;4),IF(Z641&gt;0,IF(COUNTRY_INFO!K641=1, AD641/(COUNTRY_INFO!F641*0.33)*100, IF(COUNTRY_INFO!K641=2, AD641/(COUNTRY_INFO!F641*0.5)*100, IF(COUNTRY_INFO!K641=3, AD641/COUNTRY_INFO!F641*100))),"-"),0)</f>
        <v>0</v>
      </c>
      <c r="AF641" s="11">
        <f>IF(COUNTRY_INFO!K641=2,IF(COUNTRY_INFO!G641*0.2&gt;MAX('T1'!N641,'T2'!L641),MAX('T1'!N641,'T2'!L641),COUNTRY_INFO!G641*0.2),IF(COUNTRY_INFO!K641=3,IF(COUNTRY_INFO!G641&gt;MAX('T1'!N641,'T2'!L641),MAX('T1'!N641,'T2'!L641),COUNTRY_INFO!G641),0))</f>
        <v>0</v>
      </c>
      <c r="AG641" s="217">
        <f>IF(AND(COUNTRY_INFO!K641&gt;0,COUNTRY_INFO!K641&lt;4),IF(Z641&gt;0,IF(COUNTRY_INFO!K641=1, 0, IF(COUNTRY_INFO!K641=2, AF641/(COUNTRY_INFO!G641*0.2)*100, IF(COUNTRY_INFO!K641=3, AF641/COUNTRY_INFO!G641*100))),"-"),0)</f>
        <v>0</v>
      </c>
      <c r="AH641" s="11">
        <f t="shared" si="69"/>
        <v>0</v>
      </c>
      <c r="AI641" s="73">
        <f>IF(AND(COUNTRY_INFO!K641&gt;0,COUNTRY_INFO!K641&lt;4), IF(AC641/Z641*100&lt;&gt;0, IF(AH641/Z641*100&gt;100,100,AH641/Z641*100), "-"),0)</f>
        <v>0</v>
      </c>
      <c r="AJ641" s="261"/>
      <c r="AK641" s="260">
        <f>IF(AND(D641&lt;&gt;0, D641&lt;&gt;"Unknown",D641&lt;&gt;"Stopped",D641&lt;&gt;"Not required"),D641/COUNTRY_INFO!D641, 0)</f>
        <v>0</v>
      </c>
      <c r="AL641" s="260">
        <f>IF(AND(J641&lt;&gt;0,J641&lt;&gt;"Unknown",J641&lt;&gt;"Stopped",J641&lt;&gt;"Not required"),J641/COUNTRY_INFO!D641, 0)</f>
        <v>0</v>
      </c>
      <c r="AM641" s="260">
        <f>IF(AND(P641&lt;&gt;0,P641&lt;&gt;"Unknown",P641&lt;&gt;"Not required"),P641/(COUNTRY_INFO!E641+COUNTRY_INFO!F641), 0)</f>
        <v>1</v>
      </c>
      <c r="AN641" s="260">
        <f>IF(AND(Z641&lt;&gt;0,Z641&lt;&gt;"Unknown",Z641&lt;&gt;"Not required"),IF(COUNTRY_INFO!K641=1,1,IF(COUNTRY_INFO!K641=2,0.5*COUNTRY_INFO!F641/(0.5*COUNTRY_INFO!F641+0.2*COUNTRY_INFO!G641),IF(COUNTRY_INFO!K641=3,COUNTRY_INFO!F641/(COUNTRY_INFO!F641+COUNTRY_INFO!G641)))),0)</f>
        <v>0</v>
      </c>
      <c r="AO641" s="260">
        <f>IF(AND(Z641&lt;&gt;0,Z641&lt;&gt;"Unknown",Z641&lt;&gt;"Not required"),IF(COUNTRY_INFO!K641=1,0,IF(COUNTRY_INFO!K641=2,0.2*COUNTRY_INFO!G641/(0.5*COUNTRY_INFO!F641+0.2*COUNTRY_INFO!G641),IF(COUNTRY_INFO!K641=3,COUNTRY_INFO!G641/(COUNTRY_INFO!F641+COUNTRY_INFO!G641)))),0)</f>
        <v>0</v>
      </c>
      <c r="AP641" s="259">
        <f>MAX(COUNTRY_INFO!D641*AK641*PROFILE!$G$7,COUNTRY_INFO!D641*AL641*PROFILE!$G$7)</f>
        <v>0</v>
      </c>
      <c r="AQ641" s="259">
        <f>MAX(COUNTRY_INFO!D641*AK641*PROFILE!$G$8,COUNTRY_INFO!D641*AL641*PROFILE!$G$8,COUNTRY_INFO!D641*AM641*PROFILE!$G$8)</f>
        <v>4913.0064114772722</v>
      </c>
      <c r="AR641" s="259">
        <f>MAX(COUNTRY_INFO!D641*AK641*PROFILE!$G$9,COUNTRY_INFO!D641*AL641*PROFILE!$G$9,COUNTRY_INFO!D641*AM641*PROFILE!$G$9,IF(AND(DISTRICT!Z641&lt;&gt;"Unknown",Z641&lt;&gt;"Not required"),COUNTRY_INFO!O641*DISTRICT!AN641,0))</f>
        <v>10202.877911672909</v>
      </c>
      <c r="AS641" s="259">
        <f>MAX(COUNTRY_INFO!D641*AK641*PROFILE!$G$10,COUNTRY_INFO!D641*AL641*PROFILE!$G$10,IF(AND(DISTRICT!Z641&lt;&gt;"Unknown",Z641&lt;&gt;"Not required"),COUNTRY_INFO!O641*DISTRICT!AO641,0))</f>
        <v>0</v>
      </c>
      <c r="AT641" s="259">
        <f t="shared" si="70"/>
        <v>15115.884323150181</v>
      </c>
      <c r="AU641" s="258" t="str">
        <f t="shared" si="65"/>
        <v>Y</v>
      </c>
      <c r="AV641" s="259">
        <f>MAX('MDA2'!J641,'T1'!L641,'T2'!J641,T3_R1!K641,T3_R2!K641)</f>
        <v>0</v>
      </c>
      <c r="AW641" s="259">
        <f>MAX('MDA1'!K641,'MDA2'!K641,'MDA3'!I641,'MDA3'!L641,'T1'!M641,'T2'!K641,T3_R1!L641,T3_R2!L641)</f>
        <v>9835</v>
      </c>
      <c r="AX641" s="259">
        <f>MAX('MDA1'!L641,'MDA2'!L641,'MDA3'!J641,'MDA3'!M641,'T1'!N641,'T2'!L641,T3_R1!M641,T3_R2!M641)</f>
        <v>0</v>
      </c>
      <c r="AY641" s="259">
        <f t="shared" si="71"/>
        <v>9835</v>
      </c>
      <c r="AZ641" s="259">
        <f>MAX('MDA2'!J641,T641)</f>
        <v>0</v>
      </c>
      <c r="BA641" s="259">
        <f>MAX('MDA1'!K641,'MDA2'!K641,'MDA3'!I641,'MDA3'!L641,V641,AD641)</f>
        <v>9835</v>
      </c>
      <c r="BB641" s="259">
        <f>MAX('MDA1'!L641,'MDA2'!L641,'MDA3'!J641,'MDA3'!M641,AF641)</f>
        <v>0</v>
      </c>
      <c r="BC641" s="259">
        <f t="shared" si="66"/>
        <v>9835</v>
      </c>
      <c r="BD641" s="260">
        <f t="shared" si="67"/>
        <v>65.064006774235267</v>
      </c>
    </row>
    <row r="642" spans="1:56" x14ac:dyDescent="0.2">
      <c r="A642" s="10" t="str">
        <f>IF(COUNTRY_INFO!A642=0," ",COUNTRY_INFO!A642)</f>
        <v>Ethiopia</v>
      </c>
      <c r="B642" s="10" t="str">
        <f>IF(COUNTRY_INFO!B642=0," ",COUNTRY_INFO!B642)</f>
        <v>SNNPR Gamo Gofa</v>
      </c>
      <c r="C642" s="87" t="str">
        <f>IF(COUNTRY_INFO!C642=0," ",COUNTRY_INFO!C642)</f>
        <v>Uba Debretsehay</v>
      </c>
      <c r="D642" s="67">
        <f>COUNTRY_INFO!L642</f>
        <v>88472</v>
      </c>
      <c r="E642" s="61"/>
      <c r="F642" s="61"/>
      <c r="G642" s="11">
        <f>MAX('MDA1'!M642,'MDA2'!M642)</f>
        <v>72243</v>
      </c>
      <c r="H642" s="11">
        <f>IF(AND(COUNTRY_INFO!H642&gt;0,COUNTRY_INFO!H642&lt;4),IF(D642&gt;MAX('MDA1'!M642,'MDA2'!M642),MAX('MDA1'!M642,'MDA2'!M642),D642),0)</f>
        <v>72243</v>
      </c>
      <c r="I642" s="73">
        <f>IF(AND(COUNTRY_INFO!H642&gt;0,COUNTRY_INFO!H642&lt;4), IF(G642/D642*100&lt;&gt;0, IF(G642/D642*100&gt;100,100,G642/D642*100), "-"),0)</f>
        <v>81.656343249841754</v>
      </c>
      <c r="J642" s="67">
        <f>COUNTRY_INFO!M642</f>
        <v>0</v>
      </c>
      <c r="K642" s="61"/>
      <c r="L642" s="61"/>
      <c r="M642" s="11">
        <f>MAX('MDA1'!M642,MAX('MDA3'!I642,'MDA3'!L642)+MAX('MDA3'!J642,'MDA3'!M642))</f>
        <v>72243</v>
      </c>
      <c r="N642" s="11">
        <f>IF(AND(COUNTRY_INFO!I642&gt;0,COUNTRY_INFO!I642&lt;4),IF(J642&gt;MAX('MDA1'!M642,MAX('MDA3'!I642,'MDA3'!L642)+MAX('MDA3'!J642,'MDA3'!M642)),MAX('MDA1'!M642,MAX('MDA3'!I642,'MDA3'!L642)+MAX('MDA3'!J642,'MDA3'!M642)),J642),0)</f>
        <v>0</v>
      </c>
      <c r="O642" s="73">
        <f>IF(AND(COUNTRY_INFO!I642&gt;0,COUNTRY_INFO!I642&lt;4), IF(M642/J642*100&lt;&gt;0, IF(M642/J642*100&gt;100,100,M642/J642*100), "-"),0)</f>
        <v>0</v>
      </c>
      <c r="P642" s="67">
        <f>COUNTRY_INFO!N642</f>
        <v>42375</v>
      </c>
      <c r="Q642" s="61"/>
      <c r="R642" s="61"/>
      <c r="S642" s="11">
        <f>SUM(MAX('MDA2'!J642, 'T1'!L642, MAX(T3_R1!K642, T3_R2!K642)), MAX('MDA1'!K642, 'MDA2'!K642, 'T1'!M642, MAX(T3_R1!L642, T3_R2!L642)), MAX('MDA1'!L642, 'MDA2'!L642, 'T1'!N642, MAX(T3_R1!M642, T3_R2!M642)))</f>
        <v>72243</v>
      </c>
      <c r="T642" s="11">
        <f>IF(AND(COUNTRY_INFO!J642&gt;1,COUNTRY_INFO!J642&lt;4),IF(COUNTRY_INFO!E642&gt;MAX('MDA2'!J642,'T1'!L642,MAX(T3_R1!K642,T3_R2!K642)),MAX('MDA2'!J642,'T1'!L642,MAX(T3_R1!K642,T3_R2!K642)),COUNTRY_INFO!E642),0)</f>
        <v>0</v>
      </c>
      <c r="U642" s="217" t="str">
        <f>IF(AND(COUNTRY_INFO!J642&gt;1,COUNTRY_INFO!J642&lt;4), IF(T642/COUNTRY_INFO!E642*100&lt;&gt;0, IF(T642/COUNTRY_INFO!E642*100&gt;100,100,T642/COUNTRY_INFO!E642*100), "-"),0)</f>
        <v>-</v>
      </c>
      <c r="V642" s="11">
        <f>IF(AND(COUNTRY_INFO!J642&gt;1,COUNTRY_INFO!J642&lt;4),IF(COUNTRY_INFO!F642&gt;MAX('MDA1'!K642,'MDA2'!K642,'T1'!M642,MAX(T3_R1!L642,T3_R2!L642)),MAX('MDA1'!K642,'MDA2'!K642,'T1'!M642,MAX(T3_R1!L642,T3_R2!L642)),COUNTRY_INFO!F642),0)</f>
        <v>26007</v>
      </c>
      <c r="W642" s="217">
        <f>IF(AND(COUNTRY_INFO!J642&gt;1,COUNTRY_INFO!J642&lt;4), IF(V642/COUNTRY_INFO!F642*100&lt;&gt;0, IF(V642/COUNTRY_INFO!F642*100&gt;100,100,V642/COUNTRY_INFO!F642*100), "-"),0)</f>
        <v>91.249429844566848</v>
      </c>
      <c r="X642" s="11">
        <f t="shared" si="68"/>
        <v>26007</v>
      </c>
      <c r="Y642" s="73">
        <f>IF(AND(COUNTRY_INFO!J642&gt;1,COUNTRY_INFO!J642&lt;4), IF(S642/P642*100&lt;&gt;0, IF(X642/P642*100&gt;100,100,X642/P642*100), "-"),0)</f>
        <v>61.373451327433628</v>
      </c>
      <c r="Z642" s="67">
        <f>COUNTRY_INFO!O642</f>
        <v>0</v>
      </c>
      <c r="AA642" s="61"/>
      <c r="AB642" s="61"/>
      <c r="AC642" s="11">
        <f>MAX('T1'!L642,'T2'!J642)+MAX('T1'!M642,'T2'!K642)+MAX('T1'!N642,'T2'!L642)</f>
        <v>0</v>
      </c>
      <c r="AD642" s="11">
        <f>IF(COUNTRY_INFO!K642=1,IF(COUNTRY_INFO!F642*0.33&gt;MAX('T1'!M642,'T2'!K642),MAX('T1'!M642,'T2'!K642),COUNTRY_INFO!F642*0.33),IF(COUNTRY_INFO!K642=2,IF(COUNTRY_INFO!F642*0.5&gt;MAX('T1'!M642,'T2'!K642),MAX('T1'!M642,'T2'!K642),COUNTRY_INFO!F642*0.5),IF(COUNTRY_INFO!K642=3,IF(COUNTRY_INFO!F642&gt;MAX('T1'!M642,'T2'!K642),MAX('T1'!M642,'T2'!K642),COUNTRY_INFO!F642),0)))</f>
        <v>0</v>
      </c>
      <c r="AE642" s="217">
        <f>IF(AND(COUNTRY_INFO!K642&gt;0,COUNTRY_INFO!K642&lt;4),IF(Z642&gt;0,IF(COUNTRY_INFO!K642=1, AD642/(COUNTRY_INFO!F642*0.33)*100, IF(COUNTRY_INFO!K642=2, AD642/(COUNTRY_INFO!F642*0.5)*100, IF(COUNTRY_INFO!K642=3, AD642/COUNTRY_INFO!F642*100))),"-"),0)</f>
        <v>0</v>
      </c>
      <c r="AF642" s="11">
        <f>IF(COUNTRY_INFO!K642=2,IF(COUNTRY_INFO!G642*0.2&gt;MAX('T1'!N642,'T2'!L642),MAX('T1'!N642,'T2'!L642),COUNTRY_INFO!G642*0.2),IF(COUNTRY_INFO!K642=3,IF(COUNTRY_INFO!G642&gt;MAX('T1'!N642,'T2'!L642),MAX('T1'!N642,'T2'!L642),COUNTRY_INFO!G642),0))</f>
        <v>0</v>
      </c>
      <c r="AG642" s="217">
        <f>IF(AND(COUNTRY_INFO!K642&gt;0,COUNTRY_INFO!K642&lt;4),IF(Z642&gt;0,IF(COUNTRY_INFO!K642=1, 0, IF(COUNTRY_INFO!K642=2, AF642/(COUNTRY_INFO!G642*0.2)*100, IF(COUNTRY_INFO!K642=3, AF642/COUNTRY_INFO!G642*100))),"-"),0)</f>
        <v>0</v>
      </c>
      <c r="AH642" s="11">
        <f t="shared" si="69"/>
        <v>0</v>
      </c>
      <c r="AI642" s="73">
        <f>IF(AND(COUNTRY_INFO!K642&gt;0,COUNTRY_INFO!K642&lt;4), IF(AC642/Z642*100&lt;&gt;0, IF(AH642/Z642*100&gt;100,100,AH642/Z642*100), "-"),0)</f>
        <v>0</v>
      </c>
      <c r="AJ642" s="261"/>
      <c r="AK642" s="260">
        <f>IF(AND(D642&lt;&gt;0, D642&lt;&gt;"Unknown",D642&lt;&gt;"Stopped",D642&lt;&gt;"Not required"),D642/COUNTRY_INFO!D642, 0)</f>
        <v>1</v>
      </c>
      <c r="AL642" s="260">
        <f>IF(AND(J642&lt;&gt;0,J642&lt;&gt;"Unknown",J642&lt;&gt;"Stopped",J642&lt;&gt;"Not required"),J642/COUNTRY_INFO!D642, 0)</f>
        <v>0</v>
      </c>
      <c r="AM642" s="260">
        <f>IF(AND(P642&lt;&gt;0,P642&lt;&gt;"Unknown",P642&lt;&gt;"Not required"),P642/(COUNTRY_INFO!E642+COUNTRY_INFO!F642), 0)</f>
        <v>1</v>
      </c>
      <c r="AN642" s="260">
        <f>IF(AND(Z642&lt;&gt;0,Z642&lt;&gt;"Unknown",Z642&lt;&gt;"Not required"),IF(COUNTRY_INFO!K642=1,1,IF(COUNTRY_INFO!K642=2,0.5*COUNTRY_INFO!F642/(0.5*COUNTRY_INFO!F642+0.2*COUNTRY_INFO!G642),IF(COUNTRY_INFO!K642=3,COUNTRY_INFO!F642/(COUNTRY_INFO!F642+COUNTRY_INFO!G642)))),0)</f>
        <v>0</v>
      </c>
      <c r="AO642" s="260">
        <f>IF(AND(Z642&lt;&gt;0,Z642&lt;&gt;"Unknown",Z642&lt;&gt;"Not required"),IF(COUNTRY_INFO!K642=1,0,IF(COUNTRY_INFO!K642=2,0.2*COUNTRY_INFO!G642/(0.5*COUNTRY_INFO!F642+0.2*COUNTRY_INFO!G642),IF(COUNTRY_INFO!K642=3,COUNTRY_INFO!G642/(COUNTRY_INFO!F642+COUNTRY_INFO!G642)))),0)</f>
        <v>0</v>
      </c>
      <c r="AP642" s="259">
        <f>MAX(COUNTRY_INFO!D642*AK642*PROFILE!$G$7,COUNTRY_INFO!D642*AL642*PROFILE!$G$7)</f>
        <v>9.2632680200623162E-3</v>
      </c>
      <c r="AQ642" s="259">
        <f>MAX(COUNTRY_INFO!D642*AK642*PROFILE!$G$8,COUNTRY_INFO!D642*AL642*PROFILE!$G$8,COUNTRY_INFO!D642*AM642*PROFILE!$G$8)</f>
        <v>12958.010470910363</v>
      </c>
      <c r="AR642" s="259">
        <f>MAX(COUNTRY_INFO!D642*AK642*PROFILE!$G$9,COUNTRY_INFO!D642*AL642*PROFILE!$G$9,COUNTRY_INFO!D642*AM642*PROFILE!$G$9,IF(AND(DISTRICT!Z642&lt;&gt;"Unknown",Z642&lt;&gt;"Not required"),COUNTRY_INFO!O642*DISTRICT!AN642,0))</f>
        <v>26909.999242831076</v>
      </c>
      <c r="AS642" s="259">
        <f>MAX(COUNTRY_INFO!D642*AK642*PROFILE!$G$10,COUNTRY_INFO!D642*AL642*PROFILE!$G$10,IF(AND(DISTRICT!Z642&lt;&gt;"Unknown",Z642&lt;&gt;"Not required"),COUNTRY_INFO!O642*DISTRICT!AO642,0))</f>
        <v>48603.981022990542</v>
      </c>
      <c r="AT642" s="259">
        <f t="shared" si="70"/>
        <v>88472</v>
      </c>
      <c r="AU642" s="258" t="str">
        <f t="shared" si="65"/>
        <v>Y</v>
      </c>
      <c r="AV642" s="259">
        <f>MAX('MDA2'!J642,'T1'!L642,'T2'!J642,T3_R1!K642,T3_R2!K642)</f>
        <v>0</v>
      </c>
      <c r="AW642" s="259">
        <f>MAX('MDA1'!K642,'MDA2'!K642,'MDA3'!I642,'MDA3'!L642,'T1'!M642,'T2'!K642,T3_R1!L642,T3_R2!L642)</f>
        <v>26007</v>
      </c>
      <c r="AX642" s="259">
        <f>MAX('MDA1'!L642,'MDA2'!L642,'MDA3'!J642,'MDA3'!M642,'T1'!N642,'T2'!L642,T3_R1!M642,T3_R2!M642)</f>
        <v>46236</v>
      </c>
      <c r="AY642" s="259">
        <f t="shared" si="71"/>
        <v>72243</v>
      </c>
      <c r="AZ642" s="259">
        <f>MAX('MDA2'!J642,T642)</f>
        <v>0</v>
      </c>
      <c r="BA642" s="259">
        <f>MAX('MDA1'!K642,'MDA2'!K642,'MDA3'!I642,'MDA3'!L642,V642,AD642)</f>
        <v>26007</v>
      </c>
      <c r="BB642" s="259">
        <f>MAX('MDA1'!L642,'MDA2'!L642,'MDA3'!J642,'MDA3'!M642,AF642)</f>
        <v>46236</v>
      </c>
      <c r="BC642" s="259">
        <f t="shared" si="66"/>
        <v>72243</v>
      </c>
      <c r="BD642" s="260">
        <f t="shared" si="67"/>
        <v>81.656343249841754</v>
      </c>
    </row>
    <row r="643" spans="1:56" x14ac:dyDescent="0.2">
      <c r="A643" s="10" t="str">
        <f>IF(COUNTRY_INFO!A643=0," ",COUNTRY_INFO!A643)</f>
        <v>Ethiopia</v>
      </c>
      <c r="B643" s="10" t="str">
        <f>IF(COUNTRY_INFO!B643=0," ",COUNTRY_INFO!B643)</f>
        <v>SNNPR Gamo Gofa</v>
      </c>
      <c r="C643" s="87" t="str">
        <f>IF(COUNTRY_INFO!C643=0," ",COUNTRY_INFO!C643)</f>
        <v>Zala</v>
      </c>
      <c r="D643" s="67">
        <f>COUNTRY_INFO!L643</f>
        <v>0</v>
      </c>
      <c r="E643" s="61"/>
      <c r="F643" s="61"/>
      <c r="G643" s="11">
        <f>MAX('MDA1'!M643,'MDA2'!M643)</f>
        <v>0</v>
      </c>
      <c r="H643" s="11">
        <f>IF(AND(COUNTRY_INFO!H643&gt;0,COUNTRY_INFO!H643&lt;4),IF(D643&gt;MAX('MDA1'!M643,'MDA2'!M643),MAX('MDA1'!M643,'MDA2'!M643),D643),0)</f>
        <v>0</v>
      </c>
      <c r="I643" s="73">
        <f>IF(AND(COUNTRY_INFO!H643&gt;0,COUNTRY_INFO!H643&lt;4), IF(G643/D643*100&lt;&gt;0, IF(G643/D643*100&gt;100,100,G643/D643*100), "-"),0)</f>
        <v>0</v>
      </c>
      <c r="J643" s="67">
        <f>COUNTRY_INFO!M643</f>
        <v>0</v>
      </c>
      <c r="K643" s="61"/>
      <c r="L643" s="61"/>
      <c r="M643" s="11">
        <f>MAX('MDA1'!M643,MAX('MDA3'!I643,'MDA3'!L643)+MAX('MDA3'!J643,'MDA3'!M643))</f>
        <v>0</v>
      </c>
      <c r="N643" s="11">
        <f>IF(AND(COUNTRY_INFO!I643&gt;0,COUNTRY_INFO!I643&lt;4),IF(J643&gt;MAX('MDA1'!M643,MAX('MDA3'!I643,'MDA3'!L643)+MAX('MDA3'!J643,'MDA3'!M643)),MAX('MDA1'!M643,MAX('MDA3'!I643,'MDA3'!L643)+MAX('MDA3'!J643,'MDA3'!M643)),J643),0)</f>
        <v>0</v>
      </c>
      <c r="O643" s="73">
        <f>IF(AND(COUNTRY_INFO!I643&gt;0,COUNTRY_INFO!I643&lt;4), IF(M643/J643*100&lt;&gt;0, IF(M643/J643*100&gt;100,100,M643/J643*100), "-"),0)</f>
        <v>0</v>
      </c>
      <c r="P643" s="67">
        <f>COUNTRY_INFO!N643</f>
        <v>45326</v>
      </c>
      <c r="Q643" s="61"/>
      <c r="R643" s="61"/>
      <c r="S643" s="11">
        <f>SUM(MAX('MDA2'!J643, 'T1'!L643, MAX(T3_R1!K643, T3_R2!K643)), MAX('MDA1'!K643, 'MDA2'!K643, 'T1'!M643, MAX(T3_R1!L643, T3_R2!L643)), MAX('MDA1'!L643, 'MDA2'!L643, 'T1'!N643, MAX(T3_R1!M643, T3_R2!M643)))</f>
        <v>0</v>
      </c>
      <c r="T643" s="11">
        <f>IF(AND(COUNTRY_INFO!J643&gt;1,COUNTRY_INFO!J643&lt;4),IF(COUNTRY_INFO!E643&gt;MAX('MDA2'!J643,'T1'!L643,MAX(T3_R1!K643,T3_R2!K643)),MAX('MDA2'!J643,'T1'!L643,MAX(T3_R1!K643,T3_R2!K643)),COUNTRY_INFO!E643),0)</f>
        <v>0</v>
      </c>
      <c r="U643" s="217" t="str">
        <f>IF(AND(COUNTRY_INFO!J643&gt;1,COUNTRY_INFO!J643&lt;4), IF(T643/COUNTRY_INFO!E643*100&lt;&gt;0, IF(T643/COUNTRY_INFO!E643*100&gt;100,100,T643/COUNTRY_INFO!E643*100), "-"),0)</f>
        <v>-</v>
      </c>
      <c r="V643" s="11">
        <f>IF(AND(COUNTRY_INFO!J643&gt;1,COUNTRY_INFO!J643&lt;4),IF(COUNTRY_INFO!F643&gt;MAX('MDA1'!K643,'MDA2'!K643,'T1'!M643,MAX(T3_R1!L643,T3_R2!L643)),MAX('MDA1'!K643,'MDA2'!K643,'T1'!M643,MAX(T3_R1!L643,T3_R2!L643)),COUNTRY_INFO!F643),0)</f>
        <v>0</v>
      </c>
      <c r="W643" s="217" t="str">
        <f>IF(AND(COUNTRY_INFO!J643&gt;1,COUNTRY_INFO!J643&lt;4), IF(V643/COUNTRY_INFO!F643*100&lt;&gt;0, IF(V643/COUNTRY_INFO!F643*100&gt;100,100,V643/COUNTRY_INFO!F643*100), "-"),0)</f>
        <v>-</v>
      </c>
      <c r="X643" s="11">
        <f t="shared" si="68"/>
        <v>0</v>
      </c>
      <c r="Y643" s="73" t="str">
        <f>IF(AND(COUNTRY_INFO!J643&gt;1,COUNTRY_INFO!J643&lt;4), IF(S643/P643*100&lt;&gt;0, IF(X643/P643*100&gt;100,100,X643/P643*100), "-"),0)</f>
        <v>-</v>
      </c>
      <c r="Z643" s="67">
        <f>COUNTRY_INFO!O643</f>
        <v>0</v>
      </c>
      <c r="AA643" s="61"/>
      <c r="AB643" s="61"/>
      <c r="AC643" s="11">
        <f>MAX('T1'!L643,'T2'!J643)+MAX('T1'!M643,'T2'!K643)+MAX('T1'!N643,'T2'!L643)</f>
        <v>0</v>
      </c>
      <c r="AD643" s="11">
        <f>IF(COUNTRY_INFO!K643=1,IF(COUNTRY_INFO!F643*0.33&gt;MAX('T1'!M643,'T2'!K643),MAX('T1'!M643,'T2'!K643),COUNTRY_INFO!F643*0.33),IF(COUNTRY_INFO!K643=2,IF(COUNTRY_INFO!F643*0.5&gt;MAX('T1'!M643,'T2'!K643),MAX('T1'!M643,'T2'!K643),COUNTRY_INFO!F643*0.5),IF(COUNTRY_INFO!K643=3,IF(COUNTRY_INFO!F643&gt;MAX('T1'!M643,'T2'!K643),MAX('T1'!M643,'T2'!K643),COUNTRY_INFO!F643),0)))</f>
        <v>0</v>
      </c>
      <c r="AE643" s="217">
        <f>IF(AND(COUNTRY_INFO!K643&gt;0,COUNTRY_INFO!K643&lt;4),IF(Z643&gt;0,IF(COUNTRY_INFO!K643=1, AD643/(COUNTRY_INFO!F643*0.33)*100, IF(COUNTRY_INFO!K643=2, AD643/(COUNTRY_INFO!F643*0.5)*100, IF(COUNTRY_INFO!K643=3, AD643/COUNTRY_INFO!F643*100))),"-"),0)</f>
        <v>0</v>
      </c>
      <c r="AF643" s="11">
        <f>IF(COUNTRY_INFO!K643=2,IF(COUNTRY_INFO!G643*0.2&gt;MAX('T1'!N643,'T2'!L643),MAX('T1'!N643,'T2'!L643),COUNTRY_INFO!G643*0.2),IF(COUNTRY_INFO!K643=3,IF(COUNTRY_INFO!G643&gt;MAX('T1'!N643,'T2'!L643),MAX('T1'!N643,'T2'!L643),COUNTRY_INFO!G643),0))</f>
        <v>0</v>
      </c>
      <c r="AG643" s="217">
        <f>IF(AND(COUNTRY_INFO!K643&gt;0,COUNTRY_INFO!K643&lt;4),IF(Z643&gt;0,IF(COUNTRY_INFO!K643=1, 0, IF(COUNTRY_INFO!K643=2, AF643/(COUNTRY_INFO!G643*0.2)*100, IF(COUNTRY_INFO!K643=3, AF643/COUNTRY_INFO!G643*100))),"-"),0)</f>
        <v>0</v>
      </c>
      <c r="AH643" s="11">
        <f t="shared" si="69"/>
        <v>0</v>
      </c>
      <c r="AI643" s="73">
        <f>IF(AND(COUNTRY_INFO!K643&gt;0,COUNTRY_INFO!K643&lt;4), IF(AC643/Z643*100&lt;&gt;0, IF(AH643/Z643*100&gt;100,100,AH643/Z643*100), "-"),0)</f>
        <v>0</v>
      </c>
      <c r="AJ643" s="261"/>
      <c r="AK643" s="260">
        <f>IF(AND(D643&lt;&gt;0, D643&lt;&gt;"Unknown",D643&lt;&gt;"Stopped",D643&lt;&gt;"Not required"),D643/COUNTRY_INFO!D643, 0)</f>
        <v>0</v>
      </c>
      <c r="AL643" s="260">
        <f>IF(AND(J643&lt;&gt;0,J643&lt;&gt;"Unknown",J643&lt;&gt;"Stopped",J643&lt;&gt;"Not required"),J643/COUNTRY_INFO!D643, 0)</f>
        <v>0</v>
      </c>
      <c r="AM643" s="260">
        <f>IF(AND(P643&lt;&gt;0,P643&lt;&gt;"Unknown",P643&lt;&gt;"Not required"),P643/(COUNTRY_INFO!E643+COUNTRY_INFO!F643), 0)</f>
        <v>1</v>
      </c>
      <c r="AN643" s="260">
        <f>IF(AND(Z643&lt;&gt;0,Z643&lt;&gt;"Unknown",Z643&lt;&gt;"Not required"),IF(COUNTRY_INFO!K643=1,1,IF(COUNTRY_INFO!K643=2,0.5*COUNTRY_INFO!F643/(0.5*COUNTRY_INFO!F643+0.2*COUNTRY_INFO!G643),IF(COUNTRY_INFO!K643=3,COUNTRY_INFO!F643/(COUNTRY_INFO!F643+COUNTRY_INFO!G643)))),0)</f>
        <v>0</v>
      </c>
      <c r="AO643" s="260">
        <f>IF(AND(Z643&lt;&gt;0,Z643&lt;&gt;"Unknown",Z643&lt;&gt;"Not required"),IF(COUNTRY_INFO!K643=1,0,IF(COUNTRY_INFO!K643=2,0.2*COUNTRY_INFO!G643/(0.5*COUNTRY_INFO!F643+0.2*COUNTRY_INFO!G643),IF(COUNTRY_INFO!K643=3,COUNTRY_INFO!G643/(COUNTRY_INFO!F643+COUNTRY_INFO!G643)))),0)</f>
        <v>0</v>
      </c>
      <c r="AP643" s="259">
        <f>MAX(COUNTRY_INFO!D643*AK643*PROFILE!$G$7,COUNTRY_INFO!D643*AL643*PROFILE!$G$7)</f>
        <v>0</v>
      </c>
      <c r="AQ643" s="259">
        <f>MAX(COUNTRY_INFO!D643*AK643*PROFILE!$G$8,COUNTRY_INFO!D643*AL643*PROFILE!$G$8,COUNTRY_INFO!D643*AM643*PROFILE!$G$8)</f>
        <v>13860.232015588994</v>
      </c>
      <c r="AR643" s="259">
        <f>MAX(COUNTRY_INFO!D643*AK643*PROFILE!$G$9,COUNTRY_INFO!D643*AL643*PROFILE!$G$9,COUNTRY_INFO!D643*AM643*PROFILE!$G$9,IF(AND(DISTRICT!Z643&lt;&gt;"Unknown",Z643&lt;&gt;"Not required"),COUNTRY_INFO!O643*DISTRICT!AN643,0))</f>
        <v>28783.649610584034</v>
      </c>
      <c r="AS643" s="259">
        <f>MAX(COUNTRY_INFO!D643*AK643*PROFILE!$G$10,COUNTRY_INFO!D643*AL643*PROFILE!$G$10,IF(AND(DISTRICT!Z643&lt;&gt;"Unknown",Z643&lt;&gt;"Not required"),COUNTRY_INFO!O643*DISTRICT!AO643,0))</f>
        <v>0</v>
      </c>
      <c r="AT643" s="259">
        <f t="shared" si="70"/>
        <v>42643.881626173024</v>
      </c>
      <c r="AU643" s="258">
        <f t="shared" si="65"/>
        <v>0</v>
      </c>
      <c r="AV643" s="259">
        <f>MAX('MDA2'!J643,'T1'!L643,'T2'!J643,T3_R1!K643,T3_R2!K643)</f>
        <v>0</v>
      </c>
      <c r="AW643" s="259">
        <f>MAX('MDA1'!K643,'MDA2'!K643,'MDA3'!I643,'MDA3'!L643,'T1'!M643,'T2'!K643,T3_R1!L643,T3_R2!L643)</f>
        <v>0</v>
      </c>
      <c r="AX643" s="259">
        <f>MAX('MDA1'!L643,'MDA2'!L643,'MDA3'!J643,'MDA3'!M643,'T1'!N643,'T2'!L643,T3_R1!M643,T3_R2!M643)</f>
        <v>0</v>
      </c>
      <c r="AY643" s="259">
        <f t="shared" si="71"/>
        <v>0</v>
      </c>
      <c r="AZ643" s="259">
        <f>MAX('MDA2'!J643,T643)</f>
        <v>0</v>
      </c>
      <c r="BA643" s="259">
        <f>MAX('MDA1'!K643,'MDA2'!K643,'MDA3'!I643,'MDA3'!L643,V643,AD643)</f>
        <v>0</v>
      </c>
      <c r="BB643" s="259">
        <f>MAX('MDA1'!L643,'MDA2'!L643,'MDA3'!J643,'MDA3'!M643,AF643)</f>
        <v>0</v>
      </c>
      <c r="BC643" s="259">
        <f t="shared" si="66"/>
        <v>0</v>
      </c>
      <c r="BD643" s="260">
        <f t="shared" si="67"/>
        <v>0</v>
      </c>
    </row>
    <row r="644" spans="1:56" x14ac:dyDescent="0.2">
      <c r="A644" s="10" t="str">
        <f>IF(COUNTRY_INFO!A644=0," ",COUNTRY_INFO!A644)</f>
        <v>Ethiopia</v>
      </c>
      <c r="B644" s="10" t="str">
        <f>IF(COUNTRY_INFO!B644=0," ",COUNTRY_INFO!B644)</f>
        <v>SNNPR Gedio</v>
      </c>
      <c r="C644" s="87" t="str">
        <f>IF(COUNTRY_INFO!C644=0," ",COUNTRY_INFO!C644)</f>
        <v>Bule</v>
      </c>
      <c r="D644" s="67">
        <f>COUNTRY_INFO!L644</f>
        <v>0</v>
      </c>
      <c r="E644" s="61"/>
      <c r="F644" s="61"/>
      <c r="G644" s="11">
        <f>MAX('MDA1'!M644,'MDA2'!M644)</f>
        <v>0</v>
      </c>
      <c r="H644" s="11">
        <f>IF(AND(COUNTRY_INFO!H644&gt;0,COUNTRY_INFO!H644&lt;4),IF(D644&gt;MAX('MDA1'!M644,'MDA2'!M644),MAX('MDA1'!M644,'MDA2'!M644),D644),0)</f>
        <v>0</v>
      </c>
      <c r="I644" s="73">
        <f>IF(AND(COUNTRY_INFO!H644&gt;0,COUNTRY_INFO!H644&lt;4), IF(G644/D644*100&lt;&gt;0, IF(G644/D644*100&gt;100,100,G644/D644*100), "-"),0)</f>
        <v>0</v>
      </c>
      <c r="J644" s="67">
        <f>COUNTRY_INFO!M644</f>
        <v>0</v>
      </c>
      <c r="K644" s="61"/>
      <c r="L644" s="61"/>
      <c r="M644" s="11">
        <f>MAX('MDA1'!M644,MAX('MDA3'!I644,'MDA3'!L644)+MAX('MDA3'!J644,'MDA3'!M644))</f>
        <v>0</v>
      </c>
      <c r="N644" s="11">
        <f>IF(AND(COUNTRY_INFO!I644&gt;0,COUNTRY_INFO!I644&lt;4),IF(J644&gt;MAX('MDA1'!M644,MAX('MDA3'!I644,'MDA3'!L644)+MAX('MDA3'!J644,'MDA3'!M644)),MAX('MDA1'!M644,MAX('MDA3'!I644,'MDA3'!L644)+MAX('MDA3'!J644,'MDA3'!M644)),J644),0)</f>
        <v>0</v>
      </c>
      <c r="O644" s="73">
        <f>IF(AND(COUNTRY_INFO!I644&gt;0,COUNTRY_INFO!I644&lt;4), IF(M644/J644*100&lt;&gt;0, IF(M644/J644*100&gt;100,100,M644/J644*100), "-"),0)</f>
        <v>0</v>
      </c>
      <c r="P644" s="67">
        <f>COUNTRY_INFO!N644</f>
        <v>64363</v>
      </c>
      <c r="Q644" s="61"/>
      <c r="R644" s="61"/>
      <c r="S644" s="11">
        <f>SUM(MAX('MDA2'!J644, 'T1'!L644, MAX(T3_R1!K644, T3_R2!K644)), MAX('MDA1'!K644, 'MDA2'!K644, 'T1'!M644, MAX(T3_R1!L644, T3_R2!L644)), MAX('MDA1'!L644, 'MDA2'!L644, 'T1'!N644, MAX(T3_R1!M644, T3_R2!M644)))</f>
        <v>42796</v>
      </c>
      <c r="T644" s="11">
        <f>IF(AND(COUNTRY_INFO!J644&gt;1,COUNTRY_INFO!J644&lt;4),IF(COUNTRY_INFO!E644&gt;MAX('MDA2'!J644,'T1'!L644,MAX(T3_R1!K644,T3_R2!K644)),MAX('MDA2'!J644,'T1'!L644,MAX(T3_R1!K644,T3_R2!K644)),COUNTRY_INFO!E644),0)</f>
        <v>0</v>
      </c>
      <c r="U644" s="217" t="str">
        <f>IF(AND(COUNTRY_INFO!J644&gt;1,COUNTRY_INFO!J644&lt;4), IF(T644/COUNTRY_INFO!E644*100&lt;&gt;0, IF(T644/COUNTRY_INFO!E644*100&gt;100,100,T644/COUNTRY_INFO!E644*100), "-"),0)</f>
        <v>-</v>
      </c>
      <c r="V644" s="11">
        <f>IF(AND(COUNTRY_INFO!J644&gt;1,COUNTRY_INFO!J644&lt;4),IF(COUNTRY_INFO!F644&gt;MAX('MDA1'!K644,'MDA2'!K644,'T1'!M644,MAX(T3_R1!L644,T3_R2!L644)),MAX('MDA1'!K644,'MDA2'!K644,'T1'!M644,MAX(T3_R1!L644,T3_R2!L644)),COUNTRY_INFO!F644),0)</f>
        <v>42796</v>
      </c>
      <c r="W644" s="217">
        <f>IF(AND(COUNTRY_INFO!J644&gt;1,COUNTRY_INFO!J644&lt;4), IF(V644/COUNTRY_INFO!F644*100&lt;&gt;0, IF(V644/COUNTRY_INFO!F644*100&gt;100,100,V644/COUNTRY_INFO!F644*100), "-"),0)</f>
        <v>98.858858858858852</v>
      </c>
      <c r="X644" s="11">
        <f t="shared" si="68"/>
        <v>42796</v>
      </c>
      <c r="Y644" s="73">
        <f>IF(AND(COUNTRY_INFO!J644&gt;1,COUNTRY_INFO!J644&lt;4), IF(S644/P644*100&lt;&gt;0, IF(X644/P644*100&gt;100,100,X644/P644*100), "-"),0)</f>
        <v>66.491617854978784</v>
      </c>
      <c r="Z644" s="67">
        <f>COUNTRY_INFO!O644</f>
        <v>14285.7</v>
      </c>
      <c r="AA644" s="61"/>
      <c r="AB644" s="61"/>
      <c r="AC644" s="11">
        <f>MAX('T1'!L644,'T2'!J644)+MAX('T1'!M644,'T2'!K644)+MAX('T1'!N644,'T2'!L644)</f>
        <v>0</v>
      </c>
      <c r="AD644" s="11">
        <f>IF(COUNTRY_INFO!K644=1,IF(COUNTRY_INFO!F644*0.33&gt;MAX('T1'!M644,'T2'!K644),MAX('T1'!M644,'T2'!K644),COUNTRY_INFO!F644*0.33),IF(COUNTRY_INFO!K644=2,IF(COUNTRY_INFO!F644*0.5&gt;MAX('T1'!M644,'T2'!K644),MAX('T1'!M644,'T2'!K644),COUNTRY_INFO!F644*0.5),IF(COUNTRY_INFO!K644=3,IF(COUNTRY_INFO!F644&gt;MAX('T1'!M644,'T2'!K644),MAX('T1'!M644,'T2'!K644),COUNTRY_INFO!F644),0)))</f>
        <v>0</v>
      </c>
      <c r="AE644" s="217">
        <f>IF(AND(COUNTRY_INFO!K644&gt;0,COUNTRY_INFO!K644&lt;4),IF(Z644&gt;0,IF(COUNTRY_INFO!K644=1, AD644/(COUNTRY_INFO!F644*0.33)*100, IF(COUNTRY_INFO!K644=2, AD644/(COUNTRY_INFO!F644*0.5)*100, IF(COUNTRY_INFO!K644=3, AD644/COUNTRY_INFO!F644*100))),"-"),0)</f>
        <v>0</v>
      </c>
      <c r="AF644" s="11">
        <f>IF(COUNTRY_INFO!K644=2,IF(COUNTRY_INFO!G644*0.2&gt;MAX('T1'!N644,'T2'!L644),MAX('T1'!N644,'T2'!L644),COUNTRY_INFO!G644*0.2),IF(COUNTRY_INFO!K644=3,IF(COUNTRY_INFO!G644&gt;MAX('T1'!N644,'T2'!L644),MAX('T1'!N644,'T2'!L644),COUNTRY_INFO!G644),0))</f>
        <v>0</v>
      </c>
      <c r="AG644" s="217">
        <f>IF(AND(COUNTRY_INFO!K644&gt;0,COUNTRY_INFO!K644&lt;4),IF(Z644&gt;0,IF(COUNTRY_INFO!K644=1, 0, IF(COUNTRY_INFO!K644=2, AF644/(COUNTRY_INFO!G644*0.2)*100, IF(COUNTRY_INFO!K644=3, AF644/COUNTRY_INFO!G644*100))),"-"),0)</f>
        <v>0</v>
      </c>
      <c r="AH644" s="11">
        <f t="shared" si="69"/>
        <v>0</v>
      </c>
      <c r="AI644" s="73" t="str">
        <f>IF(AND(COUNTRY_INFO!K644&gt;0,COUNTRY_INFO!K644&lt;4), IF(AC644/Z644*100&lt;&gt;0, IF(AH644/Z644*100&gt;100,100,AH644/Z644*100), "-"),0)</f>
        <v>-</v>
      </c>
      <c r="AJ644" s="261"/>
      <c r="AK644" s="260">
        <f>IF(AND(D644&lt;&gt;0, D644&lt;&gt;"Unknown",D644&lt;&gt;"Stopped",D644&lt;&gt;"Not required"),D644/COUNTRY_INFO!D644, 0)</f>
        <v>0</v>
      </c>
      <c r="AL644" s="260">
        <f>IF(AND(J644&lt;&gt;0,J644&lt;&gt;"Unknown",J644&lt;&gt;"Stopped",J644&lt;&gt;"Not required"),J644/COUNTRY_INFO!D644, 0)</f>
        <v>0</v>
      </c>
      <c r="AM644" s="260">
        <f>IF(AND(P644&lt;&gt;0,P644&lt;&gt;"Unknown",P644&lt;&gt;"Not required"),P644/(COUNTRY_INFO!E644+COUNTRY_INFO!F644), 0)</f>
        <v>1</v>
      </c>
      <c r="AN644" s="260">
        <f>IF(AND(Z644&lt;&gt;0,Z644&lt;&gt;"Unknown",Z644&lt;&gt;"Not required"),IF(COUNTRY_INFO!K644=1,1,IF(COUNTRY_INFO!K644=2,0.5*COUNTRY_INFO!F644/(0.5*COUNTRY_INFO!F644+0.2*COUNTRY_INFO!G644),IF(COUNTRY_INFO!K644=3,COUNTRY_INFO!F644/(COUNTRY_INFO!F644+COUNTRY_INFO!G644)))),0)</f>
        <v>1</v>
      </c>
      <c r="AO644" s="260">
        <f>IF(AND(Z644&lt;&gt;0,Z644&lt;&gt;"Unknown",Z644&lt;&gt;"Not required"),IF(COUNTRY_INFO!K644=1,0,IF(COUNTRY_INFO!K644=2,0.2*COUNTRY_INFO!G644/(0.5*COUNTRY_INFO!F644+0.2*COUNTRY_INFO!G644),IF(COUNTRY_INFO!K644=3,COUNTRY_INFO!G644/(COUNTRY_INFO!F644+COUNTRY_INFO!G644)))),0)</f>
        <v>0</v>
      </c>
      <c r="AP644" s="259">
        <f>MAX(COUNTRY_INFO!D644*AK644*PROFILE!$G$7,COUNTRY_INFO!D644*AL644*PROFILE!$G$7)</f>
        <v>0</v>
      </c>
      <c r="AQ644" s="259">
        <f>MAX(COUNTRY_INFO!D644*AK644*PROFILE!$G$8,COUNTRY_INFO!D644*AL644*PROFILE!$G$8,COUNTRY_INFO!D644*AM644*PROFILE!$G$8)</f>
        <v>19681.465017740324</v>
      </c>
      <c r="AR644" s="259">
        <f>MAX(COUNTRY_INFO!D644*AK644*PROFILE!$G$9,COUNTRY_INFO!D644*AL644*PROFILE!$G$9,COUNTRY_INFO!D644*AM644*PROFILE!$G$9,IF(AND(DISTRICT!Z644&lt;&gt;"Unknown",Z644&lt;&gt;"Not required"),COUNTRY_INFO!O644*DISTRICT!AN644,0))</f>
        <v>40872.648614860198</v>
      </c>
      <c r="AS644" s="259">
        <f>MAX(COUNTRY_INFO!D644*AK644*PROFILE!$G$10,COUNTRY_INFO!D644*AL644*PROFILE!$G$10,IF(AND(DISTRICT!Z644&lt;&gt;"Unknown",Z644&lt;&gt;"Not required"),COUNTRY_INFO!O644*DISTRICT!AO644,0))</f>
        <v>0</v>
      </c>
      <c r="AT644" s="259">
        <f t="shared" si="70"/>
        <v>60554.113632600522</v>
      </c>
      <c r="AU644" s="258">
        <f t="shared" si="65"/>
        <v>0</v>
      </c>
      <c r="AV644" s="259">
        <f>MAX('MDA2'!J644,'T1'!L644,'T2'!J644,T3_R1!K644,T3_R2!K644)</f>
        <v>0</v>
      </c>
      <c r="AW644" s="259">
        <f>MAX('MDA1'!K644,'MDA2'!K644,'MDA3'!I644,'MDA3'!L644,'T1'!M644,'T2'!K644,T3_R1!L644,T3_R2!L644)</f>
        <v>42796</v>
      </c>
      <c r="AX644" s="259">
        <f>MAX('MDA1'!L644,'MDA2'!L644,'MDA3'!J644,'MDA3'!M644,'T1'!N644,'T2'!L644,T3_R1!M644,T3_R2!M644)</f>
        <v>0</v>
      </c>
      <c r="AY644" s="259">
        <f t="shared" si="71"/>
        <v>42796</v>
      </c>
      <c r="AZ644" s="259">
        <f>MAX('MDA2'!J644,T644)</f>
        <v>0</v>
      </c>
      <c r="BA644" s="259">
        <f>MAX('MDA1'!K644,'MDA2'!K644,'MDA3'!I644,'MDA3'!L644,V644,AD644)</f>
        <v>42796</v>
      </c>
      <c r="BB644" s="259">
        <f>MAX('MDA1'!L644,'MDA2'!L644,'MDA3'!J644,'MDA3'!M644,AF644)</f>
        <v>0</v>
      </c>
      <c r="BC644" s="259">
        <f t="shared" si="66"/>
        <v>42796</v>
      </c>
      <c r="BD644" s="260">
        <f t="shared" si="67"/>
        <v>70.673976436441336</v>
      </c>
    </row>
    <row r="645" spans="1:56" x14ac:dyDescent="0.2">
      <c r="A645" s="10" t="str">
        <f>IF(COUNTRY_INFO!A645=0," ",COUNTRY_INFO!A645)</f>
        <v>Ethiopia</v>
      </c>
      <c r="B645" s="10" t="str">
        <f>IF(COUNTRY_INFO!B645=0," ",COUNTRY_INFO!B645)</f>
        <v>SNNPR Gedio</v>
      </c>
      <c r="C645" s="87" t="str">
        <f>IF(COUNTRY_INFO!C645=0," ",COUNTRY_INFO!C645)</f>
        <v>Dilla Town</v>
      </c>
      <c r="D645" s="67">
        <f>COUNTRY_INFO!L645</f>
        <v>0</v>
      </c>
      <c r="E645" s="61"/>
      <c r="F645" s="61"/>
      <c r="G645" s="11">
        <f>MAX('MDA1'!M645,'MDA2'!M645)</f>
        <v>0</v>
      </c>
      <c r="H645" s="11">
        <f>IF(AND(COUNTRY_INFO!H645&gt;0,COUNTRY_INFO!H645&lt;4),IF(D645&gt;MAX('MDA1'!M645,'MDA2'!M645),MAX('MDA1'!M645,'MDA2'!M645),D645),0)</f>
        <v>0</v>
      </c>
      <c r="I645" s="73">
        <f>IF(AND(COUNTRY_INFO!H645&gt;0,COUNTRY_INFO!H645&lt;4), IF(G645/D645*100&lt;&gt;0, IF(G645/D645*100&gt;100,100,G645/D645*100), "-"),0)</f>
        <v>0</v>
      </c>
      <c r="J645" s="67">
        <f>COUNTRY_INFO!M645</f>
        <v>0</v>
      </c>
      <c r="K645" s="61"/>
      <c r="L645" s="61"/>
      <c r="M645" s="11">
        <f>MAX('MDA1'!M645,MAX('MDA3'!I645,'MDA3'!L645)+MAX('MDA3'!J645,'MDA3'!M645))</f>
        <v>0</v>
      </c>
      <c r="N645" s="11">
        <f>IF(AND(COUNTRY_INFO!I645&gt;0,COUNTRY_INFO!I645&lt;4),IF(J645&gt;MAX('MDA1'!M645,MAX('MDA3'!I645,'MDA3'!L645)+MAX('MDA3'!J645,'MDA3'!M645)),MAX('MDA1'!M645,MAX('MDA3'!I645,'MDA3'!L645)+MAX('MDA3'!J645,'MDA3'!M645)),J645),0)</f>
        <v>0</v>
      </c>
      <c r="O645" s="73">
        <f>IF(AND(COUNTRY_INFO!I645&gt;0,COUNTRY_INFO!I645&lt;4), IF(M645/J645*100&lt;&gt;0, IF(M645/J645*100&gt;100,100,M645/J645*100), "-"),0)</f>
        <v>0</v>
      </c>
      <c r="P645" s="67">
        <f>COUNTRY_INFO!N645</f>
        <v>41859</v>
      </c>
      <c r="Q645" s="61"/>
      <c r="R645" s="61"/>
      <c r="S645" s="11">
        <f>SUM(MAX('MDA2'!J645, 'T1'!L645, MAX(T3_R1!K645, T3_R2!K645)), MAX('MDA1'!K645, 'MDA2'!K645, 'T1'!M645, MAX(T3_R1!L645, T3_R2!L645)), MAX('MDA1'!L645, 'MDA2'!L645, 'T1'!N645, MAX(T3_R1!M645, T3_R2!M645)))</f>
        <v>27832</v>
      </c>
      <c r="T645" s="11">
        <f>IF(AND(COUNTRY_INFO!J645&gt;1,COUNTRY_INFO!J645&lt;4),IF(COUNTRY_INFO!E645&gt;MAX('MDA2'!J645,'T1'!L645,MAX(T3_R1!K645,T3_R2!K645)),MAX('MDA2'!J645,'T1'!L645,MAX(T3_R1!K645,T3_R2!K645)),COUNTRY_INFO!E645),0)</f>
        <v>0</v>
      </c>
      <c r="U645" s="217" t="str">
        <f>IF(AND(COUNTRY_INFO!J645&gt;1,COUNTRY_INFO!J645&lt;4), IF(T645/COUNTRY_INFO!E645*100&lt;&gt;0, IF(T645/COUNTRY_INFO!E645*100&gt;100,100,T645/COUNTRY_INFO!E645*100), "-"),0)</f>
        <v>-</v>
      </c>
      <c r="V645" s="11">
        <f>IF(AND(COUNTRY_INFO!J645&gt;1,COUNTRY_INFO!J645&lt;4),IF(COUNTRY_INFO!F645&gt;MAX('MDA1'!K645,'MDA2'!K645,'T1'!M645,MAX(T3_R1!L645,T3_R2!L645)),MAX('MDA1'!K645,'MDA2'!K645,'T1'!M645,MAX(T3_R1!L645,T3_R2!L645)),COUNTRY_INFO!F645),0)</f>
        <v>27832</v>
      </c>
      <c r="W645" s="217">
        <f>IF(AND(COUNTRY_INFO!J645&gt;1,COUNTRY_INFO!J645&lt;4), IF(V645/COUNTRY_INFO!F645*100&lt;&gt;0, IF(V645/COUNTRY_INFO!F645*100&gt;100,100,V645/COUNTRY_INFO!F645*100), "-"),0)</f>
        <v>98.85629040278468</v>
      </c>
      <c r="X645" s="11">
        <f t="shared" si="68"/>
        <v>27832</v>
      </c>
      <c r="Y645" s="73">
        <f>IF(AND(COUNTRY_INFO!J645&gt;1,COUNTRY_INFO!J645&lt;4), IF(S645/P645*100&lt;&gt;0, IF(X645/P645*100&gt;100,100,X645/P645*100), "-"),0)</f>
        <v>66.489882701450114</v>
      </c>
      <c r="Z645" s="67">
        <f>COUNTRY_INFO!O645</f>
        <v>9290.82</v>
      </c>
      <c r="AA645" s="61"/>
      <c r="AB645" s="61"/>
      <c r="AC645" s="11">
        <f>MAX('T1'!L645,'T2'!J645)+MAX('T1'!M645,'T2'!K645)+MAX('T1'!N645,'T2'!L645)</f>
        <v>0</v>
      </c>
      <c r="AD645" s="11">
        <f>IF(COUNTRY_INFO!K645=1,IF(COUNTRY_INFO!F645*0.33&gt;MAX('T1'!M645,'T2'!K645),MAX('T1'!M645,'T2'!K645),COUNTRY_INFO!F645*0.33),IF(COUNTRY_INFO!K645=2,IF(COUNTRY_INFO!F645*0.5&gt;MAX('T1'!M645,'T2'!K645),MAX('T1'!M645,'T2'!K645),COUNTRY_INFO!F645*0.5),IF(COUNTRY_INFO!K645=3,IF(COUNTRY_INFO!F645&gt;MAX('T1'!M645,'T2'!K645),MAX('T1'!M645,'T2'!K645),COUNTRY_INFO!F645),0)))</f>
        <v>0</v>
      </c>
      <c r="AE645" s="217">
        <f>IF(AND(COUNTRY_INFO!K645&gt;0,COUNTRY_INFO!K645&lt;4),IF(Z645&gt;0,IF(COUNTRY_INFO!K645=1, AD645/(COUNTRY_INFO!F645*0.33)*100, IF(COUNTRY_INFO!K645=2, AD645/(COUNTRY_INFO!F645*0.5)*100, IF(COUNTRY_INFO!K645=3, AD645/COUNTRY_INFO!F645*100))),"-"),0)</f>
        <v>0</v>
      </c>
      <c r="AF645" s="11">
        <f>IF(COUNTRY_INFO!K645=2,IF(COUNTRY_INFO!G645*0.2&gt;MAX('T1'!N645,'T2'!L645),MAX('T1'!N645,'T2'!L645),COUNTRY_INFO!G645*0.2),IF(COUNTRY_INFO!K645=3,IF(COUNTRY_INFO!G645&gt;MAX('T1'!N645,'T2'!L645),MAX('T1'!N645,'T2'!L645),COUNTRY_INFO!G645),0))</f>
        <v>0</v>
      </c>
      <c r="AG645" s="217">
        <f>IF(AND(COUNTRY_INFO!K645&gt;0,COUNTRY_INFO!K645&lt;4),IF(Z645&gt;0,IF(COUNTRY_INFO!K645=1, 0, IF(COUNTRY_INFO!K645=2, AF645/(COUNTRY_INFO!G645*0.2)*100, IF(COUNTRY_INFO!K645=3, AF645/COUNTRY_INFO!G645*100))),"-"),0)</f>
        <v>0</v>
      </c>
      <c r="AH645" s="11">
        <f t="shared" si="69"/>
        <v>0</v>
      </c>
      <c r="AI645" s="73" t="str">
        <f>IF(AND(COUNTRY_INFO!K645&gt;0,COUNTRY_INFO!K645&lt;4), IF(AC645/Z645*100&lt;&gt;0, IF(AH645/Z645*100&gt;100,100,AH645/Z645*100), "-"),0)</f>
        <v>-</v>
      </c>
      <c r="AJ645" s="261"/>
      <c r="AK645" s="260">
        <f>IF(AND(D645&lt;&gt;0, D645&lt;&gt;"Unknown",D645&lt;&gt;"Stopped",D645&lt;&gt;"Not required"),D645/COUNTRY_INFO!D645, 0)</f>
        <v>0</v>
      </c>
      <c r="AL645" s="260">
        <f>IF(AND(J645&lt;&gt;0,J645&lt;&gt;"Unknown",J645&lt;&gt;"Stopped",J645&lt;&gt;"Not required"),J645/COUNTRY_INFO!D645, 0)</f>
        <v>0</v>
      </c>
      <c r="AM645" s="260">
        <f>IF(AND(P645&lt;&gt;0,P645&lt;&gt;"Unknown",P645&lt;&gt;"Not required"),P645/(COUNTRY_INFO!E645+COUNTRY_INFO!F645), 0)</f>
        <v>1</v>
      </c>
      <c r="AN645" s="260">
        <f>IF(AND(Z645&lt;&gt;0,Z645&lt;&gt;"Unknown",Z645&lt;&gt;"Not required"),IF(COUNTRY_INFO!K645=1,1,IF(COUNTRY_INFO!K645=2,0.5*COUNTRY_INFO!F645/(0.5*COUNTRY_INFO!F645+0.2*COUNTRY_INFO!G645),IF(COUNTRY_INFO!K645=3,COUNTRY_INFO!F645/(COUNTRY_INFO!F645+COUNTRY_INFO!G645)))),0)</f>
        <v>1</v>
      </c>
      <c r="AO645" s="260">
        <f>IF(AND(Z645&lt;&gt;0,Z645&lt;&gt;"Unknown",Z645&lt;&gt;"Not required"),IF(COUNTRY_INFO!K645=1,0,IF(COUNTRY_INFO!K645=2,0.2*COUNTRY_INFO!G645/(0.5*COUNTRY_INFO!F645+0.2*COUNTRY_INFO!G645),IF(COUNTRY_INFO!K645=3,COUNTRY_INFO!G645/(COUNTRY_INFO!F645+COUNTRY_INFO!G645)))),0)</f>
        <v>0</v>
      </c>
      <c r="AP645" s="259">
        <f>MAX(COUNTRY_INFO!D645*AK645*PROFILE!$G$7,COUNTRY_INFO!D645*AL645*PROFILE!$G$7)</f>
        <v>0</v>
      </c>
      <c r="AQ645" s="259">
        <f>MAX(COUNTRY_INFO!D645*AK645*PROFILE!$G$8,COUNTRY_INFO!D645*AL645*PROFILE!$G$8,COUNTRY_INFO!D645*AM645*PROFILE!$G$8)</f>
        <v>12799.975236055128</v>
      </c>
      <c r="AR645" s="259">
        <f>MAX(COUNTRY_INFO!D645*AK645*PROFILE!$G$9,COUNTRY_INFO!D645*AL645*PROFILE!$G$9,COUNTRY_INFO!D645*AM645*PROFILE!$G$9,IF(AND(DISTRICT!Z645&lt;&gt;"Unknown",Z645&lt;&gt;"Not required"),COUNTRY_INFO!O645*DISTRICT!AN645,0))</f>
        <v>26581.806264453571</v>
      </c>
      <c r="AS645" s="259">
        <f>MAX(COUNTRY_INFO!D645*AK645*PROFILE!$G$10,COUNTRY_INFO!D645*AL645*PROFILE!$G$10,IF(AND(DISTRICT!Z645&lt;&gt;"Unknown",Z645&lt;&gt;"Not required"),COUNTRY_INFO!O645*DISTRICT!AO645,0))</f>
        <v>0</v>
      </c>
      <c r="AT645" s="259">
        <f t="shared" si="70"/>
        <v>39381.781500508703</v>
      </c>
      <c r="AU645" s="258">
        <f t="shared" si="65"/>
        <v>0</v>
      </c>
      <c r="AV645" s="259">
        <f>MAX('MDA2'!J645,'T1'!L645,'T2'!J645,T3_R1!K645,T3_R2!K645)</f>
        <v>0</v>
      </c>
      <c r="AW645" s="259">
        <f>MAX('MDA1'!K645,'MDA2'!K645,'MDA3'!I645,'MDA3'!L645,'T1'!M645,'T2'!K645,T3_R1!L645,T3_R2!L645)</f>
        <v>27832</v>
      </c>
      <c r="AX645" s="259">
        <f>MAX('MDA1'!L645,'MDA2'!L645,'MDA3'!J645,'MDA3'!M645,'T1'!N645,'T2'!L645,T3_R1!M645,T3_R2!M645)</f>
        <v>0</v>
      </c>
      <c r="AY645" s="259">
        <f t="shared" si="71"/>
        <v>27832</v>
      </c>
      <c r="AZ645" s="259">
        <f>MAX('MDA2'!J645,T645)</f>
        <v>0</v>
      </c>
      <c r="BA645" s="259">
        <f>MAX('MDA1'!K645,'MDA2'!K645,'MDA3'!I645,'MDA3'!L645,V645,AD645)</f>
        <v>27832</v>
      </c>
      <c r="BB645" s="259">
        <f>MAX('MDA1'!L645,'MDA2'!L645,'MDA3'!J645,'MDA3'!M645,AF645)</f>
        <v>0</v>
      </c>
      <c r="BC645" s="259">
        <f t="shared" si="66"/>
        <v>27832</v>
      </c>
      <c r="BD645" s="260">
        <f t="shared" si="67"/>
        <v>70.672272658971735</v>
      </c>
    </row>
    <row r="646" spans="1:56" x14ac:dyDescent="0.2">
      <c r="A646" s="10" t="str">
        <f>IF(COUNTRY_INFO!A646=0," ",COUNTRY_INFO!A646)</f>
        <v>Ethiopia</v>
      </c>
      <c r="B646" s="10" t="str">
        <f>IF(COUNTRY_INFO!B646=0," ",COUNTRY_INFO!B646)</f>
        <v>SNNPR Gedio</v>
      </c>
      <c r="C646" s="87" t="str">
        <f>IF(COUNTRY_INFO!C646=0," ",COUNTRY_INFO!C646)</f>
        <v>Dilla Zurya</v>
      </c>
      <c r="D646" s="67">
        <f>COUNTRY_INFO!L646</f>
        <v>0</v>
      </c>
      <c r="E646" s="61"/>
      <c r="F646" s="61"/>
      <c r="G646" s="11">
        <f>MAX('MDA1'!M646,'MDA2'!M646)</f>
        <v>0</v>
      </c>
      <c r="H646" s="11">
        <f>IF(AND(COUNTRY_INFO!H646&gt;0,COUNTRY_INFO!H646&lt;4),IF(D646&gt;MAX('MDA1'!M646,'MDA2'!M646),MAX('MDA1'!M646,'MDA2'!M646),D646),0)</f>
        <v>0</v>
      </c>
      <c r="I646" s="73">
        <f>IF(AND(COUNTRY_INFO!H646&gt;0,COUNTRY_INFO!H646&lt;4), IF(G646/D646*100&lt;&gt;0, IF(G646/D646*100&gt;100,100,G646/D646*100), "-"),0)</f>
        <v>0</v>
      </c>
      <c r="J646" s="67">
        <f>COUNTRY_INFO!M646</f>
        <v>0</v>
      </c>
      <c r="K646" s="61"/>
      <c r="L646" s="61"/>
      <c r="M646" s="11">
        <f>MAX('MDA1'!M646,MAX('MDA3'!I646,'MDA3'!L646)+MAX('MDA3'!J646,'MDA3'!M646))</f>
        <v>0</v>
      </c>
      <c r="N646" s="11">
        <f>IF(AND(COUNTRY_INFO!I646&gt;0,COUNTRY_INFO!I646&lt;4),IF(J646&gt;MAX('MDA1'!M646,MAX('MDA3'!I646,'MDA3'!L646)+MAX('MDA3'!J646,'MDA3'!M646)),MAX('MDA1'!M646,MAX('MDA3'!I646,'MDA3'!L646)+MAX('MDA3'!J646,'MDA3'!M646)),J646),0)</f>
        <v>0</v>
      </c>
      <c r="O646" s="73">
        <f>IF(AND(COUNTRY_INFO!I646&gt;0,COUNTRY_INFO!I646&lt;4), IF(M646/J646*100&lt;&gt;0, IF(M646/J646*100&gt;100,100,M646/J646*100), "-"),0)</f>
        <v>0</v>
      </c>
      <c r="P646" s="67">
        <f>COUNTRY_INFO!N646</f>
        <v>59711</v>
      </c>
      <c r="Q646" s="61"/>
      <c r="R646" s="61"/>
      <c r="S646" s="11">
        <f>SUM(MAX('MDA2'!J646, 'T1'!L646, MAX(T3_R1!K646, T3_R2!K646)), MAX('MDA1'!K646, 'MDA2'!K646, 'T1'!M646, MAX(T3_R1!L646, T3_R2!L646)), MAX('MDA1'!L646, 'MDA2'!L646, 'T1'!N646, MAX(T3_R1!M646, T3_R2!M646)))</f>
        <v>39702</v>
      </c>
      <c r="T646" s="11">
        <f>IF(AND(COUNTRY_INFO!J646&gt;1,COUNTRY_INFO!J646&lt;4),IF(COUNTRY_INFO!E646&gt;MAX('MDA2'!J646,'T1'!L646,MAX(T3_R1!K646,T3_R2!K646)),MAX('MDA2'!J646,'T1'!L646,MAX(T3_R1!K646,T3_R2!K646)),COUNTRY_INFO!E646),0)</f>
        <v>0</v>
      </c>
      <c r="U646" s="217" t="str">
        <f>IF(AND(COUNTRY_INFO!J646&gt;1,COUNTRY_INFO!J646&lt;4), IF(T646/COUNTRY_INFO!E646*100&lt;&gt;0, IF(T646/COUNTRY_INFO!E646*100&gt;100,100,T646/COUNTRY_INFO!E646*100), "-"),0)</f>
        <v>-</v>
      </c>
      <c r="V646" s="11">
        <f>IF(AND(COUNTRY_INFO!J646&gt;1,COUNTRY_INFO!J646&lt;4),IF(COUNTRY_INFO!F646&gt;MAX('MDA1'!K646,'MDA2'!K646,'T1'!M646,MAX(T3_R1!L646,T3_R2!L646)),MAX('MDA1'!K646,'MDA2'!K646,'T1'!M646,MAX(T3_R1!L646,T3_R2!L646)),COUNTRY_INFO!F646),0)</f>
        <v>39702</v>
      </c>
      <c r="W646" s="217">
        <f>IF(AND(COUNTRY_INFO!J646&gt;1,COUNTRY_INFO!J646&lt;4), IF(V646/COUNTRY_INFO!F646*100&lt;&gt;0, IF(V646/COUNTRY_INFO!F646*100&gt;100,100,V646/COUNTRY_INFO!F646*100), "-"),0)</f>
        <v>98.857100171808483</v>
      </c>
      <c r="X646" s="11">
        <f t="shared" si="68"/>
        <v>39702</v>
      </c>
      <c r="Y646" s="73">
        <f>IF(AND(COUNTRY_INFO!J646&gt;1,COUNTRY_INFO!J646&lt;4), IF(S646/P646*100&lt;&gt;0, IF(X646/P646*100&gt;100,100,X646/P646*100), "-"),0)</f>
        <v>66.490261425867942</v>
      </c>
      <c r="Z646" s="67">
        <f>COUNTRY_INFO!O646</f>
        <v>0</v>
      </c>
      <c r="AA646" s="61"/>
      <c r="AB646" s="61"/>
      <c r="AC646" s="11">
        <f>MAX('T1'!L646,'T2'!J646)+MAX('T1'!M646,'T2'!K646)+MAX('T1'!N646,'T2'!L646)</f>
        <v>0</v>
      </c>
      <c r="AD646" s="11">
        <f>IF(COUNTRY_INFO!K646=1,IF(COUNTRY_INFO!F646*0.33&gt;MAX('T1'!M646,'T2'!K646),MAX('T1'!M646,'T2'!K646),COUNTRY_INFO!F646*0.33),IF(COUNTRY_INFO!K646=2,IF(COUNTRY_INFO!F646*0.5&gt;MAX('T1'!M646,'T2'!K646),MAX('T1'!M646,'T2'!K646),COUNTRY_INFO!F646*0.5),IF(COUNTRY_INFO!K646=3,IF(COUNTRY_INFO!F646&gt;MAX('T1'!M646,'T2'!K646),MAX('T1'!M646,'T2'!K646),COUNTRY_INFO!F646),0)))</f>
        <v>0</v>
      </c>
      <c r="AE646" s="217">
        <f>IF(AND(COUNTRY_INFO!K646&gt;0,COUNTRY_INFO!K646&lt;4),IF(Z646&gt;0,IF(COUNTRY_INFO!K646=1, AD646/(COUNTRY_INFO!F646*0.33)*100, IF(COUNTRY_INFO!K646=2, AD646/(COUNTRY_INFO!F646*0.5)*100, IF(COUNTRY_INFO!K646=3, AD646/COUNTRY_INFO!F646*100))),"-"),0)</f>
        <v>0</v>
      </c>
      <c r="AF646" s="11">
        <f>IF(COUNTRY_INFO!K646=2,IF(COUNTRY_INFO!G646*0.2&gt;MAX('T1'!N646,'T2'!L646),MAX('T1'!N646,'T2'!L646),COUNTRY_INFO!G646*0.2),IF(COUNTRY_INFO!K646=3,IF(COUNTRY_INFO!G646&gt;MAX('T1'!N646,'T2'!L646),MAX('T1'!N646,'T2'!L646),COUNTRY_INFO!G646),0))</f>
        <v>0</v>
      </c>
      <c r="AG646" s="217">
        <f>IF(AND(COUNTRY_INFO!K646&gt;0,COUNTRY_INFO!K646&lt;4),IF(Z646&gt;0,IF(COUNTRY_INFO!K646=1, 0, IF(COUNTRY_INFO!K646=2, AF646/(COUNTRY_INFO!G646*0.2)*100, IF(COUNTRY_INFO!K646=3, AF646/COUNTRY_INFO!G646*100))),"-"),0)</f>
        <v>0</v>
      </c>
      <c r="AH646" s="11">
        <f t="shared" si="69"/>
        <v>0</v>
      </c>
      <c r="AI646" s="73">
        <f>IF(AND(COUNTRY_INFO!K646&gt;0,COUNTRY_INFO!K646&lt;4), IF(AC646/Z646*100&lt;&gt;0, IF(AH646/Z646*100&gt;100,100,AH646/Z646*100), "-"),0)</f>
        <v>0</v>
      </c>
      <c r="AJ646" s="261"/>
      <c r="AK646" s="260">
        <f>IF(AND(D646&lt;&gt;0, D646&lt;&gt;"Unknown",D646&lt;&gt;"Stopped",D646&lt;&gt;"Not required"),D646/COUNTRY_INFO!D646, 0)</f>
        <v>0</v>
      </c>
      <c r="AL646" s="260">
        <f>IF(AND(J646&lt;&gt;0,J646&lt;&gt;"Unknown",J646&lt;&gt;"Stopped",J646&lt;&gt;"Not required"),J646/COUNTRY_INFO!D646, 0)</f>
        <v>0</v>
      </c>
      <c r="AM646" s="260">
        <f>IF(AND(P646&lt;&gt;0,P646&lt;&gt;"Unknown",P646&lt;&gt;"Not required"),P646/(COUNTRY_INFO!E646+COUNTRY_INFO!F646), 0)</f>
        <v>1</v>
      </c>
      <c r="AN646" s="260">
        <f>IF(AND(Z646&lt;&gt;0,Z646&lt;&gt;"Unknown",Z646&lt;&gt;"Not required"),IF(COUNTRY_INFO!K646=1,1,IF(COUNTRY_INFO!K646=2,0.5*COUNTRY_INFO!F646/(0.5*COUNTRY_INFO!F646+0.2*COUNTRY_INFO!G646),IF(COUNTRY_INFO!K646=3,COUNTRY_INFO!F646/(COUNTRY_INFO!F646+COUNTRY_INFO!G646)))),0)</f>
        <v>0</v>
      </c>
      <c r="AO646" s="260">
        <f>IF(AND(Z646&lt;&gt;0,Z646&lt;&gt;"Unknown",Z646&lt;&gt;"Not required"),IF(COUNTRY_INFO!K646=1,0,IF(COUNTRY_INFO!K646=2,0.2*COUNTRY_INFO!G646/(0.5*COUNTRY_INFO!F646+0.2*COUNTRY_INFO!G646),IF(COUNTRY_INFO!K646=3,COUNTRY_INFO!G646/(COUNTRY_INFO!F646+COUNTRY_INFO!G646)))),0)</f>
        <v>0</v>
      </c>
      <c r="AP646" s="259">
        <f>MAX(COUNTRY_INFO!D646*AK646*PROFILE!$G$7,COUNTRY_INFO!D646*AL646*PROFILE!$G$7)</f>
        <v>0</v>
      </c>
      <c r="AQ646" s="259">
        <f>MAX(COUNTRY_INFO!D646*AK646*PROFILE!$G$8,COUNTRY_INFO!D646*AL646*PROFILE!$G$8,COUNTRY_INFO!D646*AM646*PROFILE!$G$8)</f>
        <v>18258.854974970269</v>
      </c>
      <c r="AR646" s="259">
        <f>MAX(COUNTRY_INFO!D646*AK646*PROFILE!$G$9,COUNTRY_INFO!D646*AL646*PROFILE!$G$9,COUNTRY_INFO!D646*AM646*PROFILE!$G$9,IF(AND(DISTRICT!Z646&lt;&gt;"Unknown",Z646&lt;&gt;"Not required"),COUNTRY_INFO!O646*DISTRICT!AN646,0))</f>
        <v>37918.303481421164</v>
      </c>
      <c r="AS646" s="259">
        <f>MAX(COUNTRY_INFO!D646*AK646*PROFILE!$G$10,COUNTRY_INFO!D646*AL646*PROFILE!$G$10,IF(AND(DISTRICT!Z646&lt;&gt;"Unknown",Z646&lt;&gt;"Not required"),COUNTRY_INFO!O646*DISTRICT!AO646,0))</f>
        <v>0</v>
      </c>
      <c r="AT646" s="259">
        <f t="shared" si="70"/>
        <v>56177.158456391437</v>
      </c>
      <c r="AU646" s="258" t="str">
        <f t="shared" si="65"/>
        <v>Y</v>
      </c>
      <c r="AV646" s="259">
        <f>MAX('MDA2'!J646,'T1'!L646,'T2'!J646,T3_R1!K646,T3_R2!K646)</f>
        <v>0</v>
      </c>
      <c r="AW646" s="259">
        <f>MAX('MDA1'!K646,'MDA2'!K646,'MDA3'!I646,'MDA3'!L646,'T1'!M646,'T2'!K646,T3_R1!L646,T3_R2!L646)</f>
        <v>39702</v>
      </c>
      <c r="AX646" s="259">
        <f>MAX('MDA1'!L646,'MDA2'!L646,'MDA3'!J646,'MDA3'!M646,'T1'!N646,'T2'!L646,T3_R1!M646,T3_R2!M646)</f>
        <v>0</v>
      </c>
      <c r="AY646" s="259">
        <f t="shared" si="71"/>
        <v>39702</v>
      </c>
      <c r="AZ646" s="259">
        <f>MAX('MDA2'!J646,T646)</f>
        <v>0</v>
      </c>
      <c r="BA646" s="259">
        <f>MAX('MDA1'!K646,'MDA2'!K646,'MDA3'!I646,'MDA3'!L646,V646,AD646)</f>
        <v>39702</v>
      </c>
      <c r="BB646" s="259">
        <f>MAX('MDA1'!L646,'MDA2'!L646,'MDA3'!J646,'MDA3'!M646,AF646)</f>
        <v>0</v>
      </c>
      <c r="BC646" s="259">
        <f t="shared" si="66"/>
        <v>39702</v>
      </c>
      <c r="BD646" s="260">
        <f t="shared" si="67"/>
        <v>70.672851904425556</v>
      </c>
    </row>
    <row r="647" spans="1:56" x14ac:dyDescent="0.2">
      <c r="A647" s="10" t="str">
        <f>IF(COUNTRY_INFO!A647=0," ",COUNTRY_INFO!A647)</f>
        <v>Ethiopia</v>
      </c>
      <c r="B647" s="10" t="str">
        <f>IF(COUNTRY_INFO!B647=0," ",COUNTRY_INFO!B647)</f>
        <v>SNNPR Gedio</v>
      </c>
      <c r="C647" s="87" t="str">
        <f>IF(COUNTRY_INFO!C647=0," ",COUNTRY_INFO!C647)</f>
        <v>Gedeb</v>
      </c>
      <c r="D647" s="67">
        <f>COUNTRY_INFO!L647</f>
        <v>0</v>
      </c>
      <c r="E647" s="61"/>
      <c r="F647" s="61"/>
      <c r="G647" s="11">
        <f>MAX('MDA1'!M647,'MDA2'!M647)</f>
        <v>0</v>
      </c>
      <c r="H647" s="11">
        <f>IF(AND(COUNTRY_INFO!H647&gt;0,COUNTRY_INFO!H647&lt;4),IF(D647&gt;MAX('MDA1'!M647,'MDA2'!M647),MAX('MDA1'!M647,'MDA2'!M647),D647),0)</f>
        <v>0</v>
      </c>
      <c r="I647" s="73">
        <f>IF(AND(COUNTRY_INFO!H647&gt;0,COUNTRY_INFO!H647&lt;4), IF(G647/D647*100&lt;&gt;0, IF(G647/D647*100&gt;100,100,G647/D647*100), "-"),0)</f>
        <v>0</v>
      </c>
      <c r="J647" s="67">
        <f>COUNTRY_INFO!M647</f>
        <v>0</v>
      </c>
      <c r="K647" s="61"/>
      <c r="L647" s="61"/>
      <c r="M647" s="11">
        <f>MAX('MDA1'!M647,MAX('MDA3'!I647,'MDA3'!L647)+MAX('MDA3'!J647,'MDA3'!M647))</f>
        <v>0</v>
      </c>
      <c r="N647" s="11">
        <f>IF(AND(COUNTRY_INFO!I647&gt;0,COUNTRY_INFO!I647&lt;4),IF(J647&gt;MAX('MDA1'!M647,MAX('MDA3'!I647,'MDA3'!L647)+MAX('MDA3'!J647,'MDA3'!M647)),MAX('MDA1'!M647,MAX('MDA3'!I647,'MDA3'!L647)+MAX('MDA3'!J647,'MDA3'!M647)),J647),0)</f>
        <v>0</v>
      </c>
      <c r="O647" s="73">
        <f>IF(AND(COUNTRY_INFO!I647&gt;0,COUNTRY_INFO!I647&lt;4), IF(M647/J647*100&lt;&gt;0, IF(M647/J647*100&gt;100,100,M647/J647*100), "-"),0)</f>
        <v>0</v>
      </c>
      <c r="P647" s="67">
        <f>COUNTRY_INFO!N647</f>
        <v>87031</v>
      </c>
      <c r="Q647" s="61"/>
      <c r="R647" s="61"/>
      <c r="S647" s="11">
        <f>SUM(MAX('MDA2'!J647, 'T1'!L647, MAX(T3_R1!K647, T3_R2!K647)), MAX('MDA1'!K647, 'MDA2'!K647, 'T1'!M647, MAX(T3_R1!L647, T3_R2!L647)), MAX('MDA1'!L647, 'MDA2'!L647, 'T1'!N647, MAX(T3_R1!M647, T3_R2!M647)))</f>
        <v>57868</v>
      </c>
      <c r="T647" s="11">
        <f>IF(AND(COUNTRY_INFO!J647&gt;1,COUNTRY_INFO!J647&lt;4),IF(COUNTRY_INFO!E647&gt;MAX('MDA2'!J647,'T1'!L647,MAX(T3_R1!K647,T3_R2!K647)),MAX('MDA2'!J647,'T1'!L647,MAX(T3_R1!K647,T3_R2!K647)),COUNTRY_INFO!E647),0)</f>
        <v>0</v>
      </c>
      <c r="U647" s="217" t="str">
        <f>IF(AND(COUNTRY_INFO!J647&gt;1,COUNTRY_INFO!J647&lt;4), IF(T647/COUNTRY_INFO!E647*100&lt;&gt;0, IF(T647/COUNTRY_INFO!E647*100&gt;100,100,T647/COUNTRY_INFO!E647*100), "-"),0)</f>
        <v>-</v>
      </c>
      <c r="V647" s="11">
        <f>IF(AND(COUNTRY_INFO!J647&gt;1,COUNTRY_INFO!J647&lt;4),IF(COUNTRY_INFO!F647&gt;MAX('MDA1'!K647,'MDA2'!K647,'T1'!M647,MAX(T3_R1!L647,T3_R2!L647)),MAX('MDA1'!K647,'MDA2'!K647,'T1'!M647,MAX(T3_R1!L647,T3_R2!L647)),COUNTRY_INFO!F647),0)</f>
        <v>57868</v>
      </c>
      <c r="W647" s="217">
        <f>IF(AND(COUNTRY_INFO!J647&gt;1,COUNTRY_INFO!J647&lt;4), IF(V647/COUNTRY_INFO!F647*100&lt;&gt;0, IF(V647/COUNTRY_INFO!F647*100&gt;100,100,V647/COUNTRY_INFO!F647*100), "-"),0)</f>
        <v>98.858821921552547</v>
      </c>
      <c r="X647" s="11">
        <f t="shared" si="68"/>
        <v>57868</v>
      </c>
      <c r="Y647" s="73">
        <f>IF(AND(COUNTRY_INFO!J647&gt;1,COUNTRY_INFO!J647&lt;4), IF(S647/P647*100&lt;&gt;0, IF(X647/P647*100&gt;100,100,X647/P647*100), "-"),0)</f>
        <v>66.491250244165869</v>
      </c>
      <c r="Z647" s="67">
        <f>COUNTRY_INFO!O647</f>
        <v>0</v>
      </c>
      <c r="AA647" s="61"/>
      <c r="AB647" s="61"/>
      <c r="AC647" s="11">
        <f>MAX('T1'!L647,'T2'!J647)+MAX('T1'!M647,'T2'!K647)+MAX('T1'!N647,'T2'!L647)</f>
        <v>0</v>
      </c>
      <c r="AD647" s="11">
        <f>IF(COUNTRY_INFO!K647=1,IF(COUNTRY_INFO!F647*0.33&gt;MAX('T1'!M647,'T2'!K647),MAX('T1'!M647,'T2'!K647),COUNTRY_INFO!F647*0.33),IF(COUNTRY_INFO!K647=2,IF(COUNTRY_INFO!F647*0.5&gt;MAX('T1'!M647,'T2'!K647),MAX('T1'!M647,'T2'!K647),COUNTRY_INFO!F647*0.5),IF(COUNTRY_INFO!K647=3,IF(COUNTRY_INFO!F647&gt;MAX('T1'!M647,'T2'!K647),MAX('T1'!M647,'T2'!K647),COUNTRY_INFO!F647),0)))</f>
        <v>0</v>
      </c>
      <c r="AE647" s="217">
        <f>IF(AND(COUNTRY_INFO!K647&gt;0,COUNTRY_INFO!K647&lt;4),IF(Z647&gt;0,IF(COUNTRY_INFO!K647=1, AD647/(COUNTRY_INFO!F647*0.33)*100, IF(COUNTRY_INFO!K647=2, AD647/(COUNTRY_INFO!F647*0.5)*100, IF(COUNTRY_INFO!K647=3, AD647/COUNTRY_INFO!F647*100))),"-"),0)</f>
        <v>0</v>
      </c>
      <c r="AF647" s="11">
        <f>IF(COUNTRY_INFO!K647=2,IF(COUNTRY_INFO!G647*0.2&gt;MAX('T1'!N647,'T2'!L647),MAX('T1'!N647,'T2'!L647),COUNTRY_INFO!G647*0.2),IF(COUNTRY_INFO!K647=3,IF(COUNTRY_INFO!G647&gt;MAX('T1'!N647,'T2'!L647),MAX('T1'!N647,'T2'!L647),COUNTRY_INFO!G647),0))</f>
        <v>0</v>
      </c>
      <c r="AG647" s="217">
        <f>IF(AND(COUNTRY_INFO!K647&gt;0,COUNTRY_INFO!K647&lt;4),IF(Z647&gt;0,IF(COUNTRY_INFO!K647=1, 0, IF(COUNTRY_INFO!K647=2, AF647/(COUNTRY_INFO!G647*0.2)*100, IF(COUNTRY_INFO!K647=3, AF647/COUNTRY_INFO!G647*100))),"-"),0)</f>
        <v>0</v>
      </c>
      <c r="AH647" s="11">
        <f t="shared" si="69"/>
        <v>0</v>
      </c>
      <c r="AI647" s="73">
        <f>IF(AND(COUNTRY_INFO!K647&gt;0,COUNTRY_INFO!K647&lt;4), IF(AC647/Z647*100&lt;&gt;0, IF(AH647/Z647*100&gt;100,100,AH647/Z647*100), "-"),0)</f>
        <v>0</v>
      </c>
      <c r="AJ647" s="261"/>
      <c r="AK647" s="260">
        <f>IF(AND(D647&lt;&gt;0, D647&lt;&gt;"Unknown",D647&lt;&gt;"Stopped",D647&lt;&gt;"Not required"),D647/COUNTRY_INFO!D647, 0)</f>
        <v>0</v>
      </c>
      <c r="AL647" s="260">
        <f>IF(AND(J647&lt;&gt;0,J647&lt;&gt;"Unknown",J647&lt;&gt;"Stopped",J647&lt;&gt;"Not required"),J647/COUNTRY_INFO!D647, 0)</f>
        <v>0</v>
      </c>
      <c r="AM647" s="260">
        <f>IF(AND(P647&lt;&gt;0,P647&lt;&gt;"Unknown",P647&lt;&gt;"Not required"),P647/(COUNTRY_INFO!E647+COUNTRY_INFO!F647), 0)</f>
        <v>1</v>
      </c>
      <c r="AN647" s="260">
        <f>IF(AND(Z647&lt;&gt;0,Z647&lt;&gt;"Unknown",Z647&lt;&gt;"Not required"),IF(COUNTRY_INFO!K647=1,1,IF(COUNTRY_INFO!K647=2,0.5*COUNTRY_INFO!F647/(0.5*COUNTRY_INFO!F647+0.2*COUNTRY_INFO!G647),IF(COUNTRY_INFO!K647=3,COUNTRY_INFO!F647/(COUNTRY_INFO!F647+COUNTRY_INFO!G647)))),0)</f>
        <v>0</v>
      </c>
      <c r="AO647" s="260">
        <f>IF(AND(Z647&lt;&gt;0,Z647&lt;&gt;"Unknown",Z647&lt;&gt;"Not required"),IF(COUNTRY_INFO!K647=1,0,IF(COUNTRY_INFO!K647=2,0.2*COUNTRY_INFO!G647/(0.5*COUNTRY_INFO!F647+0.2*COUNTRY_INFO!G647),IF(COUNTRY_INFO!K647=3,COUNTRY_INFO!G647/(COUNTRY_INFO!F647+COUNTRY_INFO!G647)))),0)</f>
        <v>0</v>
      </c>
      <c r="AP647" s="259">
        <f>MAX(COUNTRY_INFO!D647*AK647*PROFILE!$G$7,COUNTRY_INFO!D647*AL647*PROFILE!$G$7)</f>
        <v>0</v>
      </c>
      <c r="AQ647" s="259">
        <f>MAX(COUNTRY_INFO!D647*AK647*PROFILE!$G$8,COUNTRY_INFO!D647*AL647*PROFILE!$G$8,COUNTRY_INFO!D647*AM647*PROFILE!$G$8)</f>
        <v>26613.045670899559</v>
      </c>
      <c r="AR647" s="259">
        <f>MAX(COUNTRY_INFO!D647*AK647*PROFILE!$G$9,COUNTRY_INFO!D647*AL647*PROFILE!$G$9,COUNTRY_INFO!D647*AM647*PROFILE!$G$9,IF(AND(DISTRICT!Z647&lt;&gt;"Unknown",Z647&lt;&gt;"Not required"),COUNTRY_INFO!O647*DISTRICT!AN647,0))</f>
        <v>55267.515060359612</v>
      </c>
      <c r="AS647" s="259">
        <f>MAX(COUNTRY_INFO!D647*AK647*PROFILE!$G$10,COUNTRY_INFO!D647*AL647*PROFILE!$G$10,IF(AND(DISTRICT!Z647&lt;&gt;"Unknown",Z647&lt;&gt;"Not required"),COUNTRY_INFO!O647*DISTRICT!AO647,0))</f>
        <v>0</v>
      </c>
      <c r="AT647" s="259">
        <f t="shared" si="70"/>
        <v>81880.560731259175</v>
      </c>
      <c r="AU647" s="258" t="str">
        <f t="shared" si="65"/>
        <v>Y</v>
      </c>
      <c r="AV647" s="259">
        <f>MAX('MDA2'!J647,'T1'!L647,'T2'!J647,T3_R1!K647,T3_R2!K647)</f>
        <v>0</v>
      </c>
      <c r="AW647" s="259">
        <f>MAX('MDA1'!K647,'MDA2'!K647,'MDA3'!I647,'MDA3'!L647,'T1'!M647,'T2'!K647,T3_R1!L647,T3_R2!L647)</f>
        <v>57868</v>
      </c>
      <c r="AX647" s="259">
        <f>MAX('MDA1'!L647,'MDA2'!L647,'MDA3'!J647,'MDA3'!M647,'T1'!N647,'T2'!L647,T3_R1!M647,T3_R2!M647)</f>
        <v>0</v>
      </c>
      <c r="AY647" s="259">
        <f t="shared" si="71"/>
        <v>57868</v>
      </c>
      <c r="AZ647" s="259">
        <f>MAX('MDA2'!J647,T647)</f>
        <v>0</v>
      </c>
      <c r="BA647" s="259">
        <f>MAX('MDA1'!K647,'MDA2'!K647,'MDA3'!I647,'MDA3'!L647,V647,AD647)</f>
        <v>57868</v>
      </c>
      <c r="BB647" s="259">
        <f>MAX('MDA1'!L647,'MDA2'!L647,'MDA3'!J647,'MDA3'!M647,AF647)</f>
        <v>0</v>
      </c>
      <c r="BC647" s="259">
        <f t="shared" si="66"/>
        <v>57868</v>
      </c>
      <c r="BD647" s="260">
        <f t="shared" si="67"/>
        <v>70.673673315366031</v>
      </c>
    </row>
    <row r="648" spans="1:56" x14ac:dyDescent="0.2">
      <c r="A648" s="10" t="str">
        <f>IF(COUNTRY_INFO!A648=0," ",COUNTRY_INFO!A648)</f>
        <v>Ethiopia</v>
      </c>
      <c r="B648" s="10" t="str">
        <f>IF(COUNTRY_INFO!B648=0," ",COUNTRY_INFO!B648)</f>
        <v>SNNPR Gedio</v>
      </c>
      <c r="C648" s="87" t="str">
        <f>IF(COUNTRY_INFO!C648=0," ",COUNTRY_INFO!C648)</f>
        <v>Kochere</v>
      </c>
      <c r="D648" s="67">
        <f>COUNTRY_INFO!L648</f>
        <v>0</v>
      </c>
      <c r="E648" s="61"/>
      <c r="F648" s="61"/>
      <c r="G648" s="11">
        <f>MAX('MDA1'!M648,'MDA2'!M648)</f>
        <v>0</v>
      </c>
      <c r="H648" s="11">
        <f>IF(AND(COUNTRY_INFO!H648&gt;0,COUNTRY_INFO!H648&lt;4),IF(D648&gt;MAX('MDA1'!M648,'MDA2'!M648),MAX('MDA1'!M648,'MDA2'!M648),D648),0)</f>
        <v>0</v>
      </c>
      <c r="I648" s="73">
        <f>IF(AND(COUNTRY_INFO!H648&gt;0,COUNTRY_INFO!H648&lt;4), IF(G648/D648*100&lt;&gt;0, IF(G648/D648*100&gt;100,100,G648/D648*100), "-"),0)</f>
        <v>0</v>
      </c>
      <c r="J648" s="67">
        <f>COUNTRY_INFO!M648</f>
        <v>0</v>
      </c>
      <c r="K648" s="61"/>
      <c r="L648" s="61"/>
      <c r="M648" s="11">
        <f>MAX('MDA1'!M648,MAX('MDA3'!I648,'MDA3'!L648)+MAX('MDA3'!J648,'MDA3'!M648))</f>
        <v>0</v>
      </c>
      <c r="N648" s="11">
        <f>IF(AND(COUNTRY_INFO!I648&gt;0,COUNTRY_INFO!I648&lt;4),IF(J648&gt;MAX('MDA1'!M648,MAX('MDA3'!I648,'MDA3'!L648)+MAX('MDA3'!J648,'MDA3'!M648)),MAX('MDA1'!M648,MAX('MDA3'!I648,'MDA3'!L648)+MAX('MDA3'!J648,'MDA3'!M648)),J648),0)</f>
        <v>0</v>
      </c>
      <c r="O648" s="73">
        <f>IF(AND(COUNTRY_INFO!I648&gt;0,COUNTRY_INFO!I648&lt;4), IF(M648/J648*100&lt;&gt;0, IF(M648/J648*100&gt;100,100,M648/J648*100), "-"),0)</f>
        <v>0</v>
      </c>
      <c r="P648" s="67">
        <f>COUNTRY_INFO!N648</f>
        <v>80221</v>
      </c>
      <c r="Q648" s="61"/>
      <c r="R648" s="61"/>
      <c r="S648" s="11">
        <f>SUM(MAX('MDA2'!J648, 'T1'!L648, MAX(T3_R1!K648, T3_R2!K648)), MAX('MDA1'!K648, 'MDA2'!K648, 'T1'!M648, MAX(T3_R1!L648, T3_R2!L648)), MAX('MDA1'!L648, 'MDA2'!L648, 'T1'!N648, MAX(T3_R1!M648, T3_R2!M648)))</f>
        <v>53340</v>
      </c>
      <c r="T648" s="11">
        <f>IF(AND(COUNTRY_INFO!J648&gt;1,COUNTRY_INFO!J648&lt;4),IF(COUNTRY_INFO!E648&gt;MAX('MDA2'!J648,'T1'!L648,MAX(T3_R1!K648,T3_R2!K648)),MAX('MDA2'!J648,'T1'!L648,MAX(T3_R1!K648,T3_R2!K648)),COUNTRY_INFO!E648),0)</f>
        <v>0</v>
      </c>
      <c r="U648" s="217" t="str">
        <f>IF(AND(COUNTRY_INFO!J648&gt;1,COUNTRY_INFO!J648&lt;4), IF(T648/COUNTRY_INFO!E648*100&lt;&gt;0, IF(T648/COUNTRY_INFO!E648*100&gt;100,100,T648/COUNTRY_INFO!E648*100), "-"),0)</f>
        <v>-</v>
      </c>
      <c r="V648" s="11">
        <f>IF(AND(COUNTRY_INFO!J648&gt;1,COUNTRY_INFO!J648&lt;4),IF(COUNTRY_INFO!F648&gt;MAX('MDA1'!K648,'MDA2'!K648,'T1'!M648,MAX(T3_R1!L648,T3_R2!L648)),MAX('MDA1'!K648,'MDA2'!K648,'T1'!M648,MAX(T3_R1!L648,T3_R2!L648)),COUNTRY_INFO!F648),0)</f>
        <v>53340</v>
      </c>
      <c r="W648" s="217">
        <f>IF(AND(COUNTRY_INFO!J648&gt;1,COUNTRY_INFO!J648&lt;4), IF(V648/COUNTRY_INFO!F648*100&lt;&gt;0, IF(V648/COUNTRY_INFO!F648*100&gt;100,100,V648/COUNTRY_INFO!F648*100), "-"),0)</f>
        <v>98.858329008821997</v>
      </c>
      <c r="X648" s="11">
        <f t="shared" si="68"/>
        <v>53340</v>
      </c>
      <c r="Y648" s="73">
        <f>IF(AND(COUNTRY_INFO!J648&gt;1,COUNTRY_INFO!J648&lt;4), IF(S648/P648*100&lt;&gt;0, IF(X648/P648*100&gt;100,100,X648/P648*100), "-"),0)</f>
        <v>66.491317734757729</v>
      </c>
      <c r="Z648" s="67">
        <f>COUNTRY_INFO!O648</f>
        <v>0</v>
      </c>
      <c r="AA648" s="61"/>
      <c r="AB648" s="61"/>
      <c r="AC648" s="11">
        <f>MAX('T1'!L648,'T2'!J648)+MAX('T1'!M648,'T2'!K648)+MAX('T1'!N648,'T2'!L648)</f>
        <v>0</v>
      </c>
      <c r="AD648" s="11">
        <f>IF(COUNTRY_INFO!K648=1,IF(COUNTRY_INFO!F648*0.33&gt;MAX('T1'!M648,'T2'!K648),MAX('T1'!M648,'T2'!K648),COUNTRY_INFO!F648*0.33),IF(COUNTRY_INFO!K648=2,IF(COUNTRY_INFO!F648*0.5&gt;MAX('T1'!M648,'T2'!K648),MAX('T1'!M648,'T2'!K648),COUNTRY_INFO!F648*0.5),IF(COUNTRY_INFO!K648=3,IF(COUNTRY_INFO!F648&gt;MAX('T1'!M648,'T2'!K648),MAX('T1'!M648,'T2'!K648),COUNTRY_INFO!F648),0)))</f>
        <v>0</v>
      </c>
      <c r="AE648" s="217">
        <f>IF(AND(COUNTRY_INFO!K648&gt;0,COUNTRY_INFO!K648&lt;4),IF(Z648&gt;0,IF(COUNTRY_INFO!K648=1, AD648/(COUNTRY_INFO!F648*0.33)*100, IF(COUNTRY_INFO!K648=2, AD648/(COUNTRY_INFO!F648*0.5)*100, IF(COUNTRY_INFO!K648=3, AD648/COUNTRY_INFO!F648*100))),"-"),0)</f>
        <v>0</v>
      </c>
      <c r="AF648" s="11">
        <f>IF(COUNTRY_INFO!K648=2,IF(COUNTRY_INFO!G648*0.2&gt;MAX('T1'!N648,'T2'!L648),MAX('T1'!N648,'T2'!L648),COUNTRY_INFO!G648*0.2),IF(COUNTRY_INFO!K648=3,IF(COUNTRY_INFO!G648&gt;MAX('T1'!N648,'T2'!L648),MAX('T1'!N648,'T2'!L648),COUNTRY_INFO!G648),0))</f>
        <v>0</v>
      </c>
      <c r="AG648" s="217">
        <f>IF(AND(COUNTRY_INFO!K648&gt;0,COUNTRY_INFO!K648&lt;4),IF(Z648&gt;0,IF(COUNTRY_INFO!K648=1, 0, IF(COUNTRY_INFO!K648=2, AF648/(COUNTRY_INFO!G648*0.2)*100, IF(COUNTRY_INFO!K648=3, AF648/COUNTRY_INFO!G648*100))),"-"),0)</f>
        <v>0</v>
      </c>
      <c r="AH648" s="11">
        <f t="shared" si="69"/>
        <v>0</v>
      </c>
      <c r="AI648" s="73">
        <f>IF(AND(COUNTRY_INFO!K648&gt;0,COUNTRY_INFO!K648&lt;4), IF(AC648/Z648*100&lt;&gt;0, IF(AH648/Z648*100&gt;100,100,AH648/Z648*100), "-"),0)</f>
        <v>0</v>
      </c>
      <c r="AJ648" s="261"/>
      <c r="AK648" s="260">
        <f>IF(AND(D648&lt;&gt;0, D648&lt;&gt;"Unknown",D648&lt;&gt;"Stopped",D648&lt;&gt;"Not required"),D648/COUNTRY_INFO!D648, 0)</f>
        <v>0</v>
      </c>
      <c r="AL648" s="260">
        <f>IF(AND(J648&lt;&gt;0,J648&lt;&gt;"Unknown",J648&lt;&gt;"Stopped",J648&lt;&gt;"Not required"),J648/COUNTRY_INFO!D648, 0)</f>
        <v>0</v>
      </c>
      <c r="AM648" s="260">
        <f>IF(AND(P648&lt;&gt;0,P648&lt;&gt;"Unknown",P648&lt;&gt;"Not required"),P648/(COUNTRY_INFO!E648+COUNTRY_INFO!F648), 0)</f>
        <v>1</v>
      </c>
      <c r="AN648" s="260">
        <f>IF(AND(Z648&lt;&gt;0,Z648&lt;&gt;"Unknown",Z648&lt;&gt;"Not required"),IF(COUNTRY_INFO!K648=1,1,IF(COUNTRY_INFO!K648=2,0.5*COUNTRY_INFO!F648/(0.5*COUNTRY_INFO!F648+0.2*COUNTRY_INFO!G648),IF(COUNTRY_INFO!K648=3,COUNTRY_INFO!F648/(COUNTRY_INFO!F648+COUNTRY_INFO!G648)))),0)</f>
        <v>0</v>
      </c>
      <c r="AO648" s="260">
        <f>IF(AND(Z648&lt;&gt;0,Z648&lt;&gt;"Unknown",Z648&lt;&gt;"Not required"),IF(COUNTRY_INFO!K648=1,0,IF(COUNTRY_INFO!K648=2,0.2*COUNTRY_INFO!G648/(0.5*COUNTRY_INFO!F648+0.2*COUNTRY_INFO!G648),IF(COUNTRY_INFO!K648=3,COUNTRY_INFO!G648/(COUNTRY_INFO!F648+COUNTRY_INFO!G648)))),0)</f>
        <v>0</v>
      </c>
      <c r="AP648" s="259">
        <f>MAX(COUNTRY_INFO!D648*AK648*PROFILE!$G$7,COUNTRY_INFO!D648*AL648*PROFILE!$G$7)</f>
        <v>0</v>
      </c>
      <c r="AQ648" s="259">
        <f>MAX(COUNTRY_INFO!D648*AK648*PROFILE!$G$8,COUNTRY_INFO!D648*AL648*PROFILE!$G$8,COUNTRY_INFO!D648*AM648*PROFILE!$G$8)</f>
        <v>24530.905820387965</v>
      </c>
      <c r="AR648" s="259">
        <f>MAX(COUNTRY_INFO!D648*AK648*PROFILE!$G$9,COUNTRY_INFO!D648*AL648*PROFILE!$G$9,COUNTRY_INFO!D648*AM648*PROFILE!$G$9,IF(AND(DISTRICT!Z648&lt;&gt;"Unknown",Z648&lt;&gt;"Not required"),COUNTRY_INFO!O648*DISTRICT!AN648,0))</f>
        <v>50943.519341532337</v>
      </c>
      <c r="AS648" s="259">
        <f>MAX(COUNTRY_INFO!D648*AK648*PROFILE!$G$10,COUNTRY_INFO!D648*AL648*PROFILE!$G$10,IF(AND(DISTRICT!Z648&lt;&gt;"Unknown",Z648&lt;&gt;"Not required"),COUNTRY_INFO!O648*DISTRICT!AO648,0))</f>
        <v>0</v>
      </c>
      <c r="AT648" s="259">
        <f t="shared" si="70"/>
        <v>75474.425161920299</v>
      </c>
      <c r="AU648" s="258" t="str">
        <f t="shared" si="65"/>
        <v>Y</v>
      </c>
      <c r="AV648" s="259">
        <f>MAX('MDA2'!J648,'T1'!L648,'T2'!J648,T3_R1!K648,T3_R2!K648)</f>
        <v>0</v>
      </c>
      <c r="AW648" s="259">
        <f>MAX('MDA1'!K648,'MDA2'!K648,'MDA3'!I648,'MDA3'!L648,'T1'!M648,'T2'!K648,T3_R1!L648,T3_R2!L648)</f>
        <v>53340</v>
      </c>
      <c r="AX648" s="259">
        <f>MAX('MDA1'!L648,'MDA2'!L648,'MDA3'!J648,'MDA3'!M648,'T1'!N648,'T2'!L648,T3_R1!M648,T3_R2!M648)</f>
        <v>0</v>
      </c>
      <c r="AY648" s="259">
        <f t="shared" si="71"/>
        <v>53340</v>
      </c>
      <c r="AZ648" s="259">
        <f>MAX('MDA2'!J648,T648)</f>
        <v>0</v>
      </c>
      <c r="BA648" s="259">
        <f>MAX('MDA1'!K648,'MDA2'!K648,'MDA3'!I648,'MDA3'!L648,V648,AD648)</f>
        <v>53340</v>
      </c>
      <c r="BB648" s="259">
        <f>MAX('MDA1'!L648,'MDA2'!L648,'MDA3'!J648,'MDA3'!M648,AF648)</f>
        <v>0</v>
      </c>
      <c r="BC648" s="259">
        <f t="shared" si="66"/>
        <v>53340</v>
      </c>
      <c r="BD648" s="260">
        <f t="shared" si="67"/>
        <v>70.672946346482462</v>
      </c>
    </row>
    <row r="649" spans="1:56" x14ac:dyDescent="0.2">
      <c r="A649" s="10" t="str">
        <f>IF(COUNTRY_INFO!A649=0," ",COUNTRY_INFO!A649)</f>
        <v>Ethiopia</v>
      </c>
      <c r="B649" s="10" t="str">
        <f>IF(COUNTRY_INFO!B649=0," ",COUNTRY_INFO!B649)</f>
        <v>SNNPR Gedio</v>
      </c>
      <c r="C649" s="87" t="str">
        <f>IF(COUNTRY_INFO!C649=0," ",COUNTRY_INFO!C649)</f>
        <v>Wenago</v>
      </c>
      <c r="D649" s="67">
        <f>COUNTRY_INFO!L649</f>
        <v>0</v>
      </c>
      <c r="E649" s="61"/>
      <c r="F649" s="61"/>
      <c r="G649" s="11">
        <f>MAX('MDA1'!M649,'MDA2'!M649)</f>
        <v>0</v>
      </c>
      <c r="H649" s="11">
        <f>IF(AND(COUNTRY_INFO!H649&gt;0,COUNTRY_INFO!H649&lt;4),IF(D649&gt;MAX('MDA1'!M649,'MDA2'!M649),MAX('MDA1'!M649,'MDA2'!M649),D649),0)</f>
        <v>0</v>
      </c>
      <c r="I649" s="73">
        <f>IF(AND(COUNTRY_INFO!H649&gt;0,COUNTRY_INFO!H649&lt;4), IF(G649/D649*100&lt;&gt;0, IF(G649/D649*100&gt;100,100,G649/D649*100), "-"),0)</f>
        <v>0</v>
      </c>
      <c r="J649" s="67">
        <f>COUNTRY_INFO!M649</f>
        <v>0</v>
      </c>
      <c r="K649" s="61"/>
      <c r="L649" s="61"/>
      <c r="M649" s="11">
        <f>MAX('MDA1'!M649,MAX('MDA3'!I649,'MDA3'!L649)+MAX('MDA3'!J649,'MDA3'!M649))</f>
        <v>0</v>
      </c>
      <c r="N649" s="11">
        <f>IF(AND(COUNTRY_INFO!I649&gt;0,COUNTRY_INFO!I649&lt;4),IF(J649&gt;MAX('MDA1'!M649,MAX('MDA3'!I649,'MDA3'!L649)+MAX('MDA3'!J649,'MDA3'!M649)),MAX('MDA1'!M649,MAX('MDA3'!I649,'MDA3'!L649)+MAX('MDA3'!J649,'MDA3'!M649)),J649),0)</f>
        <v>0</v>
      </c>
      <c r="O649" s="73">
        <f>IF(AND(COUNTRY_INFO!I649&gt;0,COUNTRY_INFO!I649&lt;4), IF(M649/J649*100&lt;&gt;0, IF(M649/J649*100&gt;100,100,M649/J649*100), "-"),0)</f>
        <v>0</v>
      </c>
      <c r="P649" s="67">
        <f>COUNTRY_INFO!N649</f>
        <v>71778</v>
      </c>
      <c r="Q649" s="61"/>
      <c r="R649" s="61"/>
      <c r="S649" s="11">
        <f>SUM(MAX('MDA2'!J649, 'T1'!L649, MAX(T3_R1!K649, T3_R2!K649)), MAX('MDA1'!K649, 'MDA2'!K649, 'T1'!M649, MAX(T3_R1!L649, T3_R2!L649)), MAX('MDA1'!L649, 'MDA2'!L649, 'T1'!N649, MAX(T3_R1!M649, T3_R2!M649)))</f>
        <v>47726</v>
      </c>
      <c r="T649" s="11">
        <f>IF(AND(COUNTRY_INFO!J649&gt;1,COUNTRY_INFO!J649&lt;4),IF(COUNTRY_INFO!E649&gt;MAX('MDA2'!J649,'T1'!L649,MAX(T3_R1!K649,T3_R2!K649)),MAX('MDA2'!J649,'T1'!L649,MAX(T3_R1!K649,T3_R2!K649)),COUNTRY_INFO!E649),0)</f>
        <v>0</v>
      </c>
      <c r="U649" s="217" t="str">
        <f>IF(AND(COUNTRY_INFO!J649&gt;1,COUNTRY_INFO!J649&lt;4), IF(T649/COUNTRY_INFO!E649*100&lt;&gt;0, IF(T649/COUNTRY_INFO!E649*100&gt;100,100,T649/COUNTRY_INFO!E649*100), "-"),0)</f>
        <v>-</v>
      </c>
      <c r="V649" s="11">
        <f>IF(AND(COUNTRY_INFO!J649&gt;1,COUNTRY_INFO!J649&lt;4),IF(COUNTRY_INFO!F649&gt;MAX('MDA1'!K649,'MDA2'!K649,'T1'!M649,MAX(T3_R1!L649,T3_R2!L649)),MAX('MDA1'!K649,'MDA2'!K649,'T1'!M649,MAX(T3_R1!L649,T3_R2!L649)),COUNTRY_INFO!F649),0)</f>
        <v>47726</v>
      </c>
      <c r="W649" s="217">
        <f>IF(AND(COUNTRY_INFO!J649&gt;1,COUNTRY_INFO!J649&lt;4), IF(V649/COUNTRY_INFO!F649*100&lt;&gt;0, IF(V649/COUNTRY_INFO!F649*100&gt;100,100,V649/COUNTRY_INFO!F649*100), "-"),0)</f>
        <v>98.858669759927082</v>
      </c>
      <c r="X649" s="11">
        <f t="shared" si="68"/>
        <v>47726</v>
      </c>
      <c r="Y649" s="73">
        <f>IF(AND(COUNTRY_INFO!J649&gt;1,COUNTRY_INFO!J649&lt;4), IF(S649/P649*100&lt;&gt;0, IF(X649/P649*100&gt;100,100,X649/P649*100), "-"),0)</f>
        <v>66.491125414472393</v>
      </c>
      <c r="Z649" s="67">
        <f>COUNTRY_INFO!O649</f>
        <v>0</v>
      </c>
      <c r="AA649" s="61"/>
      <c r="AB649" s="61"/>
      <c r="AC649" s="11">
        <f>MAX('T1'!L649,'T2'!J649)+MAX('T1'!M649,'T2'!K649)+MAX('T1'!N649,'T2'!L649)</f>
        <v>0</v>
      </c>
      <c r="AD649" s="11">
        <f>IF(COUNTRY_INFO!K649=1,IF(COUNTRY_INFO!F649*0.33&gt;MAX('T1'!M649,'T2'!K649),MAX('T1'!M649,'T2'!K649),COUNTRY_INFO!F649*0.33),IF(COUNTRY_INFO!K649=2,IF(COUNTRY_INFO!F649*0.5&gt;MAX('T1'!M649,'T2'!K649),MAX('T1'!M649,'T2'!K649),COUNTRY_INFO!F649*0.5),IF(COUNTRY_INFO!K649=3,IF(COUNTRY_INFO!F649&gt;MAX('T1'!M649,'T2'!K649),MAX('T1'!M649,'T2'!K649),COUNTRY_INFO!F649),0)))</f>
        <v>0</v>
      </c>
      <c r="AE649" s="217">
        <f>IF(AND(COUNTRY_INFO!K649&gt;0,COUNTRY_INFO!K649&lt;4),IF(Z649&gt;0,IF(COUNTRY_INFO!K649=1, AD649/(COUNTRY_INFO!F649*0.33)*100, IF(COUNTRY_INFO!K649=2, AD649/(COUNTRY_INFO!F649*0.5)*100, IF(COUNTRY_INFO!K649=3, AD649/COUNTRY_INFO!F649*100))),"-"),0)</f>
        <v>0</v>
      </c>
      <c r="AF649" s="11">
        <f>IF(COUNTRY_INFO!K649=2,IF(COUNTRY_INFO!G649*0.2&gt;MAX('T1'!N649,'T2'!L649),MAX('T1'!N649,'T2'!L649),COUNTRY_INFO!G649*0.2),IF(COUNTRY_INFO!K649=3,IF(COUNTRY_INFO!G649&gt;MAX('T1'!N649,'T2'!L649),MAX('T1'!N649,'T2'!L649),COUNTRY_INFO!G649),0))</f>
        <v>0</v>
      </c>
      <c r="AG649" s="217">
        <f>IF(AND(COUNTRY_INFO!K649&gt;0,COUNTRY_INFO!K649&lt;4),IF(Z649&gt;0,IF(COUNTRY_INFO!K649=1, 0, IF(COUNTRY_INFO!K649=2, AF649/(COUNTRY_INFO!G649*0.2)*100, IF(COUNTRY_INFO!K649=3, AF649/COUNTRY_INFO!G649*100))),"-"),0)</f>
        <v>0</v>
      </c>
      <c r="AH649" s="11">
        <f t="shared" si="69"/>
        <v>0</v>
      </c>
      <c r="AI649" s="73">
        <f>IF(AND(COUNTRY_INFO!K649&gt;0,COUNTRY_INFO!K649&lt;4), IF(AC649/Z649*100&lt;&gt;0, IF(AH649/Z649*100&gt;100,100,AH649/Z649*100), "-"),0)</f>
        <v>0</v>
      </c>
      <c r="AJ649" s="261"/>
      <c r="AK649" s="260">
        <f>IF(AND(D649&lt;&gt;0, D649&lt;&gt;"Unknown",D649&lt;&gt;"Stopped",D649&lt;&gt;"Not required"),D649/COUNTRY_INFO!D649, 0)</f>
        <v>0</v>
      </c>
      <c r="AL649" s="260">
        <f>IF(AND(J649&lt;&gt;0,J649&lt;&gt;"Unknown",J649&lt;&gt;"Stopped",J649&lt;&gt;"Not required"),J649/COUNTRY_INFO!D649, 0)</f>
        <v>0</v>
      </c>
      <c r="AM649" s="260">
        <f>IF(AND(P649&lt;&gt;0,P649&lt;&gt;"Unknown",P649&lt;&gt;"Not required"),P649/(COUNTRY_INFO!E649+COUNTRY_INFO!F649), 0)</f>
        <v>1</v>
      </c>
      <c r="AN649" s="260">
        <f>IF(AND(Z649&lt;&gt;0,Z649&lt;&gt;"Unknown",Z649&lt;&gt;"Not required"),IF(COUNTRY_INFO!K649=1,1,IF(COUNTRY_INFO!K649=2,0.5*COUNTRY_INFO!F649/(0.5*COUNTRY_INFO!F649+0.2*COUNTRY_INFO!G649),IF(COUNTRY_INFO!K649=3,COUNTRY_INFO!F649/(COUNTRY_INFO!F649+COUNTRY_INFO!G649)))),0)</f>
        <v>0</v>
      </c>
      <c r="AO649" s="260">
        <f>IF(AND(Z649&lt;&gt;0,Z649&lt;&gt;"Unknown",Z649&lt;&gt;"Not required"),IF(COUNTRY_INFO!K649=1,0,IF(COUNTRY_INFO!K649=2,0.2*COUNTRY_INFO!G649/(0.5*COUNTRY_INFO!F649+0.2*COUNTRY_INFO!G649),IF(COUNTRY_INFO!K649=3,COUNTRY_INFO!G649/(COUNTRY_INFO!F649+COUNTRY_INFO!G649)))),0)</f>
        <v>0</v>
      </c>
      <c r="AP649" s="259">
        <f>MAX(COUNTRY_INFO!D649*AK649*PROFILE!$G$7,COUNTRY_INFO!D649*AL649*PROFILE!$G$7)</f>
        <v>0</v>
      </c>
      <c r="AQ649" s="259">
        <f>MAX(COUNTRY_INFO!D649*AK649*PROFILE!$G$8,COUNTRY_INFO!D649*AL649*PROFILE!$G$8,COUNTRY_INFO!D649*AM649*PROFILE!$G$8)</f>
        <v>21948.882506891277</v>
      </c>
      <c r="AR649" s="259">
        <f>MAX(COUNTRY_INFO!D649*AK649*PROFILE!$G$9,COUNTRY_INFO!D649*AL649*PROFILE!$G$9,COUNTRY_INFO!D649*AM649*PROFILE!$G$9,IF(AND(DISTRICT!Z649&lt;&gt;"Unknown",Z649&lt;&gt;"Not required"),COUNTRY_INFO!O649*DISTRICT!AN649,0))</f>
        <v>45581.411819922461</v>
      </c>
      <c r="AS649" s="259">
        <f>MAX(COUNTRY_INFO!D649*AK649*PROFILE!$G$10,COUNTRY_INFO!D649*AL649*PROFILE!$G$10,IF(AND(DISTRICT!Z649&lt;&gt;"Unknown",Z649&lt;&gt;"Not required"),COUNTRY_INFO!O649*DISTRICT!AO649,0))</f>
        <v>0</v>
      </c>
      <c r="AT649" s="259">
        <f t="shared" si="70"/>
        <v>67530.294326813746</v>
      </c>
      <c r="AU649" s="258" t="str">
        <f t="shared" ref="AU649:AU712" si="72">IF(COUNTIFS(AK649:AN649,"&gt;0")=0,0, IF(COUNTIFS(AK649:AN649,"&gt;0")&lt;=IF(AND(OR(D649&gt;=0,D649="Not required",D649="Unknown",D649="Stopped"),D649&gt;0,H649&gt;0),1,0)+IF(AND(OR(J649&gt;=0,J649="Not required",J649="Unknown",J649="Stopped"),J649&gt;0,N649&gt;0),1,0)+IF(AND(OR(P649&gt;=0,P649="Not required",P649="Unknown"),P649&gt;0,X649&gt;0),1,0)+IF(AND(OR(Z649&gt;=0,Z649="Not required",Z649="Unknown"),Z649&gt;0,AH649&gt;0),1,0),"Y",0))</f>
        <v>Y</v>
      </c>
      <c r="AV649" s="259">
        <f>MAX('MDA2'!J649,'T1'!L649,'T2'!J649,T3_R1!K649,T3_R2!K649)</f>
        <v>0</v>
      </c>
      <c r="AW649" s="259">
        <f>MAX('MDA1'!K649,'MDA2'!K649,'MDA3'!I649,'MDA3'!L649,'T1'!M649,'T2'!K649,T3_R1!L649,T3_R2!L649)</f>
        <v>47726</v>
      </c>
      <c r="AX649" s="259">
        <f>MAX('MDA1'!L649,'MDA2'!L649,'MDA3'!J649,'MDA3'!M649,'T1'!N649,'T2'!L649,T3_R1!M649,T3_R2!M649)</f>
        <v>0</v>
      </c>
      <c r="AY649" s="259">
        <f t="shared" si="71"/>
        <v>47726</v>
      </c>
      <c r="AZ649" s="259">
        <f>MAX('MDA2'!J649,T649)</f>
        <v>0</v>
      </c>
      <c r="BA649" s="259">
        <f>MAX('MDA1'!K649,'MDA2'!K649,'MDA3'!I649,'MDA3'!L649,V649,AD649)</f>
        <v>47726</v>
      </c>
      <c r="BB649" s="259">
        <f>MAX('MDA1'!L649,'MDA2'!L649,'MDA3'!J649,'MDA3'!M649,AF649)</f>
        <v>0</v>
      </c>
      <c r="BC649" s="259">
        <f t="shared" ref="BC649:BC712" si="73">IF(AT649&lt;SUM(AZ649:BB649), AT649,SUM(AZ649:BB649))</f>
        <v>47726</v>
      </c>
      <c r="BD649" s="260">
        <f t="shared" ref="BD649:BD712" si="74">IF(AT649&lt;&gt;0,BC649/AT649*100,0)</f>
        <v>70.673466591200381</v>
      </c>
    </row>
    <row r="650" spans="1:56" x14ac:dyDescent="0.2">
      <c r="A650" s="10" t="str">
        <f>IF(COUNTRY_INFO!A650=0," ",COUNTRY_INFO!A650)</f>
        <v>Ethiopia</v>
      </c>
      <c r="B650" s="10" t="str">
        <f>IF(COUNTRY_INFO!B650=0," ",COUNTRY_INFO!B650)</f>
        <v>SNNPR Gedio</v>
      </c>
      <c r="C650" s="87" t="str">
        <f>IF(COUNTRY_INFO!C650=0," ",COUNTRY_INFO!C650)</f>
        <v>Yirgachefe</v>
      </c>
      <c r="D650" s="67">
        <f>COUNTRY_INFO!L650</f>
        <v>0</v>
      </c>
      <c r="E650" s="61"/>
      <c r="F650" s="61"/>
      <c r="G650" s="11">
        <f>MAX('MDA1'!M650,'MDA2'!M650)</f>
        <v>0</v>
      </c>
      <c r="H650" s="11">
        <f>IF(AND(COUNTRY_INFO!H650&gt;0,COUNTRY_INFO!H650&lt;4),IF(D650&gt;MAX('MDA1'!M650,'MDA2'!M650),MAX('MDA1'!M650,'MDA2'!M650),D650),0)</f>
        <v>0</v>
      </c>
      <c r="I650" s="73">
        <f>IF(AND(COUNTRY_INFO!H650&gt;0,COUNTRY_INFO!H650&lt;4), IF(G650/D650*100&lt;&gt;0, IF(G650/D650*100&gt;100,100,G650/D650*100), "-"),0)</f>
        <v>0</v>
      </c>
      <c r="J650" s="67">
        <f>COUNTRY_INFO!M650</f>
        <v>0</v>
      </c>
      <c r="K650" s="61"/>
      <c r="L650" s="61"/>
      <c r="M650" s="11">
        <f>MAX('MDA1'!M650,MAX('MDA3'!I650,'MDA3'!L650)+MAX('MDA3'!J650,'MDA3'!M650))</f>
        <v>0</v>
      </c>
      <c r="N650" s="11">
        <f>IF(AND(COUNTRY_INFO!I650&gt;0,COUNTRY_INFO!I650&lt;4),IF(J650&gt;MAX('MDA1'!M650,MAX('MDA3'!I650,'MDA3'!L650)+MAX('MDA3'!J650,'MDA3'!M650)),MAX('MDA1'!M650,MAX('MDA3'!I650,'MDA3'!L650)+MAX('MDA3'!J650,'MDA3'!M650)),J650),0)</f>
        <v>0</v>
      </c>
      <c r="O650" s="73">
        <f>IF(AND(COUNTRY_INFO!I650&gt;0,COUNTRY_INFO!I650&lt;4), IF(M650/J650*100&lt;&gt;0, IF(M650/J650*100&gt;100,100,M650/J650*100), "-"),0)</f>
        <v>0</v>
      </c>
      <c r="P650" s="67">
        <f>COUNTRY_INFO!N650</f>
        <v>119966</v>
      </c>
      <c r="Q650" s="61"/>
      <c r="R650" s="61"/>
      <c r="S650" s="11">
        <f>SUM(MAX('MDA2'!J650, 'T1'!L650, MAX(T3_R1!K650, T3_R2!K650)), MAX('MDA1'!K650, 'MDA2'!K650, 'T1'!M650, MAX(T3_R1!L650, T3_R2!L650)), MAX('MDA1'!L650, 'MDA2'!L650, 'T1'!N650, MAX(T3_R1!M650, T3_R2!M650)))</f>
        <v>79767</v>
      </c>
      <c r="T650" s="11">
        <f>IF(AND(COUNTRY_INFO!J650&gt;1,COUNTRY_INFO!J650&lt;4),IF(COUNTRY_INFO!E650&gt;MAX('MDA2'!J650,'T1'!L650,MAX(T3_R1!K650,T3_R2!K650)),MAX('MDA2'!J650,'T1'!L650,MAX(T3_R1!K650,T3_R2!K650)),COUNTRY_INFO!E650),0)</f>
        <v>0</v>
      </c>
      <c r="U650" s="217" t="str">
        <f>IF(AND(COUNTRY_INFO!J650&gt;1,COUNTRY_INFO!J650&lt;4), IF(T650/COUNTRY_INFO!E650*100&lt;&gt;0, IF(T650/COUNTRY_INFO!E650*100&gt;100,100,T650/COUNTRY_INFO!E650*100), "-"),0)</f>
        <v>-</v>
      </c>
      <c r="V650" s="11">
        <f>IF(AND(COUNTRY_INFO!J650&gt;1,COUNTRY_INFO!J650&lt;4),IF(COUNTRY_INFO!F650&gt;MAX('MDA1'!K650,'MDA2'!K650,'T1'!M650,MAX(T3_R1!L650,T3_R2!L650)),MAX('MDA1'!K650,'MDA2'!K650,'T1'!M650,MAX(T3_R1!L650,T3_R2!L650)),COUNTRY_INFO!F650),0)</f>
        <v>79767</v>
      </c>
      <c r="W650" s="217">
        <f>IF(AND(COUNTRY_INFO!J650&gt;1,COUNTRY_INFO!J650&lt;4), IF(V650/COUNTRY_INFO!F650*100&lt;&gt;0, IF(V650/COUNTRY_INFO!F650*100&gt;100,100,V650/COUNTRY_INFO!F650*100), "-"),0)</f>
        <v>98.858566329565733</v>
      </c>
      <c r="X650" s="11">
        <f t="shared" ref="X650:X713" si="75">SUM(T650,V650)</f>
        <v>79767</v>
      </c>
      <c r="Y650" s="73">
        <f>IF(AND(COUNTRY_INFO!J650&gt;1,COUNTRY_INFO!J650&lt;4), IF(S650/P650*100&lt;&gt;0, IF(X650/P650*100&gt;100,100,X650/P650*100), "-"),0)</f>
        <v>66.49133921277695</v>
      </c>
      <c r="Z650" s="67">
        <f>COUNTRY_INFO!O650</f>
        <v>0</v>
      </c>
      <c r="AA650" s="61"/>
      <c r="AB650" s="61"/>
      <c r="AC650" s="11">
        <f>MAX('T1'!L650,'T2'!J650)+MAX('T1'!M650,'T2'!K650)+MAX('T1'!N650,'T2'!L650)</f>
        <v>0</v>
      </c>
      <c r="AD650" s="11">
        <f>IF(COUNTRY_INFO!K650=1,IF(COUNTRY_INFO!F650*0.33&gt;MAX('T1'!M650,'T2'!K650),MAX('T1'!M650,'T2'!K650),COUNTRY_INFO!F650*0.33),IF(COUNTRY_INFO!K650=2,IF(COUNTRY_INFO!F650*0.5&gt;MAX('T1'!M650,'T2'!K650),MAX('T1'!M650,'T2'!K650),COUNTRY_INFO!F650*0.5),IF(COUNTRY_INFO!K650=3,IF(COUNTRY_INFO!F650&gt;MAX('T1'!M650,'T2'!K650),MAX('T1'!M650,'T2'!K650),COUNTRY_INFO!F650),0)))</f>
        <v>0</v>
      </c>
      <c r="AE650" s="217">
        <f>IF(AND(COUNTRY_INFO!K650&gt;0,COUNTRY_INFO!K650&lt;4),IF(Z650&gt;0,IF(COUNTRY_INFO!K650=1, AD650/(COUNTRY_INFO!F650*0.33)*100, IF(COUNTRY_INFO!K650=2, AD650/(COUNTRY_INFO!F650*0.5)*100, IF(COUNTRY_INFO!K650=3, AD650/COUNTRY_INFO!F650*100))),"-"),0)</f>
        <v>0</v>
      </c>
      <c r="AF650" s="11">
        <f>IF(COUNTRY_INFO!K650=2,IF(COUNTRY_INFO!G650*0.2&gt;MAX('T1'!N650,'T2'!L650),MAX('T1'!N650,'T2'!L650),COUNTRY_INFO!G650*0.2),IF(COUNTRY_INFO!K650=3,IF(COUNTRY_INFO!G650&gt;MAX('T1'!N650,'T2'!L650),MAX('T1'!N650,'T2'!L650),COUNTRY_INFO!G650),0))</f>
        <v>0</v>
      </c>
      <c r="AG650" s="217">
        <f>IF(AND(COUNTRY_INFO!K650&gt;0,COUNTRY_INFO!K650&lt;4),IF(Z650&gt;0,IF(COUNTRY_INFO!K650=1, 0, IF(COUNTRY_INFO!K650=2, AF650/(COUNTRY_INFO!G650*0.2)*100, IF(COUNTRY_INFO!K650=3, AF650/COUNTRY_INFO!G650*100))),"-"),0)</f>
        <v>0</v>
      </c>
      <c r="AH650" s="11">
        <f t="shared" ref="AH650:AH713" si="76">SUM(AD650,AF650)</f>
        <v>0</v>
      </c>
      <c r="AI650" s="73">
        <f>IF(AND(COUNTRY_INFO!K650&gt;0,COUNTRY_INFO!K650&lt;4), IF(AC650/Z650*100&lt;&gt;0, IF(AH650/Z650*100&gt;100,100,AH650/Z650*100), "-"),0)</f>
        <v>0</v>
      </c>
      <c r="AJ650" s="261"/>
      <c r="AK650" s="260">
        <f>IF(AND(D650&lt;&gt;0, D650&lt;&gt;"Unknown",D650&lt;&gt;"Stopped",D650&lt;&gt;"Not required"),D650/COUNTRY_INFO!D650, 0)</f>
        <v>0</v>
      </c>
      <c r="AL650" s="260">
        <f>IF(AND(J650&lt;&gt;0,J650&lt;&gt;"Unknown",J650&lt;&gt;"Stopped",J650&lt;&gt;"Not required"),J650/COUNTRY_INFO!D650, 0)</f>
        <v>0</v>
      </c>
      <c r="AM650" s="260">
        <f>IF(AND(P650&lt;&gt;0,P650&lt;&gt;"Unknown",P650&lt;&gt;"Not required"),P650/(COUNTRY_INFO!E650+COUNTRY_INFO!F650), 0)</f>
        <v>1</v>
      </c>
      <c r="AN650" s="260">
        <f>IF(AND(Z650&lt;&gt;0,Z650&lt;&gt;"Unknown",Z650&lt;&gt;"Not required"),IF(COUNTRY_INFO!K650=1,1,IF(COUNTRY_INFO!K650=2,0.5*COUNTRY_INFO!F650/(0.5*COUNTRY_INFO!F650+0.2*COUNTRY_INFO!G650),IF(COUNTRY_INFO!K650=3,COUNTRY_INFO!F650/(COUNTRY_INFO!F650+COUNTRY_INFO!G650)))),0)</f>
        <v>0</v>
      </c>
      <c r="AO650" s="260">
        <f>IF(AND(Z650&lt;&gt;0,Z650&lt;&gt;"Unknown",Z650&lt;&gt;"Not required"),IF(COUNTRY_INFO!K650=1,0,IF(COUNTRY_INFO!K650=2,0.2*COUNTRY_INFO!G650/(0.5*COUNTRY_INFO!F650+0.2*COUNTRY_INFO!G650),IF(COUNTRY_INFO!K650=3,COUNTRY_INFO!G650/(COUNTRY_INFO!F650+COUNTRY_INFO!G650)))),0)</f>
        <v>0</v>
      </c>
      <c r="AP650" s="259">
        <f>MAX(COUNTRY_INFO!D650*AK650*PROFILE!$G$7,COUNTRY_INFO!D650*AL650*PROFILE!$G$7)</f>
        <v>0</v>
      </c>
      <c r="AQ650" s="259">
        <f>MAX(COUNTRY_INFO!D650*AK650*PROFILE!$G$8,COUNTRY_INFO!D650*AL650*PROFILE!$G$8,COUNTRY_INFO!D650*AM650*PROFILE!$G$8)</f>
        <v>36684.240127911253</v>
      </c>
      <c r="AR650" s="259">
        <f>MAX(COUNTRY_INFO!D650*AK650*PROFILE!$G$9,COUNTRY_INFO!D650*AL650*PROFILE!$G$9,COUNTRY_INFO!D650*AM650*PROFILE!$G$9,IF(AND(DISTRICT!Z650&lt;&gt;"Unknown",Z650&lt;&gt;"Not required"),COUNTRY_INFO!O650*DISTRICT!AN650,0))</f>
        <v>76182.441454422704</v>
      </c>
      <c r="AS650" s="259">
        <f>MAX(COUNTRY_INFO!D650*AK650*PROFILE!$G$10,COUNTRY_INFO!D650*AL650*PROFILE!$G$10,IF(AND(DISTRICT!Z650&lt;&gt;"Unknown",Z650&lt;&gt;"Not required"),COUNTRY_INFO!O650*DISTRICT!AO650,0))</f>
        <v>0</v>
      </c>
      <c r="AT650" s="259">
        <f t="shared" ref="AT650:AT713" si="77">SUM(AP650:AS650)</f>
        <v>112866.68158233396</v>
      </c>
      <c r="AU650" s="258" t="str">
        <f t="shared" si="72"/>
        <v>Y</v>
      </c>
      <c r="AV650" s="259">
        <f>MAX('MDA2'!J650,'T1'!L650,'T2'!J650,T3_R1!K650,T3_R2!K650)</f>
        <v>0</v>
      </c>
      <c r="AW650" s="259">
        <f>MAX('MDA1'!K650,'MDA2'!K650,'MDA3'!I650,'MDA3'!L650,'T1'!M650,'T2'!K650,T3_R1!L650,T3_R2!L650)</f>
        <v>79767</v>
      </c>
      <c r="AX650" s="259">
        <f>MAX('MDA1'!L650,'MDA2'!L650,'MDA3'!J650,'MDA3'!M650,'T1'!N650,'T2'!L650,T3_R1!M650,T3_R2!M650)</f>
        <v>0</v>
      </c>
      <c r="AY650" s="259">
        <f t="shared" ref="AY650:AY713" si="78">SUM(AV650:AX650)</f>
        <v>79767</v>
      </c>
      <c r="AZ650" s="259">
        <f>MAX('MDA2'!J650,T650)</f>
        <v>0</v>
      </c>
      <c r="BA650" s="259">
        <f>MAX('MDA1'!K650,'MDA2'!K650,'MDA3'!I650,'MDA3'!L650,V650,AD650)</f>
        <v>79767</v>
      </c>
      <c r="BB650" s="259">
        <f>MAX('MDA1'!L650,'MDA2'!L650,'MDA3'!J650,'MDA3'!M650,AF650)</f>
        <v>0</v>
      </c>
      <c r="BC650" s="259">
        <f t="shared" si="73"/>
        <v>79767</v>
      </c>
      <c r="BD650" s="260">
        <f t="shared" si="74"/>
        <v>70.673646891808005</v>
      </c>
    </row>
    <row r="651" spans="1:56" x14ac:dyDescent="0.2">
      <c r="A651" s="10" t="str">
        <f>IF(COUNTRY_INFO!A651=0," ",COUNTRY_INFO!A651)</f>
        <v>Ethiopia</v>
      </c>
      <c r="B651" s="10" t="str">
        <f>IF(COUNTRY_INFO!B651=0," ",COUNTRY_INFO!B651)</f>
        <v>SNNPR Gedio</v>
      </c>
      <c r="C651" s="87" t="str">
        <f>IF(COUNTRY_INFO!C651=0," ",COUNTRY_INFO!C651)</f>
        <v>Yirgachefe Town</v>
      </c>
      <c r="D651" s="67">
        <f>COUNTRY_INFO!L651</f>
        <v>22337</v>
      </c>
      <c r="E651" s="61"/>
      <c r="F651" s="61"/>
      <c r="G651" s="11">
        <f>MAX('MDA1'!M651,'MDA2'!M651)</f>
        <v>15450</v>
      </c>
      <c r="H651" s="11">
        <f>IF(AND(COUNTRY_INFO!H651&gt;0,COUNTRY_INFO!H651&lt;4),IF(D651&gt;MAX('MDA1'!M651,'MDA2'!M651),MAX('MDA1'!M651,'MDA2'!M651),D651),0)</f>
        <v>15450</v>
      </c>
      <c r="I651" s="73">
        <f>IF(AND(COUNTRY_INFO!H651&gt;0,COUNTRY_INFO!H651&lt;4), IF(G651/D651*100&lt;&gt;0, IF(G651/D651*100&gt;100,100,G651/D651*100), "-"),0)</f>
        <v>69.167748578591571</v>
      </c>
      <c r="J651" s="67">
        <f>COUNTRY_INFO!M651</f>
        <v>0</v>
      </c>
      <c r="K651" s="61"/>
      <c r="L651" s="61"/>
      <c r="M651" s="11">
        <f>MAX('MDA1'!M651,MAX('MDA3'!I651,'MDA3'!L651)+MAX('MDA3'!J651,'MDA3'!M651))</f>
        <v>15450</v>
      </c>
      <c r="N651" s="11">
        <f>IF(AND(COUNTRY_INFO!I651&gt;0,COUNTRY_INFO!I651&lt;4),IF(J651&gt;MAX('MDA1'!M651,MAX('MDA3'!I651,'MDA3'!L651)+MAX('MDA3'!J651,'MDA3'!M651)),MAX('MDA1'!M651,MAX('MDA3'!I651,'MDA3'!L651)+MAX('MDA3'!J651,'MDA3'!M651)),J651),0)</f>
        <v>0</v>
      </c>
      <c r="O651" s="73">
        <f>IF(AND(COUNTRY_INFO!I651&gt;0,COUNTRY_INFO!I651&lt;4), IF(M651/J651*100&lt;&gt;0, IF(M651/J651*100&gt;100,100,M651/J651*100), "-"),0)</f>
        <v>0</v>
      </c>
      <c r="P651" s="67">
        <f>COUNTRY_INFO!N651</f>
        <v>10699</v>
      </c>
      <c r="Q651" s="61"/>
      <c r="R651" s="61"/>
      <c r="S651" s="11">
        <f>SUM(MAX('MDA2'!J651, 'T1'!L651, MAX(T3_R1!K651, T3_R2!K651)), MAX('MDA1'!K651, 'MDA2'!K651, 'T1'!M651, MAX(T3_R1!L651, T3_R2!L651)), MAX('MDA1'!L651, 'MDA2'!L651, 'T1'!N651, MAX(T3_R1!M651, T3_R2!M651)))</f>
        <v>16632</v>
      </c>
      <c r="T651" s="11">
        <f>IF(AND(COUNTRY_INFO!J651&gt;1,COUNTRY_INFO!J651&lt;4),IF(COUNTRY_INFO!E651&gt;MAX('MDA2'!J651,'T1'!L651,MAX(T3_R1!K651,T3_R2!K651)),MAX('MDA2'!J651,'T1'!L651,MAX(T3_R1!K651,T3_R2!K651)),COUNTRY_INFO!E651),0)</f>
        <v>0</v>
      </c>
      <c r="U651" s="217" t="str">
        <f>IF(AND(COUNTRY_INFO!J651&gt;1,COUNTRY_INFO!J651&lt;4), IF(T651/COUNTRY_INFO!E651*100&lt;&gt;0, IF(T651/COUNTRY_INFO!E651*100&gt;100,100,T651/COUNTRY_INFO!E651*100), "-"),0)</f>
        <v>-</v>
      </c>
      <c r="V651" s="11">
        <f>IF(AND(COUNTRY_INFO!J651&gt;1,COUNTRY_INFO!J651&lt;4),IF(COUNTRY_INFO!F651&gt;MAX('MDA1'!K651,'MDA2'!K651,'T1'!M651,MAX(T3_R1!L651,T3_R2!L651)),MAX('MDA1'!K651,'MDA2'!K651,'T1'!M651,MAX(T3_R1!L651,T3_R2!L651)),COUNTRY_INFO!F651),0)</f>
        <v>6744</v>
      </c>
      <c r="W651" s="217">
        <f>IF(AND(COUNTRY_INFO!J651&gt;1,COUNTRY_INFO!J651&lt;4), IF(V651/COUNTRY_INFO!F651*100&lt;&gt;0, IF(V651/COUNTRY_INFO!F651*100&gt;100,100,V651/COUNTRY_INFO!F651*100), "-"),0)</f>
        <v>93.71873262923846</v>
      </c>
      <c r="X651" s="11">
        <f t="shared" si="75"/>
        <v>6744</v>
      </c>
      <c r="Y651" s="73">
        <f>IF(AND(COUNTRY_INFO!J651&gt;1,COUNTRY_INFO!J651&lt;4), IF(S651/P651*100&lt;&gt;0, IF(X651/P651*100&gt;100,100,X651/P651*100), "-"),0)</f>
        <v>63.033928404523785</v>
      </c>
      <c r="Z651" s="67">
        <f>COUNTRY_INFO!O651</f>
        <v>5925.6</v>
      </c>
      <c r="AA651" s="61"/>
      <c r="AB651" s="61"/>
      <c r="AC651" s="11">
        <f>MAX('T1'!L651,'T2'!J651)+MAX('T1'!M651,'T2'!K651)+MAX('T1'!N651,'T2'!L651)</f>
        <v>6343</v>
      </c>
      <c r="AD651" s="11">
        <f>IF(COUNTRY_INFO!K651=1,IF(COUNTRY_INFO!F651*0.33&gt;MAX('T1'!M651,'T2'!K651),MAX('T1'!M651,'T2'!K651),COUNTRY_INFO!F651*0.33),IF(COUNTRY_INFO!K651=2,IF(COUNTRY_INFO!F651*0.5&gt;MAX('T1'!M651,'T2'!K651),MAX('T1'!M651,'T2'!K651),COUNTRY_INFO!F651*0.5),IF(COUNTRY_INFO!K651=3,IF(COUNTRY_INFO!F651&gt;MAX('T1'!M651,'T2'!K651),MAX('T1'!M651,'T2'!K651),COUNTRY_INFO!F651),0)))</f>
        <v>3598</v>
      </c>
      <c r="AE651" s="217">
        <f>IF(AND(COUNTRY_INFO!K651&gt;0,COUNTRY_INFO!K651&lt;4),IF(Z651&gt;0,IF(COUNTRY_INFO!K651=1, AD651/(COUNTRY_INFO!F651*0.33)*100, IF(COUNTRY_INFO!K651=2, AD651/(COUNTRY_INFO!F651*0.5)*100, IF(COUNTRY_INFO!K651=3, AD651/COUNTRY_INFO!F651*100))),"-"),0)</f>
        <v>100</v>
      </c>
      <c r="AF651" s="11">
        <f>IF(COUNTRY_INFO!K651=2,IF(COUNTRY_INFO!G651*0.2&gt;MAX('T1'!N651,'T2'!L651),MAX('T1'!N651,'T2'!L651),COUNTRY_INFO!G651*0.2),IF(COUNTRY_INFO!K651=3,IF(COUNTRY_INFO!G651&gt;MAX('T1'!N651,'T2'!L651),MAX('T1'!N651,'T2'!L651),COUNTRY_INFO!G651),0))</f>
        <v>0</v>
      </c>
      <c r="AG651" s="217">
        <f>IF(AND(COUNTRY_INFO!K651&gt;0,COUNTRY_INFO!K651&lt;4),IF(Z651&gt;0,IF(COUNTRY_INFO!K651=1, 0, IF(COUNTRY_INFO!K651=2, AF651/(COUNTRY_INFO!G651*0.2)*100, IF(COUNTRY_INFO!K651=3, AF651/COUNTRY_INFO!G651*100))),"-"),0)</f>
        <v>0</v>
      </c>
      <c r="AH651" s="11">
        <f t="shared" si="76"/>
        <v>3598</v>
      </c>
      <c r="AI651" s="73">
        <f>IF(AND(COUNTRY_INFO!K651&gt;0,COUNTRY_INFO!K651&lt;4), IF(AC651/Z651*100&lt;&gt;0, IF(AH651/Z651*100&gt;100,100,AH651/Z651*100), "-"),0)</f>
        <v>60.71958957742676</v>
      </c>
      <c r="AJ651" s="261"/>
      <c r="AK651" s="260">
        <f>IF(AND(D651&lt;&gt;0, D651&lt;&gt;"Unknown",D651&lt;&gt;"Stopped",D651&lt;&gt;"Not required"),D651/COUNTRY_INFO!D651, 0)</f>
        <v>1</v>
      </c>
      <c r="AL651" s="260">
        <f>IF(AND(J651&lt;&gt;0,J651&lt;&gt;"Unknown",J651&lt;&gt;"Stopped",J651&lt;&gt;"Not required"),J651/COUNTRY_INFO!D651, 0)</f>
        <v>0</v>
      </c>
      <c r="AM651" s="260">
        <f>IF(AND(P651&lt;&gt;0,P651&lt;&gt;"Unknown",P651&lt;&gt;"Not required"),P651/(COUNTRY_INFO!E651+COUNTRY_INFO!F651), 0)</f>
        <v>1</v>
      </c>
      <c r="AN651" s="260">
        <f>IF(AND(Z651&lt;&gt;0,Z651&lt;&gt;"Unknown",Z651&lt;&gt;"Not required"),IF(COUNTRY_INFO!K651=1,1,IF(COUNTRY_INFO!K651=2,0.5*COUNTRY_INFO!F651/(0.5*COUNTRY_INFO!F651+0.2*COUNTRY_INFO!G651),IF(COUNTRY_INFO!K651=3,COUNTRY_INFO!F651/(COUNTRY_INFO!F651+COUNTRY_INFO!G651)))),0)</f>
        <v>0.60719589577426758</v>
      </c>
      <c r="AO651" s="260">
        <f>IF(AND(Z651&lt;&gt;0,Z651&lt;&gt;"Unknown",Z651&lt;&gt;"Not required"),IF(COUNTRY_INFO!K651=1,0,IF(COUNTRY_INFO!K651=2,0.2*COUNTRY_INFO!G651/(0.5*COUNTRY_INFO!F651+0.2*COUNTRY_INFO!G651),IF(COUNTRY_INFO!K651=3,COUNTRY_INFO!G651/(COUNTRY_INFO!F651+COUNTRY_INFO!G651)))),0)</f>
        <v>0.39280410422573236</v>
      </c>
      <c r="AP651" s="259">
        <f>MAX(COUNTRY_INFO!D651*AK651*PROFILE!$G$7,COUNTRY_INFO!D651*AL651*PROFILE!$G$7)</f>
        <v>2.3387469229149559E-3</v>
      </c>
      <c r="AQ651" s="259">
        <f>MAX(COUNTRY_INFO!D651*AK651*PROFILE!$G$8,COUNTRY_INFO!D651*AL651*PROFILE!$G$8,COUNTRY_INFO!D651*AM651*PROFILE!$G$8)</f>
        <v>3271.5783512153539</v>
      </c>
      <c r="AR651" s="259">
        <f>MAX(COUNTRY_INFO!D651*AK651*PROFILE!$G$9,COUNTRY_INFO!D651*AL651*PROFILE!$G$9,COUNTRY_INFO!D651*AM651*PROFILE!$G$9,IF(AND(DISTRICT!Z651&lt;&gt;"Unknown",Z651&lt;&gt;"Not required"),COUNTRY_INFO!O651*DISTRICT!AN651,0))</f>
        <v>6794.1117312496363</v>
      </c>
      <c r="AS651" s="259">
        <f>MAX(COUNTRY_INFO!D651*AK651*PROFILE!$G$10,COUNTRY_INFO!D651*AL651*PROFILE!$G$10,IF(AND(DISTRICT!Z651&lt;&gt;"Unknown",Z651&lt;&gt;"Not required"),COUNTRY_INFO!O651*DISTRICT!AO651,0))</f>
        <v>12271.307578788088</v>
      </c>
      <c r="AT651" s="259">
        <f t="shared" si="77"/>
        <v>22337</v>
      </c>
      <c r="AU651" s="258" t="str">
        <f t="shared" si="72"/>
        <v>Y</v>
      </c>
      <c r="AV651" s="259">
        <f>MAX('MDA2'!J651,'T1'!L651,'T2'!J651,T3_R1!K651,T3_R2!K651)</f>
        <v>0</v>
      </c>
      <c r="AW651" s="259">
        <f>MAX('MDA1'!K651,'MDA2'!K651,'MDA3'!I651,'MDA3'!L651,'T1'!M651,'T2'!K651,T3_R1!L651,T3_R2!L651)</f>
        <v>6744</v>
      </c>
      <c r="AX651" s="259">
        <f>MAX('MDA1'!L651,'MDA2'!L651,'MDA3'!J651,'MDA3'!M651,'T1'!N651,'T2'!L651,T3_R1!M651,T3_R2!M651)</f>
        <v>9888</v>
      </c>
      <c r="AY651" s="259">
        <f t="shared" si="78"/>
        <v>16632</v>
      </c>
      <c r="AZ651" s="259">
        <f>MAX('MDA2'!J651,T651)</f>
        <v>0</v>
      </c>
      <c r="BA651" s="259">
        <f>MAX('MDA1'!K651,'MDA2'!K651,'MDA3'!I651,'MDA3'!L651,V651,AD651)</f>
        <v>6744</v>
      </c>
      <c r="BB651" s="259">
        <f>MAX('MDA1'!L651,'MDA2'!L651,'MDA3'!J651,'MDA3'!M651,AF651)</f>
        <v>9888</v>
      </c>
      <c r="BC651" s="259">
        <f t="shared" si="73"/>
        <v>16632</v>
      </c>
      <c r="BD651" s="260">
        <f t="shared" si="74"/>
        <v>74.459417110623633</v>
      </c>
    </row>
    <row r="652" spans="1:56" x14ac:dyDescent="0.2">
      <c r="A652" s="10" t="str">
        <f>IF(COUNTRY_INFO!A652=0," ",COUNTRY_INFO!A652)</f>
        <v>Ethiopia</v>
      </c>
      <c r="B652" s="10" t="str">
        <f>IF(COUNTRY_INFO!B652=0," ",COUNTRY_INFO!B652)</f>
        <v>SNNPR Gurage</v>
      </c>
      <c r="C652" s="87" t="str">
        <f>IF(COUNTRY_INFO!C652=0," ",COUNTRY_INFO!C652)</f>
        <v>Abeshge</v>
      </c>
      <c r="D652" s="67">
        <f>COUNTRY_INFO!L652</f>
        <v>0</v>
      </c>
      <c r="E652" s="61"/>
      <c r="F652" s="61"/>
      <c r="G652" s="11">
        <f>MAX('MDA1'!M652,'MDA2'!M652)</f>
        <v>0</v>
      </c>
      <c r="H652" s="11">
        <f>IF(AND(COUNTRY_INFO!H652&gt;0,COUNTRY_INFO!H652&lt;4),IF(D652&gt;MAX('MDA1'!M652,'MDA2'!M652),MAX('MDA1'!M652,'MDA2'!M652),D652),0)</f>
        <v>0</v>
      </c>
      <c r="I652" s="73">
        <f>IF(AND(COUNTRY_INFO!H652&gt;0,COUNTRY_INFO!H652&lt;4), IF(G652/D652*100&lt;&gt;0, IF(G652/D652*100&gt;100,100,G652/D652*100), "-"),0)</f>
        <v>0</v>
      </c>
      <c r="J652" s="67" t="str">
        <f>COUNTRY_INFO!M652</f>
        <v>Unknown</v>
      </c>
      <c r="K652" s="61"/>
      <c r="L652" s="61"/>
      <c r="M652" s="11">
        <f>MAX('MDA1'!M652,MAX('MDA3'!I652,'MDA3'!L652)+MAX('MDA3'!J652,'MDA3'!M652))</f>
        <v>0</v>
      </c>
      <c r="N652" s="11">
        <f>IF(AND(COUNTRY_INFO!I652&gt;0,COUNTRY_INFO!I652&lt;4),IF(J652&gt;MAX('MDA1'!M652,MAX('MDA3'!I652,'MDA3'!L652)+MAX('MDA3'!J652,'MDA3'!M652)),MAX('MDA1'!M652,MAX('MDA3'!I652,'MDA3'!L652)+MAX('MDA3'!J652,'MDA3'!M652)),J652),0)</f>
        <v>0</v>
      </c>
      <c r="O652" s="73">
        <f>IF(AND(COUNTRY_INFO!I652&gt;0,COUNTRY_INFO!I652&lt;4), IF(M652/J652*100&lt;&gt;0, IF(M652/J652*100&gt;100,100,M652/J652*100), "-"),0)</f>
        <v>0</v>
      </c>
      <c r="P652" s="67">
        <f>COUNTRY_INFO!N652</f>
        <v>0</v>
      </c>
      <c r="Q652" s="61"/>
      <c r="R652" s="61"/>
      <c r="S652" s="11">
        <f>SUM(MAX('MDA2'!J652, 'T1'!L652, MAX(T3_R1!K652, T3_R2!K652)), MAX('MDA1'!K652, 'MDA2'!K652, 'T1'!M652, MAX(T3_R1!L652, T3_R2!L652)), MAX('MDA1'!L652, 'MDA2'!L652, 'T1'!N652, MAX(T3_R1!M652, T3_R2!M652)))</f>
        <v>0</v>
      </c>
      <c r="T652" s="11">
        <f>IF(AND(COUNTRY_INFO!J652&gt;1,COUNTRY_INFO!J652&lt;4),IF(COUNTRY_INFO!E652&gt;MAX('MDA2'!J652,'T1'!L652,MAX(T3_R1!K652,T3_R2!K652)),MAX('MDA2'!J652,'T1'!L652,MAX(T3_R1!K652,T3_R2!K652)),COUNTRY_INFO!E652),0)</f>
        <v>0</v>
      </c>
      <c r="U652" s="217">
        <f>IF(AND(COUNTRY_INFO!J652&gt;1,COUNTRY_INFO!J652&lt;4), IF(T652/COUNTRY_INFO!E652*100&lt;&gt;0, IF(T652/COUNTRY_INFO!E652*100&gt;100,100,T652/COUNTRY_INFO!E652*100), "-"),0)</f>
        <v>0</v>
      </c>
      <c r="V652" s="11">
        <f>IF(AND(COUNTRY_INFO!J652&gt;1,COUNTRY_INFO!J652&lt;4),IF(COUNTRY_INFO!F652&gt;MAX('MDA1'!K652,'MDA2'!K652,'T1'!M652,MAX(T3_R1!L652,T3_R2!L652)),MAX('MDA1'!K652,'MDA2'!K652,'T1'!M652,MAX(T3_R1!L652,T3_R2!L652)),COUNTRY_INFO!F652),0)</f>
        <v>0</v>
      </c>
      <c r="W652" s="217">
        <f>IF(AND(COUNTRY_INFO!J652&gt;1,COUNTRY_INFO!J652&lt;4), IF(V652/COUNTRY_INFO!F652*100&lt;&gt;0, IF(V652/COUNTRY_INFO!F652*100&gt;100,100,V652/COUNTRY_INFO!F652*100), "-"),0)</f>
        <v>0</v>
      </c>
      <c r="X652" s="11">
        <f t="shared" si="75"/>
        <v>0</v>
      </c>
      <c r="Y652" s="73">
        <f>IF(AND(COUNTRY_INFO!J652&gt;1,COUNTRY_INFO!J652&lt;4), IF(S652/P652*100&lt;&gt;0, IF(X652/P652*100&gt;100,100,X652/P652*100), "-"),0)</f>
        <v>0</v>
      </c>
      <c r="Z652" s="67">
        <f>COUNTRY_INFO!O652</f>
        <v>20636</v>
      </c>
      <c r="AA652" s="61"/>
      <c r="AB652" s="61"/>
      <c r="AC652" s="11">
        <f>MAX('T1'!L652,'T2'!J652)+MAX('T1'!M652,'T2'!K652)+MAX('T1'!N652,'T2'!L652)</f>
        <v>0</v>
      </c>
      <c r="AD652" s="11">
        <f>IF(COUNTRY_INFO!K652=1,IF(COUNTRY_INFO!F652*0.33&gt;MAX('T1'!M652,'T2'!K652),MAX('T1'!M652,'T2'!K652),COUNTRY_INFO!F652*0.33),IF(COUNTRY_INFO!K652=2,IF(COUNTRY_INFO!F652*0.5&gt;MAX('T1'!M652,'T2'!K652),MAX('T1'!M652,'T2'!K652),COUNTRY_INFO!F652*0.5),IF(COUNTRY_INFO!K652=3,IF(COUNTRY_INFO!F652&gt;MAX('T1'!M652,'T2'!K652),MAX('T1'!M652,'T2'!K652),COUNTRY_INFO!F652),0)))</f>
        <v>0</v>
      </c>
      <c r="AE652" s="217">
        <f>IF(AND(COUNTRY_INFO!K652&gt;0,COUNTRY_INFO!K652&lt;4),IF(Z652&gt;0,IF(COUNTRY_INFO!K652=1, AD652/(COUNTRY_INFO!F652*0.33)*100, IF(COUNTRY_INFO!K652=2, AD652/(COUNTRY_INFO!F652*0.5)*100, IF(COUNTRY_INFO!K652=3, AD652/COUNTRY_INFO!F652*100))),"-"),0)</f>
        <v>0</v>
      </c>
      <c r="AF652" s="11">
        <f>IF(COUNTRY_INFO!K652=2,IF(COUNTRY_INFO!G652*0.2&gt;MAX('T1'!N652,'T2'!L652),MAX('T1'!N652,'T2'!L652),COUNTRY_INFO!G652*0.2),IF(COUNTRY_INFO!K652=3,IF(COUNTRY_INFO!G652&gt;MAX('T1'!N652,'T2'!L652),MAX('T1'!N652,'T2'!L652),COUNTRY_INFO!G652),0))</f>
        <v>0</v>
      </c>
      <c r="AG652" s="217">
        <f>IF(AND(COUNTRY_INFO!K652&gt;0,COUNTRY_INFO!K652&lt;4),IF(Z652&gt;0,IF(COUNTRY_INFO!K652=1, 0, IF(COUNTRY_INFO!K652=2, AF652/(COUNTRY_INFO!G652*0.2)*100, IF(COUNTRY_INFO!K652=3, AF652/COUNTRY_INFO!G652*100))),"-"),0)</f>
        <v>0</v>
      </c>
      <c r="AH652" s="11">
        <f t="shared" si="76"/>
        <v>0</v>
      </c>
      <c r="AI652" s="73" t="str">
        <f>IF(AND(COUNTRY_INFO!K652&gt;0,COUNTRY_INFO!K652&lt;4), IF(AC652/Z652*100&lt;&gt;0, IF(AH652/Z652*100&gt;100,100,AH652/Z652*100), "-"),0)</f>
        <v>-</v>
      </c>
      <c r="AJ652" s="261"/>
      <c r="AK652" s="260">
        <f>IF(AND(D652&lt;&gt;0, D652&lt;&gt;"Unknown",D652&lt;&gt;"Stopped",D652&lt;&gt;"Not required"),D652/COUNTRY_INFO!D652, 0)</f>
        <v>0</v>
      </c>
      <c r="AL652" s="260">
        <f>IF(AND(J652&lt;&gt;0,J652&lt;&gt;"Unknown",J652&lt;&gt;"Stopped",J652&lt;&gt;"Not required"),J652/COUNTRY_INFO!D652, 0)</f>
        <v>0</v>
      </c>
      <c r="AM652" s="260">
        <f>IF(AND(P652&lt;&gt;0,P652&lt;&gt;"Unknown",P652&lt;&gt;"Not required"),P652/(COUNTRY_INFO!E652+COUNTRY_INFO!F652), 0)</f>
        <v>0</v>
      </c>
      <c r="AN652" s="260">
        <f>IF(AND(Z652&lt;&gt;0,Z652&lt;&gt;"Unknown",Z652&lt;&gt;"Not required"),IF(COUNTRY_INFO!K652=1,1,IF(COUNTRY_INFO!K652=2,0.5*COUNTRY_INFO!F652/(0.5*COUNTRY_INFO!F652+0.2*COUNTRY_INFO!G652),IF(COUNTRY_INFO!K652=3,COUNTRY_INFO!F652/(COUNTRY_INFO!F652+COUNTRY_INFO!G652)))),0)</f>
        <v>0.60719131614653998</v>
      </c>
      <c r="AO652" s="260">
        <f>IF(AND(Z652&lt;&gt;0,Z652&lt;&gt;"Unknown",Z652&lt;&gt;"Not required"),IF(COUNTRY_INFO!K652=1,0,IF(COUNTRY_INFO!K652=2,0.2*COUNTRY_INFO!G652/(0.5*COUNTRY_INFO!F652+0.2*COUNTRY_INFO!G652),IF(COUNTRY_INFO!K652=3,COUNTRY_INFO!G652/(COUNTRY_INFO!F652+COUNTRY_INFO!G652)))),0)</f>
        <v>0.39280868385345996</v>
      </c>
      <c r="AP652" s="259">
        <f>MAX(COUNTRY_INFO!D652*AK652*PROFILE!$G$7,COUNTRY_INFO!D652*AL652*PROFILE!$G$7)</f>
        <v>0</v>
      </c>
      <c r="AQ652" s="259">
        <f>MAX(COUNTRY_INFO!D652*AK652*PROFILE!$G$8,COUNTRY_INFO!D652*AL652*PROFILE!$G$8,COUNTRY_INFO!D652*AM652*PROFILE!$G$8)</f>
        <v>0</v>
      </c>
      <c r="AR652" s="259">
        <f>MAX(COUNTRY_INFO!D652*AK652*PROFILE!$G$9,COUNTRY_INFO!D652*AL652*PROFILE!$G$9,COUNTRY_INFO!D652*AM652*PROFILE!$G$9,IF(AND(DISTRICT!Z652&lt;&gt;"Unknown",Z652&lt;&gt;"Not required"),COUNTRY_INFO!O652*DISTRICT!AN652,0))</f>
        <v>12530</v>
      </c>
      <c r="AS652" s="259">
        <f>MAX(COUNTRY_INFO!D652*AK652*PROFILE!$G$10,COUNTRY_INFO!D652*AL652*PROFILE!$G$10,IF(AND(DISTRICT!Z652&lt;&gt;"Unknown",Z652&lt;&gt;"Not required"),COUNTRY_INFO!O652*DISTRICT!AO652,0))</f>
        <v>8106</v>
      </c>
      <c r="AT652" s="259">
        <f t="shared" si="77"/>
        <v>20636</v>
      </c>
      <c r="AU652" s="258">
        <f t="shared" si="72"/>
        <v>0</v>
      </c>
      <c r="AV652" s="259">
        <f>MAX('MDA2'!J652,'T1'!L652,'T2'!J652,T3_R1!K652,T3_R2!K652)</f>
        <v>0</v>
      </c>
      <c r="AW652" s="259">
        <f>MAX('MDA1'!K652,'MDA2'!K652,'MDA3'!I652,'MDA3'!L652,'T1'!M652,'T2'!K652,T3_R1!L652,T3_R2!L652)</f>
        <v>0</v>
      </c>
      <c r="AX652" s="259">
        <f>MAX('MDA1'!L652,'MDA2'!L652,'MDA3'!J652,'MDA3'!M652,'T1'!N652,'T2'!L652,T3_R1!M652,T3_R2!M652)</f>
        <v>0</v>
      </c>
      <c r="AY652" s="259">
        <f t="shared" si="78"/>
        <v>0</v>
      </c>
      <c r="AZ652" s="259">
        <f>MAX('MDA2'!J652,T652)</f>
        <v>0</v>
      </c>
      <c r="BA652" s="259">
        <f>MAX('MDA1'!K652,'MDA2'!K652,'MDA3'!I652,'MDA3'!L652,V652,AD652)</f>
        <v>0</v>
      </c>
      <c r="BB652" s="259">
        <f>MAX('MDA1'!L652,'MDA2'!L652,'MDA3'!J652,'MDA3'!M652,AF652)</f>
        <v>0</v>
      </c>
      <c r="BC652" s="259">
        <f t="shared" si="73"/>
        <v>0</v>
      </c>
      <c r="BD652" s="260">
        <f t="shared" si="74"/>
        <v>0</v>
      </c>
    </row>
    <row r="653" spans="1:56" x14ac:dyDescent="0.2">
      <c r="A653" s="10" t="str">
        <f>IF(COUNTRY_INFO!A653=0," ",COUNTRY_INFO!A653)</f>
        <v>Ethiopia</v>
      </c>
      <c r="B653" s="10" t="str">
        <f>IF(COUNTRY_INFO!B653=0," ",COUNTRY_INFO!B653)</f>
        <v>SNNPR Gurage</v>
      </c>
      <c r="C653" s="87" t="str">
        <f>IF(COUNTRY_INFO!C653=0," ",COUNTRY_INFO!C653)</f>
        <v>Butajira Town</v>
      </c>
      <c r="D653" s="67">
        <f>COUNTRY_INFO!L653</f>
        <v>0</v>
      </c>
      <c r="E653" s="61"/>
      <c r="F653" s="61"/>
      <c r="G653" s="11">
        <f>MAX('MDA1'!M653,'MDA2'!M653)</f>
        <v>0</v>
      </c>
      <c r="H653" s="11">
        <f>IF(AND(COUNTRY_INFO!H653&gt;0,COUNTRY_INFO!H653&lt;4),IF(D653&gt;MAX('MDA1'!M653,'MDA2'!M653),MAX('MDA1'!M653,'MDA2'!M653),D653),0)</f>
        <v>0</v>
      </c>
      <c r="I653" s="73">
        <f>IF(AND(COUNTRY_INFO!H653&gt;0,COUNTRY_INFO!H653&lt;4), IF(G653/D653*100&lt;&gt;0, IF(G653/D653*100&gt;100,100,G653/D653*100), "-"),0)</f>
        <v>0</v>
      </c>
      <c r="J653" s="67">
        <f>COUNTRY_INFO!M653</f>
        <v>0</v>
      </c>
      <c r="K653" s="61"/>
      <c r="L653" s="61"/>
      <c r="M653" s="11">
        <f>MAX('MDA1'!M653,MAX('MDA3'!I653,'MDA3'!L653)+MAX('MDA3'!J653,'MDA3'!M653))</f>
        <v>0</v>
      </c>
      <c r="N653" s="11">
        <f>IF(AND(COUNTRY_INFO!I653&gt;0,COUNTRY_INFO!I653&lt;4),IF(J653&gt;MAX('MDA1'!M653,MAX('MDA3'!I653,'MDA3'!L653)+MAX('MDA3'!J653,'MDA3'!M653)),MAX('MDA1'!M653,MAX('MDA3'!I653,'MDA3'!L653)+MAX('MDA3'!J653,'MDA3'!M653)),J653),0)</f>
        <v>0</v>
      </c>
      <c r="O653" s="73">
        <f>IF(AND(COUNTRY_INFO!I653&gt;0,COUNTRY_INFO!I653&lt;4), IF(M653/J653*100&lt;&gt;0, IF(M653/J653*100&gt;100,100,M653/J653*100), "-"),0)</f>
        <v>0</v>
      </c>
      <c r="P653" s="67">
        <f>COUNTRY_INFO!N653</f>
        <v>0</v>
      </c>
      <c r="Q653" s="61"/>
      <c r="R653" s="61"/>
      <c r="S653" s="11">
        <f>SUM(MAX('MDA2'!J653, 'T1'!L653, MAX(T3_R1!K653, T3_R2!K653)), MAX('MDA1'!K653, 'MDA2'!K653, 'T1'!M653, MAX(T3_R1!L653, T3_R2!L653)), MAX('MDA1'!L653, 'MDA2'!L653, 'T1'!N653, MAX(T3_R1!M653, T3_R2!M653)))</f>
        <v>0</v>
      </c>
      <c r="T653" s="11">
        <f>IF(AND(COUNTRY_INFO!J653&gt;1,COUNTRY_INFO!J653&lt;4),IF(COUNTRY_INFO!E653&gt;MAX('MDA2'!J653,'T1'!L653,MAX(T3_R1!K653,T3_R2!K653)),MAX('MDA2'!J653,'T1'!L653,MAX(T3_R1!K653,T3_R2!K653)),COUNTRY_INFO!E653),0)</f>
        <v>0</v>
      </c>
      <c r="U653" s="217">
        <f>IF(AND(COUNTRY_INFO!J653&gt;1,COUNTRY_INFO!J653&lt;4), IF(T653/COUNTRY_INFO!E653*100&lt;&gt;0, IF(T653/COUNTRY_INFO!E653*100&gt;100,100,T653/COUNTRY_INFO!E653*100), "-"),0)</f>
        <v>0</v>
      </c>
      <c r="V653" s="11">
        <f>IF(AND(COUNTRY_INFO!J653&gt;1,COUNTRY_INFO!J653&lt;4),IF(COUNTRY_INFO!F653&gt;MAX('MDA1'!K653,'MDA2'!K653,'T1'!M653,MAX(T3_R1!L653,T3_R2!L653)),MAX('MDA1'!K653,'MDA2'!K653,'T1'!M653,MAX(T3_R1!L653,T3_R2!L653)),COUNTRY_INFO!F653),0)</f>
        <v>0</v>
      </c>
      <c r="W653" s="217">
        <f>IF(AND(COUNTRY_INFO!J653&gt;1,COUNTRY_INFO!J653&lt;4), IF(V653/COUNTRY_INFO!F653*100&lt;&gt;0, IF(V653/COUNTRY_INFO!F653*100&gt;100,100,V653/COUNTRY_INFO!F653*100), "-"),0)</f>
        <v>0</v>
      </c>
      <c r="X653" s="11">
        <f t="shared" si="75"/>
        <v>0</v>
      </c>
      <c r="Y653" s="73">
        <f>IF(AND(COUNTRY_INFO!J653&gt;1,COUNTRY_INFO!J653&lt;4), IF(S653/P653*100&lt;&gt;0, IF(X653/P653*100&gt;100,100,X653/P653*100), "-"),0)</f>
        <v>0</v>
      </c>
      <c r="Z653" s="67">
        <f>COUNTRY_INFO!O653</f>
        <v>0</v>
      </c>
      <c r="AA653" s="61"/>
      <c r="AB653" s="61"/>
      <c r="AC653" s="11">
        <f>MAX('T1'!L653,'T2'!J653)+MAX('T1'!M653,'T2'!K653)+MAX('T1'!N653,'T2'!L653)</f>
        <v>0</v>
      </c>
      <c r="AD653" s="11">
        <f>IF(COUNTRY_INFO!K653=1,IF(COUNTRY_INFO!F653*0.33&gt;MAX('T1'!M653,'T2'!K653),MAX('T1'!M653,'T2'!K653),COUNTRY_INFO!F653*0.33),IF(COUNTRY_INFO!K653=2,IF(COUNTRY_INFO!F653*0.5&gt;MAX('T1'!M653,'T2'!K653),MAX('T1'!M653,'T2'!K653),COUNTRY_INFO!F653*0.5),IF(COUNTRY_INFO!K653=3,IF(COUNTRY_INFO!F653&gt;MAX('T1'!M653,'T2'!K653),MAX('T1'!M653,'T2'!K653),COUNTRY_INFO!F653),0)))</f>
        <v>0</v>
      </c>
      <c r="AE653" s="217">
        <f>IF(AND(COUNTRY_INFO!K653&gt;0,COUNTRY_INFO!K653&lt;4),IF(Z653&gt;0,IF(COUNTRY_INFO!K653=1, AD653/(COUNTRY_INFO!F653*0.33)*100, IF(COUNTRY_INFO!K653=2, AD653/(COUNTRY_INFO!F653*0.5)*100, IF(COUNTRY_INFO!K653=3, AD653/COUNTRY_INFO!F653*100))),"-"),0)</f>
        <v>0</v>
      </c>
      <c r="AF653" s="11">
        <f>IF(COUNTRY_INFO!K653=2,IF(COUNTRY_INFO!G653*0.2&gt;MAX('T1'!N653,'T2'!L653),MAX('T1'!N653,'T2'!L653),COUNTRY_INFO!G653*0.2),IF(COUNTRY_INFO!K653=3,IF(COUNTRY_INFO!G653&gt;MAX('T1'!N653,'T2'!L653),MAX('T1'!N653,'T2'!L653),COUNTRY_INFO!G653),0))</f>
        <v>0</v>
      </c>
      <c r="AG653" s="217">
        <f>IF(AND(COUNTRY_INFO!K653&gt;0,COUNTRY_INFO!K653&lt;4),IF(Z653&gt;0,IF(COUNTRY_INFO!K653=1, 0, IF(COUNTRY_INFO!K653=2, AF653/(COUNTRY_INFO!G653*0.2)*100, IF(COUNTRY_INFO!K653=3, AF653/COUNTRY_INFO!G653*100))),"-"),0)</f>
        <v>0</v>
      </c>
      <c r="AH653" s="11">
        <f t="shared" si="76"/>
        <v>0</v>
      </c>
      <c r="AI653" s="73">
        <f>IF(AND(COUNTRY_INFO!K653&gt;0,COUNTRY_INFO!K653&lt;4), IF(AC653/Z653*100&lt;&gt;0, IF(AH653/Z653*100&gt;100,100,AH653/Z653*100), "-"),0)</f>
        <v>0</v>
      </c>
      <c r="AJ653" s="261"/>
      <c r="AK653" s="260">
        <f>IF(AND(D653&lt;&gt;0, D653&lt;&gt;"Unknown",D653&lt;&gt;"Stopped",D653&lt;&gt;"Not required"),D653/COUNTRY_INFO!D653, 0)</f>
        <v>0</v>
      </c>
      <c r="AL653" s="260">
        <f>IF(AND(J653&lt;&gt;0,J653&lt;&gt;"Unknown",J653&lt;&gt;"Stopped",J653&lt;&gt;"Not required"),J653/COUNTRY_INFO!D653, 0)</f>
        <v>0</v>
      </c>
      <c r="AM653" s="260">
        <f>IF(AND(P653&lt;&gt;0,P653&lt;&gt;"Unknown",P653&lt;&gt;"Not required"),P653/(COUNTRY_INFO!E653+COUNTRY_INFO!F653), 0)</f>
        <v>0</v>
      </c>
      <c r="AN653" s="260">
        <f>IF(AND(Z653&lt;&gt;0,Z653&lt;&gt;"Unknown",Z653&lt;&gt;"Not required"),IF(COUNTRY_INFO!K653=1,1,IF(COUNTRY_INFO!K653=2,0.5*COUNTRY_INFO!F653/(0.5*COUNTRY_INFO!F653+0.2*COUNTRY_INFO!G653),IF(COUNTRY_INFO!K653=3,COUNTRY_INFO!F653/(COUNTRY_INFO!F653+COUNTRY_INFO!G653)))),0)</f>
        <v>0</v>
      </c>
      <c r="AO653" s="260">
        <f>IF(AND(Z653&lt;&gt;0,Z653&lt;&gt;"Unknown",Z653&lt;&gt;"Not required"),IF(COUNTRY_INFO!K653=1,0,IF(COUNTRY_INFO!K653=2,0.2*COUNTRY_INFO!G653/(0.5*COUNTRY_INFO!F653+0.2*COUNTRY_INFO!G653),IF(COUNTRY_INFO!K653=3,COUNTRY_INFO!G653/(COUNTRY_INFO!F653+COUNTRY_INFO!G653)))),0)</f>
        <v>0</v>
      </c>
      <c r="AP653" s="259">
        <f>MAX(COUNTRY_INFO!D653*AK653*PROFILE!$G$7,COUNTRY_INFO!D653*AL653*PROFILE!$G$7)</f>
        <v>0</v>
      </c>
      <c r="AQ653" s="259">
        <f>MAX(COUNTRY_INFO!D653*AK653*PROFILE!$G$8,COUNTRY_INFO!D653*AL653*PROFILE!$G$8,COUNTRY_INFO!D653*AM653*PROFILE!$G$8)</f>
        <v>0</v>
      </c>
      <c r="AR653" s="259">
        <f>MAX(COUNTRY_INFO!D653*AK653*PROFILE!$G$9,COUNTRY_INFO!D653*AL653*PROFILE!$G$9,COUNTRY_INFO!D653*AM653*PROFILE!$G$9,IF(AND(DISTRICT!Z653&lt;&gt;"Unknown",Z653&lt;&gt;"Not required"),COUNTRY_INFO!O653*DISTRICT!AN653,0))</f>
        <v>0</v>
      </c>
      <c r="AS653" s="259">
        <f>MAX(COUNTRY_INFO!D653*AK653*PROFILE!$G$10,COUNTRY_INFO!D653*AL653*PROFILE!$G$10,IF(AND(DISTRICT!Z653&lt;&gt;"Unknown",Z653&lt;&gt;"Not required"),COUNTRY_INFO!O653*DISTRICT!AO653,0))</f>
        <v>0</v>
      </c>
      <c r="AT653" s="259">
        <f t="shared" si="77"/>
        <v>0</v>
      </c>
      <c r="AU653" s="258">
        <f t="shared" si="72"/>
        <v>0</v>
      </c>
      <c r="AV653" s="259">
        <f>MAX('MDA2'!J653,'T1'!L653,'T2'!J653,T3_R1!K653,T3_R2!K653)</f>
        <v>0</v>
      </c>
      <c r="AW653" s="259">
        <f>MAX('MDA1'!K653,'MDA2'!K653,'MDA3'!I653,'MDA3'!L653,'T1'!M653,'T2'!K653,T3_R1!L653,T3_R2!L653)</f>
        <v>0</v>
      </c>
      <c r="AX653" s="259">
        <f>MAX('MDA1'!L653,'MDA2'!L653,'MDA3'!J653,'MDA3'!M653,'T1'!N653,'T2'!L653,T3_R1!M653,T3_R2!M653)</f>
        <v>0</v>
      </c>
      <c r="AY653" s="259">
        <f t="shared" si="78"/>
        <v>0</v>
      </c>
      <c r="AZ653" s="259">
        <f>MAX('MDA2'!J653,T653)</f>
        <v>0</v>
      </c>
      <c r="BA653" s="259">
        <f>MAX('MDA1'!K653,'MDA2'!K653,'MDA3'!I653,'MDA3'!L653,V653,AD653)</f>
        <v>0</v>
      </c>
      <c r="BB653" s="259">
        <f>MAX('MDA1'!L653,'MDA2'!L653,'MDA3'!J653,'MDA3'!M653,AF653)</f>
        <v>0</v>
      </c>
      <c r="BC653" s="259">
        <f t="shared" si="73"/>
        <v>0</v>
      </c>
      <c r="BD653" s="260">
        <f t="shared" si="74"/>
        <v>0</v>
      </c>
    </row>
    <row r="654" spans="1:56" x14ac:dyDescent="0.2">
      <c r="A654" s="10" t="str">
        <f>IF(COUNTRY_INFO!A654=0," ",COUNTRY_INFO!A654)</f>
        <v>Ethiopia</v>
      </c>
      <c r="B654" s="10" t="str">
        <f>IF(COUNTRY_INFO!B654=0," ",COUNTRY_INFO!B654)</f>
        <v>SNNPR Gurage</v>
      </c>
      <c r="C654" s="87" t="str">
        <f>IF(COUNTRY_INFO!C654=0," ",COUNTRY_INFO!C654)</f>
        <v>Cheha</v>
      </c>
      <c r="D654" s="67">
        <f>COUNTRY_INFO!L654</f>
        <v>0</v>
      </c>
      <c r="E654" s="61"/>
      <c r="F654" s="61"/>
      <c r="G654" s="11">
        <f>MAX('MDA1'!M654,'MDA2'!M654)</f>
        <v>0</v>
      </c>
      <c r="H654" s="11">
        <f>IF(AND(COUNTRY_INFO!H654&gt;0,COUNTRY_INFO!H654&lt;4),IF(D654&gt;MAX('MDA1'!M654,'MDA2'!M654),MAX('MDA1'!M654,'MDA2'!M654),D654),0)</f>
        <v>0</v>
      </c>
      <c r="I654" s="73">
        <f>IF(AND(COUNTRY_INFO!H654&gt;0,COUNTRY_INFO!H654&lt;4), IF(G654/D654*100&lt;&gt;0, IF(G654/D654*100&gt;100,100,G654/D654*100), "-"),0)</f>
        <v>0</v>
      </c>
      <c r="J654" s="67" t="str">
        <f>COUNTRY_INFO!M654</f>
        <v>Unknown</v>
      </c>
      <c r="K654" s="61"/>
      <c r="L654" s="61"/>
      <c r="M654" s="11">
        <f>MAX('MDA1'!M654,MAX('MDA3'!I654,'MDA3'!L654)+MAX('MDA3'!J654,'MDA3'!M654))</f>
        <v>0</v>
      </c>
      <c r="N654" s="11">
        <f>IF(AND(COUNTRY_INFO!I654&gt;0,COUNTRY_INFO!I654&lt;4),IF(J654&gt;MAX('MDA1'!M654,MAX('MDA3'!I654,'MDA3'!L654)+MAX('MDA3'!J654,'MDA3'!M654)),MAX('MDA1'!M654,MAX('MDA3'!I654,'MDA3'!L654)+MAX('MDA3'!J654,'MDA3'!M654)),J654),0)</f>
        <v>0</v>
      </c>
      <c r="O654" s="73">
        <f>IF(AND(COUNTRY_INFO!I654&gt;0,COUNTRY_INFO!I654&lt;4), IF(M654/J654*100&lt;&gt;0, IF(M654/J654*100&gt;100,100,M654/J654*100), "-"),0)</f>
        <v>0</v>
      </c>
      <c r="P654" s="67">
        <f>COUNTRY_INFO!N654</f>
        <v>61916</v>
      </c>
      <c r="Q654" s="61"/>
      <c r="R654" s="61"/>
      <c r="S654" s="11">
        <f>SUM(MAX('MDA2'!J654, 'T1'!L654, MAX(T3_R1!K654, T3_R2!K654)), MAX('MDA1'!K654, 'MDA2'!K654, 'T1'!M654, MAX(T3_R1!L654, T3_R2!L654)), MAX('MDA1'!L654, 'MDA2'!L654, 'T1'!N654, MAX(T3_R1!M654, T3_R2!M654)))</f>
        <v>0</v>
      </c>
      <c r="T654" s="11">
        <f>IF(AND(COUNTRY_INFO!J654&gt;1,COUNTRY_INFO!J654&lt;4),IF(COUNTRY_INFO!E654&gt;MAX('MDA2'!J654,'T1'!L654,MAX(T3_R1!K654,T3_R2!K654)),MAX('MDA2'!J654,'T1'!L654,MAX(T3_R1!K654,T3_R2!K654)),COUNTRY_INFO!E654),0)</f>
        <v>0</v>
      </c>
      <c r="U654" s="217" t="str">
        <f>IF(AND(COUNTRY_INFO!J654&gt;1,COUNTRY_INFO!J654&lt;4), IF(T654/COUNTRY_INFO!E654*100&lt;&gt;0, IF(T654/COUNTRY_INFO!E654*100&gt;100,100,T654/COUNTRY_INFO!E654*100), "-"),0)</f>
        <v>-</v>
      </c>
      <c r="V654" s="11">
        <f>IF(AND(COUNTRY_INFO!J654&gt;1,COUNTRY_INFO!J654&lt;4),IF(COUNTRY_INFO!F654&gt;MAX('MDA1'!K654,'MDA2'!K654,'T1'!M654,MAX(T3_R1!L654,T3_R2!L654)),MAX('MDA1'!K654,'MDA2'!K654,'T1'!M654,MAX(T3_R1!L654,T3_R2!L654)),COUNTRY_INFO!F654),0)</f>
        <v>0</v>
      </c>
      <c r="W654" s="217" t="str">
        <f>IF(AND(COUNTRY_INFO!J654&gt;1,COUNTRY_INFO!J654&lt;4), IF(V654/COUNTRY_INFO!F654*100&lt;&gt;0, IF(V654/COUNTRY_INFO!F654*100&gt;100,100,V654/COUNTRY_INFO!F654*100), "-"),0)</f>
        <v>-</v>
      </c>
      <c r="X654" s="11">
        <f t="shared" si="75"/>
        <v>0</v>
      </c>
      <c r="Y654" s="73" t="str">
        <f>IF(AND(COUNTRY_INFO!J654&gt;1,COUNTRY_INFO!J654&lt;4), IF(S654/P654*100&lt;&gt;0, IF(X654/P654*100&gt;100,100,X654/P654*100), "-"),0)</f>
        <v>-</v>
      </c>
      <c r="Z654" s="67">
        <f>COUNTRY_INFO!O654</f>
        <v>13742.52</v>
      </c>
      <c r="AA654" s="61"/>
      <c r="AB654" s="61"/>
      <c r="AC654" s="11">
        <f>MAX('T1'!L654,'T2'!J654)+MAX('T1'!M654,'T2'!K654)+MAX('T1'!N654,'T2'!L654)</f>
        <v>0</v>
      </c>
      <c r="AD654" s="11">
        <f>IF(COUNTRY_INFO!K654=1,IF(COUNTRY_INFO!F654*0.33&gt;MAX('T1'!M654,'T2'!K654),MAX('T1'!M654,'T2'!K654),COUNTRY_INFO!F654*0.33),IF(COUNTRY_INFO!K654=2,IF(COUNTRY_INFO!F654*0.5&gt;MAX('T1'!M654,'T2'!K654),MAX('T1'!M654,'T2'!K654),COUNTRY_INFO!F654*0.5),IF(COUNTRY_INFO!K654=3,IF(COUNTRY_INFO!F654&gt;MAX('T1'!M654,'T2'!K654),MAX('T1'!M654,'T2'!K654),COUNTRY_INFO!F654),0)))</f>
        <v>0</v>
      </c>
      <c r="AE654" s="217">
        <f>IF(AND(COUNTRY_INFO!K654&gt;0,COUNTRY_INFO!K654&lt;4),IF(Z654&gt;0,IF(COUNTRY_INFO!K654=1, AD654/(COUNTRY_INFO!F654*0.33)*100, IF(COUNTRY_INFO!K654=2, AD654/(COUNTRY_INFO!F654*0.5)*100, IF(COUNTRY_INFO!K654=3, AD654/COUNTRY_INFO!F654*100))),"-"),0)</f>
        <v>0</v>
      </c>
      <c r="AF654" s="11">
        <f>IF(COUNTRY_INFO!K654=2,IF(COUNTRY_INFO!G654*0.2&gt;MAX('T1'!N654,'T2'!L654),MAX('T1'!N654,'T2'!L654),COUNTRY_INFO!G654*0.2),IF(COUNTRY_INFO!K654=3,IF(COUNTRY_INFO!G654&gt;MAX('T1'!N654,'T2'!L654),MAX('T1'!N654,'T2'!L654),COUNTRY_INFO!G654),0))</f>
        <v>0</v>
      </c>
      <c r="AG654" s="217">
        <f>IF(AND(COUNTRY_INFO!K654&gt;0,COUNTRY_INFO!K654&lt;4),IF(Z654&gt;0,IF(COUNTRY_INFO!K654=1, 0, IF(COUNTRY_INFO!K654=2, AF654/(COUNTRY_INFO!G654*0.2)*100, IF(COUNTRY_INFO!K654=3, AF654/COUNTRY_INFO!G654*100))),"-"),0)</f>
        <v>0</v>
      </c>
      <c r="AH654" s="11">
        <f t="shared" si="76"/>
        <v>0</v>
      </c>
      <c r="AI654" s="73" t="str">
        <f>IF(AND(COUNTRY_INFO!K654&gt;0,COUNTRY_INFO!K654&lt;4), IF(AC654/Z654*100&lt;&gt;0, IF(AH654/Z654*100&gt;100,100,AH654/Z654*100), "-"),0)</f>
        <v>-</v>
      </c>
      <c r="AJ654" s="261"/>
      <c r="AK654" s="260">
        <f>IF(AND(D654&lt;&gt;0, D654&lt;&gt;"Unknown",D654&lt;&gt;"Stopped",D654&lt;&gt;"Not required"),D654/COUNTRY_INFO!D654, 0)</f>
        <v>0</v>
      </c>
      <c r="AL654" s="260">
        <f>IF(AND(J654&lt;&gt;0,J654&lt;&gt;"Unknown",J654&lt;&gt;"Stopped",J654&lt;&gt;"Not required"),J654/COUNTRY_INFO!D654, 0)</f>
        <v>0</v>
      </c>
      <c r="AM654" s="260">
        <f>IF(AND(P654&lt;&gt;0,P654&lt;&gt;"Unknown",P654&lt;&gt;"Not required"),P654/(COUNTRY_INFO!E654+COUNTRY_INFO!F654), 0)</f>
        <v>1</v>
      </c>
      <c r="AN654" s="260">
        <f>IF(AND(Z654&lt;&gt;0,Z654&lt;&gt;"Unknown",Z654&lt;&gt;"Not required"),IF(COUNTRY_INFO!K654=1,1,IF(COUNTRY_INFO!K654=2,0.5*COUNTRY_INFO!F654/(0.5*COUNTRY_INFO!F654+0.2*COUNTRY_INFO!G654),IF(COUNTRY_INFO!K654=3,COUNTRY_INFO!F654/(COUNTRY_INFO!F654+COUNTRY_INFO!G654)))),0)</f>
        <v>1</v>
      </c>
      <c r="AO654" s="260">
        <f>IF(AND(Z654&lt;&gt;0,Z654&lt;&gt;"Unknown",Z654&lt;&gt;"Not required"),IF(COUNTRY_INFO!K654=1,0,IF(COUNTRY_INFO!K654=2,0.2*COUNTRY_INFO!G654/(0.5*COUNTRY_INFO!F654+0.2*COUNTRY_INFO!G654),IF(COUNTRY_INFO!K654=3,COUNTRY_INFO!G654/(COUNTRY_INFO!F654+COUNTRY_INFO!G654)))),0)</f>
        <v>0</v>
      </c>
      <c r="AP654" s="259">
        <f>MAX(COUNTRY_INFO!D654*AK654*PROFILE!$G$7,COUNTRY_INFO!D654*AL654*PROFILE!$G$7)</f>
        <v>0</v>
      </c>
      <c r="AQ654" s="259">
        <f>MAX(COUNTRY_INFO!D654*AK654*PROFILE!$G$8,COUNTRY_INFO!D654*AL654*PROFILE!$G$8,COUNTRY_INFO!D654*AM654*PROFILE!$G$8)</f>
        <v>18933.031236359187</v>
      </c>
      <c r="AR654" s="259">
        <f>MAX(COUNTRY_INFO!D654*AK654*PROFILE!$G$9,COUNTRY_INFO!D654*AL654*PROFILE!$G$9,COUNTRY_INFO!D654*AM654*PROFILE!$G$9,IF(AND(DISTRICT!Z654&lt;&gt;"Unknown",Z654&lt;&gt;"Not required"),COUNTRY_INFO!O654*DISTRICT!AN654,0))</f>
        <v>39318.370468883317</v>
      </c>
      <c r="AS654" s="259">
        <f>MAX(COUNTRY_INFO!D654*AK654*PROFILE!$G$10,COUNTRY_INFO!D654*AL654*PROFILE!$G$10,IF(AND(DISTRICT!Z654&lt;&gt;"Unknown",Z654&lt;&gt;"Not required"),COUNTRY_INFO!O654*DISTRICT!AO654,0))</f>
        <v>0</v>
      </c>
      <c r="AT654" s="259">
        <f t="shared" si="77"/>
        <v>58251.401705242504</v>
      </c>
      <c r="AU654" s="258">
        <f t="shared" si="72"/>
        <v>0</v>
      </c>
      <c r="AV654" s="259">
        <f>MAX('MDA2'!J654,'T1'!L654,'T2'!J654,T3_R1!K654,T3_R2!K654)</f>
        <v>0</v>
      </c>
      <c r="AW654" s="259">
        <f>MAX('MDA1'!K654,'MDA2'!K654,'MDA3'!I654,'MDA3'!L654,'T1'!M654,'T2'!K654,T3_R1!L654,T3_R2!L654)</f>
        <v>0</v>
      </c>
      <c r="AX654" s="259">
        <f>MAX('MDA1'!L654,'MDA2'!L654,'MDA3'!J654,'MDA3'!M654,'T1'!N654,'T2'!L654,T3_R1!M654,T3_R2!M654)</f>
        <v>0</v>
      </c>
      <c r="AY654" s="259">
        <f t="shared" si="78"/>
        <v>0</v>
      </c>
      <c r="AZ654" s="259">
        <f>MAX('MDA2'!J654,T654)</f>
        <v>0</v>
      </c>
      <c r="BA654" s="259">
        <f>MAX('MDA1'!K654,'MDA2'!K654,'MDA3'!I654,'MDA3'!L654,V654,AD654)</f>
        <v>0</v>
      </c>
      <c r="BB654" s="259">
        <f>MAX('MDA1'!L654,'MDA2'!L654,'MDA3'!J654,'MDA3'!M654,AF654)</f>
        <v>0</v>
      </c>
      <c r="BC654" s="259">
        <f t="shared" si="73"/>
        <v>0</v>
      </c>
      <c r="BD654" s="260">
        <f t="shared" si="74"/>
        <v>0</v>
      </c>
    </row>
    <row r="655" spans="1:56" x14ac:dyDescent="0.2">
      <c r="A655" s="10" t="str">
        <f>IF(COUNTRY_INFO!A655=0," ",COUNTRY_INFO!A655)</f>
        <v>Ethiopia</v>
      </c>
      <c r="B655" s="10" t="str">
        <f>IF(COUNTRY_INFO!B655=0," ",COUNTRY_INFO!B655)</f>
        <v>SNNPR Gurage</v>
      </c>
      <c r="C655" s="87" t="str">
        <f>IF(COUNTRY_INFO!C655=0," ",COUNTRY_INFO!C655)</f>
        <v>Enemorna Ener</v>
      </c>
      <c r="D655" s="67">
        <f>COUNTRY_INFO!L655</f>
        <v>0</v>
      </c>
      <c r="E655" s="61"/>
      <c r="F655" s="61"/>
      <c r="G655" s="11">
        <f>MAX('MDA1'!M655,'MDA2'!M655)</f>
        <v>0</v>
      </c>
      <c r="H655" s="11">
        <f>IF(AND(COUNTRY_INFO!H655&gt;0,COUNTRY_INFO!H655&lt;4),IF(D655&gt;MAX('MDA1'!M655,'MDA2'!M655),MAX('MDA1'!M655,'MDA2'!M655),D655),0)</f>
        <v>0</v>
      </c>
      <c r="I655" s="73">
        <f>IF(AND(COUNTRY_INFO!H655&gt;0,COUNTRY_INFO!H655&lt;4), IF(G655/D655*100&lt;&gt;0, IF(G655/D655*100&gt;100,100,G655/D655*100), "-"),0)</f>
        <v>0</v>
      </c>
      <c r="J655" s="67" t="str">
        <f>COUNTRY_INFO!M655</f>
        <v>Unknown</v>
      </c>
      <c r="K655" s="61"/>
      <c r="L655" s="61"/>
      <c r="M655" s="11">
        <f>MAX('MDA1'!M655,MAX('MDA3'!I655,'MDA3'!L655)+MAX('MDA3'!J655,'MDA3'!M655))</f>
        <v>0</v>
      </c>
      <c r="N655" s="11">
        <f>IF(AND(COUNTRY_INFO!I655&gt;0,COUNTRY_INFO!I655&lt;4),IF(J655&gt;MAX('MDA1'!M655,MAX('MDA3'!I655,'MDA3'!L655)+MAX('MDA3'!J655,'MDA3'!M655)),MAX('MDA1'!M655,MAX('MDA3'!I655,'MDA3'!L655)+MAX('MDA3'!J655,'MDA3'!M655)),J655),0)</f>
        <v>0</v>
      </c>
      <c r="O655" s="73">
        <f>IF(AND(COUNTRY_INFO!I655&gt;0,COUNTRY_INFO!I655&lt;4), IF(M655/J655*100&lt;&gt;0, IF(M655/J655*100&gt;100,100,M655/J655*100), "-"),0)</f>
        <v>0</v>
      </c>
      <c r="P655" s="67">
        <f>COUNTRY_INFO!N655</f>
        <v>0</v>
      </c>
      <c r="Q655" s="61"/>
      <c r="R655" s="61"/>
      <c r="S655" s="11">
        <f>SUM(MAX('MDA2'!J655, 'T1'!L655, MAX(T3_R1!K655, T3_R2!K655)), MAX('MDA1'!K655, 'MDA2'!K655, 'T1'!M655, MAX(T3_R1!L655, T3_R2!L655)), MAX('MDA1'!L655, 'MDA2'!L655, 'T1'!N655, MAX(T3_R1!M655, T3_R2!M655)))</f>
        <v>0</v>
      </c>
      <c r="T655" s="11">
        <f>IF(AND(COUNTRY_INFO!J655&gt;1,COUNTRY_INFO!J655&lt;4),IF(COUNTRY_INFO!E655&gt;MAX('MDA2'!J655,'T1'!L655,MAX(T3_R1!K655,T3_R2!K655)),MAX('MDA2'!J655,'T1'!L655,MAX(T3_R1!K655,T3_R2!K655)),COUNTRY_INFO!E655),0)</f>
        <v>0</v>
      </c>
      <c r="U655" s="217">
        <f>IF(AND(COUNTRY_INFO!J655&gt;1,COUNTRY_INFO!J655&lt;4), IF(T655/COUNTRY_INFO!E655*100&lt;&gt;0, IF(T655/COUNTRY_INFO!E655*100&gt;100,100,T655/COUNTRY_INFO!E655*100), "-"),0)</f>
        <v>0</v>
      </c>
      <c r="V655" s="11">
        <f>IF(AND(COUNTRY_INFO!J655&gt;1,COUNTRY_INFO!J655&lt;4),IF(COUNTRY_INFO!F655&gt;MAX('MDA1'!K655,'MDA2'!K655,'T1'!M655,MAX(T3_R1!L655,T3_R2!L655)),MAX('MDA1'!K655,'MDA2'!K655,'T1'!M655,MAX(T3_R1!L655,T3_R2!L655)),COUNTRY_INFO!F655),0)</f>
        <v>0</v>
      </c>
      <c r="W655" s="217">
        <f>IF(AND(COUNTRY_INFO!J655&gt;1,COUNTRY_INFO!J655&lt;4), IF(V655/COUNTRY_INFO!F655*100&lt;&gt;0, IF(V655/COUNTRY_INFO!F655*100&gt;100,100,V655/COUNTRY_INFO!F655*100), "-"),0)</f>
        <v>0</v>
      </c>
      <c r="X655" s="11">
        <f t="shared" si="75"/>
        <v>0</v>
      </c>
      <c r="Y655" s="73">
        <f>IF(AND(COUNTRY_INFO!J655&gt;1,COUNTRY_INFO!J655&lt;4), IF(S655/P655*100&lt;&gt;0, IF(X655/P655*100&gt;100,100,X655/P655*100), "-"),0)</f>
        <v>0</v>
      </c>
      <c r="Z655" s="67">
        <f>COUNTRY_INFO!O655</f>
        <v>0</v>
      </c>
      <c r="AA655" s="61"/>
      <c r="AB655" s="61"/>
      <c r="AC655" s="11">
        <f>MAX('T1'!L655,'T2'!J655)+MAX('T1'!M655,'T2'!K655)+MAX('T1'!N655,'T2'!L655)</f>
        <v>0</v>
      </c>
      <c r="AD655" s="11">
        <f>IF(COUNTRY_INFO!K655=1,IF(COUNTRY_INFO!F655*0.33&gt;MAX('T1'!M655,'T2'!K655),MAX('T1'!M655,'T2'!K655),COUNTRY_INFO!F655*0.33),IF(COUNTRY_INFO!K655=2,IF(COUNTRY_INFO!F655*0.5&gt;MAX('T1'!M655,'T2'!K655),MAX('T1'!M655,'T2'!K655),COUNTRY_INFO!F655*0.5),IF(COUNTRY_INFO!K655=3,IF(COUNTRY_INFO!F655&gt;MAX('T1'!M655,'T2'!K655),MAX('T1'!M655,'T2'!K655),COUNTRY_INFO!F655),0)))</f>
        <v>0</v>
      </c>
      <c r="AE655" s="217">
        <f>IF(AND(COUNTRY_INFO!K655&gt;0,COUNTRY_INFO!K655&lt;4),IF(Z655&gt;0,IF(COUNTRY_INFO!K655=1, AD655/(COUNTRY_INFO!F655*0.33)*100, IF(COUNTRY_INFO!K655=2, AD655/(COUNTRY_INFO!F655*0.5)*100, IF(COUNTRY_INFO!K655=3, AD655/COUNTRY_INFO!F655*100))),"-"),0)</f>
        <v>0</v>
      </c>
      <c r="AF655" s="11">
        <f>IF(COUNTRY_INFO!K655=2,IF(COUNTRY_INFO!G655*0.2&gt;MAX('T1'!N655,'T2'!L655),MAX('T1'!N655,'T2'!L655),COUNTRY_INFO!G655*0.2),IF(COUNTRY_INFO!K655=3,IF(COUNTRY_INFO!G655&gt;MAX('T1'!N655,'T2'!L655),MAX('T1'!N655,'T2'!L655),COUNTRY_INFO!G655),0))</f>
        <v>0</v>
      </c>
      <c r="AG655" s="217">
        <f>IF(AND(COUNTRY_INFO!K655&gt;0,COUNTRY_INFO!K655&lt;4),IF(Z655&gt;0,IF(COUNTRY_INFO!K655=1, 0, IF(COUNTRY_INFO!K655=2, AF655/(COUNTRY_INFO!G655*0.2)*100, IF(COUNTRY_INFO!K655=3, AF655/COUNTRY_INFO!G655*100))),"-"),0)</f>
        <v>0</v>
      </c>
      <c r="AH655" s="11">
        <f t="shared" si="76"/>
        <v>0</v>
      </c>
      <c r="AI655" s="73">
        <f>IF(AND(COUNTRY_INFO!K655&gt;0,COUNTRY_INFO!K655&lt;4), IF(AC655/Z655*100&lt;&gt;0, IF(AH655/Z655*100&gt;100,100,AH655/Z655*100), "-"),0)</f>
        <v>0</v>
      </c>
      <c r="AJ655" s="261"/>
      <c r="AK655" s="260">
        <f>IF(AND(D655&lt;&gt;0, D655&lt;&gt;"Unknown",D655&lt;&gt;"Stopped",D655&lt;&gt;"Not required"),D655/COUNTRY_INFO!D655, 0)</f>
        <v>0</v>
      </c>
      <c r="AL655" s="260">
        <f>IF(AND(J655&lt;&gt;0,J655&lt;&gt;"Unknown",J655&lt;&gt;"Stopped",J655&lt;&gt;"Not required"),J655/COUNTRY_INFO!D655, 0)</f>
        <v>0</v>
      </c>
      <c r="AM655" s="260">
        <f>IF(AND(P655&lt;&gt;0,P655&lt;&gt;"Unknown",P655&lt;&gt;"Not required"),P655/(COUNTRY_INFO!E655+COUNTRY_INFO!F655), 0)</f>
        <v>0</v>
      </c>
      <c r="AN655" s="260">
        <f>IF(AND(Z655&lt;&gt;0,Z655&lt;&gt;"Unknown",Z655&lt;&gt;"Not required"),IF(COUNTRY_INFO!K655=1,1,IF(COUNTRY_INFO!K655=2,0.5*COUNTRY_INFO!F655/(0.5*COUNTRY_INFO!F655+0.2*COUNTRY_INFO!G655),IF(COUNTRY_INFO!K655=3,COUNTRY_INFO!F655/(COUNTRY_INFO!F655+COUNTRY_INFO!G655)))),0)</f>
        <v>0</v>
      </c>
      <c r="AO655" s="260">
        <f>IF(AND(Z655&lt;&gt;0,Z655&lt;&gt;"Unknown",Z655&lt;&gt;"Not required"),IF(COUNTRY_INFO!K655=1,0,IF(COUNTRY_INFO!K655=2,0.2*COUNTRY_INFO!G655/(0.5*COUNTRY_INFO!F655+0.2*COUNTRY_INFO!G655),IF(COUNTRY_INFO!K655=3,COUNTRY_INFO!G655/(COUNTRY_INFO!F655+COUNTRY_INFO!G655)))),0)</f>
        <v>0</v>
      </c>
      <c r="AP655" s="259">
        <f>MAX(COUNTRY_INFO!D655*AK655*PROFILE!$G$7,COUNTRY_INFO!D655*AL655*PROFILE!$G$7)</f>
        <v>0</v>
      </c>
      <c r="AQ655" s="259">
        <f>MAX(COUNTRY_INFO!D655*AK655*PROFILE!$G$8,COUNTRY_INFO!D655*AL655*PROFILE!$G$8,COUNTRY_INFO!D655*AM655*PROFILE!$G$8)</f>
        <v>0</v>
      </c>
      <c r="AR655" s="259">
        <f>MAX(COUNTRY_INFO!D655*AK655*PROFILE!$G$9,COUNTRY_INFO!D655*AL655*PROFILE!$G$9,COUNTRY_INFO!D655*AM655*PROFILE!$G$9,IF(AND(DISTRICT!Z655&lt;&gt;"Unknown",Z655&lt;&gt;"Not required"),COUNTRY_INFO!O655*DISTRICT!AN655,0))</f>
        <v>0</v>
      </c>
      <c r="AS655" s="259">
        <f>MAX(COUNTRY_INFO!D655*AK655*PROFILE!$G$10,COUNTRY_INFO!D655*AL655*PROFILE!$G$10,IF(AND(DISTRICT!Z655&lt;&gt;"Unknown",Z655&lt;&gt;"Not required"),COUNTRY_INFO!O655*DISTRICT!AO655,0))</f>
        <v>0</v>
      </c>
      <c r="AT655" s="259">
        <f t="shared" si="77"/>
        <v>0</v>
      </c>
      <c r="AU655" s="258">
        <f t="shared" si="72"/>
        <v>0</v>
      </c>
      <c r="AV655" s="259">
        <f>MAX('MDA2'!J655,'T1'!L655,'T2'!J655,T3_R1!K655,T3_R2!K655)</f>
        <v>0</v>
      </c>
      <c r="AW655" s="259">
        <f>MAX('MDA1'!K655,'MDA2'!K655,'MDA3'!I655,'MDA3'!L655,'T1'!M655,'T2'!K655,T3_R1!L655,T3_R2!L655)</f>
        <v>0</v>
      </c>
      <c r="AX655" s="259">
        <f>MAX('MDA1'!L655,'MDA2'!L655,'MDA3'!J655,'MDA3'!M655,'T1'!N655,'T2'!L655,T3_R1!M655,T3_R2!M655)</f>
        <v>0</v>
      </c>
      <c r="AY655" s="259">
        <f t="shared" si="78"/>
        <v>0</v>
      </c>
      <c r="AZ655" s="259">
        <f>MAX('MDA2'!J655,T655)</f>
        <v>0</v>
      </c>
      <c r="BA655" s="259">
        <f>MAX('MDA1'!K655,'MDA2'!K655,'MDA3'!I655,'MDA3'!L655,V655,AD655)</f>
        <v>0</v>
      </c>
      <c r="BB655" s="259">
        <f>MAX('MDA1'!L655,'MDA2'!L655,'MDA3'!J655,'MDA3'!M655,AF655)</f>
        <v>0</v>
      </c>
      <c r="BC655" s="259">
        <f t="shared" si="73"/>
        <v>0</v>
      </c>
      <c r="BD655" s="260">
        <f t="shared" si="74"/>
        <v>0</v>
      </c>
    </row>
    <row r="656" spans="1:56" x14ac:dyDescent="0.2">
      <c r="A656" s="10" t="str">
        <f>IF(COUNTRY_INFO!A656=0," ",COUNTRY_INFO!A656)</f>
        <v>Ethiopia</v>
      </c>
      <c r="B656" s="10" t="str">
        <f>IF(COUNTRY_INFO!B656=0," ",COUNTRY_INFO!B656)</f>
        <v>SNNPR Gurage</v>
      </c>
      <c r="C656" s="87" t="str">
        <f>IF(COUNTRY_INFO!C656=0," ",COUNTRY_INFO!C656)</f>
        <v>Ezha</v>
      </c>
      <c r="D656" s="67">
        <f>COUNTRY_INFO!L656</f>
        <v>0</v>
      </c>
      <c r="E656" s="61"/>
      <c r="F656" s="61"/>
      <c r="G656" s="11">
        <f>MAX('MDA1'!M656,'MDA2'!M656)</f>
        <v>0</v>
      </c>
      <c r="H656" s="11">
        <f>IF(AND(COUNTRY_INFO!H656&gt;0,COUNTRY_INFO!H656&lt;4),IF(D656&gt;MAX('MDA1'!M656,'MDA2'!M656),MAX('MDA1'!M656,'MDA2'!M656),D656),0)</f>
        <v>0</v>
      </c>
      <c r="I656" s="73">
        <f>IF(AND(COUNTRY_INFO!H656&gt;0,COUNTRY_INFO!H656&lt;4), IF(G656/D656*100&lt;&gt;0, IF(G656/D656*100&gt;100,100,G656/D656*100), "-"),0)</f>
        <v>0</v>
      </c>
      <c r="J656" s="67">
        <f>COUNTRY_INFO!M656</f>
        <v>0</v>
      </c>
      <c r="K656" s="61"/>
      <c r="L656" s="61"/>
      <c r="M656" s="11">
        <f>MAX('MDA1'!M656,MAX('MDA3'!I656,'MDA3'!L656)+MAX('MDA3'!J656,'MDA3'!M656))</f>
        <v>0</v>
      </c>
      <c r="N656" s="11">
        <f>IF(AND(COUNTRY_INFO!I656&gt;0,COUNTRY_INFO!I656&lt;4),IF(J656&gt;MAX('MDA1'!M656,MAX('MDA3'!I656,'MDA3'!L656)+MAX('MDA3'!J656,'MDA3'!M656)),MAX('MDA1'!M656,MAX('MDA3'!I656,'MDA3'!L656)+MAX('MDA3'!J656,'MDA3'!M656)),J656),0)</f>
        <v>0</v>
      </c>
      <c r="O656" s="73">
        <f>IF(AND(COUNTRY_INFO!I656&gt;0,COUNTRY_INFO!I656&lt;4), IF(M656/J656*100&lt;&gt;0, IF(M656/J656*100&gt;100,100,M656/J656*100), "-"),0)</f>
        <v>0</v>
      </c>
      <c r="P656" s="67">
        <f>COUNTRY_INFO!N656</f>
        <v>51876</v>
      </c>
      <c r="Q656" s="61"/>
      <c r="R656" s="61"/>
      <c r="S656" s="11">
        <f>SUM(MAX('MDA2'!J656, 'T1'!L656, MAX(T3_R1!K656, T3_R2!K656)), MAX('MDA1'!K656, 'MDA2'!K656, 'T1'!M656, MAX(T3_R1!L656, T3_R2!L656)), MAX('MDA1'!L656, 'MDA2'!L656, 'T1'!N656, MAX(T3_R1!M656, T3_R2!M656)))</f>
        <v>0</v>
      </c>
      <c r="T656" s="11">
        <f>IF(AND(COUNTRY_INFO!J656&gt;1,COUNTRY_INFO!J656&lt;4),IF(COUNTRY_INFO!E656&gt;MAX('MDA2'!J656,'T1'!L656,MAX(T3_R1!K656,T3_R2!K656)),MAX('MDA2'!J656,'T1'!L656,MAX(T3_R1!K656,T3_R2!K656)),COUNTRY_INFO!E656),0)</f>
        <v>0</v>
      </c>
      <c r="U656" s="217" t="str">
        <f>IF(AND(COUNTRY_INFO!J656&gt;1,COUNTRY_INFO!J656&lt;4), IF(T656/COUNTRY_INFO!E656*100&lt;&gt;0, IF(T656/COUNTRY_INFO!E656*100&gt;100,100,T656/COUNTRY_INFO!E656*100), "-"),0)</f>
        <v>-</v>
      </c>
      <c r="V656" s="11">
        <f>IF(AND(COUNTRY_INFO!J656&gt;1,COUNTRY_INFO!J656&lt;4),IF(COUNTRY_INFO!F656&gt;MAX('MDA1'!K656,'MDA2'!K656,'T1'!M656,MAX(T3_R1!L656,T3_R2!L656)),MAX('MDA1'!K656,'MDA2'!K656,'T1'!M656,MAX(T3_R1!L656,T3_R2!L656)),COUNTRY_INFO!F656),0)</f>
        <v>0</v>
      </c>
      <c r="W656" s="217" t="str">
        <f>IF(AND(COUNTRY_INFO!J656&gt;1,COUNTRY_INFO!J656&lt;4), IF(V656/COUNTRY_INFO!F656*100&lt;&gt;0, IF(V656/COUNTRY_INFO!F656*100&gt;100,100,V656/COUNTRY_INFO!F656*100), "-"),0)</f>
        <v>-</v>
      </c>
      <c r="X656" s="11">
        <f t="shared" si="75"/>
        <v>0</v>
      </c>
      <c r="Y656" s="73" t="str">
        <f>IF(AND(COUNTRY_INFO!J656&gt;1,COUNTRY_INFO!J656&lt;4), IF(S656/P656*100&lt;&gt;0, IF(X656/P656*100&gt;100,100,X656/P656*100), "-"),0)</f>
        <v>-</v>
      </c>
      <c r="Z656" s="67">
        <f>COUNTRY_INFO!O656</f>
        <v>0</v>
      </c>
      <c r="AA656" s="61"/>
      <c r="AB656" s="61"/>
      <c r="AC656" s="11">
        <f>MAX('T1'!L656,'T2'!J656)+MAX('T1'!M656,'T2'!K656)+MAX('T1'!N656,'T2'!L656)</f>
        <v>0</v>
      </c>
      <c r="AD656" s="11">
        <f>IF(COUNTRY_INFO!K656=1,IF(COUNTRY_INFO!F656*0.33&gt;MAX('T1'!M656,'T2'!K656),MAX('T1'!M656,'T2'!K656),COUNTRY_INFO!F656*0.33),IF(COUNTRY_INFO!K656=2,IF(COUNTRY_INFO!F656*0.5&gt;MAX('T1'!M656,'T2'!K656),MAX('T1'!M656,'T2'!K656),COUNTRY_INFO!F656*0.5),IF(COUNTRY_INFO!K656=3,IF(COUNTRY_INFO!F656&gt;MAX('T1'!M656,'T2'!K656),MAX('T1'!M656,'T2'!K656),COUNTRY_INFO!F656),0)))</f>
        <v>0</v>
      </c>
      <c r="AE656" s="217">
        <f>IF(AND(COUNTRY_INFO!K656&gt;0,COUNTRY_INFO!K656&lt;4),IF(Z656&gt;0,IF(COUNTRY_INFO!K656=1, AD656/(COUNTRY_INFO!F656*0.33)*100, IF(COUNTRY_INFO!K656=2, AD656/(COUNTRY_INFO!F656*0.5)*100, IF(COUNTRY_INFO!K656=3, AD656/COUNTRY_INFO!F656*100))),"-"),0)</f>
        <v>0</v>
      </c>
      <c r="AF656" s="11">
        <f>IF(COUNTRY_INFO!K656=2,IF(COUNTRY_INFO!G656*0.2&gt;MAX('T1'!N656,'T2'!L656),MAX('T1'!N656,'T2'!L656),COUNTRY_INFO!G656*0.2),IF(COUNTRY_INFO!K656=3,IF(COUNTRY_INFO!G656&gt;MAX('T1'!N656,'T2'!L656),MAX('T1'!N656,'T2'!L656),COUNTRY_INFO!G656),0))</f>
        <v>0</v>
      </c>
      <c r="AG656" s="217">
        <f>IF(AND(COUNTRY_INFO!K656&gt;0,COUNTRY_INFO!K656&lt;4),IF(Z656&gt;0,IF(COUNTRY_INFO!K656=1, 0, IF(COUNTRY_INFO!K656=2, AF656/(COUNTRY_INFO!G656*0.2)*100, IF(COUNTRY_INFO!K656=3, AF656/COUNTRY_INFO!G656*100))),"-"),0)</f>
        <v>0</v>
      </c>
      <c r="AH656" s="11">
        <f t="shared" si="76"/>
        <v>0</v>
      </c>
      <c r="AI656" s="73">
        <f>IF(AND(COUNTRY_INFO!K656&gt;0,COUNTRY_INFO!K656&lt;4), IF(AC656/Z656*100&lt;&gt;0, IF(AH656/Z656*100&gt;100,100,AH656/Z656*100), "-"),0)</f>
        <v>0</v>
      </c>
      <c r="AJ656" s="261"/>
      <c r="AK656" s="260">
        <f>IF(AND(D656&lt;&gt;0, D656&lt;&gt;"Unknown",D656&lt;&gt;"Stopped",D656&lt;&gt;"Not required"),D656/COUNTRY_INFO!D656, 0)</f>
        <v>0</v>
      </c>
      <c r="AL656" s="260">
        <f>IF(AND(J656&lt;&gt;0,J656&lt;&gt;"Unknown",J656&lt;&gt;"Stopped",J656&lt;&gt;"Not required"),J656/COUNTRY_INFO!D656, 0)</f>
        <v>0</v>
      </c>
      <c r="AM656" s="260">
        <f>IF(AND(P656&lt;&gt;0,P656&lt;&gt;"Unknown",P656&lt;&gt;"Not required"),P656/(COUNTRY_INFO!E656+COUNTRY_INFO!F656), 0)</f>
        <v>1</v>
      </c>
      <c r="AN656" s="260">
        <f>IF(AND(Z656&lt;&gt;0,Z656&lt;&gt;"Unknown",Z656&lt;&gt;"Not required"),IF(COUNTRY_INFO!K656=1,1,IF(COUNTRY_INFO!K656=2,0.5*COUNTRY_INFO!F656/(0.5*COUNTRY_INFO!F656+0.2*COUNTRY_INFO!G656),IF(COUNTRY_INFO!K656=3,COUNTRY_INFO!F656/(COUNTRY_INFO!F656+COUNTRY_INFO!G656)))),0)</f>
        <v>0</v>
      </c>
      <c r="AO656" s="260">
        <f>IF(AND(Z656&lt;&gt;0,Z656&lt;&gt;"Unknown",Z656&lt;&gt;"Not required"),IF(COUNTRY_INFO!K656=1,0,IF(COUNTRY_INFO!K656=2,0.2*COUNTRY_INFO!G656/(0.5*COUNTRY_INFO!F656+0.2*COUNTRY_INFO!G656),IF(COUNTRY_INFO!K656=3,COUNTRY_INFO!G656/(COUNTRY_INFO!F656+COUNTRY_INFO!G656)))),0)</f>
        <v>0</v>
      </c>
      <c r="AP656" s="259">
        <f>MAX(COUNTRY_INFO!D656*AK656*PROFILE!$G$7,COUNTRY_INFO!D656*AL656*PROFILE!$G$7)</f>
        <v>0</v>
      </c>
      <c r="AQ656" s="259">
        <f>MAX(COUNTRY_INFO!D656*AK656*PROFILE!$G$8,COUNTRY_INFO!D656*AL656*PROFILE!$G$8,COUNTRY_INFO!D656*AM656*PROFILE!$G$8)</f>
        <v>15863.134551868259</v>
      </c>
      <c r="AR656" s="259">
        <f>MAX(COUNTRY_INFO!D656*AK656*PROFILE!$G$9,COUNTRY_INFO!D656*AL656*PROFILE!$G$9,COUNTRY_INFO!D656*AM656*PROFILE!$G$9,IF(AND(DISTRICT!Z656&lt;&gt;"Unknown",Z656&lt;&gt;"Not required"),COUNTRY_INFO!O656*DISTRICT!AN656,0))</f>
        <v>32943.092594191447</v>
      </c>
      <c r="AS656" s="259">
        <f>MAX(COUNTRY_INFO!D656*AK656*PROFILE!$G$10,COUNTRY_INFO!D656*AL656*PROFILE!$G$10,IF(AND(DISTRICT!Z656&lt;&gt;"Unknown",Z656&lt;&gt;"Not required"),COUNTRY_INFO!O656*DISTRICT!AO656,0))</f>
        <v>0</v>
      </c>
      <c r="AT656" s="259">
        <f t="shared" si="77"/>
        <v>48806.227146059704</v>
      </c>
      <c r="AU656" s="258">
        <f t="shared" si="72"/>
        <v>0</v>
      </c>
      <c r="AV656" s="259">
        <f>MAX('MDA2'!J656,'T1'!L656,'T2'!J656,T3_R1!K656,T3_R2!K656)</f>
        <v>0</v>
      </c>
      <c r="AW656" s="259">
        <f>MAX('MDA1'!K656,'MDA2'!K656,'MDA3'!I656,'MDA3'!L656,'T1'!M656,'T2'!K656,T3_R1!L656,T3_R2!L656)</f>
        <v>0</v>
      </c>
      <c r="AX656" s="259">
        <f>MAX('MDA1'!L656,'MDA2'!L656,'MDA3'!J656,'MDA3'!M656,'T1'!N656,'T2'!L656,T3_R1!M656,T3_R2!M656)</f>
        <v>0</v>
      </c>
      <c r="AY656" s="259">
        <f t="shared" si="78"/>
        <v>0</v>
      </c>
      <c r="AZ656" s="259">
        <f>MAX('MDA2'!J656,T656)</f>
        <v>0</v>
      </c>
      <c r="BA656" s="259">
        <f>MAX('MDA1'!K656,'MDA2'!K656,'MDA3'!I656,'MDA3'!L656,V656,AD656)</f>
        <v>0</v>
      </c>
      <c r="BB656" s="259">
        <f>MAX('MDA1'!L656,'MDA2'!L656,'MDA3'!J656,'MDA3'!M656,AF656)</f>
        <v>0</v>
      </c>
      <c r="BC656" s="259">
        <f t="shared" si="73"/>
        <v>0</v>
      </c>
      <c r="BD656" s="260">
        <f t="shared" si="74"/>
        <v>0</v>
      </c>
    </row>
    <row r="657" spans="1:56" x14ac:dyDescent="0.2">
      <c r="A657" s="10" t="str">
        <f>IF(COUNTRY_INFO!A657=0," ",COUNTRY_INFO!A657)</f>
        <v>Ethiopia</v>
      </c>
      <c r="B657" s="10" t="str">
        <f>IF(COUNTRY_INFO!B657=0," ",COUNTRY_INFO!B657)</f>
        <v>SNNPR Gurage</v>
      </c>
      <c r="C657" s="87" t="str">
        <f>IF(COUNTRY_INFO!C657=0," ",COUNTRY_INFO!C657)</f>
        <v>Gedebano Gutazer Wolene (Kokir)</v>
      </c>
      <c r="D657" s="67">
        <f>COUNTRY_INFO!L657</f>
        <v>0</v>
      </c>
      <c r="E657" s="61"/>
      <c r="F657" s="61"/>
      <c r="G657" s="11">
        <f>MAX('MDA1'!M657,'MDA2'!M657)</f>
        <v>0</v>
      </c>
      <c r="H657" s="11">
        <f>IF(AND(COUNTRY_INFO!H657&gt;0,COUNTRY_INFO!H657&lt;4),IF(D657&gt;MAX('MDA1'!M657,'MDA2'!M657),MAX('MDA1'!M657,'MDA2'!M657),D657),0)</f>
        <v>0</v>
      </c>
      <c r="I657" s="73">
        <f>IF(AND(COUNTRY_INFO!H657&gt;0,COUNTRY_INFO!H657&lt;4), IF(G657/D657*100&lt;&gt;0, IF(G657/D657*100&gt;100,100,G657/D657*100), "-"),0)</f>
        <v>0</v>
      </c>
      <c r="J657" s="67">
        <f>COUNTRY_INFO!M657</f>
        <v>0</v>
      </c>
      <c r="K657" s="61"/>
      <c r="L657" s="61"/>
      <c r="M657" s="11">
        <f>MAX('MDA1'!M657,MAX('MDA3'!I657,'MDA3'!L657)+MAX('MDA3'!J657,'MDA3'!M657))</f>
        <v>0</v>
      </c>
      <c r="N657" s="11">
        <f>IF(AND(COUNTRY_INFO!I657&gt;0,COUNTRY_INFO!I657&lt;4),IF(J657&gt;MAX('MDA1'!M657,MAX('MDA3'!I657,'MDA3'!L657)+MAX('MDA3'!J657,'MDA3'!M657)),MAX('MDA1'!M657,MAX('MDA3'!I657,'MDA3'!L657)+MAX('MDA3'!J657,'MDA3'!M657)),J657),0)</f>
        <v>0</v>
      </c>
      <c r="O657" s="73">
        <f>IF(AND(COUNTRY_INFO!I657&gt;0,COUNTRY_INFO!I657&lt;4), IF(M657/J657*100&lt;&gt;0, IF(M657/J657*100&gt;100,100,M657/J657*100), "-"),0)</f>
        <v>0</v>
      </c>
      <c r="P657" s="67">
        <f>COUNTRY_INFO!N657</f>
        <v>56847</v>
      </c>
      <c r="Q657" s="61"/>
      <c r="R657" s="61"/>
      <c r="S657" s="11">
        <f>SUM(MAX('MDA2'!J657, 'T1'!L657, MAX(T3_R1!K657, T3_R2!K657)), MAX('MDA1'!K657, 'MDA2'!K657, 'T1'!M657, MAX(T3_R1!L657, T3_R2!L657)), MAX('MDA1'!L657, 'MDA2'!L657, 'T1'!N657, MAX(T3_R1!M657, T3_R2!M657)))</f>
        <v>37798</v>
      </c>
      <c r="T657" s="11">
        <f>IF(AND(COUNTRY_INFO!J657&gt;1,COUNTRY_INFO!J657&lt;4),IF(COUNTRY_INFO!E657&gt;MAX('MDA2'!J657,'T1'!L657,MAX(T3_R1!K657,T3_R2!K657)),MAX('MDA2'!J657,'T1'!L657,MAX(T3_R1!K657,T3_R2!K657)),COUNTRY_INFO!E657),0)</f>
        <v>0</v>
      </c>
      <c r="U657" s="217" t="str">
        <f>IF(AND(COUNTRY_INFO!J657&gt;1,COUNTRY_INFO!J657&lt;4), IF(T657/COUNTRY_INFO!E657*100&lt;&gt;0, IF(T657/COUNTRY_INFO!E657*100&gt;100,100,T657/COUNTRY_INFO!E657*100), "-"),0)</f>
        <v>-</v>
      </c>
      <c r="V657" s="11">
        <f>IF(AND(COUNTRY_INFO!J657&gt;1,COUNTRY_INFO!J657&lt;4),IF(COUNTRY_INFO!F657&gt;MAX('MDA1'!K657,'MDA2'!K657,'T1'!M657,MAX(T3_R1!L657,T3_R2!L657)),MAX('MDA1'!K657,'MDA2'!K657,'T1'!M657,MAX(T3_R1!L657,T3_R2!L657)),COUNTRY_INFO!F657),0)</f>
        <v>37798</v>
      </c>
      <c r="W657" s="217">
        <f>IF(AND(COUNTRY_INFO!J657&gt;1,COUNTRY_INFO!J657&lt;4), IF(V657/COUNTRY_INFO!F657*100&lt;&gt;0, IF(V657/COUNTRY_INFO!F657*100&gt;100,100,V657/COUNTRY_INFO!F657*100), "-"),0)</f>
        <v>98.857068131293317</v>
      </c>
      <c r="X657" s="11">
        <f t="shared" si="75"/>
        <v>37798</v>
      </c>
      <c r="Y657" s="73">
        <f>IF(AND(COUNTRY_INFO!J657&gt;1,COUNTRY_INFO!J657&lt;4), IF(S657/P657*100&lt;&gt;0, IF(X657/P657*100&gt;100,100,X657/P657*100), "-"),0)</f>
        <v>66.490755888613293</v>
      </c>
      <c r="Z657" s="67">
        <f>COUNTRY_INFO!O657</f>
        <v>12617.550000000001</v>
      </c>
      <c r="AA657" s="61"/>
      <c r="AB657" s="61"/>
      <c r="AC657" s="11">
        <f>MAX('T1'!L657,'T2'!J657)+MAX('T1'!M657,'T2'!K657)+MAX('T1'!N657,'T2'!L657)</f>
        <v>0</v>
      </c>
      <c r="AD657" s="11">
        <f>IF(COUNTRY_INFO!K657=1,IF(COUNTRY_INFO!F657*0.33&gt;MAX('T1'!M657,'T2'!K657),MAX('T1'!M657,'T2'!K657),COUNTRY_INFO!F657*0.33),IF(COUNTRY_INFO!K657=2,IF(COUNTRY_INFO!F657*0.5&gt;MAX('T1'!M657,'T2'!K657),MAX('T1'!M657,'T2'!K657),COUNTRY_INFO!F657*0.5),IF(COUNTRY_INFO!K657=3,IF(COUNTRY_INFO!F657&gt;MAX('T1'!M657,'T2'!K657),MAX('T1'!M657,'T2'!K657),COUNTRY_INFO!F657),0)))</f>
        <v>0</v>
      </c>
      <c r="AE657" s="217">
        <f>IF(AND(COUNTRY_INFO!K657&gt;0,COUNTRY_INFO!K657&lt;4),IF(Z657&gt;0,IF(COUNTRY_INFO!K657=1, AD657/(COUNTRY_INFO!F657*0.33)*100, IF(COUNTRY_INFO!K657=2, AD657/(COUNTRY_INFO!F657*0.5)*100, IF(COUNTRY_INFO!K657=3, AD657/COUNTRY_INFO!F657*100))),"-"),0)</f>
        <v>0</v>
      </c>
      <c r="AF657" s="11">
        <f>IF(COUNTRY_INFO!K657=2,IF(COUNTRY_INFO!G657*0.2&gt;MAX('T1'!N657,'T2'!L657),MAX('T1'!N657,'T2'!L657),COUNTRY_INFO!G657*0.2),IF(COUNTRY_INFO!K657=3,IF(COUNTRY_INFO!G657&gt;MAX('T1'!N657,'T2'!L657),MAX('T1'!N657,'T2'!L657),COUNTRY_INFO!G657),0))</f>
        <v>0</v>
      </c>
      <c r="AG657" s="217">
        <f>IF(AND(COUNTRY_INFO!K657&gt;0,COUNTRY_INFO!K657&lt;4),IF(Z657&gt;0,IF(COUNTRY_INFO!K657=1, 0, IF(COUNTRY_INFO!K657=2, AF657/(COUNTRY_INFO!G657*0.2)*100, IF(COUNTRY_INFO!K657=3, AF657/COUNTRY_INFO!G657*100))),"-"),0)</f>
        <v>0</v>
      </c>
      <c r="AH657" s="11">
        <f t="shared" si="76"/>
        <v>0</v>
      </c>
      <c r="AI657" s="73" t="str">
        <f>IF(AND(COUNTRY_INFO!K657&gt;0,COUNTRY_INFO!K657&lt;4), IF(AC657/Z657*100&lt;&gt;0, IF(AH657/Z657*100&gt;100,100,AH657/Z657*100), "-"),0)</f>
        <v>-</v>
      </c>
      <c r="AJ657" s="261"/>
      <c r="AK657" s="260">
        <f>IF(AND(D657&lt;&gt;0, D657&lt;&gt;"Unknown",D657&lt;&gt;"Stopped",D657&lt;&gt;"Not required"),D657/COUNTRY_INFO!D657, 0)</f>
        <v>0</v>
      </c>
      <c r="AL657" s="260">
        <f>IF(AND(J657&lt;&gt;0,J657&lt;&gt;"Unknown",J657&lt;&gt;"Stopped",J657&lt;&gt;"Not required"),J657/COUNTRY_INFO!D657, 0)</f>
        <v>0</v>
      </c>
      <c r="AM657" s="260">
        <f>IF(AND(P657&lt;&gt;0,P657&lt;&gt;"Unknown",P657&lt;&gt;"Not required"),P657/(COUNTRY_INFO!E657+COUNTRY_INFO!F657), 0)</f>
        <v>1</v>
      </c>
      <c r="AN657" s="260">
        <f>IF(AND(Z657&lt;&gt;0,Z657&lt;&gt;"Unknown",Z657&lt;&gt;"Not required"),IF(COUNTRY_INFO!K657=1,1,IF(COUNTRY_INFO!K657=2,0.5*COUNTRY_INFO!F657/(0.5*COUNTRY_INFO!F657+0.2*COUNTRY_INFO!G657),IF(COUNTRY_INFO!K657=3,COUNTRY_INFO!F657/(COUNTRY_INFO!F657+COUNTRY_INFO!G657)))),0)</f>
        <v>1</v>
      </c>
      <c r="AO657" s="260">
        <f>IF(AND(Z657&lt;&gt;0,Z657&lt;&gt;"Unknown",Z657&lt;&gt;"Not required"),IF(COUNTRY_INFO!K657=1,0,IF(COUNTRY_INFO!K657=2,0.2*COUNTRY_INFO!G657/(0.5*COUNTRY_INFO!F657+0.2*COUNTRY_INFO!G657),IF(COUNTRY_INFO!K657=3,COUNTRY_INFO!G657/(COUNTRY_INFO!F657+COUNTRY_INFO!G657)))),0)</f>
        <v>0</v>
      </c>
      <c r="AP657" s="259">
        <f>MAX(COUNTRY_INFO!D657*AK657*PROFILE!$G$7,COUNTRY_INFO!D657*AL657*PROFILE!$G$7)</f>
        <v>0</v>
      </c>
      <c r="AQ657" s="259">
        <f>MAX(COUNTRY_INFO!D657*AK657*PROFILE!$G$8,COUNTRY_INFO!D657*AL657*PROFILE!$G$8,COUNTRY_INFO!D657*AM657*PROFILE!$G$8)</f>
        <v>17383.143511393395</v>
      </c>
      <c r="AR657" s="259">
        <f>MAX(COUNTRY_INFO!D657*AK657*PROFILE!$G$9,COUNTRY_INFO!D657*AL657*PROFILE!$G$9,COUNTRY_INFO!D657*AM657*PROFILE!$G$9,IF(AND(DISTRICT!Z657&lt;&gt;"Unknown",Z657&lt;&gt;"Not required"),COUNTRY_INFO!O657*DISTRICT!AN657,0))</f>
        <v>36099.706801421991</v>
      </c>
      <c r="AS657" s="259">
        <f>MAX(COUNTRY_INFO!D657*AK657*PROFILE!$G$10,COUNTRY_INFO!D657*AL657*PROFILE!$G$10,IF(AND(DISTRICT!Z657&lt;&gt;"Unknown",Z657&lt;&gt;"Not required"),COUNTRY_INFO!O657*DISTRICT!AO657,0))</f>
        <v>0</v>
      </c>
      <c r="AT657" s="259">
        <f t="shared" si="77"/>
        <v>53482.850312815382</v>
      </c>
      <c r="AU657" s="258">
        <f t="shared" si="72"/>
        <v>0</v>
      </c>
      <c r="AV657" s="259">
        <f>MAX('MDA2'!J657,'T1'!L657,'T2'!J657,T3_R1!K657,T3_R2!K657)</f>
        <v>0</v>
      </c>
      <c r="AW657" s="259">
        <f>MAX('MDA1'!K657,'MDA2'!K657,'MDA3'!I657,'MDA3'!L657,'T1'!M657,'T2'!K657,T3_R1!L657,T3_R2!L657)</f>
        <v>37798</v>
      </c>
      <c r="AX657" s="259">
        <f>MAX('MDA1'!L657,'MDA2'!L657,'MDA3'!J657,'MDA3'!M657,'T1'!N657,'T2'!L657,T3_R1!M657,T3_R2!M657)</f>
        <v>0</v>
      </c>
      <c r="AY657" s="259">
        <f t="shared" si="78"/>
        <v>37798</v>
      </c>
      <c r="AZ657" s="259">
        <f>MAX('MDA2'!J657,T657)</f>
        <v>0</v>
      </c>
      <c r="BA657" s="259">
        <f>MAX('MDA1'!K657,'MDA2'!K657,'MDA3'!I657,'MDA3'!L657,V657,AD657)</f>
        <v>37798</v>
      </c>
      <c r="BB657" s="259">
        <f>MAX('MDA1'!L657,'MDA2'!L657,'MDA3'!J657,'MDA3'!M657,AF657)</f>
        <v>0</v>
      </c>
      <c r="BC657" s="259">
        <f t="shared" si="73"/>
        <v>37798</v>
      </c>
      <c r="BD657" s="260">
        <f t="shared" si="74"/>
        <v>70.673121905290387</v>
      </c>
    </row>
    <row r="658" spans="1:56" x14ac:dyDescent="0.2">
      <c r="A658" s="10" t="str">
        <f>IF(COUNTRY_INFO!A658=0," ",COUNTRY_INFO!A658)</f>
        <v>Ethiopia</v>
      </c>
      <c r="B658" s="10" t="str">
        <f>IF(COUNTRY_INFO!B658=0," ",COUNTRY_INFO!B658)</f>
        <v>SNNPR Gurage</v>
      </c>
      <c r="C658" s="87" t="str">
        <f>IF(COUNTRY_INFO!C658=0," ",COUNTRY_INFO!C658)</f>
        <v>Geta</v>
      </c>
      <c r="D658" s="67">
        <f>COUNTRY_INFO!L658</f>
        <v>0</v>
      </c>
      <c r="E658" s="61"/>
      <c r="F658" s="61"/>
      <c r="G658" s="11">
        <f>MAX('MDA1'!M658,'MDA2'!M658)</f>
        <v>0</v>
      </c>
      <c r="H658" s="11">
        <f>IF(AND(COUNTRY_INFO!H658&gt;0,COUNTRY_INFO!H658&lt;4),IF(D658&gt;MAX('MDA1'!M658,'MDA2'!M658),MAX('MDA1'!M658,'MDA2'!M658),D658),0)</f>
        <v>0</v>
      </c>
      <c r="I658" s="73">
        <f>IF(AND(COUNTRY_INFO!H658&gt;0,COUNTRY_INFO!H658&lt;4), IF(G658/D658*100&lt;&gt;0, IF(G658/D658*100&gt;100,100,G658/D658*100), "-"),0)</f>
        <v>0</v>
      </c>
      <c r="J658" s="67">
        <f>COUNTRY_INFO!M658</f>
        <v>0</v>
      </c>
      <c r="K658" s="61"/>
      <c r="L658" s="61"/>
      <c r="M658" s="11">
        <f>MAX('MDA1'!M658,MAX('MDA3'!I658,'MDA3'!L658)+MAX('MDA3'!J658,'MDA3'!M658))</f>
        <v>0</v>
      </c>
      <c r="N658" s="11">
        <f>IF(AND(COUNTRY_INFO!I658&gt;0,COUNTRY_INFO!I658&lt;4),IF(J658&gt;MAX('MDA1'!M658,MAX('MDA3'!I658,'MDA3'!L658)+MAX('MDA3'!J658,'MDA3'!M658)),MAX('MDA1'!M658,MAX('MDA3'!I658,'MDA3'!L658)+MAX('MDA3'!J658,'MDA3'!M658)),J658),0)</f>
        <v>0</v>
      </c>
      <c r="O658" s="73">
        <f>IF(AND(COUNTRY_INFO!I658&gt;0,COUNTRY_INFO!I658&lt;4), IF(M658/J658*100&lt;&gt;0, IF(M658/J658*100&gt;100,100,M658/J658*100), "-"),0)</f>
        <v>0</v>
      </c>
      <c r="P658" s="67">
        <f>COUNTRY_INFO!N658</f>
        <v>0</v>
      </c>
      <c r="Q658" s="61"/>
      <c r="R658" s="61"/>
      <c r="S658" s="11">
        <f>SUM(MAX('MDA2'!J658, 'T1'!L658, MAX(T3_R1!K658, T3_R2!K658)), MAX('MDA1'!K658, 'MDA2'!K658, 'T1'!M658, MAX(T3_R1!L658, T3_R2!L658)), MAX('MDA1'!L658, 'MDA2'!L658, 'T1'!N658, MAX(T3_R1!M658, T3_R2!M658)))</f>
        <v>0</v>
      </c>
      <c r="T658" s="11">
        <f>IF(AND(COUNTRY_INFO!J658&gt;1,COUNTRY_INFO!J658&lt;4),IF(COUNTRY_INFO!E658&gt;MAX('MDA2'!J658,'T1'!L658,MAX(T3_R1!K658,T3_R2!K658)),MAX('MDA2'!J658,'T1'!L658,MAX(T3_R1!K658,T3_R2!K658)),COUNTRY_INFO!E658),0)</f>
        <v>0</v>
      </c>
      <c r="U658" s="217">
        <f>IF(AND(COUNTRY_INFO!J658&gt;1,COUNTRY_INFO!J658&lt;4), IF(T658/COUNTRY_INFO!E658*100&lt;&gt;0, IF(T658/COUNTRY_INFO!E658*100&gt;100,100,T658/COUNTRY_INFO!E658*100), "-"),0)</f>
        <v>0</v>
      </c>
      <c r="V658" s="11">
        <f>IF(AND(COUNTRY_INFO!J658&gt;1,COUNTRY_INFO!J658&lt;4),IF(COUNTRY_INFO!F658&gt;MAX('MDA1'!K658,'MDA2'!K658,'T1'!M658,MAX(T3_R1!L658,T3_R2!L658)),MAX('MDA1'!K658,'MDA2'!K658,'T1'!M658,MAX(T3_R1!L658,T3_R2!L658)),COUNTRY_INFO!F658),0)</f>
        <v>0</v>
      </c>
      <c r="W658" s="217">
        <f>IF(AND(COUNTRY_INFO!J658&gt;1,COUNTRY_INFO!J658&lt;4), IF(V658/COUNTRY_INFO!F658*100&lt;&gt;0, IF(V658/COUNTRY_INFO!F658*100&gt;100,100,V658/COUNTRY_INFO!F658*100), "-"),0)</f>
        <v>0</v>
      </c>
      <c r="X658" s="11">
        <f t="shared" si="75"/>
        <v>0</v>
      </c>
      <c r="Y658" s="73">
        <f>IF(AND(COUNTRY_INFO!J658&gt;1,COUNTRY_INFO!J658&lt;4), IF(S658/P658*100&lt;&gt;0, IF(X658/P658*100&gt;100,100,X658/P658*100), "-"),0)</f>
        <v>0</v>
      </c>
      <c r="Z658" s="67">
        <f>COUNTRY_INFO!O658</f>
        <v>0</v>
      </c>
      <c r="AA658" s="61"/>
      <c r="AB658" s="61"/>
      <c r="AC658" s="11">
        <f>MAX('T1'!L658,'T2'!J658)+MAX('T1'!M658,'T2'!K658)+MAX('T1'!N658,'T2'!L658)</f>
        <v>0</v>
      </c>
      <c r="AD658" s="11">
        <f>IF(COUNTRY_INFO!K658=1,IF(COUNTRY_INFO!F658*0.33&gt;MAX('T1'!M658,'T2'!K658),MAX('T1'!M658,'T2'!K658),COUNTRY_INFO!F658*0.33),IF(COUNTRY_INFO!K658=2,IF(COUNTRY_INFO!F658*0.5&gt;MAX('T1'!M658,'T2'!K658),MAX('T1'!M658,'T2'!K658),COUNTRY_INFO!F658*0.5),IF(COUNTRY_INFO!K658=3,IF(COUNTRY_INFO!F658&gt;MAX('T1'!M658,'T2'!K658),MAX('T1'!M658,'T2'!K658),COUNTRY_INFO!F658),0)))</f>
        <v>0</v>
      </c>
      <c r="AE658" s="217">
        <f>IF(AND(COUNTRY_INFO!K658&gt;0,COUNTRY_INFO!K658&lt;4),IF(Z658&gt;0,IF(COUNTRY_INFO!K658=1, AD658/(COUNTRY_INFO!F658*0.33)*100, IF(COUNTRY_INFO!K658=2, AD658/(COUNTRY_INFO!F658*0.5)*100, IF(COUNTRY_INFO!K658=3, AD658/COUNTRY_INFO!F658*100))),"-"),0)</f>
        <v>0</v>
      </c>
      <c r="AF658" s="11">
        <f>IF(COUNTRY_INFO!K658=2,IF(COUNTRY_INFO!G658*0.2&gt;MAX('T1'!N658,'T2'!L658),MAX('T1'!N658,'T2'!L658),COUNTRY_INFO!G658*0.2),IF(COUNTRY_INFO!K658=3,IF(COUNTRY_INFO!G658&gt;MAX('T1'!N658,'T2'!L658),MAX('T1'!N658,'T2'!L658),COUNTRY_INFO!G658),0))</f>
        <v>0</v>
      </c>
      <c r="AG658" s="217">
        <f>IF(AND(COUNTRY_INFO!K658&gt;0,COUNTRY_INFO!K658&lt;4),IF(Z658&gt;0,IF(COUNTRY_INFO!K658=1, 0, IF(COUNTRY_INFO!K658=2, AF658/(COUNTRY_INFO!G658*0.2)*100, IF(COUNTRY_INFO!K658=3, AF658/COUNTRY_INFO!G658*100))),"-"),0)</f>
        <v>0</v>
      </c>
      <c r="AH658" s="11">
        <f t="shared" si="76"/>
        <v>0</v>
      </c>
      <c r="AI658" s="73">
        <f>IF(AND(COUNTRY_INFO!K658&gt;0,COUNTRY_INFO!K658&lt;4), IF(AC658/Z658*100&lt;&gt;0, IF(AH658/Z658*100&gt;100,100,AH658/Z658*100), "-"),0)</f>
        <v>0</v>
      </c>
      <c r="AJ658" s="261"/>
      <c r="AK658" s="260">
        <f>IF(AND(D658&lt;&gt;0, D658&lt;&gt;"Unknown",D658&lt;&gt;"Stopped",D658&lt;&gt;"Not required"),D658/COUNTRY_INFO!D658, 0)</f>
        <v>0</v>
      </c>
      <c r="AL658" s="260">
        <f>IF(AND(J658&lt;&gt;0,J658&lt;&gt;"Unknown",J658&lt;&gt;"Stopped",J658&lt;&gt;"Not required"),J658/COUNTRY_INFO!D658, 0)</f>
        <v>0</v>
      </c>
      <c r="AM658" s="260">
        <f>IF(AND(P658&lt;&gt;0,P658&lt;&gt;"Unknown",P658&lt;&gt;"Not required"),P658/(COUNTRY_INFO!E658+COUNTRY_INFO!F658), 0)</f>
        <v>0</v>
      </c>
      <c r="AN658" s="260">
        <f>IF(AND(Z658&lt;&gt;0,Z658&lt;&gt;"Unknown",Z658&lt;&gt;"Not required"),IF(COUNTRY_INFO!K658=1,1,IF(COUNTRY_INFO!K658=2,0.5*COUNTRY_INFO!F658/(0.5*COUNTRY_INFO!F658+0.2*COUNTRY_INFO!G658),IF(COUNTRY_INFO!K658=3,COUNTRY_INFO!F658/(COUNTRY_INFO!F658+COUNTRY_INFO!G658)))),0)</f>
        <v>0</v>
      </c>
      <c r="AO658" s="260">
        <f>IF(AND(Z658&lt;&gt;0,Z658&lt;&gt;"Unknown",Z658&lt;&gt;"Not required"),IF(COUNTRY_INFO!K658=1,0,IF(COUNTRY_INFO!K658=2,0.2*COUNTRY_INFO!G658/(0.5*COUNTRY_INFO!F658+0.2*COUNTRY_INFO!G658),IF(COUNTRY_INFO!K658=3,COUNTRY_INFO!G658/(COUNTRY_INFO!F658+COUNTRY_INFO!G658)))),0)</f>
        <v>0</v>
      </c>
      <c r="AP658" s="259">
        <f>MAX(COUNTRY_INFO!D658*AK658*PROFILE!$G$7,COUNTRY_INFO!D658*AL658*PROFILE!$G$7)</f>
        <v>0</v>
      </c>
      <c r="AQ658" s="259">
        <f>MAX(COUNTRY_INFO!D658*AK658*PROFILE!$G$8,COUNTRY_INFO!D658*AL658*PROFILE!$G$8,COUNTRY_INFO!D658*AM658*PROFILE!$G$8)</f>
        <v>0</v>
      </c>
      <c r="AR658" s="259">
        <f>MAX(COUNTRY_INFO!D658*AK658*PROFILE!$G$9,COUNTRY_INFO!D658*AL658*PROFILE!$G$9,COUNTRY_INFO!D658*AM658*PROFILE!$G$9,IF(AND(DISTRICT!Z658&lt;&gt;"Unknown",Z658&lt;&gt;"Not required"),COUNTRY_INFO!O658*DISTRICT!AN658,0))</f>
        <v>0</v>
      </c>
      <c r="AS658" s="259">
        <f>MAX(COUNTRY_INFO!D658*AK658*PROFILE!$G$10,COUNTRY_INFO!D658*AL658*PROFILE!$G$10,IF(AND(DISTRICT!Z658&lt;&gt;"Unknown",Z658&lt;&gt;"Not required"),COUNTRY_INFO!O658*DISTRICT!AO658,0))</f>
        <v>0</v>
      </c>
      <c r="AT658" s="259">
        <f t="shared" si="77"/>
        <v>0</v>
      </c>
      <c r="AU658" s="258">
        <f t="shared" si="72"/>
        <v>0</v>
      </c>
      <c r="AV658" s="259">
        <f>MAX('MDA2'!J658,'T1'!L658,'T2'!J658,T3_R1!K658,T3_R2!K658)</f>
        <v>0</v>
      </c>
      <c r="AW658" s="259">
        <f>MAX('MDA1'!K658,'MDA2'!K658,'MDA3'!I658,'MDA3'!L658,'T1'!M658,'T2'!K658,T3_R1!L658,T3_R2!L658)</f>
        <v>0</v>
      </c>
      <c r="AX658" s="259">
        <f>MAX('MDA1'!L658,'MDA2'!L658,'MDA3'!J658,'MDA3'!M658,'T1'!N658,'T2'!L658,T3_R1!M658,T3_R2!M658)</f>
        <v>0</v>
      </c>
      <c r="AY658" s="259">
        <f t="shared" si="78"/>
        <v>0</v>
      </c>
      <c r="AZ658" s="259">
        <f>MAX('MDA2'!J658,T658)</f>
        <v>0</v>
      </c>
      <c r="BA658" s="259">
        <f>MAX('MDA1'!K658,'MDA2'!K658,'MDA3'!I658,'MDA3'!L658,V658,AD658)</f>
        <v>0</v>
      </c>
      <c r="BB658" s="259">
        <f>MAX('MDA1'!L658,'MDA2'!L658,'MDA3'!J658,'MDA3'!M658,AF658)</f>
        <v>0</v>
      </c>
      <c r="BC658" s="259">
        <f t="shared" si="73"/>
        <v>0</v>
      </c>
      <c r="BD658" s="260">
        <f t="shared" si="74"/>
        <v>0</v>
      </c>
    </row>
    <row r="659" spans="1:56" x14ac:dyDescent="0.2">
      <c r="A659" s="10" t="str">
        <f>IF(COUNTRY_INFO!A659=0," ",COUNTRY_INFO!A659)</f>
        <v>Ethiopia</v>
      </c>
      <c r="B659" s="10" t="str">
        <f>IF(COUNTRY_INFO!B659=0," ",COUNTRY_INFO!B659)</f>
        <v>SNNPR Gurage</v>
      </c>
      <c r="C659" s="87" t="str">
        <f>IF(COUNTRY_INFO!C659=0," ",COUNTRY_INFO!C659)</f>
        <v>Gumer</v>
      </c>
      <c r="D659" s="67">
        <f>COUNTRY_INFO!L659</f>
        <v>0</v>
      </c>
      <c r="E659" s="61"/>
      <c r="F659" s="61"/>
      <c r="G659" s="11">
        <f>MAX('MDA1'!M659,'MDA2'!M659)</f>
        <v>0</v>
      </c>
      <c r="H659" s="11">
        <f>IF(AND(COUNTRY_INFO!H659&gt;0,COUNTRY_INFO!H659&lt;4),IF(D659&gt;MAX('MDA1'!M659,'MDA2'!M659),MAX('MDA1'!M659,'MDA2'!M659),D659),0)</f>
        <v>0</v>
      </c>
      <c r="I659" s="73">
        <f>IF(AND(COUNTRY_INFO!H659&gt;0,COUNTRY_INFO!H659&lt;4), IF(G659/D659*100&lt;&gt;0, IF(G659/D659*100&gt;100,100,G659/D659*100), "-"),0)</f>
        <v>0</v>
      </c>
      <c r="J659" s="67" t="str">
        <f>COUNTRY_INFO!M659</f>
        <v>Unknown</v>
      </c>
      <c r="K659" s="61"/>
      <c r="L659" s="61"/>
      <c r="M659" s="11">
        <f>MAX('MDA1'!M659,MAX('MDA3'!I659,'MDA3'!L659)+MAX('MDA3'!J659,'MDA3'!M659))</f>
        <v>0</v>
      </c>
      <c r="N659" s="11">
        <f>IF(AND(COUNTRY_INFO!I659&gt;0,COUNTRY_INFO!I659&lt;4),IF(J659&gt;MAX('MDA1'!M659,MAX('MDA3'!I659,'MDA3'!L659)+MAX('MDA3'!J659,'MDA3'!M659)),MAX('MDA1'!M659,MAX('MDA3'!I659,'MDA3'!L659)+MAX('MDA3'!J659,'MDA3'!M659)),J659),0)</f>
        <v>0</v>
      </c>
      <c r="O659" s="73">
        <f>IF(AND(COUNTRY_INFO!I659&gt;0,COUNTRY_INFO!I659&lt;4), IF(M659/J659*100&lt;&gt;0, IF(M659/J659*100&gt;100,100,M659/J659*100), "-"),0)</f>
        <v>0</v>
      </c>
      <c r="P659" s="67">
        <f>COUNTRY_INFO!N659</f>
        <v>0</v>
      </c>
      <c r="Q659" s="61"/>
      <c r="R659" s="61"/>
      <c r="S659" s="11">
        <f>SUM(MAX('MDA2'!J659, 'T1'!L659, MAX(T3_R1!K659, T3_R2!K659)), MAX('MDA1'!K659, 'MDA2'!K659, 'T1'!M659, MAX(T3_R1!L659, T3_R2!L659)), MAX('MDA1'!L659, 'MDA2'!L659, 'T1'!N659, MAX(T3_R1!M659, T3_R2!M659)))</f>
        <v>0</v>
      </c>
      <c r="T659" s="11">
        <f>IF(AND(COUNTRY_INFO!J659&gt;1,COUNTRY_INFO!J659&lt;4),IF(COUNTRY_INFO!E659&gt;MAX('MDA2'!J659,'T1'!L659,MAX(T3_R1!K659,T3_R2!K659)),MAX('MDA2'!J659,'T1'!L659,MAX(T3_R1!K659,T3_R2!K659)),COUNTRY_INFO!E659),0)</f>
        <v>0</v>
      </c>
      <c r="U659" s="217">
        <f>IF(AND(COUNTRY_INFO!J659&gt;1,COUNTRY_INFO!J659&lt;4), IF(T659/COUNTRY_INFO!E659*100&lt;&gt;0, IF(T659/COUNTRY_INFO!E659*100&gt;100,100,T659/COUNTRY_INFO!E659*100), "-"),0)</f>
        <v>0</v>
      </c>
      <c r="V659" s="11">
        <f>IF(AND(COUNTRY_INFO!J659&gt;1,COUNTRY_INFO!J659&lt;4),IF(COUNTRY_INFO!F659&gt;MAX('MDA1'!K659,'MDA2'!K659,'T1'!M659,MAX(T3_R1!L659,T3_R2!L659)),MAX('MDA1'!K659,'MDA2'!K659,'T1'!M659,MAX(T3_R1!L659,T3_R2!L659)),COUNTRY_INFO!F659),0)</f>
        <v>0</v>
      </c>
      <c r="W659" s="217">
        <f>IF(AND(COUNTRY_INFO!J659&gt;1,COUNTRY_INFO!J659&lt;4), IF(V659/COUNTRY_INFO!F659*100&lt;&gt;0, IF(V659/COUNTRY_INFO!F659*100&gt;100,100,V659/COUNTRY_INFO!F659*100), "-"),0)</f>
        <v>0</v>
      </c>
      <c r="X659" s="11">
        <f t="shared" si="75"/>
        <v>0</v>
      </c>
      <c r="Y659" s="73">
        <f>IF(AND(COUNTRY_INFO!J659&gt;1,COUNTRY_INFO!J659&lt;4), IF(S659/P659*100&lt;&gt;0, IF(X659/P659*100&gt;100,100,X659/P659*100), "-"),0)</f>
        <v>0</v>
      </c>
      <c r="Z659" s="67">
        <f>COUNTRY_INFO!O659</f>
        <v>10859.970000000001</v>
      </c>
      <c r="AA659" s="61"/>
      <c r="AB659" s="61"/>
      <c r="AC659" s="11">
        <f>MAX('T1'!L659,'T2'!J659)+MAX('T1'!M659,'T2'!K659)+MAX('T1'!N659,'T2'!L659)</f>
        <v>0</v>
      </c>
      <c r="AD659" s="11">
        <f>IF(COUNTRY_INFO!K659=1,IF(COUNTRY_INFO!F659*0.33&gt;MAX('T1'!M659,'T2'!K659),MAX('T1'!M659,'T2'!K659),COUNTRY_INFO!F659*0.33),IF(COUNTRY_INFO!K659=2,IF(COUNTRY_INFO!F659*0.5&gt;MAX('T1'!M659,'T2'!K659),MAX('T1'!M659,'T2'!K659),COUNTRY_INFO!F659*0.5),IF(COUNTRY_INFO!K659=3,IF(COUNTRY_INFO!F659&gt;MAX('T1'!M659,'T2'!K659),MAX('T1'!M659,'T2'!K659),COUNTRY_INFO!F659),0)))</f>
        <v>0</v>
      </c>
      <c r="AE659" s="217">
        <f>IF(AND(COUNTRY_INFO!K659&gt;0,COUNTRY_INFO!K659&lt;4),IF(Z659&gt;0,IF(COUNTRY_INFO!K659=1, AD659/(COUNTRY_INFO!F659*0.33)*100, IF(COUNTRY_INFO!K659=2, AD659/(COUNTRY_INFO!F659*0.5)*100, IF(COUNTRY_INFO!K659=3, AD659/COUNTRY_INFO!F659*100))),"-"),0)</f>
        <v>0</v>
      </c>
      <c r="AF659" s="11">
        <f>IF(COUNTRY_INFO!K659=2,IF(COUNTRY_INFO!G659*0.2&gt;MAX('T1'!N659,'T2'!L659),MAX('T1'!N659,'T2'!L659),COUNTRY_INFO!G659*0.2),IF(COUNTRY_INFO!K659=3,IF(COUNTRY_INFO!G659&gt;MAX('T1'!N659,'T2'!L659),MAX('T1'!N659,'T2'!L659),COUNTRY_INFO!G659),0))</f>
        <v>0</v>
      </c>
      <c r="AG659" s="217">
        <f>IF(AND(COUNTRY_INFO!K659&gt;0,COUNTRY_INFO!K659&lt;4),IF(Z659&gt;0,IF(COUNTRY_INFO!K659=1, 0, IF(COUNTRY_INFO!K659=2, AF659/(COUNTRY_INFO!G659*0.2)*100, IF(COUNTRY_INFO!K659=3, AF659/COUNTRY_INFO!G659*100))),"-"),0)</f>
        <v>0</v>
      </c>
      <c r="AH659" s="11">
        <f t="shared" si="76"/>
        <v>0</v>
      </c>
      <c r="AI659" s="73" t="str">
        <f>IF(AND(COUNTRY_INFO!K659&gt;0,COUNTRY_INFO!K659&lt;4), IF(AC659/Z659*100&lt;&gt;0, IF(AH659/Z659*100&gt;100,100,AH659/Z659*100), "-"),0)</f>
        <v>-</v>
      </c>
      <c r="AJ659" s="261"/>
      <c r="AK659" s="260">
        <f>IF(AND(D659&lt;&gt;0, D659&lt;&gt;"Unknown",D659&lt;&gt;"Stopped",D659&lt;&gt;"Not required"),D659/COUNTRY_INFO!D659, 0)</f>
        <v>0</v>
      </c>
      <c r="AL659" s="260">
        <f>IF(AND(J659&lt;&gt;0,J659&lt;&gt;"Unknown",J659&lt;&gt;"Stopped",J659&lt;&gt;"Not required"),J659/COUNTRY_INFO!D659, 0)</f>
        <v>0</v>
      </c>
      <c r="AM659" s="260">
        <f>IF(AND(P659&lt;&gt;0,P659&lt;&gt;"Unknown",P659&lt;&gt;"Not required"),P659/(COUNTRY_INFO!E659+COUNTRY_INFO!F659), 0)</f>
        <v>0</v>
      </c>
      <c r="AN659" s="260">
        <f>IF(AND(Z659&lt;&gt;0,Z659&lt;&gt;"Unknown",Z659&lt;&gt;"Not required"),IF(COUNTRY_INFO!K659=1,1,IF(COUNTRY_INFO!K659=2,0.5*COUNTRY_INFO!F659/(0.5*COUNTRY_INFO!F659+0.2*COUNTRY_INFO!G659),IF(COUNTRY_INFO!K659=3,COUNTRY_INFO!F659/(COUNTRY_INFO!F659+COUNTRY_INFO!G659)))),0)</f>
        <v>1</v>
      </c>
      <c r="AO659" s="260">
        <f>IF(AND(Z659&lt;&gt;0,Z659&lt;&gt;"Unknown",Z659&lt;&gt;"Not required"),IF(COUNTRY_INFO!K659=1,0,IF(COUNTRY_INFO!K659=2,0.2*COUNTRY_INFO!G659/(0.5*COUNTRY_INFO!F659+0.2*COUNTRY_INFO!G659),IF(COUNTRY_INFO!K659=3,COUNTRY_INFO!G659/(COUNTRY_INFO!F659+COUNTRY_INFO!G659)))),0)</f>
        <v>0</v>
      </c>
      <c r="AP659" s="259">
        <f>MAX(COUNTRY_INFO!D659*AK659*PROFILE!$G$7,COUNTRY_INFO!D659*AL659*PROFILE!$G$7)</f>
        <v>0</v>
      </c>
      <c r="AQ659" s="259">
        <f>MAX(COUNTRY_INFO!D659*AK659*PROFILE!$G$8,COUNTRY_INFO!D659*AL659*PROFILE!$G$8,COUNTRY_INFO!D659*AM659*PROFILE!$G$8)</f>
        <v>0</v>
      </c>
      <c r="AR659" s="259">
        <f>MAX(COUNTRY_INFO!D659*AK659*PROFILE!$G$9,COUNTRY_INFO!D659*AL659*PROFILE!$G$9,COUNTRY_INFO!D659*AM659*PROFILE!$G$9,IF(AND(DISTRICT!Z659&lt;&gt;"Unknown",Z659&lt;&gt;"Not required"),COUNTRY_INFO!O659*DISTRICT!AN659,0))</f>
        <v>10859.970000000001</v>
      </c>
      <c r="AS659" s="259">
        <f>MAX(COUNTRY_INFO!D659*AK659*PROFILE!$G$10,COUNTRY_INFO!D659*AL659*PROFILE!$G$10,IF(AND(DISTRICT!Z659&lt;&gt;"Unknown",Z659&lt;&gt;"Not required"),COUNTRY_INFO!O659*DISTRICT!AO659,0))</f>
        <v>0</v>
      </c>
      <c r="AT659" s="259">
        <f t="shared" si="77"/>
        <v>10859.970000000001</v>
      </c>
      <c r="AU659" s="258">
        <f t="shared" si="72"/>
        <v>0</v>
      </c>
      <c r="AV659" s="259">
        <f>MAX('MDA2'!J659,'T1'!L659,'T2'!J659,T3_R1!K659,T3_R2!K659)</f>
        <v>0</v>
      </c>
      <c r="AW659" s="259">
        <f>MAX('MDA1'!K659,'MDA2'!K659,'MDA3'!I659,'MDA3'!L659,'T1'!M659,'T2'!K659,T3_R1!L659,T3_R2!L659)</f>
        <v>0</v>
      </c>
      <c r="AX659" s="259">
        <f>MAX('MDA1'!L659,'MDA2'!L659,'MDA3'!J659,'MDA3'!M659,'T1'!N659,'T2'!L659,T3_R1!M659,T3_R2!M659)</f>
        <v>0</v>
      </c>
      <c r="AY659" s="259">
        <f t="shared" si="78"/>
        <v>0</v>
      </c>
      <c r="AZ659" s="259">
        <f>MAX('MDA2'!J659,T659)</f>
        <v>0</v>
      </c>
      <c r="BA659" s="259">
        <f>MAX('MDA1'!K659,'MDA2'!K659,'MDA3'!I659,'MDA3'!L659,V659,AD659)</f>
        <v>0</v>
      </c>
      <c r="BB659" s="259">
        <f>MAX('MDA1'!L659,'MDA2'!L659,'MDA3'!J659,'MDA3'!M659,AF659)</f>
        <v>0</v>
      </c>
      <c r="BC659" s="259">
        <f t="shared" si="73"/>
        <v>0</v>
      </c>
      <c r="BD659" s="260">
        <f t="shared" si="74"/>
        <v>0</v>
      </c>
    </row>
    <row r="660" spans="1:56" x14ac:dyDescent="0.2">
      <c r="A660" s="10" t="str">
        <f>IF(COUNTRY_INFO!A660=0," ",COUNTRY_INFO!A660)</f>
        <v>Ethiopia</v>
      </c>
      <c r="B660" s="10" t="str">
        <f>IF(COUNTRY_INFO!B660=0," ",COUNTRY_INFO!B660)</f>
        <v>SNNPR Gurage</v>
      </c>
      <c r="C660" s="87" t="str">
        <f>IF(COUNTRY_INFO!C660=0," ",COUNTRY_INFO!C660)</f>
        <v>Kebena</v>
      </c>
      <c r="D660" s="67">
        <f>COUNTRY_INFO!L660</f>
        <v>0</v>
      </c>
      <c r="E660" s="61"/>
      <c r="F660" s="61"/>
      <c r="G660" s="11">
        <f>MAX('MDA1'!M660,'MDA2'!M660)</f>
        <v>0</v>
      </c>
      <c r="H660" s="11">
        <f>IF(AND(COUNTRY_INFO!H660&gt;0,COUNTRY_INFO!H660&lt;4),IF(D660&gt;MAX('MDA1'!M660,'MDA2'!M660),MAX('MDA1'!M660,'MDA2'!M660),D660),0)</f>
        <v>0</v>
      </c>
      <c r="I660" s="73">
        <f>IF(AND(COUNTRY_INFO!H660&gt;0,COUNTRY_INFO!H660&lt;4), IF(G660/D660*100&lt;&gt;0, IF(G660/D660*100&gt;100,100,G660/D660*100), "-"),0)</f>
        <v>0</v>
      </c>
      <c r="J660" s="67">
        <f>COUNTRY_INFO!M660</f>
        <v>0</v>
      </c>
      <c r="K660" s="61"/>
      <c r="L660" s="61"/>
      <c r="M660" s="11">
        <f>MAX('MDA1'!M660,MAX('MDA3'!I660,'MDA3'!L660)+MAX('MDA3'!J660,'MDA3'!M660))</f>
        <v>0</v>
      </c>
      <c r="N660" s="11">
        <f>IF(AND(COUNTRY_INFO!I660&gt;0,COUNTRY_INFO!I660&lt;4),IF(J660&gt;MAX('MDA1'!M660,MAX('MDA3'!I660,'MDA3'!L660)+MAX('MDA3'!J660,'MDA3'!M660)),MAX('MDA1'!M660,MAX('MDA3'!I660,'MDA3'!L660)+MAX('MDA3'!J660,'MDA3'!M660)),J660),0)</f>
        <v>0</v>
      </c>
      <c r="O660" s="73">
        <f>IF(AND(COUNTRY_INFO!I660&gt;0,COUNTRY_INFO!I660&lt;4), IF(M660/J660*100&lt;&gt;0, IF(M660/J660*100&gt;100,100,M660/J660*100), "-"),0)</f>
        <v>0</v>
      </c>
      <c r="P660" s="67">
        <f>COUNTRY_INFO!N660</f>
        <v>31771</v>
      </c>
      <c r="Q660" s="61"/>
      <c r="R660" s="61"/>
      <c r="S660" s="11">
        <f>SUM(MAX('MDA2'!J660, 'T1'!L660, MAX(T3_R1!K660, T3_R2!K660)), MAX('MDA1'!K660, 'MDA2'!K660, 'T1'!M660, MAX(T3_R1!L660, T3_R2!L660)), MAX('MDA1'!L660, 'MDA2'!L660, 'T1'!N660, MAX(T3_R1!M660, T3_R2!M660)))</f>
        <v>0</v>
      </c>
      <c r="T660" s="11">
        <f>IF(AND(COUNTRY_INFO!J660&gt;1,COUNTRY_INFO!J660&lt;4),IF(COUNTRY_INFO!E660&gt;MAX('MDA2'!J660,'T1'!L660,MAX(T3_R1!K660,T3_R2!K660)),MAX('MDA2'!J660,'T1'!L660,MAX(T3_R1!K660,T3_R2!K660)),COUNTRY_INFO!E660),0)</f>
        <v>0</v>
      </c>
      <c r="U660" s="217" t="str">
        <f>IF(AND(COUNTRY_INFO!J660&gt;1,COUNTRY_INFO!J660&lt;4), IF(T660/COUNTRY_INFO!E660*100&lt;&gt;0, IF(T660/COUNTRY_INFO!E660*100&gt;100,100,T660/COUNTRY_INFO!E660*100), "-"),0)</f>
        <v>-</v>
      </c>
      <c r="V660" s="11">
        <f>IF(AND(COUNTRY_INFO!J660&gt;1,COUNTRY_INFO!J660&lt;4),IF(COUNTRY_INFO!F660&gt;MAX('MDA1'!K660,'MDA2'!K660,'T1'!M660,MAX(T3_R1!L660,T3_R2!L660)),MAX('MDA1'!K660,'MDA2'!K660,'T1'!M660,MAX(T3_R1!L660,T3_R2!L660)),COUNTRY_INFO!F660),0)</f>
        <v>0</v>
      </c>
      <c r="W660" s="217" t="str">
        <f>IF(AND(COUNTRY_INFO!J660&gt;1,COUNTRY_INFO!J660&lt;4), IF(V660/COUNTRY_INFO!F660*100&lt;&gt;0, IF(V660/COUNTRY_INFO!F660*100&gt;100,100,V660/COUNTRY_INFO!F660*100), "-"),0)</f>
        <v>-</v>
      </c>
      <c r="X660" s="11">
        <f t="shared" si="75"/>
        <v>0</v>
      </c>
      <c r="Y660" s="73" t="str">
        <f>IF(AND(COUNTRY_INFO!J660&gt;1,COUNTRY_INFO!J660&lt;4), IF(S660/P660*100&lt;&gt;0, IF(X660/P660*100&gt;100,100,X660/P660*100), "-"),0)</f>
        <v>-</v>
      </c>
      <c r="Z660" s="67">
        <f>COUNTRY_INFO!O660</f>
        <v>0</v>
      </c>
      <c r="AA660" s="61"/>
      <c r="AB660" s="61"/>
      <c r="AC660" s="11">
        <f>MAX('T1'!L660,'T2'!J660)+MAX('T1'!M660,'T2'!K660)+MAX('T1'!N660,'T2'!L660)</f>
        <v>0</v>
      </c>
      <c r="AD660" s="11">
        <f>IF(COUNTRY_INFO!K660=1,IF(COUNTRY_INFO!F660*0.33&gt;MAX('T1'!M660,'T2'!K660),MAX('T1'!M660,'T2'!K660),COUNTRY_INFO!F660*0.33),IF(COUNTRY_INFO!K660=2,IF(COUNTRY_INFO!F660*0.5&gt;MAX('T1'!M660,'T2'!K660),MAX('T1'!M660,'T2'!K660),COUNTRY_INFO!F660*0.5),IF(COUNTRY_INFO!K660=3,IF(COUNTRY_INFO!F660&gt;MAX('T1'!M660,'T2'!K660),MAX('T1'!M660,'T2'!K660),COUNTRY_INFO!F660),0)))</f>
        <v>0</v>
      </c>
      <c r="AE660" s="217">
        <f>IF(AND(COUNTRY_INFO!K660&gt;0,COUNTRY_INFO!K660&lt;4),IF(Z660&gt;0,IF(COUNTRY_INFO!K660=1, AD660/(COUNTRY_INFO!F660*0.33)*100, IF(COUNTRY_INFO!K660=2, AD660/(COUNTRY_INFO!F660*0.5)*100, IF(COUNTRY_INFO!K660=3, AD660/COUNTRY_INFO!F660*100))),"-"),0)</f>
        <v>0</v>
      </c>
      <c r="AF660" s="11">
        <f>IF(COUNTRY_INFO!K660=2,IF(COUNTRY_INFO!G660*0.2&gt;MAX('T1'!N660,'T2'!L660),MAX('T1'!N660,'T2'!L660),COUNTRY_INFO!G660*0.2),IF(COUNTRY_INFO!K660=3,IF(COUNTRY_INFO!G660&gt;MAX('T1'!N660,'T2'!L660),MAX('T1'!N660,'T2'!L660),COUNTRY_INFO!G660),0))</f>
        <v>0</v>
      </c>
      <c r="AG660" s="217">
        <f>IF(AND(COUNTRY_INFO!K660&gt;0,COUNTRY_INFO!K660&lt;4),IF(Z660&gt;0,IF(COUNTRY_INFO!K660=1, 0, IF(COUNTRY_INFO!K660=2, AF660/(COUNTRY_INFO!G660*0.2)*100, IF(COUNTRY_INFO!K660=3, AF660/COUNTRY_INFO!G660*100))),"-"),0)</f>
        <v>0</v>
      </c>
      <c r="AH660" s="11">
        <f t="shared" si="76"/>
        <v>0</v>
      </c>
      <c r="AI660" s="73">
        <f>IF(AND(COUNTRY_INFO!K660&gt;0,COUNTRY_INFO!K660&lt;4), IF(AC660/Z660*100&lt;&gt;0, IF(AH660/Z660*100&gt;100,100,AH660/Z660*100), "-"),0)</f>
        <v>0</v>
      </c>
      <c r="AJ660" s="261"/>
      <c r="AK660" s="260">
        <f>IF(AND(D660&lt;&gt;0, D660&lt;&gt;"Unknown",D660&lt;&gt;"Stopped",D660&lt;&gt;"Not required"),D660/COUNTRY_INFO!D660, 0)</f>
        <v>0</v>
      </c>
      <c r="AL660" s="260">
        <f>IF(AND(J660&lt;&gt;0,J660&lt;&gt;"Unknown",J660&lt;&gt;"Stopped",J660&lt;&gt;"Not required"),J660/COUNTRY_INFO!D660, 0)</f>
        <v>0</v>
      </c>
      <c r="AM660" s="260">
        <f>IF(AND(P660&lt;&gt;0,P660&lt;&gt;"Unknown",P660&lt;&gt;"Not required"),P660/(COUNTRY_INFO!E660+COUNTRY_INFO!F660), 0)</f>
        <v>1</v>
      </c>
      <c r="AN660" s="260">
        <f>IF(AND(Z660&lt;&gt;0,Z660&lt;&gt;"Unknown",Z660&lt;&gt;"Not required"),IF(COUNTRY_INFO!K660=1,1,IF(COUNTRY_INFO!K660=2,0.5*COUNTRY_INFO!F660/(0.5*COUNTRY_INFO!F660+0.2*COUNTRY_INFO!G660),IF(COUNTRY_INFO!K660=3,COUNTRY_INFO!F660/(COUNTRY_INFO!F660+COUNTRY_INFO!G660)))),0)</f>
        <v>0</v>
      </c>
      <c r="AO660" s="260">
        <f>IF(AND(Z660&lt;&gt;0,Z660&lt;&gt;"Unknown",Z660&lt;&gt;"Not required"),IF(COUNTRY_INFO!K660=1,0,IF(COUNTRY_INFO!K660=2,0.2*COUNTRY_INFO!G660/(0.5*COUNTRY_INFO!F660+0.2*COUNTRY_INFO!G660),IF(COUNTRY_INFO!K660=3,COUNTRY_INFO!G660/(COUNTRY_INFO!F660+COUNTRY_INFO!G660)))),0)</f>
        <v>0</v>
      </c>
      <c r="AP660" s="259">
        <f>MAX(COUNTRY_INFO!D660*AK660*PROFILE!$G$7,COUNTRY_INFO!D660*AL660*PROFILE!$G$7)</f>
        <v>0</v>
      </c>
      <c r="AQ660" s="259">
        <f>MAX(COUNTRY_INFO!D660*AK660*PROFILE!$G$8,COUNTRY_INFO!D660*AL660*PROFILE!$G$8,COUNTRY_INFO!D660*AM660*PROFILE!$G$8)</f>
        <v>9715.4320979168224</v>
      </c>
      <c r="AR660" s="259">
        <f>MAX(COUNTRY_INFO!D660*AK660*PROFILE!$G$9,COUNTRY_INFO!D660*AL660*PROFILE!$G$9,COUNTRY_INFO!D660*AM660*PROFILE!$G$9,IF(AND(DISTRICT!Z660&lt;&gt;"Unknown",Z660&lt;&gt;"Not required"),COUNTRY_INFO!O660*DISTRICT!AN660,0))</f>
        <v>20176.111987687786</v>
      </c>
      <c r="AS660" s="259">
        <f>MAX(COUNTRY_INFO!D660*AK660*PROFILE!$G$10,COUNTRY_INFO!D660*AL660*PROFILE!$G$10,IF(AND(DISTRICT!Z660&lt;&gt;"Unknown",Z660&lt;&gt;"Not required"),COUNTRY_INFO!O660*DISTRICT!AO660,0))</f>
        <v>0</v>
      </c>
      <c r="AT660" s="259">
        <f t="shared" si="77"/>
        <v>29891.544085604608</v>
      </c>
      <c r="AU660" s="258">
        <f t="shared" si="72"/>
        <v>0</v>
      </c>
      <c r="AV660" s="259">
        <f>MAX('MDA2'!J660,'T1'!L660,'T2'!J660,T3_R1!K660,T3_R2!K660)</f>
        <v>0</v>
      </c>
      <c r="AW660" s="259">
        <f>MAX('MDA1'!K660,'MDA2'!K660,'MDA3'!I660,'MDA3'!L660,'T1'!M660,'T2'!K660,T3_R1!L660,T3_R2!L660)</f>
        <v>0</v>
      </c>
      <c r="AX660" s="259">
        <f>MAX('MDA1'!L660,'MDA2'!L660,'MDA3'!J660,'MDA3'!M660,'T1'!N660,'T2'!L660,T3_R1!M660,T3_R2!M660)</f>
        <v>0</v>
      </c>
      <c r="AY660" s="259">
        <f t="shared" si="78"/>
        <v>0</v>
      </c>
      <c r="AZ660" s="259">
        <f>MAX('MDA2'!J660,T660)</f>
        <v>0</v>
      </c>
      <c r="BA660" s="259">
        <f>MAX('MDA1'!K660,'MDA2'!K660,'MDA3'!I660,'MDA3'!L660,V660,AD660)</f>
        <v>0</v>
      </c>
      <c r="BB660" s="259">
        <f>MAX('MDA1'!L660,'MDA2'!L660,'MDA3'!J660,'MDA3'!M660,AF660)</f>
        <v>0</v>
      </c>
      <c r="BC660" s="259">
        <f t="shared" si="73"/>
        <v>0</v>
      </c>
      <c r="BD660" s="260">
        <f t="shared" si="74"/>
        <v>0</v>
      </c>
    </row>
    <row r="661" spans="1:56" x14ac:dyDescent="0.2">
      <c r="A661" s="10" t="str">
        <f>IF(COUNTRY_INFO!A661=0," ",COUNTRY_INFO!A661)</f>
        <v>Ethiopia</v>
      </c>
      <c r="B661" s="10" t="str">
        <f>IF(COUNTRY_INFO!B661=0," ",COUNTRY_INFO!B661)</f>
        <v>SNNPR Gurage</v>
      </c>
      <c r="C661" s="87" t="str">
        <f>IF(COUNTRY_INFO!C661=0," ",COUNTRY_INFO!C661)</f>
        <v>Muhur Aklil</v>
      </c>
      <c r="D661" s="67">
        <f>COUNTRY_INFO!L661</f>
        <v>0</v>
      </c>
      <c r="E661" s="61"/>
      <c r="F661" s="61"/>
      <c r="G661" s="11">
        <f>MAX('MDA1'!M661,'MDA2'!M661)</f>
        <v>0</v>
      </c>
      <c r="H661" s="11">
        <f>IF(AND(COUNTRY_INFO!H661&gt;0,COUNTRY_INFO!H661&lt;4),IF(D661&gt;MAX('MDA1'!M661,'MDA2'!M661),MAX('MDA1'!M661,'MDA2'!M661),D661),0)</f>
        <v>0</v>
      </c>
      <c r="I661" s="73">
        <f>IF(AND(COUNTRY_INFO!H661&gt;0,COUNTRY_INFO!H661&lt;4), IF(G661/D661*100&lt;&gt;0, IF(G661/D661*100&gt;100,100,G661/D661*100), "-"),0)</f>
        <v>0</v>
      </c>
      <c r="J661" s="67">
        <f>COUNTRY_INFO!M661</f>
        <v>0</v>
      </c>
      <c r="K661" s="61"/>
      <c r="L661" s="61"/>
      <c r="M661" s="11">
        <f>MAX('MDA1'!M661,MAX('MDA3'!I661,'MDA3'!L661)+MAX('MDA3'!J661,'MDA3'!M661))</f>
        <v>0</v>
      </c>
      <c r="N661" s="11">
        <f>IF(AND(COUNTRY_INFO!I661&gt;0,COUNTRY_INFO!I661&lt;4),IF(J661&gt;MAX('MDA1'!M661,MAX('MDA3'!I661,'MDA3'!L661)+MAX('MDA3'!J661,'MDA3'!M661)),MAX('MDA1'!M661,MAX('MDA3'!I661,'MDA3'!L661)+MAX('MDA3'!J661,'MDA3'!M661)),J661),0)</f>
        <v>0</v>
      </c>
      <c r="O661" s="73">
        <f>IF(AND(COUNTRY_INFO!I661&gt;0,COUNTRY_INFO!I661&lt;4), IF(M661/J661*100&lt;&gt;0, IF(M661/J661*100&gt;100,100,M661/J661*100), "-"),0)</f>
        <v>0</v>
      </c>
      <c r="P661" s="67">
        <f>COUNTRY_INFO!N661</f>
        <v>0</v>
      </c>
      <c r="Q661" s="61"/>
      <c r="R661" s="61"/>
      <c r="S661" s="11">
        <f>SUM(MAX('MDA2'!J661, 'T1'!L661, MAX(T3_R1!K661, T3_R2!K661)), MAX('MDA1'!K661, 'MDA2'!K661, 'T1'!M661, MAX(T3_R1!L661, T3_R2!L661)), MAX('MDA1'!L661, 'MDA2'!L661, 'T1'!N661, MAX(T3_R1!M661, T3_R2!M661)))</f>
        <v>0</v>
      </c>
      <c r="T661" s="11">
        <f>IF(AND(COUNTRY_INFO!J661&gt;1,COUNTRY_INFO!J661&lt;4),IF(COUNTRY_INFO!E661&gt;MAX('MDA2'!J661,'T1'!L661,MAX(T3_R1!K661,T3_R2!K661)),MAX('MDA2'!J661,'T1'!L661,MAX(T3_R1!K661,T3_R2!K661)),COUNTRY_INFO!E661),0)</f>
        <v>0</v>
      </c>
      <c r="U661" s="217">
        <f>IF(AND(COUNTRY_INFO!J661&gt;1,COUNTRY_INFO!J661&lt;4), IF(T661/COUNTRY_INFO!E661*100&lt;&gt;0, IF(T661/COUNTRY_INFO!E661*100&gt;100,100,T661/COUNTRY_INFO!E661*100), "-"),0)</f>
        <v>0</v>
      </c>
      <c r="V661" s="11">
        <f>IF(AND(COUNTRY_INFO!J661&gt;1,COUNTRY_INFO!J661&lt;4),IF(COUNTRY_INFO!F661&gt;MAX('MDA1'!K661,'MDA2'!K661,'T1'!M661,MAX(T3_R1!L661,T3_R2!L661)),MAX('MDA1'!K661,'MDA2'!K661,'T1'!M661,MAX(T3_R1!L661,T3_R2!L661)),COUNTRY_INFO!F661),0)</f>
        <v>0</v>
      </c>
      <c r="W661" s="217">
        <f>IF(AND(COUNTRY_INFO!J661&gt;1,COUNTRY_INFO!J661&lt;4), IF(V661/COUNTRY_INFO!F661*100&lt;&gt;0, IF(V661/COUNTRY_INFO!F661*100&gt;100,100,V661/COUNTRY_INFO!F661*100), "-"),0)</f>
        <v>0</v>
      </c>
      <c r="X661" s="11">
        <f t="shared" si="75"/>
        <v>0</v>
      </c>
      <c r="Y661" s="73">
        <f>IF(AND(COUNTRY_INFO!J661&gt;1,COUNTRY_INFO!J661&lt;4), IF(S661/P661*100&lt;&gt;0, IF(X661/P661*100&gt;100,100,X661/P661*100), "-"),0)</f>
        <v>0</v>
      </c>
      <c r="Z661" s="67">
        <f>COUNTRY_INFO!O661</f>
        <v>0</v>
      </c>
      <c r="AA661" s="61"/>
      <c r="AB661" s="61"/>
      <c r="AC661" s="11">
        <f>MAX('T1'!L661,'T2'!J661)+MAX('T1'!M661,'T2'!K661)+MAX('T1'!N661,'T2'!L661)</f>
        <v>0</v>
      </c>
      <c r="AD661" s="11">
        <f>IF(COUNTRY_INFO!K661=1,IF(COUNTRY_INFO!F661*0.33&gt;MAX('T1'!M661,'T2'!K661),MAX('T1'!M661,'T2'!K661),COUNTRY_INFO!F661*0.33),IF(COUNTRY_INFO!K661=2,IF(COUNTRY_INFO!F661*0.5&gt;MAX('T1'!M661,'T2'!K661),MAX('T1'!M661,'T2'!K661),COUNTRY_INFO!F661*0.5),IF(COUNTRY_INFO!K661=3,IF(COUNTRY_INFO!F661&gt;MAX('T1'!M661,'T2'!K661),MAX('T1'!M661,'T2'!K661),COUNTRY_INFO!F661),0)))</f>
        <v>0</v>
      </c>
      <c r="AE661" s="217">
        <f>IF(AND(COUNTRY_INFO!K661&gt;0,COUNTRY_INFO!K661&lt;4),IF(Z661&gt;0,IF(COUNTRY_INFO!K661=1, AD661/(COUNTRY_INFO!F661*0.33)*100, IF(COUNTRY_INFO!K661=2, AD661/(COUNTRY_INFO!F661*0.5)*100, IF(COUNTRY_INFO!K661=3, AD661/COUNTRY_INFO!F661*100))),"-"),0)</f>
        <v>0</v>
      </c>
      <c r="AF661" s="11">
        <f>IF(COUNTRY_INFO!K661=2,IF(COUNTRY_INFO!G661*0.2&gt;MAX('T1'!N661,'T2'!L661),MAX('T1'!N661,'T2'!L661),COUNTRY_INFO!G661*0.2),IF(COUNTRY_INFO!K661=3,IF(COUNTRY_INFO!G661&gt;MAX('T1'!N661,'T2'!L661),MAX('T1'!N661,'T2'!L661),COUNTRY_INFO!G661),0))</f>
        <v>0</v>
      </c>
      <c r="AG661" s="217">
        <f>IF(AND(COUNTRY_INFO!K661&gt;0,COUNTRY_INFO!K661&lt;4),IF(Z661&gt;0,IF(COUNTRY_INFO!K661=1, 0, IF(COUNTRY_INFO!K661=2, AF661/(COUNTRY_INFO!G661*0.2)*100, IF(COUNTRY_INFO!K661=3, AF661/COUNTRY_INFO!G661*100))),"-"),0)</f>
        <v>0</v>
      </c>
      <c r="AH661" s="11">
        <f t="shared" si="76"/>
        <v>0</v>
      </c>
      <c r="AI661" s="73">
        <f>IF(AND(COUNTRY_INFO!K661&gt;0,COUNTRY_INFO!K661&lt;4), IF(AC661/Z661*100&lt;&gt;0, IF(AH661/Z661*100&gt;100,100,AH661/Z661*100), "-"),0)</f>
        <v>0</v>
      </c>
      <c r="AJ661" s="261"/>
      <c r="AK661" s="260">
        <f>IF(AND(D661&lt;&gt;0, D661&lt;&gt;"Unknown",D661&lt;&gt;"Stopped",D661&lt;&gt;"Not required"),D661/COUNTRY_INFO!D661, 0)</f>
        <v>0</v>
      </c>
      <c r="AL661" s="260">
        <f>IF(AND(J661&lt;&gt;0,J661&lt;&gt;"Unknown",J661&lt;&gt;"Stopped",J661&lt;&gt;"Not required"),J661/COUNTRY_INFO!D661, 0)</f>
        <v>0</v>
      </c>
      <c r="AM661" s="260">
        <f>IF(AND(P661&lt;&gt;0,P661&lt;&gt;"Unknown",P661&lt;&gt;"Not required"),P661/(COUNTRY_INFO!E661+COUNTRY_INFO!F661), 0)</f>
        <v>0</v>
      </c>
      <c r="AN661" s="260">
        <f>IF(AND(Z661&lt;&gt;0,Z661&lt;&gt;"Unknown",Z661&lt;&gt;"Not required"),IF(COUNTRY_INFO!K661=1,1,IF(COUNTRY_INFO!K661=2,0.5*COUNTRY_INFO!F661/(0.5*COUNTRY_INFO!F661+0.2*COUNTRY_INFO!G661),IF(COUNTRY_INFO!K661=3,COUNTRY_INFO!F661/(COUNTRY_INFO!F661+COUNTRY_INFO!G661)))),0)</f>
        <v>0</v>
      </c>
      <c r="AO661" s="260">
        <f>IF(AND(Z661&lt;&gt;0,Z661&lt;&gt;"Unknown",Z661&lt;&gt;"Not required"),IF(COUNTRY_INFO!K661=1,0,IF(COUNTRY_INFO!K661=2,0.2*COUNTRY_INFO!G661/(0.5*COUNTRY_INFO!F661+0.2*COUNTRY_INFO!G661),IF(COUNTRY_INFO!K661=3,COUNTRY_INFO!G661/(COUNTRY_INFO!F661+COUNTRY_INFO!G661)))),0)</f>
        <v>0</v>
      </c>
      <c r="AP661" s="259">
        <f>MAX(COUNTRY_INFO!D661*AK661*PROFILE!$G$7,COUNTRY_INFO!D661*AL661*PROFILE!$G$7)</f>
        <v>0</v>
      </c>
      <c r="AQ661" s="259">
        <f>MAX(COUNTRY_INFO!D661*AK661*PROFILE!$G$8,COUNTRY_INFO!D661*AL661*PROFILE!$G$8,COUNTRY_INFO!D661*AM661*PROFILE!$G$8)</f>
        <v>0</v>
      </c>
      <c r="AR661" s="259">
        <f>MAX(COUNTRY_INFO!D661*AK661*PROFILE!$G$9,COUNTRY_INFO!D661*AL661*PROFILE!$G$9,COUNTRY_INFO!D661*AM661*PROFILE!$G$9,IF(AND(DISTRICT!Z661&lt;&gt;"Unknown",Z661&lt;&gt;"Not required"),COUNTRY_INFO!O661*DISTRICT!AN661,0))</f>
        <v>0</v>
      </c>
      <c r="AS661" s="259">
        <f>MAX(COUNTRY_INFO!D661*AK661*PROFILE!$G$10,COUNTRY_INFO!D661*AL661*PROFILE!$G$10,IF(AND(DISTRICT!Z661&lt;&gt;"Unknown",Z661&lt;&gt;"Not required"),COUNTRY_INFO!O661*DISTRICT!AO661,0))</f>
        <v>0</v>
      </c>
      <c r="AT661" s="259">
        <f t="shared" si="77"/>
        <v>0</v>
      </c>
      <c r="AU661" s="258">
        <f t="shared" si="72"/>
        <v>0</v>
      </c>
      <c r="AV661" s="259">
        <f>MAX('MDA2'!J661,'T1'!L661,'T2'!J661,T3_R1!K661,T3_R2!K661)</f>
        <v>0</v>
      </c>
      <c r="AW661" s="259">
        <f>MAX('MDA1'!K661,'MDA2'!K661,'MDA3'!I661,'MDA3'!L661,'T1'!M661,'T2'!K661,T3_R1!L661,T3_R2!L661)</f>
        <v>0</v>
      </c>
      <c r="AX661" s="259">
        <f>MAX('MDA1'!L661,'MDA2'!L661,'MDA3'!J661,'MDA3'!M661,'T1'!N661,'T2'!L661,T3_R1!M661,T3_R2!M661)</f>
        <v>0</v>
      </c>
      <c r="AY661" s="259">
        <f t="shared" si="78"/>
        <v>0</v>
      </c>
      <c r="AZ661" s="259">
        <f>MAX('MDA2'!J661,T661)</f>
        <v>0</v>
      </c>
      <c r="BA661" s="259">
        <f>MAX('MDA1'!K661,'MDA2'!K661,'MDA3'!I661,'MDA3'!L661,V661,AD661)</f>
        <v>0</v>
      </c>
      <c r="BB661" s="259">
        <f>MAX('MDA1'!L661,'MDA2'!L661,'MDA3'!J661,'MDA3'!M661,AF661)</f>
        <v>0</v>
      </c>
      <c r="BC661" s="259">
        <f t="shared" si="73"/>
        <v>0</v>
      </c>
      <c r="BD661" s="260">
        <f t="shared" si="74"/>
        <v>0</v>
      </c>
    </row>
    <row r="662" spans="1:56" x14ac:dyDescent="0.2">
      <c r="A662" s="10" t="str">
        <f>IF(COUNTRY_INFO!A662=0," ",COUNTRY_INFO!A662)</f>
        <v>Ethiopia</v>
      </c>
      <c r="B662" s="10" t="str">
        <f>IF(COUNTRY_INFO!B662=0," ",COUNTRY_INFO!B662)</f>
        <v>SNNPR Gurage</v>
      </c>
      <c r="C662" s="87" t="str">
        <f>IF(COUNTRY_INFO!C662=0," ",COUNTRY_INFO!C662)</f>
        <v>Welkite Town</v>
      </c>
      <c r="D662" s="67">
        <f>COUNTRY_INFO!L662</f>
        <v>0</v>
      </c>
      <c r="E662" s="61"/>
      <c r="F662" s="61"/>
      <c r="G662" s="11">
        <f>MAX('MDA1'!M662,'MDA2'!M662)</f>
        <v>0</v>
      </c>
      <c r="H662" s="11">
        <f>IF(AND(COUNTRY_INFO!H662&gt;0,COUNTRY_INFO!H662&lt;4),IF(D662&gt;MAX('MDA1'!M662,'MDA2'!M662),MAX('MDA1'!M662,'MDA2'!M662),D662),0)</f>
        <v>0</v>
      </c>
      <c r="I662" s="73">
        <f>IF(AND(COUNTRY_INFO!H662&gt;0,COUNTRY_INFO!H662&lt;4), IF(G662/D662*100&lt;&gt;0, IF(G662/D662*100&gt;100,100,G662/D662*100), "-"),0)</f>
        <v>0</v>
      </c>
      <c r="J662" s="67">
        <f>COUNTRY_INFO!M662</f>
        <v>0</v>
      </c>
      <c r="K662" s="61"/>
      <c r="L662" s="61"/>
      <c r="M662" s="11">
        <f>MAX('MDA1'!M662,MAX('MDA3'!I662,'MDA3'!L662)+MAX('MDA3'!J662,'MDA3'!M662))</f>
        <v>0</v>
      </c>
      <c r="N662" s="11">
        <f>IF(AND(COUNTRY_INFO!I662&gt;0,COUNTRY_INFO!I662&lt;4),IF(J662&gt;MAX('MDA1'!M662,MAX('MDA3'!I662,'MDA3'!L662)+MAX('MDA3'!J662,'MDA3'!M662)),MAX('MDA1'!M662,MAX('MDA3'!I662,'MDA3'!L662)+MAX('MDA3'!J662,'MDA3'!M662)),J662),0)</f>
        <v>0</v>
      </c>
      <c r="O662" s="73">
        <f>IF(AND(COUNTRY_INFO!I662&gt;0,COUNTRY_INFO!I662&lt;4), IF(M662/J662*100&lt;&gt;0, IF(M662/J662*100&gt;100,100,M662/J662*100), "-"),0)</f>
        <v>0</v>
      </c>
      <c r="P662" s="67">
        <f>COUNTRY_INFO!N662</f>
        <v>20427</v>
      </c>
      <c r="Q662" s="61"/>
      <c r="R662" s="61"/>
      <c r="S662" s="11">
        <f>SUM(MAX('MDA2'!J662, 'T1'!L662, MAX(T3_R1!K662, T3_R2!K662)), MAX('MDA1'!K662, 'MDA2'!K662, 'T1'!M662, MAX(T3_R1!L662, T3_R2!L662)), MAX('MDA1'!L662, 'MDA2'!L662, 'T1'!N662, MAX(T3_R1!M662, T3_R2!M662)))</f>
        <v>0</v>
      </c>
      <c r="T662" s="11">
        <f>IF(AND(COUNTRY_INFO!J662&gt;1,COUNTRY_INFO!J662&lt;4),IF(COUNTRY_INFO!E662&gt;MAX('MDA2'!J662,'T1'!L662,MAX(T3_R1!K662,T3_R2!K662)),MAX('MDA2'!J662,'T1'!L662,MAX(T3_R1!K662,T3_R2!K662)),COUNTRY_INFO!E662),0)</f>
        <v>0</v>
      </c>
      <c r="U662" s="217" t="str">
        <f>IF(AND(COUNTRY_INFO!J662&gt;1,COUNTRY_INFO!J662&lt;4), IF(T662/COUNTRY_INFO!E662*100&lt;&gt;0, IF(T662/COUNTRY_INFO!E662*100&gt;100,100,T662/COUNTRY_INFO!E662*100), "-"),0)</f>
        <v>-</v>
      </c>
      <c r="V662" s="11">
        <f>IF(AND(COUNTRY_INFO!J662&gt;1,COUNTRY_INFO!J662&lt;4),IF(COUNTRY_INFO!F662&gt;MAX('MDA1'!K662,'MDA2'!K662,'T1'!M662,MAX(T3_R1!L662,T3_R2!L662)),MAX('MDA1'!K662,'MDA2'!K662,'T1'!M662,MAX(T3_R1!L662,T3_R2!L662)),COUNTRY_INFO!F662),0)</f>
        <v>0</v>
      </c>
      <c r="W662" s="217" t="str">
        <f>IF(AND(COUNTRY_INFO!J662&gt;1,COUNTRY_INFO!J662&lt;4), IF(V662/COUNTRY_INFO!F662*100&lt;&gt;0, IF(V662/COUNTRY_INFO!F662*100&gt;100,100,V662/COUNTRY_INFO!F662*100), "-"),0)</f>
        <v>-</v>
      </c>
      <c r="X662" s="11">
        <f t="shared" si="75"/>
        <v>0</v>
      </c>
      <c r="Y662" s="73" t="str">
        <f>IF(AND(COUNTRY_INFO!J662&gt;1,COUNTRY_INFO!J662&lt;4), IF(S662/P662*100&lt;&gt;0, IF(X662/P662*100&gt;100,100,X662/P662*100), "-"),0)</f>
        <v>-</v>
      </c>
      <c r="Z662" s="67">
        <f>COUNTRY_INFO!O662</f>
        <v>4533.87</v>
      </c>
      <c r="AA662" s="61"/>
      <c r="AB662" s="61"/>
      <c r="AC662" s="11">
        <f>MAX('T1'!L662,'T2'!J662)+MAX('T1'!M662,'T2'!K662)+MAX('T1'!N662,'T2'!L662)</f>
        <v>0</v>
      </c>
      <c r="AD662" s="11">
        <f>IF(COUNTRY_INFO!K662=1,IF(COUNTRY_INFO!F662*0.33&gt;MAX('T1'!M662,'T2'!K662),MAX('T1'!M662,'T2'!K662),COUNTRY_INFO!F662*0.33),IF(COUNTRY_INFO!K662=2,IF(COUNTRY_INFO!F662*0.5&gt;MAX('T1'!M662,'T2'!K662),MAX('T1'!M662,'T2'!K662),COUNTRY_INFO!F662*0.5),IF(COUNTRY_INFO!K662=3,IF(COUNTRY_INFO!F662&gt;MAX('T1'!M662,'T2'!K662),MAX('T1'!M662,'T2'!K662),COUNTRY_INFO!F662),0)))</f>
        <v>0</v>
      </c>
      <c r="AE662" s="217">
        <f>IF(AND(COUNTRY_INFO!K662&gt;0,COUNTRY_INFO!K662&lt;4),IF(Z662&gt;0,IF(COUNTRY_INFO!K662=1, AD662/(COUNTRY_INFO!F662*0.33)*100, IF(COUNTRY_INFO!K662=2, AD662/(COUNTRY_INFO!F662*0.5)*100, IF(COUNTRY_INFO!K662=3, AD662/COUNTRY_INFO!F662*100))),"-"),0)</f>
        <v>0</v>
      </c>
      <c r="AF662" s="11">
        <f>IF(COUNTRY_INFO!K662=2,IF(COUNTRY_INFO!G662*0.2&gt;MAX('T1'!N662,'T2'!L662),MAX('T1'!N662,'T2'!L662),COUNTRY_INFO!G662*0.2),IF(COUNTRY_INFO!K662=3,IF(COUNTRY_INFO!G662&gt;MAX('T1'!N662,'T2'!L662),MAX('T1'!N662,'T2'!L662),COUNTRY_INFO!G662),0))</f>
        <v>0</v>
      </c>
      <c r="AG662" s="217">
        <f>IF(AND(COUNTRY_INFO!K662&gt;0,COUNTRY_INFO!K662&lt;4),IF(Z662&gt;0,IF(COUNTRY_INFO!K662=1, 0, IF(COUNTRY_INFO!K662=2, AF662/(COUNTRY_INFO!G662*0.2)*100, IF(COUNTRY_INFO!K662=3, AF662/COUNTRY_INFO!G662*100))),"-"),0)</f>
        <v>0</v>
      </c>
      <c r="AH662" s="11">
        <f t="shared" si="76"/>
        <v>0</v>
      </c>
      <c r="AI662" s="73" t="str">
        <f>IF(AND(COUNTRY_INFO!K662&gt;0,COUNTRY_INFO!K662&lt;4), IF(AC662/Z662*100&lt;&gt;0, IF(AH662/Z662*100&gt;100,100,AH662/Z662*100), "-"),0)</f>
        <v>-</v>
      </c>
      <c r="AJ662" s="261"/>
      <c r="AK662" s="260">
        <f>IF(AND(D662&lt;&gt;0, D662&lt;&gt;"Unknown",D662&lt;&gt;"Stopped",D662&lt;&gt;"Not required"),D662/COUNTRY_INFO!D662, 0)</f>
        <v>0</v>
      </c>
      <c r="AL662" s="260">
        <f>IF(AND(J662&lt;&gt;0,J662&lt;&gt;"Unknown",J662&lt;&gt;"Stopped",J662&lt;&gt;"Not required"),J662/COUNTRY_INFO!D662, 0)</f>
        <v>0</v>
      </c>
      <c r="AM662" s="260">
        <f>IF(AND(P662&lt;&gt;0,P662&lt;&gt;"Unknown",P662&lt;&gt;"Not required"),P662/(COUNTRY_INFO!E662+COUNTRY_INFO!F662), 0)</f>
        <v>1</v>
      </c>
      <c r="AN662" s="260">
        <f>IF(AND(Z662&lt;&gt;0,Z662&lt;&gt;"Unknown",Z662&lt;&gt;"Not required"),IF(COUNTRY_INFO!K662=1,1,IF(COUNTRY_INFO!K662=2,0.5*COUNTRY_INFO!F662/(0.5*COUNTRY_INFO!F662+0.2*COUNTRY_INFO!G662),IF(COUNTRY_INFO!K662=3,COUNTRY_INFO!F662/(COUNTRY_INFO!F662+COUNTRY_INFO!G662)))),0)</f>
        <v>1</v>
      </c>
      <c r="AO662" s="260">
        <f>IF(AND(Z662&lt;&gt;0,Z662&lt;&gt;"Unknown",Z662&lt;&gt;"Not required"),IF(COUNTRY_INFO!K662=1,0,IF(COUNTRY_INFO!K662=2,0.2*COUNTRY_INFO!G662/(0.5*COUNTRY_INFO!F662+0.2*COUNTRY_INFO!G662),IF(COUNTRY_INFO!K662=3,COUNTRY_INFO!G662/(COUNTRY_INFO!F662+COUNTRY_INFO!G662)))),0)</f>
        <v>0</v>
      </c>
      <c r="AP662" s="259">
        <f>MAX(COUNTRY_INFO!D662*AK662*PROFILE!$G$7,COUNTRY_INFO!D662*AL662*PROFILE!$G$7)</f>
        <v>0</v>
      </c>
      <c r="AQ662" s="259">
        <f>MAX(COUNTRY_INFO!D662*AK662*PROFILE!$G$8,COUNTRY_INFO!D662*AL662*PROFILE!$G$8,COUNTRY_INFO!D662*AM662*PROFILE!$G$8)</f>
        <v>6246.566016071255</v>
      </c>
      <c r="AR662" s="259">
        <f>MAX(COUNTRY_INFO!D662*AK662*PROFILE!$G$9,COUNTRY_INFO!D662*AL662*PROFILE!$G$9,COUNTRY_INFO!D662*AM662*PROFILE!$G$9,IF(AND(DISTRICT!Z662&lt;&gt;"Unknown",Z662&lt;&gt;"Not required"),COUNTRY_INFO!O662*DISTRICT!AN662,0))</f>
        <v>12972.291320502562</v>
      </c>
      <c r="AS662" s="259">
        <f>MAX(COUNTRY_INFO!D662*AK662*PROFILE!$G$10,COUNTRY_INFO!D662*AL662*PROFILE!$G$10,IF(AND(DISTRICT!Z662&lt;&gt;"Unknown",Z662&lt;&gt;"Not required"),COUNTRY_INFO!O662*DISTRICT!AO662,0))</f>
        <v>0</v>
      </c>
      <c r="AT662" s="259">
        <f t="shared" si="77"/>
        <v>19218.857336573816</v>
      </c>
      <c r="AU662" s="258">
        <f t="shared" si="72"/>
        <v>0</v>
      </c>
      <c r="AV662" s="259">
        <f>MAX('MDA2'!J662,'T1'!L662,'T2'!J662,T3_R1!K662,T3_R2!K662)</f>
        <v>0</v>
      </c>
      <c r="AW662" s="259">
        <f>MAX('MDA1'!K662,'MDA2'!K662,'MDA3'!I662,'MDA3'!L662,'T1'!M662,'T2'!K662,T3_R1!L662,T3_R2!L662)</f>
        <v>0</v>
      </c>
      <c r="AX662" s="259">
        <f>MAX('MDA1'!L662,'MDA2'!L662,'MDA3'!J662,'MDA3'!M662,'T1'!N662,'T2'!L662,T3_R1!M662,T3_R2!M662)</f>
        <v>0</v>
      </c>
      <c r="AY662" s="259">
        <f t="shared" si="78"/>
        <v>0</v>
      </c>
      <c r="AZ662" s="259">
        <f>MAX('MDA2'!J662,T662)</f>
        <v>0</v>
      </c>
      <c r="BA662" s="259">
        <f>MAX('MDA1'!K662,'MDA2'!K662,'MDA3'!I662,'MDA3'!L662,V662,AD662)</f>
        <v>0</v>
      </c>
      <c r="BB662" s="259">
        <f>MAX('MDA1'!L662,'MDA2'!L662,'MDA3'!J662,'MDA3'!M662,AF662)</f>
        <v>0</v>
      </c>
      <c r="BC662" s="259">
        <f t="shared" si="73"/>
        <v>0</v>
      </c>
      <c r="BD662" s="260">
        <f t="shared" si="74"/>
        <v>0</v>
      </c>
    </row>
    <row r="663" spans="1:56" x14ac:dyDescent="0.2">
      <c r="A663" s="10" t="str">
        <f>IF(COUNTRY_INFO!A663=0," ",COUNTRY_INFO!A663)</f>
        <v>Ethiopia</v>
      </c>
      <c r="B663" s="10" t="str">
        <f>IF(COUNTRY_INFO!B663=0," ",COUNTRY_INFO!B663)</f>
        <v>SNNPR Hadiya</v>
      </c>
      <c r="C663" s="87" t="str">
        <f>IF(COUNTRY_INFO!C663=0," ",COUNTRY_INFO!C663)</f>
        <v>Annalemo</v>
      </c>
      <c r="D663" s="67">
        <f>COUNTRY_INFO!L663</f>
        <v>0</v>
      </c>
      <c r="E663" s="61"/>
      <c r="F663" s="61"/>
      <c r="G663" s="11">
        <f>MAX('MDA1'!M663,'MDA2'!M663)</f>
        <v>0</v>
      </c>
      <c r="H663" s="11">
        <f>IF(AND(COUNTRY_INFO!H663&gt;0,COUNTRY_INFO!H663&lt;4),IF(D663&gt;MAX('MDA1'!M663,'MDA2'!M663),MAX('MDA1'!M663,'MDA2'!M663),D663),0)</f>
        <v>0</v>
      </c>
      <c r="I663" s="73">
        <f>IF(AND(COUNTRY_INFO!H663&gt;0,COUNTRY_INFO!H663&lt;4), IF(G663/D663*100&lt;&gt;0, IF(G663/D663*100&gt;100,100,G663/D663*100), "-"),0)</f>
        <v>0</v>
      </c>
      <c r="J663" s="67">
        <f>COUNTRY_INFO!M663</f>
        <v>0</v>
      </c>
      <c r="K663" s="61"/>
      <c r="L663" s="61"/>
      <c r="M663" s="11">
        <f>MAX('MDA1'!M663,MAX('MDA3'!I663,'MDA3'!L663)+MAX('MDA3'!J663,'MDA3'!M663))</f>
        <v>0</v>
      </c>
      <c r="N663" s="11">
        <f>IF(AND(COUNTRY_INFO!I663&gt;0,COUNTRY_INFO!I663&lt;4),IF(J663&gt;MAX('MDA1'!M663,MAX('MDA3'!I663,'MDA3'!L663)+MAX('MDA3'!J663,'MDA3'!M663)),MAX('MDA1'!M663,MAX('MDA3'!I663,'MDA3'!L663)+MAX('MDA3'!J663,'MDA3'!M663)),J663),0)</f>
        <v>0</v>
      </c>
      <c r="O663" s="73">
        <f>IF(AND(COUNTRY_INFO!I663&gt;0,COUNTRY_INFO!I663&lt;4), IF(M663/J663*100&lt;&gt;0, IF(M663/J663*100&gt;100,100,M663/J663*100), "-"),0)</f>
        <v>0</v>
      </c>
      <c r="P663" s="67">
        <f>COUNTRY_INFO!N663</f>
        <v>36518</v>
      </c>
      <c r="Q663" s="61"/>
      <c r="R663" s="61"/>
      <c r="S663" s="11">
        <f>SUM(MAX('MDA2'!J663, 'T1'!L663, MAX(T3_R1!K663, T3_R2!K663)), MAX('MDA1'!K663, 'MDA2'!K663, 'T1'!M663, MAX(T3_R1!L663, T3_R2!L663)), MAX('MDA1'!L663, 'MDA2'!L663, 'T1'!N663, MAX(T3_R1!M663, T3_R2!M663)))</f>
        <v>22405</v>
      </c>
      <c r="T663" s="11">
        <f>IF(AND(COUNTRY_INFO!J663&gt;1,COUNTRY_INFO!J663&lt;4),IF(COUNTRY_INFO!E663&gt;MAX('MDA2'!J663,'T1'!L663,MAX(T3_R1!K663,T3_R2!K663)),MAX('MDA2'!J663,'T1'!L663,MAX(T3_R1!K663,T3_R2!K663)),COUNTRY_INFO!E663),0)</f>
        <v>0</v>
      </c>
      <c r="U663" s="217" t="str">
        <f>IF(AND(COUNTRY_INFO!J663&gt;1,COUNTRY_INFO!J663&lt;4), IF(T663/COUNTRY_INFO!E663*100&lt;&gt;0, IF(T663/COUNTRY_INFO!E663*100&gt;100,100,T663/COUNTRY_INFO!E663*100), "-"),0)</f>
        <v>-</v>
      </c>
      <c r="V663" s="11">
        <f>IF(AND(COUNTRY_INFO!J663&gt;1,COUNTRY_INFO!J663&lt;4),IF(COUNTRY_INFO!F663&gt;MAX('MDA1'!K663,'MDA2'!K663,'T1'!M663,MAX(T3_R1!L663,T3_R2!L663)),MAX('MDA1'!K663,'MDA2'!K663,'T1'!M663,MAX(T3_R1!L663,T3_R2!L663)),COUNTRY_INFO!F663),0)</f>
        <v>22405</v>
      </c>
      <c r="W663" s="217">
        <f>IF(AND(COUNTRY_INFO!J663&gt;1,COUNTRY_INFO!J663&lt;4), IF(V663/COUNTRY_INFO!F663*100&lt;&gt;0, IF(V663/COUNTRY_INFO!F663*100&gt;100,100,V663/COUNTRY_INFO!F663*100), "-"),0)</f>
        <v>91.218141845126624</v>
      </c>
      <c r="X663" s="11">
        <f t="shared" si="75"/>
        <v>22405</v>
      </c>
      <c r="Y663" s="73">
        <f>IF(AND(COUNTRY_INFO!J663&gt;1,COUNTRY_INFO!J663&lt;4), IF(S663/P663*100&lt;&gt;0, IF(X663/P663*100&gt;100,100,X663/P663*100), "-"),0)</f>
        <v>61.353305219343888</v>
      </c>
      <c r="Z663" s="67">
        <f>COUNTRY_INFO!O663</f>
        <v>8105.46</v>
      </c>
      <c r="AA663" s="61"/>
      <c r="AB663" s="61"/>
      <c r="AC663" s="11">
        <f>MAX('T1'!L663,'T2'!J663)+MAX('T1'!M663,'T2'!K663)+MAX('T1'!N663,'T2'!L663)</f>
        <v>0</v>
      </c>
      <c r="AD663" s="11">
        <f>IF(COUNTRY_INFO!K663=1,IF(COUNTRY_INFO!F663*0.33&gt;MAX('T1'!M663,'T2'!K663),MAX('T1'!M663,'T2'!K663),COUNTRY_INFO!F663*0.33),IF(COUNTRY_INFO!K663=2,IF(COUNTRY_INFO!F663*0.5&gt;MAX('T1'!M663,'T2'!K663),MAX('T1'!M663,'T2'!K663),COUNTRY_INFO!F663*0.5),IF(COUNTRY_INFO!K663=3,IF(COUNTRY_INFO!F663&gt;MAX('T1'!M663,'T2'!K663),MAX('T1'!M663,'T2'!K663),COUNTRY_INFO!F663),0)))</f>
        <v>0</v>
      </c>
      <c r="AE663" s="217">
        <f>IF(AND(COUNTRY_INFO!K663&gt;0,COUNTRY_INFO!K663&lt;4),IF(Z663&gt;0,IF(COUNTRY_INFO!K663=1, AD663/(COUNTRY_INFO!F663*0.33)*100, IF(COUNTRY_INFO!K663=2, AD663/(COUNTRY_INFO!F663*0.5)*100, IF(COUNTRY_INFO!K663=3, AD663/COUNTRY_INFO!F663*100))),"-"),0)</f>
        <v>0</v>
      </c>
      <c r="AF663" s="11">
        <f>IF(COUNTRY_INFO!K663=2,IF(COUNTRY_INFO!G663*0.2&gt;MAX('T1'!N663,'T2'!L663),MAX('T1'!N663,'T2'!L663),COUNTRY_INFO!G663*0.2),IF(COUNTRY_INFO!K663=3,IF(COUNTRY_INFO!G663&gt;MAX('T1'!N663,'T2'!L663),MAX('T1'!N663,'T2'!L663),COUNTRY_INFO!G663),0))</f>
        <v>0</v>
      </c>
      <c r="AG663" s="217">
        <f>IF(AND(COUNTRY_INFO!K663&gt;0,COUNTRY_INFO!K663&lt;4),IF(Z663&gt;0,IF(COUNTRY_INFO!K663=1, 0, IF(COUNTRY_INFO!K663=2, AF663/(COUNTRY_INFO!G663*0.2)*100, IF(COUNTRY_INFO!K663=3, AF663/COUNTRY_INFO!G663*100))),"-"),0)</f>
        <v>0</v>
      </c>
      <c r="AH663" s="11">
        <f t="shared" si="76"/>
        <v>0</v>
      </c>
      <c r="AI663" s="73" t="str">
        <f>IF(AND(COUNTRY_INFO!K663&gt;0,COUNTRY_INFO!K663&lt;4), IF(AC663/Z663*100&lt;&gt;0, IF(AH663/Z663*100&gt;100,100,AH663/Z663*100), "-"),0)</f>
        <v>-</v>
      </c>
      <c r="AJ663" s="261"/>
      <c r="AK663" s="260">
        <f>IF(AND(D663&lt;&gt;0, D663&lt;&gt;"Unknown",D663&lt;&gt;"Stopped",D663&lt;&gt;"Not required"),D663/COUNTRY_INFO!D663, 0)</f>
        <v>0</v>
      </c>
      <c r="AL663" s="260">
        <f>IF(AND(J663&lt;&gt;0,J663&lt;&gt;"Unknown",J663&lt;&gt;"Stopped",J663&lt;&gt;"Not required"),J663/COUNTRY_INFO!D663, 0)</f>
        <v>0</v>
      </c>
      <c r="AM663" s="260">
        <f>IF(AND(P663&lt;&gt;0,P663&lt;&gt;"Unknown",P663&lt;&gt;"Not required"),P663/(COUNTRY_INFO!E663+COUNTRY_INFO!F663), 0)</f>
        <v>1</v>
      </c>
      <c r="AN663" s="260">
        <f>IF(AND(Z663&lt;&gt;0,Z663&lt;&gt;"Unknown",Z663&lt;&gt;"Not required"),IF(COUNTRY_INFO!K663=1,1,IF(COUNTRY_INFO!K663=2,0.5*COUNTRY_INFO!F663/(0.5*COUNTRY_INFO!F663+0.2*COUNTRY_INFO!G663),IF(COUNTRY_INFO!K663=3,COUNTRY_INFO!F663/(COUNTRY_INFO!F663+COUNTRY_INFO!G663)))),0)</f>
        <v>1</v>
      </c>
      <c r="AO663" s="260">
        <f>IF(AND(Z663&lt;&gt;0,Z663&lt;&gt;"Unknown",Z663&lt;&gt;"Not required"),IF(COUNTRY_INFO!K663=1,0,IF(COUNTRY_INFO!K663=2,0.2*COUNTRY_INFO!G663/(0.5*COUNTRY_INFO!F663+0.2*COUNTRY_INFO!G663),IF(COUNTRY_INFO!K663=3,COUNTRY_INFO!G663/(COUNTRY_INFO!F663+COUNTRY_INFO!G663)))),0)</f>
        <v>0</v>
      </c>
      <c r="AP663" s="259">
        <f>MAX(COUNTRY_INFO!D663*AK663*PROFILE!$G$7,COUNTRY_INFO!D663*AL663*PROFILE!$G$7)</f>
        <v>0</v>
      </c>
      <c r="AQ663" s="259">
        <f>MAX(COUNTRY_INFO!D663*AK663*PROFILE!$G$8,COUNTRY_INFO!D663*AL663*PROFILE!$G$8,COUNTRY_INFO!D663*AM663*PROFILE!$G$8)</f>
        <v>11166.749189835744</v>
      </c>
      <c r="AR663" s="259">
        <f>MAX(COUNTRY_INFO!D663*AK663*PROFILE!$G$9,COUNTRY_INFO!D663*AL663*PROFILE!$G$9,COUNTRY_INFO!D663*AM663*PROFILE!$G$9,IF(AND(DISTRICT!Z663&lt;&gt;"Unknown",Z663&lt;&gt;"Not required"),COUNTRY_INFO!O663*DISTRICT!AN663,0))</f>
        <v>23190.073269191689</v>
      </c>
      <c r="AS663" s="259">
        <f>MAX(COUNTRY_INFO!D663*AK663*PROFILE!$G$10,COUNTRY_INFO!D663*AL663*PROFILE!$G$10,IF(AND(DISTRICT!Z663&lt;&gt;"Unknown",Z663&lt;&gt;"Not required"),COUNTRY_INFO!O663*DISTRICT!AO663,0))</f>
        <v>0</v>
      </c>
      <c r="AT663" s="259">
        <f t="shared" si="77"/>
        <v>34356.822459027433</v>
      </c>
      <c r="AU663" s="258">
        <f t="shared" si="72"/>
        <v>0</v>
      </c>
      <c r="AV663" s="259">
        <f>MAX('MDA2'!J663,'T1'!L663,'T2'!J663,T3_R1!K663,T3_R2!K663)</f>
        <v>0</v>
      </c>
      <c r="AW663" s="259">
        <f>MAX('MDA1'!K663,'MDA2'!K663,'MDA3'!I663,'MDA3'!L663,'T1'!M663,'T2'!K663,T3_R1!L663,T3_R2!L663)</f>
        <v>22405</v>
      </c>
      <c r="AX663" s="259">
        <f>MAX('MDA1'!L663,'MDA2'!L663,'MDA3'!J663,'MDA3'!M663,'T1'!N663,'T2'!L663,T3_R1!M663,T3_R2!M663)</f>
        <v>0</v>
      </c>
      <c r="AY663" s="259">
        <f t="shared" si="78"/>
        <v>22405</v>
      </c>
      <c r="AZ663" s="259">
        <f>MAX('MDA2'!J663,T663)</f>
        <v>0</v>
      </c>
      <c r="BA663" s="259">
        <f>MAX('MDA1'!K663,'MDA2'!K663,'MDA3'!I663,'MDA3'!L663,V663,AD663)</f>
        <v>22405</v>
      </c>
      <c r="BB663" s="259">
        <f>MAX('MDA1'!L663,'MDA2'!L663,'MDA3'!J663,'MDA3'!M663,AF663)</f>
        <v>0</v>
      </c>
      <c r="BC663" s="259">
        <f t="shared" si="73"/>
        <v>22405</v>
      </c>
      <c r="BD663" s="260">
        <f t="shared" si="74"/>
        <v>65.212666353878632</v>
      </c>
    </row>
    <row r="664" spans="1:56" x14ac:dyDescent="0.2">
      <c r="A664" s="10" t="str">
        <f>IF(COUNTRY_INFO!A664=0," ",COUNTRY_INFO!A664)</f>
        <v>Ethiopia</v>
      </c>
      <c r="B664" s="10" t="str">
        <f>IF(COUNTRY_INFO!B664=0," ",COUNTRY_INFO!B664)</f>
        <v>SNNPR Hadiya</v>
      </c>
      <c r="C664" s="87" t="str">
        <f>IF(COUNTRY_INFO!C664=0," ",COUNTRY_INFO!C664)</f>
        <v>Duna</v>
      </c>
      <c r="D664" s="67">
        <f>COUNTRY_INFO!L664</f>
        <v>0</v>
      </c>
      <c r="E664" s="61"/>
      <c r="F664" s="61"/>
      <c r="G664" s="11">
        <f>MAX('MDA1'!M664,'MDA2'!M664)</f>
        <v>0</v>
      </c>
      <c r="H664" s="11">
        <f>IF(AND(COUNTRY_INFO!H664&gt;0,COUNTRY_INFO!H664&lt;4),IF(D664&gt;MAX('MDA1'!M664,'MDA2'!M664),MAX('MDA1'!M664,'MDA2'!M664),D664),0)</f>
        <v>0</v>
      </c>
      <c r="I664" s="73">
        <f>IF(AND(COUNTRY_INFO!H664&gt;0,COUNTRY_INFO!H664&lt;4), IF(G664/D664*100&lt;&gt;0, IF(G664/D664*100&gt;100,100,G664/D664*100), "-"),0)</f>
        <v>0</v>
      </c>
      <c r="J664" s="67" t="str">
        <f>COUNTRY_INFO!M664</f>
        <v>Unknown</v>
      </c>
      <c r="K664" s="61"/>
      <c r="L664" s="61"/>
      <c r="M664" s="11">
        <f>MAX('MDA1'!M664,MAX('MDA3'!I664,'MDA3'!L664)+MAX('MDA3'!J664,'MDA3'!M664))</f>
        <v>0</v>
      </c>
      <c r="N664" s="11">
        <f>IF(AND(COUNTRY_INFO!I664&gt;0,COUNTRY_INFO!I664&lt;4),IF(J664&gt;MAX('MDA1'!M664,MAX('MDA3'!I664,'MDA3'!L664)+MAX('MDA3'!J664,'MDA3'!M664)),MAX('MDA1'!M664,MAX('MDA3'!I664,'MDA3'!L664)+MAX('MDA3'!J664,'MDA3'!M664)),J664),0)</f>
        <v>0</v>
      </c>
      <c r="O664" s="73">
        <f>IF(AND(COUNTRY_INFO!I664&gt;0,COUNTRY_INFO!I664&lt;4), IF(M664/J664*100&lt;&gt;0, IF(M664/J664*100&gt;100,100,M664/J664*100), "-"),0)</f>
        <v>0</v>
      </c>
      <c r="P664" s="67">
        <f>COUNTRY_INFO!N664</f>
        <v>65877</v>
      </c>
      <c r="Q664" s="61"/>
      <c r="R664" s="61"/>
      <c r="S664" s="11">
        <f>SUM(MAX('MDA2'!J664, 'T1'!L664, MAX(T3_R1!K664, T3_R2!K664)), MAX('MDA1'!K664, 'MDA2'!K664, 'T1'!M664, MAX(T3_R1!L664, T3_R2!L664)), MAX('MDA1'!L664, 'MDA2'!L664, 'T1'!N664, MAX(T3_R1!M664, T3_R2!M664)))</f>
        <v>45362</v>
      </c>
      <c r="T664" s="11">
        <f>IF(AND(COUNTRY_INFO!J664&gt;1,COUNTRY_INFO!J664&lt;4),IF(COUNTRY_INFO!E664&gt;MAX('MDA2'!J664,'T1'!L664,MAX(T3_R1!K664,T3_R2!K664)),MAX('MDA2'!J664,'T1'!L664,MAX(T3_R1!K664,T3_R2!K664)),COUNTRY_INFO!E664),0)</f>
        <v>0</v>
      </c>
      <c r="U664" s="217" t="str">
        <f>IF(AND(COUNTRY_INFO!J664&gt;1,COUNTRY_INFO!J664&lt;4), IF(T664/COUNTRY_INFO!E664*100&lt;&gt;0, IF(T664/COUNTRY_INFO!E664*100&gt;100,100,T664/COUNTRY_INFO!E664*100), "-"),0)</f>
        <v>-</v>
      </c>
      <c r="V664" s="11">
        <f>IF(AND(COUNTRY_INFO!J664&gt;1,COUNTRY_INFO!J664&lt;4),IF(COUNTRY_INFO!F664&gt;MAX('MDA1'!K664,'MDA2'!K664,'T1'!M664,MAX(T3_R1!L664,T3_R2!L664)),MAX('MDA1'!K664,'MDA2'!K664,'T1'!M664,MAX(T3_R1!L664,T3_R2!L664)),COUNTRY_INFO!F664),0)</f>
        <v>44308</v>
      </c>
      <c r="W664" s="217">
        <f>IF(AND(COUNTRY_INFO!J664&gt;1,COUNTRY_INFO!J664&lt;4), IF(V664/COUNTRY_INFO!F664*100&lt;&gt;0, IF(V664/COUNTRY_INFO!F664*100&gt;100,100,V664/COUNTRY_INFO!F664*100), "-"),0)</f>
        <v>100</v>
      </c>
      <c r="X664" s="11">
        <f t="shared" si="75"/>
        <v>44308</v>
      </c>
      <c r="Y664" s="73">
        <f>IF(AND(COUNTRY_INFO!J664&gt;1,COUNTRY_INFO!J664&lt;4), IF(S664/P664*100&lt;&gt;0, IF(X664/P664*100&gt;100,100,X664/P664*100), "-"),0)</f>
        <v>67.258679053387368</v>
      </c>
      <c r="Z664" s="67">
        <f>COUNTRY_INFO!O664</f>
        <v>14621.640000000001</v>
      </c>
      <c r="AA664" s="61"/>
      <c r="AB664" s="61"/>
      <c r="AC664" s="11">
        <f>MAX('T1'!L664,'T2'!J664)+MAX('T1'!M664,'T2'!K664)+MAX('T1'!N664,'T2'!L664)</f>
        <v>0</v>
      </c>
      <c r="AD664" s="11">
        <f>IF(COUNTRY_INFO!K664=1,IF(COUNTRY_INFO!F664*0.33&gt;MAX('T1'!M664,'T2'!K664),MAX('T1'!M664,'T2'!K664),COUNTRY_INFO!F664*0.33),IF(COUNTRY_INFO!K664=2,IF(COUNTRY_INFO!F664*0.5&gt;MAX('T1'!M664,'T2'!K664),MAX('T1'!M664,'T2'!K664),COUNTRY_INFO!F664*0.5),IF(COUNTRY_INFO!K664=3,IF(COUNTRY_INFO!F664&gt;MAX('T1'!M664,'T2'!K664),MAX('T1'!M664,'T2'!K664),COUNTRY_INFO!F664),0)))</f>
        <v>0</v>
      </c>
      <c r="AE664" s="217">
        <f>IF(AND(COUNTRY_INFO!K664&gt;0,COUNTRY_INFO!K664&lt;4),IF(Z664&gt;0,IF(COUNTRY_INFO!K664=1, AD664/(COUNTRY_INFO!F664*0.33)*100, IF(COUNTRY_INFO!K664=2, AD664/(COUNTRY_INFO!F664*0.5)*100, IF(COUNTRY_INFO!K664=3, AD664/COUNTRY_INFO!F664*100))),"-"),0)</f>
        <v>0</v>
      </c>
      <c r="AF664" s="11">
        <f>IF(COUNTRY_INFO!K664=2,IF(COUNTRY_INFO!G664*0.2&gt;MAX('T1'!N664,'T2'!L664),MAX('T1'!N664,'T2'!L664),COUNTRY_INFO!G664*0.2),IF(COUNTRY_INFO!K664=3,IF(COUNTRY_INFO!G664&gt;MAX('T1'!N664,'T2'!L664),MAX('T1'!N664,'T2'!L664),COUNTRY_INFO!G664),0))</f>
        <v>0</v>
      </c>
      <c r="AG664" s="217">
        <f>IF(AND(COUNTRY_INFO!K664&gt;0,COUNTRY_INFO!K664&lt;4),IF(Z664&gt;0,IF(COUNTRY_INFO!K664=1, 0, IF(COUNTRY_INFO!K664=2, AF664/(COUNTRY_INFO!G664*0.2)*100, IF(COUNTRY_INFO!K664=3, AF664/COUNTRY_INFO!G664*100))),"-"),0)</f>
        <v>0</v>
      </c>
      <c r="AH664" s="11">
        <f t="shared" si="76"/>
        <v>0</v>
      </c>
      <c r="AI664" s="73" t="str">
        <f>IF(AND(COUNTRY_INFO!K664&gt;0,COUNTRY_INFO!K664&lt;4), IF(AC664/Z664*100&lt;&gt;0, IF(AH664/Z664*100&gt;100,100,AH664/Z664*100), "-"),0)</f>
        <v>-</v>
      </c>
      <c r="AJ664" s="261"/>
      <c r="AK664" s="260">
        <f>IF(AND(D664&lt;&gt;0, D664&lt;&gt;"Unknown",D664&lt;&gt;"Stopped",D664&lt;&gt;"Not required"),D664/COUNTRY_INFO!D664, 0)</f>
        <v>0</v>
      </c>
      <c r="AL664" s="260">
        <f>IF(AND(J664&lt;&gt;0,J664&lt;&gt;"Unknown",J664&lt;&gt;"Stopped",J664&lt;&gt;"Not required"),J664/COUNTRY_INFO!D664, 0)</f>
        <v>0</v>
      </c>
      <c r="AM664" s="260">
        <f>IF(AND(P664&lt;&gt;0,P664&lt;&gt;"Unknown",P664&lt;&gt;"Not required"),P664/(COUNTRY_INFO!E664+COUNTRY_INFO!F664), 0)</f>
        <v>1</v>
      </c>
      <c r="AN664" s="260">
        <f>IF(AND(Z664&lt;&gt;0,Z664&lt;&gt;"Unknown",Z664&lt;&gt;"Not required"),IF(COUNTRY_INFO!K664=1,1,IF(COUNTRY_INFO!K664=2,0.5*COUNTRY_INFO!F664/(0.5*COUNTRY_INFO!F664+0.2*COUNTRY_INFO!G664),IF(COUNTRY_INFO!K664=3,COUNTRY_INFO!F664/(COUNTRY_INFO!F664+COUNTRY_INFO!G664)))),0)</f>
        <v>1</v>
      </c>
      <c r="AO664" s="260">
        <f>IF(AND(Z664&lt;&gt;0,Z664&lt;&gt;"Unknown",Z664&lt;&gt;"Not required"),IF(COUNTRY_INFO!K664=1,0,IF(COUNTRY_INFO!K664=2,0.2*COUNTRY_INFO!G664/(0.5*COUNTRY_INFO!F664+0.2*COUNTRY_INFO!G664),IF(COUNTRY_INFO!K664=3,COUNTRY_INFO!G664/(COUNTRY_INFO!F664+COUNTRY_INFO!G664)))),0)</f>
        <v>0</v>
      </c>
      <c r="AP664" s="259">
        <f>MAX(COUNTRY_INFO!D664*AK664*PROFILE!$G$7,COUNTRY_INFO!D664*AL664*PROFILE!$G$7)</f>
        <v>0</v>
      </c>
      <c r="AQ664" s="259">
        <f>MAX(COUNTRY_INFO!D664*AK664*PROFILE!$G$8,COUNTRY_INFO!D664*AL664*PROFILE!$G$8,COUNTRY_INFO!D664*AM664*PROFILE!$G$8)</f>
        <v>20144.292952997544</v>
      </c>
      <c r="AR664" s="259">
        <f>MAX(COUNTRY_INFO!D664*AK664*PROFILE!$G$9,COUNTRY_INFO!D664*AL664*PROFILE!$G$9,COUNTRY_INFO!D664*AM664*PROFILE!$G$9,IF(AND(DISTRICT!Z664&lt;&gt;"Unknown",Z664&lt;&gt;"Not required"),COUNTRY_INFO!O664*DISTRICT!AN664,0))</f>
        <v>41833.806920395808</v>
      </c>
      <c r="AS664" s="259">
        <f>MAX(COUNTRY_INFO!D664*AK664*PROFILE!$G$10,COUNTRY_INFO!D664*AL664*PROFILE!$G$10,IF(AND(DISTRICT!Z664&lt;&gt;"Unknown",Z664&lt;&gt;"Not required"),COUNTRY_INFO!O664*DISTRICT!AO664,0))</f>
        <v>0</v>
      </c>
      <c r="AT664" s="259">
        <f t="shared" si="77"/>
        <v>61978.099873393352</v>
      </c>
      <c r="AU664" s="258">
        <f t="shared" si="72"/>
        <v>0</v>
      </c>
      <c r="AV664" s="259">
        <f>MAX('MDA2'!J664,'T1'!L664,'T2'!J664,T3_R1!K664,T3_R2!K664)</f>
        <v>0</v>
      </c>
      <c r="AW664" s="259">
        <f>MAX('MDA1'!K664,'MDA2'!K664,'MDA3'!I664,'MDA3'!L664,'T1'!M664,'T2'!K664,T3_R1!L664,T3_R2!L664)</f>
        <v>45362</v>
      </c>
      <c r="AX664" s="259">
        <f>MAX('MDA1'!L664,'MDA2'!L664,'MDA3'!J664,'MDA3'!M664,'T1'!N664,'T2'!L664,T3_R1!M664,T3_R2!M664)</f>
        <v>0</v>
      </c>
      <c r="AY664" s="259">
        <f t="shared" si="78"/>
        <v>45362</v>
      </c>
      <c r="AZ664" s="259">
        <f>MAX('MDA2'!J664,T664)</f>
        <v>0</v>
      </c>
      <c r="BA664" s="259">
        <f>MAX('MDA1'!K664,'MDA2'!K664,'MDA3'!I664,'MDA3'!L664,V664,AD664)</f>
        <v>44308</v>
      </c>
      <c r="BB664" s="259">
        <f>MAX('MDA1'!L664,'MDA2'!L664,'MDA3'!J664,'MDA3'!M664,AF664)</f>
        <v>0</v>
      </c>
      <c r="BC664" s="259">
        <f t="shared" si="73"/>
        <v>44308</v>
      </c>
      <c r="BD664" s="260">
        <f t="shared" si="74"/>
        <v>71.489768306080364</v>
      </c>
    </row>
    <row r="665" spans="1:56" x14ac:dyDescent="0.2">
      <c r="A665" s="10" t="str">
        <f>IF(COUNTRY_INFO!A665=0," ",COUNTRY_INFO!A665)</f>
        <v>Ethiopia</v>
      </c>
      <c r="B665" s="10" t="str">
        <f>IF(COUNTRY_INFO!B665=0," ",COUNTRY_INFO!B665)</f>
        <v>SNNPR Hadiya</v>
      </c>
      <c r="C665" s="87" t="str">
        <f>IF(COUNTRY_INFO!C665=0," ",COUNTRY_INFO!C665)</f>
        <v>Gibe</v>
      </c>
      <c r="D665" s="67">
        <f>COUNTRY_INFO!L665</f>
        <v>0</v>
      </c>
      <c r="E665" s="61"/>
      <c r="F665" s="61"/>
      <c r="G665" s="11">
        <f>MAX('MDA1'!M665,'MDA2'!M665)</f>
        <v>0</v>
      </c>
      <c r="H665" s="11">
        <f>IF(AND(COUNTRY_INFO!H665&gt;0,COUNTRY_INFO!H665&lt;4),IF(D665&gt;MAX('MDA1'!M665,'MDA2'!M665),MAX('MDA1'!M665,'MDA2'!M665),D665),0)</f>
        <v>0</v>
      </c>
      <c r="I665" s="73">
        <f>IF(AND(COUNTRY_INFO!H665&gt;0,COUNTRY_INFO!H665&lt;4), IF(G665/D665*100&lt;&gt;0, IF(G665/D665*100&gt;100,100,G665/D665*100), "-"),0)</f>
        <v>0</v>
      </c>
      <c r="J665" s="67" t="str">
        <f>COUNTRY_INFO!M665</f>
        <v>Unknown</v>
      </c>
      <c r="K665" s="61"/>
      <c r="L665" s="61"/>
      <c r="M665" s="11">
        <f>MAX('MDA1'!M665,MAX('MDA3'!I665,'MDA3'!L665)+MAX('MDA3'!J665,'MDA3'!M665))</f>
        <v>0</v>
      </c>
      <c r="N665" s="11">
        <f>IF(AND(COUNTRY_INFO!I665&gt;0,COUNTRY_INFO!I665&lt;4),IF(J665&gt;MAX('MDA1'!M665,MAX('MDA3'!I665,'MDA3'!L665)+MAX('MDA3'!J665,'MDA3'!M665)),MAX('MDA1'!M665,MAX('MDA3'!I665,'MDA3'!L665)+MAX('MDA3'!J665,'MDA3'!M665)),J665),0)</f>
        <v>0</v>
      </c>
      <c r="O665" s="73">
        <f>IF(AND(COUNTRY_INFO!I665&gt;0,COUNTRY_INFO!I665&lt;4), IF(M665/J665*100&lt;&gt;0, IF(M665/J665*100&gt;100,100,M665/J665*100), "-"),0)</f>
        <v>0</v>
      </c>
      <c r="P665" s="67">
        <f>COUNTRY_INFO!N665</f>
        <v>60439</v>
      </c>
      <c r="Q665" s="61"/>
      <c r="R665" s="61"/>
      <c r="S665" s="11">
        <f>SUM(MAX('MDA2'!J665, 'T1'!L665, MAX(T3_R1!K665, T3_R2!K665)), MAX('MDA1'!K665, 'MDA2'!K665, 'T1'!M665, MAX(T3_R1!L665, T3_R2!L665)), MAX('MDA1'!L665, 'MDA2'!L665, 'T1'!N665, MAX(T3_R1!M665, T3_R2!M665)))</f>
        <v>0</v>
      </c>
      <c r="T665" s="11">
        <f>IF(AND(COUNTRY_INFO!J665&gt;1,COUNTRY_INFO!J665&lt;4),IF(COUNTRY_INFO!E665&gt;MAX('MDA2'!J665,'T1'!L665,MAX(T3_R1!K665,T3_R2!K665)),MAX('MDA2'!J665,'T1'!L665,MAX(T3_R1!K665,T3_R2!K665)),COUNTRY_INFO!E665),0)</f>
        <v>0</v>
      </c>
      <c r="U665" s="217" t="str">
        <f>IF(AND(COUNTRY_INFO!J665&gt;1,COUNTRY_INFO!J665&lt;4), IF(T665/COUNTRY_INFO!E665*100&lt;&gt;0, IF(T665/COUNTRY_INFO!E665*100&gt;100,100,T665/COUNTRY_INFO!E665*100), "-"),0)</f>
        <v>-</v>
      </c>
      <c r="V665" s="11">
        <f>IF(AND(COUNTRY_INFO!J665&gt;1,COUNTRY_INFO!J665&lt;4),IF(COUNTRY_INFO!F665&gt;MAX('MDA1'!K665,'MDA2'!K665,'T1'!M665,MAX(T3_R1!L665,T3_R2!L665)),MAX('MDA1'!K665,'MDA2'!K665,'T1'!M665,MAX(T3_R1!L665,T3_R2!L665)),COUNTRY_INFO!F665),0)</f>
        <v>0</v>
      </c>
      <c r="W665" s="217" t="str">
        <f>IF(AND(COUNTRY_INFO!J665&gt;1,COUNTRY_INFO!J665&lt;4), IF(V665/COUNTRY_INFO!F665*100&lt;&gt;0, IF(V665/COUNTRY_INFO!F665*100&gt;100,100,V665/COUNTRY_INFO!F665*100), "-"),0)</f>
        <v>-</v>
      </c>
      <c r="X665" s="11">
        <f t="shared" si="75"/>
        <v>0</v>
      </c>
      <c r="Y665" s="73" t="str">
        <f>IF(AND(COUNTRY_INFO!J665&gt;1,COUNTRY_INFO!J665&lt;4), IF(S665/P665*100&lt;&gt;0, IF(X665/P665*100&gt;100,100,X665/P665*100), "-"),0)</f>
        <v>-</v>
      </c>
      <c r="Z665" s="67">
        <f>COUNTRY_INFO!O665</f>
        <v>0</v>
      </c>
      <c r="AA665" s="61"/>
      <c r="AB665" s="61"/>
      <c r="AC665" s="11">
        <f>MAX('T1'!L665,'T2'!J665)+MAX('T1'!M665,'T2'!K665)+MAX('T1'!N665,'T2'!L665)</f>
        <v>0</v>
      </c>
      <c r="AD665" s="11">
        <f>IF(COUNTRY_INFO!K665=1,IF(COUNTRY_INFO!F665*0.33&gt;MAX('T1'!M665,'T2'!K665),MAX('T1'!M665,'T2'!K665),COUNTRY_INFO!F665*0.33),IF(COUNTRY_INFO!K665=2,IF(COUNTRY_INFO!F665*0.5&gt;MAX('T1'!M665,'T2'!K665),MAX('T1'!M665,'T2'!K665),COUNTRY_INFO!F665*0.5),IF(COUNTRY_INFO!K665=3,IF(COUNTRY_INFO!F665&gt;MAX('T1'!M665,'T2'!K665),MAX('T1'!M665,'T2'!K665),COUNTRY_INFO!F665),0)))</f>
        <v>0</v>
      </c>
      <c r="AE665" s="217">
        <f>IF(AND(COUNTRY_INFO!K665&gt;0,COUNTRY_INFO!K665&lt;4),IF(Z665&gt;0,IF(COUNTRY_INFO!K665=1, AD665/(COUNTRY_INFO!F665*0.33)*100, IF(COUNTRY_INFO!K665=2, AD665/(COUNTRY_INFO!F665*0.5)*100, IF(COUNTRY_INFO!K665=3, AD665/COUNTRY_INFO!F665*100))),"-"),0)</f>
        <v>0</v>
      </c>
      <c r="AF665" s="11">
        <f>IF(COUNTRY_INFO!K665=2,IF(COUNTRY_INFO!G665*0.2&gt;MAX('T1'!N665,'T2'!L665),MAX('T1'!N665,'T2'!L665),COUNTRY_INFO!G665*0.2),IF(COUNTRY_INFO!K665=3,IF(COUNTRY_INFO!G665&gt;MAX('T1'!N665,'T2'!L665),MAX('T1'!N665,'T2'!L665),COUNTRY_INFO!G665),0))</f>
        <v>0</v>
      </c>
      <c r="AG665" s="217">
        <f>IF(AND(COUNTRY_INFO!K665&gt;0,COUNTRY_INFO!K665&lt;4),IF(Z665&gt;0,IF(COUNTRY_INFO!K665=1, 0, IF(COUNTRY_INFO!K665=2, AF665/(COUNTRY_INFO!G665*0.2)*100, IF(COUNTRY_INFO!K665=3, AF665/COUNTRY_INFO!G665*100))),"-"),0)</f>
        <v>0</v>
      </c>
      <c r="AH665" s="11">
        <f t="shared" si="76"/>
        <v>0</v>
      </c>
      <c r="AI665" s="73">
        <f>IF(AND(COUNTRY_INFO!K665&gt;0,COUNTRY_INFO!K665&lt;4), IF(AC665/Z665*100&lt;&gt;0, IF(AH665/Z665*100&gt;100,100,AH665/Z665*100), "-"),0)</f>
        <v>0</v>
      </c>
      <c r="AJ665" s="261"/>
      <c r="AK665" s="260">
        <f>IF(AND(D665&lt;&gt;0, D665&lt;&gt;"Unknown",D665&lt;&gt;"Stopped",D665&lt;&gt;"Not required"),D665/COUNTRY_INFO!D665, 0)</f>
        <v>0</v>
      </c>
      <c r="AL665" s="260">
        <f>IF(AND(J665&lt;&gt;0,J665&lt;&gt;"Unknown",J665&lt;&gt;"Stopped",J665&lt;&gt;"Not required"),J665/COUNTRY_INFO!D665, 0)</f>
        <v>0</v>
      </c>
      <c r="AM665" s="260">
        <f>IF(AND(P665&lt;&gt;0,P665&lt;&gt;"Unknown",P665&lt;&gt;"Not required"),P665/(COUNTRY_INFO!E665+COUNTRY_INFO!F665), 0)</f>
        <v>1</v>
      </c>
      <c r="AN665" s="260">
        <f>IF(AND(Z665&lt;&gt;0,Z665&lt;&gt;"Unknown",Z665&lt;&gt;"Not required"),IF(COUNTRY_INFO!K665=1,1,IF(COUNTRY_INFO!K665=2,0.5*COUNTRY_INFO!F665/(0.5*COUNTRY_INFO!F665+0.2*COUNTRY_INFO!G665),IF(COUNTRY_INFO!K665=3,COUNTRY_INFO!F665/(COUNTRY_INFO!F665+COUNTRY_INFO!G665)))),0)</f>
        <v>0</v>
      </c>
      <c r="AO665" s="260">
        <f>IF(AND(Z665&lt;&gt;0,Z665&lt;&gt;"Unknown",Z665&lt;&gt;"Not required"),IF(COUNTRY_INFO!K665=1,0,IF(COUNTRY_INFO!K665=2,0.2*COUNTRY_INFO!G665/(0.5*COUNTRY_INFO!F665+0.2*COUNTRY_INFO!G665),IF(COUNTRY_INFO!K665=3,COUNTRY_INFO!G665/(COUNTRY_INFO!F665+COUNTRY_INFO!G665)))),0)</f>
        <v>0</v>
      </c>
      <c r="AP665" s="259">
        <f>MAX(COUNTRY_INFO!D665*AK665*PROFILE!$G$7,COUNTRY_INFO!D665*AL665*PROFILE!$G$7)</f>
        <v>0</v>
      </c>
      <c r="AQ665" s="259">
        <f>MAX(COUNTRY_INFO!D665*AK665*PROFILE!$G$8,COUNTRY_INFO!D665*AL665*PROFILE!$G$8,COUNTRY_INFO!D665*AM665*PROFILE!$G$8)</f>
        <v>18481.481070410449</v>
      </c>
      <c r="AR665" s="259">
        <f>MAX(COUNTRY_INFO!D665*AK665*PROFILE!$G$9,COUNTRY_INFO!D665*AL665*PROFILE!$G$9,COUNTRY_INFO!D665*AM665*PROFILE!$G$9,IF(AND(DISTRICT!Z665&lt;&gt;"Unknown",Z665&lt;&gt;"Not required"),COUNTRY_INFO!O665*DISTRICT!AN665,0))</f>
        <v>38380.632792944627</v>
      </c>
      <c r="AS665" s="259">
        <f>MAX(COUNTRY_INFO!D665*AK665*PROFILE!$G$10,COUNTRY_INFO!D665*AL665*PROFILE!$G$10,IF(AND(DISTRICT!Z665&lt;&gt;"Unknown",Z665&lt;&gt;"Not required"),COUNTRY_INFO!O665*DISTRICT!AO665,0))</f>
        <v>0</v>
      </c>
      <c r="AT665" s="259">
        <f t="shared" si="77"/>
        <v>56862.113863355073</v>
      </c>
      <c r="AU665" s="258">
        <f t="shared" si="72"/>
        <v>0</v>
      </c>
      <c r="AV665" s="259">
        <f>MAX('MDA2'!J665,'T1'!L665,'T2'!J665,T3_R1!K665,T3_R2!K665)</f>
        <v>0</v>
      </c>
      <c r="AW665" s="259">
        <f>MAX('MDA1'!K665,'MDA2'!K665,'MDA3'!I665,'MDA3'!L665,'T1'!M665,'T2'!K665,T3_R1!L665,T3_R2!L665)</f>
        <v>0</v>
      </c>
      <c r="AX665" s="259">
        <f>MAX('MDA1'!L665,'MDA2'!L665,'MDA3'!J665,'MDA3'!M665,'T1'!N665,'T2'!L665,T3_R1!M665,T3_R2!M665)</f>
        <v>0</v>
      </c>
      <c r="AY665" s="259">
        <f t="shared" si="78"/>
        <v>0</v>
      </c>
      <c r="AZ665" s="259">
        <f>MAX('MDA2'!J665,T665)</f>
        <v>0</v>
      </c>
      <c r="BA665" s="259">
        <f>MAX('MDA1'!K665,'MDA2'!K665,'MDA3'!I665,'MDA3'!L665,V665,AD665)</f>
        <v>0</v>
      </c>
      <c r="BB665" s="259">
        <f>MAX('MDA1'!L665,'MDA2'!L665,'MDA3'!J665,'MDA3'!M665,AF665)</f>
        <v>0</v>
      </c>
      <c r="BC665" s="259">
        <f t="shared" si="73"/>
        <v>0</v>
      </c>
      <c r="BD665" s="260">
        <f t="shared" si="74"/>
        <v>0</v>
      </c>
    </row>
    <row r="666" spans="1:56" x14ac:dyDescent="0.2">
      <c r="A666" s="10" t="str">
        <f>IF(COUNTRY_INFO!A666=0," ",COUNTRY_INFO!A666)</f>
        <v>Ethiopia</v>
      </c>
      <c r="B666" s="10" t="str">
        <f>IF(COUNTRY_INFO!B666=0," ",COUNTRY_INFO!B666)</f>
        <v>SNNPR Hadiya</v>
      </c>
      <c r="C666" s="87" t="str">
        <f>IF(COUNTRY_INFO!C666=0," ",COUNTRY_INFO!C666)</f>
        <v>Gobmora</v>
      </c>
      <c r="D666" s="67">
        <f>COUNTRY_INFO!L666</f>
        <v>0</v>
      </c>
      <c r="E666" s="61"/>
      <c r="F666" s="61"/>
      <c r="G666" s="11">
        <f>MAX('MDA1'!M666,'MDA2'!M666)</f>
        <v>0</v>
      </c>
      <c r="H666" s="11">
        <f>IF(AND(COUNTRY_INFO!H666&gt;0,COUNTRY_INFO!H666&lt;4),IF(D666&gt;MAX('MDA1'!M666,'MDA2'!M666),MAX('MDA1'!M666,'MDA2'!M666),D666),0)</f>
        <v>0</v>
      </c>
      <c r="I666" s="73">
        <f>IF(AND(COUNTRY_INFO!H666&gt;0,COUNTRY_INFO!H666&lt;4), IF(G666/D666*100&lt;&gt;0, IF(G666/D666*100&gt;100,100,G666/D666*100), "-"),0)</f>
        <v>0</v>
      </c>
      <c r="J666" s="67" t="str">
        <f>COUNTRY_INFO!M666</f>
        <v>Unknown</v>
      </c>
      <c r="K666" s="61"/>
      <c r="L666" s="61"/>
      <c r="M666" s="11">
        <f>MAX('MDA1'!M666,MAX('MDA3'!I666,'MDA3'!L666)+MAX('MDA3'!J666,'MDA3'!M666))</f>
        <v>0</v>
      </c>
      <c r="N666" s="11">
        <f>IF(AND(COUNTRY_INFO!I666&gt;0,COUNTRY_INFO!I666&lt;4),IF(J666&gt;MAX('MDA1'!M666,MAX('MDA3'!I666,'MDA3'!L666)+MAX('MDA3'!J666,'MDA3'!M666)),MAX('MDA1'!M666,MAX('MDA3'!I666,'MDA3'!L666)+MAX('MDA3'!J666,'MDA3'!M666)),J666),0)</f>
        <v>0</v>
      </c>
      <c r="O666" s="73">
        <f>IF(AND(COUNTRY_INFO!I666&gt;0,COUNTRY_INFO!I666&lt;4), IF(M666/J666*100&lt;&gt;0, IF(M666/J666*100&gt;100,100,M666/J666*100), "-"),0)</f>
        <v>0</v>
      </c>
      <c r="P666" s="67">
        <f>COUNTRY_INFO!N666</f>
        <v>46926</v>
      </c>
      <c r="Q666" s="61"/>
      <c r="R666" s="61"/>
      <c r="S666" s="11">
        <f>SUM(MAX('MDA2'!J666, 'T1'!L666, MAX(T3_R1!K666, T3_R2!K666)), MAX('MDA1'!K666, 'MDA2'!K666, 'T1'!M666, MAX(T3_R1!L666, T3_R2!L666)), MAX('MDA1'!L666, 'MDA2'!L666, 'T1'!N666, MAX(T3_R1!M666, T3_R2!M666)))</f>
        <v>29057</v>
      </c>
      <c r="T666" s="11">
        <f>IF(AND(COUNTRY_INFO!J666&gt;1,COUNTRY_INFO!J666&lt;4),IF(COUNTRY_INFO!E666&gt;MAX('MDA2'!J666,'T1'!L666,MAX(T3_R1!K666,T3_R2!K666)),MAX('MDA2'!J666,'T1'!L666,MAX(T3_R1!K666,T3_R2!K666)),COUNTRY_INFO!E666),0)</f>
        <v>0</v>
      </c>
      <c r="U666" s="217" t="str">
        <f>IF(AND(COUNTRY_INFO!J666&gt;1,COUNTRY_INFO!J666&lt;4), IF(T666/COUNTRY_INFO!E666*100&lt;&gt;0, IF(T666/COUNTRY_INFO!E666*100&gt;100,100,T666/COUNTRY_INFO!E666*100), "-"),0)</f>
        <v>-</v>
      </c>
      <c r="V666" s="11">
        <f>IF(AND(COUNTRY_INFO!J666&gt;1,COUNTRY_INFO!J666&lt;4),IF(COUNTRY_INFO!F666&gt;MAX('MDA1'!K666,'MDA2'!K666,'T1'!M666,MAX(T3_R1!L666,T3_R2!L666)),MAX('MDA1'!K666,'MDA2'!K666,'T1'!M666,MAX(T3_R1!L666,T3_R2!L666)),COUNTRY_INFO!F666),0)</f>
        <v>29057</v>
      </c>
      <c r="W666" s="217">
        <f>IF(AND(COUNTRY_INFO!J666&gt;1,COUNTRY_INFO!J666&lt;4), IF(V666/COUNTRY_INFO!F666*100&lt;&gt;0, IF(V666/COUNTRY_INFO!F666*100&gt;100,100,V666/COUNTRY_INFO!F666*100), "-"),0)</f>
        <v>92.063240605791776</v>
      </c>
      <c r="X666" s="11">
        <f t="shared" si="75"/>
        <v>29057</v>
      </c>
      <c r="Y666" s="73">
        <f>IF(AND(COUNTRY_INFO!J666&gt;1,COUNTRY_INFO!J666&lt;4), IF(S666/P666*100&lt;&gt;0, IF(X666/P666*100&gt;100,100,X666/P666*100), "-"),0)</f>
        <v>61.920896731023312</v>
      </c>
      <c r="Z666" s="67">
        <f>COUNTRY_INFO!O666</f>
        <v>0</v>
      </c>
      <c r="AA666" s="61"/>
      <c r="AB666" s="61"/>
      <c r="AC666" s="11">
        <f>MAX('T1'!L666,'T2'!J666)+MAX('T1'!M666,'T2'!K666)+MAX('T1'!N666,'T2'!L666)</f>
        <v>0</v>
      </c>
      <c r="AD666" s="11">
        <f>IF(COUNTRY_INFO!K666=1,IF(COUNTRY_INFO!F666*0.33&gt;MAX('T1'!M666,'T2'!K666),MAX('T1'!M666,'T2'!K666),COUNTRY_INFO!F666*0.33),IF(COUNTRY_INFO!K666=2,IF(COUNTRY_INFO!F666*0.5&gt;MAX('T1'!M666,'T2'!K666),MAX('T1'!M666,'T2'!K666),COUNTRY_INFO!F666*0.5),IF(COUNTRY_INFO!K666=3,IF(COUNTRY_INFO!F666&gt;MAX('T1'!M666,'T2'!K666),MAX('T1'!M666,'T2'!K666),COUNTRY_INFO!F666),0)))</f>
        <v>0</v>
      </c>
      <c r="AE666" s="217">
        <f>IF(AND(COUNTRY_INFO!K666&gt;0,COUNTRY_INFO!K666&lt;4),IF(Z666&gt;0,IF(COUNTRY_INFO!K666=1, AD666/(COUNTRY_INFO!F666*0.33)*100, IF(COUNTRY_INFO!K666=2, AD666/(COUNTRY_INFO!F666*0.5)*100, IF(COUNTRY_INFO!K666=3, AD666/COUNTRY_INFO!F666*100))),"-"),0)</f>
        <v>0</v>
      </c>
      <c r="AF666" s="11">
        <f>IF(COUNTRY_INFO!K666=2,IF(COUNTRY_INFO!G666*0.2&gt;MAX('T1'!N666,'T2'!L666),MAX('T1'!N666,'T2'!L666),COUNTRY_INFO!G666*0.2),IF(COUNTRY_INFO!K666=3,IF(COUNTRY_INFO!G666&gt;MAX('T1'!N666,'T2'!L666),MAX('T1'!N666,'T2'!L666),COUNTRY_INFO!G666),0))</f>
        <v>0</v>
      </c>
      <c r="AG666" s="217">
        <f>IF(AND(COUNTRY_INFO!K666&gt;0,COUNTRY_INFO!K666&lt;4),IF(Z666&gt;0,IF(COUNTRY_INFO!K666=1, 0, IF(COUNTRY_INFO!K666=2, AF666/(COUNTRY_INFO!G666*0.2)*100, IF(COUNTRY_INFO!K666=3, AF666/COUNTRY_INFO!G666*100))),"-"),0)</f>
        <v>0</v>
      </c>
      <c r="AH666" s="11">
        <f t="shared" si="76"/>
        <v>0</v>
      </c>
      <c r="AI666" s="73">
        <f>IF(AND(COUNTRY_INFO!K666&gt;0,COUNTRY_INFO!K666&lt;4), IF(AC666/Z666*100&lt;&gt;0, IF(AH666/Z666*100&gt;100,100,AH666/Z666*100), "-"),0)</f>
        <v>0</v>
      </c>
      <c r="AJ666" s="261"/>
      <c r="AK666" s="260">
        <f>IF(AND(D666&lt;&gt;0, D666&lt;&gt;"Unknown",D666&lt;&gt;"Stopped",D666&lt;&gt;"Not required"),D666/COUNTRY_INFO!D666, 0)</f>
        <v>0</v>
      </c>
      <c r="AL666" s="260">
        <f>IF(AND(J666&lt;&gt;0,J666&lt;&gt;"Unknown",J666&lt;&gt;"Stopped",J666&lt;&gt;"Not required"),J666/COUNTRY_INFO!D666, 0)</f>
        <v>0</v>
      </c>
      <c r="AM666" s="260">
        <f>IF(AND(P666&lt;&gt;0,P666&lt;&gt;"Unknown",P666&lt;&gt;"Not required"),P666/(COUNTRY_INFO!E666+COUNTRY_INFO!F666), 0)</f>
        <v>1</v>
      </c>
      <c r="AN666" s="260">
        <f>IF(AND(Z666&lt;&gt;0,Z666&lt;&gt;"Unknown",Z666&lt;&gt;"Not required"),IF(COUNTRY_INFO!K666=1,1,IF(COUNTRY_INFO!K666=2,0.5*COUNTRY_INFO!F666/(0.5*COUNTRY_INFO!F666+0.2*COUNTRY_INFO!G666),IF(COUNTRY_INFO!K666=3,COUNTRY_INFO!F666/(COUNTRY_INFO!F666+COUNTRY_INFO!G666)))),0)</f>
        <v>0</v>
      </c>
      <c r="AO666" s="260">
        <f>IF(AND(Z666&lt;&gt;0,Z666&lt;&gt;"Unknown",Z666&lt;&gt;"Not required"),IF(COUNTRY_INFO!K666=1,0,IF(COUNTRY_INFO!K666=2,0.2*COUNTRY_INFO!G666/(0.5*COUNTRY_INFO!F666+0.2*COUNTRY_INFO!G666),IF(COUNTRY_INFO!K666=3,COUNTRY_INFO!G666/(COUNTRY_INFO!F666+COUNTRY_INFO!G666)))),0)</f>
        <v>0</v>
      </c>
      <c r="AP666" s="259">
        <f>MAX(COUNTRY_INFO!D666*AK666*PROFILE!$G$7,COUNTRY_INFO!D666*AL666*PROFILE!$G$7)</f>
        <v>0</v>
      </c>
      <c r="AQ666" s="259">
        <f>MAX(COUNTRY_INFO!D666*AK666*PROFILE!$G$8,COUNTRY_INFO!D666*AL666*PROFILE!$G$8,COUNTRY_INFO!D666*AM666*PROFILE!$G$8)</f>
        <v>14349.570031947973</v>
      </c>
      <c r="AR666" s="259">
        <f>MAX(COUNTRY_INFO!D666*AK666*PROFILE!$G$9,COUNTRY_INFO!D666*AL666*PROFILE!$G$9,COUNTRY_INFO!D666*AM666*PROFILE!$G$9,IF(AND(DISTRICT!Z666&lt;&gt;"Unknown",Z666&lt;&gt;"Not required"),COUNTRY_INFO!O666*DISTRICT!AN666,0))</f>
        <v>29799.861603873418</v>
      </c>
      <c r="AS666" s="259">
        <f>MAX(COUNTRY_INFO!D666*AK666*PROFILE!$G$10,COUNTRY_INFO!D666*AL666*PROFILE!$G$10,IF(AND(DISTRICT!Z666&lt;&gt;"Unknown",Z666&lt;&gt;"Not required"),COUNTRY_INFO!O666*DISTRICT!AO666,0))</f>
        <v>0</v>
      </c>
      <c r="AT666" s="259">
        <f t="shared" si="77"/>
        <v>44149.431635821391</v>
      </c>
      <c r="AU666" s="258" t="str">
        <f t="shared" si="72"/>
        <v>Y</v>
      </c>
      <c r="AV666" s="259">
        <f>MAX('MDA2'!J666,'T1'!L666,'T2'!J666,T3_R1!K666,T3_R2!K666)</f>
        <v>0</v>
      </c>
      <c r="AW666" s="259">
        <f>MAX('MDA1'!K666,'MDA2'!K666,'MDA3'!I666,'MDA3'!L666,'T1'!M666,'T2'!K666,T3_R1!L666,T3_R2!L666)</f>
        <v>29057</v>
      </c>
      <c r="AX666" s="259">
        <f>MAX('MDA1'!L666,'MDA2'!L666,'MDA3'!J666,'MDA3'!M666,'T1'!N666,'T2'!L666,T3_R1!M666,T3_R2!M666)</f>
        <v>0</v>
      </c>
      <c r="AY666" s="259">
        <f t="shared" si="78"/>
        <v>29057</v>
      </c>
      <c r="AZ666" s="259">
        <f>MAX('MDA2'!J666,T666)</f>
        <v>0</v>
      </c>
      <c r="BA666" s="259">
        <f>MAX('MDA1'!K666,'MDA2'!K666,'MDA3'!I666,'MDA3'!L666,V666,AD666)</f>
        <v>29057</v>
      </c>
      <c r="BB666" s="259">
        <f>MAX('MDA1'!L666,'MDA2'!L666,'MDA3'!J666,'MDA3'!M666,AF666)</f>
        <v>0</v>
      </c>
      <c r="BC666" s="259">
        <f t="shared" si="73"/>
        <v>29057</v>
      </c>
      <c r="BD666" s="260">
        <f t="shared" si="74"/>
        <v>65.815116805318311</v>
      </c>
    </row>
    <row r="667" spans="1:56" x14ac:dyDescent="0.2">
      <c r="A667" s="10" t="str">
        <f>IF(COUNTRY_INFO!A667=0," ",COUNTRY_INFO!A667)</f>
        <v>Ethiopia</v>
      </c>
      <c r="B667" s="10" t="str">
        <f>IF(COUNTRY_INFO!B667=0," ",COUNTRY_INFO!B667)</f>
        <v>SNNPR Hadiya</v>
      </c>
      <c r="C667" s="87" t="str">
        <f>IF(COUNTRY_INFO!C667=0," ",COUNTRY_INFO!C667)</f>
        <v>Hosana Town</v>
      </c>
      <c r="D667" s="67">
        <f>COUNTRY_INFO!L667</f>
        <v>0</v>
      </c>
      <c r="E667" s="61"/>
      <c r="F667" s="61"/>
      <c r="G667" s="11">
        <f>MAX('MDA1'!M667,'MDA2'!M667)</f>
        <v>0</v>
      </c>
      <c r="H667" s="11">
        <f>IF(AND(COUNTRY_INFO!H667&gt;0,COUNTRY_INFO!H667&lt;4),IF(D667&gt;MAX('MDA1'!M667,'MDA2'!M667),MAX('MDA1'!M667,'MDA2'!M667),D667),0)</f>
        <v>0</v>
      </c>
      <c r="I667" s="73">
        <f>IF(AND(COUNTRY_INFO!H667&gt;0,COUNTRY_INFO!H667&lt;4), IF(G667/D667*100&lt;&gt;0, IF(G667/D667*100&gt;100,100,G667/D667*100), "-"),0)</f>
        <v>0</v>
      </c>
      <c r="J667" s="67">
        <f>COUNTRY_INFO!M667</f>
        <v>0</v>
      </c>
      <c r="K667" s="61"/>
      <c r="L667" s="61"/>
      <c r="M667" s="11">
        <f>MAX('MDA1'!M667,MAX('MDA3'!I667,'MDA3'!L667)+MAX('MDA3'!J667,'MDA3'!M667))</f>
        <v>0</v>
      </c>
      <c r="N667" s="11">
        <f>IF(AND(COUNTRY_INFO!I667&gt;0,COUNTRY_INFO!I667&lt;4),IF(J667&gt;MAX('MDA1'!M667,MAX('MDA3'!I667,'MDA3'!L667)+MAX('MDA3'!J667,'MDA3'!M667)),MAX('MDA1'!M667,MAX('MDA3'!I667,'MDA3'!L667)+MAX('MDA3'!J667,'MDA3'!M667)),J667),0)</f>
        <v>0</v>
      </c>
      <c r="O667" s="73">
        <f>IF(AND(COUNTRY_INFO!I667&gt;0,COUNTRY_INFO!I667&lt;4), IF(M667/J667*100&lt;&gt;0, IF(M667/J667*100&gt;100,100,M667/J667*100), "-"),0)</f>
        <v>0</v>
      </c>
      <c r="P667" s="67">
        <f>COUNTRY_INFO!N667</f>
        <v>0</v>
      </c>
      <c r="Q667" s="61"/>
      <c r="R667" s="61"/>
      <c r="S667" s="11">
        <f>SUM(MAX('MDA2'!J667, 'T1'!L667, MAX(T3_R1!K667, T3_R2!K667)), MAX('MDA1'!K667, 'MDA2'!K667, 'T1'!M667, MAX(T3_R1!L667, T3_R2!L667)), MAX('MDA1'!L667, 'MDA2'!L667, 'T1'!N667, MAX(T3_R1!M667, T3_R2!M667)))</f>
        <v>0</v>
      </c>
      <c r="T667" s="11">
        <f>IF(AND(COUNTRY_INFO!J667&gt;1,COUNTRY_INFO!J667&lt;4),IF(COUNTRY_INFO!E667&gt;MAX('MDA2'!J667,'T1'!L667,MAX(T3_R1!K667,T3_R2!K667)),MAX('MDA2'!J667,'T1'!L667,MAX(T3_R1!K667,T3_R2!K667)),COUNTRY_INFO!E667),0)</f>
        <v>0</v>
      </c>
      <c r="U667" s="217">
        <f>IF(AND(COUNTRY_INFO!J667&gt;1,COUNTRY_INFO!J667&lt;4), IF(T667/COUNTRY_INFO!E667*100&lt;&gt;0, IF(T667/COUNTRY_INFO!E667*100&gt;100,100,T667/COUNTRY_INFO!E667*100), "-"),0)</f>
        <v>0</v>
      </c>
      <c r="V667" s="11">
        <f>IF(AND(COUNTRY_INFO!J667&gt;1,COUNTRY_INFO!J667&lt;4),IF(COUNTRY_INFO!F667&gt;MAX('MDA1'!K667,'MDA2'!K667,'T1'!M667,MAX(T3_R1!L667,T3_R2!L667)),MAX('MDA1'!K667,'MDA2'!K667,'T1'!M667,MAX(T3_R1!L667,T3_R2!L667)),COUNTRY_INFO!F667),0)</f>
        <v>0</v>
      </c>
      <c r="W667" s="217">
        <f>IF(AND(COUNTRY_INFO!J667&gt;1,COUNTRY_INFO!J667&lt;4), IF(V667/COUNTRY_INFO!F667*100&lt;&gt;0, IF(V667/COUNTRY_INFO!F667*100&gt;100,100,V667/COUNTRY_INFO!F667*100), "-"),0)</f>
        <v>0</v>
      </c>
      <c r="X667" s="11">
        <f t="shared" si="75"/>
        <v>0</v>
      </c>
      <c r="Y667" s="73">
        <f>IF(AND(COUNTRY_INFO!J667&gt;1,COUNTRY_INFO!J667&lt;4), IF(S667/P667*100&lt;&gt;0, IF(X667/P667*100&gt;100,100,X667/P667*100), "-"),0)</f>
        <v>0</v>
      </c>
      <c r="Z667" s="67">
        <f>COUNTRY_INFO!O667</f>
        <v>11083.380000000001</v>
      </c>
      <c r="AA667" s="61"/>
      <c r="AB667" s="61"/>
      <c r="AC667" s="11">
        <f>MAX('T1'!L667,'T2'!J667)+MAX('T1'!M667,'T2'!K667)+MAX('T1'!N667,'T2'!L667)</f>
        <v>0</v>
      </c>
      <c r="AD667" s="11">
        <f>IF(COUNTRY_INFO!K667=1,IF(COUNTRY_INFO!F667*0.33&gt;MAX('T1'!M667,'T2'!K667),MAX('T1'!M667,'T2'!K667),COUNTRY_INFO!F667*0.33),IF(COUNTRY_INFO!K667=2,IF(COUNTRY_INFO!F667*0.5&gt;MAX('T1'!M667,'T2'!K667),MAX('T1'!M667,'T2'!K667),COUNTRY_INFO!F667*0.5),IF(COUNTRY_INFO!K667=3,IF(COUNTRY_INFO!F667&gt;MAX('T1'!M667,'T2'!K667),MAX('T1'!M667,'T2'!K667),COUNTRY_INFO!F667),0)))</f>
        <v>0</v>
      </c>
      <c r="AE667" s="217">
        <f>IF(AND(COUNTRY_INFO!K667&gt;0,COUNTRY_INFO!K667&lt;4),IF(Z667&gt;0,IF(COUNTRY_INFO!K667=1, AD667/(COUNTRY_INFO!F667*0.33)*100, IF(COUNTRY_INFO!K667=2, AD667/(COUNTRY_INFO!F667*0.5)*100, IF(COUNTRY_INFO!K667=3, AD667/COUNTRY_INFO!F667*100))),"-"),0)</f>
        <v>0</v>
      </c>
      <c r="AF667" s="11">
        <f>IF(COUNTRY_INFO!K667=2,IF(COUNTRY_INFO!G667*0.2&gt;MAX('T1'!N667,'T2'!L667),MAX('T1'!N667,'T2'!L667),COUNTRY_INFO!G667*0.2),IF(COUNTRY_INFO!K667=3,IF(COUNTRY_INFO!G667&gt;MAX('T1'!N667,'T2'!L667),MAX('T1'!N667,'T2'!L667),COUNTRY_INFO!G667),0))</f>
        <v>0</v>
      </c>
      <c r="AG667" s="217">
        <f>IF(AND(COUNTRY_INFO!K667&gt;0,COUNTRY_INFO!K667&lt;4),IF(Z667&gt;0,IF(COUNTRY_INFO!K667=1, 0, IF(COUNTRY_INFO!K667=2, AF667/(COUNTRY_INFO!G667*0.2)*100, IF(COUNTRY_INFO!K667=3, AF667/COUNTRY_INFO!G667*100))),"-"),0)</f>
        <v>0</v>
      </c>
      <c r="AH667" s="11">
        <f t="shared" si="76"/>
        <v>0</v>
      </c>
      <c r="AI667" s="73" t="str">
        <f>IF(AND(COUNTRY_INFO!K667&gt;0,COUNTRY_INFO!K667&lt;4), IF(AC667/Z667*100&lt;&gt;0, IF(AH667/Z667*100&gt;100,100,AH667/Z667*100), "-"),0)</f>
        <v>-</v>
      </c>
      <c r="AJ667" s="261"/>
      <c r="AK667" s="260">
        <f>IF(AND(D667&lt;&gt;0, D667&lt;&gt;"Unknown",D667&lt;&gt;"Stopped",D667&lt;&gt;"Not required"),D667/COUNTRY_INFO!D667, 0)</f>
        <v>0</v>
      </c>
      <c r="AL667" s="260">
        <f>IF(AND(J667&lt;&gt;0,J667&lt;&gt;"Unknown",J667&lt;&gt;"Stopped",J667&lt;&gt;"Not required"),J667/COUNTRY_INFO!D667, 0)</f>
        <v>0</v>
      </c>
      <c r="AM667" s="260">
        <f>IF(AND(P667&lt;&gt;0,P667&lt;&gt;"Unknown",P667&lt;&gt;"Not required"),P667/(COUNTRY_INFO!E667+COUNTRY_INFO!F667), 0)</f>
        <v>0</v>
      </c>
      <c r="AN667" s="260">
        <f>IF(AND(Z667&lt;&gt;0,Z667&lt;&gt;"Unknown",Z667&lt;&gt;"Not required"),IF(COUNTRY_INFO!K667=1,1,IF(COUNTRY_INFO!K667=2,0.5*COUNTRY_INFO!F667/(0.5*COUNTRY_INFO!F667+0.2*COUNTRY_INFO!G667),IF(COUNTRY_INFO!K667=3,COUNTRY_INFO!F667/(COUNTRY_INFO!F667+COUNTRY_INFO!G667)))),0)</f>
        <v>1</v>
      </c>
      <c r="AO667" s="260">
        <f>IF(AND(Z667&lt;&gt;0,Z667&lt;&gt;"Unknown",Z667&lt;&gt;"Not required"),IF(COUNTRY_INFO!K667=1,0,IF(COUNTRY_INFO!K667=2,0.2*COUNTRY_INFO!G667/(0.5*COUNTRY_INFO!F667+0.2*COUNTRY_INFO!G667),IF(COUNTRY_INFO!K667=3,COUNTRY_INFO!G667/(COUNTRY_INFO!F667+COUNTRY_INFO!G667)))),0)</f>
        <v>0</v>
      </c>
      <c r="AP667" s="259">
        <f>MAX(COUNTRY_INFO!D667*AK667*PROFILE!$G$7,COUNTRY_INFO!D667*AL667*PROFILE!$G$7)</f>
        <v>0</v>
      </c>
      <c r="AQ667" s="259">
        <f>MAX(COUNTRY_INFO!D667*AK667*PROFILE!$G$8,COUNTRY_INFO!D667*AL667*PROFILE!$G$8,COUNTRY_INFO!D667*AM667*PROFILE!$G$8)</f>
        <v>0</v>
      </c>
      <c r="AR667" s="259">
        <f>MAX(COUNTRY_INFO!D667*AK667*PROFILE!$G$9,COUNTRY_INFO!D667*AL667*PROFILE!$G$9,COUNTRY_INFO!D667*AM667*PROFILE!$G$9,IF(AND(DISTRICT!Z667&lt;&gt;"Unknown",Z667&lt;&gt;"Not required"),COUNTRY_INFO!O667*DISTRICT!AN667,0))</f>
        <v>11083.380000000001</v>
      </c>
      <c r="AS667" s="259">
        <f>MAX(COUNTRY_INFO!D667*AK667*PROFILE!$G$10,COUNTRY_INFO!D667*AL667*PROFILE!$G$10,IF(AND(DISTRICT!Z667&lt;&gt;"Unknown",Z667&lt;&gt;"Not required"),COUNTRY_INFO!O667*DISTRICT!AO667,0))</f>
        <v>0</v>
      </c>
      <c r="AT667" s="259">
        <f t="shared" si="77"/>
        <v>11083.380000000001</v>
      </c>
      <c r="AU667" s="258">
        <f t="shared" si="72"/>
        <v>0</v>
      </c>
      <c r="AV667" s="259">
        <f>MAX('MDA2'!J667,'T1'!L667,'T2'!J667,T3_R1!K667,T3_R2!K667)</f>
        <v>0</v>
      </c>
      <c r="AW667" s="259">
        <f>MAX('MDA1'!K667,'MDA2'!K667,'MDA3'!I667,'MDA3'!L667,'T1'!M667,'T2'!K667,T3_R1!L667,T3_R2!L667)</f>
        <v>0</v>
      </c>
      <c r="AX667" s="259">
        <f>MAX('MDA1'!L667,'MDA2'!L667,'MDA3'!J667,'MDA3'!M667,'T1'!N667,'T2'!L667,T3_R1!M667,T3_R2!M667)</f>
        <v>0</v>
      </c>
      <c r="AY667" s="259">
        <f t="shared" si="78"/>
        <v>0</v>
      </c>
      <c r="AZ667" s="259">
        <f>MAX('MDA2'!J667,T667)</f>
        <v>0</v>
      </c>
      <c r="BA667" s="259">
        <f>MAX('MDA1'!K667,'MDA2'!K667,'MDA3'!I667,'MDA3'!L667,V667,AD667)</f>
        <v>0</v>
      </c>
      <c r="BB667" s="259">
        <f>MAX('MDA1'!L667,'MDA2'!L667,'MDA3'!J667,'MDA3'!M667,AF667)</f>
        <v>0</v>
      </c>
      <c r="BC667" s="259">
        <f t="shared" si="73"/>
        <v>0</v>
      </c>
      <c r="BD667" s="260">
        <f t="shared" si="74"/>
        <v>0</v>
      </c>
    </row>
    <row r="668" spans="1:56" x14ac:dyDescent="0.2">
      <c r="A668" s="10" t="str">
        <f>IF(COUNTRY_INFO!A668=0," ",COUNTRY_INFO!A668)</f>
        <v>Ethiopia</v>
      </c>
      <c r="B668" s="10" t="str">
        <f>IF(COUNTRY_INFO!B668=0," ",COUNTRY_INFO!B668)</f>
        <v>SNNPR Hadiya</v>
      </c>
      <c r="C668" s="87" t="str">
        <f>IF(COUNTRY_INFO!C668=0," ",COUNTRY_INFO!C668)</f>
        <v>Lemo</v>
      </c>
      <c r="D668" s="67">
        <f>COUNTRY_INFO!L668</f>
        <v>0</v>
      </c>
      <c r="E668" s="61"/>
      <c r="F668" s="61"/>
      <c r="G668" s="11">
        <f>MAX('MDA1'!M668,'MDA2'!M668)</f>
        <v>0</v>
      </c>
      <c r="H668" s="11">
        <f>IF(AND(COUNTRY_INFO!H668&gt;0,COUNTRY_INFO!H668&lt;4),IF(D668&gt;MAX('MDA1'!M668,'MDA2'!M668),MAX('MDA1'!M668,'MDA2'!M668),D668),0)</f>
        <v>0</v>
      </c>
      <c r="I668" s="73">
        <f>IF(AND(COUNTRY_INFO!H668&gt;0,COUNTRY_INFO!H668&lt;4), IF(G668/D668*100&lt;&gt;0, IF(G668/D668*100&gt;100,100,G668/D668*100), "-"),0)</f>
        <v>0</v>
      </c>
      <c r="J668" s="67">
        <f>COUNTRY_INFO!M668</f>
        <v>0</v>
      </c>
      <c r="K668" s="61"/>
      <c r="L668" s="61"/>
      <c r="M668" s="11">
        <f>MAX('MDA1'!M668,MAX('MDA3'!I668,'MDA3'!L668)+MAX('MDA3'!J668,'MDA3'!M668))</f>
        <v>0</v>
      </c>
      <c r="N668" s="11">
        <f>IF(AND(COUNTRY_INFO!I668&gt;0,COUNTRY_INFO!I668&lt;4),IF(J668&gt;MAX('MDA1'!M668,MAX('MDA3'!I668,'MDA3'!L668)+MAX('MDA3'!J668,'MDA3'!M668)),MAX('MDA1'!M668,MAX('MDA3'!I668,'MDA3'!L668)+MAX('MDA3'!J668,'MDA3'!M668)),J668),0)</f>
        <v>0</v>
      </c>
      <c r="O668" s="73">
        <f>IF(AND(COUNTRY_INFO!I668&gt;0,COUNTRY_INFO!I668&lt;4), IF(M668/J668*100&lt;&gt;0, IF(M668/J668*100&gt;100,100,M668/J668*100), "-"),0)</f>
        <v>0</v>
      </c>
      <c r="P668" s="67">
        <f>COUNTRY_INFO!N668</f>
        <v>62684</v>
      </c>
      <c r="Q668" s="61"/>
      <c r="R668" s="61"/>
      <c r="S668" s="11">
        <f>SUM(MAX('MDA2'!J668, 'T1'!L668, MAX(T3_R1!K668, T3_R2!K668)), MAX('MDA1'!K668, 'MDA2'!K668, 'T1'!M668, MAX(T3_R1!L668, T3_R2!L668)), MAX('MDA1'!L668, 'MDA2'!L668, 'T1'!N668, MAX(T3_R1!M668, T3_R2!M668)))</f>
        <v>0</v>
      </c>
      <c r="T668" s="11">
        <f>IF(AND(COUNTRY_INFO!J668&gt;1,COUNTRY_INFO!J668&lt;4),IF(COUNTRY_INFO!E668&gt;MAX('MDA2'!J668,'T1'!L668,MAX(T3_R1!K668,T3_R2!K668)),MAX('MDA2'!J668,'T1'!L668,MAX(T3_R1!K668,T3_R2!K668)),COUNTRY_INFO!E668),0)</f>
        <v>0</v>
      </c>
      <c r="U668" s="217" t="str">
        <f>IF(AND(COUNTRY_INFO!J668&gt;1,COUNTRY_INFO!J668&lt;4), IF(T668/COUNTRY_INFO!E668*100&lt;&gt;0, IF(T668/COUNTRY_INFO!E668*100&gt;100,100,T668/COUNTRY_INFO!E668*100), "-"),0)</f>
        <v>-</v>
      </c>
      <c r="V668" s="11">
        <f>IF(AND(COUNTRY_INFO!J668&gt;1,COUNTRY_INFO!J668&lt;4),IF(COUNTRY_INFO!F668&gt;MAX('MDA1'!K668,'MDA2'!K668,'T1'!M668,MAX(T3_R1!L668,T3_R2!L668)),MAX('MDA1'!K668,'MDA2'!K668,'T1'!M668,MAX(T3_R1!L668,T3_R2!L668)),COUNTRY_INFO!F668),0)</f>
        <v>0</v>
      </c>
      <c r="W668" s="217" t="str">
        <f>IF(AND(COUNTRY_INFO!J668&gt;1,COUNTRY_INFO!J668&lt;4), IF(V668/COUNTRY_INFO!F668*100&lt;&gt;0, IF(V668/COUNTRY_INFO!F668*100&gt;100,100,V668/COUNTRY_INFO!F668*100), "-"),0)</f>
        <v>-</v>
      </c>
      <c r="X668" s="11">
        <f t="shared" si="75"/>
        <v>0</v>
      </c>
      <c r="Y668" s="73" t="str">
        <f>IF(AND(COUNTRY_INFO!J668&gt;1,COUNTRY_INFO!J668&lt;4), IF(S668/P668*100&lt;&gt;0, IF(X668/P668*100&gt;100,100,X668/P668*100), "-"),0)</f>
        <v>-</v>
      </c>
      <c r="Z668" s="67">
        <f>COUNTRY_INFO!O668</f>
        <v>0</v>
      </c>
      <c r="AA668" s="61"/>
      <c r="AB668" s="61"/>
      <c r="AC668" s="11">
        <f>MAX('T1'!L668,'T2'!J668)+MAX('T1'!M668,'T2'!K668)+MAX('T1'!N668,'T2'!L668)</f>
        <v>0</v>
      </c>
      <c r="AD668" s="11">
        <f>IF(COUNTRY_INFO!K668=1,IF(COUNTRY_INFO!F668*0.33&gt;MAX('T1'!M668,'T2'!K668),MAX('T1'!M668,'T2'!K668),COUNTRY_INFO!F668*0.33),IF(COUNTRY_INFO!K668=2,IF(COUNTRY_INFO!F668*0.5&gt;MAX('T1'!M668,'T2'!K668),MAX('T1'!M668,'T2'!K668),COUNTRY_INFO!F668*0.5),IF(COUNTRY_INFO!K668=3,IF(COUNTRY_INFO!F668&gt;MAX('T1'!M668,'T2'!K668),MAX('T1'!M668,'T2'!K668),COUNTRY_INFO!F668),0)))</f>
        <v>0</v>
      </c>
      <c r="AE668" s="217">
        <f>IF(AND(COUNTRY_INFO!K668&gt;0,COUNTRY_INFO!K668&lt;4),IF(Z668&gt;0,IF(COUNTRY_INFO!K668=1, AD668/(COUNTRY_INFO!F668*0.33)*100, IF(COUNTRY_INFO!K668=2, AD668/(COUNTRY_INFO!F668*0.5)*100, IF(COUNTRY_INFO!K668=3, AD668/COUNTRY_INFO!F668*100))),"-"),0)</f>
        <v>0</v>
      </c>
      <c r="AF668" s="11">
        <f>IF(COUNTRY_INFO!K668=2,IF(COUNTRY_INFO!G668*0.2&gt;MAX('T1'!N668,'T2'!L668),MAX('T1'!N668,'T2'!L668),COUNTRY_INFO!G668*0.2),IF(COUNTRY_INFO!K668=3,IF(COUNTRY_INFO!G668&gt;MAX('T1'!N668,'T2'!L668),MAX('T1'!N668,'T2'!L668),COUNTRY_INFO!G668),0))</f>
        <v>0</v>
      </c>
      <c r="AG668" s="217">
        <f>IF(AND(COUNTRY_INFO!K668&gt;0,COUNTRY_INFO!K668&lt;4),IF(Z668&gt;0,IF(COUNTRY_INFO!K668=1, 0, IF(COUNTRY_INFO!K668=2, AF668/(COUNTRY_INFO!G668*0.2)*100, IF(COUNTRY_INFO!K668=3, AF668/COUNTRY_INFO!G668*100))),"-"),0)</f>
        <v>0</v>
      </c>
      <c r="AH668" s="11">
        <f t="shared" si="76"/>
        <v>0</v>
      </c>
      <c r="AI668" s="73">
        <f>IF(AND(COUNTRY_INFO!K668&gt;0,COUNTRY_INFO!K668&lt;4), IF(AC668/Z668*100&lt;&gt;0, IF(AH668/Z668*100&gt;100,100,AH668/Z668*100), "-"),0)</f>
        <v>0</v>
      </c>
      <c r="AJ668" s="261"/>
      <c r="AK668" s="260">
        <f>IF(AND(D668&lt;&gt;0, D668&lt;&gt;"Unknown",D668&lt;&gt;"Stopped",D668&lt;&gt;"Not required"),D668/COUNTRY_INFO!D668, 0)</f>
        <v>0</v>
      </c>
      <c r="AL668" s="260">
        <f>IF(AND(J668&lt;&gt;0,J668&lt;&gt;"Unknown",J668&lt;&gt;"Stopped",J668&lt;&gt;"Not required"),J668/COUNTRY_INFO!D668, 0)</f>
        <v>0</v>
      </c>
      <c r="AM668" s="260">
        <f>IF(AND(P668&lt;&gt;0,P668&lt;&gt;"Unknown",P668&lt;&gt;"Not required"),P668/(COUNTRY_INFO!E668+COUNTRY_INFO!F668), 0)</f>
        <v>1</v>
      </c>
      <c r="AN668" s="260">
        <f>IF(AND(Z668&lt;&gt;0,Z668&lt;&gt;"Unknown",Z668&lt;&gt;"Not required"),IF(COUNTRY_INFO!K668=1,1,IF(COUNTRY_INFO!K668=2,0.5*COUNTRY_INFO!F668/(0.5*COUNTRY_INFO!F668+0.2*COUNTRY_INFO!G668),IF(COUNTRY_INFO!K668=3,COUNTRY_INFO!F668/(COUNTRY_INFO!F668+COUNTRY_INFO!G668)))),0)</f>
        <v>0</v>
      </c>
      <c r="AO668" s="260">
        <f>IF(AND(Z668&lt;&gt;0,Z668&lt;&gt;"Unknown",Z668&lt;&gt;"Not required"),IF(COUNTRY_INFO!K668=1,0,IF(COUNTRY_INFO!K668=2,0.2*COUNTRY_INFO!G668/(0.5*COUNTRY_INFO!F668+0.2*COUNTRY_INFO!G668),IF(COUNTRY_INFO!K668=3,COUNTRY_INFO!G668/(COUNTRY_INFO!F668+COUNTRY_INFO!G668)))),0)</f>
        <v>0</v>
      </c>
      <c r="AP668" s="259">
        <f>MAX(COUNTRY_INFO!D668*AK668*PROFILE!$G$7,COUNTRY_INFO!D668*AL668*PROFILE!$G$7)</f>
        <v>0</v>
      </c>
      <c r="AQ668" s="259">
        <f>MAX(COUNTRY_INFO!D668*AK668*PROFILE!$G$8,COUNTRY_INFO!D668*AL668*PROFILE!$G$8,COUNTRY_INFO!D668*AM668*PROFILE!$G$8)</f>
        <v>19168.106817399643</v>
      </c>
      <c r="AR668" s="259">
        <f>MAX(COUNTRY_INFO!D668*AK668*PROFILE!$G$9,COUNTRY_INFO!D668*AL668*PROFILE!$G$9,COUNTRY_INFO!D668*AM668*PROFILE!$G$9,IF(AND(DISTRICT!Z668&lt;&gt;"Unknown",Z668&lt;&gt;"Not required"),COUNTRY_INFO!O668*DISTRICT!AN668,0))</f>
        <v>39806.553722169599</v>
      </c>
      <c r="AS668" s="259">
        <f>MAX(COUNTRY_INFO!D668*AK668*PROFILE!$G$10,COUNTRY_INFO!D668*AL668*PROFILE!$G$10,IF(AND(DISTRICT!Z668&lt;&gt;"Unknown",Z668&lt;&gt;"Not required"),COUNTRY_INFO!O668*DISTRICT!AO668,0))</f>
        <v>0</v>
      </c>
      <c r="AT668" s="259">
        <f t="shared" si="77"/>
        <v>58974.660539569246</v>
      </c>
      <c r="AU668" s="258">
        <f t="shared" si="72"/>
        <v>0</v>
      </c>
      <c r="AV668" s="259">
        <f>MAX('MDA2'!J668,'T1'!L668,'T2'!J668,T3_R1!K668,T3_R2!K668)</f>
        <v>0</v>
      </c>
      <c r="AW668" s="259">
        <f>MAX('MDA1'!K668,'MDA2'!K668,'MDA3'!I668,'MDA3'!L668,'T1'!M668,'T2'!K668,T3_R1!L668,T3_R2!L668)</f>
        <v>0</v>
      </c>
      <c r="AX668" s="259">
        <f>MAX('MDA1'!L668,'MDA2'!L668,'MDA3'!J668,'MDA3'!M668,'T1'!N668,'T2'!L668,T3_R1!M668,T3_R2!M668)</f>
        <v>0</v>
      </c>
      <c r="AY668" s="259">
        <f t="shared" si="78"/>
        <v>0</v>
      </c>
      <c r="AZ668" s="259">
        <f>MAX('MDA2'!J668,T668)</f>
        <v>0</v>
      </c>
      <c r="BA668" s="259">
        <f>MAX('MDA1'!K668,'MDA2'!K668,'MDA3'!I668,'MDA3'!L668,V668,AD668)</f>
        <v>0</v>
      </c>
      <c r="BB668" s="259">
        <f>MAX('MDA1'!L668,'MDA2'!L668,'MDA3'!J668,'MDA3'!M668,AF668)</f>
        <v>0</v>
      </c>
      <c r="BC668" s="259">
        <f t="shared" si="73"/>
        <v>0</v>
      </c>
      <c r="BD668" s="260">
        <f t="shared" si="74"/>
        <v>0</v>
      </c>
    </row>
    <row r="669" spans="1:56" x14ac:dyDescent="0.2">
      <c r="A669" s="10" t="str">
        <f>IF(COUNTRY_INFO!A669=0," ",COUNTRY_INFO!A669)</f>
        <v>Ethiopia</v>
      </c>
      <c r="B669" s="10" t="str">
        <f>IF(COUNTRY_INFO!B669=0," ",COUNTRY_INFO!B669)</f>
        <v>SNNPR Hadiya</v>
      </c>
      <c r="C669" s="87" t="str">
        <f>IF(COUNTRY_INFO!C669=0," ",COUNTRY_INFO!C669)</f>
        <v>Mirab Badawacho</v>
      </c>
      <c r="D669" s="67">
        <f>COUNTRY_INFO!L669</f>
        <v>0</v>
      </c>
      <c r="E669" s="61"/>
      <c r="F669" s="61"/>
      <c r="G669" s="11">
        <f>MAX('MDA1'!M669,'MDA2'!M669)</f>
        <v>0</v>
      </c>
      <c r="H669" s="11">
        <f>IF(AND(COUNTRY_INFO!H669&gt;0,COUNTRY_INFO!H669&lt;4),IF(D669&gt;MAX('MDA1'!M669,'MDA2'!M669),MAX('MDA1'!M669,'MDA2'!M669),D669),0)</f>
        <v>0</v>
      </c>
      <c r="I669" s="73">
        <f>IF(AND(COUNTRY_INFO!H669&gt;0,COUNTRY_INFO!H669&lt;4), IF(G669/D669*100&lt;&gt;0, IF(G669/D669*100&gt;100,100,G669/D669*100), "-"),0)</f>
        <v>0</v>
      </c>
      <c r="J669" s="67">
        <f>COUNTRY_INFO!M669</f>
        <v>0</v>
      </c>
      <c r="K669" s="61"/>
      <c r="L669" s="61"/>
      <c r="M669" s="11">
        <f>MAX('MDA1'!M669,MAX('MDA3'!I669,'MDA3'!L669)+MAX('MDA3'!J669,'MDA3'!M669))</f>
        <v>0</v>
      </c>
      <c r="N669" s="11">
        <f>IF(AND(COUNTRY_INFO!I669&gt;0,COUNTRY_INFO!I669&lt;4),IF(J669&gt;MAX('MDA1'!M669,MAX('MDA3'!I669,'MDA3'!L669)+MAX('MDA3'!J669,'MDA3'!M669)),MAX('MDA1'!M669,MAX('MDA3'!I669,'MDA3'!L669)+MAX('MDA3'!J669,'MDA3'!M669)),J669),0)</f>
        <v>0</v>
      </c>
      <c r="O669" s="73">
        <f>IF(AND(COUNTRY_INFO!I669&gt;0,COUNTRY_INFO!I669&lt;4), IF(M669/J669*100&lt;&gt;0, IF(M669/J669*100&gt;100,100,M669/J669*100), "-"),0)</f>
        <v>0</v>
      </c>
      <c r="P669" s="67">
        <f>COUNTRY_INFO!N669</f>
        <v>44018</v>
      </c>
      <c r="Q669" s="61"/>
      <c r="R669" s="61"/>
      <c r="S669" s="11">
        <f>SUM(MAX('MDA2'!J669, 'T1'!L669, MAX(T3_R1!K669, T3_R2!K669)), MAX('MDA1'!K669, 'MDA2'!K669, 'T1'!M669, MAX(T3_R1!L669, T3_R2!L669)), MAX('MDA1'!L669, 'MDA2'!L669, 'T1'!N669, MAX(T3_R1!M669, T3_R2!M669)))</f>
        <v>32922</v>
      </c>
      <c r="T669" s="11">
        <f>IF(AND(COUNTRY_INFO!J669&gt;1,COUNTRY_INFO!J669&lt;4),IF(COUNTRY_INFO!E669&gt;MAX('MDA2'!J669,'T1'!L669,MAX(T3_R1!K669,T3_R2!K669)),MAX('MDA2'!J669,'T1'!L669,MAX(T3_R1!K669,T3_R2!K669)),COUNTRY_INFO!E669),0)</f>
        <v>0</v>
      </c>
      <c r="U669" s="217" t="str">
        <f>IF(AND(COUNTRY_INFO!J669&gt;1,COUNTRY_INFO!J669&lt;4), IF(T669/COUNTRY_INFO!E669*100&lt;&gt;0, IF(T669/COUNTRY_INFO!E669*100&gt;100,100,T669/COUNTRY_INFO!E669*100), "-"),0)</f>
        <v>-</v>
      </c>
      <c r="V669" s="11">
        <f>IF(AND(COUNTRY_INFO!J669&gt;1,COUNTRY_INFO!J669&lt;4),IF(COUNTRY_INFO!F669&gt;MAX('MDA1'!K669,'MDA2'!K669,'T1'!M669,MAX(T3_R1!L669,T3_R2!L669)),MAX('MDA1'!K669,'MDA2'!K669,'T1'!M669,MAX(T3_R1!L669,T3_R2!L669)),COUNTRY_INFO!F669),0)</f>
        <v>29606</v>
      </c>
      <c r="W669" s="217">
        <f>IF(AND(COUNTRY_INFO!J669&gt;1,COUNTRY_INFO!J669&lt;4), IF(V669/COUNTRY_INFO!F669*100&lt;&gt;0, IF(V669/COUNTRY_INFO!F669*100&gt;100,100,V669/COUNTRY_INFO!F669*100), "-"),0)</f>
        <v>100</v>
      </c>
      <c r="X669" s="11">
        <f t="shared" si="75"/>
        <v>29606</v>
      </c>
      <c r="Y669" s="73">
        <f>IF(AND(COUNTRY_INFO!J669&gt;1,COUNTRY_INFO!J669&lt;4), IF(S669/P669*100&lt;&gt;0, IF(X669/P669*100&gt;100,100,X669/P669*100), "-"),0)</f>
        <v>67.258848652823843</v>
      </c>
      <c r="Z669" s="67">
        <f>COUNTRY_INFO!O669</f>
        <v>77489</v>
      </c>
      <c r="AA669" s="61"/>
      <c r="AB669" s="61"/>
      <c r="AC669" s="11">
        <f>MAX('T1'!L669,'T2'!J669)+MAX('T1'!M669,'T2'!K669)+MAX('T1'!N669,'T2'!L669)</f>
        <v>26448</v>
      </c>
      <c r="AD669" s="11">
        <f>IF(COUNTRY_INFO!K669=1,IF(COUNTRY_INFO!F669*0.33&gt;MAX('T1'!M669,'T2'!K669),MAX('T1'!M669,'T2'!K669),COUNTRY_INFO!F669*0.33),IF(COUNTRY_INFO!K669=2,IF(COUNTRY_INFO!F669*0.5&gt;MAX('T1'!M669,'T2'!K669),MAX('T1'!M669,'T2'!K669),COUNTRY_INFO!F669*0.5),IF(COUNTRY_INFO!K669=3,IF(COUNTRY_INFO!F669&gt;MAX('T1'!M669,'T2'!K669),MAX('T1'!M669,'T2'!K669),COUNTRY_INFO!F669),0)))</f>
        <v>26448</v>
      </c>
      <c r="AE669" s="217">
        <f>IF(AND(COUNTRY_INFO!K669&gt;0,COUNTRY_INFO!K669&lt;4),IF(Z669&gt;0,IF(COUNTRY_INFO!K669=1, AD669/(COUNTRY_INFO!F669*0.33)*100, IF(COUNTRY_INFO!K669=2, AD669/(COUNTRY_INFO!F669*0.5)*100, IF(COUNTRY_INFO!K669=3, AD669/COUNTRY_INFO!F669*100))),"-"),0)</f>
        <v>89.333243261501053</v>
      </c>
      <c r="AF669" s="11">
        <f>IF(COUNTRY_INFO!K669=2,IF(COUNTRY_INFO!G669*0.2&gt;MAX('T1'!N669,'T2'!L669),MAX('T1'!N669,'T2'!L669),COUNTRY_INFO!G669*0.2),IF(COUNTRY_INFO!K669=3,IF(COUNTRY_INFO!G669&gt;MAX('T1'!N669,'T2'!L669),MAX('T1'!N669,'T2'!L669),COUNTRY_INFO!G669),0))</f>
        <v>0</v>
      </c>
      <c r="AG669" s="217">
        <f>IF(AND(COUNTRY_INFO!K669&gt;0,COUNTRY_INFO!K669&lt;4),IF(Z669&gt;0,IF(COUNTRY_INFO!K669=1, 0, IF(COUNTRY_INFO!K669=2, AF669/(COUNTRY_INFO!G669*0.2)*100, IF(COUNTRY_INFO!K669=3, AF669/COUNTRY_INFO!G669*100))),"-"),0)</f>
        <v>0</v>
      </c>
      <c r="AH669" s="11">
        <f t="shared" si="76"/>
        <v>26448</v>
      </c>
      <c r="AI669" s="73">
        <f>IF(AND(COUNTRY_INFO!K669&gt;0,COUNTRY_INFO!K669&lt;4), IF(AC669/Z669*100&lt;&gt;0, IF(AH669/Z669*100&gt;100,100,AH669/Z669*100), "-"),0)</f>
        <v>34.131296054923929</v>
      </c>
      <c r="AJ669" s="261"/>
      <c r="AK669" s="260">
        <f>IF(AND(D669&lt;&gt;0, D669&lt;&gt;"Unknown",D669&lt;&gt;"Stopped",D669&lt;&gt;"Not required"),D669/COUNTRY_INFO!D669, 0)</f>
        <v>0</v>
      </c>
      <c r="AL669" s="260">
        <f>IF(AND(J669&lt;&gt;0,J669&lt;&gt;"Unknown",J669&lt;&gt;"Stopped",J669&lt;&gt;"Not required"),J669/COUNTRY_INFO!D669, 0)</f>
        <v>0</v>
      </c>
      <c r="AM669" s="260">
        <f>IF(AND(P669&lt;&gt;0,P669&lt;&gt;"Unknown",P669&lt;&gt;"Not required"),P669/(COUNTRY_INFO!E669+COUNTRY_INFO!F669), 0)</f>
        <v>1</v>
      </c>
      <c r="AN669" s="260">
        <f>IF(AND(Z669&lt;&gt;0,Z669&lt;&gt;"Unknown",Z669&lt;&gt;"Not required"),IF(COUNTRY_INFO!K669=1,1,IF(COUNTRY_INFO!K669=2,0.5*COUNTRY_INFO!F669/(0.5*COUNTRY_INFO!F669+0.2*COUNTRY_INFO!G669),IF(COUNTRY_INFO!K669=3,COUNTRY_INFO!F669/(COUNTRY_INFO!F669+COUNTRY_INFO!G669)))),0)</f>
        <v>0.38206713210907356</v>
      </c>
      <c r="AO669" s="260">
        <f>IF(AND(Z669&lt;&gt;0,Z669&lt;&gt;"Unknown",Z669&lt;&gt;"Not required"),IF(COUNTRY_INFO!K669=1,0,IF(COUNTRY_INFO!K669=2,0.2*COUNTRY_INFO!G669/(0.5*COUNTRY_INFO!F669+0.2*COUNTRY_INFO!G669),IF(COUNTRY_INFO!K669=3,COUNTRY_INFO!G669/(COUNTRY_INFO!F669+COUNTRY_INFO!G669)))),0)</f>
        <v>0.6179328678909265</v>
      </c>
      <c r="AP669" s="259">
        <f>MAX(COUNTRY_INFO!D669*AK669*PROFILE!$G$7,COUNTRY_INFO!D669*AL669*PROFILE!$G$7)</f>
        <v>0</v>
      </c>
      <c r="AQ669" s="259">
        <f>MAX(COUNTRY_INFO!D669*AK669*PROFILE!$G$8,COUNTRY_INFO!D669*AL669*PROFILE!$G$8,COUNTRY_INFO!D669*AM669*PROFILE!$G$8)</f>
        <v>13460.237366479036</v>
      </c>
      <c r="AR669" s="259">
        <f>MAX(COUNTRY_INFO!D669*AK669*PROFILE!$G$9,COUNTRY_INFO!D669*AL669*PROFILE!$G$9,COUNTRY_INFO!D669*AM669*PROFILE!$G$9,IF(AND(DISTRICT!Z669&lt;&gt;"Unknown",Z669&lt;&gt;"Not required"),COUNTRY_INFO!O669*DISTRICT!AN669,0))</f>
        <v>29606</v>
      </c>
      <c r="AS669" s="259">
        <f>MAX(COUNTRY_INFO!D669*AK669*PROFILE!$G$10,COUNTRY_INFO!D669*AL669*PROFILE!$G$10,IF(AND(DISTRICT!Z669&lt;&gt;"Unknown",Z669&lt;&gt;"Not required"),COUNTRY_INFO!O669*DISTRICT!AO669,0))</f>
        <v>47883</v>
      </c>
      <c r="AT669" s="259">
        <f t="shared" si="77"/>
        <v>90949.237366479036</v>
      </c>
      <c r="AU669" s="258" t="str">
        <f t="shared" si="72"/>
        <v>Y</v>
      </c>
      <c r="AV669" s="259">
        <f>MAX('MDA2'!J669,'T1'!L669,'T2'!J669,T3_R1!K669,T3_R2!K669)</f>
        <v>0</v>
      </c>
      <c r="AW669" s="259">
        <f>MAX('MDA1'!K669,'MDA2'!K669,'MDA3'!I669,'MDA3'!L669,'T1'!M669,'T2'!K669,T3_R1!L669,T3_R2!L669)</f>
        <v>32922</v>
      </c>
      <c r="AX669" s="259">
        <f>MAX('MDA1'!L669,'MDA2'!L669,'MDA3'!J669,'MDA3'!M669,'T1'!N669,'T2'!L669,T3_R1!M669,T3_R2!M669)</f>
        <v>0</v>
      </c>
      <c r="AY669" s="259">
        <f t="shared" si="78"/>
        <v>32922</v>
      </c>
      <c r="AZ669" s="259">
        <f>MAX('MDA2'!J669,T669)</f>
        <v>0</v>
      </c>
      <c r="BA669" s="259">
        <f>MAX('MDA1'!K669,'MDA2'!K669,'MDA3'!I669,'MDA3'!L669,V669,AD669)</f>
        <v>29606</v>
      </c>
      <c r="BB669" s="259">
        <f>MAX('MDA1'!L669,'MDA2'!L669,'MDA3'!J669,'MDA3'!M669,AF669)</f>
        <v>0</v>
      </c>
      <c r="BC669" s="259">
        <f t="shared" si="73"/>
        <v>29606</v>
      </c>
      <c r="BD669" s="260">
        <f t="shared" si="74"/>
        <v>32.55222457853376</v>
      </c>
    </row>
    <row r="670" spans="1:56" x14ac:dyDescent="0.2">
      <c r="A670" s="10" t="str">
        <f>IF(COUNTRY_INFO!A670=0," ",COUNTRY_INFO!A670)</f>
        <v>Ethiopia</v>
      </c>
      <c r="B670" s="10" t="str">
        <f>IF(COUNTRY_INFO!B670=0," ",COUNTRY_INFO!B670)</f>
        <v>SNNPR Hadiya</v>
      </c>
      <c r="C670" s="87" t="str">
        <f>IF(COUNTRY_INFO!C670=0," ",COUNTRY_INFO!C670)</f>
        <v>Misha</v>
      </c>
      <c r="D670" s="67">
        <f>COUNTRY_INFO!L670</f>
        <v>0</v>
      </c>
      <c r="E670" s="61"/>
      <c r="F670" s="61"/>
      <c r="G670" s="11">
        <f>MAX('MDA1'!M670,'MDA2'!M670)</f>
        <v>0</v>
      </c>
      <c r="H670" s="11">
        <f>IF(AND(COUNTRY_INFO!H670&gt;0,COUNTRY_INFO!H670&lt;4),IF(D670&gt;MAX('MDA1'!M670,'MDA2'!M670),MAX('MDA1'!M670,'MDA2'!M670),D670),0)</f>
        <v>0</v>
      </c>
      <c r="I670" s="73">
        <f>IF(AND(COUNTRY_INFO!H670&gt;0,COUNTRY_INFO!H670&lt;4), IF(G670/D670*100&lt;&gt;0, IF(G670/D670*100&gt;100,100,G670/D670*100), "-"),0)</f>
        <v>0</v>
      </c>
      <c r="J670" s="67" t="str">
        <f>COUNTRY_INFO!M670</f>
        <v>Unknown</v>
      </c>
      <c r="K670" s="61"/>
      <c r="L670" s="61"/>
      <c r="M670" s="11">
        <f>MAX('MDA1'!M670,MAX('MDA3'!I670,'MDA3'!L670)+MAX('MDA3'!J670,'MDA3'!M670))</f>
        <v>0</v>
      </c>
      <c r="N670" s="11">
        <f>IF(AND(COUNTRY_INFO!I670&gt;0,COUNTRY_INFO!I670&lt;4),IF(J670&gt;MAX('MDA1'!M670,MAX('MDA3'!I670,'MDA3'!L670)+MAX('MDA3'!J670,'MDA3'!M670)),MAX('MDA1'!M670,MAX('MDA3'!I670,'MDA3'!L670)+MAX('MDA3'!J670,'MDA3'!M670)),J670),0)</f>
        <v>0</v>
      </c>
      <c r="O670" s="73">
        <f>IF(AND(COUNTRY_INFO!I670&gt;0,COUNTRY_INFO!I670&lt;4), IF(M670/J670*100&lt;&gt;0, IF(M670/J670*100&gt;100,100,M670/J670*100), "-"),0)</f>
        <v>0</v>
      </c>
      <c r="P670" s="67">
        <f>COUNTRY_INFO!N670</f>
        <v>59766</v>
      </c>
      <c r="Q670" s="61"/>
      <c r="R670" s="61"/>
      <c r="S670" s="11">
        <f>SUM(MAX('MDA2'!J670, 'T1'!L670, MAX(T3_R1!K670, T3_R2!K670)), MAX('MDA1'!K670, 'MDA2'!K670, 'T1'!M670, MAX(T3_R1!L670, T3_R2!L670)), MAX('MDA1'!L670, 'MDA2'!L670, 'T1'!N670, MAX(T3_R1!M670, T3_R2!M670)))</f>
        <v>0</v>
      </c>
      <c r="T670" s="11">
        <f>IF(AND(COUNTRY_INFO!J670&gt;1,COUNTRY_INFO!J670&lt;4),IF(COUNTRY_INFO!E670&gt;MAX('MDA2'!J670,'T1'!L670,MAX(T3_R1!K670,T3_R2!K670)),MAX('MDA2'!J670,'T1'!L670,MAX(T3_R1!K670,T3_R2!K670)),COUNTRY_INFO!E670),0)</f>
        <v>0</v>
      </c>
      <c r="U670" s="217" t="str">
        <f>IF(AND(COUNTRY_INFO!J670&gt;1,COUNTRY_INFO!J670&lt;4), IF(T670/COUNTRY_INFO!E670*100&lt;&gt;0, IF(T670/COUNTRY_INFO!E670*100&gt;100,100,T670/COUNTRY_INFO!E670*100), "-"),0)</f>
        <v>-</v>
      </c>
      <c r="V670" s="11">
        <f>IF(AND(COUNTRY_INFO!J670&gt;1,COUNTRY_INFO!J670&lt;4),IF(COUNTRY_INFO!F670&gt;MAX('MDA1'!K670,'MDA2'!K670,'T1'!M670,MAX(T3_R1!L670,T3_R2!L670)),MAX('MDA1'!K670,'MDA2'!K670,'T1'!M670,MAX(T3_R1!L670,T3_R2!L670)),COUNTRY_INFO!F670),0)</f>
        <v>0</v>
      </c>
      <c r="W670" s="217" t="str">
        <f>IF(AND(COUNTRY_INFO!J670&gt;1,COUNTRY_INFO!J670&lt;4), IF(V670/COUNTRY_INFO!F670*100&lt;&gt;0, IF(V670/COUNTRY_INFO!F670*100&gt;100,100,V670/COUNTRY_INFO!F670*100), "-"),0)</f>
        <v>-</v>
      </c>
      <c r="X670" s="11">
        <f t="shared" si="75"/>
        <v>0</v>
      </c>
      <c r="Y670" s="73" t="str">
        <f>IF(AND(COUNTRY_INFO!J670&gt;1,COUNTRY_INFO!J670&lt;4), IF(S670/P670*100&lt;&gt;0, IF(X670/P670*100&gt;100,100,X670/P670*100), "-"),0)</f>
        <v>-</v>
      </c>
      <c r="Z670" s="67">
        <f>COUNTRY_INFO!O670</f>
        <v>0</v>
      </c>
      <c r="AA670" s="61"/>
      <c r="AB670" s="61"/>
      <c r="AC670" s="11">
        <f>MAX('T1'!L670,'T2'!J670)+MAX('T1'!M670,'T2'!K670)+MAX('T1'!N670,'T2'!L670)</f>
        <v>0</v>
      </c>
      <c r="AD670" s="11">
        <f>IF(COUNTRY_INFO!K670=1,IF(COUNTRY_INFO!F670*0.33&gt;MAX('T1'!M670,'T2'!K670),MAX('T1'!M670,'T2'!K670),COUNTRY_INFO!F670*0.33),IF(COUNTRY_INFO!K670=2,IF(COUNTRY_INFO!F670*0.5&gt;MAX('T1'!M670,'T2'!K670),MAX('T1'!M670,'T2'!K670),COUNTRY_INFO!F670*0.5),IF(COUNTRY_INFO!K670=3,IF(COUNTRY_INFO!F670&gt;MAX('T1'!M670,'T2'!K670),MAX('T1'!M670,'T2'!K670),COUNTRY_INFO!F670),0)))</f>
        <v>0</v>
      </c>
      <c r="AE670" s="217">
        <f>IF(AND(COUNTRY_INFO!K670&gt;0,COUNTRY_INFO!K670&lt;4),IF(Z670&gt;0,IF(COUNTRY_INFO!K670=1, AD670/(COUNTRY_INFO!F670*0.33)*100, IF(COUNTRY_INFO!K670=2, AD670/(COUNTRY_INFO!F670*0.5)*100, IF(COUNTRY_INFO!K670=3, AD670/COUNTRY_INFO!F670*100))),"-"),0)</f>
        <v>0</v>
      </c>
      <c r="AF670" s="11">
        <f>IF(COUNTRY_INFO!K670=2,IF(COUNTRY_INFO!G670*0.2&gt;MAX('T1'!N670,'T2'!L670),MAX('T1'!N670,'T2'!L670),COUNTRY_INFO!G670*0.2),IF(COUNTRY_INFO!K670=3,IF(COUNTRY_INFO!G670&gt;MAX('T1'!N670,'T2'!L670),MAX('T1'!N670,'T2'!L670),COUNTRY_INFO!G670),0))</f>
        <v>0</v>
      </c>
      <c r="AG670" s="217">
        <f>IF(AND(COUNTRY_INFO!K670&gt;0,COUNTRY_INFO!K670&lt;4),IF(Z670&gt;0,IF(COUNTRY_INFO!K670=1, 0, IF(COUNTRY_INFO!K670=2, AF670/(COUNTRY_INFO!G670*0.2)*100, IF(COUNTRY_INFO!K670=3, AF670/COUNTRY_INFO!G670*100))),"-"),0)</f>
        <v>0</v>
      </c>
      <c r="AH670" s="11">
        <f t="shared" si="76"/>
        <v>0</v>
      </c>
      <c r="AI670" s="73">
        <f>IF(AND(COUNTRY_INFO!K670&gt;0,COUNTRY_INFO!K670&lt;4), IF(AC670/Z670*100&lt;&gt;0, IF(AH670/Z670*100&gt;100,100,AH670/Z670*100), "-"),0)</f>
        <v>0</v>
      </c>
      <c r="AJ670" s="261"/>
      <c r="AK670" s="260">
        <f>IF(AND(D670&lt;&gt;0, D670&lt;&gt;"Unknown",D670&lt;&gt;"Stopped",D670&lt;&gt;"Not required"),D670/COUNTRY_INFO!D670, 0)</f>
        <v>0</v>
      </c>
      <c r="AL670" s="260">
        <f>IF(AND(J670&lt;&gt;0,J670&lt;&gt;"Unknown",J670&lt;&gt;"Stopped",J670&lt;&gt;"Not required"),J670/COUNTRY_INFO!D670, 0)</f>
        <v>0</v>
      </c>
      <c r="AM670" s="260">
        <f>IF(AND(P670&lt;&gt;0,P670&lt;&gt;"Unknown",P670&lt;&gt;"Not required"),P670/(COUNTRY_INFO!E670+COUNTRY_INFO!F670), 0)</f>
        <v>1</v>
      </c>
      <c r="AN670" s="260">
        <f>IF(AND(Z670&lt;&gt;0,Z670&lt;&gt;"Unknown",Z670&lt;&gt;"Not required"),IF(COUNTRY_INFO!K670=1,1,IF(COUNTRY_INFO!K670=2,0.5*COUNTRY_INFO!F670/(0.5*COUNTRY_INFO!F670+0.2*COUNTRY_INFO!G670),IF(COUNTRY_INFO!K670=3,COUNTRY_INFO!F670/(COUNTRY_INFO!F670+COUNTRY_INFO!G670)))),0)</f>
        <v>0</v>
      </c>
      <c r="AO670" s="260">
        <f>IF(AND(Z670&lt;&gt;0,Z670&lt;&gt;"Unknown",Z670&lt;&gt;"Not required"),IF(COUNTRY_INFO!K670=1,0,IF(COUNTRY_INFO!K670=2,0.2*COUNTRY_INFO!G670/(0.5*COUNTRY_INFO!F670+0.2*COUNTRY_INFO!G670),IF(COUNTRY_INFO!K670=3,COUNTRY_INFO!G670/(COUNTRY_INFO!F670+COUNTRY_INFO!G670)))),0)</f>
        <v>0</v>
      </c>
      <c r="AP670" s="259">
        <f>MAX(COUNTRY_INFO!D670*AK670*PROFILE!$G$7,COUNTRY_INFO!D670*AL670*PROFILE!$G$7)</f>
        <v>0</v>
      </c>
      <c r="AQ670" s="259">
        <f>MAX(COUNTRY_INFO!D670*AK670*PROFILE!$G$8,COUNTRY_INFO!D670*AL670*PROFILE!$G$8,COUNTRY_INFO!D670*AM670*PROFILE!$G$8)</f>
        <v>18275.698396664757</v>
      </c>
      <c r="AR670" s="259">
        <f>MAX(COUNTRY_INFO!D670*AK670*PROFILE!$G$9,COUNTRY_INFO!D670*AL670*PROFILE!$G$9,COUNTRY_INFO!D670*AM670*PROFILE!$G$9,IF(AND(DISTRICT!Z670&lt;&gt;"Unknown",Z670&lt;&gt;"Not required"),COUNTRY_INFO!O670*DISTRICT!AN670,0))</f>
        <v>37953.282343806168</v>
      </c>
      <c r="AS670" s="259">
        <f>MAX(COUNTRY_INFO!D670*AK670*PROFILE!$G$10,COUNTRY_INFO!D670*AL670*PROFILE!$G$10,IF(AND(DISTRICT!Z670&lt;&gt;"Unknown",Z670&lt;&gt;"Not required"),COUNTRY_INFO!O670*DISTRICT!AO670,0))</f>
        <v>0</v>
      </c>
      <c r="AT670" s="259">
        <f t="shared" si="77"/>
        <v>56228.980740470928</v>
      </c>
      <c r="AU670" s="258">
        <f t="shared" si="72"/>
        <v>0</v>
      </c>
      <c r="AV670" s="259">
        <f>MAX('MDA2'!J670,'T1'!L670,'T2'!J670,T3_R1!K670,T3_R2!K670)</f>
        <v>0</v>
      </c>
      <c r="AW670" s="259">
        <f>MAX('MDA1'!K670,'MDA2'!K670,'MDA3'!I670,'MDA3'!L670,'T1'!M670,'T2'!K670,T3_R1!L670,T3_R2!L670)</f>
        <v>0</v>
      </c>
      <c r="AX670" s="259">
        <f>MAX('MDA1'!L670,'MDA2'!L670,'MDA3'!J670,'MDA3'!M670,'T1'!N670,'T2'!L670,T3_R1!M670,T3_R2!M670)</f>
        <v>0</v>
      </c>
      <c r="AY670" s="259">
        <f t="shared" si="78"/>
        <v>0</v>
      </c>
      <c r="AZ670" s="259">
        <f>MAX('MDA2'!J670,T670)</f>
        <v>0</v>
      </c>
      <c r="BA670" s="259">
        <f>MAX('MDA1'!K670,'MDA2'!K670,'MDA3'!I670,'MDA3'!L670,V670,AD670)</f>
        <v>0</v>
      </c>
      <c r="BB670" s="259">
        <f>MAX('MDA1'!L670,'MDA2'!L670,'MDA3'!J670,'MDA3'!M670,AF670)</f>
        <v>0</v>
      </c>
      <c r="BC670" s="259">
        <f t="shared" si="73"/>
        <v>0</v>
      </c>
      <c r="BD670" s="260">
        <f t="shared" si="74"/>
        <v>0</v>
      </c>
    </row>
    <row r="671" spans="1:56" x14ac:dyDescent="0.2">
      <c r="A671" s="10" t="str">
        <f>IF(COUNTRY_INFO!A671=0," ",COUNTRY_INFO!A671)</f>
        <v>Ethiopia</v>
      </c>
      <c r="B671" s="10" t="str">
        <f>IF(COUNTRY_INFO!B671=0," ",COUNTRY_INFO!B671)</f>
        <v>SNNPR Hadiya</v>
      </c>
      <c r="C671" s="87" t="str">
        <f>IF(COUNTRY_INFO!C671=0," ",COUNTRY_INFO!C671)</f>
        <v>Misrak Badawacho</v>
      </c>
      <c r="D671" s="67">
        <f>COUNTRY_INFO!L671</f>
        <v>0</v>
      </c>
      <c r="E671" s="61"/>
      <c r="F671" s="61"/>
      <c r="G671" s="11">
        <f>MAX('MDA1'!M671,'MDA2'!M671)</f>
        <v>0</v>
      </c>
      <c r="H671" s="11">
        <f>IF(AND(COUNTRY_INFO!H671&gt;0,COUNTRY_INFO!H671&lt;4),IF(D671&gt;MAX('MDA1'!M671,'MDA2'!M671),MAX('MDA1'!M671,'MDA2'!M671),D671),0)</f>
        <v>0</v>
      </c>
      <c r="I671" s="73">
        <f>IF(AND(COUNTRY_INFO!H671&gt;0,COUNTRY_INFO!H671&lt;4), IF(G671/D671*100&lt;&gt;0, IF(G671/D671*100&gt;100,100,G671/D671*100), "-"),0)</f>
        <v>0</v>
      </c>
      <c r="J671" s="67">
        <f>COUNTRY_INFO!M671</f>
        <v>0</v>
      </c>
      <c r="K671" s="61"/>
      <c r="L671" s="61"/>
      <c r="M671" s="11">
        <f>MAX('MDA1'!M671,MAX('MDA3'!I671,'MDA3'!L671)+MAX('MDA3'!J671,'MDA3'!M671))</f>
        <v>0</v>
      </c>
      <c r="N671" s="11">
        <f>IF(AND(COUNTRY_INFO!I671&gt;0,COUNTRY_INFO!I671&lt;4),IF(J671&gt;MAX('MDA1'!M671,MAX('MDA3'!I671,'MDA3'!L671)+MAX('MDA3'!J671,'MDA3'!M671)),MAX('MDA1'!M671,MAX('MDA3'!I671,'MDA3'!L671)+MAX('MDA3'!J671,'MDA3'!M671)),J671),0)</f>
        <v>0</v>
      </c>
      <c r="O671" s="73">
        <f>IF(AND(COUNTRY_INFO!I671&gt;0,COUNTRY_INFO!I671&lt;4), IF(M671/J671*100&lt;&gt;0, IF(M671/J671*100&gt;100,100,M671/J671*100), "-"),0)</f>
        <v>0</v>
      </c>
      <c r="P671" s="67">
        <f>COUNTRY_INFO!N671</f>
        <v>96207</v>
      </c>
      <c r="Q671" s="61"/>
      <c r="R671" s="61"/>
      <c r="S671" s="11">
        <f>SUM(MAX('MDA2'!J671, 'T1'!L671, MAX(T3_R1!K671, T3_R2!K671)), MAX('MDA1'!K671, 'MDA2'!K671, 'T1'!M671, MAX(T3_R1!L671, T3_R2!L671)), MAX('MDA1'!L671, 'MDA2'!L671, 'T1'!N671, MAX(T3_R1!M671, T3_R2!M671)))</f>
        <v>67099</v>
      </c>
      <c r="T671" s="11">
        <f>IF(AND(COUNTRY_INFO!J671&gt;1,COUNTRY_INFO!J671&lt;4),IF(COUNTRY_INFO!E671&gt;MAX('MDA2'!J671,'T1'!L671,MAX(T3_R1!K671,T3_R2!K671)),MAX('MDA2'!J671,'T1'!L671,MAX(T3_R1!K671,T3_R2!K671)),COUNTRY_INFO!E671),0)</f>
        <v>0</v>
      </c>
      <c r="U671" s="217" t="str">
        <f>IF(AND(COUNTRY_INFO!J671&gt;1,COUNTRY_INFO!J671&lt;4), IF(T671/COUNTRY_INFO!E671*100&lt;&gt;0, IF(T671/COUNTRY_INFO!E671*100&gt;100,100,T671/COUNTRY_INFO!E671*100), "-"),0)</f>
        <v>-</v>
      </c>
      <c r="V671" s="11">
        <f>IF(AND(COUNTRY_INFO!J671&gt;1,COUNTRY_INFO!J671&lt;4),IF(COUNTRY_INFO!F671&gt;MAX('MDA1'!K671,'MDA2'!K671,'T1'!M671,MAX(T3_R1!L671,T3_R2!L671)),MAX('MDA1'!K671,'MDA2'!K671,'T1'!M671,MAX(T3_R1!L671,T3_R2!L671)),COUNTRY_INFO!F671),0)</f>
        <v>64708</v>
      </c>
      <c r="W671" s="217">
        <f>IF(AND(COUNTRY_INFO!J671&gt;1,COUNTRY_INFO!J671&lt;4), IF(V671/COUNTRY_INFO!F671*100&lt;&gt;0, IF(V671/COUNTRY_INFO!F671*100&gt;100,100,V671/COUNTRY_INFO!F671*100), "-"),0)</f>
        <v>100</v>
      </c>
      <c r="X671" s="11">
        <f t="shared" si="75"/>
        <v>64708</v>
      </c>
      <c r="Y671" s="73">
        <f>IF(AND(COUNTRY_INFO!J671&gt;1,COUNTRY_INFO!J671&lt;4), IF(S671/P671*100&lt;&gt;0, IF(X671/P671*100&gt;100,100,X671/P671*100), "-"),0)</f>
        <v>67.259139147879054</v>
      </c>
      <c r="Z671" s="67">
        <f>COUNTRY_INFO!O671</f>
        <v>21353.64</v>
      </c>
      <c r="AA671" s="61"/>
      <c r="AB671" s="61"/>
      <c r="AC671" s="11">
        <f>MAX('T1'!L671,'T2'!J671)+MAX('T1'!M671,'T2'!K671)+MAX('T1'!N671,'T2'!L671)</f>
        <v>0</v>
      </c>
      <c r="AD671" s="11">
        <f>IF(COUNTRY_INFO!K671=1,IF(COUNTRY_INFO!F671*0.33&gt;MAX('T1'!M671,'T2'!K671),MAX('T1'!M671,'T2'!K671),COUNTRY_INFO!F671*0.33),IF(COUNTRY_INFO!K671=2,IF(COUNTRY_INFO!F671*0.5&gt;MAX('T1'!M671,'T2'!K671),MAX('T1'!M671,'T2'!K671),COUNTRY_INFO!F671*0.5),IF(COUNTRY_INFO!K671=3,IF(COUNTRY_INFO!F671&gt;MAX('T1'!M671,'T2'!K671),MAX('T1'!M671,'T2'!K671),COUNTRY_INFO!F671),0)))</f>
        <v>0</v>
      </c>
      <c r="AE671" s="217">
        <f>IF(AND(COUNTRY_INFO!K671&gt;0,COUNTRY_INFO!K671&lt;4),IF(Z671&gt;0,IF(COUNTRY_INFO!K671=1, AD671/(COUNTRY_INFO!F671*0.33)*100, IF(COUNTRY_INFO!K671=2, AD671/(COUNTRY_INFO!F671*0.5)*100, IF(COUNTRY_INFO!K671=3, AD671/COUNTRY_INFO!F671*100))),"-"),0)</f>
        <v>0</v>
      </c>
      <c r="AF671" s="11">
        <f>IF(COUNTRY_INFO!K671=2,IF(COUNTRY_INFO!G671*0.2&gt;MAX('T1'!N671,'T2'!L671),MAX('T1'!N671,'T2'!L671),COUNTRY_INFO!G671*0.2),IF(COUNTRY_INFO!K671=3,IF(COUNTRY_INFO!G671&gt;MAX('T1'!N671,'T2'!L671),MAX('T1'!N671,'T2'!L671),COUNTRY_INFO!G671),0))</f>
        <v>0</v>
      </c>
      <c r="AG671" s="217">
        <f>IF(AND(COUNTRY_INFO!K671&gt;0,COUNTRY_INFO!K671&lt;4),IF(Z671&gt;0,IF(COUNTRY_INFO!K671=1, 0, IF(COUNTRY_INFO!K671=2, AF671/(COUNTRY_INFO!G671*0.2)*100, IF(COUNTRY_INFO!K671=3, AF671/COUNTRY_INFO!G671*100))),"-"),0)</f>
        <v>0</v>
      </c>
      <c r="AH671" s="11">
        <f t="shared" si="76"/>
        <v>0</v>
      </c>
      <c r="AI671" s="73" t="str">
        <f>IF(AND(COUNTRY_INFO!K671&gt;0,COUNTRY_INFO!K671&lt;4), IF(AC671/Z671*100&lt;&gt;0, IF(AH671/Z671*100&gt;100,100,AH671/Z671*100), "-"),0)</f>
        <v>-</v>
      </c>
      <c r="AJ671" s="261"/>
      <c r="AK671" s="260">
        <f>IF(AND(D671&lt;&gt;0, D671&lt;&gt;"Unknown",D671&lt;&gt;"Stopped",D671&lt;&gt;"Not required"),D671/COUNTRY_INFO!D671, 0)</f>
        <v>0</v>
      </c>
      <c r="AL671" s="260">
        <f>IF(AND(J671&lt;&gt;0,J671&lt;&gt;"Unknown",J671&lt;&gt;"Stopped",J671&lt;&gt;"Not required"),J671/COUNTRY_INFO!D671, 0)</f>
        <v>0</v>
      </c>
      <c r="AM671" s="260">
        <f>IF(AND(P671&lt;&gt;0,P671&lt;&gt;"Unknown",P671&lt;&gt;"Not required"),P671/(COUNTRY_INFO!E671+COUNTRY_INFO!F671), 0)</f>
        <v>1</v>
      </c>
      <c r="AN671" s="260">
        <f>IF(AND(Z671&lt;&gt;0,Z671&lt;&gt;"Unknown",Z671&lt;&gt;"Not required"),IF(COUNTRY_INFO!K671=1,1,IF(COUNTRY_INFO!K671=2,0.5*COUNTRY_INFO!F671/(0.5*COUNTRY_INFO!F671+0.2*COUNTRY_INFO!G671),IF(COUNTRY_INFO!K671=3,COUNTRY_INFO!F671/(COUNTRY_INFO!F671+COUNTRY_INFO!G671)))),0)</f>
        <v>1</v>
      </c>
      <c r="AO671" s="260">
        <f>IF(AND(Z671&lt;&gt;0,Z671&lt;&gt;"Unknown",Z671&lt;&gt;"Not required"),IF(COUNTRY_INFO!K671=1,0,IF(COUNTRY_INFO!K671=2,0.2*COUNTRY_INFO!G671/(0.5*COUNTRY_INFO!F671+0.2*COUNTRY_INFO!G671),IF(COUNTRY_INFO!K671=3,COUNTRY_INFO!G671/(COUNTRY_INFO!F671+COUNTRY_INFO!G671)))),0)</f>
        <v>0</v>
      </c>
      <c r="AP671" s="259">
        <f>MAX(COUNTRY_INFO!D671*AK671*PROFILE!$G$7,COUNTRY_INFO!D671*AL671*PROFILE!$G$7)</f>
        <v>0</v>
      </c>
      <c r="AQ671" s="259">
        <f>MAX(COUNTRY_INFO!D671*AK671*PROFILE!$G$8,COUNTRY_INFO!D671*AL671*PROFILE!$G$8,COUNTRY_INFO!D671*AM671*PROFILE!$G$8)</f>
        <v>29419.159725201163</v>
      </c>
      <c r="AR671" s="259">
        <f>MAX(COUNTRY_INFO!D671*AK671*PROFILE!$G$9,COUNTRY_INFO!D671*AL671*PROFILE!$G$9,COUNTRY_INFO!D671*AM671*PROFILE!$G$9,IF(AND(DISTRICT!Z671&lt;&gt;"Unknown",Z671&lt;&gt;"Not required"),COUNTRY_INFO!O671*DISTRICT!AN671,0))</f>
        <v>61094.993533700334</v>
      </c>
      <c r="AS671" s="259">
        <f>MAX(COUNTRY_INFO!D671*AK671*PROFILE!$G$10,COUNTRY_INFO!D671*AL671*PROFILE!$G$10,IF(AND(DISTRICT!Z671&lt;&gt;"Unknown",Z671&lt;&gt;"Not required"),COUNTRY_INFO!O671*DISTRICT!AO671,0))</f>
        <v>0</v>
      </c>
      <c r="AT671" s="259">
        <f t="shared" si="77"/>
        <v>90514.153258901497</v>
      </c>
      <c r="AU671" s="258">
        <f t="shared" si="72"/>
        <v>0</v>
      </c>
      <c r="AV671" s="259">
        <f>MAX('MDA2'!J671,'T1'!L671,'T2'!J671,T3_R1!K671,T3_R2!K671)</f>
        <v>0</v>
      </c>
      <c r="AW671" s="259">
        <f>MAX('MDA1'!K671,'MDA2'!K671,'MDA3'!I671,'MDA3'!L671,'T1'!M671,'T2'!K671,T3_R1!L671,T3_R2!L671)</f>
        <v>67099</v>
      </c>
      <c r="AX671" s="259">
        <f>MAX('MDA1'!L671,'MDA2'!L671,'MDA3'!J671,'MDA3'!M671,'T1'!N671,'T2'!L671,T3_R1!M671,T3_R2!M671)</f>
        <v>0</v>
      </c>
      <c r="AY671" s="259">
        <f t="shared" si="78"/>
        <v>67099</v>
      </c>
      <c r="AZ671" s="259">
        <f>MAX('MDA2'!J671,T671)</f>
        <v>0</v>
      </c>
      <c r="BA671" s="259">
        <f>MAX('MDA1'!K671,'MDA2'!K671,'MDA3'!I671,'MDA3'!L671,V671,AD671)</f>
        <v>64708</v>
      </c>
      <c r="BB671" s="259">
        <f>MAX('MDA1'!L671,'MDA2'!L671,'MDA3'!J671,'MDA3'!M671,AF671)</f>
        <v>0</v>
      </c>
      <c r="BC671" s="259">
        <f t="shared" si="73"/>
        <v>64708</v>
      </c>
      <c r="BD671" s="260">
        <f t="shared" si="74"/>
        <v>71.489372291770707</v>
      </c>
    </row>
    <row r="672" spans="1:56" x14ac:dyDescent="0.2">
      <c r="A672" s="10" t="str">
        <f>IF(COUNTRY_INFO!A672=0," ",COUNTRY_INFO!A672)</f>
        <v>Ethiopia</v>
      </c>
      <c r="B672" s="10" t="str">
        <f>IF(COUNTRY_INFO!B672=0," ",COUNTRY_INFO!B672)</f>
        <v>SNNPR Hadiya</v>
      </c>
      <c r="C672" s="87" t="str">
        <f>IF(COUNTRY_INFO!C672=0," ",COUNTRY_INFO!C672)</f>
        <v>Shashego</v>
      </c>
      <c r="D672" s="67">
        <f>COUNTRY_INFO!L672</f>
        <v>0</v>
      </c>
      <c r="E672" s="61"/>
      <c r="F672" s="61"/>
      <c r="G672" s="11">
        <f>MAX('MDA1'!M672,'MDA2'!M672)</f>
        <v>0</v>
      </c>
      <c r="H672" s="11">
        <f>IF(AND(COUNTRY_INFO!H672&gt;0,COUNTRY_INFO!H672&lt;4),IF(D672&gt;MAX('MDA1'!M672,'MDA2'!M672),MAX('MDA1'!M672,'MDA2'!M672),D672),0)</f>
        <v>0</v>
      </c>
      <c r="I672" s="73">
        <f>IF(AND(COUNTRY_INFO!H672&gt;0,COUNTRY_INFO!H672&lt;4), IF(G672/D672*100&lt;&gt;0, IF(G672/D672*100&gt;100,100,G672/D672*100), "-"),0)</f>
        <v>0</v>
      </c>
      <c r="J672" s="67">
        <f>COUNTRY_INFO!M672</f>
        <v>0</v>
      </c>
      <c r="K672" s="61"/>
      <c r="L672" s="61"/>
      <c r="M672" s="11">
        <f>MAX('MDA1'!M672,MAX('MDA3'!I672,'MDA3'!L672)+MAX('MDA3'!J672,'MDA3'!M672))</f>
        <v>0</v>
      </c>
      <c r="N672" s="11">
        <f>IF(AND(COUNTRY_INFO!I672&gt;0,COUNTRY_INFO!I672&lt;4),IF(J672&gt;MAX('MDA1'!M672,MAX('MDA3'!I672,'MDA3'!L672)+MAX('MDA3'!J672,'MDA3'!M672)),MAX('MDA1'!M672,MAX('MDA3'!I672,'MDA3'!L672)+MAX('MDA3'!J672,'MDA3'!M672)),J672),0)</f>
        <v>0</v>
      </c>
      <c r="O672" s="73">
        <f>IF(AND(COUNTRY_INFO!I672&gt;0,COUNTRY_INFO!I672&lt;4), IF(M672/J672*100&lt;&gt;0, IF(M672/J672*100&gt;100,100,M672/J672*100), "-"),0)</f>
        <v>0</v>
      </c>
      <c r="P672" s="67">
        <f>COUNTRY_INFO!N672</f>
        <v>61776</v>
      </c>
      <c r="Q672" s="61"/>
      <c r="R672" s="61"/>
      <c r="S672" s="11">
        <f>SUM(MAX('MDA2'!J672, 'T1'!L672, MAX(T3_R1!K672, T3_R2!K672)), MAX('MDA1'!K672, 'MDA2'!K672, 'T1'!M672, MAX(T3_R1!L672, T3_R2!L672)), MAX('MDA1'!L672, 'MDA2'!L672, 'T1'!N672, MAX(T3_R1!M672, T3_R2!M672)))</f>
        <v>0</v>
      </c>
      <c r="T672" s="11">
        <f>IF(AND(COUNTRY_INFO!J672&gt;1,COUNTRY_INFO!J672&lt;4),IF(COUNTRY_INFO!E672&gt;MAX('MDA2'!J672,'T1'!L672,MAX(T3_R1!K672,T3_R2!K672)),MAX('MDA2'!J672,'T1'!L672,MAX(T3_R1!K672,T3_R2!K672)),COUNTRY_INFO!E672),0)</f>
        <v>0</v>
      </c>
      <c r="U672" s="217" t="str">
        <f>IF(AND(COUNTRY_INFO!J672&gt;1,COUNTRY_INFO!J672&lt;4), IF(T672/COUNTRY_INFO!E672*100&lt;&gt;0, IF(T672/COUNTRY_INFO!E672*100&gt;100,100,T672/COUNTRY_INFO!E672*100), "-"),0)</f>
        <v>-</v>
      </c>
      <c r="V672" s="11">
        <f>IF(AND(COUNTRY_INFO!J672&gt;1,COUNTRY_INFO!J672&lt;4),IF(COUNTRY_INFO!F672&gt;MAX('MDA1'!K672,'MDA2'!K672,'T1'!M672,MAX(T3_R1!L672,T3_R2!L672)),MAX('MDA1'!K672,'MDA2'!K672,'T1'!M672,MAX(T3_R1!L672,T3_R2!L672)),COUNTRY_INFO!F672),0)</f>
        <v>0</v>
      </c>
      <c r="W672" s="217" t="str">
        <f>IF(AND(COUNTRY_INFO!J672&gt;1,COUNTRY_INFO!J672&lt;4), IF(V672/COUNTRY_INFO!F672*100&lt;&gt;0, IF(V672/COUNTRY_INFO!F672*100&gt;100,100,V672/COUNTRY_INFO!F672*100), "-"),0)</f>
        <v>-</v>
      </c>
      <c r="X672" s="11">
        <f t="shared" si="75"/>
        <v>0</v>
      </c>
      <c r="Y672" s="73" t="str">
        <f>IF(AND(COUNTRY_INFO!J672&gt;1,COUNTRY_INFO!J672&lt;4), IF(S672/P672*100&lt;&gt;0, IF(X672/P672*100&gt;100,100,X672/P672*100), "-"),0)</f>
        <v>-</v>
      </c>
      <c r="Z672" s="67">
        <f>COUNTRY_INFO!O672</f>
        <v>0</v>
      </c>
      <c r="AA672" s="61"/>
      <c r="AB672" s="61"/>
      <c r="AC672" s="11">
        <f>MAX('T1'!L672,'T2'!J672)+MAX('T1'!M672,'T2'!K672)+MAX('T1'!N672,'T2'!L672)</f>
        <v>0</v>
      </c>
      <c r="AD672" s="11">
        <f>IF(COUNTRY_INFO!K672=1,IF(COUNTRY_INFO!F672*0.33&gt;MAX('T1'!M672,'T2'!K672),MAX('T1'!M672,'T2'!K672),COUNTRY_INFO!F672*0.33),IF(COUNTRY_INFO!K672=2,IF(COUNTRY_INFO!F672*0.5&gt;MAX('T1'!M672,'T2'!K672),MAX('T1'!M672,'T2'!K672),COUNTRY_INFO!F672*0.5),IF(COUNTRY_INFO!K672=3,IF(COUNTRY_INFO!F672&gt;MAX('T1'!M672,'T2'!K672),MAX('T1'!M672,'T2'!K672),COUNTRY_INFO!F672),0)))</f>
        <v>0</v>
      </c>
      <c r="AE672" s="217">
        <f>IF(AND(COUNTRY_INFO!K672&gt;0,COUNTRY_INFO!K672&lt;4),IF(Z672&gt;0,IF(COUNTRY_INFO!K672=1, AD672/(COUNTRY_INFO!F672*0.33)*100, IF(COUNTRY_INFO!K672=2, AD672/(COUNTRY_INFO!F672*0.5)*100, IF(COUNTRY_INFO!K672=3, AD672/COUNTRY_INFO!F672*100))),"-"),0)</f>
        <v>0</v>
      </c>
      <c r="AF672" s="11">
        <f>IF(COUNTRY_INFO!K672=2,IF(COUNTRY_INFO!G672*0.2&gt;MAX('T1'!N672,'T2'!L672),MAX('T1'!N672,'T2'!L672),COUNTRY_INFO!G672*0.2),IF(COUNTRY_INFO!K672=3,IF(COUNTRY_INFO!G672&gt;MAX('T1'!N672,'T2'!L672),MAX('T1'!N672,'T2'!L672),COUNTRY_INFO!G672),0))</f>
        <v>0</v>
      </c>
      <c r="AG672" s="217">
        <f>IF(AND(COUNTRY_INFO!K672&gt;0,COUNTRY_INFO!K672&lt;4),IF(Z672&gt;0,IF(COUNTRY_INFO!K672=1, 0, IF(COUNTRY_INFO!K672=2, AF672/(COUNTRY_INFO!G672*0.2)*100, IF(COUNTRY_INFO!K672=3, AF672/COUNTRY_INFO!G672*100))),"-"),0)</f>
        <v>0</v>
      </c>
      <c r="AH672" s="11">
        <f t="shared" si="76"/>
        <v>0</v>
      </c>
      <c r="AI672" s="73">
        <f>IF(AND(COUNTRY_INFO!K672&gt;0,COUNTRY_INFO!K672&lt;4), IF(AC672/Z672*100&lt;&gt;0, IF(AH672/Z672*100&gt;100,100,AH672/Z672*100), "-"),0)</f>
        <v>0</v>
      </c>
      <c r="AJ672" s="261"/>
      <c r="AK672" s="260">
        <f>IF(AND(D672&lt;&gt;0, D672&lt;&gt;"Unknown",D672&lt;&gt;"Stopped",D672&lt;&gt;"Not required"),D672/COUNTRY_INFO!D672, 0)</f>
        <v>0</v>
      </c>
      <c r="AL672" s="260">
        <f>IF(AND(J672&lt;&gt;0,J672&lt;&gt;"Unknown",J672&lt;&gt;"Stopped",J672&lt;&gt;"Not required"),J672/COUNTRY_INFO!D672, 0)</f>
        <v>0</v>
      </c>
      <c r="AM672" s="260">
        <f>IF(AND(P672&lt;&gt;0,P672&lt;&gt;"Unknown",P672&lt;&gt;"Not required"),P672/(COUNTRY_INFO!E672+COUNTRY_INFO!F672), 0)</f>
        <v>1</v>
      </c>
      <c r="AN672" s="260">
        <f>IF(AND(Z672&lt;&gt;0,Z672&lt;&gt;"Unknown",Z672&lt;&gt;"Not required"),IF(COUNTRY_INFO!K672=1,1,IF(COUNTRY_INFO!K672=2,0.5*COUNTRY_INFO!F672/(0.5*COUNTRY_INFO!F672+0.2*COUNTRY_INFO!G672),IF(COUNTRY_INFO!K672=3,COUNTRY_INFO!F672/(COUNTRY_INFO!F672+COUNTRY_INFO!G672)))),0)</f>
        <v>0</v>
      </c>
      <c r="AO672" s="260">
        <f>IF(AND(Z672&lt;&gt;0,Z672&lt;&gt;"Unknown",Z672&lt;&gt;"Not required"),IF(COUNTRY_INFO!K672=1,0,IF(COUNTRY_INFO!K672=2,0.2*COUNTRY_INFO!G672/(0.5*COUNTRY_INFO!F672+0.2*COUNTRY_INFO!G672),IF(COUNTRY_INFO!K672=3,COUNTRY_INFO!G672/(COUNTRY_INFO!F672+COUNTRY_INFO!G672)))),0)</f>
        <v>0</v>
      </c>
      <c r="AP672" s="259">
        <f>MAX(COUNTRY_INFO!D672*AK672*PROFILE!$G$7,COUNTRY_INFO!D672*AL672*PROFILE!$G$7)</f>
        <v>0</v>
      </c>
      <c r="AQ672" s="259">
        <f>MAX(COUNTRY_INFO!D672*AK672*PROFILE!$G$8,COUNTRY_INFO!D672*AL672*PROFILE!$G$8,COUNTRY_INFO!D672*AM672*PROFILE!$G$8)</f>
        <v>18890.556520781782</v>
      </c>
      <c r="AR672" s="259">
        <f>MAX(COUNTRY_INFO!D672*AK672*PROFILE!$G$9,COUNTRY_INFO!D672*AL672*PROFILE!$G$9,COUNTRY_INFO!D672*AM672*PROFILE!$G$9,IF(AND(DISTRICT!Z672&lt;&gt;"Unknown",Z672&lt;&gt;"Not required"),COUNTRY_INFO!O672*DISTRICT!AN672,0))</f>
        <v>39230.162902868971</v>
      </c>
      <c r="AS672" s="259">
        <f>MAX(COUNTRY_INFO!D672*AK672*PROFILE!$G$10,COUNTRY_INFO!D672*AL672*PROFILE!$G$10,IF(AND(DISTRICT!Z672&lt;&gt;"Unknown",Z672&lt;&gt;"Not required"),COUNTRY_INFO!O672*DISTRICT!AO672,0))</f>
        <v>0</v>
      </c>
      <c r="AT672" s="259">
        <f t="shared" si="77"/>
        <v>58120.719423650749</v>
      </c>
      <c r="AU672" s="258">
        <f t="shared" si="72"/>
        <v>0</v>
      </c>
      <c r="AV672" s="259">
        <f>MAX('MDA2'!J672,'T1'!L672,'T2'!J672,T3_R1!K672,T3_R2!K672)</f>
        <v>0</v>
      </c>
      <c r="AW672" s="259">
        <f>MAX('MDA1'!K672,'MDA2'!K672,'MDA3'!I672,'MDA3'!L672,'T1'!M672,'T2'!K672,T3_R1!L672,T3_R2!L672)</f>
        <v>0</v>
      </c>
      <c r="AX672" s="259">
        <f>MAX('MDA1'!L672,'MDA2'!L672,'MDA3'!J672,'MDA3'!M672,'T1'!N672,'T2'!L672,T3_R1!M672,T3_R2!M672)</f>
        <v>0</v>
      </c>
      <c r="AY672" s="259">
        <f t="shared" si="78"/>
        <v>0</v>
      </c>
      <c r="AZ672" s="259">
        <f>MAX('MDA2'!J672,T672)</f>
        <v>0</v>
      </c>
      <c r="BA672" s="259">
        <f>MAX('MDA1'!K672,'MDA2'!K672,'MDA3'!I672,'MDA3'!L672,V672,AD672)</f>
        <v>0</v>
      </c>
      <c r="BB672" s="259">
        <f>MAX('MDA1'!L672,'MDA2'!L672,'MDA3'!J672,'MDA3'!M672,AF672)</f>
        <v>0</v>
      </c>
      <c r="BC672" s="259">
        <f t="shared" si="73"/>
        <v>0</v>
      </c>
      <c r="BD672" s="260">
        <f t="shared" si="74"/>
        <v>0</v>
      </c>
    </row>
    <row r="673" spans="1:56" x14ac:dyDescent="0.2">
      <c r="A673" s="10" t="str">
        <f>IF(COUNTRY_INFO!A673=0," ",COUNTRY_INFO!A673)</f>
        <v>Ethiopia</v>
      </c>
      <c r="B673" s="10" t="str">
        <f>IF(COUNTRY_INFO!B673=0," ",COUNTRY_INFO!B673)</f>
        <v>SNNPR Hadiya</v>
      </c>
      <c r="C673" s="87" t="str">
        <f>IF(COUNTRY_INFO!C673=0," ",COUNTRY_INFO!C673)</f>
        <v>Soro</v>
      </c>
      <c r="D673" s="67">
        <f>COUNTRY_INFO!L673</f>
        <v>0</v>
      </c>
      <c r="E673" s="61"/>
      <c r="F673" s="61"/>
      <c r="G673" s="11">
        <f>MAX('MDA1'!M673,'MDA2'!M673)</f>
        <v>0</v>
      </c>
      <c r="H673" s="11">
        <f>IF(AND(COUNTRY_INFO!H673&gt;0,COUNTRY_INFO!H673&lt;4),IF(D673&gt;MAX('MDA1'!M673,'MDA2'!M673),MAX('MDA1'!M673,'MDA2'!M673),D673),0)</f>
        <v>0</v>
      </c>
      <c r="I673" s="73">
        <f>IF(AND(COUNTRY_INFO!H673&gt;0,COUNTRY_INFO!H673&lt;4), IF(G673/D673*100&lt;&gt;0, IF(G673/D673*100&gt;100,100,G673/D673*100), "-"),0)</f>
        <v>0</v>
      </c>
      <c r="J673" s="67" t="str">
        <f>COUNTRY_INFO!M673</f>
        <v>Unknown</v>
      </c>
      <c r="K673" s="61"/>
      <c r="L673" s="61"/>
      <c r="M673" s="11">
        <f>MAX('MDA1'!M673,MAX('MDA3'!I673,'MDA3'!L673)+MAX('MDA3'!J673,'MDA3'!M673))</f>
        <v>0</v>
      </c>
      <c r="N673" s="11">
        <f>IF(AND(COUNTRY_INFO!I673&gt;0,COUNTRY_INFO!I673&lt;4),IF(J673&gt;MAX('MDA1'!M673,MAX('MDA3'!I673,'MDA3'!L673)+MAX('MDA3'!J673,'MDA3'!M673)),MAX('MDA1'!M673,MAX('MDA3'!I673,'MDA3'!L673)+MAX('MDA3'!J673,'MDA3'!M673)),J673),0)</f>
        <v>0</v>
      </c>
      <c r="O673" s="73">
        <f>IF(AND(COUNTRY_INFO!I673&gt;0,COUNTRY_INFO!I673&lt;4), IF(M673/J673*100&lt;&gt;0, IF(M673/J673*100&gt;100,100,M673/J673*100), "-"),0)</f>
        <v>0</v>
      </c>
      <c r="P673" s="67">
        <f>COUNTRY_INFO!N673</f>
        <v>99548</v>
      </c>
      <c r="Q673" s="61"/>
      <c r="R673" s="61"/>
      <c r="S673" s="11">
        <f>SUM(MAX('MDA2'!J673, 'T1'!L673, MAX(T3_R1!K673, T3_R2!K673)), MAX('MDA1'!K673, 'MDA2'!K673, 'T1'!M673, MAX(T3_R1!L673, T3_R2!L673)), MAX('MDA1'!L673, 'MDA2'!L673, 'T1'!N673, MAX(T3_R1!M673, T3_R2!M673)))</f>
        <v>0</v>
      </c>
      <c r="T673" s="11">
        <f>IF(AND(COUNTRY_INFO!J673&gt;1,COUNTRY_INFO!J673&lt;4),IF(COUNTRY_INFO!E673&gt;MAX('MDA2'!J673,'T1'!L673,MAX(T3_R1!K673,T3_R2!K673)),MAX('MDA2'!J673,'T1'!L673,MAX(T3_R1!K673,T3_R2!K673)),COUNTRY_INFO!E673),0)</f>
        <v>0</v>
      </c>
      <c r="U673" s="217" t="str">
        <f>IF(AND(COUNTRY_INFO!J673&gt;1,COUNTRY_INFO!J673&lt;4), IF(T673/COUNTRY_INFO!E673*100&lt;&gt;0, IF(T673/COUNTRY_INFO!E673*100&gt;100,100,T673/COUNTRY_INFO!E673*100), "-"),0)</f>
        <v>-</v>
      </c>
      <c r="V673" s="11">
        <f>IF(AND(COUNTRY_INFO!J673&gt;1,COUNTRY_INFO!J673&lt;4),IF(COUNTRY_INFO!F673&gt;MAX('MDA1'!K673,'MDA2'!K673,'T1'!M673,MAX(T3_R1!L673,T3_R2!L673)),MAX('MDA1'!K673,'MDA2'!K673,'T1'!M673,MAX(T3_R1!L673,T3_R2!L673)),COUNTRY_INFO!F673),0)</f>
        <v>0</v>
      </c>
      <c r="W673" s="217" t="str">
        <f>IF(AND(COUNTRY_INFO!J673&gt;1,COUNTRY_INFO!J673&lt;4), IF(V673/COUNTRY_INFO!F673*100&lt;&gt;0, IF(V673/COUNTRY_INFO!F673*100&gt;100,100,V673/COUNTRY_INFO!F673*100), "-"),0)</f>
        <v>-</v>
      </c>
      <c r="X673" s="11">
        <f t="shared" si="75"/>
        <v>0</v>
      </c>
      <c r="Y673" s="73" t="str">
        <f>IF(AND(COUNTRY_INFO!J673&gt;1,COUNTRY_INFO!J673&lt;4), IF(S673/P673*100&lt;&gt;0, IF(X673/P673*100&gt;100,100,X673/P673*100), "-"),0)</f>
        <v>-</v>
      </c>
      <c r="Z673" s="67">
        <f>COUNTRY_INFO!O673</f>
        <v>22095.15</v>
      </c>
      <c r="AA673" s="61"/>
      <c r="AB673" s="61"/>
      <c r="AC673" s="11">
        <f>MAX('T1'!L673,'T2'!J673)+MAX('T1'!M673,'T2'!K673)+MAX('T1'!N673,'T2'!L673)</f>
        <v>0</v>
      </c>
      <c r="AD673" s="11">
        <f>IF(COUNTRY_INFO!K673=1,IF(COUNTRY_INFO!F673*0.33&gt;MAX('T1'!M673,'T2'!K673),MAX('T1'!M673,'T2'!K673),COUNTRY_INFO!F673*0.33),IF(COUNTRY_INFO!K673=2,IF(COUNTRY_INFO!F673*0.5&gt;MAX('T1'!M673,'T2'!K673),MAX('T1'!M673,'T2'!K673),COUNTRY_INFO!F673*0.5),IF(COUNTRY_INFO!K673=3,IF(COUNTRY_INFO!F673&gt;MAX('T1'!M673,'T2'!K673),MAX('T1'!M673,'T2'!K673),COUNTRY_INFO!F673),0)))</f>
        <v>0</v>
      </c>
      <c r="AE673" s="217">
        <f>IF(AND(COUNTRY_INFO!K673&gt;0,COUNTRY_INFO!K673&lt;4),IF(Z673&gt;0,IF(COUNTRY_INFO!K673=1, AD673/(COUNTRY_INFO!F673*0.33)*100, IF(COUNTRY_INFO!K673=2, AD673/(COUNTRY_INFO!F673*0.5)*100, IF(COUNTRY_INFO!K673=3, AD673/COUNTRY_INFO!F673*100))),"-"),0)</f>
        <v>0</v>
      </c>
      <c r="AF673" s="11">
        <f>IF(COUNTRY_INFO!K673=2,IF(COUNTRY_INFO!G673*0.2&gt;MAX('T1'!N673,'T2'!L673),MAX('T1'!N673,'T2'!L673),COUNTRY_INFO!G673*0.2),IF(COUNTRY_INFO!K673=3,IF(COUNTRY_INFO!G673&gt;MAX('T1'!N673,'T2'!L673),MAX('T1'!N673,'T2'!L673),COUNTRY_INFO!G673),0))</f>
        <v>0</v>
      </c>
      <c r="AG673" s="217">
        <f>IF(AND(COUNTRY_INFO!K673&gt;0,COUNTRY_INFO!K673&lt;4),IF(Z673&gt;0,IF(COUNTRY_INFO!K673=1, 0, IF(COUNTRY_INFO!K673=2, AF673/(COUNTRY_INFO!G673*0.2)*100, IF(COUNTRY_INFO!K673=3, AF673/COUNTRY_INFO!G673*100))),"-"),0)</f>
        <v>0</v>
      </c>
      <c r="AH673" s="11">
        <f t="shared" si="76"/>
        <v>0</v>
      </c>
      <c r="AI673" s="73" t="str">
        <f>IF(AND(COUNTRY_INFO!K673&gt;0,COUNTRY_INFO!K673&lt;4), IF(AC673/Z673*100&lt;&gt;0, IF(AH673/Z673*100&gt;100,100,AH673/Z673*100), "-"),0)</f>
        <v>-</v>
      </c>
      <c r="AJ673" s="261"/>
      <c r="AK673" s="260">
        <f>IF(AND(D673&lt;&gt;0, D673&lt;&gt;"Unknown",D673&lt;&gt;"Stopped",D673&lt;&gt;"Not required"),D673/COUNTRY_INFO!D673, 0)</f>
        <v>0</v>
      </c>
      <c r="AL673" s="260">
        <f>IF(AND(J673&lt;&gt;0,J673&lt;&gt;"Unknown",J673&lt;&gt;"Stopped",J673&lt;&gt;"Not required"),J673/COUNTRY_INFO!D673, 0)</f>
        <v>0</v>
      </c>
      <c r="AM673" s="260">
        <f>IF(AND(P673&lt;&gt;0,P673&lt;&gt;"Unknown",P673&lt;&gt;"Not required"),P673/(COUNTRY_INFO!E673+COUNTRY_INFO!F673), 0)</f>
        <v>1</v>
      </c>
      <c r="AN673" s="260">
        <f>IF(AND(Z673&lt;&gt;0,Z673&lt;&gt;"Unknown",Z673&lt;&gt;"Not required"),IF(COUNTRY_INFO!K673=1,1,IF(COUNTRY_INFO!K673=2,0.5*COUNTRY_INFO!F673/(0.5*COUNTRY_INFO!F673+0.2*COUNTRY_INFO!G673),IF(COUNTRY_INFO!K673=3,COUNTRY_INFO!F673/(COUNTRY_INFO!F673+COUNTRY_INFO!G673)))),0)</f>
        <v>1</v>
      </c>
      <c r="AO673" s="260">
        <f>IF(AND(Z673&lt;&gt;0,Z673&lt;&gt;"Unknown",Z673&lt;&gt;"Not required"),IF(COUNTRY_INFO!K673=1,0,IF(COUNTRY_INFO!K673=2,0.2*COUNTRY_INFO!G673/(0.5*COUNTRY_INFO!F673+0.2*COUNTRY_INFO!G673),IF(COUNTRY_INFO!K673=3,COUNTRY_INFO!G673/(COUNTRY_INFO!F673+COUNTRY_INFO!G673)))),0)</f>
        <v>0</v>
      </c>
      <c r="AP673" s="259">
        <f>MAX(COUNTRY_INFO!D673*AK673*PROFILE!$G$7,COUNTRY_INFO!D673*AL673*PROFILE!$G$7)</f>
        <v>0</v>
      </c>
      <c r="AQ673" s="259">
        <f>MAX(COUNTRY_INFO!D673*AK673*PROFILE!$G$8,COUNTRY_INFO!D673*AL673*PROFILE!$G$8,COUNTRY_INFO!D673*AM673*PROFILE!$G$8)</f>
        <v>30440.749867105944</v>
      </c>
      <c r="AR673" s="259">
        <f>MAX(COUNTRY_INFO!D673*AK673*PROFILE!$G$9,COUNTRY_INFO!D673*AL673*PROFILE!$G$9,COUNTRY_INFO!D673*AM673*PROFILE!$G$9,IF(AND(DISTRICT!Z673&lt;&gt;"Unknown",Z673&lt;&gt;"Not required"),COUNTRY_INFO!O673*DISTRICT!AN673,0))</f>
        <v>63216.537578355666</v>
      </c>
      <c r="AS673" s="259">
        <f>MAX(COUNTRY_INFO!D673*AK673*PROFILE!$G$10,COUNTRY_INFO!D673*AL673*PROFILE!$G$10,IF(AND(DISTRICT!Z673&lt;&gt;"Unknown",Z673&lt;&gt;"Not required"),COUNTRY_INFO!O673*DISTRICT!AO673,0))</f>
        <v>0</v>
      </c>
      <c r="AT673" s="259">
        <f t="shared" si="77"/>
        <v>93657.28744546161</v>
      </c>
      <c r="AU673" s="258">
        <f t="shared" si="72"/>
        <v>0</v>
      </c>
      <c r="AV673" s="259">
        <f>MAX('MDA2'!J673,'T1'!L673,'T2'!J673,T3_R1!K673,T3_R2!K673)</f>
        <v>0</v>
      </c>
      <c r="AW673" s="259">
        <f>MAX('MDA1'!K673,'MDA2'!K673,'MDA3'!I673,'MDA3'!L673,'T1'!M673,'T2'!K673,T3_R1!L673,T3_R2!L673)</f>
        <v>0</v>
      </c>
      <c r="AX673" s="259">
        <f>MAX('MDA1'!L673,'MDA2'!L673,'MDA3'!J673,'MDA3'!M673,'T1'!N673,'T2'!L673,T3_R1!M673,T3_R2!M673)</f>
        <v>0</v>
      </c>
      <c r="AY673" s="259">
        <f t="shared" si="78"/>
        <v>0</v>
      </c>
      <c r="AZ673" s="259">
        <f>MAX('MDA2'!J673,T673)</f>
        <v>0</v>
      </c>
      <c r="BA673" s="259">
        <f>MAX('MDA1'!K673,'MDA2'!K673,'MDA3'!I673,'MDA3'!L673,V673,AD673)</f>
        <v>0</v>
      </c>
      <c r="BB673" s="259">
        <f>MAX('MDA1'!L673,'MDA2'!L673,'MDA3'!J673,'MDA3'!M673,AF673)</f>
        <v>0</v>
      </c>
      <c r="BC673" s="259">
        <f t="shared" si="73"/>
        <v>0</v>
      </c>
      <c r="BD673" s="260">
        <f t="shared" si="74"/>
        <v>0</v>
      </c>
    </row>
    <row r="674" spans="1:56" x14ac:dyDescent="0.2">
      <c r="A674" s="10" t="str">
        <f>IF(COUNTRY_INFO!A674=0," ",COUNTRY_INFO!A674)</f>
        <v>Ethiopia</v>
      </c>
      <c r="B674" s="10" t="str">
        <f>IF(COUNTRY_INFO!B674=0," ",COUNTRY_INFO!B674)</f>
        <v>SNNPR Halaba Special Woreda</v>
      </c>
      <c r="C674" s="87" t="str">
        <f>IF(COUNTRY_INFO!C674=0," ",COUNTRY_INFO!C674)</f>
        <v>Halaba Rural</v>
      </c>
      <c r="D674" s="67">
        <f>COUNTRY_INFO!L674</f>
        <v>0</v>
      </c>
      <c r="E674" s="61"/>
      <c r="F674" s="61"/>
      <c r="G674" s="11">
        <f>MAX('MDA1'!M674,'MDA2'!M674)</f>
        <v>0</v>
      </c>
      <c r="H674" s="11">
        <f>IF(AND(COUNTRY_INFO!H674&gt;0,COUNTRY_INFO!H674&lt;4),IF(D674&gt;MAX('MDA1'!M674,'MDA2'!M674),MAX('MDA1'!M674,'MDA2'!M674),D674),0)</f>
        <v>0</v>
      </c>
      <c r="I674" s="73">
        <f>IF(AND(COUNTRY_INFO!H674&gt;0,COUNTRY_INFO!H674&lt;4), IF(G674/D674*100&lt;&gt;0, IF(G674/D674*100&gt;100,100,G674/D674*100), "-"),0)</f>
        <v>0</v>
      </c>
      <c r="J674" s="67" t="str">
        <f>COUNTRY_INFO!M674</f>
        <v>Unknown</v>
      </c>
      <c r="K674" s="61"/>
      <c r="L674" s="61"/>
      <c r="M674" s="11">
        <f>MAX('MDA1'!M674,MAX('MDA3'!I674,'MDA3'!L674)+MAX('MDA3'!J674,'MDA3'!M674))</f>
        <v>0</v>
      </c>
      <c r="N674" s="11">
        <f>IF(AND(COUNTRY_INFO!I674&gt;0,COUNTRY_INFO!I674&lt;4),IF(J674&gt;MAX('MDA1'!M674,MAX('MDA3'!I674,'MDA3'!L674)+MAX('MDA3'!J674,'MDA3'!M674)),MAX('MDA1'!M674,MAX('MDA3'!I674,'MDA3'!L674)+MAX('MDA3'!J674,'MDA3'!M674)),J674),0)</f>
        <v>0</v>
      </c>
      <c r="O674" s="73">
        <f>IF(AND(COUNTRY_INFO!I674&gt;0,COUNTRY_INFO!I674&lt;4), IF(M674/J674*100&lt;&gt;0, IF(M674/J674*100&gt;100,100,M674/J674*100), "-"),0)</f>
        <v>0</v>
      </c>
      <c r="P674" s="67">
        <f>COUNTRY_INFO!N674</f>
        <v>134114</v>
      </c>
      <c r="Q674" s="61"/>
      <c r="R674" s="61"/>
      <c r="S674" s="11">
        <f>SUM(MAX('MDA2'!J674, 'T1'!L674, MAX(T3_R1!K674, T3_R2!K674)), MAX('MDA1'!K674, 'MDA2'!K674, 'T1'!M674, MAX(T3_R1!L674, T3_R2!L674)), MAX('MDA1'!L674, 'MDA2'!L674, 'T1'!N674, MAX(T3_R1!M674, T3_R2!M674)))</f>
        <v>73542</v>
      </c>
      <c r="T674" s="11">
        <f>IF(AND(COUNTRY_INFO!J674&gt;1,COUNTRY_INFO!J674&lt;4),IF(COUNTRY_INFO!E674&gt;MAX('MDA2'!J674,'T1'!L674,MAX(T3_R1!K674,T3_R2!K674)),MAX('MDA2'!J674,'T1'!L674,MAX(T3_R1!K674,T3_R2!K674)),COUNTRY_INFO!E674),0)</f>
        <v>0</v>
      </c>
      <c r="U674" s="217" t="str">
        <f>IF(AND(COUNTRY_INFO!J674&gt;1,COUNTRY_INFO!J674&lt;4), IF(T674/COUNTRY_INFO!E674*100&lt;&gt;0, IF(T674/COUNTRY_INFO!E674*100&gt;100,100,T674/COUNTRY_INFO!E674*100), "-"),0)</f>
        <v>-</v>
      </c>
      <c r="V674" s="11">
        <f>IF(AND(COUNTRY_INFO!J674&gt;1,COUNTRY_INFO!J674&lt;4),IF(COUNTRY_INFO!F674&gt;MAX('MDA1'!K674,'MDA2'!K674,'T1'!M674,MAX(T3_R1!L674,T3_R2!L674)),MAX('MDA1'!K674,'MDA2'!K674,'T1'!M674,MAX(T3_R1!L674,T3_R2!L674)),COUNTRY_INFO!F674),0)</f>
        <v>73542</v>
      </c>
      <c r="W674" s="217">
        <f>IF(AND(COUNTRY_INFO!J674&gt;1,COUNTRY_INFO!J674&lt;4), IF(V674/COUNTRY_INFO!F674*100&lt;&gt;0, IF(V674/COUNTRY_INFO!F674*100&gt;100,100,V674/COUNTRY_INFO!F674*100), "-"),0)</f>
        <v>81.528535319941469</v>
      </c>
      <c r="X674" s="11">
        <f t="shared" si="75"/>
        <v>73542</v>
      </c>
      <c r="Y674" s="73">
        <f>IF(AND(COUNTRY_INFO!J674&gt;1,COUNTRY_INFO!J674&lt;4), IF(S674/P674*100&lt;&gt;0, IF(X674/P674*100&gt;100,100,X674/P674*100), "-"),0)</f>
        <v>54.835438507538356</v>
      </c>
      <c r="Z674" s="67">
        <f>COUNTRY_INFO!O674</f>
        <v>29767.32</v>
      </c>
      <c r="AA674" s="61"/>
      <c r="AB674" s="61"/>
      <c r="AC674" s="11">
        <f>MAX('T1'!L674,'T2'!J674)+MAX('T1'!M674,'T2'!K674)+MAX('T1'!N674,'T2'!L674)</f>
        <v>0</v>
      </c>
      <c r="AD674" s="11">
        <f>IF(COUNTRY_INFO!K674=1,IF(COUNTRY_INFO!F674*0.33&gt;MAX('T1'!M674,'T2'!K674),MAX('T1'!M674,'T2'!K674),COUNTRY_INFO!F674*0.33),IF(COUNTRY_INFO!K674=2,IF(COUNTRY_INFO!F674*0.5&gt;MAX('T1'!M674,'T2'!K674),MAX('T1'!M674,'T2'!K674),COUNTRY_INFO!F674*0.5),IF(COUNTRY_INFO!K674=3,IF(COUNTRY_INFO!F674&gt;MAX('T1'!M674,'T2'!K674),MAX('T1'!M674,'T2'!K674),COUNTRY_INFO!F674),0)))</f>
        <v>0</v>
      </c>
      <c r="AE674" s="217">
        <f>IF(AND(COUNTRY_INFO!K674&gt;0,COUNTRY_INFO!K674&lt;4),IF(Z674&gt;0,IF(COUNTRY_INFO!K674=1, AD674/(COUNTRY_INFO!F674*0.33)*100, IF(COUNTRY_INFO!K674=2, AD674/(COUNTRY_INFO!F674*0.5)*100, IF(COUNTRY_INFO!K674=3, AD674/COUNTRY_INFO!F674*100))),"-"),0)</f>
        <v>0</v>
      </c>
      <c r="AF674" s="11">
        <f>IF(COUNTRY_INFO!K674=2,IF(COUNTRY_INFO!G674*0.2&gt;MAX('T1'!N674,'T2'!L674),MAX('T1'!N674,'T2'!L674),COUNTRY_INFO!G674*0.2),IF(COUNTRY_INFO!K674=3,IF(COUNTRY_INFO!G674&gt;MAX('T1'!N674,'T2'!L674),MAX('T1'!N674,'T2'!L674),COUNTRY_INFO!G674),0))</f>
        <v>0</v>
      </c>
      <c r="AG674" s="217">
        <f>IF(AND(COUNTRY_INFO!K674&gt;0,COUNTRY_INFO!K674&lt;4),IF(Z674&gt;0,IF(COUNTRY_INFO!K674=1, 0, IF(COUNTRY_INFO!K674=2, AF674/(COUNTRY_INFO!G674*0.2)*100, IF(COUNTRY_INFO!K674=3, AF674/COUNTRY_INFO!G674*100))),"-"),0)</f>
        <v>0</v>
      </c>
      <c r="AH674" s="11">
        <f t="shared" si="76"/>
        <v>0</v>
      </c>
      <c r="AI674" s="73" t="str">
        <f>IF(AND(COUNTRY_INFO!K674&gt;0,COUNTRY_INFO!K674&lt;4), IF(AC674/Z674*100&lt;&gt;0, IF(AH674/Z674*100&gt;100,100,AH674/Z674*100), "-"),0)</f>
        <v>-</v>
      </c>
      <c r="AJ674" s="261"/>
      <c r="AK674" s="260">
        <f>IF(AND(D674&lt;&gt;0, D674&lt;&gt;"Unknown",D674&lt;&gt;"Stopped",D674&lt;&gt;"Not required"),D674/COUNTRY_INFO!D674, 0)</f>
        <v>0</v>
      </c>
      <c r="AL674" s="260">
        <f>IF(AND(J674&lt;&gt;0,J674&lt;&gt;"Unknown",J674&lt;&gt;"Stopped",J674&lt;&gt;"Not required"),J674/COUNTRY_INFO!D674, 0)</f>
        <v>0</v>
      </c>
      <c r="AM674" s="260">
        <f>IF(AND(P674&lt;&gt;0,P674&lt;&gt;"Unknown",P674&lt;&gt;"Not required"),P674/(COUNTRY_INFO!E674+COUNTRY_INFO!F674), 0)</f>
        <v>1</v>
      </c>
      <c r="AN674" s="260">
        <f>IF(AND(Z674&lt;&gt;0,Z674&lt;&gt;"Unknown",Z674&lt;&gt;"Not required"),IF(COUNTRY_INFO!K674=1,1,IF(COUNTRY_INFO!K674=2,0.5*COUNTRY_INFO!F674/(0.5*COUNTRY_INFO!F674+0.2*COUNTRY_INFO!G674),IF(COUNTRY_INFO!K674=3,COUNTRY_INFO!F674/(COUNTRY_INFO!F674+COUNTRY_INFO!G674)))),0)</f>
        <v>1</v>
      </c>
      <c r="AO674" s="260">
        <f>IF(AND(Z674&lt;&gt;0,Z674&lt;&gt;"Unknown",Z674&lt;&gt;"Not required"),IF(COUNTRY_INFO!K674=1,0,IF(COUNTRY_INFO!K674=2,0.2*COUNTRY_INFO!G674/(0.5*COUNTRY_INFO!F674+0.2*COUNTRY_INFO!G674),IF(COUNTRY_INFO!K674=3,COUNTRY_INFO!G674/(COUNTRY_INFO!F674+COUNTRY_INFO!G674)))),0)</f>
        <v>0</v>
      </c>
      <c r="AP674" s="259">
        <f>MAX(COUNTRY_INFO!D674*AK674*PROFILE!$G$7,COUNTRY_INFO!D674*AL674*PROFILE!$G$7)</f>
        <v>0</v>
      </c>
      <c r="AQ674" s="259">
        <f>MAX(COUNTRY_INFO!D674*AK674*PROFILE!$G$8,COUNTRY_INFO!D674*AL674*PROFILE!$G$8,COUNTRY_INFO!D674*AM674*PROFILE!$G$8)</f>
        <v>41010.656070810939</v>
      </c>
      <c r="AR674" s="259">
        <f>MAX(COUNTRY_INFO!D674*AK674*PROFILE!$G$9,COUNTRY_INFO!D674*AL674*PROFILE!$G$9,COUNTRY_INFO!D674*AM674*PROFILE!$G$9,IF(AND(DISTRICT!Z674&lt;&gt;"Unknown",Z674&lt;&gt;"Not required"),COUNTRY_INFO!O674*DISTRICT!AN674,0))</f>
        <v>85167.14246303546</v>
      </c>
      <c r="AS674" s="259">
        <f>MAX(COUNTRY_INFO!D674*AK674*PROFILE!$G$10,COUNTRY_INFO!D674*AL674*PROFILE!$G$10,IF(AND(DISTRICT!Z674&lt;&gt;"Unknown",Z674&lt;&gt;"Not required"),COUNTRY_INFO!O674*DISTRICT!AO674,0))</f>
        <v>0</v>
      </c>
      <c r="AT674" s="259">
        <f t="shared" si="77"/>
        <v>126177.79853384639</v>
      </c>
      <c r="AU674" s="258">
        <f t="shared" si="72"/>
        <v>0</v>
      </c>
      <c r="AV674" s="259">
        <f>MAX('MDA2'!J674,'T1'!L674,'T2'!J674,T3_R1!K674,T3_R2!K674)</f>
        <v>0</v>
      </c>
      <c r="AW674" s="259">
        <f>MAX('MDA1'!K674,'MDA2'!K674,'MDA3'!I674,'MDA3'!L674,'T1'!M674,'T2'!K674,T3_R1!L674,T3_R2!L674)</f>
        <v>73542</v>
      </c>
      <c r="AX674" s="259">
        <f>MAX('MDA1'!L674,'MDA2'!L674,'MDA3'!J674,'MDA3'!M674,'T1'!N674,'T2'!L674,T3_R1!M674,T3_R2!M674)</f>
        <v>0</v>
      </c>
      <c r="AY674" s="259">
        <f t="shared" si="78"/>
        <v>73542</v>
      </c>
      <c r="AZ674" s="259">
        <f>MAX('MDA2'!J674,T674)</f>
        <v>0</v>
      </c>
      <c r="BA674" s="259">
        <f>MAX('MDA1'!K674,'MDA2'!K674,'MDA3'!I674,'MDA3'!L674,V674,AD674)</f>
        <v>73542</v>
      </c>
      <c r="BB674" s="259">
        <f>MAX('MDA1'!L674,'MDA2'!L674,'MDA3'!J674,'MDA3'!M674,AF674)</f>
        <v>0</v>
      </c>
      <c r="BC674" s="259">
        <f t="shared" si="73"/>
        <v>73542</v>
      </c>
      <c r="BD674" s="260">
        <f t="shared" si="74"/>
        <v>58.284421550018429</v>
      </c>
    </row>
    <row r="675" spans="1:56" x14ac:dyDescent="0.2">
      <c r="A675" s="10" t="str">
        <f>IF(COUNTRY_INFO!A675=0," ",COUNTRY_INFO!A675)</f>
        <v>Ethiopia</v>
      </c>
      <c r="B675" s="10" t="str">
        <f>IF(COUNTRY_INFO!B675=0," ",COUNTRY_INFO!B675)</f>
        <v>SNNPR Kafa</v>
      </c>
      <c r="C675" s="87" t="str">
        <f>IF(COUNTRY_INFO!C675=0," ",COUNTRY_INFO!C675)</f>
        <v>Adiyio</v>
      </c>
      <c r="D675" s="67">
        <f>COUNTRY_INFO!L675</f>
        <v>0</v>
      </c>
      <c r="E675" s="61"/>
      <c r="F675" s="61"/>
      <c r="G675" s="11">
        <f>MAX('MDA1'!M675,'MDA2'!M675)</f>
        <v>0</v>
      </c>
      <c r="H675" s="11">
        <f>IF(AND(COUNTRY_INFO!H675&gt;0,COUNTRY_INFO!H675&lt;4),IF(D675&gt;MAX('MDA1'!M675,'MDA2'!M675),MAX('MDA1'!M675,'MDA2'!M675),D675),0)</f>
        <v>0</v>
      </c>
      <c r="I675" s="73">
        <f>IF(AND(COUNTRY_INFO!H675&gt;0,COUNTRY_INFO!H675&lt;4), IF(G675/D675*100&lt;&gt;0, IF(G675/D675*100&gt;100,100,G675/D675*100), "-"),0)</f>
        <v>0</v>
      </c>
      <c r="J675" s="67">
        <f>COUNTRY_INFO!M675</f>
        <v>137035</v>
      </c>
      <c r="K675" s="61"/>
      <c r="L675" s="61"/>
      <c r="M675" s="11">
        <f>MAX('MDA1'!M675,MAX('MDA3'!I675,'MDA3'!L675)+MAX('MDA3'!J675,'MDA3'!M675))</f>
        <v>120949</v>
      </c>
      <c r="N675" s="11">
        <f>IF(AND(COUNTRY_INFO!I675&gt;0,COUNTRY_INFO!I675&lt;4),IF(J675&gt;MAX('MDA1'!M675,MAX('MDA3'!I675,'MDA3'!L675)+MAX('MDA3'!J675,'MDA3'!M675)),MAX('MDA1'!M675,MAX('MDA3'!I675,'MDA3'!L675)+MAX('MDA3'!J675,'MDA3'!M675)),J675),0)</f>
        <v>120949</v>
      </c>
      <c r="O675" s="73">
        <f>IF(AND(COUNTRY_INFO!I675&gt;0,COUNTRY_INFO!I675&lt;4), IF(M675/J675*100&lt;&gt;0, IF(M675/J675*100&gt;100,100,M675/J675*100), "-"),0)</f>
        <v>88.261393074761912</v>
      </c>
      <c r="P675" s="67">
        <f>COUNTRY_INFO!N675</f>
        <v>65636</v>
      </c>
      <c r="Q675" s="61"/>
      <c r="R675" s="61"/>
      <c r="S675" s="11">
        <f>SUM(MAX('MDA2'!J675, 'T1'!L675, MAX(T3_R1!K675, T3_R2!K675)), MAX('MDA1'!K675, 'MDA2'!K675, 'T1'!M675, MAX(T3_R1!L675, T3_R2!L675)), MAX('MDA1'!L675, 'MDA2'!L675, 'T1'!N675, MAX(T3_R1!M675, T3_R2!M675)))</f>
        <v>43110</v>
      </c>
      <c r="T675" s="11">
        <f>IF(AND(COUNTRY_INFO!J675&gt;1,COUNTRY_INFO!J675&lt;4),IF(COUNTRY_INFO!E675&gt;MAX('MDA2'!J675,'T1'!L675,MAX(T3_R1!K675,T3_R2!K675)),MAX('MDA2'!J675,'T1'!L675,MAX(T3_R1!K675,T3_R2!K675)),COUNTRY_INFO!E675),0)</f>
        <v>0</v>
      </c>
      <c r="U675" s="217" t="str">
        <f>IF(AND(COUNTRY_INFO!J675&gt;1,COUNTRY_INFO!J675&lt;4), IF(T675/COUNTRY_INFO!E675*100&lt;&gt;0, IF(T675/COUNTRY_INFO!E675*100&gt;100,100,T675/COUNTRY_INFO!E675*100), "-"),0)</f>
        <v>-</v>
      </c>
      <c r="V675" s="11">
        <f>IF(AND(COUNTRY_INFO!J675&gt;1,COUNTRY_INFO!J675&lt;4),IF(COUNTRY_INFO!F675&gt;MAX('MDA1'!K675,'MDA2'!K675,'T1'!M675,MAX(T3_R1!L675,T3_R2!L675)),MAX('MDA1'!K675,'MDA2'!K675,'T1'!M675,MAX(T3_R1!L675,T3_R2!L675)),COUNTRY_INFO!F675),0)</f>
        <v>43110</v>
      </c>
      <c r="W675" s="217">
        <f>IF(AND(COUNTRY_INFO!J675&gt;1,COUNTRY_INFO!J675&lt;4), IF(V675/COUNTRY_INFO!F675*100&lt;&gt;0, IF(V675/COUNTRY_INFO!F675*100&gt;100,100,V675/COUNTRY_INFO!F675*100), "-"),0)</f>
        <v>97.653241516785215</v>
      </c>
      <c r="X675" s="11">
        <f t="shared" si="75"/>
        <v>43110</v>
      </c>
      <c r="Y675" s="73">
        <f>IF(AND(COUNTRY_INFO!J675&gt;1,COUNTRY_INFO!J675&lt;4), IF(S675/P675*100&lt;&gt;0, IF(X675/P675*100&gt;100,100,X675/P675*100), "-"),0)</f>
        <v>65.680419282101283</v>
      </c>
      <c r="Z675" s="67">
        <f>COUNTRY_INFO!O675</f>
        <v>14568.18</v>
      </c>
      <c r="AA675" s="61"/>
      <c r="AB675" s="61"/>
      <c r="AC675" s="11">
        <f>MAX('T1'!L675,'T2'!J675)+MAX('T1'!M675,'T2'!K675)+MAX('T1'!N675,'T2'!L675)</f>
        <v>0</v>
      </c>
      <c r="AD675" s="11">
        <f>IF(COUNTRY_INFO!K675=1,IF(COUNTRY_INFO!F675*0.33&gt;MAX('T1'!M675,'T2'!K675),MAX('T1'!M675,'T2'!K675),COUNTRY_INFO!F675*0.33),IF(COUNTRY_INFO!K675=2,IF(COUNTRY_INFO!F675*0.5&gt;MAX('T1'!M675,'T2'!K675),MAX('T1'!M675,'T2'!K675),COUNTRY_INFO!F675*0.5),IF(COUNTRY_INFO!K675=3,IF(COUNTRY_INFO!F675&gt;MAX('T1'!M675,'T2'!K675),MAX('T1'!M675,'T2'!K675),COUNTRY_INFO!F675),0)))</f>
        <v>0</v>
      </c>
      <c r="AE675" s="217">
        <f>IF(AND(COUNTRY_INFO!K675&gt;0,COUNTRY_INFO!K675&lt;4),IF(Z675&gt;0,IF(COUNTRY_INFO!K675=1, AD675/(COUNTRY_INFO!F675*0.33)*100, IF(COUNTRY_INFO!K675=2, AD675/(COUNTRY_INFO!F675*0.5)*100, IF(COUNTRY_INFO!K675=3, AD675/COUNTRY_INFO!F675*100))),"-"),0)</f>
        <v>0</v>
      </c>
      <c r="AF675" s="11">
        <f>IF(COUNTRY_INFO!K675=2,IF(COUNTRY_INFO!G675*0.2&gt;MAX('T1'!N675,'T2'!L675),MAX('T1'!N675,'T2'!L675),COUNTRY_INFO!G675*0.2),IF(COUNTRY_INFO!K675=3,IF(COUNTRY_INFO!G675&gt;MAX('T1'!N675,'T2'!L675),MAX('T1'!N675,'T2'!L675),COUNTRY_INFO!G675),0))</f>
        <v>0</v>
      </c>
      <c r="AG675" s="217">
        <f>IF(AND(COUNTRY_INFO!K675&gt;0,COUNTRY_INFO!K675&lt;4),IF(Z675&gt;0,IF(COUNTRY_INFO!K675=1, 0, IF(COUNTRY_INFO!K675=2, AF675/(COUNTRY_INFO!G675*0.2)*100, IF(COUNTRY_INFO!K675=3, AF675/COUNTRY_INFO!G675*100))),"-"),0)</f>
        <v>0</v>
      </c>
      <c r="AH675" s="11">
        <f t="shared" si="76"/>
        <v>0</v>
      </c>
      <c r="AI675" s="73" t="str">
        <f>IF(AND(COUNTRY_INFO!K675&gt;0,COUNTRY_INFO!K675&lt;4), IF(AC675/Z675*100&lt;&gt;0, IF(AH675/Z675*100&gt;100,100,AH675/Z675*100), "-"),0)</f>
        <v>-</v>
      </c>
      <c r="AJ675" s="261"/>
      <c r="AK675" s="260">
        <f>IF(AND(D675&lt;&gt;0, D675&lt;&gt;"Unknown",D675&lt;&gt;"Stopped",D675&lt;&gt;"Not required"),D675/COUNTRY_INFO!D675, 0)</f>
        <v>0</v>
      </c>
      <c r="AL675" s="260">
        <f>IF(AND(J675&lt;&gt;0,J675&lt;&gt;"Unknown",J675&lt;&gt;"Stopped",J675&lt;&gt;"Not required"),J675/COUNTRY_INFO!D675, 0)</f>
        <v>1</v>
      </c>
      <c r="AM675" s="260">
        <f>IF(AND(P675&lt;&gt;0,P675&lt;&gt;"Unknown",P675&lt;&gt;"Not required"),P675/(COUNTRY_INFO!E675+COUNTRY_INFO!F675), 0)</f>
        <v>1</v>
      </c>
      <c r="AN675" s="260">
        <f>IF(AND(Z675&lt;&gt;0,Z675&lt;&gt;"Unknown",Z675&lt;&gt;"Not required"),IF(COUNTRY_INFO!K675=1,1,IF(COUNTRY_INFO!K675=2,0.5*COUNTRY_INFO!F675/(0.5*COUNTRY_INFO!F675+0.2*COUNTRY_INFO!G675),IF(COUNTRY_INFO!K675=3,COUNTRY_INFO!F675/(COUNTRY_INFO!F675+COUNTRY_INFO!G675)))),0)</f>
        <v>1</v>
      </c>
      <c r="AO675" s="260">
        <f>IF(AND(Z675&lt;&gt;0,Z675&lt;&gt;"Unknown",Z675&lt;&gt;"Not required"),IF(COUNTRY_INFO!K675=1,0,IF(COUNTRY_INFO!K675=2,0.2*COUNTRY_INFO!G675/(0.5*COUNTRY_INFO!F675+0.2*COUNTRY_INFO!G675),IF(COUNTRY_INFO!K675=3,COUNTRY_INFO!G675/(COUNTRY_INFO!F675+COUNTRY_INFO!G675)))),0)</f>
        <v>0</v>
      </c>
      <c r="AP675" s="259">
        <f>MAX(COUNTRY_INFO!D675*AK675*PROFILE!$G$7,COUNTRY_INFO!D675*AL675*PROFILE!$G$7)</f>
        <v>1.4347951138543714E-2</v>
      </c>
      <c r="AQ675" s="259">
        <f>MAX(COUNTRY_INFO!D675*AK675*PROFILE!$G$8,COUNTRY_INFO!D675*AL675*PROFILE!$G$8,COUNTRY_INFO!D675*AM675*PROFILE!$G$8)</f>
        <v>20070.767755687695</v>
      </c>
      <c r="AR675" s="259">
        <f>MAX(COUNTRY_INFO!D675*AK675*PROFILE!$G$9,COUNTRY_INFO!D675*AL675*PROFILE!$G$9,COUNTRY_INFO!D675*AM675*PROFILE!$G$9,IF(AND(DISTRICT!Z675&lt;&gt;"Unknown",Z675&lt;&gt;"Not required"),COUNTRY_INFO!O675*DISTRICT!AN675,0))</f>
        <v>41681.116581984774</v>
      </c>
      <c r="AS675" s="259">
        <f>MAX(COUNTRY_INFO!D675*AK675*PROFILE!$G$10,COUNTRY_INFO!D675*AL675*PROFILE!$G$10,IF(AND(DISTRICT!Z675&lt;&gt;"Unknown",Z675&lt;&gt;"Not required"),COUNTRY_INFO!O675*DISTRICT!AO675,0))</f>
        <v>75283.101314376399</v>
      </c>
      <c r="AT675" s="259">
        <f t="shared" si="77"/>
        <v>137035</v>
      </c>
      <c r="AU675" s="258">
        <f t="shared" si="72"/>
        <v>0</v>
      </c>
      <c r="AV675" s="259">
        <f>MAX('MDA2'!J675,'T1'!L675,'T2'!J675,T3_R1!K675,T3_R2!K675)</f>
        <v>0</v>
      </c>
      <c r="AW675" s="259">
        <f>MAX('MDA1'!K675,'MDA2'!K675,'MDA3'!I675,'MDA3'!L675,'T1'!M675,'T2'!K675,T3_R1!L675,T3_R2!L675)</f>
        <v>43542</v>
      </c>
      <c r="AX675" s="259">
        <f>MAX('MDA1'!L675,'MDA2'!L675,'MDA3'!J675,'MDA3'!M675,'T1'!N675,'T2'!L675,T3_R1!M675,T3_R2!M675)</f>
        <v>77407</v>
      </c>
      <c r="AY675" s="259">
        <f t="shared" si="78"/>
        <v>120949</v>
      </c>
      <c r="AZ675" s="259">
        <f>MAX('MDA2'!J675,T675)</f>
        <v>0</v>
      </c>
      <c r="BA675" s="259">
        <f>MAX('MDA1'!K675,'MDA2'!K675,'MDA3'!I675,'MDA3'!L675,V675,AD675)</f>
        <v>43542</v>
      </c>
      <c r="BB675" s="259">
        <f>MAX('MDA1'!L675,'MDA2'!L675,'MDA3'!J675,'MDA3'!M675,AF675)</f>
        <v>77407</v>
      </c>
      <c r="BC675" s="259">
        <f t="shared" si="73"/>
        <v>120949</v>
      </c>
      <c r="BD675" s="260">
        <f t="shared" si="74"/>
        <v>88.261393074761912</v>
      </c>
    </row>
    <row r="676" spans="1:56" x14ac:dyDescent="0.2">
      <c r="A676" s="10" t="str">
        <f>IF(COUNTRY_INFO!A676=0," ",COUNTRY_INFO!A676)</f>
        <v>Ethiopia</v>
      </c>
      <c r="B676" s="10" t="str">
        <f>IF(COUNTRY_INFO!B676=0," ",COUNTRY_INFO!B676)</f>
        <v>SNNPR Kafa</v>
      </c>
      <c r="C676" s="87" t="str">
        <f>IF(COUNTRY_INFO!C676=0," ",COUNTRY_INFO!C676)</f>
        <v>Bita</v>
      </c>
      <c r="D676" s="67">
        <f>COUNTRY_INFO!L676</f>
        <v>0</v>
      </c>
      <c r="E676" s="61"/>
      <c r="F676" s="61"/>
      <c r="G676" s="11">
        <f>MAX('MDA1'!M676,'MDA2'!M676)</f>
        <v>0</v>
      </c>
      <c r="H676" s="11">
        <f>IF(AND(COUNTRY_INFO!H676&gt;0,COUNTRY_INFO!H676&lt;4),IF(D676&gt;MAX('MDA1'!M676,'MDA2'!M676),MAX('MDA1'!M676,'MDA2'!M676),D676),0)</f>
        <v>0</v>
      </c>
      <c r="I676" s="73">
        <f>IF(AND(COUNTRY_INFO!H676&gt;0,COUNTRY_INFO!H676&lt;4), IF(G676/D676*100&lt;&gt;0, IF(G676/D676*100&gt;100,100,G676/D676*100), "-"),0)</f>
        <v>0</v>
      </c>
      <c r="J676" s="67">
        <f>COUNTRY_INFO!M676</f>
        <v>95024</v>
      </c>
      <c r="K676" s="61"/>
      <c r="L676" s="61"/>
      <c r="M676" s="11">
        <f>MAX('MDA1'!M676,MAX('MDA3'!I676,'MDA3'!L676)+MAX('MDA3'!J676,'MDA3'!M676))</f>
        <v>86253</v>
      </c>
      <c r="N676" s="11">
        <f>IF(AND(COUNTRY_INFO!I676&gt;0,COUNTRY_INFO!I676&lt;4),IF(J676&gt;MAX('MDA1'!M676,MAX('MDA3'!I676,'MDA3'!L676)+MAX('MDA3'!J676,'MDA3'!M676)),MAX('MDA1'!M676,MAX('MDA3'!I676,'MDA3'!L676)+MAX('MDA3'!J676,'MDA3'!M676)),J676),0)</f>
        <v>86253</v>
      </c>
      <c r="O676" s="73">
        <f>IF(AND(COUNTRY_INFO!I676&gt;0,COUNTRY_INFO!I676&lt;4), IF(M676/J676*100&lt;&gt;0, IF(M676/J676*100&gt;100,100,M676/J676*100), "-"),0)</f>
        <v>90.769700286243477</v>
      </c>
      <c r="P676" s="67">
        <f>COUNTRY_INFO!N676</f>
        <v>45514</v>
      </c>
      <c r="Q676" s="61"/>
      <c r="R676" s="61"/>
      <c r="S676" s="11">
        <f>SUM(MAX('MDA2'!J676, 'T1'!L676, MAX(T3_R1!K676, T3_R2!K676)), MAX('MDA1'!K676, 'MDA2'!K676, 'T1'!M676, MAX(T3_R1!L676, T3_R2!L676)), MAX('MDA1'!L676, 'MDA2'!L676, 'T1'!N676, MAX(T3_R1!M676, T3_R2!M676)))</f>
        <v>28377</v>
      </c>
      <c r="T676" s="11">
        <f>IF(AND(COUNTRY_INFO!J676&gt;1,COUNTRY_INFO!J676&lt;4),IF(COUNTRY_INFO!E676&gt;MAX('MDA2'!J676,'T1'!L676,MAX(T3_R1!K676,T3_R2!K676)),MAX('MDA2'!J676,'T1'!L676,MAX(T3_R1!K676,T3_R2!K676)),COUNTRY_INFO!E676),0)</f>
        <v>0</v>
      </c>
      <c r="U676" s="217" t="str">
        <f>IF(AND(COUNTRY_INFO!J676&gt;1,COUNTRY_INFO!J676&lt;4), IF(T676/COUNTRY_INFO!E676*100&lt;&gt;0, IF(T676/COUNTRY_INFO!E676*100&gt;100,100,T676/COUNTRY_INFO!E676*100), "-"),0)</f>
        <v>-</v>
      </c>
      <c r="V676" s="11">
        <f>IF(AND(COUNTRY_INFO!J676&gt;1,COUNTRY_INFO!J676&lt;4),IF(COUNTRY_INFO!F676&gt;MAX('MDA1'!K676,'MDA2'!K676,'T1'!M676,MAX(T3_R1!L676,T3_R2!L676)),MAX('MDA1'!K676,'MDA2'!K676,'T1'!M676,MAX(T3_R1!L676,T3_R2!L676)),COUNTRY_INFO!F676),0)</f>
        <v>28377</v>
      </c>
      <c r="W676" s="217">
        <f>IF(AND(COUNTRY_INFO!J676&gt;1,COUNTRY_INFO!J676&lt;4), IF(V676/COUNTRY_INFO!F676*100&lt;&gt;0, IF(V676/COUNTRY_INFO!F676*100&gt;100,100,V676/COUNTRY_INFO!F676*100), "-"),0)</f>
        <v>92.69894159153273</v>
      </c>
      <c r="X676" s="11">
        <f t="shared" si="75"/>
        <v>28377</v>
      </c>
      <c r="Y676" s="73">
        <f>IF(AND(COUNTRY_INFO!J676&gt;1,COUNTRY_INFO!J676&lt;4), IF(S676/P676*100&lt;&gt;0, IF(X676/P676*100&gt;100,100,X676/P676*100), "-"),0)</f>
        <v>62.347849013490354</v>
      </c>
      <c r="Z676" s="67">
        <f>COUNTRY_INFO!O676</f>
        <v>0</v>
      </c>
      <c r="AA676" s="61"/>
      <c r="AB676" s="61"/>
      <c r="AC676" s="11">
        <f>MAX('T1'!L676,'T2'!J676)+MAX('T1'!M676,'T2'!K676)+MAX('T1'!N676,'T2'!L676)</f>
        <v>0</v>
      </c>
      <c r="AD676" s="11">
        <f>IF(COUNTRY_INFO!K676=1,IF(COUNTRY_INFO!F676*0.33&gt;MAX('T1'!M676,'T2'!K676),MAX('T1'!M676,'T2'!K676),COUNTRY_INFO!F676*0.33),IF(COUNTRY_INFO!K676=2,IF(COUNTRY_INFO!F676*0.5&gt;MAX('T1'!M676,'T2'!K676),MAX('T1'!M676,'T2'!K676),COUNTRY_INFO!F676*0.5),IF(COUNTRY_INFO!K676=3,IF(COUNTRY_INFO!F676&gt;MAX('T1'!M676,'T2'!K676),MAX('T1'!M676,'T2'!K676),COUNTRY_INFO!F676),0)))</f>
        <v>0</v>
      </c>
      <c r="AE676" s="217">
        <f>IF(AND(COUNTRY_INFO!K676&gt;0,COUNTRY_INFO!K676&lt;4),IF(Z676&gt;0,IF(COUNTRY_INFO!K676=1, AD676/(COUNTRY_INFO!F676*0.33)*100, IF(COUNTRY_INFO!K676=2, AD676/(COUNTRY_INFO!F676*0.5)*100, IF(COUNTRY_INFO!K676=3, AD676/COUNTRY_INFO!F676*100))),"-"),0)</f>
        <v>0</v>
      </c>
      <c r="AF676" s="11">
        <f>IF(COUNTRY_INFO!K676=2,IF(COUNTRY_INFO!G676*0.2&gt;MAX('T1'!N676,'T2'!L676),MAX('T1'!N676,'T2'!L676),COUNTRY_INFO!G676*0.2),IF(COUNTRY_INFO!K676=3,IF(COUNTRY_INFO!G676&gt;MAX('T1'!N676,'T2'!L676),MAX('T1'!N676,'T2'!L676),COUNTRY_INFO!G676),0))</f>
        <v>0</v>
      </c>
      <c r="AG676" s="217">
        <f>IF(AND(COUNTRY_INFO!K676&gt;0,COUNTRY_INFO!K676&lt;4),IF(Z676&gt;0,IF(COUNTRY_INFO!K676=1, 0, IF(COUNTRY_INFO!K676=2, AF676/(COUNTRY_INFO!G676*0.2)*100, IF(COUNTRY_INFO!K676=3, AF676/COUNTRY_INFO!G676*100))),"-"),0)</f>
        <v>0</v>
      </c>
      <c r="AH676" s="11">
        <f t="shared" si="76"/>
        <v>0</v>
      </c>
      <c r="AI676" s="73">
        <f>IF(AND(COUNTRY_INFO!K676&gt;0,COUNTRY_INFO!K676&lt;4), IF(AC676/Z676*100&lt;&gt;0, IF(AH676/Z676*100&gt;100,100,AH676/Z676*100), "-"),0)</f>
        <v>0</v>
      </c>
      <c r="AJ676" s="261"/>
      <c r="AK676" s="260">
        <f>IF(AND(D676&lt;&gt;0, D676&lt;&gt;"Unknown",D676&lt;&gt;"Stopped",D676&lt;&gt;"Not required"),D676/COUNTRY_INFO!D676, 0)</f>
        <v>0</v>
      </c>
      <c r="AL676" s="260">
        <f>IF(AND(J676&lt;&gt;0,J676&lt;&gt;"Unknown",J676&lt;&gt;"Stopped",J676&lt;&gt;"Not required"),J676/COUNTRY_INFO!D676, 0)</f>
        <v>1</v>
      </c>
      <c r="AM676" s="260">
        <f>IF(AND(P676&lt;&gt;0,P676&lt;&gt;"Unknown",P676&lt;&gt;"Not required"),P676/(COUNTRY_INFO!E676+COUNTRY_INFO!F676), 0)</f>
        <v>1</v>
      </c>
      <c r="AN676" s="260">
        <f>IF(AND(Z676&lt;&gt;0,Z676&lt;&gt;"Unknown",Z676&lt;&gt;"Not required"),IF(COUNTRY_INFO!K676=1,1,IF(COUNTRY_INFO!K676=2,0.5*COUNTRY_INFO!F676/(0.5*COUNTRY_INFO!F676+0.2*COUNTRY_INFO!G676),IF(COUNTRY_INFO!K676=3,COUNTRY_INFO!F676/(COUNTRY_INFO!F676+COUNTRY_INFO!G676)))),0)</f>
        <v>0</v>
      </c>
      <c r="AO676" s="260">
        <f>IF(AND(Z676&lt;&gt;0,Z676&lt;&gt;"Unknown",Z676&lt;&gt;"Not required"),IF(COUNTRY_INFO!K676=1,0,IF(COUNTRY_INFO!K676=2,0.2*COUNTRY_INFO!G676/(0.5*COUNTRY_INFO!F676+0.2*COUNTRY_INFO!G676),IF(COUNTRY_INFO!K676=3,COUNTRY_INFO!G676/(COUNTRY_INFO!F676+COUNTRY_INFO!G676)))),0)</f>
        <v>0</v>
      </c>
      <c r="AP676" s="259">
        <f>MAX(COUNTRY_INFO!D676*AK676*PROFILE!$G$7,COUNTRY_INFO!D676*AL676*PROFILE!$G$7)</f>
        <v>9.9492809062573639E-3</v>
      </c>
      <c r="AQ676" s="259">
        <f>MAX(COUNTRY_INFO!D676*AK676*PROFILE!$G$8,COUNTRY_INFO!D676*AL676*PROFILE!$G$8,COUNTRY_INFO!D676*AM676*PROFILE!$G$8)</f>
        <v>13917.646113886725</v>
      </c>
      <c r="AR676" s="259">
        <f>MAX(COUNTRY_INFO!D676*AK676*PROFILE!$G$9,COUNTRY_INFO!D676*AL676*PROFILE!$G$9,COUNTRY_INFO!D676*AM676*PROFILE!$G$9,IF(AND(DISTRICT!Z676&lt;&gt;"Unknown",Z676&lt;&gt;"Not required"),COUNTRY_INFO!O676*DISTRICT!AN676,0))</f>
        <v>28902.881906713767</v>
      </c>
      <c r="AS676" s="259">
        <f>MAX(COUNTRY_INFO!D676*AK676*PROFILE!$G$10,COUNTRY_INFO!D676*AL676*PROFILE!$G$10,IF(AND(DISTRICT!Z676&lt;&gt;"Unknown",Z676&lt;&gt;"Not required"),COUNTRY_INFO!O676*DISTRICT!AO676,0))</f>
        <v>52203.462030118601</v>
      </c>
      <c r="AT676" s="259">
        <f t="shared" si="77"/>
        <v>95024</v>
      </c>
      <c r="AU676" s="258" t="str">
        <f t="shared" si="72"/>
        <v>Y</v>
      </c>
      <c r="AV676" s="259">
        <f>MAX('MDA2'!J676,'T1'!L676,'T2'!J676,T3_R1!K676,T3_R2!K676)</f>
        <v>0</v>
      </c>
      <c r="AW676" s="259">
        <f>MAX('MDA1'!K676,'MDA2'!K676,'MDA3'!I676,'MDA3'!L676,'T1'!M676,'T2'!K676,T3_R1!L676,T3_R2!L676)</f>
        <v>31051</v>
      </c>
      <c r="AX676" s="259">
        <f>MAX('MDA1'!L676,'MDA2'!L676,'MDA3'!J676,'MDA3'!M676,'T1'!N676,'T2'!L676,T3_R1!M676,T3_R2!M676)</f>
        <v>55202</v>
      </c>
      <c r="AY676" s="259">
        <f t="shared" si="78"/>
        <v>86253</v>
      </c>
      <c r="AZ676" s="259">
        <f>MAX('MDA2'!J676,T676)</f>
        <v>0</v>
      </c>
      <c r="BA676" s="259">
        <f>MAX('MDA1'!K676,'MDA2'!K676,'MDA3'!I676,'MDA3'!L676,V676,AD676)</f>
        <v>31051</v>
      </c>
      <c r="BB676" s="259">
        <f>MAX('MDA1'!L676,'MDA2'!L676,'MDA3'!J676,'MDA3'!M676,AF676)</f>
        <v>55202</v>
      </c>
      <c r="BC676" s="259">
        <f t="shared" si="73"/>
        <v>86253</v>
      </c>
      <c r="BD676" s="260">
        <f t="shared" si="74"/>
        <v>90.769700286243477</v>
      </c>
    </row>
    <row r="677" spans="1:56" x14ac:dyDescent="0.2">
      <c r="A677" s="10" t="str">
        <f>IF(COUNTRY_INFO!A677=0," ",COUNTRY_INFO!A677)</f>
        <v>Ethiopia</v>
      </c>
      <c r="B677" s="10" t="str">
        <f>IF(COUNTRY_INFO!B677=0," ",COUNTRY_INFO!B677)</f>
        <v>SNNPR Kafa</v>
      </c>
      <c r="C677" s="87" t="str">
        <f>IF(COUNTRY_INFO!C677=0," ",COUNTRY_INFO!C677)</f>
        <v>Bonga Town</v>
      </c>
      <c r="D677" s="67">
        <f>COUNTRY_INFO!L677</f>
        <v>0</v>
      </c>
      <c r="E677" s="61"/>
      <c r="F677" s="61"/>
      <c r="G677" s="11">
        <f>MAX('MDA1'!M677,'MDA2'!M677)</f>
        <v>0</v>
      </c>
      <c r="H677" s="11">
        <f>IF(AND(COUNTRY_INFO!H677&gt;0,COUNTRY_INFO!H677&lt;4),IF(D677&gt;MAX('MDA1'!M677,'MDA2'!M677),MAX('MDA1'!M677,'MDA2'!M677),D677),0)</f>
        <v>0</v>
      </c>
      <c r="I677" s="73">
        <f>IF(AND(COUNTRY_INFO!H677&gt;0,COUNTRY_INFO!H677&lt;4), IF(G677/D677*100&lt;&gt;0, IF(G677/D677*100&gt;100,100,G677/D677*100), "-"),0)</f>
        <v>0</v>
      </c>
      <c r="J677" s="67">
        <f>COUNTRY_INFO!M677</f>
        <v>30816</v>
      </c>
      <c r="K677" s="61"/>
      <c r="L677" s="61"/>
      <c r="M677" s="11">
        <f>MAX('MDA1'!M677,MAX('MDA3'!I677,'MDA3'!L677)+MAX('MDA3'!J677,'MDA3'!M677))</f>
        <v>33540</v>
      </c>
      <c r="N677" s="11">
        <f>IF(AND(COUNTRY_INFO!I677&gt;0,COUNTRY_INFO!I677&lt;4),IF(J677&gt;MAX('MDA1'!M677,MAX('MDA3'!I677,'MDA3'!L677)+MAX('MDA3'!J677,'MDA3'!M677)),MAX('MDA1'!M677,MAX('MDA3'!I677,'MDA3'!L677)+MAX('MDA3'!J677,'MDA3'!M677)),J677),0)</f>
        <v>30816</v>
      </c>
      <c r="O677" s="73">
        <f>IF(AND(COUNTRY_INFO!I677&gt;0,COUNTRY_INFO!I677&lt;4), IF(M677/J677*100&lt;&gt;0, IF(M677/J677*100&gt;100,100,M677/J677*100), "-"),0)</f>
        <v>100</v>
      </c>
      <c r="P677" s="67">
        <f>COUNTRY_INFO!N677</f>
        <v>14760</v>
      </c>
      <c r="Q677" s="61"/>
      <c r="R677" s="61"/>
      <c r="S677" s="11">
        <f>SUM(MAX('MDA2'!J677, 'T1'!L677, MAX(T3_R1!K677, T3_R2!K677)), MAX('MDA1'!K677, 'MDA2'!K677, 'T1'!M677, MAX(T3_R1!L677, T3_R2!L677)), MAX('MDA1'!L677, 'MDA2'!L677, 'T1'!N677, MAX(T3_R1!M677, T3_R2!M677)))</f>
        <v>8231</v>
      </c>
      <c r="T677" s="11">
        <f>IF(AND(COUNTRY_INFO!J677&gt;1,COUNTRY_INFO!J677&lt;4),IF(COUNTRY_INFO!E677&gt;MAX('MDA2'!J677,'T1'!L677,MAX(T3_R1!K677,T3_R2!K677)),MAX('MDA2'!J677,'T1'!L677,MAX(T3_R1!K677,T3_R2!K677)),COUNTRY_INFO!E677),0)</f>
        <v>0</v>
      </c>
      <c r="U677" s="217" t="str">
        <f>IF(AND(COUNTRY_INFO!J677&gt;1,COUNTRY_INFO!J677&lt;4), IF(T677/COUNTRY_INFO!E677*100&lt;&gt;0, IF(T677/COUNTRY_INFO!E677*100&gt;100,100,T677/COUNTRY_INFO!E677*100), "-"),0)</f>
        <v>-</v>
      </c>
      <c r="V677" s="11">
        <f>IF(AND(COUNTRY_INFO!J677&gt;1,COUNTRY_INFO!J677&lt;4),IF(COUNTRY_INFO!F677&gt;MAX('MDA1'!K677,'MDA2'!K677,'T1'!M677,MAX(T3_R1!L677,T3_R2!L677)),MAX('MDA1'!K677,'MDA2'!K677,'T1'!M677,MAX(T3_R1!L677,T3_R2!L677)),COUNTRY_INFO!F677),0)</f>
        <v>8231</v>
      </c>
      <c r="W677" s="217">
        <f>IF(AND(COUNTRY_INFO!J677&gt;1,COUNTRY_INFO!J677&lt;4), IF(V677/COUNTRY_INFO!F677*100&lt;&gt;0, IF(V677/COUNTRY_INFO!F677*100&gt;100,100,V677/COUNTRY_INFO!F677*100), "-"),0)</f>
        <v>82.915281555354085</v>
      </c>
      <c r="X677" s="11">
        <f t="shared" si="75"/>
        <v>8231</v>
      </c>
      <c r="Y677" s="73">
        <f>IF(AND(COUNTRY_INFO!J677&gt;1,COUNTRY_INFO!J677&lt;4), IF(S677/P677*100&lt;&gt;0, IF(X677/P677*100&gt;100,100,X677/P677*100), "-"),0)</f>
        <v>55.765582655826563</v>
      </c>
      <c r="Z677" s="67">
        <f>COUNTRY_INFO!O677</f>
        <v>0</v>
      </c>
      <c r="AA677" s="61"/>
      <c r="AB677" s="61"/>
      <c r="AC677" s="11">
        <f>MAX('T1'!L677,'T2'!J677)+MAX('T1'!M677,'T2'!K677)+MAX('T1'!N677,'T2'!L677)</f>
        <v>0</v>
      </c>
      <c r="AD677" s="11">
        <f>IF(COUNTRY_INFO!K677=1,IF(COUNTRY_INFO!F677*0.33&gt;MAX('T1'!M677,'T2'!K677),MAX('T1'!M677,'T2'!K677),COUNTRY_INFO!F677*0.33),IF(COUNTRY_INFO!K677=2,IF(COUNTRY_INFO!F677*0.5&gt;MAX('T1'!M677,'T2'!K677),MAX('T1'!M677,'T2'!K677),COUNTRY_INFO!F677*0.5),IF(COUNTRY_INFO!K677=3,IF(COUNTRY_INFO!F677&gt;MAX('T1'!M677,'T2'!K677),MAX('T1'!M677,'T2'!K677),COUNTRY_INFO!F677),0)))</f>
        <v>0</v>
      </c>
      <c r="AE677" s="217">
        <f>IF(AND(COUNTRY_INFO!K677&gt;0,COUNTRY_INFO!K677&lt;4),IF(Z677&gt;0,IF(COUNTRY_INFO!K677=1, AD677/(COUNTRY_INFO!F677*0.33)*100, IF(COUNTRY_INFO!K677=2, AD677/(COUNTRY_INFO!F677*0.5)*100, IF(COUNTRY_INFO!K677=3, AD677/COUNTRY_INFO!F677*100))),"-"),0)</f>
        <v>0</v>
      </c>
      <c r="AF677" s="11">
        <f>IF(COUNTRY_INFO!K677=2,IF(COUNTRY_INFO!G677*0.2&gt;MAX('T1'!N677,'T2'!L677),MAX('T1'!N677,'T2'!L677),COUNTRY_INFO!G677*0.2),IF(COUNTRY_INFO!K677=3,IF(COUNTRY_INFO!G677&gt;MAX('T1'!N677,'T2'!L677),MAX('T1'!N677,'T2'!L677),COUNTRY_INFO!G677),0))</f>
        <v>0</v>
      </c>
      <c r="AG677" s="217">
        <f>IF(AND(COUNTRY_INFO!K677&gt;0,COUNTRY_INFO!K677&lt;4),IF(Z677&gt;0,IF(COUNTRY_INFO!K677=1, 0, IF(COUNTRY_INFO!K677=2, AF677/(COUNTRY_INFO!G677*0.2)*100, IF(COUNTRY_INFO!K677=3, AF677/COUNTRY_INFO!G677*100))),"-"),0)</f>
        <v>0</v>
      </c>
      <c r="AH677" s="11">
        <f t="shared" si="76"/>
        <v>0</v>
      </c>
      <c r="AI677" s="73">
        <f>IF(AND(COUNTRY_INFO!K677&gt;0,COUNTRY_INFO!K677&lt;4), IF(AC677/Z677*100&lt;&gt;0, IF(AH677/Z677*100&gt;100,100,AH677/Z677*100), "-"),0)</f>
        <v>0</v>
      </c>
      <c r="AJ677" s="261"/>
      <c r="AK677" s="260">
        <f>IF(AND(D677&lt;&gt;0, D677&lt;&gt;"Unknown",D677&lt;&gt;"Stopped",D677&lt;&gt;"Not required"),D677/COUNTRY_INFO!D677, 0)</f>
        <v>0</v>
      </c>
      <c r="AL677" s="260">
        <f>IF(AND(J677&lt;&gt;0,J677&lt;&gt;"Unknown",J677&lt;&gt;"Stopped",J677&lt;&gt;"Not required"),J677/COUNTRY_INFO!D677, 0)</f>
        <v>1</v>
      </c>
      <c r="AM677" s="260">
        <f>IF(AND(P677&lt;&gt;0,P677&lt;&gt;"Unknown",P677&lt;&gt;"Not required"),P677/(COUNTRY_INFO!E677+COUNTRY_INFO!F677), 0)</f>
        <v>1</v>
      </c>
      <c r="AN677" s="260">
        <f>IF(AND(Z677&lt;&gt;0,Z677&lt;&gt;"Unknown",Z677&lt;&gt;"Not required"),IF(COUNTRY_INFO!K677=1,1,IF(COUNTRY_INFO!K677=2,0.5*COUNTRY_INFO!F677/(0.5*COUNTRY_INFO!F677+0.2*COUNTRY_INFO!G677),IF(COUNTRY_INFO!K677=3,COUNTRY_INFO!F677/(COUNTRY_INFO!F677+COUNTRY_INFO!G677)))),0)</f>
        <v>0</v>
      </c>
      <c r="AO677" s="260">
        <f>IF(AND(Z677&lt;&gt;0,Z677&lt;&gt;"Unknown",Z677&lt;&gt;"Not required"),IF(COUNTRY_INFO!K677=1,0,IF(COUNTRY_INFO!K677=2,0.2*COUNTRY_INFO!G677/(0.5*COUNTRY_INFO!F677+0.2*COUNTRY_INFO!G677),IF(COUNTRY_INFO!K677=3,COUNTRY_INFO!G677/(COUNTRY_INFO!F677+COUNTRY_INFO!G677)))),0)</f>
        <v>0</v>
      </c>
      <c r="AP677" s="259">
        <f>MAX(COUNTRY_INFO!D677*AK677*PROFILE!$G$7,COUNTRY_INFO!D677*AL677*PROFILE!$G$7)</f>
        <v>3.2265221460602263E-3</v>
      </c>
      <c r="AQ677" s="259">
        <f>MAX(COUNTRY_INFO!D677*AK677*PROFILE!$G$8,COUNTRY_INFO!D677*AL677*PROFILE!$G$8,COUNTRY_INFO!D677*AM677*PROFILE!$G$8)</f>
        <v>4513.4511559767352</v>
      </c>
      <c r="AR677" s="259">
        <f>MAX(COUNTRY_INFO!D677*AK677*PROFILE!$G$9,COUNTRY_INFO!D677*AL677*PROFILE!$G$9,COUNTRY_INFO!D677*AM677*PROFILE!$G$9,IF(AND(DISTRICT!Z677&lt;&gt;"Unknown",Z677&lt;&gt;"Not required"),COUNTRY_INFO!O677*DISTRICT!AN677,0))</f>
        <v>9373.1184630966018</v>
      </c>
      <c r="AS677" s="259">
        <f>MAX(COUNTRY_INFO!D677*AK677*PROFILE!$G$10,COUNTRY_INFO!D677*AL677*PROFILE!$G$10,IF(AND(DISTRICT!Z677&lt;&gt;"Unknown",Z677&lt;&gt;"Not required"),COUNTRY_INFO!O677*DISTRICT!AO677,0))</f>
        <v>16929.427154404519</v>
      </c>
      <c r="AT677" s="259">
        <f t="shared" si="77"/>
        <v>30816</v>
      </c>
      <c r="AU677" s="258" t="str">
        <f t="shared" si="72"/>
        <v>Y</v>
      </c>
      <c r="AV677" s="259">
        <f>MAX('MDA2'!J677,'T1'!L677,'T2'!J677,T3_R1!K677,T3_R2!K677)</f>
        <v>0</v>
      </c>
      <c r="AW677" s="259">
        <f>MAX('MDA1'!K677,'MDA2'!K677,'MDA3'!I677,'MDA3'!L677,'T1'!M677,'T2'!K677,T3_R1!L677,T3_R2!L677)</f>
        <v>12074</v>
      </c>
      <c r="AX677" s="259">
        <f>MAX('MDA1'!L677,'MDA2'!L677,'MDA3'!J677,'MDA3'!M677,'T1'!N677,'T2'!L677,T3_R1!M677,T3_R2!M677)</f>
        <v>21466</v>
      </c>
      <c r="AY677" s="259">
        <f t="shared" si="78"/>
        <v>33540</v>
      </c>
      <c r="AZ677" s="259">
        <f>MAX('MDA2'!J677,T677)</f>
        <v>0</v>
      </c>
      <c r="BA677" s="259">
        <f>MAX('MDA1'!K677,'MDA2'!K677,'MDA3'!I677,'MDA3'!L677,V677,AD677)</f>
        <v>12074</v>
      </c>
      <c r="BB677" s="259">
        <f>MAX('MDA1'!L677,'MDA2'!L677,'MDA3'!J677,'MDA3'!M677,AF677)</f>
        <v>21466</v>
      </c>
      <c r="BC677" s="259">
        <f t="shared" si="73"/>
        <v>30816</v>
      </c>
      <c r="BD677" s="260">
        <f t="shared" si="74"/>
        <v>100</v>
      </c>
    </row>
    <row r="678" spans="1:56" x14ac:dyDescent="0.2">
      <c r="A678" s="10" t="str">
        <f>IF(COUNTRY_INFO!A678=0," ",COUNTRY_INFO!A678)</f>
        <v>Ethiopia</v>
      </c>
      <c r="B678" s="10" t="str">
        <f>IF(COUNTRY_INFO!B678=0," ",COUNTRY_INFO!B678)</f>
        <v>SNNPR Kafa</v>
      </c>
      <c r="C678" s="87" t="str">
        <f>IF(COUNTRY_INFO!C678=0," ",COUNTRY_INFO!C678)</f>
        <v>Chena</v>
      </c>
      <c r="D678" s="67">
        <f>COUNTRY_INFO!L678</f>
        <v>0</v>
      </c>
      <c r="E678" s="61"/>
      <c r="F678" s="61"/>
      <c r="G678" s="11">
        <f>MAX('MDA1'!M678,'MDA2'!M678)</f>
        <v>0</v>
      </c>
      <c r="H678" s="11">
        <f>IF(AND(COUNTRY_INFO!H678&gt;0,COUNTRY_INFO!H678&lt;4),IF(D678&gt;MAX('MDA1'!M678,'MDA2'!M678),MAX('MDA1'!M678,'MDA2'!M678),D678),0)</f>
        <v>0</v>
      </c>
      <c r="I678" s="73">
        <f>IF(AND(COUNTRY_INFO!H678&gt;0,COUNTRY_INFO!H678&lt;4), IF(G678/D678*100&lt;&gt;0, IF(G678/D678*100&gt;100,100,G678/D678*100), "-"),0)</f>
        <v>0</v>
      </c>
      <c r="J678" s="67">
        <f>COUNTRY_INFO!M678</f>
        <v>203115</v>
      </c>
      <c r="K678" s="61"/>
      <c r="L678" s="61"/>
      <c r="M678" s="11">
        <f>MAX('MDA1'!M678,MAX('MDA3'!I678,'MDA3'!L678)+MAX('MDA3'!J678,'MDA3'!M678))</f>
        <v>170248</v>
      </c>
      <c r="N678" s="11">
        <f>IF(AND(COUNTRY_INFO!I678&gt;0,COUNTRY_INFO!I678&lt;4),IF(J678&gt;MAX('MDA1'!M678,MAX('MDA3'!I678,'MDA3'!L678)+MAX('MDA3'!J678,'MDA3'!M678)),MAX('MDA1'!M678,MAX('MDA3'!I678,'MDA3'!L678)+MAX('MDA3'!J678,'MDA3'!M678)),J678),0)</f>
        <v>170248</v>
      </c>
      <c r="O678" s="73">
        <f>IF(AND(COUNTRY_INFO!I678&gt;0,COUNTRY_INFO!I678&lt;4), IF(M678/J678*100&lt;&gt;0, IF(M678/J678*100&gt;100,100,M678/J678*100), "-"),0)</f>
        <v>83.818526450532943</v>
      </c>
      <c r="P678" s="67">
        <f>COUNTRY_INFO!N678</f>
        <v>97287</v>
      </c>
      <c r="Q678" s="61"/>
      <c r="R678" s="61"/>
      <c r="S678" s="11">
        <f>SUM(MAX('MDA2'!J678, 'T1'!L678, MAX(T3_R1!K678, T3_R2!K678)), MAX('MDA1'!K678, 'MDA2'!K678, 'T1'!M678, MAX(T3_R1!L678, T3_R2!L678)), MAX('MDA1'!L678, 'MDA2'!L678, 'T1'!N678, MAX(T3_R1!M678, T3_R2!M678)))</f>
        <v>62280</v>
      </c>
      <c r="T678" s="11">
        <f>IF(AND(COUNTRY_INFO!J678&gt;1,COUNTRY_INFO!J678&lt;4),IF(COUNTRY_INFO!E678&gt;MAX('MDA2'!J678,'T1'!L678,MAX(T3_R1!K678,T3_R2!K678)),MAX('MDA2'!J678,'T1'!L678,MAX(T3_R1!K678,T3_R2!K678)),COUNTRY_INFO!E678),0)</f>
        <v>0</v>
      </c>
      <c r="U678" s="217" t="str">
        <f>IF(AND(COUNTRY_INFO!J678&gt;1,COUNTRY_INFO!J678&lt;4), IF(T678/COUNTRY_INFO!E678*100&lt;&gt;0, IF(T678/COUNTRY_INFO!E678*100&gt;100,100,T678/COUNTRY_INFO!E678*100), "-"),0)</f>
        <v>-</v>
      </c>
      <c r="V678" s="11">
        <f>IF(AND(COUNTRY_INFO!J678&gt;1,COUNTRY_INFO!J678&lt;4),IF(COUNTRY_INFO!F678&gt;MAX('MDA1'!K678,'MDA2'!K678,'T1'!M678,MAX(T3_R1!L678,T3_R2!L678)),MAX('MDA1'!K678,'MDA2'!K678,'T1'!M678,MAX(T3_R1!L678,T3_R2!L678)),COUNTRY_INFO!F678),0)</f>
        <v>62280</v>
      </c>
      <c r="W678" s="217">
        <f>IF(AND(COUNTRY_INFO!J678&gt;1,COUNTRY_INFO!J678&lt;4), IF(V678/COUNTRY_INFO!F678*100&lt;&gt;0, IF(V678/COUNTRY_INFO!F678*100&gt;100,100,V678/COUNTRY_INFO!F678*100), "-"),0)</f>
        <v>95.179875905492565</v>
      </c>
      <c r="X678" s="11">
        <f t="shared" si="75"/>
        <v>62280</v>
      </c>
      <c r="Y678" s="73">
        <f>IF(AND(COUNTRY_INFO!J678&gt;1,COUNTRY_INFO!J678&lt;4), IF(S678/P678*100&lt;&gt;0, IF(X678/P678*100&gt;100,100,X678/P678*100), "-"),0)</f>
        <v>64.016775108699008</v>
      </c>
      <c r="Z678" s="67">
        <f>COUNTRY_INFO!O678</f>
        <v>0</v>
      </c>
      <c r="AA678" s="61"/>
      <c r="AB678" s="61"/>
      <c r="AC678" s="11">
        <f>MAX('T1'!L678,'T2'!J678)+MAX('T1'!M678,'T2'!K678)+MAX('T1'!N678,'T2'!L678)</f>
        <v>0</v>
      </c>
      <c r="AD678" s="11">
        <f>IF(COUNTRY_INFO!K678=1,IF(COUNTRY_INFO!F678*0.33&gt;MAX('T1'!M678,'T2'!K678),MAX('T1'!M678,'T2'!K678),COUNTRY_INFO!F678*0.33),IF(COUNTRY_INFO!K678=2,IF(COUNTRY_INFO!F678*0.5&gt;MAX('T1'!M678,'T2'!K678),MAX('T1'!M678,'T2'!K678),COUNTRY_INFO!F678*0.5),IF(COUNTRY_INFO!K678=3,IF(COUNTRY_INFO!F678&gt;MAX('T1'!M678,'T2'!K678),MAX('T1'!M678,'T2'!K678),COUNTRY_INFO!F678),0)))</f>
        <v>0</v>
      </c>
      <c r="AE678" s="217">
        <f>IF(AND(COUNTRY_INFO!K678&gt;0,COUNTRY_INFO!K678&lt;4),IF(Z678&gt;0,IF(COUNTRY_INFO!K678=1, AD678/(COUNTRY_INFO!F678*0.33)*100, IF(COUNTRY_INFO!K678=2, AD678/(COUNTRY_INFO!F678*0.5)*100, IF(COUNTRY_INFO!K678=3, AD678/COUNTRY_INFO!F678*100))),"-"),0)</f>
        <v>0</v>
      </c>
      <c r="AF678" s="11">
        <f>IF(COUNTRY_INFO!K678=2,IF(COUNTRY_INFO!G678*0.2&gt;MAX('T1'!N678,'T2'!L678),MAX('T1'!N678,'T2'!L678),COUNTRY_INFO!G678*0.2),IF(COUNTRY_INFO!K678=3,IF(COUNTRY_INFO!G678&gt;MAX('T1'!N678,'T2'!L678),MAX('T1'!N678,'T2'!L678),COUNTRY_INFO!G678),0))</f>
        <v>0</v>
      </c>
      <c r="AG678" s="217">
        <f>IF(AND(COUNTRY_INFO!K678&gt;0,COUNTRY_INFO!K678&lt;4),IF(Z678&gt;0,IF(COUNTRY_INFO!K678=1, 0, IF(COUNTRY_INFO!K678=2, AF678/(COUNTRY_INFO!G678*0.2)*100, IF(COUNTRY_INFO!K678=3, AF678/COUNTRY_INFO!G678*100))),"-"),0)</f>
        <v>0</v>
      </c>
      <c r="AH678" s="11">
        <f t="shared" si="76"/>
        <v>0</v>
      </c>
      <c r="AI678" s="73">
        <f>IF(AND(COUNTRY_INFO!K678&gt;0,COUNTRY_INFO!K678&lt;4), IF(AC678/Z678*100&lt;&gt;0, IF(AH678/Z678*100&gt;100,100,AH678/Z678*100), "-"),0)</f>
        <v>0</v>
      </c>
      <c r="AJ678" s="261"/>
      <c r="AK678" s="260">
        <f>IF(AND(D678&lt;&gt;0, D678&lt;&gt;"Unknown",D678&lt;&gt;"Stopped",D678&lt;&gt;"Not required"),D678/COUNTRY_INFO!D678, 0)</f>
        <v>0</v>
      </c>
      <c r="AL678" s="260">
        <f>IF(AND(J678&lt;&gt;0,J678&lt;&gt;"Unknown",J678&lt;&gt;"Stopped",J678&lt;&gt;"Not required"),J678/COUNTRY_INFO!D678, 0)</f>
        <v>1</v>
      </c>
      <c r="AM678" s="260">
        <f>IF(AND(P678&lt;&gt;0,P678&lt;&gt;"Unknown",P678&lt;&gt;"Not required"),P678/(COUNTRY_INFO!E678+COUNTRY_INFO!F678), 0)</f>
        <v>1</v>
      </c>
      <c r="AN678" s="260">
        <f>IF(AND(Z678&lt;&gt;0,Z678&lt;&gt;"Unknown",Z678&lt;&gt;"Not required"),IF(COUNTRY_INFO!K678=1,1,IF(COUNTRY_INFO!K678=2,0.5*COUNTRY_INFO!F678/(0.5*COUNTRY_INFO!F678+0.2*COUNTRY_INFO!G678),IF(COUNTRY_INFO!K678=3,COUNTRY_INFO!F678/(COUNTRY_INFO!F678+COUNTRY_INFO!G678)))),0)</f>
        <v>0</v>
      </c>
      <c r="AO678" s="260">
        <f>IF(AND(Z678&lt;&gt;0,Z678&lt;&gt;"Unknown",Z678&lt;&gt;"Not required"),IF(COUNTRY_INFO!K678=1,0,IF(COUNTRY_INFO!K678=2,0.2*COUNTRY_INFO!G678/(0.5*COUNTRY_INFO!F678+0.2*COUNTRY_INFO!G678),IF(COUNTRY_INFO!K678=3,COUNTRY_INFO!G678/(COUNTRY_INFO!F678+COUNTRY_INFO!G678)))),0)</f>
        <v>0</v>
      </c>
      <c r="AP678" s="259">
        <f>MAX(COUNTRY_INFO!D678*AK678*PROFILE!$G$7,COUNTRY_INFO!D678*AL678*PROFILE!$G$7)</f>
        <v>2.1266713580510868E-2</v>
      </c>
      <c r="AQ678" s="259">
        <f>MAX(COUNTRY_INFO!D678*AK678*PROFILE!$G$8,COUNTRY_INFO!D678*AL678*PROFILE!$G$8,COUNTRY_INFO!D678*AM678*PROFILE!$G$8)</f>
        <v>29749.144325876645</v>
      </c>
      <c r="AR678" s="259">
        <f>MAX(COUNTRY_INFO!D678*AK678*PROFILE!$G$9,COUNTRY_INFO!D678*AL678*PROFILE!$G$9,COUNTRY_INFO!D678*AM678*PROFILE!$G$9,IF(AND(DISTRICT!Z678&lt;&gt;"Unknown",Z678&lt;&gt;"Not required"),COUNTRY_INFO!O678*DISTRICT!AN678,0))</f>
        <v>61780.27507242556</v>
      </c>
      <c r="AS678" s="259">
        <f>MAX(COUNTRY_INFO!D678*AK678*PROFILE!$G$10,COUNTRY_INFO!D678*AL678*PROFILE!$G$10,IF(AND(DISTRICT!Z678&lt;&gt;"Unknown",Z678&lt;&gt;"Not required"),COUNTRY_INFO!O678*DISTRICT!AO678,0))</f>
        <v>111585.55933498422</v>
      </c>
      <c r="AT678" s="259">
        <f t="shared" si="77"/>
        <v>203115</v>
      </c>
      <c r="AU678" s="258" t="str">
        <f t="shared" si="72"/>
        <v>Y</v>
      </c>
      <c r="AV678" s="259">
        <f>MAX('MDA2'!J678,'T1'!L678,'T2'!J678,T3_R1!K678,T3_R2!K678)</f>
        <v>0</v>
      </c>
      <c r="AW678" s="259">
        <f>MAX('MDA1'!K678,'MDA2'!K678,'MDA3'!I678,'MDA3'!L678,'T1'!M678,'T2'!K678,T3_R1!L678,T3_R2!L678)</f>
        <v>62280</v>
      </c>
      <c r="AX678" s="259">
        <f>MAX('MDA1'!L678,'MDA2'!L678,'MDA3'!J678,'MDA3'!M678,'T1'!N678,'T2'!L678,T3_R1!M678,T3_R2!M678)</f>
        <v>108959</v>
      </c>
      <c r="AY678" s="259">
        <f t="shared" si="78"/>
        <v>171239</v>
      </c>
      <c r="AZ678" s="259">
        <f>MAX('MDA2'!J678,T678)</f>
        <v>0</v>
      </c>
      <c r="BA678" s="259">
        <f>MAX('MDA1'!K678,'MDA2'!K678,'MDA3'!I678,'MDA3'!L678,V678,AD678)</f>
        <v>62280</v>
      </c>
      <c r="BB678" s="259">
        <f>MAX('MDA1'!L678,'MDA2'!L678,'MDA3'!J678,'MDA3'!M678,AF678)</f>
        <v>108959</v>
      </c>
      <c r="BC678" s="259">
        <f t="shared" si="73"/>
        <v>171239</v>
      </c>
      <c r="BD678" s="260">
        <f t="shared" si="74"/>
        <v>84.306427393348599</v>
      </c>
    </row>
    <row r="679" spans="1:56" x14ac:dyDescent="0.2">
      <c r="A679" s="10" t="str">
        <f>IF(COUNTRY_INFO!A679=0," ",COUNTRY_INFO!A679)</f>
        <v>Ethiopia</v>
      </c>
      <c r="B679" s="10" t="str">
        <f>IF(COUNTRY_INFO!B679=0," ",COUNTRY_INFO!B679)</f>
        <v>SNNPR Kafa</v>
      </c>
      <c r="C679" s="87" t="str">
        <f>IF(COUNTRY_INFO!C679=0," ",COUNTRY_INFO!C679)</f>
        <v>Cheta</v>
      </c>
      <c r="D679" s="67">
        <f>COUNTRY_INFO!L679</f>
        <v>0</v>
      </c>
      <c r="E679" s="61"/>
      <c r="F679" s="61"/>
      <c r="G679" s="11">
        <f>MAX('MDA1'!M679,'MDA2'!M679)</f>
        <v>0</v>
      </c>
      <c r="H679" s="11">
        <f>IF(AND(COUNTRY_INFO!H679&gt;0,COUNTRY_INFO!H679&lt;4),IF(D679&gt;MAX('MDA1'!M679,'MDA2'!M679),MAX('MDA1'!M679,'MDA2'!M679),D679),0)</f>
        <v>0</v>
      </c>
      <c r="I679" s="73">
        <f>IF(AND(COUNTRY_INFO!H679&gt;0,COUNTRY_INFO!H679&lt;4), IF(G679/D679*100&lt;&gt;0, IF(G679/D679*100&gt;100,100,G679/D679*100), "-"),0)</f>
        <v>0</v>
      </c>
      <c r="J679" s="67">
        <f>COUNTRY_INFO!M679</f>
        <v>41619</v>
      </c>
      <c r="K679" s="61"/>
      <c r="L679" s="61"/>
      <c r="M679" s="11">
        <f>MAX('MDA1'!M679,MAX('MDA3'!I679,'MDA3'!L679)+MAX('MDA3'!J679,'MDA3'!M679))</f>
        <v>36359</v>
      </c>
      <c r="N679" s="11">
        <f>IF(AND(COUNTRY_INFO!I679&gt;0,COUNTRY_INFO!I679&lt;4),IF(J679&gt;MAX('MDA1'!M679,MAX('MDA3'!I679,'MDA3'!L679)+MAX('MDA3'!J679,'MDA3'!M679)),MAX('MDA1'!M679,MAX('MDA3'!I679,'MDA3'!L679)+MAX('MDA3'!J679,'MDA3'!M679)),J679),0)</f>
        <v>36359</v>
      </c>
      <c r="O679" s="73">
        <f>IF(AND(COUNTRY_INFO!I679&gt;0,COUNTRY_INFO!I679&lt;4), IF(M679/J679*100&lt;&gt;0, IF(M679/J679*100&gt;100,100,M679/J679*100), "-"),0)</f>
        <v>87.361541603594517</v>
      </c>
      <c r="P679" s="67">
        <f>COUNTRY_INFO!N679</f>
        <v>19935</v>
      </c>
      <c r="Q679" s="61"/>
      <c r="R679" s="61"/>
      <c r="S679" s="11">
        <f>SUM(MAX('MDA2'!J679, 'T1'!L679, MAX(T3_R1!K679, T3_R2!K679)), MAX('MDA1'!K679, 'MDA2'!K679, 'T1'!M679, MAX(T3_R1!L679, T3_R2!L679)), MAX('MDA1'!L679, 'MDA2'!L679, 'T1'!N679, MAX(T3_R1!M679, T3_R2!M679)))</f>
        <v>11372</v>
      </c>
      <c r="T679" s="11">
        <f>IF(AND(COUNTRY_INFO!J679&gt;1,COUNTRY_INFO!J679&lt;4),IF(COUNTRY_INFO!E679&gt;MAX('MDA2'!J679,'T1'!L679,MAX(T3_R1!K679,T3_R2!K679)),MAX('MDA2'!J679,'T1'!L679,MAX(T3_R1!K679,T3_R2!K679)),COUNTRY_INFO!E679),0)</f>
        <v>0</v>
      </c>
      <c r="U679" s="217" t="str">
        <f>IF(AND(COUNTRY_INFO!J679&gt;1,COUNTRY_INFO!J679&lt;4), IF(T679/COUNTRY_INFO!E679*100&lt;&gt;0, IF(T679/COUNTRY_INFO!E679*100&gt;100,100,T679/COUNTRY_INFO!E679*100), "-"),0)</f>
        <v>-</v>
      </c>
      <c r="V679" s="11">
        <f>IF(AND(COUNTRY_INFO!J679&gt;1,COUNTRY_INFO!J679&lt;4),IF(COUNTRY_INFO!F679&gt;MAX('MDA1'!K679,'MDA2'!K679,'T1'!M679,MAX(T3_R1!L679,T3_R2!L679)),MAX('MDA1'!K679,'MDA2'!K679,'T1'!M679,MAX(T3_R1!L679,T3_R2!L679)),COUNTRY_INFO!F679),0)</f>
        <v>11372</v>
      </c>
      <c r="W679" s="217">
        <f>IF(AND(COUNTRY_INFO!J679&gt;1,COUNTRY_INFO!J679&lt;4), IF(V679/COUNTRY_INFO!F679*100&lt;&gt;0, IF(V679/COUNTRY_INFO!F679*100&gt;100,100,V679/COUNTRY_INFO!F679*100), "-"),0)</f>
        <v>84.815035799522676</v>
      </c>
      <c r="X679" s="11">
        <f t="shared" si="75"/>
        <v>11372</v>
      </c>
      <c r="Y679" s="73">
        <f>IF(AND(COUNTRY_INFO!J679&gt;1,COUNTRY_INFO!J679&lt;4), IF(S679/P679*100&lt;&gt;0, IF(X679/P679*100&gt;100,100,X679/P679*100), "-"),0)</f>
        <v>57.045397542011536</v>
      </c>
      <c r="Z679" s="67">
        <f>COUNTRY_INFO!O679</f>
        <v>0</v>
      </c>
      <c r="AA679" s="61"/>
      <c r="AB679" s="61"/>
      <c r="AC679" s="11">
        <f>MAX('T1'!L679,'T2'!J679)+MAX('T1'!M679,'T2'!K679)+MAX('T1'!N679,'T2'!L679)</f>
        <v>0</v>
      </c>
      <c r="AD679" s="11">
        <f>IF(COUNTRY_INFO!K679=1,IF(COUNTRY_INFO!F679*0.33&gt;MAX('T1'!M679,'T2'!K679),MAX('T1'!M679,'T2'!K679),COUNTRY_INFO!F679*0.33),IF(COUNTRY_INFO!K679=2,IF(COUNTRY_INFO!F679*0.5&gt;MAX('T1'!M679,'T2'!K679),MAX('T1'!M679,'T2'!K679),COUNTRY_INFO!F679*0.5),IF(COUNTRY_INFO!K679=3,IF(COUNTRY_INFO!F679&gt;MAX('T1'!M679,'T2'!K679),MAX('T1'!M679,'T2'!K679),COUNTRY_INFO!F679),0)))</f>
        <v>0</v>
      </c>
      <c r="AE679" s="217">
        <f>IF(AND(COUNTRY_INFO!K679&gt;0,COUNTRY_INFO!K679&lt;4),IF(Z679&gt;0,IF(COUNTRY_INFO!K679=1, AD679/(COUNTRY_INFO!F679*0.33)*100, IF(COUNTRY_INFO!K679=2, AD679/(COUNTRY_INFO!F679*0.5)*100, IF(COUNTRY_INFO!K679=3, AD679/COUNTRY_INFO!F679*100))),"-"),0)</f>
        <v>0</v>
      </c>
      <c r="AF679" s="11">
        <f>IF(COUNTRY_INFO!K679=2,IF(COUNTRY_INFO!G679*0.2&gt;MAX('T1'!N679,'T2'!L679),MAX('T1'!N679,'T2'!L679),COUNTRY_INFO!G679*0.2),IF(COUNTRY_INFO!K679=3,IF(COUNTRY_INFO!G679&gt;MAX('T1'!N679,'T2'!L679),MAX('T1'!N679,'T2'!L679),COUNTRY_INFO!G679),0))</f>
        <v>0</v>
      </c>
      <c r="AG679" s="217">
        <f>IF(AND(COUNTRY_INFO!K679&gt;0,COUNTRY_INFO!K679&lt;4),IF(Z679&gt;0,IF(COUNTRY_INFO!K679=1, 0, IF(COUNTRY_INFO!K679=2, AF679/(COUNTRY_INFO!G679*0.2)*100, IF(COUNTRY_INFO!K679=3, AF679/COUNTRY_INFO!G679*100))),"-"),0)</f>
        <v>0</v>
      </c>
      <c r="AH679" s="11">
        <f t="shared" si="76"/>
        <v>0</v>
      </c>
      <c r="AI679" s="73">
        <f>IF(AND(COUNTRY_INFO!K679&gt;0,COUNTRY_INFO!K679&lt;4), IF(AC679/Z679*100&lt;&gt;0, IF(AH679/Z679*100&gt;100,100,AH679/Z679*100), "-"),0)</f>
        <v>0</v>
      </c>
      <c r="AJ679" s="261"/>
      <c r="AK679" s="260">
        <f>IF(AND(D679&lt;&gt;0, D679&lt;&gt;"Unknown",D679&lt;&gt;"Stopped",D679&lt;&gt;"Not required"),D679/COUNTRY_INFO!D679, 0)</f>
        <v>0</v>
      </c>
      <c r="AL679" s="260">
        <f>IF(AND(J679&lt;&gt;0,J679&lt;&gt;"Unknown",J679&lt;&gt;"Stopped",J679&lt;&gt;"Not required"),J679/COUNTRY_INFO!D679, 0)</f>
        <v>1</v>
      </c>
      <c r="AM679" s="260">
        <f>IF(AND(P679&lt;&gt;0,P679&lt;&gt;"Unknown",P679&lt;&gt;"Not required"),P679/(COUNTRY_INFO!E679+COUNTRY_INFO!F679), 0)</f>
        <v>1</v>
      </c>
      <c r="AN679" s="260">
        <f>IF(AND(Z679&lt;&gt;0,Z679&lt;&gt;"Unknown",Z679&lt;&gt;"Not required"),IF(COUNTRY_INFO!K679=1,1,IF(COUNTRY_INFO!K679=2,0.5*COUNTRY_INFO!F679/(0.5*COUNTRY_INFO!F679+0.2*COUNTRY_INFO!G679),IF(COUNTRY_INFO!K679=3,COUNTRY_INFO!F679/(COUNTRY_INFO!F679+COUNTRY_INFO!G679)))),0)</f>
        <v>0</v>
      </c>
      <c r="AO679" s="260">
        <f>IF(AND(Z679&lt;&gt;0,Z679&lt;&gt;"Unknown",Z679&lt;&gt;"Not required"),IF(COUNTRY_INFO!K679=1,0,IF(COUNTRY_INFO!K679=2,0.2*COUNTRY_INFO!G679/(0.5*COUNTRY_INFO!F679+0.2*COUNTRY_INFO!G679),IF(COUNTRY_INFO!K679=3,COUNTRY_INFO!G679/(COUNTRY_INFO!F679+COUNTRY_INFO!G679)))),0)</f>
        <v>0</v>
      </c>
      <c r="AP679" s="259">
        <f>MAX(COUNTRY_INFO!D679*AK679*PROFILE!$G$7,COUNTRY_INFO!D679*AL679*PROFILE!$G$7)</f>
        <v>4.3576267262746809E-3</v>
      </c>
      <c r="AQ679" s="259">
        <f>MAX(COUNTRY_INFO!D679*AK679*PROFILE!$G$8,COUNTRY_INFO!D679*AL679*PROFILE!$G$8,COUNTRY_INFO!D679*AM679*PROFILE!$G$8)</f>
        <v>6095.7075435032375</v>
      </c>
      <c r="AR679" s="259">
        <f>MAX(COUNTRY_INFO!D679*AK679*PROFILE!$G$9,COUNTRY_INFO!D679*AL679*PROFILE!$G$9,COUNTRY_INFO!D679*AM679*PROFILE!$G$9,IF(AND(DISTRICT!Z679&lt;&gt;"Unknown",Z679&lt;&gt;"Not required"),COUNTRY_INFO!O679*DISTRICT!AN679,0))</f>
        <v>12659.002379141271</v>
      </c>
      <c r="AS679" s="259">
        <f>MAX(COUNTRY_INFO!D679*AK679*PROFILE!$G$10,COUNTRY_INFO!D679*AL679*PROFILE!$G$10,IF(AND(DISTRICT!Z679&lt;&gt;"Unknown",Z679&lt;&gt;"Not required"),COUNTRY_INFO!O679*DISTRICT!AO679,0))</f>
        <v>22864.285719728767</v>
      </c>
      <c r="AT679" s="259">
        <f t="shared" si="77"/>
        <v>41619</v>
      </c>
      <c r="AU679" s="258" t="str">
        <f t="shared" si="72"/>
        <v>Y</v>
      </c>
      <c r="AV679" s="259">
        <f>MAX('MDA2'!J679,'T1'!L679,'T2'!J679,T3_R1!K679,T3_R2!K679)</f>
        <v>0</v>
      </c>
      <c r="AW679" s="259">
        <f>MAX('MDA1'!K679,'MDA2'!K679,'MDA3'!I679,'MDA3'!L679,'T1'!M679,'T2'!K679,T3_R1!L679,T3_R2!L679)</f>
        <v>13089</v>
      </c>
      <c r="AX679" s="259">
        <f>MAX('MDA1'!L679,'MDA2'!L679,'MDA3'!J679,'MDA3'!M679,'T1'!N679,'T2'!L679,T3_R1!M679,T3_R2!M679)</f>
        <v>23270</v>
      </c>
      <c r="AY679" s="259">
        <f t="shared" si="78"/>
        <v>36359</v>
      </c>
      <c r="AZ679" s="259">
        <f>MAX('MDA2'!J679,T679)</f>
        <v>0</v>
      </c>
      <c r="BA679" s="259">
        <f>MAX('MDA1'!K679,'MDA2'!K679,'MDA3'!I679,'MDA3'!L679,V679,AD679)</f>
        <v>13089</v>
      </c>
      <c r="BB679" s="259">
        <f>MAX('MDA1'!L679,'MDA2'!L679,'MDA3'!J679,'MDA3'!M679,AF679)</f>
        <v>23270</v>
      </c>
      <c r="BC679" s="259">
        <f t="shared" si="73"/>
        <v>36359</v>
      </c>
      <c r="BD679" s="260">
        <f t="shared" si="74"/>
        <v>87.361541603594517</v>
      </c>
    </row>
    <row r="680" spans="1:56" x14ac:dyDescent="0.2">
      <c r="A680" s="10" t="str">
        <f>IF(COUNTRY_INFO!A680=0," ",COUNTRY_INFO!A680)</f>
        <v>Ethiopia</v>
      </c>
      <c r="B680" s="10" t="str">
        <f>IF(COUNTRY_INFO!B680=0," ",COUNTRY_INFO!B680)</f>
        <v>SNNPR Kafa</v>
      </c>
      <c r="C680" s="87" t="str">
        <f>IF(COUNTRY_INFO!C680=0," ",COUNTRY_INFO!C680)</f>
        <v>Decha</v>
      </c>
      <c r="D680" s="67">
        <f>COUNTRY_INFO!L680</f>
        <v>0</v>
      </c>
      <c r="E680" s="61"/>
      <c r="F680" s="61"/>
      <c r="G680" s="11">
        <f>MAX('MDA1'!M680,'MDA2'!M680)</f>
        <v>0</v>
      </c>
      <c r="H680" s="11">
        <f>IF(AND(COUNTRY_INFO!H680&gt;0,COUNTRY_INFO!H680&lt;4),IF(D680&gt;MAX('MDA1'!M680,'MDA2'!M680),MAX('MDA1'!M680,'MDA2'!M680),D680),0)</f>
        <v>0</v>
      </c>
      <c r="I680" s="73">
        <f>IF(AND(COUNTRY_INFO!H680&gt;0,COUNTRY_INFO!H680&lt;4), IF(G680/D680*100&lt;&gt;0, IF(G680/D680*100&gt;100,100,G680/D680*100), "-"),0)</f>
        <v>0</v>
      </c>
      <c r="J680" s="67">
        <f>COUNTRY_INFO!M680</f>
        <v>164376</v>
      </c>
      <c r="K680" s="61"/>
      <c r="L680" s="61"/>
      <c r="M680" s="11">
        <f>MAX('MDA1'!M680,MAX('MDA3'!I680,'MDA3'!L680)+MAX('MDA3'!J680,'MDA3'!M680))</f>
        <v>156490</v>
      </c>
      <c r="N680" s="11">
        <f>IF(AND(COUNTRY_INFO!I680&gt;0,COUNTRY_INFO!I680&lt;4),IF(J680&gt;MAX('MDA1'!M680,MAX('MDA3'!I680,'MDA3'!L680)+MAX('MDA3'!J680,'MDA3'!M680)),MAX('MDA1'!M680,MAX('MDA3'!I680,'MDA3'!L680)+MAX('MDA3'!J680,'MDA3'!M680)),J680),0)</f>
        <v>156490</v>
      </c>
      <c r="O680" s="73">
        <f>IF(AND(COUNTRY_INFO!I680&gt;0,COUNTRY_INFO!I680&lt;4), IF(M680/J680*100&lt;&gt;0, IF(M680/J680*100&gt;100,100,M680/J680*100), "-"),0)</f>
        <v>95.202462646615089</v>
      </c>
      <c r="P680" s="67">
        <f>COUNTRY_INFO!N680</f>
        <v>78731</v>
      </c>
      <c r="Q680" s="61"/>
      <c r="R680" s="61"/>
      <c r="S680" s="11">
        <f>SUM(MAX('MDA2'!J680, 'T1'!L680, MAX(T3_R1!K680, T3_R2!K680)), MAX('MDA1'!K680, 'MDA2'!K680, 'T1'!M680, MAX(T3_R1!L680, T3_R2!L680)), MAX('MDA1'!L680, 'MDA2'!L680, 'T1'!N680, MAX(T3_R1!M680, T3_R2!M680)))</f>
        <v>48225</v>
      </c>
      <c r="T680" s="11">
        <f>IF(AND(COUNTRY_INFO!J680&gt;1,COUNTRY_INFO!J680&lt;4),IF(COUNTRY_INFO!E680&gt;MAX('MDA2'!J680,'T1'!L680,MAX(T3_R1!K680,T3_R2!K680)),MAX('MDA2'!J680,'T1'!L680,MAX(T3_R1!K680,T3_R2!K680)),COUNTRY_INFO!E680),0)</f>
        <v>0</v>
      </c>
      <c r="U680" s="217" t="str">
        <f>IF(AND(COUNTRY_INFO!J680&gt;1,COUNTRY_INFO!J680&lt;4), IF(T680/COUNTRY_INFO!E680*100&lt;&gt;0, IF(T680/COUNTRY_INFO!E680*100&gt;100,100,T680/COUNTRY_INFO!E680*100), "-"),0)</f>
        <v>-</v>
      </c>
      <c r="V680" s="11">
        <f>IF(AND(COUNTRY_INFO!J680&gt;1,COUNTRY_INFO!J680&lt;4),IF(COUNTRY_INFO!F680&gt;MAX('MDA1'!K680,'MDA2'!K680,'T1'!M680,MAX(T3_R1!L680,T3_R2!L680)),MAX('MDA1'!K680,'MDA2'!K680,'T1'!M680,MAX(T3_R1!L680,T3_R2!L680)),COUNTRY_INFO!F680),0)</f>
        <v>48225</v>
      </c>
      <c r="W680" s="217">
        <f>IF(AND(COUNTRY_INFO!J680&gt;1,COUNTRY_INFO!J680&lt;4), IF(V680/COUNTRY_INFO!F680*100&lt;&gt;0, IF(V680/COUNTRY_INFO!F680*100&gt;100,100,V680/COUNTRY_INFO!F680*100), "-"),0)</f>
        <v>91.06960758394078</v>
      </c>
      <c r="X680" s="11">
        <f t="shared" si="75"/>
        <v>48225</v>
      </c>
      <c r="Y680" s="73">
        <f>IF(AND(COUNTRY_INFO!J680&gt;1,COUNTRY_INFO!J680&lt;4), IF(S680/P680*100&lt;&gt;0, IF(X680/P680*100&gt;100,100,X680/P680*100), "-"),0)</f>
        <v>61.252873709212388</v>
      </c>
      <c r="Z680" s="67">
        <f>COUNTRY_INFO!O680</f>
        <v>0</v>
      </c>
      <c r="AA680" s="61"/>
      <c r="AB680" s="61"/>
      <c r="AC680" s="11">
        <f>MAX('T1'!L680,'T2'!J680)+MAX('T1'!M680,'T2'!K680)+MAX('T1'!N680,'T2'!L680)</f>
        <v>0</v>
      </c>
      <c r="AD680" s="11">
        <f>IF(COUNTRY_INFO!K680=1,IF(COUNTRY_INFO!F680*0.33&gt;MAX('T1'!M680,'T2'!K680),MAX('T1'!M680,'T2'!K680),COUNTRY_INFO!F680*0.33),IF(COUNTRY_INFO!K680=2,IF(COUNTRY_INFO!F680*0.5&gt;MAX('T1'!M680,'T2'!K680),MAX('T1'!M680,'T2'!K680),COUNTRY_INFO!F680*0.5),IF(COUNTRY_INFO!K680=3,IF(COUNTRY_INFO!F680&gt;MAX('T1'!M680,'T2'!K680),MAX('T1'!M680,'T2'!K680),COUNTRY_INFO!F680),0)))</f>
        <v>0</v>
      </c>
      <c r="AE680" s="217">
        <f>IF(AND(COUNTRY_INFO!K680&gt;0,COUNTRY_INFO!K680&lt;4),IF(Z680&gt;0,IF(COUNTRY_INFO!K680=1, AD680/(COUNTRY_INFO!F680*0.33)*100, IF(COUNTRY_INFO!K680=2, AD680/(COUNTRY_INFO!F680*0.5)*100, IF(COUNTRY_INFO!K680=3, AD680/COUNTRY_INFO!F680*100))),"-"),0)</f>
        <v>0</v>
      </c>
      <c r="AF680" s="11">
        <f>IF(COUNTRY_INFO!K680=2,IF(COUNTRY_INFO!G680*0.2&gt;MAX('T1'!N680,'T2'!L680),MAX('T1'!N680,'T2'!L680),COUNTRY_INFO!G680*0.2),IF(COUNTRY_INFO!K680=3,IF(COUNTRY_INFO!G680&gt;MAX('T1'!N680,'T2'!L680),MAX('T1'!N680,'T2'!L680),COUNTRY_INFO!G680),0))</f>
        <v>0</v>
      </c>
      <c r="AG680" s="217">
        <f>IF(AND(COUNTRY_INFO!K680&gt;0,COUNTRY_INFO!K680&lt;4),IF(Z680&gt;0,IF(COUNTRY_INFO!K680=1, 0, IF(COUNTRY_INFO!K680=2, AF680/(COUNTRY_INFO!G680*0.2)*100, IF(COUNTRY_INFO!K680=3, AF680/COUNTRY_INFO!G680*100))),"-"),0)</f>
        <v>0</v>
      </c>
      <c r="AH680" s="11">
        <f t="shared" si="76"/>
        <v>0</v>
      </c>
      <c r="AI680" s="73">
        <f>IF(AND(COUNTRY_INFO!K680&gt;0,COUNTRY_INFO!K680&lt;4), IF(AC680/Z680*100&lt;&gt;0, IF(AH680/Z680*100&gt;100,100,AH680/Z680*100), "-"),0)</f>
        <v>0</v>
      </c>
      <c r="AJ680" s="261"/>
      <c r="AK680" s="260">
        <f>IF(AND(D680&lt;&gt;0, D680&lt;&gt;"Unknown",D680&lt;&gt;"Stopped",D680&lt;&gt;"Not required"),D680/COUNTRY_INFO!D680, 0)</f>
        <v>0</v>
      </c>
      <c r="AL680" s="260">
        <f>IF(AND(J680&lt;&gt;0,J680&lt;&gt;"Unknown",J680&lt;&gt;"Stopped",J680&lt;&gt;"Not required"),J680/COUNTRY_INFO!D680, 0)</f>
        <v>1</v>
      </c>
      <c r="AM680" s="260">
        <f>IF(AND(P680&lt;&gt;0,P680&lt;&gt;"Unknown",P680&lt;&gt;"Not required"),P680/(COUNTRY_INFO!E680+COUNTRY_INFO!F680), 0)</f>
        <v>1</v>
      </c>
      <c r="AN680" s="260">
        <f>IF(AND(Z680&lt;&gt;0,Z680&lt;&gt;"Unknown",Z680&lt;&gt;"Not required"),IF(COUNTRY_INFO!K680=1,1,IF(COUNTRY_INFO!K680=2,0.5*COUNTRY_INFO!F680/(0.5*COUNTRY_INFO!F680+0.2*COUNTRY_INFO!G680),IF(COUNTRY_INFO!K680=3,COUNTRY_INFO!F680/(COUNTRY_INFO!F680+COUNTRY_INFO!G680)))),0)</f>
        <v>0</v>
      </c>
      <c r="AO680" s="260">
        <f>IF(AND(Z680&lt;&gt;0,Z680&lt;&gt;"Unknown",Z680&lt;&gt;"Not required"),IF(COUNTRY_INFO!K680=1,0,IF(COUNTRY_INFO!K680=2,0.2*COUNTRY_INFO!G680/(0.5*COUNTRY_INFO!F680+0.2*COUNTRY_INFO!G680),IF(COUNTRY_INFO!K680=3,COUNTRY_INFO!G680/(COUNTRY_INFO!F680+COUNTRY_INFO!G680)))),0)</f>
        <v>0</v>
      </c>
      <c r="AP680" s="259">
        <f>MAX(COUNTRY_INFO!D680*AK680*PROFILE!$G$7,COUNTRY_INFO!D680*AL680*PROFILE!$G$7)</f>
        <v>1.7210630980036206E-2</v>
      </c>
      <c r="AQ680" s="259">
        <f>MAX(COUNTRY_INFO!D680*AK680*PROFILE!$G$8,COUNTRY_INFO!D680*AL680*PROFILE!$G$8,COUNTRY_INFO!D680*AM680*PROFILE!$G$8)</f>
        <v>24075.254647417962</v>
      </c>
      <c r="AR680" s="259">
        <f>MAX(COUNTRY_INFO!D680*AK680*PROFILE!$G$9,COUNTRY_INFO!D680*AL680*PROFILE!$G$9,COUNTRY_INFO!D680*AM680*PROFILE!$G$9,IF(AND(DISTRICT!Z680&lt;&gt;"Unknown",Z680&lt;&gt;"Not required"),COUNTRY_INFO!O680*DISTRICT!AN680,0))</f>
        <v>49997.265073012946</v>
      </c>
      <c r="AS680" s="259">
        <f>MAX(COUNTRY_INFO!D680*AK680*PROFILE!$G$10,COUNTRY_INFO!D680*AL680*PROFILE!$G$10,IF(AND(DISTRICT!Z680&lt;&gt;"Unknown",Z680&lt;&gt;"Not required"),COUNTRY_INFO!O680*DISTRICT!AO680,0))</f>
        <v>90303.463068938116</v>
      </c>
      <c r="AT680" s="259">
        <f t="shared" si="77"/>
        <v>164376</v>
      </c>
      <c r="AU680" s="258" t="str">
        <f t="shared" si="72"/>
        <v>Y</v>
      </c>
      <c r="AV680" s="259">
        <f>MAX('MDA2'!J680,'T1'!L680,'T2'!J680,T3_R1!K680,T3_R2!K680)</f>
        <v>0</v>
      </c>
      <c r="AW680" s="259">
        <f>MAX('MDA1'!K680,'MDA2'!K680,'MDA3'!I680,'MDA3'!L680,'T1'!M680,'T2'!K680,T3_R1!L680,T3_R2!L680)</f>
        <v>56336</v>
      </c>
      <c r="AX680" s="259">
        <f>MAX('MDA1'!L680,'MDA2'!L680,'MDA3'!J680,'MDA3'!M680,'T1'!N680,'T2'!L680,T3_R1!M680,T3_R2!M680)</f>
        <v>100154</v>
      </c>
      <c r="AY680" s="259">
        <f t="shared" si="78"/>
        <v>156490</v>
      </c>
      <c r="AZ680" s="259">
        <f>MAX('MDA2'!J680,T680)</f>
        <v>0</v>
      </c>
      <c r="BA680" s="259">
        <f>MAX('MDA1'!K680,'MDA2'!K680,'MDA3'!I680,'MDA3'!L680,V680,AD680)</f>
        <v>56336</v>
      </c>
      <c r="BB680" s="259">
        <f>MAX('MDA1'!L680,'MDA2'!L680,'MDA3'!J680,'MDA3'!M680,AF680)</f>
        <v>100154</v>
      </c>
      <c r="BC680" s="259">
        <f t="shared" si="73"/>
        <v>156490</v>
      </c>
      <c r="BD680" s="260">
        <f t="shared" si="74"/>
        <v>95.202462646615089</v>
      </c>
    </row>
    <row r="681" spans="1:56" x14ac:dyDescent="0.2">
      <c r="A681" s="10" t="str">
        <f>IF(COUNTRY_INFO!A681=0," ",COUNTRY_INFO!A681)</f>
        <v>Ethiopia</v>
      </c>
      <c r="B681" s="10" t="str">
        <f>IF(COUNTRY_INFO!B681=0," ",COUNTRY_INFO!B681)</f>
        <v>SNNPR Kafa</v>
      </c>
      <c r="C681" s="87" t="str">
        <f>IF(COUNTRY_INFO!C681=0," ",COUNTRY_INFO!C681)</f>
        <v>Gesha</v>
      </c>
      <c r="D681" s="67">
        <f>COUNTRY_INFO!L681</f>
        <v>0</v>
      </c>
      <c r="E681" s="61"/>
      <c r="F681" s="61"/>
      <c r="G681" s="11">
        <f>MAX('MDA1'!M681,'MDA2'!M681)</f>
        <v>0</v>
      </c>
      <c r="H681" s="11">
        <f>IF(AND(COUNTRY_INFO!H681&gt;0,COUNTRY_INFO!H681&lt;4),IF(D681&gt;MAX('MDA1'!M681,'MDA2'!M681),MAX('MDA1'!M681,'MDA2'!M681),D681),0)</f>
        <v>0</v>
      </c>
      <c r="I681" s="73">
        <f>IF(AND(COUNTRY_INFO!H681&gt;0,COUNTRY_INFO!H681&lt;4), IF(G681/D681*100&lt;&gt;0, IF(G681/D681*100&gt;100,100,G681/D681*100), "-"),0)</f>
        <v>0</v>
      </c>
      <c r="J681" s="67">
        <f>COUNTRY_INFO!M681</f>
        <v>108501</v>
      </c>
      <c r="K681" s="61"/>
      <c r="L681" s="61"/>
      <c r="M681" s="11">
        <f>MAX('MDA1'!M681,MAX('MDA3'!I681,'MDA3'!L681)+MAX('MDA3'!J681,'MDA3'!M681))</f>
        <v>91913</v>
      </c>
      <c r="N681" s="11">
        <f>IF(AND(COUNTRY_INFO!I681&gt;0,COUNTRY_INFO!I681&lt;4),IF(J681&gt;MAX('MDA1'!M681,MAX('MDA3'!I681,'MDA3'!L681)+MAX('MDA3'!J681,'MDA3'!M681)),MAX('MDA1'!M681,MAX('MDA3'!I681,'MDA3'!L681)+MAX('MDA3'!J681,'MDA3'!M681)),J681),0)</f>
        <v>91913</v>
      </c>
      <c r="O681" s="73">
        <f>IF(AND(COUNTRY_INFO!I681&gt;0,COUNTRY_INFO!I681&lt;4), IF(M681/J681*100&lt;&gt;0, IF(M681/J681*100&gt;100,100,M681/J681*100), "-"),0)</f>
        <v>84.711661643671491</v>
      </c>
      <c r="P681" s="67">
        <f>COUNTRY_INFO!N681</f>
        <v>51969</v>
      </c>
      <c r="Q681" s="61"/>
      <c r="R681" s="61"/>
      <c r="S681" s="11">
        <f>SUM(MAX('MDA2'!J681, 'T1'!L681, MAX(T3_R1!K681, T3_R2!K681)), MAX('MDA1'!K681, 'MDA2'!K681, 'T1'!M681, MAX(T3_R1!L681, T3_R2!L681)), MAX('MDA1'!L681, 'MDA2'!L681, 'T1'!N681, MAX(T3_R1!M681, T3_R2!M681)))</f>
        <v>31980</v>
      </c>
      <c r="T681" s="11">
        <f>IF(AND(COUNTRY_INFO!J681&gt;1,COUNTRY_INFO!J681&lt;4),IF(COUNTRY_INFO!E681&gt;MAX('MDA2'!J681,'T1'!L681,MAX(T3_R1!K681,T3_R2!K681)),MAX('MDA2'!J681,'T1'!L681,MAX(T3_R1!K681,T3_R2!K681)),COUNTRY_INFO!E681),0)</f>
        <v>0</v>
      </c>
      <c r="U681" s="217" t="str">
        <f>IF(AND(COUNTRY_INFO!J681&gt;1,COUNTRY_INFO!J681&lt;4), IF(T681/COUNTRY_INFO!E681*100&lt;&gt;0, IF(T681/COUNTRY_INFO!E681*100&gt;100,100,T681/COUNTRY_INFO!E681*100), "-"),0)</f>
        <v>-</v>
      </c>
      <c r="V681" s="11">
        <f>IF(AND(COUNTRY_INFO!J681&gt;1,COUNTRY_INFO!J681&lt;4),IF(COUNTRY_INFO!F681&gt;MAX('MDA1'!K681,'MDA2'!K681,'T1'!M681,MAX(T3_R1!L681,T3_R2!L681)),MAX('MDA1'!K681,'MDA2'!K681,'T1'!M681,MAX(T3_R1!L681,T3_R2!L681)),COUNTRY_INFO!F681),0)</f>
        <v>31980</v>
      </c>
      <c r="W681" s="217">
        <f>IF(AND(COUNTRY_INFO!J681&gt;1,COUNTRY_INFO!J681&lt;4), IF(V681/COUNTRY_INFO!F681*100&lt;&gt;0, IF(V681/COUNTRY_INFO!F681*100&gt;100,100,V681/COUNTRY_INFO!F681*100), "-"),0)</f>
        <v>91.491674772558213</v>
      </c>
      <c r="X681" s="11">
        <f t="shared" si="75"/>
        <v>31980</v>
      </c>
      <c r="Y681" s="73">
        <f>IF(AND(COUNTRY_INFO!J681&gt;1,COUNTRY_INFO!J681&lt;4), IF(S681/P681*100&lt;&gt;0, IF(X681/P681*100&gt;100,100,X681/P681*100), "-"),0)</f>
        <v>61.536685331640015</v>
      </c>
      <c r="Z681" s="67">
        <f>COUNTRY_INFO!O681</f>
        <v>11534.82</v>
      </c>
      <c r="AA681" s="61"/>
      <c r="AB681" s="61"/>
      <c r="AC681" s="11">
        <f>MAX('T1'!L681,'T2'!J681)+MAX('T1'!M681,'T2'!K681)+MAX('T1'!N681,'T2'!L681)</f>
        <v>0</v>
      </c>
      <c r="AD681" s="11">
        <f>IF(COUNTRY_INFO!K681=1,IF(COUNTRY_INFO!F681*0.33&gt;MAX('T1'!M681,'T2'!K681),MAX('T1'!M681,'T2'!K681),COUNTRY_INFO!F681*0.33),IF(COUNTRY_INFO!K681=2,IF(COUNTRY_INFO!F681*0.5&gt;MAX('T1'!M681,'T2'!K681),MAX('T1'!M681,'T2'!K681),COUNTRY_INFO!F681*0.5),IF(COUNTRY_INFO!K681=3,IF(COUNTRY_INFO!F681&gt;MAX('T1'!M681,'T2'!K681),MAX('T1'!M681,'T2'!K681),COUNTRY_INFO!F681),0)))</f>
        <v>0</v>
      </c>
      <c r="AE681" s="217">
        <f>IF(AND(COUNTRY_INFO!K681&gt;0,COUNTRY_INFO!K681&lt;4),IF(Z681&gt;0,IF(COUNTRY_INFO!K681=1, AD681/(COUNTRY_INFO!F681*0.33)*100, IF(COUNTRY_INFO!K681=2, AD681/(COUNTRY_INFO!F681*0.5)*100, IF(COUNTRY_INFO!K681=3, AD681/COUNTRY_INFO!F681*100))),"-"),0)</f>
        <v>0</v>
      </c>
      <c r="AF681" s="11">
        <f>IF(COUNTRY_INFO!K681=2,IF(COUNTRY_INFO!G681*0.2&gt;MAX('T1'!N681,'T2'!L681),MAX('T1'!N681,'T2'!L681),COUNTRY_INFO!G681*0.2),IF(COUNTRY_INFO!K681=3,IF(COUNTRY_INFO!G681&gt;MAX('T1'!N681,'T2'!L681),MAX('T1'!N681,'T2'!L681),COUNTRY_INFO!G681),0))</f>
        <v>0</v>
      </c>
      <c r="AG681" s="217">
        <f>IF(AND(COUNTRY_INFO!K681&gt;0,COUNTRY_INFO!K681&lt;4),IF(Z681&gt;0,IF(COUNTRY_INFO!K681=1, 0, IF(COUNTRY_INFO!K681=2, AF681/(COUNTRY_INFO!G681*0.2)*100, IF(COUNTRY_INFO!K681=3, AF681/COUNTRY_INFO!G681*100))),"-"),0)</f>
        <v>0</v>
      </c>
      <c r="AH681" s="11">
        <f t="shared" si="76"/>
        <v>0</v>
      </c>
      <c r="AI681" s="73" t="str">
        <f>IF(AND(COUNTRY_INFO!K681&gt;0,COUNTRY_INFO!K681&lt;4), IF(AC681/Z681*100&lt;&gt;0, IF(AH681/Z681*100&gt;100,100,AH681/Z681*100), "-"),0)</f>
        <v>-</v>
      </c>
      <c r="AJ681" s="261"/>
      <c r="AK681" s="260">
        <f>IF(AND(D681&lt;&gt;0, D681&lt;&gt;"Unknown",D681&lt;&gt;"Stopped",D681&lt;&gt;"Not required"),D681/COUNTRY_INFO!D681, 0)</f>
        <v>0</v>
      </c>
      <c r="AL681" s="260">
        <f>IF(AND(J681&lt;&gt;0,J681&lt;&gt;"Unknown",J681&lt;&gt;"Stopped",J681&lt;&gt;"Not required"),J681/COUNTRY_INFO!D681, 0)</f>
        <v>1</v>
      </c>
      <c r="AM681" s="260">
        <f>IF(AND(P681&lt;&gt;0,P681&lt;&gt;"Unknown",P681&lt;&gt;"Not required"),P681/(COUNTRY_INFO!E681+COUNTRY_INFO!F681), 0)</f>
        <v>1</v>
      </c>
      <c r="AN681" s="260">
        <f>IF(AND(Z681&lt;&gt;0,Z681&lt;&gt;"Unknown",Z681&lt;&gt;"Not required"),IF(COUNTRY_INFO!K681=1,1,IF(COUNTRY_INFO!K681=2,0.5*COUNTRY_INFO!F681/(0.5*COUNTRY_INFO!F681+0.2*COUNTRY_INFO!G681),IF(COUNTRY_INFO!K681=3,COUNTRY_INFO!F681/(COUNTRY_INFO!F681+COUNTRY_INFO!G681)))),0)</f>
        <v>1</v>
      </c>
      <c r="AO681" s="260">
        <f>IF(AND(Z681&lt;&gt;0,Z681&lt;&gt;"Unknown",Z681&lt;&gt;"Not required"),IF(COUNTRY_INFO!K681=1,0,IF(COUNTRY_INFO!K681=2,0.2*COUNTRY_INFO!G681/(0.5*COUNTRY_INFO!F681+0.2*COUNTRY_INFO!G681),IF(COUNTRY_INFO!K681=3,COUNTRY_INFO!G681/(COUNTRY_INFO!F681+COUNTRY_INFO!G681)))),0)</f>
        <v>0</v>
      </c>
      <c r="AP681" s="259">
        <f>MAX(COUNTRY_INFO!D681*AK681*PROFILE!$G$7,COUNTRY_INFO!D681*AL681*PROFILE!$G$7)</f>
        <v>1.1360360831051422E-2</v>
      </c>
      <c r="AQ681" s="259">
        <f>MAX(COUNTRY_INFO!D681*AK681*PROFILE!$G$8,COUNTRY_INFO!D681*AL681*PROFILE!$G$8,COUNTRY_INFO!D681*AM681*PROFILE!$G$8)</f>
        <v>15891.548671944178</v>
      </c>
      <c r="AR681" s="259">
        <f>MAX(COUNTRY_INFO!D681*AK681*PROFILE!$G$9,COUNTRY_INFO!D681*AL681*PROFILE!$G$9,COUNTRY_INFO!D681*AM681*PROFILE!$G$9,IF(AND(DISTRICT!Z681&lt;&gt;"Unknown",Z681&lt;&gt;"Not required"),COUNTRY_INFO!O681*DISTRICT!AN681,0))</f>
        <v>33002.10041421483</v>
      </c>
      <c r="AS681" s="259">
        <f>MAX(COUNTRY_INFO!D681*AK681*PROFILE!$G$10,COUNTRY_INFO!D681*AL681*PROFILE!$G$10,IF(AND(DISTRICT!Z681&lt;&gt;"Unknown",Z681&lt;&gt;"Not required"),COUNTRY_INFO!O681*DISTRICT!AO681,0))</f>
        <v>59607.33955348016</v>
      </c>
      <c r="AT681" s="259">
        <f t="shared" si="77"/>
        <v>108501</v>
      </c>
      <c r="AU681" s="258">
        <f t="shared" si="72"/>
        <v>0</v>
      </c>
      <c r="AV681" s="259">
        <f>MAX('MDA2'!J681,'T1'!L681,'T2'!J681,T3_R1!K681,T3_R2!K681)</f>
        <v>0</v>
      </c>
      <c r="AW681" s="259">
        <f>MAX('MDA1'!K681,'MDA2'!K681,'MDA3'!I681,'MDA3'!L681,'T1'!M681,'T2'!K681,T3_R1!L681,T3_R2!L681)</f>
        <v>33089</v>
      </c>
      <c r="AX681" s="259">
        <f>MAX('MDA1'!L681,'MDA2'!L681,'MDA3'!J681,'MDA3'!M681,'T1'!N681,'T2'!L681,T3_R1!M681,T3_R2!M681)</f>
        <v>58824</v>
      </c>
      <c r="AY681" s="259">
        <f t="shared" si="78"/>
        <v>91913</v>
      </c>
      <c r="AZ681" s="259">
        <f>MAX('MDA2'!J681,T681)</f>
        <v>0</v>
      </c>
      <c r="BA681" s="259">
        <f>MAX('MDA1'!K681,'MDA2'!K681,'MDA3'!I681,'MDA3'!L681,V681,AD681)</f>
        <v>33089</v>
      </c>
      <c r="BB681" s="259">
        <f>MAX('MDA1'!L681,'MDA2'!L681,'MDA3'!J681,'MDA3'!M681,AF681)</f>
        <v>58824</v>
      </c>
      <c r="BC681" s="259">
        <f t="shared" si="73"/>
        <v>91913</v>
      </c>
      <c r="BD681" s="260">
        <f t="shared" si="74"/>
        <v>84.711661643671491</v>
      </c>
    </row>
    <row r="682" spans="1:56" x14ac:dyDescent="0.2">
      <c r="A682" s="10" t="str">
        <f>IF(COUNTRY_INFO!A682=0," ",COUNTRY_INFO!A682)</f>
        <v>Ethiopia</v>
      </c>
      <c r="B682" s="10" t="str">
        <f>IF(COUNTRY_INFO!B682=0," ",COUNTRY_INFO!B682)</f>
        <v>SNNPR Kafa</v>
      </c>
      <c r="C682" s="87" t="str">
        <f>IF(COUNTRY_INFO!C682=0," ",COUNTRY_INFO!C682)</f>
        <v>Gewata</v>
      </c>
      <c r="D682" s="67">
        <f>COUNTRY_INFO!L682</f>
        <v>0</v>
      </c>
      <c r="E682" s="61"/>
      <c r="F682" s="61"/>
      <c r="G682" s="11">
        <f>MAX('MDA1'!M682,'MDA2'!M682)</f>
        <v>0</v>
      </c>
      <c r="H682" s="11">
        <f>IF(AND(COUNTRY_INFO!H682&gt;0,COUNTRY_INFO!H682&lt;4),IF(D682&gt;MAX('MDA1'!M682,'MDA2'!M682),MAX('MDA1'!M682,'MDA2'!M682),D682),0)</f>
        <v>0</v>
      </c>
      <c r="I682" s="73">
        <f>IF(AND(COUNTRY_INFO!H682&gt;0,COUNTRY_INFO!H682&lt;4), IF(G682/D682*100&lt;&gt;0, IF(G682/D682*100&gt;100,100,G682/D682*100), "-"),0)</f>
        <v>0</v>
      </c>
      <c r="J682" s="67">
        <f>COUNTRY_INFO!M682</f>
        <v>92084</v>
      </c>
      <c r="K682" s="61"/>
      <c r="L682" s="61"/>
      <c r="M682" s="11">
        <f>MAX('MDA1'!M682,MAX('MDA3'!I682,'MDA3'!L682)+MAX('MDA3'!J682,'MDA3'!M682))</f>
        <v>82631</v>
      </c>
      <c r="N682" s="11">
        <f>IF(AND(COUNTRY_INFO!I682&gt;0,COUNTRY_INFO!I682&lt;4),IF(J682&gt;MAX('MDA1'!M682,MAX('MDA3'!I682,'MDA3'!L682)+MAX('MDA3'!J682,'MDA3'!M682)),MAX('MDA1'!M682,MAX('MDA3'!I682,'MDA3'!L682)+MAX('MDA3'!J682,'MDA3'!M682)),J682),0)</f>
        <v>82631</v>
      </c>
      <c r="O682" s="73">
        <f>IF(AND(COUNTRY_INFO!I682&gt;0,COUNTRY_INFO!I682&lt;4), IF(M682/J682*100&lt;&gt;0, IF(M682/J682*100&gt;100,100,M682/J682*100), "-"),0)</f>
        <v>89.734372963815645</v>
      </c>
      <c r="P682" s="67">
        <f>COUNTRY_INFO!N682</f>
        <v>44106</v>
      </c>
      <c r="Q682" s="61"/>
      <c r="R682" s="61"/>
      <c r="S682" s="11">
        <f>SUM(MAX('MDA2'!J682, 'T1'!L682, MAX(T3_R1!K682, T3_R2!K682)), MAX('MDA1'!K682, 'MDA2'!K682, 'T1'!M682, MAX(T3_R1!L682, T3_R2!L682)), MAX('MDA1'!L682, 'MDA2'!L682, 'T1'!N682, MAX(T3_R1!M682, T3_R2!M682)))</f>
        <v>25634</v>
      </c>
      <c r="T682" s="11">
        <f>IF(AND(COUNTRY_INFO!J682&gt;1,COUNTRY_INFO!J682&lt;4),IF(COUNTRY_INFO!E682&gt;MAX('MDA2'!J682,'T1'!L682,MAX(T3_R1!K682,T3_R2!K682)),MAX('MDA2'!J682,'T1'!L682,MAX(T3_R1!K682,T3_R2!K682)),COUNTRY_INFO!E682),0)</f>
        <v>0</v>
      </c>
      <c r="U682" s="217" t="str">
        <f>IF(AND(COUNTRY_INFO!J682&gt;1,COUNTRY_INFO!J682&lt;4), IF(T682/COUNTRY_INFO!E682*100&lt;&gt;0, IF(T682/COUNTRY_INFO!E682*100&gt;100,100,T682/COUNTRY_INFO!E682*100), "-"),0)</f>
        <v>-</v>
      </c>
      <c r="V682" s="11">
        <f>IF(AND(COUNTRY_INFO!J682&gt;1,COUNTRY_INFO!J682&lt;4),IF(COUNTRY_INFO!F682&gt;MAX('MDA1'!K682,'MDA2'!K682,'T1'!M682,MAX(T3_R1!L682,T3_R2!L682)),MAX('MDA1'!K682,'MDA2'!K682,'T1'!M682,MAX(T3_R1!L682,T3_R2!L682)),COUNTRY_INFO!F682),0)</f>
        <v>25634</v>
      </c>
      <c r="W682" s="217">
        <f>IF(AND(COUNTRY_INFO!J682&gt;1,COUNTRY_INFO!J682&lt;4), IF(V682/COUNTRY_INFO!F682*100&lt;&gt;0, IF(V682/COUNTRY_INFO!F682*100&gt;100,100,V682/COUNTRY_INFO!F682*100), "-"),0)</f>
        <v>86.411596157087473</v>
      </c>
      <c r="X682" s="11">
        <f t="shared" si="75"/>
        <v>25634</v>
      </c>
      <c r="Y682" s="73">
        <f>IF(AND(COUNTRY_INFO!J682&gt;1,COUNTRY_INFO!J682&lt;4), IF(S682/P682*100&lt;&gt;0, IF(X682/P682*100&gt;100,100,X682/P682*100), "-"),0)</f>
        <v>58.119076769600511</v>
      </c>
      <c r="Z682" s="67">
        <f>COUNTRY_INFO!O682</f>
        <v>0</v>
      </c>
      <c r="AA682" s="61"/>
      <c r="AB682" s="61"/>
      <c r="AC682" s="11">
        <f>MAX('T1'!L682,'T2'!J682)+MAX('T1'!M682,'T2'!K682)+MAX('T1'!N682,'T2'!L682)</f>
        <v>0</v>
      </c>
      <c r="AD682" s="11">
        <f>IF(COUNTRY_INFO!K682=1,IF(COUNTRY_INFO!F682*0.33&gt;MAX('T1'!M682,'T2'!K682),MAX('T1'!M682,'T2'!K682),COUNTRY_INFO!F682*0.33),IF(COUNTRY_INFO!K682=2,IF(COUNTRY_INFO!F682*0.5&gt;MAX('T1'!M682,'T2'!K682),MAX('T1'!M682,'T2'!K682),COUNTRY_INFO!F682*0.5),IF(COUNTRY_INFO!K682=3,IF(COUNTRY_INFO!F682&gt;MAX('T1'!M682,'T2'!K682),MAX('T1'!M682,'T2'!K682),COUNTRY_INFO!F682),0)))</f>
        <v>0</v>
      </c>
      <c r="AE682" s="217">
        <f>IF(AND(COUNTRY_INFO!K682&gt;0,COUNTRY_INFO!K682&lt;4),IF(Z682&gt;0,IF(COUNTRY_INFO!K682=1, AD682/(COUNTRY_INFO!F682*0.33)*100, IF(COUNTRY_INFO!K682=2, AD682/(COUNTRY_INFO!F682*0.5)*100, IF(COUNTRY_INFO!K682=3, AD682/COUNTRY_INFO!F682*100))),"-"),0)</f>
        <v>0</v>
      </c>
      <c r="AF682" s="11">
        <f>IF(COUNTRY_INFO!K682=2,IF(COUNTRY_INFO!G682*0.2&gt;MAX('T1'!N682,'T2'!L682),MAX('T1'!N682,'T2'!L682),COUNTRY_INFO!G682*0.2),IF(COUNTRY_INFO!K682=3,IF(COUNTRY_INFO!G682&gt;MAX('T1'!N682,'T2'!L682),MAX('T1'!N682,'T2'!L682),COUNTRY_INFO!G682),0))</f>
        <v>0</v>
      </c>
      <c r="AG682" s="217">
        <f>IF(AND(COUNTRY_INFO!K682&gt;0,COUNTRY_INFO!K682&lt;4),IF(Z682&gt;0,IF(COUNTRY_INFO!K682=1, 0, IF(COUNTRY_INFO!K682=2, AF682/(COUNTRY_INFO!G682*0.2)*100, IF(COUNTRY_INFO!K682=3, AF682/COUNTRY_INFO!G682*100))),"-"),0)</f>
        <v>0</v>
      </c>
      <c r="AH682" s="11">
        <f t="shared" si="76"/>
        <v>0</v>
      </c>
      <c r="AI682" s="73">
        <f>IF(AND(COUNTRY_INFO!K682&gt;0,COUNTRY_INFO!K682&lt;4), IF(AC682/Z682*100&lt;&gt;0, IF(AH682/Z682*100&gt;100,100,AH682/Z682*100), "-"),0)</f>
        <v>0</v>
      </c>
      <c r="AJ682" s="261"/>
      <c r="AK682" s="260">
        <f>IF(AND(D682&lt;&gt;0, D682&lt;&gt;"Unknown",D682&lt;&gt;"Stopped",D682&lt;&gt;"Not required"),D682/COUNTRY_INFO!D682, 0)</f>
        <v>0</v>
      </c>
      <c r="AL682" s="260">
        <f>IF(AND(J682&lt;&gt;0,J682&lt;&gt;"Unknown",J682&lt;&gt;"Stopped",J682&lt;&gt;"Not required"),J682/COUNTRY_INFO!D682, 0)</f>
        <v>1</v>
      </c>
      <c r="AM682" s="260">
        <f>IF(AND(P682&lt;&gt;0,P682&lt;&gt;"Unknown",P682&lt;&gt;"Not required"),P682/(COUNTRY_INFO!E682+COUNTRY_INFO!F682), 0)</f>
        <v>1</v>
      </c>
      <c r="AN682" s="260">
        <f>IF(AND(Z682&lt;&gt;0,Z682&lt;&gt;"Unknown",Z682&lt;&gt;"Not required"),IF(COUNTRY_INFO!K682=1,1,IF(COUNTRY_INFO!K682=2,0.5*COUNTRY_INFO!F682/(0.5*COUNTRY_INFO!F682+0.2*COUNTRY_INFO!G682),IF(COUNTRY_INFO!K682=3,COUNTRY_INFO!F682/(COUNTRY_INFO!F682+COUNTRY_INFO!G682)))),0)</f>
        <v>0</v>
      </c>
      <c r="AO682" s="260">
        <f>IF(AND(Z682&lt;&gt;0,Z682&lt;&gt;"Unknown",Z682&lt;&gt;"Not required"),IF(COUNTRY_INFO!K682=1,0,IF(COUNTRY_INFO!K682=2,0.2*COUNTRY_INFO!G682/(0.5*COUNTRY_INFO!F682+0.2*COUNTRY_INFO!G682),IF(COUNTRY_INFO!K682=3,COUNTRY_INFO!G682/(COUNTRY_INFO!F682+COUNTRY_INFO!G682)))),0)</f>
        <v>0</v>
      </c>
      <c r="AP682" s="259">
        <f>MAX(COUNTRY_INFO!D682*AK682*PROFILE!$G$7,COUNTRY_INFO!D682*AL682*PROFILE!$G$7)</f>
        <v>9.6414546111698429E-3</v>
      </c>
      <c r="AQ682" s="259">
        <f>MAX(COUNTRY_INFO!D682*AK682*PROFILE!$G$8,COUNTRY_INFO!D682*AL682*PROFILE!$G$8,COUNTRY_INFO!D682*AM682*PROFILE!$G$8)</f>
        <v>13487.040376653742</v>
      </c>
      <c r="AR682" s="259">
        <f>MAX(COUNTRY_INFO!D682*AK682*PROFILE!$G$9,COUNTRY_INFO!D682*AL682*PROFILE!$G$9,COUNTRY_INFO!D682*AM682*PROFILE!$G$9,IF(AND(DISTRICT!Z682&lt;&gt;"Unknown",Z682&lt;&gt;"Not required"),COUNTRY_INFO!O682*DISTRICT!AN682,0))</f>
        <v>28008.639685740764</v>
      </c>
      <c r="AS682" s="259">
        <f>MAX(COUNTRY_INFO!D682*AK682*PROFILE!$G$10,COUNTRY_INFO!D682*AL682*PROFILE!$G$10,IF(AND(DISTRICT!Z682&lt;&gt;"Unknown",Z682&lt;&gt;"Not required"),COUNTRY_INFO!O682*DISTRICT!AO682,0))</f>
        <v>50588.310296150885</v>
      </c>
      <c r="AT682" s="259">
        <f t="shared" si="77"/>
        <v>92084</v>
      </c>
      <c r="AU682" s="258" t="str">
        <f t="shared" si="72"/>
        <v>Y</v>
      </c>
      <c r="AV682" s="259">
        <f>MAX('MDA2'!J682,'T1'!L682,'T2'!J682,T3_R1!K682,T3_R2!K682)</f>
        <v>0</v>
      </c>
      <c r="AW682" s="259">
        <f>MAX('MDA1'!K682,'MDA2'!K682,'MDA3'!I682,'MDA3'!L682,'T1'!M682,'T2'!K682,T3_R1!L682,T3_R2!L682)</f>
        <v>29747</v>
      </c>
      <c r="AX682" s="259">
        <f>MAX('MDA1'!L682,'MDA2'!L682,'MDA3'!J682,'MDA3'!M682,'T1'!N682,'T2'!L682,T3_R1!M682,T3_R2!M682)</f>
        <v>52884</v>
      </c>
      <c r="AY682" s="259">
        <f t="shared" si="78"/>
        <v>82631</v>
      </c>
      <c r="AZ682" s="259">
        <f>MAX('MDA2'!J682,T682)</f>
        <v>0</v>
      </c>
      <c r="BA682" s="259">
        <f>MAX('MDA1'!K682,'MDA2'!K682,'MDA3'!I682,'MDA3'!L682,V682,AD682)</f>
        <v>29747</v>
      </c>
      <c r="BB682" s="259">
        <f>MAX('MDA1'!L682,'MDA2'!L682,'MDA3'!J682,'MDA3'!M682,AF682)</f>
        <v>52884</v>
      </c>
      <c r="BC682" s="259">
        <f t="shared" si="73"/>
        <v>82631</v>
      </c>
      <c r="BD682" s="260">
        <f t="shared" si="74"/>
        <v>89.734372963815645</v>
      </c>
    </row>
    <row r="683" spans="1:56" x14ac:dyDescent="0.2">
      <c r="A683" s="10" t="str">
        <f>IF(COUNTRY_INFO!A683=0," ",COUNTRY_INFO!A683)</f>
        <v>Ethiopia</v>
      </c>
      <c r="B683" s="10" t="str">
        <f>IF(COUNTRY_INFO!B683=0," ",COUNTRY_INFO!B683)</f>
        <v>SNNPR Kafa</v>
      </c>
      <c r="C683" s="87" t="str">
        <f>IF(COUNTRY_INFO!C683=0," ",COUNTRY_INFO!C683)</f>
        <v>Gimbo</v>
      </c>
      <c r="D683" s="67">
        <f>COUNTRY_INFO!L683</f>
        <v>0</v>
      </c>
      <c r="E683" s="61"/>
      <c r="F683" s="61"/>
      <c r="G683" s="11">
        <f>MAX('MDA1'!M683,'MDA2'!M683)</f>
        <v>0</v>
      </c>
      <c r="H683" s="11">
        <f>IF(AND(COUNTRY_INFO!H683&gt;0,COUNTRY_INFO!H683&lt;4),IF(D683&gt;MAX('MDA1'!M683,'MDA2'!M683),MAX('MDA1'!M683,'MDA2'!M683),D683),0)</f>
        <v>0</v>
      </c>
      <c r="I683" s="73">
        <f>IF(AND(COUNTRY_INFO!H683&gt;0,COUNTRY_INFO!H683&lt;4), IF(G683/D683*100&lt;&gt;0, IF(G683/D683*100&gt;100,100,G683/D683*100), "-"),0)</f>
        <v>0</v>
      </c>
      <c r="J683" s="67">
        <f>COUNTRY_INFO!M683</f>
        <v>115868</v>
      </c>
      <c r="K683" s="61"/>
      <c r="L683" s="61"/>
      <c r="M683" s="11">
        <f>MAX('MDA1'!M683,MAX('MDA3'!I683,'MDA3'!L683)+MAX('MDA3'!J683,'MDA3'!M683))</f>
        <v>97285</v>
      </c>
      <c r="N683" s="11">
        <f>IF(AND(COUNTRY_INFO!I683&gt;0,COUNTRY_INFO!I683&lt;4),IF(J683&gt;MAX('MDA1'!M683,MAX('MDA3'!I683,'MDA3'!L683)+MAX('MDA3'!J683,'MDA3'!M683)),MAX('MDA1'!M683,MAX('MDA3'!I683,'MDA3'!L683)+MAX('MDA3'!J683,'MDA3'!M683)),J683),0)</f>
        <v>97285</v>
      </c>
      <c r="O683" s="73">
        <f>IF(AND(COUNTRY_INFO!I683&gt;0,COUNTRY_INFO!I683&lt;4), IF(M683/J683*100&lt;&gt;0, IF(M683/J683*100&gt;100,100,M683/J683*100), "-"),0)</f>
        <v>83.961922187316603</v>
      </c>
      <c r="P683" s="67">
        <f>COUNTRY_INFO!N683</f>
        <v>55497</v>
      </c>
      <c r="Q683" s="61"/>
      <c r="R683" s="61"/>
      <c r="S683" s="11">
        <f>SUM(MAX('MDA2'!J683, 'T1'!L683, MAX(T3_R1!K683, T3_R2!K683)), MAX('MDA1'!K683, 'MDA2'!K683, 'T1'!M683, MAX(T3_R1!L683, T3_R2!L683)), MAX('MDA1'!L683, 'MDA2'!L683, 'T1'!N683, MAX(T3_R1!M683, T3_R2!M683)))</f>
        <v>33172</v>
      </c>
      <c r="T683" s="11">
        <f>IF(AND(COUNTRY_INFO!J683&gt;1,COUNTRY_INFO!J683&lt;4),IF(COUNTRY_INFO!E683&gt;MAX('MDA2'!J683,'T1'!L683,MAX(T3_R1!K683,T3_R2!K683)),MAX('MDA2'!J683,'T1'!L683,MAX(T3_R1!K683,T3_R2!K683)),COUNTRY_INFO!E683),0)</f>
        <v>0</v>
      </c>
      <c r="U683" s="217" t="str">
        <f>IF(AND(COUNTRY_INFO!J683&gt;1,COUNTRY_INFO!J683&lt;4), IF(T683/COUNTRY_INFO!E683*100&lt;&gt;0, IF(T683/COUNTRY_INFO!E683*100&gt;100,100,T683/COUNTRY_INFO!E683*100), "-"),0)</f>
        <v>-</v>
      </c>
      <c r="V683" s="11">
        <f>IF(AND(COUNTRY_INFO!J683&gt;1,COUNTRY_INFO!J683&lt;4),IF(COUNTRY_INFO!F683&gt;MAX('MDA1'!K683,'MDA2'!K683,'T1'!M683,MAX(T3_R1!L683,T3_R2!L683)),MAX('MDA1'!K683,'MDA2'!K683,'T1'!M683,MAX(T3_R1!L683,T3_R2!L683)),COUNTRY_INFO!F683),0)</f>
        <v>33172</v>
      </c>
      <c r="W683" s="217">
        <f>IF(AND(COUNTRY_INFO!J683&gt;1,COUNTRY_INFO!J683&lt;4), IF(V683/COUNTRY_INFO!F683*100&lt;&gt;0, IF(V683/COUNTRY_INFO!F683*100&gt;100,100,V683/COUNTRY_INFO!F683*100), "-"),0)</f>
        <v>88.868647359819974</v>
      </c>
      <c r="X683" s="11">
        <f t="shared" si="75"/>
        <v>33172</v>
      </c>
      <c r="Y683" s="73">
        <f>IF(AND(COUNTRY_INFO!J683&gt;1,COUNTRY_INFO!J683&lt;4), IF(S683/P683*100&lt;&gt;0, IF(X683/P683*100&gt;100,100,X683/P683*100), "-"),0)</f>
        <v>59.772600320738057</v>
      </c>
      <c r="Z683" s="67">
        <f>COUNTRY_INFO!O683</f>
        <v>0</v>
      </c>
      <c r="AA683" s="61"/>
      <c r="AB683" s="61"/>
      <c r="AC683" s="11">
        <f>MAX('T1'!L683,'T2'!J683)+MAX('T1'!M683,'T2'!K683)+MAX('T1'!N683,'T2'!L683)</f>
        <v>0</v>
      </c>
      <c r="AD683" s="11">
        <f>IF(COUNTRY_INFO!K683=1,IF(COUNTRY_INFO!F683*0.33&gt;MAX('T1'!M683,'T2'!K683),MAX('T1'!M683,'T2'!K683),COUNTRY_INFO!F683*0.33),IF(COUNTRY_INFO!K683=2,IF(COUNTRY_INFO!F683*0.5&gt;MAX('T1'!M683,'T2'!K683),MAX('T1'!M683,'T2'!K683),COUNTRY_INFO!F683*0.5),IF(COUNTRY_INFO!K683=3,IF(COUNTRY_INFO!F683&gt;MAX('T1'!M683,'T2'!K683),MAX('T1'!M683,'T2'!K683),COUNTRY_INFO!F683),0)))</f>
        <v>0</v>
      </c>
      <c r="AE683" s="217">
        <f>IF(AND(COUNTRY_INFO!K683&gt;0,COUNTRY_INFO!K683&lt;4),IF(Z683&gt;0,IF(COUNTRY_INFO!K683=1, AD683/(COUNTRY_INFO!F683*0.33)*100, IF(COUNTRY_INFO!K683=2, AD683/(COUNTRY_INFO!F683*0.5)*100, IF(COUNTRY_INFO!K683=3, AD683/COUNTRY_INFO!F683*100))),"-"),0)</f>
        <v>0</v>
      </c>
      <c r="AF683" s="11">
        <f>IF(COUNTRY_INFO!K683=2,IF(COUNTRY_INFO!G683*0.2&gt;MAX('T1'!N683,'T2'!L683),MAX('T1'!N683,'T2'!L683),COUNTRY_INFO!G683*0.2),IF(COUNTRY_INFO!K683=3,IF(COUNTRY_INFO!G683&gt;MAX('T1'!N683,'T2'!L683),MAX('T1'!N683,'T2'!L683),COUNTRY_INFO!G683),0))</f>
        <v>0</v>
      </c>
      <c r="AG683" s="217">
        <f>IF(AND(COUNTRY_INFO!K683&gt;0,COUNTRY_INFO!K683&lt;4),IF(Z683&gt;0,IF(COUNTRY_INFO!K683=1, 0, IF(COUNTRY_INFO!K683=2, AF683/(COUNTRY_INFO!G683*0.2)*100, IF(COUNTRY_INFO!K683=3, AF683/COUNTRY_INFO!G683*100))),"-"),0)</f>
        <v>0</v>
      </c>
      <c r="AH683" s="11">
        <f t="shared" si="76"/>
        <v>0</v>
      </c>
      <c r="AI683" s="73">
        <f>IF(AND(COUNTRY_INFO!K683&gt;0,COUNTRY_INFO!K683&lt;4), IF(AC683/Z683*100&lt;&gt;0, IF(AH683/Z683*100&gt;100,100,AH683/Z683*100), "-"),0)</f>
        <v>0</v>
      </c>
      <c r="AJ683" s="261"/>
      <c r="AK683" s="260">
        <f>IF(AND(D683&lt;&gt;0, D683&lt;&gt;"Unknown",D683&lt;&gt;"Stopped",D683&lt;&gt;"Not required"),D683/COUNTRY_INFO!D683, 0)</f>
        <v>0</v>
      </c>
      <c r="AL683" s="260">
        <f>IF(AND(J683&lt;&gt;0,J683&lt;&gt;"Unknown",J683&lt;&gt;"Stopped",J683&lt;&gt;"Not required"),J683/COUNTRY_INFO!D683, 0)</f>
        <v>1</v>
      </c>
      <c r="AM683" s="260">
        <f>IF(AND(P683&lt;&gt;0,P683&lt;&gt;"Unknown",P683&lt;&gt;"Not required"),P683/(COUNTRY_INFO!E683+COUNTRY_INFO!F683), 0)</f>
        <v>1</v>
      </c>
      <c r="AN683" s="260">
        <f>IF(AND(Z683&lt;&gt;0,Z683&lt;&gt;"Unknown",Z683&lt;&gt;"Not required"),IF(COUNTRY_INFO!K683=1,1,IF(COUNTRY_INFO!K683=2,0.5*COUNTRY_INFO!F683/(0.5*COUNTRY_INFO!F683+0.2*COUNTRY_INFO!G683),IF(COUNTRY_INFO!K683=3,COUNTRY_INFO!F683/(COUNTRY_INFO!F683+COUNTRY_INFO!G683)))),0)</f>
        <v>0</v>
      </c>
      <c r="AO683" s="260">
        <f>IF(AND(Z683&lt;&gt;0,Z683&lt;&gt;"Unknown",Z683&lt;&gt;"Not required"),IF(COUNTRY_INFO!K683=1,0,IF(COUNTRY_INFO!K683=2,0.2*COUNTRY_INFO!G683/(0.5*COUNTRY_INFO!F683+0.2*COUNTRY_INFO!G683),IF(COUNTRY_INFO!K683=3,COUNTRY_INFO!G683/(COUNTRY_INFO!F683+COUNTRY_INFO!G683)))),0)</f>
        <v>0</v>
      </c>
      <c r="AP683" s="259">
        <f>MAX(COUNTRY_INFO!D683*AK683*PROFILE!$G$7,COUNTRY_INFO!D683*AL683*PROFILE!$G$7)</f>
        <v>1.2131706516735018E-2</v>
      </c>
      <c r="AQ683" s="259">
        <f>MAX(COUNTRY_INFO!D683*AK683*PROFILE!$G$8,COUNTRY_INFO!D683*AL683*PROFILE!$G$8,COUNTRY_INFO!D683*AM683*PROFILE!$G$8)</f>
        <v>16970.55291214669</v>
      </c>
      <c r="AR683" s="259">
        <f>MAX(COUNTRY_INFO!D683*AK683*PROFILE!$G$9,COUNTRY_INFO!D683*AL683*PROFILE!$G$9,COUNTRY_INFO!D683*AM683*PROFILE!$G$9,IF(AND(DISTRICT!Z683&lt;&gt;"Unknown",Z683&lt;&gt;"Not required"),COUNTRY_INFO!O683*DISTRICT!AN683,0))</f>
        <v>35242.876754999903</v>
      </c>
      <c r="AS683" s="259">
        <f>MAX(COUNTRY_INFO!D683*AK683*PROFILE!$G$10,COUNTRY_INFO!D683*AL683*PROFILE!$G$10,IF(AND(DISTRICT!Z683&lt;&gt;"Unknown",Z683&lt;&gt;"Not required"),COUNTRY_INFO!O683*DISTRICT!AO683,0))</f>
        <v>63654.558201146894</v>
      </c>
      <c r="AT683" s="259">
        <f t="shared" si="77"/>
        <v>115868</v>
      </c>
      <c r="AU683" s="258" t="str">
        <f t="shared" si="72"/>
        <v>Y</v>
      </c>
      <c r="AV683" s="259">
        <f>MAX('MDA2'!J683,'T1'!L683,'T2'!J683,T3_R1!K683,T3_R2!K683)</f>
        <v>0</v>
      </c>
      <c r="AW683" s="259">
        <f>MAX('MDA1'!K683,'MDA2'!K683,'MDA3'!I683,'MDA3'!L683,'T1'!M683,'T2'!K683,T3_R1!L683,T3_R2!L683)</f>
        <v>35023</v>
      </c>
      <c r="AX683" s="259">
        <f>MAX('MDA1'!L683,'MDA2'!L683,'MDA3'!J683,'MDA3'!M683,'T1'!N683,'T2'!L683,T3_R1!M683,T3_R2!M683)</f>
        <v>62262</v>
      </c>
      <c r="AY683" s="259">
        <f t="shared" si="78"/>
        <v>97285</v>
      </c>
      <c r="AZ683" s="259">
        <f>MAX('MDA2'!J683,T683)</f>
        <v>0</v>
      </c>
      <c r="BA683" s="259">
        <f>MAX('MDA1'!K683,'MDA2'!K683,'MDA3'!I683,'MDA3'!L683,V683,AD683)</f>
        <v>35023</v>
      </c>
      <c r="BB683" s="259">
        <f>MAX('MDA1'!L683,'MDA2'!L683,'MDA3'!J683,'MDA3'!M683,AF683)</f>
        <v>62262</v>
      </c>
      <c r="BC683" s="259">
        <f t="shared" si="73"/>
        <v>97285</v>
      </c>
      <c r="BD683" s="260">
        <f t="shared" si="74"/>
        <v>83.961922187316603</v>
      </c>
    </row>
    <row r="684" spans="1:56" x14ac:dyDescent="0.2">
      <c r="A684" s="10" t="str">
        <f>IF(COUNTRY_INFO!A684=0," ",COUNTRY_INFO!A684)</f>
        <v>Ethiopia</v>
      </c>
      <c r="B684" s="10" t="str">
        <f>IF(COUNTRY_INFO!B684=0," ",COUNTRY_INFO!B684)</f>
        <v>SNNPR Kafa</v>
      </c>
      <c r="C684" s="87" t="str">
        <f>IF(COUNTRY_INFO!C684=0," ",COUNTRY_INFO!C684)</f>
        <v>Saylem</v>
      </c>
      <c r="D684" s="67">
        <f>COUNTRY_INFO!L684</f>
        <v>0</v>
      </c>
      <c r="E684" s="61"/>
      <c r="F684" s="61"/>
      <c r="G684" s="11">
        <f>MAX('MDA1'!M684,'MDA2'!M684)</f>
        <v>0</v>
      </c>
      <c r="H684" s="11">
        <f>IF(AND(COUNTRY_INFO!H684&gt;0,COUNTRY_INFO!H684&lt;4),IF(D684&gt;MAX('MDA1'!M684,'MDA2'!M684),MAX('MDA1'!M684,'MDA2'!M684),D684),0)</f>
        <v>0</v>
      </c>
      <c r="I684" s="73">
        <f>IF(AND(COUNTRY_INFO!H684&gt;0,COUNTRY_INFO!H684&lt;4), IF(G684/D684*100&lt;&gt;0, IF(G684/D684*100&gt;100,100,G684/D684*100), "-"),0)</f>
        <v>0</v>
      </c>
      <c r="J684" s="67">
        <f>COUNTRY_INFO!M684</f>
        <v>52191</v>
      </c>
      <c r="K684" s="61"/>
      <c r="L684" s="61"/>
      <c r="M684" s="11">
        <f>MAX('MDA1'!M684,MAX('MDA3'!I684,'MDA3'!L684)+MAX('MDA3'!J684,'MDA3'!M684))</f>
        <v>44470</v>
      </c>
      <c r="N684" s="11">
        <f>IF(AND(COUNTRY_INFO!I684&gt;0,COUNTRY_INFO!I684&lt;4),IF(J684&gt;MAX('MDA1'!M684,MAX('MDA3'!I684,'MDA3'!L684)+MAX('MDA3'!J684,'MDA3'!M684)),MAX('MDA1'!M684,MAX('MDA3'!I684,'MDA3'!L684)+MAX('MDA3'!J684,'MDA3'!M684)),J684),0)</f>
        <v>44470</v>
      </c>
      <c r="O684" s="73">
        <f>IF(AND(COUNTRY_INFO!I684&gt;0,COUNTRY_INFO!I684&lt;4), IF(M684/J684*100&lt;&gt;0, IF(M684/J684*100&gt;100,100,M684/J684*100), "-"),0)</f>
        <v>85.20626161598743</v>
      </c>
      <c r="P684" s="67">
        <f>COUNTRY_INFO!N684</f>
        <v>24998</v>
      </c>
      <c r="Q684" s="61"/>
      <c r="R684" s="61"/>
      <c r="S684" s="11">
        <f>SUM(MAX('MDA2'!J684, 'T1'!L684, MAX(T3_R1!K684, T3_R2!K684)), MAX('MDA1'!K684, 'MDA2'!K684, 'T1'!M684, MAX(T3_R1!L684, T3_R2!L684)), MAX('MDA1'!L684, 'MDA2'!L684, 'T1'!N684, MAX(T3_R1!M684, T3_R2!M684)))</f>
        <v>16225</v>
      </c>
      <c r="T684" s="11">
        <f>IF(AND(COUNTRY_INFO!J684&gt;1,COUNTRY_INFO!J684&lt;4),IF(COUNTRY_INFO!E684&gt;MAX('MDA2'!J684,'T1'!L684,MAX(T3_R1!K684,T3_R2!K684)),MAX('MDA2'!J684,'T1'!L684,MAX(T3_R1!K684,T3_R2!K684)),COUNTRY_INFO!E684),0)</f>
        <v>0</v>
      </c>
      <c r="U684" s="217" t="str">
        <f>IF(AND(COUNTRY_INFO!J684&gt;1,COUNTRY_INFO!J684&lt;4), IF(T684/COUNTRY_INFO!E684*100&lt;&gt;0, IF(T684/COUNTRY_INFO!E684*100&gt;100,100,T684/COUNTRY_INFO!E684*100), "-"),0)</f>
        <v>-</v>
      </c>
      <c r="V684" s="11">
        <f>IF(AND(COUNTRY_INFO!J684&gt;1,COUNTRY_INFO!J684&lt;4),IF(COUNTRY_INFO!F684&gt;MAX('MDA1'!K684,'MDA2'!K684,'T1'!M684,MAX(T3_R1!L684,T3_R2!L684)),MAX('MDA1'!K684,'MDA2'!K684,'T1'!M684,MAX(T3_R1!L684,T3_R2!L684)),COUNTRY_INFO!F684),0)</f>
        <v>16225</v>
      </c>
      <c r="W684" s="217">
        <f>IF(AND(COUNTRY_INFO!J684&gt;1,COUNTRY_INFO!J684&lt;4), IF(V684/COUNTRY_INFO!F684*100&lt;&gt;0, IF(V684/COUNTRY_INFO!F684*100&gt;100,100,V684/COUNTRY_INFO!F684*100), "-"),0)</f>
        <v>96.502706239219648</v>
      </c>
      <c r="X684" s="11">
        <f t="shared" si="75"/>
        <v>16225</v>
      </c>
      <c r="Y684" s="73">
        <f>IF(AND(COUNTRY_INFO!J684&gt;1,COUNTRY_INFO!J684&lt;4), IF(S684/P684*100&lt;&gt;0, IF(X684/P684*100&gt;100,100,X684/P684*100), "-"),0)</f>
        <v>64.90519241539323</v>
      </c>
      <c r="Z684" s="67">
        <f>COUNTRY_INFO!O684</f>
        <v>0</v>
      </c>
      <c r="AA684" s="61"/>
      <c r="AB684" s="61"/>
      <c r="AC684" s="11">
        <f>MAX('T1'!L684,'T2'!J684)+MAX('T1'!M684,'T2'!K684)+MAX('T1'!N684,'T2'!L684)</f>
        <v>0</v>
      </c>
      <c r="AD684" s="11">
        <f>IF(COUNTRY_INFO!K684=1,IF(COUNTRY_INFO!F684*0.33&gt;MAX('T1'!M684,'T2'!K684),MAX('T1'!M684,'T2'!K684),COUNTRY_INFO!F684*0.33),IF(COUNTRY_INFO!K684=2,IF(COUNTRY_INFO!F684*0.5&gt;MAX('T1'!M684,'T2'!K684),MAX('T1'!M684,'T2'!K684),COUNTRY_INFO!F684*0.5),IF(COUNTRY_INFO!K684=3,IF(COUNTRY_INFO!F684&gt;MAX('T1'!M684,'T2'!K684),MAX('T1'!M684,'T2'!K684),COUNTRY_INFO!F684),0)))</f>
        <v>0</v>
      </c>
      <c r="AE684" s="217">
        <f>IF(AND(COUNTRY_INFO!K684&gt;0,COUNTRY_INFO!K684&lt;4),IF(Z684&gt;0,IF(COUNTRY_INFO!K684=1, AD684/(COUNTRY_INFO!F684*0.33)*100, IF(COUNTRY_INFO!K684=2, AD684/(COUNTRY_INFO!F684*0.5)*100, IF(COUNTRY_INFO!K684=3, AD684/COUNTRY_INFO!F684*100))),"-"),0)</f>
        <v>0</v>
      </c>
      <c r="AF684" s="11">
        <f>IF(COUNTRY_INFO!K684=2,IF(COUNTRY_INFO!G684*0.2&gt;MAX('T1'!N684,'T2'!L684),MAX('T1'!N684,'T2'!L684),COUNTRY_INFO!G684*0.2),IF(COUNTRY_INFO!K684=3,IF(COUNTRY_INFO!G684&gt;MAX('T1'!N684,'T2'!L684),MAX('T1'!N684,'T2'!L684),COUNTRY_INFO!G684),0))</f>
        <v>0</v>
      </c>
      <c r="AG684" s="217">
        <f>IF(AND(COUNTRY_INFO!K684&gt;0,COUNTRY_INFO!K684&lt;4),IF(Z684&gt;0,IF(COUNTRY_INFO!K684=1, 0, IF(COUNTRY_INFO!K684=2, AF684/(COUNTRY_INFO!G684*0.2)*100, IF(COUNTRY_INFO!K684=3, AF684/COUNTRY_INFO!G684*100))),"-"),0)</f>
        <v>0</v>
      </c>
      <c r="AH684" s="11">
        <f t="shared" si="76"/>
        <v>0</v>
      </c>
      <c r="AI684" s="73">
        <f>IF(AND(COUNTRY_INFO!K684&gt;0,COUNTRY_INFO!K684&lt;4), IF(AC684/Z684*100&lt;&gt;0, IF(AH684/Z684*100&gt;100,100,AH684/Z684*100), "-"),0)</f>
        <v>0</v>
      </c>
      <c r="AJ684" s="261"/>
      <c r="AK684" s="260">
        <f>IF(AND(D684&lt;&gt;0, D684&lt;&gt;"Unknown",D684&lt;&gt;"Stopped",D684&lt;&gt;"Not required"),D684/COUNTRY_INFO!D684, 0)</f>
        <v>0</v>
      </c>
      <c r="AL684" s="260">
        <f>IF(AND(J684&lt;&gt;0,J684&lt;&gt;"Unknown",J684&lt;&gt;"Stopped",J684&lt;&gt;"Not required"),J684/COUNTRY_INFO!D684, 0)</f>
        <v>1</v>
      </c>
      <c r="AM684" s="260">
        <f>IF(AND(P684&lt;&gt;0,P684&lt;&gt;"Unknown",P684&lt;&gt;"Not required"),P684/(COUNTRY_INFO!E684+COUNTRY_INFO!F684), 0)</f>
        <v>1</v>
      </c>
      <c r="AN684" s="260">
        <f>IF(AND(Z684&lt;&gt;0,Z684&lt;&gt;"Unknown",Z684&lt;&gt;"Not required"),IF(COUNTRY_INFO!K684=1,1,IF(COUNTRY_INFO!K684=2,0.5*COUNTRY_INFO!F684/(0.5*COUNTRY_INFO!F684+0.2*COUNTRY_INFO!G684),IF(COUNTRY_INFO!K684=3,COUNTRY_INFO!F684/(COUNTRY_INFO!F684+COUNTRY_INFO!G684)))),0)</f>
        <v>0</v>
      </c>
      <c r="AO684" s="260">
        <f>IF(AND(Z684&lt;&gt;0,Z684&lt;&gt;"Unknown",Z684&lt;&gt;"Not required"),IF(COUNTRY_INFO!K684=1,0,IF(COUNTRY_INFO!K684=2,0.2*COUNTRY_INFO!G684/(0.5*COUNTRY_INFO!F684+0.2*COUNTRY_INFO!G684),IF(COUNTRY_INFO!K684=3,COUNTRY_INFO!G684/(COUNTRY_INFO!F684+COUNTRY_INFO!G684)))),0)</f>
        <v>0</v>
      </c>
      <c r="AP684" s="259">
        <f>MAX(COUNTRY_INFO!D684*AK684*PROFILE!$G$7,COUNTRY_INFO!D684*AL684*PROFILE!$G$7)</f>
        <v>5.4645449547322585E-3</v>
      </c>
      <c r="AQ684" s="259">
        <f>MAX(COUNTRY_INFO!D684*AK684*PROFILE!$G$8,COUNTRY_INFO!D684*AL684*PROFILE!$G$8,COUNTRY_INFO!D684*AM684*PROFILE!$G$8)</f>
        <v>7644.13062310429</v>
      </c>
      <c r="AR684" s="259">
        <f>MAX(COUNTRY_INFO!D684*AK684*PROFILE!$G$9,COUNTRY_INFO!D684*AL684*PROFILE!$G$9,COUNTRY_INFO!D684*AM684*PROFILE!$G$9,IF(AND(DISTRICT!Z684&lt;&gt;"Unknown",Z684&lt;&gt;"Not required"),COUNTRY_INFO!O684*DISTRICT!AN684,0))</f>
        <v>15874.624406395207</v>
      </c>
      <c r="AS684" s="259">
        <f>MAX(COUNTRY_INFO!D684*AK684*PROFILE!$G$10,COUNTRY_INFO!D684*AL684*PROFILE!$G$10,IF(AND(DISTRICT!Z684&lt;&gt;"Unknown",Z684&lt;&gt;"Not required"),COUNTRY_INFO!O684*DISTRICT!AO684,0))</f>
        <v>28672.239505955549</v>
      </c>
      <c r="AT684" s="259">
        <f t="shared" si="77"/>
        <v>52191</v>
      </c>
      <c r="AU684" s="258" t="str">
        <f t="shared" si="72"/>
        <v>Y</v>
      </c>
      <c r="AV684" s="259">
        <f>MAX('MDA2'!J684,'T1'!L684,'T2'!J684,T3_R1!K684,T3_R2!K684)</f>
        <v>0</v>
      </c>
      <c r="AW684" s="259">
        <f>MAX('MDA1'!K684,'MDA2'!K684,'MDA3'!I684,'MDA3'!L684,'T1'!M684,'T2'!K684,T3_R1!L684,T3_R2!L684)</f>
        <v>16225</v>
      </c>
      <c r="AX684" s="259">
        <f>MAX('MDA1'!L684,'MDA2'!L684,'MDA3'!J684,'MDA3'!M684,'T1'!N684,'T2'!L684,T3_R1!M684,T3_R2!M684)</f>
        <v>28461</v>
      </c>
      <c r="AY684" s="259">
        <f t="shared" si="78"/>
        <v>44686</v>
      </c>
      <c r="AZ684" s="259">
        <f>MAX('MDA2'!J684,T684)</f>
        <v>0</v>
      </c>
      <c r="BA684" s="259">
        <f>MAX('MDA1'!K684,'MDA2'!K684,'MDA3'!I684,'MDA3'!L684,V684,AD684)</f>
        <v>16225</v>
      </c>
      <c r="BB684" s="259">
        <f>MAX('MDA1'!L684,'MDA2'!L684,'MDA3'!J684,'MDA3'!M684,AF684)</f>
        <v>28461</v>
      </c>
      <c r="BC684" s="259">
        <f t="shared" si="73"/>
        <v>44686</v>
      </c>
      <c r="BD684" s="260">
        <f t="shared" si="74"/>
        <v>85.620126075376973</v>
      </c>
    </row>
    <row r="685" spans="1:56" x14ac:dyDescent="0.2">
      <c r="A685" s="10" t="str">
        <f>IF(COUNTRY_INFO!A685=0," ",COUNTRY_INFO!A685)</f>
        <v>Ethiopia</v>
      </c>
      <c r="B685" s="10" t="str">
        <f>IF(COUNTRY_INFO!B685=0," ",COUNTRY_INFO!B685)</f>
        <v>SNNPR Kafa</v>
      </c>
      <c r="C685" s="87" t="str">
        <f>IF(COUNTRY_INFO!C685=0," ",COUNTRY_INFO!C685)</f>
        <v>Tello</v>
      </c>
      <c r="D685" s="67">
        <f>COUNTRY_INFO!L685</f>
        <v>0</v>
      </c>
      <c r="E685" s="61"/>
      <c r="F685" s="61"/>
      <c r="G685" s="11">
        <f>MAX('MDA1'!M685,'MDA2'!M685)</f>
        <v>0</v>
      </c>
      <c r="H685" s="11">
        <f>IF(AND(COUNTRY_INFO!H685&gt;0,COUNTRY_INFO!H685&lt;4),IF(D685&gt;MAX('MDA1'!M685,'MDA2'!M685),MAX('MDA1'!M685,'MDA2'!M685),D685),0)</f>
        <v>0</v>
      </c>
      <c r="I685" s="73">
        <f>IF(AND(COUNTRY_INFO!H685&gt;0,COUNTRY_INFO!H685&lt;4), IF(G685/D685*100&lt;&gt;0, IF(G685/D685*100&gt;100,100,G685/D685*100), "-"),0)</f>
        <v>0</v>
      </c>
      <c r="J685" s="67">
        <f>COUNTRY_INFO!M685</f>
        <v>80843</v>
      </c>
      <c r="K685" s="61"/>
      <c r="L685" s="61"/>
      <c r="M685" s="11">
        <f>MAX('MDA1'!M685,MAX('MDA3'!I685,'MDA3'!L685)+MAX('MDA3'!J685,'MDA3'!M685))</f>
        <v>70129</v>
      </c>
      <c r="N685" s="11">
        <f>IF(AND(COUNTRY_INFO!I685&gt;0,COUNTRY_INFO!I685&lt;4),IF(J685&gt;MAX('MDA1'!M685,MAX('MDA3'!I685,'MDA3'!L685)+MAX('MDA3'!J685,'MDA3'!M685)),MAX('MDA1'!M685,MAX('MDA3'!I685,'MDA3'!L685)+MAX('MDA3'!J685,'MDA3'!M685)),J685),0)</f>
        <v>70129</v>
      </c>
      <c r="O685" s="73">
        <f>IF(AND(COUNTRY_INFO!I685&gt;0,COUNTRY_INFO!I685&lt;4), IF(M685/J685*100&lt;&gt;0, IF(M685/J685*100&gt;100,100,M685/J685*100), "-"),0)</f>
        <v>86.747151886990835</v>
      </c>
      <c r="P685" s="67">
        <f>COUNTRY_INFO!N685</f>
        <v>38722</v>
      </c>
      <c r="Q685" s="61"/>
      <c r="R685" s="61"/>
      <c r="S685" s="11">
        <f>SUM(MAX('MDA2'!J685, 'T1'!L685, MAX(T3_R1!K685, T3_R2!K685)), MAX('MDA1'!K685, 'MDA2'!K685, 'T1'!M685, MAX(T3_R1!L685, T3_R2!L685)), MAX('MDA1'!L685, 'MDA2'!L685, 'T1'!N685, MAX(T3_R1!M685, T3_R2!M685)))</f>
        <v>25172</v>
      </c>
      <c r="T685" s="11">
        <f>IF(AND(COUNTRY_INFO!J685&gt;1,COUNTRY_INFO!J685&lt;4),IF(COUNTRY_INFO!E685&gt;MAX('MDA2'!J685,'T1'!L685,MAX(T3_R1!K685,T3_R2!K685)),MAX('MDA2'!J685,'T1'!L685,MAX(T3_R1!K685,T3_R2!K685)),COUNTRY_INFO!E685),0)</f>
        <v>0</v>
      </c>
      <c r="U685" s="217" t="str">
        <f>IF(AND(COUNTRY_INFO!J685&gt;1,COUNTRY_INFO!J685&lt;4), IF(T685/COUNTRY_INFO!E685*100&lt;&gt;0, IF(T685/COUNTRY_INFO!E685*100&gt;100,100,T685/COUNTRY_INFO!E685*100), "-"),0)</f>
        <v>-</v>
      </c>
      <c r="V685" s="11">
        <f>IF(AND(COUNTRY_INFO!J685&gt;1,COUNTRY_INFO!J685&lt;4),IF(COUNTRY_INFO!F685&gt;MAX('MDA1'!K685,'MDA2'!K685,'T1'!M685,MAX(T3_R1!L685,T3_R2!L685)),MAX('MDA1'!K685,'MDA2'!K685,'T1'!M685,MAX(T3_R1!L685,T3_R2!L685)),COUNTRY_INFO!F685),0)</f>
        <v>25172</v>
      </c>
      <c r="W685" s="217">
        <f>IF(AND(COUNTRY_INFO!J685&gt;1,COUNTRY_INFO!J685&lt;4), IF(V685/COUNTRY_INFO!F685*100&lt;&gt;0, IF(V685/COUNTRY_INFO!F685*100&gt;100,100,V685/COUNTRY_INFO!F685*100), "-"),0)</f>
        <v>96.651819996928282</v>
      </c>
      <c r="X685" s="11">
        <f t="shared" si="75"/>
        <v>25172</v>
      </c>
      <c r="Y685" s="73">
        <f>IF(AND(COUNTRY_INFO!J685&gt;1,COUNTRY_INFO!J685&lt;4), IF(S685/P685*100&lt;&gt;0, IF(X685/P685*100&gt;100,100,X685/P685*100), "-"),0)</f>
        <v>65.006972780331594</v>
      </c>
      <c r="Z685" s="67">
        <f>COUNTRY_INFO!O685</f>
        <v>0</v>
      </c>
      <c r="AA685" s="61"/>
      <c r="AB685" s="61"/>
      <c r="AC685" s="11">
        <f>MAX('T1'!L685,'T2'!J685)+MAX('T1'!M685,'T2'!K685)+MAX('T1'!N685,'T2'!L685)</f>
        <v>0</v>
      </c>
      <c r="AD685" s="11">
        <f>IF(COUNTRY_INFO!K685=1,IF(COUNTRY_INFO!F685*0.33&gt;MAX('T1'!M685,'T2'!K685),MAX('T1'!M685,'T2'!K685),COUNTRY_INFO!F685*0.33),IF(COUNTRY_INFO!K685=2,IF(COUNTRY_INFO!F685*0.5&gt;MAX('T1'!M685,'T2'!K685),MAX('T1'!M685,'T2'!K685),COUNTRY_INFO!F685*0.5),IF(COUNTRY_INFO!K685=3,IF(COUNTRY_INFO!F685&gt;MAX('T1'!M685,'T2'!K685),MAX('T1'!M685,'T2'!K685),COUNTRY_INFO!F685),0)))</f>
        <v>0</v>
      </c>
      <c r="AE685" s="217">
        <f>IF(AND(COUNTRY_INFO!K685&gt;0,COUNTRY_INFO!K685&lt;4),IF(Z685&gt;0,IF(COUNTRY_INFO!K685=1, AD685/(COUNTRY_INFO!F685*0.33)*100, IF(COUNTRY_INFO!K685=2, AD685/(COUNTRY_INFO!F685*0.5)*100, IF(COUNTRY_INFO!K685=3, AD685/COUNTRY_INFO!F685*100))),"-"),0)</f>
        <v>0</v>
      </c>
      <c r="AF685" s="11">
        <f>IF(COUNTRY_INFO!K685=2,IF(COUNTRY_INFO!G685*0.2&gt;MAX('T1'!N685,'T2'!L685),MAX('T1'!N685,'T2'!L685),COUNTRY_INFO!G685*0.2),IF(COUNTRY_INFO!K685=3,IF(COUNTRY_INFO!G685&gt;MAX('T1'!N685,'T2'!L685),MAX('T1'!N685,'T2'!L685),COUNTRY_INFO!G685),0))</f>
        <v>0</v>
      </c>
      <c r="AG685" s="217">
        <f>IF(AND(COUNTRY_INFO!K685&gt;0,COUNTRY_INFO!K685&lt;4),IF(Z685&gt;0,IF(COUNTRY_INFO!K685=1, 0, IF(COUNTRY_INFO!K685=2, AF685/(COUNTRY_INFO!G685*0.2)*100, IF(COUNTRY_INFO!K685=3, AF685/COUNTRY_INFO!G685*100))),"-"),0)</f>
        <v>0</v>
      </c>
      <c r="AH685" s="11">
        <f t="shared" si="76"/>
        <v>0</v>
      </c>
      <c r="AI685" s="73">
        <f>IF(AND(COUNTRY_INFO!K685&gt;0,COUNTRY_INFO!K685&lt;4), IF(AC685/Z685*100&lt;&gt;0, IF(AH685/Z685*100&gt;100,100,AH685/Z685*100), "-"),0)</f>
        <v>0</v>
      </c>
      <c r="AJ685" s="261"/>
      <c r="AK685" s="260">
        <f>IF(AND(D685&lt;&gt;0, D685&lt;&gt;"Unknown",D685&lt;&gt;"Stopped",D685&lt;&gt;"Not required"),D685/COUNTRY_INFO!D685, 0)</f>
        <v>0</v>
      </c>
      <c r="AL685" s="260">
        <f>IF(AND(J685&lt;&gt;0,J685&lt;&gt;"Unknown",J685&lt;&gt;"Stopped",J685&lt;&gt;"Not required"),J685/COUNTRY_INFO!D685, 0)</f>
        <v>1</v>
      </c>
      <c r="AM685" s="260">
        <f>IF(AND(P685&lt;&gt;0,P685&lt;&gt;"Unknown",P685&lt;&gt;"Not required"),P685/(COUNTRY_INFO!E685+COUNTRY_INFO!F685), 0)</f>
        <v>1</v>
      </c>
      <c r="AN685" s="260">
        <f>IF(AND(Z685&lt;&gt;0,Z685&lt;&gt;"Unknown",Z685&lt;&gt;"Not required"),IF(COUNTRY_INFO!K685=1,1,IF(COUNTRY_INFO!K685=2,0.5*COUNTRY_INFO!F685/(0.5*COUNTRY_INFO!F685+0.2*COUNTRY_INFO!G685),IF(COUNTRY_INFO!K685=3,COUNTRY_INFO!F685/(COUNTRY_INFO!F685+COUNTRY_INFO!G685)))),0)</f>
        <v>0</v>
      </c>
      <c r="AO685" s="260">
        <f>IF(AND(Z685&lt;&gt;0,Z685&lt;&gt;"Unknown",Z685&lt;&gt;"Not required"),IF(COUNTRY_INFO!K685=1,0,IF(COUNTRY_INFO!K685=2,0.2*COUNTRY_INFO!G685/(0.5*COUNTRY_INFO!F685+0.2*COUNTRY_INFO!G685),IF(COUNTRY_INFO!K685=3,COUNTRY_INFO!G685/(COUNTRY_INFO!F685+COUNTRY_INFO!G685)))),0)</f>
        <v>0</v>
      </c>
      <c r="AP685" s="259">
        <f>MAX(COUNTRY_INFO!D685*AK685*PROFILE!$G$7,COUNTRY_INFO!D685*AL685*PROFILE!$G$7)</f>
        <v>8.4644901951566355E-3</v>
      </c>
      <c r="AQ685" s="259">
        <f>MAX(COUNTRY_INFO!D685*AK685*PROFILE!$G$8,COUNTRY_INFO!D685*AL685*PROFILE!$G$8,COUNTRY_INFO!D685*AM685*PROFILE!$G$8)</f>
        <v>11840.632522151715</v>
      </c>
      <c r="AR685" s="259">
        <f>MAX(COUNTRY_INFO!D685*AK685*PROFILE!$G$9,COUNTRY_INFO!D685*AL685*PROFILE!$G$9,COUNTRY_INFO!D685*AM685*PROFILE!$G$9,IF(AND(DISTRICT!Z685&lt;&gt;"Unknown",Z685&lt;&gt;"Not required"),COUNTRY_INFO!O685*DISTRICT!AN685,0))</f>
        <v>24589.531928612363</v>
      </c>
      <c r="AS685" s="259">
        <f>MAX(COUNTRY_INFO!D685*AK685*PROFILE!$G$10,COUNTRY_INFO!D685*AL685*PROFILE!$G$10,IF(AND(DISTRICT!Z685&lt;&gt;"Unknown",Z685&lt;&gt;"Not required"),COUNTRY_INFO!O685*DISTRICT!AO685,0))</f>
        <v>44412.827084745732</v>
      </c>
      <c r="AT685" s="259">
        <f t="shared" si="77"/>
        <v>80843</v>
      </c>
      <c r="AU685" s="258" t="str">
        <f t="shared" si="72"/>
        <v>Y</v>
      </c>
      <c r="AV685" s="259">
        <f>MAX('MDA2'!J685,'T1'!L685,'T2'!J685,T3_R1!K685,T3_R2!K685)</f>
        <v>0</v>
      </c>
      <c r="AW685" s="259">
        <f>MAX('MDA1'!K685,'MDA2'!K685,'MDA3'!I685,'MDA3'!L685,'T1'!M685,'T2'!K685,T3_R1!L685,T3_R2!L685)</f>
        <v>25246</v>
      </c>
      <c r="AX685" s="259">
        <f>MAX('MDA1'!L685,'MDA2'!L685,'MDA3'!J685,'MDA3'!M685,'T1'!N685,'T2'!L685,T3_R1!M685,T3_R2!M685)</f>
        <v>44883</v>
      </c>
      <c r="AY685" s="259">
        <f t="shared" si="78"/>
        <v>70129</v>
      </c>
      <c r="AZ685" s="259">
        <f>MAX('MDA2'!J685,T685)</f>
        <v>0</v>
      </c>
      <c r="BA685" s="259">
        <f>MAX('MDA1'!K685,'MDA2'!K685,'MDA3'!I685,'MDA3'!L685,V685,AD685)</f>
        <v>25246</v>
      </c>
      <c r="BB685" s="259">
        <f>MAX('MDA1'!L685,'MDA2'!L685,'MDA3'!J685,'MDA3'!M685,AF685)</f>
        <v>44883</v>
      </c>
      <c r="BC685" s="259">
        <f t="shared" si="73"/>
        <v>70129</v>
      </c>
      <c r="BD685" s="260">
        <f t="shared" si="74"/>
        <v>86.747151886990835</v>
      </c>
    </row>
    <row r="686" spans="1:56" x14ac:dyDescent="0.2">
      <c r="A686" s="10" t="str">
        <f>IF(COUNTRY_INFO!A686=0," ",COUNTRY_INFO!A686)</f>
        <v>Ethiopia</v>
      </c>
      <c r="B686" s="10" t="str">
        <f>IF(COUNTRY_INFO!B686=0," ",COUNTRY_INFO!B686)</f>
        <v>SNNPR Kembata Tembaro</v>
      </c>
      <c r="C686" s="87" t="str">
        <f>IF(COUNTRY_INFO!C686=0," ",COUNTRY_INFO!C686)</f>
        <v>Angacha</v>
      </c>
      <c r="D686" s="67">
        <f>COUNTRY_INFO!L686</f>
        <v>0</v>
      </c>
      <c r="E686" s="61"/>
      <c r="F686" s="61"/>
      <c r="G686" s="11">
        <f>MAX('MDA1'!M686,'MDA2'!M686)</f>
        <v>0</v>
      </c>
      <c r="H686" s="11">
        <f>IF(AND(COUNTRY_INFO!H686&gt;0,COUNTRY_INFO!H686&lt;4),IF(D686&gt;MAX('MDA1'!M686,'MDA2'!M686),MAX('MDA1'!M686,'MDA2'!M686),D686),0)</f>
        <v>0</v>
      </c>
      <c r="I686" s="73">
        <f>IF(AND(COUNTRY_INFO!H686&gt;0,COUNTRY_INFO!H686&lt;4), IF(G686/D686*100&lt;&gt;0, IF(G686/D686*100&gt;100,100,G686/D686*100), "-"),0)</f>
        <v>0</v>
      </c>
      <c r="J686" s="67">
        <f>COUNTRY_INFO!M686</f>
        <v>0</v>
      </c>
      <c r="K686" s="61"/>
      <c r="L686" s="61"/>
      <c r="M686" s="11">
        <f>MAX('MDA1'!M686,MAX('MDA3'!I686,'MDA3'!L686)+MAX('MDA3'!J686,'MDA3'!M686))</f>
        <v>0</v>
      </c>
      <c r="N686" s="11">
        <f>IF(AND(COUNTRY_INFO!I686&gt;0,COUNTRY_INFO!I686&lt;4),IF(J686&gt;MAX('MDA1'!M686,MAX('MDA3'!I686,'MDA3'!L686)+MAX('MDA3'!J686,'MDA3'!M686)),MAX('MDA1'!M686,MAX('MDA3'!I686,'MDA3'!L686)+MAX('MDA3'!J686,'MDA3'!M686)),J686),0)</f>
        <v>0</v>
      </c>
      <c r="O686" s="73">
        <f>IF(AND(COUNTRY_INFO!I686&gt;0,COUNTRY_INFO!I686&lt;4), IF(M686/J686*100&lt;&gt;0, IF(M686/J686*100&gt;100,100,M686/J686*100), "-"),0)</f>
        <v>0</v>
      </c>
      <c r="P686" s="67">
        <f>COUNTRY_INFO!N686</f>
        <v>54118</v>
      </c>
      <c r="Q686" s="61"/>
      <c r="R686" s="61"/>
      <c r="S686" s="11">
        <f>SUM(MAX('MDA2'!J686, 'T1'!L686, MAX(T3_R1!K686, T3_R2!K686)), MAX('MDA1'!K686, 'MDA2'!K686, 'T1'!M686, MAX(T3_R1!L686, T3_R2!L686)), MAX('MDA1'!L686, 'MDA2'!L686, 'T1'!N686, MAX(T3_R1!M686, T3_R2!M686)))</f>
        <v>34788</v>
      </c>
      <c r="T686" s="11">
        <f>IF(AND(COUNTRY_INFO!J686&gt;1,COUNTRY_INFO!J686&lt;4),IF(COUNTRY_INFO!E686&gt;MAX('MDA2'!J686,'T1'!L686,MAX(T3_R1!K686,T3_R2!K686)),MAX('MDA2'!J686,'T1'!L686,MAX(T3_R1!K686,T3_R2!K686)),COUNTRY_INFO!E686),0)</f>
        <v>0</v>
      </c>
      <c r="U686" s="217" t="str">
        <f>IF(AND(COUNTRY_INFO!J686&gt;1,COUNTRY_INFO!J686&lt;4), IF(T686/COUNTRY_INFO!E686*100&lt;&gt;0, IF(T686/COUNTRY_INFO!E686*100&gt;100,100,T686/COUNTRY_INFO!E686*100), "-"),0)</f>
        <v>-</v>
      </c>
      <c r="V686" s="11">
        <f>IF(AND(COUNTRY_INFO!J686&gt;1,COUNTRY_INFO!J686&lt;4),IF(COUNTRY_INFO!F686&gt;MAX('MDA1'!K686,'MDA2'!K686,'T1'!M686,MAX(T3_R1!L686,T3_R2!L686)),MAX('MDA1'!K686,'MDA2'!K686,'T1'!M686,MAX(T3_R1!L686,T3_R2!L686)),COUNTRY_INFO!F686),0)</f>
        <v>34788</v>
      </c>
      <c r="W686" s="217">
        <f>IF(AND(COUNTRY_INFO!J686&gt;1,COUNTRY_INFO!J686&lt;4), IF(V686/COUNTRY_INFO!F686*100&lt;&gt;0, IF(V686/COUNTRY_INFO!F686*100&gt;100,100,V686/COUNTRY_INFO!F686*100), "-"),0)</f>
        <v>95.57405423225913</v>
      </c>
      <c r="X686" s="11">
        <f t="shared" si="75"/>
        <v>34788</v>
      </c>
      <c r="Y686" s="73">
        <f>IF(AND(COUNTRY_INFO!J686&gt;1,COUNTRY_INFO!J686&lt;4), IF(S686/P686*100&lt;&gt;0, IF(X686/P686*100&gt;100,100,X686/P686*100), "-"),0)</f>
        <v>64.281754684208579</v>
      </c>
      <c r="Z686" s="67">
        <f>COUNTRY_INFO!O686</f>
        <v>0</v>
      </c>
      <c r="AA686" s="61"/>
      <c r="AB686" s="61"/>
      <c r="AC686" s="11">
        <f>MAX('T1'!L686,'T2'!J686)+MAX('T1'!M686,'T2'!K686)+MAX('T1'!N686,'T2'!L686)</f>
        <v>0</v>
      </c>
      <c r="AD686" s="11">
        <f>IF(COUNTRY_INFO!K686=1,IF(COUNTRY_INFO!F686*0.33&gt;MAX('T1'!M686,'T2'!K686),MAX('T1'!M686,'T2'!K686),COUNTRY_INFO!F686*0.33),IF(COUNTRY_INFO!K686=2,IF(COUNTRY_INFO!F686*0.5&gt;MAX('T1'!M686,'T2'!K686),MAX('T1'!M686,'T2'!K686),COUNTRY_INFO!F686*0.5),IF(COUNTRY_INFO!K686=3,IF(COUNTRY_INFO!F686&gt;MAX('T1'!M686,'T2'!K686),MAX('T1'!M686,'T2'!K686),COUNTRY_INFO!F686),0)))</f>
        <v>0</v>
      </c>
      <c r="AE686" s="217">
        <f>IF(AND(COUNTRY_INFO!K686&gt;0,COUNTRY_INFO!K686&lt;4),IF(Z686&gt;0,IF(COUNTRY_INFO!K686=1, AD686/(COUNTRY_INFO!F686*0.33)*100, IF(COUNTRY_INFO!K686=2, AD686/(COUNTRY_INFO!F686*0.5)*100, IF(COUNTRY_INFO!K686=3, AD686/COUNTRY_INFO!F686*100))),"-"),0)</f>
        <v>0</v>
      </c>
      <c r="AF686" s="11">
        <f>IF(COUNTRY_INFO!K686=2,IF(COUNTRY_INFO!G686*0.2&gt;MAX('T1'!N686,'T2'!L686),MAX('T1'!N686,'T2'!L686),COUNTRY_INFO!G686*0.2),IF(COUNTRY_INFO!K686=3,IF(COUNTRY_INFO!G686&gt;MAX('T1'!N686,'T2'!L686),MAX('T1'!N686,'T2'!L686),COUNTRY_INFO!G686),0))</f>
        <v>0</v>
      </c>
      <c r="AG686" s="217">
        <f>IF(AND(COUNTRY_INFO!K686&gt;0,COUNTRY_INFO!K686&lt;4),IF(Z686&gt;0,IF(COUNTRY_INFO!K686=1, 0, IF(COUNTRY_INFO!K686=2, AF686/(COUNTRY_INFO!G686*0.2)*100, IF(COUNTRY_INFO!K686=3, AF686/COUNTRY_INFO!G686*100))),"-"),0)</f>
        <v>0</v>
      </c>
      <c r="AH686" s="11">
        <f t="shared" si="76"/>
        <v>0</v>
      </c>
      <c r="AI686" s="73">
        <f>IF(AND(COUNTRY_INFO!K686&gt;0,COUNTRY_INFO!K686&lt;4), IF(AC686/Z686*100&lt;&gt;0, IF(AH686/Z686*100&gt;100,100,AH686/Z686*100), "-"),0)</f>
        <v>0</v>
      </c>
      <c r="AJ686" s="261"/>
      <c r="AK686" s="260">
        <f>IF(AND(D686&lt;&gt;0, D686&lt;&gt;"Unknown",D686&lt;&gt;"Stopped",D686&lt;&gt;"Not required"),D686/COUNTRY_INFO!D686, 0)</f>
        <v>0</v>
      </c>
      <c r="AL686" s="260">
        <f>IF(AND(J686&lt;&gt;0,J686&lt;&gt;"Unknown",J686&lt;&gt;"Stopped",J686&lt;&gt;"Not required"),J686/COUNTRY_INFO!D686, 0)</f>
        <v>0</v>
      </c>
      <c r="AM686" s="260">
        <f>IF(AND(P686&lt;&gt;0,P686&lt;&gt;"Unknown",P686&lt;&gt;"Not required"),P686/(COUNTRY_INFO!E686+COUNTRY_INFO!F686), 0)</f>
        <v>1</v>
      </c>
      <c r="AN686" s="260">
        <f>IF(AND(Z686&lt;&gt;0,Z686&lt;&gt;"Unknown",Z686&lt;&gt;"Not required"),IF(COUNTRY_INFO!K686=1,1,IF(COUNTRY_INFO!K686=2,0.5*COUNTRY_INFO!F686/(0.5*COUNTRY_INFO!F686+0.2*COUNTRY_INFO!G686),IF(COUNTRY_INFO!K686=3,COUNTRY_INFO!F686/(COUNTRY_INFO!F686+COUNTRY_INFO!G686)))),0)</f>
        <v>0</v>
      </c>
      <c r="AO686" s="260">
        <f>IF(AND(Z686&lt;&gt;0,Z686&lt;&gt;"Unknown",Z686&lt;&gt;"Not required"),IF(COUNTRY_INFO!K686=1,0,IF(COUNTRY_INFO!K686=2,0.2*COUNTRY_INFO!G686/(0.5*COUNTRY_INFO!F686+0.2*COUNTRY_INFO!G686),IF(COUNTRY_INFO!K686=3,COUNTRY_INFO!G686/(COUNTRY_INFO!F686+COUNTRY_INFO!G686)))),0)</f>
        <v>0</v>
      </c>
      <c r="AP686" s="259">
        <f>MAX(COUNTRY_INFO!D686*AK686*PROFILE!$G$7,COUNTRY_INFO!D686*AL686*PROFILE!$G$7)</f>
        <v>0</v>
      </c>
      <c r="AQ686" s="259">
        <f>MAX(COUNTRY_INFO!D686*AK686*PROFILE!$G$8,COUNTRY_INFO!D686*AL686*PROFILE!$G$8,COUNTRY_INFO!D686*AM686*PROFILE!$G$8)</f>
        <v>16548.735047102135</v>
      </c>
      <c r="AR686" s="259">
        <f>MAX(COUNTRY_INFO!D686*AK686*PROFILE!$G$9,COUNTRY_INFO!D686*AL686*PROFILE!$G$9,COUNTRY_INFO!D686*AM686*PROFILE!$G$9,IF(AND(DISTRICT!Z686&lt;&gt;"Unknown",Z686&lt;&gt;"Not required"),COUNTRY_INFO!O686*DISTRICT!AN686,0))</f>
        <v>34366.884375271249</v>
      </c>
      <c r="AS686" s="259">
        <f>MAX(COUNTRY_INFO!D686*AK686*PROFILE!$G$10,COUNTRY_INFO!D686*AL686*PROFILE!$G$10,IF(AND(DISTRICT!Z686&lt;&gt;"Unknown",Z686&lt;&gt;"Not required"),COUNTRY_INFO!O686*DISTRICT!AO686,0))</f>
        <v>0</v>
      </c>
      <c r="AT686" s="259">
        <f t="shared" si="77"/>
        <v>50915.619422373384</v>
      </c>
      <c r="AU686" s="258" t="str">
        <f t="shared" si="72"/>
        <v>Y</v>
      </c>
      <c r="AV686" s="259">
        <f>MAX('MDA2'!J686,'T1'!L686,'T2'!J686,T3_R1!K686,T3_R2!K686)</f>
        <v>0</v>
      </c>
      <c r="AW686" s="259">
        <f>MAX('MDA1'!K686,'MDA2'!K686,'MDA3'!I686,'MDA3'!L686,'T1'!M686,'T2'!K686,T3_R1!L686,T3_R2!L686)</f>
        <v>34788</v>
      </c>
      <c r="AX686" s="259">
        <f>MAX('MDA1'!L686,'MDA2'!L686,'MDA3'!J686,'MDA3'!M686,'T1'!N686,'T2'!L686,T3_R1!M686,T3_R2!M686)</f>
        <v>0</v>
      </c>
      <c r="AY686" s="259">
        <f t="shared" si="78"/>
        <v>34788</v>
      </c>
      <c r="AZ686" s="259">
        <f>MAX('MDA2'!J686,T686)</f>
        <v>0</v>
      </c>
      <c r="BA686" s="259">
        <f>MAX('MDA1'!K686,'MDA2'!K686,'MDA3'!I686,'MDA3'!L686,V686,AD686)</f>
        <v>34788</v>
      </c>
      <c r="BB686" s="259">
        <f>MAX('MDA1'!L686,'MDA2'!L686,'MDA3'!J686,'MDA3'!M686,AF686)</f>
        <v>0</v>
      </c>
      <c r="BC686" s="259">
        <f t="shared" si="73"/>
        <v>34788</v>
      </c>
      <c r="BD686" s="260">
        <f t="shared" si="74"/>
        <v>68.32480954697651</v>
      </c>
    </row>
    <row r="687" spans="1:56" x14ac:dyDescent="0.2">
      <c r="A687" s="10" t="str">
        <f>IF(COUNTRY_INFO!A687=0," ",COUNTRY_INFO!A687)</f>
        <v>Ethiopia</v>
      </c>
      <c r="B687" s="10" t="str">
        <f>IF(COUNTRY_INFO!B687=0," ",COUNTRY_INFO!B687)</f>
        <v>SNNPR Kembata Tembaro</v>
      </c>
      <c r="C687" s="87" t="str">
        <f>IF(COUNTRY_INFO!C687=0," ",COUNTRY_INFO!C687)</f>
        <v>Danboya</v>
      </c>
      <c r="D687" s="67">
        <f>COUNTRY_INFO!L687</f>
        <v>0</v>
      </c>
      <c r="E687" s="61"/>
      <c r="F687" s="61"/>
      <c r="G687" s="11">
        <f>MAX('MDA1'!M687,'MDA2'!M687)</f>
        <v>0</v>
      </c>
      <c r="H687" s="11">
        <f>IF(AND(COUNTRY_INFO!H687&gt;0,COUNTRY_INFO!H687&lt;4),IF(D687&gt;MAX('MDA1'!M687,'MDA2'!M687),MAX('MDA1'!M687,'MDA2'!M687),D687),0)</f>
        <v>0</v>
      </c>
      <c r="I687" s="73">
        <f>IF(AND(COUNTRY_INFO!H687&gt;0,COUNTRY_INFO!H687&lt;4), IF(G687/D687*100&lt;&gt;0, IF(G687/D687*100&gt;100,100,G687/D687*100), "-"),0)</f>
        <v>0</v>
      </c>
      <c r="J687" s="67">
        <f>COUNTRY_INFO!M687</f>
        <v>0</v>
      </c>
      <c r="K687" s="61"/>
      <c r="L687" s="61"/>
      <c r="M687" s="11">
        <f>MAX('MDA1'!M687,MAX('MDA3'!I687,'MDA3'!L687)+MAX('MDA3'!J687,'MDA3'!M687))</f>
        <v>0</v>
      </c>
      <c r="N687" s="11">
        <f>IF(AND(COUNTRY_INFO!I687&gt;0,COUNTRY_INFO!I687&lt;4),IF(J687&gt;MAX('MDA1'!M687,MAX('MDA3'!I687,'MDA3'!L687)+MAX('MDA3'!J687,'MDA3'!M687)),MAX('MDA1'!M687,MAX('MDA3'!I687,'MDA3'!L687)+MAX('MDA3'!J687,'MDA3'!M687)),J687),0)</f>
        <v>0</v>
      </c>
      <c r="O687" s="73">
        <f>IF(AND(COUNTRY_INFO!I687&gt;0,COUNTRY_INFO!I687&lt;4), IF(M687/J687*100&lt;&gt;0, IF(M687/J687*100&gt;100,100,M687/J687*100), "-"),0)</f>
        <v>0</v>
      </c>
      <c r="P687" s="67">
        <f>COUNTRY_INFO!N687</f>
        <v>50938</v>
      </c>
      <c r="Q687" s="61"/>
      <c r="R687" s="61"/>
      <c r="S687" s="11">
        <f>SUM(MAX('MDA2'!J687, 'T1'!L687, MAX(T3_R1!K687, T3_R2!K687)), MAX('MDA1'!K687, 'MDA2'!K687, 'T1'!M687, MAX(T3_R1!L687, T3_R2!L687)), MAX('MDA1'!L687, 'MDA2'!L687, 'T1'!N687, MAX(T3_R1!M687, T3_R2!M687)))</f>
        <v>31491</v>
      </c>
      <c r="T687" s="11">
        <f>IF(AND(COUNTRY_INFO!J687&gt;1,COUNTRY_INFO!J687&lt;4),IF(COUNTRY_INFO!E687&gt;MAX('MDA2'!J687,'T1'!L687,MAX(T3_R1!K687,T3_R2!K687)),MAX('MDA2'!J687,'T1'!L687,MAX(T3_R1!K687,T3_R2!K687)),COUNTRY_INFO!E687),0)</f>
        <v>0</v>
      </c>
      <c r="U687" s="217" t="str">
        <f>IF(AND(COUNTRY_INFO!J687&gt;1,COUNTRY_INFO!J687&lt;4), IF(T687/COUNTRY_INFO!E687*100&lt;&gt;0, IF(T687/COUNTRY_INFO!E687*100&gt;100,100,T687/COUNTRY_INFO!E687*100), "-"),0)</f>
        <v>-</v>
      </c>
      <c r="V687" s="11">
        <f>IF(AND(COUNTRY_INFO!J687&gt;1,COUNTRY_INFO!J687&lt;4),IF(COUNTRY_INFO!F687&gt;MAX('MDA1'!K687,'MDA2'!K687,'T1'!M687,MAX(T3_R1!L687,T3_R2!L687)),MAX('MDA1'!K687,'MDA2'!K687,'T1'!M687,MAX(T3_R1!L687,T3_R2!L687)),COUNTRY_INFO!F687),0)</f>
        <v>31491</v>
      </c>
      <c r="W687" s="217">
        <f>IF(AND(COUNTRY_INFO!J687&gt;1,COUNTRY_INFO!J687&lt;4), IF(V687/COUNTRY_INFO!F687*100&lt;&gt;0, IF(V687/COUNTRY_INFO!F687*100&gt;100,100,V687/COUNTRY_INFO!F687*100), "-"),0)</f>
        <v>91.917688266199647</v>
      </c>
      <c r="X687" s="11">
        <f t="shared" si="75"/>
        <v>31491</v>
      </c>
      <c r="Y687" s="73">
        <f>IF(AND(COUNTRY_INFO!J687&gt;1,COUNTRY_INFO!J687&lt;4), IF(S687/P687*100&lt;&gt;0, IF(X687/P687*100&gt;100,100,X687/P687*100), "-"),0)</f>
        <v>61.822215242058974</v>
      </c>
      <c r="Z687" s="67">
        <f>COUNTRY_INFO!O687</f>
        <v>11305.800000000001</v>
      </c>
      <c r="AA687" s="61"/>
      <c r="AB687" s="61"/>
      <c r="AC687" s="11">
        <f>MAX('T1'!L687,'T2'!J687)+MAX('T1'!M687,'T2'!K687)+MAX('T1'!N687,'T2'!L687)</f>
        <v>0</v>
      </c>
      <c r="AD687" s="11">
        <f>IF(COUNTRY_INFO!K687=1,IF(COUNTRY_INFO!F687*0.33&gt;MAX('T1'!M687,'T2'!K687),MAX('T1'!M687,'T2'!K687),COUNTRY_INFO!F687*0.33),IF(COUNTRY_INFO!K687=2,IF(COUNTRY_INFO!F687*0.5&gt;MAX('T1'!M687,'T2'!K687),MAX('T1'!M687,'T2'!K687),COUNTRY_INFO!F687*0.5),IF(COUNTRY_INFO!K687=3,IF(COUNTRY_INFO!F687&gt;MAX('T1'!M687,'T2'!K687),MAX('T1'!M687,'T2'!K687),COUNTRY_INFO!F687),0)))</f>
        <v>0</v>
      </c>
      <c r="AE687" s="217">
        <f>IF(AND(COUNTRY_INFO!K687&gt;0,COUNTRY_INFO!K687&lt;4),IF(Z687&gt;0,IF(COUNTRY_INFO!K687=1, AD687/(COUNTRY_INFO!F687*0.33)*100, IF(COUNTRY_INFO!K687=2, AD687/(COUNTRY_INFO!F687*0.5)*100, IF(COUNTRY_INFO!K687=3, AD687/COUNTRY_INFO!F687*100))),"-"),0)</f>
        <v>0</v>
      </c>
      <c r="AF687" s="11">
        <f>IF(COUNTRY_INFO!K687=2,IF(COUNTRY_INFO!G687*0.2&gt;MAX('T1'!N687,'T2'!L687),MAX('T1'!N687,'T2'!L687),COUNTRY_INFO!G687*0.2),IF(COUNTRY_INFO!K687=3,IF(COUNTRY_INFO!G687&gt;MAX('T1'!N687,'T2'!L687),MAX('T1'!N687,'T2'!L687),COUNTRY_INFO!G687),0))</f>
        <v>0</v>
      </c>
      <c r="AG687" s="217">
        <f>IF(AND(COUNTRY_INFO!K687&gt;0,COUNTRY_INFO!K687&lt;4),IF(Z687&gt;0,IF(COUNTRY_INFO!K687=1, 0, IF(COUNTRY_INFO!K687=2, AF687/(COUNTRY_INFO!G687*0.2)*100, IF(COUNTRY_INFO!K687=3, AF687/COUNTRY_INFO!G687*100))),"-"),0)</f>
        <v>0</v>
      </c>
      <c r="AH687" s="11">
        <f t="shared" si="76"/>
        <v>0</v>
      </c>
      <c r="AI687" s="73" t="str">
        <f>IF(AND(COUNTRY_INFO!K687&gt;0,COUNTRY_INFO!K687&lt;4), IF(AC687/Z687*100&lt;&gt;0, IF(AH687/Z687*100&gt;100,100,AH687/Z687*100), "-"),0)</f>
        <v>-</v>
      </c>
      <c r="AJ687" s="261"/>
      <c r="AK687" s="260">
        <f>IF(AND(D687&lt;&gt;0, D687&lt;&gt;"Unknown",D687&lt;&gt;"Stopped",D687&lt;&gt;"Not required"),D687/COUNTRY_INFO!D687, 0)</f>
        <v>0</v>
      </c>
      <c r="AL687" s="260">
        <f>IF(AND(J687&lt;&gt;0,J687&lt;&gt;"Unknown",J687&lt;&gt;"Stopped",J687&lt;&gt;"Not required"),J687/COUNTRY_INFO!D687, 0)</f>
        <v>0</v>
      </c>
      <c r="AM687" s="260">
        <f>IF(AND(P687&lt;&gt;0,P687&lt;&gt;"Unknown",P687&lt;&gt;"Not required"),P687/(COUNTRY_INFO!E687+COUNTRY_INFO!F687), 0)</f>
        <v>1</v>
      </c>
      <c r="AN687" s="260">
        <f>IF(AND(Z687&lt;&gt;0,Z687&lt;&gt;"Unknown",Z687&lt;&gt;"Not required"),IF(COUNTRY_INFO!K687=1,1,IF(COUNTRY_INFO!K687=2,0.5*COUNTRY_INFO!F687/(0.5*COUNTRY_INFO!F687+0.2*COUNTRY_INFO!G687),IF(COUNTRY_INFO!K687=3,COUNTRY_INFO!F687/(COUNTRY_INFO!F687+COUNTRY_INFO!G687)))),0)</f>
        <v>1</v>
      </c>
      <c r="AO687" s="260">
        <f>IF(AND(Z687&lt;&gt;0,Z687&lt;&gt;"Unknown",Z687&lt;&gt;"Not required"),IF(COUNTRY_INFO!K687=1,0,IF(COUNTRY_INFO!K687=2,0.2*COUNTRY_INFO!G687/(0.5*COUNTRY_INFO!F687+0.2*COUNTRY_INFO!G687),IF(COUNTRY_INFO!K687=3,COUNTRY_INFO!G687/(COUNTRY_INFO!F687+COUNTRY_INFO!G687)))),0)</f>
        <v>0</v>
      </c>
      <c r="AP687" s="259">
        <f>MAX(COUNTRY_INFO!D687*AK687*PROFILE!$G$7,COUNTRY_INFO!D687*AL687*PROFILE!$G$7)</f>
        <v>0</v>
      </c>
      <c r="AQ687" s="259">
        <f>MAX(COUNTRY_INFO!D687*AK687*PROFILE!$G$8,COUNTRY_INFO!D687*AL687*PROFILE!$G$8,COUNTRY_INFO!D687*AM687*PROFILE!$G$8)</f>
        <v>15576.210524916078</v>
      </c>
      <c r="AR687" s="259">
        <f>MAX(COUNTRY_INFO!D687*AK687*PROFILE!$G$9,COUNTRY_INFO!D687*AL687*PROFILE!$G$9,COUNTRY_INFO!D687*AM687*PROFILE!$G$9,IF(AND(DISTRICT!Z687&lt;&gt;"Unknown",Z687&lt;&gt;"Not required"),COUNTRY_INFO!O687*DISTRICT!AN687,0))</f>
        <v>32347.235277563515</v>
      </c>
      <c r="AS687" s="259">
        <f>MAX(COUNTRY_INFO!D687*AK687*PROFILE!$G$10,COUNTRY_INFO!D687*AL687*PROFILE!$G$10,IF(AND(DISTRICT!Z687&lt;&gt;"Unknown",Z687&lt;&gt;"Not required"),COUNTRY_INFO!O687*DISTRICT!AO687,0))</f>
        <v>0</v>
      </c>
      <c r="AT687" s="259">
        <f t="shared" si="77"/>
        <v>47923.445802479589</v>
      </c>
      <c r="AU687" s="258">
        <f t="shared" si="72"/>
        <v>0</v>
      </c>
      <c r="AV687" s="259">
        <f>MAX('MDA2'!J687,'T1'!L687,'T2'!J687,T3_R1!K687,T3_R2!K687)</f>
        <v>0</v>
      </c>
      <c r="AW687" s="259">
        <f>MAX('MDA1'!K687,'MDA2'!K687,'MDA3'!I687,'MDA3'!L687,'T1'!M687,'T2'!K687,T3_R1!L687,T3_R2!L687)</f>
        <v>31491</v>
      </c>
      <c r="AX687" s="259">
        <f>MAX('MDA1'!L687,'MDA2'!L687,'MDA3'!J687,'MDA3'!M687,'T1'!N687,'T2'!L687,T3_R1!M687,T3_R2!M687)</f>
        <v>0</v>
      </c>
      <c r="AY687" s="259">
        <f t="shared" si="78"/>
        <v>31491</v>
      </c>
      <c r="AZ687" s="259">
        <f>MAX('MDA2'!J687,T687)</f>
        <v>0</v>
      </c>
      <c r="BA687" s="259">
        <f>MAX('MDA1'!K687,'MDA2'!K687,'MDA3'!I687,'MDA3'!L687,V687,AD687)</f>
        <v>31491</v>
      </c>
      <c r="BB687" s="259">
        <f>MAX('MDA1'!L687,'MDA2'!L687,'MDA3'!J687,'MDA3'!M687,AF687)</f>
        <v>0</v>
      </c>
      <c r="BC687" s="259">
        <f t="shared" si="73"/>
        <v>31491</v>
      </c>
      <c r="BD687" s="260">
        <f t="shared" si="74"/>
        <v>65.711051183157281</v>
      </c>
    </row>
    <row r="688" spans="1:56" x14ac:dyDescent="0.2">
      <c r="A688" s="10" t="str">
        <f>IF(COUNTRY_INFO!A688=0," ",COUNTRY_INFO!A688)</f>
        <v>Ethiopia</v>
      </c>
      <c r="B688" s="10" t="str">
        <f>IF(COUNTRY_INFO!B688=0," ",COUNTRY_INFO!B688)</f>
        <v>SNNPR Kembata Tembaro</v>
      </c>
      <c r="C688" s="87" t="str">
        <f>IF(COUNTRY_INFO!C688=0," ",COUNTRY_INFO!C688)</f>
        <v>Doyogena</v>
      </c>
      <c r="D688" s="67">
        <f>COUNTRY_INFO!L688</f>
        <v>0</v>
      </c>
      <c r="E688" s="61"/>
      <c r="F688" s="61"/>
      <c r="G688" s="11">
        <f>MAX('MDA1'!M688,'MDA2'!M688)</f>
        <v>0</v>
      </c>
      <c r="H688" s="11">
        <f>IF(AND(COUNTRY_INFO!H688&gt;0,COUNTRY_INFO!H688&lt;4),IF(D688&gt;MAX('MDA1'!M688,'MDA2'!M688),MAX('MDA1'!M688,'MDA2'!M688),D688),0)</f>
        <v>0</v>
      </c>
      <c r="I688" s="73">
        <f>IF(AND(COUNTRY_INFO!H688&gt;0,COUNTRY_INFO!H688&lt;4), IF(G688/D688*100&lt;&gt;0, IF(G688/D688*100&gt;100,100,G688/D688*100), "-"),0)</f>
        <v>0</v>
      </c>
      <c r="J688" s="67">
        <f>COUNTRY_INFO!M688</f>
        <v>0</v>
      </c>
      <c r="K688" s="61"/>
      <c r="L688" s="61"/>
      <c r="M688" s="11">
        <f>MAX('MDA1'!M688,MAX('MDA3'!I688,'MDA3'!L688)+MAX('MDA3'!J688,'MDA3'!M688))</f>
        <v>0</v>
      </c>
      <c r="N688" s="11">
        <f>IF(AND(COUNTRY_INFO!I688&gt;0,COUNTRY_INFO!I688&lt;4),IF(J688&gt;MAX('MDA1'!M688,MAX('MDA3'!I688,'MDA3'!L688)+MAX('MDA3'!J688,'MDA3'!M688)),MAX('MDA1'!M688,MAX('MDA3'!I688,'MDA3'!L688)+MAX('MDA3'!J688,'MDA3'!M688)),J688),0)</f>
        <v>0</v>
      </c>
      <c r="O688" s="73">
        <f>IF(AND(COUNTRY_INFO!I688&gt;0,COUNTRY_INFO!I688&lt;4), IF(M688/J688*100&lt;&gt;0, IF(M688/J688*100&gt;100,100,M688/J688*100), "-"),0)</f>
        <v>0</v>
      </c>
      <c r="P688" s="67">
        <f>COUNTRY_INFO!N688</f>
        <v>48377</v>
      </c>
      <c r="Q688" s="61"/>
      <c r="R688" s="61"/>
      <c r="S688" s="11">
        <f>SUM(MAX('MDA2'!J688, 'T1'!L688, MAX(T3_R1!K688, T3_R2!K688)), MAX('MDA1'!K688, 'MDA2'!K688, 'T1'!M688, MAX(T3_R1!L688, T3_R2!L688)), MAX('MDA1'!L688, 'MDA2'!L688, 'T1'!N688, MAX(T3_R1!M688, T3_R2!M688)))</f>
        <v>31355</v>
      </c>
      <c r="T688" s="11">
        <f>IF(AND(COUNTRY_INFO!J688&gt;1,COUNTRY_INFO!J688&lt;4),IF(COUNTRY_INFO!E688&gt;MAX('MDA2'!J688,'T1'!L688,MAX(T3_R1!K688,T3_R2!K688)),MAX('MDA2'!J688,'T1'!L688,MAX(T3_R1!K688,T3_R2!K688)),COUNTRY_INFO!E688),0)</f>
        <v>0</v>
      </c>
      <c r="U688" s="217" t="str">
        <f>IF(AND(COUNTRY_INFO!J688&gt;1,COUNTRY_INFO!J688&lt;4), IF(T688/COUNTRY_INFO!E688*100&lt;&gt;0, IF(T688/COUNTRY_INFO!E688*100&gt;100,100,T688/COUNTRY_INFO!E688*100), "-"),0)</f>
        <v>-</v>
      </c>
      <c r="V688" s="11">
        <f>IF(AND(COUNTRY_INFO!J688&gt;1,COUNTRY_INFO!J688&lt;4),IF(COUNTRY_INFO!F688&gt;MAX('MDA1'!K688,'MDA2'!K688,'T1'!M688,MAX(T3_R1!L688,T3_R2!L688)),MAX('MDA1'!K688,'MDA2'!K688,'T1'!M688,MAX(T3_R1!L688,T3_R2!L688)),COUNTRY_INFO!F688),0)</f>
        <v>31355</v>
      </c>
      <c r="W688" s="217">
        <f>IF(AND(COUNTRY_INFO!J688&gt;1,COUNTRY_INFO!J688&lt;4), IF(V688/COUNTRY_INFO!F688*100&lt;&gt;0, IF(V688/COUNTRY_INFO!F688*100&gt;100,100,V688/COUNTRY_INFO!F688*100), "-"),0)</f>
        <v>96.364251029565423</v>
      </c>
      <c r="X688" s="11">
        <f t="shared" si="75"/>
        <v>31355</v>
      </c>
      <c r="Y688" s="73">
        <f>IF(AND(COUNTRY_INFO!J688&gt;1,COUNTRY_INFO!J688&lt;4), IF(S688/P688*100&lt;&gt;0, IF(X688/P688*100&gt;100,100,X688/P688*100), "-"),0)</f>
        <v>64.813857824999488</v>
      </c>
      <c r="Z688" s="67">
        <f>COUNTRY_INFO!O688</f>
        <v>0</v>
      </c>
      <c r="AA688" s="61"/>
      <c r="AB688" s="61"/>
      <c r="AC688" s="11">
        <f>MAX('T1'!L688,'T2'!J688)+MAX('T1'!M688,'T2'!K688)+MAX('T1'!N688,'T2'!L688)</f>
        <v>0</v>
      </c>
      <c r="AD688" s="11">
        <f>IF(COUNTRY_INFO!K688=1,IF(COUNTRY_INFO!F688*0.33&gt;MAX('T1'!M688,'T2'!K688),MAX('T1'!M688,'T2'!K688),COUNTRY_INFO!F688*0.33),IF(COUNTRY_INFO!K688=2,IF(COUNTRY_INFO!F688*0.5&gt;MAX('T1'!M688,'T2'!K688),MAX('T1'!M688,'T2'!K688),COUNTRY_INFO!F688*0.5),IF(COUNTRY_INFO!K688=3,IF(COUNTRY_INFO!F688&gt;MAX('T1'!M688,'T2'!K688),MAX('T1'!M688,'T2'!K688),COUNTRY_INFO!F688),0)))</f>
        <v>0</v>
      </c>
      <c r="AE688" s="217">
        <f>IF(AND(COUNTRY_INFO!K688&gt;0,COUNTRY_INFO!K688&lt;4),IF(Z688&gt;0,IF(COUNTRY_INFO!K688=1, AD688/(COUNTRY_INFO!F688*0.33)*100, IF(COUNTRY_INFO!K688=2, AD688/(COUNTRY_INFO!F688*0.5)*100, IF(COUNTRY_INFO!K688=3, AD688/COUNTRY_INFO!F688*100))),"-"),0)</f>
        <v>0</v>
      </c>
      <c r="AF688" s="11">
        <f>IF(COUNTRY_INFO!K688=2,IF(COUNTRY_INFO!G688*0.2&gt;MAX('T1'!N688,'T2'!L688),MAX('T1'!N688,'T2'!L688),COUNTRY_INFO!G688*0.2),IF(COUNTRY_INFO!K688=3,IF(COUNTRY_INFO!G688&gt;MAX('T1'!N688,'T2'!L688),MAX('T1'!N688,'T2'!L688),COUNTRY_INFO!G688),0))</f>
        <v>0</v>
      </c>
      <c r="AG688" s="217">
        <f>IF(AND(COUNTRY_INFO!K688&gt;0,COUNTRY_INFO!K688&lt;4),IF(Z688&gt;0,IF(COUNTRY_INFO!K688=1, 0, IF(COUNTRY_INFO!K688=2, AF688/(COUNTRY_INFO!G688*0.2)*100, IF(COUNTRY_INFO!K688=3, AF688/COUNTRY_INFO!G688*100))),"-"),0)</f>
        <v>0</v>
      </c>
      <c r="AH688" s="11">
        <f t="shared" si="76"/>
        <v>0</v>
      </c>
      <c r="AI688" s="73">
        <f>IF(AND(COUNTRY_INFO!K688&gt;0,COUNTRY_INFO!K688&lt;4), IF(AC688/Z688*100&lt;&gt;0, IF(AH688/Z688*100&gt;100,100,AH688/Z688*100), "-"),0)</f>
        <v>0</v>
      </c>
      <c r="AJ688" s="261"/>
      <c r="AK688" s="260">
        <f>IF(AND(D688&lt;&gt;0, D688&lt;&gt;"Unknown",D688&lt;&gt;"Stopped",D688&lt;&gt;"Not required"),D688/COUNTRY_INFO!D688, 0)</f>
        <v>0</v>
      </c>
      <c r="AL688" s="260">
        <f>IF(AND(J688&lt;&gt;0,J688&lt;&gt;"Unknown",J688&lt;&gt;"Stopped",J688&lt;&gt;"Not required"),J688/COUNTRY_INFO!D688, 0)</f>
        <v>0</v>
      </c>
      <c r="AM688" s="260">
        <f>IF(AND(P688&lt;&gt;0,P688&lt;&gt;"Unknown",P688&lt;&gt;"Not required"),P688/(COUNTRY_INFO!E688+COUNTRY_INFO!F688), 0)</f>
        <v>1</v>
      </c>
      <c r="AN688" s="260">
        <f>IF(AND(Z688&lt;&gt;0,Z688&lt;&gt;"Unknown",Z688&lt;&gt;"Not required"),IF(COUNTRY_INFO!K688=1,1,IF(COUNTRY_INFO!K688=2,0.5*COUNTRY_INFO!F688/(0.5*COUNTRY_INFO!F688+0.2*COUNTRY_INFO!G688),IF(COUNTRY_INFO!K688=3,COUNTRY_INFO!F688/(COUNTRY_INFO!F688+COUNTRY_INFO!G688)))),0)</f>
        <v>0</v>
      </c>
      <c r="AO688" s="260">
        <f>IF(AND(Z688&lt;&gt;0,Z688&lt;&gt;"Unknown",Z688&lt;&gt;"Not required"),IF(COUNTRY_INFO!K688=1,0,IF(COUNTRY_INFO!K688=2,0.2*COUNTRY_INFO!G688/(0.5*COUNTRY_INFO!F688+0.2*COUNTRY_INFO!G688),IF(COUNTRY_INFO!K688=3,COUNTRY_INFO!G688/(COUNTRY_INFO!F688+COUNTRY_INFO!G688)))),0)</f>
        <v>0</v>
      </c>
      <c r="AP688" s="259">
        <f>MAX(COUNTRY_INFO!D688*AK688*PROFILE!$G$7,COUNTRY_INFO!D688*AL688*PROFILE!$G$7)</f>
        <v>0</v>
      </c>
      <c r="AQ688" s="259">
        <f>MAX(COUNTRY_INFO!D688*AK688*PROFILE!$G$8,COUNTRY_INFO!D688*AL688*PROFILE!$G$8,COUNTRY_INFO!D688*AM688*PROFILE!$G$8)</f>
        <v>14793.064648390649</v>
      </c>
      <c r="AR688" s="259">
        <f>MAX(COUNTRY_INFO!D688*AK688*PROFILE!$G$9,COUNTRY_INFO!D688*AL688*PROFILE!$G$9,COUNTRY_INFO!D688*AM688*PROFILE!$G$9,IF(AND(DISTRICT!Z688&lt;&gt;"Unknown",Z688&lt;&gt;"Not required"),COUNTRY_INFO!O688*DISTRICT!AN688,0))</f>
        <v>30720.870258671464</v>
      </c>
      <c r="AS688" s="259">
        <f>MAX(COUNTRY_INFO!D688*AK688*PROFILE!$G$10,COUNTRY_INFO!D688*AL688*PROFILE!$G$10,IF(AND(DISTRICT!Z688&lt;&gt;"Unknown",Z688&lt;&gt;"Not required"),COUNTRY_INFO!O688*DISTRICT!AO688,0))</f>
        <v>0</v>
      </c>
      <c r="AT688" s="259">
        <f t="shared" si="77"/>
        <v>45513.93490706211</v>
      </c>
      <c r="AU688" s="258" t="str">
        <f t="shared" si="72"/>
        <v>Y</v>
      </c>
      <c r="AV688" s="259">
        <f>MAX('MDA2'!J688,'T1'!L688,'T2'!J688,T3_R1!K688,T3_R2!K688)</f>
        <v>0</v>
      </c>
      <c r="AW688" s="259">
        <f>MAX('MDA1'!K688,'MDA2'!K688,'MDA3'!I688,'MDA3'!L688,'T1'!M688,'T2'!K688,T3_R1!L688,T3_R2!L688)</f>
        <v>31355</v>
      </c>
      <c r="AX688" s="259">
        <f>MAX('MDA1'!L688,'MDA2'!L688,'MDA3'!J688,'MDA3'!M688,'T1'!N688,'T2'!L688,T3_R1!M688,T3_R2!M688)</f>
        <v>0</v>
      </c>
      <c r="AY688" s="259">
        <f t="shared" si="78"/>
        <v>31355</v>
      </c>
      <c r="AZ688" s="259">
        <f>MAX('MDA2'!J688,T688)</f>
        <v>0</v>
      </c>
      <c r="BA688" s="259">
        <f>MAX('MDA1'!K688,'MDA2'!K688,'MDA3'!I688,'MDA3'!L688,V688,AD688)</f>
        <v>31355</v>
      </c>
      <c r="BB688" s="259">
        <f>MAX('MDA1'!L688,'MDA2'!L688,'MDA3'!J688,'MDA3'!M688,AF688)</f>
        <v>0</v>
      </c>
      <c r="BC688" s="259">
        <f t="shared" si="73"/>
        <v>31355</v>
      </c>
      <c r="BD688" s="260">
        <f t="shared" si="74"/>
        <v>68.890989241044153</v>
      </c>
    </row>
    <row r="689" spans="1:56" x14ac:dyDescent="0.2">
      <c r="A689" s="10" t="str">
        <f>IF(COUNTRY_INFO!A689=0," ",COUNTRY_INFO!A689)</f>
        <v>Ethiopia</v>
      </c>
      <c r="B689" s="10" t="str">
        <f>IF(COUNTRY_INFO!B689=0," ",COUNTRY_INFO!B689)</f>
        <v>SNNPR Kembata Tembaro</v>
      </c>
      <c r="C689" s="87" t="str">
        <f>IF(COUNTRY_INFO!C689=0," ",COUNTRY_INFO!C689)</f>
        <v>Durame Town</v>
      </c>
      <c r="D689" s="67">
        <f>COUNTRY_INFO!L689</f>
        <v>0</v>
      </c>
      <c r="E689" s="61"/>
      <c r="F689" s="61"/>
      <c r="G689" s="11">
        <f>MAX('MDA1'!M689,'MDA2'!M689)</f>
        <v>0</v>
      </c>
      <c r="H689" s="11">
        <f>IF(AND(COUNTRY_INFO!H689&gt;0,COUNTRY_INFO!H689&lt;4),IF(D689&gt;MAX('MDA1'!M689,'MDA2'!M689),MAX('MDA1'!M689,'MDA2'!M689),D689),0)</f>
        <v>0</v>
      </c>
      <c r="I689" s="73">
        <f>IF(AND(COUNTRY_INFO!H689&gt;0,COUNTRY_INFO!H689&lt;4), IF(G689/D689*100&lt;&gt;0, IF(G689/D689*100&gt;100,100,G689/D689*100), "-"),0)</f>
        <v>0</v>
      </c>
      <c r="J689" s="67">
        <f>COUNTRY_INFO!M689</f>
        <v>0</v>
      </c>
      <c r="K689" s="61"/>
      <c r="L689" s="61"/>
      <c r="M689" s="11">
        <f>MAX('MDA1'!M689,MAX('MDA3'!I689,'MDA3'!L689)+MAX('MDA3'!J689,'MDA3'!M689))</f>
        <v>0</v>
      </c>
      <c r="N689" s="11">
        <f>IF(AND(COUNTRY_INFO!I689&gt;0,COUNTRY_INFO!I689&lt;4),IF(J689&gt;MAX('MDA1'!M689,MAX('MDA3'!I689,'MDA3'!L689)+MAX('MDA3'!J689,'MDA3'!M689)),MAX('MDA1'!M689,MAX('MDA3'!I689,'MDA3'!L689)+MAX('MDA3'!J689,'MDA3'!M689)),J689),0)</f>
        <v>0</v>
      </c>
      <c r="O689" s="73">
        <f>IF(AND(COUNTRY_INFO!I689&gt;0,COUNTRY_INFO!I689&lt;4), IF(M689/J689*100&lt;&gt;0, IF(M689/J689*100&gt;100,100,M689/J689*100), "-"),0)</f>
        <v>0</v>
      </c>
      <c r="P689" s="67">
        <f>COUNTRY_INFO!N689</f>
        <v>17318</v>
      </c>
      <c r="Q689" s="61"/>
      <c r="R689" s="61"/>
      <c r="S689" s="11">
        <f>SUM(MAX('MDA2'!J689, 'T1'!L689, MAX(T3_R1!K689, T3_R2!K689)), MAX('MDA1'!K689, 'MDA2'!K689, 'T1'!M689, MAX(T3_R1!L689, T3_R2!L689)), MAX('MDA1'!L689, 'MDA2'!L689, 'T1'!N689, MAX(T3_R1!M689, T3_R2!M689)))</f>
        <v>0</v>
      </c>
      <c r="T689" s="11">
        <f>IF(AND(COUNTRY_INFO!J689&gt;1,COUNTRY_INFO!J689&lt;4),IF(COUNTRY_INFO!E689&gt;MAX('MDA2'!J689,'T1'!L689,MAX(T3_R1!K689,T3_R2!K689)),MAX('MDA2'!J689,'T1'!L689,MAX(T3_R1!K689,T3_R2!K689)),COUNTRY_INFO!E689),0)</f>
        <v>0</v>
      </c>
      <c r="U689" s="217" t="str">
        <f>IF(AND(COUNTRY_INFO!J689&gt;1,COUNTRY_INFO!J689&lt;4), IF(T689/COUNTRY_INFO!E689*100&lt;&gt;0, IF(T689/COUNTRY_INFO!E689*100&gt;100,100,T689/COUNTRY_INFO!E689*100), "-"),0)</f>
        <v>-</v>
      </c>
      <c r="V689" s="11">
        <f>IF(AND(COUNTRY_INFO!J689&gt;1,COUNTRY_INFO!J689&lt;4),IF(COUNTRY_INFO!F689&gt;MAX('MDA1'!K689,'MDA2'!K689,'T1'!M689,MAX(T3_R1!L689,T3_R2!L689)),MAX('MDA1'!K689,'MDA2'!K689,'T1'!M689,MAX(T3_R1!L689,T3_R2!L689)),COUNTRY_INFO!F689),0)</f>
        <v>0</v>
      </c>
      <c r="W689" s="217" t="str">
        <f>IF(AND(COUNTRY_INFO!J689&gt;1,COUNTRY_INFO!J689&lt;4), IF(V689/COUNTRY_INFO!F689*100&lt;&gt;0, IF(V689/COUNTRY_INFO!F689*100&gt;100,100,V689/COUNTRY_INFO!F689*100), "-"),0)</f>
        <v>-</v>
      </c>
      <c r="X689" s="11">
        <f t="shared" si="75"/>
        <v>0</v>
      </c>
      <c r="Y689" s="73" t="str">
        <f>IF(AND(COUNTRY_INFO!J689&gt;1,COUNTRY_INFO!J689&lt;4), IF(S689/P689*100&lt;&gt;0, IF(X689/P689*100&gt;100,100,X689/P689*100), "-"),0)</f>
        <v>-</v>
      </c>
      <c r="Z689" s="67">
        <f>COUNTRY_INFO!O689</f>
        <v>0</v>
      </c>
      <c r="AA689" s="61"/>
      <c r="AB689" s="61"/>
      <c r="AC689" s="11">
        <f>MAX('T1'!L689,'T2'!J689)+MAX('T1'!M689,'T2'!K689)+MAX('T1'!N689,'T2'!L689)</f>
        <v>0</v>
      </c>
      <c r="AD689" s="11">
        <f>IF(COUNTRY_INFO!K689=1,IF(COUNTRY_INFO!F689*0.33&gt;MAX('T1'!M689,'T2'!K689),MAX('T1'!M689,'T2'!K689),COUNTRY_INFO!F689*0.33),IF(COUNTRY_INFO!K689=2,IF(COUNTRY_INFO!F689*0.5&gt;MAX('T1'!M689,'T2'!K689),MAX('T1'!M689,'T2'!K689),COUNTRY_INFO!F689*0.5),IF(COUNTRY_INFO!K689=3,IF(COUNTRY_INFO!F689&gt;MAX('T1'!M689,'T2'!K689),MAX('T1'!M689,'T2'!K689),COUNTRY_INFO!F689),0)))</f>
        <v>0</v>
      </c>
      <c r="AE689" s="217">
        <f>IF(AND(COUNTRY_INFO!K689&gt;0,COUNTRY_INFO!K689&lt;4),IF(Z689&gt;0,IF(COUNTRY_INFO!K689=1, AD689/(COUNTRY_INFO!F689*0.33)*100, IF(COUNTRY_INFO!K689=2, AD689/(COUNTRY_INFO!F689*0.5)*100, IF(COUNTRY_INFO!K689=3, AD689/COUNTRY_INFO!F689*100))),"-"),0)</f>
        <v>0</v>
      </c>
      <c r="AF689" s="11">
        <f>IF(COUNTRY_INFO!K689=2,IF(COUNTRY_INFO!G689*0.2&gt;MAX('T1'!N689,'T2'!L689),MAX('T1'!N689,'T2'!L689),COUNTRY_INFO!G689*0.2),IF(COUNTRY_INFO!K689=3,IF(COUNTRY_INFO!G689&gt;MAX('T1'!N689,'T2'!L689),MAX('T1'!N689,'T2'!L689),COUNTRY_INFO!G689),0))</f>
        <v>0</v>
      </c>
      <c r="AG689" s="217">
        <f>IF(AND(COUNTRY_INFO!K689&gt;0,COUNTRY_INFO!K689&lt;4),IF(Z689&gt;0,IF(COUNTRY_INFO!K689=1, 0, IF(COUNTRY_INFO!K689=2, AF689/(COUNTRY_INFO!G689*0.2)*100, IF(COUNTRY_INFO!K689=3, AF689/COUNTRY_INFO!G689*100))),"-"),0)</f>
        <v>0</v>
      </c>
      <c r="AH689" s="11">
        <f t="shared" si="76"/>
        <v>0</v>
      </c>
      <c r="AI689" s="73">
        <f>IF(AND(COUNTRY_INFO!K689&gt;0,COUNTRY_INFO!K689&lt;4), IF(AC689/Z689*100&lt;&gt;0, IF(AH689/Z689*100&gt;100,100,AH689/Z689*100), "-"),0)</f>
        <v>0</v>
      </c>
      <c r="AJ689" s="261"/>
      <c r="AK689" s="260">
        <f>IF(AND(D689&lt;&gt;0, D689&lt;&gt;"Unknown",D689&lt;&gt;"Stopped",D689&lt;&gt;"Not required"),D689/COUNTRY_INFO!D689, 0)</f>
        <v>0</v>
      </c>
      <c r="AL689" s="260">
        <f>IF(AND(J689&lt;&gt;0,J689&lt;&gt;"Unknown",J689&lt;&gt;"Stopped",J689&lt;&gt;"Not required"),J689/COUNTRY_INFO!D689, 0)</f>
        <v>0</v>
      </c>
      <c r="AM689" s="260">
        <f>IF(AND(P689&lt;&gt;0,P689&lt;&gt;"Unknown",P689&lt;&gt;"Not required"),P689/(COUNTRY_INFO!E689+COUNTRY_INFO!F689), 0)</f>
        <v>1</v>
      </c>
      <c r="AN689" s="260">
        <f>IF(AND(Z689&lt;&gt;0,Z689&lt;&gt;"Unknown",Z689&lt;&gt;"Not required"),IF(COUNTRY_INFO!K689=1,1,IF(COUNTRY_INFO!K689=2,0.5*COUNTRY_INFO!F689/(0.5*COUNTRY_INFO!F689+0.2*COUNTRY_INFO!G689),IF(COUNTRY_INFO!K689=3,COUNTRY_INFO!F689/(COUNTRY_INFO!F689+COUNTRY_INFO!G689)))),0)</f>
        <v>0</v>
      </c>
      <c r="AO689" s="260">
        <f>IF(AND(Z689&lt;&gt;0,Z689&lt;&gt;"Unknown",Z689&lt;&gt;"Not required"),IF(COUNTRY_INFO!K689=1,0,IF(COUNTRY_INFO!K689=2,0.2*COUNTRY_INFO!G689/(0.5*COUNTRY_INFO!F689+0.2*COUNTRY_INFO!G689),IF(COUNTRY_INFO!K689=3,COUNTRY_INFO!G689/(COUNTRY_INFO!F689+COUNTRY_INFO!G689)))),0)</f>
        <v>0</v>
      </c>
      <c r="AP689" s="259">
        <f>MAX(COUNTRY_INFO!D689*AK689*PROFILE!$G$7,COUNTRY_INFO!D689*AL689*PROFILE!$G$7)</f>
        <v>0</v>
      </c>
      <c r="AQ689" s="259">
        <f>MAX(COUNTRY_INFO!D689*AK689*PROFILE!$G$8,COUNTRY_INFO!D689*AL689*PROFILE!$G$8,COUNTRY_INFO!D689*AM689*PROFILE!$G$8)</f>
        <v>5295.7182452833213</v>
      </c>
      <c r="AR689" s="259">
        <f>MAX(COUNTRY_INFO!D689*AK689*PROFILE!$G$9,COUNTRY_INFO!D689*AL689*PROFILE!$G$9,COUNTRY_INFO!D689*AM689*PROFILE!$G$9,IF(AND(DISTRICT!Z689&lt;&gt;"Unknown",Z689&lt;&gt;"Not required"),COUNTRY_INFO!O689*DISTRICT!AN689,0))</f>
        <v>10997.65849786422</v>
      </c>
      <c r="AS689" s="259">
        <f>MAX(COUNTRY_INFO!D689*AK689*PROFILE!$G$10,COUNTRY_INFO!D689*AL689*PROFILE!$G$10,IF(AND(DISTRICT!Z689&lt;&gt;"Unknown",Z689&lt;&gt;"Not required"),COUNTRY_INFO!O689*DISTRICT!AO689,0))</f>
        <v>0</v>
      </c>
      <c r="AT689" s="259">
        <f t="shared" si="77"/>
        <v>16293.376743147543</v>
      </c>
      <c r="AU689" s="258">
        <f t="shared" si="72"/>
        <v>0</v>
      </c>
      <c r="AV689" s="259">
        <f>MAX('MDA2'!J689,'T1'!L689,'T2'!J689,T3_R1!K689,T3_R2!K689)</f>
        <v>0</v>
      </c>
      <c r="AW689" s="259">
        <f>MAX('MDA1'!K689,'MDA2'!K689,'MDA3'!I689,'MDA3'!L689,'T1'!M689,'T2'!K689,T3_R1!L689,T3_R2!L689)</f>
        <v>0</v>
      </c>
      <c r="AX689" s="259">
        <f>MAX('MDA1'!L689,'MDA2'!L689,'MDA3'!J689,'MDA3'!M689,'T1'!N689,'T2'!L689,T3_R1!M689,T3_R2!M689)</f>
        <v>0</v>
      </c>
      <c r="AY689" s="259">
        <f t="shared" si="78"/>
        <v>0</v>
      </c>
      <c r="AZ689" s="259">
        <f>MAX('MDA2'!J689,T689)</f>
        <v>0</v>
      </c>
      <c r="BA689" s="259">
        <f>MAX('MDA1'!K689,'MDA2'!K689,'MDA3'!I689,'MDA3'!L689,V689,AD689)</f>
        <v>0</v>
      </c>
      <c r="BB689" s="259">
        <f>MAX('MDA1'!L689,'MDA2'!L689,'MDA3'!J689,'MDA3'!M689,AF689)</f>
        <v>0</v>
      </c>
      <c r="BC689" s="259">
        <f t="shared" si="73"/>
        <v>0</v>
      </c>
      <c r="BD689" s="260">
        <f t="shared" si="74"/>
        <v>0</v>
      </c>
    </row>
    <row r="690" spans="1:56" x14ac:dyDescent="0.2">
      <c r="A690" s="10" t="str">
        <f>IF(COUNTRY_INFO!A690=0," ",COUNTRY_INFO!A690)</f>
        <v>Ethiopia</v>
      </c>
      <c r="B690" s="10" t="str">
        <f>IF(COUNTRY_INFO!B690=0," ",COUNTRY_INFO!B690)</f>
        <v>SNNPR Kembata Tembaro</v>
      </c>
      <c r="C690" s="87" t="str">
        <f>IF(COUNTRY_INFO!C690=0," ",COUNTRY_INFO!C690)</f>
        <v>Hadero Tunto Zuria</v>
      </c>
      <c r="D690" s="67">
        <f>COUNTRY_INFO!L690</f>
        <v>0</v>
      </c>
      <c r="E690" s="61"/>
      <c r="F690" s="61"/>
      <c r="G690" s="11">
        <f>MAX('MDA1'!M690,'MDA2'!M690)</f>
        <v>0</v>
      </c>
      <c r="H690" s="11">
        <f>IF(AND(COUNTRY_INFO!H690&gt;0,COUNTRY_INFO!H690&lt;4),IF(D690&gt;MAX('MDA1'!M690,'MDA2'!M690),MAX('MDA1'!M690,'MDA2'!M690),D690),0)</f>
        <v>0</v>
      </c>
      <c r="I690" s="73">
        <f>IF(AND(COUNTRY_INFO!H690&gt;0,COUNTRY_INFO!H690&lt;4), IF(G690/D690*100&lt;&gt;0, IF(G690/D690*100&gt;100,100,G690/D690*100), "-"),0)</f>
        <v>0</v>
      </c>
      <c r="J690" s="67" t="str">
        <f>COUNTRY_INFO!M690</f>
        <v>Unknown</v>
      </c>
      <c r="K690" s="61"/>
      <c r="L690" s="61"/>
      <c r="M690" s="11">
        <f>MAX('MDA1'!M690,MAX('MDA3'!I690,'MDA3'!L690)+MAX('MDA3'!J690,'MDA3'!M690))</f>
        <v>0</v>
      </c>
      <c r="N690" s="11">
        <f>IF(AND(COUNTRY_INFO!I690&gt;0,COUNTRY_INFO!I690&lt;4),IF(J690&gt;MAX('MDA1'!M690,MAX('MDA3'!I690,'MDA3'!L690)+MAX('MDA3'!J690,'MDA3'!M690)),MAX('MDA1'!M690,MAX('MDA3'!I690,'MDA3'!L690)+MAX('MDA3'!J690,'MDA3'!M690)),J690),0)</f>
        <v>0</v>
      </c>
      <c r="O690" s="73">
        <f>IF(AND(COUNTRY_INFO!I690&gt;0,COUNTRY_INFO!I690&lt;4), IF(M690/J690*100&lt;&gt;0, IF(M690/J690*100&gt;100,100,M690/J690*100), "-"),0)</f>
        <v>0</v>
      </c>
      <c r="P690" s="67">
        <f>COUNTRY_INFO!N690</f>
        <v>61794</v>
      </c>
      <c r="Q690" s="61"/>
      <c r="R690" s="61"/>
      <c r="S690" s="11">
        <f>SUM(MAX('MDA2'!J690, 'T1'!L690, MAX(T3_R1!K690, T3_R2!K690)), MAX('MDA1'!K690, 'MDA2'!K690, 'T1'!M690, MAX(T3_R1!L690, T3_R2!L690)), MAX('MDA1'!L690, 'MDA2'!L690, 'T1'!N690, MAX(T3_R1!M690, T3_R2!M690)))</f>
        <v>41087</v>
      </c>
      <c r="T690" s="11">
        <f>IF(AND(COUNTRY_INFO!J690&gt;1,COUNTRY_INFO!J690&lt;4),IF(COUNTRY_INFO!E690&gt;MAX('MDA2'!J690,'T1'!L690,MAX(T3_R1!K690,T3_R2!K690)),MAX('MDA2'!J690,'T1'!L690,MAX(T3_R1!K690,T3_R2!K690)),COUNTRY_INFO!E690),0)</f>
        <v>0</v>
      </c>
      <c r="U690" s="217" t="str">
        <f>IF(AND(COUNTRY_INFO!J690&gt;1,COUNTRY_INFO!J690&lt;4), IF(T690/COUNTRY_INFO!E690*100&lt;&gt;0, IF(T690/COUNTRY_INFO!E690*100&gt;100,100,T690/COUNTRY_INFO!E690*100), "-"),0)</f>
        <v>-</v>
      </c>
      <c r="V690" s="11">
        <f>IF(AND(COUNTRY_INFO!J690&gt;1,COUNTRY_INFO!J690&lt;4),IF(COUNTRY_INFO!F690&gt;MAX('MDA1'!K690,'MDA2'!K690,'T1'!M690,MAX(T3_R1!L690,T3_R2!L690)),MAX('MDA1'!K690,'MDA2'!K690,'T1'!M690,MAX(T3_R1!L690,T3_R2!L690)),COUNTRY_INFO!F690),0)</f>
        <v>41087</v>
      </c>
      <c r="W690" s="217">
        <f>IF(AND(COUNTRY_INFO!J690&gt;1,COUNTRY_INFO!J690&lt;4), IF(V690/COUNTRY_INFO!F690*100&lt;&gt;0, IF(V690/COUNTRY_INFO!F690*100&gt;100,100,V690/COUNTRY_INFO!F690*100), "-"),0)</f>
        <v>98.857129108320095</v>
      </c>
      <c r="X690" s="11">
        <f t="shared" si="75"/>
        <v>41087</v>
      </c>
      <c r="Y690" s="73">
        <f>IF(AND(COUNTRY_INFO!J690&gt;1,COUNTRY_INFO!J690&lt;4), IF(S690/P690*100&lt;&gt;0, IF(X690/P690*100&gt;100,100,X690/P690*100), "-"),0)</f>
        <v>66.490274136647571</v>
      </c>
      <c r="Z690" s="67">
        <f>COUNTRY_INFO!O690</f>
        <v>13715.460000000001</v>
      </c>
      <c r="AA690" s="61"/>
      <c r="AB690" s="61"/>
      <c r="AC690" s="11">
        <f>MAX('T1'!L690,'T2'!J690)+MAX('T1'!M690,'T2'!K690)+MAX('T1'!N690,'T2'!L690)</f>
        <v>0</v>
      </c>
      <c r="AD690" s="11">
        <f>IF(COUNTRY_INFO!K690=1,IF(COUNTRY_INFO!F690*0.33&gt;MAX('T1'!M690,'T2'!K690),MAX('T1'!M690,'T2'!K690),COUNTRY_INFO!F690*0.33),IF(COUNTRY_INFO!K690=2,IF(COUNTRY_INFO!F690*0.5&gt;MAX('T1'!M690,'T2'!K690),MAX('T1'!M690,'T2'!K690),COUNTRY_INFO!F690*0.5),IF(COUNTRY_INFO!K690=3,IF(COUNTRY_INFO!F690&gt;MAX('T1'!M690,'T2'!K690),MAX('T1'!M690,'T2'!K690),COUNTRY_INFO!F690),0)))</f>
        <v>0</v>
      </c>
      <c r="AE690" s="217">
        <f>IF(AND(COUNTRY_INFO!K690&gt;0,COUNTRY_INFO!K690&lt;4),IF(Z690&gt;0,IF(COUNTRY_INFO!K690=1, AD690/(COUNTRY_INFO!F690*0.33)*100, IF(COUNTRY_INFO!K690=2, AD690/(COUNTRY_INFO!F690*0.5)*100, IF(COUNTRY_INFO!K690=3, AD690/COUNTRY_INFO!F690*100))),"-"),0)</f>
        <v>0</v>
      </c>
      <c r="AF690" s="11">
        <f>IF(COUNTRY_INFO!K690=2,IF(COUNTRY_INFO!G690*0.2&gt;MAX('T1'!N690,'T2'!L690),MAX('T1'!N690,'T2'!L690),COUNTRY_INFO!G690*0.2),IF(COUNTRY_INFO!K690=3,IF(COUNTRY_INFO!G690&gt;MAX('T1'!N690,'T2'!L690),MAX('T1'!N690,'T2'!L690),COUNTRY_INFO!G690),0))</f>
        <v>0</v>
      </c>
      <c r="AG690" s="217">
        <f>IF(AND(COUNTRY_INFO!K690&gt;0,COUNTRY_INFO!K690&lt;4),IF(Z690&gt;0,IF(COUNTRY_INFO!K690=1, 0, IF(COUNTRY_INFO!K690=2, AF690/(COUNTRY_INFO!G690*0.2)*100, IF(COUNTRY_INFO!K690=3, AF690/COUNTRY_INFO!G690*100))),"-"),0)</f>
        <v>0</v>
      </c>
      <c r="AH690" s="11">
        <f t="shared" si="76"/>
        <v>0</v>
      </c>
      <c r="AI690" s="73" t="str">
        <f>IF(AND(COUNTRY_INFO!K690&gt;0,COUNTRY_INFO!K690&lt;4), IF(AC690/Z690*100&lt;&gt;0, IF(AH690/Z690*100&gt;100,100,AH690/Z690*100), "-"),0)</f>
        <v>-</v>
      </c>
      <c r="AJ690" s="261"/>
      <c r="AK690" s="260">
        <f>IF(AND(D690&lt;&gt;0, D690&lt;&gt;"Unknown",D690&lt;&gt;"Stopped",D690&lt;&gt;"Not required"),D690/COUNTRY_INFO!D690, 0)</f>
        <v>0</v>
      </c>
      <c r="AL690" s="260">
        <f>IF(AND(J690&lt;&gt;0,J690&lt;&gt;"Unknown",J690&lt;&gt;"Stopped",J690&lt;&gt;"Not required"),J690/COUNTRY_INFO!D690, 0)</f>
        <v>0</v>
      </c>
      <c r="AM690" s="260">
        <f>IF(AND(P690&lt;&gt;0,P690&lt;&gt;"Unknown",P690&lt;&gt;"Not required"),P690/(COUNTRY_INFO!E690+COUNTRY_INFO!F690), 0)</f>
        <v>1</v>
      </c>
      <c r="AN690" s="260">
        <f>IF(AND(Z690&lt;&gt;0,Z690&lt;&gt;"Unknown",Z690&lt;&gt;"Not required"),IF(COUNTRY_INFO!K690=1,1,IF(COUNTRY_INFO!K690=2,0.5*COUNTRY_INFO!F690/(0.5*COUNTRY_INFO!F690+0.2*COUNTRY_INFO!G690),IF(COUNTRY_INFO!K690=3,COUNTRY_INFO!F690/(COUNTRY_INFO!F690+COUNTRY_INFO!G690)))),0)</f>
        <v>1</v>
      </c>
      <c r="AO690" s="260">
        <f>IF(AND(Z690&lt;&gt;0,Z690&lt;&gt;"Unknown",Z690&lt;&gt;"Not required"),IF(COUNTRY_INFO!K690=1,0,IF(COUNTRY_INFO!K690=2,0.2*COUNTRY_INFO!G690/(0.5*COUNTRY_INFO!F690+0.2*COUNTRY_INFO!G690),IF(COUNTRY_INFO!K690=3,COUNTRY_INFO!G690/(COUNTRY_INFO!F690+COUNTRY_INFO!G690)))),0)</f>
        <v>0</v>
      </c>
      <c r="AP690" s="259">
        <f>MAX(COUNTRY_INFO!D690*AK690*PROFILE!$G$7,COUNTRY_INFO!D690*AL690*PROFILE!$G$7)</f>
        <v>0</v>
      </c>
      <c r="AQ690" s="259">
        <f>MAX(COUNTRY_INFO!D690*AK690*PROFILE!$G$8,COUNTRY_INFO!D690*AL690*PROFILE!$G$8,COUNTRY_INFO!D690*AM690*PROFILE!$G$8)</f>
        <v>18895.829244094839</v>
      </c>
      <c r="AR690" s="259">
        <f>MAX(COUNTRY_INFO!D690*AK690*PROFILE!$G$9,COUNTRY_INFO!D690*AL690*PROFILE!$G$9,COUNTRY_INFO!D690*AM690*PROFILE!$G$9,IF(AND(DISTRICT!Z690&lt;&gt;"Unknown",Z690&lt;&gt;"Not required"),COUNTRY_INFO!O690*DISTRICT!AN690,0))</f>
        <v>39241.11280761558</v>
      </c>
      <c r="AS690" s="259">
        <f>MAX(COUNTRY_INFO!D690*AK690*PROFILE!$G$10,COUNTRY_INFO!D690*AL690*PROFILE!$G$10,IF(AND(DISTRICT!Z690&lt;&gt;"Unknown",Z690&lt;&gt;"Not required"),COUNTRY_INFO!O690*DISTRICT!AO690,0))</f>
        <v>0</v>
      </c>
      <c r="AT690" s="259">
        <f t="shared" si="77"/>
        <v>58136.942051710415</v>
      </c>
      <c r="AU690" s="258">
        <f t="shared" si="72"/>
        <v>0</v>
      </c>
      <c r="AV690" s="259">
        <f>MAX('MDA2'!J690,'T1'!L690,'T2'!J690,T3_R1!K690,T3_R2!K690)</f>
        <v>0</v>
      </c>
      <c r="AW690" s="259">
        <f>MAX('MDA1'!K690,'MDA2'!K690,'MDA3'!I690,'MDA3'!L690,'T1'!M690,'T2'!K690,T3_R1!L690,T3_R2!L690)</f>
        <v>41087</v>
      </c>
      <c r="AX690" s="259">
        <f>MAX('MDA1'!L690,'MDA2'!L690,'MDA3'!J690,'MDA3'!M690,'T1'!N690,'T2'!L690,T3_R1!M690,T3_R2!M690)</f>
        <v>0</v>
      </c>
      <c r="AY690" s="259">
        <f t="shared" si="78"/>
        <v>41087</v>
      </c>
      <c r="AZ690" s="259">
        <f>MAX('MDA2'!J690,T690)</f>
        <v>0</v>
      </c>
      <c r="BA690" s="259">
        <f>MAX('MDA1'!K690,'MDA2'!K690,'MDA3'!I690,'MDA3'!L690,V690,AD690)</f>
        <v>41087</v>
      </c>
      <c r="BB690" s="259">
        <f>MAX('MDA1'!L690,'MDA2'!L690,'MDA3'!J690,'MDA3'!M690,AF690)</f>
        <v>0</v>
      </c>
      <c r="BC690" s="259">
        <f t="shared" si="73"/>
        <v>41087</v>
      </c>
      <c r="BD690" s="260">
        <f t="shared" si="74"/>
        <v>70.672791774040689</v>
      </c>
    </row>
    <row r="691" spans="1:56" x14ac:dyDescent="0.2">
      <c r="A691" s="10" t="str">
        <f>IF(COUNTRY_INFO!A691=0," ",COUNTRY_INFO!A691)</f>
        <v>Ethiopia</v>
      </c>
      <c r="B691" s="10" t="str">
        <f>IF(COUNTRY_INFO!B691=0," ",COUNTRY_INFO!B691)</f>
        <v>SNNPR Kembata Tembaro</v>
      </c>
      <c r="C691" s="87" t="str">
        <f>IF(COUNTRY_INFO!C691=0," ",COUNTRY_INFO!C691)</f>
        <v>Kacha Birra</v>
      </c>
      <c r="D691" s="67">
        <f>COUNTRY_INFO!L691</f>
        <v>0</v>
      </c>
      <c r="E691" s="61"/>
      <c r="F691" s="61"/>
      <c r="G691" s="11">
        <f>MAX('MDA1'!M691,'MDA2'!M691)</f>
        <v>0</v>
      </c>
      <c r="H691" s="11">
        <f>IF(AND(COUNTRY_INFO!H691&gt;0,COUNTRY_INFO!H691&lt;4),IF(D691&gt;MAX('MDA1'!M691,'MDA2'!M691),MAX('MDA1'!M691,'MDA2'!M691),D691),0)</f>
        <v>0</v>
      </c>
      <c r="I691" s="73">
        <f>IF(AND(COUNTRY_INFO!H691&gt;0,COUNTRY_INFO!H691&lt;4), IF(G691/D691*100&lt;&gt;0, IF(G691/D691*100&gt;100,100,G691/D691*100), "-"),0)</f>
        <v>0</v>
      </c>
      <c r="J691" s="67">
        <f>COUNTRY_INFO!M691</f>
        <v>0</v>
      </c>
      <c r="K691" s="61"/>
      <c r="L691" s="61"/>
      <c r="M691" s="11">
        <f>MAX('MDA1'!M691,MAX('MDA3'!I691,'MDA3'!L691)+MAX('MDA3'!J691,'MDA3'!M691))</f>
        <v>0</v>
      </c>
      <c r="N691" s="11">
        <f>IF(AND(COUNTRY_INFO!I691&gt;0,COUNTRY_INFO!I691&lt;4),IF(J691&gt;MAX('MDA1'!M691,MAX('MDA3'!I691,'MDA3'!L691)+MAX('MDA3'!J691,'MDA3'!M691)),MAX('MDA1'!M691,MAX('MDA3'!I691,'MDA3'!L691)+MAX('MDA3'!J691,'MDA3'!M691)),J691),0)</f>
        <v>0</v>
      </c>
      <c r="O691" s="73">
        <f>IF(AND(COUNTRY_INFO!I691&gt;0,COUNTRY_INFO!I691&lt;4), IF(M691/J691*100&lt;&gt;0, IF(M691/J691*100&gt;100,100,M691/J691*100), "-"),0)</f>
        <v>0</v>
      </c>
      <c r="P691" s="67">
        <f>COUNTRY_INFO!N691</f>
        <v>70563</v>
      </c>
      <c r="Q691" s="61"/>
      <c r="R691" s="61"/>
      <c r="S691" s="11">
        <f>SUM(MAX('MDA2'!J691, 'T1'!L691, MAX(T3_R1!K691, T3_R2!K691)), MAX('MDA1'!K691, 'MDA2'!K691, 'T1'!M691, MAX(T3_R1!L691, T3_R2!L691)), MAX('MDA1'!L691, 'MDA2'!L691, 'T1'!N691, MAX(T3_R1!M691, T3_R2!M691)))</f>
        <v>44691</v>
      </c>
      <c r="T691" s="11">
        <f>IF(AND(COUNTRY_INFO!J691&gt;1,COUNTRY_INFO!J691&lt;4),IF(COUNTRY_INFO!E691&gt;MAX('MDA2'!J691,'T1'!L691,MAX(T3_R1!K691,T3_R2!K691)),MAX('MDA2'!J691,'T1'!L691,MAX(T3_R1!K691,T3_R2!K691)),COUNTRY_INFO!E691),0)</f>
        <v>0</v>
      </c>
      <c r="U691" s="217" t="str">
        <f>IF(AND(COUNTRY_INFO!J691&gt;1,COUNTRY_INFO!J691&lt;4), IF(T691/COUNTRY_INFO!E691*100&lt;&gt;0, IF(T691/COUNTRY_INFO!E691*100&gt;100,100,T691/COUNTRY_INFO!E691*100), "-"),0)</f>
        <v>-</v>
      </c>
      <c r="V691" s="11">
        <f>IF(AND(COUNTRY_INFO!J691&gt;1,COUNTRY_INFO!J691&lt;4),IF(COUNTRY_INFO!F691&gt;MAX('MDA1'!K691,'MDA2'!K691,'T1'!M691,MAX(T3_R1!L691,T3_R2!L691)),MAX('MDA1'!K691,'MDA2'!K691,'T1'!M691,MAX(T3_R1!L691,T3_R2!L691)),COUNTRY_INFO!F691),0)</f>
        <v>44691</v>
      </c>
      <c r="W691" s="217">
        <f>IF(AND(COUNTRY_INFO!J691&gt;1,COUNTRY_INFO!J691&lt;4), IF(V691/COUNTRY_INFO!F691*100&lt;&gt;0, IF(V691/COUNTRY_INFO!F691*100&gt;100,100,V691/COUNTRY_INFO!F691*100), "-"),0)</f>
        <v>94.16561314791403</v>
      </c>
      <c r="X691" s="11">
        <f t="shared" si="75"/>
        <v>44691</v>
      </c>
      <c r="Y691" s="73">
        <f>IF(AND(COUNTRY_INFO!J691&gt;1,COUNTRY_INFO!J691&lt;4), IF(S691/P691*100&lt;&gt;0, IF(X691/P691*100&gt;100,100,X691/P691*100), "-"),0)</f>
        <v>63.334892223970073</v>
      </c>
      <c r="Z691" s="67">
        <f>COUNTRY_INFO!O691</f>
        <v>0</v>
      </c>
      <c r="AA691" s="61"/>
      <c r="AB691" s="61"/>
      <c r="AC691" s="11">
        <f>MAX('T1'!L691,'T2'!J691)+MAX('T1'!M691,'T2'!K691)+MAX('T1'!N691,'T2'!L691)</f>
        <v>0</v>
      </c>
      <c r="AD691" s="11">
        <f>IF(COUNTRY_INFO!K691=1,IF(COUNTRY_INFO!F691*0.33&gt;MAX('T1'!M691,'T2'!K691),MAX('T1'!M691,'T2'!K691),COUNTRY_INFO!F691*0.33),IF(COUNTRY_INFO!K691=2,IF(COUNTRY_INFO!F691*0.5&gt;MAX('T1'!M691,'T2'!K691),MAX('T1'!M691,'T2'!K691),COUNTRY_INFO!F691*0.5),IF(COUNTRY_INFO!K691=3,IF(COUNTRY_INFO!F691&gt;MAX('T1'!M691,'T2'!K691),MAX('T1'!M691,'T2'!K691),COUNTRY_INFO!F691),0)))</f>
        <v>0</v>
      </c>
      <c r="AE691" s="217">
        <f>IF(AND(COUNTRY_INFO!K691&gt;0,COUNTRY_INFO!K691&lt;4),IF(Z691&gt;0,IF(COUNTRY_INFO!K691=1, AD691/(COUNTRY_INFO!F691*0.33)*100, IF(COUNTRY_INFO!K691=2, AD691/(COUNTRY_INFO!F691*0.5)*100, IF(COUNTRY_INFO!K691=3, AD691/COUNTRY_INFO!F691*100))),"-"),0)</f>
        <v>0</v>
      </c>
      <c r="AF691" s="11">
        <f>IF(COUNTRY_INFO!K691=2,IF(COUNTRY_INFO!G691*0.2&gt;MAX('T1'!N691,'T2'!L691),MAX('T1'!N691,'T2'!L691),COUNTRY_INFO!G691*0.2),IF(COUNTRY_INFO!K691=3,IF(COUNTRY_INFO!G691&gt;MAX('T1'!N691,'T2'!L691),MAX('T1'!N691,'T2'!L691),COUNTRY_INFO!G691),0))</f>
        <v>0</v>
      </c>
      <c r="AG691" s="217">
        <f>IF(AND(COUNTRY_INFO!K691&gt;0,COUNTRY_INFO!K691&lt;4),IF(Z691&gt;0,IF(COUNTRY_INFO!K691=1, 0, IF(COUNTRY_INFO!K691=2, AF691/(COUNTRY_INFO!G691*0.2)*100, IF(COUNTRY_INFO!K691=3, AF691/COUNTRY_INFO!G691*100))),"-"),0)</f>
        <v>0</v>
      </c>
      <c r="AH691" s="11">
        <f t="shared" si="76"/>
        <v>0</v>
      </c>
      <c r="AI691" s="73">
        <f>IF(AND(COUNTRY_INFO!K691&gt;0,COUNTRY_INFO!K691&lt;4), IF(AC691/Z691*100&lt;&gt;0, IF(AH691/Z691*100&gt;100,100,AH691/Z691*100), "-"),0)</f>
        <v>0</v>
      </c>
      <c r="AJ691" s="261"/>
      <c r="AK691" s="260">
        <f>IF(AND(D691&lt;&gt;0, D691&lt;&gt;"Unknown",D691&lt;&gt;"Stopped",D691&lt;&gt;"Not required"),D691/COUNTRY_INFO!D691, 0)</f>
        <v>0</v>
      </c>
      <c r="AL691" s="260">
        <f>IF(AND(J691&lt;&gt;0,J691&lt;&gt;"Unknown",J691&lt;&gt;"Stopped",J691&lt;&gt;"Not required"),J691/COUNTRY_INFO!D691, 0)</f>
        <v>0</v>
      </c>
      <c r="AM691" s="260">
        <f>IF(AND(P691&lt;&gt;0,P691&lt;&gt;"Unknown",P691&lt;&gt;"Not required"),P691/(COUNTRY_INFO!E691+COUNTRY_INFO!F691), 0)</f>
        <v>1</v>
      </c>
      <c r="AN691" s="260">
        <f>IF(AND(Z691&lt;&gt;0,Z691&lt;&gt;"Unknown",Z691&lt;&gt;"Not required"),IF(COUNTRY_INFO!K691=1,1,IF(COUNTRY_INFO!K691=2,0.5*COUNTRY_INFO!F691/(0.5*COUNTRY_INFO!F691+0.2*COUNTRY_INFO!G691),IF(COUNTRY_INFO!K691=3,COUNTRY_INFO!F691/(COUNTRY_INFO!F691+COUNTRY_INFO!G691)))),0)</f>
        <v>0</v>
      </c>
      <c r="AO691" s="260">
        <f>IF(AND(Z691&lt;&gt;0,Z691&lt;&gt;"Unknown",Z691&lt;&gt;"Not required"),IF(COUNTRY_INFO!K691=1,0,IF(COUNTRY_INFO!K691=2,0.2*COUNTRY_INFO!G691/(0.5*COUNTRY_INFO!F691+0.2*COUNTRY_INFO!G691),IF(COUNTRY_INFO!K691=3,COUNTRY_INFO!G691/(COUNTRY_INFO!F691+COUNTRY_INFO!G691)))),0)</f>
        <v>0</v>
      </c>
      <c r="AP691" s="259">
        <f>MAX(COUNTRY_INFO!D691*AK691*PROFILE!$G$7,COUNTRY_INFO!D691*AL691*PROFILE!$G$7)</f>
        <v>0</v>
      </c>
      <c r="AQ691" s="259">
        <f>MAX(COUNTRY_INFO!D691*AK691*PROFILE!$G$8,COUNTRY_INFO!D691*AL691*PROFILE!$G$8,COUNTRY_INFO!D691*AM691*PROFILE!$G$8)</f>
        <v>21577.155513320766</v>
      </c>
      <c r="AR691" s="259">
        <f>MAX(COUNTRY_INFO!D691*AK691*PROFILE!$G$9,COUNTRY_INFO!D691*AL691*PROFILE!$G$9,COUNTRY_INFO!D691*AM691*PROFILE!$G$9,IF(AND(DISTRICT!Z691&lt;&gt;"Unknown",Z691&lt;&gt;"Not required"),COUNTRY_INFO!O691*DISTRICT!AN691,0))</f>
        <v>44809.443535286584</v>
      </c>
      <c r="AS691" s="259">
        <f>MAX(COUNTRY_INFO!D691*AK691*PROFILE!$G$10,COUNTRY_INFO!D691*AL691*PROFILE!$G$10,IF(AND(DISTRICT!Z691&lt;&gt;"Unknown",Z691&lt;&gt;"Not required"),COUNTRY_INFO!O691*DISTRICT!AO691,0))</f>
        <v>0</v>
      </c>
      <c r="AT691" s="259">
        <f t="shared" si="77"/>
        <v>66386.599048607342</v>
      </c>
      <c r="AU691" s="258" t="str">
        <f t="shared" si="72"/>
        <v>Y</v>
      </c>
      <c r="AV691" s="259">
        <f>MAX('MDA2'!J691,'T1'!L691,'T2'!J691,T3_R1!K691,T3_R2!K691)</f>
        <v>0</v>
      </c>
      <c r="AW691" s="259">
        <f>MAX('MDA1'!K691,'MDA2'!K691,'MDA3'!I691,'MDA3'!L691,'T1'!M691,'T2'!K691,T3_R1!L691,T3_R2!L691)</f>
        <v>44691</v>
      </c>
      <c r="AX691" s="259">
        <f>MAX('MDA1'!L691,'MDA2'!L691,'MDA3'!J691,'MDA3'!M691,'T1'!N691,'T2'!L691,T3_R1!M691,T3_R2!M691)</f>
        <v>0</v>
      </c>
      <c r="AY691" s="259">
        <f t="shared" si="78"/>
        <v>44691</v>
      </c>
      <c r="AZ691" s="259">
        <f>MAX('MDA2'!J691,T691)</f>
        <v>0</v>
      </c>
      <c r="BA691" s="259">
        <f>MAX('MDA1'!K691,'MDA2'!K691,'MDA3'!I691,'MDA3'!L691,V691,AD691)</f>
        <v>44691</v>
      </c>
      <c r="BB691" s="259">
        <f>MAX('MDA1'!L691,'MDA2'!L691,'MDA3'!J691,'MDA3'!M691,AF691)</f>
        <v>0</v>
      </c>
      <c r="BC691" s="259">
        <f t="shared" si="73"/>
        <v>44691</v>
      </c>
      <c r="BD691" s="260">
        <f t="shared" si="74"/>
        <v>67.319309379409347</v>
      </c>
    </row>
    <row r="692" spans="1:56" x14ac:dyDescent="0.2">
      <c r="A692" s="10" t="str">
        <f>IF(COUNTRY_INFO!A692=0," ",COUNTRY_INFO!A692)</f>
        <v>Ethiopia</v>
      </c>
      <c r="B692" s="10" t="str">
        <f>IF(COUNTRY_INFO!B692=0," ",COUNTRY_INFO!B692)</f>
        <v>SNNPR Kembata Tembaro</v>
      </c>
      <c r="C692" s="87" t="str">
        <f>IF(COUNTRY_INFO!C692=0," ",COUNTRY_INFO!C692)</f>
        <v>Kedida Gamela</v>
      </c>
      <c r="D692" s="67">
        <f>COUNTRY_INFO!L692</f>
        <v>0</v>
      </c>
      <c r="E692" s="61"/>
      <c r="F692" s="61"/>
      <c r="G692" s="11">
        <f>MAX('MDA1'!M692,'MDA2'!M692)</f>
        <v>0</v>
      </c>
      <c r="H692" s="11">
        <f>IF(AND(COUNTRY_INFO!H692&gt;0,COUNTRY_INFO!H692&lt;4),IF(D692&gt;MAX('MDA1'!M692,'MDA2'!M692),MAX('MDA1'!M692,'MDA2'!M692),D692),0)</f>
        <v>0</v>
      </c>
      <c r="I692" s="73">
        <f>IF(AND(COUNTRY_INFO!H692&gt;0,COUNTRY_INFO!H692&lt;4), IF(G692/D692*100&lt;&gt;0, IF(G692/D692*100&gt;100,100,G692/D692*100), "-"),0)</f>
        <v>0</v>
      </c>
      <c r="J692" s="67">
        <f>COUNTRY_INFO!M692</f>
        <v>0</v>
      </c>
      <c r="K692" s="61"/>
      <c r="L692" s="61"/>
      <c r="M692" s="11">
        <f>MAX('MDA1'!M692,MAX('MDA3'!I692,'MDA3'!L692)+MAX('MDA3'!J692,'MDA3'!M692))</f>
        <v>0</v>
      </c>
      <c r="N692" s="11">
        <f>IF(AND(COUNTRY_INFO!I692&gt;0,COUNTRY_INFO!I692&lt;4),IF(J692&gt;MAX('MDA1'!M692,MAX('MDA3'!I692,'MDA3'!L692)+MAX('MDA3'!J692,'MDA3'!M692)),MAX('MDA1'!M692,MAX('MDA3'!I692,'MDA3'!L692)+MAX('MDA3'!J692,'MDA3'!M692)),J692),0)</f>
        <v>0</v>
      </c>
      <c r="O692" s="73">
        <f>IF(AND(COUNTRY_INFO!I692&gt;0,COUNTRY_INFO!I692&lt;4), IF(M692/J692*100&lt;&gt;0, IF(M692/J692*100&gt;100,100,M692/J692*100), "-"),0)</f>
        <v>0</v>
      </c>
      <c r="P692" s="67">
        <f>COUNTRY_INFO!N692</f>
        <v>54693</v>
      </c>
      <c r="Q692" s="61"/>
      <c r="R692" s="61"/>
      <c r="S692" s="11">
        <f>SUM(MAX('MDA2'!J692, 'T1'!L692, MAX(T3_R1!K692, T3_R2!K692)), MAX('MDA1'!K692, 'MDA2'!K692, 'T1'!M692, MAX(T3_R1!L692, T3_R2!L692)), MAX('MDA1'!L692, 'MDA2'!L692, 'T1'!N692, MAX(T3_R1!M692, T3_R2!M692)))</f>
        <v>33876</v>
      </c>
      <c r="T692" s="11">
        <f>IF(AND(COUNTRY_INFO!J692&gt;1,COUNTRY_INFO!J692&lt;4),IF(COUNTRY_INFO!E692&gt;MAX('MDA2'!J692,'T1'!L692,MAX(T3_R1!K692,T3_R2!K692)),MAX('MDA2'!J692,'T1'!L692,MAX(T3_R1!K692,T3_R2!K692)),COUNTRY_INFO!E692),0)</f>
        <v>0</v>
      </c>
      <c r="U692" s="217" t="str">
        <f>IF(AND(COUNTRY_INFO!J692&gt;1,COUNTRY_INFO!J692&lt;4), IF(T692/COUNTRY_INFO!E692*100&lt;&gt;0, IF(T692/COUNTRY_INFO!E692*100&gt;100,100,T692/COUNTRY_INFO!E692*100), "-"),0)</f>
        <v>-</v>
      </c>
      <c r="V692" s="11">
        <f>IF(AND(COUNTRY_INFO!J692&gt;1,COUNTRY_INFO!J692&lt;4),IF(COUNTRY_INFO!F692&gt;MAX('MDA1'!K692,'MDA2'!K692,'T1'!M692,MAX(T3_R1!L692,T3_R2!L692)),MAX('MDA1'!K692,'MDA2'!K692,'T1'!M692,MAX(T3_R1!L692,T3_R2!L692)),COUNTRY_INFO!F692),0)</f>
        <v>33876</v>
      </c>
      <c r="W692" s="217">
        <f>IF(AND(COUNTRY_INFO!J692&gt;1,COUNTRY_INFO!J692&lt;4), IF(V692/COUNTRY_INFO!F692*100&lt;&gt;0, IF(V692/COUNTRY_INFO!F692*100&gt;100,100,V692/COUNTRY_INFO!F692*100), "-"),0)</f>
        <v>92.089381830044033</v>
      </c>
      <c r="X692" s="11">
        <f t="shared" si="75"/>
        <v>33876</v>
      </c>
      <c r="Y692" s="73">
        <f>IF(AND(COUNTRY_INFO!J692&gt;1,COUNTRY_INFO!J692&lt;4), IF(S692/P692*100&lt;&gt;0, IF(X692/P692*100&gt;100,100,X692/P692*100), "-"),0)</f>
        <v>61.938456475234496</v>
      </c>
      <c r="Z692" s="67">
        <f>COUNTRY_INFO!O692</f>
        <v>0</v>
      </c>
      <c r="AA692" s="61"/>
      <c r="AB692" s="61"/>
      <c r="AC692" s="11">
        <f>MAX('T1'!L692,'T2'!J692)+MAX('T1'!M692,'T2'!K692)+MAX('T1'!N692,'T2'!L692)</f>
        <v>0</v>
      </c>
      <c r="AD692" s="11">
        <f>IF(COUNTRY_INFO!K692=1,IF(COUNTRY_INFO!F692*0.33&gt;MAX('T1'!M692,'T2'!K692),MAX('T1'!M692,'T2'!K692),COUNTRY_INFO!F692*0.33),IF(COUNTRY_INFO!K692=2,IF(COUNTRY_INFO!F692*0.5&gt;MAX('T1'!M692,'T2'!K692),MAX('T1'!M692,'T2'!K692),COUNTRY_INFO!F692*0.5),IF(COUNTRY_INFO!K692=3,IF(COUNTRY_INFO!F692&gt;MAX('T1'!M692,'T2'!K692),MAX('T1'!M692,'T2'!K692),COUNTRY_INFO!F692),0)))</f>
        <v>0</v>
      </c>
      <c r="AE692" s="217">
        <f>IF(AND(COUNTRY_INFO!K692&gt;0,COUNTRY_INFO!K692&lt;4),IF(Z692&gt;0,IF(COUNTRY_INFO!K692=1, AD692/(COUNTRY_INFO!F692*0.33)*100, IF(COUNTRY_INFO!K692=2, AD692/(COUNTRY_INFO!F692*0.5)*100, IF(COUNTRY_INFO!K692=3, AD692/COUNTRY_INFO!F692*100))),"-"),0)</f>
        <v>0</v>
      </c>
      <c r="AF692" s="11">
        <f>IF(COUNTRY_INFO!K692=2,IF(COUNTRY_INFO!G692*0.2&gt;MAX('T1'!N692,'T2'!L692),MAX('T1'!N692,'T2'!L692),COUNTRY_INFO!G692*0.2),IF(COUNTRY_INFO!K692=3,IF(COUNTRY_INFO!G692&gt;MAX('T1'!N692,'T2'!L692),MAX('T1'!N692,'T2'!L692),COUNTRY_INFO!G692),0))</f>
        <v>0</v>
      </c>
      <c r="AG692" s="217">
        <f>IF(AND(COUNTRY_INFO!K692&gt;0,COUNTRY_INFO!K692&lt;4),IF(Z692&gt;0,IF(COUNTRY_INFO!K692=1, 0, IF(COUNTRY_INFO!K692=2, AF692/(COUNTRY_INFO!G692*0.2)*100, IF(COUNTRY_INFO!K692=3, AF692/COUNTRY_INFO!G692*100))),"-"),0)</f>
        <v>0</v>
      </c>
      <c r="AH692" s="11">
        <f t="shared" si="76"/>
        <v>0</v>
      </c>
      <c r="AI692" s="73">
        <f>IF(AND(COUNTRY_INFO!K692&gt;0,COUNTRY_INFO!K692&lt;4), IF(AC692/Z692*100&lt;&gt;0, IF(AH692/Z692*100&gt;100,100,AH692/Z692*100), "-"),0)</f>
        <v>0</v>
      </c>
      <c r="AJ692" s="261"/>
      <c r="AK692" s="260">
        <f>IF(AND(D692&lt;&gt;0, D692&lt;&gt;"Unknown",D692&lt;&gt;"Stopped",D692&lt;&gt;"Not required"),D692/COUNTRY_INFO!D692, 0)</f>
        <v>0</v>
      </c>
      <c r="AL692" s="260">
        <f>IF(AND(J692&lt;&gt;0,J692&lt;&gt;"Unknown",J692&lt;&gt;"Stopped",J692&lt;&gt;"Not required"),J692/COUNTRY_INFO!D692, 0)</f>
        <v>0</v>
      </c>
      <c r="AM692" s="260">
        <f>IF(AND(P692&lt;&gt;0,P692&lt;&gt;"Unknown",P692&lt;&gt;"Not required"),P692/(COUNTRY_INFO!E692+COUNTRY_INFO!F692), 0)</f>
        <v>1</v>
      </c>
      <c r="AN692" s="260">
        <f>IF(AND(Z692&lt;&gt;0,Z692&lt;&gt;"Unknown",Z692&lt;&gt;"Not required"),IF(COUNTRY_INFO!K692=1,1,IF(COUNTRY_INFO!K692=2,0.5*COUNTRY_INFO!F692/(0.5*COUNTRY_INFO!F692+0.2*COUNTRY_INFO!G692),IF(COUNTRY_INFO!K692=3,COUNTRY_INFO!F692/(COUNTRY_INFO!F692+COUNTRY_INFO!G692)))),0)</f>
        <v>0</v>
      </c>
      <c r="AO692" s="260">
        <f>IF(AND(Z692&lt;&gt;0,Z692&lt;&gt;"Unknown",Z692&lt;&gt;"Not required"),IF(COUNTRY_INFO!K692=1,0,IF(COUNTRY_INFO!K692=2,0.2*COUNTRY_INFO!G692/(0.5*COUNTRY_INFO!F692+0.2*COUNTRY_INFO!G692),IF(COUNTRY_INFO!K692=3,COUNTRY_INFO!G692/(COUNTRY_INFO!F692+COUNTRY_INFO!G692)))),0)</f>
        <v>0</v>
      </c>
      <c r="AP692" s="259">
        <f>MAX(COUNTRY_INFO!D692*AK692*PROFILE!$G$7,COUNTRY_INFO!D692*AL692*PROFILE!$G$7)</f>
        <v>0</v>
      </c>
      <c r="AQ692" s="259">
        <f>MAX(COUNTRY_INFO!D692*AK692*PROFILE!$G$8,COUNTRY_INFO!D692*AL692*PROFILE!$G$8,COUNTRY_INFO!D692*AM692*PROFILE!$G$8)</f>
        <v>16724.638955407172</v>
      </c>
      <c r="AR692" s="259">
        <f>MAX(COUNTRY_INFO!D692*AK692*PROFILE!$G$9,COUNTRY_INFO!D692*AL692*PROFILE!$G$9,COUNTRY_INFO!D692*AM692*PROFILE!$G$9,IF(AND(DISTRICT!Z692&lt;&gt;"Unknown",Z692&lt;&gt;"Not required"),COUNTRY_INFO!O692*DISTRICT!AN692,0))</f>
        <v>34732.185364178928</v>
      </c>
      <c r="AS692" s="259">
        <f>MAX(COUNTRY_INFO!D692*AK692*PROFILE!$G$10,COUNTRY_INFO!D692*AL692*PROFILE!$G$10,IF(AND(DISTRICT!Z692&lt;&gt;"Unknown",Z692&lt;&gt;"Not required"),COUNTRY_INFO!O692*DISTRICT!AO692,0))</f>
        <v>0</v>
      </c>
      <c r="AT692" s="259">
        <f t="shared" si="77"/>
        <v>51456.8243195861</v>
      </c>
      <c r="AU692" s="258" t="str">
        <f t="shared" si="72"/>
        <v>Y</v>
      </c>
      <c r="AV692" s="259">
        <f>MAX('MDA2'!J692,'T1'!L692,'T2'!J692,T3_R1!K692,T3_R2!K692)</f>
        <v>0</v>
      </c>
      <c r="AW692" s="259">
        <f>MAX('MDA1'!K692,'MDA2'!K692,'MDA3'!I692,'MDA3'!L692,'T1'!M692,'T2'!K692,T3_R1!L692,T3_R2!L692)</f>
        <v>33876</v>
      </c>
      <c r="AX692" s="259">
        <f>MAX('MDA1'!L692,'MDA2'!L692,'MDA3'!J692,'MDA3'!M692,'T1'!N692,'T2'!L692,T3_R1!M692,T3_R2!M692)</f>
        <v>0</v>
      </c>
      <c r="AY692" s="259">
        <f t="shared" si="78"/>
        <v>33876</v>
      </c>
      <c r="AZ692" s="259">
        <f>MAX('MDA2'!J692,T692)</f>
        <v>0</v>
      </c>
      <c r="BA692" s="259">
        <f>MAX('MDA1'!K692,'MDA2'!K692,'MDA3'!I692,'MDA3'!L692,V692,AD692)</f>
        <v>33876</v>
      </c>
      <c r="BB692" s="259">
        <f>MAX('MDA1'!L692,'MDA2'!L692,'MDA3'!J692,'MDA3'!M692,AF692)</f>
        <v>0</v>
      </c>
      <c r="BC692" s="259">
        <f t="shared" si="73"/>
        <v>33876</v>
      </c>
      <c r="BD692" s="260">
        <f t="shared" si="74"/>
        <v>65.833833408770474</v>
      </c>
    </row>
    <row r="693" spans="1:56" x14ac:dyDescent="0.2">
      <c r="A693" s="10" t="str">
        <f>IF(COUNTRY_INFO!A693=0," ",COUNTRY_INFO!A693)</f>
        <v>Ethiopia</v>
      </c>
      <c r="B693" s="10" t="str">
        <f>IF(COUNTRY_INFO!B693=0," ",COUNTRY_INFO!B693)</f>
        <v>SNNPR Kembata Tembaro</v>
      </c>
      <c r="C693" s="87" t="str">
        <f>IF(COUNTRY_INFO!C693=0," ",COUNTRY_INFO!C693)</f>
        <v>Tembaro</v>
      </c>
      <c r="D693" s="67">
        <f>COUNTRY_INFO!L693</f>
        <v>0</v>
      </c>
      <c r="E693" s="61"/>
      <c r="F693" s="61"/>
      <c r="G693" s="11">
        <f>MAX('MDA1'!M693,'MDA2'!M693)</f>
        <v>0</v>
      </c>
      <c r="H693" s="11">
        <f>IF(AND(COUNTRY_INFO!H693&gt;0,COUNTRY_INFO!H693&lt;4),IF(D693&gt;MAX('MDA1'!M693,'MDA2'!M693),MAX('MDA1'!M693,'MDA2'!M693),D693),0)</f>
        <v>0</v>
      </c>
      <c r="I693" s="73">
        <f>IF(AND(COUNTRY_INFO!H693&gt;0,COUNTRY_INFO!H693&lt;4), IF(G693/D693*100&lt;&gt;0, IF(G693/D693*100&gt;100,100,G693/D693*100), "-"),0)</f>
        <v>0</v>
      </c>
      <c r="J693" s="67" t="str">
        <f>COUNTRY_INFO!M693</f>
        <v>Unknown</v>
      </c>
      <c r="K693" s="61"/>
      <c r="L693" s="61"/>
      <c r="M693" s="11">
        <f>MAX('MDA1'!M693,MAX('MDA3'!I693,'MDA3'!L693)+MAX('MDA3'!J693,'MDA3'!M693))</f>
        <v>0</v>
      </c>
      <c r="N693" s="11">
        <f>IF(AND(COUNTRY_INFO!I693&gt;0,COUNTRY_INFO!I693&lt;4),IF(J693&gt;MAX('MDA1'!M693,MAX('MDA3'!I693,'MDA3'!L693)+MAX('MDA3'!J693,'MDA3'!M693)),MAX('MDA1'!M693,MAX('MDA3'!I693,'MDA3'!L693)+MAX('MDA3'!J693,'MDA3'!M693)),J693),0)</f>
        <v>0</v>
      </c>
      <c r="O693" s="73">
        <f>IF(AND(COUNTRY_INFO!I693&gt;0,COUNTRY_INFO!I693&lt;4), IF(M693/J693*100&lt;&gt;0, IF(M693/J693*100&gt;100,100,M693/J693*100), "-"),0)</f>
        <v>0</v>
      </c>
      <c r="P693" s="67">
        <f>COUNTRY_INFO!N693</f>
        <v>64768</v>
      </c>
      <c r="Q693" s="61"/>
      <c r="R693" s="61"/>
      <c r="S693" s="11">
        <f>SUM(MAX('MDA2'!J693, 'T1'!L693, MAX(T3_R1!K693, T3_R2!K693)), MAX('MDA1'!K693, 'MDA2'!K693, 'T1'!M693, MAX(T3_R1!L693, T3_R2!L693)), MAX('MDA1'!L693, 'MDA2'!L693, 'T1'!N693, MAX(T3_R1!M693, T3_R2!M693)))</f>
        <v>43065</v>
      </c>
      <c r="T693" s="11">
        <f>IF(AND(COUNTRY_INFO!J693&gt;1,COUNTRY_INFO!J693&lt;4),IF(COUNTRY_INFO!E693&gt;MAX('MDA2'!J693,'T1'!L693,MAX(T3_R1!K693,T3_R2!K693)),MAX('MDA2'!J693,'T1'!L693,MAX(T3_R1!K693,T3_R2!K693)),COUNTRY_INFO!E693),0)</f>
        <v>0</v>
      </c>
      <c r="U693" s="217" t="str">
        <f>IF(AND(COUNTRY_INFO!J693&gt;1,COUNTRY_INFO!J693&lt;4), IF(T693/COUNTRY_INFO!E693*100&lt;&gt;0, IF(T693/COUNTRY_INFO!E693*100&gt;100,100,T693/COUNTRY_INFO!E693*100), "-"),0)</f>
        <v>-</v>
      </c>
      <c r="V693" s="11">
        <f>IF(AND(COUNTRY_INFO!J693&gt;1,COUNTRY_INFO!J693&lt;4),IF(COUNTRY_INFO!F693&gt;MAX('MDA1'!K693,'MDA2'!K693,'T1'!M693,MAX(T3_R1!L693,T3_R2!L693)),MAX('MDA1'!K693,'MDA2'!K693,'T1'!M693,MAX(T3_R1!L693,T3_R2!L693)),COUNTRY_INFO!F693),0)</f>
        <v>43065</v>
      </c>
      <c r="W693" s="217">
        <f>IF(AND(COUNTRY_INFO!J693&gt;1,COUNTRY_INFO!J693&lt;4), IF(V693/COUNTRY_INFO!F693*100&lt;&gt;0, IF(V693/COUNTRY_INFO!F693*100&gt;100,100,V693/COUNTRY_INFO!F693*100), "-"),0)</f>
        <v>98.859097378449107</v>
      </c>
      <c r="X693" s="11">
        <f t="shared" si="75"/>
        <v>43065</v>
      </c>
      <c r="Y693" s="73">
        <f>IF(AND(COUNTRY_INFO!J693&gt;1,COUNTRY_INFO!J693&lt;4), IF(S693/P693*100&lt;&gt;0, IF(X693/P693*100&gt;100,100,X693/P693*100), "-"),0)</f>
        <v>66.49116847826086</v>
      </c>
      <c r="Z693" s="67">
        <f>COUNTRY_INFO!O693</f>
        <v>0</v>
      </c>
      <c r="AA693" s="61"/>
      <c r="AB693" s="61"/>
      <c r="AC693" s="11">
        <f>MAX('T1'!L693,'T2'!J693)+MAX('T1'!M693,'T2'!K693)+MAX('T1'!N693,'T2'!L693)</f>
        <v>0</v>
      </c>
      <c r="AD693" s="11">
        <f>IF(COUNTRY_INFO!K693=1,IF(COUNTRY_INFO!F693*0.33&gt;MAX('T1'!M693,'T2'!K693),MAX('T1'!M693,'T2'!K693),COUNTRY_INFO!F693*0.33),IF(COUNTRY_INFO!K693=2,IF(COUNTRY_INFO!F693*0.5&gt;MAX('T1'!M693,'T2'!K693),MAX('T1'!M693,'T2'!K693),COUNTRY_INFO!F693*0.5),IF(COUNTRY_INFO!K693=3,IF(COUNTRY_INFO!F693&gt;MAX('T1'!M693,'T2'!K693),MAX('T1'!M693,'T2'!K693),COUNTRY_INFO!F693),0)))</f>
        <v>0</v>
      </c>
      <c r="AE693" s="217">
        <f>IF(AND(COUNTRY_INFO!K693&gt;0,COUNTRY_INFO!K693&lt;4),IF(Z693&gt;0,IF(COUNTRY_INFO!K693=1, AD693/(COUNTRY_INFO!F693*0.33)*100, IF(COUNTRY_INFO!K693=2, AD693/(COUNTRY_INFO!F693*0.5)*100, IF(COUNTRY_INFO!K693=3, AD693/COUNTRY_INFO!F693*100))),"-"),0)</f>
        <v>0</v>
      </c>
      <c r="AF693" s="11">
        <f>IF(COUNTRY_INFO!K693=2,IF(COUNTRY_INFO!G693*0.2&gt;MAX('T1'!N693,'T2'!L693),MAX('T1'!N693,'T2'!L693),COUNTRY_INFO!G693*0.2),IF(COUNTRY_INFO!K693=3,IF(COUNTRY_INFO!G693&gt;MAX('T1'!N693,'T2'!L693),MAX('T1'!N693,'T2'!L693),COUNTRY_INFO!G693),0))</f>
        <v>0</v>
      </c>
      <c r="AG693" s="217">
        <f>IF(AND(COUNTRY_INFO!K693&gt;0,COUNTRY_INFO!K693&lt;4),IF(Z693&gt;0,IF(COUNTRY_INFO!K693=1, 0, IF(COUNTRY_INFO!K693=2, AF693/(COUNTRY_INFO!G693*0.2)*100, IF(COUNTRY_INFO!K693=3, AF693/COUNTRY_INFO!G693*100))),"-"),0)</f>
        <v>0</v>
      </c>
      <c r="AH693" s="11">
        <f t="shared" si="76"/>
        <v>0</v>
      </c>
      <c r="AI693" s="73">
        <f>IF(AND(COUNTRY_INFO!K693&gt;0,COUNTRY_INFO!K693&lt;4), IF(AC693/Z693*100&lt;&gt;0, IF(AH693/Z693*100&gt;100,100,AH693/Z693*100), "-"),0)</f>
        <v>0</v>
      </c>
      <c r="AJ693" s="261"/>
      <c r="AK693" s="260">
        <f>IF(AND(D693&lt;&gt;0, D693&lt;&gt;"Unknown",D693&lt;&gt;"Stopped",D693&lt;&gt;"Not required"),D693/COUNTRY_INFO!D693, 0)</f>
        <v>0</v>
      </c>
      <c r="AL693" s="260">
        <f>IF(AND(J693&lt;&gt;0,J693&lt;&gt;"Unknown",J693&lt;&gt;"Stopped",J693&lt;&gt;"Not required"),J693/COUNTRY_INFO!D693, 0)</f>
        <v>0</v>
      </c>
      <c r="AM693" s="260">
        <f>IF(AND(P693&lt;&gt;0,P693&lt;&gt;"Unknown",P693&lt;&gt;"Not required"),P693/(COUNTRY_INFO!E693+COUNTRY_INFO!F693), 0)</f>
        <v>1</v>
      </c>
      <c r="AN693" s="260">
        <f>IF(AND(Z693&lt;&gt;0,Z693&lt;&gt;"Unknown",Z693&lt;&gt;"Not required"),IF(COUNTRY_INFO!K693=1,1,IF(COUNTRY_INFO!K693=2,0.5*COUNTRY_INFO!F693/(0.5*COUNTRY_INFO!F693+0.2*COUNTRY_INFO!G693),IF(COUNTRY_INFO!K693=3,COUNTRY_INFO!F693/(COUNTRY_INFO!F693+COUNTRY_INFO!G693)))),0)</f>
        <v>0</v>
      </c>
      <c r="AO693" s="260">
        <f>IF(AND(Z693&lt;&gt;0,Z693&lt;&gt;"Unknown",Z693&lt;&gt;"Not required"),IF(COUNTRY_INFO!K693=1,0,IF(COUNTRY_INFO!K693=2,0.2*COUNTRY_INFO!G693/(0.5*COUNTRY_INFO!F693+0.2*COUNTRY_INFO!G693),IF(COUNTRY_INFO!K693=3,COUNTRY_INFO!G693/(COUNTRY_INFO!F693+COUNTRY_INFO!G693)))),0)</f>
        <v>0</v>
      </c>
      <c r="AP693" s="259">
        <f>MAX(COUNTRY_INFO!D693*AK693*PROFILE!$G$7,COUNTRY_INFO!D693*AL693*PROFILE!$G$7)</f>
        <v>0</v>
      </c>
      <c r="AQ693" s="259">
        <f>MAX(COUNTRY_INFO!D693*AK693*PROFILE!$G$8,COUNTRY_INFO!D693*AL693*PROFILE!$G$8,COUNTRY_INFO!D693*AM693*PROFILE!$G$8)</f>
        <v>19805.227551060689</v>
      </c>
      <c r="AR693" s="259">
        <f>MAX(COUNTRY_INFO!D693*AK693*PROFILE!$G$9,COUNTRY_INFO!D693*AL693*PROFILE!$G$9,COUNTRY_INFO!D693*AM693*PROFILE!$G$9,IF(AND(DISTRICT!Z693&lt;&gt;"Unknown",Z693&lt;&gt;"Not required"),COUNTRY_INFO!O693*DISTRICT!AN693,0))</f>
        <v>41129.667212384753</v>
      </c>
      <c r="AS693" s="259">
        <f>MAX(COUNTRY_INFO!D693*AK693*PROFILE!$G$10,COUNTRY_INFO!D693*AL693*PROFILE!$G$10,IF(AND(DISTRICT!Z693&lt;&gt;"Unknown",Z693&lt;&gt;"Not required"),COUNTRY_INFO!O693*DISTRICT!AO693,0))</f>
        <v>0</v>
      </c>
      <c r="AT693" s="259">
        <f t="shared" si="77"/>
        <v>60934.894763445438</v>
      </c>
      <c r="AU693" s="258" t="str">
        <f t="shared" si="72"/>
        <v>Y</v>
      </c>
      <c r="AV693" s="259">
        <f>MAX('MDA2'!J693,'T1'!L693,'T2'!J693,T3_R1!K693,T3_R2!K693)</f>
        <v>0</v>
      </c>
      <c r="AW693" s="259">
        <f>MAX('MDA1'!K693,'MDA2'!K693,'MDA3'!I693,'MDA3'!L693,'T1'!M693,'T2'!K693,T3_R1!L693,T3_R2!L693)</f>
        <v>43065</v>
      </c>
      <c r="AX693" s="259">
        <f>MAX('MDA1'!L693,'MDA2'!L693,'MDA3'!J693,'MDA3'!M693,'T1'!N693,'T2'!L693,T3_R1!M693,T3_R2!M693)</f>
        <v>0</v>
      </c>
      <c r="AY693" s="259">
        <f t="shared" si="78"/>
        <v>43065</v>
      </c>
      <c r="AZ693" s="259">
        <f>MAX('MDA2'!J693,T693)</f>
        <v>0</v>
      </c>
      <c r="BA693" s="259">
        <f>MAX('MDA1'!K693,'MDA2'!K693,'MDA3'!I693,'MDA3'!L693,V693,AD693)</f>
        <v>43065</v>
      </c>
      <c r="BB693" s="259">
        <f>MAX('MDA1'!L693,'MDA2'!L693,'MDA3'!J693,'MDA3'!M693,AF693)</f>
        <v>0</v>
      </c>
      <c r="BC693" s="259">
        <f t="shared" si="73"/>
        <v>43065</v>
      </c>
      <c r="BD693" s="260">
        <f t="shared" si="74"/>
        <v>70.673790719065124</v>
      </c>
    </row>
    <row r="694" spans="1:56" x14ac:dyDescent="0.2">
      <c r="A694" s="10" t="str">
        <f>IF(COUNTRY_INFO!A694=0," ",COUNTRY_INFO!A694)</f>
        <v>Ethiopia</v>
      </c>
      <c r="B694" s="10" t="str">
        <f>IF(COUNTRY_INFO!B694=0," ",COUNTRY_INFO!B694)</f>
        <v>SNNPR Konta Special Woreda</v>
      </c>
      <c r="C694" s="87" t="str">
        <f>IF(COUNTRY_INFO!C694=0," ",COUNTRY_INFO!C694)</f>
        <v>Konta</v>
      </c>
      <c r="D694" s="67">
        <f>COUNTRY_INFO!L694</f>
        <v>0</v>
      </c>
      <c r="E694" s="61"/>
      <c r="F694" s="61"/>
      <c r="G694" s="11">
        <f>MAX('MDA1'!M694,'MDA2'!M694)</f>
        <v>0</v>
      </c>
      <c r="H694" s="11">
        <f>IF(AND(COUNTRY_INFO!H694&gt;0,COUNTRY_INFO!H694&lt;4),IF(D694&gt;MAX('MDA1'!M694,'MDA2'!M694),MAX('MDA1'!M694,'MDA2'!M694),D694),0)</f>
        <v>0</v>
      </c>
      <c r="I694" s="73">
        <f>IF(AND(COUNTRY_INFO!H694&gt;0,COUNTRY_INFO!H694&lt;4), IF(G694/D694*100&lt;&gt;0, IF(G694/D694*100&gt;100,100,G694/D694*100), "-"),0)</f>
        <v>0</v>
      </c>
      <c r="J694" s="67">
        <f>COUNTRY_INFO!M694</f>
        <v>117092</v>
      </c>
      <c r="K694" s="61"/>
      <c r="L694" s="61"/>
      <c r="M694" s="11">
        <f>MAX('MDA1'!M694,MAX('MDA3'!I694,'MDA3'!L694)+MAX('MDA3'!J694,'MDA3'!M694))</f>
        <v>104858</v>
      </c>
      <c r="N694" s="11">
        <f>IF(AND(COUNTRY_INFO!I694&gt;0,COUNTRY_INFO!I694&lt;4),IF(J694&gt;MAX('MDA1'!M694,MAX('MDA3'!I694,'MDA3'!L694)+MAX('MDA3'!J694,'MDA3'!M694)),MAX('MDA1'!M694,MAX('MDA3'!I694,'MDA3'!L694)+MAX('MDA3'!J694,'MDA3'!M694)),J694),0)</f>
        <v>104858</v>
      </c>
      <c r="O694" s="73">
        <f>IF(AND(COUNTRY_INFO!I694&gt;0,COUNTRY_INFO!I694&lt;4), IF(M694/J694*100&lt;&gt;0, IF(M694/J694*100&gt;100,100,M694/J694*100), "-"),0)</f>
        <v>89.551805417961944</v>
      </c>
      <c r="P694" s="67">
        <f>COUNTRY_INFO!N694</f>
        <v>56083</v>
      </c>
      <c r="Q694" s="61"/>
      <c r="R694" s="61"/>
      <c r="S694" s="11">
        <f>SUM(MAX('MDA2'!J694, 'T1'!L694, MAX(T3_R1!K694, T3_R2!K694)), MAX('MDA1'!K694, 'MDA2'!K694, 'T1'!M694, MAX(T3_R1!L694, T3_R2!L694)), MAX('MDA1'!L694, 'MDA2'!L694, 'T1'!N694, MAX(T3_R1!M694, T3_R2!M694)))</f>
        <v>35438</v>
      </c>
      <c r="T694" s="11">
        <f>IF(AND(COUNTRY_INFO!J694&gt;1,COUNTRY_INFO!J694&lt;4),IF(COUNTRY_INFO!E694&gt;MAX('MDA2'!J694,'T1'!L694,MAX(T3_R1!K694,T3_R2!K694)),MAX('MDA2'!J694,'T1'!L694,MAX(T3_R1!K694,T3_R2!K694)),COUNTRY_INFO!E694),0)</f>
        <v>0</v>
      </c>
      <c r="U694" s="217" t="str">
        <f>IF(AND(COUNTRY_INFO!J694&gt;1,COUNTRY_INFO!J694&lt;4), IF(T694/COUNTRY_INFO!E694*100&lt;&gt;0, IF(T694/COUNTRY_INFO!E694*100&gt;100,100,T694/COUNTRY_INFO!E694*100), "-"),0)</f>
        <v>-</v>
      </c>
      <c r="V694" s="11">
        <f>IF(AND(COUNTRY_INFO!J694&gt;1,COUNTRY_INFO!J694&lt;4),IF(COUNTRY_INFO!F694&gt;MAX('MDA1'!K694,'MDA2'!K694,'T1'!M694,MAX(T3_R1!L694,T3_R2!L694)),MAX('MDA1'!K694,'MDA2'!K694,'T1'!M694,MAX(T3_R1!L694,T3_R2!L694)),COUNTRY_INFO!F694),0)</f>
        <v>35438</v>
      </c>
      <c r="W694" s="217">
        <f>IF(AND(COUNTRY_INFO!J694&gt;1,COUNTRY_INFO!J694&lt;4), IF(V694/COUNTRY_INFO!F694*100&lt;&gt;0, IF(V694/COUNTRY_INFO!F694*100&gt;100,100,V694/COUNTRY_INFO!F694*100), "-"),0)</f>
        <v>93.947668407518364</v>
      </c>
      <c r="X694" s="11">
        <f t="shared" si="75"/>
        <v>35438</v>
      </c>
      <c r="Y694" s="73">
        <f>IF(AND(COUNTRY_INFO!J694&gt;1,COUNTRY_INFO!J694&lt;4), IF(S694/P694*100&lt;&gt;0, IF(X694/P694*100&gt;100,100,X694/P694*100), "-"),0)</f>
        <v>63.188488490273343</v>
      </c>
      <c r="Z694" s="67">
        <f>COUNTRY_INFO!O694</f>
        <v>0</v>
      </c>
      <c r="AA694" s="61"/>
      <c r="AB694" s="61"/>
      <c r="AC694" s="11">
        <f>MAX('T1'!L694,'T2'!J694)+MAX('T1'!M694,'T2'!K694)+MAX('T1'!N694,'T2'!L694)</f>
        <v>0</v>
      </c>
      <c r="AD694" s="11">
        <f>IF(COUNTRY_INFO!K694=1,IF(COUNTRY_INFO!F694*0.33&gt;MAX('T1'!M694,'T2'!K694),MAX('T1'!M694,'T2'!K694),COUNTRY_INFO!F694*0.33),IF(COUNTRY_INFO!K694=2,IF(COUNTRY_INFO!F694*0.5&gt;MAX('T1'!M694,'T2'!K694),MAX('T1'!M694,'T2'!K694),COUNTRY_INFO!F694*0.5),IF(COUNTRY_INFO!K694=3,IF(COUNTRY_INFO!F694&gt;MAX('T1'!M694,'T2'!K694),MAX('T1'!M694,'T2'!K694),COUNTRY_INFO!F694),0)))</f>
        <v>0</v>
      </c>
      <c r="AE694" s="217">
        <f>IF(AND(COUNTRY_INFO!K694&gt;0,COUNTRY_INFO!K694&lt;4),IF(Z694&gt;0,IF(COUNTRY_INFO!K694=1, AD694/(COUNTRY_INFO!F694*0.33)*100, IF(COUNTRY_INFO!K694=2, AD694/(COUNTRY_INFO!F694*0.5)*100, IF(COUNTRY_INFO!K694=3, AD694/COUNTRY_INFO!F694*100))),"-"),0)</f>
        <v>0</v>
      </c>
      <c r="AF694" s="11">
        <f>IF(COUNTRY_INFO!K694=2,IF(COUNTRY_INFO!G694*0.2&gt;MAX('T1'!N694,'T2'!L694),MAX('T1'!N694,'T2'!L694),COUNTRY_INFO!G694*0.2),IF(COUNTRY_INFO!K694=3,IF(COUNTRY_INFO!G694&gt;MAX('T1'!N694,'T2'!L694),MAX('T1'!N694,'T2'!L694),COUNTRY_INFO!G694),0))</f>
        <v>0</v>
      </c>
      <c r="AG694" s="217">
        <f>IF(AND(COUNTRY_INFO!K694&gt;0,COUNTRY_INFO!K694&lt;4),IF(Z694&gt;0,IF(COUNTRY_INFO!K694=1, 0, IF(COUNTRY_INFO!K694=2, AF694/(COUNTRY_INFO!G694*0.2)*100, IF(COUNTRY_INFO!K694=3, AF694/COUNTRY_INFO!G694*100))),"-"),0)</f>
        <v>0</v>
      </c>
      <c r="AH694" s="11">
        <f t="shared" si="76"/>
        <v>0</v>
      </c>
      <c r="AI694" s="73">
        <f>IF(AND(COUNTRY_INFO!K694&gt;0,COUNTRY_INFO!K694&lt;4), IF(AC694/Z694*100&lt;&gt;0, IF(AH694/Z694*100&gt;100,100,AH694/Z694*100), "-"),0)</f>
        <v>0</v>
      </c>
      <c r="AJ694" s="261"/>
      <c r="AK694" s="260">
        <f>IF(AND(D694&lt;&gt;0, D694&lt;&gt;"Unknown",D694&lt;&gt;"Stopped",D694&lt;&gt;"Not required"),D694/COUNTRY_INFO!D694, 0)</f>
        <v>0</v>
      </c>
      <c r="AL694" s="260">
        <f>IF(AND(J694&lt;&gt;0,J694&lt;&gt;"Unknown",J694&lt;&gt;"Stopped",J694&lt;&gt;"Not required"),J694/COUNTRY_INFO!D694, 0)</f>
        <v>1</v>
      </c>
      <c r="AM694" s="260">
        <f>IF(AND(P694&lt;&gt;0,P694&lt;&gt;"Unknown",P694&lt;&gt;"Not required"),P694/(COUNTRY_INFO!E694+COUNTRY_INFO!F694), 0)</f>
        <v>1</v>
      </c>
      <c r="AN694" s="260">
        <f>IF(AND(Z694&lt;&gt;0,Z694&lt;&gt;"Unknown",Z694&lt;&gt;"Not required"),IF(COUNTRY_INFO!K694=1,1,IF(COUNTRY_INFO!K694=2,0.5*COUNTRY_INFO!F694/(0.5*COUNTRY_INFO!F694+0.2*COUNTRY_INFO!G694),IF(COUNTRY_INFO!K694=3,COUNTRY_INFO!F694/(COUNTRY_INFO!F694+COUNTRY_INFO!G694)))),0)</f>
        <v>0</v>
      </c>
      <c r="AO694" s="260">
        <f>IF(AND(Z694&lt;&gt;0,Z694&lt;&gt;"Unknown",Z694&lt;&gt;"Not required"),IF(COUNTRY_INFO!K694=1,0,IF(COUNTRY_INFO!K694=2,0.2*COUNTRY_INFO!G694/(0.5*COUNTRY_INFO!F694+0.2*COUNTRY_INFO!G694),IF(COUNTRY_INFO!K694=3,COUNTRY_INFO!G694/(COUNTRY_INFO!F694+COUNTRY_INFO!G694)))),0)</f>
        <v>0</v>
      </c>
      <c r="AP694" s="259">
        <f>MAX(COUNTRY_INFO!D694*AK694*PROFILE!$G$7,COUNTRY_INFO!D694*AL694*PROFILE!$G$7)</f>
        <v>1.2259862770200027E-2</v>
      </c>
      <c r="AQ694" s="259">
        <f>MAX(COUNTRY_INFO!D694*AK694*PROFILE!$G$8,COUNTRY_INFO!D694*AL694*PROFILE!$G$8,COUNTRY_INFO!D694*AM694*PROFILE!$G$8)</f>
        <v>17149.825504790624</v>
      </c>
      <c r="AR694" s="259">
        <f>MAX(COUNTRY_INFO!D694*AK694*PROFILE!$G$9,COUNTRY_INFO!D694*AL694*PROFILE!$G$9,COUNTRY_INFO!D694*AM694*PROFILE!$G$9,IF(AND(DISTRICT!Z694&lt;&gt;"Unknown",Z694&lt;&gt;"Not required"),COUNTRY_INFO!O694*DISTRICT!AN694,0))</f>
        <v>35615.173516384581</v>
      </c>
      <c r="AS694" s="259">
        <f>MAX(COUNTRY_INFO!D694*AK694*PROFILE!$G$10,COUNTRY_INFO!D694*AL694*PROFILE!$G$10,IF(AND(DISTRICT!Z694&lt;&gt;"Unknown",Z694&lt;&gt;"Not required"),COUNTRY_INFO!O694*DISTRICT!AO694,0))</f>
        <v>64326.988718962028</v>
      </c>
      <c r="AT694" s="259">
        <f t="shared" si="77"/>
        <v>117092</v>
      </c>
      <c r="AU694" s="258" t="str">
        <f t="shared" si="72"/>
        <v>Y</v>
      </c>
      <c r="AV694" s="259">
        <f>MAX('MDA2'!J694,'T1'!L694,'T2'!J694,T3_R1!K694,T3_R2!K694)</f>
        <v>0</v>
      </c>
      <c r="AW694" s="259">
        <f>MAX('MDA1'!K694,'MDA2'!K694,'MDA3'!I694,'MDA3'!L694,'T1'!M694,'T2'!K694,T3_R1!L694,T3_R2!L694)</f>
        <v>37749</v>
      </c>
      <c r="AX694" s="259">
        <f>MAX('MDA1'!L694,'MDA2'!L694,'MDA3'!J694,'MDA3'!M694,'T1'!N694,'T2'!L694,T3_R1!M694,T3_R2!M694)</f>
        <v>67109</v>
      </c>
      <c r="AY694" s="259">
        <f t="shared" si="78"/>
        <v>104858</v>
      </c>
      <c r="AZ694" s="259">
        <f>MAX('MDA2'!J694,T694)</f>
        <v>0</v>
      </c>
      <c r="BA694" s="259">
        <f>MAX('MDA1'!K694,'MDA2'!K694,'MDA3'!I694,'MDA3'!L694,V694,AD694)</f>
        <v>37749</v>
      </c>
      <c r="BB694" s="259">
        <f>MAX('MDA1'!L694,'MDA2'!L694,'MDA3'!J694,'MDA3'!M694,AF694)</f>
        <v>67109</v>
      </c>
      <c r="BC694" s="259">
        <f t="shared" si="73"/>
        <v>104858</v>
      </c>
      <c r="BD694" s="260">
        <f t="shared" si="74"/>
        <v>89.551805417961944</v>
      </c>
    </row>
    <row r="695" spans="1:56" x14ac:dyDescent="0.2">
      <c r="A695" s="10" t="str">
        <f>IF(COUNTRY_INFO!A695=0," ",COUNTRY_INFO!A695)</f>
        <v>Ethiopia</v>
      </c>
      <c r="B695" s="10" t="str">
        <f>IF(COUNTRY_INFO!B695=0," ",COUNTRY_INFO!B695)</f>
        <v>SNNPR Segen</v>
      </c>
      <c r="C695" s="87" t="str">
        <f>IF(COUNTRY_INFO!C695=0," ",COUNTRY_INFO!C695)</f>
        <v>Alle</v>
      </c>
      <c r="D695" s="67">
        <f>COUNTRY_INFO!L695</f>
        <v>0</v>
      </c>
      <c r="E695" s="61"/>
      <c r="F695" s="61"/>
      <c r="G695" s="11">
        <f>MAX('MDA1'!M695,'MDA2'!M695)</f>
        <v>0</v>
      </c>
      <c r="H695" s="11">
        <f>IF(AND(COUNTRY_INFO!H695&gt;0,COUNTRY_INFO!H695&lt;4),IF(D695&gt;MAX('MDA1'!M695,'MDA2'!M695),MAX('MDA1'!M695,'MDA2'!M695),D695),0)</f>
        <v>0</v>
      </c>
      <c r="I695" s="73">
        <f>IF(AND(COUNTRY_INFO!H695&gt;0,COUNTRY_INFO!H695&lt;4), IF(G695/D695*100&lt;&gt;0, IF(G695/D695*100&gt;100,100,G695/D695*100), "-"),0)</f>
        <v>0</v>
      </c>
      <c r="J695" s="67">
        <f>COUNTRY_INFO!M695</f>
        <v>0</v>
      </c>
      <c r="K695" s="61"/>
      <c r="L695" s="61"/>
      <c r="M695" s="11">
        <f>MAX('MDA1'!M695,MAX('MDA3'!I695,'MDA3'!L695)+MAX('MDA3'!J695,'MDA3'!M695))</f>
        <v>26760</v>
      </c>
      <c r="N695" s="11">
        <f>IF(AND(COUNTRY_INFO!I695&gt;0,COUNTRY_INFO!I695&lt;4),IF(J695&gt;MAX('MDA1'!M695,MAX('MDA3'!I695,'MDA3'!L695)+MAX('MDA3'!J695,'MDA3'!M695)),MAX('MDA1'!M695,MAX('MDA3'!I695,'MDA3'!L695)+MAX('MDA3'!J695,'MDA3'!M695)),J695),0)</f>
        <v>0</v>
      </c>
      <c r="O695" s="73">
        <f>IF(AND(COUNTRY_INFO!I695&gt;0,COUNTRY_INFO!I695&lt;4), IF(M695/J695*100&lt;&gt;0, IF(M695/J695*100&gt;100,100,M695/J695*100), "-"),0)</f>
        <v>0</v>
      </c>
      <c r="P695" s="67">
        <f>COUNTRY_INFO!N695</f>
        <v>38124</v>
      </c>
      <c r="Q695" s="61"/>
      <c r="R695" s="61"/>
      <c r="S695" s="11">
        <f>SUM(MAX('MDA2'!J695, 'T1'!L695, MAX(T3_R1!K695, T3_R2!K695)), MAX('MDA1'!K695, 'MDA2'!K695, 'T1'!M695, MAX(T3_R1!L695, T3_R2!L695)), MAX('MDA1'!L695, 'MDA2'!L695, 'T1'!N695, MAX(T3_R1!M695, T3_R2!M695)))</f>
        <v>0</v>
      </c>
      <c r="T695" s="11">
        <f>IF(AND(COUNTRY_INFO!J695&gt;1,COUNTRY_INFO!J695&lt;4),IF(COUNTRY_INFO!E695&gt;MAX('MDA2'!J695,'T1'!L695,MAX(T3_R1!K695,T3_R2!K695)),MAX('MDA2'!J695,'T1'!L695,MAX(T3_R1!K695,T3_R2!K695)),COUNTRY_INFO!E695),0)</f>
        <v>0</v>
      </c>
      <c r="U695" s="217" t="str">
        <f>IF(AND(COUNTRY_INFO!J695&gt;1,COUNTRY_INFO!J695&lt;4), IF(T695/COUNTRY_INFO!E695*100&lt;&gt;0, IF(T695/COUNTRY_INFO!E695*100&gt;100,100,T695/COUNTRY_INFO!E695*100), "-"),0)</f>
        <v>-</v>
      </c>
      <c r="V695" s="11">
        <f>IF(AND(COUNTRY_INFO!J695&gt;1,COUNTRY_INFO!J695&lt;4),IF(COUNTRY_INFO!F695&gt;MAX('MDA1'!K695,'MDA2'!K695,'T1'!M695,MAX(T3_R1!L695,T3_R2!L695)),MAX('MDA1'!K695,'MDA2'!K695,'T1'!M695,MAX(T3_R1!L695,T3_R2!L695)),COUNTRY_INFO!F695),0)</f>
        <v>0</v>
      </c>
      <c r="W695" s="217" t="str">
        <f>IF(AND(COUNTRY_INFO!J695&gt;1,COUNTRY_INFO!J695&lt;4), IF(V695/COUNTRY_INFO!F695*100&lt;&gt;0, IF(V695/COUNTRY_INFO!F695*100&gt;100,100,V695/COUNTRY_INFO!F695*100), "-"),0)</f>
        <v>-</v>
      </c>
      <c r="X695" s="11">
        <f t="shared" si="75"/>
        <v>0</v>
      </c>
      <c r="Y695" s="73" t="str">
        <f>IF(AND(COUNTRY_INFO!J695&gt;1,COUNTRY_INFO!J695&lt;4), IF(S695/P695*100&lt;&gt;0, IF(X695/P695*100&gt;100,100,X695/P695*100), "-"),0)</f>
        <v>-</v>
      </c>
      <c r="Z695" s="67">
        <f>COUNTRY_INFO!O695</f>
        <v>0</v>
      </c>
      <c r="AA695" s="61"/>
      <c r="AB695" s="61"/>
      <c r="AC695" s="11">
        <f>MAX('T1'!L695,'T2'!J695)+MAX('T1'!M695,'T2'!K695)+MAX('T1'!N695,'T2'!L695)</f>
        <v>0</v>
      </c>
      <c r="AD695" s="11">
        <f>IF(COUNTRY_INFO!K695=1,IF(COUNTRY_INFO!F695*0.33&gt;MAX('T1'!M695,'T2'!K695),MAX('T1'!M695,'T2'!K695),COUNTRY_INFO!F695*0.33),IF(COUNTRY_INFO!K695=2,IF(COUNTRY_INFO!F695*0.5&gt;MAX('T1'!M695,'T2'!K695),MAX('T1'!M695,'T2'!K695),COUNTRY_INFO!F695*0.5),IF(COUNTRY_INFO!K695=3,IF(COUNTRY_INFO!F695&gt;MAX('T1'!M695,'T2'!K695),MAX('T1'!M695,'T2'!K695),COUNTRY_INFO!F695),0)))</f>
        <v>0</v>
      </c>
      <c r="AE695" s="217">
        <f>IF(AND(COUNTRY_INFO!K695&gt;0,COUNTRY_INFO!K695&lt;4),IF(Z695&gt;0,IF(COUNTRY_INFO!K695=1, AD695/(COUNTRY_INFO!F695*0.33)*100, IF(COUNTRY_INFO!K695=2, AD695/(COUNTRY_INFO!F695*0.5)*100, IF(COUNTRY_INFO!K695=3, AD695/COUNTRY_INFO!F695*100))),"-"),0)</f>
        <v>0</v>
      </c>
      <c r="AF695" s="11">
        <f>IF(COUNTRY_INFO!K695=2,IF(COUNTRY_INFO!G695*0.2&gt;MAX('T1'!N695,'T2'!L695),MAX('T1'!N695,'T2'!L695),COUNTRY_INFO!G695*0.2),IF(COUNTRY_INFO!K695=3,IF(COUNTRY_INFO!G695&gt;MAX('T1'!N695,'T2'!L695),MAX('T1'!N695,'T2'!L695),COUNTRY_INFO!G695),0))</f>
        <v>0</v>
      </c>
      <c r="AG695" s="217">
        <f>IF(AND(COUNTRY_INFO!K695&gt;0,COUNTRY_INFO!K695&lt;4),IF(Z695&gt;0,IF(COUNTRY_INFO!K695=1, 0, IF(COUNTRY_INFO!K695=2, AF695/(COUNTRY_INFO!G695*0.2)*100, IF(COUNTRY_INFO!K695=3, AF695/COUNTRY_INFO!G695*100))),"-"),0)</f>
        <v>0</v>
      </c>
      <c r="AH695" s="11">
        <f t="shared" si="76"/>
        <v>0</v>
      </c>
      <c r="AI695" s="73">
        <f>IF(AND(COUNTRY_INFO!K695&gt;0,COUNTRY_INFO!K695&lt;4), IF(AC695/Z695*100&lt;&gt;0, IF(AH695/Z695*100&gt;100,100,AH695/Z695*100), "-"),0)</f>
        <v>0</v>
      </c>
      <c r="AJ695" s="261"/>
      <c r="AK695" s="260">
        <f>IF(AND(D695&lt;&gt;0, D695&lt;&gt;"Unknown",D695&lt;&gt;"Stopped",D695&lt;&gt;"Not required"),D695/COUNTRY_INFO!D695, 0)</f>
        <v>0</v>
      </c>
      <c r="AL695" s="260">
        <f>IF(AND(J695&lt;&gt;0,J695&lt;&gt;"Unknown",J695&lt;&gt;"Stopped",J695&lt;&gt;"Not required"),J695/COUNTRY_INFO!D695, 0)</f>
        <v>0</v>
      </c>
      <c r="AM695" s="260">
        <f>IF(AND(P695&lt;&gt;0,P695&lt;&gt;"Unknown",P695&lt;&gt;"Not required"),P695/(COUNTRY_INFO!E695+COUNTRY_INFO!F695), 0)</f>
        <v>1</v>
      </c>
      <c r="AN695" s="260">
        <f>IF(AND(Z695&lt;&gt;0,Z695&lt;&gt;"Unknown",Z695&lt;&gt;"Not required"),IF(COUNTRY_INFO!K695=1,1,IF(COUNTRY_INFO!K695=2,0.5*COUNTRY_INFO!F695/(0.5*COUNTRY_INFO!F695+0.2*COUNTRY_INFO!G695),IF(COUNTRY_INFO!K695=3,COUNTRY_INFO!F695/(COUNTRY_INFO!F695+COUNTRY_INFO!G695)))),0)</f>
        <v>0</v>
      </c>
      <c r="AO695" s="260">
        <f>IF(AND(Z695&lt;&gt;0,Z695&lt;&gt;"Unknown",Z695&lt;&gt;"Not required"),IF(COUNTRY_INFO!K695=1,0,IF(COUNTRY_INFO!K695=2,0.2*COUNTRY_INFO!G695/(0.5*COUNTRY_INFO!F695+0.2*COUNTRY_INFO!G695),IF(COUNTRY_INFO!K695=3,COUNTRY_INFO!G695/(COUNTRY_INFO!F695+COUNTRY_INFO!G695)))),0)</f>
        <v>0</v>
      </c>
      <c r="AP695" s="259">
        <f>MAX(COUNTRY_INFO!D695*AK695*PROFILE!$G$7,COUNTRY_INFO!D695*AL695*PROFILE!$G$7)</f>
        <v>0</v>
      </c>
      <c r="AQ695" s="259">
        <f>MAX(COUNTRY_INFO!D695*AK695*PROFILE!$G$8,COUNTRY_INFO!D695*AL695*PROFILE!$G$8,COUNTRY_INFO!D695*AM695*PROFILE!$G$8)</f>
        <v>11657.844780632407</v>
      </c>
      <c r="AR695" s="259">
        <f>MAX(COUNTRY_INFO!D695*AK695*PROFILE!$G$9,COUNTRY_INFO!D695*AL695*PROFILE!$G$9,COUNTRY_INFO!D695*AM695*PROFILE!$G$9,IF(AND(DISTRICT!Z695&lt;&gt;"Unknown",Z695&lt;&gt;"Not required"),COUNTRY_INFO!O695*DISTRICT!AN695,0))</f>
        <v>24209.935230729945</v>
      </c>
      <c r="AS695" s="259">
        <f>MAX(COUNTRY_INFO!D695*AK695*PROFILE!$G$10,COUNTRY_INFO!D695*AL695*PROFILE!$G$10,IF(AND(DISTRICT!Z695&lt;&gt;"Unknown",Z695&lt;&gt;"Not required"),COUNTRY_INFO!O695*DISTRICT!AO695,0))</f>
        <v>0</v>
      </c>
      <c r="AT695" s="259">
        <f t="shared" si="77"/>
        <v>35867.780011362353</v>
      </c>
      <c r="AU695" s="258">
        <f t="shared" si="72"/>
        <v>0</v>
      </c>
      <c r="AV695" s="259">
        <f>MAX('MDA2'!J695,'T1'!L695,'T2'!J695,T3_R1!K695,T3_R2!K695)</f>
        <v>0</v>
      </c>
      <c r="AW695" s="259">
        <f>MAX('MDA1'!K695,'MDA2'!K695,'MDA3'!I695,'MDA3'!L695,'T1'!M695,'T2'!K695,T3_R1!L695,T3_R2!L695)</f>
        <v>9634</v>
      </c>
      <c r="AX695" s="259">
        <f>MAX('MDA1'!L695,'MDA2'!L695,'MDA3'!J695,'MDA3'!M695,'T1'!N695,'T2'!L695,T3_R1!M695,T3_R2!M695)</f>
        <v>17126</v>
      </c>
      <c r="AY695" s="259">
        <f t="shared" si="78"/>
        <v>26760</v>
      </c>
      <c r="AZ695" s="259">
        <f>MAX('MDA2'!J695,T695)</f>
        <v>0</v>
      </c>
      <c r="BA695" s="259">
        <f>MAX('MDA1'!K695,'MDA2'!K695,'MDA3'!I695,'MDA3'!L695,V695,AD695)</f>
        <v>9634</v>
      </c>
      <c r="BB695" s="259">
        <f>MAX('MDA1'!L695,'MDA2'!L695,'MDA3'!J695,'MDA3'!M695,AF695)</f>
        <v>17126</v>
      </c>
      <c r="BC695" s="259">
        <f t="shared" si="73"/>
        <v>26760</v>
      </c>
      <c r="BD695" s="260">
        <f t="shared" si="74"/>
        <v>74.60734952518068</v>
      </c>
    </row>
    <row r="696" spans="1:56" x14ac:dyDescent="0.2">
      <c r="A696" s="10" t="str">
        <f>IF(COUNTRY_INFO!A696=0," ",COUNTRY_INFO!A696)</f>
        <v>Ethiopia</v>
      </c>
      <c r="B696" s="10" t="str">
        <f>IF(COUNTRY_INFO!B696=0," ",COUNTRY_INFO!B696)</f>
        <v>SNNPR Segen</v>
      </c>
      <c r="C696" s="87" t="str">
        <f>IF(COUNTRY_INFO!C696=0," ",COUNTRY_INFO!C696)</f>
        <v>Amaro</v>
      </c>
      <c r="D696" s="67">
        <f>COUNTRY_INFO!L696</f>
        <v>0</v>
      </c>
      <c r="E696" s="61"/>
      <c r="F696" s="61"/>
      <c r="G696" s="11">
        <f>MAX('MDA1'!M696,'MDA2'!M696)</f>
        <v>0</v>
      </c>
      <c r="H696" s="11">
        <f>IF(AND(COUNTRY_INFO!H696&gt;0,COUNTRY_INFO!H696&lt;4),IF(D696&gt;MAX('MDA1'!M696,'MDA2'!M696),MAX('MDA1'!M696,'MDA2'!M696),D696),0)</f>
        <v>0</v>
      </c>
      <c r="I696" s="73">
        <f>IF(AND(COUNTRY_INFO!H696&gt;0,COUNTRY_INFO!H696&lt;4), IF(G696/D696*100&lt;&gt;0, IF(G696/D696*100&gt;100,100,G696/D696*100), "-"),0)</f>
        <v>0</v>
      </c>
      <c r="J696" s="67" t="str">
        <f>COUNTRY_INFO!M696</f>
        <v>Unknown</v>
      </c>
      <c r="K696" s="61"/>
      <c r="L696" s="61"/>
      <c r="M696" s="11">
        <f>MAX('MDA1'!M696,MAX('MDA3'!I696,'MDA3'!L696)+MAX('MDA3'!J696,'MDA3'!M696))</f>
        <v>0</v>
      </c>
      <c r="N696" s="11">
        <f>IF(AND(COUNTRY_INFO!I696&gt;0,COUNTRY_INFO!I696&lt;4),IF(J696&gt;MAX('MDA1'!M696,MAX('MDA3'!I696,'MDA3'!L696)+MAX('MDA3'!J696,'MDA3'!M696)),MAX('MDA1'!M696,MAX('MDA3'!I696,'MDA3'!L696)+MAX('MDA3'!J696,'MDA3'!M696)),J696),0)</f>
        <v>0</v>
      </c>
      <c r="O696" s="73">
        <f>IF(AND(COUNTRY_INFO!I696&gt;0,COUNTRY_INFO!I696&lt;4), IF(M696/J696*100&lt;&gt;0, IF(M696/J696*100&gt;100,100,M696/J696*100), "-"),0)</f>
        <v>0</v>
      </c>
      <c r="P696" s="67">
        <f>COUNTRY_INFO!N696</f>
        <v>88747</v>
      </c>
      <c r="Q696" s="61"/>
      <c r="R696" s="61"/>
      <c r="S696" s="11">
        <f>SUM(MAX('MDA2'!J696, 'T1'!L696, MAX(T3_R1!K696, T3_R2!K696)), MAX('MDA1'!K696, 'MDA2'!K696, 'T1'!M696, MAX(T3_R1!L696, T3_R2!L696)), MAX('MDA1'!L696, 'MDA2'!L696, 'T1'!N696, MAX(T3_R1!M696, T3_R2!M696)))</f>
        <v>58311</v>
      </c>
      <c r="T696" s="11">
        <f>IF(AND(COUNTRY_INFO!J696&gt;1,COUNTRY_INFO!J696&lt;4),IF(COUNTRY_INFO!E696&gt;MAX('MDA2'!J696,'T1'!L696,MAX(T3_R1!K696,T3_R2!K696)),MAX('MDA2'!J696,'T1'!L696,MAX(T3_R1!K696,T3_R2!K696)),COUNTRY_INFO!E696),0)</f>
        <v>0</v>
      </c>
      <c r="U696" s="217" t="str">
        <f>IF(AND(COUNTRY_INFO!J696&gt;1,COUNTRY_INFO!J696&lt;4), IF(T696/COUNTRY_INFO!E696*100&lt;&gt;0, IF(T696/COUNTRY_INFO!E696*100&gt;100,100,T696/COUNTRY_INFO!E696*100), "-"),0)</f>
        <v>-</v>
      </c>
      <c r="V696" s="11">
        <f>IF(AND(COUNTRY_INFO!J696&gt;1,COUNTRY_INFO!J696&lt;4),IF(COUNTRY_INFO!F696&gt;MAX('MDA1'!K696,'MDA2'!K696,'T1'!M696,MAX(T3_R1!L696,T3_R2!L696)),MAX('MDA1'!K696,'MDA2'!K696,'T1'!M696,MAX(T3_R1!L696,T3_R2!L696)),COUNTRY_INFO!F696),0)</f>
        <v>58311</v>
      </c>
      <c r="W696" s="217">
        <f>IF(AND(COUNTRY_INFO!J696&gt;1,COUNTRY_INFO!J696&lt;4), IF(V696/COUNTRY_INFO!F696*100&lt;&gt;0, IF(V696/COUNTRY_INFO!F696*100&gt;100,100,V696/COUNTRY_INFO!F696*100), "-"),0)</f>
        <v>97.689730273077572</v>
      </c>
      <c r="X696" s="11">
        <f t="shared" si="75"/>
        <v>58311</v>
      </c>
      <c r="Y696" s="73">
        <f>IF(AND(COUNTRY_INFO!J696&gt;1,COUNTRY_INFO!J696&lt;4), IF(S696/P696*100&lt;&gt;0, IF(X696/P696*100&gt;100,100,X696/P696*100), "-"),0)</f>
        <v>65.704756217111566</v>
      </c>
      <c r="Z696" s="67">
        <f>COUNTRY_INFO!O696</f>
        <v>0</v>
      </c>
      <c r="AA696" s="61"/>
      <c r="AB696" s="61"/>
      <c r="AC696" s="11">
        <f>MAX('T1'!L696,'T2'!J696)+MAX('T1'!M696,'T2'!K696)+MAX('T1'!N696,'T2'!L696)</f>
        <v>0</v>
      </c>
      <c r="AD696" s="11">
        <f>IF(COUNTRY_INFO!K696=1,IF(COUNTRY_INFO!F696*0.33&gt;MAX('T1'!M696,'T2'!K696),MAX('T1'!M696,'T2'!K696),COUNTRY_INFO!F696*0.33),IF(COUNTRY_INFO!K696=2,IF(COUNTRY_INFO!F696*0.5&gt;MAX('T1'!M696,'T2'!K696),MAX('T1'!M696,'T2'!K696),COUNTRY_INFO!F696*0.5),IF(COUNTRY_INFO!K696=3,IF(COUNTRY_INFO!F696&gt;MAX('T1'!M696,'T2'!K696),MAX('T1'!M696,'T2'!K696),COUNTRY_INFO!F696),0)))</f>
        <v>0</v>
      </c>
      <c r="AE696" s="217">
        <f>IF(AND(COUNTRY_INFO!K696&gt;0,COUNTRY_INFO!K696&lt;4),IF(Z696&gt;0,IF(COUNTRY_INFO!K696=1, AD696/(COUNTRY_INFO!F696*0.33)*100, IF(COUNTRY_INFO!K696=2, AD696/(COUNTRY_INFO!F696*0.5)*100, IF(COUNTRY_INFO!K696=3, AD696/COUNTRY_INFO!F696*100))),"-"),0)</f>
        <v>0</v>
      </c>
      <c r="AF696" s="11">
        <f>IF(COUNTRY_INFO!K696=2,IF(COUNTRY_INFO!G696*0.2&gt;MAX('T1'!N696,'T2'!L696),MAX('T1'!N696,'T2'!L696),COUNTRY_INFO!G696*0.2),IF(COUNTRY_INFO!K696=3,IF(COUNTRY_INFO!G696&gt;MAX('T1'!N696,'T2'!L696),MAX('T1'!N696,'T2'!L696),COUNTRY_INFO!G696),0))</f>
        <v>0</v>
      </c>
      <c r="AG696" s="217">
        <f>IF(AND(COUNTRY_INFO!K696&gt;0,COUNTRY_INFO!K696&lt;4),IF(Z696&gt;0,IF(COUNTRY_INFO!K696=1, 0, IF(COUNTRY_INFO!K696=2, AF696/(COUNTRY_INFO!G696*0.2)*100, IF(COUNTRY_INFO!K696=3, AF696/COUNTRY_INFO!G696*100))),"-"),0)</f>
        <v>0</v>
      </c>
      <c r="AH696" s="11">
        <f t="shared" si="76"/>
        <v>0</v>
      </c>
      <c r="AI696" s="73">
        <f>IF(AND(COUNTRY_INFO!K696&gt;0,COUNTRY_INFO!K696&lt;4), IF(AC696/Z696*100&lt;&gt;0, IF(AH696/Z696*100&gt;100,100,AH696/Z696*100), "-"),0)</f>
        <v>0</v>
      </c>
      <c r="AJ696" s="261"/>
      <c r="AK696" s="260">
        <f>IF(AND(D696&lt;&gt;0, D696&lt;&gt;"Unknown",D696&lt;&gt;"Stopped",D696&lt;&gt;"Not required"),D696/COUNTRY_INFO!D696, 0)</f>
        <v>0</v>
      </c>
      <c r="AL696" s="260">
        <f>IF(AND(J696&lt;&gt;0,J696&lt;&gt;"Unknown",J696&lt;&gt;"Stopped",J696&lt;&gt;"Not required"),J696/COUNTRY_INFO!D696, 0)</f>
        <v>0</v>
      </c>
      <c r="AM696" s="260">
        <f>IF(AND(P696&lt;&gt;0,P696&lt;&gt;"Unknown",P696&lt;&gt;"Not required"),P696/(COUNTRY_INFO!E696+COUNTRY_INFO!F696), 0)</f>
        <v>1</v>
      </c>
      <c r="AN696" s="260">
        <f>IF(AND(Z696&lt;&gt;0,Z696&lt;&gt;"Unknown",Z696&lt;&gt;"Not required"),IF(COUNTRY_INFO!K696=1,1,IF(COUNTRY_INFO!K696=2,0.5*COUNTRY_INFO!F696/(0.5*COUNTRY_INFO!F696+0.2*COUNTRY_INFO!G696),IF(COUNTRY_INFO!K696=3,COUNTRY_INFO!F696/(COUNTRY_INFO!F696+COUNTRY_INFO!G696)))),0)</f>
        <v>0</v>
      </c>
      <c r="AO696" s="260">
        <f>IF(AND(Z696&lt;&gt;0,Z696&lt;&gt;"Unknown",Z696&lt;&gt;"Not required"),IF(COUNTRY_INFO!K696=1,0,IF(COUNTRY_INFO!K696=2,0.2*COUNTRY_INFO!G696/(0.5*COUNTRY_INFO!F696+0.2*COUNTRY_INFO!G696),IF(COUNTRY_INFO!K696=3,COUNTRY_INFO!G696/(COUNTRY_INFO!F696+COUNTRY_INFO!G696)))),0)</f>
        <v>0</v>
      </c>
      <c r="AP696" s="259">
        <f>MAX(COUNTRY_INFO!D696*AK696*PROFILE!$G$7,COUNTRY_INFO!D696*AL696*PROFILE!$G$7)</f>
        <v>0</v>
      </c>
      <c r="AQ696" s="259">
        <f>MAX(COUNTRY_INFO!D696*AK696*PROFILE!$G$8,COUNTRY_INFO!D696*AL696*PROFILE!$G$8,COUNTRY_INFO!D696*AM696*PROFILE!$G$8)</f>
        <v>27137.828105085198</v>
      </c>
      <c r="AR696" s="259">
        <f>MAX(COUNTRY_INFO!D696*AK696*PROFILE!$G$9,COUNTRY_INFO!D696*AL696*PROFILE!$G$9,COUNTRY_INFO!D696*AM696*PROFILE!$G$9,IF(AND(DISTRICT!Z696&lt;&gt;"Unknown",Z696&lt;&gt;"Not required"),COUNTRY_INFO!O696*DISTRICT!AN696,0))</f>
        <v>56357.334746667861</v>
      </c>
      <c r="AS696" s="259">
        <f>MAX(COUNTRY_INFO!D696*AK696*PROFILE!$G$10,COUNTRY_INFO!D696*AL696*PROFILE!$G$10,IF(AND(DISTRICT!Z696&lt;&gt;"Unknown",Z696&lt;&gt;"Not required"),COUNTRY_INFO!O696*DISTRICT!AO696,0))</f>
        <v>0</v>
      </c>
      <c r="AT696" s="259">
        <f t="shared" si="77"/>
        <v>83495.162851753063</v>
      </c>
      <c r="AU696" s="258" t="str">
        <f t="shared" si="72"/>
        <v>Y</v>
      </c>
      <c r="AV696" s="259">
        <f>MAX('MDA2'!J696,'T1'!L696,'T2'!J696,T3_R1!K696,T3_R2!K696)</f>
        <v>0</v>
      </c>
      <c r="AW696" s="259">
        <f>MAX('MDA1'!K696,'MDA2'!K696,'MDA3'!I696,'MDA3'!L696,'T1'!M696,'T2'!K696,T3_R1!L696,T3_R2!L696)</f>
        <v>58311</v>
      </c>
      <c r="AX696" s="259">
        <f>MAX('MDA1'!L696,'MDA2'!L696,'MDA3'!J696,'MDA3'!M696,'T1'!N696,'T2'!L696,T3_R1!M696,T3_R2!M696)</f>
        <v>0</v>
      </c>
      <c r="AY696" s="259">
        <f t="shared" si="78"/>
        <v>58311</v>
      </c>
      <c r="AZ696" s="259">
        <f>MAX('MDA2'!J696,T696)</f>
        <v>0</v>
      </c>
      <c r="BA696" s="259">
        <f>MAX('MDA1'!K696,'MDA2'!K696,'MDA3'!I696,'MDA3'!L696,V696,AD696)</f>
        <v>58311</v>
      </c>
      <c r="BB696" s="259">
        <f>MAX('MDA1'!L696,'MDA2'!L696,'MDA3'!J696,'MDA3'!M696,AF696)</f>
        <v>0</v>
      </c>
      <c r="BC696" s="259">
        <f t="shared" si="73"/>
        <v>58311</v>
      </c>
      <c r="BD696" s="260">
        <f t="shared" si="74"/>
        <v>69.837578619413037</v>
      </c>
    </row>
    <row r="697" spans="1:56" x14ac:dyDescent="0.2">
      <c r="A697" s="10" t="str">
        <f>IF(COUNTRY_INFO!A697=0," ",COUNTRY_INFO!A697)</f>
        <v>Ethiopia</v>
      </c>
      <c r="B697" s="10" t="str">
        <f>IF(COUNTRY_INFO!B697=0," ",COUNTRY_INFO!B697)</f>
        <v>SNNPR Segen</v>
      </c>
      <c r="C697" s="87" t="str">
        <f>IF(COUNTRY_INFO!C697=0," ",COUNTRY_INFO!C697)</f>
        <v>Burji</v>
      </c>
      <c r="D697" s="67">
        <f>COUNTRY_INFO!L697</f>
        <v>0</v>
      </c>
      <c r="E697" s="61"/>
      <c r="F697" s="61"/>
      <c r="G697" s="11">
        <f>MAX('MDA1'!M697,'MDA2'!M697)</f>
        <v>0</v>
      </c>
      <c r="H697" s="11">
        <f>IF(AND(COUNTRY_INFO!H697&gt;0,COUNTRY_INFO!H697&lt;4),IF(D697&gt;MAX('MDA1'!M697,'MDA2'!M697),MAX('MDA1'!M697,'MDA2'!M697),D697),0)</f>
        <v>0</v>
      </c>
      <c r="I697" s="73">
        <f>IF(AND(COUNTRY_INFO!H697&gt;0,COUNTRY_INFO!H697&lt;4), IF(G697/D697*100&lt;&gt;0, IF(G697/D697*100&gt;100,100,G697/D697*100), "-"),0)</f>
        <v>0</v>
      </c>
      <c r="J697" s="67" t="str">
        <f>COUNTRY_INFO!M697</f>
        <v>Unknown</v>
      </c>
      <c r="K697" s="61"/>
      <c r="L697" s="61"/>
      <c r="M697" s="11">
        <f>MAX('MDA1'!M697,MAX('MDA3'!I697,'MDA3'!L697)+MAX('MDA3'!J697,'MDA3'!M697))</f>
        <v>0</v>
      </c>
      <c r="N697" s="11">
        <f>IF(AND(COUNTRY_INFO!I697&gt;0,COUNTRY_INFO!I697&lt;4),IF(J697&gt;MAX('MDA1'!M697,MAX('MDA3'!I697,'MDA3'!L697)+MAX('MDA3'!J697,'MDA3'!M697)),MAX('MDA1'!M697,MAX('MDA3'!I697,'MDA3'!L697)+MAX('MDA3'!J697,'MDA3'!M697)),J697),0)</f>
        <v>0</v>
      </c>
      <c r="O697" s="73">
        <f>IF(AND(COUNTRY_INFO!I697&gt;0,COUNTRY_INFO!I697&lt;4), IF(M697/J697*100&lt;&gt;0, IF(M697/J697*100&gt;100,100,M697/J697*100), "-"),0)</f>
        <v>0</v>
      </c>
      <c r="P697" s="67">
        <f>COUNTRY_INFO!N697</f>
        <v>34553</v>
      </c>
      <c r="Q697" s="61"/>
      <c r="R697" s="61"/>
      <c r="S697" s="11">
        <f>SUM(MAX('MDA2'!J697, 'T1'!L697, MAX(T3_R1!K697, T3_R2!K697)), MAX('MDA1'!K697, 'MDA2'!K697, 'T1'!M697, MAX(T3_R1!L697, T3_R2!L697)), MAX('MDA1'!L697, 'MDA2'!L697, 'T1'!N697, MAX(T3_R1!M697, T3_R2!M697)))</f>
        <v>17869</v>
      </c>
      <c r="T697" s="11">
        <f>IF(AND(COUNTRY_INFO!J697&gt;1,COUNTRY_INFO!J697&lt;4),IF(COUNTRY_INFO!E697&gt;MAX('MDA2'!J697,'T1'!L697,MAX(T3_R1!K697,T3_R2!K697)),MAX('MDA2'!J697,'T1'!L697,MAX(T3_R1!K697,T3_R2!K697)),COUNTRY_INFO!E697),0)</f>
        <v>0</v>
      </c>
      <c r="U697" s="217" t="str">
        <f>IF(AND(COUNTRY_INFO!J697&gt;1,COUNTRY_INFO!J697&lt;4), IF(T697/COUNTRY_INFO!E697*100&lt;&gt;0, IF(T697/COUNTRY_INFO!E697*100&gt;100,100,T697/COUNTRY_INFO!E697*100), "-"),0)</f>
        <v>-</v>
      </c>
      <c r="V697" s="11">
        <f>IF(AND(COUNTRY_INFO!J697&gt;1,COUNTRY_INFO!J697&lt;4),IF(COUNTRY_INFO!F697&gt;MAX('MDA1'!K697,'MDA2'!K697,'T1'!M697,MAX(T3_R1!L697,T3_R2!L697)),MAX('MDA1'!K697,'MDA2'!K697,'T1'!M697,MAX(T3_R1!L697,T3_R2!L697)),COUNTRY_INFO!F697),0)</f>
        <v>17869</v>
      </c>
      <c r="W697" s="217">
        <f>IF(AND(COUNTRY_INFO!J697&gt;1,COUNTRY_INFO!J697&lt;4), IF(V697/COUNTRY_INFO!F697*100&lt;&gt;0, IF(V697/COUNTRY_INFO!F697*100&gt;100,100,V697/COUNTRY_INFO!F697*100), "-"),0)</f>
        <v>76.888984509466439</v>
      </c>
      <c r="X697" s="11">
        <f t="shared" si="75"/>
        <v>17869</v>
      </c>
      <c r="Y697" s="73">
        <f>IF(AND(COUNTRY_INFO!J697&gt;1,COUNTRY_INFO!J697&lt;4), IF(S697/P697*100&lt;&gt;0, IF(X697/P697*100&gt;100,100,X697/P697*100), "-"),0)</f>
        <v>51.714757039909706</v>
      </c>
      <c r="Z697" s="67">
        <f>COUNTRY_INFO!O697</f>
        <v>0</v>
      </c>
      <c r="AA697" s="61"/>
      <c r="AB697" s="61"/>
      <c r="AC697" s="11">
        <f>MAX('T1'!L697,'T2'!J697)+MAX('T1'!M697,'T2'!K697)+MAX('T1'!N697,'T2'!L697)</f>
        <v>0</v>
      </c>
      <c r="AD697" s="11">
        <f>IF(COUNTRY_INFO!K697=1,IF(COUNTRY_INFO!F697*0.33&gt;MAX('T1'!M697,'T2'!K697),MAX('T1'!M697,'T2'!K697),COUNTRY_INFO!F697*0.33),IF(COUNTRY_INFO!K697=2,IF(COUNTRY_INFO!F697*0.5&gt;MAX('T1'!M697,'T2'!K697),MAX('T1'!M697,'T2'!K697),COUNTRY_INFO!F697*0.5),IF(COUNTRY_INFO!K697=3,IF(COUNTRY_INFO!F697&gt;MAX('T1'!M697,'T2'!K697),MAX('T1'!M697,'T2'!K697),COUNTRY_INFO!F697),0)))</f>
        <v>0</v>
      </c>
      <c r="AE697" s="217">
        <f>IF(AND(COUNTRY_INFO!K697&gt;0,COUNTRY_INFO!K697&lt;4),IF(Z697&gt;0,IF(COUNTRY_INFO!K697=1, AD697/(COUNTRY_INFO!F697*0.33)*100, IF(COUNTRY_INFO!K697=2, AD697/(COUNTRY_INFO!F697*0.5)*100, IF(COUNTRY_INFO!K697=3, AD697/COUNTRY_INFO!F697*100))),"-"),0)</f>
        <v>0</v>
      </c>
      <c r="AF697" s="11">
        <f>IF(COUNTRY_INFO!K697=2,IF(COUNTRY_INFO!G697*0.2&gt;MAX('T1'!N697,'T2'!L697),MAX('T1'!N697,'T2'!L697),COUNTRY_INFO!G697*0.2),IF(COUNTRY_INFO!K697=3,IF(COUNTRY_INFO!G697&gt;MAX('T1'!N697,'T2'!L697),MAX('T1'!N697,'T2'!L697),COUNTRY_INFO!G697),0))</f>
        <v>0</v>
      </c>
      <c r="AG697" s="217">
        <f>IF(AND(COUNTRY_INFO!K697&gt;0,COUNTRY_INFO!K697&lt;4),IF(Z697&gt;0,IF(COUNTRY_INFO!K697=1, 0, IF(COUNTRY_INFO!K697=2, AF697/(COUNTRY_INFO!G697*0.2)*100, IF(COUNTRY_INFO!K697=3, AF697/COUNTRY_INFO!G697*100))),"-"),0)</f>
        <v>0</v>
      </c>
      <c r="AH697" s="11">
        <f t="shared" si="76"/>
        <v>0</v>
      </c>
      <c r="AI697" s="73">
        <f>IF(AND(COUNTRY_INFO!K697&gt;0,COUNTRY_INFO!K697&lt;4), IF(AC697/Z697*100&lt;&gt;0, IF(AH697/Z697*100&gt;100,100,AH697/Z697*100), "-"),0)</f>
        <v>0</v>
      </c>
      <c r="AJ697" s="261"/>
      <c r="AK697" s="260">
        <f>IF(AND(D697&lt;&gt;0, D697&lt;&gt;"Unknown",D697&lt;&gt;"Stopped",D697&lt;&gt;"Not required"),D697/COUNTRY_INFO!D697, 0)</f>
        <v>0</v>
      </c>
      <c r="AL697" s="260">
        <f>IF(AND(J697&lt;&gt;0,J697&lt;&gt;"Unknown",J697&lt;&gt;"Stopped",J697&lt;&gt;"Not required"),J697/COUNTRY_INFO!D697, 0)</f>
        <v>0</v>
      </c>
      <c r="AM697" s="260">
        <f>IF(AND(P697&lt;&gt;0,P697&lt;&gt;"Unknown",P697&lt;&gt;"Not required"),P697/(COUNTRY_INFO!E697+COUNTRY_INFO!F697), 0)</f>
        <v>1</v>
      </c>
      <c r="AN697" s="260">
        <f>IF(AND(Z697&lt;&gt;0,Z697&lt;&gt;"Unknown",Z697&lt;&gt;"Not required"),IF(COUNTRY_INFO!K697=1,1,IF(COUNTRY_INFO!K697=2,0.5*COUNTRY_INFO!F697/(0.5*COUNTRY_INFO!F697+0.2*COUNTRY_INFO!G697),IF(COUNTRY_INFO!K697=3,COUNTRY_INFO!F697/(COUNTRY_INFO!F697+COUNTRY_INFO!G697)))),0)</f>
        <v>0</v>
      </c>
      <c r="AO697" s="260">
        <f>IF(AND(Z697&lt;&gt;0,Z697&lt;&gt;"Unknown",Z697&lt;&gt;"Not required"),IF(COUNTRY_INFO!K697=1,0,IF(COUNTRY_INFO!K697=2,0.2*COUNTRY_INFO!G697/(0.5*COUNTRY_INFO!F697+0.2*COUNTRY_INFO!G697),IF(COUNTRY_INFO!K697=3,COUNTRY_INFO!G697/(COUNTRY_INFO!F697+COUNTRY_INFO!G697)))),0)</f>
        <v>0</v>
      </c>
      <c r="AP697" s="259">
        <f>MAX(COUNTRY_INFO!D697*AK697*PROFILE!$G$7,COUNTRY_INFO!D697*AL697*PROFILE!$G$7)</f>
        <v>0</v>
      </c>
      <c r="AQ697" s="259">
        <f>MAX(COUNTRY_INFO!D697*AK697*PROFILE!$G$8,COUNTRY_INFO!D697*AL697*PROFILE!$G$8,COUNTRY_INFO!D697*AM697*PROFILE!$G$8)</f>
        <v>10565.951661220201</v>
      </c>
      <c r="AR697" s="259">
        <f>MAX(COUNTRY_INFO!D697*AK697*PROFILE!$G$9,COUNTRY_INFO!D697*AL697*PROFILE!$G$9,COUNTRY_INFO!D697*AM697*PROFILE!$G$9,IF(AND(DISTRICT!Z697&lt;&gt;"Unknown",Z697&lt;&gt;"Not required"),COUNTRY_INFO!O697*DISTRICT!AN697,0))</f>
        <v>21942.392456119833</v>
      </c>
      <c r="AS697" s="259">
        <f>MAX(COUNTRY_INFO!D697*AK697*PROFILE!$G$10,COUNTRY_INFO!D697*AL697*PROFILE!$G$10,IF(AND(DISTRICT!Z697&lt;&gt;"Unknown",Z697&lt;&gt;"Not required"),COUNTRY_INFO!O697*DISTRICT!AO697,0))</f>
        <v>0</v>
      </c>
      <c r="AT697" s="259">
        <f t="shared" si="77"/>
        <v>32508.344117340035</v>
      </c>
      <c r="AU697" s="258" t="str">
        <f t="shared" si="72"/>
        <v>Y</v>
      </c>
      <c r="AV697" s="259">
        <f>MAX('MDA2'!J697,'T1'!L697,'T2'!J697,T3_R1!K697,T3_R2!K697)</f>
        <v>0</v>
      </c>
      <c r="AW697" s="259">
        <f>MAX('MDA1'!K697,'MDA2'!K697,'MDA3'!I697,'MDA3'!L697,'T1'!M697,'T2'!K697,T3_R1!L697,T3_R2!L697)</f>
        <v>17869</v>
      </c>
      <c r="AX697" s="259">
        <f>MAX('MDA1'!L697,'MDA2'!L697,'MDA3'!J697,'MDA3'!M697,'T1'!N697,'T2'!L697,T3_R1!M697,T3_R2!M697)</f>
        <v>0</v>
      </c>
      <c r="AY697" s="259">
        <f t="shared" si="78"/>
        <v>17869</v>
      </c>
      <c r="AZ697" s="259">
        <f>MAX('MDA2'!J697,T697)</f>
        <v>0</v>
      </c>
      <c r="BA697" s="259">
        <f>MAX('MDA1'!K697,'MDA2'!K697,'MDA3'!I697,'MDA3'!L697,V697,AD697)</f>
        <v>17869</v>
      </c>
      <c r="BB697" s="259">
        <f>MAX('MDA1'!L697,'MDA2'!L697,'MDA3'!J697,'MDA3'!M697,AF697)</f>
        <v>0</v>
      </c>
      <c r="BC697" s="259">
        <f t="shared" si="73"/>
        <v>17869</v>
      </c>
      <c r="BD697" s="260">
        <f t="shared" si="74"/>
        <v>54.967426010691909</v>
      </c>
    </row>
    <row r="698" spans="1:56" x14ac:dyDescent="0.2">
      <c r="A698" s="10" t="str">
        <f>IF(COUNTRY_INFO!A698=0," ",COUNTRY_INFO!A698)</f>
        <v>Ethiopia</v>
      </c>
      <c r="B698" s="10" t="str">
        <f>IF(COUNTRY_INFO!B698=0," ",COUNTRY_INFO!B698)</f>
        <v>SNNPR Segen</v>
      </c>
      <c r="C698" s="87" t="str">
        <f>IF(COUNTRY_INFO!C698=0," ",COUNTRY_INFO!C698)</f>
        <v>Derashe</v>
      </c>
      <c r="D698" s="67">
        <f>COUNTRY_INFO!L698</f>
        <v>0</v>
      </c>
      <c r="E698" s="61"/>
      <c r="F698" s="61"/>
      <c r="G698" s="11">
        <f>MAX('MDA1'!M698,'MDA2'!M698)</f>
        <v>0</v>
      </c>
      <c r="H698" s="11">
        <f>IF(AND(COUNTRY_INFO!H698&gt;0,COUNTRY_INFO!H698&lt;4),IF(D698&gt;MAX('MDA1'!M698,'MDA2'!M698),MAX('MDA1'!M698,'MDA2'!M698),D698),0)</f>
        <v>0</v>
      </c>
      <c r="I698" s="73">
        <f>IF(AND(COUNTRY_INFO!H698&gt;0,COUNTRY_INFO!H698&lt;4), IF(G698/D698*100&lt;&gt;0, IF(G698/D698*100&gt;100,100,G698/D698*100), "-"),0)</f>
        <v>0</v>
      </c>
      <c r="J698" s="67" t="str">
        <f>COUNTRY_INFO!M698</f>
        <v>Unknown</v>
      </c>
      <c r="K698" s="61"/>
      <c r="L698" s="61"/>
      <c r="M698" s="11">
        <f>MAX('MDA1'!M698,MAX('MDA3'!I698,'MDA3'!L698)+MAX('MDA3'!J698,'MDA3'!M698))</f>
        <v>0</v>
      </c>
      <c r="N698" s="11">
        <f>IF(AND(COUNTRY_INFO!I698&gt;0,COUNTRY_INFO!I698&lt;4),IF(J698&gt;MAX('MDA1'!M698,MAX('MDA3'!I698,'MDA3'!L698)+MAX('MDA3'!J698,'MDA3'!M698)),MAX('MDA1'!M698,MAX('MDA3'!I698,'MDA3'!L698)+MAX('MDA3'!J698,'MDA3'!M698)),J698),0)</f>
        <v>0</v>
      </c>
      <c r="O698" s="73">
        <f>IF(AND(COUNTRY_INFO!I698&gt;0,COUNTRY_INFO!I698&lt;4), IF(M698/J698*100&lt;&gt;0, IF(M698/J698*100&gt;100,100,M698/J698*100), "-"),0)</f>
        <v>0</v>
      </c>
      <c r="P698" s="67">
        <f>COUNTRY_INFO!N698</f>
        <v>63358</v>
      </c>
      <c r="Q698" s="61"/>
      <c r="R698" s="61"/>
      <c r="S698" s="11">
        <f>SUM(MAX('MDA2'!J698, 'T1'!L698, MAX(T3_R1!K698, T3_R2!K698)), MAX('MDA1'!K698, 'MDA2'!K698, 'T1'!M698, MAX(T3_R1!L698, T3_R2!L698)), MAX('MDA1'!L698, 'MDA2'!L698, 'T1'!N698, MAX(T3_R1!M698, T3_R2!M698)))</f>
        <v>41870</v>
      </c>
      <c r="T698" s="11">
        <f>IF(AND(COUNTRY_INFO!J698&gt;1,COUNTRY_INFO!J698&lt;4),IF(COUNTRY_INFO!E698&gt;MAX('MDA2'!J698,'T1'!L698,MAX(T3_R1!K698,T3_R2!K698)),MAX('MDA2'!J698,'T1'!L698,MAX(T3_R1!K698,T3_R2!K698)),COUNTRY_INFO!E698),0)</f>
        <v>0</v>
      </c>
      <c r="U698" s="217" t="str">
        <f>IF(AND(COUNTRY_INFO!J698&gt;1,COUNTRY_INFO!J698&lt;4), IF(T698/COUNTRY_INFO!E698*100&lt;&gt;0, IF(T698/COUNTRY_INFO!E698*100&gt;100,100,T698/COUNTRY_INFO!E698*100), "-"),0)</f>
        <v>-</v>
      </c>
      <c r="V698" s="11">
        <f>IF(AND(COUNTRY_INFO!J698&gt;1,COUNTRY_INFO!J698&lt;4),IF(COUNTRY_INFO!F698&gt;MAX('MDA1'!K698,'MDA2'!K698,'T1'!M698,MAX(T3_R1!L698,T3_R2!L698)),MAX('MDA1'!K698,'MDA2'!K698,'T1'!M698,MAX(T3_R1!L698,T3_R2!L698)),COUNTRY_INFO!F698),0)</f>
        <v>41870</v>
      </c>
      <c r="W698" s="217">
        <f>IF(AND(COUNTRY_INFO!J698&gt;1,COUNTRY_INFO!J698&lt;4), IF(V698/COUNTRY_INFO!F698*100&lt;&gt;0, IF(V698/COUNTRY_INFO!F698*100&gt;100,100,V698/COUNTRY_INFO!F698*100), "-"),0)</f>
        <v>98.254094898390193</v>
      </c>
      <c r="X698" s="11">
        <f t="shared" si="75"/>
        <v>41870</v>
      </c>
      <c r="Y698" s="73">
        <f>IF(AND(COUNTRY_INFO!J698&gt;1,COUNTRY_INFO!J698&lt;4), IF(S698/P698*100&lt;&gt;0, IF(X698/P698*100&gt;100,100,X698/P698*100), "-"),0)</f>
        <v>66.084788029925193</v>
      </c>
      <c r="Z698" s="67">
        <f>COUNTRY_INFO!O698</f>
        <v>0</v>
      </c>
      <c r="AA698" s="61"/>
      <c r="AB698" s="61"/>
      <c r="AC698" s="11">
        <f>MAX('T1'!L698,'T2'!J698)+MAX('T1'!M698,'T2'!K698)+MAX('T1'!N698,'T2'!L698)</f>
        <v>0</v>
      </c>
      <c r="AD698" s="11">
        <f>IF(COUNTRY_INFO!K698=1,IF(COUNTRY_INFO!F698*0.33&gt;MAX('T1'!M698,'T2'!K698),MAX('T1'!M698,'T2'!K698),COUNTRY_INFO!F698*0.33),IF(COUNTRY_INFO!K698=2,IF(COUNTRY_INFO!F698*0.5&gt;MAX('T1'!M698,'T2'!K698),MAX('T1'!M698,'T2'!K698),COUNTRY_INFO!F698*0.5),IF(COUNTRY_INFO!K698=3,IF(COUNTRY_INFO!F698&gt;MAX('T1'!M698,'T2'!K698),MAX('T1'!M698,'T2'!K698),COUNTRY_INFO!F698),0)))</f>
        <v>0</v>
      </c>
      <c r="AE698" s="217">
        <f>IF(AND(COUNTRY_INFO!K698&gt;0,COUNTRY_INFO!K698&lt;4),IF(Z698&gt;0,IF(COUNTRY_INFO!K698=1, AD698/(COUNTRY_INFO!F698*0.33)*100, IF(COUNTRY_INFO!K698=2, AD698/(COUNTRY_INFO!F698*0.5)*100, IF(COUNTRY_INFO!K698=3, AD698/COUNTRY_INFO!F698*100))),"-"),0)</f>
        <v>0</v>
      </c>
      <c r="AF698" s="11">
        <f>IF(COUNTRY_INFO!K698=2,IF(COUNTRY_INFO!G698*0.2&gt;MAX('T1'!N698,'T2'!L698),MAX('T1'!N698,'T2'!L698),COUNTRY_INFO!G698*0.2),IF(COUNTRY_INFO!K698=3,IF(COUNTRY_INFO!G698&gt;MAX('T1'!N698,'T2'!L698),MAX('T1'!N698,'T2'!L698),COUNTRY_INFO!G698),0))</f>
        <v>0</v>
      </c>
      <c r="AG698" s="217">
        <f>IF(AND(COUNTRY_INFO!K698&gt;0,COUNTRY_INFO!K698&lt;4),IF(Z698&gt;0,IF(COUNTRY_INFO!K698=1, 0, IF(COUNTRY_INFO!K698=2, AF698/(COUNTRY_INFO!G698*0.2)*100, IF(COUNTRY_INFO!K698=3, AF698/COUNTRY_INFO!G698*100))),"-"),0)</f>
        <v>0</v>
      </c>
      <c r="AH698" s="11">
        <f t="shared" si="76"/>
        <v>0</v>
      </c>
      <c r="AI698" s="73">
        <f>IF(AND(COUNTRY_INFO!K698&gt;0,COUNTRY_INFO!K698&lt;4), IF(AC698/Z698*100&lt;&gt;0, IF(AH698/Z698*100&gt;100,100,AH698/Z698*100), "-"),0)</f>
        <v>0</v>
      </c>
      <c r="AJ698" s="261"/>
      <c r="AK698" s="260">
        <f>IF(AND(D698&lt;&gt;0, D698&lt;&gt;"Unknown",D698&lt;&gt;"Stopped",D698&lt;&gt;"Not required"),D698/COUNTRY_INFO!D698, 0)</f>
        <v>0</v>
      </c>
      <c r="AL698" s="260">
        <f>IF(AND(J698&lt;&gt;0,J698&lt;&gt;"Unknown",J698&lt;&gt;"Stopped",J698&lt;&gt;"Not required"),J698/COUNTRY_INFO!D698, 0)</f>
        <v>0</v>
      </c>
      <c r="AM698" s="260">
        <f>IF(AND(P698&lt;&gt;0,P698&lt;&gt;"Unknown",P698&lt;&gt;"Not required"),P698/(COUNTRY_INFO!E698+COUNTRY_INFO!F698), 0)</f>
        <v>1</v>
      </c>
      <c r="AN698" s="260">
        <f>IF(AND(Z698&lt;&gt;0,Z698&lt;&gt;"Unknown",Z698&lt;&gt;"Not required"),IF(COUNTRY_INFO!K698=1,1,IF(COUNTRY_INFO!K698=2,0.5*COUNTRY_INFO!F698/(0.5*COUNTRY_INFO!F698+0.2*COUNTRY_INFO!G698),IF(COUNTRY_INFO!K698=3,COUNTRY_INFO!F698/(COUNTRY_INFO!F698+COUNTRY_INFO!G698)))),0)</f>
        <v>0</v>
      </c>
      <c r="AO698" s="260">
        <f>IF(AND(Z698&lt;&gt;0,Z698&lt;&gt;"Unknown",Z698&lt;&gt;"Not required"),IF(COUNTRY_INFO!K698=1,0,IF(COUNTRY_INFO!K698=2,0.2*COUNTRY_INFO!G698/(0.5*COUNTRY_INFO!F698+0.2*COUNTRY_INFO!G698),IF(COUNTRY_INFO!K698=3,COUNTRY_INFO!G698/(COUNTRY_INFO!F698+COUNTRY_INFO!G698)))),0)</f>
        <v>0</v>
      </c>
      <c r="AP698" s="259">
        <f>MAX(COUNTRY_INFO!D698*AK698*PROFILE!$G$7,COUNTRY_INFO!D698*AL698*PROFILE!$G$7)</f>
        <v>0</v>
      </c>
      <c r="AQ698" s="259">
        <f>MAX(COUNTRY_INFO!D698*AK698*PROFILE!$G$8,COUNTRY_INFO!D698*AL698*PROFILE!$G$8,COUNTRY_INFO!D698*AM698*PROFILE!$G$8)</f>
        <v>19374.328884754756</v>
      </c>
      <c r="AR698" s="259">
        <f>MAX(COUNTRY_INFO!D698*AK698*PROFILE!$G$9,COUNTRY_INFO!D698*AL698*PROFILE!$G$9,COUNTRY_INFO!D698*AM698*PROFILE!$G$9,IF(AND(DISTRICT!Z698&lt;&gt;"Unknown",Z698&lt;&gt;"Not required"),COUNTRY_INFO!O698*DISTRICT!AN698,0))</f>
        <v>40234.816663370279</v>
      </c>
      <c r="AS698" s="259">
        <f>MAX(COUNTRY_INFO!D698*AK698*PROFILE!$G$10,COUNTRY_INFO!D698*AL698*PROFILE!$G$10,IF(AND(DISTRICT!Z698&lt;&gt;"Unknown",Z698&lt;&gt;"Not required"),COUNTRY_INFO!O698*DISTRICT!AO698,0))</f>
        <v>0</v>
      </c>
      <c r="AT698" s="259">
        <f t="shared" si="77"/>
        <v>59609.14554812503</v>
      </c>
      <c r="AU698" s="258" t="str">
        <f t="shared" si="72"/>
        <v>Y</v>
      </c>
      <c r="AV698" s="259">
        <f>MAX('MDA2'!J698,'T1'!L698,'T2'!J698,T3_R1!K698,T3_R2!K698)</f>
        <v>0</v>
      </c>
      <c r="AW698" s="259">
        <f>MAX('MDA1'!K698,'MDA2'!K698,'MDA3'!I698,'MDA3'!L698,'T1'!M698,'T2'!K698,T3_R1!L698,T3_R2!L698)</f>
        <v>41870</v>
      </c>
      <c r="AX698" s="259">
        <f>MAX('MDA1'!L698,'MDA2'!L698,'MDA3'!J698,'MDA3'!M698,'T1'!N698,'T2'!L698,T3_R1!M698,T3_R2!M698)</f>
        <v>0</v>
      </c>
      <c r="AY698" s="259">
        <f t="shared" si="78"/>
        <v>41870</v>
      </c>
      <c r="AZ698" s="259">
        <f>MAX('MDA2'!J698,T698)</f>
        <v>0</v>
      </c>
      <c r="BA698" s="259">
        <f>MAX('MDA1'!K698,'MDA2'!K698,'MDA3'!I698,'MDA3'!L698,V698,AD698)</f>
        <v>41870</v>
      </c>
      <c r="BB698" s="259">
        <f>MAX('MDA1'!L698,'MDA2'!L698,'MDA3'!J698,'MDA3'!M698,AF698)</f>
        <v>0</v>
      </c>
      <c r="BC698" s="259">
        <f t="shared" si="73"/>
        <v>41870</v>
      </c>
      <c r="BD698" s="260">
        <f t="shared" si="74"/>
        <v>70.240899471032591</v>
      </c>
    </row>
    <row r="699" spans="1:56" x14ac:dyDescent="0.2">
      <c r="A699" s="10" t="str">
        <f>IF(COUNTRY_INFO!A699=0," ",COUNTRY_INFO!A699)</f>
        <v>Ethiopia</v>
      </c>
      <c r="B699" s="10" t="str">
        <f>IF(COUNTRY_INFO!B699=0," ",COUNTRY_INFO!B699)</f>
        <v>SNNPR Segen</v>
      </c>
      <c r="C699" s="87" t="str">
        <f>IF(COUNTRY_INFO!C699=0," ",COUNTRY_INFO!C699)</f>
        <v>Konso</v>
      </c>
      <c r="D699" s="67">
        <f>COUNTRY_INFO!L699</f>
        <v>0</v>
      </c>
      <c r="E699" s="61"/>
      <c r="F699" s="61"/>
      <c r="G699" s="11">
        <f>MAX('MDA1'!M699,'MDA2'!M699)</f>
        <v>0</v>
      </c>
      <c r="H699" s="11">
        <f>IF(AND(COUNTRY_INFO!H699&gt;0,COUNTRY_INFO!H699&lt;4),IF(D699&gt;MAX('MDA1'!M699,'MDA2'!M699),MAX('MDA1'!M699,'MDA2'!M699),D699),0)</f>
        <v>0</v>
      </c>
      <c r="I699" s="73">
        <f>IF(AND(COUNTRY_INFO!H699&gt;0,COUNTRY_INFO!H699&lt;4), IF(G699/D699*100&lt;&gt;0, IF(G699/D699*100&gt;100,100,G699/D699*100), "-"),0)</f>
        <v>0</v>
      </c>
      <c r="J699" s="67" t="str">
        <f>COUNTRY_INFO!M699</f>
        <v>Unknown</v>
      </c>
      <c r="K699" s="61"/>
      <c r="L699" s="61"/>
      <c r="M699" s="11">
        <f>MAX('MDA1'!M699,MAX('MDA3'!I699,'MDA3'!L699)+MAX('MDA3'!J699,'MDA3'!M699))</f>
        <v>0</v>
      </c>
      <c r="N699" s="11">
        <f>IF(AND(COUNTRY_INFO!I699&gt;0,COUNTRY_INFO!I699&lt;4),IF(J699&gt;MAX('MDA1'!M699,MAX('MDA3'!I699,'MDA3'!L699)+MAX('MDA3'!J699,'MDA3'!M699)),MAX('MDA1'!M699,MAX('MDA3'!I699,'MDA3'!L699)+MAX('MDA3'!J699,'MDA3'!M699)),J699),0)</f>
        <v>0</v>
      </c>
      <c r="O699" s="73">
        <f>IF(AND(COUNTRY_INFO!I699&gt;0,COUNTRY_INFO!I699&lt;4), IF(M699/J699*100&lt;&gt;0, IF(M699/J699*100&gt;100,100,M699/J699*100), "-"),0)</f>
        <v>0</v>
      </c>
      <c r="P699" s="67">
        <f>COUNTRY_INFO!N699</f>
        <v>129531</v>
      </c>
      <c r="Q699" s="61"/>
      <c r="R699" s="61"/>
      <c r="S699" s="11">
        <f>SUM(MAX('MDA2'!J699, 'T1'!L699, MAX(T3_R1!K699, T3_R2!K699)), MAX('MDA1'!K699, 'MDA2'!K699, 'T1'!M699, MAX(T3_R1!L699, T3_R2!L699)), MAX('MDA1'!L699, 'MDA2'!L699, 'T1'!N699, MAX(T3_R1!M699, T3_R2!M699)))</f>
        <v>84418</v>
      </c>
      <c r="T699" s="11">
        <f>IF(AND(COUNTRY_INFO!J699&gt;1,COUNTRY_INFO!J699&lt;4),IF(COUNTRY_INFO!E699&gt;MAX('MDA2'!J699,'T1'!L699,MAX(T3_R1!K699,T3_R2!K699)),MAX('MDA2'!J699,'T1'!L699,MAX(T3_R1!K699,T3_R2!K699)),COUNTRY_INFO!E699),0)</f>
        <v>0</v>
      </c>
      <c r="U699" s="217" t="str">
        <f>IF(AND(COUNTRY_INFO!J699&gt;1,COUNTRY_INFO!J699&lt;4), IF(T699/COUNTRY_INFO!E699*100&lt;&gt;0, IF(T699/COUNTRY_INFO!E699*100&gt;100,100,T699/COUNTRY_INFO!E699*100), "-"),0)</f>
        <v>-</v>
      </c>
      <c r="V699" s="11">
        <f>IF(AND(COUNTRY_INFO!J699&gt;1,COUNTRY_INFO!J699&lt;4),IF(COUNTRY_INFO!F699&gt;MAX('MDA1'!K699,'MDA2'!K699,'T1'!M699,MAX(T3_R1!L699,T3_R2!L699)),MAX('MDA1'!K699,'MDA2'!K699,'T1'!M699,MAX(T3_R1!L699,T3_R2!L699)),COUNTRY_INFO!F699),0)</f>
        <v>84418</v>
      </c>
      <c r="W699" s="217">
        <f>IF(AND(COUNTRY_INFO!J699&gt;1,COUNTRY_INFO!J699&lt;4), IF(V699/COUNTRY_INFO!F699*100&lt;&gt;0, IF(V699/COUNTRY_INFO!F699*100&gt;100,100,V699/COUNTRY_INFO!F699*100), "-"),0)</f>
        <v>96.897418532845123</v>
      </c>
      <c r="X699" s="11">
        <f t="shared" si="75"/>
        <v>84418</v>
      </c>
      <c r="Y699" s="73">
        <f>IF(AND(COUNTRY_INFO!J699&gt;1,COUNTRY_INFO!J699&lt;4), IF(S699/P699*100&lt;&gt;0, IF(X699/P699*100&gt;100,100,X699/P699*100), "-"),0)</f>
        <v>65.172043757864913</v>
      </c>
      <c r="Z699" s="67">
        <f>COUNTRY_INFO!O699</f>
        <v>0</v>
      </c>
      <c r="AA699" s="61"/>
      <c r="AB699" s="61"/>
      <c r="AC699" s="11">
        <f>MAX('T1'!L699,'T2'!J699)+MAX('T1'!M699,'T2'!K699)+MAX('T1'!N699,'T2'!L699)</f>
        <v>0</v>
      </c>
      <c r="AD699" s="11">
        <f>IF(COUNTRY_INFO!K699=1,IF(COUNTRY_INFO!F699*0.33&gt;MAX('T1'!M699,'T2'!K699),MAX('T1'!M699,'T2'!K699),COUNTRY_INFO!F699*0.33),IF(COUNTRY_INFO!K699=2,IF(COUNTRY_INFO!F699*0.5&gt;MAX('T1'!M699,'T2'!K699),MAX('T1'!M699,'T2'!K699),COUNTRY_INFO!F699*0.5),IF(COUNTRY_INFO!K699=3,IF(COUNTRY_INFO!F699&gt;MAX('T1'!M699,'T2'!K699),MAX('T1'!M699,'T2'!K699),COUNTRY_INFO!F699),0)))</f>
        <v>0</v>
      </c>
      <c r="AE699" s="217">
        <f>IF(AND(COUNTRY_INFO!K699&gt;0,COUNTRY_INFO!K699&lt;4),IF(Z699&gt;0,IF(COUNTRY_INFO!K699=1, AD699/(COUNTRY_INFO!F699*0.33)*100, IF(COUNTRY_INFO!K699=2, AD699/(COUNTRY_INFO!F699*0.5)*100, IF(COUNTRY_INFO!K699=3, AD699/COUNTRY_INFO!F699*100))),"-"),0)</f>
        <v>0</v>
      </c>
      <c r="AF699" s="11">
        <f>IF(COUNTRY_INFO!K699=2,IF(COUNTRY_INFO!G699*0.2&gt;MAX('T1'!N699,'T2'!L699),MAX('T1'!N699,'T2'!L699),COUNTRY_INFO!G699*0.2),IF(COUNTRY_INFO!K699=3,IF(COUNTRY_INFO!G699&gt;MAX('T1'!N699,'T2'!L699),MAX('T1'!N699,'T2'!L699),COUNTRY_INFO!G699),0))</f>
        <v>0</v>
      </c>
      <c r="AG699" s="217">
        <f>IF(AND(COUNTRY_INFO!K699&gt;0,COUNTRY_INFO!K699&lt;4),IF(Z699&gt;0,IF(COUNTRY_INFO!K699=1, 0, IF(COUNTRY_INFO!K699=2, AF699/(COUNTRY_INFO!G699*0.2)*100, IF(COUNTRY_INFO!K699=3, AF699/COUNTRY_INFO!G699*100))),"-"),0)</f>
        <v>0</v>
      </c>
      <c r="AH699" s="11">
        <f t="shared" si="76"/>
        <v>0</v>
      </c>
      <c r="AI699" s="73">
        <f>IF(AND(COUNTRY_INFO!K699&gt;0,COUNTRY_INFO!K699&lt;4), IF(AC699/Z699*100&lt;&gt;0, IF(AH699/Z699*100&gt;100,100,AH699/Z699*100), "-"),0)</f>
        <v>0</v>
      </c>
      <c r="AJ699" s="261"/>
      <c r="AK699" s="260">
        <f>IF(AND(D699&lt;&gt;0, D699&lt;&gt;"Unknown",D699&lt;&gt;"Stopped",D699&lt;&gt;"Not required"),D699/COUNTRY_INFO!D699, 0)</f>
        <v>0</v>
      </c>
      <c r="AL699" s="260">
        <f>IF(AND(J699&lt;&gt;0,J699&lt;&gt;"Unknown",J699&lt;&gt;"Stopped",J699&lt;&gt;"Not required"),J699/COUNTRY_INFO!D699, 0)</f>
        <v>0</v>
      </c>
      <c r="AM699" s="260">
        <f>IF(AND(P699&lt;&gt;0,P699&lt;&gt;"Unknown",P699&lt;&gt;"Not required"),P699/(COUNTRY_INFO!E699+COUNTRY_INFO!F699), 0)</f>
        <v>1</v>
      </c>
      <c r="AN699" s="260">
        <f>IF(AND(Z699&lt;&gt;0,Z699&lt;&gt;"Unknown",Z699&lt;&gt;"Not required"),IF(COUNTRY_INFO!K699=1,1,IF(COUNTRY_INFO!K699=2,0.5*COUNTRY_INFO!F699/(0.5*COUNTRY_INFO!F699+0.2*COUNTRY_INFO!G699),IF(COUNTRY_INFO!K699=3,COUNTRY_INFO!F699/(COUNTRY_INFO!F699+COUNTRY_INFO!G699)))),0)</f>
        <v>0</v>
      </c>
      <c r="AO699" s="260">
        <f>IF(AND(Z699&lt;&gt;0,Z699&lt;&gt;"Unknown",Z699&lt;&gt;"Not required"),IF(COUNTRY_INFO!K699=1,0,IF(COUNTRY_INFO!K699=2,0.2*COUNTRY_INFO!G699/(0.5*COUNTRY_INFO!F699+0.2*COUNTRY_INFO!G699),IF(COUNTRY_INFO!K699=3,COUNTRY_INFO!G699/(COUNTRY_INFO!F699+COUNTRY_INFO!G699)))),0)</f>
        <v>0</v>
      </c>
      <c r="AP699" s="259">
        <f>MAX(COUNTRY_INFO!D699*AK699*PROFILE!$G$7,COUNTRY_INFO!D699*AL699*PROFILE!$G$7)</f>
        <v>0</v>
      </c>
      <c r="AQ699" s="259">
        <f>MAX(COUNTRY_INFO!D699*AK699*PROFILE!$G$8,COUNTRY_INFO!D699*AL699*PROFILE!$G$8,COUNTRY_INFO!D699*AM699*PROFILE!$G$8)</f>
        <v>39608.990456756634</v>
      </c>
      <c r="AR699" s="259">
        <f>MAX(COUNTRY_INFO!D699*AK699*PROFILE!$G$9,COUNTRY_INFO!D699*AL699*PROFILE!$G$9,COUNTRY_INFO!D699*AM699*PROFILE!$G$9,IF(AND(DISTRICT!Z699&lt;&gt;"Unknown",Z699&lt;&gt;"Not required"),COUNTRY_INFO!O699*DISTRICT!AN699,0))</f>
        <v>82256.292784562116</v>
      </c>
      <c r="AS699" s="259">
        <f>MAX(COUNTRY_INFO!D699*AK699*PROFILE!$G$10,COUNTRY_INFO!D699*AL699*PROFILE!$G$10,IF(AND(DISTRICT!Z699&lt;&gt;"Unknown",Z699&lt;&gt;"Not required"),COUNTRY_INFO!O699*DISTRICT!AO699,0))</f>
        <v>0</v>
      </c>
      <c r="AT699" s="259">
        <f t="shared" si="77"/>
        <v>121865.28324131874</v>
      </c>
      <c r="AU699" s="258" t="str">
        <f t="shared" si="72"/>
        <v>Y</v>
      </c>
      <c r="AV699" s="259">
        <f>MAX('MDA2'!J699,'T1'!L699,'T2'!J699,T3_R1!K699,T3_R2!K699)</f>
        <v>0</v>
      </c>
      <c r="AW699" s="259">
        <f>MAX('MDA1'!K699,'MDA2'!K699,'MDA3'!I699,'MDA3'!L699,'T1'!M699,'T2'!K699,T3_R1!L699,T3_R2!L699)</f>
        <v>84418</v>
      </c>
      <c r="AX699" s="259">
        <f>MAX('MDA1'!L699,'MDA2'!L699,'MDA3'!J699,'MDA3'!M699,'T1'!N699,'T2'!L699,T3_R1!M699,T3_R2!M699)</f>
        <v>0</v>
      </c>
      <c r="AY699" s="259">
        <f t="shared" si="78"/>
        <v>84418</v>
      </c>
      <c r="AZ699" s="259">
        <f>MAX('MDA2'!J699,T699)</f>
        <v>0</v>
      </c>
      <c r="BA699" s="259">
        <f>MAX('MDA1'!K699,'MDA2'!K699,'MDA3'!I699,'MDA3'!L699,V699,AD699)</f>
        <v>84418</v>
      </c>
      <c r="BB699" s="259">
        <f>MAX('MDA1'!L699,'MDA2'!L699,'MDA3'!J699,'MDA3'!M699,AF699)</f>
        <v>0</v>
      </c>
      <c r="BC699" s="259">
        <f t="shared" si="73"/>
        <v>84418</v>
      </c>
      <c r="BD699" s="260">
        <f t="shared" si="74"/>
        <v>69.271574114208306</v>
      </c>
    </row>
    <row r="700" spans="1:56" x14ac:dyDescent="0.2">
      <c r="A700" s="10" t="str">
        <f>IF(COUNTRY_INFO!A700=0," ",COUNTRY_INFO!A700)</f>
        <v>Ethiopia</v>
      </c>
      <c r="B700" s="10" t="str">
        <f>IF(COUNTRY_INFO!B700=0," ",COUNTRY_INFO!B700)</f>
        <v>SNNPR Sheka</v>
      </c>
      <c r="C700" s="87" t="str">
        <f>IF(COUNTRY_INFO!C700=0," ",COUNTRY_INFO!C700)</f>
        <v>Andracha</v>
      </c>
      <c r="D700" s="67">
        <f>COUNTRY_INFO!L700</f>
        <v>0</v>
      </c>
      <c r="E700" s="61"/>
      <c r="F700" s="61"/>
      <c r="G700" s="11">
        <f>MAX('MDA1'!M700,'MDA2'!M700)</f>
        <v>0</v>
      </c>
      <c r="H700" s="11">
        <f>IF(AND(COUNTRY_INFO!H700&gt;0,COUNTRY_INFO!H700&lt;4),IF(D700&gt;MAX('MDA1'!M700,'MDA2'!M700),MAX('MDA1'!M700,'MDA2'!M700),D700),0)</f>
        <v>0</v>
      </c>
      <c r="I700" s="73">
        <f>IF(AND(COUNTRY_INFO!H700&gt;0,COUNTRY_INFO!H700&lt;4), IF(G700/D700*100&lt;&gt;0, IF(G700/D700*100&gt;100,100,G700/D700*100), "-"),0)</f>
        <v>0</v>
      </c>
      <c r="J700" s="67">
        <f>COUNTRY_INFO!M700</f>
        <v>30926</v>
      </c>
      <c r="K700" s="61"/>
      <c r="L700" s="61"/>
      <c r="M700" s="11">
        <f>MAX('MDA1'!M700,MAX('MDA3'!I700,'MDA3'!L700)+MAX('MDA3'!J700,'MDA3'!M700))</f>
        <v>26760</v>
      </c>
      <c r="N700" s="11">
        <f>IF(AND(COUNTRY_INFO!I700&gt;0,COUNTRY_INFO!I700&lt;4),IF(J700&gt;MAX('MDA1'!M700,MAX('MDA3'!I700,'MDA3'!L700)+MAX('MDA3'!J700,'MDA3'!M700)),MAX('MDA1'!M700,MAX('MDA3'!I700,'MDA3'!L700)+MAX('MDA3'!J700,'MDA3'!M700)),J700),0)</f>
        <v>26760</v>
      </c>
      <c r="O700" s="73">
        <f>IF(AND(COUNTRY_INFO!I700&gt;0,COUNTRY_INFO!I700&lt;4), IF(M700/J700*100&lt;&gt;0, IF(M700/J700*100&gt;100,100,M700/J700*100), "-"),0)</f>
        <v>86.529134061954338</v>
      </c>
      <c r="P700" s="67">
        <f>COUNTRY_INFO!N700</f>
        <v>14813</v>
      </c>
      <c r="Q700" s="61"/>
      <c r="R700" s="61"/>
      <c r="S700" s="11">
        <f>SUM(MAX('MDA2'!J700, 'T1'!L700, MAX(T3_R1!K700, T3_R2!K700)), MAX('MDA1'!K700, 'MDA2'!K700, 'T1'!M700, MAX(T3_R1!L700, T3_R2!L700)), MAX('MDA1'!L700, 'MDA2'!L700, 'T1'!N700, MAX(T3_R1!M700, T3_R2!M700)))</f>
        <v>9849</v>
      </c>
      <c r="T700" s="11">
        <f>IF(AND(COUNTRY_INFO!J700&gt;1,COUNTRY_INFO!J700&lt;4),IF(COUNTRY_INFO!E700&gt;MAX('MDA2'!J700,'T1'!L700,MAX(T3_R1!K700,T3_R2!K700)),MAX('MDA2'!J700,'T1'!L700,MAX(T3_R1!K700,T3_R2!K700)),COUNTRY_INFO!E700),0)</f>
        <v>0</v>
      </c>
      <c r="U700" s="217" t="str">
        <f>IF(AND(COUNTRY_INFO!J700&gt;1,COUNTRY_INFO!J700&lt;4), IF(T700/COUNTRY_INFO!E700*100&lt;&gt;0, IF(T700/COUNTRY_INFO!E700*100&gt;100,100,T700/COUNTRY_INFO!E700*100), "-"),0)</f>
        <v>-</v>
      </c>
      <c r="V700" s="11">
        <f>IF(AND(COUNTRY_INFO!J700&gt;1,COUNTRY_INFO!J700&lt;4),IF(COUNTRY_INFO!F700&gt;MAX('MDA1'!K700,'MDA2'!K700,'T1'!M700,MAX(T3_R1!L700,T3_R2!L700)),MAX('MDA1'!K700,'MDA2'!K700,'T1'!M700,MAX(T3_R1!L700,T3_R2!L700)),COUNTRY_INFO!F700),0)</f>
        <v>9849</v>
      </c>
      <c r="W700" s="217">
        <f>IF(AND(COUNTRY_INFO!J700&gt;1,COUNTRY_INFO!J700&lt;4), IF(V700/COUNTRY_INFO!F700*100&lt;&gt;0, IF(V700/COUNTRY_INFO!F700*100&gt;100,100,V700/COUNTRY_INFO!F700*100), "-"),0)</f>
        <v>98.855766335441132</v>
      </c>
      <c r="X700" s="11">
        <f t="shared" si="75"/>
        <v>9849</v>
      </c>
      <c r="Y700" s="73">
        <f>IF(AND(COUNTRY_INFO!J700&gt;1,COUNTRY_INFO!J700&lt;4), IF(S700/P700*100&lt;&gt;0, IF(X700/P700*100&gt;100,100,X700/P700*100), "-"),0)</f>
        <v>66.488894889623978</v>
      </c>
      <c r="Z700" s="67">
        <f>COUNTRY_INFO!O700</f>
        <v>26076</v>
      </c>
      <c r="AA700" s="61"/>
      <c r="AB700" s="61"/>
      <c r="AC700" s="11">
        <f>MAX('T1'!L700,'T2'!J700)+MAX('T1'!M700,'T2'!K700)+MAX('T1'!N700,'T2'!L700)</f>
        <v>7666</v>
      </c>
      <c r="AD700" s="11">
        <f>IF(COUNTRY_INFO!K700=1,IF(COUNTRY_INFO!F700*0.33&gt;MAX('T1'!M700,'T2'!K700),MAX('T1'!M700,'T2'!K700),COUNTRY_INFO!F700*0.33),IF(COUNTRY_INFO!K700=2,IF(COUNTRY_INFO!F700*0.5&gt;MAX('T1'!M700,'T2'!K700),MAX('T1'!M700,'T2'!K700),COUNTRY_INFO!F700*0.5),IF(COUNTRY_INFO!K700=3,IF(COUNTRY_INFO!F700&gt;MAX('T1'!M700,'T2'!K700),MAX('T1'!M700,'T2'!K700),COUNTRY_INFO!F700),0)))</f>
        <v>7666</v>
      </c>
      <c r="AE700" s="217">
        <f>IF(AND(COUNTRY_INFO!K700&gt;0,COUNTRY_INFO!K700&lt;4),IF(Z700&gt;0,IF(COUNTRY_INFO!K700=1, AD700/(COUNTRY_INFO!F700*0.33)*100, IF(COUNTRY_INFO!K700=2, AD700/(COUNTRY_INFO!F700*0.5)*100, IF(COUNTRY_INFO!K700=3, AD700/COUNTRY_INFO!F700*100))),"-"),0)</f>
        <v>76.94469537287965</v>
      </c>
      <c r="AF700" s="11">
        <f>IF(COUNTRY_INFO!K700=2,IF(COUNTRY_INFO!G700*0.2&gt;MAX('T1'!N700,'T2'!L700),MAX('T1'!N700,'T2'!L700),COUNTRY_INFO!G700*0.2),IF(COUNTRY_INFO!K700=3,IF(COUNTRY_INFO!G700&gt;MAX('T1'!N700,'T2'!L700),MAX('T1'!N700,'T2'!L700),COUNTRY_INFO!G700),0))</f>
        <v>0</v>
      </c>
      <c r="AG700" s="217">
        <f>IF(AND(COUNTRY_INFO!K700&gt;0,COUNTRY_INFO!K700&lt;4),IF(Z700&gt;0,IF(COUNTRY_INFO!K700=1, 0, IF(COUNTRY_INFO!K700=2, AF700/(COUNTRY_INFO!G700*0.2)*100, IF(COUNTRY_INFO!K700=3, AF700/COUNTRY_INFO!G700*100))),"-"),0)</f>
        <v>0</v>
      </c>
      <c r="AH700" s="11">
        <f t="shared" si="76"/>
        <v>7666</v>
      </c>
      <c r="AI700" s="73">
        <f>IF(AND(COUNTRY_INFO!K700&gt;0,COUNTRY_INFO!K700&lt;4), IF(AC700/Z700*100&lt;&gt;0, IF(AH700/Z700*100&gt;100,100,AH700/Z700*100), "-"),0)</f>
        <v>29.398680779260623</v>
      </c>
      <c r="AJ700" s="261"/>
      <c r="AK700" s="260">
        <f>IF(AND(D700&lt;&gt;0, D700&lt;&gt;"Unknown",D700&lt;&gt;"Stopped",D700&lt;&gt;"Not required"),D700/COUNTRY_INFO!D700, 0)</f>
        <v>0</v>
      </c>
      <c r="AL700" s="260">
        <f>IF(AND(J700&lt;&gt;0,J700&lt;&gt;"Unknown",J700&lt;&gt;"Stopped",J700&lt;&gt;"Not required"),J700/COUNTRY_INFO!D700, 0)</f>
        <v>1</v>
      </c>
      <c r="AM700" s="260">
        <f>IF(AND(P700&lt;&gt;0,P700&lt;&gt;"Unknown",P700&lt;&gt;"Not required"),P700/(COUNTRY_INFO!E700+COUNTRY_INFO!F700), 0)</f>
        <v>1</v>
      </c>
      <c r="AN700" s="260">
        <f>IF(AND(Z700&lt;&gt;0,Z700&lt;&gt;"Unknown",Z700&lt;&gt;"Not required"),IF(COUNTRY_INFO!K700=1,1,IF(COUNTRY_INFO!K700=2,0.5*COUNTRY_INFO!F700/(0.5*COUNTRY_INFO!F700+0.2*COUNTRY_INFO!G700),IF(COUNTRY_INFO!K700=3,COUNTRY_INFO!F700/(COUNTRY_INFO!F700+COUNTRY_INFO!G700)))),0)</f>
        <v>0.38207547169811323</v>
      </c>
      <c r="AO700" s="260">
        <f>IF(AND(Z700&lt;&gt;0,Z700&lt;&gt;"Unknown",Z700&lt;&gt;"Not required"),IF(COUNTRY_INFO!K700=1,0,IF(COUNTRY_INFO!K700=2,0.2*COUNTRY_INFO!G700/(0.5*COUNTRY_INFO!F700+0.2*COUNTRY_INFO!G700),IF(COUNTRY_INFO!K700=3,COUNTRY_INFO!G700/(COUNTRY_INFO!F700+COUNTRY_INFO!G700)))),0)</f>
        <v>0.61792452830188682</v>
      </c>
      <c r="AP700" s="259">
        <f>MAX(COUNTRY_INFO!D700*AK700*PROFILE!$G$7,COUNTRY_INFO!D700*AL700*PROFILE!$G$7)</f>
        <v>3.2380394564206437E-3</v>
      </c>
      <c r="AQ700" s="259">
        <f>MAX(COUNTRY_INFO!D700*AK700*PROFILE!$G$8,COUNTRY_INFO!D700*AL700*PROFILE!$G$8,COUNTRY_INFO!D700*AM700*PROFILE!$G$8)</f>
        <v>4529.562254988854</v>
      </c>
      <c r="AR700" s="259">
        <f>MAX(COUNTRY_INFO!D700*AK700*PROFILE!$G$9,COUNTRY_INFO!D700*AL700*PROFILE!$G$9,COUNTRY_INFO!D700*AM700*PROFILE!$G$9,IF(AND(DISTRICT!Z700&lt;&gt;"Unknown",Z700&lt;&gt;"Not required"),COUNTRY_INFO!O700*DISTRICT!AN700,0))</f>
        <v>9963</v>
      </c>
      <c r="AS700" s="259">
        <f>MAX(COUNTRY_INFO!D700*AK700*PROFILE!$G$10,COUNTRY_INFO!D700*AL700*PROFILE!$G$10,IF(AND(DISTRICT!Z700&lt;&gt;"Unknown",Z700&lt;&gt;"Not required"),COUNTRY_INFO!O700*DISTRICT!AO700,0))</f>
        <v>16989.858001593788</v>
      </c>
      <c r="AT700" s="259">
        <f t="shared" si="77"/>
        <v>31482.423494622097</v>
      </c>
      <c r="AU700" s="258" t="str">
        <f t="shared" si="72"/>
        <v>Y</v>
      </c>
      <c r="AV700" s="259">
        <f>MAX('MDA2'!J700,'T1'!L700,'T2'!J700,T3_R1!K700,T3_R2!K700)</f>
        <v>0</v>
      </c>
      <c r="AW700" s="259">
        <f>MAX('MDA1'!K700,'MDA2'!K700,'MDA3'!I700,'MDA3'!L700,'T1'!M700,'T2'!K700,T3_R1!L700,T3_R2!L700)</f>
        <v>9849</v>
      </c>
      <c r="AX700" s="259">
        <f>MAX('MDA1'!L700,'MDA2'!L700,'MDA3'!J700,'MDA3'!M700,'T1'!N700,'T2'!L700,T3_R1!M700,T3_R2!M700)</f>
        <v>17126</v>
      </c>
      <c r="AY700" s="259">
        <f t="shared" si="78"/>
        <v>26975</v>
      </c>
      <c r="AZ700" s="259">
        <f>MAX('MDA2'!J700,T700)</f>
        <v>0</v>
      </c>
      <c r="BA700" s="259">
        <f>MAX('MDA1'!K700,'MDA2'!K700,'MDA3'!I700,'MDA3'!L700,V700,AD700)</f>
        <v>9849</v>
      </c>
      <c r="BB700" s="259">
        <f>MAX('MDA1'!L700,'MDA2'!L700,'MDA3'!J700,'MDA3'!M700,AF700)</f>
        <v>17126</v>
      </c>
      <c r="BC700" s="259">
        <f t="shared" si="73"/>
        <v>26975</v>
      </c>
      <c r="BD700" s="260">
        <f t="shared" si="74"/>
        <v>85.682730252986829</v>
      </c>
    </row>
    <row r="701" spans="1:56" x14ac:dyDescent="0.2">
      <c r="A701" s="10" t="str">
        <f>IF(COUNTRY_INFO!A701=0," ",COUNTRY_INFO!A701)</f>
        <v>Ethiopia</v>
      </c>
      <c r="B701" s="10" t="str">
        <f>IF(COUNTRY_INFO!B701=0," ",COUNTRY_INFO!B701)</f>
        <v>SNNPR Sheka</v>
      </c>
      <c r="C701" s="87" t="str">
        <f>IF(COUNTRY_INFO!C701=0," ",COUNTRY_INFO!C701)</f>
        <v>Masha</v>
      </c>
      <c r="D701" s="67">
        <f>COUNTRY_INFO!L701</f>
        <v>0</v>
      </c>
      <c r="E701" s="61"/>
      <c r="F701" s="61"/>
      <c r="G701" s="11">
        <f>MAX('MDA1'!M701,'MDA2'!M701)</f>
        <v>0</v>
      </c>
      <c r="H701" s="11">
        <f>IF(AND(COUNTRY_INFO!H701&gt;0,COUNTRY_INFO!H701&lt;4),IF(D701&gt;MAX('MDA1'!M701,'MDA2'!M701),MAX('MDA1'!M701,'MDA2'!M701),D701),0)</f>
        <v>0</v>
      </c>
      <c r="I701" s="73">
        <f>IF(AND(COUNTRY_INFO!H701&gt;0,COUNTRY_INFO!H701&lt;4), IF(G701/D701*100&lt;&gt;0, IF(G701/D701*100&gt;100,100,G701/D701*100), "-"),0)</f>
        <v>0</v>
      </c>
      <c r="J701" s="67">
        <f>COUNTRY_INFO!M701</f>
        <v>43086</v>
      </c>
      <c r="K701" s="61"/>
      <c r="L701" s="61"/>
      <c r="M701" s="11">
        <f>MAX('MDA1'!M701,MAX('MDA3'!I701,'MDA3'!L701)+MAX('MDA3'!J701,'MDA3'!M701))</f>
        <v>33403</v>
      </c>
      <c r="N701" s="11">
        <f>IF(AND(COUNTRY_INFO!I701&gt;0,COUNTRY_INFO!I701&lt;4),IF(J701&gt;MAX('MDA1'!M701,MAX('MDA3'!I701,'MDA3'!L701)+MAX('MDA3'!J701,'MDA3'!M701)),MAX('MDA1'!M701,MAX('MDA3'!I701,'MDA3'!L701)+MAX('MDA3'!J701,'MDA3'!M701)),J701),0)</f>
        <v>33403</v>
      </c>
      <c r="O701" s="73">
        <f>IF(AND(COUNTRY_INFO!I701&gt;0,COUNTRY_INFO!I701&lt;4), IF(M701/J701*100&lt;&gt;0, IF(M701/J701*100&gt;100,100,M701/J701*100), "-"),0)</f>
        <v>77.526342663510178</v>
      </c>
      <c r="P701" s="67">
        <f>COUNTRY_INFO!N701</f>
        <v>20637</v>
      </c>
      <c r="Q701" s="61"/>
      <c r="R701" s="61"/>
      <c r="S701" s="11">
        <f>SUM(MAX('MDA2'!J701, 'T1'!L701, MAX(T3_R1!K701, T3_R2!K701)), MAX('MDA1'!K701, 'MDA2'!K701, 'T1'!M701, MAX(T3_R1!L701, T3_R2!L701)), MAX('MDA1'!L701, 'MDA2'!L701, 'T1'!N701, MAX(T3_R1!M701, T3_R2!M701)))</f>
        <v>10657</v>
      </c>
      <c r="T701" s="11">
        <f>IF(AND(COUNTRY_INFO!J701&gt;1,COUNTRY_INFO!J701&lt;4),IF(COUNTRY_INFO!E701&gt;MAX('MDA2'!J701,'T1'!L701,MAX(T3_R1!K701,T3_R2!K701)),MAX('MDA2'!J701,'T1'!L701,MAX(T3_R1!K701,T3_R2!K701)),COUNTRY_INFO!E701),0)</f>
        <v>0</v>
      </c>
      <c r="U701" s="217" t="str">
        <f>IF(AND(COUNTRY_INFO!J701&gt;1,COUNTRY_INFO!J701&lt;4), IF(T701/COUNTRY_INFO!E701*100&lt;&gt;0, IF(T701/COUNTRY_INFO!E701*100&gt;100,100,T701/COUNTRY_INFO!E701*100), "-"),0)</f>
        <v>-</v>
      </c>
      <c r="V701" s="11">
        <f>IF(AND(COUNTRY_INFO!J701&gt;1,COUNTRY_INFO!J701&lt;4),IF(COUNTRY_INFO!F701&gt;MAX('MDA1'!K701,'MDA2'!K701,'T1'!M701,MAX(T3_R1!L701,T3_R2!L701)),MAX('MDA1'!K701,'MDA2'!K701,'T1'!M701,MAX(T3_R1!L701,T3_R2!L701)),COUNTRY_INFO!F701),0)</f>
        <v>10657</v>
      </c>
      <c r="W701" s="217">
        <f>IF(AND(COUNTRY_INFO!J701&gt;1,COUNTRY_INFO!J701&lt;4), IF(V701/COUNTRY_INFO!F701*100&lt;&gt;0, IF(V701/COUNTRY_INFO!F701*100&gt;100,100,V701/COUNTRY_INFO!F701*100), "-"),0)</f>
        <v>76.779538904899141</v>
      </c>
      <c r="X701" s="11">
        <f t="shared" si="75"/>
        <v>10657</v>
      </c>
      <c r="Y701" s="73">
        <f>IF(AND(COUNTRY_INFO!J701&gt;1,COUNTRY_INFO!J701&lt;4), IF(S701/P701*100&lt;&gt;0, IF(X701/P701*100&gt;100,100,X701/P701*100), "-"),0)</f>
        <v>51.640257789407372</v>
      </c>
      <c r="Z701" s="67">
        <f>COUNTRY_INFO!O701</f>
        <v>4580.4000000000005</v>
      </c>
      <c r="AA701" s="61"/>
      <c r="AB701" s="61"/>
      <c r="AC701" s="11">
        <f>MAX('T1'!L701,'T2'!J701)+MAX('T1'!M701,'T2'!K701)+MAX('T1'!N701,'T2'!L701)</f>
        <v>0</v>
      </c>
      <c r="AD701" s="11">
        <f>IF(COUNTRY_INFO!K701=1,IF(COUNTRY_INFO!F701*0.33&gt;MAX('T1'!M701,'T2'!K701),MAX('T1'!M701,'T2'!K701),COUNTRY_INFO!F701*0.33),IF(COUNTRY_INFO!K701=2,IF(COUNTRY_INFO!F701*0.5&gt;MAX('T1'!M701,'T2'!K701),MAX('T1'!M701,'T2'!K701),COUNTRY_INFO!F701*0.5),IF(COUNTRY_INFO!K701=3,IF(COUNTRY_INFO!F701&gt;MAX('T1'!M701,'T2'!K701),MAX('T1'!M701,'T2'!K701),COUNTRY_INFO!F701),0)))</f>
        <v>0</v>
      </c>
      <c r="AE701" s="217">
        <f>IF(AND(COUNTRY_INFO!K701&gt;0,COUNTRY_INFO!K701&lt;4),IF(Z701&gt;0,IF(COUNTRY_INFO!K701=1, AD701/(COUNTRY_INFO!F701*0.33)*100, IF(COUNTRY_INFO!K701=2, AD701/(COUNTRY_INFO!F701*0.5)*100, IF(COUNTRY_INFO!K701=3, AD701/COUNTRY_INFO!F701*100))),"-"),0)</f>
        <v>0</v>
      </c>
      <c r="AF701" s="11">
        <f>IF(COUNTRY_INFO!K701=2,IF(COUNTRY_INFO!G701*0.2&gt;MAX('T1'!N701,'T2'!L701),MAX('T1'!N701,'T2'!L701),COUNTRY_INFO!G701*0.2),IF(COUNTRY_INFO!K701=3,IF(COUNTRY_INFO!G701&gt;MAX('T1'!N701,'T2'!L701),MAX('T1'!N701,'T2'!L701),COUNTRY_INFO!G701),0))</f>
        <v>0</v>
      </c>
      <c r="AG701" s="217">
        <f>IF(AND(COUNTRY_INFO!K701&gt;0,COUNTRY_INFO!K701&lt;4),IF(Z701&gt;0,IF(COUNTRY_INFO!K701=1, 0, IF(COUNTRY_INFO!K701=2, AF701/(COUNTRY_INFO!G701*0.2)*100, IF(COUNTRY_INFO!K701=3, AF701/COUNTRY_INFO!G701*100))),"-"),0)</f>
        <v>0</v>
      </c>
      <c r="AH701" s="11">
        <f t="shared" si="76"/>
        <v>0</v>
      </c>
      <c r="AI701" s="73" t="str">
        <f>IF(AND(COUNTRY_INFO!K701&gt;0,COUNTRY_INFO!K701&lt;4), IF(AC701/Z701*100&lt;&gt;0, IF(AH701/Z701*100&gt;100,100,AH701/Z701*100), "-"),0)</f>
        <v>-</v>
      </c>
      <c r="AJ701" s="261"/>
      <c r="AK701" s="260">
        <f>IF(AND(D701&lt;&gt;0, D701&lt;&gt;"Unknown",D701&lt;&gt;"Stopped",D701&lt;&gt;"Not required"),D701/COUNTRY_INFO!D701, 0)</f>
        <v>0</v>
      </c>
      <c r="AL701" s="260">
        <f>IF(AND(J701&lt;&gt;0,J701&lt;&gt;"Unknown",J701&lt;&gt;"Stopped",J701&lt;&gt;"Not required"),J701/COUNTRY_INFO!D701, 0)</f>
        <v>1</v>
      </c>
      <c r="AM701" s="260">
        <f>IF(AND(P701&lt;&gt;0,P701&lt;&gt;"Unknown",P701&lt;&gt;"Not required"),P701/(COUNTRY_INFO!E701+COUNTRY_INFO!F701), 0)</f>
        <v>1</v>
      </c>
      <c r="AN701" s="260">
        <f>IF(AND(Z701&lt;&gt;0,Z701&lt;&gt;"Unknown",Z701&lt;&gt;"Not required"),IF(COUNTRY_INFO!K701=1,1,IF(COUNTRY_INFO!K701=2,0.5*COUNTRY_INFO!F701/(0.5*COUNTRY_INFO!F701+0.2*COUNTRY_INFO!G701),IF(COUNTRY_INFO!K701=3,COUNTRY_INFO!F701/(COUNTRY_INFO!F701+COUNTRY_INFO!G701)))),0)</f>
        <v>1</v>
      </c>
      <c r="AO701" s="260">
        <f>IF(AND(Z701&lt;&gt;0,Z701&lt;&gt;"Unknown",Z701&lt;&gt;"Not required"),IF(COUNTRY_INFO!K701=1,0,IF(COUNTRY_INFO!K701=2,0.2*COUNTRY_INFO!G701/(0.5*COUNTRY_INFO!F701+0.2*COUNTRY_INFO!G701),IF(COUNTRY_INFO!K701=3,COUNTRY_INFO!G701/(COUNTRY_INFO!F701+COUNTRY_INFO!G701)))),0)</f>
        <v>0</v>
      </c>
      <c r="AP701" s="259">
        <f>MAX(COUNTRY_INFO!D701*AK701*PROFILE!$G$7,COUNTRY_INFO!D701*AL701*PROFILE!$G$7)</f>
        <v>4.5112257653540664E-3</v>
      </c>
      <c r="AQ701" s="259">
        <f>MAX(COUNTRY_INFO!D701*AK701*PROFILE!$G$8,COUNTRY_INFO!D701*AL701*PROFILE!$G$8,COUNTRY_INFO!D701*AM701*PROFILE!$G$8)</f>
        <v>6310.5710185103071</v>
      </c>
      <c r="AR701" s="259">
        <f>MAX(COUNTRY_INFO!D701*AK701*PROFILE!$G$9,COUNTRY_INFO!D701*AL701*PROFILE!$G$9,COUNTRY_INFO!D701*AM701*PROFILE!$G$9,IF(AND(DISTRICT!Z701&lt;&gt;"Unknown",Z701&lt;&gt;"Not required"),COUNTRY_INFO!O701*DISTRICT!AN701,0))</f>
        <v>13105.210997565555</v>
      </c>
      <c r="AS701" s="259">
        <f>MAX(COUNTRY_INFO!D701*AK701*PROFILE!$G$10,COUNTRY_INFO!D701*AL701*PROFILE!$G$10,IF(AND(DISTRICT!Z701&lt;&gt;"Unknown",Z701&lt;&gt;"Not required"),COUNTRY_INFO!O701*DISTRICT!AO701,0))</f>
        <v>23670.213472698371</v>
      </c>
      <c r="AT701" s="259">
        <f t="shared" si="77"/>
        <v>43086</v>
      </c>
      <c r="AU701" s="258">
        <f t="shared" si="72"/>
        <v>0</v>
      </c>
      <c r="AV701" s="259">
        <f>MAX('MDA2'!J701,'T1'!L701,'T2'!J701,T3_R1!K701,T3_R2!K701)</f>
        <v>0</v>
      </c>
      <c r="AW701" s="259">
        <f>MAX('MDA1'!K701,'MDA2'!K701,'MDA3'!I701,'MDA3'!L701,'T1'!M701,'T2'!K701,T3_R1!L701,T3_R2!L701)</f>
        <v>12025</v>
      </c>
      <c r="AX701" s="259">
        <f>MAX('MDA1'!L701,'MDA2'!L701,'MDA3'!J701,'MDA3'!M701,'T1'!N701,'T2'!L701,T3_R1!M701,T3_R2!M701)</f>
        <v>21378</v>
      </c>
      <c r="AY701" s="259">
        <f t="shared" si="78"/>
        <v>33403</v>
      </c>
      <c r="AZ701" s="259">
        <f>MAX('MDA2'!J701,T701)</f>
        <v>0</v>
      </c>
      <c r="BA701" s="259">
        <f>MAX('MDA1'!K701,'MDA2'!K701,'MDA3'!I701,'MDA3'!L701,V701,AD701)</f>
        <v>12025</v>
      </c>
      <c r="BB701" s="259">
        <f>MAX('MDA1'!L701,'MDA2'!L701,'MDA3'!J701,'MDA3'!M701,AF701)</f>
        <v>21378</v>
      </c>
      <c r="BC701" s="259">
        <f t="shared" si="73"/>
        <v>33403</v>
      </c>
      <c r="BD701" s="260">
        <f t="shared" si="74"/>
        <v>77.526342663510178</v>
      </c>
    </row>
    <row r="702" spans="1:56" x14ac:dyDescent="0.2">
      <c r="A702" s="10" t="str">
        <f>IF(COUNTRY_INFO!A702=0," ",COUNTRY_INFO!A702)</f>
        <v>Ethiopia</v>
      </c>
      <c r="B702" s="10" t="str">
        <f>IF(COUNTRY_INFO!B702=0," ",COUNTRY_INFO!B702)</f>
        <v>SNNPR Sheka</v>
      </c>
      <c r="C702" s="87" t="str">
        <f>IF(COUNTRY_INFO!C702=0," ",COUNTRY_INFO!C702)</f>
        <v>Masha Town</v>
      </c>
      <c r="D702" s="67">
        <f>COUNTRY_INFO!L702</f>
        <v>0</v>
      </c>
      <c r="E702" s="61"/>
      <c r="F702" s="61"/>
      <c r="G702" s="11">
        <f>MAX('MDA1'!M702,'MDA2'!M702)</f>
        <v>0</v>
      </c>
      <c r="H702" s="11">
        <f>IF(AND(COUNTRY_INFO!H702&gt;0,COUNTRY_INFO!H702&lt;4),IF(D702&gt;MAX('MDA1'!M702,'MDA2'!M702),MAX('MDA1'!M702,'MDA2'!M702),D702),0)</f>
        <v>0</v>
      </c>
      <c r="I702" s="73">
        <f>IF(AND(COUNTRY_INFO!H702&gt;0,COUNTRY_INFO!H702&lt;4), IF(G702/D702*100&lt;&gt;0, IF(G702/D702*100&gt;100,100,G702/D702*100), "-"),0)</f>
        <v>0</v>
      </c>
      <c r="J702" s="67">
        <f>COUNTRY_INFO!M702</f>
        <v>10028</v>
      </c>
      <c r="K702" s="61"/>
      <c r="L702" s="61"/>
      <c r="M702" s="11">
        <f>MAX('MDA1'!M702,MAX('MDA3'!I702,'MDA3'!L702)+MAX('MDA3'!J702,'MDA3'!M702))</f>
        <v>8733</v>
      </c>
      <c r="N702" s="11">
        <f>IF(AND(COUNTRY_INFO!I702&gt;0,COUNTRY_INFO!I702&lt;4),IF(J702&gt;MAX('MDA1'!M702,MAX('MDA3'!I702,'MDA3'!L702)+MAX('MDA3'!J702,'MDA3'!M702)),MAX('MDA1'!M702,MAX('MDA3'!I702,'MDA3'!L702)+MAX('MDA3'!J702,'MDA3'!M702)),J702),0)</f>
        <v>8733</v>
      </c>
      <c r="O702" s="73">
        <f>IF(AND(COUNTRY_INFO!I702&gt;0,COUNTRY_INFO!I702&lt;4), IF(M702/J702*100&lt;&gt;0, IF(M702/J702*100&gt;100,100,M702/J702*100), "-"),0)</f>
        <v>87.086158755484647</v>
      </c>
      <c r="P702" s="67">
        <f>COUNTRY_INFO!N702</f>
        <v>4804</v>
      </c>
      <c r="Q702" s="61"/>
      <c r="R702" s="61"/>
      <c r="S702" s="11">
        <f>SUM(MAX('MDA2'!J702, 'T1'!L702, MAX(T3_R1!K702, T3_R2!K702)), MAX('MDA1'!K702, 'MDA2'!K702, 'T1'!M702, MAX(T3_R1!L702, T3_R2!L702)), MAX('MDA1'!L702, 'MDA2'!L702, 'T1'!N702, MAX(T3_R1!M702, T3_R2!M702)))</f>
        <v>3121</v>
      </c>
      <c r="T702" s="11">
        <f>IF(AND(COUNTRY_INFO!J702&gt;1,COUNTRY_INFO!J702&lt;4),IF(COUNTRY_INFO!E702&gt;MAX('MDA2'!J702,'T1'!L702,MAX(T3_R1!K702,T3_R2!K702)),MAX('MDA2'!J702,'T1'!L702,MAX(T3_R1!K702,T3_R2!K702)),COUNTRY_INFO!E702),0)</f>
        <v>0</v>
      </c>
      <c r="U702" s="217" t="str">
        <f>IF(AND(COUNTRY_INFO!J702&gt;1,COUNTRY_INFO!J702&lt;4), IF(T702/COUNTRY_INFO!E702*100&lt;&gt;0, IF(T702/COUNTRY_INFO!E702*100&gt;100,100,T702/COUNTRY_INFO!E702*100), "-"),0)</f>
        <v>-</v>
      </c>
      <c r="V702" s="11">
        <f>IF(AND(COUNTRY_INFO!J702&gt;1,COUNTRY_INFO!J702&lt;4),IF(COUNTRY_INFO!F702&gt;MAX('MDA1'!K702,'MDA2'!K702,'T1'!M702,MAX(T3_R1!L702,T3_R2!L702)),MAX('MDA1'!K702,'MDA2'!K702,'T1'!M702,MAX(T3_R1!L702,T3_R2!L702)),COUNTRY_INFO!F702),0)</f>
        <v>3121</v>
      </c>
      <c r="W702" s="217">
        <f>IF(AND(COUNTRY_INFO!J702&gt;1,COUNTRY_INFO!J702&lt;4), IF(V702/COUNTRY_INFO!F702*100&lt;&gt;0, IF(V702/COUNTRY_INFO!F702*100&gt;100,100,V702/COUNTRY_INFO!F702*100), "-"),0)</f>
        <v>96.595481275147009</v>
      </c>
      <c r="X702" s="11">
        <f t="shared" si="75"/>
        <v>3121</v>
      </c>
      <c r="Y702" s="73">
        <f>IF(AND(COUNTRY_INFO!J702&gt;1,COUNTRY_INFO!J702&lt;4), IF(S702/P702*100&lt;&gt;0, IF(X702/P702*100&gt;100,100,X702/P702*100), "-"),0)</f>
        <v>64.96669442131558</v>
      </c>
      <c r="Z702" s="67">
        <f>COUNTRY_INFO!O702</f>
        <v>2660.5</v>
      </c>
      <c r="AA702" s="61"/>
      <c r="AB702" s="61"/>
      <c r="AC702" s="11">
        <f>MAX('T1'!L702,'T2'!J702)+MAX('T1'!M702,'T2'!K702)+MAX('T1'!N702,'T2'!L702)</f>
        <v>2095</v>
      </c>
      <c r="AD702" s="11">
        <f>IF(COUNTRY_INFO!K702=1,IF(COUNTRY_INFO!F702*0.33&gt;MAX('T1'!M702,'T2'!K702),MAX('T1'!M702,'T2'!K702),COUNTRY_INFO!F702*0.33),IF(COUNTRY_INFO!K702=2,IF(COUNTRY_INFO!F702*0.5&gt;MAX('T1'!M702,'T2'!K702),MAX('T1'!M702,'T2'!K702),COUNTRY_INFO!F702*0.5),IF(COUNTRY_INFO!K702=3,IF(COUNTRY_INFO!F702&gt;MAX('T1'!M702,'T2'!K702),MAX('T1'!M702,'T2'!K702),COUNTRY_INFO!F702),0)))</f>
        <v>1615.5</v>
      </c>
      <c r="AE702" s="217">
        <f>IF(AND(COUNTRY_INFO!K702&gt;0,COUNTRY_INFO!K702&lt;4),IF(Z702&gt;0,IF(COUNTRY_INFO!K702=1, AD702/(COUNTRY_INFO!F702*0.33)*100, IF(COUNTRY_INFO!K702=2, AD702/(COUNTRY_INFO!F702*0.5)*100, IF(COUNTRY_INFO!K702=3, AD702/COUNTRY_INFO!F702*100))),"-"),0)</f>
        <v>100</v>
      </c>
      <c r="AF702" s="11">
        <f>IF(COUNTRY_INFO!K702=2,IF(COUNTRY_INFO!G702*0.2&gt;MAX('T1'!N702,'T2'!L702),MAX('T1'!N702,'T2'!L702),COUNTRY_INFO!G702*0.2),IF(COUNTRY_INFO!K702=3,IF(COUNTRY_INFO!G702&gt;MAX('T1'!N702,'T2'!L702),MAX('T1'!N702,'T2'!L702),COUNTRY_INFO!G702),0))</f>
        <v>0</v>
      </c>
      <c r="AG702" s="217">
        <f>IF(AND(COUNTRY_INFO!K702&gt;0,COUNTRY_INFO!K702&lt;4),IF(Z702&gt;0,IF(COUNTRY_INFO!K702=1, 0, IF(COUNTRY_INFO!K702=2, AF702/(COUNTRY_INFO!G702*0.2)*100, IF(COUNTRY_INFO!K702=3, AF702/COUNTRY_INFO!G702*100))),"-"),0)</f>
        <v>0</v>
      </c>
      <c r="AH702" s="11">
        <f t="shared" si="76"/>
        <v>1615.5</v>
      </c>
      <c r="AI702" s="73">
        <f>IF(AND(COUNTRY_INFO!K702&gt;0,COUNTRY_INFO!K702&lt;4), IF(AC702/Z702*100&lt;&gt;0, IF(AH702/Z702*100&gt;100,100,AH702/Z702*100), "-"),0)</f>
        <v>60.721668859236985</v>
      </c>
      <c r="AJ702" s="261"/>
      <c r="AK702" s="260">
        <f>IF(AND(D702&lt;&gt;0, D702&lt;&gt;"Unknown",D702&lt;&gt;"Stopped",D702&lt;&gt;"Not required"),D702/COUNTRY_INFO!D702, 0)</f>
        <v>0</v>
      </c>
      <c r="AL702" s="260">
        <f>IF(AND(J702&lt;&gt;0,J702&lt;&gt;"Unknown",J702&lt;&gt;"Stopped",J702&lt;&gt;"Not required"),J702/COUNTRY_INFO!D702, 0)</f>
        <v>1</v>
      </c>
      <c r="AM702" s="260">
        <f>IF(AND(P702&lt;&gt;0,P702&lt;&gt;"Unknown",P702&lt;&gt;"Not required"),P702/(COUNTRY_INFO!E702+COUNTRY_INFO!F702), 0)</f>
        <v>1</v>
      </c>
      <c r="AN702" s="260">
        <f>IF(AND(Z702&lt;&gt;0,Z702&lt;&gt;"Unknown",Z702&lt;&gt;"Not required"),IF(COUNTRY_INFO!K702=1,1,IF(COUNTRY_INFO!K702=2,0.5*COUNTRY_INFO!F702/(0.5*COUNTRY_INFO!F702+0.2*COUNTRY_INFO!G702),IF(COUNTRY_INFO!K702=3,COUNTRY_INFO!F702/(COUNTRY_INFO!F702+COUNTRY_INFO!G702)))),0)</f>
        <v>0.60721668859236988</v>
      </c>
      <c r="AO702" s="260">
        <f>IF(AND(Z702&lt;&gt;0,Z702&lt;&gt;"Unknown",Z702&lt;&gt;"Not required"),IF(COUNTRY_INFO!K702=1,0,IF(COUNTRY_INFO!K702=2,0.2*COUNTRY_INFO!G702/(0.5*COUNTRY_INFO!F702+0.2*COUNTRY_INFO!G702),IF(COUNTRY_INFO!K702=3,COUNTRY_INFO!G702/(COUNTRY_INFO!F702+COUNTRY_INFO!G702)))),0)</f>
        <v>0.39278331140763012</v>
      </c>
      <c r="AP702" s="259">
        <f>MAX(COUNTRY_INFO!D702*AK702*PROFILE!$G$7,COUNTRY_INFO!D702*AL702*PROFILE!$G$7)</f>
        <v>1.0499598935842403E-3</v>
      </c>
      <c r="AQ702" s="259">
        <f>MAX(COUNTRY_INFO!D702*AK702*PROFILE!$G$8,COUNTRY_INFO!D702*AL702*PROFILE!$G$8,COUNTRY_INFO!D702*AM702*PROFILE!$G$8)</f>
        <v>1468.7463717593037</v>
      </c>
      <c r="AR702" s="259">
        <f>MAX(COUNTRY_INFO!D702*AK702*PROFILE!$G$9,COUNTRY_INFO!D702*AL702*PROFILE!$G$9,COUNTRY_INFO!D702*AM702*PROFILE!$G$9,IF(AND(DISTRICT!Z702&lt;&gt;"Unknown",Z702&lt;&gt;"Not required"),COUNTRY_INFO!O702*DISTRICT!AN702,0))</f>
        <v>3050.1567999718559</v>
      </c>
      <c r="AS702" s="259">
        <f>MAX(COUNTRY_INFO!D702*AK702*PROFILE!$G$10,COUNTRY_INFO!D702*AL702*PROFILE!$G$10,IF(AND(DISTRICT!Z702&lt;&gt;"Unknown",Z702&lt;&gt;"Not required"),COUNTRY_INFO!O702*DISTRICT!AO702,0))</f>
        <v>5509.095778308947</v>
      </c>
      <c r="AT702" s="259">
        <f t="shared" si="77"/>
        <v>10028</v>
      </c>
      <c r="AU702" s="258" t="str">
        <f t="shared" si="72"/>
        <v>Y</v>
      </c>
      <c r="AV702" s="259">
        <f>MAX('MDA2'!J702,'T1'!L702,'T2'!J702,T3_R1!K702,T3_R2!K702)</f>
        <v>0</v>
      </c>
      <c r="AW702" s="259">
        <f>MAX('MDA1'!K702,'MDA2'!K702,'MDA3'!I702,'MDA3'!L702,'T1'!M702,'T2'!K702,T3_R1!L702,T3_R2!L702)</f>
        <v>3144</v>
      </c>
      <c r="AX702" s="259">
        <f>MAX('MDA1'!L702,'MDA2'!L702,'MDA3'!J702,'MDA3'!M702,'T1'!N702,'T2'!L702,T3_R1!M702,T3_R2!M702)</f>
        <v>5589</v>
      </c>
      <c r="AY702" s="259">
        <f t="shared" si="78"/>
        <v>8733</v>
      </c>
      <c r="AZ702" s="259">
        <f>MAX('MDA2'!J702,T702)</f>
        <v>0</v>
      </c>
      <c r="BA702" s="259">
        <f>MAX('MDA1'!K702,'MDA2'!K702,'MDA3'!I702,'MDA3'!L702,V702,AD702)</f>
        <v>3144</v>
      </c>
      <c r="BB702" s="259">
        <f>MAX('MDA1'!L702,'MDA2'!L702,'MDA3'!J702,'MDA3'!M702,AF702)</f>
        <v>5589</v>
      </c>
      <c r="BC702" s="259">
        <f t="shared" si="73"/>
        <v>8733</v>
      </c>
      <c r="BD702" s="260">
        <f t="shared" si="74"/>
        <v>87.086158755484647</v>
      </c>
    </row>
    <row r="703" spans="1:56" x14ac:dyDescent="0.2">
      <c r="A703" s="10" t="str">
        <f>IF(COUNTRY_INFO!A703=0," ",COUNTRY_INFO!A703)</f>
        <v>Ethiopia</v>
      </c>
      <c r="B703" s="10" t="str">
        <f>IF(COUNTRY_INFO!B703=0," ",COUNTRY_INFO!B703)</f>
        <v>SNNPR Sheka</v>
      </c>
      <c r="C703" s="87" t="str">
        <f>IF(COUNTRY_INFO!C703=0," ",COUNTRY_INFO!C703)</f>
        <v>Tepi Town</v>
      </c>
      <c r="D703" s="67">
        <f>COUNTRY_INFO!L703</f>
        <v>0</v>
      </c>
      <c r="E703" s="61"/>
      <c r="F703" s="61"/>
      <c r="G703" s="11">
        <f>MAX('MDA1'!M703,'MDA2'!M703)</f>
        <v>0</v>
      </c>
      <c r="H703" s="11">
        <f>IF(AND(COUNTRY_INFO!H703&gt;0,COUNTRY_INFO!H703&lt;4),IF(D703&gt;MAX('MDA1'!M703,'MDA2'!M703),MAX('MDA1'!M703,'MDA2'!M703),D703),0)</f>
        <v>0</v>
      </c>
      <c r="I703" s="73">
        <f>IF(AND(COUNTRY_INFO!H703&gt;0,COUNTRY_INFO!H703&lt;4), IF(G703/D703*100&lt;&gt;0, IF(G703/D703*100&gt;100,100,G703/D703*100), "-"),0)</f>
        <v>0</v>
      </c>
      <c r="J703" s="67">
        <f>COUNTRY_INFO!M703</f>
        <v>36684</v>
      </c>
      <c r="K703" s="61"/>
      <c r="L703" s="61"/>
      <c r="M703" s="11">
        <f>MAX('MDA1'!M703,MAX('MDA3'!I703,'MDA3'!L703)+MAX('MDA3'!J703,'MDA3'!M703))</f>
        <v>29507</v>
      </c>
      <c r="N703" s="11">
        <f>IF(AND(COUNTRY_INFO!I703&gt;0,COUNTRY_INFO!I703&lt;4),IF(J703&gt;MAX('MDA1'!M703,MAX('MDA3'!I703,'MDA3'!L703)+MAX('MDA3'!J703,'MDA3'!M703)),MAX('MDA1'!M703,MAX('MDA3'!I703,'MDA3'!L703)+MAX('MDA3'!J703,'MDA3'!M703)),J703),0)</f>
        <v>29507</v>
      </c>
      <c r="O703" s="73">
        <f>IF(AND(COUNTRY_INFO!I703&gt;0,COUNTRY_INFO!I703&lt;4), IF(M703/J703*100&lt;&gt;0, IF(M703/J703*100&gt;100,100,M703/J703*100), "-"),0)</f>
        <v>80.435612256024427</v>
      </c>
      <c r="P703" s="67">
        <f>COUNTRY_INFO!N703</f>
        <v>17571</v>
      </c>
      <c r="Q703" s="61"/>
      <c r="R703" s="61"/>
      <c r="S703" s="11">
        <f>SUM(MAX('MDA2'!J703, 'T1'!L703, MAX(T3_R1!K703, T3_R2!K703)), MAX('MDA1'!K703, 'MDA2'!K703, 'T1'!M703, MAX(T3_R1!L703, T3_R2!L703)), MAX('MDA1'!L703, 'MDA2'!L703, 'T1'!N703, MAX(T3_R1!M703, T3_R2!M703)))</f>
        <v>10321</v>
      </c>
      <c r="T703" s="11">
        <f>IF(AND(COUNTRY_INFO!J703&gt;1,COUNTRY_INFO!J703&lt;4),IF(COUNTRY_INFO!E703&gt;MAX('MDA2'!J703,'T1'!L703,MAX(T3_R1!K703,T3_R2!K703)),MAX('MDA2'!J703,'T1'!L703,MAX(T3_R1!K703,T3_R2!K703)),COUNTRY_INFO!E703),0)</f>
        <v>0</v>
      </c>
      <c r="U703" s="217" t="str">
        <f>IF(AND(COUNTRY_INFO!J703&gt;1,COUNTRY_INFO!J703&lt;4), IF(T703/COUNTRY_INFO!E703*100&lt;&gt;0, IF(T703/COUNTRY_INFO!E703*100&gt;100,100,T703/COUNTRY_INFO!E703*100), "-"),0)</f>
        <v>-</v>
      </c>
      <c r="V703" s="11">
        <f>IF(AND(COUNTRY_INFO!J703&gt;1,COUNTRY_INFO!J703&lt;4),IF(COUNTRY_INFO!F703&gt;MAX('MDA1'!K703,'MDA2'!K703,'T1'!M703,MAX(T3_R1!L703,T3_R2!L703)),MAX('MDA1'!K703,'MDA2'!K703,'T1'!M703,MAX(T3_R1!L703,T3_R2!L703)),COUNTRY_INFO!F703),0)</f>
        <v>10321</v>
      </c>
      <c r="W703" s="217">
        <f>IF(AND(COUNTRY_INFO!J703&gt;1,COUNTRY_INFO!J703&lt;4), IF(V703/COUNTRY_INFO!F703*100&lt;&gt;0, IF(V703/COUNTRY_INFO!F703*100&gt;100,100,V703/COUNTRY_INFO!F703*100), "-"),0)</f>
        <v>87.332882044339144</v>
      </c>
      <c r="X703" s="11">
        <f t="shared" si="75"/>
        <v>10321</v>
      </c>
      <c r="Y703" s="73">
        <f>IF(AND(COUNTRY_INFO!J703&gt;1,COUNTRY_INFO!J703&lt;4), IF(S703/P703*100&lt;&gt;0, IF(X703/P703*100&gt;100,100,X703/P703*100), "-"),0)</f>
        <v>58.738831028399062</v>
      </c>
      <c r="Z703" s="67">
        <f>COUNTRY_INFO!O703</f>
        <v>9731.6</v>
      </c>
      <c r="AA703" s="61"/>
      <c r="AB703" s="61"/>
      <c r="AC703" s="11">
        <f>MAX('T1'!L703,'T2'!J703)+MAX('T1'!M703,'T2'!K703)+MAX('T1'!N703,'T2'!L703)</f>
        <v>6926</v>
      </c>
      <c r="AD703" s="11">
        <f>IF(COUNTRY_INFO!K703=1,IF(COUNTRY_INFO!F703*0.33&gt;MAX('T1'!M703,'T2'!K703),MAX('T1'!M703,'T2'!K703),COUNTRY_INFO!F703*0.33),IF(COUNTRY_INFO!K703=2,IF(COUNTRY_INFO!F703*0.5&gt;MAX('T1'!M703,'T2'!K703),MAX('T1'!M703,'T2'!K703),COUNTRY_INFO!F703*0.5),IF(COUNTRY_INFO!K703=3,IF(COUNTRY_INFO!F703&gt;MAX('T1'!M703,'T2'!K703),MAX('T1'!M703,'T2'!K703),COUNTRY_INFO!F703),0)))</f>
        <v>5909</v>
      </c>
      <c r="AE703" s="217">
        <f>IF(AND(COUNTRY_INFO!K703&gt;0,COUNTRY_INFO!K703&lt;4),IF(Z703&gt;0,IF(COUNTRY_INFO!K703=1, AD703/(COUNTRY_INFO!F703*0.33)*100, IF(COUNTRY_INFO!K703=2, AD703/(COUNTRY_INFO!F703*0.5)*100, IF(COUNTRY_INFO!K703=3, AD703/COUNTRY_INFO!F703*100))),"-"),0)</f>
        <v>100</v>
      </c>
      <c r="AF703" s="11">
        <f>IF(COUNTRY_INFO!K703=2,IF(COUNTRY_INFO!G703*0.2&gt;MAX('T1'!N703,'T2'!L703),MAX('T1'!N703,'T2'!L703),COUNTRY_INFO!G703*0.2),IF(COUNTRY_INFO!K703=3,IF(COUNTRY_INFO!G703&gt;MAX('T1'!N703,'T2'!L703),MAX('T1'!N703,'T2'!L703),COUNTRY_INFO!G703),0))</f>
        <v>0</v>
      </c>
      <c r="AG703" s="217">
        <f>IF(AND(COUNTRY_INFO!K703&gt;0,COUNTRY_INFO!K703&lt;4),IF(Z703&gt;0,IF(COUNTRY_INFO!K703=1, 0, IF(COUNTRY_INFO!K703=2, AF703/(COUNTRY_INFO!G703*0.2)*100, IF(COUNTRY_INFO!K703=3, AF703/COUNTRY_INFO!G703*100))),"-"),0)</f>
        <v>0</v>
      </c>
      <c r="AH703" s="11">
        <f t="shared" si="76"/>
        <v>5909</v>
      </c>
      <c r="AI703" s="73">
        <f>IF(AND(COUNTRY_INFO!K703&gt;0,COUNTRY_INFO!K703&lt;4), IF(AC703/Z703*100&lt;&gt;0, IF(AH703/Z703*100&gt;100,100,AH703/Z703*100), "-"),0)</f>
        <v>60.719717209914094</v>
      </c>
      <c r="AJ703" s="261"/>
      <c r="AK703" s="260">
        <f>IF(AND(D703&lt;&gt;0, D703&lt;&gt;"Unknown",D703&lt;&gt;"Stopped",D703&lt;&gt;"Not required"),D703/COUNTRY_INFO!D703, 0)</f>
        <v>0</v>
      </c>
      <c r="AL703" s="260">
        <f>IF(AND(J703&lt;&gt;0,J703&lt;&gt;"Unknown",J703&lt;&gt;"Stopped",J703&lt;&gt;"Not required"),J703/COUNTRY_INFO!D703, 0)</f>
        <v>1</v>
      </c>
      <c r="AM703" s="260">
        <f>IF(AND(P703&lt;&gt;0,P703&lt;&gt;"Unknown",P703&lt;&gt;"Not required"),P703/(COUNTRY_INFO!E703+COUNTRY_INFO!F703), 0)</f>
        <v>1</v>
      </c>
      <c r="AN703" s="260">
        <f>IF(AND(Z703&lt;&gt;0,Z703&lt;&gt;"Unknown",Z703&lt;&gt;"Not required"),IF(COUNTRY_INFO!K703=1,1,IF(COUNTRY_INFO!K703=2,0.5*COUNTRY_INFO!F703/(0.5*COUNTRY_INFO!F703+0.2*COUNTRY_INFO!G703),IF(COUNTRY_INFO!K703=3,COUNTRY_INFO!F703/(COUNTRY_INFO!F703+COUNTRY_INFO!G703)))),0)</f>
        <v>0.60719717209914092</v>
      </c>
      <c r="AO703" s="260">
        <f>IF(AND(Z703&lt;&gt;0,Z703&lt;&gt;"Unknown",Z703&lt;&gt;"Not required"),IF(COUNTRY_INFO!K703=1,0,IF(COUNTRY_INFO!K703=2,0.2*COUNTRY_INFO!G703/(0.5*COUNTRY_INFO!F703+0.2*COUNTRY_INFO!G703),IF(COUNTRY_INFO!K703=3,COUNTRY_INFO!G703/(COUNTRY_INFO!F703+COUNTRY_INFO!G703)))),0)</f>
        <v>0.39280282790085908</v>
      </c>
      <c r="AP703" s="259">
        <f>MAX(COUNTRY_INFO!D703*AK703*PROFILE!$G$7,COUNTRY_INFO!D703*AL703*PROFILE!$G$7)</f>
        <v>3.8409183023777695E-3</v>
      </c>
      <c r="AQ703" s="259">
        <f>MAX(COUNTRY_INFO!D703*AK703*PROFILE!$G$8,COUNTRY_INFO!D703*AL703*PROFILE!$G$8,COUNTRY_INFO!D703*AM703*PROFILE!$G$8)</f>
        <v>5372.9050560050155</v>
      </c>
      <c r="AR703" s="259">
        <f>MAX(COUNTRY_INFO!D703*AK703*PROFILE!$G$9,COUNTRY_INFO!D703*AL703*PROFILE!$G$9,COUNTRY_INFO!D703*AM703*PROFILE!$G$9,IF(AND(DISTRICT!Z703&lt;&gt;"Unknown",Z703&lt;&gt;"Not required"),COUNTRY_INFO!O703*DISTRICT!AN703,0))</f>
        <v>11157.952936793734</v>
      </c>
      <c r="AS703" s="259">
        <f>MAX(COUNTRY_INFO!D703*AK703*PROFILE!$G$10,COUNTRY_INFO!D703*AL703*PROFILE!$G$10,IF(AND(DISTRICT!Z703&lt;&gt;"Unknown",Z703&lt;&gt;"Not required"),COUNTRY_INFO!O703*DISTRICT!AO703,0))</f>
        <v>20153.138166282948</v>
      </c>
      <c r="AT703" s="259">
        <f t="shared" si="77"/>
        <v>36684</v>
      </c>
      <c r="AU703" s="258" t="str">
        <f t="shared" si="72"/>
        <v>Y</v>
      </c>
      <c r="AV703" s="259">
        <f>MAX('MDA2'!J703,'T1'!L703,'T2'!J703,T3_R1!K703,T3_R2!K703)</f>
        <v>0</v>
      </c>
      <c r="AW703" s="259">
        <f>MAX('MDA1'!K703,'MDA2'!K703,'MDA3'!I703,'MDA3'!L703,'T1'!M703,'T2'!K703,T3_R1!L703,T3_R2!L703)</f>
        <v>10623</v>
      </c>
      <c r="AX703" s="259">
        <f>MAX('MDA1'!L703,'MDA2'!L703,'MDA3'!J703,'MDA3'!M703,'T1'!N703,'T2'!L703,T3_R1!M703,T3_R2!M703)</f>
        <v>18884</v>
      </c>
      <c r="AY703" s="259">
        <f t="shared" si="78"/>
        <v>29507</v>
      </c>
      <c r="AZ703" s="259">
        <f>MAX('MDA2'!J703,T703)</f>
        <v>0</v>
      </c>
      <c r="BA703" s="259">
        <f>MAX('MDA1'!K703,'MDA2'!K703,'MDA3'!I703,'MDA3'!L703,V703,AD703)</f>
        <v>10623</v>
      </c>
      <c r="BB703" s="259">
        <f>MAX('MDA1'!L703,'MDA2'!L703,'MDA3'!J703,'MDA3'!M703,AF703)</f>
        <v>18884</v>
      </c>
      <c r="BC703" s="259">
        <f t="shared" si="73"/>
        <v>29507</v>
      </c>
      <c r="BD703" s="260">
        <f t="shared" si="74"/>
        <v>80.435612256024427</v>
      </c>
    </row>
    <row r="704" spans="1:56" x14ac:dyDescent="0.2">
      <c r="A704" s="10" t="str">
        <f>IF(COUNTRY_INFO!A704=0," ",COUNTRY_INFO!A704)</f>
        <v>Ethiopia</v>
      </c>
      <c r="B704" s="10" t="str">
        <f>IF(COUNTRY_INFO!B704=0," ",COUNTRY_INFO!B704)</f>
        <v>SNNPR Sheka</v>
      </c>
      <c r="C704" s="87" t="str">
        <f>IF(COUNTRY_INFO!C704=0," ",COUNTRY_INFO!C704)</f>
        <v>Yeki</v>
      </c>
      <c r="D704" s="67">
        <f>COUNTRY_INFO!L704</f>
        <v>0</v>
      </c>
      <c r="E704" s="61"/>
      <c r="F704" s="61"/>
      <c r="G704" s="11">
        <f>MAX('MDA1'!M704,'MDA2'!M704)</f>
        <v>0</v>
      </c>
      <c r="H704" s="11">
        <f>IF(AND(COUNTRY_INFO!H704&gt;0,COUNTRY_INFO!H704&lt;4),IF(D704&gt;MAX('MDA1'!M704,'MDA2'!M704),MAX('MDA1'!M704,'MDA2'!M704),D704),0)</f>
        <v>0</v>
      </c>
      <c r="I704" s="73">
        <f>IF(AND(COUNTRY_INFO!H704&gt;0,COUNTRY_INFO!H704&lt;4), IF(G704/D704*100&lt;&gt;0, IF(G704/D704*100&gt;100,100,G704/D704*100), "-"),0)</f>
        <v>0</v>
      </c>
      <c r="J704" s="67">
        <f>COUNTRY_INFO!M704</f>
        <v>138912</v>
      </c>
      <c r="K704" s="61"/>
      <c r="L704" s="61"/>
      <c r="M704" s="11">
        <f>MAX('MDA1'!M704,MAX('MDA3'!I704,'MDA3'!L704)+MAX('MDA3'!J704,'MDA3'!M704))</f>
        <v>108104</v>
      </c>
      <c r="N704" s="11">
        <f>IF(AND(COUNTRY_INFO!I704&gt;0,COUNTRY_INFO!I704&lt;4),IF(J704&gt;MAX('MDA1'!M704,MAX('MDA3'!I704,'MDA3'!L704)+MAX('MDA3'!J704,'MDA3'!M704)),MAX('MDA1'!M704,MAX('MDA3'!I704,'MDA3'!L704)+MAX('MDA3'!J704,'MDA3'!M704)),J704),0)</f>
        <v>108104</v>
      </c>
      <c r="O704" s="73">
        <f>IF(AND(COUNTRY_INFO!I704&gt;0,COUNTRY_INFO!I704&lt;4), IF(M704/J704*100&lt;&gt;0, IF(M704/J704*100&gt;100,100,M704/J704*100), "-"),0)</f>
        <v>77.82193043077632</v>
      </c>
      <c r="P704" s="67">
        <f>COUNTRY_INFO!N704</f>
        <v>66535</v>
      </c>
      <c r="Q704" s="61"/>
      <c r="R704" s="61"/>
      <c r="S704" s="11">
        <f>SUM(MAX('MDA2'!J704, 'T1'!L704, MAX(T3_R1!K704, T3_R2!K704)), MAX('MDA1'!K704, 'MDA2'!K704, 'T1'!M704, MAX(T3_R1!L704, T3_R2!L704)), MAX('MDA1'!L704, 'MDA2'!L704, 'T1'!N704, MAX(T3_R1!M704, T3_R2!M704)))</f>
        <v>44240</v>
      </c>
      <c r="T704" s="11">
        <f>IF(AND(COUNTRY_INFO!J704&gt;1,COUNTRY_INFO!J704&lt;4),IF(COUNTRY_INFO!E704&gt;MAX('MDA2'!J704,'T1'!L704,MAX(T3_R1!K704,T3_R2!K704)),MAX('MDA2'!J704,'T1'!L704,MAX(T3_R1!K704,T3_R2!K704)),COUNTRY_INFO!E704),0)</f>
        <v>0</v>
      </c>
      <c r="U704" s="217" t="str">
        <f>IF(AND(COUNTRY_INFO!J704&gt;1,COUNTRY_INFO!J704&lt;4), IF(T704/COUNTRY_INFO!E704*100&lt;&gt;0, IF(T704/COUNTRY_INFO!E704*100&gt;100,100,T704/COUNTRY_INFO!E704*100), "-"),0)</f>
        <v>-</v>
      </c>
      <c r="V704" s="11">
        <f>IF(AND(COUNTRY_INFO!J704&gt;1,COUNTRY_INFO!J704&lt;4),IF(COUNTRY_INFO!F704&gt;MAX('MDA1'!K704,'MDA2'!K704,'T1'!M704,MAX(T3_R1!L704,T3_R2!L704)),MAX('MDA1'!K704,'MDA2'!K704,'T1'!M704,MAX(T3_R1!L704,T3_R2!L704)),COUNTRY_INFO!F704),0)</f>
        <v>44240</v>
      </c>
      <c r="W704" s="217">
        <f>IF(AND(COUNTRY_INFO!J704&gt;1,COUNTRY_INFO!J704&lt;4), IF(V704/COUNTRY_INFO!F704*100&lt;&gt;0, IF(V704/COUNTRY_INFO!F704*100&gt;100,100,V704/COUNTRY_INFO!F704*100), "-"),0)</f>
        <v>98.858126075394964</v>
      </c>
      <c r="X704" s="11">
        <f t="shared" si="75"/>
        <v>44240</v>
      </c>
      <c r="Y704" s="73">
        <f>IF(AND(COUNTRY_INFO!J704&gt;1,COUNTRY_INFO!J704&lt;4), IF(S704/P704*100&lt;&gt;0, IF(X704/P704*100&gt;100,100,X704/P704*100), "-"),0)</f>
        <v>66.491320357706471</v>
      </c>
      <c r="Z704" s="67">
        <f>COUNTRY_INFO!O704</f>
        <v>14767.83</v>
      </c>
      <c r="AA704" s="61"/>
      <c r="AB704" s="61"/>
      <c r="AC704" s="11">
        <f>MAX('T1'!L704,'T2'!J704)+MAX('T1'!M704,'T2'!K704)+MAX('T1'!N704,'T2'!L704)</f>
        <v>0</v>
      </c>
      <c r="AD704" s="11">
        <f>IF(COUNTRY_INFO!K704=1,IF(COUNTRY_INFO!F704*0.33&gt;MAX('T1'!M704,'T2'!K704),MAX('T1'!M704,'T2'!K704),COUNTRY_INFO!F704*0.33),IF(COUNTRY_INFO!K704=2,IF(COUNTRY_INFO!F704*0.5&gt;MAX('T1'!M704,'T2'!K704),MAX('T1'!M704,'T2'!K704),COUNTRY_INFO!F704*0.5),IF(COUNTRY_INFO!K704=3,IF(COUNTRY_INFO!F704&gt;MAX('T1'!M704,'T2'!K704),MAX('T1'!M704,'T2'!K704),COUNTRY_INFO!F704),0)))</f>
        <v>0</v>
      </c>
      <c r="AE704" s="217">
        <f>IF(AND(COUNTRY_INFO!K704&gt;0,COUNTRY_INFO!K704&lt;4),IF(Z704&gt;0,IF(COUNTRY_INFO!K704=1, AD704/(COUNTRY_INFO!F704*0.33)*100, IF(COUNTRY_INFO!K704=2, AD704/(COUNTRY_INFO!F704*0.5)*100, IF(COUNTRY_INFO!K704=3, AD704/COUNTRY_INFO!F704*100))),"-"),0)</f>
        <v>0</v>
      </c>
      <c r="AF704" s="11">
        <f>IF(COUNTRY_INFO!K704=2,IF(COUNTRY_INFO!G704*0.2&gt;MAX('T1'!N704,'T2'!L704),MAX('T1'!N704,'T2'!L704),COUNTRY_INFO!G704*0.2),IF(COUNTRY_INFO!K704=3,IF(COUNTRY_INFO!G704&gt;MAX('T1'!N704,'T2'!L704),MAX('T1'!N704,'T2'!L704),COUNTRY_INFO!G704),0))</f>
        <v>0</v>
      </c>
      <c r="AG704" s="217">
        <f>IF(AND(COUNTRY_INFO!K704&gt;0,COUNTRY_INFO!K704&lt;4),IF(Z704&gt;0,IF(COUNTRY_INFO!K704=1, 0, IF(COUNTRY_INFO!K704=2, AF704/(COUNTRY_INFO!G704*0.2)*100, IF(COUNTRY_INFO!K704=3, AF704/COUNTRY_INFO!G704*100))),"-"),0)</f>
        <v>0</v>
      </c>
      <c r="AH704" s="11">
        <f t="shared" si="76"/>
        <v>0</v>
      </c>
      <c r="AI704" s="73" t="str">
        <f>IF(AND(COUNTRY_INFO!K704&gt;0,COUNTRY_INFO!K704&lt;4), IF(AC704/Z704*100&lt;&gt;0, IF(AH704/Z704*100&gt;100,100,AH704/Z704*100), "-"),0)</f>
        <v>-</v>
      </c>
      <c r="AJ704" s="261"/>
      <c r="AK704" s="260">
        <f>IF(AND(D704&lt;&gt;0, D704&lt;&gt;"Unknown",D704&lt;&gt;"Stopped",D704&lt;&gt;"Not required"),D704/COUNTRY_INFO!D704, 0)</f>
        <v>0</v>
      </c>
      <c r="AL704" s="260">
        <f>IF(AND(J704&lt;&gt;0,J704&lt;&gt;"Unknown",J704&lt;&gt;"Stopped",J704&lt;&gt;"Not required"),J704/COUNTRY_INFO!D704, 0)</f>
        <v>1</v>
      </c>
      <c r="AM704" s="260">
        <f>IF(AND(P704&lt;&gt;0,P704&lt;&gt;"Unknown",P704&lt;&gt;"Not required"),P704/(COUNTRY_INFO!E704+COUNTRY_INFO!F704), 0)</f>
        <v>1</v>
      </c>
      <c r="AN704" s="260">
        <f>IF(AND(Z704&lt;&gt;0,Z704&lt;&gt;"Unknown",Z704&lt;&gt;"Not required"),IF(COUNTRY_INFO!K704=1,1,IF(COUNTRY_INFO!K704=2,0.5*COUNTRY_INFO!F704/(0.5*COUNTRY_INFO!F704+0.2*COUNTRY_INFO!G704),IF(COUNTRY_INFO!K704=3,COUNTRY_INFO!F704/(COUNTRY_INFO!F704+COUNTRY_INFO!G704)))),0)</f>
        <v>1</v>
      </c>
      <c r="AO704" s="260">
        <f>IF(AND(Z704&lt;&gt;0,Z704&lt;&gt;"Unknown",Z704&lt;&gt;"Not required"),IF(COUNTRY_INFO!K704=1,0,IF(COUNTRY_INFO!K704=2,0.2*COUNTRY_INFO!G704/(0.5*COUNTRY_INFO!F704+0.2*COUNTRY_INFO!G704),IF(COUNTRY_INFO!K704=3,COUNTRY_INFO!G704/(COUNTRY_INFO!F704+COUNTRY_INFO!G704)))),0)</f>
        <v>0</v>
      </c>
      <c r="AP704" s="259">
        <f>MAX(COUNTRY_INFO!D704*AK704*PROFILE!$G$7,COUNTRY_INFO!D704*AL704*PROFILE!$G$7)</f>
        <v>1.454447833442102E-2</v>
      </c>
      <c r="AQ704" s="259">
        <f>MAX(COUNTRY_INFO!D704*AK704*PROFILE!$G$8,COUNTRY_INFO!D704*AL704*PROFILE!$G$8,COUNTRY_INFO!D704*AM704*PROFILE!$G$8)</f>
        <v>20345.681690649024</v>
      </c>
      <c r="AR704" s="259">
        <f>MAX(COUNTRY_INFO!D704*AK704*PROFILE!$G$9,COUNTRY_INFO!D704*AL704*PROFILE!$G$9,COUNTRY_INFO!D704*AM704*PROFILE!$G$9,IF(AND(DISTRICT!Z704&lt;&gt;"Unknown",Z704&lt;&gt;"Not required"),COUNTRY_INFO!O704*DISTRICT!AN704,0))</f>
        <v>42252.03244891209</v>
      </c>
      <c r="AS704" s="259">
        <f>MAX(COUNTRY_INFO!D704*AK704*PROFILE!$G$10,COUNTRY_INFO!D704*AL704*PROFILE!$G$10,IF(AND(DISTRICT!Z704&lt;&gt;"Unknown",Z704&lt;&gt;"Not required"),COUNTRY_INFO!O704*DISTRICT!AO704,0))</f>
        <v>76314.271315960548</v>
      </c>
      <c r="AT704" s="259">
        <f t="shared" si="77"/>
        <v>138912</v>
      </c>
      <c r="AU704" s="258">
        <f t="shared" si="72"/>
        <v>0</v>
      </c>
      <c r="AV704" s="259">
        <f>MAX('MDA2'!J704,'T1'!L704,'T2'!J704,T3_R1!K704,T3_R2!K704)</f>
        <v>0</v>
      </c>
      <c r="AW704" s="259">
        <f>MAX('MDA1'!K704,'MDA2'!K704,'MDA3'!I704,'MDA3'!L704,'T1'!M704,'T2'!K704,T3_R1!L704,T3_R2!L704)</f>
        <v>44240</v>
      </c>
      <c r="AX704" s="259">
        <f>MAX('MDA1'!L704,'MDA2'!L704,'MDA3'!J704,'MDA3'!M704,'T1'!N704,'T2'!L704,T3_R1!M704,T3_R2!M704)</f>
        <v>69187</v>
      </c>
      <c r="AY704" s="259">
        <f t="shared" si="78"/>
        <v>113427</v>
      </c>
      <c r="AZ704" s="259">
        <f>MAX('MDA2'!J704,T704)</f>
        <v>0</v>
      </c>
      <c r="BA704" s="259">
        <f>MAX('MDA1'!K704,'MDA2'!K704,'MDA3'!I704,'MDA3'!L704,V704,AD704)</f>
        <v>44240</v>
      </c>
      <c r="BB704" s="259">
        <f>MAX('MDA1'!L704,'MDA2'!L704,'MDA3'!J704,'MDA3'!M704,AF704)</f>
        <v>69187</v>
      </c>
      <c r="BC704" s="259">
        <f t="shared" si="73"/>
        <v>113427</v>
      </c>
      <c r="BD704" s="260">
        <f t="shared" si="74"/>
        <v>81.653852798894263</v>
      </c>
    </row>
    <row r="705" spans="1:56" x14ac:dyDescent="0.2">
      <c r="A705" s="10" t="str">
        <f>IF(COUNTRY_INFO!A705=0," ",COUNTRY_INFO!A705)</f>
        <v>Ethiopia</v>
      </c>
      <c r="B705" s="10" t="str">
        <f>IF(COUNTRY_INFO!B705=0," ",COUNTRY_INFO!B705)</f>
        <v>SNNPR Sidama</v>
      </c>
      <c r="C705" s="87" t="str">
        <f>IF(COUNTRY_INFO!C705=0," ",COUNTRY_INFO!C705)</f>
        <v>Aleta Chiko (Chiko)</v>
      </c>
      <c r="D705" s="67">
        <f>COUNTRY_INFO!L705</f>
        <v>0</v>
      </c>
      <c r="E705" s="61"/>
      <c r="F705" s="61"/>
      <c r="G705" s="11">
        <f>MAX('MDA1'!M705,'MDA2'!M705)</f>
        <v>0</v>
      </c>
      <c r="H705" s="11">
        <f>IF(AND(COUNTRY_INFO!H705&gt;0,COUNTRY_INFO!H705&lt;4),IF(D705&gt;MAX('MDA1'!M705,'MDA2'!M705),MAX('MDA1'!M705,'MDA2'!M705),D705),0)</f>
        <v>0</v>
      </c>
      <c r="I705" s="73">
        <f>IF(AND(COUNTRY_INFO!H705&gt;0,COUNTRY_INFO!H705&lt;4), IF(G705/D705*100&lt;&gt;0, IF(G705/D705*100&gt;100,100,G705/D705*100), "-"),0)</f>
        <v>0</v>
      </c>
      <c r="J705" s="67">
        <f>COUNTRY_INFO!M705</f>
        <v>0</v>
      </c>
      <c r="K705" s="61"/>
      <c r="L705" s="61"/>
      <c r="M705" s="11">
        <f>MAX('MDA1'!M705,MAX('MDA3'!I705,'MDA3'!L705)+MAX('MDA3'!J705,'MDA3'!M705))</f>
        <v>72459</v>
      </c>
      <c r="N705" s="11">
        <f>IF(AND(COUNTRY_INFO!I705&gt;0,COUNTRY_INFO!I705&lt;4),IF(J705&gt;MAX('MDA1'!M705,MAX('MDA3'!I705,'MDA3'!L705)+MAX('MDA3'!J705,'MDA3'!M705)),MAX('MDA1'!M705,MAX('MDA3'!I705,'MDA3'!L705)+MAX('MDA3'!J705,'MDA3'!M705)),J705),0)</f>
        <v>0</v>
      </c>
      <c r="O705" s="73">
        <f>IF(AND(COUNTRY_INFO!I705&gt;0,COUNTRY_INFO!I705&lt;4), IF(M705/J705*100&lt;&gt;0, IF(M705/J705*100&gt;100,100,M705/J705*100), "-"),0)</f>
        <v>0</v>
      </c>
      <c r="P705" s="67">
        <f>COUNTRY_INFO!N705</f>
        <v>93165</v>
      </c>
      <c r="Q705" s="61"/>
      <c r="R705" s="61"/>
      <c r="S705" s="11">
        <f>SUM(MAX('MDA2'!J705, 'T1'!L705, MAX(T3_R1!K705, T3_R2!K705)), MAX('MDA1'!K705, 'MDA2'!K705, 'T1'!M705, MAX(T3_R1!L705, T3_R2!L705)), MAX('MDA1'!L705, 'MDA2'!L705, 'T1'!N705, MAX(T3_R1!M705, T3_R2!M705)))</f>
        <v>61752</v>
      </c>
      <c r="T705" s="11">
        <f>IF(AND(COUNTRY_INFO!J705&gt;1,COUNTRY_INFO!J705&lt;4),IF(COUNTRY_INFO!E705&gt;MAX('MDA2'!J705,'T1'!L705,MAX(T3_R1!K705,T3_R2!K705)),MAX('MDA2'!J705,'T1'!L705,MAX(T3_R1!K705,T3_R2!K705)),COUNTRY_INFO!E705),0)</f>
        <v>0</v>
      </c>
      <c r="U705" s="217" t="str">
        <f>IF(AND(COUNTRY_INFO!J705&gt;1,COUNTRY_INFO!J705&lt;4), IF(T705/COUNTRY_INFO!E705*100&lt;&gt;0, IF(T705/COUNTRY_INFO!E705*100&gt;100,100,T705/COUNTRY_INFO!E705*100), "-"),0)</f>
        <v>-</v>
      </c>
      <c r="V705" s="11">
        <f>IF(AND(COUNTRY_INFO!J705&gt;1,COUNTRY_INFO!J705&lt;4),IF(COUNTRY_INFO!F705&gt;MAX('MDA1'!K705,'MDA2'!K705,'T1'!M705,MAX(T3_R1!L705,T3_R2!L705)),MAX('MDA1'!K705,'MDA2'!K705,'T1'!M705,MAX(T3_R1!L705,T3_R2!L705)),COUNTRY_INFO!F705),0)</f>
        <v>61752</v>
      </c>
      <c r="W705" s="217">
        <f>IF(AND(COUNTRY_INFO!J705&gt;1,COUNTRY_INFO!J705&lt;4), IF(V705/COUNTRY_INFO!F705*100&lt;&gt;0, IF(V705/COUNTRY_INFO!F705*100&gt;100,100,V705/COUNTRY_INFO!F705*100), "-"),0)</f>
        <v>98.547764195206028</v>
      </c>
      <c r="X705" s="11">
        <f t="shared" si="75"/>
        <v>61752</v>
      </c>
      <c r="Y705" s="73">
        <f>IF(AND(COUNTRY_INFO!J705&gt;1,COUNTRY_INFO!J705&lt;4), IF(S705/P705*100&lt;&gt;0, IF(X705/P705*100&gt;100,100,X705/P705*100), "-"),0)</f>
        <v>66.2824021896635</v>
      </c>
      <c r="Z705" s="67">
        <f>COUNTRY_INFO!O705</f>
        <v>20678.460000000003</v>
      </c>
      <c r="AA705" s="61"/>
      <c r="AB705" s="61"/>
      <c r="AC705" s="11">
        <f>MAX('T1'!L705,'T2'!J705)+MAX('T1'!M705,'T2'!K705)+MAX('T1'!N705,'T2'!L705)</f>
        <v>0</v>
      </c>
      <c r="AD705" s="11">
        <f>IF(COUNTRY_INFO!K705=1,IF(COUNTRY_INFO!F705*0.33&gt;MAX('T1'!M705,'T2'!K705),MAX('T1'!M705,'T2'!K705),COUNTRY_INFO!F705*0.33),IF(COUNTRY_INFO!K705=2,IF(COUNTRY_INFO!F705*0.5&gt;MAX('T1'!M705,'T2'!K705),MAX('T1'!M705,'T2'!K705),COUNTRY_INFO!F705*0.5),IF(COUNTRY_INFO!K705=3,IF(COUNTRY_INFO!F705&gt;MAX('T1'!M705,'T2'!K705),MAX('T1'!M705,'T2'!K705),COUNTRY_INFO!F705),0)))</f>
        <v>0</v>
      </c>
      <c r="AE705" s="217">
        <f>IF(AND(COUNTRY_INFO!K705&gt;0,COUNTRY_INFO!K705&lt;4),IF(Z705&gt;0,IF(COUNTRY_INFO!K705=1, AD705/(COUNTRY_INFO!F705*0.33)*100, IF(COUNTRY_INFO!K705=2, AD705/(COUNTRY_INFO!F705*0.5)*100, IF(COUNTRY_INFO!K705=3, AD705/COUNTRY_INFO!F705*100))),"-"),0)</f>
        <v>0</v>
      </c>
      <c r="AF705" s="11">
        <f>IF(COUNTRY_INFO!K705=2,IF(COUNTRY_INFO!G705*0.2&gt;MAX('T1'!N705,'T2'!L705),MAX('T1'!N705,'T2'!L705),COUNTRY_INFO!G705*0.2),IF(COUNTRY_INFO!K705=3,IF(COUNTRY_INFO!G705&gt;MAX('T1'!N705,'T2'!L705),MAX('T1'!N705,'T2'!L705),COUNTRY_INFO!G705),0))</f>
        <v>0</v>
      </c>
      <c r="AG705" s="217">
        <f>IF(AND(COUNTRY_INFO!K705&gt;0,COUNTRY_INFO!K705&lt;4),IF(Z705&gt;0,IF(COUNTRY_INFO!K705=1, 0, IF(COUNTRY_INFO!K705=2, AF705/(COUNTRY_INFO!G705*0.2)*100, IF(COUNTRY_INFO!K705=3, AF705/COUNTRY_INFO!G705*100))),"-"),0)</f>
        <v>0</v>
      </c>
      <c r="AH705" s="11">
        <f t="shared" si="76"/>
        <v>0</v>
      </c>
      <c r="AI705" s="73" t="str">
        <f>IF(AND(COUNTRY_INFO!K705&gt;0,COUNTRY_INFO!K705&lt;4), IF(AC705/Z705*100&lt;&gt;0, IF(AH705/Z705*100&gt;100,100,AH705/Z705*100), "-"),0)</f>
        <v>-</v>
      </c>
      <c r="AJ705" s="261"/>
      <c r="AK705" s="260">
        <f>IF(AND(D705&lt;&gt;0, D705&lt;&gt;"Unknown",D705&lt;&gt;"Stopped",D705&lt;&gt;"Not required"),D705/COUNTRY_INFO!D705, 0)</f>
        <v>0</v>
      </c>
      <c r="AL705" s="260">
        <f>IF(AND(J705&lt;&gt;0,J705&lt;&gt;"Unknown",J705&lt;&gt;"Stopped",J705&lt;&gt;"Not required"),J705/COUNTRY_INFO!D705, 0)</f>
        <v>0</v>
      </c>
      <c r="AM705" s="260">
        <f>IF(AND(P705&lt;&gt;0,P705&lt;&gt;"Unknown",P705&lt;&gt;"Not required"),P705/(COUNTRY_INFO!E705+COUNTRY_INFO!F705), 0)</f>
        <v>1</v>
      </c>
      <c r="AN705" s="260">
        <f>IF(AND(Z705&lt;&gt;0,Z705&lt;&gt;"Unknown",Z705&lt;&gt;"Not required"),IF(COUNTRY_INFO!K705=1,1,IF(COUNTRY_INFO!K705=2,0.5*COUNTRY_INFO!F705/(0.5*COUNTRY_INFO!F705+0.2*COUNTRY_INFO!G705),IF(COUNTRY_INFO!K705=3,COUNTRY_INFO!F705/(COUNTRY_INFO!F705+COUNTRY_INFO!G705)))),0)</f>
        <v>1</v>
      </c>
      <c r="AO705" s="260">
        <f>IF(AND(Z705&lt;&gt;0,Z705&lt;&gt;"Unknown",Z705&lt;&gt;"Not required"),IF(COUNTRY_INFO!K705=1,0,IF(COUNTRY_INFO!K705=2,0.2*COUNTRY_INFO!G705/(0.5*COUNTRY_INFO!F705+0.2*COUNTRY_INFO!G705),IF(COUNTRY_INFO!K705=3,COUNTRY_INFO!G705/(COUNTRY_INFO!F705+COUNTRY_INFO!G705)))),0)</f>
        <v>0</v>
      </c>
      <c r="AP705" s="259">
        <f>MAX(COUNTRY_INFO!D705*AK705*PROFILE!$G$7,COUNTRY_INFO!D705*AL705*PROFILE!$G$7)</f>
        <v>0</v>
      </c>
      <c r="AQ705" s="259">
        <f>MAX(COUNTRY_INFO!D705*AK705*PROFILE!$G$8,COUNTRY_INFO!D705*AL705*PROFILE!$G$8,COUNTRY_INFO!D705*AM705*PROFILE!$G$8)</f>
        <v>28488.963454056036</v>
      </c>
      <c r="AR705" s="259">
        <f>MAX(COUNTRY_INFO!D705*AK705*PROFILE!$G$9,COUNTRY_INFO!D705*AL705*PROFILE!$G$9,COUNTRY_INFO!D705*AM705*PROFILE!$G$9,IF(AND(DISTRICT!Z705&lt;&gt;"Unknown",Z705&lt;&gt;"Not required"),COUNTRY_INFO!O705*DISTRICT!AN705,0))</f>
        <v>59163.247837986208</v>
      </c>
      <c r="AS705" s="259">
        <f>MAX(COUNTRY_INFO!D705*AK705*PROFILE!$G$10,COUNTRY_INFO!D705*AL705*PROFILE!$G$10,IF(AND(DISTRICT!Z705&lt;&gt;"Unknown",Z705&lt;&gt;"Not required"),COUNTRY_INFO!O705*DISTRICT!AO705,0))</f>
        <v>0</v>
      </c>
      <c r="AT705" s="259">
        <f t="shared" si="77"/>
        <v>87652.211292042251</v>
      </c>
      <c r="AU705" s="258">
        <f t="shared" si="72"/>
        <v>0</v>
      </c>
      <c r="AV705" s="259">
        <f>MAX('MDA2'!J705,'T1'!L705,'T2'!J705,T3_R1!K705,T3_R2!K705)</f>
        <v>0</v>
      </c>
      <c r="AW705" s="259">
        <f>MAX('MDA1'!K705,'MDA2'!K705,'MDA3'!I705,'MDA3'!L705,'T1'!M705,'T2'!K705,T3_R1!L705,T3_R2!L705)</f>
        <v>61752</v>
      </c>
      <c r="AX705" s="259">
        <f>MAX('MDA1'!L705,'MDA2'!L705,'MDA3'!J705,'MDA3'!M705,'T1'!N705,'T2'!L705,T3_R1!M705,T3_R2!M705)</f>
        <v>46374</v>
      </c>
      <c r="AY705" s="259">
        <f t="shared" si="78"/>
        <v>108126</v>
      </c>
      <c r="AZ705" s="259">
        <f>MAX('MDA2'!J705,T705)</f>
        <v>0</v>
      </c>
      <c r="BA705" s="259">
        <f>MAX('MDA1'!K705,'MDA2'!K705,'MDA3'!I705,'MDA3'!L705,V705,AD705)</f>
        <v>61752</v>
      </c>
      <c r="BB705" s="259">
        <f>MAX('MDA1'!L705,'MDA2'!L705,'MDA3'!J705,'MDA3'!M705,AF705)</f>
        <v>46374</v>
      </c>
      <c r="BC705" s="259">
        <f t="shared" si="73"/>
        <v>87652.211292042251</v>
      </c>
      <c r="BD705" s="260">
        <f t="shared" si="74"/>
        <v>100</v>
      </c>
    </row>
    <row r="706" spans="1:56" x14ac:dyDescent="0.2">
      <c r="A706" s="10" t="str">
        <f>IF(COUNTRY_INFO!A706=0," ",COUNTRY_INFO!A706)</f>
        <v>Ethiopia</v>
      </c>
      <c r="B706" s="10" t="str">
        <f>IF(COUNTRY_INFO!B706=0," ",COUNTRY_INFO!B706)</f>
        <v>SNNPR Sidama</v>
      </c>
      <c r="C706" s="87" t="str">
        <f>IF(COUNTRY_INFO!C706=0," ",COUNTRY_INFO!C706)</f>
        <v>Aleta Wondo</v>
      </c>
      <c r="D706" s="67">
        <f>COUNTRY_INFO!L706</f>
        <v>0</v>
      </c>
      <c r="E706" s="61"/>
      <c r="F706" s="61"/>
      <c r="G706" s="11">
        <f>MAX('MDA1'!M706,'MDA2'!M706)</f>
        <v>0</v>
      </c>
      <c r="H706" s="11">
        <f>IF(AND(COUNTRY_INFO!H706&gt;0,COUNTRY_INFO!H706&lt;4),IF(D706&gt;MAX('MDA1'!M706,'MDA2'!M706),MAX('MDA1'!M706,'MDA2'!M706),D706),0)</f>
        <v>0</v>
      </c>
      <c r="I706" s="73">
        <f>IF(AND(COUNTRY_INFO!H706&gt;0,COUNTRY_INFO!H706&lt;4), IF(G706/D706*100&lt;&gt;0, IF(G706/D706*100&gt;100,100,G706/D706*100), "-"),0)</f>
        <v>0</v>
      </c>
      <c r="J706" s="67">
        <f>COUNTRY_INFO!M706</f>
        <v>0</v>
      </c>
      <c r="K706" s="61"/>
      <c r="L706" s="61"/>
      <c r="M706" s="11">
        <f>MAX('MDA1'!M706,MAX('MDA3'!I706,'MDA3'!L706)+MAX('MDA3'!J706,'MDA3'!M706))</f>
        <v>0</v>
      </c>
      <c r="N706" s="11">
        <f>IF(AND(COUNTRY_INFO!I706&gt;0,COUNTRY_INFO!I706&lt;4),IF(J706&gt;MAX('MDA1'!M706,MAX('MDA3'!I706,'MDA3'!L706)+MAX('MDA3'!J706,'MDA3'!M706)),MAX('MDA1'!M706,MAX('MDA3'!I706,'MDA3'!L706)+MAX('MDA3'!J706,'MDA3'!M706)),J706),0)</f>
        <v>0</v>
      </c>
      <c r="O706" s="73">
        <f>IF(AND(COUNTRY_INFO!I706&gt;0,COUNTRY_INFO!I706&lt;4), IF(M706/J706*100&lt;&gt;0, IF(M706/J706*100&gt;100,100,M706/J706*100), "-"),0)</f>
        <v>0</v>
      </c>
      <c r="P706" s="67">
        <f>COUNTRY_INFO!N706</f>
        <v>81189</v>
      </c>
      <c r="Q706" s="61"/>
      <c r="R706" s="61"/>
      <c r="S706" s="11">
        <f>SUM(MAX('MDA2'!J706, 'T1'!L706, MAX(T3_R1!K706, T3_R2!K706)), MAX('MDA1'!K706, 'MDA2'!K706, 'T1'!M706, MAX(T3_R1!L706, T3_R2!L706)), MAX('MDA1'!L706, 'MDA2'!L706, 'T1'!N706, MAX(T3_R1!M706, T3_R2!M706)))</f>
        <v>53058</v>
      </c>
      <c r="T706" s="11">
        <f>IF(AND(COUNTRY_INFO!J706&gt;1,COUNTRY_INFO!J706&lt;4),IF(COUNTRY_INFO!E706&gt;MAX('MDA2'!J706,'T1'!L706,MAX(T3_R1!K706,T3_R2!K706)),MAX('MDA2'!J706,'T1'!L706,MAX(T3_R1!K706,T3_R2!K706)),COUNTRY_INFO!E706),0)</f>
        <v>0</v>
      </c>
      <c r="U706" s="217" t="str">
        <f>IF(AND(COUNTRY_INFO!J706&gt;1,COUNTRY_INFO!J706&lt;4), IF(T706/COUNTRY_INFO!E706*100&lt;&gt;0, IF(T706/COUNTRY_INFO!E706*100&gt;100,100,T706/COUNTRY_INFO!E706*100), "-"),0)</f>
        <v>-</v>
      </c>
      <c r="V706" s="11">
        <f>IF(AND(COUNTRY_INFO!J706&gt;1,COUNTRY_INFO!J706&lt;4),IF(COUNTRY_INFO!F706&gt;MAX('MDA1'!K706,'MDA2'!K706,'T1'!M706,MAX(T3_R1!L706,T3_R2!L706)),MAX('MDA1'!K706,'MDA2'!K706,'T1'!M706,MAX(T3_R1!L706,T3_R2!L706)),COUNTRY_INFO!F706),0)</f>
        <v>53058</v>
      </c>
      <c r="W706" s="217">
        <f>IF(AND(COUNTRY_INFO!J706&gt;1,COUNTRY_INFO!J706&lt;4), IF(V706/COUNTRY_INFO!F706*100&lt;&gt;0, IF(V706/COUNTRY_INFO!F706*100&gt;100,100,V706/COUNTRY_INFO!F706*100), "-"),0)</f>
        <v>97.163367333858304</v>
      </c>
      <c r="X706" s="11">
        <f t="shared" si="75"/>
        <v>53058</v>
      </c>
      <c r="Y706" s="73">
        <f>IF(AND(COUNTRY_INFO!J706&gt;1,COUNTRY_INFO!J706&lt;4), IF(S706/P706*100&lt;&gt;0, IF(X706/P706*100&gt;100,100,X706/P706*100), "-"),0)</f>
        <v>65.351217529468272</v>
      </c>
      <c r="Z706" s="67">
        <f>COUNTRY_INFO!O706</f>
        <v>18020.310000000001</v>
      </c>
      <c r="AA706" s="61"/>
      <c r="AB706" s="61"/>
      <c r="AC706" s="11">
        <f>MAX('T1'!L706,'T2'!J706)+MAX('T1'!M706,'T2'!K706)+MAX('T1'!N706,'T2'!L706)</f>
        <v>0</v>
      </c>
      <c r="AD706" s="11">
        <f>IF(COUNTRY_INFO!K706=1,IF(COUNTRY_INFO!F706*0.33&gt;MAX('T1'!M706,'T2'!K706),MAX('T1'!M706,'T2'!K706),COUNTRY_INFO!F706*0.33),IF(COUNTRY_INFO!K706=2,IF(COUNTRY_INFO!F706*0.5&gt;MAX('T1'!M706,'T2'!K706),MAX('T1'!M706,'T2'!K706),COUNTRY_INFO!F706*0.5),IF(COUNTRY_INFO!K706=3,IF(COUNTRY_INFO!F706&gt;MAX('T1'!M706,'T2'!K706),MAX('T1'!M706,'T2'!K706),COUNTRY_INFO!F706),0)))</f>
        <v>0</v>
      </c>
      <c r="AE706" s="217">
        <f>IF(AND(COUNTRY_INFO!K706&gt;0,COUNTRY_INFO!K706&lt;4),IF(Z706&gt;0,IF(COUNTRY_INFO!K706=1, AD706/(COUNTRY_INFO!F706*0.33)*100, IF(COUNTRY_INFO!K706=2, AD706/(COUNTRY_INFO!F706*0.5)*100, IF(COUNTRY_INFO!K706=3, AD706/COUNTRY_INFO!F706*100))),"-"),0)</f>
        <v>0</v>
      </c>
      <c r="AF706" s="11">
        <f>IF(COUNTRY_INFO!K706=2,IF(COUNTRY_INFO!G706*0.2&gt;MAX('T1'!N706,'T2'!L706),MAX('T1'!N706,'T2'!L706),COUNTRY_INFO!G706*0.2),IF(COUNTRY_INFO!K706=3,IF(COUNTRY_INFO!G706&gt;MAX('T1'!N706,'T2'!L706),MAX('T1'!N706,'T2'!L706),COUNTRY_INFO!G706),0))</f>
        <v>0</v>
      </c>
      <c r="AG706" s="217">
        <f>IF(AND(COUNTRY_INFO!K706&gt;0,COUNTRY_INFO!K706&lt;4),IF(Z706&gt;0,IF(COUNTRY_INFO!K706=1, 0, IF(COUNTRY_INFO!K706=2, AF706/(COUNTRY_INFO!G706*0.2)*100, IF(COUNTRY_INFO!K706=3, AF706/COUNTRY_INFO!G706*100))),"-"),0)</f>
        <v>0</v>
      </c>
      <c r="AH706" s="11">
        <f t="shared" si="76"/>
        <v>0</v>
      </c>
      <c r="AI706" s="73" t="str">
        <f>IF(AND(COUNTRY_INFO!K706&gt;0,COUNTRY_INFO!K706&lt;4), IF(AC706/Z706*100&lt;&gt;0, IF(AH706/Z706*100&gt;100,100,AH706/Z706*100), "-"),0)</f>
        <v>-</v>
      </c>
      <c r="AJ706" s="261"/>
      <c r="AK706" s="260">
        <f>IF(AND(D706&lt;&gt;0, D706&lt;&gt;"Unknown",D706&lt;&gt;"Stopped",D706&lt;&gt;"Not required"),D706/COUNTRY_INFO!D706, 0)</f>
        <v>0</v>
      </c>
      <c r="AL706" s="260">
        <f>IF(AND(J706&lt;&gt;0,J706&lt;&gt;"Unknown",J706&lt;&gt;"Stopped",J706&lt;&gt;"Not required"),J706/COUNTRY_INFO!D706, 0)</f>
        <v>0</v>
      </c>
      <c r="AM706" s="260">
        <f>IF(AND(P706&lt;&gt;0,P706&lt;&gt;"Unknown",P706&lt;&gt;"Not required"),P706/(COUNTRY_INFO!E706+COUNTRY_INFO!F706), 0)</f>
        <v>1</v>
      </c>
      <c r="AN706" s="260">
        <f>IF(AND(Z706&lt;&gt;0,Z706&lt;&gt;"Unknown",Z706&lt;&gt;"Not required"),IF(COUNTRY_INFO!K706=1,1,IF(COUNTRY_INFO!K706=2,0.5*COUNTRY_INFO!F706/(0.5*COUNTRY_INFO!F706+0.2*COUNTRY_INFO!G706),IF(COUNTRY_INFO!K706=3,COUNTRY_INFO!F706/(COUNTRY_INFO!F706+COUNTRY_INFO!G706)))),0)</f>
        <v>1</v>
      </c>
      <c r="AO706" s="260">
        <f>IF(AND(Z706&lt;&gt;0,Z706&lt;&gt;"Unknown",Z706&lt;&gt;"Not required"),IF(COUNTRY_INFO!K706=1,0,IF(COUNTRY_INFO!K706=2,0.2*COUNTRY_INFO!G706/(0.5*COUNTRY_INFO!F706+0.2*COUNTRY_INFO!G706),IF(COUNTRY_INFO!K706=3,COUNTRY_INFO!G706/(COUNTRY_INFO!F706+COUNTRY_INFO!G706)))),0)</f>
        <v>0</v>
      </c>
      <c r="AP706" s="259">
        <f>MAX(COUNTRY_INFO!D706*AK706*PROFILE!$G$7,COUNTRY_INFO!D706*AL706*PROFILE!$G$7)</f>
        <v>0</v>
      </c>
      <c r="AQ706" s="259">
        <f>MAX(COUNTRY_INFO!D706*AK706*PROFILE!$G$8,COUNTRY_INFO!D706*AL706*PROFILE!$G$8,COUNTRY_INFO!D706*AM706*PROFILE!$G$8)</f>
        <v>24826.764184065047</v>
      </c>
      <c r="AR706" s="259">
        <f>MAX(COUNTRY_INFO!D706*AK706*PROFILE!$G$9,COUNTRY_INFO!D706*AL706*PROFILE!$G$9,COUNTRY_INFO!D706*AM706*PROFILE!$G$9,IF(AND(DISTRICT!Z706&lt;&gt;"Unknown",Z706&lt;&gt;"Not required"),COUNTRY_INFO!O706*DISTRICT!AN706,0))</f>
        <v>51557.930663425352</v>
      </c>
      <c r="AS706" s="259">
        <f>MAX(COUNTRY_INFO!D706*AK706*PROFILE!$G$10,COUNTRY_INFO!D706*AL706*PROFILE!$G$10,IF(AND(DISTRICT!Z706&lt;&gt;"Unknown",Z706&lt;&gt;"Not required"),COUNTRY_INFO!O706*DISTRICT!AO706,0))</f>
        <v>0</v>
      </c>
      <c r="AT706" s="259">
        <f t="shared" si="77"/>
        <v>76384.694847490406</v>
      </c>
      <c r="AU706" s="258">
        <f t="shared" si="72"/>
        <v>0</v>
      </c>
      <c r="AV706" s="259">
        <f>MAX('MDA2'!J706,'T1'!L706,'T2'!J706,T3_R1!K706,T3_R2!K706)</f>
        <v>0</v>
      </c>
      <c r="AW706" s="259">
        <f>MAX('MDA1'!K706,'MDA2'!K706,'MDA3'!I706,'MDA3'!L706,'T1'!M706,'T2'!K706,T3_R1!L706,T3_R2!L706)</f>
        <v>53058</v>
      </c>
      <c r="AX706" s="259">
        <f>MAX('MDA1'!L706,'MDA2'!L706,'MDA3'!J706,'MDA3'!M706,'T1'!N706,'T2'!L706,T3_R1!M706,T3_R2!M706)</f>
        <v>0</v>
      </c>
      <c r="AY706" s="259">
        <f t="shared" si="78"/>
        <v>53058</v>
      </c>
      <c r="AZ706" s="259">
        <f>MAX('MDA2'!J706,T706)</f>
        <v>0</v>
      </c>
      <c r="BA706" s="259">
        <f>MAX('MDA1'!K706,'MDA2'!K706,'MDA3'!I706,'MDA3'!L706,V706,AD706)</f>
        <v>53058</v>
      </c>
      <c r="BB706" s="259">
        <f>MAX('MDA1'!L706,'MDA2'!L706,'MDA3'!J706,'MDA3'!M706,AF706)</f>
        <v>0</v>
      </c>
      <c r="BC706" s="259">
        <f t="shared" si="73"/>
        <v>53058</v>
      </c>
      <c r="BD706" s="260">
        <f t="shared" si="74"/>
        <v>69.461559159116291</v>
      </c>
    </row>
    <row r="707" spans="1:56" x14ac:dyDescent="0.2">
      <c r="A707" s="10" t="str">
        <f>IF(COUNTRY_INFO!A707=0," ",COUNTRY_INFO!A707)</f>
        <v>Ethiopia</v>
      </c>
      <c r="B707" s="10" t="str">
        <f>IF(COUNTRY_INFO!B707=0," ",COUNTRY_INFO!B707)</f>
        <v>SNNPR Sidama</v>
      </c>
      <c r="C707" s="87" t="str">
        <f>IF(COUNTRY_INFO!C707=0," ",COUNTRY_INFO!C707)</f>
        <v>Aleta Wondo Town</v>
      </c>
      <c r="D707" s="67">
        <f>COUNTRY_INFO!L707</f>
        <v>0</v>
      </c>
      <c r="E707" s="61"/>
      <c r="F707" s="61"/>
      <c r="G707" s="11">
        <f>MAX('MDA1'!M707,'MDA2'!M707)</f>
        <v>0</v>
      </c>
      <c r="H707" s="11">
        <f>IF(AND(COUNTRY_INFO!H707&gt;0,COUNTRY_INFO!H707&lt;4),IF(D707&gt;MAX('MDA1'!M707,'MDA2'!M707),MAX('MDA1'!M707,'MDA2'!M707),D707),0)</f>
        <v>0</v>
      </c>
      <c r="I707" s="73">
        <f>IF(AND(COUNTRY_INFO!H707&gt;0,COUNTRY_INFO!H707&lt;4), IF(G707/D707*100&lt;&gt;0, IF(G707/D707*100&gt;100,100,G707/D707*100), "-"),0)</f>
        <v>0</v>
      </c>
      <c r="J707" s="67">
        <f>COUNTRY_INFO!M707</f>
        <v>0</v>
      </c>
      <c r="K707" s="61"/>
      <c r="L707" s="61"/>
      <c r="M707" s="11">
        <f>MAX('MDA1'!M707,MAX('MDA3'!I707,'MDA3'!L707)+MAX('MDA3'!J707,'MDA3'!M707))</f>
        <v>0</v>
      </c>
      <c r="N707" s="11">
        <f>IF(AND(COUNTRY_INFO!I707&gt;0,COUNTRY_INFO!I707&lt;4),IF(J707&gt;MAX('MDA1'!M707,MAX('MDA3'!I707,'MDA3'!L707)+MAX('MDA3'!J707,'MDA3'!M707)),MAX('MDA1'!M707,MAX('MDA3'!I707,'MDA3'!L707)+MAX('MDA3'!J707,'MDA3'!M707)),J707),0)</f>
        <v>0</v>
      </c>
      <c r="O707" s="73">
        <f>IF(AND(COUNTRY_INFO!I707&gt;0,COUNTRY_INFO!I707&lt;4), IF(M707/J707*100&lt;&gt;0, IF(M707/J707*100&gt;100,100,M707/J707*100), "-"),0)</f>
        <v>0</v>
      </c>
      <c r="P707" s="67">
        <f>COUNTRY_INFO!N707</f>
        <v>15162</v>
      </c>
      <c r="Q707" s="61"/>
      <c r="R707" s="61"/>
      <c r="S707" s="11">
        <f>SUM(MAX('MDA2'!J707, 'T1'!L707, MAX(T3_R1!K707, T3_R2!K707)), MAX('MDA1'!K707, 'MDA2'!K707, 'T1'!M707, MAX(T3_R1!L707, T3_R2!L707)), MAX('MDA1'!L707, 'MDA2'!L707, 'T1'!N707, MAX(T3_R1!M707, T3_R2!M707)))</f>
        <v>53271</v>
      </c>
      <c r="T707" s="11">
        <f>IF(AND(COUNTRY_INFO!J707&gt;1,COUNTRY_INFO!J707&lt;4),IF(COUNTRY_INFO!E707&gt;MAX('MDA2'!J707,'T1'!L707,MAX(T3_R1!K707,T3_R2!K707)),MAX('MDA2'!J707,'T1'!L707,MAX(T3_R1!K707,T3_R2!K707)),COUNTRY_INFO!E707),0)</f>
        <v>0</v>
      </c>
      <c r="U707" s="217" t="str">
        <f>IF(AND(COUNTRY_INFO!J707&gt;1,COUNTRY_INFO!J707&lt;4), IF(T707/COUNTRY_INFO!E707*100&lt;&gt;0, IF(T707/COUNTRY_INFO!E707*100&gt;100,100,T707/COUNTRY_INFO!E707*100), "-"),0)</f>
        <v>-</v>
      </c>
      <c r="V707" s="11">
        <f>IF(AND(COUNTRY_INFO!J707&gt;1,COUNTRY_INFO!J707&lt;4),IF(COUNTRY_INFO!F707&gt;MAX('MDA1'!K707,'MDA2'!K707,'T1'!M707,MAX(T3_R1!L707,T3_R2!L707)),MAX('MDA1'!K707,'MDA2'!K707,'T1'!M707,MAX(T3_R1!L707,T3_R2!L707)),COUNTRY_INFO!F707),0)</f>
        <v>10198</v>
      </c>
      <c r="W707" s="217">
        <f>IF(AND(COUNTRY_INFO!J707&gt;1,COUNTRY_INFO!J707&lt;4), IF(V707/COUNTRY_INFO!F707*100&lt;&gt;0, IF(V707/COUNTRY_INFO!F707*100&gt;100,100,V707/COUNTRY_INFO!F707*100), "-"),0)</f>
        <v>100</v>
      </c>
      <c r="X707" s="11">
        <f t="shared" si="75"/>
        <v>10198</v>
      </c>
      <c r="Y707" s="73">
        <f>IF(AND(COUNTRY_INFO!J707&gt;1,COUNTRY_INFO!J707&lt;4), IF(S707/P707*100&lt;&gt;0, IF(X707/P707*100&gt;100,100,X707/P707*100), "-"),0)</f>
        <v>67.260255902915176</v>
      </c>
      <c r="Z707" s="67">
        <f>COUNTRY_INFO!O707</f>
        <v>3365.34</v>
      </c>
      <c r="AA707" s="61"/>
      <c r="AB707" s="61"/>
      <c r="AC707" s="11">
        <f>MAX('T1'!L707,'T2'!J707)+MAX('T1'!M707,'T2'!K707)+MAX('T1'!N707,'T2'!L707)</f>
        <v>0</v>
      </c>
      <c r="AD707" s="11">
        <f>IF(COUNTRY_INFO!K707=1,IF(COUNTRY_INFO!F707*0.33&gt;MAX('T1'!M707,'T2'!K707),MAX('T1'!M707,'T2'!K707),COUNTRY_INFO!F707*0.33),IF(COUNTRY_INFO!K707=2,IF(COUNTRY_INFO!F707*0.5&gt;MAX('T1'!M707,'T2'!K707),MAX('T1'!M707,'T2'!K707),COUNTRY_INFO!F707*0.5),IF(COUNTRY_INFO!K707=3,IF(COUNTRY_INFO!F707&gt;MAX('T1'!M707,'T2'!K707),MAX('T1'!M707,'T2'!K707),COUNTRY_INFO!F707),0)))</f>
        <v>0</v>
      </c>
      <c r="AE707" s="217">
        <f>IF(AND(COUNTRY_INFO!K707&gt;0,COUNTRY_INFO!K707&lt;4),IF(Z707&gt;0,IF(COUNTRY_INFO!K707=1, AD707/(COUNTRY_INFO!F707*0.33)*100, IF(COUNTRY_INFO!K707=2, AD707/(COUNTRY_INFO!F707*0.5)*100, IF(COUNTRY_INFO!K707=3, AD707/COUNTRY_INFO!F707*100))),"-"),0)</f>
        <v>0</v>
      </c>
      <c r="AF707" s="11">
        <f>IF(COUNTRY_INFO!K707=2,IF(COUNTRY_INFO!G707*0.2&gt;MAX('T1'!N707,'T2'!L707),MAX('T1'!N707,'T2'!L707),COUNTRY_INFO!G707*0.2),IF(COUNTRY_INFO!K707=3,IF(COUNTRY_INFO!G707&gt;MAX('T1'!N707,'T2'!L707),MAX('T1'!N707,'T2'!L707),COUNTRY_INFO!G707),0))</f>
        <v>0</v>
      </c>
      <c r="AG707" s="217">
        <f>IF(AND(COUNTRY_INFO!K707&gt;0,COUNTRY_INFO!K707&lt;4),IF(Z707&gt;0,IF(COUNTRY_INFO!K707=1, 0, IF(COUNTRY_INFO!K707=2, AF707/(COUNTRY_INFO!G707*0.2)*100, IF(COUNTRY_INFO!K707=3, AF707/COUNTRY_INFO!G707*100))),"-"),0)</f>
        <v>0</v>
      </c>
      <c r="AH707" s="11">
        <f t="shared" si="76"/>
        <v>0</v>
      </c>
      <c r="AI707" s="73" t="str">
        <f>IF(AND(COUNTRY_INFO!K707&gt;0,COUNTRY_INFO!K707&lt;4), IF(AC707/Z707*100&lt;&gt;0, IF(AH707/Z707*100&gt;100,100,AH707/Z707*100), "-"),0)</f>
        <v>-</v>
      </c>
      <c r="AJ707" s="261"/>
      <c r="AK707" s="260">
        <f>IF(AND(D707&lt;&gt;0, D707&lt;&gt;"Unknown",D707&lt;&gt;"Stopped",D707&lt;&gt;"Not required"),D707/COUNTRY_INFO!D707, 0)</f>
        <v>0</v>
      </c>
      <c r="AL707" s="260">
        <f>IF(AND(J707&lt;&gt;0,J707&lt;&gt;"Unknown",J707&lt;&gt;"Stopped",J707&lt;&gt;"Not required"),J707/COUNTRY_INFO!D707, 0)</f>
        <v>0</v>
      </c>
      <c r="AM707" s="260">
        <f>IF(AND(P707&lt;&gt;0,P707&lt;&gt;"Unknown",P707&lt;&gt;"Not required"),P707/(COUNTRY_INFO!E707+COUNTRY_INFO!F707), 0)</f>
        <v>1</v>
      </c>
      <c r="AN707" s="260">
        <f>IF(AND(Z707&lt;&gt;0,Z707&lt;&gt;"Unknown",Z707&lt;&gt;"Not required"),IF(COUNTRY_INFO!K707=1,1,IF(COUNTRY_INFO!K707=2,0.5*COUNTRY_INFO!F707/(0.5*COUNTRY_INFO!F707+0.2*COUNTRY_INFO!G707),IF(COUNTRY_INFO!K707=3,COUNTRY_INFO!F707/(COUNTRY_INFO!F707+COUNTRY_INFO!G707)))),0)</f>
        <v>1</v>
      </c>
      <c r="AO707" s="260">
        <f>IF(AND(Z707&lt;&gt;0,Z707&lt;&gt;"Unknown",Z707&lt;&gt;"Not required"),IF(COUNTRY_INFO!K707=1,0,IF(COUNTRY_INFO!K707=2,0.2*COUNTRY_INFO!G707/(0.5*COUNTRY_INFO!F707+0.2*COUNTRY_INFO!G707),IF(COUNTRY_INFO!K707=3,COUNTRY_INFO!G707/(COUNTRY_INFO!F707+COUNTRY_INFO!G707)))),0)</f>
        <v>0</v>
      </c>
      <c r="AP707" s="259">
        <f>MAX(COUNTRY_INFO!D707*AK707*PROFILE!$G$7,COUNTRY_INFO!D707*AL707*PROFILE!$G$7)</f>
        <v>0</v>
      </c>
      <c r="AQ707" s="259">
        <f>MAX(COUNTRY_INFO!D707*AK707*PROFILE!$G$8,COUNTRY_INFO!D707*AL707*PROFILE!$G$8,COUNTRY_INFO!D707*AM707*PROFILE!$G$8)</f>
        <v>4636.6278311512042</v>
      </c>
      <c r="AR707" s="259">
        <f>MAX(COUNTRY_INFO!D707*AK707*PROFILE!$G$9,COUNTRY_INFO!D707*AL707*PROFILE!$G$9,COUNTRY_INFO!D707*AM707*PROFILE!$G$9,IF(AND(DISTRICT!Z707&lt;&gt;"Unknown",Z707&lt;&gt;"Not required"),COUNTRY_INFO!O707*DISTRICT!AN707,0))</f>
        <v>9628.9204045381975</v>
      </c>
      <c r="AS707" s="259">
        <f>MAX(COUNTRY_INFO!D707*AK707*PROFILE!$G$10,COUNTRY_INFO!D707*AL707*PROFILE!$G$10,IF(AND(DISTRICT!Z707&lt;&gt;"Unknown",Z707&lt;&gt;"Not required"),COUNTRY_INFO!O707*DISTRICT!AO707,0))</f>
        <v>0</v>
      </c>
      <c r="AT707" s="259">
        <f t="shared" si="77"/>
        <v>14265.548235689403</v>
      </c>
      <c r="AU707" s="258">
        <f t="shared" si="72"/>
        <v>0</v>
      </c>
      <c r="AV707" s="259">
        <f>MAX('MDA2'!J707,'T1'!L707,'T2'!J707,T3_R1!K707,T3_R2!K707)</f>
        <v>0</v>
      </c>
      <c r="AW707" s="259">
        <f>MAX('MDA1'!K707,'MDA2'!K707,'MDA3'!I707,'MDA3'!L707,'T1'!M707,'T2'!K707,T3_R1!L707,T3_R2!L707)</f>
        <v>53271</v>
      </c>
      <c r="AX707" s="259">
        <f>MAX('MDA1'!L707,'MDA2'!L707,'MDA3'!J707,'MDA3'!M707,'T1'!N707,'T2'!L707,T3_R1!M707,T3_R2!M707)</f>
        <v>0</v>
      </c>
      <c r="AY707" s="259">
        <f t="shared" si="78"/>
        <v>53271</v>
      </c>
      <c r="AZ707" s="259">
        <f>MAX('MDA2'!J707,T707)</f>
        <v>0</v>
      </c>
      <c r="BA707" s="259">
        <f>MAX('MDA1'!K707,'MDA2'!K707,'MDA3'!I707,'MDA3'!L707,V707,AD707)</f>
        <v>10198</v>
      </c>
      <c r="BB707" s="259">
        <f>MAX('MDA1'!L707,'MDA2'!L707,'MDA3'!J707,'MDA3'!M707,AF707)</f>
        <v>0</v>
      </c>
      <c r="BC707" s="259">
        <f t="shared" si="73"/>
        <v>10198</v>
      </c>
      <c r="BD707" s="260">
        <f t="shared" si="74"/>
        <v>71.486912605901452</v>
      </c>
    </row>
    <row r="708" spans="1:56" x14ac:dyDescent="0.2">
      <c r="A708" s="10" t="str">
        <f>IF(COUNTRY_INFO!A708=0," ",COUNTRY_INFO!A708)</f>
        <v>Ethiopia</v>
      </c>
      <c r="B708" s="10" t="str">
        <f>IF(COUNTRY_INFO!B708=0," ",COUNTRY_INFO!B708)</f>
        <v>SNNPR Sidama</v>
      </c>
      <c r="C708" s="87" t="str">
        <f>IF(COUNTRY_INFO!C708=0," ",COUNTRY_INFO!C708)</f>
        <v>Arbegona</v>
      </c>
      <c r="D708" s="67">
        <f>COUNTRY_INFO!L708</f>
        <v>0</v>
      </c>
      <c r="E708" s="61"/>
      <c r="F708" s="61"/>
      <c r="G708" s="11">
        <f>MAX('MDA1'!M708,'MDA2'!M708)</f>
        <v>0</v>
      </c>
      <c r="H708" s="11">
        <f>IF(AND(COUNTRY_INFO!H708&gt;0,COUNTRY_INFO!H708&lt;4),IF(D708&gt;MAX('MDA1'!M708,'MDA2'!M708),MAX('MDA1'!M708,'MDA2'!M708),D708),0)</f>
        <v>0</v>
      </c>
      <c r="I708" s="73">
        <f>IF(AND(COUNTRY_INFO!H708&gt;0,COUNTRY_INFO!H708&lt;4), IF(G708/D708*100&lt;&gt;0, IF(G708/D708*100&gt;100,100,G708/D708*100), "-"),0)</f>
        <v>0</v>
      </c>
      <c r="J708" s="67" t="str">
        <f>COUNTRY_INFO!M708</f>
        <v>Unknown</v>
      </c>
      <c r="K708" s="61"/>
      <c r="L708" s="61"/>
      <c r="M708" s="11">
        <f>MAX('MDA1'!M708,MAX('MDA3'!I708,'MDA3'!L708)+MAX('MDA3'!J708,'MDA3'!M708))</f>
        <v>0</v>
      </c>
      <c r="N708" s="11">
        <f>IF(AND(COUNTRY_INFO!I708&gt;0,COUNTRY_INFO!I708&lt;4),IF(J708&gt;MAX('MDA1'!M708,MAX('MDA3'!I708,'MDA3'!L708)+MAX('MDA3'!J708,'MDA3'!M708)),MAX('MDA1'!M708,MAX('MDA3'!I708,'MDA3'!L708)+MAX('MDA3'!J708,'MDA3'!M708)),J708),0)</f>
        <v>0</v>
      </c>
      <c r="O708" s="73">
        <f>IF(AND(COUNTRY_INFO!I708&gt;0,COUNTRY_INFO!I708&lt;4), IF(M708/J708*100&lt;&gt;0, IF(M708/J708*100&gt;100,100,M708/J708*100), "-"),0)</f>
        <v>0</v>
      </c>
      <c r="P708" s="67">
        <f>COUNTRY_INFO!N708</f>
        <v>69891</v>
      </c>
      <c r="Q708" s="61"/>
      <c r="R708" s="61"/>
      <c r="S708" s="11">
        <f>SUM(MAX('MDA2'!J708, 'T1'!L708, MAX(T3_R1!K708, T3_R2!K708)), MAX('MDA1'!K708, 'MDA2'!K708, 'T1'!M708, MAX(T3_R1!L708, T3_R2!L708)), MAX('MDA1'!L708, 'MDA2'!L708, 'T1'!N708, MAX(T3_R1!M708, T3_R2!M708)))</f>
        <v>47812</v>
      </c>
      <c r="T708" s="11">
        <f>IF(AND(COUNTRY_INFO!J708&gt;1,COUNTRY_INFO!J708&lt;4),IF(COUNTRY_INFO!E708&gt;MAX('MDA2'!J708,'T1'!L708,MAX(T3_R1!K708,T3_R2!K708)),MAX('MDA2'!J708,'T1'!L708,MAX(T3_R1!K708,T3_R2!K708)),COUNTRY_INFO!E708),0)</f>
        <v>0</v>
      </c>
      <c r="U708" s="217" t="str">
        <f>IF(AND(COUNTRY_INFO!J708&gt;1,COUNTRY_INFO!J708&lt;4), IF(T708/COUNTRY_INFO!E708*100&lt;&gt;0, IF(T708/COUNTRY_INFO!E708*100&gt;100,100,T708/COUNTRY_INFO!E708*100), "-"),0)</f>
        <v>-</v>
      </c>
      <c r="V708" s="11">
        <f>IF(AND(COUNTRY_INFO!J708&gt;1,COUNTRY_INFO!J708&lt;4),IF(COUNTRY_INFO!F708&gt;MAX('MDA1'!K708,'MDA2'!K708,'T1'!M708,MAX(T3_R1!L708,T3_R2!L708)),MAX('MDA1'!K708,'MDA2'!K708,'T1'!M708,MAX(T3_R1!L708,T3_R2!L708)),COUNTRY_INFO!F708),0)</f>
        <v>47008</v>
      </c>
      <c r="W708" s="217">
        <f>IF(AND(COUNTRY_INFO!J708&gt;1,COUNTRY_INFO!J708&lt;4), IF(V708/COUNTRY_INFO!F708*100&lt;&gt;0, IF(V708/COUNTRY_INFO!F708*100&gt;100,100,V708/COUNTRY_INFO!F708*100), "-"),0)</f>
        <v>100</v>
      </c>
      <c r="X708" s="11">
        <f t="shared" si="75"/>
        <v>47008</v>
      </c>
      <c r="Y708" s="73">
        <f>IF(AND(COUNTRY_INFO!J708&gt;1,COUNTRY_INFO!J708&lt;4), IF(S708/P708*100&lt;&gt;0, IF(X708/P708*100&gt;100,100,X708/P708*100), "-"),0)</f>
        <v>67.259017613140458</v>
      </c>
      <c r="Z708" s="67">
        <f>COUNTRY_INFO!O708</f>
        <v>0</v>
      </c>
      <c r="AA708" s="61"/>
      <c r="AB708" s="61"/>
      <c r="AC708" s="11">
        <f>MAX('T1'!L708,'T2'!J708)+MAX('T1'!M708,'T2'!K708)+MAX('T1'!N708,'T2'!L708)</f>
        <v>0</v>
      </c>
      <c r="AD708" s="11">
        <f>IF(COUNTRY_INFO!K708=1,IF(COUNTRY_INFO!F708*0.33&gt;MAX('T1'!M708,'T2'!K708),MAX('T1'!M708,'T2'!K708),COUNTRY_INFO!F708*0.33),IF(COUNTRY_INFO!K708=2,IF(COUNTRY_INFO!F708*0.5&gt;MAX('T1'!M708,'T2'!K708),MAX('T1'!M708,'T2'!K708),COUNTRY_INFO!F708*0.5),IF(COUNTRY_INFO!K708=3,IF(COUNTRY_INFO!F708&gt;MAX('T1'!M708,'T2'!K708),MAX('T1'!M708,'T2'!K708),COUNTRY_INFO!F708),0)))</f>
        <v>0</v>
      </c>
      <c r="AE708" s="217">
        <f>IF(AND(COUNTRY_INFO!K708&gt;0,COUNTRY_INFO!K708&lt;4),IF(Z708&gt;0,IF(COUNTRY_INFO!K708=1, AD708/(COUNTRY_INFO!F708*0.33)*100, IF(COUNTRY_INFO!K708=2, AD708/(COUNTRY_INFO!F708*0.5)*100, IF(COUNTRY_INFO!K708=3, AD708/COUNTRY_INFO!F708*100))),"-"),0)</f>
        <v>0</v>
      </c>
      <c r="AF708" s="11">
        <f>IF(COUNTRY_INFO!K708=2,IF(COUNTRY_INFO!G708*0.2&gt;MAX('T1'!N708,'T2'!L708),MAX('T1'!N708,'T2'!L708),COUNTRY_INFO!G708*0.2),IF(COUNTRY_INFO!K708=3,IF(COUNTRY_INFO!G708&gt;MAX('T1'!N708,'T2'!L708),MAX('T1'!N708,'T2'!L708),COUNTRY_INFO!G708),0))</f>
        <v>0</v>
      </c>
      <c r="AG708" s="217">
        <f>IF(AND(COUNTRY_INFO!K708&gt;0,COUNTRY_INFO!K708&lt;4),IF(Z708&gt;0,IF(COUNTRY_INFO!K708=1, 0, IF(COUNTRY_INFO!K708=2, AF708/(COUNTRY_INFO!G708*0.2)*100, IF(COUNTRY_INFO!K708=3, AF708/COUNTRY_INFO!G708*100))),"-"),0)</f>
        <v>0</v>
      </c>
      <c r="AH708" s="11">
        <f t="shared" si="76"/>
        <v>0</v>
      </c>
      <c r="AI708" s="73">
        <f>IF(AND(COUNTRY_INFO!K708&gt;0,COUNTRY_INFO!K708&lt;4), IF(AC708/Z708*100&lt;&gt;0, IF(AH708/Z708*100&gt;100,100,AH708/Z708*100), "-"),0)</f>
        <v>0</v>
      </c>
      <c r="AJ708" s="261"/>
      <c r="AK708" s="260">
        <f>IF(AND(D708&lt;&gt;0, D708&lt;&gt;"Unknown",D708&lt;&gt;"Stopped",D708&lt;&gt;"Not required"),D708/COUNTRY_INFO!D708, 0)</f>
        <v>0</v>
      </c>
      <c r="AL708" s="260">
        <f>IF(AND(J708&lt;&gt;0,J708&lt;&gt;"Unknown",J708&lt;&gt;"Stopped",J708&lt;&gt;"Not required"),J708/COUNTRY_INFO!D708, 0)</f>
        <v>0</v>
      </c>
      <c r="AM708" s="260">
        <f>IF(AND(P708&lt;&gt;0,P708&lt;&gt;"Unknown",P708&lt;&gt;"Not required"),P708/(COUNTRY_INFO!E708+COUNTRY_INFO!F708), 0)</f>
        <v>1</v>
      </c>
      <c r="AN708" s="260">
        <f>IF(AND(Z708&lt;&gt;0,Z708&lt;&gt;"Unknown",Z708&lt;&gt;"Not required"),IF(COUNTRY_INFO!K708=1,1,IF(COUNTRY_INFO!K708=2,0.5*COUNTRY_INFO!F708/(0.5*COUNTRY_INFO!F708+0.2*COUNTRY_INFO!G708),IF(COUNTRY_INFO!K708=3,COUNTRY_INFO!F708/(COUNTRY_INFO!F708+COUNTRY_INFO!G708)))),0)</f>
        <v>0</v>
      </c>
      <c r="AO708" s="260">
        <f>IF(AND(Z708&lt;&gt;0,Z708&lt;&gt;"Unknown",Z708&lt;&gt;"Not required"),IF(COUNTRY_INFO!K708=1,0,IF(COUNTRY_INFO!K708=2,0.2*COUNTRY_INFO!G708/(0.5*COUNTRY_INFO!F708+0.2*COUNTRY_INFO!G708),IF(COUNTRY_INFO!K708=3,COUNTRY_INFO!G708/(COUNTRY_INFO!F708+COUNTRY_INFO!G708)))),0)</f>
        <v>0</v>
      </c>
      <c r="AP708" s="259">
        <f>MAX(COUNTRY_INFO!D708*AK708*PROFILE!$G$7,COUNTRY_INFO!D708*AL708*PROFILE!$G$7)</f>
        <v>0</v>
      </c>
      <c r="AQ708" s="259">
        <f>MAX(COUNTRY_INFO!D708*AK708*PROFILE!$G$8,COUNTRY_INFO!D708*AL708*PROFILE!$G$8,COUNTRY_INFO!D708*AM708*PROFILE!$G$8)</f>
        <v>21371.812233184493</v>
      </c>
      <c r="AR708" s="259">
        <f>MAX(COUNTRY_INFO!D708*AK708*PROFILE!$G$9,COUNTRY_INFO!D708*AL708*PROFILE!$G$9,COUNTRY_INFO!D708*AM708*PROFILE!$G$9,IF(AND(DISTRICT!Z708&lt;&gt;"Unknown",Z708&lt;&gt;"Not required"),COUNTRY_INFO!O708*DISTRICT!AN708,0))</f>
        <v>44383.005578210337</v>
      </c>
      <c r="AS708" s="259">
        <f>MAX(COUNTRY_INFO!D708*AK708*PROFILE!$G$10,COUNTRY_INFO!D708*AL708*PROFILE!$G$10,IF(AND(DISTRICT!Z708&lt;&gt;"Unknown",Z708&lt;&gt;"Not required"),COUNTRY_INFO!O708*DISTRICT!AO708,0))</f>
        <v>0</v>
      </c>
      <c r="AT708" s="259">
        <f t="shared" si="77"/>
        <v>65754.817811394838</v>
      </c>
      <c r="AU708" s="258" t="str">
        <f t="shared" si="72"/>
        <v>Y</v>
      </c>
      <c r="AV708" s="259">
        <f>MAX('MDA2'!J708,'T1'!L708,'T2'!J708,T3_R1!K708,T3_R2!K708)</f>
        <v>0</v>
      </c>
      <c r="AW708" s="259">
        <f>MAX('MDA1'!K708,'MDA2'!K708,'MDA3'!I708,'MDA3'!L708,'T1'!M708,'T2'!K708,T3_R1!L708,T3_R2!L708)</f>
        <v>47812</v>
      </c>
      <c r="AX708" s="259">
        <f>MAX('MDA1'!L708,'MDA2'!L708,'MDA3'!J708,'MDA3'!M708,'T1'!N708,'T2'!L708,T3_R1!M708,T3_R2!M708)</f>
        <v>0</v>
      </c>
      <c r="AY708" s="259">
        <f t="shared" si="78"/>
        <v>47812</v>
      </c>
      <c r="AZ708" s="259">
        <f>MAX('MDA2'!J708,T708)</f>
        <v>0</v>
      </c>
      <c r="BA708" s="259">
        <f>MAX('MDA1'!K708,'MDA2'!K708,'MDA3'!I708,'MDA3'!L708,V708,AD708)</f>
        <v>47008</v>
      </c>
      <c r="BB708" s="259">
        <f>MAX('MDA1'!L708,'MDA2'!L708,'MDA3'!J708,'MDA3'!M708,AF708)</f>
        <v>0</v>
      </c>
      <c r="BC708" s="259">
        <f t="shared" si="73"/>
        <v>47008</v>
      </c>
      <c r="BD708" s="260">
        <f t="shared" si="74"/>
        <v>71.489818639348201</v>
      </c>
    </row>
    <row r="709" spans="1:56" x14ac:dyDescent="0.2">
      <c r="A709" s="10" t="str">
        <f>IF(COUNTRY_INFO!A709=0," ",COUNTRY_INFO!A709)</f>
        <v>Ethiopia</v>
      </c>
      <c r="B709" s="10" t="str">
        <f>IF(COUNTRY_INFO!B709=0," ",COUNTRY_INFO!B709)</f>
        <v>SNNPR Sidama</v>
      </c>
      <c r="C709" s="87" t="str">
        <f>IF(COUNTRY_INFO!C709=0," ",COUNTRY_INFO!C709)</f>
        <v>Aroresa</v>
      </c>
      <c r="D709" s="67">
        <f>COUNTRY_INFO!L709</f>
        <v>0</v>
      </c>
      <c r="E709" s="61"/>
      <c r="F709" s="61"/>
      <c r="G709" s="11">
        <f>MAX('MDA1'!M709,'MDA2'!M709)</f>
        <v>0</v>
      </c>
      <c r="H709" s="11">
        <f>IF(AND(COUNTRY_INFO!H709&gt;0,COUNTRY_INFO!H709&lt;4),IF(D709&gt;MAX('MDA1'!M709,'MDA2'!M709),MAX('MDA1'!M709,'MDA2'!M709),D709),0)</f>
        <v>0</v>
      </c>
      <c r="I709" s="73">
        <f>IF(AND(COUNTRY_INFO!H709&gt;0,COUNTRY_INFO!H709&lt;4), IF(G709/D709*100&lt;&gt;0, IF(G709/D709*100&gt;100,100,G709/D709*100), "-"),0)</f>
        <v>0</v>
      </c>
      <c r="J709" s="67" t="str">
        <f>COUNTRY_INFO!M709</f>
        <v>Unknown</v>
      </c>
      <c r="K709" s="61"/>
      <c r="L709" s="61"/>
      <c r="M709" s="11">
        <f>MAX('MDA1'!M709,MAX('MDA3'!I709,'MDA3'!L709)+MAX('MDA3'!J709,'MDA3'!M709))</f>
        <v>0</v>
      </c>
      <c r="N709" s="11">
        <f>IF(AND(COUNTRY_INFO!I709&gt;0,COUNTRY_INFO!I709&lt;4),IF(J709&gt;MAX('MDA1'!M709,MAX('MDA3'!I709,'MDA3'!L709)+MAX('MDA3'!J709,'MDA3'!M709)),MAX('MDA1'!M709,MAX('MDA3'!I709,'MDA3'!L709)+MAX('MDA3'!J709,'MDA3'!M709)),J709),0)</f>
        <v>0</v>
      </c>
      <c r="O709" s="73">
        <f>IF(AND(COUNTRY_INFO!I709&gt;0,COUNTRY_INFO!I709&lt;4), IF(M709/J709*100&lt;&gt;0, IF(M709/J709*100&gt;100,100,M709/J709*100), "-"),0)</f>
        <v>0</v>
      </c>
      <c r="P709" s="67">
        <f>COUNTRY_INFO!N709</f>
        <v>102336</v>
      </c>
      <c r="Q709" s="61"/>
      <c r="R709" s="61"/>
      <c r="S709" s="11">
        <f>SUM(MAX('MDA2'!J709, 'T1'!L709, MAX(T3_R1!K709, T3_R2!K709)), MAX('MDA1'!K709, 'MDA2'!K709, 'T1'!M709, MAX(T3_R1!L709, T3_R2!L709)), MAX('MDA1'!L709, 'MDA2'!L709, 'T1'!N709, MAX(T3_R1!M709, T3_R2!M709)))</f>
        <v>67207</v>
      </c>
      <c r="T709" s="11">
        <f>IF(AND(COUNTRY_INFO!J709&gt;1,COUNTRY_INFO!J709&lt;4),IF(COUNTRY_INFO!E709&gt;MAX('MDA2'!J709,'T1'!L709,MAX(T3_R1!K709,T3_R2!K709)),MAX('MDA2'!J709,'T1'!L709,MAX(T3_R1!K709,T3_R2!K709)),COUNTRY_INFO!E709),0)</f>
        <v>0</v>
      </c>
      <c r="U709" s="217" t="str">
        <f>IF(AND(COUNTRY_INFO!J709&gt;1,COUNTRY_INFO!J709&lt;4), IF(T709/COUNTRY_INFO!E709*100&lt;&gt;0, IF(T709/COUNTRY_INFO!E709*100&gt;100,100,T709/COUNTRY_INFO!E709*100), "-"),0)</f>
        <v>-</v>
      </c>
      <c r="V709" s="11">
        <f>IF(AND(COUNTRY_INFO!J709&gt;1,COUNTRY_INFO!J709&lt;4),IF(COUNTRY_INFO!F709&gt;MAX('MDA1'!K709,'MDA2'!K709,'T1'!M709,MAX(T3_R1!L709,T3_R2!L709)),MAX('MDA1'!K709,'MDA2'!K709,'T1'!M709,MAX(T3_R1!L709,T3_R2!L709)),COUNTRY_INFO!F709),0)</f>
        <v>67207</v>
      </c>
      <c r="W709" s="217">
        <f>IF(AND(COUNTRY_INFO!J709&gt;1,COUNTRY_INFO!J709&lt;4), IF(V709/COUNTRY_INFO!F709*100&lt;&gt;0, IF(V709/COUNTRY_INFO!F709*100&gt;100,100,V709/COUNTRY_INFO!F709*100), "-"),0)</f>
        <v>97.642016562545393</v>
      </c>
      <c r="X709" s="11">
        <f t="shared" si="75"/>
        <v>67207</v>
      </c>
      <c r="Y709" s="73">
        <f>IF(AND(COUNTRY_INFO!J709&gt;1,COUNTRY_INFO!J709&lt;4), IF(S709/P709*100&lt;&gt;0, IF(X709/P709*100&gt;100,100,X709/P709*100), "-"),0)</f>
        <v>65.672881488430264</v>
      </c>
      <c r="Z709" s="67">
        <f>COUNTRY_INFO!O709</f>
        <v>0</v>
      </c>
      <c r="AA709" s="61"/>
      <c r="AB709" s="61"/>
      <c r="AC709" s="11">
        <f>MAX('T1'!L709,'T2'!J709)+MAX('T1'!M709,'T2'!K709)+MAX('T1'!N709,'T2'!L709)</f>
        <v>0</v>
      </c>
      <c r="AD709" s="11">
        <f>IF(COUNTRY_INFO!K709=1,IF(COUNTRY_INFO!F709*0.33&gt;MAX('T1'!M709,'T2'!K709),MAX('T1'!M709,'T2'!K709),COUNTRY_INFO!F709*0.33),IF(COUNTRY_INFO!K709=2,IF(COUNTRY_INFO!F709*0.5&gt;MAX('T1'!M709,'T2'!K709),MAX('T1'!M709,'T2'!K709),COUNTRY_INFO!F709*0.5),IF(COUNTRY_INFO!K709=3,IF(COUNTRY_INFO!F709&gt;MAX('T1'!M709,'T2'!K709),MAX('T1'!M709,'T2'!K709),COUNTRY_INFO!F709),0)))</f>
        <v>0</v>
      </c>
      <c r="AE709" s="217">
        <f>IF(AND(COUNTRY_INFO!K709&gt;0,COUNTRY_INFO!K709&lt;4),IF(Z709&gt;0,IF(COUNTRY_INFO!K709=1, AD709/(COUNTRY_INFO!F709*0.33)*100, IF(COUNTRY_INFO!K709=2, AD709/(COUNTRY_INFO!F709*0.5)*100, IF(COUNTRY_INFO!K709=3, AD709/COUNTRY_INFO!F709*100))),"-"),0)</f>
        <v>0</v>
      </c>
      <c r="AF709" s="11">
        <f>IF(COUNTRY_INFO!K709=2,IF(COUNTRY_INFO!G709*0.2&gt;MAX('T1'!N709,'T2'!L709),MAX('T1'!N709,'T2'!L709),COUNTRY_INFO!G709*0.2),IF(COUNTRY_INFO!K709=3,IF(COUNTRY_INFO!G709&gt;MAX('T1'!N709,'T2'!L709),MAX('T1'!N709,'T2'!L709),COUNTRY_INFO!G709),0))</f>
        <v>0</v>
      </c>
      <c r="AG709" s="217">
        <f>IF(AND(COUNTRY_INFO!K709&gt;0,COUNTRY_INFO!K709&lt;4),IF(Z709&gt;0,IF(COUNTRY_INFO!K709=1, 0, IF(COUNTRY_INFO!K709=2, AF709/(COUNTRY_INFO!G709*0.2)*100, IF(COUNTRY_INFO!K709=3, AF709/COUNTRY_INFO!G709*100))),"-"),0)</f>
        <v>0</v>
      </c>
      <c r="AH709" s="11">
        <f t="shared" si="76"/>
        <v>0</v>
      </c>
      <c r="AI709" s="73">
        <f>IF(AND(COUNTRY_INFO!K709&gt;0,COUNTRY_INFO!K709&lt;4), IF(AC709/Z709*100&lt;&gt;0, IF(AH709/Z709*100&gt;100,100,AH709/Z709*100), "-"),0)</f>
        <v>0</v>
      </c>
      <c r="AJ709" s="261"/>
      <c r="AK709" s="260">
        <f>IF(AND(D709&lt;&gt;0, D709&lt;&gt;"Unknown",D709&lt;&gt;"Stopped",D709&lt;&gt;"Not required"),D709/COUNTRY_INFO!D709, 0)</f>
        <v>0</v>
      </c>
      <c r="AL709" s="260">
        <f>IF(AND(J709&lt;&gt;0,J709&lt;&gt;"Unknown",J709&lt;&gt;"Stopped",J709&lt;&gt;"Not required"),J709/COUNTRY_INFO!D709, 0)</f>
        <v>0</v>
      </c>
      <c r="AM709" s="260">
        <f>IF(AND(P709&lt;&gt;0,P709&lt;&gt;"Unknown",P709&lt;&gt;"Not required"),P709/(COUNTRY_INFO!E709+COUNTRY_INFO!F709), 0)</f>
        <v>1</v>
      </c>
      <c r="AN709" s="260">
        <f>IF(AND(Z709&lt;&gt;0,Z709&lt;&gt;"Unknown",Z709&lt;&gt;"Not required"),IF(COUNTRY_INFO!K709=1,1,IF(COUNTRY_INFO!K709=2,0.5*COUNTRY_INFO!F709/(0.5*COUNTRY_INFO!F709+0.2*COUNTRY_INFO!G709),IF(COUNTRY_INFO!K709=3,COUNTRY_INFO!F709/(COUNTRY_INFO!F709+COUNTRY_INFO!G709)))),0)</f>
        <v>0</v>
      </c>
      <c r="AO709" s="260">
        <f>IF(AND(Z709&lt;&gt;0,Z709&lt;&gt;"Unknown",Z709&lt;&gt;"Not required"),IF(COUNTRY_INFO!K709=1,0,IF(COUNTRY_INFO!K709=2,0.2*COUNTRY_INFO!G709/(0.5*COUNTRY_INFO!F709+0.2*COUNTRY_INFO!G709),IF(COUNTRY_INFO!K709=3,COUNTRY_INFO!G709/(COUNTRY_INFO!F709+COUNTRY_INFO!G709)))),0)</f>
        <v>0</v>
      </c>
      <c r="AP709" s="259">
        <f>MAX(COUNTRY_INFO!D709*AK709*PROFILE!$G$7,COUNTRY_INFO!D709*AL709*PROFILE!$G$7)</f>
        <v>0</v>
      </c>
      <c r="AQ709" s="259">
        <f>MAX(COUNTRY_INFO!D709*AK709*PROFILE!$G$8,COUNTRY_INFO!D709*AL709*PROFILE!$G$8,COUNTRY_INFO!D709*AM709*PROFILE!$G$8)</f>
        <v>31293.173469383484</v>
      </c>
      <c r="AR709" s="259">
        <f>MAX(COUNTRY_INFO!D709*AK709*PROFILE!$G$9,COUNTRY_INFO!D709*AL709*PROFILE!$G$9,COUNTRY_INFO!D709*AM709*PROFILE!$G$9,IF(AND(DISTRICT!Z709&lt;&gt;"Unknown",Z709&lt;&gt;"Not required"),COUNTRY_INFO!O709*DISTRICT!AN709,0))</f>
        <v>64986.772179057327</v>
      </c>
      <c r="AS709" s="259">
        <f>MAX(COUNTRY_INFO!D709*AK709*PROFILE!$G$10,COUNTRY_INFO!D709*AL709*PROFILE!$G$10,IF(AND(DISTRICT!Z709&lt;&gt;"Unknown",Z709&lt;&gt;"Not required"),COUNTRY_INFO!O709*DISTRICT!AO709,0))</f>
        <v>0</v>
      </c>
      <c r="AT709" s="259">
        <f t="shared" si="77"/>
        <v>96279.945648440815</v>
      </c>
      <c r="AU709" s="258" t="str">
        <f t="shared" si="72"/>
        <v>Y</v>
      </c>
      <c r="AV709" s="259">
        <f>MAX('MDA2'!J709,'T1'!L709,'T2'!J709,T3_R1!K709,T3_R2!K709)</f>
        <v>0</v>
      </c>
      <c r="AW709" s="259">
        <f>MAX('MDA1'!K709,'MDA2'!K709,'MDA3'!I709,'MDA3'!L709,'T1'!M709,'T2'!K709,T3_R1!L709,T3_R2!L709)</f>
        <v>67207</v>
      </c>
      <c r="AX709" s="259">
        <f>MAX('MDA1'!L709,'MDA2'!L709,'MDA3'!J709,'MDA3'!M709,'T1'!N709,'T2'!L709,T3_R1!M709,T3_R2!M709)</f>
        <v>0</v>
      </c>
      <c r="AY709" s="259">
        <f t="shared" si="78"/>
        <v>67207</v>
      </c>
      <c r="AZ709" s="259">
        <f>MAX('MDA2'!J709,T709)</f>
        <v>0</v>
      </c>
      <c r="BA709" s="259">
        <f>MAX('MDA1'!K709,'MDA2'!K709,'MDA3'!I709,'MDA3'!L709,V709,AD709)</f>
        <v>67207</v>
      </c>
      <c r="BB709" s="259">
        <f>MAX('MDA1'!L709,'MDA2'!L709,'MDA3'!J709,'MDA3'!M709,AF709)</f>
        <v>0</v>
      </c>
      <c r="BC709" s="259">
        <f t="shared" si="73"/>
        <v>67207</v>
      </c>
      <c r="BD709" s="260">
        <f t="shared" si="74"/>
        <v>69.803736954112381</v>
      </c>
    </row>
    <row r="710" spans="1:56" x14ac:dyDescent="0.2">
      <c r="A710" s="10" t="str">
        <f>IF(COUNTRY_INFO!A710=0," ",COUNTRY_INFO!A710)</f>
        <v>Ethiopia</v>
      </c>
      <c r="B710" s="10" t="str">
        <f>IF(COUNTRY_INFO!B710=0," ",COUNTRY_INFO!B710)</f>
        <v>SNNPR Sidama</v>
      </c>
      <c r="C710" s="87" t="str">
        <f>IF(COUNTRY_INFO!C710=0," ",COUNTRY_INFO!C710)</f>
        <v>Bensa</v>
      </c>
      <c r="D710" s="67">
        <f>COUNTRY_INFO!L710</f>
        <v>0</v>
      </c>
      <c r="E710" s="61"/>
      <c r="F710" s="61"/>
      <c r="G710" s="11">
        <f>MAX('MDA1'!M710,'MDA2'!M710)</f>
        <v>0</v>
      </c>
      <c r="H710" s="11">
        <f>IF(AND(COUNTRY_INFO!H710&gt;0,COUNTRY_INFO!H710&lt;4),IF(D710&gt;MAX('MDA1'!M710,'MDA2'!M710),MAX('MDA1'!M710,'MDA2'!M710),D710),0)</f>
        <v>0</v>
      </c>
      <c r="I710" s="73">
        <f>IF(AND(COUNTRY_INFO!H710&gt;0,COUNTRY_INFO!H710&lt;4), IF(G710/D710*100&lt;&gt;0, IF(G710/D710*100&gt;100,100,G710/D710*100), "-"),0)</f>
        <v>0</v>
      </c>
      <c r="J710" s="67" t="str">
        <f>COUNTRY_INFO!M710</f>
        <v>Unknown</v>
      </c>
      <c r="K710" s="61"/>
      <c r="L710" s="61"/>
      <c r="M710" s="11">
        <f>MAX('MDA1'!M710,MAX('MDA3'!I710,'MDA3'!L710)+MAX('MDA3'!J710,'MDA3'!M710))</f>
        <v>0</v>
      </c>
      <c r="N710" s="11">
        <f>IF(AND(COUNTRY_INFO!I710&gt;0,COUNTRY_INFO!I710&lt;4),IF(J710&gt;MAX('MDA1'!M710,MAX('MDA3'!I710,'MDA3'!L710)+MAX('MDA3'!J710,'MDA3'!M710)),MAX('MDA1'!M710,MAX('MDA3'!I710,'MDA3'!L710)+MAX('MDA3'!J710,'MDA3'!M710)),J710),0)</f>
        <v>0</v>
      </c>
      <c r="O710" s="73">
        <f>IF(AND(COUNTRY_INFO!I710&gt;0,COUNTRY_INFO!I710&lt;4), IF(M710/J710*100&lt;&gt;0, IF(M710/J710*100&gt;100,100,M710/J710*100), "-"),0)</f>
        <v>0</v>
      </c>
      <c r="P710" s="67">
        <f>COUNTRY_INFO!N710</f>
        <v>135521</v>
      </c>
      <c r="Q710" s="61"/>
      <c r="R710" s="61"/>
      <c r="S710" s="11">
        <f>SUM(MAX('MDA2'!J710, 'T1'!L710, MAX(T3_R1!K710, T3_R2!K710)), MAX('MDA1'!K710, 'MDA2'!K710, 'T1'!M710, MAX(T3_R1!L710, T3_R2!L710)), MAX('MDA1'!L710, 'MDA2'!L710, 'T1'!N710, MAX(T3_R1!M710, T3_R2!M710)))</f>
        <v>90624</v>
      </c>
      <c r="T710" s="11">
        <f>IF(AND(COUNTRY_INFO!J710&gt;1,COUNTRY_INFO!J710&lt;4),IF(COUNTRY_INFO!E710&gt;MAX('MDA2'!J710,'T1'!L710,MAX(T3_R1!K710,T3_R2!K710)),MAX('MDA2'!J710,'T1'!L710,MAX(T3_R1!K710,T3_R2!K710)),COUNTRY_INFO!E710),0)</f>
        <v>0</v>
      </c>
      <c r="U710" s="217" t="str">
        <f>IF(AND(COUNTRY_INFO!J710&gt;1,COUNTRY_INFO!J710&lt;4), IF(T710/COUNTRY_INFO!E710*100&lt;&gt;0, IF(T710/COUNTRY_INFO!E710*100&gt;100,100,T710/COUNTRY_INFO!E710*100), "-"),0)</f>
        <v>-</v>
      </c>
      <c r="V710" s="11">
        <f>IF(AND(COUNTRY_INFO!J710&gt;1,COUNTRY_INFO!J710&lt;4),IF(COUNTRY_INFO!F710&gt;MAX('MDA1'!K710,'MDA2'!K710,'T1'!M710,MAX(T3_R1!L710,T3_R2!L710)),MAX('MDA1'!K710,'MDA2'!K710,'T1'!M710,MAX(T3_R1!L710,T3_R2!L710)),COUNTRY_INFO!F710),0)</f>
        <v>90624</v>
      </c>
      <c r="W710" s="217">
        <f>IF(AND(COUNTRY_INFO!J710&gt;1,COUNTRY_INFO!J710&lt;4), IF(V710/COUNTRY_INFO!F710*100&lt;&gt;0, IF(V710/COUNTRY_INFO!F710*100&gt;100,100,V710/COUNTRY_INFO!F710*100), "-"),0)</f>
        <v>99.422929237520577</v>
      </c>
      <c r="X710" s="11">
        <f t="shared" si="75"/>
        <v>90624</v>
      </c>
      <c r="Y710" s="73">
        <f>IF(AND(COUNTRY_INFO!J710&gt;1,COUNTRY_INFO!J710&lt;4), IF(S710/P710*100&lt;&gt;0, IF(X710/P710*100&gt;100,100,X710/P710*100), "-"),0)</f>
        <v>66.870817068941349</v>
      </c>
      <c r="Z710" s="67">
        <f>COUNTRY_INFO!O710</f>
        <v>0</v>
      </c>
      <c r="AA710" s="61"/>
      <c r="AB710" s="61"/>
      <c r="AC710" s="11">
        <f>MAX('T1'!L710,'T2'!J710)+MAX('T1'!M710,'T2'!K710)+MAX('T1'!N710,'T2'!L710)</f>
        <v>0</v>
      </c>
      <c r="AD710" s="11">
        <f>IF(COUNTRY_INFO!K710=1,IF(COUNTRY_INFO!F710*0.33&gt;MAX('T1'!M710,'T2'!K710),MAX('T1'!M710,'T2'!K710),COUNTRY_INFO!F710*0.33),IF(COUNTRY_INFO!K710=2,IF(COUNTRY_INFO!F710*0.5&gt;MAX('T1'!M710,'T2'!K710),MAX('T1'!M710,'T2'!K710),COUNTRY_INFO!F710*0.5),IF(COUNTRY_INFO!K710=3,IF(COUNTRY_INFO!F710&gt;MAX('T1'!M710,'T2'!K710),MAX('T1'!M710,'T2'!K710),COUNTRY_INFO!F710),0)))</f>
        <v>0</v>
      </c>
      <c r="AE710" s="217">
        <f>IF(AND(COUNTRY_INFO!K710&gt;0,COUNTRY_INFO!K710&lt;4),IF(Z710&gt;0,IF(COUNTRY_INFO!K710=1, AD710/(COUNTRY_INFO!F710*0.33)*100, IF(COUNTRY_INFO!K710=2, AD710/(COUNTRY_INFO!F710*0.5)*100, IF(COUNTRY_INFO!K710=3, AD710/COUNTRY_INFO!F710*100))),"-"),0)</f>
        <v>0</v>
      </c>
      <c r="AF710" s="11">
        <f>IF(COUNTRY_INFO!K710=2,IF(COUNTRY_INFO!G710*0.2&gt;MAX('T1'!N710,'T2'!L710),MAX('T1'!N710,'T2'!L710),COUNTRY_INFO!G710*0.2),IF(COUNTRY_INFO!K710=3,IF(COUNTRY_INFO!G710&gt;MAX('T1'!N710,'T2'!L710),MAX('T1'!N710,'T2'!L710),COUNTRY_INFO!G710),0))</f>
        <v>0</v>
      </c>
      <c r="AG710" s="217">
        <f>IF(AND(COUNTRY_INFO!K710&gt;0,COUNTRY_INFO!K710&lt;4),IF(Z710&gt;0,IF(COUNTRY_INFO!K710=1, 0, IF(COUNTRY_INFO!K710=2, AF710/(COUNTRY_INFO!G710*0.2)*100, IF(COUNTRY_INFO!K710=3, AF710/COUNTRY_INFO!G710*100))),"-"),0)</f>
        <v>0</v>
      </c>
      <c r="AH710" s="11">
        <f t="shared" si="76"/>
        <v>0</v>
      </c>
      <c r="AI710" s="73">
        <f>IF(AND(COUNTRY_INFO!K710&gt;0,COUNTRY_INFO!K710&lt;4), IF(AC710/Z710*100&lt;&gt;0, IF(AH710/Z710*100&gt;100,100,AH710/Z710*100), "-"),0)</f>
        <v>0</v>
      </c>
      <c r="AJ710" s="261"/>
      <c r="AK710" s="260">
        <f>IF(AND(D710&lt;&gt;0, D710&lt;&gt;"Unknown",D710&lt;&gt;"Stopped",D710&lt;&gt;"Not required"),D710/COUNTRY_INFO!D710, 0)</f>
        <v>0</v>
      </c>
      <c r="AL710" s="260">
        <f>IF(AND(J710&lt;&gt;0,J710&lt;&gt;"Unknown",J710&lt;&gt;"Stopped",J710&lt;&gt;"Not required"),J710/COUNTRY_INFO!D710, 0)</f>
        <v>0</v>
      </c>
      <c r="AM710" s="260">
        <f>IF(AND(P710&lt;&gt;0,P710&lt;&gt;"Unknown",P710&lt;&gt;"Not required"),P710/(COUNTRY_INFO!E710+COUNTRY_INFO!F710), 0)</f>
        <v>1</v>
      </c>
      <c r="AN710" s="260">
        <f>IF(AND(Z710&lt;&gt;0,Z710&lt;&gt;"Unknown",Z710&lt;&gt;"Not required"),IF(COUNTRY_INFO!K710=1,1,IF(COUNTRY_INFO!K710=2,0.5*COUNTRY_INFO!F710/(0.5*COUNTRY_INFO!F710+0.2*COUNTRY_INFO!G710),IF(COUNTRY_INFO!K710=3,COUNTRY_INFO!F710/(COUNTRY_INFO!F710+COUNTRY_INFO!G710)))),0)</f>
        <v>0</v>
      </c>
      <c r="AO710" s="260">
        <f>IF(AND(Z710&lt;&gt;0,Z710&lt;&gt;"Unknown",Z710&lt;&gt;"Not required"),IF(COUNTRY_INFO!K710=1,0,IF(COUNTRY_INFO!K710=2,0.2*COUNTRY_INFO!G710/(0.5*COUNTRY_INFO!F710+0.2*COUNTRY_INFO!G710),IF(COUNTRY_INFO!K710=3,COUNTRY_INFO!G710/(COUNTRY_INFO!F710+COUNTRY_INFO!G710)))),0)</f>
        <v>0</v>
      </c>
      <c r="AP710" s="259">
        <f>MAX(COUNTRY_INFO!D710*AK710*PROFILE!$G$7,COUNTRY_INFO!D710*AL710*PROFILE!$G$7)</f>
        <v>0</v>
      </c>
      <c r="AQ710" s="259">
        <f>MAX(COUNTRY_INFO!D710*AK710*PROFILE!$G$8,COUNTRY_INFO!D710*AL710*PROFILE!$G$8,COUNTRY_INFO!D710*AM710*PROFILE!$G$8)</f>
        <v>41440.8224144345</v>
      </c>
      <c r="AR710" s="259">
        <f>MAX(COUNTRY_INFO!D710*AK710*PROFILE!$G$9,COUNTRY_INFO!D710*AL710*PROFILE!$G$9,COUNTRY_INFO!D710*AM710*PROFILE!$G$9,IF(AND(DISTRICT!Z710&lt;&gt;"Unknown",Z710&lt;&gt;"Not required"),COUNTRY_INFO!O710*DISTRICT!AN710,0))</f>
        <v>86060.472191946246</v>
      </c>
      <c r="AS710" s="259">
        <f>MAX(COUNTRY_INFO!D710*AK710*PROFILE!$G$10,COUNTRY_INFO!D710*AL710*PROFILE!$G$10,IF(AND(DISTRICT!Z710&lt;&gt;"Unknown",Z710&lt;&gt;"Not required"),COUNTRY_INFO!O710*DISTRICT!AO710,0))</f>
        <v>0</v>
      </c>
      <c r="AT710" s="259">
        <f t="shared" si="77"/>
        <v>127501.29460638075</v>
      </c>
      <c r="AU710" s="258" t="str">
        <f t="shared" si="72"/>
        <v>Y</v>
      </c>
      <c r="AV710" s="259">
        <f>MAX('MDA2'!J710,'T1'!L710,'T2'!J710,T3_R1!K710,T3_R2!K710)</f>
        <v>0</v>
      </c>
      <c r="AW710" s="259">
        <f>MAX('MDA1'!K710,'MDA2'!K710,'MDA3'!I710,'MDA3'!L710,'T1'!M710,'T2'!K710,T3_R1!L710,T3_R2!L710)</f>
        <v>90624</v>
      </c>
      <c r="AX710" s="259">
        <f>MAX('MDA1'!L710,'MDA2'!L710,'MDA3'!J710,'MDA3'!M710,'T1'!N710,'T2'!L710,T3_R1!M710,T3_R2!M710)</f>
        <v>0</v>
      </c>
      <c r="AY710" s="259">
        <f t="shared" si="78"/>
        <v>90624</v>
      </c>
      <c r="AZ710" s="259">
        <f>MAX('MDA2'!J710,T710)</f>
        <v>0</v>
      </c>
      <c r="BA710" s="259">
        <f>MAX('MDA1'!K710,'MDA2'!K710,'MDA3'!I710,'MDA3'!L710,V710,AD710)</f>
        <v>90624</v>
      </c>
      <c r="BB710" s="259">
        <f>MAX('MDA1'!L710,'MDA2'!L710,'MDA3'!J710,'MDA3'!M710,AF710)</f>
        <v>0</v>
      </c>
      <c r="BC710" s="259">
        <f t="shared" si="73"/>
        <v>90624</v>
      </c>
      <c r="BD710" s="260">
        <f t="shared" si="74"/>
        <v>71.076925359677688</v>
      </c>
    </row>
    <row r="711" spans="1:56" x14ac:dyDescent="0.2">
      <c r="A711" s="10" t="str">
        <f>IF(COUNTRY_INFO!A711=0," ",COUNTRY_INFO!A711)</f>
        <v>Ethiopia</v>
      </c>
      <c r="B711" s="10" t="str">
        <f>IF(COUNTRY_INFO!B711=0," ",COUNTRY_INFO!B711)</f>
        <v>SNNPR Sidama</v>
      </c>
      <c r="C711" s="87" t="str">
        <f>IF(COUNTRY_INFO!C711=0," ",COUNTRY_INFO!C711)</f>
        <v>Bona Zuria</v>
      </c>
      <c r="D711" s="67">
        <f>COUNTRY_INFO!L711</f>
        <v>0</v>
      </c>
      <c r="E711" s="61"/>
      <c r="F711" s="61"/>
      <c r="G711" s="11">
        <f>MAX('MDA1'!M711,'MDA2'!M711)</f>
        <v>0</v>
      </c>
      <c r="H711" s="11">
        <f>IF(AND(COUNTRY_INFO!H711&gt;0,COUNTRY_INFO!H711&lt;4),IF(D711&gt;MAX('MDA1'!M711,'MDA2'!M711),MAX('MDA1'!M711,'MDA2'!M711),D711),0)</f>
        <v>0</v>
      </c>
      <c r="I711" s="73">
        <f>IF(AND(COUNTRY_INFO!H711&gt;0,COUNTRY_INFO!H711&lt;4), IF(G711/D711*100&lt;&gt;0, IF(G711/D711*100&gt;100,100,G711/D711*100), "-"),0)</f>
        <v>0</v>
      </c>
      <c r="J711" s="67">
        <f>COUNTRY_INFO!M711</f>
        <v>0</v>
      </c>
      <c r="K711" s="61"/>
      <c r="L711" s="61"/>
      <c r="M711" s="11">
        <f>MAX('MDA1'!M711,MAX('MDA3'!I711,'MDA3'!L711)+MAX('MDA3'!J711,'MDA3'!M711))</f>
        <v>0</v>
      </c>
      <c r="N711" s="11">
        <f>IF(AND(COUNTRY_INFO!I711&gt;0,COUNTRY_INFO!I711&lt;4),IF(J711&gt;MAX('MDA1'!M711,MAX('MDA3'!I711,'MDA3'!L711)+MAX('MDA3'!J711,'MDA3'!M711)),MAX('MDA1'!M711,MAX('MDA3'!I711,'MDA3'!L711)+MAX('MDA3'!J711,'MDA3'!M711)),J711),0)</f>
        <v>0</v>
      </c>
      <c r="O711" s="73">
        <f>IF(AND(COUNTRY_INFO!I711&gt;0,COUNTRY_INFO!I711&lt;4), IF(M711/J711*100&lt;&gt;0, IF(M711/J711*100&gt;100,100,M711/J711*100), "-"),0)</f>
        <v>0</v>
      </c>
      <c r="P711" s="67">
        <f>COUNTRY_INFO!N711</f>
        <v>66067</v>
      </c>
      <c r="Q711" s="61"/>
      <c r="R711" s="61"/>
      <c r="S711" s="11">
        <f>SUM(MAX('MDA2'!J711, 'T1'!L711, MAX(T3_R1!K711, T3_R2!K711)), MAX('MDA1'!K711, 'MDA2'!K711, 'T1'!M711, MAX(T3_R1!L711, T3_R2!L711)), MAX('MDA1'!L711, 'MDA2'!L711, 'T1'!N711, MAX(T3_R1!M711, T3_R2!M711)))</f>
        <v>41523</v>
      </c>
      <c r="T711" s="11">
        <f>IF(AND(COUNTRY_INFO!J711&gt;1,COUNTRY_INFO!J711&lt;4),IF(COUNTRY_INFO!E711&gt;MAX('MDA2'!J711,'T1'!L711,MAX(T3_R1!K711,T3_R2!K711)),MAX('MDA2'!J711,'T1'!L711,MAX(T3_R1!K711,T3_R2!K711)),COUNTRY_INFO!E711),0)</f>
        <v>0</v>
      </c>
      <c r="U711" s="217" t="str">
        <f>IF(AND(COUNTRY_INFO!J711&gt;1,COUNTRY_INFO!J711&lt;4), IF(T711/COUNTRY_INFO!E711*100&lt;&gt;0, IF(T711/COUNTRY_INFO!E711*100&gt;100,100,T711/COUNTRY_INFO!E711*100), "-"),0)</f>
        <v>-</v>
      </c>
      <c r="V711" s="11">
        <f>IF(AND(COUNTRY_INFO!J711&gt;1,COUNTRY_INFO!J711&lt;4),IF(COUNTRY_INFO!F711&gt;MAX('MDA1'!K711,'MDA2'!K711,'T1'!M711,MAX(T3_R1!L711,T3_R2!L711)),MAX('MDA1'!K711,'MDA2'!K711,'T1'!M711,MAX(T3_R1!L711,T3_R2!L711)),COUNTRY_INFO!F711),0)</f>
        <v>41523</v>
      </c>
      <c r="W711" s="217">
        <f>IF(AND(COUNTRY_INFO!J711&gt;1,COUNTRY_INFO!J711&lt;4), IF(V711/COUNTRY_INFO!F711*100&lt;&gt;0, IF(V711/COUNTRY_INFO!F711*100&gt;100,100,V711/COUNTRY_INFO!F711*100), "-"),0)</f>
        <v>93.444504455846612</v>
      </c>
      <c r="X711" s="11">
        <f t="shared" si="75"/>
        <v>41523</v>
      </c>
      <c r="Y711" s="73">
        <f>IF(AND(COUNTRY_INFO!J711&gt;1,COUNTRY_INFO!J711&lt;4), IF(S711/P711*100&lt;&gt;0, IF(X711/P711*100&gt;100,100,X711/P711*100), "-"),0)</f>
        <v>62.849834259161156</v>
      </c>
      <c r="Z711" s="67">
        <f>COUNTRY_INFO!O711</f>
        <v>0</v>
      </c>
      <c r="AA711" s="61"/>
      <c r="AB711" s="61"/>
      <c r="AC711" s="11">
        <f>MAX('T1'!L711,'T2'!J711)+MAX('T1'!M711,'T2'!K711)+MAX('T1'!N711,'T2'!L711)</f>
        <v>0</v>
      </c>
      <c r="AD711" s="11">
        <f>IF(COUNTRY_INFO!K711=1,IF(COUNTRY_INFO!F711*0.33&gt;MAX('T1'!M711,'T2'!K711),MAX('T1'!M711,'T2'!K711),COUNTRY_INFO!F711*0.33),IF(COUNTRY_INFO!K711=2,IF(COUNTRY_INFO!F711*0.5&gt;MAX('T1'!M711,'T2'!K711),MAX('T1'!M711,'T2'!K711),COUNTRY_INFO!F711*0.5),IF(COUNTRY_INFO!K711=3,IF(COUNTRY_INFO!F711&gt;MAX('T1'!M711,'T2'!K711),MAX('T1'!M711,'T2'!K711),COUNTRY_INFO!F711),0)))</f>
        <v>0</v>
      </c>
      <c r="AE711" s="217">
        <f>IF(AND(COUNTRY_INFO!K711&gt;0,COUNTRY_INFO!K711&lt;4),IF(Z711&gt;0,IF(COUNTRY_INFO!K711=1, AD711/(COUNTRY_INFO!F711*0.33)*100, IF(COUNTRY_INFO!K711=2, AD711/(COUNTRY_INFO!F711*0.5)*100, IF(COUNTRY_INFO!K711=3, AD711/COUNTRY_INFO!F711*100))),"-"),0)</f>
        <v>0</v>
      </c>
      <c r="AF711" s="11">
        <f>IF(COUNTRY_INFO!K711=2,IF(COUNTRY_INFO!G711*0.2&gt;MAX('T1'!N711,'T2'!L711),MAX('T1'!N711,'T2'!L711),COUNTRY_INFO!G711*0.2),IF(COUNTRY_INFO!K711=3,IF(COUNTRY_INFO!G711&gt;MAX('T1'!N711,'T2'!L711),MAX('T1'!N711,'T2'!L711),COUNTRY_INFO!G711),0))</f>
        <v>0</v>
      </c>
      <c r="AG711" s="217">
        <f>IF(AND(COUNTRY_INFO!K711&gt;0,COUNTRY_INFO!K711&lt;4),IF(Z711&gt;0,IF(COUNTRY_INFO!K711=1, 0, IF(COUNTRY_INFO!K711=2, AF711/(COUNTRY_INFO!G711*0.2)*100, IF(COUNTRY_INFO!K711=3, AF711/COUNTRY_INFO!G711*100))),"-"),0)</f>
        <v>0</v>
      </c>
      <c r="AH711" s="11">
        <f t="shared" si="76"/>
        <v>0</v>
      </c>
      <c r="AI711" s="73">
        <f>IF(AND(COUNTRY_INFO!K711&gt;0,COUNTRY_INFO!K711&lt;4), IF(AC711/Z711*100&lt;&gt;0, IF(AH711/Z711*100&gt;100,100,AH711/Z711*100), "-"),0)</f>
        <v>0</v>
      </c>
      <c r="AJ711" s="261"/>
      <c r="AK711" s="260">
        <f>IF(AND(D711&lt;&gt;0, D711&lt;&gt;"Unknown",D711&lt;&gt;"Stopped",D711&lt;&gt;"Not required"),D711/COUNTRY_INFO!D711, 0)</f>
        <v>0</v>
      </c>
      <c r="AL711" s="260">
        <f>IF(AND(J711&lt;&gt;0,J711&lt;&gt;"Unknown",J711&lt;&gt;"Stopped",J711&lt;&gt;"Not required"),J711/COUNTRY_INFO!D711, 0)</f>
        <v>0</v>
      </c>
      <c r="AM711" s="260">
        <f>IF(AND(P711&lt;&gt;0,P711&lt;&gt;"Unknown",P711&lt;&gt;"Not required"),P711/(COUNTRY_INFO!E711+COUNTRY_INFO!F711), 0)</f>
        <v>1</v>
      </c>
      <c r="AN711" s="260">
        <f>IF(AND(Z711&lt;&gt;0,Z711&lt;&gt;"Unknown",Z711&lt;&gt;"Not required"),IF(COUNTRY_INFO!K711=1,1,IF(COUNTRY_INFO!K711=2,0.5*COUNTRY_INFO!F711/(0.5*COUNTRY_INFO!F711+0.2*COUNTRY_INFO!G711),IF(COUNTRY_INFO!K711=3,COUNTRY_INFO!F711/(COUNTRY_INFO!F711+COUNTRY_INFO!G711)))),0)</f>
        <v>0</v>
      </c>
      <c r="AO711" s="260">
        <f>IF(AND(Z711&lt;&gt;0,Z711&lt;&gt;"Unknown",Z711&lt;&gt;"Not required"),IF(COUNTRY_INFO!K711=1,0,IF(COUNTRY_INFO!K711=2,0.2*COUNTRY_INFO!G711/(0.5*COUNTRY_INFO!F711+0.2*COUNTRY_INFO!G711),IF(COUNTRY_INFO!K711=3,COUNTRY_INFO!G711/(COUNTRY_INFO!F711+COUNTRY_INFO!G711)))),0)</f>
        <v>0</v>
      </c>
      <c r="AP711" s="259">
        <f>MAX(COUNTRY_INFO!D711*AK711*PROFILE!$G$7,COUNTRY_INFO!D711*AL711*PROFILE!$G$7)</f>
        <v>0</v>
      </c>
      <c r="AQ711" s="259">
        <f>MAX(COUNTRY_INFO!D711*AK711*PROFILE!$G$8,COUNTRY_INFO!D711*AL711*PROFILE!$G$8,COUNTRY_INFO!D711*AM711*PROFILE!$G$8)</f>
        <v>20202.73230305059</v>
      </c>
      <c r="AR711" s="259">
        <f>MAX(COUNTRY_INFO!D711*AK711*PROFILE!$G$9,COUNTRY_INFO!D711*AL711*PROFILE!$G$9,COUNTRY_INFO!D711*AM711*PROFILE!$G$9,IF(AND(DISTRICT!Z711&lt;&gt;"Unknown",Z711&lt;&gt;"Not required"),COUNTRY_INFO!O711*DISTRICT!AN711,0))</f>
        <v>41955.168364670717</v>
      </c>
      <c r="AS711" s="259">
        <f>MAX(COUNTRY_INFO!D711*AK711*PROFILE!$G$10,COUNTRY_INFO!D711*AL711*PROFILE!$G$10,IF(AND(DISTRICT!Z711&lt;&gt;"Unknown",Z711&lt;&gt;"Not required"),COUNTRY_INFO!O711*DISTRICT!AO711,0))</f>
        <v>0</v>
      </c>
      <c r="AT711" s="259">
        <f t="shared" si="77"/>
        <v>62157.900667721304</v>
      </c>
      <c r="AU711" s="258" t="str">
        <f t="shared" si="72"/>
        <v>Y</v>
      </c>
      <c r="AV711" s="259">
        <f>MAX('MDA2'!J711,'T1'!L711,'T2'!J711,T3_R1!K711,T3_R2!K711)</f>
        <v>0</v>
      </c>
      <c r="AW711" s="259">
        <f>MAX('MDA1'!K711,'MDA2'!K711,'MDA3'!I711,'MDA3'!L711,'T1'!M711,'T2'!K711,T3_R1!L711,T3_R2!L711)</f>
        <v>41523</v>
      </c>
      <c r="AX711" s="259">
        <f>MAX('MDA1'!L711,'MDA2'!L711,'MDA3'!J711,'MDA3'!M711,'T1'!N711,'T2'!L711,T3_R1!M711,T3_R2!M711)</f>
        <v>0</v>
      </c>
      <c r="AY711" s="259">
        <f t="shared" si="78"/>
        <v>41523</v>
      </c>
      <c r="AZ711" s="259">
        <f>MAX('MDA2'!J711,T711)</f>
        <v>0</v>
      </c>
      <c r="BA711" s="259">
        <f>MAX('MDA1'!K711,'MDA2'!K711,'MDA3'!I711,'MDA3'!L711,V711,AD711)</f>
        <v>41523</v>
      </c>
      <c r="BB711" s="259">
        <f>MAX('MDA1'!L711,'MDA2'!L711,'MDA3'!J711,'MDA3'!M711,AF711)</f>
        <v>0</v>
      </c>
      <c r="BC711" s="259">
        <f t="shared" si="73"/>
        <v>41523</v>
      </c>
      <c r="BD711" s="260">
        <f t="shared" si="74"/>
        <v>66.802449172101717</v>
      </c>
    </row>
    <row r="712" spans="1:56" x14ac:dyDescent="0.2">
      <c r="A712" s="10" t="str">
        <f>IF(COUNTRY_INFO!A712=0," ",COUNTRY_INFO!A712)</f>
        <v>Ethiopia</v>
      </c>
      <c r="B712" s="10" t="str">
        <f>IF(COUNTRY_INFO!B712=0," ",COUNTRY_INFO!B712)</f>
        <v>SNNPR Sidama</v>
      </c>
      <c r="C712" s="87" t="str">
        <f>IF(COUNTRY_INFO!C712=0," ",COUNTRY_INFO!C712)</f>
        <v>Boricha</v>
      </c>
      <c r="D712" s="67">
        <f>COUNTRY_INFO!L712</f>
        <v>0</v>
      </c>
      <c r="E712" s="61"/>
      <c r="F712" s="61"/>
      <c r="G712" s="11">
        <f>MAX('MDA1'!M712,'MDA2'!M712)</f>
        <v>0</v>
      </c>
      <c r="H712" s="11">
        <f>IF(AND(COUNTRY_INFO!H712&gt;0,COUNTRY_INFO!H712&lt;4),IF(D712&gt;MAX('MDA1'!M712,'MDA2'!M712),MAX('MDA1'!M712,'MDA2'!M712),D712),0)</f>
        <v>0</v>
      </c>
      <c r="I712" s="73">
        <f>IF(AND(COUNTRY_INFO!H712&gt;0,COUNTRY_INFO!H712&lt;4), IF(G712/D712*100&lt;&gt;0, IF(G712/D712*100&gt;100,100,G712/D712*100), "-"),0)</f>
        <v>0</v>
      </c>
      <c r="J712" s="67">
        <f>COUNTRY_INFO!M712</f>
        <v>0</v>
      </c>
      <c r="K712" s="61"/>
      <c r="L712" s="61"/>
      <c r="M712" s="11">
        <f>MAX('MDA1'!M712,MAX('MDA3'!I712,'MDA3'!L712)+MAX('MDA3'!J712,'MDA3'!M712))</f>
        <v>0</v>
      </c>
      <c r="N712" s="11">
        <f>IF(AND(COUNTRY_INFO!I712&gt;0,COUNTRY_INFO!I712&lt;4),IF(J712&gt;MAX('MDA1'!M712,MAX('MDA3'!I712,'MDA3'!L712)+MAX('MDA3'!J712,'MDA3'!M712)),MAX('MDA1'!M712,MAX('MDA3'!I712,'MDA3'!L712)+MAX('MDA3'!J712,'MDA3'!M712)),J712),0)</f>
        <v>0</v>
      </c>
      <c r="O712" s="73">
        <f>IF(AND(COUNTRY_INFO!I712&gt;0,COUNTRY_INFO!I712&lt;4), IF(M712/J712*100&lt;&gt;0, IF(M712/J712*100&gt;100,100,M712/J712*100), "-"),0)</f>
        <v>0</v>
      </c>
      <c r="P712" s="67">
        <f>COUNTRY_INFO!N712</f>
        <v>121857</v>
      </c>
      <c r="Q712" s="61"/>
      <c r="R712" s="61"/>
      <c r="S712" s="11">
        <f>SUM(MAX('MDA2'!J712, 'T1'!L712, MAX(T3_R1!K712, T3_R2!K712)), MAX('MDA1'!K712, 'MDA2'!K712, 'T1'!M712, MAX(T3_R1!L712, T3_R2!L712)), MAX('MDA1'!L712, 'MDA2'!L712, 'T1'!N712, MAX(T3_R1!M712, T3_R2!M712)))</f>
        <v>89712</v>
      </c>
      <c r="T712" s="11">
        <f>IF(AND(COUNTRY_INFO!J712&gt;1,COUNTRY_INFO!J712&lt;4),IF(COUNTRY_INFO!E712&gt;MAX('MDA2'!J712,'T1'!L712,MAX(T3_R1!K712,T3_R2!K712)),MAX('MDA2'!J712,'T1'!L712,MAX(T3_R1!K712,T3_R2!K712)),COUNTRY_INFO!E712),0)</f>
        <v>0</v>
      </c>
      <c r="U712" s="217" t="str">
        <f>IF(AND(COUNTRY_INFO!J712&gt;1,COUNTRY_INFO!J712&lt;4), IF(T712/COUNTRY_INFO!E712*100&lt;&gt;0, IF(T712/COUNTRY_INFO!E712*100&gt;100,100,T712/COUNTRY_INFO!E712*100), "-"),0)</f>
        <v>-</v>
      </c>
      <c r="V712" s="11">
        <f>IF(AND(COUNTRY_INFO!J712&gt;1,COUNTRY_INFO!J712&lt;4),IF(COUNTRY_INFO!F712&gt;MAX('MDA1'!K712,'MDA2'!K712,'T1'!M712,MAX(T3_R1!L712,T3_R2!L712)),MAX('MDA1'!K712,'MDA2'!K712,'T1'!M712,MAX(T3_R1!L712,T3_R2!L712)),COUNTRY_INFO!F712),0)</f>
        <v>81960</v>
      </c>
      <c r="W712" s="217">
        <f>IF(AND(COUNTRY_INFO!J712&gt;1,COUNTRY_INFO!J712&lt;4), IF(V712/COUNTRY_INFO!F712*100&lt;&gt;0, IF(V712/COUNTRY_INFO!F712*100&gt;100,100,V712/COUNTRY_INFO!F712*100), "-"),0)</f>
        <v>100</v>
      </c>
      <c r="X712" s="11">
        <f t="shared" si="75"/>
        <v>81960</v>
      </c>
      <c r="Y712" s="73">
        <f>IF(AND(COUNTRY_INFO!J712&gt;1,COUNTRY_INFO!J712&lt;4), IF(S712/P712*100&lt;&gt;0, IF(X712/P712*100&gt;100,100,X712/P712*100), "-"),0)</f>
        <v>67.259164430438958</v>
      </c>
      <c r="Z712" s="67">
        <f>COUNTRY_INFO!O712</f>
        <v>0</v>
      </c>
      <c r="AA712" s="61"/>
      <c r="AB712" s="61"/>
      <c r="AC712" s="11">
        <f>MAX('T1'!L712,'T2'!J712)+MAX('T1'!M712,'T2'!K712)+MAX('T1'!N712,'T2'!L712)</f>
        <v>0</v>
      </c>
      <c r="AD712" s="11">
        <f>IF(COUNTRY_INFO!K712=1,IF(COUNTRY_INFO!F712*0.33&gt;MAX('T1'!M712,'T2'!K712),MAX('T1'!M712,'T2'!K712),COUNTRY_INFO!F712*0.33),IF(COUNTRY_INFO!K712=2,IF(COUNTRY_INFO!F712*0.5&gt;MAX('T1'!M712,'T2'!K712),MAX('T1'!M712,'T2'!K712),COUNTRY_INFO!F712*0.5),IF(COUNTRY_INFO!K712=3,IF(COUNTRY_INFO!F712&gt;MAX('T1'!M712,'T2'!K712),MAX('T1'!M712,'T2'!K712),COUNTRY_INFO!F712),0)))</f>
        <v>0</v>
      </c>
      <c r="AE712" s="217">
        <f>IF(AND(COUNTRY_INFO!K712&gt;0,COUNTRY_INFO!K712&lt;4),IF(Z712&gt;0,IF(COUNTRY_INFO!K712=1, AD712/(COUNTRY_INFO!F712*0.33)*100, IF(COUNTRY_INFO!K712=2, AD712/(COUNTRY_INFO!F712*0.5)*100, IF(COUNTRY_INFO!K712=3, AD712/COUNTRY_INFO!F712*100))),"-"),0)</f>
        <v>0</v>
      </c>
      <c r="AF712" s="11">
        <f>IF(COUNTRY_INFO!K712=2,IF(COUNTRY_INFO!G712*0.2&gt;MAX('T1'!N712,'T2'!L712),MAX('T1'!N712,'T2'!L712),COUNTRY_INFO!G712*0.2),IF(COUNTRY_INFO!K712=3,IF(COUNTRY_INFO!G712&gt;MAX('T1'!N712,'T2'!L712),MAX('T1'!N712,'T2'!L712),COUNTRY_INFO!G712),0))</f>
        <v>0</v>
      </c>
      <c r="AG712" s="217">
        <f>IF(AND(COUNTRY_INFO!K712&gt;0,COUNTRY_INFO!K712&lt;4),IF(Z712&gt;0,IF(COUNTRY_INFO!K712=1, 0, IF(COUNTRY_INFO!K712=2, AF712/(COUNTRY_INFO!G712*0.2)*100, IF(COUNTRY_INFO!K712=3, AF712/COUNTRY_INFO!G712*100))),"-"),0)</f>
        <v>0</v>
      </c>
      <c r="AH712" s="11">
        <f t="shared" si="76"/>
        <v>0</v>
      </c>
      <c r="AI712" s="73">
        <f>IF(AND(COUNTRY_INFO!K712&gt;0,COUNTRY_INFO!K712&lt;4), IF(AC712/Z712*100&lt;&gt;0, IF(AH712/Z712*100&gt;100,100,AH712/Z712*100), "-"),0)</f>
        <v>0</v>
      </c>
      <c r="AJ712" s="261"/>
      <c r="AK712" s="260">
        <f>IF(AND(D712&lt;&gt;0, D712&lt;&gt;"Unknown",D712&lt;&gt;"Stopped",D712&lt;&gt;"Not required"),D712/COUNTRY_INFO!D712, 0)</f>
        <v>0</v>
      </c>
      <c r="AL712" s="260">
        <f>IF(AND(J712&lt;&gt;0,J712&lt;&gt;"Unknown",J712&lt;&gt;"Stopped",J712&lt;&gt;"Not required"),J712/COUNTRY_INFO!D712, 0)</f>
        <v>0</v>
      </c>
      <c r="AM712" s="260">
        <f>IF(AND(P712&lt;&gt;0,P712&lt;&gt;"Unknown",P712&lt;&gt;"Not required"),P712/(COUNTRY_INFO!E712+COUNTRY_INFO!F712), 0)</f>
        <v>1</v>
      </c>
      <c r="AN712" s="260">
        <f>IF(AND(Z712&lt;&gt;0,Z712&lt;&gt;"Unknown",Z712&lt;&gt;"Not required"),IF(COUNTRY_INFO!K712=1,1,IF(COUNTRY_INFO!K712=2,0.5*COUNTRY_INFO!F712/(0.5*COUNTRY_INFO!F712+0.2*COUNTRY_INFO!G712),IF(COUNTRY_INFO!K712=3,COUNTRY_INFO!F712/(COUNTRY_INFO!F712+COUNTRY_INFO!G712)))),0)</f>
        <v>0</v>
      </c>
      <c r="AO712" s="260">
        <f>IF(AND(Z712&lt;&gt;0,Z712&lt;&gt;"Unknown",Z712&lt;&gt;"Not required"),IF(COUNTRY_INFO!K712=1,0,IF(COUNTRY_INFO!K712=2,0.2*COUNTRY_INFO!G712/(0.5*COUNTRY_INFO!F712+0.2*COUNTRY_INFO!G712),IF(COUNTRY_INFO!K712=3,COUNTRY_INFO!G712/(COUNTRY_INFO!F712+COUNTRY_INFO!G712)))),0)</f>
        <v>0</v>
      </c>
      <c r="AP712" s="259">
        <f>MAX(COUNTRY_INFO!D712*AK712*PROFILE!$G$7,COUNTRY_INFO!D712*AL712*PROFILE!$G$7)</f>
        <v>0</v>
      </c>
      <c r="AQ712" s="259">
        <f>MAX(COUNTRY_INFO!D712*AK712*PROFILE!$G$8,COUNTRY_INFO!D712*AL712*PROFILE!$G$8,COUNTRY_INFO!D712*AM712*PROFILE!$G$8)</f>
        <v>37262.628582446298</v>
      </c>
      <c r="AR712" s="259">
        <f>MAX(COUNTRY_INFO!D712*AK712*PROFILE!$G$9,COUNTRY_INFO!D712*AL712*PROFILE!$G$9,COUNTRY_INFO!D712*AM712*PROFILE!$G$9,IF(AND(DISTRICT!Z712&lt;&gt;"Unknown",Z712&lt;&gt;"Not required"),COUNTRY_INFO!O712*DISTRICT!AN712,0))</f>
        <v>77383.585172321473</v>
      </c>
      <c r="AS712" s="259">
        <f>MAX(COUNTRY_INFO!D712*AK712*PROFILE!$G$10,COUNTRY_INFO!D712*AL712*PROFILE!$G$10,IF(AND(DISTRICT!Z712&lt;&gt;"Unknown",Z712&lt;&gt;"Not required"),COUNTRY_INFO!O712*DISTRICT!AO712,0))</f>
        <v>0</v>
      </c>
      <c r="AT712" s="259">
        <f t="shared" si="77"/>
        <v>114646.21375476777</v>
      </c>
      <c r="AU712" s="258" t="str">
        <f t="shared" si="72"/>
        <v>Y</v>
      </c>
      <c r="AV712" s="259">
        <f>MAX('MDA2'!J712,'T1'!L712,'T2'!J712,T3_R1!K712,T3_R2!K712)</f>
        <v>0</v>
      </c>
      <c r="AW712" s="259">
        <f>MAX('MDA1'!K712,'MDA2'!K712,'MDA3'!I712,'MDA3'!L712,'T1'!M712,'T2'!K712,T3_R1!L712,T3_R2!L712)</f>
        <v>89712</v>
      </c>
      <c r="AX712" s="259">
        <f>MAX('MDA1'!L712,'MDA2'!L712,'MDA3'!J712,'MDA3'!M712,'T1'!N712,'T2'!L712,T3_R1!M712,T3_R2!M712)</f>
        <v>0</v>
      </c>
      <c r="AY712" s="259">
        <f t="shared" si="78"/>
        <v>89712</v>
      </c>
      <c r="AZ712" s="259">
        <f>MAX('MDA2'!J712,T712)</f>
        <v>0</v>
      </c>
      <c r="BA712" s="259">
        <f>MAX('MDA1'!K712,'MDA2'!K712,'MDA3'!I712,'MDA3'!L712,V712,AD712)</f>
        <v>81960</v>
      </c>
      <c r="BB712" s="259">
        <f>MAX('MDA1'!L712,'MDA2'!L712,'MDA3'!J712,'MDA3'!M712,AF712)</f>
        <v>0</v>
      </c>
      <c r="BC712" s="259">
        <f t="shared" si="73"/>
        <v>81960</v>
      </c>
      <c r="BD712" s="260">
        <f t="shared" si="74"/>
        <v>71.489495654270172</v>
      </c>
    </row>
    <row r="713" spans="1:56" x14ac:dyDescent="0.2">
      <c r="A713" s="10" t="str">
        <f>IF(COUNTRY_INFO!A713=0," ",COUNTRY_INFO!A713)</f>
        <v>Ethiopia</v>
      </c>
      <c r="B713" s="10" t="str">
        <f>IF(COUNTRY_INFO!B713=0," ",COUNTRY_INFO!B713)</f>
        <v>SNNPR Sidama</v>
      </c>
      <c r="C713" s="87" t="str">
        <f>IF(COUNTRY_INFO!C713=0," ",COUNTRY_INFO!C713)</f>
        <v>Bursa</v>
      </c>
      <c r="D713" s="67">
        <f>COUNTRY_INFO!L713</f>
        <v>0</v>
      </c>
      <c r="E713" s="61"/>
      <c r="F713" s="61"/>
      <c r="G713" s="11">
        <f>MAX('MDA1'!M713,'MDA2'!M713)</f>
        <v>0</v>
      </c>
      <c r="H713" s="11">
        <f>IF(AND(COUNTRY_INFO!H713&gt;0,COUNTRY_INFO!H713&lt;4),IF(D713&gt;MAX('MDA1'!M713,'MDA2'!M713),MAX('MDA1'!M713,'MDA2'!M713),D713),0)</f>
        <v>0</v>
      </c>
      <c r="I713" s="73">
        <f>IF(AND(COUNTRY_INFO!H713&gt;0,COUNTRY_INFO!H713&lt;4), IF(G713/D713*100&lt;&gt;0, IF(G713/D713*100&gt;100,100,G713/D713*100), "-"),0)</f>
        <v>0</v>
      </c>
      <c r="J713" s="67">
        <f>COUNTRY_INFO!M713</f>
        <v>0</v>
      </c>
      <c r="K713" s="61"/>
      <c r="L713" s="61"/>
      <c r="M713" s="11">
        <f>MAX('MDA1'!M713,MAX('MDA3'!I713,'MDA3'!L713)+MAX('MDA3'!J713,'MDA3'!M713))</f>
        <v>0</v>
      </c>
      <c r="N713" s="11">
        <f>IF(AND(COUNTRY_INFO!I713&gt;0,COUNTRY_INFO!I713&lt;4),IF(J713&gt;MAX('MDA1'!M713,MAX('MDA3'!I713,'MDA3'!L713)+MAX('MDA3'!J713,'MDA3'!M713)),MAX('MDA1'!M713,MAX('MDA3'!I713,'MDA3'!L713)+MAX('MDA3'!J713,'MDA3'!M713)),J713),0)</f>
        <v>0</v>
      </c>
      <c r="O713" s="73">
        <f>IF(AND(COUNTRY_INFO!I713&gt;0,COUNTRY_INFO!I713&lt;4), IF(M713/J713*100&lt;&gt;0, IF(M713/J713*100&gt;100,100,M713/J713*100), "-"),0)</f>
        <v>0</v>
      </c>
      <c r="P713" s="67">
        <f>COUNTRY_INFO!N713</f>
        <v>57977</v>
      </c>
      <c r="Q713" s="61"/>
      <c r="R713" s="61"/>
      <c r="S713" s="11">
        <f>SUM(MAX('MDA2'!J713, 'T1'!L713, MAX(T3_R1!K713, T3_R2!K713)), MAX('MDA1'!K713, 'MDA2'!K713, 'T1'!M713, MAX(T3_R1!L713, T3_R2!L713)), MAX('MDA1'!L713, 'MDA2'!L713, 'T1'!N713, MAX(T3_R1!M713, T3_R2!M713)))</f>
        <v>35624</v>
      </c>
      <c r="T713" s="11">
        <f>IF(AND(COUNTRY_INFO!J713&gt;1,COUNTRY_INFO!J713&lt;4),IF(COUNTRY_INFO!E713&gt;MAX('MDA2'!J713,'T1'!L713,MAX(T3_R1!K713,T3_R2!K713)),MAX('MDA2'!J713,'T1'!L713,MAX(T3_R1!K713,T3_R2!K713)),COUNTRY_INFO!E713),0)</f>
        <v>0</v>
      </c>
      <c r="U713" s="217" t="str">
        <f>IF(AND(COUNTRY_INFO!J713&gt;1,COUNTRY_INFO!J713&lt;4), IF(T713/COUNTRY_INFO!E713*100&lt;&gt;0, IF(T713/COUNTRY_INFO!E713*100&gt;100,100,T713/COUNTRY_INFO!E713*100), "-"),0)</f>
        <v>-</v>
      </c>
      <c r="V713" s="11">
        <f>IF(AND(COUNTRY_INFO!J713&gt;1,COUNTRY_INFO!J713&lt;4),IF(COUNTRY_INFO!F713&gt;MAX('MDA1'!K713,'MDA2'!K713,'T1'!M713,MAX(T3_R1!L713,T3_R2!L713)),MAX('MDA1'!K713,'MDA2'!K713,'T1'!M713,MAX(T3_R1!L713,T3_R2!L713)),COUNTRY_INFO!F713),0)</f>
        <v>35624</v>
      </c>
      <c r="W713" s="217">
        <f>IF(AND(COUNTRY_INFO!J713&gt;1,COUNTRY_INFO!J713&lt;4), IF(V713/COUNTRY_INFO!F713*100&lt;&gt;0, IF(V713/COUNTRY_INFO!F713*100&gt;100,100,V713/COUNTRY_INFO!F713*100), "-"),0)</f>
        <v>91.355301961789976</v>
      </c>
      <c r="X713" s="11">
        <f t="shared" si="75"/>
        <v>35624</v>
      </c>
      <c r="Y713" s="73">
        <f>IF(AND(COUNTRY_INFO!J713&gt;1,COUNTRY_INFO!J713&lt;4), IF(S713/P713*100&lt;&gt;0, IF(X713/P713*100&gt;100,100,X713/P713*100), "-"),0)</f>
        <v>61.445055797988857</v>
      </c>
      <c r="Z713" s="67">
        <f>COUNTRY_INFO!O713</f>
        <v>0</v>
      </c>
      <c r="AA713" s="61"/>
      <c r="AB713" s="61"/>
      <c r="AC713" s="11">
        <f>MAX('T1'!L713,'T2'!J713)+MAX('T1'!M713,'T2'!K713)+MAX('T1'!N713,'T2'!L713)</f>
        <v>0</v>
      </c>
      <c r="AD713" s="11">
        <f>IF(COUNTRY_INFO!K713=1,IF(COUNTRY_INFO!F713*0.33&gt;MAX('T1'!M713,'T2'!K713),MAX('T1'!M713,'T2'!K713),COUNTRY_INFO!F713*0.33),IF(COUNTRY_INFO!K713=2,IF(COUNTRY_INFO!F713*0.5&gt;MAX('T1'!M713,'T2'!K713),MAX('T1'!M713,'T2'!K713),COUNTRY_INFO!F713*0.5),IF(COUNTRY_INFO!K713=3,IF(COUNTRY_INFO!F713&gt;MAX('T1'!M713,'T2'!K713),MAX('T1'!M713,'T2'!K713),COUNTRY_INFO!F713),0)))</f>
        <v>0</v>
      </c>
      <c r="AE713" s="217">
        <f>IF(AND(COUNTRY_INFO!K713&gt;0,COUNTRY_INFO!K713&lt;4),IF(Z713&gt;0,IF(COUNTRY_INFO!K713=1, AD713/(COUNTRY_INFO!F713*0.33)*100, IF(COUNTRY_INFO!K713=2, AD713/(COUNTRY_INFO!F713*0.5)*100, IF(COUNTRY_INFO!K713=3, AD713/COUNTRY_INFO!F713*100))),"-"),0)</f>
        <v>0</v>
      </c>
      <c r="AF713" s="11">
        <f>IF(COUNTRY_INFO!K713=2,IF(COUNTRY_INFO!G713*0.2&gt;MAX('T1'!N713,'T2'!L713),MAX('T1'!N713,'T2'!L713),COUNTRY_INFO!G713*0.2),IF(COUNTRY_INFO!K713=3,IF(COUNTRY_INFO!G713&gt;MAX('T1'!N713,'T2'!L713),MAX('T1'!N713,'T2'!L713),COUNTRY_INFO!G713),0))</f>
        <v>0</v>
      </c>
      <c r="AG713" s="217">
        <f>IF(AND(COUNTRY_INFO!K713&gt;0,COUNTRY_INFO!K713&lt;4),IF(Z713&gt;0,IF(COUNTRY_INFO!K713=1, 0, IF(COUNTRY_INFO!K713=2, AF713/(COUNTRY_INFO!G713*0.2)*100, IF(COUNTRY_INFO!K713=3, AF713/COUNTRY_INFO!G713*100))),"-"),0)</f>
        <v>0</v>
      </c>
      <c r="AH713" s="11">
        <f t="shared" si="76"/>
        <v>0</v>
      </c>
      <c r="AI713" s="73">
        <f>IF(AND(COUNTRY_INFO!K713&gt;0,COUNTRY_INFO!K713&lt;4), IF(AC713/Z713*100&lt;&gt;0, IF(AH713/Z713*100&gt;100,100,AH713/Z713*100), "-"),0)</f>
        <v>0</v>
      </c>
      <c r="AJ713" s="261"/>
      <c r="AK713" s="260">
        <f>IF(AND(D713&lt;&gt;0, D713&lt;&gt;"Unknown",D713&lt;&gt;"Stopped",D713&lt;&gt;"Not required"),D713/COUNTRY_INFO!D713, 0)</f>
        <v>0</v>
      </c>
      <c r="AL713" s="260">
        <f>IF(AND(J713&lt;&gt;0,J713&lt;&gt;"Unknown",J713&lt;&gt;"Stopped",J713&lt;&gt;"Not required"),J713/COUNTRY_INFO!D713, 0)</f>
        <v>0</v>
      </c>
      <c r="AM713" s="260">
        <f>IF(AND(P713&lt;&gt;0,P713&lt;&gt;"Unknown",P713&lt;&gt;"Not required"),P713/(COUNTRY_INFO!E713+COUNTRY_INFO!F713), 0)</f>
        <v>1</v>
      </c>
      <c r="AN713" s="260">
        <f>IF(AND(Z713&lt;&gt;0,Z713&lt;&gt;"Unknown",Z713&lt;&gt;"Not required"),IF(COUNTRY_INFO!K713=1,1,IF(COUNTRY_INFO!K713=2,0.5*COUNTRY_INFO!F713/(0.5*COUNTRY_INFO!F713+0.2*COUNTRY_INFO!G713),IF(COUNTRY_INFO!K713=3,COUNTRY_INFO!F713/(COUNTRY_INFO!F713+COUNTRY_INFO!G713)))),0)</f>
        <v>0</v>
      </c>
      <c r="AO713" s="260">
        <f>IF(AND(Z713&lt;&gt;0,Z713&lt;&gt;"Unknown",Z713&lt;&gt;"Not required"),IF(COUNTRY_INFO!K713=1,0,IF(COUNTRY_INFO!K713=2,0.2*COUNTRY_INFO!G713/(0.5*COUNTRY_INFO!F713+0.2*COUNTRY_INFO!G713),IF(COUNTRY_INFO!K713=3,COUNTRY_INFO!G713/(COUNTRY_INFO!F713+COUNTRY_INFO!G713)))),0)</f>
        <v>0</v>
      </c>
      <c r="AP713" s="259">
        <f>MAX(COUNTRY_INFO!D713*AK713*PROFILE!$G$7,COUNTRY_INFO!D713*AL713*PROFILE!$G$7)</f>
        <v>0</v>
      </c>
      <c r="AQ713" s="259">
        <f>MAX(COUNTRY_INFO!D713*AK713*PROFILE!$G$8,COUNTRY_INFO!D713*AL713*PROFILE!$G$8,COUNTRY_INFO!D713*AM713*PROFILE!$G$8)</f>
        <v>17728.653352935096</v>
      </c>
      <c r="AR713" s="259">
        <f>MAX(COUNTRY_INFO!D713*AK713*PROFILE!$G$9,COUNTRY_INFO!D713*AL713*PROFILE!$G$9,COUNTRY_INFO!D713*AM713*PROFILE!$G$9,IF(AND(DISTRICT!Z713&lt;&gt;"Unknown",Z713&lt;&gt;"Not required"),COUNTRY_INFO!O713*DISTRICT!AN713,0))</f>
        <v>36817.229726345569</v>
      </c>
      <c r="AS713" s="259">
        <f>MAX(COUNTRY_INFO!D713*AK713*PROFILE!$G$10,COUNTRY_INFO!D713*AL713*PROFILE!$G$10,IF(AND(DISTRICT!Z713&lt;&gt;"Unknown",Z713&lt;&gt;"Not required"),COUNTRY_INFO!O713*DISTRICT!AO713,0))</f>
        <v>0</v>
      </c>
      <c r="AT713" s="259">
        <f t="shared" si="77"/>
        <v>54545.883079280669</v>
      </c>
      <c r="AU713" s="258" t="str">
        <f t="shared" ref="AU713:AU776" si="79">IF(COUNTIFS(AK713:AN713,"&gt;0")=0,0, IF(COUNTIFS(AK713:AN713,"&gt;0")&lt;=IF(AND(OR(D713&gt;=0,D713="Not required",D713="Unknown",D713="Stopped"),D713&gt;0,H713&gt;0),1,0)+IF(AND(OR(J713&gt;=0,J713="Not required",J713="Unknown",J713="Stopped"),J713&gt;0,N713&gt;0),1,0)+IF(AND(OR(P713&gt;=0,P713="Not required",P713="Unknown"),P713&gt;0,X713&gt;0),1,0)+IF(AND(OR(Z713&gt;=0,Z713="Not required",Z713="Unknown"),Z713&gt;0,AH713&gt;0),1,0),"Y",0))</f>
        <v>Y</v>
      </c>
      <c r="AV713" s="259">
        <f>MAX('MDA2'!J713,'T1'!L713,'T2'!J713,T3_R1!K713,T3_R2!K713)</f>
        <v>0</v>
      </c>
      <c r="AW713" s="259">
        <f>MAX('MDA1'!K713,'MDA2'!K713,'MDA3'!I713,'MDA3'!L713,'T1'!M713,'T2'!K713,T3_R1!L713,T3_R2!L713)</f>
        <v>35624</v>
      </c>
      <c r="AX713" s="259">
        <f>MAX('MDA1'!L713,'MDA2'!L713,'MDA3'!J713,'MDA3'!M713,'T1'!N713,'T2'!L713,T3_R1!M713,T3_R2!M713)</f>
        <v>0</v>
      </c>
      <c r="AY713" s="259">
        <f t="shared" si="78"/>
        <v>35624</v>
      </c>
      <c r="AZ713" s="259">
        <f>MAX('MDA2'!J713,T713)</f>
        <v>0</v>
      </c>
      <c r="BA713" s="259">
        <f>MAX('MDA1'!K713,'MDA2'!K713,'MDA3'!I713,'MDA3'!L713,V713,AD713)</f>
        <v>35624</v>
      </c>
      <c r="BB713" s="259">
        <f>MAX('MDA1'!L713,'MDA2'!L713,'MDA3'!J713,'MDA3'!M713,AF713)</f>
        <v>0</v>
      </c>
      <c r="BC713" s="259">
        <f t="shared" ref="BC713:BC776" si="80">IF(AT713&lt;SUM(AZ713:BB713), AT713,SUM(AZ713:BB713))</f>
        <v>35624</v>
      </c>
      <c r="BD713" s="260">
        <f t="shared" ref="BD713:BD776" si="81">IF(AT713&lt;&gt;0,BC713/AT713*100,0)</f>
        <v>65.310153560483514</v>
      </c>
    </row>
    <row r="714" spans="1:56" x14ac:dyDescent="0.2">
      <c r="A714" s="10" t="str">
        <f>IF(COUNTRY_INFO!A714=0," ",COUNTRY_INFO!A714)</f>
        <v>Ethiopia</v>
      </c>
      <c r="B714" s="10" t="str">
        <f>IF(COUNTRY_INFO!B714=0," ",COUNTRY_INFO!B714)</f>
        <v>SNNPR Sidama</v>
      </c>
      <c r="C714" s="87" t="str">
        <f>IF(COUNTRY_INFO!C714=0," ",COUNTRY_INFO!C714)</f>
        <v>Chire</v>
      </c>
      <c r="D714" s="67">
        <f>COUNTRY_INFO!L714</f>
        <v>0</v>
      </c>
      <c r="E714" s="61"/>
      <c r="F714" s="61"/>
      <c r="G714" s="11">
        <f>MAX('MDA1'!M714,'MDA2'!M714)</f>
        <v>0</v>
      </c>
      <c r="H714" s="11">
        <f>IF(AND(COUNTRY_INFO!H714&gt;0,COUNTRY_INFO!H714&lt;4),IF(D714&gt;MAX('MDA1'!M714,'MDA2'!M714),MAX('MDA1'!M714,'MDA2'!M714),D714),0)</f>
        <v>0</v>
      </c>
      <c r="I714" s="73">
        <f>IF(AND(COUNTRY_INFO!H714&gt;0,COUNTRY_INFO!H714&lt;4), IF(G714/D714*100&lt;&gt;0, IF(G714/D714*100&gt;100,100,G714/D714*100), "-"),0)</f>
        <v>0</v>
      </c>
      <c r="J714" s="67">
        <f>COUNTRY_INFO!M714</f>
        <v>0</v>
      </c>
      <c r="K714" s="61"/>
      <c r="L714" s="61"/>
      <c r="M714" s="11">
        <f>MAX('MDA1'!M714,MAX('MDA3'!I714,'MDA3'!L714)+MAX('MDA3'!J714,'MDA3'!M714))</f>
        <v>0</v>
      </c>
      <c r="N714" s="11">
        <f>IF(AND(COUNTRY_INFO!I714&gt;0,COUNTRY_INFO!I714&lt;4),IF(J714&gt;MAX('MDA1'!M714,MAX('MDA3'!I714,'MDA3'!L714)+MAX('MDA3'!J714,'MDA3'!M714)),MAX('MDA1'!M714,MAX('MDA3'!I714,'MDA3'!L714)+MAX('MDA3'!J714,'MDA3'!M714)),J714),0)</f>
        <v>0</v>
      </c>
      <c r="O714" s="73">
        <f>IF(AND(COUNTRY_INFO!I714&gt;0,COUNTRY_INFO!I714&lt;4), IF(M714/J714*100&lt;&gt;0, IF(M714/J714*100&gt;100,100,M714/J714*100), "-"),0)</f>
        <v>0</v>
      </c>
      <c r="P714" s="67">
        <f>COUNTRY_INFO!N714</f>
        <v>66598</v>
      </c>
      <c r="Q714" s="61"/>
      <c r="R714" s="61"/>
      <c r="S714" s="11">
        <f>SUM(MAX('MDA2'!J714, 'T1'!L714, MAX(T3_R1!K714, T3_R2!K714)), MAX('MDA1'!K714, 'MDA2'!K714, 'T1'!M714, MAX(T3_R1!L714, T3_R2!L714)), MAX('MDA1'!L714, 'MDA2'!L714, 'T1'!N714, MAX(T3_R1!M714, T3_R2!M714)))</f>
        <v>41136</v>
      </c>
      <c r="T714" s="11">
        <f>IF(AND(COUNTRY_INFO!J714&gt;1,COUNTRY_INFO!J714&lt;4),IF(COUNTRY_INFO!E714&gt;MAX('MDA2'!J714,'T1'!L714,MAX(T3_R1!K714,T3_R2!K714)),MAX('MDA2'!J714,'T1'!L714,MAX(T3_R1!K714,T3_R2!K714)),COUNTRY_INFO!E714),0)</f>
        <v>0</v>
      </c>
      <c r="U714" s="217" t="str">
        <f>IF(AND(COUNTRY_INFO!J714&gt;1,COUNTRY_INFO!J714&lt;4), IF(T714/COUNTRY_INFO!E714*100&lt;&gt;0, IF(T714/COUNTRY_INFO!E714*100&gt;100,100,T714/COUNTRY_INFO!E714*100), "-"),0)</f>
        <v>-</v>
      </c>
      <c r="V714" s="11">
        <f>IF(AND(COUNTRY_INFO!J714&gt;1,COUNTRY_INFO!J714&lt;4),IF(COUNTRY_INFO!F714&gt;MAX('MDA1'!K714,'MDA2'!K714,'T1'!M714,MAX(T3_R1!L714,T3_R2!L714)),MAX('MDA1'!K714,'MDA2'!K714,'T1'!M714,MAX(T3_R1!L714,T3_R2!L714)),COUNTRY_INFO!F714),0)</f>
        <v>41136</v>
      </c>
      <c r="W714" s="217">
        <f>IF(AND(COUNTRY_INFO!J714&gt;1,COUNTRY_INFO!J714&lt;4), IF(V714/COUNTRY_INFO!F714*100&lt;&gt;0, IF(V714/COUNTRY_INFO!F714*100&gt;100,100,V714/COUNTRY_INFO!F714*100), "-"),0)</f>
        <v>91.835777911727277</v>
      </c>
      <c r="X714" s="11">
        <f t="shared" ref="X714:X777" si="82">SUM(T714,V714)</f>
        <v>41136</v>
      </c>
      <c r="Y714" s="73">
        <f>IF(AND(COUNTRY_INFO!J714&gt;1,COUNTRY_INFO!J714&lt;4), IF(S714/P714*100&lt;&gt;0, IF(X714/P714*100&gt;100,100,X714/P714*100), "-"),0)</f>
        <v>61.76762064926875</v>
      </c>
      <c r="Z714" s="67">
        <f>COUNTRY_INFO!O714</f>
        <v>0</v>
      </c>
      <c r="AA714" s="61"/>
      <c r="AB714" s="61"/>
      <c r="AC714" s="11">
        <f>MAX('T1'!L714,'T2'!J714)+MAX('T1'!M714,'T2'!K714)+MAX('T1'!N714,'T2'!L714)</f>
        <v>0</v>
      </c>
      <c r="AD714" s="11">
        <f>IF(COUNTRY_INFO!K714=1,IF(COUNTRY_INFO!F714*0.33&gt;MAX('T1'!M714,'T2'!K714),MAX('T1'!M714,'T2'!K714),COUNTRY_INFO!F714*0.33),IF(COUNTRY_INFO!K714=2,IF(COUNTRY_INFO!F714*0.5&gt;MAX('T1'!M714,'T2'!K714),MAX('T1'!M714,'T2'!K714),COUNTRY_INFO!F714*0.5),IF(COUNTRY_INFO!K714=3,IF(COUNTRY_INFO!F714&gt;MAX('T1'!M714,'T2'!K714),MAX('T1'!M714,'T2'!K714),COUNTRY_INFO!F714),0)))</f>
        <v>0</v>
      </c>
      <c r="AE714" s="217">
        <f>IF(AND(COUNTRY_INFO!K714&gt;0,COUNTRY_INFO!K714&lt;4),IF(Z714&gt;0,IF(COUNTRY_INFO!K714=1, AD714/(COUNTRY_INFO!F714*0.33)*100, IF(COUNTRY_INFO!K714=2, AD714/(COUNTRY_INFO!F714*0.5)*100, IF(COUNTRY_INFO!K714=3, AD714/COUNTRY_INFO!F714*100))),"-"),0)</f>
        <v>0</v>
      </c>
      <c r="AF714" s="11">
        <f>IF(COUNTRY_INFO!K714=2,IF(COUNTRY_INFO!G714*0.2&gt;MAX('T1'!N714,'T2'!L714),MAX('T1'!N714,'T2'!L714),COUNTRY_INFO!G714*0.2),IF(COUNTRY_INFO!K714=3,IF(COUNTRY_INFO!G714&gt;MAX('T1'!N714,'T2'!L714),MAX('T1'!N714,'T2'!L714),COUNTRY_INFO!G714),0))</f>
        <v>0</v>
      </c>
      <c r="AG714" s="217">
        <f>IF(AND(COUNTRY_INFO!K714&gt;0,COUNTRY_INFO!K714&lt;4),IF(Z714&gt;0,IF(COUNTRY_INFO!K714=1, 0, IF(COUNTRY_INFO!K714=2, AF714/(COUNTRY_INFO!G714*0.2)*100, IF(COUNTRY_INFO!K714=3, AF714/COUNTRY_INFO!G714*100))),"-"),0)</f>
        <v>0</v>
      </c>
      <c r="AH714" s="11">
        <f t="shared" ref="AH714:AH777" si="83">SUM(AD714,AF714)</f>
        <v>0</v>
      </c>
      <c r="AI714" s="73">
        <f>IF(AND(COUNTRY_INFO!K714&gt;0,COUNTRY_INFO!K714&lt;4), IF(AC714/Z714*100&lt;&gt;0, IF(AH714/Z714*100&gt;100,100,AH714/Z714*100), "-"),0)</f>
        <v>0</v>
      </c>
      <c r="AJ714" s="261"/>
      <c r="AK714" s="260">
        <f>IF(AND(D714&lt;&gt;0, D714&lt;&gt;"Unknown",D714&lt;&gt;"Stopped",D714&lt;&gt;"Not required"),D714/COUNTRY_INFO!D714, 0)</f>
        <v>0</v>
      </c>
      <c r="AL714" s="260">
        <f>IF(AND(J714&lt;&gt;0,J714&lt;&gt;"Unknown",J714&lt;&gt;"Stopped",J714&lt;&gt;"Not required"),J714/COUNTRY_INFO!D714, 0)</f>
        <v>0</v>
      </c>
      <c r="AM714" s="260">
        <f>IF(AND(P714&lt;&gt;0,P714&lt;&gt;"Unknown",P714&lt;&gt;"Not required"),P714/(COUNTRY_INFO!E714+COUNTRY_INFO!F714), 0)</f>
        <v>1</v>
      </c>
      <c r="AN714" s="260">
        <f>IF(AND(Z714&lt;&gt;0,Z714&lt;&gt;"Unknown",Z714&lt;&gt;"Not required"),IF(COUNTRY_INFO!K714=1,1,IF(COUNTRY_INFO!K714=2,0.5*COUNTRY_INFO!F714/(0.5*COUNTRY_INFO!F714+0.2*COUNTRY_INFO!G714),IF(COUNTRY_INFO!K714=3,COUNTRY_INFO!F714/(COUNTRY_INFO!F714+COUNTRY_INFO!G714)))),0)</f>
        <v>0</v>
      </c>
      <c r="AO714" s="260">
        <f>IF(AND(Z714&lt;&gt;0,Z714&lt;&gt;"Unknown",Z714&lt;&gt;"Not required"),IF(COUNTRY_INFO!K714=1,0,IF(COUNTRY_INFO!K714=2,0.2*COUNTRY_INFO!G714/(0.5*COUNTRY_INFO!F714+0.2*COUNTRY_INFO!G714),IF(COUNTRY_INFO!K714=3,COUNTRY_INFO!G714/(COUNTRY_INFO!F714+COUNTRY_INFO!G714)))),0)</f>
        <v>0</v>
      </c>
      <c r="AP714" s="259">
        <f>MAX(COUNTRY_INFO!D714*AK714*PROFILE!$G$7,COUNTRY_INFO!D714*AL714*PROFILE!$G$7)</f>
        <v>0</v>
      </c>
      <c r="AQ714" s="259">
        <f>MAX(COUNTRY_INFO!D714*AK714*PROFILE!$G$8,COUNTRY_INFO!D714*AL714*PROFILE!$G$8,COUNTRY_INFO!D714*AM714*PROFILE!$G$8)</f>
        <v>20365.015009463565</v>
      </c>
      <c r="AR714" s="259">
        <f>MAX(COUNTRY_INFO!D714*AK714*PROFILE!$G$9,COUNTRY_INFO!D714*AL714*PROFILE!$G$9,COUNTRY_INFO!D714*AM714*PROFILE!$G$9,IF(AND(DISTRICT!Z714&lt;&gt;"Unknown",Z714&lt;&gt;"Not required"),COUNTRY_INFO!O714*DISTRICT!AN714,0))</f>
        <v>42292.182099649654</v>
      </c>
      <c r="AS714" s="259">
        <f>MAX(COUNTRY_INFO!D714*AK714*PROFILE!$G$10,COUNTRY_INFO!D714*AL714*PROFILE!$G$10,IF(AND(DISTRICT!Z714&lt;&gt;"Unknown",Z714&lt;&gt;"Not required"),COUNTRY_INFO!O714*DISTRICT!AO714,0))</f>
        <v>0</v>
      </c>
      <c r="AT714" s="259">
        <f t="shared" ref="AT714:AT777" si="84">SUM(AP714:AS714)</f>
        <v>62657.197109113215</v>
      </c>
      <c r="AU714" s="258" t="str">
        <f t="shared" si="79"/>
        <v>Y</v>
      </c>
      <c r="AV714" s="259">
        <f>MAX('MDA2'!J714,'T1'!L714,'T2'!J714,T3_R1!K714,T3_R2!K714)</f>
        <v>0</v>
      </c>
      <c r="AW714" s="259">
        <f>MAX('MDA1'!K714,'MDA2'!K714,'MDA3'!I714,'MDA3'!L714,'T1'!M714,'T2'!K714,T3_R1!L714,T3_R2!L714)</f>
        <v>41136</v>
      </c>
      <c r="AX714" s="259">
        <f>MAX('MDA1'!L714,'MDA2'!L714,'MDA3'!J714,'MDA3'!M714,'T1'!N714,'T2'!L714,T3_R1!M714,T3_R2!M714)</f>
        <v>0</v>
      </c>
      <c r="AY714" s="259">
        <f t="shared" ref="AY714:AY777" si="85">SUM(AV714:AX714)</f>
        <v>41136</v>
      </c>
      <c r="AZ714" s="259">
        <f>MAX('MDA2'!J714,T714)</f>
        <v>0</v>
      </c>
      <c r="BA714" s="259">
        <f>MAX('MDA1'!K714,'MDA2'!K714,'MDA3'!I714,'MDA3'!L714,V714,AD714)</f>
        <v>41136</v>
      </c>
      <c r="BB714" s="259">
        <f>MAX('MDA1'!L714,'MDA2'!L714,'MDA3'!J714,'MDA3'!M714,AF714)</f>
        <v>0</v>
      </c>
      <c r="BC714" s="259">
        <f t="shared" si="80"/>
        <v>41136</v>
      </c>
      <c r="BD714" s="260">
        <f t="shared" si="81"/>
        <v>65.65247393426246</v>
      </c>
    </row>
    <row r="715" spans="1:56" x14ac:dyDescent="0.2">
      <c r="A715" s="10" t="str">
        <f>IF(COUNTRY_INFO!A715=0," ",COUNTRY_INFO!A715)</f>
        <v>Ethiopia</v>
      </c>
      <c r="B715" s="10" t="str">
        <f>IF(COUNTRY_INFO!B715=0," ",COUNTRY_INFO!B715)</f>
        <v>SNNPR Sidama</v>
      </c>
      <c r="C715" s="87" t="str">
        <f>IF(COUNTRY_INFO!C715=0," ",COUNTRY_INFO!C715)</f>
        <v>Dale</v>
      </c>
      <c r="D715" s="67">
        <f>COUNTRY_INFO!L715</f>
        <v>0</v>
      </c>
      <c r="E715" s="61"/>
      <c r="F715" s="61"/>
      <c r="G715" s="11">
        <f>MAX('MDA1'!M715,'MDA2'!M715)</f>
        <v>0</v>
      </c>
      <c r="H715" s="11">
        <f>IF(AND(COUNTRY_INFO!H715&gt;0,COUNTRY_INFO!H715&lt;4),IF(D715&gt;MAX('MDA1'!M715,'MDA2'!M715),MAX('MDA1'!M715,'MDA2'!M715),D715),0)</f>
        <v>0</v>
      </c>
      <c r="I715" s="73">
        <f>IF(AND(COUNTRY_INFO!H715&gt;0,COUNTRY_INFO!H715&lt;4), IF(G715/D715*100&lt;&gt;0, IF(G715/D715*100&gt;100,100,G715/D715*100), "-"),0)</f>
        <v>0</v>
      </c>
      <c r="J715" s="67">
        <f>COUNTRY_INFO!M715</f>
        <v>0</v>
      </c>
      <c r="K715" s="61"/>
      <c r="L715" s="61"/>
      <c r="M715" s="11">
        <f>MAX('MDA1'!M715,MAX('MDA3'!I715,'MDA3'!L715)+MAX('MDA3'!J715,'MDA3'!M715))</f>
        <v>0</v>
      </c>
      <c r="N715" s="11">
        <f>IF(AND(COUNTRY_INFO!I715&gt;0,COUNTRY_INFO!I715&lt;4),IF(J715&gt;MAX('MDA1'!M715,MAX('MDA3'!I715,'MDA3'!L715)+MAX('MDA3'!J715,'MDA3'!M715)),MAX('MDA1'!M715,MAX('MDA3'!I715,'MDA3'!L715)+MAX('MDA3'!J715,'MDA3'!M715)),J715),0)</f>
        <v>0</v>
      </c>
      <c r="O715" s="73">
        <f>IF(AND(COUNTRY_INFO!I715&gt;0,COUNTRY_INFO!I715&lt;4), IF(M715/J715*100&lt;&gt;0, IF(M715/J715*100&gt;100,100,M715/J715*100), "-"),0)</f>
        <v>0</v>
      </c>
      <c r="P715" s="67">
        <f>COUNTRY_INFO!N715</f>
        <v>106625</v>
      </c>
      <c r="Q715" s="61"/>
      <c r="R715" s="61"/>
      <c r="S715" s="11">
        <f>SUM(MAX('MDA2'!J715, 'T1'!L715, MAX(T3_R1!K715, T3_R2!K715)), MAX('MDA1'!K715, 'MDA2'!K715, 'T1'!M715, MAX(T3_R1!L715, T3_R2!L715)), MAX('MDA1'!L715, 'MDA2'!L715, 'T1'!N715, MAX(T3_R1!M715, T3_R2!M715)))</f>
        <v>70835</v>
      </c>
      <c r="T715" s="11">
        <f>IF(AND(COUNTRY_INFO!J715&gt;1,COUNTRY_INFO!J715&lt;4),IF(COUNTRY_INFO!E715&gt;MAX('MDA2'!J715,'T1'!L715,MAX(T3_R1!K715,T3_R2!K715)),MAX('MDA2'!J715,'T1'!L715,MAX(T3_R1!K715,T3_R2!K715)),COUNTRY_INFO!E715),0)</f>
        <v>0</v>
      </c>
      <c r="U715" s="217" t="str">
        <f>IF(AND(COUNTRY_INFO!J715&gt;1,COUNTRY_INFO!J715&lt;4), IF(T715/COUNTRY_INFO!E715*100&lt;&gt;0, IF(T715/COUNTRY_INFO!E715*100&gt;100,100,T715/COUNTRY_INFO!E715*100), "-"),0)</f>
        <v>-</v>
      </c>
      <c r="V715" s="11">
        <f>IF(AND(COUNTRY_INFO!J715&gt;1,COUNTRY_INFO!J715&lt;4),IF(COUNTRY_INFO!F715&gt;MAX('MDA1'!K715,'MDA2'!K715,'T1'!M715,MAX(T3_R1!L715,T3_R2!L715)),MAX('MDA1'!K715,'MDA2'!K715,'T1'!M715,MAX(T3_R1!L715,T3_R2!L715)),COUNTRY_INFO!F715),0)</f>
        <v>70835</v>
      </c>
      <c r="W715" s="217">
        <f>IF(AND(COUNTRY_INFO!J715&gt;1,COUNTRY_INFO!J715&lt;4), IF(V715/COUNTRY_INFO!F715*100&lt;&gt;0, IF(V715/COUNTRY_INFO!F715*100&gt;100,100,V715/COUNTRY_INFO!F715*100), "-"),0)</f>
        <v>98.772920588440343</v>
      </c>
      <c r="X715" s="11">
        <f t="shared" si="82"/>
        <v>70835</v>
      </c>
      <c r="Y715" s="73">
        <f>IF(AND(COUNTRY_INFO!J715&gt;1,COUNTRY_INFO!J715&lt;4), IF(S715/P715*100&lt;&gt;0, IF(X715/P715*100&gt;100,100,X715/P715*100), "-"),0)</f>
        <v>66.433763188745615</v>
      </c>
      <c r="Z715" s="67">
        <f>COUNTRY_INFO!O715</f>
        <v>23665.95</v>
      </c>
      <c r="AA715" s="61"/>
      <c r="AB715" s="61"/>
      <c r="AC715" s="11">
        <f>MAX('T1'!L715,'T2'!J715)+MAX('T1'!M715,'T2'!K715)+MAX('T1'!N715,'T2'!L715)</f>
        <v>0</v>
      </c>
      <c r="AD715" s="11">
        <f>IF(COUNTRY_INFO!K715=1,IF(COUNTRY_INFO!F715*0.33&gt;MAX('T1'!M715,'T2'!K715),MAX('T1'!M715,'T2'!K715),COUNTRY_INFO!F715*0.33),IF(COUNTRY_INFO!K715=2,IF(COUNTRY_INFO!F715*0.5&gt;MAX('T1'!M715,'T2'!K715),MAX('T1'!M715,'T2'!K715),COUNTRY_INFO!F715*0.5),IF(COUNTRY_INFO!K715=3,IF(COUNTRY_INFO!F715&gt;MAX('T1'!M715,'T2'!K715),MAX('T1'!M715,'T2'!K715),COUNTRY_INFO!F715),0)))</f>
        <v>0</v>
      </c>
      <c r="AE715" s="217">
        <f>IF(AND(COUNTRY_INFO!K715&gt;0,COUNTRY_INFO!K715&lt;4),IF(Z715&gt;0,IF(COUNTRY_INFO!K715=1, AD715/(COUNTRY_INFO!F715*0.33)*100, IF(COUNTRY_INFO!K715=2, AD715/(COUNTRY_INFO!F715*0.5)*100, IF(COUNTRY_INFO!K715=3, AD715/COUNTRY_INFO!F715*100))),"-"),0)</f>
        <v>0</v>
      </c>
      <c r="AF715" s="11">
        <f>IF(COUNTRY_INFO!K715=2,IF(COUNTRY_INFO!G715*0.2&gt;MAX('T1'!N715,'T2'!L715),MAX('T1'!N715,'T2'!L715),COUNTRY_INFO!G715*0.2),IF(COUNTRY_INFO!K715=3,IF(COUNTRY_INFO!G715&gt;MAX('T1'!N715,'T2'!L715),MAX('T1'!N715,'T2'!L715),COUNTRY_INFO!G715),0))</f>
        <v>0</v>
      </c>
      <c r="AG715" s="217">
        <f>IF(AND(COUNTRY_INFO!K715&gt;0,COUNTRY_INFO!K715&lt;4),IF(Z715&gt;0,IF(COUNTRY_INFO!K715=1, 0, IF(COUNTRY_INFO!K715=2, AF715/(COUNTRY_INFO!G715*0.2)*100, IF(COUNTRY_INFO!K715=3, AF715/COUNTRY_INFO!G715*100))),"-"),0)</f>
        <v>0</v>
      </c>
      <c r="AH715" s="11">
        <f t="shared" si="83"/>
        <v>0</v>
      </c>
      <c r="AI715" s="73" t="str">
        <f>IF(AND(COUNTRY_INFO!K715&gt;0,COUNTRY_INFO!K715&lt;4), IF(AC715/Z715*100&lt;&gt;0, IF(AH715/Z715*100&gt;100,100,AH715/Z715*100), "-"),0)</f>
        <v>-</v>
      </c>
      <c r="AJ715" s="261"/>
      <c r="AK715" s="260">
        <f>IF(AND(D715&lt;&gt;0, D715&lt;&gt;"Unknown",D715&lt;&gt;"Stopped",D715&lt;&gt;"Not required"),D715/COUNTRY_INFO!D715, 0)</f>
        <v>0</v>
      </c>
      <c r="AL715" s="260">
        <f>IF(AND(J715&lt;&gt;0,J715&lt;&gt;"Unknown",J715&lt;&gt;"Stopped",J715&lt;&gt;"Not required"),J715/COUNTRY_INFO!D715, 0)</f>
        <v>0</v>
      </c>
      <c r="AM715" s="260">
        <f>IF(AND(P715&lt;&gt;0,P715&lt;&gt;"Unknown",P715&lt;&gt;"Not required"),P715/(COUNTRY_INFO!E715+COUNTRY_INFO!F715), 0)</f>
        <v>1</v>
      </c>
      <c r="AN715" s="260">
        <f>IF(AND(Z715&lt;&gt;0,Z715&lt;&gt;"Unknown",Z715&lt;&gt;"Not required"),IF(COUNTRY_INFO!K715=1,1,IF(COUNTRY_INFO!K715=2,0.5*COUNTRY_INFO!F715/(0.5*COUNTRY_INFO!F715+0.2*COUNTRY_INFO!G715),IF(COUNTRY_INFO!K715=3,COUNTRY_INFO!F715/(COUNTRY_INFO!F715+COUNTRY_INFO!G715)))),0)</f>
        <v>1</v>
      </c>
      <c r="AO715" s="260">
        <f>IF(AND(Z715&lt;&gt;0,Z715&lt;&gt;"Unknown",Z715&lt;&gt;"Not required"),IF(COUNTRY_INFO!K715=1,0,IF(COUNTRY_INFO!K715=2,0.2*COUNTRY_INFO!G715/(0.5*COUNTRY_INFO!F715+0.2*COUNTRY_INFO!G715),IF(COUNTRY_INFO!K715=3,COUNTRY_INFO!G715/(COUNTRY_INFO!F715+COUNTRY_INFO!G715)))),0)</f>
        <v>0</v>
      </c>
      <c r="AP715" s="259">
        <f>MAX(COUNTRY_INFO!D715*AK715*PROFILE!$G$7,COUNTRY_INFO!D715*AL715*PROFILE!$G$7)</f>
        <v>0</v>
      </c>
      <c r="AQ715" s="259">
        <f>MAX(COUNTRY_INFO!D715*AK715*PROFILE!$G$8,COUNTRY_INFO!D715*AL715*PROFILE!$G$8,COUNTRY_INFO!D715*AM715*PROFILE!$G$8)</f>
        <v>32604.763393506393</v>
      </c>
      <c r="AR715" s="259">
        <f>MAX(COUNTRY_INFO!D715*AK715*PROFILE!$G$9,COUNTRY_INFO!D715*AL715*PROFILE!$G$9,COUNTRY_INFO!D715*AM715*PROFILE!$G$9,IF(AND(DISTRICT!Z715&lt;&gt;"Unknown",Z715&lt;&gt;"Not required"),COUNTRY_INFO!O715*DISTRICT!AN715,0))</f>
        <v>67710.560984776108</v>
      </c>
      <c r="AS715" s="259">
        <f>MAX(COUNTRY_INFO!D715*AK715*PROFILE!$G$10,COUNTRY_INFO!D715*AL715*PROFILE!$G$10,IF(AND(DISTRICT!Z715&lt;&gt;"Unknown",Z715&lt;&gt;"Not required"),COUNTRY_INFO!O715*DISTRICT!AO715,0))</f>
        <v>0</v>
      </c>
      <c r="AT715" s="259">
        <f t="shared" si="84"/>
        <v>100315.3243782825</v>
      </c>
      <c r="AU715" s="258">
        <f t="shared" si="79"/>
        <v>0</v>
      </c>
      <c r="AV715" s="259">
        <f>MAX('MDA2'!J715,'T1'!L715,'T2'!J715,T3_R1!K715,T3_R2!K715)</f>
        <v>0</v>
      </c>
      <c r="AW715" s="259">
        <f>MAX('MDA1'!K715,'MDA2'!K715,'MDA3'!I715,'MDA3'!L715,'T1'!M715,'T2'!K715,T3_R1!L715,T3_R2!L715)</f>
        <v>70835</v>
      </c>
      <c r="AX715" s="259">
        <f>MAX('MDA1'!L715,'MDA2'!L715,'MDA3'!J715,'MDA3'!M715,'T1'!N715,'T2'!L715,T3_R1!M715,T3_R2!M715)</f>
        <v>0</v>
      </c>
      <c r="AY715" s="259">
        <f t="shared" si="85"/>
        <v>70835</v>
      </c>
      <c r="AZ715" s="259">
        <f>MAX('MDA2'!J715,T715)</f>
        <v>0</v>
      </c>
      <c r="BA715" s="259">
        <f>MAX('MDA1'!K715,'MDA2'!K715,'MDA3'!I715,'MDA3'!L715,V715,AD715)</f>
        <v>70835</v>
      </c>
      <c r="BB715" s="259">
        <f>MAX('MDA1'!L715,'MDA2'!L715,'MDA3'!J715,'MDA3'!M715,AF715)</f>
        <v>0</v>
      </c>
      <c r="BC715" s="259">
        <f t="shared" si="80"/>
        <v>70835</v>
      </c>
      <c r="BD715" s="260">
        <f t="shared" si="81"/>
        <v>70.612342071372737</v>
      </c>
    </row>
    <row r="716" spans="1:56" x14ac:dyDescent="0.2">
      <c r="A716" s="10" t="str">
        <f>IF(COUNTRY_INFO!A716=0," ",COUNTRY_INFO!A716)</f>
        <v>Ethiopia</v>
      </c>
      <c r="B716" s="10" t="str">
        <f>IF(COUNTRY_INFO!B716=0," ",COUNTRY_INFO!B716)</f>
        <v>SNNPR Sidama</v>
      </c>
      <c r="C716" s="87" t="str">
        <f>IF(COUNTRY_INFO!C716=0," ",COUNTRY_INFO!C716)</f>
        <v>Dara</v>
      </c>
      <c r="D716" s="67">
        <f>COUNTRY_INFO!L716</f>
        <v>0</v>
      </c>
      <c r="E716" s="61"/>
      <c r="F716" s="61"/>
      <c r="G716" s="11">
        <f>MAX('MDA1'!M716,'MDA2'!M716)</f>
        <v>0</v>
      </c>
      <c r="H716" s="11">
        <f>IF(AND(COUNTRY_INFO!H716&gt;0,COUNTRY_INFO!H716&lt;4),IF(D716&gt;MAX('MDA1'!M716,'MDA2'!M716),MAX('MDA1'!M716,'MDA2'!M716),D716),0)</f>
        <v>0</v>
      </c>
      <c r="I716" s="73">
        <f>IF(AND(COUNTRY_INFO!H716&gt;0,COUNTRY_INFO!H716&lt;4), IF(G716/D716*100&lt;&gt;0, IF(G716/D716*100&gt;100,100,G716/D716*100), "-"),0)</f>
        <v>0</v>
      </c>
      <c r="J716" s="67">
        <f>COUNTRY_INFO!M716</f>
        <v>0</v>
      </c>
      <c r="K716" s="61"/>
      <c r="L716" s="61"/>
      <c r="M716" s="11">
        <f>MAX('MDA1'!M716,MAX('MDA3'!I716,'MDA3'!L716)+MAX('MDA3'!J716,'MDA3'!M716))</f>
        <v>0</v>
      </c>
      <c r="N716" s="11">
        <f>IF(AND(COUNTRY_INFO!I716&gt;0,COUNTRY_INFO!I716&lt;4),IF(J716&gt;MAX('MDA1'!M716,MAX('MDA3'!I716,'MDA3'!L716)+MAX('MDA3'!J716,'MDA3'!M716)),MAX('MDA1'!M716,MAX('MDA3'!I716,'MDA3'!L716)+MAX('MDA3'!J716,'MDA3'!M716)),J716),0)</f>
        <v>0</v>
      </c>
      <c r="O716" s="73">
        <f>IF(AND(COUNTRY_INFO!I716&gt;0,COUNTRY_INFO!I716&lt;4), IF(M716/J716*100&lt;&gt;0, IF(M716/J716*100&gt;100,100,M716/J716*100), "-"),0)</f>
        <v>0</v>
      </c>
      <c r="P716" s="67">
        <f>COUNTRY_INFO!N716</f>
        <v>84885</v>
      </c>
      <c r="Q716" s="61"/>
      <c r="R716" s="61"/>
      <c r="S716" s="11">
        <f>SUM(MAX('MDA2'!J716, 'T1'!L716, MAX(T3_R1!K716, T3_R2!K716)), MAX('MDA1'!K716, 'MDA2'!K716, 'T1'!M716, MAX(T3_R1!L716, T3_R2!L716)), MAX('MDA1'!L716, 'MDA2'!L716, 'T1'!N716, MAX(T3_R1!M716, T3_R2!M716)))</f>
        <v>55498</v>
      </c>
      <c r="T716" s="11">
        <f>IF(AND(COUNTRY_INFO!J716&gt;1,COUNTRY_INFO!J716&lt;4),IF(COUNTRY_INFO!E716&gt;MAX('MDA2'!J716,'T1'!L716,MAX(T3_R1!K716,T3_R2!K716)),MAX('MDA2'!J716,'T1'!L716,MAX(T3_R1!K716,T3_R2!K716)),COUNTRY_INFO!E716),0)</f>
        <v>0</v>
      </c>
      <c r="U716" s="217" t="str">
        <f>IF(AND(COUNTRY_INFO!J716&gt;1,COUNTRY_INFO!J716&lt;4), IF(T716/COUNTRY_INFO!E716*100&lt;&gt;0, IF(T716/COUNTRY_INFO!E716*100&gt;100,100,T716/COUNTRY_INFO!E716*100), "-"),0)</f>
        <v>-</v>
      </c>
      <c r="V716" s="11">
        <f>IF(AND(COUNTRY_INFO!J716&gt;1,COUNTRY_INFO!J716&lt;4),IF(COUNTRY_INFO!F716&gt;MAX('MDA1'!K716,'MDA2'!K716,'T1'!M716,MAX(T3_R1!L716,T3_R2!L716)),MAX('MDA1'!K716,'MDA2'!K716,'T1'!M716,MAX(T3_R1!L716,T3_R2!L716)),COUNTRY_INFO!F716),0)</f>
        <v>55498</v>
      </c>
      <c r="W716" s="217">
        <f>IF(AND(COUNTRY_INFO!J716&gt;1,COUNTRY_INFO!J716&lt;4), IF(V716/COUNTRY_INFO!F716*100&lt;&gt;0, IF(V716/COUNTRY_INFO!F716*100&gt;100,100,V716/COUNTRY_INFO!F716*100), "-"),0)</f>
        <v>97.206312507662943</v>
      </c>
      <c r="X716" s="11">
        <f t="shared" si="82"/>
        <v>55498</v>
      </c>
      <c r="Y716" s="73">
        <f>IF(AND(COUNTRY_INFO!J716&gt;1,COUNTRY_INFO!J716&lt;4), IF(S716/P716*100&lt;&gt;0, IF(X716/P716*100&gt;100,100,X716/P716*100), "-"),0)</f>
        <v>65.380220298050304</v>
      </c>
      <c r="Z716" s="67">
        <f>COUNTRY_INFO!O716</f>
        <v>0</v>
      </c>
      <c r="AA716" s="61"/>
      <c r="AB716" s="61"/>
      <c r="AC716" s="11">
        <f>MAX('T1'!L716,'T2'!J716)+MAX('T1'!M716,'T2'!K716)+MAX('T1'!N716,'T2'!L716)</f>
        <v>0</v>
      </c>
      <c r="AD716" s="11">
        <f>IF(COUNTRY_INFO!K716=1,IF(COUNTRY_INFO!F716*0.33&gt;MAX('T1'!M716,'T2'!K716),MAX('T1'!M716,'T2'!K716),COUNTRY_INFO!F716*0.33),IF(COUNTRY_INFO!K716=2,IF(COUNTRY_INFO!F716*0.5&gt;MAX('T1'!M716,'T2'!K716),MAX('T1'!M716,'T2'!K716),COUNTRY_INFO!F716*0.5),IF(COUNTRY_INFO!K716=3,IF(COUNTRY_INFO!F716&gt;MAX('T1'!M716,'T2'!K716),MAX('T1'!M716,'T2'!K716),COUNTRY_INFO!F716),0)))</f>
        <v>0</v>
      </c>
      <c r="AE716" s="217">
        <f>IF(AND(COUNTRY_INFO!K716&gt;0,COUNTRY_INFO!K716&lt;4),IF(Z716&gt;0,IF(COUNTRY_INFO!K716=1, AD716/(COUNTRY_INFO!F716*0.33)*100, IF(COUNTRY_INFO!K716=2, AD716/(COUNTRY_INFO!F716*0.5)*100, IF(COUNTRY_INFO!K716=3, AD716/COUNTRY_INFO!F716*100))),"-"),0)</f>
        <v>0</v>
      </c>
      <c r="AF716" s="11">
        <f>IF(COUNTRY_INFO!K716=2,IF(COUNTRY_INFO!G716*0.2&gt;MAX('T1'!N716,'T2'!L716),MAX('T1'!N716,'T2'!L716),COUNTRY_INFO!G716*0.2),IF(COUNTRY_INFO!K716=3,IF(COUNTRY_INFO!G716&gt;MAX('T1'!N716,'T2'!L716),MAX('T1'!N716,'T2'!L716),COUNTRY_INFO!G716),0))</f>
        <v>0</v>
      </c>
      <c r="AG716" s="217">
        <f>IF(AND(COUNTRY_INFO!K716&gt;0,COUNTRY_INFO!K716&lt;4),IF(Z716&gt;0,IF(COUNTRY_INFO!K716=1, 0, IF(COUNTRY_INFO!K716=2, AF716/(COUNTRY_INFO!G716*0.2)*100, IF(COUNTRY_INFO!K716=3, AF716/COUNTRY_INFO!G716*100))),"-"),0)</f>
        <v>0</v>
      </c>
      <c r="AH716" s="11">
        <f t="shared" si="83"/>
        <v>0</v>
      </c>
      <c r="AI716" s="73">
        <f>IF(AND(COUNTRY_INFO!K716&gt;0,COUNTRY_INFO!K716&lt;4), IF(AC716/Z716*100&lt;&gt;0, IF(AH716/Z716*100&gt;100,100,AH716/Z716*100), "-"),0)</f>
        <v>0</v>
      </c>
      <c r="AJ716" s="261"/>
      <c r="AK716" s="260">
        <f>IF(AND(D716&lt;&gt;0, D716&lt;&gt;"Unknown",D716&lt;&gt;"Stopped",D716&lt;&gt;"Not required"),D716/COUNTRY_INFO!D716, 0)</f>
        <v>0</v>
      </c>
      <c r="AL716" s="260">
        <f>IF(AND(J716&lt;&gt;0,J716&lt;&gt;"Unknown",J716&lt;&gt;"Stopped",J716&lt;&gt;"Not required"),J716/COUNTRY_INFO!D716, 0)</f>
        <v>0</v>
      </c>
      <c r="AM716" s="260">
        <f>IF(AND(P716&lt;&gt;0,P716&lt;&gt;"Unknown",P716&lt;&gt;"Not required"),P716/(COUNTRY_INFO!E716+COUNTRY_INFO!F716), 0)</f>
        <v>1</v>
      </c>
      <c r="AN716" s="260">
        <f>IF(AND(Z716&lt;&gt;0,Z716&lt;&gt;"Unknown",Z716&lt;&gt;"Not required"),IF(COUNTRY_INFO!K716=1,1,IF(COUNTRY_INFO!K716=2,0.5*COUNTRY_INFO!F716/(0.5*COUNTRY_INFO!F716+0.2*COUNTRY_INFO!G716),IF(COUNTRY_INFO!K716=3,COUNTRY_INFO!F716/(COUNTRY_INFO!F716+COUNTRY_INFO!G716)))),0)</f>
        <v>0</v>
      </c>
      <c r="AO716" s="260">
        <f>IF(AND(Z716&lt;&gt;0,Z716&lt;&gt;"Unknown",Z716&lt;&gt;"Not required"),IF(COUNTRY_INFO!K716=1,0,IF(COUNTRY_INFO!K716=2,0.2*COUNTRY_INFO!G716/(0.5*COUNTRY_INFO!F716+0.2*COUNTRY_INFO!G716),IF(COUNTRY_INFO!K716=3,COUNTRY_INFO!G716/(COUNTRY_INFO!F716+COUNTRY_INFO!G716)))),0)</f>
        <v>0</v>
      </c>
      <c r="AP716" s="259">
        <f>MAX(COUNTRY_INFO!D716*AK716*PROFILE!$G$7,COUNTRY_INFO!D716*AL716*PROFILE!$G$7)</f>
        <v>0</v>
      </c>
      <c r="AQ716" s="259">
        <f>MAX(COUNTRY_INFO!D716*AK716*PROFILE!$G$8,COUNTRY_INFO!D716*AL716*PROFILE!$G$8,COUNTRY_INFO!D716*AM716*PROFILE!$G$8)</f>
        <v>25956.884547496917</v>
      </c>
      <c r="AR716" s="259">
        <f>MAX(COUNTRY_INFO!D716*AK716*PROFILE!$G$9,COUNTRY_INFO!D716*AL716*PROFILE!$G$9,COUNTRY_INFO!D716*AM716*PROFILE!$G$9,IF(AND(DISTRICT!Z716&lt;&gt;"Unknown",Z716&lt;&gt;"Not required"),COUNTRY_INFO!O716*DISTRICT!AN716,0))</f>
        <v>53904.860247448371</v>
      </c>
      <c r="AS716" s="259">
        <f>MAX(COUNTRY_INFO!D716*AK716*PROFILE!$G$10,COUNTRY_INFO!D716*AL716*PROFILE!$G$10,IF(AND(DISTRICT!Z716&lt;&gt;"Unknown",Z716&lt;&gt;"Not required"),COUNTRY_INFO!O716*DISTRICT!AO716,0))</f>
        <v>0</v>
      </c>
      <c r="AT716" s="259">
        <f t="shared" si="84"/>
        <v>79861.744794945291</v>
      </c>
      <c r="AU716" s="258" t="str">
        <f t="shared" si="79"/>
        <v>Y</v>
      </c>
      <c r="AV716" s="259">
        <f>MAX('MDA2'!J716,'T1'!L716,'T2'!J716,T3_R1!K716,T3_R2!K716)</f>
        <v>0</v>
      </c>
      <c r="AW716" s="259">
        <f>MAX('MDA1'!K716,'MDA2'!K716,'MDA3'!I716,'MDA3'!L716,'T1'!M716,'T2'!K716,T3_R1!L716,T3_R2!L716)</f>
        <v>55498</v>
      </c>
      <c r="AX716" s="259">
        <f>MAX('MDA1'!L716,'MDA2'!L716,'MDA3'!J716,'MDA3'!M716,'T1'!N716,'T2'!L716,T3_R1!M716,T3_R2!M716)</f>
        <v>0</v>
      </c>
      <c r="AY716" s="259">
        <f t="shared" si="85"/>
        <v>55498</v>
      </c>
      <c r="AZ716" s="259">
        <f>MAX('MDA2'!J716,T716)</f>
        <v>0</v>
      </c>
      <c r="BA716" s="259">
        <f>MAX('MDA1'!K716,'MDA2'!K716,'MDA3'!I716,'MDA3'!L716,V716,AD716)</f>
        <v>55498</v>
      </c>
      <c r="BB716" s="259">
        <f>MAX('MDA1'!L716,'MDA2'!L716,'MDA3'!J716,'MDA3'!M716,AF716)</f>
        <v>0</v>
      </c>
      <c r="BC716" s="259">
        <f t="shared" si="80"/>
        <v>55498</v>
      </c>
      <c r="BD716" s="260">
        <f t="shared" si="81"/>
        <v>69.492596414588533</v>
      </c>
    </row>
    <row r="717" spans="1:56" x14ac:dyDescent="0.2">
      <c r="A717" s="10" t="str">
        <f>IF(COUNTRY_INFO!A717=0," ",COUNTRY_INFO!A717)</f>
        <v>Ethiopia</v>
      </c>
      <c r="B717" s="10" t="str">
        <f>IF(COUNTRY_INFO!B717=0," ",COUNTRY_INFO!B717)</f>
        <v>SNNPR Sidama</v>
      </c>
      <c r="C717" s="87" t="str">
        <f>IF(COUNTRY_INFO!C717=0," ",COUNTRY_INFO!C717)</f>
        <v>Gorchie</v>
      </c>
      <c r="D717" s="67">
        <f>COUNTRY_INFO!L717</f>
        <v>0</v>
      </c>
      <c r="E717" s="61"/>
      <c r="F717" s="61"/>
      <c r="G717" s="11">
        <f>MAX('MDA1'!M717,'MDA2'!M717)</f>
        <v>0</v>
      </c>
      <c r="H717" s="11">
        <f>IF(AND(COUNTRY_INFO!H717&gt;0,COUNTRY_INFO!H717&lt;4),IF(D717&gt;MAX('MDA1'!M717,'MDA2'!M717),MAX('MDA1'!M717,'MDA2'!M717),D717),0)</f>
        <v>0</v>
      </c>
      <c r="I717" s="73">
        <f>IF(AND(COUNTRY_INFO!H717&gt;0,COUNTRY_INFO!H717&lt;4), IF(G717/D717*100&lt;&gt;0, IF(G717/D717*100&gt;100,100,G717/D717*100), "-"),0)</f>
        <v>0</v>
      </c>
      <c r="J717" s="67">
        <f>COUNTRY_INFO!M717</f>
        <v>0</v>
      </c>
      <c r="K717" s="61"/>
      <c r="L717" s="61"/>
      <c r="M717" s="11">
        <f>MAX('MDA1'!M717,MAX('MDA3'!I717,'MDA3'!L717)+MAX('MDA3'!J717,'MDA3'!M717))</f>
        <v>0</v>
      </c>
      <c r="N717" s="11">
        <f>IF(AND(COUNTRY_INFO!I717&gt;0,COUNTRY_INFO!I717&lt;4),IF(J717&gt;MAX('MDA1'!M717,MAX('MDA3'!I717,'MDA3'!L717)+MAX('MDA3'!J717,'MDA3'!M717)),MAX('MDA1'!M717,MAX('MDA3'!I717,'MDA3'!L717)+MAX('MDA3'!J717,'MDA3'!M717)),J717),0)</f>
        <v>0</v>
      </c>
      <c r="O717" s="73">
        <f>IF(AND(COUNTRY_INFO!I717&gt;0,COUNTRY_INFO!I717&lt;4), IF(M717/J717*100&lt;&gt;0, IF(M717/J717*100&gt;100,100,M717/J717*100), "-"),0)</f>
        <v>0</v>
      </c>
      <c r="P717" s="67">
        <f>COUNTRY_INFO!N717</f>
        <v>63972</v>
      </c>
      <c r="Q717" s="61"/>
      <c r="R717" s="61"/>
      <c r="S717" s="11">
        <f>SUM(MAX('MDA2'!J717, 'T1'!L717, MAX(T3_R1!K717, T3_R2!K717)), MAX('MDA1'!K717, 'MDA2'!K717, 'T1'!M717, MAX(T3_R1!L717, T3_R2!L717)), MAX('MDA1'!L717, 'MDA2'!L717, 'T1'!N717, MAX(T3_R1!M717, T3_R2!M717)))</f>
        <v>41320</v>
      </c>
      <c r="T717" s="11">
        <f>IF(AND(COUNTRY_INFO!J717&gt;1,COUNTRY_INFO!J717&lt;4),IF(COUNTRY_INFO!E717&gt;MAX('MDA2'!J717,'T1'!L717,MAX(T3_R1!K717,T3_R2!K717)),MAX('MDA2'!J717,'T1'!L717,MAX(T3_R1!K717,T3_R2!K717)),COUNTRY_INFO!E717),0)</f>
        <v>0</v>
      </c>
      <c r="U717" s="217" t="str">
        <f>IF(AND(COUNTRY_INFO!J717&gt;1,COUNTRY_INFO!J717&lt;4), IF(T717/COUNTRY_INFO!E717*100&lt;&gt;0, IF(T717/COUNTRY_INFO!E717*100&gt;100,100,T717/COUNTRY_INFO!E717*100), "-"),0)</f>
        <v>-</v>
      </c>
      <c r="V717" s="11">
        <f>IF(AND(COUNTRY_INFO!J717&gt;1,COUNTRY_INFO!J717&lt;4),IF(COUNTRY_INFO!F717&gt;MAX('MDA1'!K717,'MDA2'!K717,'T1'!M717,MAX(T3_R1!L717,T3_R2!L717)),MAX('MDA1'!K717,'MDA2'!K717,'T1'!M717,MAX(T3_R1!L717,T3_R2!L717)),COUNTRY_INFO!F717),0)</f>
        <v>41320</v>
      </c>
      <c r="W717" s="217">
        <f>IF(AND(COUNTRY_INFO!J717&gt;1,COUNTRY_INFO!J717&lt;4), IF(V717/COUNTRY_INFO!F717*100&lt;&gt;0, IF(V717/COUNTRY_INFO!F717*100&gt;100,100,V717/COUNTRY_INFO!F717*100), "-"),0)</f>
        <v>96.032723638645507</v>
      </c>
      <c r="X717" s="11">
        <f t="shared" si="82"/>
        <v>41320</v>
      </c>
      <c r="Y717" s="73">
        <f>IF(AND(COUNTRY_INFO!J717&gt;1,COUNTRY_INFO!J717&lt;4), IF(S717/P717*100&lt;&gt;0, IF(X717/P717*100&gt;100,100,X717/P717*100), "-"),0)</f>
        <v>64.590758456824858</v>
      </c>
      <c r="Z717" s="67">
        <f>COUNTRY_INFO!O717</f>
        <v>0</v>
      </c>
      <c r="AA717" s="61"/>
      <c r="AB717" s="61"/>
      <c r="AC717" s="11">
        <f>MAX('T1'!L717,'T2'!J717)+MAX('T1'!M717,'T2'!K717)+MAX('T1'!N717,'T2'!L717)</f>
        <v>0</v>
      </c>
      <c r="AD717" s="11">
        <f>IF(COUNTRY_INFO!K717=1,IF(COUNTRY_INFO!F717*0.33&gt;MAX('T1'!M717,'T2'!K717),MAX('T1'!M717,'T2'!K717),COUNTRY_INFO!F717*0.33),IF(COUNTRY_INFO!K717=2,IF(COUNTRY_INFO!F717*0.5&gt;MAX('T1'!M717,'T2'!K717),MAX('T1'!M717,'T2'!K717),COUNTRY_INFO!F717*0.5),IF(COUNTRY_INFO!K717=3,IF(COUNTRY_INFO!F717&gt;MAX('T1'!M717,'T2'!K717),MAX('T1'!M717,'T2'!K717),COUNTRY_INFO!F717),0)))</f>
        <v>0</v>
      </c>
      <c r="AE717" s="217">
        <f>IF(AND(COUNTRY_INFO!K717&gt;0,COUNTRY_INFO!K717&lt;4),IF(Z717&gt;0,IF(COUNTRY_INFO!K717=1, AD717/(COUNTRY_INFO!F717*0.33)*100, IF(COUNTRY_INFO!K717=2, AD717/(COUNTRY_INFO!F717*0.5)*100, IF(COUNTRY_INFO!K717=3, AD717/COUNTRY_INFO!F717*100))),"-"),0)</f>
        <v>0</v>
      </c>
      <c r="AF717" s="11">
        <f>IF(COUNTRY_INFO!K717=2,IF(COUNTRY_INFO!G717*0.2&gt;MAX('T1'!N717,'T2'!L717),MAX('T1'!N717,'T2'!L717),COUNTRY_INFO!G717*0.2),IF(COUNTRY_INFO!K717=3,IF(COUNTRY_INFO!G717&gt;MAX('T1'!N717,'T2'!L717),MAX('T1'!N717,'T2'!L717),COUNTRY_INFO!G717),0))</f>
        <v>0</v>
      </c>
      <c r="AG717" s="217">
        <f>IF(AND(COUNTRY_INFO!K717&gt;0,COUNTRY_INFO!K717&lt;4),IF(Z717&gt;0,IF(COUNTRY_INFO!K717=1, 0, IF(COUNTRY_INFO!K717=2, AF717/(COUNTRY_INFO!G717*0.2)*100, IF(COUNTRY_INFO!K717=3, AF717/COUNTRY_INFO!G717*100))),"-"),0)</f>
        <v>0</v>
      </c>
      <c r="AH717" s="11">
        <f t="shared" si="83"/>
        <v>0</v>
      </c>
      <c r="AI717" s="73">
        <f>IF(AND(COUNTRY_INFO!K717&gt;0,COUNTRY_INFO!K717&lt;4), IF(AC717/Z717*100&lt;&gt;0, IF(AH717/Z717*100&gt;100,100,AH717/Z717*100), "-"),0)</f>
        <v>0</v>
      </c>
      <c r="AJ717" s="261"/>
      <c r="AK717" s="260">
        <f>IF(AND(D717&lt;&gt;0, D717&lt;&gt;"Unknown",D717&lt;&gt;"Stopped",D717&lt;&gt;"Not required"),D717/COUNTRY_INFO!D717, 0)</f>
        <v>0</v>
      </c>
      <c r="AL717" s="260">
        <f>IF(AND(J717&lt;&gt;0,J717&lt;&gt;"Unknown",J717&lt;&gt;"Stopped",J717&lt;&gt;"Not required"),J717/COUNTRY_INFO!D717, 0)</f>
        <v>0</v>
      </c>
      <c r="AM717" s="260">
        <f>IF(AND(P717&lt;&gt;0,P717&lt;&gt;"Unknown",P717&lt;&gt;"Not required"),P717/(COUNTRY_INFO!E717+COUNTRY_INFO!F717), 0)</f>
        <v>1</v>
      </c>
      <c r="AN717" s="260">
        <f>IF(AND(Z717&lt;&gt;0,Z717&lt;&gt;"Unknown",Z717&lt;&gt;"Not required"),IF(COUNTRY_INFO!K717=1,1,IF(COUNTRY_INFO!K717=2,0.5*COUNTRY_INFO!F717/(0.5*COUNTRY_INFO!F717+0.2*COUNTRY_INFO!G717),IF(COUNTRY_INFO!K717=3,COUNTRY_INFO!F717/(COUNTRY_INFO!F717+COUNTRY_INFO!G717)))),0)</f>
        <v>0</v>
      </c>
      <c r="AO717" s="260">
        <f>IF(AND(Z717&lt;&gt;0,Z717&lt;&gt;"Unknown",Z717&lt;&gt;"Not required"),IF(COUNTRY_INFO!K717=1,0,IF(COUNTRY_INFO!K717=2,0.2*COUNTRY_INFO!G717/(0.5*COUNTRY_INFO!F717+0.2*COUNTRY_INFO!G717),IF(COUNTRY_INFO!K717=3,COUNTRY_INFO!G717/(COUNTRY_INFO!F717+COUNTRY_INFO!G717)))),0)</f>
        <v>0</v>
      </c>
      <c r="AP717" s="259">
        <f>MAX(COUNTRY_INFO!D717*AK717*PROFILE!$G$7,COUNTRY_INFO!D717*AL717*PROFILE!$G$7)</f>
        <v>0</v>
      </c>
      <c r="AQ717" s="259">
        <f>MAX(COUNTRY_INFO!D717*AK717*PROFILE!$G$8,COUNTRY_INFO!D717*AL717*PROFILE!$G$8,COUNTRY_INFO!D717*AM717*PROFILE!$G$8)</f>
        <v>19562.096420514172</v>
      </c>
      <c r="AR717" s="259">
        <f>MAX(COUNTRY_INFO!D717*AK717*PROFILE!$G$9,COUNTRY_INFO!D717*AL717*PROFILE!$G$9,COUNTRY_INFO!D717*AM717*PROFILE!$G$9,IF(AND(DISTRICT!Z717&lt;&gt;"Unknown",Z717&lt;&gt;"Not required"),COUNTRY_INFO!O717*DISTRICT!AN717,0))</f>
        <v>40624.754937957819</v>
      </c>
      <c r="AS717" s="259">
        <f>MAX(COUNTRY_INFO!D717*AK717*PROFILE!$G$10,COUNTRY_INFO!D717*AL717*PROFILE!$G$10,IF(AND(DISTRICT!Z717&lt;&gt;"Unknown",Z717&lt;&gt;"Not required"),COUNTRY_INFO!O717*DISTRICT!AO717,0))</f>
        <v>0</v>
      </c>
      <c r="AT717" s="259">
        <f t="shared" si="84"/>
        <v>60186.851358471991</v>
      </c>
      <c r="AU717" s="258" t="str">
        <f t="shared" si="79"/>
        <v>Y</v>
      </c>
      <c r="AV717" s="259">
        <f>MAX('MDA2'!J717,'T1'!L717,'T2'!J717,T3_R1!K717,T3_R2!K717)</f>
        <v>0</v>
      </c>
      <c r="AW717" s="259">
        <f>MAX('MDA1'!K717,'MDA2'!K717,'MDA3'!I717,'MDA3'!L717,'T1'!M717,'T2'!K717,T3_R1!L717,T3_R2!L717)</f>
        <v>41320</v>
      </c>
      <c r="AX717" s="259">
        <f>MAX('MDA1'!L717,'MDA2'!L717,'MDA3'!J717,'MDA3'!M717,'T1'!N717,'T2'!L717,T3_R1!M717,T3_R2!M717)</f>
        <v>0</v>
      </c>
      <c r="AY717" s="259">
        <f t="shared" si="85"/>
        <v>41320</v>
      </c>
      <c r="AZ717" s="259">
        <f>MAX('MDA2'!J717,T717)</f>
        <v>0</v>
      </c>
      <c r="BA717" s="259">
        <f>MAX('MDA1'!K717,'MDA2'!K717,'MDA3'!I717,'MDA3'!L717,V717,AD717)</f>
        <v>41320</v>
      </c>
      <c r="BB717" s="259">
        <f>MAX('MDA1'!L717,'MDA2'!L717,'MDA3'!J717,'MDA3'!M717,AF717)</f>
        <v>0</v>
      </c>
      <c r="BC717" s="259">
        <f t="shared" si="80"/>
        <v>41320</v>
      </c>
      <c r="BD717" s="260">
        <f t="shared" si="81"/>
        <v>68.652868637202317</v>
      </c>
    </row>
    <row r="718" spans="1:56" x14ac:dyDescent="0.2">
      <c r="A718" s="10" t="str">
        <f>IF(COUNTRY_INFO!A718=0," ",COUNTRY_INFO!A718)</f>
        <v>Ethiopia</v>
      </c>
      <c r="B718" s="10" t="str">
        <f>IF(COUNTRY_INFO!B718=0," ",COUNTRY_INFO!B718)</f>
        <v>SNNPR Sidama</v>
      </c>
      <c r="C718" s="87" t="str">
        <f>IF(COUNTRY_INFO!C718=0," ",COUNTRY_INFO!C718)</f>
        <v>Hawasa Zuria</v>
      </c>
      <c r="D718" s="67">
        <f>COUNTRY_INFO!L718</f>
        <v>0</v>
      </c>
      <c r="E718" s="61"/>
      <c r="F718" s="61"/>
      <c r="G718" s="11">
        <f>MAX('MDA1'!M718,'MDA2'!M718)</f>
        <v>0</v>
      </c>
      <c r="H718" s="11">
        <f>IF(AND(COUNTRY_INFO!H718&gt;0,COUNTRY_INFO!H718&lt;4),IF(D718&gt;MAX('MDA1'!M718,'MDA2'!M718),MAX('MDA1'!M718,'MDA2'!M718),D718),0)</f>
        <v>0</v>
      </c>
      <c r="I718" s="73">
        <f>IF(AND(COUNTRY_INFO!H718&gt;0,COUNTRY_INFO!H718&lt;4), IF(G718/D718*100&lt;&gt;0, IF(G718/D718*100&gt;100,100,G718/D718*100), "-"),0)</f>
        <v>0</v>
      </c>
      <c r="J718" s="67">
        <f>COUNTRY_INFO!M718</f>
        <v>0</v>
      </c>
      <c r="K718" s="61"/>
      <c r="L718" s="61"/>
      <c r="M718" s="11">
        <f>MAX('MDA1'!M718,MAX('MDA3'!I718,'MDA3'!L718)+MAX('MDA3'!J718,'MDA3'!M718))</f>
        <v>0</v>
      </c>
      <c r="N718" s="11">
        <f>IF(AND(COUNTRY_INFO!I718&gt;0,COUNTRY_INFO!I718&lt;4),IF(J718&gt;MAX('MDA1'!M718,MAX('MDA3'!I718,'MDA3'!L718)+MAX('MDA3'!J718,'MDA3'!M718)),MAX('MDA1'!M718,MAX('MDA3'!I718,'MDA3'!L718)+MAX('MDA3'!J718,'MDA3'!M718)),J718),0)</f>
        <v>0</v>
      </c>
      <c r="O718" s="73">
        <f>IF(AND(COUNTRY_INFO!I718&gt;0,COUNTRY_INFO!I718&lt;4), IF(M718/J718*100&lt;&gt;0, IF(M718/J718*100&gt;100,100,M718/J718*100), "-"),0)</f>
        <v>0</v>
      </c>
      <c r="P718" s="67">
        <f>COUNTRY_INFO!N718</f>
        <v>76473</v>
      </c>
      <c r="Q718" s="61"/>
      <c r="R718" s="61"/>
      <c r="S718" s="11">
        <f>SUM(MAX('MDA2'!J718, 'T1'!L718, MAX(T3_R1!K718, T3_R2!K718)), MAX('MDA1'!K718, 'MDA2'!K718, 'T1'!M718, MAX(T3_R1!L718, T3_R2!L718)), MAX('MDA1'!L718, 'MDA2'!L718, 'T1'!N718, MAX(T3_R1!M718, T3_R2!M718)))</f>
        <v>50176</v>
      </c>
      <c r="T718" s="11">
        <f>IF(AND(COUNTRY_INFO!J718&gt;1,COUNTRY_INFO!J718&lt;4),IF(COUNTRY_INFO!E718&gt;MAX('MDA2'!J718,'T1'!L718,MAX(T3_R1!K718,T3_R2!K718)),MAX('MDA2'!J718,'T1'!L718,MAX(T3_R1!K718,T3_R2!K718)),COUNTRY_INFO!E718),0)</f>
        <v>0</v>
      </c>
      <c r="U718" s="217" t="str">
        <f>IF(AND(COUNTRY_INFO!J718&gt;1,COUNTRY_INFO!J718&lt;4), IF(T718/COUNTRY_INFO!E718*100&lt;&gt;0, IF(T718/COUNTRY_INFO!E718*100&gt;100,100,T718/COUNTRY_INFO!E718*100), "-"),0)</f>
        <v>-</v>
      </c>
      <c r="V718" s="11">
        <f>IF(AND(COUNTRY_INFO!J718&gt;1,COUNTRY_INFO!J718&lt;4),IF(COUNTRY_INFO!F718&gt;MAX('MDA1'!K718,'MDA2'!K718,'T1'!M718,MAX(T3_R1!L718,T3_R2!L718)),MAX('MDA1'!K718,'MDA2'!K718,'T1'!M718,MAX(T3_R1!L718,T3_R2!L718)),COUNTRY_INFO!F718),0)</f>
        <v>50176</v>
      </c>
      <c r="W718" s="217">
        <f>IF(AND(COUNTRY_INFO!J718&gt;1,COUNTRY_INFO!J718&lt;4), IF(V718/COUNTRY_INFO!F718*100&lt;&gt;0, IF(V718/COUNTRY_INFO!F718*100&gt;100,100,V718/COUNTRY_INFO!F718*100), "-"),0)</f>
        <v>97.552250413142801</v>
      </c>
      <c r="X718" s="11">
        <f t="shared" si="82"/>
        <v>50176</v>
      </c>
      <c r="Y718" s="73">
        <f>IF(AND(COUNTRY_INFO!J718&gt;1,COUNTRY_INFO!J718&lt;4), IF(S718/P718*100&lt;&gt;0, IF(X718/P718*100&gt;100,100,X718/P718*100), "-"),0)</f>
        <v>65.612699907156781</v>
      </c>
      <c r="Z718" s="67">
        <f>COUNTRY_INFO!O718</f>
        <v>16973.55</v>
      </c>
      <c r="AA718" s="61"/>
      <c r="AB718" s="61"/>
      <c r="AC718" s="11">
        <f>MAX('T1'!L718,'T2'!J718)+MAX('T1'!M718,'T2'!K718)+MAX('T1'!N718,'T2'!L718)</f>
        <v>0</v>
      </c>
      <c r="AD718" s="11">
        <f>IF(COUNTRY_INFO!K718=1,IF(COUNTRY_INFO!F718*0.33&gt;MAX('T1'!M718,'T2'!K718),MAX('T1'!M718,'T2'!K718),COUNTRY_INFO!F718*0.33),IF(COUNTRY_INFO!K718=2,IF(COUNTRY_INFO!F718*0.5&gt;MAX('T1'!M718,'T2'!K718),MAX('T1'!M718,'T2'!K718),COUNTRY_INFO!F718*0.5),IF(COUNTRY_INFO!K718=3,IF(COUNTRY_INFO!F718&gt;MAX('T1'!M718,'T2'!K718),MAX('T1'!M718,'T2'!K718),COUNTRY_INFO!F718),0)))</f>
        <v>0</v>
      </c>
      <c r="AE718" s="217">
        <f>IF(AND(COUNTRY_INFO!K718&gt;0,COUNTRY_INFO!K718&lt;4),IF(Z718&gt;0,IF(COUNTRY_INFO!K718=1, AD718/(COUNTRY_INFO!F718*0.33)*100, IF(COUNTRY_INFO!K718=2, AD718/(COUNTRY_INFO!F718*0.5)*100, IF(COUNTRY_INFO!K718=3, AD718/COUNTRY_INFO!F718*100))),"-"),0)</f>
        <v>0</v>
      </c>
      <c r="AF718" s="11">
        <f>IF(COUNTRY_INFO!K718=2,IF(COUNTRY_INFO!G718*0.2&gt;MAX('T1'!N718,'T2'!L718),MAX('T1'!N718,'T2'!L718),COUNTRY_INFO!G718*0.2),IF(COUNTRY_INFO!K718=3,IF(COUNTRY_INFO!G718&gt;MAX('T1'!N718,'T2'!L718),MAX('T1'!N718,'T2'!L718),COUNTRY_INFO!G718),0))</f>
        <v>0</v>
      </c>
      <c r="AG718" s="217">
        <f>IF(AND(COUNTRY_INFO!K718&gt;0,COUNTRY_INFO!K718&lt;4),IF(Z718&gt;0,IF(COUNTRY_INFO!K718=1, 0, IF(COUNTRY_INFO!K718=2, AF718/(COUNTRY_INFO!G718*0.2)*100, IF(COUNTRY_INFO!K718=3, AF718/COUNTRY_INFO!G718*100))),"-"),0)</f>
        <v>0</v>
      </c>
      <c r="AH718" s="11">
        <f t="shared" si="83"/>
        <v>0</v>
      </c>
      <c r="AI718" s="73" t="str">
        <f>IF(AND(COUNTRY_INFO!K718&gt;0,COUNTRY_INFO!K718&lt;4), IF(AC718/Z718*100&lt;&gt;0, IF(AH718/Z718*100&gt;100,100,AH718/Z718*100), "-"),0)</f>
        <v>-</v>
      </c>
      <c r="AJ718" s="261"/>
      <c r="AK718" s="260">
        <f>IF(AND(D718&lt;&gt;0, D718&lt;&gt;"Unknown",D718&lt;&gt;"Stopped",D718&lt;&gt;"Not required"),D718/COUNTRY_INFO!D718, 0)</f>
        <v>0</v>
      </c>
      <c r="AL718" s="260">
        <f>IF(AND(J718&lt;&gt;0,J718&lt;&gt;"Unknown",J718&lt;&gt;"Stopped",J718&lt;&gt;"Not required"),J718/COUNTRY_INFO!D718, 0)</f>
        <v>0</v>
      </c>
      <c r="AM718" s="260">
        <f>IF(AND(P718&lt;&gt;0,P718&lt;&gt;"Unknown",P718&lt;&gt;"Not required"),P718/(COUNTRY_INFO!E718+COUNTRY_INFO!F718), 0)</f>
        <v>1</v>
      </c>
      <c r="AN718" s="260">
        <f>IF(AND(Z718&lt;&gt;0,Z718&lt;&gt;"Unknown",Z718&lt;&gt;"Not required"),IF(COUNTRY_INFO!K718=1,1,IF(COUNTRY_INFO!K718=2,0.5*COUNTRY_INFO!F718/(0.5*COUNTRY_INFO!F718+0.2*COUNTRY_INFO!G718),IF(COUNTRY_INFO!K718=3,COUNTRY_INFO!F718/(COUNTRY_INFO!F718+COUNTRY_INFO!G718)))),0)</f>
        <v>1</v>
      </c>
      <c r="AO718" s="260">
        <f>IF(AND(Z718&lt;&gt;0,Z718&lt;&gt;"Unknown",Z718&lt;&gt;"Not required"),IF(COUNTRY_INFO!K718=1,0,IF(COUNTRY_INFO!K718=2,0.2*COUNTRY_INFO!G718/(0.5*COUNTRY_INFO!F718+0.2*COUNTRY_INFO!G718),IF(COUNTRY_INFO!K718=3,COUNTRY_INFO!G718/(COUNTRY_INFO!F718+COUNTRY_INFO!G718)))),0)</f>
        <v>0</v>
      </c>
      <c r="AP718" s="259">
        <f>MAX(COUNTRY_INFO!D718*AK718*PROFILE!$G$7,COUNTRY_INFO!D718*AL718*PROFILE!$G$7)</f>
        <v>0</v>
      </c>
      <c r="AQ718" s="259">
        <f>MAX(COUNTRY_INFO!D718*AK718*PROFILE!$G$8,COUNTRY_INFO!D718*AL718*PROFILE!$G$8,COUNTRY_INFO!D718*AM718*PROFILE!$G$8)</f>
        <v>23384.674357943975</v>
      </c>
      <c r="AR718" s="259">
        <f>MAX(COUNTRY_INFO!D718*AK718*PROFILE!$G$9,COUNTRY_INFO!D718*AL718*PROFILE!$G$9,COUNTRY_INFO!D718*AM718*PROFILE!$G$9,IF(AND(DISTRICT!Z718&lt;&gt;"Unknown",Z718&lt;&gt;"Not required"),COUNTRY_INFO!O718*DISTRICT!AN718,0))</f>
        <v>48563.13171522801</v>
      </c>
      <c r="AS718" s="259">
        <f>MAX(COUNTRY_INFO!D718*AK718*PROFILE!$G$10,COUNTRY_INFO!D718*AL718*PROFILE!$G$10,IF(AND(DISTRICT!Z718&lt;&gt;"Unknown",Z718&lt;&gt;"Not required"),COUNTRY_INFO!O718*DISTRICT!AO718,0))</f>
        <v>0</v>
      </c>
      <c r="AT718" s="259">
        <f t="shared" si="84"/>
        <v>71947.806073171989</v>
      </c>
      <c r="AU718" s="258">
        <f t="shared" si="79"/>
        <v>0</v>
      </c>
      <c r="AV718" s="259">
        <f>MAX('MDA2'!J718,'T1'!L718,'T2'!J718,T3_R1!K718,T3_R2!K718)</f>
        <v>0</v>
      </c>
      <c r="AW718" s="259">
        <f>MAX('MDA1'!K718,'MDA2'!K718,'MDA3'!I718,'MDA3'!L718,'T1'!M718,'T2'!K718,T3_R1!L718,T3_R2!L718)</f>
        <v>50176</v>
      </c>
      <c r="AX718" s="259">
        <f>MAX('MDA1'!L718,'MDA2'!L718,'MDA3'!J718,'MDA3'!M718,'T1'!N718,'T2'!L718,T3_R1!M718,T3_R2!M718)</f>
        <v>0</v>
      </c>
      <c r="AY718" s="259">
        <f t="shared" si="85"/>
        <v>50176</v>
      </c>
      <c r="AZ718" s="259">
        <f>MAX('MDA2'!J718,T718)</f>
        <v>0</v>
      </c>
      <c r="BA718" s="259">
        <f>MAX('MDA1'!K718,'MDA2'!K718,'MDA3'!I718,'MDA3'!L718,V718,AD718)</f>
        <v>50176</v>
      </c>
      <c r="BB718" s="259">
        <f>MAX('MDA1'!L718,'MDA2'!L718,'MDA3'!J718,'MDA3'!M718,AF718)</f>
        <v>0</v>
      </c>
      <c r="BC718" s="259">
        <f t="shared" si="80"/>
        <v>50176</v>
      </c>
      <c r="BD718" s="260">
        <f t="shared" si="81"/>
        <v>69.739444103368854</v>
      </c>
    </row>
    <row r="719" spans="1:56" x14ac:dyDescent="0.2">
      <c r="A719" s="10" t="str">
        <f>IF(COUNTRY_INFO!A719=0," ",COUNTRY_INFO!A719)</f>
        <v>Ethiopia</v>
      </c>
      <c r="B719" s="10" t="str">
        <f>IF(COUNTRY_INFO!B719=0," ",COUNTRY_INFO!B719)</f>
        <v>SNNPR Sidama</v>
      </c>
      <c r="C719" s="87" t="str">
        <f>IF(COUNTRY_INFO!C719=0," ",COUNTRY_INFO!C719)</f>
        <v xml:space="preserve">Hawassa City </v>
      </c>
      <c r="D719" s="67">
        <f>COUNTRY_INFO!L719</f>
        <v>0</v>
      </c>
      <c r="E719" s="61"/>
      <c r="F719" s="61"/>
      <c r="G719" s="11">
        <f>MAX('MDA1'!M719,'MDA2'!M719)</f>
        <v>0</v>
      </c>
      <c r="H719" s="11">
        <f>IF(AND(COUNTRY_INFO!H719&gt;0,COUNTRY_INFO!H719&lt;4),IF(D719&gt;MAX('MDA1'!M719,'MDA2'!M719),MAX('MDA1'!M719,'MDA2'!M719),D719),0)</f>
        <v>0</v>
      </c>
      <c r="I719" s="73">
        <f>IF(AND(COUNTRY_INFO!H719&gt;0,COUNTRY_INFO!H719&lt;4), IF(G719/D719*100&lt;&gt;0, IF(G719/D719*100&gt;100,100,G719/D719*100), "-"),0)</f>
        <v>0</v>
      </c>
      <c r="J719" s="67">
        <f>COUNTRY_INFO!M719</f>
        <v>0</v>
      </c>
      <c r="K719" s="61"/>
      <c r="L719" s="61"/>
      <c r="M719" s="11">
        <f>MAX('MDA1'!M719,MAX('MDA3'!I719,'MDA3'!L719)+MAX('MDA3'!J719,'MDA3'!M719))</f>
        <v>0</v>
      </c>
      <c r="N719" s="11">
        <f>IF(AND(COUNTRY_INFO!I719&gt;0,COUNTRY_INFO!I719&lt;4),IF(J719&gt;MAX('MDA1'!M719,MAX('MDA3'!I719,'MDA3'!L719)+MAX('MDA3'!J719,'MDA3'!M719)),MAX('MDA1'!M719,MAX('MDA3'!I719,'MDA3'!L719)+MAX('MDA3'!J719,'MDA3'!M719)),J719),0)</f>
        <v>0</v>
      </c>
      <c r="O719" s="73">
        <f>IF(AND(COUNTRY_INFO!I719&gt;0,COUNTRY_INFO!I719&lt;4), IF(M719/J719*100&lt;&gt;0, IF(M719/J719*100&gt;100,100,M719/J719*100), "-"),0)</f>
        <v>0</v>
      </c>
      <c r="P719" s="67">
        <f>COUNTRY_INFO!N719</f>
        <v>68629</v>
      </c>
      <c r="Q719" s="61"/>
      <c r="R719" s="61"/>
      <c r="S719" s="11">
        <f>SUM(MAX('MDA2'!J719, 'T1'!L719, MAX(T3_R1!K719, T3_R2!K719)), MAX('MDA1'!K719, 'MDA2'!K719, 'T1'!M719, MAX(T3_R1!L719, T3_R2!L719)), MAX('MDA1'!L719, 'MDA2'!L719, 'T1'!N719, MAX(T3_R1!M719, T3_R2!M719)))</f>
        <v>0</v>
      </c>
      <c r="T719" s="11">
        <f>IF(AND(COUNTRY_INFO!J719&gt;1,COUNTRY_INFO!J719&lt;4),IF(COUNTRY_INFO!E719&gt;MAX('MDA2'!J719,'T1'!L719,MAX(T3_R1!K719,T3_R2!K719)),MAX('MDA2'!J719,'T1'!L719,MAX(T3_R1!K719,T3_R2!K719)),COUNTRY_INFO!E719),0)</f>
        <v>0</v>
      </c>
      <c r="U719" s="217" t="str">
        <f>IF(AND(COUNTRY_INFO!J719&gt;1,COUNTRY_INFO!J719&lt;4), IF(T719/COUNTRY_INFO!E719*100&lt;&gt;0, IF(T719/COUNTRY_INFO!E719*100&gt;100,100,T719/COUNTRY_INFO!E719*100), "-"),0)</f>
        <v>-</v>
      </c>
      <c r="V719" s="11">
        <f>IF(AND(COUNTRY_INFO!J719&gt;1,COUNTRY_INFO!J719&lt;4),IF(COUNTRY_INFO!F719&gt;MAX('MDA1'!K719,'MDA2'!K719,'T1'!M719,MAX(T3_R1!L719,T3_R2!L719)),MAX('MDA1'!K719,'MDA2'!K719,'T1'!M719,MAX(T3_R1!L719,T3_R2!L719)),COUNTRY_INFO!F719),0)</f>
        <v>0</v>
      </c>
      <c r="W719" s="217" t="str">
        <f>IF(AND(COUNTRY_INFO!J719&gt;1,COUNTRY_INFO!J719&lt;4), IF(V719/COUNTRY_INFO!F719*100&lt;&gt;0, IF(V719/COUNTRY_INFO!F719*100&gt;100,100,V719/COUNTRY_INFO!F719*100), "-"),0)</f>
        <v>-</v>
      </c>
      <c r="X719" s="11">
        <f t="shared" si="82"/>
        <v>0</v>
      </c>
      <c r="Y719" s="73" t="str">
        <f>IF(AND(COUNTRY_INFO!J719&gt;1,COUNTRY_INFO!J719&lt;4), IF(S719/P719*100&lt;&gt;0, IF(X719/P719*100&gt;100,100,X719/P719*100), "-"),0)</f>
        <v>-</v>
      </c>
      <c r="Z719" s="67">
        <f>COUNTRY_INFO!O719</f>
        <v>38010.300000000003</v>
      </c>
      <c r="AA719" s="61"/>
      <c r="AB719" s="61"/>
      <c r="AC719" s="11">
        <f>MAX('T1'!L719,'T2'!J719)+MAX('T1'!M719,'T2'!K719)+MAX('T1'!N719,'T2'!L719)</f>
        <v>0</v>
      </c>
      <c r="AD719" s="11">
        <f>IF(COUNTRY_INFO!K719=1,IF(COUNTRY_INFO!F719*0.33&gt;MAX('T1'!M719,'T2'!K719),MAX('T1'!M719,'T2'!K719),COUNTRY_INFO!F719*0.33),IF(COUNTRY_INFO!K719=2,IF(COUNTRY_INFO!F719*0.5&gt;MAX('T1'!M719,'T2'!K719),MAX('T1'!M719,'T2'!K719),COUNTRY_INFO!F719*0.5),IF(COUNTRY_INFO!K719=3,IF(COUNTRY_INFO!F719&gt;MAX('T1'!M719,'T2'!K719),MAX('T1'!M719,'T2'!K719),COUNTRY_INFO!F719),0)))</f>
        <v>0</v>
      </c>
      <c r="AE719" s="217">
        <f>IF(AND(COUNTRY_INFO!K719&gt;0,COUNTRY_INFO!K719&lt;4),IF(Z719&gt;0,IF(COUNTRY_INFO!K719=1, AD719/(COUNTRY_INFO!F719*0.33)*100, IF(COUNTRY_INFO!K719=2, AD719/(COUNTRY_INFO!F719*0.5)*100, IF(COUNTRY_INFO!K719=3, AD719/COUNTRY_INFO!F719*100))),"-"),0)</f>
        <v>0</v>
      </c>
      <c r="AF719" s="11">
        <f>IF(COUNTRY_INFO!K719=2,IF(COUNTRY_INFO!G719*0.2&gt;MAX('T1'!N719,'T2'!L719),MAX('T1'!N719,'T2'!L719),COUNTRY_INFO!G719*0.2),IF(COUNTRY_INFO!K719=3,IF(COUNTRY_INFO!G719&gt;MAX('T1'!N719,'T2'!L719),MAX('T1'!N719,'T2'!L719),COUNTRY_INFO!G719),0))</f>
        <v>0</v>
      </c>
      <c r="AG719" s="217">
        <f>IF(AND(COUNTRY_INFO!K719&gt;0,COUNTRY_INFO!K719&lt;4),IF(Z719&gt;0,IF(COUNTRY_INFO!K719=1, 0, IF(COUNTRY_INFO!K719=2, AF719/(COUNTRY_INFO!G719*0.2)*100, IF(COUNTRY_INFO!K719=3, AF719/COUNTRY_INFO!G719*100))),"-"),0)</f>
        <v>0</v>
      </c>
      <c r="AH719" s="11">
        <f t="shared" si="83"/>
        <v>0</v>
      </c>
      <c r="AI719" s="73" t="str">
        <f>IF(AND(COUNTRY_INFO!K719&gt;0,COUNTRY_INFO!K719&lt;4), IF(AC719/Z719*100&lt;&gt;0, IF(AH719/Z719*100&gt;100,100,AH719/Z719*100), "-"),0)</f>
        <v>-</v>
      </c>
      <c r="AJ719" s="261"/>
      <c r="AK719" s="260">
        <f>IF(AND(D719&lt;&gt;0, D719&lt;&gt;"Unknown",D719&lt;&gt;"Stopped",D719&lt;&gt;"Not required"),D719/COUNTRY_INFO!D719, 0)</f>
        <v>0</v>
      </c>
      <c r="AL719" s="260">
        <f>IF(AND(J719&lt;&gt;0,J719&lt;&gt;"Unknown",J719&lt;&gt;"Stopped",J719&lt;&gt;"Not required"),J719/COUNTRY_INFO!D719, 0)</f>
        <v>0</v>
      </c>
      <c r="AM719" s="260">
        <f>IF(AND(P719&lt;&gt;0,P719&lt;&gt;"Unknown",P719&lt;&gt;"Not required"),P719/(COUNTRY_INFO!E719+COUNTRY_INFO!F719), 0)</f>
        <v>1</v>
      </c>
      <c r="AN719" s="260">
        <f>IF(AND(Z719&lt;&gt;0,Z719&lt;&gt;"Unknown",Z719&lt;&gt;"Not required"),IF(COUNTRY_INFO!K719=1,1,IF(COUNTRY_INFO!K719=2,0.5*COUNTRY_INFO!F719/(0.5*COUNTRY_INFO!F719+0.2*COUNTRY_INFO!G719),IF(COUNTRY_INFO!K719=3,COUNTRY_INFO!F719/(COUNTRY_INFO!F719+COUNTRY_INFO!G719)))),0)</f>
        <v>0.60719068252552588</v>
      </c>
      <c r="AO719" s="260">
        <f>IF(AND(Z719&lt;&gt;0,Z719&lt;&gt;"Unknown",Z719&lt;&gt;"Not required"),IF(COUNTRY_INFO!K719=1,0,IF(COUNTRY_INFO!K719=2,0.2*COUNTRY_INFO!G719/(0.5*COUNTRY_INFO!F719+0.2*COUNTRY_INFO!G719),IF(COUNTRY_INFO!K719=3,COUNTRY_INFO!G719/(COUNTRY_INFO!F719+COUNTRY_INFO!G719)))),0)</f>
        <v>0.39280931747447401</v>
      </c>
      <c r="AP719" s="259">
        <f>MAX(COUNTRY_INFO!D719*AK719*PROFILE!$G$7,COUNTRY_INFO!D719*AL719*PROFILE!$G$7)</f>
        <v>0</v>
      </c>
      <c r="AQ719" s="259">
        <f>MAX(COUNTRY_INFO!D719*AK719*PROFILE!$G$8,COUNTRY_INFO!D719*AL719*PROFILE!$G$8,COUNTRY_INFO!D719*AM719*PROFILE!$G$8)</f>
        <v>20985.731715039547</v>
      </c>
      <c r="AR719" s="259">
        <f>MAX(COUNTRY_INFO!D719*AK719*PROFILE!$G$9,COUNTRY_INFO!D719*AL719*PROFILE!$G$9,COUNTRY_INFO!D719*AM719*PROFILE!$G$9,IF(AND(DISTRICT!Z719&lt;&gt;"Unknown",Z719&lt;&gt;"Not required"),COUNTRY_INFO!O719*DISTRICT!AN719,0))</f>
        <v>43581.22921954203</v>
      </c>
      <c r="AS719" s="259">
        <f>MAX(COUNTRY_INFO!D719*AK719*PROFILE!$G$10,COUNTRY_INFO!D719*AL719*PROFILE!$G$10,IF(AND(DISTRICT!Z719&lt;&gt;"Unknown",Z719&lt;&gt;"Not required"),COUNTRY_INFO!O719*DISTRICT!AO719,0))</f>
        <v>14930.800000000001</v>
      </c>
      <c r="AT719" s="259">
        <f t="shared" si="84"/>
        <v>79497.760934581573</v>
      </c>
      <c r="AU719" s="258">
        <f t="shared" si="79"/>
        <v>0</v>
      </c>
      <c r="AV719" s="259">
        <f>MAX('MDA2'!J719,'T1'!L719,'T2'!J719,T3_R1!K719,T3_R2!K719)</f>
        <v>0</v>
      </c>
      <c r="AW719" s="259">
        <f>MAX('MDA1'!K719,'MDA2'!K719,'MDA3'!I719,'MDA3'!L719,'T1'!M719,'T2'!K719,T3_R1!L719,T3_R2!L719)</f>
        <v>0</v>
      </c>
      <c r="AX719" s="259">
        <f>MAX('MDA1'!L719,'MDA2'!L719,'MDA3'!J719,'MDA3'!M719,'T1'!N719,'T2'!L719,T3_R1!M719,T3_R2!M719)</f>
        <v>0</v>
      </c>
      <c r="AY719" s="259">
        <f t="shared" si="85"/>
        <v>0</v>
      </c>
      <c r="AZ719" s="259">
        <f>MAX('MDA2'!J719,T719)</f>
        <v>0</v>
      </c>
      <c r="BA719" s="259">
        <f>MAX('MDA1'!K719,'MDA2'!K719,'MDA3'!I719,'MDA3'!L719,V719,AD719)</f>
        <v>0</v>
      </c>
      <c r="BB719" s="259">
        <f>MAX('MDA1'!L719,'MDA2'!L719,'MDA3'!J719,'MDA3'!M719,AF719)</f>
        <v>0</v>
      </c>
      <c r="BC719" s="259">
        <f t="shared" si="80"/>
        <v>0</v>
      </c>
      <c r="BD719" s="260">
        <f t="shared" si="81"/>
        <v>0</v>
      </c>
    </row>
    <row r="720" spans="1:56" x14ac:dyDescent="0.2">
      <c r="A720" s="10" t="str">
        <f>IF(COUNTRY_INFO!A720=0," ",COUNTRY_INFO!A720)</f>
        <v>Ethiopia</v>
      </c>
      <c r="B720" s="10" t="str">
        <f>IF(COUNTRY_INFO!B720=0," ",COUNTRY_INFO!B720)</f>
        <v>SNNPR Sidama</v>
      </c>
      <c r="C720" s="87" t="str">
        <f>IF(COUNTRY_INFO!C720=0," ",COUNTRY_INFO!C720)</f>
        <v>Hawela Tula</v>
      </c>
      <c r="D720" s="67">
        <f>COUNTRY_INFO!L720</f>
        <v>133427</v>
      </c>
      <c r="E720" s="61"/>
      <c r="F720" s="61"/>
      <c r="G720" s="11">
        <f>MAX('MDA1'!M720,'MDA2'!M720)</f>
        <v>83844</v>
      </c>
      <c r="H720" s="11">
        <f>IF(AND(COUNTRY_INFO!H720&gt;0,COUNTRY_INFO!H720&lt;4),IF(D720&gt;MAX('MDA1'!M720,'MDA2'!M720),MAX('MDA1'!M720,'MDA2'!M720),D720),0)</f>
        <v>83844</v>
      </c>
      <c r="I720" s="73">
        <f>IF(AND(COUNTRY_INFO!H720&gt;0,COUNTRY_INFO!H720&lt;4), IF(G720/D720*100&lt;&gt;0, IF(G720/D720*100&gt;100,100,G720/D720*100), "-"),0)</f>
        <v>62.838855703868035</v>
      </c>
      <c r="J720" s="67">
        <f>COUNTRY_INFO!M720</f>
        <v>0</v>
      </c>
      <c r="K720" s="61"/>
      <c r="L720" s="61"/>
      <c r="M720" s="11">
        <f>MAX('MDA1'!M720,MAX('MDA3'!I720,'MDA3'!L720)+MAX('MDA3'!J720,'MDA3'!M720))</f>
        <v>83844</v>
      </c>
      <c r="N720" s="11">
        <f>IF(AND(COUNTRY_INFO!I720&gt;0,COUNTRY_INFO!I720&lt;4),IF(J720&gt;MAX('MDA1'!M720,MAX('MDA3'!I720,'MDA3'!L720)+MAX('MDA3'!J720,'MDA3'!M720)),MAX('MDA1'!M720,MAX('MDA3'!I720,'MDA3'!L720)+MAX('MDA3'!J720,'MDA3'!M720)),J720),0)</f>
        <v>0</v>
      </c>
      <c r="O720" s="73">
        <f>IF(AND(COUNTRY_INFO!I720&gt;0,COUNTRY_INFO!I720&lt;4), IF(M720/J720*100&lt;&gt;0, IF(M720/J720*100&gt;100,100,M720/J720*100), "-"),0)</f>
        <v>0</v>
      </c>
      <c r="P720" s="67">
        <f>COUNTRY_INFO!N720</f>
        <v>63908</v>
      </c>
      <c r="Q720" s="61"/>
      <c r="R720" s="61"/>
      <c r="S720" s="11">
        <f>SUM(MAX('MDA2'!J720, 'T1'!L720, MAX(T3_R1!K720, T3_R2!K720)), MAX('MDA1'!K720, 'MDA2'!K720, 'T1'!M720, MAX(T3_R1!L720, T3_R2!L720)), MAX('MDA1'!L720, 'MDA2'!L720, 'T1'!N720, MAX(T3_R1!M720, T3_R2!M720)))</f>
        <v>93322</v>
      </c>
      <c r="T720" s="11">
        <f>IF(AND(COUNTRY_INFO!J720&gt;1,COUNTRY_INFO!J720&lt;4),IF(COUNTRY_INFO!E720&gt;MAX('MDA2'!J720,'T1'!L720,MAX(T3_R1!K720,T3_R2!K720)),MAX('MDA2'!J720,'T1'!L720,MAX(T3_R1!K720,T3_R2!K720)),COUNTRY_INFO!E720),0)</f>
        <v>0</v>
      </c>
      <c r="U720" s="217" t="str">
        <f>IF(AND(COUNTRY_INFO!J720&gt;1,COUNTRY_INFO!J720&lt;4), IF(T720/COUNTRY_INFO!E720*100&lt;&gt;0, IF(T720/COUNTRY_INFO!E720*100&gt;100,100,T720/COUNTRY_INFO!E720*100), "-"),0)</f>
        <v>-</v>
      </c>
      <c r="V720" s="11">
        <f>IF(AND(COUNTRY_INFO!J720&gt;1,COUNTRY_INFO!J720&lt;4),IF(COUNTRY_INFO!F720&gt;MAX('MDA1'!K720,'MDA2'!K720,'T1'!M720,MAX(T3_R1!L720,T3_R2!L720)),MAX('MDA1'!K720,'MDA2'!K720,'T1'!M720,MAX(T3_R1!L720,T3_R2!L720)),COUNTRY_INFO!F720),0)</f>
        <v>39662</v>
      </c>
      <c r="W720" s="217">
        <f>IF(AND(COUNTRY_INFO!J720&gt;1,COUNTRY_INFO!J720&lt;4), IF(V720/COUNTRY_INFO!F720*100&lt;&gt;0, IF(V720/COUNTRY_INFO!F720*100&gt;100,100,V720/COUNTRY_INFO!F720*100), "-"),0)</f>
        <v>92.271542899683595</v>
      </c>
      <c r="X720" s="11">
        <f t="shared" si="82"/>
        <v>39662</v>
      </c>
      <c r="Y720" s="73">
        <f>IF(AND(COUNTRY_INFO!J720&gt;1,COUNTRY_INFO!J720&lt;4), IF(S720/P720*100&lt;&gt;0, IF(X720/P720*100&gt;100,100,X720/P720*100), "-"),0)</f>
        <v>62.061087813732243</v>
      </c>
      <c r="Z720" s="67">
        <f>COUNTRY_INFO!O720</f>
        <v>112503</v>
      </c>
      <c r="AA720" s="61"/>
      <c r="AB720" s="61"/>
      <c r="AC720" s="11">
        <f>MAX('T1'!L720,'T2'!J720)+MAX('T1'!M720,'T2'!K720)+MAX('T1'!N720,'T2'!L720)</f>
        <v>39662</v>
      </c>
      <c r="AD720" s="11">
        <f>IF(COUNTRY_INFO!K720=1,IF(COUNTRY_INFO!F720*0.33&gt;MAX('T1'!M720,'T2'!K720),MAX('T1'!M720,'T2'!K720),COUNTRY_INFO!F720*0.33),IF(COUNTRY_INFO!K720=2,IF(COUNTRY_INFO!F720*0.5&gt;MAX('T1'!M720,'T2'!K720),MAX('T1'!M720,'T2'!K720),COUNTRY_INFO!F720*0.5),IF(COUNTRY_INFO!K720=3,IF(COUNTRY_INFO!F720&gt;MAX('T1'!M720,'T2'!K720),MAX('T1'!M720,'T2'!K720),COUNTRY_INFO!F720),0)))</f>
        <v>39662</v>
      </c>
      <c r="AE720" s="217">
        <f>IF(AND(COUNTRY_INFO!K720&gt;0,COUNTRY_INFO!K720&lt;4),IF(Z720&gt;0,IF(COUNTRY_INFO!K720=1, AD720/(COUNTRY_INFO!F720*0.33)*100, IF(COUNTRY_INFO!K720=2, AD720/(COUNTRY_INFO!F720*0.5)*100, IF(COUNTRY_INFO!K720=3, AD720/COUNTRY_INFO!F720*100))),"-"),0)</f>
        <v>92.271542899683595</v>
      </c>
      <c r="AF720" s="11">
        <f>IF(COUNTRY_INFO!K720=2,IF(COUNTRY_INFO!G720*0.2&gt;MAX('T1'!N720,'T2'!L720),MAX('T1'!N720,'T2'!L720),COUNTRY_INFO!G720*0.2),IF(COUNTRY_INFO!K720=3,IF(COUNTRY_INFO!G720&gt;MAX('T1'!N720,'T2'!L720),MAX('T1'!N720,'T2'!L720),COUNTRY_INFO!G720),0))</f>
        <v>0</v>
      </c>
      <c r="AG720" s="217">
        <f>IF(AND(COUNTRY_INFO!K720&gt;0,COUNTRY_INFO!K720&lt;4),IF(Z720&gt;0,IF(COUNTRY_INFO!K720=1, 0, IF(COUNTRY_INFO!K720=2, AF720/(COUNTRY_INFO!G720*0.2)*100, IF(COUNTRY_INFO!K720=3, AF720/COUNTRY_INFO!G720*100))),"-"),0)</f>
        <v>0</v>
      </c>
      <c r="AH720" s="11">
        <f t="shared" si="83"/>
        <v>39662</v>
      </c>
      <c r="AI720" s="73">
        <f>IF(AND(COUNTRY_INFO!K720&gt;0,COUNTRY_INFO!K720&lt;4), IF(AC720/Z720*100&lt;&gt;0, IF(AH720/Z720*100&gt;100,100,AH720/Z720*100), "-"),0)</f>
        <v>35.254170999884451</v>
      </c>
      <c r="AJ720" s="261"/>
      <c r="AK720" s="260">
        <f>IF(AND(D720&lt;&gt;0, D720&lt;&gt;"Unknown",D720&lt;&gt;"Stopped",D720&lt;&gt;"Not required"),D720/COUNTRY_INFO!D720, 0)</f>
        <v>1</v>
      </c>
      <c r="AL720" s="260">
        <f>IF(AND(J720&lt;&gt;0,J720&lt;&gt;"Unknown",J720&lt;&gt;"Stopped",J720&lt;&gt;"Not required"),J720/COUNTRY_INFO!D720, 0)</f>
        <v>0</v>
      </c>
      <c r="AM720" s="260">
        <f>IF(AND(P720&lt;&gt;0,P720&lt;&gt;"Unknown",P720&lt;&gt;"Not required"),P720/(COUNTRY_INFO!E720+COUNTRY_INFO!F720), 0)</f>
        <v>1</v>
      </c>
      <c r="AN720" s="260">
        <f>IF(AND(Z720&lt;&gt;0,Z720&lt;&gt;"Unknown",Z720&lt;&gt;"Not required"),IF(COUNTRY_INFO!K720=1,1,IF(COUNTRY_INFO!K720=2,0.5*COUNTRY_INFO!F720/(0.5*COUNTRY_INFO!F720+0.2*COUNTRY_INFO!G720),IF(COUNTRY_INFO!K720=3,COUNTRY_INFO!F720/(COUNTRY_INFO!F720+COUNTRY_INFO!G720)))),0)</f>
        <v>0.38206981147169411</v>
      </c>
      <c r="AO720" s="260">
        <f>IF(AND(Z720&lt;&gt;0,Z720&lt;&gt;"Unknown",Z720&lt;&gt;"Not required"),IF(COUNTRY_INFO!K720=1,0,IF(COUNTRY_INFO!K720=2,0.2*COUNTRY_INFO!G720/(0.5*COUNTRY_INFO!F720+0.2*COUNTRY_INFO!G720),IF(COUNTRY_INFO!K720=3,COUNTRY_INFO!G720/(COUNTRY_INFO!F720+COUNTRY_INFO!G720)))),0)</f>
        <v>0.61793018852830595</v>
      </c>
      <c r="AP720" s="259">
        <f>MAX(COUNTRY_INFO!D720*AK720*PROFILE!$G$7,COUNTRY_INFO!D720*AL720*PROFILE!$G$7)</f>
        <v>1.3970183358722021E-2</v>
      </c>
      <c r="AQ720" s="259">
        <f>MAX(COUNTRY_INFO!D720*AK720*PROFILE!$G$8,COUNTRY_INFO!D720*AL720*PROFILE!$G$8,COUNTRY_INFO!D720*AM720*PROFILE!$G$8)</f>
        <v>19542.323708090211</v>
      </c>
      <c r="AR720" s="259">
        <f>MAX(COUNTRY_INFO!D720*AK720*PROFILE!$G$9,COUNTRY_INFO!D720*AL720*PROFILE!$G$9,COUNTRY_INFO!D720*AM720*PROFILE!$G$9,IF(AND(DISTRICT!Z720&lt;&gt;"Unknown",Z720&lt;&gt;"Not required"),COUNTRY_INFO!O720*DISTRICT!AN720,0))</f>
        <v>42984</v>
      </c>
      <c r="AS720" s="259">
        <f>MAX(COUNTRY_INFO!D720*AK720*PROFILE!$G$10,COUNTRY_INFO!D720*AL720*PROFILE!$G$10,IF(AND(DISTRICT!Z720&lt;&gt;"Unknown",Z720&lt;&gt;"Not required"),COUNTRY_INFO!O720*DISTRICT!AO720,0))</f>
        <v>73300.969526568399</v>
      </c>
      <c r="AT720" s="259">
        <f t="shared" si="84"/>
        <v>135827.30720484199</v>
      </c>
      <c r="AU720" s="258" t="str">
        <f t="shared" si="79"/>
        <v>Y</v>
      </c>
      <c r="AV720" s="259">
        <f>MAX('MDA2'!J720,'T1'!L720,'T2'!J720,T3_R1!K720,T3_R2!K720)</f>
        <v>0</v>
      </c>
      <c r="AW720" s="259">
        <f>MAX('MDA1'!K720,'MDA2'!K720,'MDA3'!I720,'MDA3'!L720,'T1'!M720,'T2'!K720,T3_R1!L720,T3_R2!L720)</f>
        <v>39662</v>
      </c>
      <c r="AX720" s="259">
        <f>MAX('MDA1'!L720,'MDA2'!L720,'MDA3'!J720,'MDA3'!M720,'T1'!N720,'T2'!L720,T3_R1!M720,T3_R2!M720)</f>
        <v>53660</v>
      </c>
      <c r="AY720" s="259">
        <f t="shared" si="85"/>
        <v>93322</v>
      </c>
      <c r="AZ720" s="259">
        <f>MAX('MDA2'!J720,T720)</f>
        <v>0</v>
      </c>
      <c r="BA720" s="259">
        <f>MAX('MDA1'!K720,'MDA2'!K720,'MDA3'!I720,'MDA3'!L720,V720,AD720)</f>
        <v>39662</v>
      </c>
      <c r="BB720" s="259">
        <f>MAX('MDA1'!L720,'MDA2'!L720,'MDA3'!J720,'MDA3'!M720,AF720)</f>
        <v>53660</v>
      </c>
      <c r="BC720" s="259">
        <f t="shared" si="80"/>
        <v>93322</v>
      </c>
      <c r="BD720" s="260">
        <f t="shared" si="81"/>
        <v>68.706360981787356</v>
      </c>
    </row>
    <row r="721" spans="1:56" x14ac:dyDescent="0.2">
      <c r="A721" s="10" t="str">
        <f>IF(COUNTRY_INFO!A721=0," ",COUNTRY_INFO!A721)</f>
        <v>Ethiopia</v>
      </c>
      <c r="B721" s="10" t="str">
        <f>IF(COUNTRY_INFO!B721=0," ",COUNTRY_INFO!B721)</f>
        <v>SNNPR Sidama</v>
      </c>
      <c r="C721" s="87" t="str">
        <f>IF(COUNTRY_INFO!C721=0," ",COUNTRY_INFO!C721)</f>
        <v>Hula</v>
      </c>
      <c r="D721" s="67">
        <f>COUNTRY_INFO!L721</f>
        <v>0</v>
      </c>
      <c r="E721" s="61"/>
      <c r="F721" s="61"/>
      <c r="G721" s="11">
        <f>MAX('MDA1'!M721,'MDA2'!M721)</f>
        <v>0</v>
      </c>
      <c r="H721" s="11">
        <f>IF(AND(COUNTRY_INFO!H721&gt;0,COUNTRY_INFO!H721&lt;4),IF(D721&gt;MAX('MDA1'!M721,'MDA2'!M721),MAX('MDA1'!M721,'MDA2'!M721),D721),0)</f>
        <v>0</v>
      </c>
      <c r="I721" s="73">
        <f>IF(AND(COUNTRY_INFO!H721&gt;0,COUNTRY_INFO!H721&lt;4), IF(G721/D721*100&lt;&gt;0, IF(G721/D721*100&gt;100,100,G721/D721*100), "-"),0)</f>
        <v>0</v>
      </c>
      <c r="J721" s="67">
        <f>COUNTRY_INFO!M721</f>
        <v>0</v>
      </c>
      <c r="K721" s="61"/>
      <c r="L721" s="61"/>
      <c r="M721" s="11">
        <f>MAX('MDA1'!M721,MAX('MDA3'!I721,'MDA3'!L721)+MAX('MDA3'!J721,'MDA3'!M721))</f>
        <v>0</v>
      </c>
      <c r="N721" s="11">
        <f>IF(AND(COUNTRY_INFO!I721&gt;0,COUNTRY_INFO!I721&lt;4),IF(J721&gt;MAX('MDA1'!M721,MAX('MDA3'!I721,'MDA3'!L721)+MAX('MDA3'!J721,'MDA3'!M721)),MAX('MDA1'!M721,MAX('MDA3'!I721,'MDA3'!L721)+MAX('MDA3'!J721,'MDA3'!M721)),J721),0)</f>
        <v>0</v>
      </c>
      <c r="O721" s="73">
        <f>IF(AND(COUNTRY_INFO!I721&gt;0,COUNTRY_INFO!I721&lt;4), IF(M721/J721*100&lt;&gt;0, IF(M721/J721*100&gt;100,100,M721/J721*100), "-"),0)</f>
        <v>0</v>
      </c>
      <c r="P721" s="67">
        <f>COUNTRY_INFO!N721</f>
        <v>74244</v>
      </c>
      <c r="Q721" s="61"/>
      <c r="R721" s="61"/>
      <c r="S721" s="11">
        <f>SUM(MAX('MDA2'!J721, 'T1'!L721, MAX(T3_R1!K721, T3_R2!K721)), MAX('MDA1'!K721, 'MDA2'!K721, 'T1'!M721, MAX(T3_R1!L721, T3_R2!L721)), MAX('MDA1'!L721, 'MDA2'!L721, 'T1'!N721, MAX(T3_R1!M721, T3_R2!M721)))</f>
        <v>45072</v>
      </c>
      <c r="T721" s="11">
        <f>IF(AND(COUNTRY_INFO!J721&gt;1,COUNTRY_INFO!J721&lt;4),IF(COUNTRY_INFO!E721&gt;MAX('MDA2'!J721,'T1'!L721,MAX(T3_R1!K721,T3_R2!K721)),MAX('MDA2'!J721,'T1'!L721,MAX(T3_R1!K721,T3_R2!K721)),COUNTRY_INFO!E721),0)</f>
        <v>0</v>
      </c>
      <c r="U721" s="217" t="str">
        <f>IF(AND(COUNTRY_INFO!J721&gt;1,COUNTRY_INFO!J721&lt;4), IF(T721/COUNTRY_INFO!E721*100&lt;&gt;0, IF(T721/COUNTRY_INFO!E721*100&gt;100,100,T721/COUNTRY_INFO!E721*100), "-"),0)</f>
        <v>-</v>
      </c>
      <c r="V721" s="11">
        <f>IF(AND(COUNTRY_INFO!J721&gt;1,COUNTRY_INFO!J721&lt;4),IF(COUNTRY_INFO!F721&gt;MAX('MDA1'!K721,'MDA2'!K721,'T1'!M721,MAX(T3_R1!L721,T3_R2!L721)),MAX('MDA1'!K721,'MDA2'!K721,'T1'!M721,MAX(T3_R1!L721,T3_R2!L721)),COUNTRY_INFO!F721),0)</f>
        <v>45072</v>
      </c>
      <c r="W721" s="217">
        <f>IF(AND(COUNTRY_INFO!J721&gt;1,COUNTRY_INFO!J721&lt;4), IF(V721/COUNTRY_INFO!F721*100&lt;&gt;0, IF(V721/COUNTRY_INFO!F721*100&gt;100,100,V721/COUNTRY_INFO!F721*100), "-"),0)</f>
        <v>90.259532201217567</v>
      </c>
      <c r="X721" s="11">
        <f t="shared" si="82"/>
        <v>45072</v>
      </c>
      <c r="Y721" s="73">
        <f>IF(AND(COUNTRY_INFO!J721&gt;1,COUNTRY_INFO!J721&lt;4), IF(S721/P721*100&lt;&gt;0, IF(X721/P721*100&gt;100,100,X721/P721*100), "-"),0)</f>
        <v>60.707935994827864</v>
      </c>
      <c r="Z721" s="67">
        <f>COUNTRY_INFO!O721</f>
        <v>0</v>
      </c>
      <c r="AA721" s="61"/>
      <c r="AB721" s="61"/>
      <c r="AC721" s="11">
        <f>MAX('T1'!L721,'T2'!J721)+MAX('T1'!M721,'T2'!K721)+MAX('T1'!N721,'T2'!L721)</f>
        <v>0</v>
      </c>
      <c r="AD721" s="11">
        <f>IF(COUNTRY_INFO!K721=1,IF(COUNTRY_INFO!F721*0.33&gt;MAX('T1'!M721,'T2'!K721),MAX('T1'!M721,'T2'!K721),COUNTRY_INFO!F721*0.33),IF(COUNTRY_INFO!K721=2,IF(COUNTRY_INFO!F721*0.5&gt;MAX('T1'!M721,'T2'!K721),MAX('T1'!M721,'T2'!K721),COUNTRY_INFO!F721*0.5),IF(COUNTRY_INFO!K721=3,IF(COUNTRY_INFO!F721&gt;MAX('T1'!M721,'T2'!K721),MAX('T1'!M721,'T2'!K721),COUNTRY_INFO!F721),0)))</f>
        <v>0</v>
      </c>
      <c r="AE721" s="217">
        <f>IF(AND(COUNTRY_INFO!K721&gt;0,COUNTRY_INFO!K721&lt;4),IF(Z721&gt;0,IF(COUNTRY_INFO!K721=1, AD721/(COUNTRY_INFO!F721*0.33)*100, IF(COUNTRY_INFO!K721=2, AD721/(COUNTRY_INFO!F721*0.5)*100, IF(COUNTRY_INFO!K721=3, AD721/COUNTRY_INFO!F721*100))),"-"),0)</f>
        <v>0</v>
      </c>
      <c r="AF721" s="11">
        <f>IF(COUNTRY_INFO!K721=2,IF(COUNTRY_INFO!G721*0.2&gt;MAX('T1'!N721,'T2'!L721),MAX('T1'!N721,'T2'!L721),COUNTRY_INFO!G721*0.2),IF(COUNTRY_INFO!K721=3,IF(COUNTRY_INFO!G721&gt;MAX('T1'!N721,'T2'!L721),MAX('T1'!N721,'T2'!L721),COUNTRY_INFO!G721),0))</f>
        <v>0</v>
      </c>
      <c r="AG721" s="217">
        <f>IF(AND(COUNTRY_INFO!K721&gt;0,COUNTRY_INFO!K721&lt;4),IF(Z721&gt;0,IF(COUNTRY_INFO!K721=1, 0, IF(COUNTRY_INFO!K721=2, AF721/(COUNTRY_INFO!G721*0.2)*100, IF(COUNTRY_INFO!K721=3, AF721/COUNTRY_INFO!G721*100))),"-"),0)</f>
        <v>0</v>
      </c>
      <c r="AH721" s="11">
        <f t="shared" si="83"/>
        <v>0</v>
      </c>
      <c r="AI721" s="73">
        <f>IF(AND(COUNTRY_INFO!K721&gt;0,COUNTRY_INFO!K721&lt;4), IF(AC721/Z721*100&lt;&gt;0, IF(AH721/Z721*100&gt;100,100,AH721/Z721*100), "-"),0)</f>
        <v>0</v>
      </c>
      <c r="AJ721" s="261"/>
      <c r="AK721" s="260">
        <f>IF(AND(D721&lt;&gt;0, D721&lt;&gt;"Unknown",D721&lt;&gt;"Stopped",D721&lt;&gt;"Not required"),D721/COUNTRY_INFO!D721, 0)</f>
        <v>0</v>
      </c>
      <c r="AL721" s="260">
        <f>IF(AND(J721&lt;&gt;0,J721&lt;&gt;"Unknown",J721&lt;&gt;"Stopped",J721&lt;&gt;"Not required"),J721/COUNTRY_INFO!D721, 0)</f>
        <v>0</v>
      </c>
      <c r="AM721" s="260">
        <f>IF(AND(P721&lt;&gt;0,P721&lt;&gt;"Unknown",P721&lt;&gt;"Not required"),P721/(COUNTRY_INFO!E721+COUNTRY_INFO!F721), 0)</f>
        <v>1</v>
      </c>
      <c r="AN721" s="260">
        <f>IF(AND(Z721&lt;&gt;0,Z721&lt;&gt;"Unknown",Z721&lt;&gt;"Not required"),IF(COUNTRY_INFO!K721=1,1,IF(COUNTRY_INFO!K721=2,0.5*COUNTRY_INFO!F721/(0.5*COUNTRY_INFO!F721+0.2*COUNTRY_INFO!G721),IF(COUNTRY_INFO!K721=3,COUNTRY_INFO!F721/(COUNTRY_INFO!F721+COUNTRY_INFO!G721)))),0)</f>
        <v>0</v>
      </c>
      <c r="AO721" s="260">
        <f>IF(AND(Z721&lt;&gt;0,Z721&lt;&gt;"Unknown",Z721&lt;&gt;"Not required"),IF(COUNTRY_INFO!K721=1,0,IF(COUNTRY_INFO!K721=2,0.2*COUNTRY_INFO!G721/(0.5*COUNTRY_INFO!F721+0.2*COUNTRY_INFO!G721),IF(COUNTRY_INFO!K721=3,COUNTRY_INFO!G721/(COUNTRY_INFO!F721+COUNTRY_INFO!G721)))),0)</f>
        <v>0</v>
      </c>
      <c r="AP721" s="259">
        <f>MAX(COUNTRY_INFO!D721*AK721*PROFILE!$G$7,COUNTRY_INFO!D721*AL721*PROFILE!$G$7)</f>
        <v>0</v>
      </c>
      <c r="AQ721" s="259">
        <f>MAX(COUNTRY_INFO!D721*AK721*PROFILE!$G$8,COUNTRY_INFO!D721*AL721*PROFILE!$G$8,COUNTRY_INFO!D721*AM721*PROFILE!$G$8)</f>
        <v>22702.881940658419</v>
      </c>
      <c r="AR721" s="259">
        <f>MAX(COUNTRY_INFO!D721*AK721*PROFILE!$G$9,COUNTRY_INFO!D721*AL721*PROFILE!$G$9,COUNTRY_INFO!D721*AM721*PROFILE!$G$9,IF(AND(DISTRICT!Z721&lt;&gt;"Unknown",Z721&lt;&gt;"Not required"),COUNTRY_INFO!O721*DISTRICT!AN721,0))</f>
        <v>47147.248198687426</v>
      </c>
      <c r="AS721" s="259">
        <f>MAX(COUNTRY_INFO!D721*AK721*PROFILE!$G$10,COUNTRY_INFO!D721*AL721*PROFILE!$G$10,IF(AND(DISTRICT!Z721&lt;&gt;"Unknown",Z721&lt;&gt;"Not required"),COUNTRY_INFO!O721*DISTRICT!AO721,0))</f>
        <v>0</v>
      </c>
      <c r="AT721" s="259">
        <f t="shared" si="84"/>
        <v>69850.130139345842</v>
      </c>
      <c r="AU721" s="258" t="str">
        <f t="shared" si="79"/>
        <v>Y</v>
      </c>
      <c r="AV721" s="259">
        <f>MAX('MDA2'!J721,'T1'!L721,'T2'!J721,T3_R1!K721,T3_R2!K721)</f>
        <v>0</v>
      </c>
      <c r="AW721" s="259">
        <f>MAX('MDA1'!K721,'MDA2'!K721,'MDA3'!I721,'MDA3'!L721,'T1'!M721,'T2'!K721,T3_R1!L721,T3_R2!L721)</f>
        <v>45072</v>
      </c>
      <c r="AX721" s="259">
        <f>MAX('MDA1'!L721,'MDA2'!L721,'MDA3'!J721,'MDA3'!M721,'T1'!N721,'T2'!L721,T3_R1!M721,T3_R2!M721)</f>
        <v>0</v>
      </c>
      <c r="AY721" s="259">
        <f t="shared" si="85"/>
        <v>45072</v>
      </c>
      <c r="AZ721" s="259">
        <f>MAX('MDA2'!J721,T721)</f>
        <v>0</v>
      </c>
      <c r="BA721" s="259">
        <f>MAX('MDA1'!K721,'MDA2'!K721,'MDA3'!I721,'MDA3'!L721,V721,AD721)</f>
        <v>45072</v>
      </c>
      <c r="BB721" s="259">
        <f>MAX('MDA1'!L721,'MDA2'!L721,'MDA3'!J721,'MDA3'!M721,AF721)</f>
        <v>0</v>
      </c>
      <c r="BC721" s="259">
        <f t="shared" si="80"/>
        <v>45072</v>
      </c>
      <c r="BD721" s="260">
        <f t="shared" si="81"/>
        <v>64.526723014094173</v>
      </c>
    </row>
    <row r="722" spans="1:56" x14ac:dyDescent="0.2">
      <c r="A722" s="10" t="str">
        <f>IF(COUNTRY_INFO!A722=0," ",COUNTRY_INFO!A722)</f>
        <v>Ethiopia</v>
      </c>
      <c r="B722" s="10" t="str">
        <f>IF(COUNTRY_INFO!B722=0," ",COUNTRY_INFO!B722)</f>
        <v>SNNPR Sidama</v>
      </c>
      <c r="C722" s="87" t="str">
        <f>IF(COUNTRY_INFO!C722=0," ",COUNTRY_INFO!C722)</f>
        <v>Loka Abaya</v>
      </c>
      <c r="D722" s="67">
        <f>COUNTRY_INFO!L722</f>
        <v>0</v>
      </c>
      <c r="E722" s="61"/>
      <c r="F722" s="61"/>
      <c r="G722" s="11">
        <f>MAX('MDA1'!M722,'MDA2'!M722)</f>
        <v>0</v>
      </c>
      <c r="H722" s="11">
        <f>IF(AND(COUNTRY_INFO!H722&gt;0,COUNTRY_INFO!H722&lt;4),IF(D722&gt;MAX('MDA1'!M722,'MDA2'!M722),MAX('MDA1'!M722,'MDA2'!M722),D722),0)</f>
        <v>0</v>
      </c>
      <c r="I722" s="73">
        <f>IF(AND(COUNTRY_INFO!H722&gt;0,COUNTRY_INFO!H722&lt;4), IF(G722/D722*100&lt;&gt;0, IF(G722/D722*100&gt;100,100,G722/D722*100), "-"),0)</f>
        <v>0</v>
      </c>
      <c r="J722" s="67">
        <f>COUNTRY_INFO!M722</f>
        <v>0</v>
      </c>
      <c r="K722" s="61"/>
      <c r="L722" s="61"/>
      <c r="M722" s="11">
        <f>MAX('MDA1'!M722,MAX('MDA3'!I722,'MDA3'!L722)+MAX('MDA3'!J722,'MDA3'!M722))</f>
        <v>0</v>
      </c>
      <c r="N722" s="11">
        <f>IF(AND(COUNTRY_INFO!I722&gt;0,COUNTRY_INFO!I722&lt;4),IF(J722&gt;MAX('MDA1'!M722,MAX('MDA3'!I722,'MDA3'!L722)+MAX('MDA3'!J722,'MDA3'!M722)),MAX('MDA1'!M722,MAX('MDA3'!I722,'MDA3'!L722)+MAX('MDA3'!J722,'MDA3'!M722)),J722),0)</f>
        <v>0</v>
      </c>
      <c r="O722" s="73">
        <f>IF(AND(COUNTRY_INFO!I722&gt;0,COUNTRY_INFO!I722&lt;4), IF(M722/J722*100&lt;&gt;0, IF(M722/J722*100&gt;100,100,M722/J722*100), "-"),0)</f>
        <v>0</v>
      </c>
      <c r="P722" s="67">
        <f>COUNTRY_INFO!N722</f>
        <v>62124</v>
      </c>
      <c r="Q722" s="61"/>
      <c r="R722" s="61"/>
      <c r="S722" s="11">
        <f>SUM(MAX('MDA2'!J722, 'T1'!L722, MAX(T3_R1!K722, T3_R2!K722)), MAX('MDA1'!K722, 'MDA2'!K722, 'T1'!M722, MAX(T3_R1!L722, T3_R2!L722)), MAX('MDA1'!L722, 'MDA2'!L722, 'T1'!N722, MAX(T3_R1!M722, T3_R2!M722)))</f>
        <v>39301</v>
      </c>
      <c r="T722" s="11">
        <f>IF(AND(COUNTRY_INFO!J722&gt;1,COUNTRY_INFO!J722&lt;4),IF(COUNTRY_INFO!E722&gt;MAX('MDA2'!J722,'T1'!L722,MAX(T3_R1!K722,T3_R2!K722)),MAX('MDA2'!J722,'T1'!L722,MAX(T3_R1!K722,T3_R2!K722)),COUNTRY_INFO!E722),0)</f>
        <v>0</v>
      </c>
      <c r="U722" s="217" t="str">
        <f>IF(AND(COUNTRY_INFO!J722&gt;1,COUNTRY_INFO!J722&lt;4), IF(T722/COUNTRY_INFO!E722*100&lt;&gt;0, IF(T722/COUNTRY_INFO!E722*100&gt;100,100,T722/COUNTRY_INFO!E722*100), "-"),0)</f>
        <v>-</v>
      </c>
      <c r="V722" s="11">
        <f>IF(AND(COUNTRY_INFO!J722&gt;1,COUNTRY_INFO!J722&lt;4),IF(COUNTRY_INFO!F722&gt;MAX('MDA1'!K722,'MDA2'!K722,'T1'!M722,MAX(T3_R1!L722,T3_R2!L722)),MAX('MDA1'!K722,'MDA2'!K722,'T1'!M722,MAX(T3_R1!L722,T3_R2!L722)),COUNTRY_INFO!F722),0)</f>
        <v>39301</v>
      </c>
      <c r="W722" s="217">
        <f>IF(AND(COUNTRY_INFO!J722&gt;1,COUNTRY_INFO!J722&lt;4), IF(V722/COUNTRY_INFO!F722*100&lt;&gt;0, IF(V722/COUNTRY_INFO!F722*100&gt;100,100,V722/COUNTRY_INFO!F722*100), "-"),0)</f>
        <v>94.057533984300207</v>
      </c>
      <c r="X722" s="11">
        <f t="shared" si="82"/>
        <v>39301</v>
      </c>
      <c r="Y722" s="73">
        <f>IF(AND(COUNTRY_INFO!J722&gt;1,COUNTRY_INFO!J722&lt;4), IF(S722/P722*100&lt;&gt;0, IF(X722/P722*100&gt;100,100,X722/P722*100), "-"),0)</f>
        <v>63.26218530680574</v>
      </c>
      <c r="Z722" s="67">
        <f>COUNTRY_INFO!O722</f>
        <v>34407.800000000003</v>
      </c>
      <c r="AA722" s="61"/>
      <c r="AB722" s="61"/>
      <c r="AC722" s="11">
        <f>MAX('T1'!L722,'T2'!J722)+MAX('T1'!M722,'T2'!K722)+MAX('T1'!N722,'T2'!L722)</f>
        <v>39301</v>
      </c>
      <c r="AD722" s="11">
        <f>IF(COUNTRY_INFO!K722=1,IF(COUNTRY_INFO!F722*0.33&gt;MAX('T1'!M722,'T2'!K722),MAX('T1'!M722,'T2'!K722),COUNTRY_INFO!F722*0.33),IF(COUNTRY_INFO!K722=2,IF(COUNTRY_INFO!F722*0.5&gt;MAX('T1'!M722,'T2'!K722),MAX('T1'!M722,'T2'!K722),COUNTRY_INFO!F722*0.5),IF(COUNTRY_INFO!K722=3,IF(COUNTRY_INFO!F722&gt;MAX('T1'!M722,'T2'!K722),MAX('T1'!M722,'T2'!K722),COUNTRY_INFO!F722),0)))</f>
        <v>20892</v>
      </c>
      <c r="AE722" s="217">
        <f>IF(AND(COUNTRY_INFO!K722&gt;0,COUNTRY_INFO!K722&lt;4),IF(Z722&gt;0,IF(COUNTRY_INFO!K722=1, AD722/(COUNTRY_INFO!F722*0.33)*100, IF(COUNTRY_INFO!K722=2, AD722/(COUNTRY_INFO!F722*0.5)*100, IF(COUNTRY_INFO!K722=3, AD722/COUNTRY_INFO!F722*100))),"-"),0)</f>
        <v>100</v>
      </c>
      <c r="AF722" s="11">
        <f>IF(COUNTRY_INFO!K722=2,IF(COUNTRY_INFO!G722*0.2&gt;MAX('T1'!N722,'T2'!L722),MAX('T1'!N722,'T2'!L722),COUNTRY_INFO!G722*0.2),IF(COUNTRY_INFO!K722=3,IF(COUNTRY_INFO!G722&gt;MAX('T1'!N722,'T2'!L722),MAX('T1'!N722,'T2'!L722),COUNTRY_INFO!G722),0))</f>
        <v>0</v>
      </c>
      <c r="AG722" s="217">
        <f>IF(AND(COUNTRY_INFO!K722&gt;0,COUNTRY_INFO!K722&lt;4),IF(Z722&gt;0,IF(COUNTRY_INFO!K722=1, 0, IF(COUNTRY_INFO!K722=2, AF722/(COUNTRY_INFO!G722*0.2)*100, IF(COUNTRY_INFO!K722=3, AF722/COUNTRY_INFO!G722*100))),"-"),0)</f>
        <v>0</v>
      </c>
      <c r="AH722" s="11">
        <f t="shared" si="83"/>
        <v>20892</v>
      </c>
      <c r="AI722" s="73">
        <f>IF(AND(COUNTRY_INFO!K722&gt;0,COUNTRY_INFO!K722&lt;4), IF(AC722/Z722*100&lt;&gt;0, IF(AH722/Z722*100&gt;100,100,AH722/Z722*100), "-"),0)</f>
        <v>60.718790506803686</v>
      </c>
      <c r="AJ722" s="261"/>
      <c r="AK722" s="260">
        <f>IF(AND(D722&lt;&gt;0, D722&lt;&gt;"Unknown",D722&lt;&gt;"Stopped",D722&lt;&gt;"Not required"),D722/COUNTRY_INFO!D722, 0)</f>
        <v>0</v>
      </c>
      <c r="AL722" s="260">
        <f>IF(AND(J722&lt;&gt;0,J722&lt;&gt;"Unknown",J722&lt;&gt;"Stopped",J722&lt;&gt;"Not required"),J722/COUNTRY_INFO!D722, 0)</f>
        <v>0</v>
      </c>
      <c r="AM722" s="260">
        <f>IF(AND(P722&lt;&gt;0,P722&lt;&gt;"Unknown",P722&lt;&gt;"Not required"),P722/(COUNTRY_INFO!E722+COUNTRY_INFO!F722), 0)</f>
        <v>1</v>
      </c>
      <c r="AN722" s="260">
        <f>IF(AND(Z722&lt;&gt;0,Z722&lt;&gt;"Unknown",Z722&lt;&gt;"Not required"),IF(COUNTRY_INFO!K722=1,1,IF(COUNTRY_INFO!K722=2,0.5*COUNTRY_INFO!F722/(0.5*COUNTRY_INFO!F722+0.2*COUNTRY_INFO!G722),IF(COUNTRY_INFO!K722=3,COUNTRY_INFO!F722/(COUNTRY_INFO!F722+COUNTRY_INFO!G722)))),0)</f>
        <v>0.60718790506803688</v>
      </c>
      <c r="AO722" s="260">
        <f>IF(AND(Z722&lt;&gt;0,Z722&lt;&gt;"Unknown",Z722&lt;&gt;"Not required"),IF(COUNTRY_INFO!K722=1,0,IF(COUNTRY_INFO!K722=2,0.2*COUNTRY_INFO!G722/(0.5*COUNTRY_INFO!F722+0.2*COUNTRY_INFO!G722),IF(COUNTRY_INFO!K722=3,COUNTRY_INFO!G722/(COUNTRY_INFO!F722+COUNTRY_INFO!G722)))),0)</f>
        <v>0.39281209493196312</v>
      </c>
      <c r="AP722" s="259">
        <f>MAX(COUNTRY_INFO!D722*AK722*PROFILE!$G$7,COUNTRY_INFO!D722*AL722*PROFILE!$G$7)</f>
        <v>0</v>
      </c>
      <c r="AQ722" s="259">
        <f>MAX(COUNTRY_INFO!D722*AK722*PROFILE!$G$8,COUNTRY_INFO!D722*AL722*PROFILE!$G$8,COUNTRY_INFO!D722*AM722*PROFILE!$G$8)</f>
        <v>18997.036238798239</v>
      </c>
      <c r="AR722" s="259">
        <f>MAX(COUNTRY_INFO!D722*AK722*PROFILE!$G$9,COUNTRY_INFO!D722*AL722*PROFILE!$G$9,COUNTRY_INFO!D722*AM722*PROFILE!$G$9,IF(AND(DISTRICT!Z722&lt;&gt;"Unknown",Z722&lt;&gt;"Not required"),COUNTRY_INFO!O722*DISTRICT!AN722,0))</f>
        <v>39451.29014594631</v>
      </c>
      <c r="AS722" s="259">
        <f>MAX(COUNTRY_INFO!D722*AK722*PROFILE!$G$10,COUNTRY_INFO!D722*AL722*PROFILE!$G$10,IF(AND(DISTRICT!Z722&lt;&gt;"Unknown",Z722&lt;&gt;"Not required"),COUNTRY_INFO!O722*DISTRICT!AO722,0))</f>
        <v>13515.800000000001</v>
      </c>
      <c r="AT722" s="259">
        <f t="shared" si="84"/>
        <v>71964.126384744552</v>
      </c>
      <c r="AU722" s="258" t="str">
        <f t="shared" si="79"/>
        <v>Y</v>
      </c>
      <c r="AV722" s="259">
        <f>MAX('MDA2'!J722,'T1'!L722,'T2'!J722,T3_R1!K722,T3_R2!K722)</f>
        <v>0</v>
      </c>
      <c r="AW722" s="259">
        <f>MAX('MDA1'!K722,'MDA2'!K722,'MDA3'!I722,'MDA3'!L722,'T1'!M722,'T2'!K722,T3_R1!L722,T3_R2!L722)</f>
        <v>39301</v>
      </c>
      <c r="AX722" s="259">
        <f>MAX('MDA1'!L722,'MDA2'!L722,'MDA3'!J722,'MDA3'!M722,'T1'!N722,'T2'!L722,T3_R1!M722,T3_R2!M722)</f>
        <v>0</v>
      </c>
      <c r="AY722" s="259">
        <f t="shared" si="85"/>
        <v>39301</v>
      </c>
      <c r="AZ722" s="259">
        <f>MAX('MDA2'!J722,T722)</f>
        <v>0</v>
      </c>
      <c r="BA722" s="259">
        <f>MAX('MDA1'!K722,'MDA2'!K722,'MDA3'!I722,'MDA3'!L722,V722,AD722)</f>
        <v>39301</v>
      </c>
      <c r="BB722" s="259">
        <f>MAX('MDA1'!L722,'MDA2'!L722,'MDA3'!J722,'MDA3'!M722,AF722)</f>
        <v>0</v>
      </c>
      <c r="BC722" s="259">
        <f t="shared" si="80"/>
        <v>39301</v>
      </c>
      <c r="BD722" s="260">
        <f t="shared" si="81"/>
        <v>54.611932325675106</v>
      </c>
    </row>
    <row r="723" spans="1:56" x14ac:dyDescent="0.2">
      <c r="A723" s="10" t="str">
        <f>IF(COUNTRY_INFO!A723=0," ",COUNTRY_INFO!A723)</f>
        <v>Ethiopia</v>
      </c>
      <c r="B723" s="10" t="str">
        <f>IF(COUNTRY_INFO!B723=0," ",COUNTRY_INFO!B723)</f>
        <v>SNNPR Sidama</v>
      </c>
      <c r="C723" s="87" t="str">
        <f>IF(COUNTRY_INFO!C723=0," ",COUNTRY_INFO!C723)</f>
        <v>Malga</v>
      </c>
      <c r="D723" s="67">
        <f>COUNTRY_INFO!L723</f>
        <v>0</v>
      </c>
      <c r="E723" s="61"/>
      <c r="F723" s="61"/>
      <c r="G723" s="11">
        <f>MAX('MDA1'!M723,'MDA2'!M723)</f>
        <v>0</v>
      </c>
      <c r="H723" s="11">
        <f>IF(AND(COUNTRY_INFO!H723&gt;0,COUNTRY_INFO!H723&lt;4),IF(D723&gt;MAX('MDA1'!M723,'MDA2'!M723),MAX('MDA1'!M723,'MDA2'!M723),D723),0)</f>
        <v>0</v>
      </c>
      <c r="I723" s="73">
        <f>IF(AND(COUNTRY_INFO!H723&gt;0,COUNTRY_INFO!H723&lt;4), IF(G723/D723*100&lt;&gt;0, IF(G723/D723*100&gt;100,100,G723/D723*100), "-"),0)</f>
        <v>0</v>
      </c>
      <c r="J723" s="67">
        <f>COUNTRY_INFO!M723</f>
        <v>0</v>
      </c>
      <c r="K723" s="61"/>
      <c r="L723" s="61"/>
      <c r="M723" s="11">
        <f>MAX('MDA1'!M723,MAX('MDA3'!I723,'MDA3'!L723)+MAX('MDA3'!J723,'MDA3'!M723))</f>
        <v>0</v>
      </c>
      <c r="N723" s="11">
        <f>IF(AND(COUNTRY_INFO!I723&gt;0,COUNTRY_INFO!I723&lt;4),IF(J723&gt;MAX('MDA1'!M723,MAX('MDA3'!I723,'MDA3'!L723)+MAX('MDA3'!J723,'MDA3'!M723)),MAX('MDA1'!M723,MAX('MDA3'!I723,'MDA3'!L723)+MAX('MDA3'!J723,'MDA3'!M723)),J723),0)</f>
        <v>0</v>
      </c>
      <c r="O723" s="73">
        <f>IF(AND(COUNTRY_INFO!I723&gt;0,COUNTRY_INFO!I723&lt;4), IF(M723/J723*100&lt;&gt;0, IF(M723/J723*100&gt;100,100,M723/J723*100), "-"),0)</f>
        <v>0</v>
      </c>
      <c r="P723" s="67">
        <f>COUNTRY_INFO!N723</f>
        <v>54617</v>
      </c>
      <c r="Q723" s="61"/>
      <c r="R723" s="61"/>
      <c r="S723" s="11">
        <f>SUM(MAX('MDA2'!J723, 'T1'!L723, MAX(T3_R1!K723, T3_R2!K723)), MAX('MDA1'!K723, 'MDA2'!K723, 'T1'!M723, MAX(T3_R1!L723, T3_R2!L723)), MAX('MDA1'!L723, 'MDA2'!L723, 'T1'!N723, MAX(T3_R1!M723, T3_R2!M723)))</f>
        <v>35609</v>
      </c>
      <c r="T723" s="11">
        <f>IF(AND(COUNTRY_INFO!J723&gt;1,COUNTRY_INFO!J723&lt;4),IF(COUNTRY_INFO!E723&gt;MAX('MDA2'!J723,'T1'!L723,MAX(T3_R1!K723,T3_R2!K723)),MAX('MDA2'!J723,'T1'!L723,MAX(T3_R1!K723,T3_R2!K723)),COUNTRY_INFO!E723),0)</f>
        <v>0</v>
      </c>
      <c r="U723" s="217" t="str">
        <f>IF(AND(COUNTRY_INFO!J723&gt;1,COUNTRY_INFO!J723&lt;4), IF(T723/COUNTRY_INFO!E723*100&lt;&gt;0, IF(T723/COUNTRY_INFO!E723*100&gt;100,100,T723/COUNTRY_INFO!E723*100), "-"),0)</f>
        <v>-</v>
      </c>
      <c r="V723" s="11">
        <f>IF(AND(COUNTRY_INFO!J723&gt;1,COUNTRY_INFO!J723&lt;4),IF(COUNTRY_INFO!F723&gt;MAX('MDA1'!K723,'MDA2'!K723,'T1'!M723,MAX(T3_R1!L723,T3_R2!L723)),MAX('MDA1'!K723,'MDA2'!K723,'T1'!M723,MAX(T3_R1!L723,T3_R2!L723)),COUNTRY_INFO!F723),0)</f>
        <v>35609</v>
      </c>
      <c r="W723" s="217">
        <f>IF(AND(COUNTRY_INFO!J723&gt;1,COUNTRY_INFO!J723&lt;4), IF(V723/COUNTRY_INFO!F723*100&lt;&gt;0, IF(V723/COUNTRY_INFO!F723*100&gt;100,100,V723/COUNTRY_INFO!F723*100), "-"),0)</f>
        <v>96.934803321083436</v>
      </c>
      <c r="X723" s="11">
        <f t="shared" si="82"/>
        <v>35609</v>
      </c>
      <c r="Y723" s="73">
        <f>IF(AND(COUNTRY_INFO!J723&gt;1,COUNTRY_INFO!J723&lt;4), IF(S723/P723*100&lt;&gt;0, IF(X723/P723*100&gt;100,100,X723/P723*100), "-"),0)</f>
        <v>65.197649083618657</v>
      </c>
      <c r="Z723" s="67">
        <f>COUNTRY_INFO!O723</f>
        <v>0</v>
      </c>
      <c r="AA723" s="61"/>
      <c r="AB723" s="61"/>
      <c r="AC723" s="11">
        <f>MAX('T1'!L723,'T2'!J723)+MAX('T1'!M723,'T2'!K723)+MAX('T1'!N723,'T2'!L723)</f>
        <v>0</v>
      </c>
      <c r="AD723" s="11">
        <f>IF(COUNTRY_INFO!K723=1,IF(COUNTRY_INFO!F723*0.33&gt;MAX('T1'!M723,'T2'!K723),MAX('T1'!M723,'T2'!K723),COUNTRY_INFO!F723*0.33),IF(COUNTRY_INFO!K723=2,IF(COUNTRY_INFO!F723*0.5&gt;MAX('T1'!M723,'T2'!K723),MAX('T1'!M723,'T2'!K723),COUNTRY_INFO!F723*0.5),IF(COUNTRY_INFO!K723=3,IF(COUNTRY_INFO!F723&gt;MAX('T1'!M723,'T2'!K723),MAX('T1'!M723,'T2'!K723),COUNTRY_INFO!F723),0)))</f>
        <v>0</v>
      </c>
      <c r="AE723" s="217">
        <f>IF(AND(COUNTRY_INFO!K723&gt;0,COUNTRY_INFO!K723&lt;4),IF(Z723&gt;0,IF(COUNTRY_INFO!K723=1, AD723/(COUNTRY_INFO!F723*0.33)*100, IF(COUNTRY_INFO!K723=2, AD723/(COUNTRY_INFO!F723*0.5)*100, IF(COUNTRY_INFO!K723=3, AD723/COUNTRY_INFO!F723*100))),"-"),0)</f>
        <v>0</v>
      </c>
      <c r="AF723" s="11">
        <f>IF(COUNTRY_INFO!K723=2,IF(COUNTRY_INFO!G723*0.2&gt;MAX('T1'!N723,'T2'!L723),MAX('T1'!N723,'T2'!L723),COUNTRY_INFO!G723*0.2),IF(COUNTRY_INFO!K723=3,IF(COUNTRY_INFO!G723&gt;MAX('T1'!N723,'T2'!L723),MAX('T1'!N723,'T2'!L723),COUNTRY_INFO!G723),0))</f>
        <v>0</v>
      </c>
      <c r="AG723" s="217">
        <f>IF(AND(COUNTRY_INFO!K723&gt;0,COUNTRY_INFO!K723&lt;4),IF(Z723&gt;0,IF(COUNTRY_INFO!K723=1, 0, IF(COUNTRY_INFO!K723=2, AF723/(COUNTRY_INFO!G723*0.2)*100, IF(COUNTRY_INFO!K723=3, AF723/COUNTRY_INFO!G723*100))),"-"),0)</f>
        <v>0</v>
      </c>
      <c r="AH723" s="11">
        <f t="shared" si="83"/>
        <v>0</v>
      </c>
      <c r="AI723" s="73">
        <f>IF(AND(COUNTRY_INFO!K723&gt;0,COUNTRY_INFO!K723&lt;4), IF(AC723/Z723*100&lt;&gt;0, IF(AH723/Z723*100&gt;100,100,AH723/Z723*100), "-"),0)</f>
        <v>0</v>
      </c>
      <c r="AJ723" s="261"/>
      <c r="AK723" s="260">
        <f>IF(AND(D723&lt;&gt;0, D723&lt;&gt;"Unknown",D723&lt;&gt;"Stopped",D723&lt;&gt;"Not required"),D723/COUNTRY_INFO!D723, 0)</f>
        <v>0</v>
      </c>
      <c r="AL723" s="260">
        <f>IF(AND(J723&lt;&gt;0,J723&lt;&gt;"Unknown",J723&lt;&gt;"Stopped",J723&lt;&gt;"Not required"),J723/COUNTRY_INFO!D723, 0)</f>
        <v>0</v>
      </c>
      <c r="AM723" s="260">
        <f>IF(AND(P723&lt;&gt;0,P723&lt;&gt;"Unknown",P723&lt;&gt;"Not required"),P723/(COUNTRY_INFO!E723+COUNTRY_INFO!F723), 0)</f>
        <v>1</v>
      </c>
      <c r="AN723" s="260">
        <f>IF(AND(Z723&lt;&gt;0,Z723&lt;&gt;"Unknown",Z723&lt;&gt;"Not required"),IF(COUNTRY_INFO!K723=1,1,IF(COUNTRY_INFO!K723=2,0.5*COUNTRY_INFO!F723/(0.5*COUNTRY_INFO!F723+0.2*COUNTRY_INFO!G723),IF(COUNTRY_INFO!K723=3,COUNTRY_INFO!F723/(COUNTRY_INFO!F723+COUNTRY_INFO!G723)))),0)</f>
        <v>0</v>
      </c>
      <c r="AO723" s="260">
        <f>IF(AND(Z723&lt;&gt;0,Z723&lt;&gt;"Unknown",Z723&lt;&gt;"Not required"),IF(COUNTRY_INFO!K723=1,0,IF(COUNTRY_INFO!K723=2,0.2*COUNTRY_INFO!G723/(0.5*COUNTRY_INFO!F723+0.2*COUNTRY_INFO!G723),IF(COUNTRY_INFO!K723=3,COUNTRY_INFO!G723/(COUNTRY_INFO!F723+COUNTRY_INFO!G723)))),0)</f>
        <v>0</v>
      </c>
      <c r="AP723" s="259">
        <f>MAX(COUNTRY_INFO!D723*AK723*PROFILE!$G$7,COUNTRY_INFO!D723*AL723*PROFILE!$G$7)</f>
        <v>0</v>
      </c>
      <c r="AQ723" s="259">
        <f>MAX(COUNTRY_INFO!D723*AK723*PROFILE!$G$8,COUNTRY_INFO!D723*AL723*PROFILE!$G$8,COUNTRY_INFO!D723*AM723*PROFILE!$G$8)</f>
        <v>16701.497558644314</v>
      </c>
      <c r="AR723" s="259">
        <f>MAX(COUNTRY_INFO!D723*AK723*PROFILE!$G$9,COUNTRY_INFO!D723*AL723*PROFILE!$G$9,COUNTRY_INFO!D723*AM723*PROFILE!$G$9,IF(AND(DISTRICT!Z723&lt;&gt;"Unknown",Z723&lt;&gt;"Not required"),COUNTRY_INFO!O723*DISTRICT!AN723,0))</f>
        <v>34684.127448902145</v>
      </c>
      <c r="AS723" s="259">
        <f>MAX(COUNTRY_INFO!D723*AK723*PROFILE!$G$10,COUNTRY_INFO!D723*AL723*PROFILE!$G$10,IF(AND(DISTRICT!Z723&lt;&gt;"Unknown",Z723&lt;&gt;"Not required"),COUNTRY_INFO!O723*DISTRICT!AO723,0))</f>
        <v>0</v>
      </c>
      <c r="AT723" s="259">
        <f t="shared" si="84"/>
        <v>51385.625007546463</v>
      </c>
      <c r="AU723" s="258" t="str">
        <f t="shared" si="79"/>
        <v>Y</v>
      </c>
      <c r="AV723" s="259">
        <f>MAX('MDA2'!J723,'T1'!L723,'T2'!J723,T3_R1!K723,T3_R2!K723)</f>
        <v>0</v>
      </c>
      <c r="AW723" s="259">
        <f>MAX('MDA1'!K723,'MDA2'!K723,'MDA3'!I723,'MDA3'!L723,'T1'!M723,'T2'!K723,T3_R1!L723,T3_R2!L723)</f>
        <v>35609</v>
      </c>
      <c r="AX723" s="259">
        <f>MAX('MDA1'!L723,'MDA2'!L723,'MDA3'!J723,'MDA3'!M723,'T1'!N723,'T2'!L723,T3_R1!M723,T3_R2!M723)</f>
        <v>0</v>
      </c>
      <c r="AY723" s="259">
        <f t="shared" si="85"/>
        <v>35609</v>
      </c>
      <c r="AZ723" s="259">
        <f>MAX('MDA2'!J723,T723)</f>
        <v>0</v>
      </c>
      <c r="BA723" s="259">
        <f>MAX('MDA1'!K723,'MDA2'!K723,'MDA3'!I723,'MDA3'!L723,V723,AD723)</f>
        <v>35609</v>
      </c>
      <c r="BB723" s="259">
        <f>MAX('MDA1'!L723,'MDA2'!L723,'MDA3'!J723,'MDA3'!M723,AF723)</f>
        <v>0</v>
      </c>
      <c r="BC723" s="259">
        <f t="shared" si="80"/>
        <v>35609</v>
      </c>
      <c r="BD723" s="260">
        <f t="shared" si="81"/>
        <v>69.297590512464296</v>
      </c>
    </row>
    <row r="724" spans="1:56" x14ac:dyDescent="0.2">
      <c r="A724" s="10" t="str">
        <f>IF(COUNTRY_INFO!A724=0," ",COUNTRY_INFO!A724)</f>
        <v>Ethiopia</v>
      </c>
      <c r="B724" s="10" t="str">
        <f>IF(COUNTRY_INFO!B724=0," ",COUNTRY_INFO!B724)</f>
        <v>SNNPR Sidama</v>
      </c>
      <c r="C724" s="87" t="str">
        <f>IF(COUNTRY_INFO!C724=0," ",COUNTRY_INFO!C724)</f>
        <v>Shebedino</v>
      </c>
      <c r="D724" s="67">
        <f>COUNTRY_INFO!L724</f>
        <v>0</v>
      </c>
      <c r="E724" s="61"/>
      <c r="F724" s="61"/>
      <c r="G724" s="11">
        <f>MAX('MDA1'!M724,'MDA2'!M724)</f>
        <v>0</v>
      </c>
      <c r="H724" s="11">
        <f>IF(AND(COUNTRY_INFO!H724&gt;0,COUNTRY_INFO!H724&lt;4),IF(D724&gt;MAX('MDA1'!M724,'MDA2'!M724),MAX('MDA1'!M724,'MDA2'!M724),D724),0)</f>
        <v>0</v>
      </c>
      <c r="I724" s="73">
        <f>IF(AND(COUNTRY_INFO!H724&gt;0,COUNTRY_INFO!H724&lt;4), IF(G724/D724*100&lt;&gt;0, IF(G724/D724*100&gt;100,100,G724/D724*100), "-"),0)</f>
        <v>0</v>
      </c>
      <c r="J724" s="67" t="str">
        <f>COUNTRY_INFO!M724</f>
        <v>Unknown</v>
      </c>
      <c r="K724" s="61"/>
      <c r="L724" s="61"/>
      <c r="M724" s="11">
        <f>MAX('MDA1'!M724,MAX('MDA3'!I724,'MDA3'!L724)+MAX('MDA3'!J724,'MDA3'!M724))</f>
        <v>0</v>
      </c>
      <c r="N724" s="11">
        <f>IF(AND(COUNTRY_INFO!I724&gt;0,COUNTRY_INFO!I724&lt;4),IF(J724&gt;MAX('MDA1'!M724,MAX('MDA3'!I724,'MDA3'!L724)+MAX('MDA3'!J724,'MDA3'!M724)),MAX('MDA1'!M724,MAX('MDA3'!I724,'MDA3'!L724)+MAX('MDA3'!J724,'MDA3'!M724)),J724),0)</f>
        <v>0</v>
      </c>
      <c r="O724" s="73">
        <f>IF(AND(COUNTRY_INFO!I724&gt;0,COUNTRY_INFO!I724&lt;4), IF(M724/J724*100&lt;&gt;0, IF(M724/J724*100&gt;100,100,M724/J724*100), "-"),0)</f>
        <v>0</v>
      </c>
      <c r="P724" s="67">
        <f>COUNTRY_INFO!N724</f>
        <v>123017</v>
      </c>
      <c r="Q724" s="61"/>
      <c r="R724" s="61"/>
      <c r="S724" s="11">
        <f>SUM(MAX('MDA2'!J724, 'T1'!L724, MAX(T3_R1!K724, T3_R2!K724)), MAX('MDA1'!K724, 'MDA2'!K724, 'T1'!M724, MAX(T3_R1!L724, T3_R2!L724)), MAX('MDA1'!L724, 'MDA2'!L724, 'T1'!N724, MAX(T3_R1!M724, T3_R2!M724)))</f>
        <v>81435</v>
      </c>
      <c r="T724" s="11">
        <f>IF(AND(COUNTRY_INFO!J724&gt;1,COUNTRY_INFO!J724&lt;4),IF(COUNTRY_INFO!E724&gt;MAX('MDA2'!J724,'T1'!L724,MAX(T3_R1!K724,T3_R2!K724)),MAX('MDA2'!J724,'T1'!L724,MAX(T3_R1!K724,T3_R2!K724)),COUNTRY_INFO!E724),0)</f>
        <v>0</v>
      </c>
      <c r="U724" s="217" t="str">
        <f>IF(AND(COUNTRY_INFO!J724&gt;1,COUNTRY_INFO!J724&lt;4), IF(T724/COUNTRY_INFO!E724*100&lt;&gt;0, IF(T724/COUNTRY_INFO!E724*100&gt;100,100,T724/COUNTRY_INFO!E724*100), "-"),0)</f>
        <v>-</v>
      </c>
      <c r="V724" s="11">
        <f>IF(AND(COUNTRY_INFO!J724&gt;1,COUNTRY_INFO!J724&lt;4),IF(COUNTRY_INFO!F724&gt;MAX('MDA1'!K724,'MDA2'!K724,'T1'!M724,MAX(T3_R1!L724,T3_R2!L724)),MAX('MDA1'!K724,'MDA2'!K724,'T1'!M724,MAX(T3_R1!L724,T3_R2!L724)),COUNTRY_INFO!F724),0)</f>
        <v>81435</v>
      </c>
      <c r="W724" s="217">
        <f>IF(AND(COUNTRY_INFO!J724&gt;1,COUNTRY_INFO!J724&lt;4), IF(V724/COUNTRY_INFO!F724*100&lt;&gt;0, IF(V724/COUNTRY_INFO!F724*100&gt;100,100,V724/COUNTRY_INFO!F724*100), "-"),0)</f>
        <v>98.422770123277729</v>
      </c>
      <c r="X724" s="11">
        <f t="shared" si="82"/>
        <v>81435</v>
      </c>
      <c r="Y724" s="73">
        <f>IF(AND(COUNTRY_INFO!J724&gt;1,COUNTRY_INFO!J724&lt;4), IF(S724/P724*100&lt;&gt;0, IF(X724/P724*100&gt;100,100,X724/P724*100), "-"),0)</f>
        <v>66.198167732914953</v>
      </c>
      <c r="Z724" s="67">
        <f>COUNTRY_INFO!O724</f>
        <v>0</v>
      </c>
      <c r="AA724" s="61"/>
      <c r="AB724" s="61"/>
      <c r="AC724" s="11">
        <f>MAX('T1'!L724,'T2'!J724)+MAX('T1'!M724,'T2'!K724)+MAX('T1'!N724,'T2'!L724)</f>
        <v>0</v>
      </c>
      <c r="AD724" s="11">
        <f>IF(COUNTRY_INFO!K724=1,IF(COUNTRY_INFO!F724*0.33&gt;MAX('T1'!M724,'T2'!K724),MAX('T1'!M724,'T2'!K724),COUNTRY_INFO!F724*0.33),IF(COUNTRY_INFO!K724=2,IF(COUNTRY_INFO!F724*0.5&gt;MAX('T1'!M724,'T2'!K724),MAX('T1'!M724,'T2'!K724),COUNTRY_INFO!F724*0.5),IF(COUNTRY_INFO!K724=3,IF(COUNTRY_INFO!F724&gt;MAX('T1'!M724,'T2'!K724),MAX('T1'!M724,'T2'!K724),COUNTRY_INFO!F724),0)))</f>
        <v>0</v>
      </c>
      <c r="AE724" s="217">
        <f>IF(AND(COUNTRY_INFO!K724&gt;0,COUNTRY_INFO!K724&lt;4),IF(Z724&gt;0,IF(COUNTRY_INFO!K724=1, AD724/(COUNTRY_INFO!F724*0.33)*100, IF(COUNTRY_INFO!K724=2, AD724/(COUNTRY_INFO!F724*0.5)*100, IF(COUNTRY_INFO!K724=3, AD724/COUNTRY_INFO!F724*100))),"-"),0)</f>
        <v>0</v>
      </c>
      <c r="AF724" s="11">
        <f>IF(COUNTRY_INFO!K724=2,IF(COUNTRY_INFO!G724*0.2&gt;MAX('T1'!N724,'T2'!L724),MAX('T1'!N724,'T2'!L724),COUNTRY_INFO!G724*0.2),IF(COUNTRY_INFO!K724=3,IF(COUNTRY_INFO!G724&gt;MAX('T1'!N724,'T2'!L724),MAX('T1'!N724,'T2'!L724),COUNTRY_INFO!G724),0))</f>
        <v>0</v>
      </c>
      <c r="AG724" s="217">
        <f>IF(AND(COUNTRY_INFO!K724&gt;0,COUNTRY_INFO!K724&lt;4),IF(Z724&gt;0,IF(COUNTRY_INFO!K724=1, 0, IF(COUNTRY_INFO!K724=2, AF724/(COUNTRY_INFO!G724*0.2)*100, IF(COUNTRY_INFO!K724=3, AF724/COUNTRY_INFO!G724*100))),"-"),0)</f>
        <v>0</v>
      </c>
      <c r="AH724" s="11">
        <f t="shared" si="83"/>
        <v>0</v>
      </c>
      <c r="AI724" s="73">
        <f>IF(AND(COUNTRY_INFO!K724&gt;0,COUNTRY_INFO!K724&lt;4), IF(AC724/Z724*100&lt;&gt;0, IF(AH724/Z724*100&gt;100,100,AH724/Z724*100), "-"),0)</f>
        <v>0</v>
      </c>
      <c r="AJ724" s="261"/>
      <c r="AK724" s="260">
        <f>IF(AND(D724&lt;&gt;0, D724&lt;&gt;"Unknown",D724&lt;&gt;"Stopped",D724&lt;&gt;"Not required"),D724/COUNTRY_INFO!D724, 0)</f>
        <v>0</v>
      </c>
      <c r="AL724" s="260">
        <f>IF(AND(J724&lt;&gt;0,J724&lt;&gt;"Unknown",J724&lt;&gt;"Stopped",J724&lt;&gt;"Not required"),J724/COUNTRY_INFO!D724, 0)</f>
        <v>0</v>
      </c>
      <c r="AM724" s="260">
        <f>IF(AND(P724&lt;&gt;0,P724&lt;&gt;"Unknown",P724&lt;&gt;"Not required"),P724/(COUNTRY_INFO!E724+COUNTRY_INFO!F724), 0)</f>
        <v>1</v>
      </c>
      <c r="AN724" s="260">
        <f>IF(AND(Z724&lt;&gt;0,Z724&lt;&gt;"Unknown",Z724&lt;&gt;"Not required"),IF(COUNTRY_INFO!K724=1,1,IF(COUNTRY_INFO!K724=2,0.5*COUNTRY_INFO!F724/(0.5*COUNTRY_INFO!F724+0.2*COUNTRY_INFO!G724),IF(COUNTRY_INFO!K724=3,COUNTRY_INFO!F724/(COUNTRY_INFO!F724+COUNTRY_INFO!G724)))),0)</f>
        <v>0</v>
      </c>
      <c r="AO724" s="260">
        <f>IF(AND(Z724&lt;&gt;0,Z724&lt;&gt;"Unknown",Z724&lt;&gt;"Not required"),IF(COUNTRY_INFO!K724=1,0,IF(COUNTRY_INFO!K724=2,0.2*COUNTRY_INFO!G724/(0.5*COUNTRY_INFO!F724+0.2*COUNTRY_INFO!G724),IF(COUNTRY_INFO!K724=3,COUNTRY_INFO!G724/(COUNTRY_INFO!F724+COUNTRY_INFO!G724)))),0)</f>
        <v>0</v>
      </c>
      <c r="AP724" s="259">
        <f>MAX(COUNTRY_INFO!D724*AK724*PROFILE!$G$7,COUNTRY_INFO!D724*AL724*PROFILE!$G$7)</f>
        <v>0</v>
      </c>
      <c r="AQ724" s="259">
        <f>MAX(COUNTRY_INFO!D724*AK724*PROFILE!$G$8,COUNTRY_INFO!D724*AL724*PROFILE!$G$8,COUNTRY_INFO!D724*AM724*PROFILE!$G$8)</f>
        <v>37617.219225249377</v>
      </c>
      <c r="AR724" s="259">
        <f>MAX(COUNTRY_INFO!D724*AK724*PROFILE!$G$9,COUNTRY_INFO!D724*AL724*PROFILE!$G$9,COUNTRY_INFO!D724*AM724*PROFILE!$G$9,IF(AND(DISTRICT!Z724&lt;&gt;"Unknown",Z724&lt;&gt;"Not required"),COUNTRY_INFO!O724*DISTRICT!AN724,0))</f>
        <v>78119.966266530872</v>
      </c>
      <c r="AS724" s="259">
        <f>MAX(COUNTRY_INFO!D724*AK724*PROFILE!$G$10,COUNTRY_INFO!D724*AL724*PROFILE!$G$10,IF(AND(DISTRICT!Z724&lt;&gt;"Unknown",Z724&lt;&gt;"Not required"),COUNTRY_INFO!O724*DISTRICT!AO724,0))</f>
        <v>0</v>
      </c>
      <c r="AT724" s="259">
        <f t="shared" si="84"/>
        <v>115737.18549178026</v>
      </c>
      <c r="AU724" s="258" t="str">
        <f t="shared" si="79"/>
        <v>Y</v>
      </c>
      <c r="AV724" s="259">
        <f>MAX('MDA2'!J724,'T1'!L724,'T2'!J724,T3_R1!K724,T3_R2!K724)</f>
        <v>0</v>
      </c>
      <c r="AW724" s="259">
        <f>MAX('MDA1'!K724,'MDA2'!K724,'MDA3'!I724,'MDA3'!L724,'T1'!M724,'T2'!K724,T3_R1!L724,T3_R2!L724)</f>
        <v>81435</v>
      </c>
      <c r="AX724" s="259">
        <f>MAX('MDA1'!L724,'MDA2'!L724,'MDA3'!J724,'MDA3'!M724,'T1'!N724,'T2'!L724,T3_R1!M724,T3_R2!M724)</f>
        <v>0</v>
      </c>
      <c r="AY724" s="259">
        <f t="shared" si="85"/>
        <v>81435</v>
      </c>
      <c r="AZ724" s="259">
        <f>MAX('MDA2'!J724,T724)</f>
        <v>0</v>
      </c>
      <c r="BA724" s="259">
        <f>MAX('MDA1'!K724,'MDA2'!K724,'MDA3'!I724,'MDA3'!L724,V724,AD724)</f>
        <v>81435</v>
      </c>
      <c r="BB724" s="259">
        <f>MAX('MDA1'!L724,'MDA2'!L724,'MDA3'!J724,'MDA3'!M724,AF724)</f>
        <v>0</v>
      </c>
      <c r="BC724" s="259">
        <f t="shared" si="80"/>
        <v>81435</v>
      </c>
      <c r="BD724" s="260">
        <f t="shared" si="81"/>
        <v>70.362001334293353</v>
      </c>
    </row>
    <row r="725" spans="1:56" x14ac:dyDescent="0.2">
      <c r="A725" s="10" t="str">
        <f>IF(COUNTRY_INFO!A725=0," ",COUNTRY_INFO!A725)</f>
        <v>Ethiopia</v>
      </c>
      <c r="B725" s="10" t="str">
        <f>IF(COUNTRY_INFO!B725=0," ",COUNTRY_INFO!B725)</f>
        <v>SNNPR Sidama</v>
      </c>
      <c r="C725" s="87" t="str">
        <f>IF(COUNTRY_INFO!C725=0," ",COUNTRY_INFO!C725)</f>
        <v>Wondo Genet</v>
      </c>
      <c r="D725" s="67">
        <f>COUNTRY_INFO!L725</f>
        <v>0</v>
      </c>
      <c r="E725" s="61"/>
      <c r="F725" s="61"/>
      <c r="G725" s="11">
        <f>MAX('MDA1'!M725,'MDA2'!M725)</f>
        <v>0</v>
      </c>
      <c r="H725" s="11">
        <f>IF(AND(COUNTRY_INFO!H725&gt;0,COUNTRY_INFO!H725&lt;4),IF(D725&gt;MAX('MDA1'!M725,'MDA2'!M725),MAX('MDA1'!M725,'MDA2'!M725),D725),0)</f>
        <v>0</v>
      </c>
      <c r="I725" s="73">
        <f>IF(AND(COUNTRY_INFO!H725&gt;0,COUNTRY_INFO!H725&lt;4), IF(G725/D725*100&lt;&gt;0, IF(G725/D725*100&gt;100,100,G725/D725*100), "-"),0)</f>
        <v>0</v>
      </c>
      <c r="J725" s="67">
        <f>COUNTRY_INFO!M725</f>
        <v>0</v>
      </c>
      <c r="K725" s="61"/>
      <c r="L725" s="61"/>
      <c r="M725" s="11">
        <f>MAX('MDA1'!M725,MAX('MDA3'!I725,'MDA3'!L725)+MAX('MDA3'!J725,'MDA3'!M725))</f>
        <v>0</v>
      </c>
      <c r="N725" s="11">
        <f>IF(AND(COUNTRY_INFO!I725&gt;0,COUNTRY_INFO!I725&lt;4),IF(J725&gt;MAX('MDA1'!M725,MAX('MDA3'!I725,'MDA3'!L725)+MAX('MDA3'!J725,'MDA3'!M725)),MAX('MDA1'!M725,MAX('MDA3'!I725,'MDA3'!L725)+MAX('MDA3'!J725,'MDA3'!M725)),J725),0)</f>
        <v>0</v>
      </c>
      <c r="O725" s="73">
        <f>IF(AND(COUNTRY_INFO!I725&gt;0,COUNTRY_INFO!I725&lt;4), IF(M725/J725*100&lt;&gt;0, IF(M725/J725*100&gt;100,100,M725/J725*100), "-"),0)</f>
        <v>0</v>
      </c>
      <c r="P725" s="67">
        <f>COUNTRY_INFO!N725</f>
        <v>72076</v>
      </c>
      <c r="Q725" s="61"/>
      <c r="R725" s="61"/>
      <c r="S725" s="11">
        <f>SUM(MAX('MDA2'!J725, 'T1'!L725, MAX(T3_R1!K725, T3_R2!K725)), MAX('MDA1'!K725, 'MDA2'!K725, 'T1'!M725, MAX(T3_R1!L725, T3_R2!L725)), MAX('MDA1'!L725, 'MDA2'!L725, 'T1'!N725, MAX(T3_R1!M725, T3_R2!M725)))</f>
        <v>47980</v>
      </c>
      <c r="T725" s="11">
        <f>IF(AND(COUNTRY_INFO!J725&gt;1,COUNTRY_INFO!J725&lt;4),IF(COUNTRY_INFO!E725&gt;MAX('MDA2'!J725,'T1'!L725,MAX(T3_R1!K725,T3_R2!K725)),MAX('MDA2'!J725,'T1'!L725,MAX(T3_R1!K725,T3_R2!K725)),COUNTRY_INFO!E725),0)</f>
        <v>0</v>
      </c>
      <c r="U725" s="217" t="str">
        <f>IF(AND(COUNTRY_INFO!J725&gt;1,COUNTRY_INFO!J725&lt;4), IF(T725/COUNTRY_INFO!E725*100&lt;&gt;0, IF(T725/COUNTRY_INFO!E725*100&gt;100,100,T725/COUNTRY_INFO!E725*100), "-"),0)</f>
        <v>-</v>
      </c>
      <c r="V725" s="11">
        <f>IF(AND(COUNTRY_INFO!J725&gt;1,COUNTRY_INFO!J725&lt;4),IF(COUNTRY_INFO!F725&gt;MAX('MDA1'!K725,'MDA2'!K725,'T1'!M725,MAX(T3_R1!L725,T3_R2!L725)),MAX('MDA1'!K725,'MDA2'!K725,'T1'!M725,MAX(T3_R1!L725,T3_R2!L725)),COUNTRY_INFO!F725),0)</f>
        <v>47980</v>
      </c>
      <c r="W725" s="217">
        <f>IF(AND(COUNTRY_INFO!J725&gt;1,COUNTRY_INFO!J725&lt;4), IF(V725/COUNTRY_INFO!F725*100&lt;&gt;0, IF(V725/COUNTRY_INFO!F725*100&gt;100,100,V725/COUNTRY_INFO!F725*100), "-"),0)</f>
        <v>98.972729898098109</v>
      </c>
      <c r="X725" s="11">
        <f t="shared" si="82"/>
        <v>47980</v>
      </c>
      <c r="Y725" s="73">
        <f>IF(AND(COUNTRY_INFO!J725&gt;1,COUNTRY_INFO!J725&lt;4), IF(S725/P725*100&lt;&gt;0, IF(X725/P725*100&gt;100,100,X725/P725*100), "-"),0)</f>
        <v>66.568622010100455</v>
      </c>
      <c r="Z725" s="67">
        <f>COUNTRY_INFO!O725</f>
        <v>126882</v>
      </c>
      <c r="AA725" s="61"/>
      <c r="AB725" s="61"/>
      <c r="AC725" s="11">
        <f>MAX('T1'!L725,'T2'!J725)+MAX('T1'!M725,'T2'!K725)+MAX('T1'!N725,'T2'!L725)</f>
        <v>47980</v>
      </c>
      <c r="AD725" s="11">
        <f>IF(COUNTRY_INFO!K725=1,IF(COUNTRY_INFO!F725*0.33&gt;MAX('T1'!M725,'T2'!K725),MAX('T1'!M725,'T2'!K725),COUNTRY_INFO!F725*0.33),IF(COUNTRY_INFO!K725=2,IF(COUNTRY_INFO!F725*0.5&gt;MAX('T1'!M725,'T2'!K725),MAX('T1'!M725,'T2'!K725),COUNTRY_INFO!F725*0.5),IF(COUNTRY_INFO!K725=3,IF(COUNTRY_INFO!F725&gt;MAX('T1'!M725,'T2'!K725),MAX('T1'!M725,'T2'!K725),COUNTRY_INFO!F725),0)))</f>
        <v>47980</v>
      </c>
      <c r="AE725" s="217">
        <f>IF(AND(COUNTRY_INFO!K725&gt;0,COUNTRY_INFO!K725&lt;4),IF(Z725&gt;0,IF(COUNTRY_INFO!K725=1, AD725/(COUNTRY_INFO!F725*0.33)*100, IF(COUNTRY_INFO!K725=2, AD725/(COUNTRY_INFO!F725*0.5)*100, IF(COUNTRY_INFO!K725=3, AD725/COUNTRY_INFO!F725*100))),"-"),0)</f>
        <v>98.972729898098109</v>
      </c>
      <c r="AF725" s="11">
        <f>IF(COUNTRY_INFO!K725=2,IF(COUNTRY_INFO!G725*0.2&gt;MAX('T1'!N725,'T2'!L725),MAX('T1'!N725,'T2'!L725),COUNTRY_INFO!G725*0.2),IF(COUNTRY_INFO!K725=3,IF(COUNTRY_INFO!G725&gt;MAX('T1'!N725,'T2'!L725),MAX('T1'!N725,'T2'!L725),COUNTRY_INFO!G725),0))</f>
        <v>0</v>
      </c>
      <c r="AG725" s="217">
        <f>IF(AND(COUNTRY_INFO!K725&gt;0,COUNTRY_INFO!K725&lt;4),IF(Z725&gt;0,IF(COUNTRY_INFO!K725=1, 0, IF(COUNTRY_INFO!K725=2, AF725/(COUNTRY_INFO!G725*0.2)*100, IF(COUNTRY_INFO!K725=3, AF725/COUNTRY_INFO!G725*100))),"-"),0)</f>
        <v>0</v>
      </c>
      <c r="AH725" s="11">
        <f t="shared" si="83"/>
        <v>47980</v>
      </c>
      <c r="AI725" s="73">
        <f>IF(AND(COUNTRY_INFO!K725&gt;0,COUNTRY_INFO!K725&lt;4), IF(AC725/Z725*100&lt;&gt;0, IF(AH725/Z725*100&gt;100,100,AH725/Z725*100), "-"),0)</f>
        <v>37.814662442269196</v>
      </c>
      <c r="AJ725" s="261"/>
      <c r="AK725" s="260">
        <f>IF(AND(D725&lt;&gt;0, D725&lt;&gt;"Unknown",D725&lt;&gt;"Stopped",D725&lt;&gt;"Not required"),D725/COUNTRY_INFO!D725, 0)</f>
        <v>0</v>
      </c>
      <c r="AL725" s="260">
        <f>IF(AND(J725&lt;&gt;0,J725&lt;&gt;"Unknown",J725&lt;&gt;"Stopped",J725&lt;&gt;"Not required"),J725/COUNTRY_INFO!D725, 0)</f>
        <v>0</v>
      </c>
      <c r="AM725" s="260">
        <f>IF(AND(P725&lt;&gt;0,P725&lt;&gt;"Unknown",P725&lt;&gt;"Not required"),P725/(COUNTRY_INFO!E725+COUNTRY_INFO!F725), 0)</f>
        <v>1</v>
      </c>
      <c r="AN725" s="260">
        <f>IF(AND(Z725&lt;&gt;0,Z725&lt;&gt;"Unknown",Z725&lt;&gt;"Not required"),IF(COUNTRY_INFO!K725=1,1,IF(COUNTRY_INFO!K725=2,0.5*COUNTRY_INFO!F725/(0.5*COUNTRY_INFO!F725+0.2*COUNTRY_INFO!G725),IF(COUNTRY_INFO!K725=3,COUNTRY_INFO!F725/(COUNTRY_INFO!F725+COUNTRY_INFO!G725)))),0)</f>
        <v>0.38207153102882996</v>
      </c>
      <c r="AO725" s="260">
        <f>IF(AND(Z725&lt;&gt;0,Z725&lt;&gt;"Unknown",Z725&lt;&gt;"Not required"),IF(COUNTRY_INFO!K725=1,0,IF(COUNTRY_INFO!K725=2,0.2*COUNTRY_INFO!G725/(0.5*COUNTRY_INFO!F725+0.2*COUNTRY_INFO!G725),IF(COUNTRY_INFO!K725=3,COUNTRY_INFO!G725/(COUNTRY_INFO!F725+COUNTRY_INFO!G725)))),0)</f>
        <v>0.61792846897117004</v>
      </c>
      <c r="AP725" s="259">
        <f>MAX(COUNTRY_INFO!D725*AK725*PROFILE!$G$7,COUNTRY_INFO!D725*AL725*PROFILE!$G$7)</f>
        <v>0</v>
      </c>
      <c r="AQ725" s="259">
        <f>MAX(COUNTRY_INFO!D725*AK725*PROFILE!$G$8,COUNTRY_INFO!D725*AL725*PROFILE!$G$8,COUNTRY_INFO!D725*AM725*PROFILE!$G$8)</f>
        <v>22039.983448577983</v>
      </c>
      <c r="AR725" s="259">
        <f>MAX(COUNTRY_INFO!D725*AK725*PROFILE!$G$9,COUNTRY_INFO!D725*AL725*PROFILE!$G$9,COUNTRY_INFO!D725*AM725*PROFILE!$G$9,IF(AND(DISTRICT!Z725&lt;&gt;"Unknown",Z725&lt;&gt;"Not required"),COUNTRY_INFO!O725*DISTRICT!AN725,0))</f>
        <v>48478</v>
      </c>
      <c r="AS725" s="259">
        <f>MAX(COUNTRY_INFO!D725*AK725*PROFILE!$G$10,COUNTRY_INFO!D725*AL725*PROFILE!$G$10,IF(AND(DISTRICT!Z725&lt;&gt;"Unknown",Z725&lt;&gt;"Not required"),COUNTRY_INFO!O725*DISTRICT!AO725,0))</f>
        <v>78404</v>
      </c>
      <c r="AT725" s="259">
        <f t="shared" si="84"/>
        <v>148921.98344857799</v>
      </c>
      <c r="AU725" s="258" t="str">
        <f t="shared" si="79"/>
        <v>Y</v>
      </c>
      <c r="AV725" s="259">
        <f>MAX('MDA2'!J725,'T1'!L725,'T2'!J725,T3_R1!K725,T3_R2!K725)</f>
        <v>0</v>
      </c>
      <c r="AW725" s="259">
        <f>MAX('MDA1'!K725,'MDA2'!K725,'MDA3'!I725,'MDA3'!L725,'T1'!M725,'T2'!K725,T3_R1!L725,T3_R2!L725)</f>
        <v>47980</v>
      </c>
      <c r="AX725" s="259">
        <f>MAX('MDA1'!L725,'MDA2'!L725,'MDA3'!J725,'MDA3'!M725,'T1'!N725,'T2'!L725,T3_R1!M725,T3_R2!M725)</f>
        <v>0</v>
      </c>
      <c r="AY725" s="259">
        <f t="shared" si="85"/>
        <v>47980</v>
      </c>
      <c r="AZ725" s="259">
        <f>MAX('MDA2'!J725,T725)</f>
        <v>0</v>
      </c>
      <c r="BA725" s="259">
        <f>MAX('MDA1'!K725,'MDA2'!K725,'MDA3'!I725,'MDA3'!L725,V725,AD725)</f>
        <v>47980</v>
      </c>
      <c r="BB725" s="259">
        <f>MAX('MDA1'!L725,'MDA2'!L725,'MDA3'!J725,'MDA3'!M725,AF725)</f>
        <v>0</v>
      </c>
      <c r="BC725" s="259">
        <f t="shared" si="80"/>
        <v>47980</v>
      </c>
      <c r="BD725" s="260">
        <f t="shared" si="81"/>
        <v>32.218211770304052</v>
      </c>
    </row>
    <row r="726" spans="1:56" x14ac:dyDescent="0.2">
      <c r="A726" s="10" t="str">
        <f>IF(COUNTRY_INFO!A726=0," ",COUNTRY_INFO!A726)</f>
        <v>Ethiopia</v>
      </c>
      <c r="B726" s="10" t="str">
        <f>IF(COUNTRY_INFO!B726=0," ",COUNTRY_INFO!B726)</f>
        <v>SNNPR Sidama</v>
      </c>
      <c r="C726" s="87" t="str">
        <f>IF(COUNTRY_INFO!C726=0," ",COUNTRY_INFO!C726)</f>
        <v>Wonsho</v>
      </c>
      <c r="D726" s="67">
        <f>COUNTRY_INFO!L726</f>
        <v>0</v>
      </c>
      <c r="E726" s="61"/>
      <c r="F726" s="61"/>
      <c r="G726" s="11">
        <f>MAX('MDA1'!M726,'MDA2'!M726)</f>
        <v>0</v>
      </c>
      <c r="H726" s="11">
        <f>IF(AND(COUNTRY_INFO!H726&gt;0,COUNTRY_INFO!H726&lt;4),IF(D726&gt;MAX('MDA1'!M726,'MDA2'!M726),MAX('MDA1'!M726,'MDA2'!M726),D726),0)</f>
        <v>0</v>
      </c>
      <c r="I726" s="73">
        <f>IF(AND(COUNTRY_INFO!H726&gt;0,COUNTRY_INFO!H726&lt;4), IF(G726/D726*100&lt;&gt;0, IF(G726/D726*100&gt;100,100,G726/D726*100), "-"),0)</f>
        <v>0</v>
      </c>
      <c r="J726" s="67">
        <f>COUNTRY_INFO!M726</f>
        <v>0</v>
      </c>
      <c r="K726" s="61"/>
      <c r="L726" s="61"/>
      <c r="M726" s="11">
        <f>MAX('MDA1'!M726,MAX('MDA3'!I726,'MDA3'!L726)+MAX('MDA3'!J726,'MDA3'!M726))</f>
        <v>0</v>
      </c>
      <c r="N726" s="11">
        <f>IF(AND(COUNTRY_INFO!I726&gt;0,COUNTRY_INFO!I726&lt;4),IF(J726&gt;MAX('MDA1'!M726,MAX('MDA3'!I726,'MDA3'!L726)+MAX('MDA3'!J726,'MDA3'!M726)),MAX('MDA1'!M726,MAX('MDA3'!I726,'MDA3'!L726)+MAX('MDA3'!J726,'MDA3'!M726)),J726),0)</f>
        <v>0</v>
      </c>
      <c r="O726" s="73">
        <f>IF(AND(COUNTRY_INFO!I726&gt;0,COUNTRY_INFO!I726&lt;4), IF(M726/J726*100&lt;&gt;0, IF(M726/J726*100&gt;100,100,M726/J726*100), "-"),0)</f>
        <v>0</v>
      </c>
      <c r="P726" s="67">
        <f>COUNTRY_INFO!N726</f>
        <v>49659</v>
      </c>
      <c r="Q726" s="61"/>
      <c r="R726" s="61"/>
      <c r="S726" s="11">
        <f>SUM(MAX('MDA2'!J726, 'T1'!L726, MAX(T3_R1!K726, T3_R2!K726)), MAX('MDA1'!K726, 'MDA2'!K726, 'T1'!M726, MAX(T3_R1!L726, T3_R2!L726)), MAX('MDA1'!L726, 'MDA2'!L726, 'T1'!N726, MAX(T3_R1!M726, T3_R2!M726)))</f>
        <v>30352</v>
      </c>
      <c r="T726" s="11">
        <f>IF(AND(COUNTRY_INFO!J726&gt;1,COUNTRY_INFO!J726&lt;4),IF(COUNTRY_INFO!E726&gt;MAX('MDA2'!J726,'T1'!L726,MAX(T3_R1!K726,T3_R2!K726)),MAX('MDA2'!J726,'T1'!L726,MAX(T3_R1!K726,T3_R2!K726)),COUNTRY_INFO!E726),0)</f>
        <v>0</v>
      </c>
      <c r="U726" s="217" t="str">
        <f>IF(AND(COUNTRY_INFO!J726&gt;1,COUNTRY_INFO!J726&lt;4), IF(T726/COUNTRY_INFO!E726*100&lt;&gt;0, IF(T726/COUNTRY_INFO!E726*100&gt;100,100,T726/COUNTRY_INFO!E726*100), "-"),0)</f>
        <v>-</v>
      </c>
      <c r="V726" s="11">
        <f>IF(AND(COUNTRY_INFO!J726&gt;1,COUNTRY_INFO!J726&lt;4),IF(COUNTRY_INFO!F726&gt;MAX('MDA1'!K726,'MDA2'!K726,'T1'!M726,MAX(T3_R1!L726,T3_R2!L726)),MAX('MDA1'!K726,'MDA2'!K726,'T1'!M726,MAX(T3_R1!L726,T3_R2!L726)),COUNTRY_INFO!F726),0)</f>
        <v>30352</v>
      </c>
      <c r="W726" s="217">
        <f>IF(AND(COUNTRY_INFO!J726&gt;1,COUNTRY_INFO!J726&lt;4), IF(V726/COUNTRY_INFO!F726*100&lt;&gt;0, IF(V726/COUNTRY_INFO!F726*100&gt;100,100,V726/COUNTRY_INFO!F726*100), "-"),0)</f>
        <v>90.874251497005986</v>
      </c>
      <c r="X726" s="11">
        <f t="shared" si="82"/>
        <v>30352</v>
      </c>
      <c r="Y726" s="73">
        <f>IF(AND(COUNTRY_INFO!J726&gt;1,COUNTRY_INFO!J726&lt;4), IF(S726/P726*100&lt;&gt;0, IF(X726/P726*100&gt;100,100,X726/P726*100), "-"),0)</f>
        <v>61.12084415715178</v>
      </c>
      <c r="Z726" s="67">
        <f>COUNTRY_INFO!O726</f>
        <v>11022</v>
      </c>
      <c r="AA726" s="61"/>
      <c r="AB726" s="61"/>
      <c r="AC726" s="11">
        <f>MAX('T1'!L726,'T2'!J726)+MAX('T1'!M726,'T2'!K726)+MAX('T1'!N726,'T2'!L726)</f>
        <v>0</v>
      </c>
      <c r="AD726" s="11">
        <f>IF(COUNTRY_INFO!K726=1,IF(COUNTRY_INFO!F726*0.33&gt;MAX('T1'!M726,'T2'!K726),MAX('T1'!M726,'T2'!K726),COUNTRY_INFO!F726*0.33),IF(COUNTRY_INFO!K726=2,IF(COUNTRY_INFO!F726*0.5&gt;MAX('T1'!M726,'T2'!K726),MAX('T1'!M726,'T2'!K726),COUNTRY_INFO!F726*0.5),IF(COUNTRY_INFO!K726=3,IF(COUNTRY_INFO!F726&gt;MAX('T1'!M726,'T2'!K726),MAX('T1'!M726,'T2'!K726),COUNTRY_INFO!F726),0)))</f>
        <v>0</v>
      </c>
      <c r="AE726" s="217">
        <f>IF(AND(COUNTRY_INFO!K726&gt;0,COUNTRY_INFO!K726&lt;4),IF(Z726&gt;0,IF(COUNTRY_INFO!K726=1, AD726/(COUNTRY_INFO!F726*0.33)*100, IF(COUNTRY_INFO!K726=2, AD726/(COUNTRY_INFO!F726*0.5)*100, IF(COUNTRY_INFO!K726=3, AD726/COUNTRY_INFO!F726*100))),"-"),0)</f>
        <v>0</v>
      </c>
      <c r="AF726" s="11">
        <f>IF(COUNTRY_INFO!K726=2,IF(COUNTRY_INFO!G726*0.2&gt;MAX('T1'!N726,'T2'!L726),MAX('T1'!N726,'T2'!L726),COUNTRY_INFO!G726*0.2),IF(COUNTRY_INFO!K726=3,IF(COUNTRY_INFO!G726&gt;MAX('T1'!N726,'T2'!L726),MAX('T1'!N726,'T2'!L726),COUNTRY_INFO!G726),0))</f>
        <v>0</v>
      </c>
      <c r="AG726" s="217">
        <f>IF(AND(COUNTRY_INFO!K726&gt;0,COUNTRY_INFO!K726&lt;4),IF(Z726&gt;0,IF(COUNTRY_INFO!K726=1, 0, IF(COUNTRY_INFO!K726=2, AF726/(COUNTRY_INFO!G726*0.2)*100, IF(COUNTRY_INFO!K726=3, AF726/COUNTRY_INFO!G726*100))),"-"),0)</f>
        <v>0</v>
      </c>
      <c r="AH726" s="11">
        <f t="shared" si="83"/>
        <v>0</v>
      </c>
      <c r="AI726" s="73" t="str">
        <f>IF(AND(COUNTRY_INFO!K726&gt;0,COUNTRY_INFO!K726&lt;4), IF(AC726/Z726*100&lt;&gt;0, IF(AH726/Z726*100&gt;100,100,AH726/Z726*100), "-"),0)</f>
        <v>-</v>
      </c>
      <c r="AJ726" s="261"/>
      <c r="AK726" s="260">
        <f>IF(AND(D726&lt;&gt;0, D726&lt;&gt;"Unknown",D726&lt;&gt;"Stopped",D726&lt;&gt;"Not required"),D726/COUNTRY_INFO!D726, 0)</f>
        <v>0</v>
      </c>
      <c r="AL726" s="260">
        <f>IF(AND(J726&lt;&gt;0,J726&lt;&gt;"Unknown",J726&lt;&gt;"Stopped",J726&lt;&gt;"Not required"),J726/COUNTRY_INFO!D726, 0)</f>
        <v>0</v>
      </c>
      <c r="AM726" s="260">
        <f>IF(AND(P726&lt;&gt;0,P726&lt;&gt;"Unknown",P726&lt;&gt;"Not required"),P726/(COUNTRY_INFO!E726+COUNTRY_INFO!F726), 0)</f>
        <v>1</v>
      </c>
      <c r="AN726" s="260">
        <f>IF(AND(Z726&lt;&gt;0,Z726&lt;&gt;"Unknown",Z726&lt;&gt;"Not required"),IF(COUNTRY_INFO!K726=1,1,IF(COUNTRY_INFO!K726=2,0.5*COUNTRY_INFO!F726/(0.5*COUNTRY_INFO!F726+0.2*COUNTRY_INFO!G726),IF(COUNTRY_INFO!K726=3,COUNTRY_INFO!F726/(COUNTRY_INFO!F726+COUNTRY_INFO!G726)))),0)</f>
        <v>1</v>
      </c>
      <c r="AO726" s="260">
        <f>IF(AND(Z726&lt;&gt;0,Z726&lt;&gt;"Unknown",Z726&lt;&gt;"Not required"),IF(COUNTRY_INFO!K726=1,0,IF(COUNTRY_INFO!K726=2,0.2*COUNTRY_INFO!G726/(0.5*COUNTRY_INFO!F726+0.2*COUNTRY_INFO!G726),IF(COUNTRY_INFO!K726=3,COUNTRY_INFO!G726/(COUNTRY_INFO!F726+COUNTRY_INFO!G726)))),0)</f>
        <v>0</v>
      </c>
      <c r="AP726" s="259">
        <f>MAX(COUNTRY_INFO!D726*AK726*PROFILE!$G$7,COUNTRY_INFO!D726*AL726*PROFILE!$G$7)</f>
        <v>0</v>
      </c>
      <c r="AQ726" s="259">
        <f>MAX(COUNTRY_INFO!D726*AK726*PROFILE!$G$8,COUNTRY_INFO!D726*AL726*PROFILE!$G$8,COUNTRY_INFO!D726*AM726*PROFILE!$G$8)</f>
        <v>15185.296677067496</v>
      </c>
      <c r="AR726" s="259">
        <f>MAX(COUNTRY_INFO!D726*AK726*PROFILE!$G$9,COUNTRY_INFO!D726*AL726*PROFILE!$G$9,COUNTRY_INFO!D726*AM726*PROFILE!$G$9,IF(AND(DISTRICT!Z726&lt;&gt;"Unknown",Z726&lt;&gt;"Not required"),COUNTRY_INFO!O726*DISTRICT!AN726,0))</f>
        <v>31535.421506210816</v>
      </c>
      <c r="AS726" s="259">
        <f>MAX(COUNTRY_INFO!D726*AK726*PROFILE!$G$10,COUNTRY_INFO!D726*AL726*PROFILE!$G$10,IF(AND(DISTRICT!Z726&lt;&gt;"Unknown",Z726&lt;&gt;"Not required"),COUNTRY_INFO!O726*DISTRICT!AO726,0))</f>
        <v>0</v>
      </c>
      <c r="AT726" s="259">
        <f t="shared" si="84"/>
        <v>46720.71818327831</v>
      </c>
      <c r="AU726" s="258">
        <f t="shared" si="79"/>
        <v>0</v>
      </c>
      <c r="AV726" s="259">
        <f>MAX('MDA2'!J726,'T1'!L726,'T2'!J726,T3_R1!K726,T3_R2!K726)</f>
        <v>0</v>
      </c>
      <c r="AW726" s="259">
        <f>MAX('MDA1'!K726,'MDA2'!K726,'MDA3'!I726,'MDA3'!L726,'T1'!M726,'T2'!K726,T3_R1!L726,T3_R2!L726)</f>
        <v>30352</v>
      </c>
      <c r="AX726" s="259">
        <f>MAX('MDA1'!L726,'MDA2'!L726,'MDA3'!J726,'MDA3'!M726,'T1'!N726,'T2'!L726,T3_R1!M726,T3_R2!M726)</f>
        <v>0</v>
      </c>
      <c r="AY726" s="259">
        <f t="shared" si="85"/>
        <v>30352</v>
      </c>
      <c r="AZ726" s="259">
        <f>MAX('MDA2'!J726,T726)</f>
        <v>0</v>
      </c>
      <c r="BA726" s="259">
        <f>MAX('MDA1'!K726,'MDA2'!K726,'MDA3'!I726,'MDA3'!L726,V726,AD726)</f>
        <v>30352</v>
      </c>
      <c r="BB726" s="259">
        <f>MAX('MDA1'!L726,'MDA2'!L726,'MDA3'!J726,'MDA3'!M726,AF726)</f>
        <v>0</v>
      </c>
      <c r="BC726" s="259">
        <f t="shared" si="80"/>
        <v>30352</v>
      </c>
      <c r="BD726" s="260">
        <f t="shared" si="81"/>
        <v>64.964754781666016</v>
      </c>
    </row>
    <row r="727" spans="1:56" x14ac:dyDescent="0.2">
      <c r="A727" s="10" t="str">
        <f>IF(COUNTRY_INFO!A727=0," ",COUNTRY_INFO!A727)</f>
        <v>Ethiopia</v>
      </c>
      <c r="B727" s="10" t="str">
        <f>IF(COUNTRY_INFO!B727=0," ",COUNTRY_INFO!B727)</f>
        <v>SNNPR Sidama</v>
      </c>
      <c r="C727" s="87" t="str">
        <f>IF(COUNTRY_INFO!C727=0," ",COUNTRY_INFO!C727)</f>
        <v>Yirgalem town</v>
      </c>
      <c r="D727" s="67">
        <f>COUNTRY_INFO!L727</f>
        <v>0</v>
      </c>
      <c r="E727" s="61"/>
      <c r="F727" s="61"/>
      <c r="G727" s="11">
        <f>MAX('MDA1'!M727,'MDA2'!M727)</f>
        <v>0</v>
      </c>
      <c r="H727" s="11">
        <f>IF(AND(COUNTRY_INFO!H727&gt;0,COUNTRY_INFO!H727&lt;4),IF(D727&gt;MAX('MDA1'!M727,'MDA2'!M727),MAX('MDA1'!M727,'MDA2'!M727),D727),0)</f>
        <v>0</v>
      </c>
      <c r="I727" s="73">
        <f>IF(AND(COUNTRY_INFO!H727&gt;0,COUNTRY_INFO!H727&lt;4), IF(G727/D727*100&lt;&gt;0, IF(G727/D727*100&gt;100,100,G727/D727*100), "-"),0)</f>
        <v>0</v>
      </c>
      <c r="J727" s="67">
        <f>COUNTRY_INFO!M727</f>
        <v>0</v>
      </c>
      <c r="K727" s="61"/>
      <c r="L727" s="61"/>
      <c r="M727" s="11">
        <f>MAX('MDA1'!M727,MAX('MDA3'!I727,'MDA3'!L727)+MAX('MDA3'!J727,'MDA3'!M727))</f>
        <v>0</v>
      </c>
      <c r="N727" s="11">
        <f>IF(AND(COUNTRY_INFO!I727&gt;0,COUNTRY_INFO!I727&lt;4),IF(J727&gt;MAX('MDA1'!M727,MAX('MDA3'!I727,'MDA3'!L727)+MAX('MDA3'!J727,'MDA3'!M727)),MAX('MDA1'!M727,MAX('MDA3'!I727,'MDA3'!L727)+MAX('MDA3'!J727,'MDA3'!M727)),J727),0)</f>
        <v>0</v>
      </c>
      <c r="O727" s="73">
        <f>IF(AND(COUNTRY_INFO!I727&gt;0,COUNTRY_INFO!I727&lt;4), IF(M727/J727*100&lt;&gt;0, IF(M727/J727*100&gt;100,100,M727/J727*100), "-"),0)</f>
        <v>0</v>
      </c>
      <c r="P727" s="67">
        <f>COUNTRY_INFO!N727</f>
        <v>20021</v>
      </c>
      <c r="Q727" s="61"/>
      <c r="R727" s="61"/>
      <c r="S727" s="11">
        <f>SUM(MAX('MDA2'!J727, 'T1'!L727, MAX(T3_R1!K727, T3_R2!K727)), MAX('MDA1'!K727, 'MDA2'!K727, 'T1'!M727, MAX(T3_R1!L727, T3_R2!L727)), MAX('MDA1'!L727, 'MDA2'!L727, 'T1'!N727, MAX(T3_R1!M727, T3_R2!M727)))</f>
        <v>11693</v>
      </c>
      <c r="T727" s="11">
        <f>IF(AND(COUNTRY_INFO!J727&gt;1,COUNTRY_INFO!J727&lt;4),IF(COUNTRY_INFO!E727&gt;MAX('MDA2'!J727,'T1'!L727,MAX(T3_R1!K727,T3_R2!K727)),MAX('MDA2'!J727,'T1'!L727,MAX(T3_R1!K727,T3_R2!K727)),COUNTRY_INFO!E727),0)</f>
        <v>0</v>
      </c>
      <c r="U727" s="217" t="str">
        <f>IF(AND(COUNTRY_INFO!J727&gt;1,COUNTRY_INFO!J727&lt;4), IF(T727/COUNTRY_INFO!E727*100&lt;&gt;0, IF(T727/COUNTRY_INFO!E727*100&gt;100,100,T727/COUNTRY_INFO!E727*100), "-"),0)</f>
        <v>-</v>
      </c>
      <c r="V727" s="11">
        <f>IF(AND(COUNTRY_INFO!J727&gt;1,COUNTRY_INFO!J727&lt;4),IF(COUNTRY_INFO!F727&gt;MAX('MDA1'!K727,'MDA2'!K727,'T1'!M727,MAX(T3_R1!L727,T3_R2!L727)),MAX('MDA1'!K727,'MDA2'!K727,'T1'!M727,MAX(T3_R1!L727,T3_R2!L727)),COUNTRY_INFO!F727),0)</f>
        <v>11693</v>
      </c>
      <c r="W727" s="217">
        <f>IF(AND(COUNTRY_INFO!J727&gt;1,COUNTRY_INFO!J727&lt;4), IF(V727/COUNTRY_INFO!F727*100&lt;&gt;0, IF(V727/COUNTRY_INFO!F727*100&gt;100,100,V727/COUNTRY_INFO!F727*100), "-"),0)</f>
        <v>86.833506609238071</v>
      </c>
      <c r="X727" s="11">
        <f t="shared" si="82"/>
        <v>11693</v>
      </c>
      <c r="Y727" s="73">
        <f>IF(AND(COUNTRY_INFO!J727&gt;1,COUNTRY_INFO!J727&lt;4), IF(S727/P727*100&lt;&gt;0, IF(X727/P727*100&gt;100,100,X727/P727*100), "-"),0)</f>
        <v>58.403676140052937</v>
      </c>
      <c r="Z727" s="67">
        <f>COUNTRY_INFO!O727</f>
        <v>4443.7800000000007</v>
      </c>
      <c r="AA727" s="61"/>
      <c r="AB727" s="61"/>
      <c r="AC727" s="11">
        <f>MAX('T1'!L727,'T2'!J727)+MAX('T1'!M727,'T2'!K727)+MAX('T1'!N727,'T2'!L727)</f>
        <v>0</v>
      </c>
      <c r="AD727" s="11">
        <f>IF(COUNTRY_INFO!K727=1,IF(COUNTRY_INFO!F727*0.33&gt;MAX('T1'!M727,'T2'!K727),MAX('T1'!M727,'T2'!K727),COUNTRY_INFO!F727*0.33),IF(COUNTRY_INFO!K727=2,IF(COUNTRY_INFO!F727*0.5&gt;MAX('T1'!M727,'T2'!K727),MAX('T1'!M727,'T2'!K727),COUNTRY_INFO!F727*0.5),IF(COUNTRY_INFO!K727=3,IF(COUNTRY_INFO!F727&gt;MAX('T1'!M727,'T2'!K727),MAX('T1'!M727,'T2'!K727),COUNTRY_INFO!F727),0)))</f>
        <v>0</v>
      </c>
      <c r="AE727" s="217">
        <f>IF(AND(COUNTRY_INFO!K727&gt;0,COUNTRY_INFO!K727&lt;4),IF(Z727&gt;0,IF(COUNTRY_INFO!K727=1, AD727/(COUNTRY_INFO!F727*0.33)*100, IF(COUNTRY_INFO!K727=2, AD727/(COUNTRY_INFO!F727*0.5)*100, IF(COUNTRY_INFO!K727=3, AD727/COUNTRY_INFO!F727*100))),"-"),0)</f>
        <v>0</v>
      </c>
      <c r="AF727" s="11">
        <f>IF(COUNTRY_INFO!K727=2,IF(COUNTRY_INFO!G727*0.2&gt;MAX('T1'!N727,'T2'!L727),MAX('T1'!N727,'T2'!L727),COUNTRY_INFO!G727*0.2),IF(COUNTRY_INFO!K727=3,IF(COUNTRY_INFO!G727&gt;MAX('T1'!N727,'T2'!L727),MAX('T1'!N727,'T2'!L727),COUNTRY_INFO!G727),0))</f>
        <v>0</v>
      </c>
      <c r="AG727" s="217">
        <f>IF(AND(COUNTRY_INFO!K727&gt;0,COUNTRY_INFO!K727&lt;4),IF(Z727&gt;0,IF(COUNTRY_INFO!K727=1, 0, IF(COUNTRY_INFO!K727=2, AF727/(COUNTRY_INFO!G727*0.2)*100, IF(COUNTRY_INFO!K727=3, AF727/COUNTRY_INFO!G727*100))),"-"),0)</f>
        <v>0</v>
      </c>
      <c r="AH727" s="11">
        <f t="shared" si="83"/>
        <v>0</v>
      </c>
      <c r="AI727" s="73" t="str">
        <f>IF(AND(COUNTRY_INFO!K727&gt;0,COUNTRY_INFO!K727&lt;4), IF(AC727/Z727*100&lt;&gt;0, IF(AH727/Z727*100&gt;100,100,AH727/Z727*100), "-"),0)</f>
        <v>-</v>
      </c>
      <c r="AJ727" s="261"/>
      <c r="AK727" s="260">
        <f>IF(AND(D727&lt;&gt;0, D727&lt;&gt;"Unknown",D727&lt;&gt;"Stopped",D727&lt;&gt;"Not required"),D727/COUNTRY_INFO!D727, 0)</f>
        <v>0</v>
      </c>
      <c r="AL727" s="260">
        <f>IF(AND(J727&lt;&gt;0,J727&lt;&gt;"Unknown",J727&lt;&gt;"Stopped",J727&lt;&gt;"Not required"),J727/COUNTRY_INFO!D727, 0)</f>
        <v>0</v>
      </c>
      <c r="AM727" s="260">
        <f>IF(AND(P727&lt;&gt;0,P727&lt;&gt;"Unknown",P727&lt;&gt;"Not required"),P727/(COUNTRY_INFO!E727+COUNTRY_INFO!F727), 0)</f>
        <v>1</v>
      </c>
      <c r="AN727" s="260">
        <f>IF(AND(Z727&lt;&gt;0,Z727&lt;&gt;"Unknown",Z727&lt;&gt;"Not required"),IF(COUNTRY_INFO!K727=1,1,IF(COUNTRY_INFO!K727=2,0.5*COUNTRY_INFO!F727/(0.5*COUNTRY_INFO!F727+0.2*COUNTRY_INFO!G727),IF(COUNTRY_INFO!K727=3,COUNTRY_INFO!F727/(COUNTRY_INFO!F727+COUNTRY_INFO!G727)))),0)</f>
        <v>1</v>
      </c>
      <c r="AO727" s="260">
        <f>IF(AND(Z727&lt;&gt;0,Z727&lt;&gt;"Unknown",Z727&lt;&gt;"Not required"),IF(COUNTRY_INFO!K727=1,0,IF(COUNTRY_INFO!K727=2,0.2*COUNTRY_INFO!G727/(0.5*COUNTRY_INFO!F727+0.2*COUNTRY_INFO!G727),IF(COUNTRY_INFO!K727=3,COUNTRY_INFO!G727/(COUNTRY_INFO!F727+COUNTRY_INFO!G727)))),0)</f>
        <v>0</v>
      </c>
      <c r="AP727" s="259">
        <f>MAX(COUNTRY_INFO!D727*AK727*PROFILE!$G$7,COUNTRY_INFO!D727*AL727*PROFILE!$G$7)</f>
        <v>0</v>
      </c>
      <c r="AQ727" s="259">
        <f>MAX(COUNTRY_INFO!D727*AK727*PROFILE!$G$8,COUNTRY_INFO!D727*AL727*PROFILE!$G$8,COUNTRY_INFO!D727*AM727*PROFILE!$G$8)</f>
        <v>6122.2176246049958</v>
      </c>
      <c r="AR727" s="259">
        <f>MAX(COUNTRY_INFO!D727*AK727*PROFILE!$G$9,COUNTRY_INFO!D727*AL727*PROFILE!$G$9,COUNTRY_INFO!D727*AM727*PROFILE!$G$9,IF(AND(DISTRICT!Z727&lt;&gt;"Unknown",Z727&lt;&gt;"Not required"),COUNTRY_INFO!O727*DISTRICT!AN727,0))</f>
        <v>12714.056066895053</v>
      </c>
      <c r="AS727" s="259">
        <f>MAX(COUNTRY_INFO!D727*AK727*PROFILE!$G$10,COUNTRY_INFO!D727*AL727*PROFILE!$G$10,IF(AND(DISTRICT!Z727&lt;&gt;"Unknown",Z727&lt;&gt;"Not required"),COUNTRY_INFO!O727*DISTRICT!AO727,0))</f>
        <v>0</v>
      </c>
      <c r="AT727" s="259">
        <f t="shared" si="84"/>
        <v>18836.27369150005</v>
      </c>
      <c r="AU727" s="258">
        <f t="shared" si="79"/>
        <v>0</v>
      </c>
      <c r="AV727" s="259">
        <f>MAX('MDA2'!J727,'T1'!L727,'T2'!J727,T3_R1!K727,T3_R2!K727)</f>
        <v>0</v>
      </c>
      <c r="AW727" s="259">
        <f>MAX('MDA1'!K727,'MDA2'!K727,'MDA3'!I727,'MDA3'!L727,'T1'!M727,'T2'!K727,T3_R1!L727,T3_R2!L727)</f>
        <v>11693</v>
      </c>
      <c r="AX727" s="259">
        <f>MAX('MDA1'!L727,'MDA2'!L727,'MDA3'!J727,'MDA3'!M727,'T1'!N727,'T2'!L727,T3_R1!M727,T3_R2!M727)</f>
        <v>0</v>
      </c>
      <c r="AY727" s="259">
        <f t="shared" si="85"/>
        <v>11693</v>
      </c>
      <c r="AZ727" s="259">
        <f>MAX('MDA2'!J727,T727)</f>
        <v>0</v>
      </c>
      <c r="BA727" s="259">
        <f>MAX('MDA1'!K727,'MDA2'!K727,'MDA3'!I727,'MDA3'!L727,V727,AD727)</f>
        <v>11693</v>
      </c>
      <c r="BB727" s="259">
        <f>MAX('MDA1'!L727,'MDA2'!L727,'MDA3'!J727,'MDA3'!M727,AF727)</f>
        <v>0</v>
      </c>
      <c r="BC727" s="259">
        <f t="shared" si="80"/>
        <v>11693</v>
      </c>
      <c r="BD727" s="260">
        <f t="shared" si="81"/>
        <v>62.077033873618625</v>
      </c>
    </row>
    <row r="728" spans="1:56" x14ac:dyDescent="0.2">
      <c r="A728" s="10" t="str">
        <f>IF(COUNTRY_INFO!A728=0," ",COUNTRY_INFO!A728)</f>
        <v>Ethiopia</v>
      </c>
      <c r="B728" s="10" t="str">
        <f>IF(COUNTRY_INFO!B728=0," ",COUNTRY_INFO!B728)</f>
        <v>SNNPR Silti</v>
      </c>
      <c r="C728" s="87" t="str">
        <f>IF(COUNTRY_INFO!C728=0," ",COUNTRY_INFO!C728)</f>
        <v>Alicho wuriro</v>
      </c>
      <c r="D728" s="67">
        <f>COUNTRY_INFO!L728</f>
        <v>0</v>
      </c>
      <c r="E728" s="61"/>
      <c r="F728" s="61"/>
      <c r="G728" s="11">
        <f>MAX('MDA1'!M728,'MDA2'!M728)</f>
        <v>0</v>
      </c>
      <c r="H728" s="11">
        <f>IF(AND(COUNTRY_INFO!H728&gt;0,COUNTRY_INFO!H728&lt;4),IF(D728&gt;MAX('MDA1'!M728,'MDA2'!M728),MAX('MDA1'!M728,'MDA2'!M728),D728),0)</f>
        <v>0</v>
      </c>
      <c r="I728" s="73">
        <f>IF(AND(COUNTRY_INFO!H728&gt;0,COUNTRY_INFO!H728&lt;4), IF(G728/D728*100&lt;&gt;0, IF(G728/D728*100&gt;100,100,G728/D728*100), "-"),0)</f>
        <v>0</v>
      </c>
      <c r="J728" s="67">
        <f>COUNTRY_INFO!M728</f>
        <v>0</v>
      </c>
      <c r="K728" s="61"/>
      <c r="L728" s="61"/>
      <c r="M728" s="11">
        <f>MAX('MDA1'!M728,MAX('MDA3'!I728,'MDA3'!L728)+MAX('MDA3'!J728,'MDA3'!M728))</f>
        <v>0</v>
      </c>
      <c r="N728" s="11">
        <f>IF(AND(COUNTRY_INFO!I728&gt;0,COUNTRY_INFO!I728&lt;4),IF(J728&gt;MAX('MDA1'!M728,MAX('MDA3'!I728,'MDA3'!L728)+MAX('MDA3'!J728,'MDA3'!M728)),MAX('MDA1'!M728,MAX('MDA3'!I728,'MDA3'!L728)+MAX('MDA3'!J728,'MDA3'!M728)),J728),0)</f>
        <v>0</v>
      </c>
      <c r="O728" s="73">
        <f>IF(AND(COUNTRY_INFO!I728&gt;0,COUNTRY_INFO!I728&lt;4), IF(M728/J728*100&lt;&gt;0, IF(M728/J728*100&gt;100,100,M728/J728*100), "-"),0)</f>
        <v>0</v>
      </c>
      <c r="P728" s="67">
        <f>COUNTRY_INFO!N728</f>
        <v>0</v>
      </c>
      <c r="Q728" s="61"/>
      <c r="R728" s="61"/>
      <c r="S728" s="11">
        <f>SUM(MAX('MDA2'!J728, 'T1'!L728, MAX(T3_R1!K728, T3_R2!K728)), MAX('MDA1'!K728, 'MDA2'!K728, 'T1'!M728, MAX(T3_R1!L728, T3_R2!L728)), MAX('MDA1'!L728, 'MDA2'!L728, 'T1'!N728, MAX(T3_R1!M728, T3_R2!M728)))</f>
        <v>0</v>
      </c>
      <c r="T728" s="11">
        <f>IF(AND(COUNTRY_INFO!J728&gt;1,COUNTRY_INFO!J728&lt;4),IF(COUNTRY_INFO!E728&gt;MAX('MDA2'!J728,'T1'!L728,MAX(T3_R1!K728,T3_R2!K728)),MAX('MDA2'!J728,'T1'!L728,MAX(T3_R1!K728,T3_R2!K728)),COUNTRY_INFO!E728),0)</f>
        <v>0</v>
      </c>
      <c r="U728" s="217">
        <f>IF(AND(COUNTRY_INFO!J728&gt;1,COUNTRY_INFO!J728&lt;4), IF(T728/COUNTRY_INFO!E728*100&lt;&gt;0, IF(T728/COUNTRY_INFO!E728*100&gt;100,100,T728/COUNTRY_INFO!E728*100), "-"),0)</f>
        <v>0</v>
      </c>
      <c r="V728" s="11">
        <f>IF(AND(COUNTRY_INFO!J728&gt;1,COUNTRY_INFO!J728&lt;4),IF(COUNTRY_INFO!F728&gt;MAX('MDA1'!K728,'MDA2'!K728,'T1'!M728,MAX(T3_R1!L728,T3_R2!L728)),MAX('MDA1'!K728,'MDA2'!K728,'T1'!M728,MAX(T3_R1!L728,T3_R2!L728)),COUNTRY_INFO!F728),0)</f>
        <v>0</v>
      </c>
      <c r="W728" s="217">
        <f>IF(AND(COUNTRY_INFO!J728&gt;1,COUNTRY_INFO!J728&lt;4), IF(V728/COUNTRY_INFO!F728*100&lt;&gt;0, IF(V728/COUNTRY_INFO!F728*100&gt;100,100,V728/COUNTRY_INFO!F728*100), "-"),0)</f>
        <v>0</v>
      </c>
      <c r="X728" s="11">
        <f t="shared" si="82"/>
        <v>0</v>
      </c>
      <c r="Y728" s="73">
        <f>IF(AND(COUNTRY_INFO!J728&gt;1,COUNTRY_INFO!J728&lt;4), IF(S728/P728*100&lt;&gt;0, IF(X728/P728*100&gt;100,100,X728/P728*100), "-"),0)</f>
        <v>0</v>
      </c>
      <c r="Z728" s="67">
        <f>COUNTRY_INFO!O728</f>
        <v>0</v>
      </c>
      <c r="AA728" s="61"/>
      <c r="AB728" s="61"/>
      <c r="AC728" s="11">
        <f>MAX('T1'!L728,'T2'!J728)+MAX('T1'!M728,'T2'!K728)+MAX('T1'!N728,'T2'!L728)</f>
        <v>0</v>
      </c>
      <c r="AD728" s="11">
        <f>IF(COUNTRY_INFO!K728=1,IF(COUNTRY_INFO!F728*0.33&gt;MAX('T1'!M728,'T2'!K728),MAX('T1'!M728,'T2'!K728),COUNTRY_INFO!F728*0.33),IF(COUNTRY_INFO!K728=2,IF(COUNTRY_INFO!F728*0.5&gt;MAX('T1'!M728,'T2'!K728),MAX('T1'!M728,'T2'!K728),COUNTRY_INFO!F728*0.5),IF(COUNTRY_INFO!K728=3,IF(COUNTRY_INFO!F728&gt;MAX('T1'!M728,'T2'!K728),MAX('T1'!M728,'T2'!K728),COUNTRY_INFO!F728),0)))</f>
        <v>0</v>
      </c>
      <c r="AE728" s="217">
        <f>IF(AND(COUNTRY_INFO!K728&gt;0,COUNTRY_INFO!K728&lt;4),IF(Z728&gt;0,IF(COUNTRY_INFO!K728=1, AD728/(COUNTRY_INFO!F728*0.33)*100, IF(COUNTRY_INFO!K728=2, AD728/(COUNTRY_INFO!F728*0.5)*100, IF(COUNTRY_INFO!K728=3, AD728/COUNTRY_INFO!F728*100))),"-"),0)</f>
        <v>0</v>
      </c>
      <c r="AF728" s="11">
        <f>IF(COUNTRY_INFO!K728=2,IF(COUNTRY_INFO!G728*0.2&gt;MAX('T1'!N728,'T2'!L728),MAX('T1'!N728,'T2'!L728),COUNTRY_INFO!G728*0.2),IF(COUNTRY_INFO!K728=3,IF(COUNTRY_INFO!G728&gt;MAX('T1'!N728,'T2'!L728),MAX('T1'!N728,'T2'!L728),COUNTRY_INFO!G728),0))</f>
        <v>0</v>
      </c>
      <c r="AG728" s="217">
        <f>IF(AND(COUNTRY_INFO!K728&gt;0,COUNTRY_INFO!K728&lt;4),IF(Z728&gt;0,IF(COUNTRY_INFO!K728=1, 0, IF(COUNTRY_INFO!K728=2, AF728/(COUNTRY_INFO!G728*0.2)*100, IF(COUNTRY_INFO!K728=3, AF728/COUNTRY_INFO!G728*100))),"-"),0)</f>
        <v>0</v>
      </c>
      <c r="AH728" s="11">
        <f t="shared" si="83"/>
        <v>0</v>
      </c>
      <c r="AI728" s="73">
        <f>IF(AND(COUNTRY_INFO!K728&gt;0,COUNTRY_INFO!K728&lt;4), IF(AC728/Z728*100&lt;&gt;0, IF(AH728/Z728*100&gt;100,100,AH728/Z728*100), "-"),0)</f>
        <v>0</v>
      </c>
      <c r="AJ728" s="261"/>
      <c r="AK728" s="260">
        <f>IF(AND(D728&lt;&gt;0, D728&lt;&gt;"Unknown",D728&lt;&gt;"Stopped",D728&lt;&gt;"Not required"),D728/COUNTRY_INFO!D728, 0)</f>
        <v>0</v>
      </c>
      <c r="AL728" s="260">
        <f>IF(AND(J728&lt;&gt;0,J728&lt;&gt;"Unknown",J728&lt;&gt;"Stopped",J728&lt;&gt;"Not required"),J728/COUNTRY_INFO!D728, 0)</f>
        <v>0</v>
      </c>
      <c r="AM728" s="260">
        <f>IF(AND(P728&lt;&gt;0,P728&lt;&gt;"Unknown",P728&lt;&gt;"Not required"),P728/(COUNTRY_INFO!E728+COUNTRY_INFO!F728), 0)</f>
        <v>0</v>
      </c>
      <c r="AN728" s="260">
        <f>IF(AND(Z728&lt;&gt;0,Z728&lt;&gt;"Unknown",Z728&lt;&gt;"Not required"),IF(COUNTRY_INFO!K728=1,1,IF(COUNTRY_INFO!K728=2,0.5*COUNTRY_INFO!F728/(0.5*COUNTRY_INFO!F728+0.2*COUNTRY_INFO!G728),IF(COUNTRY_INFO!K728=3,COUNTRY_INFO!F728/(COUNTRY_INFO!F728+COUNTRY_INFO!G728)))),0)</f>
        <v>0</v>
      </c>
      <c r="AO728" s="260">
        <f>IF(AND(Z728&lt;&gt;0,Z728&lt;&gt;"Unknown",Z728&lt;&gt;"Not required"),IF(COUNTRY_INFO!K728=1,0,IF(COUNTRY_INFO!K728=2,0.2*COUNTRY_INFO!G728/(0.5*COUNTRY_INFO!F728+0.2*COUNTRY_INFO!G728),IF(COUNTRY_INFO!K728=3,COUNTRY_INFO!G728/(COUNTRY_INFO!F728+COUNTRY_INFO!G728)))),0)</f>
        <v>0</v>
      </c>
      <c r="AP728" s="259">
        <f>MAX(COUNTRY_INFO!D728*AK728*PROFILE!$G$7,COUNTRY_INFO!D728*AL728*PROFILE!$G$7)</f>
        <v>0</v>
      </c>
      <c r="AQ728" s="259">
        <f>MAX(COUNTRY_INFO!D728*AK728*PROFILE!$G$8,COUNTRY_INFO!D728*AL728*PROFILE!$G$8,COUNTRY_INFO!D728*AM728*PROFILE!$G$8)</f>
        <v>0</v>
      </c>
      <c r="AR728" s="259">
        <f>MAX(COUNTRY_INFO!D728*AK728*PROFILE!$G$9,COUNTRY_INFO!D728*AL728*PROFILE!$G$9,COUNTRY_INFO!D728*AM728*PROFILE!$G$9,IF(AND(DISTRICT!Z728&lt;&gt;"Unknown",Z728&lt;&gt;"Not required"),COUNTRY_INFO!O728*DISTRICT!AN728,0))</f>
        <v>0</v>
      </c>
      <c r="AS728" s="259">
        <f>MAX(COUNTRY_INFO!D728*AK728*PROFILE!$G$10,COUNTRY_INFO!D728*AL728*PROFILE!$G$10,IF(AND(DISTRICT!Z728&lt;&gt;"Unknown",Z728&lt;&gt;"Not required"),COUNTRY_INFO!O728*DISTRICT!AO728,0))</f>
        <v>0</v>
      </c>
      <c r="AT728" s="259">
        <f t="shared" si="84"/>
        <v>0</v>
      </c>
      <c r="AU728" s="258">
        <f t="shared" si="79"/>
        <v>0</v>
      </c>
      <c r="AV728" s="259">
        <f>MAX('MDA2'!J728,'T1'!L728,'T2'!J728,T3_R1!K728,T3_R2!K728)</f>
        <v>0</v>
      </c>
      <c r="AW728" s="259">
        <f>MAX('MDA1'!K728,'MDA2'!K728,'MDA3'!I728,'MDA3'!L728,'T1'!M728,'T2'!K728,T3_R1!L728,T3_R2!L728)</f>
        <v>0</v>
      </c>
      <c r="AX728" s="259">
        <f>MAX('MDA1'!L728,'MDA2'!L728,'MDA3'!J728,'MDA3'!M728,'T1'!N728,'T2'!L728,T3_R1!M728,T3_R2!M728)</f>
        <v>0</v>
      </c>
      <c r="AY728" s="259">
        <f t="shared" si="85"/>
        <v>0</v>
      </c>
      <c r="AZ728" s="259">
        <f>MAX('MDA2'!J728,T728)</f>
        <v>0</v>
      </c>
      <c r="BA728" s="259">
        <f>MAX('MDA1'!K728,'MDA2'!K728,'MDA3'!I728,'MDA3'!L728,V728,AD728)</f>
        <v>0</v>
      </c>
      <c r="BB728" s="259">
        <f>MAX('MDA1'!L728,'MDA2'!L728,'MDA3'!J728,'MDA3'!M728,AF728)</f>
        <v>0</v>
      </c>
      <c r="BC728" s="259">
        <f t="shared" si="80"/>
        <v>0</v>
      </c>
      <c r="BD728" s="260">
        <f t="shared" si="81"/>
        <v>0</v>
      </c>
    </row>
    <row r="729" spans="1:56" x14ac:dyDescent="0.2">
      <c r="A729" s="10" t="str">
        <f>IF(COUNTRY_INFO!A729=0," ",COUNTRY_INFO!A729)</f>
        <v>Ethiopia</v>
      </c>
      <c r="B729" s="10" t="str">
        <f>IF(COUNTRY_INFO!B729=0," ",COUNTRY_INFO!B729)</f>
        <v>SNNPR Silti</v>
      </c>
      <c r="C729" s="87" t="str">
        <f>IF(COUNTRY_INFO!C729=0," ",COUNTRY_INFO!C729)</f>
        <v>Dalocha</v>
      </c>
      <c r="D729" s="67">
        <f>COUNTRY_INFO!L729</f>
        <v>0</v>
      </c>
      <c r="E729" s="61"/>
      <c r="F729" s="61"/>
      <c r="G729" s="11">
        <f>MAX('MDA1'!M729,'MDA2'!M729)</f>
        <v>0</v>
      </c>
      <c r="H729" s="11">
        <f>IF(AND(COUNTRY_INFO!H729&gt;0,COUNTRY_INFO!H729&lt;4),IF(D729&gt;MAX('MDA1'!M729,'MDA2'!M729),MAX('MDA1'!M729,'MDA2'!M729),D729),0)</f>
        <v>0</v>
      </c>
      <c r="I729" s="73">
        <f>IF(AND(COUNTRY_INFO!H729&gt;0,COUNTRY_INFO!H729&lt;4), IF(G729/D729*100&lt;&gt;0, IF(G729/D729*100&gt;100,100,G729/D729*100), "-"),0)</f>
        <v>0</v>
      </c>
      <c r="J729" s="67">
        <f>COUNTRY_INFO!M729</f>
        <v>0</v>
      </c>
      <c r="K729" s="61"/>
      <c r="L729" s="61"/>
      <c r="M729" s="11">
        <f>MAX('MDA1'!M729,MAX('MDA3'!I729,'MDA3'!L729)+MAX('MDA3'!J729,'MDA3'!M729))</f>
        <v>0</v>
      </c>
      <c r="N729" s="11">
        <f>IF(AND(COUNTRY_INFO!I729&gt;0,COUNTRY_INFO!I729&lt;4),IF(J729&gt;MAX('MDA1'!M729,MAX('MDA3'!I729,'MDA3'!L729)+MAX('MDA3'!J729,'MDA3'!M729)),MAX('MDA1'!M729,MAX('MDA3'!I729,'MDA3'!L729)+MAX('MDA3'!J729,'MDA3'!M729)),J729),0)</f>
        <v>0</v>
      </c>
      <c r="O729" s="73">
        <f>IF(AND(COUNTRY_INFO!I729&gt;0,COUNTRY_INFO!I729&lt;4), IF(M729/J729*100&lt;&gt;0, IF(M729/J729*100&gt;100,100,M729/J729*100), "-"),0)</f>
        <v>0</v>
      </c>
      <c r="P729" s="67">
        <f>COUNTRY_INFO!N729</f>
        <v>55162</v>
      </c>
      <c r="Q729" s="61"/>
      <c r="R729" s="61"/>
      <c r="S729" s="11">
        <f>SUM(MAX('MDA2'!J729, 'T1'!L729, MAX(T3_R1!K729, T3_R2!K729)), MAX('MDA1'!K729, 'MDA2'!K729, 'T1'!M729, MAX(T3_R1!L729, T3_R2!L729)), MAX('MDA1'!L729, 'MDA2'!L729, 'T1'!N729, MAX(T3_R1!M729, T3_R2!M729)))</f>
        <v>82918</v>
      </c>
      <c r="T729" s="11">
        <f>IF(AND(COUNTRY_INFO!J729&gt;1,COUNTRY_INFO!J729&lt;4),IF(COUNTRY_INFO!E729&gt;MAX('MDA2'!J729,'T1'!L729,MAX(T3_R1!K729,T3_R2!K729)),MAX('MDA2'!J729,'T1'!L729,MAX(T3_R1!K729,T3_R2!K729)),COUNTRY_INFO!E729),0)</f>
        <v>0</v>
      </c>
      <c r="U729" s="217" t="str">
        <f>IF(AND(COUNTRY_INFO!J729&gt;1,COUNTRY_INFO!J729&lt;4), IF(T729/COUNTRY_INFO!E729*100&lt;&gt;0, IF(T729/COUNTRY_INFO!E729*100&gt;100,100,T729/COUNTRY_INFO!E729*100), "-"),0)</f>
        <v>-</v>
      </c>
      <c r="V729" s="11">
        <f>IF(AND(COUNTRY_INFO!J729&gt;1,COUNTRY_INFO!J729&lt;4),IF(COUNTRY_INFO!F729&gt;MAX('MDA1'!K729,'MDA2'!K729,'T1'!M729,MAX(T3_R1!L729,T3_R2!L729)),MAX('MDA1'!K729,'MDA2'!K729,'T1'!M729,MAX(T3_R1!L729,T3_R2!L729)),COUNTRY_INFO!F729),0)</f>
        <v>37101</v>
      </c>
      <c r="W729" s="217">
        <f>IF(AND(COUNTRY_INFO!J729&gt;1,COUNTRY_INFO!J729&lt;4), IF(V729/COUNTRY_INFO!F729*100&lt;&gt;0, IF(V729/COUNTRY_INFO!F729*100&gt;100,100,V729/COUNTRY_INFO!F729*100), "-"),0)</f>
        <v>100</v>
      </c>
      <c r="X729" s="11">
        <f t="shared" si="82"/>
        <v>37101</v>
      </c>
      <c r="Y729" s="73">
        <f>IF(AND(COUNTRY_INFO!J729&gt;1,COUNTRY_INFO!J729&lt;4), IF(S729/P729*100&lt;&gt;0, IF(X729/P729*100&gt;100,100,X729/P729*100), "-"),0)</f>
        <v>67.258257496102388</v>
      </c>
      <c r="Z729" s="67">
        <f>COUNTRY_INFO!O729</f>
        <v>12243.33</v>
      </c>
      <c r="AA729" s="61"/>
      <c r="AB729" s="61"/>
      <c r="AC729" s="11">
        <f>MAX('T1'!L729,'T2'!J729)+MAX('T1'!M729,'T2'!K729)+MAX('T1'!N729,'T2'!L729)</f>
        <v>0</v>
      </c>
      <c r="AD729" s="11">
        <f>IF(COUNTRY_INFO!K729=1,IF(COUNTRY_INFO!F729*0.33&gt;MAX('T1'!M729,'T2'!K729),MAX('T1'!M729,'T2'!K729),COUNTRY_INFO!F729*0.33),IF(COUNTRY_INFO!K729=2,IF(COUNTRY_INFO!F729*0.5&gt;MAX('T1'!M729,'T2'!K729),MAX('T1'!M729,'T2'!K729),COUNTRY_INFO!F729*0.5),IF(COUNTRY_INFO!K729=3,IF(COUNTRY_INFO!F729&gt;MAX('T1'!M729,'T2'!K729),MAX('T1'!M729,'T2'!K729),COUNTRY_INFO!F729),0)))</f>
        <v>0</v>
      </c>
      <c r="AE729" s="217">
        <f>IF(AND(COUNTRY_INFO!K729&gt;0,COUNTRY_INFO!K729&lt;4),IF(Z729&gt;0,IF(COUNTRY_INFO!K729=1, AD729/(COUNTRY_INFO!F729*0.33)*100, IF(COUNTRY_INFO!K729=2, AD729/(COUNTRY_INFO!F729*0.5)*100, IF(COUNTRY_INFO!K729=3, AD729/COUNTRY_INFO!F729*100))),"-"),0)</f>
        <v>0</v>
      </c>
      <c r="AF729" s="11">
        <f>IF(COUNTRY_INFO!K729=2,IF(COUNTRY_INFO!G729*0.2&gt;MAX('T1'!N729,'T2'!L729),MAX('T1'!N729,'T2'!L729),COUNTRY_INFO!G729*0.2),IF(COUNTRY_INFO!K729=3,IF(COUNTRY_INFO!G729&gt;MAX('T1'!N729,'T2'!L729),MAX('T1'!N729,'T2'!L729),COUNTRY_INFO!G729),0))</f>
        <v>0</v>
      </c>
      <c r="AG729" s="217">
        <f>IF(AND(COUNTRY_INFO!K729&gt;0,COUNTRY_INFO!K729&lt;4),IF(Z729&gt;0,IF(COUNTRY_INFO!K729=1, 0, IF(COUNTRY_INFO!K729=2, AF729/(COUNTRY_INFO!G729*0.2)*100, IF(COUNTRY_INFO!K729=3, AF729/COUNTRY_INFO!G729*100))),"-"),0)</f>
        <v>0</v>
      </c>
      <c r="AH729" s="11">
        <f t="shared" si="83"/>
        <v>0</v>
      </c>
      <c r="AI729" s="73" t="str">
        <f>IF(AND(COUNTRY_INFO!K729&gt;0,COUNTRY_INFO!K729&lt;4), IF(AC729/Z729*100&lt;&gt;0, IF(AH729/Z729*100&gt;100,100,AH729/Z729*100), "-"),0)</f>
        <v>-</v>
      </c>
      <c r="AJ729" s="261"/>
      <c r="AK729" s="260">
        <f>IF(AND(D729&lt;&gt;0, D729&lt;&gt;"Unknown",D729&lt;&gt;"Stopped",D729&lt;&gt;"Not required"),D729/COUNTRY_INFO!D729, 0)</f>
        <v>0</v>
      </c>
      <c r="AL729" s="260">
        <f>IF(AND(J729&lt;&gt;0,J729&lt;&gt;"Unknown",J729&lt;&gt;"Stopped",J729&lt;&gt;"Not required"),J729/COUNTRY_INFO!D729, 0)</f>
        <v>0</v>
      </c>
      <c r="AM729" s="260">
        <f>IF(AND(P729&lt;&gt;0,P729&lt;&gt;"Unknown",P729&lt;&gt;"Not required"),P729/(COUNTRY_INFO!E729+COUNTRY_INFO!F729), 0)</f>
        <v>1</v>
      </c>
      <c r="AN729" s="260">
        <f>IF(AND(Z729&lt;&gt;0,Z729&lt;&gt;"Unknown",Z729&lt;&gt;"Not required"),IF(COUNTRY_INFO!K729=1,1,IF(COUNTRY_INFO!K729=2,0.5*COUNTRY_INFO!F729/(0.5*COUNTRY_INFO!F729+0.2*COUNTRY_INFO!G729),IF(COUNTRY_INFO!K729=3,COUNTRY_INFO!F729/(COUNTRY_INFO!F729+COUNTRY_INFO!G729)))),0)</f>
        <v>1</v>
      </c>
      <c r="AO729" s="260">
        <f>IF(AND(Z729&lt;&gt;0,Z729&lt;&gt;"Unknown",Z729&lt;&gt;"Not required"),IF(COUNTRY_INFO!K729=1,0,IF(COUNTRY_INFO!K729=2,0.2*COUNTRY_INFO!G729/(0.5*COUNTRY_INFO!F729+0.2*COUNTRY_INFO!G729),IF(COUNTRY_INFO!K729=3,COUNTRY_INFO!G729/(COUNTRY_INFO!F729+COUNTRY_INFO!G729)))),0)</f>
        <v>0</v>
      </c>
      <c r="AP729" s="259">
        <f>MAX(COUNTRY_INFO!D729*AK729*PROFILE!$G$7,COUNTRY_INFO!D729*AL729*PROFILE!$G$7)</f>
        <v>0</v>
      </c>
      <c r="AQ729" s="259">
        <f>MAX(COUNTRY_INFO!D729*AK729*PROFILE!$G$8,COUNTRY_INFO!D729*AL729*PROFILE!$G$8,COUNTRY_INFO!D729*AM729*PROFILE!$G$8)</f>
        <v>16867.881272078554</v>
      </c>
      <c r="AR729" s="259">
        <f>MAX(COUNTRY_INFO!D729*AK729*PROFILE!$G$9,COUNTRY_INFO!D729*AL729*PROFILE!$G$9,COUNTRY_INFO!D729*AM729*PROFILE!$G$9,IF(AND(DISTRICT!Z729&lt;&gt;"Unknown",Z729&lt;&gt;"Not required"),COUNTRY_INFO!O729*DISTRICT!AN729,0))</f>
        <v>35029.657776461783</v>
      </c>
      <c r="AS729" s="259">
        <f>MAX(COUNTRY_INFO!D729*AK729*PROFILE!$G$10,COUNTRY_INFO!D729*AL729*PROFILE!$G$10,IF(AND(DISTRICT!Z729&lt;&gt;"Unknown",Z729&lt;&gt;"Not required"),COUNTRY_INFO!O729*DISTRICT!AO729,0))</f>
        <v>0</v>
      </c>
      <c r="AT729" s="259">
        <f t="shared" si="84"/>
        <v>51897.539048540333</v>
      </c>
      <c r="AU729" s="258">
        <f t="shared" si="79"/>
        <v>0</v>
      </c>
      <c r="AV729" s="259">
        <f>MAX('MDA2'!J729,'T1'!L729,'T2'!J729,T3_R1!K729,T3_R2!K729)</f>
        <v>0</v>
      </c>
      <c r="AW729" s="259">
        <f>MAX('MDA1'!K729,'MDA2'!K729,'MDA3'!I729,'MDA3'!L729,'T1'!M729,'T2'!K729,T3_R1!L729,T3_R2!L729)</f>
        <v>82918</v>
      </c>
      <c r="AX729" s="259">
        <f>MAX('MDA1'!L729,'MDA2'!L729,'MDA3'!J729,'MDA3'!M729,'T1'!N729,'T2'!L729,T3_R1!M729,T3_R2!M729)</f>
        <v>0</v>
      </c>
      <c r="AY729" s="259">
        <f t="shared" si="85"/>
        <v>82918</v>
      </c>
      <c r="AZ729" s="259">
        <f>MAX('MDA2'!J729,T729)</f>
        <v>0</v>
      </c>
      <c r="BA729" s="259">
        <f>MAX('MDA1'!K729,'MDA2'!K729,'MDA3'!I729,'MDA3'!L729,V729,AD729)</f>
        <v>37101</v>
      </c>
      <c r="BB729" s="259">
        <f>MAX('MDA1'!L729,'MDA2'!L729,'MDA3'!J729,'MDA3'!M729,AF729)</f>
        <v>0</v>
      </c>
      <c r="BC729" s="259">
        <f t="shared" si="80"/>
        <v>37101</v>
      </c>
      <c r="BD729" s="260">
        <f t="shared" si="81"/>
        <v>71.488938936582386</v>
      </c>
    </row>
    <row r="730" spans="1:56" x14ac:dyDescent="0.2">
      <c r="A730" s="10" t="str">
        <f>IF(COUNTRY_INFO!A730=0," ",COUNTRY_INFO!A730)</f>
        <v>Ethiopia</v>
      </c>
      <c r="B730" s="10" t="str">
        <f>IF(COUNTRY_INFO!B730=0," ",COUNTRY_INFO!B730)</f>
        <v>SNNPR Silti</v>
      </c>
      <c r="C730" s="87" t="str">
        <f>IF(COUNTRY_INFO!C730=0," ",COUNTRY_INFO!C730)</f>
        <v>Hulbarg</v>
      </c>
      <c r="D730" s="67">
        <f>COUNTRY_INFO!L730</f>
        <v>0</v>
      </c>
      <c r="E730" s="61"/>
      <c r="F730" s="61"/>
      <c r="G730" s="11">
        <f>MAX('MDA1'!M730,'MDA2'!M730)</f>
        <v>0</v>
      </c>
      <c r="H730" s="11">
        <f>IF(AND(COUNTRY_INFO!H730&gt;0,COUNTRY_INFO!H730&lt;4),IF(D730&gt;MAX('MDA1'!M730,'MDA2'!M730),MAX('MDA1'!M730,'MDA2'!M730),D730),0)</f>
        <v>0</v>
      </c>
      <c r="I730" s="73">
        <f>IF(AND(COUNTRY_INFO!H730&gt;0,COUNTRY_INFO!H730&lt;4), IF(G730/D730*100&lt;&gt;0, IF(G730/D730*100&gt;100,100,G730/D730*100), "-"),0)</f>
        <v>0</v>
      </c>
      <c r="J730" s="67">
        <f>COUNTRY_INFO!M730</f>
        <v>0</v>
      </c>
      <c r="K730" s="61"/>
      <c r="L730" s="61"/>
      <c r="M730" s="11">
        <f>MAX('MDA1'!M730,MAX('MDA3'!I730,'MDA3'!L730)+MAX('MDA3'!J730,'MDA3'!M730))</f>
        <v>0</v>
      </c>
      <c r="N730" s="11">
        <f>IF(AND(COUNTRY_INFO!I730&gt;0,COUNTRY_INFO!I730&lt;4),IF(J730&gt;MAX('MDA1'!M730,MAX('MDA3'!I730,'MDA3'!L730)+MAX('MDA3'!J730,'MDA3'!M730)),MAX('MDA1'!M730,MAX('MDA3'!I730,'MDA3'!L730)+MAX('MDA3'!J730,'MDA3'!M730)),J730),0)</f>
        <v>0</v>
      </c>
      <c r="O730" s="73">
        <f>IF(AND(COUNTRY_INFO!I730&gt;0,COUNTRY_INFO!I730&lt;4), IF(M730/J730*100&lt;&gt;0, IF(M730/J730*100&gt;100,100,M730/J730*100), "-"),0)</f>
        <v>0</v>
      </c>
      <c r="P730" s="67">
        <f>COUNTRY_INFO!N730</f>
        <v>48737</v>
      </c>
      <c r="Q730" s="61"/>
      <c r="R730" s="61"/>
      <c r="S730" s="11">
        <f>SUM(MAX('MDA2'!J730, 'T1'!L730, MAX(T3_R1!K730, T3_R2!K730)), MAX('MDA1'!K730, 'MDA2'!K730, 'T1'!M730, MAX(T3_R1!L730, T3_R2!L730)), MAX('MDA1'!L730, 'MDA2'!L730, 'T1'!N730, MAX(T3_R1!M730, T3_R2!M730)))</f>
        <v>29945</v>
      </c>
      <c r="T730" s="11">
        <f>IF(AND(COUNTRY_INFO!J730&gt;1,COUNTRY_INFO!J730&lt;4),IF(COUNTRY_INFO!E730&gt;MAX('MDA2'!J730,'T1'!L730,MAX(T3_R1!K730,T3_R2!K730)),MAX('MDA2'!J730,'T1'!L730,MAX(T3_R1!K730,T3_R2!K730)),COUNTRY_INFO!E730),0)</f>
        <v>0</v>
      </c>
      <c r="U730" s="217" t="str">
        <f>IF(AND(COUNTRY_INFO!J730&gt;1,COUNTRY_INFO!J730&lt;4), IF(T730/COUNTRY_INFO!E730*100&lt;&gt;0, IF(T730/COUNTRY_INFO!E730*100&gt;100,100,T730/COUNTRY_INFO!E730*100), "-"),0)</f>
        <v>-</v>
      </c>
      <c r="V730" s="11">
        <f>IF(AND(COUNTRY_INFO!J730&gt;1,COUNTRY_INFO!J730&lt;4),IF(COUNTRY_INFO!F730&gt;MAX('MDA1'!K730,'MDA2'!K730,'T1'!M730,MAX(T3_R1!L730,T3_R2!L730)),MAX('MDA1'!K730,'MDA2'!K730,'T1'!M730,MAX(T3_R1!L730,T3_R2!L730)),COUNTRY_INFO!F730),0)</f>
        <v>29945</v>
      </c>
      <c r="W730" s="217">
        <f>IF(AND(COUNTRY_INFO!J730&gt;1,COUNTRY_INFO!J730&lt;4), IF(V730/COUNTRY_INFO!F730*100&lt;&gt;0, IF(V730/COUNTRY_INFO!F730*100&gt;100,100,V730/COUNTRY_INFO!F730*100), "-"),0)</f>
        <v>91.351433801098224</v>
      </c>
      <c r="X730" s="11">
        <f t="shared" si="82"/>
        <v>29945</v>
      </c>
      <c r="Y730" s="73">
        <f>IF(AND(COUNTRY_INFO!J730&gt;1,COUNTRY_INFO!J730&lt;4), IF(S730/P730*100&lt;&gt;0, IF(X730/P730*100&gt;100,100,X730/P730*100), "-"),0)</f>
        <v>61.442025565791901</v>
      </c>
      <c r="Z730" s="67">
        <f>COUNTRY_INFO!O730</f>
        <v>0</v>
      </c>
      <c r="AA730" s="61"/>
      <c r="AB730" s="61"/>
      <c r="AC730" s="11">
        <f>MAX('T1'!L730,'T2'!J730)+MAX('T1'!M730,'T2'!K730)+MAX('T1'!N730,'T2'!L730)</f>
        <v>0</v>
      </c>
      <c r="AD730" s="11">
        <f>IF(COUNTRY_INFO!K730=1,IF(COUNTRY_INFO!F730*0.33&gt;MAX('T1'!M730,'T2'!K730),MAX('T1'!M730,'T2'!K730),COUNTRY_INFO!F730*0.33),IF(COUNTRY_INFO!K730=2,IF(COUNTRY_INFO!F730*0.5&gt;MAX('T1'!M730,'T2'!K730),MAX('T1'!M730,'T2'!K730),COUNTRY_INFO!F730*0.5),IF(COUNTRY_INFO!K730=3,IF(COUNTRY_INFO!F730&gt;MAX('T1'!M730,'T2'!K730),MAX('T1'!M730,'T2'!K730),COUNTRY_INFO!F730),0)))</f>
        <v>0</v>
      </c>
      <c r="AE730" s="217">
        <f>IF(AND(COUNTRY_INFO!K730&gt;0,COUNTRY_INFO!K730&lt;4),IF(Z730&gt;0,IF(COUNTRY_INFO!K730=1, AD730/(COUNTRY_INFO!F730*0.33)*100, IF(COUNTRY_INFO!K730=2, AD730/(COUNTRY_INFO!F730*0.5)*100, IF(COUNTRY_INFO!K730=3, AD730/COUNTRY_INFO!F730*100))),"-"),0)</f>
        <v>0</v>
      </c>
      <c r="AF730" s="11">
        <f>IF(COUNTRY_INFO!K730=2,IF(COUNTRY_INFO!G730*0.2&gt;MAX('T1'!N730,'T2'!L730),MAX('T1'!N730,'T2'!L730),COUNTRY_INFO!G730*0.2),IF(COUNTRY_INFO!K730=3,IF(COUNTRY_INFO!G730&gt;MAX('T1'!N730,'T2'!L730),MAX('T1'!N730,'T2'!L730),COUNTRY_INFO!G730),0))</f>
        <v>0</v>
      </c>
      <c r="AG730" s="217">
        <f>IF(AND(COUNTRY_INFO!K730&gt;0,COUNTRY_INFO!K730&lt;4),IF(Z730&gt;0,IF(COUNTRY_INFO!K730=1, 0, IF(COUNTRY_INFO!K730=2, AF730/(COUNTRY_INFO!G730*0.2)*100, IF(COUNTRY_INFO!K730=3, AF730/COUNTRY_INFO!G730*100))),"-"),0)</f>
        <v>0</v>
      </c>
      <c r="AH730" s="11">
        <f t="shared" si="83"/>
        <v>0</v>
      </c>
      <c r="AI730" s="73">
        <f>IF(AND(COUNTRY_INFO!K730&gt;0,COUNTRY_INFO!K730&lt;4), IF(AC730/Z730*100&lt;&gt;0, IF(AH730/Z730*100&gt;100,100,AH730/Z730*100), "-"),0)</f>
        <v>0</v>
      </c>
      <c r="AJ730" s="261"/>
      <c r="AK730" s="260">
        <f>IF(AND(D730&lt;&gt;0, D730&lt;&gt;"Unknown",D730&lt;&gt;"Stopped",D730&lt;&gt;"Not required"),D730/COUNTRY_INFO!D730, 0)</f>
        <v>0</v>
      </c>
      <c r="AL730" s="260">
        <f>IF(AND(J730&lt;&gt;0,J730&lt;&gt;"Unknown",J730&lt;&gt;"Stopped",J730&lt;&gt;"Not required"),J730/COUNTRY_INFO!D730, 0)</f>
        <v>0</v>
      </c>
      <c r="AM730" s="260">
        <f>IF(AND(P730&lt;&gt;0,P730&lt;&gt;"Unknown",P730&lt;&gt;"Not required"),P730/(COUNTRY_INFO!E730+COUNTRY_INFO!F730), 0)</f>
        <v>1</v>
      </c>
      <c r="AN730" s="260">
        <f>IF(AND(Z730&lt;&gt;0,Z730&lt;&gt;"Unknown",Z730&lt;&gt;"Not required"),IF(COUNTRY_INFO!K730=1,1,IF(COUNTRY_INFO!K730=2,0.5*COUNTRY_INFO!F730/(0.5*COUNTRY_INFO!F730+0.2*COUNTRY_INFO!G730),IF(COUNTRY_INFO!K730=3,COUNTRY_INFO!F730/(COUNTRY_INFO!F730+COUNTRY_INFO!G730)))),0)</f>
        <v>0</v>
      </c>
      <c r="AO730" s="260">
        <f>IF(AND(Z730&lt;&gt;0,Z730&lt;&gt;"Unknown",Z730&lt;&gt;"Not required"),IF(COUNTRY_INFO!K730=1,0,IF(COUNTRY_INFO!K730=2,0.2*COUNTRY_INFO!G730/(0.5*COUNTRY_INFO!F730+0.2*COUNTRY_INFO!G730),IF(COUNTRY_INFO!K730=3,COUNTRY_INFO!G730/(COUNTRY_INFO!F730+COUNTRY_INFO!G730)))),0)</f>
        <v>0</v>
      </c>
      <c r="AP730" s="259">
        <f>MAX(COUNTRY_INFO!D730*AK730*PROFILE!$G$7,COUNTRY_INFO!D730*AL730*PROFILE!$G$7)</f>
        <v>0</v>
      </c>
      <c r="AQ730" s="259">
        <f>MAX(COUNTRY_INFO!D730*AK730*PROFILE!$G$8,COUNTRY_INFO!D730*AL730*PROFILE!$G$8,COUNTRY_INFO!D730*AM730*PROFILE!$G$8)</f>
        <v>14903.205979818951</v>
      </c>
      <c r="AR730" s="259">
        <f>MAX(COUNTRY_INFO!D730*AK730*PROFILE!$G$9,COUNTRY_INFO!D730*AL730*PROFILE!$G$9,COUNTRY_INFO!D730*AM730*PROFILE!$G$9,IF(AND(DISTRICT!Z730&lt;&gt;"Unknown",Z730&lt;&gt;"Not required"),COUNTRY_INFO!O730*DISTRICT!AN730,0))</f>
        <v>30949.601602267277</v>
      </c>
      <c r="AS730" s="259">
        <f>MAX(COUNTRY_INFO!D730*AK730*PROFILE!$G$10,COUNTRY_INFO!D730*AL730*PROFILE!$G$10,IF(AND(DISTRICT!Z730&lt;&gt;"Unknown",Z730&lt;&gt;"Not required"),COUNTRY_INFO!O730*DISTRICT!AO730,0))</f>
        <v>0</v>
      </c>
      <c r="AT730" s="259">
        <f t="shared" si="84"/>
        <v>45852.807582086229</v>
      </c>
      <c r="AU730" s="258" t="str">
        <f t="shared" si="79"/>
        <v>Y</v>
      </c>
      <c r="AV730" s="259">
        <f>MAX('MDA2'!J730,'T1'!L730,'T2'!J730,T3_R1!K730,T3_R2!K730)</f>
        <v>0</v>
      </c>
      <c r="AW730" s="259">
        <f>MAX('MDA1'!K730,'MDA2'!K730,'MDA3'!I730,'MDA3'!L730,'T1'!M730,'T2'!K730,T3_R1!L730,T3_R2!L730)</f>
        <v>29945</v>
      </c>
      <c r="AX730" s="259">
        <f>MAX('MDA1'!L730,'MDA2'!L730,'MDA3'!J730,'MDA3'!M730,'T1'!N730,'T2'!L730,T3_R1!M730,T3_R2!M730)</f>
        <v>0</v>
      </c>
      <c r="AY730" s="259">
        <f t="shared" si="85"/>
        <v>29945</v>
      </c>
      <c r="AZ730" s="259">
        <f>MAX('MDA2'!J730,T730)</f>
        <v>0</v>
      </c>
      <c r="BA730" s="259">
        <f>MAX('MDA1'!K730,'MDA2'!K730,'MDA3'!I730,'MDA3'!L730,V730,AD730)</f>
        <v>29945</v>
      </c>
      <c r="BB730" s="259">
        <f>MAX('MDA1'!L730,'MDA2'!L730,'MDA3'!J730,'MDA3'!M730,AF730)</f>
        <v>0</v>
      </c>
      <c r="BC730" s="259">
        <f t="shared" si="80"/>
        <v>29945</v>
      </c>
      <c r="BD730" s="260">
        <f t="shared" si="81"/>
        <v>65.30679707320455</v>
      </c>
    </row>
    <row r="731" spans="1:56" x14ac:dyDescent="0.2">
      <c r="A731" s="10" t="str">
        <f>IF(COUNTRY_INFO!A731=0," ",COUNTRY_INFO!A731)</f>
        <v>Ethiopia</v>
      </c>
      <c r="B731" s="10" t="str">
        <f>IF(COUNTRY_INFO!B731=0," ",COUNTRY_INFO!B731)</f>
        <v>SNNPR Silti</v>
      </c>
      <c r="C731" s="87" t="str">
        <f>IF(COUNTRY_INFO!C731=0," ",COUNTRY_INFO!C731)</f>
        <v>Lanforo</v>
      </c>
      <c r="D731" s="67">
        <f>COUNTRY_INFO!L731</f>
        <v>149675</v>
      </c>
      <c r="E731" s="61"/>
      <c r="F731" s="61"/>
      <c r="G731" s="11">
        <f>MAX('MDA1'!M731,'MDA2'!M731)</f>
        <v>123550</v>
      </c>
      <c r="H731" s="11">
        <f>IF(AND(COUNTRY_INFO!H731&gt;0,COUNTRY_INFO!H731&lt;4),IF(D731&gt;MAX('MDA1'!M731,'MDA2'!M731),MAX('MDA1'!M731,'MDA2'!M731),D731),0)</f>
        <v>123550</v>
      </c>
      <c r="I731" s="73">
        <f>IF(AND(COUNTRY_INFO!H731&gt;0,COUNTRY_INFO!H731&lt;4), IF(G731/D731*100&lt;&gt;0, IF(G731/D731*100&gt;100,100,G731/D731*100), "-"),0)</f>
        <v>82.545515283113417</v>
      </c>
      <c r="J731" s="67">
        <f>COUNTRY_INFO!M731</f>
        <v>0</v>
      </c>
      <c r="K731" s="61"/>
      <c r="L731" s="61"/>
      <c r="M731" s="11">
        <f>MAX('MDA1'!M731,MAX('MDA3'!I731,'MDA3'!L731)+MAX('MDA3'!J731,'MDA3'!M731))</f>
        <v>123550</v>
      </c>
      <c r="N731" s="11">
        <f>IF(AND(COUNTRY_INFO!I731&gt;0,COUNTRY_INFO!I731&lt;4),IF(J731&gt;MAX('MDA1'!M731,MAX('MDA3'!I731,'MDA3'!L731)+MAX('MDA3'!J731,'MDA3'!M731)),MAX('MDA1'!M731,MAX('MDA3'!I731,'MDA3'!L731)+MAX('MDA3'!J731,'MDA3'!M731)),J731),0)</f>
        <v>0</v>
      </c>
      <c r="O731" s="73">
        <f>IF(AND(COUNTRY_INFO!I731&gt;0,COUNTRY_INFO!I731&lt;4), IF(M731/J731*100&lt;&gt;0, IF(M731/J731*100&gt;100,100,M731/J731*100), "-"),0)</f>
        <v>0</v>
      </c>
      <c r="P731" s="67">
        <f>COUNTRY_INFO!N731</f>
        <v>71690</v>
      </c>
      <c r="Q731" s="61"/>
      <c r="R731" s="61"/>
      <c r="S731" s="11">
        <f>SUM(MAX('MDA2'!J731, 'T1'!L731, MAX(T3_R1!K731, T3_R2!K731)), MAX('MDA1'!K731, 'MDA2'!K731, 'T1'!M731, MAX(T3_R1!L731, T3_R2!L731)), MAX('MDA1'!L731, 'MDA2'!L731, 'T1'!N731, MAX(T3_R1!M731, T3_R2!M731)))</f>
        <v>123554</v>
      </c>
      <c r="T731" s="11">
        <f>IF(AND(COUNTRY_INFO!J731&gt;1,COUNTRY_INFO!J731&lt;4),IF(COUNTRY_INFO!E731&gt;MAX('MDA2'!J731,'T1'!L731,MAX(T3_R1!K731,T3_R2!K731)),MAX('MDA2'!J731,'T1'!L731,MAX(T3_R1!K731,T3_R2!K731)),COUNTRY_INFO!E731),0)</f>
        <v>0</v>
      </c>
      <c r="U731" s="217" t="str">
        <f>IF(AND(COUNTRY_INFO!J731&gt;1,COUNTRY_INFO!J731&lt;4), IF(T731/COUNTRY_INFO!E731*100&lt;&gt;0, IF(T731/COUNTRY_INFO!E731*100&gt;100,100,T731/COUNTRY_INFO!E731*100), "-"),0)</f>
        <v>-</v>
      </c>
      <c r="V731" s="11">
        <f>IF(AND(COUNTRY_INFO!J731&gt;1,COUNTRY_INFO!J731&lt;4),IF(COUNTRY_INFO!F731&gt;MAX('MDA1'!K731,'MDA2'!K731,'T1'!M731,MAX(T3_R1!L731,T3_R2!L731)),MAX('MDA1'!K731,'MDA2'!K731,'T1'!M731,MAX(T3_R1!L731,T3_R2!L731)),COUNTRY_INFO!F731),0)</f>
        <v>44482</v>
      </c>
      <c r="W731" s="217">
        <f>IF(AND(COUNTRY_INFO!J731&gt;1,COUNTRY_INFO!J731&lt;4), IF(V731/COUNTRY_INFO!F731*100&lt;&gt;0, IF(V731/COUNTRY_INFO!F731*100&gt;100,100,V731/COUNTRY_INFO!F731*100), "-"),0)</f>
        <v>92.251856153303748</v>
      </c>
      <c r="X731" s="11">
        <f t="shared" si="82"/>
        <v>44482</v>
      </c>
      <c r="Y731" s="73">
        <f>IF(AND(COUNTRY_INFO!J731&gt;1,COUNTRY_INFO!J731&lt;4), IF(S731/P731*100&lt;&gt;0, IF(X731/P731*100&gt;100,100,X731/P731*100), "-"),0)</f>
        <v>62.047705398242435</v>
      </c>
      <c r="Z731" s="67">
        <f>COUNTRY_INFO!O731</f>
        <v>0</v>
      </c>
      <c r="AA731" s="61"/>
      <c r="AB731" s="61"/>
      <c r="AC731" s="11">
        <f>MAX('T1'!L731,'T2'!J731)+MAX('T1'!M731,'T2'!K731)+MAX('T1'!N731,'T2'!L731)</f>
        <v>0</v>
      </c>
      <c r="AD731" s="11">
        <f>IF(COUNTRY_INFO!K731=1,IF(COUNTRY_INFO!F731*0.33&gt;MAX('T1'!M731,'T2'!K731),MAX('T1'!M731,'T2'!K731),COUNTRY_INFO!F731*0.33),IF(COUNTRY_INFO!K731=2,IF(COUNTRY_INFO!F731*0.5&gt;MAX('T1'!M731,'T2'!K731),MAX('T1'!M731,'T2'!K731),COUNTRY_INFO!F731*0.5),IF(COUNTRY_INFO!K731=3,IF(COUNTRY_INFO!F731&gt;MAX('T1'!M731,'T2'!K731),MAX('T1'!M731,'T2'!K731),COUNTRY_INFO!F731),0)))</f>
        <v>0</v>
      </c>
      <c r="AE731" s="217">
        <f>IF(AND(COUNTRY_INFO!K731&gt;0,COUNTRY_INFO!K731&lt;4),IF(Z731&gt;0,IF(COUNTRY_INFO!K731=1, AD731/(COUNTRY_INFO!F731*0.33)*100, IF(COUNTRY_INFO!K731=2, AD731/(COUNTRY_INFO!F731*0.5)*100, IF(COUNTRY_INFO!K731=3, AD731/COUNTRY_INFO!F731*100))),"-"),0)</f>
        <v>0</v>
      </c>
      <c r="AF731" s="11">
        <f>IF(COUNTRY_INFO!K731=2,IF(COUNTRY_INFO!G731*0.2&gt;MAX('T1'!N731,'T2'!L731),MAX('T1'!N731,'T2'!L731),COUNTRY_INFO!G731*0.2),IF(COUNTRY_INFO!K731=3,IF(COUNTRY_INFO!G731&gt;MAX('T1'!N731,'T2'!L731),MAX('T1'!N731,'T2'!L731),COUNTRY_INFO!G731),0))</f>
        <v>0</v>
      </c>
      <c r="AG731" s="217">
        <f>IF(AND(COUNTRY_INFO!K731&gt;0,COUNTRY_INFO!K731&lt;4),IF(Z731&gt;0,IF(COUNTRY_INFO!K731=1, 0, IF(COUNTRY_INFO!K731=2, AF731/(COUNTRY_INFO!G731*0.2)*100, IF(COUNTRY_INFO!K731=3, AF731/COUNTRY_INFO!G731*100))),"-"),0)</f>
        <v>0</v>
      </c>
      <c r="AH731" s="11">
        <f t="shared" si="83"/>
        <v>0</v>
      </c>
      <c r="AI731" s="73">
        <f>IF(AND(COUNTRY_INFO!K731&gt;0,COUNTRY_INFO!K731&lt;4), IF(AC731/Z731*100&lt;&gt;0, IF(AH731/Z731*100&gt;100,100,AH731/Z731*100), "-"),0)</f>
        <v>0</v>
      </c>
      <c r="AJ731" s="261"/>
      <c r="AK731" s="260">
        <f>IF(AND(D731&lt;&gt;0, D731&lt;&gt;"Unknown",D731&lt;&gt;"Stopped",D731&lt;&gt;"Not required"),D731/COUNTRY_INFO!D731, 0)</f>
        <v>1</v>
      </c>
      <c r="AL731" s="260">
        <f>IF(AND(J731&lt;&gt;0,J731&lt;&gt;"Unknown",J731&lt;&gt;"Stopped",J731&lt;&gt;"Not required"),J731/COUNTRY_INFO!D731, 0)</f>
        <v>0</v>
      </c>
      <c r="AM731" s="260">
        <f>IF(AND(P731&lt;&gt;0,P731&lt;&gt;"Unknown",P731&lt;&gt;"Not required"),P731/(COUNTRY_INFO!E731+COUNTRY_INFO!F731), 0)</f>
        <v>1</v>
      </c>
      <c r="AN731" s="260">
        <f>IF(AND(Z731&lt;&gt;0,Z731&lt;&gt;"Unknown",Z731&lt;&gt;"Not required"),IF(COUNTRY_INFO!K731=1,1,IF(COUNTRY_INFO!K731=2,0.5*COUNTRY_INFO!F731/(0.5*COUNTRY_INFO!F731+0.2*COUNTRY_INFO!G731),IF(COUNTRY_INFO!K731=3,COUNTRY_INFO!F731/(COUNTRY_INFO!F731+COUNTRY_INFO!G731)))),0)</f>
        <v>0</v>
      </c>
      <c r="AO731" s="260">
        <f>IF(AND(Z731&lt;&gt;0,Z731&lt;&gt;"Unknown",Z731&lt;&gt;"Not required"),IF(COUNTRY_INFO!K731=1,0,IF(COUNTRY_INFO!K731=2,0.2*COUNTRY_INFO!G731/(0.5*COUNTRY_INFO!F731+0.2*COUNTRY_INFO!G731),IF(COUNTRY_INFO!K731=3,COUNTRY_INFO!G731/(COUNTRY_INFO!F731+COUNTRY_INFO!G731)))),0)</f>
        <v>0</v>
      </c>
      <c r="AP731" s="259">
        <f>MAX(COUNTRY_INFO!D731*AK731*PROFILE!$G$7,COUNTRY_INFO!D731*AL731*PROFILE!$G$7)</f>
        <v>1.5671394801777139E-2</v>
      </c>
      <c r="AQ731" s="259">
        <f>MAX(COUNTRY_INFO!D731*AK731*PROFILE!$G$8,COUNTRY_INFO!D731*AL731*PROFILE!$G$8,COUNTRY_INFO!D731*AM731*PROFILE!$G$8)</f>
        <v>21922.079496716571</v>
      </c>
      <c r="AR731" s="259">
        <f>MAX(COUNTRY_INFO!D731*AK731*PROFILE!$G$9,COUNTRY_INFO!D731*AL731*PROFILE!$G$9,COUNTRY_INFO!D731*AM731*PROFILE!$G$9,IF(AND(DISTRICT!Z731&lt;&gt;"Unknown",Z731&lt;&gt;"Not required"),COUNTRY_INFO!O731*DISTRICT!AN731,0))</f>
        <v>45525.749804127197</v>
      </c>
      <c r="AS731" s="259">
        <f>MAX(COUNTRY_INFO!D731*AK731*PROFILE!$G$10,COUNTRY_INFO!D731*AL731*PROFILE!$G$10,IF(AND(DISTRICT!Z731&lt;&gt;"Unknown",Z731&lt;&gt;"Not required"),COUNTRY_INFO!O731*DISTRICT!AO731,0))</f>
        <v>82227.15502776143</v>
      </c>
      <c r="AT731" s="259">
        <f t="shared" si="84"/>
        <v>149675</v>
      </c>
      <c r="AU731" s="258" t="str">
        <f t="shared" si="79"/>
        <v>Y</v>
      </c>
      <c r="AV731" s="259">
        <f>MAX('MDA2'!J731,'T1'!L731,'T2'!J731,T3_R1!K731,T3_R2!K731)</f>
        <v>0</v>
      </c>
      <c r="AW731" s="259">
        <f>MAX('MDA1'!K731,'MDA2'!K731,'MDA3'!I731,'MDA3'!L731,'T1'!M731,'T2'!K731,T3_R1!L731,T3_R2!L731)</f>
        <v>44482</v>
      </c>
      <c r="AX731" s="259">
        <f>MAX('MDA1'!L731,'MDA2'!L731,'MDA3'!J731,'MDA3'!M731,'T1'!N731,'T2'!L731,T3_R1!M731,T3_R2!M731)</f>
        <v>79072</v>
      </c>
      <c r="AY731" s="259">
        <f t="shared" si="85"/>
        <v>123554</v>
      </c>
      <c r="AZ731" s="259">
        <f>MAX('MDA2'!J731,T731)</f>
        <v>0</v>
      </c>
      <c r="BA731" s="259">
        <f>MAX('MDA1'!K731,'MDA2'!K731,'MDA3'!I731,'MDA3'!L731,V731,AD731)</f>
        <v>44482</v>
      </c>
      <c r="BB731" s="259">
        <f>MAX('MDA1'!L731,'MDA2'!L731,'MDA3'!J731,'MDA3'!M731,AF731)</f>
        <v>79072</v>
      </c>
      <c r="BC731" s="259">
        <f t="shared" si="80"/>
        <v>123554</v>
      </c>
      <c r="BD731" s="260">
        <f t="shared" si="81"/>
        <v>82.548187740103558</v>
      </c>
    </row>
    <row r="732" spans="1:56" x14ac:dyDescent="0.2">
      <c r="A732" s="10" t="str">
        <f>IF(COUNTRY_INFO!A732=0," ",COUNTRY_INFO!A732)</f>
        <v>Ethiopia</v>
      </c>
      <c r="B732" s="10" t="str">
        <f>IF(COUNTRY_INFO!B732=0," ",COUNTRY_INFO!B732)</f>
        <v>SNNPR Silti</v>
      </c>
      <c r="C732" s="87" t="str">
        <f>IF(COUNTRY_INFO!C732=0," ",COUNTRY_INFO!C732)</f>
        <v>Mirab Azernet Berbere</v>
      </c>
      <c r="D732" s="67">
        <f>COUNTRY_INFO!L732</f>
        <v>0</v>
      </c>
      <c r="E732" s="61"/>
      <c r="F732" s="61"/>
      <c r="G732" s="11">
        <f>MAX('MDA1'!M732,'MDA2'!M732)</f>
        <v>0</v>
      </c>
      <c r="H732" s="11">
        <f>IF(AND(COUNTRY_INFO!H732&gt;0,COUNTRY_INFO!H732&lt;4),IF(D732&gt;MAX('MDA1'!M732,'MDA2'!M732),MAX('MDA1'!M732,'MDA2'!M732),D732),0)</f>
        <v>0</v>
      </c>
      <c r="I732" s="73">
        <f>IF(AND(COUNTRY_INFO!H732&gt;0,COUNTRY_INFO!H732&lt;4), IF(G732/D732*100&lt;&gt;0, IF(G732/D732*100&gt;100,100,G732/D732*100), "-"),0)</f>
        <v>0</v>
      </c>
      <c r="J732" s="67">
        <f>COUNTRY_INFO!M732</f>
        <v>0</v>
      </c>
      <c r="K732" s="61"/>
      <c r="L732" s="61"/>
      <c r="M732" s="11">
        <f>MAX('MDA1'!M732,MAX('MDA3'!I732,'MDA3'!L732)+MAX('MDA3'!J732,'MDA3'!M732))</f>
        <v>0</v>
      </c>
      <c r="N732" s="11">
        <f>IF(AND(COUNTRY_INFO!I732&gt;0,COUNTRY_INFO!I732&lt;4),IF(J732&gt;MAX('MDA1'!M732,MAX('MDA3'!I732,'MDA3'!L732)+MAX('MDA3'!J732,'MDA3'!M732)),MAX('MDA1'!M732,MAX('MDA3'!I732,'MDA3'!L732)+MAX('MDA3'!J732,'MDA3'!M732)),J732),0)</f>
        <v>0</v>
      </c>
      <c r="O732" s="73">
        <f>IF(AND(COUNTRY_INFO!I732&gt;0,COUNTRY_INFO!I732&lt;4), IF(M732/J732*100&lt;&gt;0, IF(M732/J732*100&gt;100,100,M732/J732*100), "-"),0)</f>
        <v>0</v>
      </c>
      <c r="P732" s="67">
        <f>COUNTRY_INFO!N732</f>
        <v>0</v>
      </c>
      <c r="Q732" s="61"/>
      <c r="R732" s="61"/>
      <c r="S732" s="11">
        <f>SUM(MAX('MDA2'!J732, 'T1'!L732, MAX(T3_R1!K732, T3_R2!K732)), MAX('MDA1'!K732, 'MDA2'!K732, 'T1'!M732, MAX(T3_R1!L732, T3_R2!L732)), MAX('MDA1'!L732, 'MDA2'!L732, 'T1'!N732, MAX(T3_R1!M732, T3_R2!M732)))</f>
        <v>0</v>
      </c>
      <c r="T732" s="11">
        <f>IF(AND(COUNTRY_INFO!J732&gt;1,COUNTRY_INFO!J732&lt;4),IF(COUNTRY_INFO!E732&gt;MAX('MDA2'!J732,'T1'!L732,MAX(T3_R1!K732,T3_R2!K732)),MAX('MDA2'!J732,'T1'!L732,MAX(T3_R1!K732,T3_R2!K732)),COUNTRY_INFO!E732),0)</f>
        <v>0</v>
      </c>
      <c r="U732" s="217">
        <f>IF(AND(COUNTRY_INFO!J732&gt;1,COUNTRY_INFO!J732&lt;4), IF(T732/COUNTRY_INFO!E732*100&lt;&gt;0, IF(T732/COUNTRY_INFO!E732*100&gt;100,100,T732/COUNTRY_INFO!E732*100), "-"),0)</f>
        <v>0</v>
      </c>
      <c r="V732" s="11">
        <f>IF(AND(COUNTRY_INFO!J732&gt;1,COUNTRY_INFO!J732&lt;4),IF(COUNTRY_INFO!F732&gt;MAX('MDA1'!K732,'MDA2'!K732,'T1'!M732,MAX(T3_R1!L732,T3_R2!L732)),MAX('MDA1'!K732,'MDA2'!K732,'T1'!M732,MAX(T3_R1!L732,T3_R2!L732)),COUNTRY_INFO!F732),0)</f>
        <v>0</v>
      </c>
      <c r="W732" s="217">
        <f>IF(AND(COUNTRY_INFO!J732&gt;1,COUNTRY_INFO!J732&lt;4), IF(V732/COUNTRY_INFO!F732*100&lt;&gt;0, IF(V732/COUNTRY_INFO!F732*100&gt;100,100,V732/COUNTRY_INFO!F732*100), "-"),0)</f>
        <v>0</v>
      </c>
      <c r="X732" s="11">
        <f t="shared" si="82"/>
        <v>0</v>
      </c>
      <c r="Y732" s="73">
        <f>IF(AND(COUNTRY_INFO!J732&gt;1,COUNTRY_INFO!J732&lt;4), IF(S732/P732*100&lt;&gt;0, IF(X732/P732*100&gt;100,100,X732/P732*100), "-"),0)</f>
        <v>0</v>
      </c>
      <c r="Z732" s="67">
        <f>COUNTRY_INFO!O732</f>
        <v>0</v>
      </c>
      <c r="AA732" s="61"/>
      <c r="AB732" s="61"/>
      <c r="AC732" s="11">
        <f>MAX('T1'!L732,'T2'!J732)+MAX('T1'!M732,'T2'!K732)+MAX('T1'!N732,'T2'!L732)</f>
        <v>0</v>
      </c>
      <c r="AD732" s="11">
        <f>IF(COUNTRY_INFO!K732=1,IF(COUNTRY_INFO!F732*0.33&gt;MAX('T1'!M732,'T2'!K732),MAX('T1'!M732,'T2'!K732),COUNTRY_INFO!F732*0.33),IF(COUNTRY_INFO!K732=2,IF(COUNTRY_INFO!F732*0.5&gt;MAX('T1'!M732,'T2'!K732),MAX('T1'!M732,'T2'!K732),COUNTRY_INFO!F732*0.5),IF(COUNTRY_INFO!K732=3,IF(COUNTRY_INFO!F732&gt;MAX('T1'!M732,'T2'!K732),MAX('T1'!M732,'T2'!K732),COUNTRY_INFO!F732),0)))</f>
        <v>0</v>
      </c>
      <c r="AE732" s="217">
        <f>IF(AND(COUNTRY_INFO!K732&gt;0,COUNTRY_INFO!K732&lt;4),IF(Z732&gt;0,IF(COUNTRY_INFO!K732=1, AD732/(COUNTRY_INFO!F732*0.33)*100, IF(COUNTRY_INFO!K732=2, AD732/(COUNTRY_INFO!F732*0.5)*100, IF(COUNTRY_INFO!K732=3, AD732/COUNTRY_INFO!F732*100))),"-"),0)</f>
        <v>0</v>
      </c>
      <c r="AF732" s="11">
        <f>IF(COUNTRY_INFO!K732=2,IF(COUNTRY_INFO!G732*0.2&gt;MAX('T1'!N732,'T2'!L732),MAX('T1'!N732,'T2'!L732),COUNTRY_INFO!G732*0.2),IF(COUNTRY_INFO!K732=3,IF(COUNTRY_INFO!G732&gt;MAX('T1'!N732,'T2'!L732),MAX('T1'!N732,'T2'!L732),COUNTRY_INFO!G732),0))</f>
        <v>0</v>
      </c>
      <c r="AG732" s="217">
        <f>IF(AND(COUNTRY_INFO!K732&gt;0,COUNTRY_INFO!K732&lt;4),IF(Z732&gt;0,IF(COUNTRY_INFO!K732=1, 0, IF(COUNTRY_INFO!K732=2, AF732/(COUNTRY_INFO!G732*0.2)*100, IF(COUNTRY_INFO!K732=3, AF732/COUNTRY_INFO!G732*100))),"-"),0)</f>
        <v>0</v>
      </c>
      <c r="AH732" s="11">
        <f t="shared" si="83"/>
        <v>0</v>
      </c>
      <c r="AI732" s="73">
        <f>IF(AND(COUNTRY_INFO!K732&gt;0,COUNTRY_INFO!K732&lt;4), IF(AC732/Z732*100&lt;&gt;0, IF(AH732/Z732*100&gt;100,100,AH732/Z732*100), "-"),0)</f>
        <v>0</v>
      </c>
      <c r="AJ732" s="261"/>
      <c r="AK732" s="260">
        <f>IF(AND(D732&lt;&gt;0, D732&lt;&gt;"Unknown",D732&lt;&gt;"Stopped",D732&lt;&gt;"Not required"),D732/COUNTRY_INFO!D732, 0)</f>
        <v>0</v>
      </c>
      <c r="AL732" s="260">
        <f>IF(AND(J732&lt;&gt;0,J732&lt;&gt;"Unknown",J732&lt;&gt;"Stopped",J732&lt;&gt;"Not required"),J732/COUNTRY_INFO!D732, 0)</f>
        <v>0</v>
      </c>
      <c r="AM732" s="260">
        <f>IF(AND(P732&lt;&gt;0,P732&lt;&gt;"Unknown",P732&lt;&gt;"Not required"),P732/(COUNTRY_INFO!E732+COUNTRY_INFO!F732), 0)</f>
        <v>0</v>
      </c>
      <c r="AN732" s="260">
        <f>IF(AND(Z732&lt;&gt;0,Z732&lt;&gt;"Unknown",Z732&lt;&gt;"Not required"),IF(COUNTRY_INFO!K732=1,1,IF(COUNTRY_INFO!K732=2,0.5*COUNTRY_INFO!F732/(0.5*COUNTRY_INFO!F732+0.2*COUNTRY_INFO!G732),IF(COUNTRY_INFO!K732=3,COUNTRY_INFO!F732/(COUNTRY_INFO!F732+COUNTRY_INFO!G732)))),0)</f>
        <v>0</v>
      </c>
      <c r="AO732" s="260">
        <f>IF(AND(Z732&lt;&gt;0,Z732&lt;&gt;"Unknown",Z732&lt;&gt;"Not required"),IF(COUNTRY_INFO!K732=1,0,IF(COUNTRY_INFO!K732=2,0.2*COUNTRY_INFO!G732/(0.5*COUNTRY_INFO!F732+0.2*COUNTRY_INFO!G732),IF(COUNTRY_INFO!K732=3,COUNTRY_INFO!G732/(COUNTRY_INFO!F732+COUNTRY_INFO!G732)))),0)</f>
        <v>0</v>
      </c>
      <c r="AP732" s="259">
        <f>MAX(COUNTRY_INFO!D732*AK732*PROFILE!$G$7,COUNTRY_INFO!D732*AL732*PROFILE!$G$7)</f>
        <v>0</v>
      </c>
      <c r="AQ732" s="259">
        <f>MAX(COUNTRY_INFO!D732*AK732*PROFILE!$G$8,COUNTRY_INFO!D732*AL732*PROFILE!$G$8,COUNTRY_INFO!D732*AM732*PROFILE!$G$8)</f>
        <v>0</v>
      </c>
      <c r="AR732" s="259">
        <f>MAX(COUNTRY_INFO!D732*AK732*PROFILE!$G$9,COUNTRY_INFO!D732*AL732*PROFILE!$G$9,COUNTRY_INFO!D732*AM732*PROFILE!$G$9,IF(AND(DISTRICT!Z732&lt;&gt;"Unknown",Z732&lt;&gt;"Not required"),COUNTRY_INFO!O732*DISTRICT!AN732,0))</f>
        <v>0</v>
      </c>
      <c r="AS732" s="259">
        <f>MAX(COUNTRY_INFO!D732*AK732*PROFILE!$G$10,COUNTRY_INFO!D732*AL732*PROFILE!$G$10,IF(AND(DISTRICT!Z732&lt;&gt;"Unknown",Z732&lt;&gt;"Not required"),COUNTRY_INFO!O732*DISTRICT!AO732,0))</f>
        <v>0</v>
      </c>
      <c r="AT732" s="259">
        <f t="shared" si="84"/>
        <v>0</v>
      </c>
      <c r="AU732" s="258">
        <f t="shared" si="79"/>
        <v>0</v>
      </c>
      <c r="AV732" s="259">
        <f>MAX('MDA2'!J732,'T1'!L732,'T2'!J732,T3_R1!K732,T3_R2!K732)</f>
        <v>0</v>
      </c>
      <c r="AW732" s="259">
        <f>MAX('MDA1'!K732,'MDA2'!K732,'MDA3'!I732,'MDA3'!L732,'T1'!M732,'T2'!K732,T3_R1!L732,T3_R2!L732)</f>
        <v>0</v>
      </c>
      <c r="AX732" s="259">
        <f>MAX('MDA1'!L732,'MDA2'!L732,'MDA3'!J732,'MDA3'!M732,'T1'!N732,'T2'!L732,T3_R1!M732,T3_R2!M732)</f>
        <v>0</v>
      </c>
      <c r="AY732" s="259">
        <f t="shared" si="85"/>
        <v>0</v>
      </c>
      <c r="AZ732" s="259">
        <f>MAX('MDA2'!J732,T732)</f>
        <v>0</v>
      </c>
      <c r="BA732" s="259">
        <f>MAX('MDA1'!K732,'MDA2'!K732,'MDA3'!I732,'MDA3'!L732,V732,AD732)</f>
        <v>0</v>
      </c>
      <c r="BB732" s="259">
        <f>MAX('MDA1'!L732,'MDA2'!L732,'MDA3'!J732,'MDA3'!M732,AF732)</f>
        <v>0</v>
      </c>
      <c r="BC732" s="259">
        <f t="shared" si="80"/>
        <v>0</v>
      </c>
      <c r="BD732" s="260">
        <f t="shared" si="81"/>
        <v>0</v>
      </c>
    </row>
    <row r="733" spans="1:56" x14ac:dyDescent="0.2">
      <c r="A733" s="10" t="str">
        <f>IF(COUNTRY_INFO!A733=0," ",COUNTRY_INFO!A733)</f>
        <v>Ethiopia</v>
      </c>
      <c r="B733" s="10" t="str">
        <f>IF(COUNTRY_INFO!B733=0," ",COUNTRY_INFO!B733)</f>
        <v>SNNPR Silti</v>
      </c>
      <c r="C733" s="87" t="str">
        <f>IF(COUNTRY_INFO!C733=0," ",COUNTRY_INFO!C733)</f>
        <v>Misirak Azernet Berbere</v>
      </c>
      <c r="D733" s="67">
        <f>COUNTRY_INFO!L733</f>
        <v>0</v>
      </c>
      <c r="E733" s="61"/>
      <c r="F733" s="61"/>
      <c r="G733" s="11">
        <f>MAX('MDA1'!M733,'MDA2'!M733)</f>
        <v>0</v>
      </c>
      <c r="H733" s="11">
        <f>IF(AND(COUNTRY_INFO!H733&gt;0,COUNTRY_INFO!H733&lt;4),IF(D733&gt;MAX('MDA1'!M733,'MDA2'!M733),MAX('MDA1'!M733,'MDA2'!M733),D733),0)</f>
        <v>0</v>
      </c>
      <c r="I733" s="73">
        <f>IF(AND(COUNTRY_INFO!H733&gt;0,COUNTRY_INFO!H733&lt;4), IF(G733/D733*100&lt;&gt;0, IF(G733/D733*100&gt;100,100,G733/D733*100), "-"),0)</f>
        <v>0</v>
      </c>
      <c r="J733" s="67">
        <f>COUNTRY_INFO!M733</f>
        <v>0</v>
      </c>
      <c r="K733" s="61"/>
      <c r="L733" s="61"/>
      <c r="M733" s="11">
        <f>MAX('MDA1'!M733,MAX('MDA3'!I733,'MDA3'!L733)+MAX('MDA3'!J733,'MDA3'!M733))</f>
        <v>0</v>
      </c>
      <c r="N733" s="11">
        <f>IF(AND(COUNTRY_INFO!I733&gt;0,COUNTRY_INFO!I733&lt;4),IF(J733&gt;MAX('MDA1'!M733,MAX('MDA3'!I733,'MDA3'!L733)+MAX('MDA3'!J733,'MDA3'!M733)),MAX('MDA1'!M733,MAX('MDA3'!I733,'MDA3'!L733)+MAX('MDA3'!J733,'MDA3'!M733)),J733),0)</f>
        <v>0</v>
      </c>
      <c r="O733" s="73">
        <f>IF(AND(COUNTRY_INFO!I733&gt;0,COUNTRY_INFO!I733&lt;4), IF(M733/J733*100&lt;&gt;0, IF(M733/J733*100&gt;100,100,M733/J733*100), "-"),0)</f>
        <v>0</v>
      </c>
      <c r="P733" s="67">
        <f>COUNTRY_INFO!N733</f>
        <v>0</v>
      </c>
      <c r="Q733" s="61"/>
      <c r="R733" s="61"/>
      <c r="S733" s="11">
        <f>SUM(MAX('MDA2'!J733, 'T1'!L733, MAX(T3_R1!K733, T3_R2!K733)), MAX('MDA1'!K733, 'MDA2'!K733, 'T1'!M733, MAX(T3_R1!L733, T3_R2!L733)), MAX('MDA1'!L733, 'MDA2'!L733, 'T1'!N733, MAX(T3_R1!M733, T3_R2!M733)))</f>
        <v>0</v>
      </c>
      <c r="T733" s="11">
        <f>IF(AND(COUNTRY_INFO!J733&gt;1,COUNTRY_INFO!J733&lt;4),IF(COUNTRY_INFO!E733&gt;MAX('MDA2'!J733,'T1'!L733,MAX(T3_R1!K733,T3_R2!K733)),MAX('MDA2'!J733,'T1'!L733,MAX(T3_R1!K733,T3_R2!K733)),COUNTRY_INFO!E733),0)</f>
        <v>0</v>
      </c>
      <c r="U733" s="217">
        <f>IF(AND(COUNTRY_INFO!J733&gt;1,COUNTRY_INFO!J733&lt;4), IF(T733/COUNTRY_INFO!E733*100&lt;&gt;0, IF(T733/COUNTRY_INFO!E733*100&gt;100,100,T733/COUNTRY_INFO!E733*100), "-"),0)</f>
        <v>0</v>
      </c>
      <c r="V733" s="11">
        <f>IF(AND(COUNTRY_INFO!J733&gt;1,COUNTRY_INFO!J733&lt;4),IF(COUNTRY_INFO!F733&gt;MAX('MDA1'!K733,'MDA2'!K733,'T1'!M733,MAX(T3_R1!L733,T3_R2!L733)),MAX('MDA1'!K733,'MDA2'!K733,'T1'!M733,MAX(T3_R1!L733,T3_R2!L733)),COUNTRY_INFO!F733),0)</f>
        <v>0</v>
      </c>
      <c r="W733" s="217">
        <f>IF(AND(COUNTRY_INFO!J733&gt;1,COUNTRY_INFO!J733&lt;4), IF(V733/COUNTRY_INFO!F733*100&lt;&gt;0, IF(V733/COUNTRY_INFO!F733*100&gt;100,100,V733/COUNTRY_INFO!F733*100), "-"),0)</f>
        <v>0</v>
      </c>
      <c r="X733" s="11">
        <f t="shared" si="82"/>
        <v>0</v>
      </c>
      <c r="Y733" s="73">
        <f>IF(AND(COUNTRY_INFO!J733&gt;1,COUNTRY_INFO!J733&lt;4), IF(S733/P733*100&lt;&gt;0, IF(X733/P733*100&gt;100,100,X733/P733*100), "-"),0)</f>
        <v>0</v>
      </c>
      <c r="Z733" s="67">
        <f>COUNTRY_INFO!O733</f>
        <v>0</v>
      </c>
      <c r="AA733" s="61"/>
      <c r="AB733" s="61"/>
      <c r="AC733" s="11">
        <f>MAX('T1'!L733,'T2'!J733)+MAX('T1'!M733,'T2'!K733)+MAX('T1'!N733,'T2'!L733)</f>
        <v>0</v>
      </c>
      <c r="AD733" s="11">
        <f>IF(COUNTRY_INFO!K733=1,IF(COUNTRY_INFO!F733*0.33&gt;MAX('T1'!M733,'T2'!K733),MAX('T1'!M733,'T2'!K733),COUNTRY_INFO!F733*0.33),IF(COUNTRY_INFO!K733=2,IF(COUNTRY_INFO!F733*0.5&gt;MAX('T1'!M733,'T2'!K733),MAX('T1'!M733,'T2'!K733),COUNTRY_INFO!F733*0.5),IF(COUNTRY_INFO!K733=3,IF(COUNTRY_INFO!F733&gt;MAX('T1'!M733,'T2'!K733),MAX('T1'!M733,'T2'!K733),COUNTRY_INFO!F733),0)))</f>
        <v>0</v>
      </c>
      <c r="AE733" s="217">
        <f>IF(AND(COUNTRY_INFO!K733&gt;0,COUNTRY_INFO!K733&lt;4),IF(Z733&gt;0,IF(COUNTRY_INFO!K733=1, AD733/(COUNTRY_INFO!F733*0.33)*100, IF(COUNTRY_INFO!K733=2, AD733/(COUNTRY_INFO!F733*0.5)*100, IF(COUNTRY_INFO!K733=3, AD733/COUNTRY_INFO!F733*100))),"-"),0)</f>
        <v>0</v>
      </c>
      <c r="AF733" s="11">
        <f>IF(COUNTRY_INFO!K733=2,IF(COUNTRY_INFO!G733*0.2&gt;MAX('T1'!N733,'T2'!L733),MAX('T1'!N733,'T2'!L733),COUNTRY_INFO!G733*0.2),IF(COUNTRY_INFO!K733=3,IF(COUNTRY_INFO!G733&gt;MAX('T1'!N733,'T2'!L733),MAX('T1'!N733,'T2'!L733),COUNTRY_INFO!G733),0))</f>
        <v>0</v>
      </c>
      <c r="AG733" s="217">
        <f>IF(AND(COUNTRY_INFO!K733&gt;0,COUNTRY_INFO!K733&lt;4),IF(Z733&gt;0,IF(COUNTRY_INFO!K733=1, 0, IF(COUNTRY_INFO!K733=2, AF733/(COUNTRY_INFO!G733*0.2)*100, IF(COUNTRY_INFO!K733=3, AF733/COUNTRY_INFO!G733*100))),"-"),0)</f>
        <v>0</v>
      </c>
      <c r="AH733" s="11">
        <f t="shared" si="83"/>
        <v>0</v>
      </c>
      <c r="AI733" s="73">
        <f>IF(AND(COUNTRY_INFO!K733&gt;0,COUNTRY_INFO!K733&lt;4), IF(AC733/Z733*100&lt;&gt;0, IF(AH733/Z733*100&gt;100,100,AH733/Z733*100), "-"),0)</f>
        <v>0</v>
      </c>
      <c r="AJ733" s="261"/>
      <c r="AK733" s="260">
        <f>IF(AND(D733&lt;&gt;0, D733&lt;&gt;"Unknown",D733&lt;&gt;"Stopped",D733&lt;&gt;"Not required"),D733/COUNTRY_INFO!D733, 0)</f>
        <v>0</v>
      </c>
      <c r="AL733" s="260">
        <f>IF(AND(J733&lt;&gt;0,J733&lt;&gt;"Unknown",J733&lt;&gt;"Stopped",J733&lt;&gt;"Not required"),J733/COUNTRY_INFO!D733, 0)</f>
        <v>0</v>
      </c>
      <c r="AM733" s="260">
        <f>IF(AND(P733&lt;&gt;0,P733&lt;&gt;"Unknown",P733&lt;&gt;"Not required"),P733/(COUNTRY_INFO!E733+COUNTRY_INFO!F733), 0)</f>
        <v>0</v>
      </c>
      <c r="AN733" s="260">
        <f>IF(AND(Z733&lt;&gt;0,Z733&lt;&gt;"Unknown",Z733&lt;&gt;"Not required"),IF(COUNTRY_INFO!K733=1,1,IF(COUNTRY_INFO!K733=2,0.5*COUNTRY_INFO!F733/(0.5*COUNTRY_INFO!F733+0.2*COUNTRY_INFO!G733),IF(COUNTRY_INFO!K733=3,COUNTRY_INFO!F733/(COUNTRY_INFO!F733+COUNTRY_INFO!G733)))),0)</f>
        <v>0</v>
      </c>
      <c r="AO733" s="260">
        <f>IF(AND(Z733&lt;&gt;0,Z733&lt;&gt;"Unknown",Z733&lt;&gt;"Not required"),IF(COUNTRY_INFO!K733=1,0,IF(COUNTRY_INFO!K733=2,0.2*COUNTRY_INFO!G733/(0.5*COUNTRY_INFO!F733+0.2*COUNTRY_INFO!G733),IF(COUNTRY_INFO!K733=3,COUNTRY_INFO!G733/(COUNTRY_INFO!F733+COUNTRY_INFO!G733)))),0)</f>
        <v>0</v>
      </c>
      <c r="AP733" s="259">
        <f>MAX(COUNTRY_INFO!D733*AK733*PROFILE!$G$7,COUNTRY_INFO!D733*AL733*PROFILE!$G$7)</f>
        <v>0</v>
      </c>
      <c r="AQ733" s="259">
        <f>MAX(COUNTRY_INFO!D733*AK733*PROFILE!$G$8,COUNTRY_INFO!D733*AL733*PROFILE!$G$8,COUNTRY_INFO!D733*AM733*PROFILE!$G$8)</f>
        <v>0</v>
      </c>
      <c r="AR733" s="259">
        <f>MAX(COUNTRY_INFO!D733*AK733*PROFILE!$G$9,COUNTRY_INFO!D733*AL733*PROFILE!$G$9,COUNTRY_INFO!D733*AM733*PROFILE!$G$9,IF(AND(DISTRICT!Z733&lt;&gt;"Unknown",Z733&lt;&gt;"Not required"),COUNTRY_INFO!O733*DISTRICT!AN733,0))</f>
        <v>0</v>
      </c>
      <c r="AS733" s="259">
        <f>MAX(COUNTRY_INFO!D733*AK733*PROFILE!$G$10,COUNTRY_INFO!D733*AL733*PROFILE!$G$10,IF(AND(DISTRICT!Z733&lt;&gt;"Unknown",Z733&lt;&gt;"Not required"),COUNTRY_INFO!O733*DISTRICT!AO733,0))</f>
        <v>0</v>
      </c>
      <c r="AT733" s="259">
        <f t="shared" si="84"/>
        <v>0</v>
      </c>
      <c r="AU733" s="258">
        <f t="shared" si="79"/>
        <v>0</v>
      </c>
      <c r="AV733" s="259">
        <f>MAX('MDA2'!J733,'T1'!L733,'T2'!J733,T3_R1!K733,T3_R2!K733)</f>
        <v>0</v>
      </c>
      <c r="AW733" s="259">
        <f>MAX('MDA1'!K733,'MDA2'!K733,'MDA3'!I733,'MDA3'!L733,'T1'!M733,'T2'!K733,T3_R1!L733,T3_R2!L733)</f>
        <v>0</v>
      </c>
      <c r="AX733" s="259">
        <f>MAX('MDA1'!L733,'MDA2'!L733,'MDA3'!J733,'MDA3'!M733,'T1'!N733,'T2'!L733,T3_R1!M733,T3_R2!M733)</f>
        <v>0</v>
      </c>
      <c r="AY733" s="259">
        <f t="shared" si="85"/>
        <v>0</v>
      </c>
      <c r="AZ733" s="259">
        <f>MAX('MDA2'!J733,T733)</f>
        <v>0</v>
      </c>
      <c r="BA733" s="259">
        <f>MAX('MDA1'!K733,'MDA2'!K733,'MDA3'!I733,'MDA3'!L733,V733,AD733)</f>
        <v>0</v>
      </c>
      <c r="BB733" s="259">
        <f>MAX('MDA1'!L733,'MDA2'!L733,'MDA3'!J733,'MDA3'!M733,AF733)</f>
        <v>0</v>
      </c>
      <c r="BC733" s="259">
        <f t="shared" si="80"/>
        <v>0</v>
      </c>
      <c r="BD733" s="260">
        <f t="shared" si="81"/>
        <v>0</v>
      </c>
    </row>
    <row r="734" spans="1:56" x14ac:dyDescent="0.2">
      <c r="A734" s="10" t="str">
        <f>IF(COUNTRY_INFO!A734=0," ",COUNTRY_INFO!A734)</f>
        <v>Ethiopia</v>
      </c>
      <c r="B734" s="10" t="str">
        <f>IF(COUNTRY_INFO!B734=0," ",COUNTRY_INFO!B734)</f>
        <v>SNNPR Silti</v>
      </c>
      <c r="C734" s="87" t="str">
        <f>IF(COUNTRY_INFO!C734=0," ",COUNTRY_INFO!C734)</f>
        <v>Sankura</v>
      </c>
      <c r="D734" s="67">
        <f>COUNTRY_INFO!L734</f>
        <v>108082</v>
      </c>
      <c r="E734" s="61"/>
      <c r="F734" s="61"/>
      <c r="G734" s="11">
        <f>MAX('MDA1'!M734,'MDA2'!M734)</f>
        <v>87451</v>
      </c>
      <c r="H734" s="11">
        <f>IF(AND(COUNTRY_INFO!H734&gt;0,COUNTRY_INFO!H734&lt;4),IF(D734&gt;MAX('MDA1'!M734,'MDA2'!M734),MAX('MDA1'!M734,'MDA2'!M734),D734),0)</f>
        <v>87451</v>
      </c>
      <c r="I734" s="73">
        <f>IF(AND(COUNTRY_INFO!H734&gt;0,COUNTRY_INFO!H734&lt;4), IF(G734/D734*100&lt;&gt;0, IF(G734/D734*100&gt;100,100,G734/D734*100), "-"),0)</f>
        <v>80.911715179215776</v>
      </c>
      <c r="J734" s="67">
        <f>COUNTRY_INFO!M734</f>
        <v>0</v>
      </c>
      <c r="K734" s="61"/>
      <c r="L734" s="61"/>
      <c r="M734" s="11">
        <f>MAX('MDA1'!M734,MAX('MDA3'!I734,'MDA3'!L734)+MAX('MDA3'!J734,'MDA3'!M734))</f>
        <v>87451</v>
      </c>
      <c r="N734" s="11">
        <f>IF(AND(COUNTRY_INFO!I734&gt;0,COUNTRY_INFO!I734&lt;4),IF(J734&gt;MAX('MDA1'!M734,MAX('MDA3'!I734,'MDA3'!L734)+MAX('MDA3'!J734,'MDA3'!M734)),MAX('MDA1'!M734,MAX('MDA3'!I734,'MDA3'!L734)+MAX('MDA3'!J734,'MDA3'!M734)),J734),0)</f>
        <v>0</v>
      </c>
      <c r="O734" s="73">
        <f>IF(AND(COUNTRY_INFO!I734&gt;0,COUNTRY_INFO!I734&lt;4), IF(M734/J734*100&lt;&gt;0, IF(M734/J734*100&gt;100,100,M734/J734*100), "-"),0)</f>
        <v>0</v>
      </c>
      <c r="P734" s="67">
        <f>COUNTRY_INFO!N734</f>
        <v>51768</v>
      </c>
      <c r="Q734" s="61"/>
      <c r="R734" s="61"/>
      <c r="S734" s="11">
        <f>SUM(MAX('MDA2'!J734, 'T1'!L734, MAX(T3_R1!K734, T3_R2!K734)), MAX('MDA1'!K734, 'MDA2'!K734, 'T1'!M734, MAX(T3_R1!L734, T3_R2!L734)), MAX('MDA1'!L734, 'MDA2'!L734, 'T1'!N734, MAX(T3_R1!M734, T3_R2!M734)))</f>
        <v>87451</v>
      </c>
      <c r="T734" s="11">
        <f>IF(AND(COUNTRY_INFO!J734&gt;1,COUNTRY_INFO!J734&lt;4),IF(COUNTRY_INFO!E734&gt;MAX('MDA2'!J734,'T1'!L734,MAX(T3_R1!K734,T3_R2!K734)),MAX('MDA2'!J734,'T1'!L734,MAX(T3_R1!K734,T3_R2!K734)),COUNTRY_INFO!E734),0)</f>
        <v>0</v>
      </c>
      <c r="U734" s="217" t="str">
        <f>IF(AND(COUNTRY_INFO!J734&gt;1,COUNTRY_INFO!J734&lt;4), IF(T734/COUNTRY_INFO!E734*100&lt;&gt;0, IF(T734/COUNTRY_INFO!E734*100&gt;100,100,T734/COUNTRY_INFO!E734*100), "-"),0)</f>
        <v>-</v>
      </c>
      <c r="V734" s="11">
        <f>IF(AND(COUNTRY_INFO!J734&gt;1,COUNTRY_INFO!J734&lt;4),IF(COUNTRY_INFO!F734&gt;MAX('MDA1'!K734,'MDA2'!K734,'T1'!M734,MAX(T3_R1!L734,T3_R2!L734)),MAX('MDA1'!K734,'MDA2'!K734,'T1'!M734,MAX(T3_R1!L734,T3_R2!L734)),COUNTRY_INFO!F734),0)</f>
        <v>31482</v>
      </c>
      <c r="W734" s="217">
        <f>IF(AND(COUNTRY_INFO!J734&gt;1,COUNTRY_INFO!J734&lt;4), IF(V734/COUNTRY_INFO!F734*100&lt;&gt;0, IF(V734/COUNTRY_INFO!F734*100&gt;100,100,V734/COUNTRY_INFO!F734*100), "-"),0)</f>
        <v>90.416152100864466</v>
      </c>
      <c r="X734" s="11">
        <f t="shared" si="82"/>
        <v>31482</v>
      </c>
      <c r="Y734" s="73">
        <f>IF(AND(COUNTRY_INFO!J734&gt;1,COUNTRY_INFO!J734&lt;4), IF(S734/P734*100&lt;&gt;0, IF(X734/P734*100&gt;100,100,X734/P734*100), "-"),0)</f>
        <v>60.813630041724622</v>
      </c>
      <c r="Z734" s="67">
        <f>COUNTRY_INFO!O734</f>
        <v>0</v>
      </c>
      <c r="AA734" s="61"/>
      <c r="AB734" s="61"/>
      <c r="AC734" s="11">
        <f>MAX('T1'!L734,'T2'!J734)+MAX('T1'!M734,'T2'!K734)+MAX('T1'!N734,'T2'!L734)</f>
        <v>0</v>
      </c>
      <c r="AD734" s="11">
        <f>IF(COUNTRY_INFO!K734=1,IF(COUNTRY_INFO!F734*0.33&gt;MAX('T1'!M734,'T2'!K734),MAX('T1'!M734,'T2'!K734),COUNTRY_INFO!F734*0.33),IF(COUNTRY_INFO!K734=2,IF(COUNTRY_INFO!F734*0.5&gt;MAX('T1'!M734,'T2'!K734),MAX('T1'!M734,'T2'!K734),COUNTRY_INFO!F734*0.5),IF(COUNTRY_INFO!K734=3,IF(COUNTRY_INFO!F734&gt;MAX('T1'!M734,'T2'!K734),MAX('T1'!M734,'T2'!K734),COUNTRY_INFO!F734),0)))</f>
        <v>0</v>
      </c>
      <c r="AE734" s="217">
        <f>IF(AND(COUNTRY_INFO!K734&gt;0,COUNTRY_INFO!K734&lt;4),IF(Z734&gt;0,IF(COUNTRY_INFO!K734=1, AD734/(COUNTRY_INFO!F734*0.33)*100, IF(COUNTRY_INFO!K734=2, AD734/(COUNTRY_INFO!F734*0.5)*100, IF(COUNTRY_INFO!K734=3, AD734/COUNTRY_INFO!F734*100))),"-"),0)</f>
        <v>0</v>
      </c>
      <c r="AF734" s="11">
        <f>IF(COUNTRY_INFO!K734=2,IF(COUNTRY_INFO!G734*0.2&gt;MAX('T1'!N734,'T2'!L734),MAX('T1'!N734,'T2'!L734),COUNTRY_INFO!G734*0.2),IF(COUNTRY_INFO!K734=3,IF(COUNTRY_INFO!G734&gt;MAX('T1'!N734,'T2'!L734),MAX('T1'!N734,'T2'!L734),COUNTRY_INFO!G734),0))</f>
        <v>0</v>
      </c>
      <c r="AG734" s="217">
        <f>IF(AND(COUNTRY_INFO!K734&gt;0,COUNTRY_INFO!K734&lt;4),IF(Z734&gt;0,IF(COUNTRY_INFO!K734=1, 0, IF(COUNTRY_INFO!K734=2, AF734/(COUNTRY_INFO!G734*0.2)*100, IF(COUNTRY_INFO!K734=3, AF734/COUNTRY_INFO!G734*100))),"-"),0)</f>
        <v>0</v>
      </c>
      <c r="AH734" s="11">
        <f t="shared" si="83"/>
        <v>0</v>
      </c>
      <c r="AI734" s="73">
        <f>IF(AND(COUNTRY_INFO!K734&gt;0,COUNTRY_INFO!K734&lt;4), IF(AC734/Z734*100&lt;&gt;0, IF(AH734/Z734*100&gt;100,100,AH734/Z734*100), "-"),0)</f>
        <v>0</v>
      </c>
      <c r="AJ734" s="261"/>
      <c r="AK734" s="260">
        <f>IF(AND(D734&lt;&gt;0, D734&lt;&gt;"Unknown",D734&lt;&gt;"Stopped",D734&lt;&gt;"Not required"),D734/COUNTRY_INFO!D734, 0)</f>
        <v>1</v>
      </c>
      <c r="AL734" s="260">
        <f>IF(AND(J734&lt;&gt;0,J734&lt;&gt;"Unknown",J734&lt;&gt;"Stopped",J734&lt;&gt;"Not required"),J734/COUNTRY_INFO!D734, 0)</f>
        <v>0</v>
      </c>
      <c r="AM734" s="260">
        <f>IF(AND(P734&lt;&gt;0,P734&lt;&gt;"Unknown",P734&lt;&gt;"Not required"),P734/(COUNTRY_INFO!E734+COUNTRY_INFO!F734), 0)</f>
        <v>1</v>
      </c>
      <c r="AN734" s="260">
        <f>IF(AND(Z734&lt;&gt;0,Z734&lt;&gt;"Unknown",Z734&lt;&gt;"Not required"),IF(COUNTRY_INFO!K734=1,1,IF(COUNTRY_INFO!K734=2,0.5*COUNTRY_INFO!F734/(0.5*COUNTRY_INFO!F734+0.2*COUNTRY_INFO!G734),IF(COUNTRY_INFO!K734=3,COUNTRY_INFO!F734/(COUNTRY_INFO!F734+COUNTRY_INFO!G734)))),0)</f>
        <v>0</v>
      </c>
      <c r="AO734" s="260">
        <f>IF(AND(Z734&lt;&gt;0,Z734&lt;&gt;"Unknown",Z734&lt;&gt;"Not required"),IF(COUNTRY_INFO!K734=1,0,IF(COUNTRY_INFO!K734=2,0.2*COUNTRY_INFO!G734/(0.5*COUNTRY_INFO!F734+0.2*COUNTRY_INFO!G734),IF(COUNTRY_INFO!K734=3,COUNTRY_INFO!G734/(COUNTRY_INFO!F734+COUNTRY_INFO!G734)))),0)</f>
        <v>0</v>
      </c>
      <c r="AP734" s="259">
        <f>MAX(COUNTRY_INFO!D734*AK734*PROFILE!$G$7,COUNTRY_INFO!D734*AL734*PROFILE!$G$7)</f>
        <v>1.1316490348860377E-2</v>
      </c>
      <c r="AQ734" s="259">
        <f>MAX(COUNTRY_INFO!D734*AK734*PROFILE!$G$8,COUNTRY_INFO!D734*AL734*PROFILE!$G$8,COUNTRY_INFO!D734*AM734*PROFILE!$G$8)</f>
        <v>15830.180031161653</v>
      </c>
      <c r="AR734" s="259">
        <f>MAX(COUNTRY_INFO!D734*AK734*PROFILE!$G$9,COUNTRY_INFO!D734*AL734*PROFILE!$G$9,COUNTRY_INFO!D734*AM734*PROFILE!$G$9,IF(AND(DISTRICT!Z734&lt;&gt;"Unknown",Z734&lt;&gt;"Not required"),COUNTRY_INFO!O734*DISTRICT!AN734,0))</f>
        <v>32874.655689525141</v>
      </c>
      <c r="AS734" s="259">
        <f>MAX(COUNTRY_INFO!D734*AK734*PROFILE!$G$10,COUNTRY_INFO!D734*AL734*PROFILE!$G$10,IF(AND(DISTRICT!Z734&lt;&gt;"Unknown",Z734&lt;&gt;"Not required"),COUNTRY_INFO!O734*DISTRICT!AO734,0))</f>
        <v>59377.152962822853</v>
      </c>
      <c r="AT734" s="259">
        <f t="shared" si="84"/>
        <v>108082</v>
      </c>
      <c r="AU734" s="258" t="str">
        <f t="shared" si="79"/>
        <v>Y</v>
      </c>
      <c r="AV734" s="259">
        <f>MAX('MDA2'!J734,'T1'!L734,'T2'!J734,T3_R1!K734,T3_R2!K734)</f>
        <v>0</v>
      </c>
      <c r="AW734" s="259">
        <f>MAX('MDA1'!K734,'MDA2'!K734,'MDA3'!I734,'MDA3'!L734,'T1'!M734,'T2'!K734,T3_R1!L734,T3_R2!L734)</f>
        <v>31482</v>
      </c>
      <c r="AX734" s="259">
        <f>MAX('MDA1'!L734,'MDA2'!L734,'MDA3'!J734,'MDA3'!M734,'T1'!N734,'T2'!L734,T3_R1!M734,T3_R2!M734)</f>
        <v>55969</v>
      </c>
      <c r="AY734" s="259">
        <f t="shared" si="85"/>
        <v>87451</v>
      </c>
      <c r="AZ734" s="259">
        <f>MAX('MDA2'!J734,T734)</f>
        <v>0</v>
      </c>
      <c r="BA734" s="259">
        <f>MAX('MDA1'!K734,'MDA2'!K734,'MDA3'!I734,'MDA3'!L734,V734,AD734)</f>
        <v>31482</v>
      </c>
      <c r="BB734" s="259">
        <f>MAX('MDA1'!L734,'MDA2'!L734,'MDA3'!J734,'MDA3'!M734,AF734)</f>
        <v>55969</v>
      </c>
      <c r="BC734" s="259">
        <f t="shared" si="80"/>
        <v>87451</v>
      </c>
      <c r="BD734" s="260">
        <f t="shared" si="81"/>
        <v>80.911715179215776</v>
      </c>
    </row>
    <row r="735" spans="1:56" x14ac:dyDescent="0.2">
      <c r="A735" s="10" t="str">
        <f>IF(COUNTRY_INFO!A735=0," ",COUNTRY_INFO!A735)</f>
        <v>Ethiopia</v>
      </c>
      <c r="B735" s="10" t="str">
        <f>IF(COUNTRY_INFO!B735=0," ",COUNTRY_INFO!B735)</f>
        <v>SNNPR Silti</v>
      </c>
      <c r="C735" s="87" t="str">
        <f>IF(COUNTRY_INFO!C735=0," ",COUNTRY_INFO!C735)</f>
        <v>Silti</v>
      </c>
      <c r="D735" s="67">
        <f>COUNTRY_INFO!L735</f>
        <v>0</v>
      </c>
      <c r="E735" s="61"/>
      <c r="F735" s="61"/>
      <c r="G735" s="11">
        <f>MAX('MDA1'!M735,'MDA2'!M735)</f>
        <v>0</v>
      </c>
      <c r="H735" s="11">
        <f>IF(AND(COUNTRY_INFO!H735&gt;0,COUNTRY_INFO!H735&lt;4),IF(D735&gt;MAX('MDA1'!M735,'MDA2'!M735),MAX('MDA1'!M735,'MDA2'!M735),D735),0)</f>
        <v>0</v>
      </c>
      <c r="I735" s="73">
        <f>IF(AND(COUNTRY_INFO!H735&gt;0,COUNTRY_INFO!H735&lt;4), IF(G735/D735*100&lt;&gt;0, IF(G735/D735*100&gt;100,100,G735/D735*100), "-"),0)</f>
        <v>0</v>
      </c>
      <c r="J735" s="67">
        <f>COUNTRY_INFO!M735</f>
        <v>0</v>
      </c>
      <c r="K735" s="61"/>
      <c r="L735" s="61"/>
      <c r="M735" s="11">
        <f>MAX('MDA1'!M735,MAX('MDA3'!I735,'MDA3'!L735)+MAX('MDA3'!J735,'MDA3'!M735))</f>
        <v>0</v>
      </c>
      <c r="N735" s="11">
        <f>IF(AND(COUNTRY_INFO!I735&gt;0,COUNTRY_INFO!I735&lt;4),IF(J735&gt;MAX('MDA1'!M735,MAX('MDA3'!I735,'MDA3'!L735)+MAX('MDA3'!J735,'MDA3'!M735)),MAX('MDA1'!M735,MAX('MDA3'!I735,'MDA3'!L735)+MAX('MDA3'!J735,'MDA3'!M735)),J735),0)</f>
        <v>0</v>
      </c>
      <c r="O735" s="73">
        <f>IF(AND(COUNTRY_INFO!I735&gt;0,COUNTRY_INFO!I735&lt;4), IF(M735/J735*100&lt;&gt;0, IF(M735/J735*100&gt;100,100,M735/J735*100), "-"),0)</f>
        <v>0</v>
      </c>
      <c r="P735" s="67">
        <f>COUNTRY_INFO!N735</f>
        <v>102443</v>
      </c>
      <c r="Q735" s="61"/>
      <c r="R735" s="61"/>
      <c r="S735" s="11">
        <f>SUM(MAX('MDA2'!J735, 'T1'!L735, MAX(T3_R1!K735, T3_R2!K735)), MAX('MDA1'!K735, 'MDA2'!K735, 'T1'!M735, MAX(T3_R1!L735, T3_R2!L735)), MAX('MDA1'!L735, 'MDA2'!L735, 'T1'!N735, MAX(T3_R1!M735, T3_R2!M735)))</f>
        <v>68115</v>
      </c>
      <c r="T735" s="11">
        <f>IF(AND(COUNTRY_INFO!J735&gt;1,COUNTRY_INFO!J735&lt;4),IF(COUNTRY_INFO!E735&gt;MAX('MDA2'!J735,'T1'!L735,MAX(T3_R1!K735,T3_R2!K735)),MAX('MDA2'!J735,'T1'!L735,MAX(T3_R1!K735,T3_R2!K735)),COUNTRY_INFO!E735),0)</f>
        <v>0</v>
      </c>
      <c r="U735" s="217" t="str">
        <f>IF(AND(COUNTRY_INFO!J735&gt;1,COUNTRY_INFO!J735&lt;4), IF(T735/COUNTRY_INFO!E735*100&lt;&gt;0, IF(T735/COUNTRY_INFO!E735*100&gt;100,100,T735/COUNTRY_INFO!E735*100), "-"),0)</f>
        <v>-</v>
      </c>
      <c r="V735" s="11">
        <f>IF(AND(COUNTRY_INFO!J735&gt;1,COUNTRY_INFO!J735&lt;4),IF(COUNTRY_INFO!F735&gt;MAX('MDA1'!K735,'MDA2'!K735,'T1'!M735,MAX(T3_R1!L735,T3_R2!L735)),MAX('MDA1'!K735,'MDA2'!K735,'T1'!M735,MAX(T3_R1!L735,T3_R2!L735)),COUNTRY_INFO!F735),0)</f>
        <v>68115</v>
      </c>
      <c r="W735" s="217">
        <f>IF(AND(COUNTRY_INFO!J735&gt;1,COUNTRY_INFO!J735&lt;4), IF(V735/COUNTRY_INFO!F735*100&lt;&gt;0, IF(V735/COUNTRY_INFO!F735*100&gt;100,100,V735/COUNTRY_INFO!F735*100), "-"),0)</f>
        <v>98.857798031987471</v>
      </c>
      <c r="X735" s="11">
        <f t="shared" si="82"/>
        <v>68115</v>
      </c>
      <c r="Y735" s="73">
        <f>IF(AND(COUNTRY_INFO!J735&gt;1,COUNTRY_INFO!J735&lt;4), IF(S735/P735*100&lt;&gt;0, IF(X735/P735*100&gt;100,100,X735/P735*100), "-"),0)</f>
        <v>66.490633815878098</v>
      </c>
      <c r="Z735" s="67">
        <f>COUNTRY_INFO!O735</f>
        <v>22737.66</v>
      </c>
      <c r="AA735" s="61"/>
      <c r="AB735" s="61"/>
      <c r="AC735" s="11">
        <f>MAX('T1'!L735,'T2'!J735)+MAX('T1'!M735,'T2'!K735)+MAX('T1'!N735,'T2'!L735)</f>
        <v>0</v>
      </c>
      <c r="AD735" s="11">
        <f>IF(COUNTRY_INFO!K735=1,IF(COUNTRY_INFO!F735*0.33&gt;MAX('T1'!M735,'T2'!K735),MAX('T1'!M735,'T2'!K735),COUNTRY_INFO!F735*0.33),IF(COUNTRY_INFO!K735=2,IF(COUNTRY_INFO!F735*0.5&gt;MAX('T1'!M735,'T2'!K735),MAX('T1'!M735,'T2'!K735),COUNTRY_INFO!F735*0.5),IF(COUNTRY_INFO!K735=3,IF(COUNTRY_INFO!F735&gt;MAX('T1'!M735,'T2'!K735),MAX('T1'!M735,'T2'!K735),COUNTRY_INFO!F735),0)))</f>
        <v>0</v>
      </c>
      <c r="AE735" s="217">
        <f>IF(AND(COUNTRY_INFO!K735&gt;0,COUNTRY_INFO!K735&lt;4),IF(Z735&gt;0,IF(COUNTRY_INFO!K735=1, AD735/(COUNTRY_INFO!F735*0.33)*100, IF(COUNTRY_INFO!K735=2, AD735/(COUNTRY_INFO!F735*0.5)*100, IF(COUNTRY_INFO!K735=3, AD735/COUNTRY_INFO!F735*100))),"-"),0)</f>
        <v>0</v>
      </c>
      <c r="AF735" s="11">
        <f>IF(COUNTRY_INFO!K735=2,IF(COUNTRY_INFO!G735*0.2&gt;MAX('T1'!N735,'T2'!L735),MAX('T1'!N735,'T2'!L735),COUNTRY_INFO!G735*0.2),IF(COUNTRY_INFO!K735=3,IF(COUNTRY_INFO!G735&gt;MAX('T1'!N735,'T2'!L735),MAX('T1'!N735,'T2'!L735),COUNTRY_INFO!G735),0))</f>
        <v>0</v>
      </c>
      <c r="AG735" s="217">
        <f>IF(AND(COUNTRY_INFO!K735&gt;0,COUNTRY_INFO!K735&lt;4),IF(Z735&gt;0,IF(COUNTRY_INFO!K735=1, 0, IF(COUNTRY_INFO!K735=2, AF735/(COUNTRY_INFO!G735*0.2)*100, IF(COUNTRY_INFO!K735=3, AF735/COUNTRY_INFO!G735*100))),"-"),0)</f>
        <v>0</v>
      </c>
      <c r="AH735" s="11">
        <f t="shared" si="83"/>
        <v>0</v>
      </c>
      <c r="AI735" s="73" t="str">
        <f>IF(AND(COUNTRY_INFO!K735&gt;0,COUNTRY_INFO!K735&lt;4), IF(AC735/Z735*100&lt;&gt;0, IF(AH735/Z735*100&gt;100,100,AH735/Z735*100), "-"),0)</f>
        <v>-</v>
      </c>
      <c r="AJ735" s="261"/>
      <c r="AK735" s="260">
        <f>IF(AND(D735&lt;&gt;0, D735&lt;&gt;"Unknown",D735&lt;&gt;"Stopped",D735&lt;&gt;"Not required"),D735/COUNTRY_INFO!D735, 0)</f>
        <v>0</v>
      </c>
      <c r="AL735" s="260">
        <f>IF(AND(J735&lt;&gt;0,J735&lt;&gt;"Unknown",J735&lt;&gt;"Stopped",J735&lt;&gt;"Not required"),J735/COUNTRY_INFO!D735, 0)</f>
        <v>0</v>
      </c>
      <c r="AM735" s="260">
        <f>IF(AND(P735&lt;&gt;0,P735&lt;&gt;"Unknown",P735&lt;&gt;"Not required"),P735/(COUNTRY_INFO!E735+COUNTRY_INFO!F735), 0)</f>
        <v>1</v>
      </c>
      <c r="AN735" s="260">
        <f>IF(AND(Z735&lt;&gt;0,Z735&lt;&gt;"Unknown",Z735&lt;&gt;"Not required"),IF(COUNTRY_INFO!K735=1,1,IF(COUNTRY_INFO!K735=2,0.5*COUNTRY_INFO!F735/(0.5*COUNTRY_INFO!F735+0.2*COUNTRY_INFO!G735),IF(COUNTRY_INFO!K735=3,COUNTRY_INFO!F735/(COUNTRY_INFO!F735+COUNTRY_INFO!G735)))),0)</f>
        <v>1</v>
      </c>
      <c r="AO735" s="260">
        <f>IF(AND(Z735&lt;&gt;0,Z735&lt;&gt;"Unknown",Z735&lt;&gt;"Not required"),IF(COUNTRY_INFO!K735=1,0,IF(COUNTRY_INFO!K735=2,0.2*COUNTRY_INFO!G735/(0.5*COUNTRY_INFO!F735+0.2*COUNTRY_INFO!G735),IF(COUNTRY_INFO!K735=3,COUNTRY_INFO!G735/(COUNTRY_INFO!F735+COUNTRY_INFO!G735)))),0)</f>
        <v>0</v>
      </c>
      <c r="AP735" s="259">
        <f>MAX(COUNTRY_INFO!D735*AK735*PROFILE!$G$7,COUNTRY_INFO!D735*AL735*PROFILE!$G$7)</f>
        <v>0</v>
      </c>
      <c r="AQ735" s="259">
        <f>MAX(COUNTRY_INFO!D735*AK735*PROFILE!$G$8,COUNTRY_INFO!D735*AL735*PROFILE!$G$8,COUNTRY_INFO!D735*AM735*PROFILE!$G$8)</f>
        <v>31325.83506101714</v>
      </c>
      <c r="AR735" s="259">
        <f>MAX(COUNTRY_INFO!D735*AK735*PROFILE!$G$9,COUNTRY_INFO!D735*AL735*PROFILE!$G$9,COUNTRY_INFO!D735*AM735*PROFILE!$G$9,IF(AND(DISTRICT!Z735&lt;&gt;"Unknown",Z735&lt;&gt;"Not required"),COUNTRY_INFO!O735*DISTRICT!AN735,0))</f>
        <v>65054.60075568215</v>
      </c>
      <c r="AS735" s="259">
        <f>MAX(COUNTRY_INFO!D735*AK735*PROFILE!$G$10,COUNTRY_INFO!D735*AL735*PROFILE!$G$10,IF(AND(DISTRICT!Z735&lt;&gt;"Unknown",Z735&lt;&gt;"Not required"),COUNTRY_INFO!O735*DISTRICT!AO735,0))</f>
        <v>0</v>
      </c>
      <c r="AT735" s="259">
        <f t="shared" si="84"/>
        <v>96380.43581669929</v>
      </c>
      <c r="AU735" s="258">
        <f t="shared" si="79"/>
        <v>0</v>
      </c>
      <c r="AV735" s="259">
        <f>MAX('MDA2'!J735,'T1'!L735,'T2'!J735,T3_R1!K735,T3_R2!K735)</f>
        <v>0</v>
      </c>
      <c r="AW735" s="259">
        <f>MAX('MDA1'!K735,'MDA2'!K735,'MDA3'!I735,'MDA3'!L735,'T1'!M735,'T2'!K735,T3_R1!L735,T3_R2!L735)</f>
        <v>68115</v>
      </c>
      <c r="AX735" s="259">
        <f>MAX('MDA1'!L735,'MDA2'!L735,'MDA3'!J735,'MDA3'!M735,'T1'!N735,'T2'!L735,T3_R1!M735,T3_R2!M735)</f>
        <v>0</v>
      </c>
      <c r="AY735" s="259">
        <f t="shared" si="85"/>
        <v>68115</v>
      </c>
      <c r="AZ735" s="259">
        <f>MAX('MDA2'!J735,T735)</f>
        <v>0</v>
      </c>
      <c r="BA735" s="259">
        <f>MAX('MDA1'!K735,'MDA2'!K735,'MDA3'!I735,'MDA3'!L735,V735,AD735)</f>
        <v>68115</v>
      </c>
      <c r="BB735" s="259">
        <f>MAX('MDA1'!L735,'MDA2'!L735,'MDA3'!J735,'MDA3'!M735,AF735)</f>
        <v>0</v>
      </c>
      <c r="BC735" s="259">
        <f t="shared" si="80"/>
        <v>68115</v>
      </c>
      <c r="BD735" s="260">
        <f t="shared" si="81"/>
        <v>70.673056645587508</v>
      </c>
    </row>
    <row r="736" spans="1:56" x14ac:dyDescent="0.2">
      <c r="A736" s="10" t="str">
        <f>IF(COUNTRY_INFO!A736=0," ",COUNTRY_INFO!A736)</f>
        <v>Ethiopia</v>
      </c>
      <c r="B736" s="10" t="str">
        <f>IF(COUNTRY_INFO!B736=0," ",COUNTRY_INFO!B736)</f>
        <v>SNNPR Silti</v>
      </c>
      <c r="C736" s="87" t="str">
        <f>IF(COUNTRY_INFO!C736=0," ",COUNTRY_INFO!C736)</f>
        <v>Worabie</v>
      </c>
      <c r="D736" s="67">
        <f>COUNTRY_INFO!L736</f>
        <v>0</v>
      </c>
      <c r="E736" s="61"/>
      <c r="F736" s="61"/>
      <c r="G736" s="11">
        <f>MAX('MDA1'!M736,'MDA2'!M736)</f>
        <v>0</v>
      </c>
      <c r="H736" s="11">
        <f>IF(AND(COUNTRY_INFO!H736&gt;0,COUNTRY_INFO!H736&lt;4),IF(D736&gt;MAX('MDA1'!M736,'MDA2'!M736),MAX('MDA1'!M736,'MDA2'!M736),D736),0)</f>
        <v>0</v>
      </c>
      <c r="I736" s="73">
        <f>IF(AND(COUNTRY_INFO!H736&gt;0,COUNTRY_INFO!H736&lt;4), IF(G736/D736*100&lt;&gt;0, IF(G736/D736*100&gt;100,100,G736/D736*100), "-"),0)</f>
        <v>0</v>
      </c>
      <c r="J736" s="67">
        <f>COUNTRY_INFO!M736</f>
        <v>0</v>
      </c>
      <c r="K736" s="61"/>
      <c r="L736" s="61"/>
      <c r="M736" s="11">
        <f>MAX('MDA1'!M736,MAX('MDA3'!I736,'MDA3'!L736)+MAX('MDA3'!J736,'MDA3'!M736))</f>
        <v>0</v>
      </c>
      <c r="N736" s="11">
        <f>IF(AND(COUNTRY_INFO!I736&gt;0,COUNTRY_INFO!I736&lt;4),IF(J736&gt;MAX('MDA1'!M736,MAX('MDA3'!I736,'MDA3'!L736)+MAX('MDA3'!J736,'MDA3'!M736)),MAX('MDA1'!M736,MAX('MDA3'!I736,'MDA3'!L736)+MAX('MDA3'!J736,'MDA3'!M736)),J736),0)</f>
        <v>0</v>
      </c>
      <c r="O736" s="73">
        <f>IF(AND(COUNTRY_INFO!I736&gt;0,COUNTRY_INFO!I736&lt;4), IF(M736/J736*100&lt;&gt;0, IF(M736/J736*100&gt;100,100,M736/J736*100), "-"),0)</f>
        <v>0</v>
      </c>
      <c r="P736" s="67">
        <f>COUNTRY_INFO!N736</f>
        <v>6708</v>
      </c>
      <c r="Q736" s="61"/>
      <c r="R736" s="61"/>
      <c r="S736" s="11">
        <f>SUM(MAX('MDA2'!J736, 'T1'!L736, MAX(T3_R1!K736, T3_R2!K736)), MAX('MDA1'!K736, 'MDA2'!K736, 'T1'!M736, MAX(T3_R1!L736, T3_R2!L736)), MAX('MDA1'!L736, 'MDA2'!L736, 'T1'!N736, MAX(T3_R1!M736, T3_R2!M736)))</f>
        <v>3982</v>
      </c>
      <c r="T736" s="11">
        <f>IF(AND(COUNTRY_INFO!J736&gt;1,COUNTRY_INFO!J736&lt;4),IF(COUNTRY_INFO!E736&gt;MAX('MDA2'!J736,'T1'!L736,MAX(T3_R1!K736,T3_R2!K736)),MAX('MDA2'!J736,'T1'!L736,MAX(T3_R1!K736,T3_R2!K736)),COUNTRY_INFO!E736),0)</f>
        <v>0</v>
      </c>
      <c r="U736" s="217" t="str">
        <f>IF(AND(COUNTRY_INFO!J736&gt;1,COUNTRY_INFO!J736&lt;4), IF(T736/COUNTRY_INFO!E736*100&lt;&gt;0, IF(T736/COUNTRY_INFO!E736*100&gt;100,100,T736/COUNTRY_INFO!E736*100), "-"),0)</f>
        <v>-</v>
      </c>
      <c r="V736" s="11">
        <f>IF(AND(COUNTRY_INFO!J736&gt;1,COUNTRY_INFO!J736&lt;4),IF(COUNTRY_INFO!F736&gt;MAX('MDA1'!K736,'MDA2'!K736,'T1'!M736,MAX(T3_R1!L736,T3_R2!L736)),MAX('MDA1'!K736,'MDA2'!K736,'T1'!M736,MAX(T3_R1!L736,T3_R2!L736)),COUNTRY_INFO!F736),0)</f>
        <v>3982</v>
      </c>
      <c r="W736" s="217">
        <f>IF(AND(COUNTRY_INFO!J736&gt;1,COUNTRY_INFO!J736&lt;4), IF(V736/COUNTRY_INFO!F736*100&lt;&gt;0, IF(V736/COUNTRY_INFO!F736*100&gt;100,100,V736/COUNTRY_INFO!F736*100), "-"),0)</f>
        <v>88.253546099290787</v>
      </c>
      <c r="X736" s="11">
        <f t="shared" si="82"/>
        <v>3982</v>
      </c>
      <c r="Y736" s="73">
        <f>IF(AND(COUNTRY_INFO!J736&gt;1,COUNTRY_INFO!J736&lt;4), IF(S736/P736*100&lt;&gt;0, IF(X736/P736*100&gt;100,100,X736/P736*100), "-"),0)</f>
        <v>59.361955873583781</v>
      </c>
      <c r="Z736" s="67">
        <f>COUNTRY_INFO!O736</f>
        <v>0</v>
      </c>
      <c r="AA736" s="61"/>
      <c r="AB736" s="61"/>
      <c r="AC736" s="11">
        <f>MAX('T1'!L736,'T2'!J736)+MAX('T1'!M736,'T2'!K736)+MAX('T1'!N736,'T2'!L736)</f>
        <v>0</v>
      </c>
      <c r="AD736" s="11">
        <f>IF(COUNTRY_INFO!K736=1,IF(COUNTRY_INFO!F736*0.33&gt;MAX('T1'!M736,'T2'!K736),MAX('T1'!M736,'T2'!K736),COUNTRY_INFO!F736*0.33),IF(COUNTRY_INFO!K736=2,IF(COUNTRY_INFO!F736*0.5&gt;MAX('T1'!M736,'T2'!K736),MAX('T1'!M736,'T2'!K736),COUNTRY_INFO!F736*0.5),IF(COUNTRY_INFO!K736=3,IF(COUNTRY_INFO!F736&gt;MAX('T1'!M736,'T2'!K736),MAX('T1'!M736,'T2'!K736),COUNTRY_INFO!F736),0)))</f>
        <v>0</v>
      </c>
      <c r="AE736" s="217">
        <f>IF(AND(COUNTRY_INFO!K736&gt;0,COUNTRY_INFO!K736&lt;4),IF(Z736&gt;0,IF(COUNTRY_INFO!K736=1, AD736/(COUNTRY_INFO!F736*0.33)*100, IF(COUNTRY_INFO!K736=2, AD736/(COUNTRY_INFO!F736*0.5)*100, IF(COUNTRY_INFO!K736=3, AD736/COUNTRY_INFO!F736*100))),"-"),0)</f>
        <v>0</v>
      </c>
      <c r="AF736" s="11">
        <f>IF(COUNTRY_INFO!K736=2,IF(COUNTRY_INFO!G736*0.2&gt;MAX('T1'!N736,'T2'!L736),MAX('T1'!N736,'T2'!L736),COUNTRY_INFO!G736*0.2),IF(COUNTRY_INFO!K736=3,IF(COUNTRY_INFO!G736&gt;MAX('T1'!N736,'T2'!L736),MAX('T1'!N736,'T2'!L736),COUNTRY_INFO!G736),0))</f>
        <v>0</v>
      </c>
      <c r="AG736" s="217">
        <f>IF(AND(COUNTRY_INFO!K736&gt;0,COUNTRY_INFO!K736&lt;4),IF(Z736&gt;0,IF(COUNTRY_INFO!K736=1, 0, IF(COUNTRY_INFO!K736=2, AF736/(COUNTRY_INFO!G736*0.2)*100, IF(COUNTRY_INFO!K736=3, AF736/COUNTRY_INFO!G736*100))),"-"),0)</f>
        <v>0</v>
      </c>
      <c r="AH736" s="11">
        <f t="shared" si="83"/>
        <v>0</v>
      </c>
      <c r="AI736" s="73">
        <f>IF(AND(COUNTRY_INFO!K736&gt;0,COUNTRY_INFO!K736&lt;4), IF(AC736/Z736*100&lt;&gt;0, IF(AH736/Z736*100&gt;100,100,AH736/Z736*100), "-"),0)</f>
        <v>0</v>
      </c>
      <c r="AJ736" s="261"/>
      <c r="AK736" s="260">
        <f>IF(AND(D736&lt;&gt;0, D736&lt;&gt;"Unknown",D736&lt;&gt;"Stopped",D736&lt;&gt;"Not required"),D736/COUNTRY_INFO!D736, 0)</f>
        <v>0</v>
      </c>
      <c r="AL736" s="260">
        <f>IF(AND(J736&lt;&gt;0,J736&lt;&gt;"Unknown",J736&lt;&gt;"Stopped",J736&lt;&gt;"Not required"),J736/COUNTRY_INFO!D736, 0)</f>
        <v>0</v>
      </c>
      <c r="AM736" s="260">
        <f>IF(AND(P736&lt;&gt;0,P736&lt;&gt;"Unknown",P736&lt;&gt;"Not required"),P736/(COUNTRY_INFO!E736+COUNTRY_INFO!F736), 0)</f>
        <v>1</v>
      </c>
      <c r="AN736" s="260">
        <f>IF(AND(Z736&lt;&gt;0,Z736&lt;&gt;"Unknown",Z736&lt;&gt;"Not required"),IF(COUNTRY_INFO!K736=1,1,IF(COUNTRY_INFO!K736=2,0.5*COUNTRY_INFO!F736/(0.5*COUNTRY_INFO!F736+0.2*COUNTRY_INFO!G736),IF(COUNTRY_INFO!K736=3,COUNTRY_INFO!F736/(COUNTRY_INFO!F736+COUNTRY_INFO!G736)))),0)</f>
        <v>0</v>
      </c>
      <c r="AO736" s="260">
        <f>IF(AND(Z736&lt;&gt;0,Z736&lt;&gt;"Unknown",Z736&lt;&gt;"Not required"),IF(COUNTRY_INFO!K736=1,0,IF(COUNTRY_INFO!K736=2,0.2*COUNTRY_INFO!G736/(0.5*COUNTRY_INFO!F736+0.2*COUNTRY_INFO!G736),IF(COUNTRY_INFO!K736=3,COUNTRY_INFO!G736/(COUNTRY_INFO!F736+COUNTRY_INFO!G736)))),0)</f>
        <v>0</v>
      </c>
      <c r="AP736" s="259">
        <f>MAX(COUNTRY_INFO!D736*AK736*PROFILE!$G$7,COUNTRY_INFO!D736*AL736*PROFILE!$G$7)</f>
        <v>0</v>
      </c>
      <c r="AQ736" s="259">
        <f>MAX(COUNTRY_INFO!D736*AK736*PROFILE!$G$8,COUNTRY_INFO!D736*AL736*PROFILE!$G$8,COUNTRY_INFO!D736*AM736*PROFILE!$G$8)</f>
        <v>2051.3822978520948</v>
      </c>
      <c r="AR736" s="259">
        <f>MAX(COUNTRY_INFO!D736*AK736*PROFILE!$G$9,COUNTRY_INFO!D736*AL736*PROFILE!$G$9,COUNTRY_INFO!D736*AM736*PROFILE!$G$9,IF(AND(DISTRICT!Z736&lt;&gt;"Unknown",Z736&lt;&gt;"Not required"),COUNTRY_INFO!O736*DISTRICT!AN736,0))</f>
        <v>4260.1212744720597</v>
      </c>
      <c r="AS736" s="259">
        <f>MAX(COUNTRY_INFO!D736*AK736*PROFILE!$G$10,COUNTRY_INFO!D736*AL736*PROFILE!$G$10,IF(AND(DISTRICT!Z736&lt;&gt;"Unknown",Z736&lt;&gt;"Not required"),COUNTRY_INFO!O736*DISTRICT!AO736,0))</f>
        <v>0</v>
      </c>
      <c r="AT736" s="259">
        <f t="shared" si="84"/>
        <v>6311.5035723241544</v>
      </c>
      <c r="AU736" s="258" t="str">
        <f t="shared" si="79"/>
        <v>Y</v>
      </c>
      <c r="AV736" s="259">
        <f>MAX('MDA2'!J736,'T1'!L736,'T2'!J736,T3_R1!K736,T3_R2!K736)</f>
        <v>0</v>
      </c>
      <c r="AW736" s="259">
        <f>MAX('MDA1'!K736,'MDA2'!K736,'MDA3'!I736,'MDA3'!L736,'T1'!M736,'T2'!K736,T3_R1!L736,T3_R2!L736)</f>
        <v>3982</v>
      </c>
      <c r="AX736" s="259">
        <f>MAX('MDA1'!L736,'MDA2'!L736,'MDA3'!J736,'MDA3'!M736,'T1'!N736,'T2'!L736,T3_R1!M736,T3_R2!M736)</f>
        <v>0</v>
      </c>
      <c r="AY736" s="259">
        <f t="shared" si="85"/>
        <v>3982</v>
      </c>
      <c r="AZ736" s="259">
        <f>MAX('MDA2'!J736,T736)</f>
        <v>0</v>
      </c>
      <c r="BA736" s="259">
        <f>MAX('MDA1'!K736,'MDA2'!K736,'MDA3'!I736,'MDA3'!L736,V736,AD736)</f>
        <v>3982</v>
      </c>
      <c r="BB736" s="259">
        <f>MAX('MDA1'!L736,'MDA2'!L736,'MDA3'!J736,'MDA3'!M736,AF736)</f>
        <v>0</v>
      </c>
      <c r="BC736" s="259">
        <f t="shared" si="80"/>
        <v>3982</v>
      </c>
      <c r="BD736" s="260">
        <f t="shared" si="81"/>
        <v>63.091147051884889</v>
      </c>
    </row>
    <row r="737" spans="1:56" x14ac:dyDescent="0.2">
      <c r="A737" s="10" t="str">
        <f>IF(COUNTRY_INFO!A737=0," ",COUNTRY_INFO!A737)</f>
        <v>Ethiopia</v>
      </c>
      <c r="B737" s="10" t="str">
        <f>IF(COUNTRY_INFO!B737=0," ",COUNTRY_INFO!B737)</f>
        <v>SNNPR South Omo</v>
      </c>
      <c r="C737" s="87" t="str">
        <f>IF(COUNTRY_INFO!C737=0," ",COUNTRY_INFO!C737)</f>
        <v>BenaTsemay</v>
      </c>
      <c r="D737" s="67">
        <f>COUNTRY_INFO!L737</f>
        <v>67534</v>
      </c>
      <c r="E737" s="61"/>
      <c r="F737" s="61"/>
      <c r="G737" s="11">
        <f>MAX('MDA1'!M737,'MDA2'!M737)</f>
        <v>50510</v>
      </c>
      <c r="H737" s="11">
        <f>IF(AND(COUNTRY_INFO!H737&gt;0,COUNTRY_INFO!H737&lt;4),IF(D737&gt;MAX('MDA1'!M737,'MDA2'!M737),MAX('MDA1'!M737,'MDA2'!M737),D737),0)</f>
        <v>50510</v>
      </c>
      <c r="I737" s="73">
        <f>IF(AND(COUNTRY_INFO!H737&gt;0,COUNTRY_INFO!H737&lt;4), IF(G737/D737*100&lt;&gt;0, IF(G737/D737*100&gt;100,100,G737/D737*100), "-"),0)</f>
        <v>74.791956644060761</v>
      </c>
      <c r="J737" s="67" t="str">
        <f>COUNTRY_INFO!M737</f>
        <v>Unknown</v>
      </c>
      <c r="K737" s="61"/>
      <c r="L737" s="61"/>
      <c r="M737" s="11">
        <f>MAX('MDA1'!M737,MAX('MDA3'!I737,'MDA3'!L737)+MAX('MDA3'!J737,'MDA3'!M737))</f>
        <v>50510</v>
      </c>
      <c r="N737" s="11">
        <f>IF(AND(COUNTRY_INFO!I737&gt;0,COUNTRY_INFO!I737&lt;4),IF(J737&gt;MAX('MDA1'!M737,MAX('MDA3'!I737,'MDA3'!L737)+MAX('MDA3'!J737,'MDA3'!M737)),MAX('MDA1'!M737,MAX('MDA3'!I737,'MDA3'!L737)+MAX('MDA3'!J737,'MDA3'!M737)),J737),0)</f>
        <v>0</v>
      </c>
      <c r="O737" s="73">
        <f>IF(AND(COUNTRY_INFO!I737&gt;0,COUNTRY_INFO!I737&lt;4), IF(M737/J737*100&lt;&gt;0, IF(M737/J737*100&gt;100,100,M737/J737*100), "-"),0)</f>
        <v>0</v>
      </c>
      <c r="P737" s="67">
        <f>COUNTRY_INFO!N737</f>
        <v>32347</v>
      </c>
      <c r="Q737" s="61"/>
      <c r="R737" s="61"/>
      <c r="S737" s="11">
        <f>SUM(MAX('MDA2'!J737, 'T1'!L737, MAX(T3_R1!K737, T3_R2!K737)), MAX('MDA1'!K737, 'MDA2'!K737, 'T1'!M737, MAX(T3_R1!L737, T3_R2!L737)), MAX('MDA1'!L737, 'MDA2'!L737, 'T1'!N737, MAX(T3_R1!M737, T3_R2!M737)))</f>
        <v>53408</v>
      </c>
      <c r="T737" s="11">
        <f>IF(AND(COUNTRY_INFO!J737&gt;1,COUNTRY_INFO!J737&lt;4),IF(COUNTRY_INFO!E737&gt;MAX('MDA2'!J737,'T1'!L737,MAX(T3_R1!K737,T3_R2!K737)),MAX('MDA2'!J737,'T1'!L737,MAX(T3_R1!K737,T3_R2!K737)),COUNTRY_INFO!E737),0)</f>
        <v>0</v>
      </c>
      <c r="U737" s="217" t="str">
        <f>IF(AND(COUNTRY_INFO!J737&gt;1,COUNTRY_INFO!J737&lt;4), IF(T737/COUNTRY_INFO!E737*100&lt;&gt;0, IF(T737/COUNTRY_INFO!E737*100&gt;100,100,T737/COUNTRY_INFO!E737*100), "-"),0)</f>
        <v>-</v>
      </c>
      <c r="V737" s="11">
        <f>IF(AND(COUNTRY_INFO!J737&gt;1,COUNTRY_INFO!J737&lt;4),IF(COUNTRY_INFO!F737&gt;MAX('MDA1'!K737,'MDA2'!K737,'T1'!M737,MAX(T3_R1!L737,T3_R2!L737)),MAX('MDA1'!K737,'MDA2'!K737,'T1'!M737,MAX(T3_R1!L737,T3_R2!L737)),COUNTRY_INFO!F737),0)</f>
        <v>19282</v>
      </c>
      <c r="W737" s="217">
        <f>IF(AND(COUNTRY_INFO!J737&gt;1,COUNTRY_INFO!J737&lt;4), IF(V737/COUNTRY_INFO!F737*100&lt;&gt;0, IF(V737/COUNTRY_INFO!F737*100&gt;100,100,V737/COUNTRY_INFO!F737*100), "-"),0)</f>
        <v>88.628424342710048</v>
      </c>
      <c r="X737" s="11">
        <f t="shared" si="82"/>
        <v>19282</v>
      </c>
      <c r="Y737" s="73">
        <f>IF(AND(COUNTRY_INFO!J737&gt;1,COUNTRY_INFO!J737&lt;4), IF(S737/P737*100&lt;&gt;0, IF(X737/P737*100&gt;100,100,X737/P737*100), "-"),0)</f>
        <v>59.609855628033515</v>
      </c>
      <c r="Z737" s="67">
        <f>COUNTRY_INFO!O737</f>
        <v>17915.400000000001</v>
      </c>
      <c r="AA737" s="61"/>
      <c r="AB737" s="61"/>
      <c r="AC737" s="11">
        <f>MAX('T1'!L737,'T2'!J737)+MAX('T1'!M737,'T2'!K737)+MAX('T1'!N737,'T2'!L737)</f>
        <v>0</v>
      </c>
      <c r="AD737" s="11">
        <f>IF(COUNTRY_INFO!K737=1,IF(COUNTRY_INFO!F737*0.33&gt;MAX('T1'!M737,'T2'!K737),MAX('T1'!M737,'T2'!K737),COUNTRY_INFO!F737*0.33),IF(COUNTRY_INFO!K737=2,IF(COUNTRY_INFO!F737*0.5&gt;MAX('T1'!M737,'T2'!K737),MAX('T1'!M737,'T2'!K737),COUNTRY_INFO!F737*0.5),IF(COUNTRY_INFO!K737=3,IF(COUNTRY_INFO!F737&gt;MAX('T1'!M737,'T2'!K737),MAX('T1'!M737,'T2'!K737),COUNTRY_INFO!F737),0)))</f>
        <v>0</v>
      </c>
      <c r="AE737" s="217">
        <f>IF(AND(COUNTRY_INFO!K737&gt;0,COUNTRY_INFO!K737&lt;4),IF(Z737&gt;0,IF(COUNTRY_INFO!K737=1, AD737/(COUNTRY_INFO!F737*0.33)*100, IF(COUNTRY_INFO!K737=2, AD737/(COUNTRY_INFO!F737*0.5)*100, IF(COUNTRY_INFO!K737=3, AD737/COUNTRY_INFO!F737*100))),"-"),0)</f>
        <v>0</v>
      </c>
      <c r="AF737" s="11">
        <f>IF(COUNTRY_INFO!K737=2,IF(COUNTRY_INFO!G737*0.2&gt;MAX('T1'!N737,'T2'!L737),MAX('T1'!N737,'T2'!L737),COUNTRY_INFO!G737*0.2),IF(COUNTRY_INFO!K737=3,IF(COUNTRY_INFO!G737&gt;MAX('T1'!N737,'T2'!L737),MAX('T1'!N737,'T2'!L737),COUNTRY_INFO!G737),0))</f>
        <v>0</v>
      </c>
      <c r="AG737" s="217">
        <f>IF(AND(COUNTRY_INFO!K737&gt;0,COUNTRY_INFO!K737&lt;4),IF(Z737&gt;0,IF(COUNTRY_INFO!K737=1, 0, IF(COUNTRY_INFO!K737=2, AF737/(COUNTRY_INFO!G737*0.2)*100, IF(COUNTRY_INFO!K737=3, AF737/COUNTRY_INFO!G737*100))),"-"),0)</f>
        <v>0</v>
      </c>
      <c r="AH737" s="11">
        <f t="shared" si="83"/>
        <v>0</v>
      </c>
      <c r="AI737" s="73" t="str">
        <f>IF(AND(COUNTRY_INFO!K737&gt;0,COUNTRY_INFO!K737&lt;4), IF(AC737/Z737*100&lt;&gt;0, IF(AH737/Z737*100&gt;100,100,AH737/Z737*100), "-"),0)</f>
        <v>-</v>
      </c>
      <c r="AJ737" s="261"/>
      <c r="AK737" s="260">
        <f>IF(AND(D737&lt;&gt;0, D737&lt;&gt;"Unknown",D737&lt;&gt;"Stopped",D737&lt;&gt;"Not required"),D737/COUNTRY_INFO!D737, 0)</f>
        <v>1</v>
      </c>
      <c r="AL737" s="260">
        <f>IF(AND(J737&lt;&gt;0,J737&lt;&gt;"Unknown",J737&lt;&gt;"Stopped",J737&lt;&gt;"Not required"),J737/COUNTRY_INFO!D737, 0)</f>
        <v>0</v>
      </c>
      <c r="AM737" s="260">
        <f>IF(AND(P737&lt;&gt;0,P737&lt;&gt;"Unknown",P737&lt;&gt;"Not required"),P737/(COUNTRY_INFO!E737+COUNTRY_INFO!F737), 0)</f>
        <v>1</v>
      </c>
      <c r="AN737" s="260">
        <f>IF(AND(Z737&lt;&gt;0,Z737&lt;&gt;"Unknown",Z737&lt;&gt;"Not required"),IF(COUNTRY_INFO!K737=1,1,IF(COUNTRY_INFO!K737=2,0.5*COUNTRY_INFO!F737/(0.5*COUNTRY_INFO!F737+0.2*COUNTRY_INFO!G737),IF(COUNTRY_INFO!K737=3,COUNTRY_INFO!F737/(COUNTRY_INFO!F737+COUNTRY_INFO!G737)))),0)</f>
        <v>0.60718711276332094</v>
      </c>
      <c r="AO737" s="260">
        <f>IF(AND(Z737&lt;&gt;0,Z737&lt;&gt;"Unknown",Z737&lt;&gt;"Not required"),IF(COUNTRY_INFO!K737=1,0,IF(COUNTRY_INFO!K737=2,0.2*COUNTRY_INFO!G737/(0.5*COUNTRY_INFO!F737+0.2*COUNTRY_INFO!G737),IF(COUNTRY_INFO!K737=3,COUNTRY_INFO!G737/(COUNTRY_INFO!F737+COUNTRY_INFO!G737)))),0)</f>
        <v>0.39281288723667906</v>
      </c>
      <c r="AP737" s="259">
        <f>MAX(COUNTRY_INFO!D737*AK737*PROFILE!$G$7,COUNTRY_INFO!D737*AL737*PROFILE!$G$7)</f>
        <v>7.0710003443675796E-3</v>
      </c>
      <c r="AQ737" s="259">
        <f>MAX(COUNTRY_INFO!D737*AK737*PROFILE!$G$8,COUNTRY_INFO!D737*AL737*PROFILE!$G$8,COUNTRY_INFO!D737*AM737*PROFILE!$G$8)</f>
        <v>9891.3360062218599</v>
      </c>
      <c r="AR737" s="259">
        <f>MAX(COUNTRY_INFO!D737*AK737*PROFILE!$G$9,COUNTRY_INFO!D737*AL737*PROFILE!$G$9,COUNTRY_INFO!D737*AM737*PROFILE!$G$9,IF(AND(DISTRICT!Z737&lt;&gt;"Unknown",Z737&lt;&gt;"Not required"),COUNTRY_INFO!O737*DISTRICT!AN737,0))</f>
        <v>20541.412976595464</v>
      </c>
      <c r="AS737" s="259">
        <f>MAX(COUNTRY_INFO!D737*AK737*PROFILE!$G$10,COUNTRY_INFO!D737*AL737*PROFILE!$G$10,IF(AND(DISTRICT!Z737&lt;&gt;"Unknown",Z737&lt;&gt;"Not required"),COUNTRY_INFO!O737*DISTRICT!AO737,0))</f>
        <v>37101.243946182331</v>
      </c>
      <c r="AT737" s="259">
        <f t="shared" si="84"/>
        <v>67534</v>
      </c>
      <c r="AU737" s="258">
        <f t="shared" si="79"/>
        <v>0</v>
      </c>
      <c r="AV737" s="259">
        <f>MAX('MDA2'!J737,'T1'!L737,'T2'!J737,T3_R1!K737,T3_R2!K737)</f>
        <v>0</v>
      </c>
      <c r="AW737" s="259">
        <f>MAX('MDA1'!K737,'MDA2'!K737,'MDA3'!I737,'MDA3'!L737,'T1'!M737,'T2'!K737,T3_R1!L737,T3_R2!L737)</f>
        <v>19282</v>
      </c>
      <c r="AX737" s="259">
        <f>MAX('MDA1'!L737,'MDA2'!L737,'MDA3'!J737,'MDA3'!M737,'T1'!N737,'T2'!L737,T3_R1!M737,T3_R2!M737)</f>
        <v>34126</v>
      </c>
      <c r="AY737" s="259">
        <f t="shared" si="85"/>
        <v>53408</v>
      </c>
      <c r="AZ737" s="259">
        <f>MAX('MDA2'!J737,T737)</f>
        <v>0</v>
      </c>
      <c r="BA737" s="259">
        <f>MAX('MDA1'!K737,'MDA2'!K737,'MDA3'!I737,'MDA3'!L737,V737,AD737)</f>
        <v>19282</v>
      </c>
      <c r="BB737" s="259">
        <f>MAX('MDA1'!L737,'MDA2'!L737,'MDA3'!J737,'MDA3'!M737,AF737)</f>
        <v>34126</v>
      </c>
      <c r="BC737" s="259">
        <f t="shared" si="80"/>
        <v>53408</v>
      </c>
      <c r="BD737" s="260">
        <f t="shared" si="81"/>
        <v>79.083128498237926</v>
      </c>
    </row>
    <row r="738" spans="1:56" x14ac:dyDescent="0.2">
      <c r="A738" s="10" t="str">
        <f>IF(COUNTRY_INFO!A738=0," ",COUNTRY_INFO!A738)</f>
        <v>Ethiopia</v>
      </c>
      <c r="B738" s="10" t="str">
        <f>IF(COUNTRY_INFO!B738=0," ",COUNTRY_INFO!B738)</f>
        <v>SNNPR South Omo</v>
      </c>
      <c r="C738" s="87" t="str">
        <f>IF(COUNTRY_INFO!C738=0," ",COUNTRY_INFO!C738)</f>
        <v>Dassenech</v>
      </c>
      <c r="D738" s="67">
        <f>COUNTRY_INFO!L738</f>
        <v>0</v>
      </c>
      <c r="E738" s="61"/>
      <c r="F738" s="61"/>
      <c r="G738" s="11">
        <f>MAX('MDA1'!M738,'MDA2'!M738)</f>
        <v>0</v>
      </c>
      <c r="H738" s="11">
        <f>IF(AND(COUNTRY_INFO!H738&gt;0,COUNTRY_INFO!H738&lt;4),IF(D738&gt;MAX('MDA1'!M738,'MDA2'!M738),MAX('MDA1'!M738,'MDA2'!M738),D738),0)</f>
        <v>0</v>
      </c>
      <c r="I738" s="73">
        <f>IF(AND(COUNTRY_INFO!H738&gt;0,COUNTRY_INFO!H738&lt;4), IF(G738/D738*100&lt;&gt;0, IF(G738/D738*100&gt;100,100,G738/D738*100), "-"),0)</f>
        <v>0</v>
      </c>
      <c r="J738" s="67">
        <f>COUNTRY_INFO!M738</f>
        <v>0</v>
      </c>
      <c r="K738" s="61"/>
      <c r="L738" s="61"/>
      <c r="M738" s="11">
        <f>MAX('MDA1'!M738,MAX('MDA3'!I738,'MDA3'!L738)+MAX('MDA3'!J738,'MDA3'!M738))</f>
        <v>0</v>
      </c>
      <c r="N738" s="11">
        <f>IF(AND(COUNTRY_INFO!I738&gt;0,COUNTRY_INFO!I738&lt;4),IF(J738&gt;MAX('MDA1'!M738,MAX('MDA3'!I738,'MDA3'!L738)+MAX('MDA3'!J738,'MDA3'!M738)),MAX('MDA1'!M738,MAX('MDA3'!I738,'MDA3'!L738)+MAX('MDA3'!J738,'MDA3'!M738)),J738),0)</f>
        <v>0</v>
      </c>
      <c r="O738" s="73">
        <f>IF(AND(COUNTRY_INFO!I738&gt;0,COUNTRY_INFO!I738&lt;4), IF(M738/J738*100&lt;&gt;0, IF(M738/J738*100&gt;100,100,M738/J738*100), "-"),0)</f>
        <v>0</v>
      </c>
      <c r="P738" s="67">
        <f>COUNTRY_INFO!N738</f>
        <v>0</v>
      </c>
      <c r="Q738" s="61"/>
      <c r="R738" s="61"/>
      <c r="S738" s="11">
        <f>SUM(MAX('MDA2'!J738, 'T1'!L738, MAX(T3_R1!K738, T3_R2!K738)), MAX('MDA1'!K738, 'MDA2'!K738, 'T1'!M738, MAX(T3_R1!L738, T3_R2!L738)), MAX('MDA1'!L738, 'MDA2'!L738, 'T1'!N738, MAX(T3_R1!M738, T3_R2!M738)))</f>
        <v>0</v>
      </c>
      <c r="T738" s="11">
        <f>IF(AND(COUNTRY_INFO!J738&gt;1,COUNTRY_INFO!J738&lt;4),IF(COUNTRY_INFO!E738&gt;MAX('MDA2'!J738,'T1'!L738,MAX(T3_R1!K738,T3_R2!K738)),MAX('MDA2'!J738,'T1'!L738,MAX(T3_R1!K738,T3_R2!K738)),COUNTRY_INFO!E738),0)</f>
        <v>0</v>
      </c>
      <c r="U738" s="217">
        <f>IF(AND(COUNTRY_INFO!J738&gt;1,COUNTRY_INFO!J738&lt;4), IF(T738/COUNTRY_INFO!E738*100&lt;&gt;0, IF(T738/COUNTRY_INFO!E738*100&gt;100,100,T738/COUNTRY_INFO!E738*100), "-"),0)</f>
        <v>0</v>
      </c>
      <c r="V738" s="11">
        <f>IF(AND(COUNTRY_INFO!J738&gt;1,COUNTRY_INFO!J738&lt;4),IF(COUNTRY_INFO!F738&gt;MAX('MDA1'!K738,'MDA2'!K738,'T1'!M738,MAX(T3_R1!L738,T3_R2!L738)),MAX('MDA1'!K738,'MDA2'!K738,'T1'!M738,MAX(T3_R1!L738,T3_R2!L738)),COUNTRY_INFO!F738),0)</f>
        <v>0</v>
      </c>
      <c r="W738" s="217">
        <f>IF(AND(COUNTRY_INFO!J738&gt;1,COUNTRY_INFO!J738&lt;4), IF(V738/COUNTRY_INFO!F738*100&lt;&gt;0, IF(V738/COUNTRY_INFO!F738*100&gt;100,100,V738/COUNTRY_INFO!F738*100), "-"),0)</f>
        <v>0</v>
      </c>
      <c r="X738" s="11">
        <f t="shared" si="82"/>
        <v>0</v>
      </c>
      <c r="Y738" s="73">
        <f>IF(AND(COUNTRY_INFO!J738&gt;1,COUNTRY_INFO!J738&lt;4), IF(S738/P738*100&lt;&gt;0, IF(X738/P738*100&gt;100,100,X738/P738*100), "-"),0)</f>
        <v>0</v>
      </c>
      <c r="Z738" s="67">
        <f>COUNTRY_INFO!O738</f>
        <v>0</v>
      </c>
      <c r="AA738" s="61"/>
      <c r="AB738" s="61"/>
      <c r="AC738" s="11">
        <f>MAX('T1'!L738,'T2'!J738)+MAX('T1'!M738,'T2'!K738)+MAX('T1'!N738,'T2'!L738)</f>
        <v>0</v>
      </c>
      <c r="AD738" s="11">
        <f>IF(COUNTRY_INFO!K738=1,IF(COUNTRY_INFO!F738*0.33&gt;MAX('T1'!M738,'T2'!K738),MAX('T1'!M738,'T2'!K738),COUNTRY_INFO!F738*0.33),IF(COUNTRY_INFO!K738=2,IF(COUNTRY_INFO!F738*0.5&gt;MAX('T1'!M738,'T2'!K738),MAX('T1'!M738,'T2'!K738),COUNTRY_INFO!F738*0.5),IF(COUNTRY_INFO!K738=3,IF(COUNTRY_INFO!F738&gt;MAX('T1'!M738,'T2'!K738),MAX('T1'!M738,'T2'!K738),COUNTRY_INFO!F738),0)))</f>
        <v>0</v>
      </c>
      <c r="AE738" s="217">
        <f>IF(AND(COUNTRY_INFO!K738&gt;0,COUNTRY_INFO!K738&lt;4),IF(Z738&gt;0,IF(COUNTRY_INFO!K738=1, AD738/(COUNTRY_INFO!F738*0.33)*100, IF(COUNTRY_INFO!K738=2, AD738/(COUNTRY_INFO!F738*0.5)*100, IF(COUNTRY_INFO!K738=3, AD738/COUNTRY_INFO!F738*100))),"-"),0)</f>
        <v>0</v>
      </c>
      <c r="AF738" s="11">
        <f>IF(COUNTRY_INFO!K738=2,IF(COUNTRY_INFO!G738*0.2&gt;MAX('T1'!N738,'T2'!L738),MAX('T1'!N738,'T2'!L738),COUNTRY_INFO!G738*0.2),IF(COUNTRY_INFO!K738=3,IF(COUNTRY_INFO!G738&gt;MAX('T1'!N738,'T2'!L738),MAX('T1'!N738,'T2'!L738),COUNTRY_INFO!G738),0))</f>
        <v>0</v>
      </c>
      <c r="AG738" s="217">
        <f>IF(AND(COUNTRY_INFO!K738&gt;0,COUNTRY_INFO!K738&lt;4),IF(Z738&gt;0,IF(COUNTRY_INFO!K738=1, 0, IF(COUNTRY_INFO!K738=2, AF738/(COUNTRY_INFO!G738*0.2)*100, IF(COUNTRY_INFO!K738=3, AF738/COUNTRY_INFO!G738*100))),"-"),0)</f>
        <v>0</v>
      </c>
      <c r="AH738" s="11">
        <f t="shared" si="83"/>
        <v>0</v>
      </c>
      <c r="AI738" s="73">
        <f>IF(AND(COUNTRY_INFO!K738&gt;0,COUNTRY_INFO!K738&lt;4), IF(AC738/Z738*100&lt;&gt;0, IF(AH738/Z738*100&gt;100,100,AH738/Z738*100), "-"),0)</f>
        <v>0</v>
      </c>
      <c r="AJ738" s="261"/>
      <c r="AK738" s="260">
        <f>IF(AND(D738&lt;&gt;0, D738&lt;&gt;"Unknown",D738&lt;&gt;"Stopped",D738&lt;&gt;"Not required"),D738/COUNTRY_INFO!D738, 0)</f>
        <v>0</v>
      </c>
      <c r="AL738" s="260">
        <f>IF(AND(J738&lt;&gt;0,J738&lt;&gt;"Unknown",J738&lt;&gt;"Stopped",J738&lt;&gt;"Not required"),J738/COUNTRY_INFO!D738, 0)</f>
        <v>0</v>
      </c>
      <c r="AM738" s="260">
        <f>IF(AND(P738&lt;&gt;0,P738&lt;&gt;"Unknown",P738&lt;&gt;"Not required"),P738/(COUNTRY_INFO!E738+COUNTRY_INFO!F738), 0)</f>
        <v>0</v>
      </c>
      <c r="AN738" s="260">
        <f>IF(AND(Z738&lt;&gt;0,Z738&lt;&gt;"Unknown",Z738&lt;&gt;"Not required"),IF(COUNTRY_INFO!K738=1,1,IF(COUNTRY_INFO!K738=2,0.5*COUNTRY_INFO!F738/(0.5*COUNTRY_INFO!F738+0.2*COUNTRY_INFO!G738),IF(COUNTRY_INFO!K738=3,COUNTRY_INFO!F738/(COUNTRY_INFO!F738+COUNTRY_INFO!G738)))),0)</f>
        <v>0</v>
      </c>
      <c r="AO738" s="260">
        <f>IF(AND(Z738&lt;&gt;0,Z738&lt;&gt;"Unknown",Z738&lt;&gt;"Not required"),IF(COUNTRY_INFO!K738=1,0,IF(COUNTRY_INFO!K738=2,0.2*COUNTRY_INFO!G738/(0.5*COUNTRY_INFO!F738+0.2*COUNTRY_INFO!G738),IF(COUNTRY_INFO!K738=3,COUNTRY_INFO!G738/(COUNTRY_INFO!F738+COUNTRY_INFO!G738)))),0)</f>
        <v>0</v>
      </c>
      <c r="AP738" s="259">
        <f>MAX(COUNTRY_INFO!D738*AK738*PROFILE!$G$7,COUNTRY_INFO!D738*AL738*PROFILE!$G$7)</f>
        <v>0</v>
      </c>
      <c r="AQ738" s="259">
        <f>MAX(COUNTRY_INFO!D738*AK738*PROFILE!$G$8,COUNTRY_INFO!D738*AL738*PROFILE!$G$8,COUNTRY_INFO!D738*AM738*PROFILE!$G$8)</f>
        <v>0</v>
      </c>
      <c r="AR738" s="259">
        <f>MAX(COUNTRY_INFO!D738*AK738*PROFILE!$G$9,COUNTRY_INFO!D738*AL738*PROFILE!$G$9,COUNTRY_INFO!D738*AM738*PROFILE!$G$9,IF(AND(DISTRICT!Z738&lt;&gt;"Unknown",Z738&lt;&gt;"Not required"),COUNTRY_INFO!O738*DISTRICT!AN738,0))</f>
        <v>0</v>
      </c>
      <c r="AS738" s="259">
        <f>MAX(COUNTRY_INFO!D738*AK738*PROFILE!$G$10,COUNTRY_INFO!D738*AL738*PROFILE!$G$10,IF(AND(DISTRICT!Z738&lt;&gt;"Unknown",Z738&lt;&gt;"Not required"),COUNTRY_INFO!O738*DISTRICT!AO738,0))</f>
        <v>0</v>
      </c>
      <c r="AT738" s="259">
        <f t="shared" si="84"/>
        <v>0</v>
      </c>
      <c r="AU738" s="258">
        <f t="shared" si="79"/>
        <v>0</v>
      </c>
      <c r="AV738" s="259">
        <f>MAX('MDA2'!J738,'T1'!L738,'T2'!J738,T3_R1!K738,T3_R2!K738)</f>
        <v>0</v>
      </c>
      <c r="AW738" s="259">
        <f>MAX('MDA1'!K738,'MDA2'!K738,'MDA3'!I738,'MDA3'!L738,'T1'!M738,'T2'!K738,T3_R1!L738,T3_R2!L738)</f>
        <v>0</v>
      </c>
      <c r="AX738" s="259">
        <f>MAX('MDA1'!L738,'MDA2'!L738,'MDA3'!J738,'MDA3'!M738,'T1'!N738,'T2'!L738,T3_R1!M738,T3_R2!M738)</f>
        <v>0</v>
      </c>
      <c r="AY738" s="259">
        <f t="shared" si="85"/>
        <v>0</v>
      </c>
      <c r="AZ738" s="259">
        <f>MAX('MDA2'!J738,T738)</f>
        <v>0</v>
      </c>
      <c r="BA738" s="259">
        <f>MAX('MDA1'!K738,'MDA2'!K738,'MDA3'!I738,'MDA3'!L738,V738,AD738)</f>
        <v>0</v>
      </c>
      <c r="BB738" s="259">
        <f>MAX('MDA1'!L738,'MDA2'!L738,'MDA3'!J738,'MDA3'!M738,AF738)</f>
        <v>0</v>
      </c>
      <c r="BC738" s="259">
        <f t="shared" si="80"/>
        <v>0</v>
      </c>
      <c r="BD738" s="260">
        <f t="shared" si="81"/>
        <v>0</v>
      </c>
    </row>
    <row r="739" spans="1:56" x14ac:dyDescent="0.2">
      <c r="A739" s="10" t="str">
        <f>IF(COUNTRY_INFO!A739=0," ",COUNTRY_INFO!A739)</f>
        <v>Ethiopia</v>
      </c>
      <c r="B739" s="10" t="str">
        <f>IF(COUNTRY_INFO!B739=0," ",COUNTRY_INFO!B739)</f>
        <v>SNNPR South Omo</v>
      </c>
      <c r="C739" s="87" t="str">
        <f>IF(COUNTRY_INFO!C739=0," ",COUNTRY_INFO!C739)</f>
        <v>Debub Ari</v>
      </c>
      <c r="D739" s="67">
        <f>COUNTRY_INFO!L739</f>
        <v>243245</v>
      </c>
      <c r="E739" s="61"/>
      <c r="F739" s="61"/>
      <c r="G739" s="11">
        <f>MAX('MDA1'!M739,'MDA2'!M739)</f>
        <v>175048</v>
      </c>
      <c r="H739" s="11">
        <f>IF(AND(COUNTRY_INFO!H739&gt;0,COUNTRY_INFO!H739&lt;4),IF(D739&gt;MAX('MDA1'!M739,'MDA2'!M739),MAX('MDA1'!M739,'MDA2'!M739),D739),0)</f>
        <v>175048</v>
      </c>
      <c r="I739" s="73">
        <f>IF(AND(COUNTRY_INFO!H739&gt;0,COUNTRY_INFO!H739&lt;4), IF(G739/D739*100&lt;&gt;0, IF(G739/D739*100&gt;100,100,G739/D739*100), "-"),0)</f>
        <v>71.963658040247495</v>
      </c>
      <c r="J739" s="67" t="str">
        <f>COUNTRY_INFO!M739</f>
        <v>Unknown</v>
      </c>
      <c r="K739" s="61"/>
      <c r="L739" s="61"/>
      <c r="M739" s="11">
        <f>MAX('MDA1'!M739,MAX('MDA3'!I739,'MDA3'!L739)+MAX('MDA3'!J739,'MDA3'!M739))</f>
        <v>175048</v>
      </c>
      <c r="N739" s="11">
        <f>IF(AND(COUNTRY_INFO!I739&gt;0,COUNTRY_INFO!I739&lt;4),IF(J739&gt;MAX('MDA1'!M739,MAX('MDA3'!I739,'MDA3'!L739)+MAX('MDA3'!J739,'MDA3'!M739)),MAX('MDA1'!M739,MAX('MDA3'!I739,'MDA3'!L739)+MAX('MDA3'!J739,'MDA3'!M739)),J739),0)</f>
        <v>0</v>
      </c>
      <c r="O739" s="73">
        <f>IF(AND(COUNTRY_INFO!I739&gt;0,COUNTRY_INFO!I739&lt;4), IF(M739/J739*100&lt;&gt;0, IF(M739/J739*100&gt;100,100,M739/J739*100), "-"),0)</f>
        <v>0</v>
      </c>
      <c r="P739" s="67">
        <f>COUNTRY_INFO!N739</f>
        <v>116508</v>
      </c>
      <c r="Q739" s="61"/>
      <c r="R739" s="61"/>
      <c r="S739" s="11">
        <f>SUM(MAX('MDA2'!J739, 'T1'!L739, MAX(T3_R1!K739, T3_R2!K739)), MAX('MDA1'!K739, 'MDA2'!K739, 'T1'!M739, MAX(T3_R1!L739, T3_R2!L739)), MAX('MDA1'!L739, 'MDA2'!L739, 'T1'!N739, MAX(T3_R1!M739, T3_R2!M739)))</f>
        <v>188938</v>
      </c>
      <c r="T739" s="11">
        <f>IF(AND(COUNTRY_INFO!J739&gt;1,COUNTRY_INFO!J739&lt;4),IF(COUNTRY_INFO!E739&gt;MAX('MDA2'!J739,'T1'!L739,MAX(T3_R1!K739,T3_R2!K739)),MAX('MDA2'!J739,'T1'!L739,MAX(T3_R1!K739,T3_R2!K739)),COUNTRY_INFO!E739),0)</f>
        <v>0</v>
      </c>
      <c r="U739" s="217" t="str">
        <f>IF(AND(COUNTRY_INFO!J739&gt;1,COUNTRY_INFO!J739&lt;4), IF(T739/COUNTRY_INFO!E739*100&lt;&gt;0, IF(T739/COUNTRY_INFO!E739*100&gt;100,100,T739/COUNTRY_INFO!E739*100), "-"),0)</f>
        <v>-</v>
      </c>
      <c r="V739" s="11">
        <f>IF(AND(COUNTRY_INFO!J739&gt;1,COUNTRY_INFO!J739&lt;4),IF(COUNTRY_INFO!F739&gt;MAX('MDA1'!K739,'MDA2'!K739,'T1'!M739,MAX(T3_R1!L739,T3_R2!L739)),MAX('MDA1'!K739,'MDA2'!K739,'T1'!M739,MAX(T3_R1!L739,T3_R2!L739)),COUNTRY_INFO!F739),0)</f>
        <v>77467</v>
      </c>
      <c r="W739" s="217">
        <f>IF(AND(COUNTRY_INFO!J739&gt;1,COUNTRY_INFO!J739&lt;4), IF(V739/COUNTRY_INFO!F739*100&lt;&gt;0, IF(V739/COUNTRY_INFO!F739*100&gt;100,100,V739/COUNTRY_INFO!F739*100), "-"),0)</f>
        <v>98.857864781399158</v>
      </c>
      <c r="X739" s="11">
        <f t="shared" si="82"/>
        <v>77467</v>
      </c>
      <c r="Y739" s="73">
        <f>IF(AND(COUNTRY_INFO!J739&gt;1,COUNTRY_INFO!J739&lt;4), IF(S739/P739*100&lt;&gt;0, IF(X739/P739*100&gt;100,100,X739/P739*100), "-"),0)</f>
        <v>66.49071308408007</v>
      </c>
      <c r="Z739" s="67">
        <f>COUNTRY_INFO!O739</f>
        <v>64528.4</v>
      </c>
      <c r="AA739" s="61"/>
      <c r="AB739" s="61"/>
      <c r="AC739" s="11">
        <f>MAX('T1'!L739,'T2'!J739)+MAX('T1'!M739,'T2'!K739)+MAX('T1'!N739,'T2'!L739)</f>
        <v>0</v>
      </c>
      <c r="AD739" s="11">
        <f>IF(COUNTRY_INFO!K739=1,IF(COUNTRY_INFO!F739*0.33&gt;MAX('T1'!M739,'T2'!K739),MAX('T1'!M739,'T2'!K739),COUNTRY_INFO!F739*0.33),IF(COUNTRY_INFO!K739=2,IF(COUNTRY_INFO!F739*0.5&gt;MAX('T1'!M739,'T2'!K739),MAX('T1'!M739,'T2'!K739),COUNTRY_INFO!F739*0.5),IF(COUNTRY_INFO!K739=3,IF(COUNTRY_INFO!F739&gt;MAX('T1'!M739,'T2'!K739),MAX('T1'!M739,'T2'!K739),COUNTRY_INFO!F739),0)))</f>
        <v>0</v>
      </c>
      <c r="AE739" s="217">
        <f>IF(AND(COUNTRY_INFO!K739&gt;0,COUNTRY_INFO!K739&lt;4),IF(Z739&gt;0,IF(COUNTRY_INFO!K739=1, AD739/(COUNTRY_INFO!F739*0.33)*100, IF(COUNTRY_INFO!K739=2, AD739/(COUNTRY_INFO!F739*0.5)*100, IF(COUNTRY_INFO!K739=3, AD739/COUNTRY_INFO!F739*100))),"-"),0)</f>
        <v>0</v>
      </c>
      <c r="AF739" s="11">
        <f>IF(COUNTRY_INFO!K739=2,IF(COUNTRY_INFO!G739*0.2&gt;MAX('T1'!N739,'T2'!L739),MAX('T1'!N739,'T2'!L739),COUNTRY_INFO!G739*0.2),IF(COUNTRY_INFO!K739=3,IF(COUNTRY_INFO!G739&gt;MAX('T1'!N739,'T2'!L739),MAX('T1'!N739,'T2'!L739),COUNTRY_INFO!G739),0))</f>
        <v>0</v>
      </c>
      <c r="AG739" s="217">
        <f>IF(AND(COUNTRY_INFO!K739&gt;0,COUNTRY_INFO!K739&lt;4),IF(Z739&gt;0,IF(COUNTRY_INFO!K739=1, 0, IF(COUNTRY_INFO!K739=2, AF739/(COUNTRY_INFO!G739*0.2)*100, IF(COUNTRY_INFO!K739=3, AF739/COUNTRY_INFO!G739*100))),"-"),0)</f>
        <v>0</v>
      </c>
      <c r="AH739" s="11">
        <f t="shared" si="83"/>
        <v>0</v>
      </c>
      <c r="AI739" s="73" t="str">
        <f>IF(AND(COUNTRY_INFO!K739&gt;0,COUNTRY_INFO!K739&lt;4), IF(AC739/Z739*100&lt;&gt;0, IF(AH739/Z739*100&gt;100,100,AH739/Z739*100), "-"),0)</f>
        <v>-</v>
      </c>
      <c r="AJ739" s="261"/>
      <c r="AK739" s="260">
        <f>IF(AND(D739&lt;&gt;0, D739&lt;&gt;"Unknown",D739&lt;&gt;"Stopped",D739&lt;&gt;"Not required"),D739/COUNTRY_INFO!D739, 0)</f>
        <v>1</v>
      </c>
      <c r="AL739" s="260">
        <f>IF(AND(J739&lt;&gt;0,J739&lt;&gt;"Unknown",J739&lt;&gt;"Stopped",J739&lt;&gt;"Not required"),J739/COUNTRY_INFO!D739, 0)</f>
        <v>0</v>
      </c>
      <c r="AM739" s="260">
        <f>IF(AND(P739&lt;&gt;0,P739&lt;&gt;"Unknown",P739&lt;&gt;"Not required"),P739/(COUNTRY_INFO!E739+COUNTRY_INFO!F739), 0)</f>
        <v>1</v>
      </c>
      <c r="AN739" s="260">
        <f>IF(AND(Z739&lt;&gt;0,Z739&lt;&gt;"Unknown",Z739&lt;&gt;"Not required"),IF(COUNTRY_INFO!K739=1,1,IF(COUNTRY_INFO!K739=2,0.5*COUNTRY_INFO!F739/(0.5*COUNTRY_INFO!F739+0.2*COUNTRY_INFO!G739),IF(COUNTRY_INFO!K739=3,COUNTRY_INFO!F739/(COUNTRY_INFO!F739+COUNTRY_INFO!G739)))),0)</f>
        <v>0.60719001245963011</v>
      </c>
      <c r="AO739" s="260">
        <f>IF(AND(Z739&lt;&gt;0,Z739&lt;&gt;"Unknown",Z739&lt;&gt;"Not required"),IF(COUNTRY_INFO!K739=1,0,IF(COUNTRY_INFO!K739=2,0.2*COUNTRY_INFO!G739/(0.5*COUNTRY_INFO!F739+0.2*COUNTRY_INFO!G739),IF(COUNTRY_INFO!K739=3,COUNTRY_INFO!G739/(COUNTRY_INFO!F739+COUNTRY_INFO!G739)))),0)</f>
        <v>0.39280998754036983</v>
      </c>
      <c r="AP739" s="259">
        <f>MAX(COUNTRY_INFO!D739*AK739*PROFILE!$G$7,COUNTRY_INFO!D739*AL739*PROFILE!$G$7)</f>
        <v>2.5468437805634077E-2</v>
      </c>
      <c r="AQ739" s="259">
        <f>MAX(COUNTRY_INFO!D739*AK739*PROFILE!$G$8,COUNTRY_INFO!D739*AL739*PROFILE!$G$8,COUNTRY_INFO!D739*AM739*PROFILE!$G$8)</f>
        <v>35626.766174570388</v>
      </c>
      <c r="AR739" s="259">
        <f>MAX(COUNTRY_INFO!D739*AK739*PROFILE!$G$9,COUNTRY_INFO!D739*AL739*PROFILE!$G$9,COUNTRY_INFO!D739*AM739*PROFILE!$G$9,IF(AND(DISTRICT!Z739&lt;&gt;"Unknown",Z739&lt;&gt;"Not required"),COUNTRY_INFO!O739*DISTRICT!AN739,0))</f>
        <v>73986.377224686294</v>
      </c>
      <c r="AS739" s="259">
        <f>MAX(COUNTRY_INFO!D739*AK739*PROFILE!$G$10,COUNTRY_INFO!D739*AL739*PROFILE!$G$10,IF(AND(DISTRICT!Z739&lt;&gt;"Unknown",Z739&lt;&gt;"Not required"),COUNTRY_INFO!O739*DISTRICT!AO739,0))</f>
        <v>133631.83113230552</v>
      </c>
      <c r="AT739" s="259">
        <f t="shared" si="84"/>
        <v>243245</v>
      </c>
      <c r="AU739" s="258">
        <f t="shared" si="79"/>
        <v>0</v>
      </c>
      <c r="AV739" s="259">
        <f>MAX('MDA2'!J739,'T1'!L739,'T2'!J739,T3_R1!K739,T3_R2!K739)</f>
        <v>0</v>
      </c>
      <c r="AW739" s="259">
        <f>MAX('MDA1'!K739,'MDA2'!K739,'MDA3'!I739,'MDA3'!L739,'T1'!M739,'T2'!K739,T3_R1!L739,T3_R2!L739)</f>
        <v>77467</v>
      </c>
      <c r="AX739" s="259">
        <f>MAX('MDA1'!L739,'MDA2'!L739,'MDA3'!J739,'MDA3'!M739,'T1'!N739,'T2'!L739,T3_R1!M739,T3_R2!M739)</f>
        <v>111471</v>
      </c>
      <c r="AY739" s="259">
        <f t="shared" si="85"/>
        <v>188938</v>
      </c>
      <c r="AZ739" s="259">
        <f>MAX('MDA2'!J739,T739)</f>
        <v>0</v>
      </c>
      <c r="BA739" s="259">
        <f>MAX('MDA1'!K739,'MDA2'!K739,'MDA3'!I739,'MDA3'!L739,V739,AD739)</f>
        <v>77467</v>
      </c>
      <c r="BB739" s="259">
        <f>MAX('MDA1'!L739,'MDA2'!L739,'MDA3'!J739,'MDA3'!M739,AF739)</f>
        <v>111471</v>
      </c>
      <c r="BC739" s="259">
        <f t="shared" si="80"/>
        <v>188938</v>
      </c>
      <c r="BD739" s="260">
        <f t="shared" si="81"/>
        <v>77.673950132582377</v>
      </c>
    </row>
    <row r="740" spans="1:56" x14ac:dyDescent="0.2">
      <c r="A740" s="10" t="str">
        <f>IF(COUNTRY_INFO!A740=0," ",COUNTRY_INFO!A740)</f>
        <v>Ethiopia</v>
      </c>
      <c r="B740" s="10" t="str">
        <f>IF(COUNTRY_INFO!B740=0," ",COUNTRY_INFO!B740)</f>
        <v>SNNPR South Omo</v>
      </c>
      <c r="C740" s="87" t="str">
        <f>IF(COUNTRY_INFO!C740=0," ",COUNTRY_INFO!C740)</f>
        <v>Hamer</v>
      </c>
      <c r="D740" s="67">
        <f>COUNTRY_INFO!L740</f>
        <v>76120</v>
      </c>
      <c r="E740" s="61"/>
      <c r="F740" s="61"/>
      <c r="G740" s="11">
        <f>MAX('MDA1'!M740,'MDA2'!M740)</f>
        <v>52036</v>
      </c>
      <c r="H740" s="11">
        <f>IF(AND(COUNTRY_INFO!H740&gt;0,COUNTRY_INFO!H740&lt;4),IF(D740&gt;MAX('MDA1'!M740,'MDA2'!M740),MAX('MDA1'!M740,'MDA2'!M740),D740),0)</f>
        <v>52036</v>
      </c>
      <c r="I740" s="73">
        <f>IF(AND(COUNTRY_INFO!H740&gt;0,COUNTRY_INFO!H740&lt;4), IF(G740/D740*100&lt;&gt;0, IF(G740/D740*100&gt;100,100,G740/D740*100), "-"),0)</f>
        <v>68.360483447188642</v>
      </c>
      <c r="J740" s="67">
        <f>COUNTRY_INFO!M740</f>
        <v>0</v>
      </c>
      <c r="K740" s="61"/>
      <c r="L740" s="61"/>
      <c r="M740" s="11">
        <f>MAX('MDA1'!M740,MAX('MDA3'!I740,'MDA3'!L740)+MAX('MDA3'!J740,'MDA3'!M740))</f>
        <v>52036</v>
      </c>
      <c r="N740" s="11">
        <f>IF(AND(COUNTRY_INFO!I740&gt;0,COUNTRY_INFO!I740&lt;4),IF(J740&gt;MAX('MDA1'!M740,MAX('MDA3'!I740,'MDA3'!L740)+MAX('MDA3'!J740,'MDA3'!M740)),MAX('MDA1'!M740,MAX('MDA3'!I740,'MDA3'!L740)+MAX('MDA3'!J740,'MDA3'!M740)),J740),0)</f>
        <v>0</v>
      </c>
      <c r="O740" s="73">
        <f>IF(AND(COUNTRY_INFO!I740&gt;0,COUNTRY_INFO!I740&lt;4), IF(M740/J740*100&lt;&gt;0, IF(M740/J740*100&gt;100,100,M740/J740*100), "-"),0)</f>
        <v>0</v>
      </c>
      <c r="P740" s="67">
        <f>COUNTRY_INFO!N740</f>
        <v>0</v>
      </c>
      <c r="Q740" s="61"/>
      <c r="R740" s="61"/>
      <c r="S740" s="11">
        <f>SUM(MAX('MDA2'!J740, 'T1'!L740, MAX(T3_R1!K740, T3_R2!K740)), MAX('MDA1'!K740, 'MDA2'!K740, 'T1'!M740, MAX(T3_R1!L740, T3_R2!L740)), MAX('MDA1'!L740, 'MDA2'!L740, 'T1'!N740, MAX(T3_R1!M740, T3_R2!M740)))</f>
        <v>52036</v>
      </c>
      <c r="T740" s="11">
        <f>IF(AND(COUNTRY_INFO!J740&gt;1,COUNTRY_INFO!J740&lt;4),IF(COUNTRY_INFO!E740&gt;MAX('MDA2'!J740,'T1'!L740,MAX(T3_R1!K740,T3_R2!K740)),MAX('MDA2'!J740,'T1'!L740,MAX(T3_R1!K740,T3_R2!K740)),COUNTRY_INFO!E740),0)</f>
        <v>0</v>
      </c>
      <c r="U740" s="217">
        <f>IF(AND(COUNTRY_INFO!J740&gt;1,COUNTRY_INFO!J740&lt;4), IF(T740/COUNTRY_INFO!E740*100&lt;&gt;0, IF(T740/COUNTRY_INFO!E740*100&gt;100,100,T740/COUNTRY_INFO!E740*100), "-"),0)</f>
        <v>0</v>
      </c>
      <c r="V740" s="11">
        <f>IF(AND(COUNTRY_INFO!J740&gt;1,COUNTRY_INFO!J740&lt;4),IF(COUNTRY_INFO!F740&gt;MAX('MDA1'!K740,'MDA2'!K740,'T1'!M740,MAX(T3_R1!L740,T3_R2!L740)),MAX('MDA1'!K740,'MDA2'!K740,'T1'!M740,MAX(T3_R1!L740,T3_R2!L740)),COUNTRY_INFO!F740),0)</f>
        <v>0</v>
      </c>
      <c r="W740" s="217">
        <f>IF(AND(COUNTRY_INFO!J740&gt;1,COUNTRY_INFO!J740&lt;4), IF(V740/COUNTRY_INFO!F740*100&lt;&gt;0, IF(V740/COUNTRY_INFO!F740*100&gt;100,100,V740/COUNTRY_INFO!F740*100), "-"),0)</f>
        <v>0</v>
      </c>
      <c r="X740" s="11">
        <f t="shared" si="82"/>
        <v>0</v>
      </c>
      <c r="Y740" s="73">
        <f>IF(AND(COUNTRY_INFO!J740&gt;1,COUNTRY_INFO!J740&lt;4), IF(S740/P740*100&lt;&gt;0, IF(X740/P740*100&gt;100,100,X740/P740*100), "-"),0)</f>
        <v>0</v>
      </c>
      <c r="Z740" s="67">
        <f>COUNTRY_INFO!O740</f>
        <v>20193.2</v>
      </c>
      <c r="AA740" s="61"/>
      <c r="AB740" s="61"/>
      <c r="AC740" s="11">
        <f>MAX('T1'!L740,'T2'!J740)+MAX('T1'!M740,'T2'!K740)+MAX('T1'!N740,'T2'!L740)</f>
        <v>0</v>
      </c>
      <c r="AD740" s="11">
        <f>IF(COUNTRY_INFO!K740=1,IF(COUNTRY_INFO!F740*0.33&gt;MAX('T1'!M740,'T2'!K740),MAX('T1'!M740,'T2'!K740),COUNTRY_INFO!F740*0.33),IF(COUNTRY_INFO!K740=2,IF(COUNTRY_INFO!F740*0.5&gt;MAX('T1'!M740,'T2'!K740),MAX('T1'!M740,'T2'!K740),COUNTRY_INFO!F740*0.5),IF(COUNTRY_INFO!K740=3,IF(COUNTRY_INFO!F740&gt;MAX('T1'!M740,'T2'!K740),MAX('T1'!M740,'T2'!K740),COUNTRY_INFO!F740),0)))</f>
        <v>0</v>
      </c>
      <c r="AE740" s="217">
        <f>IF(AND(COUNTRY_INFO!K740&gt;0,COUNTRY_INFO!K740&lt;4),IF(Z740&gt;0,IF(COUNTRY_INFO!K740=1, AD740/(COUNTRY_INFO!F740*0.33)*100, IF(COUNTRY_INFO!K740=2, AD740/(COUNTRY_INFO!F740*0.5)*100, IF(COUNTRY_INFO!K740=3, AD740/COUNTRY_INFO!F740*100))),"-"),0)</f>
        <v>0</v>
      </c>
      <c r="AF740" s="11">
        <f>IF(COUNTRY_INFO!K740=2,IF(COUNTRY_INFO!G740*0.2&gt;MAX('T1'!N740,'T2'!L740),MAX('T1'!N740,'T2'!L740),COUNTRY_INFO!G740*0.2),IF(COUNTRY_INFO!K740=3,IF(COUNTRY_INFO!G740&gt;MAX('T1'!N740,'T2'!L740),MAX('T1'!N740,'T2'!L740),COUNTRY_INFO!G740),0))</f>
        <v>0</v>
      </c>
      <c r="AG740" s="217">
        <f>IF(AND(COUNTRY_INFO!K740&gt;0,COUNTRY_INFO!K740&lt;4),IF(Z740&gt;0,IF(COUNTRY_INFO!K740=1, 0, IF(COUNTRY_INFO!K740=2, AF740/(COUNTRY_INFO!G740*0.2)*100, IF(COUNTRY_INFO!K740=3, AF740/COUNTRY_INFO!G740*100))),"-"),0)</f>
        <v>0</v>
      </c>
      <c r="AH740" s="11">
        <f t="shared" si="83"/>
        <v>0</v>
      </c>
      <c r="AI740" s="73" t="str">
        <f>IF(AND(COUNTRY_INFO!K740&gt;0,COUNTRY_INFO!K740&lt;4), IF(AC740/Z740*100&lt;&gt;0, IF(AH740/Z740*100&gt;100,100,AH740/Z740*100), "-"),0)</f>
        <v>-</v>
      </c>
      <c r="AJ740" s="261"/>
      <c r="AK740" s="260">
        <f>IF(AND(D740&lt;&gt;0, D740&lt;&gt;"Unknown",D740&lt;&gt;"Stopped",D740&lt;&gt;"Not required"),D740/COUNTRY_INFO!D740, 0)</f>
        <v>1</v>
      </c>
      <c r="AL740" s="260">
        <f>IF(AND(J740&lt;&gt;0,J740&lt;&gt;"Unknown",J740&lt;&gt;"Stopped",J740&lt;&gt;"Not required"),J740/COUNTRY_INFO!D740, 0)</f>
        <v>0</v>
      </c>
      <c r="AM740" s="260">
        <f>IF(AND(P740&lt;&gt;0,P740&lt;&gt;"Unknown",P740&lt;&gt;"Not required"),P740/(COUNTRY_INFO!E740+COUNTRY_INFO!F740), 0)</f>
        <v>0</v>
      </c>
      <c r="AN740" s="260">
        <f>IF(AND(Z740&lt;&gt;0,Z740&lt;&gt;"Unknown",Z740&lt;&gt;"Not required"),IF(COUNTRY_INFO!K740=1,1,IF(COUNTRY_INFO!K740=2,0.5*COUNTRY_INFO!F740/(0.5*COUNTRY_INFO!F740+0.2*COUNTRY_INFO!G740),IF(COUNTRY_INFO!K740=3,COUNTRY_INFO!F740/(COUNTRY_INFO!F740+COUNTRY_INFO!G740)))),0)</f>
        <v>0.60718459679496062</v>
      </c>
      <c r="AO740" s="260">
        <f>IF(AND(Z740&lt;&gt;0,Z740&lt;&gt;"Unknown",Z740&lt;&gt;"Not required"),IF(COUNTRY_INFO!K740=1,0,IF(COUNTRY_INFO!K740=2,0.2*COUNTRY_INFO!G740/(0.5*COUNTRY_INFO!F740+0.2*COUNTRY_INFO!G740),IF(COUNTRY_INFO!K740=3,COUNTRY_INFO!G740/(COUNTRY_INFO!F740+COUNTRY_INFO!G740)))),0)</f>
        <v>0.39281540320503933</v>
      </c>
      <c r="AP740" s="259">
        <f>MAX(COUNTRY_INFO!D740*AK740*PROFILE!$G$7,COUNTRY_INFO!D740*AL740*PROFILE!$G$7)</f>
        <v>7.9699787694088916E-3</v>
      </c>
      <c r="AQ740" s="259">
        <f>MAX(COUNTRY_INFO!D740*AK740*PROFILE!$G$8,COUNTRY_INFO!D740*AL740*PROFILE!$G$8,COUNTRY_INFO!D740*AM740*PROFILE!$G$8)</f>
        <v>11148.88051638594</v>
      </c>
      <c r="AR740" s="259">
        <f>MAX(COUNTRY_INFO!D740*AK740*PROFILE!$G$9,COUNTRY_INFO!D740*AL740*PROFILE!$G$9,COUNTRY_INFO!D740*AM740*PROFILE!$G$9,IF(AND(DISTRICT!Z740&lt;&gt;"Unknown",Z740&lt;&gt;"Not required"),COUNTRY_INFO!O740*DISTRICT!AN740,0))</f>
        <v>23152.965258661516</v>
      </c>
      <c r="AS740" s="259">
        <f>MAX(COUNTRY_INFO!D740*AK740*PROFILE!$G$10,COUNTRY_INFO!D740*AL740*PROFILE!$G$10,IF(AND(DISTRICT!Z740&lt;&gt;"Unknown",Z740&lt;&gt;"Not required"),COUNTRY_INFO!O740*DISTRICT!AO740,0))</f>
        <v>41818.146254973777</v>
      </c>
      <c r="AT740" s="259">
        <f t="shared" si="84"/>
        <v>76120</v>
      </c>
      <c r="AU740" s="258">
        <f t="shared" si="79"/>
        <v>0</v>
      </c>
      <c r="AV740" s="259">
        <f>MAX('MDA2'!J740,'T1'!L740,'T2'!J740,T3_R1!K740,T3_R2!K740)</f>
        <v>0</v>
      </c>
      <c r="AW740" s="259">
        <f>MAX('MDA1'!K740,'MDA2'!K740,'MDA3'!I740,'MDA3'!L740,'T1'!M740,'T2'!K740,T3_R1!L740,T3_R2!L740)</f>
        <v>19413</v>
      </c>
      <c r="AX740" s="259">
        <f>MAX('MDA1'!L740,'MDA2'!L740,'MDA3'!J740,'MDA3'!M740,'T1'!N740,'T2'!L740,T3_R1!M740,T3_R2!M740)</f>
        <v>32623</v>
      </c>
      <c r="AY740" s="259">
        <f t="shared" si="85"/>
        <v>52036</v>
      </c>
      <c r="AZ740" s="259">
        <f>MAX('MDA2'!J740,T740)</f>
        <v>0</v>
      </c>
      <c r="BA740" s="259">
        <f>MAX('MDA1'!K740,'MDA2'!K740,'MDA3'!I740,'MDA3'!L740,V740,AD740)</f>
        <v>19413</v>
      </c>
      <c r="BB740" s="259">
        <f>MAX('MDA1'!L740,'MDA2'!L740,'MDA3'!J740,'MDA3'!M740,AF740)</f>
        <v>32623</v>
      </c>
      <c r="BC740" s="259">
        <f t="shared" si="80"/>
        <v>52036</v>
      </c>
      <c r="BD740" s="260">
        <f t="shared" si="81"/>
        <v>68.360483447188642</v>
      </c>
    </row>
    <row r="741" spans="1:56" x14ac:dyDescent="0.2">
      <c r="A741" s="10" t="str">
        <f>IF(COUNTRY_INFO!A741=0," ",COUNTRY_INFO!A741)</f>
        <v>Ethiopia</v>
      </c>
      <c r="B741" s="10" t="str">
        <f>IF(COUNTRY_INFO!B741=0," ",COUNTRY_INFO!B741)</f>
        <v>SNNPR South Omo</v>
      </c>
      <c r="C741" s="87" t="str">
        <f>IF(COUNTRY_INFO!C741=0," ",COUNTRY_INFO!C741)</f>
        <v>Jinka Town</v>
      </c>
      <c r="D741" s="67">
        <f>COUNTRY_INFO!L741</f>
        <v>29944</v>
      </c>
      <c r="E741" s="61"/>
      <c r="F741" s="61"/>
      <c r="G741" s="11">
        <f>MAX('MDA1'!M741,'MDA2'!M741)</f>
        <v>21472</v>
      </c>
      <c r="H741" s="11">
        <f>IF(AND(COUNTRY_INFO!H741&gt;0,COUNTRY_INFO!H741&lt;4),IF(D741&gt;MAX('MDA1'!M741,'MDA2'!M741),MAX('MDA1'!M741,'MDA2'!M741),D741),0)</f>
        <v>21472</v>
      </c>
      <c r="I741" s="73">
        <f>IF(AND(COUNTRY_INFO!H741&gt;0,COUNTRY_INFO!H741&lt;4), IF(G741/D741*100&lt;&gt;0, IF(G741/D741*100&gt;100,100,G741/D741*100), "-"),0)</f>
        <v>71.70718674859738</v>
      </c>
      <c r="J741" s="67">
        <f>COUNTRY_INFO!M741</f>
        <v>0</v>
      </c>
      <c r="K741" s="61"/>
      <c r="L741" s="61"/>
      <c r="M741" s="11">
        <f>MAX('MDA1'!M741,MAX('MDA3'!I741,'MDA3'!L741)+MAX('MDA3'!J741,'MDA3'!M741))</f>
        <v>21472</v>
      </c>
      <c r="N741" s="11">
        <f>IF(AND(COUNTRY_INFO!I741&gt;0,COUNTRY_INFO!I741&lt;4),IF(J741&gt;MAX('MDA1'!M741,MAX('MDA3'!I741,'MDA3'!L741)+MAX('MDA3'!J741,'MDA3'!M741)),MAX('MDA1'!M741,MAX('MDA3'!I741,'MDA3'!L741)+MAX('MDA3'!J741,'MDA3'!M741)),J741),0)</f>
        <v>0</v>
      </c>
      <c r="O741" s="73">
        <f>IF(AND(COUNTRY_INFO!I741&gt;0,COUNTRY_INFO!I741&lt;4), IF(M741/J741*100&lt;&gt;0, IF(M741/J741*100&gt;100,100,M741/J741*100), "-"),0)</f>
        <v>0</v>
      </c>
      <c r="P741" s="67">
        <f>COUNTRY_INFO!N741</f>
        <v>14343</v>
      </c>
      <c r="Q741" s="61"/>
      <c r="R741" s="61"/>
      <c r="S741" s="11">
        <f>SUM(MAX('MDA2'!J741, 'T1'!L741, MAX(T3_R1!K741, T3_R2!K741)), MAX('MDA1'!K741, 'MDA2'!K741, 'T1'!M741, MAX(T3_R1!L741, T3_R2!L741)), MAX('MDA1'!L741, 'MDA2'!L741, 'T1'!N741, MAX(T3_R1!M741, T3_R2!M741)))</f>
        <v>24758</v>
      </c>
      <c r="T741" s="11">
        <f>IF(AND(COUNTRY_INFO!J741&gt;1,COUNTRY_INFO!J741&lt;4),IF(COUNTRY_INFO!E741&gt;MAX('MDA2'!J741,'T1'!L741,MAX(T3_R1!K741,T3_R2!K741)),MAX('MDA2'!J741,'T1'!L741,MAX(T3_R1!K741,T3_R2!K741)),COUNTRY_INFO!E741),0)</f>
        <v>0</v>
      </c>
      <c r="U741" s="217" t="str">
        <f>IF(AND(COUNTRY_INFO!J741&gt;1,COUNTRY_INFO!J741&lt;4), IF(T741/COUNTRY_INFO!E741*100&lt;&gt;0, IF(T741/COUNTRY_INFO!E741*100&gt;100,100,T741/COUNTRY_INFO!E741*100), "-"),0)</f>
        <v>-</v>
      </c>
      <c r="V741" s="11">
        <f>IF(AND(COUNTRY_INFO!J741&gt;1,COUNTRY_INFO!J741&lt;4),IF(COUNTRY_INFO!F741&gt;MAX('MDA1'!K741,'MDA2'!K741,'T1'!M741,MAX(T3_R1!L741,T3_R2!L741)),MAX('MDA1'!K741,'MDA2'!K741,'T1'!M741,MAX(T3_R1!L741,T3_R2!L741)),COUNTRY_INFO!F741),0)</f>
        <v>9536</v>
      </c>
      <c r="W741" s="217">
        <f>IF(AND(COUNTRY_INFO!J741&gt;1,COUNTRY_INFO!J741&lt;4), IF(V741/COUNTRY_INFO!F741*100&lt;&gt;0, IF(V741/COUNTRY_INFO!F741*100&gt;100,100,V741/COUNTRY_INFO!F741*100), "-"),0)</f>
        <v>98.849383227946504</v>
      </c>
      <c r="X741" s="11">
        <f t="shared" si="82"/>
        <v>9536</v>
      </c>
      <c r="Y741" s="73">
        <f>IF(AND(COUNTRY_INFO!J741&gt;1,COUNTRY_INFO!J741&lt;4), IF(S741/P741*100&lt;&gt;0, IF(X741/P741*100&gt;100,100,X741/P741*100), "-"),0)</f>
        <v>66.48539357177718</v>
      </c>
      <c r="Z741" s="67">
        <f>COUNTRY_INFO!O741</f>
        <v>7943.9</v>
      </c>
      <c r="AA741" s="61"/>
      <c r="AB741" s="61"/>
      <c r="AC741" s="11">
        <f>MAX('T1'!L741,'T2'!J741)+MAX('T1'!M741,'T2'!K741)+MAX('T1'!N741,'T2'!L741)</f>
        <v>0</v>
      </c>
      <c r="AD741" s="11">
        <f>IF(COUNTRY_INFO!K741=1,IF(COUNTRY_INFO!F741*0.33&gt;MAX('T1'!M741,'T2'!K741),MAX('T1'!M741,'T2'!K741),COUNTRY_INFO!F741*0.33),IF(COUNTRY_INFO!K741=2,IF(COUNTRY_INFO!F741*0.5&gt;MAX('T1'!M741,'T2'!K741),MAX('T1'!M741,'T2'!K741),COUNTRY_INFO!F741*0.5),IF(COUNTRY_INFO!K741=3,IF(COUNTRY_INFO!F741&gt;MAX('T1'!M741,'T2'!K741),MAX('T1'!M741,'T2'!K741),COUNTRY_INFO!F741),0)))</f>
        <v>0</v>
      </c>
      <c r="AE741" s="217">
        <f>IF(AND(COUNTRY_INFO!K741&gt;0,COUNTRY_INFO!K741&lt;4),IF(Z741&gt;0,IF(COUNTRY_INFO!K741=1, AD741/(COUNTRY_INFO!F741*0.33)*100, IF(COUNTRY_INFO!K741=2, AD741/(COUNTRY_INFO!F741*0.5)*100, IF(COUNTRY_INFO!K741=3, AD741/COUNTRY_INFO!F741*100))),"-"),0)</f>
        <v>0</v>
      </c>
      <c r="AF741" s="11">
        <f>IF(COUNTRY_INFO!K741=2,IF(COUNTRY_INFO!G741*0.2&gt;MAX('T1'!N741,'T2'!L741),MAX('T1'!N741,'T2'!L741),COUNTRY_INFO!G741*0.2),IF(COUNTRY_INFO!K741=3,IF(COUNTRY_INFO!G741&gt;MAX('T1'!N741,'T2'!L741),MAX('T1'!N741,'T2'!L741),COUNTRY_INFO!G741),0))</f>
        <v>0</v>
      </c>
      <c r="AG741" s="217">
        <f>IF(AND(COUNTRY_INFO!K741&gt;0,COUNTRY_INFO!K741&lt;4),IF(Z741&gt;0,IF(COUNTRY_INFO!K741=1, 0, IF(COUNTRY_INFO!K741=2, AF741/(COUNTRY_INFO!G741*0.2)*100, IF(COUNTRY_INFO!K741=3, AF741/COUNTRY_INFO!G741*100))),"-"),0)</f>
        <v>0</v>
      </c>
      <c r="AH741" s="11">
        <f t="shared" si="83"/>
        <v>0</v>
      </c>
      <c r="AI741" s="73" t="str">
        <f>IF(AND(COUNTRY_INFO!K741&gt;0,COUNTRY_INFO!K741&lt;4), IF(AC741/Z741*100&lt;&gt;0, IF(AH741/Z741*100&gt;100,100,AH741/Z741*100), "-"),0)</f>
        <v>-</v>
      </c>
      <c r="AJ741" s="261"/>
      <c r="AK741" s="260">
        <f>IF(AND(D741&lt;&gt;0, D741&lt;&gt;"Unknown",D741&lt;&gt;"Stopped",D741&lt;&gt;"Not required"),D741/COUNTRY_INFO!D741, 0)</f>
        <v>1</v>
      </c>
      <c r="AL741" s="260">
        <f>IF(AND(J741&lt;&gt;0,J741&lt;&gt;"Unknown",J741&lt;&gt;"Stopped",J741&lt;&gt;"Not required"),J741/COUNTRY_INFO!D741, 0)</f>
        <v>0</v>
      </c>
      <c r="AM741" s="260">
        <f>IF(AND(P741&lt;&gt;0,P741&lt;&gt;"Unknown",P741&lt;&gt;"Not required"),P741/(COUNTRY_INFO!E741+COUNTRY_INFO!F741), 0)</f>
        <v>1</v>
      </c>
      <c r="AN741" s="260">
        <f>IF(AND(Z741&lt;&gt;0,Z741&lt;&gt;"Unknown",Z741&lt;&gt;"Not required"),IF(COUNTRY_INFO!K741=1,1,IF(COUNTRY_INFO!K741=2,0.5*COUNTRY_INFO!F741/(0.5*COUNTRY_INFO!F741+0.2*COUNTRY_INFO!G741),IF(COUNTRY_INFO!K741=3,COUNTRY_INFO!F741/(COUNTRY_INFO!F741+COUNTRY_INFO!G741)))),0)</f>
        <v>0.60719545815027887</v>
      </c>
      <c r="AO741" s="260">
        <f>IF(AND(Z741&lt;&gt;0,Z741&lt;&gt;"Unknown",Z741&lt;&gt;"Not required"),IF(COUNTRY_INFO!K741=1,0,IF(COUNTRY_INFO!K741=2,0.2*COUNTRY_INFO!G741/(0.5*COUNTRY_INFO!F741+0.2*COUNTRY_INFO!G741),IF(COUNTRY_INFO!K741=3,COUNTRY_INFO!G741/(COUNTRY_INFO!F741+COUNTRY_INFO!G741)))),0)</f>
        <v>0.39280454184972119</v>
      </c>
      <c r="AP741" s="259">
        <f>MAX(COUNTRY_INFO!D741*AK741*PROFILE!$G$7,COUNTRY_INFO!D741*AL741*PROFILE!$G$7)</f>
        <v>3.1352212857485534E-3</v>
      </c>
      <c r="AQ741" s="259">
        <f>MAX(COUNTRY_INFO!D741*AK741*PROFILE!$G$8,COUNTRY_INFO!D741*AL741*PROFILE!$G$8,COUNTRY_INFO!D741*AM741*PROFILE!$G$8)</f>
        <v>4385.7340801715791</v>
      </c>
      <c r="AR741" s="259">
        <f>MAX(COUNTRY_INFO!D741*AK741*PROFILE!$G$9,COUNTRY_INFO!D741*AL741*PROFILE!$G$9,COUNTRY_INFO!D741*AM741*PROFILE!$G$9,IF(AND(DISTRICT!Z741&lt;&gt;"Unknown",Z741&lt;&gt;"Not required"),COUNTRY_INFO!O741*DISTRICT!AN741,0))</f>
        <v>9107.8874370120921</v>
      </c>
      <c r="AS741" s="259">
        <f>MAX(COUNTRY_INFO!D741*AK741*PROFILE!$G$10,COUNTRY_INFO!D741*AL741*PROFILE!$G$10,IF(AND(DISTRICT!Z741&lt;&gt;"Unknown",Z741&lt;&gt;"Not required"),COUNTRY_INFO!O741*DISTRICT!AO741,0))</f>
        <v>16450.375347595043</v>
      </c>
      <c r="AT741" s="259">
        <f t="shared" si="84"/>
        <v>29944</v>
      </c>
      <c r="AU741" s="258">
        <f t="shared" si="79"/>
        <v>0</v>
      </c>
      <c r="AV741" s="259">
        <f>MAX('MDA2'!J741,'T1'!L741,'T2'!J741,T3_R1!K741,T3_R2!K741)</f>
        <v>0</v>
      </c>
      <c r="AW741" s="259">
        <f>MAX('MDA1'!K741,'MDA2'!K741,'MDA3'!I741,'MDA3'!L741,'T1'!M741,'T2'!K741,T3_R1!L741,T3_R2!L741)</f>
        <v>9536</v>
      </c>
      <c r="AX741" s="259">
        <f>MAX('MDA1'!L741,'MDA2'!L741,'MDA3'!J741,'MDA3'!M741,'T1'!N741,'T2'!L741,T3_R1!M741,T3_R2!M741)</f>
        <v>15222</v>
      </c>
      <c r="AY741" s="259">
        <f t="shared" si="85"/>
        <v>24758</v>
      </c>
      <c r="AZ741" s="259">
        <f>MAX('MDA2'!J741,T741)</f>
        <v>0</v>
      </c>
      <c r="BA741" s="259">
        <f>MAX('MDA1'!K741,'MDA2'!K741,'MDA3'!I741,'MDA3'!L741,V741,AD741)</f>
        <v>9536</v>
      </c>
      <c r="BB741" s="259">
        <f>MAX('MDA1'!L741,'MDA2'!L741,'MDA3'!J741,'MDA3'!M741,AF741)</f>
        <v>15222</v>
      </c>
      <c r="BC741" s="259">
        <f t="shared" si="80"/>
        <v>24758</v>
      </c>
      <c r="BD741" s="260">
        <f t="shared" si="81"/>
        <v>82.681004541811376</v>
      </c>
    </row>
    <row r="742" spans="1:56" x14ac:dyDescent="0.2">
      <c r="A742" s="10" t="str">
        <f>IF(COUNTRY_INFO!A742=0," ",COUNTRY_INFO!A742)</f>
        <v>Ethiopia</v>
      </c>
      <c r="B742" s="10" t="str">
        <f>IF(COUNTRY_INFO!B742=0," ",COUNTRY_INFO!B742)</f>
        <v>SNNPR South Omo</v>
      </c>
      <c r="C742" s="87" t="str">
        <f>IF(COUNTRY_INFO!C742=0," ",COUNTRY_INFO!C742)</f>
        <v>Malie</v>
      </c>
      <c r="D742" s="67">
        <f>COUNTRY_INFO!L742</f>
        <v>0</v>
      </c>
      <c r="E742" s="61"/>
      <c r="F742" s="61"/>
      <c r="G742" s="11">
        <f>MAX('MDA1'!M742,'MDA2'!M742)</f>
        <v>0</v>
      </c>
      <c r="H742" s="11">
        <f>IF(AND(COUNTRY_INFO!H742&gt;0,COUNTRY_INFO!H742&lt;4),IF(D742&gt;MAX('MDA1'!M742,'MDA2'!M742),MAX('MDA1'!M742,'MDA2'!M742),D742),0)</f>
        <v>0</v>
      </c>
      <c r="I742" s="73">
        <f>IF(AND(COUNTRY_INFO!H742&gt;0,COUNTRY_INFO!H742&lt;4), IF(G742/D742*100&lt;&gt;0, IF(G742/D742*100&gt;100,100,G742/D742*100), "-"),0)</f>
        <v>0</v>
      </c>
      <c r="J742" s="67" t="str">
        <f>COUNTRY_INFO!M742</f>
        <v>Unknown</v>
      </c>
      <c r="K742" s="61"/>
      <c r="L742" s="61"/>
      <c r="M742" s="11">
        <f>MAX('MDA1'!M742,MAX('MDA3'!I742,'MDA3'!L742)+MAX('MDA3'!J742,'MDA3'!M742))</f>
        <v>0</v>
      </c>
      <c r="N742" s="11">
        <f>IF(AND(COUNTRY_INFO!I742&gt;0,COUNTRY_INFO!I742&lt;4),IF(J742&gt;MAX('MDA1'!M742,MAX('MDA3'!I742,'MDA3'!L742)+MAX('MDA3'!J742,'MDA3'!M742)),MAX('MDA1'!M742,MAX('MDA3'!I742,'MDA3'!L742)+MAX('MDA3'!J742,'MDA3'!M742)),J742),0)</f>
        <v>0</v>
      </c>
      <c r="O742" s="73">
        <f>IF(AND(COUNTRY_INFO!I742&gt;0,COUNTRY_INFO!I742&lt;4), IF(M742/J742*100&lt;&gt;0, IF(M742/J742*100&gt;100,100,M742/J742*100), "-"),0)</f>
        <v>0</v>
      </c>
      <c r="P742" s="67">
        <f>COUNTRY_INFO!N742</f>
        <v>51465</v>
      </c>
      <c r="Q742" s="61"/>
      <c r="R742" s="61"/>
      <c r="S742" s="11">
        <f>SUM(MAX('MDA2'!J742, 'T1'!L742, MAX(T3_R1!K742, T3_R2!K742)), MAX('MDA1'!K742, 'MDA2'!K742, 'T1'!M742, MAX(T3_R1!L742, T3_R2!L742)), MAX('MDA1'!L742, 'MDA2'!L742, 'T1'!N742, MAX(T3_R1!M742, T3_R2!M742)))</f>
        <v>34220</v>
      </c>
      <c r="T742" s="11">
        <f>IF(AND(COUNTRY_INFO!J742&gt;1,COUNTRY_INFO!J742&lt;4),IF(COUNTRY_INFO!E742&gt;MAX('MDA2'!J742,'T1'!L742,MAX(T3_R1!K742,T3_R2!K742)),MAX('MDA2'!J742,'T1'!L742,MAX(T3_R1!K742,T3_R2!K742)),COUNTRY_INFO!E742),0)</f>
        <v>0</v>
      </c>
      <c r="U742" s="217" t="str">
        <f>IF(AND(COUNTRY_INFO!J742&gt;1,COUNTRY_INFO!J742&lt;4), IF(T742/COUNTRY_INFO!E742*100&lt;&gt;0, IF(T742/COUNTRY_INFO!E742*100&gt;100,100,T742/COUNTRY_INFO!E742*100), "-"),0)</f>
        <v>-</v>
      </c>
      <c r="V742" s="11">
        <f>IF(AND(COUNTRY_INFO!J742&gt;1,COUNTRY_INFO!J742&lt;4),IF(COUNTRY_INFO!F742&gt;MAX('MDA1'!K742,'MDA2'!K742,'T1'!M742,MAX(T3_R1!L742,T3_R2!L742)),MAX('MDA1'!K742,'MDA2'!K742,'T1'!M742,MAX(T3_R1!L742,T3_R2!L742)),COUNTRY_INFO!F742),0)</f>
        <v>34220</v>
      </c>
      <c r="W742" s="217">
        <f>IF(AND(COUNTRY_INFO!J742&gt;1,COUNTRY_INFO!J742&lt;4), IF(V742/COUNTRY_INFO!F742*100&lt;&gt;0, IF(V742/COUNTRY_INFO!F742*100&gt;100,100,V742/COUNTRY_INFO!F742*100), "-"),0)</f>
        <v>98.858876209735669</v>
      </c>
      <c r="X742" s="11">
        <f t="shared" si="82"/>
        <v>34220</v>
      </c>
      <c r="Y742" s="73">
        <f>IF(AND(COUNTRY_INFO!J742&gt;1,COUNTRY_INFO!J742&lt;4), IF(S742/P742*100&lt;&gt;0, IF(X742/P742*100&gt;100,100,X742/P742*100), "-"),0)</f>
        <v>66.491790537258339</v>
      </c>
      <c r="Z742" s="67">
        <f>COUNTRY_INFO!O742</f>
        <v>0</v>
      </c>
      <c r="AA742" s="61"/>
      <c r="AB742" s="61"/>
      <c r="AC742" s="11">
        <f>MAX('T1'!L742,'T2'!J742)+MAX('T1'!M742,'T2'!K742)+MAX('T1'!N742,'T2'!L742)</f>
        <v>0</v>
      </c>
      <c r="AD742" s="11">
        <f>IF(COUNTRY_INFO!K742=1,IF(COUNTRY_INFO!F742*0.33&gt;MAX('T1'!M742,'T2'!K742),MAX('T1'!M742,'T2'!K742),COUNTRY_INFO!F742*0.33),IF(COUNTRY_INFO!K742=2,IF(COUNTRY_INFO!F742*0.5&gt;MAX('T1'!M742,'T2'!K742),MAX('T1'!M742,'T2'!K742),COUNTRY_INFO!F742*0.5),IF(COUNTRY_INFO!K742=3,IF(COUNTRY_INFO!F742&gt;MAX('T1'!M742,'T2'!K742),MAX('T1'!M742,'T2'!K742),COUNTRY_INFO!F742),0)))</f>
        <v>0</v>
      </c>
      <c r="AE742" s="217">
        <f>IF(AND(COUNTRY_INFO!K742&gt;0,COUNTRY_INFO!K742&lt;4),IF(Z742&gt;0,IF(COUNTRY_INFO!K742=1, AD742/(COUNTRY_INFO!F742*0.33)*100, IF(COUNTRY_INFO!K742=2, AD742/(COUNTRY_INFO!F742*0.5)*100, IF(COUNTRY_INFO!K742=3, AD742/COUNTRY_INFO!F742*100))),"-"),0)</f>
        <v>0</v>
      </c>
      <c r="AF742" s="11">
        <f>IF(COUNTRY_INFO!K742=2,IF(COUNTRY_INFO!G742*0.2&gt;MAX('T1'!N742,'T2'!L742),MAX('T1'!N742,'T2'!L742),COUNTRY_INFO!G742*0.2),IF(COUNTRY_INFO!K742=3,IF(COUNTRY_INFO!G742&gt;MAX('T1'!N742,'T2'!L742),MAX('T1'!N742,'T2'!L742),COUNTRY_INFO!G742),0))</f>
        <v>0</v>
      </c>
      <c r="AG742" s="217">
        <f>IF(AND(COUNTRY_INFO!K742&gt;0,COUNTRY_INFO!K742&lt;4),IF(Z742&gt;0,IF(COUNTRY_INFO!K742=1, 0, IF(COUNTRY_INFO!K742=2, AF742/(COUNTRY_INFO!G742*0.2)*100, IF(COUNTRY_INFO!K742=3, AF742/COUNTRY_INFO!G742*100))),"-"),0)</f>
        <v>0</v>
      </c>
      <c r="AH742" s="11">
        <f t="shared" si="83"/>
        <v>0</v>
      </c>
      <c r="AI742" s="73">
        <f>IF(AND(COUNTRY_INFO!K742&gt;0,COUNTRY_INFO!K742&lt;4), IF(AC742/Z742*100&lt;&gt;0, IF(AH742/Z742*100&gt;100,100,AH742/Z742*100), "-"),0)</f>
        <v>0</v>
      </c>
      <c r="AJ742" s="261"/>
      <c r="AK742" s="260">
        <f>IF(AND(D742&lt;&gt;0, D742&lt;&gt;"Unknown",D742&lt;&gt;"Stopped",D742&lt;&gt;"Not required"),D742/COUNTRY_INFO!D742, 0)</f>
        <v>0</v>
      </c>
      <c r="AL742" s="260">
        <f>IF(AND(J742&lt;&gt;0,J742&lt;&gt;"Unknown",J742&lt;&gt;"Stopped",J742&lt;&gt;"Not required"),J742/COUNTRY_INFO!D742, 0)</f>
        <v>0</v>
      </c>
      <c r="AM742" s="260">
        <f>IF(AND(P742&lt;&gt;0,P742&lt;&gt;"Unknown",P742&lt;&gt;"Not required"),P742/(COUNTRY_INFO!E742+COUNTRY_INFO!F742), 0)</f>
        <v>1</v>
      </c>
      <c r="AN742" s="260">
        <f>IF(AND(Z742&lt;&gt;0,Z742&lt;&gt;"Unknown",Z742&lt;&gt;"Not required"),IF(COUNTRY_INFO!K742=1,1,IF(COUNTRY_INFO!K742=2,0.5*COUNTRY_INFO!F742/(0.5*COUNTRY_INFO!F742+0.2*COUNTRY_INFO!G742),IF(COUNTRY_INFO!K742=3,COUNTRY_INFO!F742/(COUNTRY_INFO!F742+COUNTRY_INFO!G742)))),0)</f>
        <v>0</v>
      </c>
      <c r="AO742" s="260">
        <f>IF(AND(Z742&lt;&gt;0,Z742&lt;&gt;"Unknown",Z742&lt;&gt;"Not required"),IF(COUNTRY_INFO!K742=1,0,IF(COUNTRY_INFO!K742=2,0.2*COUNTRY_INFO!G742/(0.5*COUNTRY_INFO!F742+0.2*COUNTRY_INFO!G742),IF(COUNTRY_INFO!K742=3,COUNTRY_INFO!G742/(COUNTRY_INFO!F742+COUNTRY_INFO!G742)))),0)</f>
        <v>0</v>
      </c>
      <c r="AP742" s="259">
        <f>MAX(COUNTRY_INFO!D742*AK742*PROFILE!$G$7,COUNTRY_INFO!D742*AL742*PROFILE!$G$7)</f>
        <v>0</v>
      </c>
      <c r="AQ742" s="259">
        <f>MAX(COUNTRY_INFO!D742*AK742*PROFILE!$G$8,COUNTRY_INFO!D742*AL742*PROFILE!$G$8,COUNTRY_INFO!D742*AM742*PROFILE!$G$8)</f>
        <v>15737.321515037263</v>
      </c>
      <c r="AR742" s="259">
        <f>MAX(COUNTRY_INFO!D742*AK742*PROFILE!$G$9,COUNTRY_INFO!D742*AL742*PROFILE!$G$9,COUNTRY_INFO!D742*AM742*PROFILE!$G$9,IF(AND(DISTRICT!Z742&lt;&gt;"Unknown",Z742&lt;&gt;"Not required"),COUNTRY_INFO!O742*DISTRICT!AN742,0))</f>
        <v>32681.815700376545</v>
      </c>
      <c r="AS742" s="259">
        <f>MAX(COUNTRY_INFO!D742*AK742*PROFILE!$G$10,COUNTRY_INFO!D742*AL742*PROFILE!$G$10,IF(AND(DISTRICT!Z742&lt;&gt;"Unknown",Z742&lt;&gt;"Not required"),COUNTRY_INFO!O742*DISTRICT!AO742,0))</f>
        <v>0</v>
      </c>
      <c r="AT742" s="259">
        <f t="shared" si="84"/>
        <v>48419.137215413808</v>
      </c>
      <c r="AU742" s="258" t="str">
        <f t="shared" si="79"/>
        <v>Y</v>
      </c>
      <c r="AV742" s="259">
        <f>MAX('MDA2'!J742,'T1'!L742,'T2'!J742,T3_R1!K742,T3_R2!K742)</f>
        <v>0</v>
      </c>
      <c r="AW742" s="259">
        <f>MAX('MDA1'!K742,'MDA2'!K742,'MDA3'!I742,'MDA3'!L742,'T1'!M742,'T2'!K742,T3_R1!L742,T3_R2!L742)</f>
        <v>34220</v>
      </c>
      <c r="AX742" s="259">
        <f>MAX('MDA1'!L742,'MDA2'!L742,'MDA3'!J742,'MDA3'!M742,'T1'!N742,'T2'!L742,T3_R1!M742,T3_R2!M742)</f>
        <v>0</v>
      </c>
      <c r="AY742" s="259">
        <f t="shared" si="85"/>
        <v>34220</v>
      </c>
      <c r="AZ742" s="259">
        <f>MAX('MDA2'!J742,T742)</f>
        <v>0</v>
      </c>
      <c r="BA742" s="259">
        <f>MAX('MDA1'!K742,'MDA2'!K742,'MDA3'!I742,'MDA3'!L742,V742,AD742)</f>
        <v>34220</v>
      </c>
      <c r="BB742" s="259">
        <f>MAX('MDA1'!L742,'MDA2'!L742,'MDA3'!J742,'MDA3'!M742,AF742)</f>
        <v>0</v>
      </c>
      <c r="BC742" s="259">
        <f t="shared" si="80"/>
        <v>34220</v>
      </c>
      <c r="BD742" s="260">
        <f t="shared" si="81"/>
        <v>70.674534838894985</v>
      </c>
    </row>
    <row r="743" spans="1:56" x14ac:dyDescent="0.2">
      <c r="A743" s="10" t="str">
        <f>IF(COUNTRY_INFO!A743=0," ",COUNTRY_INFO!A743)</f>
        <v>Ethiopia</v>
      </c>
      <c r="B743" s="10" t="str">
        <f>IF(COUNTRY_INFO!B743=0," ",COUNTRY_INFO!B743)</f>
        <v>SNNPR South Omo</v>
      </c>
      <c r="C743" s="87" t="str">
        <f>IF(COUNTRY_INFO!C743=0," ",COUNTRY_INFO!C743)</f>
        <v>Nyngatom</v>
      </c>
      <c r="D743" s="67">
        <f>COUNTRY_INFO!L743</f>
        <v>0</v>
      </c>
      <c r="E743" s="61"/>
      <c r="F743" s="61"/>
      <c r="G743" s="11">
        <f>MAX('MDA1'!M743,'MDA2'!M743)</f>
        <v>0</v>
      </c>
      <c r="H743" s="11">
        <f>IF(AND(COUNTRY_INFO!H743&gt;0,COUNTRY_INFO!H743&lt;4),IF(D743&gt;MAX('MDA1'!M743,'MDA2'!M743),MAX('MDA1'!M743,'MDA2'!M743),D743),0)</f>
        <v>0</v>
      </c>
      <c r="I743" s="73">
        <f>IF(AND(COUNTRY_INFO!H743&gt;0,COUNTRY_INFO!H743&lt;4), IF(G743/D743*100&lt;&gt;0, IF(G743/D743*100&gt;100,100,G743/D743*100), "-"),0)</f>
        <v>0</v>
      </c>
      <c r="J743" s="67" t="str">
        <f>COUNTRY_INFO!M743</f>
        <v>Unknown</v>
      </c>
      <c r="K743" s="61"/>
      <c r="L743" s="61"/>
      <c r="M743" s="11">
        <f>MAX('MDA1'!M743,MAX('MDA3'!I743,'MDA3'!L743)+MAX('MDA3'!J743,'MDA3'!M743))</f>
        <v>0</v>
      </c>
      <c r="N743" s="11">
        <f>IF(AND(COUNTRY_INFO!I743&gt;0,COUNTRY_INFO!I743&lt;4),IF(J743&gt;MAX('MDA1'!M743,MAX('MDA3'!I743,'MDA3'!L743)+MAX('MDA3'!J743,'MDA3'!M743)),MAX('MDA1'!M743,MAX('MDA3'!I743,'MDA3'!L743)+MAX('MDA3'!J743,'MDA3'!M743)),J743),0)</f>
        <v>0</v>
      </c>
      <c r="O743" s="73">
        <f>IF(AND(COUNTRY_INFO!I743&gt;0,COUNTRY_INFO!I743&lt;4), IF(M743/J743*100&lt;&gt;0, IF(M743/J743*100&gt;100,100,M743/J743*100), "-"),0)</f>
        <v>0</v>
      </c>
      <c r="P743" s="67">
        <f>COUNTRY_INFO!N743</f>
        <v>10700</v>
      </c>
      <c r="Q743" s="61"/>
      <c r="R743" s="61"/>
      <c r="S743" s="11">
        <f>SUM(MAX('MDA2'!J743, 'T1'!L743, MAX(T3_R1!K743, T3_R2!K743)), MAX('MDA1'!K743, 'MDA2'!K743, 'T1'!M743, MAX(T3_R1!L743, T3_R2!L743)), MAX('MDA1'!L743, 'MDA2'!L743, 'T1'!N743, MAX(T3_R1!M743, T3_R2!M743)))</f>
        <v>0</v>
      </c>
      <c r="T743" s="11">
        <f>IF(AND(COUNTRY_INFO!J743&gt;1,COUNTRY_INFO!J743&lt;4),IF(COUNTRY_INFO!E743&gt;MAX('MDA2'!J743,'T1'!L743,MAX(T3_R1!K743,T3_R2!K743)),MAX('MDA2'!J743,'T1'!L743,MAX(T3_R1!K743,T3_R2!K743)),COUNTRY_INFO!E743),0)</f>
        <v>0</v>
      </c>
      <c r="U743" s="217" t="str">
        <f>IF(AND(COUNTRY_INFO!J743&gt;1,COUNTRY_INFO!J743&lt;4), IF(T743/COUNTRY_INFO!E743*100&lt;&gt;0, IF(T743/COUNTRY_INFO!E743*100&gt;100,100,T743/COUNTRY_INFO!E743*100), "-"),0)</f>
        <v>-</v>
      </c>
      <c r="V743" s="11">
        <f>IF(AND(COUNTRY_INFO!J743&gt;1,COUNTRY_INFO!J743&lt;4),IF(COUNTRY_INFO!F743&gt;MAX('MDA1'!K743,'MDA2'!K743,'T1'!M743,MAX(T3_R1!L743,T3_R2!L743)),MAX('MDA1'!K743,'MDA2'!K743,'T1'!M743,MAX(T3_R1!L743,T3_R2!L743)),COUNTRY_INFO!F743),0)</f>
        <v>0</v>
      </c>
      <c r="W743" s="217" t="str">
        <f>IF(AND(COUNTRY_INFO!J743&gt;1,COUNTRY_INFO!J743&lt;4), IF(V743/COUNTRY_INFO!F743*100&lt;&gt;0, IF(V743/COUNTRY_INFO!F743*100&gt;100,100,V743/COUNTRY_INFO!F743*100), "-"),0)</f>
        <v>-</v>
      </c>
      <c r="X743" s="11">
        <f t="shared" si="82"/>
        <v>0</v>
      </c>
      <c r="Y743" s="73" t="str">
        <f>IF(AND(COUNTRY_INFO!J743&gt;1,COUNTRY_INFO!J743&lt;4), IF(S743/P743*100&lt;&gt;0, IF(X743/P743*100&gt;100,100,X743/P743*100), "-"),0)</f>
        <v>-</v>
      </c>
      <c r="Z743" s="67">
        <f>COUNTRY_INFO!O743</f>
        <v>5926.5</v>
      </c>
      <c r="AA743" s="61"/>
      <c r="AB743" s="61"/>
      <c r="AC743" s="11">
        <f>MAX('T1'!L743,'T2'!J743)+MAX('T1'!M743,'T2'!K743)+MAX('T1'!N743,'T2'!L743)</f>
        <v>0</v>
      </c>
      <c r="AD743" s="11">
        <f>IF(COUNTRY_INFO!K743=1,IF(COUNTRY_INFO!F743*0.33&gt;MAX('T1'!M743,'T2'!K743),MAX('T1'!M743,'T2'!K743),COUNTRY_INFO!F743*0.33),IF(COUNTRY_INFO!K743=2,IF(COUNTRY_INFO!F743*0.5&gt;MAX('T1'!M743,'T2'!K743),MAX('T1'!M743,'T2'!K743),COUNTRY_INFO!F743*0.5),IF(COUNTRY_INFO!K743=3,IF(COUNTRY_INFO!F743&gt;MAX('T1'!M743,'T2'!K743),MAX('T1'!M743,'T2'!K743),COUNTRY_INFO!F743),0)))</f>
        <v>0</v>
      </c>
      <c r="AE743" s="217">
        <f>IF(AND(COUNTRY_INFO!K743&gt;0,COUNTRY_INFO!K743&lt;4),IF(Z743&gt;0,IF(COUNTRY_INFO!K743=1, AD743/(COUNTRY_INFO!F743*0.33)*100, IF(COUNTRY_INFO!K743=2, AD743/(COUNTRY_INFO!F743*0.5)*100, IF(COUNTRY_INFO!K743=3, AD743/COUNTRY_INFO!F743*100))),"-"),0)</f>
        <v>0</v>
      </c>
      <c r="AF743" s="11">
        <f>IF(COUNTRY_INFO!K743=2,IF(COUNTRY_INFO!G743*0.2&gt;MAX('T1'!N743,'T2'!L743),MAX('T1'!N743,'T2'!L743),COUNTRY_INFO!G743*0.2),IF(COUNTRY_INFO!K743=3,IF(COUNTRY_INFO!G743&gt;MAX('T1'!N743,'T2'!L743),MAX('T1'!N743,'T2'!L743),COUNTRY_INFO!G743),0))</f>
        <v>0</v>
      </c>
      <c r="AG743" s="217">
        <f>IF(AND(COUNTRY_INFO!K743&gt;0,COUNTRY_INFO!K743&lt;4),IF(Z743&gt;0,IF(COUNTRY_INFO!K743=1, 0, IF(COUNTRY_INFO!K743=2, AF743/(COUNTRY_INFO!G743*0.2)*100, IF(COUNTRY_INFO!K743=3, AF743/COUNTRY_INFO!G743*100))),"-"),0)</f>
        <v>0</v>
      </c>
      <c r="AH743" s="11">
        <f t="shared" si="83"/>
        <v>0</v>
      </c>
      <c r="AI743" s="73" t="str">
        <f>IF(AND(COUNTRY_INFO!K743&gt;0,COUNTRY_INFO!K743&lt;4), IF(AC743/Z743*100&lt;&gt;0, IF(AH743/Z743*100&gt;100,100,AH743/Z743*100), "-"),0)</f>
        <v>-</v>
      </c>
      <c r="AJ743" s="261"/>
      <c r="AK743" s="260">
        <f>IF(AND(D743&lt;&gt;0, D743&lt;&gt;"Unknown",D743&lt;&gt;"Stopped",D743&lt;&gt;"Not required"),D743/COUNTRY_INFO!D743, 0)</f>
        <v>0</v>
      </c>
      <c r="AL743" s="260">
        <f>IF(AND(J743&lt;&gt;0,J743&lt;&gt;"Unknown",J743&lt;&gt;"Stopped",J743&lt;&gt;"Not required"),J743/COUNTRY_INFO!D743, 0)</f>
        <v>0</v>
      </c>
      <c r="AM743" s="260">
        <f>IF(AND(P743&lt;&gt;0,P743&lt;&gt;"Unknown",P743&lt;&gt;"Not required"),P743/(COUNTRY_INFO!E743+COUNTRY_INFO!F743), 0)</f>
        <v>1</v>
      </c>
      <c r="AN743" s="260">
        <f>IF(AND(Z743&lt;&gt;0,Z743&lt;&gt;"Unknown",Z743&lt;&gt;"Not required"),IF(COUNTRY_INFO!K743=1,1,IF(COUNTRY_INFO!K743=2,0.5*COUNTRY_INFO!F743/(0.5*COUNTRY_INFO!F743+0.2*COUNTRY_INFO!G743),IF(COUNTRY_INFO!K743=3,COUNTRY_INFO!F743/(COUNTRY_INFO!F743+COUNTRY_INFO!G743)))),0)</f>
        <v>0.607188053657302</v>
      </c>
      <c r="AO743" s="260">
        <f>IF(AND(Z743&lt;&gt;0,Z743&lt;&gt;"Unknown",Z743&lt;&gt;"Not required"),IF(COUNTRY_INFO!K743=1,0,IF(COUNTRY_INFO!K743=2,0.2*COUNTRY_INFO!G743/(0.5*COUNTRY_INFO!F743+0.2*COUNTRY_INFO!G743),IF(COUNTRY_INFO!K743=3,COUNTRY_INFO!G743/(COUNTRY_INFO!F743+COUNTRY_INFO!G743)))),0)</f>
        <v>0.39281194634269806</v>
      </c>
      <c r="AP743" s="259">
        <f>MAX(COUNTRY_INFO!D743*AK743*PROFILE!$G$7,COUNTRY_INFO!D743*AL743*PROFILE!$G$7)</f>
        <v>0</v>
      </c>
      <c r="AQ743" s="259">
        <f>MAX(COUNTRY_INFO!D743*AK743*PROFILE!$G$8,COUNTRY_INFO!D743*AL743*PROFILE!$G$8,COUNTRY_INFO!D743*AM743*PROFILE!$G$8)</f>
        <v>3272.017744824775</v>
      </c>
      <c r="AR743" s="259">
        <f>MAX(COUNTRY_INFO!D743*AK743*PROFILE!$G$9,COUNTRY_INFO!D743*AL743*PROFILE!$G$9,COUNTRY_INFO!D743*AM743*PROFILE!$G$9,IF(AND(DISTRICT!Z743&lt;&gt;"Unknown",Z743&lt;&gt;"Not required"),COUNTRY_INFO!O743*DISTRICT!AN743,0))</f>
        <v>6795.0242233118533</v>
      </c>
      <c r="AS743" s="259">
        <f>MAX(COUNTRY_INFO!D743*AK743*PROFILE!$G$10,COUNTRY_INFO!D743*AL743*PROFILE!$G$10,IF(AND(DISTRICT!Z743&lt;&gt;"Unknown",Z743&lt;&gt;"Not required"),COUNTRY_INFO!O743*DISTRICT!AO743,0))</f>
        <v>2328</v>
      </c>
      <c r="AT743" s="259">
        <f t="shared" si="84"/>
        <v>12395.041968136629</v>
      </c>
      <c r="AU743" s="258">
        <f t="shared" si="79"/>
        <v>0</v>
      </c>
      <c r="AV743" s="259">
        <f>MAX('MDA2'!J743,'T1'!L743,'T2'!J743,T3_R1!K743,T3_R2!K743)</f>
        <v>0</v>
      </c>
      <c r="AW743" s="259">
        <f>MAX('MDA1'!K743,'MDA2'!K743,'MDA3'!I743,'MDA3'!L743,'T1'!M743,'T2'!K743,T3_R1!L743,T3_R2!L743)</f>
        <v>0</v>
      </c>
      <c r="AX743" s="259">
        <f>MAX('MDA1'!L743,'MDA2'!L743,'MDA3'!J743,'MDA3'!M743,'T1'!N743,'T2'!L743,T3_R1!M743,T3_R2!M743)</f>
        <v>0</v>
      </c>
      <c r="AY743" s="259">
        <f t="shared" si="85"/>
        <v>0</v>
      </c>
      <c r="AZ743" s="259">
        <f>MAX('MDA2'!J743,T743)</f>
        <v>0</v>
      </c>
      <c r="BA743" s="259">
        <f>MAX('MDA1'!K743,'MDA2'!K743,'MDA3'!I743,'MDA3'!L743,V743,AD743)</f>
        <v>0</v>
      </c>
      <c r="BB743" s="259">
        <f>MAX('MDA1'!L743,'MDA2'!L743,'MDA3'!J743,'MDA3'!M743,AF743)</f>
        <v>0</v>
      </c>
      <c r="BC743" s="259">
        <f t="shared" si="80"/>
        <v>0</v>
      </c>
      <c r="BD743" s="260">
        <f t="shared" si="81"/>
        <v>0</v>
      </c>
    </row>
    <row r="744" spans="1:56" x14ac:dyDescent="0.2">
      <c r="A744" s="10" t="str">
        <f>IF(COUNTRY_INFO!A744=0," ",COUNTRY_INFO!A744)</f>
        <v>Ethiopia</v>
      </c>
      <c r="B744" s="10" t="str">
        <f>IF(COUNTRY_INFO!B744=0," ",COUNTRY_INFO!B744)</f>
        <v>SNNPR South Omo</v>
      </c>
      <c r="C744" s="87" t="str">
        <f>IF(COUNTRY_INFO!C744=0," ",COUNTRY_INFO!C744)</f>
        <v>Salamago</v>
      </c>
      <c r="D744" s="67">
        <f>COUNTRY_INFO!L744</f>
        <v>35540</v>
      </c>
      <c r="E744" s="61"/>
      <c r="F744" s="61"/>
      <c r="G744" s="11">
        <f>MAX('MDA1'!M744,'MDA2'!M744)</f>
        <v>22719</v>
      </c>
      <c r="H744" s="11">
        <f>IF(AND(COUNTRY_INFO!H744&gt;0,COUNTRY_INFO!H744&lt;4),IF(D744&gt;MAX('MDA1'!M744,'MDA2'!M744),MAX('MDA1'!M744,'MDA2'!M744),D744),0)</f>
        <v>22719</v>
      </c>
      <c r="I744" s="73">
        <f>IF(AND(COUNTRY_INFO!H744&gt;0,COUNTRY_INFO!H744&lt;4), IF(G744/D744*100&lt;&gt;0, IF(G744/D744*100&gt;100,100,G744/D744*100), "-"),0)</f>
        <v>63.925154755205405</v>
      </c>
      <c r="J744" s="67">
        <f>COUNTRY_INFO!M744</f>
        <v>35540</v>
      </c>
      <c r="K744" s="61"/>
      <c r="L744" s="61"/>
      <c r="M744" s="11">
        <f>MAX('MDA1'!M744,MAX('MDA3'!I744,'MDA3'!L744)+MAX('MDA3'!J744,'MDA3'!M744))</f>
        <v>22719</v>
      </c>
      <c r="N744" s="11">
        <f>IF(AND(COUNTRY_INFO!I744&gt;0,COUNTRY_INFO!I744&lt;4),IF(J744&gt;MAX('MDA1'!M744,MAX('MDA3'!I744,'MDA3'!L744)+MAX('MDA3'!J744,'MDA3'!M744)),MAX('MDA1'!M744,MAX('MDA3'!I744,'MDA3'!L744)+MAX('MDA3'!J744,'MDA3'!M744)),J744),0)</f>
        <v>22719</v>
      </c>
      <c r="O744" s="73">
        <f>IF(AND(COUNTRY_INFO!I744&gt;0,COUNTRY_INFO!I744&lt;4), IF(M744/J744*100&lt;&gt;0, IF(M744/J744*100&gt;100,100,M744/J744*100), "-"),0)</f>
        <v>63.925154755205405</v>
      </c>
      <c r="P744" s="67">
        <f>COUNTRY_INFO!N744</f>
        <v>17022</v>
      </c>
      <c r="Q744" s="61"/>
      <c r="R744" s="61"/>
      <c r="S744" s="11">
        <f>SUM(MAX('MDA2'!J744, 'T1'!L744, MAX(T3_R1!K744, T3_R2!K744)), MAX('MDA1'!K744, 'MDA2'!K744, 'T1'!M744, MAX(T3_R1!L744, T3_R2!L744)), MAX('MDA1'!L744, 'MDA2'!L744, 'T1'!N744, MAX(T3_R1!M744, T3_R2!M744)))</f>
        <v>25832</v>
      </c>
      <c r="T744" s="11">
        <f>IF(AND(COUNTRY_INFO!J744&gt;1,COUNTRY_INFO!J744&lt;4),IF(COUNTRY_INFO!E744&gt;MAX('MDA2'!J744,'T1'!L744,MAX(T3_R1!K744,T3_R2!K744)),MAX('MDA2'!J744,'T1'!L744,MAX(T3_R1!K744,T3_R2!K744)),COUNTRY_INFO!E744),0)</f>
        <v>0</v>
      </c>
      <c r="U744" s="217" t="str">
        <f>IF(AND(COUNTRY_INFO!J744&gt;1,COUNTRY_INFO!J744&lt;4), IF(T744/COUNTRY_INFO!E744*100&lt;&gt;0, IF(T744/COUNTRY_INFO!E744*100&gt;100,100,T744/COUNTRY_INFO!E744*100), "-"),0)</f>
        <v>-</v>
      </c>
      <c r="V744" s="11">
        <f>IF(AND(COUNTRY_INFO!J744&gt;1,COUNTRY_INFO!J744&lt;4),IF(COUNTRY_INFO!F744&gt;MAX('MDA1'!K744,'MDA2'!K744,'T1'!M744,MAX(T3_R1!L744,T3_R2!L744)),MAX('MDA1'!K744,'MDA2'!K744,'T1'!M744,MAX(T3_R1!L744,T3_R2!L744)),COUNTRY_INFO!F744),0)</f>
        <v>11292</v>
      </c>
      <c r="W744" s="217">
        <f>IF(AND(COUNTRY_INFO!J744&gt;1,COUNTRY_INFO!J744&lt;4), IF(V744/COUNTRY_INFO!F744*100&lt;&gt;0, IF(V744/COUNTRY_INFO!F744*100&gt;100,100,V744/COUNTRY_INFO!F744*100), "-"),0)</f>
        <v>98.628701196611061</v>
      </c>
      <c r="X744" s="11">
        <f t="shared" si="82"/>
        <v>11292</v>
      </c>
      <c r="Y744" s="73">
        <f>IF(AND(COUNTRY_INFO!J744&gt;1,COUNTRY_INFO!J744&lt;4), IF(S744/P744*100&lt;&gt;0, IF(X744/P744*100&gt;100,100,X744/P744*100), "-"),0)</f>
        <v>66.337680648572444</v>
      </c>
      <c r="Z744" s="67">
        <f>COUNTRY_INFO!O744</f>
        <v>29966</v>
      </c>
      <c r="AA744" s="61"/>
      <c r="AB744" s="61"/>
      <c r="AC744" s="11">
        <f>MAX('T1'!L744,'T2'!J744)+MAX('T1'!M744,'T2'!K744)+MAX('T1'!N744,'T2'!L744)</f>
        <v>9922</v>
      </c>
      <c r="AD744" s="11">
        <f>IF(COUNTRY_INFO!K744=1,IF(COUNTRY_INFO!F744*0.33&gt;MAX('T1'!M744,'T2'!K744),MAX('T1'!M744,'T2'!K744),COUNTRY_INFO!F744*0.33),IF(COUNTRY_INFO!K744=2,IF(COUNTRY_INFO!F744*0.5&gt;MAX('T1'!M744,'T2'!K744),MAX('T1'!M744,'T2'!K744),COUNTRY_INFO!F744*0.5),IF(COUNTRY_INFO!K744=3,IF(COUNTRY_INFO!F744&gt;MAX('T1'!M744,'T2'!K744),MAX('T1'!M744,'T2'!K744),COUNTRY_INFO!F744),0)))</f>
        <v>9922</v>
      </c>
      <c r="AE744" s="217">
        <f>IF(AND(COUNTRY_INFO!K744&gt;0,COUNTRY_INFO!K744&lt;4),IF(Z744&gt;0,IF(COUNTRY_INFO!K744=1, AD744/(COUNTRY_INFO!F744*0.33)*100, IF(COUNTRY_INFO!K744=2, AD744/(COUNTRY_INFO!F744*0.5)*100, IF(COUNTRY_INFO!K744=3, AD744/COUNTRY_INFO!F744*100))),"-"),0)</f>
        <v>86.662590619268059</v>
      </c>
      <c r="AF744" s="11">
        <f>IF(COUNTRY_INFO!K744=2,IF(COUNTRY_INFO!G744*0.2&gt;MAX('T1'!N744,'T2'!L744),MAX('T1'!N744,'T2'!L744),COUNTRY_INFO!G744*0.2),IF(COUNTRY_INFO!K744=3,IF(COUNTRY_INFO!G744&gt;MAX('T1'!N744,'T2'!L744),MAX('T1'!N744,'T2'!L744),COUNTRY_INFO!G744),0))</f>
        <v>0</v>
      </c>
      <c r="AG744" s="217">
        <f>IF(AND(COUNTRY_INFO!K744&gt;0,COUNTRY_INFO!K744&lt;4),IF(Z744&gt;0,IF(COUNTRY_INFO!K744=1, 0, IF(COUNTRY_INFO!K744=2, AF744/(COUNTRY_INFO!G744*0.2)*100, IF(COUNTRY_INFO!K744=3, AF744/COUNTRY_INFO!G744*100))),"-"),0)</f>
        <v>0</v>
      </c>
      <c r="AH744" s="11">
        <f t="shared" si="83"/>
        <v>9922</v>
      </c>
      <c r="AI744" s="73">
        <f>IF(AND(COUNTRY_INFO!K744&gt;0,COUNTRY_INFO!K744&lt;4), IF(AC744/Z744*100&lt;&gt;0, IF(AH744/Z744*100&gt;100,100,AH744/Z744*100), "-"),0)</f>
        <v>33.110858973503305</v>
      </c>
      <c r="AJ744" s="261"/>
      <c r="AK744" s="260">
        <f>IF(AND(D744&lt;&gt;0, D744&lt;&gt;"Unknown",D744&lt;&gt;"Stopped",D744&lt;&gt;"Not required"),D744/COUNTRY_INFO!D744, 0)</f>
        <v>1</v>
      </c>
      <c r="AL744" s="260">
        <f>IF(AND(J744&lt;&gt;0,J744&lt;&gt;"Unknown",J744&lt;&gt;"Stopped",J744&lt;&gt;"Not required"),J744/COUNTRY_INFO!D744, 0)</f>
        <v>1</v>
      </c>
      <c r="AM744" s="260">
        <f>IF(AND(P744&lt;&gt;0,P744&lt;&gt;"Unknown",P744&lt;&gt;"Not required"),P744/(COUNTRY_INFO!E744+COUNTRY_INFO!F744), 0)</f>
        <v>1</v>
      </c>
      <c r="AN744" s="260">
        <f>IF(AND(Z744&lt;&gt;0,Z744&lt;&gt;"Unknown",Z744&lt;&gt;"Not required"),IF(COUNTRY_INFO!K744=1,1,IF(COUNTRY_INFO!K744=2,0.5*COUNTRY_INFO!F744/(0.5*COUNTRY_INFO!F744+0.2*COUNTRY_INFO!G744),IF(COUNTRY_INFO!K744=3,COUNTRY_INFO!F744/(COUNTRY_INFO!F744+COUNTRY_INFO!G744)))),0)</f>
        <v>0.38206634185410132</v>
      </c>
      <c r="AO744" s="260">
        <f>IF(AND(Z744&lt;&gt;0,Z744&lt;&gt;"Unknown",Z744&lt;&gt;"Not required"),IF(COUNTRY_INFO!K744=1,0,IF(COUNTRY_INFO!K744=2,0.2*COUNTRY_INFO!G744/(0.5*COUNTRY_INFO!F744+0.2*COUNTRY_INFO!G744),IF(COUNTRY_INFO!K744=3,COUNTRY_INFO!G744/(COUNTRY_INFO!F744+COUNTRY_INFO!G744)))),0)</f>
        <v>0.61793365814589873</v>
      </c>
      <c r="AP744" s="259">
        <f>MAX(COUNTRY_INFO!D744*AK744*PROFILE!$G$7,COUNTRY_INFO!D744*AL744*PROFILE!$G$7)</f>
        <v>3.7211382746294278E-3</v>
      </c>
      <c r="AQ744" s="259">
        <f>MAX(COUNTRY_INFO!D744*AK744*PROFILE!$G$8,COUNTRY_INFO!D744*AL744*PROFILE!$G$8,COUNTRY_INFO!D744*AM744*PROFILE!$G$8)</f>
        <v>5205.349626278984</v>
      </c>
      <c r="AR744" s="259">
        <f>MAX(COUNTRY_INFO!D744*AK744*PROFILE!$G$9,COUNTRY_INFO!D744*AL744*PROFILE!$G$9,COUNTRY_INFO!D744*AM744*PROFILE!$G$9,IF(AND(DISTRICT!Z744&lt;&gt;"Unknown",Z744&lt;&gt;"Not required"),COUNTRY_INFO!O744*DISTRICT!AN744,0))</f>
        <v>11449</v>
      </c>
      <c r="AS744" s="259">
        <f>MAX(COUNTRY_INFO!D744*AK744*PROFILE!$G$10,COUNTRY_INFO!D744*AL744*PROFILE!$G$10,IF(AND(DISTRICT!Z744&lt;&gt;"Unknown",Z744&lt;&gt;"Not required"),COUNTRY_INFO!O744*DISTRICT!AO744,0))</f>
        <v>19524.657355514555</v>
      </c>
      <c r="AT744" s="259">
        <f t="shared" si="84"/>
        <v>36179.010702931817</v>
      </c>
      <c r="AU744" s="258" t="str">
        <f t="shared" si="79"/>
        <v>Y</v>
      </c>
      <c r="AV744" s="259">
        <f>MAX('MDA2'!J744,'T1'!L744,'T2'!J744,T3_R1!K744,T3_R2!K744)</f>
        <v>0</v>
      </c>
      <c r="AW744" s="259">
        <f>MAX('MDA1'!K744,'MDA2'!K744,'MDA3'!I744,'MDA3'!L744,'T1'!M744,'T2'!K744,T3_R1!L744,T3_R2!L744)</f>
        <v>11292</v>
      </c>
      <c r="AX744" s="259">
        <f>MAX('MDA1'!L744,'MDA2'!L744,'MDA3'!J744,'MDA3'!M744,'T1'!N744,'T2'!L744,T3_R1!M744,T3_R2!M744)</f>
        <v>14540</v>
      </c>
      <c r="AY744" s="259">
        <f t="shared" si="85"/>
        <v>25832</v>
      </c>
      <c r="AZ744" s="259">
        <f>MAX('MDA2'!J744,T744)</f>
        <v>0</v>
      </c>
      <c r="BA744" s="259">
        <f>MAX('MDA1'!K744,'MDA2'!K744,'MDA3'!I744,'MDA3'!L744,V744,AD744)</f>
        <v>11292</v>
      </c>
      <c r="BB744" s="259">
        <f>MAX('MDA1'!L744,'MDA2'!L744,'MDA3'!J744,'MDA3'!M744,AF744)</f>
        <v>14540</v>
      </c>
      <c r="BC744" s="259">
        <f t="shared" si="80"/>
        <v>25832</v>
      </c>
      <c r="BD744" s="260">
        <f t="shared" si="81"/>
        <v>71.400515100062336</v>
      </c>
    </row>
    <row r="745" spans="1:56" x14ac:dyDescent="0.2">
      <c r="A745" s="10" t="str">
        <f>IF(COUNTRY_INFO!A745=0," ",COUNTRY_INFO!A745)</f>
        <v>Ethiopia</v>
      </c>
      <c r="B745" s="10" t="str">
        <f>IF(COUNTRY_INFO!B745=0," ",COUNTRY_INFO!B745)</f>
        <v>SNNPR South Omo</v>
      </c>
      <c r="C745" s="87" t="str">
        <f>IF(COUNTRY_INFO!C745=0," ",COUNTRY_INFO!C745)</f>
        <v>Semen Ari</v>
      </c>
      <c r="D745" s="67">
        <f>COUNTRY_INFO!L745</f>
        <v>0</v>
      </c>
      <c r="E745" s="61"/>
      <c r="F745" s="61"/>
      <c r="G745" s="11">
        <f>MAX('MDA1'!M745,'MDA2'!M745)</f>
        <v>0</v>
      </c>
      <c r="H745" s="11">
        <f>IF(AND(COUNTRY_INFO!H745&gt;0,COUNTRY_INFO!H745&lt;4),IF(D745&gt;MAX('MDA1'!M745,'MDA2'!M745),MAX('MDA1'!M745,'MDA2'!M745),D745),0)</f>
        <v>0</v>
      </c>
      <c r="I745" s="73">
        <f>IF(AND(COUNTRY_INFO!H745&gt;0,COUNTRY_INFO!H745&lt;4), IF(G745/D745*100&lt;&gt;0, IF(G745/D745*100&gt;100,100,G745/D745*100), "-"),0)</f>
        <v>0</v>
      </c>
      <c r="J745" s="67" t="str">
        <f>COUNTRY_INFO!M745</f>
        <v>Unknown</v>
      </c>
      <c r="K745" s="61"/>
      <c r="L745" s="61"/>
      <c r="M745" s="11">
        <f>MAX('MDA1'!M745,MAX('MDA3'!I745,'MDA3'!L745)+MAX('MDA3'!J745,'MDA3'!M745))</f>
        <v>0</v>
      </c>
      <c r="N745" s="11">
        <f>IF(AND(COUNTRY_INFO!I745&gt;0,COUNTRY_INFO!I745&lt;4),IF(J745&gt;MAX('MDA1'!M745,MAX('MDA3'!I745,'MDA3'!L745)+MAX('MDA3'!J745,'MDA3'!M745)),MAX('MDA1'!M745,MAX('MDA3'!I745,'MDA3'!L745)+MAX('MDA3'!J745,'MDA3'!M745)),J745),0)</f>
        <v>0</v>
      </c>
      <c r="O745" s="73">
        <f>IF(AND(COUNTRY_INFO!I745&gt;0,COUNTRY_INFO!I745&lt;4), IF(M745/J745*100&lt;&gt;0, IF(M745/J745*100&gt;100,100,M745/J745*100), "-"),0)</f>
        <v>0</v>
      </c>
      <c r="P745" s="67">
        <f>COUNTRY_INFO!N745</f>
        <v>42671</v>
      </c>
      <c r="Q745" s="61"/>
      <c r="R745" s="61"/>
      <c r="S745" s="11">
        <f>SUM(MAX('MDA2'!J745, 'T1'!L745, MAX(T3_R1!K745, T3_R2!K745)), MAX('MDA1'!K745, 'MDA2'!K745, 'T1'!M745, MAX(T3_R1!L745, T3_R2!L745)), MAX('MDA1'!L745, 'MDA2'!L745, 'T1'!N745, MAX(T3_R1!M745, T3_R2!M745)))</f>
        <v>27911</v>
      </c>
      <c r="T745" s="11">
        <f>IF(AND(COUNTRY_INFO!J745&gt;1,COUNTRY_INFO!J745&lt;4),IF(COUNTRY_INFO!E745&gt;MAX('MDA2'!J745,'T1'!L745,MAX(T3_R1!K745,T3_R2!K745)),MAX('MDA2'!J745,'T1'!L745,MAX(T3_R1!K745,T3_R2!K745)),COUNTRY_INFO!E745),0)</f>
        <v>0</v>
      </c>
      <c r="U745" s="217" t="str">
        <f>IF(AND(COUNTRY_INFO!J745&gt;1,COUNTRY_INFO!J745&lt;4), IF(T745/COUNTRY_INFO!E745*100&lt;&gt;0, IF(T745/COUNTRY_INFO!E745*100&gt;100,100,T745/COUNTRY_INFO!E745*100), "-"),0)</f>
        <v>-</v>
      </c>
      <c r="V745" s="11">
        <f>IF(AND(COUNTRY_INFO!J745&gt;1,COUNTRY_INFO!J745&lt;4),IF(COUNTRY_INFO!F745&gt;MAX('MDA1'!K745,'MDA2'!K745,'T1'!M745,MAX(T3_R1!L745,T3_R2!L745)),MAX('MDA1'!K745,'MDA2'!K745,'T1'!M745,MAX(T3_R1!L745,T3_R2!L745)),COUNTRY_INFO!F745),0)</f>
        <v>27911</v>
      </c>
      <c r="W745" s="217">
        <f>IF(AND(COUNTRY_INFO!J745&gt;1,COUNTRY_INFO!J745&lt;4), IF(V745/COUNTRY_INFO!F745*100&lt;&gt;0, IF(V745/COUNTRY_INFO!F745*100&gt;100,100,V745/COUNTRY_INFO!F745*100), "-"),0)</f>
        <v>97.250871080139376</v>
      </c>
      <c r="X745" s="11">
        <f t="shared" si="82"/>
        <v>27911</v>
      </c>
      <c r="Y745" s="73">
        <f>IF(AND(COUNTRY_INFO!J745&gt;1,COUNTRY_INFO!J745&lt;4), IF(S745/P745*100&lt;&gt;0, IF(X745/P745*100&gt;100,100,X745/P745*100), "-"),0)</f>
        <v>65.409763070938112</v>
      </c>
      <c r="Z745" s="67">
        <f>COUNTRY_INFO!O745</f>
        <v>23633.4</v>
      </c>
      <c r="AA745" s="61"/>
      <c r="AB745" s="61"/>
      <c r="AC745" s="11">
        <f>MAX('T1'!L745,'T2'!J745)+MAX('T1'!M745,'T2'!K745)+MAX('T1'!N745,'T2'!L745)</f>
        <v>26263</v>
      </c>
      <c r="AD745" s="11">
        <f>IF(COUNTRY_INFO!K745=1,IF(COUNTRY_INFO!F745*0.33&gt;MAX('T1'!M745,'T2'!K745),MAX('T1'!M745,'T2'!K745),COUNTRY_INFO!F745*0.33),IF(COUNTRY_INFO!K745=2,IF(COUNTRY_INFO!F745*0.5&gt;MAX('T1'!M745,'T2'!K745),MAX('T1'!M745,'T2'!K745),COUNTRY_INFO!F745*0.5),IF(COUNTRY_INFO!K745=3,IF(COUNTRY_INFO!F745&gt;MAX('T1'!M745,'T2'!K745),MAX('T1'!M745,'T2'!K745),COUNTRY_INFO!F745),0)))</f>
        <v>14350</v>
      </c>
      <c r="AE745" s="217">
        <f>IF(AND(COUNTRY_INFO!K745&gt;0,COUNTRY_INFO!K745&lt;4),IF(Z745&gt;0,IF(COUNTRY_INFO!K745=1, AD745/(COUNTRY_INFO!F745*0.33)*100, IF(COUNTRY_INFO!K745=2, AD745/(COUNTRY_INFO!F745*0.5)*100, IF(COUNTRY_INFO!K745=3, AD745/COUNTRY_INFO!F745*100))),"-"),0)</f>
        <v>100</v>
      </c>
      <c r="AF745" s="11">
        <f>IF(COUNTRY_INFO!K745=2,IF(COUNTRY_INFO!G745*0.2&gt;MAX('T1'!N745,'T2'!L745),MAX('T1'!N745,'T2'!L745),COUNTRY_INFO!G745*0.2),IF(COUNTRY_INFO!K745=3,IF(COUNTRY_INFO!G745&gt;MAX('T1'!N745,'T2'!L745),MAX('T1'!N745,'T2'!L745),COUNTRY_INFO!G745),0))</f>
        <v>0</v>
      </c>
      <c r="AG745" s="217">
        <f>IF(AND(COUNTRY_INFO!K745&gt;0,COUNTRY_INFO!K745&lt;4),IF(Z745&gt;0,IF(COUNTRY_INFO!K745=1, 0, IF(COUNTRY_INFO!K745=2, AF745/(COUNTRY_INFO!G745*0.2)*100, IF(COUNTRY_INFO!K745=3, AF745/COUNTRY_INFO!G745*100))),"-"),0)</f>
        <v>0</v>
      </c>
      <c r="AH745" s="11">
        <f t="shared" si="83"/>
        <v>14350</v>
      </c>
      <c r="AI745" s="73">
        <f>IF(AND(COUNTRY_INFO!K745&gt;0,COUNTRY_INFO!K745&lt;4), IF(AC745/Z745*100&lt;&gt;0, IF(AH745/Z745*100&gt;100,100,AH745/Z745*100), "-"),0)</f>
        <v>60.719151709021979</v>
      </c>
      <c r="AJ745" s="261"/>
      <c r="AK745" s="260">
        <f>IF(AND(D745&lt;&gt;0, D745&lt;&gt;"Unknown",D745&lt;&gt;"Stopped",D745&lt;&gt;"Not required"),D745/COUNTRY_INFO!D745, 0)</f>
        <v>0</v>
      </c>
      <c r="AL745" s="260">
        <f>IF(AND(J745&lt;&gt;0,J745&lt;&gt;"Unknown",J745&lt;&gt;"Stopped",J745&lt;&gt;"Not required"),J745/COUNTRY_INFO!D745, 0)</f>
        <v>0</v>
      </c>
      <c r="AM745" s="260">
        <f>IF(AND(P745&lt;&gt;0,P745&lt;&gt;"Unknown",P745&lt;&gt;"Not required"),P745/(COUNTRY_INFO!E745+COUNTRY_INFO!F745), 0)</f>
        <v>1</v>
      </c>
      <c r="AN745" s="260">
        <f>IF(AND(Z745&lt;&gt;0,Z745&lt;&gt;"Unknown",Z745&lt;&gt;"Not required"),IF(COUNTRY_INFO!K745=1,1,IF(COUNTRY_INFO!K745=2,0.5*COUNTRY_INFO!F745/(0.5*COUNTRY_INFO!F745+0.2*COUNTRY_INFO!G745),IF(COUNTRY_INFO!K745=3,COUNTRY_INFO!F745/(COUNTRY_INFO!F745+COUNTRY_INFO!G745)))),0)</f>
        <v>0.60719151709021979</v>
      </c>
      <c r="AO745" s="260">
        <f>IF(AND(Z745&lt;&gt;0,Z745&lt;&gt;"Unknown",Z745&lt;&gt;"Not required"),IF(COUNTRY_INFO!K745=1,0,IF(COUNTRY_INFO!K745=2,0.2*COUNTRY_INFO!G745/(0.5*COUNTRY_INFO!F745+0.2*COUNTRY_INFO!G745),IF(COUNTRY_INFO!K745=3,COUNTRY_INFO!G745/(COUNTRY_INFO!F745+COUNTRY_INFO!G745)))),0)</f>
        <v>0.39280848290978021</v>
      </c>
      <c r="AP745" s="259">
        <f>MAX(COUNTRY_INFO!D745*AK745*PROFILE!$G$7,COUNTRY_INFO!D745*AL745*PROFILE!$G$7)</f>
        <v>0</v>
      </c>
      <c r="AQ745" s="259">
        <f>MAX(COUNTRY_INFO!D745*AK745*PROFILE!$G$8,COUNTRY_INFO!D745*AL745*PROFILE!$G$8,COUNTRY_INFO!D745*AM745*PROFILE!$G$8)</f>
        <v>13048.232625378227</v>
      </c>
      <c r="AR745" s="259">
        <f>MAX(COUNTRY_INFO!D745*AK745*PROFILE!$G$9,COUNTRY_INFO!D745*AL745*PROFILE!$G$9,COUNTRY_INFO!D745*AM745*PROFILE!$G$9,IF(AND(DISTRICT!Z745&lt;&gt;"Unknown",Z745&lt;&gt;"Not required"),COUNTRY_INFO!O745*DISTRICT!AN745,0))</f>
        <v>27097.364279606372</v>
      </c>
      <c r="AS745" s="259">
        <f>MAX(COUNTRY_INFO!D745*AK745*PROFILE!$G$10,COUNTRY_INFO!D745*AL745*PROFILE!$G$10,IF(AND(DISTRICT!Z745&lt;&gt;"Unknown",Z745&lt;&gt;"Not required"),COUNTRY_INFO!O745*DISTRICT!AO745,0))</f>
        <v>9283.4</v>
      </c>
      <c r="AT745" s="259">
        <f t="shared" si="84"/>
        <v>49428.996904984604</v>
      </c>
      <c r="AU745" s="258" t="str">
        <f t="shared" si="79"/>
        <v>Y</v>
      </c>
      <c r="AV745" s="259">
        <f>MAX('MDA2'!J745,'T1'!L745,'T2'!J745,T3_R1!K745,T3_R2!K745)</f>
        <v>0</v>
      </c>
      <c r="AW745" s="259">
        <f>MAX('MDA1'!K745,'MDA2'!K745,'MDA3'!I745,'MDA3'!L745,'T1'!M745,'T2'!K745,T3_R1!L745,T3_R2!L745)</f>
        <v>27911</v>
      </c>
      <c r="AX745" s="259">
        <f>MAX('MDA1'!L745,'MDA2'!L745,'MDA3'!J745,'MDA3'!M745,'T1'!N745,'T2'!L745,T3_R1!M745,T3_R2!M745)</f>
        <v>0</v>
      </c>
      <c r="AY745" s="259">
        <f t="shared" si="85"/>
        <v>27911</v>
      </c>
      <c r="AZ745" s="259">
        <f>MAX('MDA2'!J745,T745)</f>
        <v>0</v>
      </c>
      <c r="BA745" s="259">
        <f>MAX('MDA1'!K745,'MDA2'!K745,'MDA3'!I745,'MDA3'!L745,V745,AD745)</f>
        <v>27911</v>
      </c>
      <c r="BB745" s="259">
        <f>MAX('MDA1'!L745,'MDA2'!L745,'MDA3'!J745,'MDA3'!M745,AF745)</f>
        <v>0</v>
      </c>
      <c r="BC745" s="259">
        <f t="shared" si="80"/>
        <v>27911</v>
      </c>
      <c r="BD745" s="260">
        <f t="shared" si="81"/>
        <v>56.466854979177924</v>
      </c>
    </row>
    <row r="746" spans="1:56" x14ac:dyDescent="0.2">
      <c r="A746" s="10" t="str">
        <f>IF(COUNTRY_INFO!A746=0," ",COUNTRY_INFO!A746)</f>
        <v>Ethiopia</v>
      </c>
      <c r="B746" s="10" t="str">
        <f>IF(COUNTRY_INFO!B746=0," ",COUNTRY_INFO!B746)</f>
        <v>SNNPR West Gurage</v>
      </c>
      <c r="C746" s="87" t="str">
        <f>IF(COUNTRY_INFO!C746=0," ",COUNTRY_INFO!C746)</f>
        <v>Entegagne</v>
      </c>
      <c r="D746" s="67">
        <f>COUNTRY_INFO!L746</f>
        <v>0</v>
      </c>
      <c r="E746" s="61"/>
      <c r="F746" s="61"/>
      <c r="G746" s="11">
        <f>MAX('MDA1'!M746,'MDA2'!M746)</f>
        <v>0</v>
      </c>
      <c r="H746" s="11">
        <f>IF(AND(COUNTRY_INFO!H746&gt;0,COUNTRY_INFO!H746&lt;4),IF(D746&gt;MAX('MDA1'!M746,'MDA2'!M746),MAX('MDA1'!M746,'MDA2'!M746),D746),0)</f>
        <v>0</v>
      </c>
      <c r="I746" s="73">
        <f>IF(AND(COUNTRY_INFO!H746&gt;0,COUNTRY_INFO!H746&lt;4), IF(G746/D746*100&lt;&gt;0, IF(G746/D746*100&gt;100,100,G746/D746*100), "-"),0)</f>
        <v>0</v>
      </c>
      <c r="J746" s="67" t="str">
        <f>COUNTRY_INFO!M746</f>
        <v>Unknown</v>
      </c>
      <c r="K746" s="61"/>
      <c r="L746" s="61"/>
      <c r="M746" s="11">
        <f>MAX('MDA1'!M746,MAX('MDA3'!I746,'MDA3'!L746)+MAX('MDA3'!J746,'MDA3'!M746))</f>
        <v>0</v>
      </c>
      <c r="N746" s="11">
        <f>IF(AND(COUNTRY_INFO!I746&gt;0,COUNTRY_INFO!I746&lt;4),IF(J746&gt;MAX('MDA1'!M746,MAX('MDA3'!I746,'MDA3'!L746)+MAX('MDA3'!J746,'MDA3'!M746)),MAX('MDA1'!M746,MAX('MDA3'!I746,'MDA3'!L746)+MAX('MDA3'!J746,'MDA3'!M746)),J746),0)</f>
        <v>0</v>
      </c>
      <c r="O746" s="73">
        <f>IF(AND(COUNTRY_INFO!I746&gt;0,COUNTRY_INFO!I746&lt;4), IF(M746/J746*100&lt;&gt;0, IF(M746/J746*100&gt;100,100,M746/J746*100), "-"),0)</f>
        <v>0</v>
      </c>
      <c r="P746" s="67">
        <f>COUNTRY_INFO!N746</f>
        <v>20820</v>
      </c>
      <c r="Q746" s="61"/>
      <c r="R746" s="61"/>
      <c r="S746" s="11">
        <f>SUM(MAX('MDA2'!J746, 'T1'!L746, MAX(T3_R1!K746, T3_R2!K746)), MAX('MDA1'!K746, 'MDA2'!K746, 'T1'!M746, MAX(T3_R1!L746, T3_R2!L746)), MAX('MDA1'!L746, 'MDA2'!L746, 'T1'!N746, MAX(T3_R1!M746, T3_R2!M746)))</f>
        <v>11985</v>
      </c>
      <c r="T746" s="11">
        <f>IF(AND(COUNTRY_INFO!J746&gt;1,COUNTRY_INFO!J746&lt;4),IF(COUNTRY_INFO!E746&gt;MAX('MDA2'!J746,'T1'!L746,MAX(T3_R1!K746,T3_R2!K746)),MAX('MDA2'!J746,'T1'!L746,MAX(T3_R1!K746,T3_R2!K746)),COUNTRY_INFO!E746),0)</f>
        <v>0</v>
      </c>
      <c r="U746" s="217" t="str">
        <f>IF(AND(COUNTRY_INFO!J746&gt;1,COUNTRY_INFO!J746&lt;4), IF(T746/COUNTRY_INFO!E746*100&lt;&gt;0, IF(T746/COUNTRY_INFO!E746*100&gt;100,100,T746/COUNTRY_INFO!E746*100), "-"),0)</f>
        <v>-</v>
      </c>
      <c r="V746" s="11">
        <f>IF(AND(COUNTRY_INFO!J746&gt;1,COUNTRY_INFO!J746&lt;4),IF(COUNTRY_INFO!F746&gt;MAX('MDA1'!K746,'MDA2'!K746,'T1'!M746,MAX(T3_R1!L746,T3_R2!L746)),MAX('MDA1'!K746,'MDA2'!K746,'T1'!M746,MAX(T3_R1!L746,T3_R2!L746)),COUNTRY_INFO!F746),0)</f>
        <v>11985</v>
      </c>
      <c r="W746" s="217">
        <f>IF(AND(COUNTRY_INFO!J746&gt;1,COUNTRY_INFO!J746&lt;4), IF(V746/COUNTRY_INFO!F746*100&lt;&gt;0, IF(V746/COUNTRY_INFO!F746*100&gt;100,100,V746/COUNTRY_INFO!F746*100), "-"),0)</f>
        <v>85.588802399485814</v>
      </c>
      <c r="X746" s="11">
        <f t="shared" si="82"/>
        <v>11985</v>
      </c>
      <c r="Y746" s="73">
        <f>IF(AND(COUNTRY_INFO!J746&gt;1,COUNTRY_INFO!J746&lt;4), IF(S746/P746*100&lt;&gt;0, IF(X746/P746*100&gt;100,100,X746/P746*100), "-"),0)</f>
        <v>57.564841498559083</v>
      </c>
      <c r="Z746" s="67">
        <f>COUNTRY_INFO!O746</f>
        <v>0</v>
      </c>
      <c r="AA746" s="61"/>
      <c r="AB746" s="61"/>
      <c r="AC746" s="11">
        <f>MAX('T1'!L746,'T2'!J746)+MAX('T1'!M746,'T2'!K746)+MAX('T1'!N746,'T2'!L746)</f>
        <v>0</v>
      </c>
      <c r="AD746" s="11">
        <f>IF(COUNTRY_INFO!K746=1,IF(COUNTRY_INFO!F746*0.33&gt;MAX('T1'!M746,'T2'!K746),MAX('T1'!M746,'T2'!K746),COUNTRY_INFO!F746*0.33),IF(COUNTRY_INFO!K746=2,IF(COUNTRY_INFO!F746*0.5&gt;MAX('T1'!M746,'T2'!K746),MAX('T1'!M746,'T2'!K746),COUNTRY_INFO!F746*0.5),IF(COUNTRY_INFO!K746=3,IF(COUNTRY_INFO!F746&gt;MAX('T1'!M746,'T2'!K746),MAX('T1'!M746,'T2'!K746),COUNTRY_INFO!F746),0)))</f>
        <v>0</v>
      </c>
      <c r="AE746" s="217">
        <f>IF(AND(COUNTRY_INFO!K746&gt;0,COUNTRY_INFO!K746&lt;4),IF(Z746&gt;0,IF(COUNTRY_INFO!K746=1, AD746/(COUNTRY_INFO!F746*0.33)*100, IF(COUNTRY_INFO!K746=2, AD746/(COUNTRY_INFO!F746*0.5)*100, IF(COUNTRY_INFO!K746=3, AD746/COUNTRY_INFO!F746*100))),"-"),0)</f>
        <v>0</v>
      </c>
      <c r="AF746" s="11">
        <f>IF(COUNTRY_INFO!K746=2,IF(COUNTRY_INFO!G746*0.2&gt;MAX('T1'!N746,'T2'!L746),MAX('T1'!N746,'T2'!L746),COUNTRY_INFO!G746*0.2),IF(COUNTRY_INFO!K746=3,IF(COUNTRY_INFO!G746&gt;MAX('T1'!N746,'T2'!L746),MAX('T1'!N746,'T2'!L746),COUNTRY_INFO!G746),0))</f>
        <v>0</v>
      </c>
      <c r="AG746" s="217">
        <f>IF(AND(COUNTRY_INFO!K746&gt;0,COUNTRY_INFO!K746&lt;4),IF(Z746&gt;0,IF(COUNTRY_INFO!K746=1, 0, IF(COUNTRY_INFO!K746=2, AF746/(COUNTRY_INFO!G746*0.2)*100, IF(COUNTRY_INFO!K746=3, AF746/COUNTRY_INFO!G746*100))),"-"),0)</f>
        <v>0</v>
      </c>
      <c r="AH746" s="11">
        <f t="shared" si="83"/>
        <v>0</v>
      </c>
      <c r="AI746" s="73">
        <f>IF(AND(COUNTRY_INFO!K746&gt;0,COUNTRY_INFO!K746&lt;4), IF(AC746/Z746*100&lt;&gt;0, IF(AH746/Z746*100&gt;100,100,AH746/Z746*100), "-"),0)</f>
        <v>0</v>
      </c>
      <c r="AJ746" s="261"/>
      <c r="AK746" s="260">
        <f>IF(AND(D746&lt;&gt;0, D746&lt;&gt;"Unknown",D746&lt;&gt;"Stopped",D746&lt;&gt;"Not required"),D746/COUNTRY_INFO!D746, 0)</f>
        <v>0</v>
      </c>
      <c r="AL746" s="260">
        <f>IF(AND(J746&lt;&gt;0,J746&lt;&gt;"Unknown",J746&lt;&gt;"Stopped",J746&lt;&gt;"Not required"),J746/COUNTRY_INFO!D746, 0)</f>
        <v>0</v>
      </c>
      <c r="AM746" s="260">
        <f>IF(AND(P746&lt;&gt;0,P746&lt;&gt;"Unknown",P746&lt;&gt;"Not required"),P746/(COUNTRY_INFO!E746+COUNTRY_INFO!F746), 0)</f>
        <v>1</v>
      </c>
      <c r="AN746" s="260">
        <f>IF(AND(Z746&lt;&gt;0,Z746&lt;&gt;"Unknown",Z746&lt;&gt;"Not required"),IF(COUNTRY_INFO!K746=1,1,IF(COUNTRY_INFO!K746=2,0.5*COUNTRY_INFO!F746/(0.5*COUNTRY_INFO!F746+0.2*COUNTRY_INFO!G746),IF(COUNTRY_INFO!K746=3,COUNTRY_INFO!F746/(COUNTRY_INFO!F746+COUNTRY_INFO!G746)))),0)</f>
        <v>0</v>
      </c>
      <c r="AO746" s="260">
        <f>IF(AND(Z746&lt;&gt;0,Z746&lt;&gt;"Unknown",Z746&lt;&gt;"Not required"),IF(COUNTRY_INFO!K746=1,0,IF(COUNTRY_INFO!K746=2,0.2*COUNTRY_INFO!G746/(0.5*COUNTRY_INFO!F746+0.2*COUNTRY_INFO!G746),IF(COUNTRY_INFO!K746=3,COUNTRY_INFO!G746/(COUNTRY_INFO!F746+COUNTRY_INFO!G746)))),0)</f>
        <v>0</v>
      </c>
      <c r="AP746" s="259">
        <f>MAX(COUNTRY_INFO!D746*AK746*PROFILE!$G$7,COUNTRY_INFO!D746*AL746*PROFILE!$G$7)</f>
        <v>0</v>
      </c>
      <c r="AQ746" s="259">
        <f>MAX(COUNTRY_INFO!D746*AK746*PROFILE!$G$8,COUNTRY_INFO!D746*AL746*PROFILE!$G$8,COUNTRY_INFO!D746*AM746*PROFILE!$G$8)</f>
        <v>6366.5204714433003</v>
      </c>
      <c r="AR746" s="259">
        <f>MAX(COUNTRY_INFO!D746*AK746*PROFILE!$G$9,COUNTRY_INFO!D746*AL746*PROFILE!$G$9,COUNTRY_INFO!D746*AM746*PROFILE!$G$9,IF(AND(DISTRICT!Z746&lt;&gt;"Unknown",Z746&lt;&gt;"Not required"),COUNTRY_INFO!O746*DISTRICT!AN746,0))</f>
        <v>13221.401653487897</v>
      </c>
      <c r="AS746" s="259">
        <f>MAX(COUNTRY_INFO!D746*AK746*PROFILE!$G$10,COUNTRY_INFO!D746*AL746*PROFILE!$G$10,IF(AND(DISTRICT!Z746&lt;&gt;"Unknown",Z746&lt;&gt;"Not required"),COUNTRY_INFO!O746*DISTRICT!AO746,0))</f>
        <v>0</v>
      </c>
      <c r="AT746" s="259">
        <f t="shared" si="84"/>
        <v>19587.922124931196</v>
      </c>
      <c r="AU746" s="258" t="str">
        <f t="shared" si="79"/>
        <v>Y</v>
      </c>
      <c r="AV746" s="259">
        <f>MAX('MDA2'!J746,'T1'!L746,'T2'!J746,T3_R1!K746,T3_R2!K746)</f>
        <v>0</v>
      </c>
      <c r="AW746" s="259">
        <f>MAX('MDA1'!K746,'MDA2'!K746,'MDA3'!I746,'MDA3'!L746,'T1'!M746,'T2'!K746,T3_R1!L746,T3_R2!L746)</f>
        <v>11985</v>
      </c>
      <c r="AX746" s="259">
        <f>MAX('MDA1'!L746,'MDA2'!L746,'MDA3'!J746,'MDA3'!M746,'T1'!N746,'T2'!L746,T3_R1!M746,T3_R2!M746)</f>
        <v>0</v>
      </c>
      <c r="AY746" s="259">
        <f t="shared" si="85"/>
        <v>11985</v>
      </c>
      <c r="AZ746" s="259">
        <f>MAX('MDA2'!J746,T746)</f>
        <v>0</v>
      </c>
      <c r="BA746" s="259">
        <f>MAX('MDA1'!K746,'MDA2'!K746,'MDA3'!I746,'MDA3'!L746,V746,AD746)</f>
        <v>11985</v>
      </c>
      <c r="BB746" s="259">
        <f>MAX('MDA1'!L746,'MDA2'!L746,'MDA3'!J746,'MDA3'!M746,AF746)</f>
        <v>0</v>
      </c>
      <c r="BC746" s="259">
        <f t="shared" si="80"/>
        <v>11985</v>
      </c>
      <c r="BD746" s="260">
        <f t="shared" si="81"/>
        <v>61.185662897575455</v>
      </c>
    </row>
    <row r="747" spans="1:56" x14ac:dyDescent="0.2">
      <c r="A747" s="10" t="str">
        <f>IF(COUNTRY_INFO!A747=0," ",COUNTRY_INFO!A747)</f>
        <v>Ethiopia</v>
      </c>
      <c r="B747" s="10" t="str">
        <f>IF(COUNTRY_INFO!B747=0," ",COUNTRY_INFO!B747)</f>
        <v>SNNPR Wolayita</v>
      </c>
      <c r="C747" s="87" t="str">
        <f>IF(COUNTRY_INFO!C747=0," ",COUNTRY_INFO!C747)</f>
        <v>Areka Town</v>
      </c>
      <c r="D747" s="67">
        <f>COUNTRY_INFO!L747</f>
        <v>0</v>
      </c>
      <c r="E747" s="61"/>
      <c r="F747" s="61"/>
      <c r="G747" s="11">
        <f>MAX('MDA1'!M747,'MDA2'!M747)</f>
        <v>0</v>
      </c>
      <c r="H747" s="11">
        <f>IF(AND(COUNTRY_INFO!H747&gt;0,COUNTRY_INFO!H747&lt;4),IF(D747&gt;MAX('MDA1'!M747,'MDA2'!M747),MAX('MDA1'!M747,'MDA2'!M747),D747),0)</f>
        <v>0</v>
      </c>
      <c r="I747" s="73">
        <f>IF(AND(COUNTRY_INFO!H747&gt;0,COUNTRY_INFO!H747&lt;4), IF(G747/D747*100&lt;&gt;0, IF(G747/D747*100&gt;100,100,G747/D747*100), "-"),0)</f>
        <v>0</v>
      </c>
      <c r="J747" s="67">
        <f>COUNTRY_INFO!M747</f>
        <v>0</v>
      </c>
      <c r="K747" s="61"/>
      <c r="L747" s="61"/>
      <c r="M747" s="11">
        <f>MAX('MDA1'!M747,MAX('MDA3'!I747,'MDA3'!L747)+MAX('MDA3'!J747,'MDA3'!M747))</f>
        <v>0</v>
      </c>
      <c r="N747" s="11">
        <f>IF(AND(COUNTRY_INFO!I747&gt;0,COUNTRY_INFO!I747&lt;4),IF(J747&gt;MAX('MDA1'!M747,MAX('MDA3'!I747,'MDA3'!L747)+MAX('MDA3'!J747,'MDA3'!M747)),MAX('MDA1'!M747,MAX('MDA3'!I747,'MDA3'!L747)+MAX('MDA3'!J747,'MDA3'!M747)),J747),0)</f>
        <v>0</v>
      </c>
      <c r="O747" s="73">
        <f>IF(AND(COUNTRY_INFO!I747&gt;0,COUNTRY_INFO!I747&lt;4), IF(M747/J747*100&lt;&gt;0, IF(M747/J747*100&gt;100,100,M747/J747*100), "-"),0)</f>
        <v>0</v>
      </c>
      <c r="P747" s="67">
        <f>COUNTRY_INFO!N747</f>
        <v>22226</v>
      </c>
      <c r="Q747" s="61"/>
      <c r="R747" s="61"/>
      <c r="S747" s="11">
        <f>SUM(MAX('MDA2'!J747, 'T1'!L747, MAX(T3_R1!K747, T3_R2!K747)), MAX('MDA1'!K747, 'MDA2'!K747, 'T1'!M747, MAX(T3_R1!L747, T3_R2!L747)), MAX('MDA1'!L747, 'MDA2'!L747, 'T1'!N747, MAX(T3_R1!M747, T3_R2!M747)))</f>
        <v>11900</v>
      </c>
      <c r="T747" s="11">
        <f>IF(AND(COUNTRY_INFO!J747&gt;1,COUNTRY_INFO!J747&lt;4),IF(COUNTRY_INFO!E747&gt;MAX('MDA2'!J747,'T1'!L747,MAX(T3_R1!K747,T3_R2!K747)),MAX('MDA2'!J747,'T1'!L747,MAX(T3_R1!K747,T3_R2!K747)),COUNTRY_INFO!E747),0)</f>
        <v>0</v>
      </c>
      <c r="U747" s="217" t="str">
        <f>IF(AND(COUNTRY_INFO!J747&gt;1,COUNTRY_INFO!J747&lt;4), IF(T747/COUNTRY_INFO!E747*100&lt;&gt;0, IF(T747/COUNTRY_INFO!E747*100&gt;100,100,T747/COUNTRY_INFO!E747*100), "-"),0)</f>
        <v>-</v>
      </c>
      <c r="V747" s="11">
        <f>IF(AND(COUNTRY_INFO!J747&gt;1,COUNTRY_INFO!J747&lt;4),IF(COUNTRY_INFO!F747&gt;MAX('MDA1'!K747,'MDA2'!K747,'T1'!M747,MAX(T3_R1!L747,T3_R2!L747)),MAX('MDA1'!K747,'MDA2'!K747,'T1'!M747,MAX(T3_R1!L747,T3_R2!L747)),COUNTRY_INFO!F747),0)</f>
        <v>11900</v>
      </c>
      <c r="W747" s="217">
        <f>IF(AND(COUNTRY_INFO!J747&gt;1,COUNTRY_INFO!J747&lt;4), IF(V747/COUNTRY_INFO!F747*100&lt;&gt;0, IF(V747/COUNTRY_INFO!F747*100&gt;100,100,V747/COUNTRY_INFO!F747*100), "-"),0)</f>
        <v>79.603986888755102</v>
      </c>
      <c r="X747" s="11">
        <f t="shared" si="82"/>
        <v>11900</v>
      </c>
      <c r="Y747" s="73">
        <f>IF(AND(COUNTRY_INFO!J747&gt;1,COUNTRY_INFO!J747&lt;4), IF(S747/P747*100&lt;&gt;0, IF(X747/P747*100&gt;100,100,X747/P747*100), "-"),0)</f>
        <v>53.54089804733195</v>
      </c>
      <c r="Z747" s="67">
        <f>COUNTRY_INFO!O747</f>
        <v>12310.1</v>
      </c>
      <c r="AA747" s="61"/>
      <c r="AB747" s="61"/>
      <c r="AC747" s="11">
        <f>MAX('T1'!L747,'T2'!J747)+MAX('T1'!M747,'T2'!K747)+MAX('T1'!N747,'T2'!L747)</f>
        <v>11900</v>
      </c>
      <c r="AD747" s="11">
        <f>IF(COUNTRY_INFO!K747=1,IF(COUNTRY_INFO!F747*0.33&gt;MAX('T1'!M747,'T2'!K747),MAX('T1'!M747,'T2'!K747),COUNTRY_INFO!F747*0.33),IF(COUNTRY_INFO!K747=2,IF(COUNTRY_INFO!F747*0.5&gt;MAX('T1'!M747,'T2'!K747),MAX('T1'!M747,'T2'!K747),COUNTRY_INFO!F747*0.5),IF(COUNTRY_INFO!K747=3,IF(COUNTRY_INFO!F747&gt;MAX('T1'!M747,'T2'!K747),MAX('T1'!M747,'T2'!K747),COUNTRY_INFO!F747),0)))</f>
        <v>7474.5</v>
      </c>
      <c r="AE747" s="217">
        <f>IF(AND(COUNTRY_INFO!K747&gt;0,COUNTRY_INFO!K747&lt;4),IF(Z747&gt;0,IF(COUNTRY_INFO!K747=1, AD747/(COUNTRY_INFO!F747*0.33)*100, IF(COUNTRY_INFO!K747=2, AD747/(COUNTRY_INFO!F747*0.5)*100, IF(COUNTRY_INFO!K747=3, AD747/COUNTRY_INFO!F747*100))),"-"),0)</f>
        <v>100</v>
      </c>
      <c r="AF747" s="11">
        <f>IF(COUNTRY_INFO!K747=2,IF(COUNTRY_INFO!G747*0.2&gt;MAX('T1'!N747,'T2'!L747),MAX('T1'!N747,'T2'!L747),COUNTRY_INFO!G747*0.2),IF(COUNTRY_INFO!K747=3,IF(COUNTRY_INFO!G747&gt;MAX('T1'!N747,'T2'!L747),MAX('T1'!N747,'T2'!L747),COUNTRY_INFO!G747),0))</f>
        <v>0</v>
      </c>
      <c r="AG747" s="217">
        <f>IF(AND(COUNTRY_INFO!K747&gt;0,COUNTRY_INFO!K747&lt;4),IF(Z747&gt;0,IF(COUNTRY_INFO!K747=1, 0, IF(COUNTRY_INFO!K747=2, AF747/(COUNTRY_INFO!G747*0.2)*100, IF(COUNTRY_INFO!K747=3, AF747/COUNTRY_INFO!G747*100))),"-"),0)</f>
        <v>0</v>
      </c>
      <c r="AH747" s="11">
        <f t="shared" si="83"/>
        <v>7474.5</v>
      </c>
      <c r="AI747" s="73">
        <f>IF(AND(COUNTRY_INFO!K747&gt;0,COUNTRY_INFO!K747&lt;4), IF(AC747/Z747*100&lt;&gt;0, IF(AH747/Z747*100&gt;100,100,AH747/Z747*100), "-"),0)</f>
        <v>60.718434456259494</v>
      </c>
      <c r="AJ747" s="261"/>
      <c r="AK747" s="260">
        <f>IF(AND(D747&lt;&gt;0, D747&lt;&gt;"Unknown",D747&lt;&gt;"Stopped",D747&lt;&gt;"Not required"),D747/COUNTRY_INFO!D747, 0)</f>
        <v>0</v>
      </c>
      <c r="AL747" s="260">
        <f>IF(AND(J747&lt;&gt;0,J747&lt;&gt;"Unknown",J747&lt;&gt;"Stopped",J747&lt;&gt;"Not required"),J747/COUNTRY_INFO!D747, 0)</f>
        <v>0</v>
      </c>
      <c r="AM747" s="260">
        <f>IF(AND(P747&lt;&gt;0,P747&lt;&gt;"Unknown",P747&lt;&gt;"Not required"),P747/(COUNTRY_INFO!E747+COUNTRY_INFO!F747), 0)</f>
        <v>1</v>
      </c>
      <c r="AN747" s="260">
        <f>IF(AND(Z747&lt;&gt;0,Z747&lt;&gt;"Unknown",Z747&lt;&gt;"Not required"),IF(COUNTRY_INFO!K747=1,1,IF(COUNTRY_INFO!K747=2,0.5*COUNTRY_INFO!F747/(0.5*COUNTRY_INFO!F747+0.2*COUNTRY_INFO!G747),IF(COUNTRY_INFO!K747=3,COUNTRY_INFO!F747/(COUNTRY_INFO!F747+COUNTRY_INFO!G747)))),0)</f>
        <v>0.60718434456259496</v>
      </c>
      <c r="AO747" s="260">
        <f>IF(AND(Z747&lt;&gt;0,Z747&lt;&gt;"Unknown",Z747&lt;&gt;"Not required"),IF(COUNTRY_INFO!K747=1,0,IF(COUNTRY_INFO!K747=2,0.2*COUNTRY_INFO!G747/(0.5*COUNTRY_INFO!F747+0.2*COUNTRY_INFO!G747),IF(COUNTRY_INFO!K747=3,COUNTRY_INFO!G747/(COUNTRY_INFO!F747+COUNTRY_INFO!G747)))),0)</f>
        <v>0.3928156554374051</v>
      </c>
      <c r="AP747" s="259">
        <f>MAX(COUNTRY_INFO!D747*AK747*PROFILE!$G$7,COUNTRY_INFO!D747*AL747*PROFILE!$G$7)</f>
        <v>0</v>
      </c>
      <c r="AQ747" s="259">
        <f>MAX(COUNTRY_INFO!D747*AK747*PROFILE!$G$8,COUNTRY_INFO!D747*AL747*PROFILE!$G$8,COUNTRY_INFO!D747*AM747*PROFILE!$G$8)</f>
        <v>6796.6868150668615</v>
      </c>
      <c r="AR747" s="259">
        <f>MAX(COUNTRY_INFO!D747*AK747*PROFILE!$G$9,COUNTRY_INFO!D747*AL747*PROFILE!$G$9,COUNTRY_INFO!D747*AM747*PROFILE!$G$9,IF(AND(DISTRICT!Z747&lt;&gt;"Unknown",Z747&lt;&gt;"Not required"),COUNTRY_INFO!O747*DISTRICT!AN747,0))</f>
        <v>14114.731382398682</v>
      </c>
      <c r="AS747" s="259">
        <f>MAX(COUNTRY_INFO!D747*AK747*PROFILE!$G$10,COUNTRY_INFO!D747*AL747*PROFILE!$G$10,IF(AND(DISTRICT!Z747&lt;&gt;"Unknown",Z747&lt;&gt;"Not required"),COUNTRY_INFO!O747*DISTRICT!AO747,0))</f>
        <v>4835.6000000000004</v>
      </c>
      <c r="AT747" s="259">
        <f t="shared" si="84"/>
        <v>25747.018197465542</v>
      </c>
      <c r="AU747" s="258" t="str">
        <f t="shared" si="79"/>
        <v>Y</v>
      </c>
      <c r="AV747" s="259">
        <f>MAX('MDA2'!J747,'T1'!L747,'T2'!J747,T3_R1!K747,T3_R2!K747)</f>
        <v>0</v>
      </c>
      <c r="AW747" s="259">
        <f>MAX('MDA1'!K747,'MDA2'!K747,'MDA3'!I747,'MDA3'!L747,'T1'!M747,'T2'!K747,T3_R1!L747,T3_R2!L747)</f>
        <v>11900</v>
      </c>
      <c r="AX747" s="259">
        <f>MAX('MDA1'!L747,'MDA2'!L747,'MDA3'!J747,'MDA3'!M747,'T1'!N747,'T2'!L747,T3_R1!M747,T3_R2!M747)</f>
        <v>0</v>
      </c>
      <c r="AY747" s="259">
        <f t="shared" si="85"/>
        <v>11900</v>
      </c>
      <c r="AZ747" s="259">
        <f>MAX('MDA2'!J747,T747)</f>
        <v>0</v>
      </c>
      <c r="BA747" s="259">
        <f>MAX('MDA1'!K747,'MDA2'!K747,'MDA3'!I747,'MDA3'!L747,V747,AD747)</f>
        <v>11900</v>
      </c>
      <c r="BB747" s="259">
        <f>MAX('MDA1'!L747,'MDA2'!L747,'MDA3'!J747,'MDA3'!M747,AF747)</f>
        <v>0</v>
      </c>
      <c r="BC747" s="259">
        <f t="shared" si="80"/>
        <v>11900</v>
      </c>
      <c r="BD747" s="260">
        <f t="shared" si="81"/>
        <v>46.218944301563432</v>
      </c>
    </row>
    <row r="748" spans="1:56" x14ac:dyDescent="0.2">
      <c r="A748" s="10" t="str">
        <f>IF(COUNTRY_INFO!A748=0," ",COUNTRY_INFO!A748)</f>
        <v>Ethiopia</v>
      </c>
      <c r="B748" s="10" t="str">
        <f>IF(COUNTRY_INFO!B748=0," ",COUNTRY_INFO!B748)</f>
        <v>SNNPR Wolayita</v>
      </c>
      <c r="C748" s="87" t="str">
        <f>IF(COUNTRY_INFO!C748=0," ",COUNTRY_INFO!C748)</f>
        <v>Boditi Town</v>
      </c>
      <c r="D748" s="67">
        <f>COUNTRY_INFO!L748</f>
        <v>0</v>
      </c>
      <c r="E748" s="61"/>
      <c r="F748" s="61"/>
      <c r="G748" s="11">
        <f>MAX('MDA1'!M748,'MDA2'!M748)</f>
        <v>0</v>
      </c>
      <c r="H748" s="11">
        <f>IF(AND(COUNTRY_INFO!H748&gt;0,COUNTRY_INFO!H748&lt;4),IF(D748&gt;MAX('MDA1'!M748,'MDA2'!M748),MAX('MDA1'!M748,'MDA2'!M748),D748),0)</f>
        <v>0</v>
      </c>
      <c r="I748" s="73">
        <f>IF(AND(COUNTRY_INFO!H748&gt;0,COUNTRY_INFO!H748&lt;4), IF(G748/D748*100&lt;&gt;0, IF(G748/D748*100&gt;100,100,G748/D748*100), "-"),0)</f>
        <v>0</v>
      </c>
      <c r="J748" s="67">
        <f>COUNTRY_INFO!M748</f>
        <v>0</v>
      </c>
      <c r="K748" s="61"/>
      <c r="L748" s="61"/>
      <c r="M748" s="11">
        <f>MAX('MDA1'!M748,MAX('MDA3'!I748,'MDA3'!L748)+MAX('MDA3'!J748,'MDA3'!M748))</f>
        <v>0</v>
      </c>
      <c r="N748" s="11">
        <f>IF(AND(COUNTRY_INFO!I748&gt;0,COUNTRY_INFO!I748&lt;4),IF(J748&gt;MAX('MDA1'!M748,MAX('MDA3'!I748,'MDA3'!L748)+MAX('MDA3'!J748,'MDA3'!M748)),MAX('MDA1'!M748,MAX('MDA3'!I748,'MDA3'!L748)+MAX('MDA3'!J748,'MDA3'!M748)),J748),0)</f>
        <v>0</v>
      </c>
      <c r="O748" s="73">
        <f>IF(AND(COUNTRY_INFO!I748&gt;0,COUNTRY_INFO!I748&lt;4), IF(M748/J748*100&lt;&gt;0, IF(M748/J748*100&gt;100,100,M748/J748*100), "-"),0)</f>
        <v>0</v>
      </c>
      <c r="P748" s="67">
        <f>COUNTRY_INFO!N748</f>
        <v>17079</v>
      </c>
      <c r="Q748" s="61"/>
      <c r="R748" s="61"/>
      <c r="S748" s="11">
        <f>SUM(MAX('MDA2'!J748, 'T1'!L748, MAX(T3_R1!K748, T3_R2!K748)), MAX('MDA1'!K748, 'MDA2'!K748, 'T1'!M748, MAX(T3_R1!L748, T3_R2!L748)), MAX('MDA1'!L748, 'MDA2'!L748, 'T1'!N748, MAX(T3_R1!M748, T3_R2!M748)))</f>
        <v>0</v>
      </c>
      <c r="T748" s="11">
        <f>IF(AND(COUNTRY_INFO!J748&gt;1,COUNTRY_INFO!J748&lt;4),IF(COUNTRY_INFO!E748&gt;MAX('MDA2'!J748,'T1'!L748,MAX(T3_R1!K748,T3_R2!K748)),MAX('MDA2'!J748,'T1'!L748,MAX(T3_R1!K748,T3_R2!K748)),COUNTRY_INFO!E748),0)</f>
        <v>0</v>
      </c>
      <c r="U748" s="217" t="str">
        <f>IF(AND(COUNTRY_INFO!J748&gt;1,COUNTRY_INFO!J748&lt;4), IF(T748/COUNTRY_INFO!E748*100&lt;&gt;0, IF(T748/COUNTRY_INFO!E748*100&gt;100,100,T748/COUNTRY_INFO!E748*100), "-"),0)</f>
        <v>-</v>
      </c>
      <c r="V748" s="11">
        <f>IF(AND(COUNTRY_INFO!J748&gt;1,COUNTRY_INFO!J748&lt;4),IF(COUNTRY_INFO!F748&gt;MAX('MDA1'!K748,'MDA2'!K748,'T1'!M748,MAX(T3_R1!L748,T3_R2!L748)),MAX('MDA1'!K748,'MDA2'!K748,'T1'!M748,MAX(T3_R1!L748,T3_R2!L748)),COUNTRY_INFO!F748),0)</f>
        <v>0</v>
      </c>
      <c r="W748" s="217" t="str">
        <f>IF(AND(COUNTRY_INFO!J748&gt;1,COUNTRY_INFO!J748&lt;4), IF(V748/COUNTRY_INFO!F748*100&lt;&gt;0, IF(V748/COUNTRY_INFO!F748*100&gt;100,100,V748/COUNTRY_INFO!F748*100), "-"),0)</f>
        <v>-</v>
      </c>
      <c r="X748" s="11">
        <f t="shared" si="82"/>
        <v>0</v>
      </c>
      <c r="Y748" s="73" t="str">
        <f>IF(AND(COUNTRY_INFO!J748&gt;1,COUNTRY_INFO!J748&lt;4), IF(S748/P748*100&lt;&gt;0, IF(X748/P748*100&gt;100,100,X748/P748*100), "-"),0)</f>
        <v>-</v>
      </c>
      <c r="Z748" s="67">
        <f>COUNTRY_INFO!O748</f>
        <v>3790.71</v>
      </c>
      <c r="AA748" s="61"/>
      <c r="AB748" s="61"/>
      <c r="AC748" s="11">
        <f>MAX('T1'!L748,'T2'!J748)+MAX('T1'!M748,'T2'!K748)+MAX('T1'!N748,'T2'!L748)</f>
        <v>0</v>
      </c>
      <c r="AD748" s="11">
        <f>IF(COUNTRY_INFO!K748=1,IF(COUNTRY_INFO!F748*0.33&gt;MAX('T1'!M748,'T2'!K748),MAX('T1'!M748,'T2'!K748),COUNTRY_INFO!F748*0.33),IF(COUNTRY_INFO!K748=2,IF(COUNTRY_INFO!F748*0.5&gt;MAX('T1'!M748,'T2'!K748),MAX('T1'!M748,'T2'!K748),COUNTRY_INFO!F748*0.5),IF(COUNTRY_INFO!K748=3,IF(COUNTRY_INFO!F748&gt;MAX('T1'!M748,'T2'!K748),MAX('T1'!M748,'T2'!K748),COUNTRY_INFO!F748),0)))</f>
        <v>0</v>
      </c>
      <c r="AE748" s="217">
        <f>IF(AND(COUNTRY_INFO!K748&gt;0,COUNTRY_INFO!K748&lt;4),IF(Z748&gt;0,IF(COUNTRY_INFO!K748=1, AD748/(COUNTRY_INFO!F748*0.33)*100, IF(COUNTRY_INFO!K748=2, AD748/(COUNTRY_INFO!F748*0.5)*100, IF(COUNTRY_INFO!K748=3, AD748/COUNTRY_INFO!F748*100))),"-"),0)</f>
        <v>0</v>
      </c>
      <c r="AF748" s="11">
        <f>IF(COUNTRY_INFO!K748=2,IF(COUNTRY_INFO!G748*0.2&gt;MAX('T1'!N748,'T2'!L748),MAX('T1'!N748,'T2'!L748),COUNTRY_INFO!G748*0.2),IF(COUNTRY_INFO!K748=3,IF(COUNTRY_INFO!G748&gt;MAX('T1'!N748,'T2'!L748),MAX('T1'!N748,'T2'!L748),COUNTRY_INFO!G748),0))</f>
        <v>0</v>
      </c>
      <c r="AG748" s="217">
        <f>IF(AND(COUNTRY_INFO!K748&gt;0,COUNTRY_INFO!K748&lt;4),IF(Z748&gt;0,IF(COUNTRY_INFO!K748=1, 0, IF(COUNTRY_INFO!K748=2, AF748/(COUNTRY_INFO!G748*0.2)*100, IF(COUNTRY_INFO!K748=3, AF748/COUNTRY_INFO!G748*100))),"-"),0)</f>
        <v>0</v>
      </c>
      <c r="AH748" s="11">
        <f t="shared" si="83"/>
        <v>0</v>
      </c>
      <c r="AI748" s="73" t="str">
        <f>IF(AND(COUNTRY_INFO!K748&gt;0,COUNTRY_INFO!K748&lt;4), IF(AC748/Z748*100&lt;&gt;0, IF(AH748/Z748*100&gt;100,100,AH748/Z748*100), "-"),0)</f>
        <v>-</v>
      </c>
      <c r="AJ748" s="261"/>
      <c r="AK748" s="260">
        <f>IF(AND(D748&lt;&gt;0, D748&lt;&gt;"Unknown",D748&lt;&gt;"Stopped",D748&lt;&gt;"Not required"),D748/COUNTRY_INFO!D748, 0)</f>
        <v>0</v>
      </c>
      <c r="AL748" s="260">
        <f>IF(AND(J748&lt;&gt;0,J748&lt;&gt;"Unknown",J748&lt;&gt;"Stopped",J748&lt;&gt;"Not required"),J748/COUNTRY_INFO!D748, 0)</f>
        <v>0</v>
      </c>
      <c r="AM748" s="260">
        <f>IF(AND(P748&lt;&gt;0,P748&lt;&gt;"Unknown",P748&lt;&gt;"Not required"),P748/(COUNTRY_INFO!E748+COUNTRY_INFO!F748), 0)</f>
        <v>1</v>
      </c>
      <c r="AN748" s="260">
        <f>IF(AND(Z748&lt;&gt;0,Z748&lt;&gt;"Unknown",Z748&lt;&gt;"Not required"),IF(COUNTRY_INFO!K748=1,1,IF(COUNTRY_INFO!K748=2,0.5*COUNTRY_INFO!F748/(0.5*COUNTRY_INFO!F748+0.2*COUNTRY_INFO!G748),IF(COUNTRY_INFO!K748=3,COUNTRY_INFO!F748/(COUNTRY_INFO!F748+COUNTRY_INFO!G748)))),0)</f>
        <v>1</v>
      </c>
      <c r="AO748" s="260">
        <f>IF(AND(Z748&lt;&gt;0,Z748&lt;&gt;"Unknown",Z748&lt;&gt;"Not required"),IF(COUNTRY_INFO!K748=1,0,IF(COUNTRY_INFO!K748=2,0.2*COUNTRY_INFO!G748/(0.5*COUNTRY_INFO!F748+0.2*COUNTRY_INFO!G748),IF(COUNTRY_INFO!K748=3,COUNTRY_INFO!G748/(COUNTRY_INFO!F748+COUNTRY_INFO!G748)))),0)</f>
        <v>0</v>
      </c>
      <c r="AP748" s="259">
        <f>MAX(COUNTRY_INFO!D748*AK748*PROFILE!$G$7,COUNTRY_INFO!D748*AL748*PROFILE!$G$7)</f>
        <v>0</v>
      </c>
      <c r="AQ748" s="259">
        <f>MAX(COUNTRY_INFO!D748*AK748*PROFILE!$G$8,COUNTRY_INFO!D748*AL748*PROFILE!$G$8,COUNTRY_INFO!D748*AM748*PROFILE!$G$8)</f>
        <v>5222.339512509946</v>
      </c>
      <c r="AR748" s="259">
        <f>MAX(COUNTRY_INFO!D748*AK748*PROFILE!$G$9,COUNTRY_INFO!D748*AL748*PROFILE!$G$9,COUNTRY_INFO!D748*AM748*PROFILE!$G$9,IF(AND(DISTRICT!Z748&lt;&gt;"Unknown",Z748&lt;&gt;"Not required"),COUNTRY_INFO!O748*DISTRICT!AN748,0))</f>
        <v>10845.272323473922</v>
      </c>
      <c r="AS748" s="259">
        <f>MAX(COUNTRY_INFO!D748*AK748*PROFILE!$G$10,COUNTRY_INFO!D748*AL748*PROFILE!$G$10,IF(AND(DISTRICT!Z748&lt;&gt;"Unknown",Z748&lt;&gt;"Not required"),COUNTRY_INFO!O748*DISTRICT!AO748,0))</f>
        <v>0</v>
      </c>
      <c r="AT748" s="259">
        <f t="shared" si="84"/>
        <v>16067.611835983869</v>
      </c>
      <c r="AU748" s="258">
        <f t="shared" si="79"/>
        <v>0</v>
      </c>
      <c r="AV748" s="259">
        <f>MAX('MDA2'!J748,'T1'!L748,'T2'!J748,T3_R1!K748,T3_R2!K748)</f>
        <v>0</v>
      </c>
      <c r="AW748" s="259">
        <f>MAX('MDA1'!K748,'MDA2'!K748,'MDA3'!I748,'MDA3'!L748,'T1'!M748,'T2'!K748,T3_R1!L748,T3_R2!L748)</f>
        <v>0</v>
      </c>
      <c r="AX748" s="259">
        <f>MAX('MDA1'!L748,'MDA2'!L748,'MDA3'!J748,'MDA3'!M748,'T1'!N748,'T2'!L748,T3_R1!M748,T3_R2!M748)</f>
        <v>0</v>
      </c>
      <c r="AY748" s="259">
        <f t="shared" si="85"/>
        <v>0</v>
      </c>
      <c r="AZ748" s="259">
        <f>MAX('MDA2'!J748,T748)</f>
        <v>0</v>
      </c>
      <c r="BA748" s="259">
        <f>MAX('MDA1'!K748,'MDA2'!K748,'MDA3'!I748,'MDA3'!L748,V748,AD748)</f>
        <v>0</v>
      </c>
      <c r="BB748" s="259">
        <f>MAX('MDA1'!L748,'MDA2'!L748,'MDA3'!J748,'MDA3'!M748,AF748)</f>
        <v>0</v>
      </c>
      <c r="BC748" s="259">
        <f t="shared" si="80"/>
        <v>0</v>
      </c>
      <c r="BD748" s="260">
        <f t="shared" si="81"/>
        <v>0</v>
      </c>
    </row>
    <row r="749" spans="1:56" x14ac:dyDescent="0.2">
      <c r="A749" s="10" t="str">
        <f>IF(COUNTRY_INFO!A749=0," ",COUNTRY_INFO!A749)</f>
        <v>Ethiopia</v>
      </c>
      <c r="B749" s="10" t="str">
        <f>IF(COUNTRY_INFO!B749=0," ",COUNTRY_INFO!B749)</f>
        <v>SNNPR Wolayita</v>
      </c>
      <c r="C749" s="87" t="str">
        <f>IF(COUNTRY_INFO!C749=0," ",COUNTRY_INFO!C749)</f>
        <v>Boloso Bombe</v>
      </c>
      <c r="D749" s="67">
        <f>COUNTRY_INFO!L749</f>
        <v>0</v>
      </c>
      <c r="E749" s="61"/>
      <c r="F749" s="61"/>
      <c r="G749" s="11">
        <f>MAX('MDA1'!M749,'MDA2'!M749)</f>
        <v>0</v>
      </c>
      <c r="H749" s="11">
        <f>IF(AND(COUNTRY_INFO!H749&gt;0,COUNTRY_INFO!H749&lt;4),IF(D749&gt;MAX('MDA1'!M749,'MDA2'!M749),MAX('MDA1'!M749,'MDA2'!M749),D749),0)</f>
        <v>0</v>
      </c>
      <c r="I749" s="73">
        <f>IF(AND(COUNTRY_INFO!H749&gt;0,COUNTRY_INFO!H749&lt;4), IF(G749/D749*100&lt;&gt;0, IF(G749/D749*100&gt;100,100,G749/D749*100), "-"),0)</f>
        <v>0</v>
      </c>
      <c r="J749" s="67">
        <f>COUNTRY_INFO!M749</f>
        <v>0</v>
      </c>
      <c r="K749" s="61"/>
      <c r="L749" s="61"/>
      <c r="M749" s="11">
        <f>MAX('MDA1'!M749,MAX('MDA3'!I749,'MDA3'!L749)+MAX('MDA3'!J749,'MDA3'!M749))</f>
        <v>0</v>
      </c>
      <c r="N749" s="11">
        <f>IF(AND(COUNTRY_INFO!I749&gt;0,COUNTRY_INFO!I749&lt;4),IF(J749&gt;MAX('MDA1'!M749,MAX('MDA3'!I749,'MDA3'!L749)+MAX('MDA3'!J749,'MDA3'!M749)),MAX('MDA1'!M749,MAX('MDA3'!I749,'MDA3'!L749)+MAX('MDA3'!J749,'MDA3'!M749)),J749),0)</f>
        <v>0</v>
      </c>
      <c r="O749" s="73">
        <f>IF(AND(COUNTRY_INFO!I749&gt;0,COUNTRY_INFO!I749&lt;4), IF(M749/J749*100&lt;&gt;0, IF(M749/J749*100&gt;100,100,M749/J749*100), "-"),0)</f>
        <v>0</v>
      </c>
      <c r="P749" s="67">
        <f>COUNTRY_INFO!N749</f>
        <v>53459</v>
      </c>
      <c r="Q749" s="61"/>
      <c r="R749" s="61"/>
      <c r="S749" s="11">
        <f>SUM(MAX('MDA2'!J749, 'T1'!L749, MAX(T3_R1!K749, T3_R2!K749)), MAX('MDA1'!K749, 'MDA2'!K749, 'T1'!M749, MAX(T3_R1!L749, T3_R2!L749)), MAX('MDA1'!L749, 'MDA2'!L749, 'T1'!N749, MAX(T3_R1!M749, T3_R2!M749)))</f>
        <v>35262</v>
      </c>
      <c r="T749" s="11">
        <f>IF(AND(COUNTRY_INFO!J749&gt;1,COUNTRY_INFO!J749&lt;4),IF(COUNTRY_INFO!E749&gt;MAX('MDA2'!J749,'T1'!L749,MAX(T3_R1!K749,T3_R2!K749)),MAX('MDA2'!J749,'T1'!L749,MAX(T3_R1!K749,T3_R2!K749)),COUNTRY_INFO!E749),0)</f>
        <v>0</v>
      </c>
      <c r="U749" s="217" t="str">
        <f>IF(AND(COUNTRY_INFO!J749&gt;1,COUNTRY_INFO!J749&lt;4), IF(T749/COUNTRY_INFO!E749*100&lt;&gt;0, IF(T749/COUNTRY_INFO!E749*100&gt;100,100,T749/COUNTRY_INFO!E749*100), "-"),0)</f>
        <v>-</v>
      </c>
      <c r="V749" s="11">
        <f>IF(AND(COUNTRY_INFO!J749&gt;1,COUNTRY_INFO!J749&lt;4),IF(COUNTRY_INFO!F749&gt;MAX('MDA1'!K749,'MDA2'!K749,'T1'!M749,MAX(T3_R1!L749,T3_R2!L749)),MAX('MDA1'!K749,'MDA2'!K749,'T1'!M749,MAX(T3_R1!L749,T3_R2!L749)),COUNTRY_INFO!F749),0)</f>
        <v>35262</v>
      </c>
      <c r="W749" s="217">
        <f>IF(AND(COUNTRY_INFO!J749&gt;1,COUNTRY_INFO!J749&lt;4), IF(V749/COUNTRY_INFO!F749*100&lt;&gt;0, IF(V749/COUNTRY_INFO!F749*100&gt;100,100,V749/COUNTRY_INFO!F749*100), "-"),0)</f>
        <v>98.069863166091892</v>
      </c>
      <c r="X749" s="11">
        <f t="shared" si="82"/>
        <v>35262</v>
      </c>
      <c r="Y749" s="73">
        <f>IF(AND(COUNTRY_INFO!J749&gt;1,COUNTRY_INFO!J749&lt;4), IF(S749/P749*100&lt;&gt;0, IF(X749/P749*100&gt;100,100,X749/P749*100), "-"),0)</f>
        <v>65.960829794796012</v>
      </c>
      <c r="Z749" s="67">
        <f>COUNTRY_INFO!O749</f>
        <v>94109</v>
      </c>
      <c r="AA749" s="61"/>
      <c r="AB749" s="61"/>
      <c r="AC749" s="11">
        <f>MAX('T1'!L749,'T2'!J749)+MAX('T1'!M749,'T2'!K749)+MAX('T1'!N749,'T2'!L749)</f>
        <v>28773</v>
      </c>
      <c r="AD749" s="11">
        <f>IF(COUNTRY_INFO!K749=1,IF(COUNTRY_INFO!F749*0.33&gt;MAX('T1'!M749,'T2'!K749),MAX('T1'!M749,'T2'!K749),COUNTRY_INFO!F749*0.33),IF(COUNTRY_INFO!K749=2,IF(COUNTRY_INFO!F749*0.5&gt;MAX('T1'!M749,'T2'!K749),MAX('T1'!M749,'T2'!K749),COUNTRY_INFO!F749*0.5),IF(COUNTRY_INFO!K749=3,IF(COUNTRY_INFO!F749&gt;MAX('T1'!M749,'T2'!K749),MAX('T1'!M749,'T2'!K749),COUNTRY_INFO!F749),0)))</f>
        <v>28773</v>
      </c>
      <c r="AE749" s="217">
        <f>IF(AND(COUNTRY_INFO!K749&gt;0,COUNTRY_INFO!K749&lt;4),IF(Z749&gt;0,IF(COUNTRY_INFO!K749=1, AD749/(COUNTRY_INFO!F749*0.33)*100, IF(COUNTRY_INFO!K749=2, AD749/(COUNTRY_INFO!F749*0.5)*100, IF(COUNTRY_INFO!K749=3, AD749/COUNTRY_INFO!F749*100))),"-"),0)</f>
        <v>80.022805651351646</v>
      </c>
      <c r="AF749" s="11">
        <f>IF(COUNTRY_INFO!K749=2,IF(COUNTRY_INFO!G749*0.2&gt;MAX('T1'!N749,'T2'!L749),MAX('T1'!N749,'T2'!L749),COUNTRY_INFO!G749*0.2),IF(COUNTRY_INFO!K749=3,IF(COUNTRY_INFO!G749&gt;MAX('T1'!N749,'T2'!L749),MAX('T1'!N749,'T2'!L749),COUNTRY_INFO!G749),0))</f>
        <v>0</v>
      </c>
      <c r="AG749" s="217">
        <f>IF(AND(COUNTRY_INFO!K749&gt;0,COUNTRY_INFO!K749&lt;4),IF(Z749&gt;0,IF(COUNTRY_INFO!K749=1, 0, IF(COUNTRY_INFO!K749=2, AF749/(COUNTRY_INFO!G749*0.2)*100, IF(COUNTRY_INFO!K749=3, AF749/COUNTRY_INFO!G749*100))),"-"),0)</f>
        <v>0</v>
      </c>
      <c r="AH749" s="11">
        <f t="shared" si="83"/>
        <v>28773</v>
      </c>
      <c r="AI749" s="73">
        <f>IF(AND(COUNTRY_INFO!K749&gt;0,COUNTRY_INFO!K749&lt;4), IF(AC749/Z749*100&lt;&gt;0, IF(AH749/Z749*100&gt;100,100,AH749/Z749*100), "-"),0)</f>
        <v>30.574121497412577</v>
      </c>
      <c r="AJ749" s="261"/>
      <c r="AK749" s="260">
        <f>IF(AND(D749&lt;&gt;0, D749&lt;&gt;"Unknown",D749&lt;&gt;"Stopped",D749&lt;&gt;"Not required"),D749/COUNTRY_INFO!D749, 0)</f>
        <v>0</v>
      </c>
      <c r="AL749" s="260">
        <f>IF(AND(J749&lt;&gt;0,J749&lt;&gt;"Unknown",J749&lt;&gt;"Stopped",J749&lt;&gt;"Not required"),J749/COUNTRY_INFO!D749, 0)</f>
        <v>0</v>
      </c>
      <c r="AM749" s="260">
        <f>IF(AND(P749&lt;&gt;0,P749&lt;&gt;"Unknown",P749&lt;&gt;"Not required"),P749/(COUNTRY_INFO!E749+COUNTRY_INFO!F749), 0)</f>
        <v>1</v>
      </c>
      <c r="AN749" s="260">
        <f>IF(AND(Z749&lt;&gt;0,Z749&lt;&gt;"Unknown",Z749&lt;&gt;"Not required"),IF(COUNTRY_INFO!K749=1,1,IF(COUNTRY_INFO!K749=2,0.5*COUNTRY_INFO!F749/(0.5*COUNTRY_INFO!F749+0.2*COUNTRY_INFO!G749),IF(COUNTRY_INFO!K749=3,COUNTRY_INFO!F749/(COUNTRY_INFO!F749+COUNTRY_INFO!G749)))),0)</f>
        <v>0.3820676024609761</v>
      </c>
      <c r="AO749" s="260">
        <f>IF(AND(Z749&lt;&gt;0,Z749&lt;&gt;"Unknown",Z749&lt;&gt;"Not required"),IF(COUNTRY_INFO!K749=1,0,IF(COUNTRY_INFO!K749=2,0.2*COUNTRY_INFO!G749/(0.5*COUNTRY_INFO!F749+0.2*COUNTRY_INFO!G749),IF(COUNTRY_INFO!K749=3,COUNTRY_INFO!G749/(COUNTRY_INFO!F749+COUNTRY_INFO!G749)))),0)</f>
        <v>0.61793239753902385</v>
      </c>
      <c r="AP749" s="259">
        <f>MAX(COUNTRY_INFO!D749*AK749*PROFILE!$G$7,COUNTRY_INFO!D749*AL749*PROFILE!$G$7)</f>
        <v>0</v>
      </c>
      <c r="AQ749" s="259">
        <f>MAX(COUNTRY_INFO!D749*AK749*PROFILE!$G$8,COUNTRY_INFO!D749*AL749*PROFILE!$G$8,COUNTRY_INFO!D749*AM749*PROFILE!$G$8)</f>
        <v>16347.199844914181</v>
      </c>
      <c r="AR749" s="259">
        <f>MAX(COUNTRY_INFO!D749*AK749*PROFILE!$G$9,COUNTRY_INFO!D749*AL749*PROFILE!$G$9,COUNTRY_INFO!D749*AM749*PROFILE!$G$9,IF(AND(DISTRICT!Z749&lt;&gt;"Unknown",Z749&lt;&gt;"Not required"),COUNTRY_INFO!O749*DISTRICT!AN749,0))</f>
        <v>35956</v>
      </c>
      <c r="AS749" s="259">
        <f>MAX(COUNTRY_INFO!D749*AK749*PROFILE!$G$10,COUNTRY_INFO!D749*AL749*PROFILE!$G$10,IF(AND(DISTRICT!Z749&lt;&gt;"Unknown",Z749&lt;&gt;"Not required"),COUNTRY_INFO!O749*DISTRICT!AO749,0))</f>
        <v>58152.999999999993</v>
      </c>
      <c r="AT749" s="259">
        <f t="shared" si="84"/>
        <v>110456.19984491417</v>
      </c>
      <c r="AU749" s="258" t="str">
        <f t="shared" si="79"/>
        <v>Y</v>
      </c>
      <c r="AV749" s="259">
        <f>MAX('MDA2'!J749,'T1'!L749,'T2'!J749,T3_R1!K749,T3_R2!K749)</f>
        <v>0</v>
      </c>
      <c r="AW749" s="259">
        <f>MAX('MDA1'!K749,'MDA2'!K749,'MDA3'!I749,'MDA3'!L749,'T1'!M749,'T2'!K749,T3_R1!L749,T3_R2!L749)</f>
        <v>35262</v>
      </c>
      <c r="AX749" s="259">
        <f>MAX('MDA1'!L749,'MDA2'!L749,'MDA3'!J749,'MDA3'!M749,'T1'!N749,'T2'!L749,T3_R1!M749,T3_R2!M749)</f>
        <v>0</v>
      </c>
      <c r="AY749" s="259">
        <f t="shared" si="85"/>
        <v>35262</v>
      </c>
      <c r="AZ749" s="259">
        <f>MAX('MDA2'!J749,T749)</f>
        <v>0</v>
      </c>
      <c r="BA749" s="259">
        <f>MAX('MDA1'!K749,'MDA2'!K749,'MDA3'!I749,'MDA3'!L749,V749,AD749)</f>
        <v>35262</v>
      </c>
      <c r="BB749" s="259">
        <f>MAX('MDA1'!L749,'MDA2'!L749,'MDA3'!J749,'MDA3'!M749,AF749)</f>
        <v>0</v>
      </c>
      <c r="BC749" s="259">
        <f t="shared" si="80"/>
        <v>35262</v>
      </c>
      <c r="BD749" s="260">
        <f t="shared" si="81"/>
        <v>31.923966286645339</v>
      </c>
    </row>
    <row r="750" spans="1:56" x14ac:dyDescent="0.2">
      <c r="A750" s="10" t="str">
        <f>IF(COUNTRY_INFO!A750=0," ",COUNTRY_INFO!A750)</f>
        <v>Ethiopia</v>
      </c>
      <c r="B750" s="10" t="str">
        <f>IF(COUNTRY_INFO!B750=0," ",COUNTRY_INFO!B750)</f>
        <v>SNNPR Wolayita</v>
      </c>
      <c r="C750" s="87" t="str">
        <f>IF(COUNTRY_INFO!C750=0," ",COUNTRY_INFO!C750)</f>
        <v>Boloso Sore</v>
      </c>
      <c r="D750" s="67">
        <f>COUNTRY_INFO!L750</f>
        <v>0</v>
      </c>
      <c r="E750" s="61"/>
      <c r="F750" s="61"/>
      <c r="G750" s="11">
        <f>MAX('MDA1'!M750,'MDA2'!M750)</f>
        <v>0</v>
      </c>
      <c r="H750" s="11">
        <f>IF(AND(COUNTRY_INFO!H750&gt;0,COUNTRY_INFO!H750&lt;4),IF(D750&gt;MAX('MDA1'!M750,'MDA2'!M750),MAX('MDA1'!M750,'MDA2'!M750),D750),0)</f>
        <v>0</v>
      </c>
      <c r="I750" s="73">
        <f>IF(AND(COUNTRY_INFO!H750&gt;0,COUNTRY_INFO!H750&lt;4), IF(G750/D750*100&lt;&gt;0, IF(G750/D750*100&gt;100,100,G750/D750*100), "-"),0)</f>
        <v>0</v>
      </c>
      <c r="J750" s="67" t="str">
        <f>COUNTRY_INFO!M750</f>
        <v>Unknown</v>
      </c>
      <c r="K750" s="61"/>
      <c r="L750" s="61"/>
      <c r="M750" s="11">
        <f>MAX('MDA1'!M750,MAX('MDA3'!I750,'MDA3'!L750)+MAX('MDA3'!J750,'MDA3'!M750))</f>
        <v>0</v>
      </c>
      <c r="N750" s="11">
        <f>IF(AND(COUNTRY_INFO!I750&gt;0,COUNTRY_INFO!I750&lt;4),IF(J750&gt;MAX('MDA1'!M750,MAX('MDA3'!I750,'MDA3'!L750)+MAX('MDA3'!J750,'MDA3'!M750)),MAX('MDA1'!M750,MAX('MDA3'!I750,'MDA3'!L750)+MAX('MDA3'!J750,'MDA3'!M750)),J750),0)</f>
        <v>0</v>
      </c>
      <c r="O750" s="73">
        <f>IF(AND(COUNTRY_INFO!I750&gt;0,COUNTRY_INFO!I750&lt;4), IF(M750/J750*100&lt;&gt;0, IF(M750/J750*100&gt;100,100,M750/J750*100), "-"),0)</f>
        <v>0</v>
      </c>
      <c r="P750" s="67">
        <f>COUNTRY_INFO!N750</f>
        <v>101034</v>
      </c>
      <c r="Q750" s="61"/>
      <c r="R750" s="61"/>
      <c r="S750" s="11">
        <f>SUM(MAX('MDA2'!J750, 'T1'!L750, MAX(T3_R1!K750, T3_R2!K750)), MAX('MDA1'!K750, 'MDA2'!K750, 'T1'!M750, MAX(T3_R1!L750, T3_R2!L750)), MAX('MDA1'!L750, 'MDA2'!L750, 'T1'!N750, MAX(T3_R1!M750, T3_R2!M750)))</f>
        <v>59867</v>
      </c>
      <c r="T750" s="11">
        <f>IF(AND(COUNTRY_INFO!J750&gt;1,COUNTRY_INFO!J750&lt;4),IF(COUNTRY_INFO!E750&gt;MAX('MDA2'!J750,'T1'!L750,MAX(T3_R1!K750,T3_R2!K750)),MAX('MDA2'!J750,'T1'!L750,MAX(T3_R1!K750,T3_R2!K750)),COUNTRY_INFO!E750),0)</f>
        <v>0</v>
      </c>
      <c r="U750" s="217" t="str">
        <f>IF(AND(COUNTRY_INFO!J750&gt;1,COUNTRY_INFO!J750&lt;4), IF(T750/COUNTRY_INFO!E750*100&lt;&gt;0, IF(T750/COUNTRY_INFO!E750*100&gt;100,100,T750/COUNTRY_INFO!E750*100), "-"),0)</f>
        <v>-</v>
      </c>
      <c r="V750" s="11">
        <f>IF(AND(COUNTRY_INFO!J750&gt;1,COUNTRY_INFO!J750&lt;4),IF(COUNTRY_INFO!F750&gt;MAX('MDA1'!K750,'MDA2'!K750,'T1'!M750,MAX(T3_R1!L750,T3_R2!L750)),MAX('MDA1'!K750,'MDA2'!K750,'T1'!M750,MAX(T3_R1!L750,T3_R2!L750)),COUNTRY_INFO!F750),0)</f>
        <v>59867</v>
      </c>
      <c r="W750" s="217">
        <f>IF(AND(COUNTRY_INFO!J750&gt;1,COUNTRY_INFO!J750&lt;4), IF(V750/COUNTRY_INFO!F750*100&lt;&gt;0, IF(V750/COUNTRY_INFO!F750*100&gt;100,100,V750/COUNTRY_INFO!F750*100), "-"),0)</f>
        <v>88.098006033404459</v>
      </c>
      <c r="X750" s="11">
        <f t="shared" si="82"/>
        <v>59867</v>
      </c>
      <c r="Y750" s="73">
        <f>IF(AND(COUNTRY_INFO!J750&gt;1,COUNTRY_INFO!J750&lt;4), IF(S750/P750*100&lt;&gt;0, IF(X750/P750*100&gt;100,100,X750/P750*100), "-"),0)</f>
        <v>59.254310430152223</v>
      </c>
      <c r="Z750" s="67">
        <f>COUNTRY_INFO!O750</f>
        <v>55958.5</v>
      </c>
      <c r="AA750" s="61"/>
      <c r="AB750" s="61"/>
      <c r="AC750" s="11">
        <f>MAX('T1'!L750,'T2'!J750)+MAX('T1'!M750,'T2'!K750)+MAX('T1'!N750,'T2'!L750)</f>
        <v>0</v>
      </c>
      <c r="AD750" s="11">
        <f>IF(COUNTRY_INFO!K750=1,IF(COUNTRY_INFO!F750*0.33&gt;MAX('T1'!M750,'T2'!K750),MAX('T1'!M750,'T2'!K750),COUNTRY_INFO!F750*0.33),IF(COUNTRY_INFO!K750=2,IF(COUNTRY_INFO!F750*0.5&gt;MAX('T1'!M750,'T2'!K750),MAX('T1'!M750,'T2'!K750),COUNTRY_INFO!F750*0.5),IF(COUNTRY_INFO!K750=3,IF(COUNTRY_INFO!F750&gt;MAX('T1'!M750,'T2'!K750),MAX('T1'!M750,'T2'!K750),COUNTRY_INFO!F750),0)))</f>
        <v>0</v>
      </c>
      <c r="AE750" s="217">
        <f>IF(AND(COUNTRY_INFO!K750&gt;0,COUNTRY_INFO!K750&lt;4),IF(Z750&gt;0,IF(COUNTRY_INFO!K750=1, AD750/(COUNTRY_INFO!F750*0.33)*100, IF(COUNTRY_INFO!K750=2, AD750/(COUNTRY_INFO!F750*0.5)*100, IF(COUNTRY_INFO!K750=3, AD750/COUNTRY_INFO!F750*100))),"-"),0)</f>
        <v>0</v>
      </c>
      <c r="AF750" s="11">
        <f>IF(COUNTRY_INFO!K750=2,IF(COUNTRY_INFO!G750*0.2&gt;MAX('T1'!N750,'T2'!L750),MAX('T1'!N750,'T2'!L750),COUNTRY_INFO!G750*0.2),IF(COUNTRY_INFO!K750=3,IF(COUNTRY_INFO!G750&gt;MAX('T1'!N750,'T2'!L750),MAX('T1'!N750,'T2'!L750),COUNTRY_INFO!G750),0))</f>
        <v>0</v>
      </c>
      <c r="AG750" s="217">
        <f>IF(AND(COUNTRY_INFO!K750&gt;0,COUNTRY_INFO!K750&lt;4),IF(Z750&gt;0,IF(COUNTRY_INFO!K750=1, 0, IF(COUNTRY_INFO!K750=2, AF750/(COUNTRY_INFO!G750*0.2)*100, IF(COUNTRY_INFO!K750=3, AF750/COUNTRY_INFO!G750*100))),"-"),0)</f>
        <v>0</v>
      </c>
      <c r="AH750" s="11">
        <f t="shared" si="83"/>
        <v>0</v>
      </c>
      <c r="AI750" s="73" t="str">
        <f>IF(AND(COUNTRY_INFO!K750&gt;0,COUNTRY_INFO!K750&lt;4), IF(AC750/Z750*100&lt;&gt;0, IF(AH750/Z750*100&gt;100,100,AH750/Z750*100), "-"),0)</f>
        <v>-</v>
      </c>
      <c r="AJ750" s="261"/>
      <c r="AK750" s="260">
        <f>IF(AND(D750&lt;&gt;0, D750&lt;&gt;"Unknown",D750&lt;&gt;"Stopped",D750&lt;&gt;"Not required"),D750/COUNTRY_INFO!D750, 0)</f>
        <v>0</v>
      </c>
      <c r="AL750" s="260">
        <f>IF(AND(J750&lt;&gt;0,J750&lt;&gt;"Unknown",J750&lt;&gt;"Stopped",J750&lt;&gt;"Not required"),J750/COUNTRY_INFO!D750, 0)</f>
        <v>0</v>
      </c>
      <c r="AM750" s="260">
        <f>IF(AND(P750&lt;&gt;0,P750&lt;&gt;"Unknown",P750&lt;&gt;"Not required"),P750/(COUNTRY_INFO!E750+COUNTRY_INFO!F750), 0)</f>
        <v>1</v>
      </c>
      <c r="AN750" s="260">
        <f>IF(AND(Z750&lt;&gt;0,Z750&lt;&gt;"Unknown",Z750&lt;&gt;"Not required"),IF(COUNTRY_INFO!K750=1,1,IF(COUNTRY_INFO!K750=2,0.5*COUNTRY_INFO!F750/(0.5*COUNTRY_INFO!F750+0.2*COUNTRY_INFO!G750),IF(COUNTRY_INFO!K750=3,COUNTRY_INFO!F750/(COUNTRY_INFO!F750+COUNTRY_INFO!G750)))),0)</f>
        <v>0.60719104336249186</v>
      </c>
      <c r="AO750" s="260">
        <f>IF(AND(Z750&lt;&gt;0,Z750&lt;&gt;"Unknown",Z750&lt;&gt;"Not required"),IF(COUNTRY_INFO!K750=1,0,IF(COUNTRY_INFO!K750=2,0.2*COUNTRY_INFO!G750/(0.5*COUNTRY_INFO!F750+0.2*COUNTRY_INFO!G750),IF(COUNTRY_INFO!K750=3,COUNTRY_INFO!G750/(COUNTRY_INFO!F750+COUNTRY_INFO!G750)))),0)</f>
        <v>0.39280895663750814</v>
      </c>
      <c r="AP750" s="259">
        <f>MAX(COUNTRY_INFO!D750*AK750*PROFILE!$G$7,COUNTRY_INFO!D750*AL750*PROFILE!$G$7)</f>
        <v>0</v>
      </c>
      <c r="AQ750" s="259">
        <f>MAX(COUNTRY_INFO!D750*AK750*PROFILE!$G$8,COUNTRY_INFO!D750*AL750*PROFILE!$G$8,COUNTRY_INFO!D750*AM750*PROFILE!$G$8)</f>
        <v>30895.082859247683</v>
      </c>
      <c r="AR750" s="259">
        <f>MAX(COUNTRY_INFO!D750*AK750*PROFILE!$G$9,COUNTRY_INFO!D750*AL750*PROFILE!$G$9,COUNTRY_INFO!D750*AM750*PROFILE!$G$9,IF(AND(DISTRICT!Z750&lt;&gt;"Unknown",Z750&lt;&gt;"Not required"),COUNTRY_INFO!O750*DISTRICT!AN750,0))</f>
        <v>64160.054370688405</v>
      </c>
      <c r="AS750" s="259">
        <f>MAX(COUNTRY_INFO!D750*AK750*PROFILE!$G$10,COUNTRY_INFO!D750*AL750*PROFILE!$G$10,IF(AND(DISTRICT!Z750&lt;&gt;"Unknown",Z750&lt;&gt;"Not required"),COUNTRY_INFO!O750*DISTRICT!AO750,0))</f>
        <v>21981</v>
      </c>
      <c r="AT750" s="259">
        <f t="shared" si="84"/>
        <v>117036.13722993608</v>
      </c>
      <c r="AU750" s="258">
        <f t="shared" si="79"/>
        <v>0</v>
      </c>
      <c r="AV750" s="259">
        <f>MAX('MDA2'!J750,'T1'!L750,'T2'!J750,T3_R1!K750,T3_R2!K750)</f>
        <v>0</v>
      </c>
      <c r="AW750" s="259">
        <f>MAX('MDA1'!K750,'MDA2'!K750,'MDA3'!I750,'MDA3'!L750,'T1'!M750,'T2'!K750,T3_R1!L750,T3_R2!L750)</f>
        <v>59867</v>
      </c>
      <c r="AX750" s="259">
        <f>MAX('MDA1'!L750,'MDA2'!L750,'MDA3'!J750,'MDA3'!M750,'T1'!N750,'T2'!L750,T3_R1!M750,T3_R2!M750)</f>
        <v>0</v>
      </c>
      <c r="AY750" s="259">
        <f t="shared" si="85"/>
        <v>59867</v>
      </c>
      <c r="AZ750" s="259">
        <f>MAX('MDA2'!J750,T750)</f>
        <v>0</v>
      </c>
      <c r="BA750" s="259">
        <f>MAX('MDA1'!K750,'MDA2'!K750,'MDA3'!I750,'MDA3'!L750,V750,AD750)</f>
        <v>59867</v>
      </c>
      <c r="BB750" s="259">
        <f>MAX('MDA1'!L750,'MDA2'!L750,'MDA3'!J750,'MDA3'!M750,AF750)</f>
        <v>0</v>
      </c>
      <c r="BC750" s="259">
        <f t="shared" si="80"/>
        <v>59867</v>
      </c>
      <c r="BD750" s="260">
        <f t="shared" si="81"/>
        <v>51.152576816835449</v>
      </c>
    </row>
    <row r="751" spans="1:56" x14ac:dyDescent="0.2">
      <c r="A751" s="10" t="str">
        <f>IF(COUNTRY_INFO!A751=0," ",COUNTRY_INFO!A751)</f>
        <v>Ethiopia</v>
      </c>
      <c r="B751" s="10" t="str">
        <f>IF(COUNTRY_INFO!B751=0," ",COUNTRY_INFO!B751)</f>
        <v>SNNPR Wolayita</v>
      </c>
      <c r="C751" s="87" t="str">
        <f>IF(COUNTRY_INFO!C751=0," ",COUNTRY_INFO!C751)</f>
        <v>Damot Gale</v>
      </c>
      <c r="D751" s="67">
        <f>COUNTRY_INFO!L751</f>
        <v>0</v>
      </c>
      <c r="E751" s="61"/>
      <c r="F751" s="61"/>
      <c r="G751" s="11">
        <f>MAX('MDA1'!M751,'MDA2'!M751)</f>
        <v>0</v>
      </c>
      <c r="H751" s="11">
        <f>IF(AND(COUNTRY_INFO!H751&gt;0,COUNTRY_INFO!H751&lt;4),IF(D751&gt;MAX('MDA1'!M751,'MDA2'!M751),MAX('MDA1'!M751,'MDA2'!M751),D751),0)</f>
        <v>0</v>
      </c>
      <c r="I751" s="73">
        <f>IF(AND(COUNTRY_INFO!H751&gt;0,COUNTRY_INFO!H751&lt;4), IF(G751/D751*100&lt;&gt;0, IF(G751/D751*100&gt;100,100,G751/D751*100), "-"),0)</f>
        <v>0</v>
      </c>
      <c r="J751" s="67">
        <f>COUNTRY_INFO!M751</f>
        <v>0</v>
      </c>
      <c r="K751" s="61"/>
      <c r="L751" s="61"/>
      <c r="M751" s="11">
        <f>MAX('MDA1'!M751,MAX('MDA3'!I751,'MDA3'!L751)+MAX('MDA3'!J751,'MDA3'!M751))</f>
        <v>0</v>
      </c>
      <c r="N751" s="11">
        <f>IF(AND(COUNTRY_INFO!I751&gt;0,COUNTRY_INFO!I751&lt;4),IF(J751&gt;MAX('MDA1'!M751,MAX('MDA3'!I751,'MDA3'!L751)+MAX('MDA3'!J751,'MDA3'!M751)),MAX('MDA1'!M751,MAX('MDA3'!I751,'MDA3'!L751)+MAX('MDA3'!J751,'MDA3'!M751)),J751),0)</f>
        <v>0</v>
      </c>
      <c r="O751" s="73">
        <f>IF(AND(COUNTRY_INFO!I751&gt;0,COUNTRY_INFO!I751&lt;4), IF(M751/J751*100&lt;&gt;0, IF(M751/J751*100&gt;100,100,M751/J751*100), "-"),0)</f>
        <v>0</v>
      </c>
      <c r="P751" s="67">
        <f>COUNTRY_INFO!N751</f>
        <v>59901</v>
      </c>
      <c r="Q751" s="61"/>
      <c r="R751" s="61"/>
      <c r="S751" s="11">
        <f>SUM(MAX('MDA2'!J751, 'T1'!L751, MAX(T3_R1!K751, T3_R2!K751)), MAX('MDA1'!K751, 'MDA2'!K751, 'T1'!M751, MAX(T3_R1!L751, T3_R2!L751)), MAX('MDA1'!L751, 'MDA2'!L751, 'T1'!N751, MAX(T3_R1!M751, T3_R2!M751)))</f>
        <v>31733</v>
      </c>
      <c r="T751" s="11">
        <f>IF(AND(COUNTRY_INFO!J751&gt;1,COUNTRY_INFO!J751&lt;4),IF(COUNTRY_INFO!E751&gt;MAX('MDA2'!J751,'T1'!L751,MAX(T3_R1!K751,T3_R2!K751)),MAX('MDA2'!J751,'T1'!L751,MAX(T3_R1!K751,T3_R2!K751)),COUNTRY_INFO!E751),0)</f>
        <v>0</v>
      </c>
      <c r="U751" s="217" t="str">
        <f>IF(AND(COUNTRY_INFO!J751&gt;1,COUNTRY_INFO!J751&lt;4), IF(T751/COUNTRY_INFO!E751*100&lt;&gt;0, IF(T751/COUNTRY_INFO!E751*100&gt;100,100,T751/COUNTRY_INFO!E751*100), "-"),0)</f>
        <v>-</v>
      </c>
      <c r="V751" s="11">
        <f>IF(AND(COUNTRY_INFO!J751&gt;1,COUNTRY_INFO!J751&lt;4),IF(COUNTRY_INFO!F751&gt;MAX('MDA1'!K751,'MDA2'!K751,'T1'!M751,MAX(T3_R1!L751,T3_R2!L751)),MAX('MDA1'!K751,'MDA2'!K751,'T1'!M751,MAX(T3_R1!L751,T3_R2!L751)),COUNTRY_INFO!F751),0)</f>
        <v>31733</v>
      </c>
      <c r="W751" s="217">
        <f>IF(AND(COUNTRY_INFO!J751&gt;1,COUNTRY_INFO!J751&lt;4), IF(V751/COUNTRY_INFO!F751*100&lt;&gt;0, IF(V751/COUNTRY_INFO!F751*100&gt;100,100,V751/COUNTRY_INFO!F751*100), "-"),0)</f>
        <v>78.763434187991749</v>
      </c>
      <c r="X751" s="11">
        <f t="shared" si="82"/>
        <v>31733</v>
      </c>
      <c r="Y751" s="73">
        <f>IF(AND(COUNTRY_INFO!J751&gt;1,COUNTRY_INFO!J751&lt;4), IF(S751/P751*100&lt;&gt;0, IF(X751/P751*100&gt;100,100,X751/P751*100), "-"),0)</f>
        <v>52.975743309794495</v>
      </c>
      <c r="Z751" s="67">
        <f>COUNTRY_INFO!O751</f>
        <v>33176.699999999997</v>
      </c>
      <c r="AA751" s="61"/>
      <c r="AB751" s="61"/>
      <c r="AC751" s="11">
        <f>MAX('T1'!L751,'T2'!J751)+MAX('T1'!M751,'T2'!K751)+MAX('T1'!N751,'T2'!L751)</f>
        <v>31733</v>
      </c>
      <c r="AD751" s="11">
        <f>IF(COUNTRY_INFO!K751=1,IF(COUNTRY_INFO!F751*0.33&gt;MAX('T1'!M751,'T2'!K751),MAX('T1'!M751,'T2'!K751),COUNTRY_INFO!F751*0.33),IF(COUNTRY_INFO!K751=2,IF(COUNTRY_INFO!F751*0.5&gt;MAX('T1'!M751,'T2'!K751),MAX('T1'!M751,'T2'!K751),COUNTRY_INFO!F751*0.5),IF(COUNTRY_INFO!K751=3,IF(COUNTRY_INFO!F751&gt;MAX('T1'!M751,'T2'!K751),MAX('T1'!M751,'T2'!K751),COUNTRY_INFO!F751),0)))</f>
        <v>20144.5</v>
      </c>
      <c r="AE751" s="217">
        <f>IF(AND(COUNTRY_INFO!K751&gt;0,COUNTRY_INFO!K751&lt;4),IF(Z751&gt;0,IF(COUNTRY_INFO!K751=1, AD751/(COUNTRY_INFO!F751*0.33)*100, IF(COUNTRY_INFO!K751=2, AD751/(COUNTRY_INFO!F751*0.5)*100, IF(COUNTRY_INFO!K751=3, AD751/COUNTRY_INFO!F751*100))),"-"),0)</f>
        <v>100</v>
      </c>
      <c r="AF751" s="11">
        <f>IF(COUNTRY_INFO!K751=2,IF(COUNTRY_INFO!G751*0.2&gt;MAX('T1'!N751,'T2'!L751),MAX('T1'!N751,'T2'!L751),COUNTRY_INFO!G751*0.2),IF(COUNTRY_INFO!K751=3,IF(COUNTRY_INFO!G751&gt;MAX('T1'!N751,'T2'!L751),MAX('T1'!N751,'T2'!L751),COUNTRY_INFO!G751),0))</f>
        <v>0</v>
      </c>
      <c r="AG751" s="217">
        <f>IF(AND(COUNTRY_INFO!K751&gt;0,COUNTRY_INFO!K751&lt;4),IF(Z751&gt;0,IF(COUNTRY_INFO!K751=1, 0, IF(COUNTRY_INFO!K751=2, AF751/(COUNTRY_INFO!G751*0.2)*100, IF(COUNTRY_INFO!K751=3, AF751/COUNTRY_INFO!G751*100))),"-"),0)</f>
        <v>0</v>
      </c>
      <c r="AH751" s="11">
        <f t="shared" si="83"/>
        <v>20144.5</v>
      </c>
      <c r="AI751" s="73">
        <f>IF(AND(COUNTRY_INFO!K751&gt;0,COUNTRY_INFO!K751&lt;4), IF(AC751/Z751*100&lt;&gt;0, IF(AH751/Z751*100&gt;100,100,AH751/Z751*100), "-"),0)</f>
        <v>60.718817724487373</v>
      </c>
      <c r="AJ751" s="261"/>
      <c r="AK751" s="260">
        <f>IF(AND(D751&lt;&gt;0, D751&lt;&gt;"Unknown",D751&lt;&gt;"Stopped",D751&lt;&gt;"Not required"),D751/COUNTRY_INFO!D751, 0)</f>
        <v>0</v>
      </c>
      <c r="AL751" s="260">
        <f>IF(AND(J751&lt;&gt;0,J751&lt;&gt;"Unknown",J751&lt;&gt;"Stopped",J751&lt;&gt;"Not required"),J751/COUNTRY_INFO!D751, 0)</f>
        <v>0</v>
      </c>
      <c r="AM751" s="260">
        <f>IF(AND(P751&lt;&gt;0,P751&lt;&gt;"Unknown",P751&lt;&gt;"Not required"),P751/(COUNTRY_INFO!E751+COUNTRY_INFO!F751), 0)</f>
        <v>1</v>
      </c>
      <c r="AN751" s="260">
        <f>IF(AND(Z751&lt;&gt;0,Z751&lt;&gt;"Unknown",Z751&lt;&gt;"Not required"),IF(COUNTRY_INFO!K751=1,1,IF(COUNTRY_INFO!K751=2,0.5*COUNTRY_INFO!F751/(0.5*COUNTRY_INFO!F751+0.2*COUNTRY_INFO!G751),IF(COUNTRY_INFO!K751=3,COUNTRY_INFO!F751/(COUNTRY_INFO!F751+COUNTRY_INFO!G751)))),0)</f>
        <v>0.60718817724487373</v>
      </c>
      <c r="AO751" s="260">
        <f>IF(AND(Z751&lt;&gt;0,Z751&lt;&gt;"Unknown",Z751&lt;&gt;"Not required"),IF(COUNTRY_INFO!K751=1,0,IF(COUNTRY_INFO!K751=2,0.2*COUNTRY_INFO!G751/(0.5*COUNTRY_INFO!F751+0.2*COUNTRY_INFO!G751),IF(COUNTRY_INFO!K751=3,COUNTRY_INFO!G751/(COUNTRY_INFO!F751+COUNTRY_INFO!G751)))),0)</f>
        <v>0.39281182275512638</v>
      </c>
      <c r="AP751" s="259">
        <f>MAX(COUNTRY_INFO!D751*AK751*PROFILE!$G$7,COUNTRY_INFO!D751*AL751*PROFILE!$G$7)</f>
        <v>0</v>
      </c>
      <c r="AQ751" s="259">
        <f>MAX(COUNTRY_INFO!D751*AK751*PROFILE!$G$8,COUNTRY_INFO!D751*AL751*PROFILE!$G$8,COUNTRY_INFO!D751*AM751*PROFILE!$G$8)</f>
        <v>18317.147860486843</v>
      </c>
      <c r="AR751" s="259">
        <f>MAX(COUNTRY_INFO!D751*AK751*PROFILE!$G$9,COUNTRY_INFO!D751*AL751*PROFILE!$G$9,COUNTRY_INFO!D751*AM751*PROFILE!$G$9,IF(AND(DISTRICT!Z751&lt;&gt;"Unknown",Z751&lt;&gt;"Not required"),COUNTRY_INFO!O751*DISTRICT!AN751,0))</f>
        <v>38039.360761675336</v>
      </c>
      <c r="AS751" s="259">
        <f>MAX(COUNTRY_INFO!D751*AK751*PROFILE!$G$10,COUNTRY_INFO!D751*AL751*PROFILE!$G$10,IF(AND(DISTRICT!Z751&lt;&gt;"Unknown",Z751&lt;&gt;"Not required"),COUNTRY_INFO!O751*DISTRICT!AO751,0))</f>
        <v>13032.2</v>
      </c>
      <c r="AT751" s="259">
        <f t="shared" si="84"/>
        <v>69388.708622162172</v>
      </c>
      <c r="AU751" s="258" t="str">
        <f t="shared" si="79"/>
        <v>Y</v>
      </c>
      <c r="AV751" s="259">
        <f>MAX('MDA2'!J751,'T1'!L751,'T2'!J751,T3_R1!K751,T3_R2!K751)</f>
        <v>0</v>
      </c>
      <c r="AW751" s="259">
        <f>MAX('MDA1'!K751,'MDA2'!K751,'MDA3'!I751,'MDA3'!L751,'T1'!M751,'T2'!K751,T3_R1!L751,T3_R2!L751)</f>
        <v>31733</v>
      </c>
      <c r="AX751" s="259">
        <f>MAX('MDA1'!L751,'MDA2'!L751,'MDA3'!J751,'MDA3'!M751,'T1'!N751,'T2'!L751,T3_R1!M751,T3_R2!M751)</f>
        <v>0</v>
      </c>
      <c r="AY751" s="259">
        <f t="shared" si="85"/>
        <v>31733</v>
      </c>
      <c r="AZ751" s="259">
        <f>MAX('MDA2'!J751,T751)</f>
        <v>0</v>
      </c>
      <c r="BA751" s="259">
        <f>MAX('MDA1'!K751,'MDA2'!K751,'MDA3'!I751,'MDA3'!L751,V751,AD751)</f>
        <v>31733</v>
      </c>
      <c r="BB751" s="259">
        <f>MAX('MDA1'!L751,'MDA2'!L751,'MDA3'!J751,'MDA3'!M751,AF751)</f>
        <v>0</v>
      </c>
      <c r="BC751" s="259">
        <f t="shared" si="80"/>
        <v>31733</v>
      </c>
      <c r="BD751" s="260">
        <f t="shared" si="81"/>
        <v>45.732224493171714</v>
      </c>
    </row>
    <row r="752" spans="1:56" x14ac:dyDescent="0.2">
      <c r="A752" s="10" t="str">
        <f>IF(COUNTRY_INFO!A752=0," ",COUNTRY_INFO!A752)</f>
        <v>Ethiopia</v>
      </c>
      <c r="B752" s="10" t="str">
        <f>IF(COUNTRY_INFO!B752=0," ",COUNTRY_INFO!B752)</f>
        <v>SNNPR Wolayita</v>
      </c>
      <c r="C752" s="87" t="str">
        <f>IF(COUNTRY_INFO!C752=0," ",COUNTRY_INFO!C752)</f>
        <v>Damot Pullasa</v>
      </c>
      <c r="D752" s="67">
        <f>COUNTRY_INFO!L752</f>
        <v>0</v>
      </c>
      <c r="E752" s="61"/>
      <c r="F752" s="61"/>
      <c r="G752" s="11">
        <f>MAX('MDA1'!M752,'MDA2'!M752)</f>
        <v>0</v>
      </c>
      <c r="H752" s="11">
        <f>IF(AND(COUNTRY_INFO!H752&gt;0,COUNTRY_INFO!H752&lt;4),IF(D752&gt;MAX('MDA1'!M752,'MDA2'!M752),MAX('MDA1'!M752,'MDA2'!M752),D752),0)</f>
        <v>0</v>
      </c>
      <c r="I752" s="73">
        <f>IF(AND(COUNTRY_INFO!H752&gt;0,COUNTRY_INFO!H752&lt;4), IF(G752/D752*100&lt;&gt;0, IF(G752/D752*100&gt;100,100,G752/D752*100), "-"),0)</f>
        <v>0</v>
      </c>
      <c r="J752" s="67">
        <f>COUNTRY_INFO!M752</f>
        <v>0</v>
      </c>
      <c r="K752" s="61"/>
      <c r="L752" s="61"/>
      <c r="M752" s="11">
        <f>MAX('MDA1'!M752,MAX('MDA3'!I752,'MDA3'!L752)+MAX('MDA3'!J752,'MDA3'!M752))</f>
        <v>0</v>
      </c>
      <c r="N752" s="11">
        <f>IF(AND(COUNTRY_INFO!I752&gt;0,COUNTRY_INFO!I752&lt;4),IF(J752&gt;MAX('MDA1'!M752,MAX('MDA3'!I752,'MDA3'!L752)+MAX('MDA3'!J752,'MDA3'!M752)),MAX('MDA1'!M752,MAX('MDA3'!I752,'MDA3'!L752)+MAX('MDA3'!J752,'MDA3'!M752)),J752),0)</f>
        <v>0</v>
      </c>
      <c r="O752" s="73">
        <f>IF(AND(COUNTRY_INFO!I752&gt;0,COUNTRY_INFO!I752&lt;4), IF(M752/J752*100&lt;&gt;0, IF(M752/J752*100&gt;100,100,M752/J752*100), "-"),0)</f>
        <v>0</v>
      </c>
      <c r="P752" s="67">
        <f>COUNTRY_INFO!N752</f>
        <v>64326</v>
      </c>
      <c r="Q752" s="61"/>
      <c r="R752" s="61"/>
      <c r="S752" s="11">
        <f>SUM(MAX('MDA2'!J752, 'T1'!L752, MAX(T3_R1!K752, T3_R2!K752)), MAX('MDA1'!K752, 'MDA2'!K752, 'T1'!M752, MAX(T3_R1!L752, T3_R2!L752)), MAX('MDA1'!L752, 'MDA2'!L752, 'T1'!N752, MAX(T3_R1!M752, T3_R2!M752)))</f>
        <v>42516</v>
      </c>
      <c r="T752" s="11">
        <f>IF(AND(COUNTRY_INFO!J752&gt;1,COUNTRY_INFO!J752&lt;4),IF(COUNTRY_INFO!E752&gt;MAX('MDA2'!J752,'T1'!L752,MAX(T3_R1!K752,T3_R2!K752)),MAX('MDA2'!J752,'T1'!L752,MAX(T3_R1!K752,T3_R2!K752)),COUNTRY_INFO!E752),0)</f>
        <v>0</v>
      </c>
      <c r="U752" s="217" t="str">
        <f>IF(AND(COUNTRY_INFO!J752&gt;1,COUNTRY_INFO!J752&lt;4), IF(T752/COUNTRY_INFO!E752*100&lt;&gt;0, IF(T752/COUNTRY_INFO!E752*100&gt;100,100,T752/COUNTRY_INFO!E752*100), "-"),0)</f>
        <v>-</v>
      </c>
      <c r="V752" s="11">
        <f>IF(AND(COUNTRY_INFO!J752&gt;1,COUNTRY_INFO!J752&lt;4),IF(COUNTRY_INFO!F752&gt;MAX('MDA1'!K752,'MDA2'!K752,'T1'!M752,MAX(T3_R1!L752,T3_R2!L752)),MAX('MDA1'!K752,'MDA2'!K752,'T1'!M752,MAX(T3_R1!L752,T3_R2!L752)),COUNTRY_INFO!F752),0)</f>
        <v>42516</v>
      </c>
      <c r="W752" s="217">
        <f>IF(AND(COUNTRY_INFO!J752&gt;1,COUNTRY_INFO!J752&lt;4), IF(V752/COUNTRY_INFO!F752*100&lt;&gt;0, IF(V752/COUNTRY_INFO!F752*100&gt;100,100,V752/COUNTRY_INFO!F752*100), "-"),0)</f>
        <v>98.268808505720557</v>
      </c>
      <c r="X752" s="11">
        <f t="shared" si="82"/>
        <v>42516</v>
      </c>
      <c r="Y752" s="73">
        <f>IF(AND(COUNTRY_INFO!J752&gt;1,COUNTRY_INFO!J752&lt;4), IF(S752/P752*100&lt;&gt;0, IF(X752/P752*100&gt;100,100,X752/P752*100), "-"),0)</f>
        <v>66.094580729409572</v>
      </c>
      <c r="Z752" s="67">
        <f>COUNTRY_INFO!O752</f>
        <v>35627.300000000003</v>
      </c>
      <c r="AA752" s="61"/>
      <c r="AB752" s="61"/>
      <c r="AC752" s="11">
        <f>MAX('T1'!L752,'T2'!J752)+MAX('T1'!M752,'T2'!K752)+MAX('T1'!N752,'T2'!L752)</f>
        <v>37448</v>
      </c>
      <c r="AD752" s="11">
        <f>IF(COUNTRY_INFO!K752=1,IF(COUNTRY_INFO!F752*0.33&gt;MAX('T1'!M752,'T2'!K752),MAX('T1'!M752,'T2'!K752),COUNTRY_INFO!F752*0.33),IF(COUNTRY_INFO!K752=2,IF(COUNTRY_INFO!F752*0.5&gt;MAX('T1'!M752,'T2'!K752),MAX('T1'!M752,'T2'!K752),COUNTRY_INFO!F752*0.5),IF(COUNTRY_INFO!K752=3,IF(COUNTRY_INFO!F752&gt;MAX('T1'!M752,'T2'!K752),MAX('T1'!M752,'T2'!K752),COUNTRY_INFO!F752),0)))</f>
        <v>21632.5</v>
      </c>
      <c r="AE752" s="217">
        <f>IF(AND(COUNTRY_INFO!K752&gt;0,COUNTRY_INFO!K752&lt;4),IF(Z752&gt;0,IF(COUNTRY_INFO!K752=1, AD752/(COUNTRY_INFO!F752*0.33)*100, IF(COUNTRY_INFO!K752=2, AD752/(COUNTRY_INFO!F752*0.5)*100, IF(COUNTRY_INFO!K752=3, AD752/COUNTRY_INFO!F752*100))),"-"),0)</f>
        <v>100</v>
      </c>
      <c r="AF752" s="11">
        <f>IF(COUNTRY_INFO!K752=2,IF(COUNTRY_INFO!G752*0.2&gt;MAX('T1'!N752,'T2'!L752),MAX('T1'!N752,'T2'!L752),COUNTRY_INFO!G752*0.2),IF(COUNTRY_INFO!K752=3,IF(COUNTRY_INFO!G752&gt;MAX('T1'!N752,'T2'!L752),MAX('T1'!N752,'T2'!L752),COUNTRY_INFO!G752),0))</f>
        <v>0</v>
      </c>
      <c r="AG752" s="217">
        <f>IF(AND(COUNTRY_INFO!K752&gt;0,COUNTRY_INFO!K752&lt;4),IF(Z752&gt;0,IF(COUNTRY_INFO!K752=1, 0, IF(COUNTRY_INFO!K752=2, AF752/(COUNTRY_INFO!G752*0.2)*100, IF(COUNTRY_INFO!K752=3, AF752/COUNTRY_INFO!G752*100))),"-"),0)</f>
        <v>0</v>
      </c>
      <c r="AH752" s="11">
        <f t="shared" si="83"/>
        <v>21632.5</v>
      </c>
      <c r="AI752" s="73">
        <f>IF(AND(COUNTRY_INFO!K752&gt;0,COUNTRY_INFO!K752&lt;4), IF(AC752/Z752*100&lt;&gt;0, IF(AH752/Z752*100&gt;100,100,AH752/Z752*100), "-"),0)</f>
        <v>60.718886920984751</v>
      </c>
      <c r="AJ752" s="261"/>
      <c r="AK752" s="260">
        <f>IF(AND(D752&lt;&gt;0, D752&lt;&gt;"Unknown",D752&lt;&gt;"Stopped",D752&lt;&gt;"Not required"),D752/COUNTRY_INFO!D752, 0)</f>
        <v>0</v>
      </c>
      <c r="AL752" s="260">
        <f>IF(AND(J752&lt;&gt;0,J752&lt;&gt;"Unknown",J752&lt;&gt;"Stopped",J752&lt;&gt;"Not required"),J752/COUNTRY_INFO!D752, 0)</f>
        <v>0</v>
      </c>
      <c r="AM752" s="260">
        <f>IF(AND(P752&lt;&gt;0,P752&lt;&gt;"Unknown",P752&lt;&gt;"Not required"),P752/(COUNTRY_INFO!E752+COUNTRY_INFO!F752), 0)</f>
        <v>1</v>
      </c>
      <c r="AN752" s="260">
        <f>IF(AND(Z752&lt;&gt;0,Z752&lt;&gt;"Unknown",Z752&lt;&gt;"Not required"),IF(COUNTRY_INFO!K752=1,1,IF(COUNTRY_INFO!K752=2,0.5*COUNTRY_INFO!F752/(0.5*COUNTRY_INFO!F752+0.2*COUNTRY_INFO!G752),IF(COUNTRY_INFO!K752=3,COUNTRY_INFO!F752/(COUNTRY_INFO!F752+COUNTRY_INFO!G752)))),0)</f>
        <v>0.60718886920984749</v>
      </c>
      <c r="AO752" s="260">
        <f>IF(AND(Z752&lt;&gt;0,Z752&lt;&gt;"Unknown",Z752&lt;&gt;"Not required"),IF(COUNTRY_INFO!K752=1,0,IF(COUNTRY_INFO!K752=2,0.2*COUNTRY_INFO!G752/(0.5*COUNTRY_INFO!F752+0.2*COUNTRY_INFO!G752),IF(COUNTRY_INFO!K752=3,COUNTRY_INFO!G752/(COUNTRY_INFO!F752+COUNTRY_INFO!G752)))),0)</f>
        <v>0.39281113079015251</v>
      </c>
      <c r="AP752" s="259">
        <f>MAX(COUNTRY_INFO!D752*AK752*PROFILE!$G$7,COUNTRY_INFO!D752*AL752*PROFILE!$G$7)</f>
        <v>0</v>
      </c>
      <c r="AQ752" s="259">
        <f>MAX(COUNTRY_INFO!D752*AK752*PROFILE!$G$8,COUNTRY_INFO!D752*AL752*PROFILE!$G$8,COUNTRY_INFO!D752*AM752*PROFILE!$G$8)</f>
        <v>19670.187248431841</v>
      </c>
      <c r="AR752" s="259">
        <f>MAX(COUNTRY_INFO!D752*AK752*PROFILE!$G$9,COUNTRY_INFO!D752*AL752*PROFILE!$G$9,COUNTRY_INFO!D752*AM752*PROFILE!$G$9,IF(AND(DISTRICT!Z752&lt;&gt;"Unknown",Z752&lt;&gt;"Not required"),COUNTRY_INFO!O752*DISTRICT!AN752,0))</f>
        <v>40849.227985263293</v>
      </c>
      <c r="AS752" s="259">
        <f>MAX(COUNTRY_INFO!D752*AK752*PROFILE!$G$10,COUNTRY_INFO!D752*AL752*PROFILE!$G$10,IF(AND(DISTRICT!Z752&lt;&gt;"Unknown",Z752&lt;&gt;"Not required"),COUNTRY_INFO!O752*DISTRICT!AO752,0))</f>
        <v>13994.800000000001</v>
      </c>
      <c r="AT752" s="259">
        <f t="shared" si="84"/>
        <v>74514.21523369514</v>
      </c>
      <c r="AU752" s="258" t="str">
        <f t="shared" si="79"/>
        <v>Y</v>
      </c>
      <c r="AV752" s="259">
        <f>MAX('MDA2'!J752,'T1'!L752,'T2'!J752,T3_R1!K752,T3_R2!K752)</f>
        <v>0</v>
      </c>
      <c r="AW752" s="259">
        <f>MAX('MDA1'!K752,'MDA2'!K752,'MDA3'!I752,'MDA3'!L752,'T1'!M752,'T2'!K752,T3_R1!L752,T3_R2!L752)</f>
        <v>42516</v>
      </c>
      <c r="AX752" s="259">
        <f>MAX('MDA1'!L752,'MDA2'!L752,'MDA3'!J752,'MDA3'!M752,'T1'!N752,'T2'!L752,T3_R1!M752,T3_R2!M752)</f>
        <v>0</v>
      </c>
      <c r="AY752" s="259">
        <f t="shared" si="85"/>
        <v>42516</v>
      </c>
      <c r="AZ752" s="259">
        <f>MAX('MDA2'!J752,T752)</f>
        <v>0</v>
      </c>
      <c r="BA752" s="259">
        <f>MAX('MDA1'!K752,'MDA2'!K752,'MDA3'!I752,'MDA3'!L752,V752,AD752)</f>
        <v>42516</v>
      </c>
      <c r="BB752" s="259">
        <f>MAX('MDA1'!L752,'MDA2'!L752,'MDA3'!J752,'MDA3'!M752,AF752)</f>
        <v>0</v>
      </c>
      <c r="BC752" s="259">
        <f t="shared" si="80"/>
        <v>42516</v>
      </c>
      <c r="BD752" s="260">
        <f t="shared" si="81"/>
        <v>57.057569306285025</v>
      </c>
    </row>
    <row r="753" spans="1:56" x14ac:dyDescent="0.2">
      <c r="A753" s="10" t="str">
        <f>IF(COUNTRY_INFO!A753=0," ",COUNTRY_INFO!A753)</f>
        <v>Ethiopia</v>
      </c>
      <c r="B753" s="10" t="str">
        <f>IF(COUNTRY_INFO!B753=0," ",COUNTRY_INFO!B753)</f>
        <v>SNNPR Wolayita</v>
      </c>
      <c r="C753" s="87" t="str">
        <f>IF(COUNTRY_INFO!C753=0," ",COUNTRY_INFO!C753)</f>
        <v>Damot Sore</v>
      </c>
      <c r="D753" s="67">
        <f>COUNTRY_INFO!L753</f>
        <v>0</v>
      </c>
      <c r="E753" s="61"/>
      <c r="F753" s="61"/>
      <c r="G753" s="11">
        <f>MAX('MDA1'!M753,'MDA2'!M753)</f>
        <v>0</v>
      </c>
      <c r="H753" s="11">
        <f>IF(AND(COUNTRY_INFO!H753&gt;0,COUNTRY_INFO!H753&lt;4),IF(D753&gt;MAX('MDA1'!M753,'MDA2'!M753),MAX('MDA1'!M753,'MDA2'!M753),D753),0)</f>
        <v>0</v>
      </c>
      <c r="I753" s="73">
        <f>IF(AND(COUNTRY_INFO!H753&gt;0,COUNTRY_INFO!H753&lt;4), IF(G753/D753*100&lt;&gt;0, IF(G753/D753*100&gt;100,100,G753/D753*100), "-"),0)</f>
        <v>0</v>
      </c>
      <c r="J753" s="67">
        <f>COUNTRY_INFO!M753</f>
        <v>0</v>
      </c>
      <c r="K753" s="61"/>
      <c r="L753" s="61"/>
      <c r="M753" s="11">
        <f>MAX('MDA1'!M753,MAX('MDA3'!I753,'MDA3'!L753)+MAX('MDA3'!J753,'MDA3'!M753))</f>
        <v>0</v>
      </c>
      <c r="N753" s="11">
        <f>IF(AND(COUNTRY_INFO!I753&gt;0,COUNTRY_INFO!I753&lt;4),IF(J753&gt;MAX('MDA1'!M753,MAX('MDA3'!I753,'MDA3'!L753)+MAX('MDA3'!J753,'MDA3'!M753)),MAX('MDA1'!M753,MAX('MDA3'!I753,'MDA3'!L753)+MAX('MDA3'!J753,'MDA3'!M753)),J753),0)</f>
        <v>0</v>
      </c>
      <c r="O753" s="73">
        <f>IF(AND(COUNTRY_INFO!I753&gt;0,COUNTRY_INFO!I753&lt;4), IF(M753/J753*100&lt;&gt;0, IF(M753/J753*100&gt;100,100,M753/J753*100), "-"),0)</f>
        <v>0</v>
      </c>
      <c r="P753" s="67">
        <f>COUNTRY_INFO!N753</f>
        <v>61691</v>
      </c>
      <c r="Q753" s="61"/>
      <c r="R753" s="61"/>
      <c r="S753" s="11">
        <f>SUM(MAX('MDA2'!J753, 'T1'!L753, MAX(T3_R1!K753, T3_R2!K753)), MAX('MDA1'!K753, 'MDA2'!K753, 'T1'!M753, MAX(T3_R1!L753, T3_R2!L753)), MAX('MDA1'!L753, 'MDA2'!L753, 'T1'!N753, MAX(T3_R1!M753, T3_R2!M753)))</f>
        <v>0</v>
      </c>
      <c r="T753" s="11">
        <f>IF(AND(COUNTRY_INFO!J753&gt;1,COUNTRY_INFO!J753&lt;4),IF(COUNTRY_INFO!E753&gt;MAX('MDA2'!J753,'T1'!L753,MAX(T3_R1!K753,T3_R2!K753)),MAX('MDA2'!J753,'T1'!L753,MAX(T3_R1!K753,T3_R2!K753)),COUNTRY_INFO!E753),0)</f>
        <v>0</v>
      </c>
      <c r="U753" s="217" t="str">
        <f>IF(AND(COUNTRY_INFO!J753&gt;1,COUNTRY_INFO!J753&lt;4), IF(T753/COUNTRY_INFO!E753*100&lt;&gt;0, IF(T753/COUNTRY_INFO!E753*100&gt;100,100,T753/COUNTRY_INFO!E753*100), "-"),0)</f>
        <v>-</v>
      </c>
      <c r="V753" s="11">
        <f>IF(AND(COUNTRY_INFO!J753&gt;1,COUNTRY_INFO!J753&lt;4),IF(COUNTRY_INFO!F753&gt;MAX('MDA1'!K753,'MDA2'!K753,'T1'!M753,MAX(T3_R1!L753,T3_R2!L753)),MAX('MDA1'!K753,'MDA2'!K753,'T1'!M753,MAX(T3_R1!L753,T3_R2!L753)),COUNTRY_INFO!F753),0)</f>
        <v>0</v>
      </c>
      <c r="W753" s="217" t="str">
        <f>IF(AND(COUNTRY_INFO!J753&gt;1,COUNTRY_INFO!J753&lt;4), IF(V753/COUNTRY_INFO!F753*100&lt;&gt;0, IF(V753/COUNTRY_INFO!F753*100&gt;100,100,V753/COUNTRY_INFO!F753*100), "-"),0)</f>
        <v>-</v>
      </c>
      <c r="X753" s="11">
        <f t="shared" si="82"/>
        <v>0</v>
      </c>
      <c r="Y753" s="73" t="str">
        <f>IF(AND(COUNTRY_INFO!J753&gt;1,COUNTRY_INFO!J753&lt;4), IF(S753/P753*100&lt;&gt;0, IF(X753/P753*100&gt;100,100,X753/P753*100), "-"),0)</f>
        <v>-</v>
      </c>
      <c r="Z753" s="67">
        <f>COUNTRY_INFO!O753</f>
        <v>13692.69</v>
      </c>
      <c r="AA753" s="61"/>
      <c r="AB753" s="61"/>
      <c r="AC753" s="11">
        <f>MAX('T1'!L753,'T2'!J753)+MAX('T1'!M753,'T2'!K753)+MAX('T1'!N753,'T2'!L753)</f>
        <v>0</v>
      </c>
      <c r="AD753" s="11">
        <f>IF(COUNTRY_INFO!K753=1,IF(COUNTRY_INFO!F753*0.33&gt;MAX('T1'!M753,'T2'!K753),MAX('T1'!M753,'T2'!K753),COUNTRY_INFO!F753*0.33),IF(COUNTRY_INFO!K753=2,IF(COUNTRY_INFO!F753*0.5&gt;MAX('T1'!M753,'T2'!K753),MAX('T1'!M753,'T2'!K753),COUNTRY_INFO!F753*0.5),IF(COUNTRY_INFO!K753=3,IF(COUNTRY_INFO!F753&gt;MAX('T1'!M753,'T2'!K753),MAX('T1'!M753,'T2'!K753),COUNTRY_INFO!F753),0)))</f>
        <v>0</v>
      </c>
      <c r="AE753" s="217">
        <f>IF(AND(COUNTRY_INFO!K753&gt;0,COUNTRY_INFO!K753&lt;4),IF(Z753&gt;0,IF(COUNTRY_INFO!K753=1, AD753/(COUNTRY_INFO!F753*0.33)*100, IF(COUNTRY_INFO!K753=2, AD753/(COUNTRY_INFO!F753*0.5)*100, IF(COUNTRY_INFO!K753=3, AD753/COUNTRY_INFO!F753*100))),"-"),0)</f>
        <v>0</v>
      </c>
      <c r="AF753" s="11">
        <f>IF(COUNTRY_INFO!K753=2,IF(COUNTRY_INFO!G753*0.2&gt;MAX('T1'!N753,'T2'!L753),MAX('T1'!N753,'T2'!L753),COUNTRY_INFO!G753*0.2),IF(COUNTRY_INFO!K753=3,IF(COUNTRY_INFO!G753&gt;MAX('T1'!N753,'T2'!L753),MAX('T1'!N753,'T2'!L753),COUNTRY_INFO!G753),0))</f>
        <v>0</v>
      </c>
      <c r="AG753" s="217">
        <f>IF(AND(COUNTRY_INFO!K753&gt;0,COUNTRY_INFO!K753&lt;4),IF(Z753&gt;0,IF(COUNTRY_INFO!K753=1, 0, IF(COUNTRY_INFO!K753=2, AF753/(COUNTRY_INFO!G753*0.2)*100, IF(COUNTRY_INFO!K753=3, AF753/COUNTRY_INFO!G753*100))),"-"),0)</f>
        <v>0</v>
      </c>
      <c r="AH753" s="11">
        <f t="shared" si="83"/>
        <v>0</v>
      </c>
      <c r="AI753" s="73" t="str">
        <f>IF(AND(COUNTRY_INFO!K753&gt;0,COUNTRY_INFO!K753&lt;4), IF(AC753/Z753*100&lt;&gt;0, IF(AH753/Z753*100&gt;100,100,AH753/Z753*100), "-"),0)</f>
        <v>-</v>
      </c>
      <c r="AJ753" s="261"/>
      <c r="AK753" s="260">
        <f>IF(AND(D753&lt;&gt;0, D753&lt;&gt;"Unknown",D753&lt;&gt;"Stopped",D753&lt;&gt;"Not required"),D753/COUNTRY_INFO!D753, 0)</f>
        <v>0</v>
      </c>
      <c r="AL753" s="260">
        <f>IF(AND(J753&lt;&gt;0,J753&lt;&gt;"Unknown",J753&lt;&gt;"Stopped",J753&lt;&gt;"Not required"),J753/COUNTRY_INFO!D753, 0)</f>
        <v>0</v>
      </c>
      <c r="AM753" s="260">
        <f>IF(AND(P753&lt;&gt;0,P753&lt;&gt;"Unknown",P753&lt;&gt;"Not required"),P753/(COUNTRY_INFO!E753+COUNTRY_INFO!F753), 0)</f>
        <v>1</v>
      </c>
      <c r="AN753" s="260">
        <f>IF(AND(Z753&lt;&gt;0,Z753&lt;&gt;"Unknown",Z753&lt;&gt;"Not required"),IF(COUNTRY_INFO!K753=1,1,IF(COUNTRY_INFO!K753=2,0.5*COUNTRY_INFO!F753/(0.5*COUNTRY_INFO!F753+0.2*COUNTRY_INFO!G753),IF(COUNTRY_INFO!K753=3,COUNTRY_INFO!F753/(COUNTRY_INFO!F753+COUNTRY_INFO!G753)))),0)</f>
        <v>1</v>
      </c>
      <c r="AO753" s="260">
        <f>IF(AND(Z753&lt;&gt;0,Z753&lt;&gt;"Unknown",Z753&lt;&gt;"Not required"),IF(COUNTRY_INFO!K753=1,0,IF(COUNTRY_INFO!K753=2,0.2*COUNTRY_INFO!G753/(0.5*COUNTRY_INFO!F753+0.2*COUNTRY_INFO!G753),IF(COUNTRY_INFO!K753=3,COUNTRY_INFO!G753/(COUNTRY_INFO!F753+COUNTRY_INFO!G753)))),0)</f>
        <v>0</v>
      </c>
      <c r="AP753" s="259">
        <f>MAX(COUNTRY_INFO!D753*AK753*PROFILE!$G$7,COUNTRY_INFO!D753*AL753*PROFILE!$G$7)</f>
        <v>0</v>
      </c>
      <c r="AQ753" s="259">
        <f>MAX(COUNTRY_INFO!D753*AK753*PROFILE!$G$8,COUNTRY_INFO!D753*AL753*PROFILE!$G$8,COUNTRY_INFO!D753*AM753*PROFILE!$G$8)</f>
        <v>18864.339368752971</v>
      </c>
      <c r="AR753" s="259">
        <f>MAX(COUNTRY_INFO!D753*AK753*PROFILE!$G$9,COUNTRY_INFO!D753*AL753*PROFILE!$G$9,COUNTRY_INFO!D753*AM753*PROFILE!$G$9,IF(AND(DISTRICT!Z753&lt;&gt;"Unknown",Z753&lt;&gt;"Not required"),COUNTRY_INFO!O753*DISTRICT!AN753,0))</f>
        <v>39175.717543156672</v>
      </c>
      <c r="AS753" s="259">
        <f>MAX(COUNTRY_INFO!D753*AK753*PROFILE!$G$10,COUNTRY_INFO!D753*AL753*PROFILE!$G$10,IF(AND(DISTRICT!Z753&lt;&gt;"Unknown",Z753&lt;&gt;"Not required"),COUNTRY_INFO!O753*DISTRICT!AO753,0))</f>
        <v>0</v>
      </c>
      <c r="AT753" s="259">
        <f t="shared" si="84"/>
        <v>58040.056911909647</v>
      </c>
      <c r="AU753" s="258">
        <f t="shared" si="79"/>
        <v>0</v>
      </c>
      <c r="AV753" s="259">
        <f>MAX('MDA2'!J753,'T1'!L753,'T2'!J753,T3_R1!K753,T3_R2!K753)</f>
        <v>0</v>
      </c>
      <c r="AW753" s="259">
        <f>MAX('MDA1'!K753,'MDA2'!K753,'MDA3'!I753,'MDA3'!L753,'T1'!M753,'T2'!K753,T3_R1!L753,T3_R2!L753)</f>
        <v>0</v>
      </c>
      <c r="AX753" s="259">
        <f>MAX('MDA1'!L753,'MDA2'!L753,'MDA3'!J753,'MDA3'!M753,'T1'!N753,'T2'!L753,T3_R1!M753,T3_R2!M753)</f>
        <v>0</v>
      </c>
      <c r="AY753" s="259">
        <f t="shared" si="85"/>
        <v>0</v>
      </c>
      <c r="AZ753" s="259">
        <f>MAX('MDA2'!J753,T753)</f>
        <v>0</v>
      </c>
      <c r="BA753" s="259">
        <f>MAX('MDA1'!K753,'MDA2'!K753,'MDA3'!I753,'MDA3'!L753,V753,AD753)</f>
        <v>0</v>
      </c>
      <c r="BB753" s="259">
        <f>MAX('MDA1'!L753,'MDA2'!L753,'MDA3'!J753,'MDA3'!M753,AF753)</f>
        <v>0</v>
      </c>
      <c r="BC753" s="259">
        <f t="shared" si="80"/>
        <v>0</v>
      </c>
      <c r="BD753" s="260">
        <f t="shared" si="81"/>
        <v>0</v>
      </c>
    </row>
    <row r="754" spans="1:56" x14ac:dyDescent="0.2">
      <c r="A754" s="10" t="str">
        <f>IF(COUNTRY_INFO!A754=0," ",COUNTRY_INFO!A754)</f>
        <v>Ethiopia</v>
      </c>
      <c r="B754" s="10" t="str">
        <f>IF(COUNTRY_INFO!B754=0," ",COUNTRY_INFO!B754)</f>
        <v>SNNPR Wolayita</v>
      </c>
      <c r="C754" s="87" t="str">
        <f>IF(COUNTRY_INFO!C754=0," ",COUNTRY_INFO!C754)</f>
        <v>Damot Woide</v>
      </c>
      <c r="D754" s="67">
        <f>COUNTRY_INFO!L754</f>
        <v>0</v>
      </c>
      <c r="E754" s="61"/>
      <c r="F754" s="61"/>
      <c r="G754" s="11">
        <f>MAX('MDA1'!M754,'MDA2'!M754)</f>
        <v>0</v>
      </c>
      <c r="H754" s="11">
        <f>IF(AND(COUNTRY_INFO!H754&gt;0,COUNTRY_INFO!H754&lt;4),IF(D754&gt;MAX('MDA1'!M754,'MDA2'!M754),MAX('MDA1'!M754,'MDA2'!M754),D754),0)</f>
        <v>0</v>
      </c>
      <c r="I754" s="73">
        <f>IF(AND(COUNTRY_INFO!H754&gt;0,COUNTRY_INFO!H754&lt;4), IF(G754/D754*100&lt;&gt;0, IF(G754/D754*100&gt;100,100,G754/D754*100), "-"),0)</f>
        <v>0</v>
      </c>
      <c r="J754" s="67">
        <f>COUNTRY_INFO!M754</f>
        <v>0</v>
      </c>
      <c r="K754" s="61"/>
      <c r="L754" s="61"/>
      <c r="M754" s="11">
        <f>MAX('MDA1'!M754,MAX('MDA3'!I754,'MDA3'!L754)+MAX('MDA3'!J754,'MDA3'!M754))</f>
        <v>0</v>
      </c>
      <c r="N754" s="11">
        <f>IF(AND(COUNTRY_INFO!I754&gt;0,COUNTRY_INFO!I754&lt;4),IF(J754&gt;MAX('MDA1'!M754,MAX('MDA3'!I754,'MDA3'!L754)+MAX('MDA3'!J754,'MDA3'!M754)),MAX('MDA1'!M754,MAX('MDA3'!I754,'MDA3'!L754)+MAX('MDA3'!J754,'MDA3'!M754)),J754),0)</f>
        <v>0</v>
      </c>
      <c r="O754" s="73">
        <f>IF(AND(COUNTRY_INFO!I754&gt;0,COUNTRY_INFO!I754&lt;4), IF(M754/J754*100&lt;&gt;0, IF(M754/J754*100&gt;100,100,M754/J754*100), "-"),0)</f>
        <v>0</v>
      </c>
      <c r="P754" s="67">
        <f>COUNTRY_INFO!N754</f>
        <v>56099</v>
      </c>
      <c r="Q754" s="61"/>
      <c r="R754" s="61"/>
      <c r="S754" s="11">
        <f>SUM(MAX('MDA2'!J754, 'T1'!L754, MAX(T3_R1!K754, T3_R2!K754)), MAX('MDA1'!K754, 'MDA2'!K754, 'T1'!M754, MAX(T3_R1!L754, T3_R2!L754)), MAX('MDA1'!L754, 'MDA2'!L754, 'T1'!N754, MAX(T3_R1!M754, T3_R2!M754)))</f>
        <v>36272</v>
      </c>
      <c r="T754" s="11">
        <f>IF(AND(COUNTRY_INFO!J754&gt;1,COUNTRY_INFO!J754&lt;4),IF(COUNTRY_INFO!E754&gt;MAX('MDA2'!J754,'T1'!L754,MAX(T3_R1!K754,T3_R2!K754)),MAX('MDA2'!J754,'T1'!L754,MAX(T3_R1!K754,T3_R2!K754)),COUNTRY_INFO!E754),0)</f>
        <v>0</v>
      </c>
      <c r="U754" s="217" t="str">
        <f>IF(AND(COUNTRY_INFO!J754&gt;1,COUNTRY_INFO!J754&lt;4), IF(T754/COUNTRY_INFO!E754*100&lt;&gt;0, IF(T754/COUNTRY_INFO!E754*100&gt;100,100,T754/COUNTRY_INFO!E754*100), "-"),0)</f>
        <v>-</v>
      </c>
      <c r="V754" s="11">
        <f>IF(AND(COUNTRY_INFO!J754&gt;1,COUNTRY_INFO!J754&lt;4),IF(COUNTRY_INFO!F754&gt;MAX('MDA1'!K754,'MDA2'!K754,'T1'!M754,MAX(T3_R1!L754,T3_R2!L754)),MAX('MDA1'!K754,'MDA2'!K754,'T1'!M754,MAX(T3_R1!L754,T3_R2!L754)),COUNTRY_INFO!F754),0)</f>
        <v>36272</v>
      </c>
      <c r="W754" s="217">
        <f>IF(AND(COUNTRY_INFO!J754&gt;1,COUNTRY_INFO!J754&lt;4), IF(V754/COUNTRY_INFO!F754*100&lt;&gt;0, IF(V754/COUNTRY_INFO!F754*100&gt;100,100,V754/COUNTRY_INFO!F754*100), "-"),0)</f>
        <v>96.130605321742806</v>
      </c>
      <c r="X754" s="11">
        <f t="shared" si="82"/>
        <v>36272</v>
      </c>
      <c r="Y754" s="73">
        <f>IF(AND(COUNTRY_INFO!J754&gt;1,COUNTRY_INFO!J754&lt;4), IF(S754/P754*100&lt;&gt;0, IF(X754/P754*100&gt;100,100,X754/P754*100), "-"),0)</f>
        <v>64.657124012905754</v>
      </c>
      <c r="Z754" s="67">
        <f>COUNTRY_INFO!O754</f>
        <v>31071</v>
      </c>
      <c r="AA754" s="61"/>
      <c r="AB754" s="61"/>
      <c r="AC754" s="11">
        <f>MAX('T1'!L754,'T2'!J754)+MAX('T1'!M754,'T2'!K754)+MAX('T1'!N754,'T2'!L754)</f>
        <v>34998</v>
      </c>
      <c r="AD754" s="11">
        <f>IF(COUNTRY_INFO!K754=1,IF(COUNTRY_INFO!F754*0.33&gt;MAX('T1'!M754,'T2'!K754),MAX('T1'!M754,'T2'!K754),COUNTRY_INFO!F754*0.33),IF(COUNTRY_INFO!K754=2,IF(COUNTRY_INFO!F754*0.5&gt;MAX('T1'!M754,'T2'!K754),MAX('T1'!M754,'T2'!K754),COUNTRY_INFO!F754*0.5),IF(COUNTRY_INFO!K754=3,IF(COUNTRY_INFO!F754&gt;MAX('T1'!M754,'T2'!K754),MAX('T1'!M754,'T2'!K754),COUNTRY_INFO!F754),0)))</f>
        <v>18866</v>
      </c>
      <c r="AE754" s="217">
        <f>IF(AND(COUNTRY_INFO!K754&gt;0,COUNTRY_INFO!K754&lt;4),IF(Z754&gt;0,IF(COUNTRY_INFO!K754=1, AD754/(COUNTRY_INFO!F754*0.33)*100, IF(COUNTRY_INFO!K754=2, AD754/(COUNTRY_INFO!F754*0.5)*100, IF(COUNTRY_INFO!K754=3, AD754/COUNTRY_INFO!F754*100))),"-"),0)</f>
        <v>100</v>
      </c>
      <c r="AF754" s="11">
        <f>IF(COUNTRY_INFO!K754=2,IF(COUNTRY_INFO!G754*0.2&gt;MAX('T1'!N754,'T2'!L754),MAX('T1'!N754,'T2'!L754),COUNTRY_INFO!G754*0.2),IF(COUNTRY_INFO!K754=3,IF(COUNTRY_INFO!G754&gt;MAX('T1'!N754,'T2'!L754),MAX('T1'!N754,'T2'!L754),COUNTRY_INFO!G754),0))</f>
        <v>0</v>
      </c>
      <c r="AG754" s="217">
        <f>IF(AND(COUNTRY_INFO!K754&gt;0,COUNTRY_INFO!K754&lt;4),IF(Z754&gt;0,IF(COUNTRY_INFO!K754=1, 0, IF(COUNTRY_INFO!K754=2, AF754/(COUNTRY_INFO!G754*0.2)*100, IF(COUNTRY_INFO!K754=3, AF754/COUNTRY_INFO!G754*100))),"-"),0)</f>
        <v>0</v>
      </c>
      <c r="AH754" s="11">
        <f t="shared" si="83"/>
        <v>18866</v>
      </c>
      <c r="AI754" s="73">
        <f>IF(AND(COUNTRY_INFO!K754&gt;0,COUNTRY_INFO!K754&lt;4), IF(AC754/Z754*100&lt;&gt;0, IF(AH754/Z754*100&gt;100,100,AH754/Z754*100), "-"),0)</f>
        <v>60.718998422966749</v>
      </c>
      <c r="AJ754" s="261"/>
      <c r="AK754" s="260">
        <f>IF(AND(D754&lt;&gt;0, D754&lt;&gt;"Unknown",D754&lt;&gt;"Stopped",D754&lt;&gt;"Not required"),D754/COUNTRY_INFO!D754, 0)</f>
        <v>0</v>
      </c>
      <c r="AL754" s="260">
        <f>IF(AND(J754&lt;&gt;0,J754&lt;&gt;"Unknown",J754&lt;&gt;"Stopped",J754&lt;&gt;"Not required"),J754/COUNTRY_INFO!D754, 0)</f>
        <v>0</v>
      </c>
      <c r="AM754" s="260">
        <f>IF(AND(P754&lt;&gt;0,P754&lt;&gt;"Unknown",P754&lt;&gt;"Not required"),P754/(COUNTRY_INFO!E754+COUNTRY_INFO!F754), 0)</f>
        <v>1</v>
      </c>
      <c r="AN754" s="260">
        <f>IF(AND(Z754&lt;&gt;0,Z754&lt;&gt;"Unknown",Z754&lt;&gt;"Not required"),IF(COUNTRY_INFO!K754=1,1,IF(COUNTRY_INFO!K754=2,0.5*COUNTRY_INFO!F754/(0.5*COUNTRY_INFO!F754+0.2*COUNTRY_INFO!G754),IF(COUNTRY_INFO!K754=3,COUNTRY_INFO!F754/(COUNTRY_INFO!F754+COUNTRY_INFO!G754)))),0)</f>
        <v>0.60718998422966752</v>
      </c>
      <c r="AO754" s="260">
        <f>IF(AND(Z754&lt;&gt;0,Z754&lt;&gt;"Unknown",Z754&lt;&gt;"Not required"),IF(COUNTRY_INFO!K754=1,0,IF(COUNTRY_INFO!K754=2,0.2*COUNTRY_INFO!G754/(0.5*COUNTRY_INFO!F754+0.2*COUNTRY_INFO!G754),IF(COUNTRY_INFO!K754=3,COUNTRY_INFO!G754/(COUNTRY_INFO!F754+COUNTRY_INFO!G754)))),0)</f>
        <v>0.39281001577033248</v>
      </c>
      <c r="AP754" s="259">
        <f>MAX(COUNTRY_INFO!D754*AK754*PROFILE!$G$7,COUNTRY_INFO!D754*AL754*PROFILE!$G$7)</f>
        <v>0</v>
      </c>
      <c r="AQ754" s="259">
        <f>MAX(COUNTRY_INFO!D754*AK754*PROFILE!$G$8,COUNTRY_INFO!D754*AL754*PROFILE!$G$8,COUNTRY_INFO!D754*AM754*PROFILE!$G$8)</f>
        <v>17154.512369957789</v>
      </c>
      <c r="AR754" s="259">
        <f>MAX(COUNTRY_INFO!D754*AK754*PROFILE!$G$9,COUNTRY_INFO!D754*AL754*PROFILE!$G$9,COUNTRY_INFO!D754*AM754*PROFILE!$G$9,IF(AND(DISTRICT!Z754&lt;&gt;"Unknown",Z754&lt;&gt;"Not required"),COUNTRY_INFO!O754*DISTRICT!AN754,0))</f>
        <v>35624.906765048232</v>
      </c>
      <c r="AS754" s="259">
        <f>MAX(COUNTRY_INFO!D754*AK754*PROFILE!$G$10,COUNTRY_INFO!D754*AL754*PROFILE!$G$10,IF(AND(DISTRICT!Z754&lt;&gt;"Unknown",Z754&lt;&gt;"Not required"),COUNTRY_INFO!O754*DISTRICT!AO754,0))</f>
        <v>12205</v>
      </c>
      <c r="AT754" s="259">
        <f t="shared" si="84"/>
        <v>64984.419135006021</v>
      </c>
      <c r="AU754" s="258" t="str">
        <f t="shared" si="79"/>
        <v>Y</v>
      </c>
      <c r="AV754" s="259">
        <f>MAX('MDA2'!J754,'T1'!L754,'T2'!J754,T3_R1!K754,T3_R2!K754)</f>
        <v>0</v>
      </c>
      <c r="AW754" s="259">
        <f>MAX('MDA1'!K754,'MDA2'!K754,'MDA3'!I754,'MDA3'!L754,'T1'!M754,'T2'!K754,T3_R1!L754,T3_R2!L754)</f>
        <v>36272</v>
      </c>
      <c r="AX754" s="259">
        <f>MAX('MDA1'!L754,'MDA2'!L754,'MDA3'!J754,'MDA3'!M754,'T1'!N754,'T2'!L754,T3_R1!M754,T3_R2!M754)</f>
        <v>0</v>
      </c>
      <c r="AY754" s="259">
        <f t="shared" si="85"/>
        <v>36272</v>
      </c>
      <c r="AZ754" s="259">
        <f>MAX('MDA2'!J754,T754)</f>
        <v>0</v>
      </c>
      <c r="BA754" s="259">
        <f>MAX('MDA1'!K754,'MDA2'!K754,'MDA3'!I754,'MDA3'!L754,V754,AD754)</f>
        <v>36272</v>
      </c>
      <c r="BB754" s="259">
        <f>MAX('MDA1'!L754,'MDA2'!L754,'MDA3'!J754,'MDA3'!M754,AF754)</f>
        <v>0</v>
      </c>
      <c r="BC754" s="259">
        <f t="shared" si="80"/>
        <v>36272</v>
      </c>
      <c r="BD754" s="260">
        <f t="shared" si="81"/>
        <v>55.816456441111562</v>
      </c>
    </row>
    <row r="755" spans="1:56" x14ac:dyDescent="0.2">
      <c r="A755" s="10" t="str">
        <f>IF(COUNTRY_INFO!A755=0," ",COUNTRY_INFO!A755)</f>
        <v>Ethiopia</v>
      </c>
      <c r="B755" s="10" t="str">
        <f>IF(COUNTRY_INFO!B755=0," ",COUNTRY_INFO!B755)</f>
        <v>SNNPR Wolayita</v>
      </c>
      <c r="C755" s="87" t="str">
        <f>IF(COUNTRY_INFO!C755=0," ",COUNTRY_INFO!C755)</f>
        <v>Duguna Fango</v>
      </c>
      <c r="D755" s="67">
        <f>COUNTRY_INFO!L755</f>
        <v>0</v>
      </c>
      <c r="E755" s="61"/>
      <c r="F755" s="61"/>
      <c r="G755" s="11">
        <f>MAX('MDA1'!M755,'MDA2'!M755)</f>
        <v>0</v>
      </c>
      <c r="H755" s="11">
        <f>IF(AND(COUNTRY_INFO!H755&gt;0,COUNTRY_INFO!H755&lt;4),IF(D755&gt;MAX('MDA1'!M755,'MDA2'!M755),MAX('MDA1'!M755,'MDA2'!M755),D755),0)</f>
        <v>0</v>
      </c>
      <c r="I755" s="73">
        <f>IF(AND(COUNTRY_INFO!H755&gt;0,COUNTRY_INFO!H755&lt;4), IF(G755/D755*100&lt;&gt;0, IF(G755/D755*100&gt;100,100,G755/D755*100), "-"),0)</f>
        <v>0</v>
      </c>
      <c r="J755" s="67">
        <f>COUNTRY_INFO!M755</f>
        <v>0</v>
      </c>
      <c r="K755" s="61"/>
      <c r="L755" s="61"/>
      <c r="M755" s="11">
        <f>MAX('MDA1'!M755,MAX('MDA3'!I755,'MDA3'!L755)+MAX('MDA3'!J755,'MDA3'!M755))</f>
        <v>0</v>
      </c>
      <c r="N755" s="11">
        <f>IF(AND(COUNTRY_INFO!I755&gt;0,COUNTRY_INFO!I755&lt;4),IF(J755&gt;MAX('MDA1'!M755,MAX('MDA3'!I755,'MDA3'!L755)+MAX('MDA3'!J755,'MDA3'!M755)),MAX('MDA1'!M755,MAX('MDA3'!I755,'MDA3'!L755)+MAX('MDA3'!J755,'MDA3'!M755)),J755),0)</f>
        <v>0</v>
      </c>
      <c r="O755" s="73">
        <f>IF(AND(COUNTRY_INFO!I755&gt;0,COUNTRY_INFO!I755&lt;4), IF(M755/J755*100&lt;&gt;0, IF(M755/J755*100&gt;100,100,M755/J755*100), "-"),0)</f>
        <v>0</v>
      </c>
      <c r="P755" s="67">
        <f>COUNTRY_INFO!N755</f>
        <v>58867</v>
      </c>
      <c r="Q755" s="61"/>
      <c r="R755" s="61"/>
      <c r="S755" s="11">
        <f>SUM(MAX('MDA2'!J755, 'T1'!L755, MAX(T3_R1!K755, T3_R2!K755)), MAX('MDA1'!K755, 'MDA2'!K755, 'T1'!M755, MAX(T3_R1!L755, T3_R2!L755)), MAX('MDA1'!L755, 'MDA2'!L755, 'T1'!N755, MAX(T3_R1!M755, T3_R2!M755)))</f>
        <v>0</v>
      </c>
      <c r="T755" s="11">
        <f>IF(AND(COUNTRY_INFO!J755&gt;1,COUNTRY_INFO!J755&lt;4),IF(COUNTRY_INFO!E755&gt;MAX('MDA2'!J755,'T1'!L755,MAX(T3_R1!K755,T3_R2!K755)),MAX('MDA2'!J755,'T1'!L755,MAX(T3_R1!K755,T3_R2!K755)),COUNTRY_INFO!E755),0)</f>
        <v>0</v>
      </c>
      <c r="U755" s="217" t="str">
        <f>IF(AND(COUNTRY_INFO!J755&gt;1,COUNTRY_INFO!J755&lt;4), IF(T755/COUNTRY_INFO!E755*100&lt;&gt;0, IF(T755/COUNTRY_INFO!E755*100&gt;100,100,T755/COUNTRY_INFO!E755*100), "-"),0)</f>
        <v>-</v>
      </c>
      <c r="V755" s="11">
        <f>IF(AND(COUNTRY_INFO!J755&gt;1,COUNTRY_INFO!J755&lt;4),IF(COUNTRY_INFO!F755&gt;MAX('MDA1'!K755,'MDA2'!K755,'T1'!M755,MAX(T3_R1!L755,T3_R2!L755)),MAX('MDA1'!K755,'MDA2'!K755,'T1'!M755,MAX(T3_R1!L755,T3_R2!L755)),COUNTRY_INFO!F755),0)</f>
        <v>0</v>
      </c>
      <c r="W755" s="217" t="str">
        <f>IF(AND(COUNTRY_INFO!J755&gt;1,COUNTRY_INFO!J755&lt;4), IF(V755/COUNTRY_INFO!F755*100&lt;&gt;0, IF(V755/COUNTRY_INFO!F755*100&gt;100,100,V755/COUNTRY_INFO!F755*100), "-"),0)</f>
        <v>-</v>
      </c>
      <c r="X755" s="11">
        <f t="shared" si="82"/>
        <v>0</v>
      </c>
      <c r="Y755" s="73" t="str">
        <f>IF(AND(COUNTRY_INFO!J755&gt;1,COUNTRY_INFO!J755&lt;4), IF(S755/P755*100&lt;&gt;0, IF(X755/P755*100&gt;100,100,X755/P755*100), "-"),0)</f>
        <v>-</v>
      </c>
      <c r="Z755" s="67">
        <f>COUNTRY_INFO!O755</f>
        <v>13065.69</v>
      </c>
      <c r="AA755" s="61"/>
      <c r="AB755" s="61"/>
      <c r="AC755" s="11">
        <f>MAX('T1'!L755,'T2'!J755)+MAX('T1'!M755,'T2'!K755)+MAX('T1'!N755,'T2'!L755)</f>
        <v>0</v>
      </c>
      <c r="AD755" s="11">
        <f>IF(COUNTRY_INFO!K755=1,IF(COUNTRY_INFO!F755*0.33&gt;MAX('T1'!M755,'T2'!K755),MAX('T1'!M755,'T2'!K755),COUNTRY_INFO!F755*0.33),IF(COUNTRY_INFO!K755=2,IF(COUNTRY_INFO!F755*0.5&gt;MAX('T1'!M755,'T2'!K755),MAX('T1'!M755,'T2'!K755),COUNTRY_INFO!F755*0.5),IF(COUNTRY_INFO!K755=3,IF(COUNTRY_INFO!F755&gt;MAX('T1'!M755,'T2'!K755),MAX('T1'!M755,'T2'!K755),COUNTRY_INFO!F755),0)))</f>
        <v>0</v>
      </c>
      <c r="AE755" s="217">
        <f>IF(AND(COUNTRY_INFO!K755&gt;0,COUNTRY_INFO!K755&lt;4),IF(Z755&gt;0,IF(COUNTRY_INFO!K755=1, AD755/(COUNTRY_INFO!F755*0.33)*100, IF(COUNTRY_INFO!K755=2, AD755/(COUNTRY_INFO!F755*0.5)*100, IF(COUNTRY_INFO!K755=3, AD755/COUNTRY_INFO!F755*100))),"-"),0)</f>
        <v>0</v>
      </c>
      <c r="AF755" s="11">
        <f>IF(COUNTRY_INFO!K755=2,IF(COUNTRY_INFO!G755*0.2&gt;MAX('T1'!N755,'T2'!L755),MAX('T1'!N755,'T2'!L755),COUNTRY_INFO!G755*0.2),IF(COUNTRY_INFO!K755=3,IF(COUNTRY_INFO!G755&gt;MAX('T1'!N755,'T2'!L755),MAX('T1'!N755,'T2'!L755),COUNTRY_INFO!G755),0))</f>
        <v>0</v>
      </c>
      <c r="AG755" s="217">
        <f>IF(AND(COUNTRY_INFO!K755&gt;0,COUNTRY_INFO!K755&lt;4),IF(Z755&gt;0,IF(COUNTRY_INFO!K755=1, 0, IF(COUNTRY_INFO!K755=2, AF755/(COUNTRY_INFO!G755*0.2)*100, IF(COUNTRY_INFO!K755=3, AF755/COUNTRY_INFO!G755*100))),"-"),0)</f>
        <v>0</v>
      </c>
      <c r="AH755" s="11">
        <f t="shared" si="83"/>
        <v>0</v>
      </c>
      <c r="AI755" s="73" t="str">
        <f>IF(AND(COUNTRY_INFO!K755&gt;0,COUNTRY_INFO!K755&lt;4), IF(AC755/Z755*100&lt;&gt;0, IF(AH755/Z755*100&gt;100,100,AH755/Z755*100), "-"),0)</f>
        <v>-</v>
      </c>
      <c r="AJ755" s="261"/>
      <c r="AK755" s="260">
        <f>IF(AND(D755&lt;&gt;0, D755&lt;&gt;"Unknown",D755&lt;&gt;"Stopped",D755&lt;&gt;"Not required"),D755/COUNTRY_INFO!D755, 0)</f>
        <v>0</v>
      </c>
      <c r="AL755" s="260">
        <f>IF(AND(J755&lt;&gt;0,J755&lt;&gt;"Unknown",J755&lt;&gt;"Stopped",J755&lt;&gt;"Not required"),J755/COUNTRY_INFO!D755, 0)</f>
        <v>0</v>
      </c>
      <c r="AM755" s="260">
        <f>IF(AND(P755&lt;&gt;0,P755&lt;&gt;"Unknown",P755&lt;&gt;"Not required"),P755/(COUNTRY_INFO!E755+COUNTRY_INFO!F755), 0)</f>
        <v>1</v>
      </c>
      <c r="AN755" s="260">
        <f>IF(AND(Z755&lt;&gt;0,Z755&lt;&gt;"Unknown",Z755&lt;&gt;"Not required"),IF(COUNTRY_INFO!K755=1,1,IF(COUNTRY_INFO!K755=2,0.5*COUNTRY_INFO!F755/(0.5*COUNTRY_INFO!F755+0.2*COUNTRY_INFO!G755),IF(COUNTRY_INFO!K755=3,COUNTRY_INFO!F755/(COUNTRY_INFO!F755+COUNTRY_INFO!G755)))),0)</f>
        <v>1</v>
      </c>
      <c r="AO755" s="260">
        <f>IF(AND(Z755&lt;&gt;0,Z755&lt;&gt;"Unknown",Z755&lt;&gt;"Not required"),IF(COUNTRY_INFO!K755=1,0,IF(COUNTRY_INFO!K755=2,0.2*COUNTRY_INFO!G755/(0.5*COUNTRY_INFO!F755+0.2*COUNTRY_INFO!G755),IF(COUNTRY_INFO!K755=3,COUNTRY_INFO!G755/(COUNTRY_INFO!F755+COUNTRY_INFO!G755)))),0)</f>
        <v>0</v>
      </c>
      <c r="AP755" s="259">
        <f>MAX(COUNTRY_INFO!D755*AK755*PROFILE!$G$7,COUNTRY_INFO!D755*AL755*PROFILE!$G$7)</f>
        <v>0</v>
      </c>
      <c r="AQ755" s="259">
        <f>MAX(COUNTRY_INFO!D755*AK755*PROFILE!$G$8,COUNTRY_INFO!D755*AL755*PROFILE!$G$8,COUNTRY_INFO!D755*AM755*PROFILE!$G$8)</f>
        <v>18000.784461703424</v>
      </c>
      <c r="AR755" s="259">
        <f>MAX(COUNTRY_INFO!D755*AK755*PROFILE!$G$9,COUNTRY_INFO!D755*AL755*PROFILE!$G$9,COUNTRY_INFO!D755*AM755*PROFILE!$G$9,IF(AND(DISTRICT!Z755&lt;&gt;"Unknown",Z755&lt;&gt;"Not required"),COUNTRY_INFO!O755*DISTRICT!AN755,0))</f>
        <v>37382.366476878844</v>
      </c>
      <c r="AS755" s="259">
        <f>MAX(COUNTRY_INFO!D755*AK755*PROFILE!$G$10,COUNTRY_INFO!D755*AL755*PROFILE!$G$10,IF(AND(DISTRICT!Z755&lt;&gt;"Unknown",Z755&lt;&gt;"Not required"),COUNTRY_INFO!O755*DISTRICT!AO755,0))</f>
        <v>0</v>
      </c>
      <c r="AT755" s="259">
        <f t="shared" si="84"/>
        <v>55383.150938582272</v>
      </c>
      <c r="AU755" s="258">
        <f t="shared" si="79"/>
        <v>0</v>
      </c>
      <c r="AV755" s="259">
        <f>MAX('MDA2'!J755,'T1'!L755,'T2'!J755,T3_R1!K755,T3_R2!K755)</f>
        <v>0</v>
      </c>
      <c r="AW755" s="259">
        <f>MAX('MDA1'!K755,'MDA2'!K755,'MDA3'!I755,'MDA3'!L755,'T1'!M755,'T2'!K755,T3_R1!L755,T3_R2!L755)</f>
        <v>0</v>
      </c>
      <c r="AX755" s="259">
        <f>MAX('MDA1'!L755,'MDA2'!L755,'MDA3'!J755,'MDA3'!M755,'T1'!N755,'T2'!L755,T3_R1!M755,T3_R2!M755)</f>
        <v>0</v>
      </c>
      <c r="AY755" s="259">
        <f t="shared" si="85"/>
        <v>0</v>
      </c>
      <c r="AZ755" s="259">
        <f>MAX('MDA2'!J755,T755)</f>
        <v>0</v>
      </c>
      <c r="BA755" s="259">
        <f>MAX('MDA1'!K755,'MDA2'!K755,'MDA3'!I755,'MDA3'!L755,V755,AD755)</f>
        <v>0</v>
      </c>
      <c r="BB755" s="259">
        <f>MAX('MDA1'!L755,'MDA2'!L755,'MDA3'!J755,'MDA3'!M755,AF755)</f>
        <v>0</v>
      </c>
      <c r="BC755" s="259">
        <f t="shared" si="80"/>
        <v>0</v>
      </c>
      <c r="BD755" s="260">
        <f t="shared" si="81"/>
        <v>0</v>
      </c>
    </row>
    <row r="756" spans="1:56" x14ac:dyDescent="0.2">
      <c r="A756" s="10" t="str">
        <f>IF(COUNTRY_INFO!A756=0," ",COUNTRY_INFO!A756)</f>
        <v>Ethiopia</v>
      </c>
      <c r="B756" s="10" t="str">
        <f>IF(COUNTRY_INFO!B756=0," ",COUNTRY_INFO!B756)</f>
        <v>SNNPR Wolayita</v>
      </c>
      <c r="C756" s="87" t="str">
        <f>IF(COUNTRY_INFO!C756=0," ",COUNTRY_INFO!C756)</f>
        <v>Humbo</v>
      </c>
      <c r="D756" s="67">
        <f>COUNTRY_INFO!L756</f>
        <v>0</v>
      </c>
      <c r="E756" s="61"/>
      <c r="F756" s="61"/>
      <c r="G756" s="11">
        <f>MAX('MDA1'!M756,'MDA2'!M756)</f>
        <v>0</v>
      </c>
      <c r="H756" s="11">
        <f>IF(AND(COUNTRY_INFO!H756&gt;0,COUNTRY_INFO!H756&lt;4),IF(D756&gt;MAX('MDA1'!M756,'MDA2'!M756),MAX('MDA1'!M756,'MDA2'!M756),D756),0)</f>
        <v>0</v>
      </c>
      <c r="I756" s="73">
        <f>IF(AND(COUNTRY_INFO!H756&gt;0,COUNTRY_INFO!H756&lt;4), IF(G756/D756*100&lt;&gt;0, IF(G756/D756*100&gt;100,100,G756/D756*100), "-"),0)</f>
        <v>0</v>
      </c>
      <c r="J756" s="67">
        <f>COUNTRY_INFO!M756</f>
        <v>0</v>
      </c>
      <c r="K756" s="61"/>
      <c r="L756" s="61"/>
      <c r="M756" s="11">
        <f>MAX('MDA1'!M756,MAX('MDA3'!I756,'MDA3'!L756)+MAX('MDA3'!J756,'MDA3'!M756))</f>
        <v>0</v>
      </c>
      <c r="N756" s="11">
        <f>IF(AND(COUNTRY_INFO!I756&gt;0,COUNTRY_INFO!I756&lt;4),IF(J756&gt;MAX('MDA1'!M756,MAX('MDA3'!I756,'MDA3'!L756)+MAX('MDA3'!J756,'MDA3'!M756)),MAX('MDA1'!M756,MAX('MDA3'!I756,'MDA3'!L756)+MAX('MDA3'!J756,'MDA3'!M756)),J756),0)</f>
        <v>0</v>
      </c>
      <c r="O756" s="73">
        <f>IF(AND(COUNTRY_INFO!I756&gt;0,COUNTRY_INFO!I756&lt;4), IF(M756/J756*100&lt;&gt;0, IF(M756/J756*100&gt;100,100,M756/J756*100), "-"),0)</f>
        <v>0</v>
      </c>
      <c r="P756" s="67">
        <f>COUNTRY_INFO!N756</f>
        <v>76711</v>
      </c>
      <c r="Q756" s="61"/>
      <c r="R756" s="61"/>
      <c r="S756" s="11">
        <f>SUM(MAX('MDA2'!J756, 'T1'!L756, MAX(T3_R1!K756, T3_R2!K756)), MAX('MDA1'!K756, 'MDA2'!K756, 'T1'!M756, MAX(T3_R1!L756, T3_R2!L756)), MAX('MDA1'!L756, 'MDA2'!L756, 'T1'!N756, MAX(T3_R1!M756, T3_R2!M756)))</f>
        <v>0</v>
      </c>
      <c r="T756" s="11">
        <f>IF(AND(COUNTRY_INFO!J756&gt;1,COUNTRY_INFO!J756&lt;4),IF(COUNTRY_INFO!E756&gt;MAX('MDA2'!J756,'T1'!L756,MAX(T3_R1!K756,T3_R2!K756)),MAX('MDA2'!J756,'T1'!L756,MAX(T3_R1!K756,T3_R2!K756)),COUNTRY_INFO!E756),0)</f>
        <v>0</v>
      </c>
      <c r="U756" s="217" t="str">
        <f>IF(AND(COUNTRY_INFO!J756&gt;1,COUNTRY_INFO!J756&lt;4), IF(T756/COUNTRY_INFO!E756*100&lt;&gt;0, IF(T756/COUNTRY_INFO!E756*100&gt;100,100,T756/COUNTRY_INFO!E756*100), "-"),0)</f>
        <v>-</v>
      </c>
      <c r="V756" s="11">
        <f>IF(AND(COUNTRY_INFO!J756&gt;1,COUNTRY_INFO!J756&lt;4),IF(COUNTRY_INFO!F756&gt;MAX('MDA1'!K756,'MDA2'!K756,'T1'!M756,MAX(T3_R1!L756,T3_R2!L756)),MAX('MDA1'!K756,'MDA2'!K756,'T1'!M756,MAX(T3_R1!L756,T3_R2!L756)),COUNTRY_INFO!F756),0)</f>
        <v>0</v>
      </c>
      <c r="W756" s="217" t="str">
        <f>IF(AND(COUNTRY_INFO!J756&gt;1,COUNTRY_INFO!J756&lt;4), IF(V756/COUNTRY_INFO!F756*100&lt;&gt;0, IF(V756/COUNTRY_INFO!F756*100&gt;100,100,V756/COUNTRY_INFO!F756*100), "-"),0)</f>
        <v>-</v>
      </c>
      <c r="X756" s="11">
        <f t="shared" si="82"/>
        <v>0</v>
      </c>
      <c r="Y756" s="73" t="str">
        <f>IF(AND(COUNTRY_INFO!J756&gt;1,COUNTRY_INFO!J756&lt;4), IF(S756/P756*100&lt;&gt;0, IF(X756/P756*100&gt;100,100,X756/P756*100), "-"),0)</f>
        <v>-</v>
      </c>
      <c r="Z756" s="67">
        <f>COUNTRY_INFO!O756</f>
        <v>0</v>
      </c>
      <c r="AA756" s="61"/>
      <c r="AB756" s="61"/>
      <c r="AC756" s="11">
        <f>MAX('T1'!L756,'T2'!J756)+MAX('T1'!M756,'T2'!K756)+MAX('T1'!N756,'T2'!L756)</f>
        <v>0</v>
      </c>
      <c r="AD756" s="11">
        <f>IF(COUNTRY_INFO!K756=1,IF(COUNTRY_INFO!F756*0.33&gt;MAX('T1'!M756,'T2'!K756),MAX('T1'!M756,'T2'!K756),COUNTRY_INFO!F756*0.33),IF(COUNTRY_INFO!K756=2,IF(COUNTRY_INFO!F756*0.5&gt;MAX('T1'!M756,'T2'!K756),MAX('T1'!M756,'T2'!K756),COUNTRY_INFO!F756*0.5),IF(COUNTRY_INFO!K756=3,IF(COUNTRY_INFO!F756&gt;MAX('T1'!M756,'T2'!K756),MAX('T1'!M756,'T2'!K756),COUNTRY_INFO!F756),0)))</f>
        <v>0</v>
      </c>
      <c r="AE756" s="217">
        <f>IF(AND(COUNTRY_INFO!K756&gt;0,COUNTRY_INFO!K756&lt;4),IF(Z756&gt;0,IF(COUNTRY_INFO!K756=1, AD756/(COUNTRY_INFO!F756*0.33)*100, IF(COUNTRY_INFO!K756=2, AD756/(COUNTRY_INFO!F756*0.5)*100, IF(COUNTRY_INFO!K756=3, AD756/COUNTRY_INFO!F756*100))),"-"),0)</f>
        <v>0</v>
      </c>
      <c r="AF756" s="11">
        <f>IF(COUNTRY_INFO!K756=2,IF(COUNTRY_INFO!G756*0.2&gt;MAX('T1'!N756,'T2'!L756),MAX('T1'!N756,'T2'!L756),COUNTRY_INFO!G756*0.2),IF(COUNTRY_INFO!K756=3,IF(COUNTRY_INFO!G756&gt;MAX('T1'!N756,'T2'!L756),MAX('T1'!N756,'T2'!L756),COUNTRY_INFO!G756),0))</f>
        <v>0</v>
      </c>
      <c r="AG756" s="217">
        <f>IF(AND(COUNTRY_INFO!K756&gt;0,COUNTRY_INFO!K756&lt;4),IF(Z756&gt;0,IF(COUNTRY_INFO!K756=1, 0, IF(COUNTRY_INFO!K756=2, AF756/(COUNTRY_INFO!G756*0.2)*100, IF(COUNTRY_INFO!K756=3, AF756/COUNTRY_INFO!G756*100))),"-"),0)</f>
        <v>0</v>
      </c>
      <c r="AH756" s="11">
        <f t="shared" si="83"/>
        <v>0</v>
      </c>
      <c r="AI756" s="73">
        <f>IF(AND(COUNTRY_INFO!K756&gt;0,COUNTRY_INFO!K756&lt;4), IF(AC756/Z756*100&lt;&gt;0, IF(AH756/Z756*100&gt;100,100,AH756/Z756*100), "-"),0)</f>
        <v>0</v>
      </c>
      <c r="AJ756" s="261"/>
      <c r="AK756" s="260">
        <f>IF(AND(D756&lt;&gt;0, D756&lt;&gt;"Unknown",D756&lt;&gt;"Stopped",D756&lt;&gt;"Not required"),D756/COUNTRY_INFO!D756, 0)</f>
        <v>0</v>
      </c>
      <c r="AL756" s="260">
        <f>IF(AND(J756&lt;&gt;0,J756&lt;&gt;"Unknown",J756&lt;&gt;"Stopped",J756&lt;&gt;"Not required"),J756/COUNTRY_INFO!D756, 0)</f>
        <v>0</v>
      </c>
      <c r="AM756" s="260">
        <f>IF(AND(P756&lt;&gt;0,P756&lt;&gt;"Unknown",P756&lt;&gt;"Not required"),P756/(COUNTRY_INFO!E756+COUNTRY_INFO!F756), 0)</f>
        <v>1</v>
      </c>
      <c r="AN756" s="260">
        <f>IF(AND(Z756&lt;&gt;0,Z756&lt;&gt;"Unknown",Z756&lt;&gt;"Not required"),IF(COUNTRY_INFO!K756=1,1,IF(COUNTRY_INFO!K756=2,0.5*COUNTRY_INFO!F756/(0.5*COUNTRY_INFO!F756+0.2*COUNTRY_INFO!G756),IF(COUNTRY_INFO!K756=3,COUNTRY_INFO!F756/(COUNTRY_INFO!F756+COUNTRY_INFO!G756)))),0)</f>
        <v>0</v>
      </c>
      <c r="AO756" s="260">
        <f>IF(AND(Z756&lt;&gt;0,Z756&lt;&gt;"Unknown",Z756&lt;&gt;"Not required"),IF(COUNTRY_INFO!K756=1,0,IF(COUNTRY_INFO!K756=2,0.2*COUNTRY_INFO!G756/(0.5*COUNTRY_INFO!F756+0.2*COUNTRY_INFO!G756),IF(COUNTRY_INFO!K756=3,COUNTRY_INFO!G756/(COUNTRY_INFO!F756+COUNTRY_INFO!G756)))),0)</f>
        <v>0</v>
      </c>
      <c r="AP756" s="259">
        <f>MAX(COUNTRY_INFO!D756*AK756*PROFILE!$G$7,COUNTRY_INFO!D756*AL756*PROFILE!$G$7)</f>
        <v>0</v>
      </c>
      <c r="AQ756" s="259">
        <f>MAX(COUNTRY_INFO!D756*AK756*PROFILE!$G$8,COUNTRY_INFO!D756*AL756*PROFILE!$G$8,COUNTRY_INFO!D756*AM756*PROFILE!$G$8)</f>
        <v>23457.320768034984</v>
      </c>
      <c r="AR756" s="259">
        <f>MAX(COUNTRY_INFO!D756*AK756*PROFILE!$G$9,COUNTRY_INFO!D756*AL756*PROFILE!$G$9,COUNTRY_INFO!D756*AM756*PROFILE!$G$9,IF(AND(DISTRICT!Z756&lt;&gt;"Unknown",Z756&lt;&gt;"Not required"),COUNTRY_INFO!O756*DISTRICT!AN756,0))</f>
        <v>48713.997069514611</v>
      </c>
      <c r="AS756" s="259">
        <f>MAX(COUNTRY_INFO!D756*AK756*PROFILE!$G$10,COUNTRY_INFO!D756*AL756*PROFILE!$G$10,IF(AND(DISTRICT!Z756&lt;&gt;"Unknown",Z756&lt;&gt;"Not required"),COUNTRY_INFO!O756*DISTRICT!AO756,0))</f>
        <v>0</v>
      </c>
      <c r="AT756" s="259">
        <f t="shared" si="84"/>
        <v>72171.317837549592</v>
      </c>
      <c r="AU756" s="258">
        <f t="shared" si="79"/>
        <v>0</v>
      </c>
      <c r="AV756" s="259">
        <f>MAX('MDA2'!J756,'T1'!L756,'T2'!J756,T3_R1!K756,T3_R2!K756)</f>
        <v>0</v>
      </c>
      <c r="AW756" s="259">
        <f>MAX('MDA1'!K756,'MDA2'!K756,'MDA3'!I756,'MDA3'!L756,'T1'!M756,'T2'!K756,T3_R1!L756,T3_R2!L756)</f>
        <v>0</v>
      </c>
      <c r="AX756" s="259">
        <f>MAX('MDA1'!L756,'MDA2'!L756,'MDA3'!J756,'MDA3'!M756,'T1'!N756,'T2'!L756,T3_R1!M756,T3_R2!M756)</f>
        <v>0</v>
      </c>
      <c r="AY756" s="259">
        <f t="shared" si="85"/>
        <v>0</v>
      </c>
      <c r="AZ756" s="259">
        <f>MAX('MDA2'!J756,T756)</f>
        <v>0</v>
      </c>
      <c r="BA756" s="259">
        <f>MAX('MDA1'!K756,'MDA2'!K756,'MDA3'!I756,'MDA3'!L756,V756,AD756)</f>
        <v>0</v>
      </c>
      <c r="BB756" s="259">
        <f>MAX('MDA1'!L756,'MDA2'!L756,'MDA3'!J756,'MDA3'!M756,AF756)</f>
        <v>0</v>
      </c>
      <c r="BC756" s="259">
        <f t="shared" si="80"/>
        <v>0</v>
      </c>
      <c r="BD756" s="260">
        <f t="shared" si="81"/>
        <v>0</v>
      </c>
    </row>
    <row r="757" spans="1:56" x14ac:dyDescent="0.2">
      <c r="A757" s="10" t="str">
        <f>IF(COUNTRY_INFO!A757=0," ",COUNTRY_INFO!A757)</f>
        <v>Ethiopia</v>
      </c>
      <c r="B757" s="10" t="str">
        <f>IF(COUNTRY_INFO!B757=0," ",COUNTRY_INFO!B757)</f>
        <v>SNNPR Wolayita</v>
      </c>
      <c r="C757" s="87" t="str">
        <f>IF(COUNTRY_INFO!C757=0," ",COUNTRY_INFO!C757)</f>
        <v>Kindo Daddaye</v>
      </c>
      <c r="D757" s="67">
        <f>COUNTRY_INFO!L757</f>
        <v>0</v>
      </c>
      <c r="E757" s="61"/>
      <c r="F757" s="61"/>
      <c r="G757" s="11">
        <f>MAX('MDA1'!M757,'MDA2'!M757)</f>
        <v>0</v>
      </c>
      <c r="H757" s="11">
        <f>IF(AND(COUNTRY_INFO!H757&gt;0,COUNTRY_INFO!H757&lt;4),IF(D757&gt;MAX('MDA1'!M757,'MDA2'!M757),MAX('MDA1'!M757,'MDA2'!M757),D757),0)</f>
        <v>0</v>
      </c>
      <c r="I757" s="73">
        <f>IF(AND(COUNTRY_INFO!H757&gt;0,COUNTRY_INFO!H757&lt;4), IF(G757/D757*100&lt;&gt;0, IF(G757/D757*100&gt;100,100,G757/D757*100), "-"),0)</f>
        <v>0</v>
      </c>
      <c r="J757" s="67">
        <f>COUNTRY_INFO!M757</f>
        <v>0</v>
      </c>
      <c r="K757" s="61"/>
      <c r="L757" s="61"/>
      <c r="M757" s="11">
        <f>MAX('MDA1'!M757,MAX('MDA3'!I757,'MDA3'!L757)+MAX('MDA3'!J757,'MDA3'!M757))</f>
        <v>0</v>
      </c>
      <c r="N757" s="11">
        <f>IF(AND(COUNTRY_INFO!I757&gt;0,COUNTRY_INFO!I757&lt;4),IF(J757&gt;MAX('MDA1'!M757,MAX('MDA3'!I757,'MDA3'!L757)+MAX('MDA3'!J757,'MDA3'!M757)),MAX('MDA1'!M757,MAX('MDA3'!I757,'MDA3'!L757)+MAX('MDA3'!J757,'MDA3'!M757)),J757),0)</f>
        <v>0</v>
      </c>
      <c r="O757" s="73">
        <f>IF(AND(COUNTRY_INFO!I757&gt;0,COUNTRY_INFO!I757&lt;4), IF(M757/J757*100&lt;&gt;0, IF(M757/J757*100&gt;100,100,M757/J757*100), "-"),0)</f>
        <v>0</v>
      </c>
      <c r="P757" s="67">
        <f>COUNTRY_INFO!N757</f>
        <v>59363</v>
      </c>
      <c r="Q757" s="61"/>
      <c r="R757" s="61"/>
      <c r="S757" s="11">
        <f>SUM(MAX('MDA2'!J757, 'T1'!L757, MAX(T3_R1!K757, T3_R2!K757)), MAX('MDA1'!K757, 'MDA2'!K757, 'T1'!M757, MAX(T3_R1!L757, T3_R2!L757)), MAX('MDA1'!L757, 'MDA2'!L757, 'T1'!N757, MAX(T3_R1!M757, T3_R2!M757)))</f>
        <v>34252</v>
      </c>
      <c r="T757" s="11">
        <f>IF(AND(COUNTRY_INFO!J757&gt;1,COUNTRY_INFO!J757&lt;4),IF(COUNTRY_INFO!E757&gt;MAX('MDA2'!J757,'T1'!L757,MAX(T3_R1!K757,T3_R2!K757)),MAX('MDA2'!J757,'T1'!L757,MAX(T3_R1!K757,T3_R2!K757)),COUNTRY_INFO!E757),0)</f>
        <v>0</v>
      </c>
      <c r="U757" s="217" t="str">
        <f>IF(AND(COUNTRY_INFO!J757&gt;1,COUNTRY_INFO!J757&lt;4), IF(T757/COUNTRY_INFO!E757*100&lt;&gt;0, IF(T757/COUNTRY_INFO!E757*100&gt;100,100,T757/COUNTRY_INFO!E757*100), "-"),0)</f>
        <v>-</v>
      </c>
      <c r="V757" s="11">
        <f>IF(AND(COUNTRY_INFO!J757&gt;1,COUNTRY_INFO!J757&lt;4),IF(COUNTRY_INFO!F757&gt;MAX('MDA1'!K757,'MDA2'!K757,'T1'!M757,MAX(T3_R1!L757,T3_R2!L757)),MAX('MDA1'!K757,'MDA2'!K757,'T1'!M757,MAX(T3_R1!L757,T3_R2!L757)),COUNTRY_INFO!F757),0)</f>
        <v>34252</v>
      </c>
      <c r="W757" s="217">
        <f>IF(AND(COUNTRY_INFO!J757&gt;1,COUNTRY_INFO!J757&lt;4), IF(V757/COUNTRY_INFO!F757*100&lt;&gt;0, IF(V757/COUNTRY_INFO!F757*100&gt;100,100,V757/COUNTRY_INFO!F757*100), "-"),0)</f>
        <v>85.786560472862973</v>
      </c>
      <c r="X757" s="11">
        <f t="shared" si="82"/>
        <v>34252</v>
      </c>
      <c r="Y757" s="73">
        <f>IF(AND(COUNTRY_INFO!J757&gt;1,COUNTRY_INFO!J757&lt;4), IF(S757/P757*100&lt;&gt;0, IF(X757/P757*100&gt;100,100,X757/P757*100), "-"),0)</f>
        <v>57.699240267506688</v>
      </c>
      <c r="Z757" s="67">
        <f>COUNTRY_INFO!O757</f>
        <v>0</v>
      </c>
      <c r="AA757" s="61"/>
      <c r="AB757" s="61"/>
      <c r="AC757" s="11">
        <f>MAX('T1'!L757,'T2'!J757)+MAX('T1'!M757,'T2'!K757)+MAX('T1'!N757,'T2'!L757)</f>
        <v>0</v>
      </c>
      <c r="AD757" s="11">
        <f>IF(COUNTRY_INFO!K757=1,IF(COUNTRY_INFO!F757*0.33&gt;MAX('T1'!M757,'T2'!K757),MAX('T1'!M757,'T2'!K757),COUNTRY_INFO!F757*0.33),IF(COUNTRY_INFO!K757=2,IF(COUNTRY_INFO!F757*0.5&gt;MAX('T1'!M757,'T2'!K757),MAX('T1'!M757,'T2'!K757),COUNTRY_INFO!F757*0.5),IF(COUNTRY_INFO!K757=3,IF(COUNTRY_INFO!F757&gt;MAX('T1'!M757,'T2'!K757),MAX('T1'!M757,'T2'!K757),COUNTRY_INFO!F757),0)))</f>
        <v>0</v>
      </c>
      <c r="AE757" s="217">
        <f>IF(AND(COUNTRY_INFO!K757&gt;0,COUNTRY_INFO!K757&lt;4),IF(Z757&gt;0,IF(COUNTRY_INFO!K757=1, AD757/(COUNTRY_INFO!F757*0.33)*100, IF(COUNTRY_INFO!K757=2, AD757/(COUNTRY_INFO!F757*0.5)*100, IF(COUNTRY_INFO!K757=3, AD757/COUNTRY_INFO!F757*100))),"-"),0)</f>
        <v>0</v>
      </c>
      <c r="AF757" s="11">
        <f>IF(COUNTRY_INFO!K757=2,IF(COUNTRY_INFO!G757*0.2&gt;MAX('T1'!N757,'T2'!L757),MAX('T1'!N757,'T2'!L757),COUNTRY_INFO!G757*0.2),IF(COUNTRY_INFO!K757=3,IF(COUNTRY_INFO!G757&gt;MAX('T1'!N757,'T2'!L757),MAX('T1'!N757,'T2'!L757),COUNTRY_INFO!G757),0))</f>
        <v>0</v>
      </c>
      <c r="AG757" s="217">
        <f>IF(AND(COUNTRY_INFO!K757&gt;0,COUNTRY_INFO!K757&lt;4),IF(Z757&gt;0,IF(COUNTRY_INFO!K757=1, 0, IF(COUNTRY_INFO!K757=2, AF757/(COUNTRY_INFO!G757*0.2)*100, IF(COUNTRY_INFO!K757=3, AF757/COUNTRY_INFO!G757*100))),"-"),0)</f>
        <v>0</v>
      </c>
      <c r="AH757" s="11">
        <f t="shared" si="83"/>
        <v>0</v>
      </c>
      <c r="AI757" s="73">
        <f>IF(AND(COUNTRY_INFO!K757&gt;0,COUNTRY_INFO!K757&lt;4), IF(AC757/Z757*100&lt;&gt;0, IF(AH757/Z757*100&gt;100,100,AH757/Z757*100), "-"),0)</f>
        <v>0</v>
      </c>
      <c r="AJ757" s="261"/>
      <c r="AK757" s="260">
        <f>IF(AND(D757&lt;&gt;0, D757&lt;&gt;"Unknown",D757&lt;&gt;"Stopped",D757&lt;&gt;"Not required"),D757/COUNTRY_INFO!D757, 0)</f>
        <v>0</v>
      </c>
      <c r="AL757" s="260">
        <f>IF(AND(J757&lt;&gt;0,J757&lt;&gt;"Unknown",J757&lt;&gt;"Stopped",J757&lt;&gt;"Not required"),J757/COUNTRY_INFO!D757, 0)</f>
        <v>0</v>
      </c>
      <c r="AM757" s="260">
        <f>IF(AND(P757&lt;&gt;0,P757&lt;&gt;"Unknown",P757&lt;&gt;"Not required"),P757/(COUNTRY_INFO!E757+COUNTRY_INFO!F757), 0)</f>
        <v>1</v>
      </c>
      <c r="AN757" s="260">
        <f>IF(AND(Z757&lt;&gt;0,Z757&lt;&gt;"Unknown",Z757&lt;&gt;"Not required"),IF(COUNTRY_INFO!K757=1,1,IF(COUNTRY_INFO!K757=2,0.5*COUNTRY_INFO!F757/(0.5*COUNTRY_INFO!F757+0.2*COUNTRY_INFO!G757),IF(COUNTRY_INFO!K757=3,COUNTRY_INFO!F757/(COUNTRY_INFO!F757+COUNTRY_INFO!G757)))),0)</f>
        <v>0</v>
      </c>
      <c r="AO757" s="260">
        <f>IF(AND(Z757&lt;&gt;0,Z757&lt;&gt;"Unknown",Z757&lt;&gt;"Not required"),IF(COUNTRY_INFO!K757=1,0,IF(COUNTRY_INFO!K757=2,0.2*COUNTRY_INFO!G757/(0.5*COUNTRY_INFO!F757+0.2*COUNTRY_INFO!G757),IF(COUNTRY_INFO!K757=3,COUNTRY_INFO!G757/(COUNTRY_INFO!F757+COUNTRY_INFO!G757)))),0)</f>
        <v>0</v>
      </c>
      <c r="AP757" s="259">
        <f>MAX(COUNTRY_INFO!D757*AK757*PROFILE!$G$7,COUNTRY_INFO!D757*AL757*PROFILE!$G$7)</f>
        <v>0</v>
      </c>
      <c r="AQ757" s="259">
        <f>MAX(COUNTRY_INFO!D757*AK757*PROFILE!$G$8,COUNTRY_INFO!D757*AL757*PROFILE!$G$8,COUNTRY_INFO!D757*AM757*PROFILE!$G$8)</f>
        <v>18152.66818602676</v>
      </c>
      <c r="AR757" s="259">
        <f>MAX(COUNTRY_INFO!D757*AK757*PROFILE!$G$9,COUNTRY_INFO!D757*AL757*PROFILE!$G$9,COUNTRY_INFO!D757*AM757*PROFILE!$G$9,IF(AND(DISTRICT!Z757&lt;&gt;"Unknown",Z757&lt;&gt;"Not required"),COUNTRY_INFO!O757*DISTRICT!AN757,0))</f>
        <v>37697.784566385308</v>
      </c>
      <c r="AS757" s="259">
        <f>MAX(COUNTRY_INFO!D757*AK757*PROFILE!$G$10,COUNTRY_INFO!D757*AL757*PROFILE!$G$10,IF(AND(DISTRICT!Z757&lt;&gt;"Unknown",Z757&lt;&gt;"Not required"),COUNTRY_INFO!O757*DISTRICT!AO757,0))</f>
        <v>0</v>
      </c>
      <c r="AT757" s="259">
        <f t="shared" si="84"/>
        <v>55850.452752412064</v>
      </c>
      <c r="AU757" s="258" t="str">
        <f t="shared" si="79"/>
        <v>Y</v>
      </c>
      <c r="AV757" s="259">
        <f>MAX('MDA2'!J757,'T1'!L757,'T2'!J757,T3_R1!K757,T3_R2!K757)</f>
        <v>0</v>
      </c>
      <c r="AW757" s="259">
        <f>MAX('MDA1'!K757,'MDA2'!K757,'MDA3'!I757,'MDA3'!L757,'T1'!M757,'T2'!K757,T3_R1!L757,T3_R2!L757)</f>
        <v>34252</v>
      </c>
      <c r="AX757" s="259">
        <f>MAX('MDA1'!L757,'MDA2'!L757,'MDA3'!J757,'MDA3'!M757,'T1'!N757,'T2'!L757,T3_R1!M757,T3_R2!M757)</f>
        <v>0</v>
      </c>
      <c r="AY757" s="259">
        <f t="shared" si="85"/>
        <v>34252</v>
      </c>
      <c r="AZ757" s="259">
        <f>MAX('MDA2'!J757,T757)</f>
        <v>0</v>
      </c>
      <c r="BA757" s="259">
        <f>MAX('MDA1'!K757,'MDA2'!K757,'MDA3'!I757,'MDA3'!L757,V757,AD757)</f>
        <v>34252</v>
      </c>
      <c r="BB757" s="259">
        <f>MAX('MDA1'!L757,'MDA2'!L757,'MDA3'!J757,'MDA3'!M757,AF757)</f>
        <v>0</v>
      </c>
      <c r="BC757" s="259">
        <f t="shared" si="80"/>
        <v>34252</v>
      </c>
      <c r="BD757" s="260">
        <f t="shared" si="81"/>
        <v>61.328061478464434</v>
      </c>
    </row>
    <row r="758" spans="1:56" x14ac:dyDescent="0.2">
      <c r="A758" s="10" t="str">
        <f>IF(COUNTRY_INFO!A758=0," ",COUNTRY_INFO!A758)</f>
        <v>Ethiopia</v>
      </c>
      <c r="B758" s="10" t="str">
        <f>IF(COUNTRY_INFO!B758=0," ",COUNTRY_INFO!B758)</f>
        <v>SNNPR Wolayita</v>
      </c>
      <c r="C758" s="87" t="str">
        <f>IF(COUNTRY_INFO!C758=0," ",COUNTRY_INFO!C758)</f>
        <v>Kindo Koisha</v>
      </c>
      <c r="D758" s="67">
        <f>COUNTRY_INFO!L758</f>
        <v>0</v>
      </c>
      <c r="E758" s="61"/>
      <c r="F758" s="61"/>
      <c r="G758" s="11">
        <f>MAX('MDA1'!M758,'MDA2'!M758)</f>
        <v>0</v>
      </c>
      <c r="H758" s="11">
        <f>IF(AND(COUNTRY_INFO!H758&gt;0,COUNTRY_INFO!H758&lt;4),IF(D758&gt;MAX('MDA1'!M758,'MDA2'!M758),MAX('MDA1'!M758,'MDA2'!M758),D758),0)</f>
        <v>0</v>
      </c>
      <c r="I758" s="73">
        <f>IF(AND(COUNTRY_INFO!H758&gt;0,COUNTRY_INFO!H758&lt;4), IF(G758/D758*100&lt;&gt;0, IF(G758/D758*100&gt;100,100,G758/D758*100), "-"),0)</f>
        <v>0</v>
      </c>
      <c r="J758" s="67" t="str">
        <f>COUNTRY_INFO!M758</f>
        <v>Unknown</v>
      </c>
      <c r="K758" s="61"/>
      <c r="L758" s="61"/>
      <c r="M758" s="11">
        <f>MAX('MDA1'!M758,MAX('MDA3'!I758,'MDA3'!L758)+MAX('MDA3'!J758,'MDA3'!M758))</f>
        <v>0</v>
      </c>
      <c r="N758" s="11">
        <f>IF(AND(COUNTRY_INFO!I758&gt;0,COUNTRY_INFO!I758&lt;4),IF(J758&gt;MAX('MDA1'!M758,MAX('MDA3'!I758,'MDA3'!L758)+MAX('MDA3'!J758,'MDA3'!M758)),MAX('MDA1'!M758,MAX('MDA3'!I758,'MDA3'!L758)+MAX('MDA3'!J758,'MDA3'!M758)),J758),0)</f>
        <v>0</v>
      </c>
      <c r="O758" s="73">
        <f>IF(AND(COUNTRY_INFO!I758&gt;0,COUNTRY_INFO!I758&lt;4), IF(M758/J758*100&lt;&gt;0, IF(M758/J758*100&gt;100,100,M758/J758*100), "-"),0)</f>
        <v>0</v>
      </c>
      <c r="P758" s="67">
        <f>COUNTRY_INFO!N758</f>
        <v>64066</v>
      </c>
      <c r="Q758" s="61"/>
      <c r="R758" s="61"/>
      <c r="S758" s="11">
        <f>SUM(MAX('MDA2'!J758, 'T1'!L758, MAX(T3_R1!K758, T3_R2!K758)), MAX('MDA1'!K758, 'MDA2'!K758, 'T1'!M758, MAX(T3_R1!L758, T3_R2!L758)), MAX('MDA1'!L758, 'MDA2'!L758, 'T1'!N758, MAX(T3_R1!M758, T3_R2!M758)))</f>
        <v>0</v>
      </c>
      <c r="T758" s="11">
        <f>IF(AND(COUNTRY_INFO!J758&gt;1,COUNTRY_INFO!J758&lt;4),IF(COUNTRY_INFO!E758&gt;MAX('MDA2'!J758,'T1'!L758,MAX(T3_R1!K758,T3_R2!K758)),MAX('MDA2'!J758,'T1'!L758,MAX(T3_R1!K758,T3_R2!K758)),COUNTRY_INFO!E758),0)</f>
        <v>0</v>
      </c>
      <c r="U758" s="217" t="str">
        <f>IF(AND(COUNTRY_INFO!J758&gt;1,COUNTRY_INFO!J758&lt;4), IF(T758/COUNTRY_INFO!E758*100&lt;&gt;0, IF(T758/COUNTRY_INFO!E758*100&gt;100,100,T758/COUNTRY_INFO!E758*100), "-"),0)</f>
        <v>-</v>
      </c>
      <c r="V758" s="11">
        <f>IF(AND(COUNTRY_INFO!J758&gt;1,COUNTRY_INFO!J758&lt;4),IF(COUNTRY_INFO!F758&gt;MAX('MDA1'!K758,'MDA2'!K758,'T1'!M758,MAX(T3_R1!L758,T3_R2!L758)),MAX('MDA1'!K758,'MDA2'!K758,'T1'!M758,MAX(T3_R1!L758,T3_R2!L758)),COUNTRY_INFO!F758),0)</f>
        <v>0</v>
      </c>
      <c r="W758" s="217" t="str">
        <f>IF(AND(COUNTRY_INFO!J758&gt;1,COUNTRY_INFO!J758&lt;4), IF(V758/COUNTRY_INFO!F758*100&lt;&gt;0, IF(V758/COUNTRY_INFO!F758*100&gt;100,100,V758/COUNTRY_INFO!F758*100), "-"),0)</f>
        <v>-</v>
      </c>
      <c r="X758" s="11">
        <f t="shared" si="82"/>
        <v>0</v>
      </c>
      <c r="Y758" s="73" t="str">
        <f>IF(AND(COUNTRY_INFO!J758&gt;1,COUNTRY_INFO!J758&lt;4), IF(S758/P758*100&lt;&gt;0, IF(X758/P758*100&gt;100,100,X758/P758*100), "-"),0)</f>
        <v>-</v>
      </c>
      <c r="Z758" s="67">
        <f>COUNTRY_INFO!O758</f>
        <v>14219.7</v>
      </c>
      <c r="AA758" s="61"/>
      <c r="AB758" s="61"/>
      <c r="AC758" s="11">
        <f>MAX('T1'!L758,'T2'!J758)+MAX('T1'!M758,'T2'!K758)+MAX('T1'!N758,'T2'!L758)</f>
        <v>0</v>
      </c>
      <c r="AD758" s="11">
        <f>IF(COUNTRY_INFO!K758=1,IF(COUNTRY_INFO!F758*0.33&gt;MAX('T1'!M758,'T2'!K758),MAX('T1'!M758,'T2'!K758),COUNTRY_INFO!F758*0.33),IF(COUNTRY_INFO!K758=2,IF(COUNTRY_INFO!F758*0.5&gt;MAX('T1'!M758,'T2'!K758),MAX('T1'!M758,'T2'!K758),COUNTRY_INFO!F758*0.5),IF(COUNTRY_INFO!K758=3,IF(COUNTRY_INFO!F758&gt;MAX('T1'!M758,'T2'!K758),MAX('T1'!M758,'T2'!K758),COUNTRY_INFO!F758),0)))</f>
        <v>0</v>
      </c>
      <c r="AE758" s="217">
        <f>IF(AND(COUNTRY_INFO!K758&gt;0,COUNTRY_INFO!K758&lt;4),IF(Z758&gt;0,IF(COUNTRY_INFO!K758=1, AD758/(COUNTRY_INFO!F758*0.33)*100, IF(COUNTRY_INFO!K758=2, AD758/(COUNTRY_INFO!F758*0.5)*100, IF(COUNTRY_INFO!K758=3, AD758/COUNTRY_INFO!F758*100))),"-"),0)</f>
        <v>0</v>
      </c>
      <c r="AF758" s="11">
        <f>IF(COUNTRY_INFO!K758=2,IF(COUNTRY_INFO!G758*0.2&gt;MAX('T1'!N758,'T2'!L758),MAX('T1'!N758,'T2'!L758),COUNTRY_INFO!G758*0.2),IF(COUNTRY_INFO!K758=3,IF(COUNTRY_INFO!G758&gt;MAX('T1'!N758,'T2'!L758),MAX('T1'!N758,'T2'!L758),COUNTRY_INFO!G758),0))</f>
        <v>0</v>
      </c>
      <c r="AG758" s="217">
        <f>IF(AND(COUNTRY_INFO!K758&gt;0,COUNTRY_INFO!K758&lt;4),IF(Z758&gt;0,IF(COUNTRY_INFO!K758=1, 0, IF(COUNTRY_INFO!K758=2, AF758/(COUNTRY_INFO!G758*0.2)*100, IF(COUNTRY_INFO!K758=3, AF758/COUNTRY_INFO!G758*100))),"-"),0)</f>
        <v>0</v>
      </c>
      <c r="AH758" s="11">
        <f t="shared" si="83"/>
        <v>0</v>
      </c>
      <c r="AI758" s="73" t="str">
        <f>IF(AND(COUNTRY_INFO!K758&gt;0,COUNTRY_INFO!K758&lt;4), IF(AC758/Z758*100&lt;&gt;0, IF(AH758/Z758*100&gt;100,100,AH758/Z758*100), "-"),0)</f>
        <v>-</v>
      </c>
      <c r="AJ758" s="261"/>
      <c r="AK758" s="260">
        <f>IF(AND(D758&lt;&gt;0, D758&lt;&gt;"Unknown",D758&lt;&gt;"Stopped",D758&lt;&gt;"Not required"),D758/COUNTRY_INFO!D758, 0)</f>
        <v>0</v>
      </c>
      <c r="AL758" s="260">
        <f>IF(AND(J758&lt;&gt;0,J758&lt;&gt;"Unknown",J758&lt;&gt;"Stopped",J758&lt;&gt;"Not required"),J758/COUNTRY_INFO!D758, 0)</f>
        <v>0</v>
      </c>
      <c r="AM758" s="260">
        <f>IF(AND(P758&lt;&gt;0,P758&lt;&gt;"Unknown",P758&lt;&gt;"Not required"),P758/(COUNTRY_INFO!E758+COUNTRY_INFO!F758), 0)</f>
        <v>1</v>
      </c>
      <c r="AN758" s="260">
        <f>IF(AND(Z758&lt;&gt;0,Z758&lt;&gt;"Unknown",Z758&lt;&gt;"Not required"),IF(COUNTRY_INFO!K758=1,1,IF(COUNTRY_INFO!K758=2,0.5*COUNTRY_INFO!F758/(0.5*COUNTRY_INFO!F758+0.2*COUNTRY_INFO!G758),IF(COUNTRY_INFO!K758=3,COUNTRY_INFO!F758/(COUNTRY_INFO!F758+COUNTRY_INFO!G758)))),0)</f>
        <v>1</v>
      </c>
      <c r="AO758" s="260">
        <f>IF(AND(Z758&lt;&gt;0,Z758&lt;&gt;"Unknown",Z758&lt;&gt;"Not required"),IF(COUNTRY_INFO!K758=1,0,IF(COUNTRY_INFO!K758=2,0.2*COUNTRY_INFO!G758/(0.5*COUNTRY_INFO!F758+0.2*COUNTRY_INFO!G758),IF(COUNTRY_INFO!K758=3,COUNTRY_INFO!G758/(COUNTRY_INFO!F758+COUNTRY_INFO!G758)))),0)</f>
        <v>0</v>
      </c>
      <c r="AP758" s="259">
        <f>MAX(COUNTRY_INFO!D758*AK758*PROFILE!$G$7,COUNTRY_INFO!D758*AL758*PROFILE!$G$7)</f>
        <v>0</v>
      </c>
      <c r="AQ758" s="259">
        <f>MAX(COUNTRY_INFO!D758*AK758*PROFILE!$G$8,COUNTRY_INFO!D758*AL758*PROFILE!$G$8,COUNTRY_INFO!D758*AM758*PROFILE!$G$8)</f>
        <v>19590.51054059009</v>
      </c>
      <c r="AR758" s="259">
        <f>MAX(COUNTRY_INFO!D758*AK758*PROFILE!$G$9,COUNTRY_INFO!D758*AL758*PROFILE!$G$9,COUNTRY_INFO!D758*AM758*PROFILE!$G$9,IF(AND(DISTRICT!Z758&lt;&gt;"Unknown",Z758&lt;&gt;"Not required"),COUNTRY_INFO!O758*DISTRICT!AN758,0))</f>
        <v>40683.762757981211</v>
      </c>
      <c r="AS758" s="259">
        <f>MAX(COUNTRY_INFO!D758*AK758*PROFILE!$G$10,COUNTRY_INFO!D758*AL758*PROFILE!$G$10,IF(AND(DISTRICT!Z758&lt;&gt;"Unknown",Z758&lt;&gt;"Not required"),COUNTRY_INFO!O758*DISTRICT!AO758,0))</f>
        <v>0</v>
      </c>
      <c r="AT758" s="259">
        <f t="shared" si="84"/>
        <v>60274.273298571301</v>
      </c>
      <c r="AU758" s="258">
        <f t="shared" si="79"/>
        <v>0</v>
      </c>
      <c r="AV758" s="259">
        <f>MAX('MDA2'!J758,'T1'!L758,'T2'!J758,T3_R1!K758,T3_R2!K758)</f>
        <v>0</v>
      </c>
      <c r="AW758" s="259">
        <f>MAX('MDA1'!K758,'MDA2'!K758,'MDA3'!I758,'MDA3'!L758,'T1'!M758,'T2'!K758,T3_R1!L758,T3_R2!L758)</f>
        <v>0</v>
      </c>
      <c r="AX758" s="259">
        <f>MAX('MDA1'!L758,'MDA2'!L758,'MDA3'!J758,'MDA3'!M758,'T1'!N758,'T2'!L758,T3_R1!M758,T3_R2!M758)</f>
        <v>0</v>
      </c>
      <c r="AY758" s="259">
        <f t="shared" si="85"/>
        <v>0</v>
      </c>
      <c r="AZ758" s="259">
        <f>MAX('MDA2'!J758,T758)</f>
        <v>0</v>
      </c>
      <c r="BA758" s="259">
        <f>MAX('MDA1'!K758,'MDA2'!K758,'MDA3'!I758,'MDA3'!L758,V758,AD758)</f>
        <v>0</v>
      </c>
      <c r="BB758" s="259">
        <f>MAX('MDA1'!L758,'MDA2'!L758,'MDA3'!J758,'MDA3'!M758,AF758)</f>
        <v>0</v>
      </c>
      <c r="BC758" s="259">
        <f t="shared" si="80"/>
        <v>0</v>
      </c>
      <c r="BD758" s="260">
        <f t="shared" si="81"/>
        <v>0</v>
      </c>
    </row>
    <row r="759" spans="1:56" x14ac:dyDescent="0.2">
      <c r="A759" s="10" t="str">
        <f>IF(COUNTRY_INFO!A759=0," ",COUNTRY_INFO!A759)</f>
        <v>Ethiopia</v>
      </c>
      <c r="B759" s="10" t="str">
        <f>IF(COUNTRY_INFO!B759=0," ",COUNTRY_INFO!B759)</f>
        <v>SNNPR Wolayita</v>
      </c>
      <c r="C759" s="87" t="str">
        <f>IF(COUNTRY_INFO!C759=0," ",COUNTRY_INFO!C759)</f>
        <v>Ofa</v>
      </c>
      <c r="D759" s="67">
        <f>COUNTRY_INFO!L759</f>
        <v>0</v>
      </c>
      <c r="E759" s="61"/>
      <c r="F759" s="61"/>
      <c r="G759" s="11">
        <f>MAX('MDA1'!M759,'MDA2'!M759)</f>
        <v>0</v>
      </c>
      <c r="H759" s="11">
        <f>IF(AND(COUNTRY_INFO!H759&gt;0,COUNTRY_INFO!H759&lt;4),IF(D759&gt;MAX('MDA1'!M759,'MDA2'!M759),MAX('MDA1'!M759,'MDA2'!M759),D759),0)</f>
        <v>0</v>
      </c>
      <c r="I759" s="73">
        <f>IF(AND(COUNTRY_INFO!H759&gt;0,COUNTRY_INFO!H759&lt;4), IF(G759/D759*100&lt;&gt;0, IF(G759/D759*100&gt;100,100,G759/D759*100), "-"),0)</f>
        <v>0</v>
      </c>
      <c r="J759" s="67" t="str">
        <f>COUNTRY_INFO!M759</f>
        <v>Unknown</v>
      </c>
      <c r="K759" s="61"/>
      <c r="L759" s="61"/>
      <c r="M759" s="11">
        <f>MAX('MDA1'!M759,MAX('MDA3'!I759,'MDA3'!L759)+MAX('MDA3'!J759,'MDA3'!M759))</f>
        <v>0</v>
      </c>
      <c r="N759" s="11">
        <f>IF(AND(COUNTRY_INFO!I759&gt;0,COUNTRY_INFO!I759&lt;4),IF(J759&gt;MAX('MDA1'!M759,MAX('MDA3'!I759,'MDA3'!L759)+MAX('MDA3'!J759,'MDA3'!M759)),MAX('MDA1'!M759,MAX('MDA3'!I759,'MDA3'!L759)+MAX('MDA3'!J759,'MDA3'!M759)),J759),0)</f>
        <v>0</v>
      </c>
      <c r="O759" s="73">
        <f>IF(AND(COUNTRY_INFO!I759&gt;0,COUNTRY_INFO!I759&lt;4), IF(M759/J759*100&lt;&gt;0, IF(M759/J759*100&gt;100,100,M759/J759*100), "-"),0)</f>
        <v>0</v>
      </c>
      <c r="P759" s="67">
        <f>COUNTRY_INFO!N759</f>
        <v>63553</v>
      </c>
      <c r="Q759" s="61"/>
      <c r="R759" s="61"/>
      <c r="S759" s="11">
        <f>SUM(MAX('MDA2'!J759, 'T1'!L759, MAX(T3_R1!K759, T3_R2!K759)), MAX('MDA1'!K759, 'MDA2'!K759, 'T1'!M759, MAX(T3_R1!L759, T3_R2!L759)), MAX('MDA1'!L759, 'MDA2'!L759, 'T1'!N759, MAX(T3_R1!M759, T3_R2!M759)))</f>
        <v>0</v>
      </c>
      <c r="T759" s="11">
        <f>IF(AND(COUNTRY_INFO!J759&gt;1,COUNTRY_INFO!J759&lt;4),IF(COUNTRY_INFO!E759&gt;MAX('MDA2'!J759,'T1'!L759,MAX(T3_R1!K759,T3_R2!K759)),MAX('MDA2'!J759,'T1'!L759,MAX(T3_R1!K759,T3_R2!K759)),COUNTRY_INFO!E759),0)</f>
        <v>0</v>
      </c>
      <c r="U759" s="217" t="str">
        <f>IF(AND(COUNTRY_INFO!J759&gt;1,COUNTRY_INFO!J759&lt;4), IF(T759/COUNTRY_INFO!E759*100&lt;&gt;0, IF(T759/COUNTRY_INFO!E759*100&gt;100,100,T759/COUNTRY_INFO!E759*100), "-"),0)</f>
        <v>-</v>
      </c>
      <c r="V759" s="11">
        <f>IF(AND(COUNTRY_INFO!J759&gt;1,COUNTRY_INFO!J759&lt;4),IF(COUNTRY_INFO!F759&gt;MAX('MDA1'!K759,'MDA2'!K759,'T1'!M759,MAX(T3_R1!L759,T3_R2!L759)),MAX('MDA1'!K759,'MDA2'!K759,'T1'!M759,MAX(T3_R1!L759,T3_R2!L759)),COUNTRY_INFO!F759),0)</f>
        <v>0</v>
      </c>
      <c r="W759" s="217" t="str">
        <f>IF(AND(COUNTRY_INFO!J759&gt;1,COUNTRY_INFO!J759&lt;4), IF(V759/COUNTRY_INFO!F759*100&lt;&gt;0, IF(V759/COUNTRY_INFO!F759*100&gt;100,100,V759/COUNTRY_INFO!F759*100), "-"),0)</f>
        <v>-</v>
      </c>
      <c r="X759" s="11">
        <f t="shared" si="82"/>
        <v>0</v>
      </c>
      <c r="Y759" s="73" t="str">
        <f>IF(AND(COUNTRY_INFO!J759&gt;1,COUNTRY_INFO!J759&lt;4), IF(S759/P759*100&lt;&gt;0, IF(X759/P759*100&gt;100,100,X759/P759*100), "-"),0)</f>
        <v>-</v>
      </c>
      <c r="Z759" s="67">
        <f>COUNTRY_INFO!O759</f>
        <v>0</v>
      </c>
      <c r="AA759" s="61"/>
      <c r="AB759" s="61"/>
      <c r="AC759" s="11">
        <f>MAX('T1'!L759,'T2'!J759)+MAX('T1'!M759,'T2'!K759)+MAX('T1'!N759,'T2'!L759)</f>
        <v>0</v>
      </c>
      <c r="AD759" s="11">
        <f>IF(COUNTRY_INFO!K759=1,IF(COUNTRY_INFO!F759*0.33&gt;MAX('T1'!M759,'T2'!K759),MAX('T1'!M759,'T2'!K759),COUNTRY_INFO!F759*0.33),IF(COUNTRY_INFO!K759=2,IF(COUNTRY_INFO!F759*0.5&gt;MAX('T1'!M759,'T2'!K759),MAX('T1'!M759,'T2'!K759),COUNTRY_INFO!F759*0.5),IF(COUNTRY_INFO!K759=3,IF(COUNTRY_INFO!F759&gt;MAX('T1'!M759,'T2'!K759),MAX('T1'!M759,'T2'!K759),COUNTRY_INFO!F759),0)))</f>
        <v>0</v>
      </c>
      <c r="AE759" s="217">
        <f>IF(AND(COUNTRY_INFO!K759&gt;0,COUNTRY_INFO!K759&lt;4),IF(Z759&gt;0,IF(COUNTRY_INFO!K759=1, AD759/(COUNTRY_INFO!F759*0.33)*100, IF(COUNTRY_INFO!K759=2, AD759/(COUNTRY_INFO!F759*0.5)*100, IF(COUNTRY_INFO!K759=3, AD759/COUNTRY_INFO!F759*100))),"-"),0)</f>
        <v>0</v>
      </c>
      <c r="AF759" s="11">
        <f>IF(COUNTRY_INFO!K759=2,IF(COUNTRY_INFO!G759*0.2&gt;MAX('T1'!N759,'T2'!L759),MAX('T1'!N759,'T2'!L759),COUNTRY_INFO!G759*0.2),IF(COUNTRY_INFO!K759=3,IF(COUNTRY_INFO!G759&gt;MAX('T1'!N759,'T2'!L759),MAX('T1'!N759,'T2'!L759),COUNTRY_INFO!G759),0))</f>
        <v>0</v>
      </c>
      <c r="AG759" s="217">
        <f>IF(AND(COUNTRY_INFO!K759&gt;0,COUNTRY_INFO!K759&lt;4),IF(Z759&gt;0,IF(COUNTRY_INFO!K759=1, 0, IF(COUNTRY_INFO!K759=2, AF759/(COUNTRY_INFO!G759*0.2)*100, IF(COUNTRY_INFO!K759=3, AF759/COUNTRY_INFO!G759*100))),"-"),0)</f>
        <v>0</v>
      </c>
      <c r="AH759" s="11">
        <f t="shared" si="83"/>
        <v>0</v>
      </c>
      <c r="AI759" s="73">
        <f>IF(AND(COUNTRY_INFO!K759&gt;0,COUNTRY_INFO!K759&lt;4), IF(AC759/Z759*100&lt;&gt;0, IF(AH759/Z759*100&gt;100,100,AH759/Z759*100), "-"),0)</f>
        <v>0</v>
      </c>
      <c r="AJ759" s="261"/>
      <c r="AK759" s="260">
        <f>IF(AND(D759&lt;&gt;0, D759&lt;&gt;"Unknown",D759&lt;&gt;"Stopped",D759&lt;&gt;"Not required"),D759/COUNTRY_INFO!D759, 0)</f>
        <v>0</v>
      </c>
      <c r="AL759" s="260">
        <f>IF(AND(J759&lt;&gt;0,J759&lt;&gt;"Unknown",J759&lt;&gt;"Stopped",J759&lt;&gt;"Not required"),J759/COUNTRY_INFO!D759, 0)</f>
        <v>0</v>
      </c>
      <c r="AM759" s="260">
        <f>IF(AND(P759&lt;&gt;0,P759&lt;&gt;"Unknown",P759&lt;&gt;"Not required"),P759/(COUNTRY_INFO!E759+COUNTRY_INFO!F759), 0)</f>
        <v>1</v>
      </c>
      <c r="AN759" s="260">
        <f>IF(AND(Z759&lt;&gt;0,Z759&lt;&gt;"Unknown",Z759&lt;&gt;"Not required"),IF(COUNTRY_INFO!K759=1,1,IF(COUNTRY_INFO!K759=2,0.5*COUNTRY_INFO!F759/(0.5*COUNTRY_INFO!F759+0.2*COUNTRY_INFO!G759),IF(COUNTRY_INFO!K759=3,COUNTRY_INFO!F759/(COUNTRY_INFO!F759+COUNTRY_INFO!G759)))),0)</f>
        <v>0</v>
      </c>
      <c r="AO759" s="260">
        <f>IF(AND(Z759&lt;&gt;0,Z759&lt;&gt;"Unknown",Z759&lt;&gt;"Not required"),IF(COUNTRY_INFO!K759=1,0,IF(COUNTRY_INFO!K759=2,0.2*COUNTRY_INFO!G759/(0.5*COUNTRY_INFO!F759+0.2*COUNTRY_INFO!G759),IF(COUNTRY_INFO!K759=3,COUNTRY_INFO!G759/(COUNTRY_INFO!F759+COUNTRY_INFO!G759)))),0)</f>
        <v>0</v>
      </c>
      <c r="AP759" s="259">
        <f>MAX(COUNTRY_INFO!D759*AK759*PROFILE!$G$7,COUNTRY_INFO!D759*AL759*PROFILE!$G$7)</f>
        <v>0</v>
      </c>
      <c r="AQ759" s="259">
        <f>MAX(COUNTRY_INFO!D759*AK759*PROFILE!$G$8,COUNTRY_INFO!D759*AL759*PROFILE!$G$8,COUNTRY_INFO!D759*AM759*PROFILE!$G$8)</f>
        <v>19433.793486563121</v>
      </c>
      <c r="AR759" s="259">
        <f>MAX(COUNTRY_INFO!D759*AK759*PROFILE!$G$9,COUNTRY_INFO!D759*AL759*PROFILE!$G$9,COUNTRY_INFO!D759*AM759*PROFILE!$G$9,IF(AND(DISTRICT!Z759&lt;&gt;"Unknown",Z759&lt;&gt;"Not required"),COUNTRY_INFO!O759*DISTRICT!AN759,0))</f>
        <v>40358.307255790358</v>
      </c>
      <c r="AS759" s="259">
        <f>MAX(COUNTRY_INFO!D759*AK759*PROFILE!$G$10,COUNTRY_INFO!D759*AL759*PROFILE!$G$10,IF(AND(DISTRICT!Z759&lt;&gt;"Unknown",Z759&lt;&gt;"Not required"),COUNTRY_INFO!O759*DISTRICT!AO759,0))</f>
        <v>0</v>
      </c>
      <c r="AT759" s="259">
        <f t="shared" si="84"/>
        <v>59792.100742353476</v>
      </c>
      <c r="AU759" s="258">
        <f t="shared" si="79"/>
        <v>0</v>
      </c>
      <c r="AV759" s="259">
        <f>MAX('MDA2'!J759,'T1'!L759,'T2'!J759,T3_R1!K759,T3_R2!K759)</f>
        <v>0</v>
      </c>
      <c r="AW759" s="259">
        <f>MAX('MDA1'!K759,'MDA2'!K759,'MDA3'!I759,'MDA3'!L759,'T1'!M759,'T2'!K759,T3_R1!L759,T3_R2!L759)</f>
        <v>0</v>
      </c>
      <c r="AX759" s="259">
        <f>MAX('MDA1'!L759,'MDA2'!L759,'MDA3'!J759,'MDA3'!M759,'T1'!N759,'T2'!L759,T3_R1!M759,T3_R2!M759)</f>
        <v>0</v>
      </c>
      <c r="AY759" s="259">
        <f t="shared" si="85"/>
        <v>0</v>
      </c>
      <c r="AZ759" s="259">
        <f>MAX('MDA2'!J759,T759)</f>
        <v>0</v>
      </c>
      <c r="BA759" s="259">
        <f>MAX('MDA1'!K759,'MDA2'!K759,'MDA3'!I759,'MDA3'!L759,V759,AD759)</f>
        <v>0</v>
      </c>
      <c r="BB759" s="259">
        <f>MAX('MDA1'!L759,'MDA2'!L759,'MDA3'!J759,'MDA3'!M759,AF759)</f>
        <v>0</v>
      </c>
      <c r="BC759" s="259">
        <f t="shared" si="80"/>
        <v>0</v>
      </c>
      <c r="BD759" s="260">
        <f t="shared" si="81"/>
        <v>0</v>
      </c>
    </row>
    <row r="760" spans="1:56" x14ac:dyDescent="0.2">
      <c r="A760" s="10" t="str">
        <f>IF(COUNTRY_INFO!A760=0," ",COUNTRY_INFO!A760)</f>
        <v>Ethiopia</v>
      </c>
      <c r="B760" s="10" t="str">
        <f>IF(COUNTRY_INFO!B760=0," ",COUNTRY_INFO!B760)</f>
        <v>SNNPR Wolayita</v>
      </c>
      <c r="C760" s="87" t="str">
        <f>IF(COUNTRY_INFO!C760=0," ",COUNTRY_INFO!C760)</f>
        <v>Sodo Town</v>
      </c>
      <c r="D760" s="67">
        <f>COUNTRY_INFO!L760</f>
        <v>0</v>
      </c>
      <c r="E760" s="61"/>
      <c r="F760" s="61"/>
      <c r="G760" s="11">
        <f>MAX('MDA1'!M760,'MDA2'!M760)</f>
        <v>0</v>
      </c>
      <c r="H760" s="11">
        <f>IF(AND(COUNTRY_INFO!H760&gt;0,COUNTRY_INFO!H760&lt;4),IF(D760&gt;MAX('MDA1'!M760,'MDA2'!M760),MAX('MDA1'!M760,'MDA2'!M760),D760),0)</f>
        <v>0</v>
      </c>
      <c r="I760" s="73">
        <f>IF(AND(COUNTRY_INFO!H760&gt;0,COUNTRY_INFO!H760&lt;4), IF(G760/D760*100&lt;&gt;0, IF(G760/D760*100&gt;100,100,G760/D760*100), "-"),0)</f>
        <v>0</v>
      </c>
      <c r="J760" s="67">
        <f>COUNTRY_INFO!M760</f>
        <v>0</v>
      </c>
      <c r="K760" s="61"/>
      <c r="L760" s="61"/>
      <c r="M760" s="11">
        <f>MAX('MDA1'!M760,MAX('MDA3'!I760,'MDA3'!L760)+MAX('MDA3'!J760,'MDA3'!M760))</f>
        <v>0</v>
      </c>
      <c r="N760" s="11">
        <f>IF(AND(COUNTRY_INFO!I760&gt;0,COUNTRY_INFO!I760&lt;4),IF(J760&gt;MAX('MDA1'!M760,MAX('MDA3'!I760,'MDA3'!L760)+MAX('MDA3'!J760,'MDA3'!M760)),MAX('MDA1'!M760,MAX('MDA3'!I760,'MDA3'!L760)+MAX('MDA3'!J760,'MDA3'!M760)),J760),0)</f>
        <v>0</v>
      </c>
      <c r="O760" s="73">
        <f>IF(AND(COUNTRY_INFO!I760&gt;0,COUNTRY_INFO!I760&lt;4), IF(M760/J760*100&lt;&gt;0, IF(M760/J760*100&gt;100,100,M760/J760*100), "-"),0)</f>
        <v>0</v>
      </c>
      <c r="P760" s="67">
        <f>COUNTRY_INFO!N760</f>
        <v>53819</v>
      </c>
      <c r="Q760" s="61"/>
      <c r="R760" s="61"/>
      <c r="S760" s="11">
        <f>SUM(MAX('MDA2'!J760, 'T1'!L760, MAX(T3_R1!K760, T3_R2!K760)), MAX('MDA1'!K760, 'MDA2'!K760, 'T1'!M760, MAX(T3_R1!L760, T3_R2!L760)), MAX('MDA1'!L760, 'MDA2'!L760, 'T1'!N760, MAX(T3_R1!M760, T3_R2!M760)))</f>
        <v>0</v>
      </c>
      <c r="T760" s="11">
        <f>IF(AND(COUNTRY_INFO!J760&gt;1,COUNTRY_INFO!J760&lt;4),IF(COUNTRY_INFO!E760&gt;MAX('MDA2'!J760,'T1'!L760,MAX(T3_R1!K760,T3_R2!K760)),MAX('MDA2'!J760,'T1'!L760,MAX(T3_R1!K760,T3_R2!K760)),COUNTRY_INFO!E760),0)</f>
        <v>0</v>
      </c>
      <c r="U760" s="217" t="str">
        <f>IF(AND(COUNTRY_INFO!J760&gt;1,COUNTRY_INFO!J760&lt;4), IF(T760/COUNTRY_INFO!E760*100&lt;&gt;0, IF(T760/COUNTRY_INFO!E760*100&gt;100,100,T760/COUNTRY_INFO!E760*100), "-"),0)</f>
        <v>-</v>
      </c>
      <c r="V760" s="11">
        <f>IF(AND(COUNTRY_INFO!J760&gt;1,COUNTRY_INFO!J760&lt;4),IF(COUNTRY_INFO!F760&gt;MAX('MDA1'!K760,'MDA2'!K760,'T1'!M760,MAX(T3_R1!L760,T3_R2!L760)),MAX('MDA1'!K760,'MDA2'!K760,'T1'!M760,MAX(T3_R1!L760,T3_R2!L760)),COUNTRY_INFO!F760),0)</f>
        <v>0</v>
      </c>
      <c r="W760" s="217" t="str">
        <f>IF(AND(COUNTRY_INFO!J760&gt;1,COUNTRY_INFO!J760&lt;4), IF(V760/COUNTRY_INFO!F760*100&lt;&gt;0, IF(V760/COUNTRY_INFO!F760*100&gt;100,100,V760/COUNTRY_INFO!F760*100), "-"),0)</f>
        <v>-</v>
      </c>
      <c r="X760" s="11">
        <f t="shared" si="82"/>
        <v>0</v>
      </c>
      <c r="Y760" s="73" t="str">
        <f>IF(AND(COUNTRY_INFO!J760&gt;1,COUNTRY_INFO!J760&lt;4), IF(S760/P760*100&lt;&gt;0, IF(X760/P760*100&gt;100,100,X760/P760*100), "-"),0)</f>
        <v>-</v>
      </c>
      <c r="Z760" s="67">
        <f>COUNTRY_INFO!O760</f>
        <v>11945.34</v>
      </c>
      <c r="AA760" s="61"/>
      <c r="AB760" s="61"/>
      <c r="AC760" s="11">
        <f>MAX('T1'!L760,'T2'!J760)+MAX('T1'!M760,'T2'!K760)+MAX('T1'!N760,'T2'!L760)</f>
        <v>0</v>
      </c>
      <c r="AD760" s="11">
        <f>IF(COUNTRY_INFO!K760=1,IF(COUNTRY_INFO!F760*0.33&gt;MAX('T1'!M760,'T2'!K760),MAX('T1'!M760,'T2'!K760),COUNTRY_INFO!F760*0.33),IF(COUNTRY_INFO!K760=2,IF(COUNTRY_INFO!F760*0.5&gt;MAX('T1'!M760,'T2'!K760),MAX('T1'!M760,'T2'!K760),COUNTRY_INFO!F760*0.5),IF(COUNTRY_INFO!K760=3,IF(COUNTRY_INFO!F760&gt;MAX('T1'!M760,'T2'!K760),MAX('T1'!M760,'T2'!K760),COUNTRY_INFO!F760),0)))</f>
        <v>0</v>
      </c>
      <c r="AE760" s="217">
        <f>IF(AND(COUNTRY_INFO!K760&gt;0,COUNTRY_INFO!K760&lt;4),IF(Z760&gt;0,IF(COUNTRY_INFO!K760=1, AD760/(COUNTRY_INFO!F760*0.33)*100, IF(COUNTRY_INFO!K760=2, AD760/(COUNTRY_INFO!F760*0.5)*100, IF(COUNTRY_INFO!K760=3, AD760/COUNTRY_INFO!F760*100))),"-"),0)</f>
        <v>0</v>
      </c>
      <c r="AF760" s="11">
        <f>IF(COUNTRY_INFO!K760=2,IF(COUNTRY_INFO!G760*0.2&gt;MAX('T1'!N760,'T2'!L760),MAX('T1'!N760,'T2'!L760),COUNTRY_INFO!G760*0.2),IF(COUNTRY_INFO!K760=3,IF(COUNTRY_INFO!G760&gt;MAX('T1'!N760,'T2'!L760),MAX('T1'!N760,'T2'!L760),COUNTRY_INFO!G760),0))</f>
        <v>0</v>
      </c>
      <c r="AG760" s="217">
        <f>IF(AND(COUNTRY_INFO!K760&gt;0,COUNTRY_INFO!K760&lt;4),IF(Z760&gt;0,IF(COUNTRY_INFO!K760=1, 0, IF(COUNTRY_INFO!K760=2, AF760/(COUNTRY_INFO!G760*0.2)*100, IF(COUNTRY_INFO!K760=3, AF760/COUNTRY_INFO!G760*100))),"-"),0)</f>
        <v>0</v>
      </c>
      <c r="AH760" s="11">
        <f t="shared" si="83"/>
        <v>0</v>
      </c>
      <c r="AI760" s="73" t="str">
        <f>IF(AND(COUNTRY_INFO!K760&gt;0,COUNTRY_INFO!K760&lt;4), IF(AC760/Z760*100&lt;&gt;0, IF(AH760/Z760*100&gt;100,100,AH760/Z760*100), "-"),0)</f>
        <v>-</v>
      </c>
      <c r="AJ760" s="261"/>
      <c r="AK760" s="260">
        <f>IF(AND(D760&lt;&gt;0, D760&lt;&gt;"Unknown",D760&lt;&gt;"Stopped",D760&lt;&gt;"Not required"),D760/COUNTRY_INFO!D760, 0)</f>
        <v>0</v>
      </c>
      <c r="AL760" s="260">
        <f>IF(AND(J760&lt;&gt;0,J760&lt;&gt;"Unknown",J760&lt;&gt;"Stopped",J760&lt;&gt;"Not required"),J760/COUNTRY_INFO!D760, 0)</f>
        <v>0</v>
      </c>
      <c r="AM760" s="260">
        <f>IF(AND(P760&lt;&gt;0,P760&lt;&gt;"Unknown",P760&lt;&gt;"Not required"),P760/(COUNTRY_INFO!E760+COUNTRY_INFO!F760), 0)</f>
        <v>1</v>
      </c>
      <c r="AN760" s="260">
        <f>IF(AND(Z760&lt;&gt;0,Z760&lt;&gt;"Unknown",Z760&lt;&gt;"Not required"),IF(COUNTRY_INFO!K760=1,1,IF(COUNTRY_INFO!K760=2,0.5*COUNTRY_INFO!F760/(0.5*COUNTRY_INFO!F760+0.2*COUNTRY_INFO!G760),IF(COUNTRY_INFO!K760=3,COUNTRY_INFO!F760/(COUNTRY_INFO!F760+COUNTRY_INFO!G760)))),0)</f>
        <v>1</v>
      </c>
      <c r="AO760" s="260">
        <f>IF(AND(Z760&lt;&gt;0,Z760&lt;&gt;"Unknown",Z760&lt;&gt;"Not required"),IF(COUNTRY_INFO!K760=1,0,IF(COUNTRY_INFO!K760=2,0.2*COUNTRY_INFO!G760/(0.5*COUNTRY_INFO!F760+0.2*COUNTRY_INFO!G760),IF(COUNTRY_INFO!K760=3,COUNTRY_INFO!G760/(COUNTRY_INFO!F760+COUNTRY_INFO!G760)))),0)</f>
        <v>0</v>
      </c>
      <c r="AP760" s="259">
        <f>MAX(COUNTRY_INFO!D760*AK760*PROFILE!$G$7,COUNTRY_INFO!D760*AL760*PROFILE!$G$7)</f>
        <v>0</v>
      </c>
      <c r="AQ760" s="259">
        <f>MAX(COUNTRY_INFO!D760*AK760*PROFILE!$G$8,COUNTRY_INFO!D760*AL760*PROFILE!$G$8,COUNTRY_INFO!D760*AM760*PROFILE!$G$8)</f>
        <v>16457.048247269533</v>
      </c>
      <c r="AR760" s="259">
        <f>MAX(COUNTRY_INFO!D760*AK760*PROFILE!$G$9,COUNTRY_INFO!D760*AL760*PROFILE!$G$9,COUNTRY_INFO!D760*AM760*PROFILE!$G$9,IF(AND(DISTRICT!Z760&lt;&gt;"Unknown",Z760&lt;&gt;"Not required"),COUNTRY_INFO!O760*DISTRICT!AN760,0))</f>
        <v>34176.47769828856</v>
      </c>
      <c r="AS760" s="259">
        <f>MAX(COUNTRY_INFO!D760*AK760*PROFILE!$G$10,COUNTRY_INFO!D760*AL760*PROFILE!$G$10,IF(AND(DISTRICT!Z760&lt;&gt;"Unknown",Z760&lt;&gt;"Not required"),COUNTRY_INFO!O760*DISTRICT!AO760,0))</f>
        <v>0</v>
      </c>
      <c r="AT760" s="259">
        <f t="shared" si="84"/>
        <v>50633.525945558096</v>
      </c>
      <c r="AU760" s="258">
        <f t="shared" si="79"/>
        <v>0</v>
      </c>
      <c r="AV760" s="259">
        <f>MAX('MDA2'!J760,'T1'!L760,'T2'!J760,T3_R1!K760,T3_R2!K760)</f>
        <v>0</v>
      </c>
      <c r="AW760" s="259">
        <f>MAX('MDA1'!K760,'MDA2'!K760,'MDA3'!I760,'MDA3'!L760,'T1'!M760,'T2'!K760,T3_R1!L760,T3_R2!L760)</f>
        <v>0</v>
      </c>
      <c r="AX760" s="259">
        <f>MAX('MDA1'!L760,'MDA2'!L760,'MDA3'!J760,'MDA3'!M760,'T1'!N760,'T2'!L760,T3_R1!M760,T3_R2!M760)</f>
        <v>0</v>
      </c>
      <c r="AY760" s="259">
        <f t="shared" si="85"/>
        <v>0</v>
      </c>
      <c r="AZ760" s="259">
        <f>MAX('MDA2'!J760,T760)</f>
        <v>0</v>
      </c>
      <c r="BA760" s="259">
        <f>MAX('MDA1'!K760,'MDA2'!K760,'MDA3'!I760,'MDA3'!L760,V760,AD760)</f>
        <v>0</v>
      </c>
      <c r="BB760" s="259">
        <f>MAX('MDA1'!L760,'MDA2'!L760,'MDA3'!J760,'MDA3'!M760,AF760)</f>
        <v>0</v>
      </c>
      <c r="BC760" s="259">
        <f t="shared" si="80"/>
        <v>0</v>
      </c>
      <c r="BD760" s="260">
        <f t="shared" si="81"/>
        <v>0</v>
      </c>
    </row>
    <row r="761" spans="1:56" x14ac:dyDescent="0.2">
      <c r="A761" s="10" t="str">
        <f>IF(COUNTRY_INFO!A761=0," ",COUNTRY_INFO!A761)</f>
        <v>Ethiopia</v>
      </c>
      <c r="B761" s="10" t="str">
        <f>IF(COUNTRY_INFO!B761=0," ",COUNTRY_INFO!B761)</f>
        <v>SNNPR Wolayita</v>
      </c>
      <c r="C761" s="87" t="str">
        <f>IF(COUNTRY_INFO!C761=0," ",COUNTRY_INFO!C761)</f>
        <v>Sodo Zuria</v>
      </c>
      <c r="D761" s="67">
        <f>COUNTRY_INFO!L761</f>
        <v>133666</v>
      </c>
      <c r="E761" s="61"/>
      <c r="F761" s="61"/>
      <c r="G761" s="11">
        <f>MAX('MDA1'!M761,'MDA2'!M761)</f>
        <v>109982</v>
      </c>
      <c r="H761" s="11">
        <f>IF(AND(COUNTRY_INFO!H761&gt;0,COUNTRY_INFO!H761&lt;4),IF(D761&gt;MAX('MDA1'!M761,'MDA2'!M761),MAX('MDA1'!M761,'MDA2'!M761),D761),0)</f>
        <v>109982</v>
      </c>
      <c r="I761" s="73">
        <f>IF(AND(COUNTRY_INFO!H761&gt;0,COUNTRY_INFO!H761&lt;4), IF(G761/D761*100&lt;&gt;0, IF(G761/D761*100&gt;100,100,G761/D761*100), "-"),0)</f>
        <v>82.281208385079225</v>
      </c>
      <c r="J761" s="67" t="str">
        <f>COUNTRY_INFO!M761</f>
        <v>Unknown</v>
      </c>
      <c r="K761" s="61"/>
      <c r="L761" s="61"/>
      <c r="M761" s="11">
        <f>MAX('MDA1'!M761,MAX('MDA3'!I761,'MDA3'!L761)+MAX('MDA3'!J761,'MDA3'!M761))</f>
        <v>109982</v>
      </c>
      <c r="N761" s="11">
        <f>IF(AND(COUNTRY_INFO!I761&gt;0,COUNTRY_INFO!I761&lt;4),IF(J761&gt;MAX('MDA1'!M761,MAX('MDA3'!I761,'MDA3'!L761)+MAX('MDA3'!J761,'MDA3'!M761)),MAX('MDA1'!M761,MAX('MDA3'!I761,'MDA3'!L761)+MAX('MDA3'!J761,'MDA3'!M761)),J761),0)</f>
        <v>0</v>
      </c>
      <c r="O761" s="73">
        <f>IF(AND(COUNTRY_INFO!I761&gt;0,COUNTRY_INFO!I761&lt;4), IF(M761/J761*100&lt;&gt;0, IF(M761/J761*100&gt;100,100,M761/J761*100), "-"),0)</f>
        <v>0</v>
      </c>
      <c r="P761" s="67">
        <f>COUNTRY_INFO!N761</f>
        <v>64023</v>
      </c>
      <c r="Q761" s="61"/>
      <c r="R761" s="61"/>
      <c r="S761" s="11">
        <f>SUM(MAX('MDA2'!J761, 'T1'!L761, MAX(T3_R1!K761, T3_R2!K761)), MAX('MDA1'!K761, 'MDA2'!K761, 'T1'!M761, MAX(T3_R1!L761, T3_R2!L761)), MAX('MDA1'!L761, 'MDA2'!L761, 'T1'!N761, MAX(T3_R1!M761, T3_R2!M761)))</f>
        <v>109982</v>
      </c>
      <c r="T761" s="11">
        <f>IF(AND(COUNTRY_INFO!J761&gt;1,COUNTRY_INFO!J761&lt;4),IF(COUNTRY_INFO!E761&gt;MAX('MDA2'!J761,'T1'!L761,MAX(T3_R1!K761,T3_R2!K761)),MAX('MDA2'!J761,'T1'!L761,MAX(T3_R1!K761,T3_R2!K761)),COUNTRY_INFO!E761),0)</f>
        <v>0</v>
      </c>
      <c r="U761" s="217" t="str">
        <f>IF(AND(COUNTRY_INFO!J761&gt;1,COUNTRY_INFO!J761&lt;4), IF(T761/COUNTRY_INFO!E761*100&lt;&gt;0, IF(T761/COUNTRY_INFO!E761*100&gt;100,100,T761/COUNTRY_INFO!E761*100), "-"),0)</f>
        <v>-</v>
      </c>
      <c r="V761" s="11">
        <f>IF(AND(COUNTRY_INFO!J761&gt;1,COUNTRY_INFO!J761&lt;4),IF(COUNTRY_INFO!F761&gt;MAX('MDA1'!K761,'MDA2'!K761,'T1'!M761,MAX(T3_R1!L761,T3_R2!L761)),MAX('MDA1'!K761,'MDA2'!K761,'T1'!M761,MAX(T3_R1!L761,T3_R2!L761)),COUNTRY_INFO!F761),0)</f>
        <v>39834</v>
      </c>
      <c r="W761" s="217">
        <f>IF(AND(COUNTRY_INFO!J761&gt;1,COUNTRY_INFO!J761&lt;4), IF(V761/COUNTRY_INFO!F761*100&lt;&gt;0, IF(V761/COUNTRY_INFO!F761*100&gt;100,100,V761/COUNTRY_INFO!F761*100), "-"),0)</f>
        <v>92.505979888994688</v>
      </c>
      <c r="X761" s="11">
        <f t="shared" si="82"/>
        <v>39834</v>
      </c>
      <c r="Y761" s="73">
        <f>IF(AND(COUNTRY_INFO!J761&gt;1,COUNTRY_INFO!J761&lt;4), IF(S761/P761*100&lt;&gt;0, IF(X761/P761*100&gt;100,100,X761/P761*100), "-"),0)</f>
        <v>62.218265310903895</v>
      </c>
      <c r="Z761" s="67">
        <f>COUNTRY_INFO!O761</f>
        <v>14210.130000000001</v>
      </c>
      <c r="AA761" s="61"/>
      <c r="AB761" s="61"/>
      <c r="AC761" s="11">
        <f>MAX('T1'!L761,'T2'!J761)+MAX('T1'!M761,'T2'!K761)+MAX('T1'!N761,'T2'!L761)</f>
        <v>0</v>
      </c>
      <c r="AD761" s="11">
        <f>IF(COUNTRY_INFO!K761=1,IF(COUNTRY_INFO!F761*0.33&gt;MAX('T1'!M761,'T2'!K761),MAX('T1'!M761,'T2'!K761),COUNTRY_INFO!F761*0.33),IF(COUNTRY_INFO!K761=2,IF(COUNTRY_INFO!F761*0.5&gt;MAX('T1'!M761,'T2'!K761),MAX('T1'!M761,'T2'!K761),COUNTRY_INFO!F761*0.5),IF(COUNTRY_INFO!K761=3,IF(COUNTRY_INFO!F761&gt;MAX('T1'!M761,'T2'!K761),MAX('T1'!M761,'T2'!K761),COUNTRY_INFO!F761),0)))</f>
        <v>0</v>
      </c>
      <c r="AE761" s="217">
        <f>IF(AND(COUNTRY_INFO!K761&gt;0,COUNTRY_INFO!K761&lt;4),IF(Z761&gt;0,IF(COUNTRY_INFO!K761=1, AD761/(COUNTRY_INFO!F761*0.33)*100, IF(COUNTRY_INFO!K761=2, AD761/(COUNTRY_INFO!F761*0.5)*100, IF(COUNTRY_INFO!K761=3, AD761/COUNTRY_INFO!F761*100))),"-"),0)</f>
        <v>0</v>
      </c>
      <c r="AF761" s="11">
        <f>IF(COUNTRY_INFO!K761=2,IF(COUNTRY_INFO!G761*0.2&gt;MAX('T1'!N761,'T2'!L761),MAX('T1'!N761,'T2'!L761),COUNTRY_INFO!G761*0.2),IF(COUNTRY_INFO!K761=3,IF(COUNTRY_INFO!G761&gt;MAX('T1'!N761,'T2'!L761),MAX('T1'!N761,'T2'!L761),COUNTRY_INFO!G761),0))</f>
        <v>0</v>
      </c>
      <c r="AG761" s="217">
        <f>IF(AND(COUNTRY_INFO!K761&gt;0,COUNTRY_INFO!K761&lt;4),IF(Z761&gt;0,IF(COUNTRY_INFO!K761=1, 0, IF(COUNTRY_INFO!K761=2, AF761/(COUNTRY_INFO!G761*0.2)*100, IF(COUNTRY_INFO!K761=3, AF761/COUNTRY_INFO!G761*100))),"-"),0)</f>
        <v>0</v>
      </c>
      <c r="AH761" s="11">
        <f t="shared" si="83"/>
        <v>0</v>
      </c>
      <c r="AI761" s="73" t="str">
        <f>IF(AND(COUNTRY_INFO!K761&gt;0,COUNTRY_INFO!K761&lt;4), IF(AC761/Z761*100&lt;&gt;0, IF(AH761/Z761*100&gt;100,100,AH761/Z761*100), "-"),0)</f>
        <v>-</v>
      </c>
      <c r="AJ761" s="261"/>
      <c r="AK761" s="260">
        <f>IF(AND(D761&lt;&gt;0, D761&lt;&gt;"Unknown",D761&lt;&gt;"Stopped",D761&lt;&gt;"Not required"),D761/COUNTRY_INFO!D761, 0)</f>
        <v>1</v>
      </c>
      <c r="AL761" s="260">
        <f>IF(AND(J761&lt;&gt;0,J761&lt;&gt;"Unknown",J761&lt;&gt;"Stopped",J761&lt;&gt;"Not required"),J761/COUNTRY_INFO!D761, 0)</f>
        <v>0</v>
      </c>
      <c r="AM761" s="260">
        <f>IF(AND(P761&lt;&gt;0,P761&lt;&gt;"Unknown",P761&lt;&gt;"Not required"),P761/(COUNTRY_INFO!E761+COUNTRY_INFO!F761), 0)</f>
        <v>1</v>
      </c>
      <c r="AN761" s="260">
        <f>IF(AND(Z761&lt;&gt;0,Z761&lt;&gt;"Unknown",Z761&lt;&gt;"Not required"),IF(COUNTRY_INFO!K761=1,1,IF(COUNTRY_INFO!K761=2,0.5*COUNTRY_INFO!F761/(0.5*COUNTRY_INFO!F761+0.2*COUNTRY_INFO!G761),IF(COUNTRY_INFO!K761=3,COUNTRY_INFO!F761/(COUNTRY_INFO!F761+COUNTRY_INFO!G761)))),0)</f>
        <v>1</v>
      </c>
      <c r="AO761" s="260">
        <f>IF(AND(Z761&lt;&gt;0,Z761&lt;&gt;"Unknown",Z761&lt;&gt;"Not required"),IF(COUNTRY_INFO!K761=1,0,IF(COUNTRY_INFO!K761=2,0.2*COUNTRY_INFO!G761/(0.5*COUNTRY_INFO!F761+0.2*COUNTRY_INFO!G761),IF(COUNTRY_INFO!K761=3,COUNTRY_INFO!G761/(COUNTRY_INFO!F761+COUNTRY_INFO!G761)))),0)</f>
        <v>0</v>
      </c>
      <c r="AP761" s="259">
        <f>MAX(COUNTRY_INFO!D761*AK761*PROFILE!$G$7,COUNTRY_INFO!D761*AL761*PROFILE!$G$7)</f>
        <v>1.3995207333050565E-2</v>
      </c>
      <c r="AQ761" s="259">
        <f>MAX(COUNTRY_INFO!D761*AK761*PROFILE!$G$8,COUNTRY_INFO!D761*AL761*PROFILE!$G$8,COUNTRY_INFO!D761*AM761*PROFILE!$G$8)</f>
        <v>19577.328732307447</v>
      </c>
      <c r="AR761" s="259">
        <f>MAX(COUNTRY_INFO!D761*AK761*PROFILE!$G$9,COUNTRY_INFO!D761*AL761*PROFILE!$G$9,COUNTRY_INFO!D761*AM761*PROFILE!$G$9,IF(AND(DISTRICT!Z761&lt;&gt;"Unknown",Z761&lt;&gt;"Not required"),COUNTRY_INFO!O761*DISTRICT!AN761,0))</f>
        <v>40656.387996114689</v>
      </c>
      <c r="AS761" s="259">
        <f>MAX(COUNTRY_INFO!D761*AK761*PROFILE!$G$10,COUNTRY_INFO!D761*AL761*PROFILE!$G$10,IF(AND(DISTRICT!Z761&lt;&gt;"Unknown",Z761&lt;&gt;"Not required"),COUNTRY_INFO!O761*DISTRICT!AO761,0))</f>
        <v>73432.269276370527</v>
      </c>
      <c r="AT761" s="259">
        <f t="shared" si="84"/>
        <v>133666</v>
      </c>
      <c r="AU761" s="258">
        <f t="shared" si="79"/>
        <v>0</v>
      </c>
      <c r="AV761" s="259">
        <f>MAX('MDA2'!J761,'T1'!L761,'T2'!J761,T3_R1!K761,T3_R2!K761)</f>
        <v>0</v>
      </c>
      <c r="AW761" s="259">
        <f>MAX('MDA1'!K761,'MDA2'!K761,'MDA3'!I761,'MDA3'!L761,'T1'!M761,'T2'!K761,T3_R1!L761,T3_R2!L761)</f>
        <v>39834</v>
      </c>
      <c r="AX761" s="259">
        <f>MAX('MDA1'!L761,'MDA2'!L761,'MDA3'!J761,'MDA3'!M761,'T1'!N761,'T2'!L761,T3_R1!M761,T3_R2!M761)</f>
        <v>70148</v>
      </c>
      <c r="AY761" s="259">
        <f t="shared" si="85"/>
        <v>109982</v>
      </c>
      <c r="AZ761" s="259">
        <f>MAX('MDA2'!J761,T761)</f>
        <v>0</v>
      </c>
      <c r="BA761" s="259">
        <f>MAX('MDA1'!K761,'MDA2'!K761,'MDA3'!I761,'MDA3'!L761,V761,AD761)</f>
        <v>39834</v>
      </c>
      <c r="BB761" s="259">
        <f>MAX('MDA1'!L761,'MDA2'!L761,'MDA3'!J761,'MDA3'!M761,AF761)</f>
        <v>70148</v>
      </c>
      <c r="BC761" s="259">
        <f t="shared" si="80"/>
        <v>109982</v>
      </c>
      <c r="BD761" s="260">
        <f t="shared" si="81"/>
        <v>82.281208385079225</v>
      </c>
    </row>
    <row r="762" spans="1:56" x14ac:dyDescent="0.2">
      <c r="A762" s="10" t="str">
        <f>IF(COUNTRY_INFO!A762=0," ",COUNTRY_INFO!A762)</f>
        <v>Ethiopia</v>
      </c>
      <c r="B762" s="10" t="str">
        <f>IF(COUNTRY_INFO!B762=0," ",COUNTRY_INFO!B762)</f>
        <v>SNNPR Yem Special Woreda</v>
      </c>
      <c r="C762" s="87" t="str">
        <f>IF(COUNTRY_INFO!C762=0," ",COUNTRY_INFO!C762)</f>
        <v>Yem</v>
      </c>
      <c r="D762" s="67">
        <f>COUNTRY_INFO!L762</f>
        <v>0</v>
      </c>
      <c r="E762" s="61"/>
      <c r="F762" s="61"/>
      <c r="G762" s="11">
        <f>MAX('MDA1'!M762,'MDA2'!M762)</f>
        <v>0</v>
      </c>
      <c r="H762" s="11">
        <f>IF(AND(COUNTRY_INFO!H762&gt;0,COUNTRY_INFO!H762&lt;4),IF(D762&gt;MAX('MDA1'!M762,'MDA2'!M762),MAX('MDA1'!M762,'MDA2'!M762),D762),0)</f>
        <v>0</v>
      </c>
      <c r="I762" s="73">
        <f>IF(AND(COUNTRY_INFO!H762&gt;0,COUNTRY_INFO!H762&lt;4), IF(G762/D762*100&lt;&gt;0, IF(G762/D762*100&gt;100,100,G762/D762*100), "-"),0)</f>
        <v>0</v>
      </c>
      <c r="J762" s="67">
        <f>COUNTRY_INFO!M762</f>
        <v>86883</v>
      </c>
      <c r="K762" s="61"/>
      <c r="L762" s="61"/>
      <c r="M762" s="11">
        <f>MAX('MDA1'!M762,MAX('MDA3'!I762,'MDA3'!L762)+MAX('MDA3'!J762,'MDA3'!M762))</f>
        <v>72459</v>
      </c>
      <c r="N762" s="11">
        <f>IF(AND(COUNTRY_INFO!I762&gt;0,COUNTRY_INFO!I762&lt;4),IF(J762&gt;MAX('MDA1'!M762,MAX('MDA3'!I762,'MDA3'!L762)+MAX('MDA3'!J762,'MDA3'!M762)),MAX('MDA1'!M762,MAX('MDA3'!I762,'MDA3'!L762)+MAX('MDA3'!J762,'MDA3'!M762)),J762),0)</f>
        <v>72459</v>
      </c>
      <c r="O762" s="73">
        <f>IF(AND(COUNTRY_INFO!I762&gt;0,COUNTRY_INFO!I762&lt;4), IF(M762/J762*100&lt;&gt;0, IF(M762/J762*100&gt;100,100,M762/J762*100), "-"),0)</f>
        <v>83.398363316183833</v>
      </c>
      <c r="P762" s="67">
        <f>COUNTRY_INFO!N762</f>
        <v>41615</v>
      </c>
      <c r="Q762" s="61"/>
      <c r="R762" s="61"/>
      <c r="S762" s="11">
        <f>SUM(MAX('MDA2'!J762, 'T1'!L762, MAX(T3_R1!K762, T3_R2!K762)), MAX('MDA1'!K762, 'MDA2'!K762, 'T1'!M762, MAX(T3_R1!L762, T3_R2!L762)), MAX('MDA1'!L762, 'MDA2'!L762, 'T1'!N762, MAX(T3_R1!M762, T3_R2!M762)))</f>
        <v>0</v>
      </c>
      <c r="T762" s="11">
        <f>IF(AND(COUNTRY_INFO!J762&gt;1,COUNTRY_INFO!J762&lt;4),IF(COUNTRY_INFO!E762&gt;MAX('MDA2'!J762,'T1'!L762,MAX(T3_R1!K762,T3_R2!K762)),MAX('MDA2'!J762,'T1'!L762,MAX(T3_R1!K762,T3_R2!K762)),COUNTRY_INFO!E762),0)</f>
        <v>0</v>
      </c>
      <c r="U762" s="217" t="str">
        <f>IF(AND(COUNTRY_INFO!J762&gt;1,COUNTRY_INFO!J762&lt;4), IF(T762/COUNTRY_INFO!E762*100&lt;&gt;0, IF(T762/COUNTRY_INFO!E762*100&gt;100,100,T762/COUNTRY_INFO!E762*100), "-"),0)</f>
        <v>-</v>
      </c>
      <c r="V762" s="11">
        <f>IF(AND(COUNTRY_INFO!J762&gt;1,COUNTRY_INFO!J762&lt;4),IF(COUNTRY_INFO!F762&gt;MAX('MDA1'!K762,'MDA2'!K762,'T1'!M762,MAX(T3_R1!L762,T3_R2!L762)),MAX('MDA1'!K762,'MDA2'!K762,'T1'!M762,MAX(T3_R1!L762,T3_R2!L762)),COUNTRY_INFO!F762),0)</f>
        <v>0</v>
      </c>
      <c r="W762" s="217" t="str">
        <f>IF(AND(COUNTRY_INFO!J762&gt;1,COUNTRY_INFO!J762&lt;4), IF(V762/COUNTRY_INFO!F762*100&lt;&gt;0, IF(V762/COUNTRY_INFO!F762*100&gt;100,100,V762/COUNTRY_INFO!F762*100), "-"),0)</f>
        <v>-</v>
      </c>
      <c r="X762" s="11">
        <f t="shared" si="82"/>
        <v>0</v>
      </c>
      <c r="Y762" s="73" t="str">
        <f>IF(AND(COUNTRY_INFO!J762&gt;1,COUNTRY_INFO!J762&lt;4), IF(S762/P762*100&lt;&gt;0, IF(X762/P762*100&gt;100,100,X762/P762*100), "-"),0)</f>
        <v>-</v>
      </c>
      <c r="Z762" s="67">
        <f>COUNTRY_INFO!O762</f>
        <v>0</v>
      </c>
      <c r="AA762" s="61"/>
      <c r="AB762" s="61"/>
      <c r="AC762" s="11">
        <f>MAX('T1'!L762,'T2'!J762)+MAX('T1'!M762,'T2'!K762)+MAX('T1'!N762,'T2'!L762)</f>
        <v>0</v>
      </c>
      <c r="AD762" s="11">
        <f>IF(COUNTRY_INFO!K762=1,IF(COUNTRY_INFO!F762*0.33&gt;MAX('T1'!M762,'T2'!K762),MAX('T1'!M762,'T2'!K762),COUNTRY_INFO!F762*0.33),IF(COUNTRY_INFO!K762=2,IF(COUNTRY_INFO!F762*0.5&gt;MAX('T1'!M762,'T2'!K762),MAX('T1'!M762,'T2'!K762),COUNTRY_INFO!F762*0.5),IF(COUNTRY_INFO!K762=3,IF(COUNTRY_INFO!F762&gt;MAX('T1'!M762,'T2'!K762),MAX('T1'!M762,'T2'!K762),COUNTRY_INFO!F762),0)))</f>
        <v>0</v>
      </c>
      <c r="AE762" s="217">
        <f>IF(AND(COUNTRY_INFO!K762&gt;0,COUNTRY_INFO!K762&lt;4),IF(Z762&gt;0,IF(COUNTRY_INFO!K762=1, AD762/(COUNTRY_INFO!F762*0.33)*100, IF(COUNTRY_INFO!K762=2, AD762/(COUNTRY_INFO!F762*0.5)*100, IF(COUNTRY_INFO!K762=3, AD762/COUNTRY_INFO!F762*100))),"-"),0)</f>
        <v>0</v>
      </c>
      <c r="AF762" s="11">
        <f>IF(COUNTRY_INFO!K762=2,IF(COUNTRY_INFO!G762*0.2&gt;MAX('T1'!N762,'T2'!L762),MAX('T1'!N762,'T2'!L762),COUNTRY_INFO!G762*0.2),IF(COUNTRY_INFO!K762=3,IF(COUNTRY_INFO!G762&gt;MAX('T1'!N762,'T2'!L762),MAX('T1'!N762,'T2'!L762),COUNTRY_INFO!G762),0))</f>
        <v>0</v>
      </c>
      <c r="AG762" s="217">
        <f>IF(AND(COUNTRY_INFO!K762&gt;0,COUNTRY_INFO!K762&lt;4),IF(Z762&gt;0,IF(COUNTRY_INFO!K762=1, 0, IF(COUNTRY_INFO!K762=2, AF762/(COUNTRY_INFO!G762*0.2)*100, IF(COUNTRY_INFO!K762=3, AF762/COUNTRY_INFO!G762*100))),"-"),0)</f>
        <v>0</v>
      </c>
      <c r="AH762" s="11">
        <f t="shared" si="83"/>
        <v>0</v>
      </c>
      <c r="AI762" s="73">
        <f>IF(AND(COUNTRY_INFO!K762&gt;0,COUNTRY_INFO!K762&lt;4), IF(AC762/Z762*100&lt;&gt;0, IF(AH762/Z762*100&gt;100,100,AH762/Z762*100), "-"),0)</f>
        <v>0</v>
      </c>
      <c r="AJ762" s="261"/>
      <c r="AK762" s="260">
        <f>IF(AND(D762&lt;&gt;0, D762&lt;&gt;"Unknown",D762&lt;&gt;"Stopped",D762&lt;&gt;"Not required"),D762/COUNTRY_INFO!D762, 0)</f>
        <v>0</v>
      </c>
      <c r="AL762" s="260">
        <f>IF(AND(J762&lt;&gt;0,J762&lt;&gt;"Unknown",J762&lt;&gt;"Stopped",J762&lt;&gt;"Not required"),J762/COUNTRY_INFO!D762, 0)</f>
        <v>1</v>
      </c>
      <c r="AM762" s="260">
        <f>IF(AND(P762&lt;&gt;0,P762&lt;&gt;"Unknown",P762&lt;&gt;"Not required"),P762/(COUNTRY_INFO!E762+COUNTRY_INFO!F762), 0)</f>
        <v>1</v>
      </c>
      <c r="AN762" s="260">
        <f>IF(AND(Z762&lt;&gt;0,Z762&lt;&gt;"Unknown",Z762&lt;&gt;"Not required"),IF(COUNTRY_INFO!K762=1,1,IF(COUNTRY_INFO!K762=2,0.5*COUNTRY_INFO!F762/(0.5*COUNTRY_INFO!F762+0.2*COUNTRY_INFO!G762),IF(COUNTRY_INFO!K762=3,COUNTRY_INFO!F762/(COUNTRY_INFO!F762+COUNTRY_INFO!G762)))),0)</f>
        <v>0</v>
      </c>
      <c r="AO762" s="260">
        <f>IF(AND(Z762&lt;&gt;0,Z762&lt;&gt;"Unknown",Z762&lt;&gt;"Not required"),IF(COUNTRY_INFO!K762=1,0,IF(COUNTRY_INFO!K762=2,0.2*COUNTRY_INFO!G762/(0.5*COUNTRY_INFO!F762+0.2*COUNTRY_INFO!G762),IF(COUNTRY_INFO!K762=3,COUNTRY_INFO!G762/(COUNTRY_INFO!F762+COUNTRY_INFO!G762)))),0)</f>
        <v>0</v>
      </c>
      <c r="AP762" s="259">
        <f>MAX(COUNTRY_INFO!D762*AK762*PROFILE!$G$7,COUNTRY_INFO!D762*AL762*PROFILE!$G$7)</f>
        <v>9.0968952367650128E-3</v>
      </c>
      <c r="AQ762" s="259">
        <f>MAX(COUNTRY_INFO!D762*AK762*PROFILE!$G$8,COUNTRY_INFO!D762*AL762*PROFILE!$G$8,COUNTRY_INFO!D762*AM762*PROFILE!$G$8)</f>
        <v>12725.278322453489</v>
      </c>
      <c r="AR762" s="259">
        <f>MAX(COUNTRY_INFO!D762*AK762*PROFILE!$G$9,COUNTRY_INFO!D762*AL762*PROFILE!$G$9,COUNTRY_INFO!D762*AM762*PROFILE!$G$9,IF(AND(DISTRICT!Z762&lt;&gt;"Unknown",Z762&lt;&gt;"Not required"),COUNTRY_INFO!O762*DISTRICT!AN762,0))</f>
        <v>26426.682613876623</v>
      </c>
      <c r="AS762" s="259">
        <f>MAX(COUNTRY_INFO!D762*AK762*PROFILE!$G$10,COUNTRY_INFO!D762*AL762*PROFILE!$G$10,IF(AND(DISTRICT!Z762&lt;&gt;"Unknown",Z762&lt;&gt;"Not required"),COUNTRY_INFO!O762*DISTRICT!AO762,0))</f>
        <v>47731.029966774651</v>
      </c>
      <c r="AT762" s="259">
        <f t="shared" si="84"/>
        <v>86883</v>
      </c>
      <c r="AU762" s="258">
        <f t="shared" si="79"/>
        <v>0</v>
      </c>
      <c r="AV762" s="259">
        <f>MAX('MDA2'!J762,'T1'!L762,'T2'!J762,T3_R1!K762,T3_R2!K762)</f>
        <v>0</v>
      </c>
      <c r="AW762" s="259">
        <f>MAX('MDA1'!K762,'MDA2'!K762,'MDA3'!I762,'MDA3'!L762,'T1'!M762,'T2'!K762,T3_R1!L762,T3_R2!L762)</f>
        <v>26085</v>
      </c>
      <c r="AX762" s="259">
        <f>MAX('MDA1'!L762,'MDA2'!L762,'MDA3'!J762,'MDA3'!M762,'T1'!N762,'T2'!L762,T3_R1!M762,T3_R2!M762)</f>
        <v>46374</v>
      </c>
      <c r="AY762" s="259">
        <f t="shared" si="85"/>
        <v>72459</v>
      </c>
      <c r="AZ762" s="259">
        <f>MAX('MDA2'!J762,T762)</f>
        <v>0</v>
      </c>
      <c r="BA762" s="259">
        <f>MAX('MDA1'!K762,'MDA2'!K762,'MDA3'!I762,'MDA3'!L762,V762,AD762)</f>
        <v>26085</v>
      </c>
      <c r="BB762" s="259">
        <f>MAX('MDA1'!L762,'MDA2'!L762,'MDA3'!J762,'MDA3'!M762,AF762)</f>
        <v>46374</v>
      </c>
      <c r="BC762" s="259">
        <f t="shared" si="80"/>
        <v>72459</v>
      </c>
      <c r="BD762" s="260">
        <f t="shared" si="81"/>
        <v>83.398363316183833</v>
      </c>
    </row>
    <row r="763" spans="1:56" x14ac:dyDescent="0.2">
      <c r="A763" s="10" t="str">
        <f>IF(COUNTRY_INFO!A763=0," ",COUNTRY_INFO!A763)</f>
        <v>Ethiopia</v>
      </c>
      <c r="B763" s="10" t="str">
        <f>IF(COUNTRY_INFO!B763=0," ",COUNTRY_INFO!B763)</f>
        <v>SomaliAfder</v>
      </c>
      <c r="C763" s="87" t="str">
        <f>IF(COUNTRY_INFO!C763=0," ",COUNTRY_INFO!C763)</f>
        <v>Bare</v>
      </c>
      <c r="D763" s="67">
        <f>COUNTRY_INFO!L763</f>
        <v>0</v>
      </c>
      <c r="E763" s="61"/>
      <c r="F763" s="61"/>
      <c r="G763" s="11">
        <f>MAX('MDA1'!M763,'MDA2'!M763)</f>
        <v>0</v>
      </c>
      <c r="H763" s="11">
        <f>IF(AND(COUNTRY_INFO!H763&gt;0,COUNTRY_INFO!H763&lt;4),IF(D763&gt;MAX('MDA1'!M763,'MDA2'!M763),MAX('MDA1'!M763,'MDA2'!M763),D763),0)</f>
        <v>0</v>
      </c>
      <c r="I763" s="73">
        <f>IF(AND(COUNTRY_INFO!H763&gt;0,COUNTRY_INFO!H763&lt;4), IF(G763/D763*100&lt;&gt;0, IF(G763/D763*100&gt;100,100,G763/D763*100), "-"),0)</f>
        <v>0</v>
      </c>
      <c r="J763" s="67" t="str">
        <f>COUNTRY_INFO!M763</f>
        <v>Unknown</v>
      </c>
      <c r="K763" s="61"/>
      <c r="L763" s="61"/>
      <c r="M763" s="11">
        <f>MAX('MDA1'!M763,MAX('MDA3'!I763,'MDA3'!L763)+MAX('MDA3'!J763,'MDA3'!M763))</f>
        <v>0</v>
      </c>
      <c r="N763" s="11">
        <f>IF(AND(COUNTRY_INFO!I763&gt;0,COUNTRY_INFO!I763&lt;4),IF(J763&gt;MAX('MDA1'!M763,MAX('MDA3'!I763,'MDA3'!L763)+MAX('MDA3'!J763,'MDA3'!M763)),MAX('MDA1'!M763,MAX('MDA3'!I763,'MDA3'!L763)+MAX('MDA3'!J763,'MDA3'!M763)),J763),0)</f>
        <v>0</v>
      </c>
      <c r="O763" s="73">
        <f>IF(AND(COUNTRY_INFO!I763&gt;0,COUNTRY_INFO!I763&lt;4), IF(M763/J763*100&lt;&gt;0, IF(M763/J763*100&gt;100,100,M763/J763*100), "-"),0)</f>
        <v>0</v>
      </c>
      <c r="P763" s="67">
        <f>COUNTRY_INFO!N763</f>
        <v>0</v>
      </c>
      <c r="Q763" s="61"/>
      <c r="R763" s="61"/>
      <c r="S763" s="11">
        <f>SUM(MAX('MDA2'!J763, 'T1'!L763, MAX(T3_R1!K763, T3_R2!K763)), MAX('MDA1'!K763, 'MDA2'!K763, 'T1'!M763, MAX(T3_R1!L763, T3_R2!L763)), MAX('MDA1'!L763, 'MDA2'!L763, 'T1'!N763, MAX(T3_R1!M763, T3_R2!M763)))</f>
        <v>0</v>
      </c>
      <c r="T763" s="11">
        <f>IF(AND(COUNTRY_INFO!J763&gt;1,COUNTRY_INFO!J763&lt;4),IF(COUNTRY_INFO!E763&gt;MAX('MDA2'!J763,'T1'!L763,MAX(T3_R1!K763,T3_R2!K763)),MAX('MDA2'!J763,'T1'!L763,MAX(T3_R1!K763,T3_R2!K763)),COUNTRY_INFO!E763),0)</f>
        <v>0</v>
      </c>
      <c r="U763" s="217">
        <f>IF(AND(COUNTRY_INFO!J763&gt;1,COUNTRY_INFO!J763&lt;4), IF(T763/COUNTRY_INFO!E763*100&lt;&gt;0, IF(T763/COUNTRY_INFO!E763*100&gt;100,100,T763/COUNTRY_INFO!E763*100), "-"),0)</f>
        <v>0</v>
      </c>
      <c r="V763" s="11">
        <f>IF(AND(COUNTRY_INFO!J763&gt;1,COUNTRY_INFO!J763&lt;4),IF(COUNTRY_INFO!F763&gt;MAX('MDA1'!K763,'MDA2'!K763,'T1'!M763,MAX(T3_R1!L763,T3_R2!L763)),MAX('MDA1'!K763,'MDA2'!K763,'T1'!M763,MAX(T3_R1!L763,T3_R2!L763)),COUNTRY_INFO!F763),0)</f>
        <v>0</v>
      </c>
      <c r="W763" s="217">
        <f>IF(AND(COUNTRY_INFO!J763&gt;1,COUNTRY_INFO!J763&lt;4), IF(V763/COUNTRY_INFO!F763*100&lt;&gt;0, IF(V763/COUNTRY_INFO!F763*100&gt;100,100,V763/COUNTRY_INFO!F763*100), "-"),0)</f>
        <v>0</v>
      </c>
      <c r="X763" s="11">
        <f t="shared" si="82"/>
        <v>0</v>
      </c>
      <c r="Y763" s="73">
        <f>IF(AND(COUNTRY_INFO!J763&gt;1,COUNTRY_INFO!J763&lt;4), IF(S763/P763*100&lt;&gt;0, IF(X763/P763*100&gt;100,100,X763/P763*100), "-"),0)</f>
        <v>0</v>
      </c>
      <c r="Z763" s="67">
        <f>COUNTRY_INFO!O763</f>
        <v>29628.400000000001</v>
      </c>
      <c r="AA763" s="61"/>
      <c r="AB763" s="61"/>
      <c r="AC763" s="11">
        <f>MAX('T1'!L763,'T2'!J763)+MAX('T1'!M763,'T2'!K763)+MAX('T1'!N763,'T2'!L763)</f>
        <v>0</v>
      </c>
      <c r="AD763" s="11">
        <f>IF(COUNTRY_INFO!K763=1,IF(COUNTRY_INFO!F763*0.33&gt;MAX('T1'!M763,'T2'!K763),MAX('T1'!M763,'T2'!K763),COUNTRY_INFO!F763*0.33),IF(COUNTRY_INFO!K763=2,IF(COUNTRY_INFO!F763*0.5&gt;MAX('T1'!M763,'T2'!K763),MAX('T1'!M763,'T2'!K763),COUNTRY_INFO!F763*0.5),IF(COUNTRY_INFO!K763=3,IF(COUNTRY_INFO!F763&gt;MAX('T1'!M763,'T2'!K763),MAX('T1'!M763,'T2'!K763),COUNTRY_INFO!F763),0)))</f>
        <v>0</v>
      </c>
      <c r="AE763" s="217">
        <f>IF(AND(COUNTRY_INFO!K763&gt;0,COUNTRY_INFO!K763&lt;4),IF(Z763&gt;0,IF(COUNTRY_INFO!K763=1, AD763/(COUNTRY_INFO!F763*0.33)*100, IF(COUNTRY_INFO!K763=2, AD763/(COUNTRY_INFO!F763*0.5)*100, IF(COUNTRY_INFO!K763=3, AD763/COUNTRY_INFO!F763*100))),"-"),0)</f>
        <v>0</v>
      </c>
      <c r="AF763" s="11">
        <f>IF(COUNTRY_INFO!K763=2,IF(COUNTRY_INFO!G763*0.2&gt;MAX('T1'!N763,'T2'!L763),MAX('T1'!N763,'T2'!L763),COUNTRY_INFO!G763*0.2),IF(COUNTRY_INFO!K763=3,IF(COUNTRY_INFO!G763&gt;MAX('T1'!N763,'T2'!L763),MAX('T1'!N763,'T2'!L763),COUNTRY_INFO!G763),0))</f>
        <v>0</v>
      </c>
      <c r="AG763" s="217">
        <f>IF(AND(COUNTRY_INFO!K763&gt;0,COUNTRY_INFO!K763&lt;4),IF(Z763&gt;0,IF(COUNTRY_INFO!K763=1, 0, IF(COUNTRY_INFO!K763=2, AF763/(COUNTRY_INFO!G763*0.2)*100, IF(COUNTRY_INFO!K763=3, AF763/COUNTRY_INFO!G763*100))),"-"),0)</f>
        <v>0</v>
      </c>
      <c r="AH763" s="11">
        <f t="shared" si="83"/>
        <v>0</v>
      </c>
      <c r="AI763" s="73" t="str">
        <f>IF(AND(COUNTRY_INFO!K763&gt;0,COUNTRY_INFO!K763&lt;4), IF(AC763/Z763*100&lt;&gt;0, IF(AH763/Z763*100&gt;100,100,AH763/Z763*100), "-"),0)</f>
        <v>-</v>
      </c>
      <c r="AJ763" s="261"/>
      <c r="AK763" s="260">
        <f>IF(AND(D763&lt;&gt;0, D763&lt;&gt;"Unknown",D763&lt;&gt;"Stopped",D763&lt;&gt;"Not required"),D763/COUNTRY_INFO!D763, 0)</f>
        <v>0</v>
      </c>
      <c r="AL763" s="260">
        <f>IF(AND(J763&lt;&gt;0,J763&lt;&gt;"Unknown",J763&lt;&gt;"Stopped",J763&lt;&gt;"Not required"),J763/COUNTRY_INFO!D763, 0)</f>
        <v>0</v>
      </c>
      <c r="AM763" s="260">
        <f>IF(AND(P763&lt;&gt;0,P763&lt;&gt;"Unknown",P763&lt;&gt;"Not required"),P763/(COUNTRY_INFO!E763+COUNTRY_INFO!F763), 0)</f>
        <v>0</v>
      </c>
      <c r="AN763" s="260">
        <f>IF(AND(Z763&lt;&gt;0,Z763&lt;&gt;"Unknown",Z763&lt;&gt;"Not required"),IF(COUNTRY_INFO!K763=1,1,IF(COUNTRY_INFO!K763=2,0.5*COUNTRY_INFO!F763/(0.5*COUNTRY_INFO!F763+0.2*COUNTRY_INFO!G763),IF(COUNTRY_INFO!K763=3,COUNTRY_INFO!F763/(COUNTRY_INFO!F763+COUNTRY_INFO!G763)))),0)</f>
        <v>0.60323878440955292</v>
      </c>
      <c r="AO763" s="260">
        <f>IF(AND(Z763&lt;&gt;0,Z763&lt;&gt;"Unknown",Z763&lt;&gt;"Not required"),IF(COUNTRY_INFO!K763=1,0,IF(COUNTRY_INFO!K763=2,0.2*COUNTRY_INFO!G763/(0.5*COUNTRY_INFO!F763+0.2*COUNTRY_INFO!G763),IF(COUNTRY_INFO!K763=3,COUNTRY_INFO!G763/(COUNTRY_INFO!F763+COUNTRY_INFO!G763)))),0)</f>
        <v>0.39676121559044703</v>
      </c>
      <c r="AP763" s="259">
        <f>MAX(COUNTRY_INFO!D763*AK763*PROFILE!$G$7,COUNTRY_INFO!D763*AL763*PROFILE!$G$7)</f>
        <v>0</v>
      </c>
      <c r="AQ763" s="259">
        <f>MAX(COUNTRY_INFO!D763*AK763*PROFILE!$G$8,COUNTRY_INFO!D763*AL763*PROFILE!$G$8,COUNTRY_INFO!D763*AM763*PROFILE!$G$8)</f>
        <v>0</v>
      </c>
      <c r="AR763" s="259">
        <f>MAX(COUNTRY_INFO!D763*AK763*PROFILE!$G$9,COUNTRY_INFO!D763*AL763*PROFILE!$G$9,COUNTRY_INFO!D763*AM763*PROFILE!$G$9,IF(AND(DISTRICT!Z763&lt;&gt;"Unknown",Z763&lt;&gt;"Not required"),COUNTRY_INFO!O763*DISTRICT!AN763,0))</f>
        <v>17873</v>
      </c>
      <c r="AS763" s="259">
        <f>MAX(COUNTRY_INFO!D763*AK763*PROFILE!$G$10,COUNTRY_INFO!D763*AL763*PROFILE!$G$10,IF(AND(DISTRICT!Z763&lt;&gt;"Unknown",Z763&lt;&gt;"Not required"),COUNTRY_INFO!O763*DISTRICT!AO763,0))</f>
        <v>11755.400000000001</v>
      </c>
      <c r="AT763" s="259">
        <f t="shared" si="84"/>
        <v>29628.400000000001</v>
      </c>
      <c r="AU763" s="258">
        <f t="shared" si="79"/>
        <v>0</v>
      </c>
      <c r="AV763" s="259">
        <f>MAX('MDA2'!J763,'T1'!L763,'T2'!J763,T3_R1!K763,T3_R2!K763)</f>
        <v>0</v>
      </c>
      <c r="AW763" s="259">
        <f>MAX('MDA1'!K763,'MDA2'!K763,'MDA3'!I763,'MDA3'!L763,'T1'!M763,'T2'!K763,T3_R1!L763,T3_R2!L763)</f>
        <v>0</v>
      </c>
      <c r="AX763" s="259">
        <f>MAX('MDA1'!L763,'MDA2'!L763,'MDA3'!J763,'MDA3'!M763,'T1'!N763,'T2'!L763,T3_R1!M763,T3_R2!M763)</f>
        <v>0</v>
      </c>
      <c r="AY763" s="259">
        <f t="shared" si="85"/>
        <v>0</v>
      </c>
      <c r="AZ763" s="259">
        <f>MAX('MDA2'!J763,T763)</f>
        <v>0</v>
      </c>
      <c r="BA763" s="259">
        <f>MAX('MDA1'!K763,'MDA2'!K763,'MDA3'!I763,'MDA3'!L763,V763,AD763)</f>
        <v>0</v>
      </c>
      <c r="BB763" s="259">
        <f>MAX('MDA1'!L763,'MDA2'!L763,'MDA3'!J763,'MDA3'!M763,AF763)</f>
        <v>0</v>
      </c>
      <c r="BC763" s="259">
        <f t="shared" si="80"/>
        <v>0</v>
      </c>
      <c r="BD763" s="260">
        <f t="shared" si="81"/>
        <v>0</v>
      </c>
    </row>
    <row r="764" spans="1:56" x14ac:dyDescent="0.2">
      <c r="A764" s="10" t="str">
        <f>IF(COUNTRY_INFO!A764=0," ",COUNTRY_INFO!A764)</f>
        <v>Ethiopia</v>
      </c>
      <c r="B764" s="10" t="str">
        <f>IF(COUNTRY_INFO!B764=0," ",COUNTRY_INFO!B764)</f>
        <v>SomaliAfder</v>
      </c>
      <c r="C764" s="87" t="str">
        <f>IF(COUNTRY_INFO!C764=0," ",COUNTRY_INFO!C764)</f>
        <v>Chereti</v>
      </c>
      <c r="D764" s="67">
        <f>COUNTRY_INFO!L764</f>
        <v>0</v>
      </c>
      <c r="E764" s="61"/>
      <c r="F764" s="61"/>
      <c r="G764" s="11">
        <f>MAX('MDA1'!M764,'MDA2'!M764)</f>
        <v>0</v>
      </c>
      <c r="H764" s="11">
        <f>IF(AND(COUNTRY_INFO!H764&gt;0,COUNTRY_INFO!H764&lt;4),IF(D764&gt;MAX('MDA1'!M764,'MDA2'!M764),MAX('MDA1'!M764,'MDA2'!M764),D764),0)</f>
        <v>0</v>
      </c>
      <c r="I764" s="73">
        <f>IF(AND(COUNTRY_INFO!H764&gt;0,COUNTRY_INFO!H764&lt;4), IF(G764/D764*100&lt;&gt;0, IF(G764/D764*100&gt;100,100,G764/D764*100), "-"),0)</f>
        <v>0</v>
      </c>
      <c r="J764" s="67" t="str">
        <f>COUNTRY_INFO!M764</f>
        <v>Unknown</v>
      </c>
      <c r="K764" s="61"/>
      <c r="L764" s="61"/>
      <c r="M764" s="11">
        <f>MAX('MDA1'!M764,MAX('MDA3'!I764,'MDA3'!L764)+MAX('MDA3'!J764,'MDA3'!M764))</f>
        <v>0</v>
      </c>
      <c r="N764" s="11">
        <f>IF(AND(COUNTRY_INFO!I764&gt;0,COUNTRY_INFO!I764&lt;4),IF(J764&gt;MAX('MDA1'!M764,MAX('MDA3'!I764,'MDA3'!L764)+MAX('MDA3'!J764,'MDA3'!M764)),MAX('MDA1'!M764,MAX('MDA3'!I764,'MDA3'!L764)+MAX('MDA3'!J764,'MDA3'!M764)),J764),0)</f>
        <v>0</v>
      </c>
      <c r="O764" s="73">
        <f>IF(AND(COUNTRY_INFO!I764&gt;0,COUNTRY_INFO!I764&lt;4), IF(M764/J764*100&lt;&gt;0, IF(M764/J764*100&gt;100,100,M764/J764*100), "-"),0)</f>
        <v>0</v>
      </c>
      <c r="P764" s="67">
        <f>COUNTRY_INFO!N764</f>
        <v>51551</v>
      </c>
      <c r="Q764" s="61"/>
      <c r="R764" s="61"/>
      <c r="S764" s="11">
        <f>SUM(MAX('MDA2'!J764, 'T1'!L764, MAX(T3_R1!K764, T3_R2!K764)), MAX('MDA1'!K764, 'MDA2'!K764, 'T1'!M764, MAX(T3_R1!L764, T3_R2!L764)), MAX('MDA1'!L764, 'MDA2'!L764, 'T1'!N764, MAX(T3_R1!M764, T3_R2!M764)))</f>
        <v>35597</v>
      </c>
      <c r="T764" s="11">
        <f>IF(AND(COUNTRY_INFO!J764&gt;1,COUNTRY_INFO!J764&lt;4),IF(COUNTRY_INFO!E764&gt;MAX('MDA2'!J764,'T1'!L764,MAX(T3_R1!K764,T3_R2!K764)),MAX('MDA2'!J764,'T1'!L764,MAX(T3_R1!K764,T3_R2!K764)),COUNTRY_INFO!E764),0)</f>
        <v>0</v>
      </c>
      <c r="U764" s="217" t="str">
        <f>IF(AND(COUNTRY_INFO!J764&gt;1,COUNTRY_INFO!J764&lt;4), IF(T764/COUNTRY_INFO!E764*100&lt;&gt;0, IF(T764/COUNTRY_INFO!E764*100&gt;100,100,T764/COUNTRY_INFO!E764*100), "-"),0)</f>
        <v>-</v>
      </c>
      <c r="V764" s="11">
        <f>IF(AND(COUNTRY_INFO!J764&gt;1,COUNTRY_INFO!J764&lt;4),IF(COUNTRY_INFO!F764&gt;MAX('MDA1'!K764,'MDA2'!K764,'T1'!M764,MAX(T3_R1!L764,T3_R2!L764)),MAX('MDA1'!K764,'MDA2'!K764,'T1'!M764,MAX(T3_R1!L764,T3_R2!L764)),COUNTRY_INFO!F764),0)</f>
        <v>35597</v>
      </c>
      <c r="W764" s="217">
        <f>IF(AND(COUNTRY_INFO!J764&gt;1,COUNTRY_INFO!J764&lt;4), IF(V764/COUNTRY_INFO!F764*100&lt;&gt;0, IF(V764/COUNTRY_INFO!F764*100&gt;100,100,V764/COUNTRY_INFO!F764*100), "-"),0)</f>
        <v>89.604047625040906</v>
      </c>
      <c r="X764" s="11">
        <f t="shared" si="82"/>
        <v>35597</v>
      </c>
      <c r="Y764" s="73">
        <f>IF(AND(COUNTRY_INFO!J764&gt;1,COUNTRY_INFO!J764&lt;4), IF(S764/P764*100&lt;&gt;0, IF(X764/P764*100&gt;100,100,X764/P764*100), "-"),0)</f>
        <v>69.05200675059649</v>
      </c>
      <c r="Z764" s="67">
        <f>COUNTRY_INFO!O764</f>
        <v>32928.300000000003</v>
      </c>
      <c r="AA764" s="61"/>
      <c r="AB764" s="61"/>
      <c r="AC764" s="11">
        <f>MAX('T1'!L764,'T2'!J764)+MAX('T1'!M764,'T2'!K764)+MAX('T1'!N764,'T2'!L764)</f>
        <v>35597</v>
      </c>
      <c r="AD764" s="11">
        <f>IF(COUNTRY_INFO!K764=1,IF(COUNTRY_INFO!F764*0.33&gt;MAX('T1'!M764,'T2'!K764),MAX('T1'!M764,'T2'!K764),COUNTRY_INFO!F764*0.33),IF(COUNTRY_INFO!K764=2,IF(COUNTRY_INFO!F764*0.5&gt;MAX('T1'!M764,'T2'!K764),MAX('T1'!M764,'T2'!K764),COUNTRY_INFO!F764*0.5),IF(COUNTRY_INFO!K764=3,IF(COUNTRY_INFO!F764&gt;MAX('T1'!M764,'T2'!K764),MAX('T1'!M764,'T2'!K764),COUNTRY_INFO!F764),0)))</f>
        <v>19863.5</v>
      </c>
      <c r="AE764" s="217">
        <f>IF(AND(COUNTRY_INFO!K764&gt;0,COUNTRY_INFO!K764&lt;4),IF(Z764&gt;0,IF(COUNTRY_INFO!K764=1, AD764/(COUNTRY_INFO!F764*0.33)*100, IF(COUNTRY_INFO!K764=2, AD764/(COUNTRY_INFO!F764*0.5)*100, IF(COUNTRY_INFO!K764=3, AD764/COUNTRY_INFO!F764*100))),"-"),0)</f>
        <v>100</v>
      </c>
      <c r="AF764" s="11">
        <f>IF(COUNTRY_INFO!K764=2,IF(COUNTRY_INFO!G764*0.2&gt;MAX('T1'!N764,'T2'!L764),MAX('T1'!N764,'T2'!L764),COUNTRY_INFO!G764*0.2),IF(COUNTRY_INFO!K764=3,IF(COUNTRY_INFO!G764&gt;MAX('T1'!N764,'T2'!L764),MAX('T1'!N764,'T2'!L764),COUNTRY_INFO!G764),0))</f>
        <v>0</v>
      </c>
      <c r="AG764" s="217">
        <f>IF(AND(COUNTRY_INFO!K764&gt;0,COUNTRY_INFO!K764&lt;4),IF(Z764&gt;0,IF(COUNTRY_INFO!K764=1, 0, IF(COUNTRY_INFO!K764=2, AF764/(COUNTRY_INFO!G764*0.2)*100, IF(COUNTRY_INFO!K764=3, AF764/COUNTRY_INFO!G764*100))),"-"),0)</f>
        <v>0</v>
      </c>
      <c r="AH764" s="11">
        <f t="shared" si="83"/>
        <v>19863.5</v>
      </c>
      <c r="AI764" s="73">
        <f>IF(AND(COUNTRY_INFO!K764&gt;0,COUNTRY_INFO!K764&lt;4), IF(AC764/Z764*100&lt;&gt;0, IF(AH764/Z764*100&gt;100,100,AH764/Z764*100), "-"),0)</f>
        <v>60.323490735932303</v>
      </c>
      <c r="AJ764" s="261"/>
      <c r="AK764" s="260">
        <f>IF(AND(D764&lt;&gt;0, D764&lt;&gt;"Unknown",D764&lt;&gt;"Stopped",D764&lt;&gt;"Not required"),D764/COUNTRY_INFO!D764, 0)</f>
        <v>0</v>
      </c>
      <c r="AL764" s="260">
        <f>IF(AND(J764&lt;&gt;0,J764&lt;&gt;"Unknown",J764&lt;&gt;"Stopped",J764&lt;&gt;"Not required"),J764/COUNTRY_INFO!D764, 0)</f>
        <v>0</v>
      </c>
      <c r="AM764" s="260">
        <f>IF(AND(P764&lt;&gt;0,P764&lt;&gt;"Unknown",P764&lt;&gt;"Not required"),P764/(COUNTRY_INFO!E764+COUNTRY_INFO!F764), 0)</f>
        <v>1</v>
      </c>
      <c r="AN764" s="260">
        <f>IF(AND(Z764&lt;&gt;0,Z764&lt;&gt;"Unknown",Z764&lt;&gt;"Not required"),IF(COUNTRY_INFO!K764=1,1,IF(COUNTRY_INFO!K764=2,0.5*COUNTRY_INFO!F764/(0.5*COUNTRY_INFO!F764+0.2*COUNTRY_INFO!G764),IF(COUNTRY_INFO!K764=3,COUNTRY_INFO!F764/(COUNTRY_INFO!F764+COUNTRY_INFO!G764)))),0)</f>
        <v>0.60323490735932306</v>
      </c>
      <c r="AO764" s="260">
        <f>IF(AND(Z764&lt;&gt;0,Z764&lt;&gt;"Unknown",Z764&lt;&gt;"Not required"),IF(COUNTRY_INFO!K764=1,0,IF(COUNTRY_INFO!K764=2,0.2*COUNTRY_INFO!G764/(0.5*COUNTRY_INFO!F764+0.2*COUNTRY_INFO!G764),IF(COUNTRY_INFO!K764=3,COUNTRY_INFO!G764/(COUNTRY_INFO!F764+COUNTRY_INFO!G764)))),0)</f>
        <v>0.39676509264067689</v>
      </c>
      <c r="AP764" s="259">
        <f>MAX(COUNTRY_INFO!D764*AK764*PROFILE!$G$7,COUNTRY_INFO!D764*AL764*PROFILE!$G$7)</f>
        <v>0</v>
      </c>
      <c r="AQ764" s="259">
        <f>MAX(COUNTRY_INFO!D764*AK764*PROFILE!$G$8,COUNTRY_INFO!D764*AL764*PROFILE!$G$8,COUNTRY_INFO!D764*AM764*PROFILE!$G$8)</f>
        <v>17117.896235839336</v>
      </c>
      <c r="AR764" s="259">
        <f>MAX(COUNTRY_INFO!D764*AK764*PROFILE!$G$9,COUNTRY_INFO!D764*AL764*PROFILE!$G$9,COUNTRY_INFO!D764*AM764*PROFILE!$G$9,IF(AND(DISTRICT!Z764&lt;&gt;"Unknown",Z764&lt;&gt;"Not required"),COUNTRY_INFO!O764*DISTRICT!AN764,0))</f>
        <v>35548.865759863453</v>
      </c>
      <c r="AS764" s="259">
        <f>MAX(COUNTRY_INFO!D764*AK764*PROFILE!$G$10,COUNTRY_INFO!D764*AL764*PROFILE!$G$10,IF(AND(DISTRICT!Z764&lt;&gt;"Unknown",Z764&lt;&gt;"Not required"),COUNTRY_INFO!O764*DISTRICT!AO764,0))</f>
        <v>13064.800000000001</v>
      </c>
      <c r="AT764" s="259">
        <f t="shared" si="84"/>
        <v>65731.561995702796</v>
      </c>
      <c r="AU764" s="258" t="str">
        <f t="shared" si="79"/>
        <v>Y</v>
      </c>
      <c r="AV764" s="259">
        <f>MAX('MDA2'!J764,'T1'!L764,'T2'!J764,T3_R1!K764,T3_R2!K764)</f>
        <v>0</v>
      </c>
      <c r="AW764" s="259">
        <f>MAX('MDA1'!K764,'MDA2'!K764,'MDA3'!I764,'MDA3'!L764,'T1'!M764,'T2'!K764,T3_R1!L764,T3_R2!L764)</f>
        <v>35597</v>
      </c>
      <c r="AX764" s="259">
        <f>MAX('MDA1'!L764,'MDA2'!L764,'MDA3'!J764,'MDA3'!M764,'T1'!N764,'T2'!L764,T3_R1!M764,T3_R2!M764)</f>
        <v>0</v>
      </c>
      <c r="AY764" s="259">
        <f t="shared" si="85"/>
        <v>35597</v>
      </c>
      <c r="AZ764" s="259">
        <f>MAX('MDA2'!J764,T764)</f>
        <v>0</v>
      </c>
      <c r="BA764" s="259">
        <f>MAX('MDA1'!K764,'MDA2'!K764,'MDA3'!I764,'MDA3'!L764,V764,AD764)</f>
        <v>35597</v>
      </c>
      <c r="BB764" s="259">
        <f>MAX('MDA1'!L764,'MDA2'!L764,'MDA3'!J764,'MDA3'!M764,AF764)</f>
        <v>0</v>
      </c>
      <c r="BC764" s="259">
        <f t="shared" si="80"/>
        <v>35597</v>
      </c>
      <c r="BD764" s="260">
        <f t="shared" si="81"/>
        <v>54.155110451090692</v>
      </c>
    </row>
    <row r="765" spans="1:56" x14ac:dyDescent="0.2">
      <c r="A765" s="10" t="str">
        <f>IF(COUNTRY_INFO!A765=0," ",COUNTRY_INFO!A765)</f>
        <v>Ethiopia</v>
      </c>
      <c r="B765" s="10" t="str">
        <f>IF(COUNTRY_INFO!B765=0," ",COUNTRY_INFO!B765)</f>
        <v>SomaliAfder</v>
      </c>
      <c r="C765" s="87" t="str">
        <f>IF(COUNTRY_INFO!C765=0," ",COUNTRY_INFO!C765)</f>
        <v>Dolobay</v>
      </c>
      <c r="D765" s="67">
        <f>COUNTRY_INFO!L765</f>
        <v>0</v>
      </c>
      <c r="E765" s="61"/>
      <c r="F765" s="61"/>
      <c r="G765" s="11">
        <f>MAX('MDA1'!M765,'MDA2'!M765)</f>
        <v>0</v>
      </c>
      <c r="H765" s="11">
        <f>IF(AND(COUNTRY_INFO!H765&gt;0,COUNTRY_INFO!H765&lt;4),IF(D765&gt;MAX('MDA1'!M765,'MDA2'!M765),MAX('MDA1'!M765,'MDA2'!M765),D765),0)</f>
        <v>0</v>
      </c>
      <c r="I765" s="73">
        <f>IF(AND(COUNTRY_INFO!H765&gt;0,COUNTRY_INFO!H765&lt;4), IF(G765/D765*100&lt;&gt;0, IF(G765/D765*100&gt;100,100,G765/D765*100), "-"),0)</f>
        <v>0</v>
      </c>
      <c r="J765" s="67" t="str">
        <f>COUNTRY_INFO!M765</f>
        <v>Unknown</v>
      </c>
      <c r="K765" s="61"/>
      <c r="L765" s="61"/>
      <c r="M765" s="11">
        <f>MAX('MDA1'!M765,MAX('MDA3'!I765,'MDA3'!L765)+MAX('MDA3'!J765,'MDA3'!M765))</f>
        <v>0</v>
      </c>
      <c r="N765" s="11">
        <f>IF(AND(COUNTRY_INFO!I765&gt;0,COUNTRY_INFO!I765&lt;4),IF(J765&gt;MAX('MDA1'!M765,MAX('MDA3'!I765,'MDA3'!L765)+MAX('MDA3'!J765,'MDA3'!M765)),MAX('MDA1'!M765,MAX('MDA3'!I765,'MDA3'!L765)+MAX('MDA3'!J765,'MDA3'!M765)),J765),0)</f>
        <v>0</v>
      </c>
      <c r="O765" s="73">
        <f>IF(AND(COUNTRY_INFO!I765&gt;0,COUNTRY_INFO!I765&lt;4), IF(M765/J765*100&lt;&gt;0, IF(M765/J765*100&gt;100,100,M765/J765*100), "-"),0)</f>
        <v>0</v>
      </c>
      <c r="P765" s="67">
        <f>COUNTRY_INFO!N765</f>
        <v>0</v>
      </c>
      <c r="Q765" s="61"/>
      <c r="R765" s="61"/>
      <c r="S765" s="11">
        <f>SUM(MAX('MDA2'!J765, 'T1'!L765, MAX(T3_R1!K765, T3_R2!K765)), MAX('MDA1'!K765, 'MDA2'!K765, 'T1'!M765, MAX(T3_R1!L765, T3_R2!L765)), MAX('MDA1'!L765, 'MDA2'!L765, 'T1'!N765, MAX(T3_R1!M765, T3_R2!M765)))</f>
        <v>0</v>
      </c>
      <c r="T765" s="11">
        <f>IF(AND(COUNTRY_INFO!J765&gt;1,COUNTRY_INFO!J765&lt;4),IF(COUNTRY_INFO!E765&gt;MAX('MDA2'!J765,'T1'!L765,MAX(T3_R1!K765,T3_R2!K765)),MAX('MDA2'!J765,'T1'!L765,MAX(T3_R1!K765,T3_R2!K765)),COUNTRY_INFO!E765),0)</f>
        <v>0</v>
      </c>
      <c r="U765" s="217">
        <f>IF(AND(COUNTRY_INFO!J765&gt;1,COUNTRY_INFO!J765&lt;4), IF(T765/COUNTRY_INFO!E765*100&lt;&gt;0, IF(T765/COUNTRY_INFO!E765*100&gt;100,100,T765/COUNTRY_INFO!E765*100), "-"),0)</f>
        <v>0</v>
      </c>
      <c r="V765" s="11">
        <f>IF(AND(COUNTRY_INFO!J765&gt;1,COUNTRY_INFO!J765&lt;4),IF(COUNTRY_INFO!F765&gt;MAX('MDA1'!K765,'MDA2'!K765,'T1'!M765,MAX(T3_R1!L765,T3_R2!L765)),MAX('MDA1'!K765,'MDA2'!K765,'T1'!M765,MAX(T3_R1!L765,T3_R2!L765)),COUNTRY_INFO!F765),0)</f>
        <v>0</v>
      </c>
      <c r="W765" s="217">
        <f>IF(AND(COUNTRY_INFO!J765&gt;1,COUNTRY_INFO!J765&lt;4), IF(V765/COUNTRY_INFO!F765*100&lt;&gt;0, IF(V765/COUNTRY_INFO!F765*100&gt;100,100,V765/COUNTRY_INFO!F765*100), "-"),0)</f>
        <v>0</v>
      </c>
      <c r="X765" s="11">
        <f t="shared" si="82"/>
        <v>0</v>
      </c>
      <c r="Y765" s="73">
        <f>IF(AND(COUNTRY_INFO!J765&gt;1,COUNTRY_INFO!J765&lt;4), IF(S765/P765*100&lt;&gt;0, IF(X765/P765*100&gt;100,100,X765/P765*100), "-"),0)</f>
        <v>0</v>
      </c>
      <c r="Z765" s="67">
        <f>COUNTRY_INFO!O765</f>
        <v>30167.9</v>
      </c>
      <c r="AA765" s="61"/>
      <c r="AB765" s="61"/>
      <c r="AC765" s="11">
        <f>MAX('T1'!L765,'T2'!J765)+MAX('T1'!M765,'T2'!K765)+MAX('T1'!N765,'T2'!L765)</f>
        <v>0</v>
      </c>
      <c r="AD765" s="11">
        <f>IF(COUNTRY_INFO!K765=1,IF(COUNTRY_INFO!F765*0.33&gt;MAX('T1'!M765,'T2'!K765),MAX('T1'!M765,'T2'!K765),COUNTRY_INFO!F765*0.33),IF(COUNTRY_INFO!K765=2,IF(COUNTRY_INFO!F765*0.5&gt;MAX('T1'!M765,'T2'!K765),MAX('T1'!M765,'T2'!K765),COUNTRY_INFO!F765*0.5),IF(COUNTRY_INFO!K765=3,IF(COUNTRY_INFO!F765&gt;MAX('T1'!M765,'T2'!K765),MAX('T1'!M765,'T2'!K765),COUNTRY_INFO!F765),0)))</f>
        <v>0</v>
      </c>
      <c r="AE765" s="217">
        <f>IF(AND(COUNTRY_INFO!K765&gt;0,COUNTRY_INFO!K765&lt;4),IF(Z765&gt;0,IF(COUNTRY_INFO!K765=1, AD765/(COUNTRY_INFO!F765*0.33)*100, IF(COUNTRY_INFO!K765=2, AD765/(COUNTRY_INFO!F765*0.5)*100, IF(COUNTRY_INFO!K765=3, AD765/COUNTRY_INFO!F765*100))),"-"),0)</f>
        <v>0</v>
      </c>
      <c r="AF765" s="11">
        <f>IF(COUNTRY_INFO!K765=2,IF(COUNTRY_INFO!G765*0.2&gt;MAX('T1'!N765,'T2'!L765),MAX('T1'!N765,'T2'!L765),COUNTRY_INFO!G765*0.2),IF(COUNTRY_INFO!K765=3,IF(COUNTRY_INFO!G765&gt;MAX('T1'!N765,'T2'!L765),MAX('T1'!N765,'T2'!L765),COUNTRY_INFO!G765),0))</f>
        <v>0</v>
      </c>
      <c r="AG765" s="217">
        <f>IF(AND(COUNTRY_INFO!K765&gt;0,COUNTRY_INFO!K765&lt;4),IF(Z765&gt;0,IF(COUNTRY_INFO!K765=1, 0, IF(COUNTRY_INFO!K765=2, AF765/(COUNTRY_INFO!G765*0.2)*100, IF(COUNTRY_INFO!K765=3, AF765/COUNTRY_INFO!G765*100))),"-"),0)</f>
        <v>0</v>
      </c>
      <c r="AH765" s="11">
        <f t="shared" si="83"/>
        <v>0</v>
      </c>
      <c r="AI765" s="73" t="str">
        <f>IF(AND(COUNTRY_INFO!K765&gt;0,COUNTRY_INFO!K765&lt;4), IF(AC765/Z765*100&lt;&gt;0, IF(AH765/Z765*100&gt;100,100,AH765/Z765*100), "-"),0)</f>
        <v>-</v>
      </c>
      <c r="AJ765" s="261"/>
      <c r="AK765" s="260">
        <f>IF(AND(D765&lt;&gt;0, D765&lt;&gt;"Unknown",D765&lt;&gt;"Stopped",D765&lt;&gt;"Not required"),D765/COUNTRY_INFO!D765, 0)</f>
        <v>0</v>
      </c>
      <c r="AL765" s="260">
        <f>IF(AND(J765&lt;&gt;0,J765&lt;&gt;"Unknown",J765&lt;&gt;"Stopped",J765&lt;&gt;"Not required"),J765/COUNTRY_INFO!D765, 0)</f>
        <v>0</v>
      </c>
      <c r="AM765" s="260">
        <f>IF(AND(P765&lt;&gt;0,P765&lt;&gt;"Unknown",P765&lt;&gt;"Not required"),P765/(COUNTRY_INFO!E765+COUNTRY_INFO!F765), 0)</f>
        <v>0</v>
      </c>
      <c r="AN765" s="260">
        <f>IF(AND(Z765&lt;&gt;0,Z765&lt;&gt;"Unknown",Z765&lt;&gt;"Not required"),IF(COUNTRY_INFO!K765=1,1,IF(COUNTRY_INFO!K765=2,0.5*COUNTRY_INFO!F765/(0.5*COUNTRY_INFO!F765+0.2*COUNTRY_INFO!G765),IF(COUNTRY_INFO!K765=3,COUNTRY_INFO!F765/(COUNTRY_INFO!F765+COUNTRY_INFO!G765)))),0)</f>
        <v>0.60324053049764814</v>
      </c>
      <c r="AO765" s="260">
        <f>IF(AND(Z765&lt;&gt;0,Z765&lt;&gt;"Unknown",Z765&lt;&gt;"Not required"),IF(COUNTRY_INFO!K765=1,0,IF(COUNTRY_INFO!K765=2,0.2*COUNTRY_INFO!G765/(0.5*COUNTRY_INFO!F765+0.2*COUNTRY_INFO!G765),IF(COUNTRY_INFO!K765=3,COUNTRY_INFO!G765/(COUNTRY_INFO!F765+COUNTRY_INFO!G765)))),0)</f>
        <v>0.39675946950235186</v>
      </c>
      <c r="AP765" s="259">
        <f>MAX(COUNTRY_INFO!D765*AK765*PROFILE!$G$7,COUNTRY_INFO!D765*AL765*PROFILE!$G$7)</f>
        <v>0</v>
      </c>
      <c r="AQ765" s="259">
        <f>MAX(COUNTRY_INFO!D765*AK765*PROFILE!$G$8,COUNTRY_INFO!D765*AL765*PROFILE!$G$8,COUNTRY_INFO!D765*AM765*PROFILE!$G$8)</f>
        <v>0</v>
      </c>
      <c r="AR765" s="259">
        <f>MAX(COUNTRY_INFO!D765*AK765*PROFILE!$G$9,COUNTRY_INFO!D765*AL765*PROFILE!$G$9,COUNTRY_INFO!D765*AM765*PROFILE!$G$9,IF(AND(DISTRICT!Z765&lt;&gt;"Unknown",Z765&lt;&gt;"Not required"),COUNTRY_INFO!O765*DISTRICT!AN765,0))</f>
        <v>18198.5</v>
      </c>
      <c r="AS765" s="259">
        <f>MAX(COUNTRY_INFO!D765*AK765*PROFILE!$G$10,COUNTRY_INFO!D765*AL765*PROFILE!$G$10,IF(AND(DISTRICT!Z765&lt;&gt;"Unknown",Z765&lt;&gt;"Not required"),COUNTRY_INFO!O765*DISTRICT!AO765,0))</f>
        <v>11969.400000000001</v>
      </c>
      <c r="AT765" s="259">
        <f t="shared" si="84"/>
        <v>30167.9</v>
      </c>
      <c r="AU765" s="258">
        <f t="shared" si="79"/>
        <v>0</v>
      </c>
      <c r="AV765" s="259">
        <f>MAX('MDA2'!J765,'T1'!L765,'T2'!J765,T3_R1!K765,T3_R2!K765)</f>
        <v>0</v>
      </c>
      <c r="AW765" s="259">
        <f>MAX('MDA1'!K765,'MDA2'!K765,'MDA3'!I765,'MDA3'!L765,'T1'!M765,'T2'!K765,T3_R1!L765,T3_R2!L765)</f>
        <v>0</v>
      </c>
      <c r="AX765" s="259">
        <f>MAX('MDA1'!L765,'MDA2'!L765,'MDA3'!J765,'MDA3'!M765,'T1'!N765,'T2'!L765,T3_R1!M765,T3_R2!M765)</f>
        <v>0</v>
      </c>
      <c r="AY765" s="259">
        <f t="shared" si="85"/>
        <v>0</v>
      </c>
      <c r="AZ765" s="259">
        <f>MAX('MDA2'!J765,T765)</f>
        <v>0</v>
      </c>
      <c r="BA765" s="259">
        <f>MAX('MDA1'!K765,'MDA2'!K765,'MDA3'!I765,'MDA3'!L765,V765,AD765)</f>
        <v>0</v>
      </c>
      <c r="BB765" s="259">
        <f>MAX('MDA1'!L765,'MDA2'!L765,'MDA3'!J765,'MDA3'!M765,AF765)</f>
        <v>0</v>
      </c>
      <c r="BC765" s="259">
        <f t="shared" si="80"/>
        <v>0</v>
      </c>
      <c r="BD765" s="260">
        <f t="shared" si="81"/>
        <v>0</v>
      </c>
    </row>
    <row r="766" spans="1:56" x14ac:dyDescent="0.2">
      <c r="A766" s="10" t="str">
        <f>IF(COUNTRY_INFO!A766=0," ",COUNTRY_INFO!A766)</f>
        <v>Ethiopia</v>
      </c>
      <c r="B766" s="10" t="str">
        <f>IF(COUNTRY_INFO!B766=0," ",COUNTRY_INFO!B766)</f>
        <v>SomaliAfder</v>
      </c>
      <c r="C766" s="87" t="str">
        <f>IF(COUNTRY_INFO!C766=0," ",COUNTRY_INFO!C766)</f>
        <v>Elkere</v>
      </c>
      <c r="D766" s="67">
        <f>COUNTRY_INFO!L766</f>
        <v>0</v>
      </c>
      <c r="E766" s="61"/>
      <c r="F766" s="61"/>
      <c r="G766" s="11">
        <f>MAX('MDA1'!M766,'MDA2'!M766)</f>
        <v>0</v>
      </c>
      <c r="H766" s="11">
        <f>IF(AND(COUNTRY_INFO!H766&gt;0,COUNTRY_INFO!H766&lt;4),IF(D766&gt;MAX('MDA1'!M766,'MDA2'!M766),MAX('MDA1'!M766,'MDA2'!M766),D766),0)</f>
        <v>0</v>
      </c>
      <c r="I766" s="73">
        <f>IF(AND(COUNTRY_INFO!H766&gt;0,COUNTRY_INFO!H766&lt;4), IF(G766/D766*100&lt;&gt;0, IF(G766/D766*100&gt;100,100,G766/D766*100), "-"),0)</f>
        <v>0</v>
      </c>
      <c r="J766" s="67" t="str">
        <f>COUNTRY_INFO!M766</f>
        <v>Unknown</v>
      </c>
      <c r="K766" s="61"/>
      <c r="L766" s="61"/>
      <c r="M766" s="11">
        <f>MAX('MDA1'!M766,MAX('MDA3'!I766,'MDA3'!L766)+MAX('MDA3'!J766,'MDA3'!M766))</f>
        <v>0</v>
      </c>
      <c r="N766" s="11">
        <f>IF(AND(COUNTRY_INFO!I766&gt;0,COUNTRY_INFO!I766&lt;4),IF(J766&gt;MAX('MDA1'!M766,MAX('MDA3'!I766,'MDA3'!L766)+MAX('MDA3'!J766,'MDA3'!M766)),MAX('MDA1'!M766,MAX('MDA3'!I766,'MDA3'!L766)+MAX('MDA3'!J766,'MDA3'!M766)),J766),0)</f>
        <v>0</v>
      </c>
      <c r="O766" s="73">
        <f>IF(AND(COUNTRY_INFO!I766&gt;0,COUNTRY_INFO!I766&lt;4), IF(M766/J766*100&lt;&gt;0, IF(M766/J766*100&gt;100,100,M766/J766*100), "-"),0)</f>
        <v>0</v>
      </c>
      <c r="P766" s="67" t="str">
        <f>COUNTRY_INFO!N766</f>
        <v>Unknown</v>
      </c>
      <c r="Q766" s="61"/>
      <c r="R766" s="61"/>
      <c r="S766" s="11">
        <f>SUM(MAX('MDA2'!J766, 'T1'!L766, MAX(T3_R1!K766, T3_R2!K766)), MAX('MDA1'!K766, 'MDA2'!K766, 'T1'!M766, MAX(T3_R1!L766, T3_R2!L766)), MAX('MDA1'!L766, 'MDA2'!L766, 'T1'!N766, MAX(T3_R1!M766, T3_R2!M766)))</f>
        <v>0</v>
      </c>
      <c r="T766" s="11">
        <f>IF(AND(COUNTRY_INFO!J766&gt;1,COUNTRY_INFO!J766&lt;4),IF(COUNTRY_INFO!E766&gt;MAX('MDA2'!J766,'T1'!L766,MAX(T3_R1!K766,T3_R2!K766)),MAX('MDA2'!J766,'T1'!L766,MAX(T3_R1!K766,T3_R2!K766)),COUNTRY_INFO!E766),0)</f>
        <v>0</v>
      </c>
      <c r="U766" s="217">
        <f>IF(AND(COUNTRY_INFO!J766&gt;1,COUNTRY_INFO!J766&lt;4), IF(T766/COUNTRY_INFO!E766*100&lt;&gt;0, IF(T766/COUNTRY_INFO!E766*100&gt;100,100,T766/COUNTRY_INFO!E766*100), "-"),0)</f>
        <v>0</v>
      </c>
      <c r="V766" s="11">
        <f>IF(AND(COUNTRY_INFO!J766&gt;1,COUNTRY_INFO!J766&lt;4),IF(COUNTRY_INFO!F766&gt;MAX('MDA1'!K766,'MDA2'!K766,'T1'!M766,MAX(T3_R1!L766,T3_R2!L766)),MAX('MDA1'!K766,'MDA2'!K766,'T1'!M766,MAX(T3_R1!L766,T3_R2!L766)),COUNTRY_INFO!F766),0)</f>
        <v>0</v>
      </c>
      <c r="W766" s="217">
        <f>IF(AND(COUNTRY_INFO!J766&gt;1,COUNTRY_INFO!J766&lt;4), IF(V766/COUNTRY_INFO!F766*100&lt;&gt;0, IF(V766/COUNTRY_INFO!F766*100&gt;100,100,V766/COUNTRY_INFO!F766*100), "-"),0)</f>
        <v>0</v>
      </c>
      <c r="X766" s="11">
        <f t="shared" si="82"/>
        <v>0</v>
      </c>
      <c r="Y766" s="73">
        <f>IF(AND(COUNTRY_INFO!J766&gt;1,COUNTRY_INFO!J766&lt;4), IF(S766/P766*100&lt;&gt;0, IF(X766/P766*100&gt;100,100,X766/P766*100), "-"),0)</f>
        <v>0</v>
      </c>
      <c r="Z766" s="67" t="str">
        <f>COUNTRY_INFO!O766</f>
        <v>Unknown</v>
      </c>
      <c r="AA766" s="61"/>
      <c r="AB766" s="61"/>
      <c r="AC766" s="11">
        <f>MAX('T1'!L766,'T2'!J766)+MAX('T1'!M766,'T2'!K766)+MAX('T1'!N766,'T2'!L766)</f>
        <v>0</v>
      </c>
      <c r="AD766" s="11">
        <f>IF(COUNTRY_INFO!K766=1,IF(COUNTRY_INFO!F766*0.33&gt;MAX('T1'!M766,'T2'!K766),MAX('T1'!M766,'T2'!K766),COUNTRY_INFO!F766*0.33),IF(COUNTRY_INFO!K766=2,IF(COUNTRY_INFO!F766*0.5&gt;MAX('T1'!M766,'T2'!K766),MAX('T1'!M766,'T2'!K766),COUNTRY_INFO!F766*0.5),IF(COUNTRY_INFO!K766=3,IF(COUNTRY_INFO!F766&gt;MAX('T1'!M766,'T2'!K766),MAX('T1'!M766,'T2'!K766),COUNTRY_INFO!F766),0)))</f>
        <v>0</v>
      </c>
      <c r="AE766" s="217">
        <f>IF(AND(COUNTRY_INFO!K766&gt;0,COUNTRY_INFO!K766&lt;4),IF(Z766&gt;0,IF(COUNTRY_INFO!K766=1, AD766/(COUNTRY_INFO!F766*0.33)*100, IF(COUNTRY_INFO!K766=2, AD766/(COUNTRY_INFO!F766*0.5)*100, IF(COUNTRY_INFO!K766=3, AD766/COUNTRY_INFO!F766*100))),"-"),0)</f>
        <v>0</v>
      </c>
      <c r="AF766" s="11">
        <f>IF(COUNTRY_INFO!K766=2,IF(COUNTRY_INFO!G766*0.2&gt;MAX('T1'!N766,'T2'!L766),MAX('T1'!N766,'T2'!L766),COUNTRY_INFO!G766*0.2),IF(COUNTRY_INFO!K766=3,IF(COUNTRY_INFO!G766&gt;MAX('T1'!N766,'T2'!L766),MAX('T1'!N766,'T2'!L766),COUNTRY_INFO!G766),0))</f>
        <v>0</v>
      </c>
      <c r="AG766" s="217">
        <f>IF(AND(COUNTRY_INFO!K766&gt;0,COUNTRY_INFO!K766&lt;4),IF(Z766&gt;0,IF(COUNTRY_INFO!K766=1, 0, IF(COUNTRY_INFO!K766=2, AF766/(COUNTRY_INFO!G766*0.2)*100, IF(COUNTRY_INFO!K766=3, AF766/COUNTRY_INFO!G766*100))),"-"),0)</f>
        <v>0</v>
      </c>
      <c r="AH766" s="11">
        <f t="shared" si="83"/>
        <v>0</v>
      </c>
      <c r="AI766" s="73">
        <f>IF(AND(COUNTRY_INFO!K766&gt;0,COUNTRY_INFO!K766&lt;4), IF(AC766/Z766*100&lt;&gt;0, IF(AH766/Z766*100&gt;100,100,AH766/Z766*100), "-"),0)</f>
        <v>0</v>
      </c>
      <c r="AJ766" s="261"/>
      <c r="AK766" s="260">
        <f>IF(AND(D766&lt;&gt;0, D766&lt;&gt;"Unknown",D766&lt;&gt;"Stopped",D766&lt;&gt;"Not required"),D766/COUNTRY_INFO!D766, 0)</f>
        <v>0</v>
      </c>
      <c r="AL766" s="260">
        <f>IF(AND(J766&lt;&gt;0,J766&lt;&gt;"Unknown",J766&lt;&gt;"Stopped",J766&lt;&gt;"Not required"),J766/COUNTRY_INFO!D766, 0)</f>
        <v>0</v>
      </c>
      <c r="AM766" s="260">
        <f>IF(AND(P766&lt;&gt;0,P766&lt;&gt;"Unknown",P766&lt;&gt;"Not required"),P766/(COUNTRY_INFO!E766+COUNTRY_INFO!F766), 0)</f>
        <v>0</v>
      </c>
      <c r="AN766" s="260">
        <f>IF(AND(Z766&lt;&gt;0,Z766&lt;&gt;"Unknown",Z766&lt;&gt;"Not required"),IF(COUNTRY_INFO!K766=1,1,IF(COUNTRY_INFO!K766=2,0.5*COUNTRY_INFO!F766/(0.5*COUNTRY_INFO!F766+0.2*COUNTRY_INFO!G766),IF(COUNTRY_INFO!K766=3,COUNTRY_INFO!F766/(COUNTRY_INFO!F766+COUNTRY_INFO!G766)))),0)</f>
        <v>0</v>
      </c>
      <c r="AO766" s="260">
        <f>IF(AND(Z766&lt;&gt;0,Z766&lt;&gt;"Unknown",Z766&lt;&gt;"Not required"),IF(COUNTRY_INFO!K766=1,0,IF(COUNTRY_INFO!K766=2,0.2*COUNTRY_INFO!G766/(0.5*COUNTRY_INFO!F766+0.2*COUNTRY_INFO!G766),IF(COUNTRY_INFO!K766=3,COUNTRY_INFO!G766/(COUNTRY_INFO!F766+COUNTRY_INFO!G766)))),0)</f>
        <v>0</v>
      </c>
      <c r="AP766" s="259">
        <f>MAX(COUNTRY_INFO!D766*AK766*PROFILE!$G$7,COUNTRY_INFO!D766*AL766*PROFILE!$G$7)</f>
        <v>0</v>
      </c>
      <c r="AQ766" s="259">
        <f>MAX(COUNTRY_INFO!D766*AK766*PROFILE!$G$8,COUNTRY_INFO!D766*AL766*PROFILE!$G$8,COUNTRY_INFO!D766*AM766*PROFILE!$G$8)</f>
        <v>0</v>
      </c>
      <c r="AR766" s="259">
        <f>MAX(COUNTRY_INFO!D766*AK766*PROFILE!$G$9,COUNTRY_INFO!D766*AL766*PROFILE!$G$9,COUNTRY_INFO!D766*AM766*PROFILE!$G$9,IF(AND(DISTRICT!Z766&lt;&gt;"Unknown",Z766&lt;&gt;"Not required"),COUNTRY_INFO!O766*DISTRICT!AN766,0))</f>
        <v>0</v>
      </c>
      <c r="AS766" s="259">
        <f>MAX(COUNTRY_INFO!D766*AK766*PROFILE!$G$10,COUNTRY_INFO!D766*AL766*PROFILE!$G$10,IF(AND(DISTRICT!Z766&lt;&gt;"Unknown",Z766&lt;&gt;"Not required"),COUNTRY_INFO!O766*DISTRICT!AO766,0))</f>
        <v>0</v>
      </c>
      <c r="AT766" s="259">
        <f t="shared" si="84"/>
        <v>0</v>
      </c>
      <c r="AU766" s="258">
        <f t="shared" si="79"/>
        <v>0</v>
      </c>
      <c r="AV766" s="259">
        <f>MAX('MDA2'!J766,'T1'!L766,'T2'!J766,T3_R1!K766,T3_R2!K766)</f>
        <v>0</v>
      </c>
      <c r="AW766" s="259">
        <f>MAX('MDA1'!K766,'MDA2'!K766,'MDA3'!I766,'MDA3'!L766,'T1'!M766,'T2'!K766,T3_R1!L766,T3_R2!L766)</f>
        <v>0</v>
      </c>
      <c r="AX766" s="259">
        <f>MAX('MDA1'!L766,'MDA2'!L766,'MDA3'!J766,'MDA3'!M766,'T1'!N766,'T2'!L766,T3_R1!M766,T3_R2!M766)</f>
        <v>0</v>
      </c>
      <c r="AY766" s="259">
        <f t="shared" si="85"/>
        <v>0</v>
      </c>
      <c r="AZ766" s="259">
        <f>MAX('MDA2'!J766,T766)</f>
        <v>0</v>
      </c>
      <c r="BA766" s="259">
        <f>MAX('MDA1'!K766,'MDA2'!K766,'MDA3'!I766,'MDA3'!L766,V766,AD766)</f>
        <v>0</v>
      </c>
      <c r="BB766" s="259">
        <f>MAX('MDA1'!L766,'MDA2'!L766,'MDA3'!J766,'MDA3'!M766,AF766)</f>
        <v>0</v>
      </c>
      <c r="BC766" s="259">
        <f t="shared" si="80"/>
        <v>0</v>
      </c>
      <c r="BD766" s="260">
        <f t="shared" si="81"/>
        <v>0</v>
      </c>
    </row>
    <row r="767" spans="1:56" x14ac:dyDescent="0.2">
      <c r="A767" s="10" t="str">
        <f>IF(COUNTRY_INFO!A767=0," ",COUNTRY_INFO!A767)</f>
        <v>Ethiopia</v>
      </c>
      <c r="B767" s="10" t="str">
        <f>IF(COUNTRY_INFO!B767=0," ",COUNTRY_INFO!B767)</f>
        <v>SomaliAfder</v>
      </c>
      <c r="C767" s="87" t="str">
        <f>IF(COUNTRY_INFO!C767=0," ",COUNTRY_INFO!C767)</f>
        <v>God-god</v>
      </c>
      <c r="D767" s="67">
        <f>COUNTRY_INFO!L767</f>
        <v>0</v>
      </c>
      <c r="E767" s="61"/>
      <c r="F767" s="61"/>
      <c r="G767" s="11">
        <f>MAX('MDA1'!M767,'MDA2'!M767)</f>
        <v>0</v>
      </c>
      <c r="H767" s="11">
        <f>IF(AND(COUNTRY_INFO!H767&gt;0,COUNTRY_INFO!H767&lt;4),IF(D767&gt;MAX('MDA1'!M767,'MDA2'!M767),MAX('MDA1'!M767,'MDA2'!M767),D767),0)</f>
        <v>0</v>
      </c>
      <c r="I767" s="73">
        <f>IF(AND(COUNTRY_INFO!H767&gt;0,COUNTRY_INFO!H767&lt;4), IF(G767/D767*100&lt;&gt;0, IF(G767/D767*100&gt;100,100,G767/D767*100), "-"),0)</f>
        <v>0</v>
      </c>
      <c r="J767" s="67">
        <f>COUNTRY_INFO!M767</f>
        <v>0</v>
      </c>
      <c r="K767" s="61"/>
      <c r="L767" s="61"/>
      <c r="M767" s="11">
        <f>MAX('MDA1'!M767,MAX('MDA3'!I767,'MDA3'!L767)+MAX('MDA3'!J767,'MDA3'!M767))</f>
        <v>0</v>
      </c>
      <c r="N767" s="11">
        <f>IF(AND(COUNTRY_INFO!I767&gt;0,COUNTRY_INFO!I767&lt;4),IF(J767&gt;MAX('MDA1'!M767,MAX('MDA3'!I767,'MDA3'!L767)+MAX('MDA3'!J767,'MDA3'!M767)),MAX('MDA1'!M767,MAX('MDA3'!I767,'MDA3'!L767)+MAX('MDA3'!J767,'MDA3'!M767)),J767),0)</f>
        <v>0</v>
      </c>
      <c r="O767" s="73">
        <f>IF(AND(COUNTRY_INFO!I767&gt;0,COUNTRY_INFO!I767&lt;4), IF(M767/J767*100&lt;&gt;0, IF(M767/J767*100&gt;100,100,M767/J767*100), "-"),0)</f>
        <v>0</v>
      </c>
      <c r="P767" s="67">
        <f>COUNTRY_INFO!N767</f>
        <v>0</v>
      </c>
      <c r="Q767" s="61"/>
      <c r="R767" s="61"/>
      <c r="S767" s="11">
        <f>SUM(MAX('MDA2'!J767, 'T1'!L767, MAX(T3_R1!K767, T3_R2!K767)), MAX('MDA1'!K767, 'MDA2'!K767, 'T1'!M767, MAX(T3_R1!L767, T3_R2!L767)), MAX('MDA1'!L767, 'MDA2'!L767, 'T1'!N767, MAX(T3_R1!M767, T3_R2!M767)))</f>
        <v>0</v>
      </c>
      <c r="T767" s="11">
        <f>IF(AND(COUNTRY_INFO!J767&gt;1,COUNTRY_INFO!J767&lt;4),IF(COUNTRY_INFO!E767&gt;MAX('MDA2'!J767,'T1'!L767,MAX(T3_R1!K767,T3_R2!K767)),MAX('MDA2'!J767,'T1'!L767,MAX(T3_R1!K767,T3_R2!K767)),COUNTRY_INFO!E767),0)</f>
        <v>0</v>
      </c>
      <c r="U767" s="217">
        <f>IF(AND(COUNTRY_INFO!J767&gt;1,COUNTRY_INFO!J767&lt;4), IF(T767/COUNTRY_INFO!E767*100&lt;&gt;0, IF(T767/COUNTRY_INFO!E767*100&gt;100,100,T767/COUNTRY_INFO!E767*100), "-"),0)</f>
        <v>0</v>
      </c>
      <c r="V767" s="11">
        <f>IF(AND(COUNTRY_INFO!J767&gt;1,COUNTRY_INFO!J767&lt;4),IF(COUNTRY_INFO!F767&gt;MAX('MDA1'!K767,'MDA2'!K767,'T1'!M767,MAX(T3_R1!L767,T3_R2!L767)),MAX('MDA1'!K767,'MDA2'!K767,'T1'!M767,MAX(T3_R1!L767,T3_R2!L767)),COUNTRY_INFO!F767),0)</f>
        <v>0</v>
      </c>
      <c r="W767" s="217">
        <f>IF(AND(COUNTRY_INFO!J767&gt;1,COUNTRY_INFO!J767&lt;4), IF(V767/COUNTRY_INFO!F767*100&lt;&gt;0, IF(V767/COUNTRY_INFO!F767*100&gt;100,100,V767/COUNTRY_INFO!F767*100), "-"),0)</f>
        <v>0</v>
      </c>
      <c r="X767" s="11">
        <f t="shared" si="82"/>
        <v>0</v>
      </c>
      <c r="Y767" s="73">
        <f>IF(AND(COUNTRY_INFO!J767&gt;1,COUNTRY_INFO!J767&lt;4), IF(S767/P767*100&lt;&gt;0, IF(X767/P767*100&gt;100,100,X767/P767*100), "-"),0)</f>
        <v>0</v>
      </c>
      <c r="Z767" s="67">
        <f>COUNTRY_INFO!O767</f>
        <v>0</v>
      </c>
      <c r="AA767" s="61"/>
      <c r="AB767" s="61"/>
      <c r="AC767" s="11">
        <f>MAX('T1'!L767,'T2'!J767)+MAX('T1'!M767,'T2'!K767)+MAX('T1'!N767,'T2'!L767)</f>
        <v>0</v>
      </c>
      <c r="AD767" s="11">
        <f>IF(COUNTRY_INFO!K767=1,IF(COUNTRY_INFO!F767*0.33&gt;MAX('T1'!M767,'T2'!K767),MAX('T1'!M767,'T2'!K767),COUNTRY_INFO!F767*0.33),IF(COUNTRY_INFO!K767=2,IF(COUNTRY_INFO!F767*0.5&gt;MAX('T1'!M767,'T2'!K767),MAX('T1'!M767,'T2'!K767),COUNTRY_INFO!F767*0.5),IF(COUNTRY_INFO!K767=3,IF(COUNTRY_INFO!F767&gt;MAX('T1'!M767,'T2'!K767),MAX('T1'!M767,'T2'!K767),COUNTRY_INFO!F767),0)))</f>
        <v>0</v>
      </c>
      <c r="AE767" s="217">
        <f>IF(AND(COUNTRY_INFO!K767&gt;0,COUNTRY_INFO!K767&lt;4),IF(Z767&gt;0,IF(COUNTRY_INFO!K767=1, AD767/(COUNTRY_INFO!F767*0.33)*100, IF(COUNTRY_INFO!K767=2, AD767/(COUNTRY_INFO!F767*0.5)*100, IF(COUNTRY_INFO!K767=3, AD767/COUNTRY_INFO!F767*100))),"-"),0)</f>
        <v>0</v>
      </c>
      <c r="AF767" s="11">
        <f>IF(COUNTRY_INFO!K767=2,IF(COUNTRY_INFO!G767*0.2&gt;MAX('T1'!N767,'T2'!L767),MAX('T1'!N767,'T2'!L767),COUNTRY_INFO!G767*0.2),IF(COUNTRY_INFO!K767=3,IF(COUNTRY_INFO!G767&gt;MAX('T1'!N767,'T2'!L767),MAX('T1'!N767,'T2'!L767),COUNTRY_INFO!G767),0))</f>
        <v>0</v>
      </c>
      <c r="AG767" s="217">
        <f>IF(AND(COUNTRY_INFO!K767&gt;0,COUNTRY_INFO!K767&lt;4),IF(Z767&gt;0,IF(COUNTRY_INFO!K767=1, 0, IF(COUNTRY_INFO!K767=2, AF767/(COUNTRY_INFO!G767*0.2)*100, IF(COUNTRY_INFO!K767=3, AF767/COUNTRY_INFO!G767*100))),"-"),0)</f>
        <v>0</v>
      </c>
      <c r="AH767" s="11">
        <f t="shared" si="83"/>
        <v>0</v>
      </c>
      <c r="AI767" s="73">
        <f>IF(AND(COUNTRY_INFO!K767&gt;0,COUNTRY_INFO!K767&lt;4), IF(AC767/Z767*100&lt;&gt;0, IF(AH767/Z767*100&gt;100,100,AH767/Z767*100), "-"),0)</f>
        <v>0</v>
      </c>
      <c r="AJ767" s="261"/>
      <c r="AK767" s="260">
        <f>IF(AND(D767&lt;&gt;0, D767&lt;&gt;"Unknown",D767&lt;&gt;"Stopped",D767&lt;&gt;"Not required"),D767/COUNTRY_INFO!D767, 0)</f>
        <v>0</v>
      </c>
      <c r="AL767" s="260">
        <f>IF(AND(J767&lt;&gt;0,J767&lt;&gt;"Unknown",J767&lt;&gt;"Stopped",J767&lt;&gt;"Not required"),J767/COUNTRY_INFO!D767, 0)</f>
        <v>0</v>
      </c>
      <c r="AM767" s="260">
        <f>IF(AND(P767&lt;&gt;0,P767&lt;&gt;"Unknown",P767&lt;&gt;"Not required"),P767/(COUNTRY_INFO!E767+COUNTRY_INFO!F767), 0)</f>
        <v>0</v>
      </c>
      <c r="AN767" s="260">
        <f>IF(AND(Z767&lt;&gt;0,Z767&lt;&gt;"Unknown",Z767&lt;&gt;"Not required"),IF(COUNTRY_INFO!K767=1,1,IF(COUNTRY_INFO!K767=2,0.5*COUNTRY_INFO!F767/(0.5*COUNTRY_INFO!F767+0.2*COUNTRY_INFO!G767),IF(COUNTRY_INFO!K767=3,COUNTRY_INFO!F767/(COUNTRY_INFO!F767+COUNTRY_INFO!G767)))),0)</f>
        <v>0</v>
      </c>
      <c r="AO767" s="260">
        <f>IF(AND(Z767&lt;&gt;0,Z767&lt;&gt;"Unknown",Z767&lt;&gt;"Not required"),IF(COUNTRY_INFO!K767=1,0,IF(COUNTRY_INFO!K767=2,0.2*COUNTRY_INFO!G767/(0.5*COUNTRY_INFO!F767+0.2*COUNTRY_INFO!G767),IF(COUNTRY_INFO!K767=3,COUNTRY_INFO!G767/(COUNTRY_INFO!F767+COUNTRY_INFO!G767)))),0)</f>
        <v>0</v>
      </c>
      <c r="AP767" s="259">
        <f>MAX(COUNTRY_INFO!D767*AK767*PROFILE!$G$7,COUNTRY_INFO!D767*AL767*PROFILE!$G$7)</f>
        <v>0</v>
      </c>
      <c r="AQ767" s="259">
        <f>MAX(COUNTRY_INFO!D767*AK767*PROFILE!$G$8,COUNTRY_INFO!D767*AL767*PROFILE!$G$8,COUNTRY_INFO!D767*AM767*PROFILE!$G$8)</f>
        <v>0</v>
      </c>
      <c r="AR767" s="259">
        <f>MAX(COUNTRY_INFO!D767*AK767*PROFILE!$G$9,COUNTRY_INFO!D767*AL767*PROFILE!$G$9,COUNTRY_INFO!D767*AM767*PROFILE!$G$9,IF(AND(DISTRICT!Z767&lt;&gt;"Unknown",Z767&lt;&gt;"Not required"),COUNTRY_INFO!O767*DISTRICT!AN767,0))</f>
        <v>0</v>
      </c>
      <c r="AS767" s="259">
        <f>MAX(COUNTRY_INFO!D767*AK767*PROFILE!$G$10,COUNTRY_INFO!D767*AL767*PROFILE!$G$10,IF(AND(DISTRICT!Z767&lt;&gt;"Unknown",Z767&lt;&gt;"Not required"),COUNTRY_INFO!O767*DISTRICT!AO767,0))</f>
        <v>0</v>
      </c>
      <c r="AT767" s="259">
        <f t="shared" si="84"/>
        <v>0</v>
      </c>
      <c r="AU767" s="258">
        <f t="shared" si="79"/>
        <v>0</v>
      </c>
      <c r="AV767" s="259">
        <f>MAX('MDA2'!J767,'T1'!L767,'T2'!J767,T3_R1!K767,T3_R2!K767)</f>
        <v>0</v>
      </c>
      <c r="AW767" s="259">
        <f>MAX('MDA1'!K767,'MDA2'!K767,'MDA3'!I767,'MDA3'!L767,'T1'!M767,'T2'!K767,T3_R1!L767,T3_R2!L767)</f>
        <v>0</v>
      </c>
      <c r="AX767" s="259">
        <f>MAX('MDA1'!L767,'MDA2'!L767,'MDA3'!J767,'MDA3'!M767,'T1'!N767,'T2'!L767,T3_R1!M767,T3_R2!M767)</f>
        <v>0</v>
      </c>
      <c r="AY767" s="259">
        <f t="shared" si="85"/>
        <v>0</v>
      </c>
      <c r="AZ767" s="259">
        <f>MAX('MDA2'!J767,T767)</f>
        <v>0</v>
      </c>
      <c r="BA767" s="259">
        <f>MAX('MDA1'!K767,'MDA2'!K767,'MDA3'!I767,'MDA3'!L767,V767,AD767)</f>
        <v>0</v>
      </c>
      <c r="BB767" s="259">
        <f>MAX('MDA1'!L767,'MDA2'!L767,'MDA3'!J767,'MDA3'!M767,AF767)</f>
        <v>0</v>
      </c>
      <c r="BC767" s="259">
        <f t="shared" si="80"/>
        <v>0</v>
      </c>
      <c r="BD767" s="260">
        <f t="shared" si="81"/>
        <v>0</v>
      </c>
    </row>
    <row r="768" spans="1:56" x14ac:dyDescent="0.2">
      <c r="A768" s="10" t="str">
        <f>IF(COUNTRY_INFO!A768=0," ",COUNTRY_INFO!A768)</f>
        <v>Ethiopia</v>
      </c>
      <c r="B768" s="10" t="str">
        <f>IF(COUNTRY_INFO!B768=0," ",COUNTRY_INFO!B768)</f>
        <v>SomaliAfder</v>
      </c>
      <c r="C768" s="87" t="str">
        <f>IF(COUNTRY_INFO!C768=0," ",COUNTRY_INFO!C768)</f>
        <v>Goraboqaksa</v>
      </c>
      <c r="D768" s="67">
        <f>COUNTRY_INFO!L768</f>
        <v>0</v>
      </c>
      <c r="E768" s="61"/>
      <c r="F768" s="61"/>
      <c r="G768" s="11">
        <f>MAX('MDA1'!M768,'MDA2'!M768)</f>
        <v>0</v>
      </c>
      <c r="H768" s="11">
        <f>IF(AND(COUNTRY_INFO!H768&gt;0,COUNTRY_INFO!H768&lt;4),IF(D768&gt;MAX('MDA1'!M768,'MDA2'!M768),MAX('MDA1'!M768,'MDA2'!M768),D768),0)</f>
        <v>0</v>
      </c>
      <c r="I768" s="73">
        <f>IF(AND(COUNTRY_INFO!H768&gt;0,COUNTRY_INFO!H768&lt;4), IF(G768/D768*100&lt;&gt;0, IF(G768/D768*100&gt;100,100,G768/D768*100), "-"),0)</f>
        <v>0</v>
      </c>
      <c r="J768" s="67" t="str">
        <f>COUNTRY_INFO!M768</f>
        <v>Unknown</v>
      </c>
      <c r="K768" s="61"/>
      <c r="L768" s="61"/>
      <c r="M768" s="11">
        <f>MAX('MDA1'!M768,MAX('MDA3'!I768,'MDA3'!L768)+MAX('MDA3'!J768,'MDA3'!M768))</f>
        <v>0</v>
      </c>
      <c r="N768" s="11">
        <f>IF(AND(COUNTRY_INFO!I768&gt;0,COUNTRY_INFO!I768&lt;4),IF(J768&gt;MAX('MDA1'!M768,MAX('MDA3'!I768,'MDA3'!L768)+MAX('MDA3'!J768,'MDA3'!M768)),MAX('MDA1'!M768,MAX('MDA3'!I768,'MDA3'!L768)+MAX('MDA3'!J768,'MDA3'!M768)),J768),0)</f>
        <v>0</v>
      </c>
      <c r="O768" s="73">
        <f>IF(AND(COUNTRY_INFO!I768&gt;0,COUNTRY_INFO!I768&lt;4), IF(M768/J768*100&lt;&gt;0, IF(M768/J768*100&gt;100,100,M768/J768*100), "-"),0)</f>
        <v>0</v>
      </c>
      <c r="P768" s="67" t="str">
        <f>COUNTRY_INFO!N768</f>
        <v>Unknown</v>
      </c>
      <c r="Q768" s="61"/>
      <c r="R768" s="61"/>
      <c r="S768" s="11">
        <f>SUM(MAX('MDA2'!J768, 'T1'!L768, MAX(T3_R1!K768, T3_R2!K768)), MAX('MDA1'!K768, 'MDA2'!K768, 'T1'!M768, MAX(T3_R1!L768, T3_R2!L768)), MAX('MDA1'!L768, 'MDA2'!L768, 'T1'!N768, MAX(T3_R1!M768, T3_R2!M768)))</f>
        <v>0</v>
      </c>
      <c r="T768" s="11">
        <f>IF(AND(COUNTRY_INFO!J768&gt;1,COUNTRY_INFO!J768&lt;4),IF(COUNTRY_INFO!E768&gt;MAX('MDA2'!J768,'T1'!L768,MAX(T3_R1!K768,T3_R2!K768)),MAX('MDA2'!J768,'T1'!L768,MAX(T3_R1!K768,T3_R2!K768)),COUNTRY_INFO!E768),0)</f>
        <v>0</v>
      </c>
      <c r="U768" s="217">
        <f>IF(AND(COUNTRY_INFO!J768&gt;1,COUNTRY_INFO!J768&lt;4), IF(T768/COUNTRY_INFO!E768*100&lt;&gt;0, IF(T768/COUNTRY_INFO!E768*100&gt;100,100,T768/COUNTRY_INFO!E768*100), "-"),0)</f>
        <v>0</v>
      </c>
      <c r="V768" s="11">
        <f>IF(AND(COUNTRY_INFO!J768&gt;1,COUNTRY_INFO!J768&lt;4),IF(COUNTRY_INFO!F768&gt;MAX('MDA1'!K768,'MDA2'!K768,'T1'!M768,MAX(T3_R1!L768,T3_R2!L768)),MAX('MDA1'!K768,'MDA2'!K768,'T1'!M768,MAX(T3_R1!L768,T3_R2!L768)),COUNTRY_INFO!F768),0)</f>
        <v>0</v>
      </c>
      <c r="W768" s="217">
        <f>IF(AND(COUNTRY_INFO!J768&gt;1,COUNTRY_INFO!J768&lt;4), IF(V768/COUNTRY_INFO!F768*100&lt;&gt;0, IF(V768/COUNTRY_INFO!F768*100&gt;100,100,V768/COUNTRY_INFO!F768*100), "-"),0)</f>
        <v>0</v>
      </c>
      <c r="X768" s="11">
        <f t="shared" si="82"/>
        <v>0</v>
      </c>
      <c r="Y768" s="73">
        <f>IF(AND(COUNTRY_INFO!J768&gt;1,COUNTRY_INFO!J768&lt;4), IF(S768/P768*100&lt;&gt;0, IF(X768/P768*100&gt;100,100,X768/P768*100), "-"),0)</f>
        <v>0</v>
      </c>
      <c r="Z768" s="67" t="str">
        <f>COUNTRY_INFO!O768</f>
        <v>Unknown</v>
      </c>
      <c r="AA768" s="61"/>
      <c r="AB768" s="61"/>
      <c r="AC768" s="11">
        <f>MAX('T1'!L768,'T2'!J768)+MAX('T1'!M768,'T2'!K768)+MAX('T1'!N768,'T2'!L768)</f>
        <v>0</v>
      </c>
      <c r="AD768" s="11">
        <f>IF(COUNTRY_INFO!K768=1,IF(COUNTRY_INFO!F768*0.33&gt;MAX('T1'!M768,'T2'!K768),MAX('T1'!M768,'T2'!K768),COUNTRY_INFO!F768*0.33),IF(COUNTRY_INFO!K768=2,IF(COUNTRY_INFO!F768*0.5&gt;MAX('T1'!M768,'T2'!K768),MAX('T1'!M768,'T2'!K768),COUNTRY_INFO!F768*0.5),IF(COUNTRY_INFO!K768=3,IF(COUNTRY_INFO!F768&gt;MAX('T1'!M768,'T2'!K768),MAX('T1'!M768,'T2'!K768),COUNTRY_INFO!F768),0)))</f>
        <v>0</v>
      </c>
      <c r="AE768" s="217">
        <f>IF(AND(COUNTRY_INFO!K768&gt;0,COUNTRY_INFO!K768&lt;4),IF(Z768&gt;0,IF(COUNTRY_INFO!K768=1, AD768/(COUNTRY_INFO!F768*0.33)*100, IF(COUNTRY_INFO!K768=2, AD768/(COUNTRY_INFO!F768*0.5)*100, IF(COUNTRY_INFO!K768=3, AD768/COUNTRY_INFO!F768*100))),"-"),0)</f>
        <v>0</v>
      </c>
      <c r="AF768" s="11">
        <f>IF(COUNTRY_INFO!K768=2,IF(COUNTRY_INFO!G768*0.2&gt;MAX('T1'!N768,'T2'!L768),MAX('T1'!N768,'T2'!L768),COUNTRY_INFO!G768*0.2),IF(COUNTRY_INFO!K768=3,IF(COUNTRY_INFO!G768&gt;MAX('T1'!N768,'T2'!L768),MAX('T1'!N768,'T2'!L768),COUNTRY_INFO!G768),0))</f>
        <v>0</v>
      </c>
      <c r="AG768" s="217">
        <f>IF(AND(COUNTRY_INFO!K768&gt;0,COUNTRY_INFO!K768&lt;4),IF(Z768&gt;0,IF(COUNTRY_INFO!K768=1, 0, IF(COUNTRY_INFO!K768=2, AF768/(COUNTRY_INFO!G768*0.2)*100, IF(COUNTRY_INFO!K768=3, AF768/COUNTRY_INFO!G768*100))),"-"),0)</f>
        <v>0</v>
      </c>
      <c r="AH768" s="11">
        <f t="shared" si="83"/>
        <v>0</v>
      </c>
      <c r="AI768" s="73">
        <f>IF(AND(COUNTRY_INFO!K768&gt;0,COUNTRY_INFO!K768&lt;4), IF(AC768/Z768*100&lt;&gt;0, IF(AH768/Z768*100&gt;100,100,AH768/Z768*100), "-"),0)</f>
        <v>0</v>
      </c>
      <c r="AJ768" s="261"/>
      <c r="AK768" s="260">
        <f>IF(AND(D768&lt;&gt;0, D768&lt;&gt;"Unknown",D768&lt;&gt;"Stopped",D768&lt;&gt;"Not required"),D768/COUNTRY_INFO!D768, 0)</f>
        <v>0</v>
      </c>
      <c r="AL768" s="260">
        <f>IF(AND(J768&lt;&gt;0,J768&lt;&gt;"Unknown",J768&lt;&gt;"Stopped",J768&lt;&gt;"Not required"),J768/COUNTRY_INFO!D768, 0)</f>
        <v>0</v>
      </c>
      <c r="AM768" s="260">
        <f>IF(AND(P768&lt;&gt;0,P768&lt;&gt;"Unknown",P768&lt;&gt;"Not required"),P768/(COUNTRY_INFO!E768+COUNTRY_INFO!F768), 0)</f>
        <v>0</v>
      </c>
      <c r="AN768" s="260">
        <f>IF(AND(Z768&lt;&gt;0,Z768&lt;&gt;"Unknown",Z768&lt;&gt;"Not required"),IF(COUNTRY_INFO!K768=1,1,IF(COUNTRY_INFO!K768=2,0.5*COUNTRY_INFO!F768/(0.5*COUNTRY_INFO!F768+0.2*COUNTRY_INFO!G768),IF(COUNTRY_INFO!K768=3,COUNTRY_INFO!F768/(COUNTRY_INFO!F768+COUNTRY_INFO!G768)))),0)</f>
        <v>0</v>
      </c>
      <c r="AO768" s="260">
        <f>IF(AND(Z768&lt;&gt;0,Z768&lt;&gt;"Unknown",Z768&lt;&gt;"Not required"),IF(COUNTRY_INFO!K768=1,0,IF(COUNTRY_INFO!K768=2,0.2*COUNTRY_INFO!G768/(0.5*COUNTRY_INFO!F768+0.2*COUNTRY_INFO!G768),IF(COUNTRY_INFO!K768=3,COUNTRY_INFO!G768/(COUNTRY_INFO!F768+COUNTRY_INFO!G768)))),0)</f>
        <v>0</v>
      </c>
      <c r="AP768" s="259">
        <f>MAX(COUNTRY_INFO!D768*AK768*PROFILE!$G$7,COUNTRY_INFO!D768*AL768*PROFILE!$G$7)</f>
        <v>0</v>
      </c>
      <c r="AQ768" s="259">
        <f>MAX(COUNTRY_INFO!D768*AK768*PROFILE!$G$8,COUNTRY_INFO!D768*AL768*PROFILE!$G$8,COUNTRY_INFO!D768*AM768*PROFILE!$G$8)</f>
        <v>0</v>
      </c>
      <c r="AR768" s="259">
        <f>MAX(COUNTRY_INFO!D768*AK768*PROFILE!$G$9,COUNTRY_INFO!D768*AL768*PROFILE!$G$9,COUNTRY_INFO!D768*AM768*PROFILE!$G$9,IF(AND(DISTRICT!Z768&lt;&gt;"Unknown",Z768&lt;&gt;"Not required"),COUNTRY_INFO!O768*DISTRICT!AN768,0))</f>
        <v>0</v>
      </c>
      <c r="AS768" s="259">
        <f>MAX(COUNTRY_INFO!D768*AK768*PROFILE!$G$10,COUNTRY_INFO!D768*AL768*PROFILE!$G$10,IF(AND(DISTRICT!Z768&lt;&gt;"Unknown",Z768&lt;&gt;"Not required"),COUNTRY_INFO!O768*DISTRICT!AO768,0))</f>
        <v>0</v>
      </c>
      <c r="AT768" s="259">
        <f t="shared" si="84"/>
        <v>0</v>
      </c>
      <c r="AU768" s="258">
        <f t="shared" si="79"/>
        <v>0</v>
      </c>
      <c r="AV768" s="259">
        <f>MAX('MDA2'!J768,'T1'!L768,'T2'!J768,T3_R1!K768,T3_R2!K768)</f>
        <v>0</v>
      </c>
      <c r="AW768" s="259">
        <f>MAX('MDA1'!K768,'MDA2'!K768,'MDA3'!I768,'MDA3'!L768,'T1'!M768,'T2'!K768,T3_R1!L768,T3_R2!L768)</f>
        <v>0</v>
      </c>
      <c r="AX768" s="259">
        <f>MAX('MDA1'!L768,'MDA2'!L768,'MDA3'!J768,'MDA3'!M768,'T1'!N768,'T2'!L768,T3_R1!M768,T3_R2!M768)</f>
        <v>0</v>
      </c>
      <c r="AY768" s="259">
        <f t="shared" si="85"/>
        <v>0</v>
      </c>
      <c r="AZ768" s="259">
        <f>MAX('MDA2'!J768,T768)</f>
        <v>0</v>
      </c>
      <c r="BA768" s="259">
        <f>MAX('MDA1'!K768,'MDA2'!K768,'MDA3'!I768,'MDA3'!L768,V768,AD768)</f>
        <v>0</v>
      </c>
      <c r="BB768" s="259">
        <f>MAX('MDA1'!L768,'MDA2'!L768,'MDA3'!J768,'MDA3'!M768,AF768)</f>
        <v>0</v>
      </c>
      <c r="BC768" s="259">
        <f t="shared" si="80"/>
        <v>0</v>
      </c>
      <c r="BD768" s="260">
        <f t="shared" si="81"/>
        <v>0</v>
      </c>
    </row>
    <row r="769" spans="1:56" x14ac:dyDescent="0.2">
      <c r="A769" s="10" t="str">
        <f>IF(COUNTRY_INFO!A769=0," ",COUNTRY_INFO!A769)</f>
        <v>Ethiopia</v>
      </c>
      <c r="B769" s="10" t="str">
        <f>IF(COUNTRY_INFO!B769=0," ",COUNTRY_INFO!B769)</f>
        <v>SomaliAfder</v>
      </c>
      <c r="C769" s="87" t="str">
        <f>IF(COUNTRY_INFO!C769=0," ",COUNTRY_INFO!C769)</f>
        <v>Guradamole</v>
      </c>
      <c r="D769" s="67">
        <f>COUNTRY_INFO!L769</f>
        <v>0</v>
      </c>
      <c r="E769" s="61"/>
      <c r="F769" s="61"/>
      <c r="G769" s="11">
        <f>MAX('MDA1'!M769,'MDA2'!M769)</f>
        <v>0</v>
      </c>
      <c r="H769" s="11">
        <f>IF(AND(COUNTRY_INFO!H769&gt;0,COUNTRY_INFO!H769&lt;4),IF(D769&gt;MAX('MDA1'!M769,'MDA2'!M769),MAX('MDA1'!M769,'MDA2'!M769),D769),0)</f>
        <v>0</v>
      </c>
      <c r="I769" s="73">
        <f>IF(AND(COUNTRY_INFO!H769&gt;0,COUNTRY_INFO!H769&lt;4), IF(G769/D769*100&lt;&gt;0, IF(G769/D769*100&gt;100,100,G769/D769*100), "-"),0)</f>
        <v>0</v>
      </c>
      <c r="J769" s="67" t="str">
        <f>COUNTRY_INFO!M769</f>
        <v>Unknown</v>
      </c>
      <c r="K769" s="61"/>
      <c r="L769" s="61"/>
      <c r="M769" s="11">
        <f>MAX('MDA1'!M769,MAX('MDA3'!I769,'MDA3'!L769)+MAX('MDA3'!J769,'MDA3'!M769))</f>
        <v>0</v>
      </c>
      <c r="N769" s="11">
        <f>IF(AND(COUNTRY_INFO!I769&gt;0,COUNTRY_INFO!I769&lt;4),IF(J769&gt;MAX('MDA1'!M769,MAX('MDA3'!I769,'MDA3'!L769)+MAX('MDA3'!J769,'MDA3'!M769)),MAX('MDA1'!M769,MAX('MDA3'!I769,'MDA3'!L769)+MAX('MDA3'!J769,'MDA3'!M769)),J769),0)</f>
        <v>0</v>
      </c>
      <c r="O769" s="73">
        <f>IF(AND(COUNTRY_INFO!I769&gt;0,COUNTRY_INFO!I769&lt;4), IF(M769/J769*100&lt;&gt;0, IF(M769/J769*100&gt;100,100,M769/J769*100), "-"),0)</f>
        <v>0</v>
      </c>
      <c r="P769" s="67" t="str">
        <f>COUNTRY_INFO!N769</f>
        <v>Unknown</v>
      </c>
      <c r="Q769" s="61"/>
      <c r="R769" s="61"/>
      <c r="S769" s="11">
        <f>SUM(MAX('MDA2'!J769, 'T1'!L769, MAX(T3_R1!K769, T3_R2!K769)), MAX('MDA1'!K769, 'MDA2'!K769, 'T1'!M769, MAX(T3_R1!L769, T3_R2!L769)), MAX('MDA1'!L769, 'MDA2'!L769, 'T1'!N769, MAX(T3_R1!M769, T3_R2!M769)))</f>
        <v>0</v>
      </c>
      <c r="T769" s="11">
        <f>IF(AND(COUNTRY_INFO!J769&gt;1,COUNTRY_INFO!J769&lt;4),IF(COUNTRY_INFO!E769&gt;MAX('MDA2'!J769,'T1'!L769,MAX(T3_R1!K769,T3_R2!K769)),MAX('MDA2'!J769,'T1'!L769,MAX(T3_R1!K769,T3_R2!K769)),COUNTRY_INFO!E769),0)</f>
        <v>0</v>
      </c>
      <c r="U769" s="217">
        <f>IF(AND(COUNTRY_INFO!J769&gt;1,COUNTRY_INFO!J769&lt;4), IF(T769/COUNTRY_INFO!E769*100&lt;&gt;0, IF(T769/COUNTRY_INFO!E769*100&gt;100,100,T769/COUNTRY_INFO!E769*100), "-"),0)</f>
        <v>0</v>
      </c>
      <c r="V769" s="11">
        <f>IF(AND(COUNTRY_INFO!J769&gt;1,COUNTRY_INFO!J769&lt;4),IF(COUNTRY_INFO!F769&gt;MAX('MDA1'!K769,'MDA2'!K769,'T1'!M769,MAX(T3_R1!L769,T3_R2!L769)),MAX('MDA1'!K769,'MDA2'!K769,'T1'!M769,MAX(T3_R1!L769,T3_R2!L769)),COUNTRY_INFO!F769),0)</f>
        <v>0</v>
      </c>
      <c r="W769" s="217">
        <f>IF(AND(COUNTRY_INFO!J769&gt;1,COUNTRY_INFO!J769&lt;4), IF(V769/COUNTRY_INFO!F769*100&lt;&gt;0, IF(V769/COUNTRY_INFO!F769*100&gt;100,100,V769/COUNTRY_INFO!F769*100), "-"),0)</f>
        <v>0</v>
      </c>
      <c r="X769" s="11">
        <f t="shared" si="82"/>
        <v>0</v>
      </c>
      <c r="Y769" s="73">
        <f>IF(AND(COUNTRY_INFO!J769&gt;1,COUNTRY_INFO!J769&lt;4), IF(S769/P769*100&lt;&gt;0, IF(X769/P769*100&gt;100,100,X769/P769*100), "-"),0)</f>
        <v>0</v>
      </c>
      <c r="Z769" s="67" t="str">
        <f>COUNTRY_INFO!O769</f>
        <v>Unknown</v>
      </c>
      <c r="AA769" s="61"/>
      <c r="AB769" s="61"/>
      <c r="AC769" s="11">
        <f>MAX('T1'!L769,'T2'!J769)+MAX('T1'!M769,'T2'!K769)+MAX('T1'!N769,'T2'!L769)</f>
        <v>0</v>
      </c>
      <c r="AD769" s="11">
        <f>IF(COUNTRY_INFO!K769=1,IF(COUNTRY_INFO!F769*0.33&gt;MAX('T1'!M769,'T2'!K769),MAX('T1'!M769,'T2'!K769),COUNTRY_INFO!F769*0.33),IF(COUNTRY_INFO!K769=2,IF(COUNTRY_INFO!F769*0.5&gt;MAX('T1'!M769,'T2'!K769),MAX('T1'!M769,'T2'!K769),COUNTRY_INFO!F769*0.5),IF(COUNTRY_INFO!K769=3,IF(COUNTRY_INFO!F769&gt;MAX('T1'!M769,'T2'!K769),MAX('T1'!M769,'T2'!K769),COUNTRY_INFO!F769),0)))</f>
        <v>0</v>
      </c>
      <c r="AE769" s="217">
        <f>IF(AND(COUNTRY_INFO!K769&gt;0,COUNTRY_INFO!K769&lt;4),IF(Z769&gt;0,IF(COUNTRY_INFO!K769=1, AD769/(COUNTRY_INFO!F769*0.33)*100, IF(COUNTRY_INFO!K769=2, AD769/(COUNTRY_INFO!F769*0.5)*100, IF(COUNTRY_INFO!K769=3, AD769/COUNTRY_INFO!F769*100))),"-"),0)</f>
        <v>0</v>
      </c>
      <c r="AF769" s="11">
        <f>IF(COUNTRY_INFO!K769=2,IF(COUNTRY_INFO!G769*0.2&gt;MAX('T1'!N769,'T2'!L769),MAX('T1'!N769,'T2'!L769),COUNTRY_INFO!G769*0.2),IF(COUNTRY_INFO!K769=3,IF(COUNTRY_INFO!G769&gt;MAX('T1'!N769,'T2'!L769),MAX('T1'!N769,'T2'!L769),COUNTRY_INFO!G769),0))</f>
        <v>0</v>
      </c>
      <c r="AG769" s="217">
        <f>IF(AND(COUNTRY_INFO!K769&gt;0,COUNTRY_INFO!K769&lt;4),IF(Z769&gt;0,IF(COUNTRY_INFO!K769=1, 0, IF(COUNTRY_INFO!K769=2, AF769/(COUNTRY_INFO!G769*0.2)*100, IF(COUNTRY_INFO!K769=3, AF769/COUNTRY_INFO!G769*100))),"-"),0)</f>
        <v>0</v>
      </c>
      <c r="AH769" s="11">
        <f t="shared" si="83"/>
        <v>0</v>
      </c>
      <c r="AI769" s="73">
        <f>IF(AND(COUNTRY_INFO!K769&gt;0,COUNTRY_INFO!K769&lt;4), IF(AC769/Z769*100&lt;&gt;0, IF(AH769/Z769*100&gt;100,100,AH769/Z769*100), "-"),0)</f>
        <v>0</v>
      </c>
      <c r="AJ769" s="261"/>
      <c r="AK769" s="260">
        <f>IF(AND(D769&lt;&gt;0, D769&lt;&gt;"Unknown",D769&lt;&gt;"Stopped",D769&lt;&gt;"Not required"),D769/COUNTRY_INFO!D769, 0)</f>
        <v>0</v>
      </c>
      <c r="AL769" s="260">
        <f>IF(AND(J769&lt;&gt;0,J769&lt;&gt;"Unknown",J769&lt;&gt;"Stopped",J769&lt;&gt;"Not required"),J769/COUNTRY_INFO!D769, 0)</f>
        <v>0</v>
      </c>
      <c r="AM769" s="260">
        <f>IF(AND(P769&lt;&gt;0,P769&lt;&gt;"Unknown",P769&lt;&gt;"Not required"),P769/(COUNTRY_INFO!E769+COUNTRY_INFO!F769), 0)</f>
        <v>0</v>
      </c>
      <c r="AN769" s="260">
        <f>IF(AND(Z769&lt;&gt;0,Z769&lt;&gt;"Unknown",Z769&lt;&gt;"Not required"),IF(COUNTRY_INFO!K769=1,1,IF(COUNTRY_INFO!K769=2,0.5*COUNTRY_INFO!F769/(0.5*COUNTRY_INFO!F769+0.2*COUNTRY_INFO!G769),IF(COUNTRY_INFO!K769=3,COUNTRY_INFO!F769/(COUNTRY_INFO!F769+COUNTRY_INFO!G769)))),0)</f>
        <v>0</v>
      </c>
      <c r="AO769" s="260">
        <f>IF(AND(Z769&lt;&gt;0,Z769&lt;&gt;"Unknown",Z769&lt;&gt;"Not required"),IF(COUNTRY_INFO!K769=1,0,IF(COUNTRY_INFO!K769=2,0.2*COUNTRY_INFO!G769/(0.5*COUNTRY_INFO!F769+0.2*COUNTRY_INFO!G769),IF(COUNTRY_INFO!K769=3,COUNTRY_INFO!G769/(COUNTRY_INFO!F769+COUNTRY_INFO!G769)))),0)</f>
        <v>0</v>
      </c>
      <c r="AP769" s="259">
        <f>MAX(COUNTRY_INFO!D769*AK769*PROFILE!$G$7,COUNTRY_INFO!D769*AL769*PROFILE!$G$7)</f>
        <v>0</v>
      </c>
      <c r="AQ769" s="259">
        <f>MAX(COUNTRY_INFO!D769*AK769*PROFILE!$G$8,COUNTRY_INFO!D769*AL769*PROFILE!$G$8,COUNTRY_INFO!D769*AM769*PROFILE!$G$8)</f>
        <v>0</v>
      </c>
      <c r="AR769" s="259">
        <f>MAX(COUNTRY_INFO!D769*AK769*PROFILE!$G$9,COUNTRY_INFO!D769*AL769*PROFILE!$G$9,COUNTRY_INFO!D769*AM769*PROFILE!$G$9,IF(AND(DISTRICT!Z769&lt;&gt;"Unknown",Z769&lt;&gt;"Not required"),COUNTRY_INFO!O769*DISTRICT!AN769,0))</f>
        <v>0</v>
      </c>
      <c r="AS769" s="259">
        <f>MAX(COUNTRY_INFO!D769*AK769*PROFILE!$G$10,COUNTRY_INFO!D769*AL769*PROFILE!$G$10,IF(AND(DISTRICT!Z769&lt;&gt;"Unknown",Z769&lt;&gt;"Not required"),COUNTRY_INFO!O769*DISTRICT!AO769,0))</f>
        <v>0</v>
      </c>
      <c r="AT769" s="259">
        <f t="shared" si="84"/>
        <v>0</v>
      </c>
      <c r="AU769" s="258">
        <f t="shared" si="79"/>
        <v>0</v>
      </c>
      <c r="AV769" s="259">
        <f>MAX('MDA2'!J769,'T1'!L769,'T2'!J769,T3_R1!K769,T3_R2!K769)</f>
        <v>0</v>
      </c>
      <c r="AW769" s="259">
        <f>MAX('MDA1'!K769,'MDA2'!K769,'MDA3'!I769,'MDA3'!L769,'T1'!M769,'T2'!K769,T3_R1!L769,T3_R2!L769)</f>
        <v>0</v>
      </c>
      <c r="AX769" s="259">
        <f>MAX('MDA1'!L769,'MDA2'!L769,'MDA3'!J769,'MDA3'!M769,'T1'!N769,'T2'!L769,T3_R1!M769,T3_R2!M769)</f>
        <v>0</v>
      </c>
      <c r="AY769" s="259">
        <f t="shared" si="85"/>
        <v>0</v>
      </c>
      <c r="AZ769" s="259">
        <f>MAX('MDA2'!J769,T769)</f>
        <v>0</v>
      </c>
      <c r="BA769" s="259">
        <f>MAX('MDA1'!K769,'MDA2'!K769,'MDA3'!I769,'MDA3'!L769,V769,AD769)</f>
        <v>0</v>
      </c>
      <c r="BB769" s="259">
        <f>MAX('MDA1'!L769,'MDA2'!L769,'MDA3'!J769,'MDA3'!M769,AF769)</f>
        <v>0</v>
      </c>
      <c r="BC769" s="259">
        <f t="shared" si="80"/>
        <v>0</v>
      </c>
      <c r="BD769" s="260">
        <f t="shared" si="81"/>
        <v>0</v>
      </c>
    </row>
    <row r="770" spans="1:56" x14ac:dyDescent="0.2">
      <c r="A770" s="10" t="str">
        <f>IF(COUNTRY_INFO!A770=0," ",COUNTRY_INFO!A770)</f>
        <v>Ethiopia</v>
      </c>
      <c r="B770" s="10" t="str">
        <f>IF(COUNTRY_INFO!B770=0," ",COUNTRY_INFO!B770)</f>
        <v>SomaliAfder</v>
      </c>
      <c r="C770" s="87" t="str">
        <f>IF(COUNTRY_INFO!C770=0," ",COUNTRY_INFO!C770)</f>
        <v>Hargele</v>
      </c>
      <c r="D770" s="67">
        <f>COUNTRY_INFO!L770</f>
        <v>0</v>
      </c>
      <c r="E770" s="61"/>
      <c r="F770" s="61"/>
      <c r="G770" s="11">
        <f>MAX('MDA1'!M770,'MDA2'!M770)</f>
        <v>0</v>
      </c>
      <c r="H770" s="11">
        <f>IF(AND(COUNTRY_INFO!H770&gt;0,COUNTRY_INFO!H770&lt;4),IF(D770&gt;MAX('MDA1'!M770,'MDA2'!M770),MAX('MDA1'!M770,'MDA2'!M770),D770),0)</f>
        <v>0</v>
      </c>
      <c r="I770" s="73">
        <f>IF(AND(COUNTRY_INFO!H770&gt;0,COUNTRY_INFO!H770&lt;4), IF(G770/D770*100&lt;&gt;0, IF(G770/D770*100&gt;100,100,G770/D770*100), "-"),0)</f>
        <v>0</v>
      </c>
      <c r="J770" s="67" t="str">
        <f>COUNTRY_INFO!M770</f>
        <v>Unknown</v>
      </c>
      <c r="K770" s="61"/>
      <c r="L770" s="61"/>
      <c r="M770" s="11">
        <f>MAX('MDA1'!M770,MAX('MDA3'!I770,'MDA3'!L770)+MAX('MDA3'!J770,'MDA3'!M770))</f>
        <v>0</v>
      </c>
      <c r="N770" s="11">
        <f>IF(AND(COUNTRY_INFO!I770&gt;0,COUNTRY_INFO!I770&lt;4),IF(J770&gt;MAX('MDA1'!M770,MAX('MDA3'!I770,'MDA3'!L770)+MAX('MDA3'!J770,'MDA3'!M770)),MAX('MDA1'!M770,MAX('MDA3'!I770,'MDA3'!L770)+MAX('MDA3'!J770,'MDA3'!M770)),J770),0)</f>
        <v>0</v>
      </c>
      <c r="O770" s="73">
        <f>IF(AND(COUNTRY_INFO!I770&gt;0,COUNTRY_INFO!I770&lt;4), IF(M770/J770*100&lt;&gt;0, IF(M770/J770*100&gt;100,100,M770/J770*100), "-"),0)</f>
        <v>0</v>
      </c>
      <c r="P770" s="67">
        <f>COUNTRY_INFO!N770</f>
        <v>46806</v>
      </c>
      <c r="Q770" s="61"/>
      <c r="R770" s="61"/>
      <c r="S770" s="11">
        <f>SUM(MAX('MDA2'!J770, 'T1'!L770, MAX(T3_R1!K770, T3_R2!K770)), MAX('MDA1'!K770, 'MDA2'!K770, 'T1'!M770, MAX(T3_R1!L770, T3_R2!L770)), MAX('MDA1'!L770, 'MDA2'!L770, 'T1'!N770, MAX(T3_R1!M770, T3_R2!M770)))</f>
        <v>33474</v>
      </c>
      <c r="T770" s="11">
        <f>IF(AND(COUNTRY_INFO!J770&gt;1,COUNTRY_INFO!J770&lt;4),IF(COUNTRY_INFO!E770&gt;MAX('MDA2'!J770,'T1'!L770,MAX(T3_R1!K770,T3_R2!K770)),MAX('MDA2'!J770,'T1'!L770,MAX(T3_R1!K770,T3_R2!K770)),COUNTRY_INFO!E770),0)</f>
        <v>0</v>
      </c>
      <c r="U770" s="217" t="str">
        <f>IF(AND(COUNTRY_INFO!J770&gt;1,COUNTRY_INFO!J770&lt;4), IF(T770/COUNTRY_INFO!E770*100&lt;&gt;0, IF(T770/COUNTRY_INFO!E770*100&gt;100,100,T770/COUNTRY_INFO!E770*100), "-"),0)</f>
        <v>-</v>
      </c>
      <c r="V770" s="11">
        <f>IF(AND(COUNTRY_INFO!J770&gt;1,COUNTRY_INFO!J770&lt;4),IF(COUNTRY_INFO!F770&gt;MAX('MDA1'!K770,'MDA2'!K770,'T1'!M770,MAX(T3_R1!L770,T3_R2!L770)),MAX('MDA1'!K770,'MDA2'!K770,'T1'!M770,MAX(T3_R1!L770,T3_R2!L770)),COUNTRY_INFO!F770),0)</f>
        <v>33474</v>
      </c>
      <c r="W770" s="217">
        <f>IF(AND(COUNTRY_INFO!J770&gt;1,COUNTRY_INFO!J770&lt;4), IF(V770/COUNTRY_INFO!F770*100&lt;&gt;0, IF(V770/COUNTRY_INFO!F770*100&gt;100,100,V770/COUNTRY_INFO!F770*100), "-"),0)</f>
        <v>92.800310498738597</v>
      </c>
      <c r="X770" s="11">
        <f t="shared" si="82"/>
        <v>33474</v>
      </c>
      <c r="Y770" s="73">
        <f>IF(AND(COUNTRY_INFO!J770&gt;1,COUNTRY_INFO!J770&lt;4), IF(S770/P770*100&lt;&gt;0, IF(X770/P770*100&gt;100,100,X770/P770*100), "-"),0)</f>
        <v>71.516472247147803</v>
      </c>
      <c r="Z770" s="67">
        <f>COUNTRY_INFO!O770</f>
        <v>29897.9</v>
      </c>
      <c r="AA770" s="61"/>
      <c r="AB770" s="61"/>
      <c r="AC770" s="11">
        <f>MAX('T1'!L770,'T2'!J770)+MAX('T1'!M770,'T2'!K770)+MAX('T1'!N770,'T2'!L770)</f>
        <v>33474</v>
      </c>
      <c r="AD770" s="11">
        <f>IF(COUNTRY_INFO!K770=1,IF(COUNTRY_INFO!F770*0.33&gt;MAX('T1'!M770,'T2'!K770),MAX('T1'!M770,'T2'!K770),COUNTRY_INFO!F770*0.33),IF(COUNTRY_INFO!K770=2,IF(COUNTRY_INFO!F770*0.5&gt;MAX('T1'!M770,'T2'!K770),MAX('T1'!M770,'T2'!K770),COUNTRY_INFO!F770*0.5),IF(COUNTRY_INFO!K770=3,IF(COUNTRY_INFO!F770&gt;MAX('T1'!M770,'T2'!K770),MAX('T1'!M770,'T2'!K770),COUNTRY_INFO!F770),0)))</f>
        <v>18035.5</v>
      </c>
      <c r="AE770" s="217">
        <f>IF(AND(COUNTRY_INFO!K770&gt;0,COUNTRY_INFO!K770&lt;4),IF(Z770&gt;0,IF(COUNTRY_INFO!K770=1, AD770/(COUNTRY_INFO!F770*0.33)*100, IF(COUNTRY_INFO!K770=2, AD770/(COUNTRY_INFO!F770*0.5)*100, IF(COUNTRY_INFO!K770=3, AD770/COUNTRY_INFO!F770*100))),"-"),0)</f>
        <v>100</v>
      </c>
      <c r="AF770" s="11">
        <f>IF(COUNTRY_INFO!K770=2,IF(COUNTRY_INFO!G770*0.2&gt;MAX('T1'!N770,'T2'!L770),MAX('T1'!N770,'T2'!L770),COUNTRY_INFO!G770*0.2),IF(COUNTRY_INFO!K770=3,IF(COUNTRY_INFO!G770&gt;MAX('T1'!N770,'T2'!L770),MAX('T1'!N770,'T2'!L770),COUNTRY_INFO!G770),0))</f>
        <v>0</v>
      </c>
      <c r="AG770" s="217">
        <f>IF(AND(COUNTRY_INFO!K770&gt;0,COUNTRY_INFO!K770&lt;4),IF(Z770&gt;0,IF(COUNTRY_INFO!K770=1, 0, IF(COUNTRY_INFO!K770=2, AF770/(COUNTRY_INFO!G770*0.2)*100, IF(COUNTRY_INFO!K770=3, AF770/COUNTRY_INFO!G770*100))),"-"),0)</f>
        <v>0</v>
      </c>
      <c r="AH770" s="11">
        <f t="shared" si="83"/>
        <v>18035.5</v>
      </c>
      <c r="AI770" s="73">
        <f>IF(AND(COUNTRY_INFO!K770&gt;0,COUNTRY_INFO!K770&lt;4), IF(AC770/Z770*100&lt;&gt;0, IF(AH770/Z770*100&gt;100,100,AH770/Z770*100), "-"),0)</f>
        <v>60.323634770335033</v>
      </c>
      <c r="AJ770" s="261"/>
      <c r="AK770" s="260">
        <f>IF(AND(D770&lt;&gt;0, D770&lt;&gt;"Unknown",D770&lt;&gt;"Stopped",D770&lt;&gt;"Not required"),D770/COUNTRY_INFO!D770, 0)</f>
        <v>0</v>
      </c>
      <c r="AL770" s="260">
        <f>IF(AND(J770&lt;&gt;0,J770&lt;&gt;"Unknown",J770&lt;&gt;"Stopped",J770&lt;&gt;"Not required"),J770/COUNTRY_INFO!D770, 0)</f>
        <v>0</v>
      </c>
      <c r="AM770" s="260">
        <f>IF(AND(P770&lt;&gt;0,P770&lt;&gt;"Unknown",P770&lt;&gt;"Not required"),P770/(COUNTRY_INFO!E770+COUNTRY_INFO!F770), 0)</f>
        <v>1</v>
      </c>
      <c r="AN770" s="260">
        <f>IF(AND(Z770&lt;&gt;0,Z770&lt;&gt;"Unknown",Z770&lt;&gt;"Not required"),IF(COUNTRY_INFO!K770=1,1,IF(COUNTRY_INFO!K770=2,0.5*COUNTRY_INFO!F770/(0.5*COUNTRY_INFO!F770+0.2*COUNTRY_INFO!G770),IF(COUNTRY_INFO!K770=3,COUNTRY_INFO!F770/(COUNTRY_INFO!F770+COUNTRY_INFO!G770)))),0)</f>
        <v>0.60323634770335033</v>
      </c>
      <c r="AO770" s="260">
        <f>IF(AND(Z770&lt;&gt;0,Z770&lt;&gt;"Unknown",Z770&lt;&gt;"Not required"),IF(COUNTRY_INFO!K770=1,0,IF(COUNTRY_INFO!K770=2,0.2*COUNTRY_INFO!G770/(0.5*COUNTRY_INFO!F770+0.2*COUNTRY_INFO!G770),IF(COUNTRY_INFO!K770=3,COUNTRY_INFO!G770/(COUNTRY_INFO!F770+COUNTRY_INFO!G770)))),0)</f>
        <v>0.39676365229664962</v>
      </c>
      <c r="AP770" s="259">
        <f>MAX(COUNTRY_INFO!D770*AK770*PROFILE!$G$7,COUNTRY_INFO!D770*AL770*PROFILE!$G$7)</f>
        <v>0</v>
      </c>
      <c r="AQ770" s="259">
        <f>MAX(COUNTRY_INFO!D770*AK770*PROFILE!$G$8,COUNTRY_INFO!D770*AL770*PROFILE!$G$8,COUNTRY_INFO!D770*AM770*PROFILE!$G$8)</f>
        <v>15542.670146063578</v>
      </c>
      <c r="AR770" s="259">
        <f>MAX(COUNTRY_INFO!D770*AK770*PROFILE!$G$9,COUNTRY_INFO!D770*AL770*PROFILE!$G$9,COUNTRY_INFO!D770*AM770*PROFILE!$G$9,IF(AND(DISTRICT!Z770&lt;&gt;"Unknown",Z770&lt;&gt;"Not required"),COUNTRY_INFO!O770*DISTRICT!AN770,0))</f>
        <v>32277.58171681426</v>
      </c>
      <c r="AS770" s="259">
        <f>MAX(COUNTRY_INFO!D770*AK770*PROFILE!$G$10,COUNTRY_INFO!D770*AL770*PROFILE!$G$10,IF(AND(DISTRICT!Z770&lt;&gt;"Unknown",Z770&lt;&gt;"Not required"),COUNTRY_INFO!O770*DISTRICT!AO770,0))</f>
        <v>11862.400000000001</v>
      </c>
      <c r="AT770" s="259">
        <f t="shared" si="84"/>
        <v>59682.651862877836</v>
      </c>
      <c r="AU770" s="258" t="str">
        <f t="shared" si="79"/>
        <v>Y</v>
      </c>
      <c r="AV770" s="259">
        <f>MAX('MDA2'!J770,'T1'!L770,'T2'!J770,T3_R1!K770,T3_R2!K770)</f>
        <v>0</v>
      </c>
      <c r="AW770" s="259">
        <f>MAX('MDA1'!K770,'MDA2'!K770,'MDA3'!I770,'MDA3'!L770,'T1'!M770,'T2'!K770,T3_R1!L770,T3_R2!L770)</f>
        <v>33474</v>
      </c>
      <c r="AX770" s="259">
        <f>MAX('MDA1'!L770,'MDA2'!L770,'MDA3'!J770,'MDA3'!M770,'T1'!N770,'T2'!L770,T3_R1!M770,T3_R2!M770)</f>
        <v>0</v>
      </c>
      <c r="AY770" s="259">
        <f t="shared" si="85"/>
        <v>33474</v>
      </c>
      <c r="AZ770" s="259">
        <f>MAX('MDA2'!J770,T770)</f>
        <v>0</v>
      </c>
      <c r="BA770" s="259">
        <f>MAX('MDA1'!K770,'MDA2'!K770,'MDA3'!I770,'MDA3'!L770,V770,AD770)</f>
        <v>33474</v>
      </c>
      <c r="BB770" s="259">
        <f>MAX('MDA1'!L770,'MDA2'!L770,'MDA3'!J770,'MDA3'!M770,AF770)</f>
        <v>0</v>
      </c>
      <c r="BC770" s="259">
        <f t="shared" si="80"/>
        <v>33474</v>
      </c>
      <c r="BD770" s="260">
        <f t="shared" si="81"/>
        <v>56.086649897707673</v>
      </c>
    </row>
    <row r="771" spans="1:56" x14ac:dyDescent="0.2">
      <c r="A771" s="10" t="str">
        <f>IF(COUNTRY_INFO!A771=0," ",COUNTRY_INFO!A771)</f>
        <v>Ethiopia</v>
      </c>
      <c r="B771" s="10" t="str">
        <f>IF(COUNTRY_INFO!B771=0," ",COUNTRY_INFO!B771)</f>
        <v>SomaliAfder</v>
      </c>
      <c r="C771" s="87" t="str">
        <f>IF(COUNTRY_INFO!C771=0," ",COUNTRY_INFO!C771)</f>
        <v>Qarsadula</v>
      </c>
      <c r="D771" s="67">
        <f>COUNTRY_INFO!L771</f>
        <v>0</v>
      </c>
      <c r="E771" s="61"/>
      <c r="F771" s="61"/>
      <c r="G771" s="11">
        <f>MAX('MDA1'!M771,'MDA2'!M771)</f>
        <v>0</v>
      </c>
      <c r="H771" s="11">
        <f>IF(AND(COUNTRY_INFO!H771&gt;0,COUNTRY_INFO!H771&lt;4),IF(D771&gt;MAX('MDA1'!M771,'MDA2'!M771),MAX('MDA1'!M771,'MDA2'!M771),D771),0)</f>
        <v>0</v>
      </c>
      <c r="I771" s="73">
        <f>IF(AND(COUNTRY_INFO!H771&gt;0,COUNTRY_INFO!H771&lt;4), IF(G771/D771*100&lt;&gt;0, IF(G771/D771*100&gt;100,100,G771/D771*100), "-"),0)</f>
        <v>0</v>
      </c>
      <c r="J771" s="67" t="str">
        <f>COUNTRY_INFO!M771</f>
        <v>Unknown</v>
      </c>
      <c r="K771" s="61"/>
      <c r="L771" s="61"/>
      <c r="M771" s="11">
        <f>MAX('MDA1'!M771,MAX('MDA3'!I771,'MDA3'!L771)+MAX('MDA3'!J771,'MDA3'!M771))</f>
        <v>0</v>
      </c>
      <c r="N771" s="11">
        <f>IF(AND(COUNTRY_INFO!I771&gt;0,COUNTRY_INFO!I771&lt;4),IF(J771&gt;MAX('MDA1'!M771,MAX('MDA3'!I771,'MDA3'!L771)+MAX('MDA3'!J771,'MDA3'!M771)),MAX('MDA1'!M771,MAX('MDA3'!I771,'MDA3'!L771)+MAX('MDA3'!J771,'MDA3'!M771)),J771),0)</f>
        <v>0</v>
      </c>
      <c r="O771" s="73">
        <f>IF(AND(COUNTRY_INFO!I771&gt;0,COUNTRY_INFO!I771&lt;4), IF(M771/J771*100&lt;&gt;0, IF(M771/J771*100&gt;100,100,M771/J771*100), "-"),0)</f>
        <v>0</v>
      </c>
      <c r="P771" s="67" t="str">
        <f>COUNTRY_INFO!N771</f>
        <v>Unknown</v>
      </c>
      <c r="Q771" s="61"/>
      <c r="R771" s="61"/>
      <c r="S771" s="11">
        <f>SUM(MAX('MDA2'!J771, 'T1'!L771, MAX(T3_R1!K771, T3_R2!K771)), MAX('MDA1'!K771, 'MDA2'!K771, 'T1'!M771, MAX(T3_R1!L771, T3_R2!L771)), MAX('MDA1'!L771, 'MDA2'!L771, 'T1'!N771, MAX(T3_R1!M771, T3_R2!M771)))</f>
        <v>0</v>
      </c>
      <c r="T771" s="11">
        <f>IF(AND(COUNTRY_INFO!J771&gt;1,COUNTRY_INFO!J771&lt;4),IF(COUNTRY_INFO!E771&gt;MAX('MDA2'!J771,'T1'!L771,MAX(T3_R1!K771,T3_R2!K771)),MAX('MDA2'!J771,'T1'!L771,MAX(T3_R1!K771,T3_R2!K771)),COUNTRY_INFO!E771),0)</f>
        <v>0</v>
      </c>
      <c r="U771" s="217">
        <f>IF(AND(COUNTRY_INFO!J771&gt;1,COUNTRY_INFO!J771&lt;4), IF(T771/COUNTRY_INFO!E771*100&lt;&gt;0, IF(T771/COUNTRY_INFO!E771*100&gt;100,100,T771/COUNTRY_INFO!E771*100), "-"),0)</f>
        <v>0</v>
      </c>
      <c r="V771" s="11">
        <f>IF(AND(COUNTRY_INFO!J771&gt;1,COUNTRY_INFO!J771&lt;4),IF(COUNTRY_INFO!F771&gt;MAX('MDA1'!K771,'MDA2'!K771,'T1'!M771,MAX(T3_R1!L771,T3_R2!L771)),MAX('MDA1'!K771,'MDA2'!K771,'T1'!M771,MAX(T3_R1!L771,T3_R2!L771)),COUNTRY_INFO!F771),0)</f>
        <v>0</v>
      </c>
      <c r="W771" s="217">
        <f>IF(AND(COUNTRY_INFO!J771&gt;1,COUNTRY_INFO!J771&lt;4), IF(V771/COUNTRY_INFO!F771*100&lt;&gt;0, IF(V771/COUNTRY_INFO!F771*100&gt;100,100,V771/COUNTRY_INFO!F771*100), "-"),0)</f>
        <v>0</v>
      </c>
      <c r="X771" s="11">
        <f t="shared" si="82"/>
        <v>0</v>
      </c>
      <c r="Y771" s="73">
        <f>IF(AND(COUNTRY_INFO!J771&gt;1,COUNTRY_INFO!J771&lt;4), IF(S771/P771*100&lt;&gt;0, IF(X771/P771*100&gt;100,100,X771/P771*100), "-"),0)</f>
        <v>0</v>
      </c>
      <c r="Z771" s="67" t="str">
        <f>COUNTRY_INFO!O771</f>
        <v>Unknown</v>
      </c>
      <c r="AA771" s="61"/>
      <c r="AB771" s="61"/>
      <c r="AC771" s="11">
        <f>MAX('T1'!L771,'T2'!J771)+MAX('T1'!M771,'T2'!K771)+MAX('T1'!N771,'T2'!L771)</f>
        <v>0</v>
      </c>
      <c r="AD771" s="11">
        <f>IF(COUNTRY_INFO!K771=1,IF(COUNTRY_INFO!F771*0.33&gt;MAX('T1'!M771,'T2'!K771),MAX('T1'!M771,'T2'!K771),COUNTRY_INFO!F771*0.33),IF(COUNTRY_INFO!K771=2,IF(COUNTRY_INFO!F771*0.5&gt;MAX('T1'!M771,'T2'!K771),MAX('T1'!M771,'T2'!K771),COUNTRY_INFO!F771*0.5),IF(COUNTRY_INFO!K771=3,IF(COUNTRY_INFO!F771&gt;MAX('T1'!M771,'T2'!K771),MAX('T1'!M771,'T2'!K771),COUNTRY_INFO!F771),0)))</f>
        <v>0</v>
      </c>
      <c r="AE771" s="217">
        <f>IF(AND(COUNTRY_INFO!K771&gt;0,COUNTRY_INFO!K771&lt;4),IF(Z771&gt;0,IF(COUNTRY_INFO!K771=1, AD771/(COUNTRY_INFO!F771*0.33)*100, IF(COUNTRY_INFO!K771=2, AD771/(COUNTRY_INFO!F771*0.5)*100, IF(COUNTRY_INFO!K771=3, AD771/COUNTRY_INFO!F771*100))),"-"),0)</f>
        <v>0</v>
      </c>
      <c r="AF771" s="11">
        <f>IF(COUNTRY_INFO!K771=2,IF(COUNTRY_INFO!G771*0.2&gt;MAX('T1'!N771,'T2'!L771),MAX('T1'!N771,'T2'!L771),COUNTRY_INFO!G771*0.2),IF(COUNTRY_INFO!K771=3,IF(COUNTRY_INFO!G771&gt;MAX('T1'!N771,'T2'!L771),MAX('T1'!N771,'T2'!L771),COUNTRY_INFO!G771),0))</f>
        <v>0</v>
      </c>
      <c r="AG771" s="217">
        <f>IF(AND(COUNTRY_INFO!K771&gt;0,COUNTRY_INFO!K771&lt;4),IF(Z771&gt;0,IF(COUNTRY_INFO!K771=1, 0, IF(COUNTRY_INFO!K771=2, AF771/(COUNTRY_INFO!G771*0.2)*100, IF(COUNTRY_INFO!K771=3, AF771/COUNTRY_INFO!G771*100))),"-"),0)</f>
        <v>0</v>
      </c>
      <c r="AH771" s="11">
        <f t="shared" si="83"/>
        <v>0</v>
      </c>
      <c r="AI771" s="73">
        <f>IF(AND(COUNTRY_INFO!K771&gt;0,COUNTRY_INFO!K771&lt;4), IF(AC771/Z771*100&lt;&gt;0, IF(AH771/Z771*100&gt;100,100,AH771/Z771*100), "-"),0)</f>
        <v>0</v>
      </c>
      <c r="AJ771" s="261"/>
      <c r="AK771" s="260">
        <f>IF(AND(D771&lt;&gt;0, D771&lt;&gt;"Unknown",D771&lt;&gt;"Stopped",D771&lt;&gt;"Not required"),D771/COUNTRY_INFO!D771, 0)</f>
        <v>0</v>
      </c>
      <c r="AL771" s="260">
        <f>IF(AND(J771&lt;&gt;0,J771&lt;&gt;"Unknown",J771&lt;&gt;"Stopped",J771&lt;&gt;"Not required"),J771/COUNTRY_INFO!D771, 0)</f>
        <v>0</v>
      </c>
      <c r="AM771" s="260">
        <f>IF(AND(P771&lt;&gt;0,P771&lt;&gt;"Unknown",P771&lt;&gt;"Not required"),P771/(COUNTRY_INFO!E771+COUNTRY_INFO!F771), 0)</f>
        <v>0</v>
      </c>
      <c r="AN771" s="260">
        <f>IF(AND(Z771&lt;&gt;0,Z771&lt;&gt;"Unknown",Z771&lt;&gt;"Not required"),IF(COUNTRY_INFO!K771=1,1,IF(COUNTRY_INFO!K771=2,0.5*COUNTRY_INFO!F771/(0.5*COUNTRY_INFO!F771+0.2*COUNTRY_INFO!G771),IF(COUNTRY_INFO!K771=3,COUNTRY_INFO!F771/(COUNTRY_INFO!F771+COUNTRY_INFO!G771)))),0)</f>
        <v>0</v>
      </c>
      <c r="AO771" s="260">
        <f>IF(AND(Z771&lt;&gt;0,Z771&lt;&gt;"Unknown",Z771&lt;&gt;"Not required"),IF(COUNTRY_INFO!K771=1,0,IF(COUNTRY_INFO!K771=2,0.2*COUNTRY_INFO!G771/(0.5*COUNTRY_INFO!F771+0.2*COUNTRY_INFO!G771),IF(COUNTRY_INFO!K771=3,COUNTRY_INFO!G771/(COUNTRY_INFO!F771+COUNTRY_INFO!G771)))),0)</f>
        <v>0</v>
      </c>
      <c r="AP771" s="259">
        <f>MAX(COUNTRY_INFO!D771*AK771*PROFILE!$G$7,COUNTRY_INFO!D771*AL771*PROFILE!$G$7)</f>
        <v>0</v>
      </c>
      <c r="AQ771" s="259">
        <f>MAX(COUNTRY_INFO!D771*AK771*PROFILE!$G$8,COUNTRY_INFO!D771*AL771*PROFILE!$G$8,COUNTRY_INFO!D771*AM771*PROFILE!$G$8)</f>
        <v>0</v>
      </c>
      <c r="AR771" s="259">
        <f>MAX(COUNTRY_INFO!D771*AK771*PROFILE!$G$9,COUNTRY_INFO!D771*AL771*PROFILE!$G$9,COUNTRY_INFO!D771*AM771*PROFILE!$G$9,IF(AND(DISTRICT!Z771&lt;&gt;"Unknown",Z771&lt;&gt;"Not required"),COUNTRY_INFO!O771*DISTRICT!AN771,0))</f>
        <v>0</v>
      </c>
      <c r="AS771" s="259">
        <f>MAX(COUNTRY_INFO!D771*AK771*PROFILE!$G$10,COUNTRY_INFO!D771*AL771*PROFILE!$G$10,IF(AND(DISTRICT!Z771&lt;&gt;"Unknown",Z771&lt;&gt;"Not required"),COUNTRY_INFO!O771*DISTRICT!AO771,0))</f>
        <v>0</v>
      </c>
      <c r="AT771" s="259">
        <f t="shared" si="84"/>
        <v>0</v>
      </c>
      <c r="AU771" s="258">
        <f t="shared" si="79"/>
        <v>0</v>
      </c>
      <c r="AV771" s="259">
        <f>MAX('MDA2'!J771,'T1'!L771,'T2'!J771,T3_R1!K771,T3_R2!K771)</f>
        <v>0</v>
      </c>
      <c r="AW771" s="259">
        <f>MAX('MDA1'!K771,'MDA2'!K771,'MDA3'!I771,'MDA3'!L771,'T1'!M771,'T2'!K771,T3_R1!L771,T3_R2!L771)</f>
        <v>0</v>
      </c>
      <c r="AX771" s="259">
        <f>MAX('MDA1'!L771,'MDA2'!L771,'MDA3'!J771,'MDA3'!M771,'T1'!N771,'T2'!L771,T3_R1!M771,T3_R2!M771)</f>
        <v>0</v>
      </c>
      <c r="AY771" s="259">
        <f t="shared" si="85"/>
        <v>0</v>
      </c>
      <c r="AZ771" s="259">
        <f>MAX('MDA2'!J771,T771)</f>
        <v>0</v>
      </c>
      <c r="BA771" s="259">
        <f>MAX('MDA1'!K771,'MDA2'!K771,'MDA3'!I771,'MDA3'!L771,V771,AD771)</f>
        <v>0</v>
      </c>
      <c r="BB771" s="259">
        <f>MAX('MDA1'!L771,'MDA2'!L771,'MDA3'!J771,'MDA3'!M771,AF771)</f>
        <v>0</v>
      </c>
      <c r="BC771" s="259">
        <f t="shared" si="80"/>
        <v>0</v>
      </c>
      <c r="BD771" s="260">
        <f t="shared" si="81"/>
        <v>0</v>
      </c>
    </row>
    <row r="772" spans="1:56" x14ac:dyDescent="0.2">
      <c r="A772" s="10" t="str">
        <f>IF(COUNTRY_INFO!A772=0," ",COUNTRY_INFO!A772)</f>
        <v>Ethiopia</v>
      </c>
      <c r="B772" s="10" t="str">
        <f>IF(COUNTRY_INFO!B772=0," ",COUNTRY_INFO!B772)</f>
        <v>SomaliAfder</v>
      </c>
      <c r="C772" s="87" t="str">
        <f>IF(COUNTRY_INFO!C772=0," ",COUNTRY_INFO!C772)</f>
        <v>Qooxle</v>
      </c>
      <c r="D772" s="67">
        <f>COUNTRY_INFO!L772</f>
        <v>0</v>
      </c>
      <c r="E772" s="61"/>
      <c r="F772" s="61"/>
      <c r="G772" s="11">
        <f>MAX('MDA1'!M772,'MDA2'!M772)</f>
        <v>0</v>
      </c>
      <c r="H772" s="11">
        <f>IF(AND(COUNTRY_INFO!H772&gt;0,COUNTRY_INFO!H772&lt;4),IF(D772&gt;MAX('MDA1'!M772,'MDA2'!M772),MAX('MDA1'!M772,'MDA2'!M772),D772),0)</f>
        <v>0</v>
      </c>
      <c r="I772" s="73">
        <f>IF(AND(COUNTRY_INFO!H772&gt;0,COUNTRY_INFO!H772&lt;4), IF(G772/D772*100&lt;&gt;0, IF(G772/D772*100&gt;100,100,G772/D772*100), "-"),0)</f>
        <v>0</v>
      </c>
      <c r="J772" s="67">
        <f>COUNTRY_INFO!M772</f>
        <v>0</v>
      </c>
      <c r="K772" s="61"/>
      <c r="L772" s="61"/>
      <c r="M772" s="11">
        <f>MAX('MDA1'!M772,MAX('MDA3'!I772,'MDA3'!L772)+MAX('MDA3'!J772,'MDA3'!M772))</f>
        <v>0</v>
      </c>
      <c r="N772" s="11">
        <f>IF(AND(COUNTRY_INFO!I772&gt;0,COUNTRY_INFO!I772&lt;4),IF(J772&gt;MAX('MDA1'!M772,MAX('MDA3'!I772,'MDA3'!L772)+MAX('MDA3'!J772,'MDA3'!M772)),MAX('MDA1'!M772,MAX('MDA3'!I772,'MDA3'!L772)+MAX('MDA3'!J772,'MDA3'!M772)),J772),0)</f>
        <v>0</v>
      </c>
      <c r="O772" s="73">
        <f>IF(AND(COUNTRY_INFO!I772&gt;0,COUNTRY_INFO!I772&lt;4), IF(M772/J772*100&lt;&gt;0, IF(M772/J772*100&gt;100,100,M772/J772*100), "-"),0)</f>
        <v>0</v>
      </c>
      <c r="P772" s="67">
        <f>COUNTRY_INFO!N772</f>
        <v>0</v>
      </c>
      <c r="Q772" s="61"/>
      <c r="R772" s="61"/>
      <c r="S772" s="11">
        <f>SUM(MAX('MDA2'!J772, 'T1'!L772, MAX(T3_R1!K772, T3_R2!K772)), MAX('MDA1'!K772, 'MDA2'!K772, 'T1'!M772, MAX(T3_R1!L772, T3_R2!L772)), MAX('MDA1'!L772, 'MDA2'!L772, 'T1'!N772, MAX(T3_R1!M772, T3_R2!M772)))</f>
        <v>0</v>
      </c>
      <c r="T772" s="11">
        <f>IF(AND(COUNTRY_INFO!J772&gt;1,COUNTRY_INFO!J772&lt;4),IF(COUNTRY_INFO!E772&gt;MAX('MDA2'!J772,'T1'!L772,MAX(T3_R1!K772,T3_R2!K772)),MAX('MDA2'!J772,'T1'!L772,MAX(T3_R1!K772,T3_R2!K772)),COUNTRY_INFO!E772),0)</f>
        <v>0</v>
      </c>
      <c r="U772" s="217">
        <f>IF(AND(COUNTRY_INFO!J772&gt;1,COUNTRY_INFO!J772&lt;4), IF(T772/COUNTRY_INFO!E772*100&lt;&gt;0, IF(T772/COUNTRY_INFO!E772*100&gt;100,100,T772/COUNTRY_INFO!E772*100), "-"),0)</f>
        <v>0</v>
      </c>
      <c r="V772" s="11">
        <f>IF(AND(COUNTRY_INFO!J772&gt;1,COUNTRY_INFO!J772&lt;4),IF(COUNTRY_INFO!F772&gt;MAX('MDA1'!K772,'MDA2'!K772,'T1'!M772,MAX(T3_R1!L772,T3_R2!L772)),MAX('MDA1'!K772,'MDA2'!K772,'T1'!M772,MAX(T3_R1!L772,T3_R2!L772)),COUNTRY_INFO!F772),0)</f>
        <v>0</v>
      </c>
      <c r="W772" s="217">
        <f>IF(AND(COUNTRY_INFO!J772&gt;1,COUNTRY_INFO!J772&lt;4), IF(V772/COUNTRY_INFO!F772*100&lt;&gt;0, IF(V772/COUNTRY_INFO!F772*100&gt;100,100,V772/COUNTRY_INFO!F772*100), "-"),0)</f>
        <v>0</v>
      </c>
      <c r="X772" s="11">
        <f t="shared" si="82"/>
        <v>0</v>
      </c>
      <c r="Y772" s="73">
        <f>IF(AND(COUNTRY_INFO!J772&gt;1,COUNTRY_INFO!J772&lt;4), IF(S772/P772*100&lt;&gt;0, IF(X772/P772*100&gt;100,100,X772/P772*100), "-"),0)</f>
        <v>0</v>
      </c>
      <c r="Z772" s="67">
        <f>COUNTRY_INFO!O772</f>
        <v>0</v>
      </c>
      <c r="AA772" s="61"/>
      <c r="AB772" s="61"/>
      <c r="AC772" s="11">
        <f>MAX('T1'!L772,'T2'!J772)+MAX('T1'!M772,'T2'!K772)+MAX('T1'!N772,'T2'!L772)</f>
        <v>0</v>
      </c>
      <c r="AD772" s="11">
        <f>IF(COUNTRY_INFO!K772=1,IF(COUNTRY_INFO!F772*0.33&gt;MAX('T1'!M772,'T2'!K772),MAX('T1'!M772,'T2'!K772),COUNTRY_INFO!F772*0.33),IF(COUNTRY_INFO!K772=2,IF(COUNTRY_INFO!F772*0.5&gt;MAX('T1'!M772,'T2'!K772),MAX('T1'!M772,'T2'!K772),COUNTRY_INFO!F772*0.5),IF(COUNTRY_INFO!K772=3,IF(COUNTRY_INFO!F772&gt;MAX('T1'!M772,'T2'!K772),MAX('T1'!M772,'T2'!K772),COUNTRY_INFO!F772),0)))</f>
        <v>0</v>
      </c>
      <c r="AE772" s="217">
        <f>IF(AND(COUNTRY_INFO!K772&gt;0,COUNTRY_INFO!K772&lt;4),IF(Z772&gt;0,IF(COUNTRY_INFO!K772=1, AD772/(COUNTRY_INFO!F772*0.33)*100, IF(COUNTRY_INFO!K772=2, AD772/(COUNTRY_INFO!F772*0.5)*100, IF(COUNTRY_INFO!K772=3, AD772/COUNTRY_INFO!F772*100))),"-"),0)</f>
        <v>0</v>
      </c>
      <c r="AF772" s="11">
        <f>IF(COUNTRY_INFO!K772=2,IF(COUNTRY_INFO!G772*0.2&gt;MAX('T1'!N772,'T2'!L772),MAX('T1'!N772,'T2'!L772),COUNTRY_INFO!G772*0.2),IF(COUNTRY_INFO!K772=3,IF(COUNTRY_INFO!G772&gt;MAX('T1'!N772,'T2'!L772),MAX('T1'!N772,'T2'!L772),COUNTRY_INFO!G772),0))</f>
        <v>0</v>
      </c>
      <c r="AG772" s="217">
        <f>IF(AND(COUNTRY_INFO!K772&gt;0,COUNTRY_INFO!K772&lt;4),IF(Z772&gt;0,IF(COUNTRY_INFO!K772=1, 0, IF(COUNTRY_INFO!K772=2, AF772/(COUNTRY_INFO!G772*0.2)*100, IF(COUNTRY_INFO!K772=3, AF772/COUNTRY_INFO!G772*100))),"-"),0)</f>
        <v>0</v>
      </c>
      <c r="AH772" s="11">
        <f t="shared" si="83"/>
        <v>0</v>
      </c>
      <c r="AI772" s="73">
        <f>IF(AND(COUNTRY_INFO!K772&gt;0,COUNTRY_INFO!K772&lt;4), IF(AC772/Z772*100&lt;&gt;0, IF(AH772/Z772*100&gt;100,100,AH772/Z772*100), "-"),0)</f>
        <v>0</v>
      </c>
      <c r="AJ772" s="261"/>
      <c r="AK772" s="260">
        <f>IF(AND(D772&lt;&gt;0, D772&lt;&gt;"Unknown",D772&lt;&gt;"Stopped",D772&lt;&gt;"Not required"),D772/COUNTRY_INFO!D772, 0)</f>
        <v>0</v>
      </c>
      <c r="AL772" s="260">
        <f>IF(AND(J772&lt;&gt;0,J772&lt;&gt;"Unknown",J772&lt;&gt;"Stopped",J772&lt;&gt;"Not required"),J772/COUNTRY_INFO!D772, 0)</f>
        <v>0</v>
      </c>
      <c r="AM772" s="260">
        <f>IF(AND(P772&lt;&gt;0,P772&lt;&gt;"Unknown",P772&lt;&gt;"Not required"),P772/(COUNTRY_INFO!E772+COUNTRY_INFO!F772), 0)</f>
        <v>0</v>
      </c>
      <c r="AN772" s="260">
        <f>IF(AND(Z772&lt;&gt;0,Z772&lt;&gt;"Unknown",Z772&lt;&gt;"Not required"),IF(COUNTRY_INFO!K772=1,1,IF(COUNTRY_INFO!K772=2,0.5*COUNTRY_INFO!F772/(0.5*COUNTRY_INFO!F772+0.2*COUNTRY_INFO!G772),IF(COUNTRY_INFO!K772=3,COUNTRY_INFO!F772/(COUNTRY_INFO!F772+COUNTRY_INFO!G772)))),0)</f>
        <v>0</v>
      </c>
      <c r="AO772" s="260">
        <f>IF(AND(Z772&lt;&gt;0,Z772&lt;&gt;"Unknown",Z772&lt;&gt;"Not required"),IF(COUNTRY_INFO!K772=1,0,IF(COUNTRY_INFO!K772=2,0.2*COUNTRY_INFO!G772/(0.5*COUNTRY_INFO!F772+0.2*COUNTRY_INFO!G772),IF(COUNTRY_INFO!K772=3,COUNTRY_INFO!G772/(COUNTRY_INFO!F772+COUNTRY_INFO!G772)))),0)</f>
        <v>0</v>
      </c>
      <c r="AP772" s="259">
        <f>MAX(COUNTRY_INFO!D772*AK772*PROFILE!$G$7,COUNTRY_INFO!D772*AL772*PROFILE!$G$7)</f>
        <v>0</v>
      </c>
      <c r="AQ772" s="259">
        <f>MAX(COUNTRY_INFO!D772*AK772*PROFILE!$G$8,COUNTRY_INFO!D772*AL772*PROFILE!$G$8,COUNTRY_INFO!D772*AM772*PROFILE!$G$8)</f>
        <v>0</v>
      </c>
      <c r="AR772" s="259">
        <f>MAX(COUNTRY_INFO!D772*AK772*PROFILE!$G$9,COUNTRY_INFO!D772*AL772*PROFILE!$G$9,COUNTRY_INFO!D772*AM772*PROFILE!$G$9,IF(AND(DISTRICT!Z772&lt;&gt;"Unknown",Z772&lt;&gt;"Not required"),COUNTRY_INFO!O772*DISTRICT!AN772,0))</f>
        <v>0</v>
      </c>
      <c r="AS772" s="259">
        <f>MAX(COUNTRY_INFO!D772*AK772*PROFILE!$G$10,COUNTRY_INFO!D772*AL772*PROFILE!$G$10,IF(AND(DISTRICT!Z772&lt;&gt;"Unknown",Z772&lt;&gt;"Not required"),COUNTRY_INFO!O772*DISTRICT!AO772,0))</f>
        <v>0</v>
      </c>
      <c r="AT772" s="259">
        <f t="shared" si="84"/>
        <v>0</v>
      </c>
      <c r="AU772" s="258">
        <f t="shared" si="79"/>
        <v>0</v>
      </c>
      <c r="AV772" s="259">
        <f>MAX('MDA2'!J772,'T1'!L772,'T2'!J772,T3_R1!K772,T3_R2!K772)</f>
        <v>0</v>
      </c>
      <c r="AW772" s="259">
        <f>MAX('MDA1'!K772,'MDA2'!K772,'MDA3'!I772,'MDA3'!L772,'T1'!M772,'T2'!K772,T3_R1!L772,T3_R2!L772)</f>
        <v>0</v>
      </c>
      <c r="AX772" s="259">
        <f>MAX('MDA1'!L772,'MDA2'!L772,'MDA3'!J772,'MDA3'!M772,'T1'!N772,'T2'!L772,T3_R1!M772,T3_R2!M772)</f>
        <v>0</v>
      </c>
      <c r="AY772" s="259">
        <f t="shared" si="85"/>
        <v>0</v>
      </c>
      <c r="AZ772" s="259">
        <f>MAX('MDA2'!J772,T772)</f>
        <v>0</v>
      </c>
      <c r="BA772" s="259">
        <f>MAX('MDA1'!K772,'MDA2'!K772,'MDA3'!I772,'MDA3'!L772,V772,AD772)</f>
        <v>0</v>
      </c>
      <c r="BB772" s="259">
        <f>MAX('MDA1'!L772,'MDA2'!L772,'MDA3'!J772,'MDA3'!M772,AF772)</f>
        <v>0</v>
      </c>
      <c r="BC772" s="259">
        <f t="shared" si="80"/>
        <v>0</v>
      </c>
      <c r="BD772" s="260">
        <f t="shared" si="81"/>
        <v>0</v>
      </c>
    </row>
    <row r="773" spans="1:56" x14ac:dyDescent="0.2">
      <c r="A773" s="10" t="str">
        <f>IF(COUNTRY_INFO!A773=0," ",COUNTRY_INFO!A773)</f>
        <v>Ethiopia</v>
      </c>
      <c r="B773" s="10" t="str">
        <f>IF(COUNTRY_INFO!B773=0," ",COUNTRY_INFO!B773)</f>
        <v>SomaliAfder</v>
      </c>
      <c r="C773" s="87" t="str">
        <f>IF(COUNTRY_INFO!C773=0," ",COUNTRY_INFO!C773)</f>
        <v>Rarso</v>
      </c>
      <c r="D773" s="67">
        <f>COUNTRY_INFO!L773</f>
        <v>0</v>
      </c>
      <c r="E773" s="61"/>
      <c r="F773" s="61"/>
      <c r="G773" s="11">
        <f>MAX('MDA1'!M773,'MDA2'!M773)</f>
        <v>0</v>
      </c>
      <c r="H773" s="11">
        <f>IF(AND(COUNTRY_INFO!H773&gt;0,COUNTRY_INFO!H773&lt;4),IF(D773&gt;MAX('MDA1'!M773,'MDA2'!M773),MAX('MDA1'!M773,'MDA2'!M773),D773),0)</f>
        <v>0</v>
      </c>
      <c r="I773" s="73">
        <f>IF(AND(COUNTRY_INFO!H773&gt;0,COUNTRY_INFO!H773&lt;4), IF(G773/D773*100&lt;&gt;0, IF(G773/D773*100&gt;100,100,G773/D773*100), "-"),0)</f>
        <v>0</v>
      </c>
      <c r="J773" s="67" t="str">
        <f>COUNTRY_INFO!M773</f>
        <v>Unknown</v>
      </c>
      <c r="K773" s="61"/>
      <c r="L773" s="61"/>
      <c r="M773" s="11">
        <f>MAX('MDA1'!M773,MAX('MDA3'!I773,'MDA3'!L773)+MAX('MDA3'!J773,'MDA3'!M773))</f>
        <v>0</v>
      </c>
      <c r="N773" s="11">
        <f>IF(AND(COUNTRY_INFO!I773&gt;0,COUNTRY_INFO!I773&lt;4),IF(J773&gt;MAX('MDA1'!M773,MAX('MDA3'!I773,'MDA3'!L773)+MAX('MDA3'!J773,'MDA3'!M773)),MAX('MDA1'!M773,MAX('MDA3'!I773,'MDA3'!L773)+MAX('MDA3'!J773,'MDA3'!M773)),J773),0)</f>
        <v>0</v>
      </c>
      <c r="O773" s="73">
        <f>IF(AND(COUNTRY_INFO!I773&gt;0,COUNTRY_INFO!I773&lt;4), IF(M773/J773*100&lt;&gt;0, IF(M773/J773*100&gt;100,100,M773/J773*100), "-"),0)</f>
        <v>0</v>
      </c>
      <c r="P773" s="67">
        <f>COUNTRY_INFO!N773</f>
        <v>0</v>
      </c>
      <c r="Q773" s="61"/>
      <c r="R773" s="61"/>
      <c r="S773" s="11">
        <f>SUM(MAX('MDA2'!J773, 'T1'!L773, MAX(T3_R1!K773, T3_R2!K773)), MAX('MDA1'!K773, 'MDA2'!K773, 'T1'!M773, MAX(T3_R1!L773, T3_R2!L773)), MAX('MDA1'!L773, 'MDA2'!L773, 'T1'!N773, MAX(T3_R1!M773, T3_R2!M773)))</f>
        <v>0</v>
      </c>
      <c r="T773" s="11">
        <f>IF(AND(COUNTRY_INFO!J773&gt;1,COUNTRY_INFO!J773&lt;4),IF(COUNTRY_INFO!E773&gt;MAX('MDA2'!J773,'T1'!L773,MAX(T3_R1!K773,T3_R2!K773)),MAX('MDA2'!J773,'T1'!L773,MAX(T3_R1!K773,T3_R2!K773)),COUNTRY_INFO!E773),0)</f>
        <v>0</v>
      </c>
      <c r="U773" s="217">
        <f>IF(AND(COUNTRY_INFO!J773&gt;1,COUNTRY_INFO!J773&lt;4), IF(T773/COUNTRY_INFO!E773*100&lt;&gt;0, IF(T773/COUNTRY_INFO!E773*100&gt;100,100,T773/COUNTRY_INFO!E773*100), "-"),0)</f>
        <v>0</v>
      </c>
      <c r="V773" s="11">
        <f>IF(AND(COUNTRY_INFO!J773&gt;1,COUNTRY_INFO!J773&lt;4),IF(COUNTRY_INFO!F773&gt;MAX('MDA1'!K773,'MDA2'!K773,'T1'!M773,MAX(T3_R1!L773,T3_R2!L773)),MAX('MDA1'!K773,'MDA2'!K773,'T1'!M773,MAX(T3_R1!L773,T3_R2!L773)),COUNTRY_INFO!F773),0)</f>
        <v>0</v>
      </c>
      <c r="W773" s="217">
        <f>IF(AND(COUNTRY_INFO!J773&gt;1,COUNTRY_INFO!J773&lt;4), IF(V773/COUNTRY_INFO!F773*100&lt;&gt;0, IF(V773/COUNTRY_INFO!F773*100&gt;100,100,V773/COUNTRY_INFO!F773*100), "-"),0)</f>
        <v>0</v>
      </c>
      <c r="X773" s="11">
        <f t="shared" si="82"/>
        <v>0</v>
      </c>
      <c r="Y773" s="73">
        <f>IF(AND(COUNTRY_INFO!J773&gt;1,COUNTRY_INFO!J773&lt;4), IF(S773/P773*100&lt;&gt;0, IF(X773/P773*100&gt;100,100,X773/P773*100), "-"),0)</f>
        <v>0</v>
      </c>
      <c r="Z773" s="67">
        <f>COUNTRY_INFO!O773</f>
        <v>35788</v>
      </c>
      <c r="AA773" s="61"/>
      <c r="AB773" s="61"/>
      <c r="AC773" s="11">
        <f>MAX('T1'!L773,'T2'!J773)+MAX('T1'!M773,'T2'!K773)+MAX('T1'!N773,'T2'!L773)</f>
        <v>10166</v>
      </c>
      <c r="AD773" s="11">
        <f>IF(COUNTRY_INFO!K773=1,IF(COUNTRY_INFO!F773*0.33&gt;MAX('T1'!M773,'T2'!K773),MAX('T1'!M773,'T2'!K773),COUNTRY_INFO!F773*0.33),IF(COUNTRY_INFO!K773=2,IF(COUNTRY_INFO!F773*0.5&gt;MAX('T1'!M773,'T2'!K773),MAX('T1'!M773,'T2'!K773),COUNTRY_INFO!F773*0.5),IF(COUNTRY_INFO!K773=3,IF(COUNTRY_INFO!F773&gt;MAX('T1'!M773,'T2'!K773),MAX('T1'!M773,'T2'!K773),COUNTRY_INFO!F773),0)))</f>
        <v>10166</v>
      </c>
      <c r="AE773" s="217">
        <f>IF(AND(COUNTRY_INFO!K773&gt;0,COUNTRY_INFO!K773&lt;4),IF(Z773&gt;0,IF(COUNTRY_INFO!K773=1, AD773/(COUNTRY_INFO!F773*0.33)*100, IF(COUNTRY_INFO!K773=2, AD773/(COUNTRY_INFO!F773*0.5)*100, IF(COUNTRY_INFO!K773=3, AD773/COUNTRY_INFO!F773*100))),"-"),0)</f>
        <v>75.114526378010936</v>
      </c>
      <c r="AF773" s="11">
        <f>IF(COUNTRY_INFO!K773=2,IF(COUNTRY_INFO!G773*0.2&gt;MAX('T1'!N773,'T2'!L773),MAX('T1'!N773,'T2'!L773),COUNTRY_INFO!G773*0.2),IF(COUNTRY_INFO!K773=3,IF(COUNTRY_INFO!G773&gt;MAX('T1'!N773,'T2'!L773),MAX('T1'!N773,'T2'!L773),COUNTRY_INFO!G773),0))</f>
        <v>0</v>
      </c>
      <c r="AG773" s="217">
        <f>IF(AND(COUNTRY_INFO!K773&gt;0,COUNTRY_INFO!K773&lt;4),IF(Z773&gt;0,IF(COUNTRY_INFO!K773=1, 0, IF(COUNTRY_INFO!K773=2, AF773/(COUNTRY_INFO!G773*0.2)*100, IF(COUNTRY_INFO!K773=3, AF773/COUNTRY_INFO!G773*100))),"-"),0)</f>
        <v>0</v>
      </c>
      <c r="AH773" s="11">
        <f t="shared" si="83"/>
        <v>10166</v>
      </c>
      <c r="AI773" s="73">
        <f>IF(AND(COUNTRY_INFO!K773&gt;0,COUNTRY_INFO!K773&lt;4), IF(AC773/Z773*100&lt;&gt;0, IF(AH773/Z773*100&gt;100,100,AH773/Z773*100), "-"),0)</f>
        <v>28.406169665809767</v>
      </c>
      <c r="AJ773" s="261"/>
      <c r="AK773" s="260">
        <f>IF(AND(D773&lt;&gt;0, D773&lt;&gt;"Unknown",D773&lt;&gt;"Stopped",D773&lt;&gt;"Not required"),D773/COUNTRY_INFO!D773, 0)</f>
        <v>0</v>
      </c>
      <c r="AL773" s="260">
        <f>IF(AND(J773&lt;&gt;0,J773&lt;&gt;"Unknown",J773&lt;&gt;"Stopped",J773&lt;&gt;"Not required"),J773/COUNTRY_INFO!D773, 0)</f>
        <v>0</v>
      </c>
      <c r="AM773" s="260">
        <f>IF(AND(P773&lt;&gt;0,P773&lt;&gt;"Unknown",P773&lt;&gt;"Not required"),P773/(COUNTRY_INFO!E773+COUNTRY_INFO!F773), 0)</f>
        <v>0</v>
      </c>
      <c r="AN773" s="260">
        <f>IF(AND(Z773&lt;&gt;0,Z773&lt;&gt;"Unknown",Z773&lt;&gt;"Not required"),IF(COUNTRY_INFO!K773=1,1,IF(COUNTRY_INFO!K773=2,0.5*COUNTRY_INFO!F773/(0.5*COUNTRY_INFO!F773+0.2*COUNTRY_INFO!G773),IF(COUNTRY_INFO!K773=3,COUNTRY_INFO!F773/(COUNTRY_INFO!F773+COUNTRY_INFO!G773)))),0)</f>
        <v>0.37817145411869901</v>
      </c>
      <c r="AO773" s="260">
        <f>IF(AND(Z773&lt;&gt;0,Z773&lt;&gt;"Unknown",Z773&lt;&gt;"Not required"),IF(COUNTRY_INFO!K773=1,0,IF(COUNTRY_INFO!K773=2,0.2*COUNTRY_INFO!G773/(0.5*COUNTRY_INFO!F773+0.2*COUNTRY_INFO!G773),IF(COUNTRY_INFO!K773=3,COUNTRY_INFO!G773/(COUNTRY_INFO!F773+COUNTRY_INFO!G773)))),0)</f>
        <v>0.62182854588130099</v>
      </c>
      <c r="AP773" s="259">
        <f>MAX(COUNTRY_INFO!D773*AK773*PROFILE!$G$7,COUNTRY_INFO!D773*AL773*PROFILE!$G$7)</f>
        <v>0</v>
      </c>
      <c r="AQ773" s="259">
        <f>MAX(COUNTRY_INFO!D773*AK773*PROFILE!$G$8,COUNTRY_INFO!D773*AL773*PROFILE!$G$8,COUNTRY_INFO!D773*AM773*PROFILE!$G$8)</f>
        <v>0</v>
      </c>
      <c r="AR773" s="259">
        <f>MAX(COUNTRY_INFO!D773*AK773*PROFILE!$G$9,COUNTRY_INFO!D773*AL773*PROFILE!$G$9,COUNTRY_INFO!D773*AM773*PROFILE!$G$9,IF(AND(DISTRICT!Z773&lt;&gt;"Unknown",Z773&lt;&gt;"Not required"),COUNTRY_INFO!O773*DISTRICT!AN773,0))</f>
        <v>13534</v>
      </c>
      <c r="AS773" s="259">
        <f>MAX(COUNTRY_INFO!D773*AK773*PROFILE!$G$10,COUNTRY_INFO!D773*AL773*PROFILE!$G$10,IF(AND(DISTRICT!Z773&lt;&gt;"Unknown",Z773&lt;&gt;"Not required"),COUNTRY_INFO!O773*DISTRICT!AO773,0))</f>
        <v>22254</v>
      </c>
      <c r="AT773" s="259">
        <f t="shared" si="84"/>
        <v>35788</v>
      </c>
      <c r="AU773" s="258" t="str">
        <f t="shared" si="79"/>
        <v>Y</v>
      </c>
      <c r="AV773" s="259">
        <f>MAX('MDA2'!J773,'T1'!L773,'T2'!J773,T3_R1!K773,T3_R2!K773)</f>
        <v>0</v>
      </c>
      <c r="AW773" s="259">
        <f>MAX('MDA1'!K773,'MDA2'!K773,'MDA3'!I773,'MDA3'!L773,'T1'!M773,'T2'!K773,T3_R1!L773,T3_R2!L773)</f>
        <v>10166</v>
      </c>
      <c r="AX773" s="259">
        <f>MAX('MDA1'!L773,'MDA2'!L773,'MDA3'!J773,'MDA3'!M773,'T1'!N773,'T2'!L773,T3_R1!M773,T3_R2!M773)</f>
        <v>0</v>
      </c>
      <c r="AY773" s="259">
        <f t="shared" si="85"/>
        <v>10166</v>
      </c>
      <c r="AZ773" s="259">
        <f>MAX('MDA2'!J773,T773)</f>
        <v>0</v>
      </c>
      <c r="BA773" s="259">
        <f>MAX('MDA1'!K773,'MDA2'!K773,'MDA3'!I773,'MDA3'!L773,V773,AD773)</f>
        <v>10166</v>
      </c>
      <c r="BB773" s="259">
        <f>MAX('MDA1'!L773,'MDA2'!L773,'MDA3'!J773,'MDA3'!M773,AF773)</f>
        <v>0</v>
      </c>
      <c r="BC773" s="259">
        <f t="shared" si="80"/>
        <v>10166</v>
      </c>
      <c r="BD773" s="260">
        <f t="shared" si="81"/>
        <v>28.406169665809767</v>
      </c>
    </row>
    <row r="774" spans="1:56" x14ac:dyDescent="0.2">
      <c r="A774" s="10" t="str">
        <f>IF(COUNTRY_INFO!A774=0," ",COUNTRY_INFO!A774)</f>
        <v>Ethiopia</v>
      </c>
      <c r="B774" s="10" t="str">
        <f>IF(COUNTRY_INFO!B774=0," ",COUNTRY_INFO!B774)</f>
        <v>SomaliAfder</v>
      </c>
      <c r="C774" s="87" t="str">
        <f>IF(COUNTRY_INFO!C774=0," ",COUNTRY_INFO!C774)</f>
        <v>West Emay</v>
      </c>
      <c r="D774" s="67">
        <f>COUNTRY_INFO!L774</f>
        <v>0</v>
      </c>
      <c r="E774" s="61"/>
      <c r="F774" s="61"/>
      <c r="G774" s="11">
        <f>MAX('MDA1'!M774,'MDA2'!M774)</f>
        <v>0</v>
      </c>
      <c r="H774" s="11">
        <f>IF(AND(COUNTRY_INFO!H774&gt;0,COUNTRY_INFO!H774&lt;4),IF(D774&gt;MAX('MDA1'!M774,'MDA2'!M774),MAX('MDA1'!M774,'MDA2'!M774),D774),0)</f>
        <v>0</v>
      </c>
      <c r="I774" s="73">
        <f>IF(AND(COUNTRY_INFO!H774&gt;0,COUNTRY_INFO!H774&lt;4), IF(G774/D774*100&lt;&gt;0, IF(G774/D774*100&gt;100,100,G774/D774*100), "-"),0)</f>
        <v>0</v>
      </c>
      <c r="J774" s="67" t="str">
        <f>COUNTRY_INFO!M774</f>
        <v>Unknown</v>
      </c>
      <c r="K774" s="61"/>
      <c r="L774" s="61"/>
      <c r="M774" s="11">
        <f>MAX('MDA1'!M774,MAX('MDA3'!I774,'MDA3'!L774)+MAX('MDA3'!J774,'MDA3'!M774))</f>
        <v>0</v>
      </c>
      <c r="N774" s="11">
        <f>IF(AND(COUNTRY_INFO!I774&gt;0,COUNTRY_INFO!I774&lt;4),IF(J774&gt;MAX('MDA1'!M774,MAX('MDA3'!I774,'MDA3'!L774)+MAX('MDA3'!J774,'MDA3'!M774)),MAX('MDA1'!M774,MAX('MDA3'!I774,'MDA3'!L774)+MAX('MDA3'!J774,'MDA3'!M774)),J774),0)</f>
        <v>0</v>
      </c>
      <c r="O774" s="73">
        <f>IF(AND(COUNTRY_INFO!I774&gt;0,COUNTRY_INFO!I774&lt;4), IF(M774/J774*100&lt;&gt;0, IF(M774/J774*100&gt;100,100,M774/J774*100), "-"),0)</f>
        <v>0</v>
      </c>
      <c r="P774" s="67" t="str">
        <f>COUNTRY_INFO!N774</f>
        <v>Unknown</v>
      </c>
      <c r="Q774" s="61"/>
      <c r="R774" s="61"/>
      <c r="S774" s="11">
        <f>SUM(MAX('MDA2'!J774, 'T1'!L774, MAX(T3_R1!K774, T3_R2!K774)), MAX('MDA1'!K774, 'MDA2'!K774, 'T1'!M774, MAX(T3_R1!L774, T3_R2!L774)), MAX('MDA1'!L774, 'MDA2'!L774, 'T1'!N774, MAX(T3_R1!M774, T3_R2!M774)))</f>
        <v>0</v>
      </c>
      <c r="T774" s="11">
        <f>IF(AND(COUNTRY_INFO!J774&gt;1,COUNTRY_INFO!J774&lt;4),IF(COUNTRY_INFO!E774&gt;MAX('MDA2'!J774,'T1'!L774,MAX(T3_R1!K774,T3_R2!K774)),MAX('MDA2'!J774,'T1'!L774,MAX(T3_R1!K774,T3_R2!K774)),COUNTRY_INFO!E774),0)</f>
        <v>0</v>
      </c>
      <c r="U774" s="217">
        <f>IF(AND(COUNTRY_INFO!J774&gt;1,COUNTRY_INFO!J774&lt;4), IF(T774/COUNTRY_INFO!E774*100&lt;&gt;0, IF(T774/COUNTRY_INFO!E774*100&gt;100,100,T774/COUNTRY_INFO!E774*100), "-"),0)</f>
        <v>0</v>
      </c>
      <c r="V774" s="11">
        <f>IF(AND(COUNTRY_INFO!J774&gt;1,COUNTRY_INFO!J774&lt;4),IF(COUNTRY_INFO!F774&gt;MAX('MDA1'!K774,'MDA2'!K774,'T1'!M774,MAX(T3_R1!L774,T3_R2!L774)),MAX('MDA1'!K774,'MDA2'!K774,'T1'!M774,MAX(T3_R1!L774,T3_R2!L774)),COUNTRY_INFO!F774),0)</f>
        <v>0</v>
      </c>
      <c r="W774" s="217">
        <f>IF(AND(COUNTRY_INFO!J774&gt;1,COUNTRY_INFO!J774&lt;4), IF(V774/COUNTRY_INFO!F774*100&lt;&gt;0, IF(V774/COUNTRY_INFO!F774*100&gt;100,100,V774/COUNTRY_INFO!F774*100), "-"),0)</f>
        <v>0</v>
      </c>
      <c r="X774" s="11">
        <f t="shared" si="82"/>
        <v>0</v>
      </c>
      <c r="Y774" s="73">
        <f>IF(AND(COUNTRY_INFO!J774&gt;1,COUNTRY_INFO!J774&lt;4), IF(S774/P774*100&lt;&gt;0, IF(X774/P774*100&gt;100,100,X774/P774*100), "-"),0)</f>
        <v>0</v>
      </c>
      <c r="Z774" s="67" t="str">
        <f>COUNTRY_INFO!O774</f>
        <v>Unknown</v>
      </c>
      <c r="AA774" s="61"/>
      <c r="AB774" s="61"/>
      <c r="AC774" s="11">
        <f>MAX('T1'!L774,'T2'!J774)+MAX('T1'!M774,'T2'!K774)+MAX('T1'!N774,'T2'!L774)</f>
        <v>0</v>
      </c>
      <c r="AD774" s="11">
        <f>IF(COUNTRY_INFO!K774=1,IF(COUNTRY_INFO!F774*0.33&gt;MAX('T1'!M774,'T2'!K774),MAX('T1'!M774,'T2'!K774),COUNTRY_INFO!F774*0.33),IF(COUNTRY_INFO!K774=2,IF(COUNTRY_INFO!F774*0.5&gt;MAX('T1'!M774,'T2'!K774),MAX('T1'!M774,'T2'!K774),COUNTRY_INFO!F774*0.5),IF(COUNTRY_INFO!K774=3,IF(COUNTRY_INFO!F774&gt;MAX('T1'!M774,'T2'!K774),MAX('T1'!M774,'T2'!K774),COUNTRY_INFO!F774),0)))</f>
        <v>0</v>
      </c>
      <c r="AE774" s="217">
        <f>IF(AND(COUNTRY_INFO!K774&gt;0,COUNTRY_INFO!K774&lt;4),IF(Z774&gt;0,IF(COUNTRY_INFO!K774=1, AD774/(COUNTRY_INFO!F774*0.33)*100, IF(COUNTRY_INFO!K774=2, AD774/(COUNTRY_INFO!F774*0.5)*100, IF(COUNTRY_INFO!K774=3, AD774/COUNTRY_INFO!F774*100))),"-"),0)</f>
        <v>0</v>
      </c>
      <c r="AF774" s="11">
        <f>IF(COUNTRY_INFO!K774=2,IF(COUNTRY_INFO!G774*0.2&gt;MAX('T1'!N774,'T2'!L774),MAX('T1'!N774,'T2'!L774),COUNTRY_INFO!G774*0.2),IF(COUNTRY_INFO!K774=3,IF(COUNTRY_INFO!G774&gt;MAX('T1'!N774,'T2'!L774),MAX('T1'!N774,'T2'!L774),COUNTRY_INFO!G774),0))</f>
        <v>0</v>
      </c>
      <c r="AG774" s="217">
        <f>IF(AND(COUNTRY_INFO!K774&gt;0,COUNTRY_INFO!K774&lt;4),IF(Z774&gt;0,IF(COUNTRY_INFO!K774=1, 0, IF(COUNTRY_INFO!K774=2, AF774/(COUNTRY_INFO!G774*0.2)*100, IF(COUNTRY_INFO!K774=3, AF774/COUNTRY_INFO!G774*100))),"-"),0)</f>
        <v>0</v>
      </c>
      <c r="AH774" s="11">
        <f t="shared" si="83"/>
        <v>0</v>
      </c>
      <c r="AI774" s="73">
        <f>IF(AND(COUNTRY_INFO!K774&gt;0,COUNTRY_INFO!K774&lt;4), IF(AC774/Z774*100&lt;&gt;0, IF(AH774/Z774*100&gt;100,100,AH774/Z774*100), "-"),0)</f>
        <v>0</v>
      </c>
      <c r="AJ774" s="261"/>
      <c r="AK774" s="260">
        <f>IF(AND(D774&lt;&gt;0, D774&lt;&gt;"Unknown",D774&lt;&gt;"Stopped",D774&lt;&gt;"Not required"),D774/COUNTRY_INFO!D774, 0)</f>
        <v>0</v>
      </c>
      <c r="AL774" s="260">
        <f>IF(AND(J774&lt;&gt;0,J774&lt;&gt;"Unknown",J774&lt;&gt;"Stopped",J774&lt;&gt;"Not required"),J774/COUNTRY_INFO!D774, 0)</f>
        <v>0</v>
      </c>
      <c r="AM774" s="260">
        <f>IF(AND(P774&lt;&gt;0,P774&lt;&gt;"Unknown",P774&lt;&gt;"Not required"),P774/(COUNTRY_INFO!E774+COUNTRY_INFO!F774), 0)</f>
        <v>0</v>
      </c>
      <c r="AN774" s="260">
        <f>IF(AND(Z774&lt;&gt;0,Z774&lt;&gt;"Unknown",Z774&lt;&gt;"Not required"),IF(COUNTRY_INFO!K774=1,1,IF(COUNTRY_INFO!K774=2,0.5*COUNTRY_INFO!F774/(0.5*COUNTRY_INFO!F774+0.2*COUNTRY_INFO!G774),IF(COUNTRY_INFO!K774=3,COUNTRY_INFO!F774/(COUNTRY_INFO!F774+COUNTRY_INFO!G774)))),0)</f>
        <v>0</v>
      </c>
      <c r="AO774" s="260">
        <f>IF(AND(Z774&lt;&gt;0,Z774&lt;&gt;"Unknown",Z774&lt;&gt;"Not required"),IF(COUNTRY_INFO!K774=1,0,IF(COUNTRY_INFO!K774=2,0.2*COUNTRY_INFO!G774/(0.5*COUNTRY_INFO!F774+0.2*COUNTRY_INFO!G774),IF(COUNTRY_INFO!K774=3,COUNTRY_INFO!G774/(COUNTRY_INFO!F774+COUNTRY_INFO!G774)))),0)</f>
        <v>0</v>
      </c>
      <c r="AP774" s="259">
        <f>MAX(COUNTRY_INFO!D774*AK774*PROFILE!$G$7,COUNTRY_INFO!D774*AL774*PROFILE!$G$7)</f>
        <v>0</v>
      </c>
      <c r="AQ774" s="259">
        <f>MAX(COUNTRY_INFO!D774*AK774*PROFILE!$G$8,COUNTRY_INFO!D774*AL774*PROFILE!$G$8,COUNTRY_INFO!D774*AM774*PROFILE!$G$8)</f>
        <v>0</v>
      </c>
      <c r="AR774" s="259">
        <f>MAX(COUNTRY_INFO!D774*AK774*PROFILE!$G$9,COUNTRY_INFO!D774*AL774*PROFILE!$G$9,COUNTRY_INFO!D774*AM774*PROFILE!$G$9,IF(AND(DISTRICT!Z774&lt;&gt;"Unknown",Z774&lt;&gt;"Not required"),COUNTRY_INFO!O774*DISTRICT!AN774,0))</f>
        <v>0</v>
      </c>
      <c r="AS774" s="259">
        <f>MAX(COUNTRY_INFO!D774*AK774*PROFILE!$G$10,COUNTRY_INFO!D774*AL774*PROFILE!$G$10,IF(AND(DISTRICT!Z774&lt;&gt;"Unknown",Z774&lt;&gt;"Not required"),COUNTRY_INFO!O774*DISTRICT!AO774,0))</f>
        <v>0</v>
      </c>
      <c r="AT774" s="259">
        <f t="shared" si="84"/>
        <v>0</v>
      </c>
      <c r="AU774" s="258">
        <f t="shared" si="79"/>
        <v>0</v>
      </c>
      <c r="AV774" s="259">
        <f>MAX('MDA2'!J774,'T1'!L774,'T2'!J774,T3_R1!K774,T3_R2!K774)</f>
        <v>0</v>
      </c>
      <c r="AW774" s="259">
        <f>MAX('MDA1'!K774,'MDA2'!K774,'MDA3'!I774,'MDA3'!L774,'T1'!M774,'T2'!K774,T3_R1!L774,T3_R2!L774)</f>
        <v>0</v>
      </c>
      <c r="AX774" s="259">
        <f>MAX('MDA1'!L774,'MDA2'!L774,'MDA3'!J774,'MDA3'!M774,'T1'!N774,'T2'!L774,T3_R1!M774,T3_R2!M774)</f>
        <v>0</v>
      </c>
      <c r="AY774" s="259">
        <f t="shared" si="85"/>
        <v>0</v>
      </c>
      <c r="AZ774" s="259">
        <f>MAX('MDA2'!J774,T774)</f>
        <v>0</v>
      </c>
      <c r="BA774" s="259">
        <f>MAX('MDA1'!K774,'MDA2'!K774,'MDA3'!I774,'MDA3'!L774,V774,AD774)</f>
        <v>0</v>
      </c>
      <c r="BB774" s="259">
        <f>MAX('MDA1'!L774,'MDA2'!L774,'MDA3'!J774,'MDA3'!M774,AF774)</f>
        <v>0</v>
      </c>
      <c r="BC774" s="259">
        <f t="shared" si="80"/>
        <v>0</v>
      </c>
      <c r="BD774" s="260">
        <f t="shared" si="81"/>
        <v>0</v>
      </c>
    </row>
    <row r="775" spans="1:56" x14ac:dyDescent="0.2">
      <c r="A775" s="10" t="str">
        <f>IF(COUNTRY_INFO!A775=0," ",COUNTRY_INFO!A775)</f>
        <v>Ethiopia</v>
      </c>
      <c r="B775" s="10" t="str">
        <f>IF(COUNTRY_INFO!B775=0," ",COUNTRY_INFO!B775)</f>
        <v>SomaliCity</v>
      </c>
      <c r="C775" s="87" t="str">
        <f>IF(COUNTRY_INFO!C775=0," ",COUNTRY_INFO!C775)</f>
        <v>Afdem</v>
      </c>
      <c r="D775" s="67">
        <f>COUNTRY_INFO!L775</f>
        <v>0</v>
      </c>
      <c r="E775" s="61"/>
      <c r="F775" s="61"/>
      <c r="G775" s="11">
        <f>MAX('MDA1'!M775,'MDA2'!M775)</f>
        <v>0</v>
      </c>
      <c r="H775" s="11">
        <f>IF(AND(COUNTRY_INFO!H775&gt;0,COUNTRY_INFO!H775&lt;4),IF(D775&gt;MAX('MDA1'!M775,'MDA2'!M775),MAX('MDA1'!M775,'MDA2'!M775),D775),0)</f>
        <v>0</v>
      </c>
      <c r="I775" s="73">
        <f>IF(AND(COUNTRY_INFO!H775&gt;0,COUNTRY_INFO!H775&lt;4), IF(G775/D775*100&lt;&gt;0, IF(G775/D775*100&gt;100,100,G775/D775*100), "-"),0)</f>
        <v>0</v>
      </c>
      <c r="J775" s="67" t="str">
        <f>COUNTRY_INFO!M775</f>
        <v>Unknown</v>
      </c>
      <c r="K775" s="61"/>
      <c r="L775" s="61"/>
      <c r="M775" s="11">
        <f>MAX('MDA1'!M775,MAX('MDA3'!I775,'MDA3'!L775)+MAX('MDA3'!J775,'MDA3'!M775))</f>
        <v>0</v>
      </c>
      <c r="N775" s="11">
        <f>IF(AND(COUNTRY_INFO!I775&gt;0,COUNTRY_INFO!I775&lt;4),IF(J775&gt;MAX('MDA1'!M775,MAX('MDA3'!I775,'MDA3'!L775)+MAX('MDA3'!J775,'MDA3'!M775)),MAX('MDA1'!M775,MAX('MDA3'!I775,'MDA3'!L775)+MAX('MDA3'!J775,'MDA3'!M775)),J775),0)</f>
        <v>0</v>
      </c>
      <c r="O775" s="73">
        <f>IF(AND(COUNTRY_INFO!I775&gt;0,COUNTRY_INFO!I775&lt;4), IF(M775/J775*100&lt;&gt;0, IF(M775/J775*100&gt;100,100,M775/J775*100), "-"),0)</f>
        <v>0</v>
      </c>
      <c r="P775" s="67">
        <f>COUNTRY_INFO!N775</f>
        <v>36506</v>
      </c>
      <c r="Q775" s="61"/>
      <c r="R775" s="61"/>
      <c r="S775" s="11">
        <f>SUM(MAX('MDA2'!J775, 'T1'!L775, MAX(T3_R1!K775, T3_R2!K775)), MAX('MDA1'!K775, 'MDA2'!K775, 'T1'!M775, MAX(T3_R1!L775, T3_R2!L775)), MAX('MDA1'!L775, 'MDA2'!L775, 'T1'!N775, MAX(T3_R1!M775, T3_R2!M775)))</f>
        <v>25639</v>
      </c>
      <c r="T775" s="11">
        <f>IF(AND(COUNTRY_INFO!J775&gt;1,COUNTRY_INFO!J775&lt;4),IF(COUNTRY_INFO!E775&gt;MAX('MDA2'!J775,'T1'!L775,MAX(T3_R1!K775,T3_R2!K775)),MAX('MDA2'!J775,'T1'!L775,MAX(T3_R1!K775,T3_R2!K775)),COUNTRY_INFO!E775),0)</f>
        <v>0</v>
      </c>
      <c r="U775" s="217" t="str">
        <f>IF(AND(COUNTRY_INFO!J775&gt;1,COUNTRY_INFO!J775&lt;4), IF(T775/COUNTRY_INFO!E775*100&lt;&gt;0, IF(T775/COUNTRY_INFO!E775*100&gt;100,100,T775/COUNTRY_INFO!E775*100), "-"),0)</f>
        <v>-</v>
      </c>
      <c r="V775" s="11">
        <f>IF(AND(COUNTRY_INFO!J775&gt;1,COUNTRY_INFO!J775&lt;4),IF(COUNTRY_INFO!F775&gt;MAX('MDA1'!K775,'MDA2'!K775,'T1'!M775,MAX(T3_R1!L775,T3_R2!L775)),MAX('MDA1'!K775,'MDA2'!K775,'T1'!M775,MAX(T3_R1!L775,T3_R2!L775)),COUNTRY_INFO!F775),0)</f>
        <v>25639</v>
      </c>
      <c r="W775" s="217">
        <f>IF(AND(COUNTRY_INFO!J775&gt;1,COUNTRY_INFO!J775&lt;4), IF(V775/COUNTRY_INFO!F775*100&lt;&gt;0, IF(V775/COUNTRY_INFO!F775*100&gt;100,100,V775/COUNTRY_INFO!F775*100), "-"),0)</f>
        <v>91.134966054100161</v>
      </c>
      <c r="X775" s="11">
        <f t="shared" si="82"/>
        <v>25639</v>
      </c>
      <c r="Y775" s="73">
        <f>IF(AND(COUNTRY_INFO!J775&gt;1,COUNTRY_INFO!J775&lt;4), IF(S775/P775*100&lt;&gt;0, IF(X775/P775*100&gt;100,100,X775/P775*100), "-"),0)</f>
        <v>70.232290582370013</v>
      </c>
      <c r="Z775" s="67">
        <f>COUNTRY_INFO!O775</f>
        <v>0</v>
      </c>
      <c r="AA775" s="61"/>
      <c r="AB775" s="61"/>
      <c r="AC775" s="11">
        <f>MAX('T1'!L775,'T2'!J775)+MAX('T1'!M775,'T2'!K775)+MAX('T1'!N775,'T2'!L775)</f>
        <v>0</v>
      </c>
      <c r="AD775" s="11">
        <f>IF(COUNTRY_INFO!K775=1,IF(COUNTRY_INFO!F775*0.33&gt;MAX('T1'!M775,'T2'!K775),MAX('T1'!M775,'T2'!K775),COUNTRY_INFO!F775*0.33),IF(COUNTRY_INFO!K775=2,IF(COUNTRY_INFO!F775*0.5&gt;MAX('T1'!M775,'T2'!K775),MAX('T1'!M775,'T2'!K775),COUNTRY_INFO!F775*0.5),IF(COUNTRY_INFO!K775=3,IF(COUNTRY_INFO!F775&gt;MAX('T1'!M775,'T2'!K775),MAX('T1'!M775,'T2'!K775),COUNTRY_INFO!F775),0)))</f>
        <v>0</v>
      </c>
      <c r="AE775" s="217">
        <f>IF(AND(COUNTRY_INFO!K775&gt;0,COUNTRY_INFO!K775&lt;4),IF(Z775&gt;0,IF(COUNTRY_INFO!K775=1, AD775/(COUNTRY_INFO!F775*0.33)*100, IF(COUNTRY_INFO!K775=2, AD775/(COUNTRY_INFO!F775*0.5)*100, IF(COUNTRY_INFO!K775=3, AD775/COUNTRY_INFO!F775*100))),"-"),0)</f>
        <v>0</v>
      </c>
      <c r="AF775" s="11">
        <f>IF(COUNTRY_INFO!K775=2,IF(COUNTRY_INFO!G775*0.2&gt;MAX('T1'!N775,'T2'!L775),MAX('T1'!N775,'T2'!L775),COUNTRY_INFO!G775*0.2),IF(COUNTRY_INFO!K775=3,IF(COUNTRY_INFO!G775&gt;MAX('T1'!N775,'T2'!L775),MAX('T1'!N775,'T2'!L775),COUNTRY_INFO!G775),0))</f>
        <v>0</v>
      </c>
      <c r="AG775" s="217">
        <f>IF(AND(COUNTRY_INFO!K775&gt;0,COUNTRY_INFO!K775&lt;4),IF(Z775&gt;0,IF(COUNTRY_INFO!K775=1, 0, IF(COUNTRY_INFO!K775=2, AF775/(COUNTRY_INFO!G775*0.2)*100, IF(COUNTRY_INFO!K775=3, AF775/COUNTRY_INFO!G775*100))),"-"),0)</f>
        <v>0</v>
      </c>
      <c r="AH775" s="11">
        <f t="shared" si="83"/>
        <v>0</v>
      </c>
      <c r="AI775" s="73">
        <f>IF(AND(COUNTRY_INFO!K775&gt;0,COUNTRY_INFO!K775&lt;4), IF(AC775/Z775*100&lt;&gt;0, IF(AH775/Z775*100&gt;100,100,AH775/Z775*100), "-"),0)</f>
        <v>0</v>
      </c>
      <c r="AJ775" s="261"/>
      <c r="AK775" s="260">
        <f>IF(AND(D775&lt;&gt;0, D775&lt;&gt;"Unknown",D775&lt;&gt;"Stopped",D775&lt;&gt;"Not required"),D775/COUNTRY_INFO!D775, 0)</f>
        <v>0</v>
      </c>
      <c r="AL775" s="260">
        <f>IF(AND(J775&lt;&gt;0,J775&lt;&gt;"Unknown",J775&lt;&gt;"Stopped",J775&lt;&gt;"Not required"),J775/COUNTRY_INFO!D775, 0)</f>
        <v>0</v>
      </c>
      <c r="AM775" s="260">
        <f>IF(AND(P775&lt;&gt;0,P775&lt;&gt;"Unknown",P775&lt;&gt;"Not required"),P775/(COUNTRY_INFO!E775+COUNTRY_INFO!F775), 0)</f>
        <v>1</v>
      </c>
      <c r="AN775" s="260">
        <f>IF(AND(Z775&lt;&gt;0,Z775&lt;&gt;"Unknown",Z775&lt;&gt;"Not required"),IF(COUNTRY_INFO!K775=1,1,IF(COUNTRY_INFO!K775=2,0.5*COUNTRY_INFO!F775/(0.5*COUNTRY_INFO!F775+0.2*COUNTRY_INFO!G775),IF(COUNTRY_INFO!K775=3,COUNTRY_INFO!F775/(COUNTRY_INFO!F775+COUNTRY_INFO!G775)))),0)</f>
        <v>0</v>
      </c>
      <c r="AO775" s="260">
        <f>IF(AND(Z775&lt;&gt;0,Z775&lt;&gt;"Unknown",Z775&lt;&gt;"Not required"),IF(COUNTRY_INFO!K775=1,0,IF(COUNTRY_INFO!K775=2,0.2*COUNTRY_INFO!G775/(0.5*COUNTRY_INFO!F775+0.2*COUNTRY_INFO!G775),IF(COUNTRY_INFO!K775=3,COUNTRY_INFO!G775/(COUNTRY_INFO!F775+COUNTRY_INFO!G775)))),0)</f>
        <v>0</v>
      </c>
      <c r="AP775" s="259">
        <f>MAX(COUNTRY_INFO!D775*AK775*PROFILE!$G$7,COUNTRY_INFO!D775*AL775*PROFILE!$G$7)</f>
        <v>0</v>
      </c>
      <c r="AQ775" s="259">
        <f>MAX(COUNTRY_INFO!D775*AK775*PROFILE!$G$8,COUNTRY_INFO!D775*AL775*PROFILE!$G$8,COUNTRY_INFO!D775*AM775*PROFILE!$G$8)</f>
        <v>12122.137361254365</v>
      </c>
      <c r="AR775" s="259">
        <f>MAX(COUNTRY_INFO!D775*AK775*PROFILE!$G$9,COUNTRY_INFO!D775*AL775*PROFILE!$G$9,COUNTRY_INFO!D775*AM775*PROFILE!$G$9,IF(AND(DISTRICT!Z775&lt;&gt;"Unknown",Z775&lt;&gt;"Not required"),COUNTRY_INFO!O775*DISTRICT!AN775,0))</f>
        <v>25174.135176472941</v>
      </c>
      <c r="AS775" s="259">
        <f>MAX(COUNTRY_INFO!D775*AK775*PROFILE!$G$10,COUNTRY_INFO!D775*AL775*PROFILE!$G$10,IF(AND(DISTRICT!Z775&lt;&gt;"Unknown",Z775&lt;&gt;"Not required"),COUNTRY_INFO!O775*DISTRICT!AO775,0))</f>
        <v>0</v>
      </c>
      <c r="AT775" s="259">
        <f t="shared" si="84"/>
        <v>37296.272537727302</v>
      </c>
      <c r="AU775" s="258" t="str">
        <f t="shared" si="79"/>
        <v>Y</v>
      </c>
      <c r="AV775" s="259">
        <f>MAX('MDA2'!J775,'T1'!L775,'T2'!J775,T3_R1!K775,T3_R2!K775)</f>
        <v>0</v>
      </c>
      <c r="AW775" s="259">
        <f>MAX('MDA1'!K775,'MDA2'!K775,'MDA3'!I775,'MDA3'!L775,'T1'!M775,'T2'!K775,T3_R1!L775,T3_R2!L775)</f>
        <v>25639</v>
      </c>
      <c r="AX775" s="259">
        <f>MAX('MDA1'!L775,'MDA2'!L775,'MDA3'!J775,'MDA3'!M775,'T1'!N775,'T2'!L775,T3_R1!M775,T3_R2!M775)</f>
        <v>0</v>
      </c>
      <c r="AY775" s="259">
        <f t="shared" si="85"/>
        <v>25639</v>
      </c>
      <c r="AZ775" s="259">
        <f>MAX('MDA2'!J775,T775)</f>
        <v>0</v>
      </c>
      <c r="BA775" s="259">
        <f>MAX('MDA1'!K775,'MDA2'!K775,'MDA3'!I775,'MDA3'!L775,V775,AD775)</f>
        <v>25639</v>
      </c>
      <c r="BB775" s="259">
        <f>MAX('MDA1'!L775,'MDA2'!L775,'MDA3'!J775,'MDA3'!M775,AF775)</f>
        <v>0</v>
      </c>
      <c r="BC775" s="259">
        <f t="shared" si="80"/>
        <v>25639</v>
      </c>
      <c r="BD775" s="260">
        <f t="shared" si="81"/>
        <v>68.744135152017378</v>
      </c>
    </row>
    <row r="776" spans="1:56" x14ac:dyDescent="0.2">
      <c r="A776" s="10" t="str">
        <f>IF(COUNTRY_INFO!A776=0," ",COUNTRY_INFO!A776)</f>
        <v>Ethiopia</v>
      </c>
      <c r="B776" s="10" t="str">
        <f>IF(COUNTRY_INFO!B776=0," ",COUNTRY_INFO!B776)</f>
        <v>SomaliCity</v>
      </c>
      <c r="C776" s="87" t="str">
        <f>IF(COUNTRY_INFO!C776=0," ",COUNTRY_INFO!C776)</f>
        <v>Ayshia</v>
      </c>
      <c r="D776" s="67">
        <f>COUNTRY_INFO!L776</f>
        <v>0</v>
      </c>
      <c r="E776" s="61"/>
      <c r="F776" s="61"/>
      <c r="G776" s="11">
        <f>MAX('MDA1'!M776,'MDA2'!M776)</f>
        <v>0</v>
      </c>
      <c r="H776" s="11">
        <f>IF(AND(COUNTRY_INFO!H776&gt;0,COUNTRY_INFO!H776&lt;4),IF(D776&gt;MAX('MDA1'!M776,'MDA2'!M776),MAX('MDA1'!M776,'MDA2'!M776),D776),0)</f>
        <v>0</v>
      </c>
      <c r="I776" s="73">
        <f>IF(AND(COUNTRY_INFO!H776&gt;0,COUNTRY_INFO!H776&lt;4), IF(G776/D776*100&lt;&gt;0, IF(G776/D776*100&gt;100,100,G776/D776*100), "-"),0)</f>
        <v>0</v>
      </c>
      <c r="J776" s="67" t="str">
        <f>COUNTRY_INFO!M776</f>
        <v>Unknown</v>
      </c>
      <c r="K776" s="61"/>
      <c r="L776" s="61"/>
      <c r="M776" s="11">
        <f>MAX('MDA1'!M776,MAX('MDA3'!I776,'MDA3'!L776)+MAX('MDA3'!J776,'MDA3'!M776))</f>
        <v>0</v>
      </c>
      <c r="N776" s="11">
        <f>IF(AND(COUNTRY_INFO!I776&gt;0,COUNTRY_INFO!I776&lt;4),IF(J776&gt;MAX('MDA1'!M776,MAX('MDA3'!I776,'MDA3'!L776)+MAX('MDA3'!J776,'MDA3'!M776)),MAX('MDA1'!M776,MAX('MDA3'!I776,'MDA3'!L776)+MAX('MDA3'!J776,'MDA3'!M776)),J776),0)</f>
        <v>0</v>
      </c>
      <c r="O776" s="73">
        <f>IF(AND(COUNTRY_INFO!I776&gt;0,COUNTRY_INFO!I776&lt;4), IF(M776/J776*100&lt;&gt;0, IF(M776/J776*100&gt;100,100,M776/J776*100), "-"),0)</f>
        <v>0</v>
      </c>
      <c r="P776" s="67" t="str">
        <f>COUNTRY_INFO!N776</f>
        <v>Unknown</v>
      </c>
      <c r="Q776" s="61"/>
      <c r="R776" s="61"/>
      <c r="S776" s="11">
        <f>SUM(MAX('MDA2'!J776, 'T1'!L776, MAX(T3_R1!K776, T3_R2!K776)), MAX('MDA1'!K776, 'MDA2'!K776, 'T1'!M776, MAX(T3_R1!L776, T3_R2!L776)), MAX('MDA1'!L776, 'MDA2'!L776, 'T1'!N776, MAX(T3_R1!M776, T3_R2!M776)))</f>
        <v>0</v>
      </c>
      <c r="T776" s="11">
        <f>IF(AND(COUNTRY_INFO!J776&gt;1,COUNTRY_INFO!J776&lt;4),IF(COUNTRY_INFO!E776&gt;MAX('MDA2'!J776,'T1'!L776,MAX(T3_R1!K776,T3_R2!K776)),MAX('MDA2'!J776,'T1'!L776,MAX(T3_R1!K776,T3_R2!K776)),COUNTRY_INFO!E776),0)</f>
        <v>0</v>
      </c>
      <c r="U776" s="217">
        <f>IF(AND(COUNTRY_INFO!J776&gt;1,COUNTRY_INFO!J776&lt;4), IF(T776/COUNTRY_INFO!E776*100&lt;&gt;0, IF(T776/COUNTRY_INFO!E776*100&gt;100,100,T776/COUNTRY_INFO!E776*100), "-"),0)</f>
        <v>0</v>
      </c>
      <c r="V776" s="11">
        <f>IF(AND(COUNTRY_INFO!J776&gt;1,COUNTRY_INFO!J776&lt;4),IF(COUNTRY_INFO!F776&gt;MAX('MDA1'!K776,'MDA2'!K776,'T1'!M776,MAX(T3_R1!L776,T3_R2!L776)),MAX('MDA1'!K776,'MDA2'!K776,'T1'!M776,MAX(T3_R1!L776,T3_R2!L776)),COUNTRY_INFO!F776),0)</f>
        <v>0</v>
      </c>
      <c r="W776" s="217">
        <f>IF(AND(COUNTRY_INFO!J776&gt;1,COUNTRY_INFO!J776&lt;4), IF(V776/COUNTRY_INFO!F776*100&lt;&gt;0, IF(V776/COUNTRY_INFO!F776*100&gt;100,100,V776/COUNTRY_INFO!F776*100), "-"),0)</f>
        <v>0</v>
      </c>
      <c r="X776" s="11">
        <f t="shared" si="82"/>
        <v>0</v>
      </c>
      <c r="Y776" s="73">
        <f>IF(AND(COUNTRY_INFO!J776&gt;1,COUNTRY_INFO!J776&lt;4), IF(S776/P776*100&lt;&gt;0, IF(X776/P776*100&gt;100,100,X776/P776*100), "-"),0)</f>
        <v>0</v>
      </c>
      <c r="Z776" s="67" t="str">
        <f>COUNTRY_INFO!O776</f>
        <v>Unknown</v>
      </c>
      <c r="AA776" s="61"/>
      <c r="AB776" s="61"/>
      <c r="AC776" s="11">
        <f>MAX('T1'!L776,'T2'!J776)+MAX('T1'!M776,'T2'!K776)+MAX('T1'!N776,'T2'!L776)</f>
        <v>0</v>
      </c>
      <c r="AD776" s="11">
        <f>IF(COUNTRY_INFO!K776=1,IF(COUNTRY_INFO!F776*0.33&gt;MAX('T1'!M776,'T2'!K776),MAX('T1'!M776,'T2'!K776),COUNTRY_INFO!F776*0.33),IF(COUNTRY_INFO!K776=2,IF(COUNTRY_INFO!F776*0.5&gt;MAX('T1'!M776,'T2'!K776),MAX('T1'!M776,'T2'!K776),COUNTRY_INFO!F776*0.5),IF(COUNTRY_INFO!K776=3,IF(COUNTRY_INFO!F776&gt;MAX('T1'!M776,'T2'!K776),MAX('T1'!M776,'T2'!K776),COUNTRY_INFO!F776),0)))</f>
        <v>0</v>
      </c>
      <c r="AE776" s="217">
        <f>IF(AND(COUNTRY_INFO!K776&gt;0,COUNTRY_INFO!K776&lt;4),IF(Z776&gt;0,IF(COUNTRY_INFO!K776=1, AD776/(COUNTRY_INFO!F776*0.33)*100, IF(COUNTRY_INFO!K776=2, AD776/(COUNTRY_INFO!F776*0.5)*100, IF(COUNTRY_INFO!K776=3, AD776/COUNTRY_INFO!F776*100))),"-"),0)</f>
        <v>0</v>
      </c>
      <c r="AF776" s="11">
        <f>IF(COUNTRY_INFO!K776=2,IF(COUNTRY_INFO!G776*0.2&gt;MAX('T1'!N776,'T2'!L776),MAX('T1'!N776,'T2'!L776),COUNTRY_INFO!G776*0.2),IF(COUNTRY_INFO!K776=3,IF(COUNTRY_INFO!G776&gt;MAX('T1'!N776,'T2'!L776),MAX('T1'!N776,'T2'!L776),COUNTRY_INFO!G776),0))</f>
        <v>0</v>
      </c>
      <c r="AG776" s="217">
        <f>IF(AND(COUNTRY_INFO!K776&gt;0,COUNTRY_INFO!K776&lt;4),IF(Z776&gt;0,IF(COUNTRY_INFO!K776=1, 0, IF(COUNTRY_INFO!K776=2, AF776/(COUNTRY_INFO!G776*0.2)*100, IF(COUNTRY_INFO!K776=3, AF776/COUNTRY_INFO!G776*100))),"-"),0)</f>
        <v>0</v>
      </c>
      <c r="AH776" s="11">
        <f t="shared" si="83"/>
        <v>0</v>
      </c>
      <c r="AI776" s="73">
        <f>IF(AND(COUNTRY_INFO!K776&gt;0,COUNTRY_INFO!K776&lt;4), IF(AC776/Z776*100&lt;&gt;0, IF(AH776/Z776*100&gt;100,100,AH776/Z776*100), "-"),0)</f>
        <v>0</v>
      </c>
      <c r="AJ776" s="261"/>
      <c r="AK776" s="260">
        <f>IF(AND(D776&lt;&gt;0, D776&lt;&gt;"Unknown",D776&lt;&gt;"Stopped",D776&lt;&gt;"Not required"),D776/COUNTRY_INFO!D776, 0)</f>
        <v>0</v>
      </c>
      <c r="AL776" s="260">
        <f>IF(AND(J776&lt;&gt;0,J776&lt;&gt;"Unknown",J776&lt;&gt;"Stopped",J776&lt;&gt;"Not required"),J776/COUNTRY_INFO!D776, 0)</f>
        <v>0</v>
      </c>
      <c r="AM776" s="260">
        <f>IF(AND(P776&lt;&gt;0,P776&lt;&gt;"Unknown",P776&lt;&gt;"Not required"),P776/(COUNTRY_INFO!E776+COUNTRY_INFO!F776), 0)</f>
        <v>0</v>
      </c>
      <c r="AN776" s="260">
        <f>IF(AND(Z776&lt;&gt;0,Z776&lt;&gt;"Unknown",Z776&lt;&gt;"Not required"),IF(COUNTRY_INFO!K776=1,1,IF(COUNTRY_INFO!K776=2,0.5*COUNTRY_INFO!F776/(0.5*COUNTRY_INFO!F776+0.2*COUNTRY_INFO!G776),IF(COUNTRY_INFO!K776=3,COUNTRY_INFO!F776/(COUNTRY_INFO!F776+COUNTRY_INFO!G776)))),0)</f>
        <v>0</v>
      </c>
      <c r="AO776" s="260">
        <f>IF(AND(Z776&lt;&gt;0,Z776&lt;&gt;"Unknown",Z776&lt;&gt;"Not required"),IF(COUNTRY_INFO!K776=1,0,IF(COUNTRY_INFO!K776=2,0.2*COUNTRY_INFO!G776/(0.5*COUNTRY_INFO!F776+0.2*COUNTRY_INFO!G776),IF(COUNTRY_INFO!K776=3,COUNTRY_INFO!G776/(COUNTRY_INFO!F776+COUNTRY_INFO!G776)))),0)</f>
        <v>0</v>
      </c>
      <c r="AP776" s="259">
        <f>MAX(COUNTRY_INFO!D776*AK776*PROFILE!$G$7,COUNTRY_INFO!D776*AL776*PROFILE!$G$7)</f>
        <v>0</v>
      </c>
      <c r="AQ776" s="259">
        <f>MAX(COUNTRY_INFO!D776*AK776*PROFILE!$G$8,COUNTRY_INFO!D776*AL776*PROFILE!$G$8,COUNTRY_INFO!D776*AM776*PROFILE!$G$8)</f>
        <v>0</v>
      </c>
      <c r="AR776" s="259">
        <f>MAX(COUNTRY_INFO!D776*AK776*PROFILE!$G$9,COUNTRY_INFO!D776*AL776*PROFILE!$G$9,COUNTRY_INFO!D776*AM776*PROFILE!$G$9,IF(AND(DISTRICT!Z776&lt;&gt;"Unknown",Z776&lt;&gt;"Not required"),COUNTRY_INFO!O776*DISTRICT!AN776,0))</f>
        <v>0</v>
      </c>
      <c r="AS776" s="259">
        <f>MAX(COUNTRY_INFO!D776*AK776*PROFILE!$G$10,COUNTRY_INFO!D776*AL776*PROFILE!$G$10,IF(AND(DISTRICT!Z776&lt;&gt;"Unknown",Z776&lt;&gt;"Not required"),COUNTRY_INFO!O776*DISTRICT!AO776,0))</f>
        <v>0</v>
      </c>
      <c r="AT776" s="259">
        <f t="shared" si="84"/>
        <v>0</v>
      </c>
      <c r="AU776" s="258">
        <f t="shared" si="79"/>
        <v>0</v>
      </c>
      <c r="AV776" s="259">
        <f>MAX('MDA2'!J776,'T1'!L776,'T2'!J776,T3_R1!K776,T3_R2!K776)</f>
        <v>0</v>
      </c>
      <c r="AW776" s="259">
        <f>MAX('MDA1'!K776,'MDA2'!K776,'MDA3'!I776,'MDA3'!L776,'T1'!M776,'T2'!K776,T3_R1!L776,T3_R2!L776)</f>
        <v>0</v>
      </c>
      <c r="AX776" s="259">
        <f>MAX('MDA1'!L776,'MDA2'!L776,'MDA3'!J776,'MDA3'!M776,'T1'!N776,'T2'!L776,T3_R1!M776,T3_R2!M776)</f>
        <v>0</v>
      </c>
      <c r="AY776" s="259">
        <f t="shared" si="85"/>
        <v>0</v>
      </c>
      <c r="AZ776" s="259">
        <f>MAX('MDA2'!J776,T776)</f>
        <v>0</v>
      </c>
      <c r="BA776" s="259">
        <f>MAX('MDA1'!K776,'MDA2'!K776,'MDA3'!I776,'MDA3'!L776,V776,AD776)</f>
        <v>0</v>
      </c>
      <c r="BB776" s="259">
        <f>MAX('MDA1'!L776,'MDA2'!L776,'MDA3'!J776,'MDA3'!M776,AF776)</f>
        <v>0</v>
      </c>
      <c r="BC776" s="259">
        <f t="shared" si="80"/>
        <v>0</v>
      </c>
      <c r="BD776" s="260">
        <f t="shared" si="81"/>
        <v>0</v>
      </c>
    </row>
    <row r="777" spans="1:56" x14ac:dyDescent="0.2">
      <c r="A777" s="10" t="str">
        <f>IF(COUNTRY_INFO!A777=0," ",COUNTRY_INFO!A777)</f>
        <v>Ethiopia</v>
      </c>
      <c r="B777" s="10" t="str">
        <f>IF(COUNTRY_INFO!B777=0," ",COUNTRY_INFO!B777)</f>
        <v>SomaliCity</v>
      </c>
      <c r="C777" s="87" t="str">
        <f>IF(COUNTRY_INFO!C777=0," ",COUNTRY_INFO!C777)</f>
        <v>Dambal</v>
      </c>
      <c r="D777" s="67">
        <f>COUNTRY_INFO!L777</f>
        <v>0</v>
      </c>
      <c r="E777" s="61"/>
      <c r="F777" s="61"/>
      <c r="G777" s="11">
        <f>MAX('MDA1'!M777,'MDA2'!M777)</f>
        <v>0</v>
      </c>
      <c r="H777" s="11">
        <f>IF(AND(COUNTRY_INFO!H777&gt;0,COUNTRY_INFO!H777&lt;4),IF(D777&gt;MAX('MDA1'!M777,'MDA2'!M777),MAX('MDA1'!M777,'MDA2'!M777),D777),0)</f>
        <v>0</v>
      </c>
      <c r="I777" s="73">
        <f>IF(AND(COUNTRY_INFO!H777&gt;0,COUNTRY_INFO!H777&lt;4), IF(G777/D777*100&lt;&gt;0, IF(G777/D777*100&gt;100,100,G777/D777*100), "-"),0)</f>
        <v>0</v>
      </c>
      <c r="J777" s="67" t="str">
        <f>COUNTRY_INFO!M777</f>
        <v>Unknown</v>
      </c>
      <c r="K777" s="61"/>
      <c r="L777" s="61"/>
      <c r="M777" s="11">
        <f>MAX('MDA1'!M777,MAX('MDA3'!I777,'MDA3'!L777)+MAX('MDA3'!J777,'MDA3'!M777))</f>
        <v>0</v>
      </c>
      <c r="N777" s="11">
        <f>IF(AND(COUNTRY_INFO!I777&gt;0,COUNTRY_INFO!I777&lt;4),IF(J777&gt;MAX('MDA1'!M777,MAX('MDA3'!I777,'MDA3'!L777)+MAX('MDA3'!J777,'MDA3'!M777)),MAX('MDA1'!M777,MAX('MDA3'!I777,'MDA3'!L777)+MAX('MDA3'!J777,'MDA3'!M777)),J777),0)</f>
        <v>0</v>
      </c>
      <c r="O777" s="73">
        <f>IF(AND(COUNTRY_INFO!I777&gt;0,COUNTRY_INFO!I777&lt;4), IF(M777/J777*100&lt;&gt;0, IF(M777/J777*100&gt;100,100,M777/J777*100), "-"),0)</f>
        <v>0</v>
      </c>
      <c r="P777" s="67" t="str">
        <f>COUNTRY_INFO!N777</f>
        <v>Unknown</v>
      </c>
      <c r="Q777" s="61"/>
      <c r="R777" s="61"/>
      <c r="S777" s="11">
        <f>SUM(MAX('MDA2'!J777, 'T1'!L777, MAX(T3_R1!K777, T3_R2!K777)), MAX('MDA1'!K777, 'MDA2'!K777, 'T1'!M777, MAX(T3_R1!L777, T3_R2!L777)), MAX('MDA1'!L777, 'MDA2'!L777, 'T1'!N777, MAX(T3_R1!M777, T3_R2!M777)))</f>
        <v>0</v>
      </c>
      <c r="T777" s="11">
        <f>IF(AND(COUNTRY_INFO!J777&gt;1,COUNTRY_INFO!J777&lt;4),IF(COUNTRY_INFO!E777&gt;MAX('MDA2'!J777,'T1'!L777,MAX(T3_R1!K777,T3_R2!K777)),MAX('MDA2'!J777,'T1'!L777,MAX(T3_R1!K777,T3_R2!K777)),COUNTRY_INFO!E777),0)</f>
        <v>0</v>
      </c>
      <c r="U777" s="217">
        <f>IF(AND(COUNTRY_INFO!J777&gt;1,COUNTRY_INFO!J777&lt;4), IF(T777/COUNTRY_INFO!E777*100&lt;&gt;0, IF(T777/COUNTRY_INFO!E777*100&gt;100,100,T777/COUNTRY_INFO!E777*100), "-"),0)</f>
        <v>0</v>
      </c>
      <c r="V777" s="11">
        <f>IF(AND(COUNTRY_INFO!J777&gt;1,COUNTRY_INFO!J777&lt;4),IF(COUNTRY_INFO!F777&gt;MAX('MDA1'!K777,'MDA2'!K777,'T1'!M777,MAX(T3_R1!L777,T3_R2!L777)),MAX('MDA1'!K777,'MDA2'!K777,'T1'!M777,MAX(T3_R1!L777,T3_R2!L777)),COUNTRY_INFO!F777),0)</f>
        <v>0</v>
      </c>
      <c r="W777" s="217">
        <f>IF(AND(COUNTRY_INFO!J777&gt;1,COUNTRY_INFO!J777&lt;4), IF(V777/COUNTRY_INFO!F777*100&lt;&gt;0, IF(V777/COUNTRY_INFO!F777*100&gt;100,100,V777/COUNTRY_INFO!F777*100), "-"),0)</f>
        <v>0</v>
      </c>
      <c r="X777" s="11">
        <f t="shared" si="82"/>
        <v>0</v>
      </c>
      <c r="Y777" s="73">
        <f>IF(AND(COUNTRY_INFO!J777&gt;1,COUNTRY_INFO!J777&lt;4), IF(S777/P777*100&lt;&gt;0, IF(X777/P777*100&gt;100,100,X777/P777*100), "-"),0)</f>
        <v>0</v>
      </c>
      <c r="Z777" s="67" t="str">
        <f>COUNTRY_INFO!O777</f>
        <v>Unknown</v>
      </c>
      <c r="AA777" s="61"/>
      <c r="AB777" s="61"/>
      <c r="AC777" s="11">
        <f>MAX('T1'!L777,'T2'!J777)+MAX('T1'!M777,'T2'!K777)+MAX('T1'!N777,'T2'!L777)</f>
        <v>0</v>
      </c>
      <c r="AD777" s="11">
        <f>IF(COUNTRY_INFO!K777=1,IF(COUNTRY_INFO!F777*0.33&gt;MAX('T1'!M777,'T2'!K777),MAX('T1'!M777,'T2'!K777),COUNTRY_INFO!F777*0.33),IF(COUNTRY_INFO!K777=2,IF(COUNTRY_INFO!F777*0.5&gt;MAX('T1'!M777,'T2'!K777),MAX('T1'!M777,'T2'!K777),COUNTRY_INFO!F777*0.5),IF(COUNTRY_INFO!K777=3,IF(COUNTRY_INFO!F777&gt;MAX('T1'!M777,'T2'!K777),MAX('T1'!M777,'T2'!K777),COUNTRY_INFO!F777),0)))</f>
        <v>0</v>
      </c>
      <c r="AE777" s="217">
        <f>IF(AND(COUNTRY_INFO!K777&gt;0,COUNTRY_INFO!K777&lt;4),IF(Z777&gt;0,IF(COUNTRY_INFO!K777=1, AD777/(COUNTRY_INFO!F777*0.33)*100, IF(COUNTRY_INFO!K777=2, AD777/(COUNTRY_INFO!F777*0.5)*100, IF(COUNTRY_INFO!K777=3, AD777/COUNTRY_INFO!F777*100))),"-"),0)</f>
        <v>0</v>
      </c>
      <c r="AF777" s="11">
        <f>IF(COUNTRY_INFO!K777=2,IF(COUNTRY_INFO!G777*0.2&gt;MAX('T1'!N777,'T2'!L777),MAX('T1'!N777,'T2'!L777),COUNTRY_INFO!G777*0.2),IF(COUNTRY_INFO!K777=3,IF(COUNTRY_INFO!G777&gt;MAX('T1'!N777,'T2'!L777),MAX('T1'!N777,'T2'!L777),COUNTRY_INFO!G777),0))</f>
        <v>0</v>
      </c>
      <c r="AG777" s="217">
        <f>IF(AND(COUNTRY_INFO!K777&gt;0,COUNTRY_INFO!K777&lt;4),IF(Z777&gt;0,IF(COUNTRY_INFO!K777=1, 0, IF(COUNTRY_INFO!K777=2, AF777/(COUNTRY_INFO!G777*0.2)*100, IF(COUNTRY_INFO!K777=3, AF777/COUNTRY_INFO!G777*100))),"-"),0)</f>
        <v>0</v>
      </c>
      <c r="AH777" s="11">
        <f t="shared" si="83"/>
        <v>0</v>
      </c>
      <c r="AI777" s="73">
        <f>IF(AND(COUNTRY_INFO!K777&gt;0,COUNTRY_INFO!K777&lt;4), IF(AC777/Z777*100&lt;&gt;0, IF(AH777/Z777*100&gt;100,100,AH777/Z777*100), "-"),0)</f>
        <v>0</v>
      </c>
      <c r="AJ777" s="261"/>
      <c r="AK777" s="260">
        <f>IF(AND(D777&lt;&gt;0, D777&lt;&gt;"Unknown",D777&lt;&gt;"Stopped",D777&lt;&gt;"Not required"),D777/COUNTRY_INFO!D777, 0)</f>
        <v>0</v>
      </c>
      <c r="AL777" s="260">
        <f>IF(AND(J777&lt;&gt;0,J777&lt;&gt;"Unknown",J777&lt;&gt;"Stopped",J777&lt;&gt;"Not required"),J777/COUNTRY_INFO!D777, 0)</f>
        <v>0</v>
      </c>
      <c r="AM777" s="260">
        <f>IF(AND(P777&lt;&gt;0,P777&lt;&gt;"Unknown",P777&lt;&gt;"Not required"),P777/(COUNTRY_INFO!E777+COUNTRY_INFO!F777), 0)</f>
        <v>0</v>
      </c>
      <c r="AN777" s="260">
        <f>IF(AND(Z777&lt;&gt;0,Z777&lt;&gt;"Unknown",Z777&lt;&gt;"Not required"),IF(COUNTRY_INFO!K777=1,1,IF(COUNTRY_INFO!K777=2,0.5*COUNTRY_INFO!F777/(0.5*COUNTRY_INFO!F777+0.2*COUNTRY_INFO!G777),IF(COUNTRY_INFO!K777=3,COUNTRY_INFO!F777/(COUNTRY_INFO!F777+COUNTRY_INFO!G777)))),0)</f>
        <v>0</v>
      </c>
      <c r="AO777" s="260">
        <f>IF(AND(Z777&lt;&gt;0,Z777&lt;&gt;"Unknown",Z777&lt;&gt;"Not required"),IF(COUNTRY_INFO!K777=1,0,IF(COUNTRY_INFO!K777=2,0.2*COUNTRY_INFO!G777/(0.5*COUNTRY_INFO!F777+0.2*COUNTRY_INFO!G777),IF(COUNTRY_INFO!K777=3,COUNTRY_INFO!G777/(COUNTRY_INFO!F777+COUNTRY_INFO!G777)))),0)</f>
        <v>0</v>
      </c>
      <c r="AP777" s="259">
        <f>MAX(COUNTRY_INFO!D777*AK777*PROFILE!$G$7,COUNTRY_INFO!D777*AL777*PROFILE!$G$7)</f>
        <v>0</v>
      </c>
      <c r="AQ777" s="259">
        <f>MAX(COUNTRY_INFO!D777*AK777*PROFILE!$G$8,COUNTRY_INFO!D777*AL777*PROFILE!$G$8,COUNTRY_INFO!D777*AM777*PROFILE!$G$8)</f>
        <v>0</v>
      </c>
      <c r="AR777" s="259">
        <f>MAX(COUNTRY_INFO!D777*AK777*PROFILE!$G$9,COUNTRY_INFO!D777*AL777*PROFILE!$G$9,COUNTRY_INFO!D777*AM777*PROFILE!$G$9,IF(AND(DISTRICT!Z777&lt;&gt;"Unknown",Z777&lt;&gt;"Not required"),COUNTRY_INFO!O777*DISTRICT!AN777,0))</f>
        <v>0</v>
      </c>
      <c r="AS777" s="259">
        <f>MAX(COUNTRY_INFO!D777*AK777*PROFILE!$G$10,COUNTRY_INFO!D777*AL777*PROFILE!$G$10,IF(AND(DISTRICT!Z777&lt;&gt;"Unknown",Z777&lt;&gt;"Not required"),COUNTRY_INFO!O777*DISTRICT!AO777,0))</f>
        <v>0</v>
      </c>
      <c r="AT777" s="259">
        <f t="shared" si="84"/>
        <v>0</v>
      </c>
      <c r="AU777" s="258">
        <f t="shared" ref="AU777:AU840" si="86">IF(COUNTIFS(AK777:AN777,"&gt;0")=0,0, IF(COUNTIFS(AK777:AN777,"&gt;0")&lt;=IF(AND(OR(D777&gt;=0,D777="Not required",D777="Unknown",D777="Stopped"),D777&gt;0,H777&gt;0),1,0)+IF(AND(OR(J777&gt;=0,J777="Not required",J777="Unknown",J777="Stopped"),J777&gt;0,N777&gt;0),1,0)+IF(AND(OR(P777&gt;=0,P777="Not required",P777="Unknown"),P777&gt;0,X777&gt;0),1,0)+IF(AND(OR(Z777&gt;=0,Z777="Not required",Z777="Unknown"),Z777&gt;0,AH777&gt;0),1,0),"Y",0))</f>
        <v>0</v>
      </c>
      <c r="AV777" s="259">
        <f>MAX('MDA2'!J777,'T1'!L777,'T2'!J777,T3_R1!K777,T3_R2!K777)</f>
        <v>0</v>
      </c>
      <c r="AW777" s="259">
        <f>MAX('MDA1'!K777,'MDA2'!K777,'MDA3'!I777,'MDA3'!L777,'T1'!M777,'T2'!K777,T3_R1!L777,T3_R2!L777)</f>
        <v>0</v>
      </c>
      <c r="AX777" s="259">
        <f>MAX('MDA1'!L777,'MDA2'!L777,'MDA3'!J777,'MDA3'!M777,'T1'!N777,'T2'!L777,T3_R1!M777,T3_R2!M777)</f>
        <v>0</v>
      </c>
      <c r="AY777" s="259">
        <f t="shared" si="85"/>
        <v>0</v>
      </c>
      <c r="AZ777" s="259">
        <f>MAX('MDA2'!J777,T777)</f>
        <v>0</v>
      </c>
      <c r="BA777" s="259">
        <f>MAX('MDA1'!K777,'MDA2'!K777,'MDA3'!I777,'MDA3'!L777,V777,AD777)</f>
        <v>0</v>
      </c>
      <c r="BB777" s="259">
        <f>MAX('MDA1'!L777,'MDA2'!L777,'MDA3'!J777,'MDA3'!M777,AF777)</f>
        <v>0</v>
      </c>
      <c r="BC777" s="259">
        <f t="shared" ref="BC777:BC840" si="87">IF(AT777&lt;SUM(AZ777:BB777), AT777,SUM(AZ777:BB777))</f>
        <v>0</v>
      </c>
      <c r="BD777" s="260">
        <f t="shared" ref="BD777:BD840" si="88">IF(AT777&lt;&gt;0,BC777/AT777*100,0)</f>
        <v>0</v>
      </c>
    </row>
    <row r="778" spans="1:56" x14ac:dyDescent="0.2">
      <c r="A778" s="10" t="str">
        <f>IF(COUNTRY_INFO!A778=0," ",COUNTRY_INFO!A778)</f>
        <v>Ethiopia</v>
      </c>
      <c r="B778" s="10" t="str">
        <f>IF(COUNTRY_INFO!B778=0," ",COUNTRY_INFO!B778)</f>
        <v>SomaliCity</v>
      </c>
      <c r="C778" s="87" t="str">
        <f>IF(COUNTRY_INFO!C778=0," ",COUNTRY_INFO!C778)</f>
        <v>Erer</v>
      </c>
      <c r="D778" s="67">
        <f>COUNTRY_INFO!L778</f>
        <v>0</v>
      </c>
      <c r="E778" s="61"/>
      <c r="F778" s="61"/>
      <c r="G778" s="11">
        <f>MAX('MDA1'!M778,'MDA2'!M778)</f>
        <v>0</v>
      </c>
      <c r="H778" s="11">
        <f>IF(AND(COUNTRY_INFO!H778&gt;0,COUNTRY_INFO!H778&lt;4),IF(D778&gt;MAX('MDA1'!M778,'MDA2'!M778),MAX('MDA1'!M778,'MDA2'!M778),D778),0)</f>
        <v>0</v>
      </c>
      <c r="I778" s="73">
        <f>IF(AND(COUNTRY_INFO!H778&gt;0,COUNTRY_INFO!H778&lt;4), IF(G778/D778*100&lt;&gt;0, IF(G778/D778*100&gt;100,100,G778/D778*100), "-"),0)</f>
        <v>0</v>
      </c>
      <c r="J778" s="67" t="str">
        <f>COUNTRY_INFO!M778</f>
        <v>Unknown</v>
      </c>
      <c r="K778" s="61"/>
      <c r="L778" s="61"/>
      <c r="M778" s="11">
        <f>MAX('MDA1'!M778,MAX('MDA3'!I778,'MDA3'!L778)+MAX('MDA3'!J778,'MDA3'!M778))</f>
        <v>0</v>
      </c>
      <c r="N778" s="11">
        <f>IF(AND(COUNTRY_INFO!I778&gt;0,COUNTRY_INFO!I778&lt;4),IF(J778&gt;MAX('MDA1'!M778,MAX('MDA3'!I778,'MDA3'!L778)+MAX('MDA3'!J778,'MDA3'!M778)),MAX('MDA1'!M778,MAX('MDA3'!I778,'MDA3'!L778)+MAX('MDA3'!J778,'MDA3'!M778)),J778),0)</f>
        <v>0</v>
      </c>
      <c r="O778" s="73">
        <f>IF(AND(COUNTRY_INFO!I778&gt;0,COUNTRY_INFO!I778&lt;4), IF(M778/J778*100&lt;&gt;0, IF(M778/J778*100&gt;100,100,M778/J778*100), "-"),0)</f>
        <v>0</v>
      </c>
      <c r="P778" s="67">
        <f>COUNTRY_INFO!N778</f>
        <v>43702</v>
      </c>
      <c r="Q778" s="61"/>
      <c r="R778" s="61"/>
      <c r="S778" s="11">
        <f>SUM(MAX('MDA2'!J778, 'T1'!L778, MAX(T3_R1!K778, T3_R2!K778)), MAX('MDA1'!K778, 'MDA2'!K778, 'T1'!M778, MAX(T3_R1!L778, T3_R2!L778)), MAX('MDA1'!L778, 'MDA2'!L778, 'T1'!N778, MAX(T3_R1!M778, T3_R2!M778)))</f>
        <v>32817</v>
      </c>
      <c r="T778" s="11">
        <f>IF(AND(COUNTRY_INFO!J778&gt;1,COUNTRY_INFO!J778&lt;4),IF(COUNTRY_INFO!E778&gt;MAX('MDA2'!J778,'T1'!L778,MAX(T3_R1!K778,T3_R2!K778)),MAX('MDA2'!J778,'T1'!L778,MAX(T3_R1!K778,T3_R2!K778)),COUNTRY_INFO!E778),0)</f>
        <v>0</v>
      </c>
      <c r="U778" s="217" t="str">
        <f>IF(AND(COUNTRY_INFO!J778&gt;1,COUNTRY_INFO!J778&lt;4), IF(T778/COUNTRY_INFO!E778*100&lt;&gt;0, IF(T778/COUNTRY_INFO!E778*100&gt;100,100,T778/COUNTRY_INFO!E778*100), "-"),0)</f>
        <v>-</v>
      </c>
      <c r="V778" s="11">
        <f>IF(AND(COUNTRY_INFO!J778&gt;1,COUNTRY_INFO!J778&lt;4),IF(COUNTRY_INFO!F778&gt;MAX('MDA1'!K778,'MDA2'!K778,'T1'!M778,MAX(T3_R1!L778,T3_R2!L778)),MAX('MDA1'!K778,'MDA2'!K778,'T1'!M778,MAX(T3_R1!L778,T3_R2!L778)),COUNTRY_INFO!F778),0)</f>
        <v>32817</v>
      </c>
      <c r="W778" s="217">
        <f>IF(AND(COUNTRY_INFO!J778&gt;1,COUNTRY_INFO!J778&lt;4), IF(V778/COUNTRY_INFO!F778*100&lt;&gt;0, IF(V778/COUNTRY_INFO!F778*100&gt;100,100,V778/COUNTRY_INFO!F778*100), "-"),0)</f>
        <v>97.440541583776238</v>
      </c>
      <c r="X778" s="11">
        <f t="shared" ref="X778:X841" si="89">SUM(T778,V778)</f>
        <v>32817</v>
      </c>
      <c r="Y778" s="73">
        <f>IF(AND(COUNTRY_INFO!J778&gt;1,COUNTRY_INFO!J778&lt;4), IF(S778/P778*100&lt;&gt;0, IF(X778/P778*100&gt;100,100,X778/P778*100), "-"),0)</f>
        <v>75.092673104205758</v>
      </c>
      <c r="Z778" s="67">
        <f>COUNTRY_INFO!O778</f>
        <v>89058</v>
      </c>
      <c r="AA778" s="61"/>
      <c r="AB778" s="61"/>
      <c r="AC778" s="11">
        <f>MAX('T1'!L778,'T2'!J778)+MAX('T1'!M778,'T2'!K778)+MAX('T1'!N778,'T2'!L778)</f>
        <v>28947</v>
      </c>
      <c r="AD778" s="11">
        <f>IF(COUNTRY_INFO!K778=1,IF(COUNTRY_INFO!F778*0.33&gt;MAX('T1'!M778,'T2'!K778),MAX('T1'!M778,'T2'!K778),COUNTRY_INFO!F778*0.33),IF(COUNTRY_INFO!K778=2,IF(COUNTRY_INFO!F778*0.5&gt;MAX('T1'!M778,'T2'!K778),MAX('T1'!M778,'T2'!K778),COUNTRY_INFO!F778*0.5),IF(COUNTRY_INFO!K778=3,IF(COUNTRY_INFO!F778&gt;MAX('T1'!M778,'T2'!K778),MAX('T1'!M778,'T2'!K778),COUNTRY_INFO!F778),0)))</f>
        <v>28947</v>
      </c>
      <c r="AE778" s="217">
        <f>IF(AND(COUNTRY_INFO!K778&gt;0,COUNTRY_INFO!K778&lt;4),IF(Z778&gt;0,IF(COUNTRY_INFO!K778=1, AD778/(COUNTRY_INFO!F778*0.33)*100, IF(COUNTRY_INFO!K778=2, AD778/(COUNTRY_INFO!F778*0.5)*100, IF(COUNTRY_INFO!K778=3, AD778/COUNTRY_INFO!F778*100))),"-"),0)</f>
        <v>85.949701594465395</v>
      </c>
      <c r="AF778" s="11">
        <f>IF(COUNTRY_INFO!K778=2,IF(COUNTRY_INFO!G778*0.2&gt;MAX('T1'!N778,'T2'!L778),MAX('T1'!N778,'T2'!L778),COUNTRY_INFO!G778*0.2),IF(COUNTRY_INFO!K778=3,IF(COUNTRY_INFO!G778&gt;MAX('T1'!N778,'T2'!L778),MAX('T1'!N778,'T2'!L778),COUNTRY_INFO!G778),0))</f>
        <v>0</v>
      </c>
      <c r="AG778" s="217">
        <f>IF(AND(COUNTRY_INFO!K778&gt;0,COUNTRY_INFO!K778&lt;4),IF(Z778&gt;0,IF(COUNTRY_INFO!K778=1, 0, IF(COUNTRY_INFO!K778=2, AF778/(COUNTRY_INFO!G778*0.2)*100, IF(COUNTRY_INFO!K778=3, AF778/COUNTRY_INFO!G778*100))),"-"),0)</f>
        <v>0</v>
      </c>
      <c r="AH778" s="11">
        <f t="shared" ref="AH778:AH841" si="90">SUM(AD778,AF778)</f>
        <v>28947</v>
      </c>
      <c r="AI778" s="73">
        <f>IF(AND(COUNTRY_INFO!K778&gt;0,COUNTRY_INFO!K778&lt;4), IF(AC778/Z778*100&lt;&gt;0, IF(AH778/Z778*100&gt;100,100,AH778/Z778*100), "-"),0)</f>
        <v>32.503537020817895</v>
      </c>
      <c r="AJ778" s="261"/>
      <c r="AK778" s="260">
        <f>IF(AND(D778&lt;&gt;0, D778&lt;&gt;"Unknown",D778&lt;&gt;"Stopped",D778&lt;&gt;"Not required"),D778/COUNTRY_INFO!D778, 0)</f>
        <v>0</v>
      </c>
      <c r="AL778" s="260">
        <f>IF(AND(J778&lt;&gt;0,J778&lt;&gt;"Unknown",J778&lt;&gt;"Stopped",J778&lt;&gt;"Not required"),J778/COUNTRY_INFO!D778, 0)</f>
        <v>0</v>
      </c>
      <c r="AM778" s="260">
        <f>IF(AND(P778&lt;&gt;0,P778&lt;&gt;"Unknown",P778&lt;&gt;"Not required"),P778/(COUNTRY_INFO!E778+COUNTRY_INFO!F778), 0)</f>
        <v>1</v>
      </c>
      <c r="AN778" s="260">
        <f>IF(AND(Z778&lt;&gt;0,Z778&lt;&gt;"Unknown",Z778&lt;&gt;"Not required"),IF(COUNTRY_INFO!K778=1,1,IF(COUNTRY_INFO!K778=2,0.5*COUNTRY_INFO!F778/(0.5*COUNTRY_INFO!F778+0.2*COUNTRY_INFO!G778),IF(COUNTRY_INFO!K778=3,COUNTRY_INFO!F778/(COUNTRY_INFO!F778+COUNTRY_INFO!G778)))),0)</f>
        <v>0.37816928293920815</v>
      </c>
      <c r="AO778" s="260">
        <f>IF(AND(Z778&lt;&gt;0,Z778&lt;&gt;"Unknown",Z778&lt;&gt;"Not required"),IF(COUNTRY_INFO!K778=1,0,IF(COUNTRY_INFO!K778=2,0.2*COUNTRY_INFO!G778/(0.5*COUNTRY_INFO!F778+0.2*COUNTRY_INFO!G778),IF(COUNTRY_INFO!K778=3,COUNTRY_INFO!G778/(COUNTRY_INFO!F778+COUNTRY_INFO!G778)))),0)</f>
        <v>0.62183071706079185</v>
      </c>
      <c r="AP778" s="259">
        <f>MAX(COUNTRY_INFO!D778*AK778*PROFILE!$G$7,COUNTRY_INFO!D778*AL778*PROFILE!$G$7)</f>
        <v>0</v>
      </c>
      <c r="AQ778" s="259">
        <f>MAX(COUNTRY_INFO!D778*AK778*PROFILE!$G$8,COUNTRY_INFO!D778*AL778*PROFILE!$G$8,COUNTRY_INFO!D778*AM778*PROFILE!$G$8)</f>
        <v>14511.852738360947</v>
      </c>
      <c r="AR778" s="259">
        <f>MAX(COUNTRY_INFO!D778*AK778*PROFILE!$G$9,COUNTRY_INFO!D778*AL778*PROFILE!$G$9,COUNTRY_INFO!D778*AM778*PROFILE!$G$9,IF(AND(DISTRICT!Z778&lt;&gt;"Unknown",Z778&lt;&gt;"Not required"),COUNTRY_INFO!O778*DISTRICT!AN778,0))</f>
        <v>33679</v>
      </c>
      <c r="AS778" s="259">
        <f>MAX(COUNTRY_INFO!D778*AK778*PROFILE!$G$10,COUNTRY_INFO!D778*AL778*PROFILE!$G$10,IF(AND(DISTRICT!Z778&lt;&gt;"Unknown",Z778&lt;&gt;"Not required"),COUNTRY_INFO!O778*DISTRICT!AO778,0))</f>
        <v>55379</v>
      </c>
      <c r="AT778" s="259">
        <f t="shared" ref="AT778:AT841" si="91">SUM(AP778:AS778)</f>
        <v>103569.85273836095</v>
      </c>
      <c r="AU778" s="258" t="str">
        <f t="shared" si="86"/>
        <v>Y</v>
      </c>
      <c r="AV778" s="259">
        <f>MAX('MDA2'!J778,'T1'!L778,'T2'!J778,T3_R1!K778,T3_R2!K778)</f>
        <v>0</v>
      </c>
      <c r="AW778" s="259">
        <f>MAX('MDA1'!K778,'MDA2'!K778,'MDA3'!I778,'MDA3'!L778,'T1'!M778,'T2'!K778,T3_R1!L778,T3_R2!L778)</f>
        <v>32817</v>
      </c>
      <c r="AX778" s="259">
        <f>MAX('MDA1'!L778,'MDA2'!L778,'MDA3'!J778,'MDA3'!M778,'T1'!N778,'T2'!L778,T3_R1!M778,T3_R2!M778)</f>
        <v>0</v>
      </c>
      <c r="AY778" s="259">
        <f t="shared" ref="AY778:AY841" si="92">SUM(AV778:AX778)</f>
        <v>32817</v>
      </c>
      <c r="AZ778" s="259">
        <f>MAX('MDA2'!J778,T778)</f>
        <v>0</v>
      </c>
      <c r="BA778" s="259">
        <f>MAX('MDA1'!K778,'MDA2'!K778,'MDA3'!I778,'MDA3'!L778,V778,AD778)</f>
        <v>32817</v>
      </c>
      <c r="BB778" s="259">
        <f>MAX('MDA1'!L778,'MDA2'!L778,'MDA3'!J778,'MDA3'!M778,AF778)</f>
        <v>0</v>
      </c>
      <c r="BC778" s="259">
        <f t="shared" si="87"/>
        <v>32817</v>
      </c>
      <c r="BD778" s="260">
        <f t="shared" si="88"/>
        <v>31.685861408823847</v>
      </c>
    </row>
    <row r="779" spans="1:56" x14ac:dyDescent="0.2">
      <c r="A779" s="10" t="str">
        <f>IF(COUNTRY_INFO!A779=0," ",COUNTRY_INFO!A779)</f>
        <v>Ethiopia</v>
      </c>
      <c r="B779" s="10" t="str">
        <f>IF(COUNTRY_INFO!B779=0," ",COUNTRY_INFO!B779)</f>
        <v>SomaliCity</v>
      </c>
      <c r="C779" s="87" t="str">
        <f>IF(COUNTRY_INFO!C779=0," ",COUNTRY_INFO!C779)</f>
        <v>Gablalu</v>
      </c>
      <c r="D779" s="67">
        <f>COUNTRY_INFO!L779</f>
        <v>0</v>
      </c>
      <c r="E779" s="61"/>
      <c r="F779" s="61"/>
      <c r="G779" s="11">
        <f>MAX('MDA1'!M779,'MDA2'!M779)</f>
        <v>0</v>
      </c>
      <c r="H779" s="11">
        <f>IF(AND(COUNTRY_INFO!H779&gt;0,COUNTRY_INFO!H779&lt;4),IF(D779&gt;MAX('MDA1'!M779,'MDA2'!M779),MAX('MDA1'!M779,'MDA2'!M779),D779),0)</f>
        <v>0</v>
      </c>
      <c r="I779" s="73">
        <f>IF(AND(COUNTRY_INFO!H779&gt;0,COUNTRY_INFO!H779&lt;4), IF(G779/D779*100&lt;&gt;0, IF(G779/D779*100&gt;100,100,G779/D779*100), "-"),0)</f>
        <v>0</v>
      </c>
      <c r="J779" s="67">
        <f>COUNTRY_INFO!M779</f>
        <v>0</v>
      </c>
      <c r="K779" s="61"/>
      <c r="L779" s="61"/>
      <c r="M779" s="11">
        <f>MAX('MDA1'!M779,MAX('MDA3'!I779,'MDA3'!L779)+MAX('MDA3'!J779,'MDA3'!M779))</f>
        <v>0</v>
      </c>
      <c r="N779" s="11">
        <f>IF(AND(COUNTRY_INFO!I779&gt;0,COUNTRY_INFO!I779&lt;4),IF(J779&gt;MAX('MDA1'!M779,MAX('MDA3'!I779,'MDA3'!L779)+MAX('MDA3'!J779,'MDA3'!M779)),MAX('MDA1'!M779,MAX('MDA3'!I779,'MDA3'!L779)+MAX('MDA3'!J779,'MDA3'!M779)),J779),0)</f>
        <v>0</v>
      </c>
      <c r="O779" s="73">
        <f>IF(AND(COUNTRY_INFO!I779&gt;0,COUNTRY_INFO!I779&lt;4), IF(M779/J779*100&lt;&gt;0, IF(M779/J779*100&gt;100,100,M779/J779*100), "-"),0)</f>
        <v>0</v>
      </c>
      <c r="P779" s="67">
        <f>COUNTRY_INFO!N779</f>
        <v>0</v>
      </c>
      <c r="Q779" s="61"/>
      <c r="R779" s="61"/>
      <c r="S779" s="11">
        <f>SUM(MAX('MDA2'!J779, 'T1'!L779, MAX(T3_R1!K779, T3_R2!K779)), MAX('MDA1'!K779, 'MDA2'!K779, 'T1'!M779, MAX(T3_R1!L779, T3_R2!L779)), MAX('MDA1'!L779, 'MDA2'!L779, 'T1'!N779, MAX(T3_R1!M779, T3_R2!M779)))</f>
        <v>0</v>
      </c>
      <c r="T779" s="11">
        <f>IF(AND(COUNTRY_INFO!J779&gt;1,COUNTRY_INFO!J779&lt;4),IF(COUNTRY_INFO!E779&gt;MAX('MDA2'!J779,'T1'!L779,MAX(T3_R1!K779,T3_R2!K779)),MAX('MDA2'!J779,'T1'!L779,MAX(T3_R1!K779,T3_R2!K779)),COUNTRY_INFO!E779),0)</f>
        <v>0</v>
      </c>
      <c r="U779" s="217">
        <f>IF(AND(COUNTRY_INFO!J779&gt;1,COUNTRY_INFO!J779&lt;4), IF(T779/COUNTRY_INFO!E779*100&lt;&gt;0, IF(T779/COUNTRY_INFO!E779*100&gt;100,100,T779/COUNTRY_INFO!E779*100), "-"),0)</f>
        <v>0</v>
      </c>
      <c r="V779" s="11">
        <f>IF(AND(COUNTRY_INFO!J779&gt;1,COUNTRY_INFO!J779&lt;4),IF(COUNTRY_INFO!F779&gt;MAX('MDA1'!K779,'MDA2'!K779,'T1'!M779,MAX(T3_R1!L779,T3_R2!L779)),MAX('MDA1'!K779,'MDA2'!K779,'T1'!M779,MAX(T3_R1!L779,T3_R2!L779)),COUNTRY_INFO!F779),0)</f>
        <v>0</v>
      </c>
      <c r="W779" s="217">
        <f>IF(AND(COUNTRY_INFO!J779&gt;1,COUNTRY_INFO!J779&lt;4), IF(V779/COUNTRY_INFO!F779*100&lt;&gt;0, IF(V779/COUNTRY_INFO!F779*100&gt;100,100,V779/COUNTRY_INFO!F779*100), "-"),0)</f>
        <v>0</v>
      </c>
      <c r="X779" s="11">
        <f t="shared" si="89"/>
        <v>0</v>
      </c>
      <c r="Y779" s="73">
        <f>IF(AND(COUNTRY_INFO!J779&gt;1,COUNTRY_INFO!J779&lt;4), IF(S779/P779*100&lt;&gt;0, IF(X779/P779*100&gt;100,100,X779/P779*100), "-"),0)</f>
        <v>0</v>
      </c>
      <c r="Z779" s="67">
        <f>COUNTRY_INFO!O779</f>
        <v>0</v>
      </c>
      <c r="AA779" s="61"/>
      <c r="AB779" s="61"/>
      <c r="AC779" s="11">
        <f>MAX('T1'!L779,'T2'!J779)+MAX('T1'!M779,'T2'!K779)+MAX('T1'!N779,'T2'!L779)</f>
        <v>0</v>
      </c>
      <c r="AD779" s="11">
        <f>IF(COUNTRY_INFO!K779=1,IF(COUNTRY_INFO!F779*0.33&gt;MAX('T1'!M779,'T2'!K779),MAX('T1'!M779,'T2'!K779),COUNTRY_INFO!F779*0.33),IF(COUNTRY_INFO!K779=2,IF(COUNTRY_INFO!F779*0.5&gt;MAX('T1'!M779,'T2'!K779),MAX('T1'!M779,'T2'!K779),COUNTRY_INFO!F779*0.5),IF(COUNTRY_INFO!K779=3,IF(COUNTRY_INFO!F779&gt;MAX('T1'!M779,'T2'!K779),MAX('T1'!M779,'T2'!K779),COUNTRY_INFO!F779),0)))</f>
        <v>0</v>
      </c>
      <c r="AE779" s="217">
        <f>IF(AND(COUNTRY_INFO!K779&gt;0,COUNTRY_INFO!K779&lt;4),IF(Z779&gt;0,IF(COUNTRY_INFO!K779=1, AD779/(COUNTRY_INFO!F779*0.33)*100, IF(COUNTRY_INFO!K779=2, AD779/(COUNTRY_INFO!F779*0.5)*100, IF(COUNTRY_INFO!K779=3, AD779/COUNTRY_INFO!F779*100))),"-"),0)</f>
        <v>0</v>
      </c>
      <c r="AF779" s="11">
        <f>IF(COUNTRY_INFO!K779=2,IF(COUNTRY_INFO!G779*0.2&gt;MAX('T1'!N779,'T2'!L779),MAX('T1'!N779,'T2'!L779),COUNTRY_INFO!G779*0.2),IF(COUNTRY_INFO!K779=3,IF(COUNTRY_INFO!G779&gt;MAX('T1'!N779,'T2'!L779),MAX('T1'!N779,'T2'!L779),COUNTRY_INFO!G779),0))</f>
        <v>0</v>
      </c>
      <c r="AG779" s="217">
        <f>IF(AND(COUNTRY_INFO!K779&gt;0,COUNTRY_INFO!K779&lt;4),IF(Z779&gt;0,IF(COUNTRY_INFO!K779=1, 0, IF(COUNTRY_INFO!K779=2, AF779/(COUNTRY_INFO!G779*0.2)*100, IF(COUNTRY_INFO!K779=3, AF779/COUNTRY_INFO!G779*100))),"-"),0)</f>
        <v>0</v>
      </c>
      <c r="AH779" s="11">
        <f t="shared" si="90"/>
        <v>0</v>
      </c>
      <c r="AI779" s="73">
        <f>IF(AND(COUNTRY_INFO!K779&gt;0,COUNTRY_INFO!K779&lt;4), IF(AC779/Z779*100&lt;&gt;0, IF(AH779/Z779*100&gt;100,100,AH779/Z779*100), "-"),0)</f>
        <v>0</v>
      </c>
      <c r="AJ779" s="261"/>
      <c r="AK779" s="260">
        <f>IF(AND(D779&lt;&gt;0, D779&lt;&gt;"Unknown",D779&lt;&gt;"Stopped",D779&lt;&gt;"Not required"),D779/COUNTRY_INFO!D779, 0)</f>
        <v>0</v>
      </c>
      <c r="AL779" s="260">
        <f>IF(AND(J779&lt;&gt;0,J779&lt;&gt;"Unknown",J779&lt;&gt;"Stopped",J779&lt;&gt;"Not required"),J779/COUNTRY_INFO!D779, 0)</f>
        <v>0</v>
      </c>
      <c r="AM779" s="260">
        <f>IF(AND(P779&lt;&gt;0,P779&lt;&gt;"Unknown",P779&lt;&gt;"Not required"),P779/(COUNTRY_INFO!E779+COUNTRY_INFO!F779), 0)</f>
        <v>0</v>
      </c>
      <c r="AN779" s="260">
        <f>IF(AND(Z779&lt;&gt;0,Z779&lt;&gt;"Unknown",Z779&lt;&gt;"Not required"),IF(COUNTRY_INFO!K779=1,1,IF(COUNTRY_INFO!K779=2,0.5*COUNTRY_INFO!F779/(0.5*COUNTRY_INFO!F779+0.2*COUNTRY_INFO!G779),IF(COUNTRY_INFO!K779=3,COUNTRY_INFO!F779/(COUNTRY_INFO!F779+COUNTRY_INFO!G779)))),0)</f>
        <v>0</v>
      </c>
      <c r="AO779" s="260">
        <f>IF(AND(Z779&lt;&gt;0,Z779&lt;&gt;"Unknown",Z779&lt;&gt;"Not required"),IF(COUNTRY_INFO!K779=1,0,IF(COUNTRY_INFO!K779=2,0.2*COUNTRY_INFO!G779/(0.5*COUNTRY_INFO!F779+0.2*COUNTRY_INFO!G779),IF(COUNTRY_INFO!K779=3,COUNTRY_INFO!G779/(COUNTRY_INFO!F779+COUNTRY_INFO!G779)))),0)</f>
        <v>0</v>
      </c>
      <c r="AP779" s="259">
        <f>MAX(COUNTRY_INFO!D779*AK779*PROFILE!$G$7,COUNTRY_INFO!D779*AL779*PROFILE!$G$7)</f>
        <v>0</v>
      </c>
      <c r="AQ779" s="259">
        <f>MAX(COUNTRY_INFO!D779*AK779*PROFILE!$G$8,COUNTRY_INFO!D779*AL779*PROFILE!$G$8,COUNTRY_INFO!D779*AM779*PROFILE!$G$8)</f>
        <v>0</v>
      </c>
      <c r="AR779" s="259">
        <f>MAX(COUNTRY_INFO!D779*AK779*PROFILE!$G$9,COUNTRY_INFO!D779*AL779*PROFILE!$G$9,COUNTRY_INFO!D779*AM779*PROFILE!$G$9,IF(AND(DISTRICT!Z779&lt;&gt;"Unknown",Z779&lt;&gt;"Not required"),COUNTRY_INFO!O779*DISTRICT!AN779,0))</f>
        <v>0</v>
      </c>
      <c r="AS779" s="259">
        <f>MAX(COUNTRY_INFO!D779*AK779*PROFILE!$G$10,COUNTRY_INFO!D779*AL779*PROFILE!$G$10,IF(AND(DISTRICT!Z779&lt;&gt;"Unknown",Z779&lt;&gt;"Not required"),COUNTRY_INFO!O779*DISTRICT!AO779,0))</f>
        <v>0</v>
      </c>
      <c r="AT779" s="259">
        <f t="shared" si="91"/>
        <v>0</v>
      </c>
      <c r="AU779" s="258">
        <f t="shared" si="86"/>
        <v>0</v>
      </c>
      <c r="AV779" s="259">
        <f>MAX('MDA2'!J779,'T1'!L779,'T2'!J779,T3_R1!K779,T3_R2!K779)</f>
        <v>0</v>
      </c>
      <c r="AW779" s="259">
        <f>MAX('MDA1'!K779,'MDA2'!K779,'MDA3'!I779,'MDA3'!L779,'T1'!M779,'T2'!K779,T3_R1!L779,T3_R2!L779)</f>
        <v>0</v>
      </c>
      <c r="AX779" s="259">
        <f>MAX('MDA1'!L779,'MDA2'!L779,'MDA3'!J779,'MDA3'!M779,'T1'!N779,'T2'!L779,T3_R1!M779,T3_R2!M779)</f>
        <v>0</v>
      </c>
      <c r="AY779" s="259">
        <f t="shared" si="92"/>
        <v>0</v>
      </c>
      <c r="AZ779" s="259">
        <f>MAX('MDA2'!J779,T779)</f>
        <v>0</v>
      </c>
      <c r="BA779" s="259">
        <f>MAX('MDA1'!K779,'MDA2'!K779,'MDA3'!I779,'MDA3'!L779,V779,AD779)</f>
        <v>0</v>
      </c>
      <c r="BB779" s="259">
        <f>MAX('MDA1'!L779,'MDA2'!L779,'MDA3'!J779,'MDA3'!M779,AF779)</f>
        <v>0</v>
      </c>
      <c r="BC779" s="259">
        <f t="shared" si="87"/>
        <v>0</v>
      </c>
      <c r="BD779" s="260">
        <f t="shared" si="88"/>
        <v>0</v>
      </c>
    </row>
    <row r="780" spans="1:56" x14ac:dyDescent="0.2">
      <c r="A780" s="10" t="str">
        <f>IF(COUNTRY_INFO!A780=0," ",COUNTRY_INFO!A780)</f>
        <v>Ethiopia</v>
      </c>
      <c r="B780" s="10" t="str">
        <f>IF(COUNTRY_INFO!B780=0," ",COUNTRY_INFO!B780)</f>
        <v>SomaliCity</v>
      </c>
      <c r="C780" s="87" t="str">
        <f>IF(COUNTRY_INFO!C780=0," ",COUNTRY_INFO!C780)</f>
        <v>Hadhagala</v>
      </c>
      <c r="D780" s="67">
        <f>COUNTRY_INFO!L780</f>
        <v>0</v>
      </c>
      <c r="E780" s="61"/>
      <c r="F780" s="61"/>
      <c r="G780" s="11">
        <f>MAX('MDA1'!M780,'MDA2'!M780)</f>
        <v>0</v>
      </c>
      <c r="H780" s="11">
        <f>IF(AND(COUNTRY_INFO!H780&gt;0,COUNTRY_INFO!H780&lt;4),IF(D780&gt;MAX('MDA1'!M780,'MDA2'!M780),MAX('MDA1'!M780,'MDA2'!M780),D780),0)</f>
        <v>0</v>
      </c>
      <c r="I780" s="73">
        <f>IF(AND(COUNTRY_INFO!H780&gt;0,COUNTRY_INFO!H780&lt;4), IF(G780/D780*100&lt;&gt;0, IF(G780/D780*100&gt;100,100,G780/D780*100), "-"),0)</f>
        <v>0</v>
      </c>
      <c r="J780" s="67" t="str">
        <f>COUNTRY_INFO!M780</f>
        <v>Unknown</v>
      </c>
      <c r="K780" s="61"/>
      <c r="L780" s="61"/>
      <c r="M780" s="11">
        <f>MAX('MDA1'!M780,MAX('MDA3'!I780,'MDA3'!L780)+MAX('MDA3'!J780,'MDA3'!M780))</f>
        <v>0</v>
      </c>
      <c r="N780" s="11">
        <f>IF(AND(COUNTRY_INFO!I780&gt;0,COUNTRY_INFO!I780&lt;4),IF(J780&gt;MAX('MDA1'!M780,MAX('MDA3'!I780,'MDA3'!L780)+MAX('MDA3'!J780,'MDA3'!M780)),MAX('MDA1'!M780,MAX('MDA3'!I780,'MDA3'!L780)+MAX('MDA3'!J780,'MDA3'!M780)),J780),0)</f>
        <v>0</v>
      </c>
      <c r="O780" s="73">
        <f>IF(AND(COUNTRY_INFO!I780&gt;0,COUNTRY_INFO!I780&lt;4), IF(M780/J780*100&lt;&gt;0, IF(M780/J780*100&gt;100,100,M780/J780*100), "-"),0)</f>
        <v>0</v>
      </c>
      <c r="P780" s="67">
        <f>COUNTRY_INFO!N780</f>
        <v>32930</v>
      </c>
      <c r="Q780" s="61"/>
      <c r="R780" s="61"/>
      <c r="S780" s="11">
        <f>SUM(MAX('MDA2'!J780, 'T1'!L780, MAX(T3_R1!K780, T3_R2!K780)), MAX('MDA1'!K780, 'MDA2'!K780, 'T1'!M780, MAX(T3_R1!L780, T3_R2!L780)), MAX('MDA1'!L780, 'MDA2'!L780, 'T1'!N780, MAX(T3_R1!M780, T3_R2!M780)))</f>
        <v>20589</v>
      </c>
      <c r="T780" s="11">
        <f>IF(AND(COUNTRY_INFO!J780&gt;1,COUNTRY_INFO!J780&lt;4),IF(COUNTRY_INFO!E780&gt;MAX('MDA2'!J780,'T1'!L780,MAX(T3_R1!K780,T3_R2!K780)),MAX('MDA2'!J780,'T1'!L780,MAX(T3_R1!K780,T3_R2!K780)),COUNTRY_INFO!E780),0)</f>
        <v>0</v>
      </c>
      <c r="U780" s="217" t="str">
        <f>IF(AND(COUNTRY_INFO!J780&gt;1,COUNTRY_INFO!J780&lt;4), IF(T780/COUNTRY_INFO!E780*100&lt;&gt;0, IF(T780/COUNTRY_INFO!E780*100&gt;100,100,T780/COUNTRY_INFO!E780*100), "-"),0)</f>
        <v>-</v>
      </c>
      <c r="V780" s="11">
        <f>IF(AND(COUNTRY_INFO!J780&gt;1,COUNTRY_INFO!J780&lt;4),IF(COUNTRY_INFO!F780&gt;MAX('MDA1'!K780,'MDA2'!K780,'T1'!M780,MAX(T3_R1!L780,T3_R2!L780)),MAX('MDA1'!K780,'MDA2'!K780,'T1'!M780,MAX(T3_R1!L780,T3_R2!L780)),COUNTRY_INFO!F780),0)</f>
        <v>20589</v>
      </c>
      <c r="W780" s="217">
        <f>IF(AND(COUNTRY_INFO!J780&gt;1,COUNTRY_INFO!J780&lt;4), IF(V780/COUNTRY_INFO!F780*100&lt;&gt;0, IF(V780/COUNTRY_INFO!F780*100&gt;100,100,V780/COUNTRY_INFO!F780*100), "-"),0)</f>
        <v>81.13252157465422</v>
      </c>
      <c r="X780" s="11">
        <f t="shared" si="89"/>
        <v>20589</v>
      </c>
      <c r="Y780" s="73">
        <f>IF(AND(COUNTRY_INFO!J780&gt;1,COUNTRY_INFO!J780&lt;4), IF(S780/P780*100&lt;&gt;0, IF(X780/P780*100&gt;100,100,X780/P780*100), "-"),0)</f>
        <v>62.523534770725789</v>
      </c>
      <c r="Z780" s="67">
        <f>COUNTRY_INFO!O780</f>
        <v>8374.41</v>
      </c>
      <c r="AA780" s="61"/>
      <c r="AB780" s="61"/>
      <c r="AC780" s="11">
        <f>MAX('T1'!L780,'T2'!J780)+MAX('T1'!M780,'T2'!K780)+MAX('T1'!N780,'T2'!L780)</f>
        <v>0</v>
      </c>
      <c r="AD780" s="11">
        <f>IF(COUNTRY_INFO!K780=1,IF(COUNTRY_INFO!F780*0.33&gt;MAX('T1'!M780,'T2'!K780),MAX('T1'!M780,'T2'!K780),COUNTRY_INFO!F780*0.33),IF(COUNTRY_INFO!K780=2,IF(COUNTRY_INFO!F780*0.5&gt;MAX('T1'!M780,'T2'!K780),MAX('T1'!M780,'T2'!K780),COUNTRY_INFO!F780*0.5),IF(COUNTRY_INFO!K780=3,IF(COUNTRY_INFO!F780&gt;MAX('T1'!M780,'T2'!K780),MAX('T1'!M780,'T2'!K780),COUNTRY_INFO!F780),0)))</f>
        <v>0</v>
      </c>
      <c r="AE780" s="217">
        <f>IF(AND(COUNTRY_INFO!K780&gt;0,COUNTRY_INFO!K780&lt;4),IF(Z780&gt;0,IF(COUNTRY_INFO!K780=1, AD780/(COUNTRY_INFO!F780*0.33)*100, IF(COUNTRY_INFO!K780=2, AD780/(COUNTRY_INFO!F780*0.5)*100, IF(COUNTRY_INFO!K780=3, AD780/COUNTRY_INFO!F780*100))),"-"),0)</f>
        <v>0</v>
      </c>
      <c r="AF780" s="11">
        <f>IF(COUNTRY_INFO!K780=2,IF(COUNTRY_INFO!G780*0.2&gt;MAX('T1'!N780,'T2'!L780),MAX('T1'!N780,'T2'!L780),COUNTRY_INFO!G780*0.2),IF(COUNTRY_INFO!K780=3,IF(COUNTRY_INFO!G780&gt;MAX('T1'!N780,'T2'!L780),MAX('T1'!N780,'T2'!L780),COUNTRY_INFO!G780),0))</f>
        <v>0</v>
      </c>
      <c r="AG780" s="217">
        <f>IF(AND(COUNTRY_INFO!K780&gt;0,COUNTRY_INFO!K780&lt;4),IF(Z780&gt;0,IF(COUNTRY_INFO!K780=1, 0, IF(COUNTRY_INFO!K780=2, AF780/(COUNTRY_INFO!G780*0.2)*100, IF(COUNTRY_INFO!K780=3, AF780/COUNTRY_INFO!G780*100))),"-"),0)</f>
        <v>0</v>
      </c>
      <c r="AH780" s="11">
        <f t="shared" si="90"/>
        <v>0</v>
      </c>
      <c r="AI780" s="73" t="str">
        <f>IF(AND(COUNTRY_INFO!K780&gt;0,COUNTRY_INFO!K780&lt;4), IF(AC780/Z780*100&lt;&gt;0, IF(AH780/Z780*100&gt;100,100,AH780/Z780*100), "-"),0)</f>
        <v>-</v>
      </c>
      <c r="AJ780" s="261"/>
      <c r="AK780" s="260">
        <f>IF(AND(D780&lt;&gt;0, D780&lt;&gt;"Unknown",D780&lt;&gt;"Stopped",D780&lt;&gt;"Not required"),D780/COUNTRY_INFO!D780, 0)</f>
        <v>0</v>
      </c>
      <c r="AL780" s="260">
        <f>IF(AND(J780&lt;&gt;0,J780&lt;&gt;"Unknown",J780&lt;&gt;"Stopped",J780&lt;&gt;"Not required"),J780/COUNTRY_INFO!D780, 0)</f>
        <v>0</v>
      </c>
      <c r="AM780" s="260">
        <f>IF(AND(P780&lt;&gt;0,P780&lt;&gt;"Unknown",P780&lt;&gt;"Not required"),P780/(COUNTRY_INFO!E780+COUNTRY_INFO!F780), 0)</f>
        <v>1</v>
      </c>
      <c r="AN780" s="260">
        <f>IF(AND(Z780&lt;&gt;0,Z780&lt;&gt;"Unknown",Z780&lt;&gt;"Not required"),IF(COUNTRY_INFO!K780=1,1,IF(COUNTRY_INFO!K780=2,0.5*COUNTRY_INFO!F780/(0.5*COUNTRY_INFO!F780+0.2*COUNTRY_INFO!G780),IF(COUNTRY_INFO!K780=3,COUNTRY_INFO!F780/(COUNTRY_INFO!F780+COUNTRY_INFO!G780)))),0)</f>
        <v>1</v>
      </c>
      <c r="AO780" s="260">
        <f>IF(AND(Z780&lt;&gt;0,Z780&lt;&gt;"Unknown",Z780&lt;&gt;"Not required"),IF(COUNTRY_INFO!K780=1,0,IF(COUNTRY_INFO!K780=2,0.2*COUNTRY_INFO!G780/(0.5*COUNTRY_INFO!F780+0.2*COUNTRY_INFO!G780),IF(COUNTRY_INFO!K780=3,COUNTRY_INFO!G780/(COUNTRY_INFO!F780+COUNTRY_INFO!G780)))),0)</f>
        <v>0</v>
      </c>
      <c r="AP780" s="259">
        <f>MAX(COUNTRY_INFO!D780*AK780*PROFILE!$G$7,COUNTRY_INFO!D780*AL780*PROFILE!$G$7)</f>
        <v>0</v>
      </c>
      <c r="AQ780" s="259">
        <f>MAX(COUNTRY_INFO!D780*AK780*PROFILE!$G$8,COUNTRY_INFO!D780*AL780*PROFILE!$G$8,COUNTRY_INFO!D780*AM780*PROFILE!$G$8)</f>
        <v>10934.602899524765</v>
      </c>
      <c r="AR780" s="259">
        <f>MAX(COUNTRY_INFO!D780*AK780*PROFILE!$G$9,COUNTRY_INFO!D780*AL780*PROFILE!$G$9,COUNTRY_INFO!D780*AM780*PROFILE!$G$9,IF(AND(DISTRICT!Z780&lt;&gt;"Unknown",Z780&lt;&gt;"Not required"),COUNTRY_INFO!O780*DISTRICT!AN780,0))</f>
        <v>22707.97329632019</v>
      </c>
      <c r="AS780" s="259">
        <f>MAX(COUNTRY_INFO!D780*AK780*PROFILE!$G$10,COUNTRY_INFO!D780*AL780*PROFILE!$G$10,IF(AND(DISTRICT!Z780&lt;&gt;"Unknown",Z780&lt;&gt;"Not required"),COUNTRY_INFO!O780*DISTRICT!AO780,0))</f>
        <v>0</v>
      </c>
      <c r="AT780" s="259">
        <f t="shared" si="91"/>
        <v>33642.576195844958</v>
      </c>
      <c r="AU780" s="258">
        <f t="shared" si="86"/>
        <v>0</v>
      </c>
      <c r="AV780" s="259">
        <f>MAX('MDA2'!J780,'T1'!L780,'T2'!J780,T3_R1!K780,T3_R2!K780)</f>
        <v>0</v>
      </c>
      <c r="AW780" s="259">
        <f>MAX('MDA1'!K780,'MDA2'!K780,'MDA3'!I780,'MDA3'!L780,'T1'!M780,'T2'!K780,T3_R1!L780,T3_R2!L780)</f>
        <v>20589</v>
      </c>
      <c r="AX780" s="259">
        <f>MAX('MDA1'!L780,'MDA2'!L780,'MDA3'!J780,'MDA3'!M780,'T1'!N780,'T2'!L780,T3_R1!M780,T3_R2!M780)</f>
        <v>0</v>
      </c>
      <c r="AY780" s="259">
        <f t="shared" si="92"/>
        <v>20589</v>
      </c>
      <c r="AZ780" s="259">
        <f>MAX('MDA2'!J780,T780)</f>
        <v>0</v>
      </c>
      <c r="BA780" s="259">
        <f>MAX('MDA1'!K780,'MDA2'!K780,'MDA3'!I780,'MDA3'!L780,V780,AD780)</f>
        <v>20589</v>
      </c>
      <c r="BB780" s="259">
        <f>MAX('MDA1'!L780,'MDA2'!L780,'MDA3'!J780,'MDA3'!M780,AF780)</f>
        <v>0</v>
      </c>
      <c r="BC780" s="259">
        <f t="shared" si="87"/>
        <v>20589</v>
      </c>
      <c r="BD780" s="260">
        <f t="shared" si="88"/>
        <v>61.199237181315659</v>
      </c>
    </row>
    <row r="781" spans="1:56" x14ac:dyDescent="0.2">
      <c r="A781" s="10" t="str">
        <f>IF(COUNTRY_INFO!A781=0," ",COUNTRY_INFO!A781)</f>
        <v>Ethiopia</v>
      </c>
      <c r="B781" s="10" t="str">
        <f>IF(COUNTRY_INFO!B781=0," ",COUNTRY_INFO!B781)</f>
        <v>SomaliCity</v>
      </c>
      <c r="C781" s="87" t="str">
        <f>IF(COUNTRY_INFO!C781=0," ",COUNTRY_INFO!C781)</f>
        <v>Meiso</v>
      </c>
      <c r="D781" s="67">
        <f>COUNTRY_INFO!L781</f>
        <v>0</v>
      </c>
      <c r="E781" s="61"/>
      <c r="F781" s="61"/>
      <c r="G781" s="11">
        <f>MAX('MDA1'!M781,'MDA2'!M781)</f>
        <v>0</v>
      </c>
      <c r="H781" s="11">
        <f>IF(AND(COUNTRY_INFO!H781&gt;0,COUNTRY_INFO!H781&lt;4),IF(D781&gt;MAX('MDA1'!M781,'MDA2'!M781),MAX('MDA1'!M781,'MDA2'!M781),D781),0)</f>
        <v>0</v>
      </c>
      <c r="I781" s="73">
        <f>IF(AND(COUNTRY_INFO!H781&gt;0,COUNTRY_INFO!H781&lt;4), IF(G781/D781*100&lt;&gt;0, IF(G781/D781*100&gt;100,100,G781/D781*100), "-"),0)</f>
        <v>0</v>
      </c>
      <c r="J781" s="67" t="str">
        <f>COUNTRY_INFO!M781</f>
        <v>Unknown</v>
      </c>
      <c r="K781" s="61"/>
      <c r="L781" s="61"/>
      <c r="M781" s="11">
        <f>MAX('MDA1'!M781,MAX('MDA3'!I781,'MDA3'!L781)+MAX('MDA3'!J781,'MDA3'!M781))</f>
        <v>0</v>
      </c>
      <c r="N781" s="11">
        <f>IF(AND(COUNTRY_INFO!I781&gt;0,COUNTRY_INFO!I781&lt;4),IF(J781&gt;MAX('MDA1'!M781,MAX('MDA3'!I781,'MDA3'!L781)+MAX('MDA3'!J781,'MDA3'!M781)),MAX('MDA1'!M781,MAX('MDA3'!I781,'MDA3'!L781)+MAX('MDA3'!J781,'MDA3'!M781)),J781),0)</f>
        <v>0</v>
      </c>
      <c r="O781" s="73">
        <f>IF(AND(COUNTRY_INFO!I781&gt;0,COUNTRY_INFO!I781&lt;4), IF(M781/J781*100&lt;&gt;0, IF(M781/J781*100&gt;100,100,M781/J781*100), "-"),0)</f>
        <v>0</v>
      </c>
      <c r="P781" s="67" t="str">
        <f>COUNTRY_INFO!N781</f>
        <v>Unknown</v>
      </c>
      <c r="Q781" s="61"/>
      <c r="R781" s="61"/>
      <c r="S781" s="11">
        <f>SUM(MAX('MDA2'!J781, 'T1'!L781, MAX(T3_R1!K781, T3_R2!K781)), MAX('MDA1'!K781, 'MDA2'!K781, 'T1'!M781, MAX(T3_R1!L781, T3_R2!L781)), MAX('MDA1'!L781, 'MDA2'!L781, 'T1'!N781, MAX(T3_R1!M781, T3_R2!M781)))</f>
        <v>0</v>
      </c>
      <c r="T781" s="11">
        <f>IF(AND(COUNTRY_INFO!J781&gt;1,COUNTRY_INFO!J781&lt;4),IF(COUNTRY_INFO!E781&gt;MAX('MDA2'!J781,'T1'!L781,MAX(T3_R1!K781,T3_R2!K781)),MAX('MDA2'!J781,'T1'!L781,MAX(T3_R1!K781,T3_R2!K781)),COUNTRY_INFO!E781),0)</f>
        <v>0</v>
      </c>
      <c r="U781" s="217">
        <f>IF(AND(COUNTRY_INFO!J781&gt;1,COUNTRY_INFO!J781&lt;4), IF(T781/COUNTRY_INFO!E781*100&lt;&gt;0, IF(T781/COUNTRY_INFO!E781*100&gt;100,100,T781/COUNTRY_INFO!E781*100), "-"),0)</f>
        <v>0</v>
      </c>
      <c r="V781" s="11">
        <f>IF(AND(COUNTRY_INFO!J781&gt;1,COUNTRY_INFO!J781&lt;4),IF(COUNTRY_INFO!F781&gt;MAX('MDA1'!K781,'MDA2'!K781,'T1'!M781,MAX(T3_R1!L781,T3_R2!L781)),MAX('MDA1'!K781,'MDA2'!K781,'T1'!M781,MAX(T3_R1!L781,T3_R2!L781)),COUNTRY_INFO!F781),0)</f>
        <v>0</v>
      </c>
      <c r="W781" s="217">
        <f>IF(AND(COUNTRY_INFO!J781&gt;1,COUNTRY_INFO!J781&lt;4), IF(V781/COUNTRY_INFO!F781*100&lt;&gt;0, IF(V781/COUNTRY_INFO!F781*100&gt;100,100,V781/COUNTRY_INFO!F781*100), "-"),0)</f>
        <v>0</v>
      </c>
      <c r="X781" s="11">
        <f t="shared" si="89"/>
        <v>0</v>
      </c>
      <c r="Y781" s="73">
        <f>IF(AND(COUNTRY_INFO!J781&gt;1,COUNTRY_INFO!J781&lt;4), IF(S781/P781*100&lt;&gt;0, IF(X781/P781*100&gt;100,100,X781/P781*100), "-"),0)</f>
        <v>0</v>
      </c>
      <c r="Z781" s="67" t="str">
        <f>COUNTRY_INFO!O781</f>
        <v>Unknown</v>
      </c>
      <c r="AA781" s="61"/>
      <c r="AB781" s="61"/>
      <c r="AC781" s="11">
        <f>MAX('T1'!L781,'T2'!J781)+MAX('T1'!M781,'T2'!K781)+MAX('T1'!N781,'T2'!L781)</f>
        <v>0</v>
      </c>
      <c r="AD781" s="11">
        <f>IF(COUNTRY_INFO!K781=1,IF(COUNTRY_INFO!F781*0.33&gt;MAX('T1'!M781,'T2'!K781),MAX('T1'!M781,'T2'!K781),COUNTRY_INFO!F781*0.33),IF(COUNTRY_INFO!K781=2,IF(COUNTRY_INFO!F781*0.5&gt;MAX('T1'!M781,'T2'!K781),MAX('T1'!M781,'T2'!K781),COUNTRY_INFO!F781*0.5),IF(COUNTRY_INFO!K781=3,IF(COUNTRY_INFO!F781&gt;MAX('T1'!M781,'T2'!K781),MAX('T1'!M781,'T2'!K781),COUNTRY_INFO!F781),0)))</f>
        <v>0</v>
      </c>
      <c r="AE781" s="217">
        <f>IF(AND(COUNTRY_INFO!K781&gt;0,COUNTRY_INFO!K781&lt;4),IF(Z781&gt;0,IF(COUNTRY_INFO!K781=1, AD781/(COUNTRY_INFO!F781*0.33)*100, IF(COUNTRY_INFO!K781=2, AD781/(COUNTRY_INFO!F781*0.5)*100, IF(COUNTRY_INFO!K781=3, AD781/COUNTRY_INFO!F781*100))),"-"),0)</f>
        <v>0</v>
      </c>
      <c r="AF781" s="11">
        <f>IF(COUNTRY_INFO!K781=2,IF(COUNTRY_INFO!G781*0.2&gt;MAX('T1'!N781,'T2'!L781),MAX('T1'!N781,'T2'!L781),COUNTRY_INFO!G781*0.2),IF(COUNTRY_INFO!K781=3,IF(COUNTRY_INFO!G781&gt;MAX('T1'!N781,'T2'!L781),MAX('T1'!N781,'T2'!L781),COUNTRY_INFO!G781),0))</f>
        <v>0</v>
      </c>
      <c r="AG781" s="217">
        <f>IF(AND(COUNTRY_INFO!K781&gt;0,COUNTRY_INFO!K781&lt;4),IF(Z781&gt;0,IF(COUNTRY_INFO!K781=1, 0, IF(COUNTRY_INFO!K781=2, AF781/(COUNTRY_INFO!G781*0.2)*100, IF(COUNTRY_INFO!K781=3, AF781/COUNTRY_INFO!G781*100))),"-"),0)</f>
        <v>0</v>
      </c>
      <c r="AH781" s="11">
        <f t="shared" si="90"/>
        <v>0</v>
      </c>
      <c r="AI781" s="73">
        <f>IF(AND(COUNTRY_INFO!K781&gt;0,COUNTRY_INFO!K781&lt;4), IF(AC781/Z781*100&lt;&gt;0, IF(AH781/Z781*100&gt;100,100,AH781/Z781*100), "-"),0)</f>
        <v>0</v>
      </c>
      <c r="AJ781" s="261"/>
      <c r="AK781" s="260">
        <f>IF(AND(D781&lt;&gt;0, D781&lt;&gt;"Unknown",D781&lt;&gt;"Stopped",D781&lt;&gt;"Not required"),D781/COUNTRY_INFO!D781, 0)</f>
        <v>0</v>
      </c>
      <c r="AL781" s="260">
        <f>IF(AND(J781&lt;&gt;0,J781&lt;&gt;"Unknown",J781&lt;&gt;"Stopped",J781&lt;&gt;"Not required"),J781/COUNTRY_INFO!D781, 0)</f>
        <v>0</v>
      </c>
      <c r="AM781" s="260">
        <f>IF(AND(P781&lt;&gt;0,P781&lt;&gt;"Unknown",P781&lt;&gt;"Not required"),P781/(COUNTRY_INFO!E781+COUNTRY_INFO!F781), 0)</f>
        <v>0</v>
      </c>
      <c r="AN781" s="260">
        <f>IF(AND(Z781&lt;&gt;0,Z781&lt;&gt;"Unknown",Z781&lt;&gt;"Not required"),IF(COUNTRY_INFO!K781=1,1,IF(COUNTRY_INFO!K781=2,0.5*COUNTRY_INFO!F781/(0.5*COUNTRY_INFO!F781+0.2*COUNTRY_INFO!G781),IF(COUNTRY_INFO!K781=3,COUNTRY_INFO!F781/(COUNTRY_INFO!F781+COUNTRY_INFO!G781)))),0)</f>
        <v>0</v>
      </c>
      <c r="AO781" s="260">
        <f>IF(AND(Z781&lt;&gt;0,Z781&lt;&gt;"Unknown",Z781&lt;&gt;"Not required"),IF(COUNTRY_INFO!K781=1,0,IF(COUNTRY_INFO!K781=2,0.2*COUNTRY_INFO!G781/(0.5*COUNTRY_INFO!F781+0.2*COUNTRY_INFO!G781),IF(COUNTRY_INFO!K781=3,COUNTRY_INFO!G781/(COUNTRY_INFO!F781+COUNTRY_INFO!G781)))),0)</f>
        <v>0</v>
      </c>
      <c r="AP781" s="259">
        <f>MAX(COUNTRY_INFO!D781*AK781*PROFILE!$G$7,COUNTRY_INFO!D781*AL781*PROFILE!$G$7)</f>
        <v>0</v>
      </c>
      <c r="AQ781" s="259">
        <f>MAX(COUNTRY_INFO!D781*AK781*PROFILE!$G$8,COUNTRY_INFO!D781*AL781*PROFILE!$G$8,COUNTRY_INFO!D781*AM781*PROFILE!$G$8)</f>
        <v>0</v>
      </c>
      <c r="AR781" s="259">
        <f>MAX(COUNTRY_INFO!D781*AK781*PROFILE!$G$9,COUNTRY_INFO!D781*AL781*PROFILE!$G$9,COUNTRY_INFO!D781*AM781*PROFILE!$G$9,IF(AND(DISTRICT!Z781&lt;&gt;"Unknown",Z781&lt;&gt;"Not required"),COUNTRY_INFO!O781*DISTRICT!AN781,0))</f>
        <v>0</v>
      </c>
      <c r="AS781" s="259">
        <f>MAX(COUNTRY_INFO!D781*AK781*PROFILE!$G$10,COUNTRY_INFO!D781*AL781*PROFILE!$G$10,IF(AND(DISTRICT!Z781&lt;&gt;"Unknown",Z781&lt;&gt;"Not required"),COUNTRY_INFO!O781*DISTRICT!AO781,0))</f>
        <v>0</v>
      </c>
      <c r="AT781" s="259">
        <f t="shared" si="91"/>
        <v>0</v>
      </c>
      <c r="AU781" s="258">
        <f t="shared" si="86"/>
        <v>0</v>
      </c>
      <c r="AV781" s="259">
        <f>MAX('MDA2'!J781,'T1'!L781,'T2'!J781,T3_R1!K781,T3_R2!K781)</f>
        <v>0</v>
      </c>
      <c r="AW781" s="259">
        <f>MAX('MDA1'!K781,'MDA2'!K781,'MDA3'!I781,'MDA3'!L781,'T1'!M781,'T2'!K781,T3_R1!L781,T3_R2!L781)</f>
        <v>0</v>
      </c>
      <c r="AX781" s="259">
        <f>MAX('MDA1'!L781,'MDA2'!L781,'MDA3'!J781,'MDA3'!M781,'T1'!N781,'T2'!L781,T3_R1!M781,T3_R2!M781)</f>
        <v>0</v>
      </c>
      <c r="AY781" s="259">
        <f t="shared" si="92"/>
        <v>0</v>
      </c>
      <c r="AZ781" s="259">
        <f>MAX('MDA2'!J781,T781)</f>
        <v>0</v>
      </c>
      <c r="BA781" s="259">
        <f>MAX('MDA1'!K781,'MDA2'!K781,'MDA3'!I781,'MDA3'!L781,V781,AD781)</f>
        <v>0</v>
      </c>
      <c r="BB781" s="259">
        <f>MAX('MDA1'!L781,'MDA2'!L781,'MDA3'!J781,'MDA3'!M781,AF781)</f>
        <v>0</v>
      </c>
      <c r="BC781" s="259">
        <f t="shared" si="87"/>
        <v>0</v>
      </c>
      <c r="BD781" s="260">
        <f t="shared" si="88"/>
        <v>0</v>
      </c>
    </row>
    <row r="782" spans="1:56" x14ac:dyDescent="0.2">
      <c r="A782" s="10" t="str">
        <f>IF(COUNTRY_INFO!A782=0," ",COUNTRY_INFO!A782)</f>
        <v>Ethiopia</v>
      </c>
      <c r="B782" s="10" t="str">
        <f>IF(COUNTRY_INFO!B782=0," ",COUNTRY_INFO!B782)</f>
        <v>SomaliCity</v>
      </c>
      <c r="C782" s="87" t="str">
        <f>IF(COUNTRY_INFO!C782=0," ",COUNTRY_INFO!C782)</f>
        <v>Shinile</v>
      </c>
      <c r="D782" s="67">
        <f>COUNTRY_INFO!L782</f>
        <v>0</v>
      </c>
      <c r="E782" s="61"/>
      <c r="F782" s="61"/>
      <c r="G782" s="11">
        <f>MAX('MDA1'!M782,'MDA2'!M782)</f>
        <v>0</v>
      </c>
      <c r="H782" s="11">
        <f>IF(AND(COUNTRY_INFO!H782&gt;0,COUNTRY_INFO!H782&lt;4),IF(D782&gt;MAX('MDA1'!M782,'MDA2'!M782),MAX('MDA1'!M782,'MDA2'!M782),D782),0)</f>
        <v>0</v>
      </c>
      <c r="I782" s="73">
        <f>IF(AND(COUNTRY_INFO!H782&gt;0,COUNTRY_INFO!H782&lt;4), IF(G782/D782*100&lt;&gt;0, IF(G782/D782*100&gt;100,100,G782/D782*100), "-"),0)</f>
        <v>0</v>
      </c>
      <c r="J782" s="67" t="str">
        <f>COUNTRY_INFO!M782</f>
        <v>Unknown</v>
      </c>
      <c r="K782" s="61"/>
      <c r="L782" s="61"/>
      <c r="M782" s="11">
        <f>MAX('MDA1'!M782,MAX('MDA3'!I782,'MDA3'!L782)+MAX('MDA3'!J782,'MDA3'!M782))</f>
        <v>0</v>
      </c>
      <c r="N782" s="11">
        <f>IF(AND(COUNTRY_INFO!I782&gt;0,COUNTRY_INFO!I782&lt;4),IF(J782&gt;MAX('MDA1'!M782,MAX('MDA3'!I782,'MDA3'!L782)+MAX('MDA3'!J782,'MDA3'!M782)),MAX('MDA1'!M782,MAX('MDA3'!I782,'MDA3'!L782)+MAX('MDA3'!J782,'MDA3'!M782)),J782),0)</f>
        <v>0</v>
      </c>
      <c r="O782" s="73">
        <f>IF(AND(COUNTRY_INFO!I782&gt;0,COUNTRY_INFO!I782&lt;4), IF(M782/J782*100&lt;&gt;0, IF(M782/J782*100&gt;100,100,M782/J782*100), "-"),0)</f>
        <v>0</v>
      </c>
      <c r="P782" s="67">
        <f>COUNTRY_INFO!N782</f>
        <v>28049</v>
      </c>
      <c r="Q782" s="61"/>
      <c r="R782" s="61"/>
      <c r="S782" s="11">
        <f>SUM(MAX('MDA2'!J782, 'T1'!L782, MAX(T3_R1!K782, T3_R2!K782)), MAX('MDA1'!K782, 'MDA2'!K782, 'T1'!M782, MAX(T3_R1!L782, T3_R2!L782)), MAX('MDA1'!L782, 'MDA2'!L782, 'T1'!N782, MAX(T3_R1!M782, T3_R2!M782)))</f>
        <v>0</v>
      </c>
      <c r="T782" s="11">
        <f>IF(AND(COUNTRY_INFO!J782&gt;1,COUNTRY_INFO!J782&lt;4),IF(COUNTRY_INFO!E782&gt;MAX('MDA2'!J782,'T1'!L782,MAX(T3_R1!K782,T3_R2!K782)),MAX('MDA2'!J782,'T1'!L782,MAX(T3_R1!K782,T3_R2!K782)),COUNTRY_INFO!E782),0)</f>
        <v>0</v>
      </c>
      <c r="U782" s="217" t="str">
        <f>IF(AND(COUNTRY_INFO!J782&gt;1,COUNTRY_INFO!J782&lt;4), IF(T782/COUNTRY_INFO!E782*100&lt;&gt;0, IF(T782/COUNTRY_INFO!E782*100&gt;100,100,T782/COUNTRY_INFO!E782*100), "-"),0)</f>
        <v>-</v>
      </c>
      <c r="V782" s="11">
        <f>IF(AND(COUNTRY_INFO!J782&gt;1,COUNTRY_INFO!J782&lt;4),IF(COUNTRY_INFO!F782&gt;MAX('MDA1'!K782,'MDA2'!K782,'T1'!M782,MAX(T3_R1!L782,T3_R2!L782)),MAX('MDA1'!K782,'MDA2'!K782,'T1'!M782,MAX(T3_R1!L782,T3_R2!L782)),COUNTRY_INFO!F782),0)</f>
        <v>0</v>
      </c>
      <c r="W782" s="217" t="str">
        <f>IF(AND(COUNTRY_INFO!J782&gt;1,COUNTRY_INFO!J782&lt;4), IF(V782/COUNTRY_INFO!F782*100&lt;&gt;0, IF(V782/COUNTRY_INFO!F782*100&gt;100,100,V782/COUNTRY_INFO!F782*100), "-"),0)</f>
        <v>-</v>
      </c>
      <c r="X782" s="11">
        <f t="shared" si="89"/>
        <v>0</v>
      </c>
      <c r="Y782" s="73" t="str">
        <f>IF(AND(COUNTRY_INFO!J782&gt;1,COUNTRY_INFO!J782&lt;4), IF(S782/P782*100&lt;&gt;0, IF(X782/P782*100&gt;100,100,X782/P782*100), "-"),0)</f>
        <v>-</v>
      </c>
      <c r="Z782" s="67">
        <f>COUNTRY_INFO!O782</f>
        <v>0</v>
      </c>
      <c r="AA782" s="61"/>
      <c r="AB782" s="61"/>
      <c r="AC782" s="11">
        <f>MAX('T1'!L782,'T2'!J782)+MAX('T1'!M782,'T2'!K782)+MAX('T1'!N782,'T2'!L782)</f>
        <v>0</v>
      </c>
      <c r="AD782" s="11">
        <f>IF(COUNTRY_INFO!K782=1,IF(COUNTRY_INFO!F782*0.33&gt;MAX('T1'!M782,'T2'!K782),MAX('T1'!M782,'T2'!K782),COUNTRY_INFO!F782*0.33),IF(COUNTRY_INFO!K782=2,IF(COUNTRY_INFO!F782*0.5&gt;MAX('T1'!M782,'T2'!K782),MAX('T1'!M782,'T2'!K782),COUNTRY_INFO!F782*0.5),IF(COUNTRY_INFO!K782=3,IF(COUNTRY_INFO!F782&gt;MAX('T1'!M782,'T2'!K782),MAX('T1'!M782,'T2'!K782),COUNTRY_INFO!F782),0)))</f>
        <v>0</v>
      </c>
      <c r="AE782" s="217">
        <f>IF(AND(COUNTRY_INFO!K782&gt;0,COUNTRY_INFO!K782&lt;4),IF(Z782&gt;0,IF(COUNTRY_INFO!K782=1, AD782/(COUNTRY_INFO!F782*0.33)*100, IF(COUNTRY_INFO!K782=2, AD782/(COUNTRY_INFO!F782*0.5)*100, IF(COUNTRY_INFO!K782=3, AD782/COUNTRY_INFO!F782*100))),"-"),0)</f>
        <v>0</v>
      </c>
      <c r="AF782" s="11">
        <f>IF(COUNTRY_INFO!K782=2,IF(COUNTRY_INFO!G782*0.2&gt;MAX('T1'!N782,'T2'!L782),MAX('T1'!N782,'T2'!L782),COUNTRY_INFO!G782*0.2),IF(COUNTRY_INFO!K782=3,IF(COUNTRY_INFO!G782&gt;MAX('T1'!N782,'T2'!L782),MAX('T1'!N782,'T2'!L782),COUNTRY_INFO!G782),0))</f>
        <v>0</v>
      </c>
      <c r="AG782" s="217">
        <f>IF(AND(COUNTRY_INFO!K782&gt;0,COUNTRY_INFO!K782&lt;4),IF(Z782&gt;0,IF(COUNTRY_INFO!K782=1, 0, IF(COUNTRY_INFO!K782=2, AF782/(COUNTRY_INFO!G782*0.2)*100, IF(COUNTRY_INFO!K782=3, AF782/COUNTRY_INFO!G782*100))),"-"),0)</f>
        <v>0</v>
      </c>
      <c r="AH782" s="11">
        <f t="shared" si="90"/>
        <v>0</v>
      </c>
      <c r="AI782" s="73">
        <f>IF(AND(COUNTRY_INFO!K782&gt;0,COUNTRY_INFO!K782&lt;4), IF(AC782/Z782*100&lt;&gt;0, IF(AH782/Z782*100&gt;100,100,AH782/Z782*100), "-"),0)</f>
        <v>0</v>
      </c>
      <c r="AJ782" s="261"/>
      <c r="AK782" s="260">
        <f>IF(AND(D782&lt;&gt;0, D782&lt;&gt;"Unknown",D782&lt;&gt;"Stopped",D782&lt;&gt;"Not required"),D782/COUNTRY_INFO!D782, 0)</f>
        <v>0</v>
      </c>
      <c r="AL782" s="260">
        <f>IF(AND(J782&lt;&gt;0,J782&lt;&gt;"Unknown",J782&lt;&gt;"Stopped",J782&lt;&gt;"Not required"),J782/COUNTRY_INFO!D782, 0)</f>
        <v>0</v>
      </c>
      <c r="AM782" s="260">
        <f>IF(AND(P782&lt;&gt;0,P782&lt;&gt;"Unknown",P782&lt;&gt;"Not required"),P782/(COUNTRY_INFO!E782+COUNTRY_INFO!F782), 0)</f>
        <v>1</v>
      </c>
      <c r="AN782" s="260">
        <f>IF(AND(Z782&lt;&gt;0,Z782&lt;&gt;"Unknown",Z782&lt;&gt;"Not required"),IF(COUNTRY_INFO!K782=1,1,IF(COUNTRY_INFO!K782=2,0.5*COUNTRY_INFO!F782/(0.5*COUNTRY_INFO!F782+0.2*COUNTRY_INFO!G782),IF(COUNTRY_INFO!K782=3,COUNTRY_INFO!F782/(COUNTRY_INFO!F782+COUNTRY_INFO!G782)))),0)</f>
        <v>0</v>
      </c>
      <c r="AO782" s="260">
        <f>IF(AND(Z782&lt;&gt;0,Z782&lt;&gt;"Unknown",Z782&lt;&gt;"Not required"),IF(COUNTRY_INFO!K782=1,0,IF(COUNTRY_INFO!K782=2,0.2*COUNTRY_INFO!G782/(0.5*COUNTRY_INFO!F782+0.2*COUNTRY_INFO!G782),IF(COUNTRY_INFO!K782=3,COUNTRY_INFO!G782/(COUNTRY_INFO!F782+COUNTRY_INFO!G782)))),0)</f>
        <v>0</v>
      </c>
      <c r="AP782" s="259">
        <f>MAX(COUNTRY_INFO!D782*AK782*PROFILE!$G$7,COUNTRY_INFO!D782*AL782*PROFILE!$G$7)</f>
        <v>0</v>
      </c>
      <c r="AQ782" s="259">
        <f>MAX(COUNTRY_INFO!D782*AK782*PROFILE!$G$8,COUNTRY_INFO!D782*AL782*PROFILE!$G$8,COUNTRY_INFO!D782*AM782*PROFILE!$G$8)</f>
        <v>9314.1192679786</v>
      </c>
      <c r="AR782" s="259">
        <f>MAX(COUNTRY_INFO!D782*AK782*PROFILE!$G$9,COUNTRY_INFO!D782*AL782*PROFILE!$G$9,COUNTRY_INFO!D782*AM782*PROFILE!$G$9,IF(AND(DISTRICT!Z782&lt;&gt;"Unknown",Z782&lt;&gt;"Not required"),COUNTRY_INFO!O782*DISTRICT!AN782,0))</f>
        <v>19342.70257086261</v>
      </c>
      <c r="AS782" s="259">
        <f>MAX(COUNTRY_INFO!D782*AK782*PROFILE!$G$10,COUNTRY_INFO!D782*AL782*PROFILE!$G$10,IF(AND(DISTRICT!Z782&lt;&gt;"Unknown",Z782&lt;&gt;"Not required"),COUNTRY_INFO!O782*DISTRICT!AO782,0))</f>
        <v>0</v>
      </c>
      <c r="AT782" s="259">
        <f t="shared" si="91"/>
        <v>28656.82183884121</v>
      </c>
      <c r="AU782" s="258">
        <f t="shared" si="86"/>
        <v>0</v>
      </c>
      <c r="AV782" s="259">
        <f>MAX('MDA2'!J782,'T1'!L782,'T2'!J782,T3_R1!K782,T3_R2!K782)</f>
        <v>0</v>
      </c>
      <c r="AW782" s="259">
        <f>MAX('MDA1'!K782,'MDA2'!K782,'MDA3'!I782,'MDA3'!L782,'T1'!M782,'T2'!K782,T3_R1!L782,T3_R2!L782)</f>
        <v>0</v>
      </c>
      <c r="AX782" s="259">
        <f>MAX('MDA1'!L782,'MDA2'!L782,'MDA3'!J782,'MDA3'!M782,'T1'!N782,'T2'!L782,T3_R1!M782,T3_R2!M782)</f>
        <v>0</v>
      </c>
      <c r="AY782" s="259">
        <f t="shared" si="92"/>
        <v>0</v>
      </c>
      <c r="AZ782" s="259">
        <f>MAX('MDA2'!J782,T782)</f>
        <v>0</v>
      </c>
      <c r="BA782" s="259">
        <f>MAX('MDA1'!K782,'MDA2'!K782,'MDA3'!I782,'MDA3'!L782,V782,AD782)</f>
        <v>0</v>
      </c>
      <c r="BB782" s="259">
        <f>MAX('MDA1'!L782,'MDA2'!L782,'MDA3'!J782,'MDA3'!M782,AF782)</f>
        <v>0</v>
      </c>
      <c r="BC782" s="259">
        <f t="shared" si="87"/>
        <v>0</v>
      </c>
      <c r="BD782" s="260">
        <f t="shared" si="88"/>
        <v>0</v>
      </c>
    </row>
    <row r="783" spans="1:56" x14ac:dyDescent="0.2">
      <c r="A783" s="10" t="str">
        <f>IF(COUNTRY_INFO!A783=0," ",COUNTRY_INFO!A783)</f>
        <v>Ethiopia</v>
      </c>
      <c r="B783" s="10" t="str">
        <f>IF(COUNTRY_INFO!B783=0," ",COUNTRY_INFO!B783)</f>
        <v>SomaliDolo</v>
      </c>
      <c r="C783" s="87" t="str">
        <f>IF(COUNTRY_INFO!C783=0," ",COUNTRY_INFO!C783)</f>
        <v>Bokh</v>
      </c>
      <c r="D783" s="67">
        <f>COUNTRY_INFO!L783</f>
        <v>0</v>
      </c>
      <c r="E783" s="61"/>
      <c r="F783" s="61"/>
      <c r="G783" s="11">
        <f>MAX('MDA1'!M783,'MDA2'!M783)</f>
        <v>0</v>
      </c>
      <c r="H783" s="11">
        <f>IF(AND(COUNTRY_INFO!H783&gt;0,COUNTRY_INFO!H783&lt;4),IF(D783&gt;MAX('MDA1'!M783,'MDA2'!M783),MAX('MDA1'!M783,'MDA2'!M783),D783),0)</f>
        <v>0</v>
      </c>
      <c r="I783" s="73">
        <f>IF(AND(COUNTRY_INFO!H783&gt;0,COUNTRY_INFO!H783&lt;4), IF(G783/D783*100&lt;&gt;0, IF(G783/D783*100&gt;100,100,G783/D783*100), "-"),0)</f>
        <v>0</v>
      </c>
      <c r="J783" s="67" t="str">
        <f>COUNTRY_INFO!M783</f>
        <v>Unknown</v>
      </c>
      <c r="K783" s="61"/>
      <c r="L783" s="61"/>
      <c r="M783" s="11">
        <f>MAX('MDA1'!M783,MAX('MDA3'!I783,'MDA3'!L783)+MAX('MDA3'!J783,'MDA3'!M783))</f>
        <v>0</v>
      </c>
      <c r="N783" s="11">
        <f>IF(AND(COUNTRY_INFO!I783&gt;0,COUNTRY_INFO!I783&lt;4),IF(J783&gt;MAX('MDA1'!M783,MAX('MDA3'!I783,'MDA3'!L783)+MAX('MDA3'!J783,'MDA3'!M783)),MAX('MDA1'!M783,MAX('MDA3'!I783,'MDA3'!L783)+MAX('MDA3'!J783,'MDA3'!M783)),J783),0)</f>
        <v>0</v>
      </c>
      <c r="O783" s="73">
        <f>IF(AND(COUNTRY_INFO!I783&gt;0,COUNTRY_INFO!I783&lt;4), IF(M783/J783*100&lt;&gt;0, IF(M783/J783*100&gt;100,100,M783/J783*100), "-"),0)</f>
        <v>0</v>
      </c>
      <c r="P783" s="67">
        <f>COUNTRY_INFO!N783</f>
        <v>0</v>
      </c>
      <c r="Q783" s="61"/>
      <c r="R783" s="61"/>
      <c r="S783" s="11">
        <f>SUM(MAX('MDA2'!J783, 'T1'!L783, MAX(T3_R1!K783, T3_R2!K783)), MAX('MDA1'!K783, 'MDA2'!K783, 'T1'!M783, MAX(T3_R1!L783, T3_R2!L783)), MAX('MDA1'!L783, 'MDA2'!L783, 'T1'!N783, MAX(T3_R1!M783, T3_R2!M783)))</f>
        <v>0</v>
      </c>
      <c r="T783" s="11">
        <f>IF(AND(COUNTRY_INFO!J783&gt;1,COUNTRY_INFO!J783&lt;4),IF(COUNTRY_INFO!E783&gt;MAX('MDA2'!J783,'T1'!L783,MAX(T3_R1!K783,T3_R2!K783)),MAX('MDA2'!J783,'T1'!L783,MAX(T3_R1!K783,T3_R2!K783)),COUNTRY_INFO!E783),0)</f>
        <v>0</v>
      </c>
      <c r="U783" s="217">
        <f>IF(AND(COUNTRY_INFO!J783&gt;1,COUNTRY_INFO!J783&lt;4), IF(T783/COUNTRY_INFO!E783*100&lt;&gt;0, IF(T783/COUNTRY_INFO!E783*100&gt;100,100,T783/COUNTRY_INFO!E783*100), "-"),0)</f>
        <v>0</v>
      </c>
      <c r="V783" s="11">
        <f>IF(AND(COUNTRY_INFO!J783&gt;1,COUNTRY_INFO!J783&lt;4),IF(COUNTRY_INFO!F783&gt;MAX('MDA1'!K783,'MDA2'!K783,'T1'!M783,MAX(T3_R1!L783,T3_R2!L783)),MAX('MDA1'!K783,'MDA2'!K783,'T1'!M783,MAX(T3_R1!L783,T3_R2!L783)),COUNTRY_INFO!F783),0)</f>
        <v>0</v>
      </c>
      <c r="W783" s="217">
        <f>IF(AND(COUNTRY_INFO!J783&gt;1,COUNTRY_INFO!J783&lt;4), IF(V783/COUNTRY_INFO!F783*100&lt;&gt;0, IF(V783/COUNTRY_INFO!F783*100&gt;100,100,V783/COUNTRY_INFO!F783*100), "-"),0)</f>
        <v>0</v>
      </c>
      <c r="X783" s="11">
        <f t="shared" si="89"/>
        <v>0</v>
      </c>
      <c r="Y783" s="73">
        <f>IF(AND(COUNTRY_INFO!J783&gt;1,COUNTRY_INFO!J783&lt;4), IF(S783/P783*100&lt;&gt;0, IF(X783/P783*100&gt;100,100,X783/P783*100), "-"),0)</f>
        <v>0</v>
      </c>
      <c r="Z783" s="67">
        <f>COUNTRY_INFO!O783</f>
        <v>0</v>
      </c>
      <c r="AA783" s="61"/>
      <c r="AB783" s="61"/>
      <c r="AC783" s="11">
        <f>MAX('T1'!L783,'T2'!J783)+MAX('T1'!M783,'T2'!K783)+MAX('T1'!N783,'T2'!L783)</f>
        <v>0</v>
      </c>
      <c r="AD783" s="11">
        <f>IF(COUNTRY_INFO!K783=1,IF(COUNTRY_INFO!F783*0.33&gt;MAX('T1'!M783,'T2'!K783),MAX('T1'!M783,'T2'!K783),COUNTRY_INFO!F783*0.33),IF(COUNTRY_INFO!K783=2,IF(COUNTRY_INFO!F783*0.5&gt;MAX('T1'!M783,'T2'!K783),MAX('T1'!M783,'T2'!K783),COUNTRY_INFO!F783*0.5),IF(COUNTRY_INFO!K783=3,IF(COUNTRY_INFO!F783&gt;MAX('T1'!M783,'T2'!K783),MAX('T1'!M783,'T2'!K783),COUNTRY_INFO!F783),0)))</f>
        <v>0</v>
      </c>
      <c r="AE783" s="217">
        <f>IF(AND(COUNTRY_INFO!K783&gt;0,COUNTRY_INFO!K783&lt;4),IF(Z783&gt;0,IF(COUNTRY_INFO!K783=1, AD783/(COUNTRY_INFO!F783*0.33)*100, IF(COUNTRY_INFO!K783=2, AD783/(COUNTRY_INFO!F783*0.5)*100, IF(COUNTRY_INFO!K783=3, AD783/COUNTRY_INFO!F783*100))),"-"),0)</f>
        <v>0</v>
      </c>
      <c r="AF783" s="11">
        <f>IF(COUNTRY_INFO!K783=2,IF(COUNTRY_INFO!G783*0.2&gt;MAX('T1'!N783,'T2'!L783),MAX('T1'!N783,'T2'!L783),COUNTRY_INFO!G783*0.2),IF(COUNTRY_INFO!K783=3,IF(COUNTRY_INFO!G783&gt;MAX('T1'!N783,'T2'!L783),MAX('T1'!N783,'T2'!L783),COUNTRY_INFO!G783),0))</f>
        <v>0</v>
      </c>
      <c r="AG783" s="217">
        <f>IF(AND(COUNTRY_INFO!K783&gt;0,COUNTRY_INFO!K783&lt;4),IF(Z783&gt;0,IF(COUNTRY_INFO!K783=1, 0, IF(COUNTRY_INFO!K783=2, AF783/(COUNTRY_INFO!G783*0.2)*100, IF(COUNTRY_INFO!K783=3, AF783/COUNTRY_INFO!G783*100))),"-"),0)</f>
        <v>0</v>
      </c>
      <c r="AH783" s="11">
        <f t="shared" si="90"/>
        <v>0</v>
      </c>
      <c r="AI783" s="73">
        <f>IF(AND(COUNTRY_INFO!K783&gt;0,COUNTRY_INFO!K783&lt;4), IF(AC783/Z783*100&lt;&gt;0, IF(AH783/Z783*100&gt;100,100,AH783/Z783*100), "-"),0)</f>
        <v>0</v>
      </c>
      <c r="AJ783" s="261"/>
      <c r="AK783" s="260">
        <f>IF(AND(D783&lt;&gt;0, D783&lt;&gt;"Unknown",D783&lt;&gt;"Stopped",D783&lt;&gt;"Not required"),D783/COUNTRY_INFO!D783, 0)</f>
        <v>0</v>
      </c>
      <c r="AL783" s="260">
        <f>IF(AND(J783&lt;&gt;0,J783&lt;&gt;"Unknown",J783&lt;&gt;"Stopped",J783&lt;&gt;"Not required"),J783/COUNTRY_INFO!D783, 0)</f>
        <v>0</v>
      </c>
      <c r="AM783" s="260">
        <f>IF(AND(P783&lt;&gt;0,P783&lt;&gt;"Unknown",P783&lt;&gt;"Not required"),P783/(COUNTRY_INFO!E783+COUNTRY_INFO!F783), 0)</f>
        <v>0</v>
      </c>
      <c r="AN783" s="260">
        <f>IF(AND(Z783&lt;&gt;0,Z783&lt;&gt;"Unknown",Z783&lt;&gt;"Not required"),IF(COUNTRY_INFO!K783=1,1,IF(COUNTRY_INFO!K783=2,0.5*COUNTRY_INFO!F783/(0.5*COUNTRY_INFO!F783+0.2*COUNTRY_INFO!G783),IF(COUNTRY_INFO!K783=3,COUNTRY_INFO!F783/(COUNTRY_INFO!F783+COUNTRY_INFO!G783)))),0)</f>
        <v>0</v>
      </c>
      <c r="AO783" s="260">
        <f>IF(AND(Z783&lt;&gt;0,Z783&lt;&gt;"Unknown",Z783&lt;&gt;"Not required"),IF(COUNTRY_INFO!K783=1,0,IF(COUNTRY_INFO!K783=2,0.2*COUNTRY_INFO!G783/(0.5*COUNTRY_INFO!F783+0.2*COUNTRY_INFO!G783),IF(COUNTRY_INFO!K783=3,COUNTRY_INFO!G783/(COUNTRY_INFO!F783+COUNTRY_INFO!G783)))),0)</f>
        <v>0</v>
      </c>
      <c r="AP783" s="259">
        <f>MAX(COUNTRY_INFO!D783*AK783*PROFILE!$G$7,COUNTRY_INFO!D783*AL783*PROFILE!$G$7)</f>
        <v>0</v>
      </c>
      <c r="AQ783" s="259">
        <f>MAX(COUNTRY_INFO!D783*AK783*PROFILE!$G$8,COUNTRY_INFO!D783*AL783*PROFILE!$G$8,COUNTRY_INFO!D783*AM783*PROFILE!$G$8)</f>
        <v>0</v>
      </c>
      <c r="AR783" s="259">
        <f>MAX(COUNTRY_INFO!D783*AK783*PROFILE!$G$9,COUNTRY_INFO!D783*AL783*PROFILE!$G$9,COUNTRY_INFO!D783*AM783*PROFILE!$G$9,IF(AND(DISTRICT!Z783&lt;&gt;"Unknown",Z783&lt;&gt;"Not required"),COUNTRY_INFO!O783*DISTRICT!AN783,0))</f>
        <v>0</v>
      </c>
      <c r="AS783" s="259">
        <f>MAX(COUNTRY_INFO!D783*AK783*PROFILE!$G$10,COUNTRY_INFO!D783*AL783*PROFILE!$G$10,IF(AND(DISTRICT!Z783&lt;&gt;"Unknown",Z783&lt;&gt;"Not required"),COUNTRY_INFO!O783*DISTRICT!AO783,0))</f>
        <v>0</v>
      </c>
      <c r="AT783" s="259">
        <f t="shared" si="91"/>
        <v>0</v>
      </c>
      <c r="AU783" s="258">
        <f t="shared" si="86"/>
        <v>0</v>
      </c>
      <c r="AV783" s="259">
        <f>MAX('MDA2'!J783,'T1'!L783,'T2'!J783,T3_R1!K783,T3_R2!K783)</f>
        <v>0</v>
      </c>
      <c r="AW783" s="259">
        <f>MAX('MDA1'!K783,'MDA2'!K783,'MDA3'!I783,'MDA3'!L783,'T1'!M783,'T2'!K783,T3_R1!L783,T3_R2!L783)</f>
        <v>0</v>
      </c>
      <c r="AX783" s="259">
        <f>MAX('MDA1'!L783,'MDA2'!L783,'MDA3'!J783,'MDA3'!M783,'T1'!N783,'T2'!L783,T3_R1!M783,T3_R2!M783)</f>
        <v>0</v>
      </c>
      <c r="AY783" s="259">
        <f t="shared" si="92"/>
        <v>0</v>
      </c>
      <c r="AZ783" s="259">
        <f>MAX('MDA2'!J783,T783)</f>
        <v>0</v>
      </c>
      <c r="BA783" s="259">
        <f>MAX('MDA1'!K783,'MDA2'!K783,'MDA3'!I783,'MDA3'!L783,V783,AD783)</f>
        <v>0</v>
      </c>
      <c r="BB783" s="259">
        <f>MAX('MDA1'!L783,'MDA2'!L783,'MDA3'!J783,'MDA3'!M783,AF783)</f>
        <v>0</v>
      </c>
      <c r="BC783" s="259">
        <f t="shared" si="87"/>
        <v>0</v>
      </c>
      <c r="BD783" s="260">
        <f t="shared" si="88"/>
        <v>0</v>
      </c>
    </row>
    <row r="784" spans="1:56" x14ac:dyDescent="0.2">
      <c r="A784" s="10" t="str">
        <f>IF(COUNTRY_INFO!A784=0," ",COUNTRY_INFO!A784)</f>
        <v>Ethiopia</v>
      </c>
      <c r="B784" s="10" t="str">
        <f>IF(COUNTRY_INFO!B784=0," ",COUNTRY_INFO!B784)</f>
        <v>SomaliDolo</v>
      </c>
      <c r="C784" s="87" t="str">
        <f>IF(COUNTRY_INFO!C784=0," ",COUNTRY_INFO!C784)</f>
        <v>Danod</v>
      </c>
      <c r="D784" s="67">
        <f>COUNTRY_INFO!L784</f>
        <v>0</v>
      </c>
      <c r="E784" s="61"/>
      <c r="F784" s="61"/>
      <c r="G784" s="11">
        <f>MAX('MDA1'!M784,'MDA2'!M784)</f>
        <v>0</v>
      </c>
      <c r="H784" s="11">
        <f>IF(AND(COUNTRY_INFO!H784&gt;0,COUNTRY_INFO!H784&lt;4),IF(D784&gt;MAX('MDA1'!M784,'MDA2'!M784),MAX('MDA1'!M784,'MDA2'!M784),D784),0)</f>
        <v>0</v>
      </c>
      <c r="I784" s="73">
        <f>IF(AND(COUNTRY_INFO!H784&gt;0,COUNTRY_INFO!H784&lt;4), IF(G784/D784*100&lt;&gt;0, IF(G784/D784*100&gt;100,100,G784/D784*100), "-"),0)</f>
        <v>0</v>
      </c>
      <c r="J784" s="67" t="str">
        <f>COUNTRY_INFO!M784</f>
        <v>Unknown</v>
      </c>
      <c r="K784" s="61"/>
      <c r="L784" s="61"/>
      <c r="M784" s="11">
        <f>MAX('MDA1'!M784,MAX('MDA3'!I784,'MDA3'!L784)+MAX('MDA3'!J784,'MDA3'!M784))</f>
        <v>0</v>
      </c>
      <c r="N784" s="11">
        <f>IF(AND(COUNTRY_INFO!I784&gt;0,COUNTRY_INFO!I784&lt;4),IF(J784&gt;MAX('MDA1'!M784,MAX('MDA3'!I784,'MDA3'!L784)+MAX('MDA3'!J784,'MDA3'!M784)),MAX('MDA1'!M784,MAX('MDA3'!I784,'MDA3'!L784)+MAX('MDA3'!J784,'MDA3'!M784)),J784),0)</f>
        <v>0</v>
      </c>
      <c r="O784" s="73">
        <f>IF(AND(COUNTRY_INFO!I784&gt;0,COUNTRY_INFO!I784&lt;4), IF(M784/J784*100&lt;&gt;0, IF(M784/J784*100&gt;100,100,M784/J784*100), "-"),0)</f>
        <v>0</v>
      </c>
      <c r="P784" s="67">
        <f>COUNTRY_INFO!N784</f>
        <v>40139</v>
      </c>
      <c r="Q784" s="61"/>
      <c r="R784" s="61"/>
      <c r="S784" s="11">
        <f>SUM(MAX('MDA2'!J784, 'T1'!L784, MAX(T3_R1!K784, T3_R2!K784)), MAX('MDA1'!K784, 'MDA2'!K784, 'T1'!M784, MAX(T3_R1!L784, T3_R2!L784)), MAX('MDA1'!L784, 'MDA2'!L784, 'T1'!N784, MAX(T3_R1!M784, T3_R2!M784)))</f>
        <v>22356</v>
      </c>
      <c r="T784" s="11">
        <f>IF(AND(COUNTRY_INFO!J784&gt;1,COUNTRY_INFO!J784&lt;4),IF(COUNTRY_INFO!E784&gt;MAX('MDA2'!J784,'T1'!L784,MAX(T3_R1!K784,T3_R2!K784)),MAX('MDA2'!J784,'T1'!L784,MAX(T3_R1!K784,T3_R2!K784)),COUNTRY_INFO!E784),0)</f>
        <v>0</v>
      </c>
      <c r="U784" s="217" t="str">
        <f>IF(AND(COUNTRY_INFO!J784&gt;1,COUNTRY_INFO!J784&lt;4), IF(T784/COUNTRY_INFO!E784*100&lt;&gt;0, IF(T784/COUNTRY_INFO!E784*100&gt;100,100,T784/COUNTRY_INFO!E784*100), "-"),0)</f>
        <v>-</v>
      </c>
      <c r="V784" s="11">
        <f>IF(AND(COUNTRY_INFO!J784&gt;1,COUNTRY_INFO!J784&lt;4),IF(COUNTRY_INFO!F784&gt;MAX('MDA1'!K784,'MDA2'!K784,'T1'!M784,MAX(T3_R1!L784,T3_R2!L784)),MAX('MDA1'!K784,'MDA2'!K784,'T1'!M784,MAX(T3_R1!L784,T3_R2!L784)),COUNTRY_INFO!F784),0)</f>
        <v>22356</v>
      </c>
      <c r="W784" s="217">
        <f>IF(AND(COUNTRY_INFO!J784&gt;1,COUNTRY_INFO!J784&lt;4), IF(V784/COUNTRY_INFO!F784*100&lt;&gt;0, IF(V784/COUNTRY_INFO!F784*100&gt;100,100,V784/COUNTRY_INFO!F784*100), "-"),0)</f>
        <v>72.272330520803024</v>
      </c>
      <c r="X784" s="11">
        <f t="shared" si="89"/>
        <v>22356</v>
      </c>
      <c r="Y784" s="73">
        <f>IF(AND(COUNTRY_INFO!J784&gt;1,COUNTRY_INFO!J784&lt;4), IF(S784/P784*100&lt;&gt;0, IF(X784/P784*100&gt;100,100,X784/P784*100), "-"),0)</f>
        <v>55.696454819502229</v>
      </c>
      <c r="Z784" s="67">
        <f>COUNTRY_INFO!O784</f>
        <v>0</v>
      </c>
      <c r="AA784" s="61"/>
      <c r="AB784" s="61"/>
      <c r="AC784" s="11">
        <f>MAX('T1'!L784,'T2'!J784)+MAX('T1'!M784,'T2'!K784)+MAX('T1'!N784,'T2'!L784)</f>
        <v>0</v>
      </c>
      <c r="AD784" s="11">
        <f>IF(COUNTRY_INFO!K784=1,IF(COUNTRY_INFO!F784*0.33&gt;MAX('T1'!M784,'T2'!K784),MAX('T1'!M784,'T2'!K784),COUNTRY_INFO!F784*0.33),IF(COUNTRY_INFO!K784=2,IF(COUNTRY_INFO!F784*0.5&gt;MAX('T1'!M784,'T2'!K784),MAX('T1'!M784,'T2'!K784),COUNTRY_INFO!F784*0.5),IF(COUNTRY_INFO!K784=3,IF(COUNTRY_INFO!F784&gt;MAX('T1'!M784,'T2'!K784),MAX('T1'!M784,'T2'!K784),COUNTRY_INFO!F784),0)))</f>
        <v>0</v>
      </c>
      <c r="AE784" s="217">
        <f>IF(AND(COUNTRY_INFO!K784&gt;0,COUNTRY_INFO!K784&lt;4),IF(Z784&gt;0,IF(COUNTRY_INFO!K784=1, AD784/(COUNTRY_INFO!F784*0.33)*100, IF(COUNTRY_INFO!K784=2, AD784/(COUNTRY_INFO!F784*0.5)*100, IF(COUNTRY_INFO!K784=3, AD784/COUNTRY_INFO!F784*100))),"-"),0)</f>
        <v>0</v>
      </c>
      <c r="AF784" s="11">
        <f>IF(COUNTRY_INFO!K784=2,IF(COUNTRY_INFO!G784*0.2&gt;MAX('T1'!N784,'T2'!L784),MAX('T1'!N784,'T2'!L784),COUNTRY_INFO!G784*0.2),IF(COUNTRY_INFO!K784=3,IF(COUNTRY_INFO!G784&gt;MAX('T1'!N784,'T2'!L784),MAX('T1'!N784,'T2'!L784),COUNTRY_INFO!G784),0))</f>
        <v>0</v>
      </c>
      <c r="AG784" s="217">
        <f>IF(AND(COUNTRY_INFO!K784&gt;0,COUNTRY_INFO!K784&lt;4),IF(Z784&gt;0,IF(COUNTRY_INFO!K784=1, 0, IF(COUNTRY_INFO!K784=2, AF784/(COUNTRY_INFO!G784*0.2)*100, IF(COUNTRY_INFO!K784=3, AF784/COUNTRY_INFO!G784*100))),"-"),0)</f>
        <v>0</v>
      </c>
      <c r="AH784" s="11">
        <f t="shared" si="90"/>
        <v>0</v>
      </c>
      <c r="AI784" s="73">
        <f>IF(AND(COUNTRY_INFO!K784&gt;0,COUNTRY_INFO!K784&lt;4), IF(AC784/Z784*100&lt;&gt;0, IF(AH784/Z784*100&gt;100,100,AH784/Z784*100), "-"),0)</f>
        <v>0</v>
      </c>
      <c r="AJ784" s="261"/>
      <c r="AK784" s="260">
        <f>IF(AND(D784&lt;&gt;0, D784&lt;&gt;"Unknown",D784&lt;&gt;"Stopped",D784&lt;&gt;"Not required"),D784/COUNTRY_INFO!D784, 0)</f>
        <v>0</v>
      </c>
      <c r="AL784" s="260">
        <f>IF(AND(J784&lt;&gt;0,J784&lt;&gt;"Unknown",J784&lt;&gt;"Stopped",J784&lt;&gt;"Not required"),J784/COUNTRY_INFO!D784, 0)</f>
        <v>0</v>
      </c>
      <c r="AM784" s="260">
        <f>IF(AND(P784&lt;&gt;0,P784&lt;&gt;"Unknown",P784&lt;&gt;"Not required"),P784/(COUNTRY_INFO!E784+COUNTRY_INFO!F784), 0)</f>
        <v>1</v>
      </c>
      <c r="AN784" s="260">
        <f>IF(AND(Z784&lt;&gt;0,Z784&lt;&gt;"Unknown",Z784&lt;&gt;"Not required"),IF(COUNTRY_INFO!K784=1,1,IF(COUNTRY_INFO!K784=2,0.5*COUNTRY_INFO!F784/(0.5*COUNTRY_INFO!F784+0.2*COUNTRY_INFO!G784),IF(COUNTRY_INFO!K784=3,COUNTRY_INFO!F784/(COUNTRY_INFO!F784+COUNTRY_INFO!G784)))),0)</f>
        <v>0</v>
      </c>
      <c r="AO784" s="260">
        <f>IF(AND(Z784&lt;&gt;0,Z784&lt;&gt;"Unknown",Z784&lt;&gt;"Not required"),IF(COUNTRY_INFO!K784=1,0,IF(COUNTRY_INFO!K784=2,0.2*COUNTRY_INFO!G784/(0.5*COUNTRY_INFO!F784+0.2*COUNTRY_INFO!G784),IF(COUNTRY_INFO!K784=3,COUNTRY_INFO!G784/(COUNTRY_INFO!F784+COUNTRY_INFO!G784)))),0)</f>
        <v>0</v>
      </c>
      <c r="AP784" s="259">
        <f>MAX(COUNTRY_INFO!D784*AK784*PROFILE!$G$7,COUNTRY_INFO!D784*AL784*PROFILE!$G$7)</f>
        <v>0</v>
      </c>
      <c r="AQ784" s="259">
        <f>MAX(COUNTRY_INFO!D784*AK784*PROFILE!$G$8,COUNTRY_INFO!D784*AL784*PROFILE!$G$8,COUNTRY_INFO!D784*AM784*PROFILE!$G$8)</f>
        <v>13328.565748189087</v>
      </c>
      <c r="AR784" s="259">
        <f>MAX(COUNTRY_INFO!D784*AK784*PROFILE!$G$9,COUNTRY_INFO!D784*AL784*PROFILE!$G$9,COUNTRY_INFO!D784*AM784*PROFILE!$G$9,IF(AND(DISTRICT!Z784&lt;&gt;"Unknown",Z784&lt;&gt;"Not required"),COUNTRY_INFO!O784*DISTRICT!AN784,0))</f>
        <v>27679.534215301042</v>
      </c>
      <c r="AS784" s="259">
        <f>MAX(COUNTRY_INFO!D784*AK784*PROFILE!$G$10,COUNTRY_INFO!D784*AL784*PROFILE!$G$10,IF(AND(DISTRICT!Z784&lt;&gt;"Unknown",Z784&lt;&gt;"Not required"),COUNTRY_INFO!O784*DISTRICT!AO784,0))</f>
        <v>0</v>
      </c>
      <c r="AT784" s="259">
        <f t="shared" si="91"/>
        <v>41008.099963490131</v>
      </c>
      <c r="AU784" s="258" t="str">
        <f t="shared" si="86"/>
        <v>Y</v>
      </c>
      <c r="AV784" s="259">
        <f>MAX('MDA2'!J784,'T1'!L784,'T2'!J784,T3_R1!K784,T3_R2!K784)</f>
        <v>0</v>
      </c>
      <c r="AW784" s="259">
        <f>MAX('MDA1'!K784,'MDA2'!K784,'MDA3'!I784,'MDA3'!L784,'T1'!M784,'T2'!K784,T3_R1!L784,T3_R2!L784)</f>
        <v>22356</v>
      </c>
      <c r="AX784" s="259">
        <f>MAX('MDA1'!L784,'MDA2'!L784,'MDA3'!J784,'MDA3'!M784,'T1'!N784,'T2'!L784,T3_R1!M784,T3_R2!M784)</f>
        <v>0</v>
      </c>
      <c r="AY784" s="259">
        <f t="shared" si="92"/>
        <v>22356</v>
      </c>
      <c r="AZ784" s="259">
        <f>MAX('MDA2'!J784,T784)</f>
        <v>0</v>
      </c>
      <c r="BA784" s="259">
        <f>MAX('MDA1'!K784,'MDA2'!K784,'MDA3'!I784,'MDA3'!L784,V784,AD784)</f>
        <v>22356</v>
      </c>
      <c r="BB784" s="259">
        <f>MAX('MDA1'!L784,'MDA2'!L784,'MDA3'!J784,'MDA3'!M784,AF784)</f>
        <v>0</v>
      </c>
      <c r="BC784" s="259">
        <f t="shared" si="87"/>
        <v>22356</v>
      </c>
      <c r="BD784" s="260">
        <f t="shared" si="88"/>
        <v>54.516059071021928</v>
      </c>
    </row>
    <row r="785" spans="1:56" x14ac:dyDescent="0.2">
      <c r="A785" s="10" t="str">
        <f>IF(COUNTRY_INFO!A785=0," ",COUNTRY_INFO!A785)</f>
        <v>Ethiopia</v>
      </c>
      <c r="B785" s="10" t="str">
        <f>IF(COUNTRY_INFO!B785=0," ",COUNTRY_INFO!B785)</f>
        <v>SomaliDolo</v>
      </c>
      <c r="C785" s="87" t="str">
        <f>IF(COUNTRY_INFO!C785=0," ",COUNTRY_INFO!C785)</f>
        <v>Daratole</v>
      </c>
      <c r="D785" s="67">
        <f>COUNTRY_INFO!L785</f>
        <v>0</v>
      </c>
      <c r="E785" s="61"/>
      <c r="F785" s="61"/>
      <c r="G785" s="11">
        <f>MAX('MDA1'!M785,'MDA2'!M785)</f>
        <v>0</v>
      </c>
      <c r="H785" s="11">
        <f>IF(AND(COUNTRY_INFO!H785&gt;0,COUNTRY_INFO!H785&lt;4),IF(D785&gt;MAX('MDA1'!M785,'MDA2'!M785),MAX('MDA1'!M785,'MDA2'!M785),D785),0)</f>
        <v>0</v>
      </c>
      <c r="I785" s="73">
        <f>IF(AND(COUNTRY_INFO!H785&gt;0,COUNTRY_INFO!H785&lt;4), IF(G785/D785*100&lt;&gt;0, IF(G785/D785*100&gt;100,100,G785/D785*100), "-"),0)</f>
        <v>0</v>
      </c>
      <c r="J785" s="67" t="str">
        <f>COUNTRY_INFO!M785</f>
        <v>Unknown</v>
      </c>
      <c r="K785" s="61"/>
      <c r="L785" s="61"/>
      <c r="M785" s="11">
        <f>MAX('MDA1'!M785,MAX('MDA3'!I785,'MDA3'!L785)+MAX('MDA3'!J785,'MDA3'!M785))</f>
        <v>0</v>
      </c>
      <c r="N785" s="11">
        <f>IF(AND(COUNTRY_INFO!I785&gt;0,COUNTRY_INFO!I785&lt;4),IF(J785&gt;MAX('MDA1'!M785,MAX('MDA3'!I785,'MDA3'!L785)+MAX('MDA3'!J785,'MDA3'!M785)),MAX('MDA1'!M785,MAX('MDA3'!I785,'MDA3'!L785)+MAX('MDA3'!J785,'MDA3'!M785)),J785),0)</f>
        <v>0</v>
      </c>
      <c r="O785" s="73">
        <f>IF(AND(COUNTRY_INFO!I785&gt;0,COUNTRY_INFO!I785&lt;4), IF(M785/J785*100&lt;&gt;0, IF(M785/J785*100&gt;100,100,M785/J785*100), "-"),0)</f>
        <v>0</v>
      </c>
      <c r="P785" s="67" t="str">
        <f>COUNTRY_INFO!N785</f>
        <v>Unknown</v>
      </c>
      <c r="Q785" s="61"/>
      <c r="R785" s="61"/>
      <c r="S785" s="11">
        <f>SUM(MAX('MDA2'!J785, 'T1'!L785, MAX(T3_R1!K785, T3_R2!K785)), MAX('MDA1'!K785, 'MDA2'!K785, 'T1'!M785, MAX(T3_R1!L785, T3_R2!L785)), MAX('MDA1'!L785, 'MDA2'!L785, 'T1'!N785, MAX(T3_R1!M785, T3_R2!M785)))</f>
        <v>0</v>
      </c>
      <c r="T785" s="11">
        <f>IF(AND(COUNTRY_INFO!J785&gt;1,COUNTRY_INFO!J785&lt;4),IF(COUNTRY_INFO!E785&gt;MAX('MDA2'!J785,'T1'!L785,MAX(T3_R1!K785,T3_R2!K785)),MAX('MDA2'!J785,'T1'!L785,MAX(T3_R1!K785,T3_R2!K785)),COUNTRY_INFO!E785),0)</f>
        <v>0</v>
      </c>
      <c r="U785" s="217">
        <f>IF(AND(COUNTRY_INFO!J785&gt;1,COUNTRY_INFO!J785&lt;4), IF(T785/COUNTRY_INFO!E785*100&lt;&gt;0, IF(T785/COUNTRY_INFO!E785*100&gt;100,100,T785/COUNTRY_INFO!E785*100), "-"),0)</f>
        <v>0</v>
      </c>
      <c r="V785" s="11">
        <f>IF(AND(COUNTRY_INFO!J785&gt;1,COUNTRY_INFO!J785&lt;4),IF(COUNTRY_INFO!F785&gt;MAX('MDA1'!K785,'MDA2'!K785,'T1'!M785,MAX(T3_R1!L785,T3_R2!L785)),MAX('MDA1'!K785,'MDA2'!K785,'T1'!M785,MAX(T3_R1!L785,T3_R2!L785)),COUNTRY_INFO!F785),0)</f>
        <v>0</v>
      </c>
      <c r="W785" s="217">
        <f>IF(AND(COUNTRY_INFO!J785&gt;1,COUNTRY_INFO!J785&lt;4), IF(V785/COUNTRY_INFO!F785*100&lt;&gt;0, IF(V785/COUNTRY_INFO!F785*100&gt;100,100,V785/COUNTRY_INFO!F785*100), "-"),0)</f>
        <v>0</v>
      </c>
      <c r="X785" s="11">
        <f t="shared" si="89"/>
        <v>0</v>
      </c>
      <c r="Y785" s="73">
        <f>IF(AND(COUNTRY_INFO!J785&gt;1,COUNTRY_INFO!J785&lt;4), IF(S785/P785*100&lt;&gt;0, IF(X785/P785*100&gt;100,100,X785/P785*100), "-"),0)</f>
        <v>0</v>
      </c>
      <c r="Z785" s="67" t="str">
        <f>COUNTRY_INFO!O785</f>
        <v>Unknown</v>
      </c>
      <c r="AA785" s="61"/>
      <c r="AB785" s="61"/>
      <c r="AC785" s="11">
        <f>MAX('T1'!L785,'T2'!J785)+MAX('T1'!M785,'T2'!K785)+MAX('T1'!N785,'T2'!L785)</f>
        <v>0</v>
      </c>
      <c r="AD785" s="11">
        <f>IF(COUNTRY_INFO!K785=1,IF(COUNTRY_INFO!F785*0.33&gt;MAX('T1'!M785,'T2'!K785),MAX('T1'!M785,'T2'!K785),COUNTRY_INFO!F785*0.33),IF(COUNTRY_INFO!K785=2,IF(COUNTRY_INFO!F785*0.5&gt;MAX('T1'!M785,'T2'!K785),MAX('T1'!M785,'T2'!K785),COUNTRY_INFO!F785*0.5),IF(COUNTRY_INFO!K785=3,IF(COUNTRY_INFO!F785&gt;MAX('T1'!M785,'T2'!K785),MAX('T1'!M785,'T2'!K785),COUNTRY_INFO!F785),0)))</f>
        <v>0</v>
      </c>
      <c r="AE785" s="217">
        <f>IF(AND(COUNTRY_INFO!K785&gt;0,COUNTRY_INFO!K785&lt;4),IF(Z785&gt;0,IF(COUNTRY_INFO!K785=1, AD785/(COUNTRY_INFO!F785*0.33)*100, IF(COUNTRY_INFO!K785=2, AD785/(COUNTRY_INFO!F785*0.5)*100, IF(COUNTRY_INFO!K785=3, AD785/COUNTRY_INFO!F785*100))),"-"),0)</f>
        <v>0</v>
      </c>
      <c r="AF785" s="11">
        <f>IF(COUNTRY_INFO!K785=2,IF(COUNTRY_INFO!G785*0.2&gt;MAX('T1'!N785,'T2'!L785),MAX('T1'!N785,'T2'!L785),COUNTRY_INFO!G785*0.2),IF(COUNTRY_INFO!K785=3,IF(COUNTRY_INFO!G785&gt;MAX('T1'!N785,'T2'!L785),MAX('T1'!N785,'T2'!L785),COUNTRY_INFO!G785),0))</f>
        <v>0</v>
      </c>
      <c r="AG785" s="217">
        <f>IF(AND(COUNTRY_INFO!K785&gt;0,COUNTRY_INFO!K785&lt;4),IF(Z785&gt;0,IF(COUNTRY_INFO!K785=1, 0, IF(COUNTRY_INFO!K785=2, AF785/(COUNTRY_INFO!G785*0.2)*100, IF(COUNTRY_INFO!K785=3, AF785/COUNTRY_INFO!G785*100))),"-"),0)</f>
        <v>0</v>
      </c>
      <c r="AH785" s="11">
        <f t="shared" si="90"/>
        <v>0</v>
      </c>
      <c r="AI785" s="73">
        <f>IF(AND(COUNTRY_INFO!K785&gt;0,COUNTRY_INFO!K785&lt;4), IF(AC785/Z785*100&lt;&gt;0, IF(AH785/Z785*100&gt;100,100,AH785/Z785*100), "-"),0)</f>
        <v>0</v>
      </c>
      <c r="AJ785" s="261"/>
      <c r="AK785" s="260">
        <f>IF(AND(D785&lt;&gt;0, D785&lt;&gt;"Unknown",D785&lt;&gt;"Stopped",D785&lt;&gt;"Not required"),D785/COUNTRY_INFO!D785, 0)</f>
        <v>0</v>
      </c>
      <c r="AL785" s="260">
        <f>IF(AND(J785&lt;&gt;0,J785&lt;&gt;"Unknown",J785&lt;&gt;"Stopped",J785&lt;&gt;"Not required"),J785/COUNTRY_INFO!D785, 0)</f>
        <v>0</v>
      </c>
      <c r="AM785" s="260">
        <f>IF(AND(P785&lt;&gt;0,P785&lt;&gt;"Unknown",P785&lt;&gt;"Not required"),P785/(COUNTRY_INFO!E785+COUNTRY_INFO!F785), 0)</f>
        <v>0</v>
      </c>
      <c r="AN785" s="260">
        <f>IF(AND(Z785&lt;&gt;0,Z785&lt;&gt;"Unknown",Z785&lt;&gt;"Not required"),IF(COUNTRY_INFO!K785=1,1,IF(COUNTRY_INFO!K785=2,0.5*COUNTRY_INFO!F785/(0.5*COUNTRY_INFO!F785+0.2*COUNTRY_INFO!G785),IF(COUNTRY_INFO!K785=3,COUNTRY_INFO!F785/(COUNTRY_INFO!F785+COUNTRY_INFO!G785)))),0)</f>
        <v>0</v>
      </c>
      <c r="AO785" s="260">
        <f>IF(AND(Z785&lt;&gt;0,Z785&lt;&gt;"Unknown",Z785&lt;&gt;"Not required"),IF(COUNTRY_INFO!K785=1,0,IF(COUNTRY_INFO!K785=2,0.2*COUNTRY_INFO!G785/(0.5*COUNTRY_INFO!F785+0.2*COUNTRY_INFO!G785),IF(COUNTRY_INFO!K785=3,COUNTRY_INFO!G785/(COUNTRY_INFO!F785+COUNTRY_INFO!G785)))),0)</f>
        <v>0</v>
      </c>
      <c r="AP785" s="259">
        <f>MAX(COUNTRY_INFO!D785*AK785*PROFILE!$G$7,COUNTRY_INFO!D785*AL785*PROFILE!$G$7)</f>
        <v>0</v>
      </c>
      <c r="AQ785" s="259">
        <f>MAX(COUNTRY_INFO!D785*AK785*PROFILE!$G$8,COUNTRY_INFO!D785*AL785*PROFILE!$G$8,COUNTRY_INFO!D785*AM785*PROFILE!$G$8)</f>
        <v>0</v>
      </c>
      <c r="AR785" s="259">
        <f>MAX(COUNTRY_INFO!D785*AK785*PROFILE!$G$9,COUNTRY_INFO!D785*AL785*PROFILE!$G$9,COUNTRY_INFO!D785*AM785*PROFILE!$G$9,IF(AND(DISTRICT!Z785&lt;&gt;"Unknown",Z785&lt;&gt;"Not required"),COUNTRY_INFO!O785*DISTRICT!AN785,0))</f>
        <v>0</v>
      </c>
      <c r="AS785" s="259">
        <f>MAX(COUNTRY_INFO!D785*AK785*PROFILE!$G$10,COUNTRY_INFO!D785*AL785*PROFILE!$G$10,IF(AND(DISTRICT!Z785&lt;&gt;"Unknown",Z785&lt;&gt;"Not required"),COUNTRY_INFO!O785*DISTRICT!AO785,0))</f>
        <v>0</v>
      </c>
      <c r="AT785" s="259">
        <f t="shared" si="91"/>
        <v>0</v>
      </c>
      <c r="AU785" s="258">
        <f t="shared" si="86"/>
        <v>0</v>
      </c>
      <c r="AV785" s="259">
        <f>MAX('MDA2'!J785,'T1'!L785,'T2'!J785,T3_R1!K785,T3_R2!K785)</f>
        <v>0</v>
      </c>
      <c r="AW785" s="259">
        <f>MAX('MDA1'!K785,'MDA2'!K785,'MDA3'!I785,'MDA3'!L785,'T1'!M785,'T2'!K785,T3_R1!L785,T3_R2!L785)</f>
        <v>0</v>
      </c>
      <c r="AX785" s="259">
        <f>MAX('MDA1'!L785,'MDA2'!L785,'MDA3'!J785,'MDA3'!M785,'T1'!N785,'T2'!L785,T3_R1!M785,T3_R2!M785)</f>
        <v>0</v>
      </c>
      <c r="AY785" s="259">
        <f t="shared" si="92"/>
        <v>0</v>
      </c>
      <c r="AZ785" s="259">
        <f>MAX('MDA2'!J785,T785)</f>
        <v>0</v>
      </c>
      <c r="BA785" s="259">
        <f>MAX('MDA1'!K785,'MDA2'!K785,'MDA3'!I785,'MDA3'!L785,V785,AD785)</f>
        <v>0</v>
      </c>
      <c r="BB785" s="259">
        <f>MAX('MDA1'!L785,'MDA2'!L785,'MDA3'!J785,'MDA3'!M785,AF785)</f>
        <v>0</v>
      </c>
      <c r="BC785" s="259">
        <f t="shared" si="87"/>
        <v>0</v>
      </c>
      <c r="BD785" s="260">
        <f t="shared" si="88"/>
        <v>0</v>
      </c>
    </row>
    <row r="786" spans="1:56" x14ac:dyDescent="0.2">
      <c r="A786" s="10" t="str">
        <f>IF(COUNTRY_INFO!A786=0," ",COUNTRY_INFO!A786)</f>
        <v>Ethiopia</v>
      </c>
      <c r="B786" s="10" t="str">
        <f>IF(COUNTRY_INFO!B786=0," ",COUNTRY_INFO!B786)</f>
        <v>SomaliDolo</v>
      </c>
      <c r="C786" s="87" t="str">
        <f>IF(COUNTRY_INFO!C786=0," ",COUNTRY_INFO!C786)</f>
        <v>Galadin</v>
      </c>
      <c r="D786" s="67">
        <f>COUNTRY_INFO!L786</f>
        <v>0</v>
      </c>
      <c r="E786" s="61"/>
      <c r="F786" s="61"/>
      <c r="G786" s="11">
        <f>MAX('MDA1'!M786,'MDA2'!M786)</f>
        <v>0</v>
      </c>
      <c r="H786" s="11">
        <f>IF(AND(COUNTRY_INFO!H786&gt;0,COUNTRY_INFO!H786&lt;4),IF(D786&gt;MAX('MDA1'!M786,'MDA2'!M786),MAX('MDA1'!M786,'MDA2'!M786),D786),0)</f>
        <v>0</v>
      </c>
      <c r="I786" s="73">
        <f>IF(AND(COUNTRY_INFO!H786&gt;0,COUNTRY_INFO!H786&lt;4), IF(G786/D786*100&lt;&gt;0, IF(G786/D786*100&gt;100,100,G786/D786*100), "-"),0)</f>
        <v>0</v>
      </c>
      <c r="J786" s="67" t="str">
        <f>COUNTRY_INFO!M786</f>
        <v>Unknown</v>
      </c>
      <c r="K786" s="61"/>
      <c r="L786" s="61"/>
      <c r="M786" s="11">
        <f>MAX('MDA1'!M786,MAX('MDA3'!I786,'MDA3'!L786)+MAX('MDA3'!J786,'MDA3'!M786))</f>
        <v>0</v>
      </c>
      <c r="N786" s="11">
        <f>IF(AND(COUNTRY_INFO!I786&gt;0,COUNTRY_INFO!I786&lt;4),IF(J786&gt;MAX('MDA1'!M786,MAX('MDA3'!I786,'MDA3'!L786)+MAX('MDA3'!J786,'MDA3'!M786)),MAX('MDA1'!M786,MAX('MDA3'!I786,'MDA3'!L786)+MAX('MDA3'!J786,'MDA3'!M786)),J786),0)</f>
        <v>0</v>
      </c>
      <c r="O786" s="73">
        <f>IF(AND(COUNTRY_INFO!I786&gt;0,COUNTRY_INFO!I786&lt;4), IF(M786/J786*100&lt;&gt;0, IF(M786/J786*100&gt;100,100,M786/J786*100), "-"),0)</f>
        <v>0</v>
      </c>
      <c r="P786" s="67">
        <f>COUNTRY_INFO!N786</f>
        <v>36363</v>
      </c>
      <c r="Q786" s="61"/>
      <c r="R786" s="61"/>
      <c r="S786" s="11">
        <f>SUM(MAX('MDA2'!J786, 'T1'!L786, MAX(T3_R1!K786, T3_R2!K786)), MAX('MDA1'!K786, 'MDA2'!K786, 'T1'!M786, MAX(T3_R1!L786, T3_R2!L786)), MAX('MDA1'!L786, 'MDA2'!L786, 'T1'!N786, MAX(T3_R1!M786, T3_R2!M786)))</f>
        <v>0</v>
      </c>
      <c r="T786" s="11">
        <f>IF(AND(COUNTRY_INFO!J786&gt;1,COUNTRY_INFO!J786&lt;4),IF(COUNTRY_INFO!E786&gt;MAX('MDA2'!J786,'T1'!L786,MAX(T3_R1!K786,T3_R2!K786)),MAX('MDA2'!J786,'T1'!L786,MAX(T3_R1!K786,T3_R2!K786)),COUNTRY_INFO!E786),0)</f>
        <v>0</v>
      </c>
      <c r="U786" s="217" t="str">
        <f>IF(AND(COUNTRY_INFO!J786&gt;1,COUNTRY_INFO!J786&lt;4), IF(T786/COUNTRY_INFO!E786*100&lt;&gt;0, IF(T786/COUNTRY_INFO!E786*100&gt;100,100,T786/COUNTRY_INFO!E786*100), "-"),0)</f>
        <v>-</v>
      </c>
      <c r="V786" s="11">
        <f>IF(AND(COUNTRY_INFO!J786&gt;1,COUNTRY_INFO!J786&lt;4),IF(COUNTRY_INFO!F786&gt;MAX('MDA1'!K786,'MDA2'!K786,'T1'!M786,MAX(T3_R1!L786,T3_R2!L786)),MAX('MDA1'!K786,'MDA2'!K786,'T1'!M786,MAX(T3_R1!L786,T3_R2!L786)),COUNTRY_INFO!F786),0)</f>
        <v>0</v>
      </c>
      <c r="W786" s="217" t="str">
        <f>IF(AND(COUNTRY_INFO!J786&gt;1,COUNTRY_INFO!J786&lt;4), IF(V786/COUNTRY_INFO!F786*100&lt;&gt;0, IF(V786/COUNTRY_INFO!F786*100&gt;100,100,V786/COUNTRY_INFO!F786*100), "-"),0)</f>
        <v>-</v>
      </c>
      <c r="X786" s="11">
        <f t="shared" si="89"/>
        <v>0</v>
      </c>
      <c r="Y786" s="73" t="str">
        <f>IF(AND(COUNTRY_INFO!J786&gt;1,COUNTRY_INFO!J786&lt;4), IF(S786/P786*100&lt;&gt;0, IF(X786/P786*100&gt;100,100,X786/P786*100), "-"),0)</f>
        <v>-</v>
      </c>
      <c r="Z786" s="67">
        <f>COUNTRY_INFO!O786</f>
        <v>0</v>
      </c>
      <c r="AA786" s="61"/>
      <c r="AB786" s="61"/>
      <c r="AC786" s="11">
        <f>MAX('T1'!L786,'T2'!J786)+MAX('T1'!M786,'T2'!K786)+MAX('T1'!N786,'T2'!L786)</f>
        <v>0</v>
      </c>
      <c r="AD786" s="11">
        <f>IF(COUNTRY_INFO!K786=1,IF(COUNTRY_INFO!F786*0.33&gt;MAX('T1'!M786,'T2'!K786),MAX('T1'!M786,'T2'!K786),COUNTRY_INFO!F786*0.33),IF(COUNTRY_INFO!K786=2,IF(COUNTRY_INFO!F786*0.5&gt;MAX('T1'!M786,'T2'!K786),MAX('T1'!M786,'T2'!K786),COUNTRY_INFO!F786*0.5),IF(COUNTRY_INFO!K786=3,IF(COUNTRY_INFO!F786&gt;MAX('T1'!M786,'T2'!K786),MAX('T1'!M786,'T2'!K786),COUNTRY_INFO!F786),0)))</f>
        <v>0</v>
      </c>
      <c r="AE786" s="217">
        <f>IF(AND(COUNTRY_INFO!K786&gt;0,COUNTRY_INFO!K786&lt;4),IF(Z786&gt;0,IF(COUNTRY_INFO!K786=1, AD786/(COUNTRY_INFO!F786*0.33)*100, IF(COUNTRY_INFO!K786=2, AD786/(COUNTRY_INFO!F786*0.5)*100, IF(COUNTRY_INFO!K786=3, AD786/COUNTRY_INFO!F786*100))),"-"),0)</f>
        <v>0</v>
      </c>
      <c r="AF786" s="11">
        <f>IF(COUNTRY_INFO!K786=2,IF(COUNTRY_INFO!G786*0.2&gt;MAX('T1'!N786,'T2'!L786),MAX('T1'!N786,'T2'!L786),COUNTRY_INFO!G786*0.2),IF(COUNTRY_INFO!K786=3,IF(COUNTRY_INFO!G786&gt;MAX('T1'!N786,'T2'!L786),MAX('T1'!N786,'T2'!L786),COUNTRY_INFO!G786),0))</f>
        <v>0</v>
      </c>
      <c r="AG786" s="217">
        <f>IF(AND(COUNTRY_INFO!K786&gt;0,COUNTRY_INFO!K786&lt;4),IF(Z786&gt;0,IF(COUNTRY_INFO!K786=1, 0, IF(COUNTRY_INFO!K786=2, AF786/(COUNTRY_INFO!G786*0.2)*100, IF(COUNTRY_INFO!K786=3, AF786/COUNTRY_INFO!G786*100))),"-"),0)</f>
        <v>0</v>
      </c>
      <c r="AH786" s="11">
        <f t="shared" si="90"/>
        <v>0</v>
      </c>
      <c r="AI786" s="73">
        <f>IF(AND(COUNTRY_INFO!K786&gt;0,COUNTRY_INFO!K786&lt;4), IF(AC786/Z786*100&lt;&gt;0, IF(AH786/Z786*100&gt;100,100,AH786/Z786*100), "-"),0)</f>
        <v>0</v>
      </c>
      <c r="AJ786" s="261"/>
      <c r="AK786" s="260">
        <f>IF(AND(D786&lt;&gt;0, D786&lt;&gt;"Unknown",D786&lt;&gt;"Stopped",D786&lt;&gt;"Not required"),D786/COUNTRY_INFO!D786, 0)</f>
        <v>0</v>
      </c>
      <c r="AL786" s="260">
        <f>IF(AND(J786&lt;&gt;0,J786&lt;&gt;"Unknown",J786&lt;&gt;"Stopped",J786&lt;&gt;"Not required"),J786/COUNTRY_INFO!D786, 0)</f>
        <v>0</v>
      </c>
      <c r="AM786" s="260">
        <f>IF(AND(P786&lt;&gt;0,P786&lt;&gt;"Unknown",P786&lt;&gt;"Not required"),P786/(COUNTRY_INFO!E786+COUNTRY_INFO!F786), 0)</f>
        <v>1</v>
      </c>
      <c r="AN786" s="260">
        <f>IF(AND(Z786&lt;&gt;0,Z786&lt;&gt;"Unknown",Z786&lt;&gt;"Not required"),IF(COUNTRY_INFO!K786=1,1,IF(COUNTRY_INFO!K786=2,0.5*COUNTRY_INFO!F786/(0.5*COUNTRY_INFO!F786+0.2*COUNTRY_INFO!G786),IF(COUNTRY_INFO!K786=3,COUNTRY_INFO!F786/(COUNTRY_INFO!F786+COUNTRY_INFO!G786)))),0)</f>
        <v>0</v>
      </c>
      <c r="AO786" s="260">
        <f>IF(AND(Z786&lt;&gt;0,Z786&lt;&gt;"Unknown",Z786&lt;&gt;"Not required"),IF(COUNTRY_INFO!K786=1,0,IF(COUNTRY_INFO!K786=2,0.2*COUNTRY_INFO!G786/(0.5*COUNTRY_INFO!F786+0.2*COUNTRY_INFO!G786),IF(COUNTRY_INFO!K786=3,COUNTRY_INFO!G786/(COUNTRY_INFO!F786+COUNTRY_INFO!G786)))),0)</f>
        <v>0</v>
      </c>
      <c r="AP786" s="259">
        <f>MAX(COUNTRY_INFO!D786*AK786*PROFILE!$G$7,COUNTRY_INFO!D786*AL786*PROFILE!$G$7)</f>
        <v>0</v>
      </c>
      <c r="AQ786" s="259">
        <f>MAX(COUNTRY_INFO!D786*AK786*PROFILE!$G$8,COUNTRY_INFO!D786*AL786*PROFILE!$G$8,COUNTRY_INFO!D786*AM786*PROFILE!$G$8)</f>
        <v>12074.9757805098</v>
      </c>
      <c r="AR786" s="259">
        <f>MAX(COUNTRY_INFO!D786*AK786*PROFILE!$G$9,COUNTRY_INFO!D786*AL786*PROFILE!$G$9,COUNTRY_INFO!D786*AM786*PROFILE!$G$9,IF(AND(DISTRICT!Z786&lt;&gt;"Unknown",Z786&lt;&gt;"Not required"),COUNTRY_INFO!O786*DISTRICT!AN786,0))</f>
        <v>25076.194361794947</v>
      </c>
      <c r="AS786" s="259">
        <f>MAX(COUNTRY_INFO!D786*AK786*PROFILE!$G$10,COUNTRY_INFO!D786*AL786*PROFILE!$G$10,IF(AND(DISTRICT!Z786&lt;&gt;"Unknown",Z786&lt;&gt;"Not required"),COUNTRY_INFO!O786*DISTRICT!AO786,0))</f>
        <v>0</v>
      </c>
      <c r="AT786" s="259">
        <f t="shared" si="91"/>
        <v>37151.170142304749</v>
      </c>
      <c r="AU786" s="258">
        <f t="shared" si="86"/>
        <v>0</v>
      </c>
      <c r="AV786" s="259">
        <f>MAX('MDA2'!J786,'T1'!L786,'T2'!J786,T3_R1!K786,T3_R2!K786)</f>
        <v>0</v>
      </c>
      <c r="AW786" s="259">
        <f>MAX('MDA1'!K786,'MDA2'!K786,'MDA3'!I786,'MDA3'!L786,'T1'!M786,'T2'!K786,T3_R1!L786,T3_R2!L786)</f>
        <v>0</v>
      </c>
      <c r="AX786" s="259">
        <f>MAX('MDA1'!L786,'MDA2'!L786,'MDA3'!J786,'MDA3'!M786,'T1'!N786,'T2'!L786,T3_R1!M786,T3_R2!M786)</f>
        <v>0</v>
      </c>
      <c r="AY786" s="259">
        <f t="shared" si="92"/>
        <v>0</v>
      </c>
      <c r="AZ786" s="259">
        <f>MAX('MDA2'!J786,T786)</f>
        <v>0</v>
      </c>
      <c r="BA786" s="259">
        <f>MAX('MDA1'!K786,'MDA2'!K786,'MDA3'!I786,'MDA3'!L786,V786,AD786)</f>
        <v>0</v>
      </c>
      <c r="BB786" s="259">
        <f>MAX('MDA1'!L786,'MDA2'!L786,'MDA3'!J786,'MDA3'!M786,AF786)</f>
        <v>0</v>
      </c>
      <c r="BC786" s="259">
        <f t="shared" si="87"/>
        <v>0</v>
      </c>
      <c r="BD786" s="260">
        <f t="shared" si="88"/>
        <v>0</v>
      </c>
    </row>
    <row r="787" spans="1:56" x14ac:dyDescent="0.2">
      <c r="A787" s="10" t="str">
        <f>IF(COUNTRY_INFO!A787=0," ",COUNTRY_INFO!A787)</f>
        <v>Ethiopia</v>
      </c>
      <c r="B787" s="10" t="str">
        <f>IF(COUNTRY_INFO!B787=0," ",COUNTRY_INFO!B787)</f>
        <v>SomaliDolo</v>
      </c>
      <c r="C787" s="87" t="str">
        <f>IF(COUNTRY_INFO!C787=0," ",COUNTRY_INFO!C787)</f>
        <v>Lahelaw-Yeob</v>
      </c>
      <c r="D787" s="67">
        <f>COUNTRY_INFO!L787</f>
        <v>0</v>
      </c>
      <c r="E787" s="61"/>
      <c r="F787" s="61"/>
      <c r="G787" s="11">
        <f>MAX('MDA1'!M787,'MDA2'!M787)</f>
        <v>0</v>
      </c>
      <c r="H787" s="11">
        <f>IF(AND(COUNTRY_INFO!H787&gt;0,COUNTRY_INFO!H787&lt;4),IF(D787&gt;MAX('MDA1'!M787,'MDA2'!M787),MAX('MDA1'!M787,'MDA2'!M787),D787),0)</f>
        <v>0</v>
      </c>
      <c r="I787" s="73">
        <f>IF(AND(COUNTRY_INFO!H787&gt;0,COUNTRY_INFO!H787&lt;4), IF(G787/D787*100&lt;&gt;0, IF(G787/D787*100&gt;100,100,G787/D787*100), "-"),0)</f>
        <v>0</v>
      </c>
      <c r="J787" s="67">
        <f>COUNTRY_INFO!M787</f>
        <v>0</v>
      </c>
      <c r="K787" s="61"/>
      <c r="L787" s="61"/>
      <c r="M787" s="11">
        <f>MAX('MDA1'!M787,MAX('MDA3'!I787,'MDA3'!L787)+MAX('MDA3'!J787,'MDA3'!M787))</f>
        <v>0</v>
      </c>
      <c r="N787" s="11">
        <f>IF(AND(COUNTRY_INFO!I787&gt;0,COUNTRY_INFO!I787&lt;4),IF(J787&gt;MAX('MDA1'!M787,MAX('MDA3'!I787,'MDA3'!L787)+MAX('MDA3'!J787,'MDA3'!M787)),MAX('MDA1'!M787,MAX('MDA3'!I787,'MDA3'!L787)+MAX('MDA3'!J787,'MDA3'!M787)),J787),0)</f>
        <v>0</v>
      </c>
      <c r="O787" s="73">
        <f>IF(AND(COUNTRY_INFO!I787&gt;0,COUNTRY_INFO!I787&lt;4), IF(M787/J787*100&lt;&gt;0, IF(M787/J787*100&gt;100,100,M787/J787*100), "-"),0)</f>
        <v>0</v>
      </c>
      <c r="P787" s="67">
        <f>COUNTRY_INFO!N787</f>
        <v>0</v>
      </c>
      <c r="Q787" s="61"/>
      <c r="R787" s="61"/>
      <c r="S787" s="11">
        <f>SUM(MAX('MDA2'!J787, 'T1'!L787, MAX(T3_R1!K787, T3_R2!K787)), MAX('MDA1'!K787, 'MDA2'!K787, 'T1'!M787, MAX(T3_R1!L787, T3_R2!L787)), MAX('MDA1'!L787, 'MDA2'!L787, 'T1'!N787, MAX(T3_R1!M787, T3_R2!M787)))</f>
        <v>0</v>
      </c>
      <c r="T787" s="11">
        <f>IF(AND(COUNTRY_INFO!J787&gt;1,COUNTRY_INFO!J787&lt;4),IF(COUNTRY_INFO!E787&gt;MAX('MDA2'!J787,'T1'!L787,MAX(T3_R1!K787,T3_R2!K787)),MAX('MDA2'!J787,'T1'!L787,MAX(T3_R1!K787,T3_R2!K787)),COUNTRY_INFO!E787),0)</f>
        <v>0</v>
      </c>
      <c r="U787" s="217">
        <f>IF(AND(COUNTRY_INFO!J787&gt;1,COUNTRY_INFO!J787&lt;4), IF(T787/COUNTRY_INFO!E787*100&lt;&gt;0, IF(T787/COUNTRY_INFO!E787*100&gt;100,100,T787/COUNTRY_INFO!E787*100), "-"),0)</f>
        <v>0</v>
      </c>
      <c r="V787" s="11">
        <f>IF(AND(COUNTRY_INFO!J787&gt;1,COUNTRY_INFO!J787&lt;4),IF(COUNTRY_INFO!F787&gt;MAX('MDA1'!K787,'MDA2'!K787,'T1'!M787,MAX(T3_R1!L787,T3_R2!L787)),MAX('MDA1'!K787,'MDA2'!K787,'T1'!M787,MAX(T3_R1!L787,T3_R2!L787)),COUNTRY_INFO!F787),0)</f>
        <v>0</v>
      </c>
      <c r="W787" s="217">
        <f>IF(AND(COUNTRY_INFO!J787&gt;1,COUNTRY_INFO!J787&lt;4), IF(V787/COUNTRY_INFO!F787*100&lt;&gt;0, IF(V787/COUNTRY_INFO!F787*100&gt;100,100,V787/COUNTRY_INFO!F787*100), "-"),0)</f>
        <v>0</v>
      </c>
      <c r="X787" s="11">
        <f t="shared" si="89"/>
        <v>0</v>
      </c>
      <c r="Y787" s="73">
        <f>IF(AND(COUNTRY_INFO!J787&gt;1,COUNTRY_INFO!J787&lt;4), IF(S787/P787*100&lt;&gt;0, IF(X787/P787*100&gt;100,100,X787/P787*100), "-"),0)</f>
        <v>0</v>
      </c>
      <c r="Z787" s="67">
        <f>COUNTRY_INFO!O787</f>
        <v>0</v>
      </c>
      <c r="AA787" s="61"/>
      <c r="AB787" s="61"/>
      <c r="AC787" s="11">
        <f>MAX('T1'!L787,'T2'!J787)+MAX('T1'!M787,'T2'!K787)+MAX('T1'!N787,'T2'!L787)</f>
        <v>0</v>
      </c>
      <c r="AD787" s="11">
        <f>IF(COUNTRY_INFO!K787=1,IF(COUNTRY_INFO!F787*0.33&gt;MAX('T1'!M787,'T2'!K787),MAX('T1'!M787,'T2'!K787),COUNTRY_INFO!F787*0.33),IF(COUNTRY_INFO!K787=2,IF(COUNTRY_INFO!F787*0.5&gt;MAX('T1'!M787,'T2'!K787),MAX('T1'!M787,'T2'!K787),COUNTRY_INFO!F787*0.5),IF(COUNTRY_INFO!K787=3,IF(COUNTRY_INFO!F787&gt;MAX('T1'!M787,'T2'!K787),MAX('T1'!M787,'T2'!K787),COUNTRY_INFO!F787),0)))</f>
        <v>0</v>
      </c>
      <c r="AE787" s="217">
        <f>IF(AND(COUNTRY_INFO!K787&gt;0,COUNTRY_INFO!K787&lt;4),IF(Z787&gt;0,IF(COUNTRY_INFO!K787=1, AD787/(COUNTRY_INFO!F787*0.33)*100, IF(COUNTRY_INFO!K787=2, AD787/(COUNTRY_INFO!F787*0.5)*100, IF(COUNTRY_INFO!K787=3, AD787/COUNTRY_INFO!F787*100))),"-"),0)</f>
        <v>0</v>
      </c>
      <c r="AF787" s="11">
        <f>IF(COUNTRY_INFO!K787=2,IF(COUNTRY_INFO!G787*0.2&gt;MAX('T1'!N787,'T2'!L787),MAX('T1'!N787,'T2'!L787),COUNTRY_INFO!G787*0.2),IF(COUNTRY_INFO!K787=3,IF(COUNTRY_INFO!G787&gt;MAX('T1'!N787,'T2'!L787),MAX('T1'!N787,'T2'!L787),COUNTRY_INFO!G787),0))</f>
        <v>0</v>
      </c>
      <c r="AG787" s="217">
        <f>IF(AND(COUNTRY_INFO!K787&gt;0,COUNTRY_INFO!K787&lt;4),IF(Z787&gt;0,IF(COUNTRY_INFO!K787=1, 0, IF(COUNTRY_INFO!K787=2, AF787/(COUNTRY_INFO!G787*0.2)*100, IF(COUNTRY_INFO!K787=3, AF787/COUNTRY_INFO!G787*100))),"-"),0)</f>
        <v>0</v>
      </c>
      <c r="AH787" s="11">
        <f t="shared" si="90"/>
        <v>0</v>
      </c>
      <c r="AI787" s="73">
        <f>IF(AND(COUNTRY_INFO!K787&gt;0,COUNTRY_INFO!K787&lt;4), IF(AC787/Z787*100&lt;&gt;0, IF(AH787/Z787*100&gt;100,100,AH787/Z787*100), "-"),0)</f>
        <v>0</v>
      </c>
      <c r="AJ787" s="261"/>
      <c r="AK787" s="260">
        <f>IF(AND(D787&lt;&gt;0, D787&lt;&gt;"Unknown",D787&lt;&gt;"Stopped",D787&lt;&gt;"Not required"),D787/COUNTRY_INFO!D787, 0)</f>
        <v>0</v>
      </c>
      <c r="AL787" s="260">
        <f>IF(AND(J787&lt;&gt;0,J787&lt;&gt;"Unknown",J787&lt;&gt;"Stopped",J787&lt;&gt;"Not required"),J787/COUNTRY_INFO!D787, 0)</f>
        <v>0</v>
      </c>
      <c r="AM787" s="260">
        <f>IF(AND(P787&lt;&gt;0,P787&lt;&gt;"Unknown",P787&lt;&gt;"Not required"),P787/(COUNTRY_INFO!E787+COUNTRY_INFO!F787), 0)</f>
        <v>0</v>
      </c>
      <c r="AN787" s="260">
        <f>IF(AND(Z787&lt;&gt;0,Z787&lt;&gt;"Unknown",Z787&lt;&gt;"Not required"),IF(COUNTRY_INFO!K787=1,1,IF(COUNTRY_INFO!K787=2,0.5*COUNTRY_INFO!F787/(0.5*COUNTRY_INFO!F787+0.2*COUNTRY_INFO!G787),IF(COUNTRY_INFO!K787=3,COUNTRY_INFO!F787/(COUNTRY_INFO!F787+COUNTRY_INFO!G787)))),0)</f>
        <v>0</v>
      </c>
      <c r="AO787" s="260">
        <f>IF(AND(Z787&lt;&gt;0,Z787&lt;&gt;"Unknown",Z787&lt;&gt;"Not required"),IF(COUNTRY_INFO!K787=1,0,IF(COUNTRY_INFO!K787=2,0.2*COUNTRY_INFO!G787/(0.5*COUNTRY_INFO!F787+0.2*COUNTRY_INFO!G787),IF(COUNTRY_INFO!K787=3,COUNTRY_INFO!G787/(COUNTRY_INFO!F787+COUNTRY_INFO!G787)))),0)</f>
        <v>0</v>
      </c>
      <c r="AP787" s="259">
        <f>MAX(COUNTRY_INFO!D787*AK787*PROFILE!$G$7,COUNTRY_INFO!D787*AL787*PROFILE!$G$7)</f>
        <v>0</v>
      </c>
      <c r="AQ787" s="259">
        <f>MAX(COUNTRY_INFO!D787*AK787*PROFILE!$G$8,COUNTRY_INFO!D787*AL787*PROFILE!$G$8,COUNTRY_INFO!D787*AM787*PROFILE!$G$8)</f>
        <v>0</v>
      </c>
      <c r="AR787" s="259">
        <f>MAX(COUNTRY_INFO!D787*AK787*PROFILE!$G$9,COUNTRY_INFO!D787*AL787*PROFILE!$G$9,COUNTRY_INFO!D787*AM787*PROFILE!$G$9,IF(AND(DISTRICT!Z787&lt;&gt;"Unknown",Z787&lt;&gt;"Not required"),COUNTRY_INFO!O787*DISTRICT!AN787,0))</f>
        <v>0</v>
      </c>
      <c r="AS787" s="259">
        <f>MAX(COUNTRY_INFO!D787*AK787*PROFILE!$G$10,COUNTRY_INFO!D787*AL787*PROFILE!$G$10,IF(AND(DISTRICT!Z787&lt;&gt;"Unknown",Z787&lt;&gt;"Not required"),COUNTRY_INFO!O787*DISTRICT!AO787,0))</f>
        <v>0</v>
      </c>
      <c r="AT787" s="259">
        <f t="shared" si="91"/>
        <v>0</v>
      </c>
      <c r="AU787" s="258">
        <f t="shared" si="86"/>
        <v>0</v>
      </c>
      <c r="AV787" s="259">
        <f>MAX('MDA2'!J787,'T1'!L787,'T2'!J787,T3_R1!K787,T3_R2!K787)</f>
        <v>0</v>
      </c>
      <c r="AW787" s="259">
        <f>MAX('MDA1'!K787,'MDA2'!K787,'MDA3'!I787,'MDA3'!L787,'T1'!M787,'T2'!K787,T3_R1!L787,T3_R2!L787)</f>
        <v>0</v>
      </c>
      <c r="AX787" s="259">
        <f>MAX('MDA1'!L787,'MDA2'!L787,'MDA3'!J787,'MDA3'!M787,'T1'!N787,'T2'!L787,T3_R1!M787,T3_R2!M787)</f>
        <v>0</v>
      </c>
      <c r="AY787" s="259">
        <f t="shared" si="92"/>
        <v>0</v>
      </c>
      <c r="AZ787" s="259">
        <f>MAX('MDA2'!J787,T787)</f>
        <v>0</v>
      </c>
      <c r="BA787" s="259">
        <f>MAX('MDA1'!K787,'MDA2'!K787,'MDA3'!I787,'MDA3'!L787,V787,AD787)</f>
        <v>0</v>
      </c>
      <c r="BB787" s="259">
        <f>MAX('MDA1'!L787,'MDA2'!L787,'MDA3'!J787,'MDA3'!M787,AF787)</f>
        <v>0</v>
      </c>
      <c r="BC787" s="259">
        <f t="shared" si="87"/>
        <v>0</v>
      </c>
      <c r="BD787" s="260">
        <f t="shared" si="88"/>
        <v>0</v>
      </c>
    </row>
    <row r="788" spans="1:56" x14ac:dyDescent="0.2">
      <c r="A788" s="10" t="str">
        <f>IF(COUNTRY_INFO!A788=0," ",COUNTRY_INFO!A788)</f>
        <v>Ethiopia</v>
      </c>
      <c r="B788" s="10" t="str">
        <f>IF(COUNTRY_INFO!B788=0," ",COUNTRY_INFO!B788)</f>
        <v>SomaliDolo</v>
      </c>
      <c r="C788" s="87" t="str">
        <f>IF(COUNTRY_INFO!C788=0," ",COUNTRY_INFO!C788)</f>
        <v>Warder</v>
      </c>
      <c r="D788" s="67">
        <f>COUNTRY_INFO!L788</f>
        <v>0</v>
      </c>
      <c r="E788" s="61"/>
      <c r="F788" s="61"/>
      <c r="G788" s="11">
        <f>MAX('MDA1'!M788,'MDA2'!M788)</f>
        <v>0</v>
      </c>
      <c r="H788" s="11">
        <f>IF(AND(COUNTRY_INFO!H788&gt;0,COUNTRY_INFO!H788&lt;4),IF(D788&gt;MAX('MDA1'!M788,'MDA2'!M788),MAX('MDA1'!M788,'MDA2'!M788),D788),0)</f>
        <v>0</v>
      </c>
      <c r="I788" s="73">
        <f>IF(AND(COUNTRY_INFO!H788&gt;0,COUNTRY_INFO!H788&lt;4), IF(G788/D788*100&lt;&gt;0, IF(G788/D788*100&gt;100,100,G788/D788*100), "-"),0)</f>
        <v>0</v>
      </c>
      <c r="J788" s="67" t="str">
        <f>COUNTRY_INFO!M788</f>
        <v>Unknown</v>
      </c>
      <c r="K788" s="61"/>
      <c r="L788" s="61"/>
      <c r="M788" s="11">
        <f>MAX('MDA1'!M788,MAX('MDA3'!I788,'MDA3'!L788)+MAX('MDA3'!J788,'MDA3'!M788))</f>
        <v>0</v>
      </c>
      <c r="N788" s="11">
        <f>IF(AND(COUNTRY_INFO!I788&gt;0,COUNTRY_INFO!I788&lt;4),IF(J788&gt;MAX('MDA1'!M788,MAX('MDA3'!I788,'MDA3'!L788)+MAX('MDA3'!J788,'MDA3'!M788)),MAX('MDA1'!M788,MAX('MDA3'!I788,'MDA3'!L788)+MAX('MDA3'!J788,'MDA3'!M788)),J788),0)</f>
        <v>0</v>
      </c>
      <c r="O788" s="73">
        <f>IF(AND(COUNTRY_INFO!I788&gt;0,COUNTRY_INFO!I788&lt;4), IF(M788/J788*100&lt;&gt;0, IF(M788/J788*100&gt;100,100,M788/J788*100), "-"),0)</f>
        <v>0</v>
      </c>
      <c r="P788" s="67">
        <f>COUNTRY_INFO!N788</f>
        <v>43533</v>
      </c>
      <c r="Q788" s="61"/>
      <c r="R788" s="61"/>
      <c r="S788" s="11">
        <f>SUM(MAX('MDA2'!J788, 'T1'!L788, MAX(T3_R1!K788, T3_R2!K788)), MAX('MDA1'!K788, 'MDA2'!K788, 'T1'!M788, MAX(T3_R1!L788, T3_R2!L788)), MAX('MDA1'!L788, 'MDA2'!L788, 'T1'!N788, MAX(T3_R1!M788, T3_R2!M788)))</f>
        <v>0</v>
      </c>
      <c r="T788" s="11">
        <f>IF(AND(COUNTRY_INFO!J788&gt;1,COUNTRY_INFO!J788&lt;4),IF(COUNTRY_INFO!E788&gt;MAX('MDA2'!J788,'T1'!L788,MAX(T3_R1!K788,T3_R2!K788)),MAX('MDA2'!J788,'T1'!L788,MAX(T3_R1!K788,T3_R2!K788)),COUNTRY_INFO!E788),0)</f>
        <v>0</v>
      </c>
      <c r="U788" s="217" t="str">
        <f>IF(AND(COUNTRY_INFO!J788&gt;1,COUNTRY_INFO!J788&lt;4), IF(T788/COUNTRY_INFO!E788*100&lt;&gt;0, IF(T788/COUNTRY_INFO!E788*100&gt;100,100,T788/COUNTRY_INFO!E788*100), "-"),0)</f>
        <v>-</v>
      </c>
      <c r="V788" s="11">
        <f>IF(AND(COUNTRY_INFO!J788&gt;1,COUNTRY_INFO!J788&lt;4),IF(COUNTRY_INFO!F788&gt;MAX('MDA1'!K788,'MDA2'!K788,'T1'!M788,MAX(T3_R1!L788,T3_R2!L788)),MAX('MDA1'!K788,'MDA2'!K788,'T1'!M788,MAX(T3_R1!L788,T3_R2!L788)),COUNTRY_INFO!F788),0)</f>
        <v>0</v>
      </c>
      <c r="W788" s="217" t="str">
        <f>IF(AND(COUNTRY_INFO!J788&gt;1,COUNTRY_INFO!J788&lt;4), IF(V788/COUNTRY_INFO!F788*100&lt;&gt;0, IF(V788/COUNTRY_INFO!F788*100&gt;100,100,V788/COUNTRY_INFO!F788*100), "-"),0)</f>
        <v>-</v>
      </c>
      <c r="X788" s="11">
        <f t="shared" si="89"/>
        <v>0</v>
      </c>
      <c r="Y788" s="73" t="str">
        <f>IF(AND(COUNTRY_INFO!J788&gt;1,COUNTRY_INFO!J788&lt;4), IF(S788/P788*100&lt;&gt;0, IF(X788/P788*100&gt;100,100,X788/P788*100), "-"),0)</f>
        <v>-</v>
      </c>
      <c r="Z788" s="67">
        <f>COUNTRY_INFO!O788</f>
        <v>11070.84</v>
      </c>
      <c r="AA788" s="61"/>
      <c r="AB788" s="61"/>
      <c r="AC788" s="11">
        <f>MAX('T1'!L788,'T2'!J788)+MAX('T1'!M788,'T2'!K788)+MAX('T1'!N788,'T2'!L788)</f>
        <v>0</v>
      </c>
      <c r="AD788" s="11">
        <f>IF(COUNTRY_INFO!K788=1,IF(COUNTRY_INFO!F788*0.33&gt;MAX('T1'!M788,'T2'!K788),MAX('T1'!M788,'T2'!K788),COUNTRY_INFO!F788*0.33),IF(COUNTRY_INFO!K788=2,IF(COUNTRY_INFO!F788*0.5&gt;MAX('T1'!M788,'T2'!K788),MAX('T1'!M788,'T2'!K788),COUNTRY_INFO!F788*0.5),IF(COUNTRY_INFO!K788=3,IF(COUNTRY_INFO!F788&gt;MAX('T1'!M788,'T2'!K788),MAX('T1'!M788,'T2'!K788),COUNTRY_INFO!F788),0)))</f>
        <v>0</v>
      </c>
      <c r="AE788" s="217">
        <f>IF(AND(COUNTRY_INFO!K788&gt;0,COUNTRY_INFO!K788&lt;4),IF(Z788&gt;0,IF(COUNTRY_INFO!K788=1, AD788/(COUNTRY_INFO!F788*0.33)*100, IF(COUNTRY_INFO!K788=2, AD788/(COUNTRY_INFO!F788*0.5)*100, IF(COUNTRY_INFO!K788=3, AD788/COUNTRY_INFO!F788*100))),"-"),0)</f>
        <v>0</v>
      </c>
      <c r="AF788" s="11">
        <f>IF(COUNTRY_INFO!K788=2,IF(COUNTRY_INFO!G788*0.2&gt;MAX('T1'!N788,'T2'!L788),MAX('T1'!N788,'T2'!L788),COUNTRY_INFO!G788*0.2),IF(COUNTRY_INFO!K788=3,IF(COUNTRY_INFO!G788&gt;MAX('T1'!N788,'T2'!L788),MAX('T1'!N788,'T2'!L788),COUNTRY_INFO!G788),0))</f>
        <v>0</v>
      </c>
      <c r="AG788" s="217">
        <f>IF(AND(COUNTRY_INFO!K788&gt;0,COUNTRY_INFO!K788&lt;4),IF(Z788&gt;0,IF(COUNTRY_INFO!K788=1, 0, IF(COUNTRY_INFO!K788=2, AF788/(COUNTRY_INFO!G788*0.2)*100, IF(COUNTRY_INFO!K788=3, AF788/COUNTRY_INFO!G788*100))),"-"),0)</f>
        <v>0</v>
      </c>
      <c r="AH788" s="11">
        <f t="shared" si="90"/>
        <v>0</v>
      </c>
      <c r="AI788" s="73" t="str">
        <f>IF(AND(COUNTRY_INFO!K788&gt;0,COUNTRY_INFO!K788&lt;4), IF(AC788/Z788*100&lt;&gt;0, IF(AH788/Z788*100&gt;100,100,AH788/Z788*100), "-"),0)</f>
        <v>-</v>
      </c>
      <c r="AJ788" s="261"/>
      <c r="AK788" s="260">
        <f>IF(AND(D788&lt;&gt;0, D788&lt;&gt;"Unknown",D788&lt;&gt;"Stopped",D788&lt;&gt;"Not required"),D788/COUNTRY_INFO!D788, 0)</f>
        <v>0</v>
      </c>
      <c r="AL788" s="260">
        <f>IF(AND(J788&lt;&gt;0,J788&lt;&gt;"Unknown",J788&lt;&gt;"Stopped",J788&lt;&gt;"Not required"),J788/COUNTRY_INFO!D788, 0)</f>
        <v>0</v>
      </c>
      <c r="AM788" s="260">
        <f>IF(AND(P788&lt;&gt;0,P788&lt;&gt;"Unknown",P788&lt;&gt;"Not required"),P788/(COUNTRY_INFO!E788+COUNTRY_INFO!F788), 0)</f>
        <v>1</v>
      </c>
      <c r="AN788" s="260">
        <f>IF(AND(Z788&lt;&gt;0,Z788&lt;&gt;"Unknown",Z788&lt;&gt;"Not required"),IF(COUNTRY_INFO!K788=1,1,IF(COUNTRY_INFO!K788=2,0.5*COUNTRY_INFO!F788/(0.5*COUNTRY_INFO!F788+0.2*COUNTRY_INFO!G788),IF(COUNTRY_INFO!K788=3,COUNTRY_INFO!F788/(COUNTRY_INFO!F788+COUNTRY_INFO!G788)))),0)</f>
        <v>1</v>
      </c>
      <c r="AO788" s="260">
        <f>IF(AND(Z788&lt;&gt;0,Z788&lt;&gt;"Unknown",Z788&lt;&gt;"Not required"),IF(COUNTRY_INFO!K788=1,0,IF(COUNTRY_INFO!K788=2,0.2*COUNTRY_INFO!G788/(0.5*COUNTRY_INFO!F788+0.2*COUNTRY_INFO!G788),IF(COUNTRY_INFO!K788=3,COUNTRY_INFO!G788/(COUNTRY_INFO!F788+COUNTRY_INFO!G788)))),0)</f>
        <v>0</v>
      </c>
      <c r="AP788" s="259">
        <f>MAX(COUNTRY_INFO!D788*AK788*PROFILE!$G$7,COUNTRY_INFO!D788*AL788*PROFILE!$G$7)</f>
        <v>0</v>
      </c>
      <c r="AQ788" s="259">
        <f>MAX(COUNTRY_INFO!D788*AK788*PROFILE!$G$8,COUNTRY_INFO!D788*AL788*PROFILE!$G$8,COUNTRY_INFO!D788*AM788*PROFILE!$G$8)</f>
        <v>14455.610356355006</v>
      </c>
      <c r="AR788" s="259">
        <f>MAX(COUNTRY_INFO!D788*AK788*PROFILE!$G$9,COUNTRY_INFO!D788*AL788*PROFILE!$G$9,COUNTRY_INFO!D788*AM788*PROFILE!$G$9,IF(AND(DISTRICT!Z788&lt;&gt;"Unknown",Z788&lt;&gt;"Not required"),COUNTRY_INFO!O788*DISTRICT!AN788,0))</f>
        <v>30020.076354888541</v>
      </c>
      <c r="AS788" s="259">
        <f>MAX(COUNTRY_INFO!D788*AK788*PROFILE!$G$10,COUNTRY_INFO!D788*AL788*PROFILE!$G$10,IF(AND(DISTRICT!Z788&lt;&gt;"Unknown",Z788&lt;&gt;"Not required"),COUNTRY_INFO!O788*DISTRICT!AO788,0))</f>
        <v>0</v>
      </c>
      <c r="AT788" s="259">
        <f t="shared" si="91"/>
        <v>44475.686711243543</v>
      </c>
      <c r="AU788" s="258">
        <f t="shared" si="86"/>
        <v>0</v>
      </c>
      <c r="AV788" s="259">
        <f>MAX('MDA2'!J788,'T1'!L788,'T2'!J788,T3_R1!K788,T3_R2!K788)</f>
        <v>0</v>
      </c>
      <c r="AW788" s="259">
        <f>MAX('MDA1'!K788,'MDA2'!K788,'MDA3'!I788,'MDA3'!L788,'T1'!M788,'T2'!K788,T3_R1!L788,T3_R2!L788)</f>
        <v>0</v>
      </c>
      <c r="AX788" s="259">
        <f>MAX('MDA1'!L788,'MDA2'!L788,'MDA3'!J788,'MDA3'!M788,'T1'!N788,'T2'!L788,T3_R1!M788,T3_R2!M788)</f>
        <v>0</v>
      </c>
      <c r="AY788" s="259">
        <f t="shared" si="92"/>
        <v>0</v>
      </c>
      <c r="AZ788" s="259">
        <f>MAX('MDA2'!J788,T788)</f>
        <v>0</v>
      </c>
      <c r="BA788" s="259">
        <f>MAX('MDA1'!K788,'MDA2'!K788,'MDA3'!I788,'MDA3'!L788,V788,AD788)</f>
        <v>0</v>
      </c>
      <c r="BB788" s="259">
        <f>MAX('MDA1'!L788,'MDA2'!L788,'MDA3'!J788,'MDA3'!M788,AF788)</f>
        <v>0</v>
      </c>
      <c r="BC788" s="259">
        <f t="shared" si="87"/>
        <v>0</v>
      </c>
      <c r="BD788" s="260">
        <f t="shared" si="88"/>
        <v>0</v>
      </c>
    </row>
    <row r="789" spans="1:56" x14ac:dyDescent="0.2">
      <c r="A789" s="10" t="str">
        <f>IF(COUNTRY_INFO!A789=0," ",COUNTRY_INFO!A789)</f>
        <v>Ethiopia</v>
      </c>
      <c r="B789" s="10" t="str">
        <f>IF(COUNTRY_INFO!B789=0," ",COUNTRY_INFO!B789)</f>
        <v>SomaliErer</v>
      </c>
      <c r="C789" s="87" t="str">
        <f>IF(COUNTRY_INFO!C789=0," ",COUNTRY_INFO!C789)</f>
        <v>Fik</v>
      </c>
      <c r="D789" s="67">
        <f>COUNTRY_INFO!L789</f>
        <v>0</v>
      </c>
      <c r="E789" s="61"/>
      <c r="F789" s="61"/>
      <c r="G789" s="11">
        <f>MAX('MDA1'!M789,'MDA2'!M789)</f>
        <v>0</v>
      </c>
      <c r="H789" s="11">
        <f>IF(AND(COUNTRY_INFO!H789&gt;0,COUNTRY_INFO!H789&lt;4),IF(D789&gt;MAX('MDA1'!M789,'MDA2'!M789),MAX('MDA1'!M789,'MDA2'!M789),D789),0)</f>
        <v>0</v>
      </c>
      <c r="I789" s="73">
        <f>IF(AND(COUNTRY_INFO!H789&gt;0,COUNTRY_INFO!H789&lt;4), IF(G789/D789*100&lt;&gt;0, IF(G789/D789*100&gt;100,100,G789/D789*100), "-"),0)</f>
        <v>0</v>
      </c>
      <c r="J789" s="67" t="str">
        <f>COUNTRY_INFO!M789</f>
        <v>Unknown</v>
      </c>
      <c r="K789" s="61"/>
      <c r="L789" s="61"/>
      <c r="M789" s="11">
        <f>MAX('MDA1'!M789,MAX('MDA3'!I789,'MDA3'!L789)+MAX('MDA3'!J789,'MDA3'!M789))</f>
        <v>0</v>
      </c>
      <c r="N789" s="11">
        <f>IF(AND(COUNTRY_INFO!I789&gt;0,COUNTRY_INFO!I789&lt;4),IF(J789&gt;MAX('MDA1'!M789,MAX('MDA3'!I789,'MDA3'!L789)+MAX('MDA3'!J789,'MDA3'!M789)),MAX('MDA1'!M789,MAX('MDA3'!I789,'MDA3'!L789)+MAX('MDA3'!J789,'MDA3'!M789)),J789),0)</f>
        <v>0</v>
      </c>
      <c r="O789" s="73">
        <f>IF(AND(COUNTRY_INFO!I789&gt;0,COUNTRY_INFO!I789&lt;4), IF(M789/J789*100&lt;&gt;0, IF(M789/J789*100&gt;100,100,M789/J789*100), "-"),0)</f>
        <v>0</v>
      </c>
      <c r="P789" s="67">
        <f>COUNTRY_INFO!N789</f>
        <v>0</v>
      </c>
      <c r="Q789" s="61"/>
      <c r="R789" s="61"/>
      <c r="S789" s="11">
        <f>SUM(MAX('MDA2'!J789, 'T1'!L789, MAX(T3_R1!K789, T3_R2!K789)), MAX('MDA1'!K789, 'MDA2'!K789, 'T1'!M789, MAX(T3_R1!L789, T3_R2!L789)), MAX('MDA1'!L789, 'MDA2'!L789, 'T1'!N789, MAX(T3_R1!M789, T3_R2!M789)))</f>
        <v>0</v>
      </c>
      <c r="T789" s="11">
        <f>IF(AND(COUNTRY_INFO!J789&gt;1,COUNTRY_INFO!J789&lt;4),IF(COUNTRY_INFO!E789&gt;MAX('MDA2'!J789,'T1'!L789,MAX(T3_R1!K789,T3_R2!K789)),MAX('MDA2'!J789,'T1'!L789,MAX(T3_R1!K789,T3_R2!K789)),COUNTRY_INFO!E789),0)</f>
        <v>0</v>
      </c>
      <c r="U789" s="217">
        <f>IF(AND(COUNTRY_INFO!J789&gt;1,COUNTRY_INFO!J789&lt;4), IF(T789/COUNTRY_INFO!E789*100&lt;&gt;0, IF(T789/COUNTRY_INFO!E789*100&gt;100,100,T789/COUNTRY_INFO!E789*100), "-"),0)</f>
        <v>0</v>
      </c>
      <c r="V789" s="11">
        <f>IF(AND(COUNTRY_INFO!J789&gt;1,COUNTRY_INFO!J789&lt;4),IF(COUNTRY_INFO!F789&gt;MAX('MDA1'!K789,'MDA2'!K789,'T1'!M789,MAX(T3_R1!L789,T3_R2!L789)),MAX('MDA1'!K789,'MDA2'!K789,'T1'!M789,MAX(T3_R1!L789,T3_R2!L789)),COUNTRY_INFO!F789),0)</f>
        <v>0</v>
      </c>
      <c r="W789" s="217">
        <f>IF(AND(COUNTRY_INFO!J789&gt;1,COUNTRY_INFO!J789&lt;4), IF(V789/COUNTRY_INFO!F789*100&lt;&gt;0, IF(V789/COUNTRY_INFO!F789*100&gt;100,100,V789/COUNTRY_INFO!F789*100), "-"),0)</f>
        <v>0</v>
      </c>
      <c r="X789" s="11">
        <f t="shared" si="89"/>
        <v>0</v>
      </c>
      <c r="Y789" s="73">
        <f>IF(AND(COUNTRY_INFO!J789&gt;1,COUNTRY_INFO!J789&lt;4), IF(S789/P789*100&lt;&gt;0, IF(X789/P789*100&gt;100,100,X789/P789*100), "-"),0)</f>
        <v>0</v>
      </c>
      <c r="Z789" s="67">
        <f>COUNTRY_INFO!O789</f>
        <v>0</v>
      </c>
      <c r="AA789" s="61"/>
      <c r="AB789" s="61"/>
      <c r="AC789" s="11">
        <f>MAX('T1'!L789,'T2'!J789)+MAX('T1'!M789,'T2'!K789)+MAX('T1'!N789,'T2'!L789)</f>
        <v>0</v>
      </c>
      <c r="AD789" s="11">
        <f>IF(COUNTRY_INFO!K789=1,IF(COUNTRY_INFO!F789*0.33&gt;MAX('T1'!M789,'T2'!K789),MAX('T1'!M789,'T2'!K789),COUNTRY_INFO!F789*0.33),IF(COUNTRY_INFO!K789=2,IF(COUNTRY_INFO!F789*0.5&gt;MAX('T1'!M789,'T2'!K789),MAX('T1'!M789,'T2'!K789),COUNTRY_INFO!F789*0.5),IF(COUNTRY_INFO!K789=3,IF(COUNTRY_INFO!F789&gt;MAX('T1'!M789,'T2'!K789),MAX('T1'!M789,'T2'!K789),COUNTRY_INFO!F789),0)))</f>
        <v>0</v>
      </c>
      <c r="AE789" s="217">
        <f>IF(AND(COUNTRY_INFO!K789&gt;0,COUNTRY_INFO!K789&lt;4),IF(Z789&gt;0,IF(COUNTRY_INFO!K789=1, AD789/(COUNTRY_INFO!F789*0.33)*100, IF(COUNTRY_INFO!K789=2, AD789/(COUNTRY_INFO!F789*0.5)*100, IF(COUNTRY_INFO!K789=3, AD789/COUNTRY_INFO!F789*100))),"-"),0)</f>
        <v>0</v>
      </c>
      <c r="AF789" s="11">
        <f>IF(COUNTRY_INFO!K789=2,IF(COUNTRY_INFO!G789*0.2&gt;MAX('T1'!N789,'T2'!L789),MAX('T1'!N789,'T2'!L789),COUNTRY_INFO!G789*0.2),IF(COUNTRY_INFO!K789=3,IF(COUNTRY_INFO!G789&gt;MAX('T1'!N789,'T2'!L789),MAX('T1'!N789,'T2'!L789),COUNTRY_INFO!G789),0))</f>
        <v>0</v>
      </c>
      <c r="AG789" s="217">
        <f>IF(AND(COUNTRY_INFO!K789&gt;0,COUNTRY_INFO!K789&lt;4),IF(Z789&gt;0,IF(COUNTRY_INFO!K789=1, 0, IF(COUNTRY_INFO!K789=2, AF789/(COUNTRY_INFO!G789*0.2)*100, IF(COUNTRY_INFO!K789=3, AF789/COUNTRY_INFO!G789*100))),"-"),0)</f>
        <v>0</v>
      </c>
      <c r="AH789" s="11">
        <f t="shared" si="90"/>
        <v>0</v>
      </c>
      <c r="AI789" s="73">
        <f>IF(AND(COUNTRY_INFO!K789&gt;0,COUNTRY_INFO!K789&lt;4), IF(AC789/Z789*100&lt;&gt;0, IF(AH789/Z789*100&gt;100,100,AH789/Z789*100), "-"),0)</f>
        <v>0</v>
      </c>
      <c r="AJ789" s="261"/>
      <c r="AK789" s="260">
        <f>IF(AND(D789&lt;&gt;0, D789&lt;&gt;"Unknown",D789&lt;&gt;"Stopped",D789&lt;&gt;"Not required"),D789/COUNTRY_INFO!D789, 0)</f>
        <v>0</v>
      </c>
      <c r="AL789" s="260">
        <f>IF(AND(J789&lt;&gt;0,J789&lt;&gt;"Unknown",J789&lt;&gt;"Stopped",J789&lt;&gt;"Not required"),J789/COUNTRY_INFO!D789, 0)</f>
        <v>0</v>
      </c>
      <c r="AM789" s="260">
        <f>IF(AND(P789&lt;&gt;0,P789&lt;&gt;"Unknown",P789&lt;&gt;"Not required"),P789/(COUNTRY_INFO!E789+COUNTRY_INFO!F789), 0)</f>
        <v>0</v>
      </c>
      <c r="AN789" s="260">
        <f>IF(AND(Z789&lt;&gt;0,Z789&lt;&gt;"Unknown",Z789&lt;&gt;"Not required"),IF(COUNTRY_INFO!K789=1,1,IF(COUNTRY_INFO!K789=2,0.5*COUNTRY_INFO!F789/(0.5*COUNTRY_INFO!F789+0.2*COUNTRY_INFO!G789),IF(COUNTRY_INFO!K789=3,COUNTRY_INFO!F789/(COUNTRY_INFO!F789+COUNTRY_INFO!G789)))),0)</f>
        <v>0</v>
      </c>
      <c r="AO789" s="260">
        <f>IF(AND(Z789&lt;&gt;0,Z789&lt;&gt;"Unknown",Z789&lt;&gt;"Not required"),IF(COUNTRY_INFO!K789=1,0,IF(COUNTRY_INFO!K789=2,0.2*COUNTRY_INFO!G789/(0.5*COUNTRY_INFO!F789+0.2*COUNTRY_INFO!G789),IF(COUNTRY_INFO!K789=3,COUNTRY_INFO!G789/(COUNTRY_INFO!F789+COUNTRY_INFO!G789)))),0)</f>
        <v>0</v>
      </c>
      <c r="AP789" s="259">
        <f>MAX(COUNTRY_INFO!D789*AK789*PROFILE!$G$7,COUNTRY_INFO!D789*AL789*PROFILE!$G$7)</f>
        <v>0</v>
      </c>
      <c r="AQ789" s="259">
        <f>MAX(COUNTRY_INFO!D789*AK789*PROFILE!$G$8,COUNTRY_INFO!D789*AL789*PROFILE!$G$8,COUNTRY_INFO!D789*AM789*PROFILE!$G$8)</f>
        <v>0</v>
      </c>
      <c r="AR789" s="259">
        <f>MAX(COUNTRY_INFO!D789*AK789*PROFILE!$G$9,COUNTRY_INFO!D789*AL789*PROFILE!$G$9,COUNTRY_INFO!D789*AM789*PROFILE!$G$9,IF(AND(DISTRICT!Z789&lt;&gt;"Unknown",Z789&lt;&gt;"Not required"),COUNTRY_INFO!O789*DISTRICT!AN789,0))</f>
        <v>0</v>
      </c>
      <c r="AS789" s="259">
        <f>MAX(COUNTRY_INFO!D789*AK789*PROFILE!$G$10,COUNTRY_INFO!D789*AL789*PROFILE!$G$10,IF(AND(DISTRICT!Z789&lt;&gt;"Unknown",Z789&lt;&gt;"Not required"),COUNTRY_INFO!O789*DISTRICT!AO789,0))</f>
        <v>0</v>
      </c>
      <c r="AT789" s="259">
        <f t="shared" si="91"/>
        <v>0</v>
      </c>
      <c r="AU789" s="258">
        <f t="shared" si="86"/>
        <v>0</v>
      </c>
      <c r="AV789" s="259">
        <f>MAX('MDA2'!J789,'T1'!L789,'T2'!J789,T3_R1!K789,T3_R2!K789)</f>
        <v>0</v>
      </c>
      <c r="AW789" s="259">
        <f>MAX('MDA1'!K789,'MDA2'!K789,'MDA3'!I789,'MDA3'!L789,'T1'!M789,'T2'!K789,T3_R1!L789,T3_R2!L789)</f>
        <v>0</v>
      </c>
      <c r="AX789" s="259">
        <f>MAX('MDA1'!L789,'MDA2'!L789,'MDA3'!J789,'MDA3'!M789,'T1'!N789,'T2'!L789,T3_R1!M789,T3_R2!M789)</f>
        <v>0</v>
      </c>
      <c r="AY789" s="259">
        <f t="shared" si="92"/>
        <v>0</v>
      </c>
      <c r="AZ789" s="259">
        <f>MAX('MDA2'!J789,T789)</f>
        <v>0</v>
      </c>
      <c r="BA789" s="259">
        <f>MAX('MDA1'!K789,'MDA2'!K789,'MDA3'!I789,'MDA3'!L789,V789,AD789)</f>
        <v>0</v>
      </c>
      <c r="BB789" s="259">
        <f>MAX('MDA1'!L789,'MDA2'!L789,'MDA3'!J789,'MDA3'!M789,AF789)</f>
        <v>0</v>
      </c>
      <c r="BC789" s="259">
        <f t="shared" si="87"/>
        <v>0</v>
      </c>
      <c r="BD789" s="260">
        <f t="shared" si="88"/>
        <v>0</v>
      </c>
    </row>
    <row r="790" spans="1:56" x14ac:dyDescent="0.2">
      <c r="A790" s="10" t="str">
        <f>IF(COUNTRY_INFO!A790=0," ",COUNTRY_INFO!A790)</f>
        <v>Ethiopia</v>
      </c>
      <c r="B790" s="10" t="str">
        <f>IF(COUNTRY_INFO!B790=0," ",COUNTRY_INFO!B790)</f>
        <v>SomaliErer</v>
      </c>
      <c r="C790" s="87" t="str">
        <f>IF(COUNTRY_INFO!C790=0," ",COUNTRY_INFO!C790)</f>
        <v>Mayamulku</v>
      </c>
      <c r="D790" s="67">
        <f>COUNTRY_INFO!L790</f>
        <v>0</v>
      </c>
      <c r="E790" s="61"/>
      <c r="F790" s="61"/>
      <c r="G790" s="11">
        <f>MAX('MDA1'!M790,'MDA2'!M790)</f>
        <v>0</v>
      </c>
      <c r="H790" s="11">
        <f>IF(AND(COUNTRY_INFO!H790&gt;0,COUNTRY_INFO!H790&lt;4),IF(D790&gt;MAX('MDA1'!M790,'MDA2'!M790),MAX('MDA1'!M790,'MDA2'!M790),D790),0)</f>
        <v>0</v>
      </c>
      <c r="I790" s="73">
        <f>IF(AND(COUNTRY_INFO!H790&gt;0,COUNTRY_INFO!H790&lt;4), IF(G790/D790*100&lt;&gt;0, IF(G790/D790*100&gt;100,100,G790/D790*100), "-"),0)</f>
        <v>0</v>
      </c>
      <c r="J790" s="67" t="str">
        <f>COUNTRY_INFO!M790</f>
        <v>Unknown</v>
      </c>
      <c r="K790" s="61"/>
      <c r="L790" s="61"/>
      <c r="M790" s="11">
        <f>MAX('MDA1'!M790,MAX('MDA3'!I790,'MDA3'!L790)+MAX('MDA3'!J790,'MDA3'!M790))</f>
        <v>0</v>
      </c>
      <c r="N790" s="11">
        <f>IF(AND(COUNTRY_INFO!I790&gt;0,COUNTRY_INFO!I790&lt;4),IF(J790&gt;MAX('MDA1'!M790,MAX('MDA3'!I790,'MDA3'!L790)+MAX('MDA3'!J790,'MDA3'!M790)),MAX('MDA1'!M790,MAX('MDA3'!I790,'MDA3'!L790)+MAX('MDA3'!J790,'MDA3'!M790)),J790),0)</f>
        <v>0</v>
      </c>
      <c r="O790" s="73">
        <f>IF(AND(COUNTRY_INFO!I790&gt;0,COUNTRY_INFO!I790&lt;4), IF(M790/J790*100&lt;&gt;0, IF(M790/J790*100&gt;100,100,M790/J790*100), "-"),0)</f>
        <v>0</v>
      </c>
      <c r="P790" s="67" t="str">
        <f>COUNTRY_INFO!N790</f>
        <v>Unknown</v>
      </c>
      <c r="Q790" s="61"/>
      <c r="R790" s="61"/>
      <c r="S790" s="11">
        <f>SUM(MAX('MDA2'!J790, 'T1'!L790, MAX(T3_R1!K790, T3_R2!K790)), MAX('MDA1'!K790, 'MDA2'!K790, 'T1'!M790, MAX(T3_R1!L790, T3_R2!L790)), MAX('MDA1'!L790, 'MDA2'!L790, 'T1'!N790, MAX(T3_R1!M790, T3_R2!M790)))</f>
        <v>0</v>
      </c>
      <c r="T790" s="11">
        <f>IF(AND(COUNTRY_INFO!J790&gt;1,COUNTRY_INFO!J790&lt;4),IF(COUNTRY_INFO!E790&gt;MAX('MDA2'!J790,'T1'!L790,MAX(T3_R1!K790,T3_R2!K790)),MAX('MDA2'!J790,'T1'!L790,MAX(T3_R1!K790,T3_R2!K790)),COUNTRY_INFO!E790),0)</f>
        <v>0</v>
      </c>
      <c r="U790" s="217">
        <f>IF(AND(COUNTRY_INFO!J790&gt;1,COUNTRY_INFO!J790&lt;4), IF(T790/COUNTRY_INFO!E790*100&lt;&gt;0, IF(T790/COUNTRY_INFO!E790*100&gt;100,100,T790/COUNTRY_INFO!E790*100), "-"),0)</f>
        <v>0</v>
      </c>
      <c r="V790" s="11">
        <f>IF(AND(COUNTRY_INFO!J790&gt;1,COUNTRY_INFO!J790&lt;4),IF(COUNTRY_INFO!F790&gt;MAX('MDA1'!K790,'MDA2'!K790,'T1'!M790,MAX(T3_R1!L790,T3_R2!L790)),MAX('MDA1'!K790,'MDA2'!K790,'T1'!M790,MAX(T3_R1!L790,T3_R2!L790)),COUNTRY_INFO!F790),0)</f>
        <v>0</v>
      </c>
      <c r="W790" s="217">
        <f>IF(AND(COUNTRY_INFO!J790&gt;1,COUNTRY_INFO!J790&lt;4), IF(V790/COUNTRY_INFO!F790*100&lt;&gt;0, IF(V790/COUNTRY_INFO!F790*100&gt;100,100,V790/COUNTRY_INFO!F790*100), "-"),0)</f>
        <v>0</v>
      </c>
      <c r="X790" s="11">
        <f t="shared" si="89"/>
        <v>0</v>
      </c>
      <c r="Y790" s="73">
        <f>IF(AND(COUNTRY_INFO!J790&gt;1,COUNTRY_INFO!J790&lt;4), IF(S790/P790*100&lt;&gt;0, IF(X790/P790*100&gt;100,100,X790/P790*100), "-"),0)</f>
        <v>0</v>
      </c>
      <c r="Z790" s="67" t="str">
        <f>COUNTRY_INFO!O790</f>
        <v>Unknown</v>
      </c>
      <c r="AA790" s="61"/>
      <c r="AB790" s="61"/>
      <c r="AC790" s="11">
        <f>MAX('T1'!L790,'T2'!J790)+MAX('T1'!M790,'T2'!K790)+MAX('T1'!N790,'T2'!L790)</f>
        <v>0</v>
      </c>
      <c r="AD790" s="11">
        <f>IF(COUNTRY_INFO!K790=1,IF(COUNTRY_INFO!F790*0.33&gt;MAX('T1'!M790,'T2'!K790),MAX('T1'!M790,'T2'!K790),COUNTRY_INFO!F790*0.33),IF(COUNTRY_INFO!K790=2,IF(COUNTRY_INFO!F790*0.5&gt;MAX('T1'!M790,'T2'!K790),MAX('T1'!M790,'T2'!K790),COUNTRY_INFO!F790*0.5),IF(COUNTRY_INFO!K790=3,IF(COUNTRY_INFO!F790&gt;MAX('T1'!M790,'T2'!K790),MAX('T1'!M790,'T2'!K790),COUNTRY_INFO!F790),0)))</f>
        <v>0</v>
      </c>
      <c r="AE790" s="217">
        <f>IF(AND(COUNTRY_INFO!K790&gt;0,COUNTRY_INFO!K790&lt;4),IF(Z790&gt;0,IF(COUNTRY_INFO!K790=1, AD790/(COUNTRY_INFO!F790*0.33)*100, IF(COUNTRY_INFO!K790=2, AD790/(COUNTRY_INFO!F790*0.5)*100, IF(COUNTRY_INFO!K790=3, AD790/COUNTRY_INFO!F790*100))),"-"),0)</f>
        <v>0</v>
      </c>
      <c r="AF790" s="11">
        <f>IF(COUNTRY_INFO!K790=2,IF(COUNTRY_INFO!G790*0.2&gt;MAX('T1'!N790,'T2'!L790),MAX('T1'!N790,'T2'!L790),COUNTRY_INFO!G790*0.2),IF(COUNTRY_INFO!K790=3,IF(COUNTRY_INFO!G790&gt;MAX('T1'!N790,'T2'!L790),MAX('T1'!N790,'T2'!L790),COUNTRY_INFO!G790),0))</f>
        <v>0</v>
      </c>
      <c r="AG790" s="217">
        <f>IF(AND(COUNTRY_INFO!K790&gt;0,COUNTRY_INFO!K790&lt;4),IF(Z790&gt;0,IF(COUNTRY_INFO!K790=1, 0, IF(COUNTRY_INFO!K790=2, AF790/(COUNTRY_INFO!G790*0.2)*100, IF(COUNTRY_INFO!K790=3, AF790/COUNTRY_INFO!G790*100))),"-"),0)</f>
        <v>0</v>
      </c>
      <c r="AH790" s="11">
        <f t="shared" si="90"/>
        <v>0</v>
      </c>
      <c r="AI790" s="73">
        <f>IF(AND(COUNTRY_INFO!K790&gt;0,COUNTRY_INFO!K790&lt;4), IF(AC790/Z790*100&lt;&gt;0, IF(AH790/Z790*100&gt;100,100,AH790/Z790*100), "-"),0)</f>
        <v>0</v>
      </c>
      <c r="AJ790" s="261"/>
      <c r="AK790" s="260">
        <f>IF(AND(D790&lt;&gt;0, D790&lt;&gt;"Unknown",D790&lt;&gt;"Stopped",D790&lt;&gt;"Not required"),D790/COUNTRY_INFO!D790, 0)</f>
        <v>0</v>
      </c>
      <c r="AL790" s="260">
        <f>IF(AND(J790&lt;&gt;0,J790&lt;&gt;"Unknown",J790&lt;&gt;"Stopped",J790&lt;&gt;"Not required"),J790/COUNTRY_INFO!D790, 0)</f>
        <v>0</v>
      </c>
      <c r="AM790" s="260">
        <f>IF(AND(P790&lt;&gt;0,P790&lt;&gt;"Unknown",P790&lt;&gt;"Not required"),P790/(COUNTRY_INFO!E790+COUNTRY_INFO!F790), 0)</f>
        <v>0</v>
      </c>
      <c r="AN790" s="260">
        <f>IF(AND(Z790&lt;&gt;0,Z790&lt;&gt;"Unknown",Z790&lt;&gt;"Not required"),IF(COUNTRY_INFO!K790=1,1,IF(COUNTRY_INFO!K790=2,0.5*COUNTRY_INFO!F790/(0.5*COUNTRY_INFO!F790+0.2*COUNTRY_INFO!G790),IF(COUNTRY_INFO!K790=3,COUNTRY_INFO!F790/(COUNTRY_INFO!F790+COUNTRY_INFO!G790)))),0)</f>
        <v>0</v>
      </c>
      <c r="AO790" s="260">
        <f>IF(AND(Z790&lt;&gt;0,Z790&lt;&gt;"Unknown",Z790&lt;&gt;"Not required"),IF(COUNTRY_INFO!K790=1,0,IF(COUNTRY_INFO!K790=2,0.2*COUNTRY_INFO!G790/(0.5*COUNTRY_INFO!F790+0.2*COUNTRY_INFO!G790),IF(COUNTRY_INFO!K790=3,COUNTRY_INFO!G790/(COUNTRY_INFO!F790+COUNTRY_INFO!G790)))),0)</f>
        <v>0</v>
      </c>
      <c r="AP790" s="259">
        <f>MAX(COUNTRY_INFO!D790*AK790*PROFILE!$G$7,COUNTRY_INFO!D790*AL790*PROFILE!$G$7)</f>
        <v>0</v>
      </c>
      <c r="AQ790" s="259">
        <f>MAX(COUNTRY_INFO!D790*AK790*PROFILE!$G$8,COUNTRY_INFO!D790*AL790*PROFILE!$G$8,COUNTRY_INFO!D790*AM790*PROFILE!$G$8)</f>
        <v>0</v>
      </c>
      <c r="AR790" s="259">
        <f>MAX(COUNTRY_INFO!D790*AK790*PROFILE!$G$9,COUNTRY_INFO!D790*AL790*PROFILE!$G$9,COUNTRY_INFO!D790*AM790*PROFILE!$G$9,IF(AND(DISTRICT!Z790&lt;&gt;"Unknown",Z790&lt;&gt;"Not required"),COUNTRY_INFO!O790*DISTRICT!AN790,0))</f>
        <v>0</v>
      </c>
      <c r="AS790" s="259">
        <f>MAX(COUNTRY_INFO!D790*AK790*PROFILE!$G$10,COUNTRY_INFO!D790*AL790*PROFILE!$G$10,IF(AND(DISTRICT!Z790&lt;&gt;"Unknown",Z790&lt;&gt;"Not required"),COUNTRY_INFO!O790*DISTRICT!AO790,0))</f>
        <v>0</v>
      </c>
      <c r="AT790" s="259">
        <f t="shared" si="91"/>
        <v>0</v>
      </c>
      <c r="AU790" s="258">
        <f t="shared" si="86"/>
        <v>0</v>
      </c>
      <c r="AV790" s="259">
        <f>MAX('MDA2'!J790,'T1'!L790,'T2'!J790,T3_R1!K790,T3_R2!K790)</f>
        <v>0</v>
      </c>
      <c r="AW790" s="259">
        <f>MAX('MDA1'!K790,'MDA2'!K790,'MDA3'!I790,'MDA3'!L790,'T1'!M790,'T2'!K790,T3_R1!L790,T3_R2!L790)</f>
        <v>0</v>
      </c>
      <c r="AX790" s="259">
        <f>MAX('MDA1'!L790,'MDA2'!L790,'MDA3'!J790,'MDA3'!M790,'T1'!N790,'T2'!L790,T3_R1!M790,T3_R2!M790)</f>
        <v>0</v>
      </c>
      <c r="AY790" s="259">
        <f t="shared" si="92"/>
        <v>0</v>
      </c>
      <c r="AZ790" s="259">
        <f>MAX('MDA2'!J790,T790)</f>
        <v>0</v>
      </c>
      <c r="BA790" s="259">
        <f>MAX('MDA1'!K790,'MDA2'!K790,'MDA3'!I790,'MDA3'!L790,V790,AD790)</f>
        <v>0</v>
      </c>
      <c r="BB790" s="259">
        <f>MAX('MDA1'!L790,'MDA2'!L790,'MDA3'!J790,'MDA3'!M790,AF790)</f>
        <v>0</v>
      </c>
      <c r="BC790" s="259">
        <f t="shared" si="87"/>
        <v>0</v>
      </c>
      <c r="BD790" s="260">
        <f t="shared" si="88"/>
        <v>0</v>
      </c>
    </row>
    <row r="791" spans="1:56" x14ac:dyDescent="0.2">
      <c r="A791" s="10" t="str">
        <f>IF(COUNTRY_INFO!A791=0," ",COUNTRY_INFO!A791)</f>
        <v>Ethiopia</v>
      </c>
      <c r="B791" s="10" t="str">
        <f>IF(COUNTRY_INFO!B791=0," ",COUNTRY_INFO!B791)</f>
        <v>SomaliErer</v>
      </c>
      <c r="C791" s="87" t="str">
        <f>IF(COUNTRY_INFO!C791=0," ",COUNTRY_INFO!C791)</f>
        <v>Qubi</v>
      </c>
      <c r="D791" s="67">
        <f>COUNTRY_INFO!L791</f>
        <v>0</v>
      </c>
      <c r="E791" s="61"/>
      <c r="F791" s="61"/>
      <c r="G791" s="11">
        <f>MAX('MDA1'!M791,'MDA2'!M791)</f>
        <v>0</v>
      </c>
      <c r="H791" s="11">
        <f>IF(AND(COUNTRY_INFO!H791&gt;0,COUNTRY_INFO!H791&lt;4),IF(D791&gt;MAX('MDA1'!M791,'MDA2'!M791),MAX('MDA1'!M791,'MDA2'!M791),D791),0)</f>
        <v>0</v>
      </c>
      <c r="I791" s="73">
        <f>IF(AND(COUNTRY_INFO!H791&gt;0,COUNTRY_INFO!H791&lt;4), IF(G791/D791*100&lt;&gt;0, IF(G791/D791*100&gt;100,100,G791/D791*100), "-"),0)</f>
        <v>0</v>
      </c>
      <c r="J791" s="67" t="str">
        <f>COUNTRY_INFO!M791</f>
        <v>Unknown</v>
      </c>
      <c r="K791" s="61"/>
      <c r="L791" s="61"/>
      <c r="M791" s="11">
        <f>MAX('MDA1'!M791,MAX('MDA3'!I791,'MDA3'!L791)+MAX('MDA3'!J791,'MDA3'!M791))</f>
        <v>0</v>
      </c>
      <c r="N791" s="11">
        <f>IF(AND(COUNTRY_INFO!I791&gt;0,COUNTRY_INFO!I791&lt;4),IF(J791&gt;MAX('MDA1'!M791,MAX('MDA3'!I791,'MDA3'!L791)+MAX('MDA3'!J791,'MDA3'!M791)),MAX('MDA1'!M791,MAX('MDA3'!I791,'MDA3'!L791)+MAX('MDA3'!J791,'MDA3'!M791)),J791),0)</f>
        <v>0</v>
      </c>
      <c r="O791" s="73">
        <f>IF(AND(COUNTRY_INFO!I791&gt;0,COUNTRY_INFO!I791&lt;4), IF(M791/J791*100&lt;&gt;0, IF(M791/J791*100&gt;100,100,M791/J791*100), "-"),0)</f>
        <v>0</v>
      </c>
      <c r="P791" s="67" t="str">
        <f>COUNTRY_INFO!N791</f>
        <v>Unknown</v>
      </c>
      <c r="Q791" s="61"/>
      <c r="R791" s="61"/>
      <c r="S791" s="11">
        <f>SUM(MAX('MDA2'!J791, 'T1'!L791, MAX(T3_R1!K791, T3_R2!K791)), MAX('MDA1'!K791, 'MDA2'!K791, 'T1'!M791, MAX(T3_R1!L791, T3_R2!L791)), MAX('MDA1'!L791, 'MDA2'!L791, 'T1'!N791, MAX(T3_R1!M791, T3_R2!M791)))</f>
        <v>0</v>
      </c>
      <c r="T791" s="11">
        <f>IF(AND(COUNTRY_INFO!J791&gt;1,COUNTRY_INFO!J791&lt;4),IF(COUNTRY_INFO!E791&gt;MAX('MDA2'!J791,'T1'!L791,MAX(T3_R1!K791,T3_R2!K791)),MAX('MDA2'!J791,'T1'!L791,MAX(T3_R1!K791,T3_R2!K791)),COUNTRY_INFO!E791),0)</f>
        <v>0</v>
      </c>
      <c r="U791" s="217">
        <f>IF(AND(COUNTRY_INFO!J791&gt;1,COUNTRY_INFO!J791&lt;4), IF(T791/COUNTRY_INFO!E791*100&lt;&gt;0, IF(T791/COUNTRY_INFO!E791*100&gt;100,100,T791/COUNTRY_INFO!E791*100), "-"),0)</f>
        <v>0</v>
      </c>
      <c r="V791" s="11">
        <f>IF(AND(COUNTRY_INFO!J791&gt;1,COUNTRY_INFO!J791&lt;4),IF(COUNTRY_INFO!F791&gt;MAX('MDA1'!K791,'MDA2'!K791,'T1'!M791,MAX(T3_R1!L791,T3_R2!L791)),MAX('MDA1'!K791,'MDA2'!K791,'T1'!M791,MAX(T3_R1!L791,T3_R2!L791)),COUNTRY_INFO!F791),0)</f>
        <v>0</v>
      </c>
      <c r="W791" s="217">
        <f>IF(AND(COUNTRY_INFO!J791&gt;1,COUNTRY_INFO!J791&lt;4), IF(V791/COUNTRY_INFO!F791*100&lt;&gt;0, IF(V791/COUNTRY_INFO!F791*100&gt;100,100,V791/COUNTRY_INFO!F791*100), "-"),0)</f>
        <v>0</v>
      </c>
      <c r="X791" s="11">
        <f t="shared" si="89"/>
        <v>0</v>
      </c>
      <c r="Y791" s="73">
        <f>IF(AND(COUNTRY_INFO!J791&gt;1,COUNTRY_INFO!J791&lt;4), IF(S791/P791*100&lt;&gt;0, IF(X791/P791*100&gt;100,100,X791/P791*100), "-"),0)</f>
        <v>0</v>
      </c>
      <c r="Z791" s="67" t="str">
        <f>COUNTRY_INFO!O791</f>
        <v>Unknown</v>
      </c>
      <c r="AA791" s="61"/>
      <c r="AB791" s="61"/>
      <c r="AC791" s="11">
        <f>MAX('T1'!L791,'T2'!J791)+MAX('T1'!M791,'T2'!K791)+MAX('T1'!N791,'T2'!L791)</f>
        <v>0</v>
      </c>
      <c r="AD791" s="11">
        <f>IF(COUNTRY_INFO!K791=1,IF(COUNTRY_INFO!F791*0.33&gt;MAX('T1'!M791,'T2'!K791),MAX('T1'!M791,'T2'!K791),COUNTRY_INFO!F791*0.33),IF(COUNTRY_INFO!K791=2,IF(COUNTRY_INFO!F791*0.5&gt;MAX('T1'!M791,'T2'!K791),MAX('T1'!M791,'T2'!K791),COUNTRY_INFO!F791*0.5),IF(COUNTRY_INFO!K791=3,IF(COUNTRY_INFO!F791&gt;MAX('T1'!M791,'T2'!K791),MAX('T1'!M791,'T2'!K791),COUNTRY_INFO!F791),0)))</f>
        <v>0</v>
      </c>
      <c r="AE791" s="217">
        <f>IF(AND(COUNTRY_INFO!K791&gt;0,COUNTRY_INFO!K791&lt;4),IF(Z791&gt;0,IF(COUNTRY_INFO!K791=1, AD791/(COUNTRY_INFO!F791*0.33)*100, IF(COUNTRY_INFO!K791=2, AD791/(COUNTRY_INFO!F791*0.5)*100, IF(COUNTRY_INFO!K791=3, AD791/COUNTRY_INFO!F791*100))),"-"),0)</f>
        <v>0</v>
      </c>
      <c r="AF791" s="11">
        <f>IF(COUNTRY_INFO!K791=2,IF(COUNTRY_INFO!G791*0.2&gt;MAX('T1'!N791,'T2'!L791),MAX('T1'!N791,'T2'!L791),COUNTRY_INFO!G791*0.2),IF(COUNTRY_INFO!K791=3,IF(COUNTRY_INFO!G791&gt;MAX('T1'!N791,'T2'!L791),MAX('T1'!N791,'T2'!L791),COUNTRY_INFO!G791),0))</f>
        <v>0</v>
      </c>
      <c r="AG791" s="217">
        <f>IF(AND(COUNTRY_INFO!K791&gt;0,COUNTRY_INFO!K791&lt;4),IF(Z791&gt;0,IF(COUNTRY_INFO!K791=1, 0, IF(COUNTRY_INFO!K791=2, AF791/(COUNTRY_INFO!G791*0.2)*100, IF(COUNTRY_INFO!K791=3, AF791/COUNTRY_INFO!G791*100))),"-"),0)</f>
        <v>0</v>
      </c>
      <c r="AH791" s="11">
        <f t="shared" si="90"/>
        <v>0</v>
      </c>
      <c r="AI791" s="73">
        <f>IF(AND(COUNTRY_INFO!K791&gt;0,COUNTRY_INFO!K791&lt;4), IF(AC791/Z791*100&lt;&gt;0, IF(AH791/Z791*100&gt;100,100,AH791/Z791*100), "-"),0)</f>
        <v>0</v>
      </c>
      <c r="AJ791" s="261"/>
      <c r="AK791" s="260">
        <f>IF(AND(D791&lt;&gt;0, D791&lt;&gt;"Unknown",D791&lt;&gt;"Stopped",D791&lt;&gt;"Not required"),D791/COUNTRY_INFO!D791, 0)</f>
        <v>0</v>
      </c>
      <c r="AL791" s="260">
        <f>IF(AND(J791&lt;&gt;0,J791&lt;&gt;"Unknown",J791&lt;&gt;"Stopped",J791&lt;&gt;"Not required"),J791/COUNTRY_INFO!D791, 0)</f>
        <v>0</v>
      </c>
      <c r="AM791" s="260">
        <f>IF(AND(P791&lt;&gt;0,P791&lt;&gt;"Unknown",P791&lt;&gt;"Not required"),P791/(COUNTRY_INFO!E791+COUNTRY_INFO!F791), 0)</f>
        <v>0</v>
      </c>
      <c r="AN791" s="260">
        <f>IF(AND(Z791&lt;&gt;0,Z791&lt;&gt;"Unknown",Z791&lt;&gt;"Not required"),IF(COUNTRY_INFO!K791=1,1,IF(COUNTRY_INFO!K791=2,0.5*COUNTRY_INFO!F791/(0.5*COUNTRY_INFO!F791+0.2*COUNTRY_INFO!G791),IF(COUNTRY_INFO!K791=3,COUNTRY_INFO!F791/(COUNTRY_INFO!F791+COUNTRY_INFO!G791)))),0)</f>
        <v>0</v>
      </c>
      <c r="AO791" s="260">
        <f>IF(AND(Z791&lt;&gt;0,Z791&lt;&gt;"Unknown",Z791&lt;&gt;"Not required"),IF(COUNTRY_INFO!K791=1,0,IF(COUNTRY_INFO!K791=2,0.2*COUNTRY_INFO!G791/(0.5*COUNTRY_INFO!F791+0.2*COUNTRY_INFO!G791),IF(COUNTRY_INFO!K791=3,COUNTRY_INFO!G791/(COUNTRY_INFO!F791+COUNTRY_INFO!G791)))),0)</f>
        <v>0</v>
      </c>
      <c r="AP791" s="259">
        <f>MAX(COUNTRY_INFO!D791*AK791*PROFILE!$G$7,COUNTRY_INFO!D791*AL791*PROFILE!$G$7)</f>
        <v>0</v>
      </c>
      <c r="AQ791" s="259">
        <f>MAX(COUNTRY_INFO!D791*AK791*PROFILE!$G$8,COUNTRY_INFO!D791*AL791*PROFILE!$G$8,COUNTRY_INFO!D791*AM791*PROFILE!$G$8)</f>
        <v>0</v>
      </c>
      <c r="AR791" s="259">
        <f>MAX(COUNTRY_INFO!D791*AK791*PROFILE!$G$9,COUNTRY_INFO!D791*AL791*PROFILE!$G$9,COUNTRY_INFO!D791*AM791*PROFILE!$G$9,IF(AND(DISTRICT!Z791&lt;&gt;"Unknown",Z791&lt;&gt;"Not required"),COUNTRY_INFO!O791*DISTRICT!AN791,0))</f>
        <v>0</v>
      </c>
      <c r="AS791" s="259">
        <f>MAX(COUNTRY_INFO!D791*AK791*PROFILE!$G$10,COUNTRY_INFO!D791*AL791*PROFILE!$G$10,IF(AND(DISTRICT!Z791&lt;&gt;"Unknown",Z791&lt;&gt;"Not required"),COUNTRY_INFO!O791*DISTRICT!AO791,0))</f>
        <v>0</v>
      </c>
      <c r="AT791" s="259">
        <f t="shared" si="91"/>
        <v>0</v>
      </c>
      <c r="AU791" s="258">
        <f t="shared" si="86"/>
        <v>0</v>
      </c>
      <c r="AV791" s="259">
        <f>MAX('MDA2'!J791,'T1'!L791,'T2'!J791,T3_R1!K791,T3_R2!K791)</f>
        <v>0</v>
      </c>
      <c r="AW791" s="259">
        <f>MAX('MDA1'!K791,'MDA2'!K791,'MDA3'!I791,'MDA3'!L791,'T1'!M791,'T2'!K791,T3_R1!L791,T3_R2!L791)</f>
        <v>0</v>
      </c>
      <c r="AX791" s="259">
        <f>MAX('MDA1'!L791,'MDA2'!L791,'MDA3'!J791,'MDA3'!M791,'T1'!N791,'T2'!L791,T3_R1!M791,T3_R2!M791)</f>
        <v>0</v>
      </c>
      <c r="AY791" s="259">
        <f t="shared" si="92"/>
        <v>0</v>
      </c>
      <c r="AZ791" s="259">
        <f>MAX('MDA2'!J791,T791)</f>
        <v>0</v>
      </c>
      <c r="BA791" s="259">
        <f>MAX('MDA1'!K791,'MDA2'!K791,'MDA3'!I791,'MDA3'!L791,V791,AD791)</f>
        <v>0</v>
      </c>
      <c r="BB791" s="259">
        <f>MAX('MDA1'!L791,'MDA2'!L791,'MDA3'!J791,'MDA3'!M791,AF791)</f>
        <v>0</v>
      </c>
      <c r="BC791" s="259">
        <f t="shared" si="87"/>
        <v>0</v>
      </c>
      <c r="BD791" s="260">
        <f t="shared" si="88"/>
        <v>0</v>
      </c>
    </row>
    <row r="792" spans="1:56" x14ac:dyDescent="0.2">
      <c r="A792" s="10" t="str">
        <f>IF(COUNTRY_INFO!A792=0," ",COUNTRY_INFO!A792)</f>
        <v>Ethiopia</v>
      </c>
      <c r="B792" s="10" t="str">
        <f>IF(COUNTRY_INFO!B792=0," ",COUNTRY_INFO!B792)</f>
        <v>SomaliErer</v>
      </c>
      <c r="C792" s="87" t="str">
        <f>IF(COUNTRY_INFO!C792=0," ",COUNTRY_INFO!C792)</f>
        <v xml:space="preserve">Wangay </v>
      </c>
      <c r="D792" s="67">
        <f>COUNTRY_INFO!L792</f>
        <v>0</v>
      </c>
      <c r="E792" s="61"/>
      <c r="F792" s="61"/>
      <c r="G792" s="11">
        <f>MAX('MDA1'!M792,'MDA2'!M792)</f>
        <v>0</v>
      </c>
      <c r="H792" s="11">
        <f>IF(AND(COUNTRY_INFO!H792&gt;0,COUNTRY_INFO!H792&lt;4),IF(D792&gt;MAX('MDA1'!M792,'MDA2'!M792),MAX('MDA1'!M792,'MDA2'!M792),D792),0)</f>
        <v>0</v>
      </c>
      <c r="I792" s="73">
        <f>IF(AND(COUNTRY_INFO!H792&gt;0,COUNTRY_INFO!H792&lt;4), IF(G792/D792*100&lt;&gt;0, IF(G792/D792*100&gt;100,100,G792/D792*100), "-"),0)</f>
        <v>0</v>
      </c>
      <c r="J792" s="67">
        <f>COUNTRY_INFO!M792</f>
        <v>0</v>
      </c>
      <c r="K792" s="61"/>
      <c r="L792" s="61"/>
      <c r="M792" s="11">
        <f>MAX('MDA1'!M792,MAX('MDA3'!I792,'MDA3'!L792)+MAX('MDA3'!J792,'MDA3'!M792))</f>
        <v>0</v>
      </c>
      <c r="N792" s="11">
        <f>IF(AND(COUNTRY_INFO!I792&gt;0,COUNTRY_INFO!I792&lt;4),IF(J792&gt;MAX('MDA1'!M792,MAX('MDA3'!I792,'MDA3'!L792)+MAX('MDA3'!J792,'MDA3'!M792)),MAX('MDA1'!M792,MAX('MDA3'!I792,'MDA3'!L792)+MAX('MDA3'!J792,'MDA3'!M792)),J792),0)</f>
        <v>0</v>
      </c>
      <c r="O792" s="73">
        <f>IF(AND(COUNTRY_INFO!I792&gt;0,COUNTRY_INFO!I792&lt;4), IF(M792/J792*100&lt;&gt;0, IF(M792/J792*100&gt;100,100,M792/J792*100), "-"),0)</f>
        <v>0</v>
      </c>
      <c r="P792" s="67">
        <f>COUNTRY_INFO!N792</f>
        <v>0</v>
      </c>
      <c r="Q792" s="61"/>
      <c r="R792" s="61"/>
      <c r="S792" s="11">
        <f>SUM(MAX('MDA2'!J792, 'T1'!L792, MAX(T3_R1!K792, T3_R2!K792)), MAX('MDA1'!K792, 'MDA2'!K792, 'T1'!M792, MAX(T3_R1!L792, T3_R2!L792)), MAX('MDA1'!L792, 'MDA2'!L792, 'T1'!N792, MAX(T3_R1!M792, T3_R2!M792)))</f>
        <v>0</v>
      </c>
      <c r="T792" s="11">
        <f>IF(AND(COUNTRY_INFO!J792&gt;1,COUNTRY_INFO!J792&lt;4),IF(COUNTRY_INFO!E792&gt;MAX('MDA2'!J792,'T1'!L792,MAX(T3_R1!K792,T3_R2!K792)),MAX('MDA2'!J792,'T1'!L792,MAX(T3_R1!K792,T3_R2!K792)),COUNTRY_INFO!E792),0)</f>
        <v>0</v>
      </c>
      <c r="U792" s="217">
        <f>IF(AND(COUNTRY_INFO!J792&gt;1,COUNTRY_INFO!J792&lt;4), IF(T792/COUNTRY_INFO!E792*100&lt;&gt;0, IF(T792/COUNTRY_INFO!E792*100&gt;100,100,T792/COUNTRY_INFO!E792*100), "-"),0)</f>
        <v>0</v>
      </c>
      <c r="V792" s="11">
        <f>IF(AND(COUNTRY_INFO!J792&gt;1,COUNTRY_INFO!J792&lt;4),IF(COUNTRY_INFO!F792&gt;MAX('MDA1'!K792,'MDA2'!K792,'T1'!M792,MAX(T3_R1!L792,T3_R2!L792)),MAX('MDA1'!K792,'MDA2'!K792,'T1'!M792,MAX(T3_R1!L792,T3_R2!L792)),COUNTRY_INFO!F792),0)</f>
        <v>0</v>
      </c>
      <c r="W792" s="217">
        <f>IF(AND(COUNTRY_INFO!J792&gt;1,COUNTRY_INFO!J792&lt;4), IF(V792/COUNTRY_INFO!F792*100&lt;&gt;0, IF(V792/COUNTRY_INFO!F792*100&gt;100,100,V792/COUNTRY_INFO!F792*100), "-"),0)</f>
        <v>0</v>
      </c>
      <c r="X792" s="11">
        <f t="shared" si="89"/>
        <v>0</v>
      </c>
      <c r="Y792" s="73">
        <f>IF(AND(COUNTRY_INFO!J792&gt;1,COUNTRY_INFO!J792&lt;4), IF(S792/P792*100&lt;&gt;0, IF(X792/P792*100&gt;100,100,X792/P792*100), "-"),0)</f>
        <v>0</v>
      </c>
      <c r="Z792" s="67">
        <f>COUNTRY_INFO!O792</f>
        <v>0</v>
      </c>
      <c r="AA792" s="61"/>
      <c r="AB792" s="61"/>
      <c r="AC792" s="11">
        <f>MAX('T1'!L792,'T2'!J792)+MAX('T1'!M792,'T2'!K792)+MAX('T1'!N792,'T2'!L792)</f>
        <v>0</v>
      </c>
      <c r="AD792" s="11">
        <f>IF(COUNTRY_INFO!K792=1,IF(COUNTRY_INFO!F792*0.33&gt;MAX('T1'!M792,'T2'!K792),MAX('T1'!M792,'T2'!K792),COUNTRY_INFO!F792*0.33),IF(COUNTRY_INFO!K792=2,IF(COUNTRY_INFO!F792*0.5&gt;MAX('T1'!M792,'T2'!K792),MAX('T1'!M792,'T2'!K792),COUNTRY_INFO!F792*0.5),IF(COUNTRY_INFO!K792=3,IF(COUNTRY_INFO!F792&gt;MAX('T1'!M792,'T2'!K792),MAX('T1'!M792,'T2'!K792),COUNTRY_INFO!F792),0)))</f>
        <v>0</v>
      </c>
      <c r="AE792" s="217">
        <f>IF(AND(COUNTRY_INFO!K792&gt;0,COUNTRY_INFO!K792&lt;4),IF(Z792&gt;0,IF(COUNTRY_INFO!K792=1, AD792/(COUNTRY_INFO!F792*0.33)*100, IF(COUNTRY_INFO!K792=2, AD792/(COUNTRY_INFO!F792*0.5)*100, IF(COUNTRY_INFO!K792=3, AD792/COUNTRY_INFO!F792*100))),"-"),0)</f>
        <v>0</v>
      </c>
      <c r="AF792" s="11">
        <f>IF(COUNTRY_INFO!K792=2,IF(COUNTRY_INFO!G792*0.2&gt;MAX('T1'!N792,'T2'!L792),MAX('T1'!N792,'T2'!L792),COUNTRY_INFO!G792*0.2),IF(COUNTRY_INFO!K792=3,IF(COUNTRY_INFO!G792&gt;MAX('T1'!N792,'T2'!L792),MAX('T1'!N792,'T2'!L792),COUNTRY_INFO!G792),0))</f>
        <v>0</v>
      </c>
      <c r="AG792" s="217">
        <f>IF(AND(COUNTRY_INFO!K792&gt;0,COUNTRY_INFO!K792&lt;4),IF(Z792&gt;0,IF(COUNTRY_INFO!K792=1, 0, IF(COUNTRY_INFO!K792=2, AF792/(COUNTRY_INFO!G792*0.2)*100, IF(COUNTRY_INFO!K792=3, AF792/COUNTRY_INFO!G792*100))),"-"),0)</f>
        <v>0</v>
      </c>
      <c r="AH792" s="11">
        <f t="shared" si="90"/>
        <v>0</v>
      </c>
      <c r="AI792" s="73">
        <f>IF(AND(COUNTRY_INFO!K792&gt;0,COUNTRY_INFO!K792&lt;4), IF(AC792/Z792*100&lt;&gt;0, IF(AH792/Z792*100&gt;100,100,AH792/Z792*100), "-"),0)</f>
        <v>0</v>
      </c>
      <c r="AJ792" s="261"/>
      <c r="AK792" s="260">
        <f>IF(AND(D792&lt;&gt;0, D792&lt;&gt;"Unknown",D792&lt;&gt;"Stopped",D792&lt;&gt;"Not required"),D792/COUNTRY_INFO!D792, 0)</f>
        <v>0</v>
      </c>
      <c r="AL792" s="260">
        <f>IF(AND(J792&lt;&gt;0,J792&lt;&gt;"Unknown",J792&lt;&gt;"Stopped",J792&lt;&gt;"Not required"),J792/COUNTRY_INFO!D792, 0)</f>
        <v>0</v>
      </c>
      <c r="AM792" s="260">
        <f>IF(AND(P792&lt;&gt;0,P792&lt;&gt;"Unknown",P792&lt;&gt;"Not required"),P792/(COUNTRY_INFO!E792+COUNTRY_INFO!F792), 0)</f>
        <v>0</v>
      </c>
      <c r="AN792" s="260">
        <f>IF(AND(Z792&lt;&gt;0,Z792&lt;&gt;"Unknown",Z792&lt;&gt;"Not required"),IF(COUNTRY_INFO!K792=1,1,IF(COUNTRY_INFO!K792=2,0.5*COUNTRY_INFO!F792/(0.5*COUNTRY_INFO!F792+0.2*COUNTRY_INFO!G792),IF(COUNTRY_INFO!K792=3,COUNTRY_INFO!F792/(COUNTRY_INFO!F792+COUNTRY_INFO!G792)))),0)</f>
        <v>0</v>
      </c>
      <c r="AO792" s="260">
        <f>IF(AND(Z792&lt;&gt;0,Z792&lt;&gt;"Unknown",Z792&lt;&gt;"Not required"),IF(COUNTRY_INFO!K792=1,0,IF(COUNTRY_INFO!K792=2,0.2*COUNTRY_INFO!G792/(0.5*COUNTRY_INFO!F792+0.2*COUNTRY_INFO!G792),IF(COUNTRY_INFO!K792=3,COUNTRY_INFO!G792/(COUNTRY_INFO!F792+COUNTRY_INFO!G792)))),0)</f>
        <v>0</v>
      </c>
      <c r="AP792" s="259">
        <f>MAX(COUNTRY_INFO!D792*AK792*PROFILE!$G$7,COUNTRY_INFO!D792*AL792*PROFILE!$G$7)</f>
        <v>0</v>
      </c>
      <c r="AQ792" s="259">
        <f>MAX(COUNTRY_INFO!D792*AK792*PROFILE!$G$8,COUNTRY_INFO!D792*AL792*PROFILE!$G$8,COUNTRY_INFO!D792*AM792*PROFILE!$G$8)</f>
        <v>0</v>
      </c>
      <c r="AR792" s="259">
        <f>MAX(COUNTRY_INFO!D792*AK792*PROFILE!$G$9,COUNTRY_INFO!D792*AL792*PROFILE!$G$9,COUNTRY_INFO!D792*AM792*PROFILE!$G$9,IF(AND(DISTRICT!Z792&lt;&gt;"Unknown",Z792&lt;&gt;"Not required"),COUNTRY_INFO!O792*DISTRICT!AN792,0))</f>
        <v>0</v>
      </c>
      <c r="AS792" s="259">
        <f>MAX(COUNTRY_INFO!D792*AK792*PROFILE!$G$10,COUNTRY_INFO!D792*AL792*PROFILE!$G$10,IF(AND(DISTRICT!Z792&lt;&gt;"Unknown",Z792&lt;&gt;"Not required"),COUNTRY_INFO!O792*DISTRICT!AO792,0))</f>
        <v>0</v>
      </c>
      <c r="AT792" s="259">
        <f t="shared" si="91"/>
        <v>0</v>
      </c>
      <c r="AU792" s="258">
        <f t="shared" si="86"/>
        <v>0</v>
      </c>
      <c r="AV792" s="259">
        <f>MAX('MDA2'!J792,'T1'!L792,'T2'!J792,T3_R1!K792,T3_R2!K792)</f>
        <v>0</v>
      </c>
      <c r="AW792" s="259">
        <f>MAX('MDA1'!K792,'MDA2'!K792,'MDA3'!I792,'MDA3'!L792,'T1'!M792,'T2'!K792,T3_R1!L792,T3_R2!L792)</f>
        <v>0</v>
      </c>
      <c r="AX792" s="259">
        <f>MAX('MDA1'!L792,'MDA2'!L792,'MDA3'!J792,'MDA3'!M792,'T1'!N792,'T2'!L792,T3_R1!M792,T3_R2!M792)</f>
        <v>0</v>
      </c>
      <c r="AY792" s="259">
        <f t="shared" si="92"/>
        <v>0</v>
      </c>
      <c r="AZ792" s="259">
        <f>MAX('MDA2'!J792,T792)</f>
        <v>0</v>
      </c>
      <c r="BA792" s="259">
        <f>MAX('MDA1'!K792,'MDA2'!K792,'MDA3'!I792,'MDA3'!L792,V792,AD792)</f>
        <v>0</v>
      </c>
      <c r="BB792" s="259">
        <f>MAX('MDA1'!L792,'MDA2'!L792,'MDA3'!J792,'MDA3'!M792,AF792)</f>
        <v>0</v>
      </c>
      <c r="BC792" s="259">
        <f t="shared" si="87"/>
        <v>0</v>
      </c>
      <c r="BD792" s="260">
        <f t="shared" si="88"/>
        <v>0</v>
      </c>
    </row>
    <row r="793" spans="1:56" x14ac:dyDescent="0.2">
      <c r="A793" s="10" t="str">
        <f>IF(COUNTRY_INFO!A793=0," ",COUNTRY_INFO!A793)</f>
        <v>Ethiopia</v>
      </c>
      <c r="B793" s="10" t="str">
        <f>IF(COUNTRY_INFO!B793=0," ",COUNTRY_INFO!B793)</f>
        <v>SomaliErer</v>
      </c>
      <c r="C793" s="87" t="str">
        <f>IF(COUNTRY_INFO!C793=0," ",COUNTRY_INFO!C793)</f>
        <v xml:space="preserve">Yaxoob </v>
      </c>
      <c r="D793" s="67">
        <f>COUNTRY_INFO!L793</f>
        <v>0</v>
      </c>
      <c r="E793" s="61"/>
      <c r="F793" s="61"/>
      <c r="G793" s="11">
        <f>MAX('MDA1'!M793,'MDA2'!M793)</f>
        <v>0</v>
      </c>
      <c r="H793" s="11">
        <f>IF(AND(COUNTRY_INFO!H793&gt;0,COUNTRY_INFO!H793&lt;4),IF(D793&gt;MAX('MDA1'!M793,'MDA2'!M793),MAX('MDA1'!M793,'MDA2'!M793),D793),0)</f>
        <v>0</v>
      </c>
      <c r="I793" s="73">
        <f>IF(AND(COUNTRY_INFO!H793&gt;0,COUNTRY_INFO!H793&lt;4), IF(G793/D793*100&lt;&gt;0, IF(G793/D793*100&gt;100,100,G793/D793*100), "-"),0)</f>
        <v>0</v>
      </c>
      <c r="J793" s="67">
        <f>COUNTRY_INFO!M793</f>
        <v>0</v>
      </c>
      <c r="K793" s="61"/>
      <c r="L793" s="61"/>
      <c r="M793" s="11">
        <f>MAX('MDA1'!M793,MAX('MDA3'!I793,'MDA3'!L793)+MAX('MDA3'!J793,'MDA3'!M793))</f>
        <v>0</v>
      </c>
      <c r="N793" s="11">
        <f>IF(AND(COUNTRY_INFO!I793&gt;0,COUNTRY_INFO!I793&lt;4),IF(J793&gt;MAX('MDA1'!M793,MAX('MDA3'!I793,'MDA3'!L793)+MAX('MDA3'!J793,'MDA3'!M793)),MAX('MDA1'!M793,MAX('MDA3'!I793,'MDA3'!L793)+MAX('MDA3'!J793,'MDA3'!M793)),J793),0)</f>
        <v>0</v>
      </c>
      <c r="O793" s="73">
        <f>IF(AND(COUNTRY_INFO!I793&gt;0,COUNTRY_INFO!I793&lt;4), IF(M793/J793*100&lt;&gt;0, IF(M793/J793*100&gt;100,100,M793/J793*100), "-"),0)</f>
        <v>0</v>
      </c>
      <c r="P793" s="67">
        <f>COUNTRY_INFO!N793</f>
        <v>0</v>
      </c>
      <c r="Q793" s="61"/>
      <c r="R793" s="61"/>
      <c r="S793" s="11">
        <f>SUM(MAX('MDA2'!J793, 'T1'!L793, MAX(T3_R1!K793, T3_R2!K793)), MAX('MDA1'!K793, 'MDA2'!K793, 'T1'!M793, MAX(T3_R1!L793, T3_R2!L793)), MAX('MDA1'!L793, 'MDA2'!L793, 'T1'!N793, MAX(T3_R1!M793, T3_R2!M793)))</f>
        <v>0</v>
      </c>
      <c r="T793" s="11">
        <f>IF(AND(COUNTRY_INFO!J793&gt;1,COUNTRY_INFO!J793&lt;4),IF(COUNTRY_INFO!E793&gt;MAX('MDA2'!J793,'T1'!L793,MAX(T3_R1!K793,T3_R2!K793)),MAX('MDA2'!J793,'T1'!L793,MAX(T3_R1!K793,T3_R2!K793)),COUNTRY_INFO!E793),0)</f>
        <v>0</v>
      </c>
      <c r="U793" s="217">
        <f>IF(AND(COUNTRY_INFO!J793&gt;1,COUNTRY_INFO!J793&lt;4), IF(T793/COUNTRY_INFO!E793*100&lt;&gt;0, IF(T793/COUNTRY_INFO!E793*100&gt;100,100,T793/COUNTRY_INFO!E793*100), "-"),0)</f>
        <v>0</v>
      </c>
      <c r="V793" s="11">
        <f>IF(AND(COUNTRY_INFO!J793&gt;1,COUNTRY_INFO!J793&lt;4),IF(COUNTRY_INFO!F793&gt;MAX('MDA1'!K793,'MDA2'!K793,'T1'!M793,MAX(T3_R1!L793,T3_R2!L793)),MAX('MDA1'!K793,'MDA2'!K793,'T1'!M793,MAX(T3_R1!L793,T3_R2!L793)),COUNTRY_INFO!F793),0)</f>
        <v>0</v>
      </c>
      <c r="W793" s="217">
        <f>IF(AND(COUNTRY_INFO!J793&gt;1,COUNTRY_INFO!J793&lt;4), IF(V793/COUNTRY_INFO!F793*100&lt;&gt;0, IF(V793/COUNTRY_INFO!F793*100&gt;100,100,V793/COUNTRY_INFO!F793*100), "-"),0)</f>
        <v>0</v>
      </c>
      <c r="X793" s="11">
        <f t="shared" si="89"/>
        <v>0</v>
      </c>
      <c r="Y793" s="73">
        <f>IF(AND(COUNTRY_INFO!J793&gt;1,COUNTRY_INFO!J793&lt;4), IF(S793/P793*100&lt;&gt;0, IF(X793/P793*100&gt;100,100,X793/P793*100), "-"),0)</f>
        <v>0</v>
      </c>
      <c r="Z793" s="67">
        <f>COUNTRY_INFO!O793</f>
        <v>0</v>
      </c>
      <c r="AA793" s="61"/>
      <c r="AB793" s="61"/>
      <c r="AC793" s="11">
        <f>MAX('T1'!L793,'T2'!J793)+MAX('T1'!M793,'T2'!K793)+MAX('T1'!N793,'T2'!L793)</f>
        <v>0</v>
      </c>
      <c r="AD793" s="11">
        <f>IF(COUNTRY_INFO!K793=1,IF(COUNTRY_INFO!F793*0.33&gt;MAX('T1'!M793,'T2'!K793),MAX('T1'!M793,'T2'!K793),COUNTRY_INFO!F793*0.33),IF(COUNTRY_INFO!K793=2,IF(COUNTRY_INFO!F793*0.5&gt;MAX('T1'!M793,'T2'!K793),MAX('T1'!M793,'T2'!K793),COUNTRY_INFO!F793*0.5),IF(COUNTRY_INFO!K793=3,IF(COUNTRY_INFO!F793&gt;MAX('T1'!M793,'T2'!K793),MAX('T1'!M793,'T2'!K793),COUNTRY_INFO!F793),0)))</f>
        <v>0</v>
      </c>
      <c r="AE793" s="217">
        <f>IF(AND(COUNTRY_INFO!K793&gt;0,COUNTRY_INFO!K793&lt;4),IF(Z793&gt;0,IF(COUNTRY_INFO!K793=1, AD793/(COUNTRY_INFO!F793*0.33)*100, IF(COUNTRY_INFO!K793=2, AD793/(COUNTRY_INFO!F793*0.5)*100, IF(COUNTRY_INFO!K793=3, AD793/COUNTRY_INFO!F793*100))),"-"),0)</f>
        <v>0</v>
      </c>
      <c r="AF793" s="11">
        <f>IF(COUNTRY_INFO!K793=2,IF(COUNTRY_INFO!G793*0.2&gt;MAX('T1'!N793,'T2'!L793),MAX('T1'!N793,'T2'!L793),COUNTRY_INFO!G793*0.2),IF(COUNTRY_INFO!K793=3,IF(COUNTRY_INFO!G793&gt;MAX('T1'!N793,'T2'!L793),MAX('T1'!N793,'T2'!L793),COUNTRY_INFO!G793),0))</f>
        <v>0</v>
      </c>
      <c r="AG793" s="217">
        <f>IF(AND(COUNTRY_INFO!K793&gt;0,COUNTRY_INFO!K793&lt;4),IF(Z793&gt;0,IF(COUNTRY_INFO!K793=1, 0, IF(COUNTRY_INFO!K793=2, AF793/(COUNTRY_INFO!G793*0.2)*100, IF(COUNTRY_INFO!K793=3, AF793/COUNTRY_INFO!G793*100))),"-"),0)</f>
        <v>0</v>
      </c>
      <c r="AH793" s="11">
        <f t="shared" si="90"/>
        <v>0</v>
      </c>
      <c r="AI793" s="73">
        <f>IF(AND(COUNTRY_INFO!K793&gt;0,COUNTRY_INFO!K793&lt;4), IF(AC793/Z793*100&lt;&gt;0, IF(AH793/Z793*100&gt;100,100,AH793/Z793*100), "-"),0)</f>
        <v>0</v>
      </c>
      <c r="AJ793" s="261"/>
      <c r="AK793" s="260">
        <f>IF(AND(D793&lt;&gt;0, D793&lt;&gt;"Unknown",D793&lt;&gt;"Stopped",D793&lt;&gt;"Not required"),D793/COUNTRY_INFO!D793, 0)</f>
        <v>0</v>
      </c>
      <c r="AL793" s="260">
        <f>IF(AND(J793&lt;&gt;0,J793&lt;&gt;"Unknown",J793&lt;&gt;"Stopped",J793&lt;&gt;"Not required"),J793/COUNTRY_INFO!D793, 0)</f>
        <v>0</v>
      </c>
      <c r="AM793" s="260">
        <f>IF(AND(P793&lt;&gt;0,P793&lt;&gt;"Unknown",P793&lt;&gt;"Not required"),P793/(COUNTRY_INFO!E793+COUNTRY_INFO!F793), 0)</f>
        <v>0</v>
      </c>
      <c r="AN793" s="260">
        <f>IF(AND(Z793&lt;&gt;0,Z793&lt;&gt;"Unknown",Z793&lt;&gt;"Not required"),IF(COUNTRY_INFO!K793=1,1,IF(COUNTRY_INFO!K793=2,0.5*COUNTRY_INFO!F793/(0.5*COUNTRY_INFO!F793+0.2*COUNTRY_INFO!G793),IF(COUNTRY_INFO!K793=3,COUNTRY_INFO!F793/(COUNTRY_INFO!F793+COUNTRY_INFO!G793)))),0)</f>
        <v>0</v>
      </c>
      <c r="AO793" s="260">
        <f>IF(AND(Z793&lt;&gt;0,Z793&lt;&gt;"Unknown",Z793&lt;&gt;"Not required"),IF(COUNTRY_INFO!K793=1,0,IF(COUNTRY_INFO!K793=2,0.2*COUNTRY_INFO!G793/(0.5*COUNTRY_INFO!F793+0.2*COUNTRY_INFO!G793),IF(COUNTRY_INFO!K793=3,COUNTRY_INFO!G793/(COUNTRY_INFO!F793+COUNTRY_INFO!G793)))),0)</f>
        <v>0</v>
      </c>
      <c r="AP793" s="259">
        <f>MAX(COUNTRY_INFO!D793*AK793*PROFILE!$G$7,COUNTRY_INFO!D793*AL793*PROFILE!$G$7)</f>
        <v>0</v>
      </c>
      <c r="AQ793" s="259">
        <f>MAX(COUNTRY_INFO!D793*AK793*PROFILE!$G$8,COUNTRY_INFO!D793*AL793*PROFILE!$G$8,COUNTRY_INFO!D793*AM793*PROFILE!$G$8)</f>
        <v>0</v>
      </c>
      <c r="AR793" s="259">
        <f>MAX(COUNTRY_INFO!D793*AK793*PROFILE!$G$9,COUNTRY_INFO!D793*AL793*PROFILE!$G$9,COUNTRY_INFO!D793*AM793*PROFILE!$G$9,IF(AND(DISTRICT!Z793&lt;&gt;"Unknown",Z793&lt;&gt;"Not required"),COUNTRY_INFO!O793*DISTRICT!AN793,0))</f>
        <v>0</v>
      </c>
      <c r="AS793" s="259">
        <f>MAX(COUNTRY_INFO!D793*AK793*PROFILE!$G$10,COUNTRY_INFO!D793*AL793*PROFILE!$G$10,IF(AND(DISTRICT!Z793&lt;&gt;"Unknown",Z793&lt;&gt;"Not required"),COUNTRY_INFO!O793*DISTRICT!AO793,0))</f>
        <v>0</v>
      </c>
      <c r="AT793" s="259">
        <f t="shared" si="91"/>
        <v>0</v>
      </c>
      <c r="AU793" s="258">
        <f t="shared" si="86"/>
        <v>0</v>
      </c>
      <c r="AV793" s="259">
        <f>MAX('MDA2'!J793,'T1'!L793,'T2'!J793,T3_R1!K793,T3_R2!K793)</f>
        <v>0</v>
      </c>
      <c r="AW793" s="259">
        <f>MAX('MDA1'!K793,'MDA2'!K793,'MDA3'!I793,'MDA3'!L793,'T1'!M793,'T2'!K793,T3_R1!L793,T3_R2!L793)</f>
        <v>0</v>
      </c>
      <c r="AX793" s="259">
        <f>MAX('MDA1'!L793,'MDA2'!L793,'MDA3'!J793,'MDA3'!M793,'T1'!N793,'T2'!L793,T3_R1!M793,T3_R2!M793)</f>
        <v>0</v>
      </c>
      <c r="AY793" s="259">
        <f t="shared" si="92"/>
        <v>0</v>
      </c>
      <c r="AZ793" s="259">
        <f>MAX('MDA2'!J793,T793)</f>
        <v>0</v>
      </c>
      <c r="BA793" s="259">
        <f>MAX('MDA1'!K793,'MDA2'!K793,'MDA3'!I793,'MDA3'!L793,V793,AD793)</f>
        <v>0</v>
      </c>
      <c r="BB793" s="259">
        <f>MAX('MDA1'!L793,'MDA2'!L793,'MDA3'!J793,'MDA3'!M793,AF793)</f>
        <v>0</v>
      </c>
      <c r="BC793" s="259">
        <f t="shared" si="87"/>
        <v>0</v>
      </c>
      <c r="BD793" s="260">
        <f t="shared" si="88"/>
        <v>0</v>
      </c>
    </row>
    <row r="794" spans="1:56" x14ac:dyDescent="0.2">
      <c r="A794" s="10" t="str">
        <f>IF(COUNTRY_INFO!A794=0," ",COUNTRY_INFO!A794)</f>
        <v>Ethiopia</v>
      </c>
      <c r="B794" s="10" t="str">
        <f>IF(COUNTRY_INFO!B794=0," ",COUNTRY_INFO!B794)</f>
        <v>SomaliFaafan</v>
      </c>
      <c r="C794" s="87" t="str">
        <f>IF(COUNTRY_INFO!C794=0," ",COUNTRY_INFO!C794)</f>
        <v>Awbare</v>
      </c>
      <c r="D794" s="67">
        <f>COUNTRY_INFO!L794</f>
        <v>0</v>
      </c>
      <c r="E794" s="61"/>
      <c r="F794" s="61"/>
      <c r="G794" s="11">
        <f>MAX('MDA1'!M794,'MDA2'!M794)</f>
        <v>0</v>
      </c>
      <c r="H794" s="11">
        <f>IF(AND(COUNTRY_INFO!H794&gt;0,COUNTRY_INFO!H794&lt;4),IF(D794&gt;MAX('MDA1'!M794,'MDA2'!M794),MAX('MDA1'!M794,'MDA2'!M794),D794),0)</f>
        <v>0</v>
      </c>
      <c r="I794" s="73">
        <f>IF(AND(COUNTRY_INFO!H794&gt;0,COUNTRY_INFO!H794&lt;4), IF(G794/D794*100&lt;&gt;0, IF(G794/D794*100&gt;100,100,G794/D794*100), "-"),0)</f>
        <v>0</v>
      </c>
      <c r="J794" s="67" t="str">
        <f>COUNTRY_INFO!M794</f>
        <v>Unknown</v>
      </c>
      <c r="K794" s="61"/>
      <c r="L794" s="61"/>
      <c r="M794" s="11">
        <f>MAX('MDA1'!M794,MAX('MDA3'!I794,'MDA3'!L794)+MAX('MDA3'!J794,'MDA3'!M794))</f>
        <v>0</v>
      </c>
      <c r="N794" s="11">
        <f>IF(AND(COUNTRY_INFO!I794&gt;0,COUNTRY_INFO!I794&lt;4),IF(J794&gt;MAX('MDA1'!M794,MAX('MDA3'!I794,'MDA3'!L794)+MAX('MDA3'!J794,'MDA3'!M794)),MAX('MDA1'!M794,MAX('MDA3'!I794,'MDA3'!L794)+MAX('MDA3'!J794,'MDA3'!M794)),J794),0)</f>
        <v>0</v>
      </c>
      <c r="O794" s="73">
        <f>IF(AND(COUNTRY_INFO!I794&gt;0,COUNTRY_INFO!I794&lt;4), IF(M794/J794*100&lt;&gt;0, IF(M794/J794*100&gt;100,100,M794/J794*100), "-"),0)</f>
        <v>0</v>
      </c>
      <c r="P794" s="67">
        <f>COUNTRY_INFO!N794</f>
        <v>0</v>
      </c>
      <c r="Q794" s="61"/>
      <c r="R794" s="61"/>
      <c r="S794" s="11">
        <f>SUM(MAX('MDA2'!J794, 'T1'!L794, MAX(T3_R1!K794, T3_R2!K794)), MAX('MDA1'!K794, 'MDA2'!K794, 'T1'!M794, MAX(T3_R1!L794, T3_R2!L794)), MAX('MDA1'!L794, 'MDA2'!L794, 'T1'!N794, MAX(T3_R1!M794, T3_R2!M794)))</f>
        <v>0</v>
      </c>
      <c r="T794" s="11">
        <f>IF(AND(COUNTRY_INFO!J794&gt;1,COUNTRY_INFO!J794&lt;4),IF(COUNTRY_INFO!E794&gt;MAX('MDA2'!J794,'T1'!L794,MAX(T3_R1!K794,T3_R2!K794)),MAX('MDA2'!J794,'T1'!L794,MAX(T3_R1!K794,T3_R2!K794)),COUNTRY_INFO!E794),0)</f>
        <v>0</v>
      </c>
      <c r="U794" s="217">
        <f>IF(AND(COUNTRY_INFO!J794&gt;1,COUNTRY_INFO!J794&lt;4), IF(T794/COUNTRY_INFO!E794*100&lt;&gt;0, IF(T794/COUNTRY_INFO!E794*100&gt;100,100,T794/COUNTRY_INFO!E794*100), "-"),0)</f>
        <v>0</v>
      </c>
      <c r="V794" s="11">
        <f>IF(AND(COUNTRY_INFO!J794&gt;1,COUNTRY_INFO!J794&lt;4),IF(COUNTRY_INFO!F794&gt;MAX('MDA1'!K794,'MDA2'!K794,'T1'!M794,MAX(T3_R1!L794,T3_R2!L794)),MAX('MDA1'!K794,'MDA2'!K794,'T1'!M794,MAX(T3_R1!L794,T3_R2!L794)),COUNTRY_INFO!F794),0)</f>
        <v>0</v>
      </c>
      <c r="W794" s="217">
        <f>IF(AND(COUNTRY_INFO!J794&gt;1,COUNTRY_INFO!J794&lt;4), IF(V794/COUNTRY_INFO!F794*100&lt;&gt;0, IF(V794/COUNTRY_INFO!F794*100&gt;100,100,V794/COUNTRY_INFO!F794*100), "-"),0)</f>
        <v>0</v>
      </c>
      <c r="X794" s="11">
        <f t="shared" si="89"/>
        <v>0</v>
      </c>
      <c r="Y794" s="73">
        <f>IF(AND(COUNTRY_INFO!J794&gt;1,COUNTRY_INFO!J794&lt;4), IF(S794/P794*100&lt;&gt;0, IF(X794/P794*100&gt;100,100,X794/P794*100), "-"),0)</f>
        <v>0</v>
      </c>
      <c r="Z794" s="67">
        <f>COUNTRY_INFO!O794</f>
        <v>354465</v>
      </c>
      <c r="AA794" s="61"/>
      <c r="AB794" s="61"/>
      <c r="AC794" s="11">
        <f>MAX('T1'!L794,'T2'!J794)+MAX('T1'!M794,'T2'!K794)+MAX('T1'!N794,'T2'!L794)</f>
        <v>126444</v>
      </c>
      <c r="AD794" s="11">
        <f>IF(COUNTRY_INFO!K794=1,IF(COUNTRY_INFO!F794*0.33&gt;MAX('T1'!M794,'T2'!K794),MAX('T1'!M794,'T2'!K794),COUNTRY_INFO!F794*0.33),IF(COUNTRY_INFO!K794=2,IF(COUNTRY_INFO!F794*0.5&gt;MAX('T1'!M794,'T2'!K794),MAX('T1'!M794,'T2'!K794),COUNTRY_INFO!F794*0.5),IF(COUNTRY_INFO!K794=3,IF(COUNTRY_INFO!F794&gt;MAX('T1'!M794,'T2'!K794),MAX('T1'!M794,'T2'!K794),COUNTRY_INFO!F794),0)))</f>
        <v>126444</v>
      </c>
      <c r="AE794" s="217">
        <f>IF(AND(COUNTRY_INFO!K794&gt;0,COUNTRY_INFO!K794&lt;4),IF(Z794&gt;0,IF(COUNTRY_INFO!K794=1, AD794/(COUNTRY_INFO!F794*0.33)*100, IF(COUNTRY_INFO!K794=2, AD794/(COUNTRY_INFO!F794*0.5)*100, IF(COUNTRY_INFO!K794=3, AD794/COUNTRY_INFO!F794*100))),"-"),0)</f>
        <v>94.32740510861781</v>
      </c>
      <c r="AF794" s="11">
        <f>IF(COUNTRY_INFO!K794=2,IF(COUNTRY_INFO!G794*0.2&gt;MAX('T1'!N794,'T2'!L794),MAX('T1'!N794,'T2'!L794),COUNTRY_INFO!G794*0.2),IF(COUNTRY_INFO!K794=3,IF(COUNTRY_INFO!G794&gt;MAX('T1'!N794,'T2'!L794),MAX('T1'!N794,'T2'!L794),COUNTRY_INFO!G794),0))</f>
        <v>0</v>
      </c>
      <c r="AG794" s="217">
        <f>IF(AND(COUNTRY_INFO!K794&gt;0,COUNTRY_INFO!K794&lt;4),IF(Z794&gt;0,IF(COUNTRY_INFO!K794=1, 0, IF(COUNTRY_INFO!K794=2, AF794/(COUNTRY_INFO!G794*0.2)*100, IF(COUNTRY_INFO!K794=3, AF794/COUNTRY_INFO!G794*100))),"-"),0)</f>
        <v>0</v>
      </c>
      <c r="AH794" s="11">
        <f t="shared" si="90"/>
        <v>126444</v>
      </c>
      <c r="AI794" s="73">
        <f>IF(AND(COUNTRY_INFO!K794&gt;0,COUNTRY_INFO!K794&lt;4), IF(AC794/Z794*100&lt;&gt;0, IF(AH794/Z794*100&gt;100,100,AH794/Z794*100), "-"),0)</f>
        <v>35.671787059371162</v>
      </c>
      <c r="AJ794" s="261"/>
      <c r="AK794" s="260">
        <f>IF(AND(D794&lt;&gt;0, D794&lt;&gt;"Unknown",D794&lt;&gt;"Stopped",D794&lt;&gt;"Not required"),D794/COUNTRY_INFO!D794, 0)</f>
        <v>0</v>
      </c>
      <c r="AL794" s="260">
        <f>IF(AND(J794&lt;&gt;0,J794&lt;&gt;"Unknown",J794&lt;&gt;"Stopped",J794&lt;&gt;"Not required"),J794/COUNTRY_INFO!D794, 0)</f>
        <v>0</v>
      </c>
      <c r="AM794" s="260">
        <f>IF(AND(P794&lt;&gt;0,P794&lt;&gt;"Unknown",P794&lt;&gt;"Not required"),P794/(COUNTRY_INFO!E794+COUNTRY_INFO!F794), 0)</f>
        <v>0</v>
      </c>
      <c r="AN794" s="260">
        <f>IF(AND(Z794&lt;&gt;0,Z794&lt;&gt;"Unknown",Z794&lt;&gt;"Not required"),IF(COUNTRY_INFO!K794=1,1,IF(COUNTRY_INFO!K794=2,0.5*COUNTRY_INFO!F794/(0.5*COUNTRY_INFO!F794+0.2*COUNTRY_INFO!G794),IF(COUNTRY_INFO!K794=3,COUNTRY_INFO!F794/(COUNTRY_INFO!F794+COUNTRY_INFO!G794)))),0)</f>
        <v>0.3781699180455052</v>
      </c>
      <c r="AO794" s="260">
        <f>IF(AND(Z794&lt;&gt;0,Z794&lt;&gt;"Unknown",Z794&lt;&gt;"Not required"),IF(COUNTRY_INFO!K794=1,0,IF(COUNTRY_INFO!K794=2,0.2*COUNTRY_INFO!G794/(0.5*COUNTRY_INFO!F794+0.2*COUNTRY_INFO!G794),IF(COUNTRY_INFO!K794=3,COUNTRY_INFO!G794/(COUNTRY_INFO!F794+COUNTRY_INFO!G794)))),0)</f>
        <v>0.62183008195449485</v>
      </c>
      <c r="AP794" s="259">
        <f>MAX(COUNTRY_INFO!D794*AK794*PROFILE!$G$7,COUNTRY_INFO!D794*AL794*PROFILE!$G$7)</f>
        <v>0</v>
      </c>
      <c r="AQ794" s="259">
        <f>MAX(COUNTRY_INFO!D794*AK794*PROFILE!$G$8,COUNTRY_INFO!D794*AL794*PROFILE!$G$8,COUNTRY_INFO!D794*AM794*PROFILE!$G$8)</f>
        <v>0</v>
      </c>
      <c r="AR794" s="259">
        <f>MAX(COUNTRY_INFO!D794*AK794*PROFILE!$G$9,COUNTRY_INFO!D794*AL794*PROFILE!$G$9,COUNTRY_INFO!D794*AM794*PROFILE!$G$9,IF(AND(DISTRICT!Z794&lt;&gt;"Unknown",Z794&lt;&gt;"Not required"),COUNTRY_INFO!O794*DISTRICT!AN794,0))</f>
        <v>134048</v>
      </c>
      <c r="AS794" s="259">
        <f>MAX(COUNTRY_INFO!D794*AK794*PROFILE!$G$10,COUNTRY_INFO!D794*AL794*PROFILE!$G$10,IF(AND(DISTRICT!Z794&lt;&gt;"Unknown",Z794&lt;&gt;"Not required"),COUNTRY_INFO!O794*DISTRICT!AO794,0))</f>
        <v>220417.00000000003</v>
      </c>
      <c r="AT794" s="259">
        <f t="shared" si="91"/>
        <v>354465</v>
      </c>
      <c r="AU794" s="258" t="str">
        <f t="shared" si="86"/>
        <v>Y</v>
      </c>
      <c r="AV794" s="259">
        <f>MAX('MDA2'!J794,'T1'!L794,'T2'!J794,T3_R1!K794,T3_R2!K794)</f>
        <v>0</v>
      </c>
      <c r="AW794" s="259">
        <f>MAX('MDA1'!K794,'MDA2'!K794,'MDA3'!I794,'MDA3'!L794,'T1'!M794,'T2'!K794,T3_R1!L794,T3_R2!L794)</f>
        <v>126444</v>
      </c>
      <c r="AX794" s="259">
        <f>MAX('MDA1'!L794,'MDA2'!L794,'MDA3'!J794,'MDA3'!M794,'T1'!N794,'T2'!L794,T3_R1!M794,T3_R2!M794)</f>
        <v>0</v>
      </c>
      <c r="AY794" s="259">
        <f t="shared" si="92"/>
        <v>126444</v>
      </c>
      <c r="AZ794" s="259">
        <f>MAX('MDA2'!J794,T794)</f>
        <v>0</v>
      </c>
      <c r="BA794" s="259">
        <f>MAX('MDA1'!K794,'MDA2'!K794,'MDA3'!I794,'MDA3'!L794,V794,AD794)</f>
        <v>126444</v>
      </c>
      <c r="BB794" s="259">
        <f>MAX('MDA1'!L794,'MDA2'!L794,'MDA3'!J794,'MDA3'!M794,AF794)</f>
        <v>0</v>
      </c>
      <c r="BC794" s="259">
        <f t="shared" si="87"/>
        <v>126444</v>
      </c>
      <c r="BD794" s="260">
        <f t="shared" si="88"/>
        <v>35.671787059371162</v>
      </c>
    </row>
    <row r="795" spans="1:56" x14ac:dyDescent="0.2">
      <c r="A795" s="10" t="str">
        <f>IF(COUNTRY_INFO!A795=0," ",COUNTRY_INFO!A795)</f>
        <v>Ethiopia</v>
      </c>
      <c r="B795" s="10" t="str">
        <f>IF(COUNTRY_INFO!B795=0," ",COUNTRY_INFO!B795)</f>
        <v>SomaliFaafan</v>
      </c>
      <c r="C795" s="87" t="str">
        <f>IF(COUNTRY_INFO!C795=0," ",COUNTRY_INFO!C795)</f>
        <v>Babile</v>
      </c>
      <c r="D795" s="67">
        <f>COUNTRY_INFO!L795</f>
        <v>0</v>
      </c>
      <c r="E795" s="61"/>
      <c r="F795" s="61"/>
      <c r="G795" s="11">
        <f>MAX('MDA1'!M795,'MDA2'!M795)</f>
        <v>0</v>
      </c>
      <c r="H795" s="11">
        <f>IF(AND(COUNTRY_INFO!H795&gt;0,COUNTRY_INFO!H795&lt;4),IF(D795&gt;MAX('MDA1'!M795,'MDA2'!M795),MAX('MDA1'!M795,'MDA2'!M795),D795),0)</f>
        <v>0</v>
      </c>
      <c r="I795" s="73">
        <f>IF(AND(COUNTRY_INFO!H795&gt;0,COUNTRY_INFO!H795&lt;4), IF(G795/D795*100&lt;&gt;0, IF(G795/D795*100&gt;100,100,G795/D795*100), "-"),0)</f>
        <v>0</v>
      </c>
      <c r="J795" s="67" t="str">
        <f>COUNTRY_INFO!M795</f>
        <v>Unknown</v>
      </c>
      <c r="K795" s="61"/>
      <c r="L795" s="61"/>
      <c r="M795" s="11">
        <f>MAX('MDA1'!M795,MAX('MDA3'!I795,'MDA3'!L795)+MAX('MDA3'!J795,'MDA3'!M795))</f>
        <v>0</v>
      </c>
      <c r="N795" s="11">
        <f>IF(AND(COUNTRY_INFO!I795&gt;0,COUNTRY_INFO!I795&lt;4),IF(J795&gt;MAX('MDA1'!M795,MAX('MDA3'!I795,'MDA3'!L795)+MAX('MDA3'!J795,'MDA3'!M795)),MAX('MDA1'!M795,MAX('MDA3'!I795,'MDA3'!L795)+MAX('MDA3'!J795,'MDA3'!M795)),J795),0)</f>
        <v>0</v>
      </c>
      <c r="O795" s="73">
        <f>IF(AND(COUNTRY_INFO!I795&gt;0,COUNTRY_INFO!I795&lt;4), IF(M795/J795*100&lt;&gt;0, IF(M795/J795*100&gt;100,100,M795/J795*100), "-"),0)</f>
        <v>0</v>
      </c>
      <c r="P795" s="67">
        <f>COUNTRY_INFO!N795</f>
        <v>0</v>
      </c>
      <c r="Q795" s="61"/>
      <c r="R795" s="61"/>
      <c r="S795" s="11">
        <f>SUM(MAX('MDA2'!J795, 'T1'!L795, MAX(T3_R1!K795, T3_R2!K795)), MAX('MDA1'!K795, 'MDA2'!K795, 'T1'!M795, MAX(T3_R1!L795, T3_R2!L795)), MAX('MDA1'!L795, 'MDA2'!L795, 'T1'!N795, MAX(T3_R1!M795, T3_R2!M795)))</f>
        <v>0</v>
      </c>
      <c r="T795" s="11">
        <f>IF(AND(COUNTRY_INFO!J795&gt;1,COUNTRY_INFO!J795&lt;4),IF(COUNTRY_INFO!E795&gt;MAX('MDA2'!J795,'T1'!L795,MAX(T3_R1!K795,T3_R2!K795)),MAX('MDA2'!J795,'T1'!L795,MAX(T3_R1!K795,T3_R2!K795)),COUNTRY_INFO!E795),0)</f>
        <v>0</v>
      </c>
      <c r="U795" s="217">
        <f>IF(AND(COUNTRY_INFO!J795&gt;1,COUNTRY_INFO!J795&lt;4), IF(T795/COUNTRY_INFO!E795*100&lt;&gt;0, IF(T795/COUNTRY_INFO!E795*100&gt;100,100,T795/COUNTRY_INFO!E795*100), "-"),0)</f>
        <v>0</v>
      </c>
      <c r="V795" s="11">
        <f>IF(AND(COUNTRY_INFO!J795&gt;1,COUNTRY_INFO!J795&lt;4),IF(COUNTRY_INFO!F795&gt;MAX('MDA1'!K795,'MDA2'!K795,'T1'!M795,MAX(T3_R1!L795,T3_R2!L795)),MAX('MDA1'!K795,'MDA2'!K795,'T1'!M795,MAX(T3_R1!L795,T3_R2!L795)),COUNTRY_INFO!F795),0)</f>
        <v>0</v>
      </c>
      <c r="W795" s="217">
        <f>IF(AND(COUNTRY_INFO!J795&gt;1,COUNTRY_INFO!J795&lt;4), IF(V795/COUNTRY_INFO!F795*100&lt;&gt;0, IF(V795/COUNTRY_INFO!F795*100&gt;100,100,V795/COUNTRY_INFO!F795*100), "-"),0)</f>
        <v>0</v>
      </c>
      <c r="X795" s="11">
        <f t="shared" si="89"/>
        <v>0</v>
      </c>
      <c r="Y795" s="73">
        <f>IF(AND(COUNTRY_INFO!J795&gt;1,COUNTRY_INFO!J795&lt;4), IF(S795/P795*100&lt;&gt;0, IF(X795/P795*100&gt;100,100,X795/P795*100), "-"),0)</f>
        <v>0</v>
      </c>
      <c r="Z795" s="67">
        <f>COUNTRY_INFO!O795</f>
        <v>11632.17</v>
      </c>
      <c r="AA795" s="61"/>
      <c r="AB795" s="61"/>
      <c r="AC795" s="11">
        <f>MAX('T1'!L795,'T2'!J795)+MAX('T1'!M795,'T2'!K795)+MAX('T1'!N795,'T2'!L795)</f>
        <v>0</v>
      </c>
      <c r="AD795" s="11">
        <f>IF(COUNTRY_INFO!K795=1,IF(COUNTRY_INFO!F795*0.33&gt;MAX('T1'!M795,'T2'!K795),MAX('T1'!M795,'T2'!K795),COUNTRY_INFO!F795*0.33),IF(COUNTRY_INFO!K795=2,IF(COUNTRY_INFO!F795*0.5&gt;MAX('T1'!M795,'T2'!K795),MAX('T1'!M795,'T2'!K795),COUNTRY_INFO!F795*0.5),IF(COUNTRY_INFO!K795=3,IF(COUNTRY_INFO!F795&gt;MAX('T1'!M795,'T2'!K795),MAX('T1'!M795,'T2'!K795),COUNTRY_INFO!F795),0)))</f>
        <v>0</v>
      </c>
      <c r="AE795" s="217">
        <f>IF(AND(COUNTRY_INFO!K795&gt;0,COUNTRY_INFO!K795&lt;4),IF(Z795&gt;0,IF(COUNTRY_INFO!K795=1, AD795/(COUNTRY_INFO!F795*0.33)*100, IF(COUNTRY_INFO!K795=2, AD795/(COUNTRY_INFO!F795*0.5)*100, IF(COUNTRY_INFO!K795=3, AD795/COUNTRY_INFO!F795*100))),"-"),0)</f>
        <v>0</v>
      </c>
      <c r="AF795" s="11">
        <f>IF(COUNTRY_INFO!K795=2,IF(COUNTRY_INFO!G795*0.2&gt;MAX('T1'!N795,'T2'!L795),MAX('T1'!N795,'T2'!L795),COUNTRY_INFO!G795*0.2),IF(COUNTRY_INFO!K795=3,IF(COUNTRY_INFO!G795&gt;MAX('T1'!N795,'T2'!L795),MAX('T1'!N795,'T2'!L795),COUNTRY_INFO!G795),0))</f>
        <v>0</v>
      </c>
      <c r="AG795" s="217">
        <f>IF(AND(COUNTRY_INFO!K795&gt;0,COUNTRY_INFO!K795&lt;4),IF(Z795&gt;0,IF(COUNTRY_INFO!K795=1, 0, IF(COUNTRY_INFO!K795=2, AF795/(COUNTRY_INFO!G795*0.2)*100, IF(COUNTRY_INFO!K795=3, AF795/COUNTRY_INFO!G795*100))),"-"),0)</f>
        <v>0</v>
      </c>
      <c r="AH795" s="11">
        <f t="shared" si="90"/>
        <v>0</v>
      </c>
      <c r="AI795" s="73" t="str">
        <f>IF(AND(COUNTRY_INFO!K795&gt;0,COUNTRY_INFO!K795&lt;4), IF(AC795/Z795*100&lt;&gt;0, IF(AH795/Z795*100&gt;100,100,AH795/Z795*100), "-"),0)</f>
        <v>-</v>
      </c>
      <c r="AJ795" s="261"/>
      <c r="AK795" s="260">
        <f>IF(AND(D795&lt;&gt;0, D795&lt;&gt;"Unknown",D795&lt;&gt;"Stopped",D795&lt;&gt;"Not required"),D795/COUNTRY_INFO!D795, 0)</f>
        <v>0</v>
      </c>
      <c r="AL795" s="260">
        <f>IF(AND(J795&lt;&gt;0,J795&lt;&gt;"Unknown",J795&lt;&gt;"Stopped",J795&lt;&gt;"Not required"),J795/COUNTRY_INFO!D795, 0)</f>
        <v>0</v>
      </c>
      <c r="AM795" s="260">
        <f>IF(AND(P795&lt;&gt;0,P795&lt;&gt;"Unknown",P795&lt;&gt;"Not required"),P795/(COUNTRY_INFO!E795+COUNTRY_INFO!F795), 0)</f>
        <v>0</v>
      </c>
      <c r="AN795" s="260">
        <f>IF(AND(Z795&lt;&gt;0,Z795&lt;&gt;"Unknown",Z795&lt;&gt;"Not required"),IF(COUNTRY_INFO!K795=1,1,IF(COUNTRY_INFO!K795=2,0.5*COUNTRY_INFO!F795/(0.5*COUNTRY_INFO!F795+0.2*COUNTRY_INFO!G795),IF(COUNTRY_INFO!K795=3,COUNTRY_INFO!F795/(COUNTRY_INFO!F795+COUNTRY_INFO!G795)))),0)</f>
        <v>1</v>
      </c>
      <c r="AO795" s="260">
        <f>IF(AND(Z795&lt;&gt;0,Z795&lt;&gt;"Unknown",Z795&lt;&gt;"Not required"),IF(COUNTRY_INFO!K795=1,0,IF(COUNTRY_INFO!K795=2,0.2*COUNTRY_INFO!G795/(0.5*COUNTRY_INFO!F795+0.2*COUNTRY_INFO!G795),IF(COUNTRY_INFO!K795=3,COUNTRY_INFO!G795/(COUNTRY_INFO!F795+COUNTRY_INFO!G795)))),0)</f>
        <v>0</v>
      </c>
      <c r="AP795" s="259">
        <f>MAX(COUNTRY_INFO!D795*AK795*PROFILE!$G$7,COUNTRY_INFO!D795*AL795*PROFILE!$G$7)</f>
        <v>0</v>
      </c>
      <c r="AQ795" s="259">
        <f>MAX(COUNTRY_INFO!D795*AK795*PROFILE!$G$8,COUNTRY_INFO!D795*AL795*PROFILE!$G$8,COUNTRY_INFO!D795*AM795*PROFILE!$G$8)</f>
        <v>0</v>
      </c>
      <c r="AR795" s="259">
        <f>MAX(COUNTRY_INFO!D795*AK795*PROFILE!$G$9,COUNTRY_INFO!D795*AL795*PROFILE!$G$9,COUNTRY_INFO!D795*AM795*PROFILE!$G$9,IF(AND(DISTRICT!Z795&lt;&gt;"Unknown",Z795&lt;&gt;"Not required"),COUNTRY_INFO!O795*DISTRICT!AN795,0))</f>
        <v>11632.17</v>
      </c>
      <c r="AS795" s="259">
        <f>MAX(COUNTRY_INFO!D795*AK795*PROFILE!$G$10,COUNTRY_INFO!D795*AL795*PROFILE!$G$10,IF(AND(DISTRICT!Z795&lt;&gt;"Unknown",Z795&lt;&gt;"Not required"),COUNTRY_INFO!O795*DISTRICT!AO795,0))</f>
        <v>0</v>
      </c>
      <c r="AT795" s="259">
        <f t="shared" si="91"/>
        <v>11632.17</v>
      </c>
      <c r="AU795" s="258">
        <f t="shared" si="86"/>
        <v>0</v>
      </c>
      <c r="AV795" s="259">
        <f>MAX('MDA2'!J795,'T1'!L795,'T2'!J795,T3_R1!K795,T3_R2!K795)</f>
        <v>0</v>
      </c>
      <c r="AW795" s="259">
        <f>MAX('MDA1'!K795,'MDA2'!K795,'MDA3'!I795,'MDA3'!L795,'T1'!M795,'T2'!K795,T3_R1!L795,T3_R2!L795)</f>
        <v>0</v>
      </c>
      <c r="AX795" s="259">
        <f>MAX('MDA1'!L795,'MDA2'!L795,'MDA3'!J795,'MDA3'!M795,'T1'!N795,'T2'!L795,T3_R1!M795,T3_R2!M795)</f>
        <v>0</v>
      </c>
      <c r="AY795" s="259">
        <f t="shared" si="92"/>
        <v>0</v>
      </c>
      <c r="AZ795" s="259">
        <f>MAX('MDA2'!J795,T795)</f>
        <v>0</v>
      </c>
      <c r="BA795" s="259">
        <f>MAX('MDA1'!K795,'MDA2'!K795,'MDA3'!I795,'MDA3'!L795,V795,AD795)</f>
        <v>0</v>
      </c>
      <c r="BB795" s="259">
        <f>MAX('MDA1'!L795,'MDA2'!L795,'MDA3'!J795,'MDA3'!M795,AF795)</f>
        <v>0</v>
      </c>
      <c r="BC795" s="259">
        <f t="shared" si="87"/>
        <v>0</v>
      </c>
      <c r="BD795" s="260">
        <f t="shared" si="88"/>
        <v>0</v>
      </c>
    </row>
    <row r="796" spans="1:56" x14ac:dyDescent="0.2">
      <c r="A796" s="10" t="str">
        <f>IF(COUNTRY_INFO!A796=0," ",COUNTRY_INFO!A796)</f>
        <v>Ethiopia</v>
      </c>
      <c r="B796" s="10" t="str">
        <f>IF(COUNTRY_INFO!B796=0," ",COUNTRY_INFO!B796)</f>
        <v>SomaliFaafan</v>
      </c>
      <c r="C796" s="87" t="str">
        <f>IF(COUNTRY_INFO!C796=0," ",COUNTRY_INFO!C796)</f>
        <v>Goljano</v>
      </c>
      <c r="D796" s="67">
        <f>COUNTRY_INFO!L796</f>
        <v>0</v>
      </c>
      <c r="E796" s="61"/>
      <c r="F796" s="61"/>
      <c r="G796" s="11">
        <f>MAX('MDA1'!M796,'MDA2'!M796)</f>
        <v>0</v>
      </c>
      <c r="H796" s="11">
        <f>IF(AND(COUNTRY_INFO!H796&gt;0,COUNTRY_INFO!H796&lt;4),IF(D796&gt;MAX('MDA1'!M796,'MDA2'!M796),MAX('MDA1'!M796,'MDA2'!M796),D796),0)</f>
        <v>0</v>
      </c>
      <c r="I796" s="73">
        <f>IF(AND(COUNTRY_INFO!H796&gt;0,COUNTRY_INFO!H796&lt;4), IF(G796/D796*100&lt;&gt;0, IF(G796/D796*100&gt;100,100,G796/D796*100), "-"),0)</f>
        <v>0</v>
      </c>
      <c r="J796" s="67" t="str">
        <f>COUNTRY_INFO!M796</f>
        <v>Unknown</v>
      </c>
      <c r="K796" s="61"/>
      <c r="L796" s="61"/>
      <c r="M796" s="11">
        <f>MAX('MDA1'!M796,MAX('MDA3'!I796,'MDA3'!L796)+MAX('MDA3'!J796,'MDA3'!M796))</f>
        <v>0</v>
      </c>
      <c r="N796" s="11">
        <f>IF(AND(COUNTRY_INFO!I796&gt;0,COUNTRY_INFO!I796&lt;4),IF(J796&gt;MAX('MDA1'!M796,MAX('MDA3'!I796,'MDA3'!L796)+MAX('MDA3'!J796,'MDA3'!M796)),MAX('MDA1'!M796,MAX('MDA3'!I796,'MDA3'!L796)+MAX('MDA3'!J796,'MDA3'!M796)),J796),0)</f>
        <v>0</v>
      </c>
      <c r="O796" s="73">
        <f>IF(AND(COUNTRY_INFO!I796&gt;0,COUNTRY_INFO!I796&lt;4), IF(M796/J796*100&lt;&gt;0, IF(M796/J796*100&gt;100,100,M796/J796*100), "-"),0)</f>
        <v>0</v>
      </c>
      <c r="P796" s="67" t="str">
        <f>COUNTRY_INFO!N796</f>
        <v>Unknown</v>
      </c>
      <c r="Q796" s="61"/>
      <c r="R796" s="61"/>
      <c r="S796" s="11">
        <f>SUM(MAX('MDA2'!J796, 'T1'!L796, MAX(T3_R1!K796, T3_R2!K796)), MAX('MDA1'!K796, 'MDA2'!K796, 'T1'!M796, MAX(T3_R1!L796, T3_R2!L796)), MAX('MDA1'!L796, 'MDA2'!L796, 'T1'!N796, MAX(T3_R1!M796, T3_R2!M796)))</f>
        <v>0</v>
      </c>
      <c r="T796" s="11">
        <f>IF(AND(COUNTRY_INFO!J796&gt;1,COUNTRY_INFO!J796&lt;4),IF(COUNTRY_INFO!E796&gt;MAX('MDA2'!J796,'T1'!L796,MAX(T3_R1!K796,T3_R2!K796)),MAX('MDA2'!J796,'T1'!L796,MAX(T3_R1!K796,T3_R2!K796)),COUNTRY_INFO!E796),0)</f>
        <v>0</v>
      </c>
      <c r="U796" s="217">
        <f>IF(AND(COUNTRY_INFO!J796&gt;1,COUNTRY_INFO!J796&lt;4), IF(T796/COUNTRY_INFO!E796*100&lt;&gt;0, IF(T796/COUNTRY_INFO!E796*100&gt;100,100,T796/COUNTRY_INFO!E796*100), "-"),0)</f>
        <v>0</v>
      </c>
      <c r="V796" s="11">
        <f>IF(AND(COUNTRY_INFO!J796&gt;1,COUNTRY_INFO!J796&lt;4),IF(COUNTRY_INFO!F796&gt;MAX('MDA1'!K796,'MDA2'!K796,'T1'!M796,MAX(T3_R1!L796,T3_R2!L796)),MAX('MDA1'!K796,'MDA2'!K796,'T1'!M796,MAX(T3_R1!L796,T3_R2!L796)),COUNTRY_INFO!F796),0)</f>
        <v>0</v>
      </c>
      <c r="W796" s="217">
        <f>IF(AND(COUNTRY_INFO!J796&gt;1,COUNTRY_INFO!J796&lt;4), IF(V796/COUNTRY_INFO!F796*100&lt;&gt;0, IF(V796/COUNTRY_INFO!F796*100&gt;100,100,V796/COUNTRY_INFO!F796*100), "-"),0)</f>
        <v>0</v>
      </c>
      <c r="X796" s="11">
        <f t="shared" si="89"/>
        <v>0</v>
      </c>
      <c r="Y796" s="73">
        <f>IF(AND(COUNTRY_INFO!J796&gt;1,COUNTRY_INFO!J796&lt;4), IF(S796/P796*100&lt;&gt;0, IF(X796/P796*100&gt;100,100,X796/P796*100), "-"),0)</f>
        <v>0</v>
      </c>
      <c r="Z796" s="67" t="str">
        <f>COUNTRY_INFO!O796</f>
        <v>Unknown</v>
      </c>
      <c r="AA796" s="61"/>
      <c r="AB796" s="61"/>
      <c r="AC796" s="11">
        <f>MAX('T1'!L796,'T2'!J796)+MAX('T1'!M796,'T2'!K796)+MAX('T1'!N796,'T2'!L796)</f>
        <v>0</v>
      </c>
      <c r="AD796" s="11">
        <f>IF(COUNTRY_INFO!K796=1,IF(COUNTRY_INFO!F796*0.33&gt;MAX('T1'!M796,'T2'!K796),MAX('T1'!M796,'T2'!K796),COUNTRY_INFO!F796*0.33),IF(COUNTRY_INFO!K796=2,IF(COUNTRY_INFO!F796*0.5&gt;MAX('T1'!M796,'T2'!K796),MAX('T1'!M796,'T2'!K796),COUNTRY_INFO!F796*0.5),IF(COUNTRY_INFO!K796=3,IF(COUNTRY_INFO!F796&gt;MAX('T1'!M796,'T2'!K796),MAX('T1'!M796,'T2'!K796),COUNTRY_INFO!F796),0)))</f>
        <v>0</v>
      </c>
      <c r="AE796" s="217">
        <f>IF(AND(COUNTRY_INFO!K796&gt;0,COUNTRY_INFO!K796&lt;4),IF(Z796&gt;0,IF(COUNTRY_INFO!K796=1, AD796/(COUNTRY_INFO!F796*0.33)*100, IF(COUNTRY_INFO!K796=2, AD796/(COUNTRY_INFO!F796*0.5)*100, IF(COUNTRY_INFO!K796=3, AD796/COUNTRY_INFO!F796*100))),"-"),0)</f>
        <v>0</v>
      </c>
      <c r="AF796" s="11">
        <f>IF(COUNTRY_INFO!K796=2,IF(COUNTRY_INFO!G796*0.2&gt;MAX('T1'!N796,'T2'!L796),MAX('T1'!N796,'T2'!L796),COUNTRY_INFO!G796*0.2),IF(COUNTRY_INFO!K796=3,IF(COUNTRY_INFO!G796&gt;MAX('T1'!N796,'T2'!L796),MAX('T1'!N796,'T2'!L796),COUNTRY_INFO!G796),0))</f>
        <v>0</v>
      </c>
      <c r="AG796" s="217">
        <f>IF(AND(COUNTRY_INFO!K796&gt;0,COUNTRY_INFO!K796&lt;4),IF(Z796&gt;0,IF(COUNTRY_INFO!K796=1, 0, IF(COUNTRY_INFO!K796=2, AF796/(COUNTRY_INFO!G796*0.2)*100, IF(COUNTRY_INFO!K796=3, AF796/COUNTRY_INFO!G796*100))),"-"),0)</f>
        <v>0</v>
      </c>
      <c r="AH796" s="11">
        <f t="shared" si="90"/>
        <v>0</v>
      </c>
      <c r="AI796" s="73">
        <f>IF(AND(COUNTRY_INFO!K796&gt;0,COUNTRY_INFO!K796&lt;4), IF(AC796/Z796*100&lt;&gt;0, IF(AH796/Z796*100&gt;100,100,AH796/Z796*100), "-"),0)</f>
        <v>0</v>
      </c>
      <c r="AJ796" s="261"/>
      <c r="AK796" s="260">
        <f>IF(AND(D796&lt;&gt;0, D796&lt;&gt;"Unknown",D796&lt;&gt;"Stopped",D796&lt;&gt;"Not required"),D796/COUNTRY_INFO!D796, 0)</f>
        <v>0</v>
      </c>
      <c r="AL796" s="260">
        <f>IF(AND(J796&lt;&gt;0,J796&lt;&gt;"Unknown",J796&lt;&gt;"Stopped",J796&lt;&gt;"Not required"),J796/COUNTRY_INFO!D796, 0)</f>
        <v>0</v>
      </c>
      <c r="AM796" s="260">
        <f>IF(AND(P796&lt;&gt;0,P796&lt;&gt;"Unknown",P796&lt;&gt;"Not required"),P796/(COUNTRY_INFO!E796+COUNTRY_INFO!F796), 0)</f>
        <v>0</v>
      </c>
      <c r="AN796" s="260">
        <f>IF(AND(Z796&lt;&gt;0,Z796&lt;&gt;"Unknown",Z796&lt;&gt;"Not required"),IF(COUNTRY_INFO!K796=1,1,IF(COUNTRY_INFO!K796=2,0.5*COUNTRY_INFO!F796/(0.5*COUNTRY_INFO!F796+0.2*COUNTRY_INFO!G796),IF(COUNTRY_INFO!K796=3,COUNTRY_INFO!F796/(COUNTRY_INFO!F796+COUNTRY_INFO!G796)))),0)</f>
        <v>0</v>
      </c>
      <c r="AO796" s="260">
        <f>IF(AND(Z796&lt;&gt;0,Z796&lt;&gt;"Unknown",Z796&lt;&gt;"Not required"),IF(COUNTRY_INFO!K796=1,0,IF(COUNTRY_INFO!K796=2,0.2*COUNTRY_INFO!G796/(0.5*COUNTRY_INFO!F796+0.2*COUNTRY_INFO!G796),IF(COUNTRY_INFO!K796=3,COUNTRY_INFO!G796/(COUNTRY_INFO!F796+COUNTRY_INFO!G796)))),0)</f>
        <v>0</v>
      </c>
      <c r="AP796" s="259">
        <f>MAX(COUNTRY_INFO!D796*AK796*PROFILE!$G$7,COUNTRY_INFO!D796*AL796*PROFILE!$G$7)</f>
        <v>0</v>
      </c>
      <c r="AQ796" s="259">
        <f>MAX(COUNTRY_INFO!D796*AK796*PROFILE!$G$8,COUNTRY_INFO!D796*AL796*PROFILE!$G$8,COUNTRY_INFO!D796*AM796*PROFILE!$G$8)</f>
        <v>0</v>
      </c>
      <c r="AR796" s="259">
        <f>MAX(COUNTRY_INFO!D796*AK796*PROFILE!$G$9,COUNTRY_INFO!D796*AL796*PROFILE!$G$9,COUNTRY_INFO!D796*AM796*PROFILE!$G$9,IF(AND(DISTRICT!Z796&lt;&gt;"Unknown",Z796&lt;&gt;"Not required"),COUNTRY_INFO!O796*DISTRICT!AN796,0))</f>
        <v>0</v>
      </c>
      <c r="AS796" s="259">
        <f>MAX(COUNTRY_INFO!D796*AK796*PROFILE!$G$10,COUNTRY_INFO!D796*AL796*PROFILE!$G$10,IF(AND(DISTRICT!Z796&lt;&gt;"Unknown",Z796&lt;&gt;"Not required"),COUNTRY_INFO!O796*DISTRICT!AO796,0))</f>
        <v>0</v>
      </c>
      <c r="AT796" s="259">
        <f t="shared" si="91"/>
        <v>0</v>
      </c>
      <c r="AU796" s="258">
        <f t="shared" si="86"/>
        <v>0</v>
      </c>
      <c r="AV796" s="259">
        <f>MAX('MDA2'!J796,'T1'!L796,'T2'!J796,T3_R1!K796,T3_R2!K796)</f>
        <v>0</v>
      </c>
      <c r="AW796" s="259">
        <f>MAX('MDA1'!K796,'MDA2'!K796,'MDA3'!I796,'MDA3'!L796,'T1'!M796,'T2'!K796,T3_R1!L796,T3_R2!L796)</f>
        <v>0</v>
      </c>
      <c r="AX796" s="259">
        <f>MAX('MDA1'!L796,'MDA2'!L796,'MDA3'!J796,'MDA3'!M796,'T1'!N796,'T2'!L796,T3_R1!M796,T3_R2!M796)</f>
        <v>0</v>
      </c>
      <c r="AY796" s="259">
        <f t="shared" si="92"/>
        <v>0</v>
      </c>
      <c r="AZ796" s="259">
        <f>MAX('MDA2'!J796,T796)</f>
        <v>0</v>
      </c>
      <c r="BA796" s="259">
        <f>MAX('MDA1'!K796,'MDA2'!K796,'MDA3'!I796,'MDA3'!L796,V796,AD796)</f>
        <v>0</v>
      </c>
      <c r="BB796" s="259">
        <f>MAX('MDA1'!L796,'MDA2'!L796,'MDA3'!J796,'MDA3'!M796,AF796)</f>
        <v>0</v>
      </c>
      <c r="BC796" s="259">
        <f t="shared" si="87"/>
        <v>0</v>
      </c>
      <c r="BD796" s="260">
        <f t="shared" si="88"/>
        <v>0</v>
      </c>
    </row>
    <row r="797" spans="1:56" x14ac:dyDescent="0.2">
      <c r="A797" s="10" t="str">
        <f>IF(COUNTRY_INFO!A797=0," ",COUNTRY_INFO!A797)</f>
        <v>Ethiopia</v>
      </c>
      <c r="B797" s="10" t="str">
        <f>IF(COUNTRY_INFO!B797=0," ",COUNTRY_INFO!B797)</f>
        <v>SomaliFaafan</v>
      </c>
      <c r="C797" s="87" t="str">
        <f>IF(COUNTRY_INFO!C797=0," ",COUNTRY_INFO!C797)</f>
        <v>Gursum</v>
      </c>
      <c r="D797" s="67">
        <f>COUNTRY_INFO!L797</f>
        <v>0</v>
      </c>
      <c r="E797" s="61"/>
      <c r="F797" s="61"/>
      <c r="G797" s="11">
        <f>MAX('MDA1'!M797,'MDA2'!M797)</f>
        <v>0</v>
      </c>
      <c r="H797" s="11">
        <f>IF(AND(COUNTRY_INFO!H797&gt;0,COUNTRY_INFO!H797&lt;4),IF(D797&gt;MAX('MDA1'!M797,'MDA2'!M797),MAX('MDA1'!M797,'MDA2'!M797),D797),0)</f>
        <v>0</v>
      </c>
      <c r="I797" s="73">
        <f>IF(AND(COUNTRY_INFO!H797&gt;0,COUNTRY_INFO!H797&lt;4), IF(G797/D797*100&lt;&gt;0, IF(G797/D797*100&gt;100,100,G797/D797*100), "-"),0)</f>
        <v>0</v>
      </c>
      <c r="J797" s="67" t="str">
        <f>COUNTRY_INFO!M797</f>
        <v>Unknown</v>
      </c>
      <c r="K797" s="61"/>
      <c r="L797" s="61"/>
      <c r="M797" s="11">
        <f>MAX('MDA1'!M797,MAX('MDA3'!I797,'MDA3'!L797)+MAX('MDA3'!J797,'MDA3'!M797))</f>
        <v>0</v>
      </c>
      <c r="N797" s="11">
        <f>IF(AND(COUNTRY_INFO!I797&gt;0,COUNTRY_INFO!I797&lt;4),IF(J797&gt;MAX('MDA1'!M797,MAX('MDA3'!I797,'MDA3'!L797)+MAX('MDA3'!J797,'MDA3'!M797)),MAX('MDA1'!M797,MAX('MDA3'!I797,'MDA3'!L797)+MAX('MDA3'!J797,'MDA3'!M797)),J797),0)</f>
        <v>0</v>
      </c>
      <c r="O797" s="73">
        <f>IF(AND(COUNTRY_INFO!I797&gt;0,COUNTRY_INFO!I797&lt;4), IF(M797/J797*100&lt;&gt;0, IF(M797/J797*100&gt;100,100,M797/J797*100), "-"),0)</f>
        <v>0</v>
      </c>
      <c r="P797" s="67">
        <f>COUNTRY_INFO!N797</f>
        <v>0</v>
      </c>
      <c r="Q797" s="61"/>
      <c r="R797" s="61"/>
      <c r="S797" s="11">
        <f>SUM(MAX('MDA2'!J797, 'T1'!L797, MAX(T3_R1!K797, T3_R2!K797)), MAX('MDA1'!K797, 'MDA2'!K797, 'T1'!M797, MAX(T3_R1!L797, T3_R2!L797)), MAX('MDA1'!L797, 'MDA2'!L797, 'T1'!N797, MAX(T3_R1!M797, T3_R2!M797)))</f>
        <v>0</v>
      </c>
      <c r="T797" s="11">
        <f>IF(AND(COUNTRY_INFO!J797&gt;1,COUNTRY_INFO!J797&lt;4),IF(COUNTRY_INFO!E797&gt;MAX('MDA2'!J797,'T1'!L797,MAX(T3_R1!K797,T3_R2!K797)),MAX('MDA2'!J797,'T1'!L797,MAX(T3_R1!K797,T3_R2!K797)),COUNTRY_INFO!E797),0)</f>
        <v>0</v>
      </c>
      <c r="U797" s="217">
        <f>IF(AND(COUNTRY_INFO!J797&gt;1,COUNTRY_INFO!J797&lt;4), IF(T797/COUNTRY_INFO!E797*100&lt;&gt;0, IF(T797/COUNTRY_INFO!E797*100&gt;100,100,T797/COUNTRY_INFO!E797*100), "-"),0)</f>
        <v>0</v>
      </c>
      <c r="V797" s="11">
        <f>IF(AND(COUNTRY_INFO!J797&gt;1,COUNTRY_INFO!J797&lt;4),IF(COUNTRY_INFO!F797&gt;MAX('MDA1'!K797,'MDA2'!K797,'T1'!M797,MAX(T3_R1!L797,T3_R2!L797)),MAX('MDA1'!K797,'MDA2'!K797,'T1'!M797,MAX(T3_R1!L797,T3_R2!L797)),COUNTRY_INFO!F797),0)</f>
        <v>0</v>
      </c>
      <c r="W797" s="217">
        <f>IF(AND(COUNTRY_INFO!J797&gt;1,COUNTRY_INFO!J797&lt;4), IF(V797/COUNTRY_INFO!F797*100&lt;&gt;0, IF(V797/COUNTRY_INFO!F797*100&gt;100,100,V797/COUNTRY_INFO!F797*100), "-"),0)</f>
        <v>0</v>
      </c>
      <c r="X797" s="11">
        <f t="shared" si="89"/>
        <v>0</v>
      </c>
      <c r="Y797" s="73">
        <f>IF(AND(COUNTRY_INFO!J797&gt;1,COUNTRY_INFO!J797&lt;4), IF(S797/P797*100&lt;&gt;0, IF(X797/P797*100&gt;100,100,X797/P797*100), "-"),0)</f>
        <v>0</v>
      </c>
      <c r="Z797" s="67">
        <f>COUNTRY_INFO!O797</f>
        <v>11022.99</v>
      </c>
      <c r="AA797" s="61"/>
      <c r="AB797" s="61"/>
      <c r="AC797" s="11">
        <f>MAX('T1'!L797,'T2'!J797)+MAX('T1'!M797,'T2'!K797)+MAX('T1'!N797,'T2'!L797)</f>
        <v>0</v>
      </c>
      <c r="AD797" s="11">
        <f>IF(COUNTRY_INFO!K797=1,IF(COUNTRY_INFO!F797*0.33&gt;MAX('T1'!M797,'T2'!K797),MAX('T1'!M797,'T2'!K797),COUNTRY_INFO!F797*0.33),IF(COUNTRY_INFO!K797=2,IF(COUNTRY_INFO!F797*0.5&gt;MAX('T1'!M797,'T2'!K797),MAX('T1'!M797,'T2'!K797),COUNTRY_INFO!F797*0.5),IF(COUNTRY_INFO!K797=3,IF(COUNTRY_INFO!F797&gt;MAX('T1'!M797,'T2'!K797),MAX('T1'!M797,'T2'!K797),COUNTRY_INFO!F797),0)))</f>
        <v>0</v>
      </c>
      <c r="AE797" s="217">
        <f>IF(AND(COUNTRY_INFO!K797&gt;0,COUNTRY_INFO!K797&lt;4),IF(Z797&gt;0,IF(COUNTRY_INFO!K797=1, AD797/(COUNTRY_INFO!F797*0.33)*100, IF(COUNTRY_INFO!K797=2, AD797/(COUNTRY_INFO!F797*0.5)*100, IF(COUNTRY_INFO!K797=3, AD797/COUNTRY_INFO!F797*100))),"-"),0)</f>
        <v>0</v>
      </c>
      <c r="AF797" s="11">
        <f>IF(COUNTRY_INFO!K797=2,IF(COUNTRY_INFO!G797*0.2&gt;MAX('T1'!N797,'T2'!L797),MAX('T1'!N797,'T2'!L797),COUNTRY_INFO!G797*0.2),IF(COUNTRY_INFO!K797=3,IF(COUNTRY_INFO!G797&gt;MAX('T1'!N797,'T2'!L797),MAX('T1'!N797,'T2'!L797),COUNTRY_INFO!G797),0))</f>
        <v>0</v>
      </c>
      <c r="AG797" s="217">
        <f>IF(AND(COUNTRY_INFO!K797&gt;0,COUNTRY_INFO!K797&lt;4),IF(Z797&gt;0,IF(COUNTRY_INFO!K797=1, 0, IF(COUNTRY_INFO!K797=2, AF797/(COUNTRY_INFO!G797*0.2)*100, IF(COUNTRY_INFO!K797=3, AF797/COUNTRY_INFO!G797*100))),"-"),0)</f>
        <v>0</v>
      </c>
      <c r="AH797" s="11">
        <f t="shared" si="90"/>
        <v>0</v>
      </c>
      <c r="AI797" s="73" t="str">
        <f>IF(AND(COUNTRY_INFO!K797&gt;0,COUNTRY_INFO!K797&lt;4), IF(AC797/Z797*100&lt;&gt;0, IF(AH797/Z797*100&gt;100,100,AH797/Z797*100), "-"),0)</f>
        <v>-</v>
      </c>
      <c r="AJ797" s="261"/>
      <c r="AK797" s="260">
        <f>IF(AND(D797&lt;&gt;0, D797&lt;&gt;"Unknown",D797&lt;&gt;"Stopped",D797&lt;&gt;"Not required"),D797/COUNTRY_INFO!D797, 0)</f>
        <v>0</v>
      </c>
      <c r="AL797" s="260">
        <f>IF(AND(J797&lt;&gt;0,J797&lt;&gt;"Unknown",J797&lt;&gt;"Stopped",J797&lt;&gt;"Not required"),J797/COUNTRY_INFO!D797, 0)</f>
        <v>0</v>
      </c>
      <c r="AM797" s="260">
        <f>IF(AND(P797&lt;&gt;0,P797&lt;&gt;"Unknown",P797&lt;&gt;"Not required"),P797/(COUNTRY_INFO!E797+COUNTRY_INFO!F797), 0)</f>
        <v>0</v>
      </c>
      <c r="AN797" s="260">
        <f>IF(AND(Z797&lt;&gt;0,Z797&lt;&gt;"Unknown",Z797&lt;&gt;"Not required"),IF(COUNTRY_INFO!K797=1,1,IF(COUNTRY_INFO!K797=2,0.5*COUNTRY_INFO!F797/(0.5*COUNTRY_INFO!F797+0.2*COUNTRY_INFO!G797),IF(COUNTRY_INFO!K797=3,COUNTRY_INFO!F797/(COUNTRY_INFO!F797+COUNTRY_INFO!G797)))),0)</f>
        <v>1</v>
      </c>
      <c r="AO797" s="260">
        <f>IF(AND(Z797&lt;&gt;0,Z797&lt;&gt;"Unknown",Z797&lt;&gt;"Not required"),IF(COUNTRY_INFO!K797=1,0,IF(COUNTRY_INFO!K797=2,0.2*COUNTRY_INFO!G797/(0.5*COUNTRY_INFO!F797+0.2*COUNTRY_INFO!G797),IF(COUNTRY_INFO!K797=3,COUNTRY_INFO!G797/(COUNTRY_INFO!F797+COUNTRY_INFO!G797)))),0)</f>
        <v>0</v>
      </c>
      <c r="AP797" s="259">
        <f>MAX(COUNTRY_INFO!D797*AK797*PROFILE!$G$7,COUNTRY_INFO!D797*AL797*PROFILE!$G$7)</f>
        <v>0</v>
      </c>
      <c r="AQ797" s="259">
        <f>MAX(COUNTRY_INFO!D797*AK797*PROFILE!$G$8,COUNTRY_INFO!D797*AL797*PROFILE!$G$8,COUNTRY_INFO!D797*AM797*PROFILE!$G$8)</f>
        <v>0</v>
      </c>
      <c r="AR797" s="259">
        <f>MAX(COUNTRY_INFO!D797*AK797*PROFILE!$G$9,COUNTRY_INFO!D797*AL797*PROFILE!$G$9,COUNTRY_INFO!D797*AM797*PROFILE!$G$9,IF(AND(DISTRICT!Z797&lt;&gt;"Unknown",Z797&lt;&gt;"Not required"),COUNTRY_INFO!O797*DISTRICT!AN797,0))</f>
        <v>11022.99</v>
      </c>
      <c r="AS797" s="259">
        <f>MAX(COUNTRY_INFO!D797*AK797*PROFILE!$G$10,COUNTRY_INFO!D797*AL797*PROFILE!$G$10,IF(AND(DISTRICT!Z797&lt;&gt;"Unknown",Z797&lt;&gt;"Not required"),COUNTRY_INFO!O797*DISTRICT!AO797,0))</f>
        <v>0</v>
      </c>
      <c r="AT797" s="259">
        <f t="shared" si="91"/>
        <v>11022.99</v>
      </c>
      <c r="AU797" s="258">
        <f t="shared" si="86"/>
        <v>0</v>
      </c>
      <c r="AV797" s="259">
        <f>MAX('MDA2'!J797,'T1'!L797,'T2'!J797,T3_R1!K797,T3_R2!K797)</f>
        <v>0</v>
      </c>
      <c r="AW797" s="259">
        <f>MAX('MDA1'!K797,'MDA2'!K797,'MDA3'!I797,'MDA3'!L797,'T1'!M797,'T2'!K797,T3_R1!L797,T3_R2!L797)</f>
        <v>0</v>
      </c>
      <c r="AX797" s="259">
        <f>MAX('MDA1'!L797,'MDA2'!L797,'MDA3'!J797,'MDA3'!M797,'T1'!N797,'T2'!L797,T3_R1!M797,T3_R2!M797)</f>
        <v>0</v>
      </c>
      <c r="AY797" s="259">
        <f t="shared" si="92"/>
        <v>0</v>
      </c>
      <c r="AZ797" s="259">
        <f>MAX('MDA2'!J797,T797)</f>
        <v>0</v>
      </c>
      <c r="BA797" s="259">
        <f>MAX('MDA1'!K797,'MDA2'!K797,'MDA3'!I797,'MDA3'!L797,V797,AD797)</f>
        <v>0</v>
      </c>
      <c r="BB797" s="259">
        <f>MAX('MDA1'!L797,'MDA2'!L797,'MDA3'!J797,'MDA3'!M797,AF797)</f>
        <v>0</v>
      </c>
      <c r="BC797" s="259">
        <f t="shared" si="87"/>
        <v>0</v>
      </c>
      <c r="BD797" s="260">
        <f t="shared" si="88"/>
        <v>0</v>
      </c>
    </row>
    <row r="798" spans="1:56" x14ac:dyDescent="0.2">
      <c r="A798" s="10" t="str">
        <f>IF(COUNTRY_INFO!A798=0," ",COUNTRY_INFO!A798)</f>
        <v>Ethiopia</v>
      </c>
      <c r="B798" s="10" t="str">
        <f>IF(COUNTRY_INFO!B798=0," ",COUNTRY_INFO!B798)</f>
        <v>SomaliFaafan</v>
      </c>
      <c r="C798" s="87" t="str">
        <f>IF(COUNTRY_INFO!C798=0," ",COUNTRY_INFO!C798)</f>
        <v>Harawa</v>
      </c>
      <c r="D798" s="67">
        <f>COUNTRY_INFO!L798</f>
        <v>0</v>
      </c>
      <c r="E798" s="61"/>
      <c r="F798" s="61"/>
      <c r="G798" s="11">
        <f>MAX('MDA1'!M798,'MDA2'!M798)</f>
        <v>0</v>
      </c>
      <c r="H798" s="11">
        <f>IF(AND(COUNTRY_INFO!H798&gt;0,COUNTRY_INFO!H798&lt;4),IF(D798&gt;MAX('MDA1'!M798,'MDA2'!M798),MAX('MDA1'!M798,'MDA2'!M798),D798),0)</f>
        <v>0</v>
      </c>
      <c r="I798" s="73">
        <f>IF(AND(COUNTRY_INFO!H798&gt;0,COUNTRY_INFO!H798&lt;4), IF(G798/D798*100&lt;&gt;0, IF(G798/D798*100&gt;100,100,G798/D798*100), "-"),0)</f>
        <v>0</v>
      </c>
      <c r="J798" s="67">
        <f>COUNTRY_INFO!M798</f>
        <v>0</v>
      </c>
      <c r="K798" s="61"/>
      <c r="L798" s="61"/>
      <c r="M798" s="11">
        <f>MAX('MDA1'!M798,MAX('MDA3'!I798,'MDA3'!L798)+MAX('MDA3'!J798,'MDA3'!M798))</f>
        <v>0</v>
      </c>
      <c r="N798" s="11">
        <f>IF(AND(COUNTRY_INFO!I798&gt;0,COUNTRY_INFO!I798&lt;4),IF(J798&gt;MAX('MDA1'!M798,MAX('MDA3'!I798,'MDA3'!L798)+MAX('MDA3'!J798,'MDA3'!M798)),MAX('MDA1'!M798,MAX('MDA3'!I798,'MDA3'!L798)+MAX('MDA3'!J798,'MDA3'!M798)),J798),0)</f>
        <v>0</v>
      </c>
      <c r="O798" s="73">
        <f>IF(AND(COUNTRY_INFO!I798&gt;0,COUNTRY_INFO!I798&lt;4), IF(M798/J798*100&lt;&gt;0, IF(M798/J798*100&gt;100,100,M798/J798*100), "-"),0)</f>
        <v>0</v>
      </c>
      <c r="P798" s="67">
        <f>COUNTRY_INFO!N798</f>
        <v>0</v>
      </c>
      <c r="Q798" s="61"/>
      <c r="R798" s="61"/>
      <c r="S798" s="11">
        <f>SUM(MAX('MDA2'!J798, 'T1'!L798, MAX(T3_R1!K798, T3_R2!K798)), MAX('MDA1'!K798, 'MDA2'!K798, 'T1'!M798, MAX(T3_R1!L798, T3_R2!L798)), MAX('MDA1'!L798, 'MDA2'!L798, 'T1'!N798, MAX(T3_R1!M798, T3_R2!M798)))</f>
        <v>0</v>
      </c>
      <c r="T798" s="11">
        <f>IF(AND(COUNTRY_INFO!J798&gt;1,COUNTRY_INFO!J798&lt;4),IF(COUNTRY_INFO!E798&gt;MAX('MDA2'!J798,'T1'!L798,MAX(T3_R1!K798,T3_R2!K798)),MAX('MDA2'!J798,'T1'!L798,MAX(T3_R1!K798,T3_R2!K798)),COUNTRY_INFO!E798),0)</f>
        <v>0</v>
      </c>
      <c r="U798" s="217">
        <f>IF(AND(COUNTRY_INFO!J798&gt;1,COUNTRY_INFO!J798&lt;4), IF(T798/COUNTRY_INFO!E798*100&lt;&gt;0, IF(T798/COUNTRY_INFO!E798*100&gt;100,100,T798/COUNTRY_INFO!E798*100), "-"),0)</f>
        <v>0</v>
      </c>
      <c r="V798" s="11">
        <f>IF(AND(COUNTRY_INFO!J798&gt;1,COUNTRY_INFO!J798&lt;4),IF(COUNTRY_INFO!F798&gt;MAX('MDA1'!K798,'MDA2'!K798,'T1'!M798,MAX(T3_R1!L798,T3_R2!L798)),MAX('MDA1'!K798,'MDA2'!K798,'T1'!M798,MAX(T3_R1!L798,T3_R2!L798)),COUNTRY_INFO!F798),0)</f>
        <v>0</v>
      </c>
      <c r="W798" s="217">
        <f>IF(AND(COUNTRY_INFO!J798&gt;1,COUNTRY_INFO!J798&lt;4), IF(V798/COUNTRY_INFO!F798*100&lt;&gt;0, IF(V798/COUNTRY_INFO!F798*100&gt;100,100,V798/COUNTRY_INFO!F798*100), "-"),0)</f>
        <v>0</v>
      </c>
      <c r="X798" s="11">
        <f t="shared" si="89"/>
        <v>0</v>
      </c>
      <c r="Y798" s="73">
        <f>IF(AND(COUNTRY_INFO!J798&gt;1,COUNTRY_INFO!J798&lt;4), IF(S798/P798*100&lt;&gt;0, IF(X798/P798*100&gt;100,100,X798/P798*100), "-"),0)</f>
        <v>0</v>
      </c>
      <c r="Z798" s="67">
        <f>COUNTRY_INFO!O798</f>
        <v>0</v>
      </c>
      <c r="AA798" s="61"/>
      <c r="AB798" s="61"/>
      <c r="AC798" s="11">
        <f>MAX('T1'!L798,'T2'!J798)+MAX('T1'!M798,'T2'!K798)+MAX('T1'!N798,'T2'!L798)</f>
        <v>0</v>
      </c>
      <c r="AD798" s="11">
        <f>IF(COUNTRY_INFO!K798=1,IF(COUNTRY_INFO!F798*0.33&gt;MAX('T1'!M798,'T2'!K798),MAX('T1'!M798,'T2'!K798),COUNTRY_INFO!F798*0.33),IF(COUNTRY_INFO!K798=2,IF(COUNTRY_INFO!F798*0.5&gt;MAX('T1'!M798,'T2'!K798),MAX('T1'!M798,'T2'!K798),COUNTRY_INFO!F798*0.5),IF(COUNTRY_INFO!K798=3,IF(COUNTRY_INFO!F798&gt;MAX('T1'!M798,'T2'!K798),MAX('T1'!M798,'T2'!K798),COUNTRY_INFO!F798),0)))</f>
        <v>0</v>
      </c>
      <c r="AE798" s="217">
        <f>IF(AND(COUNTRY_INFO!K798&gt;0,COUNTRY_INFO!K798&lt;4),IF(Z798&gt;0,IF(COUNTRY_INFO!K798=1, AD798/(COUNTRY_INFO!F798*0.33)*100, IF(COUNTRY_INFO!K798=2, AD798/(COUNTRY_INFO!F798*0.5)*100, IF(COUNTRY_INFO!K798=3, AD798/COUNTRY_INFO!F798*100))),"-"),0)</f>
        <v>0</v>
      </c>
      <c r="AF798" s="11">
        <f>IF(COUNTRY_INFO!K798=2,IF(COUNTRY_INFO!G798*0.2&gt;MAX('T1'!N798,'T2'!L798),MAX('T1'!N798,'T2'!L798),COUNTRY_INFO!G798*0.2),IF(COUNTRY_INFO!K798=3,IF(COUNTRY_INFO!G798&gt;MAX('T1'!N798,'T2'!L798),MAX('T1'!N798,'T2'!L798),COUNTRY_INFO!G798),0))</f>
        <v>0</v>
      </c>
      <c r="AG798" s="217">
        <f>IF(AND(COUNTRY_INFO!K798&gt;0,COUNTRY_INFO!K798&lt;4),IF(Z798&gt;0,IF(COUNTRY_INFO!K798=1, 0, IF(COUNTRY_INFO!K798=2, AF798/(COUNTRY_INFO!G798*0.2)*100, IF(COUNTRY_INFO!K798=3, AF798/COUNTRY_INFO!G798*100))),"-"),0)</f>
        <v>0</v>
      </c>
      <c r="AH798" s="11">
        <f t="shared" si="90"/>
        <v>0</v>
      </c>
      <c r="AI798" s="73">
        <f>IF(AND(COUNTRY_INFO!K798&gt;0,COUNTRY_INFO!K798&lt;4), IF(AC798/Z798*100&lt;&gt;0, IF(AH798/Z798*100&gt;100,100,AH798/Z798*100), "-"),0)</f>
        <v>0</v>
      </c>
      <c r="AJ798" s="261"/>
      <c r="AK798" s="260">
        <f>IF(AND(D798&lt;&gt;0, D798&lt;&gt;"Unknown",D798&lt;&gt;"Stopped",D798&lt;&gt;"Not required"),D798/COUNTRY_INFO!D798, 0)</f>
        <v>0</v>
      </c>
      <c r="AL798" s="260">
        <f>IF(AND(J798&lt;&gt;0,J798&lt;&gt;"Unknown",J798&lt;&gt;"Stopped",J798&lt;&gt;"Not required"),J798/COUNTRY_INFO!D798, 0)</f>
        <v>0</v>
      </c>
      <c r="AM798" s="260">
        <f>IF(AND(P798&lt;&gt;0,P798&lt;&gt;"Unknown",P798&lt;&gt;"Not required"),P798/(COUNTRY_INFO!E798+COUNTRY_INFO!F798), 0)</f>
        <v>0</v>
      </c>
      <c r="AN798" s="260">
        <f>IF(AND(Z798&lt;&gt;0,Z798&lt;&gt;"Unknown",Z798&lt;&gt;"Not required"),IF(COUNTRY_INFO!K798=1,1,IF(COUNTRY_INFO!K798=2,0.5*COUNTRY_INFO!F798/(0.5*COUNTRY_INFO!F798+0.2*COUNTRY_INFO!G798),IF(COUNTRY_INFO!K798=3,COUNTRY_INFO!F798/(COUNTRY_INFO!F798+COUNTRY_INFO!G798)))),0)</f>
        <v>0</v>
      </c>
      <c r="AO798" s="260">
        <f>IF(AND(Z798&lt;&gt;0,Z798&lt;&gt;"Unknown",Z798&lt;&gt;"Not required"),IF(COUNTRY_INFO!K798=1,0,IF(COUNTRY_INFO!K798=2,0.2*COUNTRY_INFO!G798/(0.5*COUNTRY_INFO!F798+0.2*COUNTRY_INFO!G798),IF(COUNTRY_INFO!K798=3,COUNTRY_INFO!G798/(COUNTRY_INFO!F798+COUNTRY_INFO!G798)))),0)</f>
        <v>0</v>
      </c>
      <c r="AP798" s="259">
        <f>MAX(COUNTRY_INFO!D798*AK798*PROFILE!$G$7,COUNTRY_INFO!D798*AL798*PROFILE!$G$7)</f>
        <v>0</v>
      </c>
      <c r="AQ798" s="259">
        <f>MAX(COUNTRY_INFO!D798*AK798*PROFILE!$G$8,COUNTRY_INFO!D798*AL798*PROFILE!$G$8,COUNTRY_INFO!D798*AM798*PROFILE!$G$8)</f>
        <v>0</v>
      </c>
      <c r="AR798" s="259">
        <f>MAX(COUNTRY_INFO!D798*AK798*PROFILE!$G$9,COUNTRY_INFO!D798*AL798*PROFILE!$G$9,COUNTRY_INFO!D798*AM798*PROFILE!$G$9,IF(AND(DISTRICT!Z798&lt;&gt;"Unknown",Z798&lt;&gt;"Not required"),COUNTRY_INFO!O798*DISTRICT!AN798,0))</f>
        <v>0</v>
      </c>
      <c r="AS798" s="259">
        <f>MAX(COUNTRY_INFO!D798*AK798*PROFILE!$G$10,COUNTRY_INFO!D798*AL798*PROFILE!$G$10,IF(AND(DISTRICT!Z798&lt;&gt;"Unknown",Z798&lt;&gt;"Not required"),COUNTRY_INFO!O798*DISTRICT!AO798,0))</f>
        <v>0</v>
      </c>
      <c r="AT798" s="259">
        <f t="shared" si="91"/>
        <v>0</v>
      </c>
      <c r="AU798" s="258">
        <f t="shared" si="86"/>
        <v>0</v>
      </c>
      <c r="AV798" s="259">
        <f>MAX('MDA2'!J798,'T1'!L798,'T2'!J798,T3_R1!K798,T3_R2!K798)</f>
        <v>0</v>
      </c>
      <c r="AW798" s="259">
        <f>MAX('MDA1'!K798,'MDA2'!K798,'MDA3'!I798,'MDA3'!L798,'T1'!M798,'T2'!K798,T3_R1!L798,T3_R2!L798)</f>
        <v>0</v>
      </c>
      <c r="AX798" s="259">
        <f>MAX('MDA1'!L798,'MDA2'!L798,'MDA3'!J798,'MDA3'!M798,'T1'!N798,'T2'!L798,T3_R1!M798,T3_R2!M798)</f>
        <v>0</v>
      </c>
      <c r="AY798" s="259">
        <f t="shared" si="92"/>
        <v>0</v>
      </c>
      <c r="AZ798" s="259">
        <f>MAX('MDA2'!J798,T798)</f>
        <v>0</v>
      </c>
      <c r="BA798" s="259">
        <f>MAX('MDA1'!K798,'MDA2'!K798,'MDA3'!I798,'MDA3'!L798,V798,AD798)</f>
        <v>0</v>
      </c>
      <c r="BB798" s="259">
        <f>MAX('MDA1'!L798,'MDA2'!L798,'MDA3'!J798,'MDA3'!M798,AF798)</f>
        <v>0</v>
      </c>
      <c r="BC798" s="259">
        <f t="shared" si="87"/>
        <v>0</v>
      </c>
      <c r="BD798" s="260">
        <f t="shared" si="88"/>
        <v>0</v>
      </c>
    </row>
    <row r="799" spans="1:56" x14ac:dyDescent="0.2">
      <c r="A799" s="10" t="str">
        <f>IF(COUNTRY_INFO!A799=0," ",COUNTRY_INFO!A799)</f>
        <v>Ethiopia</v>
      </c>
      <c r="B799" s="10" t="str">
        <f>IF(COUNTRY_INFO!B799=0," ",COUNTRY_INFO!B799)</f>
        <v>SomaliFaafan</v>
      </c>
      <c r="C799" s="87" t="str">
        <f>IF(COUNTRY_INFO!C799=0," ",COUNTRY_INFO!C799)</f>
        <v>Harorays</v>
      </c>
      <c r="D799" s="67">
        <f>COUNTRY_INFO!L799</f>
        <v>0</v>
      </c>
      <c r="E799" s="61"/>
      <c r="F799" s="61"/>
      <c r="G799" s="11">
        <f>MAX('MDA1'!M799,'MDA2'!M799)</f>
        <v>0</v>
      </c>
      <c r="H799" s="11">
        <f>IF(AND(COUNTRY_INFO!H799&gt;0,COUNTRY_INFO!H799&lt;4),IF(D799&gt;MAX('MDA1'!M799,'MDA2'!M799),MAX('MDA1'!M799,'MDA2'!M799),D799),0)</f>
        <v>0</v>
      </c>
      <c r="I799" s="73">
        <f>IF(AND(COUNTRY_INFO!H799&gt;0,COUNTRY_INFO!H799&lt;4), IF(G799/D799*100&lt;&gt;0, IF(G799/D799*100&gt;100,100,G799/D799*100), "-"),0)</f>
        <v>0</v>
      </c>
      <c r="J799" s="67">
        <f>COUNTRY_INFO!M799</f>
        <v>0</v>
      </c>
      <c r="K799" s="61"/>
      <c r="L799" s="61"/>
      <c r="M799" s="11">
        <f>MAX('MDA1'!M799,MAX('MDA3'!I799,'MDA3'!L799)+MAX('MDA3'!J799,'MDA3'!M799))</f>
        <v>0</v>
      </c>
      <c r="N799" s="11">
        <f>IF(AND(COUNTRY_INFO!I799&gt;0,COUNTRY_INFO!I799&lt;4),IF(J799&gt;MAX('MDA1'!M799,MAX('MDA3'!I799,'MDA3'!L799)+MAX('MDA3'!J799,'MDA3'!M799)),MAX('MDA1'!M799,MAX('MDA3'!I799,'MDA3'!L799)+MAX('MDA3'!J799,'MDA3'!M799)),J799),0)</f>
        <v>0</v>
      </c>
      <c r="O799" s="73">
        <f>IF(AND(COUNTRY_INFO!I799&gt;0,COUNTRY_INFO!I799&lt;4), IF(M799/J799*100&lt;&gt;0, IF(M799/J799*100&gt;100,100,M799/J799*100), "-"),0)</f>
        <v>0</v>
      </c>
      <c r="P799" s="67">
        <f>COUNTRY_INFO!N799</f>
        <v>0</v>
      </c>
      <c r="Q799" s="61"/>
      <c r="R799" s="61"/>
      <c r="S799" s="11">
        <f>SUM(MAX('MDA2'!J799, 'T1'!L799, MAX(T3_R1!K799, T3_R2!K799)), MAX('MDA1'!K799, 'MDA2'!K799, 'T1'!M799, MAX(T3_R1!L799, T3_R2!L799)), MAX('MDA1'!L799, 'MDA2'!L799, 'T1'!N799, MAX(T3_R1!M799, T3_R2!M799)))</f>
        <v>0</v>
      </c>
      <c r="T799" s="11">
        <f>IF(AND(COUNTRY_INFO!J799&gt;1,COUNTRY_INFO!J799&lt;4),IF(COUNTRY_INFO!E799&gt;MAX('MDA2'!J799,'T1'!L799,MAX(T3_R1!K799,T3_R2!K799)),MAX('MDA2'!J799,'T1'!L799,MAX(T3_R1!K799,T3_R2!K799)),COUNTRY_INFO!E799),0)</f>
        <v>0</v>
      </c>
      <c r="U799" s="217">
        <f>IF(AND(COUNTRY_INFO!J799&gt;1,COUNTRY_INFO!J799&lt;4), IF(T799/COUNTRY_INFO!E799*100&lt;&gt;0, IF(T799/COUNTRY_INFO!E799*100&gt;100,100,T799/COUNTRY_INFO!E799*100), "-"),0)</f>
        <v>0</v>
      </c>
      <c r="V799" s="11">
        <f>IF(AND(COUNTRY_INFO!J799&gt;1,COUNTRY_INFO!J799&lt;4),IF(COUNTRY_INFO!F799&gt;MAX('MDA1'!K799,'MDA2'!K799,'T1'!M799,MAX(T3_R1!L799,T3_R2!L799)),MAX('MDA1'!K799,'MDA2'!K799,'T1'!M799,MAX(T3_R1!L799,T3_R2!L799)),COUNTRY_INFO!F799),0)</f>
        <v>0</v>
      </c>
      <c r="W799" s="217">
        <f>IF(AND(COUNTRY_INFO!J799&gt;1,COUNTRY_INFO!J799&lt;4), IF(V799/COUNTRY_INFO!F799*100&lt;&gt;0, IF(V799/COUNTRY_INFO!F799*100&gt;100,100,V799/COUNTRY_INFO!F799*100), "-"),0)</f>
        <v>0</v>
      </c>
      <c r="X799" s="11">
        <f t="shared" si="89"/>
        <v>0</v>
      </c>
      <c r="Y799" s="73">
        <f>IF(AND(COUNTRY_INFO!J799&gt;1,COUNTRY_INFO!J799&lt;4), IF(S799/P799*100&lt;&gt;0, IF(X799/P799*100&gt;100,100,X799/P799*100), "-"),0)</f>
        <v>0</v>
      </c>
      <c r="Z799" s="67">
        <f>COUNTRY_INFO!O799</f>
        <v>0</v>
      </c>
      <c r="AA799" s="61"/>
      <c r="AB799" s="61"/>
      <c r="AC799" s="11">
        <f>MAX('T1'!L799,'T2'!J799)+MAX('T1'!M799,'T2'!K799)+MAX('T1'!N799,'T2'!L799)</f>
        <v>0</v>
      </c>
      <c r="AD799" s="11">
        <f>IF(COUNTRY_INFO!K799=1,IF(COUNTRY_INFO!F799*0.33&gt;MAX('T1'!M799,'T2'!K799),MAX('T1'!M799,'T2'!K799),COUNTRY_INFO!F799*0.33),IF(COUNTRY_INFO!K799=2,IF(COUNTRY_INFO!F799*0.5&gt;MAX('T1'!M799,'T2'!K799),MAX('T1'!M799,'T2'!K799),COUNTRY_INFO!F799*0.5),IF(COUNTRY_INFO!K799=3,IF(COUNTRY_INFO!F799&gt;MAX('T1'!M799,'T2'!K799),MAX('T1'!M799,'T2'!K799),COUNTRY_INFO!F799),0)))</f>
        <v>0</v>
      </c>
      <c r="AE799" s="217">
        <f>IF(AND(COUNTRY_INFO!K799&gt;0,COUNTRY_INFO!K799&lt;4),IF(Z799&gt;0,IF(COUNTRY_INFO!K799=1, AD799/(COUNTRY_INFO!F799*0.33)*100, IF(COUNTRY_INFO!K799=2, AD799/(COUNTRY_INFO!F799*0.5)*100, IF(COUNTRY_INFO!K799=3, AD799/COUNTRY_INFO!F799*100))),"-"),0)</f>
        <v>0</v>
      </c>
      <c r="AF799" s="11">
        <f>IF(COUNTRY_INFO!K799=2,IF(COUNTRY_INFO!G799*0.2&gt;MAX('T1'!N799,'T2'!L799),MAX('T1'!N799,'T2'!L799),COUNTRY_INFO!G799*0.2),IF(COUNTRY_INFO!K799=3,IF(COUNTRY_INFO!G799&gt;MAX('T1'!N799,'T2'!L799),MAX('T1'!N799,'T2'!L799),COUNTRY_INFO!G799),0))</f>
        <v>0</v>
      </c>
      <c r="AG799" s="217">
        <f>IF(AND(COUNTRY_INFO!K799&gt;0,COUNTRY_INFO!K799&lt;4),IF(Z799&gt;0,IF(COUNTRY_INFO!K799=1, 0, IF(COUNTRY_INFO!K799=2, AF799/(COUNTRY_INFO!G799*0.2)*100, IF(COUNTRY_INFO!K799=3, AF799/COUNTRY_INFO!G799*100))),"-"),0)</f>
        <v>0</v>
      </c>
      <c r="AH799" s="11">
        <f t="shared" si="90"/>
        <v>0</v>
      </c>
      <c r="AI799" s="73">
        <f>IF(AND(COUNTRY_INFO!K799&gt;0,COUNTRY_INFO!K799&lt;4), IF(AC799/Z799*100&lt;&gt;0, IF(AH799/Z799*100&gt;100,100,AH799/Z799*100), "-"),0)</f>
        <v>0</v>
      </c>
      <c r="AJ799" s="261"/>
      <c r="AK799" s="260">
        <f>IF(AND(D799&lt;&gt;0, D799&lt;&gt;"Unknown",D799&lt;&gt;"Stopped",D799&lt;&gt;"Not required"),D799/COUNTRY_INFO!D799, 0)</f>
        <v>0</v>
      </c>
      <c r="AL799" s="260">
        <f>IF(AND(J799&lt;&gt;0,J799&lt;&gt;"Unknown",J799&lt;&gt;"Stopped",J799&lt;&gt;"Not required"),J799/COUNTRY_INFO!D799, 0)</f>
        <v>0</v>
      </c>
      <c r="AM799" s="260">
        <f>IF(AND(P799&lt;&gt;0,P799&lt;&gt;"Unknown",P799&lt;&gt;"Not required"),P799/(COUNTRY_INFO!E799+COUNTRY_INFO!F799), 0)</f>
        <v>0</v>
      </c>
      <c r="AN799" s="260">
        <f>IF(AND(Z799&lt;&gt;0,Z799&lt;&gt;"Unknown",Z799&lt;&gt;"Not required"),IF(COUNTRY_INFO!K799=1,1,IF(COUNTRY_INFO!K799=2,0.5*COUNTRY_INFO!F799/(0.5*COUNTRY_INFO!F799+0.2*COUNTRY_INFO!G799),IF(COUNTRY_INFO!K799=3,COUNTRY_INFO!F799/(COUNTRY_INFO!F799+COUNTRY_INFO!G799)))),0)</f>
        <v>0</v>
      </c>
      <c r="AO799" s="260">
        <f>IF(AND(Z799&lt;&gt;0,Z799&lt;&gt;"Unknown",Z799&lt;&gt;"Not required"),IF(COUNTRY_INFO!K799=1,0,IF(COUNTRY_INFO!K799=2,0.2*COUNTRY_INFO!G799/(0.5*COUNTRY_INFO!F799+0.2*COUNTRY_INFO!G799),IF(COUNTRY_INFO!K799=3,COUNTRY_INFO!G799/(COUNTRY_INFO!F799+COUNTRY_INFO!G799)))),0)</f>
        <v>0</v>
      </c>
      <c r="AP799" s="259">
        <f>MAX(COUNTRY_INFO!D799*AK799*PROFILE!$G$7,COUNTRY_INFO!D799*AL799*PROFILE!$G$7)</f>
        <v>0</v>
      </c>
      <c r="AQ799" s="259">
        <f>MAX(COUNTRY_INFO!D799*AK799*PROFILE!$G$8,COUNTRY_INFO!D799*AL799*PROFILE!$G$8,COUNTRY_INFO!D799*AM799*PROFILE!$G$8)</f>
        <v>0</v>
      </c>
      <c r="AR799" s="259">
        <f>MAX(COUNTRY_INFO!D799*AK799*PROFILE!$G$9,COUNTRY_INFO!D799*AL799*PROFILE!$G$9,COUNTRY_INFO!D799*AM799*PROFILE!$G$9,IF(AND(DISTRICT!Z799&lt;&gt;"Unknown",Z799&lt;&gt;"Not required"),COUNTRY_INFO!O799*DISTRICT!AN799,0))</f>
        <v>0</v>
      </c>
      <c r="AS799" s="259">
        <f>MAX(COUNTRY_INFO!D799*AK799*PROFILE!$G$10,COUNTRY_INFO!D799*AL799*PROFILE!$G$10,IF(AND(DISTRICT!Z799&lt;&gt;"Unknown",Z799&lt;&gt;"Not required"),COUNTRY_INFO!O799*DISTRICT!AO799,0))</f>
        <v>0</v>
      </c>
      <c r="AT799" s="259">
        <f t="shared" si="91"/>
        <v>0</v>
      </c>
      <c r="AU799" s="258">
        <f t="shared" si="86"/>
        <v>0</v>
      </c>
      <c r="AV799" s="259">
        <f>MAX('MDA2'!J799,'T1'!L799,'T2'!J799,T3_R1!K799,T3_R2!K799)</f>
        <v>0</v>
      </c>
      <c r="AW799" s="259">
        <f>MAX('MDA1'!K799,'MDA2'!K799,'MDA3'!I799,'MDA3'!L799,'T1'!M799,'T2'!K799,T3_R1!L799,T3_R2!L799)</f>
        <v>0</v>
      </c>
      <c r="AX799" s="259">
        <f>MAX('MDA1'!L799,'MDA2'!L799,'MDA3'!J799,'MDA3'!M799,'T1'!N799,'T2'!L799,T3_R1!M799,T3_R2!M799)</f>
        <v>0</v>
      </c>
      <c r="AY799" s="259">
        <f t="shared" si="92"/>
        <v>0</v>
      </c>
      <c r="AZ799" s="259">
        <f>MAX('MDA2'!J799,T799)</f>
        <v>0</v>
      </c>
      <c r="BA799" s="259">
        <f>MAX('MDA1'!K799,'MDA2'!K799,'MDA3'!I799,'MDA3'!L799,V799,AD799)</f>
        <v>0</v>
      </c>
      <c r="BB799" s="259">
        <f>MAX('MDA1'!L799,'MDA2'!L799,'MDA3'!J799,'MDA3'!M799,AF799)</f>
        <v>0</v>
      </c>
      <c r="BC799" s="259">
        <f t="shared" si="87"/>
        <v>0</v>
      </c>
      <c r="BD799" s="260">
        <f t="shared" si="88"/>
        <v>0</v>
      </c>
    </row>
    <row r="800" spans="1:56" x14ac:dyDescent="0.2">
      <c r="A800" s="10" t="str">
        <f>IF(COUNTRY_INFO!A800=0," ",COUNTRY_INFO!A800)</f>
        <v>Ethiopia</v>
      </c>
      <c r="B800" s="10" t="str">
        <f>IF(COUNTRY_INFO!B800=0," ",COUNTRY_INFO!B800)</f>
        <v>SomaliFaafan</v>
      </c>
      <c r="C800" s="87" t="str">
        <f>IF(COUNTRY_INFO!C800=0," ",COUNTRY_INFO!C800)</f>
        <v>Harshim</v>
      </c>
      <c r="D800" s="67">
        <f>COUNTRY_INFO!L800</f>
        <v>0</v>
      </c>
      <c r="E800" s="61"/>
      <c r="F800" s="61"/>
      <c r="G800" s="11">
        <f>MAX('MDA1'!M800,'MDA2'!M800)</f>
        <v>0</v>
      </c>
      <c r="H800" s="11">
        <f>IF(AND(COUNTRY_INFO!H800&gt;0,COUNTRY_INFO!H800&lt;4),IF(D800&gt;MAX('MDA1'!M800,'MDA2'!M800),MAX('MDA1'!M800,'MDA2'!M800),D800),0)</f>
        <v>0</v>
      </c>
      <c r="I800" s="73">
        <f>IF(AND(COUNTRY_INFO!H800&gt;0,COUNTRY_INFO!H800&lt;4), IF(G800/D800*100&lt;&gt;0, IF(G800/D800*100&gt;100,100,G800/D800*100), "-"),0)</f>
        <v>0</v>
      </c>
      <c r="J800" s="67" t="str">
        <f>COUNTRY_INFO!M800</f>
        <v>Unknown</v>
      </c>
      <c r="K800" s="61"/>
      <c r="L800" s="61"/>
      <c r="M800" s="11">
        <f>MAX('MDA1'!M800,MAX('MDA3'!I800,'MDA3'!L800)+MAX('MDA3'!J800,'MDA3'!M800))</f>
        <v>0</v>
      </c>
      <c r="N800" s="11">
        <f>IF(AND(COUNTRY_INFO!I800&gt;0,COUNTRY_INFO!I800&lt;4),IF(J800&gt;MAX('MDA1'!M800,MAX('MDA3'!I800,'MDA3'!L800)+MAX('MDA3'!J800,'MDA3'!M800)),MAX('MDA1'!M800,MAX('MDA3'!I800,'MDA3'!L800)+MAX('MDA3'!J800,'MDA3'!M800)),J800),0)</f>
        <v>0</v>
      </c>
      <c r="O800" s="73">
        <f>IF(AND(COUNTRY_INFO!I800&gt;0,COUNTRY_INFO!I800&lt;4), IF(M800/J800*100&lt;&gt;0, IF(M800/J800*100&gt;100,100,M800/J800*100), "-"),0)</f>
        <v>0</v>
      </c>
      <c r="P800" s="67">
        <f>COUNTRY_INFO!N800</f>
        <v>0</v>
      </c>
      <c r="Q800" s="61"/>
      <c r="R800" s="61"/>
      <c r="S800" s="11">
        <f>SUM(MAX('MDA2'!J800, 'T1'!L800, MAX(T3_R1!K800, T3_R2!K800)), MAX('MDA1'!K800, 'MDA2'!K800, 'T1'!M800, MAX(T3_R1!L800, T3_R2!L800)), MAX('MDA1'!L800, 'MDA2'!L800, 'T1'!N800, MAX(T3_R1!M800, T3_R2!M800)))</f>
        <v>0</v>
      </c>
      <c r="T800" s="11">
        <f>IF(AND(COUNTRY_INFO!J800&gt;1,COUNTRY_INFO!J800&lt;4),IF(COUNTRY_INFO!E800&gt;MAX('MDA2'!J800,'T1'!L800,MAX(T3_R1!K800,T3_R2!K800)),MAX('MDA2'!J800,'T1'!L800,MAX(T3_R1!K800,T3_R2!K800)),COUNTRY_INFO!E800),0)</f>
        <v>0</v>
      </c>
      <c r="U800" s="217">
        <f>IF(AND(COUNTRY_INFO!J800&gt;1,COUNTRY_INFO!J800&lt;4), IF(T800/COUNTRY_INFO!E800*100&lt;&gt;0, IF(T800/COUNTRY_INFO!E800*100&gt;100,100,T800/COUNTRY_INFO!E800*100), "-"),0)</f>
        <v>0</v>
      </c>
      <c r="V800" s="11">
        <f>IF(AND(COUNTRY_INFO!J800&gt;1,COUNTRY_INFO!J800&lt;4),IF(COUNTRY_INFO!F800&gt;MAX('MDA1'!K800,'MDA2'!K800,'T1'!M800,MAX(T3_R1!L800,T3_R2!L800)),MAX('MDA1'!K800,'MDA2'!K800,'T1'!M800,MAX(T3_R1!L800,T3_R2!L800)),COUNTRY_INFO!F800),0)</f>
        <v>0</v>
      </c>
      <c r="W800" s="217">
        <f>IF(AND(COUNTRY_INFO!J800&gt;1,COUNTRY_INFO!J800&lt;4), IF(V800/COUNTRY_INFO!F800*100&lt;&gt;0, IF(V800/COUNTRY_INFO!F800*100&gt;100,100,V800/COUNTRY_INFO!F800*100), "-"),0)</f>
        <v>0</v>
      </c>
      <c r="X800" s="11">
        <f t="shared" si="89"/>
        <v>0</v>
      </c>
      <c r="Y800" s="73">
        <f>IF(AND(COUNTRY_INFO!J800&gt;1,COUNTRY_INFO!J800&lt;4), IF(S800/P800*100&lt;&gt;0, IF(X800/P800*100&gt;100,100,X800/P800*100), "-"),0)</f>
        <v>0</v>
      </c>
      <c r="Z800" s="67">
        <f>COUNTRY_INFO!O800</f>
        <v>11015.07</v>
      </c>
      <c r="AA800" s="61"/>
      <c r="AB800" s="61"/>
      <c r="AC800" s="11">
        <f>MAX('T1'!L800,'T2'!J800)+MAX('T1'!M800,'T2'!K800)+MAX('T1'!N800,'T2'!L800)</f>
        <v>0</v>
      </c>
      <c r="AD800" s="11">
        <f>IF(COUNTRY_INFO!K800=1,IF(COUNTRY_INFO!F800*0.33&gt;MAX('T1'!M800,'T2'!K800),MAX('T1'!M800,'T2'!K800),COUNTRY_INFO!F800*0.33),IF(COUNTRY_INFO!K800=2,IF(COUNTRY_INFO!F800*0.5&gt;MAX('T1'!M800,'T2'!K800),MAX('T1'!M800,'T2'!K800),COUNTRY_INFO!F800*0.5),IF(COUNTRY_INFO!K800=3,IF(COUNTRY_INFO!F800&gt;MAX('T1'!M800,'T2'!K800),MAX('T1'!M800,'T2'!K800),COUNTRY_INFO!F800),0)))</f>
        <v>0</v>
      </c>
      <c r="AE800" s="217">
        <f>IF(AND(COUNTRY_INFO!K800&gt;0,COUNTRY_INFO!K800&lt;4),IF(Z800&gt;0,IF(COUNTRY_INFO!K800=1, AD800/(COUNTRY_INFO!F800*0.33)*100, IF(COUNTRY_INFO!K800=2, AD800/(COUNTRY_INFO!F800*0.5)*100, IF(COUNTRY_INFO!K800=3, AD800/COUNTRY_INFO!F800*100))),"-"),0)</f>
        <v>0</v>
      </c>
      <c r="AF800" s="11">
        <f>IF(COUNTRY_INFO!K800=2,IF(COUNTRY_INFO!G800*0.2&gt;MAX('T1'!N800,'T2'!L800),MAX('T1'!N800,'T2'!L800),COUNTRY_INFO!G800*0.2),IF(COUNTRY_INFO!K800=3,IF(COUNTRY_INFO!G800&gt;MAX('T1'!N800,'T2'!L800),MAX('T1'!N800,'T2'!L800),COUNTRY_INFO!G800),0))</f>
        <v>0</v>
      </c>
      <c r="AG800" s="217">
        <f>IF(AND(COUNTRY_INFO!K800&gt;0,COUNTRY_INFO!K800&lt;4),IF(Z800&gt;0,IF(COUNTRY_INFO!K800=1, 0, IF(COUNTRY_INFO!K800=2, AF800/(COUNTRY_INFO!G800*0.2)*100, IF(COUNTRY_INFO!K800=3, AF800/COUNTRY_INFO!G800*100))),"-"),0)</f>
        <v>0</v>
      </c>
      <c r="AH800" s="11">
        <f t="shared" si="90"/>
        <v>0</v>
      </c>
      <c r="AI800" s="73" t="str">
        <f>IF(AND(COUNTRY_INFO!K800&gt;0,COUNTRY_INFO!K800&lt;4), IF(AC800/Z800*100&lt;&gt;0, IF(AH800/Z800*100&gt;100,100,AH800/Z800*100), "-"),0)</f>
        <v>-</v>
      </c>
      <c r="AJ800" s="261"/>
      <c r="AK800" s="260">
        <f>IF(AND(D800&lt;&gt;0, D800&lt;&gt;"Unknown",D800&lt;&gt;"Stopped",D800&lt;&gt;"Not required"),D800/COUNTRY_INFO!D800, 0)</f>
        <v>0</v>
      </c>
      <c r="AL800" s="260">
        <f>IF(AND(J800&lt;&gt;0,J800&lt;&gt;"Unknown",J800&lt;&gt;"Stopped",J800&lt;&gt;"Not required"),J800/COUNTRY_INFO!D800, 0)</f>
        <v>0</v>
      </c>
      <c r="AM800" s="260">
        <f>IF(AND(P800&lt;&gt;0,P800&lt;&gt;"Unknown",P800&lt;&gt;"Not required"),P800/(COUNTRY_INFO!E800+COUNTRY_INFO!F800), 0)</f>
        <v>0</v>
      </c>
      <c r="AN800" s="260">
        <f>IF(AND(Z800&lt;&gt;0,Z800&lt;&gt;"Unknown",Z800&lt;&gt;"Not required"),IF(COUNTRY_INFO!K800=1,1,IF(COUNTRY_INFO!K800=2,0.5*COUNTRY_INFO!F800/(0.5*COUNTRY_INFO!F800+0.2*COUNTRY_INFO!G800),IF(COUNTRY_INFO!K800=3,COUNTRY_INFO!F800/(COUNTRY_INFO!F800+COUNTRY_INFO!G800)))),0)</f>
        <v>1</v>
      </c>
      <c r="AO800" s="260">
        <f>IF(AND(Z800&lt;&gt;0,Z800&lt;&gt;"Unknown",Z800&lt;&gt;"Not required"),IF(COUNTRY_INFO!K800=1,0,IF(COUNTRY_INFO!K800=2,0.2*COUNTRY_INFO!G800/(0.5*COUNTRY_INFO!F800+0.2*COUNTRY_INFO!G800),IF(COUNTRY_INFO!K800=3,COUNTRY_INFO!G800/(COUNTRY_INFO!F800+COUNTRY_INFO!G800)))),0)</f>
        <v>0</v>
      </c>
      <c r="AP800" s="259">
        <f>MAX(COUNTRY_INFO!D800*AK800*PROFILE!$G$7,COUNTRY_INFO!D800*AL800*PROFILE!$G$7)</f>
        <v>0</v>
      </c>
      <c r="AQ800" s="259">
        <f>MAX(COUNTRY_INFO!D800*AK800*PROFILE!$G$8,COUNTRY_INFO!D800*AL800*PROFILE!$G$8,COUNTRY_INFO!D800*AM800*PROFILE!$G$8)</f>
        <v>0</v>
      </c>
      <c r="AR800" s="259">
        <f>MAX(COUNTRY_INFO!D800*AK800*PROFILE!$G$9,COUNTRY_INFO!D800*AL800*PROFILE!$G$9,COUNTRY_INFO!D800*AM800*PROFILE!$G$9,IF(AND(DISTRICT!Z800&lt;&gt;"Unknown",Z800&lt;&gt;"Not required"),COUNTRY_INFO!O800*DISTRICT!AN800,0))</f>
        <v>11015.07</v>
      </c>
      <c r="AS800" s="259">
        <f>MAX(COUNTRY_INFO!D800*AK800*PROFILE!$G$10,COUNTRY_INFO!D800*AL800*PROFILE!$G$10,IF(AND(DISTRICT!Z800&lt;&gt;"Unknown",Z800&lt;&gt;"Not required"),COUNTRY_INFO!O800*DISTRICT!AO800,0))</f>
        <v>0</v>
      </c>
      <c r="AT800" s="259">
        <f t="shared" si="91"/>
        <v>11015.07</v>
      </c>
      <c r="AU800" s="258">
        <f t="shared" si="86"/>
        <v>0</v>
      </c>
      <c r="AV800" s="259">
        <f>MAX('MDA2'!J800,'T1'!L800,'T2'!J800,T3_R1!K800,T3_R2!K800)</f>
        <v>0</v>
      </c>
      <c r="AW800" s="259">
        <f>MAX('MDA1'!K800,'MDA2'!K800,'MDA3'!I800,'MDA3'!L800,'T1'!M800,'T2'!K800,T3_R1!L800,T3_R2!L800)</f>
        <v>0</v>
      </c>
      <c r="AX800" s="259">
        <f>MAX('MDA1'!L800,'MDA2'!L800,'MDA3'!J800,'MDA3'!M800,'T1'!N800,'T2'!L800,T3_R1!M800,T3_R2!M800)</f>
        <v>0</v>
      </c>
      <c r="AY800" s="259">
        <f t="shared" si="92"/>
        <v>0</v>
      </c>
      <c r="AZ800" s="259">
        <f>MAX('MDA2'!J800,T800)</f>
        <v>0</v>
      </c>
      <c r="BA800" s="259">
        <f>MAX('MDA1'!K800,'MDA2'!K800,'MDA3'!I800,'MDA3'!L800,V800,AD800)</f>
        <v>0</v>
      </c>
      <c r="BB800" s="259">
        <f>MAX('MDA1'!L800,'MDA2'!L800,'MDA3'!J800,'MDA3'!M800,AF800)</f>
        <v>0</v>
      </c>
      <c r="BC800" s="259">
        <f t="shared" si="87"/>
        <v>0</v>
      </c>
      <c r="BD800" s="260">
        <f t="shared" si="88"/>
        <v>0</v>
      </c>
    </row>
    <row r="801" spans="1:56" x14ac:dyDescent="0.2">
      <c r="A801" s="10" t="str">
        <f>IF(COUNTRY_INFO!A801=0," ",COUNTRY_INFO!A801)</f>
        <v>Ethiopia</v>
      </c>
      <c r="B801" s="10" t="str">
        <f>IF(COUNTRY_INFO!B801=0," ",COUNTRY_INFO!B801)</f>
        <v>SomaliFaafan</v>
      </c>
      <c r="C801" s="87" t="str">
        <f>IF(COUNTRY_INFO!C801=0," ",COUNTRY_INFO!C801)</f>
        <v xml:space="preserve">Jigjiga City </v>
      </c>
      <c r="D801" s="67">
        <f>COUNTRY_INFO!L801</f>
        <v>0</v>
      </c>
      <c r="E801" s="61"/>
      <c r="F801" s="61"/>
      <c r="G801" s="11">
        <f>MAX('MDA1'!M801,'MDA2'!M801)</f>
        <v>0</v>
      </c>
      <c r="H801" s="11">
        <f>IF(AND(COUNTRY_INFO!H801&gt;0,COUNTRY_INFO!H801&lt;4),IF(D801&gt;MAX('MDA1'!M801,'MDA2'!M801),MAX('MDA1'!M801,'MDA2'!M801),D801),0)</f>
        <v>0</v>
      </c>
      <c r="I801" s="73">
        <f>IF(AND(COUNTRY_INFO!H801&gt;0,COUNTRY_INFO!H801&lt;4), IF(G801/D801*100&lt;&gt;0, IF(G801/D801*100&gt;100,100,G801/D801*100), "-"),0)</f>
        <v>0</v>
      </c>
      <c r="J801" s="67">
        <f>COUNTRY_INFO!M801</f>
        <v>0</v>
      </c>
      <c r="K801" s="61"/>
      <c r="L801" s="61"/>
      <c r="M801" s="11">
        <f>MAX('MDA1'!M801,MAX('MDA3'!I801,'MDA3'!L801)+MAX('MDA3'!J801,'MDA3'!M801))</f>
        <v>0</v>
      </c>
      <c r="N801" s="11">
        <f>IF(AND(COUNTRY_INFO!I801&gt;0,COUNTRY_INFO!I801&lt;4),IF(J801&gt;MAX('MDA1'!M801,MAX('MDA3'!I801,'MDA3'!L801)+MAX('MDA3'!J801,'MDA3'!M801)),MAX('MDA1'!M801,MAX('MDA3'!I801,'MDA3'!L801)+MAX('MDA3'!J801,'MDA3'!M801)),J801),0)</f>
        <v>0</v>
      </c>
      <c r="O801" s="73">
        <f>IF(AND(COUNTRY_INFO!I801&gt;0,COUNTRY_INFO!I801&lt;4), IF(M801/J801*100&lt;&gt;0, IF(M801/J801*100&gt;100,100,M801/J801*100), "-"),0)</f>
        <v>0</v>
      </c>
      <c r="P801" s="67">
        <f>COUNTRY_INFO!N801</f>
        <v>0</v>
      </c>
      <c r="Q801" s="61"/>
      <c r="R801" s="61"/>
      <c r="S801" s="11">
        <f>SUM(MAX('MDA2'!J801, 'T1'!L801, MAX(T3_R1!K801, T3_R2!K801)), MAX('MDA1'!K801, 'MDA2'!K801, 'T1'!M801, MAX(T3_R1!L801, T3_R2!L801)), MAX('MDA1'!L801, 'MDA2'!L801, 'T1'!N801, MAX(T3_R1!M801, T3_R2!M801)))</f>
        <v>0</v>
      </c>
      <c r="T801" s="11">
        <f>IF(AND(COUNTRY_INFO!J801&gt;1,COUNTRY_INFO!J801&lt;4),IF(COUNTRY_INFO!E801&gt;MAX('MDA2'!J801,'T1'!L801,MAX(T3_R1!K801,T3_R2!K801)),MAX('MDA2'!J801,'T1'!L801,MAX(T3_R1!K801,T3_R2!K801)),COUNTRY_INFO!E801),0)</f>
        <v>0</v>
      </c>
      <c r="U801" s="217">
        <f>IF(AND(COUNTRY_INFO!J801&gt;1,COUNTRY_INFO!J801&lt;4), IF(T801/COUNTRY_INFO!E801*100&lt;&gt;0, IF(T801/COUNTRY_INFO!E801*100&gt;100,100,T801/COUNTRY_INFO!E801*100), "-"),0)</f>
        <v>0</v>
      </c>
      <c r="V801" s="11">
        <f>IF(AND(COUNTRY_INFO!J801&gt;1,COUNTRY_INFO!J801&lt;4),IF(COUNTRY_INFO!F801&gt;MAX('MDA1'!K801,'MDA2'!K801,'T1'!M801,MAX(T3_R1!L801,T3_R2!L801)),MAX('MDA1'!K801,'MDA2'!K801,'T1'!M801,MAX(T3_R1!L801,T3_R2!L801)),COUNTRY_INFO!F801),0)</f>
        <v>0</v>
      </c>
      <c r="W801" s="217">
        <f>IF(AND(COUNTRY_INFO!J801&gt;1,COUNTRY_INFO!J801&lt;4), IF(V801/COUNTRY_INFO!F801*100&lt;&gt;0, IF(V801/COUNTRY_INFO!F801*100&gt;100,100,V801/COUNTRY_INFO!F801*100), "-"),0)</f>
        <v>0</v>
      </c>
      <c r="X801" s="11">
        <f t="shared" si="89"/>
        <v>0</v>
      </c>
      <c r="Y801" s="73">
        <f>IF(AND(COUNTRY_INFO!J801&gt;1,COUNTRY_INFO!J801&lt;4), IF(S801/P801*100&lt;&gt;0, IF(X801/P801*100&gt;100,100,X801/P801*100), "-"),0)</f>
        <v>0</v>
      </c>
      <c r="Z801" s="67">
        <f>COUNTRY_INFO!O801</f>
        <v>8339.1</v>
      </c>
      <c r="AA801" s="61"/>
      <c r="AB801" s="61"/>
      <c r="AC801" s="11">
        <f>MAX('T1'!L801,'T2'!J801)+MAX('T1'!M801,'T2'!K801)+MAX('T1'!N801,'T2'!L801)</f>
        <v>0</v>
      </c>
      <c r="AD801" s="11">
        <f>IF(COUNTRY_INFO!K801=1,IF(COUNTRY_INFO!F801*0.33&gt;MAX('T1'!M801,'T2'!K801),MAX('T1'!M801,'T2'!K801),COUNTRY_INFO!F801*0.33),IF(COUNTRY_INFO!K801=2,IF(COUNTRY_INFO!F801*0.5&gt;MAX('T1'!M801,'T2'!K801),MAX('T1'!M801,'T2'!K801),COUNTRY_INFO!F801*0.5),IF(COUNTRY_INFO!K801=3,IF(COUNTRY_INFO!F801&gt;MAX('T1'!M801,'T2'!K801),MAX('T1'!M801,'T2'!K801),COUNTRY_INFO!F801),0)))</f>
        <v>0</v>
      </c>
      <c r="AE801" s="217">
        <f>IF(AND(COUNTRY_INFO!K801&gt;0,COUNTRY_INFO!K801&lt;4),IF(Z801&gt;0,IF(COUNTRY_INFO!K801=1, AD801/(COUNTRY_INFO!F801*0.33)*100, IF(COUNTRY_INFO!K801=2, AD801/(COUNTRY_INFO!F801*0.5)*100, IF(COUNTRY_INFO!K801=3, AD801/COUNTRY_INFO!F801*100))),"-"),0)</f>
        <v>0</v>
      </c>
      <c r="AF801" s="11">
        <f>IF(COUNTRY_INFO!K801=2,IF(COUNTRY_INFO!G801*0.2&gt;MAX('T1'!N801,'T2'!L801),MAX('T1'!N801,'T2'!L801),COUNTRY_INFO!G801*0.2),IF(COUNTRY_INFO!K801=3,IF(COUNTRY_INFO!G801&gt;MAX('T1'!N801,'T2'!L801),MAX('T1'!N801,'T2'!L801),COUNTRY_INFO!G801),0))</f>
        <v>0</v>
      </c>
      <c r="AG801" s="217">
        <f>IF(AND(COUNTRY_INFO!K801&gt;0,COUNTRY_INFO!K801&lt;4),IF(Z801&gt;0,IF(COUNTRY_INFO!K801=1, 0, IF(COUNTRY_INFO!K801=2, AF801/(COUNTRY_INFO!G801*0.2)*100, IF(COUNTRY_INFO!K801=3, AF801/COUNTRY_INFO!G801*100))),"-"),0)</f>
        <v>0</v>
      </c>
      <c r="AH801" s="11">
        <f t="shared" si="90"/>
        <v>0</v>
      </c>
      <c r="AI801" s="73" t="str">
        <f>IF(AND(COUNTRY_INFO!K801&gt;0,COUNTRY_INFO!K801&lt;4), IF(AC801/Z801*100&lt;&gt;0, IF(AH801/Z801*100&gt;100,100,AH801/Z801*100), "-"),0)</f>
        <v>-</v>
      </c>
      <c r="AJ801" s="261"/>
      <c r="AK801" s="260">
        <f>IF(AND(D801&lt;&gt;0, D801&lt;&gt;"Unknown",D801&lt;&gt;"Stopped",D801&lt;&gt;"Not required"),D801/COUNTRY_INFO!D801, 0)</f>
        <v>0</v>
      </c>
      <c r="AL801" s="260">
        <f>IF(AND(J801&lt;&gt;0,J801&lt;&gt;"Unknown",J801&lt;&gt;"Stopped",J801&lt;&gt;"Not required"),J801/COUNTRY_INFO!D801, 0)</f>
        <v>0</v>
      </c>
      <c r="AM801" s="260">
        <f>IF(AND(P801&lt;&gt;0,P801&lt;&gt;"Unknown",P801&lt;&gt;"Not required"),P801/(COUNTRY_INFO!E801+COUNTRY_INFO!F801), 0)</f>
        <v>0</v>
      </c>
      <c r="AN801" s="260">
        <f>IF(AND(Z801&lt;&gt;0,Z801&lt;&gt;"Unknown",Z801&lt;&gt;"Not required"),IF(COUNTRY_INFO!K801=1,1,IF(COUNTRY_INFO!K801=2,0.5*COUNTRY_INFO!F801/(0.5*COUNTRY_INFO!F801+0.2*COUNTRY_INFO!G801),IF(COUNTRY_INFO!K801=3,COUNTRY_INFO!F801/(COUNTRY_INFO!F801+COUNTRY_INFO!G801)))),0)</f>
        <v>1</v>
      </c>
      <c r="AO801" s="260">
        <f>IF(AND(Z801&lt;&gt;0,Z801&lt;&gt;"Unknown",Z801&lt;&gt;"Not required"),IF(COUNTRY_INFO!K801=1,0,IF(COUNTRY_INFO!K801=2,0.2*COUNTRY_INFO!G801/(0.5*COUNTRY_INFO!F801+0.2*COUNTRY_INFO!G801),IF(COUNTRY_INFO!K801=3,COUNTRY_INFO!G801/(COUNTRY_INFO!F801+COUNTRY_INFO!G801)))),0)</f>
        <v>0</v>
      </c>
      <c r="AP801" s="259">
        <f>MAX(COUNTRY_INFO!D801*AK801*PROFILE!$G$7,COUNTRY_INFO!D801*AL801*PROFILE!$G$7)</f>
        <v>0</v>
      </c>
      <c r="AQ801" s="259">
        <f>MAX(COUNTRY_INFO!D801*AK801*PROFILE!$G$8,COUNTRY_INFO!D801*AL801*PROFILE!$G$8,COUNTRY_INFO!D801*AM801*PROFILE!$G$8)</f>
        <v>0</v>
      </c>
      <c r="AR801" s="259">
        <f>MAX(COUNTRY_INFO!D801*AK801*PROFILE!$G$9,COUNTRY_INFO!D801*AL801*PROFILE!$G$9,COUNTRY_INFO!D801*AM801*PROFILE!$G$9,IF(AND(DISTRICT!Z801&lt;&gt;"Unknown",Z801&lt;&gt;"Not required"),COUNTRY_INFO!O801*DISTRICT!AN801,0))</f>
        <v>8339.1</v>
      </c>
      <c r="AS801" s="259">
        <f>MAX(COUNTRY_INFO!D801*AK801*PROFILE!$G$10,COUNTRY_INFO!D801*AL801*PROFILE!$G$10,IF(AND(DISTRICT!Z801&lt;&gt;"Unknown",Z801&lt;&gt;"Not required"),COUNTRY_INFO!O801*DISTRICT!AO801,0))</f>
        <v>0</v>
      </c>
      <c r="AT801" s="259">
        <f t="shared" si="91"/>
        <v>8339.1</v>
      </c>
      <c r="AU801" s="258">
        <f t="shared" si="86"/>
        <v>0</v>
      </c>
      <c r="AV801" s="259">
        <f>MAX('MDA2'!J801,'T1'!L801,'T2'!J801,T3_R1!K801,T3_R2!K801)</f>
        <v>0</v>
      </c>
      <c r="AW801" s="259">
        <f>MAX('MDA1'!K801,'MDA2'!K801,'MDA3'!I801,'MDA3'!L801,'T1'!M801,'T2'!K801,T3_R1!L801,T3_R2!L801)</f>
        <v>0</v>
      </c>
      <c r="AX801" s="259">
        <f>MAX('MDA1'!L801,'MDA2'!L801,'MDA3'!J801,'MDA3'!M801,'T1'!N801,'T2'!L801,T3_R1!M801,T3_R2!M801)</f>
        <v>0</v>
      </c>
      <c r="AY801" s="259">
        <f t="shared" si="92"/>
        <v>0</v>
      </c>
      <c r="AZ801" s="259">
        <f>MAX('MDA2'!J801,T801)</f>
        <v>0</v>
      </c>
      <c r="BA801" s="259">
        <f>MAX('MDA1'!K801,'MDA2'!K801,'MDA3'!I801,'MDA3'!L801,V801,AD801)</f>
        <v>0</v>
      </c>
      <c r="BB801" s="259">
        <f>MAX('MDA1'!L801,'MDA2'!L801,'MDA3'!J801,'MDA3'!M801,AF801)</f>
        <v>0</v>
      </c>
      <c r="BC801" s="259">
        <f t="shared" si="87"/>
        <v>0</v>
      </c>
      <c r="BD801" s="260">
        <f t="shared" si="88"/>
        <v>0</v>
      </c>
    </row>
    <row r="802" spans="1:56" x14ac:dyDescent="0.2">
      <c r="A802" s="10" t="str">
        <f>IF(COUNTRY_INFO!A802=0," ",COUNTRY_INFO!A802)</f>
        <v>Ethiopia</v>
      </c>
      <c r="B802" s="10" t="str">
        <f>IF(COUNTRY_INFO!B802=0," ",COUNTRY_INFO!B802)</f>
        <v>SomaliFaafan</v>
      </c>
      <c r="C802" s="87" t="str">
        <f>IF(COUNTRY_INFO!C802=0," ",COUNTRY_INFO!C802)</f>
        <v>Kebribeyah</v>
      </c>
      <c r="D802" s="67">
        <f>COUNTRY_INFO!L802</f>
        <v>0</v>
      </c>
      <c r="E802" s="61"/>
      <c r="F802" s="61"/>
      <c r="G802" s="11">
        <f>MAX('MDA1'!M802,'MDA2'!M802)</f>
        <v>0</v>
      </c>
      <c r="H802" s="11">
        <f>IF(AND(COUNTRY_INFO!H802&gt;0,COUNTRY_INFO!H802&lt;4),IF(D802&gt;MAX('MDA1'!M802,'MDA2'!M802),MAX('MDA1'!M802,'MDA2'!M802),D802),0)</f>
        <v>0</v>
      </c>
      <c r="I802" s="73">
        <f>IF(AND(COUNTRY_INFO!H802&gt;0,COUNTRY_INFO!H802&lt;4), IF(G802/D802*100&lt;&gt;0, IF(G802/D802*100&gt;100,100,G802/D802*100), "-"),0)</f>
        <v>0</v>
      </c>
      <c r="J802" s="67" t="str">
        <f>COUNTRY_INFO!M802</f>
        <v>Unknown</v>
      </c>
      <c r="K802" s="61"/>
      <c r="L802" s="61"/>
      <c r="M802" s="11">
        <f>MAX('MDA1'!M802,MAX('MDA3'!I802,'MDA3'!L802)+MAX('MDA3'!J802,'MDA3'!M802))</f>
        <v>0</v>
      </c>
      <c r="N802" s="11">
        <f>IF(AND(COUNTRY_INFO!I802&gt;0,COUNTRY_INFO!I802&lt;4),IF(J802&gt;MAX('MDA1'!M802,MAX('MDA3'!I802,'MDA3'!L802)+MAX('MDA3'!J802,'MDA3'!M802)),MAX('MDA1'!M802,MAX('MDA3'!I802,'MDA3'!L802)+MAX('MDA3'!J802,'MDA3'!M802)),J802),0)</f>
        <v>0</v>
      </c>
      <c r="O802" s="73">
        <f>IF(AND(COUNTRY_INFO!I802&gt;0,COUNTRY_INFO!I802&lt;4), IF(M802/J802*100&lt;&gt;0, IF(M802/J802*100&gt;100,100,M802/J802*100), "-"),0)</f>
        <v>0</v>
      </c>
      <c r="P802" s="67">
        <f>COUNTRY_INFO!N802</f>
        <v>0</v>
      </c>
      <c r="Q802" s="61"/>
      <c r="R802" s="61"/>
      <c r="S802" s="11">
        <f>SUM(MAX('MDA2'!J802, 'T1'!L802, MAX(T3_R1!K802, T3_R2!K802)), MAX('MDA1'!K802, 'MDA2'!K802, 'T1'!M802, MAX(T3_R1!L802, T3_R2!L802)), MAX('MDA1'!L802, 'MDA2'!L802, 'T1'!N802, MAX(T3_R1!M802, T3_R2!M802)))</f>
        <v>0</v>
      </c>
      <c r="T802" s="11">
        <f>IF(AND(COUNTRY_INFO!J802&gt;1,COUNTRY_INFO!J802&lt;4),IF(COUNTRY_INFO!E802&gt;MAX('MDA2'!J802,'T1'!L802,MAX(T3_R1!K802,T3_R2!K802)),MAX('MDA2'!J802,'T1'!L802,MAX(T3_R1!K802,T3_R2!K802)),COUNTRY_INFO!E802),0)</f>
        <v>0</v>
      </c>
      <c r="U802" s="217">
        <f>IF(AND(COUNTRY_INFO!J802&gt;1,COUNTRY_INFO!J802&lt;4), IF(T802/COUNTRY_INFO!E802*100&lt;&gt;0, IF(T802/COUNTRY_INFO!E802*100&gt;100,100,T802/COUNTRY_INFO!E802*100), "-"),0)</f>
        <v>0</v>
      </c>
      <c r="V802" s="11">
        <f>IF(AND(COUNTRY_INFO!J802&gt;1,COUNTRY_INFO!J802&lt;4),IF(COUNTRY_INFO!F802&gt;MAX('MDA1'!K802,'MDA2'!K802,'T1'!M802,MAX(T3_R1!L802,T3_R2!L802)),MAX('MDA1'!K802,'MDA2'!K802,'T1'!M802,MAX(T3_R1!L802,T3_R2!L802)),COUNTRY_INFO!F802),0)</f>
        <v>0</v>
      </c>
      <c r="W802" s="217">
        <f>IF(AND(COUNTRY_INFO!J802&gt;1,COUNTRY_INFO!J802&lt;4), IF(V802/COUNTRY_INFO!F802*100&lt;&gt;0, IF(V802/COUNTRY_INFO!F802*100&gt;100,100,V802/COUNTRY_INFO!F802*100), "-"),0)</f>
        <v>0</v>
      </c>
      <c r="X802" s="11">
        <f t="shared" si="89"/>
        <v>0</v>
      </c>
      <c r="Y802" s="73">
        <f>IF(AND(COUNTRY_INFO!J802&gt;1,COUNTRY_INFO!J802&lt;4), IF(S802/P802*100&lt;&gt;0, IF(X802/P802*100&gt;100,100,X802/P802*100), "-"),0)</f>
        <v>0</v>
      </c>
      <c r="Z802" s="67">
        <f>COUNTRY_INFO!O802</f>
        <v>0</v>
      </c>
      <c r="AA802" s="61"/>
      <c r="AB802" s="61"/>
      <c r="AC802" s="11">
        <f>MAX('T1'!L802,'T2'!J802)+MAX('T1'!M802,'T2'!K802)+MAX('T1'!N802,'T2'!L802)</f>
        <v>0</v>
      </c>
      <c r="AD802" s="11">
        <f>IF(COUNTRY_INFO!K802=1,IF(COUNTRY_INFO!F802*0.33&gt;MAX('T1'!M802,'T2'!K802),MAX('T1'!M802,'T2'!K802),COUNTRY_INFO!F802*0.33),IF(COUNTRY_INFO!K802=2,IF(COUNTRY_INFO!F802*0.5&gt;MAX('T1'!M802,'T2'!K802),MAX('T1'!M802,'T2'!K802),COUNTRY_INFO!F802*0.5),IF(COUNTRY_INFO!K802=3,IF(COUNTRY_INFO!F802&gt;MAX('T1'!M802,'T2'!K802),MAX('T1'!M802,'T2'!K802),COUNTRY_INFO!F802),0)))</f>
        <v>0</v>
      </c>
      <c r="AE802" s="217">
        <f>IF(AND(COUNTRY_INFO!K802&gt;0,COUNTRY_INFO!K802&lt;4),IF(Z802&gt;0,IF(COUNTRY_INFO!K802=1, AD802/(COUNTRY_INFO!F802*0.33)*100, IF(COUNTRY_INFO!K802=2, AD802/(COUNTRY_INFO!F802*0.5)*100, IF(COUNTRY_INFO!K802=3, AD802/COUNTRY_INFO!F802*100))),"-"),0)</f>
        <v>0</v>
      </c>
      <c r="AF802" s="11">
        <f>IF(COUNTRY_INFO!K802=2,IF(COUNTRY_INFO!G802*0.2&gt;MAX('T1'!N802,'T2'!L802),MAX('T1'!N802,'T2'!L802),COUNTRY_INFO!G802*0.2),IF(COUNTRY_INFO!K802=3,IF(COUNTRY_INFO!G802&gt;MAX('T1'!N802,'T2'!L802),MAX('T1'!N802,'T2'!L802),COUNTRY_INFO!G802),0))</f>
        <v>0</v>
      </c>
      <c r="AG802" s="217">
        <f>IF(AND(COUNTRY_INFO!K802&gt;0,COUNTRY_INFO!K802&lt;4),IF(Z802&gt;0,IF(COUNTRY_INFO!K802=1, 0, IF(COUNTRY_INFO!K802=2, AF802/(COUNTRY_INFO!G802*0.2)*100, IF(COUNTRY_INFO!K802=3, AF802/COUNTRY_INFO!G802*100))),"-"),0)</f>
        <v>0</v>
      </c>
      <c r="AH802" s="11">
        <f t="shared" si="90"/>
        <v>0</v>
      </c>
      <c r="AI802" s="73">
        <f>IF(AND(COUNTRY_INFO!K802&gt;0,COUNTRY_INFO!K802&lt;4), IF(AC802/Z802*100&lt;&gt;0, IF(AH802/Z802*100&gt;100,100,AH802/Z802*100), "-"),0)</f>
        <v>0</v>
      </c>
      <c r="AJ802" s="261"/>
      <c r="AK802" s="260">
        <f>IF(AND(D802&lt;&gt;0, D802&lt;&gt;"Unknown",D802&lt;&gt;"Stopped",D802&lt;&gt;"Not required"),D802/COUNTRY_INFO!D802, 0)</f>
        <v>0</v>
      </c>
      <c r="AL802" s="260">
        <f>IF(AND(J802&lt;&gt;0,J802&lt;&gt;"Unknown",J802&lt;&gt;"Stopped",J802&lt;&gt;"Not required"),J802/COUNTRY_INFO!D802, 0)</f>
        <v>0</v>
      </c>
      <c r="AM802" s="260">
        <f>IF(AND(P802&lt;&gt;0,P802&lt;&gt;"Unknown",P802&lt;&gt;"Not required"),P802/(COUNTRY_INFO!E802+COUNTRY_INFO!F802), 0)</f>
        <v>0</v>
      </c>
      <c r="AN802" s="260">
        <f>IF(AND(Z802&lt;&gt;0,Z802&lt;&gt;"Unknown",Z802&lt;&gt;"Not required"),IF(COUNTRY_INFO!K802=1,1,IF(COUNTRY_INFO!K802=2,0.5*COUNTRY_INFO!F802/(0.5*COUNTRY_INFO!F802+0.2*COUNTRY_INFO!G802),IF(COUNTRY_INFO!K802=3,COUNTRY_INFO!F802/(COUNTRY_INFO!F802+COUNTRY_INFO!G802)))),0)</f>
        <v>0</v>
      </c>
      <c r="AO802" s="260">
        <f>IF(AND(Z802&lt;&gt;0,Z802&lt;&gt;"Unknown",Z802&lt;&gt;"Not required"),IF(COUNTRY_INFO!K802=1,0,IF(COUNTRY_INFO!K802=2,0.2*COUNTRY_INFO!G802/(0.5*COUNTRY_INFO!F802+0.2*COUNTRY_INFO!G802),IF(COUNTRY_INFO!K802=3,COUNTRY_INFO!G802/(COUNTRY_INFO!F802+COUNTRY_INFO!G802)))),0)</f>
        <v>0</v>
      </c>
      <c r="AP802" s="259">
        <f>MAX(COUNTRY_INFO!D802*AK802*PROFILE!$G$7,COUNTRY_INFO!D802*AL802*PROFILE!$G$7)</f>
        <v>0</v>
      </c>
      <c r="AQ802" s="259">
        <f>MAX(COUNTRY_INFO!D802*AK802*PROFILE!$G$8,COUNTRY_INFO!D802*AL802*PROFILE!$G$8,COUNTRY_INFO!D802*AM802*PROFILE!$G$8)</f>
        <v>0</v>
      </c>
      <c r="AR802" s="259">
        <f>MAX(COUNTRY_INFO!D802*AK802*PROFILE!$G$9,COUNTRY_INFO!D802*AL802*PROFILE!$G$9,COUNTRY_INFO!D802*AM802*PROFILE!$G$9,IF(AND(DISTRICT!Z802&lt;&gt;"Unknown",Z802&lt;&gt;"Not required"),COUNTRY_INFO!O802*DISTRICT!AN802,0))</f>
        <v>0</v>
      </c>
      <c r="AS802" s="259">
        <f>MAX(COUNTRY_INFO!D802*AK802*PROFILE!$G$10,COUNTRY_INFO!D802*AL802*PROFILE!$G$10,IF(AND(DISTRICT!Z802&lt;&gt;"Unknown",Z802&lt;&gt;"Not required"),COUNTRY_INFO!O802*DISTRICT!AO802,0))</f>
        <v>0</v>
      </c>
      <c r="AT802" s="259">
        <f t="shared" si="91"/>
        <v>0</v>
      </c>
      <c r="AU802" s="258">
        <f t="shared" si="86"/>
        <v>0</v>
      </c>
      <c r="AV802" s="259">
        <f>MAX('MDA2'!J802,'T1'!L802,'T2'!J802,T3_R1!K802,T3_R2!K802)</f>
        <v>0</v>
      </c>
      <c r="AW802" s="259">
        <f>MAX('MDA1'!K802,'MDA2'!K802,'MDA3'!I802,'MDA3'!L802,'T1'!M802,'T2'!K802,T3_R1!L802,T3_R2!L802)</f>
        <v>0</v>
      </c>
      <c r="AX802" s="259">
        <f>MAX('MDA1'!L802,'MDA2'!L802,'MDA3'!J802,'MDA3'!M802,'T1'!N802,'T2'!L802,T3_R1!M802,T3_R2!M802)</f>
        <v>0</v>
      </c>
      <c r="AY802" s="259">
        <f t="shared" si="92"/>
        <v>0</v>
      </c>
      <c r="AZ802" s="259">
        <f>MAX('MDA2'!J802,T802)</f>
        <v>0</v>
      </c>
      <c r="BA802" s="259">
        <f>MAX('MDA1'!K802,'MDA2'!K802,'MDA3'!I802,'MDA3'!L802,V802,AD802)</f>
        <v>0</v>
      </c>
      <c r="BB802" s="259">
        <f>MAX('MDA1'!L802,'MDA2'!L802,'MDA3'!J802,'MDA3'!M802,AF802)</f>
        <v>0</v>
      </c>
      <c r="BC802" s="259">
        <f t="shared" si="87"/>
        <v>0</v>
      </c>
      <c r="BD802" s="260">
        <f t="shared" si="88"/>
        <v>0</v>
      </c>
    </row>
    <row r="803" spans="1:56" x14ac:dyDescent="0.2">
      <c r="A803" s="10" t="str">
        <f>IF(COUNTRY_INFO!A803=0," ",COUNTRY_INFO!A803)</f>
        <v>Ethiopia</v>
      </c>
      <c r="B803" s="10" t="str">
        <f>IF(COUNTRY_INFO!B803=0," ",COUNTRY_INFO!B803)</f>
        <v>SomaliFaafan</v>
      </c>
      <c r="C803" s="87" t="str">
        <f>IF(COUNTRY_INFO!C803=0," ",COUNTRY_INFO!C803)</f>
        <v>Kebribeyah Town</v>
      </c>
      <c r="D803" s="67">
        <f>COUNTRY_INFO!L803</f>
        <v>0</v>
      </c>
      <c r="E803" s="61"/>
      <c r="F803" s="61"/>
      <c r="G803" s="11">
        <f>MAX('MDA1'!M803,'MDA2'!M803)</f>
        <v>0</v>
      </c>
      <c r="H803" s="11">
        <f>IF(AND(COUNTRY_INFO!H803&gt;0,COUNTRY_INFO!H803&lt;4),IF(D803&gt;MAX('MDA1'!M803,'MDA2'!M803),MAX('MDA1'!M803,'MDA2'!M803),D803),0)</f>
        <v>0</v>
      </c>
      <c r="I803" s="73">
        <f>IF(AND(COUNTRY_INFO!H803&gt;0,COUNTRY_INFO!H803&lt;4), IF(G803/D803*100&lt;&gt;0, IF(G803/D803*100&gt;100,100,G803/D803*100), "-"),0)</f>
        <v>0</v>
      </c>
      <c r="J803" s="67" t="str">
        <f>COUNTRY_INFO!M803</f>
        <v>Unknown</v>
      </c>
      <c r="K803" s="61"/>
      <c r="L803" s="61"/>
      <c r="M803" s="11">
        <f>MAX('MDA1'!M803,MAX('MDA3'!I803,'MDA3'!L803)+MAX('MDA3'!J803,'MDA3'!M803))</f>
        <v>0</v>
      </c>
      <c r="N803" s="11">
        <f>IF(AND(COUNTRY_INFO!I803&gt;0,COUNTRY_INFO!I803&lt;4),IF(J803&gt;MAX('MDA1'!M803,MAX('MDA3'!I803,'MDA3'!L803)+MAX('MDA3'!J803,'MDA3'!M803)),MAX('MDA1'!M803,MAX('MDA3'!I803,'MDA3'!L803)+MAX('MDA3'!J803,'MDA3'!M803)),J803),0)</f>
        <v>0</v>
      </c>
      <c r="O803" s="73">
        <f>IF(AND(COUNTRY_INFO!I803&gt;0,COUNTRY_INFO!I803&lt;4), IF(M803/J803*100&lt;&gt;0, IF(M803/J803*100&gt;100,100,M803/J803*100), "-"),0)</f>
        <v>0</v>
      </c>
      <c r="P803" s="67">
        <f>COUNTRY_INFO!N803</f>
        <v>0</v>
      </c>
      <c r="Q803" s="61"/>
      <c r="R803" s="61"/>
      <c r="S803" s="11">
        <f>SUM(MAX('MDA2'!J803, 'T1'!L803, MAX(T3_R1!K803, T3_R2!K803)), MAX('MDA1'!K803, 'MDA2'!K803, 'T1'!M803, MAX(T3_R1!L803, T3_R2!L803)), MAX('MDA1'!L803, 'MDA2'!L803, 'T1'!N803, MAX(T3_R1!M803, T3_R2!M803)))</f>
        <v>0</v>
      </c>
      <c r="T803" s="11">
        <f>IF(AND(COUNTRY_INFO!J803&gt;1,COUNTRY_INFO!J803&lt;4),IF(COUNTRY_INFO!E803&gt;MAX('MDA2'!J803,'T1'!L803,MAX(T3_R1!K803,T3_R2!K803)),MAX('MDA2'!J803,'T1'!L803,MAX(T3_R1!K803,T3_R2!K803)),COUNTRY_INFO!E803),0)</f>
        <v>0</v>
      </c>
      <c r="U803" s="217">
        <f>IF(AND(COUNTRY_INFO!J803&gt;1,COUNTRY_INFO!J803&lt;4), IF(T803/COUNTRY_INFO!E803*100&lt;&gt;0, IF(T803/COUNTRY_INFO!E803*100&gt;100,100,T803/COUNTRY_INFO!E803*100), "-"),0)</f>
        <v>0</v>
      </c>
      <c r="V803" s="11">
        <f>IF(AND(COUNTRY_INFO!J803&gt;1,COUNTRY_INFO!J803&lt;4),IF(COUNTRY_INFO!F803&gt;MAX('MDA1'!K803,'MDA2'!K803,'T1'!M803,MAX(T3_R1!L803,T3_R2!L803)),MAX('MDA1'!K803,'MDA2'!K803,'T1'!M803,MAX(T3_R1!L803,T3_R2!L803)),COUNTRY_INFO!F803),0)</f>
        <v>0</v>
      </c>
      <c r="W803" s="217">
        <f>IF(AND(COUNTRY_INFO!J803&gt;1,COUNTRY_INFO!J803&lt;4), IF(V803/COUNTRY_INFO!F803*100&lt;&gt;0, IF(V803/COUNTRY_INFO!F803*100&gt;100,100,V803/COUNTRY_INFO!F803*100), "-"),0)</f>
        <v>0</v>
      </c>
      <c r="X803" s="11">
        <f t="shared" si="89"/>
        <v>0</v>
      </c>
      <c r="Y803" s="73">
        <f>IF(AND(COUNTRY_INFO!J803&gt;1,COUNTRY_INFO!J803&lt;4), IF(S803/P803*100&lt;&gt;0, IF(X803/P803*100&gt;100,100,X803/P803*100), "-"),0)</f>
        <v>0</v>
      </c>
      <c r="Z803" s="67">
        <f>COUNTRY_INFO!O803</f>
        <v>0</v>
      </c>
      <c r="AA803" s="61"/>
      <c r="AB803" s="61"/>
      <c r="AC803" s="11">
        <f>MAX('T1'!L803,'T2'!J803)+MAX('T1'!M803,'T2'!K803)+MAX('T1'!N803,'T2'!L803)</f>
        <v>0</v>
      </c>
      <c r="AD803" s="11">
        <f>IF(COUNTRY_INFO!K803=1,IF(COUNTRY_INFO!F803*0.33&gt;MAX('T1'!M803,'T2'!K803),MAX('T1'!M803,'T2'!K803),COUNTRY_INFO!F803*0.33),IF(COUNTRY_INFO!K803=2,IF(COUNTRY_INFO!F803*0.5&gt;MAX('T1'!M803,'T2'!K803),MAX('T1'!M803,'T2'!K803),COUNTRY_INFO!F803*0.5),IF(COUNTRY_INFO!K803=3,IF(COUNTRY_INFO!F803&gt;MAX('T1'!M803,'T2'!K803),MAX('T1'!M803,'T2'!K803),COUNTRY_INFO!F803),0)))</f>
        <v>0</v>
      </c>
      <c r="AE803" s="217">
        <f>IF(AND(COUNTRY_INFO!K803&gt;0,COUNTRY_INFO!K803&lt;4),IF(Z803&gt;0,IF(COUNTRY_INFO!K803=1, AD803/(COUNTRY_INFO!F803*0.33)*100, IF(COUNTRY_INFO!K803=2, AD803/(COUNTRY_INFO!F803*0.5)*100, IF(COUNTRY_INFO!K803=3, AD803/COUNTRY_INFO!F803*100))),"-"),0)</f>
        <v>0</v>
      </c>
      <c r="AF803" s="11">
        <f>IF(COUNTRY_INFO!K803=2,IF(COUNTRY_INFO!G803*0.2&gt;MAX('T1'!N803,'T2'!L803),MAX('T1'!N803,'T2'!L803),COUNTRY_INFO!G803*0.2),IF(COUNTRY_INFO!K803=3,IF(COUNTRY_INFO!G803&gt;MAX('T1'!N803,'T2'!L803),MAX('T1'!N803,'T2'!L803),COUNTRY_INFO!G803),0))</f>
        <v>0</v>
      </c>
      <c r="AG803" s="217">
        <f>IF(AND(COUNTRY_INFO!K803&gt;0,COUNTRY_INFO!K803&lt;4),IF(Z803&gt;0,IF(COUNTRY_INFO!K803=1, 0, IF(COUNTRY_INFO!K803=2, AF803/(COUNTRY_INFO!G803*0.2)*100, IF(COUNTRY_INFO!K803=3, AF803/COUNTRY_INFO!G803*100))),"-"),0)</f>
        <v>0</v>
      </c>
      <c r="AH803" s="11">
        <f t="shared" si="90"/>
        <v>0</v>
      </c>
      <c r="AI803" s="73">
        <f>IF(AND(COUNTRY_INFO!K803&gt;0,COUNTRY_INFO!K803&lt;4), IF(AC803/Z803*100&lt;&gt;0, IF(AH803/Z803*100&gt;100,100,AH803/Z803*100), "-"),0)</f>
        <v>0</v>
      </c>
      <c r="AJ803" s="261"/>
      <c r="AK803" s="260">
        <f>IF(AND(D803&lt;&gt;0, D803&lt;&gt;"Unknown",D803&lt;&gt;"Stopped",D803&lt;&gt;"Not required"),D803/COUNTRY_INFO!D803, 0)</f>
        <v>0</v>
      </c>
      <c r="AL803" s="260">
        <f>IF(AND(J803&lt;&gt;0,J803&lt;&gt;"Unknown",J803&lt;&gt;"Stopped",J803&lt;&gt;"Not required"),J803/COUNTRY_INFO!D803, 0)</f>
        <v>0</v>
      </c>
      <c r="AM803" s="260">
        <f>IF(AND(P803&lt;&gt;0,P803&lt;&gt;"Unknown",P803&lt;&gt;"Not required"),P803/(COUNTRY_INFO!E803+COUNTRY_INFO!F803), 0)</f>
        <v>0</v>
      </c>
      <c r="AN803" s="260">
        <f>IF(AND(Z803&lt;&gt;0,Z803&lt;&gt;"Unknown",Z803&lt;&gt;"Not required"),IF(COUNTRY_INFO!K803=1,1,IF(COUNTRY_INFO!K803=2,0.5*COUNTRY_INFO!F803/(0.5*COUNTRY_INFO!F803+0.2*COUNTRY_INFO!G803),IF(COUNTRY_INFO!K803=3,COUNTRY_INFO!F803/(COUNTRY_INFO!F803+COUNTRY_INFO!G803)))),0)</f>
        <v>0</v>
      </c>
      <c r="AO803" s="260">
        <f>IF(AND(Z803&lt;&gt;0,Z803&lt;&gt;"Unknown",Z803&lt;&gt;"Not required"),IF(COUNTRY_INFO!K803=1,0,IF(COUNTRY_INFO!K803=2,0.2*COUNTRY_INFO!G803/(0.5*COUNTRY_INFO!F803+0.2*COUNTRY_INFO!G803),IF(COUNTRY_INFO!K803=3,COUNTRY_INFO!G803/(COUNTRY_INFO!F803+COUNTRY_INFO!G803)))),0)</f>
        <v>0</v>
      </c>
      <c r="AP803" s="259">
        <f>MAX(COUNTRY_INFO!D803*AK803*PROFILE!$G$7,COUNTRY_INFO!D803*AL803*PROFILE!$G$7)</f>
        <v>0</v>
      </c>
      <c r="AQ803" s="259">
        <f>MAX(COUNTRY_INFO!D803*AK803*PROFILE!$G$8,COUNTRY_INFO!D803*AL803*PROFILE!$G$8,COUNTRY_INFO!D803*AM803*PROFILE!$G$8)</f>
        <v>0</v>
      </c>
      <c r="AR803" s="259">
        <f>MAX(COUNTRY_INFO!D803*AK803*PROFILE!$G$9,COUNTRY_INFO!D803*AL803*PROFILE!$G$9,COUNTRY_INFO!D803*AM803*PROFILE!$G$9,IF(AND(DISTRICT!Z803&lt;&gt;"Unknown",Z803&lt;&gt;"Not required"),COUNTRY_INFO!O803*DISTRICT!AN803,0))</f>
        <v>0</v>
      </c>
      <c r="AS803" s="259">
        <f>MAX(COUNTRY_INFO!D803*AK803*PROFILE!$G$10,COUNTRY_INFO!D803*AL803*PROFILE!$G$10,IF(AND(DISTRICT!Z803&lt;&gt;"Unknown",Z803&lt;&gt;"Not required"),COUNTRY_INFO!O803*DISTRICT!AO803,0))</f>
        <v>0</v>
      </c>
      <c r="AT803" s="259">
        <f t="shared" si="91"/>
        <v>0</v>
      </c>
      <c r="AU803" s="258">
        <f t="shared" si="86"/>
        <v>0</v>
      </c>
      <c r="AV803" s="259">
        <f>MAX('MDA2'!J803,'T1'!L803,'T2'!J803,T3_R1!K803,T3_R2!K803)</f>
        <v>0</v>
      </c>
      <c r="AW803" s="259">
        <f>MAX('MDA1'!K803,'MDA2'!K803,'MDA3'!I803,'MDA3'!L803,'T1'!M803,'T2'!K803,T3_R1!L803,T3_R2!L803)</f>
        <v>0</v>
      </c>
      <c r="AX803" s="259">
        <f>MAX('MDA1'!L803,'MDA2'!L803,'MDA3'!J803,'MDA3'!M803,'T1'!N803,'T2'!L803,T3_R1!M803,T3_R2!M803)</f>
        <v>0</v>
      </c>
      <c r="AY803" s="259">
        <f t="shared" si="92"/>
        <v>0</v>
      </c>
      <c r="AZ803" s="259">
        <f>MAX('MDA2'!J803,T803)</f>
        <v>0</v>
      </c>
      <c r="BA803" s="259">
        <f>MAX('MDA1'!K803,'MDA2'!K803,'MDA3'!I803,'MDA3'!L803,V803,AD803)</f>
        <v>0</v>
      </c>
      <c r="BB803" s="259">
        <f>MAX('MDA1'!L803,'MDA2'!L803,'MDA3'!J803,'MDA3'!M803,AF803)</f>
        <v>0</v>
      </c>
      <c r="BC803" s="259">
        <f t="shared" si="87"/>
        <v>0</v>
      </c>
      <c r="BD803" s="260">
        <f t="shared" si="88"/>
        <v>0</v>
      </c>
    </row>
    <row r="804" spans="1:56" x14ac:dyDescent="0.2">
      <c r="A804" s="10" t="str">
        <f>IF(COUNTRY_INFO!A804=0," ",COUNTRY_INFO!A804)</f>
        <v>Ethiopia</v>
      </c>
      <c r="B804" s="10" t="str">
        <f>IF(COUNTRY_INFO!B804=0," ",COUNTRY_INFO!B804)</f>
        <v>SomaliFaafan</v>
      </c>
      <c r="C804" s="87" t="str">
        <f>IF(COUNTRY_INFO!C804=0," ",COUNTRY_INFO!C804)</f>
        <v>Qoran-Mulla</v>
      </c>
      <c r="D804" s="67">
        <f>COUNTRY_INFO!L804</f>
        <v>0</v>
      </c>
      <c r="E804" s="61"/>
      <c r="F804" s="61"/>
      <c r="G804" s="11">
        <f>MAX('MDA1'!M804,'MDA2'!M804)</f>
        <v>0</v>
      </c>
      <c r="H804" s="11">
        <f>IF(AND(COUNTRY_INFO!H804&gt;0,COUNTRY_INFO!H804&lt;4),IF(D804&gt;MAX('MDA1'!M804,'MDA2'!M804),MAX('MDA1'!M804,'MDA2'!M804),D804),0)</f>
        <v>0</v>
      </c>
      <c r="I804" s="73">
        <f>IF(AND(COUNTRY_INFO!H804&gt;0,COUNTRY_INFO!H804&lt;4), IF(G804/D804*100&lt;&gt;0, IF(G804/D804*100&gt;100,100,G804/D804*100), "-"),0)</f>
        <v>0</v>
      </c>
      <c r="J804" s="67">
        <f>COUNTRY_INFO!M804</f>
        <v>0</v>
      </c>
      <c r="K804" s="61"/>
      <c r="L804" s="61"/>
      <c r="M804" s="11">
        <f>MAX('MDA1'!M804,MAX('MDA3'!I804,'MDA3'!L804)+MAX('MDA3'!J804,'MDA3'!M804))</f>
        <v>0</v>
      </c>
      <c r="N804" s="11">
        <f>IF(AND(COUNTRY_INFO!I804&gt;0,COUNTRY_INFO!I804&lt;4),IF(J804&gt;MAX('MDA1'!M804,MAX('MDA3'!I804,'MDA3'!L804)+MAX('MDA3'!J804,'MDA3'!M804)),MAX('MDA1'!M804,MAX('MDA3'!I804,'MDA3'!L804)+MAX('MDA3'!J804,'MDA3'!M804)),J804),0)</f>
        <v>0</v>
      </c>
      <c r="O804" s="73">
        <f>IF(AND(COUNTRY_INFO!I804&gt;0,COUNTRY_INFO!I804&lt;4), IF(M804/J804*100&lt;&gt;0, IF(M804/J804*100&gt;100,100,M804/J804*100), "-"),0)</f>
        <v>0</v>
      </c>
      <c r="P804" s="67">
        <f>COUNTRY_INFO!N804</f>
        <v>0</v>
      </c>
      <c r="Q804" s="61"/>
      <c r="R804" s="61"/>
      <c r="S804" s="11">
        <f>SUM(MAX('MDA2'!J804, 'T1'!L804, MAX(T3_R1!K804, T3_R2!K804)), MAX('MDA1'!K804, 'MDA2'!K804, 'T1'!M804, MAX(T3_R1!L804, T3_R2!L804)), MAX('MDA1'!L804, 'MDA2'!L804, 'T1'!N804, MAX(T3_R1!M804, T3_R2!M804)))</f>
        <v>0</v>
      </c>
      <c r="T804" s="11">
        <f>IF(AND(COUNTRY_INFO!J804&gt;1,COUNTRY_INFO!J804&lt;4),IF(COUNTRY_INFO!E804&gt;MAX('MDA2'!J804,'T1'!L804,MAX(T3_R1!K804,T3_R2!K804)),MAX('MDA2'!J804,'T1'!L804,MAX(T3_R1!K804,T3_R2!K804)),COUNTRY_INFO!E804),0)</f>
        <v>0</v>
      </c>
      <c r="U804" s="217">
        <f>IF(AND(COUNTRY_INFO!J804&gt;1,COUNTRY_INFO!J804&lt;4), IF(T804/COUNTRY_INFO!E804*100&lt;&gt;0, IF(T804/COUNTRY_INFO!E804*100&gt;100,100,T804/COUNTRY_INFO!E804*100), "-"),0)</f>
        <v>0</v>
      </c>
      <c r="V804" s="11">
        <f>IF(AND(COUNTRY_INFO!J804&gt;1,COUNTRY_INFO!J804&lt;4),IF(COUNTRY_INFO!F804&gt;MAX('MDA1'!K804,'MDA2'!K804,'T1'!M804,MAX(T3_R1!L804,T3_R2!L804)),MAX('MDA1'!K804,'MDA2'!K804,'T1'!M804,MAX(T3_R1!L804,T3_R2!L804)),COUNTRY_INFO!F804),0)</f>
        <v>0</v>
      </c>
      <c r="W804" s="217">
        <f>IF(AND(COUNTRY_INFO!J804&gt;1,COUNTRY_INFO!J804&lt;4), IF(V804/COUNTRY_INFO!F804*100&lt;&gt;0, IF(V804/COUNTRY_INFO!F804*100&gt;100,100,V804/COUNTRY_INFO!F804*100), "-"),0)</f>
        <v>0</v>
      </c>
      <c r="X804" s="11">
        <f t="shared" si="89"/>
        <v>0</v>
      </c>
      <c r="Y804" s="73">
        <f>IF(AND(COUNTRY_INFO!J804&gt;1,COUNTRY_INFO!J804&lt;4), IF(S804/P804*100&lt;&gt;0, IF(X804/P804*100&gt;100,100,X804/P804*100), "-"),0)</f>
        <v>0</v>
      </c>
      <c r="Z804" s="67">
        <f>COUNTRY_INFO!O804</f>
        <v>0</v>
      </c>
      <c r="AA804" s="61"/>
      <c r="AB804" s="61"/>
      <c r="AC804" s="11">
        <f>MAX('T1'!L804,'T2'!J804)+MAX('T1'!M804,'T2'!K804)+MAX('T1'!N804,'T2'!L804)</f>
        <v>0</v>
      </c>
      <c r="AD804" s="11">
        <f>IF(COUNTRY_INFO!K804=1,IF(COUNTRY_INFO!F804*0.33&gt;MAX('T1'!M804,'T2'!K804),MAX('T1'!M804,'T2'!K804),COUNTRY_INFO!F804*0.33),IF(COUNTRY_INFO!K804=2,IF(COUNTRY_INFO!F804*0.5&gt;MAX('T1'!M804,'T2'!K804),MAX('T1'!M804,'T2'!K804),COUNTRY_INFO!F804*0.5),IF(COUNTRY_INFO!K804=3,IF(COUNTRY_INFO!F804&gt;MAX('T1'!M804,'T2'!K804),MAX('T1'!M804,'T2'!K804),COUNTRY_INFO!F804),0)))</f>
        <v>0</v>
      </c>
      <c r="AE804" s="217">
        <f>IF(AND(COUNTRY_INFO!K804&gt;0,COUNTRY_INFO!K804&lt;4),IF(Z804&gt;0,IF(COUNTRY_INFO!K804=1, AD804/(COUNTRY_INFO!F804*0.33)*100, IF(COUNTRY_INFO!K804=2, AD804/(COUNTRY_INFO!F804*0.5)*100, IF(COUNTRY_INFO!K804=3, AD804/COUNTRY_INFO!F804*100))),"-"),0)</f>
        <v>0</v>
      </c>
      <c r="AF804" s="11">
        <f>IF(COUNTRY_INFO!K804=2,IF(COUNTRY_INFO!G804*0.2&gt;MAX('T1'!N804,'T2'!L804),MAX('T1'!N804,'T2'!L804),COUNTRY_INFO!G804*0.2),IF(COUNTRY_INFO!K804=3,IF(COUNTRY_INFO!G804&gt;MAX('T1'!N804,'T2'!L804),MAX('T1'!N804,'T2'!L804),COUNTRY_INFO!G804),0))</f>
        <v>0</v>
      </c>
      <c r="AG804" s="217">
        <f>IF(AND(COUNTRY_INFO!K804&gt;0,COUNTRY_INFO!K804&lt;4),IF(Z804&gt;0,IF(COUNTRY_INFO!K804=1, 0, IF(COUNTRY_INFO!K804=2, AF804/(COUNTRY_INFO!G804*0.2)*100, IF(COUNTRY_INFO!K804=3, AF804/COUNTRY_INFO!G804*100))),"-"),0)</f>
        <v>0</v>
      </c>
      <c r="AH804" s="11">
        <f t="shared" si="90"/>
        <v>0</v>
      </c>
      <c r="AI804" s="73">
        <f>IF(AND(COUNTRY_INFO!K804&gt;0,COUNTRY_INFO!K804&lt;4), IF(AC804/Z804*100&lt;&gt;0, IF(AH804/Z804*100&gt;100,100,AH804/Z804*100), "-"),0)</f>
        <v>0</v>
      </c>
      <c r="AJ804" s="261"/>
      <c r="AK804" s="260">
        <f>IF(AND(D804&lt;&gt;0, D804&lt;&gt;"Unknown",D804&lt;&gt;"Stopped",D804&lt;&gt;"Not required"),D804/COUNTRY_INFO!D804, 0)</f>
        <v>0</v>
      </c>
      <c r="AL804" s="260">
        <f>IF(AND(J804&lt;&gt;0,J804&lt;&gt;"Unknown",J804&lt;&gt;"Stopped",J804&lt;&gt;"Not required"),J804/COUNTRY_INFO!D804, 0)</f>
        <v>0</v>
      </c>
      <c r="AM804" s="260">
        <f>IF(AND(P804&lt;&gt;0,P804&lt;&gt;"Unknown",P804&lt;&gt;"Not required"),P804/(COUNTRY_INFO!E804+COUNTRY_INFO!F804), 0)</f>
        <v>0</v>
      </c>
      <c r="AN804" s="260">
        <f>IF(AND(Z804&lt;&gt;0,Z804&lt;&gt;"Unknown",Z804&lt;&gt;"Not required"),IF(COUNTRY_INFO!K804=1,1,IF(COUNTRY_INFO!K804=2,0.5*COUNTRY_INFO!F804/(0.5*COUNTRY_INFO!F804+0.2*COUNTRY_INFO!G804),IF(COUNTRY_INFO!K804=3,COUNTRY_INFO!F804/(COUNTRY_INFO!F804+COUNTRY_INFO!G804)))),0)</f>
        <v>0</v>
      </c>
      <c r="AO804" s="260">
        <f>IF(AND(Z804&lt;&gt;0,Z804&lt;&gt;"Unknown",Z804&lt;&gt;"Not required"),IF(COUNTRY_INFO!K804=1,0,IF(COUNTRY_INFO!K804=2,0.2*COUNTRY_INFO!G804/(0.5*COUNTRY_INFO!F804+0.2*COUNTRY_INFO!G804),IF(COUNTRY_INFO!K804=3,COUNTRY_INFO!G804/(COUNTRY_INFO!F804+COUNTRY_INFO!G804)))),0)</f>
        <v>0</v>
      </c>
      <c r="AP804" s="259">
        <f>MAX(COUNTRY_INFO!D804*AK804*PROFILE!$G$7,COUNTRY_INFO!D804*AL804*PROFILE!$G$7)</f>
        <v>0</v>
      </c>
      <c r="AQ804" s="259">
        <f>MAX(COUNTRY_INFO!D804*AK804*PROFILE!$G$8,COUNTRY_INFO!D804*AL804*PROFILE!$G$8,COUNTRY_INFO!D804*AM804*PROFILE!$G$8)</f>
        <v>0</v>
      </c>
      <c r="AR804" s="259">
        <f>MAX(COUNTRY_INFO!D804*AK804*PROFILE!$G$9,COUNTRY_INFO!D804*AL804*PROFILE!$G$9,COUNTRY_INFO!D804*AM804*PROFILE!$G$9,IF(AND(DISTRICT!Z804&lt;&gt;"Unknown",Z804&lt;&gt;"Not required"),COUNTRY_INFO!O804*DISTRICT!AN804,0))</f>
        <v>0</v>
      </c>
      <c r="AS804" s="259">
        <f>MAX(COUNTRY_INFO!D804*AK804*PROFILE!$G$10,COUNTRY_INFO!D804*AL804*PROFILE!$G$10,IF(AND(DISTRICT!Z804&lt;&gt;"Unknown",Z804&lt;&gt;"Not required"),COUNTRY_INFO!O804*DISTRICT!AO804,0))</f>
        <v>0</v>
      </c>
      <c r="AT804" s="259">
        <f t="shared" si="91"/>
        <v>0</v>
      </c>
      <c r="AU804" s="258">
        <f t="shared" si="86"/>
        <v>0</v>
      </c>
      <c r="AV804" s="259">
        <f>MAX('MDA2'!J804,'T1'!L804,'T2'!J804,T3_R1!K804,T3_R2!K804)</f>
        <v>0</v>
      </c>
      <c r="AW804" s="259">
        <f>MAX('MDA1'!K804,'MDA2'!K804,'MDA3'!I804,'MDA3'!L804,'T1'!M804,'T2'!K804,T3_R1!L804,T3_R2!L804)</f>
        <v>0</v>
      </c>
      <c r="AX804" s="259">
        <f>MAX('MDA1'!L804,'MDA2'!L804,'MDA3'!J804,'MDA3'!M804,'T1'!N804,'T2'!L804,T3_R1!M804,T3_R2!M804)</f>
        <v>0</v>
      </c>
      <c r="AY804" s="259">
        <f t="shared" si="92"/>
        <v>0</v>
      </c>
      <c r="AZ804" s="259">
        <f>MAX('MDA2'!J804,T804)</f>
        <v>0</v>
      </c>
      <c r="BA804" s="259">
        <f>MAX('MDA1'!K804,'MDA2'!K804,'MDA3'!I804,'MDA3'!L804,V804,AD804)</f>
        <v>0</v>
      </c>
      <c r="BB804" s="259">
        <f>MAX('MDA1'!L804,'MDA2'!L804,'MDA3'!J804,'MDA3'!M804,AF804)</f>
        <v>0</v>
      </c>
      <c r="BC804" s="259">
        <f t="shared" si="87"/>
        <v>0</v>
      </c>
      <c r="BD804" s="260">
        <f t="shared" si="88"/>
        <v>0</v>
      </c>
    </row>
    <row r="805" spans="1:56" x14ac:dyDescent="0.2">
      <c r="A805" s="10" t="str">
        <f>IF(COUNTRY_INFO!A805=0," ",COUNTRY_INFO!A805)</f>
        <v>Ethiopia</v>
      </c>
      <c r="B805" s="10" t="str">
        <f>IF(COUNTRY_INFO!B805=0," ",COUNTRY_INFO!B805)</f>
        <v>SomaliFaafan</v>
      </c>
      <c r="C805" s="87" t="str">
        <f>IF(COUNTRY_INFO!C805=0," ",COUNTRY_INFO!C805)</f>
        <v>Shabeley</v>
      </c>
      <c r="D805" s="67">
        <f>COUNTRY_INFO!L805</f>
        <v>0</v>
      </c>
      <c r="E805" s="61"/>
      <c r="F805" s="61"/>
      <c r="G805" s="11">
        <f>MAX('MDA1'!M805,'MDA2'!M805)</f>
        <v>0</v>
      </c>
      <c r="H805" s="11">
        <f>IF(AND(COUNTRY_INFO!H805&gt;0,COUNTRY_INFO!H805&lt;4),IF(D805&gt;MAX('MDA1'!M805,'MDA2'!M805),MAX('MDA1'!M805,'MDA2'!M805),D805),0)</f>
        <v>0</v>
      </c>
      <c r="I805" s="73">
        <f>IF(AND(COUNTRY_INFO!H805&gt;0,COUNTRY_INFO!H805&lt;4), IF(G805/D805*100&lt;&gt;0, IF(G805/D805*100&gt;100,100,G805/D805*100), "-"),0)</f>
        <v>0</v>
      </c>
      <c r="J805" s="67">
        <f>COUNTRY_INFO!M805</f>
        <v>0</v>
      </c>
      <c r="K805" s="61"/>
      <c r="L805" s="61"/>
      <c r="M805" s="11">
        <f>MAX('MDA1'!M805,MAX('MDA3'!I805,'MDA3'!L805)+MAX('MDA3'!J805,'MDA3'!M805))</f>
        <v>0</v>
      </c>
      <c r="N805" s="11">
        <f>IF(AND(COUNTRY_INFO!I805&gt;0,COUNTRY_INFO!I805&lt;4),IF(J805&gt;MAX('MDA1'!M805,MAX('MDA3'!I805,'MDA3'!L805)+MAX('MDA3'!J805,'MDA3'!M805)),MAX('MDA1'!M805,MAX('MDA3'!I805,'MDA3'!L805)+MAX('MDA3'!J805,'MDA3'!M805)),J805),0)</f>
        <v>0</v>
      </c>
      <c r="O805" s="73">
        <f>IF(AND(COUNTRY_INFO!I805&gt;0,COUNTRY_INFO!I805&lt;4), IF(M805/J805*100&lt;&gt;0, IF(M805/J805*100&gt;100,100,M805/J805*100), "-"),0)</f>
        <v>0</v>
      </c>
      <c r="P805" s="67">
        <f>COUNTRY_INFO!N805</f>
        <v>0</v>
      </c>
      <c r="Q805" s="61"/>
      <c r="R805" s="61"/>
      <c r="S805" s="11">
        <f>SUM(MAX('MDA2'!J805, 'T1'!L805, MAX(T3_R1!K805, T3_R2!K805)), MAX('MDA1'!K805, 'MDA2'!K805, 'T1'!M805, MAX(T3_R1!L805, T3_R2!L805)), MAX('MDA1'!L805, 'MDA2'!L805, 'T1'!N805, MAX(T3_R1!M805, T3_R2!M805)))</f>
        <v>0</v>
      </c>
      <c r="T805" s="11">
        <f>IF(AND(COUNTRY_INFO!J805&gt;1,COUNTRY_INFO!J805&lt;4),IF(COUNTRY_INFO!E805&gt;MAX('MDA2'!J805,'T1'!L805,MAX(T3_R1!K805,T3_R2!K805)),MAX('MDA2'!J805,'T1'!L805,MAX(T3_R1!K805,T3_R2!K805)),COUNTRY_INFO!E805),0)</f>
        <v>0</v>
      </c>
      <c r="U805" s="217">
        <f>IF(AND(COUNTRY_INFO!J805&gt;1,COUNTRY_INFO!J805&lt;4), IF(T805/COUNTRY_INFO!E805*100&lt;&gt;0, IF(T805/COUNTRY_INFO!E805*100&gt;100,100,T805/COUNTRY_INFO!E805*100), "-"),0)</f>
        <v>0</v>
      </c>
      <c r="V805" s="11">
        <f>IF(AND(COUNTRY_INFO!J805&gt;1,COUNTRY_INFO!J805&lt;4),IF(COUNTRY_INFO!F805&gt;MAX('MDA1'!K805,'MDA2'!K805,'T1'!M805,MAX(T3_R1!L805,T3_R2!L805)),MAX('MDA1'!K805,'MDA2'!K805,'T1'!M805,MAX(T3_R1!L805,T3_R2!L805)),COUNTRY_INFO!F805),0)</f>
        <v>0</v>
      </c>
      <c r="W805" s="217">
        <f>IF(AND(COUNTRY_INFO!J805&gt;1,COUNTRY_INFO!J805&lt;4), IF(V805/COUNTRY_INFO!F805*100&lt;&gt;0, IF(V805/COUNTRY_INFO!F805*100&gt;100,100,V805/COUNTRY_INFO!F805*100), "-"),0)</f>
        <v>0</v>
      </c>
      <c r="X805" s="11">
        <f t="shared" si="89"/>
        <v>0</v>
      </c>
      <c r="Y805" s="73">
        <f>IF(AND(COUNTRY_INFO!J805&gt;1,COUNTRY_INFO!J805&lt;4), IF(S805/P805*100&lt;&gt;0, IF(X805/P805*100&gt;100,100,X805/P805*100), "-"),0)</f>
        <v>0</v>
      </c>
      <c r="Z805" s="67">
        <f>COUNTRY_INFO!O805</f>
        <v>0</v>
      </c>
      <c r="AA805" s="61"/>
      <c r="AB805" s="61"/>
      <c r="AC805" s="11">
        <f>MAX('T1'!L805,'T2'!J805)+MAX('T1'!M805,'T2'!K805)+MAX('T1'!N805,'T2'!L805)</f>
        <v>0</v>
      </c>
      <c r="AD805" s="11">
        <f>IF(COUNTRY_INFO!K805=1,IF(COUNTRY_INFO!F805*0.33&gt;MAX('T1'!M805,'T2'!K805),MAX('T1'!M805,'T2'!K805),COUNTRY_INFO!F805*0.33),IF(COUNTRY_INFO!K805=2,IF(COUNTRY_INFO!F805*0.5&gt;MAX('T1'!M805,'T2'!K805),MAX('T1'!M805,'T2'!K805),COUNTRY_INFO!F805*0.5),IF(COUNTRY_INFO!K805=3,IF(COUNTRY_INFO!F805&gt;MAX('T1'!M805,'T2'!K805),MAX('T1'!M805,'T2'!K805),COUNTRY_INFO!F805),0)))</f>
        <v>0</v>
      </c>
      <c r="AE805" s="217">
        <f>IF(AND(COUNTRY_INFO!K805&gt;0,COUNTRY_INFO!K805&lt;4),IF(Z805&gt;0,IF(COUNTRY_INFO!K805=1, AD805/(COUNTRY_INFO!F805*0.33)*100, IF(COUNTRY_INFO!K805=2, AD805/(COUNTRY_INFO!F805*0.5)*100, IF(COUNTRY_INFO!K805=3, AD805/COUNTRY_INFO!F805*100))),"-"),0)</f>
        <v>0</v>
      </c>
      <c r="AF805" s="11">
        <f>IF(COUNTRY_INFO!K805=2,IF(COUNTRY_INFO!G805*0.2&gt;MAX('T1'!N805,'T2'!L805),MAX('T1'!N805,'T2'!L805),COUNTRY_INFO!G805*0.2),IF(COUNTRY_INFO!K805=3,IF(COUNTRY_INFO!G805&gt;MAX('T1'!N805,'T2'!L805),MAX('T1'!N805,'T2'!L805),COUNTRY_INFO!G805),0))</f>
        <v>0</v>
      </c>
      <c r="AG805" s="217">
        <f>IF(AND(COUNTRY_INFO!K805&gt;0,COUNTRY_INFO!K805&lt;4),IF(Z805&gt;0,IF(COUNTRY_INFO!K805=1, 0, IF(COUNTRY_INFO!K805=2, AF805/(COUNTRY_INFO!G805*0.2)*100, IF(COUNTRY_INFO!K805=3, AF805/COUNTRY_INFO!G805*100))),"-"),0)</f>
        <v>0</v>
      </c>
      <c r="AH805" s="11">
        <f t="shared" si="90"/>
        <v>0</v>
      </c>
      <c r="AI805" s="73">
        <f>IF(AND(COUNTRY_INFO!K805&gt;0,COUNTRY_INFO!K805&lt;4), IF(AC805/Z805*100&lt;&gt;0, IF(AH805/Z805*100&gt;100,100,AH805/Z805*100), "-"),0)</f>
        <v>0</v>
      </c>
      <c r="AJ805" s="261"/>
      <c r="AK805" s="260">
        <f>IF(AND(D805&lt;&gt;0, D805&lt;&gt;"Unknown",D805&lt;&gt;"Stopped",D805&lt;&gt;"Not required"),D805/COUNTRY_INFO!D805, 0)</f>
        <v>0</v>
      </c>
      <c r="AL805" s="260">
        <f>IF(AND(J805&lt;&gt;0,J805&lt;&gt;"Unknown",J805&lt;&gt;"Stopped",J805&lt;&gt;"Not required"),J805/COUNTRY_INFO!D805, 0)</f>
        <v>0</v>
      </c>
      <c r="AM805" s="260">
        <f>IF(AND(P805&lt;&gt;0,P805&lt;&gt;"Unknown",P805&lt;&gt;"Not required"),P805/(COUNTRY_INFO!E805+COUNTRY_INFO!F805), 0)</f>
        <v>0</v>
      </c>
      <c r="AN805" s="260">
        <f>IF(AND(Z805&lt;&gt;0,Z805&lt;&gt;"Unknown",Z805&lt;&gt;"Not required"),IF(COUNTRY_INFO!K805=1,1,IF(COUNTRY_INFO!K805=2,0.5*COUNTRY_INFO!F805/(0.5*COUNTRY_INFO!F805+0.2*COUNTRY_INFO!G805),IF(COUNTRY_INFO!K805=3,COUNTRY_INFO!F805/(COUNTRY_INFO!F805+COUNTRY_INFO!G805)))),0)</f>
        <v>0</v>
      </c>
      <c r="AO805" s="260">
        <f>IF(AND(Z805&lt;&gt;0,Z805&lt;&gt;"Unknown",Z805&lt;&gt;"Not required"),IF(COUNTRY_INFO!K805=1,0,IF(COUNTRY_INFO!K805=2,0.2*COUNTRY_INFO!G805/(0.5*COUNTRY_INFO!F805+0.2*COUNTRY_INFO!G805),IF(COUNTRY_INFO!K805=3,COUNTRY_INFO!G805/(COUNTRY_INFO!F805+COUNTRY_INFO!G805)))),0)</f>
        <v>0</v>
      </c>
      <c r="AP805" s="259">
        <f>MAX(COUNTRY_INFO!D805*AK805*PROFILE!$G$7,COUNTRY_INFO!D805*AL805*PROFILE!$G$7)</f>
        <v>0</v>
      </c>
      <c r="AQ805" s="259">
        <f>MAX(COUNTRY_INFO!D805*AK805*PROFILE!$G$8,COUNTRY_INFO!D805*AL805*PROFILE!$G$8,COUNTRY_INFO!D805*AM805*PROFILE!$G$8)</f>
        <v>0</v>
      </c>
      <c r="AR805" s="259">
        <f>MAX(COUNTRY_INFO!D805*AK805*PROFILE!$G$9,COUNTRY_INFO!D805*AL805*PROFILE!$G$9,COUNTRY_INFO!D805*AM805*PROFILE!$G$9,IF(AND(DISTRICT!Z805&lt;&gt;"Unknown",Z805&lt;&gt;"Not required"),COUNTRY_INFO!O805*DISTRICT!AN805,0))</f>
        <v>0</v>
      </c>
      <c r="AS805" s="259">
        <f>MAX(COUNTRY_INFO!D805*AK805*PROFILE!$G$10,COUNTRY_INFO!D805*AL805*PROFILE!$G$10,IF(AND(DISTRICT!Z805&lt;&gt;"Unknown",Z805&lt;&gt;"Not required"),COUNTRY_INFO!O805*DISTRICT!AO805,0))</f>
        <v>0</v>
      </c>
      <c r="AT805" s="259">
        <f t="shared" si="91"/>
        <v>0</v>
      </c>
      <c r="AU805" s="258">
        <f t="shared" si="86"/>
        <v>0</v>
      </c>
      <c r="AV805" s="259">
        <f>MAX('MDA2'!J805,'T1'!L805,'T2'!J805,T3_R1!K805,T3_R2!K805)</f>
        <v>0</v>
      </c>
      <c r="AW805" s="259">
        <f>MAX('MDA1'!K805,'MDA2'!K805,'MDA3'!I805,'MDA3'!L805,'T1'!M805,'T2'!K805,T3_R1!L805,T3_R2!L805)</f>
        <v>0</v>
      </c>
      <c r="AX805" s="259">
        <f>MAX('MDA1'!L805,'MDA2'!L805,'MDA3'!J805,'MDA3'!M805,'T1'!N805,'T2'!L805,T3_R1!M805,T3_R2!M805)</f>
        <v>0</v>
      </c>
      <c r="AY805" s="259">
        <f t="shared" si="92"/>
        <v>0</v>
      </c>
      <c r="AZ805" s="259">
        <f>MAX('MDA2'!J805,T805)</f>
        <v>0</v>
      </c>
      <c r="BA805" s="259">
        <f>MAX('MDA1'!K805,'MDA2'!K805,'MDA3'!I805,'MDA3'!L805,V805,AD805)</f>
        <v>0</v>
      </c>
      <c r="BB805" s="259">
        <f>MAX('MDA1'!L805,'MDA2'!L805,'MDA3'!J805,'MDA3'!M805,AF805)</f>
        <v>0</v>
      </c>
      <c r="BC805" s="259">
        <f t="shared" si="87"/>
        <v>0</v>
      </c>
      <c r="BD805" s="260">
        <f t="shared" si="88"/>
        <v>0</v>
      </c>
    </row>
    <row r="806" spans="1:56" x14ac:dyDescent="0.2">
      <c r="A806" s="10" t="str">
        <f>IF(COUNTRY_INFO!A806=0," ",COUNTRY_INFO!A806)</f>
        <v>Ethiopia</v>
      </c>
      <c r="B806" s="10" t="str">
        <f>IF(COUNTRY_INFO!B806=0," ",COUNTRY_INFO!B806)</f>
        <v>SomaliFaafan</v>
      </c>
      <c r="C806" s="87" t="str">
        <f>IF(COUNTRY_INFO!C806=0," ",COUNTRY_INFO!C806)</f>
        <v>Togo Wajjale</v>
      </c>
      <c r="D806" s="67">
        <f>COUNTRY_INFO!L806</f>
        <v>0</v>
      </c>
      <c r="E806" s="61"/>
      <c r="F806" s="61"/>
      <c r="G806" s="11">
        <f>MAX('MDA1'!M806,'MDA2'!M806)</f>
        <v>0</v>
      </c>
      <c r="H806" s="11">
        <f>IF(AND(COUNTRY_INFO!H806&gt;0,COUNTRY_INFO!H806&lt;4),IF(D806&gt;MAX('MDA1'!M806,'MDA2'!M806),MAX('MDA1'!M806,'MDA2'!M806),D806),0)</f>
        <v>0</v>
      </c>
      <c r="I806" s="73">
        <f>IF(AND(COUNTRY_INFO!H806&gt;0,COUNTRY_INFO!H806&lt;4), IF(G806/D806*100&lt;&gt;0, IF(G806/D806*100&gt;100,100,G806/D806*100), "-"),0)</f>
        <v>0</v>
      </c>
      <c r="J806" s="67">
        <f>COUNTRY_INFO!M806</f>
        <v>0</v>
      </c>
      <c r="K806" s="61"/>
      <c r="L806" s="61"/>
      <c r="M806" s="11">
        <f>MAX('MDA1'!M806,MAX('MDA3'!I806,'MDA3'!L806)+MAX('MDA3'!J806,'MDA3'!M806))</f>
        <v>0</v>
      </c>
      <c r="N806" s="11">
        <f>IF(AND(COUNTRY_INFO!I806&gt;0,COUNTRY_INFO!I806&lt;4),IF(J806&gt;MAX('MDA1'!M806,MAX('MDA3'!I806,'MDA3'!L806)+MAX('MDA3'!J806,'MDA3'!M806)),MAX('MDA1'!M806,MAX('MDA3'!I806,'MDA3'!L806)+MAX('MDA3'!J806,'MDA3'!M806)),J806),0)</f>
        <v>0</v>
      </c>
      <c r="O806" s="73">
        <f>IF(AND(COUNTRY_INFO!I806&gt;0,COUNTRY_INFO!I806&lt;4), IF(M806/J806*100&lt;&gt;0, IF(M806/J806*100&gt;100,100,M806/J806*100), "-"),0)</f>
        <v>0</v>
      </c>
      <c r="P806" s="67">
        <f>COUNTRY_INFO!N806</f>
        <v>0</v>
      </c>
      <c r="Q806" s="61"/>
      <c r="R806" s="61"/>
      <c r="S806" s="11">
        <f>SUM(MAX('MDA2'!J806, 'T1'!L806, MAX(T3_R1!K806, T3_R2!K806)), MAX('MDA1'!K806, 'MDA2'!K806, 'T1'!M806, MAX(T3_R1!L806, T3_R2!L806)), MAX('MDA1'!L806, 'MDA2'!L806, 'T1'!N806, MAX(T3_R1!M806, T3_R2!M806)))</f>
        <v>0</v>
      </c>
      <c r="T806" s="11">
        <f>IF(AND(COUNTRY_INFO!J806&gt;1,COUNTRY_INFO!J806&lt;4),IF(COUNTRY_INFO!E806&gt;MAX('MDA2'!J806,'T1'!L806,MAX(T3_R1!K806,T3_R2!K806)),MAX('MDA2'!J806,'T1'!L806,MAX(T3_R1!K806,T3_R2!K806)),COUNTRY_INFO!E806),0)</f>
        <v>0</v>
      </c>
      <c r="U806" s="217">
        <f>IF(AND(COUNTRY_INFO!J806&gt;1,COUNTRY_INFO!J806&lt;4), IF(T806/COUNTRY_INFO!E806*100&lt;&gt;0, IF(T806/COUNTRY_INFO!E806*100&gt;100,100,T806/COUNTRY_INFO!E806*100), "-"),0)</f>
        <v>0</v>
      </c>
      <c r="V806" s="11">
        <f>IF(AND(COUNTRY_INFO!J806&gt;1,COUNTRY_INFO!J806&lt;4),IF(COUNTRY_INFO!F806&gt;MAX('MDA1'!K806,'MDA2'!K806,'T1'!M806,MAX(T3_R1!L806,T3_R2!L806)),MAX('MDA1'!K806,'MDA2'!K806,'T1'!M806,MAX(T3_R1!L806,T3_R2!L806)),COUNTRY_INFO!F806),0)</f>
        <v>0</v>
      </c>
      <c r="W806" s="217">
        <f>IF(AND(COUNTRY_INFO!J806&gt;1,COUNTRY_INFO!J806&lt;4), IF(V806/COUNTRY_INFO!F806*100&lt;&gt;0, IF(V806/COUNTRY_INFO!F806*100&gt;100,100,V806/COUNTRY_INFO!F806*100), "-"),0)</f>
        <v>0</v>
      </c>
      <c r="X806" s="11">
        <f t="shared" si="89"/>
        <v>0</v>
      </c>
      <c r="Y806" s="73">
        <f>IF(AND(COUNTRY_INFO!J806&gt;1,COUNTRY_INFO!J806&lt;4), IF(S806/P806*100&lt;&gt;0, IF(X806/P806*100&gt;100,100,X806/P806*100), "-"),0)</f>
        <v>0</v>
      </c>
      <c r="Z806" s="67">
        <f>COUNTRY_INFO!O806</f>
        <v>0</v>
      </c>
      <c r="AA806" s="61"/>
      <c r="AB806" s="61"/>
      <c r="AC806" s="11">
        <f>MAX('T1'!L806,'T2'!J806)+MAX('T1'!M806,'T2'!K806)+MAX('T1'!N806,'T2'!L806)</f>
        <v>0</v>
      </c>
      <c r="AD806" s="11">
        <f>IF(COUNTRY_INFO!K806=1,IF(COUNTRY_INFO!F806*0.33&gt;MAX('T1'!M806,'T2'!K806),MAX('T1'!M806,'T2'!K806),COUNTRY_INFO!F806*0.33),IF(COUNTRY_INFO!K806=2,IF(COUNTRY_INFO!F806*0.5&gt;MAX('T1'!M806,'T2'!K806),MAX('T1'!M806,'T2'!K806),COUNTRY_INFO!F806*0.5),IF(COUNTRY_INFO!K806=3,IF(COUNTRY_INFO!F806&gt;MAX('T1'!M806,'T2'!K806),MAX('T1'!M806,'T2'!K806),COUNTRY_INFO!F806),0)))</f>
        <v>0</v>
      </c>
      <c r="AE806" s="217">
        <f>IF(AND(COUNTRY_INFO!K806&gt;0,COUNTRY_INFO!K806&lt;4),IF(Z806&gt;0,IF(COUNTRY_INFO!K806=1, AD806/(COUNTRY_INFO!F806*0.33)*100, IF(COUNTRY_INFO!K806=2, AD806/(COUNTRY_INFO!F806*0.5)*100, IF(COUNTRY_INFO!K806=3, AD806/COUNTRY_INFO!F806*100))),"-"),0)</f>
        <v>0</v>
      </c>
      <c r="AF806" s="11">
        <f>IF(COUNTRY_INFO!K806=2,IF(COUNTRY_INFO!G806*0.2&gt;MAX('T1'!N806,'T2'!L806),MAX('T1'!N806,'T2'!L806),COUNTRY_INFO!G806*0.2),IF(COUNTRY_INFO!K806=3,IF(COUNTRY_INFO!G806&gt;MAX('T1'!N806,'T2'!L806),MAX('T1'!N806,'T2'!L806),COUNTRY_INFO!G806),0))</f>
        <v>0</v>
      </c>
      <c r="AG806" s="217">
        <f>IF(AND(COUNTRY_INFO!K806&gt;0,COUNTRY_INFO!K806&lt;4),IF(Z806&gt;0,IF(COUNTRY_INFO!K806=1, 0, IF(COUNTRY_INFO!K806=2, AF806/(COUNTRY_INFO!G806*0.2)*100, IF(COUNTRY_INFO!K806=3, AF806/COUNTRY_INFO!G806*100))),"-"),0)</f>
        <v>0</v>
      </c>
      <c r="AH806" s="11">
        <f t="shared" si="90"/>
        <v>0</v>
      </c>
      <c r="AI806" s="73">
        <f>IF(AND(COUNTRY_INFO!K806&gt;0,COUNTRY_INFO!K806&lt;4), IF(AC806/Z806*100&lt;&gt;0, IF(AH806/Z806*100&gt;100,100,AH806/Z806*100), "-"),0)</f>
        <v>0</v>
      </c>
      <c r="AJ806" s="261"/>
      <c r="AK806" s="260">
        <f>IF(AND(D806&lt;&gt;0, D806&lt;&gt;"Unknown",D806&lt;&gt;"Stopped",D806&lt;&gt;"Not required"),D806/COUNTRY_INFO!D806, 0)</f>
        <v>0</v>
      </c>
      <c r="AL806" s="260">
        <f>IF(AND(J806&lt;&gt;0,J806&lt;&gt;"Unknown",J806&lt;&gt;"Stopped",J806&lt;&gt;"Not required"),J806/COUNTRY_INFO!D806, 0)</f>
        <v>0</v>
      </c>
      <c r="AM806" s="260">
        <f>IF(AND(P806&lt;&gt;0,P806&lt;&gt;"Unknown",P806&lt;&gt;"Not required"),P806/(COUNTRY_INFO!E806+COUNTRY_INFO!F806), 0)</f>
        <v>0</v>
      </c>
      <c r="AN806" s="260">
        <f>IF(AND(Z806&lt;&gt;0,Z806&lt;&gt;"Unknown",Z806&lt;&gt;"Not required"),IF(COUNTRY_INFO!K806=1,1,IF(COUNTRY_INFO!K806=2,0.5*COUNTRY_INFO!F806/(0.5*COUNTRY_INFO!F806+0.2*COUNTRY_INFO!G806),IF(COUNTRY_INFO!K806=3,COUNTRY_INFO!F806/(COUNTRY_INFO!F806+COUNTRY_INFO!G806)))),0)</f>
        <v>0</v>
      </c>
      <c r="AO806" s="260">
        <f>IF(AND(Z806&lt;&gt;0,Z806&lt;&gt;"Unknown",Z806&lt;&gt;"Not required"),IF(COUNTRY_INFO!K806=1,0,IF(COUNTRY_INFO!K806=2,0.2*COUNTRY_INFO!G806/(0.5*COUNTRY_INFO!F806+0.2*COUNTRY_INFO!G806),IF(COUNTRY_INFO!K806=3,COUNTRY_INFO!G806/(COUNTRY_INFO!F806+COUNTRY_INFO!G806)))),0)</f>
        <v>0</v>
      </c>
      <c r="AP806" s="259">
        <f>MAX(COUNTRY_INFO!D806*AK806*PROFILE!$G$7,COUNTRY_INFO!D806*AL806*PROFILE!$G$7)</f>
        <v>0</v>
      </c>
      <c r="AQ806" s="259">
        <f>MAX(COUNTRY_INFO!D806*AK806*PROFILE!$G$8,COUNTRY_INFO!D806*AL806*PROFILE!$G$8,COUNTRY_INFO!D806*AM806*PROFILE!$G$8)</f>
        <v>0</v>
      </c>
      <c r="AR806" s="259">
        <f>MAX(COUNTRY_INFO!D806*AK806*PROFILE!$G$9,COUNTRY_INFO!D806*AL806*PROFILE!$G$9,COUNTRY_INFO!D806*AM806*PROFILE!$G$9,IF(AND(DISTRICT!Z806&lt;&gt;"Unknown",Z806&lt;&gt;"Not required"),COUNTRY_INFO!O806*DISTRICT!AN806,0))</f>
        <v>0</v>
      </c>
      <c r="AS806" s="259">
        <f>MAX(COUNTRY_INFO!D806*AK806*PROFILE!$G$10,COUNTRY_INFO!D806*AL806*PROFILE!$G$10,IF(AND(DISTRICT!Z806&lt;&gt;"Unknown",Z806&lt;&gt;"Not required"),COUNTRY_INFO!O806*DISTRICT!AO806,0))</f>
        <v>0</v>
      </c>
      <c r="AT806" s="259">
        <f t="shared" si="91"/>
        <v>0</v>
      </c>
      <c r="AU806" s="258">
        <f t="shared" si="86"/>
        <v>0</v>
      </c>
      <c r="AV806" s="259">
        <f>MAX('MDA2'!J806,'T1'!L806,'T2'!J806,T3_R1!K806,T3_R2!K806)</f>
        <v>0</v>
      </c>
      <c r="AW806" s="259">
        <f>MAX('MDA1'!K806,'MDA2'!K806,'MDA3'!I806,'MDA3'!L806,'T1'!M806,'T2'!K806,T3_R1!L806,T3_R2!L806)</f>
        <v>0</v>
      </c>
      <c r="AX806" s="259">
        <f>MAX('MDA1'!L806,'MDA2'!L806,'MDA3'!J806,'MDA3'!M806,'T1'!N806,'T2'!L806,T3_R1!M806,T3_R2!M806)</f>
        <v>0</v>
      </c>
      <c r="AY806" s="259">
        <f t="shared" si="92"/>
        <v>0</v>
      </c>
      <c r="AZ806" s="259">
        <f>MAX('MDA2'!J806,T806)</f>
        <v>0</v>
      </c>
      <c r="BA806" s="259">
        <f>MAX('MDA1'!K806,'MDA2'!K806,'MDA3'!I806,'MDA3'!L806,V806,AD806)</f>
        <v>0</v>
      </c>
      <c r="BB806" s="259">
        <f>MAX('MDA1'!L806,'MDA2'!L806,'MDA3'!J806,'MDA3'!M806,AF806)</f>
        <v>0</v>
      </c>
      <c r="BC806" s="259">
        <f t="shared" si="87"/>
        <v>0</v>
      </c>
      <c r="BD806" s="260">
        <f t="shared" si="88"/>
        <v>0</v>
      </c>
    </row>
    <row r="807" spans="1:56" x14ac:dyDescent="0.2">
      <c r="A807" s="10" t="str">
        <f>IF(COUNTRY_INFO!A807=0," ",COUNTRY_INFO!A807)</f>
        <v>Ethiopia</v>
      </c>
      <c r="B807" s="10" t="str">
        <f>IF(COUNTRY_INFO!B807=0," ",COUNTRY_INFO!B807)</f>
        <v>SomaliFaafan</v>
      </c>
      <c r="C807" s="87" t="str">
        <f>IF(COUNTRY_INFO!C807=0," ",COUNTRY_INFO!C807)</f>
        <v>Tuliguled</v>
      </c>
      <c r="D807" s="67">
        <f>COUNTRY_INFO!L807</f>
        <v>0</v>
      </c>
      <c r="E807" s="61"/>
      <c r="F807" s="61"/>
      <c r="G807" s="11">
        <f>MAX('MDA1'!M807,'MDA2'!M807)</f>
        <v>0</v>
      </c>
      <c r="H807" s="11">
        <f>IF(AND(COUNTRY_INFO!H807&gt;0,COUNTRY_INFO!H807&lt;4),IF(D807&gt;MAX('MDA1'!M807,'MDA2'!M807),MAX('MDA1'!M807,'MDA2'!M807),D807),0)</f>
        <v>0</v>
      </c>
      <c r="I807" s="73">
        <f>IF(AND(COUNTRY_INFO!H807&gt;0,COUNTRY_INFO!H807&lt;4), IF(G807/D807*100&lt;&gt;0, IF(G807/D807*100&gt;100,100,G807/D807*100), "-"),0)</f>
        <v>0</v>
      </c>
      <c r="J807" s="67" t="str">
        <f>COUNTRY_INFO!M807</f>
        <v>Unknown</v>
      </c>
      <c r="K807" s="61"/>
      <c r="L807" s="61"/>
      <c r="M807" s="11">
        <f>MAX('MDA1'!M807,MAX('MDA3'!I807,'MDA3'!L807)+MAX('MDA3'!J807,'MDA3'!M807))</f>
        <v>0</v>
      </c>
      <c r="N807" s="11">
        <f>IF(AND(COUNTRY_INFO!I807&gt;0,COUNTRY_INFO!I807&lt;4),IF(J807&gt;MAX('MDA1'!M807,MAX('MDA3'!I807,'MDA3'!L807)+MAX('MDA3'!J807,'MDA3'!M807)),MAX('MDA1'!M807,MAX('MDA3'!I807,'MDA3'!L807)+MAX('MDA3'!J807,'MDA3'!M807)),J807),0)</f>
        <v>0</v>
      </c>
      <c r="O807" s="73">
        <f>IF(AND(COUNTRY_INFO!I807&gt;0,COUNTRY_INFO!I807&lt;4), IF(M807/J807*100&lt;&gt;0, IF(M807/J807*100&gt;100,100,M807/J807*100), "-"),0)</f>
        <v>0</v>
      </c>
      <c r="P807" s="67">
        <f>COUNTRY_INFO!N807</f>
        <v>0</v>
      </c>
      <c r="Q807" s="61"/>
      <c r="R807" s="61"/>
      <c r="S807" s="11">
        <f>SUM(MAX('MDA2'!J807, 'T1'!L807, MAX(T3_R1!K807, T3_R2!K807)), MAX('MDA1'!K807, 'MDA2'!K807, 'T1'!M807, MAX(T3_R1!L807, T3_R2!L807)), MAX('MDA1'!L807, 'MDA2'!L807, 'T1'!N807, MAX(T3_R1!M807, T3_R2!M807)))</f>
        <v>0</v>
      </c>
      <c r="T807" s="11">
        <f>IF(AND(COUNTRY_INFO!J807&gt;1,COUNTRY_INFO!J807&lt;4),IF(COUNTRY_INFO!E807&gt;MAX('MDA2'!J807,'T1'!L807,MAX(T3_R1!K807,T3_R2!K807)),MAX('MDA2'!J807,'T1'!L807,MAX(T3_R1!K807,T3_R2!K807)),COUNTRY_INFO!E807),0)</f>
        <v>0</v>
      </c>
      <c r="U807" s="217">
        <f>IF(AND(COUNTRY_INFO!J807&gt;1,COUNTRY_INFO!J807&lt;4), IF(T807/COUNTRY_INFO!E807*100&lt;&gt;0, IF(T807/COUNTRY_INFO!E807*100&gt;100,100,T807/COUNTRY_INFO!E807*100), "-"),0)</f>
        <v>0</v>
      </c>
      <c r="V807" s="11">
        <f>IF(AND(COUNTRY_INFO!J807&gt;1,COUNTRY_INFO!J807&lt;4),IF(COUNTRY_INFO!F807&gt;MAX('MDA1'!K807,'MDA2'!K807,'T1'!M807,MAX(T3_R1!L807,T3_R2!L807)),MAX('MDA1'!K807,'MDA2'!K807,'T1'!M807,MAX(T3_R1!L807,T3_R2!L807)),COUNTRY_INFO!F807),0)</f>
        <v>0</v>
      </c>
      <c r="W807" s="217">
        <f>IF(AND(COUNTRY_INFO!J807&gt;1,COUNTRY_INFO!J807&lt;4), IF(V807/COUNTRY_INFO!F807*100&lt;&gt;0, IF(V807/COUNTRY_INFO!F807*100&gt;100,100,V807/COUNTRY_INFO!F807*100), "-"),0)</f>
        <v>0</v>
      </c>
      <c r="X807" s="11">
        <f t="shared" si="89"/>
        <v>0</v>
      </c>
      <c r="Y807" s="73">
        <f>IF(AND(COUNTRY_INFO!J807&gt;1,COUNTRY_INFO!J807&lt;4), IF(S807/P807*100&lt;&gt;0, IF(X807/P807*100&gt;100,100,X807/P807*100), "-"),0)</f>
        <v>0</v>
      </c>
      <c r="Z807" s="67">
        <f>COUNTRY_INFO!O807</f>
        <v>7498.26</v>
      </c>
      <c r="AA807" s="61"/>
      <c r="AB807" s="61"/>
      <c r="AC807" s="11">
        <f>MAX('T1'!L807,'T2'!J807)+MAX('T1'!M807,'T2'!K807)+MAX('T1'!N807,'T2'!L807)</f>
        <v>0</v>
      </c>
      <c r="AD807" s="11">
        <f>IF(COUNTRY_INFO!K807=1,IF(COUNTRY_INFO!F807*0.33&gt;MAX('T1'!M807,'T2'!K807),MAX('T1'!M807,'T2'!K807),COUNTRY_INFO!F807*0.33),IF(COUNTRY_INFO!K807=2,IF(COUNTRY_INFO!F807*0.5&gt;MAX('T1'!M807,'T2'!K807),MAX('T1'!M807,'T2'!K807),COUNTRY_INFO!F807*0.5),IF(COUNTRY_INFO!K807=3,IF(COUNTRY_INFO!F807&gt;MAX('T1'!M807,'T2'!K807),MAX('T1'!M807,'T2'!K807),COUNTRY_INFO!F807),0)))</f>
        <v>0</v>
      </c>
      <c r="AE807" s="217">
        <f>IF(AND(COUNTRY_INFO!K807&gt;0,COUNTRY_INFO!K807&lt;4),IF(Z807&gt;0,IF(COUNTRY_INFO!K807=1, AD807/(COUNTRY_INFO!F807*0.33)*100, IF(COUNTRY_INFO!K807=2, AD807/(COUNTRY_INFO!F807*0.5)*100, IF(COUNTRY_INFO!K807=3, AD807/COUNTRY_INFO!F807*100))),"-"),0)</f>
        <v>0</v>
      </c>
      <c r="AF807" s="11">
        <f>IF(COUNTRY_INFO!K807=2,IF(COUNTRY_INFO!G807*0.2&gt;MAX('T1'!N807,'T2'!L807),MAX('T1'!N807,'T2'!L807),COUNTRY_INFO!G807*0.2),IF(COUNTRY_INFO!K807=3,IF(COUNTRY_INFO!G807&gt;MAX('T1'!N807,'T2'!L807),MAX('T1'!N807,'T2'!L807),COUNTRY_INFO!G807),0))</f>
        <v>0</v>
      </c>
      <c r="AG807" s="217">
        <f>IF(AND(COUNTRY_INFO!K807&gt;0,COUNTRY_INFO!K807&lt;4),IF(Z807&gt;0,IF(COUNTRY_INFO!K807=1, 0, IF(COUNTRY_INFO!K807=2, AF807/(COUNTRY_INFO!G807*0.2)*100, IF(COUNTRY_INFO!K807=3, AF807/COUNTRY_INFO!G807*100))),"-"),0)</f>
        <v>0</v>
      </c>
      <c r="AH807" s="11">
        <f t="shared" si="90"/>
        <v>0</v>
      </c>
      <c r="AI807" s="73" t="str">
        <f>IF(AND(COUNTRY_INFO!K807&gt;0,COUNTRY_INFO!K807&lt;4), IF(AC807/Z807*100&lt;&gt;0, IF(AH807/Z807*100&gt;100,100,AH807/Z807*100), "-"),0)</f>
        <v>-</v>
      </c>
      <c r="AJ807" s="261"/>
      <c r="AK807" s="260">
        <f>IF(AND(D807&lt;&gt;0, D807&lt;&gt;"Unknown",D807&lt;&gt;"Stopped",D807&lt;&gt;"Not required"),D807/COUNTRY_INFO!D807, 0)</f>
        <v>0</v>
      </c>
      <c r="AL807" s="260">
        <f>IF(AND(J807&lt;&gt;0,J807&lt;&gt;"Unknown",J807&lt;&gt;"Stopped",J807&lt;&gt;"Not required"),J807/COUNTRY_INFO!D807, 0)</f>
        <v>0</v>
      </c>
      <c r="AM807" s="260">
        <f>IF(AND(P807&lt;&gt;0,P807&lt;&gt;"Unknown",P807&lt;&gt;"Not required"),P807/(COUNTRY_INFO!E807+COUNTRY_INFO!F807), 0)</f>
        <v>0</v>
      </c>
      <c r="AN807" s="260">
        <f>IF(AND(Z807&lt;&gt;0,Z807&lt;&gt;"Unknown",Z807&lt;&gt;"Not required"),IF(COUNTRY_INFO!K807=1,1,IF(COUNTRY_INFO!K807=2,0.5*COUNTRY_INFO!F807/(0.5*COUNTRY_INFO!F807+0.2*COUNTRY_INFO!G807),IF(COUNTRY_INFO!K807=3,COUNTRY_INFO!F807/(COUNTRY_INFO!F807+COUNTRY_INFO!G807)))),0)</f>
        <v>1</v>
      </c>
      <c r="AO807" s="260">
        <f>IF(AND(Z807&lt;&gt;0,Z807&lt;&gt;"Unknown",Z807&lt;&gt;"Not required"),IF(COUNTRY_INFO!K807=1,0,IF(COUNTRY_INFO!K807=2,0.2*COUNTRY_INFO!G807/(0.5*COUNTRY_INFO!F807+0.2*COUNTRY_INFO!G807),IF(COUNTRY_INFO!K807=3,COUNTRY_INFO!G807/(COUNTRY_INFO!F807+COUNTRY_INFO!G807)))),0)</f>
        <v>0</v>
      </c>
      <c r="AP807" s="259">
        <f>MAX(COUNTRY_INFO!D807*AK807*PROFILE!$G$7,COUNTRY_INFO!D807*AL807*PROFILE!$G$7)</f>
        <v>0</v>
      </c>
      <c r="AQ807" s="259">
        <f>MAX(COUNTRY_INFO!D807*AK807*PROFILE!$G$8,COUNTRY_INFO!D807*AL807*PROFILE!$G$8,COUNTRY_INFO!D807*AM807*PROFILE!$G$8)</f>
        <v>0</v>
      </c>
      <c r="AR807" s="259">
        <f>MAX(COUNTRY_INFO!D807*AK807*PROFILE!$G$9,COUNTRY_INFO!D807*AL807*PROFILE!$G$9,COUNTRY_INFO!D807*AM807*PROFILE!$G$9,IF(AND(DISTRICT!Z807&lt;&gt;"Unknown",Z807&lt;&gt;"Not required"),COUNTRY_INFO!O807*DISTRICT!AN807,0))</f>
        <v>7498.26</v>
      </c>
      <c r="AS807" s="259">
        <f>MAX(COUNTRY_INFO!D807*AK807*PROFILE!$G$10,COUNTRY_INFO!D807*AL807*PROFILE!$G$10,IF(AND(DISTRICT!Z807&lt;&gt;"Unknown",Z807&lt;&gt;"Not required"),COUNTRY_INFO!O807*DISTRICT!AO807,0))</f>
        <v>0</v>
      </c>
      <c r="AT807" s="259">
        <f t="shared" si="91"/>
        <v>7498.26</v>
      </c>
      <c r="AU807" s="258">
        <f t="shared" si="86"/>
        <v>0</v>
      </c>
      <c r="AV807" s="259">
        <f>MAX('MDA2'!J807,'T1'!L807,'T2'!J807,T3_R1!K807,T3_R2!K807)</f>
        <v>0</v>
      </c>
      <c r="AW807" s="259">
        <f>MAX('MDA1'!K807,'MDA2'!K807,'MDA3'!I807,'MDA3'!L807,'T1'!M807,'T2'!K807,T3_R1!L807,T3_R2!L807)</f>
        <v>0</v>
      </c>
      <c r="AX807" s="259">
        <f>MAX('MDA1'!L807,'MDA2'!L807,'MDA3'!J807,'MDA3'!M807,'T1'!N807,'T2'!L807,T3_R1!M807,T3_R2!M807)</f>
        <v>0</v>
      </c>
      <c r="AY807" s="259">
        <f t="shared" si="92"/>
        <v>0</v>
      </c>
      <c r="AZ807" s="259">
        <f>MAX('MDA2'!J807,T807)</f>
        <v>0</v>
      </c>
      <c r="BA807" s="259">
        <f>MAX('MDA1'!K807,'MDA2'!K807,'MDA3'!I807,'MDA3'!L807,V807,AD807)</f>
        <v>0</v>
      </c>
      <c r="BB807" s="259">
        <f>MAX('MDA1'!L807,'MDA2'!L807,'MDA3'!J807,'MDA3'!M807,AF807)</f>
        <v>0</v>
      </c>
      <c r="BC807" s="259">
        <f t="shared" si="87"/>
        <v>0</v>
      </c>
      <c r="BD807" s="260">
        <f t="shared" si="88"/>
        <v>0</v>
      </c>
    </row>
    <row r="808" spans="1:56" x14ac:dyDescent="0.2">
      <c r="A808" s="10" t="str">
        <f>IF(COUNTRY_INFO!A808=0," ",COUNTRY_INFO!A808)</f>
        <v>Ethiopia</v>
      </c>
      <c r="B808" s="10" t="str">
        <f>IF(COUNTRY_INFO!B808=0," ",COUNTRY_INFO!B808)</f>
        <v>SomaliJarar</v>
      </c>
      <c r="C808" s="87" t="str">
        <f>IF(COUNTRY_INFO!C808=0," ",COUNTRY_INFO!C808)</f>
        <v>Ararso</v>
      </c>
      <c r="D808" s="67">
        <f>COUNTRY_INFO!L808</f>
        <v>0</v>
      </c>
      <c r="E808" s="61"/>
      <c r="F808" s="61"/>
      <c r="G808" s="11">
        <f>MAX('MDA1'!M808,'MDA2'!M808)</f>
        <v>0</v>
      </c>
      <c r="H808" s="11">
        <f>IF(AND(COUNTRY_INFO!H808&gt;0,COUNTRY_INFO!H808&lt;4),IF(D808&gt;MAX('MDA1'!M808,'MDA2'!M808),MAX('MDA1'!M808,'MDA2'!M808),D808),0)</f>
        <v>0</v>
      </c>
      <c r="I808" s="73">
        <f>IF(AND(COUNTRY_INFO!H808&gt;0,COUNTRY_INFO!H808&lt;4), IF(G808/D808*100&lt;&gt;0, IF(G808/D808*100&gt;100,100,G808/D808*100), "-"),0)</f>
        <v>0</v>
      </c>
      <c r="J808" s="67" t="str">
        <f>COUNTRY_INFO!M808</f>
        <v>Unknown</v>
      </c>
      <c r="K808" s="61"/>
      <c r="L808" s="61"/>
      <c r="M808" s="11">
        <f>MAX('MDA1'!M808,MAX('MDA3'!I808,'MDA3'!L808)+MAX('MDA3'!J808,'MDA3'!M808))</f>
        <v>0</v>
      </c>
      <c r="N808" s="11">
        <f>IF(AND(COUNTRY_INFO!I808&gt;0,COUNTRY_INFO!I808&lt;4),IF(J808&gt;MAX('MDA1'!M808,MAX('MDA3'!I808,'MDA3'!L808)+MAX('MDA3'!J808,'MDA3'!M808)),MAX('MDA1'!M808,MAX('MDA3'!I808,'MDA3'!L808)+MAX('MDA3'!J808,'MDA3'!M808)),J808),0)</f>
        <v>0</v>
      </c>
      <c r="O808" s="73">
        <f>IF(AND(COUNTRY_INFO!I808&gt;0,COUNTRY_INFO!I808&lt;4), IF(M808/J808*100&lt;&gt;0, IF(M808/J808*100&gt;100,100,M808/J808*100), "-"),0)</f>
        <v>0</v>
      </c>
      <c r="P808" s="67">
        <f>COUNTRY_INFO!N808</f>
        <v>0</v>
      </c>
      <c r="Q808" s="61"/>
      <c r="R808" s="61"/>
      <c r="S808" s="11">
        <f>SUM(MAX('MDA2'!J808, 'T1'!L808, MAX(T3_R1!K808, T3_R2!K808)), MAX('MDA1'!K808, 'MDA2'!K808, 'T1'!M808, MAX(T3_R1!L808, T3_R2!L808)), MAX('MDA1'!L808, 'MDA2'!L808, 'T1'!N808, MAX(T3_R1!M808, T3_R2!M808)))</f>
        <v>0</v>
      </c>
      <c r="T808" s="11">
        <f>IF(AND(COUNTRY_INFO!J808&gt;1,COUNTRY_INFO!J808&lt;4),IF(COUNTRY_INFO!E808&gt;MAX('MDA2'!J808,'T1'!L808,MAX(T3_R1!K808,T3_R2!K808)),MAX('MDA2'!J808,'T1'!L808,MAX(T3_R1!K808,T3_R2!K808)),COUNTRY_INFO!E808),0)</f>
        <v>0</v>
      </c>
      <c r="U808" s="217">
        <f>IF(AND(COUNTRY_INFO!J808&gt;1,COUNTRY_INFO!J808&lt;4), IF(T808/COUNTRY_INFO!E808*100&lt;&gt;0, IF(T808/COUNTRY_INFO!E808*100&gt;100,100,T808/COUNTRY_INFO!E808*100), "-"),0)</f>
        <v>0</v>
      </c>
      <c r="V808" s="11">
        <f>IF(AND(COUNTRY_INFO!J808&gt;1,COUNTRY_INFO!J808&lt;4),IF(COUNTRY_INFO!F808&gt;MAX('MDA1'!K808,'MDA2'!K808,'T1'!M808,MAX(T3_R1!L808,T3_R2!L808)),MAX('MDA1'!K808,'MDA2'!K808,'T1'!M808,MAX(T3_R1!L808,T3_R2!L808)),COUNTRY_INFO!F808),0)</f>
        <v>0</v>
      </c>
      <c r="W808" s="217">
        <f>IF(AND(COUNTRY_INFO!J808&gt;1,COUNTRY_INFO!J808&lt;4), IF(V808/COUNTRY_INFO!F808*100&lt;&gt;0, IF(V808/COUNTRY_INFO!F808*100&gt;100,100,V808/COUNTRY_INFO!F808*100), "-"),0)</f>
        <v>0</v>
      </c>
      <c r="X808" s="11">
        <f t="shared" si="89"/>
        <v>0</v>
      </c>
      <c r="Y808" s="73">
        <f>IF(AND(COUNTRY_INFO!J808&gt;1,COUNTRY_INFO!J808&lt;4), IF(S808/P808*100&lt;&gt;0, IF(X808/P808*100&gt;100,100,X808/P808*100), "-"),0)</f>
        <v>0</v>
      </c>
      <c r="Z808" s="67">
        <f>COUNTRY_INFO!O808</f>
        <v>16175.94</v>
      </c>
      <c r="AA808" s="61"/>
      <c r="AB808" s="61"/>
      <c r="AC808" s="11">
        <f>MAX('T1'!L808,'T2'!J808)+MAX('T1'!M808,'T2'!K808)+MAX('T1'!N808,'T2'!L808)</f>
        <v>0</v>
      </c>
      <c r="AD808" s="11">
        <f>IF(COUNTRY_INFO!K808=1,IF(COUNTRY_INFO!F808*0.33&gt;MAX('T1'!M808,'T2'!K808),MAX('T1'!M808,'T2'!K808),COUNTRY_INFO!F808*0.33),IF(COUNTRY_INFO!K808=2,IF(COUNTRY_INFO!F808*0.5&gt;MAX('T1'!M808,'T2'!K808),MAX('T1'!M808,'T2'!K808),COUNTRY_INFO!F808*0.5),IF(COUNTRY_INFO!K808=3,IF(COUNTRY_INFO!F808&gt;MAX('T1'!M808,'T2'!K808),MAX('T1'!M808,'T2'!K808),COUNTRY_INFO!F808),0)))</f>
        <v>0</v>
      </c>
      <c r="AE808" s="217">
        <f>IF(AND(COUNTRY_INFO!K808&gt;0,COUNTRY_INFO!K808&lt;4),IF(Z808&gt;0,IF(COUNTRY_INFO!K808=1, AD808/(COUNTRY_INFO!F808*0.33)*100, IF(COUNTRY_INFO!K808=2, AD808/(COUNTRY_INFO!F808*0.5)*100, IF(COUNTRY_INFO!K808=3, AD808/COUNTRY_INFO!F808*100))),"-"),0)</f>
        <v>0</v>
      </c>
      <c r="AF808" s="11">
        <f>IF(COUNTRY_INFO!K808=2,IF(COUNTRY_INFO!G808*0.2&gt;MAX('T1'!N808,'T2'!L808),MAX('T1'!N808,'T2'!L808),COUNTRY_INFO!G808*0.2),IF(COUNTRY_INFO!K808=3,IF(COUNTRY_INFO!G808&gt;MAX('T1'!N808,'T2'!L808),MAX('T1'!N808,'T2'!L808),COUNTRY_INFO!G808),0))</f>
        <v>0</v>
      </c>
      <c r="AG808" s="217">
        <f>IF(AND(COUNTRY_INFO!K808&gt;0,COUNTRY_INFO!K808&lt;4),IF(Z808&gt;0,IF(COUNTRY_INFO!K808=1, 0, IF(COUNTRY_INFO!K808=2, AF808/(COUNTRY_INFO!G808*0.2)*100, IF(COUNTRY_INFO!K808=3, AF808/COUNTRY_INFO!G808*100))),"-"),0)</f>
        <v>0</v>
      </c>
      <c r="AH808" s="11">
        <f t="shared" si="90"/>
        <v>0</v>
      </c>
      <c r="AI808" s="73" t="str">
        <f>IF(AND(COUNTRY_INFO!K808&gt;0,COUNTRY_INFO!K808&lt;4), IF(AC808/Z808*100&lt;&gt;0, IF(AH808/Z808*100&gt;100,100,AH808/Z808*100), "-"),0)</f>
        <v>-</v>
      </c>
      <c r="AJ808" s="261"/>
      <c r="AK808" s="260">
        <f>IF(AND(D808&lt;&gt;0, D808&lt;&gt;"Unknown",D808&lt;&gt;"Stopped",D808&lt;&gt;"Not required"),D808/COUNTRY_INFO!D808, 0)</f>
        <v>0</v>
      </c>
      <c r="AL808" s="260">
        <f>IF(AND(J808&lt;&gt;0,J808&lt;&gt;"Unknown",J808&lt;&gt;"Stopped",J808&lt;&gt;"Not required"),J808/COUNTRY_INFO!D808, 0)</f>
        <v>0</v>
      </c>
      <c r="AM808" s="260">
        <f>IF(AND(P808&lt;&gt;0,P808&lt;&gt;"Unknown",P808&lt;&gt;"Not required"),P808/(COUNTRY_INFO!E808+COUNTRY_INFO!F808), 0)</f>
        <v>0</v>
      </c>
      <c r="AN808" s="260">
        <f>IF(AND(Z808&lt;&gt;0,Z808&lt;&gt;"Unknown",Z808&lt;&gt;"Not required"),IF(COUNTRY_INFO!K808=1,1,IF(COUNTRY_INFO!K808=2,0.5*COUNTRY_INFO!F808/(0.5*COUNTRY_INFO!F808+0.2*COUNTRY_INFO!G808),IF(COUNTRY_INFO!K808=3,COUNTRY_INFO!F808/(COUNTRY_INFO!F808+COUNTRY_INFO!G808)))),0)</f>
        <v>1</v>
      </c>
      <c r="AO808" s="260">
        <f>IF(AND(Z808&lt;&gt;0,Z808&lt;&gt;"Unknown",Z808&lt;&gt;"Not required"),IF(COUNTRY_INFO!K808=1,0,IF(COUNTRY_INFO!K808=2,0.2*COUNTRY_INFO!G808/(0.5*COUNTRY_INFO!F808+0.2*COUNTRY_INFO!G808),IF(COUNTRY_INFO!K808=3,COUNTRY_INFO!G808/(COUNTRY_INFO!F808+COUNTRY_INFO!G808)))),0)</f>
        <v>0</v>
      </c>
      <c r="AP808" s="259">
        <f>MAX(COUNTRY_INFO!D808*AK808*PROFILE!$G$7,COUNTRY_INFO!D808*AL808*PROFILE!$G$7)</f>
        <v>0</v>
      </c>
      <c r="AQ808" s="259">
        <f>MAX(COUNTRY_INFO!D808*AK808*PROFILE!$G$8,COUNTRY_INFO!D808*AL808*PROFILE!$G$8,COUNTRY_INFO!D808*AM808*PROFILE!$G$8)</f>
        <v>0</v>
      </c>
      <c r="AR808" s="259">
        <f>MAX(COUNTRY_INFO!D808*AK808*PROFILE!$G$9,COUNTRY_INFO!D808*AL808*PROFILE!$G$9,COUNTRY_INFO!D808*AM808*PROFILE!$G$9,IF(AND(DISTRICT!Z808&lt;&gt;"Unknown",Z808&lt;&gt;"Not required"),COUNTRY_INFO!O808*DISTRICT!AN808,0))</f>
        <v>16175.94</v>
      </c>
      <c r="AS808" s="259">
        <f>MAX(COUNTRY_INFO!D808*AK808*PROFILE!$G$10,COUNTRY_INFO!D808*AL808*PROFILE!$G$10,IF(AND(DISTRICT!Z808&lt;&gt;"Unknown",Z808&lt;&gt;"Not required"),COUNTRY_INFO!O808*DISTRICT!AO808,0))</f>
        <v>0</v>
      </c>
      <c r="AT808" s="259">
        <f t="shared" si="91"/>
        <v>16175.94</v>
      </c>
      <c r="AU808" s="258">
        <f t="shared" si="86"/>
        <v>0</v>
      </c>
      <c r="AV808" s="259">
        <f>MAX('MDA2'!J808,'T1'!L808,'T2'!J808,T3_R1!K808,T3_R2!K808)</f>
        <v>0</v>
      </c>
      <c r="AW808" s="259">
        <f>MAX('MDA1'!K808,'MDA2'!K808,'MDA3'!I808,'MDA3'!L808,'T1'!M808,'T2'!K808,T3_R1!L808,T3_R2!L808)</f>
        <v>0</v>
      </c>
      <c r="AX808" s="259">
        <f>MAX('MDA1'!L808,'MDA2'!L808,'MDA3'!J808,'MDA3'!M808,'T1'!N808,'T2'!L808,T3_R1!M808,T3_R2!M808)</f>
        <v>0</v>
      </c>
      <c r="AY808" s="259">
        <f t="shared" si="92"/>
        <v>0</v>
      </c>
      <c r="AZ808" s="259">
        <f>MAX('MDA2'!J808,T808)</f>
        <v>0</v>
      </c>
      <c r="BA808" s="259">
        <f>MAX('MDA1'!K808,'MDA2'!K808,'MDA3'!I808,'MDA3'!L808,V808,AD808)</f>
        <v>0</v>
      </c>
      <c r="BB808" s="259">
        <f>MAX('MDA1'!L808,'MDA2'!L808,'MDA3'!J808,'MDA3'!M808,AF808)</f>
        <v>0</v>
      </c>
      <c r="BC808" s="259">
        <f t="shared" si="87"/>
        <v>0</v>
      </c>
      <c r="BD808" s="260">
        <f t="shared" si="88"/>
        <v>0</v>
      </c>
    </row>
    <row r="809" spans="1:56" x14ac:dyDescent="0.2">
      <c r="A809" s="10" t="str">
        <f>IF(COUNTRY_INFO!A809=0," ",COUNTRY_INFO!A809)</f>
        <v>Ethiopia</v>
      </c>
      <c r="B809" s="10" t="str">
        <f>IF(COUNTRY_INFO!B809=0," ",COUNTRY_INFO!B809)</f>
        <v>SomaliJarar</v>
      </c>
      <c r="C809" s="87" t="str">
        <f>IF(COUNTRY_INFO!C809=0," ",COUNTRY_INFO!C809)</f>
        <v>Aware</v>
      </c>
      <c r="D809" s="67">
        <f>COUNTRY_INFO!L809</f>
        <v>0</v>
      </c>
      <c r="E809" s="61"/>
      <c r="F809" s="61"/>
      <c r="G809" s="11">
        <f>MAX('MDA1'!M809,'MDA2'!M809)</f>
        <v>0</v>
      </c>
      <c r="H809" s="11">
        <f>IF(AND(COUNTRY_INFO!H809&gt;0,COUNTRY_INFO!H809&lt;4),IF(D809&gt;MAX('MDA1'!M809,'MDA2'!M809),MAX('MDA1'!M809,'MDA2'!M809),D809),0)</f>
        <v>0</v>
      </c>
      <c r="I809" s="73">
        <f>IF(AND(COUNTRY_INFO!H809&gt;0,COUNTRY_INFO!H809&lt;4), IF(G809/D809*100&lt;&gt;0, IF(G809/D809*100&gt;100,100,G809/D809*100), "-"),0)</f>
        <v>0</v>
      </c>
      <c r="J809" s="67" t="str">
        <f>COUNTRY_INFO!M809</f>
        <v>Unknown</v>
      </c>
      <c r="K809" s="61"/>
      <c r="L809" s="61"/>
      <c r="M809" s="11">
        <f>MAX('MDA1'!M809,MAX('MDA3'!I809,'MDA3'!L809)+MAX('MDA3'!J809,'MDA3'!M809))</f>
        <v>0</v>
      </c>
      <c r="N809" s="11">
        <f>IF(AND(COUNTRY_INFO!I809&gt;0,COUNTRY_INFO!I809&lt;4),IF(J809&gt;MAX('MDA1'!M809,MAX('MDA3'!I809,'MDA3'!L809)+MAX('MDA3'!J809,'MDA3'!M809)),MAX('MDA1'!M809,MAX('MDA3'!I809,'MDA3'!L809)+MAX('MDA3'!J809,'MDA3'!M809)),J809),0)</f>
        <v>0</v>
      </c>
      <c r="O809" s="73">
        <f>IF(AND(COUNTRY_INFO!I809&gt;0,COUNTRY_INFO!I809&lt;4), IF(M809/J809*100&lt;&gt;0, IF(M809/J809*100&gt;100,100,M809/J809*100), "-"),0)</f>
        <v>0</v>
      </c>
      <c r="P809" s="67">
        <f>COUNTRY_INFO!N809</f>
        <v>0</v>
      </c>
      <c r="Q809" s="61"/>
      <c r="R809" s="61"/>
      <c r="S809" s="11">
        <f>SUM(MAX('MDA2'!J809, 'T1'!L809, MAX(T3_R1!K809, T3_R2!K809)), MAX('MDA1'!K809, 'MDA2'!K809, 'T1'!M809, MAX(T3_R1!L809, T3_R2!L809)), MAX('MDA1'!L809, 'MDA2'!L809, 'T1'!N809, MAX(T3_R1!M809, T3_R2!M809)))</f>
        <v>0</v>
      </c>
      <c r="T809" s="11">
        <f>IF(AND(COUNTRY_INFO!J809&gt;1,COUNTRY_INFO!J809&lt;4),IF(COUNTRY_INFO!E809&gt;MAX('MDA2'!J809,'T1'!L809,MAX(T3_R1!K809,T3_R2!K809)),MAX('MDA2'!J809,'T1'!L809,MAX(T3_R1!K809,T3_R2!K809)),COUNTRY_INFO!E809),0)</f>
        <v>0</v>
      </c>
      <c r="U809" s="217">
        <f>IF(AND(COUNTRY_INFO!J809&gt;1,COUNTRY_INFO!J809&lt;4), IF(T809/COUNTRY_INFO!E809*100&lt;&gt;0, IF(T809/COUNTRY_INFO!E809*100&gt;100,100,T809/COUNTRY_INFO!E809*100), "-"),0)</f>
        <v>0</v>
      </c>
      <c r="V809" s="11">
        <f>IF(AND(COUNTRY_INFO!J809&gt;1,COUNTRY_INFO!J809&lt;4),IF(COUNTRY_INFO!F809&gt;MAX('MDA1'!K809,'MDA2'!K809,'T1'!M809,MAX(T3_R1!L809,T3_R2!L809)),MAX('MDA1'!K809,'MDA2'!K809,'T1'!M809,MAX(T3_R1!L809,T3_R2!L809)),COUNTRY_INFO!F809),0)</f>
        <v>0</v>
      </c>
      <c r="W809" s="217">
        <f>IF(AND(COUNTRY_INFO!J809&gt;1,COUNTRY_INFO!J809&lt;4), IF(V809/COUNTRY_INFO!F809*100&lt;&gt;0, IF(V809/COUNTRY_INFO!F809*100&gt;100,100,V809/COUNTRY_INFO!F809*100), "-"),0)</f>
        <v>0</v>
      </c>
      <c r="X809" s="11">
        <f t="shared" si="89"/>
        <v>0</v>
      </c>
      <c r="Y809" s="73">
        <f>IF(AND(COUNTRY_INFO!J809&gt;1,COUNTRY_INFO!J809&lt;4), IF(S809/P809*100&lt;&gt;0, IF(X809/P809*100&gt;100,100,X809/P809*100), "-"),0)</f>
        <v>0</v>
      </c>
      <c r="Z809" s="67">
        <f>COUNTRY_INFO!O809</f>
        <v>9974.6</v>
      </c>
      <c r="AA809" s="61"/>
      <c r="AB809" s="61"/>
      <c r="AC809" s="11">
        <f>MAX('T1'!L809,'T2'!J809)+MAX('T1'!M809,'T2'!K809)+MAX('T1'!N809,'T2'!L809)</f>
        <v>0</v>
      </c>
      <c r="AD809" s="11">
        <f>IF(COUNTRY_INFO!K809=1,IF(COUNTRY_INFO!F809*0.33&gt;MAX('T1'!M809,'T2'!K809),MAX('T1'!M809,'T2'!K809),COUNTRY_INFO!F809*0.33),IF(COUNTRY_INFO!K809=2,IF(COUNTRY_INFO!F809*0.5&gt;MAX('T1'!M809,'T2'!K809),MAX('T1'!M809,'T2'!K809),COUNTRY_INFO!F809*0.5),IF(COUNTRY_INFO!K809=3,IF(COUNTRY_INFO!F809&gt;MAX('T1'!M809,'T2'!K809),MAX('T1'!M809,'T2'!K809),COUNTRY_INFO!F809),0)))</f>
        <v>0</v>
      </c>
      <c r="AE809" s="217">
        <f>IF(AND(COUNTRY_INFO!K809&gt;0,COUNTRY_INFO!K809&lt;4),IF(Z809&gt;0,IF(COUNTRY_INFO!K809=1, AD809/(COUNTRY_INFO!F809*0.33)*100, IF(COUNTRY_INFO!K809=2, AD809/(COUNTRY_INFO!F809*0.5)*100, IF(COUNTRY_INFO!K809=3, AD809/COUNTRY_INFO!F809*100))),"-"),0)</f>
        <v>0</v>
      </c>
      <c r="AF809" s="11">
        <f>IF(COUNTRY_INFO!K809=2,IF(COUNTRY_INFO!G809*0.2&gt;MAX('T1'!N809,'T2'!L809),MAX('T1'!N809,'T2'!L809),COUNTRY_INFO!G809*0.2),IF(COUNTRY_INFO!K809=3,IF(COUNTRY_INFO!G809&gt;MAX('T1'!N809,'T2'!L809),MAX('T1'!N809,'T2'!L809),COUNTRY_INFO!G809),0))</f>
        <v>0</v>
      </c>
      <c r="AG809" s="217">
        <f>IF(AND(COUNTRY_INFO!K809&gt;0,COUNTRY_INFO!K809&lt;4),IF(Z809&gt;0,IF(COUNTRY_INFO!K809=1, 0, IF(COUNTRY_INFO!K809=2, AF809/(COUNTRY_INFO!G809*0.2)*100, IF(COUNTRY_INFO!K809=3, AF809/COUNTRY_INFO!G809*100))),"-"),0)</f>
        <v>0</v>
      </c>
      <c r="AH809" s="11">
        <f t="shared" si="90"/>
        <v>0</v>
      </c>
      <c r="AI809" s="73" t="str">
        <f>IF(AND(COUNTRY_INFO!K809&gt;0,COUNTRY_INFO!K809&lt;4), IF(AC809/Z809*100&lt;&gt;0, IF(AH809/Z809*100&gt;100,100,AH809/Z809*100), "-"),0)</f>
        <v>-</v>
      </c>
      <c r="AJ809" s="261"/>
      <c r="AK809" s="260">
        <f>IF(AND(D809&lt;&gt;0, D809&lt;&gt;"Unknown",D809&lt;&gt;"Stopped",D809&lt;&gt;"Not required"),D809/COUNTRY_INFO!D809, 0)</f>
        <v>0</v>
      </c>
      <c r="AL809" s="260">
        <f>IF(AND(J809&lt;&gt;0,J809&lt;&gt;"Unknown",J809&lt;&gt;"Stopped",J809&lt;&gt;"Not required"),J809/COUNTRY_INFO!D809, 0)</f>
        <v>0</v>
      </c>
      <c r="AM809" s="260">
        <f>IF(AND(P809&lt;&gt;0,P809&lt;&gt;"Unknown",P809&lt;&gt;"Not required"),P809/(COUNTRY_INFO!E809+COUNTRY_INFO!F809), 0)</f>
        <v>0</v>
      </c>
      <c r="AN809" s="260">
        <f>IF(AND(Z809&lt;&gt;0,Z809&lt;&gt;"Unknown",Z809&lt;&gt;"Not required"),IF(COUNTRY_INFO!K809=1,1,IF(COUNTRY_INFO!K809=2,0.5*COUNTRY_INFO!F809/(0.5*COUNTRY_INFO!F809+0.2*COUNTRY_INFO!G809),IF(COUNTRY_INFO!K809=3,COUNTRY_INFO!F809/(COUNTRY_INFO!F809+COUNTRY_INFO!G809)))),0)</f>
        <v>0.6032322098129248</v>
      </c>
      <c r="AO809" s="260">
        <f>IF(AND(Z809&lt;&gt;0,Z809&lt;&gt;"Unknown",Z809&lt;&gt;"Not required"),IF(COUNTRY_INFO!K809=1,0,IF(COUNTRY_INFO!K809=2,0.2*COUNTRY_INFO!G809/(0.5*COUNTRY_INFO!F809+0.2*COUNTRY_INFO!G809),IF(COUNTRY_INFO!K809=3,COUNTRY_INFO!G809/(COUNTRY_INFO!F809+COUNTRY_INFO!G809)))),0)</f>
        <v>0.3967677901870752</v>
      </c>
      <c r="AP809" s="259">
        <f>MAX(COUNTRY_INFO!D809*AK809*PROFILE!$G$7,COUNTRY_INFO!D809*AL809*PROFILE!$G$7)</f>
        <v>0</v>
      </c>
      <c r="AQ809" s="259">
        <f>MAX(COUNTRY_INFO!D809*AK809*PROFILE!$G$8,COUNTRY_INFO!D809*AL809*PROFILE!$G$8,COUNTRY_INFO!D809*AM809*PROFILE!$G$8)</f>
        <v>0</v>
      </c>
      <c r="AR809" s="259">
        <f>MAX(COUNTRY_INFO!D809*AK809*PROFILE!$G$9,COUNTRY_INFO!D809*AL809*PROFILE!$G$9,COUNTRY_INFO!D809*AM809*PROFILE!$G$9,IF(AND(DISTRICT!Z809&lt;&gt;"Unknown",Z809&lt;&gt;"Not required"),COUNTRY_INFO!O809*DISTRICT!AN809,0))</f>
        <v>6017</v>
      </c>
      <c r="AS809" s="259">
        <f>MAX(COUNTRY_INFO!D809*AK809*PROFILE!$G$10,COUNTRY_INFO!D809*AL809*PROFILE!$G$10,IF(AND(DISTRICT!Z809&lt;&gt;"Unknown",Z809&lt;&gt;"Not required"),COUNTRY_INFO!O809*DISTRICT!AO809,0))</f>
        <v>3957.6000000000004</v>
      </c>
      <c r="AT809" s="259">
        <f t="shared" si="91"/>
        <v>9974.6</v>
      </c>
      <c r="AU809" s="258">
        <f t="shared" si="86"/>
        <v>0</v>
      </c>
      <c r="AV809" s="259">
        <f>MAX('MDA2'!J809,'T1'!L809,'T2'!J809,T3_R1!K809,T3_R2!K809)</f>
        <v>0</v>
      </c>
      <c r="AW809" s="259">
        <f>MAX('MDA1'!K809,'MDA2'!K809,'MDA3'!I809,'MDA3'!L809,'T1'!M809,'T2'!K809,T3_R1!L809,T3_R2!L809)</f>
        <v>0</v>
      </c>
      <c r="AX809" s="259">
        <f>MAX('MDA1'!L809,'MDA2'!L809,'MDA3'!J809,'MDA3'!M809,'T1'!N809,'T2'!L809,T3_R1!M809,T3_R2!M809)</f>
        <v>0</v>
      </c>
      <c r="AY809" s="259">
        <f t="shared" si="92"/>
        <v>0</v>
      </c>
      <c r="AZ809" s="259">
        <f>MAX('MDA2'!J809,T809)</f>
        <v>0</v>
      </c>
      <c r="BA809" s="259">
        <f>MAX('MDA1'!K809,'MDA2'!K809,'MDA3'!I809,'MDA3'!L809,V809,AD809)</f>
        <v>0</v>
      </c>
      <c r="BB809" s="259">
        <f>MAX('MDA1'!L809,'MDA2'!L809,'MDA3'!J809,'MDA3'!M809,AF809)</f>
        <v>0</v>
      </c>
      <c r="BC809" s="259">
        <f t="shared" si="87"/>
        <v>0</v>
      </c>
      <c r="BD809" s="260">
        <f t="shared" si="88"/>
        <v>0</v>
      </c>
    </row>
    <row r="810" spans="1:56" x14ac:dyDescent="0.2">
      <c r="A810" s="10" t="str">
        <f>IF(COUNTRY_INFO!A810=0," ",COUNTRY_INFO!A810)</f>
        <v>Ethiopia</v>
      </c>
      <c r="B810" s="10" t="str">
        <f>IF(COUNTRY_INFO!B810=0," ",COUNTRY_INFO!B810)</f>
        <v>SomaliJarar</v>
      </c>
      <c r="C810" s="87" t="str">
        <f>IF(COUNTRY_INFO!C810=0," ",COUNTRY_INFO!C810)</f>
        <v>Birqod</v>
      </c>
      <c r="D810" s="67">
        <f>COUNTRY_INFO!L810</f>
        <v>0</v>
      </c>
      <c r="E810" s="61"/>
      <c r="F810" s="61"/>
      <c r="G810" s="11">
        <f>MAX('MDA1'!M810,'MDA2'!M810)</f>
        <v>0</v>
      </c>
      <c r="H810" s="11">
        <f>IF(AND(COUNTRY_INFO!H810&gt;0,COUNTRY_INFO!H810&lt;4),IF(D810&gt;MAX('MDA1'!M810,'MDA2'!M810),MAX('MDA1'!M810,'MDA2'!M810),D810),0)</f>
        <v>0</v>
      </c>
      <c r="I810" s="73">
        <f>IF(AND(COUNTRY_INFO!H810&gt;0,COUNTRY_INFO!H810&lt;4), IF(G810/D810*100&lt;&gt;0, IF(G810/D810*100&gt;100,100,G810/D810*100), "-"),0)</f>
        <v>0</v>
      </c>
      <c r="J810" s="67" t="str">
        <f>COUNTRY_INFO!M810</f>
        <v>Unknown</v>
      </c>
      <c r="K810" s="61"/>
      <c r="L810" s="61"/>
      <c r="M810" s="11">
        <f>MAX('MDA1'!M810,MAX('MDA3'!I810,'MDA3'!L810)+MAX('MDA3'!J810,'MDA3'!M810))</f>
        <v>0</v>
      </c>
      <c r="N810" s="11">
        <f>IF(AND(COUNTRY_INFO!I810&gt;0,COUNTRY_INFO!I810&lt;4),IF(J810&gt;MAX('MDA1'!M810,MAX('MDA3'!I810,'MDA3'!L810)+MAX('MDA3'!J810,'MDA3'!M810)),MAX('MDA1'!M810,MAX('MDA3'!I810,'MDA3'!L810)+MAX('MDA3'!J810,'MDA3'!M810)),J810),0)</f>
        <v>0</v>
      </c>
      <c r="O810" s="73">
        <f>IF(AND(COUNTRY_INFO!I810&gt;0,COUNTRY_INFO!I810&lt;4), IF(M810/J810*100&lt;&gt;0, IF(M810/J810*100&gt;100,100,M810/J810*100), "-"),0)</f>
        <v>0</v>
      </c>
      <c r="P810" s="67">
        <f>COUNTRY_INFO!N810</f>
        <v>0</v>
      </c>
      <c r="Q810" s="61"/>
      <c r="R810" s="61"/>
      <c r="S810" s="11">
        <f>SUM(MAX('MDA2'!J810, 'T1'!L810, MAX(T3_R1!K810, T3_R2!K810)), MAX('MDA1'!K810, 'MDA2'!K810, 'T1'!M810, MAX(T3_R1!L810, T3_R2!L810)), MAX('MDA1'!L810, 'MDA2'!L810, 'T1'!N810, MAX(T3_R1!M810, T3_R2!M810)))</f>
        <v>0</v>
      </c>
      <c r="T810" s="11">
        <f>IF(AND(COUNTRY_INFO!J810&gt;1,COUNTRY_INFO!J810&lt;4),IF(COUNTRY_INFO!E810&gt;MAX('MDA2'!J810,'T1'!L810,MAX(T3_R1!K810,T3_R2!K810)),MAX('MDA2'!J810,'T1'!L810,MAX(T3_R1!K810,T3_R2!K810)),COUNTRY_INFO!E810),0)</f>
        <v>0</v>
      </c>
      <c r="U810" s="217">
        <f>IF(AND(COUNTRY_INFO!J810&gt;1,COUNTRY_INFO!J810&lt;4), IF(T810/COUNTRY_INFO!E810*100&lt;&gt;0, IF(T810/COUNTRY_INFO!E810*100&gt;100,100,T810/COUNTRY_INFO!E810*100), "-"),0)</f>
        <v>0</v>
      </c>
      <c r="V810" s="11">
        <f>IF(AND(COUNTRY_INFO!J810&gt;1,COUNTRY_INFO!J810&lt;4),IF(COUNTRY_INFO!F810&gt;MAX('MDA1'!K810,'MDA2'!K810,'T1'!M810,MAX(T3_R1!L810,T3_R2!L810)),MAX('MDA1'!K810,'MDA2'!K810,'T1'!M810,MAX(T3_R1!L810,T3_R2!L810)),COUNTRY_INFO!F810),0)</f>
        <v>0</v>
      </c>
      <c r="W810" s="217">
        <f>IF(AND(COUNTRY_INFO!J810&gt;1,COUNTRY_INFO!J810&lt;4), IF(V810/COUNTRY_INFO!F810*100&lt;&gt;0, IF(V810/COUNTRY_INFO!F810*100&gt;100,100,V810/COUNTRY_INFO!F810*100), "-"),0)</f>
        <v>0</v>
      </c>
      <c r="X810" s="11">
        <f t="shared" si="89"/>
        <v>0</v>
      </c>
      <c r="Y810" s="73">
        <f>IF(AND(COUNTRY_INFO!J810&gt;1,COUNTRY_INFO!J810&lt;4), IF(S810/P810*100&lt;&gt;0, IF(X810/P810*100&gt;100,100,X810/P810*100), "-"),0)</f>
        <v>0</v>
      </c>
      <c r="Z810" s="67">
        <f>COUNTRY_INFO!O810</f>
        <v>65801</v>
      </c>
      <c r="AA810" s="61"/>
      <c r="AB810" s="61"/>
      <c r="AC810" s="11">
        <f>MAX('T1'!L810,'T2'!J810)+MAX('T1'!M810,'T2'!K810)+MAX('T1'!N810,'T2'!L810)</f>
        <v>15217</v>
      </c>
      <c r="AD810" s="11">
        <f>IF(COUNTRY_INFO!K810=1,IF(COUNTRY_INFO!F810*0.33&gt;MAX('T1'!M810,'T2'!K810),MAX('T1'!M810,'T2'!K810),COUNTRY_INFO!F810*0.33),IF(COUNTRY_INFO!K810=2,IF(COUNTRY_INFO!F810*0.5&gt;MAX('T1'!M810,'T2'!K810),MAX('T1'!M810,'T2'!K810),COUNTRY_INFO!F810*0.5),IF(COUNTRY_INFO!K810=3,IF(COUNTRY_INFO!F810&gt;MAX('T1'!M810,'T2'!K810),MAX('T1'!M810,'T2'!K810),COUNTRY_INFO!F810),0)))</f>
        <v>15217</v>
      </c>
      <c r="AE810" s="217">
        <f>IF(AND(COUNTRY_INFO!K810&gt;0,COUNTRY_INFO!K810&lt;4),IF(Z810&gt;0,IF(COUNTRY_INFO!K810=1, AD810/(COUNTRY_INFO!F810*0.33)*100, IF(COUNTRY_INFO!K810=2, AD810/(COUNTRY_INFO!F810*0.5)*100, IF(COUNTRY_INFO!K810=3, AD810/COUNTRY_INFO!F810*100))),"-"),0)</f>
        <v>61.15174409258961</v>
      </c>
      <c r="AF810" s="11">
        <f>IF(COUNTRY_INFO!K810=2,IF(COUNTRY_INFO!G810*0.2&gt;MAX('T1'!N810,'T2'!L810),MAX('T1'!N810,'T2'!L810),COUNTRY_INFO!G810*0.2),IF(COUNTRY_INFO!K810=3,IF(COUNTRY_INFO!G810&gt;MAX('T1'!N810,'T2'!L810),MAX('T1'!N810,'T2'!L810),COUNTRY_INFO!G810),0))</f>
        <v>0</v>
      </c>
      <c r="AG810" s="217">
        <f>IF(AND(COUNTRY_INFO!K810&gt;0,COUNTRY_INFO!K810&lt;4),IF(Z810&gt;0,IF(COUNTRY_INFO!K810=1, 0, IF(COUNTRY_INFO!K810=2, AF810/(COUNTRY_INFO!G810*0.2)*100, IF(COUNTRY_INFO!K810=3, AF810/COUNTRY_INFO!G810*100))),"-"),0)</f>
        <v>0</v>
      </c>
      <c r="AH810" s="11">
        <f t="shared" si="90"/>
        <v>15217</v>
      </c>
      <c r="AI810" s="73">
        <f>IF(AND(COUNTRY_INFO!K810&gt;0,COUNTRY_INFO!K810&lt;4), IF(AC810/Z810*100&lt;&gt;0, IF(AH810/Z810*100&gt;100,100,AH810/Z810*100), "-"),0)</f>
        <v>23.125788361879</v>
      </c>
      <c r="AJ810" s="261"/>
      <c r="AK810" s="260">
        <f>IF(AND(D810&lt;&gt;0, D810&lt;&gt;"Unknown",D810&lt;&gt;"Stopped",D810&lt;&gt;"Not required"),D810/COUNTRY_INFO!D810, 0)</f>
        <v>0</v>
      </c>
      <c r="AL810" s="260">
        <f>IF(AND(J810&lt;&gt;0,J810&lt;&gt;"Unknown",J810&lt;&gt;"Stopped",J810&lt;&gt;"Not required"),J810/COUNTRY_INFO!D810, 0)</f>
        <v>0</v>
      </c>
      <c r="AM810" s="260">
        <f>IF(AND(P810&lt;&gt;0,P810&lt;&gt;"Unknown",P810&lt;&gt;"Not required"),P810/(COUNTRY_INFO!E810+COUNTRY_INFO!F810), 0)</f>
        <v>0</v>
      </c>
      <c r="AN810" s="260">
        <f>IF(AND(Z810&lt;&gt;0,Z810&lt;&gt;"Unknown",Z810&lt;&gt;"Not required"),IF(COUNTRY_INFO!K810=1,1,IF(COUNTRY_INFO!K810=2,0.5*COUNTRY_INFO!F810/(0.5*COUNTRY_INFO!F810+0.2*COUNTRY_INFO!G810),IF(COUNTRY_INFO!K810=3,COUNTRY_INFO!F810/(COUNTRY_INFO!F810+COUNTRY_INFO!G810)))),0)</f>
        <v>0.3781705445206</v>
      </c>
      <c r="AO810" s="260">
        <f>IF(AND(Z810&lt;&gt;0,Z810&lt;&gt;"Unknown",Z810&lt;&gt;"Not required"),IF(COUNTRY_INFO!K810=1,0,IF(COUNTRY_INFO!K810=2,0.2*COUNTRY_INFO!G810/(0.5*COUNTRY_INFO!F810+0.2*COUNTRY_INFO!G810),IF(COUNTRY_INFO!K810=3,COUNTRY_INFO!G810/(COUNTRY_INFO!F810+COUNTRY_INFO!G810)))),0)</f>
        <v>0.62182945547940005</v>
      </c>
      <c r="AP810" s="259">
        <f>MAX(COUNTRY_INFO!D810*AK810*PROFILE!$G$7,COUNTRY_INFO!D810*AL810*PROFILE!$G$7)</f>
        <v>0</v>
      </c>
      <c r="AQ810" s="259">
        <f>MAX(COUNTRY_INFO!D810*AK810*PROFILE!$G$8,COUNTRY_INFO!D810*AL810*PROFILE!$G$8,COUNTRY_INFO!D810*AM810*PROFILE!$G$8)</f>
        <v>0</v>
      </c>
      <c r="AR810" s="259">
        <f>MAX(COUNTRY_INFO!D810*AK810*PROFILE!$G$9,COUNTRY_INFO!D810*AL810*PROFILE!$G$9,COUNTRY_INFO!D810*AM810*PROFILE!$G$9,IF(AND(DISTRICT!Z810&lt;&gt;"Unknown",Z810&lt;&gt;"Not required"),COUNTRY_INFO!O810*DISTRICT!AN810,0))</f>
        <v>24884</v>
      </c>
      <c r="AS810" s="259">
        <f>MAX(COUNTRY_INFO!D810*AK810*PROFILE!$G$10,COUNTRY_INFO!D810*AL810*PROFILE!$G$10,IF(AND(DISTRICT!Z810&lt;&gt;"Unknown",Z810&lt;&gt;"Not required"),COUNTRY_INFO!O810*DISTRICT!AO810,0))</f>
        <v>40917</v>
      </c>
      <c r="AT810" s="259">
        <f t="shared" si="91"/>
        <v>65801</v>
      </c>
      <c r="AU810" s="258" t="str">
        <f t="shared" si="86"/>
        <v>Y</v>
      </c>
      <c r="AV810" s="259">
        <f>MAX('MDA2'!J810,'T1'!L810,'T2'!J810,T3_R1!K810,T3_R2!K810)</f>
        <v>0</v>
      </c>
      <c r="AW810" s="259">
        <f>MAX('MDA1'!K810,'MDA2'!K810,'MDA3'!I810,'MDA3'!L810,'T1'!M810,'T2'!K810,T3_R1!L810,T3_R2!L810)</f>
        <v>15217</v>
      </c>
      <c r="AX810" s="259">
        <f>MAX('MDA1'!L810,'MDA2'!L810,'MDA3'!J810,'MDA3'!M810,'T1'!N810,'T2'!L810,T3_R1!M810,T3_R2!M810)</f>
        <v>0</v>
      </c>
      <c r="AY810" s="259">
        <f t="shared" si="92"/>
        <v>15217</v>
      </c>
      <c r="AZ810" s="259">
        <f>MAX('MDA2'!J810,T810)</f>
        <v>0</v>
      </c>
      <c r="BA810" s="259">
        <f>MAX('MDA1'!K810,'MDA2'!K810,'MDA3'!I810,'MDA3'!L810,V810,AD810)</f>
        <v>15217</v>
      </c>
      <c r="BB810" s="259">
        <f>MAX('MDA1'!L810,'MDA2'!L810,'MDA3'!J810,'MDA3'!M810,AF810)</f>
        <v>0</v>
      </c>
      <c r="BC810" s="259">
        <f t="shared" si="87"/>
        <v>15217</v>
      </c>
      <c r="BD810" s="260">
        <f t="shared" si="88"/>
        <v>23.125788361879</v>
      </c>
    </row>
    <row r="811" spans="1:56" x14ac:dyDescent="0.2">
      <c r="A811" s="10" t="str">
        <f>IF(COUNTRY_INFO!A811=0," ",COUNTRY_INFO!A811)</f>
        <v>Ethiopia</v>
      </c>
      <c r="B811" s="10" t="str">
        <f>IF(COUNTRY_INFO!B811=0," ",COUNTRY_INFO!B811)</f>
        <v>SomaliJarar</v>
      </c>
      <c r="C811" s="87" t="str">
        <f>IF(COUNTRY_INFO!C811=0," ",COUNTRY_INFO!C811)</f>
        <v>Daror</v>
      </c>
      <c r="D811" s="67">
        <f>COUNTRY_INFO!L811</f>
        <v>0</v>
      </c>
      <c r="E811" s="61"/>
      <c r="F811" s="61"/>
      <c r="G811" s="11">
        <f>MAX('MDA1'!M811,'MDA2'!M811)</f>
        <v>0</v>
      </c>
      <c r="H811" s="11">
        <f>IF(AND(COUNTRY_INFO!H811&gt;0,COUNTRY_INFO!H811&lt;4),IF(D811&gt;MAX('MDA1'!M811,'MDA2'!M811),MAX('MDA1'!M811,'MDA2'!M811),D811),0)</f>
        <v>0</v>
      </c>
      <c r="I811" s="73">
        <f>IF(AND(COUNTRY_INFO!H811&gt;0,COUNTRY_INFO!H811&lt;4), IF(G811/D811*100&lt;&gt;0, IF(G811/D811*100&gt;100,100,G811/D811*100), "-"),0)</f>
        <v>0</v>
      </c>
      <c r="J811" s="67" t="str">
        <f>COUNTRY_INFO!M811</f>
        <v>Unknown</v>
      </c>
      <c r="K811" s="61"/>
      <c r="L811" s="61"/>
      <c r="M811" s="11">
        <f>MAX('MDA1'!M811,MAX('MDA3'!I811,'MDA3'!L811)+MAX('MDA3'!J811,'MDA3'!M811))</f>
        <v>0</v>
      </c>
      <c r="N811" s="11">
        <f>IF(AND(COUNTRY_INFO!I811&gt;0,COUNTRY_INFO!I811&lt;4),IF(J811&gt;MAX('MDA1'!M811,MAX('MDA3'!I811,'MDA3'!L811)+MAX('MDA3'!J811,'MDA3'!M811)),MAX('MDA1'!M811,MAX('MDA3'!I811,'MDA3'!L811)+MAX('MDA3'!J811,'MDA3'!M811)),J811),0)</f>
        <v>0</v>
      </c>
      <c r="O811" s="73">
        <f>IF(AND(COUNTRY_INFO!I811&gt;0,COUNTRY_INFO!I811&lt;4), IF(M811/J811*100&lt;&gt;0, IF(M811/J811*100&gt;100,100,M811/J811*100), "-"),0)</f>
        <v>0</v>
      </c>
      <c r="P811" s="67">
        <f>COUNTRY_INFO!N811</f>
        <v>0</v>
      </c>
      <c r="Q811" s="61"/>
      <c r="R811" s="61"/>
      <c r="S811" s="11">
        <f>SUM(MAX('MDA2'!J811, 'T1'!L811, MAX(T3_R1!K811, T3_R2!K811)), MAX('MDA1'!K811, 'MDA2'!K811, 'T1'!M811, MAX(T3_R1!L811, T3_R2!L811)), MAX('MDA1'!L811, 'MDA2'!L811, 'T1'!N811, MAX(T3_R1!M811, T3_R2!M811)))</f>
        <v>0</v>
      </c>
      <c r="T811" s="11">
        <f>IF(AND(COUNTRY_INFO!J811&gt;1,COUNTRY_INFO!J811&lt;4),IF(COUNTRY_INFO!E811&gt;MAX('MDA2'!J811,'T1'!L811,MAX(T3_R1!K811,T3_R2!K811)),MAX('MDA2'!J811,'T1'!L811,MAX(T3_R1!K811,T3_R2!K811)),COUNTRY_INFO!E811),0)</f>
        <v>0</v>
      </c>
      <c r="U811" s="217">
        <f>IF(AND(COUNTRY_INFO!J811&gt;1,COUNTRY_INFO!J811&lt;4), IF(T811/COUNTRY_INFO!E811*100&lt;&gt;0, IF(T811/COUNTRY_INFO!E811*100&gt;100,100,T811/COUNTRY_INFO!E811*100), "-"),0)</f>
        <v>0</v>
      </c>
      <c r="V811" s="11">
        <f>IF(AND(COUNTRY_INFO!J811&gt;1,COUNTRY_INFO!J811&lt;4),IF(COUNTRY_INFO!F811&gt;MAX('MDA1'!K811,'MDA2'!K811,'T1'!M811,MAX(T3_R1!L811,T3_R2!L811)),MAX('MDA1'!K811,'MDA2'!K811,'T1'!M811,MAX(T3_R1!L811,T3_R2!L811)),COUNTRY_INFO!F811),0)</f>
        <v>0</v>
      </c>
      <c r="W811" s="217">
        <f>IF(AND(COUNTRY_INFO!J811&gt;1,COUNTRY_INFO!J811&lt;4), IF(V811/COUNTRY_INFO!F811*100&lt;&gt;0, IF(V811/COUNTRY_INFO!F811*100&gt;100,100,V811/COUNTRY_INFO!F811*100), "-"),0)</f>
        <v>0</v>
      </c>
      <c r="X811" s="11">
        <f t="shared" si="89"/>
        <v>0</v>
      </c>
      <c r="Y811" s="73">
        <f>IF(AND(COUNTRY_INFO!J811&gt;1,COUNTRY_INFO!J811&lt;4), IF(S811/P811*100&lt;&gt;0, IF(X811/P811*100&gt;100,100,X811/P811*100), "-"),0)</f>
        <v>0</v>
      </c>
      <c r="Z811" s="67">
        <f>COUNTRY_INFO!O811</f>
        <v>10879.8</v>
      </c>
      <c r="AA811" s="61"/>
      <c r="AB811" s="61"/>
      <c r="AC811" s="11">
        <f>MAX('T1'!L811,'T2'!J811)+MAX('T1'!M811,'T2'!K811)+MAX('T1'!N811,'T2'!L811)</f>
        <v>0</v>
      </c>
      <c r="AD811" s="11">
        <f>IF(COUNTRY_INFO!K811=1,IF(COUNTRY_INFO!F811*0.33&gt;MAX('T1'!M811,'T2'!K811),MAX('T1'!M811,'T2'!K811),COUNTRY_INFO!F811*0.33),IF(COUNTRY_INFO!K811=2,IF(COUNTRY_INFO!F811*0.5&gt;MAX('T1'!M811,'T2'!K811),MAX('T1'!M811,'T2'!K811),COUNTRY_INFO!F811*0.5),IF(COUNTRY_INFO!K811=3,IF(COUNTRY_INFO!F811&gt;MAX('T1'!M811,'T2'!K811),MAX('T1'!M811,'T2'!K811),COUNTRY_INFO!F811),0)))</f>
        <v>0</v>
      </c>
      <c r="AE811" s="217">
        <f>IF(AND(COUNTRY_INFO!K811&gt;0,COUNTRY_INFO!K811&lt;4),IF(Z811&gt;0,IF(COUNTRY_INFO!K811=1, AD811/(COUNTRY_INFO!F811*0.33)*100, IF(COUNTRY_INFO!K811=2, AD811/(COUNTRY_INFO!F811*0.5)*100, IF(COUNTRY_INFO!K811=3, AD811/COUNTRY_INFO!F811*100))),"-"),0)</f>
        <v>0</v>
      </c>
      <c r="AF811" s="11">
        <f>IF(COUNTRY_INFO!K811=2,IF(COUNTRY_INFO!G811*0.2&gt;MAX('T1'!N811,'T2'!L811),MAX('T1'!N811,'T2'!L811),COUNTRY_INFO!G811*0.2),IF(COUNTRY_INFO!K811=3,IF(COUNTRY_INFO!G811&gt;MAX('T1'!N811,'T2'!L811),MAX('T1'!N811,'T2'!L811),COUNTRY_INFO!G811),0))</f>
        <v>0</v>
      </c>
      <c r="AG811" s="217">
        <f>IF(AND(COUNTRY_INFO!K811&gt;0,COUNTRY_INFO!K811&lt;4),IF(Z811&gt;0,IF(COUNTRY_INFO!K811=1, 0, IF(COUNTRY_INFO!K811=2, AF811/(COUNTRY_INFO!G811*0.2)*100, IF(COUNTRY_INFO!K811=3, AF811/COUNTRY_INFO!G811*100))),"-"),0)</f>
        <v>0</v>
      </c>
      <c r="AH811" s="11">
        <f t="shared" si="90"/>
        <v>0</v>
      </c>
      <c r="AI811" s="73" t="str">
        <f>IF(AND(COUNTRY_INFO!K811&gt;0,COUNTRY_INFO!K811&lt;4), IF(AC811/Z811*100&lt;&gt;0, IF(AH811/Z811*100&gt;100,100,AH811/Z811*100), "-"),0)</f>
        <v>-</v>
      </c>
      <c r="AJ811" s="261"/>
      <c r="AK811" s="260">
        <f>IF(AND(D811&lt;&gt;0, D811&lt;&gt;"Unknown",D811&lt;&gt;"Stopped",D811&lt;&gt;"Not required"),D811/COUNTRY_INFO!D811, 0)</f>
        <v>0</v>
      </c>
      <c r="AL811" s="260">
        <f>IF(AND(J811&lt;&gt;0,J811&lt;&gt;"Unknown",J811&lt;&gt;"Stopped",J811&lt;&gt;"Not required"),J811/COUNTRY_INFO!D811, 0)</f>
        <v>0</v>
      </c>
      <c r="AM811" s="260">
        <f>IF(AND(P811&lt;&gt;0,P811&lt;&gt;"Unknown",P811&lt;&gt;"Not required"),P811/(COUNTRY_INFO!E811+COUNTRY_INFO!F811), 0)</f>
        <v>0</v>
      </c>
      <c r="AN811" s="260">
        <f>IF(AND(Z811&lt;&gt;0,Z811&lt;&gt;"Unknown",Z811&lt;&gt;"Not required"),IF(COUNTRY_INFO!K811=1,1,IF(COUNTRY_INFO!K811=2,0.5*COUNTRY_INFO!F811/(0.5*COUNTRY_INFO!F811+0.2*COUNTRY_INFO!G811),IF(COUNTRY_INFO!K811=3,COUNTRY_INFO!F811/(COUNTRY_INFO!F811+COUNTRY_INFO!G811)))),0)</f>
        <v>0.60322800051471537</v>
      </c>
      <c r="AO811" s="260">
        <f>IF(AND(Z811&lt;&gt;0,Z811&lt;&gt;"Unknown",Z811&lt;&gt;"Not required"),IF(COUNTRY_INFO!K811=1,0,IF(COUNTRY_INFO!K811=2,0.2*COUNTRY_INFO!G811/(0.5*COUNTRY_INFO!F811+0.2*COUNTRY_INFO!G811),IF(COUNTRY_INFO!K811=3,COUNTRY_INFO!G811/(COUNTRY_INFO!F811+COUNTRY_INFO!G811)))),0)</f>
        <v>0.39677199948528469</v>
      </c>
      <c r="AP811" s="259">
        <f>MAX(COUNTRY_INFO!D811*AK811*PROFILE!$G$7,COUNTRY_INFO!D811*AL811*PROFILE!$G$7)</f>
        <v>0</v>
      </c>
      <c r="AQ811" s="259">
        <f>MAX(COUNTRY_INFO!D811*AK811*PROFILE!$G$8,COUNTRY_INFO!D811*AL811*PROFILE!$G$8,COUNTRY_INFO!D811*AM811*PROFILE!$G$8)</f>
        <v>0</v>
      </c>
      <c r="AR811" s="259">
        <f>MAX(COUNTRY_INFO!D811*AK811*PROFILE!$G$9,COUNTRY_INFO!D811*AL811*PROFILE!$G$9,COUNTRY_INFO!D811*AM811*PROFILE!$G$9,IF(AND(DISTRICT!Z811&lt;&gt;"Unknown",Z811&lt;&gt;"Not required"),COUNTRY_INFO!O811*DISTRICT!AN811,0))</f>
        <v>6563</v>
      </c>
      <c r="AS811" s="259">
        <f>MAX(COUNTRY_INFO!D811*AK811*PROFILE!$G$10,COUNTRY_INFO!D811*AL811*PROFILE!$G$10,IF(AND(DISTRICT!Z811&lt;&gt;"Unknown",Z811&lt;&gt;"Not required"),COUNTRY_INFO!O811*DISTRICT!AO811,0))</f>
        <v>4316.8</v>
      </c>
      <c r="AT811" s="259">
        <f t="shared" si="91"/>
        <v>10879.8</v>
      </c>
      <c r="AU811" s="258">
        <f t="shared" si="86"/>
        <v>0</v>
      </c>
      <c r="AV811" s="259">
        <f>MAX('MDA2'!J811,'T1'!L811,'T2'!J811,T3_R1!K811,T3_R2!K811)</f>
        <v>0</v>
      </c>
      <c r="AW811" s="259">
        <f>MAX('MDA1'!K811,'MDA2'!K811,'MDA3'!I811,'MDA3'!L811,'T1'!M811,'T2'!K811,T3_R1!L811,T3_R2!L811)</f>
        <v>0</v>
      </c>
      <c r="AX811" s="259">
        <f>MAX('MDA1'!L811,'MDA2'!L811,'MDA3'!J811,'MDA3'!M811,'T1'!N811,'T2'!L811,T3_R1!M811,T3_R2!M811)</f>
        <v>0</v>
      </c>
      <c r="AY811" s="259">
        <f t="shared" si="92"/>
        <v>0</v>
      </c>
      <c r="AZ811" s="259">
        <f>MAX('MDA2'!J811,T811)</f>
        <v>0</v>
      </c>
      <c r="BA811" s="259">
        <f>MAX('MDA1'!K811,'MDA2'!K811,'MDA3'!I811,'MDA3'!L811,V811,AD811)</f>
        <v>0</v>
      </c>
      <c r="BB811" s="259">
        <f>MAX('MDA1'!L811,'MDA2'!L811,'MDA3'!J811,'MDA3'!M811,AF811)</f>
        <v>0</v>
      </c>
      <c r="BC811" s="259">
        <f t="shared" si="87"/>
        <v>0</v>
      </c>
      <c r="BD811" s="260">
        <f t="shared" si="88"/>
        <v>0</v>
      </c>
    </row>
    <row r="812" spans="1:56" x14ac:dyDescent="0.2">
      <c r="A812" s="10" t="str">
        <f>IF(COUNTRY_INFO!A812=0," ",COUNTRY_INFO!A812)</f>
        <v>Ethiopia</v>
      </c>
      <c r="B812" s="10" t="str">
        <f>IF(COUNTRY_INFO!B812=0," ",COUNTRY_INFO!B812)</f>
        <v>SomaliJarar</v>
      </c>
      <c r="C812" s="87" t="str">
        <f>IF(COUNTRY_INFO!C812=0," ",COUNTRY_INFO!C812)</f>
        <v>Degahabure</v>
      </c>
      <c r="D812" s="67">
        <f>COUNTRY_INFO!L812</f>
        <v>0</v>
      </c>
      <c r="E812" s="61"/>
      <c r="F812" s="61"/>
      <c r="G812" s="11">
        <f>MAX('MDA1'!M812,'MDA2'!M812)</f>
        <v>0</v>
      </c>
      <c r="H812" s="11">
        <f>IF(AND(COUNTRY_INFO!H812&gt;0,COUNTRY_INFO!H812&lt;4),IF(D812&gt;MAX('MDA1'!M812,'MDA2'!M812),MAX('MDA1'!M812,'MDA2'!M812),D812),0)</f>
        <v>0</v>
      </c>
      <c r="I812" s="73">
        <f>IF(AND(COUNTRY_INFO!H812&gt;0,COUNTRY_INFO!H812&lt;4), IF(G812/D812*100&lt;&gt;0, IF(G812/D812*100&gt;100,100,G812/D812*100), "-"),0)</f>
        <v>0</v>
      </c>
      <c r="J812" s="67" t="str">
        <f>COUNTRY_INFO!M812</f>
        <v>Unknown</v>
      </c>
      <c r="K812" s="61"/>
      <c r="L812" s="61"/>
      <c r="M812" s="11">
        <f>MAX('MDA1'!M812,MAX('MDA3'!I812,'MDA3'!L812)+MAX('MDA3'!J812,'MDA3'!M812))</f>
        <v>0</v>
      </c>
      <c r="N812" s="11">
        <f>IF(AND(COUNTRY_INFO!I812&gt;0,COUNTRY_INFO!I812&lt;4),IF(J812&gt;MAX('MDA1'!M812,MAX('MDA3'!I812,'MDA3'!L812)+MAX('MDA3'!J812,'MDA3'!M812)),MAX('MDA1'!M812,MAX('MDA3'!I812,'MDA3'!L812)+MAX('MDA3'!J812,'MDA3'!M812)),J812),0)</f>
        <v>0</v>
      </c>
      <c r="O812" s="73">
        <f>IF(AND(COUNTRY_INFO!I812&gt;0,COUNTRY_INFO!I812&lt;4), IF(M812/J812*100&lt;&gt;0, IF(M812/J812*100&gt;100,100,M812/J812*100), "-"),0)</f>
        <v>0</v>
      </c>
      <c r="P812" s="67">
        <f>COUNTRY_INFO!N812</f>
        <v>0</v>
      </c>
      <c r="Q812" s="61"/>
      <c r="R812" s="61"/>
      <c r="S812" s="11">
        <f>SUM(MAX('MDA2'!J812, 'T1'!L812, MAX(T3_R1!K812, T3_R2!K812)), MAX('MDA1'!K812, 'MDA2'!K812, 'T1'!M812, MAX(T3_R1!L812, T3_R2!L812)), MAX('MDA1'!L812, 'MDA2'!L812, 'T1'!N812, MAX(T3_R1!M812, T3_R2!M812)))</f>
        <v>0</v>
      </c>
      <c r="T812" s="11">
        <f>IF(AND(COUNTRY_INFO!J812&gt;1,COUNTRY_INFO!J812&lt;4),IF(COUNTRY_INFO!E812&gt;MAX('MDA2'!J812,'T1'!L812,MAX(T3_R1!K812,T3_R2!K812)),MAX('MDA2'!J812,'T1'!L812,MAX(T3_R1!K812,T3_R2!K812)),COUNTRY_INFO!E812),0)</f>
        <v>0</v>
      </c>
      <c r="U812" s="217">
        <f>IF(AND(COUNTRY_INFO!J812&gt;1,COUNTRY_INFO!J812&lt;4), IF(T812/COUNTRY_INFO!E812*100&lt;&gt;0, IF(T812/COUNTRY_INFO!E812*100&gt;100,100,T812/COUNTRY_INFO!E812*100), "-"),0)</f>
        <v>0</v>
      </c>
      <c r="V812" s="11">
        <f>IF(AND(COUNTRY_INFO!J812&gt;1,COUNTRY_INFO!J812&lt;4),IF(COUNTRY_INFO!F812&gt;MAX('MDA1'!K812,'MDA2'!K812,'T1'!M812,MAX(T3_R1!L812,T3_R2!L812)),MAX('MDA1'!K812,'MDA2'!K812,'T1'!M812,MAX(T3_R1!L812,T3_R2!L812)),COUNTRY_INFO!F812),0)</f>
        <v>0</v>
      </c>
      <c r="W812" s="217">
        <f>IF(AND(COUNTRY_INFO!J812&gt;1,COUNTRY_INFO!J812&lt;4), IF(V812/COUNTRY_INFO!F812*100&lt;&gt;0, IF(V812/COUNTRY_INFO!F812*100&gt;100,100,V812/COUNTRY_INFO!F812*100), "-"),0)</f>
        <v>0</v>
      </c>
      <c r="X812" s="11">
        <f t="shared" si="89"/>
        <v>0</v>
      </c>
      <c r="Y812" s="73">
        <f>IF(AND(COUNTRY_INFO!J812&gt;1,COUNTRY_INFO!J812&lt;4), IF(S812/P812*100&lt;&gt;0, IF(X812/P812*100&gt;100,100,X812/P812*100), "-"),0)</f>
        <v>0</v>
      </c>
      <c r="Z812" s="67">
        <f>COUNTRY_INFO!O812</f>
        <v>8156.2800000000007</v>
      </c>
      <c r="AA812" s="61"/>
      <c r="AB812" s="61"/>
      <c r="AC812" s="11">
        <f>MAX('T1'!L812,'T2'!J812)+MAX('T1'!M812,'T2'!K812)+MAX('T1'!N812,'T2'!L812)</f>
        <v>0</v>
      </c>
      <c r="AD812" s="11">
        <f>IF(COUNTRY_INFO!K812=1,IF(COUNTRY_INFO!F812*0.33&gt;MAX('T1'!M812,'T2'!K812),MAX('T1'!M812,'T2'!K812),COUNTRY_INFO!F812*0.33),IF(COUNTRY_INFO!K812=2,IF(COUNTRY_INFO!F812*0.5&gt;MAX('T1'!M812,'T2'!K812),MAX('T1'!M812,'T2'!K812),COUNTRY_INFO!F812*0.5),IF(COUNTRY_INFO!K812=3,IF(COUNTRY_INFO!F812&gt;MAX('T1'!M812,'T2'!K812),MAX('T1'!M812,'T2'!K812),COUNTRY_INFO!F812),0)))</f>
        <v>0</v>
      </c>
      <c r="AE812" s="217">
        <f>IF(AND(COUNTRY_INFO!K812&gt;0,COUNTRY_INFO!K812&lt;4),IF(Z812&gt;0,IF(COUNTRY_INFO!K812=1, AD812/(COUNTRY_INFO!F812*0.33)*100, IF(COUNTRY_INFO!K812=2, AD812/(COUNTRY_INFO!F812*0.5)*100, IF(COUNTRY_INFO!K812=3, AD812/COUNTRY_INFO!F812*100))),"-"),0)</f>
        <v>0</v>
      </c>
      <c r="AF812" s="11">
        <f>IF(COUNTRY_INFO!K812=2,IF(COUNTRY_INFO!G812*0.2&gt;MAX('T1'!N812,'T2'!L812),MAX('T1'!N812,'T2'!L812),COUNTRY_INFO!G812*0.2),IF(COUNTRY_INFO!K812=3,IF(COUNTRY_INFO!G812&gt;MAX('T1'!N812,'T2'!L812),MAX('T1'!N812,'T2'!L812),COUNTRY_INFO!G812),0))</f>
        <v>0</v>
      </c>
      <c r="AG812" s="217">
        <f>IF(AND(COUNTRY_INFO!K812&gt;0,COUNTRY_INFO!K812&lt;4),IF(Z812&gt;0,IF(COUNTRY_INFO!K812=1, 0, IF(COUNTRY_INFO!K812=2, AF812/(COUNTRY_INFO!G812*0.2)*100, IF(COUNTRY_INFO!K812=3, AF812/COUNTRY_INFO!G812*100))),"-"),0)</f>
        <v>0</v>
      </c>
      <c r="AH812" s="11">
        <f t="shared" si="90"/>
        <v>0</v>
      </c>
      <c r="AI812" s="73" t="str">
        <f>IF(AND(COUNTRY_INFO!K812&gt;0,COUNTRY_INFO!K812&lt;4), IF(AC812/Z812*100&lt;&gt;0, IF(AH812/Z812*100&gt;100,100,AH812/Z812*100), "-"),0)</f>
        <v>-</v>
      </c>
      <c r="AJ812" s="261"/>
      <c r="AK812" s="260">
        <f>IF(AND(D812&lt;&gt;0, D812&lt;&gt;"Unknown",D812&lt;&gt;"Stopped",D812&lt;&gt;"Not required"),D812/COUNTRY_INFO!D812, 0)</f>
        <v>0</v>
      </c>
      <c r="AL812" s="260">
        <f>IF(AND(J812&lt;&gt;0,J812&lt;&gt;"Unknown",J812&lt;&gt;"Stopped",J812&lt;&gt;"Not required"),J812/COUNTRY_INFO!D812, 0)</f>
        <v>0</v>
      </c>
      <c r="AM812" s="260">
        <f>IF(AND(P812&lt;&gt;0,P812&lt;&gt;"Unknown",P812&lt;&gt;"Not required"),P812/(COUNTRY_INFO!E812+COUNTRY_INFO!F812), 0)</f>
        <v>0</v>
      </c>
      <c r="AN812" s="260">
        <f>IF(AND(Z812&lt;&gt;0,Z812&lt;&gt;"Unknown",Z812&lt;&gt;"Not required"),IF(COUNTRY_INFO!K812=1,1,IF(COUNTRY_INFO!K812=2,0.5*COUNTRY_INFO!F812/(0.5*COUNTRY_INFO!F812+0.2*COUNTRY_INFO!G812),IF(COUNTRY_INFO!K812=3,COUNTRY_INFO!F812/(COUNTRY_INFO!F812+COUNTRY_INFO!G812)))),0)</f>
        <v>1</v>
      </c>
      <c r="AO812" s="260">
        <f>IF(AND(Z812&lt;&gt;0,Z812&lt;&gt;"Unknown",Z812&lt;&gt;"Not required"),IF(COUNTRY_INFO!K812=1,0,IF(COUNTRY_INFO!K812=2,0.2*COUNTRY_INFO!G812/(0.5*COUNTRY_INFO!F812+0.2*COUNTRY_INFO!G812),IF(COUNTRY_INFO!K812=3,COUNTRY_INFO!G812/(COUNTRY_INFO!F812+COUNTRY_INFO!G812)))),0)</f>
        <v>0</v>
      </c>
      <c r="AP812" s="259">
        <f>MAX(COUNTRY_INFO!D812*AK812*PROFILE!$G$7,COUNTRY_INFO!D812*AL812*PROFILE!$G$7)</f>
        <v>0</v>
      </c>
      <c r="AQ812" s="259">
        <f>MAX(COUNTRY_INFO!D812*AK812*PROFILE!$G$8,COUNTRY_INFO!D812*AL812*PROFILE!$G$8,COUNTRY_INFO!D812*AM812*PROFILE!$G$8)</f>
        <v>0</v>
      </c>
      <c r="AR812" s="259">
        <f>MAX(COUNTRY_INFO!D812*AK812*PROFILE!$G$9,COUNTRY_INFO!D812*AL812*PROFILE!$G$9,COUNTRY_INFO!D812*AM812*PROFILE!$G$9,IF(AND(DISTRICT!Z812&lt;&gt;"Unknown",Z812&lt;&gt;"Not required"),COUNTRY_INFO!O812*DISTRICT!AN812,0))</f>
        <v>8156.2800000000007</v>
      </c>
      <c r="AS812" s="259">
        <f>MAX(COUNTRY_INFO!D812*AK812*PROFILE!$G$10,COUNTRY_INFO!D812*AL812*PROFILE!$G$10,IF(AND(DISTRICT!Z812&lt;&gt;"Unknown",Z812&lt;&gt;"Not required"),COUNTRY_INFO!O812*DISTRICT!AO812,0))</f>
        <v>0</v>
      </c>
      <c r="AT812" s="259">
        <f t="shared" si="91"/>
        <v>8156.2800000000007</v>
      </c>
      <c r="AU812" s="258">
        <f t="shared" si="86"/>
        <v>0</v>
      </c>
      <c r="AV812" s="259">
        <f>MAX('MDA2'!J812,'T1'!L812,'T2'!J812,T3_R1!K812,T3_R2!K812)</f>
        <v>0</v>
      </c>
      <c r="AW812" s="259">
        <f>MAX('MDA1'!K812,'MDA2'!K812,'MDA3'!I812,'MDA3'!L812,'T1'!M812,'T2'!K812,T3_R1!L812,T3_R2!L812)</f>
        <v>0</v>
      </c>
      <c r="AX812" s="259">
        <f>MAX('MDA1'!L812,'MDA2'!L812,'MDA3'!J812,'MDA3'!M812,'T1'!N812,'T2'!L812,T3_R1!M812,T3_R2!M812)</f>
        <v>0</v>
      </c>
      <c r="AY812" s="259">
        <f t="shared" si="92"/>
        <v>0</v>
      </c>
      <c r="AZ812" s="259">
        <f>MAX('MDA2'!J812,T812)</f>
        <v>0</v>
      </c>
      <c r="BA812" s="259">
        <f>MAX('MDA1'!K812,'MDA2'!K812,'MDA3'!I812,'MDA3'!L812,V812,AD812)</f>
        <v>0</v>
      </c>
      <c r="BB812" s="259">
        <f>MAX('MDA1'!L812,'MDA2'!L812,'MDA3'!J812,'MDA3'!M812,AF812)</f>
        <v>0</v>
      </c>
      <c r="BC812" s="259">
        <f t="shared" si="87"/>
        <v>0</v>
      </c>
      <c r="BD812" s="260">
        <f t="shared" si="88"/>
        <v>0</v>
      </c>
    </row>
    <row r="813" spans="1:56" x14ac:dyDescent="0.2">
      <c r="A813" s="10" t="str">
        <f>IF(COUNTRY_INFO!A813=0," ",COUNTRY_INFO!A813)</f>
        <v>Ethiopia</v>
      </c>
      <c r="B813" s="10" t="str">
        <f>IF(COUNTRY_INFO!B813=0," ",COUNTRY_INFO!B813)</f>
        <v>SomaliJarar</v>
      </c>
      <c r="C813" s="87" t="str">
        <f>IF(COUNTRY_INFO!C813=0," ",COUNTRY_INFO!C813)</f>
        <v>Degahmadow</v>
      </c>
      <c r="D813" s="67">
        <f>COUNTRY_INFO!L813</f>
        <v>0</v>
      </c>
      <c r="E813" s="61"/>
      <c r="F813" s="61"/>
      <c r="G813" s="11">
        <f>MAX('MDA1'!M813,'MDA2'!M813)</f>
        <v>0</v>
      </c>
      <c r="H813" s="11">
        <f>IF(AND(COUNTRY_INFO!H813&gt;0,COUNTRY_INFO!H813&lt;4),IF(D813&gt;MAX('MDA1'!M813,'MDA2'!M813),MAX('MDA1'!M813,'MDA2'!M813),D813),0)</f>
        <v>0</v>
      </c>
      <c r="I813" s="73">
        <f>IF(AND(COUNTRY_INFO!H813&gt;0,COUNTRY_INFO!H813&lt;4), IF(G813/D813*100&lt;&gt;0, IF(G813/D813*100&gt;100,100,G813/D813*100), "-"),0)</f>
        <v>0</v>
      </c>
      <c r="J813" s="67" t="str">
        <f>COUNTRY_INFO!M813</f>
        <v>Unknown</v>
      </c>
      <c r="K813" s="61"/>
      <c r="L813" s="61"/>
      <c r="M813" s="11">
        <f>MAX('MDA1'!M813,MAX('MDA3'!I813,'MDA3'!L813)+MAX('MDA3'!J813,'MDA3'!M813))</f>
        <v>0</v>
      </c>
      <c r="N813" s="11">
        <f>IF(AND(COUNTRY_INFO!I813&gt;0,COUNTRY_INFO!I813&lt;4),IF(J813&gt;MAX('MDA1'!M813,MAX('MDA3'!I813,'MDA3'!L813)+MAX('MDA3'!J813,'MDA3'!M813)),MAX('MDA1'!M813,MAX('MDA3'!I813,'MDA3'!L813)+MAX('MDA3'!J813,'MDA3'!M813)),J813),0)</f>
        <v>0</v>
      </c>
      <c r="O813" s="73">
        <f>IF(AND(COUNTRY_INFO!I813&gt;0,COUNTRY_INFO!I813&lt;4), IF(M813/J813*100&lt;&gt;0, IF(M813/J813*100&gt;100,100,M813/J813*100), "-"),0)</f>
        <v>0</v>
      </c>
      <c r="P813" s="67">
        <f>COUNTRY_INFO!N813</f>
        <v>0</v>
      </c>
      <c r="Q813" s="61"/>
      <c r="R813" s="61"/>
      <c r="S813" s="11">
        <f>SUM(MAX('MDA2'!J813, 'T1'!L813, MAX(T3_R1!K813, T3_R2!K813)), MAX('MDA1'!K813, 'MDA2'!K813, 'T1'!M813, MAX(T3_R1!L813, T3_R2!L813)), MAX('MDA1'!L813, 'MDA2'!L813, 'T1'!N813, MAX(T3_R1!M813, T3_R2!M813)))</f>
        <v>0</v>
      </c>
      <c r="T813" s="11">
        <f>IF(AND(COUNTRY_INFO!J813&gt;1,COUNTRY_INFO!J813&lt;4),IF(COUNTRY_INFO!E813&gt;MAX('MDA2'!J813,'T1'!L813,MAX(T3_R1!K813,T3_R2!K813)),MAX('MDA2'!J813,'T1'!L813,MAX(T3_R1!K813,T3_R2!K813)),COUNTRY_INFO!E813),0)</f>
        <v>0</v>
      </c>
      <c r="U813" s="217">
        <f>IF(AND(COUNTRY_INFO!J813&gt;1,COUNTRY_INFO!J813&lt;4), IF(T813/COUNTRY_INFO!E813*100&lt;&gt;0, IF(T813/COUNTRY_INFO!E813*100&gt;100,100,T813/COUNTRY_INFO!E813*100), "-"),0)</f>
        <v>0</v>
      </c>
      <c r="V813" s="11">
        <f>IF(AND(COUNTRY_INFO!J813&gt;1,COUNTRY_INFO!J813&lt;4),IF(COUNTRY_INFO!F813&gt;MAX('MDA1'!K813,'MDA2'!K813,'T1'!M813,MAX(T3_R1!L813,T3_R2!L813)),MAX('MDA1'!K813,'MDA2'!K813,'T1'!M813,MAX(T3_R1!L813,T3_R2!L813)),COUNTRY_INFO!F813),0)</f>
        <v>0</v>
      </c>
      <c r="W813" s="217">
        <f>IF(AND(COUNTRY_INFO!J813&gt;1,COUNTRY_INFO!J813&lt;4), IF(V813/COUNTRY_INFO!F813*100&lt;&gt;0, IF(V813/COUNTRY_INFO!F813*100&gt;100,100,V813/COUNTRY_INFO!F813*100), "-"),0)</f>
        <v>0</v>
      </c>
      <c r="X813" s="11">
        <f t="shared" si="89"/>
        <v>0</v>
      </c>
      <c r="Y813" s="73">
        <f>IF(AND(COUNTRY_INFO!J813&gt;1,COUNTRY_INFO!J813&lt;4), IF(S813/P813*100&lt;&gt;0, IF(X813/P813*100&gt;100,100,X813/P813*100), "-"),0)</f>
        <v>0</v>
      </c>
      <c r="Z813" s="67">
        <f>COUNTRY_INFO!O813</f>
        <v>9998.67</v>
      </c>
      <c r="AA813" s="61"/>
      <c r="AB813" s="61"/>
      <c r="AC813" s="11">
        <f>MAX('T1'!L813,'T2'!J813)+MAX('T1'!M813,'T2'!K813)+MAX('T1'!N813,'T2'!L813)</f>
        <v>0</v>
      </c>
      <c r="AD813" s="11">
        <f>IF(COUNTRY_INFO!K813=1,IF(COUNTRY_INFO!F813*0.33&gt;MAX('T1'!M813,'T2'!K813),MAX('T1'!M813,'T2'!K813),COUNTRY_INFO!F813*0.33),IF(COUNTRY_INFO!K813=2,IF(COUNTRY_INFO!F813*0.5&gt;MAX('T1'!M813,'T2'!K813),MAX('T1'!M813,'T2'!K813),COUNTRY_INFO!F813*0.5),IF(COUNTRY_INFO!K813=3,IF(COUNTRY_INFO!F813&gt;MAX('T1'!M813,'T2'!K813),MAX('T1'!M813,'T2'!K813),COUNTRY_INFO!F813),0)))</f>
        <v>0</v>
      </c>
      <c r="AE813" s="217">
        <f>IF(AND(COUNTRY_INFO!K813&gt;0,COUNTRY_INFO!K813&lt;4),IF(Z813&gt;0,IF(COUNTRY_INFO!K813=1, AD813/(COUNTRY_INFO!F813*0.33)*100, IF(COUNTRY_INFO!K813=2, AD813/(COUNTRY_INFO!F813*0.5)*100, IF(COUNTRY_INFO!K813=3, AD813/COUNTRY_INFO!F813*100))),"-"),0)</f>
        <v>0</v>
      </c>
      <c r="AF813" s="11">
        <f>IF(COUNTRY_INFO!K813=2,IF(COUNTRY_INFO!G813*0.2&gt;MAX('T1'!N813,'T2'!L813),MAX('T1'!N813,'T2'!L813),COUNTRY_INFO!G813*0.2),IF(COUNTRY_INFO!K813=3,IF(COUNTRY_INFO!G813&gt;MAX('T1'!N813,'T2'!L813),MAX('T1'!N813,'T2'!L813),COUNTRY_INFO!G813),0))</f>
        <v>0</v>
      </c>
      <c r="AG813" s="217">
        <f>IF(AND(COUNTRY_INFO!K813&gt;0,COUNTRY_INFO!K813&lt;4),IF(Z813&gt;0,IF(COUNTRY_INFO!K813=1, 0, IF(COUNTRY_INFO!K813=2, AF813/(COUNTRY_INFO!G813*0.2)*100, IF(COUNTRY_INFO!K813=3, AF813/COUNTRY_INFO!G813*100))),"-"),0)</f>
        <v>0</v>
      </c>
      <c r="AH813" s="11">
        <f t="shared" si="90"/>
        <v>0</v>
      </c>
      <c r="AI813" s="73" t="str">
        <f>IF(AND(COUNTRY_INFO!K813&gt;0,COUNTRY_INFO!K813&lt;4), IF(AC813/Z813*100&lt;&gt;0, IF(AH813/Z813*100&gt;100,100,AH813/Z813*100), "-"),0)</f>
        <v>-</v>
      </c>
      <c r="AJ813" s="261"/>
      <c r="AK813" s="260">
        <f>IF(AND(D813&lt;&gt;0, D813&lt;&gt;"Unknown",D813&lt;&gt;"Stopped",D813&lt;&gt;"Not required"),D813/COUNTRY_INFO!D813, 0)</f>
        <v>0</v>
      </c>
      <c r="AL813" s="260">
        <f>IF(AND(J813&lt;&gt;0,J813&lt;&gt;"Unknown",J813&lt;&gt;"Stopped",J813&lt;&gt;"Not required"),J813/COUNTRY_INFO!D813, 0)</f>
        <v>0</v>
      </c>
      <c r="AM813" s="260">
        <f>IF(AND(P813&lt;&gt;0,P813&lt;&gt;"Unknown",P813&lt;&gt;"Not required"),P813/(COUNTRY_INFO!E813+COUNTRY_INFO!F813), 0)</f>
        <v>0</v>
      </c>
      <c r="AN813" s="260">
        <f>IF(AND(Z813&lt;&gt;0,Z813&lt;&gt;"Unknown",Z813&lt;&gt;"Not required"),IF(COUNTRY_INFO!K813=1,1,IF(COUNTRY_INFO!K813=2,0.5*COUNTRY_INFO!F813/(0.5*COUNTRY_INFO!F813+0.2*COUNTRY_INFO!G813),IF(COUNTRY_INFO!K813=3,COUNTRY_INFO!F813/(COUNTRY_INFO!F813+COUNTRY_INFO!G813)))),0)</f>
        <v>1</v>
      </c>
      <c r="AO813" s="260">
        <f>IF(AND(Z813&lt;&gt;0,Z813&lt;&gt;"Unknown",Z813&lt;&gt;"Not required"),IF(COUNTRY_INFO!K813=1,0,IF(COUNTRY_INFO!K813=2,0.2*COUNTRY_INFO!G813/(0.5*COUNTRY_INFO!F813+0.2*COUNTRY_INFO!G813),IF(COUNTRY_INFO!K813=3,COUNTRY_INFO!G813/(COUNTRY_INFO!F813+COUNTRY_INFO!G813)))),0)</f>
        <v>0</v>
      </c>
      <c r="AP813" s="259">
        <f>MAX(COUNTRY_INFO!D813*AK813*PROFILE!$G$7,COUNTRY_INFO!D813*AL813*PROFILE!$G$7)</f>
        <v>0</v>
      </c>
      <c r="AQ813" s="259">
        <f>MAX(COUNTRY_INFO!D813*AK813*PROFILE!$G$8,COUNTRY_INFO!D813*AL813*PROFILE!$G$8,COUNTRY_INFO!D813*AM813*PROFILE!$G$8)</f>
        <v>0</v>
      </c>
      <c r="AR813" s="259">
        <f>MAX(COUNTRY_INFO!D813*AK813*PROFILE!$G$9,COUNTRY_INFO!D813*AL813*PROFILE!$G$9,COUNTRY_INFO!D813*AM813*PROFILE!$G$9,IF(AND(DISTRICT!Z813&lt;&gt;"Unknown",Z813&lt;&gt;"Not required"),COUNTRY_INFO!O813*DISTRICT!AN813,0))</f>
        <v>9998.67</v>
      </c>
      <c r="AS813" s="259">
        <f>MAX(COUNTRY_INFO!D813*AK813*PROFILE!$G$10,COUNTRY_INFO!D813*AL813*PROFILE!$G$10,IF(AND(DISTRICT!Z813&lt;&gt;"Unknown",Z813&lt;&gt;"Not required"),COUNTRY_INFO!O813*DISTRICT!AO813,0))</f>
        <v>0</v>
      </c>
      <c r="AT813" s="259">
        <f t="shared" si="91"/>
        <v>9998.67</v>
      </c>
      <c r="AU813" s="258">
        <f t="shared" si="86"/>
        <v>0</v>
      </c>
      <c r="AV813" s="259">
        <f>MAX('MDA2'!J813,'T1'!L813,'T2'!J813,T3_R1!K813,T3_R2!K813)</f>
        <v>0</v>
      </c>
      <c r="AW813" s="259">
        <f>MAX('MDA1'!K813,'MDA2'!K813,'MDA3'!I813,'MDA3'!L813,'T1'!M813,'T2'!K813,T3_R1!L813,T3_R2!L813)</f>
        <v>0</v>
      </c>
      <c r="AX813" s="259">
        <f>MAX('MDA1'!L813,'MDA2'!L813,'MDA3'!J813,'MDA3'!M813,'T1'!N813,'T2'!L813,T3_R1!M813,T3_R2!M813)</f>
        <v>0</v>
      </c>
      <c r="AY813" s="259">
        <f t="shared" si="92"/>
        <v>0</v>
      </c>
      <c r="AZ813" s="259">
        <f>MAX('MDA2'!J813,T813)</f>
        <v>0</v>
      </c>
      <c r="BA813" s="259">
        <f>MAX('MDA1'!K813,'MDA2'!K813,'MDA3'!I813,'MDA3'!L813,V813,AD813)</f>
        <v>0</v>
      </c>
      <c r="BB813" s="259">
        <f>MAX('MDA1'!L813,'MDA2'!L813,'MDA3'!J813,'MDA3'!M813,AF813)</f>
        <v>0</v>
      </c>
      <c r="BC813" s="259">
        <f t="shared" si="87"/>
        <v>0</v>
      </c>
      <c r="BD813" s="260">
        <f t="shared" si="88"/>
        <v>0</v>
      </c>
    </row>
    <row r="814" spans="1:56" x14ac:dyDescent="0.2">
      <c r="A814" s="10" t="str">
        <f>IF(COUNTRY_INFO!A814=0," ",COUNTRY_INFO!A814)</f>
        <v>Ethiopia</v>
      </c>
      <c r="B814" s="10" t="str">
        <f>IF(COUNTRY_INFO!B814=0," ",COUNTRY_INFO!B814)</f>
        <v>SomaliJarar</v>
      </c>
      <c r="C814" s="87" t="str">
        <f>IF(COUNTRY_INFO!C814=0," ",COUNTRY_INFO!C814)</f>
        <v>Dehabur Town</v>
      </c>
      <c r="D814" s="67">
        <f>COUNTRY_INFO!L814</f>
        <v>0</v>
      </c>
      <c r="E814" s="61"/>
      <c r="F814" s="61"/>
      <c r="G814" s="11">
        <f>MAX('MDA1'!M814,'MDA2'!M814)</f>
        <v>0</v>
      </c>
      <c r="H814" s="11">
        <f>IF(AND(COUNTRY_INFO!H814&gt;0,COUNTRY_INFO!H814&lt;4),IF(D814&gt;MAX('MDA1'!M814,'MDA2'!M814),MAX('MDA1'!M814,'MDA2'!M814),D814),0)</f>
        <v>0</v>
      </c>
      <c r="I814" s="73">
        <f>IF(AND(COUNTRY_INFO!H814&gt;0,COUNTRY_INFO!H814&lt;4), IF(G814/D814*100&lt;&gt;0, IF(G814/D814*100&gt;100,100,G814/D814*100), "-"),0)</f>
        <v>0</v>
      </c>
      <c r="J814" s="67" t="str">
        <f>COUNTRY_INFO!M814</f>
        <v>Unknown</v>
      </c>
      <c r="K814" s="61"/>
      <c r="L814" s="61"/>
      <c r="M814" s="11">
        <f>MAX('MDA1'!M814,MAX('MDA3'!I814,'MDA3'!L814)+MAX('MDA3'!J814,'MDA3'!M814))</f>
        <v>0</v>
      </c>
      <c r="N814" s="11">
        <f>IF(AND(COUNTRY_INFO!I814&gt;0,COUNTRY_INFO!I814&lt;4),IF(J814&gt;MAX('MDA1'!M814,MAX('MDA3'!I814,'MDA3'!L814)+MAX('MDA3'!J814,'MDA3'!M814)),MAX('MDA1'!M814,MAX('MDA3'!I814,'MDA3'!L814)+MAX('MDA3'!J814,'MDA3'!M814)),J814),0)</f>
        <v>0</v>
      </c>
      <c r="O814" s="73">
        <f>IF(AND(COUNTRY_INFO!I814&gt;0,COUNTRY_INFO!I814&lt;4), IF(M814/J814*100&lt;&gt;0, IF(M814/J814*100&gt;100,100,M814/J814*100), "-"),0)</f>
        <v>0</v>
      </c>
      <c r="P814" s="67">
        <f>COUNTRY_INFO!N814</f>
        <v>0</v>
      </c>
      <c r="Q814" s="61"/>
      <c r="R814" s="61"/>
      <c r="S814" s="11">
        <f>SUM(MAX('MDA2'!J814, 'T1'!L814, MAX(T3_R1!K814, T3_R2!K814)), MAX('MDA1'!K814, 'MDA2'!K814, 'T1'!M814, MAX(T3_R1!L814, T3_R2!L814)), MAX('MDA1'!L814, 'MDA2'!L814, 'T1'!N814, MAX(T3_R1!M814, T3_R2!M814)))</f>
        <v>0</v>
      </c>
      <c r="T814" s="11">
        <f>IF(AND(COUNTRY_INFO!J814&gt;1,COUNTRY_INFO!J814&lt;4),IF(COUNTRY_INFO!E814&gt;MAX('MDA2'!J814,'T1'!L814,MAX(T3_R1!K814,T3_R2!K814)),MAX('MDA2'!J814,'T1'!L814,MAX(T3_R1!K814,T3_R2!K814)),COUNTRY_INFO!E814),0)</f>
        <v>0</v>
      </c>
      <c r="U814" s="217">
        <f>IF(AND(COUNTRY_INFO!J814&gt;1,COUNTRY_INFO!J814&lt;4), IF(T814/COUNTRY_INFO!E814*100&lt;&gt;0, IF(T814/COUNTRY_INFO!E814*100&gt;100,100,T814/COUNTRY_INFO!E814*100), "-"),0)</f>
        <v>0</v>
      </c>
      <c r="V814" s="11">
        <f>IF(AND(COUNTRY_INFO!J814&gt;1,COUNTRY_INFO!J814&lt;4),IF(COUNTRY_INFO!F814&gt;MAX('MDA1'!K814,'MDA2'!K814,'T1'!M814,MAX(T3_R1!L814,T3_R2!L814)),MAX('MDA1'!K814,'MDA2'!K814,'T1'!M814,MAX(T3_R1!L814,T3_R2!L814)),COUNTRY_INFO!F814),0)</f>
        <v>0</v>
      </c>
      <c r="W814" s="217">
        <f>IF(AND(COUNTRY_INFO!J814&gt;1,COUNTRY_INFO!J814&lt;4), IF(V814/COUNTRY_INFO!F814*100&lt;&gt;0, IF(V814/COUNTRY_INFO!F814*100&gt;100,100,V814/COUNTRY_INFO!F814*100), "-"),0)</f>
        <v>0</v>
      </c>
      <c r="X814" s="11">
        <f t="shared" si="89"/>
        <v>0</v>
      </c>
      <c r="Y814" s="73">
        <f>IF(AND(COUNTRY_INFO!J814&gt;1,COUNTRY_INFO!J814&lt;4), IF(S814/P814*100&lt;&gt;0, IF(X814/P814*100&gt;100,100,X814/P814*100), "-"),0)</f>
        <v>0</v>
      </c>
      <c r="Z814" s="67">
        <f>COUNTRY_INFO!O814</f>
        <v>4106.5200000000004</v>
      </c>
      <c r="AA814" s="61"/>
      <c r="AB814" s="61"/>
      <c r="AC814" s="11">
        <f>MAX('T1'!L814,'T2'!J814)+MAX('T1'!M814,'T2'!K814)+MAX('T1'!N814,'T2'!L814)</f>
        <v>0</v>
      </c>
      <c r="AD814" s="11">
        <f>IF(COUNTRY_INFO!K814=1,IF(COUNTRY_INFO!F814*0.33&gt;MAX('T1'!M814,'T2'!K814),MAX('T1'!M814,'T2'!K814),COUNTRY_INFO!F814*0.33),IF(COUNTRY_INFO!K814=2,IF(COUNTRY_INFO!F814*0.5&gt;MAX('T1'!M814,'T2'!K814),MAX('T1'!M814,'T2'!K814),COUNTRY_INFO!F814*0.5),IF(COUNTRY_INFO!K814=3,IF(COUNTRY_INFO!F814&gt;MAX('T1'!M814,'T2'!K814),MAX('T1'!M814,'T2'!K814),COUNTRY_INFO!F814),0)))</f>
        <v>0</v>
      </c>
      <c r="AE814" s="217">
        <f>IF(AND(COUNTRY_INFO!K814&gt;0,COUNTRY_INFO!K814&lt;4),IF(Z814&gt;0,IF(COUNTRY_INFO!K814=1, AD814/(COUNTRY_INFO!F814*0.33)*100, IF(COUNTRY_INFO!K814=2, AD814/(COUNTRY_INFO!F814*0.5)*100, IF(COUNTRY_INFO!K814=3, AD814/COUNTRY_INFO!F814*100))),"-"),0)</f>
        <v>0</v>
      </c>
      <c r="AF814" s="11">
        <f>IF(COUNTRY_INFO!K814=2,IF(COUNTRY_INFO!G814*0.2&gt;MAX('T1'!N814,'T2'!L814),MAX('T1'!N814,'T2'!L814),COUNTRY_INFO!G814*0.2),IF(COUNTRY_INFO!K814=3,IF(COUNTRY_INFO!G814&gt;MAX('T1'!N814,'T2'!L814),MAX('T1'!N814,'T2'!L814),COUNTRY_INFO!G814),0))</f>
        <v>0</v>
      </c>
      <c r="AG814" s="217">
        <f>IF(AND(COUNTRY_INFO!K814&gt;0,COUNTRY_INFO!K814&lt;4),IF(Z814&gt;0,IF(COUNTRY_INFO!K814=1, 0, IF(COUNTRY_INFO!K814=2, AF814/(COUNTRY_INFO!G814*0.2)*100, IF(COUNTRY_INFO!K814=3, AF814/COUNTRY_INFO!G814*100))),"-"),0)</f>
        <v>0</v>
      </c>
      <c r="AH814" s="11">
        <f t="shared" si="90"/>
        <v>0</v>
      </c>
      <c r="AI814" s="73" t="str">
        <f>IF(AND(COUNTRY_INFO!K814&gt;0,COUNTRY_INFO!K814&lt;4), IF(AC814/Z814*100&lt;&gt;0, IF(AH814/Z814*100&gt;100,100,AH814/Z814*100), "-"),0)</f>
        <v>-</v>
      </c>
      <c r="AJ814" s="261"/>
      <c r="AK814" s="260">
        <f>IF(AND(D814&lt;&gt;0, D814&lt;&gt;"Unknown",D814&lt;&gt;"Stopped",D814&lt;&gt;"Not required"),D814/COUNTRY_INFO!D814, 0)</f>
        <v>0</v>
      </c>
      <c r="AL814" s="260">
        <f>IF(AND(J814&lt;&gt;0,J814&lt;&gt;"Unknown",J814&lt;&gt;"Stopped",J814&lt;&gt;"Not required"),J814/COUNTRY_INFO!D814, 0)</f>
        <v>0</v>
      </c>
      <c r="AM814" s="260">
        <f>IF(AND(P814&lt;&gt;0,P814&lt;&gt;"Unknown",P814&lt;&gt;"Not required"),P814/(COUNTRY_INFO!E814+COUNTRY_INFO!F814), 0)</f>
        <v>0</v>
      </c>
      <c r="AN814" s="260">
        <f>IF(AND(Z814&lt;&gt;0,Z814&lt;&gt;"Unknown",Z814&lt;&gt;"Not required"),IF(COUNTRY_INFO!K814=1,1,IF(COUNTRY_INFO!K814=2,0.5*COUNTRY_INFO!F814/(0.5*COUNTRY_INFO!F814+0.2*COUNTRY_INFO!G814),IF(COUNTRY_INFO!K814=3,COUNTRY_INFO!F814/(COUNTRY_INFO!F814+COUNTRY_INFO!G814)))),0)</f>
        <v>1</v>
      </c>
      <c r="AO814" s="260">
        <f>IF(AND(Z814&lt;&gt;0,Z814&lt;&gt;"Unknown",Z814&lt;&gt;"Not required"),IF(COUNTRY_INFO!K814=1,0,IF(COUNTRY_INFO!K814=2,0.2*COUNTRY_INFO!G814/(0.5*COUNTRY_INFO!F814+0.2*COUNTRY_INFO!G814),IF(COUNTRY_INFO!K814=3,COUNTRY_INFO!G814/(COUNTRY_INFO!F814+COUNTRY_INFO!G814)))),0)</f>
        <v>0</v>
      </c>
      <c r="AP814" s="259">
        <f>MAX(COUNTRY_INFO!D814*AK814*PROFILE!$G$7,COUNTRY_INFO!D814*AL814*PROFILE!$G$7)</f>
        <v>0</v>
      </c>
      <c r="AQ814" s="259">
        <f>MAX(COUNTRY_INFO!D814*AK814*PROFILE!$G$8,COUNTRY_INFO!D814*AL814*PROFILE!$G$8,COUNTRY_INFO!D814*AM814*PROFILE!$G$8)</f>
        <v>0</v>
      </c>
      <c r="AR814" s="259">
        <f>MAX(COUNTRY_INFO!D814*AK814*PROFILE!$G$9,COUNTRY_INFO!D814*AL814*PROFILE!$G$9,COUNTRY_INFO!D814*AM814*PROFILE!$G$9,IF(AND(DISTRICT!Z814&lt;&gt;"Unknown",Z814&lt;&gt;"Not required"),COUNTRY_INFO!O814*DISTRICT!AN814,0))</f>
        <v>4106.5200000000004</v>
      </c>
      <c r="AS814" s="259">
        <f>MAX(COUNTRY_INFO!D814*AK814*PROFILE!$G$10,COUNTRY_INFO!D814*AL814*PROFILE!$G$10,IF(AND(DISTRICT!Z814&lt;&gt;"Unknown",Z814&lt;&gt;"Not required"),COUNTRY_INFO!O814*DISTRICT!AO814,0))</f>
        <v>0</v>
      </c>
      <c r="AT814" s="259">
        <f t="shared" si="91"/>
        <v>4106.5200000000004</v>
      </c>
      <c r="AU814" s="258">
        <f t="shared" si="86"/>
        <v>0</v>
      </c>
      <c r="AV814" s="259">
        <f>MAX('MDA2'!J814,'T1'!L814,'T2'!J814,T3_R1!K814,T3_R2!K814)</f>
        <v>0</v>
      </c>
      <c r="AW814" s="259">
        <f>MAX('MDA1'!K814,'MDA2'!K814,'MDA3'!I814,'MDA3'!L814,'T1'!M814,'T2'!K814,T3_R1!L814,T3_R2!L814)</f>
        <v>0</v>
      </c>
      <c r="AX814" s="259">
        <f>MAX('MDA1'!L814,'MDA2'!L814,'MDA3'!J814,'MDA3'!M814,'T1'!N814,'T2'!L814,T3_R1!M814,T3_R2!M814)</f>
        <v>0</v>
      </c>
      <c r="AY814" s="259">
        <f t="shared" si="92"/>
        <v>0</v>
      </c>
      <c r="AZ814" s="259">
        <f>MAX('MDA2'!J814,T814)</f>
        <v>0</v>
      </c>
      <c r="BA814" s="259">
        <f>MAX('MDA1'!K814,'MDA2'!K814,'MDA3'!I814,'MDA3'!L814,V814,AD814)</f>
        <v>0</v>
      </c>
      <c r="BB814" s="259">
        <f>MAX('MDA1'!L814,'MDA2'!L814,'MDA3'!J814,'MDA3'!M814,AF814)</f>
        <v>0</v>
      </c>
      <c r="BC814" s="259">
        <f t="shared" si="87"/>
        <v>0</v>
      </c>
      <c r="BD814" s="260">
        <f t="shared" si="88"/>
        <v>0</v>
      </c>
    </row>
    <row r="815" spans="1:56" x14ac:dyDescent="0.2">
      <c r="A815" s="10" t="str">
        <f>IF(COUNTRY_INFO!A815=0," ",COUNTRY_INFO!A815)</f>
        <v>Ethiopia</v>
      </c>
      <c r="B815" s="10" t="str">
        <f>IF(COUNTRY_INFO!B815=0," ",COUNTRY_INFO!B815)</f>
        <v>SomaliJarar</v>
      </c>
      <c r="C815" s="87" t="str">
        <f>IF(COUNTRY_INFO!C815=0," ",COUNTRY_INFO!C815)</f>
        <v>Gashamo</v>
      </c>
      <c r="D815" s="67">
        <f>COUNTRY_INFO!L815</f>
        <v>0</v>
      </c>
      <c r="E815" s="61"/>
      <c r="F815" s="61"/>
      <c r="G815" s="11">
        <f>MAX('MDA1'!M815,'MDA2'!M815)</f>
        <v>0</v>
      </c>
      <c r="H815" s="11">
        <f>IF(AND(COUNTRY_INFO!H815&gt;0,COUNTRY_INFO!H815&lt;4),IF(D815&gt;MAX('MDA1'!M815,'MDA2'!M815),MAX('MDA1'!M815,'MDA2'!M815),D815),0)</f>
        <v>0</v>
      </c>
      <c r="I815" s="73">
        <f>IF(AND(COUNTRY_INFO!H815&gt;0,COUNTRY_INFO!H815&lt;4), IF(G815/D815*100&lt;&gt;0, IF(G815/D815*100&gt;100,100,G815/D815*100), "-"),0)</f>
        <v>0</v>
      </c>
      <c r="J815" s="67" t="str">
        <f>COUNTRY_INFO!M815</f>
        <v>Unknown</v>
      </c>
      <c r="K815" s="61"/>
      <c r="L815" s="61"/>
      <c r="M815" s="11">
        <f>MAX('MDA1'!M815,MAX('MDA3'!I815,'MDA3'!L815)+MAX('MDA3'!J815,'MDA3'!M815))</f>
        <v>0</v>
      </c>
      <c r="N815" s="11">
        <f>IF(AND(COUNTRY_INFO!I815&gt;0,COUNTRY_INFO!I815&lt;4),IF(J815&gt;MAX('MDA1'!M815,MAX('MDA3'!I815,'MDA3'!L815)+MAX('MDA3'!J815,'MDA3'!M815)),MAX('MDA1'!M815,MAX('MDA3'!I815,'MDA3'!L815)+MAX('MDA3'!J815,'MDA3'!M815)),J815),0)</f>
        <v>0</v>
      </c>
      <c r="O815" s="73">
        <f>IF(AND(COUNTRY_INFO!I815&gt;0,COUNTRY_INFO!I815&lt;4), IF(M815/J815*100&lt;&gt;0, IF(M815/J815*100&gt;100,100,M815/J815*100), "-"),0)</f>
        <v>0</v>
      </c>
      <c r="P815" s="67">
        <f>COUNTRY_INFO!N815</f>
        <v>43513</v>
      </c>
      <c r="Q815" s="61"/>
      <c r="R815" s="61"/>
      <c r="S815" s="11">
        <f>SUM(MAX('MDA2'!J815, 'T1'!L815, MAX(T3_R1!K815, T3_R2!K815)), MAX('MDA1'!K815, 'MDA2'!K815, 'T1'!M815, MAX(T3_R1!L815, T3_R2!L815)), MAX('MDA1'!L815, 'MDA2'!L815, 'T1'!N815, MAX(T3_R1!M815, T3_R2!M815)))</f>
        <v>27766</v>
      </c>
      <c r="T815" s="11">
        <f>IF(AND(COUNTRY_INFO!J815&gt;1,COUNTRY_INFO!J815&lt;4),IF(COUNTRY_INFO!E815&gt;MAX('MDA2'!J815,'T1'!L815,MAX(T3_R1!K815,T3_R2!K815)),MAX('MDA2'!J815,'T1'!L815,MAX(T3_R1!K815,T3_R2!K815)),COUNTRY_INFO!E815),0)</f>
        <v>0</v>
      </c>
      <c r="U815" s="217" t="str">
        <f>IF(AND(COUNTRY_INFO!J815&gt;1,COUNTRY_INFO!J815&lt;4), IF(T815/COUNTRY_INFO!E815*100&lt;&gt;0, IF(T815/COUNTRY_INFO!E815*100&gt;100,100,T815/COUNTRY_INFO!E815*100), "-"),0)</f>
        <v>-</v>
      </c>
      <c r="V815" s="11">
        <f>IF(AND(COUNTRY_INFO!J815&gt;1,COUNTRY_INFO!J815&lt;4),IF(COUNTRY_INFO!F815&gt;MAX('MDA1'!K815,'MDA2'!K815,'T1'!M815,MAX(T3_R1!L815,T3_R2!L815)),MAX('MDA1'!K815,'MDA2'!K815,'T1'!M815,MAX(T3_R1!L815,T3_R2!L815)),COUNTRY_INFO!F815),0)</f>
        <v>27766</v>
      </c>
      <c r="W815" s="217">
        <f>IF(AND(COUNTRY_INFO!J815&gt;1,COUNTRY_INFO!J815&lt;4), IF(V815/COUNTRY_INFO!F815*100&lt;&gt;0, IF(V815/COUNTRY_INFO!F815*100&gt;100,100,V815/COUNTRY_INFO!F815*100), "-"),0)</f>
        <v>82.802015924611567</v>
      </c>
      <c r="X815" s="11">
        <f t="shared" si="89"/>
        <v>27766</v>
      </c>
      <c r="Y815" s="73">
        <f>IF(AND(COUNTRY_INFO!J815&gt;1,COUNTRY_INFO!J815&lt;4), IF(S815/P815*100&lt;&gt;0, IF(X815/P815*100&gt;100,100,X815/P815*100), "-"),0)</f>
        <v>63.810815158688207</v>
      </c>
      <c r="Z815" s="67">
        <f>COUNTRY_INFO!O815</f>
        <v>0</v>
      </c>
      <c r="AA815" s="61"/>
      <c r="AB815" s="61"/>
      <c r="AC815" s="11">
        <f>MAX('T1'!L815,'T2'!J815)+MAX('T1'!M815,'T2'!K815)+MAX('T1'!N815,'T2'!L815)</f>
        <v>0</v>
      </c>
      <c r="AD815" s="11">
        <f>IF(COUNTRY_INFO!K815=1,IF(COUNTRY_INFO!F815*0.33&gt;MAX('T1'!M815,'T2'!K815),MAX('T1'!M815,'T2'!K815),COUNTRY_INFO!F815*0.33),IF(COUNTRY_INFO!K815=2,IF(COUNTRY_INFO!F815*0.5&gt;MAX('T1'!M815,'T2'!K815),MAX('T1'!M815,'T2'!K815),COUNTRY_INFO!F815*0.5),IF(COUNTRY_INFO!K815=3,IF(COUNTRY_INFO!F815&gt;MAX('T1'!M815,'T2'!K815),MAX('T1'!M815,'T2'!K815),COUNTRY_INFO!F815),0)))</f>
        <v>0</v>
      </c>
      <c r="AE815" s="217">
        <f>IF(AND(COUNTRY_INFO!K815&gt;0,COUNTRY_INFO!K815&lt;4),IF(Z815&gt;0,IF(COUNTRY_INFO!K815=1, AD815/(COUNTRY_INFO!F815*0.33)*100, IF(COUNTRY_INFO!K815=2, AD815/(COUNTRY_INFO!F815*0.5)*100, IF(COUNTRY_INFO!K815=3, AD815/COUNTRY_INFO!F815*100))),"-"),0)</f>
        <v>0</v>
      </c>
      <c r="AF815" s="11">
        <f>IF(COUNTRY_INFO!K815=2,IF(COUNTRY_INFO!G815*0.2&gt;MAX('T1'!N815,'T2'!L815),MAX('T1'!N815,'T2'!L815),COUNTRY_INFO!G815*0.2),IF(COUNTRY_INFO!K815=3,IF(COUNTRY_INFO!G815&gt;MAX('T1'!N815,'T2'!L815),MAX('T1'!N815,'T2'!L815),COUNTRY_INFO!G815),0))</f>
        <v>0</v>
      </c>
      <c r="AG815" s="217">
        <f>IF(AND(COUNTRY_INFO!K815&gt;0,COUNTRY_INFO!K815&lt;4),IF(Z815&gt;0,IF(COUNTRY_INFO!K815=1, 0, IF(COUNTRY_INFO!K815=2, AF815/(COUNTRY_INFO!G815*0.2)*100, IF(COUNTRY_INFO!K815=3, AF815/COUNTRY_INFO!G815*100))),"-"),0)</f>
        <v>0</v>
      </c>
      <c r="AH815" s="11">
        <f t="shared" si="90"/>
        <v>0</v>
      </c>
      <c r="AI815" s="73">
        <f>IF(AND(COUNTRY_INFO!K815&gt;0,COUNTRY_INFO!K815&lt;4), IF(AC815/Z815*100&lt;&gt;0, IF(AH815/Z815*100&gt;100,100,AH815/Z815*100), "-"),0)</f>
        <v>0</v>
      </c>
      <c r="AJ815" s="261"/>
      <c r="AK815" s="260">
        <f>IF(AND(D815&lt;&gt;0, D815&lt;&gt;"Unknown",D815&lt;&gt;"Stopped",D815&lt;&gt;"Not required"),D815/COUNTRY_INFO!D815, 0)</f>
        <v>0</v>
      </c>
      <c r="AL815" s="260">
        <f>IF(AND(J815&lt;&gt;0,J815&lt;&gt;"Unknown",J815&lt;&gt;"Stopped",J815&lt;&gt;"Not required"),J815/COUNTRY_INFO!D815, 0)</f>
        <v>0</v>
      </c>
      <c r="AM815" s="260">
        <f>IF(AND(P815&lt;&gt;0,P815&lt;&gt;"Unknown",P815&lt;&gt;"Not required"),P815/(COUNTRY_INFO!E815+COUNTRY_INFO!F815), 0)</f>
        <v>1</v>
      </c>
      <c r="AN815" s="260">
        <f>IF(AND(Z815&lt;&gt;0,Z815&lt;&gt;"Unknown",Z815&lt;&gt;"Not required"),IF(COUNTRY_INFO!K815=1,1,IF(COUNTRY_INFO!K815=2,0.5*COUNTRY_INFO!F815/(0.5*COUNTRY_INFO!F815+0.2*COUNTRY_INFO!G815),IF(COUNTRY_INFO!K815=3,COUNTRY_INFO!F815/(COUNTRY_INFO!F815+COUNTRY_INFO!G815)))),0)</f>
        <v>0</v>
      </c>
      <c r="AO815" s="260">
        <f>IF(AND(Z815&lt;&gt;0,Z815&lt;&gt;"Unknown",Z815&lt;&gt;"Not required"),IF(COUNTRY_INFO!K815=1,0,IF(COUNTRY_INFO!K815=2,0.2*COUNTRY_INFO!G815/(0.5*COUNTRY_INFO!F815+0.2*COUNTRY_INFO!G815),IF(COUNTRY_INFO!K815=3,COUNTRY_INFO!G815/(COUNTRY_INFO!F815+COUNTRY_INFO!G815)))),0)</f>
        <v>0</v>
      </c>
      <c r="AP815" s="259">
        <f>MAX(COUNTRY_INFO!D815*AK815*PROFILE!$G$7,COUNTRY_INFO!D815*AL815*PROFILE!$G$7)</f>
        <v>0</v>
      </c>
      <c r="AQ815" s="259">
        <f>MAX(COUNTRY_INFO!D815*AK815*PROFILE!$G$8,COUNTRY_INFO!D815*AL815*PROFILE!$G$8,COUNTRY_INFO!D815*AM815*PROFILE!$G$8)</f>
        <v>14449.165916750158</v>
      </c>
      <c r="AR815" s="259">
        <f>MAX(COUNTRY_INFO!D815*AK815*PROFILE!$G$9,COUNTRY_INFO!D815*AL815*PROFILE!$G$9,COUNTRY_INFO!D815*AM815*PROFILE!$G$9,IF(AND(DISTRICT!Z815&lt;&gt;"Unknown",Z815&lt;&gt;"Not required"),COUNTRY_INFO!O815*DISTRICT!AN815,0))</f>
        <v>30006.693137976017</v>
      </c>
      <c r="AS815" s="259">
        <f>MAX(COUNTRY_INFO!D815*AK815*PROFILE!$G$10,COUNTRY_INFO!D815*AL815*PROFILE!$G$10,IF(AND(DISTRICT!Z815&lt;&gt;"Unknown",Z815&lt;&gt;"Not required"),COUNTRY_INFO!O815*DISTRICT!AO815,0))</f>
        <v>0</v>
      </c>
      <c r="AT815" s="259">
        <f t="shared" si="91"/>
        <v>44455.859054726177</v>
      </c>
      <c r="AU815" s="258" t="str">
        <f t="shared" si="86"/>
        <v>Y</v>
      </c>
      <c r="AV815" s="259">
        <f>MAX('MDA2'!J815,'T1'!L815,'T2'!J815,T3_R1!K815,T3_R2!K815)</f>
        <v>0</v>
      </c>
      <c r="AW815" s="259">
        <f>MAX('MDA1'!K815,'MDA2'!K815,'MDA3'!I815,'MDA3'!L815,'T1'!M815,'T2'!K815,T3_R1!L815,T3_R2!L815)</f>
        <v>27766</v>
      </c>
      <c r="AX815" s="259">
        <f>MAX('MDA1'!L815,'MDA2'!L815,'MDA3'!J815,'MDA3'!M815,'T1'!N815,'T2'!L815,T3_R1!M815,T3_R2!M815)</f>
        <v>0</v>
      </c>
      <c r="AY815" s="259">
        <f t="shared" si="92"/>
        <v>27766</v>
      </c>
      <c r="AZ815" s="259">
        <f>MAX('MDA2'!J815,T815)</f>
        <v>0</v>
      </c>
      <c r="BA815" s="259">
        <f>MAX('MDA1'!K815,'MDA2'!K815,'MDA3'!I815,'MDA3'!L815,V815,AD815)</f>
        <v>27766</v>
      </c>
      <c r="BB815" s="259">
        <f>MAX('MDA1'!L815,'MDA2'!L815,'MDA3'!J815,'MDA3'!M815,AF815)</f>
        <v>0</v>
      </c>
      <c r="BC815" s="259">
        <f t="shared" si="87"/>
        <v>27766</v>
      </c>
      <c r="BD815" s="260">
        <f t="shared" si="88"/>
        <v>62.457459130008985</v>
      </c>
    </row>
    <row r="816" spans="1:56" x14ac:dyDescent="0.2">
      <c r="A816" s="10" t="str">
        <f>IF(COUNTRY_INFO!A816=0," ",COUNTRY_INFO!A816)</f>
        <v>Ethiopia</v>
      </c>
      <c r="B816" s="10" t="str">
        <f>IF(COUNTRY_INFO!B816=0," ",COUNTRY_INFO!B816)</f>
        <v>SomaliJarar</v>
      </c>
      <c r="C816" s="87" t="str">
        <f>IF(COUNTRY_INFO!C816=0," ",COUNTRY_INFO!C816)</f>
        <v>Gunagado</v>
      </c>
      <c r="D816" s="67">
        <f>COUNTRY_INFO!L816</f>
        <v>0</v>
      </c>
      <c r="E816" s="61"/>
      <c r="F816" s="61"/>
      <c r="G816" s="11">
        <f>MAX('MDA1'!M816,'MDA2'!M816)</f>
        <v>0</v>
      </c>
      <c r="H816" s="11">
        <f>IF(AND(COUNTRY_INFO!H816&gt;0,COUNTRY_INFO!H816&lt;4),IF(D816&gt;MAX('MDA1'!M816,'MDA2'!M816),MAX('MDA1'!M816,'MDA2'!M816),D816),0)</f>
        <v>0</v>
      </c>
      <c r="I816" s="73">
        <f>IF(AND(COUNTRY_INFO!H816&gt;0,COUNTRY_INFO!H816&lt;4), IF(G816/D816*100&lt;&gt;0, IF(G816/D816*100&gt;100,100,G816/D816*100), "-"),0)</f>
        <v>0</v>
      </c>
      <c r="J816" s="67" t="str">
        <f>COUNTRY_INFO!M816</f>
        <v>Unknown</v>
      </c>
      <c r="K816" s="61"/>
      <c r="L816" s="61"/>
      <c r="M816" s="11">
        <f>MAX('MDA1'!M816,MAX('MDA3'!I816,'MDA3'!L816)+MAX('MDA3'!J816,'MDA3'!M816))</f>
        <v>0</v>
      </c>
      <c r="N816" s="11">
        <f>IF(AND(COUNTRY_INFO!I816&gt;0,COUNTRY_INFO!I816&lt;4),IF(J816&gt;MAX('MDA1'!M816,MAX('MDA3'!I816,'MDA3'!L816)+MAX('MDA3'!J816,'MDA3'!M816)),MAX('MDA1'!M816,MAX('MDA3'!I816,'MDA3'!L816)+MAX('MDA3'!J816,'MDA3'!M816)),J816),0)</f>
        <v>0</v>
      </c>
      <c r="O816" s="73">
        <f>IF(AND(COUNTRY_INFO!I816&gt;0,COUNTRY_INFO!I816&lt;4), IF(M816/J816*100&lt;&gt;0, IF(M816/J816*100&gt;100,100,M816/J816*100), "-"),0)</f>
        <v>0</v>
      </c>
      <c r="P816" s="67" t="str">
        <f>COUNTRY_INFO!N816</f>
        <v>Unknown</v>
      </c>
      <c r="Q816" s="61"/>
      <c r="R816" s="61"/>
      <c r="S816" s="11">
        <f>SUM(MAX('MDA2'!J816, 'T1'!L816, MAX(T3_R1!K816, T3_R2!K816)), MAX('MDA1'!K816, 'MDA2'!K816, 'T1'!M816, MAX(T3_R1!L816, T3_R2!L816)), MAX('MDA1'!L816, 'MDA2'!L816, 'T1'!N816, MAX(T3_R1!M816, T3_R2!M816)))</f>
        <v>0</v>
      </c>
      <c r="T816" s="11">
        <f>IF(AND(COUNTRY_INFO!J816&gt;1,COUNTRY_INFO!J816&lt;4),IF(COUNTRY_INFO!E816&gt;MAX('MDA2'!J816,'T1'!L816,MAX(T3_R1!K816,T3_R2!K816)),MAX('MDA2'!J816,'T1'!L816,MAX(T3_R1!K816,T3_R2!K816)),COUNTRY_INFO!E816),0)</f>
        <v>0</v>
      </c>
      <c r="U816" s="217">
        <f>IF(AND(COUNTRY_INFO!J816&gt;1,COUNTRY_INFO!J816&lt;4), IF(T816/COUNTRY_INFO!E816*100&lt;&gt;0, IF(T816/COUNTRY_INFO!E816*100&gt;100,100,T816/COUNTRY_INFO!E816*100), "-"),0)</f>
        <v>0</v>
      </c>
      <c r="V816" s="11">
        <f>IF(AND(COUNTRY_INFO!J816&gt;1,COUNTRY_INFO!J816&lt;4),IF(COUNTRY_INFO!F816&gt;MAX('MDA1'!K816,'MDA2'!K816,'T1'!M816,MAX(T3_R1!L816,T3_R2!L816)),MAX('MDA1'!K816,'MDA2'!K816,'T1'!M816,MAX(T3_R1!L816,T3_R2!L816)),COUNTRY_INFO!F816),0)</f>
        <v>0</v>
      </c>
      <c r="W816" s="217">
        <f>IF(AND(COUNTRY_INFO!J816&gt;1,COUNTRY_INFO!J816&lt;4), IF(V816/COUNTRY_INFO!F816*100&lt;&gt;0, IF(V816/COUNTRY_INFO!F816*100&gt;100,100,V816/COUNTRY_INFO!F816*100), "-"),0)</f>
        <v>0</v>
      </c>
      <c r="X816" s="11">
        <f t="shared" si="89"/>
        <v>0</v>
      </c>
      <c r="Y816" s="73">
        <f>IF(AND(COUNTRY_INFO!J816&gt;1,COUNTRY_INFO!J816&lt;4), IF(S816/P816*100&lt;&gt;0, IF(X816/P816*100&gt;100,100,X816/P816*100), "-"),0)</f>
        <v>0</v>
      </c>
      <c r="Z816" s="67" t="str">
        <f>COUNTRY_INFO!O816</f>
        <v>Unknown</v>
      </c>
      <c r="AA816" s="61"/>
      <c r="AB816" s="61"/>
      <c r="AC816" s="11">
        <f>MAX('T1'!L816,'T2'!J816)+MAX('T1'!M816,'T2'!K816)+MAX('T1'!N816,'T2'!L816)</f>
        <v>0</v>
      </c>
      <c r="AD816" s="11">
        <f>IF(COUNTRY_INFO!K816=1,IF(COUNTRY_INFO!F816*0.33&gt;MAX('T1'!M816,'T2'!K816),MAX('T1'!M816,'T2'!K816),COUNTRY_INFO!F816*0.33),IF(COUNTRY_INFO!K816=2,IF(COUNTRY_INFO!F816*0.5&gt;MAX('T1'!M816,'T2'!K816),MAX('T1'!M816,'T2'!K816),COUNTRY_INFO!F816*0.5),IF(COUNTRY_INFO!K816=3,IF(COUNTRY_INFO!F816&gt;MAX('T1'!M816,'T2'!K816),MAX('T1'!M816,'T2'!K816),COUNTRY_INFO!F816),0)))</f>
        <v>0</v>
      </c>
      <c r="AE816" s="217">
        <f>IF(AND(COUNTRY_INFO!K816&gt;0,COUNTRY_INFO!K816&lt;4),IF(Z816&gt;0,IF(COUNTRY_INFO!K816=1, AD816/(COUNTRY_INFO!F816*0.33)*100, IF(COUNTRY_INFO!K816=2, AD816/(COUNTRY_INFO!F816*0.5)*100, IF(COUNTRY_INFO!K816=3, AD816/COUNTRY_INFO!F816*100))),"-"),0)</f>
        <v>0</v>
      </c>
      <c r="AF816" s="11">
        <f>IF(COUNTRY_INFO!K816=2,IF(COUNTRY_INFO!G816*0.2&gt;MAX('T1'!N816,'T2'!L816),MAX('T1'!N816,'T2'!L816),COUNTRY_INFO!G816*0.2),IF(COUNTRY_INFO!K816=3,IF(COUNTRY_INFO!G816&gt;MAX('T1'!N816,'T2'!L816),MAX('T1'!N816,'T2'!L816),COUNTRY_INFO!G816),0))</f>
        <v>0</v>
      </c>
      <c r="AG816" s="217">
        <f>IF(AND(COUNTRY_INFO!K816&gt;0,COUNTRY_INFO!K816&lt;4),IF(Z816&gt;0,IF(COUNTRY_INFO!K816=1, 0, IF(COUNTRY_INFO!K816=2, AF816/(COUNTRY_INFO!G816*0.2)*100, IF(COUNTRY_INFO!K816=3, AF816/COUNTRY_INFO!G816*100))),"-"),0)</f>
        <v>0</v>
      </c>
      <c r="AH816" s="11">
        <f t="shared" si="90"/>
        <v>0</v>
      </c>
      <c r="AI816" s="73">
        <f>IF(AND(COUNTRY_INFO!K816&gt;0,COUNTRY_INFO!K816&lt;4), IF(AC816/Z816*100&lt;&gt;0, IF(AH816/Z816*100&gt;100,100,AH816/Z816*100), "-"),0)</f>
        <v>0</v>
      </c>
      <c r="AJ816" s="261"/>
      <c r="AK816" s="260">
        <f>IF(AND(D816&lt;&gt;0, D816&lt;&gt;"Unknown",D816&lt;&gt;"Stopped",D816&lt;&gt;"Not required"),D816/COUNTRY_INFO!D816, 0)</f>
        <v>0</v>
      </c>
      <c r="AL816" s="260">
        <f>IF(AND(J816&lt;&gt;0,J816&lt;&gt;"Unknown",J816&lt;&gt;"Stopped",J816&lt;&gt;"Not required"),J816/COUNTRY_INFO!D816, 0)</f>
        <v>0</v>
      </c>
      <c r="AM816" s="260">
        <f>IF(AND(P816&lt;&gt;0,P816&lt;&gt;"Unknown",P816&lt;&gt;"Not required"),P816/(COUNTRY_INFO!E816+COUNTRY_INFO!F816), 0)</f>
        <v>0</v>
      </c>
      <c r="AN816" s="260">
        <f>IF(AND(Z816&lt;&gt;0,Z816&lt;&gt;"Unknown",Z816&lt;&gt;"Not required"),IF(COUNTRY_INFO!K816=1,1,IF(COUNTRY_INFO!K816=2,0.5*COUNTRY_INFO!F816/(0.5*COUNTRY_INFO!F816+0.2*COUNTRY_INFO!G816),IF(COUNTRY_INFO!K816=3,COUNTRY_INFO!F816/(COUNTRY_INFO!F816+COUNTRY_INFO!G816)))),0)</f>
        <v>0</v>
      </c>
      <c r="AO816" s="260">
        <f>IF(AND(Z816&lt;&gt;0,Z816&lt;&gt;"Unknown",Z816&lt;&gt;"Not required"),IF(COUNTRY_INFO!K816=1,0,IF(COUNTRY_INFO!K816=2,0.2*COUNTRY_INFO!G816/(0.5*COUNTRY_INFO!F816+0.2*COUNTRY_INFO!G816),IF(COUNTRY_INFO!K816=3,COUNTRY_INFO!G816/(COUNTRY_INFO!F816+COUNTRY_INFO!G816)))),0)</f>
        <v>0</v>
      </c>
      <c r="AP816" s="259">
        <f>MAX(COUNTRY_INFO!D816*AK816*PROFILE!$G$7,COUNTRY_INFO!D816*AL816*PROFILE!$G$7)</f>
        <v>0</v>
      </c>
      <c r="AQ816" s="259">
        <f>MAX(COUNTRY_INFO!D816*AK816*PROFILE!$G$8,COUNTRY_INFO!D816*AL816*PROFILE!$G$8,COUNTRY_INFO!D816*AM816*PROFILE!$G$8)</f>
        <v>0</v>
      </c>
      <c r="AR816" s="259">
        <f>MAX(COUNTRY_INFO!D816*AK816*PROFILE!$G$9,COUNTRY_INFO!D816*AL816*PROFILE!$G$9,COUNTRY_INFO!D816*AM816*PROFILE!$G$9,IF(AND(DISTRICT!Z816&lt;&gt;"Unknown",Z816&lt;&gt;"Not required"),COUNTRY_INFO!O816*DISTRICT!AN816,0))</f>
        <v>0</v>
      </c>
      <c r="AS816" s="259">
        <f>MAX(COUNTRY_INFO!D816*AK816*PROFILE!$G$10,COUNTRY_INFO!D816*AL816*PROFILE!$G$10,IF(AND(DISTRICT!Z816&lt;&gt;"Unknown",Z816&lt;&gt;"Not required"),COUNTRY_INFO!O816*DISTRICT!AO816,0))</f>
        <v>0</v>
      </c>
      <c r="AT816" s="259">
        <f t="shared" si="91"/>
        <v>0</v>
      </c>
      <c r="AU816" s="258">
        <f t="shared" si="86"/>
        <v>0</v>
      </c>
      <c r="AV816" s="259">
        <f>MAX('MDA2'!J816,'T1'!L816,'T2'!J816,T3_R1!K816,T3_R2!K816)</f>
        <v>0</v>
      </c>
      <c r="AW816" s="259">
        <f>MAX('MDA1'!K816,'MDA2'!K816,'MDA3'!I816,'MDA3'!L816,'T1'!M816,'T2'!K816,T3_R1!L816,T3_R2!L816)</f>
        <v>0</v>
      </c>
      <c r="AX816" s="259">
        <f>MAX('MDA1'!L816,'MDA2'!L816,'MDA3'!J816,'MDA3'!M816,'T1'!N816,'T2'!L816,T3_R1!M816,T3_R2!M816)</f>
        <v>0</v>
      </c>
      <c r="AY816" s="259">
        <f t="shared" si="92"/>
        <v>0</v>
      </c>
      <c r="AZ816" s="259">
        <f>MAX('MDA2'!J816,T816)</f>
        <v>0</v>
      </c>
      <c r="BA816" s="259">
        <f>MAX('MDA1'!K816,'MDA2'!K816,'MDA3'!I816,'MDA3'!L816,V816,AD816)</f>
        <v>0</v>
      </c>
      <c r="BB816" s="259">
        <f>MAX('MDA1'!L816,'MDA2'!L816,'MDA3'!J816,'MDA3'!M816,AF816)</f>
        <v>0</v>
      </c>
      <c r="BC816" s="259">
        <f t="shared" si="87"/>
        <v>0</v>
      </c>
      <c r="BD816" s="260">
        <f t="shared" si="88"/>
        <v>0</v>
      </c>
    </row>
    <row r="817" spans="1:56" x14ac:dyDescent="0.2">
      <c r="A817" s="10" t="str">
        <f>IF(COUNTRY_INFO!A817=0," ",COUNTRY_INFO!A817)</f>
        <v>Ethiopia</v>
      </c>
      <c r="B817" s="10" t="str">
        <f>IF(COUNTRY_INFO!B817=0," ",COUNTRY_INFO!B817)</f>
        <v>SomaliJarar</v>
      </c>
      <c r="C817" s="87" t="str">
        <f>IF(COUNTRY_INFO!C817=0," ",COUNTRY_INFO!C817)</f>
        <v>Yocale</v>
      </c>
      <c r="D817" s="67">
        <f>COUNTRY_INFO!L817</f>
        <v>0</v>
      </c>
      <c r="E817" s="61"/>
      <c r="F817" s="61"/>
      <c r="G817" s="11">
        <f>MAX('MDA1'!M817,'MDA2'!M817)</f>
        <v>0</v>
      </c>
      <c r="H817" s="11">
        <f>IF(AND(COUNTRY_INFO!H817&gt;0,COUNTRY_INFO!H817&lt;4),IF(D817&gt;MAX('MDA1'!M817,'MDA2'!M817),MAX('MDA1'!M817,'MDA2'!M817),D817),0)</f>
        <v>0</v>
      </c>
      <c r="I817" s="73">
        <f>IF(AND(COUNTRY_INFO!H817&gt;0,COUNTRY_INFO!H817&lt;4), IF(G817/D817*100&lt;&gt;0, IF(G817/D817*100&gt;100,100,G817/D817*100), "-"),0)</f>
        <v>0</v>
      </c>
      <c r="J817" s="67" t="str">
        <f>COUNTRY_INFO!M817</f>
        <v>Unknown</v>
      </c>
      <c r="K817" s="61"/>
      <c r="L817" s="61"/>
      <c r="M817" s="11">
        <f>MAX('MDA1'!M817,MAX('MDA3'!I817,'MDA3'!L817)+MAX('MDA3'!J817,'MDA3'!M817))</f>
        <v>0</v>
      </c>
      <c r="N817" s="11">
        <f>IF(AND(COUNTRY_INFO!I817&gt;0,COUNTRY_INFO!I817&lt;4),IF(J817&gt;MAX('MDA1'!M817,MAX('MDA3'!I817,'MDA3'!L817)+MAX('MDA3'!J817,'MDA3'!M817)),MAX('MDA1'!M817,MAX('MDA3'!I817,'MDA3'!L817)+MAX('MDA3'!J817,'MDA3'!M817)),J817),0)</f>
        <v>0</v>
      </c>
      <c r="O817" s="73">
        <f>IF(AND(COUNTRY_INFO!I817&gt;0,COUNTRY_INFO!I817&lt;4), IF(M817/J817*100&lt;&gt;0, IF(M817/J817*100&gt;100,100,M817/J817*100), "-"),0)</f>
        <v>0</v>
      </c>
      <c r="P817" s="67">
        <f>COUNTRY_INFO!N817</f>
        <v>0</v>
      </c>
      <c r="Q817" s="61"/>
      <c r="R817" s="61"/>
      <c r="S817" s="11">
        <f>SUM(MAX('MDA2'!J817, 'T1'!L817, MAX(T3_R1!K817, T3_R2!K817)), MAX('MDA1'!K817, 'MDA2'!K817, 'T1'!M817, MAX(T3_R1!L817, T3_R2!L817)), MAX('MDA1'!L817, 'MDA2'!L817, 'T1'!N817, MAX(T3_R1!M817, T3_R2!M817)))</f>
        <v>0</v>
      </c>
      <c r="T817" s="11">
        <f>IF(AND(COUNTRY_INFO!J817&gt;1,COUNTRY_INFO!J817&lt;4),IF(COUNTRY_INFO!E817&gt;MAX('MDA2'!J817,'T1'!L817,MAX(T3_R1!K817,T3_R2!K817)),MAX('MDA2'!J817,'T1'!L817,MAX(T3_R1!K817,T3_R2!K817)),COUNTRY_INFO!E817),0)</f>
        <v>0</v>
      </c>
      <c r="U817" s="217">
        <f>IF(AND(COUNTRY_INFO!J817&gt;1,COUNTRY_INFO!J817&lt;4), IF(T817/COUNTRY_INFO!E817*100&lt;&gt;0, IF(T817/COUNTRY_INFO!E817*100&gt;100,100,T817/COUNTRY_INFO!E817*100), "-"),0)</f>
        <v>0</v>
      </c>
      <c r="V817" s="11">
        <f>IF(AND(COUNTRY_INFO!J817&gt;1,COUNTRY_INFO!J817&lt;4),IF(COUNTRY_INFO!F817&gt;MAX('MDA1'!K817,'MDA2'!K817,'T1'!M817,MAX(T3_R1!L817,T3_R2!L817)),MAX('MDA1'!K817,'MDA2'!K817,'T1'!M817,MAX(T3_R1!L817,T3_R2!L817)),COUNTRY_INFO!F817),0)</f>
        <v>0</v>
      </c>
      <c r="W817" s="217">
        <f>IF(AND(COUNTRY_INFO!J817&gt;1,COUNTRY_INFO!J817&lt;4), IF(V817/COUNTRY_INFO!F817*100&lt;&gt;0, IF(V817/COUNTRY_INFO!F817*100&gt;100,100,V817/COUNTRY_INFO!F817*100), "-"),0)</f>
        <v>0</v>
      </c>
      <c r="X817" s="11">
        <f t="shared" si="89"/>
        <v>0</v>
      </c>
      <c r="Y817" s="73">
        <f>IF(AND(COUNTRY_INFO!J817&gt;1,COUNTRY_INFO!J817&lt;4), IF(S817/P817*100&lt;&gt;0, IF(X817/P817*100&gt;100,100,X817/P817*100), "-"),0)</f>
        <v>0</v>
      </c>
      <c r="Z817" s="67">
        <f>COUNTRY_INFO!O817</f>
        <v>112129</v>
      </c>
      <c r="AA817" s="61"/>
      <c r="AB817" s="61"/>
      <c r="AC817" s="11">
        <f>MAX('T1'!L817,'T2'!J817)+MAX('T1'!M817,'T2'!K817)+MAX('T1'!N817,'T2'!L817)</f>
        <v>41305</v>
      </c>
      <c r="AD817" s="11">
        <f>IF(COUNTRY_INFO!K817=1,IF(COUNTRY_INFO!F817*0.33&gt;MAX('T1'!M817,'T2'!K817),MAX('T1'!M817,'T2'!K817),COUNTRY_INFO!F817*0.33),IF(COUNTRY_INFO!K817=2,IF(COUNTRY_INFO!F817*0.5&gt;MAX('T1'!M817,'T2'!K817),MAX('T1'!M817,'T2'!K817),COUNTRY_INFO!F817*0.5),IF(COUNTRY_INFO!K817=3,IF(COUNTRY_INFO!F817&gt;MAX('T1'!M817,'T2'!K817),MAX('T1'!M817,'T2'!K817),COUNTRY_INFO!F817),0)))</f>
        <v>41305</v>
      </c>
      <c r="AE817" s="217">
        <f>IF(AND(COUNTRY_INFO!K817&gt;0,COUNTRY_INFO!K817&lt;4),IF(Z817&gt;0,IF(COUNTRY_INFO!K817=1, AD817/(COUNTRY_INFO!F817*0.33)*100, IF(COUNTRY_INFO!K817=2, AD817/(COUNTRY_INFO!F817*0.5)*100, IF(COUNTRY_INFO!K817=3, AD817/COUNTRY_INFO!F817*100))),"-"),0)</f>
        <v>97.408263371380059</v>
      </c>
      <c r="AF817" s="11">
        <f>IF(COUNTRY_INFO!K817=2,IF(COUNTRY_INFO!G817*0.2&gt;MAX('T1'!N817,'T2'!L817),MAX('T1'!N817,'T2'!L817),COUNTRY_INFO!G817*0.2),IF(COUNTRY_INFO!K817=3,IF(COUNTRY_INFO!G817&gt;MAX('T1'!N817,'T2'!L817),MAX('T1'!N817,'T2'!L817),COUNTRY_INFO!G817),0))</f>
        <v>0</v>
      </c>
      <c r="AG817" s="217">
        <f>IF(AND(COUNTRY_INFO!K817&gt;0,COUNTRY_INFO!K817&lt;4),IF(Z817&gt;0,IF(COUNTRY_INFO!K817=1, 0, IF(COUNTRY_INFO!K817=2, AF817/(COUNTRY_INFO!G817*0.2)*100, IF(COUNTRY_INFO!K817=3, AF817/COUNTRY_INFO!G817*100))),"-"),0)</f>
        <v>0</v>
      </c>
      <c r="AH817" s="11">
        <f t="shared" si="90"/>
        <v>41305</v>
      </c>
      <c r="AI817" s="73">
        <f>IF(AND(COUNTRY_INFO!K817&gt;0,COUNTRY_INFO!K817&lt;4), IF(AC817/Z817*100&lt;&gt;0, IF(AH817/Z817*100&gt;100,100,AH817/Z817*100), "-"),0)</f>
        <v>36.837035913991926</v>
      </c>
      <c r="AJ817" s="261"/>
      <c r="AK817" s="260">
        <f>IF(AND(D817&lt;&gt;0, D817&lt;&gt;"Unknown",D817&lt;&gt;"Stopped",D817&lt;&gt;"Not required"),D817/COUNTRY_INFO!D817, 0)</f>
        <v>0</v>
      </c>
      <c r="AL817" s="260">
        <f>IF(AND(J817&lt;&gt;0,J817&lt;&gt;"Unknown",J817&lt;&gt;"Stopped",J817&lt;&gt;"Not required"),J817/COUNTRY_INFO!D817, 0)</f>
        <v>0</v>
      </c>
      <c r="AM817" s="260">
        <f>IF(AND(P817&lt;&gt;0,P817&lt;&gt;"Unknown",P817&lt;&gt;"Not required"),P817/(COUNTRY_INFO!E817+COUNTRY_INFO!F817), 0)</f>
        <v>0</v>
      </c>
      <c r="AN817" s="260">
        <f>IF(AND(Z817&lt;&gt;0,Z817&lt;&gt;"Unknown",Z817&lt;&gt;"Not required"),IF(COUNTRY_INFO!K817=1,1,IF(COUNTRY_INFO!K817=2,0.5*COUNTRY_INFO!F817/(0.5*COUNTRY_INFO!F817+0.2*COUNTRY_INFO!G817),IF(COUNTRY_INFO!K817=3,COUNTRY_INFO!F817/(COUNTRY_INFO!F817+COUNTRY_INFO!G817)))),0)</f>
        <v>0.37817157024498571</v>
      </c>
      <c r="AO817" s="260">
        <f>IF(AND(Z817&lt;&gt;0,Z817&lt;&gt;"Unknown",Z817&lt;&gt;"Not required"),IF(COUNTRY_INFO!K817=1,0,IF(COUNTRY_INFO!K817=2,0.2*COUNTRY_INFO!G817/(0.5*COUNTRY_INFO!F817+0.2*COUNTRY_INFO!G817),IF(COUNTRY_INFO!K817=3,COUNTRY_INFO!G817/(COUNTRY_INFO!F817+COUNTRY_INFO!G817)))),0)</f>
        <v>0.62182842975501429</v>
      </c>
      <c r="AP817" s="259">
        <f>MAX(COUNTRY_INFO!D817*AK817*PROFILE!$G$7,COUNTRY_INFO!D817*AL817*PROFILE!$G$7)</f>
        <v>0</v>
      </c>
      <c r="AQ817" s="259">
        <f>MAX(COUNTRY_INFO!D817*AK817*PROFILE!$G$8,COUNTRY_INFO!D817*AL817*PROFILE!$G$8,COUNTRY_INFO!D817*AM817*PROFILE!$G$8)</f>
        <v>0</v>
      </c>
      <c r="AR817" s="259">
        <f>MAX(COUNTRY_INFO!D817*AK817*PROFILE!$G$9,COUNTRY_INFO!D817*AL817*PROFILE!$G$9,COUNTRY_INFO!D817*AM817*PROFILE!$G$9,IF(AND(DISTRICT!Z817&lt;&gt;"Unknown",Z817&lt;&gt;"Not required"),COUNTRY_INFO!O817*DISTRICT!AN817,0))</f>
        <v>42404</v>
      </c>
      <c r="AS817" s="259">
        <f>MAX(COUNTRY_INFO!D817*AK817*PROFILE!$G$10,COUNTRY_INFO!D817*AL817*PROFILE!$G$10,IF(AND(DISTRICT!Z817&lt;&gt;"Unknown",Z817&lt;&gt;"Not required"),COUNTRY_INFO!O817*DISTRICT!AO817,0))</f>
        <v>69725</v>
      </c>
      <c r="AT817" s="259">
        <f t="shared" si="91"/>
        <v>112129</v>
      </c>
      <c r="AU817" s="258" t="str">
        <f t="shared" si="86"/>
        <v>Y</v>
      </c>
      <c r="AV817" s="259">
        <f>MAX('MDA2'!J817,'T1'!L817,'T2'!J817,T3_R1!K817,T3_R2!K817)</f>
        <v>0</v>
      </c>
      <c r="AW817" s="259">
        <f>MAX('MDA1'!K817,'MDA2'!K817,'MDA3'!I817,'MDA3'!L817,'T1'!M817,'T2'!K817,T3_R1!L817,T3_R2!L817)</f>
        <v>41305</v>
      </c>
      <c r="AX817" s="259">
        <f>MAX('MDA1'!L817,'MDA2'!L817,'MDA3'!J817,'MDA3'!M817,'T1'!N817,'T2'!L817,T3_R1!M817,T3_R2!M817)</f>
        <v>0</v>
      </c>
      <c r="AY817" s="259">
        <f t="shared" si="92"/>
        <v>41305</v>
      </c>
      <c r="AZ817" s="259">
        <f>MAX('MDA2'!J817,T817)</f>
        <v>0</v>
      </c>
      <c r="BA817" s="259">
        <f>MAX('MDA1'!K817,'MDA2'!K817,'MDA3'!I817,'MDA3'!L817,V817,AD817)</f>
        <v>41305</v>
      </c>
      <c r="BB817" s="259">
        <f>MAX('MDA1'!L817,'MDA2'!L817,'MDA3'!J817,'MDA3'!M817,AF817)</f>
        <v>0</v>
      </c>
      <c r="BC817" s="259">
        <f t="shared" si="87"/>
        <v>41305</v>
      </c>
      <c r="BD817" s="260">
        <f t="shared" si="88"/>
        <v>36.837035913991926</v>
      </c>
    </row>
    <row r="818" spans="1:56" x14ac:dyDescent="0.2">
      <c r="A818" s="10" t="str">
        <f>IF(COUNTRY_INFO!A818=0," ",COUNTRY_INFO!A818)</f>
        <v>Ethiopia</v>
      </c>
      <c r="B818" s="10" t="str">
        <f>IF(COUNTRY_INFO!B818=0," ",COUNTRY_INFO!B818)</f>
        <v>SomaliLiban</v>
      </c>
      <c r="C818" s="87" t="str">
        <f>IF(COUNTRY_INFO!C818=0," ",COUNTRY_INFO!C818)</f>
        <v>Deka suftu</v>
      </c>
      <c r="D818" s="67">
        <f>COUNTRY_INFO!L818</f>
        <v>0</v>
      </c>
      <c r="E818" s="61"/>
      <c r="F818" s="61"/>
      <c r="G818" s="11">
        <f>MAX('MDA1'!M818,'MDA2'!M818)</f>
        <v>0</v>
      </c>
      <c r="H818" s="11">
        <f>IF(AND(COUNTRY_INFO!H818&gt;0,COUNTRY_INFO!H818&lt;4),IF(D818&gt;MAX('MDA1'!M818,'MDA2'!M818),MAX('MDA1'!M818,'MDA2'!M818),D818),0)</f>
        <v>0</v>
      </c>
      <c r="I818" s="73">
        <f>IF(AND(COUNTRY_INFO!H818&gt;0,COUNTRY_INFO!H818&lt;4), IF(G818/D818*100&lt;&gt;0, IF(G818/D818*100&gt;100,100,G818/D818*100), "-"),0)</f>
        <v>0</v>
      </c>
      <c r="J818" s="67" t="str">
        <f>COUNTRY_INFO!M818</f>
        <v>Unknown</v>
      </c>
      <c r="K818" s="61"/>
      <c r="L818" s="61"/>
      <c r="M818" s="11">
        <f>MAX('MDA1'!M818,MAX('MDA3'!I818,'MDA3'!L818)+MAX('MDA3'!J818,'MDA3'!M818))</f>
        <v>0</v>
      </c>
      <c r="N818" s="11">
        <f>IF(AND(COUNTRY_INFO!I818&gt;0,COUNTRY_INFO!I818&lt;4),IF(J818&gt;MAX('MDA1'!M818,MAX('MDA3'!I818,'MDA3'!L818)+MAX('MDA3'!J818,'MDA3'!M818)),MAX('MDA1'!M818,MAX('MDA3'!I818,'MDA3'!L818)+MAX('MDA3'!J818,'MDA3'!M818)),J818),0)</f>
        <v>0</v>
      </c>
      <c r="O818" s="73">
        <f>IF(AND(COUNTRY_INFO!I818&gt;0,COUNTRY_INFO!I818&lt;4), IF(M818/J818*100&lt;&gt;0, IF(M818/J818*100&gt;100,100,M818/J818*100), "-"),0)</f>
        <v>0</v>
      </c>
      <c r="P818" s="67" t="str">
        <f>COUNTRY_INFO!N818</f>
        <v>Unknown</v>
      </c>
      <c r="Q818" s="61"/>
      <c r="R818" s="61"/>
      <c r="S818" s="11">
        <f>SUM(MAX('MDA2'!J818, 'T1'!L818, MAX(T3_R1!K818, T3_R2!K818)), MAX('MDA1'!K818, 'MDA2'!K818, 'T1'!M818, MAX(T3_R1!L818, T3_R2!L818)), MAX('MDA1'!L818, 'MDA2'!L818, 'T1'!N818, MAX(T3_R1!M818, T3_R2!M818)))</f>
        <v>0</v>
      </c>
      <c r="T818" s="11">
        <f>IF(AND(COUNTRY_INFO!J818&gt;1,COUNTRY_INFO!J818&lt;4),IF(COUNTRY_INFO!E818&gt;MAX('MDA2'!J818,'T1'!L818,MAX(T3_R1!K818,T3_R2!K818)),MAX('MDA2'!J818,'T1'!L818,MAX(T3_R1!K818,T3_R2!K818)),COUNTRY_INFO!E818),0)</f>
        <v>0</v>
      </c>
      <c r="U818" s="217">
        <f>IF(AND(COUNTRY_INFO!J818&gt;1,COUNTRY_INFO!J818&lt;4), IF(T818/COUNTRY_INFO!E818*100&lt;&gt;0, IF(T818/COUNTRY_INFO!E818*100&gt;100,100,T818/COUNTRY_INFO!E818*100), "-"),0)</f>
        <v>0</v>
      </c>
      <c r="V818" s="11">
        <f>IF(AND(COUNTRY_INFO!J818&gt;1,COUNTRY_INFO!J818&lt;4),IF(COUNTRY_INFO!F818&gt;MAX('MDA1'!K818,'MDA2'!K818,'T1'!M818,MAX(T3_R1!L818,T3_R2!L818)),MAX('MDA1'!K818,'MDA2'!K818,'T1'!M818,MAX(T3_R1!L818,T3_R2!L818)),COUNTRY_INFO!F818),0)</f>
        <v>0</v>
      </c>
      <c r="W818" s="217">
        <f>IF(AND(COUNTRY_INFO!J818&gt;1,COUNTRY_INFO!J818&lt;4), IF(V818/COUNTRY_INFO!F818*100&lt;&gt;0, IF(V818/COUNTRY_INFO!F818*100&gt;100,100,V818/COUNTRY_INFO!F818*100), "-"),0)</f>
        <v>0</v>
      </c>
      <c r="X818" s="11">
        <f t="shared" si="89"/>
        <v>0</v>
      </c>
      <c r="Y818" s="73">
        <f>IF(AND(COUNTRY_INFO!J818&gt;1,COUNTRY_INFO!J818&lt;4), IF(S818/P818*100&lt;&gt;0, IF(X818/P818*100&gt;100,100,X818/P818*100), "-"),0)</f>
        <v>0</v>
      </c>
      <c r="Z818" s="67" t="str">
        <f>COUNTRY_INFO!O818</f>
        <v>Unknown</v>
      </c>
      <c r="AA818" s="61"/>
      <c r="AB818" s="61"/>
      <c r="AC818" s="11">
        <f>MAX('T1'!L818,'T2'!J818)+MAX('T1'!M818,'T2'!K818)+MAX('T1'!N818,'T2'!L818)</f>
        <v>0</v>
      </c>
      <c r="AD818" s="11">
        <f>IF(COUNTRY_INFO!K818=1,IF(COUNTRY_INFO!F818*0.33&gt;MAX('T1'!M818,'T2'!K818),MAX('T1'!M818,'T2'!K818),COUNTRY_INFO!F818*0.33),IF(COUNTRY_INFO!K818=2,IF(COUNTRY_INFO!F818*0.5&gt;MAX('T1'!M818,'T2'!K818),MAX('T1'!M818,'T2'!K818),COUNTRY_INFO!F818*0.5),IF(COUNTRY_INFO!K818=3,IF(COUNTRY_INFO!F818&gt;MAX('T1'!M818,'T2'!K818),MAX('T1'!M818,'T2'!K818),COUNTRY_INFO!F818),0)))</f>
        <v>0</v>
      </c>
      <c r="AE818" s="217">
        <f>IF(AND(COUNTRY_INFO!K818&gt;0,COUNTRY_INFO!K818&lt;4),IF(Z818&gt;0,IF(COUNTRY_INFO!K818=1, AD818/(COUNTRY_INFO!F818*0.33)*100, IF(COUNTRY_INFO!K818=2, AD818/(COUNTRY_INFO!F818*0.5)*100, IF(COUNTRY_INFO!K818=3, AD818/COUNTRY_INFO!F818*100))),"-"),0)</f>
        <v>0</v>
      </c>
      <c r="AF818" s="11">
        <f>IF(COUNTRY_INFO!K818=2,IF(COUNTRY_INFO!G818*0.2&gt;MAX('T1'!N818,'T2'!L818),MAX('T1'!N818,'T2'!L818),COUNTRY_INFO!G818*0.2),IF(COUNTRY_INFO!K818=3,IF(COUNTRY_INFO!G818&gt;MAX('T1'!N818,'T2'!L818),MAX('T1'!N818,'T2'!L818),COUNTRY_INFO!G818),0))</f>
        <v>0</v>
      </c>
      <c r="AG818" s="217">
        <f>IF(AND(COUNTRY_INFO!K818&gt;0,COUNTRY_INFO!K818&lt;4),IF(Z818&gt;0,IF(COUNTRY_INFO!K818=1, 0, IF(COUNTRY_INFO!K818=2, AF818/(COUNTRY_INFO!G818*0.2)*100, IF(COUNTRY_INFO!K818=3, AF818/COUNTRY_INFO!G818*100))),"-"),0)</f>
        <v>0</v>
      </c>
      <c r="AH818" s="11">
        <f t="shared" si="90"/>
        <v>0</v>
      </c>
      <c r="AI818" s="73">
        <f>IF(AND(COUNTRY_INFO!K818&gt;0,COUNTRY_INFO!K818&lt;4), IF(AC818/Z818*100&lt;&gt;0, IF(AH818/Z818*100&gt;100,100,AH818/Z818*100), "-"),0)</f>
        <v>0</v>
      </c>
      <c r="AJ818" s="261"/>
      <c r="AK818" s="260">
        <f>IF(AND(D818&lt;&gt;0, D818&lt;&gt;"Unknown",D818&lt;&gt;"Stopped",D818&lt;&gt;"Not required"),D818/COUNTRY_INFO!D818, 0)</f>
        <v>0</v>
      </c>
      <c r="AL818" s="260">
        <f>IF(AND(J818&lt;&gt;0,J818&lt;&gt;"Unknown",J818&lt;&gt;"Stopped",J818&lt;&gt;"Not required"),J818/COUNTRY_INFO!D818, 0)</f>
        <v>0</v>
      </c>
      <c r="AM818" s="260">
        <f>IF(AND(P818&lt;&gt;0,P818&lt;&gt;"Unknown",P818&lt;&gt;"Not required"),P818/(COUNTRY_INFO!E818+COUNTRY_INFO!F818), 0)</f>
        <v>0</v>
      </c>
      <c r="AN818" s="260">
        <f>IF(AND(Z818&lt;&gt;0,Z818&lt;&gt;"Unknown",Z818&lt;&gt;"Not required"),IF(COUNTRY_INFO!K818=1,1,IF(COUNTRY_INFO!K818=2,0.5*COUNTRY_INFO!F818/(0.5*COUNTRY_INFO!F818+0.2*COUNTRY_INFO!G818),IF(COUNTRY_INFO!K818=3,COUNTRY_INFO!F818/(COUNTRY_INFO!F818+COUNTRY_INFO!G818)))),0)</f>
        <v>0</v>
      </c>
      <c r="AO818" s="260">
        <f>IF(AND(Z818&lt;&gt;0,Z818&lt;&gt;"Unknown",Z818&lt;&gt;"Not required"),IF(COUNTRY_INFO!K818=1,0,IF(COUNTRY_INFO!K818=2,0.2*COUNTRY_INFO!G818/(0.5*COUNTRY_INFO!F818+0.2*COUNTRY_INFO!G818),IF(COUNTRY_INFO!K818=3,COUNTRY_INFO!G818/(COUNTRY_INFO!F818+COUNTRY_INFO!G818)))),0)</f>
        <v>0</v>
      </c>
      <c r="AP818" s="259">
        <f>MAX(COUNTRY_INFO!D818*AK818*PROFILE!$G$7,COUNTRY_INFO!D818*AL818*PROFILE!$G$7)</f>
        <v>0</v>
      </c>
      <c r="AQ818" s="259">
        <f>MAX(COUNTRY_INFO!D818*AK818*PROFILE!$G$8,COUNTRY_INFO!D818*AL818*PROFILE!$G$8,COUNTRY_INFO!D818*AM818*PROFILE!$G$8)</f>
        <v>0</v>
      </c>
      <c r="AR818" s="259">
        <f>MAX(COUNTRY_INFO!D818*AK818*PROFILE!$G$9,COUNTRY_INFO!D818*AL818*PROFILE!$G$9,COUNTRY_INFO!D818*AM818*PROFILE!$G$9,IF(AND(DISTRICT!Z818&lt;&gt;"Unknown",Z818&lt;&gt;"Not required"),COUNTRY_INFO!O818*DISTRICT!AN818,0))</f>
        <v>0</v>
      </c>
      <c r="AS818" s="259">
        <f>MAX(COUNTRY_INFO!D818*AK818*PROFILE!$G$10,COUNTRY_INFO!D818*AL818*PROFILE!$G$10,IF(AND(DISTRICT!Z818&lt;&gt;"Unknown",Z818&lt;&gt;"Not required"),COUNTRY_INFO!O818*DISTRICT!AO818,0))</f>
        <v>0</v>
      </c>
      <c r="AT818" s="259">
        <f t="shared" si="91"/>
        <v>0</v>
      </c>
      <c r="AU818" s="258">
        <f t="shared" si="86"/>
        <v>0</v>
      </c>
      <c r="AV818" s="259">
        <f>MAX('MDA2'!J818,'T1'!L818,'T2'!J818,T3_R1!K818,T3_R2!K818)</f>
        <v>0</v>
      </c>
      <c r="AW818" s="259">
        <f>MAX('MDA1'!K818,'MDA2'!K818,'MDA3'!I818,'MDA3'!L818,'T1'!M818,'T2'!K818,T3_R1!L818,T3_R2!L818)</f>
        <v>0</v>
      </c>
      <c r="AX818" s="259">
        <f>MAX('MDA1'!L818,'MDA2'!L818,'MDA3'!J818,'MDA3'!M818,'T1'!N818,'T2'!L818,T3_R1!M818,T3_R2!M818)</f>
        <v>0</v>
      </c>
      <c r="AY818" s="259">
        <f t="shared" si="92"/>
        <v>0</v>
      </c>
      <c r="AZ818" s="259">
        <f>MAX('MDA2'!J818,T818)</f>
        <v>0</v>
      </c>
      <c r="BA818" s="259">
        <f>MAX('MDA1'!K818,'MDA2'!K818,'MDA3'!I818,'MDA3'!L818,V818,AD818)</f>
        <v>0</v>
      </c>
      <c r="BB818" s="259">
        <f>MAX('MDA1'!L818,'MDA2'!L818,'MDA3'!J818,'MDA3'!M818,AF818)</f>
        <v>0</v>
      </c>
      <c r="BC818" s="259">
        <f t="shared" si="87"/>
        <v>0</v>
      </c>
      <c r="BD818" s="260">
        <f t="shared" si="88"/>
        <v>0</v>
      </c>
    </row>
    <row r="819" spans="1:56" x14ac:dyDescent="0.2">
      <c r="A819" s="10" t="str">
        <f>IF(COUNTRY_INFO!A819=0," ",COUNTRY_INFO!A819)</f>
        <v>Ethiopia</v>
      </c>
      <c r="B819" s="10" t="str">
        <f>IF(COUNTRY_INFO!B819=0," ",COUNTRY_INFO!B819)</f>
        <v>SomaliLiban</v>
      </c>
      <c r="C819" s="87" t="str">
        <f>IF(COUNTRY_INFO!C819=0," ",COUNTRY_INFO!C819)</f>
        <v>Doloado</v>
      </c>
      <c r="D819" s="67">
        <f>COUNTRY_INFO!L819</f>
        <v>0</v>
      </c>
      <c r="E819" s="61"/>
      <c r="F819" s="61"/>
      <c r="G819" s="11">
        <f>MAX('MDA1'!M819,'MDA2'!M819)</f>
        <v>0</v>
      </c>
      <c r="H819" s="11">
        <f>IF(AND(COUNTRY_INFO!H819&gt;0,COUNTRY_INFO!H819&lt;4),IF(D819&gt;MAX('MDA1'!M819,'MDA2'!M819),MAX('MDA1'!M819,'MDA2'!M819),D819),0)</f>
        <v>0</v>
      </c>
      <c r="I819" s="73">
        <f>IF(AND(COUNTRY_INFO!H819&gt;0,COUNTRY_INFO!H819&lt;4), IF(G819/D819*100&lt;&gt;0, IF(G819/D819*100&gt;100,100,G819/D819*100), "-"),0)</f>
        <v>0</v>
      </c>
      <c r="J819" s="67" t="str">
        <f>COUNTRY_INFO!M819</f>
        <v>Unknown</v>
      </c>
      <c r="K819" s="61"/>
      <c r="L819" s="61"/>
      <c r="M819" s="11">
        <f>MAX('MDA1'!M819,MAX('MDA3'!I819,'MDA3'!L819)+MAX('MDA3'!J819,'MDA3'!M819))</f>
        <v>0</v>
      </c>
      <c r="N819" s="11">
        <f>IF(AND(COUNTRY_INFO!I819&gt;0,COUNTRY_INFO!I819&lt;4),IF(J819&gt;MAX('MDA1'!M819,MAX('MDA3'!I819,'MDA3'!L819)+MAX('MDA3'!J819,'MDA3'!M819)),MAX('MDA1'!M819,MAX('MDA3'!I819,'MDA3'!L819)+MAX('MDA3'!J819,'MDA3'!M819)),J819),0)</f>
        <v>0</v>
      </c>
      <c r="O819" s="73">
        <f>IF(AND(COUNTRY_INFO!I819&gt;0,COUNTRY_INFO!I819&lt;4), IF(M819/J819*100&lt;&gt;0, IF(M819/J819*100&gt;100,100,M819/J819*100), "-"),0)</f>
        <v>0</v>
      </c>
      <c r="P819" s="67" t="str">
        <f>COUNTRY_INFO!N819</f>
        <v>Unknown</v>
      </c>
      <c r="Q819" s="61"/>
      <c r="R819" s="61"/>
      <c r="S819" s="11">
        <f>SUM(MAX('MDA2'!J819, 'T1'!L819, MAX(T3_R1!K819, T3_R2!K819)), MAX('MDA1'!K819, 'MDA2'!K819, 'T1'!M819, MAX(T3_R1!L819, T3_R2!L819)), MAX('MDA1'!L819, 'MDA2'!L819, 'T1'!N819, MAX(T3_R1!M819, T3_R2!M819)))</f>
        <v>0</v>
      </c>
      <c r="T819" s="11">
        <f>IF(AND(COUNTRY_INFO!J819&gt;1,COUNTRY_INFO!J819&lt;4),IF(COUNTRY_INFO!E819&gt;MAX('MDA2'!J819,'T1'!L819,MAX(T3_R1!K819,T3_R2!K819)),MAX('MDA2'!J819,'T1'!L819,MAX(T3_R1!K819,T3_R2!K819)),COUNTRY_INFO!E819),0)</f>
        <v>0</v>
      </c>
      <c r="U819" s="217">
        <f>IF(AND(COUNTRY_INFO!J819&gt;1,COUNTRY_INFO!J819&lt;4), IF(T819/COUNTRY_INFO!E819*100&lt;&gt;0, IF(T819/COUNTRY_INFO!E819*100&gt;100,100,T819/COUNTRY_INFO!E819*100), "-"),0)</f>
        <v>0</v>
      </c>
      <c r="V819" s="11">
        <f>IF(AND(COUNTRY_INFO!J819&gt;1,COUNTRY_INFO!J819&lt;4),IF(COUNTRY_INFO!F819&gt;MAX('MDA1'!K819,'MDA2'!K819,'T1'!M819,MAX(T3_R1!L819,T3_R2!L819)),MAX('MDA1'!K819,'MDA2'!K819,'T1'!M819,MAX(T3_R1!L819,T3_R2!L819)),COUNTRY_INFO!F819),0)</f>
        <v>0</v>
      </c>
      <c r="W819" s="217">
        <f>IF(AND(COUNTRY_INFO!J819&gt;1,COUNTRY_INFO!J819&lt;4), IF(V819/COUNTRY_INFO!F819*100&lt;&gt;0, IF(V819/COUNTRY_INFO!F819*100&gt;100,100,V819/COUNTRY_INFO!F819*100), "-"),0)</f>
        <v>0</v>
      </c>
      <c r="X819" s="11">
        <f t="shared" si="89"/>
        <v>0</v>
      </c>
      <c r="Y819" s="73">
        <f>IF(AND(COUNTRY_INFO!J819&gt;1,COUNTRY_INFO!J819&lt;4), IF(S819/P819*100&lt;&gt;0, IF(X819/P819*100&gt;100,100,X819/P819*100), "-"),0)</f>
        <v>0</v>
      </c>
      <c r="Z819" s="67" t="str">
        <f>COUNTRY_INFO!O819</f>
        <v>Unknown</v>
      </c>
      <c r="AA819" s="61"/>
      <c r="AB819" s="61"/>
      <c r="AC819" s="11">
        <f>MAX('T1'!L819,'T2'!J819)+MAX('T1'!M819,'T2'!K819)+MAX('T1'!N819,'T2'!L819)</f>
        <v>0</v>
      </c>
      <c r="AD819" s="11">
        <f>IF(COUNTRY_INFO!K819=1,IF(COUNTRY_INFO!F819*0.33&gt;MAX('T1'!M819,'T2'!K819),MAX('T1'!M819,'T2'!K819),COUNTRY_INFO!F819*0.33),IF(COUNTRY_INFO!K819=2,IF(COUNTRY_INFO!F819*0.5&gt;MAX('T1'!M819,'T2'!K819),MAX('T1'!M819,'T2'!K819),COUNTRY_INFO!F819*0.5),IF(COUNTRY_INFO!K819=3,IF(COUNTRY_INFO!F819&gt;MAX('T1'!M819,'T2'!K819),MAX('T1'!M819,'T2'!K819),COUNTRY_INFO!F819),0)))</f>
        <v>0</v>
      </c>
      <c r="AE819" s="217">
        <f>IF(AND(COUNTRY_INFO!K819&gt;0,COUNTRY_INFO!K819&lt;4),IF(Z819&gt;0,IF(COUNTRY_INFO!K819=1, AD819/(COUNTRY_INFO!F819*0.33)*100, IF(COUNTRY_INFO!K819=2, AD819/(COUNTRY_INFO!F819*0.5)*100, IF(COUNTRY_INFO!K819=3, AD819/COUNTRY_INFO!F819*100))),"-"),0)</f>
        <v>0</v>
      </c>
      <c r="AF819" s="11">
        <f>IF(COUNTRY_INFO!K819=2,IF(COUNTRY_INFO!G819*0.2&gt;MAX('T1'!N819,'T2'!L819),MAX('T1'!N819,'T2'!L819),COUNTRY_INFO!G819*0.2),IF(COUNTRY_INFO!K819=3,IF(COUNTRY_INFO!G819&gt;MAX('T1'!N819,'T2'!L819),MAX('T1'!N819,'T2'!L819),COUNTRY_INFO!G819),0))</f>
        <v>0</v>
      </c>
      <c r="AG819" s="217">
        <f>IF(AND(COUNTRY_INFO!K819&gt;0,COUNTRY_INFO!K819&lt;4),IF(Z819&gt;0,IF(COUNTRY_INFO!K819=1, 0, IF(COUNTRY_INFO!K819=2, AF819/(COUNTRY_INFO!G819*0.2)*100, IF(COUNTRY_INFO!K819=3, AF819/COUNTRY_INFO!G819*100))),"-"),0)</f>
        <v>0</v>
      </c>
      <c r="AH819" s="11">
        <f t="shared" si="90"/>
        <v>0</v>
      </c>
      <c r="AI819" s="73">
        <f>IF(AND(COUNTRY_INFO!K819&gt;0,COUNTRY_INFO!K819&lt;4), IF(AC819/Z819*100&lt;&gt;0, IF(AH819/Z819*100&gt;100,100,AH819/Z819*100), "-"),0)</f>
        <v>0</v>
      </c>
      <c r="AJ819" s="261"/>
      <c r="AK819" s="260">
        <f>IF(AND(D819&lt;&gt;0, D819&lt;&gt;"Unknown",D819&lt;&gt;"Stopped",D819&lt;&gt;"Not required"),D819/COUNTRY_INFO!D819, 0)</f>
        <v>0</v>
      </c>
      <c r="AL819" s="260">
        <f>IF(AND(J819&lt;&gt;0,J819&lt;&gt;"Unknown",J819&lt;&gt;"Stopped",J819&lt;&gt;"Not required"),J819/COUNTRY_INFO!D819, 0)</f>
        <v>0</v>
      </c>
      <c r="AM819" s="260">
        <f>IF(AND(P819&lt;&gt;0,P819&lt;&gt;"Unknown",P819&lt;&gt;"Not required"),P819/(COUNTRY_INFO!E819+COUNTRY_INFO!F819), 0)</f>
        <v>0</v>
      </c>
      <c r="AN819" s="260">
        <f>IF(AND(Z819&lt;&gt;0,Z819&lt;&gt;"Unknown",Z819&lt;&gt;"Not required"),IF(COUNTRY_INFO!K819=1,1,IF(COUNTRY_INFO!K819=2,0.5*COUNTRY_INFO!F819/(0.5*COUNTRY_INFO!F819+0.2*COUNTRY_INFO!G819),IF(COUNTRY_INFO!K819=3,COUNTRY_INFO!F819/(COUNTRY_INFO!F819+COUNTRY_INFO!G819)))),0)</f>
        <v>0</v>
      </c>
      <c r="AO819" s="260">
        <f>IF(AND(Z819&lt;&gt;0,Z819&lt;&gt;"Unknown",Z819&lt;&gt;"Not required"),IF(COUNTRY_INFO!K819=1,0,IF(COUNTRY_INFO!K819=2,0.2*COUNTRY_INFO!G819/(0.5*COUNTRY_INFO!F819+0.2*COUNTRY_INFO!G819),IF(COUNTRY_INFO!K819=3,COUNTRY_INFO!G819/(COUNTRY_INFO!F819+COUNTRY_INFO!G819)))),0)</f>
        <v>0</v>
      </c>
      <c r="AP819" s="259">
        <f>MAX(COUNTRY_INFO!D819*AK819*PROFILE!$G$7,COUNTRY_INFO!D819*AL819*PROFILE!$G$7)</f>
        <v>0</v>
      </c>
      <c r="AQ819" s="259">
        <f>MAX(COUNTRY_INFO!D819*AK819*PROFILE!$G$8,COUNTRY_INFO!D819*AL819*PROFILE!$G$8,COUNTRY_INFO!D819*AM819*PROFILE!$G$8)</f>
        <v>0</v>
      </c>
      <c r="AR819" s="259">
        <f>MAX(COUNTRY_INFO!D819*AK819*PROFILE!$G$9,COUNTRY_INFO!D819*AL819*PROFILE!$G$9,COUNTRY_INFO!D819*AM819*PROFILE!$G$9,IF(AND(DISTRICT!Z819&lt;&gt;"Unknown",Z819&lt;&gt;"Not required"),COUNTRY_INFO!O819*DISTRICT!AN819,0))</f>
        <v>0</v>
      </c>
      <c r="AS819" s="259">
        <f>MAX(COUNTRY_INFO!D819*AK819*PROFILE!$G$10,COUNTRY_INFO!D819*AL819*PROFILE!$G$10,IF(AND(DISTRICT!Z819&lt;&gt;"Unknown",Z819&lt;&gt;"Not required"),COUNTRY_INFO!O819*DISTRICT!AO819,0))</f>
        <v>0</v>
      </c>
      <c r="AT819" s="259">
        <f t="shared" si="91"/>
        <v>0</v>
      </c>
      <c r="AU819" s="258">
        <f t="shared" si="86"/>
        <v>0</v>
      </c>
      <c r="AV819" s="259">
        <f>MAX('MDA2'!J819,'T1'!L819,'T2'!J819,T3_R1!K819,T3_R2!K819)</f>
        <v>0</v>
      </c>
      <c r="AW819" s="259">
        <f>MAX('MDA1'!K819,'MDA2'!K819,'MDA3'!I819,'MDA3'!L819,'T1'!M819,'T2'!K819,T3_R1!L819,T3_R2!L819)</f>
        <v>0</v>
      </c>
      <c r="AX819" s="259">
        <f>MAX('MDA1'!L819,'MDA2'!L819,'MDA3'!J819,'MDA3'!M819,'T1'!N819,'T2'!L819,T3_R1!M819,T3_R2!M819)</f>
        <v>0</v>
      </c>
      <c r="AY819" s="259">
        <f t="shared" si="92"/>
        <v>0</v>
      </c>
      <c r="AZ819" s="259">
        <f>MAX('MDA2'!J819,T819)</f>
        <v>0</v>
      </c>
      <c r="BA819" s="259">
        <f>MAX('MDA1'!K819,'MDA2'!K819,'MDA3'!I819,'MDA3'!L819,V819,AD819)</f>
        <v>0</v>
      </c>
      <c r="BB819" s="259">
        <f>MAX('MDA1'!L819,'MDA2'!L819,'MDA3'!J819,'MDA3'!M819,AF819)</f>
        <v>0</v>
      </c>
      <c r="BC819" s="259">
        <f t="shared" si="87"/>
        <v>0</v>
      </c>
      <c r="BD819" s="260">
        <f t="shared" si="88"/>
        <v>0</v>
      </c>
    </row>
    <row r="820" spans="1:56" x14ac:dyDescent="0.2">
      <c r="A820" s="10" t="str">
        <f>IF(COUNTRY_INFO!A820=0," ",COUNTRY_INFO!A820)</f>
        <v>Ethiopia</v>
      </c>
      <c r="B820" s="10" t="str">
        <f>IF(COUNTRY_INFO!B820=0," ",COUNTRY_INFO!B820)</f>
        <v>SomaliLiban</v>
      </c>
      <c r="C820" s="87" t="str">
        <f>IF(COUNTRY_INFO!C820=0," ",COUNTRY_INFO!C820)</f>
        <v>Filtu</v>
      </c>
      <c r="D820" s="67">
        <f>COUNTRY_INFO!L820</f>
        <v>0</v>
      </c>
      <c r="E820" s="61"/>
      <c r="F820" s="61"/>
      <c r="G820" s="11">
        <f>MAX('MDA1'!M820,'MDA2'!M820)</f>
        <v>0</v>
      </c>
      <c r="H820" s="11">
        <f>IF(AND(COUNTRY_INFO!H820&gt;0,COUNTRY_INFO!H820&lt;4),IF(D820&gt;MAX('MDA1'!M820,'MDA2'!M820),MAX('MDA1'!M820,'MDA2'!M820),D820),0)</f>
        <v>0</v>
      </c>
      <c r="I820" s="73">
        <f>IF(AND(COUNTRY_INFO!H820&gt;0,COUNTRY_INFO!H820&lt;4), IF(G820/D820*100&lt;&gt;0, IF(G820/D820*100&gt;100,100,G820/D820*100), "-"),0)</f>
        <v>0</v>
      </c>
      <c r="J820" s="67" t="str">
        <f>COUNTRY_INFO!M820</f>
        <v>Unknown</v>
      </c>
      <c r="K820" s="61"/>
      <c r="L820" s="61"/>
      <c r="M820" s="11">
        <f>MAX('MDA1'!M820,MAX('MDA3'!I820,'MDA3'!L820)+MAX('MDA3'!J820,'MDA3'!M820))</f>
        <v>0</v>
      </c>
      <c r="N820" s="11">
        <f>IF(AND(COUNTRY_INFO!I820&gt;0,COUNTRY_INFO!I820&lt;4),IF(J820&gt;MAX('MDA1'!M820,MAX('MDA3'!I820,'MDA3'!L820)+MAX('MDA3'!J820,'MDA3'!M820)),MAX('MDA1'!M820,MAX('MDA3'!I820,'MDA3'!L820)+MAX('MDA3'!J820,'MDA3'!M820)),J820),0)</f>
        <v>0</v>
      </c>
      <c r="O820" s="73">
        <f>IF(AND(COUNTRY_INFO!I820&gt;0,COUNTRY_INFO!I820&lt;4), IF(M820/J820*100&lt;&gt;0, IF(M820/J820*100&gt;100,100,M820/J820*100), "-"),0)</f>
        <v>0</v>
      </c>
      <c r="P820" s="67" t="str">
        <f>COUNTRY_INFO!N820</f>
        <v>Unknown</v>
      </c>
      <c r="Q820" s="61"/>
      <c r="R820" s="61"/>
      <c r="S820" s="11">
        <f>SUM(MAX('MDA2'!J820, 'T1'!L820, MAX(T3_R1!K820, T3_R2!K820)), MAX('MDA1'!K820, 'MDA2'!K820, 'T1'!M820, MAX(T3_R1!L820, T3_R2!L820)), MAX('MDA1'!L820, 'MDA2'!L820, 'T1'!N820, MAX(T3_R1!M820, T3_R2!M820)))</f>
        <v>0</v>
      </c>
      <c r="T820" s="11">
        <f>IF(AND(COUNTRY_INFO!J820&gt;1,COUNTRY_INFO!J820&lt;4),IF(COUNTRY_INFO!E820&gt;MAX('MDA2'!J820,'T1'!L820,MAX(T3_R1!K820,T3_R2!K820)),MAX('MDA2'!J820,'T1'!L820,MAX(T3_R1!K820,T3_R2!K820)),COUNTRY_INFO!E820),0)</f>
        <v>0</v>
      </c>
      <c r="U820" s="217">
        <f>IF(AND(COUNTRY_INFO!J820&gt;1,COUNTRY_INFO!J820&lt;4), IF(T820/COUNTRY_INFO!E820*100&lt;&gt;0, IF(T820/COUNTRY_INFO!E820*100&gt;100,100,T820/COUNTRY_INFO!E820*100), "-"),0)</f>
        <v>0</v>
      </c>
      <c r="V820" s="11">
        <f>IF(AND(COUNTRY_INFO!J820&gt;1,COUNTRY_INFO!J820&lt;4),IF(COUNTRY_INFO!F820&gt;MAX('MDA1'!K820,'MDA2'!K820,'T1'!M820,MAX(T3_R1!L820,T3_R2!L820)),MAX('MDA1'!K820,'MDA2'!K820,'T1'!M820,MAX(T3_R1!L820,T3_R2!L820)),COUNTRY_INFO!F820),0)</f>
        <v>0</v>
      </c>
      <c r="W820" s="217">
        <f>IF(AND(COUNTRY_INFO!J820&gt;1,COUNTRY_INFO!J820&lt;4), IF(V820/COUNTRY_INFO!F820*100&lt;&gt;0, IF(V820/COUNTRY_INFO!F820*100&gt;100,100,V820/COUNTRY_INFO!F820*100), "-"),0)</f>
        <v>0</v>
      </c>
      <c r="X820" s="11">
        <f t="shared" si="89"/>
        <v>0</v>
      </c>
      <c r="Y820" s="73">
        <f>IF(AND(COUNTRY_INFO!J820&gt;1,COUNTRY_INFO!J820&lt;4), IF(S820/P820*100&lt;&gt;0, IF(X820/P820*100&gt;100,100,X820/P820*100), "-"),0)</f>
        <v>0</v>
      </c>
      <c r="Z820" s="67" t="str">
        <f>COUNTRY_INFO!O820</f>
        <v>Unknown</v>
      </c>
      <c r="AA820" s="61"/>
      <c r="AB820" s="61"/>
      <c r="AC820" s="11">
        <f>MAX('T1'!L820,'T2'!J820)+MAX('T1'!M820,'T2'!K820)+MAX('T1'!N820,'T2'!L820)</f>
        <v>0</v>
      </c>
      <c r="AD820" s="11">
        <f>IF(COUNTRY_INFO!K820=1,IF(COUNTRY_INFO!F820*0.33&gt;MAX('T1'!M820,'T2'!K820),MAX('T1'!M820,'T2'!K820),COUNTRY_INFO!F820*0.33),IF(COUNTRY_INFO!K820=2,IF(COUNTRY_INFO!F820*0.5&gt;MAX('T1'!M820,'T2'!K820),MAX('T1'!M820,'T2'!K820),COUNTRY_INFO!F820*0.5),IF(COUNTRY_INFO!K820=3,IF(COUNTRY_INFO!F820&gt;MAX('T1'!M820,'T2'!K820),MAX('T1'!M820,'T2'!K820),COUNTRY_INFO!F820),0)))</f>
        <v>0</v>
      </c>
      <c r="AE820" s="217">
        <f>IF(AND(COUNTRY_INFO!K820&gt;0,COUNTRY_INFO!K820&lt;4),IF(Z820&gt;0,IF(COUNTRY_INFO!K820=1, AD820/(COUNTRY_INFO!F820*0.33)*100, IF(COUNTRY_INFO!K820=2, AD820/(COUNTRY_INFO!F820*0.5)*100, IF(COUNTRY_INFO!K820=3, AD820/COUNTRY_INFO!F820*100))),"-"),0)</f>
        <v>0</v>
      </c>
      <c r="AF820" s="11">
        <f>IF(COUNTRY_INFO!K820=2,IF(COUNTRY_INFO!G820*0.2&gt;MAX('T1'!N820,'T2'!L820),MAX('T1'!N820,'T2'!L820),COUNTRY_INFO!G820*0.2),IF(COUNTRY_INFO!K820=3,IF(COUNTRY_INFO!G820&gt;MAX('T1'!N820,'T2'!L820),MAX('T1'!N820,'T2'!L820),COUNTRY_INFO!G820),0))</f>
        <v>0</v>
      </c>
      <c r="AG820" s="217">
        <f>IF(AND(COUNTRY_INFO!K820&gt;0,COUNTRY_INFO!K820&lt;4),IF(Z820&gt;0,IF(COUNTRY_INFO!K820=1, 0, IF(COUNTRY_INFO!K820=2, AF820/(COUNTRY_INFO!G820*0.2)*100, IF(COUNTRY_INFO!K820=3, AF820/COUNTRY_INFO!G820*100))),"-"),0)</f>
        <v>0</v>
      </c>
      <c r="AH820" s="11">
        <f t="shared" si="90"/>
        <v>0</v>
      </c>
      <c r="AI820" s="73">
        <f>IF(AND(COUNTRY_INFO!K820&gt;0,COUNTRY_INFO!K820&lt;4), IF(AC820/Z820*100&lt;&gt;0, IF(AH820/Z820*100&gt;100,100,AH820/Z820*100), "-"),0)</f>
        <v>0</v>
      </c>
      <c r="AJ820" s="261"/>
      <c r="AK820" s="260">
        <f>IF(AND(D820&lt;&gt;0, D820&lt;&gt;"Unknown",D820&lt;&gt;"Stopped",D820&lt;&gt;"Not required"),D820/COUNTRY_INFO!D820, 0)</f>
        <v>0</v>
      </c>
      <c r="AL820" s="260">
        <f>IF(AND(J820&lt;&gt;0,J820&lt;&gt;"Unknown",J820&lt;&gt;"Stopped",J820&lt;&gt;"Not required"),J820/COUNTRY_INFO!D820, 0)</f>
        <v>0</v>
      </c>
      <c r="AM820" s="260">
        <f>IF(AND(P820&lt;&gt;0,P820&lt;&gt;"Unknown",P820&lt;&gt;"Not required"),P820/(COUNTRY_INFO!E820+COUNTRY_INFO!F820), 0)</f>
        <v>0</v>
      </c>
      <c r="AN820" s="260">
        <f>IF(AND(Z820&lt;&gt;0,Z820&lt;&gt;"Unknown",Z820&lt;&gt;"Not required"),IF(COUNTRY_INFO!K820=1,1,IF(COUNTRY_INFO!K820=2,0.5*COUNTRY_INFO!F820/(0.5*COUNTRY_INFO!F820+0.2*COUNTRY_INFO!G820),IF(COUNTRY_INFO!K820=3,COUNTRY_INFO!F820/(COUNTRY_INFO!F820+COUNTRY_INFO!G820)))),0)</f>
        <v>0</v>
      </c>
      <c r="AO820" s="260">
        <f>IF(AND(Z820&lt;&gt;0,Z820&lt;&gt;"Unknown",Z820&lt;&gt;"Not required"),IF(COUNTRY_INFO!K820=1,0,IF(COUNTRY_INFO!K820=2,0.2*COUNTRY_INFO!G820/(0.5*COUNTRY_INFO!F820+0.2*COUNTRY_INFO!G820),IF(COUNTRY_INFO!K820=3,COUNTRY_INFO!G820/(COUNTRY_INFO!F820+COUNTRY_INFO!G820)))),0)</f>
        <v>0</v>
      </c>
      <c r="AP820" s="259">
        <f>MAX(COUNTRY_INFO!D820*AK820*PROFILE!$G$7,COUNTRY_INFO!D820*AL820*PROFILE!$G$7)</f>
        <v>0</v>
      </c>
      <c r="AQ820" s="259">
        <f>MAX(COUNTRY_INFO!D820*AK820*PROFILE!$G$8,COUNTRY_INFO!D820*AL820*PROFILE!$G$8,COUNTRY_INFO!D820*AM820*PROFILE!$G$8)</f>
        <v>0</v>
      </c>
      <c r="AR820" s="259">
        <f>MAX(COUNTRY_INFO!D820*AK820*PROFILE!$G$9,COUNTRY_INFO!D820*AL820*PROFILE!$G$9,COUNTRY_INFO!D820*AM820*PROFILE!$G$9,IF(AND(DISTRICT!Z820&lt;&gt;"Unknown",Z820&lt;&gt;"Not required"),COUNTRY_INFO!O820*DISTRICT!AN820,0))</f>
        <v>0</v>
      </c>
      <c r="AS820" s="259">
        <f>MAX(COUNTRY_INFO!D820*AK820*PROFILE!$G$10,COUNTRY_INFO!D820*AL820*PROFILE!$G$10,IF(AND(DISTRICT!Z820&lt;&gt;"Unknown",Z820&lt;&gt;"Not required"),COUNTRY_INFO!O820*DISTRICT!AO820,0))</f>
        <v>0</v>
      </c>
      <c r="AT820" s="259">
        <f t="shared" si="91"/>
        <v>0</v>
      </c>
      <c r="AU820" s="258">
        <f t="shared" si="86"/>
        <v>0</v>
      </c>
      <c r="AV820" s="259">
        <f>MAX('MDA2'!J820,'T1'!L820,'T2'!J820,T3_R1!K820,T3_R2!K820)</f>
        <v>0</v>
      </c>
      <c r="AW820" s="259">
        <f>MAX('MDA1'!K820,'MDA2'!K820,'MDA3'!I820,'MDA3'!L820,'T1'!M820,'T2'!K820,T3_R1!L820,T3_R2!L820)</f>
        <v>0</v>
      </c>
      <c r="AX820" s="259">
        <f>MAX('MDA1'!L820,'MDA2'!L820,'MDA3'!J820,'MDA3'!M820,'T1'!N820,'T2'!L820,T3_R1!M820,T3_R2!M820)</f>
        <v>0</v>
      </c>
      <c r="AY820" s="259">
        <f t="shared" si="92"/>
        <v>0</v>
      </c>
      <c r="AZ820" s="259">
        <f>MAX('MDA2'!J820,T820)</f>
        <v>0</v>
      </c>
      <c r="BA820" s="259">
        <f>MAX('MDA1'!K820,'MDA2'!K820,'MDA3'!I820,'MDA3'!L820,V820,AD820)</f>
        <v>0</v>
      </c>
      <c r="BB820" s="259">
        <f>MAX('MDA1'!L820,'MDA2'!L820,'MDA3'!J820,'MDA3'!M820,AF820)</f>
        <v>0</v>
      </c>
      <c r="BC820" s="259">
        <f t="shared" si="87"/>
        <v>0</v>
      </c>
      <c r="BD820" s="260">
        <f t="shared" si="88"/>
        <v>0</v>
      </c>
    </row>
    <row r="821" spans="1:56" x14ac:dyDescent="0.2">
      <c r="A821" s="10" t="str">
        <f>IF(COUNTRY_INFO!A821=0," ",COUNTRY_INFO!A821)</f>
        <v>Ethiopia</v>
      </c>
      <c r="B821" s="10" t="str">
        <f>IF(COUNTRY_INFO!B821=0," ",COUNTRY_INFO!B821)</f>
        <v>SomaliLiban</v>
      </c>
      <c r="C821" s="87" t="str">
        <f>IF(COUNTRY_INFO!C821=0," ",COUNTRY_INFO!C821)</f>
        <v>Hudet</v>
      </c>
      <c r="D821" s="67">
        <f>COUNTRY_INFO!L821</f>
        <v>0</v>
      </c>
      <c r="E821" s="61"/>
      <c r="F821" s="61"/>
      <c r="G821" s="11">
        <f>MAX('MDA1'!M821,'MDA2'!M821)</f>
        <v>0</v>
      </c>
      <c r="H821" s="11">
        <f>IF(AND(COUNTRY_INFO!H821&gt;0,COUNTRY_INFO!H821&lt;4),IF(D821&gt;MAX('MDA1'!M821,'MDA2'!M821),MAX('MDA1'!M821,'MDA2'!M821),D821),0)</f>
        <v>0</v>
      </c>
      <c r="I821" s="73">
        <f>IF(AND(COUNTRY_INFO!H821&gt;0,COUNTRY_INFO!H821&lt;4), IF(G821/D821*100&lt;&gt;0, IF(G821/D821*100&gt;100,100,G821/D821*100), "-"),0)</f>
        <v>0</v>
      </c>
      <c r="J821" s="67" t="str">
        <f>COUNTRY_INFO!M821</f>
        <v>Unknown</v>
      </c>
      <c r="K821" s="61"/>
      <c r="L821" s="61"/>
      <c r="M821" s="11">
        <f>MAX('MDA1'!M821,MAX('MDA3'!I821,'MDA3'!L821)+MAX('MDA3'!J821,'MDA3'!M821))</f>
        <v>0</v>
      </c>
      <c r="N821" s="11">
        <f>IF(AND(COUNTRY_INFO!I821&gt;0,COUNTRY_INFO!I821&lt;4),IF(J821&gt;MAX('MDA1'!M821,MAX('MDA3'!I821,'MDA3'!L821)+MAX('MDA3'!J821,'MDA3'!M821)),MAX('MDA1'!M821,MAX('MDA3'!I821,'MDA3'!L821)+MAX('MDA3'!J821,'MDA3'!M821)),J821),0)</f>
        <v>0</v>
      </c>
      <c r="O821" s="73">
        <f>IF(AND(COUNTRY_INFO!I821&gt;0,COUNTRY_INFO!I821&lt;4), IF(M821/J821*100&lt;&gt;0, IF(M821/J821*100&gt;100,100,M821/J821*100), "-"),0)</f>
        <v>0</v>
      </c>
      <c r="P821" s="67" t="str">
        <f>COUNTRY_INFO!N821</f>
        <v>Unknown</v>
      </c>
      <c r="Q821" s="61"/>
      <c r="R821" s="61"/>
      <c r="S821" s="11">
        <f>SUM(MAX('MDA2'!J821, 'T1'!L821, MAX(T3_R1!K821, T3_R2!K821)), MAX('MDA1'!K821, 'MDA2'!K821, 'T1'!M821, MAX(T3_R1!L821, T3_R2!L821)), MAX('MDA1'!L821, 'MDA2'!L821, 'T1'!N821, MAX(T3_R1!M821, T3_R2!M821)))</f>
        <v>0</v>
      </c>
      <c r="T821" s="11">
        <f>IF(AND(COUNTRY_INFO!J821&gt;1,COUNTRY_INFO!J821&lt;4),IF(COUNTRY_INFO!E821&gt;MAX('MDA2'!J821,'T1'!L821,MAX(T3_R1!K821,T3_R2!K821)),MAX('MDA2'!J821,'T1'!L821,MAX(T3_R1!K821,T3_R2!K821)),COUNTRY_INFO!E821),0)</f>
        <v>0</v>
      </c>
      <c r="U821" s="217">
        <f>IF(AND(COUNTRY_INFO!J821&gt;1,COUNTRY_INFO!J821&lt;4), IF(T821/COUNTRY_INFO!E821*100&lt;&gt;0, IF(T821/COUNTRY_INFO!E821*100&gt;100,100,T821/COUNTRY_INFO!E821*100), "-"),0)</f>
        <v>0</v>
      </c>
      <c r="V821" s="11">
        <f>IF(AND(COUNTRY_INFO!J821&gt;1,COUNTRY_INFO!J821&lt;4),IF(COUNTRY_INFO!F821&gt;MAX('MDA1'!K821,'MDA2'!K821,'T1'!M821,MAX(T3_R1!L821,T3_R2!L821)),MAX('MDA1'!K821,'MDA2'!K821,'T1'!M821,MAX(T3_R1!L821,T3_R2!L821)),COUNTRY_INFO!F821),0)</f>
        <v>0</v>
      </c>
      <c r="W821" s="217">
        <f>IF(AND(COUNTRY_INFO!J821&gt;1,COUNTRY_INFO!J821&lt;4), IF(V821/COUNTRY_INFO!F821*100&lt;&gt;0, IF(V821/COUNTRY_INFO!F821*100&gt;100,100,V821/COUNTRY_INFO!F821*100), "-"),0)</f>
        <v>0</v>
      </c>
      <c r="X821" s="11">
        <f t="shared" si="89"/>
        <v>0</v>
      </c>
      <c r="Y821" s="73">
        <f>IF(AND(COUNTRY_INFO!J821&gt;1,COUNTRY_INFO!J821&lt;4), IF(S821/P821*100&lt;&gt;0, IF(X821/P821*100&gt;100,100,X821/P821*100), "-"),0)</f>
        <v>0</v>
      </c>
      <c r="Z821" s="67" t="str">
        <f>COUNTRY_INFO!O821</f>
        <v>Unknown</v>
      </c>
      <c r="AA821" s="61"/>
      <c r="AB821" s="61"/>
      <c r="AC821" s="11">
        <f>MAX('T1'!L821,'T2'!J821)+MAX('T1'!M821,'T2'!K821)+MAX('T1'!N821,'T2'!L821)</f>
        <v>0</v>
      </c>
      <c r="AD821" s="11">
        <f>IF(COUNTRY_INFO!K821=1,IF(COUNTRY_INFO!F821*0.33&gt;MAX('T1'!M821,'T2'!K821),MAX('T1'!M821,'T2'!K821),COUNTRY_INFO!F821*0.33),IF(COUNTRY_INFO!K821=2,IF(COUNTRY_INFO!F821*0.5&gt;MAX('T1'!M821,'T2'!K821),MAX('T1'!M821,'T2'!K821),COUNTRY_INFO!F821*0.5),IF(COUNTRY_INFO!K821=3,IF(COUNTRY_INFO!F821&gt;MAX('T1'!M821,'T2'!K821),MAX('T1'!M821,'T2'!K821),COUNTRY_INFO!F821),0)))</f>
        <v>0</v>
      </c>
      <c r="AE821" s="217">
        <f>IF(AND(COUNTRY_INFO!K821&gt;0,COUNTRY_INFO!K821&lt;4),IF(Z821&gt;0,IF(COUNTRY_INFO!K821=1, AD821/(COUNTRY_INFO!F821*0.33)*100, IF(COUNTRY_INFO!K821=2, AD821/(COUNTRY_INFO!F821*0.5)*100, IF(COUNTRY_INFO!K821=3, AD821/COUNTRY_INFO!F821*100))),"-"),0)</f>
        <v>0</v>
      </c>
      <c r="AF821" s="11">
        <f>IF(COUNTRY_INFO!K821=2,IF(COUNTRY_INFO!G821*0.2&gt;MAX('T1'!N821,'T2'!L821),MAX('T1'!N821,'T2'!L821),COUNTRY_INFO!G821*0.2),IF(COUNTRY_INFO!K821=3,IF(COUNTRY_INFO!G821&gt;MAX('T1'!N821,'T2'!L821),MAX('T1'!N821,'T2'!L821),COUNTRY_INFO!G821),0))</f>
        <v>0</v>
      </c>
      <c r="AG821" s="217">
        <f>IF(AND(COUNTRY_INFO!K821&gt;0,COUNTRY_INFO!K821&lt;4),IF(Z821&gt;0,IF(COUNTRY_INFO!K821=1, 0, IF(COUNTRY_INFO!K821=2, AF821/(COUNTRY_INFO!G821*0.2)*100, IF(COUNTRY_INFO!K821=3, AF821/COUNTRY_INFO!G821*100))),"-"),0)</f>
        <v>0</v>
      </c>
      <c r="AH821" s="11">
        <f t="shared" si="90"/>
        <v>0</v>
      </c>
      <c r="AI821" s="73">
        <f>IF(AND(COUNTRY_INFO!K821&gt;0,COUNTRY_INFO!K821&lt;4), IF(AC821/Z821*100&lt;&gt;0, IF(AH821/Z821*100&gt;100,100,AH821/Z821*100), "-"),0)</f>
        <v>0</v>
      </c>
      <c r="AJ821" s="261"/>
      <c r="AK821" s="260">
        <f>IF(AND(D821&lt;&gt;0, D821&lt;&gt;"Unknown",D821&lt;&gt;"Stopped",D821&lt;&gt;"Not required"),D821/COUNTRY_INFO!D821, 0)</f>
        <v>0</v>
      </c>
      <c r="AL821" s="260">
        <f>IF(AND(J821&lt;&gt;0,J821&lt;&gt;"Unknown",J821&lt;&gt;"Stopped",J821&lt;&gt;"Not required"),J821/COUNTRY_INFO!D821, 0)</f>
        <v>0</v>
      </c>
      <c r="AM821" s="260">
        <f>IF(AND(P821&lt;&gt;0,P821&lt;&gt;"Unknown",P821&lt;&gt;"Not required"),P821/(COUNTRY_INFO!E821+COUNTRY_INFO!F821), 0)</f>
        <v>0</v>
      </c>
      <c r="AN821" s="260">
        <f>IF(AND(Z821&lt;&gt;0,Z821&lt;&gt;"Unknown",Z821&lt;&gt;"Not required"),IF(COUNTRY_INFO!K821=1,1,IF(COUNTRY_INFO!K821=2,0.5*COUNTRY_INFO!F821/(0.5*COUNTRY_INFO!F821+0.2*COUNTRY_INFO!G821),IF(COUNTRY_INFO!K821=3,COUNTRY_INFO!F821/(COUNTRY_INFO!F821+COUNTRY_INFO!G821)))),0)</f>
        <v>0</v>
      </c>
      <c r="AO821" s="260">
        <f>IF(AND(Z821&lt;&gt;0,Z821&lt;&gt;"Unknown",Z821&lt;&gt;"Not required"),IF(COUNTRY_INFO!K821=1,0,IF(COUNTRY_INFO!K821=2,0.2*COUNTRY_INFO!G821/(0.5*COUNTRY_INFO!F821+0.2*COUNTRY_INFO!G821),IF(COUNTRY_INFO!K821=3,COUNTRY_INFO!G821/(COUNTRY_INFO!F821+COUNTRY_INFO!G821)))),0)</f>
        <v>0</v>
      </c>
      <c r="AP821" s="259">
        <f>MAX(COUNTRY_INFO!D821*AK821*PROFILE!$G$7,COUNTRY_INFO!D821*AL821*PROFILE!$G$7)</f>
        <v>0</v>
      </c>
      <c r="AQ821" s="259">
        <f>MAX(COUNTRY_INFO!D821*AK821*PROFILE!$G$8,COUNTRY_INFO!D821*AL821*PROFILE!$G$8,COUNTRY_INFO!D821*AM821*PROFILE!$G$8)</f>
        <v>0</v>
      </c>
      <c r="AR821" s="259">
        <f>MAX(COUNTRY_INFO!D821*AK821*PROFILE!$G$9,COUNTRY_INFO!D821*AL821*PROFILE!$G$9,COUNTRY_INFO!D821*AM821*PROFILE!$G$9,IF(AND(DISTRICT!Z821&lt;&gt;"Unknown",Z821&lt;&gt;"Not required"),COUNTRY_INFO!O821*DISTRICT!AN821,0))</f>
        <v>0</v>
      </c>
      <c r="AS821" s="259">
        <f>MAX(COUNTRY_INFO!D821*AK821*PROFILE!$G$10,COUNTRY_INFO!D821*AL821*PROFILE!$G$10,IF(AND(DISTRICT!Z821&lt;&gt;"Unknown",Z821&lt;&gt;"Not required"),COUNTRY_INFO!O821*DISTRICT!AO821,0))</f>
        <v>0</v>
      </c>
      <c r="AT821" s="259">
        <f t="shared" si="91"/>
        <v>0</v>
      </c>
      <c r="AU821" s="258">
        <f t="shared" si="86"/>
        <v>0</v>
      </c>
      <c r="AV821" s="259">
        <f>MAX('MDA2'!J821,'T1'!L821,'T2'!J821,T3_R1!K821,T3_R2!K821)</f>
        <v>0</v>
      </c>
      <c r="AW821" s="259">
        <f>MAX('MDA1'!K821,'MDA2'!K821,'MDA3'!I821,'MDA3'!L821,'T1'!M821,'T2'!K821,T3_R1!L821,T3_R2!L821)</f>
        <v>0</v>
      </c>
      <c r="AX821" s="259">
        <f>MAX('MDA1'!L821,'MDA2'!L821,'MDA3'!J821,'MDA3'!M821,'T1'!N821,'T2'!L821,T3_R1!M821,T3_R2!M821)</f>
        <v>0</v>
      </c>
      <c r="AY821" s="259">
        <f t="shared" si="92"/>
        <v>0</v>
      </c>
      <c r="AZ821" s="259">
        <f>MAX('MDA2'!J821,T821)</f>
        <v>0</v>
      </c>
      <c r="BA821" s="259">
        <f>MAX('MDA1'!K821,'MDA2'!K821,'MDA3'!I821,'MDA3'!L821,V821,AD821)</f>
        <v>0</v>
      </c>
      <c r="BB821" s="259">
        <f>MAX('MDA1'!L821,'MDA2'!L821,'MDA3'!J821,'MDA3'!M821,AF821)</f>
        <v>0</v>
      </c>
      <c r="BC821" s="259">
        <f t="shared" si="87"/>
        <v>0</v>
      </c>
      <c r="BD821" s="260">
        <f t="shared" si="88"/>
        <v>0</v>
      </c>
    </row>
    <row r="822" spans="1:56" x14ac:dyDescent="0.2">
      <c r="A822" s="10" t="str">
        <f>IF(COUNTRY_INFO!A822=0," ",COUNTRY_INFO!A822)</f>
        <v>Ethiopia</v>
      </c>
      <c r="B822" s="10" t="str">
        <f>IF(COUNTRY_INFO!B822=0," ",COUNTRY_INFO!B822)</f>
        <v>SomaliLiban</v>
      </c>
      <c r="C822" s="87" t="str">
        <f>IF(COUNTRY_INFO!C822=0," ",COUNTRY_INFO!C822)</f>
        <v>Moyale</v>
      </c>
      <c r="D822" s="67">
        <f>COUNTRY_INFO!L822</f>
        <v>0</v>
      </c>
      <c r="E822" s="61"/>
      <c r="F822" s="61"/>
      <c r="G822" s="11">
        <f>MAX('MDA1'!M822,'MDA2'!M822)</f>
        <v>0</v>
      </c>
      <c r="H822" s="11">
        <f>IF(AND(COUNTRY_INFO!H822&gt;0,COUNTRY_INFO!H822&lt;4),IF(D822&gt;MAX('MDA1'!M822,'MDA2'!M822),MAX('MDA1'!M822,'MDA2'!M822),D822),0)</f>
        <v>0</v>
      </c>
      <c r="I822" s="73">
        <f>IF(AND(COUNTRY_INFO!H822&gt;0,COUNTRY_INFO!H822&lt;4), IF(G822/D822*100&lt;&gt;0, IF(G822/D822*100&gt;100,100,G822/D822*100), "-"),0)</f>
        <v>0</v>
      </c>
      <c r="J822" s="67" t="str">
        <f>COUNTRY_INFO!M822</f>
        <v>Unknown</v>
      </c>
      <c r="K822" s="61"/>
      <c r="L822" s="61"/>
      <c r="M822" s="11">
        <f>MAX('MDA1'!M822,MAX('MDA3'!I822,'MDA3'!L822)+MAX('MDA3'!J822,'MDA3'!M822))</f>
        <v>0</v>
      </c>
      <c r="N822" s="11">
        <f>IF(AND(COUNTRY_INFO!I822&gt;0,COUNTRY_INFO!I822&lt;4),IF(J822&gt;MAX('MDA1'!M822,MAX('MDA3'!I822,'MDA3'!L822)+MAX('MDA3'!J822,'MDA3'!M822)),MAX('MDA1'!M822,MAX('MDA3'!I822,'MDA3'!L822)+MAX('MDA3'!J822,'MDA3'!M822)),J822),0)</f>
        <v>0</v>
      </c>
      <c r="O822" s="73">
        <f>IF(AND(COUNTRY_INFO!I822&gt;0,COUNTRY_INFO!I822&lt;4), IF(M822/J822*100&lt;&gt;0, IF(M822/J822*100&gt;100,100,M822/J822*100), "-"),0)</f>
        <v>0</v>
      </c>
      <c r="P822" s="67" t="str">
        <f>COUNTRY_INFO!N822</f>
        <v>Unknown</v>
      </c>
      <c r="Q822" s="61"/>
      <c r="R822" s="61"/>
      <c r="S822" s="11">
        <f>SUM(MAX('MDA2'!J822, 'T1'!L822, MAX(T3_R1!K822, T3_R2!K822)), MAX('MDA1'!K822, 'MDA2'!K822, 'T1'!M822, MAX(T3_R1!L822, T3_R2!L822)), MAX('MDA1'!L822, 'MDA2'!L822, 'T1'!N822, MAX(T3_R1!M822, T3_R2!M822)))</f>
        <v>0</v>
      </c>
      <c r="T822" s="11">
        <f>IF(AND(COUNTRY_INFO!J822&gt;1,COUNTRY_INFO!J822&lt;4),IF(COUNTRY_INFO!E822&gt;MAX('MDA2'!J822,'T1'!L822,MAX(T3_R1!K822,T3_R2!K822)),MAX('MDA2'!J822,'T1'!L822,MAX(T3_R1!K822,T3_R2!K822)),COUNTRY_INFO!E822),0)</f>
        <v>0</v>
      </c>
      <c r="U822" s="217">
        <f>IF(AND(COUNTRY_INFO!J822&gt;1,COUNTRY_INFO!J822&lt;4), IF(T822/COUNTRY_INFO!E822*100&lt;&gt;0, IF(T822/COUNTRY_INFO!E822*100&gt;100,100,T822/COUNTRY_INFO!E822*100), "-"),0)</f>
        <v>0</v>
      </c>
      <c r="V822" s="11">
        <f>IF(AND(COUNTRY_INFO!J822&gt;1,COUNTRY_INFO!J822&lt;4),IF(COUNTRY_INFO!F822&gt;MAX('MDA1'!K822,'MDA2'!K822,'T1'!M822,MAX(T3_R1!L822,T3_R2!L822)),MAX('MDA1'!K822,'MDA2'!K822,'T1'!M822,MAX(T3_R1!L822,T3_R2!L822)),COUNTRY_INFO!F822),0)</f>
        <v>0</v>
      </c>
      <c r="W822" s="217">
        <f>IF(AND(COUNTRY_INFO!J822&gt;1,COUNTRY_INFO!J822&lt;4), IF(V822/COUNTRY_INFO!F822*100&lt;&gt;0, IF(V822/COUNTRY_INFO!F822*100&gt;100,100,V822/COUNTRY_INFO!F822*100), "-"),0)</f>
        <v>0</v>
      </c>
      <c r="X822" s="11">
        <f t="shared" si="89"/>
        <v>0</v>
      </c>
      <c r="Y822" s="73">
        <f>IF(AND(COUNTRY_INFO!J822&gt;1,COUNTRY_INFO!J822&lt;4), IF(S822/P822*100&lt;&gt;0, IF(X822/P822*100&gt;100,100,X822/P822*100), "-"),0)</f>
        <v>0</v>
      </c>
      <c r="Z822" s="67" t="str">
        <f>COUNTRY_INFO!O822</f>
        <v>Unknown</v>
      </c>
      <c r="AA822" s="61"/>
      <c r="AB822" s="61"/>
      <c r="AC822" s="11">
        <f>MAX('T1'!L822,'T2'!J822)+MAX('T1'!M822,'T2'!K822)+MAX('T1'!N822,'T2'!L822)</f>
        <v>0</v>
      </c>
      <c r="AD822" s="11">
        <f>IF(COUNTRY_INFO!K822=1,IF(COUNTRY_INFO!F822*0.33&gt;MAX('T1'!M822,'T2'!K822),MAX('T1'!M822,'T2'!K822),COUNTRY_INFO!F822*0.33),IF(COUNTRY_INFO!K822=2,IF(COUNTRY_INFO!F822*0.5&gt;MAX('T1'!M822,'T2'!K822),MAX('T1'!M822,'T2'!K822),COUNTRY_INFO!F822*0.5),IF(COUNTRY_INFO!K822=3,IF(COUNTRY_INFO!F822&gt;MAX('T1'!M822,'T2'!K822),MAX('T1'!M822,'T2'!K822),COUNTRY_INFO!F822),0)))</f>
        <v>0</v>
      </c>
      <c r="AE822" s="217">
        <f>IF(AND(COUNTRY_INFO!K822&gt;0,COUNTRY_INFO!K822&lt;4),IF(Z822&gt;0,IF(COUNTRY_INFO!K822=1, AD822/(COUNTRY_INFO!F822*0.33)*100, IF(COUNTRY_INFO!K822=2, AD822/(COUNTRY_INFO!F822*0.5)*100, IF(COUNTRY_INFO!K822=3, AD822/COUNTRY_INFO!F822*100))),"-"),0)</f>
        <v>0</v>
      </c>
      <c r="AF822" s="11">
        <f>IF(COUNTRY_INFO!K822=2,IF(COUNTRY_INFO!G822*0.2&gt;MAX('T1'!N822,'T2'!L822),MAX('T1'!N822,'T2'!L822),COUNTRY_INFO!G822*0.2),IF(COUNTRY_INFO!K822=3,IF(COUNTRY_INFO!G822&gt;MAX('T1'!N822,'T2'!L822),MAX('T1'!N822,'T2'!L822),COUNTRY_INFO!G822),0))</f>
        <v>0</v>
      </c>
      <c r="AG822" s="217">
        <f>IF(AND(COUNTRY_INFO!K822&gt;0,COUNTRY_INFO!K822&lt;4),IF(Z822&gt;0,IF(COUNTRY_INFO!K822=1, 0, IF(COUNTRY_INFO!K822=2, AF822/(COUNTRY_INFO!G822*0.2)*100, IF(COUNTRY_INFO!K822=3, AF822/COUNTRY_INFO!G822*100))),"-"),0)</f>
        <v>0</v>
      </c>
      <c r="AH822" s="11">
        <f t="shared" si="90"/>
        <v>0</v>
      </c>
      <c r="AI822" s="73">
        <f>IF(AND(COUNTRY_INFO!K822&gt;0,COUNTRY_INFO!K822&lt;4), IF(AC822/Z822*100&lt;&gt;0, IF(AH822/Z822*100&gt;100,100,AH822/Z822*100), "-"),0)</f>
        <v>0</v>
      </c>
      <c r="AJ822" s="261"/>
      <c r="AK822" s="260">
        <f>IF(AND(D822&lt;&gt;0, D822&lt;&gt;"Unknown",D822&lt;&gt;"Stopped",D822&lt;&gt;"Not required"),D822/COUNTRY_INFO!D822, 0)</f>
        <v>0</v>
      </c>
      <c r="AL822" s="260">
        <f>IF(AND(J822&lt;&gt;0,J822&lt;&gt;"Unknown",J822&lt;&gt;"Stopped",J822&lt;&gt;"Not required"),J822/COUNTRY_INFO!D822, 0)</f>
        <v>0</v>
      </c>
      <c r="AM822" s="260">
        <f>IF(AND(P822&lt;&gt;0,P822&lt;&gt;"Unknown",P822&lt;&gt;"Not required"),P822/(COUNTRY_INFO!E822+COUNTRY_INFO!F822), 0)</f>
        <v>0</v>
      </c>
      <c r="AN822" s="260">
        <f>IF(AND(Z822&lt;&gt;0,Z822&lt;&gt;"Unknown",Z822&lt;&gt;"Not required"),IF(COUNTRY_INFO!K822=1,1,IF(COUNTRY_INFO!K822=2,0.5*COUNTRY_INFO!F822/(0.5*COUNTRY_INFO!F822+0.2*COUNTRY_INFO!G822),IF(COUNTRY_INFO!K822=3,COUNTRY_INFO!F822/(COUNTRY_INFO!F822+COUNTRY_INFO!G822)))),0)</f>
        <v>0</v>
      </c>
      <c r="AO822" s="260">
        <f>IF(AND(Z822&lt;&gt;0,Z822&lt;&gt;"Unknown",Z822&lt;&gt;"Not required"),IF(COUNTRY_INFO!K822=1,0,IF(COUNTRY_INFO!K822=2,0.2*COUNTRY_INFO!G822/(0.5*COUNTRY_INFO!F822+0.2*COUNTRY_INFO!G822),IF(COUNTRY_INFO!K822=3,COUNTRY_INFO!G822/(COUNTRY_INFO!F822+COUNTRY_INFO!G822)))),0)</f>
        <v>0</v>
      </c>
      <c r="AP822" s="259">
        <f>MAX(COUNTRY_INFO!D822*AK822*PROFILE!$G$7,COUNTRY_INFO!D822*AL822*PROFILE!$G$7)</f>
        <v>0</v>
      </c>
      <c r="AQ822" s="259">
        <f>MAX(COUNTRY_INFO!D822*AK822*PROFILE!$G$8,COUNTRY_INFO!D822*AL822*PROFILE!$G$8,COUNTRY_INFO!D822*AM822*PROFILE!$G$8)</f>
        <v>0</v>
      </c>
      <c r="AR822" s="259">
        <f>MAX(COUNTRY_INFO!D822*AK822*PROFILE!$G$9,COUNTRY_INFO!D822*AL822*PROFILE!$G$9,COUNTRY_INFO!D822*AM822*PROFILE!$G$9,IF(AND(DISTRICT!Z822&lt;&gt;"Unknown",Z822&lt;&gt;"Not required"),COUNTRY_INFO!O822*DISTRICT!AN822,0))</f>
        <v>0</v>
      </c>
      <c r="AS822" s="259">
        <f>MAX(COUNTRY_INFO!D822*AK822*PROFILE!$G$10,COUNTRY_INFO!D822*AL822*PROFILE!$G$10,IF(AND(DISTRICT!Z822&lt;&gt;"Unknown",Z822&lt;&gt;"Not required"),COUNTRY_INFO!O822*DISTRICT!AO822,0))</f>
        <v>0</v>
      </c>
      <c r="AT822" s="259">
        <f t="shared" si="91"/>
        <v>0</v>
      </c>
      <c r="AU822" s="258">
        <f t="shared" si="86"/>
        <v>0</v>
      </c>
      <c r="AV822" s="259">
        <f>MAX('MDA2'!J822,'T1'!L822,'T2'!J822,T3_R1!K822,T3_R2!K822)</f>
        <v>0</v>
      </c>
      <c r="AW822" s="259">
        <f>MAX('MDA1'!K822,'MDA2'!K822,'MDA3'!I822,'MDA3'!L822,'T1'!M822,'T2'!K822,T3_R1!L822,T3_R2!L822)</f>
        <v>0</v>
      </c>
      <c r="AX822" s="259">
        <f>MAX('MDA1'!L822,'MDA2'!L822,'MDA3'!J822,'MDA3'!M822,'T1'!N822,'T2'!L822,T3_R1!M822,T3_R2!M822)</f>
        <v>0</v>
      </c>
      <c r="AY822" s="259">
        <f t="shared" si="92"/>
        <v>0</v>
      </c>
      <c r="AZ822" s="259">
        <f>MAX('MDA2'!J822,T822)</f>
        <v>0</v>
      </c>
      <c r="BA822" s="259">
        <f>MAX('MDA1'!K822,'MDA2'!K822,'MDA3'!I822,'MDA3'!L822,V822,AD822)</f>
        <v>0</v>
      </c>
      <c r="BB822" s="259">
        <f>MAX('MDA1'!L822,'MDA2'!L822,'MDA3'!J822,'MDA3'!M822,AF822)</f>
        <v>0</v>
      </c>
      <c r="BC822" s="259">
        <f t="shared" si="87"/>
        <v>0</v>
      </c>
      <c r="BD822" s="260">
        <f t="shared" si="88"/>
        <v>0</v>
      </c>
    </row>
    <row r="823" spans="1:56" x14ac:dyDescent="0.2">
      <c r="A823" s="10" t="str">
        <f>IF(COUNTRY_INFO!A823=0," ",COUNTRY_INFO!A823)</f>
        <v>Ethiopia</v>
      </c>
      <c r="B823" s="10" t="str">
        <f>IF(COUNTRY_INFO!B823=0," ",COUNTRY_INFO!B823)</f>
        <v>SomaliLiban</v>
      </c>
      <c r="C823" s="87" t="str">
        <f>IF(COUNTRY_INFO!C823=0," ",COUNTRY_INFO!C823)</f>
        <v>Mubarek</v>
      </c>
      <c r="D823" s="67">
        <f>COUNTRY_INFO!L823</f>
        <v>0</v>
      </c>
      <c r="E823" s="61"/>
      <c r="F823" s="61"/>
      <c r="G823" s="11">
        <f>MAX('MDA1'!M823,'MDA2'!M823)</f>
        <v>0</v>
      </c>
      <c r="H823" s="11">
        <f>IF(AND(COUNTRY_INFO!H823&gt;0,COUNTRY_INFO!H823&lt;4),IF(D823&gt;MAX('MDA1'!M823,'MDA2'!M823),MAX('MDA1'!M823,'MDA2'!M823),D823),0)</f>
        <v>0</v>
      </c>
      <c r="I823" s="73">
        <f>IF(AND(COUNTRY_INFO!H823&gt;0,COUNTRY_INFO!H823&lt;4), IF(G823/D823*100&lt;&gt;0, IF(G823/D823*100&gt;100,100,G823/D823*100), "-"),0)</f>
        <v>0</v>
      </c>
      <c r="J823" s="67" t="str">
        <f>COUNTRY_INFO!M823</f>
        <v>Unknown</v>
      </c>
      <c r="K823" s="61"/>
      <c r="L823" s="61"/>
      <c r="M823" s="11">
        <f>MAX('MDA1'!M823,MAX('MDA3'!I823,'MDA3'!L823)+MAX('MDA3'!J823,'MDA3'!M823))</f>
        <v>0</v>
      </c>
      <c r="N823" s="11">
        <f>IF(AND(COUNTRY_INFO!I823&gt;0,COUNTRY_INFO!I823&lt;4),IF(J823&gt;MAX('MDA1'!M823,MAX('MDA3'!I823,'MDA3'!L823)+MAX('MDA3'!J823,'MDA3'!M823)),MAX('MDA1'!M823,MAX('MDA3'!I823,'MDA3'!L823)+MAX('MDA3'!J823,'MDA3'!M823)),J823),0)</f>
        <v>0</v>
      </c>
      <c r="O823" s="73">
        <f>IF(AND(COUNTRY_INFO!I823&gt;0,COUNTRY_INFO!I823&lt;4), IF(M823/J823*100&lt;&gt;0, IF(M823/J823*100&gt;100,100,M823/J823*100), "-"),0)</f>
        <v>0</v>
      </c>
      <c r="P823" s="67" t="str">
        <f>COUNTRY_INFO!N823</f>
        <v>Unknown</v>
      </c>
      <c r="Q823" s="61"/>
      <c r="R823" s="61"/>
      <c r="S823" s="11">
        <f>SUM(MAX('MDA2'!J823, 'T1'!L823, MAX(T3_R1!K823, T3_R2!K823)), MAX('MDA1'!K823, 'MDA2'!K823, 'T1'!M823, MAX(T3_R1!L823, T3_R2!L823)), MAX('MDA1'!L823, 'MDA2'!L823, 'T1'!N823, MAX(T3_R1!M823, T3_R2!M823)))</f>
        <v>0</v>
      </c>
      <c r="T823" s="11">
        <f>IF(AND(COUNTRY_INFO!J823&gt;1,COUNTRY_INFO!J823&lt;4),IF(COUNTRY_INFO!E823&gt;MAX('MDA2'!J823,'T1'!L823,MAX(T3_R1!K823,T3_R2!K823)),MAX('MDA2'!J823,'T1'!L823,MAX(T3_R1!K823,T3_R2!K823)),COUNTRY_INFO!E823),0)</f>
        <v>0</v>
      </c>
      <c r="U823" s="217">
        <f>IF(AND(COUNTRY_INFO!J823&gt;1,COUNTRY_INFO!J823&lt;4), IF(T823/COUNTRY_INFO!E823*100&lt;&gt;0, IF(T823/COUNTRY_INFO!E823*100&gt;100,100,T823/COUNTRY_INFO!E823*100), "-"),0)</f>
        <v>0</v>
      </c>
      <c r="V823" s="11">
        <f>IF(AND(COUNTRY_INFO!J823&gt;1,COUNTRY_INFO!J823&lt;4),IF(COUNTRY_INFO!F823&gt;MAX('MDA1'!K823,'MDA2'!K823,'T1'!M823,MAX(T3_R1!L823,T3_R2!L823)),MAX('MDA1'!K823,'MDA2'!K823,'T1'!M823,MAX(T3_R1!L823,T3_R2!L823)),COUNTRY_INFO!F823),0)</f>
        <v>0</v>
      </c>
      <c r="W823" s="217">
        <f>IF(AND(COUNTRY_INFO!J823&gt;1,COUNTRY_INFO!J823&lt;4), IF(V823/COUNTRY_INFO!F823*100&lt;&gt;0, IF(V823/COUNTRY_INFO!F823*100&gt;100,100,V823/COUNTRY_INFO!F823*100), "-"),0)</f>
        <v>0</v>
      </c>
      <c r="X823" s="11">
        <f t="shared" si="89"/>
        <v>0</v>
      </c>
      <c r="Y823" s="73">
        <f>IF(AND(COUNTRY_INFO!J823&gt;1,COUNTRY_INFO!J823&lt;4), IF(S823/P823*100&lt;&gt;0, IF(X823/P823*100&gt;100,100,X823/P823*100), "-"),0)</f>
        <v>0</v>
      </c>
      <c r="Z823" s="67" t="str">
        <f>COUNTRY_INFO!O823</f>
        <v>Unknown</v>
      </c>
      <c r="AA823" s="61"/>
      <c r="AB823" s="61"/>
      <c r="AC823" s="11">
        <f>MAX('T1'!L823,'T2'!J823)+MAX('T1'!M823,'T2'!K823)+MAX('T1'!N823,'T2'!L823)</f>
        <v>0</v>
      </c>
      <c r="AD823" s="11">
        <f>IF(COUNTRY_INFO!K823=1,IF(COUNTRY_INFO!F823*0.33&gt;MAX('T1'!M823,'T2'!K823),MAX('T1'!M823,'T2'!K823),COUNTRY_INFO!F823*0.33),IF(COUNTRY_INFO!K823=2,IF(COUNTRY_INFO!F823*0.5&gt;MAX('T1'!M823,'T2'!K823),MAX('T1'!M823,'T2'!K823),COUNTRY_INFO!F823*0.5),IF(COUNTRY_INFO!K823=3,IF(COUNTRY_INFO!F823&gt;MAX('T1'!M823,'T2'!K823),MAX('T1'!M823,'T2'!K823),COUNTRY_INFO!F823),0)))</f>
        <v>0</v>
      </c>
      <c r="AE823" s="217">
        <f>IF(AND(COUNTRY_INFO!K823&gt;0,COUNTRY_INFO!K823&lt;4),IF(Z823&gt;0,IF(COUNTRY_INFO!K823=1, AD823/(COUNTRY_INFO!F823*0.33)*100, IF(COUNTRY_INFO!K823=2, AD823/(COUNTRY_INFO!F823*0.5)*100, IF(COUNTRY_INFO!K823=3, AD823/COUNTRY_INFO!F823*100))),"-"),0)</f>
        <v>0</v>
      </c>
      <c r="AF823" s="11">
        <f>IF(COUNTRY_INFO!K823=2,IF(COUNTRY_INFO!G823*0.2&gt;MAX('T1'!N823,'T2'!L823),MAX('T1'!N823,'T2'!L823),COUNTRY_INFO!G823*0.2),IF(COUNTRY_INFO!K823=3,IF(COUNTRY_INFO!G823&gt;MAX('T1'!N823,'T2'!L823),MAX('T1'!N823,'T2'!L823),COUNTRY_INFO!G823),0))</f>
        <v>0</v>
      </c>
      <c r="AG823" s="217">
        <f>IF(AND(COUNTRY_INFO!K823&gt;0,COUNTRY_INFO!K823&lt;4),IF(Z823&gt;0,IF(COUNTRY_INFO!K823=1, 0, IF(COUNTRY_INFO!K823=2, AF823/(COUNTRY_INFO!G823*0.2)*100, IF(COUNTRY_INFO!K823=3, AF823/COUNTRY_INFO!G823*100))),"-"),0)</f>
        <v>0</v>
      </c>
      <c r="AH823" s="11">
        <f t="shared" si="90"/>
        <v>0</v>
      </c>
      <c r="AI823" s="73">
        <f>IF(AND(COUNTRY_INFO!K823&gt;0,COUNTRY_INFO!K823&lt;4), IF(AC823/Z823*100&lt;&gt;0, IF(AH823/Z823*100&gt;100,100,AH823/Z823*100), "-"),0)</f>
        <v>0</v>
      </c>
      <c r="AJ823" s="261"/>
      <c r="AK823" s="260">
        <f>IF(AND(D823&lt;&gt;0, D823&lt;&gt;"Unknown",D823&lt;&gt;"Stopped",D823&lt;&gt;"Not required"),D823/COUNTRY_INFO!D823, 0)</f>
        <v>0</v>
      </c>
      <c r="AL823" s="260">
        <f>IF(AND(J823&lt;&gt;0,J823&lt;&gt;"Unknown",J823&lt;&gt;"Stopped",J823&lt;&gt;"Not required"),J823/COUNTRY_INFO!D823, 0)</f>
        <v>0</v>
      </c>
      <c r="AM823" s="260">
        <f>IF(AND(P823&lt;&gt;0,P823&lt;&gt;"Unknown",P823&lt;&gt;"Not required"),P823/(COUNTRY_INFO!E823+COUNTRY_INFO!F823), 0)</f>
        <v>0</v>
      </c>
      <c r="AN823" s="260">
        <f>IF(AND(Z823&lt;&gt;0,Z823&lt;&gt;"Unknown",Z823&lt;&gt;"Not required"),IF(COUNTRY_INFO!K823=1,1,IF(COUNTRY_INFO!K823=2,0.5*COUNTRY_INFO!F823/(0.5*COUNTRY_INFO!F823+0.2*COUNTRY_INFO!G823),IF(COUNTRY_INFO!K823=3,COUNTRY_INFO!F823/(COUNTRY_INFO!F823+COUNTRY_INFO!G823)))),0)</f>
        <v>0</v>
      </c>
      <c r="AO823" s="260">
        <f>IF(AND(Z823&lt;&gt;0,Z823&lt;&gt;"Unknown",Z823&lt;&gt;"Not required"),IF(COUNTRY_INFO!K823=1,0,IF(COUNTRY_INFO!K823=2,0.2*COUNTRY_INFO!G823/(0.5*COUNTRY_INFO!F823+0.2*COUNTRY_INFO!G823),IF(COUNTRY_INFO!K823=3,COUNTRY_INFO!G823/(COUNTRY_INFO!F823+COUNTRY_INFO!G823)))),0)</f>
        <v>0</v>
      </c>
      <c r="AP823" s="259">
        <f>MAX(COUNTRY_INFO!D823*AK823*PROFILE!$G$7,COUNTRY_INFO!D823*AL823*PROFILE!$G$7)</f>
        <v>0</v>
      </c>
      <c r="AQ823" s="259">
        <f>MAX(COUNTRY_INFO!D823*AK823*PROFILE!$G$8,COUNTRY_INFO!D823*AL823*PROFILE!$G$8,COUNTRY_INFO!D823*AM823*PROFILE!$G$8)</f>
        <v>0</v>
      </c>
      <c r="AR823" s="259">
        <f>MAX(COUNTRY_INFO!D823*AK823*PROFILE!$G$9,COUNTRY_INFO!D823*AL823*PROFILE!$G$9,COUNTRY_INFO!D823*AM823*PROFILE!$G$9,IF(AND(DISTRICT!Z823&lt;&gt;"Unknown",Z823&lt;&gt;"Not required"),COUNTRY_INFO!O823*DISTRICT!AN823,0))</f>
        <v>0</v>
      </c>
      <c r="AS823" s="259">
        <f>MAX(COUNTRY_INFO!D823*AK823*PROFILE!$G$10,COUNTRY_INFO!D823*AL823*PROFILE!$G$10,IF(AND(DISTRICT!Z823&lt;&gt;"Unknown",Z823&lt;&gt;"Not required"),COUNTRY_INFO!O823*DISTRICT!AO823,0))</f>
        <v>0</v>
      </c>
      <c r="AT823" s="259">
        <f t="shared" si="91"/>
        <v>0</v>
      </c>
      <c r="AU823" s="258">
        <f t="shared" si="86"/>
        <v>0</v>
      </c>
      <c r="AV823" s="259">
        <f>MAX('MDA2'!J823,'T1'!L823,'T2'!J823,T3_R1!K823,T3_R2!K823)</f>
        <v>0</v>
      </c>
      <c r="AW823" s="259">
        <f>MAX('MDA1'!K823,'MDA2'!K823,'MDA3'!I823,'MDA3'!L823,'T1'!M823,'T2'!K823,T3_R1!L823,T3_R2!L823)</f>
        <v>0</v>
      </c>
      <c r="AX823" s="259">
        <f>MAX('MDA1'!L823,'MDA2'!L823,'MDA3'!J823,'MDA3'!M823,'T1'!N823,'T2'!L823,T3_R1!M823,T3_R2!M823)</f>
        <v>0</v>
      </c>
      <c r="AY823" s="259">
        <f t="shared" si="92"/>
        <v>0</v>
      </c>
      <c r="AZ823" s="259">
        <f>MAX('MDA2'!J823,T823)</f>
        <v>0</v>
      </c>
      <c r="BA823" s="259">
        <f>MAX('MDA1'!K823,'MDA2'!K823,'MDA3'!I823,'MDA3'!L823,V823,AD823)</f>
        <v>0</v>
      </c>
      <c r="BB823" s="259">
        <f>MAX('MDA1'!L823,'MDA2'!L823,'MDA3'!J823,'MDA3'!M823,AF823)</f>
        <v>0</v>
      </c>
      <c r="BC823" s="259">
        <f t="shared" si="87"/>
        <v>0</v>
      </c>
      <c r="BD823" s="260">
        <f t="shared" si="88"/>
        <v>0</v>
      </c>
    </row>
    <row r="824" spans="1:56" x14ac:dyDescent="0.2">
      <c r="A824" s="10" t="str">
        <f>IF(COUNTRY_INFO!A824=0," ",COUNTRY_INFO!A824)</f>
        <v>Ethiopia</v>
      </c>
      <c r="B824" s="10" t="str">
        <f>IF(COUNTRY_INFO!B824=0," ",COUNTRY_INFO!B824)</f>
        <v>SomaliLiban</v>
      </c>
      <c r="C824" s="87" t="str">
        <f>IF(COUNTRY_INFO!C824=0," ",COUNTRY_INFO!C824)</f>
        <v>Qadaadumo</v>
      </c>
      <c r="D824" s="67">
        <f>COUNTRY_INFO!L824</f>
        <v>0</v>
      </c>
      <c r="E824" s="61"/>
      <c r="F824" s="61"/>
      <c r="G824" s="11">
        <f>MAX('MDA1'!M824,'MDA2'!M824)</f>
        <v>0</v>
      </c>
      <c r="H824" s="11">
        <f>IF(AND(COUNTRY_INFO!H824&gt;0,COUNTRY_INFO!H824&lt;4),IF(D824&gt;MAX('MDA1'!M824,'MDA2'!M824),MAX('MDA1'!M824,'MDA2'!M824),D824),0)</f>
        <v>0</v>
      </c>
      <c r="I824" s="73">
        <f>IF(AND(COUNTRY_INFO!H824&gt;0,COUNTRY_INFO!H824&lt;4), IF(G824/D824*100&lt;&gt;0, IF(G824/D824*100&gt;100,100,G824/D824*100), "-"),0)</f>
        <v>0</v>
      </c>
      <c r="J824" s="67">
        <f>COUNTRY_INFO!M824</f>
        <v>0</v>
      </c>
      <c r="K824" s="61"/>
      <c r="L824" s="61"/>
      <c r="M824" s="11">
        <f>MAX('MDA1'!M824,MAX('MDA3'!I824,'MDA3'!L824)+MAX('MDA3'!J824,'MDA3'!M824))</f>
        <v>0</v>
      </c>
      <c r="N824" s="11">
        <f>IF(AND(COUNTRY_INFO!I824&gt;0,COUNTRY_INFO!I824&lt;4),IF(J824&gt;MAX('MDA1'!M824,MAX('MDA3'!I824,'MDA3'!L824)+MAX('MDA3'!J824,'MDA3'!M824)),MAX('MDA1'!M824,MAX('MDA3'!I824,'MDA3'!L824)+MAX('MDA3'!J824,'MDA3'!M824)),J824),0)</f>
        <v>0</v>
      </c>
      <c r="O824" s="73">
        <f>IF(AND(COUNTRY_INFO!I824&gt;0,COUNTRY_INFO!I824&lt;4), IF(M824/J824*100&lt;&gt;0, IF(M824/J824*100&gt;100,100,M824/J824*100), "-"),0)</f>
        <v>0</v>
      </c>
      <c r="P824" s="67">
        <f>COUNTRY_INFO!N824</f>
        <v>0</v>
      </c>
      <c r="Q824" s="61"/>
      <c r="R824" s="61"/>
      <c r="S824" s="11">
        <f>SUM(MAX('MDA2'!J824, 'T1'!L824, MAX(T3_R1!K824, T3_R2!K824)), MAX('MDA1'!K824, 'MDA2'!K824, 'T1'!M824, MAX(T3_R1!L824, T3_R2!L824)), MAX('MDA1'!L824, 'MDA2'!L824, 'T1'!N824, MAX(T3_R1!M824, T3_R2!M824)))</f>
        <v>0</v>
      </c>
      <c r="T824" s="11">
        <f>IF(AND(COUNTRY_INFO!J824&gt;1,COUNTRY_INFO!J824&lt;4),IF(COUNTRY_INFO!E824&gt;MAX('MDA2'!J824,'T1'!L824,MAX(T3_R1!K824,T3_R2!K824)),MAX('MDA2'!J824,'T1'!L824,MAX(T3_R1!K824,T3_R2!K824)),COUNTRY_INFO!E824),0)</f>
        <v>0</v>
      </c>
      <c r="U824" s="217">
        <f>IF(AND(COUNTRY_INFO!J824&gt;1,COUNTRY_INFO!J824&lt;4), IF(T824/COUNTRY_INFO!E824*100&lt;&gt;0, IF(T824/COUNTRY_INFO!E824*100&gt;100,100,T824/COUNTRY_INFO!E824*100), "-"),0)</f>
        <v>0</v>
      </c>
      <c r="V824" s="11">
        <f>IF(AND(COUNTRY_INFO!J824&gt;1,COUNTRY_INFO!J824&lt;4),IF(COUNTRY_INFO!F824&gt;MAX('MDA1'!K824,'MDA2'!K824,'T1'!M824,MAX(T3_R1!L824,T3_R2!L824)),MAX('MDA1'!K824,'MDA2'!K824,'T1'!M824,MAX(T3_R1!L824,T3_R2!L824)),COUNTRY_INFO!F824),0)</f>
        <v>0</v>
      </c>
      <c r="W824" s="217">
        <f>IF(AND(COUNTRY_INFO!J824&gt;1,COUNTRY_INFO!J824&lt;4), IF(V824/COUNTRY_INFO!F824*100&lt;&gt;0, IF(V824/COUNTRY_INFO!F824*100&gt;100,100,V824/COUNTRY_INFO!F824*100), "-"),0)</f>
        <v>0</v>
      </c>
      <c r="X824" s="11">
        <f t="shared" si="89"/>
        <v>0</v>
      </c>
      <c r="Y824" s="73">
        <f>IF(AND(COUNTRY_INFO!J824&gt;1,COUNTRY_INFO!J824&lt;4), IF(S824/P824*100&lt;&gt;0, IF(X824/P824*100&gt;100,100,X824/P824*100), "-"),0)</f>
        <v>0</v>
      </c>
      <c r="Z824" s="67">
        <f>COUNTRY_INFO!O824</f>
        <v>0</v>
      </c>
      <c r="AA824" s="61"/>
      <c r="AB824" s="61"/>
      <c r="AC824" s="11">
        <f>MAX('T1'!L824,'T2'!J824)+MAX('T1'!M824,'T2'!K824)+MAX('T1'!N824,'T2'!L824)</f>
        <v>0</v>
      </c>
      <c r="AD824" s="11">
        <f>IF(COUNTRY_INFO!K824=1,IF(COUNTRY_INFO!F824*0.33&gt;MAX('T1'!M824,'T2'!K824),MAX('T1'!M824,'T2'!K824),COUNTRY_INFO!F824*0.33),IF(COUNTRY_INFO!K824=2,IF(COUNTRY_INFO!F824*0.5&gt;MAX('T1'!M824,'T2'!K824),MAX('T1'!M824,'T2'!K824),COUNTRY_INFO!F824*0.5),IF(COUNTRY_INFO!K824=3,IF(COUNTRY_INFO!F824&gt;MAX('T1'!M824,'T2'!K824),MAX('T1'!M824,'T2'!K824),COUNTRY_INFO!F824),0)))</f>
        <v>0</v>
      </c>
      <c r="AE824" s="217">
        <f>IF(AND(COUNTRY_INFO!K824&gt;0,COUNTRY_INFO!K824&lt;4),IF(Z824&gt;0,IF(COUNTRY_INFO!K824=1, AD824/(COUNTRY_INFO!F824*0.33)*100, IF(COUNTRY_INFO!K824=2, AD824/(COUNTRY_INFO!F824*0.5)*100, IF(COUNTRY_INFO!K824=3, AD824/COUNTRY_INFO!F824*100))),"-"),0)</f>
        <v>0</v>
      </c>
      <c r="AF824" s="11">
        <f>IF(COUNTRY_INFO!K824=2,IF(COUNTRY_INFO!G824*0.2&gt;MAX('T1'!N824,'T2'!L824),MAX('T1'!N824,'T2'!L824),COUNTRY_INFO!G824*0.2),IF(COUNTRY_INFO!K824=3,IF(COUNTRY_INFO!G824&gt;MAX('T1'!N824,'T2'!L824),MAX('T1'!N824,'T2'!L824),COUNTRY_INFO!G824),0))</f>
        <v>0</v>
      </c>
      <c r="AG824" s="217">
        <f>IF(AND(COUNTRY_INFO!K824&gt;0,COUNTRY_INFO!K824&lt;4),IF(Z824&gt;0,IF(COUNTRY_INFO!K824=1, 0, IF(COUNTRY_INFO!K824=2, AF824/(COUNTRY_INFO!G824*0.2)*100, IF(COUNTRY_INFO!K824=3, AF824/COUNTRY_INFO!G824*100))),"-"),0)</f>
        <v>0</v>
      </c>
      <c r="AH824" s="11">
        <f t="shared" si="90"/>
        <v>0</v>
      </c>
      <c r="AI824" s="73">
        <f>IF(AND(COUNTRY_INFO!K824&gt;0,COUNTRY_INFO!K824&lt;4), IF(AC824/Z824*100&lt;&gt;0, IF(AH824/Z824*100&gt;100,100,AH824/Z824*100), "-"),0)</f>
        <v>0</v>
      </c>
      <c r="AJ824" s="261"/>
      <c r="AK824" s="260">
        <f>IF(AND(D824&lt;&gt;0, D824&lt;&gt;"Unknown",D824&lt;&gt;"Stopped",D824&lt;&gt;"Not required"),D824/COUNTRY_INFO!D824, 0)</f>
        <v>0</v>
      </c>
      <c r="AL824" s="260">
        <f>IF(AND(J824&lt;&gt;0,J824&lt;&gt;"Unknown",J824&lt;&gt;"Stopped",J824&lt;&gt;"Not required"),J824/COUNTRY_INFO!D824, 0)</f>
        <v>0</v>
      </c>
      <c r="AM824" s="260">
        <f>IF(AND(P824&lt;&gt;0,P824&lt;&gt;"Unknown",P824&lt;&gt;"Not required"),P824/(COUNTRY_INFO!E824+COUNTRY_INFO!F824), 0)</f>
        <v>0</v>
      </c>
      <c r="AN824" s="260">
        <f>IF(AND(Z824&lt;&gt;0,Z824&lt;&gt;"Unknown",Z824&lt;&gt;"Not required"),IF(COUNTRY_INFO!K824=1,1,IF(COUNTRY_INFO!K824=2,0.5*COUNTRY_INFO!F824/(0.5*COUNTRY_INFO!F824+0.2*COUNTRY_INFO!G824),IF(COUNTRY_INFO!K824=3,COUNTRY_INFO!F824/(COUNTRY_INFO!F824+COUNTRY_INFO!G824)))),0)</f>
        <v>0</v>
      </c>
      <c r="AO824" s="260">
        <f>IF(AND(Z824&lt;&gt;0,Z824&lt;&gt;"Unknown",Z824&lt;&gt;"Not required"),IF(COUNTRY_INFO!K824=1,0,IF(COUNTRY_INFO!K824=2,0.2*COUNTRY_INFO!G824/(0.5*COUNTRY_INFO!F824+0.2*COUNTRY_INFO!G824),IF(COUNTRY_INFO!K824=3,COUNTRY_INFO!G824/(COUNTRY_INFO!F824+COUNTRY_INFO!G824)))),0)</f>
        <v>0</v>
      </c>
      <c r="AP824" s="259">
        <f>MAX(COUNTRY_INFO!D824*AK824*PROFILE!$G$7,COUNTRY_INFO!D824*AL824*PROFILE!$G$7)</f>
        <v>0</v>
      </c>
      <c r="AQ824" s="259">
        <f>MAX(COUNTRY_INFO!D824*AK824*PROFILE!$G$8,COUNTRY_INFO!D824*AL824*PROFILE!$G$8,COUNTRY_INFO!D824*AM824*PROFILE!$G$8)</f>
        <v>0</v>
      </c>
      <c r="AR824" s="259">
        <f>MAX(COUNTRY_INFO!D824*AK824*PROFILE!$G$9,COUNTRY_INFO!D824*AL824*PROFILE!$G$9,COUNTRY_INFO!D824*AM824*PROFILE!$G$9,IF(AND(DISTRICT!Z824&lt;&gt;"Unknown",Z824&lt;&gt;"Not required"),COUNTRY_INFO!O824*DISTRICT!AN824,0))</f>
        <v>0</v>
      </c>
      <c r="AS824" s="259">
        <f>MAX(COUNTRY_INFO!D824*AK824*PROFILE!$G$10,COUNTRY_INFO!D824*AL824*PROFILE!$G$10,IF(AND(DISTRICT!Z824&lt;&gt;"Unknown",Z824&lt;&gt;"Not required"),COUNTRY_INFO!O824*DISTRICT!AO824,0))</f>
        <v>0</v>
      </c>
      <c r="AT824" s="259">
        <f t="shared" si="91"/>
        <v>0</v>
      </c>
      <c r="AU824" s="258">
        <f t="shared" si="86"/>
        <v>0</v>
      </c>
      <c r="AV824" s="259">
        <f>MAX('MDA2'!J824,'T1'!L824,'T2'!J824,T3_R1!K824,T3_R2!K824)</f>
        <v>0</v>
      </c>
      <c r="AW824" s="259">
        <f>MAX('MDA1'!K824,'MDA2'!K824,'MDA3'!I824,'MDA3'!L824,'T1'!M824,'T2'!K824,T3_R1!L824,T3_R2!L824)</f>
        <v>0</v>
      </c>
      <c r="AX824" s="259">
        <f>MAX('MDA1'!L824,'MDA2'!L824,'MDA3'!J824,'MDA3'!M824,'T1'!N824,'T2'!L824,T3_R1!M824,T3_R2!M824)</f>
        <v>0</v>
      </c>
      <c r="AY824" s="259">
        <f t="shared" si="92"/>
        <v>0</v>
      </c>
      <c r="AZ824" s="259">
        <f>MAX('MDA2'!J824,T824)</f>
        <v>0</v>
      </c>
      <c r="BA824" s="259">
        <f>MAX('MDA1'!K824,'MDA2'!K824,'MDA3'!I824,'MDA3'!L824,V824,AD824)</f>
        <v>0</v>
      </c>
      <c r="BB824" s="259">
        <f>MAX('MDA1'!L824,'MDA2'!L824,'MDA3'!J824,'MDA3'!M824,AF824)</f>
        <v>0</v>
      </c>
      <c r="BC824" s="259">
        <f t="shared" si="87"/>
        <v>0</v>
      </c>
      <c r="BD824" s="260">
        <f t="shared" si="88"/>
        <v>0</v>
      </c>
    </row>
    <row r="825" spans="1:56" x14ac:dyDescent="0.2">
      <c r="A825" s="10" t="str">
        <f>IF(COUNTRY_INFO!A825=0," ",COUNTRY_INFO!A825)</f>
        <v>Ethiopia</v>
      </c>
      <c r="B825" s="10" t="str">
        <f>IF(COUNTRY_INFO!B825=0," ",COUNTRY_INFO!B825)</f>
        <v>SomaliNogob</v>
      </c>
      <c r="C825" s="87" t="str">
        <f>IF(COUNTRY_INFO!C825=0," ",COUNTRY_INFO!C825)</f>
        <v xml:space="preserve">Cayuun </v>
      </c>
      <c r="D825" s="67">
        <f>COUNTRY_INFO!L825</f>
        <v>0</v>
      </c>
      <c r="E825" s="61"/>
      <c r="F825" s="61"/>
      <c r="G825" s="11">
        <f>MAX('MDA1'!M825,'MDA2'!M825)</f>
        <v>0</v>
      </c>
      <c r="H825" s="11">
        <f>IF(AND(COUNTRY_INFO!H825&gt;0,COUNTRY_INFO!H825&lt;4),IF(D825&gt;MAX('MDA1'!M825,'MDA2'!M825),MAX('MDA1'!M825,'MDA2'!M825),D825),0)</f>
        <v>0</v>
      </c>
      <c r="I825" s="73">
        <f>IF(AND(COUNTRY_INFO!H825&gt;0,COUNTRY_INFO!H825&lt;4), IF(G825/D825*100&lt;&gt;0, IF(G825/D825*100&gt;100,100,G825/D825*100), "-"),0)</f>
        <v>0</v>
      </c>
      <c r="J825" s="67">
        <f>COUNTRY_INFO!M825</f>
        <v>0</v>
      </c>
      <c r="K825" s="61"/>
      <c r="L825" s="61"/>
      <c r="M825" s="11">
        <f>MAX('MDA1'!M825,MAX('MDA3'!I825,'MDA3'!L825)+MAX('MDA3'!J825,'MDA3'!M825))</f>
        <v>0</v>
      </c>
      <c r="N825" s="11">
        <f>IF(AND(COUNTRY_INFO!I825&gt;0,COUNTRY_INFO!I825&lt;4),IF(J825&gt;MAX('MDA1'!M825,MAX('MDA3'!I825,'MDA3'!L825)+MAX('MDA3'!J825,'MDA3'!M825)),MAX('MDA1'!M825,MAX('MDA3'!I825,'MDA3'!L825)+MAX('MDA3'!J825,'MDA3'!M825)),J825),0)</f>
        <v>0</v>
      </c>
      <c r="O825" s="73">
        <f>IF(AND(COUNTRY_INFO!I825&gt;0,COUNTRY_INFO!I825&lt;4), IF(M825/J825*100&lt;&gt;0, IF(M825/J825*100&gt;100,100,M825/J825*100), "-"),0)</f>
        <v>0</v>
      </c>
      <c r="P825" s="67">
        <f>COUNTRY_INFO!N825</f>
        <v>0</v>
      </c>
      <c r="Q825" s="61"/>
      <c r="R825" s="61"/>
      <c r="S825" s="11">
        <f>SUM(MAX('MDA2'!J825, 'T1'!L825, MAX(T3_R1!K825, T3_R2!K825)), MAX('MDA1'!K825, 'MDA2'!K825, 'T1'!M825, MAX(T3_R1!L825, T3_R2!L825)), MAX('MDA1'!L825, 'MDA2'!L825, 'T1'!N825, MAX(T3_R1!M825, T3_R2!M825)))</f>
        <v>0</v>
      </c>
      <c r="T825" s="11">
        <f>IF(AND(COUNTRY_INFO!J825&gt;1,COUNTRY_INFO!J825&lt;4),IF(COUNTRY_INFO!E825&gt;MAX('MDA2'!J825,'T1'!L825,MAX(T3_R1!K825,T3_R2!K825)),MAX('MDA2'!J825,'T1'!L825,MAX(T3_R1!K825,T3_R2!K825)),COUNTRY_INFO!E825),0)</f>
        <v>0</v>
      </c>
      <c r="U825" s="217">
        <f>IF(AND(COUNTRY_INFO!J825&gt;1,COUNTRY_INFO!J825&lt;4), IF(T825/COUNTRY_INFO!E825*100&lt;&gt;0, IF(T825/COUNTRY_INFO!E825*100&gt;100,100,T825/COUNTRY_INFO!E825*100), "-"),0)</f>
        <v>0</v>
      </c>
      <c r="V825" s="11">
        <f>IF(AND(COUNTRY_INFO!J825&gt;1,COUNTRY_INFO!J825&lt;4),IF(COUNTRY_INFO!F825&gt;MAX('MDA1'!K825,'MDA2'!K825,'T1'!M825,MAX(T3_R1!L825,T3_R2!L825)),MAX('MDA1'!K825,'MDA2'!K825,'T1'!M825,MAX(T3_R1!L825,T3_R2!L825)),COUNTRY_INFO!F825),0)</f>
        <v>0</v>
      </c>
      <c r="W825" s="217">
        <f>IF(AND(COUNTRY_INFO!J825&gt;1,COUNTRY_INFO!J825&lt;4), IF(V825/COUNTRY_INFO!F825*100&lt;&gt;0, IF(V825/COUNTRY_INFO!F825*100&gt;100,100,V825/COUNTRY_INFO!F825*100), "-"),0)</f>
        <v>0</v>
      </c>
      <c r="X825" s="11">
        <f t="shared" si="89"/>
        <v>0</v>
      </c>
      <c r="Y825" s="73">
        <f>IF(AND(COUNTRY_INFO!J825&gt;1,COUNTRY_INFO!J825&lt;4), IF(S825/P825*100&lt;&gt;0, IF(X825/P825*100&gt;100,100,X825/P825*100), "-"),0)</f>
        <v>0</v>
      </c>
      <c r="Z825" s="67">
        <f>COUNTRY_INFO!O825</f>
        <v>0</v>
      </c>
      <c r="AA825" s="61"/>
      <c r="AB825" s="61"/>
      <c r="AC825" s="11">
        <f>MAX('T1'!L825,'T2'!J825)+MAX('T1'!M825,'T2'!K825)+MAX('T1'!N825,'T2'!L825)</f>
        <v>0</v>
      </c>
      <c r="AD825" s="11">
        <f>IF(COUNTRY_INFO!K825=1,IF(COUNTRY_INFO!F825*0.33&gt;MAX('T1'!M825,'T2'!K825),MAX('T1'!M825,'T2'!K825),COUNTRY_INFO!F825*0.33),IF(COUNTRY_INFO!K825=2,IF(COUNTRY_INFO!F825*0.5&gt;MAX('T1'!M825,'T2'!K825),MAX('T1'!M825,'T2'!K825),COUNTRY_INFO!F825*0.5),IF(COUNTRY_INFO!K825=3,IF(COUNTRY_INFO!F825&gt;MAX('T1'!M825,'T2'!K825),MAX('T1'!M825,'T2'!K825),COUNTRY_INFO!F825),0)))</f>
        <v>0</v>
      </c>
      <c r="AE825" s="217">
        <f>IF(AND(COUNTRY_INFO!K825&gt;0,COUNTRY_INFO!K825&lt;4),IF(Z825&gt;0,IF(COUNTRY_INFO!K825=1, AD825/(COUNTRY_INFO!F825*0.33)*100, IF(COUNTRY_INFO!K825=2, AD825/(COUNTRY_INFO!F825*0.5)*100, IF(COUNTRY_INFO!K825=3, AD825/COUNTRY_INFO!F825*100))),"-"),0)</f>
        <v>0</v>
      </c>
      <c r="AF825" s="11">
        <f>IF(COUNTRY_INFO!K825=2,IF(COUNTRY_INFO!G825*0.2&gt;MAX('T1'!N825,'T2'!L825),MAX('T1'!N825,'T2'!L825),COUNTRY_INFO!G825*0.2),IF(COUNTRY_INFO!K825=3,IF(COUNTRY_INFO!G825&gt;MAX('T1'!N825,'T2'!L825),MAX('T1'!N825,'T2'!L825),COUNTRY_INFO!G825),0))</f>
        <v>0</v>
      </c>
      <c r="AG825" s="217">
        <f>IF(AND(COUNTRY_INFO!K825&gt;0,COUNTRY_INFO!K825&lt;4),IF(Z825&gt;0,IF(COUNTRY_INFO!K825=1, 0, IF(COUNTRY_INFO!K825=2, AF825/(COUNTRY_INFO!G825*0.2)*100, IF(COUNTRY_INFO!K825=3, AF825/COUNTRY_INFO!G825*100))),"-"),0)</f>
        <v>0</v>
      </c>
      <c r="AH825" s="11">
        <f t="shared" si="90"/>
        <v>0</v>
      </c>
      <c r="AI825" s="73">
        <f>IF(AND(COUNTRY_INFO!K825&gt;0,COUNTRY_INFO!K825&lt;4), IF(AC825/Z825*100&lt;&gt;0, IF(AH825/Z825*100&gt;100,100,AH825/Z825*100), "-"),0)</f>
        <v>0</v>
      </c>
      <c r="AJ825" s="261"/>
      <c r="AK825" s="260">
        <f>IF(AND(D825&lt;&gt;0, D825&lt;&gt;"Unknown",D825&lt;&gt;"Stopped",D825&lt;&gt;"Not required"),D825/COUNTRY_INFO!D825, 0)</f>
        <v>0</v>
      </c>
      <c r="AL825" s="260">
        <f>IF(AND(J825&lt;&gt;0,J825&lt;&gt;"Unknown",J825&lt;&gt;"Stopped",J825&lt;&gt;"Not required"),J825/COUNTRY_INFO!D825, 0)</f>
        <v>0</v>
      </c>
      <c r="AM825" s="260">
        <f>IF(AND(P825&lt;&gt;0,P825&lt;&gt;"Unknown",P825&lt;&gt;"Not required"),P825/(COUNTRY_INFO!E825+COUNTRY_INFO!F825), 0)</f>
        <v>0</v>
      </c>
      <c r="AN825" s="260">
        <f>IF(AND(Z825&lt;&gt;0,Z825&lt;&gt;"Unknown",Z825&lt;&gt;"Not required"),IF(COUNTRY_INFO!K825=1,1,IF(COUNTRY_INFO!K825=2,0.5*COUNTRY_INFO!F825/(0.5*COUNTRY_INFO!F825+0.2*COUNTRY_INFO!G825),IF(COUNTRY_INFO!K825=3,COUNTRY_INFO!F825/(COUNTRY_INFO!F825+COUNTRY_INFO!G825)))),0)</f>
        <v>0</v>
      </c>
      <c r="AO825" s="260">
        <f>IF(AND(Z825&lt;&gt;0,Z825&lt;&gt;"Unknown",Z825&lt;&gt;"Not required"),IF(COUNTRY_INFO!K825=1,0,IF(COUNTRY_INFO!K825=2,0.2*COUNTRY_INFO!G825/(0.5*COUNTRY_INFO!F825+0.2*COUNTRY_INFO!G825),IF(COUNTRY_INFO!K825=3,COUNTRY_INFO!G825/(COUNTRY_INFO!F825+COUNTRY_INFO!G825)))),0)</f>
        <v>0</v>
      </c>
      <c r="AP825" s="259">
        <f>MAX(COUNTRY_INFO!D825*AK825*PROFILE!$G$7,COUNTRY_INFO!D825*AL825*PROFILE!$G$7)</f>
        <v>0</v>
      </c>
      <c r="AQ825" s="259">
        <f>MAX(COUNTRY_INFO!D825*AK825*PROFILE!$G$8,COUNTRY_INFO!D825*AL825*PROFILE!$G$8,COUNTRY_INFO!D825*AM825*PROFILE!$G$8)</f>
        <v>0</v>
      </c>
      <c r="AR825" s="259">
        <f>MAX(COUNTRY_INFO!D825*AK825*PROFILE!$G$9,COUNTRY_INFO!D825*AL825*PROFILE!$G$9,COUNTRY_INFO!D825*AM825*PROFILE!$G$9,IF(AND(DISTRICT!Z825&lt;&gt;"Unknown",Z825&lt;&gt;"Not required"),COUNTRY_INFO!O825*DISTRICT!AN825,0))</f>
        <v>0</v>
      </c>
      <c r="AS825" s="259">
        <f>MAX(COUNTRY_INFO!D825*AK825*PROFILE!$G$10,COUNTRY_INFO!D825*AL825*PROFILE!$G$10,IF(AND(DISTRICT!Z825&lt;&gt;"Unknown",Z825&lt;&gt;"Not required"),COUNTRY_INFO!O825*DISTRICT!AO825,0))</f>
        <v>0</v>
      </c>
      <c r="AT825" s="259">
        <f t="shared" si="91"/>
        <v>0</v>
      </c>
      <c r="AU825" s="258">
        <f t="shared" si="86"/>
        <v>0</v>
      </c>
      <c r="AV825" s="259">
        <f>MAX('MDA2'!J825,'T1'!L825,'T2'!J825,T3_R1!K825,T3_R2!K825)</f>
        <v>0</v>
      </c>
      <c r="AW825" s="259">
        <f>MAX('MDA1'!K825,'MDA2'!K825,'MDA3'!I825,'MDA3'!L825,'T1'!M825,'T2'!K825,T3_R1!L825,T3_R2!L825)</f>
        <v>0</v>
      </c>
      <c r="AX825" s="259">
        <f>MAX('MDA1'!L825,'MDA2'!L825,'MDA3'!J825,'MDA3'!M825,'T1'!N825,'T2'!L825,T3_R1!M825,T3_R2!M825)</f>
        <v>0</v>
      </c>
      <c r="AY825" s="259">
        <f t="shared" si="92"/>
        <v>0</v>
      </c>
      <c r="AZ825" s="259">
        <f>MAX('MDA2'!J825,T825)</f>
        <v>0</v>
      </c>
      <c r="BA825" s="259">
        <f>MAX('MDA1'!K825,'MDA2'!K825,'MDA3'!I825,'MDA3'!L825,V825,AD825)</f>
        <v>0</v>
      </c>
      <c r="BB825" s="259">
        <f>MAX('MDA1'!L825,'MDA2'!L825,'MDA3'!J825,'MDA3'!M825,AF825)</f>
        <v>0</v>
      </c>
      <c r="BC825" s="259">
        <f t="shared" si="87"/>
        <v>0</v>
      </c>
      <c r="BD825" s="260">
        <f t="shared" si="88"/>
        <v>0</v>
      </c>
    </row>
    <row r="826" spans="1:56" x14ac:dyDescent="0.2">
      <c r="A826" s="10" t="str">
        <f>IF(COUNTRY_INFO!A826=0," ",COUNTRY_INFO!A826)</f>
        <v>Ethiopia</v>
      </c>
      <c r="B826" s="10" t="str">
        <f>IF(COUNTRY_INFO!B826=0," ",COUNTRY_INFO!B826)</f>
        <v>SomaliNogob</v>
      </c>
      <c r="C826" s="87" t="str">
        <f>IF(COUNTRY_INFO!C826=0," ",COUNTRY_INFO!C826)</f>
        <v>Duhun</v>
      </c>
      <c r="D826" s="67">
        <f>COUNTRY_INFO!L826</f>
        <v>0</v>
      </c>
      <c r="E826" s="61"/>
      <c r="F826" s="61"/>
      <c r="G826" s="11">
        <f>MAX('MDA1'!M826,'MDA2'!M826)</f>
        <v>0</v>
      </c>
      <c r="H826" s="11">
        <f>IF(AND(COUNTRY_INFO!H826&gt;0,COUNTRY_INFO!H826&lt;4),IF(D826&gt;MAX('MDA1'!M826,'MDA2'!M826),MAX('MDA1'!M826,'MDA2'!M826),D826),0)</f>
        <v>0</v>
      </c>
      <c r="I826" s="73">
        <f>IF(AND(COUNTRY_INFO!H826&gt;0,COUNTRY_INFO!H826&lt;4), IF(G826/D826*100&lt;&gt;0, IF(G826/D826*100&gt;100,100,G826/D826*100), "-"),0)</f>
        <v>0</v>
      </c>
      <c r="J826" s="67" t="str">
        <f>COUNTRY_INFO!M826</f>
        <v>Unknown</v>
      </c>
      <c r="K826" s="61"/>
      <c r="L826" s="61"/>
      <c r="M826" s="11">
        <f>MAX('MDA1'!M826,MAX('MDA3'!I826,'MDA3'!L826)+MAX('MDA3'!J826,'MDA3'!M826))</f>
        <v>0</v>
      </c>
      <c r="N826" s="11">
        <f>IF(AND(COUNTRY_INFO!I826&gt;0,COUNTRY_INFO!I826&lt;4),IF(J826&gt;MAX('MDA1'!M826,MAX('MDA3'!I826,'MDA3'!L826)+MAX('MDA3'!J826,'MDA3'!M826)),MAX('MDA1'!M826,MAX('MDA3'!I826,'MDA3'!L826)+MAX('MDA3'!J826,'MDA3'!M826)),J826),0)</f>
        <v>0</v>
      </c>
      <c r="O826" s="73">
        <f>IF(AND(COUNTRY_INFO!I826&gt;0,COUNTRY_INFO!I826&lt;4), IF(M826/J826*100&lt;&gt;0, IF(M826/J826*100&gt;100,100,M826/J826*100), "-"),0)</f>
        <v>0</v>
      </c>
      <c r="P826" s="67" t="str">
        <f>COUNTRY_INFO!N826</f>
        <v>Unknown</v>
      </c>
      <c r="Q826" s="61"/>
      <c r="R826" s="61"/>
      <c r="S826" s="11">
        <f>SUM(MAX('MDA2'!J826, 'T1'!L826, MAX(T3_R1!K826, T3_R2!K826)), MAX('MDA1'!K826, 'MDA2'!K826, 'T1'!M826, MAX(T3_R1!L826, T3_R2!L826)), MAX('MDA1'!L826, 'MDA2'!L826, 'T1'!N826, MAX(T3_R1!M826, T3_R2!M826)))</f>
        <v>0</v>
      </c>
      <c r="T826" s="11">
        <f>IF(AND(COUNTRY_INFO!J826&gt;1,COUNTRY_INFO!J826&lt;4),IF(COUNTRY_INFO!E826&gt;MAX('MDA2'!J826,'T1'!L826,MAX(T3_R1!K826,T3_R2!K826)),MAX('MDA2'!J826,'T1'!L826,MAX(T3_R1!K826,T3_R2!K826)),COUNTRY_INFO!E826),0)</f>
        <v>0</v>
      </c>
      <c r="U826" s="217">
        <f>IF(AND(COUNTRY_INFO!J826&gt;1,COUNTRY_INFO!J826&lt;4), IF(T826/COUNTRY_INFO!E826*100&lt;&gt;0, IF(T826/COUNTRY_INFO!E826*100&gt;100,100,T826/COUNTRY_INFO!E826*100), "-"),0)</f>
        <v>0</v>
      </c>
      <c r="V826" s="11">
        <f>IF(AND(COUNTRY_INFO!J826&gt;1,COUNTRY_INFO!J826&lt;4),IF(COUNTRY_INFO!F826&gt;MAX('MDA1'!K826,'MDA2'!K826,'T1'!M826,MAX(T3_R1!L826,T3_R2!L826)),MAX('MDA1'!K826,'MDA2'!K826,'T1'!M826,MAX(T3_R1!L826,T3_R2!L826)),COUNTRY_INFO!F826),0)</f>
        <v>0</v>
      </c>
      <c r="W826" s="217">
        <f>IF(AND(COUNTRY_INFO!J826&gt;1,COUNTRY_INFO!J826&lt;4), IF(V826/COUNTRY_INFO!F826*100&lt;&gt;0, IF(V826/COUNTRY_INFO!F826*100&gt;100,100,V826/COUNTRY_INFO!F826*100), "-"),0)</f>
        <v>0</v>
      </c>
      <c r="X826" s="11">
        <f t="shared" si="89"/>
        <v>0</v>
      </c>
      <c r="Y826" s="73">
        <f>IF(AND(COUNTRY_INFO!J826&gt;1,COUNTRY_INFO!J826&lt;4), IF(S826/P826*100&lt;&gt;0, IF(X826/P826*100&gt;100,100,X826/P826*100), "-"),0)</f>
        <v>0</v>
      </c>
      <c r="Z826" s="67" t="str">
        <f>COUNTRY_INFO!O826</f>
        <v>Unknown</v>
      </c>
      <c r="AA826" s="61"/>
      <c r="AB826" s="61"/>
      <c r="AC826" s="11">
        <f>MAX('T1'!L826,'T2'!J826)+MAX('T1'!M826,'T2'!K826)+MAX('T1'!N826,'T2'!L826)</f>
        <v>0</v>
      </c>
      <c r="AD826" s="11">
        <f>IF(COUNTRY_INFO!K826=1,IF(COUNTRY_INFO!F826*0.33&gt;MAX('T1'!M826,'T2'!K826),MAX('T1'!M826,'T2'!K826),COUNTRY_INFO!F826*0.33),IF(COUNTRY_INFO!K826=2,IF(COUNTRY_INFO!F826*0.5&gt;MAX('T1'!M826,'T2'!K826),MAX('T1'!M826,'T2'!K826),COUNTRY_INFO!F826*0.5),IF(COUNTRY_INFO!K826=3,IF(COUNTRY_INFO!F826&gt;MAX('T1'!M826,'T2'!K826),MAX('T1'!M826,'T2'!K826),COUNTRY_INFO!F826),0)))</f>
        <v>0</v>
      </c>
      <c r="AE826" s="217">
        <f>IF(AND(COUNTRY_INFO!K826&gt;0,COUNTRY_INFO!K826&lt;4),IF(Z826&gt;0,IF(COUNTRY_INFO!K826=1, AD826/(COUNTRY_INFO!F826*0.33)*100, IF(COUNTRY_INFO!K826=2, AD826/(COUNTRY_INFO!F826*0.5)*100, IF(COUNTRY_INFO!K826=3, AD826/COUNTRY_INFO!F826*100))),"-"),0)</f>
        <v>0</v>
      </c>
      <c r="AF826" s="11">
        <f>IF(COUNTRY_INFO!K826=2,IF(COUNTRY_INFO!G826*0.2&gt;MAX('T1'!N826,'T2'!L826),MAX('T1'!N826,'T2'!L826),COUNTRY_INFO!G826*0.2),IF(COUNTRY_INFO!K826=3,IF(COUNTRY_INFO!G826&gt;MAX('T1'!N826,'T2'!L826),MAX('T1'!N826,'T2'!L826),COUNTRY_INFO!G826),0))</f>
        <v>0</v>
      </c>
      <c r="AG826" s="217">
        <f>IF(AND(COUNTRY_INFO!K826&gt;0,COUNTRY_INFO!K826&lt;4),IF(Z826&gt;0,IF(COUNTRY_INFO!K826=1, 0, IF(COUNTRY_INFO!K826=2, AF826/(COUNTRY_INFO!G826*0.2)*100, IF(COUNTRY_INFO!K826=3, AF826/COUNTRY_INFO!G826*100))),"-"),0)</f>
        <v>0</v>
      </c>
      <c r="AH826" s="11">
        <f t="shared" si="90"/>
        <v>0</v>
      </c>
      <c r="AI826" s="73">
        <f>IF(AND(COUNTRY_INFO!K826&gt;0,COUNTRY_INFO!K826&lt;4), IF(AC826/Z826*100&lt;&gt;0, IF(AH826/Z826*100&gt;100,100,AH826/Z826*100), "-"),0)</f>
        <v>0</v>
      </c>
      <c r="AJ826" s="261"/>
      <c r="AK826" s="260">
        <f>IF(AND(D826&lt;&gt;0, D826&lt;&gt;"Unknown",D826&lt;&gt;"Stopped",D826&lt;&gt;"Not required"),D826/COUNTRY_INFO!D826, 0)</f>
        <v>0</v>
      </c>
      <c r="AL826" s="260">
        <f>IF(AND(J826&lt;&gt;0,J826&lt;&gt;"Unknown",J826&lt;&gt;"Stopped",J826&lt;&gt;"Not required"),J826/COUNTRY_INFO!D826, 0)</f>
        <v>0</v>
      </c>
      <c r="AM826" s="260">
        <f>IF(AND(P826&lt;&gt;0,P826&lt;&gt;"Unknown",P826&lt;&gt;"Not required"),P826/(COUNTRY_INFO!E826+COUNTRY_INFO!F826), 0)</f>
        <v>0</v>
      </c>
      <c r="AN826" s="260">
        <f>IF(AND(Z826&lt;&gt;0,Z826&lt;&gt;"Unknown",Z826&lt;&gt;"Not required"),IF(COUNTRY_INFO!K826=1,1,IF(COUNTRY_INFO!K826=2,0.5*COUNTRY_INFO!F826/(0.5*COUNTRY_INFO!F826+0.2*COUNTRY_INFO!G826),IF(COUNTRY_INFO!K826=3,COUNTRY_INFO!F826/(COUNTRY_INFO!F826+COUNTRY_INFO!G826)))),0)</f>
        <v>0</v>
      </c>
      <c r="AO826" s="260">
        <f>IF(AND(Z826&lt;&gt;0,Z826&lt;&gt;"Unknown",Z826&lt;&gt;"Not required"),IF(COUNTRY_INFO!K826=1,0,IF(COUNTRY_INFO!K826=2,0.2*COUNTRY_INFO!G826/(0.5*COUNTRY_INFO!F826+0.2*COUNTRY_INFO!G826),IF(COUNTRY_INFO!K826=3,COUNTRY_INFO!G826/(COUNTRY_INFO!F826+COUNTRY_INFO!G826)))),0)</f>
        <v>0</v>
      </c>
      <c r="AP826" s="259">
        <f>MAX(COUNTRY_INFO!D826*AK826*PROFILE!$G$7,COUNTRY_INFO!D826*AL826*PROFILE!$G$7)</f>
        <v>0</v>
      </c>
      <c r="AQ826" s="259">
        <f>MAX(COUNTRY_INFO!D826*AK826*PROFILE!$G$8,COUNTRY_INFO!D826*AL826*PROFILE!$G$8,COUNTRY_INFO!D826*AM826*PROFILE!$G$8)</f>
        <v>0</v>
      </c>
      <c r="AR826" s="259">
        <f>MAX(COUNTRY_INFO!D826*AK826*PROFILE!$G$9,COUNTRY_INFO!D826*AL826*PROFILE!$G$9,COUNTRY_INFO!D826*AM826*PROFILE!$G$9,IF(AND(DISTRICT!Z826&lt;&gt;"Unknown",Z826&lt;&gt;"Not required"),COUNTRY_INFO!O826*DISTRICT!AN826,0))</f>
        <v>0</v>
      </c>
      <c r="AS826" s="259">
        <f>MAX(COUNTRY_INFO!D826*AK826*PROFILE!$G$10,COUNTRY_INFO!D826*AL826*PROFILE!$G$10,IF(AND(DISTRICT!Z826&lt;&gt;"Unknown",Z826&lt;&gt;"Not required"),COUNTRY_INFO!O826*DISTRICT!AO826,0))</f>
        <v>0</v>
      </c>
      <c r="AT826" s="259">
        <f t="shared" si="91"/>
        <v>0</v>
      </c>
      <c r="AU826" s="258">
        <f t="shared" si="86"/>
        <v>0</v>
      </c>
      <c r="AV826" s="259">
        <f>MAX('MDA2'!J826,'T1'!L826,'T2'!J826,T3_R1!K826,T3_R2!K826)</f>
        <v>0</v>
      </c>
      <c r="AW826" s="259">
        <f>MAX('MDA1'!K826,'MDA2'!K826,'MDA3'!I826,'MDA3'!L826,'T1'!M826,'T2'!K826,T3_R1!L826,T3_R2!L826)</f>
        <v>0</v>
      </c>
      <c r="AX826" s="259">
        <f>MAX('MDA1'!L826,'MDA2'!L826,'MDA3'!J826,'MDA3'!M826,'T1'!N826,'T2'!L826,T3_R1!M826,T3_R2!M826)</f>
        <v>0</v>
      </c>
      <c r="AY826" s="259">
        <f t="shared" si="92"/>
        <v>0</v>
      </c>
      <c r="AZ826" s="259">
        <f>MAX('MDA2'!J826,T826)</f>
        <v>0</v>
      </c>
      <c r="BA826" s="259">
        <f>MAX('MDA1'!K826,'MDA2'!K826,'MDA3'!I826,'MDA3'!L826,V826,AD826)</f>
        <v>0</v>
      </c>
      <c r="BB826" s="259">
        <f>MAX('MDA1'!L826,'MDA2'!L826,'MDA3'!J826,'MDA3'!M826,AF826)</f>
        <v>0</v>
      </c>
      <c r="BC826" s="259">
        <f t="shared" si="87"/>
        <v>0</v>
      </c>
      <c r="BD826" s="260">
        <f t="shared" si="88"/>
        <v>0</v>
      </c>
    </row>
    <row r="827" spans="1:56" x14ac:dyDescent="0.2">
      <c r="A827" s="10" t="str">
        <f>IF(COUNTRY_INFO!A827=0," ",COUNTRY_INFO!A827)</f>
        <v>Ethiopia</v>
      </c>
      <c r="B827" s="10" t="str">
        <f>IF(COUNTRY_INFO!B827=0," ",COUNTRY_INFO!B827)</f>
        <v>SomaliNogob</v>
      </c>
      <c r="C827" s="87" t="str">
        <f>IF(COUNTRY_INFO!C827=0," ",COUNTRY_INFO!C827)</f>
        <v>Garbo</v>
      </c>
      <c r="D827" s="67">
        <f>COUNTRY_INFO!L827</f>
        <v>0</v>
      </c>
      <c r="E827" s="61"/>
      <c r="F827" s="61"/>
      <c r="G827" s="11">
        <f>MAX('MDA1'!M827,'MDA2'!M827)</f>
        <v>0</v>
      </c>
      <c r="H827" s="11">
        <f>IF(AND(COUNTRY_INFO!H827&gt;0,COUNTRY_INFO!H827&lt;4),IF(D827&gt;MAX('MDA1'!M827,'MDA2'!M827),MAX('MDA1'!M827,'MDA2'!M827),D827),0)</f>
        <v>0</v>
      </c>
      <c r="I827" s="73">
        <f>IF(AND(COUNTRY_INFO!H827&gt;0,COUNTRY_INFO!H827&lt;4), IF(G827/D827*100&lt;&gt;0, IF(G827/D827*100&gt;100,100,G827/D827*100), "-"),0)</f>
        <v>0</v>
      </c>
      <c r="J827" s="67" t="str">
        <f>COUNTRY_INFO!M827</f>
        <v>Unknown</v>
      </c>
      <c r="K827" s="61"/>
      <c r="L827" s="61"/>
      <c r="M827" s="11">
        <f>MAX('MDA1'!M827,MAX('MDA3'!I827,'MDA3'!L827)+MAX('MDA3'!J827,'MDA3'!M827))</f>
        <v>0</v>
      </c>
      <c r="N827" s="11">
        <f>IF(AND(COUNTRY_INFO!I827&gt;0,COUNTRY_INFO!I827&lt;4),IF(J827&gt;MAX('MDA1'!M827,MAX('MDA3'!I827,'MDA3'!L827)+MAX('MDA3'!J827,'MDA3'!M827)),MAX('MDA1'!M827,MAX('MDA3'!I827,'MDA3'!L827)+MAX('MDA3'!J827,'MDA3'!M827)),J827),0)</f>
        <v>0</v>
      </c>
      <c r="O827" s="73">
        <f>IF(AND(COUNTRY_INFO!I827&gt;0,COUNTRY_INFO!I827&lt;4), IF(M827/J827*100&lt;&gt;0, IF(M827/J827*100&gt;100,100,M827/J827*100), "-"),0)</f>
        <v>0</v>
      </c>
      <c r="P827" s="67" t="str">
        <f>COUNTRY_INFO!N827</f>
        <v>Unknown</v>
      </c>
      <c r="Q827" s="61"/>
      <c r="R827" s="61"/>
      <c r="S827" s="11">
        <f>SUM(MAX('MDA2'!J827, 'T1'!L827, MAX(T3_R1!K827, T3_R2!K827)), MAX('MDA1'!K827, 'MDA2'!K827, 'T1'!M827, MAX(T3_R1!L827, T3_R2!L827)), MAX('MDA1'!L827, 'MDA2'!L827, 'T1'!N827, MAX(T3_R1!M827, T3_R2!M827)))</f>
        <v>0</v>
      </c>
      <c r="T827" s="11">
        <f>IF(AND(COUNTRY_INFO!J827&gt;1,COUNTRY_INFO!J827&lt;4),IF(COUNTRY_INFO!E827&gt;MAX('MDA2'!J827,'T1'!L827,MAX(T3_R1!K827,T3_R2!K827)),MAX('MDA2'!J827,'T1'!L827,MAX(T3_R1!K827,T3_R2!K827)),COUNTRY_INFO!E827),0)</f>
        <v>0</v>
      </c>
      <c r="U827" s="217">
        <f>IF(AND(COUNTRY_INFO!J827&gt;1,COUNTRY_INFO!J827&lt;4), IF(T827/COUNTRY_INFO!E827*100&lt;&gt;0, IF(T827/COUNTRY_INFO!E827*100&gt;100,100,T827/COUNTRY_INFO!E827*100), "-"),0)</f>
        <v>0</v>
      </c>
      <c r="V827" s="11">
        <f>IF(AND(COUNTRY_INFO!J827&gt;1,COUNTRY_INFO!J827&lt;4),IF(COUNTRY_INFO!F827&gt;MAX('MDA1'!K827,'MDA2'!K827,'T1'!M827,MAX(T3_R1!L827,T3_R2!L827)),MAX('MDA1'!K827,'MDA2'!K827,'T1'!M827,MAX(T3_R1!L827,T3_R2!L827)),COUNTRY_INFO!F827),0)</f>
        <v>0</v>
      </c>
      <c r="W827" s="217">
        <f>IF(AND(COUNTRY_INFO!J827&gt;1,COUNTRY_INFO!J827&lt;4), IF(V827/COUNTRY_INFO!F827*100&lt;&gt;0, IF(V827/COUNTRY_INFO!F827*100&gt;100,100,V827/COUNTRY_INFO!F827*100), "-"),0)</f>
        <v>0</v>
      </c>
      <c r="X827" s="11">
        <f t="shared" si="89"/>
        <v>0</v>
      </c>
      <c r="Y827" s="73">
        <f>IF(AND(COUNTRY_INFO!J827&gt;1,COUNTRY_INFO!J827&lt;4), IF(S827/P827*100&lt;&gt;0, IF(X827/P827*100&gt;100,100,X827/P827*100), "-"),0)</f>
        <v>0</v>
      </c>
      <c r="Z827" s="67" t="str">
        <f>COUNTRY_INFO!O827</f>
        <v>Unknown</v>
      </c>
      <c r="AA827" s="61"/>
      <c r="AB827" s="61"/>
      <c r="AC827" s="11">
        <f>MAX('T1'!L827,'T2'!J827)+MAX('T1'!M827,'T2'!K827)+MAX('T1'!N827,'T2'!L827)</f>
        <v>0</v>
      </c>
      <c r="AD827" s="11">
        <f>IF(COUNTRY_INFO!K827=1,IF(COUNTRY_INFO!F827*0.33&gt;MAX('T1'!M827,'T2'!K827),MAX('T1'!M827,'T2'!K827),COUNTRY_INFO!F827*0.33),IF(COUNTRY_INFO!K827=2,IF(COUNTRY_INFO!F827*0.5&gt;MAX('T1'!M827,'T2'!K827),MAX('T1'!M827,'T2'!K827),COUNTRY_INFO!F827*0.5),IF(COUNTRY_INFO!K827=3,IF(COUNTRY_INFO!F827&gt;MAX('T1'!M827,'T2'!K827),MAX('T1'!M827,'T2'!K827),COUNTRY_INFO!F827),0)))</f>
        <v>0</v>
      </c>
      <c r="AE827" s="217">
        <f>IF(AND(COUNTRY_INFO!K827&gt;0,COUNTRY_INFO!K827&lt;4),IF(Z827&gt;0,IF(COUNTRY_INFO!K827=1, AD827/(COUNTRY_INFO!F827*0.33)*100, IF(COUNTRY_INFO!K827=2, AD827/(COUNTRY_INFO!F827*0.5)*100, IF(COUNTRY_INFO!K827=3, AD827/COUNTRY_INFO!F827*100))),"-"),0)</f>
        <v>0</v>
      </c>
      <c r="AF827" s="11">
        <f>IF(COUNTRY_INFO!K827=2,IF(COUNTRY_INFO!G827*0.2&gt;MAX('T1'!N827,'T2'!L827),MAX('T1'!N827,'T2'!L827),COUNTRY_INFO!G827*0.2),IF(COUNTRY_INFO!K827=3,IF(COUNTRY_INFO!G827&gt;MAX('T1'!N827,'T2'!L827),MAX('T1'!N827,'T2'!L827),COUNTRY_INFO!G827),0))</f>
        <v>0</v>
      </c>
      <c r="AG827" s="217">
        <f>IF(AND(COUNTRY_INFO!K827&gt;0,COUNTRY_INFO!K827&lt;4),IF(Z827&gt;0,IF(COUNTRY_INFO!K827=1, 0, IF(COUNTRY_INFO!K827=2, AF827/(COUNTRY_INFO!G827*0.2)*100, IF(COUNTRY_INFO!K827=3, AF827/COUNTRY_INFO!G827*100))),"-"),0)</f>
        <v>0</v>
      </c>
      <c r="AH827" s="11">
        <f t="shared" si="90"/>
        <v>0</v>
      </c>
      <c r="AI827" s="73">
        <f>IF(AND(COUNTRY_INFO!K827&gt;0,COUNTRY_INFO!K827&lt;4), IF(AC827/Z827*100&lt;&gt;0, IF(AH827/Z827*100&gt;100,100,AH827/Z827*100), "-"),0)</f>
        <v>0</v>
      </c>
      <c r="AJ827" s="261"/>
      <c r="AK827" s="260">
        <f>IF(AND(D827&lt;&gt;0, D827&lt;&gt;"Unknown",D827&lt;&gt;"Stopped",D827&lt;&gt;"Not required"),D827/COUNTRY_INFO!D827, 0)</f>
        <v>0</v>
      </c>
      <c r="AL827" s="260">
        <f>IF(AND(J827&lt;&gt;0,J827&lt;&gt;"Unknown",J827&lt;&gt;"Stopped",J827&lt;&gt;"Not required"),J827/COUNTRY_INFO!D827, 0)</f>
        <v>0</v>
      </c>
      <c r="AM827" s="260">
        <f>IF(AND(P827&lt;&gt;0,P827&lt;&gt;"Unknown",P827&lt;&gt;"Not required"),P827/(COUNTRY_INFO!E827+COUNTRY_INFO!F827), 0)</f>
        <v>0</v>
      </c>
      <c r="AN827" s="260">
        <f>IF(AND(Z827&lt;&gt;0,Z827&lt;&gt;"Unknown",Z827&lt;&gt;"Not required"),IF(COUNTRY_INFO!K827=1,1,IF(COUNTRY_INFO!K827=2,0.5*COUNTRY_INFO!F827/(0.5*COUNTRY_INFO!F827+0.2*COUNTRY_INFO!G827),IF(COUNTRY_INFO!K827=3,COUNTRY_INFO!F827/(COUNTRY_INFO!F827+COUNTRY_INFO!G827)))),0)</f>
        <v>0</v>
      </c>
      <c r="AO827" s="260">
        <f>IF(AND(Z827&lt;&gt;0,Z827&lt;&gt;"Unknown",Z827&lt;&gt;"Not required"),IF(COUNTRY_INFO!K827=1,0,IF(COUNTRY_INFO!K827=2,0.2*COUNTRY_INFO!G827/(0.5*COUNTRY_INFO!F827+0.2*COUNTRY_INFO!G827),IF(COUNTRY_INFO!K827=3,COUNTRY_INFO!G827/(COUNTRY_INFO!F827+COUNTRY_INFO!G827)))),0)</f>
        <v>0</v>
      </c>
      <c r="AP827" s="259">
        <f>MAX(COUNTRY_INFO!D827*AK827*PROFILE!$G$7,COUNTRY_INFO!D827*AL827*PROFILE!$G$7)</f>
        <v>0</v>
      </c>
      <c r="AQ827" s="259">
        <f>MAX(COUNTRY_INFO!D827*AK827*PROFILE!$G$8,COUNTRY_INFO!D827*AL827*PROFILE!$G$8,COUNTRY_INFO!D827*AM827*PROFILE!$G$8)</f>
        <v>0</v>
      </c>
      <c r="AR827" s="259">
        <f>MAX(COUNTRY_INFO!D827*AK827*PROFILE!$G$9,COUNTRY_INFO!D827*AL827*PROFILE!$G$9,COUNTRY_INFO!D827*AM827*PROFILE!$G$9,IF(AND(DISTRICT!Z827&lt;&gt;"Unknown",Z827&lt;&gt;"Not required"),COUNTRY_INFO!O827*DISTRICT!AN827,0))</f>
        <v>0</v>
      </c>
      <c r="AS827" s="259">
        <f>MAX(COUNTRY_INFO!D827*AK827*PROFILE!$G$10,COUNTRY_INFO!D827*AL827*PROFILE!$G$10,IF(AND(DISTRICT!Z827&lt;&gt;"Unknown",Z827&lt;&gt;"Not required"),COUNTRY_INFO!O827*DISTRICT!AO827,0))</f>
        <v>0</v>
      </c>
      <c r="AT827" s="259">
        <f t="shared" si="91"/>
        <v>0</v>
      </c>
      <c r="AU827" s="258">
        <f t="shared" si="86"/>
        <v>0</v>
      </c>
      <c r="AV827" s="259">
        <f>MAX('MDA2'!J827,'T1'!L827,'T2'!J827,T3_R1!K827,T3_R2!K827)</f>
        <v>0</v>
      </c>
      <c r="AW827" s="259">
        <f>MAX('MDA1'!K827,'MDA2'!K827,'MDA3'!I827,'MDA3'!L827,'T1'!M827,'T2'!K827,T3_R1!L827,T3_R2!L827)</f>
        <v>0</v>
      </c>
      <c r="AX827" s="259">
        <f>MAX('MDA1'!L827,'MDA2'!L827,'MDA3'!J827,'MDA3'!M827,'T1'!N827,'T2'!L827,T3_R1!M827,T3_R2!M827)</f>
        <v>0</v>
      </c>
      <c r="AY827" s="259">
        <f t="shared" si="92"/>
        <v>0</v>
      </c>
      <c r="AZ827" s="259">
        <f>MAX('MDA2'!J827,T827)</f>
        <v>0</v>
      </c>
      <c r="BA827" s="259">
        <f>MAX('MDA1'!K827,'MDA2'!K827,'MDA3'!I827,'MDA3'!L827,V827,AD827)</f>
        <v>0</v>
      </c>
      <c r="BB827" s="259">
        <f>MAX('MDA1'!L827,'MDA2'!L827,'MDA3'!J827,'MDA3'!M827,AF827)</f>
        <v>0</v>
      </c>
      <c r="BC827" s="259">
        <f t="shared" si="87"/>
        <v>0</v>
      </c>
      <c r="BD827" s="260">
        <f t="shared" si="88"/>
        <v>0</v>
      </c>
    </row>
    <row r="828" spans="1:56" x14ac:dyDescent="0.2">
      <c r="A828" s="10" t="str">
        <f>IF(COUNTRY_INFO!A828=0," ",COUNTRY_INFO!A828)</f>
        <v>Ethiopia</v>
      </c>
      <c r="B828" s="10" t="str">
        <f>IF(COUNTRY_INFO!B828=0," ",COUNTRY_INFO!B828)</f>
        <v>SomaliNogob</v>
      </c>
      <c r="C828" s="87" t="str">
        <f>IF(COUNTRY_INFO!C828=0," ",COUNTRY_INFO!C828)</f>
        <v>Hamaro</v>
      </c>
      <c r="D828" s="67">
        <f>COUNTRY_INFO!L828</f>
        <v>0</v>
      </c>
      <c r="E828" s="61"/>
      <c r="F828" s="61"/>
      <c r="G828" s="11">
        <f>MAX('MDA1'!M828,'MDA2'!M828)</f>
        <v>0</v>
      </c>
      <c r="H828" s="11">
        <f>IF(AND(COUNTRY_INFO!H828&gt;0,COUNTRY_INFO!H828&lt;4),IF(D828&gt;MAX('MDA1'!M828,'MDA2'!M828),MAX('MDA1'!M828,'MDA2'!M828),D828),0)</f>
        <v>0</v>
      </c>
      <c r="I828" s="73">
        <f>IF(AND(COUNTRY_INFO!H828&gt;0,COUNTRY_INFO!H828&lt;4), IF(G828/D828*100&lt;&gt;0, IF(G828/D828*100&gt;100,100,G828/D828*100), "-"),0)</f>
        <v>0</v>
      </c>
      <c r="J828" s="67" t="str">
        <f>COUNTRY_INFO!M828</f>
        <v>Unknown</v>
      </c>
      <c r="K828" s="61"/>
      <c r="L828" s="61"/>
      <c r="M828" s="11">
        <f>MAX('MDA1'!M828,MAX('MDA3'!I828,'MDA3'!L828)+MAX('MDA3'!J828,'MDA3'!M828))</f>
        <v>0</v>
      </c>
      <c r="N828" s="11">
        <f>IF(AND(COUNTRY_INFO!I828&gt;0,COUNTRY_INFO!I828&lt;4),IF(J828&gt;MAX('MDA1'!M828,MAX('MDA3'!I828,'MDA3'!L828)+MAX('MDA3'!J828,'MDA3'!M828)),MAX('MDA1'!M828,MAX('MDA3'!I828,'MDA3'!L828)+MAX('MDA3'!J828,'MDA3'!M828)),J828),0)</f>
        <v>0</v>
      </c>
      <c r="O828" s="73">
        <f>IF(AND(COUNTRY_INFO!I828&gt;0,COUNTRY_INFO!I828&lt;4), IF(M828/J828*100&lt;&gt;0, IF(M828/J828*100&gt;100,100,M828/J828*100), "-"),0)</f>
        <v>0</v>
      </c>
      <c r="P828" s="67" t="str">
        <f>COUNTRY_INFO!N828</f>
        <v>Unknown</v>
      </c>
      <c r="Q828" s="61"/>
      <c r="R828" s="61"/>
      <c r="S828" s="11">
        <f>SUM(MAX('MDA2'!J828, 'T1'!L828, MAX(T3_R1!K828, T3_R2!K828)), MAX('MDA1'!K828, 'MDA2'!K828, 'T1'!M828, MAX(T3_R1!L828, T3_R2!L828)), MAX('MDA1'!L828, 'MDA2'!L828, 'T1'!N828, MAX(T3_R1!M828, T3_R2!M828)))</f>
        <v>0</v>
      </c>
      <c r="T828" s="11">
        <f>IF(AND(COUNTRY_INFO!J828&gt;1,COUNTRY_INFO!J828&lt;4),IF(COUNTRY_INFO!E828&gt;MAX('MDA2'!J828,'T1'!L828,MAX(T3_R1!K828,T3_R2!K828)),MAX('MDA2'!J828,'T1'!L828,MAX(T3_R1!K828,T3_R2!K828)),COUNTRY_INFO!E828),0)</f>
        <v>0</v>
      </c>
      <c r="U828" s="217">
        <f>IF(AND(COUNTRY_INFO!J828&gt;1,COUNTRY_INFO!J828&lt;4), IF(T828/COUNTRY_INFO!E828*100&lt;&gt;0, IF(T828/COUNTRY_INFO!E828*100&gt;100,100,T828/COUNTRY_INFO!E828*100), "-"),0)</f>
        <v>0</v>
      </c>
      <c r="V828" s="11">
        <f>IF(AND(COUNTRY_INFO!J828&gt;1,COUNTRY_INFO!J828&lt;4),IF(COUNTRY_INFO!F828&gt;MAX('MDA1'!K828,'MDA2'!K828,'T1'!M828,MAX(T3_R1!L828,T3_R2!L828)),MAX('MDA1'!K828,'MDA2'!K828,'T1'!M828,MAX(T3_R1!L828,T3_R2!L828)),COUNTRY_INFO!F828),0)</f>
        <v>0</v>
      </c>
      <c r="W828" s="217">
        <f>IF(AND(COUNTRY_INFO!J828&gt;1,COUNTRY_INFO!J828&lt;4), IF(V828/COUNTRY_INFO!F828*100&lt;&gt;0, IF(V828/COUNTRY_INFO!F828*100&gt;100,100,V828/COUNTRY_INFO!F828*100), "-"),0)</f>
        <v>0</v>
      </c>
      <c r="X828" s="11">
        <f t="shared" si="89"/>
        <v>0</v>
      </c>
      <c r="Y828" s="73">
        <f>IF(AND(COUNTRY_INFO!J828&gt;1,COUNTRY_INFO!J828&lt;4), IF(S828/P828*100&lt;&gt;0, IF(X828/P828*100&gt;100,100,X828/P828*100), "-"),0)</f>
        <v>0</v>
      </c>
      <c r="Z828" s="67" t="str">
        <f>COUNTRY_INFO!O828</f>
        <v>Unknown</v>
      </c>
      <c r="AA828" s="61"/>
      <c r="AB828" s="61"/>
      <c r="AC828" s="11">
        <f>MAX('T1'!L828,'T2'!J828)+MAX('T1'!M828,'T2'!K828)+MAX('T1'!N828,'T2'!L828)</f>
        <v>0</v>
      </c>
      <c r="AD828" s="11">
        <f>IF(COUNTRY_INFO!K828=1,IF(COUNTRY_INFO!F828*0.33&gt;MAX('T1'!M828,'T2'!K828),MAX('T1'!M828,'T2'!K828),COUNTRY_INFO!F828*0.33),IF(COUNTRY_INFO!K828=2,IF(COUNTRY_INFO!F828*0.5&gt;MAX('T1'!M828,'T2'!K828),MAX('T1'!M828,'T2'!K828),COUNTRY_INFO!F828*0.5),IF(COUNTRY_INFO!K828=3,IF(COUNTRY_INFO!F828&gt;MAX('T1'!M828,'T2'!K828),MAX('T1'!M828,'T2'!K828),COUNTRY_INFO!F828),0)))</f>
        <v>0</v>
      </c>
      <c r="AE828" s="217">
        <f>IF(AND(COUNTRY_INFO!K828&gt;0,COUNTRY_INFO!K828&lt;4),IF(Z828&gt;0,IF(COUNTRY_INFO!K828=1, AD828/(COUNTRY_INFO!F828*0.33)*100, IF(COUNTRY_INFO!K828=2, AD828/(COUNTRY_INFO!F828*0.5)*100, IF(COUNTRY_INFO!K828=3, AD828/COUNTRY_INFO!F828*100))),"-"),0)</f>
        <v>0</v>
      </c>
      <c r="AF828" s="11">
        <f>IF(COUNTRY_INFO!K828=2,IF(COUNTRY_INFO!G828*0.2&gt;MAX('T1'!N828,'T2'!L828),MAX('T1'!N828,'T2'!L828),COUNTRY_INFO!G828*0.2),IF(COUNTRY_INFO!K828=3,IF(COUNTRY_INFO!G828&gt;MAX('T1'!N828,'T2'!L828),MAX('T1'!N828,'T2'!L828),COUNTRY_INFO!G828),0))</f>
        <v>0</v>
      </c>
      <c r="AG828" s="217">
        <f>IF(AND(COUNTRY_INFO!K828&gt;0,COUNTRY_INFO!K828&lt;4),IF(Z828&gt;0,IF(COUNTRY_INFO!K828=1, 0, IF(COUNTRY_INFO!K828=2, AF828/(COUNTRY_INFO!G828*0.2)*100, IF(COUNTRY_INFO!K828=3, AF828/COUNTRY_INFO!G828*100))),"-"),0)</f>
        <v>0</v>
      </c>
      <c r="AH828" s="11">
        <f t="shared" si="90"/>
        <v>0</v>
      </c>
      <c r="AI828" s="73">
        <f>IF(AND(COUNTRY_INFO!K828&gt;0,COUNTRY_INFO!K828&lt;4), IF(AC828/Z828*100&lt;&gt;0, IF(AH828/Z828*100&gt;100,100,AH828/Z828*100), "-"),0)</f>
        <v>0</v>
      </c>
      <c r="AJ828" s="261"/>
      <c r="AK828" s="260">
        <f>IF(AND(D828&lt;&gt;0, D828&lt;&gt;"Unknown",D828&lt;&gt;"Stopped",D828&lt;&gt;"Not required"),D828/COUNTRY_INFO!D828, 0)</f>
        <v>0</v>
      </c>
      <c r="AL828" s="260">
        <f>IF(AND(J828&lt;&gt;0,J828&lt;&gt;"Unknown",J828&lt;&gt;"Stopped",J828&lt;&gt;"Not required"),J828/COUNTRY_INFO!D828, 0)</f>
        <v>0</v>
      </c>
      <c r="AM828" s="260">
        <f>IF(AND(P828&lt;&gt;0,P828&lt;&gt;"Unknown",P828&lt;&gt;"Not required"),P828/(COUNTRY_INFO!E828+COUNTRY_INFO!F828), 0)</f>
        <v>0</v>
      </c>
      <c r="AN828" s="260">
        <f>IF(AND(Z828&lt;&gt;0,Z828&lt;&gt;"Unknown",Z828&lt;&gt;"Not required"),IF(COUNTRY_INFO!K828=1,1,IF(COUNTRY_INFO!K828=2,0.5*COUNTRY_INFO!F828/(0.5*COUNTRY_INFO!F828+0.2*COUNTRY_INFO!G828),IF(COUNTRY_INFO!K828=3,COUNTRY_INFO!F828/(COUNTRY_INFO!F828+COUNTRY_INFO!G828)))),0)</f>
        <v>0</v>
      </c>
      <c r="AO828" s="260">
        <f>IF(AND(Z828&lt;&gt;0,Z828&lt;&gt;"Unknown",Z828&lt;&gt;"Not required"),IF(COUNTRY_INFO!K828=1,0,IF(COUNTRY_INFO!K828=2,0.2*COUNTRY_INFO!G828/(0.5*COUNTRY_INFO!F828+0.2*COUNTRY_INFO!G828),IF(COUNTRY_INFO!K828=3,COUNTRY_INFO!G828/(COUNTRY_INFO!F828+COUNTRY_INFO!G828)))),0)</f>
        <v>0</v>
      </c>
      <c r="AP828" s="259">
        <f>MAX(COUNTRY_INFO!D828*AK828*PROFILE!$G$7,COUNTRY_INFO!D828*AL828*PROFILE!$G$7)</f>
        <v>0</v>
      </c>
      <c r="AQ828" s="259">
        <f>MAX(COUNTRY_INFO!D828*AK828*PROFILE!$G$8,COUNTRY_INFO!D828*AL828*PROFILE!$G$8,COUNTRY_INFO!D828*AM828*PROFILE!$G$8)</f>
        <v>0</v>
      </c>
      <c r="AR828" s="259">
        <f>MAX(COUNTRY_INFO!D828*AK828*PROFILE!$G$9,COUNTRY_INFO!D828*AL828*PROFILE!$G$9,COUNTRY_INFO!D828*AM828*PROFILE!$G$9,IF(AND(DISTRICT!Z828&lt;&gt;"Unknown",Z828&lt;&gt;"Not required"),COUNTRY_INFO!O828*DISTRICT!AN828,0))</f>
        <v>0</v>
      </c>
      <c r="AS828" s="259">
        <f>MAX(COUNTRY_INFO!D828*AK828*PROFILE!$G$10,COUNTRY_INFO!D828*AL828*PROFILE!$G$10,IF(AND(DISTRICT!Z828&lt;&gt;"Unknown",Z828&lt;&gt;"Not required"),COUNTRY_INFO!O828*DISTRICT!AO828,0))</f>
        <v>0</v>
      </c>
      <c r="AT828" s="259">
        <f t="shared" si="91"/>
        <v>0</v>
      </c>
      <c r="AU828" s="258">
        <f t="shared" si="86"/>
        <v>0</v>
      </c>
      <c r="AV828" s="259">
        <f>MAX('MDA2'!J828,'T1'!L828,'T2'!J828,T3_R1!K828,T3_R2!K828)</f>
        <v>0</v>
      </c>
      <c r="AW828" s="259">
        <f>MAX('MDA1'!K828,'MDA2'!K828,'MDA3'!I828,'MDA3'!L828,'T1'!M828,'T2'!K828,T3_R1!L828,T3_R2!L828)</f>
        <v>0</v>
      </c>
      <c r="AX828" s="259">
        <f>MAX('MDA1'!L828,'MDA2'!L828,'MDA3'!J828,'MDA3'!M828,'T1'!N828,'T2'!L828,T3_R1!M828,T3_R2!M828)</f>
        <v>0</v>
      </c>
      <c r="AY828" s="259">
        <f t="shared" si="92"/>
        <v>0</v>
      </c>
      <c r="AZ828" s="259">
        <f>MAX('MDA2'!J828,T828)</f>
        <v>0</v>
      </c>
      <c r="BA828" s="259">
        <f>MAX('MDA1'!K828,'MDA2'!K828,'MDA3'!I828,'MDA3'!L828,V828,AD828)</f>
        <v>0</v>
      </c>
      <c r="BB828" s="259">
        <f>MAX('MDA1'!L828,'MDA2'!L828,'MDA3'!J828,'MDA3'!M828,AF828)</f>
        <v>0</v>
      </c>
      <c r="BC828" s="259">
        <f t="shared" si="87"/>
        <v>0</v>
      </c>
      <c r="BD828" s="260">
        <f t="shared" si="88"/>
        <v>0</v>
      </c>
    </row>
    <row r="829" spans="1:56" x14ac:dyDescent="0.2">
      <c r="A829" s="10" t="str">
        <f>IF(COUNTRY_INFO!A829=0," ",COUNTRY_INFO!A829)</f>
        <v>Ethiopia</v>
      </c>
      <c r="B829" s="10" t="str">
        <f>IF(COUNTRY_INFO!B829=0," ",COUNTRY_INFO!B829)</f>
        <v>SomaliNogob</v>
      </c>
      <c r="C829" s="87" t="str">
        <f>IF(COUNTRY_INFO!C829=0," ",COUNTRY_INFO!C829)</f>
        <v xml:space="preserve">Hor shagah </v>
      </c>
      <c r="D829" s="67">
        <f>COUNTRY_INFO!L829</f>
        <v>0</v>
      </c>
      <c r="E829" s="61"/>
      <c r="F829" s="61"/>
      <c r="G829" s="11">
        <f>MAX('MDA1'!M829,'MDA2'!M829)</f>
        <v>0</v>
      </c>
      <c r="H829" s="11">
        <f>IF(AND(COUNTRY_INFO!H829&gt;0,COUNTRY_INFO!H829&lt;4),IF(D829&gt;MAX('MDA1'!M829,'MDA2'!M829),MAX('MDA1'!M829,'MDA2'!M829),D829),0)</f>
        <v>0</v>
      </c>
      <c r="I829" s="73">
        <f>IF(AND(COUNTRY_INFO!H829&gt;0,COUNTRY_INFO!H829&lt;4), IF(G829/D829*100&lt;&gt;0, IF(G829/D829*100&gt;100,100,G829/D829*100), "-"),0)</f>
        <v>0</v>
      </c>
      <c r="J829" s="67">
        <f>COUNTRY_INFO!M829</f>
        <v>0</v>
      </c>
      <c r="K829" s="61"/>
      <c r="L829" s="61"/>
      <c r="M829" s="11">
        <f>MAX('MDA1'!M829,MAX('MDA3'!I829,'MDA3'!L829)+MAX('MDA3'!J829,'MDA3'!M829))</f>
        <v>0</v>
      </c>
      <c r="N829" s="11">
        <f>IF(AND(COUNTRY_INFO!I829&gt;0,COUNTRY_INFO!I829&lt;4),IF(J829&gt;MAX('MDA1'!M829,MAX('MDA3'!I829,'MDA3'!L829)+MAX('MDA3'!J829,'MDA3'!M829)),MAX('MDA1'!M829,MAX('MDA3'!I829,'MDA3'!L829)+MAX('MDA3'!J829,'MDA3'!M829)),J829),0)</f>
        <v>0</v>
      </c>
      <c r="O829" s="73">
        <f>IF(AND(COUNTRY_INFO!I829&gt;0,COUNTRY_INFO!I829&lt;4), IF(M829/J829*100&lt;&gt;0, IF(M829/J829*100&gt;100,100,M829/J829*100), "-"),0)</f>
        <v>0</v>
      </c>
      <c r="P829" s="67">
        <f>COUNTRY_INFO!N829</f>
        <v>0</v>
      </c>
      <c r="Q829" s="61"/>
      <c r="R829" s="61"/>
      <c r="S829" s="11">
        <f>SUM(MAX('MDA2'!J829, 'T1'!L829, MAX(T3_R1!K829, T3_R2!K829)), MAX('MDA1'!K829, 'MDA2'!K829, 'T1'!M829, MAX(T3_R1!L829, T3_R2!L829)), MAX('MDA1'!L829, 'MDA2'!L829, 'T1'!N829, MAX(T3_R1!M829, T3_R2!M829)))</f>
        <v>0</v>
      </c>
      <c r="T829" s="11">
        <f>IF(AND(COUNTRY_INFO!J829&gt;1,COUNTRY_INFO!J829&lt;4),IF(COUNTRY_INFO!E829&gt;MAX('MDA2'!J829,'T1'!L829,MAX(T3_R1!K829,T3_R2!K829)),MAX('MDA2'!J829,'T1'!L829,MAX(T3_R1!K829,T3_R2!K829)),COUNTRY_INFO!E829),0)</f>
        <v>0</v>
      </c>
      <c r="U829" s="217">
        <f>IF(AND(COUNTRY_INFO!J829&gt;1,COUNTRY_INFO!J829&lt;4), IF(T829/COUNTRY_INFO!E829*100&lt;&gt;0, IF(T829/COUNTRY_INFO!E829*100&gt;100,100,T829/COUNTRY_INFO!E829*100), "-"),0)</f>
        <v>0</v>
      </c>
      <c r="V829" s="11">
        <f>IF(AND(COUNTRY_INFO!J829&gt;1,COUNTRY_INFO!J829&lt;4),IF(COUNTRY_INFO!F829&gt;MAX('MDA1'!K829,'MDA2'!K829,'T1'!M829,MAX(T3_R1!L829,T3_R2!L829)),MAX('MDA1'!K829,'MDA2'!K829,'T1'!M829,MAX(T3_R1!L829,T3_R2!L829)),COUNTRY_INFO!F829),0)</f>
        <v>0</v>
      </c>
      <c r="W829" s="217">
        <f>IF(AND(COUNTRY_INFO!J829&gt;1,COUNTRY_INFO!J829&lt;4), IF(V829/COUNTRY_INFO!F829*100&lt;&gt;0, IF(V829/COUNTRY_INFO!F829*100&gt;100,100,V829/COUNTRY_INFO!F829*100), "-"),0)</f>
        <v>0</v>
      </c>
      <c r="X829" s="11">
        <f t="shared" si="89"/>
        <v>0</v>
      </c>
      <c r="Y829" s="73">
        <f>IF(AND(COUNTRY_INFO!J829&gt;1,COUNTRY_INFO!J829&lt;4), IF(S829/P829*100&lt;&gt;0, IF(X829/P829*100&gt;100,100,X829/P829*100), "-"),0)</f>
        <v>0</v>
      </c>
      <c r="Z829" s="67">
        <f>COUNTRY_INFO!O829</f>
        <v>0</v>
      </c>
      <c r="AA829" s="61"/>
      <c r="AB829" s="61"/>
      <c r="AC829" s="11">
        <f>MAX('T1'!L829,'T2'!J829)+MAX('T1'!M829,'T2'!K829)+MAX('T1'!N829,'T2'!L829)</f>
        <v>0</v>
      </c>
      <c r="AD829" s="11">
        <f>IF(COUNTRY_INFO!K829=1,IF(COUNTRY_INFO!F829*0.33&gt;MAX('T1'!M829,'T2'!K829),MAX('T1'!M829,'T2'!K829),COUNTRY_INFO!F829*0.33),IF(COUNTRY_INFO!K829=2,IF(COUNTRY_INFO!F829*0.5&gt;MAX('T1'!M829,'T2'!K829),MAX('T1'!M829,'T2'!K829),COUNTRY_INFO!F829*0.5),IF(COUNTRY_INFO!K829=3,IF(COUNTRY_INFO!F829&gt;MAX('T1'!M829,'T2'!K829),MAX('T1'!M829,'T2'!K829),COUNTRY_INFO!F829),0)))</f>
        <v>0</v>
      </c>
      <c r="AE829" s="217">
        <f>IF(AND(COUNTRY_INFO!K829&gt;0,COUNTRY_INFO!K829&lt;4),IF(Z829&gt;0,IF(COUNTRY_INFO!K829=1, AD829/(COUNTRY_INFO!F829*0.33)*100, IF(COUNTRY_INFO!K829=2, AD829/(COUNTRY_INFO!F829*0.5)*100, IF(COUNTRY_INFO!K829=3, AD829/COUNTRY_INFO!F829*100))),"-"),0)</f>
        <v>0</v>
      </c>
      <c r="AF829" s="11">
        <f>IF(COUNTRY_INFO!K829=2,IF(COUNTRY_INFO!G829*0.2&gt;MAX('T1'!N829,'T2'!L829),MAX('T1'!N829,'T2'!L829),COUNTRY_INFO!G829*0.2),IF(COUNTRY_INFO!K829=3,IF(COUNTRY_INFO!G829&gt;MAX('T1'!N829,'T2'!L829),MAX('T1'!N829,'T2'!L829),COUNTRY_INFO!G829),0))</f>
        <v>0</v>
      </c>
      <c r="AG829" s="217">
        <f>IF(AND(COUNTRY_INFO!K829&gt;0,COUNTRY_INFO!K829&lt;4),IF(Z829&gt;0,IF(COUNTRY_INFO!K829=1, 0, IF(COUNTRY_INFO!K829=2, AF829/(COUNTRY_INFO!G829*0.2)*100, IF(COUNTRY_INFO!K829=3, AF829/COUNTRY_INFO!G829*100))),"-"),0)</f>
        <v>0</v>
      </c>
      <c r="AH829" s="11">
        <f t="shared" si="90"/>
        <v>0</v>
      </c>
      <c r="AI829" s="73">
        <f>IF(AND(COUNTRY_INFO!K829&gt;0,COUNTRY_INFO!K829&lt;4), IF(AC829/Z829*100&lt;&gt;0, IF(AH829/Z829*100&gt;100,100,AH829/Z829*100), "-"),0)</f>
        <v>0</v>
      </c>
      <c r="AJ829" s="261"/>
      <c r="AK829" s="260">
        <f>IF(AND(D829&lt;&gt;0, D829&lt;&gt;"Unknown",D829&lt;&gt;"Stopped",D829&lt;&gt;"Not required"),D829/COUNTRY_INFO!D829, 0)</f>
        <v>0</v>
      </c>
      <c r="AL829" s="260">
        <f>IF(AND(J829&lt;&gt;0,J829&lt;&gt;"Unknown",J829&lt;&gt;"Stopped",J829&lt;&gt;"Not required"),J829/COUNTRY_INFO!D829, 0)</f>
        <v>0</v>
      </c>
      <c r="AM829" s="260">
        <f>IF(AND(P829&lt;&gt;0,P829&lt;&gt;"Unknown",P829&lt;&gt;"Not required"),P829/(COUNTRY_INFO!E829+COUNTRY_INFO!F829), 0)</f>
        <v>0</v>
      </c>
      <c r="AN829" s="260">
        <f>IF(AND(Z829&lt;&gt;0,Z829&lt;&gt;"Unknown",Z829&lt;&gt;"Not required"),IF(COUNTRY_INFO!K829=1,1,IF(COUNTRY_INFO!K829=2,0.5*COUNTRY_INFO!F829/(0.5*COUNTRY_INFO!F829+0.2*COUNTRY_INFO!G829),IF(COUNTRY_INFO!K829=3,COUNTRY_INFO!F829/(COUNTRY_INFO!F829+COUNTRY_INFO!G829)))),0)</f>
        <v>0</v>
      </c>
      <c r="AO829" s="260">
        <f>IF(AND(Z829&lt;&gt;0,Z829&lt;&gt;"Unknown",Z829&lt;&gt;"Not required"),IF(COUNTRY_INFO!K829=1,0,IF(COUNTRY_INFO!K829=2,0.2*COUNTRY_INFO!G829/(0.5*COUNTRY_INFO!F829+0.2*COUNTRY_INFO!G829),IF(COUNTRY_INFO!K829=3,COUNTRY_INFO!G829/(COUNTRY_INFO!F829+COUNTRY_INFO!G829)))),0)</f>
        <v>0</v>
      </c>
      <c r="AP829" s="259">
        <f>MAX(COUNTRY_INFO!D829*AK829*PROFILE!$G$7,COUNTRY_INFO!D829*AL829*PROFILE!$G$7)</f>
        <v>0</v>
      </c>
      <c r="AQ829" s="259">
        <f>MAX(COUNTRY_INFO!D829*AK829*PROFILE!$G$8,COUNTRY_INFO!D829*AL829*PROFILE!$G$8,COUNTRY_INFO!D829*AM829*PROFILE!$G$8)</f>
        <v>0</v>
      </c>
      <c r="AR829" s="259">
        <f>MAX(COUNTRY_INFO!D829*AK829*PROFILE!$G$9,COUNTRY_INFO!D829*AL829*PROFILE!$G$9,COUNTRY_INFO!D829*AM829*PROFILE!$G$9,IF(AND(DISTRICT!Z829&lt;&gt;"Unknown",Z829&lt;&gt;"Not required"),COUNTRY_INFO!O829*DISTRICT!AN829,0))</f>
        <v>0</v>
      </c>
      <c r="AS829" s="259">
        <f>MAX(COUNTRY_INFO!D829*AK829*PROFILE!$G$10,COUNTRY_INFO!D829*AL829*PROFILE!$G$10,IF(AND(DISTRICT!Z829&lt;&gt;"Unknown",Z829&lt;&gt;"Not required"),COUNTRY_INFO!O829*DISTRICT!AO829,0))</f>
        <v>0</v>
      </c>
      <c r="AT829" s="259">
        <f t="shared" si="91"/>
        <v>0</v>
      </c>
      <c r="AU829" s="258">
        <f t="shared" si="86"/>
        <v>0</v>
      </c>
      <c r="AV829" s="259">
        <f>MAX('MDA2'!J829,'T1'!L829,'T2'!J829,T3_R1!K829,T3_R2!K829)</f>
        <v>0</v>
      </c>
      <c r="AW829" s="259">
        <f>MAX('MDA1'!K829,'MDA2'!K829,'MDA3'!I829,'MDA3'!L829,'T1'!M829,'T2'!K829,T3_R1!L829,T3_R2!L829)</f>
        <v>0</v>
      </c>
      <c r="AX829" s="259">
        <f>MAX('MDA1'!L829,'MDA2'!L829,'MDA3'!J829,'MDA3'!M829,'T1'!N829,'T2'!L829,T3_R1!M829,T3_R2!M829)</f>
        <v>0</v>
      </c>
      <c r="AY829" s="259">
        <f t="shared" si="92"/>
        <v>0</v>
      </c>
      <c r="AZ829" s="259">
        <f>MAX('MDA2'!J829,T829)</f>
        <v>0</v>
      </c>
      <c r="BA829" s="259">
        <f>MAX('MDA1'!K829,'MDA2'!K829,'MDA3'!I829,'MDA3'!L829,V829,AD829)</f>
        <v>0</v>
      </c>
      <c r="BB829" s="259">
        <f>MAX('MDA1'!L829,'MDA2'!L829,'MDA3'!J829,'MDA3'!M829,AF829)</f>
        <v>0</v>
      </c>
      <c r="BC829" s="259">
        <f t="shared" si="87"/>
        <v>0</v>
      </c>
      <c r="BD829" s="260">
        <f t="shared" si="88"/>
        <v>0</v>
      </c>
    </row>
    <row r="830" spans="1:56" x14ac:dyDescent="0.2">
      <c r="A830" s="10" t="str">
        <f>IF(COUNTRY_INFO!A830=0," ",COUNTRY_INFO!A830)</f>
        <v>Ethiopia</v>
      </c>
      <c r="B830" s="10" t="str">
        <f>IF(COUNTRY_INFO!B830=0," ",COUNTRY_INFO!B830)</f>
        <v>SomaliNogob</v>
      </c>
      <c r="C830" s="87" t="str">
        <f>IF(COUNTRY_INFO!C830=0," ",COUNTRY_INFO!C830)</f>
        <v>Lagahida</v>
      </c>
      <c r="D830" s="67">
        <f>COUNTRY_INFO!L830</f>
        <v>0</v>
      </c>
      <c r="E830" s="61"/>
      <c r="F830" s="61"/>
      <c r="G830" s="11">
        <f>MAX('MDA1'!M830,'MDA2'!M830)</f>
        <v>0</v>
      </c>
      <c r="H830" s="11">
        <f>IF(AND(COUNTRY_INFO!H830&gt;0,COUNTRY_INFO!H830&lt;4),IF(D830&gt;MAX('MDA1'!M830,'MDA2'!M830),MAX('MDA1'!M830,'MDA2'!M830),D830),0)</f>
        <v>0</v>
      </c>
      <c r="I830" s="73">
        <f>IF(AND(COUNTRY_INFO!H830&gt;0,COUNTRY_INFO!H830&lt;4), IF(G830/D830*100&lt;&gt;0, IF(G830/D830*100&gt;100,100,G830/D830*100), "-"),0)</f>
        <v>0</v>
      </c>
      <c r="J830" s="67" t="str">
        <f>COUNTRY_INFO!M830</f>
        <v>Unknown</v>
      </c>
      <c r="K830" s="61"/>
      <c r="L830" s="61"/>
      <c r="M830" s="11">
        <f>MAX('MDA1'!M830,MAX('MDA3'!I830,'MDA3'!L830)+MAX('MDA3'!J830,'MDA3'!M830))</f>
        <v>0</v>
      </c>
      <c r="N830" s="11">
        <f>IF(AND(COUNTRY_INFO!I830&gt;0,COUNTRY_INFO!I830&lt;4),IF(J830&gt;MAX('MDA1'!M830,MAX('MDA3'!I830,'MDA3'!L830)+MAX('MDA3'!J830,'MDA3'!M830)),MAX('MDA1'!M830,MAX('MDA3'!I830,'MDA3'!L830)+MAX('MDA3'!J830,'MDA3'!M830)),J830),0)</f>
        <v>0</v>
      </c>
      <c r="O830" s="73">
        <f>IF(AND(COUNTRY_INFO!I830&gt;0,COUNTRY_INFO!I830&lt;4), IF(M830/J830*100&lt;&gt;0, IF(M830/J830*100&gt;100,100,M830/J830*100), "-"),0)</f>
        <v>0</v>
      </c>
      <c r="P830" s="67" t="str">
        <f>COUNTRY_INFO!N830</f>
        <v>Unknown</v>
      </c>
      <c r="Q830" s="61"/>
      <c r="R830" s="61"/>
      <c r="S830" s="11">
        <f>SUM(MAX('MDA2'!J830, 'T1'!L830, MAX(T3_R1!K830, T3_R2!K830)), MAX('MDA1'!K830, 'MDA2'!K830, 'T1'!M830, MAX(T3_R1!L830, T3_R2!L830)), MAX('MDA1'!L830, 'MDA2'!L830, 'T1'!N830, MAX(T3_R1!M830, T3_R2!M830)))</f>
        <v>0</v>
      </c>
      <c r="T830" s="11">
        <f>IF(AND(COUNTRY_INFO!J830&gt;1,COUNTRY_INFO!J830&lt;4),IF(COUNTRY_INFO!E830&gt;MAX('MDA2'!J830,'T1'!L830,MAX(T3_R1!K830,T3_R2!K830)),MAX('MDA2'!J830,'T1'!L830,MAX(T3_R1!K830,T3_R2!K830)),COUNTRY_INFO!E830),0)</f>
        <v>0</v>
      </c>
      <c r="U830" s="217">
        <f>IF(AND(COUNTRY_INFO!J830&gt;1,COUNTRY_INFO!J830&lt;4), IF(T830/COUNTRY_INFO!E830*100&lt;&gt;0, IF(T830/COUNTRY_INFO!E830*100&gt;100,100,T830/COUNTRY_INFO!E830*100), "-"),0)</f>
        <v>0</v>
      </c>
      <c r="V830" s="11">
        <f>IF(AND(COUNTRY_INFO!J830&gt;1,COUNTRY_INFO!J830&lt;4),IF(COUNTRY_INFO!F830&gt;MAX('MDA1'!K830,'MDA2'!K830,'T1'!M830,MAX(T3_R1!L830,T3_R2!L830)),MAX('MDA1'!K830,'MDA2'!K830,'T1'!M830,MAX(T3_R1!L830,T3_R2!L830)),COUNTRY_INFO!F830),0)</f>
        <v>0</v>
      </c>
      <c r="W830" s="217">
        <f>IF(AND(COUNTRY_INFO!J830&gt;1,COUNTRY_INFO!J830&lt;4), IF(V830/COUNTRY_INFO!F830*100&lt;&gt;0, IF(V830/COUNTRY_INFO!F830*100&gt;100,100,V830/COUNTRY_INFO!F830*100), "-"),0)</f>
        <v>0</v>
      </c>
      <c r="X830" s="11">
        <f t="shared" si="89"/>
        <v>0</v>
      </c>
      <c r="Y830" s="73">
        <f>IF(AND(COUNTRY_INFO!J830&gt;1,COUNTRY_INFO!J830&lt;4), IF(S830/P830*100&lt;&gt;0, IF(X830/P830*100&gt;100,100,X830/P830*100), "-"),0)</f>
        <v>0</v>
      </c>
      <c r="Z830" s="67" t="str">
        <f>COUNTRY_INFO!O830</f>
        <v>Unknown</v>
      </c>
      <c r="AA830" s="61"/>
      <c r="AB830" s="61"/>
      <c r="AC830" s="11">
        <f>MAX('T1'!L830,'T2'!J830)+MAX('T1'!M830,'T2'!K830)+MAX('T1'!N830,'T2'!L830)</f>
        <v>0</v>
      </c>
      <c r="AD830" s="11">
        <f>IF(COUNTRY_INFO!K830=1,IF(COUNTRY_INFO!F830*0.33&gt;MAX('T1'!M830,'T2'!K830),MAX('T1'!M830,'T2'!K830),COUNTRY_INFO!F830*0.33),IF(COUNTRY_INFO!K830=2,IF(COUNTRY_INFO!F830*0.5&gt;MAX('T1'!M830,'T2'!K830),MAX('T1'!M830,'T2'!K830),COUNTRY_INFO!F830*0.5),IF(COUNTRY_INFO!K830=3,IF(COUNTRY_INFO!F830&gt;MAX('T1'!M830,'T2'!K830),MAX('T1'!M830,'T2'!K830),COUNTRY_INFO!F830),0)))</f>
        <v>0</v>
      </c>
      <c r="AE830" s="217">
        <f>IF(AND(COUNTRY_INFO!K830&gt;0,COUNTRY_INFO!K830&lt;4),IF(Z830&gt;0,IF(COUNTRY_INFO!K830=1, AD830/(COUNTRY_INFO!F830*0.33)*100, IF(COUNTRY_INFO!K830=2, AD830/(COUNTRY_INFO!F830*0.5)*100, IF(COUNTRY_INFO!K830=3, AD830/COUNTRY_INFO!F830*100))),"-"),0)</f>
        <v>0</v>
      </c>
      <c r="AF830" s="11">
        <f>IF(COUNTRY_INFO!K830=2,IF(COUNTRY_INFO!G830*0.2&gt;MAX('T1'!N830,'T2'!L830),MAX('T1'!N830,'T2'!L830),COUNTRY_INFO!G830*0.2),IF(COUNTRY_INFO!K830=3,IF(COUNTRY_INFO!G830&gt;MAX('T1'!N830,'T2'!L830),MAX('T1'!N830,'T2'!L830),COUNTRY_INFO!G830),0))</f>
        <v>0</v>
      </c>
      <c r="AG830" s="217">
        <f>IF(AND(COUNTRY_INFO!K830&gt;0,COUNTRY_INFO!K830&lt;4),IF(Z830&gt;0,IF(COUNTRY_INFO!K830=1, 0, IF(COUNTRY_INFO!K830=2, AF830/(COUNTRY_INFO!G830*0.2)*100, IF(COUNTRY_INFO!K830=3, AF830/COUNTRY_INFO!G830*100))),"-"),0)</f>
        <v>0</v>
      </c>
      <c r="AH830" s="11">
        <f t="shared" si="90"/>
        <v>0</v>
      </c>
      <c r="AI830" s="73">
        <f>IF(AND(COUNTRY_INFO!K830&gt;0,COUNTRY_INFO!K830&lt;4), IF(AC830/Z830*100&lt;&gt;0, IF(AH830/Z830*100&gt;100,100,AH830/Z830*100), "-"),0)</f>
        <v>0</v>
      </c>
      <c r="AJ830" s="261"/>
      <c r="AK830" s="260">
        <f>IF(AND(D830&lt;&gt;0, D830&lt;&gt;"Unknown",D830&lt;&gt;"Stopped",D830&lt;&gt;"Not required"),D830/COUNTRY_INFO!D830, 0)</f>
        <v>0</v>
      </c>
      <c r="AL830" s="260">
        <f>IF(AND(J830&lt;&gt;0,J830&lt;&gt;"Unknown",J830&lt;&gt;"Stopped",J830&lt;&gt;"Not required"),J830/COUNTRY_INFO!D830, 0)</f>
        <v>0</v>
      </c>
      <c r="AM830" s="260">
        <f>IF(AND(P830&lt;&gt;0,P830&lt;&gt;"Unknown",P830&lt;&gt;"Not required"),P830/(COUNTRY_INFO!E830+COUNTRY_INFO!F830), 0)</f>
        <v>0</v>
      </c>
      <c r="AN830" s="260">
        <f>IF(AND(Z830&lt;&gt;0,Z830&lt;&gt;"Unknown",Z830&lt;&gt;"Not required"),IF(COUNTRY_INFO!K830=1,1,IF(COUNTRY_INFO!K830=2,0.5*COUNTRY_INFO!F830/(0.5*COUNTRY_INFO!F830+0.2*COUNTRY_INFO!G830),IF(COUNTRY_INFO!K830=3,COUNTRY_INFO!F830/(COUNTRY_INFO!F830+COUNTRY_INFO!G830)))),0)</f>
        <v>0</v>
      </c>
      <c r="AO830" s="260">
        <f>IF(AND(Z830&lt;&gt;0,Z830&lt;&gt;"Unknown",Z830&lt;&gt;"Not required"),IF(COUNTRY_INFO!K830=1,0,IF(COUNTRY_INFO!K830=2,0.2*COUNTRY_INFO!G830/(0.5*COUNTRY_INFO!F830+0.2*COUNTRY_INFO!G830),IF(COUNTRY_INFO!K830=3,COUNTRY_INFO!G830/(COUNTRY_INFO!F830+COUNTRY_INFO!G830)))),0)</f>
        <v>0</v>
      </c>
      <c r="AP830" s="259">
        <f>MAX(COUNTRY_INFO!D830*AK830*PROFILE!$G$7,COUNTRY_INFO!D830*AL830*PROFILE!$G$7)</f>
        <v>0</v>
      </c>
      <c r="AQ830" s="259">
        <f>MAX(COUNTRY_INFO!D830*AK830*PROFILE!$G$8,COUNTRY_INFO!D830*AL830*PROFILE!$G$8,COUNTRY_INFO!D830*AM830*PROFILE!$G$8)</f>
        <v>0</v>
      </c>
      <c r="AR830" s="259">
        <f>MAX(COUNTRY_INFO!D830*AK830*PROFILE!$G$9,COUNTRY_INFO!D830*AL830*PROFILE!$G$9,COUNTRY_INFO!D830*AM830*PROFILE!$G$9,IF(AND(DISTRICT!Z830&lt;&gt;"Unknown",Z830&lt;&gt;"Not required"),COUNTRY_INFO!O830*DISTRICT!AN830,0))</f>
        <v>0</v>
      </c>
      <c r="AS830" s="259">
        <f>MAX(COUNTRY_INFO!D830*AK830*PROFILE!$G$10,COUNTRY_INFO!D830*AL830*PROFILE!$G$10,IF(AND(DISTRICT!Z830&lt;&gt;"Unknown",Z830&lt;&gt;"Not required"),COUNTRY_INFO!O830*DISTRICT!AO830,0))</f>
        <v>0</v>
      </c>
      <c r="AT830" s="259">
        <f t="shared" si="91"/>
        <v>0</v>
      </c>
      <c r="AU830" s="258">
        <f t="shared" si="86"/>
        <v>0</v>
      </c>
      <c r="AV830" s="259">
        <f>MAX('MDA2'!J830,'T1'!L830,'T2'!J830,T3_R1!K830,T3_R2!K830)</f>
        <v>0</v>
      </c>
      <c r="AW830" s="259">
        <f>MAX('MDA1'!K830,'MDA2'!K830,'MDA3'!I830,'MDA3'!L830,'T1'!M830,'T2'!K830,T3_R1!L830,T3_R2!L830)</f>
        <v>0</v>
      </c>
      <c r="AX830" s="259">
        <f>MAX('MDA1'!L830,'MDA2'!L830,'MDA3'!J830,'MDA3'!M830,'T1'!N830,'T2'!L830,T3_R1!M830,T3_R2!M830)</f>
        <v>0</v>
      </c>
      <c r="AY830" s="259">
        <f t="shared" si="92"/>
        <v>0</v>
      </c>
      <c r="AZ830" s="259">
        <f>MAX('MDA2'!J830,T830)</f>
        <v>0</v>
      </c>
      <c r="BA830" s="259">
        <f>MAX('MDA1'!K830,'MDA2'!K830,'MDA3'!I830,'MDA3'!L830,V830,AD830)</f>
        <v>0</v>
      </c>
      <c r="BB830" s="259">
        <f>MAX('MDA1'!L830,'MDA2'!L830,'MDA3'!J830,'MDA3'!M830,AF830)</f>
        <v>0</v>
      </c>
      <c r="BC830" s="259">
        <f t="shared" si="87"/>
        <v>0</v>
      </c>
      <c r="BD830" s="260">
        <f t="shared" si="88"/>
        <v>0</v>
      </c>
    </row>
    <row r="831" spans="1:56" x14ac:dyDescent="0.2">
      <c r="A831" s="10" t="str">
        <f>IF(COUNTRY_INFO!A831=0," ",COUNTRY_INFO!A831)</f>
        <v>Ethiopia</v>
      </c>
      <c r="B831" s="10" t="str">
        <f>IF(COUNTRY_INFO!B831=0," ",COUNTRY_INFO!B831)</f>
        <v>SomaliNogob</v>
      </c>
      <c r="C831" s="87" t="str">
        <f>IF(COUNTRY_INFO!C831=0," ",COUNTRY_INFO!C831)</f>
        <v>Sagag</v>
      </c>
      <c r="D831" s="67">
        <f>COUNTRY_INFO!L831</f>
        <v>0</v>
      </c>
      <c r="E831" s="61"/>
      <c r="F831" s="61"/>
      <c r="G831" s="11">
        <f>MAX('MDA1'!M831,'MDA2'!M831)</f>
        <v>0</v>
      </c>
      <c r="H831" s="11">
        <f>IF(AND(COUNTRY_INFO!H831&gt;0,COUNTRY_INFO!H831&lt;4),IF(D831&gt;MAX('MDA1'!M831,'MDA2'!M831),MAX('MDA1'!M831,'MDA2'!M831),D831),0)</f>
        <v>0</v>
      </c>
      <c r="I831" s="73">
        <f>IF(AND(COUNTRY_INFO!H831&gt;0,COUNTRY_INFO!H831&lt;4), IF(G831/D831*100&lt;&gt;0, IF(G831/D831*100&gt;100,100,G831/D831*100), "-"),0)</f>
        <v>0</v>
      </c>
      <c r="J831" s="67" t="str">
        <f>COUNTRY_INFO!M831</f>
        <v>Unknown</v>
      </c>
      <c r="K831" s="61"/>
      <c r="L831" s="61"/>
      <c r="M831" s="11">
        <f>MAX('MDA1'!M831,MAX('MDA3'!I831,'MDA3'!L831)+MAX('MDA3'!J831,'MDA3'!M831))</f>
        <v>0</v>
      </c>
      <c r="N831" s="11">
        <f>IF(AND(COUNTRY_INFO!I831&gt;0,COUNTRY_INFO!I831&lt;4),IF(J831&gt;MAX('MDA1'!M831,MAX('MDA3'!I831,'MDA3'!L831)+MAX('MDA3'!J831,'MDA3'!M831)),MAX('MDA1'!M831,MAX('MDA3'!I831,'MDA3'!L831)+MAX('MDA3'!J831,'MDA3'!M831)),J831),0)</f>
        <v>0</v>
      </c>
      <c r="O831" s="73">
        <f>IF(AND(COUNTRY_INFO!I831&gt;0,COUNTRY_INFO!I831&lt;4), IF(M831/J831*100&lt;&gt;0, IF(M831/J831*100&gt;100,100,M831/J831*100), "-"),0)</f>
        <v>0</v>
      </c>
      <c r="P831" s="67" t="str">
        <f>COUNTRY_INFO!N831</f>
        <v>Unknown</v>
      </c>
      <c r="Q831" s="61"/>
      <c r="R831" s="61"/>
      <c r="S831" s="11">
        <f>SUM(MAX('MDA2'!J831, 'T1'!L831, MAX(T3_R1!K831, T3_R2!K831)), MAX('MDA1'!K831, 'MDA2'!K831, 'T1'!M831, MAX(T3_R1!L831, T3_R2!L831)), MAX('MDA1'!L831, 'MDA2'!L831, 'T1'!N831, MAX(T3_R1!M831, T3_R2!M831)))</f>
        <v>0</v>
      </c>
      <c r="T831" s="11">
        <f>IF(AND(COUNTRY_INFO!J831&gt;1,COUNTRY_INFO!J831&lt;4),IF(COUNTRY_INFO!E831&gt;MAX('MDA2'!J831,'T1'!L831,MAX(T3_R1!K831,T3_R2!K831)),MAX('MDA2'!J831,'T1'!L831,MAX(T3_R1!K831,T3_R2!K831)),COUNTRY_INFO!E831),0)</f>
        <v>0</v>
      </c>
      <c r="U831" s="217">
        <f>IF(AND(COUNTRY_INFO!J831&gt;1,COUNTRY_INFO!J831&lt;4), IF(T831/COUNTRY_INFO!E831*100&lt;&gt;0, IF(T831/COUNTRY_INFO!E831*100&gt;100,100,T831/COUNTRY_INFO!E831*100), "-"),0)</f>
        <v>0</v>
      </c>
      <c r="V831" s="11">
        <f>IF(AND(COUNTRY_INFO!J831&gt;1,COUNTRY_INFO!J831&lt;4),IF(COUNTRY_INFO!F831&gt;MAX('MDA1'!K831,'MDA2'!K831,'T1'!M831,MAX(T3_R1!L831,T3_R2!L831)),MAX('MDA1'!K831,'MDA2'!K831,'T1'!M831,MAX(T3_R1!L831,T3_R2!L831)),COUNTRY_INFO!F831),0)</f>
        <v>0</v>
      </c>
      <c r="W831" s="217">
        <f>IF(AND(COUNTRY_INFO!J831&gt;1,COUNTRY_INFO!J831&lt;4), IF(V831/COUNTRY_INFO!F831*100&lt;&gt;0, IF(V831/COUNTRY_INFO!F831*100&gt;100,100,V831/COUNTRY_INFO!F831*100), "-"),0)</f>
        <v>0</v>
      </c>
      <c r="X831" s="11">
        <f t="shared" si="89"/>
        <v>0</v>
      </c>
      <c r="Y831" s="73">
        <f>IF(AND(COUNTRY_INFO!J831&gt;1,COUNTRY_INFO!J831&lt;4), IF(S831/P831*100&lt;&gt;0, IF(X831/P831*100&gt;100,100,X831/P831*100), "-"),0)</f>
        <v>0</v>
      </c>
      <c r="Z831" s="67" t="str">
        <f>COUNTRY_INFO!O831</f>
        <v>Unknown</v>
      </c>
      <c r="AA831" s="61"/>
      <c r="AB831" s="61"/>
      <c r="AC831" s="11">
        <f>MAX('T1'!L831,'T2'!J831)+MAX('T1'!M831,'T2'!K831)+MAX('T1'!N831,'T2'!L831)</f>
        <v>0</v>
      </c>
      <c r="AD831" s="11">
        <f>IF(COUNTRY_INFO!K831=1,IF(COUNTRY_INFO!F831*0.33&gt;MAX('T1'!M831,'T2'!K831),MAX('T1'!M831,'T2'!K831),COUNTRY_INFO!F831*0.33),IF(COUNTRY_INFO!K831=2,IF(COUNTRY_INFO!F831*0.5&gt;MAX('T1'!M831,'T2'!K831),MAX('T1'!M831,'T2'!K831),COUNTRY_INFO!F831*0.5),IF(COUNTRY_INFO!K831=3,IF(COUNTRY_INFO!F831&gt;MAX('T1'!M831,'T2'!K831),MAX('T1'!M831,'T2'!K831),COUNTRY_INFO!F831),0)))</f>
        <v>0</v>
      </c>
      <c r="AE831" s="217">
        <f>IF(AND(COUNTRY_INFO!K831&gt;0,COUNTRY_INFO!K831&lt;4),IF(Z831&gt;0,IF(COUNTRY_INFO!K831=1, AD831/(COUNTRY_INFO!F831*0.33)*100, IF(COUNTRY_INFO!K831=2, AD831/(COUNTRY_INFO!F831*0.5)*100, IF(COUNTRY_INFO!K831=3, AD831/COUNTRY_INFO!F831*100))),"-"),0)</f>
        <v>0</v>
      </c>
      <c r="AF831" s="11">
        <f>IF(COUNTRY_INFO!K831=2,IF(COUNTRY_INFO!G831*0.2&gt;MAX('T1'!N831,'T2'!L831),MAX('T1'!N831,'T2'!L831),COUNTRY_INFO!G831*0.2),IF(COUNTRY_INFO!K831=3,IF(COUNTRY_INFO!G831&gt;MAX('T1'!N831,'T2'!L831),MAX('T1'!N831,'T2'!L831),COUNTRY_INFO!G831),0))</f>
        <v>0</v>
      </c>
      <c r="AG831" s="217">
        <f>IF(AND(COUNTRY_INFO!K831&gt;0,COUNTRY_INFO!K831&lt;4),IF(Z831&gt;0,IF(COUNTRY_INFO!K831=1, 0, IF(COUNTRY_INFO!K831=2, AF831/(COUNTRY_INFO!G831*0.2)*100, IF(COUNTRY_INFO!K831=3, AF831/COUNTRY_INFO!G831*100))),"-"),0)</f>
        <v>0</v>
      </c>
      <c r="AH831" s="11">
        <f t="shared" si="90"/>
        <v>0</v>
      </c>
      <c r="AI831" s="73">
        <f>IF(AND(COUNTRY_INFO!K831&gt;0,COUNTRY_INFO!K831&lt;4), IF(AC831/Z831*100&lt;&gt;0, IF(AH831/Z831*100&gt;100,100,AH831/Z831*100), "-"),0)</f>
        <v>0</v>
      </c>
      <c r="AJ831" s="261"/>
      <c r="AK831" s="260">
        <f>IF(AND(D831&lt;&gt;0, D831&lt;&gt;"Unknown",D831&lt;&gt;"Stopped",D831&lt;&gt;"Not required"),D831/COUNTRY_INFO!D831, 0)</f>
        <v>0</v>
      </c>
      <c r="AL831" s="260">
        <f>IF(AND(J831&lt;&gt;0,J831&lt;&gt;"Unknown",J831&lt;&gt;"Stopped",J831&lt;&gt;"Not required"),J831/COUNTRY_INFO!D831, 0)</f>
        <v>0</v>
      </c>
      <c r="AM831" s="260">
        <f>IF(AND(P831&lt;&gt;0,P831&lt;&gt;"Unknown",P831&lt;&gt;"Not required"),P831/(COUNTRY_INFO!E831+COUNTRY_INFO!F831), 0)</f>
        <v>0</v>
      </c>
      <c r="AN831" s="260">
        <f>IF(AND(Z831&lt;&gt;0,Z831&lt;&gt;"Unknown",Z831&lt;&gt;"Not required"),IF(COUNTRY_INFO!K831=1,1,IF(COUNTRY_INFO!K831=2,0.5*COUNTRY_INFO!F831/(0.5*COUNTRY_INFO!F831+0.2*COUNTRY_INFO!G831),IF(COUNTRY_INFO!K831=3,COUNTRY_INFO!F831/(COUNTRY_INFO!F831+COUNTRY_INFO!G831)))),0)</f>
        <v>0</v>
      </c>
      <c r="AO831" s="260">
        <f>IF(AND(Z831&lt;&gt;0,Z831&lt;&gt;"Unknown",Z831&lt;&gt;"Not required"),IF(COUNTRY_INFO!K831=1,0,IF(COUNTRY_INFO!K831=2,0.2*COUNTRY_INFO!G831/(0.5*COUNTRY_INFO!F831+0.2*COUNTRY_INFO!G831),IF(COUNTRY_INFO!K831=3,COUNTRY_INFO!G831/(COUNTRY_INFO!F831+COUNTRY_INFO!G831)))),0)</f>
        <v>0</v>
      </c>
      <c r="AP831" s="259">
        <f>MAX(COUNTRY_INFO!D831*AK831*PROFILE!$G$7,COUNTRY_INFO!D831*AL831*PROFILE!$G$7)</f>
        <v>0</v>
      </c>
      <c r="AQ831" s="259">
        <f>MAX(COUNTRY_INFO!D831*AK831*PROFILE!$G$8,COUNTRY_INFO!D831*AL831*PROFILE!$G$8,COUNTRY_INFO!D831*AM831*PROFILE!$G$8)</f>
        <v>0</v>
      </c>
      <c r="AR831" s="259">
        <f>MAX(COUNTRY_INFO!D831*AK831*PROFILE!$G$9,COUNTRY_INFO!D831*AL831*PROFILE!$G$9,COUNTRY_INFO!D831*AM831*PROFILE!$G$9,IF(AND(DISTRICT!Z831&lt;&gt;"Unknown",Z831&lt;&gt;"Not required"),COUNTRY_INFO!O831*DISTRICT!AN831,0))</f>
        <v>0</v>
      </c>
      <c r="AS831" s="259">
        <f>MAX(COUNTRY_INFO!D831*AK831*PROFILE!$G$10,COUNTRY_INFO!D831*AL831*PROFILE!$G$10,IF(AND(DISTRICT!Z831&lt;&gt;"Unknown",Z831&lt;&gt;"Not required"),COUNTRY_INFO!O831*DISTRICT!AO831,0))</f>
        <v>0</v>
      </c>
      <c r="AT831" s="259">
        <f t="shared" si="91"/>
        <v>0</v>
      </c>
      <c r="AU831" s="258">
        <f t="shared" si="86"/>
        <v>0</v>
      </c>
      <c r="AV831" s="259">
        <f>MAX('MDA2'!J831,'T1'!L831,'T2'!J831,T3_R1!K831,T3_R2!K831)</f>
        <v>0</v>
      </c>
      <c r="AW831" s="259">
        <f>MAX('MDA1'!K831,'MDA2'!K831,'MDA3'!I831,'MDA3'!L831,'T1'!M831,'T2'!K831,T3_R1!L831,T3_R2!L831)</f>
        <v>0</v>
      </c>
      <c r="AX831" s="259">
        <f>MAX('MDA1'!L831,'MDA2'!L831,'MDA3'!J831,'MDA3'!M831,'T1'!N831,'T2'!L831,T3_R1!M831,T3_R2!M831)</f>
        <v>0</v>
      </c>
      <c r="AY831" s="259">
        <f t="shared" si="92"/>
        <v>0</v>
      </c>
      <c r="AZ831" s="259">
        <f>MAX('MDA2'!J831,T831)</f>
        <v>0</v>
      </c>
      <c r="BA831" s="259">
        <f>MAX('MDA1'!K831,'MDA2'!K831,'MDA3'!I831,'MDA3'!L831,V831,AD831)</f>
        <v>0</v>
      </c>
      <c r="BB831" s="259">
        <f>MAX('MDA1'!L831,'MDA2'!L831,'MDA3'!J831,'MDA3'!M831,AF831)</f>
        <v>0</v>
      </c>
      <c r="BC831" s="259">
        <f t="shared" si="87"/>
        <v>0</v>
      </c>
      <c r="BD831" s="260">
        <f t="shared" si="88"/>
        <v>0</v>
      </c>
    </row>
    <row r="832" spans="1:56" x14ac:dyDescent="0.2">
      <c r="A832" s="10" t="str">
        <f>IF(COUNTRY_INFO!A832=0," ",COUNTRY_INFO!A832)</f>
        <v>Ethiopia</v>
      </c>
      <c r="B832" s="10" t="str">
        <f>IF(COUNTRY_INFO!B832=0," ",COUNTRY_INFO!B832)</f>
        <v>SomaliNogob</v>
      </c>
      <c r="C832" s="87" t="str">
        <f>IF(COUNTRY_INFO!C832=0," ",COUNTRY_INFO!C832)</f>
        <v>Salahad</v>
      </c>
      <c r="D832" s="67">
        <f>COUNTRY_INFO!L832</f>
        <v>0</v>
      </c>
      <c r="E832" s="61"/>
      <c r="F832" s="61"/>
      <c r="G832" s="11">
        <f>MAX('MDA1'!M832,'MDA2'!M832)</f>
        <v>0</v>
      </c>
      <c r="H832" s="11">
        <f>IF(AND(COUNTRY_INFO!H832&gt;0,COUNTRY_INFO!H832&lt;4),IF(D832&gt;MAX('MDA1'!M832,'MDA2'!M832),MAX('MDA1'!M832,'MDA2'!M832),D832),0)</f>
        <v>0</v>
      </c>
      <c r="I832" s="73">
        <f>IF(AND(COUNTRY_INFO!H832&gt;0,COUNTRY_INFO!H832&lt;4), IF(G832/D832*100&lt;&gt;0, IF(G832/D832*100&gt;100,100,G832/D832*100), "-"),0)</f>
        <v>0</v>
      </c>
      <c r="J832" s="67" t="str">
        <f>COUNTRY_INFO!M832</f>
        <v>Unknown</v>
      </c>
      <c r="K832" s="61"/>
      <c r="L832" s="61"/>
      <c r="M832" s="11">
        <f>MAX('MDA1'!M832,MAX('MDA3'!I832,'MDA3'!L832)+MAX('MDA3'!J832,'MDA3'!M832))</f>
        <v>0</v>
      </c>
      <c r="N832" s="11">
        <f>IF(AND(COUNTRY_INFO!I832&gt;0,COUNTRY_INFO!I832&lt;4),IF(J832&gt;MAX('MDA1'!M832,MAX('MDA3'!I832,'MDA3'!L832)+MAX('MDA3'!J832,'MDA3'!M832)),MAX('MDA1'!M832,MAX('MDA3'!I832,'MDA3'!L832)+MAX('MDA3'!J832,'MDA3'!M832)),J832),0)</f>
        <v>0</v>
      </c>
      <c r="O832" s="73">
        <f>IF(AND(COUNTRY_INFO!I832&gt;0,COUNTRY_INFO!I832&lt;4), IF(M832/J832*100&lt;&gt;0, IF(M832/J832*100&gt;100,100,M832/J832*100), "-"),0)</f>
        <v>0</v>
      </c>
      <c r="P832" s="67" t="str">
        <f>COUNTRY_INFO!N832</f>
        <v>Unknown</v>
      </c>
      <c r="Q832" s="61"/>
      <c r="R832" s="61"/>
      <c r="S832" s="11">
        <f>SUM(MAX('MDA2'!J832, 'T1'!L832, MAX(T3_R1!K832, T3_R2!K832)), MAX('MDA1'!K832, 'MDA2'!K832, 'T1'!M832, MAX(T3_R1!L832, T3_R2!L832)), MAX('MDA1'!L832, 'MDA2'!L832, 'T1'!N832, MAX(T3_R1!M832, T3_R2!M832)))</f>
        <v>0</v>
      </c>
      <c r="T832" s="11">
        <f>IF(AND(COUNTRY_INFO!J832&gt;1,COUNTRY_INFO!J832&lt;4),IF(COUNTRY_INFO!E832&gt;MAX('MDA2'!J832,'T1'!L832,MAX(T3_R1!K832,T3_R2!K832)),MAX('MDA2'!J832,'T1'!L832,MAX(T3_R1!K832,T3_R2!K832)),COUNTRY_INFO!E832),0)</f>
        <v>0</v>
      </c>
      <c r="U832" s="217">
        <f>IF(AND(COUNTRY_INFO!J832&gt;1,COUNTRY_INFO!J832&lt;4), IF(T832/COUNTRY_INFO!E832*100&lt;&gt;0, IF(T832/COUNTRY_INFO!E832*100&gt;100,100,T832/COUNTRY_INFO!E832*100), "-"),0)</f>
        <v>0</v>
      </c>
      <c r="V832" s="11">
        <f>IF(AND(COUNTRY_INFO!J832&gt;1,COUNTRY_INFO!J832&lt;4),IF(COUNTRY_INFO!F832&gt;MAX('MDA1'!K832,'MDA2'!K832,'T1'!M832,MAX(T3_R1!L832,T3_R2!L832)),MAX('MDA1'!K832,'MDA2'!K832,'T1'!M832,MAX(T3_R1!L832,T3_R2!L832)),COUNTRY_INFO!F832),0)</f>
        <v>0</v>
      </c>
      <c r="W832" s="217">
        <f>IF(AND(COUNTRY_INFO!J832&gt;1,COUNTRY_INFO!J832&lt;4), IF(V832/COUNTRY_INFO!F832*100&lt;&gt;0, IF(V832/COUNTRY_INFO!F832*100&gt;100,100,V832/COUNTRY_INFO!F832*100), "-"),0)</f>
        <v>0</v>
      </c>
      <c r="X832" s="11">
        <f t="shared" si="89"/>
        <v>0</v>
      </c>
      <c r="Y832" s="73">
        <f>IF(AND(COUNTRY_INFO!J832&gt;1,COUNTRY_INFO!J832&lt;4), IF(S832/P832*100&lt;&gt;0, IF(X832/P832*100&gt;100,100,X832/P832*100), "-"),0)</f>
        <v>0</v>
      </c>
      <c r="Z832" s="67" t="str">
        <f>COUNTRY_INFO!O832</f>
        <v>Unknown</v>
      </c>
      <c r="AA832" s="61"/>
      <c r="AB832" s="61"/>
      <c r="AC832" s="11">
        <f>MAX('T1'!L832,'T2'!J832)+MAX('T1'!M832,'T2'!K832)+MAX('T1'!N832,'T2'!L832)</f>
        <v>0</v>
      </c>
      <c r="AD832" s="11">
        <f>IF(COUNTRY_INFO!K832=1,IF(COUNTRY_INFO!F832*0.33&gt;MAX('T1'!M832,'T2'!K832),MAX('T1'!M832,'T2'!K832),COUNTRY_INFO!F832*0.33),IF(COUNTRY_INFO!K832=2,IF(COUNTRY_INFO!F832*0.5&gt;MAX('T1'!M832,'T2'!K832),MAX('T1'!M832,'T2'!K832),COUNTRY_INFO!F832*0.5),IF(COUNTRY_INFO!K832=3,IF(COUNTRY_INFO!F832&gt;MAX('T1'!M832,'T2'!K832),MAX('T1'!M832,'T2'!K832),COUNTRY_INFO!F832),0)))</f>
        <v>0</v>
      </c>
      <c r="AE832" s="217">
        <f>IF(AND(COUNTRY_INFO!K832&gt;0,COUNTRY_INFO!K832&lt;4),IF(Z832&gt;0,IF(COUNTRY_INFO!K832=1, AD832/(COUNTRY_INFO!F832*0.33)*100, IF(COUNTRY_INFO!K832=2, AD832/(COUNTRY_INFO!F832*0.5)*100, IF(COUNTRY_INFO!K832=3, AD832/COUNTRY_INFO!F832*100))),"-"),0)</f>
        <v>0</v>
      </c>
      <c r="AF832" s="11">
        <f>IF(COUNTRY_INFO!K832=2,IF(COUNTRY_INFO!G832*0.2&gt;MAX('T1'!N832,'T2'!L832),MAX('T1'!N832,'T2'!L832),COUNTRY_INFO!G832*0.2),IF(COUNTRY_INFO!K832=3,IF(COUNTRY_INFO!G832&gt;MAX('T1'!N832,'T2'!L832),MAX('T1'!N832,'T2'!L832),COUNTRY_INFO!G832),0))</f>
        <v>0</v>
      </c>
      <c r="AG832" s="217">
        <f>IF(AND(COUNTRY_INFO!K832&gt;0,COUNTRY_INFO!K832&lt;4),IF(Z832&gt;0,IF(COUNTRY_INFO!K832=1, 0, IF(COUNTRY_INFO!K832=2, AF832/(COUNTRY_INFO!G832*0.2)*100, IF(COUNTRY_INFO!K832=3, AF832/COUNTRY_INFO!G832*100))),"-"),0)</f>
        <v>0</v>
      </c>
      <c r="AH832" s="11">
        <f t="shared" si="90"/>
        <v>0</v>
      </c>
      <c r="AI832" s="73">
        <f>IF(AND(COUNTRY_INFO!K832&gt;0,COUNTRY_INFO!K832&lt;4), IF(AC832/Z832*100&lt;&gt;0, IF(AH832/Z832*100&gt;100,100,AH832/Z832*100), "-"),0)</f>
        <v>0</v>
      </c>
      <c r="AJ832" s="261"/>
      <c r="AK832" s="260">
        <f>IF(AND(D832&lt;&gt;0, D832&lt;&gt;"Unknown",D832&lt;&gt;"Stopped",D832&lt;&gt;"Not required"),D832/COUNTRY_INFO!D832, 0)</f>
        <v>0</v>
      </c>
      <c r="AL832" s="260">
        <f>IF(AND(J832&lt;&gt;0,J832&lt;&gt;"Unknown",J832&lt;&gt;"Stopped",J832&lt;&gt;"Not required"),J832/COUNTRY_INFO!D832, 0)</f>
        <v>0</v>
      </c>
      <c r="AM832" s="260">
        <f>IF(AND(P832&lt;&gt;0,P832&lt;&gt;"Unknown",P832&lt;&gt;"Not required"),P832/(COUNTRY_INFO!E832+COUNTRY_INFO!F832), 0)</f>
        <v>0</v>
      </c>
      <c r="AN832" s="260">
        <f>IF(AND(Z832&lt;&gt;0,Z832&lt;&gt;"Unknown",Z832&lt;&gt;"Not required"),IF(COUNTRY_INFO!K832=1,1,IF(COUNTRY_INFO!K832=2,0.5*COUNTRY_INFO!F832/(0.5*COUNTRY_INFO!F832+0.2*COUNTRY_INFO!G832),IF(COUNTRY_INFO!K832=3,COUNTRY_INFO!F832/(COUNTRY_INFO!F832+COUNTRY_INFO!G832)))),0)</f>
        <v>0</v>
      </c>
      <c r="AO832" s="260">
        <f>IF(AND(Z832&lt;&gt;0,Z832&lt;&gt;"Unknown",Z832&lt;&gt;"Not required"),IF(COUNTRY_INFO!K832=1,0,IF(COUNTRY_INFO!K832=2,0.2*COUNTRY_INFO!G832/(0.5*COUNTRY_INFO!F832+0.2*COUNTRY_INFO!G832),IF(COUNTRY_INFO!K832=3,COUNTRY_INFO!G832/(COUNTRY_INFO!F832+COUNTRY_INFO!G832)))),0)</f>
        <v>0</v>
      </c>
      <c r="AP832" s="259">
        <f>MAX(COUNTRY_INFO!D832*AK832*PROFILE!$G$7,COUNTRY_INFO!D832*AL832*PROFILE!$G$7)</f>
        <v>0</v>
      </c>
      <c r="AQ832" s="259">
        <f>MAX(COUNTRY_INFO!D832*AK832*PROFILE!$G$8,COUNTRY_INFO!D832*AL832*PROFILE!$G$8,COUNTRY_INFO!D832*AM832*PROFILE!$G$8)</f>
        <v>0</v>
      </c>
      <c r="AR832" s="259">
        <f>MAX(COUNTRY_INFO!D832*AK832*PROFILE!$G$9,COUNTRY_INFO!D832*AL832*PROFILE!$G$9,COUNTRY_INFO!D832*AM832*PROFILE!$G$9,IF(AND(DISTRICT!Z832&lt;&gt;"Unknown",Z832&lt;&gt;"Not required"),COUNTRY_INFO!O832*DISTRICT!AN832,0))</f>
        <v>0</v>
      </c>
      <c r="AS832" s="259">
        <f>MAX(COUNTRY_INFO!D832*AK832*PROFILE!$G$10,COUNTRY_INFO!D832*AL832*PROFILE!$G$10,IF(AND(DISTRICT!Z832&lt;&gt;"Unknown",Z832&lt;&gt;"Not required"),COUNTRY_INFO!O832*DISTRICT!AO832,0))</f>
        <v>0</v>
      </c>
      <c r="AT832" s="259">
        <f t="shared" si="91"/>
        <v>0</v>
      </c>
      <c r="AU832" s="258">
        <f t="shared" si="86"/>
        <v>0</v>
      </c>
      <c r="AV832" s="259">
        <f>MAX('MDA2'!J832,'T1'!L832,'T2'!J832,T3_R1!K832,T3_R2!K832)</f>
        <v>0</v>
      </c>
      <c r="AW832" s="259">
        <f>MAX('MDA1'!K832,'MDA2'!K832,'MDA3'!I832,'MDA3'!L832,'T1'!M832,'T2'!K832,T3_R1!L832,T3_R2!L832)</f>
        <v>0</v>
      </c>
      <c r="AX832" s="259">
        <f>MAX('MDA1'!L832,'MDA2'!L832,'MDA3'!J832,'MDA3'!M832,'T1'!N832,'T2'!L832,T3_R1!M832,T3_R2!M832)</f>
        <v>0</v>
      </c>
      <c r="AY832" s="259">
        <f t="shared" si="92"/>
        <v>0</v>
      </c>
      <c r="AZ832" s="259">
        <f>MAX('MDA2'!J832,T832)</f>
        <v>0</v>
      </c>
      <c r="BA832" s="259">
        <f>MAX('MDA1'!K832,'MDA2'!K832,'MDA3'!I832,'MDA3'!L832,V832,AD832)</f>
        <v>0</v>
      </c>
      <c r="BB832" s="259">
        <f>MAX('MDA1'!L832,'MDA2'!L832,'MDA3'!J832,'MDA3'!M832,AF832)</f>
        <v>0</v>
      </c>
      <c r="BC832" s="259">
        <f t="shared" si="87"/>
        <v>0</v>
      </c>
      <c r="BD832" s="260">
        <f t="shared" si="88"/>
        <v>0</v>
      </c>
    </row>
    <row r="833" spans="1:56" x14ac:dyDescent="0.2">
      <c r="A833" s="10" t="str">
        <f>IF(COUNTRY_INFO!A833=0," ",COUNTRY_INFO!A833)</f>
        <v>Ethiopia</v>
      </c>
      <c r="B833" s="10" t="str">
        <f>IF(COUNTRY_INFO!B833=0," ",COUNTRY_INFO!B833)</f>
        <v>SomaliNogob</v>
      </c>
      <c r="C833" s="87" t="str">
        <f>IF(COUNTRY_INFO!C833=0," ",COUNTRY_INFO!C833)</f>
        <v>Xararay</v>
      </c>
      <c r="D833" s="67">
        <f>COUNTRY_INFO!L833</f>
        <v>0</v>
      </c>
      <c r="E833" s="61"/>
      <c r="F833" s="61"/>
      <c r="G833" s="11">
        <f>MAX('MDA1'!M833,'MDA2'!M833)</f>
        <v>0</v>
      </c>
      <c r="H833" s="11">
        <f>IF(AND(COUNTRY_INFO!H833&gt;0,COUNTRY_INFO!H833&lt;4),IF(D833&gt;MAX('MDA1'!M833,'MDA2'!M833),MAX('MDA1'!M833,'MDA2'!M833),D833),0)</f>
        <v>0</v>
      </c>
      <c r="I833" s="73">
        <f>IF(AND(COUNTRY_INFO!H833&gt;0,COUNTRY_INFO!H833&lt;4), IF(G833/D833*100&lt;&gt;0, IF(G833/D833*100&gt;100,100,G833/D833*100), "-"),0)</f>
        <v>0</v>
      </c>
      <c r="J833" s="67">
        <f>COUNTRY_INFO!M833</f>
        <v>0</v>
      </c>
      <c r="K833" s="61"/>
      <c r="L833" s="61"/>
      <c r="M833" s="11">
        <f>MAX('MDA1'!M833,MAX('MDA3'!I833,'MDA3'!L833)+MAX('MDA3'!J833,'MDA3'!M833))</f>
        <v>0</v>
      </c>
      <c r="N833" s="11">
        <f>IF(AND(COUNTRY_INFO!I833&gt;0,COUNTRY_INFO!I833&lt;4),IF(J833&gt;MAX('MDA1'!M833,MAX('MDA3'!I833,'MDA3'!L833)+MAX('MDA3'!J833,'MDA3'!M833)),MAX('MDA1'!M833,MAX('MDA3'!I833,'MDA3'!L833)+MAX('MDA3'!J833,'MDA3'!M833)),J833),0)</f>
        <v>0</v>
      </c>
      <c r="O833" s="73">
        <f>IF(AND(COUNTRY_INFO!I833&gt;0,COUNTRY_INFO!I833&lt;4), IF(M833/J833*100&lt;&gt;0, IF(M833/J833*100&gt;100,100,M833/J833*100), "-"),0)</f>
        <v>0</v>
      </c>
      <c r="P833" s="67">
        <f>COUNTRY_INFO!N833</f>
        <v>0</v>
      </c>
      <c r="Q833" s="61"/>
      <c r="R833" s="61"/>
      <c r="S833" s="11">
        <f>SUM(MAX('MDA2'!J833, 'T1'!L833, MAX(T3_R1!K833, T3_R2!K833)), MAX('MDA1'!K833, 'MDA2'!K833, 'T1'!M833, MAX(T3_R1!L833, T3_R2!L833)), MAX('MDA1'!L833, 'MDA2'!L833, 'T1'!N833, MAX(T3_R1!M833, T3_R2!M833)))</f>
        <v>0</v>
      </c>
      <c r="T833" s="11">
        <f>IF(AND(COUNTRY_INFO!J833&gt;1,COUNTRY_INFO!J833&lt;4),IF(COUNTRY_INFO!E833&gt;MAX('MDA2'!J833,'T1'!L833,MAX(T3_R1!K833,T3_R2!K833)),MAX('MDA2'!J833,'T1'!L833,MAX(T3_R1!K833,T3_R2!K833)),COUNTRY_INFO!E833),0)</f>
        <v>0</v>
      </c>
      <c r="U833" s="217">
        <f>IF(AND(COUNTRY_INFO!J833&gt;1,COUNTRY_INFO!J833&lt;4), IF(T833/COUNTRY_INFO!E833*100&lt;&gt;0, IF(T833/COUNTRY_INFO!E833*100&gt;100,100,T833/COUNTRY_INFO!E833*100), "-"),0)</f>
        <v>0</v>
      </c>
      <c r="V833" s="11">
        <f>IF(AND(COUNTRY_INFO!J833&gt;1,COUNTRY_INFO!J833&lt;4),IF(COUNTRY_INFO!F833&gt;MAX('MDA1'!K833,'MDA2'!K833,'T1'!M833,MAX(T3_R1!L833,T3_R2!L833)),MAX('MDA1'!K833,'MDA2'!K833,'T1'!M833,MAX(T3_R1!L833,T3_R2!L833)),COUNTRY_INFO!F833),0)</f>
        <v>0</v>
      </c>
      <c r="W833" s="217">
        <f>IF(AND(COUNTRY_INFO!J833&gt;1,COUNTRY_INFO!J833&lt;4), IF(V833/COUNTRY_INFO!F833*100&lt;&gt;0, IF(V833/COUNTRY_INFO!F833*100&gt;100,100,V833/COUNTRY_INFO!F833*100), "-"),0)</f>
        <v>0</v>
      </c>
      <c r="X833" s="11">
        <f t="shared" si="89"/>
        <v>0</v>
      </c>
      <c r="Y833" s="73">
        <f>IF(AND(COUNTRY_INFO!J833&gt;1,COUNTRY_INFO!J833&lt;4), IF(S833/P833*100&lt;&gt;0, IF(X833/P833*100&gt;100,100,X833/P833*100), "-"),0)</f>
        <v>0</v>
      </c>
      <c r="Z833" s="67">
        <f>COUNTRY_INFO!O833</f>
        <v>0</v>
      </c>
      <c r="AA833" s="61"/>
      <c r="AB833" s="61"/>
      <c r="AC833" s="11">
        <f>MAX('T1'!L833,'T2'!J833)+MAX('T1'!M833,'T2'!K833)+MAX('T1'!N833,'T2'!L833)</f>
        <v>0</v>
      </c>
      <c r="AD833" s="11">
        <f>IF(COUNTRY_INFO!K833=1,IF(COUNTRY_INFO!F833*0.33&gt;MAX('T1'!M833,'T2'!K833),MAX('T1'!M833,'T2'!K833),COUNTRY_INFO!F833*0.33),IF(COUNTRY_INFO!K833=2,IF(COUNTRY_INFO!F833*0.5&gt;MAX('T1'!M833,'T2'!K833),MAX('T1'!M833,'T2'!K833),COUNTRY_INFO!F833*0.5),IF(COUNTRY_INFO!K833=3,IF(COUNTRY_INFO!F833&gt;MAX('T1'!M833,'T2'!K833),MAX('T1'!M833,'T2'!K833),COUNTRY_INFO!F833),0)))</f>
        <v>0</v>
      </c>
      <c r="AE833" s="217">
        <f>IF(AND(COUNTRY_INFO!K833&gt;0,COUNTRY_INFO!K833&lt;4),IF(Z833&gt;0,IF(COUNTRY_INFO!K833=1, AD833/(COUNTRY_INFO!F833*0.33)*100, IF(COUNTRY_INFO!K833=2, AD833/(COUNTRY_INFO!F833*0.5)*100, IF(COUNTRY_INFO!K833=3, AD833/COUNTRY_INFO!F833*100))),"-"),0)</f>
        <v>0</v>
      </c>
      <c r="AF833" s="11">
        <f>IF(COUNTRY_INFO!K833=2,IF(COUNTRY_INFO!G833*0.2&gt;MAX('T1'!N833,'T2'!L833),MAX('T1'!N833,'T2'!L833),COUNTRY_INFO!G833*0.2),IF(COUNTRY_INFO!K833=3,IF(COUNTRY_INFO!G833&gt;MAX('T1'!N833,'T2'!L833),MAX('T1'!N833,'T2'!L833),COUNTRY_INFO!G833),0))</f>
        <v>0</v>
      </c>
      <c r="AG833" s="217">
        <f>IF(AND(COUNTRY_INFO!K833&gt;0,COUNTRY_INFO!K833&lt;4),IF(Z833&gt;0,IF(COUNTRY_INFO!K833=1, 0, IF(COUNTRY_INFO!K833=2, AF833/(COUNTRY_INFO!G833*0.2)*100, IF(COUNTRY_INFO!K833=3, AF833/COUNTRY_INFO!G833*100))),"-"),0)</f>
        <v>0</v>
      </c>
      <c r="AH833" s="11">
        <f t="shared" si="90"/>
        <v>0</v>
      </c>
      <c r="AI833" s="73">
        <f>IF(AND(COUNTRY_INFO!K833&gt;0,COUNTRY_INFO!K833&lt;4), IF(AC833/Z833*100&lt;&gt;0, IF(AH833/Z833*100&gt;100,100,AH833/Z833*100), "-"),0)</f>
        <v>0</v>
      </c>
      <c r="AJ833" s="261"/>
      <c r="AK833" s="260">
        <f>IF(AND(D833&lt;&gt;0, D833&lt;&gt;"Unknown",D833&lt;&gt;"Stopped",D833&lt;&gt;"Not required"),D833/COUNTRY_INFO!D833, 0)</f>
        <v>0</v>
      </c>
      <c r="AL833" s="260">
        <f>IF(AND(J833&lt;&gt;0,J833&lt;&gt;"Unknown",J833&lt;&gt;"Stopped",J833&lt;&gt;"Not required"),J833/COUNTRY_INFO!D833, 0)</f>
        <v>0</v>
      </c>
      <c r="AM833" s="260">
        <f>IF(AND(P833&lt;&gt;0,P833&lt;&gt;"Unknown",P833&lt;&gt;"Not required"),P833/(COUNTRY_INFO!E833+COUNTRY_INFO!F833), 0)</f>
        <v>0</v>
      </c>
      <c r="AN833" s="260">
        <f>IF(AND(Z833&lt;&gt;0,Z833&lt;&gt;"Unknown",Z833&lt;&gt;"Not required"),IF(COUNTRY_INFO!K833=1,1,IF(COUNTRY_INFO!K833=2,0.5*COUNTRY_INFO!F833/(0.5*COUNTRY_INFO!F833+0.2*COUNTRY_INFO!G833),IF(COUNTRY_INFO!K833=3,COUNTRY_INFO!F833/(COUNTRY_INFO!F833+COUNTRY_INFO!G833)))),0)</f>
        <v>0</v>
      </c>
      <c r="AO833" s="260">
        <f>IF(AND(Z833&lt;&gt;0,Z833&lt;&gt;"Unknown",Z833&lt;&gt;"Not required"),IF(COUNTRY_INFO!K833=1,0,IF(COUNTRY_INFO!K833=2,0.2*COUNTRY_INFO!G833/(0.5*COUNTRY_INFO!F833+0.2*COUNTRY_INFO!G833),IF(COUNTRY_INFO!K833=3,COUNTRY_INFO!G833/(COUNTRY_INFO!F833+COUNTRY_INFO!G833)))),0)</f>
        <v>0</v>
      </c>
      <c r="AP833" s="259">
        <f>MAX(COUNTRY_INFO!D833*AK833*PROFILE!$G$7,COUNTRY_INFO!D833*AL833*PROFILE!$G$7)</f>
        <v>0</v>
      </c>
      <c r="AQ833" s="259">
        <f>MAX(COUNTRY_INFO!D833*AK833*PROFILE!$G$8,COUNTRY_INFO!D833*AL833*PROFILE!$G$8,COUNTRY_INFO!D833*AM833*PROFILE!$G$8)</f>
        <v>0</v>
      </c>
      <c r="AR833" s="259">
        <f>MAX(COUNTRY_INFO!D833*AK833*PROFILE!$G$9,COUNTRY_INFO!D833*AL833*PROFILE!$G$9,COUNTRY_INFO!D833*AM833*PROFILE!$G$9,IF(AND(DISTRICT!Z833&lt;&gt;"Unknown",Z833&lt;&gt;"Not required"),COUNTRY_INFO!O833*DISTRICT!AN833,0))</f>
        <v>0</v>
      </c>
      <c r="AS833" s="259">
        <f>MAX(COUNTRY_INFO!D833*AK833*PROFILE!$G$10,COUNTRY_INFO!D833*AL833*PROFILE!$G$10,IF(AND(DISTRICT!Z833&lt;&gt;"Unknown",Z833&lt;&gt;"Not required"),COUNTRY_INFO!O833*DISTRICT!AO833,0))</f>
        <v>0</v>
      </c>
      <c r="AT833" s="259">
        <f t="shared" si="91"/>
        <v>0</v>
      </c>
      <c r="AU833" s="258">
        <f t="shared" si="86"/>
        <v>0</v>
      </c>
      <c r="AV833" s="259">
        <f>MAX('MDA2'!J833,'T1'!L833,'T2'!J833,T3_R1!K833,T3_R2!K833)</f>
        <v>0</v>
      </c>
      <c r="AW833" s="259">
        <f>MAX('MDA1'!K833,'MDA2'!K833,'MDA3'!I833,'MDA3'!L833,'T1'!M833,'T2'!K833,T3_R1!L833,T3_R2!L833)</f>
        <v>0</v>
      </c>
      <c r="AX833" s="259">
        <f>MAX('MDA1'!L833,'MDA2'!L833,'MDA3'!J833,'MDA3'!M833,'T1'!N833,'T2'!L833,T3_R1!M833,T3_R2!M833)</f>
        <v>0</v>
      </c>
      <c r="AY833" s="259">
        <f t="shared" si="92"/>
        <v>0</v>
      </c>
      <c r="AZ833" s="259">
        <f>MAX('MDA2'!J833,T833)</f>
        <v>0</v>
      </c>
      <c r="BA833" s="259">
        <f>MAX('MDA1'!K833,'MDA2'!K833,'MDA3'!I833,'MDA3'!L833,V833,AD833)</f>
        <v>0</v>
      </c>
      <c r="BB833" s="259">
        <f>MAX('MDA1'!L833,'MDA2'!L833,'MDA3'!J833,'MDA3'!M833,AF833)</f>
        <v>0</v>
      </c>
      <c r="BC833" s="259">
        <f t="shared" si="87"/>
        <v>0</v>
      </c>
      <c r="BD833" s="260">
        <f t="shared" si="88"/>
        <v>0</v>
      </c>
    </row>
    <row r="834" spans="1:56" x14ac:dyDescent="0.2">
      <c r="A834" s="10" t="str">
        <f>IF(COUNTRY_INFO!A834=0," ",COUNTRY_INFO!A834)</f>
        <v>Ethiopia</v>
      </c>
      <c r="B834" s="10" t="str">
        <f>IF(COUNTRY_INFO!B834=0," ",COUNTRY_INFO!B834)</f>
        <v>SomaliQorahey</v>
      </c>
      <c r="C834" s="87" t="str">
        <f>IF(COUNTRY_INFO!C834=0," ",COUNTRY_INFO!C834)</f>
        <v xml:space="preserve">Boodaly </v>
      </c>
      <c r="D834" s="67">
        <f>COUNTRY_INFO!L834</f>
        <v>0</v>
      </c>
      <c r="E834" s="61"/>
      <c r="F834" s="61"/>
      <c r="G834" s="11">
        <f>MAX('MDA1'!M834,'MDA2'!M834)</f>
        <v>0</v>
      </c>
      <c r="H834" s="11">
        <f>IF(AND(COUNTRY_INFO!H834&gt;0,COUNTRY_INFO!H834&lt;4),IF(D834&gt;MAX('MDA1'!M834,'MDA2'!M834),MAX('MDA1'!M834,'MDA2'!M834),D834),0)</f>
        <v>0</v>
      </c>
      <c r="I834" s="73">
        <f>IF(AND(COUNTRY_INFO!H834&gt;0,COUNTRY_INFO!H834&lt;4), IF(G834/D834*100&lt;&gt;0, IF(G834/D834*100&gt;100,100,G834/D834*100), "-"),0)</f>
        <v>0</v>
      </c>
      <c r="J834" s="67">
        <f>COUNTRY_INFO!M834</f>
        <v>0</v>
      </c>
      <c r="K834" s="61"/>
      <c r="L834" s="61"/>
      <c r="M834" s="11">
        <f>MAX('MDA1'!M834,MAX('MDA3'!I834,'MDA3'!L834)+MAX('MDA3'!J834,'MDA3'!M834))</f>
        <v>0</v>
      </c>
      <c r="N834" s="11">
        <f>IF(AND(COUNTRY_INFO!I834&gt;0,COUNTRY_INFO!I834&lt;4),IF(J834&gt;MAX('MDA1'!M834,MAX('MDA3'!I834,'MDA3'!L834)+MAX('MDA3'!J834,'MDA3'!M834)),MAX('MDA1'!M834,MAX('MDA3'!I834,'MDA3'!L834)+MAX('MDA3'!J834,'MDA3'!M834)),J834),0)</f>
        <v>0</v>
      </c>
      <c r="O834" s="73">
        <f>IF(AND(COUNTRY_INFO!I834&gt;0,COUNTRY_INFO!I834&lt;4), IF(M834/J834*100&lt;&gt;0, IF(M834/J834*100&gt;100,100,M834/J834*100), "-"),0)</f>
        <v>0</v>
      </c>
      <c r="P834" s="67">
        <f>COUNTRY_INFO!N834</f>
        <v>0</v>
      </c>
      <c r="Q834" s="61"/>
      <c r="R834" s="61"/>
      <c r="S834" s="11">
        <f>SUM(MAX('MDA2'!J834, 'T1'!L834, MAX(T3_R1!K834, T3_R2!K834)), MAX('MDA1'!K834, 'MDA2'!K834, 'T1'!M834, MAX(T3_R1!L834, T3_R2!L834)), MAX('MDA1'!L834, 'MDA2'!L834, 'T1'!N834, MAX(T3_R1!M834, T3_R2!M834)))</f>
        <v>0</v>
      </c>
      <c r="T834" s="11">
        <f>IF(AND(COUNTRY_INFO!J834&gt;1,COUNTRY_INFO!J834&lt;4),IF(COUNTRY_INFO!E834&gt;MAX('MDA2'!J834,'T1'!L834,MAX(T3_R1!K834,T3_R2!K834)),MAX('MDA2'!J834,'T1'!L834,MAX(T3_R1!K834,T3_R2!K834)),COUNTRY_INFO!E834),0)</f>
        <v>0</v>
      </c>
      <c r="U834" s="217">
        <f>IF(AND(COUNTRY_INFO!J834&gt;1,COUNTRY_INFO!J834&lt;4), IF(T834/COUNTRY_INFO!E834*100&lt;&gt;0, IF(T834/COUNTRY_INFO!E834*100&gt;100,100,T834/COUNTRY_INFO!E834*100), "-"),0)</f>
        <v>0</v>
      </c>
      <c r="V834" s="11">
        <f>IF(AND(COUNTRY_INFO!J834&gt;1,COUNTRY_INFO!J834&lt;4),IF(COUNTRY_INFO!F834&gt;MAX('MDA1'!K834,'MDA2'!K834,'T1'!M834,MAX(T3_R1!L834,T3_R2!L834)),MAX('MDA1'!K834,'MDA2'!K834,'T1'!M834,MAX(T3_R1!L834,T3_R2!L834)),COUNTRY_INFO!F834),0)</f>
        <v>0</v>
      </c>
      <c r="W834" s="217">
        <f>IF(AND(COUNTRY_INFO!J834&gt;1,COUNTRY_INFO!J834&lt;4), IF(V834/COUNTRY_INFO!F834*100&lt;&gt;0, IF(V834/COUNTRY_INFO!F834*100&gt;100,100,V834/COUNTRY_INFO!F834*100), "-"),0)</f>
        <v>0</v>
      </c>
      <c r="X834" s="11">
        <f t="shared" si="89"/>
        <v>0</v>
      </c>
      <c r="Y834" s="73">
        <f>IF(AND(COUNTRY_INFO!J834&gt;1,COUNTRY_INFO!J834&lt;4), IF(S834/P834*100&lt;&gt;0, IF(X834/P834*100&gt;100,100,X834/P834*100), "-"),0)</f>
        <v>0</v>
      </c>
      <c r="Z834" s="67">
        <f>COUNTRY_INFO!O834</f>
        <v>0</v>
      </c>
      <c r="AA834" s="61"/>
      <c r="AB834" s="61"/>
      <c r="AC834" s="11">
        <f>MAX('T1'!L834,'T2'!J834)+MAX('T1'!M834,'T2'!K834)+MAX('T1'!N834,'T2'!L834)</f>
        <v>0</v>
      </c>
      <c r="AD834" s="11">
        <f>IF(COUNTRY_INFO!K834=1,IF(COUNTRY_INFO!F834*0.33&gt;MAX('T1'!M834,'T2'!K834),MAX('T1'!M834,'T2'!K834),COUNTRY_INFO!F834*0.33),IF(COUNTRY_INFO!K834=2,IF(COUNTRY_INFO!F834*0.5&gt;MAX('T1'!M834,'T2'!K834),MAX('T1'!M834,'T2'!K834),COUNTRY_INFO!F834*0.5),IF(COUNTRY_INFO!K834=3,IF(COUNTRY_INFO!F834&gt;MAX('T1'!M834,'T2'!K834),MAX('T1'!M834,'T2'!K834),COUNTRY_INFO!F834),0)))</f>
        <v>0</v>
      </c>
      <c r="AE834" s="217">
        <f>IF(AND(COUNTRY_INFO!K834&gt;0,COUNTRY_INFO!K834&lt;4),IF(Z834&gt;0,IF(COUNTRY_INFO!K834=1, AD834/(COUNTRY_INFO!F834*0.33)*100, IF(COUNTRY_INFO!K834=2, AD834/(COUNTRY_INFO!F834*0.5)*100, IF(COUNTRY_INFO!K834=3, AD834/COUNTRY_INFO!F834*100))),"-"),0)</f>
        <v>0</v>
      </c>
      <c r="AF834" s="11">
        <f>IF(COUNTRY_INFO!K834=2,IF(COUNTRY_INFO!G834*0.2&gt;MAX('T1'!N834,'T2'!L834),MAX('T1'!N834,'T2'!L834),COUNTRY_INFO!G834*0.2),IF(COUNTRY_INFO!K834=3,IF(COUNTRY_INFO!G834&gt;MAX('T1'!N834,'T2'!L834),MAX('T1'!N834,'T2'!L834),COUNTRY_INFO!G834),0))</f>
        <v>0</v>
      </c>
      <c r="AG834" s="217">
        <f>IF(AND(COUNTRY_INFO!K834&gt;0,COUNTRY_INFO!K834&lt;4),IF(Z834&gt;0,IF(COUNTRY_INFO!K834=1, 0, IF(COUNTRY_INFO!K834=2, AF834/(COUNTRY_INFO!G834*0.2)*100, IF(COUNTRY_INFO!K834=3, AF834/COUNTRY_INFO!G834*100))),"-"),0)</f>
        <v>0</v>
      </c>
      <c r="AH834" s="11">
        <f t="shared" si="90"/>
        <v>0</v>
      </c>
      <c r="AI834" s="73">
        <f>IF(AND(COUNTRY_INFO!K834&gt;0,COUNTRY_INFO!K834&lt;4), IF(AC834/Z834*100&lt;&gt;0, IF(AH834/Z834*100&gt;100,100,AH834/Z834*100), "-"),0)</f>
        <v>0</v>
      </c>
      <c r="AJ834" s="261"/>
      <c r="AK834" s="260">
        <f>IF(AND(D834&lt;&gt;0, D834&lt;&gt;"Unknown",D834&lt;&gt;"Stopped",D834&lt;&gt;"Not required"),D834/COUNTRY_INFO!D834, 0)</f>
        <v>0</v>
      </c>
      <c r="AL834" s="260">
        <f>IF(AND(J834&lt;&gt;0,J834&lt;&gt;"Unknown",J834&lt;&gt;"Stopped",J834&lt;&gt;"Not required"),J834/COUNTRY_INFO!D834, 0)</f>
        <v>0</v>
      </c>
      <c r="AM834" s="260">
        <f>IF(AND(P834&lt;&gt;0,P834&lt;&gt;"Unknown",P834&lt;&gt;"Not required"),P834/(COUNTRY_INFO!E834+COUNTRY_INFO!F834), 0)</f>
        <v>0</v>
      </c>
      <c r="AN834" s="260">
        <f>IF(AND(Z834&lt;&gt;0,Z834&lt;&gt;"Unknown",Z834&lt;&gt;"Not required"),IF(COUNTRY_INFO!K834=1,1,IF(COUNTRY_INFO!K834=2,0.5*COUNTRY_INFO!F834/(0.5*COUNTRY_INFO!F834+0.2*COUNTRY_INFO!G834),IF(COUNTRY_INFO!K834=3,COUNTRY_INFO!F834/(COUNTRY_INFO!F834+COUNTRY_INFO!G834)))),0)</f>
        <v>0</v>
      </c>
      <c r="AO834" s="260">
        <f>IF(AND(Z834&lt;&gt;0,Z834&lt;&gt;"Unknown",Z834&lt;&gt;"Not required"),IF(COUNTRY_INFO!K834=1,0,IF(COUNTRY_INFO!K834=2,0.2*COUNTRY_INFO!G834/(0.5*COUNTRY_INFO!F834+0.2*COUNTRY_INFO!G834),IF(COUNTRY_INFO!K834=3,COUNTRY_INFO!G834/(COUNTRY_INFO!F834+COUNTRY_INFO!G834)))),0)</f>
        <v>0</v>
      </c>
      <c r="AP834" s="259">
        <f>MAX(COUNTRY_INFO!D834*AK834*PROFILE!$G$7,COUNTRY_INFO!D834*AL834*PROFILE!$G$7)</f>
        <v>0</v>
      </c>
      <c r="AQ834" s="259">
        <f>MAX(COUNTRY_INFO!D834*AK834*PROFILE!$G$8,COUNTRY_INFO!D834*AL834*PROFILE!$G$8,COUNTRY_INFO!D834*AM834*PROFILE!$G$8)</f>
        <v>0</v>
      </c>
      <c r="AR834" s="259">
        <f>MAX(COUNTRY_INFO!D834*AK834*PROFILE!$G$9,COUNTRY_INFO!D834*AL834*PROFILE!$G$9,COUNTRY_INFO!D834*AM834*PROFILE!$G$9,IF(AND(DISTRICT!Z834&lt;&gt;"Unknown",Z834&lt;&gt;"Not required"),COUNTRY_INFO!O834*DISTRICT!AN834,0))</f>
        <v>0</v>
      </c>
      <c r="AS834" s="259">
        <f>MAX(COUNTRY_INFO!D834*AK834*PROFILE!$G$10,COUNTRY_INFO!D834*AL834*PROFILE!$G$10,IF(AND(DISTRICT!Z834&lt;&gt;"Unknown",Z834&lt;&gt;"Not required"),COUNTRY_INFO!O834*DISTRICT!AO834,0))</f>
        <v>0</v>
      </c>
      <c r="AT834" s="259">
        <f t="shared" si="91"/>
        <v>0</v>
      </c>
      <c r="AU834" s="258">
        <f t="shared" si="86"/>
        <v>0</v>
      </c>
      <c r="AV834" s="259">
        <f>MAX('MDA2'!J834,'T1'!L834,'T2'!J834,T3_R1!K834,T3_R2!K834)</f>
        <v>0</v>
      </c>
      <c r="AW834" s="259">
        <f>MAX('MDA1'!K834,'MDA2'!K834,'MDA3'!I834,'MDA3'!L834,'T1'!M834,'T2'!K834,T3_R1!L834,T3_R2!L834)</f>
        <v>0</v>
      </c>
      <c r="AX834" s="259">
        <f>MAX('MDA1'!L834,'MDA2'!L834,'MDA3'!J834,'MDA3'!M834,'T1'!N834,'T2'!L834,T3_R1!M834,T3_R2!M834)</f>
        <v>0</v>
      </c>
      <c r="AY834" s="259">
        <f t="shared" si="92"/>
        <v>0</v>
      </c>
      <c r="AZ834" s="259">
        <f>MAX('MDA2'!J834,T834)</f>
        <v>0</v>
      </c>
      <c r="BA834" s="259">
        <f>MAX('MDA1'!K834,'MDA2'!K834,'MDA3'!I834,'MDA3'!L834,V834,AD834)</f>
        <v>0</v>
      </c>
      <c r="BB834" s="259">
        <f>MAX('MDA1'!L834,'MDA2'!L834,'MDA3'!J834,'MDA3'!M834,AF834)</f>
        <v>0</v>
      </c>
      <c r="BC834" s="259">
        <f t="shared" si="87"/>
        <v>0</v>
      </c>
      <c r="BD834" s="260">
        <f t="shared" si="88"/>
        <v>0</v>
      </c>
    </row>
    <row r="835" spans="1:56" x14ac:dyDescent="0.2">
      <c r="A835" s="10" t="str">
        <f>IF(COUNTRY_INFO!A835=0," ",COUNTRY_INFO!A835)</f>
        <v>Ethiopia</v>
      </c>
      <c r="B835" s="10" t="str">
        <f>IF(COUNTRY_INFO!B835=0," ",COUNTRY_INFO!B835)</f>
        <v>SomaliQorahey</v>
      </c>
      <c r="C835" s="87" t="str">
        <f>IF(COUNTRY_INFO!C835=0," ",COUNTRY_INFO!C835)</f>
        <v xml:space="preserve">Ceel ogaden </v>
      </c>
      <c r="D835" s="67">
        <f>COUNTRY_INFO!L835</f>
        <v>0</v>
      </c>
      <c r="E835" s="61"/>
      <c r="F835" s="61"/>
      <c r="G835" s="11">
        <f>MAX('MDA1'!M835,'MDA2'!M835)</f>
        <v>0</v>
      </c>
      <c r="H835" s="11">
        <f>IF(AND(COUNTRY_INFO!H835&gt;0,COUNTRY_INFO!H835&lt;4),IF(D835&gt;MAX('MDA1'!M835,'MDA2'!M835),MAX('MDA1'!M835,'MDA2'!M835),D835),0)</f>
        <v>0</v>
      </c>
      <c r="I835" s="73">
        <f>IF(AND(COUNTRY_INFO!H835&gt;0,COUNTRY_INFO!H835&lt;4), IF(G835/D835*100&lt;&gt;0, IF(G835/D835*100&gt;100,100,G835/D835*100), "-"),0)</f>
        <v>0</v>
      </c>
      <c r="J835" s="67">
        <f>COUNTRY_INFO!M835</f>
        <v>0</v>
      </c>
      <c r="K835" s="61"/>
      <c r="L835" s="61"/>
      <c r="M835" s="11">
        <f>MAX('MDA1'!M835,MAX('MDA3'!I835,'MDA3'!L835)+MAX('MDA3'!J835,'MDA3'!M835))</f>
        <v>0</v>
      </c>
      <c r="N835" s="11">
        <f>IF(AND(COUNTRY_INFO!I835&gt;0,COUNTRY_INFO!I835&lt;4),IF(J835&gt;MAX('MDA1'!M835,MAX('MDA3'!I835,'MDA3'!L835)+MAX('MDA3'!J835,'MDA3'!M835)),MAX('MDA1'!M835,MAX('MDA3'!I835,'MDA3'!L835)+MAX('MDA3'!J835,'MDA3'!M835)),J835),0)</f>
        <v>0</v>
      </c>
      <c r="O835" s="73">
        <f>IF(AND(COUNTRY_INFO!I835&gt;0,COUNTRY_INFO!I835&lt;4), IF(M835/J835*100&lt;&gt;0, IF(M835/J835*100&gt;100,100,M835/J835*100), "-"),0)</f>
        <v>0</v>
      </c>
      <c r="P835" s="67">
        <f>COUNTRY_INFO!N835</f>
        <v>0</v>
      </c>
      <c r="Q835" s="61"/>
      <c r="R835" s="61"/>
      <c r="S835" s="11">
        <f>SUM(MAX('MDA2'!J835, 'T1'!L835, MAX(T3_R1!K835, T3_R2!K835)), MAX('MDA1'!K835, 'MDA2'!K835, 'T1'!M835, MAX(T3_R1!L835, T3_R2!L835)), MAX('MDA1'!L835, 'MDA2'!L835, 'T1'!N835, MAX(T3_R1!M835, T3_R2!M835)))</f>
        <v>0</v>
      </c>
      <c r="T835" s="11">
        <f>IF(AND(COUNTRY_INFO!J835&gt;1,COUNTRY_INFO!J835&lt;4),IF(COUNTRY_INFO!E835&gt;MAX('MDA2'!J835,'T1'!L835,MAX(T3_R1!K835,T3_R2!K835)),MAX('MDA2'!J835,'T1'!L835,MAX(T3_R1!K835,T3_R2!K835)),COUNTRY_INFO!E835),0)</f>
        <v>0</v>
      </c>
      <c r="U835" s="217">
        <f>IF(AND(COUNTRY_INFO!J835&gt;1,COUNTRY_INFO!J835&lt;4), IF(T835/COUNTRY_INFO!E835*100&lt;&gt;0, IF(T835/COUNTRY_INFO!E835*100&gt;100,100,T835/COUNTRY_INFO!E835*100), "-"),0)</f>
        <v>0</v>
      </c>
      <c r="V835" s="11">
        <f>IF(AND(COUNTRY_INFO!J835&gt;1,COUNTRY_INFO!J835&lt;4),IF(COUNTRY_INFO!F835&gt;MAX('MDA1'!K835,'MDA2'!K835,'T1'!M835,MAX(T3_R1!L835,T3_R2!L835)),MAX('MDA1'!K835,'MDA2'!K835,'T1'!M835,MAX(T3_R1!L835,T3_R2!L835)),COUNTRY_INFO!F835),0)</f>
        <v>0</v>
      </c>
      <c r="W835" s="217">
        <f>IF(AND(COUNTRY_INFO!J835&gt;1,COUNTRY_INFO!J835&lt;4), IF(V835/COUNTRY_INFO!F835*100&lt;&gt;0, IF(V835/COUNTRY_INFO!F835*100&gt;100,100,V835/COUNTRY_INFO!F835*100), "-"),0)</f>
        <v>0</v>
      </c>
      <c r="X835" s="11">
        <f t="shared" si="89"/>
        <v>0</v>
      </c>
      <c r="Y835" s="73">
        <f>IF(AND(COUNTRY_INFO!J835&gt;1,COUNTRY_INFO!J835&lt;4), IF(S835/P835*100&lt;&gt;0, IF(X835/P835*100&gt;100,100,X835/P835*100), "-"),0)</f>
        <v>0</v>
      </c>
      <c r="Z835" s="67">
        <f>COUNTRY_INFO!O835</f>
        <v>0</v>
      </c>
      <c r="AA835" s="61"/>
      <c r="AB835" s="61"/>
      <c r="AC835" s="11">
        <f>MAX('T1'!L835,'T2'!J835)+MAX('T1'!M835,'T2'!K835)+MAX('T1'!N835,'T2'!L835)</f>
        <v>0</v>
      </c>
      <c r="AD835" s="11">
        <f>IF(COUNTRY_INFO!K835=1,IF(COUNTRY_INFO!F835*0.33&gt;MAX('T1'!M835,'T2'!K835),MAX('T1'!M835,'T2'!K835),COUNTRY_INFO!F835*0.33),IF(COUNTRY_INFO!K835=2,IF(COUNTRY_INFO!F835*0.5&gt;MAX('T1'!M835,'T2'!K835),MAX('T1'!M835,'T2'!K835),COUNTRY_INFO!F835*0.5),IF(COUNTRY_INFO!K835=3,IF(COUNTRY_INFO!F835&gt;MAX('T1'!M835,'T2'!K835),MAX('T1'!M835,'T2'!K835),COUNTRY_INFO!F835),0)))</f>
        <v>0</v>
      </c>
      <c r="AE835" s="217">
        <f>IF(AND(COUNTRY_INFO!K835&gt;0,COUNTRY_INFO!K835&lt;4),IF(Z835&gt;0,IF(COUNTRY_INFO!K835=1, AD835/(COUNTRY_INFO!F835*0.33)*100, IF(COUNTRY_INFO!K835=2, AD835/(COUNTRY_INFO!F835*0.5)*100, IF(COUNTRY_INFO!K835=3, AD835/COUNTRY_INFO!F835*100))),"-"),0)</f>
        <v>0</v>
      </c>
      <c r="AF835" s="11">
        <f>IF(COUNTRY_INFO!K835=2,IF(COUNTRY_INFO!G835*0.2&gt;MAX('T1'!N835,'T2'!L835),MAX('T1'!N835,'T2'!L835),COUNTRY_INFO!G835*0.2),IF(COUNTRY_INFO!K835=3,IF(COUNTRY_INFO!G835&gt;MAX('T1'!N835,'T2'!L835),MAX('T1'!N835,'T2'!L835),COUNTRY_INFO!G835),0))</f>
        <v>0</v>
      </c>
      <c r="AG835" s="217">
        <f>IF(AND(COUNTRY_INFO!K835&gt;0,COUNTRY_INFO!K835&lt;4),IF(Z835&gt;0,IF(COUNTRY_INFO!K835=1, 0, IF(COUNTRY_INFO!K835=2, AF835/(COUNTRY_INFO!G835*0.2)*100, IF(COUNTRY_INFO!K835=3, AF835/COUNTRY_INFO!G835*100))),"-"),0)</f>
        <v>0</v>
      </c>
      <c r="AH835" s="11">
        <f t="shared" si="90"/>
        <v>0</v>
      </c>
      <c r="AI835" s="73">
        <f>IF(AND(COUNTRY_INFO!K835&gt;0,COUNTRY_INFO!K835&lt;4), IF(AC835/Z835*100&lt;&gt;0, IF(AH835/Z835*100&gt;100,100,AH835/Z835*100), "-"),0)</f>
        <v>0</v>
      </c>
      <c r="AJ835" s="261"/>
      <c r="AK835" s="260">
        <f>IF(AND(D835&lt;&gt;0, D835&lt;&gt;"Unknown",D835&lt;&gt;"Stopped",D835&lt;&gt;"Not required"),D835/COUNTRY_INFO!D835, 0)</f>
        <v>0</v>
      </c>
      <c r="AL835" s="260">
        <f>IF(AND(J835&lt;&gt;0,J835&lt;&gt;"Unknown",J835&lt;&gt;"Stopped",J835&lt;&gt;"Not required"),J835/COUNTRY_INFO!D835, 0)</f>
        <v>0</v>
      </c>
      <c r="AM835" s="260">
        <f>IF(AND(P835&lt;&gt;0,P835&lt;&gt;"Unknown",P835&lt;&gt;"Not required"),P835/(COUNTRY_INFO!E835+COUNTRY_INFO!F835), 0)</f>
        <v>0</v>
      </c>
      <c r="AN835" s="260">
        <f>IF(AND(Z835&lt;&gt;0,Z835&lt;&gt;"Unknown",Z835&lt;&gt;"Not required"),IF(COUNTRY_INFO!K835=1,1,IF(COUNTRY_INFO!K835=2,0.5*COUNTRY_INFO!F835/(0.5*COUNTRY_INFO!F835+0.2*COUNTRY_INFO!G835),IF(COUNTRY_INFO!K835=3,COUNTRY_INFO!F835/(COUNTRY_INFO!F835+COUNTRY_INFO!G835)))),0)</f>
        <v>0</v>
      </c>
      <c r="AO835" s="260">
        <f>IF(AND(Z835&lt;&gt;0,Z835&lt;&gt;"Unknown",Z835&lt;&gt;"Not required"),IF(COUNTRY_INFO!K835=1,0,IF(COUNTRY_INFO!K835=2,0.2*COUNTRY_INFO!G835/(0.5*COUNTRY_INFO!F835+0.2*COUNTRY_INFO!G835),IF(COUNTRY_INFO!K835=3,COUNTRY_INFO!G835/(COUNTRY_INFO!F835+COUNTRY_INFO!G835)))),0)</f>
        <v>0</v>
      </c>
      <c r="AP835" s="259">
        <f>MAX(COUNTRY_INFO!D835*AK835*PROFILE!$G$7,COUNTRY_INFO!D835*AL835*PROFILE!$G$7)</f>
        <v>0</v>
      </c>
      <c r="AQ835" s="259">
        <f>MAX(COUNTRY_INFO!D835*AK835*PROFILE!$G$8,COUNTRY_INFO!D835*AL835*PROFILE!$G$8,COUNTRY_INFO!D835*AM835*PROFILE!$G$8)</f>
        <v>0</v>
      </c>
      <c r="AR835" s="259">
        <f>MAX(COUNTRY_INFO!D835*AK835*PROFILE!$G$9,COUNTRY_INFO!D835*AL835*PROFILE!$G$9,COUNTRY_INFO!D835*AM835*PROFILE!$G$9,IF(AND(DISTRICT!Z835&lt;&gt;"Unknown",Z835&lt;&gt;"Not required"),COUNTRY_INFO!O835*DISTRICT!AN835,0))</f>
        <v>0</v>
      </c>
      <c r="AS835" s="259">
        <f>MAX(COUNTRY_INFO!D835*AK835*PROFILE!$G$10,COUNTRY_INFO!D835*AL835*PROFILE!$G$10,IF(AND(DISTRICT!Z835&lt;&gt;"Unknown",Z835&lt;&gt;"Not required"),COUNTRY_INFO!O835*DISTRICT!AO835,0))</f>
        <v>0</v>
      </c>
      <c r="AT835" s="259">
        <f t="shared" si="91"/>
        <v>0</v>
      </c>
      <c r="AU835" s="258">
        <f t="shared" si="86"/>
        <v>0</v>
      </c>
      <c r="AV835" s="259">
        <f>MAX('MDA2'!J835,'T1'!L835,'T2'!J835,T3_R1!K835,T3_R2!K835)</f>
        <v>0</v>
      </c>
      <c r="AW835" s="259">
        <f>MAX('MDA1'!K835,'MDA2'!K835,'MDA3'!I835,'MDA3'!L835,'T1'!M835,'T2'!K835,T3_R1!L835,T3_R2!L835)</f>
        <v>0</v>
      </c>
      <c r="AX835" s="259">
        <f>MAX('MDA1'!L835,'MDA2'!L835,'MDA3'!J835,'MDA3'!M835,'T1'!N835,'T2'!L835,T3_R1!M835,T3_R2!M835)</f>
        <v>0</v>
      </c>
      <c r="AY835" s="259">
        <f t="shared" si="92"/>
        <v>0</v>
      </c>
      <c r="AZ835" s="259">
        <f>MAX('MDA2'!J835,T835)</f>
        <v>0</v>
      </c>
      <c r="BA835" s="259">
        <f>MAX('MDA1'!K835,'MDA2'!K835,'MDA3'!I835,'MDA3'!L835,V835,AD835)</f>
        <v>0</v>
      </c>
      <c r="BB835" s="259">
        <f>MAX('MDA1'!L835,'MDA2'!L835,'MDA3'!J835,'MDA3'!M835,AF835)</f>
        <v>0</v>
      </c>
      <c r="BC835" s="259">
        <f t="shared" si="87"/>
        <v>0</v>
      </c>
      <c r="BD835" s="260">
        <f t="shared" si="88"/>
        <v>0</v>
      </c>
    </row>
    <row r="836" spans="1:56" x14ac:dyDescent="0.2">
      <c r="A836" s="10" t="str">
        <f>IF(COUNTRY_INFO!A836=0," ",COUNTRY_INFO!A836)</f>
        <v>Ethiopia</v>
      </c>
      <c r="B836" s="10" t="str">
        <f>IF(COUNTRY_INFO!B836=0," ",COUNTRY_INFO!B836)</f>
        <v>SomaliQorahey</v>
      </c>
      <c r="C836" s="87" t="str">
        <f>IF(COUNTRY_INFO!C836=0," ",COUNTRY_INFO!C836)</f>
        <v>Dobowayn</v>
      </c>
      <c r="D836" s="67">
        <f>COUNTRY_INFO!L836</f>
        <v>0</v>
      </c>
      <c r="E836" s="61"/>
      <c r="F836" s="61"/>
      <c r="G836" s="11">
        <f>MAX('MDA1'!M836,'MDA2'!M836)</f>
        <v>0</v>
      </c>
      <c r="H836" s="11">
        <f>IF(AND(COUNTRY_INFO!H836&gt;0,COUNTRY_INFO!H836&lt;4),IF(D836&gt;MAX('MDA1'!M836,'MDA2'!M836),MAX('MDA1'!M836,'MDA2'!M836),D836),0)</f>
        <v>0</v>
      </c>
      <c r="I836" s="73">
        <f>IF(AND(COUNTRY_INFO!H836&gt;0,COUNTRY_INFO!H836&lt;4), IF(G836/D836*100&lt;&gt;0, IF(G836/D836*100&gt;100,100,G836/D836*100), "-"),0)</f>
        <v>0</v>
      </c>
      <c r="J836" s="67" t="str">
        <f>COUNTRY_INFO!M836</f>
        <v>Unknown</v>
      </c>
      <c r="K836" s="61"/>
      <c r="L836" s="61"/>
      <c r="M836" s="11">
        <f>MAX('MDA1'!M836,MAX('MDA3'!I836,'MDA3'!L836)+MAX('MDA3'!J836,'MDA3'!M836))</f>
        <v>0</v>
      </c>
      <c r="N836" s="11">
        <f>IF(AND(COUNTRY_INFO!I836&gt;0,COUNTRY_INFO!I836&lt;4),IF(J836&gt;MAX('MDA1'!M836,MAX('MDA3'!I836,'MDA3'!L836)+MAX('MDA3'!J836,'MDA3'!M836)),MAX('MDA1'!M836,MAX('MDA3'!I836,'MDA3'!L836)+MAX('MDA3'!J836,'MDA3'!M836)),J836),0)</f>
        <v>0</v>
      </c>
      <c r="O836" s="73">
        <f>IF(AND(COUNTRY_INFO!I836&gt;0,COUNTRY_INFO!I836&lt;4), IF(M836/J836*100&lt;&gt;0, IF(M836/J836*100&gt;100,100,M836/J836*100), "-"),0)</f>
        <v>0</v>
      </c>
      <c r="P836" s="67">
        <f>COUNTRY_INFO!N836</f>
        <v>0</v>
      </c>
      <c r="Q836" s="61"/>
      <c r="R836" s="61"/>
      <c r="S836" s="11">
        <f>SUM(MAX('MDA2'!J836, 'T1'!L836, MAX(T3_R1!K836, T3_R2!K836)), MAX('MDA1'!K836, 'MDA2'!K836, 'T1'!M836, MAX(T3_R1!L836, T3_R2!L836)), MAX('MDA1'!L836, 'MDA2'!L836, 'T1'!N836, MAX(T3_R1!M836, T3_R2!M836)))</f>
        <v>0</v>
      </c>
      <c r="T836" s="11">
        <f>IF(AND(COUNTRY_INFO!J836&gt;1,COUNTRY_INFO!J836&lt;4),IF(COUNTRY_INFO!E836&gt;MAX('MDA2'!J836,'T1'!L836,MAX(T3_R1!K836,T3_R2!K836)),MAX('MDA2'!J836,'T1'!L836,MAX(T3_R1!K836,T3_R2!K836)),COUNTRY_INFO!E836),0)</f>
        <v>0</v>
      </c>
      <c r="U836" s="217">
        <f>IF(AND(COUNTRY_INFO!J836&gt;1,COUNTRY_INFO!J836&lt;4), IF(T836/COUNTRY_INFO!E836*100&lt;&gt;0, IF(T836/COUNTRY_INFO!E836*100&gt;100,100,T836/COUNTRY_INFO!E836*100), "-"),0)</f>
        <v>0</v>
      </c>
      <c r="V836" s="11">
        <f>IF(AND(COUNTRY_INFO!J836&gt;1,COUNTRY_INFO!J836&lt;4),IF(COUNTRY_INFO!F836&gt;MAX('MDA1'!K836,'MDA2'!K836,'T1'!M836,MAX(T3_R1!L836,T3_R2!L836)),MAX('MDA1'!K836,'MDA2'!K836,'T1'!M836,MAX(T3_R1!L836,T3_R2!L836)),COUNTRY_INFO!F836),0)</f>
        <v>0</v>
      </c>
      <c r="W836" s="217">
        <f>IF(AND(COUNTRY_INFO!J836&gt;1,COUNTRY_INFO!J836&lt;4), IF(V836/COUNTRY_INFO!F836*100&lt;&gt;0, IF(V836/COUNTRY_INFO!F836*100&gt;100,100,V836/COUNTRY_INFO!F836*100), "-"),0)</f>
        <v>0</v>
      </c>
      <c r="X836" s="11">
        <f t="shared" si="89"/>
        <v>0</v>
      </c>
      <c r="Y836" s="73">
        <f>IF(AND(COUNTRY_INFO!J836&gt;1,COUNTRY_INFO!J836&lt;4), IF(S836/P836*100&lt;&gt;0, IF(X836/P836*100&gt;100,100,X836/P836*100), "-"),0)</f>
        <v>0</v>
      </c>
      <c r="Z836" s="67">
        <f>COUNTRY_INFO!O836</f>
        <v>0</v>
      </c>
      <c r="AA836" s="61"/>
      <c r="AB836" s="61"/>
      <c r="AC836" s="11">
        <f>MAX('T1'!L836,'T2'!J836)+MAX('T1'!M836,'T2'!K836)+MAX('T1'!N836,'T2'!L836)</f>
        <v>0</v>
      </c>
      <c r="AD836" s="11">
        <f>IF(COUNTRY_INFO!K836=1,IF(COUNTRY_INFO!F836*0.33&gt;MAX('T1'!M836,'T2'!K836),MAX('T1'!M836,'T2'!K836),COUNTRY_INFO!F836*0.33),IF(COUNTRY_INFO!K836=2,IF(COUNTRY_INFO!F836*0.5&gt;MAX('T1'!M836,'T2'!K836),MAX('T1'!M836,'T2'!K836),COUNTRY_INFO!F836*0.5),IF(COUNTRY_INFO!K836=3,IF(COUNTRY_INFO!F836&gt;MAX('T1'!M836,'T2'!K836),MAX('T1'!M836,'T2'!K836),COUNTRY_INFO!F836),0)))</f>
        <v>0</v>
      </c>
      <c r="AE836" s="217">
        <f>IF(AND(COUNTRY_INFO!K836&gt;0,COUNTRY_INFO!K836&lt;4),IF(Z836&gt;0,IF(COUNTRY_INFO!K836=1, AD836/(COUNTRY_INFO!F836*0.33)*100, IF(COUNTRY_INFO!K836=2, AD836/(COUNTRY_INFO!F836*0.5)*100, IF(COUNTRY_INFO!K836=3, AD836/COUNTRY_INFO!F836*100))),"-"),0)</f>
        <v>0</v>
      </c>
      <c r="AF836" s="11">
        <f>IF(COUNTRY_INFO!K836=2,IF(COUNTRY_INFO!G836*0.2&gt;MAX('T1'!N836,'T2'!L836),MAX('T1'!N836,'T2'!L836),COUNTRY_INFO!G836*0.2),IF(COUNTRY_INFO!K836=3,IF(COUNTRY_INFO!G836&gt;MAX('T1'!N836,'T2'!L836),MAX('T1'!N836,'T2'!L836),COUNTRY_INFO!G836),0))</f>
        <v>0</v>
      </c>
      <c r="AG836" s="217">
        <f>IF(AND(COUNTRY_INFO!K836&gt;0,COUNTRY_INFO!K836&lt;4),IF(Z836&gt;0,IF(COUNTRY_INFO!K836=1, 0, IF(COUNTRY_INFO!K836=2, AF836/(COUNTRY_INFO!G836*0.2)*100, IF(COUNTRY_INFO!K836=3, AF836/COUNTRY_INFO!G836*100))),"-"),0)</f>
        <v>0</v>
      </c>
      <c r="AH836" s="11">
        <f t="shared" si="90"/>
        <v>0</v>
      </c>
      <c r="AI836" s="73">
        <f>IF(AND(COUNTRY_INFO!K836&gt;0,COUNTRY_INFO!K836&lt;4), IF(AC836/Z836*100&lt;&gt;0, IF(AH836/Z836*100&gt;100,100,AH836/Z836*100), "-"),0)</f>
        <v>0</v>
      </c>
      <c r="AJ836" s="261"/>
      <c r="AK836" s="260">
        <f>IF(AND(D836&lt;&gt;0, D836&lt;&gt;"Unknown",D836&lt;&gt;"Stopped",D836&lt;&gt;"Not required"),D836/COUNTRY_INFO!D836, 0)</f>
        <v>0</v>
      </c>
      <c r="AL836" s="260">
        <f>IF(AND(J836&lt;&gt;0,J836&lt;&gt;"Unknown",J836&lt;&gt;"Stopped",J836&lt;&gt;"Not required"),J836/COUNTRY_INFO!D836, 0)</f>
        <v>0</v>
      </c>
      <c r="AM836" s="260">
        <f>IF(AND(P836&lt;&gt;0,P836&lt;&gt;"Unknown",P836&lt;&gt;"Not required"),P836/(COUNTRY_INFO!E836+COUNTRY_INFO!F836), 0)</f>
        <v>0</v>
      </c>
      <c r="AN836" s="260">
        <f>IF(AND(Z836&lt;&gt;0,Z836&lt;&gt;"Unknown",Z836&lt;&gt;"Not required"),IF(COUNTRY_INFO!K836=1,1,IF(COUNTRY_INFO!K836=2,0.5*COUNTRY_INFO!F836/(0.5*COUNTRY_INFO!F836+0.2*COUNTRY_INFO!G836),IF(COUNTRY_INFO!K836=3,COUNTRY_INFO!F836/(COUNTRY_INFO!F836+COUNTRY_INFO!G836)))),0)</f>
        <v>0</v>
      </c>
      <c r="AO836" s="260">
        <f>IF(AND(Z836&lt;&gt;0,Z836&lt;&gt;"Unknown",Z836&lt;&gt;"Not required"),IF(COUNTRY_INFO!K836=1,0,IF(COUNTRY_INFO!K836=2,0.2*COUNTRY_INFO!G836/(0.5*COUNTRY_INFO!F836+0.2*COUNTRY_INFO!G836),IF(COUNTRY_INFO!K836=3,COUNTRY_INFO!G836/(COUNTRY_INFO!F836+COUNTRY_INFO!G836)))),0)</f>
        <v>0</v>
      </c>
      <c r="AP836" s="259">
        <f>MAX(COUNTRY_INFO!D836*AK836*PROFILE!$G$7,COUNTRY_INFO!D836*AL836*PROFILE!$G$7)</f>
        <v>0</v>
      </c>
      <c r="AQ836" s="259">
        <f>MAX(COUNTRY_INFO!D836*AK836*PROFILE!$G$8,COUNTRY_INFO!D836*AL836*PROFILE!$G$8,COUNTRY_INFO!D836*AM836*PROFILE!$G$8)</f>
        <v>0</v>
      </c>
      <c r="AR836" s="259">
        <f>MAX(COUNTRY_INFO!D836*AK836*PROFILE!$G$9,COUNTRY_INFO!D836*AL836*PROFILE!$G$9,COUNTRY_INFO!D836*AM836*PROFILE!$G$9,IF(AND(DISTRICT!Z836&lt;&gt;"Unknown",Z836&lt;&gt;"Not required"),COUNTRY_INFO!O836*DISTRICT!AN836,0))</f>
        <v>0</v>
      </c>
      <c r="AS836" s="259">
        <f>MAX(COUNTRY_INFO!D836*AK836*PROFILE!$G$10,COUNTRY_INFO!D836*AL836*PROFILE!$G$10,IF(AND(DISTRICT!Z836&lt;&gt;"Unknown",Z836&lt;&gt;"Not required"),COUNTRY_INFO!O836*DISTRICT!AO836,0))</f>
        <v>0</v>
      </c>
      <c r="AT836" s="259">
        <f t="shared" si="91"/>
        <v>0</v>
      </c>
      <c r="AU836" s="258">
        <f t="shared" si="86"/>
        <v>0</v>
      </c>
      <c r="AV836" s="259">
        <f>MAX('MDA2'!J836,'T1'!L836,'T2'!J836,T3_R1!K836,T3_R2!K836)</f>
        <v>0</v>
      </c>
      <c r="AW836" s="259">
        <f>MAX('MDA1'!K836,'MDA2'!K836,'MDA3'!I836,'MDA3'!L836,'T1'!M836,'T2'!K836,T3_R1!L836,T3_R2!L836)</f>
        <v>0</v>
      </c>
      <c r="AX836" s="259">
        <f>MAX('MDA1'!L836,'MDA2'!L836,'MDA3'!J836,'MDA3'!M836,'T1'!N836,'T2'!L836,T3_R1!M836,T3_R2!M836)</f>
        <v>0</v>
      </c>
      <c r="AY836" s="259">
        <f t="shared" si="92"/>
        <v>0</v>
      </c>
      <c r="AZ836" s="259">
        <f>MAX('MDA2'!J836,T836)</f>
        <v>0</v>
      </c>
      <c r="BA836" s="259">
        <f>MAX('MDA1'!K836,'MDA2'!K836,'MDA3'!I836,'MDA3'!L836,V836,AD836)</f>
        <v>0</v>
      </c>
      <c r="BB836" s="259">
        <f>MAX('MDA1'!L836,'MDA2'!L836,'MDA3'!J836,'MDA3'!M836,AF836)</f>
        <v>0</v>
      </c>
      <c r="BC836" s="259">
        <f t="shared" si="87"/>
        <v>0</v>
      </c>
      <c r="BD836" s="260">
        <f t="shared" si="88"/>
        <v>0</v>
      </c>
    </row>
    <row r="837" spans="1:56" x14ac:dyDescent="0.2">
      <c r="A837" s="10" t="str">
        <f>IF(COUNTRY_INFO!A837=0," ",COUNTRY_INFO!A837)</f>
        <v>Ethiopia</v>
      </c>
      <c r="B837" s="10" t="str">
        <f>IF(COUNTRY_INFO!B837=0," ",COUNTRY_INFO!B837)</f>
        <v>SomaliQorahey</v>
      </c>
      <c r="C837" s="87" t="str">
        <f>IF(COUNTRY_INFO!C837=0," ",COUNTRY_INFO!C837)</f>
        <v xml:space="preserve">Gogle/Kudunbur </v>
      </c>
      <c r="D837" s="67">
        <f>COUNTRY_INFO!L837</f>
        <v>0</v>
      </c>
      <c r="E837" s="61"/>
      <c r="F837" s="61"/>
      <c r="G837" s="11">
        <f>MAX('MDA1'!M837,'MDA2'!M837)</f>
        <v>0</v>
      </c>
      <c r="H837" s="11">
        <f>IF(AND(COUNTRY_INFO!H837&gt;0,COUNTRY_INFO!H837&lt;4),IF(D837&gt;MAX('MDA1'!M837,'MDA2'!M837),MAX('MDA1'!M837,'MDA2'!M837),D837),0)</f>
        <v>0</v>
      </c>
      <c r="I837" s="73">
        <f>IF(AND(COUNTRY_INFO!H837&gt;0,COUNTRY_INFO!H837&lt;4), IF(G837/D837*100&lt;&gt;0, IF(G837/D837*100&gt;100,100,G837/D837*100), "-"),0)</f>
        <v>0</v>
      </c>
      <c r="J837" s="67">
        <f>COUNTRY_INFO!M837</f>
        <v>0</v>
      </c>
      <c r="K837" s="61"/>
      <c r="L837" s="61"/>
      <c r="M837" s="11">
        <f>MAX('MDA1'!M837,MAX('MDA3'!I837,'MDA3'!L837)+MAX('MDA3'!J837,'MDA3'!M837))</f>
        <v>0</v>
      </c>
      <c r="N837" s="11">
        <f>IF(AND(COUNTRY_INFO!I837&gt;0,COUNTRY_INFO!I837&lt;4),IF(J837&gt;MAX('MDA1'!M837,MAX('MDA3'!I837,'MDA3'!L837)+MAX('MDA3'!J837,'MDA3'!M837)),MAX('MDA1'!M837,MAX('MDA3'!I837,'MDA3'!L837)+MAX('MDA3'!J837,'MDA3'!M837)),J837),0)</f>
        <v>0</v>
      </c>
      <c r="O837" s="73">
        <f>IF(AND(COUNTRY_INFO!I837&gt;0,COUNTRY_INFO!I837&lt;4), IF(M837/J837*100&lt;&gt;0, IF(M837/J837*100&gt;100,100,M837/J837*100), "-"),0)</f>
        <v>0</v>
      </c>
      <c r="P837" s="67">
        <f>COUNTRY_INFO!N837</f>
        <v>0</v>
      </c>
      <c r="Q837" s="61"/>
      <c r="R837" s="61"/>
      <c r="S837" s="11">
        <f>SUM(MAX('MDA2'!J837, 'T1'!L837, MAX(T3_R1!K837, T3_R2!K837)), MAX('MDA1'!K837, 'MDA2'!K837, 'T1'!M837, MAX(T3_R1!L837, T3_R2!L837)), MAX('MDA1'!L837, 'MDA2'!L837, 'T1'!N837, MAX(T3_R1!M837, T3_R2!M837)))</f>
        <v>0</v>
      </c>
      <c r="T837" s="11">
        <f>IF(AND(COUNTRY_INFO!J837&gt;1,COUNTRY_INFO!J837&lt;4),IF(COUNTRY_INFO!E837&gt;MAX('MDA2'!J837,'T1'!L837,MAX(T3_R1!K837,T3_R2!K837)),MAX('MDA2'!J837,'T1'!L837,MAX(T3_R1!K837,T3_R2!K837)),COUNTRY_INFO!E837),0)</f>
        <v>0</v>
      </c>
      <c r="U837" s="217">
        <f>IF(AND(COUNTRY_INFO!J837&gt;1,COUNTRY_INFO!J837&lt;4), IF(T837/COUNTRY_INFO!E837*100&lt;&gt;0, IF(T837/COUNTRY_INFO!E837*100&gt;100,100,T837/COUNTRY_INFO!E837*100), "-"),0)</f>
        <v>0</v>
      </c>
      <c r="V837" s="11">
        <f>IF(AND(COUNTRY_INFO!J837&gt;1,COUNTRY_INFO!J837&lt;4),IF(COUNTRY_INFO!F837&gt;MAX('MDA1'!K837,'MDA2'!K837,'T1'!M837,MAX(T3_R1!L837,T3_R2!L837)),MAX('MDA1'!K837,'MDA2'!K837,'T1'!M837,MAX(T3_R1!L837,T3_R2!L837)),COUNTRY_INFO!F837),0)</f>
        <v>0</v>
      </c>
      <c r="W837" s="217">
        <f>IF(AND(COUNTRY_INFO!J837&gt;1,COUNTRY_INFO!J837&lt;4), IF(V837/COUNTRY_INFO!F837*100&lt;&gt;0, IF(V837/COUNTRY_INFO!F837*100&gt;100,100,V837/COUNTRY_INFO!F837*100), "-"),0)</f>
        <v>0</v>
      </c>
      <c r="X837" s="11">
        <f t="shared" si="89"/>
        <v>0</v>
      </c>
      <c r="Y837" s="73">
        <f>IF(AND(COUNTRY_INFO!J837&gt;1,COUNTRY_INFO!J837&lt;4), IF(S837/P837*100&lt;&gt;0, IF(X837/P837*100&gt;100,100,X837/P837*100), "-"),0)</f>
        <v>0</v>
      </c>
      <c r="Z837" s="67">
        <f>COUNTRY_INFO!O837</f>
        <v>0</v>
      </c>
      <c r="AA837" s="61"/>
      <c r="AB837" s="61"/>
      <c r="AC837" s="11">
        <f>MAX('T1'!L837,'T2'!J837)+MAX('T1'!M837,'T2'!K837)+MAX('T1'!N837,'T2'!L837)</f>
        <v>0</v>
      </c>
      <c r="AD837" s="11">
        <f>IF(COUNTRY_INFO!K837=1,IF(COUNTRY_INFO!F837*0.33&gt;MAX('T1'!M837,'T2'!K837),MAX('T1'!M837,'T2'!K837),COUNTRY_INFO!F837*0.33),IF(COUNTRY_INFO!K837=2,IF(COUNTRY_INFO!F837*0.5&gt;MAX('T1'!M837,'T2'!K837),MAX('T1'!M837,'T2'!K837),COUNTRY_INFO!F837*0.5),IF(COUNTRY_INFO!K837=3,IF(COUNTRY_INFO!F837&gt;MAX('T1'!M837,'T2'!K837),MAX('T1'!M837,'T2'!K837),COUNTRY_INFO!F837),0)))</f>
        <v>0</v>
      </c>
      <c r="AE837" s="217">
        <f>IF(AND(COUNTRY_INFO!K837&gt;0,COUNTRY_INFO!K837&lt;4),IF(Z837&gt;0,IF(COUNTRY_INFO!K837=1, AD837/(COUNTRY_INFO!F837*0.33)*100, IF(COUNTRY_INFO!K837=2, AD837/(COUNTRY_INFO!F837*0.5)*100, IF(COUNTRY_INFO!K837=3, AD837/COUNTRY_INFO!F837*100))),"-"),0)</f>
        <v>0</v>
      </c>
      <c r="AF837" s="11">
        <f>IF(COUNTRY_INFO!K837=2,IF(COUNTRY_INFO!G837*0.2&gt;MAX('T1'!N837,'T2'!L837),MAX('T1'!N837,'T2'!L837),COUNTRY_INFO!G837*0.2),IF(COUNTRY_INFO!K837=3,IF(COUNTRY_INFO!G837&gt;MAX('T1'!N837,'T2'!L837),MAX('T1'!N837,'T2'!L837),COUNTRY_INFO!G837),0))</f>
        <v>0</v>
      </c>
      <c r="AG837" s="217">
        <f>IF(AND(COUNTRY_INFO!K837&gt;0,COUNTRY_INFO!K837&lt;4),IF(Z837&gt;0,IF(COUNTRY_INFO!K837=1, 0, IF(COUNTRY_INFO!K837=2, AF837/(COUNTRY_INFO!G837*0.2)*100, IF(COUNTRY_INFO!K837=3, AF837/COUNTRY_INFO!G837*100))),"-"),0)</f>
        <v>0</v>
      </c>
      <c r="AH837" s="11">
        <f t="shared" si="90"/>
        <v>0</v>
      </c>
      <c r="AI837" s="73">
        <f>IF(AND(COUNTRY_INFO!K837&gt;0,COUNTRY_INFO!K837&lt;4), IF(AC837/Z837*100&lt;&gt;0, IF(AH837/Z837*100&gt;100,100,AH837/Z837*100), "-"),0)</f>
        <v>0</v>
      </c>
      <c r="AJ837" s="261"/>
      <c r="AK837" s="260">
        <f>IF(AND(D837&lt;&gt;0, D837&lt;&gt;"Unknown",D837&lt;&gt;"Stopped",D837&lt;&gt;"Not required"),D837/COUNTRY_INFO!D837, 0)</f>
        <v>0</v>
      </c>
      <c r="AL837" s="260">
        <f>IF(AND(J837&lt;&gt;0,J837&lt;&gt;"Unknown",J837&lt;&gt;"Stopped",J837&lt;&gt;"Not required"),J837/COUNTRY_INFO!D837, 0)</f>
        <v>0</v>
      </c>
      <c r="AM837" s="260">
        <f>IF(AND(P837&lt;&gt;0,P837&lt;&gt;"Unknown",P837&lt;&gt;"Not required"),P837/(COUNTRY_INFO!E837+COUNTRY_INFO!F837), 0)</f>
        <v>0</v>
      </c>
      <c r="AN837" s="260">
        <f>IF(AND(Z837&lt;&gt;0,Z837&lt;&gt;"Unknown",Z837&lt;&gt;"Not required"),IF(COUNTRY_INFO!K837=1,1,IF(COUNTRY_INFO!K837=2,0.5*COUNTRY_INFO!F837/(0.5*COUNTRY_INFO!F837+0.2*COUNTRY_INFO!G837),IF(COUNTRY_INFO!K837=3,COUNTRY_INFO!F837/(COUNTRY_INFO!F837+COUNTRY_INFO!G837)))),0)</f>
        <v>0</v>
      </c>
      <c r="AO837" s="260">
        <f>IF(AND(Z837&lt;&gt;0,Z837&lt;&gt;"Unknown",Z837&lt;&gt;"Not required"),IF(COUNTRY_INFO!K837=1,0,IF(COUNTRY_INFO!K837=2,0.2*COUNTRY_INFO!G837/(0.5*COUNTRY_INFO!F837+0.2*COUNTRY_INFO!G837),IF(COUNTRY_INFO!K837=3,COUNTRY_INFO!G837/(COUNTRY_INFO!F837+COUNTRY_INFO!G837)))),0)</f>
        <v>0</v>
      </c>
      <c r="AP837" s="259">
        <f>MAX(COUNTRY_INFO!D837*AK837*PROFILE!$G$7,COUNTRY_INFO!D837*AL837*PROFILE!$G$7)</f>
        <v>0</v>
      </c>
      <c r="AQ837" s="259">
        <f>MAX(COUNTRY_INFO!D837*AK837*PROFILE!$G$8,COUNTRY_INFO!D837*AL837*PROFILE!$G$8,COUNTRY_INFO!D837*AM837*PROFILE!$G$8)</f>
        <v>0</v>
      </c>
      <c r="AR837" s="259">
        <f>MAX(COUNTRY_INFO!D837*AK837*PROFILE!$G$9,COUNTRY_INFO!D837*AL837*PROFILE!$G$9,COUNTRY_INFO!D837*AM837*PROFILE!$G$9,IF(AND(DISTRICT!Z837&lt;&gt;"Unknown",Z837&lt;&gt;"Not required"),COUNTRY_INFO!O837*DISTRICT!AN837,0))</f>
        <v>0</v>
      </c>
      <c r="AS837" s="259">
        <f>MAX(COUNTRY_INFO!D837*AK837*PROFILE!$G$10,COUNTRY_INFO!D837*AL837*PROFILE!$G$10,IF(AND(DISTRICT!Z837&lt;&gt;"Unknown",Z837&lt;&gt;"Not required"),COUNTRY_INFO!O837*DISTRICT!AO837,0))</f>
        <v>0</v>
      </c>
      <c r="AT837" s="259">
        <f t="shared" si="91"/>
        <v>0</v>
      </c>
      <c r="AU837" s="258">
        <f t="shared" si="86"/>
        <v>0</v>
      </c>
      <c r="AV837" s="259">
        <f>MAX('MDA2'!J837,'T1'!L837,'T2'!J837,T3_R1!K837,T3_R2!K837)</f>
        <v>0</v>
      </c>
      <c r="AW837" s="259">
        <f>MAX('MDA1'!K837,'MDA2'!K837,'MDA3'!I837,'MDA3'!L837,'T1'!M837,'T2'!K837,T3_R1!L837,T3_R2!L837)</f>
        <v>0</v>
      </c>
      <c r="AX837" s="259">
        <f>MAX('MDA1'!L837,'MDA2'!L837,'MDA3'!J837,'MDA3'!M837,'T1'!N837,'T2'!L837,T3_R1!M837,T3_R2!M837)</f>
        <v>0</v>
      </c>
      <c r="AY837" s="259">
        <f t="shared" si="92"/>
        <v>0</v>
      </c>
      <c r="AZ837" s="259">
        <f>MAX('MDA2'!J837,T837)</f>
        <v>0</v>
      </c>
      <c r="BA837" s="259">
        <f>MAX('MDA1'!K837,'MDA2'!K837,'MDA3'!I837,'MDA3'!L837,V837,AD837)</f>
        <v>0</v>
      </c>
      <c r="BB837" s="259">
        <f>MAX('MDA1'!L837,'MDA2'!L837,'MDA3'!J837,'MDA3'!M837,AF837)</f>
        <v>0</v>
      </c>
      <c r="BC837" s="259">
        <f t="shared" si="87"/>
        <v>0</v>
      </c>
      <c r="BD837" s="260">
        <f t="shared" si="88"/>
        <v>0</v>
      </c>
    </row>
    <row r="838" spans="1:56" x14ac:dyDescent="0.2">
      <c r="A838" s="10" t="str">
        <f>IF(COUNTRY_INFO!A838=0," ",COUNTRY_INFO!A838)</f>
        <v>Ethiopia</v>
      </c>
      <c r="B838" s="10" t="str">
        <f>IF(COUNTRY_INFO!B838=0," ",COUNTRY_INFO!B838)</f>
        <v>SomaliQorahey</v>
      </c>
      <c r="C838" s="87" t="str">
        <f>IF(COUNTRY_INFO!C838=0," ",COUNTRY_INFO!C838)</f>
        <v xml:space="preserve">Hig loley </v>
      </c>
      <c r="D838" s="67">
        <f>COUNTRY_INFO!L838</f>
        <v>0</v>
      </c>
      <c r="E838" s="61"/>
      <c r="F838" s="61"/>
      <c r="G838" s="11">
        <f>MAX('MDA1'!M838,'MDA2'!M838)</f>
        <v>0</v>
      </c>
      <c r="H838" s="11">
        <f>IF(AND(COUNTRY_INFO!H838&gt;0,COUNTRY_INFO!H838&lt;4),IF(D838&gt;MAX('MDA1'!M838,'MDA2'!M838),MAX('MDA1'!M838,'MDA2'!M838),D838),0)</f>
        <v>0</v>
      </c>
      <c r="I838" s="73">
        <f>IF(AND(COUNTRY_INFO!H838&gt;0,COUNTRY_INFO!H838&lt;4), IF(G838/D838*100&lt;&gt;0, IF(G838/D838*100&gt;100,100,G838/D838*100), "-"),0)</f>
        <v>0</v>
      </c>
      <c r="J838" s="67">
        <f>COUNTRY_INFO!M838</f>
        <v>0</v>
      </c>
      <c r="K838" s="61"/>
      <c r="L838" s="61"/>
      <c r="M838" s="11">
        <f>MAX('MDA1'!M838,MAX('MDA3'!I838,'MDA3'!L838)+MAX('MDA3'!J838,'MDA3'!M838))</f>
        <v>0</v>
      </c>
      <c r="N838" s="11">
        <f>IF(AND(COUNTRY_INFO!I838&gt;0,COUNTRY_INFO!I838&lt;4),IF(J838&gt;MAX('MDA1'!M838,MAX('MDA3'!I838,'MDA3'!L838)+MAX('MDA3'!J838,'MDA3'!M838)),MAX('MDA1'!M838,MAX('MDA3'!I838,'MDA3'!L838)+MAX('MDA3'!J838,'MDA3'!M838)),J838),0)</f>
        <v>0</v>
      </c>
      <c r="O838" s="73">
        <f>IF(AND(COUNTRY_INFO!I838&gt;0,COUNTRY_INFO!I838&lt;4), IF(M838/J838*100&lt;&gt;0, IF(M838/J838*100&gt;100,100,M838/J838*100), "-"),0)</f>
        <v>0</v>
      </c>
      <c r="P838" s="67">
        <f>COUNTRY_INFO!N838</f>
        <v>0</v>
      </c>
      <c r="Q838" s="61"/>
      <c r="R838" s="61"/>
      <c r="S838" s="11">
        <f>SUM(MAX('MDA2'!J838, 'T1'!L838, MAX(T3_R1!K838, T3_R2!K838)), MAX('MDA1'!K838, 'MDA2'!K838, 'T1'!M838, MAX(T3_R1!L838, T3_R2!L838)), MAX('MDA1'!L838, 'MDA2'!L838, 'T1'!N838, MAX(T3_R1!M838, T3_R2!M838)))</f>
        <v>0</v>
      </c>
      <c r="T838" s="11">
        <f>IF(AND(COUNTRY_INFO!J838&gt;1,COUNTRY_INFO!J838&lt;4),IF(COUNTRY_INFO!E838&gt;MAX('MDA2'!J838,'T1'!L838,MAX(T3_R1!K838,T3_R2!K838)),MAX('MDA2'!J838,'T1'!L838,MAX(T3_R1!K838,T3_R2!K838)),COUNTRY_INFO!E838),0)</f>
        <v>0</v>
      </c>
      <c r="U838" s="217">
        <f>IF(AND(COUNTRY_INFO!J838&gt;1,COUNTRY_INFO!J838&lt;4), IF(T838/COUNTRY_INFO!E838*100&lt;&gt;0, IF(T838/COUNTRY_INFO!E838*100&gt;100,100,T838/COUNTRY_INFO!E838*100), "-"),0)</f>
        <v>0</v>
      </c>
      <c r="V838" s="11">
        <f>IF(AND(COUNTRY_INFO!J838&gt;1,COUNTRY_INFO!J838&lt;4),IF(COUNTRY_INFO!F838&gt;MAX('MDA1'!K838,'MDA2'!K838,'T1'!M838,MAX(T3_R1!L838,T3_R2!L838)),MAX('MDA1'!K838,'MDA2'!K838,'T1'!M838,MAX(T3_R1!L838,T3_R2!L838)),COUNTRY_INFO!F838),0)</f>
        <v>0</v>
      </c>
      <c r="W838" s="217">
        <f>IF(AND(COUNTRY_INFO!J838&gt;1,COUNTRY_INFO!J838&lt;4), IF(V838/COUNTRY_INFO!F838*100&lt;&gt;0, IF(V838/COUNTRY_INFO!F838*100&gt;100,100,V838/COUNTRY_INFO!F838*100), "-"),0)</f>
        <v>0</v>
      </c>
      <c r="X838" s="11">
        <f t="shared" si="89"/>
        <v>0</v>
      </c>
      <c r="Y838" s="73">
        <f>IF(AND(COUNTRY_INFO!J838&gt;1,COUNTRY_INFO!J838&lt;4), IF(S838/P838*100&lt;&gt;0, IF(X838/P838*100&gt;100,100,X838/P838*100), "-"),0)</f>
        <v>0</v>
      </c>
      <c r="Z838" s="67">
        <f>COUNTRY_INFO!O838</f>
        <v>0</v>
      </c>
      <c r="AA838" s="61"/>
      <c r="AB838" s="61"/>
      <c r="AC838" s="11">
        <f>MAX('T1'!L838,'T2'!J838)+MAX('T1'!M838,'T2'!K838)+MAX('T1'!N838,'T2'!L838)</f>
        <v>0</v>
      </c>
      <c r="AD838" s="11">
        <f>IF(COUNTRY_INFO!K838=1,IF(COUNTRY_INFO!F838*0.33&gt;MAX('T1'!M838,'T2'!K838),MAX('T1'!M838,'T2'!K838),COUNTRY_INFO!F838*0.33),IF(COUNTRY_INFO!K838=2,IF(COUNTRY_INFO!F838*0.5&gt;MAX('T1'!M838,'T2'!K838),MAX('T1'!M838,'T2'!K838),COUNTRY_INFO!F838*0.5),IF(COUNTRY_INFO!K838=3,IF(COUNTRY_INFO!F838&gt;MAX('T1'!M838,'T2'!K838),MAX('T1'!M838,'T2'!K838),COUNTRY_INFO!F838),0)))</f>
        <v>0</v>
      </c>
      <c r="AE838" s="217">
        <f>IF(AND(COUNTRY_INFO!K838&gt;0,COUNTRY_INFO!K838&lt;4),IF(Z838&gt;0,IF(COUNTRY_INFO!K838=1, AD838/(COUNTRY_INFO!F838*0.33)*100, IF(COUNTRY_INFO!K838=2, AD838/(COUNTRY_INFO!F838*0.5)*100, IF(COUNTRY_INFO!K838=3, AD838/COUNTRY_INFO!F838*100))),"-"),0)</f>
        <v>0</v>
      </c>
      <c r="AF838" s="11">
        <f>IF(COUNTRY_INFO!K838=2,IF(COUNTRY_INFO!G838*0.2&gt;MAX('T1'!N838,'T2'!L838),MAX('T1'!N838,'T2'!L838),COUNTRY_INFO!G838*0.2),IF(COUNTRY_INFO!K838=3,IF(COUNTRY_INFO!G838&gt;MAX('T1'!N838,'T2'!L838),MAX('T1'!N838,'T2'!L838),COUNTRY_INFO!G838),0))</f>
        <v>0</v>
      </c>
      <c r="AG838" s="217">
        <f>IF(AND(COUNTRY_INFO!K838&gt;0,COUNTRY_INFO!K838&lt;4),IF(Z838&gt;0,IF(COUNTRY_INFO!K838=1, 0, IF(COUNTRY_INFO!K838=2, AF838/(COUNTRY_INFO!G838*0.2)*100, IF(COUNTRY_INFO!K838=3, AF838/COUNTRY_INFO!G838*100))),"-"),0)</f>
        <v>0</v>
      </c>
      <c r="AH838" s="11">
        <f t="shared" si="90"/>
        <v>0</v>
      </c>
      <c r="AI838" s="73">
        <f>IF(AND(COUNTRY_INFO!K838&gt;0,COUNTRY_INFO!K838&lt;4), IF(AC838/Z838*100&lt;&gt;0, IF(AH838/Z838*100&gt;100,100,AH838/Z838*100), "-"),0)</f>
        <v>0</v>
      </c>
      <c r="AJ838" s="261"/>
      <c r="AK838" s="260">
        <f>IF(AND(D838&lt;&gt;0, D838&lt;&gt;"Unknown",D838&lt;&gt;"Stopped",D838&lt;&gt;"Not required"),D838/COUNTRY_INFO!D838, 0)</f>
        <v>0</v>
      </c>
      <c r="AL838" s="260">
        <f>IF(AND(J838&lt;&gt;0,J838&lt;&gt;"Unknown",J838&lt;&gt;"Stopped",J838&lt;&gt;"Not required"),J838/COUNTRY_INFO!D838, 0)</f>
        <v>0</v>
      </c>
      <c r="AM838" s="260">
        <f>IF(AND(P838&lt;&gt;0,P838&lt;&gt;"Unknown",P838&lt;&gt;"Not required"),P838/(COUNTRY_INFO!E838+COUNTRY_INFO!F838), 0)</f>
        <v>0</v>
      </c>
      <c r="AN838" s="260">
        <f>IF(AND(Z838&lt;&gt;0,Z838&lt;&gt;"Unknown",Z838&lt;&gt;"Not required"),IF(COUNTRY_INFO!K838=1,1,IF(COUNTRY_INFO!K838=2,0.5*COUNTRY_INFO!F838/(0.5*COUNTRY_INFO!F838+0.2*COUNTRY_INFO!G838),IF(COUNTRY_INFO!K838=3,COUNTRY_INFO!F838/(COUNTRY_INFO!F838+COUNTRY_INFO!G838)))),0)</f>
        <v>0</v>
      </c>
      <c r="AO838" s="260">
        <f>IF(AND(Z838&lt;&gt;0,Z838&lt;&gt;"Unknown",Z838&lt;&gt;"Not required"),IF(COUNTRY_INFO!K838=1,0,IF(COUNTRY_INFO!K838=2,0.2*COUNTRY_INFO!G838/(0.5*COUNTRY_INFO!F838+0.2*COUNTRY_INFO!G838),IF(COUNTRY_INFO!K838=3,COUNTRY_INFO!G838/(COUNTRY_INFO!F838+COUNTRY_INFO!G838)))),0)</f>
        <v>0</v>
      </c>
      <c r="AP838" s="259">
        <f>MAX(COUNTRY_INFO!D838*AK838*PROFILE!$G$7,COUNTRY_INFO!D838*AL838*PROFILE!$G$7)</f>
        <v>0</v>
      </c>
      <c r="AQ838" s="259">
        <f>MAX(COUNTRY_INFO!D838*AK838*PROFILE!$G$8,COUNTRY_INFO!D838*AL838*PROFILE!$G$8,COUNTRY_INFO!D838*AM838*PROFILE!$G$8)</f>
        <v>0</v>
      </c>
      <c r="AR838" s="259">
        <f>MAX(COUNTRY_INFO!D838*AK838*PROFILE!$G$9,COUNTRY_INFO!D838*AL838*PROFILE!$G$9,COUNTRY_INFO!D838*AM838*PROFILE!$G$9,IF(AND(DISTRICT!Z838&lt;&gt;"Unknown",Z838&lt;&gt;"Not required"),COUNTRY_INFO!O838*DISTRICT!AN838,0))</f>
        <v>0</v>
      </c>
      <c r="AS838" s="259">
        <f>MAX(COUNTRY_INFO!D838*AK838*PROFILE!$G$10,COUNTRY_INFO!D838*AL838*PROFILE!$G$10,IF(AND(DISTRICT!Z838&lt;&gt;"Unknown",Z838&lt;&gt;"Not required"),COUNTRY_INFO!O838*DISTRICT!AO838,0))</f>
        <v>0</v>
      </c>
      <c r="AT838" s="259">
        <f t="shared" si="91"/>
        <v>0</v>
      </c>
      <c r="AU838" s="258">
        <f t="shared" si="86"/>
        <v>0</v>
      </c>
      <c r="AV838" s="259">
        <f>MAX('MDA2'!J838,'T1'!L838,'T2'!J838,T3_R1!K838,T3_R2!K838)</f>
        <v>0</v>
      </c>
      <c r="AW838" s="259">
        <f>MAX('MDA1'!K838,'MDA2'!K838,'MDA3'!I838,'MDA3'!L838,'T1'!M838,'T2'!K838,T3_R1!L838,T3_R2!L838)</f>
        <v>0</v>
      </c>
      <c r="AX838" s="259">
        <f>MAX('MDA1'!L838,'MDA2'!L838,'MDA3'!J838,'MDA3'!M838,'T1'!N838,'T2'!L838,T3_R1!M838,T3_R2!M838)</f>
        <v>0</v>
      </c>
      <c r="AY838" s="259">
        <f t="shared" si="92"/>
        <v>0</v>
      </c>
      <c r="AZ838" s="259">
        <f>MAX('MDA2'!J838,T838)</f>
        <v>0</v>
      </c>
      <c r="BA838" s="259">
        <f>MAX('MDA1'!K838,'MDA2'!K838,'MDA3'!I838,'MDA3'!L838,V838,AD838)</f>
        <v>0</v>
      </c>
      <c r="BB838" s="259">
        <f>MAX('MDA1'!L838,'MDA2'!L838,'MDA3'!J838,'MDA3'!M838,AF838)</f>
        <v>0</v>
      </c>
      <c r="BC838" s="259">
        <f t="shared" si="87"/>
        <v>0</v>
      </c>
      <c r="BD838" s="260">
        <f t="shared" si="88"/>
        <v>0</v>
      </c>
    </row>
    <row r="839" spans="1:56" x14ac:dyDescent="0.2">
      <c r="A839" s="10" t="str">
        <f>IF(COUNTRY_INFO!A839=0," ",COUNTRY_INFO!A839)</f>
        <v>Ethiopia</v>
      </c>
      <c r="B839" s="10" t="str">
        <f>IF(COUNTRY_INFO!B839=0," ",COUNTRY_INFO!B839)</f>
        <v>SomaliQorahey</v>
      </c>
      <c r="C839" s="87" t="str">
        <f>IF(COUNTRY_INFO!C839=0," ",COUNTRY_INFO!C839)</f>
        <v>Kebridahar</v>
      </c>
      <c r="D839" s="67">
        <f>COUNTRY_INFO!L839</f>
        <v>0</v>
      </c>
      <c r="E839" s="61"/>
      <c r="F839" s="61"/>
      <c r="G839" s="11">
        <f>MAX('MDA1'!M839,'MDA2'!M839)</f>
        <v>0</v>
      </c>
      <c r="H839" s="11">
        <f>IF(AND(COUNTRY_INFO!H839&gt;0,COUNTRY_INFO!H839&lt;4),IF(D839&gt;MAX('MDA1'!M839,'MDA2'!M839),MAX('MDA1'!M839,'MDA2'!M839),D839),0)</f>
        <v>0</v>
      </c>
      <c r="I839" s="73">
        <f>IF(AND(COUNTRY_INFO!H839&gt;0,COUNTRY_INFO!H839&lt;4), IF(G839/D839*100&lt;&gt;0, IF(G839/D839*100&gt;100,100,G839/D839*100), "-"),0)</f>
        <v>0</v>
      </c>
      <c r="J839" s="67" t="str">
        <f>COUNTRY_INFO!M839</f>
        <v>Unknown</v>
      </c>
      <c r="K839" s="61"/>
      <c r="L839" s="61"/>
      <c r="M839" s="11">
        <f>MAX('MDA1'!M839,MAX('MDA3'!I839,'MDA3'!L839)+MAX('MDA3'!J839,'MDA3'!M839))</f>
        <v>0</v>
      </c>
      <c r="N839" s="11">
        <f>IF(AND(COUNTRY_INFO!I839&gt;0,COUNTRY_INFO!I839&lt;4),IF(J839&gt;MAX('MDA1'!M839,MAX('MDA3'!I839,'MDA3'!L839)+MAX('MDA3'!J839,'MDA3'!M839)),MAX('MDA1'!M839,MAX('MDA3'!I839,'MDA3'!L839)+MAX('MDA3'!J839,'MDA3'!M839)),J839),0)</f>
        <v>0</v>
      </c>
      <c r="O839" s="73">
        <f>IF(AND(COUNTRY_INFO!I839&gt;0,COUNTRY_INFO!I839&lt;4), IF(M839/J839*100&lt;&gt;0, IF(M839/J839*100&gt;100,100,M839/J839*100), "-"),0)</f>
        <v>0</v>
      </c>
      <c r="P839" s="67">
        <f>COUNTRY_INFO!N839</f>
        <v>0</v>
      </c>
      <c r="Q839" s="61"/>
      <c r="R839" s="61"/>
      <c r="S839" s="11">
        <f>SUM(MAX('MDA2'!J839, 'T1'!L839, MAX(T3_R1!K839, T3_R2!K839)), MAX('MDA1'!K839, 'MDA2'!K839, 'T1'!M839, MAX(T3_R1!L839, T3_R2!L839)), MAX('MDA1'!L839, 'MDA2'!L839, 'T1'!N839, MAX(T3_R1!M839, T3_R2!M839)))</f>
        <v>0</v>
      </c>
      <c r="T839" s="11">
        <f>IF(AND(COUNTRY_INFO!J839&gt;1,COUNTRY_INFO!J839&lt;4),IF(COUNTRY_INFO!E839&gt;MAX('MDA2'!J839,'T1'!L839,MAX(T3_R1!K839,T3_R2!K839)),MAX('MDA2'!J839,'T1'!L839,MAX(T3_R1!K839,T3_R2!K839)),COUNTRY_INFO!E839),0)</f>
        <v>0</v>
      </c>
      <c r="U839" s="217">
        <f>IF(AND(COUNTRY_INFO!J839&gt;1,COUNTRY_INFO!J839&lt;4), IF(T839/COUNTRY_INFO!E839*100&lt;&gt;0, IF(T839/COUNTRY_INFO!E839*100&gt;100,100,T839/COUNTRY_INFO!E839*100), "-"),0)</f>
        <v>0</v>
      </c>
      <c r="V839" s="11">
        <f>IF(AND(COUNTRY_INFO!J839&gt;1,COUNTRY_INFO!J839&lt;4),IF(COUNTRY_INFO!F839&gt;MAX('MDA1'!K839,'MDA2'!K839,'T1'!M839,MAX(T3_R1!L839,T3_R2!L839)),MAX('MDA1'!K839,'MDA2'!K839,'T1'!M839,MAX(T3_R1!L839,T3_R2!L839)),COUNTRY_INFO!F839),0)</f>
        <v>0</v>
      </c>
      <c r="W839" s="217">
        <f>IF(AND(COUNTRY_INFO!J839&gt;1,COUNTRY_INFO!J839&lt;4), IF(V839/COUNTRY_INFO!F839*100&lt;&gt;0, IF(V839/COUNTRY_INFO!F839*100&gt;100,100,V839/COUNTRY_INFO!F839*100), "-"),0)</f>
        <v>0</v>
      </c>
      <c r="X839" s="11">
        <f t="shared" si="89"/>
        <v>0</v>
      </c>
      <c r="Y839" s="73">
        <f>IF(AND(COUNTRY_INFO!J839&gt;1,COUNTRY_INFO!J839&lt;4), IF(S839/P839*100&lt;&gt;0, IF(X839/P839*100&gt;100,100,X839/P839*100), "-"),0)</f>
        <v>0</v>
      </c>
      <c r="Z839" s="67">
        <f>COUNTRY_INFO!O839</f>
        <v>0</v>
      </c>
      <c r="AA839" s="61"/>
      <c r="AB839" s="61"/>
      <c r="AC839" s="11">
        <f>MAX('T1'!L839,'T2'!J839)+MAX('T1'!M839,'T2'!K839)+MAX('T1'!N839,'T2'!L839)</f>
        <v>0</v>
      </c>
      <c r="AD839" s="11">
        <f>IF(COUNTRY_INFO!K839=1,IF(COUNTRY_INFO!F839*0.33&gt;MAX('T1'!M839,'T2'!K839),MAX('T1'!M839,'T2'!K839),COUNTRY_INFO!F839*0.33),IF(COUNTRY_INFO!K839=2,IF(COUNTRY_INFO!F839*0.5&gt;MAX('T1'!M839,'T2'!K839),MAX('T1'!M839,'T2'!K839),COUNTRY_INFO!F839*0.5),IF(COUNTRY_INFO!K839=3,IF(COUNTRY_INFO!F839&gt;MAX('T1'!M839,'T2'!K839),MAX('T1'!M839,'T2'!K839),COUNTRY_INFO!F839),0)))</f>
        <v>0</v>
      </c>
      <c r="AE839" s="217">
        <f>IF(AND(COUNTRY_INFO!K839&gt;0,COUNTRY_INFO!K839&lt;4),IF(Z839&gt;0,IF(COUNTRY_INFO!K839=1, AD839/(COUNTRY_INFO!F839*0.33)*100, IF(COUNTRY_INFO!K839=2, AD839/(COUNTRY_INFO!F839*0.5)*100, IF(COUNTRY_INFO!K839=3, AD839/COUNTRY_INFO!F839*100))),"-"),0)</f>
        <v>0</v>
      </c>
      <c r="AF839" s="11">
        <f>IF(COUNTRY_INFO!K839=2,IF(COUNTRY_INFO!G839*0.2&gt;MAX('T1'!N839,'T2'!L839),MAX('T1'!N839,'T2'!L839),COUNTRY_INFO!G839*0.2),IF(COUNTRY_INFO!K839=3,IF(COUNTRY_INFO!G839&gt;MAX('T1'!N839,'T2'!L839),MAX('T1'!N839,'T2'!L839),COUNTRY_INFO!G839),0))</f>
        <v>0</v>
      </c>
      <c r="AG839" s="217">
        <f>IF(AND(COUNTRY_INFO!K839&gt;0,COUNTRY_INFO!K839&lt;4),IF(Z839&gt;0,IF(COUNTRY_INFO!K839=1, 0, IF(COUNTRY_INFO!K839=2, AF839/(COUNTRY_INFO!G839*0.2)*100, IF(COUNTRY_INFO!K839=3, AF839/COUNTRY_INFO!G839*100))),"-"),0)</f>
        <v>0</v>
      </c>
      <c r="AH839" s="11">
        <f t="shared" si="90"/>
        <v>0</v>
      </c>
      <c r="AI839" s="73">
        <f>IF(AND(COUNTRY_INFO!K839&gt;0,COUNTRY_INFO!K839&lt;4), IF(AC839/Z839*100&lt;&gt;0, IF(AH839/Z839*100&gt;100,100,AH839/Z839*100), "-"),0)</f>
        <v>0</v>
      </c>
      <c r="AJ839" s="261"/>
      <c r="AK839" s="260">
        <f>IF(AND(D839&lt;&gt;0, D839&lt;&gt;"Unknown",D839&lt;&gt;"Stopped",D839&lt;&gt;"Not required"),D839/COUNTRY_INFO!D839, 0)</f>
        <v>0</v>
      </c>
      <c r="AL839" s="260">
        <f>IF(AND(J839&lt;&gt;0,J839&lt;&gt;"Unknown",J839&lt;&gt;"Stopped",J839&lt;&gt;"Not required"),J839/COUNTRY_INFO!D839, 0)</f>
        <v>0</v>
      </c>
      <c r="AM839" s="260">
        <f>IF(AND(P839&lt;&gt;0,P839&lt;&gt;"Unknown",P839&lt;&gt;"Not required"),P839/(COUNTRY_INFO!E839+COUNTRY_INFO!F839), 0)</f>
        <v>0</v>
      </c>
      <c r="AN839" s="260">
        <f>IF(AND(Z839&lt;&gt;0,Z839&lt;&gt;"Unknown",Z839&lt;&gt;"Not required"),IF(COUNTRY_INFO!K839=1,1,IF(COUNTRY_INFO!K839=2,0.5*COUNTRY_INFO!F839/(0.5*COUNTRY_INFO!F839+0.2*COUNTRY_INFO!G839),IF(COUNTRY_INFO!K839=3,COUNTRY_INFO!F839/(COUNTRY_INFO!F839+COUNTRY_INFO!G839)))),0)</f>
        <v>0</v>
      </c>
      <c r="AO839" s="260">
        <f>IF(AND(Z839&lt;&gt;0,Z839&lt;&gt;"Unknown",Z839&lt;&gt;"Not required"),IF(COUNTRY_INFO!K839=1,0,IF(COUNTRY_INFO!K839=2,0.2*COUNTRY_INFO!G839/(0.5*COUNTRY_INFO!F839+0.2*COUNTRY_INFO!G839),IF(COUNTRY_INFO!K839=3,COUNTRY_INFO!G839/(COUNTRY_INFO!F839+COUNTRY_INFO!G839)))),0)</f>
        <v>0</v>
      </c>
      <c r="AP839" s="259">
        <f>MAX(COUNTRY_INFO!D839*AK839*PROFILE!$G$7,COUNTRY_INFO!D839*AL839*PROFILE!$G$7)</f>
        <v>0</v>
      </c>
      <c r="AQ839" s="259">
        <f>MAX(COUNTRY_INFO!D839*AK839*PROFILE!$G$8,COUNTRY_INFO!D839*AL839*PROFILE!$G$8,COUNTRY_INFO!D839*AM839*PROFILE!$G$8)</f>
        <v>0</v>
      </c>
      <c r="AR839" s="259">
        <f>MAX(COUNTRY_INFO!D839*AK839*PROFILE!$G$9,COUNTRY_INFO!D839*AL839*PROFILE!$G$9,COUNTRY_INFO!D839*AM839*PROFILE!$G$9,IF(AND(DISTRICT!Z839&lt;&gt;"Unknown",Z839&lt;&gt;"Not required"),COUNTRY_INFO!O839*DISTRICT!AN839,0))</f>
        <v>0</v>
      </c>
      <c r="AS839" s="259">
        <f>MAX(COUNTRY_INFO!D839*AK839*PROFILE!$G$10,COUNTRY_INFO!D839*AL839*PROFILE!$G$10,IF(AND(DISTRICT!Z839&lt;&gt;"Unknown",Z839&lt;&gt;"Not required"),COUNTRY_INFO!O839*DISTRICT!AO839,0))</f>
        <v>0</v>
      </c>
      <c r="AT839" s="259">
        <f t="shared" si="91"/>
        <v>0</v>
      </c>
      <c r="AU839" s="258">
        <f t="shared" si="86"/>
        <v>0</v>
      </c>
      <c r="AV839" s="259">
        <f>MAX('MDA2'!J839,'T1'!L839,'T2'!J839,T3_R1!K839,T3_R2!K839)</f>
        <v>0</v>
      </c>
      <c r="AW839" s="259">
        <f>MAX('MDA1'!K839,'MDA2'!K839,'MDA3'!I839,'MDA3'!L839,'T1'!M839,'T2'!K839,T3_R1!L839,T3_R2!L839)</f>
        <v>0</v>
      </c>
      <c r="AX839" s="259">
        <f>MAX('MDA1'!L839,'MDA2'!L839,'MDA3'!J839,'MDA3'!M839,'T1'!N839,'T2'!L839,T3_R1!M839,T3_R2!M839)</f>
        <v>0</v>
      </c>
      <c r="AY839" s="259">
        <f t="shared" si="92"/>
        <v>0</v>
      </c>
      <c r="AZ839" s="259">
        <f>MAX('MDA2'!J839,T839)</f>
        <v>0</v>
      </c>
      <c r="BA839" s="259">
        <f>MAX('MDA1'!K839,'MDA2'!K839,'MDA3'!I839,'MDA3'!L839,V839,AD839)</f>
        <v>0</v>
      </c>
      <c r="BB839" s="259">
        <f>MAX('MDA1'!L839,'MDA2'!L839,'MDA3'!J839,'MDA3'!M839,AF839)</f>
        <v>0</v>
      </c>
      <c r="BC839" s="259">
        <f t="shared" si="87"/>
        <v>0</v>
      </c>
      <c r="BD839" s="260">
        <f t="shared" si="88"/>
        <v>0</v>
      </c>
    </row>
    <row r="840" spans="1:56" x14ac:dyDescent="0.2">
      <c r="A840" s="10" t="str">
        <f>IF(COUNTRY_INFO!A840=0," ",COUNTRY_INFO!A840)</f>
        <v>Ethiopia</v>
      </c>
      <c r="B840" s="10" t="str">
        <f>IF(COUNTRY_INFO!B840=0," ",COUNTRY_INFO!B840)</f>
        <v>SomaliQorahey</v>
      </c>
      <c r="C840" s="87" t="str">
        <f>IF(COUNTRY_INFO!C840=0," ",COUNTRY_INFO!C840)</f>
        <v>Kebridehar Town</v>
      </c>
      <c r="D840" s="67">
        <f>COUNTRY_INFO!L840</f>
        <v>0</v>
      </c>
      <c r="E840" s="61"/>
      <c r="F840" s="61"/>
      <c r="G840" s="11">
        <f>MAX('MDA1'!M840,'MDA2'!M840)</f>
        <v>0</v>
      </c>
      <c r="H840" s="11">
        <f>IF(AND(COUNTRY_INFO!H840&gt;0,COUNTRY_INFO!H840&lt;4),IF(D840&gt;MAX('MDA1'!M840,'MDA2'!M840),MAX('MDA1'!M840,'MDA2'!M840),D840),0)</f>
        <v>0</v>
      </c>
      <c r="I840" s="73">
        <f>IF(AND(COUNTRY_INFO!H840&gt;0,COUNTRY_INFO!H840&lt;4), IF(G840/D840*100&lt;&gt;0, IF(G840/D840*100&gt;100,100,G840/D840*100), "-"),0)</f>
        <v>0</v>
      </c>
      <c r="J840" s="67" t="str">
        <f>COUNTRY_INFO!M840</f>
        <v>Unknown</v>
      </c>
      <c r="K840" s="61"/>
      <c r="L840" s="61"/>
      <c r="M840" s="11">
        <f>MAX('MDA1'!M840,MAX('MDA3'!I840,'MDA3'!L840)+MAX('MDA3'!J840,'MDA3'!M840))</f>
        <v>0</v>
      </c>
      <c r="N840" s="11">
        <f>IF(AND(COUNTRY_INFO!I840&gt;0,COUNTRY_INFO!I840&lt;4),IF(J840&gt;MAX('MDA1'!M840,MAX('MDA3'!I840,'MDA3'!L840)+MAX('MDA3'!J840,'MDA3'!M840)),MAX('MDA1'!M840,MAX('MDA3'!I840,'MDA3'!L840)+MAX('MDA3'!J840,'MDA3'!M840)),J840),0)</f>
        <v>0</v>
      </c>
      <c r="O840" s="73">
        <f>IF(AND(COUNTRY_INFO!I840&gt;0,COUNTRY_INFO!I840&lt;4), IF(M840/J840*100&lt;&gt;0, IF(M840/J840*100&gt;100,100,M840/J840*100), "-"),0)</f>
        <v>0</v>
      </c>
      <c r="P840" s="67">
        <f>COUNTRY_INFO!N840</f>
        <v>0</v>
      </c>
      <c r="Q840" s="61"/>
      <c r="R840" s="61"/>
      <c r="S840" s="11">
        <f>SUM(MAX('MDA2'!J840, 'T1'!L840, MAX(T3_R1!K840, T3_R2!K840)), MAX('MDA1'!K840, 'MDA2'!K840, 'T1'!M840, MAX(T3_R1!L840, T3_R2!L840)), MAX('MDA1'!L840, 'MDA2'!L840, 'T1'!N840, MAX(T3_R1!M840, T3_R2!M840)))</f>
        <v>0</v>
      </c>
      <c r="T840" s="11">
        <f>IF(AND(COUNTRY_INFO!J840&gt;1,COUNTRY_INFO!J840&lt;4),IF(COUNTRY_INFO!E840&gt;MAX('MDA2'!J840,'T1'!L840,MAX(T3_R1!K840,T3_R2!K840)),MAX('MDA2'!J840,'T1'!L840,MAX(T3_R1!K840,T3_R2!K840)),COUNTRY_INFO!E840),0)</f>
        <v>0</v>
      </c>
      <c r="U840" s="217">
        <f>IF(AND(COUNTRY_INFO!J840&gt;1,COUNTRY_INFO!J840&lt;4), IF(T840/COUNTRY_INFO!E840*100&lt;&gt;0, IF(T840/COUNTRY_INFO!E840*100&gt;100,100,T840/COUNTRY_INFO!E840*100), "-"),0)</f>
        <v>0</v>
      </c>
      <c r="V840" s="11">
        <f>IF(AND(COUNTRY_INFO!J840&gt;1,COUNTRY_INFO!J840&lt;4),IF(COUNTRY_INFO!F840&gt;MAX('MDA1'!K840,'MDA2'!K840,'T1'!M840,MAX(T3_R1!L840,T3_R2!L840)),MAX('MDA1'!K840,'MDA2'!K840,'T1'!M840,MAX(T3_R1!L840,T3_R2!L840)),COUNTRY_INFO!F840),0)</f>
        <v>0</v>
      </c>
      <c r="W840" s="217">
        <f>IF(AND(COUNTRY_INFO!J840&gt;1,COUNTRY_INFO!J840&lt;4), IF(V840/COUNTRY_INFO!F840*100&lt;&gt;0, IF(V840/COUNTRY_INFO!F840*100&gt;100,100,V840/COUNTRY_INFO!F840*100), "-"),0)</f>
        <v>0</v>
      </c>
      <c r="X840" s="11">
        <f t="shared" si="89"/>
        <v>0</v>
      </c>
      <c r="Y840" s="73">
        <f>IF(AND(COUNTRY_INFO!J840&gt;1,COUNTRY_INFO!J840&lt;4), IF(S840/P840*100&lt;&gt;0, IF(X840/P840*100&gt;100,100,X840/P840*100), "-"),0)</f>
        <v>0</v>
      </c>
      <c r="Z840" s="67">
        <f>COUNTRY_INFO!O840</f>
        <v>0</v>
      </c>
      <c r="AA840" s="61"/>
      <c r="AB840" s="61"/>
      <c r="AC840" s="11">
        <f>MAX('T1'!L840,'T2'!J840)+MAX('T1'!M840,'T2'!K840)+MAX('T1'!N840,'T2'!L840)</f>
        <v>0</v>
      </c>
      <c r="AD840" s="11">
        <f>IF(COUNTRY_INFO!K840=1,IF(COUNTRY_INFO!F840*0.33&gt;MAX('T1'!M840,'T2'!K840),MAX('T1'!M840,'T2'!K840),COUNTRY_INFO!F840*0.33),IF(COUNTRY_INFO!K840=2,IF(COUNTRY_INFO!F840*0.5&gt;MAX('T1'!M840,'T2'!K840),MAX('T1'!M840,'T2'!K840),COUNTRY_INFO!F840*0.5),IF(COUNTRY_INFO!K840=3,IF(COUNTRY_INFO!F840&gt;MAX('T1'!M840,'T2'!K840),MAX('T1'!M840,'T2'!K840),COUNTRY_INFO!F840),0)))</f>
        <v>0</v>
      </c>
      <c r="AE840" s="217">
        <f>IF(AND(COUNTRY_INFO!K840&gt;0,COUNTRY_INFO!K840&lt;4),IF(Z840&gt;0,IF(COUNTRY_INFO!K840=1, AD840/(COUNTRY_INFO!F840*0.33)*100, IF(COUNTRY_INFO!K840=2, AD840/(COUNTRY_INFO!F840*0.5)*100, IF(COUNTRY_INFO!K840=3, AD840/COUNTRY_INFO!F840*100))),"-"),0)</f>
        <v>0</v>
      </c>
      <c r="AF840" s="11">
        <f>IF(COUNTRY_INFO!K840=2,IF(COUNTRY_INFO!G840*0.2&gt;MAX('T1'!N840,'T2'!L840),MAX('T1'!N840,'T2'!L840),COUNTRY_INFO!G840*0.2),IF(COUNTRY_INFO!K840=3,IF(COUNTRY_INFO!G840&gt;MAX('T1'!N840,'T2'!L840),MAX('T1'!N840,'T2'!L840),COUNTRY_INFO!G840),0))</f>
        <v>0</v>
      </c>
      <c r="AG840" s="217">
        <f>IF(AND(COUNTRY_INFO!K840&gt;0,COUNTRY_INFO!K840&lt;4),IF(Z840&gt;0,IF(COUNTRY_INFO!K840=1, 0, IF(COUNTRY_INFO!K840=2, AF840/(COUNTRY_INFO!G840*0.2)*100, IF(COUNTRY_INFO!K840=3, AF840/COUNTRY_INFO!G840*100))),"-"),0)</f>
        <v>0</v>
      </c>
      <c r="AH840" s="11">
        <f t="shared" si="90"/>
        <v>0</v>
      </c>
      <c r="AI840" s="73">
        <f>IF(AND(COUNTRY_INFO!K840&gt;0,COUNTRY_INFO!K840&lt;4), IF(AC840/Z840*100&lt;&gt;0, IF(AH840/Z840*100&gt;100,100,AH840/Z840*100), "-"),0)</f>
        <v>0</v>
      </c>
      <c r="AJ840" s="261"/>
      <c r="AK840" s="260">
        <f>IF(AND(D840&lt;&gt;0, D840&lt;&gt;"Unknown",D840&lt;&gt;"Stopped",D840&lt;&gt;"Not required"),D840/COUNTRY_INFO!D840, 0)</f>
        <v>0</v>
      </c>
      <c r="AL840" s="260">
        <f>IF(AND(J840&lt;&gt;0,J840&lt;&gt;"Unknown",J840&lt;&gt;"Stopped",J840&lt;&gt;"Not required"),J840/COUNTRY_INFO!D840, 0)</f>
        <v>0</v>
      </c>
      <c r="AM840" s="260">
        <f>IF(AND(P840&lt;&gt;0,P840&lt;&gt;"Unknown",P840&lt;&gt;"Not required"),P840/(COUNTRY_INFO!E840+COUNTRY_INFO!F840), 0)</f>
        <v>0</v>
      </c>
      <c r="AN840" s="260">
        <f>IF(AND(Z840&lt;&gt;0,Z840&lt;&gt;"Unknown",Z840&lt;&gt;"Not required"),IF(COUNTRY_INFO!K840=1,1,IF(COUNTRY_INFO!K840=2,0.5*COUNTRY_INFO!F840/(0.5*COUNTRY_INFO!F840+0.2*COUNTRY_INFO!G840),IF(COUNTRY_INFO!K840=3,COUNTRY_INFO!F840/(COUNTRY_INFO!F840+COUNTRY_INFO!G840)))),0)</f>
        <v>0</v>
      </c>
      <c r="AO840" s="260">
        <f>IF(AND(Z840&lt;&gt;0,Z840&lt;&gt;"Unknown",Z840&lt;&gt;"Not required"),IF(COUNTRY_INFO!K840=1,0,IF(COUNTRY_INFO!K840=2,0.2*COUNTRY_INFO!G840/(0.5*COUNTRY_INFO!F840+0.2*COUNTRY_INFO!G840),IF(COUNTRY_INFO!K840=3,COUNTRY_INFO!G840/(COUNTRY_INFO!F840+COUNTRY_INFO!G840)))),0)</f>
        <v>0</v>
      </c>
      <c r="AP840" s="259">
        <f>MAX(COUNTRY_INFO!D840*AK840*PROFILE!$G$7,COUNTRY_INFO!D840*AL840*PROFILE!$G$7)</f>
        <v>0</v>
      </c>
      <c r="AQ840" s="259">
        <f>MAX(COUNTRY_INFO!D840*AK840*PROFILE!$G$8,COUNTRY_INFO!D840*AL840*PROFILE!$G$8,COUNTRY_INFO!D840*AM840*PROFILE!$G$8)</f>
        <v>0</v>
      </c>
      <c r="AR840" s="259">
        <f>MAX(COUNTRY_INFO!D840*AK840*PROFILE!$G$9,COUNTRY_INFO!D840*AL840*PROFILE!$G$9,COUNTRY_INFO!D840*AM840*PROFILE!$G$9,IF(AND(DISTRICT!Z840&lt;&gt;"Unknown",Z840&lt;&gt;"Not required"),COUNTRY_INFO!O840*DISTRICT!AN840,0))</f>
        <v>0</v>
      </c>
      <c r="AS840" s="259">
        <f>MAX(COUNTRY_INFO!D840*AK840*PROFILE!$G$10,COUNTRY_INFO!D840*AL840*PROFILE!$G$10,IF(AND(DISTRICT!Z840&lt;&gt;"Unknown",Z840&lt;&gt;"Not required"),COUNTRY_INFO!O840*DISTRICT!AO840,0))</f>
        <v>0</v>
      </c>
      <c r="AT840" s="259">
        <f t="shared" si="91"/>
        <v>0</v>
      </c>
      <c r="AU840" s="258">
        <f t="shared" si="86"/>
        <v>0</v>
      </c>
      <c r="AV840" s="259">
        <f>MAX('MDA2'!J840,'T1'!L840,'T2'!J840,T3_R1!K840,T3_R2!K840)</f>
        <v>0</v>
      </c>
      <c r="AW840" s="259">
        <f>MAX('MDA1'!K840,'MDA2'!K840,'MDA3'!I840,'MDA3'!L840,'T1'!M840,'T2'!K840,T3_R1!L840,T3_R2!L840)</f>
        <v>0</v>
      </c>
      <c r="AX840" s="259">
        <f>MAX('MDA1'!L840,'MDA2'!L840,'MDA3'!J840,'MDA3'!M840,'T1'!N840,'T2'!L840,T3_R1!M840,T3_R2!M840)</f>
        <v>0</v>
      </c>
      <c r="AY840" s="259">
        <f t="shared" si="92"/>
        <v>0</v>
      </c>
      <c r="AZ840" s="259">
        <f>MAX('MDA2'!J840,T840)</f>
        <v>0</v>
      </c>
      <c r="BA840" s="259">
        <f>MAX('MDA1'!K840,'MDA2'!K840,'MDA3'!I840,'MDA3'!L840,V840,AD840)</f>
        <v>0</v>
      </c>
      <c r="BB840" s="259">
        <f>MAX('MDA1'!L840,'MDA2'!L840,'MDA3'!J840,'MDA3'!M840,AF840)</f>
        <v>0</v>
      </c>
      <c r="BC840" s="259">
        <f t="shared" si="87"/>
        <v>0</v>
      </c>
      <c r="BD840" s="260">
        <f t="shared" si="88"/>
        <v>0</v>
      </c>
    </row>
    <row r="841" spans="1:56" x14ac:dyDescent="0.2">
      <c r="A841" s="10" t="str">
        <f>IF(COUNTRY_INFO!A841=0," ",COUNTRY_INFO!A841)</f>
        <v>Ethiopia</v>
      </c>
      <c r="B841" s="10" t="str">
        <f>IF(COUNTRY_INFO!B841=0," ",COUNTRY_INFO!B841)</f>
        <v>SomaliQorahey</v>
      </c>
      <c r="C841" s="87" t="str">
        <f>IF(COUNTRY_INFO!C841=0," ",COUNTRY_INFO!C841)</f>
        <v xml:space="preserve">lasdhankeere </v>
      </c>
      <c r="D841" s="67">
        <f>COUNTRY_INFO!L841</f>
        <v>0</v>
      </c>
      <c r="E841" s="61"/>
      <c r="F841" s="61"/>
      <c r="G841" s="11">
        <f>MAX('MDA1'!M841,'MDA2'!M841)</f>
        <v>0</v>
      </c>
      <c r="H841" s="11">
        <f>IF(AND(COUNTRY_INFO!H841&gt;0,COUNTRY_INFO!H841&lt;4),IF(D841&gt;MAX('MDA1'!M841,'MDA2'!M841),MAX('MDA1'!M841,'MDA2'!M841),D841),0)</f>
        <v>0</v>
      </c>
      <c r="I841" s="73">
        <f>IF(AND(COUNTRY_INFO!H841&gt;0,COUNTRY_INFO!H841&lt;4), IF(G841/D841*100&lt;&gt;0, IF(G841/D841*100&gt;100,100,G841/D841*100), "-"),0)</f>
        <v>0</v>
      </c>
      <c r="J841" s="67">
        <f>COUNTRY_INFO!M841</f>
        <v>0</v>
      </c>
      <c r="K841" s="61"/>
      <c r="L841" s="61"/>
      <c r="M841" s="11">
        <f>MAX('MDA1'!M841,MAX('MDA3'!I841,'MDA3'!L841)+MAX('MDA3'!J841,'MDA3'!M841))</f>
        <v>0</v>
      </c>
      <c r="N841" s="11">
        <f>IF(AND(COUNTRY_INFO!I841&gt;0,COUNTRY_INFO!I841&lt;4),IF(J841&gt;MAX('MDA1'!M841,MAX('MDA3'!I841,'MDA3'!L841)+MAX('MDA3'!J841,'MDA3'!M841)),MAX('MDA1'!M841,MAX('MDA3'!I841,'MDA3'!L841)+MAX('MDA3'!J841,'MDA3'!M841)),J841),0)</f>
        <v>0</v>
      </c>
      <c r="O841" s="73">
        <f>IF(AND(COUNTRY_INFO!I841&gt;0,COUNTRY_INFO!I841&lt;4), IF(M841/J841*100&lt;&gt;0, IF(M841/J841*100&gt;100,100,M841/J841*100), "-"),0)</f>
        <v>0</v>
      </c>
      <c r="P841" s="67">
        <f>COUNTRY_INFO!N841</f>
        <v>0</v>
      </c>
      <c r="Q841" s="61"/>
      <c r="R841" s="61"/>
      <c r="S841" s="11">
        <f>SUM(MAX('MDA2'!J841, 'T1'!L841, MAX(T3_R1!K841, T3_R2!K841)), MAX('MDA1'!K841, 'MDA2'!K841, 'T1'!M841, MAX(T3_R1!L841, T3_R2!L841)), MAX('MDA1'!L841, 'MDA2'!L841, 'T1'!N841, MAX(T3_R1!M841, T3_R2!M841)))</f>
        <v>0</v>
      </c>
      <c r="T841" s="11">
        <f>IF(AND(COUNTRY_INFO!J841&gt;1,COUNTRY_INFO!J841&lt;4),IF(COUNTRY_INFO!E841&gt;MAX('MDA2'!J841,'T1'!L841,MAX(T3_R1!K841,T3_R2!K841)),MAX('MDA2'!J841,'T1'!L841,MAX(T3_R1!K841,T3_R2!K841)),COUNTRY_INFO!E841),0)</f>
        <v>0</v>
      </c>
      <c r="U841" s="217">
        <f>IF(AND(COUNTRY_INFO!J841&gt;1,COUNTRY_INFO!J841&lt;4), IF(T841/COUNTRY_INFO!E841*100&lt;&gt;0, IF(T841/COUNTRY_INFO!E841*100&gt;100,100,T841/COUNTRY_INFO!E841*100), "-"),0)</f>
        <v>0</v>
      </c>
      <c r="V841" s="11">
        <f>IF(AND(COUNTRY_INFO!J841&gt;1,COUNTRY_INFO!J841&lt;4),IF(COUNTRY_INFO!F841&gt;MAX('MDA1'!K841,'MDA2'!K841,'T1'!M841,MAX(T3_R1!L841,T3_R2!L841)),MAX('MDA1'!K841,'MDA2'!K841,'T1'!M841,MAX(T3_R1!L841,T3_R2!L841)),COUNTRY_INFO!F841),0)</f>
        <v>0</v>
      </c>
      <c r="W841" s="217">
        <f>IF(AND(COUNTRY_INFO!J841&gt;1,COUNTRY_INFO!J841&lt;4), IF(V841/COUNTRY_INFO!F841*100&lt;&gt;0, IF(V841/COUNTRY_INFO!F841*100&gt;100,100,V841/COUNTRY_INFO!F841*100), "-"),0)</f>
        <v>0</v>
      </c>
      <c r="X841" s="11">
        <f t="shared" si="89"/>
        <v>0</v>
      </c>
      <c r="Y841" s="73">
        <f>IF(AND(COUNTRY_INFO!J841&gt;1,COUNTRY_INFO!J841&lt;4), IF(S841/P841*100&lt;&gt;0, IF(X841/P841*100&gt;100,100,X841/P841*100), "-"),0)</f>
        <v>0</v>
      </c>
      <c r="Z841" s="67">
        <f>COUNTRY_INFO!O841</f>
        <v>0</v>
      </c>
      <c r="AA841" s="61"/>
      <c r="AB841" s="61"/>
      <c r="AC841" s="11">
        <f>MAX('T1'!L841,'T2'!J841)+MAX('T1'!M841,'T2'!K841)+MAX('T1'!N841,'T2'!L841)</f>
        <v>0</v>
      </c>
      <c r="AD841" s="11">
        <f>IF(COUNTRY_INFO!K841=1,IF(COUNTRY_INFO!F841*0.33&gt;MAX('T1'!M841,'T2'!K841),MAX('T1'!M841,'T2'!K841),COUNTRY_INFO!F841*0.33),IF(COUNTRY_INFO!K841=2,IF(COUNTRY_INFO!F841*0.5&gt;MAX('T1'!M841,'T2'!K841),MAX('T1'!M841,'T2'!K841),COUNTRY_INFO!F841*0.5),IF(COUNTRY_INFO!K841=3,IF(COUNTRY_INFO!F841&gt;MAX('T1'!M841,'T2'!K841),MAX('T1'!M841,'T2'!K841),COUNTRY_INFO!F841),0)))</f>
        <v>0</v>
      </c>
      <c r="AE841" s="217">
        <f>IF(AND(COUNTRY_INFO!K841&gt;0,COUNTRY_INFO!K841&lt;4),IF(Z841&gt;0,IF(COUNTRY_INFO!K841=1, AD841/(COUNTRY_INFO!F841*0.33)*100, IF(COUNTRY_INFO!K841=2, AD841/(COUNTRY_INFO!F841*0.5)*100, IF(COUNTRY_INFO!K841=3, AD841/COUNTRY_INFO!F841*100))),"-"),0)</f>
        <v>0</v>
      </c>
      <c r="AF841" s="11">
        <f>IF(COUNTRY_INFO!K841=2,IF(COUNTRY_INFO!G841*0.2&gt;MAX('T1'!N841,'T2'!L841),MAX('T1'!N841,'T2'!L841),COUNTRY_INFO!G841*0.2),IF(COUNTRY_INFO!K841=3,IF(COUNTRY_INFO!G841&gt;MAX('T1'!N841,'T2'!L841),MAX('T1'!N841,'T2'!L841),COUNTRY_INFO!G841),0))</f>
        <v>0</v>
      </c>
      <c r="AG841" s="217">
        <f>IF(AND(COUNTRY_INFO!K841&gt;0,COUNTRY_INFO!K841&lt;4),IF(Z841&gt;0,IF(COUNTRY_INFO!K841=1, 0, IF(COUNTRY_INFO!K841=2, AF841/(COUNTRY_INFO!G841*0.2)*100, IF(COUNTRY_INFO!K841=3, AF841/COUNTRY_INFO!G841*100))),"-"),0)</f>
        <v>0</v>
      </c>
      <c r="AH841" s="11">
        <f t="shared" si="90"/>
        <v>0</v>
      </c>
      <c r="AI841" s="73">
        <f>IF(AND(COUNTRY_INFO!K841&gt;0,COUNTRY_INFO!K841&lt;4), IF(AC841/Z841*100&lt;&gt;0, IF(AH841/Z841*100&gt;100,100,AH841/Z841*100), "-"),0)</f>
        <v>0</v>
      </c>
      <c r="AJ841" s="261"/>
      <c r="AK841" s="260">
        <f>IF(AND(D841&lt;&gt;0, D841&lt;&gt;"Unknown",D841&lt;&gt;"Stopped",D841&lt;&gt;"Not required"),D841/COUNTRY_INFO!D841, 0)</f>
        <v>0</v>
      </c>
      <c r="AL841" s="260">
        <f>IF(AND(J841&lt;&gt;0,J841&lt;&gt;"Unknown",J841&lt;&gt;"Stopped",J841&lt;&gt;"Not required"),J841/COUNTRY_INFO!D841, 0)</f>
        <v>0</v>
      </c>
      <c r="AM841" s="260">
        <f>IF(AND(P841&lt;&gt;0,P841&lt;&gt;"Unknown",P841&lt;&gt;"Not required"),P841/(COUNTRY_INFO!E841+COUNTRY_INFO!F841), 0)</f>
        <v>0</v>
      </c>
      <c r="AN841" s="260">
        <f>IF(AND(Z841&lt;&gt;0,Z841&lt;&gt;"Unknown",Z841&lt;&gt;"Not required"),IF(COUNTRY_INFO!K841=1,1,IF(COUNTRY_INFO!K841=2,0.5*COUNTRY_INFO!F841/(0.5*COUNTRY_INFO!F841+0.2*COUNTRY_INFO!G841),IF(COUNTRY_INFO!K841=3,COUNTRY_INFO!F841/(COUNTRY_INFO!F841+COUNTRY_INFO!G841)))),0)</f>
        <v>0</v>
      </c>
      <c r="AO841" s="260">
        <f>IF(AND(Z841&lt;&gt;0,Z841&lt;&gt;"Unknown",Z841&lt;&gt;"Not required"),IF(COUNTRY_INFO!K841=1,0,IF(COUNTRY_INFO!K841=2,0.2*COUNTRY_INFO!G841/(0.5*COUNTRY_INFO!F841+0.2*COUNTRY_INFO!G841),IF(COUNTRY_INFO!K841=3,COUNTRY_INFO!G841/(COUNTRY_INFO!F841+COUNTRY_INFO!G841)))),0)</f>
        <v>0</v>
      </c>
      <c r="AP841" s="259">
        <f>MAX(COUNTRY_INFO!D841*AK841*PROFILE!$G$7,COUNTRY_INFO!D841*AL841*PROFILE!$G$7)</f>
        <v>0</v>
      </c>
      <c r="AQ841" s="259">
        <f>MAX(COUNTRY_INFO!D841*AK841*PROFILE!$G$8,COUNTRY_INFO!D841*AL841*PROFILE!$G$8,COUNTRY_INFO!D841*AM841*PROFILE!$G$8)</f>
        <v>0</v>
      </c>
      <c r="AR841" s="259">
        <f>MAX(COUNTRY_INFO!D841*AK841*PROFILE!$G$9,COUNTRY_INFO!D841*AL841*PROFILE!$G$9,COUNTRY_INFO!D841*AM841*PROFILE!$G$9,IF(AND(DISTRICT!Z841&lt;&gt;"Unknown",Z841&lt;&gt;"Not required"),COUNTRY_INFO!O841*DISTRICT!AN841,0))</f>
        <v>0</v>
      </c>
      <c r="AS841" s="259">
        <f>MAX(COUNTRY_INFO!D841*AK841*PROFILE!$G$10,COUNTRY_INFO!D841*AL841*PROFILE!$G$10,IF(AND(DISTRICT!Z841&lt;&gt;"Unknown",Z841&lt;&gt;"Not required"),COUNTRY_INFO!O841*DISTRICT!AO841,0))</f>
        <v>0</v>
      </c>
      <c r="AT841" s="259">
        <f t="shared" si="91"/>
        <v>0</v>
      </c>
      <c r="AU841" s="258">
        <f t="shared" ref="AU841:AU906" si="93">IF(COUNTIFS(AK841:AN841,"&gt;0")=0,0, IF(COUNTIFS(AK841:AN841,"&gt;0")&lt;=IF(AND(OR(D841&gt;=0,D841="Not required",D841="Unknown",D841="Stopped"),D841&gt;0,H841&gt;0),1,0)+IF(AND(OR(J841&gt;=0,J841="Not required",J841="Unknown",J841="Stopped"),J841&gt;0,N841&gt;0),1,0)+IF(AND(OR(P841&gt;=0,P841="Not required",P841="Unknown"),P841&gt;0,X841&gt;0),1,0)+IF(AND(OR(Z841&gt;=0,Z841="Not required",Z841="Unknown"),Z841&gt;0,AH841&gt;0),1,0),"Y",0))</f>
        <v>0</v>
      </c>
      <c r="AV841" s="259">
        <f>MAX('MDA2'!J841,'T1'!L841,'T2'!J841,T3_R1!K841,T3_R2!K841)</f>
        <v>0</v>
      </c>
      <c r="AW841" s="259">
        <f>MAX('MDA1'!K841,'MDA2'!K841,'MDA3'!I841,'MDA3'!L841,'T1'!M841,'T2'!K841,T3_R1!L841,T3_R2!L841)</f>
        <v>0</v>
      </c>
      <c r="AX841" s="259">
        <f>MAX('MDA1'!L841,'MDA2'!L841,'MDA3'!J841,'MDA3'!M841,'T1'!N841,'T2'!L841,T3_R1!M841,T3_R2!M841)</f>
        <v>0</v>
      </c>
      <c r="AY841" s="259">
        <f t="shared" si="92"/>
        <v>0</v>
      </c>
      <c r="AZ841" s="259">
        <f>MAX('MDA2'!J841,T841)</f>
        <v>0</v>
      </c>
      <c r="BA841" s="259">
        <f>MAX('MDA1'!K841,'MDA2'!K841,'MDA3'!I841,'MDA3'!L841,V841,AD841)</f>
        <v>0</v>
      </c>
      <c r="BB841" s="259">
        <f>MAX('MDA1'!L841,'MDA2'!L841,'MDA3'!J841,'MDA3'!M841,AF841)</f>
        <v>0</v>
      </c>
      <c r="BC841" s="259">
        <f t="shared" ref="BC841:BC904" si="94">IF(AT841&lt;SUM(AZ841:BB841), AT841,SUM(AZ841:BB841))</f>
        <v>0</v>
      </c>
      <c r="BD841" s="260">
        <f t="shared" ref="BD841:BD904" si="95">IF(AT841&lt;&gt;0,BC841/AT841*100,0)</f>
        <v>0</v>
      </c>
    </row>
    <row r="842" spans="1:56" x14ac:dyDescent="0.2">
      <c r="A842" s="10" t="str">
        <f>IF(COUNTRY_INFO!A842=0," ",COUNTRY_INFO!A842)</f>
        <v>Ethiopia</v>
      </c>
      <c r="B842" s="10" t="str">
        <f>IF(COUNTRY_INFO!B842=0," ",COUNTRY_INFO!B842)</f>
        <v>SomaliQorahey</v>
      </c>
      <c r="C842" s="87" t="str">
        <f>IF(COUNTRY_INFO!C842=0," ",COUNTRY_INFO!C842)</f>
        <v>Marsin</v>
      </c>
      <c r="D842" s="67">
        <f>COUNTRY_INFO!L842</f>
        <v>0</v>
      </c>
      <c r="E842" s="61"/>
      <c r="F842" s="61"/>
      <c r="G842" s="11">
        <f>MAX('MDA1'!M842,'MDA2'!M842)</f>
        <v>0</v>
      </c>
      <c r="H842" s="11">
        <f>IF(AND(COUNTRY_INFO!H842&gt;0,COUNTRY_INFO!H842&lt;4),IF(D842&gt;MAX('MDA1'!M842,'MDA2'!M842),MAX('MDA1'!M842,'MDA2'!M842),D842),0)</f>
        <v>0</v>
      </c>
      <c r="I842" s="73">
        <f>IF(AND(COUNTRY_INFO!H842&gt;0,COUNTRY_INFO!H842&lt;4), IF(G842/D842*100&lt;&gt;0, IF(G842/D842*100&gt;100,100,G842/D842*100), "-"),0)</f>
        <v>0</v>
      </c>
      <c r="J842" s="67" t="str">
        <f>COUNTRY_INFO!M842</f>
        <v>Unknown</v>
      </c>
      <c r="K842" s="61"/>
      <c r="L842" s="61"/>
      <c r="M842" s="11">
        <f>MAX('MDA1'!M842,MAX('MDA3'!I842,'MDA3'!L842)+MAX('MDA3'!J842,'MDA3'!M842))</f>
        <v>0</v>
      </c>
      <c r="N842" s="11">
        <f>IF(AND(COUNTRY_INFO!I842&gt;0,COUNTRY_INFO!I842&lt;4),IF(J842&gt;MAX('MDA1'!M842,MAX('MDA3'!I842,'MDA3'!L842)+MAX('MDA3'!J842,'MDA3'!M842)),MAX('MDA1'!M842,MAX('MDA3'!I842,'MDA3'!L842)+MAX('MDA3'!J842,'MDA3'!M842)),J842),0)</f>
        <v>0</v>
      </c>
      <c r="O842" s="73">
        <f>IF(AND(COUNTRY_INFO!I842&gt;0,COUNTRY_INFO!I842&lt;4), IF(M842/J842*100&lt;&gt;0, IF(M842/J842*100&gt;100,100,M842/J842*100), "-"),0)</f>
        <v>0</v>
      </c>
      <c r="P842" s="67" t="str">
        <f>COUNTRY_INFO!N842</f>
        <v>Unknown</v>
      </c>
      <c r="Q842" s="61"/>
      <c r="R842" s="61"/>
      <c r="S842" s="11">
        <f>SUM(MAX('MDA2'!J842, 'T1'!L842, MAX(T3_R1!K842, T3_R2!K842)), MAX('MDA1'!K842, 'MDA2'!K842, 'T1'!M842, MAX(T3_R1!L842, T3_R2!L842)), MAX('MDA1'!L842, 'MDA2'!L842, 'T1'!N842, MAX(T3_R1!M842, T3_R2!M842)))</f>
        <v>0</v>
      </c>
      <c r="T842" s="11">
        <f>IF(AND(COUNTRY_INFO!J842&gt;1,COUNTRY_INFO!J842&lt;4),IF(COUNTRY_INFO!E842&gt;MAX('MDA2'!J842,'T1'!L842,MAX(T3_R1!K842,T3_R2!K842)),MAX('MDA2'!J842,'T1'!L842,MAX(T3_R1!K842,T3_R2!K842)),COUNTRY_INFO!E842),0)</f>
        <v>0</v>
      </c>
      <c r="U842" s="217">
        <f>IF(AND(COUNTRY_INFO!J842&gt;1,COUNTRY_INFO!J842&lt;4), IF(T842/COUNTRY_INFO!E842*100&lt;&gt;0, IF(T842/COUNTRY_INFO!E842*100&gt;100,100,T842/COUNTRY_INFO!E842*100), "-"),0)</f>
        <v>0</v>
      </c>
      <c r="V842" s="11">
        <f>IF(AND(COUNTRY_INFO!J842&gt;1,COUNTRY_INFO!J842&lt;4),IF(COUNTRY_INFO!F842&gt;MAX('MDA1'!K842,'MDA2'!K842,'T1'!M842,MAX(T3_R1!L842,T3_R2!L842)),MAX('MDA1'!K842,'MDA2'!K842,'T1'!M842,MAX(T3_R1!L842,T3_R2!L842)),COUNTRY_INFO!F842),0)</f>
        <v>0</v>
      </c>
      <c r="W842" s="217">
        <f>IF(AND(COUNTRY_INFO!J842&gt;1,COUNTRY_INFO!J842&lt;4), IF(V842/COUNTRY_INFO!F842*100&lt;&gt;0, IF(V842/COUNTRY_INFO!F842*100&gt;100,100,V842/COUNTRY_INFO!F842*100), "-"),0)</f>
        <v>0</v>
      </c>
      <c r="X842" s="11">
        <f t="shared" ref="X842:X905" si="96">SUM(T842,V842)</f>
        <v>0</v>
      </c>
      <c r="Y842" s="73">
        <f>IF(AND(COUNTRY_INFO!J842&gt;1,COUNTRY_INFO!J842&lt;4), IF(S842/P842*100&lt;&gt;0, IF(X842/P842*100&gt;100,100,X842/P842*100), "-"),0)</f>
        <v>0</v>
      </c>
      <c r="Z842" s="67" t="str">
        <f>COUNTRY_INFO!O842</f>
        <v>Unknown</v>
      </c>
      <c r="AA842" s="61"/>
      <c r="AB842" s="61"/>
      <c r="AC842" s="11">
        <f>MAX('T1'!L842,'T2'!J842)+MAX('T1'!M842,'T2'!K842)+MAX('T1'!N842,'T2'!L842)</f>
        <v>0</v>
      </c>
      <c r="AD842" s="11">
        <f>IF(COUNTRY_INFO!K842=1,IF(COUNTRY_INFO!F842*0.33&gt;MAX('T1'!M842,'T2'!K842),MAX('T1'!M842,'T2'!K842),COUNTRY_INFO!F842*0.33),IF(COUNTRY_INFO!K842=2,IF(COUNTRY_INFO!F842*0.5&gt;MAX('T1'!M842,'T2'!K842),MAX('T1'!M842,'T2'!K842),COUNTRY_INFO!F842*0.5),IF(COUNTRY_INFO!K842=3,IF(COUNTRY_INFO!F842&gt;MAX('T1'!M842,'T2'!K842),MAX('T1'!M842,'T2'!K842),COUNTRY_INFO!F842),0)))</f>
        <v>0</v>
      </c>
      <c r="AE842" s="217">
        <f>IF(AND(COUNTRY_INFO!K842&gt;0,COUNTRY_INFO!K842&lt;4),IF(Z842&gt;0,IF(COUNTRY_INFO!K842=1, AD842/(COUNTRY_INFO!F842*0.33)*100, IF(COUNTRY_INFO!K842=2, AD842/(COUNTRY_INFO!F842*0.5)*100, IF(COUNTRY_INFO!K842=3, AD842/COUNTRY_INFO!F842*100))),"-"),0)</f>
        <v>0</v>
      </c>
      <c r="AF842" s="11">
        <f>IF(COUNTRY_INFO!K842=2,IF(COUNTRY_INFO!G842*0.2&gt;MAX('T1'!N842,'T2'!L842),MAX('T1'!N842,'T2'!L842),COUNTRY_INFO!G842*0.2),IF(COUNTRY_INFO!K842=3,IF(COUNTRY_INFO!G842&gt;MAX('T1'!N842,'T2'!L842),MAX('T1'!N842,'T2'!L842),COUNTRY_INFO!G842),0))</f>
        <v>0</v>
      </c>
      <c r="AG842" s="217">
        <f>IF(AND(COUNTRY_INFO!K842&gt;0,COUNTRY_INFO!K842&lt;4),IF(Z842&gt;0,IF(COUNTRY_INFO!K842=1, 0, IF(COUNTRY_INFO!K842=2, AF842/(COUNTRY_INFO!G842*0.2)*100, IF(COUNTRY_INFO!K842=3, AF842/COUNTRY_INFO!G842*100))),"-"),0)</f>
        <v>0</v>
      </c>
      <c r="AH842" s="11">
        <f t="shared" ref="AH842:AH905" si="97">SUM(AD842,AF842)</f>
        <v>0</v>
      </c>
      <c r="AI842" s="73">
        <f>IF(AND(COUNTRY_INFO!K842&gt;0,COUNTRY_INFO!K842&lt;4), IF(AC842/Z842*100&lt;&gt;0, IF(AH842/Z842*100&gt;100,100,AH842/Z842*100), "-"),0)</f>
        <v>0</v>
      </c>
      <c r="AJ842" s="261"/>
      <c r="AK842" s="260">
        <f>IF(AND(D842&lt;&gt;0, D842&lt;&gt;"Unknown",D842&lt;&gt;"Stopped",D842&lt;&gt;"Not required"),D842/COUNTRY_INFO!D842, 0)</f>
        <v>0</v>
      </c>
      <c r="AL842" s="260">
        <f>IF(AND(J842&lt;&gt;0,J842&lt;&gt;"Unknown",J842&lt;&gt;"Stopped",J842&lt;&gt;"Not required"),J842/COUNTRY_INFO!D842, 0)</f>
        <v>0</v>
      </c>
      <c r="AM842" s="260">
        <f>IF(AND(P842&lt;&gt;0,P842&lt;&gt;"Unknown",P842&lt;&gt;"Not required"),P842/(COUNTRY_INFO!E842+COUNTRY_INFO!F842), 0)</f>
        <v>0</v>
      </c>
      <c r="AN842" s="260">
        <f>IF(AND(Z842&lt;&gt;0,Z842&lt;&gt;"Unknown",Z842&lt;&gt;"Not required"),IF(COUNTRY_INFO!K842=1,1,IF(COUNTRY_INFO!K842=2,0.5*COUNTRY_INFO!F842/(0.5*COUNTRY_INFO!F842+0.2*COUNTRY_INFO!G842),IF(COUNTRY_INFO!K842=3,COUNTRY_INFO!F842/(COUNTRY_INFO!F842+COUNTRY_INFO!G842)))),0)</f>
        <v>0</v>
      </c>
      <c r="AO842" s="260">
        <f>IF(AND(Z842&lt;&gt;0,Z842&lt;&gt;"Unknown",Z842&lt;&gt;"Not required"),IF(COUNTRY_INFO!K842=1,0,IF(COUNTRY_INFO!K842=2,0.2*COUNTRY_INFO!G842/(0.5*COUNTRY_INFO!F842+0.2*COUNTRY_INFO!G842),IF(COUNTRY_INFO!K842=3,COUNTRY_INFO!G842/(COUNTRY_INFO!F842+COUNTRY_INFO!G842)))),0)</f>
        <v>0</v>
      </c>
      <c r="AP842" s="259">
        <f>MAX(COUNTRY_INFO!D842*AK842*PROFILE!$G$7,COUNTRY_INFO!D842*AL842*PROFILE!$G$7)</f>
        <v>0</v>
      </c>
      <c r="AQ842" s="259">
        <f>MAX(COUNTRY_INFO!D842*AK842*PROFILE!$G$8,COUNTRY_INFO!D842*AL842*PROFILE!$G$8,COUNTRY_INFO!D842*AM842*PROFILE!$G$8)</f>
        <v>0</v>
      </c>
      <c r="AR842" s="259">
        <f>MAX(COUNTRY_INFO!D842*AK842*PROFILE!$G$9,COUNTRY_INFO!D842*AL842*PROFILE!$G$9,COUNTRY_INFO!D842*AM842*PROFILE!$G$9,IF(AND(DISTRICT!Z842&lt;&gt;"Unknown",Z842&lt;&gt;"Not required"),COUNTRY_INFO!O842*DISTRICT!AN842,0))</f>
        <v>0</v>
      </c>
      <c r="AS842" s="259">
        <f>MAX(COUNTRY_INFO!D842*AK842*PROFILE!$G$10,COUNTRY_INFO!D842*AL842*PROFILE!$G$10,IF(AND(DISTRICT!Z842&lt;&gt;"Unknown",Z842&lt;&gt;"Not required"),COUNTRY_INFO!O842*DISTRICT!AO842,0))</f>
        <v>0</v>
      </c>
      <c r="AT842" s="259">
        <f t="shared" ref="AT842:AT905" si="98">SUM(AP842:AS842)</f>
        <v>0</v>
      </c>
      <c r="AU842" s="258">
        <f t="shared" si="93"/>
        <v>0</v>
      </c>
      <c r="AV842" s="259">
        <f>MAX('MDA2'!J842,'T1'!L842,'T2'!J842,T3_R1!K842,T3_R2!K842)</f>
        <v>0</v>
      </c>
      <c r="AW842" s="259">
        <f>MAX('MDA1'!K842,'MDA2'!K842,'MDA3'!I842,'MDA3'!L842,'T1'!M842,'T2'!K842,T3_R1!L842,T3_R2!L842)</f>
        <v>0</v>
      </c>
      <c r="AX842" s="259">
        <f>MAX('MDA1'!L842,'MDA2'!L842,'MDA3'!J842,'MDA3'!M842,'T1'!N842,'T2'!L842,T3_R1!M842,T3_R2!M842)</f>
        <v>0</v>
      </c>
      <c r="AY842" s="259">
        <f t="shared" ref="AY842:AY905" si="99">SUM(AV842:AX842)</f>
        <v>0</v>
      </c>
      <c r="AZ842" s="259">
        <f>MAX('MDA2'!J842,T842)</f>
        <v>0</v>
      </c>
      <c r="BA842" s="259">
        <f>MAX('MDA1'!K842,'MDA2'!K842,'MDA3'!I842,'MDA3'!L842,V842,AD842)</f>
        <v>0</v>
      </c>
      <c r="BB842" s="259">
        <f>MAX('MDA1'!L842,'MDA2'!L842,'MDA3'!J842,'MDA3'!M842,AF842)</f>
        <v>0</v>
      </c>
      <c r="BC842" s="259">
        <f t="shared" si="94"/>
        <v>0</v>
      </c>
      <c r="BD842" s="260">
        <f t="shared" si="95"/>
        <v>0</v>
      </c>
    </row>
    <row r="843" spans="1:56" x14ac:dyDescent="0.2">
      <c r="A843" s="10" t="str">
        <f>IF(COUNTRY_INFO!A843=0," ",COUNTRY_INFO!A843)</f>
        <v>Ethiopia</v>
      </c>
      <c r="B843" s="10" t="str">
        <f>IF(COUNTRY_INFO!B843=0," ",COUNTRY_INFO!B843)</f>
        <v>SomaliQorahey</v>
      </c>
      <c r="C843" s="87" t="str">
        <f>IF(COUNTRY_INFO!C843=0," ",COUNTRY_INFO!C843)</f>
        <v>Shaygosh</v>
      </c>
      <c r="D843" s="67">
        <f>COUNTRY_INFO!L843</f>
        <v>0</v>
      </c>
      <c r="E843" s="61"/>
      <c r="F843" s="61"/>
      <c r="G843" s="11">
        <f>MAX('MDA1'!M843,'MDA2'!M843)</f>
        <v>0</v>
      </c>
      <c r="H843" s="11">
        <f>IF(AND(COUNTRY_INFO!H843&gt;0,COUNTRY_INFO!H843&lt;4),IF(D843&gt;MAX('MDA1'!M843,'MDA2'!M843),MAX('MDA1'!M843,'MDA2'!M843),D843),0)</f>
        <v>0</v>
      </c>
      <c r="I843" s="73">
        <f>IF(AND(COUNTRY_INFO!H843&gt;0,COUNTRY_INFO!H843&lt;4), IF(G843/D843*100&lt;&gt;0, IF(G843/D843*100&gt;100,100,G843/D843*100), "-"),0)</f>
        <v>0</v>
      </c>
      <c r="J843" s="67" t="str">
        <f>COUNTRY_INFO!M843</f>
        <v>Unknown</v>
      </c>
      <c r="K843" s="61"/>
      <c r="L843" s="61"/>
      <c r="M843" s="11">
        <f>MAX('MDA1'!M843,MAX('MDA3'!I843,'MDA3'!L843)+MAX('MDA3'!J843,'MDA3'!M843))</f>
        <v>0</v>
      </c>
      <c r="N843" s="11">
        <f>IF(AND(COUNTRY_INFO!I843&gt;0,COUNTRY_INFO!I843&lt;4),IF(J843&gt;MAX('MDA1'!M843,MAX('MDA3'!I843,'MDA3'!L843)+MAX('MDA3'!J843,'MDA3'!M843)),MAX('MDA1'!M843,MAX('MDA3'!I843,'MDA3'!L843)+MAX('MDA3'!J843,'MDA3'!M843)),J843),0)</f>
        <v>0</v>
      </c>
      <c r="O843" s="73">
        <f>IF(AND(COUNTRY_INFO!I843&gt;0,COUNTRY_INFO!I843&lt;4), IF(M843/J843*100&lt;&gt;0, IF(M843/J843*100&gt;100,100,M843/J843*100), "-"),0)</f>
        <v>0</v>
      </c>
      <c r="P843" s="67">
        <f>COUNTRY_INFO!N843</f>
        <v>0</v>
      </c>
      <c r="Q843" s="61"/>
      <c r="R843" s="61"/>
      <c r="S843" s="11">
        <f>SUM(MAX('MDA2'!J843, 'T1'!L843, MAX(T3_R1!K843, T3_R2!K843)), MAX('MDA1'!K843, 'MDA2'!K843, 'T1'!M843, MAX(T3_R1!L843, T3_R2!L843)), MAX('MDA1'!L843, 'MDA2'!L843, 'T1'!N843, MAX(T3_R1!M843, T3_R2!M843)))</f>
        <v>0</v>
      </c>
      <c r="T843" s="11">
        <f>IF(AND(COUNTRY_INFO!J843&gt;1,COUNTRY_INFO!J843&lt;4),IF(COUNTRY_INFO!E843&gt;MAX('MDA2'!J843,'T1'!L843,MAX(T3_R1!K843,T3_R2!K843)),MAX('MDA2'!J843,'T1'!L843,MAX(T3_R1!K843,T3_R2!K843)),COUNTRY_INFO!E843),0)</f>
        <v>0</v>
      </c>
      <c r="U843" s="217">
        <f>IF(AND(COUNTRY_INFO!J843&gt;1,COUNTRY_INFO!J843&lt;4), IF(T843/COUNTRY_INFO!E843*100&lt;&gt;0, IF(T843/COUNTRY_INFO!E843*100&gt;100,100,T843/COUNTRY_INFO!E843*100), "-"),0)</f>
        <v>0</v>
      </c>
      <c r="V843" s="11">
        <f>IF(AND(COUNTRY_INFO!J843&gt;1,COUNTRY_INFO!J843&lt;4),IF(COUNTRY_INFO!F843&gt;MAX('MDA1'!K843,'MDA2'!K843,'T1'!M843,MAX(T3_R1!L843,T3_R2!L843)),MAX('MDA1'!K843,'MDA2'!K843,'T1'!M843,MAX(T3_R1!L843,T3_R2!L843)),COUNTRY_INFO!F843),0)</f>
        <v>0</v>
      </c>
      <c r="W843" s="217">
        <f>IF(AND(COUNTRY_INFO!J843&gt;1,COUNTRY_INFO!J843&lt;4), IF(V843/COUNTRY_INFO!F843*100&lt;&gt;0, IF(V843/COUNTRY_INFO!F843*100&gt;100,100,V843/COUNTRY_INFO!F843*100), "-"),0)</f>
        <v>0</v>
      </c>
      <c r="X843" s="11">
        <f t="shared" si="96"/>
        <v>0</v>
      </c>
      <c r="Y843" s="73">
        <f>IF(AND(COUNTRY_INFO!J843&gt;1,COUNTRY_INFO!J843&lt;4), IF(S843/P843*100&lt;&gt;0, IF(X843/P843*100&gt;100,100,X843/P843*100), "-"),0)</f>
        <v>0</v>
      </c>
      <c r="Z843" s="67">
        <f>COUNTRY_INFO!O843</f>
        <v>0</v>
      </c>
      <c r="AA843" s="61"/>
      <c r="AB843" s="61"/>
      <c r="AC843" s="11">
        <f>MAX('T1'!L843,'T2'!J843)+MAX('T1'!M843,'T2'!K843)+MAX('T1'!N843,'T2'!L843)</f>
        <v>0</v>
      </c>
      <c r="AD843" s="11">
        <f>IF(COUNTRY_INFO!K843=1,IF(COUNTRY_INFO!F843*0.33&gt;MAX('T1'!M843,'T2'!K843),MAX('T1'!M843,'T2'!K843),COUNTRY_INFO!F843*0.33),IF(COUNTRY_INFO!K843=2,IF(COUNTRY_INFO!F843*0.5&gt;MAX('T1'!M843,'T2'!K843),MAX('T1'!M843,'T2'!K843),COUNTRY_INFO!F843*0.5),IF(COUNTRY_INFO!K843=3,IF(COUNTRY_INFO!F843&gt;MAX('T1'!M843,'T2'!K843),MAX('T1'!M843,'T2'!K843),COUNTRY_INFO!F843),0)))</f>
        <v>0</v>
      </c>
      <c r="AE843" s="217">
        <f>IF(AND(COUNTRY_INFO!K843&gt;0,COUNTRY_INFO!K843&lt;4),IF(Z843&gt;0,IF(COUNTRY_INFO!K843=1, AD843/(COUNTRY_INFO!F843*0.33)*100, IF(COUNTRY_INFO!K843=2, AD843/(COUNTRY_INFO!F843*0.5)*100, IF(COUNTRY_INFO!K843=3, AD843/COUNTRY_INFO!F843*100))),"-"),0)</f>
        <v>0</v>
      </c>
      <c r="AF843" s="11">
        <f>IF(COUNTRY_INFO!K843=2,IF(COUNTRY_INFO!G843*0.2&gt;MAX('T1'!N843,'T2'!L843),MAX('T1'!N843,'T2'!L843),COUNTRY_INFO!G843*0.2),IF(COUNTRY_INFO!K843=3,IF(COUNTRY_INFO!G843&gt;MAX('T1'!N843,'T2'!L843),MAX('T1'!N843,'T2'!L843),COUNTRY_INFO!G843),0))</f>
        <v>0</v>
      </c>
      <c r="AG843" s="217">
        <f>IF(AND(COUNTRY_INFO!K843&gt;0,COUNTRY_INFO!K843&lt;4),IF(Z843&gt;0,IF(COUNTRY_INFO!K843=1, 0, IF(COUNTRY_INFO!K843=2, AF843/(COUNTRY_INFO!G843*0.2)*100, IF(COUNTRY_INFO!K843=3, AF843/COUNTRY_INFO!G843*100))),"-"),0)</f>
        <v>0</v>
      </c>
      <c r="AH843" s="11">
        <f t="shared" si="97"/>
        <v>0</v>
      </c>
      <c r="AI843" s="73">
        <f>IF(AND(COUNTRY_INFO!K843&gt;0,COUNTRY_INFO!K843&lt;4), IF(AC843/Z843*100&lt;&gt;0, IF(AH843/Z843*100&gt;100,100,AH843/Z843*100), "-"),0)</f>
        <v>0</v>
      </c>
      <c r="AJ843" s="261"/>
      <c r="AK843" s="260">
        <f>IF(AND(D843&lt;&gt;0, D843&lt;&gt;"Unknown",D843&lt;&gt;"Stopped",D843&lt;&gt;"Not required"),D843/COUNTRY_INFO!D843, 0)</f>
        <v>0</v>
      </c>
      <c r="AL843" s="260">
        <f>IF(AND(J843&lt;&gt;0,J843&lt;&gt;"Unknown",J843&lt;&gt;"Stopped",J843&lt;&gt;"Not required"),J843/COUNTRY_INFO!D843, 0)</f>
        <v>0</v>
      </c>
      <c r="AM843" s="260">
        <f>IF(AND(P843&lt;&gt;0,P843&lt;&gt;"Unknown",P843&lt;&gt;"Not required"),P843/(COUNTRY_INFO!E843+COUNTRY_INFO!F843), 0)</f>
        <v>0</v>
      </c>
      <c r="AN843" s="260">
        <f>IF(AND(Z843&lt;&gt;0,Z843&lt;&gt;"Unknown",Z843&lt;&gt;"Not required"),IF(COUNTRY_INFO!K843=1,1,IF(COUNTRY_INFO!K843=2,0.5*COUNTRY_INFO!F843/(0.5*COUNTRY_INFO!F843+0.2*COUNTRY_INFO!G843),IF(COUNTRY_INFO!K843=3,COUNTRY_INFO!F843/(COUNTRY_INFO!F843+COUNTRY_INFO!G843)))),0)</f>
        <v>0</v>
      </c>
      <c r="AO843" s="260">
        <f>IF(AND(Z843&lt;&gt;0,Z843&lt;&gt;"Unknown",Z843&lt;&gt;"Not required"),IF(COUNTRY_INFO!K843=1,0,IF(COUNTRY_INFO!K843=2,0.2*COUNTRY_INFO!G843/(0.5*COUNTRY_INFO!F843+0.2*COUNTRY_INFO!G843),IF(COUNTRY_INFO!K843=3,COUNTRY_INFO!G843/(COUNTRY_INFO!F843+COUNTRY_INFO!G843)))),0)</f>
        <v>0</v>
      </c>
      <c r="AP843" s="259">
        <f>MAX(COUNTRY_INFO!D843*AK843*PROFILE!$G$7,COUNTRY_INFO!D843*AL843*PROFILE!$G$7)</f>
        <v>0</v>
      </c>
      <c r="AQ843" s="259">
        <f>MAX(COUNTRY_INFO!D843*AK843*PROFILE!$G$8,COUNTRY_INFO!D843*AL843*PROFILE!$G$8,COUNTRY_INFO!D843*AM843*PROFILE!$G$8)</f>
        <v>0</v>
      </c>
      <c r="AR843" s="259">
        <f>MAX(COUNTRY_INFO!D843*AK843*PROFILE!$G$9,COUNTRY_INFO!D843*AL843*PROFILE!$G$9,COUNTRY_INFO!D843*AM843*PROFILE!$G$9,IF(AND(DISTRICT!Z843&lt;&gt;"Unknown",Z843&lt;&gt;"Not required"),COUNTRY_INFO!O843*DISTRICT!AN843,0))</f>
        <v>0</v>
      </c>
      <c r="AS843" s="259">
        <f>MAX(COUNTRY_INFO!D843*AK843*PROFILE!$G$10,COUNTRY_INFO!D843*AL843*PROFILE!$G$10,IF(AND(DISTRICT!Z843&lt;&gt;"Unknown",Z843&lt;&gt;"Not required"),COUNTRY_INFO!O843*DISTRICT!AO843,0))</f>
        <v>0</v>
      </c>
      <c r="AT843" s="259">
        <f t="shared" si="98"/>
        <v>0</v>
      </c>
      <c r="AU843" s="258">
        <f t="shared" si="93"/>
        <v>0</v>
      </c>
      <c r="AV843" s="259">
        <f>MAX('MDA2'!J843,'T1'!L843,'T2'!J843,T3_R1!K843,T3_R2!K843)</f>
        <v>0</v>
      </c>
      <c r="AW843" s="259">
        <f>MAX('MDA1'!K843,'MDA2'!K843,'MDA3'!I843,'MDA3'!L843,'T1'!M843,'T2'!K843,T3_R1!L843,T3_R2!L843)</f>
        <v>0</v>
      </c>
      <c r="AX843" s="259">
        <f>MAX('MDA1'!L843,'MDA2'!L843,'MDA3'!J843,'MDA3'!M843,'T1'!N843,'T2'!L843,T3_R1!M843,T3_R2!M843)</f>
        <v>0</v>
      </c>
      <c r="AY843" s="259">
        <f t="shared" si="99"/>
        <v>0</v>
      </c>
      <c r="AZ843" s="259">
        <f>MAX('MDA2'!J843,T843)</f>
        <v>0</v>
      </c>
      <c r="BA843" s="259">
        <f>MAX('MDA1'!K843,'MDA2'!K843,'MDA3'!I843,'MDA3'!L843,V843,AD843)</f>
        <v>0</v>
      </c>
      <c r="BB843" s="259">
        <f>MAX('MDA1'!L843,'MDA2'!L843,'MDA3'!J843,'MDA3'!M843,AF843)</f>
        <v>0</v>
      </c>
      <c r="BC843" s="259">
        <f t="shared" si="94"/>
        <v>0</v>
      </c>
      <c r="BD843" s="260">
        <f t="shared" si="95"/>
        <v>0</v>
      </c>
    </row>
    <row r="844" spans="1:56" x14ac:dyDescent="0.2">
      <c r="A844" s="10" t="str">
        <f>IF(COUNTRY_INFO!A844=0," ",COUNTRY_INFO!A844)</f>
        <v>Ethiopia</v>
      </c>
      <c r="B844" s="10" t="str">
        <f>IF(COUNTRY_INFO!B844=0," ",COUNTRY_INFO!B844)</f>
        <v>SomaliQorahey</v>
      </c>
      <c r="C844" s="87" t="str">
        <f>IF(COUNTRY_INFO!C844=0," ",COUNTRY_INFO!C844)</f>
        <v>Shilabo</v>
      </c>
      <c r="D844" s="67">
        <f>COUNTRY_INFO!L844</f>
        <v>0</v>
      </c>
      <c r="E844" s="61"/>
      <c r="F844" s="61"/>
      <c r="G844" s="11">
        <f>MAX('MDA1'!M844,'MDA2'!M844)</f>
        <v>0</v>
      </c>
      <c r="H844" s="11">
        <f>IF(AND(COUNTRY_INFO!H844&gt;0,COUNTRY_INFO!H844&lt;4),IF(D844&gt;MAX('MDA1'!M844,'MDA2'!M844),MAX('MDA1'!M844,'MDA2'!M844),D844),0)</f>
        <v>0</v>
      </c>
      <c r="I844" s="73">
        <f>IF(AND(COUNTRY_INFO!H844&gt;0,COUNTRY_INFO!H844&lt;4), IF(G844/D844*100&lt;&gt;0, IF(G844/D844*100&gt;100,100,G844/D844*100), "-"),0)</f>
        <v>0</v>
      </c>
      <c r="J844" s="67" t="str">
        <f>COUNTRY_INFO!M844</f>
        <v>Unknown</v>
      </c>
      <c r="K844" s="61"/>
      <c r="L844" s="61"/>
      <c r="M844" s="11">
        <f>MAX('MDA1'!M844,MAX('MDA3'!I844,'MDA3'!L844)+MAX('MDA3'!J844,'MDA3'!M844))</f>
        <v>0</v>
      </c>
      <c r="N844" s="11">
        <f>IF(AND(COUNTRY_INFO!I844&gt;0,COUNTRY_INFO!I844&lt;4),IF(J844&gt;MAX('MDA1'!M844,MAX('MDA3'!I844,'MDA3'!L844)+MAX('MDA3'!J844,'MDA3'!M844)),MAX('MDA1'!M844,MAX('MDA3'!I844,'MDA3'!L844)+MAX('MDA3'!J844,'MDA3'!M844)),J844),0)</f>
        <v>0</v>
      </c>
      <c r="O844" s="73">
        <f>IF(AND(COUNTRY_INFO!I844&gt;0,COUNTRY_INFO!I844&lt;4), IF(M844/J844*100&lt;&gt;0, IF(M844/J844*100&gt;100,100,M844/J844*100), "-"),0)</f>
        <v>0</v>
      </c>
      <c r="P844" s="67">
        <f>COUNTRY_INFO!N844</f>
        <v>0</v>
      </c>
      <c r="Q844" s="61"/>
      <c r="R844" s="61"/>
      <c r="S844" s="11">
        <f>SUM(MAX('MDA2'!J844, 'T1'!L844, MAX(T3_R1!K844, T3_R2!K844)), MAX('MDA1'!K844, 'MDA2'!K844, 'T1'!M844, MAX(T3_R1!L844, T3_R2!L844)), MAX('MDA1'!L844, 'MDA2'!L844, 'T1'!N844, MAX(T3_R1!M844, T3_R2!M844)))</f>
        <v>0</v>
      </c>
      <c r="T844" s="11">
        <f>IF(AND(COUNTRY_INFO!J844&gt;1,COUNTRY_INFO!J844&lt;4),IF(COUNTRY_INFO!E844&gt;MAX('MDA2'!J844,'T1'!L844,MAX(T3_R1!K844,T3_R2!K844)),MAX('MDA2'!J844,'T1'!L844,MAX(T3_R1!K844,T3_R2!K844)),COUNTRY_INFO!E844),0)</f>
        <v>0</v>
      </c>
      <c r="U844" s="217">
        <f>IF(AND(COUNTRY_INFO!J844&gt;1,COUNTRY_INFO!J844&lt;4), IF(T844/COUNTRY_INFO!E844*100&lt;&gt;0, IF(T844/COUNTRY_INFO!E844*100&gt;100,100,T844/COUNTRY_INFO!E844*100), "-"),0)</f>
        <v>0</v>
      </c>
      <c r="V844" s="11">
        <f>IF(AND(COUNTRY_INFO!J844&gt;1,COUNTRY_INFO!J844&lt;4),IF(COUNTRY_INFO!F844&gt;MAX('MDA1'!K844,'MDA2'!K844,'T1'!M844,MAX(T3_R1!L844,T3_R2!L844)),MAX('MDA1'!K844,'MDA2'!K844,'T1'!M844,MAX(T3_R1!L844,T3_R2!L844)),COUNTRY_INFO!F844),0)</f>
        <v>0</v>
      </c>
      <c r="W844" s="217">
        <f>IF(AND(COUNTRY_INFO!J844&gt;1,COUNTRY_INFO!J844&lt;4), IF(V844/COUNTRY_INFO!F844*100&lt;&gt;0, IF(V844/COUNTRY_INFO!F844*100&gt;100,100,V844/COUNTRY_INFO!F844*100), "-"),0)</f>
        <v>0</v>
      </c>
      <c r="X844" s="11">
        <f t="shared" si="96"/>
        <v>0</v>
      </c>
      <c r="Y844" s="73">
        <f>IF(AND(COUNTRY_INFO!J844&gt;1,COUNTRY_INFO!J844&lt;4), IF(S844/P844*100&lt;&gt;0, IF(X844/P844*100&gt;100,100,X844/P844*100), "-"),0)</f>
        <v>0</v>
      </c>
      <c r="Z844" s="67">
        <f>COUNTRY_INFO!O844</f>
        <v>0</v>
      </c>
      <c r="AA844" s="61"/>
      <c r="AB844" s="61"/>
      <c r="AC844" s="11">
        <f>MAX('T1'!L844,'T2'!J844)+MAX('T1'!M844,'T2'!K844)+MAX('T1'!N844,'T2'!L844)</f>
        <v>0</v>
      </c>
      <c r="AD844" s="11">
        <f>IF(COUNTRY_INFO!K844=1,IF(COUNTRY_INFO!F844*0.33&gt;MAX('T1'!M844,'T2'!K844),MAX('T1'!M844,'T2'!K844),COUNTRY_INFO!F844*0.33),IF(COUNTRY_INFO!K844=2,IF(COUNTRY_INFO!F844*0.5&gt;MAX('T1'!M844,'T2'!K844),MAX('T1'!M844,'T2'!K844),COUNTRY_INFO!F844*0.5),IF(COUNTRY_INFO!K844=3,IF(COUNTRY_INFO!F844&gt;MAX('T1'!M844,'T2'!K844),MAX('T1'!M844,'T2'!K844),COUNTRY_INFO!F844),0)))</f>
        <v>0</v>
      </c>
      <c r="AE844" s="217">
        <f>IF(AND(COUNTRY_INFO!K844&gt;0,COUNTRY_INFO!K844&lt;4),IF(Z844&gt;0,IF(COUNTRY_INFO!K844=1, AD844/(COUNTRY_INFO!F844*0.33)*100, IF(COUNTRY_INFO!K844=2, AD844/(COUNTRY_INFO!F844*0.5)*100, IF(COUNTRY_INFO!K844=3, AD844/COUNTRY_INFO!F844*100))),"-"),0)</f>
        <v>0</v>
      </c>
      <c r="AF844" s="11">
        <f>IF(COUNTRY_INFO!K844=2,IF(COUNTRY_INFO!G844*0.2&gt;MAX('T1'!N844,'T2'!L844),MAX('T1'!N844,'T2'!L844),COUNTRY_INFO!G844*0.2),IF(COUNTRY_INFO!K844=3,IF(COUNTRY_INFO!G844&gt;MAX('T1'!N844,'T2'!L844),MAX('T1'!N844,'T2'!L844),COUNTRY_INFO!G844),0))</f>
        <v>0</v>
      </c>
      <c r="AG844" s="217">
        <f>IF(AND(COUNTRY_INFO!K844&gt;0,COUNTRY_INFO!K844&lt;4),IF(Z844&gt;0,IF(COUNTRY_INFO!K844=1, 0, IF(COUNTRY_INFO!K844=2, AF844/(COUNTRY_INFO!G844*0.2)*100, IF(COUNTRY_INFO!K844=3, AF844/COUNTRY_INFO!G844*100))),"-"),0)</f>
        <v>0</v>
      </c>
      <c r="AH844" s="11">
        <f t="shared" si="97"/>
        <v>0</v>
      </c>
      <c r="AI844" s="73">
        <f>IF(AND(COUNTRY_INFO!K844&gt;0,COUNTRY_INFO!K844&lt;4), IF(AC844/Z844*100&lt;&gt;0, IF(AH844/Z844*100&gt;100,100,AH844/Z844*100), "-"),0)</f>
        <v>0</v>
      </c>
      <c r="AJ844" s="261"/>
      <c r="AK844" s="260">
        <f>IF(AND(D844&lt;&gt;0, D844&lt;&gt;"Unknown",D844&lt;&gt;"Stopped",D844&lt;&gt;"Not required"),D844/COUNTRY_INFO!D844, 0)</f>
        <v>0</v>
      </c>
      <c r="AL844" s="260">
        <f>IF(AND(J844&lt;&gt;0,J844&lt;&gt;"Unknown",J844&lt;&gt;"Stopped",J844&lt;&gt;"Not required"),J844/COUNTRY_INFO!D844, 0)</f>
        <v>0</v>
      </c>
      <c r="AM844" s="260">
        <f>IF(AND(P844&lt;&gt;0,P844&lt;&gt;"Unknown",P844&lt;&gt;"Not required"),P844/(COUNTRY_INFO!E844+COUNTRY_INFO!F844), 0)</f>
        <v>0</v>
      </c>
      <c r="AN844" s="260">
        <f>IF(AND(Z844&lt;&gt;0,Z844&lt;&gt;"Unknown",Z844&lt;&gt;"Not required"),IF(COUNTRY_INFO!K844=1,1,IF(COUNTRY_INFO!K844=2,0.5*COUNTRY_INFO!F844/(0.5*COUNTRY_INFO!F844+0.2*COUNTRY_INFO!G844),IF(COUNTRY_INFO!K844=3,COUNTRY_INFO!F844/(COUNTRY_INFO!F844+COUNTRY_INFO!G844)))),0)</f>
        <v>0</v>
      </c>
      <c r="AO844" s="260">
        <f>IF(AND(Z844&lt;&gt;0,Z844&lt;&gt;"Unknown",Z844&lt;&gt;"Not required"),IF(COUNTRY_INFO!K844=1,0,IF(COUNTRY_INFO!K844=2,0.2*COUNTRY_INFO!G844/(0.5*COUNTRY_INFO!F844+0.2*COUNTRY_INFO!G844),IF(COUNTRY_INFO!K844=3,COUNTRY_INFO!G844/(COUNTRY_INFO!F844+COUNTRY_INFO!G844)))),0)</f>
        <v>0</v>
      </c>
      <c r="AP844" s="259">
        <f>MAX(COUNTRY_INFO!D844*AK844*PROFILE!$G$7,COUNTRY_INFO!D844*AL844*PROFILE!$G$7)</f>
        <v>0</v>
      </c>
      <c r="AQ844" s="259">
        <f>MAX(COUNTRY_INFO!D844*AK844*PROFILE!$G$8,COUNTRY_INFO!D844*AL844*PROFILE!$G$8,COUNTRY_INFO!D844*AM844*PROFILE!$G$8)</f>
        <v>0</v>
      </c>
      <c r="AR844" s="259">
        <f>MAX(COUNTRY_INFO!D844*AK844*PROFILE!$G$9,COUNTRY_INFO!D844*AL844*PROFILE!$G$9,COUNTRY_INFO!D844*AM844*PROFILE!$G$9,IF(AND(DISTRICT!Z844&lt;&gt;"Unknown",Z844&lt;&gt;"Not required"),COUNTRY_INFO!O844*DISTRICT!AN844,0))</f>
        <v>0</v>
      </c>
      <c r="AS844" s="259">
        <f>MAX(COUNTRY_INFO!D844*AK844*PROFILE!$G$10,COUNTRY_INFO!D844*AL844*PROFILE!$G$10,IF(AND(DISTRICT!Z844&lt;&gt;"Unknown",Z844&lt;&gt;"Not required"),COUNTRY_INFO!O844*DISTRICT!AO844,0))</f>
        <v>0</v>
      </c>
      <c r="AT844" s="259">
        <f t="shared" si="98"/>
        <v>0</v>
      </c>
      <c r="AU844" s="258">
        <f t="shared" si="93"/>
        <v>0</v>
      </c>
      <c r="AV844" s="259">
        <f>MAX('MDA2'!J844,'T1'!L844,'T2'!J844,T3_R1!K844,T3_R2!K844)</f>
        <v>0</v>
      </c>
      <c r="AW844" s="259">
        <f>MAX('MDA1'!K844,'MDA2'!K844,'MDA3'!I844,'MDA3'!L844,'T1'!M844,'T2'!K844,T3_R1!L844,T3_R2!L844)</f>
        <v>0</v>
      </c>
      <c r="AX844" s="259">
        <f>MAX('MDA1'!L844,'MDA2'!L844,'MDA3'!J844,'MDA3'!M844,'T1'!N844,'T2'!L844,T3_R1!M844,T3_R2!M844)</f>
        <v>0</v>
      </c>
      <c r="AY844" s="259">
        <f t="shared" si="99"/>
        <v>0</v>
      </c>
      <c r="AZ844" s="259">
        <f>MAX('MDA2'!J844,T844)</f>
        <v>0</v>
      </c>
      <c r="BA844" s="259">
        <f>MAX('MDA1'!K844,'MDA2'!K844,'MDA3'!I844,'MDA3'!L844,V844,AD844)</f>
        <v>0</v>
      </c>
      <c r="BB844" s="259">
        <f>MAX('MDA1'!L844,'MDA2'!L844,'MDA3'!J844,'MDA3'!M844,AF844)</f>
        <v>0</v>
      </c>
      <c r="BC844" s="259">
        <f t="shared" si="94"/>
        <v>0</v>
      </c>
      <c r="BD844" s="260">
        <f t="shared" si="95"/>
        <v>0</v>
      </c>
    </row>
    <row r="845" spans="1:56" x14ac:dyDescent="0.2">
      <c r="A845" s="10" t="str">
        <f>IF(COUNTRY_INFO!A845=0," ",COUNTRY_INFO!A845)</f>
        <v>Ethiopia</v>
      </c>
      <c r="B845" s="10" t="str">
        <f>IF(COUNTRY_INFO!B845=0," ",COUNTRY_INFO!B845)</f>
        <v>SomaliShabele</v>
      </c>
      <c r="C845" s="87" t="str">
        <f>IF(COUNTRY_INFO!C845=0," ",COUNTRY_INFO!C845)</f>
        <v>Adadle</v>
      </c>
      <c r="D845" s="67">
        <f>COUNTRY_INFO!L845</f>
        <v>0</v>
      </c>
      <c r="E845" s="61"/>
      <c r="F845" s="61"/>
      <c r="G845" s="11">
        <f>MAX('MDA1'!M845,'MDA2'!M845)</f>
        <v>0</v>
      </c>
      <c r="H845" s="11">
        <f>IF(AND(COUNTRY_INFO!H845&gt;0,COUNTRY_INFO!H845&lt;4),IF(D845&gt;MAX('MDA1'!M845,'MDA2'!M845),MAX('MDA1'!M845,'MDA2'!M845),D845),0)</f>
        <v>0</v>
      </c>
      <c r="I845" s="73">
        <f>IF(AND(COUNTRY_INFO!H845&gt;0,COUNTRY_INFO!H845&lt;4), IF(G845/D845*100&lt;&gt;0, IF(G845/D845*100&gt;100,100,G845/D845*100), "-"),0)</f>
        <v>0</v>
      </c>
      <c r="J845" s="67" t="str">
        <f>COUNTRY_INFO!M845</f>
        <v>Unknown</v>
      </c>
      <c r="K845" s="61"/>
      <c r="L845" s="61"/>
      <c r="M845" s="11">
        <f>MAX('MDA1'!M845,MAX('MDA3'!I845,'MDA3'!L845)+MAX('MDA3'!J845,'MDA3'!M845))</f>
        <v>0</v>
      </c>
      <c r="N845" s="11">
        <f>IF(AND(COUNTRY_INFO!I845&gt;0,COUNTRY_INFO!I845&lt;4),IF(J845&gt;MAX('MDA1'!M845,MAX('MDA3'!I845,'MDA3'!L845)+MAX('MDA3'!J845,'MDA3'!M845)),MAX('MDA1'!M845,MAX('MDA3'!I845,'MDA3'!L845)+MAX('MDA3'!J845,'MDA3'!M845)),J845),0)</f>
        <v>0</v>
      </c>
      <c r="O845" s="73">
        <f>IF(AND(COUNTRY_INFO!I845&gt;0,COUNTRY_INFO!I845&lt;4), IF(M845/J845*100&lt;&gt;0, IF(M845/J845*100&gt;100,100,M845/J845*100), "-"),0)</f>
        <v>0</v>
      </c>
      <c r="P845" s="67">
        <f>COUNTRY_INFO!N845</f>
        <v>32403</v>
      </c>
      <c r="Q845" s="61"/>
      <c r="R845" s="61"/>
      <c r="S845" s="11">
        <f>SUM(MAX('MDA2'!J845, 'T1'!L845, MAX(T3_R1!K845, T3_R2!K845)), MAX('MDA1'!K845, 'MDA2'!K845, 'T1'!M845, MAX(T3_R1!L845, T3_R2!L845)), MAX('MDA1'!L845, 'MDA2'!L845, 'T1'!N845, MAX(T3_R1!M845, T3_R2!M845)))</f>
        <v>34501</v>
      </c>
      <c r="T845" s="11">
        <f>IF(AND(COUNTRY_INFO!J845&gt;1,COUNTRY_INFO!J845&lt;4),IF(COUNTRY_INFO!E845&gt;MAX('MDA2'!J845,'T1'!L845,MAX(T3_R1!K845,T3_R2!K845)),MAX('MDA2'!J845,'T1'!L845,MAX(T3_R1!K845,T3_R2!K845)),COUNTRY_INFO!E845),0)</f>
        <v>0</v>
      </c>
      <c r="U845" s="217" t="str">
        <f>IF(AND(COUNTRY_INFO!J845&gt;1,COUNTRY_INFO!J845&lt;4), IF(T845/COUNTRY_INFO!E845*100&lt;&gt;0, IF(T845/COUNTRY_INFO!E845*100&gt;100,100,T845/COUNTRY_INFO!E845*100), "-"),0)</f>
        <v>-</v>
      </c>
      <c r="V845" s="11">
        <f>IF(AND(COUNTRY_INFO!J845&gt;1,COUNTRY_INFO!J845&lt;4),IF(COUNTRY_INFO!F845&gt;MAX('MDA1'!K845,'MDA2'!K845,'T1'!M845,MAX(T3_R1!L845,T3_R2!L845)),MAX('MDA1'!K845,'MDA2'!K845,'T1'!M845,MAX(T3_R1!L845,T3_R2!L845)),COUNTRY_INFO!F845),0)</f>
        <v>24971</v>
      </c>
      <c r="W845" s="217">
        <f>IF(AND(COUNTRY_INFO!J845&gt;1,COUNTRY_INFO!J845&lt;4), IF(V845/COUNTRY_INFO!F845*100&lt;&gt;0, IF(V845/COUNTRY_INFO!F845*100&gt;100,100,V845/COUNTRY_INFO!F845*100), "-"),0)</f>
        <v>100</v>
      </c>
      <c r="X845" s="11">
        <f t="shared" si="96"/>
        <v>24971</v>
      </c>
      <c r="Y845" s="73">
        <f>IF(AND(COUNTRY_INFO!J845&gt;1,COUNTRY_INFO!J845&lt;4), IF(S845/P845*100&lt;&gt;0, IF(X845/P845*100&gt;100,100,X845/P845*100), "-"),0)</f>
        <v>77.063852112458719</v>
      </c>
      <c r="Z845" s="67">
        <f>COUNTRY_INFO!O845</f>
        <v>20697.7</v>
      </c>
      <c r="AA845" s="61"/>
      <c r="AB845" s="61"/>
      <c r="AC845" s="11">
        <f>MAX('T1'!L845,'T2'!J845)+MAX('T1'!M845,'T2'!K845)+MAX('T1'!N845,'T2'!L845)</f>
        <v>23634</v>
      </c>
      <c r="AD845" s="11">
        <f>IF(COUNTRY_INFO!K845=1,IF(COUNTRY_INFO!F845*0.33&gt;MAX('T1'!M845,'T2'!K845),MAX('T1'!M845,'T2'!K845),COUNTRY_INFO!F845*0.33),IF(COUNTRY_INFO!K845=2,IF(COUNTRY_INFO!F845*0.5&gt;MAX('T1'!M845,'T2'!K845),MAX('T1'!M845,'T2'!K845),COUNTRY_INFO!F845*0.5),IF(COUNTRY_INFO!K845=3,IF(COUNTRY_INFO!F845&gt;MAX('T1'!M845,'T2'!K845),MAX('T1'!M845,'T2'!K845),COUNTRY_INFO!F845),0)))</f>
        <v>12485.5</v>
      </c>
      <c r="AE845" s="217">
        <f>IF(AND(COUNTRY_INFO!K845&gt;0,COUNTRY_INFO!K845&lt;4),IF(Z845&gt;0,IF(COUNTRY_INFO!K845=1, AD845/(COUNTRY_INFO!F845*0.33)*100, IF(COUNTRY_INFO!K845=2, AD845/(COUNTRY_INFO!F845*0.5)*100, IF(COUNTRY_INFO!K845=3, AD845/COUNTRY_INFO!F845*100))),"-"),0)</f>
        <v>100</v>
      </c>
      <c r="AF845" s="11">
        <f>IF(COUNTRY_INFO!K845=2,IF(COUNTRY_INFO!G845*0.2&gt;MAX('T1'!N845,'T2'!L845),MAX('T1'!N845,'T2'!L845),COUNTRY_INFO!G845*0.2),IF(COUNTRY_INFO!K845=3,IF(COUNTRY_INFO!G845&gt;MAX('T1'!N845,'T2'!L845),MAX('T1'!N845,'T2'!L845),COUNTRY_INFO!G845),0))</f>
        <v>0</v>
      </c>
      <c r="AG845" s="217">
        <f>IF(AND(COUNTRY_INFO!K845&gt;0,COUNTRY_INFO!K845&lt;4),IF(Z845&gt;0,IF(COUNTRY_INFO!K845=1, 0, IF(COUNTRY_INFO!K845=2, AF845/(COUNTRY_INFO!G845*0.2)*100, IF(COUNTRY_INFO!K845=3, AF845/COUNTRY_INFO!G845*100))),"-"),0)</f>
        <v>0</v>
      </c>
      <c r="AH845" s="11">
        <f t="shared" si="97"/>
        <v>12485.5</v>
      </c>
      <c r="AI845" s="73">
        <f>IF(AND(COUNTRY_INFO!K845&gt;0,COUNTRY_INFO!K845&lt;4), IF(AC845/Z845*100&lt;&gt;0, IF(AH845/Z845*100&gt;100,100,AH845/Z845*100), "-"),0)</f>
        <v>60.32312769051633</v>
      </c>
      <c r="AJ845" s="261"/>
      <c r="AK845" s="260">
        <f>IF(AND(D845&lt;&gt;0, D845&lt;&gt;"Unknown",D845&lt;&gt;"Stopped",D845&lt;&gt;"Not required"),D845/COUNTRY_INFO!D845, 0)</f>
        <v>0</v>
      </c>
      <c r="AL845" s="260">
        <f>IF(AND(J845&lt;&gt;0,J845&lt;&gt;"Unknown",J845&lt;&gt;"Stopped",J845&lt;&gt;"Not required"),J845/COUNTRY_INFO!D845, 0)</f>
        <v>0</v>
      </c>
      <c r="AM845" s="260">
        <f>IF(AND(P845&lt;&gt;0,P845&lt;&gt;"Unknown",P845&lt;&gt;"Not required"),P845/(COUNTRY_INFO!E845+COUNTRY_INFO!F845), 0)</f>
        <v>1</v>
      </c>
      <c r="AN845" s="260">
        <f>IF(AND(Z845&lt;&gt;0,Z845&lt;&gt;"Unknown",Z845&lt;&gt;"Not required"),IF(COUNTRY_INFO!K845=1,1,IF(COUNTRY_INFO!K845=2,0.5*COUNTRY_INFO!F845/(0.5*COUNTRY_INFO!F845+0.2*COUNTRY_INFO!G845),IF(COUNTRY_INFO!K845=3,COUNTRY_INFO!F845/(COUNTRY_INFO!F845+COUNTRY_INFO!G845)))),0)</f>
        <v>0.60323127690516332</v>
      </c>
      <c r="AO845" s="260">
        <f>IF(AND(Z845&lt;&gt;0,Z845&lt;&gt;"Unknown",Z845&lt;&gt;"Not required"),IF(COUNTRY_INFO!K845=1,0,IF(COUNTRY_INFO!K845=2,0.2*COUNTRY_INFO!G845/(0.5*COUNTRY_INFO!F845+0.2*COUNTRY_INFO!G845),IF(COUNTRY_INFO!K845=3,COUNTRY_INFO!G845/(COUNTRY_INFO!F845+COUNTRY_INFO!G845)))),0)</f>
        <v>0.39676872309483663</v>
      </c>
      <c r="AP845" s="259">
        <f>MAX(COUNTRY_INFO!D845*AK845*PROFILE!$G$7,COUNTRY_INFO!D845*AL845*PROFILE!$G$7)</f>
        <v>0</v>
      </c>
      <c r="AQ845" s="259">
        <f>MAX(COUNTRY_INFO!D845*AK845*PROFILE!$G$8,COUNTRY_INFO!D845*AL845*PROFILE!$G$8,COUNTRY_INFO!D845*AM845*PROFILE!$G$8)</f>
        <v>10759.870707511516</v>
      </c>
      <c r="AR845" s="259">
        <f>MAX(COUNTRY_INFO!D845*AK845*PROFILE!$G$9,COUNTRY_INFO!D845*AL845*PROFILE!$G$9,COUNTRY_INFO!D845*AM845*PROFILE!$G$9,IF(AND(DISTRICT!Z845&lt;&gt;"Unknown",Z845&lt;&gt;"Not required"),COUNTRY_INFO!O845*DISTRICT!AN845,0))</f>
        <v>22345.105619578422</v>
      </c>
      <c r="AS845" s="259">
        <f>MAX(COUNTRY_INFO!D845*AK845*PROFILE!$G$10,COUNTRY_INFO!D845*AL845*PROFILE!$G$10,IF(AND(DISTRICT!Z845&lt;&gt;"Unknown",Z845&lt;&gt;"Not required"),COUNTRY_INFO!O845*DISTRICT!AO845,0))</f>
        <v>8212.2000000000007</v>
      </c>
      <c r="AT845" s="259">
        <f t="shared" si="98"/>
        <v>41317.176327089939</v>
      </c>
      <c r="AU845" s="258" t="str">
        <f t="shared" si="93"/>
        <v>Y</v>
      </c>
      <c r="AV845" s="259">
        <f>MAX('MDA2'!J845,'T1'!L845,'T2'!J845,T3_R1!K845,T3_R2!K845)</f>
        <v>0</v>
      </c>
      <c r="AW845" s="259">
        <f>MAX('MDA1'!K845,'MDA2'!K845,'MDA3'!I845,'MDA3'!L845,'T1'!M845,'T2'!K845,T3_R1!L845,T3_R2!L845)</f>
        <v>34501</v>
      </c>
      <c r="AX845" s="259">
        <f>MAX('MDA1'!L845,'MDA2'!L845,'MDA3'!J845,'MDA3'!M845,'T1'!N845,'T2'!L845,T3_R1!M845,T3_R2!M845)</f>
        <v>0</v>
      </c>
      <c r="AY845" s="259">
        <f t="shared" si="99"/>
        <v>34501</v>
      </c>
      <c r="AZ845" s="259">
        <f>MAX('MDA2'!J845,T845)</f>
        <v>0</v>
      </c>
      <c r="BA845" s="259">
        <f>MAX('MDA1'!K845,'MDA2'!K845,'MDA3'!I845,'MDA3'!L845,V845,AD845)</f>
        <v>24971</v>
      </c>
      <c r="BB845" s="259">
        <f>MAX('MDA1'!L845,'MDA2'!L845,'MDA3'!J845,'MDA3'!M845,AF845)</f>
        <v>0</v>
      </c>
      <c r="BC845" s="259">
        <f t="shared" si="94"/>
        <v>24971</v>
      </c>
      <c r="BD845" s="260">
        <f t="shared" si="95"/>
        <v>60.437334348106361</v>
      </c>
    </row>
    <row r="846" spans="1:56" x14ac:dyDescent="0.2">
      <c r="A846" s="10" t="str">
        <f>IF(COUNTRY_INFO!A846=0," ",COUNTRY_INFO!A846)</f>
        <v>Ethiopia</v>
      </c>
      <c r="B846" s="10" t="str">
        <f>IF(COUNTRY_INFO!B846=0," ",COUNTRY_INFO!B846)</f>
        <v>SomaliShabele</v>
      </c>
      <c r="C846" s="87" t="str">
        <f>IF(COUNTRY_INFO!C846=0," ",COUNTRY_INFO!C846)</f>
        <v>Beraano</v>
      </c>
      <c r="D846" s="67">
        <f>COUNTRY_INFO!L846</f>
        <v>0</v>
      </c>
      <c r="E846" s="61"/>
      <c r="F846" s="61"/>
      <c r="G846" s="11">
        <f>MAX('MDA1'!M846,'MDA2'!M846)</f>
        <v>0</v>
      </c>
      <c r="H846" s="11">
        <f>IF(AND(COUNTRY_INFO!H846&gt;0,COUNTRY_INFO!H846&lt;4),IF(D846&gt;MAX('MDA1'!M846,'MDA2'!M846),MAX('MDA1'!M846,'MDA2'!M846),D846),0)</f>
        <v>0</v>
      </c>
      <c r="I846" s="73">
        <f>IF(AND(COUNTRY_INFO!H846&gt;0,COUNTRY_INFO!H846&lt;4), IF(G846/D846*100&lt;&gt;0, IF(G846/D846*100&gt;100,100,G846/D846*100), "-"),0)</f>
        <v>0</v>
      </c>
      <c r="J846" s="67" t="str">
        <f>COUNTRY_INFO!M846</f>
        <v>Unknown</v>
      </c>
      <c r="K846" s="61"/>
      <c r="L846" s="61"/>
      <c r="M846" s="11">
        <f>MAX('MDA1'!M846,MAX('MDA3'!I846,'MDA3'!L846)+MAX('MDA3'!J846,'MDA3'!M846))</f>
        <v>0</v>
      </c>
      <c r="N846" s="11">
        <f>IF(AND(COUNTRY_INFO!I846&gt;0,COUNTRY_INFO!I846&lt;4),IF(J846&gt;MAX('MDA1'!M846,MAX('MDA3'!I846,'MDA3'!L846)+MAX('MDA3'!J846,'MDA3'!M846)),MAX('MDA1'!M846,MAX('MDA3'!I846,'MDA3'!L846)+MAX('MDA3'!J846,'MDA3'!M846)),J846),0)</f>
        <v>0</v>
      </c>
      <c r="O846" s="73">
        <f>IF(AND(COUNTRY_INFO!I846&gt;0,COUNTRY_INFO!I846&lt;4), IF(M846/J846*100&lt;&gt;0, IF(M846/J846*100&gt;100,100,M846/J846*100), "-"),0)</f>
        <v>0</v>
      </c>
      <c r="P846" s="67" t="str">
        <f>COUNTRY_INFO!N846</f>
        <v>Unknown</v>
      </c>
      <c r="Q846" s="61"/>
      <c r="R846" s="61"/>
      <c r="S846" s="11">
        <f>SUM(MAX('MDA2'!J846, 'T1'!L846, MAX(T3_R1!K846, T3_R2!K846)), MAX('MDA1'!K846, 'MDA2'!K846, 'T1'!M846, MAX(T3_R1!L846, T3_R2!L846)), MAX('MDA1'!L846, 'MDA2'!L846, 'T1'!N846, MAX(T3_R1!M846, T3_R2!M846)))</f>
        <v>0</v>
      </c>
      <c r="T846" s="11">
        <f>IF(AND(COUNTRY_INFO!J846&gt;1,COUNTRY_INFO!J846&lt;4),IF(COUNTRY_INFO!E846&gt;MAX('MDA2'!J846,'T1'!L846,MAX(T3_R1!K846,T3_R2!K846)),MAX('MDA2'!J846,'T1'!L846,MAX(T3_R1!K846,T3_R2!K846)),COUNTRY_INFO!E846),0)</f>
        <v>0</v>
      </c>
      <c r="U846" s="217">
        <f>IF(AND(COUNTRY_INFO!J846&gt;1,COUNTRY_INFO!J846&lt;4), IF(T846/COUNTRY_INFO!E846*100&lt;&gt;0, IF(T846/COUNTRY_INFO!E846*100&gt;100,100,T846/COUNTRY_INFO!E846*100), "-"),0)</f>
        <v>0</v>
      </c>
      <c r="V846" s="11">
        <f>IF(AND(COUNTRY_INFO!J846&gt;1,COUNTRY_INFO!J846&lt;4),IF(COUNTRY_INFO!F846&gt;MAX('MDA1'!K846,'MDA2'!K846,'T1'!M846,MAX(T3_R1!L846,T3_R2!L846)),MAX('MDA1'!K846,'MDA2'!K846,'T1'!M846,MAX(T3_R1!L846,T3_R2!L846)),COUNTRY_INFO!F846),0)</f>
        <v>0</v>
      </c>
      <c r="W846" s="217">
        <f>IF(AND(COUNTRY_INFO!J846&gt;1,COUNTRY_INFO!J846&lt;4), IF(V846/COUNTRY_INFO!F846*100&lt;&gt;0, IF(V846/COUNTRY_INFO!F846*100&gt;100,100,V846/COUNTRY_INFO!F846*100), "-"),0)</f>
        <v>0</v>
      </c>
      <c r="X846" s="11">
        <f t="shared" si="96"/>
        <v>0</v>
      </c>
      <c r="Y846" s="73">
        <f>IF(AND(COUNTRY_INFO!J846&gt;1,COUNTRY_INFO!J846&lt;4), IF(S846/P846*100&lt;&gt;0, IF(X846/P846*100&gt;100,100,X846/P846*100), "-"),0)</f>
        <v>0</v>
      </c>
      <c r="Z846" s="67" t="str">
        <f>COUNTRY_INFO!O846</f>
        <v>Unknown</v>
      </c>
      <c r="AA846" s="61"/>
      <c r="AB846" s="61"/>
      <c r="AC846" s="11">
        <f>MAX('T1'!L846,'T2'!J846)+MAX('T1'!M846,'T2'!K846)+MAX('T1'!N846,'T2'!L846)</f>
        <v>0</v>
      </c>
      <c r="AD846" s="11">
        <f>IF(COUNTRY_INFO!K846=1,IF(COUNTRY_INFO!F846*0.33&gt;MAX('T1'!M846,'T2'!K846),MAX('T1'!M846,'T2'!K846),COUNTRY_INFO!F846*0.33),IF(COUNTRY_INFO!K846=2,IF(COUNTRY_INFO!F846*0.5&gt;MAX('T1'!M846,'T2'!K846),MAX('T1'!M846,'T2'!K846),COUNTRY_INFO!F846*0.5),IF(COUNTRY_INFO!K846=3,IF(COUNTRY_INFO!F846&gt;MAX('T1'!M846,'T2'!K846),MAX('T1'!M846,'T2'!K846),COUNTRY_INFO!F846),0)))</f>
        <v>0</v>
      </c>
      <c r="AE846" s="217">
        <f>IF(AND(COUNTRY_INFO!K846&gt;0,COUNTRY_INFO!K846&lt;4),IF(Z846&gt;0,IF(COUNTRY_INFO!K846=1, AD846/(COUNTRY_INFO!F846*0.33)*100, IF(COUNTRY_INFO!K846=2, AD846/(COUNTRY_INFO!F846*0.5)*100, IF(COUNTRY_INFO!K846=3, AD846/COUNTRY_INFO!F846*100))),"-"),0)</f>
        <v>0</v>
      </c>
      <c r="AF846" s="11">
        <f>IF(COUNTRY_INFO!K846=2,IF(COUNTRY_INFO!G846*0.2&gt;MAX('T1'!N846,'T2'!L846),MAX('T1'!N846,'T2'!L846),COUNTRY_INFO!G846*0.2),IF(COUNTRY_INFO!K846=3,IF(COUNTRY_INFO!G846&gt;MAX('T1'!N846,'T2'!L846),MAX('T1'!N846,'T2'!L846),COUNTRY_INFO!G846),0))</f>
        <v>0</v>
      </c>
      <c r="AG846" s="217">
        <f>IF(AND(COUNTRY_INFO!K846&gt;0,COUNTRY_INFO!K846&lt;4),IF(Z846&gt;0,IF(COUNTRY_INFO!K846=1, 0, IF(COUNTRY_INFO!K846=2, AF846/(COUNTRY_INFO!G846*0.2)*100, IF(COUNTRY_INFO!K846=3, AF846/COUNTRY_INFO!G846*100))),"-"),0)</f>
        <v>0</v>
      </c>
      <c r="AH846" s="11">
        <f t="shared" si="97"/>
        <v>0</v>
      </c>
      <c r="AI846" s="73">
        <f>IF(AND(COUNTRY_INFO!K846&gt;0,COUNTRY_INFO!K846&lt;4), IF(AC846/Z846*100&lt;&gt;0, IF(AH846/Z846*100&gt;100,100,AH846/Z846*100), "-"),0)</f>
        <v>0</v>
      </c>
      <c r="AJ846" s="261"/>
      <c r="AK846" s="260">
        <f>IF(AND(D846&lt;&gt;0, D846&lt;&gt;"Unknown",D846&lt;&gt;"Stopped",D846&lt;&gt;"Not required"),D846/COUNTRY_INFO!D846, 0)</f>
        <v>0</v>
      </c>
      <c r="AL846" s="260">
        <f>IF(AND(J846&lt;&gt;0,J846&lt;&gt;"Unknown",J846&lt;&gt;"Stopped",J846&lt;&gt;"Not required"),J846/COUNTRY_INFO!D846, 0)</f>
        <v>0</v>
      </c>
      <c r="AM846" s="260">
        <f>IF(AND(P846&lt;&gt;0,P846&lt;&gt;"Unknown",P846&lt;&gt;"Not required"),P846/(COUNTRY_INFO!E846+COUNTRY_INFO!F846), 0)</f>
        <v>0</v>
      </c>
      <c r="AN846" s="260">
        <f>IF(AND(Z846&lt;&gt;0,Z846&lt;&gt;"Unknown",Z846&lt;&gt;"Not required"),IF(COUNTRY_INFO!K846=1,1,IF(COUNTRY_INFO!K846=2,0.5*COUNTRY_INFO!F846/(0.5*COUNTRY_INFO!F846+0.2*COUNTRY_INFO!G846),IF(COUNTRY_INFO!K846=3,COUNTRY_INFO!F846/(COUNTRY_INFO!F846+COUNTRY_INFO!G846)))),0)</f>
        <v>0</v>
      </c>
      <c r="AO846" s="260">
        <f>IF(AND(Z846&lt;&gt;0,Z846&lt;&gt;"Unknown",Z846&lt;&gt;"Not required"),IF(COUNTRY_INFO!K846=1,0,IF(COUNTRY_INFO!K846=2,0.2*COUNTRY_INFO!G846/(0.5*COUNTRY_INFO!F846+0.2*COUNTRY_INFO!G846),IF(COUNTRY_INFO!K846=3,COUNTRY_INFO!G846/(COUNTRY_INFO!F846+COUNTRY_INFO!G846)))),0)</f>
        <v>0</v>
      </c>
      <c r="AP846" s="259">
        <f>MAX(COUNTRY_INFO!D846*AK846*PROFILE!$G$7,COUNTRY_INFO!D846*AL846*PROFILE!$G$7)</f>
        <v>0</v>
      </c>
      <c r="AQ846" s="259">
        <f>MAX(COUNTRY_INFO!D846*AK846*PROFILE!$G$8,COUNTRY_INFO!D846*AL846*PROFILE!$G$8,COUNTRY_INFO!D846*AM846*PROFILE!$G$8)</f>
        <v>0</v>
      </c>
      <c r="AR846" s="259">
        <f>MAX(COUNTRY_INFO!D846*AK846*PROFILE!$G$9,COUNTRY_INFO!D846*AL846*PROFILE!$G$9,COUNTRY_INFO!D846*AM846*PROFILE!$G$9,IF(AND(DISTRICT!Z846&lt;&gt;"Unknown",Z846&lt;&gt;"Not required"),COUNTRY_INFO!O846*DISTRICT!AN846,0))</f>
        <v>0</v>
      </c>
      <c r="AS846" s="259">
        <f>MAX(COUNTRY_INFO!D846*AK846*PROFILE!$G$10,COUNTRY_INFO!D846*AL846*PROFILE!$G$10,IF(AND(DISTRICT!Z846&lt;&gt;"Unknown",Z846&lt;&gt;"Not required"),COUNTRY_INFO!O846*DISTRICT!AO846,0))</f>
        <v>0</v>
      </c>
      <c r="AT846" s="259">
        <f t="shared" si="98"/>
        <v>0</v>
      </c>
      <c r="AU846" s="258">
        <f t="shared" si="93"/>
        <v>0</v>
      </c>
      <c r="AV846" s="259">
        <f>MAX('MDA2'!J846,'T1'!L846,'T2'!J846,T3_R1!K846,T3_R2!K846)</f>
        <v>0</v>
      </c>
      <c r="AW846" s="259">
        <f>MAX('MDA1'!K846,'MDA2'!K846,'MDA3'!I846,'MDA3'!L846,'T1'!M846,'T2'!K846,T3_R1!L846,T3_R2!L846)</f>
        <v>0</v>
      </c>
      <c r="AX846" s="259">
        <f>MAX('MDA1'!L846,'MDA2'!L846,'MDA3'!J846,'MDA3'!M846,'T1'!N846,'T2'!L846,T3_R1!M846,T3_R2!M846)</f>
        <v>0</v>
      </c>
      <c r="AY846" s="259">
        <f t="shared" si="99"/>
        <v>0</v>
      </c>
      <c r="AZ846" s="259">
        <f>MAX('MDA2'!J846,T846)</f>
        <v>0</v>
      </c>
      <c r="BA846" s="259">
        <f>MAX('MDA1'!K846,'MDA2'!K846,'MDA3'!I846,'MDA3'!L846,V846,AD846)</f>
        <v>0</v>
      </c>
      <c r="BB846" s="259">
        <f>MAX('MDA1'!L846,'MDA2'!L846,'MDA3'!J846,'MDA3'!M846,AF846)</f>
        <v>0</v>
      </c>
      <c r="BC846" s="259">
        <f t="shared" si="94"/>
        <v>0</v>
      </c>
      <c r="BD846" s="260">
        <f t="shared" si="95"/>
        <v>0</v>
      </c>
    </row>
    <row r="847" spans="1:56" x14ac:dyDescent="0.2">
      <c r="A847" s="10" t="str">
        <f>IF(COUNTRY_INFO!A847=0," ",COUNTRY_INFO!A847)</f>
        <v>Ethiopia</v>
      </c>
      <c r="B847" s="10" t="str">
        <f>IF(COUNTRY_INFO!B847=0," ",COUNTRY_INFO!B847)</f>
        <v>SomaliShabele</v>
      </c>
      <c r="C847" s="87" t="str">
        <f>IF(COUNTRY_INFO!C847=0," ",COUNTRY_INFO!C847)</f>
        <v>Ceelwyane</v>
      </c>
      <c r="D847" s="67">
        <f>COUNTRY_INFO!L847</f>
        <v>0</v>
      </c>
      <c r="E847" s="61"/>
      <c r="F847" s="61"/>
      <c r="G847" s="11">
        <f>MAX('MDA1'!M847,'MDA2'!M847)</f>
        <v>0</v>
      </c>
      <c r="H847" s="11">
        <f>IF(AND(COUNTRY_INFO!H847&gt;0,COUNTRY_INFO!H847&lt;4),IF(D847&gt;MAX('MDA1'!M847,'MDA2'!M847),MAX('MDA1'!M847,'MDA2'!M847),D847),0)</f>
        <v>0</v>
      </c>
      <c r="I847" s="73">
        <f>IF(AND(COUNTRY_INFO!H847&gt;0,COUNTRY_INFO!H847&lt;4), IF(G847/D847*100&lt;&gt;0, IF(G847/D847*100&gt;100,100,G847/D847*100), "-"),0)</f>
        <v>0</v>
      </c>
      <c r="J847" s="67" t="str">
        <f>COUNTRY_INFO!M847</f>
        <v>Unknown</v>
      </c>
      <c r="K847" s="61"/>
      <c r="L847" s="61"/>
      <c r="M847" s="11">
        <f>MAX('MDA1'!M847,MAX('MDA3'!I847,'MDA3'!L847)+MAX('MDA3'!J847,'MDA3'!M847))</f>
        <v>0</v>
      </c>
      <c r="N847" s="11">
        <f>IF(AND(COUNTRY_INFO!I847&gt;0,COUNTRY_INFO!I847&lt;4),IF(J847&gt;MAX('MDA1'!M847,MAX('MDA3'!I847,'MDA3'!L847)+MAX('MDA3'!J847,'MDA3'!M847)),MAX('MDA1'!M847,MAX('MDA3'!I847,'MDA3'!L847)+MAX('MDA3'!J847,'MDA3'!M847)),J847),0)</f>
        <v>0</v>
      </c>
      <c r="O847" s="73">
        <f>IF(AND(COUNTRY_INFO!I847&gt;0,COUNTRY_INFO!I847&lt;4), IF(M847/J847*100&lt;&gt;0, IF(M847/J847*100&gt;100,100,M847/J847*100), "-"),0)</f>
        <v>0</v>
      </c>
      <c r="P847" s="67" t="str">
        <f>COUNTRY_INFO!N847</f>
        <v>Unknown</v>
      </c>
      <c r="Q847" s="61"/>
      <c r="R847" s="61"/>
      <c r="S847" s="11">
        <f>SUM(MAX('MDA2'!J847, 'T1'!L847, MAX(T3_R1!K847, T3_R2!K847)), MAX('MDA1'!K847, 'MDA2'!K847, 'T1'!M847, MAX(T3_R1!L847, T3_R2!L847)), MAX('MDA1'!L847, 'MDA2'!L847, 'T1'!N847, MAX(T3_R1!M847, T3_R2!M847)))</f>
        <v>0</v>
      </c>
      <c r="T847" s="11">
        <f>IF(AND(COUNTRY_INFO!J847&gt;1,COUNTRY_INFO!J847&lt;4),IF(COUNTRY_INFO!E847&gt;MAX('MDA2'!J847,'T1'!L847,MAX(T3_R1!K847,T3_R2!K847)),MAX('MDA2'!J847,'T1'!L847,MAX(T3_R1!K847,T3_R2!K847)),COUNTRY_INFO!E847),0)</f>
        <v>0</v>
      </c>
      <c r="U847" s="217">
        <f>IF(AND(COUNTRY_INFO!J847&gt;1,COUNTRY_INFO!J847&lt;4), IF(T847/COUNTRY_INFO!E847*100&lt;&gt;0, IF(T847/COUNTRY_INFO!E847*100&gt;100,100,T847/COUNTRY_INFO!E847*100), "-"),0)</f>
        <v>0</v>
      </c>
      <c r="V847" s="11">
        <f>IF(AND(COUNTRY_INFO!J847&gt;1,COUNTRY_INFO!J847&lt;4),IF(COUNTRY_INFO!F847&gt;MAX('MDA1'!K847,'MDA2'!K847,'T1'!M847,MAX(T3_R1!L847,T3_R2!L847)),MAX('MDA1'!K847,'MDA2'!K847,'T1'!M847,MAX(T3_R1!L847,T3_R2!L847)),COUNTRY_INFO!F847),0)</f>
        <v>0</v>
      </c>
      <c r="W847" s="217">
        <f>IF(AND(COUNTRY_INFO!J847&gt;1,COUNTRY_INFO!J847&lt;4), IF(V847/COUNTRY_INFO!F847*100&lt;&gt;0, IF(V847/COUNTRY_INFO!F847*100&gt;100,100,V847/COUNTRY_INFO!F847*100), "-"),0)</f>
        <v>0</v>
      </c>
      <c r="X847" s="11">
        <f t="shared" si="96"/>
        <v>0</v>
      </c>
      <c r="Y847" s="73">
        <f>IF(AND(COUNTRY_INFO!J847&gt;1,COUNTRY_INFO!J847&lt;4), IF(S847/P847*100&lt;&gt;0, IF(X847/P847*100&gt;100,100,X847/P847*100), "-"),0)</f>
        <v>0</v>
      </c>
      <c r="Z847" s="67" t="str">
        <f>COUNTRY_INFO!O847</f>
        <v>Unknown</v>
      </c>
      <c r="AA847" s="61"/>
      <c r="AB847" s="61"/>
      <c r="AC847" s="11">
        <f>MAX('T1'!L847,'T2'!J847)+MAX('T1'!M847,'T2'!K847)+MAX('T1'!N847,'T2'!L847)</f>
        <v>0</v>
      </c>
      <c r="AD847" s="11">
        <f>IF(COUNTRY_INFO!K847=1,IF(COUNTRY_INFO!F847*0.33&gt;MAX('T1'!M847,'T2'!K847),MAX('T1'!M847,'T2'!K847),COUNTRY_INFO!F847*0.33),IF(COUNTRY_INFO!K847=2,IF(COUNTRY_INFO!F847*0.5&gt;MAX('T1'!M847,'T2'!K847),MAX('T1'!M847,'T2'!K847),COUNTRY_INFO!F847*0.5),IF(COUNTRY_INFO!K847=3,IF(COUNTRY_INFO!F847&gt;MAX('T1'!M847,'T2'!K847),MAX('T1'!M847,'T2'!K847),COUNTRY_INFO!F847),0)))</f>
        <v>0</v>
      </c>
      <c r="AE847" s="217">
        <f>IF(AND(COUNTRY_INFO!K847&gt;0,COUNTRY_INFO!K847&lt;4),IF(Z847&gt;0,IF(COUNTRY_INFO!K847=1, AD847/(COUNTRY_INFO!F847*0.33)*100, IF(COUNTRY_INFO!K847=2, AD847/(COUNTRY_INFO!F847*0.5)*100, IF(COUNTRY_INFO!K847=3, AD847/COUNTRY_INFO!F847*100))),"-"),0)</f>
        <v>0</v>
      </c>
      <c r="AF847" s="11">
        <f>IF(COUNTRY_INFO!K847=2,IF(COUNTRY_INFO!G847*0.2&gt;MAX('T1'!N847,'T2'!L847),MAX('T1'!N847,'T2'!L847),COUNTRY_INFO!G847*0.2),IF(COUNTRY_INFO!K847=3,IF(COUNTRY_INFO!G847&gt;MAX('T1'!N847,'T2'!L847),MAX('T1'!N847,'T2'!L847),COUNTRY_INFO!G847),0))</f>
        <v>0</v>
      </c>
      <c r="AG847" s="217">
        <f>IF(AND(COUNTRY_INFO!K847&gt;0,COUNTRY_INFO!K847&lt;4),IF(Z847&gt;0,IF(COUNTRY_INFO!K847=1, 0, IF(COUNTRY_INFO!K847=2, AF847/(COUNTRY_INFO!G847*0.2)*100, IF(COUNTRY_INFO!K847=3, AF847/COUNTRY_INFO!G847*100))),"-"),0)</f>
        <v>0</v>
      </c>
      <c r="AH847" s="11">
        <f t="shared" si="97"/>
        <v>0</v>
      </c>
      <c r="AI847" s="73">
        <f>IF(AND(COUNTRY_INFO!K847&gt;0,COUNTRY_INFO!K847&lt;4), IF(AC847/Z847*100&lt;&gt;0, IF(AH847/Z847*100&gt;100,100,AH847/Z847*100), "-"),0)</f>
        <v>0</v>
      </c>
      <c r="AJ847" s="261"/>
      <c r="AK847" s="260">
        <f>IF(AND(D847&lt;&gt;0, D847&lt;&gt;"Unknown",D847&lt;&gt;"Stopped",D847&lt;&gt;"Not required"),D847/COUNTRY_INFO!D847, 0)</f>
        <v>0</v>
      </c>
      <c r="AL847" s="260">
        <f>IF(AND(J847&lt;&gt;0,J847&lt;&gt;"Unknown",J847&lt;&gt;"Stopped",J847&lt;&gt;"Not required"),J847/COUNTRY_INFO!D847, 0)</f>
        <v>0</v>
      </c>
      <c r="AM847" s="260">
        <f>IF(AND(P847&lt;&gt;0,P847&lt;&gt;"Unknown",P847&lt;&gt;"Not required"),P847/(COUNTRY_INFO!E847+COUNTRY_INFO!F847), 0)</f>
        <v>0</v>
      </c>
      <c r="AN847" s="260">
        <f>IF(AND(Z847&lt;&gt;0,Z847&lt;&gt;"Unknown",Z847&lt;&gt;"Not required"),IF(COUNTRY_INFO!K847=1,1,IF(COUNTRY_INFO!K847=2,0.5*COUNTRY_INFO!F847/(0.5*COUNTRY_INFO!F847+0.2*COUNTRY_INFO!G847),IF(COUNTRY_INFO!K847=3,COUNTRY_INFO!F847/(COUNTRY_INFO!F847+COUNTRY_INFO!G847)))),0)</f>
        <v>0</v>
      </c>
      <c r="AO847" s="260">
        <f>IF(AND(Z847&lt;&gt;0,Z847&lt;&gt;"Unknown",Z847&lt;&gt;"Not required"),IF(COUNTRY_INFO!K847=1,0,IF(COUNTRY_INFO!K847=2,0.2*COUNTRY_INFO!G847/(0.5*COUNTRY_INFO!F847+0.2*COUNTRY_INFO!G847),IF(COUNTRY_INFO!K847=3,COUNTRY_INFO!G847/(COUNTRY_INFO!F847+COUNTRY_INFO!G847)))),0)</f>
        <v>0</v>
      </c>
      <c r="AP847" s="259">
        <f>MAX(COUNTRY_INFO!D847*AK847*PROFILE!$G$7,COUNTRY_INFO!D847*AL847*PROFILE!$G$7)</f>
        <v>0</v>
      </c>
      <c r="AQ847" s="259">
        <f>MAX(COUNTRY_INFO!D847*AK847*PROFILE!$G$8,COUNTRY_INFO!D847*AL847*PROFILE!$G$8,COUNTRY_INFO!D847*AM847*PROFILE!$G$8)</f>
        <v>0</v>
      </c>
      <c r="AR847" s="259">
        <f>MAX(COUNTRY_INFO!D847*AK847*PROFILE!$G$9,COUNTRY_INFO!D847*AL847*PROFILE!$G$9,COUNTRY_INFO!D847*AM847*PROFILE!$G$9,IF(AND(DISTRICT!Z847&lt;&gt;"Unknown",Z847&lt;&gt;"Not required"),COUNTRY_INFO!O847*DISTRICT!AN847,0))</f>
        <v>0</v>
      </c>
      <c r="AS847" s="259">
        <f>MAX(COUNTRY_INFO!D847*AK847*PROFILE!$G$10,COUNTRY_INFO!D847*AL847*PROFILE!$G$10,IF(AND(DISTRICT!Z847&lt;&gt;"Unknown",Z847&lt;&gt;"Not required"),COUNTRY_INFO!O847*DISTRICT!AO847,0))</f>
        <v>0</v>
      </c>
      <c r="AT847" s="259">
        <f t="shared" si="98"/>
        <v>0</v>
      </c>
      <c r="AU847" s="258">
        <f t="shared" si="93"/>
        <v>0</v>
      </c>
      <c r="AV847" s="259">
        <f>MAX('MDA2'!J847,'T1'!L847,'T2'!J847,T3_R1!K847,T3_R2!K847)</f>
        <v>0</v>
      </c>
      <c r="AW847" s="259">
        <f>MAX('MDA1'!K847,'MDA2'!K847,'MDA3'!I847,'MDA3'!L847,'T1'!M847,'T2'!K847,T3_R1!L847,T3_R2!L847)</f>
        <v>0</v>
      </c>
      <c r="AX847" s="259">
        <f>MAX('MDA1'!L847,'MDA2'!L847,'MDA3'!J847,'MDA3'!M847,'T1'!N847,'T2'!L847,T3_R1!M847,T3_R2!M847)</f>
        <v>0</v>
      </c>
      <c r="AY847" s="259">
        <f t="shared" si="99"/>
        <v>0</v>
      </c>
      <c r="AZ847" s="259">
        <f>MAX('MDA2'!J847,T847)</f>
        <v>0</v>
      </c>
      <c r="BA847" s="259">
        <f>MAX('MDA1'!K847,'MDA2'!K847,'MDA3'!I847,'MDA3'!L847,V847,AD847)</f>
        <v>0</v>
      </c>
      <c r="BB847" s="259">
        <f>MAX('MDA1'!L847,'MDA2'!L847,'MDA3'!J847,'MDA3'!M847,AF847)</f>
        <v>0</v>
      </c>
      <c r="BC847" s="259">
        <f t="shared" si="94"/>
        <v>0</v>
      </c>
      <c r="BD847" s="260">
        <f t="shared" si="95"/>
        <v>0</v>
      </c>
    </row>
    <row r="848" spans="1:56" x14ac:dyDescent="0.2">
      <c r="A848" s="10" t="str">
        <f>IF(COUNTRY_INFO!A848=0," ",COUNTRY_INFO!A848)</f>
        <v>Ethiopia</v>
      </c>
      <c r="B848" s="10" t="str">
        <f>IF(COUNTRY_INFO!B848=0," ",COUNTRY_INFO!B848)</f>
        <v>SomaliShabele</v>
      </c>
      <c r="C848" s="87" t="str">
        <f>IF(COUNTRY_INFO!C848=0," ",COUNTRY_INFO!C848)</f>
        <v>Dhanan</v>
      </c>
      <c r="D848" s="67">
        <f>COUNTRY_INFO!L848</f>
        <v>0</v>
      </c>
      <c r="E848" s="61"/>
      <c r="F848" s="61"/>
      <c r="G848" s="11">
        <f>MAX('MDA1'!M848,'MDA2'!M848)</f>
        <v>0</v>
      </c>
      <c r="H848" s="11">
        <f>IF(AND(COUNTRY_INFO!H848&gt;0,COUNTRY_INFO!H848&lt;4),IF(D848&gt;MAX('MDA1'!M848,'MDA2'!M848),MAX('MDA1'!M848,'MDA2'!M848),D848),0)</f>
        <v>0</v>
      </c>
      <c r="I848" s="73">
        <f>IF(AND(COUNTRY_INFO!H848&gt;0,COUNTRY_INFO!H848&lt;4), IF(G848/D848*100&lt;&gt;0, IF(G848/D848*100&gt;100,100,G848/D848*100), "-"),0)</f>
        <v>0</v>
      </c>
      <c r="J848" s="67" t="str">
        <f>COUNTRY_INFO!M848</f>
        <v>Unknown</v>
      </c>
      <c r="K848" s="61"/>
      <c r="L848" s="61"/>
      <c r="M848" s="11">
        <f>MAX('MDA1'!M848,MAX('MDA3'!I848,'MDA3'!L848)+MAX('MDA3'!J848,'MDA3'!M848))</f>
        <v>0</v>
      </c>
      <c r="N848" s="11">
        <f>IF(AND(COUNTRY_INFO!I848&gt;0,COUNTRY_INFO!I848&lt;4),IF(J848&gt;MAX('MDA1'!M848,MAX('MDA3'!I848,'MDA3'!L848)+MAX('MDA3'!J848,'MDA3'!M848)),MAX('MDA1'!M848,MAX('MDA3'!I848,'MDA3'!L848)+MAX('MDA3'!J848,'MDA3'!M848)),J848),0)</f>
        <v>0</v>
      </c>
      <c r="O848" s="73">
        <f>IF(AND(COUNTRY_INFO!I848&gt;0,COUNTRY_INFO!I848&lt;4), IF(M848/J848*100&lt;&gt;0, IF(M848/J848*100&gt;100,100,M848/J848*100), "-"),0)</f>
        <v>0</v>
      </c>
      <c r="P848" s="67">
        <f>COUNTRY_INFO!N848</f>
        <v>0</v>
      </c>
      <c r="Q848" s="61"/>
      <c r="R848" s="61"/>
      <c r="S848" s="11">
        <f>SUM(MAX('MDA2'!J848, 'T1'!L848, MAX(T3_R1!K848, T3_R2!K848)), MAX('MDA1'!K848, 'MDA2'!K848, 'T1'!M848, MAX(T3_R1!L848, T3_R2!L848)), MAX('MDA1'!L848, 'MDA2'!L848, 'T1'!N848, MAX(T3_R1!M848, T3_R2!M848)))</f>
        <v>0</v>
      </c>
      <c r="T848" s="11">
        <f>IF(AND(COUNTRY_INFO!J848&gt;1,COUNTRY_INFO!J848&lt;4),IF(COUNTRY_INFO!E848&gt;MAX('MDA2'!J848,'T1'!L848,MAX(T3_R1!K848,T3_R2!K848)),MAX('MDA2'!J848,'T1'!L848,MAX(T3_R1!K848,T3_R2!K848)),COUNTRY_INFO!E848),0)</f>
        <v>0</v>
      </c>
      <c r="U848" s="217">
        <f>IF(AND(COUNTRY_INFO!J848&gt;1,COUNTRY_INFO!J848&lt;4), IF(T848/COUNTRY_INFO!E848*100&lt;&gt;0, IF(T848/COUNTRY_INFO!E848*100&gt;100,100,T848/COUNTRY_INFO!E848*100), "-"),0)</f>
        <v>0</v>
      </c>
      <c r="V848" s="11">
        <f>IF(AND(COUNTRY_INFO!J848&gt;1,COUNTRY_INFO!J848&lt;4),IF(COUNTRY_INFO!F848&gt;MAX('MDA1'!K848,'MDA2'!K848,'T1'!M848,MAX(T3_R1!L848,T3_R2!L848)),MAX('MDA1'!K848,'MDA2'!K848,'T1'!M848,MAX(T3_R1!L848,T3_R2!L848)),COUNTRY_INFO!F848),0)</f>
        <v>0</v>
      </c>
      <c r="W848" s="217">
        <f>IF(AND(COUNTRY_INFO!J848&gt;1,COUNTRY_INFO!J848&lt;4), IF(V848/COUNTRY_INFO!F848*100&lt;&gt;0, IF(V848/COUNTRY_INFO!F848*100&gt;100,100,V848/COUNTRY_INFO!F848*100), "-"),0)</f>
        <v>0</v>
      </c>
      <c r="X848" s="11">
        <f t="shared" si="96"/>
        <v>0</v>
      </c>
      <c r="Y848" s="73">
        <f>IF(AND(COUNTRY_INFO!J848&gt;1,COUNTRY_INFO!J848&lt;4), IF(S848/P848*100&lt;&gt;0, IF(X848/P848*100&gt;100,100,X848/P848*100), "-"),0)</f>
        <v>0</v>
      </c>
      <c r="Z848" s="67">
        <f>COUNTRY_INFO!O848</f>
        <v>30167.9</v>
      </c>
      <c r="AA848" s="61"/>
      <c r="AB848" s="61"/>
      <c r="AC848" s="11">
        <f>MAX('T1'!L848,'T2'!J848)+MAX('T1'!M848,'T2'!K848)+MAX('T1'!N848,'T2'!L848)</f>
        <v>0</v>
      </c>
      <c r="AD848" s="11">
        <f>IF(COUNTRY_INFO!K848=1,IF(COUNTRY_INFO!F848*0.33&gt;MAX('T1'!M848,'T2'!K848),MAX('T1'!M848,'T2'!K848),COUNTRY_INFO!F848*0.33),IF(COUNTRY_INFO!K848=2,IF(COUNTRY_INFO!F848*0.5&gt;MAX('T1'!M848,'T2'!K848),MAX('T1'!M848,'T2'!K848),COUNTRY_INFO!F848*0.5),IF(COUNTRY_INFO!K848=3,IF(COUNTRY_INFO!F848&gt;MAX('T1'!M848,'T2'!K848),MAX('T1'!M848,'T2'!K848),COUNTRY_INFO!F848),0)))</f>
        <v>0</v>
      </c>
      <c r="AE848" s="217">
        <f>IF(AND(COUNTRY_INFO!K848&gt;0,COUNTRY_INFO!K848&lt;4),IF(Z848&gt;0,IF(COUNTRY_INFO!K848=1, AD848/(COUNTRY_INFO!F848*0.33)*100, IF(COUNTRY_INFO!K848=2, AD848/(COUNTRY_INFO!F848*0.5)*100, IF(COUNTRY_INFO!K848=3, AD848/COUNTRY_INFO!F848*100))),"-"),0)</f>
        <v>0</v>
      </c>
      <c r="AF848" s="11">
        <f>IF(COUNTRY_INFO!K848=2,IF(COUNTRY_INFO!G848*0.2&gt;MAX('T1'!N848,'T2'!L848),MAX('T1'!N848,'T2'!L848),COUNTRY_INFO!G848*0.2),IF(COUNTRY_INFO!K848=3,IF(COUNTRY_INFO!G848&gt;MAX('T1'!N848,'T2'!L848),MAX('T1'!N848,'T2'!L848),COUNTRY_INFO!G848),0))</f>
        <v>0</v>
      </c>
      <c r="AG848" s="217">
        <f>IF(AND(COUNTRY_INFO!K848&gt;0,COUNTRY_INFO!K848&lt;4),IF(Z848&gt;0,IF(COUNTRY_INFO!K848=1, 0, IF(COUNTRY_INFO!K848=2, AF848/(COUNTRY_INFO!G848*0.2)*100, IF(COUNTRY_INFO!K848=3, AF848/COUNTRY_INFO!G848*100))),"-"),0)</f>
        <v>0</v>
      </c>
      <c r="AH848" s="11">
        <f t="shared" si="97"/>
        <v>0</v>
      </c>
      <c r="AI848" s="73" t="str">
        <f>IF(AND(COUNTRY_INFO!K848&gt;0,COUNTRY_INFO!K848&lt;4), IF(AC848/Z848*100&lt;&gt;0, IF(AH848/Z848*100&gt;100,100,AH848/Z848*100), "-"),0)</f>
        <v>-</v>
      </c>
      <c r="AJ848" s="261"/>
      <c r="AK848" s="260">
        <f>IF(AND(D848&lt;&gt;0, D848&lt;&gt;"Unknown",D848&lt;&gt;"Stopped",D848&lt;&gt;"Not required"),D848/COUNTRY_INFO!D848, 0)</f>
        <v>0</v>
      </c>
      <c r="AL848" s="260">
        <f>IF(AND(J848&lt;&gt;0,J848&lt;&gt;"Unknown",J848&lt;&gt;"Stopped",J848&lt;&gt;"Not required"),J848/COUNTRY_INFO!D848, 0)</f>
        <v>0</v>
      </c>
      <c r="AM848" s="260">
        <f>IF(AND(P848&lt;&gt;0,P848&lt;&gt;"Unknown",P848&lt;&gt;"Not required"),P848/(COUNTRY_INFO!E848+COUNTRY_INFO!F848), 0)</f>
        <v>0</v>
      </c>
      <c r="AN848" s="260">
        <f>IF(AND(Z848&lt;&gt;0,Z848&lt;&gt;"Unknown",Z848&lt;&gt;"Not required"),IF(COUNTRY_INFO!K848=1,1,IF(COUNTRY_INFO!K848=2,0.5*COUNTRY_INFO!F848/(0.5*COUNTRY_INFO!F848+0.2*COUNTRY_INFO!G848),IF(COUNTRY_INFO!K848=3,COUNTRY_INFO!F848/(COUNTRY_INFO!F848+COUNTRY_INFO!G848)))),0)</f>
        <v>0.60324053049764814</v>
      </c>
      <c r="AO848" s="260">
        <f>IF(AND(Z848&lt;&gt;0,Z848&lt;&gt;"Unknown",Z848&lt;&gt;"Not required"),IF(COUNTRY_INFO!K848=1,0,IF(COUNTRY_INFO!K848=2,0.2*COUNTRY_INFO!G848/(0.5*COUNTRY_INFO!F848+0.2*COUNTRY_INFO!G848),IF(COUNTRY_INFO!K848=3,COUNTRY_INFO!G848/(COUNTRY_INFO!F848+COUNTRY_INFO!G848)))),0)</f>
        <v>0.39675946950235186</v>
      </c>
      <c r="AP848" s="259">
        <f>MAX(COUNTRY_INFO!D848*AK848*PROFILE!$G$7,COUNTRY_INFO!D848*AL848*PROFILE!$G$7)</f>
        <v>0</v>
      </c>
      <c r="AQ848" s="259">
        <f>MAX(COUNTRY_INFO!D848*AK848*PROFILE!$G$8,COUNTRY_INFO!D848*AL848*PROFILE!$G$8,COUNTRY_INFO!D848*AM848*PROFILE!$G$8)</f>
        <v>0</v>
      </c>
      <c r="AR848" s="259">
        <f>MAX(COUNTRY_INFO!D848*AK848*PROFILE!$G$9,COUNTRY_INFO!D848*AL848*PROFILE!$G$9,COUNTRY_INFO!D848*AM848*PROFILE!$G$9,IF(AND(DISTRICT!Z848&lt;&gt;"Unknown",Z848&lt;&gt;"Not required"),COUNTRY_INFO!O848*DISTRICT!AN848,0))</f>
        <v>18198.5</v>
      </c>
      <c r="AS848" s="259">
        <f>MAX(COUNTRY_INFO!D848*AK848*PROFILE!$G$10,COUNTRY_INFO!D848*AL848*PROFILE!$G$10,IF(AND(DISTRICT!Z848&lt;&gt;"Unknown",Z848&lt;&gt;"Not required"),COUNTRY_INFO!O848*DISTRICT!AO848,0))</f>
        <v>11969.400000000001</v>
      </c>
      <c r="AT848" s="259">
        <f t="shared" si="98"/>
        <v>30167.9</v>
      </c>
      <c r="AU848" s="258">
        <f t="shared" si="93"/>
        <v>0</v>
      </c>
      <c r="AV848" s="259">
        <f>MAX('MDA2'!J848,'T1'!L848,'T2'!J848,T3_R1!K848,T3_R2!K848)</f>
        <v>0</v>
      </c>
      <c r="AW848" s="259">
        <f>MAX('MDA1'!K848,'MDA2'!K848,'MDA3'!I848,'MDA3'!L848,'T1'!M848,'T2'!K848,T3_R1!L848,T3_R2!L848)</f>
        <v>0</v>
      </c>
      <c r="AX848" s="259">
        <f>MAX('MDA1'!L848,'MDA2'!L848,'MDA3'!J848,'MDA3'!M848,'T1'!N848,'T2'!L848,T3_R1!M848,T3_R2!M848)</f>
        <v>0</v>
      </c>
      <c r="AY848" s="259">
        <f t="shared" si="99"/>
        <v>0</v>
      </c>
      <c r="AZ848" s="259">
        <f>MAX('MDA2'!J848,T848)</f>
        <v>0</v>
      </c>
      <c r="BA848" s="259">
        <f>MAX('MDA1'!K848,'MDA2'!K848,'MDA3'!I848,'MDA3'!L848,V848,AD848)</f>
        <v>0</v>
      </c>
      <c r="BB848" s="259">
        <f>MAX('MDA1'!L848,'MDA2'!L848,'MDA3'!J848,'MDA3'!M848,AF848)</f>
        <v>0</v>
      </c>
      <c r="BC848" s="259">
        <f t="shared" si="94"/>
        <v>0</v>
      </c>
      <c r="BD848" s="260">
        <f t="shared" si="95"/>
        <v>0</v>
      </c>
    </row>
    <row r="849" spans="1:56" x14ac:dyDescent="0.2">
      <c r="A849" s="10" t="str">
        <f>IF(COUNTRY_INFO!A849=0," ",COUNTRY_INFO!A849)</f>
        <v>Ethiopia</v>
      </c>
      <c r="B849" s="10" t="str">
        <f>IF(COUNTRY_INFO!B849=0," ",COUNTRY_INFO!B849)</f>
        <v>SomaliShabele</v>
      </c>
      <c r="C849" s="87" t="str">
        <f>IF(COUNTRY_INFO!C849=0," ",COUNTRY_INFO!C849)</f>
        <v>East Emi</v>
      </c>
      <c r="D849" s="67">
        <f>COUNTRY_INFO!L849</f>
        <v>0</v>
      </c>
      <c r="E849" s="61"/>
      <c r="F849" s="61"/>
      <c r="G849" s="11">
        <f>MAX('MDA1'!M849,'MDA2'!M849)</f>
        <v>0</v>
      </c>
      <c r="H849" s="11">
        <f>IF(AND(COUNTRY_INFO!H849&gt;0,COUNTRY_INFO!H849&lt;4),IF(D849&gt;MAX('MDA1'!M849,'MDA2'!M849),MAX('MDA1'!M849,'MDA2'!M849),D849),0)</f>
        <v>0</v>
      </c>
      <c r="I849" s="73">
        <f>IF(AND(COUNTRY_INFO!H849&gt;0,COUNTRY_INFO!H849&lt;4), IF(G849/D849*100&lt;&gt;0, IF(G849/D849*100&gt;100,100,G849/D849*100), "-"),0)</f>
        <v>0</v>
      </c>
      <c r="J849" s="67" t="str">
        <f>COUNTRY_INFO!M849</f>
        <v>Unknown</v>
      </c>
      <c r="K849" s="61"/>
      <c r="L849" s="61"/>
      <c r="M849" s="11">
        <f>MAX('MDA1'!M849,MAX('MDA3'!I849,'MDA3'!L849)+MAX('MDA3'!J849,'MDA3'!M849))</f>
        <v>0</v>
      </c>
      <c r="N849" s="11">
        <f>IF(AND(COUNTRY_INFO!I849&gt;0,COUNTRY_INFO!I849&lt;4),IF(J849&gt;MAX('MDA1'!M849,MAX('MDA3'!I849,'MDA3'!L849)+MAX('MDA3'!J849,'MDA3'!M849)),MAX('MDA1'!M849,MAX('MDA3'!I849,'MDA3'!L849)+MAX('MDA3'!J849,'MDA3'!M849)),J849),0)</f>
        <v>0</v>
      </c>
      <c r="O849" s="73">
        <f>IF(AND(COUNTRY_INFO!I849&gt;0,COUNTRY_INFO!I849&lt;4), IF(M849/J849*100&lt;&gt;0, IF(M849/J849*100&gt;100,100,M849/J849*100), "-"),0)</f>
        <v>0</v>
      </c>
      <c r="P849" s="67" t="str">
        <f>COUNTRY_INFO!N849</f>
        <v>Unknown</v>
      </c>
      <c r="Q849" s="61"/>
      <c r="R849" s="61"/>
      <c r="S849" s="11">
        <f>SUM(MAX('MDA2'!J849, 'T1'!L849, MAX(T3_R1!K849, T3_R2!K849)), MAX('MDA1'!K849, 'MDA2'!K849, 'T1'!M849, MAX(T3_R1!L849, T3_R2!L849)), MAX('MDA1'!L849, 'MDA2'!L849, 'T1'!N849, MAX(T3_R1!M849, T3_R2!M849)))</f>
        <v>0</v>
      </c>
      <c r="T849" s="11">
        <f>IF(AND(COUNTRY_INFO!J849&gt;1,COUNTRY_INFO!J849&lt;4),IF(COUNTRY_INFO!E849&gt;MAX('MDA2'!J849,'T1'!L849,MAX(T3_R1!K849,T3_R2!K849)),MAX('MDA2'!J849,'T1'!L849,MAX(T3_R1!K849,T3_R2!K849)),COUNTRY_INFO!E849),0)</f>
        <v>0</v>
      </c>
      <c r="U849" s="217">
        <f>IF(AND(COUNTRY_INFO!J849&gt;1,COUNTRY_INFO!J849&lt;4), IF(T849/COUNTRY_INFO!E849*100&lt;&gt;0, IF(T849/COUNTRY_INFO!E849*100&gt;100,100,T849/COUNTRY_INFO!E849*100), "-"),0)</f>
        <v>0</v>
      </c>
      <c r="V849" s="11">
        <f>IF(AND(COUNTRY_INFO!J849&gt;1,COUNTRY_INFO!J849&lt;4),IF(COUNTRY_INFO!F849&gt;MAX('MDA1'!K849,'MDA2'!K849,'T1'!M849,MAX(T3_R1!L849,T3_R2!L849)),MAX('MDA1'!K849,'MDA2'!K849,'T1'!M849,MAX(T3_R1!L849,T3_R2!L849)),COUNTRY_INFO!F849),0)</f>
        <v>0</v>
      </c>
      <c r="W849" s="217">
        <f>IF(AND(COUNTRY_INFO!J849&gt;1,COUNTRY_INFO!J849&lt;4), IF(V849/COUNTRY_INFO!F849*100&lt;&gt;0, IF(V849/COUNTRY_INFO!F849*100&gt;100,100,V849/COUNTRY_INFO!F849*100), "-"),0)</f>
        <v>0</v>
      </c>
      <c r="X849" s="11">
        <f t="shared" si="96"/>
        <v>0</v>
      </c>
      <c r="Y849" s="73">
        <f>IF(AND(COUNTRY_INFO!J849&gt;1,COUNTRY_INFO!J849&lt;4), IF(S849/P849*100&lt;&gt;0, IF(X849/P849*100&gt;100,100,X849/P849*100), "-"),0)</f>
        <v>0</v>
      </c>
      <c r="Z849" s="67" t="str">
        <f>COUNTRY_INFO!O849</f>
        <v>Unknown</v>
      </c>
      <c r="AA849" s="61"/>
      <c r="AB849" s="61"/>
      <c r="AC849" s="11">
        <f>MAX('T1'!L849,'T2'!J849)+MAX('T1'!M849,'T2'!K849)+MAX('T1'!N849,'T2'!L849)</f>
        <v>0</v>
      </c>
      <c r="AD849" s="11">
        <f>IF(COUNTRY_INFO!K849=1,IF(COUNTRY_INFO!F849*0.33&gt;MAX('T1'!M849,'T2'!K849),MAX('T1'!M849,'T2'!K849),COUNTRY_INFO!F849*0.33),IF(COUNTRY_INFO!K849=2,IF(COUNTRY_INFO!F849*0.5&gt;MAX('T1'!M849,'T2'!K849),MAX('T1'!M849,'T2'!K849),COUNTRY_INFO!F849*0.5),IF(COUNTRY_INFO!K849=3,IF(COUNTRY_INFO!F849&gt;MAX('T1'!M849,'T2'!K849),MAX('T1'!M849,'T2'!K849),COUNTRY_INFO!F849),0)))</f>
        <v>0</v>
      </c>
      <c r="AE849" s="217">
        <f>IF(AND(COUNTRY_INFO!K849&gt;0,COUNTRY_INFO!K849&lt;4),IF(Z849&gt;0,IF(COUNTRY_INFO!K849=1, AD849/(COUNTRY_INFO!F849*0.33)*100, IF(COUNTRY_INFO!K849=2, AD849/(COUNTRY_INFO!F849*0.5)*100, IF(COUNTRY_INFO!K849=3, AD849/COUNTRY_INFO!F849*100))),"-"),0)</f>
        <v>0</v>
      </c>
      <c r="AF849" s="11">
        <f>IF(COUNTRY_INFO!K849=2,IF(COUNTRY_INFO!G849*0.2&gt;MAX('T1'!N849,'T2'!L849),MAX('T1'!N849,'T2'!L849),COUNTRY_INFO!G849*0.2),IF(COUNTRY_INFO!K849=3,IF(COUNTRY_INFO!G849&gt;MAX('T1'!N849,'T2'!L849),MAX('T1'!N849,'T2'!L849),COUNTRY_INFO!G849),0))</f>
        <v>0</v>
      </c>
      <c r="AG849" s="217">
        <f>IF(AND(COUNTRY_INFO!K849&gt;0,COUNTRY_INFO!K849&lt;4),IF(Z849&gt;0,IF(COUNTRY_INFO!K849=1, 0, IF(COUNTRY_INFO!K849=2, AF849/(COUNTRY_INFO!G849*0.2)*100, IF(COUNTRY_INFO!K849=3, AF849/COUNTRY_INFO!G849*100))),"-"),0)</f>
        <v>0</v>
      </c>
      <c r="AH849" s="11">
        <f t="shared" si="97"/>
        <v>0</v>
      </c>
      <c r="AI849" s="73">
        <f>IF(AND(COUNTRY_INFO!K849&gt;0,COUNTRY_INFO!K849&lt;4), IF(AC849/Z849*100&lt;&gt;0, IF(AH849/Z849*100&gt;100,100,AH849/Z849*100), "-"),0)</f>
        <v>0</v>
      </c>
      <c r="AJ849" s="261"/>
      <c r="AK849" s="260">
        <f>IF(AND(D849&lt;&gt;0, D849&lt;&gt;"Unknown",D849&lt;&gt;"Stopped",D849&lt;&gt;"Not required"),D849/COUNTRY_INFO!D849, 0)</f>
        <v>0</v>
      </c>
      <c r="AL849" s="260">
        <f>IF(AND(J849&lt;&gt;0,J849&lt;&gt;"Unknown",J849&lt;&gt;"Stopped",J849&lt;&gt;"Not required"),J849/COUNTRY_INFO!D849, 0)</f>
        <v>0</v>
      </c>
      <c r="AM849" s="260">
        <f>IF(AND(P849&lt;&gt;0,P849&lt;&gt;"Unknown",P849&lt;&gt;"Not required"),P849/(COUNTRY_INFO!E849+COUNTRY_INFO!F849), 0)</f>
        <v>0</v>
      </c>
      <c r="AN849" s="260">
        <f>IF(AND(Z849&lt;&gt;0,Z849&lt;&gt;"Unknown",Z849&lt;&gt;"Not required"),IF(COUNTRY_INFO!K849=1,1,IF(COUNTRY_INFO!K849=2,0.5*COUNTRY_INFO!F849/(0.5*COUNTRY_INFO!F849+0.2*COUNTRY_INFO!G849),IF(COUNTRY_INFO!K849=3,COUNTRY_INFO!F849/(COUNTRY_INFO!F849+COUNTRY_INFO!G849)))),0)</f>
        <v>0</v>
      </c>
      <c r="AO849" s="260">
        <f>IF(AND(Z849&lt;&gt;0,Z849&lt;&gt;"Unknown",Z849&lt;&gt;"Not required"),IF(COUNTRY_INFO!K849=1,0,IF(COUNTRY_INFO!K849=2,0.2*COUNTRY_INFO!G849/(0.5*COUNTRY_INFO!F849+0.2*COUNTRY_INFO!G849),IF(COUNTRY_INFO!K849=3,COUNTRY_INFO!G849/(COUNTRY_INFO!F849+COUNTRY_INFO!G849)))),0)</f>
        <v>0</v>
      </c>
      <c r="AP849" s="259">
        <f>MAX(COUNTRY_INFO!D849*AK849*PROFILE!$G$7,COUNTRY_INFO!D849*AL849*PROFILE!$G$7)</f>
        <v>0</v>
      </c>
      <c r="AQ849" s="259">
        <f>MAX(COUNTRY_INFO!D849*AK849*PROFILE!$G$8,COUNTRY_INFO!D849*AL849*PROFILE!$G$8,COUNTRY_INFO!D849*AM849*PROFILE!$G$8)</f>
        <v>0</v>
      </c>
      <c r="AR849" s="259">
        <f>MAX(COUNTRY_INFO!D849*AK849*PROFILE!$G$9,COUNTRY_INFO!D849*AL849*PROFILE!$G$9,COUNTRY_INFO!D849*AM849*PROFILE!$G$9,IF(AND(DISTRICT!Z849&lt;&gt;"Unknown",Z849&lt;&gt;"Not required"),COUNTRY_INFO!O849*DISTRICT!AN849,0))</f>
        <v>0</v>
      </c>
      <c r="AS849" s="259">
        <f>MAX(COUNTRY_INFO!D849*AK849*PROFILE!$G$10,COUNTRY_INFO!D849*AL849*PROFILE!$G$10,IF(AND(DISTRICT!Z849&lt;&gt;"Unknown",Z849&lt;&gt;"Not required"),COUNTRY_INFO!O849*DISTRICT!AO849,0))</f>
        <v>0</v>
      </c>
      <c r="AT849" s="259">
        <f t="shared" si="98"/>
        <v>0</v>
      </c>
      <c r="AU849" s="258">
        <f t="shared" si="93"/>
        <v>0</v>
      </c>
      <c r="AV849" s="259">
        <f>MAX('MDA2'!J849,'T1'!L849,'T2'!J849,T3_R1!K849,T3_R2!K849)</f>
        <v>0</v>
      </c>
      <c r="AW849" s="259">
        <f>MAX('MDA1'!K849,'MDA2'!K849,'MDA3'!I849,'MDA3'!L849,'T1'!M849,'T2'!K849,T3_R1!L849,T3_R2!L849)</f>
        <v>0</v>
      </c>
      <c r="AX849" s="259">
        <f>MAX('MDA1'!L849,'MDA2'!L849,'MDA3'!J849,'MDA3'!M849,'T1'!N849,'T2'!L849,T3_R1!M849,T3_R2!M849)</f>
        <v>0</v>
      </c>
      <c r="AY849" s="259">
        <f t="shared" si="99"/>
        <v>0</v>
      </c>
      <c r="AZ849" s="259">
        <f>MAX('MDA2'!J849,T849)</f>
        <v>0</v>
      </c>
      <c r="BA849" s="259">
        <f>MAX('MDA1'!K849,'MDA2'!K849,'MDA3'!I849,'MDA3'!L849,V849,AD849)</f>
        <v>0</v>
      </c>
      <c r="BB849" s="259">
        <f>MAX('MDA1'!L849,'MDA2'!L849,'MDA3'!J849,'MDA3'!M849,AF849)</f>
        <v>0</v>
      </c>
      <c r="BC849" s="259">
        <f t="shared" si="94"/>
        <v>0</v>
      </c>
      <c r="BD849" s="260">
        <f t="shared" si="95"/>
        <v>0</v>
      </c>
    </row>
    <row r="850" spans="1:56" x14ac:dyDescent="0.2">
      <c r="A850" s="10" t="str">
        <f>IF(COUNTRY_INFO!A850=0," ",COUNTRY_INFO!A850)</f>
        <v>Ethiopia</v>
      </c>
      <c r="B850" s="10" t="str">
        <f>IF(COUNTRY_INFO!B850=0," ",COUNTRY_INFO!B850)</f>
        <v>SomaliShabele</v>
      </c>
      <c r="C850" s="87" t="str">
        <f>IF(COUNTRY_INFO!C850=0," ",COUNTRY_INFO!C850)</f>
        <v>Ferfer</v>
      </c>
      <c r="D850" s="67">
        <f>COUNTRY_INFO!L850</f>
        <v>0</v>
      </c>
      <c r="E850" s="61"/>
      <c r="F850" s="61"/>
      <c r="G850" s="11">
        <f>MAX('MDA1'!M850,'MDA2'!M850)</f>
        <v>0</v>
      </c>
      <c r="H850" s="11">
        <f>IF(AND(COUNTRY_INFO!H850&gt;0,COUNTRY_INFO!H850&lt;4),IF(D850&gt;MAX('MDA1'!M850,'MDA2'!M850),MAX('MDA1'!M850,'MDA2'!M850),D850),0)</f>
        <v>0</v>
      </c>
      <c r="I850" s="73">
        <f>IF(AND(COUNTRY_INFO!H850&gt;0,COUNTRY_INFO!H850&lt;4), IF(G850/D850*100&lt;&gt;0, IF(G850/D850*100&gt;100,100,G850/D850*100), "-"),0)</f>
        <v>0</v>
      </c>
      <c r="J850" s="67" t="str">
        <f>COUNTRY_INFO!M850</f>
        <v>Unknown</v>
      </c>
      <c r="K850" s="61"/>
      <c r="L850" s="61"/>
      <c r="M850" s="11">
        <f>MAX('MDA1'!M850,MAX('MDA3'!I850,'MDA3'!L850)+MAX('MDA3'!J850,'MDA3'!M850))</f>
        <v>0</v>
      </c>
      <c r="N850" s="11">
        <f>IF(AND(COUNTRY_INFO!I850&gt;0,COUNTRY_INFO!I850&lt;4),IF(J850&gt;MAX('MDA1'!M850,MAX('MDA3'!I850,'MDA3'!L850)+MAX('MDA3'!J850,'MDA3'!M850)),MAX('MDA1'!M850,MAX('MDA3'!I850,'MDA3'!L850)+MAX('MDA3'!J850,'MDA3'!M850)),J850),0)</f>
        <v>0</v>
      </c>
      <c r="O850" s="73">
        <f>IF(AND(COUNTRY_INFO!I850&gt;0,COUNTRY_INFO!I850&lt;4), IF(M850/J850*100&lt;&gt;0, IF(M850/J850*100&gt;100,100,M850/J850*100), "-"),0)</f>
        <v>0</v>
      </c>
      <c r="P850" s="67">
        <f>COUNTRY_INFO!N850</f>
        <v>0</v>
      </c>
      <c r="Q850" s="61"/>
      <c r="R850" s="61"/>
      <c r="S850" s="11">
        <f>SUM(MAX('MDA2'!J850, 'T1'!L850, MAX(T3_R1!K850, T3_R2!K850)), MAX('MDA1'!K850, 'MDA2'!K850, 'T1'!M850, MAX(T3_R1!L850, T3_R2!L850)), MAX('MDA1'!L850, 'MDA2'!L850, 'T1'!N850, MAX(T3_R1!M850, T3_R2!M850)))</f>
        <v>0</v>
      </c>
      <c r="T850" s="11">
        <f>IF(AND(COUNTRY_INFO!J850&gt;1,COUNTRY_INFO!J850&lt;4),IF(COUNTRY_INFO!E850&gt;MAX('MDA2'!J850,'T1'!L850,MAX(T3_R1!K850,T3_R2!K850)),MAX('MDA2'!J850,'T1'!L850,MAX(T3_R1!K850,T3_R2!K850)),COUNTRY_INFO!E850),0)</f>
        <v>0</v>
      </c>
      <c r="U850" s="217">
        <f>IF(AND(COUNTRY_INFO!J850&gt;1,COUNTRY_INFO!J850&lt;4), IF(T850/COUNTRY_INFO!E850*100&lt;&gt;0, IF(T850/COUNTRY_INFO!E850*100&gt;100,100,T850/COUNTRY_INFO!E850*100), "-"),0)</f>
        <v>0</v>
      </c>
      <c r="V850" s="11">
        <f>IF(AND(COUNTRY_INFO!J850&gt;1,COUNTRY_INFO!J850&lt;4),IF(COUNTRY_INFO!F850&gt;MAX('MDA1'!K850,'MDA2'!K850,'T1'!M850,MAX(T3_R1!L850,T3_R2!L850)),MAX('MDA1'!K850,'MDA2'!K850,'T1'!M850,MAX(T3_R1!L850,T3_R2!L850)),COUNTRY_INFO!F850),0)</f>
        <v>0</v>
      </c>
      <c r="W850" s="217">
        <f>IF(AND(COUNTRY_INFO!J850&gt;1,COUNTRY_INFO!J850&lt;4), IF(V850/COUNTRY_INFO!F850*100&lt;&gt;0, IF(V850/COUNTRY_INFO!F850*100&gt;100,100,V850/COUNTRY_INFO!F850*100), "-"),0)</f>
        <v>0</v>
      </c>
      <c r="X850" s="11">
        <f t="shared" si="96"/>
        <v>0</v>
      </c>
      <c r="Y850" s="73">
        <f>IF(AND(COUNTRY_INFO!J850&gt;1,COUNTRY_INFO!J850&lt;4), IF(S850/P850*100&lt;&gt;0, IF(X850/P850*100&gt;100,100,X850/P850*100), "-"),0)</f>
        <v>0</v>
      </c>
      <c r="Z850" s="67">
        <f>COUNTRY_INFO!O850</f>
        <v>47430</v>
      </c>
      <c r="AA850" s="61"/>
      <c r="AB850" s="61"/>
      <c r="AC850" s="11">
        <f>MAX('T1'!L850,'T2'!J850)+MAX('T1'!M850,'T2'!K850)+MAX('T1'!N850,'T2'!L850)</f>
        <v>13373</v>
      </c>
      <c r="AD850" s="11">
        <f>IF(COUNTRY_INFO!K850=1,IF(COUNTRY_INFO!F850*0.33&gt;MAX('T1'!M850,'T2'!K850),MAX('T1'!M850,'T2'!K850),COUNTRY_INFO!F850*0.33),IF(COUNTRY_INFO!K850=2,IF(COUNTRY_INFO!F850*0.5&gt;MAX('T1'!M850,'T2'!K850),MAX('T1'!M850,'T2'!K850),COUNTRY_INFO!F850*0.5),IF(COUNTRY_INFO!K850=3,IF(COUNTRY_INFO!F850&gt;MAX('T1'!M850,'T2'!K850),MAX('T1'!M850,'T2'!K850),COUNTRY_INFO!F850),0)))</f>
        <v>13373</v>
      </c>
      <c r="AE850" s="217">
        <f>IF(AND(COUNTRY_INFO!K850&gt;0,COUNTRY_INFO!K850&lt;4),IF(Z850&gt;0,IF(COUNTRY_INFO!K850=1, AD850/(COUNTRY_INFO!F850*0.33)*100, IF(COUNTRY_INFO!K850=2, AD850/(COUNTRY_INFO!F850*0.5)*100, IF(COUNTRY_INFO!K850=3, AD850/COUNTRY_INFO!F850*100))),"-"),0)</f>
        <v>74.555388303506717</v>
      </c>
      <c r="AF850" s="11">
        <f>IF(COUNTRY_INFO!K850=2,IF(COUNTRY_INFO!G850*0.2&gt;MAX('T1'!N850,'T2'!L850),MAX('T1'!N850,'T2'!L850),COUNTRY_INFO!G850*0.2),IF(COUNTRY_INFO!K850=3,IF(COUNTRY_INFO!G850&gt;MAX('T1'!N850,'T2'!L850),MAX('T1'!N850,'T2'!L850),COUNTRY_INFO!G850),0))</f>
        <v>0</v>
      </c>
      <c r="AG850" s="217">
        <f>IF(AND(COUNTRY_INFO!K850&gt;0,COUNTRY_INFO!K850&lt;4),IF(Z850&gt;0,IF(COUNTRY_INFO!K850=1, 0, IF(COUNTRY_INFO!K850=2, AF850/(COUNTRY_INFO!G850*0.2)*100, IF(COUNTRY_INFO!K850=3, AF850/COUNTRY_INFO!G850*100))),"-"),0)</f>
        <v>0</v>
      </c>
      <c r="AH850" s="11">
        <f t="shared" si="97"/>
        <v>13373</v>
      </c>
      <c r="AI850" s="73">
        <f>IF(AND(COUNTRY_INFO!K850&gt;0,COUNTRY_INFO!K850&lt;4), IF(AC850/Z850*100&lt;&gt;0, IF(AH850/Z850*100&gt;100,100,AH850/Z850*100), "-"),0)</f>
        <v>28.195235083280622</v>
      </c>
      <c r="AJ850" s="261"/>
      <c r="AK850" s="260">
        <f>IF(AND(D850&lt;&gt;0, D850&lt;&gt;"Unknown",D850&lt;&gt;"Stopped",D850&lt;&gt;"Not required"),D850/COUNTRY_INFO!D850, 0)</f>
        <v>0</v>
      </c>
      <c r="AL850" s="260">
        <f>IF(AND(J850&lt;&gt;0,J850&lt;&gt;"Unknown",J850&lt;&gt;"Stopped",J850&lt;&gt;"Not required"),J850/COUNTRY_INFO!D850, 0)</f>
        <v>0</v>
      </c>
      <c r="AM850" s="260">
        <f>IF(AND(P850&lt;&gt;0,P850&lt;&gt;"Unknown",P850&lt;&gt;"Not required"),P850/(COUNTRY_INFO!E850+COUNTRY_INFO!F850), 0)</f>
        <v>0</v>
      </c>
      <c r="AN850" s="260">
        <f>IF(AND(Z850&lt;&gt;0,Z850&lt;&gt;"Unknown",Z850&lt;&gt;"Not required"),IF(COUNTRY_INFO!K850=1,1,IF(COUNTRY_INFO!K850=2,0.5*COUNTRY_INFO!F850/(0.5*COUNTRY_INFO!F850+0.2*COUNTRY_INFO!G850),IF(COUNTRY_INFO!K850=3,COUNTRY_INFO!F850/(COUNTRY_INFO!F850+COUNTRY_INFO!G850)))),0)</f>
        <v>0.37817836812144212</v>
      </c>
      <c r="AO850" s="260">
        <f>IF(AND(Z850&lt;&gt;0,Z850&lt;&gt;"Unknown",Z850&lt;&gt;"Not required"),IF(COUNTRY_INFO!K850=1,0,IF(COUNTRY_INFO!K850=2,0.2*COUNTRY_INFO!G850/(0.5*COUNTRY_INFO!F850+0.2*COUNTRY_INFO!G850),IF(COUNTRY_INFO!K850=3,COUNTRY_INFO!G850/(COUNTRY_INFO!F850+COUNTRY_INFO!G850)))),0)</f>
        <v>0.62182163187855788</v>
      </c>
      <c r="AP850" s="259">
        <f>MAX(COUNTRY_INFO!D850*AK850*PROFILE!$G$7,COUNTRY_INFO!D850*AL850*PROFILE!$G$7)</f>
        <v>0</v>
      </c>
      <c r="AQ850" s="259">
        <f>MAX(COUNTRY_INFO!D850*AK850*PROFILE!$G$8,COUNTRY_INFO!D850*AL850*PROFILE!$G$8,COUNTRY_INFO!D850*AM850*PROFILE!$G$8)</f>
        <v>0</v>
      </c>
      <c r="AR850" s="259">
        <f>MAX(COUNTRY_INFO!D850*AK850*PROFILE!$G$9,COUNTRY_INFO!D850*AL850*PROFILE!$G$9,COUNTRY_INFO!D850*AM850*PROFILE!$G$9,IF(AND(DISTRICT!Z850&lt;&gt;"Unknown",Z850&lt;&gt;"Not required"),COUNTRY_INFO!O850*DISTRICT!AN850,0))</f>
        <v>17937</v>
      </c>
      <c r="AS850" s="259">
        <f>MAX(COUNTRY_INFO!D850*AK850*PROFILE!$G$10,COUNTRY_INFO!D850*AL850*PROFILE!$G$10,IF(AND(DISTRICT!Z850&lt;&gt;"Unknown",Z850&lt;&gt;"Not required"),COUNTRY_INFO!O850*DISTRICT!AO850,0))</f>
        <v>29493</v>
      </c>
      <c r="AT850" s="259">
        <f t="shared" si="98"/>
        <v>47430</v>
      </c>
      <c r="AU850" s="258" t="str">
        <f t="shared" si="93"/>
        <v>Y</v>
      </c>
      <c r="AV850" s="259">
        <f>MAX('MDA2'!J850,'T1'!L850,'T2'!J850,T3_R1!K850,T3_R2!K850)</f>
        <v>0</v>
      </c>
      <c r="AW850" s="259">
        <f>MAX('MDA1'!K850,'MDA2'!K850,'MDA3'!I850,'MDA3'!L850,'T1'!M850,'T2'!K850,T3_R1!L850,T3_R2!L850)</f>
        <v>13373</v>
      </c>
      <c r="AX850" s="259">
        <f>MAX('MDA1'!L850,'MDA2'!L850,'MDA3'!J850,'MDA3'!M850,'T1'!N850,'T2'!L850,T3_R1!M850,T3_R2!M850)</f>
        <v>0</v>
      </c>
      <c r="AY850" s="259">
        <f t="shared" si="99"/>
        <v>13373</v>
      </c>
      <c r="AZ850" s="259">
        <f>MAX('MDA2'!J850,T850)</f>
        <v>0</v>
      </c>
      <c r="BA850" s="259">
        <f>MAX('MDA1'!K850,'MDA2'!K850,'MDA3'!I850,'MDA3'!L850,V850,AD850)</f>
        <v>13373</v>
      </c>
      <c r="BB850" s="259">
        <f>MAX('MDA1'!L850,'MDA2'!L850,'MDA3'!J850,'MDA3'!M850,AF850)</f>
        <v>0</v>
      </c>
      <c r="BC850" s="259">
        <f t="shared" si="94"/>
        <v>13373</v>
      </c>
      <c r="BD850" s="260">
        <f t="shared" si="95"/>
        <v>28.195235083280622</v>
      </c>
    </row>
    <row r="851" spans="1:56" x14ac:dyDescent="0.2">
      <c r="A851" s="10" t="str">
        <f>IF(COUNTRY_INFO!A851=0," ",COUNTRY_INFO!A851)</f>
        <v>Ethiopia</v>
      </c>
      <c r="B851" s="10" t="str">
        <f>IF(COUNTRY_INFO!B851=0," ",COUNTRY_INFO!B851)</f>
        <v>SomaliShabele</v>
      </c>
      <c r="C851" s="87" t="str">
        <f>IF(COUNTRY_INFO!C851=0," ",COUNTRY_INFO!C851)</f>
        <v>Gode</v>
      </c>
      <c r="D851" s="67">
        <f>COUNTRY_INFO!L851</f>
        <v>0</v>
      </c>
      <c r="E851" s="61"/>
      <c r="F851" s="61"/>
      <c r="G851" s="11">
        <f>MAX('MDA1'!M851,'MDA2'!M851)</f>
        <v>0</v>
      </c>
      <c r="H851" s="11">
        <f>IF(AND(COUNTRY_INFO!H851&gt;0,COUNTRY_INFO!H851&lt;4),IF(D851&gt;MAX('MDA1'!M851,'MDA2'!M851),MAX('MDA1'!M851,'MDA2'!M851),D851),0)</f>
        <v>0</v>
      </c>
      <c r="I851" s="73">
        <f>IF(AND(COUNTRY_INFO!H851&gt;0,COUNTRY_INFO!H851&lt;4), IF(G851/D851*100&lt;&gt;0, IF(G851/D851*100&gt;100,100,G851/D851*100), "-"),0)</f>
        <v>0</v>
      </c>
      <c r="J851" s="67" t="str">
        <f>COUNTRY_INFO!M851</f>
        <v>Unknown</v>
      </c>
      <c r="K851" s="61"/>
      <c r="L851" s="61"/>
      <c r="M851" s="11">
        <f>MAX('MDA1'!M851,MAX('MDA3'!I851,'MDA3'!L851)+MAX('MDA3'!J851,'MDA3'!M851))</f>
        <v>0</v>
      </c>
      <c r="N851" s="11">
        <f>IF(AND(COUNTRY_INFO!I851&gt;0,COUNTRY_INFO!I851&lt;4),IF(J851&gt;MAX('MDA1'!M851,MAX('MDA3'!I851,'MDA3'!L851)+MAX('MDA3'!J851,'MDA3'!M851)),MAX('MDA1'!M851,MAX('MDA3'!I851,'MDA3'!L851)+MAX('MDA3'!J851,'MDA3'!M851)),J851),0)</f>
        <v>0</v>
      </c>
      <c r="O851" s="73">
        <f>IF(AND(COUNTRY_INFO!I851&gt;0,COUNTRY_INFO!I851&lt;4), IF(M851/J851*100&lt;&gt;0, IF(M851/J851*100&gt;100,100,M851/J851*100), "-"),0)</f>
        <v>0</v>
      </c>
      <c r="P851" s="67">
        <f>COUNTRY_INFO!N851</f>
        <v>0</v>
      </c>
      <c r="Q851" s="61"/>
      <c r="R851" s="61"/>
      <c r="S851" s="11">
        <f>SUM(MAX('MDA2'!J851, 'T1'!L851, MAX(T3_R1!K851, T3_R2!K851)), MAX('MDA1'!K851, 'MDA2'!K851, 'T1'!M851, MAX(T3_R1!L851, T3_R2!L851)), MAX('MDA1'!L851, 'MDA2'!L851, 'T1'!N851, MAX(T3_R1!M851, T3_R2!M851)))</f>
        <v>0</v>
      </c>
      <c r="T851" s="11">
        <f>IF(AND(COUNTRY_INFO!J851&gt;1,COUNTRY_INFO!J851&lt;4),IF(COUNTRY_INFO!E851&gt;MAX('MDA2'!J851,'T1'!L851,MAX(T3_R1!K851,T3_R2!K851)),MAX('MDA2'!J851,'T1'!L851,MAX(T3_R1!K851,T3_R2!K851)),COUNTRY_INFO!E851),0)</f>
        <v>0</v>
      </c>
      <c r="U851" s="217">
        <f>IF(AND(COUNTRY_INFO!J851&gt;1,COUNTRY_INFO!J851&lt;4), IF(T851/COUNTRY_INFO!E851*100&lt;&gt;0, IF(T851/COUNTRY_INFO!E851*100&gt;100,100,T851/COUNTRY_INFO!E851*100), "-"),0)</f>
        <v>0</v>
      </c>
      <c r="V851" s="11">
        <f>IF(AND(COUNTRY_INFO!J851&gt;1,COUNTRY_INFO!J851&lt;4),IF(COUNTRY_INFO!F851&gt;MAX('MDA1'!K851,'MDA2'!K851,'T1'!M851,MAX(T3_R1!L851,T3_R2!L851)),MAX('MDA1'!K851,'MDA2'!K851,'T1'!M851,MAX(T3_R1!L851,T3_R2!L851)),COUNTRY_INFO!F851),0)</f>
        <v>0</v>
      </c>
      <c r="W851" s="217">
        <f>IF(AND(COUNTRY_INFO!J851&gt;1,COUNTRY_INFO!J851&lt;4), IF(V851/COUNTRY_INFO!F851*100&lt;&gt;0, IF(V851/COUNTRY_INFO!F851*100&gt;100,100,V851/COUNTRY_INFO!F851*100), "-"),0)</f>
        <v>0</v>
      </c>
      <c r="X851" s="11">
        <f t="shared" si="96"/>
        <v>0</v>
      </c>
      <c r="Y851" s="73">
        <f>IF(AND(COUNTRY_INFO!J851&gt;1,COUNTRY_INFO!J851&lt;4), IF(S851/P851*100&lt;&gt;0, IF(X851/P851*100&gt;100,100,X851/P851*100), "-"),0)</f>
        <v>0</v>
      </c>
      <c r="Z851" s="67">
        <f>COUNTRY_INFO!O851</f>
        <v>5951.55</v>
      </c>
      <c r="AA851" s="61"/>
      <c r="AB851" s="61"/>
      <c r="AC851" s="11">
        <f>MAX('T1'!L851,'T2'!J851)+MAX('T1'!M851,'T2'!K851)+MAX('T1'!N851,'T2'!L851)</f>
        <v>0</v>
      </c>
      <c r="AD851" s="11">
        <f>IF(COUNTRY_INFO!K851=1,IF(COUNTRY_INFO!F851*0.33&gt;MAX('T1'!M851,'T2'!K851),MAX('T1'!M851,'T2'!K851),COUNTRY_INFO!F851*0.33),IF(COUNTRY_INFO!K851=2,IF(COUNTRY_INFO!F851*0.5&gt;MAX('T1'!M851,'T2'!K851),MAX('T1'!M851,'T2'!K851),COUNTRY_INFO!F851*0.5),IF(COUNTRY_INFO!K851=3,IF(COUNTRY_INFO!F851&gt;MAX('T1'!M851,'T2'!K851),MAX('T1'!M851,'T2'!K851),COUNTRY_INFO!F851),0)))</f>
        <v>0</v>
      </c>
      <c r="AE851" s="217">
        <f>IF(AND(COUNTRY_INFO!K851&gt;0,COUNTRY_INFO!K851&lt;4),IF(Z851&gt;0,IF(COUNTRY_INFO!K851=1, AD851/(COUNTRY_INFO!F851*0.33)*100, IF(COUNTRY_INFO!K851=2, AD851/(COUNTRY_INFO!F851*0.5)*100, IF(COUNTRY_INFO!K851=3, AD851/COUNTRY_INFO!F851*100))),"-"),0)</f>
        <v>0</v>
      </c>
      <c r="AF851" s="11">
        <f>IF(COUNTRY_INFO!K851=2,IF(COUNTRY_INFO!G851*0.2&gt;MAX('T1'!N851,'T2'!L851),MAX('T1'!N851,'T2'!L851),COUNTRY_INFO!G851*0.2),IF(COUNTRY_INFO!K851=3,IF(COUNTRY_INFO!G851&gt;MAX('T1'!N851,'T2'!L851),MAX('T1'!N851,'T2'!L851),COUNTRY_INFO!G851),0))</f>
        <v>0</v>
      </c>
      <c r="AG851" s="217">
        <f>IF(AND(COUNTRY_INFO!K851&gt;0,COUNTRY_INFO!K851&lt;4),IF(Z851&gt;0,IF(COUNTRY_INFO!K851=1, 0, IF(COUNTRY_INFO!K851=2, AF851/(COUNTRY_INFO!G851*0.2)*100, IF(COUNTRY_INFO!K851=3, AF851/COUNTRY_INFO!G851*100))),"-"),0)</f>
        <v>0</v>
      </c>
      <c r="AH851" s="11">
        <f t="shared" si="97"/>
        <v>0</v>
      </c>
      <c r="AI851" s="73" t="str">
        <f>IF(AND(COUNTRY_INFO!K851&gt;0,COUNTRY_INFO!K851&lt;4), IF(AC851/Z851*100&lt;&gt;0, IF(AH851/Z851*100&gt;100,100,AH851/Z851*100), "-"),0)</f>
        <v>-</v>
      </c>
      <c r="AJ851" s="261"/>
      <c r="AK851" s="260">
        <f>IF(AND(D851&lt;&gt;0, D851&lt;&gt;"Unknown",D851&lt;&gt;"Stopped",D851&lt;&gt;"Not required"),D851/COUNTRY_INFO!D851, 0)</f>
        <v>0</v>
      </c>
      <c r="AL851" s="260">
        <f>IF(AND(J851&lt;&gt;0,J851&lt;&gt;"Unknown",J851&lt;&gt;"Stopped",J851&lt;&gt;"Not required"),J851/COUNTRY_INFO!D851, 0)</f>
        <v>0</v>
      </c>
      <c r="AM851" s="260">
        <f>IF(AND(P851&lt;&gt;0,P851&lt;&gt;"Unknown",P851&lt;&gt;"Not required"),P851/(COUNTRY_INFO!E851+COUNTRY_INFO!F851), 0)</f>
        <v>0</v>
      </c>
      <c r="AN851" s="260">
        <f>IF(AND(Z851&lt;&gt;0,Z851&lt;&gt;"Unknown",Z851&lt;&gt;"Not required"),IF(COUNTRY_INFO!K851=1,1,IF(COUNTRY_INFO!K851=2,0.5*COUNTRY_INFO!F851/(0.5*COUNTRY_INFO!F851+0.2*COUNTRY_INFO!G851),IF(COUNTRY_INFO!K851=3,COUNTRY_INFO!F851/(COUNTRY_INFO!F851+COUNTRY_INFO!G851)))),0)</f>
        <v>1</v>
      </c>
      <c r="AO851" s="260">
        <f>IF(AND(Z851&lt;&gt;0,Z851&lt;&gt;"Unknown",Z851&lt;&gt;"Not required"),IF(COUNTRY_INFO!K851=1,0,IF(COUNTRY_INFO!K851=2,0.2*COUNTRY_INFO!G851/(0.5*COUNTRY_INFO!F851+0.2*COUNTRY_INFO!G851),IF(COUNTRY_INFO!K851=3,COUNTRY_INFO!G851/(COUNTRY_INFO!F851+COUNTRY_INFO!G851)))),0)</f>
        <v>0</v>
      </c>
      <c r="AP851" s="259">
        <f>MAX(COUNTRY_INFO!D851*AK851*PROFILE!$G$7,COUNTRY_INFO!D851*AL851*PROFILE!$G$7)</f>
        <v>0</v>
      </c>
      <c r="AQ851" s="259">
        <f>MAX(COUNTRY_INFO!D851*AK851*PROFILE!$G$8,COUNTRY_INFO!D851*AL851*PROFILE!$G$8,COUNTRY_INFO!D851*AM851*PROFILE!$G$8)</f>
        <v>0</v>
      </c>
      <c r="AR851" s="259">
        <f>MAX(COUNTRY_INFO!D851*AK851*PROFILE!$G$9,COUNTRY_INFO!D851*AL851*PROFILE!$G$9,COUNTRY_INFO!D851*AM851*PROFILE!$G$9,IF(AND(DISTRICT!Z851&lt;&gt;"Unknown",Z851&lt;&gt;"Not required"),COUNTRY_INFO!O851*DISTRICT!AN851,0))</f>
        <v>5951.55</v>
      </c>
      <c r="AS851" s="259">
        <f>MAX(COUNTRY_INFO!D851*AK851*PROFILE!$G$10,COUNTRY_INFO!D851*AL851*PROFILE!$G$10,IF(AND(DISTRICT!Z851&lt;&gt;"Unknown",Z851&lt;&gt;"Not required"),COUNTRY_INFO!O851*DISTRICT!AO851,0))</f>
        <v>0</v>
      </c>
      <c r="AT851" s="259">
        <f t="shared" si="98"/>
        <v>5951.55</v>
      </c>
      <c r="AU851" s="258">
        <f t="shared" si="93"/>
        <v>0</v>
      </c>
      <c r="AV851" s="259">
        <f>MAX('MDA2'!J851,'T1'!L851,'T2'!J851,T3_R1!K851,T3_R2!K851)</f>
        <v>0</v>
      </c>
      <c r="AW851" s="259">
        <f>MAX('MDA1'!K851,'MDA2'!K851,'MDA3'!I851,'MDA3'!L851,'T1'!M851,'T2'!K851,T3_R1!L851,T3_R2!L851)</f>
        <v>0</v>
      </c>
      <c r="AX851" s="259">
        <f>MAX('MDA1'!L851,'MDA2'!L851,'MDA3'!J851,'MDA3'!M851,'T1'!N851,'T2'!L851,T3_R1!M851,T3_R2!M851)</f>
        <v>0</v>
      </c>
      <c r="AY851" s="259">
        <f t="shared" si="99"/>
        <v>0</v>
      </c>
      <c r="AZ851" s="259">
        <f>MAX('MDA2'!J851,T851)</f>
        <v>0</v>
      </c>
      <c r="BA851" s="259">
        <f>MAX('MDA1'!K851,'MDA2'!K851,'MDA3'!I851,'MDA3'!L851,V851,AD851)</f>
        <v>0</v>
      </c>
      <c r="BB851" s="259">
        <f>MAX('MDA1'!L851,'MDA2'!L851,'MDA3'!J851,'MDA3'!M851,AF851)</f>
        <v>0</v>
      </c>
      <c r="BC851" s="259">
        <f t="shared" si="94"/>
        <v>0</v>
      </c>
      <c r="BD851" s="260">
        <f t="shared" si="95"/>
        <v>0</v>
      </c>
    </row>
    <row r="852" spans="1:56" x14ac:dyDescent="0.2">
      <c r="A852" s="10" t="str">
        <f>IF(COUNTRY_INFO!A852=0," ",COUNTRY_INFO!A852)</f>
        <v>Ethiopia</v>
      </c>
      <c r="B852" s="10" t="str">
        <f>IF(COUNTRY_INFO!B852=0," ",COUNTRY_INFO!B852)</f>
        <v>SomaliShabele</v>
      </c>
      <c r="C852" s="87" t="str">
        <f>IF(COUNTRY_INFO!C852=0," ",COUNTRY_INFO!C852)</f>
        <v>Gode Town</v>
      </c>
      <c r="D852" s="67">
        <f>COUNTRY_INFO!L852</f>
        <v>0</v>
      </c>
      <c r="E852" s="61"/>
      <c r="F852" s="61"/>
      <c r="G852" s="11">
        <f>MAX('MDA1'!M852,'MDA2'!M852)</f>
        <v>0</v>
      </c>
      <c r="H852" s="11">
        <f>IF(AND(COUNTRY_INFO!H852&gt;0,COUNTRY_INFO!H852&lt;4),IF(D852&gt;MAX('MDA1'!M852,'MDA2'!M852),MAX('MDA1'!M852,'MDA2'!M852),D852),0)</f>
        <v>0</v>
      </c>
      <c r="I852" s="73">
        <f>IF(AND(COUNTRY_INFO!H852&gt;0,COUNTRY_INFO!H852&lt;4), IF(G852/D852*100&lt;&gt;0, IF(G852/D852*100&gt;100,100,G852/D852*100), "-"),0)</f>
        <v>0</v>
      </c>
      <c r="J852" s="67" t="str">
        <f>COUNTRY_INFO!M852</f>
        <v>Unknown</v>
      </c>
      <c r="K852" s="61"/>
      <c r="L852" s="61"/>
      <c r="M852" s="11">
        <f>MAX('MDA1'!M852,MAX('MDA3'!I852,'MDA3'!L852)+MAX('MDA3'!J852,'MDA3'!M852))</f>
        <v>0</v>
      </c>
      <c r="N852" s="11">
        <f>IF(AND(COUNTRY_INFO!I852&gt;0,COUNTRY_INFO!I852&lt;4),IF(J852&gt;MAX('MDA1'!M852,MAX('MDA3'!I852,'MDA3'!L852)+MAX('MDA3'!J852,'MDA3'!M852)),MAX('MDA1'!M852,MAX('MDA3'!I852,'MDA3'!L852)+MAX('MDA3'!J852,'MDA3'!M852)),J852),0)</f>
        <v>0</v>
      </c>
      <c r="O852" s="73">
        <f>IF(AND(COUNTRY_INFO!I852&gt;0,COUNTRY_INFO!I852&lt;4), IF(M852/J852*100&lt;&gt;0, IF(M852/J852*100&gt;100,100,M852/J852*100), "-"),0)</f>
        <v>0</v>
      </c>
      <c r="P852" s="67">
        <f>COUNTRY_INFO!N852</f>
        <v>0</v>
      </c>
      <c r="Q852" s="61"/>
      <c r="R852" s="61"/>
      <c r="S852" s="11">
        <f>SUM(MAX('MDA2'!J852, 'T1'!L852, MAX(T3_R1!K852, T3_R2!K852)), MAX('MDA1'!K852, 'MDA2'!K852, 'T1'!M852, MAX(T3_R1!L852, T3_R2!L852)), MAX('MDA1'!L852, 'MDA2'!L852, 'T1'!N852, MAX(T3_R1!M852, T3_R2!M852)))</f>
        <v>0</v>
      </c>
      <c r="T852" s="11">
        <f>IF(AND(COUNTRY_INFO!J852&gt;1,COUNTRY_INFO!J852&lt;4),IF(COUNTRY_INFO!E852&gt;MAX('MDA2'!J852,'T1'!L852,MAX(T3_R1!K852,T3_R2!K852)),MAX('MDA2'!J852,'T1'!L852,MAX(T3_R1!K852,T3_R2!K852)),COUNTRY_INFO!E852),0)</f>
        <v>0</v>
      </c>
      <c r="U852" s="217">
        <f>IF(AND(COUNTRY_INFO!J852&gt;1,COUNTRY_INFO!J852&lt;4), IF(T852/COUNTRY_INFO!E852*100&lt;&gt;0, IF(T852/COUNTRY_INFO!E852*100&gt;100,100,T852/COUNTRY_INFO!E852*100), "-"),0)</f>
        <v>0</v>
      </c>
      <c r="V852" s="11">
        <f>IF(AND(COUNTRY_INFO!J852&gt;1,COUNTRY_INFO!J852&lt;4),IF(COUNTRY_INFO!F852&gt;MAX('MDA1'!K852,'MDA2'!K852,'T1'!M852,MAX(T3_R1!L852,T3_R2!L852)),MAX('MDA1'!K852,'MDA2'!K852,'T1'!M852,MAX(T3_R1!L852,T3_R2!L852)),COUNTRY_INFO!F852),0)</f>
        <v>0</v>
      </c>
      <c r="W852" s="217">
        <f>IF(AND(COUNTRY_INFO!J852&gt;1,COUNTRY_INFO!J852&lt;4), IF(V852/COUNTRY_INFO!F852*100&lt;&gt;0, IF(V852/COUNTRY_INFO!F852*100&gt;100,100,V852/COUNTRY_INFO!F852*100), "-"),0)</f>
        <v>0</v>
      </c>
      <c r="X852" s="11">
        <f t="shared" si="96"/>
        <v>0</v>
      </c>
      <c r="Y852" s="73">
        <f>IF(AND(COUNTRY_INFO!J852&gt;1,COUNTRY_INFO!J852&lt;4), IF(S852/P852*100&lt;&gt;0, IF(X852/P852*100&gt;100,100,X852/P852*100), "-"),0)</f>
        <v>0</v>
      </c>
      <c r="Z852" s="67">
        <f>COUNTRY_INFO!O852</f>
        <v>4448.7300000000005</v>
      </c>
      <c r="AA852" s="61"/>
      <c r="AB852" s="61"/>
      <c r="AC852" s="11">
        <f>MAX('T1'!L852,'T2'!J852)+MAX('T1'!M852,'T2'!K852)+MAX('T1'!N852,'T2'!L852)</f>
        <v>0</v>
      </c>
      <c r="AD852" s="11">
        <f>IF(COUNTRY_INFO!K852=1,IF(COUNTRY_INFO!F852*0.33&gt;MAX('T1'!M852,'T2'!K852),MAX('T1'!M852,'T2'!K852),COUNTRY_INFO!F852*0.33),IF(COUNTRY_INFO!K852=2,IF(COUNTRY_INFO!F852*0.5&gt;MAX('T1'!M852,'T2'!K852),MAX('T1'!M852,'T2'!K852),COUNTRY_INFO!F852*0.5),IF(COUNTRY_INFO!K852=3,IF(COUNTRY_INFO!F852&gt;MAX('T1'!M852,'T2'!K852),MAX('T1'!M852,'T2'!K852),COUNTRY_INFO!F852),0)))</f>
        <v>0</v>
      </c>
      <c r="AE852" s="217">
        <f>IF(AND(COUNTRY_INFO!K852&gt;0,COUNTRY_INFO!K852&lt;4),IF(Z852&gt;0,IF(COUNTRY_INFO!K852=1, AD852/(COUNTRY_INFO!F852*0.33)*100, IF(COUNTRY_INFO!K852=2, AD852/(COUNTRY_INFO!F852*0.5)*100, IF(COUNTRY_INFO!K852=3, AD852/COUNTRY_INFO!F852*100))),"-"),0)</f>
        <v>0</v>
      </c>
      <c r="AF852" s="11">
        <f>IF(COUNTRY_INFO!K852=2,IF(COUNTRY_INFO!G852*0.2&gt;MAX('T1'!N852,'T2'!L852),MAX('T1'!N852,'T2'!L852),COUNTRY_INFO!G852*0.2),IF(COUNTRY_INFO!K852=3,IF(COUNTRY_INFO!G852&gt;MAX('T1'!N852,'T2'!L852),MAX('T1'!N852,'T2'!L852),COUNTRY_INFO!G852),0))</f>
        <v>0</v>
      </c>
      <c r="AG852" s="217">
        <f>IF(AND(COUNTRY_INFO!K852&gt;0,COUNTRY_INFO!K852&lt;4),IF(Z852&gt;0,IF(COUNTRY_INFO!K852=1, 0, IF(COUNTRY_INFO!K852=2, AF852/(COUNTRY_INFO!G852*0.2)*100, IF(COUNTRY_INFO!K852=3, AF852/COUNTRY_INFO!G852*100))),"-"),0)</f>
        <v>0</v>
      </c>
      <c r="AH852" s="11">
        <f t="shared" si="97"/>
        <v>0</v>
      </c>
      <c r="AI852" s="73" t="str">
        <f>IF(AND(COUNTRY_INFO!K852&gt;0,COUNTRY_INFO!K852&lt;4), IF(AC852/Z852*100&lt;&gt;0, IF(AH852/Z852*100&gt;100,100,AH852/Z852*100), "-"),0)</f>
        <v>-</v>
      </c>
      <c r="AJ852" s="261"/>
      <c r="AK852" s="260">
        <f>IF(AND(D852&lt;&gt;0, D852&lt;&gt;"Unknown",D852&lt;&gt;"Stopped",D852&lt;&gt;"Not required"),D852/COUNTRY_INFO!D852, 0)</f>
        <v>0</v>
      </c>
      <c r="AL852" s="260">
        <f>IF(AND(J852&lt;&gt;0,J852&lt;&gt;"Unknown",J852&lt;&gt;"Stopped",J852&lt;&gt;"Not required"),J852/COUNTRY_INFO!D852, 0)</f>
        <v>0</v>
      </c>
      <c r="AM852" s="260">
        <f>IF(AND(P852&lt;&gt;0,P852&lt;&gt;"Unknown",P852&lt;&gt;"Not required"),P852/(COUNTRY_INFO!E852+COUNTRY_INFO!F852), 0)</f>
        <v>0</v>
      </c>
      <c r="AN852" s="260">
        <f>IF(AND(Z852&lt;&gt;0,Z852&lt;&gt;"Unknown",Z852&lt;&gt;"Not required"),IF(COUNTRY_INFO!K852=1,1,IF(COUNTRY_INFO!K852=2,0.5*COUNTRY_INFO!F852/(0.5*COUNTRY_INFO!F852+0.2*COUNTRY_INFO!G852),IF(COUNTRY_INFO!K852=3,COUNTRY_INFO!F852/(COUNTRY_INFO!F852+COUNTRY_INFO!G852)))),0)</f>
        <v>1</v>
      </c>
      <c r="AO852" s="260">
        <f>IF(AND(Z852&lt;&gt;0,Z852&lt;&gt;"Unknown",Z852&lt;&gt;"Not required"),IF(COUNTRY_INFO!K852=1,0,IF(COUNTRY_INFO!K852=2,0.2*COUNTRY_INFO!G852/(0.5*COUNTRY_INFO!F852+0.2*COUNTRY_INFO!G852),IF(COUNTRY_INFO!K852=3,COUNTRY_INFO!G852/(COUNTRY_INFO!F852+COUNTRY_INFO!G852)))),0)</f>
        <v>0</v>
      </c>
      <c r="AP852" s="259">
        <f>MAX(COUNTRY_INFO!D852*AK852*PROFILE!$G$7,COUNTRY_INFO!D852*AL852*PROFILE!$G$7)</f>
        <v>0</v>
      </c>
      <c r="AQ852" s="259">
        <f>MAX(COUNTRY_INFO!D852*AK852*PROFILE!$G$8,COUNTRY_INFO!D852*AL852*PROFILE!$G$8,COUNTRY_INFO!D852*AM852*PROFILE!$G$8)</f>
        <v>0</v>
      </c>
      <c r="AR852" s="259">
        <f>MAX(COUNTRY_INFO!D852*AK852*PROFILE!$G$9,COUNTRY_INFO!D852*AL852*PROFILE!$G$9,COUNTRY_INFO!D852*AM852*PROFILE!$G$9,IF(AND(DISTRICT!Z852&lt;&gt;"Unknown",Z852&lt;&gt;"Not required"),COUNTRY_INFO!O852*DISTRICT!AN852,0))</f>
        <v>4448.7300000000005</v>
      </c>
      <c r="AS852" s="259">
        <f>MAX(COUNTRY_INFO!D852*AK852*PROFILE!$G$10,COUNTRY_INFO!D852*AL852*PROFILE!$G$10,IF(AND(DISTRICT!Z852&lt;&gt;"Unknown",Z852&lt;&gt;"Not required"),COUNTRY_INFO!O852*DISTRICT!AO852,0))</f>
        <v>0</v>
      </c>
      <c r="AT852" s="259">
        <f t="shared" si="98"/>
        <v>4448.7300000000005</v>
      </c>
      <c r="AU852" s="258">
        <f t="shared" si="93"/>
        <v>0</v>
      </c>
      <c r="AV852" s="259">
        <f>MAX('MDA2'!J852,'T1'!L852,'T2'!J852,T3_R1!K852,T3_R2!K852)</f>
        <v>0</v>
      </c>
      <c r="AW852" s="259">
        <f>MAX('MDA1'!K852,'MDA2'!K852,'MDA3'!I852,'MDA3'!L852,'T1'!M852,'T2'!K852,T3_R1!L852,T3_R2!L852)</f>
        <v>0</v>
      </c>
      <c r="AX852" s="259">
        <f>MAX('MDA1'!L852,'MDA2'!L852,'MDA3'!J852,'MDA3'!M852,'T1'!N852,'T2'!L852,T3_R1!M852,T3_R2!M852)</f>
        <v>0</v>
      </c>
      <c r="AY852" s="259">
        <f t="shared" si="99"/>
        <v>0</v>
      </c>
      <c r="AZ852" s="259">
        <f>MAX('MDA2'!J852,T852)</f>
        <v>0</v>
      </c>
      <c r="BA852" s="259">
        <f>MAX('MDA1'!K852,'MDA2'!K852,'MDA3'!I852,'MDA3'!L852,V852,AD852)</f>
        <v>0</v>
      </c>
      <c r="BB852" s="259">
        <f>MAX('MDA1'!L852,'MDA2'!L852,'MDA3'!J852,'MDA3'!M852,AF852)</f>
        <v>0</v>
      </c>
      <c r="BC852" s="259">
        <f t="shared" si="94"/>
        <v>0</v>
      </c>
      <c r="BD852" s="260">
        <f t="shared" si="95"/>
        <v>0</v>
      </c>
    </row>
    <row r="853" spans="1:56" x14ac:dyDescent="0.2">
      <c r="A853" s="10" t="str">
        <f>IF(COUNTRY_INFO!A853=0," ",COUNTRY_INFO!A853)</f>
        <v>Ethiopia</v>
      </c>
      <c r="B853" s="10" t="str">
        <f>IF(COUNTRY_INFO!B853=0," ",COUNTRY_INFO!B853)</f>
        <v>SomaliShabele</v>
      </c>
      <c r="C853" s="87" t="str">
        <f>IF(COUNTRY_INFO!C853=0," ",COUNTRY_INFO!C853)</f>
        <v>Kelafo</v>
      </c>
      <c r="D853" s="67">
        <f>COUNTRY_INFO!L853</f>
        <v>0</v>
      </c>
      <c r="E853" s="61"/>
      <c r="F853" s="61"/>
      <c r="G853" s="11">
        <f>MAX('MDA1'!M853,'MDA2'!M853)</f>
        <v>0</v>
      </c>
      <c r="H853" s="11">
        <f>IF(AND(COUNTRY_INFO!H853&gt;0,COUNTRY_INFO!H853&lt;4),IF(D853&gt;MAX('MDA1'!M853,'MDA2'!M853),MAX('MDA1'!M853,'MDA2'!M853),D853),0)</f>
        <v>0</v>
      </c>
      <c r="I853" s="73">
        <f>IF(AND(COUNTRY_INFO!H853&gt;0,COUNTRY_INFO!H853&lt;4), IF(G853/D853*100&lt;&gt;0, IF(G853/D853*100&gt;100,100,G853/D853*100), "-"),0)</f>
        <v>0</v>
      </c>
      <c r="J853" s="67" t="str">
        <f>COUNTRY_INFO!M853</f>
        <v>Unknown</v>
      </c>
      <c r="K853" s="61"/>
      <c r="L853" s="61"/>
      <c r="M853" s="11">
        <f>MAX('MDA1'!M853,MAX('MDA3'!I853,'MDA3'!L853)+MAX('MDA3'!J853,'MDA3'!M853))</f>
        <v>0</v>
      </c>
      <c r="N853" s="11">
        <f>IF(AND(COUNTRY_INFO!I853&gt;0,COUNTRY_INFO!I853&lt;4),IF(J853&gt;MAX('MDA1'!M853,MAX('MDA3'!I853,'MDA3'!L853)+MAX('MDA3'!J853,'MDA3'!M853)),MAX('MDA1'!M853,MAX('MDA3'!I853,'MDA3'!L853)+MAX('MDA3'!J853,'MDA3'!M853)),J853),0)</f>
        <v>0</v>
      </c>
      <c r="O853" s="73">
        <f>IF(AND(COUNTRY_INFO!I853&gt;0,COUNTRY_INFO!I853&lt;4), IF(M853/J853*100&lt;&gt;0, IF(M853/J853*100&gt;100,100,M853/J853*100), "-"),0)</f>
        <v>0</v>
      </c>
      <c r="P853" s="67">
        <f>COUNTRY_INFO!N853</f>
        <v>48669</v>
      </c>
      <c r="Q853" s="61"/>
      <c r="R853" s="61"/>
      <c r="S853" s="11">
        <f>SUM(MAX('MDA2'!J853, 'T1'!L853, MAX(T3_R1!K853, T3_R2!K853)), MAX('MDA1'!K853, 'MDA2'!K853, 'T1'!M853, MAX(T3_R1!L853, T3_R2!L853)), MAX('MDA1'!L853, 'MDA2'!L853, 'T1'!N853, MAX(T3_R1!M853, T3_R2!M853)))</f>
        <v>31872</v>
      </c>
      <c r="T853" s="11">
        <f>IF(AND(COUNTRY_INFO!J853&gt;1,COUNTRY_INFO!J853&lt;4),IF(COUNTRY_INFO!E853&gt;MAX('MDA2'!J853,'T1'!L853,MAX(T3_R1!K853,T3_R2!K853)),MAX('MDA2'!J853,'T1'!L853,MAX(T3_R1!K853,T3_R2!K853)),COUNTRY_INFO!E853),0)</f>
        <v>0</v>
      </c>
      <c r="U853" s="217" t="str">
        <f>IF(AND(COUNTRY_INFO!J853&gt;1,COUNTRY_INFO!J853&lt;4), IF(T853/COUNTRY_INFO!E853*100&lt;&gt;0, IF(T853/COUNTRY_INFO!E853*100&gt;100,100,T853/COUNTRY_INFO!E853*100), "-"),0)</f>
        <v>-</v>
      </c>
      <c r="V853" s="11">
        <f>IF(AND(COUNTRY_INFO!J853&gt;1,COUNTRY_INFO!J853&lt;4),IF(COUNTRY_INFO!F853&gt;MAX('MDA1'!K853,'MDA2'!K853,'T1'!M853,MAX(T3_R1!L853,T3_R2!L853)),MAX('MDA1'!K853,'MDA2'!K853,'T1'!M853,MAX(T3_R1!L853,T3_R2!L853)),COUNTRY_INFO!F853),0)</f>
        <v>31872</v>
      </c>
      <c r="W853" s="217">
        <f>IF(AND(COUNTRY_INFO!J853&gt;1,COUNTRY_INFO!J853&lt;4), IF(V853/COUNTRY_INFO!F853*100&lt;&gt;0, IF(V853/COUNTRY_INFO!F853*100&gt;100,100,V853/COUNTRY_INFO!F853*100), "-"),0)</f>
        <v>84.978403455447122</v>
      </c>
      <c r="X853" s="11">
        <f t="shared" si="96"/>
        <v>31872</v>
      </c>
      <c r="Y853" s="73">
        <f>IF(AND(COUNTRY_INFO!J853&gt;1,COUNTRY_INFO!J853&lt;4), IF(S853/P853*100&lt;&gt;0, IF(X853/P853*100&gt;100,100,X853/P853*100), "-"),0)</f>
        <v>65.487271158232147</v>
      </c>
      <c r="Z853" s="67">
        <f>COUNTRY_INFO!O853</f>
        <v>99178</v>
      </c>
      <c r="AA853" s="61"/>
      <c r="AB853" s="61"/>
      <c r="AC853" s="11">
        <f>MAX('T1'!L853,'T2'!J853)+MAX('T1'!M853,'T2'!K853)+MAX('T1'!N853,'T2'!L853)</f>
        <v>31710</v>
      </c>
      <c r="AD853" s="11">
        <f>IF(COUNTRY_INFO!K853=1,IF(COUNTRY_INFO!F853*0.33&gt;MAX('T1'!M853,'T2'!K853),MAX('T1'!M853,'T2'!K853),COUNTRY_INFO!F853*0.33),IF(COUNTRY_INFO!K853=2,IF(COUNTRY_INFO!F853*0.5&gt;MAX('T1'!M853,'T2'!K853),MAX('T1'!M853,'T2'!K853),COUNTRY_INFO!F853*0.5),IF(COUNTRY_INFO!K853=3,IF(COUNTRY_INFO!F853&gt;MAX('T1'!M853,'T2'!K853),MAX('T1'!M853,'T2'!K853),COUNTRY_INFO!F853),0)))</f>
        <v>31710</v>
      </c>
      <c r="AE853" s="217">
        <f>IF(AND(COUNTRY_INFO!K853&gt;0,COUNTRY_INFO!K853&lt;4),IF(Z853&gt;0,IF(COUNTRY_INFO!K853=1, AD853/(COUNTRY_INFO!F853*0.33)*100, IF(COUNTRY_INFO!K853=2, AD853/(COUNTRY_INFO!F853*0.5)*100, IF(COUNTRY_INFO!K853=3, AD853/COUNTRY_INFO!F853*100))),"-"),0)</f>
        <v>84.546472564389703</v>
      </c>
      <c r="AF853" s="11">
        <f>IF(COUNTRY_INFO!K853=2,IF(COUNTRY_INFO!G853*0.2&gt;MAX('T1'!N853,'T2'!L853),MAX('T1'!N853,'T2'!L853),COUNTRY_INFO!G853*0.2),IF(COUNTRY_INFO!K853=3,IF(COUNTRY_INFO!G853&gt;MAX('T1'!N853,'T2'!L853),MAX('T1'!N853,'T2'!L853),COUNTRY_INFO!G853),0))</f>
        <v>0</v>
      </c>
      <c r="AG853" s="217">
        <f>IF(AND(COUNTRY_INFO!K853&gt;0,COUNTRY_INFO!K853&lt;4),IF(Z853&gt;0,IF(COUNTRY_INFO!K853=1, 0, IF(COUNTRY_INFO!K853=2, AF853/(COUNTRY_INFO!G853*0.2)*100, IF(COUNTRY_INFO!K853=3, AF853/COUNTRY_INFO!G853*100))),"-"),0)</f>
        <v>0</v>
      </c>
      <c r="AH853" s="11">
        <f t="shared" si="97"/>
        <v>31710</v>
      </c>
      <c r="AI853" s="73">
        <f>IF(AND(COUNTRY_INFO!K853&gt;0,COUNTRY_INFO!K853&lt;4), IF(AC853/Z853*100&lt;&gt;0, IF(AH853/Z853*100&gt;100,100,AH853/Z853*100), "-"),0)</f>
        <v>31.972816552057914</v>
      </c>
      <c r="AJ853" s="261"/>
      <c r="AK853" s="260">
        <f>IF(AND(D853&lt;&gt;0, D853&lt;&gt;"Unknown",D853&lt;&gt;"Stopped",D853&lt;&gt;"Not required"),D853/COUNTRY_INFO!D853, 0)</f>
        <v>0</v>
      </c>
      <c r="AL853" s="260">
        <f>IF(AND(J853&lt;&gt;0,J853&lt;&gt;"Unknown",J853&lt;&gt;"Stopped",J853&lt;&gt;"Not required"),J853/COUNTRY_INFO!D853, 0)</f>
        <v>0</v>
      </c>
      <c r="AM853" s="260">
        <f>IF(AND(P853&lt;&gt;0,P853&lt;&gt;"Unknown",P853&lt;&gt;"Not required"),P853/(COUNTRY_INFO!E853+COUNTRY_INFO!F853), 0)</f>
        <v>1</v>
      </c>
      <c r="AN853" s="260">
        <f>IF(AND(Z853&lt;&gt;0,Z853&lt;&gt;"Unknown",Z853&lt;&gt;"Not required"),IF(COUNTRY_INFO!K853=1,1,IF(COUNTRY_INFO!K853=2,0.5*COUNTRY_INFO!F853/(0.5*COUNTRY_INFO!F853+0.2*COUNTRY_INFO!G853),IF(COUNTRY_INFO!K853=3,COUNTRY_INFO!F853/(COUNTRY_INFO!F853+COUNTRY_INFO!G853)))),0)</f>
        <v>0.37816854544354594</v>
      </c>
      <c r="AO853" s="260">
        <f>IF(AND(Z853&lt;&gt;0,Z853&lt;&gt;"Unknown",Z853&lt;&gt;"Not required"),IF(COUNTRY_INFO!K853=1,0,IF(COUNTRY_INFO!K853=2,0.2*COUNTRY_INFO!G853/(0.5*COUNTRY_INFO!F853+0.2*COUNTRY_INFO!G853),IF(COUNTRY_INFO!K853=3,COUNTRY_INFO!G853/(COUNTRY_INFO!F853+COUNTRY_INFO!G853)))),0)</f>
        <v>0.62183145455645406</v>
      </c>
      <c r="AP853" s="259">
        <f>MAX(COUNTRY_INFO!D853*AK853*PROFILE!$G$7,COUNTRY_INFO!D853*AL853*PROFILE!$G$7)</f>
        <v>0</v>
      </c>
      <c r="AQ853" s="259">
        <f>MAX(COUNTRY_INFO!D853*AK853*PROFILE!$G$8,COUNTRY_INFO!D853*AL853*PROFILE!$G$8,COUNTRY_INFO!D853*AM853*PROFILE!$G$8)</f>
        <v>16160.896954519503</v>
      </c>
      <c r="AR853" s="259">
        <f>MAX(COUNTRY_INFO!D853*AK853*PROFILE!$G$9,COUNTRY_INFO!D853*AL853*PROFILE!$G$9,COUNTRY_INFO!D853*AM853*PROFILE!$G$9,IF(AND(DISTRICT!Z853&lt;&gt;"Unknown",Z853&lt;&gt;"Not required"),COUNTRY_INFO!O853*DISTRICT!AN853,0))</f>
        <v>37506</v>
      </c>
      <c r="AS853" s="259">
        <f>MAX(COUNTRY_INFO!D853*AK853*PROFILE!$G$10,COUNTRY_INFO!D853*AL853*PROFILE!$G$10,IF(AND(DISTRICT!Z853&lt;&gt;"Unknown",Z853&lt;&gt;"Not required"),COUNTRY_INFO!O853*DISTRICT!AO853,0))</f>
        <v>61672</v>
      </c>
      <c r="AT853" s="259">
        <f t="shared" si="98"/>
        <v>115338.8969545195</v>
      </c>
      <c r="AU853" s="258" t="str">
        <f t="shared" si="93"/>
        <v>Y</v>
      </c>
      <c r="AV853" s="259">
        <f>MAX('MDA2'!J853,'T1'!L853,'T2'!J853,T3_R1!K853,T3_R2!K853)</f>
        <v>0</v>
      </c>
      <c r="AW853" s="259">
        <f>MAX('MDA1'!K853,'MDA2'!K853,'MDA3'!I853,'MDA3'!L853,'T1'!M853,'T2'!K853,T3_R1!L853,T3_R2!L853)</f>
        <v>31872</v>
      </c>
      <c r="AX853" s="259">
        <f>MAX('MDA1'!L853,'MDA2'!L853,'MDA3'!J853,'MDA3'!M853,'T1'!N853,'T2'!L853,T3_R1!M853,T3_R2!M853)</f>
        <v>0</v>
      </c>
      <c r="AY853" s="259">
        <f t="shared" si="99"/>
        <v>31872</v>
      </c>
      <c r="AZ853" s="259">
        <f>MAX('MDA2'!J853,T853)</f>
        <v>0</v>
      </c>
      <c r="BA853" s="259">
        <f>MAX('MDA1'!K853,'MDA2'!K853,'MDA3'!I853,'MDA3'!L853,V853,AD853)</f>
        <v>31872</v>
      </c>
      <c r="BB853" s="259">
        <f>MAX('MDA1'!L853,'MDA2'!L853,'MDA3'!J853,'MDA3'!M853,AF853)</f>
        <v>0</v>
      </c>
      <c r="BC853" s="259">
        <f t="shared" si="94"/>
        <v>31872</v>
      </c>
      <c r="BD853" s="260">
        <f t="shared" si="95"/>
        <v>27.633349062257622</v>
      </c>
    </row>
    <row r="854" spans="1:56" x14ac:dyDescent="0.2">
      <c r="A854" s="10" t="str">
        <f>IF(COUNTRY_INFO!A854=0," ",COUNTRY_INFO!A854)</f>
        <v>Ethiopia</v>
      </c>
      <c r="B854" s="10" t="str">
        <f>IF(COUNTRY_INFO!B854=0," ",COUNTRY_INFO!B854)</f>
        <v>SomaliShabele</v>
      </c>
      <c r="C854" s="87" t="str">
        <f>IF(COUNTRY_INFO!C854=0," ",COUNTRY_INFO!C854)</f>
        <v>Mustehil</v>
      </c>
      <c r="D854" s="67">
        <f>COUNTRY_INFO!L854</f>
        <v>0</v>
      </c>
      <c r="E854" s="61"/>
      <c r="F854" s="61"/>
      <c r="G854" s="11">
        <f>MAX('MDA1'!M854,'MDA2'!M854)</f>
        <v>0</v>
      </c>
      <c r="H854" s="11">
        <f>IF(AND(COUNTRY_INFO!H854&gt;0,COUNTRY_INFO!H854&lt;4),IF(D854&gt;MAX('MDA1'!M854,'MDA2'!M854),MAX('MDA1'!M854,'MDA2'!M854),D854),0)</f>
        <v>0</v>
      </c>
      <c r="I854" s="73">
        <f>IF(AND(COUNTRY_INFO!H854&gt;0,COUNTRY_INFO!H854&lt;4), IF(G854/D854*100&lt;&gt;0, IF(G854/D854*100&gt;100,100,G854/D854*100), "-"),0)</f>
        <v>0</v>
      </c>
      <c r="J854" s="67" t="str">
        <f>COUNTRY_INFO!M854</f>
        <v>Unknown</v>
      </c>
      <c r="K854" s="61"/>
      <c r="L854" s="61"/>
      <c r="M854" s="11">
        <f>MAX('MDA1'!M854,MAX('MDA3'!I854,'MDA3'!L854)+MAX('MDA3'!J854,'MDA3'!M854))</f>
        <v>0</v>
      </c>
      <c r="N854" s="11">
        <f>IF(AND(COUNTRY_INFO!I854&gt;0,COUNTRY_INFO!I854&lt;4),IF(J854&gt;MAX('MDA1'!M854,MAX('MDA3'!I854,'MDA3'!L854)+MAX('MDA3'!J854,'MDA3'!M854)),MAX('MDA1'!M854,MAX('MDA3'!I854,'MDA3'!L854)+MAX('MDA3'!J854,'MDA3'!M854)),J854),0)</f>
        <v>0</v>
      </c>
      <c r="O854" s="73">
        <f>IF(AND(COUNTRY_INFO!I854&gt;0,COUNTRY_INFO!I854&lt;4), IF(M854/J854*100&lt;&gt;0, IF(M854/J854*100&gt;100,100,M854/J854*100), "-"),0)</f>
        <v>0</v>
      </c>
      <c r="P854" s="67">
        <f>COUNTRY_INFO!N854</f>
        <v>25467</v>
      </c>
      <c r="Q854" s="61"/>
      <c r="R854" s="61"/>
      <c r="S854" s="11">
        <f>SUM(MAX('MDA2'!J854, 'T1'!L854, MAX(T3_R1!K854, T3_R2!K854)), MAX('MDA1'!K854, 'MDA2'!K854, 'T1'!M854, MAX(T3_R1!L854, T3_R2!L854)), MAX('MDA1'!L854, 'MDA2'!L854, 'T1'!N854, MAX(T3_R1!M854, T3_R2!M854)))</f>
        <v>17269</v>
      </c>
      <c r="T854" s="11">
        <f>IF(AND(COUNTRY_INFO!J854&gt;1,COUNTRY_INFO!J854&lt;4),IF(COUNTRY_INFO!E854&gt;MAX('MDA2'!J854,'T1'!L854,MAX(T3_R1!K854,T3_R2!K854)),MAX('MDA2'!J854,'T1'!L854,MAX(T3_R1!K854,T3_R2!K854)),COUNTRY_INFO!E854),0)</f>
        <v>0</v>
      </c>
      <c r="U854" s="217" t="str">
        <f>IF(AND(COUNTRY_INFO!J854&gt;1,COUNTRY_INFO!J854&lt;4), IF(T854/COUNTRY_INFO!E854*100&lt;&gt;0, IF(T854/COUNTRY_INFO!E854*100&gt;100,100,T854/COUNTRY_INFO!E854*100), "-"),0)</f>
        <v>-</v>
      </c>
      <c r="V854" s="11">
        <f>IF(AND(COUNTRY_INFO!J854&gt;1,COUNTRY_INFO!J854&lt;4),IF(COUNTRY_INFO!F854&gt;MAX('MDA1'!K854,'MDA2'!K854,'T1'!M854,MAX(T3_R1!L854,T3_R2!L854)),MAX('MDA1'!K854,'MDA2'!K854,'T1'!M854,MAX(T3_R1!L854,T3_R2!L854)),COUNTRY_INFO!F854),0)</f>
        <v>17269</v>
      </c>
      <c r="W854" s="217">
        <f>IF(AND(COUNTRY_INFO!J854&gt;1,COUNTRY_INFO!J854&lt;4), IF(V854/COUNTRY_INFO!F854*100&lt;&gt;0, IF(V854/COUNTRY_INFO!F854*100&gt;100,100,V854/COUNTRY_INFO!F854*100), "-"),0)</f>
        <v>87.990420870274122</v>
      </c>
      <c r="X854" s="11">
        <f t="shared" si="96"/>
        <v>17269</v>
      </c>
      <c r="Y854" s="73">
        <f>IF(AND(COUNTRY_INFO!J854&gt;1,COUNTRY_INFO!J854&lt;4), IF(S854/P854*100&lt;&gt;0, IF(X854/P854*100&gt;100,100,X854/P854*100), "-"),0)</f>
        <v>67.809321867514825</v>
      </c>
      <c r="Z854" s="67">
        <f>COUNTRY_INFO!O854</f>
        <v>51898</v>
      </c>
      <c r="AA854" s="61"/>
      <c r="AB854" s="61"/>
      <c r="AC854" s="11">
        <f>MAX('T1'!L854,'T2'!J854)+MAX('T1'!M854,'T2'!K854)+MAX('T1'!N854,'T2'!L854)</f>
        <v>17003</v>
      </c>
      <c r="AD854" s="11">
        <f>IF(COUNTRY_INFO!K854=1,IF(COUNTRY_INFO!F854*0.33&gt;MAX('T1'!M854,'T2'!K854),MAX('T1'!M854,'T2'!K854),COUNTRY_INFO!F854*0.33),IF(COUNTRY_INFO!K854=2,IF(COUNTRY_INFO!F854*0.5&gt;MAX('T1'!M854,'T2'!K854),MAX('T1'!M854,'T2'!K854),COUNTRY_INFO!F854*0.5),IF(COUNTRY_INFO!K854=3,IF(COUNTRY_INFO!F854&gt;MAX('T1'!M854,'T2'!K854),MAX('T1'!M854,'T2'!K854),COUNTRY_INFO!F854),0)))</f>
        <v>17003</v>
      </c>
      <c r="AE854" s="217">
        <f>IF(AND(COUNTRY_INFO!K854&gt;0,COUNTRY_INFO!K854&lt;4),IF(Z854&gt;0,IF(COUNTRY_INFO!K854=1, AD854/(COUNTRY_INFO!F854*0.33)*100, IF(COUNTRY_INFO!K854=2, AD854/(COUNTRY_INFO!F854*0.5)*100, IF(COUNTRY_INFO!K854=3, AD854/COUNTRY_INFO!F854*100))),"-"),0)</f>
        <v>86.635075919698352</v>
      </c>
      <c r="AF854" s="11">
        <f>IF(COUNTRY_INFO!K854=2,IF(COUNTRY_INFO!G854*0.2&gt;MAX('T1'!N854,'T2'!L854),MAX('T1'!N854,'T2'!L854),COUNTRY_INFO!G854*0.2),IF(COUNTRY_INFO!K854=3,IF(COUNTRY_INFO!G854&gt;MAX('T1'!N854,'T2'!L854),MAX('T1'!N854,'T2'!L854),COUNTRY_INFO!G854),0))</f>
        <v>0</v>
      </c>
      <c r="AG854" s="217">
        <f>IF(AND(COUNTRY_INFO!K854&gt;0,COUNTRY_INFO!K854&lt;4),IF(Z854&gt;0,IF(COUNTRY_INFO!K854=1, 0, IF(COUNTRY_INFO!K854=2, AF854/(COUNTRY_INFO!G854*0.2)*100, IF(COUNTRY_INFO!K854=3, AF854/COUNTRY_INFO!G854*100))),"-"),0)</f>
        <v>0</v>
      </c>
      <c r="AH854" s="11">
        <f t="shared" si="97"/>
        <v>17003</v>
      </c>
      <c r="AI854" s="73">
        <f>IF(AND(COUNTRY_INFO!K854&gt;0,COUNTRY_INFO!K854&lt;4), IF(AC854/Z854*100&lt;&gt;0, IF(AH854/Z854*100&gt;100,100,AH854/Z854*100), "-"),0)</f>
        <v>32.762341516050711</v>
      </c>
      <c r="AJ854" s="261"/>
      <c r="AK854" s="260">
        <f>IF(AND(D854&lt;&gt;0, D854&lt;&gt;"Unknown",D854&lt;&gt;"Stopped",D854&lt;&gt;"Not required"),D854/COUNTRY_INFO!D854, 0)</f>
        <v>0</v>
      </c>
      <c r="AL854" s="260">
        <f>IF(AND(J854&lt;&gt;0,J854&lt;&gt;"Unknown",J854&lt;&gt;"Stopped",J854&lt;&gt;"Not required"),J854/COUNTRY_INFO!D854, 0)</f>
        <v>0</v>
      </c>
      <c r="AM854" s="260">
        <f>IF(AND(P854&lt;&gt;0,P854&lt;&gt;"Unknown",P854&lt;&gt;"Not required"),P854/(COUNTRY_INFO!E854+COUNTRY_INFO!F854), 0)</f>
        <v>1</v>
      </c>
      <c r="AN854" s="260">
        <f>IF(AND(Z854&lt;&gt;0,Z854&lt;&gt;"Unknown",Z854&lt;&gt;"Not required"),IF(COUNTRY_INFO!K854=1,1,IF(COUNTRY_INFO!K854=2,0.5*COUNTRY_INFO!F854/(0.5*COUNTRY_INFO!F854+0.2*COUNTRY_INFO!G854),IF(COUNTRY_INFO!K854=3,COUNTRY_INFO!F854/(COUNTRY_INFO!F854+COUNTRY_INFO!G854)))),0)</f>
        <v>0.37816486184438708</v>
      </c>
      <c r="AO854" s="260">
        <f>IF(AND(Z854&lt;&gt;0,Z854&lt;&gt;"Unknown",Z854&lt;&gt;"Not required"),IF(COUNTRY_INFO!K854=1,0,IF(COUNTRY_INFO!K854=2,0.2*COUNTRY_INFO!G854/(0.5*COUNTRY_INFO!F854+0.2*COUNTRY_INFO!G854),IF(COUNTRY_INFO!K854=3,COUNTRY_INFO!G854/(COUNTRY_INFO!F854+COUNTRY_INFO!G854)))),0)</f>
        <v>0.62183513815561298</v>
      </c>
      <c r="AP854" s="259">
        <f>MAX(COUNTRY_INFO!D854*AK854*PROFILE!$G$7,COUNTRY_INFO!D854*AL854*PROFILE!$G$7)</f>
        <v>0</v>
      </c>
      <c r="AQ854" s="259">
        <f>MAX(COUNTRY_INFO!D854*AK854*PROFILE!$G$8,COUNTRY_INFO!D854*AL854*PROFILE!$G$8,COUNTRY_INFO!D854*AM854*PROFILE!$G$8)</f>
        <v>8456.7158714609541</v>
      </c>
      <c r="AR854" s="259">
        <f>MAX(COUNTRY_INFO!D854*AK854*PROFILE!$G$9,COUNTRY_INFO!D854*AL854*PROFILE!$G$9,COUNTRY_INFO!D854*AM854*PROFILE!$G$9,IF(AND(DISTRICT!Z854&lt;&gt;"Unknown",Z854&lt;&gt;"Not required"),COUNTRY_INFO!O854*DISTRICT!AN854,0))</f>
        <v>19626</v>
      </c>
      <c r="AS854" s="259">
        <f>MAX(COUNTRY_INFO!D854*AK854*PROFILE!$G$10,COUNTRY_INFO!D854*AL854*PROFILE!$G$10,IF(AND(DISTRICT!Z854&lt;&gt;"Unknown",Z854&lt;&gt;"Not required"),COUNTRY_INFO!O854*DISTRICT!AO854,0))</f>
        <v>32272.000000000004</v>
      </c>
      <c r="AT854" s="259">
        <f t="shared" si="98"/>
        <v>60354.715871460954</v>
      </c>
      <c r="AU854" s="258" t="str">
        <f t="shared" si="93"/>
        <v>Y</v>
      </c>
      <c r="AV854" s="259">
        <f>MAX('MDA2'!J854,'T1'!L854,'T2'!J854,T3_R1!K854,T3_R2!K854)</f>
        <v>0</v>
      </c>
      <c r="AW854" s="259">
        <f>MAX('MDA1'!K854,'MDA2'!K854,'MDA3'!I854,'MDA3'!L854,'T1'!M854,'T2'!K854,T3_R1!L854,T3_R2!L854)</f>
        <v>17269</v>
      </c>
      <c r="AX854" s="259">
        <f>MAX('MDA1'!L854,'MDA2'!L854,'MDA3'!J854,'MDA3'!M854,'T1'!N854,'T2'!L854,T3_R1!M854,T3_R2!M854)</f>
        <v>0</v>
      </c>
      <c r="AY854" s="259">
        <f t="shared" si="99"/>
        <v>17269</v>
      </c>
      <c r="AZ854" s="259">
        <f>MAX('MDA2'!J854,T854)</f>
        <v>0</v>
      </c>
      <c r="BA854" s="259">
        <f>MAX('MDA1'!K854,'MDA2'!K854,'MDA3'!I854,'MDA3'!L854,V854,AD854)</f>
        <v>17269</v>
      </c>
      <c r="BB854" s="259">
        <f>MAX('MDA1'!L854,'MDA2'!L854,'MDA3'!J854,'MDA3'!M854,AF854)</f>
        <v>0</v>
      </c>
      <c r="BC854" s="259">
        <f t="shared" si="94"/>
        <v>17269</v>
      </c>
      <c r="BD854" s="260">
        <f t="shared" si="95"/>
        <v>28.612511467667662</v>
      </c>
    </row>
    <row r="855" spans="1:56" x14ac:dyDescent="0.2">
      <c r="A855" s="10" t="str">
        <f>IF(COUNTRY_INFO!A855=0," ",COUNTRY_INFO!A855)</f>
        <v>Ethiopia</v>
      </c>
      <c r="B855" s="10" t="str">
        <f>IF(COUNTRY_INFO!B855=0," ",COUNTRY_INFO!B855)</f>
        <v>TigrayCentral Tigray</v>
      </c>
      <c r="C855" s="87" t="str">
        <f>IF(COUNTRY_INFO!C855=0," ",COUNTRY_INFO!C855)</f>
        <v>Abi Adi Town</v>
      </c>
      <c r="D855" s="67">
        <f>COUNTRY_INFO!L855</f>
        <v>0</v>
      </c>
      <c r="E855" s="61"/>
      <c r="F855" s="61"/>
      <c r="G855" s="11">
        <f>MAX('MDA1'!M855,'MDA2'!M855)</f>
        <v>0</v>
      </c>
      <c r="H855" s="11">
        <f>IF(AND(COUNTRY_INFO!H855&gt;0,COUNTRY_INFO!H855&lt;4),IF(D855&gt;MAX('MDA1'!M855,'MDA2'!M855),MAX('MDA1'!M855,'MDA2'!M855),D855),0)</f>
        <v>0</v>
      </c>
      <c r="I855" s="73">
        <f>IF(AND(COUNTRY_INFO!H855&gt;0,COUNTRY_INFO!H855&lt;4), IF(G855/D855*100&lt;&gt;0, IF(G855/D855*100&gt;100,100,G855/D855*100), "-"),0)</f>
        <v>0</v>
      </c>
      <c r="J855" s="67">
        <f>COUNTRY_INFO!M855</f>
        <v>0</v>
      </c>
      <c r="K855" s="61"/>
      <c r="L855" s="61"/>
      <c r="M855" s="11">
        <f>MAX('MDA1'!M855,MAX('MDA3'!I855,'MDA3'!L855)+MAX('MDA3'!J855,'MDA3'!M855))</f>
        <v>0</v>
      </c>
      <c r="N855" s="11">
        <f>IF(AND(COUNTRY_INFO!I855&gt;0,COUNTRY_INFO!I855&lt;4),IF(J855&gt;MAX('MDA1'!M855,MAX('MDA3'!I855,'MDA3'!L855)+MAX('MDA3'!J855,'MDA3'!M855)),MAX('MDA1'!M855,MAX('MDA3'!I855,'MDA3'!L855)+MAX('MDA3'!J855,'MDA3'!M855)),J855),0)</f>
        <v>0</v>
      </c>
      <c r="O855" s="73">
        <f>IF(AND(COUNTRY_INFO!I855&gt;0,COUNTRY_INFO!I855&lt;4), IF(M855/J855*100&lt;&gt;0, IF(M855/J855*100&gt;100,100,M855/J855*100), "-"),0)</f>
        <v>0</v>
      </c>
      <c r="P855" s="67">
        <f>COUNTRY_INFO!N855</f>
        <v>0</v>
      </c>
      <c r="Q855" s="61"/>
      <c r="R855" s="61"/>
      <c r="S855" s="11">
        <f>SUM(MAX('MDA2'!J855, 'T1'!L855, MAX(T3_R1!K855, T3_R2!K855)), MAX('MDA1'!K855, 'MDA2'!K855, 'T1'!M855, MAX(T3_R1!L855, T3_R2!L855)), MAX('MDA1'!L855, 'MDA2'!L855, 'T1'!N855, MAX(T3_R1!M855, T3_R2!M855)))</f>
        <v>0</v>
      </c>
      <c r="T855" s="11">
        <f>IF(AND(COUNTRY_INFO!J855&gt;1,COUNTRY_INFO!J855&lt;4),IF(COUNTRY_INFO!E855&gt;MAX('MDA2'!J855,'T1'!L855,MAX(T3_R1!K855,T3_R2!K855)),MAX('MDA2'!J855,'T1'!L855,MAX(T3_R1!K855,T3_R2!K855)),COUNTRY_INFO!E855),0)</f>
        <v>0</v>
      </c>
      <c r="U855" s="217">
        <f>IF(AND(COUNTRY_INFO!J855&gt;1,COUNTRY_INFO!J855&lt;4), IF(T855/COUNTRY_INFO!E855*100&lt;&gt;0, IF(T855/COUNTRY_INFO!E855*100&gt;100,100,T855/COUNTRY_INFO!E855*100), "-"),0)</f>
        <v>0</v>
      </c>
      <c r="V855" s="11">
        <f>IF(AND(COUNTRY_INFO!J855&gt;1,COUNTRY_INFO!J855&lt;4),IF(COUNTRY_INFO!F855&gt;MAX('MDA1'!K855,'MDA2'!K855,'T1'!M855,MAX(T3_R1!L855,T3_R2!L855)),MAX('MDA1'!K855,'MDA2'!K855,'T1'!M855,MAX(T3_R1!L855,T3_R2!L855)),COUNTRY_INFO!F855),0)</f>
        <v>0</v>
      </c>
      <c r="W855" s="217">
        <f>IF(AND(COUNTRY_INFO!J855&gt;1,COUNTRY_INFO!J855&lt;4), IF(V855/COUNTRY_INFO!F855*100&lt;&gt;0, IF(V855/COUNTRY_INFO!F855*100&gt;100,100,V855/COUNTRY_INFO!F855*100), "-"),0)</f>
        <v>0</v>
      </c>
      <c r="X855" s="11">
        <f t="shared" si="96"/>
        <v>0</v>
      </c>
      <c r="Y855" s="73">
        <f>IF(AND(COUNTRY_INFO!J855&gt;1,COUNTRY_INFO!J855&lt;4), IF(S855/P855*100&lt;&gt;0, IF(X855/P855*100&gt;100,100,X855/P855*100), "-"),0)</f>
        <v>0</v>
      </c>
      <c r="Z855" s="67">
        <f>COUNTRY_INFO!O855</f>
        <v>5312.4</v>
      </c>
      <c r="AA855" s="61"/>
      <c r="AB855" s="61"/>
      <c r="AC855" s="11">
        <f>MAX('T1'!L855,'T2'!J855)+MAX('T1'!M855,'T2'!K855)+MAX('T1'!N855,'T2'!L855)</f>
        <v>4464</v>
      </c>
      <c r="AD855" s="11">
        <f>IF(COUNTRY_INFO!K855=1,IF(COUNTRY_INFO!F855*0.33&gt;MAX('T1'!M855,'T2'!K855),MAX('T1'!M855,'T2'!K855),COUNTRY_INFO!F855*0.33),IF(COUNTRY_INFO!K855=2,IF(COUNTRY_INFO!F855*0.5&gt;MAX('T1'!M855,'T2'!K855),MAX('T1'!M855,'T2'!K855),COUNTRY_INFO!F855*0.5),IF(COUNTRY_INFO!K855=3,IF(COUNTRY_INFO!F855&gt;MAX('T1'!M855,'T2'!K855),MAX('T1'!M855,'T2'!K855),COUNTRY_INFO!F855),0)))</f>
        <v>2994</v>
      </c>
      <c r="AE855" s="217">
        <f>IF(AND(COUNTRY_INFO!K855&gt;0,COUNTRY_INFO!K855&lt;4),IF(Z855&gt;0,IF(COUNTRY_INFO!K855=1, AD855/(COUNTRY_INFO!F855*0.33)*100, IF(COUNTRY_INFO!K855=2, AD855/(COUNTRY_INFO!F855*0.5)*100, IF(COUNTRY_INFO!K855=3, AD855/COUNTRY_INFO!F855*100))),"-"),0)</f>
        <v>100</v>
      </c>
      <c r="AF855" s="11">
        <f>IF(COUNTRY_INFO!K855=2,IF(COUNTRY_INFO!G855*0.2&gt;MAX('T1'!N855,'T2'!L855),MAX('T1'!N855,'T2'!L855),COUNTRY_INFO!G855*0.2),IF(COUNTRY_INFO!K855=3,IF(COUNTRY_INFO!G855&gt;MAX('T1'!N855,'T2'!L855),MAX('T1'!N855,'T2'!L855),COUNTRY_INFO!G855),0))</f>
        <v>0</v>
      </c>
      <c r="AG855" s="217">
        <f>IF(AND(COUNTRY_INFO!K855&gt;0,COUNTRY_INFO!K855&lt;4),IF(Z855&gt;0,IF(COUNTRY_INFO!K855=1, 0, IF(COUNTRY_INFO!K855=2, AF855/(COUNTRY_INFO!G855*0.2)*100, IF(COUNTRY_INFO!K855=3, AF855/COUNTRY_INFO!G855*100))),"-"),0)</f>
        <v>0</v>
      </c>
      <c r="AH855" s="11">
        <f t="shared" si="97"/>
        <v>2994</v>
      </c>
      <c r="AI855" s="73">
        <f>IF(AND(COUNTRY_INFO!K855&gt;0,COUNTRY_INFO!K855&lt;4), IF(AC855/Z855*100&lt;&gt;0, IF(AH855/Z855*100&gt;100,100,AH855/Z855*100), "-"),0)</f>
        <v>56.358707928619836</v>
      </c>
      <c r="AJ855" s="261"/>
      <c r="AK855" s="260">
        <f>IF(AND(D855&lt;&gt;0, D855&lt;&gt;"Unknown",D855&lt;&gt;"Stopped",D855&lt;&gt;"Not required"),D855/COUNTRY_INFO!D855, 0)</f>
        <v>0</v>
      </c>
      <c r="AL855" s="260">
        <f>IF(AND(J855&lt;&gt;0,J855&lt;&gt;"Unknown",J855&lt;&gt;"Stopped",J855&lt;&gt;"Not required"),J855/COUNTRY_INFO!D855, 0)</f>
        <v>0</v>
      </c>
      <c r="AM855" s="260">
        <f>IF(AND(P855&lt;&gt;0,P855&lt;&gt;"Unknown",P855&lt;&gt;"Not required"),P855/(COUNTRY_INFO!E855+COUNTRY_INFO!F855), 0)</f>
        <v>0</v>
      </c>
      <c r="AN855" s="260">
        <f>IF(AND(Z855&lt;&gt;0,Z855&lt;&gt;"Unknown",Z855&lt;&gt;"Not required"),IF(COUNTRY_INFO!K855=1,1,IF(COUNTRY_INFO!K855=2,0.5*COUNTRY_INFO!F855/(0.5*COUNTRY_INFO!F855+0.2*COUNTRY_INFO!G855),IF(COUNTRY_INFO!K855=3,COUNTRY_INFO!F855/(COUNTRY_INFO!F855+COUNTRY_INFO!G855)))),0)</f>
        <v>0.56358707928619833</v>
      </c>
      <c r="AO855" s="260">
        <f>IF(AND(Z855&lt;&gt;0,Z855&lt;&gt;"Unknown",Z855&lt;&gt;"Not required"),IF(COUNTRY_INFO!K855=1,0,IF(COUNTRY_INFO!K855=2,0.2*COUNTRY_INFO!G855/(0.5*COUNTRY_INFO!F855+0.2*COUNTRY_INFO!G855),IF(COUNTRY_INFO!K855=3,COUNTRY_INFO!G855/(COUNTRY_INFO!F855+COUNTRY_INFO!G855)))),0)</f>
        <v>0.43641292071380172</v>
      </c>
      <c r="AP855" s="259">
        <f>MAX(COUNTRY_INFO!D855*AK855*PROFILE!$G$7,COUNTRY_INFO!D855*AL855*PROFILE!$G$7)</f>
        <v>0</v>
      </c>
      <c r="AQ855" s="259">
        <f>MAX(COUNTRY_INFO!D855*AK855*PROFILE!$G$8,COUNTRY_INFO!D855*AL855*PROFILE!$G$8,COUNTRY_INFO!D855*AM855*PROFILE!$G$8)</f>
        <v>0</v>
      </c>
      <c r="AR855" s="259">
        <f>MAX(COUNTRY_INFO!D855*AK855*PROFILE!$G$9,COUNTRY_INFO!D855*AL855*PROFILE!$G$9,COUNTRY_INFO!D855*AM855*PROFILE!$G$9,IF(AND(DISTRICT!Z855&lt;&gt;"Unknown",Z855&lt;&gt;"Not required"),COUNTRY_INFO!O855*DISTRICT!AN855,0))</f>
        <v>2994</v>
      </c>
      <c r="AS855" s="259">
        <f>MAX(COUNTRY_INFO!D855*AK855*PROFILE!$G$10,COUNTRY_INFO!D855*AL855*PROFILE!$G$10,IF(AND(DISTRICT!Z855&lt;&gt;"Unknown",Z855&lt;&gt;"Not required"),COUNTRY_INFO!O855*DISTRICT!AO855,0))</f>
        <v>2318.4</v>
      </c>
      <c r="AT855" s="259">
        <f t="shared" si="98"/>
        <v>5312.4</v>
      </c>
      <c r="AU855" s="258" t="str">
        <f t="shared" si="93"/>
        <v>Y</v>
      </c>
      <c r="AV855" s="259">
        <f>MAX('MDA2'!J855,'T1'!L855,'T2'!J855,T3_R1!K855,T3_R2!K855)</f>
        <v>0</v>
      </c>
      <c r="AW855" s="259">
        <f>MAX('MDA1'!K855,'MDA2'!K855,'MDA3'!I855,'MDA3'!L855,'T1'!M855,'T2'!K855,T3_R1!L855,T3_R2!L855)</f>
        <v>4464</v>
      </c>
      <c r="AX855" s="259">
        <f>MAX('MDA1'!L855,'MDA2'!L855,'MDA3'!J855,'MDA3'!M855,'T1'!N855,'T2'!L855,T3_R1!M855,T3_R2!M855)</f>
        <v>0</v>
      </c>
      <c r="AY855" s="259">
        <f t="shared" si="99"/>
        <v>4464</v>
      </c>
      <c r="AZ855" s="259">
        <f>MAX('MDA2'!J855,T855)</f>
        <v>0</v>
      </c>
      <c r="BA855" s="259">
        <f>MAX('MDA1'!K855,'MDA2'!K855,'MDA3'!I855,'MDA3'!L855,V855,AD855)</f>
        <v>2994</v>
      </c>
      <c r="BB855" s="259">
        <f>MAX('MDA1'!L855,'MDA2'!L855,'MDA3'!J855,'MDA3'!M855,AF855)</f>
        <v>0</v>
      </c>
      <c r="BC855" s="259">
        <f t="shared" si="94"/>
        <v>2994</v>
      </c>
      <c r="BD855" s="260">
        <f t="shared" si="95"/>
        <v>56.358707928619836</v>
      </c>
    </row>
    <row r="856" spans="1:56" x14ac:dyDescent="0.2">
      <c r="A856" s="10" t="str">
        <f>IF(COUNTRY_INFO!A856=0," ",COUNTRY_INFO!A856)</f>
        <v>Ethiopia</v>
      </c>
      <c r="B856" s="10" t="str">
        <f>IF(COUNTRY_INFO!B856=0," ",COUNTRY_INFO!B856)</f>
        <v>TigrayCentral Tigray</v>
      </c>
      <c r="C856" s="87" t="str">
        <f>IF(COUNTRY_INFO!C856=0," ",COUNTRY_INFO!C856)</f>
        <v>Adwa Town</v>
      </c>
      <c r="D856" s="67">
        <f>COUNTRY_INFO!L856</f>
        <v>0</v>
      </c>
      <c r="E856" s="61"/>
      <c r="F856" s="61"/>
      <c r="G856" s="11">
        <f>MAX('MDA1'!M856,'MDA2'!M856)</f>
        <v>0</v>
      </c>
      <c r="H856" s="11">
        <f>IF(AND(COUNTRY_INFO!H856&gt;0,COUNTRY_INFO!H856&lt;4),IF(D856&gt;MAX('MDA1'!M856,'MDA2'!M856),MAX('MDA1'!M856,'MDA2'!M856),D856),0)</f>
        <v>0</v>
      </c>
      <c r="I856" s="73">
        <f>IF(AND(COUNTRY_INFO!H856&gt;0,COUNTRY_INFO!H856&lt;4), IF(G856/D856*100&lt;&gt;0, IF(G856/D856*100&gt;100,100,G856/D856*100), "-"),0)</f>
        <v>0</v>
      </c>
      <c r="J856" s="67">
        <f>COUNTRY_INFO!M856</f>
        <v>0</v>
      </c>
      <c r="K856" s="61"/>
      <c r="L856" s="61"/>
      <c r="M856" s="11">
        <f>MAX('MDA1'!M856,MAX('MDA3'!I856,'MDA3'!L856)+MAX('MDA3'!J856,'MDA3'!M856))</f>
        <v>0</v>
      </c>
      <c r="N856" s="11">
        <f>IF(AND(COUNTRY_INFO!I856&gt;0,COUNTRY_INFO!I856&lt;4),IF(J856&gt;MAX('MDA1'!M856,MAX('MDA3'!I856,'MDA3'!L856)+MAX('MDA3'!J856,'MDA3'!M856)),MAX('MDA1'!M856,MAX('MDA3'!I856,'MDA3'!L856)+MAX('MDA3'!J856,'MDA3'!M856)),J856),0)</f>
        <v>0</v>
      </c>
      <c r="O856" s="73">
        <f>IF(AND(COUNTRY_INFO!I856&gt;0,COUNTRY_INFO!I856&lt;4), IF(M856/J856*100&lt;&gt;0, IF(M856/J856*100&gt;100,100,M856/J856*100), "-"),0)</f>
        <v>0</v>
      </c>
      <c r="P856" s="67">
        <f>COUNTRY_INFO!N856</f>
        <v>0</v>
      </c>
      <c r="Q856" s="61"/>
      <c r="R856" s="61"/>
      <c r="S856" s="11">
        <f>SUM(MAX('MDA2'!J856, 'T1'!L856, MAX(T3_R1!K856, T3_R2!K856)), MAX('MDA1'!K856, 'MDA2'!K856, 'T1'!M856, MAX(T3_R1!L856, T3_R2!L856)), MAX('MDA1'!L856, 'MDA2'!L856, 'T1'!N856, MAX(T3_R1!M856, T3_R2!M856)))</f>
        <v>0</v>
      </c>
      <c r="T856" s="11">
        <f>IF(AND(COUNTRY_INFO!J856&gt;1,COUNTRY_INFO!J856&lt;4),IF(COUNTRY_INFO!E856&gt;MAX('MDA2'!J856,'T1'!L856,MAX(T3_R1!K856,T3_R2!K856)),MAX('MDA2'!J856,'T1'!L856,MAX(T3_R1!K856,T3_R2!K856)),COUNTRY_INFO!E856),0)</f>
        <v>0</v>
      </c>
      <c r="U856" s="217">
        <f>IF(AND(COUNTRY_INFO!J856&gt;1,COUNTRY_INFO!J856&lt;4), IF(T856/COUNTRY_INFO!E856*100&lt;&gt;0, IF(T856/COUNTRY_INFO!E856*100&gt;100,100,T856/COUNTRY_INFO!E856*100), "-"),0)</f>
        <v>0</v>
      </c>
      <c r="V856" s="11">
        <f>IF(AND(COUNTRY_INFO!J856&gt;1,COUNTRY_INFO!J856&lt;4),IF(COUNTRY_INFO!F856&gt;MAX('MDA1'!K856,'MDA2'!K856,'T1'!M856,MAX(T3_R1!L856,T3_R2!L856)),MAX('MDA1'!K856,'MDA2'!K856,'T1'!M856,MAX(T3_R1!L856,T3_R2!L856)),COUNTRY_INFO!F856),0)</f>
        <v>0</v>
      </c>
      <c r="W856" s="217">
        <f>IF(AND(COUNTRY_INFO!J856&gt;1,COUNTRY_INFO!J856&lt;4), IF(V856/COUNTRY_INFO!F856*100&lt;&gt;0, IF(V856/COUNTRY_INFO!F856*100&gt;100,100,V856/COUNTRY_INFO!F856*100), "-"),0)</f>
        <v>0</v>
      </c>
      <c r="X856" s="11">
        <f t="shared" si="96"/>
        <v>0</v>
      </c>
      <c r="Y856" s="73">
        <f>IF(AND(COUNTRY_INFO!J856&gt;1,COUNTRY_INFO!J856&lt;4), IF(S856/P856*100&lt;&gt;0, IF(X856/P856*100&gt;100,100,X856/P856*100), "-"),0)</f>
        <v>0</v>
      </c>
      <c r="Z856" s="67">
        <f>COUNTRY_INFO!O856</f>
        <v>13377.2</v>
      </c>
      <c r="AA856" s="61"/>
      <c r="AB856" s="61"/>
      <c r="AC856" s="11">
        <f>MAX('T1'!L856,'T2'!J856)+MAX('T1'!M856,'T2'!K856)+MAX('T1'!N856,'T2'!L856)</f>
        <v>11228</v>
      </c>
      <c r="AD856" s="11">
        <f>IF(COUNTRY_INFO!K856=1,IF(COUNTRY_INFO!F856*0.33&gt;MAX('T1'!M856,'T2'!K856),MAX('T1'!M856,'T2'!K856),COUNTRY_INFO!F856*0.33),IF(COUNTRY_INFO!K856=2,IF(COUNTRY_INFO!F856*0.5&gt;MAX('T1'!M856,'T2'!K856),MAX('T1'!M856,'T2'!K856),COUNTRY_INFO!F856*0.5),IF(COUNTRY_INFO!K856=3,IF(COUNTRY_INFO!F856&gt;MAX('T1'!M856,'T2'!K856),MAX('T1'!M856,'T2'!K856),COUNTRY_INFO!F856),0)))</f>
        <v>7539</v>
      </c>
      <c r="AE856" s="217">
        <f>IF(AND(COUNTRY_INFO!K856&gt;0,COUNTRY_INFO!K856&lt;4),IF(Z856&gt;0,IF(COUNTRY_INFO!K856=1, AD856/(COUNTRY_INFO!F856*0.33)*100, IF(COUNTRY_INFO!K856=2, AD856/(COUNTRY_INFO!F856*0.5)*100, IF(COUNTRY_INFO!K856=3, AD856/COUNTRY_INFO!F856*100))),"-"),0)</f>
        <v>100</v>
      </c>
      <c r="AF856" s="11">
        <f>IF(COUNTRY_INFO!K856=2,IF(COUNTRY_INFO!G856*0.2&gt;MAX('T1'!N856,'T2'!L856),MAX('T1'!N856,'T2'!L856),COUNTRY_INFO!G856*0.2),IF(COUNTRY_INFO!K856=3,IF(COUNTRY_INFO!G856&gt;MAX('T1'!N856,'T2'!L856),MAX('T1'!N856,'T2'!L856),COUNTRY_INFO!G856),0))</f>
        <v>0</v>
      </c>
      <c r="AG856" s="217">
        <f>IF(AND(COUNTRY_INFO!K856&gt;0,COUNTRY_INFO!K856&lt;4),IF(Z856&gt;0,IF(COUNTRY_INFO!K856=1, 0, IF(COUNTRY_INFO!K856=2, AF856/(COUNTRY_INFO!G856*0.2)*100, IF(COUNTRY_INFO!K856=3, AF856/COUNTRY_INFO!G856*100))),"-"),0)</f>
        <v>0</v>
      </c>
      <c r="AH856" s="11">
        <f t="shared" si="97"/>
        <v>7539</v>
      </c>
      <c r="AI856" s="73">
        <f>IF(AND(COUNTRY_INFO!K856&gt;0,COUNTRY_INFO!K856&lt;4), IF(AC856/Z856*100&lt;&gt;0, IF(AH856/Z856*100&gt;100,100,AH856/Z856*100), "-"),0)</f>
        <v>56.357085189725794</v>
      </c>
      <c r="AJ856" s="261"/>
      <c r="AK856" s="260">
        <f>IF(AND(D856&lt;&gt;0, D856&lt;&gt;"Unknown",D856&lt;&gt;"Stopped",D856&lt;&gt;"Not required"),D856/COUNTRY_INFO!D856, 0)</f>
        <v>0</v>
      </c>
      <c r="AL856" s="260">
        <f>IF(AND(J856&lt;&gt;0,J856&lt;&gt;"Unknown",J856&lt;&gt;"Stopped",J856&lt;&gt;"Not required"),J856/COUNTRY_INFO!D856, 0)</f>
        <v>0</v>
      </c>
      <c r="AM856" s="260">
        <f>IF(AND(P856&lt;&gt;0,P856&lt;&gt;"Unknown",P856&lt;&gt;"Not required"),P856/(COUNTRY_INFO!E856+COUNTRY_INFO!F856), 0)</f>
        <v>0</v>
      </c>
      <c r="AN856" s="260">
        <f>IF(AND(Z856&lt;&gt;0,Z856&lt;&gt;"Unknown",Z856&lt;&gt;"Not required"),IF(COUNTRY_INFO!K856=1,1,IF(COUNTRY_INFO!K856=2,0.5*COUNTRY_INFO!F856/(0.5*COUNTRY_INFO!F856+0.2*COUNTRY_INFO!G856),IF(COUNTRY_INFO!K856=3,COUNTRY_INFO!F856/(COUNTRY_INFO!F856+COUNTRY_INFO!G856)))),0)</f>
        <v>0.56357085189725797</v>
      </c>
      <c r="AO856" s="260">
        <f>IF(AND(Z856&lt;&gt;0,Z856&lt;&gt;"Unknown",Z856&lt;&gt;"Not required"),IF(COUNTRY_INFO!K856=1,0,IF(COUNTRY_INFO!K856=2,0.2*COUNTRY_INFO!G856/(0.5*COUNTRY_INFO!F856+0.2*COUNTRY_INFO!G856),IF(COUNTRY_INFO!K856=3,COUNTRY_INFO!G856/(COUNTRY_INFO!F856+COUNTRY_INFO!G856)))),0)</f>
        <v>0.43642914810274203</v>
      </c>
      <c r="AP856" s="259">
        <f>MAX(COUNTRY_INFO!D856*AK856*PROFILE!$G$7,COUNTRY_INFO!D856*AL856*PROFILE!$G$7)</f>
        <v>0</v>
      </c>
      <c r="AQ856" s="259">
        <f>MAX(COUNTRY_INFO!D856*AK856*PROFILE!$G$8,COUNTRY_INFO!D856*AL856*PROFILE!$G$8,COUNTRY_INFO!D856*AM856*PROFILE!$G$8)</f>
        <v>0</v>
      </c>
      <c r="AR856" s="259">
        <f>MAX(COUNTRY_INFO!D856*AK856*PROFILE!$G$9,COUNTRY_INFO!D856*AL856*PROFILE!$G$9,COUNTRY_INFO!D856*AM856*PROFILE!$G$9,IF(AND(DISTRICT!Z856&lt;&gt;"Unknown",Z856&lt;&gt;"Not required"),COUNTRY_INFO!O856*DISTRICT!AN856,0))</f>
        <v>7539</v>
      </c>
      <c r="AS856" s="259">
        <f>MAX(COUNTRY_INFO!D856*AK856*PROFILE!$G$10,COUNTRY_INFO!D856*AL856*PROFILE!$G$10,IF(AND(DISTRICT!Z856&lt;&gt;"Unknown",Z856&lt;&gt;"Not required"),COUNTRY_INFO!O856*DISTRICT!AO856,0))</f>
        <v>5838.2000000000007</v>
      </c>
      <c r="AT856" s="259">
        <f t="shared" si="98"/>
        <v>13377.2</v>
      </c>
      <c r="AU856" s="258" t="str">
        <f t="shared" si="93"/>
        <v>Y</v>
      </c>
      <c r="AV856" s="259">
        <f>MAX('MDA2'!J856,'T1'!L856,'T2'!J856,T3_R1!K856,T3_R2!K856)</f>
        <v>0</v>
      </c>
      <c r="AW856" s="259">
        <f>MAX('MDA1'!K856,'MDA2'!K856,'MDA3'!I856,'MDA3'!L856,'T1'!M856,'T2'!K856,T3_R1!L856,T3_R2!L856)</f>
        <v>11228</v>
      </c>
      <c r="AX856" s="259">
        <f>MAX('MDA1'!L856,'MDA2'!L856,'MDA3'!J856,'MDA3'!M856,'T1'!N856,'T2'!L856,T3_R1!M856,T3_R2!M856)</f>
        <v>0</v>
      </c>
      <c r="AY856" s="259">
        <f t="shared" si="99"/>
        <v>11228</v>
      </c>
      <c r="AZ856" s="259">
        <f>MAX('MDA2'!J856,T856)</f>
        <v>0</v>
      </c>
      <c r="BA856" s="259">
        <f>MAX('MDA1'!K856,'MDA2'!K856,'MDA3'!I856,'MDA3'!L856,V856,AD856)</f>
        <v>7539</v>
      </c>
      <c r="BB856" s="259">
        <f>MAX('MDA1'!L856,'MDA2'!L856,'MDA3'!J856,'MDA3'!M856,AF856)</f>
        <v>0</v>
      </c>
      <c r="BC856" s="259">
        <f t="shared" si="94"/>
        <v>7539</v>
      </c>
      <c r="BD856" s="260">
        <f t="shared" si="95"/>
        <v>56.357085189725794</v>
      </c>
    </row>
    <row r="857" spans="1:56" x14ac:dyDescent="0.2">
      <c r="A857" s="10" t="str">
        <f>IF(COUNTRY_INFO!A857=0," ",COUNTRY_INFO!A857)</f>
        <v>Ethiopia</v>
      </c>
      <c r="B857" s="10" t="str">
        <f>IF(COUNTRY_INFO!B857=0," ",COUNTRY_INFO!B857)</f>
        <v>TigrayCentral Tigray</v>
      </c>
      <c r="C857" s="87" t="str">
        <f>IF(COUNTRY_INFO!C857=0," ",COUNTRY_INFO!C857)</f>
        <v>Ahferom</v>
      </c>
      <c r="D857" s="67">
        <f>COUNTRY_INFO!L857</f>
        <v>0</v>
      </c>
      <c r="E857" s="61"/>
      <c r="F857" s="61"/>
      <c r="G857" s="11">
        <f>MAX('MDA1'!M857,'MDA2'!M857)</f>
        <v>0</v>
      </c>
      <c r="H857" s="11">
        <f>IF(AND(COUNTRY_INFO!H857&gt;0,COUNTRY_INFO!H857&lt;4),IF(D857&gt;MAX('MDA1'!M857,'MDA2'!M857),MAX('MDA1'!M857,'MDA2'!M857),D857),0)</f>
        <v>0</v>
      </c>
      <c r="I857" s="73">
        <f>IF(AND(COUNTRY_INFO!H857&gt;0,COUNTRY_INFO!H857&lt;4), IF(G857/D857*100&lt;&gt;0, IF(G857/D857*100&gt;100,100,G857/D857*100), "-"),0)</f>
        <v>0</v>
      </c>
      <c r="J857" s="67">
        <f>COUNTRY_INFO!M857</f>
        <v>0</v>
      </c>
      <c r="K857" s="61"/>
      <c r="L857" s="61"/>
      <c r="M857" s="11">
        <f>MAX('MDA1'!M857,MAX('MDA3'!I857,'MDA3'!L857)+MAX('MDA3'!J857,'MDA3'!M857))</f>
        <v>0</v>
      </c>
      <c r="N857" s="11">
        <f>IF(AND(COUNTRY_INFO!I857&gt;0,COUNTRY_INFO!I857&lt;4),IF(J857&gt;MAX('MDA1'!M857,MAX('MDA3'!I857,'MDA3'!L857)+MAX('MDA3'!J857,'MDA3'!M857)),MAX('MDA1'!M857,MAX('MDA3'!I857,'MDA3'!L857)+MAX('MDA3'!J857,'MDA3'!M857)),J857),0)</f>
        <v>0</v>
      </c>
      <c r="O857" s="73">
        <f>IF(AND(COUNTRY_INFO!I857&gt;0,COUNTRY_INFO!I857&lt;4), IF(M857/J857*100&lt;&gt;0, IF(M857/J857*100&gt;100,100,M857/J857*100), "-"),0)</f>
        <v>0</v>
      </c>
      <c r="P857" s="67">
        <f>COUNTRY_INFO!N857</f>
        <v>0</v>
      </c>
      <c r="Q857" s="61"/>
      <c r="R857" s="61"/>
      <c r="S857" s="11">
        <f>SUM(MAX('MDA2'!J857, 'T1'!L857, MAX(T3_R1!K857, T3_R2!K857)), MAX('MDA1'!K857, 'MDA2'!K857, 'T1'!M857, MAX(T3_R1!L857, T3_R2!L857)), MAX('MDA1'!L857, 'MDA2'!L857, 'T1'!N857, MAX(T3_R1!M857, T3_R2!M857)))</f>
        <v>0</v>
      </c>
      <c r="T857" s="11">
        <f>IF(AND(COUNTRY_INFO!J857&gt;1,COUNTRY_INFO!J857&lt;4),IF(COUNTRY_INFO!E857&gt;MAX('MDA2'!J857,'T1'!L857,MAX(T3_R1!K857,T3_R2!K857)),MAX('MDA2'!J857,'T1'!L857,MAX(T3_R1!K857,T3_R2!K857)),COUNTRY_INFO!E857),0)</f>
        <v>0</v>
      </c>
      <c r="U857" s="217">
        <f>IF(AND(COUNTRY_INFO!J857&gt;1,COUNTRY_INFO!J857&lt;4), IF(T857/COUNTRY_INFO!E857*100&lt;&gt;0, IF(T857/COUNTRY_INFO!E857*100&gt;100,100,T857/COUNTRY_INFO!E857*100), "-"),0)</f>
        <v>0</v>
      </c>
      <c r="V857" s="11">
        <f>IF(AND(COUNTRY_INFO!J857&gt;1,COUNTRY_INFO!J857&lt;4),IF(COUNTRY_INFO!F857&gt;MAX('MDA1'!K857,'MDA2'!K857,'T1'!M857,MAX(T3_R1!L857,T3_R2!L857)),MAX('MDA1'!K857,'MDA2'!K857,'T1'!M857,MAX(T3_R1!L857,T3_R2!L857)),COUNTRY_INFO!F857),0)</f>
        <v>0</v>
      </c>
      <c r="W857" s="217">
        <f>IF(AND(COUNTRY_INFO!J857&gt;1,COUNTRY_INFO!J857&lt;4), IF(V857/COUNTRY_INFO!F857*100&lt;&gt;0, IF(V857/COUNTRY_INFO!F857*100&gt;100,100,V857/COUNTRY_INFO!F857*100), "-"),0)</f>
        <v>0</v>
      </c>
      <c r="X857" s="11">
        <f t="shared" si="96"/>
        <v>0</v>
      </c>
      <c r="Y857" s="73">
        <f>IF(AND(COUNTRY_INFO!J857&gt;1,COUNTRY_INFO!J857&lt;4), IF(S857/P857*100&lt;&gt;0, IF(X857/P857*100&gt;100,100,X857/P857*100), "-"),0)</f>
        <v>0</v>
      </c>
      <c r="Z857" s="67">
        <f>COUNTRY_INFO!O857</f>
        <v>186007</v>
      </c>
      <c r="AA857" s="61"/>
      <c r="AB857" s="61"/>
      <c r="AC857" s="11">
        <f>MAX('T1'!L857,'T2'!J857)+MAX('T1'!M857,'T2'!K857)+MAX('T1'!N857,'T2'!L857)</f>
        <v>56422</v>
      </c>
      <c r="AD857" s="11">
        <f>IF(COUNTRY_INFO!K857=1,IF(COUNTRY_INFO!F857*0.33&gt;MAX('T1'!M857,'T2'!K857),MAX('T1'!M857,'T2'!K857),COUNTRY_INFO!F857*0.33),IF(COUNTRY_INFO!K857=2,IF(COUNTRY_INFO!F857*0.5&gt;MAX('T1'!M857,'T2'!K857),MAX('T1'!M857,'T2'!K857),COUNTRY_INFO!F857*0.5),IF(COUNTRY_INFO!K857=3,IF(COUNTRY_INFO!F857&gt;MAX('T1'!M857,'T2'!K857),MAX('T1'!M857,'T2'!K857),COUNTRY_INFO!F857),0)))</f>
        <v>56422</v>
      </c>
      <c r="AE857" s="217">
        <f>IF(AND(COUNTRY_INFO!K857&gt;0,COUNTRY_INFO!K857&lt;4),IF(Z857&gt;0,IF(COUNTRY_INFO!K857=1, AD857/(COUNTRY_INFO!F857*0.33)*100, IF(COUNTRY_INFO!K857=2, AD857/(COUNTRY_INFO!F857*0.5)*100, IF(COUNTRY_INFO!K857=3, AD857/COUNTRY_INFO!F857*100))),"-"),0)</f>
        <v>89.059713036478144</v>
      </c>
      <c r="AF857" s="11">
        <f>IF(COUNTRY_INFO!K857=2,IF(COUNTRY_INFO!G857*0.2&gt;MAX('T1'!N857,'T2'!L857),MAX('T1'!N857,'T2'!L857),COUNTRY_INFO!G857*0.2),IF(COUNTRY_INFO!K857=3,IF(COUNTRY_INFO!G857&gt;MAX('T1'!N857,'T2'!L857),MAX('T1'!N857,'T2'!L857),COUNTRY_INFO!G857),0))</f>
        <v>0</v>
      </c>
      <c r="AG857" s="217">
        <f>IF(AND(COUNTRY_INFO!K857&gt;0,COUNTRY_INFO!K857&lt;4),IF(Z857&gt;0,IF(COUNTRY_INFO!K857=1, 0, IF(COUNTRY_INFO!K857=2, AF857/(COUNTRY_INFO!G857*0.2)*100, IF(COUNTRY_INFO!K857=3, AF857/COUNTRY_INFO!G857*100))),"-"),0)</f>
        <v>0</v>
      </c>
      <c r="AH857" s="11">
        <f t="shared" si="97"/>
        <v>56422</v>
      </c>
      <c r="AI857" s="73">
        <f>IF(AND(COUNTRY_INFO!K857&gt;0,COUNTRY_INFO!K857&lt;4), IF(AC857/Z857*100&lt;&gt;0, IF(AH857/Z857*100&gt;100,100,AH857/Z857*100), "-"),0)</f>
        <v>30.333267027584981</v>
      </c>
      <c r="AJ857" s="261"/>
      <c r="AK857" s="260">
        <f>IF(AND(D857&lt;&gt;0, D857&lt;&gt;"Unknown",D857&lt;&gt;"Stopped",D857&lt;&gt;"Not required"),D857/COUNTRY_INFO!D857, 0)</f>
        <v>0</v>
      </c>
      <c r="AL857" s="260">
        <f>IF(AND(J857&lt;&gt;0,J857&lt;&gt;"Unknown",J857&lt;&gt;"Stopped",J857&lt;&gt;"Not required"),J857/COUNTRY_INFO!D857, 0)</f>
        <v>0</v>
      </c>
      <c r="AM857" s="260">
        <f>IF(AND(P857&lt;&gt;0,P857&lt;&gt;"Unknown",P857&lt;&gt;"Not required"),P857/(COUNTRY_INFO!E857+COUNTRY_INFO!F857), 0)</f>
        <v>0</v>
      </c>
      <c r="AN857" s="260">
        <f>IF(AND(Z857&lt;&gt;0,Z857&lt;&gt;"Unknown",Z857&lt;&gt;"Not required"),IF(COUNTRY_INFO!K857=1,1,IF(COUNTRY_INFO!K857=2,0.5*COUNTRY_INFO!F857/(0.5*COUNTRY_INFO!F857+0.2*COUNTRY_INFO!G857),IF(COUNTRY_INFO!K857=3,COUNTRY_INFO!F857/(COUNTRY_INFO!F857+COUNTRY_INFO!G857)))),0)</f>
        <v>0.34059470880128168</v>
      </c>
      <c r="AO857" s="260">
        <f>IF(AND(Z857&lt;&gt;0,Z857&lt;&gt;"Unknown",Z857&lt;&gt;"Not required"),IF(COUNTRY_INFO!K857=1,0,IF(COUNTRY_INFO!K857=2,0.2*COUNTRY_INFO!G857/(0.5*COUNTRY_INFO!F857+0.2*COUNTRY_INFO!G857),IF(COUNTRY_INFO!K857=3,COUNTRY_INFO!G857/(COUNTRY_INFO!F857+COUNTRY_INFO!G857)))),0)</f>
        <v>0.65940529119871838</v>
      </c>
      <c r="AP857" s="259">
        <f>MAX(COUNTRY_INFO!D857*AK857*PROFILE!$G$7,COUNTRY_INFO!D857*AL857*PROFILE!$G$7)</f>
        <v>0</v>
      </c>
      <c r="AQ857" s="259">
        <f>MAX(COUNTRY_INFO!D857*AK857*PROFILE!$G$8,COUNTRY_INFO!D857*AL857*PROFILE!$G$8,COUNTRY_INFO!D857*AM857*PROFILE!$G$8)</f>
        <v>0</v>
      </c>
      <c r="AR857" s="259">
        <f>MAX(COUNTRY_INFO!D857*AK857*PROFILE!$G$9,COUNTRY_INFO!D857*AL857*PROFILE!$G$9,COUNTRY_INFO!D857*AM857*PROFILE!$G$9,IF(AND(DISTRICT!Z857&lt;&gt;"Unknown",Z857&lt;&gt;"Not required"),COUNTRY_INFO!O857*DISTRICT!AN857,0))</f>
        <v>63353</v>
      </c>
      <c r="AS857" s="259">
        <f>MAX(COUNTRY_INFO!D857*AK857*PROFILE!$G$10,COUNTRY_INFO!D857*AL857*PROFILE!$G$10,IF(AND(DISTRICT!Z857&lt;&gt;"Unknown",Z857&lt;&gt;"Not required"),COUNTRY_INFO!O857*DISTRICT!AO857,0))</f>
        <v>122654.00000000001</v>
      </c>
      <c r="AT857" s="259">
        <f t="shared" si="98"/>
        <v>186007</v>
      </c>
      <c r="AU857" s="258" t="str">
        <f t="shared" si="93"/>
        <v>Y</v>
      </c>
      <c r="AV857" s="259">
        <f>MAX('MDA2'!J857,'T1'!L857,'T2'!J857,T3_R1!K857,T3_R2!K857)</f>
        <v>0</v>
      </c>
      <c r="AW857" s="259">
        <f>MAX('MDA1'!K857,'MDA2'!K857,'MDA3'!I857,'MDA3'!L857,'T1'!M857,'T2'!K857,T3_R1!L857,T3_R2!L857)</f>
        <v>56422</v>
      </c>
      <c r="AX857" s="259">
        <f>MAX('MDA1'!L857,'MDA2'!L857,'MDA3'!J857,'MDA3'!M857,'T1'!N857,'T2'!L857,T3_R1!M857,T3_R2!M857)</f>
        <v>0</v>
      </c>
      <c r="AY857" s="259">
        <f t="shared" si="99"/>
        <v>56422</v>
      </c>
      <c r="AZ857" s="259">
        <f>MAX('MDA2'!J857,T857)</f>
        <v>0</v>
      </c>
      <c r="BA857" s="259">
        <f>MAX('MDA1'!K857,'MDA2'!K857,'MDA3'!I857,'MDA3'!L857,V857,AD857)</f>
        <v>56422</v>
      </c>
      <c r="BB857" s="259">
        <f>MAX('MDA1'!L857,'MDA2'!L857,'MDA3'!J857,'MDA3'!M857,AF857)</f>
        <v>0</v>
      </c>
      <c r="BC857" s="259">
        <f t="shared" si="94"/>
        <v>56422</v>
      </c>
      <c r="BD857" s="260">
        <f t="shared" si="95"/>
        <v>30.333267027584981</v>
      </c>
    </row>
    <row r="858" spans="1:56" x14ac:dyDescent="0.2">
      <c r="A858" s="10" t="str">
        <f>IF(COUNTRY_INFO!A858=0," ",COUNTRY_INFO!A858)</f>
        <v>Ethiopia</v>
      </c>
      <c r="B858" s="10" t="str">
        <f>IF(COUNTRY_INFO!B858=0," ",COUNTRY_INFO!B858)</f>
        <v>TigrayCentral Tigray</v>
      </c>
      <c r="C858" s="87" t="str">
        <f>IF(COUNTRY_INFO!C858=0," ",COUNTRY_INFO!C858)</f>
        <v>Axum Town</v>
      </c>
      <c r="D858" s="67">
        <f>COUNTRY_INFO!L858</f>
        <v>0</v>
      </c>
      <c r="E858" s="61"/>
      <c r="F858" s="61"/>
      <c r="G858" s="11">
        <f>MAX('MDA1'!M858,'MDA2'!M858)</f>
        <v>0</v>
      </c>
      <c r="H858" s="11">
        <f>IF(AND(COUNTRY_INFO!H858&gt;0,COUNTRY_INFO!H858&lt;4),IF(D858&gt;MAX('MDA1'!M858,'MDA2'!M858),MAX('MDA1'!M858,'MDA2'!M858),D858),0)</f>
        <v>0</v>
      </c>
      <c r="I858" s="73">
        <f>IF(AND(COUNTRY_INFO!H858&gt;0,COUNTRY_INFO!H858&lt;4), IF(G858/D858*100&lt;&gt;0, IF(G858/D858*100&gt;100,100,G858/D858*100), "-"),0)</f>
        <v>0</v>
      </c>
      <c r="J858" s="67">
        <f>COUNTRY_INFO!M858</f>
        <v>0</v>
      </c>
      <c r="K858" s="61"/>
      <c r="L858" s="61"/>
      <c r="M858" s="11">
        <f>MAX('MDA1'!M858,MAX('MDA3'!I858,'MDA3'!L858)+MAX('MDA3'!J858,'MDA3'!M858))</f>
        <v>0</v>
      </c>
      <c r="N858" s="11">
        <f>IF(AND(COUNTRY_INFO!I858&gt;0,COUNTRY_INFO!I858&lt;4),IF(J858&gt;MAX('MDA1'!M858,MAX('MDA3'!I858,'MDA3'!L858)+MAX('MDA3'!J858,'MDA3'!M858)),MAX('MDA1'!M858,MAX('MDA3'!I858,'MDA3'!L858)+MAX('MDA3'!J858,'MDA3'!M858)),J858),0)</f>
        <v>0</v>
      </c>
      <c r="O858" s="73">
        <f>IF(AND(COUNTRY_INFO!I858&gt;0,COUNTRY_INFO!I858&lt;4), IF(M858/J858*100&lt;&gt;0, IF(M858/J858*100&gt;100,100,M858/J858*100), "-"),0)</f>
        <v>0</v>
      </c>
      <c r="P858" s="67">
        <f>COUNTRY_INFO!N858</f>
        <v>24962</v>
      </c>
      <c r="Q858" s="61"/>
      <c r="R858" s="61"/>
      <c r="S858" s="11">
        <f>SUM(MAX('MDA2'!J858, 'T1'!L858, MAX(T3_R1!K858, T3_R2!K858)), MAX('MDA1'!K858, 'MDA2'!K858, 'T1'!M858, MAX(T3_R1!L858, T3_R2!L858)), MAX('MDA1'!L858, 'MDA2'!L858, 'T1'!N858, MAX(T3_R1!M858, T3_R2!M858)))</f>
        <v>0</v>
      </c>
      <c r="T858" s="11">
        <f>IF(AND(COUNTRY_INFO!J858&gt;1,COUNTRY_INFO!J858&lt;4),IF(COUNTRY_INFO!E858&gt;MAX('MDA2'!J858,'T1'!L858,MAX(T3_R1!K858,T3_R2!K858)),MAX('MDA2'!J858,'T1'!L858,MAX(T3_R1!K858,T3_R2!K858)),COUNTRY_INFO!E858),0)</f>
        <v>0</v>
      </c>
      <c r="U858" s="217" t="str">
        <f>IF(AND(COUNTRY_INFO!J858&gt;1,COUNTRY_INFO!J858&lt;4), IF(T858/COUNTRY_INFO!E858*100&lt;&gt;0, IF(T858/COUNTRY_INFO!E858*100&gt;100,100,T858/COUNTRY_INFO!E858*100), "-"),0)</f>
        <v>-</v>
      </c>
      <c r="V858" s="11">
        <f>IF(AND(COUNTRY_INFO!J858&gt;1,COUNTRY_INFO!J858&lt;4),IF(COUNTRY_INFO!F858&gt;MAX('MDA1'!K858,'MDA2'!K858,'T1'!M858,MAX(T3_R1!L858,T3_R2!L858)),MAX('MDA1'!K858,'MDA2'!K858,'T1'!M858,MAX(T3_R1!L858,T3_R2!L858)),COUNTRY_INFO!F858),0)</f>
        <v>0</v>
      </c>
      <c r="W858" s="217" t="str">
        <f>IF(AND(COUNTRY_INFO!J858&gt;1,COUNTRY_INFO!J858&lt;4), IF(V858/COUNTRY_INFO!F858*100&lt;&gt;0, IF(V858/COUNTRY_INFO!F858*100&gt;100,100,V858/COUNTRY_INFO!F858*100), "-"),0)</f>
        <v>-</v>
      </c>
      <c r="X858" s="11">
        <f t="shared" si="96"/>
        <v>0</v>
      </c>
      <c r="Y858" s="73" t="str">
        <f>IF(AND(COUNTRY_INFO!J858&gt;1,COUNTRY_INFO!J858&lt;4), IF(S858/P858*100&lt;&gt;0, IF(X858/P858*100&gt;100,100,X858/P858*100), "-"),0)</f>
        <v>-</v>
      </c>
      <c r="Z858" s="67">
        <f>COUNTRY_INFO!O858</f>
        <v>5482.62</v>
      </c>
      <c r="AA858" s="61"/>
      <c r="AB858" s="61"/>
      <c r="AC858" s="11">
        <f>MAX('T1'!L858,'T2'!J858)+MAX('T1'!M858,'T2'!K858)+MAX('T1'!N858,'T2'!L858)</f>
        <v>0</v>
      </c>
      <c r="AD858" s="11">
        <f>IF(COUNTRY_INFO!K858=1,IF(COUNTRY_INFO!F858*0.33&gt;MAX('T1'!M858,'T2'!K858),MAX('T1'!M858,'T2'!K858),COUNTRY_INFO!F858*0.33),IF(COUNTRY_INFO!K858=2,IF(COUNTRY_INFO!F858*0.5&gt;MAX('T1'!M858,'T2'!K858),MAX('T1'!M858,'T2'!K858),COUNTRY_INFO!F858*0.5),IF(COUNTRY_INFO!K858=3,IF(COUNTRY_INFO!F858&gt;MAX('T1'!M858,'T2'!K858),MAX('T1'!M858,'T2'!K858),COUNTRY_INFO!F858),0)))</f>
        <v>0</v>
      </c>
      <c r="AE858" s="217">
        <f>IF(AND(COUNTRY_INFO!K858&gt;0,COUNTRY_INFO!K858&lt;4),IF(Z858&gt;0,IF(COUNTRY_INFO!K858=1, AD858/(COUNTRY_INFO!F858*0.33)*100, IF(COUNTRY_INFO!K858=2, AD858/(COUNTRY_INFO!F858*0.5)*100, IF(COUNTRY_INFO!K858=3, AD858/COUNTRY_INFO!F858*100))),"-"),0)</f>
        <v>0</v>
      </c>
      <c r="AF858" s="11">
        <f>IF(COUNTRY_INFO!K858=2,IF(COUNTRY_INFO!G858*0.2&gt;MAX('T1'!N858,'T2'!L858),MAX('T1'!N858,'T2'!L858),COUNTRY_INFO!G858*0.2),IF(COUNTRY_INFO!K858=3,IF(COUNTRY_INFO!G858&gt;MAX('T1'!N858,'T2'!L858),MAX('T1'!N858,'T2'!L858),COUNTRY_INFO!G858),0))</f>
        <v>0</v>
      </c>
      <c r="AG858" s="217">
        <f>IF(AND(COUNTRY_INFO!K858&gt;0,COUNTRY_INFO!K858&lt;4),IF(Z858&gt;0,IF(COUNTRY_INFO!K858=1, 0, IF(COUNTRY_INFO!K858=2, AF858/(COUNTRY_INFO!G858*0.2)*100, IF(COUNTRY_INFO!K858=3, AF858/COUNTRY_INFO!G858*100))),"-"),0)</f>
        <v>0</v>
      </c>
      <c r="AH858" s="11">
        <f t="shared" si="97"/>
        <v>0</v>
      </c>
      <c r="AI858" s="73" t="str">
        <f>IF(AND(COUNTRY_INFO!K858&gt;0,COUNTRY_INFO!K858&lt;4), IF(AC858/Z858*100&lt;&gt;0, IF(AH858/Z858*100&gt;100,100,AH858/Z858*100), "-"),0)</f>
        <v>-</v>
      </c>
      <c r="AJ858" s="261"/>
      <c r="AK858" s="260">
        <f>IF(AND(D858&lt;&gt;0, D858&lt;&gt;"Unknown",D858&lt;&gt;"Stopped",D858&lt;&gt;"Not required"),D858/COUNTRY_INFO!D858, 0)</f>
        <v>0</v>
      </c>
      <c r="AL858" s="260">
        <f>IF(AND(J858&lt;&gt;0,J858&lt;&gt;"Unknown",J858&lt;&gt;"Stopped",J858&lt;&gt;"Not required"),J858/COUNTRY_INFO!D858, 0)</f>
        <v>0</v>
      </c>
      <c r="AM858" s="260">
        <f>IF(AND(P858&lt;&gt;0,P858&lt;&gt;"Unknown",P858&lt;&gt;"Not required"),P858/(COUNTRY_INFO!E858+COUNTRY_INFO!F858), 0)</f>
        <v>1</v>
      </c>
      <c r="AN858" s="260">
        <f>IF(AND(Z858&lt;&gt;0,Z858&lt;&gt;"Unknown",Z858&lt;&gt;"Not required"),IF(COUNTRY_INFO!K858=1,1,IF(COUNTRY_INFO!K858=2,0.5*COUNTRY_INFO!F858/(0.5*COUNTRY_INFO!F858+0.2*COUNTRY_INFO!G858),IF(COUNTRY_INFO!K858=3,COUNTRY_INFO!F858/(COUNTRY_INFO!F858+COUNTRY_INFO!G858)))),0)</f>
        <v>1</v>
      </c>
      <c r="AO858" s="260">
        <f>IF(AND(Z858&lt;&gt;0,Z858&lt;&gt;"Unknown",Z858&lt;&gt;"Not required"),IF(COUNTRY_INFO!K858=1,0,IF(COUNTRY_INFO!K858=2,0.2*COUNTRY_INFO!G858/(0.5*COUNTRY_INFO!F858+0.2*COUNTRY_INFO!G858),IF(COUNTRY_INFO!K858=3,COUNTRY_INFO!G858/(COUNTRY_INFO!F858+COUNTRY_INFO!G858)))),0)</f>
        <v>0</v>
      </c>
      <c r="AP858" s="259">
        <f>MAX(COUNTRY_INFO!D858*AK858*PROFILE!$G$7,COUNTRY_INFO!D858*AL858*PROFILE!$G$7)</f>
        <v>0</v>
      </c>
      <c r="AQ858" s="259">
        <f>MAX(COUNTRY_INFO!D858*AK858*PROFILE!$G$8,COUNTRY_INFO!D858*AL858*PROFILE!$G$8,COUNTRY_INFO!D858*AM858*PROFILE!$G$8)</f>
        <v>8367.2260396754591</v>
      </c>
      <c r="AR858" s="259">
        <f>MAX(COUNTRY_INFO!D858*AK858*PROFILE!$G$9,COUNTRY_INFO!D858*AL858*PROFILE!$G$9,COUNTRY_INFO!D858*AM858*PROFILE!$G$9,IF(AND(DISTRICT!Z858&lt;&gt;"Unknown",Z858&lt;&gt;"Not required"),COUNTRY_INFO!O858*DISTRICT!AN858,0))</f>
        <v>17376.282176784225</v>
      </c>
      <c r="AS858" s="259">
        <f>MAX(COUNTRY_INFO!D858*AK858*PROFILE!$G$10,COUNTRY_INFO!D858*AL858*PROFILE!$G$10,IF(AND(DISTRICT!Z858&lt;&gt;"Unknown",Z858&lt;&gt;"Not required"),COUNTRY_INFO!O858*DISTRICT!AO858,0))</f>
        <v>0</v>
      </c>
      <c r="AT858" s="259">
        <f t="shared" si="98"/>
        <v>25743.508216459682</v>
      </c>
      <c r="AU858" s="258">
        <f t="shared" si="93"/>
        <v>0</v>
      </c>
      <c r="AV858" s="259">
        <f>MAX('MDA2'!J858,'T1'!L858,'T2'!J858,T3_R1!K858,T3_R2!K858)</f>
        <v>0</v>
      </c>
      <c r="AW858" s="259">
        <f>MAX('MDA1'!K858,'MDA2'!K858,'MDA3'!I858,'MDA3'!L858,'T1'!M858,'T2'!K858,T3_R1!L858,T3_R2!L858)</f>
        <v>0</v>
      </c>
      <c r="AX858" s="259">
        <f>MAX('MDA1'!L858,'MDA2'!L858,'MDA3'!J858,'MDA3'!M858,'T1'!N858,'T2'!L858,T3_R1!M858,T3_R2!M858)</f>
        <v>0</v>
      </c>
      <c r="AY858" s="259">
        <f t="shared" si="99"/>
        <v>0</v>
      </c>
      <c r="AZ858" s="259">
        <f>MAX('MDA2'!J858,T858)</f>
        <v>0</v>
      </c>
      <c r="BA858" s="259">
        <f>MAX('MDA1'!K858,'MDA2'!K858,'MDA3'!I858,'MDA3'!L858,V858,AD858)</f>
        <v>0</v>
      </c>
      <c r="BB858" s="259">
        <f>MAX('MDA1'!L858,'MDA2'!L858,'MDA3'!J858,'MDA3'!M858,AF858)</f>
        <v>0</v>
      </c>
      <c r="BC858" s="259">
        <f t="shared" si="94"/>
        <v>0</v>
      </c>
      <c r="BD858" s="260">
        <f t="shared" si="95"/>
        <v>0</v>
      </c>
    </row>
    <row r="859" spans="1:56" x14ac:dyDescent="0.2">
      <c r="A859" s="10" t="str">
        <f>IF(COUNTRY_INFO!A859=0," ",COUNTRY_INFO!A859)</f>
        <v>Ethiopia</v>
      </c>
      <c r="B859" s="10" t="str">
        <f>IF(COUNTRY_INFO!B859=0," ",COUNTRY_INFO!B859)</f>
        <v>TigrayCentral Tigray</v>
      </c>
      <c r="C859" s="87" t="str">
        <f>IF(COUNTRY_INFO!C859=0," ",COUNTRY_INFO!C859)</f>
        <v>Geter Adwa</v>
      </c>
      <c r="D859" s="67">
        <f>COUNTRY_INFO!L859</f>
        <v>0</v>
      </c>
      <c r="E859" s="61"/>
      <c r="F859" s="61"/>
      <c r="G859" s="11">
        <f>MAX('MDA1'!M859,'MDA2'!M859)</f>
        <v>0</v>
      </c>
      <c r="H859" s="11">
        <f>IF(AND(COUNTRY_INFO!H859&gt;0,COUNTRY_INFO!H859&lt;4),IF(D859&gt;MAX('MDA1'!M859,'MDA2'!M859),MAX('MDA1'!M859,'MDA2'!M859),D859),0)</f>
        <v>0</v>
      </c>
      <c r="I859" s="73">
        <f>IF(AND(COUNTRY_INFO!H859&gt;0,COUNTRY_INFO!H859&lt;4), IF(G859/D859*100&lt;&gt;0, IF(G859/D859*100&gt;100,100,G859/D859*100), "-"),0)</f>
        <v>0</v>
      </c>
      <c r="J859" s="67">
        <f>COUNTRY_INFO!M859</f>
        <v>0</v>
      </c>
      <c r="K859" s="61"/>
      <c r="L859" s="61"/>
      <c r="M859" s="11">
        <f>MAX('MDA1'!M859,MAX('MDA3'!I859,'MDA3'!L859)+MAX('MDA3'!J859,'MDA3'!M859))</f>
        <v>0</v>
      </c>
      <c r="N859" s="11">
        <f>IF(AND(COUNTRY_INFO!I859&gt;0,COUNTRY_INFO!I859&lt;4),IF(J859&gt;MAX('MDA1'!M859,MAX('MDA3'!I859,'MDA3'!L859)+MAX('MDA3'!J859,'MDA3'!M859)),MAX('MDA1'!M859,MAX('MDA3'!I859,'MDA3'!L859)+MAX('MDA3'!J859,'MDA3'!M859)),J859),0)</f>
        <v>0</v>
      </c>
      <c r="O859" s="73">
        <f>IF(AND(COUNTRY_INFO!I859&gt;0,COUNTRY_INFO!I859&lt;4), IF(M859/J859*100&lt;&gt;0, IF(M859/J859*100&gt;100,100,M859/J859*100), "-"),0)</f>
        <v>0</v>
      </c>
      <c r="P859" s="67">
        <f>COUNTRY_INFO!N859</f>
        <v>0</v>
      </c>
      <c r="Q859" s="61"/>
      <c r="R859" s="61"/>
      <c r="S859" s="11">
        <f>SUM(MAX('MDA2'!J859, 'T1'!L859, MAX(T3_R1!K859, T3_R2!K859)), MAX('MDA1'!K859, 'MDA2'!K859, 'T1'!M859, MAX(T3_R1!L859, T3_R2!L859)), MAX('MDA1'!L859, 'MDA2'!L859, 'T1'!N859, MAX(T3_R1!M859, T3_R2!M859)))</f>
        <v>0</v>
      </c>
      <c r="T859" s="11">
        <f>IF(AND(COUNTRY_INFO!J859&gt;1,COUNTRY_INFO!J859&lt;4),IF(COUNTRY_INFO!E859&gt;MAX('MDA2'!J859,'T1'!L859,MAX(T3_R1!K859,T3_R2!K859)),MAX('MDA2'!J859,'T1'!L859,MAX(T3_R1!K859,T3_R2!K859)),COUNTRY_INFO!E859),0)</f>
        <v>0</v>
      </c>
      <c r="U859" s="217">
        <f>IF(AND(COUNTRY_INFO!J859&gt;1,COUNTRY_INFO!J859&lt;4), IF(T859/COUNTRY_INFO!E859*100&lt;&gt;0, IF(T859/COUNTRY_INFO!E859*100&gt;100,100,T859/COUNTRY_INFO!E859*100), "-"),0)</f>
        <v>0</v>
      </c>
      <c r="V859" s="11">
        <f>IF(AND(COUNTRY_INFO!J859&gt;1,COUNTRY_INFO!J859&lt;4),IF(COUNTRY_INFO!F859&gt;MAX('MDA1'!K859,'MDA2'!K859,'T1'!M859,MAX(T3_R1!L859,T3_R2!L859)),MAX('MDA1'!K859,'MDA2'!K859,'T1'!M859,MAX(T3_R1!L859,T3_R2!L859)),COUNTRY_INFO!F859),0)</f>
        <v>0</v>
      </c>
      <c r="W859" s="217">
        <f>IF(AND(COUNTRY_INFO!J859&gt;1,COUNTRY_INFO!J859&lt;4), IF(V859/COUNTRY_INFO!F859*100&lt;&gt;0, IF(V859/COUNTRY_INFO!F859*100&gt;100,100,V859/COUNTRY_INFO!F859*100), "-"),0)</f>
        <v>0</v>
      </c>
      <c r="X859" s="11">
        <f t="shared" si="96"/>
        <v>0</v>
      </c>
      <c r="Y859" s="73">
        <f>IF(AND(COUNTRY_INFO!J859&gt;1,COUNTRY_INFO!J859&lt;4), IF(S859/P859*100&lt;&gt;0, IF(X859/P859*100&gt;100,100,X859/P859*100), "-"),0)</f>
        <v>0</v>
      </c>
      <c r="Z859" s="67">
        <f>COUNTRY_INFO!O859</f>
        <v>28498.800000000003</v>
      </c>
      <c r="AA859" s="61"/>
      <c r="AB859" s="61"/>
      <c r="AC859" s="11">
        <f>MAX('T1'!L859,'T2'!J859)+MAX('T1'!M859,'T2'!K859)+MAX('T1'!N859,'T2'!L859)</f>
        <v>28912</v>
      </c>
      <c r="AD859" s="11">
        <f>IF(COUNTRY_INFO!K859=1,IF(COUNTRY_INFO!F859*0.33&gt;MAX('T1'!M859,'T2'!K859),MAX('T1'!M859,'T2'!K859),COUNTRY_INFO!F859*0.33),IF(COUNTRY_INFO!K859=2,IF(COUNTRY_INFO!F859*0.5&gt;MAX('T1'!M859,'T2'!K859),MAX('T1'!M859,'T2'!K859),COUNTRY_INFO!F859*0.5),IF(COUNTRY_INFO!K859=3,IF(COUNTRY_INFO!F859&gt;MAX('T1'!M859,'T2'!K859),MAX('T1'!M859,'T2'!K859),COUNTRY_INFO!F859),0)))</f>
        <v>16061</v>
      </c>
      <c r="AE859" s="217">
        <f>IF(AND(COUNTRY_INFO!K859&gt;0,COUNTRY_INFO!K859&lt;4),IF(Z859&gt;0,IF(COUNTRY_INFO!K859=1, AD859/(COUNTRY_INFO!F859*0.33)*100, IF(COUNTRY_INFO!K859=2, AD859/(COUNTRY_INFO!F859*0.5)*100, IF(COUNTRY_INFO!K859=3, AD859/COUNTRY_INFO!F859*100))),"-"),0)</f>
        <v>100</v>
      </c>
      <c r="AF859" s="11">
        <f>IF(COUNTRY_INFO!K859=2,IF(COUNTRY_INFO!G859*0.2&gt;MAX('T1'!N859,'T2'!L859),MAX('T1'!N859,'T2'!L859),COUNTRY_INFO!G859*0.2),IF(COUNTRY_INFO!K859=3,IF(COUNTRY_INFO!G859&gt;MAX('T1'!N859,'T2'!L859),MAX('T1'!N859,'T2'!L859),COUNTRY_INFO!G859),0))</f>
        <v>0</v>
      </c>
      <c r="AG859" s="217">
        <f>IF(AND(COUNTRY_INFO!K859&gt;0,COUNTRY_INFO!K859&lt;4),IF(Z859&gt;0,IF(COUNTRY_INFO!K859=1, 0, IF(COUNTRY_INFO!K859=2, AF859/(COUNTRY_INFO!G859*0.2)*100, IF(COUNTRY_INFO!K859=3, AF859/COUNTRY_INFO!G859*100))),"-"),0)</f>
        <v>0</v>
      </c>
      <c r="AH859" s="11">
        <f t="shared" si="97"/>
        <v>16061</v>
      </c>
      <c r="AI859" s="73">
        <f>IF(AND(COUNTRY_INFO!K859&gt;0,COUNTRY_INFO!K859&lt;4), IF(AC859/Z859*100&lt;&gt;0, IF(AH859/Z859*100&gt;100,100,AH859/Z859*100), "-"),0)</f>
        <v>56.356758881075685</v>
      </c>
      <c r="AJ859" s="261"/>
      <c r="AK859" s="260">
        <f>IF(AND(D859&lt;&gt;0, D859&lt;&gt;"Unknown",D859&lt;&gt;"Stopped",D859&lt;&gt;"Not required"),D859/COUNTRY_INFO!D859, 0)</f>
        <v>0</v>
      </c>
      <c r="AL859" s="260">
        <f>IF(AND(J859&lt;&gt;0,J859&lt;&gt;"Unknown",J859&lt;&gt;"Stopped",J859&lt;&gt;"Not required"),J859/COUNTRY_INFO!D859, 0)</f>
        <v>0</v>
      </c>
      <c r="AM859" s="260">
        <f>IF(AND(P859&lt;&gt;0,P859&lt;&gt;"Unknown",P859&lt;&gt;"Not required"),P859/(COUNTRY_INFO!E859+COUNTRY_INFO!F859), 0)</f>
        <v>0</v>
      </c>
      <c r="AN859" s="260">
        <f>IF(AND(Z859&lt;&gt;0,Z859&lt;&gt;"Unknown",Z859&lt;&gt;"Not required"),IF(COUNTRY_INFO!K859=1,1,IF(COUNTRY_INFO!K859=2,0.5*COUNTRY_INFO!F859/(0.5*COUNTRY_INFO!F859+0.2*COUNTRY_INFO!G859),IF(COUNTRY_INFO!K859=3,COUNTRY_INFO!F859/(COUNTRY_INFO!F859+COUNTRY_INFO!G859)))),0)</f>
        <v>0.56356758881075686</v>
      </c>
      <c r="AO859" s="260">
        <f>IF(AND(Z859&lt;&gt;0,Z859&lt;&gt;"Unknown",Z859&lt;&gt;"Not required"),IF(COUNTRY_INFO!K859=1,0,IF(COUNTRY_INFO!K859=2,0.2*COUNTRY_INFO!G859/(0.5*COUNTRY_INFO!F859+0.2*COUNTRY_INFO!G859),IF(COUNTRY_INFO!K859=3,COUNTRY_INFO!G859/(COUNTRY_INFO!F859+COUNTRY_INFO!G859)))),0)</f>
        <v>0.43643241118924303</v>
      </c>
      <c r="AP859" s="259">
        <f>MAX(COUNTRY_INFO!D859*AK859*PROFILE!$G$7,COUNTRY_INFO!D859*AL859*PROFILE!$G$7)</f>
        <v>0</v>
      </c>
      <c r="AQ859" s="259">
        <f>MAX(COUNTRY_INFO!D859*AK859*PROFILE!$G$8,COUNTRY_INFO!D859*AL859*PROFILE!$G$8,COUNTRY_INFO!D859*AM859*PROFILE!$G$8)</f>
        <v>0</v>
      </c>
      <c r="AR859" s="259">
        <f>MAX(COUNTRY_INFO!D859*AK859*PROFILE!$G$9,COUNTRY_INFO!D859*AL859*PROFILE!$G$9,COUNTRY_INFO!D859*AM859*PROFILE!$G$9,IF(AND(DISTRICT!Z859&lt;&gt;"Unknown",Z859&lt;&gt;"Not required"),COUNTRY_INFO!O859*DISTRICT!AN859,0))</f>
        <v>16061</v>
      </c>
      <c r="AS859" s="259">
        <f>MAX(COUNTRY_INFO!D859*AK859*PROFILE!$G$10,COUNTRY_INFO!D859*AL859*PROFILE!$G$10,IF(AND(DISTRICT!Z859&lt;&gt;"Unknown",Z859&lt;&gt;"Not required"),COUNTRY_INFO!O859*DISTRICT!AO859,0))</f>
        <v>12437.800000000001</v>
      </c>
      <c r="AT859" s="259">
        <f t="shared" si="98"/>
        <v>28498.800000000003</v>
      </c>
      <c r="AU859" s="258" t="str">
        <f t="shared" si="93"/>
        <v>Y</v>
      </c>
      <c r="AV859" s="259">
        <f>MAX('MDA2'!J859,'T1'!L859,'T2'!J859,T3_R1!K859,T3_R2!K859)</f>
        <v>0</v>
      </c>
      <c r="AW859" s="259">
        <f>MAX('MDA1'!K859,'MDA2'!K859,'MDA3'!I859,'MDA3'!L859,'T1'!M859,'T2'!K859,T3_R1!L859,T3_R2!L859)</f>
        <v>28912</v>
      </c>
      <c r="AX859" s="259">
        <f>MAX('MDA1'!L859,'MDA2'!L859,'MDA3'!J859,'MDA3'!M859,'T1'!N859,'T2'!L859,T3_R1!M859,T3_R2!M859)</f>
        <v>0</v>
      </c>
      <c r="AY859" s="259">
        <f t="shared" si="99"/>
        <v>28912</v>
      </c>
      <c r="AZ859" s="259">
        <f>MAX('MDA2'!J859,T859)</f>
        <v>0</v>
      </c>
      <c r="BA859" s="259">
        <f>MAX('MDA1'!K859,'MDA2'!K859,'MDA3'!I859,'MDA3'!L859,V859,AD859)</f>
        <v>16061</v>
      </c>
      <c r="BB859" s="259">
        <f>MAX('MDA1'!L859,'MDA2'!L859,'MDA3'!J859,'MDA3'!M859,AF859)</f>
        <v>0</v>
      </c>
      <c r="BC859" s="259">
        <f t="shared" si="94"/>
        <v>16061</v>
      </c>
      <c r="BD859" s="260">
        <f t="shared" si="95"/>
        <v>56.356758881075685</v>
      </c>
    </row>
    <row r="860" spans="1:56" x14ac:dyDescent="0.2">
      <c r="A860" s="10" t="str">
        <f>IF(COUNTRY_INFO!A860=0," ",COUNTRY_INFO!A860)</f>
        <v>Ethiopia</v>
      </c>
      <c r="B860" s="10" t="str">
        <f>IF(COUNTRY_INFO!B860=0," ",COUNTRY_INFO!B860)</f>
        <v>TigrayCentral Tigray</v>
      </c>
      <c r="C860" s="87" t="str">
        <f>IF(COUNTRY_INFO!C860=0," ",COUNTRY_INFO!C860)</f>
        <v>Kolla Temben</v>
      </c>
      <c r="D860" s="67">
        <f>COUNTRY_INFO!L860</f>
        <v>0</v>
      </c>
      <c r="E860" s="61"/>
      <c r="F860" s="61"/>
      <c r="G860" s="11">
        <f>MAX('MDA1'!M860,'MDA2'!M860)</f>
        <v>0</v>
      </c>
      <c r="H860" s="11">
        <f>IF(AND(COUNTRY_INFO!H860&gt;0,COUNTRY_INFO!H860&lt;4),IF(D860&gt;MAX('MDA1'!M860,'MDA2'!M860),MAX('MDA1'!M860,'MDA2'!M860),D860),0)</f>
        <v>0</v>
      </c>
      <c r="I860" s="73">
        <f>IF(AND(COUNTRY_INFO!H860&gt;0,COUNTRY_INFO!H860&lt;4), IF(G860/D860*100&lt;&gt;0, IF(G860/D860*100&gt;100,100,G860/D860*100), "-"),0)</f>
        <v>0</v>
      </c>
      <c r="J860" s="67">
        <f>COUNTRY_INFO!M860</f>
        <v>0</v>
      </c>
      <c r="K860" s="61"/>
      <c r="L860" s="61"/>
      <c r="M860" s="11">
        <f>MAX('MDA1'!M860,MAX('MDA3'!I860,'MDA3'!L860)+MAX('MDA3'!J860,'MDA3'!M860))</f>
        <v>0</v>
      </c>
      <c r="N860" s="11">
        <f>IF(AND(COUNTRY_INFO!I860&gt;0,COUNTRY_INFO!I860&lt;4),IF(J860&gt;MAX('MDA1'!M860,MAX('MDA3'!I860,'MDA3'!L860)+MAX('MDA3'!J860,'MDA3'!M860)),MAX('MDA1'!M860,MAX('MDA3'!I860,'MDA3'!L860)+MAX('MDA3'!J860,'MDA3'!M860)),J860),0)</f>
        <v>0</v>
      </c>
      <c r="O860" s="73">
        <f>IF(AND(COUNTRY_INFO!I860&gt;0,COUNTRY_INFO!I860&lt;4), IF(M860/J860*100&lt;&gt;0, IF(M860/J860*100&gt;100,100,M860/J860*100), "-"),0)</f>
        <v>0</v>
      </c>
      <c r="P860" s="67">
        <f>COUNTRY_INFO!N860</f>
        <v>73624</v>
      </c>
      <c r="Q860" s="61"/>
      <c r="R860" s="61"/>
      <c r="S860" s="11">
        <f>SUM(MAX('MDA2'!J860, 'T1'!L860, MAX(T3_R1!K860, T3_R2!K860)), MAX('MDA1'!K860, 'MDA2'!K860, 'T1'!M860, MAX(T3_R1!L860, T3_R2!L860)), MAX('MDA1'!L860, 'MDA2'!L860, 'T1'!N860, MAX(T3_R1!M860, T3_R2!M860)))</f>
        <v>46015</v>
      </c>
      <c r="T860" s="11">
        <f>IF(AND(COUNTRY_INFO!J860&gt;1,COUNTRY_INFO!J860&lt;4),IF(COUNTRY_INFO!E860&gt;MAX('MDA2'!J860,'T1'!L860,MAX(T3_R1!K860,T3_R2!K860)),MAX('MDA2'!J860,'T1'!L860,MAX(T3_R1!K860,T3_R2!K860)),COUNTRY_INFO!E860),0)</f>
        <v>0</v>
      </c>
      <c r="U860" s="217" t="str">
        <f>IF(AND(COUNTRY_INFO!J860&gt;1,COUNTRY_INFO!J860&lt;4), IF(T860/COUNTRY_INFO!E860*100&lt;&gt;0, IF(T860/COUNTRY_INFO!E860*100&gt;100,100,T860/COUNTRY_INFO!E860*100), "-"),0)</f>
        <v>-</v>
      </c>
      <c r="V860" s="11">
        <f>IF(AND(COUNTRY_INFO!J860&gt;1,COUNTRY_INFO!J860&lt;4),IF(COUNTRY_INFO!F860&gt;MAX('MDA1'!K860,'MDA2'!K860,'T1'!M860,MAX(T3_R1!L860,T3_R2!L860)),MAX('MDA1'!K860,'MDA2'!K860,'T1'!M860,MAX(T3_R1!L860,T3_R2!L860)),COUNTRY_INFO!F860),0)</f>
        <v>46015</v>
      </c>
      <c r="W860" s="217">
        <f>IF(AND(COUNTRY_INFO!J860&gt;1,COUNTRY_INFO!J860&lt;4), IF(V860/COUNTRY_INFO!F860*100&lt;&gt;0, IF(V860/COUNTRY_INFO!F860*100&gt;100,100,V860/COUNTRY_INFO!F860*100), "-"),0)</f>
        <v>93.906246811289563</v>
      </c>
      <c r="X860" s="11">
        <f t="shared" si="96"/>
        <v>46015</v>
      </c>
      <c r="Y860" s="73">
        <f>IF(AND(COUNTRY_INFO!J860&gt;1,COUNTRY_INFO!J860&lt;4), IF(S860/P860*100&lt;&gt;0, IF(X860/P860*100&gt;100,100,X860/P860*100), "-"),0)</f>
        <v>62.5</v>
      </c>
      <c r="Z860" s="67">
        <f>COUNTRY_INFO!O860</f>
        <v>43474.100000000006</v>
      </c>
      <c r="AA860" s="61"/>
      <c r="AB860" s="61"/>
      <c r="AC860" s="11">
        <f>MAX('T1'!L860,'T2'!J860)+MAX('T1'!M860,'T2'!K860)+MAX('T1'!N860,'T2'!L860)</f>
        <v>46015</v>
      </c>
      <c r="AD860" s="11">
        <f>IF(COUNTRY_INFO!K860=1,IF(COUNTRY_INFO!F860*0.33&gt;MAX('T1'!M860,'T2'!K860),MAX('T1'!M860,'T2'!K860),COUNTRY_INFO!F860*0.33),IF(COUNTRY_INFO!K860=2,IF(COUNTRY_INFO!F860*0.5&gt;MAX('T1'!M860,'T2'!K860),MAX('T1'!M860,'T2'!K860),COUNTRY_INFO!F860*0.5),IF(COUNTRY_INFO!K860=3,IF(COUNTRY_INFO!F860&gt;MAX('T1'!M860,'T2'!K860),MAX('T1'!M860,'T2'!K860),COUNTRY_INFO!F860),0)))</f>
        <v>24500.5</v>
      </c>
      <c r="AE860" s="217">
        <f>IF(AND(COUNTRY_INFO!K860&gt;0,COUNTRY_INFO!K860&lt;4),IF(Z860&gt;0,IF(COUNTRY_INFO!K860=1, AD860/(COUNTRY_INFO!F860*0.33)*100, IF(COUNTRY_INFO!K860=2, AD860/(COUNTRY_INFO!F860*0.5)*100, IF(COUNTRY_INFO!K860=3, AD860/COUNTRY_INFO!F860*100))),"-"),0)</f>
        <v>100</v>
      </c>
      <c r="AF860" s="11">
        <f>IF(COUNTRY_INFO!K860=2,IF(COUNTRY_INFO!G860*0.2&gt;MAX('T1'!N860,'T2'!L860),MAX('T1'!N860,'T2'!L860),COUNTRY_INFO!G860*0.2),IF(COUNTRY_INFO!K860=3,IF(COUNTRY_INFO!G860&gt;MAX('T1'!N860,'T2'!L860),MAX('T1'!N860,'T2'!L860),COUNTRY_INFO!G860),0))</f>
        <v>0</v>
      </c>
      <c r="AG860" s="217">
        <f>IF(AND(COUNTRY_INFO!K860&gt;0,COUNTRY_INFO!K860&lt;4),IF(Z860&gt;0,IF(COUNTRY_INFO!K860=1, 0, IF(COUNTRY_INFO!K860=2, AF860/(COUNTRY_INFO!G860*0.2)*100, IF(COUNTRY_INFO!K860=3, AF860/COUNTRY_INFO!G860*100))),"-"),0)</f>
        <v>0</v>
      </c>
      <c r="AH860" s="11">
        <f t="shared" si="97"/>
        <v>24500.5</v>
      </c>
      <c r="AI860" s="73">
        <f>IF(AND(COUNTRY_INFO!K860&gt;0,COUNTRY_INFO!K860&lt;4), IF(AC860/Z860*100&lt;&gt;0, IF(AH860/Z860*100&gt;100,100,AH860/Z860*100), "-"),0)</f>
        <v>56.356543321195829</v>
      </c>
      <c r="AJ860" s="261"/>
      <c r="AK860" s="260">
        <f>IF(AND(D860&lt;&gt;0, D860&lt;&gt;"Unknown",D860&lt;&gt;"Stopped",D860&lt;&gt;"Not required"),D860/COUNTRY_INFO!D860, 0)</f>
        <v>0</v>
      </c>
      <c r="AL860" s="260">
        <f>IF(AND(J860&lt;&gt;0,J860&lt;&gt;"Unknown",J860&lt;&gt;"Stopped",J860&lt;&gt;"Not required"),J860/COUNTRY_INFO!D860, 0)</f>
        <v>0</v>
      </c>
      <c r="AM860" s="260">
        <f>IF(AND(P860&lt;&gt;0,P860&lt;&gt;"Unknown",P860&lt;&gt;"Not required"),P860/(COUNTRY_INFO!E860+COUNTRY_INFO!F860), 0)</f>
        <v>1</v>
      </c>
      <c r="AN860" s="260">
        <f>IF(AND(Z860&lt;&gt;0,Z860&lt;&gt;"Unknown",Z860&lt;&gt;"Not required"),IF(COUNTRY_INFO!K860=1,1,IF(COUNTRY_INFO!K860=2,0.5*COUNTRY_INFO!F860/(0.5*COUNTRY_INFO!F860+0.2*COUNTRY_INFO!G860),IF(COUNTRY_INFO!K860=3,COUNTRY_INFO!F860/(COUNTRY_INFO!F860+COUNTRY_INFO!G860)))),0)</f>
        <v>0.56356543321195829</v>
      </c>
      <c r="AO860" s="260">
        <f>IF(AND(Z860&lt;&gt;0,Z860&lt;&gt;"Unknown",Z860&lt;&gt;"Not required"),IF(COUNTRY_INFO!K860=1,0,IF(COUNTRY_INFO!K860=2,0.2*COUNTRY_INFO!G860/(0.5*COUNTRY_INFO!F860+0.2*COUNTRY_INFO!G860),IF(COUNTRY_INFO!K860=3,COUNTRY_INFO!G860/(COUNTRY_INFO!F860+COUNTRY_INFO!G860)))),0)</f>
        <v>0.4364345667880416</v>
      </c>
      <c r="AP860" s="259">
        <f>MAX(COUNTRY_INFO!D860*AK860*PROFILE!$G$7,COUNTRY_INFO!D860*AL860*PROFILE!$G$7)</f>
        <v>0</v>
      </c>
      <c r="AQ860" s="259">
        <f>MAX(COUNTRY_INFO!D860*AK860*PROFILE!$G$8,COUNTRY_INFO!D860*AL860*PROFILE!$G$8,COUNTRY_INFO!D860*AM860*PROFILE!$G$8)</f>
        <v>24678.102679544136</v>
      </c>
      <c r="AR860" s="259">
        <f>MAX(COUNTRY_INFO!D860*AK860*PROFILE!$G$9,COUNTRY_INFO!D860*AL860*PROFILE!$G$9,COUNTRY_INFO!D860*AM860*PROFILE!$G$9,IF(AND(DISTRICT!Z860&lt;&gt;"Unknown",Z860&lt;&gt;"Not required"),COUNTRY_INFO!O860*DISTRICT!AN860,0))</f>
        <v>51249.20418237515</v>
      </c>
      <c r="AS860" s="259">
        <f>MAX(COUNTRY_INFO!D860*AK860*PROFILE!$G$10,COUNTRY_INFO!D860*AL860*PROFILE!$G$10,IF(AND(DISTRICT!Z860&lt;&gt;"Unknown",Z860&lt;&gt;"Not required"),COUNTRY_INFO!O860*DISTRICT!AO860,0))</f>
        <v>18973.600000000002</v>
      </c>
      <c r="AT860" s="259">
        <f t="shared" si="98"/>
        <v>94900.906861919299</v>
      </c>
      <c r="AU860" s="258" t="str">
        <f t="shared" si="93"/>
        <v>Y</v>
      </c>
      <c r="AV860" s="259">
        <f>MAX('MDA2'!J860,'T1'!L860,'T2'!J860,T3_R1!K860,T3_R2!K860)</f>
        <v>0</v>
      </c>
      <c r="AW860" s="259">
        <f>MAX('MDA1'!K860,'MDA2'!K860,'MDA3'!I860,'MDA3'!L860,'T1'!M860,'T2'!K860,T3_R1!L860,T3_R2!L860)</f>
        <v>46015</v>
      </c>
      <c r="AX860" s="259">
        <f>MAX('MDA1'!L860,'MDA2'!L860,'MDA3'!J860,'MDA3'!M860,'T1'!N860,'T2'!L860,T3_R1!M860,T3_R2!M860)</f>
        <v>0</v>
      </c>
      <c r="AY860" s="259">
        <f t="shared" si="99"/>
        <v>46015</v>
      </c>
      <c r="AZ860" s="259">
        <f>MAX('MDA2'!J860,T860)</f>
        <v>0</v>
      </c>
      <c r="BA860" s="259">
        <f>MAX('MDA1'!K860,'MDA2'!K860,'MDA3'!I860,'MDA3'!L860,V860,AD860)</f>
        <v>46015</v>
      </c>
      <c r="BB860" s="259">
        <f>MAX('MDA1'!L860,'MDA2'!L860,'MDA3'!J860,'MDA3'!M860,AF860)</f>
        <v>0</v>
      </c>
      <c r="BC860" s="259">
        <f t="shared" si="94"/>
        <v>46015</v>
      </c>
      <c r="BD860" s="260">
        <f t="shared" si="95"/>
        <v>48.487418636527643</v>
      </c>
    </row>
    <row r="861" spans="1:56" x14ac:dyDescent="0.2">
      <c r="A861" s="10" t="str">
        <f>IF(COUNTRY_INFO!A861=0," ",COUNTRY_INFO!A861)</f>
        <v>Ethiopia</v>
      </c>
      <c r="B861" s="10" t="str">
        <f>IF(COUNTRY_INFO!B861=0," ",COUNTRY_INFO!B861)</f>
        <v>TigrayCentral Tigray</v>
      </c>
      <c r="C861" s="87" t="str">
        <f>IF(COUNTRY_INFO!C861=0," ",COUNTRY_INFO!C861)</f>
        <v>Laelay Maichew</v>
      </c>
      <c r="D861" s="67">
        <f>COUNTRY_INFO!L861</f>
        <v>0</v>
      </c>
      <c r="E861" s="61"/>
      <c r="F861" s="61"/>
      <c r="G861" s="11">
        <f>MAX('MDA1'!M861,'MDA2'!M861)</f>
        <v>0</v>
      </c>
      <c r="H861" s="11">
        <f>IF(AND(COUNTRY_INFO!H861&gt;0,COUNTRY_INFO!H861&lt;4),IF(D861&gt;MAX('MDA1'!M861,'MDA2'!M861),MAX('MDA1'!M861,'MDA2'!M861),D861),0)</f>
        <v>0</v>
      </c>
      <c r="I861" s="73">
        <f>IF(AND(COUNTRY_INFO!H861&gt;0,COUNTRY_INFO!H861&lt;4), IF(G861/D861*100&lt;&gt;0, IF(G861/D861*100&gt;100,100,G861/D861*100), "-"),0)</f>
        <v>0</v>
      </c>
      <c r="J861" s="67">
        <f>COUNTRY_INFO!M861</f>
        <v>0</v>
      </c>
      <c r="K861" s="61"/>
      <c r="L861" s="61"/>
      <c r="M861" s="11">
        <f>MAX('MDA1'!M861,MAX('MDA3'!I861,'MDA3'!L861)+MAX('MDA3'!J861,'MDA3'!M861))</f>
        <v>0</v>
      </c>
      <c r="N861" s="11">
        <f>IF(AND(COUNTRY_INFO!I861&gt;0,COUNTRY_INFO!I861&lt;4),IF(J861&gt;MAX('MDA1'!M861,MAX('MDA3'!I861,'MDA3'!L861)+MAX('MDA3'!J861,'MDA3'!M861)),MAX('MDA1'!M861,MAX('MDA3'!I861,'MDA3'!L861)+MAX('MDA3'!J861,'MDA3'!M861)),J861),0)</f>
        <v>0</v>
      </c>
      <c r="O861" s="73">
        <f>IF(AND(COUNTRY_INFO!I861&gt;0,COUNTRY_INFO!I861&lt;4), IF(M861/J861*100&lt;&gt;0, IF(M861/J861*100&gt;100,100,M861/J861*100), "-"),0)</f>
        <v>0</v>
      </c>
      <c r="P861" s="67">
        <f>COUNTRY_INFO!N861</f>
        <v>0</v>
      </c>
      <c r="Q861" s="61"/>
      <c r="R861" s="61"/>
      <c r="S861" s="11">
        <f>SUM(MAX('MDA2'!J861, 'T1'!L861, MAX(T3_R1!K861, T3_R2!K861)), MAX('MDA1'!K861, 'MDA2'!K861, 'T1'!M861, MAX(T3_R1!L861, T3_R2!L861)), MAX('MDA1'!L861, 'MDA2'!L861, 'T1'!N861, MAX(T3_R1!M861, T3_R2!M861)))</f>
        <v>0</v>
      </c>
      <c r="T861" s="11">
        <f>IF(AND(COUNTRY_INFO!J861&gt;1,COUNTRY_INFO!J861&lt;4),IF(COUNTRY_INFO!E861&gt;MAX('MDA2'!J861,'T1'!L861,MAX(T3_R1!K861,T3_R2!K861)),MAX('MDA2'!J861,'T1'!L861,MAX(T3_R1!K861,T3_R2!K861)),COUNTRY_INFO!E861),0)</f>
        <v>0</v>
      </c>
      <c r="U861" s="217">
        <f>IF(AND(COUNTRY_INFO!J861&gt;1,COUNTRY_INFO!J861&lt;4), IF(T861/COUNTRY_INFO!E861*100&lt;&gt;0, IF(T861/COUNTRY_INFO!E861*100&gt;100,100,T861/COUNTRY_INFO!E861*100), "-"),0)</f>
        <v>0</v>
      </c>
      <c r="V861" s="11">
        <f>IF(AND(COUNTRY_INFO!J861&gt;1,COUNTRY_INFO!J861&lt;4),IF(COUNTRY_INFO!F861&gt;MAX('MDA1'!K861,'MDA2'!K861,'T1'!M861,MAX(T3_R1!L861,T3_R2!L861)),MAX('MDA1'!K861,'MDA2'!K861,'T1'!M861,MAX(T3_R1!L861,T3_R2!L861)),COUNTRY_INFO!F861),0)</f>
        <v>0</v>
      </c>
      <c r="W861" s="217">
        <f>IF(AND(COUNTRY_INFO!J861&gt;1,COUNTRY_INFO!J861&lt;4), IF(V861/COUNTRY_INFO!F861*100&lt;&gt;0, IF(V861/COUNTRY_INFO!F861*100&gt;100,100,V861/COUNTRY_INFO!F861*100), "-"),0)</f>
        <v>0</v>
      </c>
      <c r="X861" s="11">
        <f t="shared" si="96"/>
        <v>0</v>
      </c>
      <c r="Y861" s="73">
        <f>IF(AND(COUNTRY_INFO!J861&gt;1,COUNTRY_INFO!J861&lt;4), IF(S861/P861*100&lt;&gt;0, IF(X861/P861*100&gt;100,100,X861/P861*100), "-"),0)</f>
        <v>0</v>
      </c>
      <c r="Z861" s="67">
        <f>COUNTRY_INFO!O861</f>
        <v>20756.300000000003</v>
      </c>
      <c r="AA861" s="61"/>
      <c r="AB861" s="61"/>
      <c r="AC861" s="11">
        <f>MAX('T1'!L861,'T2'!J861)+MAX('T1'!M861,'T2'!K861)+MAX('T1'!N861,'T2'!L861)</f>
        <v>0</v>
      </c>
      <c r="AD861" s="11">
        <f>IF(COUNTRY_INFO!K861=1,IF(COUNTRY_INFO!F861*0.33&gt;MAX('T1'!M861,'T2'!K861),MAX('T1'!M861,'T2'!K861),COUNTRY_INFO!F861*0.33),IF(COUNTRY_INFO!K861=2,IF(COUNTRY_INFO!F861*0.5&gt;MAX('T1'!M861,'T2'!K861),MAX('T1'!M861,'T2'!K861),COUNTRY_INFO!F861*0.5),IF(COUNTRY_INFO!K861=3,IF(COUNTRY_INFO!F861&gt;MAX('T1'!M861,'T2'!K861),MAX('T1'!M861,'T2'!K861),COUNTRY_INFO!F861),0)))</f>
        <v>0</v>
      </c>
      <c r="AE861" s="217">
        <f>IF(AND(COUNTRY_INFO!K861&gt;0,COUNTRY_INFO!K861&lt;4),IF(Z861&gt;0,IF(COUNTRY_INFO!K861=1, AD861/(COUNTRY_INFO!F861*0.33)*100, IF(COUNTRY_INFO!K861=2, AD861/(COUNTRY_INFO!F861*0.5)*100, IF(COUNTRY_INFO!K861=3, AD861/COUNTRY_INFO!F861*100))),"-"),0)</f>
        <v>0</v>
      </c>
      <c r="AF861" s="11">
        <f>IF(COUNTRY_INFO!K861=2,IF(COUNTRY_INFO!G861*0.2&gt;MAX('T1'!N861,'T2'!L861),MAX('T1'!N861,'T2'!L861),COUNTRY_INFO!G861*0.2),IF(COUNTRY_INFO!K861=3,IF(COUNTRY_INFO!G861&gt;MAX('T1'!N861,'T2'!L861),MAX('T1'!N861,'T2'!L861),COUNTRY_INFO!G861),0))</f>
        <v>0</v>
      </c>
      <c r="AG861" s="217">
        <f>IF(AND(COUNTRY_INFO!K861&gt;0,COUNTRY_INFO!K861&lt;4),IF(Z861&gt;0,IF(COUNTRY_INFO!K861=1, 0, IF(COUNTRY_INFO!K861=2, AF861/(COUNTRY_INFO!G861*0.2)*100, IF(COUNTRY_INFO!K861=3, AF861/COUNTRY_INFO!G861*100))),"-"),0)</f>
        <v>0</v>
      </c>
      <c r="AH861" s="11">
        <f t="shared" si="97"/>
        <v>0</v>
      </c>
      <c r="AI861" s="73" t="str">
        <f>IF(AND(COUNTRY_INFO!K861&gt;0,COUNTRY_INFO!K861&lt;4), IF(AC861/Z861*100&lt;&gt;0, IF(AH861/Z861*100&gt;100,100,AH861/Z861*100), "-"),0)</f>
        <v>-</v>
      </c>
      <c r="AJ861" s="261"/>
      <c r="AK861" s="260">
        <f>IF(AND(D861&lt;&gt;0, D861&lt;&gt;"Unknown",D861&lt;&gt;"Stopped",D861&lt;&gt;"Not required"),D861/COUNTRY_INFO!D861, 0)</f>
        <v>0</v>
      </c>
      <c r="AL861" s="260">
        <f>IF(AND(J861&lt;&gt;0,J861&lt;&gt;"Unknown",J861&lt;&gt;"Stopped",J861&lt;&gt;"Not required"),J861/COUNTRY_INFO!D861, 0)</f>
        <v>0</v>
      </c>
      <c r="AM861" s="260">
        <f>IF(AND(P861&lt;&gt;0,P861&lt;&gt;"Unknown",P861&lt;&gt;"Not required"),P861/(COUNTRY_INFO!E861+COUNTRY_INFO!F861), 0)</f>
        <v>0</v>
      </c>
      <c r="AN861" s="260">
        <f>IF(AND(Z861&lt;&gt;0,Z861&lt;&gt;"Unknown",Z861&lt;&gt;"Not required"),IF(COUNTRY_INFO!K861=1,1,IF(COUNTRY_INFO!K861=2,0.5*COUNTRY_INFO!F861/(0.5*COUNTRY_INFO!F861+0.2*COUNTRY_INFO!G861),IF(COUNTRY_INFO!K861=3,COUNTRY_INFO!F861/(COUNTRY_INFO!F861+COUNTRY_INFO!G861)))),0)</f>
        <v>0.56356383363123475</v>
      </c>
      <c r="AO861" s="260">
        <f>IF(AND(Z861&lt;&gt;0,Z861&lt;&gt;"Unknown",Z861&lt;&gt;"Not required"),IF(COUNTRY_INFO!K861=1,0,IF(COUNTRY_INFO!K861=2,0.2*COUNTRY_INFO!G861/(0.5*COUNTRY_INFO!F861+0.2*COUNTRY_INFO!G861),IF(COUNTRY_INFO!K861=3,COUNTRY_INFO!G861/(COUNTRY_INFO!F861+COUNTRY_INFO!G861)))),0)</f>
        <v>0.43643616636876514</v>
      </c>
      <c r="AP861" s="259">
        <f>MAX(COUNTRY_INFO!D861*AK861*PROFILE!$G$7,COUNTRY_INFO!D861*AL861*PROFILE!$G$7)</f>
        <v>0</v>
      </c>
      <c r="AQ861" s="259">
        <f>MAX(COUNTRY_INFO!D861*AK861*PROFILE!$G$8,COUNTRY_INFO!D861*AL861*PROFILE!$G$8,COUNTRY_INFO!D861*AM861*PROFILE!$G$8)</f>
        <v>0</v>
      </c>
      <c r="AR861" s="259">
        <f>MAX(COUNTRY_INFO!D861*AK861*PROFILE!$G$9,COUNTRY_INFO!D861*AL861*PROFILE!$G$9,COUNTRY_INFO!D861*AM861*PROFILE!$G$9,IF(AND(DISTRICT!Z861&lt;&gt;"Unknown",Z861&lt;&gt;"Not required"),COUNTRY_INFO!O861*DISTRICT!AN861,0))</f>
        <v>11697.5</v>
      </c>
      <c r="AS861" s="259">
        <f>MAX(COUNTRY_INFO!D861*AK861*PROFILE!$G$10,COUNTRY_INFO!D861*AL861*PROFILE!$G$10,IF(AND(DISTRICT!Z861&lt;&gt;"Unknown",Z861&lt;&gt;"Not required"),COUNTRY_INFO!O861*DISTRICT!AO861,0))</f>
        <v>9058.8000000000011</v>
      </c>
      <c r="AT861" s="259">
        <f t="shared" si="98"/>
        <v>20756.300000000003</v>
      </c>
      <c r="AU861" s="258">
        <f t="shared" si="93"/>
        <v>0</v>
      </c>
      <c r="AV861" s="259">
        <f>MAX('MDA2'!J861,'T1'!L861,'T2'!J861,T3_R1!K861,T3_R2!K861)</f>
        <v>0</v>
      </c>
      <c r="AW861" s="259">
        <f>MAX('MDA1'!K861,'MDA2'!K861,'MDA3'!I861,'MDA3'!L861,'T1'!M861,'T2'!K861,T3_R1!L861,T3_R2!L861)</f>
        <v>0</v>
      </c>
      <c r="AX861" s="259">
        <f>MAX('MDA1'!L861,'MDA2'!L861,'MDA3'!J861,'MDA3'!M861,'T1'!N861,'T2'!L861,T3_R1!M861,T3_R2!M861)</f>
        <v>0</v>
      </c>
      <c r="AY861" s="259">
        <f t="shared" si="99"/>
        <v>0</v>
      </c>
      <c r="AZ861" s="259">
        <f>MAX('MDA2'!J861,T861)</f>
        <v>0</v>
      </c>
      <c r="BA861" s="259">
        <f>MAX('MDA1'!K861,'MDA2'!K861,'MDA3'!I861,'MDA3'!L861,V861,AD861)</f>
        <v>0</v>
      </c>
      <c r="BB861" s="259">
        <f>MAX('MDA1'!L861,'MDA2'!L861,'MDA3'!J861,'MDA3'!M861,AF861)</f>
        <v>0</v>
      </c>
      <c r="BC861" s="259">
        <f t="shared" si="94"/>
        <v>0</v>
      </c>
      <c r="BD861" s="260">
        <f t="shared" si="95"/>
        <v>0</v>
      </c>
    </row>
    <row r="862" spans="1:56" x14ac:dyDescent="0.2">
      <c r="A862" s="10" t="str">
        <f>IF(COUNTRY_INFO!A862=0," ",COUNTRY_INFO!A862)</f>
        <v>Ethiopia</v>
      </c>
      <c r="B862" s="10" t="str">
        <f>IF(COUNTRY_INFO!B862=0," ",COUNTRY_INFO!B862)</f>
        <v>TigrayCentral Tigray</v>
      </c>
      <c r="C862" s="87" t="str">
        <f>IF(COUNTRY_INFO!C862=0," ",COUNTRY_INFO!C862)</f>
        <v>Mereb Lekhe</v>
      </c>
      <c r="D862" s="67">
        <f>COUNTRY_INFO!L862</f>
        <v>0</v>
      </c>
      <c r="E862" s="61"/>
      <c r="F862" s="61"/>
      <c r="G862" s="11">
        <f>MAX('MDA1'!M862,'MDA2'!M862)</f>
        <v>0</v>
      </c>
      <c r="H862" s="11">
        <f>IF(AND(COUNTRY_INFO!H862&gt;0,COUNTRY_INFO!H862&lt;4),IF(D862&gt;MAX('MDA1'!M862,'MDA2'!M862),MAX('MDA1'!M862,'MDA2'!M862),D862),0)</f>
        <v>0</v>
      </c>
      <c r="I862" s="73">
        <f>IF(AND(COUNTRY_INFO!H862&gt;0,COUNTRY_INFO!H862&lt;4), IF(G862/D862*100&lt;&gt;0, IF(G862/D862*100&gt;100,100,G862/D862*100), "-"),0)</f>
        <v>0</v>
      </c>
      <c r="J862" s="67">
        <f>COUNTRY_INFO!M862</f>
        <v>0</v>
      </c>
      <c r="K862" s="61"/>
      <c r="L862" s="61"/>
      <c r="M862" s="11">
        <f>MAX('MDA1'!M862,MAX('MDA3'!I862,'MDA3'!L862)+MAX('MDA3'!J862,'MDA3'!M862))</f>
        <v>0</v>
      </c>
      <c r="N862" s="11">
        <f>IF(AND(COUNTRY_INFO!I862&gt;0,COUNTRY_INFO!I862&lt;4),IF(J862&gt;MAX('MDA1'!M862,MAX('MDA3'!I862,'MDA3'!L862)+MAX('MDA3'!J862,'MDA3'!M862)),MAX('MDA1'!M862,MAX('MDA3'!I862,'MDA3'!L862)+MAX('MDA3'!J862,'MDA3'!M862)),J862),0)</f>
        <v>0</v>
      </c>
      <c r="O862" s="73">
        <f>IF(AND(COUNTRY_INFO!I862&gt;0,COUNTRY_INFO!I862&lt;4), IF(M862/J862*100&lt;&gt;0, IF(M862/J862*100&gt;100,100,M862/J862*100), "-"),0)</f>
        <v>0</v>
      </c>
      <c r="P862" s="67">
        <f>COUNTRY_INFO!N862</f>
        <v>0</v>
      </c>
      <c r="Q862" s="61"/>
      <c r="R862" s="61"/>
      <c r="S862" s="11">
        <f>SUM(MAX('MDA2'!J862, 'T1'!L862, MAX(T3_R1!K862, T3_R2!K862)), MAX('MDA1'!K862, 'MDA2'!K862, 'T1'!M862, MAX(T3_R1!L862, T3_R2!L862)), MAX('MDA1'!L862, 'MDA2'!L862, 'T1'!N862, MAX(T3_R1!M862, T3_R2!M862)))</f>
        <v>0</v>
      </c>
      <c r="T862" s="11">
        <f>IF(AND(COUNTRY_INFO!J862&gt;1,COUNTRY_INFO!J862&lt;4),IF(COUNTRY_INFO!E862&gt;MAX('MDA2'!J862,'T1'!L862,MAX(T3_R1!K862,T3_R2!K862)),MAX('MDA2'!J862,'T1'!L862,MAX(T3_R1!K862,T3_R2!K862)),COUNTRY_INFO!E862),0)</f>
        <v>0</v>
      </c>
      <c r="U862" s="217">
        <f>IF(AND(COUNTRY_INFO!J862&gt;1,COUNTRY_INFO!J862&lt;4), IF(T862/COUNTRY_INFO!E862*100&lt;&gt;0, IF(T862/COUNTRY_INFO!E862*100&gt;100,100,T862/COUNTRY_INFO!E862*100), "-"),0)</f>
        <v>0</v>
      </c>
      <c r="V862" s="11">
        <f>IF(AND(COUNTRY_INFO!J862&gt;1,COUNTRY_INFO!J862&lt;4),IF(COUNTRY_INFO!F862&gt;MAX('MDA1'!K862,'MDA2'!K862,'T1'!M862,MAX(T3_R1!L862,T3_R2!L862)),MAX('MDA1'!K862,'MDA2'!K862,'T1'!M862,MAX(T3_R1!L862,T3_R2!L862)),COUNTRY_INFO!F862),0)</f>
        <v>0</v>
      </c>
      <c r="W862" s="217">
        <f>IF(AND(COUNTRY_INFO!J862&gt;1,COUNTRY_INFO!J862&lt;4), IF(V862/COUNTRY_INFO!F862*100&lt;&gt;0, IF(V862/COUNTRY_INFO!F862*100&gt;100,100,V862/COUNTRY_INFO!F862*100), "-"),0)</f>
        <v>0</v>
      </c>
      <c r="X862" s="11">
        <f t="shared" si="96"/>
        <v>0</v>
      </c>
      <c r="Y862" s="73">
        <f>IF(AND(COUNTRY_INFO!J862&gt;1,COUNTRY_INFO!J862&lt;4), IF(S862/P862*100&lt;&gt;0, IF(X862/P862*100&gt;100,100,X862/P862*100), "-"),0)</f>
        <v>0</v>
      </c>
      <c r="Z862" s="67">
        <f>COUNTRY_INFO!O862</f>
        <v>126526</v>
      </c>
      <c r="AA862" s="61"/>
      <c r="AB862" s="61"/>
      <c r="AC862" s="11">
        <f>MAX('T1'!L862,'T2'!J862)+MAX('T1'!M862,'T2'!K862)+MAX('T1'!N862,'T2'!L862)</f>
        <v>38763</v>
      </c>
      <c r="AD862" s="11">
        <f>IF(COUNTRY_INFO!K862=1,IF(COUNTRY_INFO!F862*0.33&gt;MAX('T1'!M862,'T2'!K862),MAX('T1'!M862,'T2'!K862),COUNTRY_INFO!F862*0.33),IF(COUNTRY_INFO!K862=2,IF(COUNTRY_INFO!F862*0.5&gt;MAX('T1'!M862,'T2'!K862),MAX('T1'!M862,'T2'!K862),COUNTRY_INFO!F862*0.5),IF(COUNTRY_INFO!K862=3,IF(COUNTRY_INFO!F862&gt;MAX('T1'!M862,'T2'!K862),MAX('T1'!M862,'T2'!K862),COUNTRY_INFO!F862),0)))</f>
        <v>38763</v>
      </c>
      <c r="AE862" s="217">
        <f>IF(AND(COUNTRY_INFO!K862&gt;0,COUNTRY_INFO!K862&lt;4),IF(Z862&gt;0,IF(COUNTRY_INFO!K862=1, AD862/(COUNTRY_INFO!F862*0.33)*100, IF(COUNTRY_INFO!K862=2, AD862/(COUNTRY_INFO!F862*0.5)*100, IF(COUNTRY_INFO!K862=3, AD862/COUNTRY_INFO!F862*100))),"-"),0)</f>
        <v>89.949877013041259</v>
      </c>
      <c r="AF862" s="11">
        <f>IF(COUNTRY_INFO!K862=2,IF(COUNTRY_INFO!G862*0.2&gt;MAX('T1'!N862,'T2'!L862),MAX('T1'!N862,'T2'!L862),COUNTRY_INFO!G862*0.2),IF(COUNTRY_INFO!K862=3,IF(COUNTRY_INFO!G862&gt;MAX('T1'!N862,'T2'!L862),MAX('T1'!N862,'T2'!L862),COUNTRY_INFO!G862),0))</f>
        <v>0</v>
      </c>
      <c r="AG862" s="217">
        <f>IF(AND(COUNTRY_INFO!K862&gt;0,COUNTRY_INFO!K862&lt;4),IF(Z862&gt;0,IF(COUNTRY_INFO!K862=1, 0, IF(COUNTRY_INFO!K862=2, AF862/(COUNTRY_INFO!G862*0.2)*100, IF(COUNTRY_INFO!K862=3, AF862/COUNTRY_INFO!G862*100))),"-"),0)</f>
        <v>0</v>
      </c>
      <c r="AH862" s="11">
        <f t="shared" si="97"/>
        <v>38763</v>
      </c>
      <c r="AI862" s="73">
        <f>IF(AND(COUNTRY_INFO!K862&gt;0,COUNTRY_INFO!K862&lt;4), IF(AC862/Z862*100&lt;&gt;0, IF(AH862/Z862*100&gt;100,100,AH862/Z862*100), "-"),0)</f>
        <v>30.636390939411662</v>
      </c>
      <c r="AJ862" s="261"/>
      <c r="AK862" s="260">
        <f>IF(AND(D862&lt;&gt;0, D862&lt;&gt;"Unknown",D862&lt;&gt;"Stopped",D862&lt;&gt;"Not required"),D862/COUNTRY_INFO!D862, 0)</f>
        <v>0</v>
      </c>
      <c r="AL862" s="260">
        <f>IF(AND(J862&lt;&gt;0,J862&lt;&gt;"Unknown",J862&lt;&gt;"Stopped",J862&lt;&gt;"Not required"),J862/COUNTRY_INFO!D862, 0)</f>
        <v>0</v>
      </c>
      <c r="AM862" s="260">
        <f>IF(AND(P862&lt;&gt;0,P862&lt;&gt;"Unknown",P862&lt;&gt;"Not required"),P862/(COUNTRY_INFO!E862+COUNTRY_INFO!F862), 0)</f>
        <v>0</v>
      </c>
      <c r="AN862" s="260">
        <f>IF(AND(Z862&lt;&gt;0,Z862&lt;&gt;"Unknown",Z862&lt;&gt;"Not required"),IF(COUNTRY_INFO!K862=1,1,IF(COUNTRY_INFO!K862=2,0.5*COUNTRY_INFO!F862/(0.5*COUNTRY_INFO!F862+0.2*COUNTRY_INFO!G862),IF(COUNTRY_INFO!K862=3,COUNTRY_INFO!F862/(COUNTRY_INFO!F862+COUNTRY_INFO!G862)))),0)</f>
        <v>0.34059402810489542</v>
      </c>
      <c r="AO862" s="260">
        <f>IF(AND(Z862&lt;&gt;0,Z862&lt;&gt;"Unknown",Z862&lt;&gt;"Not required"),IF(COUNTRY_INFO!K862=1,0,IF(COUNTRY_INFO!K862=2,0.2*COUNTRY_INFO!G862/(0.5*COUNTRY_INFO!F862+0.2*COUNTRY_INFO!G862),IF(COUNTRY_INFO!K862=3,COUNTRY_INFO!G862/(COUNTRY_INFO!F862+COUNTRY_INFO!G862)))),0)</f>
        <v>0.65940597189510453</v>
      </c>
      <c r="AP862" s="259">
        <f>MAX(COUNTRY_INFO!D862*AK862*PROFILE!$G$7,COUNTRY_INFO!D862*AL862*PROFILE!$G$7)</f>
        <v>0</v>
      </c>
      <c r="AQ862" s="259">
        <f>MAX(COUNTRY_INFO!D862*AK862*PROFILE!$G$8,COUNTRY_INFO!D862*AL862*PROFILE!$G$8,COUNTRY_INFO!D862*AM862*PROFILE!$G$8)</f>
        <v>0</v>
      </c>
      <c r="AR862" s="259">
        <f>MAX(COUNTRY_INFO!D862*AK862*PROFILE!$G$9,COUNTRY_INFO!D862*AL862*PROFILE!$G$9,COUNTRY_INFO!D862*AM862*PROFILE!$G$9,IF(AND(DISTRICT!Z862&lt;&gt;"Unknown",Z862&lt;&gt;"Not required"),COUNTRY_INFO!O862*DISTRICT!AN862,0))</f>
        <v>43094</v>
      </c>
      <c r="AS862" s="259">
        <f>MAX(COUNTRY_INFO!D862*AK862*PROFILE!$G$10,COUNTRY_INFO!D862*AL862*PROFILE!$G$10,IF(AND(DISTRICT!Z862&lt;&gt;"Unknown",Z862&lt;&gt;"Not required"),COUNTRY_INFO!O862*DISTRICT!AO862,0))</f>
        <v>83432</v>
      </c>
      <c r="AT862" s="259">
        <f t="shared" si="98"/>
        <v>126526</v>
      </c>
      <c r="AU862" s="258" t="str">
        <f t="shared" si="93"/>
        <v>Y</v>
      </c>
      <c r="AV862" s="259">
        <f>MAX('MDA2'!J862,'T1'!L862,'T2'!J862,T3_R1!K862,T3_R2!K862)</f>
        <v>0</v>
      </c>
      <c r="AW862" s="259">
        <f>MAX('MDA1'!K862,'MDA2'!K862,'MDA3'!I862,'MDA3'!L862,'T1'!M862,'T2'!K862,T3_R1!L862,T3_R2!L862)</f>
        <v>38763</v>
      </c>
      <c r="AX862" s="259">
        <f>MAX('MDA1'!L862,'MDA2'!L862,'MDA3'!J862,'MDA3'!M862,'T1'!N862,'T2'!L862,T3_R1!M862,T3_R2!M862)</f>
        <v>0</v>
      </c>
      <c r="AY862" s="259">
        <f t="shared" si="99"/>
        <v>38763</v>
      </c>
      <c r="AZ862" s="259">
        <f>MAX('MDA2'!J862,T862)</f>
        <v>0</v>
      </c>
      <c r="BA862" s="259">
        <f>MAX('MDA1'!K862,'MDA2'!K862,'MDA3'!I862,'MDA3'!L862,V862,AD862)</f>
        <v>38763</v>
      </c>
      <c r="BB862" s="259">
        <f>MAX('MDA1'!L862,'MDA2'!L862,'MDA3'!J862,'MDA3'!M862,AF862)</f>
        <v>0</v>
      </c>
      <c r="BC862" s="259">
        <f t="shared" si="94"/>
        <v>38763</v>
      </c>
      <c r="BD862" s="260">
        <f t="shared" si="95"/>
        <v>30.636390939411662</v>
      </c>
    </row>
    <row r="863" spans="1:56" x14ac:dyDescent="0.2">
      <c r="A863" s="10" t="str">
        <f>IF(COUNTRY_INFO!A863=0," ",COUNTRY_INFO!A863)</f>
        <v>Ethiopia</v>
      </c>
      <c r="B863" s="10" t="str">
        <f>IF(COUNTRY_INFO!B863=0," ",COUNTRY_INFO!B863)</f>
        <v>TigrayCentral Tigray</v>
      </c>
      <c r="C863" s="87" t="str">
        <f>IF(COUNTRY_INFO!C863=0," ",COUNTRY_INFO!C863)</f>
        <v>Naeder Adet</v>
      </c>
      <c r="D863" s="67">
        <f>COUNTRY_INFO!L863</f>
        <v>0</v>
      </c>
      <c r="E863" s="61"/>
      <c r="F863" s="61"/>
      <c r="G863" s="11">
        <f>MAX('MDA1'!M863,'MDA2'!M863)</f>
        <v>0</v>
      </c>
      <c r="H863" s="11">
        <f>IF(AND(COUNTRY_INFO!H863&gt;0,COUNTRY_INFO!H863&lt;4),IF(D863&gt;MAX('MDA1'!M863,'MDA2'!M863),MAX('MDA1'!M863,'MDA2'!M863),D863),0)</f>
        <v>0</v>
      </c>
      <c r="I863" s="73">
        <f>IF(AND(COUNTRY_INFO!H863&gt;0,COUNTRY_INFO!H863&lt;4), IF(G863/D863*100&lt;&gt;0, IF(G863/D863*100&gt;100,100,G863/D863*100), "-"),0)</f>
        <v>0</v>
      </c>
      <c r="J863" s="67">
        <f>COUNTRY_INFO!M863</f>
        <v>0</v>
      </c>
      <c r="K863" s="61"/>
      <c r="L863" s="61"/>
      <c r="M863" s="11">
        <f>MAX('MDA1'!M863,MAX('MDA3'!I863,'MDA3'!L863)+MAX('MDA3'!J863,'MDA3'!M863))</f>
        <v>0</v>
      </c>
      <c r="N863" s="11">
        <f>IF(AND(COUNTRY_INFO!I863&gt;0,COUNTRY_INFO!I863&lt;4),IF(J863&gt;MAX('MDA1'!M863,MAX('MDA3'!I863,'MDA3'!L863)+MAX('MDA3'!J863,'MDA3'!M863)),MAX('MDA1'!M863,MAX('MDA3'!I863,'MDA3'!L863)+MAX('MDA3'!J863,'MDA3'!M863)),J863),0)</f>
        <v>0</v>
      </c>
      <c r="O863" s="73">
        <f>IF(AND(COUNTRY_INFO!I863&gt;0,COUNTRY_INFO!I863&lt;4), IF(M863/J863*100&lt;&gt;0, IF(M863/J863*100&gt;100,100,M863/J863*100), "-"),0)</f>
        <v>0</v>
      </c>
      <c r="P863" s="67">
        <f>COUNTRY_INFO!N863</f>
        <v>57305</v>
      </c>
      <c r="Q863" s="61"/>
      <c r="R863" s="61"/>
      <c r="S863" s="11">
        <f>SUM(MAX('MDA2'!J863, 'T1'!L863, MAX(T3_R1!K863, T3_R2!K863)), MAX('MDA1'!K863, 'MDA2'!K863, 'T1'!M863, MAX(T3_R1!L863, T3_R2!L863)), MAX('MDA1'!L863, 'MDA2'!L863, 'T1'!N863, MAX(T3_R1!M863, T3_R2!M863)))</f>
        <v>33882</v>
      </c>
      <c r="T863" s="11">
        <f>IF(AND(COUNTRY_INFO!J863&gt;1,COUNTRY_INFO!J863&lt;4),IF(COUNTRY_INFO!E863&gt;MAX('MDA2'!J863,'T1'!L863,MAX(T3_R1!K863,T3_R2!K863)),MAX('MDA2'!J863,'T1'!L863,MAX(T3_R1!K863,T3_R2!K863)),COUNTRY_INFO!E863),0)</f>
        <v>0</v>
      </c>
      <c r="U863" s="217" t="str">
        <f>IF(AND(COUNTRY_INFO!J863&gt;1,COUNTRY_INFO!J863&lt;4), IF(T863/COUNTRY_INFO!E863*100&lt;&gt;0, IF(T863/COUNTRY_INFO!E863*100&gt;100,100,T863/COUNTRY_INFO!E863*100), "-"),0)</f>
        <v>-</v>
      </c>
      <c r="V863" s="11">
        <f>IF(AND(COUNTRY_INFO!J863&gt;1,COUNTRY_INFO!J863&lt;4),IF(COUNTRY_INFO!F863&gt;MAX('MDA1'!K863,'MDA2'!K863,'T1'!M863,MAX(T3_R1!L863,T3_R2!L863)),MAX('MDA1'!K863,'MDA2'!K863,'T1'!M863,MAX(T3_R1!L863,T3_R2!L863)),COUNTRY_INFO!F863),0)</f>
        <v>33882</v>
      </c>
      <c r="W863" s="217">
        <f>IF(AND(COUNTRY_INFO!J863&gt;1,COUNTRY_INFO!J863&lt;4), IF(V863/COUNTRY_INFO!F863*100&lt;&gt;0, IF(V863/COUNTRY_INFO!F863*100&gt;100,100,V863/COUNTRY_INFO!F863*100), "-"),0)</f>
        <v>88.835867855270052</v>
      </c>
      <c r="X863" s="11">
        <f t="shared" si="96"/>
        <v>33882</v>
      </c>
      <c r="Y863" s="73">
        <f>IF(AND(COUNTRY_INFO!J863&gt;1,COUNTRY_INFO!J863&lt;4), IF(S863/P863*100&lt;&gt;0, IF(X863/P863*100&gt;100,100,X863/P863*100), "-"),0)</f>
        <v>59.125730739028</v>
      </c>
      <c r="Z863" s="67">
        <f>COUNTRY_INFO!O863</f>
        <v>33838.199999999997</v>
      </c>
      <c r="AA863" s="61"/>
      <c r="AB863" s="61"/>
      <c r="AC863" s="11">
        <f>MAX('T1'!L863,'T2'!J863)+MAX('T1'!M863,'T2'!K863)+MAX('T1'!N863,'T2'!L863)</f>
        <v>33882</v>
      </c>
      <c r="AD863" s="11">
        <f>IF(COUNTRY_INFO!K863=1,IF(COUNTRY_INFO!F863*0.33&gt;MAX('T1'!M863,'T2'!K863),MAX('T1'!M863,'T2'!K863),COUNTRY_INFO!F863*0.33),IF(COUNTRY_INFO!K863=2,IF(COUNTRY_INFO!F863*0.5&gt;MAX('T1'!M863,'T2'!K863),MAX('T1'!M863,'T2'!K863),COUNTRY_INFO!F863*0.5),IF(COUNTRY_INFO!K863=3,IF(COUNTRY_INFO!F863&gt;MAX('T1'!M863,'T2'!K863),MAX('T1'!M863,'T2'!K863),COUNTRY_INFO!F863),0)))</f>
        <v>19070</v>
      </c>
      <c r="AE863" s="217">
        <f>IF(AND(COUNTRY_INFO!K863&gt;0,COUNTRY_INFO!K863&lt;4),IF(Z863&gt;0,IF(COUNTRY_INFO!K863=1, AD863/(COUNTRY_INFO!F863*0.33)*100, IF(COUNTRY_INFO!K863=2, AD863/(COUNTRY_INFO!F863*0.5)*100, IF(COUNTRY_INFO!K863=3, AD863/COUNTRY_INFO!F863*100))),"-"),0)</f>
        <v>100</v>
      </c>
      <c r="AF863" s="11">
        <f>IF(COUNTRY_INFO!K863=2,IF(COUNTRY_INFO!G863*0.2&gt;MAX('T1'!N863,'T2'!L863),MAX('T1'!N863,'T2'!L863),COUNTRY_INFO!G863*0.2),IF(COUNTRY_INFO!K863=3,IF(COUNTRY_INFO!G863&gt;MAX('T1'!N863,'T2'!L863),MAX('T1'!N863,'T2'!L863),COUNTRY_INFO!G863),0))</f>
        <v>0</v>
      </c>
      <c r="AG863" s="217">
        <f>IF(AND(COUNTRY_INFO!K863&gt;0,COUNTRY_INFO!K863&lt;4),IF(Z863&gt;0,IF(COUNTRY_INFO!K863=1, 0, IF(COUNTRY_INFO!K863=2, AF863/(COUNTRY_INFO!G863*0.2)*100, IF(COUNTRY_INFO!K863=3, AF863/COUNTRY_INFO!G863*100))),"-"),0)</f>
        <v>0</v>
      </c>
      <c r="AH863" s="11">
        <f t="shared" si="97"/>
        <v>19070</v>
      </c>
      <c r="AI863" s="73">
        <f>IF(AND(COUNTRY_INFO!K863&gt;0,COUNTRY_INFO!K863&lt;4), IF(AC863/Z863*100&lt;&gt;0, IF(AH863/Z863*100&gt;100,100,AH863/Z863*100), "-"),0)</f>
        <v>56.356425578192706</v>
      </c>
      <c r="AJ863" s="261"/>
      <c r="AK863" s="260">
        <f>IF(AND(D863&lt;&gt;0, D863&lt;&gt;"Unknown",D863&lt;&gt;"Stopped",D863&lt;&gt;"Not required"),D863/COUNTRY_INFO!D863, 0)</f>
        <v>0</v>
      </c>
      <c r="AL863" s="260">
        <f>IF(AND(J863&lt;&gt;0,J863&lt;&gt;"Unknown",J863&lt;&gt;"Stopped",J863&lt;&gt;"Not required"),J863/COUNTRY_INFO!D863, 0)</f>
        <v>0</v>
      </c>
      <c r="AM863" s="260">
        <f>IF(AND(P863&lt;&gt;0,P863&lt;&gt;"Unknown",P863&lt;&gt;"Not required"),P863/(COUNTRY_INFO!E863+COUNTRY_INFO!F863), 0)</f>
        <v>1</v>
      </c>
      <c r="AN863" s="260">
        <f>IF(AND(Z863&lt;&gt;0,Z863&lt;&gt;"Unknown",Z863&lt;&gt;"Not required"),IF(COUNTRY_INFO!K863=1,1,IF(COUNTRY_INFO!K863=2,0.5*COUNTRY_INFO!F863/(0.5*COUNTRY_INFO!F863+0.2*COUNTRY_INFO!G863),IF(COUNTRY_INFO!K863=3,COUNTRY_INFO!F863/(COUNTRY_INFO!F863+COUNTRY_INFO!G863)))),0)</f>
        <v>0.56356425578192704</v>
      </c>
      <c r="AO863" s="260">
        <f>IF(AND(Z863&lt;&gt;0,Z863&lt;&gt;"Unknown",Z863&lt;&gt;"Not required"),IF(COUNTRY_INFO!K863=1,0,IF(COUNTRY_INFO!K863=2,0.2*COUNTRY_INFO!G863/(0.5*COUNTRY_INFO!F863+0.2*COUNTRY_INFO!G863),IF(COUNTRY_INFO!K863=3,COUNTRY_INFO!G863/(COUNTRY_INFO!F863+COUNTRY_INFO!G863)))),0)</f>
        <v>0.43643574421807313</v>
      </c>
      <c r="AP863" s="259">
        <f>MAX(COUNTRY_INFO!D863*AK863*PROFILE!$G$7,COUNTRY_INFO!D863*AL863*PROFILE!$G$7)</f>
        <v>0</v>
      </c>
      <c r="AQ863" s="259">
        <f>MAX(COUNTRY_INFO!D863*AK863*PROFILE!$G$8,COUNTRY_INFO!D863*AL863*PROFILE!$G$8,COUNTRY_INFO!D863*AM863*PROFILE!$G$8)</f>
        <v>19208.238100393464</v>
      </c>
      <c r="AR863" s="259">
        <f>MAX(COUNTRY_INFO!D863*AK863*PROFILE!$G$9,COUNTRY_INFO!D863*AL863*PROFILE!$G$9,COUNTRY_INFO!D863*AM863*PROFILE!$G$9,IF(AND(DISTRICT!Z863&lt;&gt;"Unknown",Z863&lt;&gt;"Not required"),COUNTRY_INFO!O863*DISTRICT!AN863,0))</f>
        <v>39889.894663852116</v>
      </c>
      <c r="AS863" s="259">
        <f>MAX(COUNTRY_INFO!D863*AK863*PROFILE!$G$10,COUNTRY_INFO!D863*AL863*PROFILE!$G$10,IF(AND(DISTRICT!Z863&lt;&gt;"Unknown",Z863&lt;&gt;"Not required"),COUNTRY_INFO!O863*DISTRICT!AO863,0))</f>
        <v>14768.2</v>
      </c>
      <c r="AT863" s="259">
        <f t="shared" si="98"/>
        <v>73866.332764245584</v>
      </c>
      <c r="AU863" s="258" t="str">
        <f t="shared" si="93"/>
        <v>Y</v>
      </c>
      <c r="AV863" s="259">
        <f>MAX('MDA2'!J863,'T1'!L863,'T2'!J863,T3_R1!K863,T3_R2!K863)</f>
        <v>0</v>
      </c>
      <c r="AW863" s="259">
        <f>MAX('MDA1'!K863,'MDA2'!K863,'MDA3'!I863,'MDA3'!L863,'T1'!M863,'T2'!K863,T3_R1!L863,T3_R2!L863)</f>
        <v>33882</v>
      </c>
      <c r="AX863" s="259">
        <f>MAX('MDA1'!L863,'MDA2'!L863,'MDA3'!J863,'MDA3'!M863,'T1'!N863,'T2'!L863,T3_R1!M863,T3_R2!M863)</f>
        <v>0</v>
      </c>
      <c r="AY863" s="259">
        <f t="shared" si="99"/>
        <v>33882</v>
      </c>
      <c r="AZ863" s="259">
        <f>MAX('MDA2'!J863,T863)</f>
        <v>0</v>
      </c>
      <c r="BA863" s="259">
        <f>MAX('MDA1'!K863,'MDA2'!K863,'MDA3'!I863,'MDA3'!L863,V863,AD863)</f>
        <v>33882</v>
      </c>
      <c r="BB863" s="259">
        <f>MAX('MDA1'!L863,'MDA2'!L863,'MDA3'!J863,'MDA3'!M863,AF863)</f>
        <v>0</v>
      </c>
      <c r="BC863" s="259">
        <f t="shared" si="94"/>
        <v>33882</v>
      </c>
      <c r="BD863" s="260">
        <f t="shared" si="95"/>
        <v>45.869340919007037</v>
      </c>
    </row>
    <row r="864" spans="1:56" x14ac:dyDescent="0.2">
      <c r="A864" s="10" t="str">
        <f>IF(COUNTRY_INFO!A864=0," ",COUNTRY_INFO!A864)</f>
        <v>Ethiopia</v>
      </c>
      <c r="B864" s="10" t="str">
        <f>IF(COUNTRY_INFO!B864=0," ",COUNTRY_INFO!B864)</f>
        <v>TigrayCentral Tigray</v>
      </c>
      <c r="C864" s="87" t="str">
        <f>IF(COUNTRY_INFO!C864=0," ",COUNTRY_INFO!C864)</f>
        <v>Tahtay Maichew</v>
      </c>
      <c r="D864" s="67">
        <f>COUNTRY_INFO!L864</f>
        <v>0</v>
      </c>
      <c r="E864" s="61"/>
      <c r="F864" s="61"/>
      <c r="G864" s="11">
        <f>MAX('MDA1'!M864,'MDA2'!M864)</f>
        <v>0</v>
      </c>
      <c r="H864" s="11">
        <f>IF(AND(COUNTRY_INFO!H864&gt;0,COUNTRY_INFO!H864&lt;4),IF(D864&gt;MAX('MDA1'!M864,'MDA2'!M864),MAX('MDA1'!M864,'MDA2'!M864),D864),0)</f>
        <v>0</v>
      </c>
      <c r="I864" s="73">
        <f>IF(AND(COUNTRY_INFO!H864&gt;0,COUNTRY_INFO!H864&lt;4), IF(G864/D864*100&lt;&gt;0, IF(G864/D864*100&gt;100,100,G864/D864*100), "-"),0)</f>
        <v>0</v>
      </c>
      <c r="J864" s="67">
        <f>COUNTRY_INFO!M864</f>
        <v>0</v>
      </c>
      <c r="K864" s="61"/>
      <c r="L864" s="61"/>
      <c r="M864" s="11">
        <f>MAX('MDA1'!M864,MAX('MDA3'!I864,'MDA3'!L864)+MAX('MDA3'!J864,'MDA3'!M864))</f>
        <v>0</v>
      </c>
      <c r="N864" s="11">
        <f>IF(AND(COUNTRY_INFO!I864&gt;0,COUNTRY_INFO!I864&lt;4),IF(J864&gt;MAX('MDA1'!M864,MAX('MDA3'!I864,'MDA3'!L864)+MAX('MDA3'!J864,'MDA3'!M864)),MAX('MDA1'!M864,MAX('MDA3'!I864,'MDA3'!L864)+MAX('MDA3'!J864,'MDA3'!M864)),J864),0)</f>
        <v>0</v>
      </c>
      <c r="O864" s="73">
        <f>IF(AND(COUNTRY_INFO!I864&gt;0,COUNTRY_INFO!I864&lt;4), IF(M864/J864*100&lt;&gt;0, IF(M864/J864*100&gt;100,100,M864/J864*100), "-"),0)</f>
        <v>0</v>
      </c>
      <c r="P864" s="67">
        <f>COUNTRY_INFO!N864</f>
        <v>48546</v>
      </c>
      <c r="Q864" s="61"/>
      <c r="R864" s="61"/>
      <c r="S864" s="11">
        <f>SUM(MAX('MDA2'!J864, 'T1'!L864, MAX(T3_R1!K864, T3_R2!K864)), MAX('MDA1'!K864, 'MDA2'!K864, 'T1'!M864, MAX(T3_R1!L864, T3_R2!L864)), MAX('MDA1'!L864, 'MDA2'!L864, 'T1'!N864, MAX(T3_R1!M864, T3_R2!M864)))</f>
        <v>29424</v>
      </c>
      <c r="T864" s="11">
        <f>IF(AND(COUNTRY_INFO!J864&gt;1,COUNTRY_INFO!J864&lt;4),IF(COUNTRY_INFO!E864&gt;MAX('MDA2'!J864,'T1'!L864,MAX(T3_R1!K864,T3_R2!K864)),MAX('MDA2'!J864,'T1'!L864,MAX(T3_R1!K864,T3_R2!K864)),COUNTRY_INFO!E864),0)</f>
        <v>0</v>
      </c>
      <c r="U864" s="217" t="str">
        <f>IF(AND(COUNTRY_INFO!J864&gt;1,COUNTRY_INFO!J864&lt;4), IF(T864/COUNTRY_INFO!E864*100&lt;&gt;0, IF(T864/COUNTRY_INFO!E864*100&gt;100,100,T864/COUNTRY_INFO!E864*100), "-"),0)</f>
        <v>-</v>
      </c>
      <c r="V864" s="11">
        <f>IF(AND(COUNTRY_INFO!J864&gt;1,COUNTRY_INFO!J864&lt;4),IF(COUNTRY_INFO!F864&gt;MAX('MDA1'!K864,'MDA2'!K864,'T1'!M864,MAX(T3_R1!L864,T3_R2!L864)),MAX('MDA1'!K864,'MDA2'!K864,'T1'!M864,MAX(T3_R1!L864,T3_R2!L864)),COUNTRY_INFO!F864),0)</f>
        <v>29424</v>
      </c>
      <c r="W864" s="217">
        <f>IF(AND(COUNTRY_INFO!J864&gt;1,COUNTRY_INFO!J864&lt;4), IF(V864/COUNTRY_INFO!F864*100&lt;&gt;0, IF(V864/COUNTRY_INFO!F864*100&gt;100,100,V864/COUNTRY_INFO!F864*100), "-"),0)</f>
        <v>91.067780872794799</v>
      </c>
      <c r="X864" s="11">
        <f t="shared" si="96"/>
        <v>29424</v>
      </c>
      <c r="Y864" s="73">
        <f>IF(AND(COUNTRY_INFO!J864&gt;1,COUNTRY_INFO!J864&lt;4), IF(S864/P864*100&lt;&gt;0, IF(X864/P864*100&gt;100,100,X864/P864*100), "-"),0)</f>
        <v>60.610554937584972</v>
      </c>
      <c r="Z864" s="67">
        <f>COUNTRY_INFO!O864</f>
        <v>28665.800000000003</v>
      </c>
      <c r="AA864" s="61"/>
      <c r="AB864" s="61"/>
      <c r="AC864" s="11">
        <f>MAX('T1'!L864,'T2'!J864)+MAX('T1'!M864,'T2'!K864)+MAX('T1'!N864,'T2'!L864)</f>
        <v>29424</v>
      </c>
      <c r="AD864" s="11">
        <f>IF(COUNTRY_INFO!K864=1,IF(COUNTRY_INFO!F864*0.33&gt;MAX('T1'!M864,'T2'!K864),MAX('T1'!M864,'T2'!K864),COUNTRY_INFO!F864*0.33),IF(COUNTRY_INFO!K864=2,IF(COUNTRY_INFO!F864*0.5&gt;MAX('T1'!M864,'T2'!K864),MAX('T1'!M864,'T2'!K864),COUNTRY_INFO!F864*0.5),IF(COUNTRY_INFO!K864=3,IF(COUNTRY_INFO!F864&gt;MAX('T1'!M864,'T2'!K864),MAX('T1'!M864,'T2'!K864),COUNTRY_INFO!F864),0)))</f>
        <v>16155</v>
      </c>
      <c r="AE864" s="217">
        <f>IF(AND(COUNTRY_INFO!K864&gt;0,COUNTRY_INFO!K864&lt;4),IF(Z864&gt;0,IF(COUNTRY_INFO!K864=1, AD864/(COUNTRY_INFO!F864*0.33)*100, IF(COUNTRY_INFO!K864=2, AD864/(COUNTRY_INFO!F864*0.5)*100, IF(COUNTRY_INFO!K864=3, AD864/COUNTRY_INFO!F864*100))),"-"),0)</f>
        <v>100</v>
      </c>
      <c r="AF864" s="11">
        <f>IF(COUNTRY_INFO!K864=2,IF(COUNTRY_INFO!G864*0.2&gt;MAX('T1'!N864,'T2'!L864),MAX('T1'!N864,'T2'!L864),COUNTRY_INFO!G864*0.2),IF(COUNTRY_INFO!K864=3,IF(COUNTRY_INFO!G864&gt;MAX('T1'!N864,'T2'!L864),MAX('T1'!N864,'T2'!L864),COUNTRY_INFO!G864),0))</f>
        <v>0</v>
      </c>
      <c r="AG864" s="217">
        <f>IF(AND(COUNTRY_INFO!K864&gt;0,COUNTRY_INFO!K864&lt;4),IF(Z864&gt;0,IF(COUNTRY_INFO!K864=1, 0, IF(COUNTRY_INFO!K864=2, AF864/(COUNTRY_INFO!G864*0.2)*100, IF(COUNTRY_INFO!K864=3, AF864/COUNTRY_INFO!G864*100))),"-"),0)</f>
        <v>0</v>
      </c>
      <c r="AH864" s="11">
        <f t="shared" si="97"/>
        <v>16155</v>
      </c>
      <c r="AI864" s="73">
        <f>IF(AND(COUNTRY_INFO!K864&gt;0,COUNTRY_INFO!K864&lt;4), IF(AC864/Z864*100&lt;&gt;0, IF(AH864/Z864*100&gt;100,100,AH864/Z864*100), "-"),0)</f>
        <v>56.356354959568542</v>
      </c>
      <c r="AJ864" s="261"/>
      <c r="AK864" s="260">
        <f>IF(AND(D864&lt;&gt;0, D864&lt;&gt;"Unknown",D864&lt;&gt;"Stopped",D864&lt;&gt;"Not required"),D864/COUNTRY_INFO!D864, 0)</f>
        <v>0</v>
      </c>
      <c r="AL864" s="260">
        <f>IF(AND(J864&lt;&gt;0,J864&lt;&gt;"Unknown",J864&lt;&gt;"Stopped",J864&lt;&gt;"Not required"),J864/COUNTRY_INFO!D864, 0)</f>
        <v>0</v>
      </c>
      <c r="AM864" s="260">
        <f>IF(AND(P864&lt;&gt;0,P864&lt;&gt;"Unknown",P864&lt;&gt;"Not required"),P864/(COUNTRY_INFO!E864+COUNTRY_INFO!F864), 0)</f>
        <v>1</v>
      </c>
      <c r="AN864" s="260">
        <f>IF(AND(Z864&lt;&gt;0,Z864&lt;&gt;"Unknown",Z864&lt;&gt;"Not required"),IF(COUNTRY_INFO!K864=1,1,IF(COUNTRY_INFO!K864=2,0.5*COUNTRY_INFO!F864/(0.5*COUNTRY_INFO!F864+0.2*COUNTRY_INFO!G864),IF(COUNTRY_INFO!K864=3,COUNTRY_INFO!F864/(COUNTRY_INFO!F864+COUNTRY_INFO!G864)))),0)</f>
        <v>0.56356354959568544</v>
      </c>
      <c r="AO864" s="260">
        <f>IF(AND(Z864&lt;&gt;0,Z864&lt;&gt;"Unknown",Z864&lt;&gt;"Not required"),IF(COUNTRY_INFO!K864=1,0,IF(COUNTRY_INFO!K864=2,0.2*COUNTRY_INFO!G864/(0.5*COUNTRY_INFO!F864+0.2*COUNTRY_INFO!G864),IF(COUNTRY_INFO!K864=3,COUNTRY_INFO!G864/(COUNTRY_INFO!F864+COUNTRY_INFO!G864)))),0)</f>
        <v>0.43643645040431456</v>
      </c>
      <c r="AP864" s="259">
        <f>MAX(COUNTRY_INFO!D864*AK864*PROFILE!$G$7,COUNTRY_INFO!D864*AL864*PROFILE!$G$7)</f>
        <v>0</v>
      </c>
      <c r="AQ864" s="259">
        <f>MAX(COUNTRY_INFO!D864*AK864*PROFILE!$G$8,COUNTRY_INFO!D864*AL864*PROFILE!$G$8,COUNTRY_INFO!D864*AM864*PROFILE!$G$8)</f>
        <v>16272.210002239593</v>
      </c>
      <c r="AR864" s="259">
        <f>MAX(COUNTRY_INFO!D864*AK864*PROFILE!$G$9,COUNTRY_INFO!D864*AL864*PROFILE!$G$9,COUNTRY_INFO!D864*AM864*PROFILE!$G$9,IF(AND(DISTRICT!Z864&lt;&gt;"Unknown",Z864&lt;&gt;"Not required"),COUNTRY_INFO!O864*DISTRICT!AN864,0))</f>
        <v>33792.622704115798</v>
      </c>
      <c r="AS864" s="259">
        <f>MAX(COUNTRY_INFO!D864*AK864*PROFILE!$G$10,COUNTRY_INFO!D864*AL864*PROFILE!$G$10,IF(AND(DISTRICT!Z864&lt;&gt;"Unknown",Z864&lt;&gt;"Not required"),COUNTRY_INFO!O864*DISTRICT!AO864,0))</f>
        <v>12510.800000000001</v>
      </c>
      <c r="AT864" s="259">
        <f t="shared" si="98"/>
        <v>62575.632706355391</v>
      </c>
      <c r="AU864" s="258" t="str">
        <f t="shared" si="93"/>
        <v>Y</v>
      </c>
      <c r="AV864" s="259">
        <f>MAX('MDA2'!J864,'T1'!L864,'T2'!J864,T3_R1!K864,T3_R2!K864)</f>
        <v>0</v>
      </c>
      <c r="AW864" s="259">
        <f>MAX('MDA1'!K864,'MDA2'!K864,'MDA3'!I864,'MDA3'!L864,'T1'!M864,'T2'!K864,T3_R1!L864,T3_R2!L864)</f>
        <v>29424</v>
      </c>
      <c r="AX864" s="259">
        <f>MAX('MDA1'!L864,'MDA2'!L864,'MDA3'!J864,'MDA3'!M864,'T1'!N864,'T2'!L864,T3_R1!M864,T3_R2!M864)</f>
        <v>0</v>
      </c>
      <c r="AY864" s="259">
        <f t="shared" si="99"/>
        <v>29424</v>
      </c>
      <c r="AZ864" s="259">
        <f>MAX('MDA2'!J864,T864)</f>
        <v>0</v>
      </c>
      <c r="BA864" s="259">
        <f>MAX('MDA1'!K864,'MDA2'!K864,'MDA3'!I864,'MDA3'!L864,V864,AD864)</f>
        <v>29424</v>
      </c>
      <c r="BB864" s="259">
        <f>MAX('MDA1'!L864,'MDA2'!L864,'MDA3'!J864,'MDA3'!M864,AF864)</f>
        <v>0</v>
      </c>
      <c r="BC864" s="259">
        <f t="shared" si="94"/>
        <v>29424</v>
      </c>
      <c r="BD864" s="260">
        <f t="shared" si="95"/>
        <v>47.021498189360855</v>
      </c>
    </row>
    <row r="865" spans="1:56" x14ac:dyDescent="0.2">
      <c r="A865" s="10" t="str">
        <f>IF(COUNTRY_INFO!A865=0," ",COUNTRY_INFO!A865)</f>
        <v>Ethiopia</v>
      </c>
      <c r="B865" s="10" t="str">
        <f>IF(COUNTRY_INFO!B865=0," ",COUNTRY_INFO!B865)</f>
        <v>TigrayCentral Tigray</v>
      </c>
      <c r="C865" s="87" t="str">
        <f>IF(COUNTRY_INFO!C865=0," ",COUNTRY_INFO!C865)</f>
        <v>Tanqua Abergele</v>
      </c>
      <c r="D865" s="67">
        <f>COUNTRY_INFO!L865</f>
        <v>0</v>
      </c>
      <c r="E865" s="61"/>
      <c r="F865" s="61"/>
      <c r="G865" s="11">
        <f>MAX('MDA1'!M865,'MDA2'!M865)</f>
        <v>0</v>
      </c>
      <c r="H865" s="11">
        <f>IF(AND(COUNTRY_INFO!H865&gt;0,COUNTRY_INFO!H865&lt;4),IF(D865&gt;MAX('MDA1'!M865,'MDA2'!M865),MAX('MDA1'!M865,'MDA2'!M865),D865),0)</f>
        <v>0</v>
      </c>
      <c r="I865" s="73">
        <f>IF(AND(COUNTRY_INFO!H865&gt;0,COUNTRY_INFO!H865&lt;4), IF(G865/D865*100&lt;&gt;0, IF(G865/D865*100&gt;100,100,G865/D865*100), "-"),0)</f>
        <v>0</v>
      </c>
      <c r="J865" s="67">
        <f>COUNTRY_INFO!M865</f>
        <v>0</v>
      </c>
      <c r="K865" s="61"/>
      <c r="L865" s="61"/>
      <c r="M865" s="11">
        <f>MAX('MDA1'!M865,MAX('MDA3'!I865,'MDA3'!L865)+MAX('MDA3'!J865,'MDA3'!M865))</f>
        <v>0</v>
      </c>
      <c r="N865" s="11">
        <f>IF(AND(COUNTRY_INFO!I865&gt;0,COUNTRY_INFO!I865&lt;4),IF(J865&gt;MAX('MDA1'!M865,MAX('MDA3'!I865,'MDA3'!L865)+MAX('MDA3'!J865,'MDA3'!M865)),MAX('MDA1'!M865,MAX('MDA3'!I865,'MDA3'!L865)+MAX('MDA3'!J865,'MDA3'!M865)),J865),0)</f>
        <v>0</v>
      </c>
      <c r="O865" s="73">
        <f>IF(AND(COUNTRY_INFO!I865&gt;0,COUNTRY_INFO!I865&lt;4), IF(M865/J865*100&lt;&gt;0, IF(M865/J865*100&gt;100,100,M865/J865*100), "-"),0)</f>
        <v>0</v>
      </c>
      <c r="P865" s="67">
        <f>COUNTRY_INFO!N865</f>
        <v>0</v>
      </c>
      <c r="Q865" s="61"/>
      <c r="R865" s="61"/>
      <c r="S865" s="11">
        <f>SUM(MAX('MDA2'!J865, 'T1'!L865, MAX(T3_R1!K865, T3_R2!K865)), MAX('MDA1'!K865, 'MDA2'!K865, 'T1'!M865, MAX(T3_R1!L865, T3_R2!L865)), MAX('MDA1'!L865, 'MDA2'!L865, 'T1'!N865, MAX(T3_R1!M865, T3_R2!M865)))</f>
        <v>0</v>
      </c>
      <c r="T865" s="11">
        <f>IF(AND(COUNTRY_INFO!J865&gt;1,COUNTRY_INFO!J865&lt;4),IF(COUNTRY_INFO!E865&gt;MAX('MDA2'!J865,'T1'!L865,MAX(T3_R1!K865,T3_R2!K865)),MAX('MDA2'!J865,'T1'!L865,MAX(T3_R1!K865,T3_R2!K865)),COUNTRY_INFO!E865),0)</f>
        <v>0</v>
      </c>
      <c r="U865" s="217">
        <f>IF(AND(COUNTRY_INFO!J865&gt;1,COUNTRY_INFO!J865&lt;4), IF(T865/COUNTRY_INFO!E865*100&lt;&gt;0, IF(T865/COUNTRY_INFO!E865*100&gt;100,100,T865/COUNTRY_INFO!E865*100), "-"),0)</f>
        <v>0</v>
      </c>
      <c r="V865" s="11">
        <f>IF(AND(COUNTRY_INFO!J865&gt;1,COUNTRY_INFO!J865&lt;4),IF(COUNTRY_INFO!F865&gt;MAX('MDA1'!K865,'MDA2'!K865,'T1'!M865,MAX(T3_R1!L865,T3_R2!L865)),MAX('MDA1'!K865,'MDA2'!K865,'T1'!M865,MAX(T3_R1!L865,T3_R2!L865)),COUNTRY_INFO!F865),0)</f>
        <v>0</v>
      </c>
      <c r="W865" s="217">
        <f>IF(AND(COUNTRY_INFO!J865&gt;1,COUNTRY_INFO!J865&lt;4), IF(V865/COUNTRY_INFO!F865*100&lt;&gt;0, IF(V865/COUNTRY_INFO!F865*100&gt;100,100,V865/COUNTRY_INFO!F865*100), "-"),0)</f>
        <v>0</v>
      </c>
      <c r="X865" s="11">
        <f t="shared" si="96"/>
        <v>0</v>
      </c>
      <c r="Y865" s="73">
        <f>IF(AND(COUNTRY_INFO!J865&gt;1,COUNTRY_INFO!J865&lt;4), IF(S865/P865*100&lt;&gt;0, IF(X865/P865*100&gt;100,100,X865/P865*100), "-"),0)</f>
        <v>0</v>
      </c>
      <c r="Z865" s="67">
        <f>COUNTRY_INFO!O865</f>
        <v>99450</v>
      </c>
      <c r="AA865" s="61"/>
      <c r="AB865" s="61"/>
      <c r="AC865" s="11">
        <f>MAX('T1'!L865,'T2'!J865)+MAX('T1'!M865,'T2'!K865)+MAX('T1'!N865,'T2'!L865)</f>
        <v>31505</v>
      </c>
      <c r="AD865" s="11">
        <f>IF(COUNTRY_INFO!K865=1,IF(COUNTRY_INFO!F865*0.33&gt;MAX('T1'!M865,'T2'!K865),MAX('T1'!M865,'T2'!K865),COUNTRY_INFO!F865*0.33),IF(COUNTRY_INFO!K865=2,IF(COUNTRY_INFO!F865*0.5&gt;MAX('T1'!M865,'T2'!K865),MAX('T1'!M865,'T2'!K865),COUNTRY_INFO!F865*0.5),IF(COUNTRY_INFO!K865=3,IF(COUNTRY_INFO!F865&gt;MAX('T1'!M865,'T2'!K865),MAX('T1'!M865,'T2'!K865),COUNTRY_INFO!F865),0)))</f>
        <v>31505</v>
      </c>
      <c r="AE865" s="217">
        <f>IF(AND(COUNTRY_INFO!K865&gt;0,COUNTRY_INFO!K865&lt;4),IF(Z865&gt;0,IF(COUNTRY_INFO!K865=1, AD865/(COUNTRY_INFO!F865*0.33)*100, IF(COUNTRY_INFO!K865=2, AD865/(COUNTRY_INFO!F865*0.5)*100, IF(COUNTRY_INFO!K865=3, AD865/COUNTRY_INFO!F865*100))),"-"),0)</f>
        <v>93.011927255550304</v>
      </c>
      <c r="AF865" s="11">
        <f>IF(COUNTRY_INFO!K865=2,IF(COUNTRY_INFO!G865*0.2&gt;MAX('T1'!N865,'T2'!L865),MAX('T1'!N865,'T2'!L865),COUNTRY_INFO!G865*0.2),IF(COUNTRY_INFO!K865=3,IF(COUNTRY_INFO!G865&gt;MAX('T1'!N865,'T2'!L865),MAX('T1'!N865,'T2'!L865),COUNTRY_INFO!G865),0))</f>
        <v>0</v>
      </c>
      <c r="AG865" s="217">
        <f>IF(AND(COUNTRY_INFO!K865&gt;0,COUNTRY_INFO!K865&lt;4),IF(Z865&gt;0,IF(COUNTRY_INFO!K865=1, 0, IF(COUNTRY_INFO!K865=2, AF865/(COUNTRY_INFO!G865*0.2)*100, IF(COUNTRY_INFO!K865=3, AF865/COUNTRY_INFO!G865*100))),"-"),0)</f>
        <v>0</v>
      </c>
      <c r="AH865" s="11">
        <f t="shared" si="97"/>
        <v>31505</v>
      </c>
      <c r="AI865" s="73">
        <f>IF(AND(COUNTRY_INFO!K865&gt;0,COUNTRY_INFO!K865&lt;4), IF(AC865/Z865*100&lt;&gt;0, IF(AH865/Z865*100&gt;100,100,AH865/Z865*100), "-"),0)</f>
        <v>31.679235796882853</v>
      </c>
      <c r="AJ865" s="261"/>
      <c r="AK865" s="260">
        <f>IF(AND(D865&lt;&gt;0, D865&lt;&gt;"Unknown",D865&lt;&gt;"Stopped",D865&lt;&gt;"Not required"),D865/COUNTRY_INFO!D865, 0)</f>
        <v>0</v>
      </c>
      <c r="AL865" s="260">
        <f>IF(AND(J865&lt;&gt;0,J865&lt;&gt;"Unknown",J865&lt;&gt;"Stopped",J865&lt;&gt;"Not required"),J865/COUNTRY_INFO!D865, 0)</f>
        <v>0</v>
      </c>
      <c r="AM865" s="260">
        <f>IF(AND(P865&lt;&gt;0,P865&lt;&gt;"Unknown",P865&lt;&gt;"Not required"),P865/(COUNTRY_INFO!E865+COUNTRY_INFO!F865), 0)</f>
        <v>0</v>
      </c>
      <c r="AN865" s="260">
        <f>IF(AND(Z865&lt;&gt;0,Z865&lt;&gt;"Unknown",Z865&lt;&gt;"Not required"),IF(COUNTRY_INFO!K865=1,1,IF(COUNTRY_INFO!K865=2,0.5*COUNTRY_INFO!F865/(0.5*COUNTRY_INFO!F865+0.2*COUNTRY_INFO!G865),IF(COUNTRY_INFO!K865=3,COUNTRY_INFO!F865/(COUNTRY_INFO!F865+COUNTRY_INFO!G865)))),0)</f>
        <v>0.34059326294620412</v>
      </c>
      <c r="AO865" s="260">
        <f>IF(AND(Z865&lt;&gt;0,Z865&lt;&gt;"Unknown",Z865&lt;&gt;"Not required"),IF(COUNTRY_INFO!K865=1,0,IF(COUNTRY_INFO!K865=2,0.2*COUNTRY_INFO!G865/(0.5*COUNTRY_INFO!F865+0.2*COUNTRY_INFO!G865),IF(COUNTRY_INFO!K865=3,COUNTRY_INFO!G865/(COUNTRY_INFO!F865+COUNTRY_INFO!G865)))),0)</f>
        <v>0.65940673705379593</v>
      </c>
      <c r="AP865" s="259">
        <f>MAX(COUNTRY_INFO!D865*AK865*PROFILE!$G$7,COUNTRY_INFO!D865*AL865*PROFILE!$G$7)</f>
        <v>0</v>
      </c>
      <c r="AQ865" s="259">
        <f>MAX(COUNTRY_INFO!D865*AK865*PROFILE!$G$8,COUNTRY_INFO!D865*AL865*PROFILE!$G$8,COUNTRY_INFO!D865*AM865*PROFILE!$G$8)</f>
        <v>0</v>
      </c>
      <c r="AR865" s="259">
        <f>MAX(COUNTRY_INFO!D865*AK865*PROFILE!$G$9,COUNTRY_INFO!D865*AL865*PROFILE!$G$9,COUNTRY_INFO!D865*AM865*PROFILE!$G$9,IF(AND(DISTRICT!Z865&lt;&gt;"Unknown",Z865&lt;&gt;"Not required"),COUNTRY_INFO!O865*DISTRICT!AN865,0))</f>
        <v>33872</v>
      </c>
      <c r="AS865" s="259">
        <f>MAX(COUNTRY_INFO!D865*AK865*PROFILE!$G$10,COUNTRY_INFO!D865*AL865*PROFILE!$G$10,IF(AND(DISTRICT!Z865&lt;&gt;"Unknown",Z865&lt;&gt;"Not required"),COUNTRY_INFO!O865*DISTRICT!AO865,0))</f>
        <v>65578</v>
      </c>
      <c r="AT865" s="259">
        <f t="shared" si="98"/>
        <v>99450</v>
      </c>
      <c r="AU865" s="258" t="str">
        <f t="shared" si="93"/>
        <v>Y</v>
      </c>
      <c r="AV865" s="259">
        <f>MAX('MDA2'!J865,'T1'!L865,'T2'!J865,T3_R1!K865,T3_R2!K865)</f>
        <v>0</v>
      </c>
      <c r="AW865" s="259">
        <f>MAX('MDA1'!K865,'MDA2'!K865,'MDA3'!I865,'MDA3'!L865,'T1'!M865,'T2'!K865,T3_R1!L865,T3_R2!L865)</f>
        <v>31505</v>
      </c>
      <c r="AX865" s="259">
        <f>MAX('MDA1'!L865,'MDA2'!L865,'MDA3'!J865,'MDA3'!M865,'T1'!N865,'T2'!L865,T3_R1!M865,T3_R2!M865)</f>
        <v>0</v>
      </c>
      <c r="AY865" s="259">
        <f t="shared" si="99"/>
        <v>31505</v>
      </c>
      <c r="AZ865" s="259">
        <f>MAX('MDA2'!J865,T865)</f>
        <v>0</v>
      </c>
      <c r="BA865" s="259">
        <f>MAX('MDA1'!K865,'MDA2'!K865,'MDA3'!I865,'MDA3'!L865,V865,AD865)</f>
        <v>31505</v>
      </c>
      <c r="BB865" s="259">
        <f>MAX('MDA1'!L865,'MDA2'!L865,'MDA3'!J865,'MDA3'!M865,AF865)</f>
        <v>0</v>
      </c>
      <c r="BC865" s="259">
        <f t="shared" si="94"/>
        <v>31505</v>
      </c>
      <c r="BD865" s="260">
        <f t="shared" si="95"/>
        <v>31.679235796882853</v>
      </c>
    </row>
    <row r="866" spans="1:56" x14ac:dyDescent="0.2">
      <c r="A866" s="10" t="str">
        <f>IF(COUNTRY_INFO!A866=0," ",COUNTRY_INFO!A866)</f>
        <v>Ethiopia</v>
      </c>
      <c r="B866" s="10" t="str">
        <f>IF(COUNTRY_INFO!B866=0," ",COUNTRY_INFO!B866)</f>
        <v>TigrayCentral Tigray</v>
      </c>
      <c r="C866" s="87" t="str">
        <f>IF(COUNTRY_INFO!C866=0," ",COUNTRY_INFO!C866)</f>
        <v>Werei Lekhe</v>
      </c>
      <c r="D866" s="67">
        <f>COUNTRY_INFO!L866</f>
        <v>0</v>
      </c>
      <c r="E866" s="61"/>
      <c r="F866" s="61"/>
      <c r="G866" s="11">
        <f>MAX('MDA1'!M866,'MDA2'!M866)</f>
        <v>0</v>
      </c>
      <c r="H866" s="11">
        <f>IF(AND(COUNTRY_INFO!H866&gt;0,COUNTRY_INFO!H866&lt;4),IF(D866&gt;MAX('MDA1'!M866,'MDA2'!M866),MAX('MDA1'!M866,'MDA2'!M866),D866),0)</f>
        <v>0</v>
      </c>
      <c r="I866" s="73">
        <f>IF(AND(COUNTRY_INFO!H866&gt;0,COUNTRY_INFO!H866&lt;4), IF(G866/D866*100&lt;&gt;0, IF(G866/D866*100&gt;100,100,G866/D866*100), "-"),0)</f>
        <v>0</v>
      </c>
      <c r="J866" s="67">
        <f>COUNTRY_INFO!M866</f>
        <v>0</v>
      </c>
      <c r="K866" s="61"/>
      <c r="L866" s="61"/>
      <c r="M866" s="11">
        <f>MAX('MDA1'!M866,MAX('MDA3'!I866,'MDA3'!L866)+MAX('MDA3'!J866,'MDA3'!M866))</f>
        <v>0</v>
      </c>
      <c r="N866" s="11">
        <f>IF(AND(COUNTRY_INFO!I866&gt;0,COUNTRY_INFO!I866&lt;4),IF(J866&gt;MAX('MDA1'!M866,MAX('MDA3'!I866,'MDA3'!L866)+MAX('MDA3'!J866,'MDA3'!M866)),MAX('MDA1'!M866,MAX('MDA3'!I866,'MDA3'!L866)+MAX('MDA3'!J866,'MDA3'!M866)),J866),0)</f>
        <v>0</v>
      </c>
      <c r="O866" s="73">
        <f>IF(AND(COUNTRY_INFO!I866&gt;0,COUNTRY_INFO!I866&lt;4), IF(M866/J866*100&lt;&gt;0, IF(M866/J866*100&gt;100,100,M866/J866*100), "-"),0)</f>
        <v>0</v>
      </c>
      <c r="P866" s="67">
        <f>COUNTRY_INFO!N866</f>
        <v>0</v>
      </c>
      <c r="Q866" s="61"/>
      <c r="R866" s="61"/>
      <c r="S866" s="11">
        <f>SUM(MAX('MDA2'!J866, 'T1'!L866, MAX(T3_R1!K866, T3_R2!K866)), MAX('MDA1'!K866, 'MDA2'!K866, 'T1'!M866, MAX(T3_R1!L866, T3_R2!L866)), MAX('MDA1'!L866, 'MDA2'!L866, 'T1'!N866, MAX(T3_R1!M866, T3_R2!M866)))</f>
        <v>0</v>
      </c>
      <c r="T866" s="11">
        <f>IF(AND(COUNTRY_INFO!J866&gt;1,COUNTRY_INFO!J866&lt;4),IF(COUNTRY_INFO!E866&gt;MAX('MDA2'!J866,'T1'!L866,MAX(T3_R1!K866,T3_R2!K866)),MAX('MDA2'!J866,'T1'!L866,MAX(T3_R1!K866,T3_R2!K866)),COUNTRY_INFO!E866),0)</f>
        <v>0</v>
      </c>
      <c r="U866" s="217">
        <f>IF(AND(COUNTRY_INFO!J866&gt;1,COUNTRY_INFO!J866&lt;4), IF(T866/COUNTRY_INFO!E866*100&lt;&gt;0, IF(T866/COUNTRY_INFO!E866*100&gt;100,100,T866/COUNTRY_INFO!E866*100), "-"),0)</f>
        <v>0</v>
      </c>
      <c r="V866" s="11">
        <f>IF(AND(COUNTRY_INFO!J866&gt;1,COUNTRY_INFO!J866&lt;4),IF(COUNTRY_INFO!F866&gt;MAX('MDA1'!K866,'MDA2'!K866,'T1'!M866,MAX(T3_R1!L866,T3_R2!L866)),MAX('MDA1'!K866,'MDA2'!K866,'T1'!M866,MAX(T3_R1!L866,T3_R2!L866)),COUNTRY_INFO!F866),0)</f>
        <v>0</v>
      </c>
      <c r="W866" s="217">
        <f>IF(AND(COUNTRY_INFO!J866&gt;1,COUNTRY_INFO!J866&lt;4), IF(V866/COUNTRY_INFO!F866*100&lt;&gt;0, IF(V866/COUNTRY_INFO!F866*100&gt;100,100,V866/COUNTRY_INFO!F866*100), "-"),0)</f>
        <v>0</v>
      </c>
      <c r="X866" s="11">
        <f t="shared" si="96"/>
        <v>0</v>
      </c>
      <c r="Y866" s="73">
        <f>IF(AND(COUNTRY_INFO!J866&gt;1,COUNTRY_INFO!J866&lt;4), IF(S866/P866*100&lt;&gt;0, IF(X866/P866*100&gt;100,100,X866/P866*100), "-"),0)</f>
        <v>0</v>
      </c>
      <c r="Z866" s="67">
        <f>COUNTRY_INFO!O866</f>
        <v>47401.8</v>
      </c>
      <c r="AA866" s="61"/>
      <c r="AB866" s="61"/>
      <c r="AC866" s="11">
        <f>MAX('T1'!L866,'T2'!J866)+MAX('T1'!M866,'T2'!K866)+MAX('T1'!N866,'T2'!L866)</f>
        <v>0</v>
      </c>
      <c r="AD866" s="11">
        <f>IF(COUNTRY_INFO!K866=1,IF(COUNTRY_INFO!F866*0.33&gt;MAX('T1'!M866,'T2'!K866),MAX('T1'!M866,'T2'!K866),COUNTRY_INFO!F866*0.33),IF(COUNTRY_INFO!K866=2,IF(COUNTRY_INFO!F866*0.5&gt;MAX('T1'!M866,'T2'!K866),MAX('T1'!M866,'T2'!K866),COUNTRY_INFO!F866*0.5),IF(COUNTRY_INFO!K866=3,IF(COUNTRY_INFO!F866&gt;MAX('T1'!M866,'T2'!K866),MAX('T1'!M866,'T2'!K866),COUNTRY_INFO!F866),0)))</f>
        <v>0</v>
      </c>
      <c r="AE866" s="217">
        <f>IF(AND(COUNTRY_INFO!K866&gt;0,COUNTRY_INFO!K866&lt;4),IF(Z866&gt;0,IF(COUNTRY_INFO!K866=1, AD866/(COUNTRY_INFO!F866*0.33)*100, IF(COUNTRY_INFO!K866=2, AD866/(COUNTRY_INFO!F866*0.5)*100, IF(COUNTRY_INFO!K866=3, AD866/COUNTRY_INFO!F866*100))),"-"),0)</f>
        <v>0</v>
      </c>
      <c r="AF866" s="11">
        <f>IF(COUNTRY_INFO!K866=2,IF(COUNTRY_INFO!G866*0.2&gt;MAX('T1'!N866,'T2'!L866),MAX('T1'!N866,'T2'!L866),COUNTRY_INFO!G866*0.2),IF(COUNTRY_INFO!K866=3,IF(COUNTRY_INFO!G866&gt;MAX('T1'!N866,'T2'!L866),MAX('T1'!N866,'T2'!L866),COUNTRY_INFO!G866),0))</f>
        <v>0</v>
      </c>
      <c r="AG866" s="217">
        <f>IF(AND(COUNTRY_INFO!K866&gt;0,COUNTRY_INFO!K866&lt;4),IF(Z866&gt;0,IF(COUNTRY_INFO!K866=1, 0, IF(COUNTRY_INFO!K866=2, AF866/(COUNTRY_INFO!G866*0.2)*100, IF(COUNTRY_INFO!K866=3, AF866/COUNTRY_INFO!G866*100))),"-"),0)</f>
        <v>0</v>
      </c>
      <c r="AH866" s="11">
        <f t="shared" si="97"/>
        <v>0</v>
      </c>
      <c r="AI866" s="73" t="str">
        <f>IF(AND(COUNTRY_INFO!K866&gt;0,COUNTRY_INFO!K866&lt;4), IF(AC866/Z866*100&lt;&gt;0, IF(AH866/Z866*100&gt;100,100,AH866/Z866*100), "-"),0)</f>
        <v>-</v>
      </c>
      <c r="AJ866" s="261"/>
      <c r="AK866" s="260">
        <f>IF(AND(D866&lt;&gt;0, D866&lt;&gt;"Unknown",D866&lt;&gt;"Stopped",D866&lt;&gt;"Not required"),D866/COUNTRY_INFO!D866, 0)</f>
        <v>0</v>
      </c>
      <c r="AL866" s="260">
        <f>IF(AND(J866&lt;&gt;0,J866&lt;&gt;"Unknown",J866&lt;&gt;"Stopped",J866&lt;&gt;"Not required"),J866/COUNTRY_INFO!D866, 0)</f>
        <v>0</v>
      </c>
      <c r="AM866" s="260">
        <f>IF(AND(P866&lt;&gt;0,P866&lt;&gt;"Unknown",P866&lt;&gt;"Not required"),P866/(COUNTRY_INFO!E866+COUNTRY_INFO!F866), 0)</f>
        <v>0</v>
      </c>
      <c r="AN866" s="260">
        <f>IF(AND(Z866&lt;&gt;0,Z866&lt;&gt;"Unknown",Z866&lt;&gt;"Not required"),IF(COUNTRY_INFO!K866=1,1,IF(COUNTRY_INFO!K866=2,0.5*COUNTRY_INFO!F866/(0.5*COUNTRY_INFO!F866+0.2*COUNTRY_INFO!G866),IF(COUNTRY_INFO!K866=3,COUNTRY_INFO!F866/(COUNTRY_INFO!F866+COUNTRY_INFO!G866)))),0)</f>
        <v>0.56356509668409216</v>
      </c>
      <c r="AO866" s="260">
        <f>IF(AND(Z866&lt;&gt;0,Z866&lt;&gt;"Unknown",Z866&lt;&gt;"Not required"),IF(COUNTRY_INFO!K866=1,0,IF(COUNTRY_INFO!K866=2,0.2*COUNTRY_INFO!G866/(0.5*COUNTRY_INFO!F866+0.2*COUNTRY_INFO!G866),IF(COUNTRY_INFO!K866=3,COUNTRY_INFO!G866/(COUNTRY_INFO!F866+COUNTRY_INFO!G866)))),0)</f>
        <v>0.4364349033159079</v>
      </c>
      <c r="AP866" s="259">
        <f>MAX(COUNTRY_INFO!D866*AK866*PROFILE!$G$7,COUNTRY_INFO!D866*AL866*PROFILE!$G$7)</f>
        <v>0</v>
      </c>
      <c r="AQ866" s="259">
        <f>MAX(COUNTRY_INFO!D866*AK866*PROFILE!$G$8,COUNTRY_INFO!D866*AL866*PROFILE!$G$8,COUNTRY_INFO!D866*AM866*PROFILE!$G$8)</f>
        <v>0</v>
      </c>
      <c r="AR866" s="259">
        <f>MAX(COUNTRY_INFO!D866*AK866*PROFILE!$G$9,COUNTRY_INFO!D866*AL866*PROFILE!$G$9,COUNTRY_INFO!D866*AM866*PROFILE!$G$9,IF(AND(DISTRICT!Z866&lt;&gt;"Unknown",Z866&lt;&gt;"Not required"),COUNTRY_INFO!O866*DISTRICT!AN866,0))</f>
        <v>26714</v>
      </c>
      <c r="AS866" s="259">
        <f>MAX(COUNTRY_INFO!D866*AK866*PROFILE!$G$10,COUNTRY_INFO!D866*AL866*PROFILE!$G$10,IF(AND(DISTRICT!Z866&lt;&gt;"Unknown",Z866&lt;&gt;"Not required"),COUNTRY_INFO!O866*DISTRICT!AO866,0))</f>
        <v>20687.800000000003</v>
      </c>
      <c r="AT866" s="259">
        <f t="shared" si="98"/>
        <v>47401.8</v>
      </c>
      <c r="AU866" s="258">
        <f t="shared" si="93"/>
        <v>0</v>
      </c>
      <c r="AV866" s="259">
        <f>MAX('MDA2'!J866,'T1'!L866,'T2'!J866,T3_R1!K866,T3_R2!K866)</f>
        <v>0</v>
      </c>
      <c r="AW866" s="259">
        <f>MAX('MDA1'!K866,'MDA2'!K866,'MDA3'!I866,'MDA3'!L866,'T1'!M866,'T2'!K866,T3_R1!L866,T3_R2!L866)</f>
        <v>0</v>
      </c>
      <c r="AX866" s="259">
        <f>MAX('MDA1'!L866,'MDA2'!L866,'MDA3'!J866,'MDA3'!M866,'T1'!N866,'T2'!L866,T3_R1!M866,T3_R2!M866)</f>
        <v>0</v>
      </c>
      <c r="AY866" s="259">
        <f t="shared" si="99"/>
        <v>0</v>
      </c>
      <c r="AZ866" s="259">
        <f>MAX('MDA2'!J866,T866)</f>
        <v>0</v>
      </c>
      <c r="BA866" s="259">
        <f>MAX('MDA1'!K866,'MDA2'!K866,'MDA3'!I866,'MDA3'!L866,V866,AD866)</f>
        <v>0</v>
      </c>
      <c r="BB866" s="259">
        <f>MAX('MDA1'!L866,'MDA2'!L866,'MDA3'!J866,'MDA3'!M866,AF866)</f>
        <v>0</v>
      </c>
      <c r="BC866" s="259">
        <f t="shared" si="94"/>
        <v>0</v>
      </c>
      <c r="BD866" s="260">
        <f t="shared" si="95"/>
        <v>0</v>
      </c>
    </row>
    <row r="867" spans="1:56" x14ac:dyDescent="0.2">
      <c r="A867" s="10" t="str">
        <f>IF(COUNTRY_INFO!A867=0," ",COUNTRY_INFO!A867)</f>
        <v>Ethiopia</v>
      </c>
      <c r="B867" s="10" t="str">
        <f>IF(COUNTRY_INFO!B867=0," ",COUNTRY_INFO!B867)</f>
        <v>TigrayEastern Tigray</v>
      </c>
      <c r="C867" s="87" t="str">
        <f>IF(COUNTRY_INFO!C867=0," ",COUNTRY_INFO!C867)</f>
        <v>Adigrat town</v>
      </c>
      <c r="D867" s="67">
        <f>COUNTRY_INFO!L867</f>
        <v>0</v>
      </c>
      <c r="E867" s="61"/>
      <c r="F867" s="61"/>
      <c r="G867" s="11">
        <f>MAX('MDA1'!M867,'MDA2'!M867)</f>
        <v>0</v>
      </c>
      <c r="H867" s="11">
        <f>IF(AND(COUNTRY_INFO!H867&gt;0,COUNTRY_INFO!H867&lt;4),IF(D867&gt;MAX('MDA1'!M867,'MDA2'!M867),MAX('MDA1'!M867,'MDA2'!M867),D867),0)</f>
        <v>0</v>
      </c>
      <c r="I867" s="73">
        <f>IF(AND(COUNTRY_INFO!H867&gt;0,COUNTRY_INFO!H867&lt;4), IF(G867/D867*100&lt;&gt;0, IF(G867/D867*100&gt;100,100,G867/D867*100), "-"),0)</f>
        <v>0</v>
      </c>
      <c r="J867" s="67">
        <f>COUNTRY_INFO!M867</f>
        <v>0</v>
      </c>
      <c r="K867" s="61"/>
      <c r="L867" s="61"/>
      <c r="M867" s="11">
        <f>MAX('MDA1'!M867,MAX('MDA3'!I867,'MDA3'!L867)+MAX('MDA3'!J867,'MDA3'!M867))</f>
        <v>0</v>
      </c>
      <c r="N867" s="11">
        <f>IF(AND(COUNTRY_INFO!I867&gt;0,COUNTRY_INFO!I867&lt;4),IF(J867&gt;MAX('MDA1'!M867,MAX('MDA3'!I867,'MDA3'!L867)+MAX('MDA3'!J867,'MDA3'!M867)),MAX('MDA1'!M867,MAX('MDA3'!I867,'MDA3'!L867)+MAX('MDA3'!J867,'MDA3'!M867)),J867),0)</f>
        <v>0</v>
      </c>
      <c r="O867" s="73">
        <f>IF(AND(COUNTRY_INFO!I867&gt;0,COUNTRY_INFO!I867&lt;4), IF(M867/J867*100&lt;&gt;0, IF(M867/J867*100&gt;100,100,M867/J867*100), "-"),0)</f>
        <v>0</v>
      </c>
      <c r="P867" s="67">
        <f>COUNTRY_INFO!N867</f>
        <v>0</v>
      </c>
      <c r="Q867" s="61"/>
      <c r="R867" s="61"/>
      <c r="S867" s="11">
        <f>SUM(MAX('MDA2'!J867, 'T1'!L867, MAX(T3_R1!K867, T3_R2!K867)), MAX('MDA1'!K867, 'MDA2'!K867, 'T1'!M867, MAX(T3_R1!L867, T3_R2!L867)), MAX('MDA1'!L867, 'MDA2'!L867, 'T1'!N867, MAX(T3_R1!M867, T3_R2!M867)))</f>
        <v>0</v>
      </c>
      <c r="T867" s="11">
        <f>IF(AND(COUNTRY_INFO!J867&gt;1,COUNTRY_INFO!J867&lt;4),IF(COUNTRY_INFO!E867&gt;MAX('MDA2'!J867,'T1'!L867,MAX(T3_R1!K867,T3_R2!K867)),MAX('MDA2'!J867,'T1'!L867,MAX(T3_R1!K867,T3_R2!K867)),COUNTRY_INFO!E867),0)</f>
        <v>0</v>
      </c>
      <c r="U867" s="217">
        <f>IF(AND(COUNTRY_INFO!J867&gt;1,COUNTRY_INFO!J867&lt;4), IF(T867/COUNTRY_INFO!E867*100&lt;&gt;0, IF(T867/COUNTRY_INFO!E867*100&gt;100,100,T867/COUNTRY_INFO!E867*100), "-"),0)</f>
        <v>0</v>
      </c>
      <c r="V867" s="11">
        <f>IF(AND(COUNTRY_INFO!J867&gt;1,COUNTRY_INFO!J867&lt;4),IF(COUNTRY_INFO!F867&gt;MAX('MDA1'!K867,'MDA2'!K867,'T1'!M867,MAX(T3_R1!L867,T3_R2!L867)),MAX('MDA1'!K867,'MDA2'!K867,'T1'!M867,MAX(T3_R1!L867,T3_R2!L867)),COUNTRY_INFO!F867),0)</f>
        <v>0</v>
      </c>
      <c r="W867" s="217">
        <f>IF(AND(COUNTRY_INFO!J867&gt;1,COUNTRY_INFO!J867&lt;4), IF(V867/COUNTRY_INFO!F867*100&lt;&gt;0, IF(V867/COUNTRY_INFO!F867*100&gt;100,100,V867/COUNTRY_INFO!F867*100), "-"),0)</f>
        <v>0</v>
      </c>
      <c r="X867" s="11">
        <f t="shared" si="96"/>
        <v>0</v>
      </c>
      <c r="Y867" s="73">
        <f>IF(AND(COUNTRY_INFO!J867&gt;1,COUNTRY_INFO!J867&lt;4), IF(S867/P867*100&lt;&gt;0, IF(X867/P867*100&gt;100,100,X867/P867*100), "-"),0)</f>
        <v>0</v>
      </c>
      <c r="Z867" s="67">
        <f>COUNTRY_INFO!O867</f>
        <v>7072.89</v>
      </c>
      <c r="AA867" s="61"/>
      <c r="AB867" s="61"/>
      <c r="AC867" s="11">
        <f>MAX('T1'!L867,'T2'!J867)+MAX('T1'!M867,'T2'!K867)+MAX('T1'!N867,'T2'!L867)</f>
        <v>0</v>
      </c>
      <c r="AD867" s="11">
        <f>IF(COUNTRY_INFO!K867=1,IF(COUNTRY_INFO!F867*0.33&gt;MAX('T1'!M867,'T2'!K867),MAX('T1'!M867,'T2'!K867),COUNTRY_INFO!F867*0.33),IF(COUNTRY_INFO!K867=2,IF(COUNTRY_INFO!F867*0.5&gt;MAX('T1'!M867,'T2'!K867),MAX('T1'!M867,'T2'!K867),COUNTRY_INFO!F867*0.5),IF(COUNTRY_INFO!K867=3,IF(COUNTRY_INFO!F867&gt;MAX('T1'!M867,'T2'!K867),MAX('T1'!M867,'T2'!K867),COUNTRY_INFO!F867),0)))</f>
        <v>0</v>
      </c>
      <c r="AE867" s="217">
        <f>IF(AND(COUNTRY_INFO!K867&gt;0,COUNTRY_INFO!K867&lt;4),IF(Z867&gt;0,IF(COUNTRY_INFO!K867=1, AD867/(COUNTRY_INFO!F867*0.33)*100, IF(COUNTRY_INFO!K867=2, AD867/(COUNTRY_INFO!F867*0.5)*100, IF(COUNTRY_INFO!K867=3, AD867/COUNTRY_INFO!F867*100))),"-"),0)</f>
        <v>0</v>
      </c>
      <c r="AF867" s="11">
        <f>IF(COUNTRY_INFO!K867=2,IF(COUNTRY_INFO!G867*0.2&gt;MAX('T1'!N867,'T2'!L867),MAX('T1'!N867,'T2'!L867),COUNTRY_INFO!G867*0.2),IF(COUNTRY_INFO!K867=3,IF(COUNTRY_INFO!G867&gt;MAX('T1'!N867,'T2'!L867),MAX('T1'!N867,'T2'!L867),COUNTRY_INFO!G867),0))</f>
        <v>0</v>
      </c>
      <c r="AG867" s="217">
        <f>IF(AND(COUNTRY_INFO!K867&gt;0,COUNTRY_INFO!K867&lt;4),IF(Z867&gt;0,IF(COUNTRY_INFO!K867=1, 0, IF(COUNTRY_INFO!K867=2, AF867/(COUNTRY_INFO!G867*0.2)*100, IF(COUNTRY_INFO!K867=3, AF867/COUNTRY_INFO!G867*100))),"-"),0)</f>
        <v>0</v>
      </c>
      <c r="AH867" s="11">
        <f t="shared" si="97"/>
        <v>0</v>
      </c>
      <c r="AI867" s="73" t="str">
        <f>IF(AND(COUNTRY_INFO!K867&gt;0,COUNTRY_INFO!K867&lt;4), IF(AC867/Z867*100&lt;&gt;0, IF(AH867/Z867*100&gt;100,100,AH867/Z867*100), "-"),0)</f>
        <v>-</v>
      </c>
      <c r="AJ867" s="261"/>
      <c r="AK867" s="260">
        <f>IF(AND(D867&lt;&gt;0, D867&lt;&gt;"Unknown",D867&lt;&gt;"Stopped",D867&lt;&gt;"Not required"),D867/COUNTRY_INFO!D867, 0)</f>
        <v>0</v>
      </c>
      <c r="AL867" s="260">
        <f>IF(AND(J867&lt;&gt;0,J867&lt;&gt;"Unknown",J867&lt;&gt;"Stopped",J867&lt;&gt;"Not required"),J867/COUNTRY_INFO!D867, 0)</f>
        <v>0</v>
      </c>
      <c r="AM867" s="260">
        <f>IF(AND(P867&lt;&gt;0,P867&lt;&gt;"Unknown",P867&lt;&gt;"Not required"),P867/(COUNTRY_INFO!E867+COUNTRY_INFO!F867), 0)</f>
        <v>0</v>
      </c>
      <c r="AN867" s="260">
        <f>IF(AND(Z867&lt;&gt;0,Z867&lt;&gt;"Unknown",Z867&lt;&gt;"Not required"),IF(COUNTRY_INFO!K867=1,1,IF(COUNTRY_INFO!K867=2,0.5*COUNTRY_INFO!F867/(0.5*COUNTRY_INFO!F867+0.2*COUNTRY_INFO!G867),IF(COUNTRY_INFO!K867=3,COUNTRY_INFO!F867/(COUNTRY_INFO!F867+COUNTRY_INFO!G867)))),0)</f>
        <v>1</v>
      </c>
      <c r="AO867" s="260">
        <f>IF(AND(Z867&lt;&gt;0,Z867&lt;&gt;"Unknown",Z867&lt;&gt;"Not required"),IF(COUNTRY_INFO!K867=1,0,IF(COUNTRY_INFO!K867=2,0.2*COUNTRY_INFO!G867/(0.5*COUNTRY_INFO!F867+0.2*COUNTRY_INFO!G867),IF(COUNTRY_INFO!K867=3,COUNTRY_INFO!G867/(COUNTRY_INFO!F867+COUNTRY_INFO!G867)))),0)</f>
        <v>0</v>
      </c>
      <c r="AP867" s="259">
        <f>MAX(COUNTRY_INFO!D867*AK867*PROFILE!$G$7,COUNTRY_INFO!D867*AL867*PROFILE!$G$7)</f>
        <v>0</v>
      </c>
      <c r="AQ867" s="259">
        <f>MAX(COUNTRY_INFO!D867*AK867*PROFILE!$G$8,COUNTRY_INFO!D867*AL867*PROFILE!$G$8,COUNTRY_INFO!D867*AM867*PROFILE!$G$8)</f>
        <v>0</v>
      </c>
      <c r="AR867" s="259">
        <f>MAX(COUNTRY_INFO!D867*AK867*PROFILE!$G$9,COUNTRY_INFO!D867*AL867*PROFILE!$G$9,COUNTRY_INFO!D867*AM867*PROFILE!$G$9,IF(AND(DISTRICT!Z867&lt;&gt;"Unknown",Z867&lt;&gt;"Not required"),COUNTRY_INFO!O867*DISTRICT!AN867,0))</f>
        <v>7072.89</v>
      </c>
      <c r="AS867" s="259">
        <f>MAX(COUNTRY_INFO!D867*AK867*PROFILE!$G$10,COUNTRY_INFO!D867*AL867*PROFILE!$G$10,IF(AND(DISTRICT!Z867&lt;&gt;"Unknown",Z867&lt;&gt;"Not required"),COUNTRY_INFO!O867*DISTRICT!AO867,0))</f>
        <v>0</v>
      </c>
      <c r="AT867" s="259">
        <f t="shared" si="98"/>
        <v>7072.89</v>
      </c>
      <c r="AU867" s="258">
        <f t="shared" si="93"/>
        <v>0</v>
      </c>
      <c r="AV867" s="259">
        <f>MAX('MDA2'!J867,'T1'!L867,'T2'!J867,T3_R1!K867,T3_R2!K867)</f>
        <v>0</v>
      </c>
      <c r="AW867" s="259">
        <f>MAX('MDA1'!K867,'MDA2'!K867,'MDA3'!I867,'MDA3'!L867,'T1'!M867,'T2'!K867,T3_R1!L867,T3_R2!L867)</f>
        <v>0</v>
      </c>
      <c r="AX867" s="259">
        <f>MAX('MDA1'!L867,'MDA2'!L867,'MDA3'!J867,'MDA3'!M867,'T1'!N867,'T2'!L867,T3_R1!M867,T3_R2!M867)</f>
        <v>0</v>
      </c>
      <c r="AY867" s="259">
        <f t="shared" si="99"/>
        <v>0</v>
      </c>
      <c r="AZ867" s="259">
        <f>MAX('MDA2'!J867,T867)</f>
        <v>0</v>
      </c>
      <c r="BA867" s="259">
        <f>MAX('MDA1'!K867,'MDA2'!K867,'MDA3'!I867,'MDA3'!L867,V867,AD867)</f>
        <v>0</v>
      </c>
      <c r="BB867" s="259">
        <f>MAX('MDA1'!L867,'MDA2'!L867,'MDA3'!J867,'MDA3'!M867,AF867)</f>
        <v>0</v>
      </c>
      <c r="BC867" s="259">
        <f t="shared" si="94"/>
        <v>0</v>
      </c>
      <c r="BD867" s="260">
        <f t="shared" si="95"/>
        <v>0</v>
      </c>
    </row>
    <row r="868" spans="1:56" x14ac:dyDescent="0.2">
      <c r="A868" s="10" t="str">
        <f>IF(COUNTRY_INFO!A868=0," ",COUNTRY_INFO!A868)</f>
        <v>Ethiopia</v>
      </c>
      <c r="B868" s="10" t="str">
        <f>IF(COUNTRY_INFO!B868=0," ",COUNTRY_INFO!B868)</f>
        <v>TigrayEastern Tigray</v>
      </c>
      <c r="C868" s="87" t="str">
        <f>IF(COUNTRY_INFO!C868=0," ",COUNTRY_INFO!C868)</f>
        <v>Atsibi Wonberta</v>
      </c>
      <c r="D868" s="67">
        <f>COUNTRY_INFO!L868</f>
        <v>0</v>
      </c>
      <c r="E868" s="61"/>
      <c r="F868" s="61"/>
      <c r="G868" s="11">
        <f>MAX('MDA1'!M868,'MDA2'!M868)</f>
        <v>0</v>
      </c>
      <c r="H868" s="11">
        <f>IF(AND(COUNTRY_INFO!H868&gt;0,COUNTRY_INFO!H868&lt;4),IF(D868&gt;MAX('MDA1'!M868,'MDA2'!M868),MAX('MDA1'!M868,'MDA2'!M868),D868),0)</f>
        <v>0</v>
      </c>
      <c r="I868" s="73">
        <f>IF(AND(COUNTRY_INFO!H868&gt;0,COUNTRY_INFO!H868&lt;4), IF(G868/D868*100&lt;&gt;0, IF(G868/D868*100&gt;100,100,G868/D868*100), "-"),0)</f>
        <v>0</v>
      </c>
      <c r="J868" s="67">
        <f>COUNTRY_INFO!M868</f>
        <v>0</v>
      </c>
      <c r="K868" s="61"/>
      <c r="L868" s="61"/>
      <c r="M868" s="11">
        <f>MAX('MDA1'!M868,MAX('MDA3'!I868,'MDA3'!L868)+MAX('MDA3'!J868,'MDA3'!M868))</f>
        <v>0</v>
      </c>
      <c r="N868" s="11">
        <f>IF(AND(COUNTRY_INFO!I868&gt;0,COUNTRY_INFO!I868&lt;4),IF(J868&gt;MAX('MDA1'!M868,MAX('MDA3'!I868,'MDA3'!L868)+MAX('MDA3'!J868,'MDA3'!M868)),MAX('MDA1'!M868,MAX('MDA3'!I868,'MDA3'!L868)+MAX('MDA3'!J868,'MDA3'!M868)),J868),0)</f>
        <v>0</v>
      </c>
      <c r="O868" s="73">
        <f>IF(AND(COUNTRY_INFO!I868&gt;0,COUNTRY_INFO!I868&lt;4), IF(M868/J868*100&lt;&gt;0, IF(M868/J868*100&gt;100,100,M868/J868*100), "-"),0)</f>
        <v>0</v>
      </c>
      <c r="P868" s="67">
        <f>COUNTRY_INFO!N868</f>
        <v>0</v>
      </c>
      <c r="Q868" s="61"/>
      <c r="R868" s="61"/>
      <c r="S868" s="11">
        <f>SUM(MAX('MDA2'!J868, 'T1'!L868, MAX(T3_R1!K868, T3_R2!K868)), MAX('MDA1'!K868, 'MDA2'!K868, 'T1'!M868, MAX(T3_R1!L868, T3_R2!L868)), MAX('MDA1'!L868, 'MDA2'!L868, 'T1'!N868, MAX(T3_R1!M868, T3_R2!M868)))</f>
        <v>0</v>
      </c>
      <c r="T868" s="11">
        <f>IF(AND(COUNTRY_INFO!J868&gt;1,COUNTRY_INFO!J868&lt;4),IF(COUNTRY_INFO!E868&gt;MAX('MDA2'!J868,'T1'!L868,MAX(T3_R1!K868,T3_R2!K868)),MAX('MDA2'!J868,'T1'!L868,MAX(T3_R1!K868,T3_R2!K868)),COUNTRY_INFO!E868),0)</f>
        <v>0</v>
      </c>
      <c r="U868" s="217">
        <f>IF(AND(COUNTRY_INFO!J868&gt;1,COUNTRY_INFO!J868&lt;4), IF(T868/COUNTRY_INFO!E868*100&lt;&gt;0, IF(T868/COUNTRY_INFO!E868*100&gt;100,100,T868/COUNTRY_INFO!E868*100), "-"),0)</f>
        <v>0</v>
      </c>
      <c r="V868" s="11">
        <f>IF(AND(COUNTRY_INFO!J868&gt;1,COUNTRY_INFO!J868&lt;4),IF(COUNTRY_INFO!F868&gt;MAX('MDA1'!K868,'MDA2'!K868,'T1'!M868,MAX(T3_R1!L868,T3_R2!L868)),MAX('MDA1'!K868,'MDA2'!K868,'T1'!M868,MAX(T3_R1!L868,T3_R2!L868)),COUNTRY_INFO!F868),0)</f>
        <v>0</v>
      </c>
      <c r="W868" s="217">
        <f>IF(AND(COUNTRY_INFO!J868&gt;1,COUNTRY_INFO!J868&lt;4), IF(V868/COUNTRY_INFO!F868*100&lt;&gt;0, IF(V868/COUNTRY_INFO!F868*100&gt;100,100,V868/COUNTRY_INFO!F868*100), "-"),0)</f>
        <v>0</v>
      </c>
      <c r="X868" s="11">
        <f t="shared" si="96"/>
        <v>0</v>
      </c>
      <c r="Y868" s="73">
        <f>IF(AND(COUNTRY_INFO!J868&gt;1,COUNTRY_INFO!J868&lt;4), IF(S868/P868*100&lt;&gt;0, IF(X868/P868*100&gt;100,100,X868/P868*100), "-"),0)</f>
        <v>0</v>
      </c>
      <c r="Z868" s="67">
        <f>COUNTRY_INFO!O868</f>
        <v>0</v>
      </c>
      <c r="AA868" s="61"/>
      <c r="AB868" s="61"/>
      <c r="AC868" s="11">
        <f>MAX('T1'!L868,'T2'!J868)+MAX('T1'!M868,'T2'!K868)+MAX('T1'!N868,'T2'!L868)</f>
        <v>0</v>
      </c>
      <c r="AD868" s="11">
        <f>IF(COUNTRY_INFO!K868=1,IF(COUNTRY_INFO!F868*0.33&gt;MAX('T1'!M868,'T2'!K868),MAX('T1'!M868,'T2'!K868),COUNTRY_INFO!F868*0.33),IF(COUNTRY_INFO!K868=2,IF(COUNTRY_INFO!F868*0.5&gt;MAX('T1'!M868,'T2'!K868),MAX('T1'!M868,'T2'!K868),COUNTRY_INFO!F868*0.5),IF(COUNTRY_INFO!K868=3,IF(COUNTRY_INFO!F868&gt;MAX('T1'!M868,'T2'!K868),MAX('T1'!M868,'T2'!K868),COUNTRY_INFO!F868),0)))</f>
        <v>0</v>
      </c>
      <c r="AE868" s="217">
        <f>IF(AND(COUNTRY_INFO!K868&gt;0,COUNTRY_INFO!K868&lt;4),IF(Z868&gt;0,IF(COUNTRY_INFO!K868=1, AD868/(COUNTRY_INFO!F868*0.33)*100, IF(COUNTRY_INFO!K868=2, AD868/(COUNTRY_INFO!F868*0.5)*100, IF(COUNTRY_INFO!K868=3, AD868/COUNTRY_INFO!F868*100))),"-"),0)</f>
        <v>0</v>
      </c>
      <c r="AF868" s="11">
        <f>IF(COUNTRY_INFO!K868=2,IF(COUNTRY_INFO!G868*0.2&gt;MAX('T1'!N868,'T2'!L868),MAX('T1'!N868,'T2'!L868),COUNTRY_INFO!G868*0.2),IF(COUNTRY_INFO!K868=3,IF(COUNTRY_INFO!G868&gt;MAX('T1'!N868,'T2'!L868),MAX('T1'!N868,'T2'!L868),COUNTRY_INFO!G868),0))</f>
        <v>0</v>
      </c>
      <c r="AG868" s="217">
        <f>IF(AND(COUNTRY_INFO!K868&gt;0,COUNTRY_INFO!K868&lt;4),IF(Z868&gt;0,IF(COUNTRY_INFO!K868=1, 0, IF(COUNTRY_INFO!K868=2, AF868/(COUNTRY_INFO!G868*0.2)*100, IF(COUNTRY_INFO!K868=3, AF868/COUNTRY_INFO!G868*100))),"-"),0)</f>
        <v>0</v>
      </c>
      <c r="AH868" s="11">
        <f t="shared" si="97"/>
        <v>0</v>
      </c>
      <c r="AI868" s="73">
        <f>IF(AND(COUNTRY_INFO!K868&gt;0,COUNTRY_INFO!K868&lt;4), IF(AC868/Z868*100&lt;&gt;0, IF(AH868/Z868*100&gt;100,100,AH868/Z868*100), "-"),0)</f>
        <v>0</v>
      </c>
      <c r="AJ868" s="261"/>
      <c r="AK868" s="260">
        <f>IF(AND(D868&lt;&gt;0, D868&lt;&gt;"Unknown",D868&lt;&gt;"Stopped",D868&lt;&gt;"Not required"),D868/COUNTRY_INFO!D868, 0)</f>
        <v>0</v>
      </c>
      <c r="AL868" s="260">
        <f>IF(AND(J868&lt;&gt;0,J868&lt;&gt;"Unknown",J868&lt;&gt;"Stopped",J868&lt;&gt;"Not required"),J868/COUNTRY_INFO!D868, 0)</f>
        <v>0</v>
      </c>
      <c r="AM868" s="260">
        <f>IF(AND(P868&lt;&gt;0,P868&lt;&gt;"Unknown",P868&lt;&gt;"Not required"),P868/(COUNTRY_INFO!E868+COUNTRY_INFO!F868), 0)</f>
        <v>0</v>
      </c>
      <c r="AN868" s="260">
        <f>IF(AND(Z868&lt;&gt;0,Z868&lt;&gt;"Unknown",Z868&lt;&gt;"Not required"),IF(COUNTRY_INFO!K868=1,1,IF(COUNTRY_INFO!K868=2,0.5*COUNTRY_INFO!F868/(0.5*COUNTRY_INFO!F868+0.2*COUNTRY_INFO!G868),IF(COUNTRY_INFO!K868=3,COUNTRY_INFO!F868/(COUNTRY_INFO!F868+COUNTRY_INFO!G868)))),0)</f>
        <v>0</v>
      </c>
      <c r="AO868" s="260">
        <f>IF(AND(Z868&lt;&gt;0,Z868&lt;&gt;"Unknown",Z868&lt;&gt;"Not required"),IF(COUNTRY_INFO!K868=1,0,IF(COUNTRY_INFO!K868=2,0.2*COUNTRY_INFO!G868/(0.5*COUNTRY_INFO!F868+0.2*COUNTRY_INFO!G868),IF(COUNTRY_INFO!K868=3,COUNTRY_INFO!G868/(COUNTRY_INFO!F868+COUNTRY_INFO!G868)))),0)</f>
        <v>0</v>
      </c>
      <c r="AP868" s="259">
        <f>MAX(COUNTRY_INFO!D868*AK868*PROFILE!$G$7,COUNTRY_INFO!D868*AL868*PROFILE!$G$7)</f>
        <v>0</v>
      </c>
      <c r="AQ868" s="259">
        <f>MAX(COUNTRY_INFO!D868*AK868*PROFILE!$G$8,COUNTRY_INFO!D868*AL868*PROFILE!$G$8,COUNTRY_INFO!D868*AM868*PROFILE!$G$8)</f>
        <v>0</v>
      </c>
      <c r="AR868" s="259">
        <f>MAX(COUNTRY_INFO!D868*AK868*PROFILE!$G$9,COUNTRY_INFO!D868*AL868*PROFILE!$G$9,COUNTRY_INFO!D868*AM868*PROFILE!$G$9,IF(AND(DISTRICT!Z868&lt;&gt;"Unknown",Z868&lt;&gt;"Not required"),COUNTRY_INFO!O868*DISTRICT!AN868,0))</f>
        <v>0</v>
      </c>
      <c r="AS868" s="259">
        <f>MAX(COUNTRY_INFO!D868*AK868*PROFILE!$G$10,COUNTRY_INFO!D868*AL868*PROFILE!$G$10,IF(AND(DISTRICT!Z868&lt;&gt;"Unknown",Z868&lt;&gt;"Not required"),COUNTRY_INFO!O868*DISTRICT!AO868,0))</f>
        <v>0</v>
      </c>
      <c r="AT868" s="259">
        <f t="shared" si="98"/>
        <v>0</v>
      </c>
      <c r="AU868" s="258">
        <f t="shared" si="93"/>
        <v>0</v>
      </c>
      <c r="AV868" s="259">
        <f>MAX('MDA2'!J868,'T1'!L868,'T2'!J868,T3_R1!K868,T3_R2!K868)</f>
        <v>0</v>
      </c>
      <c r="AW868" s="259">
        <f>MAX('MDA1'!K868,'MDA2'!K868,'MDA3'!I868,'MDA3'!L868,'T1'!M868,'T2'!K868,T3_R1!L868,T3_R2!L868)</f>
        <v>0</v>
      </c>
      <c r="AX868" s="259">
        <f>MAX('MDA1'!L868,'MDA2'!L868,'MDA3'!J868,'MDA3'!M868,'T1'!N868,'T2'!L868,T3_R1!M868,T3_R2!M868)</f>
        <v>0</v>
      </c>
      <c r="AY868" s="259">
        <f t="shared" si="99"/>
        <v>0</v>
      </c>
      <c r="AZ868" s="259">
        <f>MAX('MDA2'!J868,T868)</f>
        <v>0</v>
      </c>
      <c r="BA868" s="259">
        <f>MAX('MDA1'!K868,'MDA2'!K868,'MDA3'!I868,'MDA3'!L868,V868,AD868)</f>
        <v>0</v>
      </c>
      <c r="BB868" s="259">
        <f>MAX('MDA1'!L868,'MDA2'!L868,'MDA3'!J868,'MDA3'!M868,AF868)</f>
        <v>0</v>
      </c>
      <c r="BC868" s="259">
        <f t="shared" si="94"/>
        <v>0</v>
      </c>
      <c r="BD868" s="260">
        <f t="shared" si="95"/>
        <v>0</v>
      </c>
    </row>
    <row r="869" spans="1:56" x14ac:dyDescent="0.2">
      <c r="A869" s="10" t="str">
        <f>IF(COUNTRY_INFO!A869=0," ",COUNTRY_INFO!A869)</f>
        <v>Ethiopia</v>
      </c>
      <c r="B869" s="10" t="str">
        <f>IF(COUNTRY_INFO!B869=0," ",COUNTRY_INFO!B869)</f>
        <v>TigrayEastern Tigray</v>
      </c>
      <c r="C869" s="87" t="str">
        <f>IF(COUNTRY_INFO!C869=0," ",COUNTRY_INFO!C869)</f>
        <v>Erob</v>
      </c>
      <c r="D869" s="67">
        <f>COUNTRY_INFO!L869</f>
        <v>0</v>
      </c>
      <c r="E869" s="61"/>
      <c r="F869" s="61"/>
      <c r="G869" s="11">
        <f>MAX('MDA1'!M869,'MDA2'!M869)</f>
        <v>0</v>
      </c>
      <c r="H869" s="11">
        <f>IF(AND(COUNTRY_INFO!H869&gt;0,COUNTRY_INFO!H869&lt;4),IF(D869&gt;MAX('MDA1'!M869,'MDA2'!M869),MAX('MDA1'!M869,'MDA2'!M869),D869),0)</f>
        <v>0</v>
      </c>
      <c r="I869" s="73">
        <f>IF(AND(COUNTRY_INFO!H869&gt;0,COUNTRY_INFO!H869&lt;4), IF(G869/D869*100&lt;&gt;0, IF(G869/D869*100&gt;100,100,G869/D869*100), "-"),0)</f>
        <v>0</v>
      </c>
      <c r="J869" s="67">
        <f>COUNTRY_INFO!M869</f>
        <v>0</v>
      </c>
      <c r="K869" s="61"/>
      <c r="L869" s="61"/>
      <c r="M869" s="11">
        <f>MAX('MDA1'!M869,MAX('MDA3'!I869,'MDA3'!L869)+MAX('MDA3'!J869,'MDA3'!M869))</f>
        <v>0</v>
      </c>
      <c r="N869" s="11">
        <f>IF(AND(COUNTRY_INFO!I869&gt;0,COUNTRY_INFO!I869&lt;4),IF(J869&gt;MAX('MDA1'!M869,MAX('MDA3'!I869,'MDA3'!L869)+MAX('MDA3'!J869,'MDA3'!M869)),MAX('MDA1'!M869,MAX('MDA3'!I869,'MDA3'!L869)+MAX('MDA3'!J869,'MDA3'!M869)),J869),0)</f>
        <v>0</v>
      </c>
      <c r="O869" s="73">
        <f>IF(AND(COUNTRY_INFO!I869&gt;0,COUNTRY_INFO!I869&lt;4), IF(M869/J869*100&lt;&gt;0, IF(M869/J869*100&gt;100,100,M869/J869*100), "-"),0)</f>
        <v>0</v>
      </c>
      <c r="P869" s="67">
        <f>COUNTRY_INFO!N869</f>
        <v>0</v>
      </c>
      <c r="Q869" s="61"/>
      <c r="R869" s="61"/>
      <c r="S869" s="11">
        <f>SUM(MAX('MDA2'!J869, 'T1'!L869, MAX(T3_R1!K869, T3_R2!K869)), MAX('MDA1'!K869, 'MDA2'!K869, 'T1'!M869, MAX(T3_R1!L869, T3_R2!L869)), MAX('MDA1'!L869, 'MDA2'!L869, 'T1'!N869, MAX(T3_R1!M869, T3_R2!M869)))</f>
        <v>0</v>
      </c>
      <c r="T869" s="11">
        <f>IF(AND(COUNTRY_INFO!J869&gt;1,COUNTRY_INFO!J869&lt;4),IF(COUNTRY_INFO!E869&gt;MAX('MDA2'!J869,'T1'!L869,MAX(T3_R1!K869,T3_R2!K869)),MAX('MDA2'!J869,'T1'!L869,MAX(T3_R1!K869,T3_R2!K869)),COUNTRY_INFO!E869),0)</f>
        <v>0</v>
      </c>
      <c r="U869" s="217">
        <f>IF(AND(COUNTRY_INFO!J869&gt;1,COUNTRY_INFO!J869&lt;4), IF(T869/COUNTRY_INFO!E869*100&lt;&gt;0, IF(T869/COUNTRY_INFO!E869*100&gt;100,100,T869/COUNTRY_INFO!E869*100), "-"),0)</f>
        <v>0</v>
      </c>
      <c r="V869" s="11">
        <f>IF(AND(COUNTRY_INFO!J869&gt;1,COUNTRY_INFO!J869&lt;4),IF(COUNTRY_INFO!F869&gt;MAX('MDA1'!K869,'MDA2'!K869,'T1'!M869,MAX(T3_R1!L869,T3_R2!L869)),MAX('MDA1'!K869,'MDA2'!K869,'T1'!M869,MAX(T3_R1!L869,T3_R2!L869)),COUNTRY_INFO!F869),0)</f>
        <v>0</v>
      </c>
      <c r="W869" s="217">
        <f>IF(AND(COUNTRY_INFO!J869&gt;1,COUNTRY_INFO!J869&lt;4), IF(V869/COUNTRY_INFO!F869*100&lt;&gt;0, IF(V869/COUNTRY_INFO!F869*100&gt;100,100,V869/COUNTRY_INFO!F869*100), "-"),0)</f>
        <v>0</v>
      </c>
      <c r="X869" s="11">
        <f t="shared" si="96"/>
        <v>0</v>
      </c>
      <c r="Y869" s="73">
        <f>IF(AND(COUNTRY_INFO!J869&gt;1,COUNTRY_INFO!J869&lt;4), IF(S869/P869*100&lt;&gt;0, IF(X869/P869*100&gt;100,100,X869/P869*100), "-"),0)</f>
        <v>0</v>
      </c>
      <c r="Z869" s="67">
        <f>COUNTRY_INFO!O869</f>
        <v>8370.9</v>
      </c>
      <c r="AA869" s="61"/>
      <c r="AB869" s="61"/>
      <c r="AC869" s="11">
        <f>MAX('T1'!L869,'T2'!J869)+MAX('T1'!M869,'T2'!K869)+MAX('T1'!N869,'T2'!L869)</f>
        <v>7652</v>
      </c>
      <c r="AD869" s="11">
        <f>IF(COUNTRY_INFO!K869=1,IF(COUNTRY_INFO!F869*0.33&gt;MAX('T1'!M869,'T2'!K869),MAX('T1'!M869,'T2'!K869),COUNTRY_INFO!F869*0.33),IF(COUNTRY_INFO!K869=2,IF(COUNTRY_INFO!F869*0.5&gt;MAX('T1'!M869,'T2'!K869),MAX('T1'!M869,'T2'!K869),COUNTRY_INFO!F869*0.5),IF(COUNTRY_INFO!K869=3,IF(COUNTRY_INFO!F869&gt;MAX('T1'!M869,'T2'!K869),MAX('T1'!M869,'T2'!K869),COUNTRY_INFO!F869),0)))</f>
        <v>4717.5</v>
      </c>
      <c r="AE869" s="217">
        <f>IF(AND(COUNTRY_INFO!K869&gt;0,COUNTRY_INFO!K869&lt;4),IF(Z869&gt;0,IF(COUNTRY_INFO!K869=1, AD869/(COUNTRY_INFO!F869*0.33)*100, IF(COUNTRY_INFO!K869=2, AD869/(COUNTRY_INFO!F869*0.5)*100, IF(COUNTRY_INFO!K869=3, AD869/COUNTRY_INFO!F869*100))),"-"),0)</f>
        <v>100</v>
      </c>
      <c r="AF869" s="11">
        <f>IF(COUNTRY_INFO!K869=2,IF(COUNTRY_INFO!G869*0.2&gt;MAX('T1'!N869,'T2'!L869),MAX('T1'!N869,'T2'!L869),COUNTRY_INFO!G869*0.2),IF(COUNTRY_INFO!K869=3,IF(COUNTRY_INFO!G869&gt;MAX('T1'!N869,'T2'!L869),MAX('T1'!N869,'T2'!L869),COUNTRY_INFO!G869),0))</f>
        <v>0</v>
      </c>
      <c r="AG869" s="217">
        <f>IF(AND(COUNTRY_INFO!K869&gt;0,COUNTRY_INFO!K869&lt;4),IF(Z869&gt;0,IF(COUNTRY_INFO!K869=1, 0, IF(COUNTRY_INFO!K869=2, AF869/(COUNTRY_INFO!G869*0.2)*100, IF(COUNTRY_INFO!K869=3, AF869/COUNTRY_INFO!G869*100))),"-"),0)</f>
        <v>0</v>
      </c>
      <c r="AH869" s="11">
        <f t="shared" si="97"/>
        <v>4717.5</v>
      </c>
      <c r="AI869" s="73">
        <f>IF(AND(COUNTRY_INFO!K869&gt;0,COUNTRY_INFO!K869&lt;4), IF(AC869/Z869*100&lt;&gt;0, IF(AH869/Z869*100&gt;100,100,AH869/Z869*100), "-"),0)</f>
        <v>56.355947389169629</v>
      </c>
      <c r="AJ869" s="261"/>
      <c r="AK869" s="260">
        <f>IF(AND(D869&lt;&gt;0, D869&lt;&gt;"Unknown",D869&lt;&gt;"Stopped",D869&lt;&gt;"Not required"),D869/COUNTRY_INFO!D869, 0)</f>
        <v>0</v>
      </c>
      <c r="AL869" s="260">
        <f>IF(AND(J869&lt;&gt;0,J869&lt;&gt;"Unknown",J869&lt;&gt;"Stopped",J869&lt;&gt;"Not required"),J869/COUNTRY_INFO!D869, 0)</f>
        <v>0</v>
      </c>
      <c r="AM869" s="260">
        <f>IF(AND(P869&lt;&gt;0,P869&lt;&gt;"Unknown",P869&lt;&gt;"Not required"),P869/(COUNTRY_INFO!E869+COUNTRY_INFO!F869), 0)</f>
        <v>0</v>
      </c>
      <c r="AN869" s="260">
        <f>IF(AND(Z869&lt;&gt;0,Z869&lt;&gt;"Unknown",Z869&lt;&gt;"Not required"),IF(COUNTRY_INFO!K869=1,1,IF(COUNTRY_INFO!K869=2,0.5*COUNTRY_INFO!F869/(0.5*COUNTRY_INFO!F869+0.2*COUNTRY_INFO!G869),IF(COUNTRY_INFO!K869=3,COUNTRY_INFO!F869/(COUNTRY_INFO!F869+COUNTRY_INFO!G869)))),0)</f>
        <v>0.56355947389169625</v>
      </c>
      <c r="AO869" s="260">
        <f>IF(AND(Z869&lt;&gt;0,Z869&lt;&gt;"Unknown",Z869&lt;&gt;"Not required"),IF(COUNTRY_INFO!K869=1,0,IF(COUNTRY_INFO!K869=2,0.2*COUNTRY_INFO!G869/(0.5*COUNTRY_INFO!F869+0.2*COUNTRY_INFO!G869),IF(COUNTRY_INFO!K869=3,COUNTRY_INFO!G869/(COUNTRY_INFO!F869+COUNTRY_INFO!G869)))),0)</f>
        <v>0.43644052610830381</v>
      </c>
      <c r="AP869" s="259">
        <f>MAX(COUNTRY_INFO!D869*AK869*PROFILE!$G$7,COUNTRY_INFO!D869*AL869*PROFILE!$G$7)</f>
        <v>0</v>
      </c>
      <c r="AQ869" s="259">
        <f>MAX(COUNTRY_INFO!D869*AK869*PROFILE!$G$8,COUNTRY_INFO!D869*AL869*PROFILE!$G$8,COUNTRY_INFO!D869*AM869*PROFILE!$G$8)</f>
        <v>0</v>
      </c>
      <c r="AR869" s="259">
        <f>MAX(COUNTRY_INFO!D869*AK869*PROFILE!$G$9,COUNTRY_INFO!D869*AL869*PROFILE!$G$9,COUNTRY_INFO!D869*AM869*PROFILE!$G$9,IF(AND(DISTRICT!Z869&lt;&gt;"Unknown",Z869&lt;&gt;"Not required"),COUNTRY_INFO!O869*DISTRICT!AN869,0))</f>
        <v>4717.5</v>
      </c>
      <c r="AS869" s="259">
        <f>MAX(COUNTRY_INFO!D869*AK869*PROFILE!$G$10,COUNTRY_INFO!D869*AL869*PROFILE!$G$10,IF(AND(DISTRICT!Z869&lt;&gt;"Unknown",Z869&lt;&gt;"Not required"),COUNTRY_INFO!O869*DISTRICT!AO869,0))</f>
        <v>3653.4</v>
      </c>
      <c r="AT869" s="259">
        <f t="shared" si="98"/>
        <v>8370.9</v>
      </c>
      <c r="AU869" s="258" t="str">
        <f t="shared" si="93"/>
        <v>Y</v>
      </c>
      <c r="AV869" s="259">
        <f>MAX('MDA2'!J869,'T1'!L869,'T2'!J869,T3_R1!K869,T3_R2!K869)</f>
        <v>0</v>
      </c>
      <c r="AW869" s="259">
        <f>MAX('MDA1'!K869,'MDA2'!K869,'MDA3'!I869,'MDA3'!L869,'T1'!M869,'T2'!K869,T3_R1!L869,T3_R2!L869)</f>
        <v>7652</v>
      </c>
      <c r="AX869" s="259">
        <f>MAX('MDA1'!L869,'MDA2'!L869,'MDA3'!J869,'MDA3'!M869,'T1'!N869,'T2'!L869,T3_R1!M869,T3_R2!M869)</f>
        <v>0</v>
      </c>
      <c r="AY869" s="259">
        <f t="shared" si="99"/>
        <v>7652</v>
      </c>
      <c r="AZ869" s="259">
        <f>MAX('MDA2'!J869,T869)</f>
        <v>0</v>
      </c>
      <c r="BA869" s="259">
        <f>MAX('MDA1'!K869,'MDA2'!K869,'MDA3'!I869,'MDA3'!L869,V869,AD869)</f>
        <v>4717.5</v>
      </c>
      <c r="BB869" s="259">
        <f>MAX('MDA1'!L869,'MDA2'!L869,'MDA3'!J869,'MDA3'!M869,AF869)</f>
        <v>0</v>
      </c>
      <c r="BC869" s="259">
        <f t="shared" si="94"/>
        <v>4717.5</v>
      </c>
      <c r="BD869" s="260">
        <f t="shared" si="95"/>
        <v>56.355947389169629</v>
      </c>
    </row>
    <row r="870" spans="1:56" x14ac:dyDescent="0.2">
      <c r="A870" s="10" t="str">
        <f>IF(COUNTRY_INFO!A870=0," ",COUNTRY_INFO!A870)</f>
        <v>Ethiopia</v>
      </c>
      <c r="B870" s="10" t="str">
        <f>IF(COUNTRY_INFO!B870=0," ",COUNTRY_INFO!B870)</f>
        <v>TigrayEastern Tigray</v>
      </c>
      <c r="C870" s="87" t="str">
        <f>IF(COUNTRY_INFO!C870=0," ",COUNTRY_INFO!C870)</f>
        <v>Ganta Afeshum</v>
      </c>
      <c r="D870" s="67">
        <f>COUNTRY_INFO!L870</f>
        <v>0</v>
      </c>
      <c r="E870" s="61"/>
      <c r="F870" s="61"/>
      <c r="G870" s="11">
        <f>MAX('MDA1'!M870,'MDA2'!M870)</f>
        <v>0</v>
      </c>
      <c r="H870" s="11">
        <f>IF(AND(COUNTRY_INFO!H870&gt;0,COUNTRY_INFO!H870&lt;4),IF(D870&gt;MAX('MDA1'!M870,'MDA2'!M870),MAX('MDA1'!M870,'MDA2'!M870),D870),0)</f>
        <v>0</v>
      </c>
      <c r="I870" s="73">
        <f>IF(AND(COUNTRY_INFO!H870&gt;0,COUNTRY_INFO!H870&lt;4), IF(G870/D870*100&lt;&gt;0, IF(G870/D870*100&gt;100,100,G870/D870*100), "-"),0)</f>
        <v>0</v>
      </c>
      <c r="J870" s="67">
        <f>COUNTRY_INFO!M870</f>
        <v>0</v>
      </c>
      <c r="K870" s="61"/>
      <c r="L870" s="61"/>
      <c r="M870" s="11">
        <f>MAX('MDA1'!M870,MAX('MDA3'!I870,'MDA3'!L870)+MAX('MDA3'!J870,'MDA3'!M870))</f>
        <v>0</v>
      </c>
      <c r="N870" s="11">
        <f>IF(AND(COUNTRY_INFO!I870&gt;0,COUNTRY_INFO!I870&lt;4),IF(J870&gt;MAX('MDA1'!M870,MAX('MDA3'!I870,'MDA3'!L870)+MAX('MDA3'!J870,'MDA3'!M870)),MAX('MDA1'!M870,MAX('MDA3'!I870,'MDA3'!L870)+MAX('MDA3'!J870,'MDA3'!M870)),J870),0)</f>
        <v>0</v>
      </c>
      <c r="O870" s="73">
        <f>IF(AND(COUNTRY_INFO!I870&gt;0,COUNTRY_INFO!I870&lt;4), IF(M870/J870*100&lt;&gt;0, IF(M870/J870*100&gt;100,100,M870/J870*100), "-"),0)</f>
        <v>0</v>
      </c>
      <c r="P870" s="67">
        <f>COUNTRY_INFO!N870</f>
        <v>0</v>
      </c>
      <c r="Q870" s="61"/>
      <c r="R870" s="61"/>
      <c r="S870" s="11">
        <f>SUM(MAX('MDA2'!J870, 'T1'!L870, MAX(T3_R1!K870, T3_R2!K870)), MAX('MDA1'!K870, 'MDA2'!K870, 'T1'!M870, MAX(T3_R1!L870, T3_R2!L870)), MAX('MDA1'!L870, 'MDA2'!L870, 'T1'!N870, MAX(T3_R1!M870, T3_R2!M870)))</f>
        <v>0</v>
      </c>
      <c r="T870" s="11">
        <f>IF(AND(COUNTRY_INFO!J870&gt;1,COUNTRY_INFO!J870&lt;4),IF(COUNTRY_INFO!E870&gt;MAX('MDA2'!J870,'T1'!L870,MAX(T3_R1!K870,T3_R2!K870)),MAX('MDA2'!J870,'T1'!L870,MAX(T3_R1!K870,T3_R2!K870)),COUNTRY_INFO!E870),0)</f>
        <v>0</v>
      </c>
      <c r="U870" s="217">
        <f>IF(AND(COUNTRY_INFO!J870&gt;1,COUNTRY_INFO!J870&lt;4), IF(T870/COUNTRY_INFO!E870*100&lt;&gt;0, IF(T870/COUNTRY_INFO!E870*100&gt;100,100,T870/COUNTRY_INFO!E870*100), "-"),0)</f>
        <v>0</v>
      </c>
      <c r="V870" s="11">
        <f>IF(AND(COUNTRY_INFO!J870&gt;1,COUNTRY_INFO!J870&lt;4),IF(COUNTRY_INFO!F870&gt;MAX('MDA1'!K870,'MDA2'!K870,'T1'!M870,MAX(T3_R1!L870,T3_R2!L870)),MAX('MDA1'!K870,'MDA2'!K870,'T1'!M870,MAX(T3_R1!L870,T3_R2!L870)),COUNTRY_INFO!F870),0)</f>
        <v>0</v>
      </c>
      <c r="W870" s="217">
        <f>IF(AND(COUNTRY_INFO!J870&gt;1,COUNTRY_INFO!J870&lt;4), IF(V870/COUNTRY_INFO!F870*100&lt;&gt;0, IF(V870/COUNTRY_INFO!F870*100&gt;100,100,V870/COUNTRY_INFO!F870*100), "-"),0)</f>
        <v>0</v>
      </c>
      <c r="X870" s="11">
        <f t="shared" si="96"/>
        <v>0</v>
      </c>
      <c r="Y870" s="73">
        <f>IF(AND(COUNTRY_INFO!J870&gt;1,COUNTRY_INFO!J870&lt;4), IF(S870/P870*100&lt;&gt;0, IF(X870/P870*100&gt;100,100,X870/P870*100), "-"),0)</f>
        <v>0</v>
      </c>
      <c r="Z870" s="67">
        <f>COUNTRY_INFO!O870</f>
        <v>0</v>
      </c>
      <c r="AA870" s="61"/>
      <c r="AB870" s="61"/>
      <c r="AC870" s="11">
        <f>MAX('T1'!L870,'T2'!J870)+MAX('T1'!M870,'T2'!K870)+MAX('T1'!N870,'T2'!L870)</f>
        <v>0</v>
      </c>
      <c r="AD870" s="11">
        <f>IF(COUNTRY_INFO!K870=1,IF(COUNTRY_INFO!F870*0.33&gt;MAX('T1'!M870,'T2'!K870),MAX('T1'!M870,'T2'!K870),COUNTRY_INFO!F870*0.33),IF(COUNTRY_INFO!K870=2,IF(COUNTRY_INFO!F870*0.5&gt;MAX('T1'!M870,'T2'!K870),MAX('T1'!M870,'T2'!K870),COUNTRY_INFO!F870*0.5),IF(COUNTRY_INFO!K870=3,IF(COUNTRY_INFO!F870&gt;MAX('T1'!M870,'T2'!K870),MAX('T1'!M870,'T2'!K870),COUNTRY_INFO!F870),0)))</f>
        <v>0</v>
      </c>
      <c r="AE870" s="217">
        <f>IF(AND(COUNTRY_INFO!K870&gt;0,COUNTRY_INFO!K870&lt;4),IF(Z870&gt;0,IF(COUNTRY_INFO!K870=1, AD870/(COUNTRY_INFO!F870*0.33)*100, IF(COUNTRY_INFO!K870=2, AD870/(COUNTRY_INFO!F870*0.5)*100, IF(COUNTRY_INFO!K870=3, AD870/COUNTRY_INFO!F870*100))),"-"),0)</f>
        <v>0</v>
      </c>
      <c r="AF870" s="11">
        <f>IF(COUNTRY_INFO!K870=2,IF(COUNTRY_INFO!G870*0.2&gt;MAX('T1'!N870,'T2'!L870),MAX('T1'!N870,'T2'!L870),COUNTRY_INFO!G870*0.2),IF(COUNTRY_INFO!K870=3,IF(COUNTRY_INFO!G870&gt;MAX('T1'!N870,'T2'!L870),MAX('T1'!N870,'T2'!L870),COUNTRY_INFO!G870),0))</f>
        <v>0</v>
      </c>
      <c r="AG870" s="217">
        <f>IF(AND(COUNTRY_INFO!K870&gt;0,COUNTRY_INFO!K870&lt;4),IF(Z870&gt;0,IF(COUNTRY_INFO!K870=1, 0, IF(COUNTRY_INFO!K870=2, AF870/(COUNTRY_INFO!G870*0.2)*100, IF(COUNTRY_INFO!K870=3, AF870/COUNTRY_INFO!G870*100))),"-"),0)</f>
        <v>0</v>
      </c>
      <c r="AH870" s="11">
        <f t="shared" si="97"/>
        <v>0</v>
      </c>
      <c r="AI870" s="73">
        <f>IF(AND(COUNTRY_INFO!K870&gt;0,COUNTRY_INFO!K870&lt;4), IF(AC870/Z870*100&lt;&gt;0, IF(AH870/Z870*100&gt;100,100,AH870/Z870*100), "-"),0)</f>
        <v>0</v>
      </c>
      <c r="AJ870" s="261"/>
      <c r="AK870" s="260">
        <f>IF(AND(D870&lt;&gt;0, D870&lt;&gt;"Unknown",D870&lt;&gt;"Stopped",D870&lt;&gt;"Not required"),D870/COUNTRY_INFO!D870, 0)</f>
        <v>0</v>
      </c>
      <c r="AL870" s="260">
        <f>IF(AND(J870&lt;&gt;0,J870&lt;&gt;"Unknown",J870&lt;&gt;"Stopped",J870&lt;&gt;"Not required"),J870/COUNTRY_INFO!D870, 0)</f>
        <v>0</v>
      </c>
      <c r="AM870" s="260">
        <f>IF(AND(P870&lt;&gt;0,P870&lt;&gt;"Unknown",P870&lt;&gt;"Not required"),P870/(COUNTRY_INFO!E870+COUNTRY_INFO!F870), 0)</f>
        <v>0</v>
      </c>
      <c r="AN870" s="260">
        <f>IF(AND(Z870&lt;&gt;0,Z870&lt;&gt;"Unknown",Z870&lt;&gt;"Not required"),IF(COUNTRY_INFO!K870=1,1,IF(COUNTRY_INFO!K870=2,0.5*COUNTRY_INFO!F870/(0.5*COUNTRY_INFO!F870+0.2*COUNTRY_INFO!G870),IF(COUNTRY_INFO!K870=3,COUNTRY_INFO!F870/(COUNTRY_INFO!F870+COUNTRY_INFO!G870)))),0)</f>
        <v>0</v>
      </c>
      <c r="AO870" s="260">
        <f>IF(AND(Z870&lt;&gt;0,Z870&lt;&gt;"Unknown",Z870&lt;&gt;"Not required"),IF(COUNTRY_INFO!K870=1,0,IF(COUNTRY_INFO!K870=2,0.2*COUNTRY_INFO!G870/(0.5*COUNTRY_INFO!F870+0.2*COUNTRY_INFO!G870),IF(COUNTRY_INFO!K870=3,COUNTRY_INFO!G870/(COUNTRY_INFO!F870+COUNTRY_INFO!G870)))),0)</f>
        <v>0</v>
      </c>
      <c r="AP870" s="259">
        <f>MAX(COUNTRY_INFO!D870*AK870*PROFILE!$G$7,COUNTRY_INFO!D870*AL870*PROFILE!$G$7)</f>
        <v>0</v>
      </c>
      <c r="AQ870" s="259">
        <f>MAX(COUNTRY_INFO!D870*AK870*PROFILE!$G$8,COUNTRY_INFO!D870*AL870*PROFILE!$G$8,COUNTRY_INFO!D870*AM870*PROFILE!$G$8)</f>
        <v>0</v>
      </c>
      <c r="AR870" s="259">
        <f>MAX(COUNTRY_INFO!D870*AK870*PROFILE!$G$9,COUNTRY_INFO!D870*AL870*PROFILE!$G$9,COUNTRY_INFO!D870*AM870*PROFILE!$G$9,IF(AND(DISTRICT!Z870&lt;&gt;"Unknown",Z870&lt;&gt;"Not required"),COUNTRY_INFO!O870*DISTRICT!AN870,0))</f>
        <v>0</v>
      </c>
      <c r="AS870" s="259">
        <f>MAX(COUNTRY_INFO!D870*AK870*PROFILE!$G$10,COUNTRY_INFO!D870*AL870*PROFILE!$G$10,IF(AND(DISTRICT!Z870&lt;&gt;"Unknown",Z870&lt;&gt;"Not required"),COUNTRY_INFO!O870*DISTRICT!AO870,0))</f>
        <v>0</v>
      </c>
      <c r="AT870" s="259">
        <f t="shared" si="98"/>
        <v>0</v>
      </c>
      <c r="AU870" s="258">
        <f t="shared" si="93"/>
        <v>0</v>
      </c>
      <c r="AV870" s="259">
        <f>MAX('MDA2'!J870,'T1'!L870,'T2'!J870,T3_R1!K870,T3_R2!K870)</f>
        <v>0</v>
      </c>
      <c r="AW870" s="259">
        <f>MAX('MDA1'!K870,'MDA2'!K870,'MDA3'!I870,'MDA3'!L870,'T1'!M870,'T2'!K870,T3_R1!L870,T3_R2!L870)</f>
        <v>0</v>
      </c>
      <c r="AX870" s="259">
        <f>MAX('MDA1'!L870,'MDA2'!L870,'MDA3'!J870,'MDA3'!M870,'T1'!N870,'T2'!L870,T3_R1!M870,T3_R2!M870)</f>
        <v>0</v>
      </c>
      <c r="AY870" s="259">
        <f t="shared" si="99"/>
        <v>0</v>
      </c>
      <c r="AZ870" s="259">
        <f>MAX('MDA2'!J870,T870)</f>
        <v>0</v>
      </c>
      <c r="BA870" s="259">
        <f>MAX('MDA1'!K870,'MDA2'!K870,'MDA3'!I870,'MDA3'!L870,V870,AD870)</f>
        <v>0</v>
      </c>
      <c r="BB870" s="259">
        <f>MAX('MDA1'!L870,'MDA2'!L870,'MDA3'!J870,'MDA3'!M870,AF870)</f>
        <v>0</v>
      </c>
      <c r="BC870" s="259">
        <f t="shared" si="94"/>
        <v>0</v>
      </c>
      <c r="BD870" s="260">
        <f t="shared" si="95"/>
        <v>0</v>
      </c>
    </row>
    <row r="871" spans="1:56" x14ac:dyDescent="0.2">
      <c r="A871" s="10" t="str">
        <f>IF(COUNTRY_INFO!A871=0," ",COUNTRY_INFO!A871)</f>
        <v>Ethiopia</v>
      </c>
      <c r="B871" s="10" t="str">
        <f>IF(COUNTRY_INFO!B871=0," ",COUNTRY_INFO!B871)</f>
        <v>TigrayEastern Tigray</v>
      </c>
      <c r="C871" s="87" t="str">
        <f>IF(COUNTRY_INFO!C871=0," ",COUNTRY_INFO!C871)</f>
        <v>Glomekeda</v>
      </c>
      <c r="D871" s="67">
        <f>COUNTRY_INFO!L871</f>
        <v>0</v>
      </c>
      <c r="E871" s="61"/>
      <c r="F871" s="61"/>
      <c r="G871" s="11">
        <f>MAX('MDA1'!M871,'MDA2'!M871)</f>
        <v>0</v>
      </c>
      <c r="H871" s="11">
        <f>IF(AND(COUNTRY_INFO!H871&gt;0,COUNTRY_INFO!H871&lt;4),IF(D871&gt;MAX('MDA1'!M871,'MDA2'!M871),MAX('MDA1'!M871,'MDA2'!M871),D871),0)</f>
        <v>0</v>
      </c>
      <c r="I871" s="73">
        <f>IF(AND(COUNTRY_INFO!H871&gt;0,COUNTRY_INFO!H871&lt;4), IF(G871/D871*100&lt;&gt;0, IF(G871/D871*100&gt;100,100,G871/D871*100), "-"),0)</f>
        <v>0</v>
      </c>
      <c r="J871" s="67">
        <f>COUNTRY_INFO!M871</f>
        <v>0</v>
      </c>
      <c r="K871" s="61"/>
      <c r="L871" s="61"/>
      <c r="M871" s="11">
        <f>MAX('MDA1'!M871,MAX('MDA3'!I871,'MDA3'!L871)+MAX('MDA3'!J871,'MDA3'!M871))</f>
        <v>0</v>
      </c>
      <c r="N871" s="11">
        <f>IF(AND(COUNTRY_INFO!I871&gt;0,COUNTRY_INFO!I871&lt;4),IF(J871&gt;MAX('MDA1'!M871,MAX('MDA3'!I871,'MDA3'!L871)+MAX('MDA3'!J871,'MDA3'!M871)),MAX('MDA1'!M871,MAX('MDA3'!I871,'MDA3'!L871)+MAX('MDA3'!J871,'MDA3'!M871)),J871),0)</f>
        <v>0</v>
      </c>
      <c r="O871" s="73">
        <f>IF(AND(COUNTRY_INFO!I871&gt;0,COUNTRY_INFO!I871&lt;4), IF(M871/J871*100&lt;&gt;0, IF(M871/J871*100&gt;100,100,M871/J871*100), "-"),0)</f>
        <v>0</v>
      </c>
      <c r="P871" s="67">
        <f>COUNTRY_INFO!N871</f>
        <v>0</v>
      </c>
      <c r="Q871" s="61"/>
      <c r="R871" s="61"/>
      <c r="S871" s="11">
        <f>SUM(MAX('MDA2'!J871, 'T1'!L871, MAX(T3_R1!K871, T3_R2!K871)), MAX('MDA1'!K871, 'MDA2'!K871, 'T1'!M871, MAX(T3_R1!L871, T3_R2!L871)), MAX('MDA1'!L871, 'MDA2'!L871, 'T1'!N871, MAX(T3_R1!M871, T3_R2!M871)))</f>
        <v>0</v>
      </c>
      <c r="T871" s="11">
        <f>IF(AND(COUNTRY_INFO!J871&gt;1,COUNTRY_INFO!J871&lt;4),IF(COUNTRY_INFO!E871&gt;MAX('MDA2'!J871,'T1'!L871,MAX(T3_R1!K871,T3_R2!K871)),MAX('MDA2'!J871,'T1'!L871,MAX(T3_R1!K871,T3_R2!K871)),COUNTRY_INFO!E871),0)</f>
        <v>0</v>
      </c>
      <c r="U871" s="217">
        <f>IF(AND(COUNTRY_INFO!J871&gt;1,COUNTRY_INFO!J871&lt;4), IF(T871/COUNTRY_INFO!E871*100&lt;&gt;0, IF(T871/COUNTRY_INFO!E871*100&gt;100,100,T871/COUNTRY_INFO!E871*100), "-"),0)</f>
        <v>0</v>
      </c>
      <c r="V871" s="11">
        <f>IF(AND(COUNTRY_INFO!J871&gt;1,COUNTRY_INFO!J871&lt;4),IF(COUNTRY_INFO!F871&gt;MAX('MDA1'!K871,'MDA2'!K871,'T1'!M871,MAX(T3_R1!L871,T3_R2!L871)),MAX('MDA1'!K871,'MDA2'!K871,'T1'!M871,MAX(T3_R1!L871,T3_R2!L871)),COUNTRY_INFO!F871),0)</f>
        <v>0</v>
      </c>
      <c r="W871" s="217">
        <f>IF(AND(COUNTRY_INFO!J871&gt;1,COUNTRY_INFO!J871&lt;4), IF(V871/COUNTRY_INFO!F871*100&lt;&gt;0, IF(V871/COUNTRY_INFO!F871*100&gt;100,100,V871/COUNTRY_INFO!F871*100), "-"),0)</f>
        <v>0</v>
      </c>
      <c r="X871" s="11">
        <f t="shared" si="96"/>
        <v>0</v>
      </c>
      <c r="Y871" s="73">
        <f>IF(AND(COUNTRY_INFO!J871&gt;1,COUNTRY_INFO!J871&lt;4), IF(S871/P871*100&lt;&gt;0, IF(X871/P871*100&gt;100,100,X871/P871*100), "-"),0)</f>
        <v>0</v>
      </c>
      <c r="Z871" s="67">
        <f>COUNTRY_INFO!O871</f>
        <v>27435.800000000003</v>
      </c>
      <c r="AA871" s="61"/>
      <c r="AB871" s="61"/>
      <c r="AC871" s="11">
        <f>MAX('T1'!L871,'T2'!J871)+MAX('T1'!M871,'T2'!K871)+MAX('T1'!N871,'T2'!L871)</f>
        <v>26205</v>
      </c>
      <c r="AD871" s="11">
        <f>IF(COUNTRY_INFO!K871=1,IF(COUNTRY_INFO!F871*0.33&gt;MAX('T1'!M871,'T2'!K871),MAX('T1'!M871,'T2'!K871),COUNTRY_INFO!F871*0.33),IF(COUNTRY_INFO!K871=2,IF(COUNTRY_INFO!F871*0.5&gt;MAX('T1'!M871,'T2'!K871),MAX('T1'!M871,'T2'!K871),COUNTRY_INFO!F871*0.5),IF(COUNTRY_INFO!K871=3,IF(COUNTRY_INFO!F871&gt;MAX('T1'!M871,'T2'!K871),MAX('T1'!M871,'T2'!K871),COUNTRY_INFO!F871),0)))</f>
        <v>15462</v>
      </c>
      <c r="AE871" s="217">
        <f>IF(AND(COUNTRY_INFO!K871&gt;0,COUNTRY_INFO!K871&lt;4),IF(Z871&gt;0,IF(COUNTRY_INFO!K871=1, AD871/(COUNTRY_INFO!F871*0.33)*100, IF(COUNTRY_INFO!K871=2, AD871/(COUNTRY_INFO!F871*0.5)*100, IF(COUNTRY_INFO!K871=3, AD871/COUNTRY_INFO!F871*100))),"-"),0)</f>
        <v>100</v>
      </c>
      <c r="AF871" s="11">
        <f>IF(COUNTRY_INFO!K871=2,IF(COUNTRY_INFO!G871*0.2&gt;MAX('T1'!N871,'T2'!L871),MAX('T1'!N871,'T2'!L871),COUNTRY_INFO!G871*0.2),IF(COUNTRY_INFO!K871=3,IF(COUNTRY_INFO!G871&gt;MAX('T1'!N871,'T2'!L871),MAX('T1'!N871,'T2'!L871),COUNTRY_INFO!G871),0))</f>
        <v>0</v>
      </c>
      <c r="AG871" s="217">
        <f>IF(AND(COUNTRY_INFO!K871&gt;0,COUNTRY_INFO!K871&lt;4),IF(Z871&gt;0,IF(COUNTRY_INFO!K871=1, 0, IF(COUNTRY_INFO!K871=2, AF871/(COUNTRY_INFO!G871*0.2)*100, IF(COUNTRY_INFO!K871=3, AF871/COUNTRY_INFO!G871*100))),"-"),0)</f>
        <v>0</v>
      </c>
      <c r="AH871" s="11">
        <f t="shared" si="97"/>
        <v>15462</v>
      </c>
      <c r="AI871" s="73">
        <f>IF(AND(COUNTRY_INFO!K871&gt;0,COUNTRY_INFO!K871&lt;4), IF(AC871/Z871*100&lt;&gt;0, IF(AH871/Z871*100&gt;100,100,AH871/Z871*100), "-"),0)</f>
        <v>56.357022576341855</v>
      </c>
      <c r="AJ871" s="261"/>
      <c r="AK871" s="260">
        <f>IF(AND(D871&lt;&gt;0, D871&lt;&gt;"Unknown",D871&lt;&gt;"Stopped",D871&lt;&gt;"Not required"),D871/COUNTRY_INFO!D871, 0)</f>
        <v>0</v>
      </c>
      <c r="AL871" s="260">
        <f>IF(AND(J871&lt;&gt;0,J871&lt;&gt;"Unknown",J871&lt;&gt;"Stopped",J871&lt;&gt;"Not required"),J871/COUNTRY_INFO!D871, 0)</f>
        <v>0</v>
      </c>
      <c r="AM871" s="260">
        <f>IF(AND(P871&lt;&gt;0,P871&lt;&gt;"Unknown",P871&lt;&gt;"Not required"),P871/(COUNTRY_INFO!E871+COUNTRY_INFO!F871), 0)</f>
        <v>0</v>
      </c>
      <c r="AN871" s="260">
        <f>IF(AND(Z871&lt;&gt;0,Z871&lt;&gt;"Unknown",Z871&lt;&gt;"Not required"),IF(COUNTRY_INFO!K871=1,1,IF(COUNTRY_INFO!K871=2,0.5*COUNTRY_INFO!F871/(0.5*COUNTRY_INFO!F871+0.2*COUNTRY_INFO!G871),IF(COUNTRY_INFO!K871=3,COUNTRY_INFO!F871/(COUNTRY_INFO!F871+COUNTRY_INFO!G871)))),0)</f>
        <v>0.56357022576341853</v>
      </c>
      <c r="AO871" s="260">
        <f>IF(AND(Z871&lt;&gt;0,Z871&lt;&gt;"Unknown",Z871&lt;&gt;"Not required"),IF(COUNTRY_INFO!K871=1,0,IF(COUNTRY_INFO!K871=2,0.2*COUNTRY_INFO!G871/(0.5*COUNTRY_INFO!F871+0.2*COUNTRY_INFO!G871),IF(COUNTRY_INFO!K871=3,COUNTRY_INFO!G871/(COUNTRY_INFO!F871+COUNTRY_INFO!G871)))),0)</f>
        <v>0.43642977423658141</v>
      </c>
      <c r="AP871" s="259">
        <f>MAX(COUNTRY_INFO!D871*AK871*PROFILE!$G$7,COUNTRY_INFO!D871*AL871*PROFILE!$G$7)</f>
        <v>0</v>
      </c>
      <c r="AQ871" s="259">
        <f>MAX(COUNTRY_INFO!D871*AK871*PROFILE!$G$8,COUNTRY_INFO!D871*AL871*PROFILE!$G$8,COUNTRY_INFO!D871*AM871*PROFILE!$G$8)</f>
        <v>0</v>
      </c>
      <c r="AR871" s="259">
        <f>MAX(COUNTRY_INFO!D871*AK871*PROFILE!$G$9,COUNTRY_INFO!D871*AL871*PROFILE!$G$9,COUNTRY_INFO!D871*AM871*PROFILE!$G$9,IF(AND(DISTRICT!Z871&lt;&gt;"Unknown",Z871&lt;&gt;"Not required"),COUNTRY_INFO!O871*DISTRICT!AN871,0))</f>
        <v>15462</v>
      </c>
      <c r="AS871" s="259">
        <f>MAX(COUNTRY_INFO!D871*AK871*PROFILE!$G$10,COUNTRY_INFO!D871*AL871*PROFILE!$G$10,IF(AND(DISTRICT!Z871&lt;&gt;"Unknown",Z871&lt;&gt;"Not required"),COUNTRY_INFO!O871*DISTRICT!AO871,0))</f>
        <v>11973.800000000001</v>
      </c>
      <c r="AT871" s="259">
        <f t="shared" si="98"/>
        <v>27435.800000000003</v>
      </c>
      <c r="AU871" s="258" t="str">
        <f t="shared" si="93"/>
        <v>Y</v>
      </c>
      <c r="AV871" s="259">
        <f>MAX('MDA2'!J871,'T1'!L871,'T2'!J871,T3_R1!K871,T3_R2!K871)</f>
        <v>0</v>
      </c>
      <c r="AW871" s="259">
        <f>MAX('MDA1'!K871,'MDA2'!K871,'MDA3'!I871,'MDA3'!L871,'T1'!M871,'T2'!K871,T3_R1!L871,T3_R2!L871)</f>
        <v>26205</v>
      </c>
      <c r="AX871" s="259">
        <f>MAX('MDA1'!L871,'MDA2'!L871,'MDA3'!J871,'MDA3'!M871,'T1'!N871,'T2'!L871,T3_R1!M871,T3_R2!M871)</f>
        <v>0</v>
      </c>
      <c r="AY871" s="259">
        <f t="shared" si="99"/>
        <v>26205</v>
      </c>
      <c r="AZ871" s="259">
        <f>MAX('MDA2'!J871,T871)</f>
        <v>0</v>
      </c>
      <c r="BA871" s="259">
        <f>MAX('MDA1'!K871,'MDA2'!K871,'MDA3'!I871,'MDA3'!L871,V871,AD871)</f>
        <v>15462</v>
      </c>
      <c r="BB871" s="259">
        <f>MAX('MDA1'!L871,'MDA2'!L871,'MDA3'!J871,'MDA3'!M871,AF871)</f>
        <v>0</v>
      </c>
      <c r="BC871" s="259">
        <f t="shared" si="94"/>
        <v>15462</v>
      </c>
      <c r="BD871" s="260">
        <f t="shared" si="95"/>
        <v>56.357022576341855</v>
      </c>
    </row>
    <row r="872" spans="1:56" x14ac:dyDescent="0.2">
      <c r="A872" s="10" t="str">
        <f>IF(COUNTRY_INFO!A872=0," ",COUNTRY_INFO!A872)</f>
        <v>Ethiopia</v>
      </c>
      <c r="B872" s="10" t="str">
        <f>IF(COUNTRY_INFO!B872=0," ",COUNTRY_INFO!B872)</f>
        <v>TigrayEastern Tigray</v>
      </c>
      <c r="C872" s="87" t="str">
        <f>IF(COUNTRY_INFO!C872=0," ",COUNTRY_INFO!C872)</f>
        <v>Hawzien</v>
      </c>
      <c r="D872" s="67">
        <f>COUNTRY_INFO!L872</f>
        <v>0</v>
      </c>
      <c r="E872" s="61"/>
      <c r="F872" s="61"/>
      <c r="G872" s="11">
        <f>MAX('MDA1'!M872,'MDA2'!M872)</f>
        <v>0</v>
      </c>
      <c r="H872" s="11">
        <f>IF(AND(COUNTRY_INFO!H872&gt;0,COUNTRY_INFO!H872&lt;4),IF(D872&gt;MAX('MDA1'!M872,'MDA2'!M872),MAX('MDA1'!M872,'MDA2'!M872),D872),0)</f>
        <v>0</v>
      </c>
      <c r="I872" s="73">
        <f>IF(AND(COUNTRY_INFO!H872&gt;0,COUNTRY_INFO!H872&lt;4), IF(G872/D872*100&lt;&gt;0, IF(G872/D872*100&gt;100,100,G872/D872*100), "-"),0)</f>
        <v>0</v>
      </c>
      <c r="J872" s="67">
        <f>COUNTRY_INFO!M872</f>
        <v>0</v>
      </c>
      <c r="K872" s="61"/>
      <c r="L872" s="61"/>
      <c r="M872" s="11">
        <f>MAX('MDA1'!M872,MAX('MDA3'!I872,'MDA3'!L872)+MAX('MDA3'!J872,'MDA3'!M872))</f>
        <v>0</v>
      </c>
      <c r="N872" s="11">
        <f>IF(AND(COUNTRY_INFO!I872&gt;0,COUNTRY_INFO!I872&lt;4),IF(J872&gt;MAX('MDA1'!M872,MAX('MDA3'!I872,'MDA3'!L872)+MAX('MDA3'!J872,'MDA3'!M872)),MAX('MDA1'!M872,MAX('MDA3'!I872,'MDA3'!L872)+MAX('MDA3'!J872,'MDA3'!M872)),J872),0)</f>
        <v>0</v>
      </c>
      <c r="O872" s="73">
        <f>IF(AND(COUNTRY_INFO!I872&gt;0,COUNTRY_INFO!I872&lt;4), IF(M872/J872*100&lt;&gt;0, IF(M872/J872*100&gt;100,100,M872/J872*100), "-"),0)</f>
        <v>0</v>
      </c>
      <c r="P872" s="67">
        <f>COUNTRY_INFO!N872</f>
        <v>0</v>
      </c>
      <c r="Q872" s="61"/>
      <c r="R872" s="61"/>
      <c r="S872" s="11">
        <f>SUM(MAX('MDA2'!J872, 'T1'!L872, MAX(T3_R1!K872, T3_R2!K872)), MAX('MDA1'!K872, 'MDA2'!K872, 'T1'!M872, MAX(T3_R1!L872, T3_R2!L872)), MAX('MDA1'!L872, 'MDA2'!L872, 'T1'!N872, MAX(T3_R1!M872, T3_R2!M872)))</f>
        <v>0</v>
      </c>
      <c r="T872" s="11">
        <f>IF(AND(COUNTRY_INFO!J872&gt;1,COUNTRY_INFO!J872&lt;4),IF(COUNTRY_INFO!E872&gt;MAX('MDA2'!J872,'T1'!L872,MAX(T3_R1!K872,T3_R2!K872)),MAX('MDA2'!J872,'T1'!L872,MAX(T3_R1!K872,T3_R2!K872)),COUNTRY_INFO!E872),0)</f>
        <v>0</v>
      </c>
      <c r="U872" s="217">
        <f>IF(AND(COUNTRY_INFO!J872&gt;1,COUNTRY_INFO!J872&lt;4), IF(T872/COUNTRY_INFO!E872*100&lt;&gt;0, IF(T872/COUNTRY_INFO!E872*100&gt;100,100,T872/COUNTRY_INFO!E872*100), "-"),0)</f>
        <v>0</v>
      </c>
      <c r="V872" s="11">
        <f>IF(AND(COUNTRY_INFO!J872&gt;1,COUNTRY_INFO!J872&lt;4),IF(COUNTRY_INFO!F872&gt;MAX('MDA1'!K872,'MDA2'!K872,'T1'!M872,MAX(T3_R1!L872,T3_R2!L872)),MAX('MDA1'!K872,'MDA2'!K872,'T1'!M872,MAX(T3_R1!L872,T3_R2!L872)),COUNTRY_INFO!F872),0)</f>
        <v>0</v>
      </c>
      <c r="W872" s="217">
        <f>IF(AND(COUNTRY_INFO!J872&gt;1,COUNTRY_INFO!J872&lt;4), IF(V872/COUNTRY_INFO!F872*100&lt;&gt;0, IF(V872/COUNTRY_INFO!F872*100&gt;100,100,V872/COUNTRY_INFO!F872*100), "-"),0)</f>
        <v>0</v>
      </c>
      <c r="X872" s="11">
        <f t="shared" si="96"/>
        <v>0</v>
      </c>
      <c r="Y872" s="73">
        <f>IF(AND(COUNTRY_INFO!J872&gt;1,COUNTRY_INFO!J872&lt;4), IF(S872/P872*100&lt;&gt;0, IF(X872/P872*100&gt;100,100,X872/P872*100), "-"),0)</f>
        <v>0</v>
      </c>
      <c r="Z872" s="67">
        <f>COUNTRY_INFO!O872</f>
        <v>38404.300000000003</v>
      </c>
      <c r="AA872" s="61"/>
      <c r="AB872" s="61"/>
      <c r="AC872" s="11">
        <f>MAX('T1'!L872,'T2'!J872)+MAX('T1'!M872,'T2'!K872)+MAX('T1'!N872,'T2'!L872)</f>
        <v>38468</v>
      </c>
      <c r="AD872" s="11">
        <f>IF(COUNTRY_INFO!K872=1,IF(COUNTRY_INFO!F872*0.33&gt;MAX('T1'!M872,'T2'!K872),MAX('T1'!M872,'T2'!K872),COUNTRY_INFO!F872*0.33),IF(COUNTRY_INFO!K872=2,IF(COUNTRY_INFO!F872*0.5&gt;MAX('T1'!M872,'T2'!K872),MAX('T1'!M872,'T2'!K872),COUNTRY_INFO!F872*0.5),IF(COUNTRY_INFO!K872=3,IF(COUNTRY_INFO!F872&gt;MAX('T1'!M872,'T2'!K872),MAX('T1'!M872,'T2'!K872),COUNTRY_INFO!F872),0)))</f>
        <v>21643.5</v>
      </c>
      <c r="AE872" s="217">
        <f>IF(AND(COUNTRY_INFO!K872&gt;0,COUNTRY_INFO!K872&lt;4),IF(Z872&gt;0,IF(COUNTRY_INFO!K872=1, AD872/(COUNTRY_INFO!F872*0.33)*100, IF(COUNTRY_INFO!K872=2, AD872/(COUNTRY_INFO!F872*0.5)*100, IF(COUNTRY_INFO!K872=3, AD872/COUNTRY_INFO!F872*100))),"-"),0)</f>
        <v>100</v>
      </c>
      <c r="AF872" s="11">
        <f>IF(COUNTRY_INFO!K872=2,IF(COUNTRY_INFO!G872*0.2&gt;MAX('T1'!N872,'T2'!L872),MAX('T1'!N872,'T2'!L872),COUNTRY_INFO!G872*0.2),IF(COUNTRY_INFO!K872=3,IF(COUNTRY_INFO!G872&gt;MAX('T1'!N872,'T2'!L872),MAX('T1'!N872,'T2'!L872),COUNTRY_INFO!G872),0))</f>
        <v>0</v>
      </c>
      <c r="AG872" s="217">
        <f>IF(AND(COUNTRY_INFO!K872&gt;0,COUNTRY_INFO!K872&lt;4),IF(Z872&gt;0,IF(COUNTRY_INFO!K872=1, 0, IF(COUNTRY_INFO!K872=2, AF872/(COUNTRY_INFO!G872*0.2)*100, IF(COUNTRY_INFO!K872=3, AF872/COUNTRY_INFO!G872*100))),"-"),0)</f>
        <v>0</v>
      </c>
      <c r="AH872" s="11">
        <f t="shared" si="97"/>
        <v>21643.5</v>
      </c>
      <c r="AI872" s="73">
        <f>IF(AND(COUNTRY_INFO!K872&gt;0,COUNTRY_INFO!K872&lt;4), IF(AC872/Z872*100&lt;&gt;0, IF(AH872/Z872*100&gt;100,100,AH872/Z872*100), "-"),0)</f>
        <v>56.356970443413893</v>
      </c>
      <c r="AJ872" s="261"/>
      <c r="AK872" s="260">
        <f>IF(AND(D872&lt;&gt;0, D872&lt;&gt;"Unknown",D872&lt;&gt;"Stopped",D872&lt;&gt;"Not required"),D872/COUNTRY_INFO!D872, 0)</f>
        <v>0</v>
      </c>
      <c r="AL872" s="260">
        <f>IF(AND(J872&lt;&gt;0,J872&lt;&gt;"Unknown",J872&lt;&gt;"Stopped",J872&lt;&gt;"Not required"),J872/COUNTRY_INFO!D872, 0)</f>
        <v>0</v>
      </c>
      <c r="AM872" s="260">
        <f>IF(AND(P872&lt;&gt;0,P872&lt;&gt;"Unknown",P872&lt;&gt;"Not required"),P872/(COUNTRY_INFO!E872+COUNTRY_INFO!F872), 0)</f>
        <v>0</v>
      </c>
      <c r="AN872" s="260">
        <f>IF(AND(Z872&lt;&gt;0,Z872&lt;&gt;"Unknown",Z872&lt;&gt;"Not required"),IF(COUNTRY_INFO!K872=1,1,IF(COUNTRY_INFO!K872=2,0.5*COUNTRY_INFO!F872/(0.5*COUNTRY_INFO!F872+0.2*COUNTRY_INFO!G872),IF(COUNTRY_INFO!K872=3,COUNTRY_INFO!F872/(COUNTRY_INFO!F872+COUNTRY_INFO!G872)))),0)</f>
        <v>0.5635697044341389</v>
      </c>
      <c r="AO872" s="260">
        <f>IF(AND(Z872&lt;&gt;0,Z872&lt;&gt;"Unknown",Z872&lt;&gt;"Not required"),IF(COUNTRY_INFO!K872=1,0,IF(COUNTRY_INFO!K872=2,0.2*COUNTRY_INFO!G872/(0.5*COUNTRY_INFO!F872+0.2*COUNTRY_INFO!G872),IF(COUNTRY_INFO!K872=3,COUNTRY_INFO!G872/(COUNTRY_INFO!F872+COUNTRY_INFO!G872)))),0)</f>
        <v>0.43643029556586105</v>
      </c>
      <c r="AP872" s="259">
        <f>MAX(COUNTRY_INFO!D872*AK872*PROFILE!$G$7,COUNTRY_INFO!D872*AL872*PROFILE!$G$7)</f>
        <v>0</v>
      </c>
      <c r="AQ872" s="259">
        <f>MAX(COUNTRY_INFO!D872*AK872*PROFILE!$G$8,COUNTRY_INFO!D872*AL872*PROFILE!$G$8,COUNTRY_INFO!D872*AM872*PROFILE!$G$8)</f>
        <v>0</v>
      </c>
      <c r="AR872" s="259">
        <f>MAX(COUNTRY_INFO!D872*AK872*PROFILE!$G$9,COUNTRY_INFO!D872*AL872*PROFILE!$G$9,COUNTRY_INFO!D872*AM872*PROFILE!$G$9,IF(AND(DISTRICT!Z872&lt;&gt;"Unknown",Z872&lt;&gt;"Not required"),COUNTRY_INFO!O872*DISTRICT!AN872,0))</f>
        <v>21643.500000000004</v>
      </c>
      <c r="AS872" s="259">
        <f>MAX(COUNTRY_INFO!D872*AK872*PROFILE!$G$10,COUNTRY_INFO!D872*AL872*PROFILE!$G$10,IF(AND(DISTRICT!Z872&lt;&gt;"Unknown",Z872&lt;&gt;"Not required"),COUNTRY_INFO!O872*DISTRICT!AO872,0))</f>
        <v>16760.8</v>
      </c>
      <c r="AT872" s="259">
        <f t="shared" si="98"/>
        <v>38404.300000000003</v>
      </c>
      <c r="AU872" s="258" t="str">
        <f t="shared" si="93"/>
        <v>Y</v>
      </c>
      <c r="AV872" s="259">
        <f>MAX('MDA2'!J872,'T1'!L872,'T2'!J872,T3_R1!K872,T3_R2!K872)</f>
        <v>0</v>
      </c>
      <c r="AW872" s="259">
        <f>MAX('MDA1'!K872,'MDA2'!K872,'MDA3'!I872,'MDA3'!L872,'T1'!M872,'T2'!K872,T3_R1!L872,T3_R2!L872)</f>
        <v>38468</v>
      </c>
      <c r="AX872" s="259">
        <f>MAX('MDA1'!L872,'MDA2'!L872,'MDA3'!J872,'MDA3'!M872,'T1'!N872,'T2'!L872,T3_R1!M872,T3_R2!M872)</f>
        <v>0</v>
      </c>
      <c r="AY872" s="259">
        <f t="shared" si="99"/>
        <v>38468</v>
      </c>
      <c r="AZ872" s="259">
        <f>MAX('MDA2'!J872,T872)</f>
        <v>0</v>
      </c>
      <c r="BA872" s="259">
        <f>MAX('MDA1'!K872,'MDA2'!K872,'MDA3'!I872,'MDA3'!L872,V872,AD872)</f>
        <v>21643.5</v>
      </c>
      <c r="BB872" s="259">
        <f>MAX('MDA1'!L872,'MDA2'!L872,'MDA3'!J872,'MDA3'!M872,AF872)</f>
        <v>0</v>
      </c>
      <c r="BC872" s="259">
        <f t="shared" si="94"/>
        <v>21643.5</v>
      </c>
      <c r="BD872" s="260">
        <f t="shared" si="95"/>
        <v>56.356970443413893</v>
      </c>
    </row>
    <row r="873" spans="1:56" x14ac:dyDescent="0.2">
      <c r="A873" s="10" t="str">
        <f>IF(COUNTRY_INFO!A873=0," ",COUNTRY_INFO!A873)</f>
        <v>Ethiopia</v>
      </c>
      <c r="B873" s="10" t="str">
        <f>IF(COUNTRY_INFO!B873=0," ",COUNTRY_INFO!B873)</f>
        <v>TigrayEastern Tigray</v>
      </c>
      <c r="C873" s="87" t="str">
        <f>IF(COUNTRY_INFO!C873=0," ",COUNTRY_INFO!C873)</f>
        <v>Kilite Awlalo</v>
      </c>
      <c r="D873" s="67">
        <f>COUNTRY_INFO!L873</f>
        <v>113096</v>
      </c>
      <c r="E873" s="61"/>
      <c r="F873" s="61"/>
      <c r="G873" s="11">
        <f>MAX('MDA1'!M873,'MDA2'!M873)</f>
        <v>70480</v>
      </c>
      <c r="H873" s="11">
        <f>IF(AND(COUNTRY_INFO!H873&gt;0,COUNTRY_INFO!H873&lt;4),IF(D873&gt;MAX('MDA1'!M873,'MDA2'!M873),MAX('MDA1'!M873,'MDA2'!M873),D873),0)</f>
        <v>70480</v>
      </c>
      <c r="I873" s="73">
        <f>IF(AND(COUNTRY_INFO!H873&gt;0,COUNTRY_INFO!H873&lt;4), IF(G873/D873*100&lt;&gt;0, IF(G873/D873*100&gt;100,100,G873/D873*100), "-"),0)</f>
        <v>62.318738063238314</v>
      </c>
      <c r="J873" s="67">
        <f>COUNTRY_INFO!M873</f>
        <v>0</v>
      </c>
      <c r="K873" s="61"/>
      <c r="L873" s="61"/>
      <c r="M873" s="11">
        <f>MAX('MDA1'!M873,MAX('MDA3'!I873,'MDA3'!L873)+MAX('MDA3'!J873,'MDA3'!M873))</f>
        <v>70480</v>
      </c>
      <c r="N873" s="11">
        <f>IF(AND(COUNTRY_INFO!I873&gt;0,COUNTRY_INFO!I873&lt;4),IF(J873&gt;MAX('MDA1'!M873,MAX('MDA3'!I873,'MDA3'!L873)+MAX('MDA3'!J873,'MDA3'!M873)),MAX('MDA1'!M873,MAX('MDA3'!I873,'MDA3'!L873)+MAX('MDA3'!J873,'MDA3'!M873)),J873),0)</f>
        <v>0</v>
      </c>
      <c r="O873" s="73">
        <f>IF(AND(COUNTRY_INFO!I873&gt;0,COUNTRY_INFO!I873&lt;4), IF(M873/J873*100&lt;&gt;0, IF(M873/J873*100&gt;100,100,M873/J873*100), "-"),0)</f>
        <v>0</v>
      </c>
      <c r="P873" s="67">
        <f>COUNTRY_INFO!N873</f>
        <v>0</v>
      </c>
      <c r="Q873" s="61"/>
      <c r="R873" s="61"/>
      <c r="S873" s="11">
        <f>SUM(MAX('MDA2'!J873, 'T1'!L873, MAX(T3_R1!K873, T3_R2!K873)), MAX('MDA1'!K873, 'MDA2'!K873, 'T1'!M873, MAX(T3_R1!L873, T3_R2!L873)), MAX('MDA1'!L873, 'MDA2'!L873, 'T1'!N873, MAX(T3_R1!M873, T3_R2!M873)))</f>
        <v>70480</v>
      </c>
      <c r="T873" s="11">
        <f>IF(AND(COUNTRY_INFO!J873&gt;1,COUNTRY_INFO!J873&lt;4),IF(COUNTRY_INFO!E873&gt;MAX('MDA2'!J873,'T1'!L873,MAX(T3_R1!K873,T3_R2!K873)),MAX('MDA2'!J873,'T1'!L873,MAX(T3_R1!K873,T3_R2!K873)),COUNTRY_INFO!E873),0)</f>
        <v>0</v>
      </c>
      <c r="U873" s="217">
        <f>IF(AND(COUNTRY_INFO!J873&gt;1,COUNTRY_INFO!J873&lt;4), IF(T873/COUNTRY_INFO!E873*100&lt;&gt;0, IF(T873/COUNTRY_INFO!E873*100&gt;100,100,T873/COUNTRY_INFO!E873*100), "-"),0)</f>
        <v>0</v>
      </c>
      <c r="V873" s="11">
        <f>IF(AND(COUNTRY_INFO!J873&gt;1,COUNTRY_INFO!J873&lt;4),IF(COUNTRY_INFO!F873&gt;MAX('MDA1'!K873,'MDA2'!K873,'T1'!M873,MAX(T3_R1!L873,T3_R2!L873)),MAX('MDA1'!K873,'MDA2'!K873,'T1'!M873,MAX(T3_R1!L873,T3_R2!L873)),COUNTRY_INFO!F873),0)</f>
        <v>0</v>
      </c>
      <c r="W873" s="217">
        <f>IF(AND(COUNTRY_INFO!J873&gt;1,COUNTRY_INFO!J873&lt;4), IF(V873/COUNTRY_INFO!F873*100&lt;&gt;0, IF(V873/COUNTRY_INFO!F873*100&gt;100,100,V873/COUNTRY_INFO!F873*100), "-"),0)</f>
        <v>0</v>
      </c>
      <c r="X873" s="11">
        <f t="shared" si="96"/>
        <v>0</v>
      </c>
      <c r="Y873" s="73">
        <f>IF(AND(COUNTRY_INFO!J873&gt;1,COUNTRY_INFO!J873&lt;4), IF(S873/P873*100&lt;&gt;0, IF(X873/P873*100&gt;100,100,X873/P873*100), "-"),0)</f>
        <v>0</v>
      </c>
      <c r="Z873" s="67">
        <f>COUNTRY_INFO!O873</f>
        <v>10854.03</v>
      </c>
      <c r="AA873" s="61"/>
      <c r="AB873" s="61"/>
      <c r="AC873" s="11">
        <f>MAX('T1'!L873,'T2'!J873)+MAX('T1'!M873,'T2'!K873)+MAX('T1'!N873,'T2'!L873)</f>
        <v>0</v>
      </c>
      <c r="AD873" s="11">
        <f>IF(COUNTRY_INFO!K873=1,IF(COUNTRY_INFO!F873*0.33&gt;MAX('T1'!M873,'T2'!K873),MAX('T1'!M873,'T2'!K873),COUNTRY_INFO!F873*0.33),IF(COUNTRY_INFO!K873=2,IF(COUNTRY_INFO!F873*0.5&gt;MAX('T1'!M873,'T2'!K873),MAX('T1'!M873,'T2'!K873),COUNTRY_INFO!F873*0.5),IF(COUNTRY_INFO!K873=3,IF(COUNTRY_INFO!F873&gt;MAX('T1'!M873,'T2'!K873),MAX('T1'!M873,'T2'!K873),COUNTRY_INFO!F873),0)))</f>
        <v>0</v>
      </c>
      <c r="AE873" s="217">
        <f>IF(AND(COUNTRY_INFO!K873&gt;0,COUNTRY_INFO!K873&lt;4),IF(Z873&gt;0,IF(COUNTRY_INFO!K873=1, AD873/(COUNTRY_INFO!F873*0.33)*100, IF(COUNTRY_INFO!K873=2, AD873/(COUNTRY_INFO!F873*0.5)*100, IF(COUNTRY_INFO!K873=3, AD873/COUNTRY_INFO!F873*100))),"-"),0)</f>
        <v>0</v>
      </c>
      <c r="AF873" s="11">
        <f>IF(COUNTRY_INFO!K873=2,IF(COUNTRY_INFO!G873*0.2&gt;MAX('T1'!N873,'T2'!L873),MAX('T1'!N873,'T2'!L873),COUNTRY_INFO!G873*0.2),IF(COUNTRY_INFO!K873=3,IF(COUNTRY_INFO!G873&gt;MAX('T1'!N873,'T2'!L873),MAX('T1'!N873,'T2'!L873),COUNTRY_INFO!G873),0))</f>
        <v>0</v>
      </c>
      <c r="AG873" s="217">
        <f>IF(AND(COUNTRY_INFO!K873&gt;0,COUNTRY_INFO!K873&lt;4),IF(Z873&gt;0,IF(COUNTRY_INFO!K873=1, 0, IF(COUNTRY_INFO!K873=2, AF873/(COUNTRY_INFO!G873*0.2)*100, IF(COUNTRY_INFO!K873=3, AF873/COUNTRY_INFO!G873*100))),"-"),0)</f>
        <v>0</v>
      </c>
      <c r="AH873" s="11">
        <f t="shared" si="97"/>
        <v>0</v>
      </c>
      <c r="AI873" s="73" t="str">
        <f>IF(AND(COUNTRY_INFO!K873&gt;0,COUNTRY_INFO!K873&lt;4), IF(AC873/Z873*100&lt;&gt;0, IF(AH873/Z873*100&gt;100,100,AH873/Z873*100), "-"),0)</f>
        <v>-</v>
      </c>
      <c r="AJ873" s="261"/>
      <c r="AK873" s="260">
        <f>IF(AND(D873&lt;&gt;0, D873&lt;&gt;"Unknown",D873&lt;&gt;"Stopped",D873&lt;&gt;"Not required"),D873/COUNTRY_INFO!D873, 0)</f>
        <v>1</v>
      </c>
      <c r="AL873" s="260">
        <f>IF(AND(J873&lt;&gt;0,J873&lt;&gt;"Unknown",J873&lt;&gt;"Stopped",J873&lt;&gt;"Not required"),J873/COUNTRY_INFO!D873, 0)</f>
        <v>0</v>
      </c>
      <c r="AM873" s="260">
        <f>IF(AND(P873&lt;&gt;0,P873&lt;&gt;"Unknown",P873&lt;&gt;"Not required"),P873/(COUNTRY_INFO!E873+COUNTRY_INFO!F873), 0)</f>
        <v>0</v>
      </c>
      <c r="AN873" s="260">
        <f>IF(AND(Z873&lt;&gt;0,Z873&lt;&gt;"Unknown",Z873&lt;&gt;"Not required"),IF(COUNTRY_INFO!K873=1,1,IF(COUNTRY_INFO!K873=2,0.5*COUNTRY_INFO!F873/(0.5*COUNTRY_INFO!F873+0.2*COUNTRY_INFO!G873),IF(COUNTRY_INFO!K873=3,COUNTRY_INFO!F873/(COUNTRY_INFO!F873+COUNTRY_INFO!G873)))),0)</f>
        <v>1</v>
      </c>
      <c r="AO873" s="260">
        <f>IF(AND(Z873&lt;&gt;0,Z873&lt;&gt;"Unknown",Z873&lt;&gt;"Not required"),IF(COUNTRY_INFO!K873=1,0,IF(COUNTRY_INFO!K873=2,0.2*COUNTRY_INFO!G873/(0.5*COUNTRY_INFO!F873+0.2*COUNTRY_INFO!G873),IF(COUNTRY_INFO!K873=3,COUNTRY_INFO!G873/(COUNTRY_INFO!F873+COUNTRY_INFO!G873)))),0)</f>
        <v>0</v>
      </c>
      <c r="AP873" s="259">
        <f>MAX(COUNTRY_INFO!D873*AK873*PROFILE!$G$7,COUNTRY_INFO!D873*AL873*PROFILE!$G$7)</f>
        <v>1.1841470295652497E-2</v>
      </c>
      <c r="AQ873" s="259">
        <f>MAX(COUNTRY_INFO!D873*AK873*PROFILE!$G$8,COUNTRY_INFO!D873*AL873*PROFILE!$G$8,COUNTRY_INFO!D873*AM873*PROFILE!$G$8)</f>
        <v>16564.553217041306</v>
      </c>
      <c r="AR873" s="259">
        <f>MAX(COUNTRY_INFO!D873*AK873*PROFILE!$G$9,COUNTRY_INFO!D873*AL873*PROFILE!$G$9,COUNTRY_INFO!D873*AM873*PROFILE!$G$9,IF(AND(DISTRICT!Z873&lt;&gt;"Unknown",Z873&lt;&gt;"Not required"),COUNTRY_INFO!O873*DISTRICT!AN873,0))</f>
        <v>34399.734089511076</v>
      </c>
      <c r="AS873" s="259">
        <f>MAX(COUNTRY_INFO!D873*AK873*PROFILE!$G$10,COUNTRY_INFO!D873*AL873*PROFILE!$G$10,IF(AND(DISTRICT!Z873&lt;&gt;"Unknown",Z873&lt;&gt;"Not required"),COUNTRY_INFO!O873*DISTRICT!AO873,0))</f>
        <v>62131.70085197733</v>
      </c>
      <c r="AT873" s="259">
        <f t="shared" si="98"/>
        <v>113096</v>
      </c>
      <c r="AU873" s="258">
        <f t="shared" si="93"/>
        <v>0</v>
      </c>
      <c r="AV873" s="259">
        <f>MAX('MDA2'!J873,'T1'!L873,'T2'!J873,T3_R1!K873,T3_R2!K873)</f>
        <v>0</v>
      </c>
      <c r="AW873" s="259">
        <f>MAX('MDA1'!K873,'MDA2'!K873,'MDA3'!I873,'MDA3'!L873,'T1'!M873,'T2'!K873,T3_R1!L873,T3_R2!L873)</f>
        <v>25373</v>
      </c>
      <c r="AX873" s="259">
        <f>MAX('MDA1'!L873,'MDA2'!L873,'MDA3'!J873,'MDA3'!M873,'T1'!N873,'T2'!L873,T3_R1!M873,T3_R2!M873)</f>
        <v>45107</v>
      </c>
      <c r="AY873" s="259">
        <f t="shared" si="99"/>
        <v>70480</v>
      </c>
      <c r="AZ873" s="259">
        <f>MAX('MDA2'!J873,T873)</f>
        <v>0</v>
      </c>
      <c r="BA873" s="259">
        <f>MAX('MDA1'!K873,'MDA2'!K873,'MDA3'!I873,'MDA3'!L873,V873,AD873)</f>
        <v>25373</v>
      </c>
      <c r="BB873" s="259">
        <f>MAX('MDA1'!L873,'MDA2'!L873,'MDA3'!J873,'MDA3'!M873,AF873)</f>
        <v>45107</v>
      </c>
      <c r="BC873" s="259">
        <f t="shared" si="94"/>
        <v>70480</v>
      </c>
      <c r="BD873" s="260">
        <f t="shared" si="95"/>
        <v>62.318738063238314</v>
      </c>
    </row>
    <row r="874" spans="1:56" x14ac:dyDescent="0.2">
      <c r="A874" s="10" t="str">
        <f>IF(COUNTRY_INFO!A874=0," ",COUNTRY_INFO!A874)</f>
        <v>Ethiopia</v>
      </c>
      <c r="B874" s="10" t="str">
        <f>IF(COUNTRY_INFO!B874=0," ",COUNTRY_INFO!B874)</f>
        <v>TigrayEastern Tigray</v>
      </c>
      <c r="C874" s="87" t="str">
        <f>IF(COUNTRY_INFO!C874=0," ",COUNTRY_INFO!C874)</f>
        <v>Saesi Tsaeda Amba</v>
      </c>
      <c r="D874" s="67">
        <f>COUNTRY_INFO!L874</f>
        <v>0</v>
      </c>
      <c r="E874" s="61"/>
      <c r="F874" s="61"/>
      <c r="G874" s="11">
        <f>MAX('MDA1'!M874,'MDA2'!M874)</f>
        <v>0</v>
      </c>
      <c r="H874" s="11">
        <f>IF(AND(COUNTRY_INFO!H874&gt;0,COUNTRY_INFO!H874&lt;4),IF(D874&gt;MAX('MDA1'!M874,'MDA2'!M874),MAX('MDA1'!M874,'MDA2'!M874),D874),0)</f>
        <v>0</v>
      </c>
      <c r="I874" s="73">
        <f>IF(AND(COUNTRY_INFO!H874&gt;0,COUNTRY_INFO!H874&lt;4), IF(G874/D874*100&lt;&gt;0, IF(G874/D874*100&gt;100,100,G874/D874*100), "-"),0)</f>
        <v>0</v>
      </c>
      <c r="J874" s="67">
        <f>COUNTRY_INFO!M874</f>
        <v>0</v>
      </c>
      <c r="K874" s="61"/>
      <c r="L874" s="61"/>
      <c r="M874" s="11">
        <f>MAX('MDA1'!M874,MAX('MDA3'!I874,'MDA3'!L874)+MAX('MDA3'!J874,'MDA3'!M874))</f>
        <v>0</v>
      </c>
      <c r="N874" s="11">
        <f>IF(AND(COUNTRY_INFO!I874&gt;0,COUNTRY_INFO!I874&lt;4),IF(J874&gt;MAX('MDA1'!M874,MAX('MDA3'!I874,'MDA3'!L874)+MAX('MDA3'!J874,'MDA3'!M874)),MAX('MDA1'!M874,MAX('MDA3'!I874,'MDA3'!L874)+MAX('MDA3'!J874,'MDA3'!M874)),J874),0)</f>
        <v>0</v>
      </c>
      <c r="O874" s="73">
        <f>IF(AND(COUNTRY_INFO!I874&gt;0,COUNTRY_INFO!I874&lt;4), IF(M874/J874*100&lt;&gt;0, IF(M874/J874*100&gt;100,100,M874/J874*100), "-"),0)</f>
        <v>0</v>
      </c>
      <c r="P874" s="67">
        <f>COUNTRY_INFO!N874</f>
        <v>0</v>
      </c>
      <c r="Q874" s="61"/>
      <c r="R874" s="61"/>
      <c r="S874" s="11">
        <f>SUM(MAX('MDA2'!J874, 'T1'!L874, MAX(T3_R1!K874, T3_R2!K874)), MAX('MDA1'!K874, 'MDA2'!K874, 'T1'!M874, MAX(T3_R1!L874, T3_R2!L874)), MAX('MDA1'!L874, 'MDA2'!L874, 'T1'!N874, MAX(T3_R1!M874, T3_R2!M874)))</f>
        <v>0</v>
      </c>
      <c r="T874" s="11">
        <f>IF(AND(COUNTRY_INFO!J874&gt;1,COUNTRY_INFO!J874&lt;4),IF(COUNTRY_INFO!E874&gt;MAX('MDA2'!J874,'T1'!L874,MAX(T3_R1!K874,T3_R2!K874)),MAX('MDA2'!J874,'T1'!L874,MAX(T3_R1!K874,T3_R2!K874)),COUNTRY_INFO!E874),0)</f>
        <v>0</v>
      </c>
      <c r="U874" s="217">
        <f>IF(AND(COUNTRY_INFO!J874&gt;1,COUNTRY_INFO!J874&lt;4), IF(T874/COUNTRY_INFO!E874*100&lt;&gt;0, IF(T874/COUNTRY_INFO!E874*100&gt;100,100,T874/COUNTRY_INFO!E874*100), "-"),0)</f>
        <v>0</v>
      </c>
      <c r="V874" s="11">
        <f>IF(AND(COUNTRY_INFO!J874&gt;1,COUNTRY_INFO!J874&lt;4),IF(COUNTRY_INFO!F874&gt;MAX('MDA1'!K874,'MDA2'!K874,'T1'!M874,MAX(T3_R1!L874,T3_R2!L874)),MAX('MDA1'!K874,'MDA2'!K874,'T1'!M874,MAX(T3_R1!L874,T3_R2!L874)),COUNTRY_INFO!F874),0)</f>
        <v>0</v>
      </c>
      <c r="W874" s="217">
        <f>IF(AND(COUNTRY_INFO!J874&gt;1,COUNTRY_INFO!J874&lt;4), IF(V874/COUNTRY_INFO!F874*100&lt;&gt;0, IF(V874/COUNTRY_INFO!F874*100&gt;100,100,V874/COUNTRY_INFO!F874*100), "-"),0)</f>
        <v>0</v>
      </c>
      <c r="X874" s="11">
        <f t="shared" si="96"/>
        <v>0</v>
      </c>
      <c r="Y874" s="73">
        <f>IF(AND(COUNTRY_INFO!J874&gt;1,COUNTRY_INFO!J874&lt;4), IF(S874/P874*100&lt;&gt;0, IF(X874/P874*100&gt;100,100,X874/P874*100), "-"),0)</f>
        <v>0</v>
      </c>
      <c r="Z874" s="67">
        <f>COUNTRY_INFO!O874</f>
        <v>16619.79</v>
      </c>
      <c r="AA874" s="61"/>
      <c r="AB874" s="61"/>
      <c r="AC874" s="11">
        <f>MAX('T1'!L874,'T2'!J874)+MAX('T1'!M874,'T2'!K874)+MAX('T1'!N874,'T2'!L874)</f>
        <v>0</v>
      </c>
      <c r="AD874" s="11">
        <f>IF(COUNTRY_INFO!K874=1,IF(COUNTRY_INFO!F874*0.33&gt;MAX('T1'!M874,'T2'!K874),MAX('T1'!M874,'T2'!K874),COUNTRY_INFO!F874*0.33),IF(COUNTRY_INFO!K874=2,IF(COUNTRY_INFO!F874*0.5&gt;MAX('T1'!M874,'T2'!K874),MAX('T1'!M874,'T2'!K874),COUNTRY_INFO!F874*0.5),IF(COUNTRY_INFO!K874=3,IF(COUNTRY_INFO!F874&gt;MAX('T1'!M874,'T2'!K874),MAX('T1'!M874,'T2'!K874),COUNTRY_INFO!F874),0)))</f>
        <v>0</v>
      </c>
      <c r="AE874" s="217">
        <f>IF(AND(COUNTRY_INFO!K874&gt;0,COUNTRY_INFO!K874&lt;4),IF(Z874&gt;0,IF(COUNTRY_INFO!K874=1, AD874/(COUNTRY_INFO!F874*0.33)*100, IF(COUNTRY_INFO!K874=2, AD874/(COUNTRY_INFO!F874*0.5)*100, IF(COUNTRY_INFO!K874=3, AD874/COUNTRY_INFO!F874*100))),"-"),0)</f>
        <v>0</v>
      </c>
      <c r="AF874" s="11">
        <f>IF(COUNTRY_INFO!K874=2,IF(COUNTRY_INFO!G874*0.2&gt;MAX('T1'!N874,'T2'!L874),MAX('T1'!N874,'T2'!L874),COUNTRY_INFO!G874*0.2),IF(COUNTRY_INFO!K874=3,IF(COUNTRY_INFO!G874&gt;MAX('T1'!N874,'T2'!L874),MAX('T1'!N874,'T2'!L874),COUNTRY_INFO!G874),0))</f>
        <v>0</v>
      </c>
      <c r="AG874" s="217">
        <f>IF(AND(COUNTRY_INFO!K874&gt;0,COUNTRY_INFO!K874&lt;4),IF(Z874&gt;0,IF(COUNTRY_INFO!K874=1, 0, IF(COUNTRY_INFO!K874=2, AF874/(COUNTRY_INFO!G874*0.2)*100, IF(COUNTRY_INFO!K874=3, AF874/COUNTRY_INFO!G874*100))),"-"),0)</f>
        <v>0</v>
      </c>
      <c r="AH874" s="11">
        <f t="shared" si="97"/>
        <v>0</v>
      </c>
      <c r="AI874" s="73" t="str">
        <f>IF(AND(COUNTRY_INFO!K874&gt;0,COUNTRY_INFO!K874&lt;4), IF(AC874/Z874*100&lt;&gt;0, IF(AH874/Z874*100&gt;100,100,AH874/Z874*100), "-"),0)</f>
        <v>-</v>
      </c>
      <c r="AJ874" s="261"/>
      <c r="AK874" s="260">
        <f>IF(AND(D874&lt;&gt;0, D874&lt;&gt;"Unknown",D874&lt;&gt;"Stopped",D874&lt;&gt;"Not required"),D874/COUNTRY_INFO!D874, 0)</f>
        <v>0</v>
      </c>
      <c r="AL874" s="260">
        <f>IF(AND(J874&lt;&gt;0,J874&lt;&gt;"Unknown",J874&lt;&gt;"Stopped",J874&lt;&gt;"Not required"),J874/COUNTRY_INFO!D874, 0)</f>
        <v>0</v>
      </c>
      <c r="AM874" s="260">
        <f>IF(AND(P874&lt;&gt;0,P874&lt;&gt;"Unknown",P874&lt;&gt;"Not required"),P874/(COUNTRY_INFO!E874+COUNTRY_INFO!F874), 0)</f>
        <v>0</v>
      </c>
      <c r="AN874" s="260">
        <f>IF(AND(Z874&lt;&gt;0,Z874&lt;&gt;"Unknown",Z874&lt;&gt;"Not required"),IF(COUNTRY_INFO!K874=1,1,IF(COUNTRY_INFO!K874=2,0.5*COUNTRY_INFO!F874/(0.5*COUNTRY_INFO!F874+0.2*COUNTRY_INFO!G874),IF(COUNTRY_INFO!K874=3,COUNTRY_INFO!F874/(COUNTRY_INFO!F874+COUNTRY_INFO!G874)))),0)</f>
        <v>1</v>
      </c>
      <c r="AO874" s="260">
        <f>IF(AND(Z874&lt;&gt;0,Z874&lt;&gt;"Unknown",Z874&lt;&gt;"Not required"),IF(COUNTRY_INFO!K874=1,0,IF(COUNTRY_INFO!K874=2,0.2*COUNTRY_INFO!G874/(0.5*COUNTRY_INFO!F874+0.2*COUNTRY_INFO!G874),IF(COUNTRY_INFO!K874=3,COUNTRY_INFO!G874/(COUNTRY_INFO!F874+COUNTRY_INFO!G874)))),0)</f>
        <v>0</v>
      </c>
      <c r="AP874" s="259">
        <f>MAX(COUNTRY_INFO!D874*AK874*PROFILE!$G$7,COUNTRY_INFO!D874*AL874*PROFILE!$G$7)</f>
        <v>0</v>
      </c>
      <c r="AQ874" s="259">
        <f>MAX(COUNTRY_INFO!D874*AK874*PROFILE!$G$8,COUNTRY_INFO!D874*AL874*PROFILE!$G$8,COUNTRY_INFO!D874*AM874*PROFILE!$G$8)</f>
        <v>0</v>
      </c>
      <c r="AR874" s="259">
        <f>MAX(COUNTRY_INFO!D874*AK874*PROFILE!$G$9,COUNTRY_INFO!D874*AL874*PROFILE!$G$9,COUNTRY_INFO!D874*AM874*PROFILE!$G$9,IF(AND(DISTRICT!Z874&lt;&gt;"Unknown",Z874&lt;&gt;"Not required"),COUNTRY_INFO!O874*DISTRICT!AN874,0))</f>
        <v>16619.79</v>
      </c>
      <c r="AS874" s="259">
        <f>MAX(COUNTRY_INFO!D874*AK874*PROFILE!$G$10,COUNTRY_INFO!D874*AL874*PROFILE!$G$10,IF(AND(DISTRICT!Z874&lt;&gt;"Unknown",Z874&lt;&gt;"Not required"),COUNTRY_INFO!O874*DISTRICT!AO874,0))</f>
        <v>0</v>
      </c>
      <c r="AT874" s="259">
        <f t="shared" si="98"/>
        <v>16619.79</v>
      </c>
      <c r="AU874" s="258">
        <f t="shared" si="93"/>
        <v>0</v>
      </c>
      <c r="AV874" s="259">
        <f>MAX('MDA2'!J874,'T1'!L874,'T2'!J874,T3_R1!K874,T3_R2!K874)</f>
        <v>0</v>
      </c>
      <c r="AW874" s="259">
        <f>MAX('MDA1'!K874,'MDA2'!K874,'MDA3'!I874,'MDA3'!L874,'T1'!M874,'T2'!K874,T3_R1!L874,T3_R2!L874)</f>
        <v>0</v>
      </c>
      <c r="AX874" s="259">
        <f>MAX('MDA1'!L874,'MDA2'!L874,'MDA3'!J874,'MDA3'!M874,'T1'!N874,'T2'!L874,T3_R1!M874,T3_R2!M874)</f>
        <v>0</v>
      </c>
      <c r="AY874" s="259">
        <f t="shared" si="99"/>
        <v>0</v>
      </c>
      <c r="AZ874" s="259">
        <f>MAX('MDA2'!J874,T874)</f>
        <v>0</v>
      </c>
      <c r="BA874" s="259">
        <f>MAX('MDA1'!K874,'MDA2'!K874,'MDA3'!I874,'MDA3'!L874,V874,AD874)</f>
        <v>0</v>
      </c>
      <c r="BB874" s="259">
        <f>MAX('MDA1'!L874,'MDA2'!L874,'MDA3'!J874,'MDA3'!M874,AF874)</f>
        <v>0</v>
      </c>
      <c r="BC874" s="259">
        <f t="shared" si="94"/>
        <v>0</v>
      </c>
      <c r="BD874" s="260">
        <f t="shared" si="95"/>
        <v>0</v>
      </c>
    </row>
    <row r="875" spans="1:56" x14ac:dyDescent="0.2">
      <c r="A875" s="10" t="str">
        <f>IF(COUNTRY_INFO!A875=0," ",COUNTRY_INFO!A875)</f>
        <v>Ethiopia</v>
      </c>
      <c r="B875" s="10" t="str">
        <f>IF(COUNTRY_INFO!B875=0," ",COUNTRY_INFO!B875)</f>
        <v>TigrayEastern Tigray</v>
      </c>
      <c r="C875" s="87" t="str">
        <f>IF(COUNTRY_INFO!C875=0," ",COUNTRY_INFO!C875)</f>
        <v>Wukro Town</v>
      </c>
      <c r="D875" s="67">
        <f>COUNTRY_INFO!L875</f>
        <v>0</v>
      </c>
      <c r="E875" s="61"/>
      <c r="F875" s="61"/>
      <c r="G875" s="11">
        <f>MAX('MDA1'!M875,'MDA2'!M875)</f>
        <v>0</v>
      </c>
      <c r="H875" s="11">
        <f>IF(AND(COUNTRY_INFO!H875&gt;0,COUNTRY_INFO!H875&lt;4),IF(D875&gt;MAX('MDA1'!M875,'MDA2'!M875),MAX('MDA1'!M875,'MDA2'!M875),D875),0)</f>
        <v>0</v>
      </c>
      <c r="I875" s="73">
        <f>IF(AND(COUNTRY_INFO!H875&gt;0,COUNTRY_INFO!H875&lt;4), IF(G875/D875*100&lt;&gt;0, IF(G875/D875*100&gt;100,100,G875/D875*100), "-"),0)</f>
        <v>0</v>
      </c>
      <c r="J875" s="67">
        <f>COUNTRY_INFO!M875</f>
        <v>0</v>
      </c>
      <c r="K875" s="61"/>
      <c r="L875" s="61"/>
      <c r="M875" s="11">
        <f>MAX('MDA1'!M875,MAX('MDA3'!I875,'MDA3'!L875)+MAX('MDA3'!J875,'MDA3'!M875))</f>
        <v>0</v>
      </c>
      <c r="N875" s="11">
        <f>IF(AND(COUNTRY_INFO!I875&gt;0,COUNTRY_INFO!I875&lt;4),IF(J875&gt;MAX('MDA1'!M875,MAX('MDA3'!I875,'MDA3'!L875)+MAX('MDA3'!J875,'MDA3'!M875)),MAX('MDA1'!M875,MAX('MDA3'!I875,'MDA3'!L875)+MAX('MDA3'!J875,'MDA3'!M875)),J875),0)</f>
        <v>0</v>
      </c>
      <c r="O875" s="73">
        <f>IF(AND(COUNTRY_INFO!I875&gt;0,COUNTRY_INFO!I875&lt;4), IF(M875/J875*100&lt;&gt;0, IF(M875/J875*100&gt;100,100,M875/J875*100), "-"),0)</f>
        <v>0</v>
      </c>
      <c r="P875" s="67">
        <f>COUNTRY_INFO!N875</f>
        <v>0</v>
      </c>
      <c r="Q875" s="61"/>
      <c r="R875" s="61"/>
      <c r="S875" s="11">
        <f>SUM(MAX('MDA2'!J875, 'T1'!L875, MAX(T3_R1!K875, T3_R2!K875)), MAX('MDA1'!K875, 'MDA2'!K875, 'T1'!M875, MAX(T3_R1!L875, T3_R2!L875)), MAX('MDA1'!L875, 'MDA2'!L875, 'T1'!N875, MAX(T3_R1!M875, T3_R2!M875)))</f>
        <v>0</v>
      </c>
      <c r="T875" s="11">
        <f>IF(AND(COUNTRY_INFO!J875&gt;1,COUNTRY_INFO!J875&lt;4),IF(COUNTRY_INFO!E875&gt;MAX('MDA2'!J875,'T1'!L875,MAX(T3_R1!K875,T3_R2!K875)),MAX('MDA2'!J875,'T1'!L875,MAX(T3_R1!K875,T3_R2!K875)),COUNTRY_INFO!E875),0)</f>
        <v>0</v>
      </c>
      <c r="U875" s="217">
        <f>IF(AND(COUNTRY_INFO!J875&gt;1,COUNTRY_INFO!J875&lt;4), IF(T875/COUNTRY_INFO!E875*100&lt;&gt;0, IF(T875/COUNTRY_INFO!E875*100&gt;100,100,T875/COUNTRY_INFO!E875*100), "-"),0)</f>
        <v>0</v>
      </c>
      <c r="V875" s="11">
        <f>IF(AND(COUNTRY_INFO!J875&gt;1,COUNTRY_INFO!J875&lt;4),IF(COUNTRY_INFO!F875&gt;MAX('MDA1'!K875,'MDA2'!K875,'T1'!M875,MAX(T3_R1!L875,T3_R2!L875)),MAX('MDA1'!K875,'MDA2'!K875,'T1'!M875,MAX(T3_R1!L875,T3_R2!L875)),COUNTRY_INFO!F875),0)</f>
        <v>0</v>
      </c>
      <c r="W875" s="217">
        <f>IF(AND(COUNTRY_INFO!J875&gt;1,COUNTRY_INFO!J875&lt;4), IF(V875/COUNTRY_INFO!F875*100&lt;&gt;0, IF(V875/COUNTRY_INFO!F875*100&gt;100,100,V875/COUNTRY_INFO!F875*100), "-"),0)</f>
        <v>0</v>
      </c>
      <c r="X875" s="11">
        <f t="shared" si="96"/>
        <v>0</v>
      </c>
      <c r="Y875" s="73">
        <f>IF(AND(COUNTRY_INFO!J875&gt;1,COUNTRY_INFO!J875&lt;4), IF(S875/P875*100&lt;&gt;0, IF(X875/P875*100&gt;100,100,X875/P875*100), "-"),0)</f>
        <v>0</v>
      </c>
      <c r="Z875" s="67">
        <f>COUNTRY_INFO!O875</f>
        <v>3711.1800000000003</v>
      </c>
      <c r="AA875" s="61"/>
      <c r="AB875" s="61"/>
      <c r="AC875" s="11">
        <f>MAX('T1'!L875,'T2'!J875)+MAX('T1'!M875,'T2'!K875)+MAX('T1'!N875,'T2'!L875)</f>
        <v>0</v>
      </c>
      <c r="AD875" s="11">
        <f>IF(COUNTRY_INFO!K875=1,IF(COUNTRY_INFO!F875*0.33&gt;MAX('T1'!M875,'T2'!K875),MAX('T1'!M875,'T2'!K875),COUNTRY_INFO!F875*0.33),IF(COUNTRY_INFO!K875=2,IF(COUNTRY_INFO!F875*0.5&gt;MAX('T1'!M875,'T2'!K875),MAX('T1'!M875,'T2'!K875),COUNTRY_INFO!F875*0.5),IF(COUNTRY_INFO!K875=3,IF(COUNTRY_INFO!F875&gt;MAX('T1'!M875,'T2'!K875),MAX('T1'!M875,'T2'!K875),COUNTRY_INFO!F875),0)))</f>
        <v>0</v>
      </c>
      <c r="AE875" s="217">
        <f>IF(AND(COUNTRY_INFO!K875&gt;0,COUNTRY_INFO!K875&lt;4),IF(Z875&gt;0,IF(COUNTRY_INFO!K875=1, AD875/(COUNTRY_INFO!F875*0.33)*100, IF(COUNTRY_INFO!K875=2, AD875/(COUNTRY_INFO!F875*0.5)*100, IF(COUNTRY_INFO!K875=3, AD875/COUNTRY_INFO!F875*100))),"-"),0)</f>
        <v>0</v>
      </c>
      <c r="AF875" s="11">
        <f>IF(COUNTRY_INFO!K875=2,IF(COUNTRY_INFO!G875*0.2&gt;MAX('T1'!N875,'T2'!L875),MAX('T1'!N875,'T2'!L875),COUNTRY_INFO!G875*0.2),IF(COUNTRY_INFO!K875=3,IF(COUNTRY_INFO!G875&gt;MAX('T1'!N875,'T2'!L875),MAX('T1'!N875,'T2'!L875),COUNTRY_INFO!G875),0))</f>
        <v>0</v>
      </c>
      <c r="AG875" s="217">
        <f>IF(AND(COUNTRY_INFO!K875&gt;0,COUNTRY_INFO!K875&lt;4),IF(Z875&gt;0,IF(COUNTRY_INFO!K875=1, 0, IF(COUNTRY_INFO!K875=2, AF875/(COUNTRY_INFO!G875*0.2)*100, IF(COUNTRY_INFO!K875=3, AF875/COUNTRY_INFO!G875*100))),"-"),0)</f>
        <v>0</v>
      </c>
      <c r="AH875" s="11">
        <f t="shared" si="97"/>
        <v>0</v>
      </c>
      <c r="AI875" s="73" t="str">
        <f>IF(AND(COUNTRY_INFO!K875&gt;0,COUNTRY_INFO!K875&lt;4), IF(AC875/Z875*100&lt;&gt;0, IF(AH875/Z875*100&gt;100,100,AH875/Z875*100), "-"),0)</f>
        <v>-</v>
      </c>
      <c r="AJ875" s="261"/>
      <c r="AK875" s="260">
        <f>IF(AND(D875&lt;&gt;0, D875&lt;&gt;"Unknown",D875&lt;&gt;"Stopped",D875&lt;&gt;"Not required"),D875/COUNTRY_INFO!D875, 0)</f>
        <v>0</v>
      </c>
      <c r="AL875" s="260">
        <f>IF(AND(J875&lt;&gt;0,J875&lt;&gt;"Unknown",J875&lt;&gt;"Stopped",J875&lt;&gt;"Not required"),J875/COUNTRY_INFO!D875, 0)</f>
        <v>0</v>
      </c>
      <c r="AM875" s="260">
        <f>IF(AND(P875&lt;&gt;0,P875&lt;&gt;"Unknown",P875&lt;&gt;"Not required"),P875/(COUNTRY_INFO!E875+COUNTRY_INFO!F875), 0)</f>
        <v>0</v>
      </c>
      <c r="AN875" s="260">
        <f>IF(AND(Z875&lt;&gt;0,Z875&lt;&gt;"Unknown",Z875&lt;&gt;"Not required"),IF(COUNTRY_INFO!K875=1,1,IF(COUNTRY_INFO!K875=2,0.5*COUNTRY_INFO!F875/(0.5*COUNTRY_INFO!F875+0.2*COUNTRY_INFO!G875),IF(COUNTRY_INFO!K875=3,COUNTRY_INFO!F875/(COUNTRY_INFO!F875+COUNTRY_INFO!G875)))),0)</f>
        <v>1</v>
      </c>
      <c r="AO875" s="260">
        <f>IF(AND(Z875&lt;&gt;0,Z875&lt;&gt;"Unknown",Z875&lt;&gt;"Not required"),IF(COUNTRY_INFO!K875=1,0,IF(COUNTRY_INFO!K875=2,0.2*COUNTRY_INFO!G875/(0.5*COUNTRY_INFO!F875+0.2*COUNTRY_INFO!G875),IF(COUNTRY_INFO!K875=3,COUNTRY_INFO!G875/(COUNTRY_INFO!F875+COUNTRY_INFO!G875)))),0)</f>
        <v>0</v>
      </c>
      <c r="AP875" s="259">
        <f>MAX(COUNTRY_INFO!D875*AK875*PROFILE!$G$7,COUNTRY_INFO!D875*AL875*PROFILE!$G$7)</f>
        <v>0</v>
      </c>
      <c r="AQ875" s="259">
        <f>MAX(COUNTRY_INFO!D875*AK875*PROFILE!$G$8,COUNTRY_INFO!D875*AL875*PROFILE!$G$8,COUNTRY_INFO!D875*AM875*PROFILE!$G$8)</f>
        <v>0</v>
      </c>
      <c r="AR875" s="259">
        <f>MAX(COUNTRY_INFO!D875*AK875*PROFILE!$G$9,COUNTRY_INFO!D875*AL875*PROFILE!$G$9,COUNTRY_INFO!D875*AM875*PROFILE!$G$9,IF(AND(DISTRICT!Z875&lt;&gt;"Unknown",Z875&lt;&gt;"Not required"),COUNTRY_INFO!O875*DISTRICT!AN875,0))</f>
        <v>3711.1800000000003</v>
      </c>
      <c r="AS875" s="259">
        <f>MAX(COUNTRY_INFO!D875*AK875*PROFILE!$G$10,COUNTRY_INFO!D875*AL875*PROFILE!$G$10,IF(AND(DISTRICT!Z875&lt;&gt;"Unknown",Z875&lt;&gt;"Not required"),COUNTRY_INFO!O875*DISTRICT!AO875,0))</f>
        <v>0</v>
      </c>
      <c r="AT875" s="259">
        <f t="shared" si="98"/>
        <v>3711.1800000000003</v>
      </c>
      <c r="AU875" s="258">
        <f t="shared" si="93"/>
        <v>0</v>
      </c>
      <c r="AV875" s="259">
        <f>MAX('MDA2'!J875,'T1'!L875,'T2'!J875,T3_R1!K875,T3_R2!K875)</f>
        <v>0</v>
      </c>
      <c r="AW875" s="259">
        <f>MAX('MDA1'!K875,'MDA2'!K875,'MDA3'!I875,'MDA3'!L875,'T1'!M875,'T2'!K875,T3_R1!L875,T3_R2!L875)</f>
        <v>0</v>
      </c>
      <c r="AX875" s="259">
        <f>MAX('MDA1'!L875,'MDA2'!L875,'MDA3'!J875,'MDA3'!M875,'T1'!N875,'T2'!L875,T3_R1!M875,T3_R2!M875)</f>
        <v>0</v>
      </c>
      <c r="AY875" s="259">
        <f t="shared" si="99"/>
        <v>0</v>
      </c>
      <c r="AZ875" s="259">
        <f>MAX('MDA2'!J875,T875)</f>
        <v>0</v>
      </c>
      <c r="BA875" s="259">
        <f>MAX('MDA1'!K875,'MDA2'!K875,'MDA3'!I875,'MDA3'!L875,V875,AD875)</f>
        <v>0</v>
      </c>
      <c r="BB875" s="259">
        <f>MAX('MDA1'!L875,'MDA2'!L875,'MDA3'!J875,'MDA3'!M875,AF875)</f>
        <v>0</v>
      </c>
      <c r="BC875" s="259">
        <f t="shared" si="94"/>
        <v>0</v>
      </c>
      <c r="BD875" s="260">
        <f t="shared" si="95"/>
        <v>0</v>
      </c>
    </row>
    <row r="876" spans="1:56" x14ac:dyDescent="0.2">
      <c r="A876" s="10" t="str">
        <f>IF(COUNTRY_INFO!A876=0," ",COUNTRY_INFO!A876)</f>
        <v>Ethiopia</v>
      </c>
      <c r="B876" s="10" t="str">
        <f>IF(COUNTRY_INFO!B876=0," ",COUNTRY_INFO!B876)</f>
        <v>TigrayMekele</v>
      </c>
      <c r="C876" s="87" t="str">
        <f>IF(COUNTRY_INFO!C876=0," ",COUNTRY_INFO!C876)</f>
        <v>Adihaki</v>
      </c>
      <c r="D876" s="67">
        <f>COUNTRY_INFO!L876</f>
        <v>0</v>
      </c>
      <c r="E876" s="61"/>
      <c r="F876" s="61"/>
      <c r="G876" s="11">
        <f>MAX('MDA1'!M876,'MDA2'!M876)</f>
        <v>0</v>
      </c>
      <c r="H876" s="11">
        <f>IF(AND(COUNTRY_INFO!H876&gt;0,COUNTRY_INFO!H876&lt;4),IF(D876&gt;MAX('MDA1'!M876,'MDA2'!M876),MAX('MDA1'!M876,'MDA2'!M876),D876),0)</f>
        <v>0</v>
      </c>
      <c r="I876" s="73">
        <f>IF(AND(COUNTRY_INFO!H876&gt;0,COUNTRY_INFO!H876&lt;4), IF(G876/D876*100&lt;&gt;0, IF(G876/D876*100&gt;100,100,G876/D876*100), "-"),0)</f>
        <v>0</v>
      </c>
      <c r="J876" s="67">
        <f>COUNTRY_INFO!M876</f>
        <v>0</v>
      </c>
      <c r="K876" s="61"/>
      <c r="L876" s="61"/>
      <c r="M876" s="11">
        <f>MAX('MDA1'!M876,MAX('MDA3'!I876,'MDA3'!L876)+MAX('MDA3'!J876,'MDA3'!M876))</f>
        <v>0</v>
      </c>
      <c r="N876" s="11">
        <f>IF(AND(COUNTRY_INFO!I876&gt;0,COUNTRY_INFO!I876&lt;4),IF(J876&gt;MAX('MDA1'!M876,MAX('MDA3'!I876,'MDA3'!L876)+MAX('MDA3'!J876,'MDA3'!M876)),MAX('MDA1'!M876,MAX('MDA3'!I876,'MDA3'!L876)+MAX('MDA3'!J876,'MDA3'!M876)),J876),0)</f>
        <v>0</v>
      </c>
      <c r="O876" s="73">
        <f>IF(AND(COUNTRY_INFO!I876&gt;0,COUNTRY_INFO!I876&lt;4), IF(M876/J876*100&lt;&gt;0, IF(M876/J876*100&gt;100,100,M876/J876*100), "-"),0)</f>
        <v>0</v>
      </c>
      <c r="P876" s="67">
        <f>COUNTRY_INFO!N876</f>
        <v>0</v>
      </c>
      <c r="Q876" s="61"/>
      <c r="R876" s="61"/>
      <c r="S876" s="11">
        <f>SUM(MAX('MDA2'!J876, 'T1'!L876, MAX(T3_R1!K876, T3_R2!K876)), MAX('MDA1'!K876, 'MDA2'!K876, 'T1'!M876, MAX(T3_R1!L876, T3_R2!L876)), MAX('MDA1'!L876, 'MDA2'!L876, 'T1'!N876, MAX(T3_R1!M876, T3_R2!M876)))</f>
        <v>0</v>
      </c>
      <c r="T876" s="11">
        <f>IF(AND(COUNTRY_INFO!J876&gt;1,COUNTRY_INFO!J876&lt;4),IF(COUNTRY_INFO!E876&gt;MAX('MDA2'!J876,'T1'!L876,MAX(T3_R1!K876,T3_R2!K876)),MAX('MDA2'!J876,'T1'!L876,MAX(T3_R1!K876,T3_R2!K876)),COUNTRY_INFO!E876),0)</f>
        <v>0</v>
      </c>
      <c r="U876" s="217">
        <f>IF(AND(COUNTRY_INFO!J876&gt;1,COUNTRY_INFO!J876&lt;4), IF(T876/COUNTRY_INFO!E876*100&lt;&gt;0, IF(T876/COUNTRY_INFO!E876*100&gt;100,100,T876/COUNTRY_INFO!E876*100), "-"),0)</f>
        <v>0</v>
      </c>
      <c r="V876" s="11">
        <f>IF(AND(COUNTRY_INFO!J876&gt;1,COUNTRY_INFO!J876&lt;4),IF(COUNTRY_INFO!F876&gt;MAX('MDA1'!K876,'MDA2'!K876,'T1'!M876,MAX(T3_R1!L876,T3_R2!L876)),MAX('MDA1'!K876,'MDA2'!K876,'T1'!M876,MAX(T3_R1!L876,T3_R2!L876)),COUNTRY_INFO!F876),0)</f>
        <v>0</v>
      </c>
      <c r="W876" s="217">
        <f>IF(AND(COUNTRY_INFO!J876&gt;1,COUNTRY_INFO!J876&lt;4), IF(V876/COUNTRY_INFO!F876*100&lt;&gt;0, IF(V876/COUNTRY_INFO!F876*100&gt;100,100,V876/COUNTRY_INFO!F876*100), "-"),0)</f>
        <v>0</v>
      </c>
      <c r="X876" s="11">
        <f t="shared" si="96"/>
        <v>0</v>
      </c>
      <c r="Y876" s="73">
        <f>IF(AND(COUNTRY_INFO!J876&gt;1,COUNTRY_INFO!J876&lt;4), IF(S876/P876*100&lt;&gt;0, IF(X876/P876*100&gt;100,100,X876/P876*100), "-"),0)</f>
        <v>0</v>
      </c>
      <c r="Z876" s="67">
        <f>COUNTRY_INFO!O876</f>
        <v>539.55000000000007</v>
      </c>
      <c r="AA876" s="61"/>
      <c r="AB876" s="61"/>
      <c r="AC876" s="11">
        <f>MAX('T1'!L876,'T2'!J876)+MAX('T1'!M876,'T2'!K876)+MAX('T1'!N876,'T2'!L876)</f>
        <v>0</v>
      </c>
      <c r="AD876" s="11">
        <f>IF(COUNTRY_INFO!K876=1,IF(COUNTRY_INFO!F876*0.33&gt;MAX('T1'!M876,'T2'!K876),MAX('T1'!M876,'T2'!K876),COUNTRY_INFO!F876*0.33),IF(COUNTRY_INFO!K876=2,IF(COUNTRY_INFO!F876*0.5&gt;MAX('T1'!M876,'T2'!K876),MAX('T1'!M876,'T2'!K876),COUNTRY_INFO!F876*0.5),IF(COUNTRY_INFO!K876=3,IF(COUNTRY_INFO!F876&gt;MAX('T1'!M876,'T2'!K876),MAX('T1'!M876,'T2'!K876),COUNTRY_INFO!F876),0)))</f>
        <v>0</v>
      </c>
      <c r="AE876" s="217">
        <f>IF(AND(COUNTRY_INFO!K876&gt;0,COUNTRY_INFO!K876&lt;4),IF(Z876&gt;0,IF(COUNTRY_INFO!K876=1, AD876/(COUNTRY_INFO!F876*0.33)*100, IF(COUNTRY_INFO!K876=2, AD876/(COUNTRY_INFO!F876*0.5)*100, IF(COUNTRY_INFO!K876=3, AD876/COUNTRY_INFO!F876*100))),"-"),0)</f>
        <v>0</v>
      </c>
      <c r="AF876" s="11">
        <f>IF(COUNTRY_INFO!K876=2,IF(COUNTRY_INFO!G876*0.2&gt;MAX('T1'!N876,'T2'!L876),MAX('T1'!N876,'T2'!L876),COUNTRY_INFO!G876*0.2),IF(COUNTRY_INFO!K876=3,IF(COUNTRY_INFO!G876&gt;MAX('T1'!N876,'T2'!L876),MAX('T1'!N876,'T2'!L876),COUNTRY_INFO!G876),0))</f>
        <v>0</v>
      </c>
      <c r="AG876" s="217">
        <f>IF(AND(COUNTRY_INFO!K876&gt;0,COUNTRY_INFO!K876&lt;4),IF(Z876&gt;0,IF(COUNTRY_INFO!K876=1, 0, IF(COUNTRY_INFO!K876=2, AF876/(COUNTRY_INFO!G876*0.2)*100, IF(COUNTRY_INFO!K876=3, AF876/COUNTRY_INFO!G876*100))),"-"),0)</f>
        <v>0</v>
      </c>
      <c r="AH876" s="11">
        <f t="shared" si="97"/>
        <v>0</v>
      </c>
      <c r="AI876" s="73" t="str">
        <f>IF(AND(COUNTRY_INFO!K876&gt;0,COUNTRY_INFO!K876&lt;4), IF(AC876/Z876*100&lt;&gt;0, IF(AH876/Z876*100&gt;100,100,AH876/Z876*100), "-"),0)</f>
        <v>-</v>
      </c>
      <c r="AJ876" s="261"/>
      <c r="AK876" s="260">
        <f>IF(AND(D876&lt;&gt;0, D876&lt;&gt;"Unknown",D876&lt;&gt;"Stopped",D876&lt;&gt;"Not required"),D876/COUNTRY_INFO!D876, 0)</f>
        <v>0</v>
      </c>
      <c r="AL876" s="260">
        <f>IF(AND(J876&lt;&gt;0,J876&lt;&gt;"Unknown",J876&lt;&gt;"Stopped",J876&lt;&gt;"Not required"),J876/COUNTRY_INFO!D876, 0)</f>
        <v>0</v>
      </c>
      <c r="AM876" s="260">
        <f>IF(AND(P876&lt;&gt;0,P876&lt;&gt;"Unknown",P876&lt;&gt;"Not required"),P876/(COUNTRY_INFO!E876+COUNTRY_INFO!F876), 0)</f>
        <v>0</v>
      </c>
      <c r="AN876" s="260">
        <f>IF(AND(Z876&lt;&gt;0,Z876&lt;&gt;"Unknown",Z876&lt;&gt;"Not required"),IF(COUNTRY_INFO!K876=1,1,IF(COUNTRY_INFO!K876=2,0.5*COUNTRY_INFO!F876/(0.5*COUNTRY_INFO!F876+0.2*COUNTRY_INFO!G876),IF(COUNTRY_INFO!K876=3,COUNTRY_INFO!F876/(COUNTRY_INFO!F876+COUNTRY_INFO!G876)))),0)</f>
        <v>1</v>
      </c>
      <c r="AO876" s="260">
        <f>IF(AND(Z876&lt;&gt;0,Z876&lt;&gt;"Unknown",Z876&lt;&gt;"Not required"),IF(COUNTRY_INFO!K876=1,0,IF(COUNTRY_INFO!K876=2,0.2*COUNTRY_INFO!G876/(0.5*COUNTRY_INFO!F876+0.2*COUNTRY_INFO!G876),IF(COUNTRY_INFO!K876=3,COUNTRY_INFO!G876/(COUNTRY_INFO!F876+COUNTRY_INFO!G876)))),0)</f>
        <v>0</v>
      </c>
      <c r="AP876" s="259">
        <f>MAX(COUNTRY_INFO!D876*AK876*PROFILE!$G$7,COUNTRY_INFO!D876*AL876*PROFILE!$G$7)</f>
        <v>0</v>
      </c>
      <c r="AQ876" s="259">
        <f>MAX(COUNTRY_INFO!D876*AK876*PROFILE!$G$8,COUNTRY_INFO!D876*AL876*PROFILE!$G$8,COUNTRY_INFO!D876*AM876*PROFILE!$G$8)</f>
        <v>0</v>
      </c>
      <c r="AR876" s="259">
        <f>MAX(COUNTRY_INFO!D876*AK876*PROFILE!$G$9,COUNTRY_INFO!D876*AL876*PROFILE!$G$9,COUNTRY_INFO!D876*AM876*PROFILE!$G$9,IF(AND(DISTRICT!Z876&lt;&gt;"Unknown",Z876&lt;&gt;"Not required"),COUNTRY_INFO!O876*DISTRICT!AN876,0))</f>
        <v>539.55000000000007</v>
      </c>
      <c r="AS876" s="259">
        <f>MAX(COUNTRY_INFO!D876*AK876*PROFILE!$G$10,COUNTRY_INFO!D876*AL876*PROFILE!$G$10,IF(AND(DISTRICT!Z876&lt;&gt;"Unknown",Z876&lt;&gt;"Not required"),COUNTRY_INFO!O876*DISTRICT!AO876,0))</f>
        <v>0</v>
      </c>
      <c r="AT876" s="259">
        <f t="shared" si="98"/>
        <v>539.55000000000007</v>
      </c>
      <c r="AU876" s="258">
        <f t="shared" si="93"/>
        <v>0</v>
      </c>
      <c r="AV876" s="259">
        <f>MAX('MDA2'!J876,'T1'!L876,'T2'!J876,T3_R1!K876,T3_R2!K876)</f>
        <v>0</v>
      </c>
      <c r="AW876" s="259">
        <f>MAX('MDA1'!K876,'MDA2'!K876,'MDA3'!I876,'MDA3'!L876,'T1'!M876,'T2'!K876,T3_R1!L876,T3_R2!L876)</f>
        <v>0</v>
      </c>
      <c r="AX876" s="259">
        <f>MAX('MDA1'!L876,'MDA2'!L876,'MDA3'!J876,'MDA3'!M876,'T1'!N876,'T2'!L876,T3_R1!M876,T3_R2!M876)</f>
        <v>0</v>
      </c>
      <c r="AY876" s="259">
        <f t="shared" si="99"/>
        <v>0</v>
      </c>
      <c r="AZ876" s="259">
        <f>MAX('MDA2'!J876,T876)</f>
        <v>0</v>
      </c>
      <c r="BA876" s="259">
        <f>MAX('MDA1'!K876,'MDA2'!K876,'MDA3'!I876,'MDA3'!L876,V876,AD876)</f>
        <v>0</v>
      </c>
      <c r="BB876" s="259">
        <f>MAX('MDA1'!L876,'MDA2'!L876,'MDA3'!J876,'MDA3'!M876,AF876)</f>
        <v>0</v>
      </c>
      <c r="BC876" s="259">
        <f t="shared" si="94"/>
        <v>0</v>
      </c>
      <c r="BD876" s="260">
        <f t="shared" si="95"/>
        <v>0</v>
      </c>
    </row>
    <row r="877" spans="1:56" x14ac:dyDescent="0.2">
      <c r="A877" s="10" t="str">
        <f>IF(COUNTRY_INFO!A877=0," ",COUNTRY_INFO!A877)</f>
        <v>Ethiopia</v>
      </c>
      <c r="B877" s="10" t="str">
        <f>IF(COUNTRY_INFO!B877=0," ",COUNTRY_INFO!B877)</f>
        <v>TigrayMekele</v>
      </c>
      <c r="C877" s="87" t="str">
        <f>IF(COUNTRY_INFO!C877=0," ",COUNTRY_INFO!C877)</f>
        <v>Ayder</v>
      </c>
      <c r="D877" s="67">
        <f>COUNTRY_INFO!L877</f>
        <v>0</v>
      </c>
      <c r="E877" s="61"/>
      <c r="F877" s="61"/>
      <c r="G877" s="11">
        <f>MAX('MDA1'!M877,'MDA2'!M877)</f>
        <v>0</v>
      </c>
      <c r="H877" s="11">
        <f>IF(AND(COUNTRY_INFO!H877&gt;0,COUNTRY_INFO!H877&lt;4),IF(D877&gt;MAX('MDA1'!M877,'MDA2'!M877),MAX('MDA1'!M877,'MDA2'!M877),D877),0)</f>
        <v>0</v>
      </c>
      <c r="I877" s="73">
        <f>IF(AND(COUNTRY_INFO!H877&gt;0,COUNTRY_INFO!H877&lt;4), IF(G877/D877*100&lt;&gt;0, IF(G877/D877*100&gt;100,100,G877/D877*100), "-"),0)</f>
        <v>0</v>
      </c>
      <c r="J877" s="67">
        <f>COUNTRY_INFO!M877</f>
        <v>0</v>
      </c>
      <c r="K877" s="61"/>
      <c r="L877" s="61"/>
      <c r="M877" s="11">
        <f>MAX('MDA1'!M877,MAX('MDA3'!I877,'MDA3'!L877)+MAX('MDA3'!J877,'MDA3'!M877))</f>
        <v>0</v>
      </c>
      <c r="N877" s="11">
        <f>IF(AND(COUNTRY_INFO!I877&gt;0,COUNTRY_INFO!I877&lt;4),IF(J877&gt;MAX('MDA1'!M877,MAX('MDA3'!I877,'MDA3'!L877)+MAX('MDA3'!J877,'MDA3'!M877)),MAX('MDA1'!M877,MAX('MDA3'!I877,'MDA3'!L877)+MAX('MDA3'!J877,'MDA3'!M877)),J877),0)</f>
        <v>0</v>
      </c>
      <c r="O877" s="73">
        <f>IF(AND(COUNTRY_INFO!I877&gt;0,COUNTRY_INFO!I877&lt;4), IF(M877/J877*100&lt;&gt;0, IF(M877/J877*100&gt;100,100,M877/J877*100), "-"),0)</f>
        <v>0</v>
      </c>
      <c r="P877" s="67">
        <f>COUNTRY_INFO!N877</f>
        <v>0</v>
      </c>
      <c r="Q877" s="61"/>
      <c r="R877" s="61"/>
      <c r="S877" s="11">
        <f>SUM(MAX('MDA2'!J877, 'T1'!L877, MAX(T3_R1!K877, T3_R2!K877)), MAX('MDA1'!K877, 'MDA2'!K877, 'T1'!M877, MAX(T3_R1!L877, T3_R2!L877)), MAX('MDA1'!L877, 'MDA2'!L877, 'T1'!N877, MAX(T3_R1!M877, T3_R2!M877)))</f>
        <v>0</v>
      </c>
      <c r="T877" s="11">
        <f>IF(AND(COUNTRY_INFO!J877&gt;1,COUNTRY_INFO!J877&lt;4),IF(COUNTRY_INFO!E877&gt;MAX('MDA2'!J877,'T1'!L877,MAX(T3_R1!K877,T3_R2!K877)),MAX('MDA2'!J877,'T1'!L877,MAX(T3_R1!K877,T3_R2!K877)),COUNTRY_INFO!E877),0)</f>
        <v>0</v>
      </c>
      <c r="U877" s="217">
        <f>IF(AND(COUNTRY_INFO!J877&gt;1,COUNTRY_INFO!J877&lt;4), IF(T877/COUNTRY_INFO!E877*100&lt;&gt;0, IF(T877/COUNTRY_INFO!E877*100&gt;100,100,T877/COUNTRY_INFO!E877*100), "-"),0)</f>
        <v>0</v>
      </c>
      <c r="V877" s="11">
        <f>IF(AND(COUNTRY_INFO!J877&gt;1,COUNTRY_INFO!J877&lt;4),IF(COUNTRY_INFO!F877&gt;MAX('MDA1'!K877,'MDA2'!K877,'T1'!M877,MAX(T3_R1!L877,T3_R2!L877)),MAX('MDA1'!K877,'MDA2'!K877,'T1'!M877,MAX(T3_R1!L877,T3_R2!L877)),COUNTRY_INFO!F877),0)</f>
        <v>0</v>
      </c>
      <c r="W877" s="217">
        <f>IF(AND(COUNTRY_INFO!J877&gt;1,COUNTRY_INFO!J877&lt;4), IF(V877/COUNTRY_INFO!F877*100&lt;&gt;0, IF(V877/COUNTRY_INFO!F877*100&gt;100,100,V877/COUNTRY_INFO!F877*100), "-"),0)</f>
        <v>0</v>
      </c>
      <c r="X877" s="11">
        <f t="shared" si="96"/>
        <v>0</v>
      </c>
      <c r="Y877" s="73">
        <f>IF(AND(COUNTRY_INFO!J877&gt;1,COUNTRY_INFO!J877&lt;4), IF(S877/P877*100&lt;&gt;0, IF(X877/P877*100&gt;100,100,X877/P877*100), "-"),0)</f>
        <v>0</v>
      </c>
      <c r="Z877" s="67">
        <f>COUNTRY_INFO!O877</f>
        <v>556.05000000000007</v>
      </c>
      <c r="AA877" s="61"/>
      <c r="AB877" s="61"/>
      <c r="AC877" s="11">
        <f>MAX('T1'!L877,'T2'!J877)+MAX('T1'!M877,'T2'!K877)+MAX('T1'!N877,'T2'!L877)</f>
        <v>0</v>
      </c>
      <c r="AD877" s="11">
        <f>IF(COUNTRY_INFO!K877=1,IF(COUNTRY_INFO!F877*0.33&gt;MAX('T1'!M877,'T2'!K877),MAX('T1'!M877,'T2'!K877),COUNTRY_INFO!F877*0.33),IF(COUNTRY_INFO!K877=2,IF(COUNTRY_INFO!F877*0.5&gt;MAX('T1'!M877,'T2'!K877),MAX('T1'!M877,'T2'!K877),COUNTRY_INFO!F877*0.5),IF(COUNTRY_INFO!K877=3,IF(COUNTRY_INFO!F877&gt;MAX('T1'!M877,'T2'!K877),MAX('T1'!M877,'T2'!K877),COUNTRY_INFO!F877),0)))</f>
        <v>0</v>
      </c>
      <c r="AE877" s="217">
        <f>IF(AND(COUNTRY_INFO!K877&gt;0,COUNTRY_INFO!K877&lt;4),IF(Z877&gt;0,IF(COUNTRY_INFO!K877=1, AD877/(COUNTRY_INFO!F877*0.33)*100, IF(COUNTRY_INFO!K877=2, AD877/(COUNTRY_INFO!F877*0.5)*100, IF(COUNTRY_INFO!K877=3, AD877/COUNTRY_INFO!F877*100))),"-"),0)</f>
        <v>0</v>
      </c>
      <c r="AF877" s="11">
        <f>IF(COUNTRY_INFO!K877=2,IF(COUNTRY_INFO!G877*0.2&gt;MAX('T1'!N877,'T2'!L877),MAX('T1'!N877,'T2'!L877),COUNTRY_INFO!G877*0.2),IF(COUNTRY_INFO!K877=3,IF(COUNTRY_INFO!G877&gt;MAX('T1'!N877,'T2'!L877),MAX('T1'!N877,'T2'!L877),COUNTRY_INFO!G877),0))</f>
        <v>0</v>
      </c>
      <c r="AG877" s="217">
        <f>IF(AND(COUNTRY_INFO!K877&gt;0,COUNTRY_INFO!K877&lt;4),IF(Z877&gt;0,IF(COUNTRY_INFO!K877=1, 0, IF(COUNTRY_INFO!K877=2, AF877/(COUNTRY_INFO!G877*0.2)*100, IF(COUNTRY_INFO!K877=3, AF877/COUNTRY_INFO!G877*100))),"-"),0)</f>
        <v>0</v>
      </c>
      <c r="AH877" s="11">
        <f t="shared" si="97"/>
        <v>0</v>
      </c>
      <c r="AI877" s="73" t="str">
        <f>IF(AND(COUNTRY_INFO!K877&gt;0,COUNTRY_INFO!K877&lt;4), IF(AC877/Z877*100&lt;&gt;0, IF(AH877/Z877*100&gt;100,100,AH877/Z877*100), "-"),0)</f>
        <v>-</v>
      </c>
      <c r="AJ877" s="261"/>
      <c r="AK877" s="260">
        <f>IF(AND(D877&lt;&gt;0, D877&lt;&gt;"Unknown",D877&lt;&gt;"Stopped",D877&lt;&gt;"Not required"),D877/COUNTRY_INFO!D877, 0)</f>
        <v>0</v>
      </c>
      <c r="AL877" s="260">
        <f>IF(AND(J877&lt;&gt;0,J877&lt;&gt;"Unknown",J877&lt;&gt;"Stopped",J877&lt;&gt;"Not required"),J877/COUNTRY_INFO!D877, 0)</f>
        <v>0</v>
      </c>
      <c r="AM877" s="260">
        <f>IF(AND(P877&lt;&gt;0,P877&lt;&gt;"Unknown",P877&lt;&gt;"Not required"),P877/(COUNTRY_INFO!E877+COUNTRY_INFO!F877), 0)</f>
        <v>0</v>
      </c>
      <c r="AN877" s="260">
        <f>IF(AND(Z877&lt;&gt;0,Z877&lt;&gt;"Unknown",Z877&lt;&gt;"Not required"),IF(COUNTRY_INFO!K877=1,1,IF(COUNTRY_INFO!K877=2,0.5*COUNTRY_INFO!F877/(0.5*COUNTRY_INFO!F877+0.2*COUNTRY_INFO!G877),IF(COUNTRY_INFO!K877=3,COUNTRY_INFO!F877/(COUNTRY_INFO!F877+COUNTRY_INFO!G877)))),0)</f>
        <v>1</v>
      </c>
      <c r="AO877" s="260">
        <f>IF(AND(Z877&lt;&gt;0,Z877&lt;&gt;"Unknown",Z877&lt;&gt;"Not required"),IF(COUNTRY_INFO!K877=1,0,IF(COUNTRY_INFO!K877=2,0.2*COUNTRY_INFO!G877/(0.5*COUNTRY_INFO!F877+0.2*COUNTRY_INFO!G877),IF(COUNTRY_INFO!K877=3,COUNTRY_INFO!G877/(COUNTRY_INFO!F877+COUNTRY_INFO!G877)))),0)</f>
        <v>0</v>
      </c>
      <c r="AP877" s="259">
        <f>MAX(COUNTRY_INFO!D877*AK877*PROFILE!$G$7,COUNTRY_INFO!D877*AL877*PROFILE!$G$7)</f>
        <v>0</v>
      </c>
      <c r="AQ877" s="259">
        <f>MAX(COUNTRY_INFO!D877*AK877*PROFILE!$G$8,COUNTRY_INFO!D877*AL877*PROFILE!$G$8,COUNTRY_INFO!D877*AM877*PROFILE!$G$8)</f>
        <v>0</v>
      </c>
      <c r="AR877" s="259">
        <f>MAX(COUNTRY_INFO!D877*AK877*PROFILE!$G$9,COUNTRY_INFO!D877*AL877*PROFILE!$G$9,COUNTRY_INFO!D877*AM877*PROFILE!$G$9,IF(AND(DISTRICT!Z877&lt;&gt;"Unknown",Z877&lt;&gt;"Not required"),COUNTRY_INFO!O877*DISTRICT!AN877,0))</f>
        <v>556.05000000000007</v>
      </c>
      <c r="AS877" s="259">
        <f>MAX(COUNTRY_INFO!D877*AK877*PROFILE!$G$10,COUNTRY_INFO!D877*AL877*PROFILE!$G$10,IF(AND(DISTRICT!Z877&lt;&gt;"Unknown",Z877&lt;&gt;"Not required"),COUNTRY_INFO!O877*DISTRICT!AO877,0))</f>
        <v>0</v>
      </c>
      <c r="AT877" s="259">
        <f t="shared" si="98"/>
        <v>556.05000000000007</v>
      </c>
      <c r="AU877" s="258">
        <f t="shared" si="93"/>
        <v>0</v>
      </c>
      <c r="AV877" s="259">
        <f>MAX('MDA2'!J877,'T1'!L877,'T2'!J877,T3_R1!K877,T3_R2!K877)</f>
        <v>0</v>
      </c>
      <c r="AW877" s="259">
        <f>MAX('MDA1'!K877,'MDA2'!K877,'MDA3'!I877,'MDA3'!L877,'T1'!M877,'T2'!K877,T3_R1!L877,T3_R2!L877)</f>
        <v>0</v>
      </c>
      <c r="AX877" s="259">
        <f>MAX('MDA1'!L877,'MDA2'!L877,'MDA3'!J877,'MDA3'!M877,'T1'!N877,'T2'!L877,T3_R1!M877,T3_R2!M877)</f>
        <v>0</v>
      </c>
      <c r="AY877" s="259">
        <f t="shared" si="99"/>
        <v>0</v>
      </c>
      <c r="AZ877" s="259">
        <f>MAX('MDA2'!J877,T877)</f>
        <v>0</v>
      </c>
      <c r="BA877" s="259">
        <f>MAX('MDA1'!K877,'MDA2'!K877,'MDA3'!I877,'MDA3'!L877,V877,AD877)</f>
        <v>0</v>
      </c>
      <c r="BB877" s="259">
        <f>MAX('MDA1'!L877,'MDA2'!L877,'MDA3'!J877,'MDA3'!M877,AF877)</f>
        <v>0</v>
      </c>
      <c r="BC877" s="259">
        <f t="shared" si="94"/>
        <v>0</v>
      </c>
      <c r="BD877" s="260">
        <f t="shared" si="95"/>
        <v>0</v>
      </c>
    </row>
    <row r="878" spans="1:56" x14ac:dyDescent="0.2">
      <c r="A878" s="10" t="str">
        <f>IF(COUNTRY_INFO!A878=0," ",COUNTRY_INFO!A878)</f>
        <v>Ethiopia</v>
      </c>
      <c r="B878" s="10" t="str">
        <f>IF(COUNTRY_INFO!B878=0," ",COUNTRY_INFO!B878)</f>
        <v>TigrayMekele</v>
      </c>
      <c r="C878" s="87" t="str">
        <f>IF(COUNTRY_INFO!C878=0," ",COUNTRY_INFO!C878)</f>
        <v>Hadnet</v>
      </c>
      <c r="D878" s="67">
        <f>COUNTRY_INFO!L878</f>
        <v>0</v>
      </c>
      <c r="E878" s="61"/>
      <c r="F878" s="61"/>
      <c r="G878" s="11">
        <f>MAX('MDA1'!M878,'MDA2'!M878)</f>
        <v>0</v>
      </c>
      <c r="H878" s="11">
        <f>IF(AND(COUNTRY_INFO!H878&gt;0,COUNTRY_INFO!H878&lt;4),IF(D878&gt;MAX('MDA1'!M878,'MDA2'!M878),MAX('MDA1'!M878,'MDA2'!M878),D878),0)</f>
        <v>0</v>
      </c>
      <c r="I878" s="73">
        <f>IF(AND(COUNTRY_INFO!H878&gt;0,COUNTRY_INFO!H878&lt;4), IF(G878/D878*100&lt;&gt;0, IF(G878/D878*100&gt;100,100,G878/D878*100), "-"),0)</f>
        <v>0</v>
      </c>
      <c r="J878" s="67">
        <f>COUNTRY_INFO!M878</f>
        <v>0</v>
      </c>
      <c r="K878" s="61"/>
      <c r="L878" s="61"/>
      <c r="M878" s="11">
        <f>MAX('MDA1'!M878,MAX('MDA3'!I878,'MDA3'!L878)+MAX('MDA3'!J878,'MDA3'!M878))</f>
        <v>0</v>
      </c>
      <c r="N878" s="11">
        <f>IF(AND(COUNTRY_INFO!I878&gt;0,COUNTRY_INFO!I878&lt;4),IF(J878&gt;MAX('MDA1'!M878,MAX('MDA3'!I878,'MDA3'!L878)+MAX('MDA3'!J878,'MDA3'!M878)),MAX('MDA1'!M878,MAX('MDA3'!I878,'MDA3'!L878)+MAX('MDA3'!J878,'MDA3'!M878)),J878),0)</f>
        <v>0</v>
      </c>
      <c r="O878" s="73">
        <f>IF(AND(COUNTRY_INFO!I878&gt;0,COUNTRY_INFO!I878&lt;4), IF(M878/J878*100&lt;&gt;0, IF(M878/J878*100&gt;100,100,M878/J878*100), "-"),0)</f>
        <v>0</v>
      </c>
      <c r="P878" s="67">
        <f>COUNTRY_INFO!N878</f>
        <v>0</v>
      </c>
      <c r="Q878" s="61"/>
      <c r="R878" s="61"/>
      <c r="S878" s="11">
        <f>SUM(MAX('MDA2'!J878, 'T1'!L878, MAX(T3_R1!K878, T3_R2!K878)), MAX('MDA1'!K878, 'MDA2'!K878, 'T1'!M878, MAX(T3_R1!L878, T3_R2!L878)), MAX('MDA1'!L878, 'MDA2'!L878, 'T1'!N878, MAX(T3_R1!M878, T3_R2!M878)))</f>
        <v>0</v>
      </c>
      <c r="T878" s="11">
        <f>IF(AND(COUNTRY_INFO!J878&gt;1,COUNTRY_INFO!J878&lt;4),IF(COUNTRY_INFO!E878&gt;MAX('MDA2'!J878,'T1'!L878,MAX(T3_R1!K878,T3_R2!K878)),MAX('MDA2'!J878,'T1'!L878,MAX(T3_R1!K878,T3_R2!K878)),COUNTRY_INFO!E878),0)</f>
        <v>0</v>
      </c>
      <c r="U878" s="217">
        <f>IF(AND(COUNTRY_INFO!J878&gt;1,COUNTRY_INFO!J878&lt;4), IF(T878/COUNTRY_INFO!E878*100&lt;&gt;0, IF(T878/COUNTRY_INFO!E878*100&gt;100,100,T878/COUNTRY_INFO!E878*100), "-"),0)</f>
        <v>0</v>
      </c>
      <c r="V878" s="11">
        <f>IF(AND(COUNTRY_INFO!J878&gt;1,COUNTRY_INFO!J878&lt;4),IF(COUNTRY_INFO!F878&gt;MAX('MDA1'!K878,'MDA2'!K878,'T1'!M878,MAX(T3_R1!L878,T3_R2!L878)),MAX('MDA1'!K878,'MDA2'!K878,'T1'!M878,MAX(T3_R1!L878,T3_R2!L878)),COUNTRY_INFO!F878),0)</f>
        <v>0</v>
      </c>
      <c r="W878" s="217">
        <f>IF(AND(COUNTRY_INFO!J878&gt;1,COUNTRY_INFO!J878&lt;4), IF(V878/COUNTRY_INFO!F878*100&lt;&gt;0, IF(V878/COUNTRY_INFO!F878*100&gt;100,100,V878/COUNTRY_INFO!F878*100), "-"),0)</f>
        <v>0</v>
      </c>
      <c r="X878" s="11">
        <f t="shared" si="96"/>
        <v>0</v>
      </c>
      <c r="Y878" s="73">
        <f>IF(AND(COUNTRY_INFO!J878&gt;1,COUNTRY_INFO!J878&lt;4), IF(S878/P878*100&lt;&gt;0, IF(X878/P878*100&gt;100,100,X878/P878*100), "-"),0)</f>
        <v>0</v>
      </c>
      <c r="Z878" s="67">
        <f>COUNTRY_INFO!O878</f>
        <v>1948.98</v>
      </c>
      <c r="AA878" s="61"/>
      <c r="AB878" s="61"/>
      <c r="AC878" s="11">
        <f>MAX('T1'!L878,'T2'!J878)+MAX('T1'!M878,'T2'!K878)+MAX('T1'!N878,'T2'!L878)</f>
        <v>0</v>
      </c>
      <c r="AD878" s="11">
        <f>IF(COUNTRY_INFO!K878=1,IF(COUNTRY_INFO!F878*0.33&gt;MAX('T1'!M878,'T2'!K878),MAX('T1'!M878,'T2'!K878),COUNTRY_INFO!F878*0.33),IF(COUNTRY_INFO!K878=2,IF(COUNTRY_INFO!F878*0.5&gt;MAX('T1'!M878,'T2'!K878),MAX('T1'!M878,'T2'!K878),COUNTRY_INFO!F878*0.5),IF(COUNTRY_INFO!K878=3,IF(COUNTRY_INFO!F878&gt;MAX('T1'!M878,'T2'!K878),MAX('T1'!M878,'T2'!K878),COUNTRY_INFO!F878),0)))</f>
        <v>0</v>
      </c>
      <c r="AE878" s="217">
        <f>IF(AND(COUNTRY_INFO!K878&gt;0,COUNTRY_INFO!K878&lt;4),IF(Z878&gt;0,IF(COUNTRY_INFO!K878=1, AD878/(COUNTRY_INFO!F878*0.33)*100, IF(COUNTRY_INFO!K878=2, AD878/(COUNTRY_INFO!F878*0.5)*100, IF(COUNTRY_INFO!K878=3, AD878/COUNTRY_INFO!F878*100))),"-"),0)</f>
        <v>0</v>
      </c>
      <c r="AF878" s="11">
        <f>IF(COUNTRY_INFO!K878=2,IF(COUNTRY_INFO!G878*0.2&gt;MAX('T1'!N878,'T2'!L878),MAX('T1'!N878,'T2'!L878),COUNTRY_INFO!G878*0.2),IF(COUNTRY_INFO!K878=3,IF(COUNTRY_INFO!G878&gt;MAX('T1'!N878,'T2'!L878),MAX('T1'!N878,'T2'!L878),COUNTRY_INFO!G878),0))</f>
        <v>0</v>
      </c>
      <c r="AG878" s="217">
        <f>IF(AND(COUNTRY_INFO!K878&gt;0,COUNTRY_INFO!K878&lt;4),IF(Z878&gt;0,IF(COUNTRY_INFO!K878=1, 0, IF(COUNTRY_INFO!K878=2, AF878/(COUNTRY_INFO!G878*0.2)*100, IF(COUNTRY_INFO!K878=3, AF878/COUNTRY_INFO!G878*100))),"-"),0)</f>
        <v>0</v>
      </c>
      <c r="AH878" s="11">
        <f t="shared" si="97"/>
        <v>0</v>
      </c>
      <c r="AI878" s="73" t="str">
        <f>IF(AND(COUNTRY_INFO!K878&gt;0,COUNTRY_INFO!K878&lt;4), IF(AC878/Z878*100&lt;&gt;0, IF(AH878/Z878*100&gt;100,100,AH878/Z878*100), "-"),0)</f>
        <v>-</v>
      </c>
      <c r="AJ878" s="261"/>
      <c r="AK878" s="260">
        <f>IF(AND(D878&lt;&gt;0, D878&lt;&gt;"Unknown",D878&lt;&gt;"Stopped",D878&lt;&gt;"Not required"),D878/COUNTRY_INFO!D878, 0)</f>
        <v>0</v>
      </c>
      <c r="AL878" s="260">
        <f>IF(AND(J878&lt;&gt;0,J878&lt;&gt;"Unknown",J878&lt;&gt;"Stopped",J878&lt;&gt;"Not required"),J878/COUNTRY_INFO!D878, 0)</f>
        <v>0</v>
      </c>
      <c r="AM878" s="260">
        <f>IF(AND(P878&lt;&gt;0,P878&lt;&gt;"Unknown",P878&lt;&gt;"Not required"),P878/(COUNTRY_INFO!E878+COUNTRY_INFO!F878), 0)</f>
        <v>0</v>
      </c>
      <c r="AN878" s="260">
        <f>IF(AND(Z878&lt;&gt;0,Z878&lt;&gt;"Unknown",Z878&lt;&gt;"Not required"),IF(COUNTRY_INFO!K878=1,1,IF(COUNTRY_INFO!K878=2,0.5*COUNTRY_INFO!F878/(0.5*COUNTRY_INFO!F878+0.2*COUNTRY_INFO!G878),IF(COUNTRY_INFO!K878=3,COUNTRY_INFO!F878/(COUNTRY_INFO!F878+COUNTRY_INFO!G878)))),0)</f>
        <v>1</v>
      </c>
      <c r="AO878" s="260">
        <f>IF(AND(Z878&lt;&gt;0,Z878&lt;&gt;"Unknown",Z878&lt;&gt;"Not required"),IF(COUNTRY_INFO!K878=1,0,IF(COUNTRY_INFO!K878=2,0.2*COUNTRY_INFO!G878/(0.5*COUNTRY_INFO!F878+0.2*COUNTRY_INFO!G878),IF(COUNTRY_INFO!K878=3,COUNTRY_INFO!G878/(COUNTRY_INFO!F878+COUNTRY_INFO!G878)))),0)</f>
        <v>0</v>
      </c>
      <c r="AP878" s="259">
        <f>MAX(COUNTRY_INFO!D878*AK878*PROFILE!$G$7,COUNTRY_INFO!D878*AL878*PROFILE!$G$7)</f>
        <v>0</v>
      </c>
      <c r="AQ878" s="259">
        <f>MAX(COUNTRY_INFO!D878*AK878*PROFILE!$G$8,COUNTRY_INFO!D878*AL878*PROFILE!$G$8,COUNTRY_INFO!D878*AM878*PROFILE!$G$8)</f>
        <v>0</v>
      </c>
      <c r="AR878" s="259">
        <f>MAX(COUNTRY_INFO!D878*AK878*PROFILE!$G$9,COUNTRY_INFO!D878*AL878*PROFILE!$G$9,COUNTRY_INFO!D878*AM878*PROFILE!$G$9,IF(AND(DISTRICT!Z878&lt;&gt;"Unknown",Z878&lt;&gt;"Not required"),COUNTRY_INFO!O878*DISTRICT!AN878,0))</f>
        <v>1948.98</v>
      </c>
      <c r="AS878" s="259">
        <f>MAX(COUNTRY_INFO!D878*AK878*PROFILE!$G$10,COUNTRY_INFO!D878*AL878*PROFILE!$G$10,IF(AND(DISTRICT!Z878&lt;&gt;"Unknown",Z878&lt;&gt;"Not required"),COUNTRY_INFO!O878*DISTRICT!AO878,0))</f>
        <v>0</v>
      </c>
      <c r="AT878" s="259">
        <f t="shared" si="98"/>
        <v>1948.98</v>
      </c>
      <c r="AU878" s="258">
        <f t="shared" si="93"/>
        <v>0</v>
      </c>
      <c r="AV878" s="259">
        <f>MAX('MDA2'!J878,'T1'!L878,'T2'!J878,T3_R1!K878,T3_R2!K878)</f>
        <v>0</v>
      </c>
      <c r="AW878" s="259">
        <f>MAX('MDA1'!K878,'MDA2'!K878,'MDA3'!I878,'MDA3'!L878,'T1'!M878,'T2'!K878,T3_R1!L878,T3_R2!L878)</f>
        <v>0</v>
      </c>
      <c r="AX878" s="259">
        <f>MAX('MDA1'!L878,'MDA2'!L878,'MDA3'!J878,'MDA3'!M878,'T1'!N878,'T2'!L878,T3_R1!M878,T3_R2!M878)</f>
        <v>0</v>
      </c>
      <c r="AY878" s="259">
        <f t="shared" si="99"/>
        <v>0</v>
      </c>
      <c r="AZ878" s="259">
        <f>MAX('MDA2'!J878,T878)</f>
        <v>0</v>
      </c>
      <c r="BA878" s="259">
        <f>MAX('MDA1'!K878,'MDA2'!K878,'MDA3'!I878,'MDA3'!L878,V878,AD878)</f>
        <v>0</v>
      </c>
      <c r="BB878" s="259">
        <f>MAX('MDA1'!L878,'MDA2'!L878,'MDA3'!J878,'MDA3'!M878,AF878)</f>
        <v>0</v>
      </c>
      <c r="BC878" s="259">
        <f t="shared" si="94"/>
        <v>0</v>
      </c>
      <c r="BD878" s="260">
        <f t="shared" si="95"/>
        <v>0</v>
      </c>
    </row>
    <row r="879" spans="1:56" x14ac:dyDescent="0.2">
      <c r="A879" s="10" t="str">
        <f>IF(COUNTRY_INFO!A879=0," ",COUNTRY_INFO!A879)</f>
        <v>Ethiopia</v>
      </c>
      <c r="B879" s="10" t="str">
        <f>IF(COUNTRY_INFO!B879=0," ",COUNTRY_INFO!B879)</f>
        <v>TigrayMekele</v>
      </c>
      <c r="C879" s="87" t="str">
        <f>IF(COUNTRY_INFO!C879=0," ",COUNTRY_INFO!C879)</f>
        <v>Hawelti</v>
      </c>
      <c r="D879" s="67">
        <f>COUNTRY_INFO!L879</f>
        <v>0</v>
      </c>
      <c r="E879" s="61"/>
      <c r="F879" s="61"/>
      <c r="G879" s="11">
        <f>MAX('MDA1'!M879,'MDA2'!M879)</f>
        <v>0</v>
      </c>
      <c r="H879" s="11">
        <f>IF(AND(COUNTRY_INFO!H879&gt;0,COUNTRY_INFO!H879&lt;4),IF(D879&gt;MAX('MDA1'!M879,'MDA2'!M879),MAX('MDA1'!M879,'MDA2'!M879),D879),0)</f>
        <v>0</v>
      </c>
      <c r="I879" s="73">
        <f>IF(AND(COUNTRY_INFO!H879&gt;0,COUNTRY_INFO!H879&lt;4), IF(G879/D879*100&lt;&gt;0, IF(G879/D879*100&gt;100,100,G879/D879*100), "-"),0)</f>
        <v>0</v>
      </c>
      <c r="J879" s="67">
        <f>COUNTRY_INFO!M879</f>
        <v>0</v>
      </c>
      <c r="K879" s="61"/>
      <c r="L879" s="61"/>
      <c r="M879" s="11">
        <f>MAX('MDA1'!M879,MAX('MDA3'!I879,'MDA3'!L879)+MAX('MDA3'!J879,'MDA3'!M879))</f>
        <v>0</v>
      </c>
      <c r="N879" s="11">
        <f>IF(AND(COUNTRY_INFO!I879&gt;0,COUNTRY_INFO!I879&lt;4),IF(J879&gt;MAX('MDA1'!M879,MAX('MDA3'!I879,'MDA3'!L879)+MAX('MDA3'!J879,'MDA3'!M879)),MAX('MDA1'!M879,MAX('MDA3'!I879,'MDA3'!L879)+MAX('MDA3'!J879,'MDA3'!M879)),J879),0)</f>
        <v>0</v>
      </c>
      <c r="O879" s="73">
        <f>IF(AND(COUNTRY_INFO!I879&gt;0,COUNTRY_INFO!I879&lt;4), IF(M879/J879*100&lt;&gt;0, IF(M879/J879*100&gt;100,100,M879/J879*100), "-"),0)</f>
        <v>0</v>
      </c>
      <c r="P879" s="67">
        <f>COUNTRY_INFO!N879</f>
        <v>0</v>
      </c>
      <c r="Q879" s="61"/>
      <c r="R879" s="61"/>
      <c r="S879" s="11">
        <f>SUM(MAX('MDA2'!J879, 'T1'!L879, MAX(T3_R1!K879, T3_R2!K879)), MAX('MDA1'!K879, 'MDA2'!K879, 'T1'!M879, MAX(T3_R1!L879, T3_R2!L879)), MAX('MDA1'!L879, 'MDA2'!L879, 'T1'!N879, MAX(T3_R1!M879, T3_R2!M879)))</f>
        <v>0</v>
      </c>
      <c r="T879" s="11">
        <f>IF(AND(COUNTRY_INFO!J879&gt;1,COUNTRY_INFO!J879&lt;4),IF(COUNTRY_INFO!E879&gt;MAX('MDA2'!J879,'T1'!L879,MAX(T3_R1!K879,T3_R2!K879)),MAX('MDA2'!J879,'T1'!L879,MAX(T3_R1!K879,T3_R2!K879)),COUNTRY_INFO!E879),0)</f>
        <v>0</v>
      </c>
      <c r="U879" s="217">
        <f>IF(AND(COUNTRY_INFO!J879&gt;1,COUNTRY_INFO!J879&lt;4), IF(T879/COUNTRY_INFO!E879*100&lt;&gt;0, IF(T879/COUNTRY_INFO!E879*100&gt;100,100,T879/COUNTRY_INFO!E879*100), "-"),0)</f>
        <v>0</v>
      </c>
      <c r="V879" s="11">
        <f>IF(AND(COUNTRY_INFO!J879&gt;1,COUNTRY_INFO!J879&lt;4),IF(COUNTRY_INFO!F879&gt;MAX('MDA1'!K879,'MDA2'!K879,'T1'!M879,MAX(T3_R1!L879,T3_R2!L879)),MAX('MDA1'!K879,'MDA2'!K879,'T1'!M879,MAX(T3_R1!L879,T3_R2!L879)),COUNTRY_INFO!F879),0)</f>
        <v>0</v>
      </c>
      <c r="W879" s="217">
        <f>IF(AND(COUNTRY_INFO!J879&gt;1,COUNTRY_INFO!J879&lt;4), IF(V879/COUNTRY_INFO!F879*100&lt;&gt;0, IF(V879/COUNTRY_INFO!F879*100&gt;100,100,V879/COUNTRY_INFO!F879*100), "-"),0)</f>
        <v>0</v>
      </c>
      <c r="X879" s="11">
        <f t="shared" si="96"/>
        <v>0</v>
      </c>
      <c r="Y879" s="73">
        <f>IF(AND(COUNTRY_INFO!J879&gt;1,COUNTRY_INFO!J879&lt;4), IF(S879/P879*100&lt;&gt;0, IF(X879/P879*100&gt;100,100,X879/P879*100), "-"),0)</f>
        <v>0</v>
      </c>
      <c r="Z879" s="67">
        <f>COUNTRY_INFO!O879</f>
        <v>1703.46</v>
      </c>
      <c r="AA879" s="61"/>
      <c r="AB879" s="61"/>
      <c r="AC879" s="11">
        <f>MAX('T1'!L879,'T2'!J879)+MAX('T1'!M879,'T2'!K879)+MAX('T1'!N879,'T2'!L879)</f>
        <v>0</v>
      </c>
      <c r="AD879" s="11">
        <f>IF(COUNTRY_INFO!K879=1,IF(COUNTRY_INFO!F879*0.33&gt;MAX('T1'!M879,'T2'!K879),MAX('T1'!M879,'T2'!K879),COUNTRY_INFO!F879*0.33),IF(COUNTRY_INFO!K879=2,IF(COUNTRY_INFO!F879*0.5&gt;MAX('T1'!M879,'T2'!K879),MAX('T1'!M879,'T2'!K879),COUNTRY_INFO!F879*0.5),IF(COUNTRY_INFO!K879=3,IF(COUNTRY_INFO!F879&gt;MAX('T1'!M879,'T2'!K879),MAX('T1'!M879,'T2'!K879),COUNTRY_INFO!F879),0)))</f>
        <v>0</v>
      </c>
      <c r="AE879" s="217">
        <f>IF(AND(COUNTRY_INFO!K879&gt;0,COUNTRY_INFO!K879&lt;4),IF(Z879&gt;0,IF(COUNTRY_INFO!K879=1, AD879/(COUNTRY_INFO!F879*0.33)*100, IF(COUNTRY_INFO!K879=2, AD879/(COUNTRY_INFO!F879*0.5)*100, IF(COUNTRY_INFO!K879=3, AD879/COUNTRY_INFO!F879*100))),"-"),0)</f>
        <v>0</v>
      </c>
      <c r="AF879" s="11">
        <f>IF(COUNTRY_INFO!K879=2,IF(COUNTRY_INFO!G879*0.2&gt;MAX('T1'!N879,'T2'!L879),MAX('T1'!N879,'T2'!L879),COUNTRY_INFO!G879*0.2),IF(COUNTRY_INFO!K879=3,IF(COUNTRY_INFO!G879&gt;MAX('T1'!N879,'T2'!L879),MAX('T1'!N879,'T2'!L879),COUNTRY_INFO!G879),0))</f>
        <v>0</v>
      </c>
      <c r="AG879" s="217">
        <f>IF(AND(COUNTRY_INFO!K879&gt;0,COUNTRY_INFO!K879&lt;4),IF(Z879&gt;0,IF(COUNTRY_INFO!K879=1, 0, IF(COUNTRY_INFO!K879=2, AF879/(COUNTRY_INFO!G879*0.2)*100, IF(COUNTRY_INFO!K879=3, AF879/COUNTRY_INFO!G879*100))),"-"),0)</f>
        <v>0</v>
      </c>
      <c r="AH879" s="11">
        <f t="shared" si="97"/>
        <v>0</v>
      </c>
      <c r="AI879" s="73" t="str">
        <f>IF(AND(COUNTRY_INFO!K879&gt;0,COUNTRY_INFO!K879&lt;4), IF(AC879/Z879*100&lt;&gt;0, IF(AH879/Z879*100&gt;100,100,AH879/Z879*100), "-"),0)</f>
        <v>-</v>
      </c>
      <c r="AJ879" s="261"/>
      <c r="AK879" s="260">
        <f>IF(AND(D879&lt;&gt;0, D879&lt;&gt;"Unknown",D879&lt;&gt;"Stopped",D879&lt;&gt;"Not required"),D879/COUNTRY_INFO!D879, 0)</f>
        <v>0</v>
      </c>
      <c r="AL879" s="260">
        <f>IF(AND(J879&lt;&gt;0,J879&lt;&gt;"Unknown",J879&lt;&gt;"Stopped",J879&lt;&gt;"Not required"),J879/COUNTRY_INFO!D879, 0)</f>
        <v>0</v>
      </c>
      <c r="AM879" s="260">
        <f>IF(AND(P879&lt;&gt;0,P879&lt;&gt;"Unknown",P879&lt;&gt;"Not required"),P879/(COUNTRY_INFO!E879+COUNTRY_INFO!F879), 0)</f>
        <v>0</v>
      </c>
      <c r="AN879" s="260">
        <f>IF(AND(Z879&lt;&gt;0,Z879&lt;&gt;"Unknown",Z879&lt;&gt;"Not required"),IF(COUNTRY_INFO!K879=1,1,IF(COUNTRY_INFO!K879=2,0.5*COUNTRY_INFO!F879/(0.5*COUNTRY_INFO!F879+0.2*COUNTRY_INFO!G879),IF(COUNTRY_INFO!K879=3,COUNTRY_INFO!F879/(COUNTRY_INFO!F879+COUNTRY_INFO!G879)))),0)</f>
        <v>1</v>
      </c>
      <c r="AO879" s="260">
        <f>IF(AND(Z879&lt;&gt;0,Z879&lt;&gt;"Unknown",Z879&lt;&gt;"Not required"),IF(COUNTRY_INFO!K879=1,0,IF(COUNTRY_INFO!K879=2,0.2*COUNTRY_INFO!G879/(0.5*COUNTRY_INFO!F879+0.2*COUNTRY_INFO!G879),IF(COUNTRY_INFO!K879=3,COUNTRY_INFO!G879/(COUNTRY_INFO!F879+COUNTRY_INFO!G879)))),0)</f>
        <v>0</v>
      </c>
      <c r="AP879" s="259">
        <f>MAX(COUNTRY_INFO!D879*AK879*PROFILE!$G$7,COUNTRY_INFO!D879*AL879*PROFILE!$G$7)</f>
        <v>0</v>
      </c>
      <c r="AQ879" s="259">
        <f>MAX(COUNTRY_INFO!D879*AK879*PROFILE!$G$8,COUNTRY_INFO!D879*AL879*PROFILE!$G$8,COUNTRY_INFO!D879*AM879*PROFILE!$G$8)</f>
        <v>0</v>
      </c>
      <c r="AR879" s="259">
        <f>MAX(COUNTRY_INFO!D879*AK879*PROFILE!$G$9,COUNTRY_INFO!D879*AL879*PROFILE!$G$9,COUNTRY_INFO!D879*AM879*PROFILE!$G$9,IF(AND(DISTRICT!Z879&lt;&gt;"Unknown",Z879&lt;&gt;"Not required"),COUNTRY_INFO!O879*DISTRICT!AN879,0))</f>
        <v>1703.46</v>
      </c>
      <c r="AS879" s="259">
        <f>MAX(COUNTRY_INFO!D879*AK879*PROFILE!$G$10,COUNTRY_INFO!D879*AL879*PROFILE!$G$10,IF(AND(DISTRICT!Z879&lt;&gt;"Unknown",Z879&lt;&gt;"Not required"),COUNTRY_INFO!O879*DISTRICT!AO879,0))</f>
        <v>0</v>
      </c>
      <c r="AT879" s="259">
        <f t="shared" si="98"/>
        <v>1703.46</v>
      </c>
      <c r="AU879" s="258">
        <f t="shared" si="93"/>
        <v>0</v>
      </c>
      <c r="AV879" s="259">
        <f>MAX('MDA2'!J879,'T1'!L879,'T2'!J879,T3_R1!K879,T3_R2!K879)</f>
        <v>0</v>
      </c>
      <c r="AW879" s="259">
        <f>MAX('MDA1'!K879,'MDA2'!K879,'MDA3'!I879,'MDA3'!L879,'T1'!M879,'T2'!K879,T3_R1!L879,T3_R2!L879)</f>
        <v>0</v>
      </c>
      <c r="AX879" s="259">
        <f>MAX('MDA1'!L879,'MDA2'!L879,'MDA3'!J879,'MDA3'!M879,'T1'!N879,'T2'!L879,T3_R1!M879,T3_R2!M879)</f>
        <v>0</v>
      </c>
      <c r="AY879" s="259">
        <f t="shared" si="99"/>
        <v>0</v>
      </c>
      <c r="AZ879" s="259">
        <f>MAX('MDA2'!J879,T879)</f>
        <v>0</v>
      </c>
      <c r="BA879" s="259">
        <f>MAX('MDA1'!K879,'MDA2'!K879,'MDA3'!I879,'MDA3'!L879,V879,AD879)</f>
        <v>0</v>
      </c>
      <c r="BB879" s="259">
        <f>MAX('MDA1'!L879,'MDA2'!L879,'MDA3'!J879,'MDA3'!M879,AF879)</f>
        <v>0</v>
      </c>
      <c r="BC879" s="259">
        <f t="shared" si="94"/>
        <v>0</v>
      </c>
      <c r="BD879" s="260">
        <f t="shared" si="95"/>
        <v>0</v>
      </c>
    </row>
    <row r="880" spans="1:56" x14ac:dyDescent="0.2">
      <c r="A880" s="10" t="str">
        <f>IF(COUNTRY_INFO!A880=0," ",COUNTRY_INFO!A880)</f>
        <v>Ethiopia</v>
      </c>
      <c r="B880" s="10" t="str">
        <f>IF(COUNTRY_INFO!B880=0," ",COUNTRY_INFO!B880)</f>
        <v>TigrayMekele</v>
      </c>
      <c r="C880" s="87" t="str">
        <f>IF(COUNTRY_INFO!C880=0," ",COUNTRY_INFO!C880)</f>
        <v>kedamay Woyane</v>
      </c>
      <c r="D880" s="67">
        <f>COUNTRY_INFO!L880</f>
        <v>0</v>
      </c>
      <c r="E880" s="61"/>
      <c r="F880" s="61"/>
      <c r="G880" s="11">
        <f>MAX('MDA1'!M880,'MDA2'!M880)</f>
        <v>0</v>
      </c>
      <c r="H880" s="11">
        <f>IF(AND(COUNTRY_INFO!H880&gt;0,COUNTRY_INFO!H880&lt;4),IF(D880&gt;MAX('MDA1'!M880,'MDA2'!M880),MAX('MDA1'!M880,'MDA2'!M880),D880),0)</f>
        <v>0</v>
      </c>
      <c r="I880" s="73">
        <f>IF(AND(COUNTRY_INFO!H880&gt;0,COUNTRY_INFO!H880&lt;4), IF(G880/D880*100&lt;&gt;0, IF(G880/D880*100&gt;100,100,G880/D880*100), "-"),0)</f>
        <v>0</v>
      </c>
      <c r="J880" s="67">
        <f>COUNTRY_INFO!M880</f>
        <v>0</v>
      </c>
      <c r="K880" s="61"/>
      <c r="L880" s="61"/>
      <c r="M880" s="11">
        <f>MAX('MDA1'!M880,MAX('MDA3'!I880,'MDA3'!L880)+MAX('MDA3'!J880,'MDA3'!M880))</f>
        <v>0</v>
      </c>
      <c r="N880" s="11">
        <f>IF(AND(COUNTRY_INFO!I880&gt;0,COUNTRY_INFO!I880&lt;4),IF(J880&gt;MAX('MDA1'!M880,MAX('MDA3'!I880,'MDA3'!L880)+MAX('MDA3'!J880,'MDA3'!M880)),MAX('MDA1'!M880,MAX('MDA3'!I880,'MDA3'!L880)+MAX('MDA3'!J880,'MDA3'!M880)),J880),0)</f>
        <v>0</v>
      </c>
      <c r="O880" s="73">
        <f>IF(AND(COUNTRY_INFO!I880&gt;0,COUNTRY_INFO!I880&lt;4), IF(M880/J880*100&lt;&gt;0, IF(M880/J880*100&gt;100,100,M880/J880*100), "-"),0)</f>
        <v>0</v>
      </c>
      <c r="P880" s="67">
        <f>COUNTRY_INFO!N880</f>
        <v>0</v>
      </c>
      <c r="Q880" s="61"/>
      <c r="R880" s="61"/>
      <c r="S880" s="11">
        <f>SUM(MAX('MDA2'!J880, 'T1'!L880, MAX(T3_R1!K880, T3_R2!K880)), MAX('MDA1'!K880, 'MDA2'!K880, 'T1'!M880, MAX(T3_R1!L880, T3_R2!L880)), MAX('MDA1'!L880, 'MDA2'!L880, 'T1'!N880, MAX(T3_R1!M880, T3_R2!M880)))</f>
        <v>0</v>
      </c>
      <c r="T880" s="11">
        <f>IF(AND(COUNTRY_INFO!J880&gt;1,COUNTRY_INFO!J880&lt;4),IF(COUNTRY_INFO!E880&gt;MAX('MDA2'!J880,'T1'!L880,MAX(T3_R1!K880,T3_R2!K880)),MAX('MDA2'!J880,'T1'!L880,MAX(T3_R1!K880,T3_R2!K880)),COUNTRY_INFO!E880),0)</f>
        <v>0</v>
      </c>
      <c r="U880" s="217">
        <f>IF(AND(COUNTRY_INFO!J880&gt;1,COUNTRY_INFO!J880&lt;4), IF(T880/COUNTRY_INFO!E880*100&lt;&gt;0, IF(T880/COUNTRY_INFO!E880*100&gt;100,100,T880/COUNTRY_INFO!E880*100), "-"),0)</f>
        <v>0</v>
      </c>
      <c r="V880" s="11">
        <f>IF(AND(COUNTRY_INFO!J880&gt;1,COUNTRY_INFO!J880&lt;4),IF(COUNTRY_INFO!F880&gt;MAX('MDA1'!K880,'MDA2'!K880,'T1'!M880,MAX(T3_R1!L880,T3_R2!L880)),MAX('MDA1'!K880,'MDA2'!K880,'T1'!M880,MAX(T3_R1!L880,T3_R2!L880)),COUNTRY_INFO!F880),0)</f>
        <v>0</v>
      </c>
      <c r="W880" s="217">
        <f>IF(AND(COUNTRY_INFO!J880&gt;1,COUNTRY_INFO!J880&lt;4), IF(V880/COUNTRY_INFO!F880*100&lt;&gt;0, IF(V880/COUNTRY_INFO!F880*100&gt;100,100,V880/COUNTRY_INFO!F880*100), "-"),0)</f>
        <v>0</v>
      </c>
      <c r="X880" s="11">
        <f t="shared" si="96"/>
        <v>0</v>
      </c>
      <c r="Y880" s="73">
        <f>IF(AND(COUNTRY_INFO!J880&gt;1,COUNTRY_INFO!J880&lt;4), IF(S880/P880*100&lt;&gt;0, IF(X880/P880*100&gt;100,100,X880/P880*100), "-"),0)</f>
        <v>0</v>
      </c>
      <c r="Z880" s="67">
        <f>COUNTRY_INFO!O880</f>
        <v>3033.03</v>
      </c>
      <c r="AA880" s="61"/>
      <c r="AB880" s="61"/>
      <c r="AC880" s="11">
        <f>MAX('T1'!L880,'T2'!J880)+MAX('T1'!M880,'T2'!K880)+MAX('T1'!N880,'T2'!L880)</f>
        <v>0</v>
      </c>
      <c r="AD880" s="11">
        <f>IF(COUNTRY_INFO!K880=1,IF(COUNTRY_INFO!F880*0.33&gt;MAX('T1'!M880,'T2'!K880),MAX('T1'!M880,'T2'!K880),COUNTRY_INFO!F880*0.33),IF(COUNTRY_INFO!K880=2,IF(COUNTRY_INFO!F880*0.5&gt;MAX('T1'!M880,'T2'!K880),MAX('T1'!M880,'T2'!K880),COUNTRY_INFO!F880*0.5),IF(COUNTRY_INFO!K880=3,IF(COUNTRY_INFO!F880&gt;MAX('T1'!M880,'T2'!K880),MAX('T1'!M880,'T2'!K880),COUNTRY_INFO!F880),0)))</f>
        <v>0</v>
      </c>
      <c r="AE880" s="217">
        <f>IF(AND(COUNTRY_INFO!K880&gt;0,COUNTRY_INFO!K880&lt;4),IF(Z880&gt;0,IF(COUNTRY_INFO!K880=1, AD880/(COUNTRY_INFO!F880*0.33)*100, IF(COUNTRY_INFO!K880=2, AD880/(COUNTRY_INFO!F880*0.5)*100, IF(COUNTRY_INFO!K880=3, AD880/COUNTRY_INFO!F880*100))),"-"),0)</f>
        <v>0</v>
      </c>
      <c r="AF880" s="11">
        <f>IF(COUNTRY_INFO!K880=2,IF(COUNTRY_INFO!G880*0.2&gt;MAX('T1'!N880,'T2'!L880),MAX('T1'!N880,'T2'!L880),COUNTRY_INFO!G880*0.2),IF(COUNTRY_INFO!K880=3,IF(COUNTRY_INFO!G880&gt;MAX('T1'!N880,'T2'!L880),MAX('T1'!N880,'T2'!L880),COUNTRY_INFO!G880),0))</f>
        <v>0</v>
      </c>
      <c r="AG880" s="217">
        <f>IF(AND(COUNTRY_INFO!K880&gt;0,COUNTRY_INFO!K880&lt;4),IF(Z880&gt;0,IF(COUNTRY_INFO!K880=1, 0, IF(COUNTRY_INFO!K880=2, AF880/(COUNTRY_INFO!G880*0.2)*100, IF(COUNTRY_INFO!K880=3, AF880/COUNTRY_INFO!G880*100))),"-"),0)</f>
        <v>0</v>
      </c>
      <c r="AH880" s="11">
        <f t="shared" si="97"/>
        <v>0</v>
      </c>
      <c r="AI880" s="73" t="str">
        <f>IF(AND(COUNTRY_INFO!K880&gt;0,COUNTRY_INFO!K880&lt;4), IF(AC880/Z880*100&lt;&gt;0, IF(AH880/Z880*100&gt;100,100,AH880/Z880*100), "-"),0)</f>
        <v>-</v>
      </c>
      <c r="AJ880" s="261"/>
      <c r="AK880" s="260">
        <f>IF(AND(D880&lt;&gt;0, D880&lt;&gt;"Unknown",D880&lt;&gt;"Stopped",D880&lt;&gt;"Not required"),D880/COUNTRY_INFO!D880, 0)</f>
        <v>0</v>
      </c>
      <c r="AL880" s="260">
        <f>IF(AND(J880&lt;&gt;0,J880&lt;&gt;"Unknown",J880&lt;&gt;"Stopped",J880&lt;&gt;"Not required"),J880/COUNTRY_INFO!D880, 0)</f>
        <v>0</v>
      </c>
      <c r="AM880" s="260">
        <f>IF(AND(P880&lt;&gt;0,P880&lt;&gt;"Unknown",P880&lt;&gt;"Not required"),P880/(COUNTRY_INFO!E880+COUNTRY_INFO!F880), 0)</f>
        <v>0</v>
      </c>
      <c r="AN880" s="260">
        <f>IF(AND(Z880&lt;&gt;0,Z880&lt;&gt;"Unknown",Z880&lt;&gt;"Not required"),IF(COUNTRY_INFO!K880=1,1,IF(COUNTRY_INFO!K880=2,0.5*COUNTRY_INFO!F880/(0.5*COUNTRY_INFO!F880+0.2*COUNTRY_INFO!G880),IF(COUNTRY_INFO!K880=3,COUNTRY_INFO!F880/(COUNTRY_INFO!F880+COUNTRY_INFO!G880)))),0)</f>
        <v>1</v>
      </c>
      <c r="AO880" s="260">
        <f>IF(AND(Z880&lt;&gt;0,Z880&lt;&gt;"Unknown",Z880&lt;&gt;"Not required"),IF(COUNTRY_INFO!K880=1,0,IF(COUNTRY_INFO!K880=2,0.2*COUNTRY_INFO!G880/(0.5*COUNTRY_INFO!F880+0.2*COUNTRY_INFO!G880),IF(COUNTRY_INFO!K880=3,COUNTRY_INFO!G880/(COUNTRY_INFO!F880+COUNTRY_INFO!G880)))),0)</f>
        <v>0</v>
      </c>
      <c r="AP880" s="259">
        <f>MAX(COUNTRY_INFO!D880*AK880*PROFILE!$G$7,COUNTRY_INFO!D880*AL880*PROFILE!$G$7)</f>
        <v>0</v>
      </c>
      <c r="AQ880" s="259">
        <f>MAX(COUNTRY_INFO!D880*AK880*PROFILE!$G$8,COUNTRY_INFO!D880*AL880*PROFILE!$G$8,COUNTRY_INFO!D880*AM880*PROFILE!$G$8)</f>
        <v>0</v>
      </c>
      <c r="AR880" s="259">
        <f>MAX(COUNTRY_INFO!D880*AK880*PROFILE!$G$9,COUNTRY_INFO!D880*AL880*PROFILE!$G$9,COUNTRY_INFO!D880*AM880*PROFILE!$G$9,IF(AND(DISTRICT!Z880&lt;&gt;"Unknown",Z880&lt;&gt;"Not required"),COUNTRY_INFO!O880*DISTRICT!AN880,0))</f>
        <v>3033.03</v>
      </c>
      <c r="AS880" s="259">
        <f>MAX(COUNTRY_INFO!D880*AK880*PROFILE!$G$10,COUNTRY_INFO!D880*AL880*PROFILE!$G$10,IF(AND(DISTRICT!Z880&lt;&gt;"Unknown",Z880&lt;&gt;"Not required"),COUNTRY_INFO!O880*DISTRICT!AO880,0))</f>
        <v>0</v>
      </c>
      <c r="AT880" s="259">
        <f t="shared" si="98"/>
        <v>3033.03</v>
      </c>
      <c r="AU880" s="258">
        <f t="shared" si="93"/>
        <v>0</v>
      </c>
      <c r="AV880" s="259">
        <f>MAX('MDA2'!J880,'T1'!L880,'T2'!J880,T3_R1!K880,T3_R2!K880)</f>
        <v>0</v>
      </c>
      <c r="AW880" s="259">
        <f>MAX('MDA1'!K880,'MDA2'!K880,'MDA3'!I880,'MDA3'!L880,'T1'!M880,'T2'!K880,T3_R1!L880,T3_R2!L880)</f>
        <v>0</v>
      </c>
      <c r="AX880" s="259">
        <f>MAX('MDA1'!L880,'MDA2'!L880,'MDA3'!J880,'MDA3'!M880,'T1'!N880,'T2'!L880,T3_R1!M880,T3_R2!M880)</f>
        <v>0</v>
      </c>
      <c r="AY880" s="259">
        <f t="shared" si="99"/>
        <v>0</v>
      </c>
      <c r="AZ880" s="259">
        <f>MAX('MDA2'!J880,T880)</f>
        <v>0</v>
      </c>
      <c r="BA880" s="259">
        <f>MAX('MDA1'!K880,'MDA2'!K880,'MDA3'!I880,'MDA3'!L880,V880,AD880)</f>
        <v>0</v>
      </c>
      <c r="BB880" s="259">
        <f>MAX('MDA1'!L880,'MDA2'!L880,'MDA3'!J880,'MDA3'!M880,AF880)</f>
        <v>0</v>
      </c>
      <c r="BC880" s="259">
        <f t="shared" si="94"/>
        <v>0</v>
      </c>
      <c r="BD880" s="260">
        <f t="shared" si="95"/>
        <v>0</v>
      </c>
    </row>
    <row r="881" spans="1:56" x14ac:dyDescent="0.2">
      <c r="A881" s="10" t="str">
        <f>IF(COUNTRY_INFO!A881=0," ",COUNTRY_INFO!A881)</f>
        <v>Ethiopia</v>
      </c>
      <c r="B881" s="10" t="str">
        <f>IF(COUNTRY_INFO!B881=0," ",COUNTRY_INFO!B881)</f>
        <v>TigrayMekele</v>
      </c>
      <c r="C881" s="87" t="str">
        <f>IF(COUNTRY_INFO!C881=0," ",COUNTRY_INFO!C881)</f>
        <v>Quiha</v>
      </c>
      <c r="D881" s="67">
        <f>COUNTRY_INFO!L881</f>
        <v>0</v>
      </c>
      <c r="E881" s="61"/>
      <c r="F881" s="61"/>
      <c r="G881" s="11">
        <f>MAX('MDA1'!M881,'MDA2'!M881)</f>
        <v>0</v>
      </c>
      <c r="H881" s="11">
        <f>IF(AND(COUNTRY_INFO!H881&gt;0,COUNTRY_INFO!H881&lt;4),IF(D881&gt;MAX('MDA1'!M881,'MDA2'!M881),MAX('MDA1'!M881,'MDA2'!M881),D881),0)</f>
        <v>0</v>
      </c>
      <c r="I881" s="73">
        <f>IF(AND(COUNTRY_INFO!H881&gt;0,COUNTRY_INFO!H881&lt;4), IF(G881/D881*100&lt;&gt;0, IF(G881/D881*100&gt;100,100,G881/D881*100), "-"),0)</f>
        <v>0</v>
      </c>
      <c r="J881" s="67">
        <f>COUNTRY_INFO!M881</f>
        <v>0</v>
      </c>
      <c r="K881" s="61"/>
      <c r="L881" s="61"/>
      <c r="M881" s="11">
        <f>MAX('MDA1'!M881,MAX('MDA3'!I881,'MDA3'!L881)+MAX('MDA3'!J881,'MDA3'!M881))</f>
        <v>0</v>
      </c>
      <c r="N881" s="11">
        <f>IF(AND(COUNTRY_INFO!I881&gt;0,COUNTRY_INFO!I881&lt;4),IF(J881&gt;MAX('MDA1'!M881,MAX('MDA3'!I881,'MDA3'!L881)+MAX('MDA3'!J881,'MDA3'!M881)),MAX('MDA1'!M881,MAX('MDA3'!I881,'MDA3'!L881)+MAX('MDA3'!J881,'MDA3'!M881)),J881),0)</f>
        <v>0</v>
      </c>
      <c r="O881" s="73">
        <f>IF(AND(COUNTRY_INFO!I881&gt;0,COUNTRY_INFO!I881&lt;4), IF(M881/J881*100&lt;&gt;0, IF(M881/J881*100&gt;100,100,M881/J881*100), "-"),0)</f>
        <v>0</v>
      </c>
      <c r="P881" s="67">
        <f>COUNTRY_INFO!N881</f>
        <v>0</v>
      </c>
      <c r="Q881" s="61"/>
      <c r="R881" s="61"/>
      <c r="S881" s="11">
        <f>SUM(MAX('MDA2'!J881, 'T1'!L881, MAX(T3_R1!K881, T3_R2!K881)), MAX('MDA1'!K881, 'MDA2'!K881, 'T1'!M881, MAX(T3_R1!L881, T3_R2!L881)), MAX('MDA1'!L881, 'MDA2'!L881, 'T1'!N881, MAX(T3_R1!M881, T3_R2!M881)))</f>
        <v>0</v>
      </c>
      <c r="T881" s="11">
        <f>IF(AND(COUNTRY_INFO!J881&gt;1,COUNTRY_INFO!J881&lt;4),IF(COUNTRY_INFO!E881&gt;MAX('MDA2'!J881,'T1'!L881,MAX(T3_R1!K881,T3_R2!K881)),MAX('MDA2'!J881,'T1'!L881,MAX(T3_R1!K881,T3_R2!K881)),COUNTRY_INFO!E881),0)</f>
        <v>0</v>
      </c>
      <c r="U881" s="217">
        <f>IF(AND(COUNTRY_INFO!J881&gt;1,COUNTRY_INFO!J881&lt;4), IF(T881/COUNTRY_INFO!E881*100&lt;&gt;0, IF(T881/COUNTRY_INFO!E881*100&gt;100,100,T881/COUNTRY_INFO!E881*100), "-"),0)</f>
        <v>0</v>
      </c>
      <c r="V881" s="11">
        <f>IF(AND(COUNTRY_INFO!J881&gt;1,COUNTRY_INFO!J881&lt;4),IF(COUNTRY_INFO!F881&gt;MAX('MDA1'!K881,'MDA2'!K881,'T1'!M881,MAX(T3_R1!L881,T3_R2!L881)),MAX('MDA1'!K881,'MDA2'!K881,'T1'!M881,MAX(T3_R1!L881,T3_R2!L881)),COUNTRY_INFO!F881),0)</f>
        <v>0</v>
      </c>
      <c r="W881" s="217">
        <f>IF(AND(COUNTRY_INFO!J881&gt;1,COUNTRY_INFO!J881&lt;4), IF(V881/COUNTRY_INFO!F881*100&lt;&gt;0, IF(V881/COUNTRY_INFO!F881*100&gt;100,100,V881/COUNTRY_INFO!F881*100), "-"),0)</f>
        <v>0</v>
      </c>
      <c r="X881" s="11">
        <f t="shared" si="96"/>
        <v>0</v>
      </c>
      <c r="Y881" s="73">
        <f>IF(AND(COUNTRY_INFO!J881&gt;1,COUNTRY_INFO!J881&lt;4), IF(S881/P881*100&lt;&gt;0, IF(X881/P881*100&gt;100,100,X881/P881*100), "-"),0)</f>
        <v>0</v>
      </c>
      <c r="Z881" s="67">
        <f>COUNTRY_INFO!O881</f>
        <v>3938.55</v>
      </c>
      <c r="AA881" s="61"/>
      <c r="AB881" s="61"/>
      <c r="AC881" s="11">
        <f>MAX('T1'!L881,'T2'!J881)+MAX('T1'!M881,'T2'!K881)+MAX('T1'!N881,'T2'!L881)</f>
        <v>0</v>
      </c>
      <c r="AD881" s="11">
        <f>IF(COUNTRY_INFO!K881=1,IF(COUNTRY_INFO!F881*0.33&gt;MAX('T1'!M881,'T2'!K881),MAX('T1'!M881,'T2'!K881),COUNTRY_INFO!F881*0.33),IF(COUNTRY_INFO!K881=2,IF(COUNTRY_INFO!F881*0.5&gt;MAX('T1'!M881,'T2'!K881),MAX('T1'!M881,'T2'!K881),COUNTRY_INFO!F881*0.5),IF(COUNTRY_INFO!K881=3,IF(COUNTRY_INFO!F881&gt;MAX('T1'!M881,'T2'!K881),MAX('T1'!M881,'T2'!K881),COUNTRY_INFO!F881),0)))</f>
        <v>0</v>
      </c>
      <c r="AE881" s="217">
        <f>IF(AND(COUNTRY_INFO!K881&gt;0,COUNTRY_INFO!K881&lt;4),IF(Z881&gt;0,IF(COUNTRY_INFO!K881=1, AD881/(COUNTRY_INFO!F881*0.33)*100, IF(COUNTRY_INFO!K881=2, AD881/(COUNTRY_INFO!F881*0.5)*100, IF(COUNTRY_INFO!K881=3, AD881/COUNTRY_INFO!F881*100))),"-"),0)</f>
        <v>0</v>
      </c>
      <c r="AF881" s="11">
        <f>IF(COUNTRY_INFO!K881=2,IF(COUNTRY_INFO!G881*0.2&gt;MAX('T1'!N881,'T2'!L881),MAX('T1'!N881,'T2'!L881),COUNTRY_INFO!G881*0.2),IF(COUNTRY_INFO!K881=3,IF(COUNTRY_INFO!G881&gt;MAX('T1'!N881,'T2'!L881),MAX('T1'!N881,'T2'!L881),COUNTRY_INFO!G881),0))</f>
        <v>0</v>
      </c>
      <c r="AG881" s="217">
        <f>IF(AND(COUNTRY_INFO!K881&gt;0,COUNTRY_INFO!K881&lt;4),IF(Z881&gt;0,IF(COUNTRY_INFO!K881=1, 0, IF(COUNTRY_INFO!K881=2, AF881/(COUNTRY_INFO!G881*0.2)*100, IF(COUNTRY_INFO!K881=3, AF881/COUNTRY_INFO!G881*100))),"-"),0)</f>
        <v>0</v>
      </c>
      <c r="AH881" s="11">
        <f t="shared" si="97"/>
        <v>0</v>
      </c>
      <c r="AI881" s="73" t="str">
        <f>IF(AND(COUNTRY_INFO!K881&gt;0,COUNTRY_INFO!K881&lt;4), IF(AC881/Z881*100&lt;&gt;0, IF(AH881/Z881*100&gt;100,100,AH881/Z881*100), "-"),0)</f>
        <v>-</v>
      </c>
      <c r="AJ881" s="261"/>
      <c r="AK881" s="260">
        <f>IF(AND(D881&lt;&gt;0, D881&lt;&gt;"Unknown",D881&lt;&gt;"Stopped",D881&lt;&gt;"Not required"),D881/COUNTRY_INFO!D881, 0)</f>
        <v>0</v>
      </c>
      <c r="AL881" s="260">
        <f>IF(AND(J881&lt;&gt;0,J881&lt;&gt;"Unknown",J881&lt;&gt;"Stopped",J881&lt;&gt;"Not required"),J881/COUNTRY_INFO!D881, 0)</f>
        <v>0</v>
      </c>
      <c r="AM881" s="260">
        <f>IF(AND(P881&lt;&gt;0,P881&lt;&gt;"Unknown",P881&lt;&gt;"Not required"),P881/(COUNTRY_INFO!E881+COUNTRY_INFO!F881), 0)</f>
        <v>0</v>
      </c>
      <c r="AN881" s="260">
        <f>IF(AND(Z881&lt;&gt;0,Z881&lt;&gt;"Unknown",Z881&lt;&gt;"Not required"),IF(COUNTRY_INFO!K881=1,1,IF(COUNTRY_INFO!K881=2,0.5*COUNTRY_INFO!F881/(0.5*COUNTRY_INFO!F881+0.2*COUNTRY_INFO!G881),IF(COUNTRY_INFO!K881=3,COUNTRY_INFO!F881/(COUNTRY_INFO!F881+COUNTRY_INFO!G881)))),0)</f>
        <v>1</v>
      </c>
      <c r="AO881" s="260">
        <f>IF(AND(Z881&lt;&gt;0,Z881&lt;&gt;"Unknown",Z881&lt;&gt;"Not required"),IF(COUNTRY_INFO!K881=1,0,IF(COUNTRY_INFO!K881=2,0.2*COUNTRY_INFO!G881/(0.5*COUNTRY_INFO!F881+0.2*COUNTRY_INFO!G881),IF(COUNTRY_INFO!K881=3,COUNTRY_INFO!G881/(COUNTRY_INFO!F881+COUNTRY_INFO!G881)))),0)</f>
        <v>0</v>
      </c>
      <c r="AP881" s="259">
        <f>MAX(COUNTRY_INFO!D881*AK881*PROFILE!$G$7,COUNTRY_INFO!D881*AL881*PROFILE!$G$7)</f>
        <v>0</v>
      </c>
      <c r="AQ881" s="259">
        <f>MAX(COUNTRY_INFO!D881*AK881*PROFILE!$G$8,COUNTRY_INFO!D881*AL881*PROFILE!$G$8,COUNTRY_INFO!D881*AM881*PROFILE!$G$8)</f>
        <v>0</v>
      </c>
      <c r="AR881" s="259">
        <f>MAX(COUNTRY_INFO!D881*AK881*PROFILE!$G$9,COUNTRY_INFO!D881*AL881*PROFILE!$G$9,COUNTRY_INFO!D881*AM881*PROFILE!$G$9,IF(AND(DISTRICT!Z881&lt;&gt;"Unknown",Z881&lt;&gt;"Not required"),COUNTRY_INFO!O881*DISTRICT!AN881,0))</f>
        <v>3938.55</v>
      </c>
      <c r="AS881" s="259">
        <f>MAX(COUNTRY_INFO!D881*AK881*PROFILE!$G$10,COUNTRY_INFO!D881*AL881*PROFILE!$G$10,IF(AND(DISTRICT!Z881&lt;&gt;"Unknown",Z881&lt;&gt;"Not required"),COUNTRY_INFO!O881*DISTRICT!AO881,0))</f>
        <v>0</v>
      </c>
      <c r="AT881" s="259">
        <f t="shared" si="98"/>
        <v>3938.55</v>
      </c>
      <c r="AU881" s="258">
        <f t="shared" si="93"/>
        <v>0</v>
      </c>
      <c r="AV881" s="259">
        <f>MAX('MDA2'!J881,'T1'!L881,'T2'!J881,T3_R1!K881,T3_R2!K881)</f>
        <v>0</v>
      </c>
      <c r="AW881" s="259">
        <f>MAX('MDA1'!K881,'MDA2'!K881,'MDA3'!I881,'MDA3'!L881,'T1'!M881,'T2'!K881,T3_R1!L881,T3_R2!L881)</f>
        <v>0</v>
      </c>
      <c r="AX881" s="259">
        <f>MAX('MDA1'!L881,'MDA2'!L881,'MDA3'!J881,'MDA3'!M881,'T1'!N881,'T2'!L881,T3_R1!M881,T3_R2!M881)</f>
        <v>0</v>
      </c>
      <c r="AY881" s="259">
        <f t="shared" si="99"/>
        <v>0</v>
      </c>
      <c r="AZ881" s="259">
        <f>MAX('MDA2'!J881,T881)</f>
        <v>0</v>
      </c>
      <c r="BA881" s="259">
        <f>MAX('MDA1'!K881,'MDA2'!K881,'MDA3'!I881,'MDA3'!L881,V881,AD881)</f>
        <v>0</v>
      </c>
      <c r="BB881" s="259">
        <f>MAX('MDA1'!L881,'MDA2'!L881,'MDA3'!J881,'MDA3'!M881,AF881)</f>
        <v>0</v>
      </c>
      <c r="BC881" s="259">
        <f t="shared" si="94"/>
        <v>0</v>
      </c>
      <c r="BD881" s="260">
        <f t="shared" si="95"/>
        <v>0</v>
      </c>
    </row>
    <row r="882" spans="1:56" x14ac:dyDescent="0.2">
      <c r="A882" s="10" t="str">
        <f>IF(COUNTRY_INFO!A882=0," ",COUNTRY_INFO!A882)</f>
        <v>Ethiopia</v>
      </c>
      <c r="B882" s="10" t="str">
        <f>IF(COUNTRY_INFO!B882=0," ",COUNTRY_INFO!B882)</f>
        <v>TigrayMekele</v>
      </c>
      <c r="C882" s="87" t="str">
        <f>IF(COUNTRY_INFO!C882=0," ",COUNTRY_INFO!C882)</f>
        <v>Semen</v>
      </c>
      <c r="D882" s="67">
        <f>COUNTRY_INFO!L882</f>
        <v>0</v>
      </c>
      <c r="E882" s="61"/>
      <c r="F882" s="61"/>
      <c r="G882" s="11">
        <f>MAX('MDA1'!M882,'MDA2'!M882)</f>
        <v>0</v>
      </c>
      <c r="H882" s="11">
        <f>IF(AND(COUNTRY_INFO!H882&gt;0,COUNTRY_INFO!H882&lt;4),IF(D882&gt;MAX('MDA1'!M882,'MDA2'!M882),MAX('MDA1'!M882,'MDA2'!M882),D882),0)</f>
        <v>0</v>
      </c>
      <c r="I882" s="73">
        <f>IF(AND(COUNTRY_INFO!H882&gt;0,COUNTRY_INFO!H882&lt;4), IF(G882/D882*100&lt;&gt;0, IF(G882/D882*100&gt;100,100,G882/D882*100), "-"),0)</f>
        <v>0</v>
      </c>
      <c r="J882" s="67">
        <f>COUNTRY_INFO!M882</f>
        <v>0</v>
      </c>
      <c r="K882" s="61"/>
      <c r="L882" s="61"/>
      <c r="M882" s="11">
        <f>MAX('MDA1'!M882,MAX('MDA3'!I882,'MDA3'!L882)+MAX('MDA3'!J882,'MDA3'!M882))</f>
        <v>0</v>
      </c>
      <c r="N882" s="11">
        <f>IF(AND(COUNTRY_INFO!I882&gt;0,COUNTRY_INFO!I882&lt;4),IF(J882&gt;MAX('MDA1'!M882,MAX('MDA3'!I882,'MDA3'!L882)+MAX('MDA3'!J882,'MDA3'!M882)),MAX('MDA1'!M882,MAX('MDA3'!I882,'MDA3'!L882)+MAX('MDA3'!J882,'MDA3'!M882)),J882),0)</f>
        <v>0</v>
      </c>
      <c r="O882" s="73">
        <f>IF(AND(COUNTRY_INFO!I882&gt;0,COUNTRY_INFO!I882&lt;4), IF(M882/J882*100&lt;&gt;0, IF(M882/J882*100&gt;100,100,M882/J882*100), "-"),0)</f>
        <v>0</v>
      </c>
      <c r="P882" s="67">
        <f>COUNTRY_INFO!N882</f>
        <v>0</v>
      </c>
      <c r="Q882" s="61"/>
      <c r="R882" s="61"/>
      <c r="S882" s="11">
        <f>SUM(MAX('MDA2'!J882, 'T1'!L882, MAX(T3_R1!K882, T3_R2!K882)), MAX('MDA1'!K882, 'MDA2'!K882, 'T1'!M882, MAX(T3_R1!L882, T3_R2!L882)), MAX('MDA1'!L882, 'MDA2'!L882, 'T1'!N882, MAX(T3_R1!M882, T3_R2!M882)))</f>
        <v>0</v>
      </c>
      <c r="T882" s="11">
        <f>IF(AND(COUNTRY_INFO!J882&gt;1,COUNTRY_INFO!J882&lt;4),IF(COUNTRY_INFO!E882&gt;MAX('MDA2'!J882,'T1'!L882,MAX(T3_R1!K882,T3_R2!K882)),MAX('MDA2'!J882,'T1'!L882,MAX(T3_R1!K882,T3_R2!K882)),COUNTRY_INFO!E882),0)</f>
        <v>0</v>
      </c>
      <c r="U882" s="217">
        <f>IF(AND(COUNTRY_INFO!J882&gt;1,COUNTRY_INFO!J882&lt;4), IF(T882/COUNTRY_INFO!E882*100&lt;&gt;0, IF(T882/COUNTRY_INFO!E882*100&gt;100,100,T882/COUNTRY_INFO!E882*100), "-"),0)</f>
        <v>0</v>
      </c>
      <c r="V882" s="11">
        <f>IF(AND(COUNTRY_INFO!J882&gt;1,COUNTRY_INFO!J882&lt;4),IF(COUNTRY_INFO!F882&gt;MAX('MDA1'!K882,'MDA2'!K882,'T1'!M882,MAX(T3_R1!L882,T3_R2!L882)),MAX('MDA1'!K882,'MDA2'!K882,'T1'!M882,MAX(T3_R1!L882,T3_R2!L882)),COUNTRY_INFO!F882),0)</f>
        <v>0</v>
      </c>
      <c r="W882" s="217">
        <f>IF(AND(COUNTRY_INFO!J882&gt;1,COUNTRY_INFO!J882&lt;4), IF(V882/COUNTRY_INFO!F882*100&lt;&gt;0, IF(V882/COUNTRY_INFO!F882*100&gt;100,100,V882/COUNTRY_INFO!F882*100), "-"),0)</f>
        <v>0</v>
      </c>
      <c r="X882" s="11">
        <f t="shared" si="96"/>
        <v>0</v>
      </c>
      <c r="Y882" s="73">
        <f>IF(AND(COUNTRY_INFO!J882&gt;1,COUNTRY_INFO!J882&lt;4), IF(S882/P882*100&lt;&gt;0, IF(X882/P882*100&gt;100,100,X882/P882*100), "-"),0)</f>
        <v>0</v>
      </c>
      <c r="Z882" s="67">
        <f>COUNTRY_INFO!O882</f>
        <v>2128.5</v>
      </c>
      <c r="AA882" s="61"/>
      <c r="AB882" s="61"/>
      <c r="AC882" s="11">
        <f>MAX('T1'!L882,'T2'!J882)+MAX('T1'!M882,'T2'!K882)+MAX('T1'!N882,'T2'!L882)</f>
        <v>0</v>
      </c>
      <c r="AD882" s="11">
        <f>IF(COUNTRY_INFO!K882=1,IF(COUNTRY_INFO!F882*0.33&gt;MAX('T1'!M882,'T2'!K882),MAX('T1'!M882,'T2'!K882),COUNTRY_INFO!F882*0.33),IF(COUNTRY_INFO!K882=2,IF(COUNTRY_INFO!F882*0.5&gt;MAX('T1'!M882,'T2'!K882),MAX('T1'!M882,'T2'!K882),COUNTRY_INFO!F882*0.5),IF(COUNTRY_INFO!K882=3,IF(COUNTRY_INFO!F882&gt;MAX('T1'!M882,'T2'!K882),MAX('T1'!M882,'T2'!K882),COUNTRY_INFO!F882),0)))</f>
        <v>0</v>
      </c>
      <c r="AE882" s="217">
        <f>IF(AND(COUNTRY_INFO!K882&gt;0,COUNTRY_INFO!K882&lt;4),IF(Z882&gt;0,IF(COUNTRY_INFO!K882=1, AD882/(COUNTRY_INFO!F882*0.33)*100, IF(COUNTRY_INFO!K882=2, AD882/(COUNTRY_INFO!F882*0.5)*100, IF(COUNTRY_INFO!K882=3, AD882/COUNTRY_INFO!F882*100))),"-"),0)</f>
        <v>0</v>
      </c>
      <c r="AF882" s="11">
        <f>IF(COUNTRY_INFO!K882=2,IF(COUNTRY_INFO!G882*0.2&gt;MAX('T1'!N882,'T2'!L882),MAX('T1'!N882,'T2'!L882),COUNTRY_INFO!G882*0.2),IF(COUNTRY_INFO!K882=3,IF(COUNTRY_INFO!G882&gt;MAX('T1'!N882,'T2'!L882),MAX('T1'!N882,'T2'!L882),COUNTRY_INFO!G882),0))</f>
        <v>0</v>
      </c>
      <c r="AG882" s="217">
        <f>IF(AND(COUNTRY_INFO!K882&gt;0,COUNTRY_INFO!K882&lt;4),IF(Z882&gt;0,IF(COUNTRY_INFO!K882=1, 0, IF(COUNTRY_INFO!K882=2, AF882/(COUNTRY_INFO!G882*0.2)*100, IF(COUNTRY_INFO!K882=3, AF882/COUNTRY_INFO!G882*100))),"-"),0)</f>
        <v>0</v>
      </c>
      <c r="AH882" s="11">
        <f t="shared" si="97"/>
        <v>0</v>
      </c>
      <c r="AI882" s="73" t="str">
        <f>IF(AND(COUNTRY_INFO!K882&gt;0,COUNTRY_INFO!K882&lt;4), IF(AC882/Z882*100&lt;&gt;0, IF(AH882/Z882*100&gt;100,100,AH882/Z882*100), "-"),0)</f>
        <v>-</v>
      </c>
      <c r="AJ882" s="261"/>
      <c r="AK882" s="260">
        <f>IF(AND(D882&lt;&gt;0, D882&lt;&gt;"Unknown",D882&lt;&gt;"Stopped",D882&lt;&gt;"Not required"),D882/COUNTRY_INFO!D882, 0)</f>
        <v>0</v>
      </c>
      <c r="AL882" s="260">
        <f>IF(AND(J882&lt;&gt;0,J882&lt;&gt;"Unknown",J882&lt;&gt;"Stopped",J882&lt;&gt;"Not required"),J882/COUNTRY_INFO!D882, 0)</f>
        <v>0</v>
      </c>
      <c r="AM882" s="260">
        <f>IF(AND(P882&lt;&gt;0,P882&lt;&gt;"Unknown",P882&lt;&gt;"Not required"),P882/(COUNTRY_INFO!E882+COUNTRY_INFO!F882), 0)</f>
        <v>0</v>
      </c>
      <c r="AN882" s="260">
        <f>IF(AND(Z882&lt;&gt;0,Z882&lt;&gt;"Unknown",Z882&lt;&gt;"Not required"),IF(COUNTRY_INFO!K882=1,1,IF(COUNTRY_INFO!K882=2,0.5*COUNTRY_INFO!F882/(0.5*COUNTRY_INFO!F882+0.2*COUNTRY_INFO!G882),IF(COUNTRY_INFO!K882=3,COUNTRY_INFO!F882/(COUNTRY_INFO!F882+COUNTRY_INFO!G882)))),0)</f>
        <v>1</v>
      </c>
      <c r="AO882" s="260">
        <f>IF(AND(Z882&lt;&gt;0,Z882&lt;&gt;"Unknown",Z882&lt;&gt;"Not required"),IF(COUNTRY_INFO!K882=1,0,IF(COUNTRY_INFO!K882=2,0.2*COUNTRY_INFO!G882/(0.5*COUNTRY_INFO!F882+0.2*COUNTRY_INFO!G882),IF(COUNTRY_INFO!K882=3,COUNTRY_INFO!G882/(COUNTRY_INFO!F882+COUNTRY_INFO!G882)))),0)</f>
        <v>0</v>
      </c>
      <c r="AP882" s="259">
        <f>MAX(COUNTRY_INFO!D882*AK882*PROFILE!$G$7,COUNTRY_INFO!D882*AL882*PROFILE!$G$7)</f>
        <v>0</v>
      </c>
      <c r="AQ882" s="259">
        <f>MAX(COUNTRY_INFO!D882*AK882*PROFILE!$G$8,COUNTRY_INFO!D882*AL882*PROFILE!$G$8,COUNTRY_INFO!D882*AM882*PROFILE!$G$8)</f>
        <v>0</v>
      </c>
      <c r="AR882" s="259">
        <f>MAX(COUNTRY_INFO!D882*AK882*PROFILE!$G$9,COUNTRY_INFO!D882*AL882*PROFILE!$G$9,COUNTRY_INFO!D882*AM882*PROFILE!$G$9,IF(AND(DISTRICT!Z882&lt;&gt;"Unknown",Z882&lt;&gt;"Not required"),COUNTRY_INFO!O882*DISTRICT!AN882,0))</f>
        <v>2128.5</v>
      </c>
      <c r="AS882" s="259">
        <f>MAX(COUNTRY_INFO!D882*AK882*PROFILE!$G$10,COUNTRY_INFO!D882*AL882*PROFILE!$G$10,IF(AND(DISTRICT!Z882&lt;&gt;"Unknown",Z882&lt;&gt;"Not required"),COUNTRY_INFO!O882*DISTRICT!AO882,0))</f>
        <v>0</v>
      </c>
      <c r="AT882" s="259">
        <f t="shared" si="98"/>
        <v>2128.5</v>
      </c>
      <c r="AU882" s="258">
        <f t="shared" si="93"/>
        <v>0</v>
      </c>
      <c r="AV882" s="259">
        <f>MAX('MDA2'!J882,'T1'!L882,'T2'!J882,T3_R1!K882,T3_R2!K882)</f>
        <v>0</v>
      </c>
      <c r="AW882" s="259">
        <f>MAX('MDA1'!K882,'MDA2'!K882,'MDA3'!I882,'MDA3'!L882,'T1'!M882,'T2'!K882,T3_R1!L882,T3_R2!L882)</f>
        <v>0</v>
      </c>
      <c r="AX882" s="259">
        <f>MAX('MDA1'!L882,'MDA2'!L882,'MDA3'!J882,'MDA3'!M882,'T1'!N882,'T2'!L882,T3_R1!M882,T3_R2!M882)</f>
        <v>0</v>
      </c>
      <c r="AY882" s="259">
        <f t="shared" si="99"/>
        <v>0</v>
      </c>
      <c r="AZ882" s="259">
        <f>MAX('MDA2'!J882,T882)</f>
        <v>0</v>
      </c>
      <c r="BA882" s="259">
        <f>MAX('MDA1'!K882,'MDA2'!K882,'MDA3'!I882,'MDA3'!L882,V882,AD882)</f>
        <v>0</v>
      </c>
      <c r="BB882" s="259">
        <f>MAX('MDA1'!L882,'MDA2'!L882,'MDA3'!J882,'MDA3'!M882,AF882)</f>
        <v>0</v>
      </c>
      <c r="BC882" s="259">
        <f t="shared" si="94"/>
        <v>0</v>
      </c>
      <c r="BD882" s="260">
        <f t="shared" si="95"/>
        <v>0</v>
      </c>
    </row>
    <row r="883" spans="1:56" x14ac:dyDescent="0.2">
      <c r="A883" s="10" t="str">
        <f>IF(COUNTRY_INFO!A883=0," ",COUNTRY_INFO!A883)</f>
        <v>Ethiopia</v>
      </c>
      <c r="B883" s="10" t="str">
        <f>IF(COUNTRY_INFO!B883=0," ",COUNTRY_INFO!B883)</f>
        <v>TigrayNorth West Tigray</v>
      </c>
      <c r="C883" s="87" t="str">
        <f>IF(COUNTRY_INFO!C883=0," ",COUNTRY_INFO!C883)</f>
        <v>Asgede Tsimbla</v>
      </c>
      <c r="D883" s="67">
        <f>COUNTRY_INFO!L883</f>
        <v>0</v>
      </c>
      <c r="E883" s="61"/>
      <c r="F883" s="61"/>
      <c r="G883" s="11">
        <f>MAX('MDA1'!M883,'MDA2'!M883)</f>
        <v>0</v>
      </c>
      <c r="H883" s="11">
        <f>IF(AND(COUNTRY_INFO!H883&gt;0,COUNTRY_INFO!H883&lt;4),IF(D883&gt;MAX('MDA1'!M883,'MDA2'!M883),MAX('MDA1'!M883,'MDA2'!M883),D883),0)</f>
        <v>0</v>
      </c>
      <c r="I883" s="73">
        <f>IF(AND(COUNTRY_INFO!H883&gt;0,COUNTRY_INFO!H883&lt;4), IF(G883/D883*100&lt;&gt;0, IF(G883/D883*100&gt;100,100,G883/D883*100), "-"),0)</f>
        <v>0</v>
      </c>
      <c r="J883" s="67">
        <f>COUNTRY_INFO!M883</f>
        <v>0</v>
      </c>
      <c r="K883" s="61"/>
      <c r="L883" s="61"/>
      <c r="M883" s="11">
        <f>MAX('MDA1'!M883,MAX('MDA3'!I883,'MDA3'!L883)+MAX('MDA3'!J883,'MDA3'!M883))</f>
        <v>0</v>
      </c>
      <c r="N883" s="11">
        <f>IF(AND(COUNTRY_INFO!I883&gt;0,COUNTRY_INFO!I883&lt;4),IF(J883&gt;MAX('MDA1'!M883,MAX('MDA3'!I883,'MDA3'!L883)+MAX('MDA3'!J883,'MDA3'!M883)),MAX('MDA1'!M883,MAX('MDA3'!I883,'MDA3'!L883)+MAX('MDA3'!J883,'MDA3'!M883)),J883),0)</f>
        <v>0</v>
      </c>
      <c r="O883" s="73">
        <f>IF(AND(COUNTRY_INFO!I883&gt;0,COUNTRY_INFO!I883&lt;4), IF(M883/J883*100&lt;&gt;0, IF(M883/J883*100&gt;100,100,M883/J883*100), "-"),0)</f>
        <v>0</v>
      </c>
      <c r="P883" s="67">
        <f>COUNTRY_INFO!N883</f>
        <v>74309</v>
      </c>
      <c r="Q883" s="61"/>
      <c r="R883" s="61"/>
      <c r="S883" s="11">
        <f>SUM(MAX('MDA2'!J883, 'T1'!L883, MAX(T3_R1!K883, T3_R2!K883)), MAX('MDA1'!K883, 'MDA2'!K883, 'T1'!M883, MAX(T3_R1!L883, T3_R2!L883)), MAX('MDA1'!L883, 'MDA2'!L883, 'T1'!N883, MAX(T3_R1!M883, T3_R2!M883)))</f>
        <v>41480</v>
      </c>
      <c r="T883" s="11">
        <f>IF(AND(COUNTRY_INFO!J883&gt;1,COUNTRY_INFO!J883&lt;4),IF(COUNTRY_INFO!E883&gt;MAX('MDA2'!J883,'T1'!L883,MAX(T3_R1!K883,T3_R2!K883)),MAX('MDA2'!J883,'T1'!L883,MAX(T3_R1!K883,T3_R2!K883)),COUNTRY_INFO!E883),0)</f>
        <v>0</v>
      </c>
      <c r="U883" s="217" t="str">
        <f>IF(AND(COUNTRY_INFO!J883&gt;1,COUNTRY_INFO!J883&lt;4), IF(T883/COUNTRY_INFO!E883*100&lt;&gt;0, IF(T883/COUNTRY_INFO!E883*100&gt;100,100,T883/COUNTRY_INFO!E883*100), "-"),0)</f>
        <v>-</v>
      </c>
      <c r="V883" s="11">
        <f>IF(AND(COUNTRY_INFO!J883&gt;1,COUNTRY_INFO!J883&lt;4),IF(COUNTRY_INFO!F883&gt;MAX('MDA1'!K883,'MDA2'!K883,'T1'!M883,MAX(T3_R1!L883,T3_R2!L883)),MAX('MDA1'!K883,'MDA2'!K883,'T1'!M883,MAX(T3_R1!L883,T3_R2!L883)),COUNTRY_INFO!F883),0)</f>
        <v>41480</v>
      </c>
      <c r="W883" s="217">
        <f>IF(AND(COUNTRY_INFO!J883&gt;1,COUNTRY_INFO!J883&lt;4), IF(V883/COUNTRY_INFO!F883*100&lt;&gt;0, IF(V883/COUNTRY_INFO!F883*100&gt;100,100,V883/COUNTRY_INFO!F883*100), "-"),0)</f>
        <v>83.870837293001998</v>
      </c>
      <c r="X883" s="11">
        <f t="shared" si="96"/>
        <v>41480</v>
      </c>
      <c r="Y883" s="73">
        <f>IF(AND(COUNTRY_INFO!J883&gt;1,COUNTRY_INFO!J883&lt;4), IF(S883/P883*100&lt;&gt;0, IF(X883/P883*100&gt;100,100,X883/P883*100), "-"),0)</f>
        <v>55.820963813266225</v>
      </c>
      <c r="Z883" s="67">
        <f>COUNTRY_INFO!O883</f>
        <v>145207</v>
      </c>
      <c r="AA883" s="61"/>
      <c r="AB883" s="61"/>
      <c r="AC883" s="11">
        <f>MAX('T1'!L883,'T2'!J883)+MAX('T1'!M883,'T2'!K883)+MAX('T1'!N883,'T2'!L883)</f>
        <v>41480</v>
      </c>
      <c r="AD883" s="11">
        <f>IF(COUNTRY_INFO!K883=1,IF(COUNTRY_INFO!F883*0.33&gt;MAX('T1'!M883,'T2'!K883),MAX('T1'!M883,'T2'!K883),COUNTRY_INFO!F883*0.33),IF(COUNTRY_INFO!K883=2,IF(COUNTRY_INFO!F883*0.5&gt;MAX('T1'!M883,'T2'!K883),MAX('T1'!M883,'T2'!K883),COUNTRY_INFO!F883*0.5),IF(COUNTRY_INFO!K883=3,IF(COUNTRY_INFO!F883&gt;MAX('T1'!M883,'T2'!K883),MAX('T1'!M883,'T2'!K883),COUNTRY_INFO!F883),0)))</f>
        <v>41480</v>
      </c>
      <c r="AE883" s="217">
        <f>IF(AND(COUNTRY_INFO!K883&gt;0,COUNTRY_INFO!K883&lt;4),IF(Z883&gt;0,IF(COUNTRY_INFO!K883=1, AD883/(COUNTRY_INFO!F883*0.33)*100, IF(COUNTRY_INFO!K883=2, AD883/(COUNTRY_INFO!F883*0.5)*100, IF(COUNTRY_INFO!K883=3, AD883/COUNTRY_INFO!F883*100))),"-"),0)</f>
        <v>83.870837293001998</v>
      </c>
      <c r="AF883" s="11">
        <f>IF(COUNTRY_INFO!K883=2,IF(COUNTRY_INFO!G883*0.2&gt;MAX('T1'!N883,'T2'!L883),MAX('T1'!N883,'T2'!L883),COUNTRY_INFO!G883*0.2),IF(COUNTRY_INFO!K883=3,IF(COUNTRY_INFO!G883&gt;MAX('T1'!N883,'T2'!L883),MAX('T1'!N883,'T2'!L883),COUNTRY_INFO!G883),0))</f>
        <v>0</v>
      </c>
      <c r="AG883" s="217">
        <f>IF(AND(COUNTRY_INFO!K883&gt;0,COUNTRY_INFO!K883&lt;4),IF(Z883&gt;0,IF(COUNTRY_INFO!K883=1, 0, IF(COUNTRY_INFO!K883=2, AF883/(COUNTRY_INFO!G883*0.2)*100, IF(COUNTRY_INFO!K883=3, AF883/COUNTRY_INFO!G883*100))),"-"),0)</f>
        <v>0</v>
      </c>
      <c r="AH883" s="11">
        <f t="shared" si="97"/>
        <v>41480</v>
      </c>
      <c r="AI883" s="73">
        <f>IF(AND(COUNTRY_INFO!K883&gt;0,COUNTRY_INFO!K883&lt;4), IF(AC883/Z883*100&lt;&gt;0, IF(AH883/Z883*100&gt;100,100,AH883/Z883*100), "-"),0)</f>
        <v>28.566115958597038</v>
      </c>
      <c r="AJ883" s="261"/>
      <c r="AK883" s="260">
        <f>IF(AND(D883&lt;&gt;0, D883&lt;&gt;"Unknown",D883&lt;&gt;"Stopped",D883&lt;&gt;"Not required"),D883/COUNTRY_INFO!D883, 0)</f>
        <v>0</v>
      </c>
      <c r="AL883" s="260">
        <f>IF(AND(J883&lt;&gt;0,J883&lt;&gt;"Unknown",J883&lt;&gt;"Stopped",J883&lt;&gt;"Not required"),J883/COUNTRY_INFO!D883, 0)</f>
        <v>0</v>
      </c>
      <c r="AM883" s="260">
        <f>IF(AND(P883&lt;&gt;0,P883&lt;&gt;"Unknown",P883&lt;&gt;"Not required"),P883/(COUNTRY_INFO!E883+COUNTRY_INFO!F883), 0)</f>
        <v>1</v>
      </c>
      <c r="AN883" s="260">
        <f>IF(AND(Z883&lt;&gt;0,Z883&lt;&gt;"Unknown",Z883&lt;&gt;"Not required"),IF(COUNTRY_INFO!K883=1,1,IF(COUNTRY_INFO!K883=2,0.5*COUNTRY_INFO!F883/(0.5*COUNTRY_INFO!F883+0.2*COUNTRY_INFO!G883),IF(COUNTRY_INFO!K883=3,COUNTRY_INFO!F883/(COUNTRY_INFO!F883+COUNTRY_INFO!G883)))),0)</f>
        <v>0.340596527715606</v>
      </c>
      <c r="AO883" s="260">
        <f>IF(AND(Z883&lt;&gt;0,Z883&lt;&gt;"Unknown",Z883&lt;&gt;"Not required"),IF(COUNTRY_INFO!K883=1,0,IF(COUNTRY_INFO!K883=2,0.2*COUNTRY_INFO!G883/(0.5*COUNTRY_INFO!F883+0.2*COUNTRY_INFO!G883),IF(COUNTRY_INFO!K883=3,COUNTRY_INFO!G883/(COUNTRY_INFO!F883+COUNTRY_INFO!G883)))),0)</f>
        <v>0.659403472284394</v>
      </c>
      <c r="AP883" s="259">
        <f>MAX(COUNTRY_INFO!D883*AK883*PROFILE!$G$7,COUNTRY_INFO!D883*AL883*PROFILE!$G$7)</f>
        <v>0</v>
      </c>
      <c r="AQ883" s="259">
        <f>MAX(COUNTRY_INFO!D883*AK883*PROFILE!$G$8,COUNTRY_INFO!D883*AL883*PROFILE!$G$8,COUNTRY_INFO!D883*AM883*PROFILE!$G$8)</f>
        <v>24907.612608198589</v>
      </c>
      <c r="AR883" s="259">
        <f>MAX(COUNTRY_INFO!D883*AK883*PROFILE!$G$9,COUNTRY_INFO!D883*AL883*PROFILE!$G$9,COUNTRY_INFO!D883*AM883*PROFILE!$G$9,IF(AND(DISTRICT!Z883&lt;&gt;"Unknown",Z883&lt;&gt;"Not required"),COUNTRY_INFO!O883*DISTRICT!AN883,0))</f>
        <v>51725.829202873341</v>
      </c>
      <c r="AS883" s="259">
        <f>MAX(COUNTRY_INFO!D883*AK883*PROFILE!$G$10,COUNTRY_INFO!D883*AL883*PROFILE!$G$10,IF(AND(DISTRICT!Z883&lt;&gt;"Unknown",Z883&lt;&gt;"Not required"),COUNTRY_INFO!O883*DISTRICT!AO883,0))</f>
        <v>95750</v>
      </c>
      <c r="AT883" s="259">
        <f t="shared" si="98"/>
        <v>172383.44181107194</v>
      </c>
      <c r="AU883" s="258" t="str">
        <f t="shared" si="93"/>
        <v>Y</v>
      </c>
      <c r="AV883" s="259">
        <f>MAX('MDA2'!J883,'T1'!L883,'T2'!J883,T3_R1!K883,T3_R2!K883)</f>
        <v>0</v>
      </c>
      <c r="AW883" s="259">
        <f>MAX('MDA1'!K883,'MDA2'!K883,'MDA3'!I883,'MDA3'!L883,'T1'!M883,'T2'!K883,T3_R1!L883,T3_R2!L883)</f>
        <v>41480</v>
      </c>
      <c r="AX883" s="259">
        <f>MAX('MDA1'!L883,'MDA2'!L883,'MDA3'!J883,'MDA3'!M883,'T1'!N883,'T2'!L883,T3_R1!M883,T3_R2!M883)</f>
        <v>0</v>
      </c>
      <c r="AY883" s="259">
        <f t="shared" si="99"/>
        <v>41480</v>
      </c>
      <c r="AZ883" s="259">
        <f>MAX('MDA2'!J883,T883)</f>
        <v>0</v>
      </c>
      <c r="BA883" s="259">
        <f>MAX('MDA1'!K883,'MDA2'!K883,'MDA3'!I883,'MDA3'!L883,V883,AD883)</f>
        <v>41480</v>
      </c>
      <c r="BB883" s="259">
        <f>MAX('MDA1'!L883,'MDA2'!L883,'MDA3'!J883,'MDA3'!M883,AF883)</f>
        <v>0</v>
      </c>
      <c r="BC883" s="259">
        <f t="shared" si="94"/>
        <v>41480</v>
      </c>
      <c r="BD883" s="260">
        <f t="shared" si="95"/>
        <v>24.062635926170376</v>
      </c>
    </row>
    <row r="884" spans="1:56" x14ac:dyDescent="0.2">
      <c r="A884" s="10" t="str">
        <f>IF(COUNTRY_INFO!A884=0," ",COUNTRY_INFO!A884)</f>
        <v>Ethiopia</v>
      </c>
      <c r="B884" s="10" t="str">
        <f>IF(COUNTRY_INFO!B884=0," ",COUNTRY_INFO!B884)</f>
        <v>TigrayNorth West Tigray</v>
      </c>
      <c r="C884" s="87" t="str">
        <f>IF(COUNTRY_INFO!C884=0," ",COUNTRY_INFO!C884)</f>
        <v>Laelay Adiabo</v>
      </c>
      <c r="D884" s="67">
        <f>COUNTRY_INFO!L884</f>
        <v>0</v>
      </c>
      <c r="E884" s="61"/>
      <c r="F884" s="61"/>
      <c r="G884" s="11">
        <f>MAX('MDA1'!M884,'MDA2'!M884)</f>
        <v>0</v>
      </c>
      <c r="H884" s="11">
        <f>IF(AND(COUNTRY_INFO!H884&gt;0,COUNTRY_INFO!H884&lt;4),IF(D884&gt;MAX('MDA1'!M884,'MDA2'!M884),MAX('MDA1'!M884,'MDA2'!M884),D884),0)</f>
        <v>0</v>
      </c>
      <c r="I884" s="73">
        <f>IF(AND(COUNTRY_INFO!H884&gt;0,COUNTRY_INFO!H884&lt;4), IF(G884/D884*100&lt;&gt;0, IF(G884/D884*100&gt;100,100,G884/D884*100), "-"),0)</f>
        <v>0</v>
      </c>
      <c r="J884" s="67">
        <f>COUNTRY_INFO!M884</f>
        <v>0</v>
      </c>
      <c r="K884" s="61"/>
      <c r="L884" s="61"/>
      <c r="M884" s="11">
        <f>MAX('MDA1'!M884,MAX('MDA3'!I884,'MDA3'!L884)+MAX('MDA3'!J884,'MDA3'!M884))</f>
        <v>0</v>
      </c>
      <c r="N884" s="11">
        <f>IF(AND(COUNTRY_INFO!I884&gt;0,COUNTRY_INFO!I884&lt;4),IF(J884&gt;MAX('MDA1'!M884,MAX('MDA3'!I884,'MDA3'!L884)+MAX('MDA3'!J884,'MDA3'!M884)),MAX('MDA1'!M884,MAX('MDA3'!I884,'MDA3'!L884)+MAX('MDA3'!J884,'MDA3'!M884)),J884),0)</f>
        <v>0</v>
      </c>
      <c r="O884" s="73">
        <f>IF(AND(COUNTRY_INFO!I884&gt;0,COUNTRY_INFO!I884&lt;4), IF(M884/J884*100&lt;&gt;0, IF(M884/J884*100&gt;100,100,M884/J884*100), "-"),0)</f>
        <v>0</v>
      </c>
      <c r="P884" s="67">
        <f>COUNTRY_INFO!N884</f>
        <v>61510</v>
      </c>
      <c r="Q884" s="61"/>
      <c r="R884" s="61"/>
      <c r="S884" s="11">
        <f>SUM(MAX('MDA2'!J884, 'T1'!L884, MAX(T3_R1!K884, T3_R2!K884)), MAX('MDA1'!K884, 'MDA2'!K884, 'T1'!M884, MAX(T3_R1!L884, T3_R2!L884)), MAX('MDA1'!L884, 'MDA2'!L884, 'T1'!N884, MAX(T3_R1!M884, T3_R2!M884)))</f>
        <v>0</v>
      </c>
      <c r="T884" s="11">
        <f>IF(AND(COUNTRY_INFO!J884&gt;1,COUNTRY_INFO!J884&lt;4),IF(COUNTRY_INFO!E884&gt;MAX('MDA2'!J884,'T1'!L884,MAX(T3_R1!K884,T3_R2!K884)),MAX('MDA2'!J884,'T1'!L884,MAX(T3_R1!K884,T3_R2!K884)),COUNTRY_INFO!E884),0)</f>
        <v>0</v>
      </c>
      <c r="U884" s="217" t="str">
        <f>IF(AND(COUNTRY_INFO!J884&gt;1,COUNTRY_INFO!J884&lt;4), IF(T884/COUNTRY_INFO!E884*100&lt;&gt;0, IF(T884/COUNTRY_INFO!E884*100&gt;100,100,T884/COUNTRY_INFO!E884*100), "-"),0)</f>
        <v>-</v>
      </c>
      <c r="V884" s="11">
        <f>IF(AND(COUNTRY_INFO!J884&gt;1,COUNTRY_INFO!J884&lt;4),IF(COUNTRY_INFO!F884&gt;MAX('MDA1'!K884,'MDA2'!K884,'T1'!M884,MAX(T3_R1!L884,T3_R2!L884)),MAX('MDA1'!K884,'MDA2'!K884,'T1'!M884,MAX(T3_R1!L884,T3_R2!L884)),COUNTRY_INFO!F884),0)</f>
        <v>0</v>
      </c>
      <c r="W884" s="217" t="str">
        <f>IF(AND(COUNTRY_INFO!J884&gt;1,COUNTRY_INFO!J884&lt;4), IF(V884/COUNTRY_INFO!F884*100&lt;&gt;0, IF(V884/COUNTRY_INFO!F884*100&gt;100,100,V884/COUNTRY_INFO!F884*100), "-"),0)</f>
        <v>-</v>
      </c>
      <c r="X884" s="11">
        <f t="shared" si="96"/>
        <v>0</v>
      </c>
      <c r="Y884" s="73" t="str">
        <f>IF(AND(COUNTRY_INFO!J884&gt;1,COUNTRY_INFO!J884&lt;4), IF(S884/P884*100&lt;&gt;0, IF(X884/P884*100&gt;100,100,X884/P884*100), "-"),0)</f>
        <v>-</v>
      </c>
      <c r="Z884" s="67">
        <f>COUNTRY_INFO!O884</f>
        <v>36321.300000000003</v>
      </c>
      <c r="AA884" s="61"/>
      <c r="AB884" s="61"/>
      <c r="AC884" s="11">
        <f>MAX('T1'!L884,'T2'!J884)+MAX('T1'!M884,'T2'!K884)+MAX('T1'!N884,'T2'!L884)</f>
        <v>0</v>
      </c>
      <c r="AD884" s="11">
        <f>IF(COUNTRY_INFO!K884=1,IF(COUNTRY_INFO!F884*0.33&gt;MAX('T1'!M884,'T2'!K884),MAX('T1'!M884,'T2'!K884),COUNTRY_INFO!F884*0.33),IF(COUNTRY_INFO!K884=2,IF(COUNTRY_INFO!F884*0.5&gt;MAX('T1'!M884,'T2'!K884),MAX('T1'!M884,'T2'!K884),COUNTRY_INFO!F884*0.5),IF(COUNTRY_INFO!K884=3,IF(COUNTRY_INFO!F884&gt;MAX('T1'!M884,'T2'!K884),MAX('T1'!M884,'T2'!K884),COUNTRY_INFO!F884),0)))</f>
        <v>0</v>
      </c>
      <c r="AE884" s="217">
        <f>IF(AND(COUNTRY_INFO!K884&gt;0,COUNTRY_INFO!K884&lt;4),IF(Z884&gt;0,IF(COUNTRY_INFO!K884=1, AD884/(COUNTRY_INFO!F884*0.33)*100, IF(COUNTRY_INFO!K884=2, AD884/(COUNTRY_INFO!F884*0.5)*100, IF(COUNTRY_INFO!K884=3, AD884/COUNTRY_INFO!F884*100))),"-"),0)</f>
        <v>0</v>
      </c>
      <c r="AF884" s="11">
        <f>IF(COUNTRY_INFO!K884=2,IF(COUNTRY_INFO!G884*0.2&gt;MAX('T1'!N884,'T2'!L884),MAX('T1'!N884,'T2'!L884),COUNTRY_INFO!G884*0.2),IF(COUNTRY_INFO!K884=3,IF(COUNTRY_INFO!G884&gt;MAX('T1'!N884,'T2'!L884),MAX('T1'!N884,'T2'!L884),COUNTRY_INFO!G884),0))</f>
        <v>0</v>
      </c>
      <c r="AG884" s="217">
        <f>IF(AND(COUNTRY_INFO!K884&gt;0,COUNTRY_INFO!K884&lt;4),IF(Z884&gt;0,IF(COUNTRY_INFO!K884=1, 0, IF(COUNTRY_INFO!K884=2, AF884/(COUNTRY_INFO!G884*0.2)*100, IF(COUNTRY_INFO!K884=3, AF884/COUNTRY_INFO!G884*100))),"-"),0)</f>
        <v>0</v>
      </c>
      <c r="AH884" s="11">
        <f t="shared" si="97"/>
        <v>0</v>
      </c>
      <c r="AI884" s="73" t="str">
        <f>IF(AND(COUNTRY_INFO!K884&gt;0,COUNTRY_INFO!K884&lt;4), IF(AC884/Z884*100&lt;&gt;0, IF(AH884/Z884*100&gt;100,100,AH884/Z884*100), "-"),0)</f>
        <v>-</v>
      </c>
      <c r="AJ884" s="261"/>
      <c r="AK884" s="260">
        <f>IF(AND(D884&lt;&gt;0, D884&lt;&gt;"Unknown",D884&lt;&gt;"Stopped",D884&lt;&gt;"Not required"),D884/COUNTRY_INFO!D884, 0)</f>
        <v>0</v>
      </c>
      <c r="AL884" s="260">
        <f>IF(AND(J884&lt;&gt;0,J884&lt;&gt;"Unknown",J884&lt;&gt;"Stopped",J884&lt;&gt;"Not required"),J884/COUNTRY_INFO!D884, 0)</f>
        <v>0</v>
      </c>
      <c r="AM884" s="260">
        <f>IF(AND(P884&lt;&gt;0,P884&lt;&gt;"Unknown",P884&lt;&gt;"Not required"),P884/(COUNTRY_INFO!E884+COUNTRY_INFO!F884), 0)</f>
        <v>1</v>
      </c>
      <c r="AN884" s="260">
        <f>IF(AND(Z884&lt;&gt;0,Z884&lt;&gt;"Unknown",Z884&lt;&gt;"Not required"),IF(COUNTRY_INFO!K884=1,1,IF(COUNTRY_INFO!K884=2,0.5*COUNTRY_INFO!F884/(0.5*COUNTRY_INFO!F884+0.2*COUNTRY_INFO!G884),IF(COUNTRY_INFO!K884=3,COUNTRY_INFO!F884/(COUNTRY_INFO!F884+COUNTRY_INFO!G884)))),0)</f>
        <v>0.56356738332603729</v>
      </c>
      <c r="AO884" s="260">
        <f>IF(AND(Z884&lt;&gt;0,Z884&lt;&gt;"Unknown",Z884&lt;&gt;"Not required"),IF(COUNTRY_INFO!K884=1,0,IF(COUNTRY_INFO!K884=2,0.2*COUNTRY_INFO!G884/(0.5*COUNTRY_INFO!F884+0.2*COUNTRY_INFO!G884),IF(COUNTRY_INFO!K884=3,COUNTRY_INFO!G884/(COUNTRY_INFO!F884+COUNTRY_INFO!G884)))),0)</f>
        <v>0.43643261667396266</v>
      </c>
      <c r="AP884" s="259">
        <f>MAX(COUNTRY_INFO!D884*AK884*PROFILE!$G$7,COUNTRY_INFO!D884*AL884*PROFILE!$G$7)</f>
        <v>0</v>
      </c>
      <c r="AQ884" s="259">
        <f>MAX(COUNTRY_INFO!D884*AK884*PROFILE!$G$8,COUNTRY_INFO!D884*AL884*PROFILE!$G$8,COUNTRY_INFO!D884*AM884*PROFILE!$G$8)</f>
        <v>20617.666334880876</v>
      </c>
      <c r="AR884" s="259">
        <f>MAX(COUNTRY_INFO!D884*AK884*PROFILE!$G$9,COUNTRY_INFO!D884*AL884*PROFILE!$G$9,COUNTRY_INFO!D884*AM884*PROFILE!$G$9,IF(AND(DISTRICT!Z884&lt;&gt;"Unknown",Z884&lt;&gt;"Not required"),COUNTRY_INFO!O884*DISTRICT!AN884,0))</f>
        <v>42816.865035424635</v>
      </c>
      <c r="AS884" s="259">
        <f>MAX(COUNTRY_INFO!D884*AK884*PROFILE!$G$10,COUNTRY_INFO!D884*AL884*PROFILE!$G$10,IF(AND(DISTRICT!Z884&lt;&gt;"Unknown",Z884&lt;&gt;"Not required"),COUNTRY_INFO!O884*DISTRICT!AO884,0))</f>
        <v>15851.800000000001</v>
      </c>
      <c r="AT884" s="259">
        <f t="shared" si="98"/>
        <v>79286.331370305517</v>
      </c>
      <c r="AU884" s="258">
        <f t="shared" si="93"/>
        <v>0</v>
      </c>
      <c r="AV884" s="259">
        <f>MAX('MDA2'!J884,'T1'!L884,'T2'!J884,T3_R1!K884,T3_R2!K884)</f>
        <v>0</v>
      </c>
      <c r="AW884" s="259">
        <f>MAX('MDA1'!K884,'MDA2'!K884,'MDA3'!I884,'MDA3'!L884,'T1'!M884,'T2'!K884,T3_R1!L884,T3_R2!L884)</f>
        <v>0</v>
      </c>
      <c r="AX884" s="259">
        <f>MAX('MDA1'!L884,'MDA2'!L884,'MDA3'!J884,'MDA3'!M884,'T1'!N884,'T2'!L884,T3_R1!M884,T3_R2!M884)</f>
        <v>0</v>
      </c>
      <c r="AY884" s="259">
        <f t="shared" si="99"/>
        <v>0</v>
      </c>
      <c r="AZ884" s="259">
        <f>MAX('MDA2'!J884,T884)</f>
        <v>0</v>
      </c>
      <c r="BA884" s="259">
        <f>MAX('MDA1'!K884,'MDA2'!K884,'MDA3'!I884,'MDA3'!L884,V884,AD884)</f>
        <v>0</v>
      </c>
      <c r="BB884" s="259">
        <f>MAX('MDA1'!L884,'MDA2'!L884,'MDA3'!J884,'MDA3'!M884,AF884)</f>
        <v>0</v>
      </c>
      <c r="BC884" s="259">
        <f t="shared" si="94"/>
        <v>0</v>
      </c>
      <c r="BD884" s="260">
        <f t="shared" si="95"/>
        <v>0</v>
      </c>
    </row>
    <row r="885" spans="1:56" x14ac:dyDescent="0.2">
      <c r="A885" s="10" t="str">
        <f>IF(COUNTRY_INFO!A885=0," ",COUNTRY_INFO!A885)</f>
        <v>Ethiopia</v>
      </c>
      <c r="B885" s="10" t="str">
        <f>IF(COUNTRY_INFO!B885=0," ",COUNTRY_INFO!B885)</f>
        <v>TigrayNorth West Tigray</v>
      </c>
      <c r="C885" s="87" t="str">
        <f>IF(COUNTRY_INFO!C885=0," ",COUNTRY_INFO!C885)</f>
        <v>Medebay Zana</v>
      </c>
      <c r="D885" s="67">
        <f>COUNTRY_INFO!L885</f>
        <v>0</v>
      </c>
      <c r="E885" s="61"/>
      <c r="F885" s="61"/>
      <c r="G885" s="11">
        <f>MAX('MDA1'!M885,'MDA2'!M885)</f>
        <v>0</v>
      </c>
      <c r="H885" s="11">
        <f>IF(AND(COUNTRY_INFO!H885&gt;0,COUNTRY_INFO!H885&lt;4),IF(D885&gt;MAX('MDA1'!M885,'MDA2'!M885),MAX('MDA1'!M885,'MDA2'!M885),D885),0)</f>
        <v>0</v>
      </c>
      <c r="I885" s="73">
        <f>IF(AND(COUNTRY_INFO!H885&gt;0,COUNTRY_INFO!H885&lt;4), IF(G885/D885*100&lt;&gt;0, IF(G885/D885*100&gt;100,100,G885/D885*100), "-"),0)</f>
        <v>0</v>
      </c>
      <c r="J885" s="67">
        <f>COUNTRY_INFO!M885</f>
        <v>0</v>
      </c>
      <c r="K885" s="61"/>
      <c r="L885" s="61"/>
      <c r="M885" s="11">
        <f>MAX('MDA1'!M885,MAX('MDA3'!I885,'MDA3'!L885)+MAX('MDA3'!J885,'MDA3'!M885))</f>
        <v>0</v>
      </c>
      <c r="N885" s="11">
        <f>IF(AND(COUNTRY_INFO!I885&gt;0,COUNTRY_INFO!I885&lt;4),IF(J885&gt;MAX('MDA1'!M885,MAX('MDA3'!I885,'MDA3'!L885)+MAX('MDA3'!J885,'MDA3'!M885)),MAX('MDA1'!M885,MAX('MDA3'!I885,'MDA3'!L885)+MAX('MDA3'!J885,'MDA3'!M885)),J885),0)</f>
        <v>0</v>
      </c>
      <c r="O885" s="73">
        <f>IF(AND(COUNTRY_INFO!I885&gt;0,COUNTRY_INFO!I885&lt;4), IF(M885/J885*100&lt;&gt;0, IF(M885/J885*100&gt;100,100,M885/J885*100), "-"),0)</f>
        <v>0</v>
      </c>
      <c r="P885" s="67">
        <f>COUNTRY_INFO!N885</f>
        <v>69069</v>
      </c>
      <c r="Q885" s="61"/>
      <c r="R885" s="61"/>
      <c r="S885" s="11">
        <f>SUM(MAX('MDA2'!J885, 'T1'!L885, MAX(T3_R1!K885, T3_R2!K885)), MAX('MDA1'!K885, 'MDA2'!K885, 'T1'!M885, MAX(T3_R1!L885, T3_R2!L885)), MAX('MDA1'!L885, 'MDA2'!L885, 'T1'!N885, MAX(T3_R1!M885, T3_R2!M885)))</f>
        <v>78657</v>
      </c>
      <c r="T885" s="11">
        <f>IF(AND(COUNTRY_INFO!J885&gt;1,COUNTRY_INFO!J885&lt;4),IF(COUNTRY_INFO!E885&gt;MAX('MDA2'!J885,'T1'!L885,MAX(T3_R1!K885,T3_R2!K885)),MAX('MDA2'!J885,'T1'!L885,MAX(T3_R1!K885,T3_R2!K885)),COUNTRY_INFO!E885),0)</f>
        <v>0</v>
      </c>
      <c r="U885" s="217" t="str">
        <f>IF(AND(COUNTRY_INFO!J885&gt;1,COUNTRY_INFO!J885&lt;4), IF(T885/COUNTRY_INFO!E885*100&lt;&gt;0, IF(T885/COUNTRY_INFO!E885*100&gt;100,100,T885/COUNTRY_INFO!E885*100), "-"),0)</f>
        <v>-</v>
      </c>
      <c r="V885" s="11">
        <f>IF(AND(COUNTRY_INFO!J885&gt;1,COUNTRY_INFO!J885&lt;4),IF(COUNTRY_INFO!F885&gt;MAX('MDA1'!K885,'MDA2'!K885,'T1'!M885,MAX(T3_R1!L885,T3_R2!L885)),MAX('MDA1'!K885,'MDA2'!K885,'T1'!M885,MAX(T3_R1!L885,T3_R2!L885)),COUNTRY_INFO!F885),0)</f>
        <v>38026</v>
      </c>
      <c r="W885" s="217">
        <f>IF(AND(COUNTRY_INFO!J885&gt;1,COUNTRY_INFO!J885&lt;4), IF(V885/COUNTRY_INFO!F885*100&lt;&gt;0, IF(V885/COUNTRY_INFO!F885*100&gt;100,100,V885/COUNTRY_INFO!F885*100), "-"),0)</f>
        <v>82.719164672612578</v>
      </c>
      <c r="X885" s="11">
        <f t="shared" si="96"/>
        <v>38026</v>
      </c>
      <c r="Y885" s="73">
        <f>IF(AND(COUNTRY_INFO!J885&gt;1,COUNTRY_INFO!J885&lt;4), IF(S885/P885*100&lt;&gt;0, IF(X885/P885*100&gt;100,100,X885/P885*100), "-"),0)</f>
        <v>55.055089837698532</v>
      </c>
      <c r="Z885" s="67">
        <f>COUNTRY_INFO!O885</f>
        <v>40784.600000000006</v>
      </c>
      <c r="AA885" s="61"/>
      <c r="AB885" s="61"/>
      <c r="AC885" s="11">
        <f>MAX('T1'!L885,'T2'!J885)+MAX('T1'!M885,'T2'!K885)+MAX('T1'!N885,'T2'!L885)</f>
        <v>78657</v>
      </c>
      <c r="AD885" s="11">
        <f>IF(COUNTRY_INFO!K885=1,IF(COUNTRY_INFO!F885*0.33&gt;MAX('T1'!M885,'T2'!K885),MAX('T1'!M885,'T2'!K885),COUNTRY_INFO!F885*0.33),IF(COUNTRY_INFO!K885=2,IF(COUNTRY_INFO!F885*0.5&gt;MAX('T1'!M885,'T2'!K885),MAX('T1'!M885,'T2'!K885),COUNTRY_INFO!F885*0.5),IF(COUNTRY_INFO!K885=3,IF(COUNTRY_INFO!F885&gt;MAX('T1'!M885,'T2'!K885),MAX('T1'!M885,'T2'!K885),COUNTRY_INFO!F885),0)))</f>
        <v>22985</v>
      </c>
      <c r="AE885" s="217">
        <f>IF(AND(COUNTRY_INFO!K885&gt;0,COUNTRY_INFO!K885&lt;4),IF(Z885&gt;0,IF(COUNTRY_INFO!K885=1, AD885/(COUNTRY_INFO!F885*0.33)*100, IF(COUNTRY_INFO!K885=2, AD885/(COUNTRY_INFO!F885*0.5)*100, IF(COUNTRY_INFO!K885=3, AD885/COUNTRY_INFO!F885*100))),"-"),0)</f>
        <v>100</v>
      </c>
      <c r="AF885" s="11">
        <f>IF(COUNTRY_INFO!K885=2,IF(COUNTRY_INFO!G885*0.2&gt;MAX('T1'!N885,'T2'!L885),MAX('T1'!N885,'T2'!L885),COUNTRY_INFO!G885*0.2),IF(COUNTRY_INFO!K885=3,IF(COUNTRY_INFO!G885&gt;MAX('T1'!N885,'T2'!L885),MAX('T1'!N885,'T2'!L885),COUNTRY_INFO!G885),0))</f>
        <v>17799.600000000002</v>
      </c>
      <c r="AG885" s="217">
        <f>IF(AND(COUNTRY_INFO!K885&gt;0,COUNTRY_INFO!K885&lt;4),IF(Z885&gt;0,IF(COUNTRY_INFO!K885=1, 0, IF(COUNTRY_INFO!K885=2, AF885/(COUNTRY_INFO!G885*0.2)*100, IF(COUNTRY_INFO!K885=3, AF885/COUNTRY_INFO!G885*100))),"-"),0)</f>
        <v>100</v>
      </c>
      <c r="AH885" s="11">
        <f t="shared" si="97"/>
        <v>40784.600000000006</v>
      </c>
      <c r="AI885" s="73">
        <f>IF(AND(COUNTRY_INFO!K885&gt;0,COUNTRY_INFO!K885&lt;4), IF(AC885/Z885*100&lt;&gt;0, IF(AH885/Z885*100&gt;100,100,AH885/Z885*100), "-"),0)</f>
        <v>100</v>
      </c>
      <c r="AJ885" s="261"/>
      <c r="AK885" s="260">
        <f>IF(AND(D885&lt;&gt;0, D885&lt;&gt;"Unknown",D885&lt;&gt;"Stopped",D885&lt;&gt;"Not required"),D885/COUNTRY_INFO!D885, 0)</f>
        <v>0</v>
      </c>
      <c r="AL885" s="260">
        <f>IF(AND(J885&lt;&gt;0,J885&lt;&gt;"Unknown",J885&lt;&gt;"Stopped",J885&lt;&gt;"Not required"),J885/COUNTRY_INFO!D885, 0)</f>
        <v>0</v>
      </c>
      <c r="AM885" s="260">
        <f>IF(AND(P885&lt;&gt;0,P885&lt;&gt;"Unknown",P885&lt;&gt;"Not required"),P885/(COUNTRY_INFO!E885+COUNTRY_INFO!F885), 0)</f>
        <v>1</v>
      </c>
      <c r="AN885" s="260">
        <f>IF(AND(Z885&lt;&gt;0,Z885&lt;&gt;"Unknown",Z885&lt;&gt;"Not required"),IF(COUNTRY_INFO!K885=1,1,IF(COUNTRY_INFO!K885=2,0.5*COUNTRY_INFO!F885/(0.5*COUNTRY_INFO!F885+0.2*COUNTRY_INFO!G885),IF(COUNTRY_INFO!K885=3,COUNTRY_INFO!F885/(COUNTRY_INFO!F885+COUNTRY_INFO!G885)))),0)</f>
        <v>0.56357056339892986</v>
      </c>
      <c r="AO885" s="260">
        <f>IF(AND(Z885&lt;&gt;0,Z885&lt;&gt;"Unknown",Z885&lt;&gt;"Not required"),IF(COUNTRY_INFO!K885=1,0,IF(COUNTRY_INFO!K885=2,0.2*COUNTRY_INFO!G885/(0.5*COUNTRY_INFO!F885+0.2*COUNTRY_INFO!G885),IF(COUNTRY_INFO!K885=3,COUNTRY_INFO!G885/(COUNTRY_INFO!F885+COUNTRY_INFO!G885)))),0)</f>
        <v>0.43642943660106998</v>
      </c>
      <c r="AP885" s="259">
        <f>MAX(COUNTRY_INFO!D885*AK885*PROFILE!$G$7,COUNTRY_INFO!D885*AL885*PROFILE!$G$7)</f>
        <v>0</v>
      </c>
      <c r="AQ885" s="259">
        <f>MAX(COUNTRY_INFO!D885*AK885*PROFILE!$G$8,COUNTRY_INFO!D885*AL885*PROFILE!$G$8,COUNTRY_INFO!D885*AM885*PROFILE!$G$8)</f>
        <v>23151.209886804732</v>
      </c>
      <c r="AR885" s="259">
        <f>MAX(COUNTRY_INFO!D885*AK885*PROFILE!$G$9,COUNTRY_INFO!D885*AL885*PROFILE!$G$9,COUNTRY_INFO!D885*AM885*PROFILE!$G$9,IF(AND(DISTRICT!Z885&lt;&gt;"Unknown",Z885&lt;&gt;"Not required"),COUNTRY_INFO!O885*DISTRICT!AN885,0))</f>
        <v>48078.294266169862</v>
      </c>
      <c r="AS885" s="259">
        <f>MAX(COUNTRY_INFO!D885*AK885*PROFILE!$G$10,COUNTRY_INFO!D885*AL885*PROFILE!$G$10,IF(AND(DISTRICT!Z885&lt;&gt;"Unknown",Z885&lt;&gt;"Not required"),COUNTRY_INFO!O885*DISTRICT!AO885,0))</f>
        <v>17799.600000000002</v>
      </c>
      <c r="AT885" s="259">
        <f t="shared" si="98"/>
        <v>89029.1041529746</v>
      </c>
      <c r="AU885" s="258" t="str">
        <f t="shared" si="93"/>
        <v>Y</v>
      </c>
      <c r="AV885" s="259">
        <f>MAX('MDA2'!J885,'T1'!L885,'T2'!J885,T3_R1!K885,T3_R2!K885)</f>
        <v>0</v>
      </c>
      <c r="AW885" s="259">
        <f>MAX('MDA1'!K885,'MDA2'!K885,'MDA3'!I885,'MDA3'!L885,'T1'!M885,'T2'!K885,T3_R1!L885,T3_R2!L885)</f>
        <v>38026</v>
      </c>
      <c r="AX885" s="259">
        <f>MAX('MDA1'!L885,'MDA2'!L885,'MDA3'!J885,'MDA3'!M885,'T1'!N885,'T2'!L885,T3_R1!M885,T3_R2!M885)</f>
        <v>40631</v>
      </c>
      <c r="AY885" s="259">
        <f t="shared" si="99"/>
        <v>78657</v>
      </c>
      <c r="AZ885" s="259">
        <f>MAX('MDA2'!J885,T885)</f>
        <v>0</v>
      </c>
      <c r="BA885" s="259">
        <f>MAX('MDA1'!K885,'MDA2'!K885,'MDA3'!I885,'MDA3'!L885,V885,AD885)</f>
        <v>38026</v>
      </c>
      <c r="BB885" s="259">
        <f>MAX('MDA1'!L885,'MDA2'!L885,'MDA3'!J885,'MDA3'!M885,AF885)</f>
        <v>17799.600000000002</v>
      </c>
      <c r="BC885" s="259">
        <f t="shared" si="94"/>
        <v>55825.600000000006</v>
      </c>
      <c r="BD885" s="260">
        <f t="shared" si="95"/>
        <v>62.704887947740609</v>
      </c>
    </row>
    <row r="886" spans="1:56" x14ac:dyDescent="0.2">
      <c r="A886" s="10" t="str">
        <f>IF(COUNTRY_INFO!A886=0," ",COUNTRY_INFO!A886)</f>
        <v>Ethiopia</v>
      </c>
      <c r="B886" s="10" t="str">
        <f>IF(COUNTRY_INFO!B886=0," ",COUNTRY_INFO!B886)</f>
        <v>TigrayNorth West Tigray</v>
      </c>
      <c r="C886" s="87" t="str">
        <f>IF(COUNTRY_INFO!C886=0," ",COUNTRY_INFO!C886)</f>
        <v>Sheraro Town</v>
      </c>
      <c r="D886" s="67">
        <f>COUNTRY_INFO!L886</f>
        <v>0</v>
      </c>
      <c r="E886" s="61"/>
      <c r="F886" s="61"/>
      <c r="G886" s="11">
        <f>MAX('MDA1'!M886,'MDA2'!M886)</f>
        <v>0</v>
      </c>
      <c r="H886" s="11">
        <f>IF(AND(COUNTRY_INFO!H886&gt;0,COUNTRY_INFO!H886&lt;4),IF(D886&gt;MAX('MDA1'!M886,'MDA2'!M886),MAX('MDA1'!M886,'MDA2'!M886),D886),0)</f>
        <v>0</v>
      </c>
      <c r="I886" s="73">
        <f>IF(AND(COUNTRY_INFO!H886&gt;0,COUNTRY_INFO!H886&lt;4), IF(G886/D886*100&lt;&gt;0, IF(G886/D886*100&gt;100,100,G886/D886*100), "-"),0)</f>
        <v>0</v>
      </c>
      <c r="J886" s="67">
        <f>COUNTRY_INFO!M886</f>
        <v>0</v>
      </c>
      <c r="K886" s="61"/>
      <c r="L886" s="61"/>
      <c r="M886" s="11">
        <f>MAX('MDA1'!M886,MAX('MDA3'!I886,'MDA3'!L886)+MAX('MDA3'!J886,'MDA3'!M886))</f>
        <v>0</v>
      </c>
      <c r="N886" s="11">
        <f>IF(AND(COUNTRY_INFO!I886&gt;0,COUNTRY_INFO!I886&lt;4),IF(J886&gt;MAX('MDA1'!M886,MAX('MDA3'!I886,'MDA3'!L886)+MAX('MDA3'!J886,'MDA3'!M886)),MAX('MDA1'!M886,MAX('MDA3'!I886,'MDA3'!L886)+MAX('MDA3'!J886,'MDA3'!M886)),J886),0)</f>
        <v>0</v>
      </c>
      <c r="O886" s="73">
        <f>IF(AND(COUNTRY_INFO!I886&gt;0,COUNTRY_INFO!I886&lt;4), IF(M886/J886*100&lt;&gt;0, IF(M886/J886*100&gt;100,100,M886/J886*100), "-"),0)</f>
        <v>0</v>
      </c>
      <c r="P886" s="67">
        <f>COUNTRY_INFO!N886</f>
        <v>0</v>
      </c>
      <c r="Q886" s="61"/>
      <c r="R886" s="61"/>
      <c r="S886" s="11">
        <f>SUM(MAX('MDA2'!J886, 'T1'!L886, MAX(T3_R1!K886, T3_R2!K886)), MAX('MDA1'!K886, 'MDA2'!K886, 'T1'!M886, MAX(T3_R1!L886, T3_R2!L886)), MAX('MDA1'!L886, 'MDA2'!L886, 'T1'!N886, MAX(T3_R1!M886, T3_R2!M886)))</f>
        <v>0</v>
      </c>
      <c r="T886" s="11">
        <f>IF(AND(COUNTRY_INFO!J886&gt;1,COUNTRY_INFO!J886&lt;4),IF(COUNTRY_INFO!E886&gt;MAX('MDA2'!J886,'T1'!L886,MAX(T3_R1!K886,T3_R2!K886)),MAX('MDA2'!J886,'T1'!L886,MAX(T3_R1!K886,T3_R2!K886)),COUNTRY_INFO!E886),0)</f>
        <v>0</v>
      </c>
      <c r="U886" s="217">
        <f>IF(AND(COUNTRY_INFO!J886&gt;1,COUNTRY_INFO!J886&lt;4), IF(T886/COUNTRY_INFO!E886*100&lt;&gt;0, IF(T886/COUNTRY_INFO!E886*100&gt;100,100,T886/COUNTRY_INFO!E886*100), "-"),0)</f>
        <v>0</v>
      </c>
      <c r="V886" s="11">
        <f>IF(AND(COUNTRY_INFO!J886&gt;1,COUNTRY_INFO!J886&lt;4),IF(COUNTRY_INFO!F886&gt;MAX('MDA1'!K886,'MDA2'!K886,'T1'!M886,MAX(T3_R1!L886,T3_R2!L886)),MAX('MDA1'!K886,'MDA2'!K886,'T1'!M886,MAX(T3_R1!L886,T3_R2!L886)),COUNTRY_INFO!F886),0)</f>
        <v>0</v>
      </c>
      <c r="W886" s="217">
        <f>IF(AND(COUNTRY_INFO!J886&gt;1,COUNTRY_INFO!J886&lt;4), IF(V886/COUNTRY_INFO!F886*100&lt;&gt;0, IF(V886/COUNTRY_INFO!F886*100&gt;100,100,V886/COUNTRY_INFO!F886*100), "-"),0)</f>
        <v>0</v>
      </c>
      <c r="X886" s="11">
        <f t="shared" si="96"/>
        <v>0</v>
      </c>
      <c r="Y886" s="73">
        <f>IF(AND(COUNTRY_INFO!J886&gt;1,COUNTRY_INFO!J886&lt;4), IF(S886/P886*100&lt;&gt;0, IF(X886/P886*100&gt;100,100,X886/P886*100), "-"),0)</f>
        <v>0</v>
      </c>
      <c r="Z886" s="67">
        <f>COUNTRY_INFO!O886</f>
        <v>5626.8</v>
      </c>
      <c r="AA886" s="61"/>
      <c r="AB886" s="61"/>
      <c r="AC886" s="11">
        <f>MAX('T1'!L886,'T2'!J886)+MAX('T1'!M886,'T2'!K886)+MAX('T1'!N886,'T2'!L886)</f>
        <v>5298</v>
      </c>
      <c r="AD886" s="11">
        <f>IF(COUNTRY_INFO!K886=1,IF(COUNTRY_INFO!F886*0.33&gt;MAX('T1'!M886,'T2'!K886),MAX('T1'!M886,'T2'!K886),COUNTRY_INFO!F886*0.33),IF(COUNTRY_INFO!K886=2,IF(COUNTRY_INFO!F886*0.5&gt;MAX('T1'!M886,'T2'!K886),MAX('T1'!M886,'T2'!K886),COUNTRY_INFO!F886*0.5),IF(COUNTRY_INFO!K886=3,IF(COUNTRY_INFO!F886&gt;MAX('T1'!M886,'T2'!K886),MAX('T1'!M886,'T2'!K886),COUNTRY_INFO!F886),0)))</f>
        <v>3171</v>
      </c>
      <c r="AE886" s="217">
        <f>IF(AND(COUNTRY_INFO!K886&gt;0,COUNTRY_INFO!K886&lt;4),IF(Z886&gt;0,IF(COUNTRY_INFO!K886=1, AD886/(COUNTRY_INFO!F886*0.33)*100, IF(COUNTRY_INFO!K886=2, AD886/(COUNTRY_INFO!F886*0.5)*100, IF(COUNTRY_INFO!K886=3, AD886/COUNTRY_INFO!F886*100))),"-"),0)</f>
        <v>100</v>
      </c>
      <c r="AF886" s="11">
        <f>IF(COUNTRY_INFO!K886=2,IF(COUNTRY_INFO!G886*0.2&gt;MAX('T1'!N886,'T2'!L886),MAX('T1'!N886,'T2'!L886),COUNTRY_INFO!G886*0.2),IF(COUNTRY_INFO!K886=3,IF(COUNTRY_INFO!G886&gt;MAX('T1'!N886,'T2'!L886),MAX('T1'!N886,'T2'!L886),COUNTRY_INFO!G886),0))</f>
        <v>0</v>
      </c>
      <c r="AG886" s="217">
        <f>IF(AND(COUNTRY_INFO!K886&gt;0,COUNTRY_INFO!K886&lt;4),IF(Z886&gt;0,IF(COUNTRY_INFO!K886=1, 0, IF(COUNTRY_INFO!K886=2, AF886/(COUNTRY_INFO!G886*0.2)*100, IF(COUNTRY_INFO!K886=3, AF886/COUNTRY_INFO!G886*100))),"-"),0)</f>
        <v>0</v>
      </c>
      <c r="AH886" s="11">
        <f t="shared" si="97"/>
        <v>3171</v>
      </c>
      <c r="AI886" s="73">
        <f>IF(AND(COUNTRY_INFO!K886&gt;0,COUNTRY_INFO!K886&lt;4), IF(AC886/Z886*100&lt;&gt;0, IF(AH886/Z886*100&gt;100,100,AH886/Z886*100), "-"),0)</f>
        <v>56.355299637449349</v>
      </c>
      <c r="AJ886" s="261"/>
      <c r="AK886" s="260">
        <f>IF(AND(D886&lt;&gt;0, D886&lt;&gt;"Unknown",D886&lt;&gt;"Stopped",D886&lt;&gt;"Not required"),D886/COUNTRY_INFO!D886, 0)</f>
        <v>0</v>
      </c>
      <c r="AL886" s="260">
        <f>IF(AND(J886&lt;&gt;0,J886&lt;&gt;"Unknown",J886&lt;&gt;"Stopped",J886&lt;&gt;"Not required"),J886/COUNTRY_INFO!D886, 0)</f>
        <v>0</v>
      </c>
      <c r="AM886" s="260">
        <f>IF(AND(P886&lt;&gt;0,P886&lt;&gt;"Unknown",P886&lt;&gt;"Not required"),P886/(COUNTRY_INFO!E886+COUNTRY_INFO!F886), 0)</f>
        <v>0</v>
      </c>
      <c r="AN886" s="260">
        <f>IF(AND(Z886&lt;&gt;0,Z886&lt;&gt;"Unknown",Z886&lt;&gt;"Not required"),IF(COUNTRY_INFO!K886=1,1,IF(COUNTRY_INFO!K886=2,0.5*COUNTRY_INFO!F886/(0.5*COUNTRY_INFO!F886+0.2*COUNTRY_INFO!G886),IF(COUNTRY_INFO!K886=3,COUNTRY_INFO!F886/(COUNTRY_INFO!F886+COUNTRY_INFO!G886)))),0)</f>
        <v>0.56355299637449352</v>
      </c>
      <c r="AO886" s="260">
        <f>IF(AND(Z886&lt;&gt;0,Z886&lt;&gt;"Unknown",Z886&lt;&gt;"Not required"),IF(COUNTRY_INFO!K886=1,0,IF(COUNTRY_INFO!K886=2,0.2*COUNTRY_INFO!G886/(0.5*COUNTRY_INFO!F886+0.2*COUNTRY_INFO!G886),IF(COUNTRY_INFO!K886=3,COUNTRY_INFO!G886/(COUNTRY_INFO!F886+COUNTRY_INFO!G886)))),0)</f>
        <v>0.43644700362550654</v>
      </c>
      <c r="AP886" s="259">
        <f>MAX(COUNTRY_INFO!D886*AK886*PROFILE!$G$7,COUNTRY_INFO!D886*AL886*PROFILE!$G$7)</f>
        <v>0</v>
      </c>
      <c r="AQ886" s="259">
        <f>MAX(COUNTRY_INFO!D886*AK886*PROFILE!$G$8,COUNTRY_INFO!D886*AL886*PROFILE!$G$8,COUNTRY_INFO!D886*AM886*PROFILE!$G$8)</f>
        <v>0</v>
      </c>
      <c r="AR886" s="259">
        <f>MAX(COUNTRY_INFO!D886*AK886*PROFILE!$G$9,COUNTRY_INFO!D886*AL886*PROFILE!$G$9,COUNTRY_INFO!D886*AM886*PROFILE!$G$9,IF(AND(DISTRICT!Z886&lt;&gt;"Unknown",Z886&lt;&gt;"Not required"),COUNTRY_INFO!O886*DISTRICT!AN886,0))</f>
        <v>3171.0000000000005</v>
      </c>
      <c r="AS886" s="259">
        <f>MAX(COUNTRY_INFO!D886*AK886*PROFILE!$G$10,COUNTRY_INFO!D886*AL886*PROFILE!$G$10,IF(AND(DISTRICT!Z886&lt;&gt;"Unknown",Z886&lt;&gt;"Not required"),COUNTRY_INFO!O886*DISTRICT!AO886,0))</f>
        <v>2455.8000000000002</v>
      </c>
      <c r="AT886" s="259">
        <f t="shared" si="98"/>
        <v>5626.8000000000011</v>
      </c>
      <c r="AU886" s="258" t="str">
        <f t="shared" si="93"/>
        <v>Y</v>
      </c>
      <c r="AV886" s="259">
        <f>MAX('MDA2'!J886,'T1'!L886,'T2'!J886,T3_R1!K886,T3_R2!K886)</f>
        <v>0</v>
      </c>
      <c r="AW886" s="259">
        <f>MAX('MDA1'!K886,'MDA2'!K886,'MDA3'!I886,'MDA3'!L886,'T1'!M886,'T2'!K886,T3_R1!L886,T3_R2!L886)</f>
        <v>5298</v>
      </c>
      <c r="AX886" s="259">
        <f>MAX('MDA1'!L886,'MDA2'!L886,'MDA3'!J886,'MDA3'!M886,'T1'!N886,'T2'!L886,T3_R1!M886,T3_R2!M886)</f>
        <v>0</v>
      </c>
      <c r="AY886" s="259">
        <f t="shared" si="99"/>
        <v>5298</v>
      </c>
      <c r="AZ886" s="259">
        <f>MAX('MDA2'!J886,T886)</f>
        <v>0</v>
      </c>
      <c r="BA886" s="259">
        <f>MAX('MDA1'!K886,'MDA2'!K886,'MDA3'!I886,'MDA3'!L886,V886,AD886)</f>
        <v>3171</v>
      </c>
      <c r="BB886" s="259">
        <f>MAX('MDA1'!L886,'MDA2'!L886,'MDA3'!J886,'MDA3'!M886,AF886)</f>
        <v>0</v>
      </c>
      <c r="BC886" s="259">
        <f t="shared" si="94"/>
        <v>3171</v>
      </c>
      <c r="BD886" s="260">
        <f t="shared" si="95"/>
        <v>56.355299637449342</v>
      </c>
    </row>
    <row r="887" spans="1:56" x14ac:dyDescent="0.2">
      <c r="A887" s="10" t="str">
        <f>IF(COUNTRY_INFO!A887=0," ",COUNTRY_INFO!A887)</f>
        <v>Ethiopia</v>
      </c>
      <c r="B887" s="10" t="str">
        <f>IF(COUNTRY_INFO!B887=0," ",COUNTRY_INFO!B887)</f>
        <v>TigrayNorth West Tigray</v>
      </c>
      <c r="C887" s="87" t="str">
        <f>IF(COUNTRY_INFO!C887=0," ",COUNTRY_INFO!C887)</f>
        <v>Shire Endaselassie Town</v>
      </c>
      <c r="D887" s="67">
        <f>COUNTRY_INFO!L887</f>
        <v>0</v>
      </c>
      <c r="E887" s="61"/>
      <c r="F887" s="61"/>
      <c r="G887" s="11">
        <f>MAX('MDA1'!M887,'MDA2'!M887)</f>
        <v>0</v>
      </c>
      <c r="H887" s="11">
        <f>IF(AND(COUNTRY_INFO!H887&gt;0,COUNTRY_INFO!H887&lt;4),IF(D887&gt;MAX('MDA1'!M887,'MDA2'!M887),MAX('MDA1'!M887,'MDA2'!M887),D887),0)</f>
        <v>0</v>
      </c>
      <c r="I887" s="73">
        <f>IF(AND(COUNTRY_INFO!H887&gt;0,COUNTRY_INFO!H887&lt;4), IF(G887/D887*100&lt;&gt;0, IF(G887/D887*100&gt;100,100,G887/D887*100), "-"),0)</f>
        <v>0</v>
      </c>
      <c r="J887" s="67">
        <f>COUNTRY_INFO!M887</f>
        <v>0</v>
      </c>
      <c r="K887" s="61"/>
      <c r="L887" s="61"/>
      <c r="M887" s="11">
        <f>MAX('MDA1'!M887,MAX('MDA3'!I887,'MDA3'!L887)+MAX('MDA3'!J887,'MDA3'!M887))</f>
        <v>0</v>
      </c>
      <c r="N887" s="11">
        <f>IF(AND(COUNTRY_INFO!I887&gt;0,COUNTRY_INFO!I887&lt;4),IF(J887&gt;MAX('MDA1'!M887,MAX('MDA3'!I887,'MDA3'!L887)+MAX('MDA3'!J887,'MDA3'!M887)),MAX('MDA1'!M887,MAX('MDA3'!I887,'MDA3'!L887)+MAX('MDA3'!J887,'MDA3'!M887)),J887),0)</f>
        <v>0</v>
      </c>
      <c r="O887" s="73">
        <f>IF(AND(COUNTRY_INFO!I887&gt;0,COUNTRY_INFO!I887&lt;4), IF(M887/J887*100&lt;&gt;0, IF(M887/J887*100&gt;100,100,M887/J887*100), "-"),0)</f>
        <v>0</v>
      </c>
      <c r="P887" s="67">
        <f>COUNTRY_INFO!N887</f>
        <v>0</v>
      </c>
      <c r="Q887" s="61"/>
      <c r="R887" s="61"/>
      <c r="S887" s="11">
        <f>SUM(MAX('MDA2'!J887, 'T1'!L887, MAX(T3_R1!K887, T3_R2!K887)), MAX('MDA1'!K887, 'MDA2'!K887, 'T1'!M887, MAX(T3_R1!L887, T3_R2!L887)), MAX('MDA1'!L887, 'MDA2'!L887, 'T1'!N887, MAX(T3_R1!M887, T3_R2!M887)))</f>
        <v>0</v>
      </c>
      <c r="T887" s="11">
        <f>IF(AND(COUNTRY_INFO!J887&gt;1,COUNTRY_INFO!J887&lt;4),IF(COUNTRY_INFO!E887&gt;MAX('MDA2'!J887,'T1'!L887,MAX(T3_R1!K887,T3_R2!K887)),MAX('MDA2'!J887,'T1'!L887,MAX(T3_R1!K887,T3_R2!K887)),COUNTRY_INFO!E887),0)</f>
        <v>0</v>
      </c>
      <c r="U887" s="217">
        <f>IF(AND(COUNTRY_INFO!J887&gt;1,COUNTRY_INFO!J887&lt;4), IF(T887/COUNTRY_INFO!E887*100&lt;&gt;0, IF(T887/COUNTRY_INFO!E887*100&gt;100,100,T887/COUNTRY_INFO!E887*100), "-"),0)</f>
        <v>0</v>
      </c>
      <c r="V887" s="11">
        <f>IF(AND(COUNTRY_INFO!J887&gt;1,COUNTRY_INFO!J887&lt;4),IF(COUNTRY_INFO!F887&gt;MAX('MDA1'!K887,'MDA2'!K887,'T1'!M887,MAX(T3_R1!L887,T3_R2!L887)),MAX('MDA1'!K887,'MDA2'!K887,'T1'!M887,MAX(T3_R1!L887,T3_R2!L887)),COUNTRY_INFO!F887),0)</f>
        <v>0</v>
      </c>
      <c r="W887" s="217">
        <f>IF(AND(COUNTRY_INFO!J887&gt;1,COUNTRY_INFO!J887&lt;4), IF(V887/COUNTRY_INFO!F887*100&lt;&gt;0, IF(V887/COUNTRY_INFO!F887*100&gt;100,100,V887/COUNTRY_INFO!F887*100), "-"),0)</f>
        <v>0</v>
      </c>
      <c r="X887" s="11">
        <f t="shared" si="96"/>
        <v>0</v>
      </c>
      <c r="Y887" s="73">
        <f>IF(AND(COUNTRY_INFO!J887&gt;1,COUNTRY_INFO!J887&lt;4), IF(S887/P887*100&lt;&gt;0, IF(X887/P887*100&gt;100,100,X887/P887*100), "-"),0)</f>
        <v>0</v>
      </c>
      <c r="Z887" s="67">
        <f>COUNTRY_INFO!O887</f>
        <v>15319.3</v>
      </c>
      <c r="AA887" s="61"/>
      <c r="AB887" s="61"/>
      <c r="AC887" s="11">
        <f>MAX('T1'!L887,'T2'!J887)+MAX('T1'!M887,'T2'!K887)+MAX('T1'!N887,'T2'!L887)</f>
        <v>0</v>
      </c>
      <c r="AD887" s="11">
        <f>IF(COUNTRY_INFO!K887=1,IF(COUNTRY_INFO!F887*0.33&gt;MAX('T1'!M887,'T2'!K887),MAX('T1'!M887,'T2'!K887),COUNTRY_INFO!F887*0.33),IF(COUNTRY_INFO!K887=2,IF(COUNTRY_INFO!F887*0.5&gt;MAX('T1'!M887,'T2'!K887),MAX('T1'!M887,'T2'!K887),COUNTRY_INFO!F887*0.5),IF(COUNTRY_INFO!K887=3,IF(COUNTRY_INFO!F887&gt;MAX('T1'!M887,'T2'!K887),MAX('T1'!M887,'T2'!K887),COUNTRY_INFO!F887),0)))</f>
        <v>0</v>
      </c>
      <c r="AE887" s="217">
        <f>IF(AND(COUNTRY_INFO!K887&gt;0,COUNTRY_INFO!K887&lt;4),IF(Z887&gt;0,IF(COUNTRY_INFO!K887=1, AD887/(COUNTRY_INFO!F887*0.33)*100, IF(COUNTRY_INFO!K887=2, AD887/(COUNTRY_INFO!F887*0.5)*100, IF(COUNTRY_INFO!K887=3, AD887/COUNTRY_INFO!F887*100))),"-"),0)</f>
        <v>0</v>
      </c>
      <c r="AF887" s="11">
        <f>IF(COUNTRY_INFO!K887=2,IF(COUNTRY_INFO!G887*0.2&gt;MAX('T1'!N887,'T2'!L887),MAX('T1'!N887,'T2'!L887),COUNTRY_INFO!G887*0.2),IF(COUNTRY_INFO!K887=3,IF(COUNTRY_INFO!G887&gt;MAX('T1'!N887,'T2'!L887),MAX('T1'!N887,'T2'!L887),COUNTRY_INFO!G887),0))</f>
        <v>0</v>
      </c>
      <c r="AG887" s="217">
        <f>IF(AND(COUNTRY_INFO!K887&gt;0,COUNTRY_INFO!K887&lt;4),IF(Z887&gt;0,IF(COUNTRY_INFO!K887=1, 0, IF(COUNTRY_INFO!K887=2, AF887/(COUNTRY_INFO!G887*0.2)*100, IF(COUNTRY_INFO!K887=3, AF887/COUNTRY_INFO!G887*100))),"-"),0)</f>
        <v>0</v>
      </c>
      <c r="AH887" s="11">
        <f t="shared" si="97"/>
        <v>0</v>
      </c>
      <c r="AI887" s="73" t="str">
        <f>IF(AND(COUNTRY_INFO!K887&gt;0,COUNTRY_INFO!K887&lt;4), IF(AC887/Z887*100&lt;&gt;0, IF(AH887/Z887*100&gt;100,100,AH887/Z887*100), "-"),0)</f>
        <v>-</v>
      </c>
      <c r="AJ887" s="261"/>
      <c r="AK887" s="260">
        <f>IF(AND(D887&lt;&gt;0, D887&lt;&gt;"Unknown",D887&lt;&gt;"Stopped",D887&lt;&gt;"Not required"),D887/COUNTRY_INFO!D887, 0)</f>
        <v>0</v>
      </c>
      <c r="AL887" s="260">
        <f>IF(AND(J887&lt;&gt;0,J887&lt;&gt;"Unknown",J887&lt;&gt;"Stopped",J887&lt;&gt;"Not required"),J887/COUNTRY_INFO!D887, 0)</f>
        <v>0</v>
      </c>
      <c r="AM887" s="260">
        <f>IF(AND(P887&lt;&gt;0,P887&lt;&gt;"Unknown",P887&lt;&gt;"Not required"),P887/(COUNTRY_INFO!E887+COUNTRY_INFO!F887), 0)</f>
        <v>0</v>
      </c>
      <c r="AN887" s="260">
        <f>IF(AND(Z887&lt;&gt;0,Z887&lt;&gt;"Unknown",Z887&lt;&gt;"Not required"),IF(COUNTRY_INFO!K887=1,1,IF(COUNTRY_INFO!K887=2,0.5*COUNTRY_INFO!F887/(0.5*COUNTRY_INFO!F887+0.2*COUNTRY_INFO!G887),IF(COUNTRY_INFO!K887=3,COUNTRY_INFO!F887/(COUNTRY_INFO!F887+COUNTRY_INFO!G887)))),0)</f>
        <v>0.56357013701670444</v>
      </c>
      <c r="AO887" s="260">
        <f>IF(AND(Z887&lt;&gt;0,Z887&lt;&gt;"Unknown",Z887&lt;&gt;"Not required"),IF(COUNTRY_INFO!K887=1,0,IF(COUNTRY_INFO!K887=2,0.2*COUNTRY_INFO!G887/(0.5*COUNTRY_INFO!F887+0.2*COUNTRY_INFO!G887),IF(COUNTRY_INFO!K887=3,COUNTRY_INFO!G887/(COUNTRY_INFO!F887+COUNTRY_INFO!G887)))),0)</f>
        <v>0.43642986298329561</v>
      </c>
      <c r="AP887" s="259">
        <f>MAX(COUNTRY_INFO!D887*AK887*PROFILE!$G$7,COUNTRY_INFO!D887*AL887*PROFILE!$G$7)</f>
        <v>0</v>
      </c>
      <c r="AQ887" s="259">
        <f>MAX(COUNTRY_INFO!D887*AK887*PROFILE!$G$8,COUNTRY_INFO!D887*AL887*PROFILE!$G$8,COUNTRY_INFO!D887*AM887*PROFILE!$G$8)</f>
        <v>0</v>
      </c>
      <c r="AR887" s="259">
        <f>MAX(COUNTRY_INFO!D887*AK887*PROFILE!$G$9,COUNTRY_INFO!D887*AL887*PROFILE!$G$9,COUNTRY_INFO!D887*AM887*PROFILE!$G$9,IF(AND(DISTRICT!Z887&lt;&gt;"Unknown",Z887&lt;&gt;"Not required"),COUNTRY_INFO!O887*DISTRICT!AN887,0))</f>
        <v>8633.5</v>
      </c>
      <c r="AS887" s="259">
        <f>MAX(COUNTRY_INFO!D887*AK887*PROFILE!$G$10,COUNTRY_INFO!D887*AL887*PROFILE!$G$10,IF(AND(DISTRICT!Z887&lt;&gt;"Unknown",Z887&lt;&gt;"Not required"),COUNTRY_INFO!O887*DISTRICT!AO887,0))</f>
        <v>6685.8</v>
      </c>
      <c r="AT887" s="259">
        <f t="shared" si="98"/>
        <v>15319.3</v>
      </c>
      <c r="AU887" s="258">
        <f t="shared" si="93"/>
        <v>0</v>
      </c>
      <c r="AV887" s="259">
        <f>MAX('MDA2'!J887,'T1'!L887,'T2'!J887,T3_R1!K887,T3_R2!K887)</f>
        <v>0</v>
      </c>
      <c r="AW887" s="259">
        <f>MAX('MDA1'!K887,'MDA2'!K887,'MDA3'!I887,'MDA3'!L887,'T1'!M887,'T2'!K887,T3_R1!L887,T3_R2!L887)</f>
        <v>0</v>
      </c>
      <c r="AX887" s="259">
        <f>MAX('MDA1'!L887,'MDA2'!L887,'MDA3'!J887,'MDA3'!M887,'T1'!N887,'T2'!L887,T3_R1!M887,T3_R2!M887)</f>
        <v>0</v>
      </c>
      <c r="AY887" s="259">
        <f t="shared" si="99"/>
        <v>0</v>
      </c>
      <c r="AZ887" s="259">
        <f>MAX('MDA2'!J887,T887)</f>
        <v>0</v>
      </c>
      <c r="BA887" s="259">
        <f>MAX('MDA1'!K887,'MDA2'!K887,'MDA3'!I887,'MDA3'!L887,V887,AD887)</f>
        <v>0</v>
      </c>
      <c r="BB887" s="259">
        <f>MAX('MDA1'!L887,'MDA2'!L887,'MDA3'!J887,'MDA3'!M887,AF887)</f>
        <v>0</v>
      </c>
      <c r="BC887" s="259">
        <f t="shared" si="94"/>
        <v>0</v>
      </c>
      <c r="BD887" s="260">
        <f t="shared" si="95"/>
        <v>0</v>
      </c>
    </row>
    <row r="888" spans="1:56" x14ac:dyDescent="0.2">
      <c r="A888" s="10" t="str">
        <f>IF(COUNTRY_INFO!A888=0," ",COUNTRY_INFO!A888)</f>
        <v>Ethiopia</v>
      </c>
      <c r="B888" s="10" t="str">
        <f>IF(COUNTRY_INFO!B888=0," ",COUNTRY_INFO!B888)</f>
        <v>TigrayNorth West Tigray</v>
      </c>
      <c r="C888" s="87" t="str">
        <f>IF(COUNTRY_INFO!C888=0," ",COUNTRY_INFO!C888)</f>
        <v>Tahtay Adyabo</v>
      </c>
      <c r="D888" s="67">
        <f>COUNTRY_INFO!L888</f>
        <v>0</v>
      </c>
      <c r="E888" s="61"/>
      <c r="F888" s="61"/>
      <c r="G888" s="11">
        <f>MAX('MDA1'!M888,'MDA2'!M888)</f>
        <v>0</v>
      </c>
      <c r="H888" s="11">
        <f>IF(AND(COUNTRY_INFO!H888&gt;0,COUNTRY_INFO!H888&lt;4),IF(D888&gt;MAX('MDA1'!M888,'MDA2'!M888),MAX('MDA1'!M888,'MDA2'!M888),D888),0)</f>
        <v>0</v>
      </c>
      <c r="I888" s="73">
        <f>IF(AND(COUNTRY_INFO!H888&gt;0,COUNTRY_INFO!H888&lt;4), IF(G888/D888*100&lt;&gt;0, IF(G888/D888*100&gt;100,100,G888/D888*100), "-"),0)</f>
        <v>0</v>
      </c>
      <c r="J888" s="67">
        <f>COUNTRY_INFO!M888</f>
        <v>0</v>
      </c>
      <c r="K888" s="61"/>
      <c r="L888" s="61"/>
      <c r="M888" s="11">
        <f>MAX('MDA1'!M888,MAX('MDA3'!I888,'MDA3'!L888)+MAX('MDA3'!J888,'MDA3'!M888))</f>
        <v>0</v>
      </c>
      <c r="N888" s="11">
        <f>IF(AND(COUNTRY_INFO!I888&gt;0,COUNTRY_INFO!I888&lt;4),IF(J888&gt;MAX('MDA1'!M888,MAX('MDA3'!I888,'MDA3'!L888)+MAX('MDA3'!J888,'MDA3'!M888)),MAX('MDA1'!M888,MAX('MDA3'!I888,'MDA3'!L888)+MAX('MDA3'!J888,'MDA3'!M888)),J888),0)</f>
        <v>0</v>
      </c>
      <c r="O888" s="73">
        <f>IF(AND(COUNTRY_INFO!I888&gt;0,COUNTRY_INFO!I888&lt;4), IF(M888/J888*100&lt;&gt;0, IF(M888/J888*100&gt;100,100,M888/J888*100), "-"),0)</f>
        <v>0</v>
      </c>
      <c r="P888" s="67">
        <f>COUNTRY_INFO!N888</f>
        <v>0</v>
      </c>
      <c r="Q888" s="61"/>
      <c r="R888" s="61"/>
      <c r="S888" s="11">
        <f>SUM(MAX('MDA2'!J888, 'T1'!L888, MAX(T3_R1!K888, T3_R2!K888)), MAX('MDA1'!K888, 'MDA2'!K888, 'T1'!M888, MAX(T3_R1!L888, T3_R2!L888)), MAX('MDA1'!L888, 'MDA2'!L888, 'T1'!N888, MAX(T3_R1!M888, T3_R2!M888)))</f>
        <v>0</v>
      </c>
      <c r="T888" s="11">
        <f>IF(AND(COUNTRY_INFO!J888&gt;1,COUNTRY_INFO!J888&lt;4),IF(COUNTRY_INFO!E888&gt;MAX('MDA2'!J888,'T1'!L888,MAX(T3_R1!K888,T3_R2!K888)),MAX('MDA2'!J888,'T1'!L888,MAX(T3_R1!K888,T3_R2!K888)),COUNTRY_INFO!E888),0)</f>
        <v>0</v>
      </c>
      <c r="U888" s="217">
        <f>IF(AND(COUNTRY_INFO!J888&gt;1,COUNTRY_INFO!J888&lt;4), IF(T888/COUNTRY_INFO!E888*100&lt;&gt;0, IF(T888/COUNTRY_INFO!E888*100&gt;100,100,T888/COUNTRY_INFO!E888*100), "-"),0)</f>
        <v>0</v>
      </c>
      <c r="V888" s="11">
        <f>IF(AND(COUNTRY_INFO!J888&gt;1,COUNTRY_INFO!J888&lt;4),IF(COUNTRY_INFO!F888&gt;MAX('MDA1'!K888,'MDA2'!K888,'T1'!M888,MAX(T3_R1!L888,T3_R2!L888)),MAX('MDA1'!K888,'MDA2'!K888,'T1'!M888,MAX(T3_R1!L888,T3_R2!L888)),COUNTRY_INFO!F888),0)</f>
        <v>0</v>
      </c>
      <c r="W888" s="217">
        <f>IF(AND(COUNTRY_INFO!J888&gt;1,COUNTRY_INFO!J888&lt;4), IF(V888/COUNTRY_INFO!F888*100&lt;&gt;0, IF(V888/COUNTRY_INFO!F888*100&gt;100,100,V888/COUNTRY_INFO!F888*100), "-"),0)</f>
        <v>0</v>
      </c>
      <c r="X888" s="11">
        <f t="shared" si="96"/>
        <v>0</v>
      </c>
      <c r="Y888" s="73">
        <f>IF(AND(COUNTRY_INFO!J888&gt;1,COUNTRY_INFO!J888&lt;4), IF(S888/P888*100&lt;&gt;0, IF(X888/P888*100&gt;100,100,X888/P888*100), "-"),0)</f>
        <v>0</v>
      </c>
      <c r="Z888" s="67">
        <f>COUNTRY_INFO!O888</f>
        <v>29577.599999999999</v>
      </c>
      <c r="AA888" s="61"/>
      <c r="AB888" s="61"/>
      <c r="AC888" s="11">
        <f>MAX('T1'!L888,'T2'!J888)+MAX('T1'!M888,'T2'!K888)+MAX('T1'!N888,'T2'!L888)</f>
        <v>0</v>
      </c>
      <c r="AD888" s="11">
        <f>IF(COUNTRY_INFO!K888=1,IF(COUNTRY_INFO!F888*0.33&gt;MAX('T1'!M888,'T2'!K888),MAX('T1'!M888,'T2'!K888),COUNTRY_INFO!F888*0.33),IF(COUNTRY_INFO!K888=2,IF(COUNTRY_INFO!F888*0.5&gt;MAX('T1'!M888,'T2'!K888),MAX('T1'!M888,'T2'!K888),COUNTRY_INFO!F888*0.5),IF(COUNTRY_INFO!K888=3,IF(COUNTRY_INFO!F888&gt;MAX('T1'!M888,'T2'!K888),MAX('T1'!M888,'T2'!K888),COUNTRY_INFO!F888),0)))</f>
        <v>0</v>
      </c>
      <c r="AE888" s="217">
        <f>IF(AND(COUNTRY_INFO!K888&gt;0,COUNTRY_INFO!K888&lt;4),IF(Z888&gt;0,IF(COUNTRY_INFO!K888=1, AD888/(COUNTRY_INFO!F888*0.33)*100, IF(COUNTRY_INFO!K888=2, AD888/(COUNTRY_INFO!F888*0.5)*100, IF(COUNTRY_INFO!K888=3, AD888/COUNTRY_INFO!F888*100))),"-"),0)</f>
        <v>0</v>
      </c>
      <c r="AF888" s="11">
        <f>IF(COUNTRY_INFO!K888=2,IF(COUNTRY_INFO!G888*0.2&gt;MAX('T1'!N888,'T2'!L888),MAX('T1'!N888,'T2'!L888),COUNTRY_INFO!G888*0.2),IF(COUNTRY_INFO!K888=3,IF(COUNTRY_INFO!G888&gt;MAX('T1'!N888,'T2'!L888),MAX('T1'!N888,'T2'!L888),COUNTRY_INFO!G888),0))</f>
        <v>0</v>
      </c>
      <c r="AG888" s="217">
        <f>IF(AND(COUNTRY_INFO!K888&gt;0,COUNTRY_INFO!K888&lt;4),IF(Z888&gt;0,IF(COUNTRY_INFO!K888=1, 0, IF(COUNTRY_INFO!K888=2, AF888/(COUNTRY_INFO!G888*0.2)*100, IF(COUNTRY_INFO!K888=3, AF888/COUNTRY_INFO!G888*100))),"-"),0)</f>
        <v>0</v>
      </c>
      <c r="AH888" s="11">
        <f t="shared" si="97"/>
        <v>0</v>
      </c>
      <c r="AI888" s="73" t="str">
        <f>IF(AND(COUNTRY_INFO!K888&gt;0,COUNTRY_INFO!K888&lt;4), IF(AC888/Z888*100&lt;&gt;0, IF(AH888/Z888*100&gt;100,100,AH888/Z888*100), "-"),0)</f>
        <v>-</v>
      </c>
      <c r="AJ888" s="261"/>
      <c r="AK888" s="260">
        <f>IF(AND(D888&lt;&gt;0, D888&lt;&gt;"Unknown",D888&lt;&gt;"Stopped",D888&lt;&gt;"Not required"),D888/COUNTRY_INFO!D888, 0)</f>
        <v>0</v>
      </c>
      <c r="AL888" s="260">
        <f>IF(AND(J888&lt;&gt;0,J888&lt;&gt;"Unknown",J888&lt;&gt;"Stopped",J888&lt;&gt;"Not required"),J888/COUNTRY_INFO!D888, 0)</f>
        <v>0</v>
      </c>
      <c r="AM888" s="260">
        <f>IF(AND(P888&lt;&gt;0,P888&lt;&gt;"Unknown",P888&lt;&gt;"Not required"),P888/(COUNTRY_INFO!E888+COUNTRY_INFO!F888), 0)</f>
        <v>0</v>
      </c>
      <c r="AN888" s="260">
        <f>IF(AND(Z888&lt;&gt;0,Z888&lt;&gt;"Unknown",Z888&lt;&gt;"Not required"),IF(COUNTRY_INFO!K888=1,1,IF(COUNTRY_INFO!K888=2,0.5*COUNTRY_INFO!F888/(0.5*COUNTRY_INFO!F888+0.2*COUNTRY_INFO!G888),IF(COUNTRY_INFO!K888=3,COUNTRY_INFO!F888/(COUNTRY_INFO!F888+COUNTRY_INFO!G888)))),0)</f>
        <v>0.56356837606837606</v>
      </c>
      <c r="AO888" s="260">
        <f>IF(AND(Z888&lt;&gt;0,Z888&lt;&gt;"Unknown",Z888&lt;&gt;"Not required"),IF(COUNTRY_INFO!K888=1,0,IF(COUNTRY_INFO!K888=2,0.2*COUNTRY_INFO!G888/(0.5*COUNTRY_INFO!F888+0.2*COUNTRY_INFO!G888),IF(COUNTRY_INFO!K888=3,COUNTRY_INFO!G888/(COUNTRY_INFO!F888+COUNTRY_INFO!G888)))),0)</f>
        <v>0.43643162393162399</v>
      </c>
      <c r="AP888" s="259">
        <f>MAX(COUNTRY_INFO!D888*AK888*PROFILE!$G$7,COUNTRY_INFO!D888*AL888*PROFILE!$G$7)</f>
        <v>0</v>
      </c>
      <c r="AQ888" s="259">
        <f>MAX(COUNTRY_INFO!D888*AK888*PROFILE!$G$8,COUNTRY_INFO!D888*AL888*PROFILE!$G$8,COUNTRY_INFO!D888*AM888*PROFILE!$G$8)</f>
        <v>0</v>
      </c>
      <c r="AR888" s="259">
        <f>MAX(COUNTRY_INFO!D888*AK888*PROFILE!$G$9,COUNTRY_INFO!D888*AL888*PROFILE!$G$9,COUNTRY_INFO!D888*AM888*PROFILE!$G$9,IF(AND(DISTRICT!Z888&lt;&gt;"Unknown",Z888&lt;&gt;"Not required"),COUNTRY_INFO!O888*DISTRICT!AN888,0))</f>
        <v>16669</v>
      </c>
      <c r="AS888" s="259">
        <f>MAX(COUNTRY_INFO!D888*AK888*PROFILE!$G$10,COUNTRY_INFO!D888*AL888*PROFILE!$G$10,IF(AND(DISTRICT!Z888&lt;&gt;"Unknown",Z888&lt;&gt;"Not required"),COUNTRY_INFO!O888*DISTRICT!AO888,0))</f>
        <v>12908.6</v>
      </c>
      <c r="AT888" s="259">
        <f t="shared" si="98"/>
        <v>29577.599999999999</v>
      </c>
      <c r="AU888" s="258">
        <f t="shared" si="93"/>
        <v>0</v>
      </c>
      <c r="AV888" s="259">
        <f>MAX('MDA2'!J888,'T1'!L888,'T2'!J888,T3_R1!K888,T3_R2!K888)</f>
        <v>0</v>
      </c>
      <c r="AW888" s="259">
        <f>MAX('MDA1'!K888,'MDA2'!K888,'MDA3'!I888,'MDA3'!L888,'T1'!M888,'T2'!K888,T3_R1!L888,T3_R2!L888)</f>
        <v>0</v>
      </c>
      <c r="AX888" s="259">
        <f>MAX('MDA1'!L888,'MDA2'!L888,'MDA3'!J888,'MDA3'!M888,'T1'!N888,'T2'!L888,T3_R1!M888,T3_R2!M888)</f>
        <v>0</v>
      </c>
      <c r="AY888" s="259">
        <f t="shared" si="99"/>
        <v>0</v>
      </c>
      <c r="AZ888" s="259">
        <f>MAX('MDA2'!J888,T888)</f>
        <v>0</v>
      </c>
      <c r="BA888" s="259">
        <f>MAX('MDA1'!K888,'MDA2'!K888,'MDA3'!I888,'MDA3'!L888,V888,AD888)</f>
        <v>0</v>
      </c>
      <c r="BB888" s="259">
        <f>MAX('MDA1'!L888,'MDA2'!L888,'MDA3'!J888,'MDA3'!M888,AF888)</f>
        <v>0</v>
      </c>
      <c r="BC888" s="259">
        <f t="shared" si="94"/>
        <v>0</v>
      </c>
      <c r="BD888" s="260">
        <f t="shared" si="95"/>
        <v>0</v>
      </c>
    </row>
    <row r="889" spans="1:56" x14ac:dyDescent="0.2">
      <c r="A889" s="10" t="str">
        <f>IF(COUNTRY_INFO!A889=0," ",COUNTRY_INFO!A889)</f>
        <v>Ethiopia</v>
      </c>
      <c r="B889" s="10" t="str">
        <f>IF(COUNTRY_INFO!B889=0," ",COUNTRY_INFO!B889)</f>
        <v>TigrayNorth West Tigray</v>
      </c>
      <c r="C889" s="87" t="str">
        <f>IF(COUNTRY_INFO!C889=0," ",COUNTRY_INFO!C889)</f>
        <v>Tahtay Koraro</v>
      </c>
      <c r="D889" s="67">
        <f>COUNTRY_INFO!L889</f>
        <v>0</v>
      </c>
      <c r="E889" s="61"/>
      <c r="F889" s="61"/>
      <c r="G889" s="11">
        <f>MAX('MDA1'!M889,'MDA2'!M889)</f>
        <v>0</v>
      </c>
      <c r="H889" s="11">
        <f>IF(AND(COUNTRY_INFO!H889&gt;0,COUNTRY_INFO!H889&lt;4),IF(D889&gt;MAX('MDA1'!M889,'MDA2'!M889),MAX('MDA1'!M889,'MDA2'!M889),D889),0)</f>
        <v>0</v>
      </c>
      <c r="I889" s="73">
        <f>IF(AND(COUNTRY_INFO!H889&gt;0,COUNTRY_INFO!H889&lt;4), IF(G889/D889*100&lt;&gt;0, IF(G889/D889*100&gt;100,100,G889/D889*100), "-"),0)</f>
        <v>0</v>
      </c>
      <c r="J889" s="67">
        <f>COUNTRY_INFO!M889</f>
        <v>0</v>
      </c>
      <c r="K889" s="61"/>
      <c r="L889" s="61"/>
      <c r="M889" s="11">
        <f>MAX('MDA1'!M889,MAX('MDA3'!I889,'MDA3'!L889)+MAX('MDA3'!J889,'MDA3'!M889))</f>
        <v>0</v>
      </c>
      <c r="N889" s="11">
        <f>IF(AND(COUNTRY_INFO!I889&gt;0,COUNTRY_INFO!I889&lt;4),IF(J889&gt;MAX('MDA1'!M889,MAX('MDA3'!I889,'MDA3'!L889)+MAX('MDA3'!J889,'MDA3'!M889)),MAX('MDA1'!M889,MAX('MDA3'!I889,'MDA3'!L889)+MAX('MDA3'!J889,'MDA3'!M889)),J889),0)</f>
        <v>0</v>
      </c>
      <c r="O889" s="73">
        <f>IF(AND(COUNTRY_INFO!I889&gt;0,COUNTRY_INFO!I889&lt;4), IF(M889/J889*100&lt;&gt;0, IF(M889/J889*100&gt;100,100,M889/J889*100), "-"),0)</f>
        <v>0</v>
      </c>
      <c r="P889" s="67">
        <f>COUNTRY_INFO!N889</f>
        <v>37576</v>
      </c>
      <c r="Q889" s="61"/>
      <c r="R889" s="61"/>
      <c r="S889" s="11">
        <f>SUM(MAX('MDA2'!J889, 'T1'!L889, MAX(T3_R1!K889, T3_R2!K889)), MAX('MDA1'!K889, 'MDA2'!K889, 'T1'!M889, MAX(T3_R1!L889, T3_R2!L889)), MAX('MDA1'!L889, 'MDA2'!L889, 'T1'!N889, MAX(T3_R1!M889, T3_R2!M889)))</f>
        <v>21276</v>
      </c>
      <c r="T889" s="11">
        <f>IF(AND(COUNTRY_INFO!J889&gt;1,COUNTRY_INFO!J889&lt;4),IF(COUNTRY_INFO!E889&gt;MAX('MDA2'!J889,'T1'!L889,MAX(T3_R1!K889,T3_R2!K889)),MAX('MDA2'!J889,'T1'!L889,MAX(T3_R1!K889,T3_R2!K889)),COUNTRY_INFO!E889),0)</f>
        <v>0</v>
      </c>
      <c r="U889" s="217" t="str">
        <f>IF(AND(COUNTRY_INFO!J889&gt;1,COUNTRY_INFO!J889&lt;4), IF(T889/COUNTRY_INFO!E889*100&lt;&gt;0, IF(T889/COUNTRY_INFO!E889*100&gt;100,100,T889/COUNTRY_INFO!E889*100), "-"),0)</f>
        <v>-</v>
      </c>
      <c r="V889" s="11">
        <f>IF(AND(COUNTRY_INFO!J889&gt;1,COUNTRY_INFO!J889&lt;4),IF(COUNTRY_INFO!F889&gt;MAX('MDA1'!K889,'MDA2'!K889,'T1'!M889,MAX(T3_R1!L889,T3_R2!L889)),MAX('MDA1'!K889,'MDA2'!K889,'T1'!M889,MAX(T3_R1!L889,T3_R2!L889)),COUNTRY_INFO!F889),0)</f>
        <v>20738</v>
      </c>
      <c r="W889" s="217">
        <f>IF(AND(COUNTRY_INFO!J889&gt;1,COUNTRY_INFO!J889&lt;4), IF(V889/COUNTRY_INFO!F889*100&lt;&gt;0, IF(V889/COUNTRY_INFO!F889*100&gt;100,100,V889/COUNTRY_INFO!F889*100), "-"),0)</f>
        <v>82.922148026710389</v>
      </c>
      <c r="X889" s="11">
        <f t="shared" si="96"/>
        <v>20738</v>
      </c>
      <c r="Y889" s="73">
        <f>IF(AND(COUNTRY_INFO!J889&gt;1,COUNTRY_INFO!J889&lt;4), IF(S889/P889*100&lt;&gt;0, IF(X889/P889*100&gt;100,100,X889/P889*100), "-"),0)</f>
        <v>55.189482648499045</v>
      </c>
      <c r="Z889" s="67">
        <f>COUNTRY_INFO!O889</f>
        <v>22188.1</v>
      </c>
      <c r="AA889" s="61"/>
      <c r="AB889" s="61"/>
      <c r="AC889" s="11">
        <f>MAX('T1'!L889,'T2'!J889)+MAX('T1'!M889,'T2'!K889)+MAX('T1'!N889,'T2'!L889)</f>
        <v>21276</v>
      </c>
      <c r="AD889" s="11">
        <f>IF(COUNTRY_INFO!K889=1,IF(COUNTRY_INFO!F889*0.33&gt;MAX('T1'!M889,'T2'!K889),MAX('T1'!M889,'T2'!K889),COUNTRY_INFO!F889*0.33),IF(COUNTRY_INFO!K889=2,IF(COUNTRY_INFO!F889*0.5&gt;MAX('T1'!M889,'T2'!K889),MAX('T1'!M889,'T2'!K889),COUNTRY_INFO!F889*0.5),IF(COUNTRY_INFO!K889=3,IF(COUNTRY_INFO!F889&gt;MAX('T1'!M889,'T2'!K889),MAX('T1'!M889,'T2'!K889),COUNTRY_INFO!F889),0)))</f>
        <v>12504.5</v>
      </c>
      <c r="AE889" s="217">
        <f>IF(AND(COUNTRY_INFO!K889&gt;0,COUNTRY_INFO!K889&lt;4),IF(Z889&gt;0,IF(COUNTRY_INFO!K889=1, AD889/(COUNTRY_INFO!F889*0.33)*100, IF(COUNTRY_INFO!K889=2, AD889/(COUNTRY_INFO!F889*0.5)*100, IF(COUNTRY_INFO!K889=3, AD889/COUNTRY_INFO!F889*100))),"-"),0)</f>
        <v>100</v>
      </c>
      <c r="AF889" s="11">
        <f>IF(COUNTRY_INFO!K889=2,IF(COUNTRY_INFO!G889*0.2&gt;MAX('T1'!N889,'T2'!L889),MAX('T1'!N889,'T2'!L889),COUNTRY_INFO!G889*0.2),IF(COUNTRY_INFO!K889=3,IF(COUNTRY_INFO!G889&gt;MAX('T1'!N889,'T2'!L889),MAX('T1'!N889,'T2'!L889),COUNTRY_INFO!G889),0))</f>
        <v>538</v>
      </c>
      <c r="AG889" s="217">
        <f>IF(AND(COUNTRY_INFO!K889&gt;0,COUNTRY_INFO!K889&lt;4),IF(Z889&gt;0,IF(COUNTRY_INFO!K889=1, 0, IF(COUNTRY_INFO!K889=2, AF889/(COUNTRY_INFO!G889*0.2)*100, IF(COUNTRY_INFO!K889=3, AF889/COUNTRY_INFO!G889*100))),"-"),0)</f>
        <v>5.555785038622</v>
      </c>
      <c r="AH889" s="11">
        <f t="shared" si="97"/>
        <v>13042.5</v>
      </c>
      <c r="AI889" s="73">
        <f>IF(AND(COUNTRY_INFO!K889&gt;0,COUNTRY_INFO!K889&lt;4), IF(AC889/Z889*100&lt;&gt;0, IF(AH889/Z889*100&gt;100,100,AH889/Z889*100), "-"),0)</f>
        <v>58.781509007080381</v>
      </c>
      <c r="AJ889" s="261"/>
      <c r="AK889" s="260">
        <f>IF(AND(D889&lt;&gt;0, D889&lt;&gt;"Unknown",D889&lt;&gt;"Stopped",D889&lt;&gt;"Not required"),D889/COUNTRY_INFO!D889, 0)</f>
        <v>0</v>
      </c>
      <c r="AL889" s="260">
        <f>IF(AND(J889&lt;&gt;0,J889&lt;&gt;"Unknown",J889&lt;&gt;"Stopped",J889&lt;&gt;"Not required"),J889/COUNTRY_INFO!D889, 0)</f>
        <v>0</v>
      </c>
      <c r="AM889" s="260">
        <f>IF(AND(P889&lt;&gt;0,P889&lt;&gt;"Unknown",P889&lt;&gt;"Not required"),P889/(COUNTRY_INFO!E889+COUNTRY_INFO!F889), 0)</f>
        <v>1</v>
      </c>
      <c r="AN889" s="260">
        <f>IF(AND(Z889&lt;&gt;0,Z889&lt;&gt;"Unknown",Z889&lt;&gt;"Not required"),IF(COUNTRY_INFO!K889=1,1,IF(COUNTRY_INFO!K889=2,0.5*COUNTRY_INFO!F889/(0.5*COUNTRY_INFO!F889+0.2*COUNTRY_INFO!G889),IF(COUNTRY_INFO!K889=3,COUNTRY_INFO!F889/(COUNTRY_INFO!F889+COUNTRY_INFO!G889)))),0)</f>
        <v>0.56356785844664481</v>
      </c>
      <c r="AO889" s="260">
        <f>IF(AND(Z889&lt;&gt;0,Z889&lt;&gt;"Unknown",Z889&lt;&gt;"Not required"),IF(COUNTRY_INFO!K889=1,0,IF(COUNTRY_INFO!K889=2,0.2*COUNTRY_INFO!G889/(0.5*COUNTRY_INFO!F889+0.2*COUNTRY_INFO!G889),IF(COUNTRY_INFO!K889=3,COUNTRY_INFO!G889/(COUNTRY_INFO!F889+COUNTRY_INFO!G889)))),0)</f>
        <v>0.43643214155335525</v>
      </c>
      <c r="AP889" s="259">
        <f>MAX(COUNTRY_INFO!D889*AK889*PROFILE!$G$7,COUNTRY_INFO!D889*AL889*PROFILE!$G$7)</f>
        <v>0</v>
      </c>
      <c r="AQ889" s="259">
        <f>MAX(COUNTRY_INFO!D889*AK889*PROFILE!$G$8,COUNTRY_INFO!D889*AL889*PROFILE!$G$8,COUNTRY_INFO!D889*AM889*PROFILE!$G$8)</f>
        <v>12594.924884991804</v>
      </c>
      <c r="AR889" s="259">
        <f>MAX(COUNTRY_INFO!D889*AK889*PROFILE!$G$9,COUNTRY_INFO!D889*AL889*PROFILE!$G$9,COUNTRY_INFO!D889*AM889*PROFILE!$G$9,IF(AND(DISTRICT!Z889&lt;&gt;"Unknown",Z889&lt;&gt;"Not required"),COUNTRY_INFO!O889*DISTRICT!AN889,0))</f>
        <v>26155.97663541881</v>
      </c>
      <c r="AS889" s="259">
        <f>MAX(COUNTRY_INFO!D889*AK889*PROFILE!$G$10,COUNTRY_INFO!D889*AL889*PROFILE!$G$10,IF(AND(DISTRICT!Z889&lt;&gt;"Unknown",Z889&lt;&gt;"Not required"),COUNTRY_INFO!O889*DISTRICT!AO889,0))</f>
        <v>9683.6</v>
      </c>
      <c r="AT889" s="259">
        <f t="shared" si="98"/>
        <v>48434.501520410609</v>
      </c>
      <c r="AU889" s="258" t="str">
        <f t="shared" si="93"/>
        <v>Y</v>
      </c>
      <c r="AV889" s="259">
        <f>MAX('MDA2'!J889,'T1'!L889,'T2'!J889,T3_R1!K889,T3_R2!K889)</f>
        <v>0</v>
      </c>
      <c r="AW889" s="259">
        <f>MAX('MDA1'!K889,'MDA2'!K889,'MDA3'!I889,'MDA3'!L889,'T1'!M889,'T2'!K889,T3_R1!L889,T3_R2!L889)</f>
        <v>20738</v>
      </c>
      <c r="AX889" s="259">
        <f>MAX('MDA1'!L889,'MDA2'!L889,'MDA3'!J889,'MDA3'!M889,'T1'!N889,'T2'!L889,T3_R1!M889,T3_R2!M889)</f>
        <v>538</v>
      </c>
      <c r="AY889" s="259">
        <f t="shared" si="99"/>
        <v>21276</v>
      </c>
      <c r="AZ889" s="259">
        <f>MAX('MDA2'!J889,T889)</f>
        <v>0</v>
      </c>
      <c r="BA889" s="259">
        <f>MAX('MDA1'!K889,'MDA2'!K889,'MDA3'!I889,'MDA3'!L889,V889,AD889)</f>
        <v>20738</v>
      </c>
      <c r="BB889" s="259">
        <f>MAX('MDA1'!L889,'MDA2'!L889,'MDA3'!J889,'MDA3'!M889,AF889)</f>
        <v>538</v>
      </c>
      <c r="BC889" s="259">
        <f t="shared" si="94"/>
        <v>21276</v>
      </c>
      <c r="BD889" s="260">
        <f t="shared" si="95"/>
        <v>43.927364445020991</v>
      </c>
    </row>
    <row r="890" spans="1:56" x14ac:dyDescent="0.2">
      <c r="A890" s="10" t="str">
        <f>IF(COUNTRY_INFO!A890=0," ",COUNTRY_INFO!A890)</f>
        <v>Ethiopia</v>
      </c>
      <c r="B890" s="10" t="str">
        <f>IF(COUNTRY_INFO!B890=0," ",COUNTRY_INFO!B890)</f>
        <v>TigrayNorth West Tigray</v>
      </c>
      <c r="C890" s="87" t="str">
        <f>IF(COUNTRY_INFO!C890=0," ",COUNTRY_INFO!C890)</f>
        <v>Tselemti</v>
      </c>
      <c r="D890" s="67">
        <f>COUNTRY_INFO!L890</f>
        <v>0</v>
      </c>
      <c r="E890" s="61"/>
      <c r="F890" s="61"/>
      <c r="G890" s="11">
        <f>MAX('MDA1'!M890,'MDA2'!M890)</f>
        <v>0</v>
      </c>
      <c r="H890" s="11">
        <f>IF(AND(COUNTRY_INFO!H890&gt;0,COUNTRY_INFO!H890&lt;4),IF(D890&gt;MAX('MDA1'!M890,'MDA2'!M890),MAX('MDA1'!M890,'MDA2'!M890),D890),0)</f>
        <v>0</v>
      </c>
      <c r="I890" s="73">
        <f>IF(AND(COUNTRY_INFO!H890&gt;0,COUNTRY_INFO!H890&lt;4), IF(G890/D890*100&lt;&gt;0, IF(G890/D890*100&gt;100,100,G890/D890*100), "-"),0)</f>
        <v>0</v>
      </c>
      <c r="J890" s="67">
        <f>COUNTRY_INFO!M890</f>
        <v>0</v>
      </c>
      <c r="K890" s="61"/>
      <c r="L890" s="61"/>
      <c r="M890" s="11">
        <f>MAX('MDA1'!M890,MAX('MDA3'!I890,'MDA3'!L890)+MAX('MDA3'!J890,'MDA3'!M890))</f>
        <v>0</v>
      </c>
      <c r="N890" s="11">
        <f>IF(AND(COUNTRY_INFO!I890&gt;0,COUNTRY_INFO!I890&lt;4),IF(J890&gt;MAX('MDA1'!M890,MAX('MDA3'!I890,'MDA3'!L890)+MAX('MDA3'!J890,'MDA3'!M890)),MAX('MDA1'!M890,MAX('MDA3'!I890,'MDA3'!L890)+MAX('MDA3'!J890,'MDA3'!M890)),J890),0)</f>
        <v>0</v>
      </c>
      <c r="O890" s="73">
        <f>IF(AND(COUNTRY_INFO!I890&gt;0,COUNTRY_INFO!I890&lt;4), IF(M890/J890*100&lt;&gt;0, IF(M890/J890*100&gt;100,100,M890/J890*100), "-"),0)</f>
        <v>0</v>
      </c>
      <c r="P890" s="67">
        <f>COUNTRY_INFO!N890</f>
        <v>76100</v>
      </c>
      <c r="Q890" s="61"/>
      <c r="R890" s="61"/>
      <c r="S890" s="11">
        <f>SUM(MAX('MDA2'!J890, 'T1'!L890, MAX(T3_R1!K890, T3_R2!K890)), MAX('MDA1'!K890, 'MDA2'!K890, 'T1'!M890, MAX(T3_R1!L890, T3_R2!L890)), MAX('MDA1'!L890, 'MDA2'!L890, 'T1'!N890, MAX(T3_R1!M890, T3_R2!M890)))</f>
        <v>51392</v>
      </c>
      <c r="T890" s="11">
        <f>IF(AND(COUNTRY_INFO!J890&gt;1,COUNTRY_INFO!J890&lt;4),IF(COUNTRY_INFO!E890&gt;MAX('MDA2'!J890,'T1'!L890,MAX(T3_R1!K890,T3_R2!K890)),MAX('MDA2'!J890,'T1'!L890,MAX(T3_R1!K890,T3_R2!K890)),COUNTRY_INFO!E890),0)</f>
        <v>0</v>
      </c>
      <c r="U890" s="217" t="str">
        <f>IF(AND(COUNTRY_INFO!J890&gt;1,COUNTRY_INFO!J890&lt;4), IF(T890/COUNTRY_INFO!E890*100&lt;&gt;0, IF(T890/COUNTRY_INFO!E890*100&gt;100,100,T890/COUNTRY_INFO!E890*100), "-"),0)</f>
        <v>-</v>
      </c>
      <c r="V890" s="11">
        <f>IF(AND(COUNTRY_INFO!J890&gt;1,COUNTRY_INFO!J890&lt;4),IF(COUNTRY_INFO!F890&gt;MAX('MDA1'!K890,'MDA2'!K890,'T1'!M890,MAX(T3_R1!L890,T3_R2!L890)),MAX('MDA1'!K890,'MDA2'!K890,'T1'!M890,MAX(T3_R1!L890,T3_R2!L890)),COUNTRY_INFO!F890),0)</f>
        <v>38891</v>
      </c>
      <c r="W890" s="217">
        <f>IF(AND(COUNTRY_INFO!J890&gt;1,COUNTRY_INFO!J890&lt;4), IF(V890/COUNTRY_INFO!F890*100&lt;&gt;0, IF(V890/COUNTRY_INFO!F890*100&gt;100,100,V890/COUNTRY_INFO!F890*100), "-"),0)</f>
        <v>76.785326462516537</v>
      </c>
      <c r="X890" s="11">
        <f t="shared" si="96"/>
        <v>38891</v>
      </c>
      <c r="Y890" s="73">
        <f>IF(AND(COUNTRY_INFO!J890&gt;1,COUNTRY_INFO!J890&lt;4), IF(S890/P890*100&lt;&gt;0, IF(X890/P890*100&gt;100,100,X890/P890*100), "-"),0)</f>
        <v>51.105124835742444</v>
      </c>
      <c r="Z890" s="67">
        <f>COUNTRY_INFO!O890</f>
        <v>148708</v>
      </c>
      <c r="AA890" s="61"/>
      <c r="AB890" s="61"/>
      <c r="AC890" s="11">
        <f>MAX('T1'!L890,'T2'!J890)+MAX('T1'!M890,'T2'!K890)+MAX('T1'!N890,'T2'!L890)</f>
        <v>51392</v>
      </c>
      <c r="AD890" s="11">
        <f>IF(COUNTRY_INFO!K890=1,IF(COUNTRY_INFO!F890*0.33&gt;MAX('T1'!M890,'T2'!K890),MAX('T1'!M890,'T2'!K890),COUNTRY_INFO!F890*0.33),IF(COUNTRY_INFO!K890=2,IF(COUNTRY_INFO!F890*0.5&gt;MAX('T1'!M890,'T2'!K890),MAX('T1'!M890,'T2'!K890),COUNTRY_INFO!F890*0.5),IF(COUNTRY_INFO!K890=3,IF(COUNTRY_INFO!F890&gt;MAX('T1'!M890,'T2'!K890),MAX('T1'!M890,'T2'!K890),COUNTRY_INFO!F890),0)))</f>
        <v>38891</v>
      </c>
      <c r="AE890" s="217">
        <f>IF(AND(COUNTRY_INFO!K890&gt;0,COUNTRY_INFO!K890&lt;4),IF(Z890&gt;0,IF(COUNTRY_INFO!K890=1, AD890/(COUNTRY_INFO!F890*0.33)*100, IF(COUNTRY_INFO!K890=2, AD890/(COUNTRY_INFO!F890*0.5)*100, IF(COUNTRY_INFO!K890=3, AD890/COUNTRY_INFO!F890*100))),"-"),0)</f>
        <v>76.785326462516537</v>
      </c>
      <c r="AF890" s="11">
        <f>IF(COUNTRY_INFO!K890=2,IF(COUNTRY_INFO!G890*0.2&gt;MAX('T1'!N890,'T2'!L890),MAX('T1'!N890,'T2'!L890),COUNTRY_INFO!G890*0.2),IF(COUNTRY_INFO!K890=3,IF(COUNTRY_INFO!G890&gt;MAX('T1'!N890,'T2'!L890),MAX('T1'!N890,'T2'!L890),COUNTRY_INFO!G890),0))</f>
        <v>12501</v>
      </c>
      <c r="AG890" s="217">
        <f>IF(AND(COUNTRY_INFO!K890&gt;0,COUNTRY_INFO!K890&lt;4),IF(Z890&gt;0,IF(COUNTRY_INFO!K890=1, 0, IF(COUNTRY_INFO!K890=2, AF890/(COUNTRY_INFO!G890*0.2)*100, IF(COUNTRY_INFO!K890=3, AF890/COUNTRY_INFO!G890*100))),"-"),0)</f>
        <v>12.748447363322082</v>
      </c>
      <c r="AH890" s="11">
        <f t="shared" si="97"/>
        <v>51392</v>
      </c>
      <c r="AI890" s="73">
        <f>IF(AND(COUNTRY_INFO!K890&gt;0,COUNTRY_INFO!K890&lt;4), IF(AC890/Z890*100&lt;&gt;0, IF(AH890/Z890*100&gt;100,100,AH890/Z890*100), "-"),0)</f>
        <v>34.559001533206015</v>
      </c>
      <c r="AJ890" s="261"/>
      <c r="AK890" s="260">
        <f>IF(AND(D890&lt;&gt;0, D890&lt;&gt;"Unknown",D890&lt;&gt;"Stopped",D890&lt;&gt;"Not required"),D890/COUNTRY_INFO!D890, 0)</f>
        <v>0</v>
      </c>
      <c r="AL890" s="260">
        <f>IF(AND(J890&lt;&gt;0,J890&lt;&gt;"Unknown",J890&lt;&gt;"Stopped",J890&lt;&gt;"Not required"),J890/COUNTRY_INFO!D890, 0)</f>
        <v>0</v>
      </c>
      <c r="AM890" s="260">
        <f>IF(AND(P890&lt;&gt;0,P890&lt;&gt;"Unknown",P890&lt;&gt;"Not required"),P890/(COUNTRY_INFO!E890+COUNTRY_INFO!F890), 0)</f>
        <v>1</v>
      </c>
      <c r="AN890" s="260">
        <f>IF(AND(Z890&lt;&gt;0,Z890&lt;&gt;"Unknown",Z890&lt;&gt;"Not required"),IF(COUNTRY_INFO!K890=1,1,IF(COUNTRY_INFO!K890=2,0.5*COUNTRY_INFO!F890/(0.5*COUNTRY_INFO!F890+0.2*COUNTRY_INFO!G890),IF(COUNTRY_INFO!K890=3,COUNTRY_INFO!F890/(COUNTRY_INFO!F890+COUNTRY_INFO!G890)))),0)</f>
        <v>0.34059364660946284</v>
      </c>
      <c r="AO890" s="260">
        <f>IF(AND(Z890&lt;&gt;0,Z890&lt;&gt;"Unknown",Z890&lt;&gt;"Not required"),IF(COUNTRY_INFO!K890=1,0,IF(COUNTRY_INFO!K890=2,0.2*COUNTRY_INFO!G890/(0.5*COUNTRY_INFO!F890+0.2*COUNTRY_INFO!G890),IF(COUNTRY_INFO!K890=3,COUNTRY_INFO!G890/(COUNTRY_INFO!F890+COUNTRY_INFO!G890)))),0)</f>
        <v>0.65940635339053721</v>
      </c>
      <c r="AP890" s="259">
        <f>MAX(COUNTRY_INFO!D890*AK890*PROFILE!$G$7,COUNTRY_INFO!D890*AL890*PROFILE!$G$7)</f>
        <v>0</v>
      </c>
      <c r="AQ890" s="259">
        <f>MAX(COUNTRY_INFO!D890*AK890*PROFILE!$G$8,COUNTRY_INFO!D890*AL890*PROFILE!$G$8,COUNTRY_INFO!D890*AM890*PROFILE!$G$8)</f>
        <v>25508.117207741183</v>
      </c>
      <c r="AR890" s="259">
        <f>MAX(COUNTRY_INFO!D890*AK890*PROFILE!$G$9,COUNTRY_INFO!D890*AL890*PROFILE!$G$9,COUNTRY_INFO!D890*AM890*PROFILE!$G$9,IF(AND(DISTRICT!Z890&lt;&gt;"Unknown",Z890&lt;&gt;"Not required"),COUNTRY_INFO!O890*DISTRICT!AN890,0))</f>
        <v>52972.901687903715</v>
      </c>
      <c r="AS890" s="259">
        <f>MAX(COUNTRY_INFO!D890*AK890*PROFILE!$G$10,COUNTRY_INFO!D890*AL890*PROFILE!$G$10,IF(AND(DISTRICT!Z890&lt;&gt;"Unknown",Z890&lt;&gt;"Not required"),COUNTRY_INFO!O890*DISTRICT!AO890,0))</f>
        <v>98059.000000000015</v>
      </c>
      <c r="AT890" s="259">
        <f t="shared" si="98"/>
        <v>176540.01889564493</v>
      </c>
      <c r="AU890" s="258" t="str">
        <f t="shared" si="93"/>
        <v>Y</v>
      </c>
      <c r="AV890" s="259">
        <f>MAX('MDA2'!J890,'T1'!L890,'T2'!J890,T3_R1!K890,T3_R2!K890)</f>
        <v>0</v>
      </c>
      <c r="AW890" s="259">
        <f>MAX('MDA1'!K890,'MDA2'!K890,'MDA3'!I890,'MDA3'!L890,'T1'!M890,'T2'!K890,T3_R1!L890,T3_R2!L890)</f>
        <v>38891</v>
      </c>
      <c r="AX890" s="259">
        <f>MAX('MDA1'!L890,'MDA2'!L890,'MDA3'!J890,'MDA3'!M890,'T1'!N890,'T2'!L890,T3_R1!M890,T3_R2!M890)</f>
        <v>12501</v>
      </c>
      <c r="AY890" s="259">
        <f t="shared" si="99"/>
        <v>51392</v>
      </c>
      <c r="AZ890" s="259">
        <f>MAX('MDA2'!J890,T890)</f>
        <v>0</v>
      </c>
      <c r="BA890" s="259">
        <f>MAX('MDA1'!K890,'MDA2'!K890,'MDA3'!I890,'MDA3'!L890,V890,AD890)</f>
        <v>38891</v>
      </c>
      <c r="BB890" s="259">
        <f>MAX('MDA1'!L890,'MDA2'!L890,'MDA3'!J890,'MDA3'!M890,AF890)</f>
        <v>12501</v>
      </c>
      <c r="BC890" s="259">
        <f t="shared" si="94"/>
        <v>51392</v>
      </c>
      <c r="BD890" s="260">
        <f t="shared" si="95"/>
        <v>29.110680015491823</v>
      </c>
    </row>
    <row r="891" spans="1:56" x14ac:dyDescent="0.2">
      <c r="A891" s="10" t="str">
        <f>IF(COUNTRY_INFO!A891=0," ",COUNTRY_INFO!A891)</f>
        <v>Ethiopia</v>
      </c>
      <c r="B891" s="10" t="str">
        <f>IF(COUNTRY_INFO!B891=0," ",COUNTRY_INFO!B891)</f>
        <v>TigraySouth East Tigray</v>
      </c>
      <c r="C891" s="87" t="str">
        <f>IF(COUNTRY_INFO!C891=0," ",COUNTRY_INFO!C891)</f>
        <v>Degua Temben</v>
      </c>
      <c r="D891" s="67">
        <f>COUNTRY_INFO!L891</f>
        <v>0</v>
      </c>
      <c r="E891" s="61"/>
      <c r="F891" s="61"/>
      <c r="G891" s="11">
        <f>MAX('MDA1'!M891,'MDA2'!M891)</f>
        <v>0</v>
      </c>
      <c r="H891" s="11">
        <f>IF(AND(COUNTRY_INFO!H891&gt;0,COUNTRY_INFO!H891&lt;4),IF(D891&gt;MAX('MDA1'!M891,'MDA2'!M891),MAX('MDA1'!M891,'MDA2'!M891),D891),0)</f>
        <v>0</v>
      </c>
      <c r="I891" s="73">
        <f>IF(AND(COUNTRY_INFO!H891&gt;0,COUNTRY_INFO!H891&lt;4), IF(G891/D891*100&lt;&gt;0, IF(G891/D891*100&gt;100,100,G891/D891*100), "-"),0)</f>
        <v>0</v>
      </c>
      <c r="J891" s="67">
        <f>COUNTRY_INFO!M891</f>
        <v>0</v>
      </c>
      <c r="K891" s="61"/>
      <c r="L891" s="61"/>
      <c r="M891" s="11">
        <f>MAX('MDA1'!M891,MAX('MDA3'!I891,'MDA3'!L891)+MAX('MDA3'!J891,'MDA3'!M891))</f>
        <v>0</v>
      </c>
      <c r="N891" s="11">
        <f>IF(AND(COUNTRY_INFO!I891&gt;0,COUNTRY_INFO!I891&lt;4),IF(J891&gt;MAX('MDA1'!M891,MAX('MDA3'!I891,'MDA3'!L891)+MAX('MDA3'!J891,'MDA3'!M891)),MAX('MDA1'!M891,MAX('MDA3'!I891,'MDA3'!L891)+MAX('MDA3'!J891,'MDA3'!M891)),J891),0)</f>
        <v>0</v>
      </c>
      <c r="O891" s="73">
        <f>IF(AND(COUNTRY_INFO!I891&gt;0,COUNTRY_INFO!I891&lt;4), IF(M891/J891*100&lt;&gt;0, IF(M891/J891*100&gt;100,100,M891/J891*100), "-"),0)</f>
        <v>0</v>
      </c>
      <c r="P891" s="67">
        <f>COUNTRY_INFO!N891</f>
        <v>0</v>
      </c>
      <c r="Q891" s="61"/>
      <c r="R891" s="61"/>
      <c r="S891" s="11">
        <f>SUM(MAX('MDA2'!J891, 'T1'!L891, MAX(T3_R1!K891, T3_R2!K891)), MAX('MDA1'!K891, 'MDA2'!K891, 'T1'!M891, MAX(T3_R1!L891, T3_R2!L891)), MAX('MDA1'!L891, 'MDA2'!L891, 'T1'!N891, MAX(T3_R1!M891, T3_R2!M891)))</f>
        <v>0</v>
      </c>
      <c r="T891" s="11">
        <f>IF(AND(COUNTRY_INFO!J891&gt;1,COUNTRY_INFO!J891&lt;4),IF(COUNTRY_INFO!E891&gt;MAX('MDA2'!J891,'T1'!L891,MAX(T3_R1!K891,T3_R2!K891)),MAX('MDA2'!J891,'T1'!L891,MAX(T3_R1!K891,T3_R2!K891)),COUNTRY_INFO!E891),0)</f>
        <v>0</v>
      </c>
      <c r="U891" s="217">
        <f>IF(AND(COUNTRY_INFO!J891&gt;1,COUNTRY_INFO!J891&lt;4), IF(T891/COUNTRY_INFO!E891*100&lt;&gt;0, IF(T891/COUNTRY_INFO!E891*100&gt;100,100,T891/COUNTRY_INFO!E891*100), "-"),0)</f>
        <v>0</v>
      </c>
      <c r="V891" s="11">
        <f>IF(AND(COUNTRY_INFO!J891&gt;1,COUNTRY_INFO!J891&lt;4),IF(COUNTRY_INFO!F891&gt;MAX('MDA1'!K891,'MDA2'!K891,'T1'!M891,MAX(T3_R1!L891,T3_R2!L891)),MAX('MDA1'!K891,'MDA2'!K891,'T1'!M891,MAX(T3_R1!L891,T3_R2!L891)),COUNTRY_INFO!F891),0)</f>
        <v>0</v>
      </c>
      <c r="W891" s="217">
        <f>IF(AND(COUNTRY_INFO!J891&gt;1,COUNTRY_INFO!J891&lt;4), IF(V891/COUNTRY_INFO!F891*100&lt;&gt;0, IF(V891/COUNTRY_INFO!F891*100&gt;100,100,V891/COUNTRY_INFO!F891*100), "-"),0)</f>
        <v>0</v>
      </c>
      <c r="X891" s="11">
        <f t="shared" si="96"/>
        <v>0</v>
      </c>
      <c r="Y891" s="73">
        <f>IF(AND(COUNTRY_INFO!J891&gt;1,COUNTRY_INFO!J891&lt;4), IF(S891/P891*100&lt;&gt;0, IF(X891/P891*100&gt;100,100,X891/P891*100), "-"),0)</f>
        <v>0</v>
      </c>
      <c r="Z891" s="67">
        <f>COUNTRY_INFO!O891</f>
        <v>0</v>
      </c>
      <c r="AA891" s="61"/>
      <c r="AB891" s="61"/>
      <c r="AC891" s="11">
        <f>MAX('T1'!L891,'T2'!J891)+MAX('T1'!M891,'T2'!K891)+MAX('T1'!N891,'T2'!L891)</f>
        <v>0</v>
      </c>
      <c r="AD891" s="11">
        <f>IF(COUNTRY_INFO!K891=1,IF(COUNTRY_INFO!F891*0.33&gt;MAX('T1'!M891,'T2'!K891),MAX('T1'!M891,'T2'!K891),COUNTRY_INFO!F891*0.33),IF(COUNTRY_INFO!K891=2,IF(COUNTRY_INFO!F891*0.5&gt;MAX('T1'!M891,'T2'!K891),MAX('T1'!M891,'T2'!K891),COUNTRY_INFO!F891*0.5),IF(COUNTRY_INFO!K891=3,IF(COUNTRY_INFO!F891&gt;MAX('T1'!M891,'T2'!K891),MAX('T1'!M891,'T2'!K891),COUNTRY_INFO!F891),0)))</f>
        <v>0</v>
      </c>
      <c r="AE891" s="217">
        <f>IF(AND(COUNTRY_INFO!K891&gt;0,COUNTRY_INFO!K891&lt;4),IF(Z891&gt;0,IF(COUNTRY_INFO!K891=1, AD891/(COUNTRY_INFO!F891*0.33)*100, IF(COUNTRY_INFO!K891=2, AD891/(COUNTRY_INFO!F891*0.5)*100, IF(COUNTRY_INFO!K891=3, AD891/COUNTRY_INFO!F891*100))),"-"),0)</f>
        <v>0</v>
      </c>
      <c r="AF891" s="11">
        <f>IF(COUNTRY_INFO!K891=2,IF(COUNTRY_INFO!G891*0.2&gt;MAX('T1'!N891,'T2'!L891),MAX('T1'!N891,'T2'!L891),COUNTRY_INFO!G891*0.2),IF(COUNTRY_INFO!K891=3,IF(COUNTRY_INFO!G891&gt;MAX('T1'!N891,'T2'!L891),MAX('T1'!N891,'T2'!L891),COUNTRY_INFO!G891),0))</f>
        <v>0</v>
      </c>
      <c r="AG891" s="217">
        <f>IF(AND(COUNTRY_INFO!K891&gt;0,COUNTRY_INFO!K891&lt;4),IF(Z891&gt;0,IF(COUNTRY_INFO!K891=1, 0, IF(COUNTRY_INFO!K891=2, AF891/(COUNTRY_INFO!G891*0.2)*100, IF(COUNTRY_INFO!K891=3, AF891/COUNTRY_INFO!G891*100))),"-"),0)</f>
        <v>0</v>
      </c>
      <c r="AH891" s="11">
        <f t="shared" si="97"/>
        <v>0</v>
      </c>
      <c r="AI891" s="73">
        <f>IF(AND(COUNTRY_INFO!K891&gt;0,COUNTRY_INFO!K891&lt;4), IF(AC891/Z891*100&lt;&gt;0, IF(AH891/Z891*100&gt;100,100,AH891/Z891*100), "-"),0)</f>
        <v>0</v>
      </c>
      <c r="AJ891" s="261"/>
      <c r="AK891" s="260">
        <f>IF(AND(D891&lt;&gt;0, D891&lt;&gt;"Unknown",D891&lt;&gt;"Stopped",D891&lt;&gt;"Not required"),D891/COUNTRY_INFO!D891, 0)</f>
        <v>0</v>
      </c>
      <c r="AL891" s="260">
        <f>IF(AND(J891&lt;&gt;0,J891&lt;&gt;"Unknown",J891&lt;&gt;"Stopped",J891&lt;&gt;"Not required"),J891/COUNTRY_INFO!D891, 0)</f>
        <v>0</v>
      </c>
      <c r="AM891" s="260">
        <f>IF(AND(P891&lt;&gt;0,P891&lt;&gt;"Unknown",P891&lt;&gt;"Not required"),P891/(COUNTRY_INFO!E891+COUNTRY_INFO!F891), 0)</f>
        <v>0</v>
      </c>
      <c r="AN891" s="260">
        <f>IF(AND(Z891&lt;&gt;0,Z891&lt;&gt;"Unknown",Z891&lt;&gt;"Not required"),IF(COUNTRY_INFO!K891=1,1,IF(COUNTRY_INFO!K891=2,0.5*COUNTRY_INFO!F891/(0.5*COUNTRY_INFO!F891+0.2*COUNTRY_INFO!G891),IF(COUNTRY_INFO!K891=3,COUNTRY_INFO!F891/(COUNTRY_INFO!F891+COUNTRY_INFO!G891)))),0)</f>
        <v>0</v>
      </c>
      <c r="AO891" s="260">
        <f>IF(AND(Z891&lt;&gt;0,Z891&lt;&gt;"Unknown",Z891&lt;&gt;"Not required"),IF(COUNTRY_INFO!K891=1,0,IF(COUNTRY_INFO!K891=2,0.2*COUNTRY_INFO!G891/(0.5*COUNTRY_INFO!F891+0.2*COUNTRY_INFO!G891),IF(COUNTRY_INFO!K891=3,COUNTRY_INFO!G891/(COUNTRY_INFO!F891+COUNTRY_INFO!G891)))),0)</f>
        <v>0</v>
      </c>
      <c r="AP891" s="259">
        <f>MAX(COUNTRY_INFO!D891*AK891*PROFILE!$G$7,COUNTRY_INFO!D891*AL891*PROFILE!$G$7)</f>
        <v>0</v>
      </c>
      <c r="AQ891" s="259">
        <f>MAX(COUNTRY_INFO!D891*AK891*PROFILE!$G$8,COUNTRY_INFO!D891*AL891*PROFILE!$G$8,COUNTRY_INFO!D891*AM891*PROFILE!$G$8)</f>
        <v>0</v>
      </c>
      <c r="AR891" s="259">
        <f>MAX(COUNTRY_INFO!D891*AK891*PROFILE!$G$9,COUNTRY_INFO!D891*AL891*PROFILE!$G$9,COUNTRY_INFO!D891*AM891*PROFILE!$G$9,IF(AND(DISTRICT!Z891&lt;&gt;"Unknown",Z891&lt;&gt;"Not required"),COUNTRY_INFO!O891*DISTRICT!AN891,0))</f>
        <v>0</v>
      </c>
      <c r="AS891" s="259">
        <f>MAX(COUNTRY_INFO!D891*AK891*PROFILE!$G$10,COUNTRY_INFO!D891*AL891*PROFILE!$G$10,IF(AND(DISTRICT!Z891&lt;&gt;"Unknown",Z891&lt;&gt;"Not required"),COUNTRY_INFO!O891*DISTRICT!AO891,0))</f>
        <v>0</v>
      </c>
      <c r="AT891" s="259">
        <f t="shared" si="98"/>
        <v>0</v>
      </c>
      <c r="AU891" s="258">
        <f t="shared" si="93"/>
        <v>0</v>
      </c>
      <c r="AV891" s="259">
        <f>MAX('MDA2'!J891,'T1'!L891,'T2'!J891,T3_R1!K891,T3_R2!K891)</f>
        <v>0</v>
      </c>
      <c r="AW891" s="259">
        <f>MAX('MDA1'!K891,'MDA2'!K891,'MDA3'!I891,'MDA3'!L891,'T1'!M891,'T2'!K891,T3_R1!L891,T3_R2!L891)</f>
        <v>0</v>
      </c>
      <c r="AX891" s="259">
        <f>MAX('MDA1'!L891,'MDA2'!L891,'MDA3'!J891,'MDA3'!M891,'T1'!N891,'T2'!L891,T3_R1!M891,T3_R2!M891)</f>
        <v>0</v>
      </c>
      <c r="AY891" s="259">
        <f t="shared" si="99"/>
        <v>0</v>
      </c>
      <c r="AZ891" s="259">
        <f>MAX('MDA2'!J891,T891)</f>
        <v>0</v>
      </c>
      <c r="BA891" s="259">
        <f>MAX('MDA1'!K891,'MDA2'!K891,'MDA3'!I891,'MDA3'!L891,V891,AD891)</f>
        <v>0</v>
      </c>
      <c r="BB891" s="259">
        <f>MAX('MDA1'!L891,'MDA2'!L891,'MDA3'!J891,'MDA3'!M891,AF891)</f>
        <v>0</v>
      </c>
      <c r="BC891" s="259">
        <f t="shared" si="94"/>
        <v>0</v>
      </c>
      <c r="BD891" s="260">
        <f t="shared" si="95"/>
        <v>0</v>
      </c>
    </row>
    <row r="892" spans="1:56" x14ac:dyDescent="0.2">
      <c r="A892" s="10" t="str">
        <f>IF(COUNTRY_INFO!A892=0," ",COUNTRY_INFO!A892)</f>
        <v>Ethiopia</v>
      </c>
      <c r="B892" s="10" t="str">
        <f>IF(COUNTRY_INFO!B892=0," ",COUNTRY_INFO!B892)</f>
        <v>TigraySouth East Tigray</v>
      </c>
      <c r="C892" s="87" t="str">
        <f>IF(COUNTRY_INFO!C892=0," ",COUNTRY_INFO!C892)</f>
        <v>Enderta</v>
      </c>
      <c r="D892" s="67">
        <f>COUNTRY_INFO!L892</f>
        <v>0</v>
      </c>
      <c r="E892" s="61"/>
      <c r="F892" s="61"/>
      <c r="G892" s="11">
        <f>MAX('MDA1'!M892,'MDA2'!M892)</f>
        <v>0</v>
      </c>
      <c r="H892" s="11">
        <f>IF(AND(COUNTRY_INFO!H892&gt;0,COUNTRY_INFO!H892&lt;4),IF(D892&gt;MAX('MDA1'!M892,'MDA2'!M892),MAX('MDA1'!M892,'MDA2'!M892),D892),0)</f>
        <v>0</v>
      </c>
      <c r="I892" s="73">
        <f>IF(AND(COUNTRY_INFO!H892&gt;0,COUNTRY_INFO!H892&lt;4), IF(G892/D892*100&lt;&gt;0, IF(G892/D892*100&gt;100,100,G892/D892*100), "-"),0)</f>
        <v>0</v>
      </c>
      <c r="J892" s="67">
        <f>COUNTRY_INFO!M892</f>
        <v>0</v>
      </c>
      <c r="K892" s="61"/>
      <c r="L892" s="61"/>
      <c r="M892" s="11">
        <f>MAX('MDA1'!M892,MAX('MDA3'!I892,'MDA3'!L892)+MAX('MDA3'!J892,'MDA3'!M892))</f>
        <v>0</v>
      </c>
      <c r="N892" s="11">
        <f>IF(AND(COUNTRY_INFO!I892&gt;0,COUNTRY_INFO!I892&lt;4),IF(J892&gt;MAX('MDA1'!M892,MAX('MDA3'!I892,'MDA3'!L892)+MAX('MDA3'!J892,'MDA3'!M892)),MAX('MDA1'!M892,MAX('MDA3'!I892,'MDA3'!L892)+MAX('MDA3'!J892,'MDA3'!M892)),J892),0)</f>
        <v>0</v>
      </c>
      <c r="O892" s="73">
        <f>IF(AND(COUNTRY_INFO!I892&gt;0,COUNTRY_INFO!I892&lt;4), IF(M892/J892*100&lt;&gt;0, IF(M892/J892*100&gt;100,100,M892/J892*100), "-"),0)</f>
        <v>0</v>
      </c>
      <c r="P892" s="67">
        <f>COUNTRY_INFO!N892</f>
        <v>0</v>
      </c>
      <c r="Q892" s="61"/>
      <c r="R892" s="61"/>
      <c r="S892" s="11">
        <f>SUM(MAX('MDA2'!J892, 'T1'!L892, MAX(T3_R1!K892, T3_R2!K892)), MAX('MDA1'!K892, 'MDA2'!K892, 'T1'!M892, MAX(T3_R1!L892, T3_R2!L892)), MAX('MDA1'!L892, 'MDA2'!L892, 'T1'!N892, MAX(T3_R1!M892, T3_R2!M892)))</f>
        <v>0</v>
      </c>
      <c r="T892" s="11">
        <f>IF(AND(COUNTRY_INFO!J892&gt;1,COUNTRY_INFO!J892&lt;4),IF(COUNTRY_INFO!E892&gt;MAX('MDA2'!J892,'T1'!L892,MAX(T3_R1!K892,T3_R2!K892)),MAX('MDA2'!J892,'T1'!L892,MAX(T3_R1!K892,T3_R2!K892)),COUNTRY_INFO!E892),0)</f>
        <v>0</v>
      </c>
      <c r="U892" s="217">
        <f>IF(AND(COUNTRY_INFO!J892&gt;1,COUNTRY_INFO!J892&lt;4), IF(T892/COUNTRY_INFO!E892*100&lt;&gt;0, IF(T892/COUNTRY_INFO!E892*100&gt;100,100,T892/COUNTRY_INFO!E892*100), "-"),0)</f>
        <v>0</v>
      </c>
      <c r="V892" s="11">
        <f>IF(AND(COUNTRY_INFO!J892&gt;1,COUNTRY_INFO!J892&lt;4),IF(COUNTRY_INFO!F892&gt;MAX('MDA1'!K892,'MDA2'!K892,'T1'!M892,MAX(T3_R1!L892,T3_R2!L892)),MAX('MDA1'!K892,'MDA2'!K892,'T1'!M892,MAX(T3_R1!L892,T3_R2!L892)),COUNTRY_INFO!F892),0)</f>
        <v>0</v>
      </c>
      <c r="W892" s="217">
        <f>IF(AND(COUNTRY_INFO!J892&gt;1,COUNTRY_INFO!J892&lt;4), IF(V892/COUNTRY_INFO!F892*100&lt;&gt;0, IF(V892/COUNTRY_INFO!F892*100&gt;100,100,V892/COUNTRY_INFO!F892*100), "-"),0)</f>
        <v>0</v>
      </c>
      <c r="X892" s="11">
        <f t="shared" si="96"/>
        <v>0</v>
      </c>
      <c r="Y892" s="73">
        <f>IF(AND(COUNTRY_INFO!J892&gt;1,COUNTRY_INFO!J892&lt;4), IF(S892/P892*100&lt;&gt;0, IF(X892/P892*100&gt;100,100,X892/P892*100), "-"),0)</f>
        <v>0</v>
      </c>
      <c r="Z892" s="67">
        <f>COUNTRY_INFO!O892</f>
        <v>32443.200000000001</v>
      </c>
      <c r="AA892" s="61"/>
      <c r="AB892" s="61"/>
      <c r="AC892" s="11">
        <f>MAX('T1'!L892,'T2'!J892)+MAX('T1'!M892,'T2'!K892)+MAX('T1'!N892,'T2'!L892)</f>
        <v>29592</v>
      </c>
      <c r="AD892" s="11">
        <f>IF(COUNTRY_INFO!K892=1,IF(COUNTRY_INFO!F892*0.33&gt;MAX('T1'!M892,'T2'!K892),MAX('T1'!M892,'T2'!K892),COUNTRY_INFO!F892*0.33),IF(COUNTRY_INFO!K892=2,IF(COUNTRY_INFO!F892*0.5&gt;MAX('T1'!M892,'T2'!K892),MAX('T1'!M892,'T2'!K892),COUNTRY_INFO!F892*0.5),IF(COUNTRY_INFO!K892=3,IF(COUNTRY_INFO!F892&gt;MAX('T1'!M892,'T2'!K892),MAX('T1'!M892,'T2'!K892),COUNTRY_INFO!F892),0)))</f>
        <v>18284</v>
      </c>
      <c r="AE892" s="217">
        <f>IF(AND(COUNTRY_INFO!K892&gt;0,COUNTRY_INFO!K892&lt;4),IF(Z892&gt;0,IF(COUNTRY_INFO!K892=1, AD892/(COUNTRY_INFO!F892*0.33)*100, IF(COUNTRY_INFO!K892=2, AD892/(COUNTRY_INFO!F892*0.5)*100, IF(COUNTRY_INFO!K892=3, AD892/COUNTRY_INFO!F892*100))),"-"),0)</f>
        <v>100</v>
      </c>
      <c r="AF892" s="11">
        <f>IF(COUNTRY_INFO!K892=2,IF(COUNTRY_INFO!G892*0.2&gt;MAX('T1'!N892,'T2'!L892),MAX('T1'!N892,'T2'!L892),COUNTRY_INFO!G892*0.2),IF(COUNTRY_INFO!K892=3,IF(COUNTRY_INFO!G892&gt;MAX('T1'!N892,'T2'!L892),MAX('T1'!N892,'T2'!L892),COUNTRY_INFO!G892),0))</f>
        <v>0</v>
      </c>
      <c r="AG892" s="217">
        <f>IF(AND(COUNTRY_INFO!K892&gt;0,COUNTRY_INFO!K892&lt;4),IF(Z892&gt;0,IF(COUNTRY_INFO!K892=1, 0, IF(COUNTRY_INFO!K892=2, AF892/(COUNTRY_INFO!G892*0.2)*100, IF(COUNTRY_INFO!K892=3, AF892/COUNTRY_INFO!G892*100))),"-"),0)</f>
        <v>0</v>
      </c>
      <c r="AH892" s="11">
        <f t="shared" si="97"/>
        <v>18284</v>
      </c>
      <c r="AI892" s="73">
        <f>IF(AND(COUNTRY_INFO!K892&gt;0,COUNTRY_INFO!K892&lt;4), IF(AC892/Z892*100&lt;&gt;0, IF(AH892/Z892*100&gt;100,100,AH892/Z892*100), "-"),0)</f>
        <v>56.35695615722247</v>
      </c>
      <c r="AJ892" s="261"/>
      <c r="AK892" s="260">
        <f>IF(AND(D892&lt;&gt;0, D892&lt;&gt;"Unknown",D892&lt;&gt;"Stopped",D892&lt;&gt;"Not required"),D892/COUNTRY_INFO!D892, 0)</f>
        <v>0</v>
      </c>
      <c r="AL892" s="260">
        <f>IF(AND(J892&lt;&gt;0,J892&lt;&gt;"Unknown",J892&lt;&gt;"Stopped",J892&lt;&gt;"Not required"),J892/COUNTRY_INFO!D892, 0)</f>
        <v>0</v>
      </c>
      <c r="AM892" s="260">
        <f>IF(AND(P892&lt;&gt;0,P892&lt;&gt;"Unknown",P892&lt;&gt;"Not required"),P892/(COUNTRY_INFO!E892+COUNTRY_INFO!F892), 0)</f>
        <v>0</v>
      </c>
      <c r="AN892" s="260">
        <f>IF(AND(Z892&lt;&gt;0,Z892&lt;&gt;"Unknown",Z892&lt;&gt;"Not required"),IF(COUNTRY_INFO!K892=1,1,IF(COUNTRY_INFO!K892=2,0.5*COUNTRY_INFO!F892/(0.5*COUNTRY_INFO!F892+0.2*COUNTRY_INFO!G892),IF(COUNTRY_INFO!K892=3,COUNTRY_INFO!F892/(COUNTRY_INFO!F892+COUNTRY_INFO!G892)))),0)</f>
        <v>0.56356956157222471</v>
      </c>
      <c r="AO892" s="260">
        <f>IF(AND(Z892&lt;&gt;0,Z892&lt;&gt;"Unknown",Z892&lt;&gt;"Not required"),IF(COUNTRY_INFO!K892=1,0,IF(COUNTRY_INFO!K892=2,0.2*COUNTRY_INFO!G892/(0.5*COUNTRY_INFO!F892+0.2*COUNTRY_INFO!G892),IF(COUNTRY_INFO!K892=3,COUNTRY_INFO!G892/(COUNTRY_INFO!F892+COUNTRY_INFO!G892)))),0)</f>
        <v>0.43643043842777535</v>
      </c>
      <c r="AP892" s="259">
        <f>MAX(COUNTRY_INFO!D892*AK892*PROFILE!$G$7,COUNTRY_INFO!D892*AL892*PROFILE!$G$7)</f>
        <v>0</v>
      </c>
      <c r="AQ892" s="259">
        <f>MAX(COUNTRY_INFO!D892*AK892*PROFILE!$G$8,COUNTRY_INFO!D892*AL892*PROFILE!$G$8,COUNTRY_INFO!D892*AM892*PROFILE!$G$8)</f>
        <v>0</v>
      </c>
      <c r="AR892" s="259">
        <f>MAX(COUNTRY_INFO!D892*AK892*PROFILE!$G$9,COUNTRY_INFO!D892*AL892*PROFILE!$G$9,COUNTRY_INFO!D892*AM892*PROFILE!$G$9,IF(AND(DISTRICT!Z892&lt;&gt;"Unknown",Z892&lt;&gt;"Not required"),COUNTRY_INFO!O892*DISTRICT!AN892,0))</f>
        <v>18284</v>
      </c>
      <c r="AS892" s="259">
        <f>MAX(COUNTRY_INFO!D892*AK892*PROFILE!$G$10,COUNTRY_INFO!D892*AL892*PROFILE!$G$10,IF(AND(DISTRICT!Z892&lt;&gt;"Unknown",Z892&lt;&gt;"Not required"),COUNTRY_INFO!O892*DISTRICT!AO892,0))</f>
        <v>14159.2</v>
      </c>
      <c r="AT892" s="259">
        <f t="shared" si="98"/>
        <v>32443.200000000001</v>
      </c>
      <c r="AU892" s="258" t="str">
        <f t="shared" si="93"/>
        <v>Y</v>
      </c>
      <c r="AV892" s="259">
        <f>MAX('MDA2'!J892,'T1'!L892,'T2'!J892,T3_R1!K892,T3_R2!K892)</f>
        <v>0</v>
      </c>
      <c r="AW892" s="259">
        <f>MAX('MDA1'!K892,'MDA2'!K892,'MDA3'!I892,'MDA3'!L892,'T1'!M892,'T2'!K892,T3_R1!L892,T3_R2!L892)</f>
        <v>29592</v>
      </c>
      <c r="AX892" s="259">
        <f>MAX('MDA1'!L892,'MDA2'!L892,'MDA3'!J892,'MDA3'!M892,'T1'!N892,'T2'!L892,T3_R1!M892,T3_R2!M892)</f>
        <v>0</v>
      </c>
      <c r="AY892" s="259">
        <f t="shared" si="99"/>
        <v>29592</v>
      </c>
      <c r="AZ892" s="259">
        <f>MAX('MDA2'!J892,T892)</f>
        <v>0</v>
      </c>
      <c r="BA892" s="259">
        <f>MAX('MDA1'!K892,'MDA2'!K892,'MDA3'!I892,'MDA3'!L892,V892,AD892)</f>
        <v>18284</v>
      </c>
      <c r="BB892" s="259">
        <f>MAX('MDA1'!L892,'MDA2'!L892,'MDA3'!J892,'MDA3'!M892,AF892)</f>
        <v>0</v>
      </c>
      <c r="BC892" s="259">
        <f t="shared" si="94"/>
        <v>18284</v>
      </c>
      <c r="BD892" s="260">
        <f t="shared" si="95"/>
        <v>56.35695615722247</v>
      </c>
    </row>
    <row r="893" spans="1:56" x14ac:dyDescent="0.2">
      <c r="A893" s="10" t="str">
        <f>IF(COUNTRY_INFO!A893=0," ",COUNTRY_INFO!A893)</f>
        <v>Ethiopia</v>
      </c>
      <c r="B893" s="10" t="str">
        <f>IF(COUNTRY_INFO!B893=0," ",COUNTRY_INFO!B893)</f>
        <v>TigraySouth East Tigray</v>
      </c>
      <c r="C893" s="87" t="str">
        <f>IF(COUNTRY_INFO!C893=0," ",COUNTRY_INFO!C893)</f>
        <v>Hintalo Wajirat</v>
      </c>
      <c r="D893" s="67">
        <f>COUNTRY_INFO!L893</f>
        <v>0</v>
      </c>
      <c r="E893" s="61"/>
      <c r="F893" s="61"/>
      <c r="G893" s="11">
        <f>MAX('MDA1'!M893,'MDA2'!M893)</f>
        <v>0</v>
      </c>
      <c r="H893" s="11">
        <f>IF(AND(COUNTRY_INFO!H893&gt;0,COUNTRY_INFO!H893&lt;4),IF(D893&gt;MAX('MDA1'!M893,'MDA2'!M893),MAX('MDA1'!M893,'MDA2'!M893),D893),0)</f>
        <v>0</v>
      </c>
      <c r="I893" s="73">
        <f>IF(AND(COUNTRY_INFO!H893&gt;0,COUNTRY_INFO!H893&lt;4), IF(G893/D893*100&lt;&gt;0, IF(G893/D893*100&gt;100,100,G893/D893*100), "-"),0)</f>
        <v>0</v>
      </c>
      <c r="J893" s="67">
        <f>COUNTRY_INFO!M893</f>
        <v>0</v>
      </c>
      <c r="K893" s="61"/>
      <c r="L893" s="61"/>
      <c r="M893" s="11">
        <f>MAX('MDA1'!M893,MAX('MDA3'!I893,'MDA3'!L893)+MAX('MDA3'!J893,'MDA3'!M893))</f>
        <v>0</v>
      </c>
      <c r="N893" s="11">
        <f>IF(AND(COUNTRY_INFO!I893&gt;0,COUNTRY_INFO!I893&lt;4),IF(J893&gt;MAX('MDA1'!M893,MAX('MDA3'!I893,'MDA3'!L893)+MAX('MDA3'!J893,'MDA3'!M893)),MAX('MDA1'!M893,MAX('MDA3'!I893,'MDA3'!L893)+MAX('MDA3'!J893,'MDA3'!M893)),J893),0)</f>
        <v>0</v>
      </c>
      <c r="O893" s="73">
        <f>IF(AND(COUNTRY_INFO!I893&gt;0,COUNTRY_INFO!I893&lt;4), IF(M893/J893*100&lt;&gt;0, IF(M893/J893*100&gt;100,100,M893/J893*100), "-"),0)</f>
        <v>0</v>
      </c>
      <c r="P893" s="67">
        <f>COUNTRY_INFO!N893</f>
        <v>0</v>
      </c>
      <c r="Q893" s="61"/>
      <c r="R893" s="61"/>
      <c r="S893" s="11">
        <f>SUM(MAX('MDA2'!J893, 'T1'!L893, MAX(T3_R1!K893, T3_R2!K893)), MAX('MDA1'!K893, 'MDA2'!K893, 'T1'!M893, MAX(T3_R1!L893, T3_R2!L893)), MAX('MDA1'!L893, 'MDA2'!L893, 'T1'!N893, MAX(T3_R1!M893, T3_R2!M893)))</f>
        <v>0</v>
      </c>
      <c r="T893" s="11">
        <f>IF(AND(COUNTRY_INFO!J893&gt;1,COUNTRY_INFO!J893&lt;4),IF(COUNTRY_INFO!E893&gt;MAX('MDA2'!J893,'T1'!L893,MAX(T3_R1!K893,T3_R2!K893)),MAX('MDA2'!J893,'T1'!L893,MAX(T3_R1!K893,T3_R2!K893)),COUNTRY_INFO!E893),0)</f>
        <v>0</v>
      </c>
      <c r="U893" s="217">
        <f>IF(AND(COUNTRY_INFO!J893&gt;1,COUNTRY_INFO!J893&lt;4), IF(T893/COUNTRY_INFO!E893*100&lt;&gt;0, IF(T893/COUNTRY_INFO!E893*100&gt;100,100,T893/COUNTRY_INFO!E893*100), "-"),0)</f>
        <v>0</v>
      </c>
      <c r="V893" s="11">
        <f>IF(AND(COUNTRY_INFO!J893&gt;1,COUNTRY_INFO!J893&lt;4),IF(COUNTRY_INFO!F893&gt;MAX('MDA1'!K893,'MDA2'!K893,'T1'!M893,MAX(T3_R1!L893,T3_R2!L893)),MAX('MDA1'!K893,'MDA2'!K893,'T1'!M893,MAX(T3_R1!L893,T3_R2!L893)),COUNTRY_INFO!F893),0)</f>
        <v>0</v>
      </c>
      <c r="W893" s="217">
        <f>IF(AND(COUNTRY_INFO!J893&gt;1,COUNTRY_INFO!J893&lt;4), IF(V893/COUNTRY_INFO!F893*100&lt;&gt;0, IF(V893/COUNTRY_INFO!F893*100&gt;100,100,V893/COUNTRY_INFO!F893*100), "-"),0)</f>
        <v>0</v>
      </c>
      <c r="X893" s="11">
        <f t="shared" si="96"/>
        <v>0</v>
      </c>
      <c r="Y893" s="73">
        <f>IF(AND(COUNTRY_INFO!J893&gt;1,COUNTRY_INFO!J893&lt;4), IF(S893/P893*100&lt;&gt;0, IF(X893/P893*100&gt;100,100,X893/P893*100), "-"),0)</f>
        <v>0</v>
      </c>
      <c r="Z893" s="67">
        <f>COUNTRY_INFO!O893</f>
        <v>0</v>
      </c>
      <c r="AA893" s="61"/>
      <c r="AB893" s="61"/>
      <c r="AC893" s="11">
        <f>MAX('T1'!L893,'T2'!J893)+MAX('T1'!M893,'T2'!K893)+MAX('T1'!N893,'T2'!L893)</f>
        <v>0</v>
      </c>
      <c r="AD893" s="11">
        <f>IF(COUNTRY_INFO!K893=1,IF(COUNTRY_INFO!F893*0.33&gt;MAX('T1'!M893,'T2'!K893),MAX('T1'!M893,'T2'!K893),COUNTRY_INFO!F893*0.33),IF(COUNTRY_INFO!K893=2,IF(COUNTRY_INFO!F893*0.5&gt;MAX('T1'!M893,'T2'!K893),MAX('T1'!M893,'T2'!K893),COUNTRY_INFO!F893*0.5),IF(COUNTRY_INFO!K893=3,IF(COUNTRY_INFO!F893&gt;MAX('T1'!M893,'T2'!K893),MAX('T1'!M893,'T2'!K893),COUNTRY_INFO!F893),0)))</f>
        <v>0</v>
      </c>
      <c r="AE893" s="217">
        <f>IF(AND(COUNTRY_INFO!K893&gt;0,COUNTRY_INFO!K893&lt;4),IF(Z893&gt;0,IF(COUNTRY_INFO!K893=1, AD893/(COUNTRY_INFO!F893*0.33)*100, IF(COUNTRY_INFO!K893=2, AD893/(COUNTRY_INFO!F893*0.5)*100, IF(COUNTRY_INFO!K893=3, AD893/COUNTRY_INFO!F893*100))),"-"),0)</f>
        <v>0</v>
      </c>
      <c r="AF893" s="11">
        <f>IF(COUNTRY_INFO!K893=2,IF(COUNTRY_INFO!G893*0.2&gt;MAX('T1'!N893,'T2'!L893),MAX('T1'!N893,'T2'!L893),COUNTRY_INFO!G893*0.2),IF(COUNTRY_INFO!K893=3,IF(COUNTRY_INFO!G893&gt;MAX('T1'!N893,'T2'!L893),MAX('T1'!N893,'T2'!L893),COUNTRY_INFO!G893),0))</f>
        <v>0</v>
      </c>
      <c r="AG893" s="217">
        <f>IF(AND(COUNTRY_INFO!K893&gt;0,COUNTRY_INFO!K893&lt;4),IF(Z893&gt;0,IF(COUNTRY_INFO!K893=1, 0, IF(COUNTRY_INFO!K893=2, AF893/(COUNTRY_INFO!G893*0.2)*100, IF(COUNTRY_INFO!K893=3, AF893/COUNTRY_INFO!G893*100))),"-"),0)</f>
        <v>0</v>
      </c>
      <c r="AH893" s="11">
        <f t="shared" si="97"/>
        <v>0</v>
      </c>
      <c r="AI893" s="73">
        <f>IF(AND(COUNTRY_INFO!K893&gt;0,COUNTRY_INFO!K893&lt;4), IF(AC893/Z893*100&lt;&gt;0, IF(AH893/Z893*100&gt;100,100,AH893/Z893*100), "-"),0)</f>
        <v>0</v>
      </c>
      <c r="AJ893" s="261"/>
      <c r="AK893" s="260">
        <f>IF(AND(D893&lt;&gt;0, D893&lt;&gt;"Unknown",D893&lt;&gt;"Stopped",D893&lt;&gt;"Not required"),D893/COUNTRY_INFO!D893, 0)</f>
        <v>0</v>
      </c>
      <c r="AL893" s="260">
        <f>IF(AND(J893&lt;&gt;0,J893&lt;&gt;"Unknown",J893&lt;&gt;"Stopped",J893&lt;&gt;"Not required"),J893/COUNTRY_INFO!D893, 0)</f>
        <v>0</v>
      </c>
      <c r="AM893" s="260">
        <f>IF(AND(P893&lt;&gt;0,P893&lt;&gt;"Unknown",P893&lt;&gt;"Not required"),P893/(COUNTRY_INFO!E893+COUNTRY_INFO!F893), 0)</f>
        <v>0</v>
      </c>
      <c r="AN893" s="260">
        <f>IF(AND(Z893&lt;&gt;0,Z893&lt;&gt;"Unknown",Z893&lt;&gt;"Not required"),IF(COUNTRY_INFO!K893=1,1,IF(COUNTRY_INFO!K893=2,0.5*COUNTRY_INFO!F893/(0.5*COUNTRY_INFO!F893+0.2*COUNTRY_INFO!G893),IF(COUNTRY_INFO!K893=3,COUNTRY_INFO!F893/(COUNTRY_INFO!F893+COUNTRY_INFO!G893)))),0)</f>
        <v>0</v>
      </c>
      <c r="AO893" s="260">
        <f>IF(AND(Z893&lt;&gt;0,Z893&lt;&gt;"Unknown",Z893&lt;&gt;"Not required"),IF(COUNTRY_INFO!K893=1,0,IF(COUNTRY_INFO!K893=2,0.2*COUNTRY_INFO!G893/(0.5*COUNTRY_INFO!F893+0.2*COUNTRY_INFO!G893),IF(COUNTRY_INFO!K893=3,COUNTRY_INFO!G893/(COUNTRY_INFO!F893+COUNTRY_INFO!G893)))),0)</f>
        <v>0</v>
      </c>
      <c r="AP893" s="259">
        <f>MAX(COUNTRY_INFO!D893*AK893*PROFILE!$G$7,COUNTRY_INFO!D893*AL893*PROFILE!$G$7)</f>
        <v>0</v>
      </c>
      <c r="AQ893" s="259">
        <f>MAX(COUNTRY_INFO!D893*AK893*PROFILE!$G$8,COUNTRY_INFO!D893*AL893*PROFILE!$G$8,COUNTRY_INFO!D893*AM893*PROFILE!$G$8)</f>
        <v>0</v>
      </c>
      <c r="AR893" s="259">
        <f>MAX(COUNTRY_INFO!D893*AK893*PROFILE!$G$9,COUNTRY_INFO!D893*AL893*PROFILE!$G$9,COUNTRY_INFO!D893*AM893*PROFILE!$G$9,IF(AND(DISTRICT!Z893&lt;&gt;"Unknown",Z893&lt;&gt;"Not required"),COUNTRY_INFO!O893*DISTRICT!AN893,0))</f>
        <v>0</v>
      </c>
      <c r="AS893" s="259">
        <f>MAX(COUNTRY_INFO!D893*AK893*PROFILE!$G$10,COUNTRY_INFO!D893*AL893*PROFILE!$G$10,IF(AND(DISTRICT!Z893&lt;&gt;"Unknown",Z893&lt;&gt;"Not required"),COUNTRY_INFO!O893*DISTRICT!AO893,0))</f>
        <v>0</v>
      </c>
      <c r="AT893" s="259">
        <f t="shared" si="98"/>
        <v>0</v>
      </c>
      <c r="AU893" s="258">
        <f t="shared" si="93"/>
        <v>0</v>
      </c>
      <c r="AV893" s="259">
        <f>MAX('MDA2'!J893,'T1'!L893,'T2'!J893,T3_R1!K893,T3_R2!K893)</f>
        <v>0</v>
      </c>
      <c r="AW893" s="259">
        <f>MAX('MDA1'!K893,'MDA2'!K893,'MDA3'!I893,'MDA3'!L893,'T1'!M893,'T2'!K893,T3_R1!L893,T3_R2!L893)</f>
        <v>0</v>
      </c>
      <c r="AX893" s="259">
        <f>MAX('MDA1'!L893,'MDA2'!L893,'MDA3'!J893,'MDA3'!M893,'T1'!N893,'T2'!L893,T3_R1!M893,T3_R2!M893)</f>
        <v>0</v>
      </c>
      <c r="AY893" s="259">
        <f t="shared" si="99"/>
        <v>0</v>
      </c>
      <c r="AZ893" s="259">
        <f>MAX('MDA2'!J893,T893)</f>
        <v>0</v>
      </c>
      <c r="BA893" s="259">
        <f>MAX('MDA1'!K893,'MDA2'!K893,'MDA3'!I893,'MDA3'!L893,V893,AD893)</f>
        <v>0</v>
      </c>
      <c r="BB893" s="259">
        <f>MAX('MDA1'!L893,'MDA2'!L893,'MDA3'!J893,'MDA3'!M893,AF893)</f>
        <v>0</v>
      </c>
      <c r="BC893" s="259">
        <f t="shared" si="94"/>
        <v>0</v>
      </c>
      <c r="BD893" s="260">
        <f t="shared" si="95"/>
        <v>0</v>
      </c>
    </row>
    <row r="894" spans="1:56" x14ac:dyDescent="0.2">
      <c r="A894" s="10" t="str">
        <f>IF(COUNTRY_INFO!A894=0," ",COUNTRY_INFO!A894)</f>
        <v>Ethiopia</v>
      </c>
      <c r="B894" s="10" t="str">
        <f>IF(COUNTRY_INFO!B894=0," ",COUNTRY_INFO!B894)</f>
        <v>TigraySouth East Tigray</v>
      </c>
      <c r="C894" s="87" t="str">
        <f>IF(COUNTRY_INFO!C894=0," ",COUNTRY_INFO!C894)</f>
        <v>Saharti  Samre</v>
      </c>
      <c r="D894" s="67">
        <f>COUNTRY_INFO!L894</f>
        <v>0</v>
      </c>
      <c r="E894" s="61"/>
      <c r="F894" s="61"/>
      <c r="G894" s="11">
        <f>MAX('MDA1'!M894,'MDA2'!M894)</f>
        <v>0</v>
      </c>
      <c r="H894" s="11">
        <f>IF(AND(COUNTRY_INFO!H894&gt;0,COUNTRY_INFO!H894&lt;4),IF(D894&gt;MAX('MDA1'!M894,'MDA2'!M894),MAX('MDA1'!M894,'MDA2'!M894),D894),0)</f>
        <v>0</v>
      </c>
      <c r="I894" s="73">
        <f>IF(AND(COUNTRY_INFO!H894&gt;0,COUNTRY_INFO!H894&lt;4), IF(G894/D894*100&lt;&gt;0, IF(G894/D894*100&gt;100,100,G894/D894*100), "-"),0)</f>
        <v>0</v>
      </c>
      <c r="J894" s="67">
        <f>COUNTRY_INFO!M894</f>
        <v>0</v>
      </c>
      <c r="K894" s="61"/>
      <c r="L894" s="61"/>
      <c r="M894" s="11">
        <f>MAX('MDA1'!M894,MAX('MDA3'!I894,'MDA3'!L894)+MAX('MDA3'!J894,'MDA3'!M894))</f>
        <v>0</v>
      </c>
      <c r="N894" s="11">
        <f>IF(AND(COUNTRY_INFO!I894&gt;0,COUNTRY_INFO!I894&lt;4),IF(J894&gt;MAX('MDA1'!M894,MAX('MDA3'!I894,'MDA3'!L894)+MAX('MDA3'!J894,'MDA3'!M894)),MAX('MDA1'!M894,MAX('MDA3'!I894,'MDA3'!L894)+MAX('MDA3'!J894,'MDA3'!M894)),J894),0)</f>
        <v>0</v>
      </c>
      <c r="O894" s="73">
        <f>IF(AND(COUNTRY_INFO!I894&gt;0,COUNTRY_INFO!I894&lt;4), IF(M894/J894*100&lt;&gt;0, IF(M894/J894*100&gt;100,100,M894/J894*100), "-"),0)</f>
        <v>0</v>
      </c>
      <c r="P894" s="67">
        <f>COUNTRY_INFO!N894</f>
        <v>0</v>
      </c>
      <c r="Q894" s="61"/>
      <c r="R894" s="61"/>
      <c r="S894" s="11">
        <f>SUM(MAX('MDA2'!J894, 'T1'!L894, MAX(T3_R1!K894, T3_R2!K894)), MAX('MDA1'!K894, 'MDA2'!K894, 'T1'!M894, MAX(T3_R1!L894, T3_R2!L894)), MAX('MDA1'!L894, 'MDA2'!L894, 'T1'!N894, MAX(T3_R1!M894, T3_R2!M894)))</f>
        <v>0</v>
      </c>
      <c r="T894" s="11">
        <f>IF(AND(COUNTRY_INFO!J894&gt;1,COUNTRY_INFO!J894&lt;4),IF(COUNTRY_INFO!E894&gt;MAX('MDA2'!J894,'T1'!L894,MAX(T3_R1!K894,T3_R2!K894)),MAX('MDA2'!J894,'T1'!L894,MAX(T3_R1!K894,T3_R2!K894)),COUNTRY_INFO!E894),0)</f>
        <v>0</v>
      </c>
      <c r="U894" s="217">
        <f>IF(AND(COUNTRY_INFO!J894&gt;1,COUNTRY_INFO!J894&lt;4), IF(T894/COUNTRY_INFO!E894*100&lt;&gt;0, IF(T894/COUNTRY_INFO!E894*100&gt;100,100,T894/COUNTRY_INFO!E894*100), "-"),0)</f>
        <v>0</v>
      </c>
      <c r="V894" s="11">
        <f>IF(AND(COUNTRY_INFO!J894&gt;1,COUNTRY_INFO!J894&lt;4),IF(COUNTRY_INFO!F894&gt;MAX('MDA1'!K894,'MDA2'!K894,'T1'!M894,MAX(T3_R1!L894,T3_R2!L894)),MAX('MDA1'!K894,'MDA2'!K894,'T1'!M894,MAX(T3_R1!L894,T3_R2!L894)),COUNTRY_INFO!F894),0)</f>
        <v>0</v>
      </c>
      <c r="W894" s="217">
        <f>IF(AND(COUNTRY_INFO!J894&gt;1,COUNTRY_INFO!J894&lt;4), IF(V894/COUNTRY_INFO!F894*100&lt;&gt;0, IF(V894/COUNTRY_INFO!F894*100&gt;100,100,V894/COUNTRY_INFO!F894*100), "-"),0)</f>
        <v>0</v>
      </c>
      <c r="X894" s="11">
        <f t="shared" si="96"/>
        <v>0</v>
      </c>
      <c r="Y894" s="73">
        <f>IF(AND(COUNTRY_INFO!J894&gt;1,COUNTRY_INFO!J894&lt;4), IF(S894/P894*100&lt;&gt;0, IF(X894/P894*100&gt;100,100,X894/P894*100), "-"),0)</f>
        <v>0</v>
      </c>
      <c r="Z894" s="67">
        <f>COUNTRY_INFO!O894</f>
        <v>14623.62</v>
      </c>
      <c r="AA894" s="61"/>
      <c r="AB894" s="61"/>
      <c r="AC894" s="11">
        <f>MAX('T1'!L894,'T2'!J894)+MAX('T1'!M894,'T2'!K894)+MAX('T1'!N894,'T2'!L894)</f>
        <v>0</v>
      </c>
      <c r="AD894" s="11">
        <f>IF(COUNTRY_INFO!K894=1,IF(COUNTRY_INFO!F894*0.33&gt;MAX('T1'!M894,'T2'!K894),MAX('T1'!M894,'T2'!K894),COUNTRY_INFO!F894*0.33),IF(COUNTRY_INFO!K894=2,IF(COUNTRY_INFO!F894*0.5&gt;MAX('T1'!M894,'T2'!K894),MAX('T1'!M894,'T2'!K894),COUNTRY_INFO!F894*0.5),IF(COUNTRY_INFO!K894=3,IF(COUNTRY_INFO!F894&gt;MAX('T1'!M894,'T2'!K894),MAX('T1'!M894,'T2'!K894),COUNTRY_INFO!F894),0)))</f>
        <v>0</v>
      </c>
      <c r="AE894" s="217">
        <f>IF(AND(COUNTRY_INFO!K894&gt;0,COUNTRY_INFO!K894&lt;4),IF(Z894&gt;0,IF(COUNTRY_INFO!K894=1, AD894/(COUNTRY_INFO!F894*0.33)*100, IF(COUNTRY_INFO!K894=2, AD894/(COUNTRY_INFO!F894*0.5)*100, IF(COUNTRY_INFO!K894=3, AD894/COUNTRY_INFO!F894*100))),"-"),0)</f>
        <v>0</v>
      </c>
      <c r="AF894" s="11">
        <f>IF(COUNTRY_INFO!K894=2,IF(COUNTRY_INFO!G894*0.2&gt;MAX('T1'!N894,'T2'!L894),MAX('T1'!N894,'T2'!L894),COUNTRY_INFO!G894*0.2),IF(COUNTRY_INFO!K894=3,IF(COUNTRY_INFO!G894&gt;MAX('T1'!N894,'T2'!L894),MAX('T1'!N894,'T2'!L894),COUNTRY_INFO!G894),0))</f>
        <v>0</v>
      </c>
      <c r="AG894" s="217">
        <f>IF(AND(COUNTRY_INFO!K894&gt;0,COUNTRY_INFO!K894&lt;4),IF(Z894&gt;0,IF(COUNTRY_INFO!K894=1, 0, IF(COUNTRY_INFO!K894=2, AF894/(COUNTRY_INFO!G894*0.2)*100, IF(COUNTRY_INFO!K894=3, AF894/COUNTRY_INFO!G894*100))),"-"),0)</f>
        <v>0</v>
      </c>
      <c r="AH894" s="11">
        <f t="shared" si="97"/>
        <v>0</v>
      </c>
      <c r="AI894" s="73" t="str">
        <f>IF(AND(COUNTRY_INFO!K894&gt;0,COUNTRY_INFO!K894&lt;4), IF(AC894/Z894*100&lt;&gt;0, IF(AH894/Z894*100&gt;100,100,AH894/Z894*100), "-"),0)</f>
        <v>-</v>
      </c>
      <c r="AJ894" s="261"/>
      <c r="AK894" s="260">
        <f>IF(AND(D894&lt;&gt;0, D894&lt;&gt;"Unknown",D894&lt;&gt;"Stopped",D894&lt;&gt;"Not required"),D894/COUNTRY_INFO!D894, 0)</f>
        <v>0</v>
      </c>
      <c r="AL894" s="260">
        <f>IF(AND(J894&lt;&gt;0,J894&lt;&gt;"Unknown",J894&lt;&gt;"Stopped",J894&lt;&gt;"Not required"),J894/COUNTRY_INFO!D894, 0)</f>
        <v>0</v>
      </c>
      <c r="AM894" s="260">
        <f>IF(AND(P894&lt;&gt;0,P894&lt;&gt;"Unknown",P894&lt;&gt;"Not required"),P894/(COUNTRY_INFO!E894+COUNTRY_INFO!F894), 0)</f>
        <v>0</v>
      </c>
      <c r="AN894" s="260">
        <f>IF(AND(Z894&lt;&gt;0,Z894&lt;&gt;"Unknown",Z894&lt;&gt;"Not required"),IF(COUNTRY_INFO!K894=1,1,IF(COUNTRY_INFO!K894=2,0.5*COUNTRY_INFO!F894/(0.5*COUNTRY_INFO!F894+0.2*COUNTRY_INFO!G894),IF(COUNTRY_INFO!K894=3,COUNTRY_INFO!F894/(COUNTRY_INFO!F894+COUNTRY_INFO!G894)))),0)</f>
        <v>1</v>
      </c>
      <c r="AO894" s="260">
        <f>IF(AND(Z894&lt;&gt;0,Z894&lt;&gt;"Unknown",Z894&lt;&gt;"Not required"),IF(COUNTRY_INFO!K894=1,0,IF(COUNTRY_INFO!K894=2,0.2*COUNTRY_INFO!G894/(0.5*COUNTRY_INFO!F894+0.2*COUNTRY_INFO!G894),IF(COUNTRY_INFO!K894=3,COUNTRY_INFO!G894/(COUNTRY_INFO!F894+COUNTRY_INFO!G894)))),0)</f>
        <v>0</v>
      </c>
      <c r="AP894" s="259">
        <f>MAX(COUNTRY_INFO!D894*AK894*PROFILE!$G$7,COUNTRY_INFO!D894*AL894*PROFILE!$G$7)</f>
        <v>0</v>
      </c>
      <c r="AQ894" s="259">
        <f>MAX(COUNTRY_INFO!D894*AK894*PROFILE!$G$8,COUNTRY_INFO!D894*AL894*PROFILE!$G$8,COUNTRY_INFO!D894*AM894*PROFILE!$G$8)</f>
        <v>0</v>
      </c>
      <c r="AR894" s="259">
        <f>MAX(COUNTRY_INFO!D894*AK894*PROFILE!$G$9,COUNTRY_INFO!D894*AL894*PROFILE!$G$9,COUNTRY_INFO!D894*AM894*PROFILE!$G$9,IF(AND(DISTRICT!Z894&lt;&gt;"Unknown",Z894&lt;&gt;"Not required"),COUNTRY_INFO!O894*DISTRICT!AN894,0))</f>
        <v>14623.62</v>
      </c>
      <c r="AS894" s="259">
        <f>MAX(COUNTRY_INFO!D894*AK894*PROFILE!$G$10,COUNTRY_INFO!D894*AL894*PROFILE!$G$10,IF(AND(DISTRICT!Z894&lt;&gt;"Unknown",Z894&lt;&gt;"Not required"),COUNTRY_INFO!O894*DISTRICT!AO894,0))</f>
        <v>0</v>
      </c>
      <c r="AT894" s="259">
        <f t="shared" si="98"/>
        <v>14623.62</v>
      </c>
      <c r="AU894" s="258">
        <f t="shared" si="93"/>
        <v>0</v>
      </c>
      <c r="AV894" s="259">
        <f>MAX('MDA2'!J894,'T1'!L894,'T2'!J894,T3_R1!K894,T3_R2!K894)</f>
        <v>0</v>
      </c>
      <c r="AW894" s="259">
        <f>MAX('MDA1'!K894,'MDA2'!K894,'MDA3'!I894,'MDA3'!L894,'T1'!M894,'T2'!K894,T3_R1!L894,T3_R2!L894)</f>
        <v>0</v>
      </c>
      <c r="AX894" s="259">
        <f>MAX('MDA1'!L894,'MDA2'!L894,'MDA3'!J894,'MDA3'!M894,'T1'!N894,'T2'!L894,T3_R1!M894,T3_R2!M894)</f>
        <v>0</v>
      </c>
      <c r="AY894" s="259">
        <f t="shared" si="99"/>
        <v>0</v>
      </c>
      <c r="AZ894" s="259">
        <f>MAX('MDA2'!J894,T894)</f>
        <v>0</v>
      </c>
      <c r="BA894" s="259">
        <f>MAX('MDA1'!K894,'MDA2'!K894,'MDA3'!I894,'MDA3'!L894,V894,AD894)</f>
        <v>0</v>
      </c>
      <c r="BB894" s="259">
        <f>MAX('MDA1'!L894,'MDA2'!L894,'MDA3'!J894,'MDA3'!M894,AF894)</f>
        <v>0</v>
      </c>
      <c r="BC894" s="259">
        <f t="shared" si="94"/>
        <v>0</v>
      </c>
      <c r="BD894" s="260">
        <f t="shared" si="95"/>
        <v>0</v>
      </c>
    </row>
    <row r="895" spans="1:56" x14ac:dyDescent="0.2">
      <c r="A895" s="10" t="str">
        <f>IF(COUNTRY_INFO!A895=0," ",COUNTRY_INFO!A895)</f>
        <v>Ethiopia</v>
      </c>
      <c r="B895" s="10" t="str">
        <f>IF(COUNTRY_INFO!B895=0," ",COUNTRY_INFO!B895)</f>
        <v>TigraySouth Tigray</v>
      </c>
      <c r="C895" s="87" t="str">
        <f>IF(COUNTRY_INFO!C895=0," ",COUNTRY_INFO!C895)</f>
        <v>Alaje</v>
      </c>
      <c r="D895" s="67">
        <f>COUNTRY_INFO!L895</f>
        <v>0</v>
      </c>
      <c r="E895" s="61"/>
      <c r="F895" s="61"/>
      <c r="G895" s="11">
        <f>MAX('MDA1'!M895,'MDA2'!M895)</f>
        <v>0</v>
      </c>
      <c r="H895" s="11">
        <f>IF(AND(COUNTRY_INFO!H895&gt;0,COUNTRY_INFO!H895&lt;4),IF(D895&gt;MAX('MDA1'!M895,'MDA2'!M895),MAX('MDA1'!M895,'MDA2'!M895),D895),0)</f>
        <v>0</v>
      </c>
      <c r="I895" s="73">
        <f>IF(AND(COUNTRY_INFO!H895&gt;0,COUNTRY_INFO!H895&lt;4), IF(G895/D895*100&lt;&gt;0, IF(G895/D895*100&gt;100,100,G895/D895*100), "-"),0)</f>
        <v>0</v>
      </c>
      <c r="J895" s="67">
        <f>COUNTRY_INFO!M895</f>
        <v>0</v>
      </c>
      <c r="K895" s="61"/>
      <c r="L895" s="61"/>
      <c r="M895" s="11">
        <f>MAX('MDA1'!M895,MAX('MDA3'!I895,'MDA3'!L895)+MAX('MDA3'!J895,'MDA3'!M895))</f>
        <v>0</v>
      </c>
      <c r="N895" s="11">
        <f>IF(AND(COUNTRY_INFO!I895&gt;0,COUNTRY_INFO!I895&lt;4),IF(J895&gt;MAX('MDA1'!M895,MAX('MDA3'!I895,'MDA3'!L895)+MAX('MDA3'!J895,'MDA3'!M895)),MAX('MDA1'!M895,MAX('MDA3'!I895,'MDA3'!L895)+MAX('MDA3'!J895,'MDA3'!M895)),J895),0)</f>
        <v>0</v>
      </c>
      <c r="O895" s="73">
        <f>IF(AND(COUNTRY_INFO!I895&gt;0,COUNTRY_INFO!I895&lt;4), IF(M895/J895*100&lt;&gt;0, IF(M895/J895*100&gt;100,100,M895/J895*100), "-"),0)</f>
        <v>0</v>
      </c>
      <c r="P895" s="67">
        <f>COUNTRY_INFO!N895</f>
        <v>0</v>
      </c>
      <c r="Q895" s="61"/>
      <c r="R895" s="61"/>
      <c r="S895" s="11">
        <f>SUM(MAX('MDA2'!J895, 'T1'!L895, MAX(T3_R1!K895, T3_R2!K895)), MAX('MDA1'!K895, 'MDA2'!K895, 'T1'!M895, MAX(T3_R1!L895, T3_R2!L895)), MAX('MDA1'!L895, 'MDA2'!L895, 'T1'!N895, MAX(T3_R1!M895, T3_R2!M895)))</f>
        <v>0</v>
      </c>
      <c r="T895" s="11">
        <f>IF(AND(COUNTRY_INFO!J895&gt;1,COUNTRY_INFO!J895&lt;4),IF(COUNTRY_INFO!E895&gt;MAX('MDA2'!J895,'T1'!L895,MAX(T3_R1!K895,T3_R2!K895)),MAX('MDA2'!J895,'T1'!L895,MAX(T3_R1!K895,T3_R2!K895)),COUNTRY_INFO!E895),0)</f>
        <v>0</v>
      </c>
      <c r="U895" s="217">
        <f>IF(AND(COUNTRY_INFO!J895&gt;1,COUNTRY_INFO!J895&lt;4), IF(T895/COUNTRY_INFO!E895*100&lt;&gt;0, IF(T895/COUNTRY_INFO!E895*100&gt;100,100,T895/COUNTRY_INFO!E895*100), "-"),0)</f>
        <v>0</v>
      </c>
      <c r="V895" s="11">
        <f>IF(AND(COUNTRY_INFO!J895&gt;1,COUNTRY_INFO!J895&lt;4),IF(COUNTRY_INFO!F895&gt;MAX('MDA1'!K895,'MDA2'!K895,'T1'!M895,MAX(T3_R1!L895,T3_R2!L895)),MAX('MDA1'!K895,'MDA2'!K895,'T1'!M895,MAX(T3_R1!L895,T3_R2!L895)),COUNTRY_INFO!F895),0)</f>
        <v>0</v>
      </c>
      <c r="W895" s="217">
        <f>IF(AND(COUNTRY_INFO!J895&gt;1,COUNTRY_INFO!J895&lt;4), IF(V895/COUNTRY_INFO!F895*100&lt;&gt;0, IF(V895/COUNTRY_INFO!F895*100&gt;100,100,V895/COUNTRY_INFO!F895*100), "-"),0)</f>
        <v>0</v>
      </c>
      <c r="X895" s="11">
        <f t="shared" si="96"/>
        <v>0</v>
      </c>
      <c r="Y895" s="73">
        <f>IF(AND(COUNTRY_INFO!J895&gt;1,COUNTRY_INFO!J895&lt;4), IF(S895/P895*100&lt;&gt;0, IF(X895/P895*100&gt;100,100,X895/P895*100), "-"),0)</f>
        <v>0</v>
      </c>
      <c r="Z895" s="67">
        <f>COUNTRY_INFO!O895</f>
        <v>0</v>
      </c>
      <c r="AA895" s="61"/>
      <c r="AB895" s="61"/>
      <c r="AC895" s="11">
        <f>MAX('T1'!L895,'T2'!J895)+MAX('T1'!M895,'T2'!K895)+MAX('T1'!N895,'T2'!L895)</f>
        <v>0</v>
      </c>
      <c r="AD895" s="11">
        <f>IF(COUNTRY_INFO!K895=1,IF(COUNTRY_INFO!F895*0.33&gt;MAX('T1'!M895,'T2'!K895),MAX('T1'!M895,'T2'!K895),COUNTRY_INFO!F895*0.33),IF(COUNTRY_INFO!K895=2,IF(COUNTRY_INFO!F895*0.5&gt;MAX('T1'!M895,'T2'!K895),MAX('T1'!M895,'T2'!K895),COUNTRY_INFO!F895*0.5),IF(COUNTRY_INFO!K895=3,IF(COUNTRY_INFO!F895&gt;MAX('T1'!M895,'T2'!K895),MAX('T1'!M895,'T2'!K895),COUNTRY_INFO!F895),0)))</f>
        <v>0</v>
      </c>
      <c r="AE895" s="217">
        <f>IF(AND(COUNTRY_INFO!K895&gt;0,COUNTRY_INFO!K895&lt;4),IF(Z895&gt;0,IF(COUNTRY_INFO!K895=1, AD895/(COUNTRY_INFO!F895*0.33)*100, IF(COUNTRY_INFO!K895=2, AD895/(COUNTRY_INFO!F895*0.5)*100, IF(COUNTRY_INFO!K895=3, AD895/COUNTRY_INFO!F895*100))),"-"),0)</f>
        <v>0</v>
      </c>
      <c r="AF895" s="11">
        <f>IF(COUNTRY_INFO!K895=2,IF(COUNTRY_INFO!G895*0.2&gt;MAX('T1'!N895,'T2'!L895),MAX('T1'!N895,'T2'!L895),COUNTRY_INFO!G895*0.2),IF(COUNTRY_INFO!K895=3,IF(COUNTRY_INFO!G895&gt;MAX('T1'!N895,'T2'!L895),MAX('T1'!N895,'T2'!L895),COUNTRY_INFO!G895),0))</f>
        <v>0</v>
      </c>
      <c r="AG895" s="217">
        <f>IF(AND(COUNTRY_INFO!K895&gt;0,COUNTRY_INFO!K895&lt;4),IF(Z895&gt;0,IF(COUNTRY_INFO!K895=1, 0, IF(COUNTRY_INFO!K895=2, AF895/(COUNTRY_INFO!G895*0.2)*100, IF(COUNTRY_INFO!K895=3, AF895/COUNTRY_INFO!G895*100))),"-"),0)</f>
        <v>0</v>
      </c>
      <c r="AH895" s="11">
        <f t="shared" si="97"/>
        <v>0</v>
      </c>
      <c r="AI895" s="73">
        <f>IF(AND(COUNTRY_INFO!K895&gt;0,COUNTRY_INFO!K895&lt;4), IF(AC895/Z895*100&lt;&gt;0, IF(AH895/Z895*100&gt;100,100,AH895/Z895*100), "-"),0)</f>
        <v>0</v>
      </c>
      <c r="AJ895" s="261"/>
      <c r="AK895" s="260">
        <f>IF(AND(D895&lt;&gt;0, D895&lt;&gt;"Unknown",D895&lt;&gt;"Stopped",D895&lt;&gt;"Not required"),D895/COUNTRY_INFO!D895, 0)</f>
        <v>0</v>
      </c>
      <c r="AL895" s="260">
        <f>IF(AND(J895&lt;&gt;0,J895&lt;&gt;"Unknown",J895&lt;&gt;"Stopped",J895&lt;&gt;"Not required"),J895/COUNTRY_INFO!D895, 0)</f>
        <v>0</v>
      </c>
      <c r="AM895" s="260">
        <f>IF(AND(P895&lt;&gt;0,P895&lt;&gt;"Unknown",P895&lt;&gt;"Not required"),P895/(COUNTRY_INFO!E895+COUNTRY_INFO!F895), 0)</f>
        <v>0</v>
      </c>
      <c r="AN895" s="260">
        <f>IF(AND(Z895&lt;&gt;0,Z895&lt;&gt;"Unknown",Z895&lt;&gt;"Not required"),IF(COUNTRY_INFO!K895=1,1,IF(COUNTRY_INFO!K895=2,0.5*COUNTRY_INFO!F895/(0.5*COUNTRY_INFO!F895+0.2*COUNTRY_INFO!G895),IF(COUNTRY_INFO!K895=3,COUNTRY_INFO!F895/(COUNTRY_INFO!F895+COUNTRY_INFO!G895)))),0)</f>
        <v>0</v>
      </c>
      <c r="AO895" s="260">
        <f>IF(AND(Z895&lt;&gt;0,Z895&lt;&gt;"Unknown",Z895&lt;&gt;"Not required"),IF(COUNTRY_INFO!K895=1,0,IF(COUNTRY_INFO!K895=2,0.2*COUNTRY_INFO!G895/(0.5*COUNTRY_INFO!F895+0.2*COUNTRY_INFO!G895),IF(COUNTRY_INFO!K895=3,COUNTRY_INFO!G895/(COUNTRY_INFO!F895+COUNTRY_INFO!G895)))),0)</f>
        <v>0</v>
      </c>
      <c r="AP895" s="259">
        <f>MAX(COUNTRY_INFO!D895*AK895*PROFILE!$G$7,COUNTRY_INFO!D895*AL895*PROFILE!$G$7)</f>
        <v>0</v>
      </c>
      <c r="AQ895" s="259">
        <f>MAX(COUNTRY_INFO!D895*AK895*PROFILE!$G$8,COUNTRY_INFO!D895*AL895*PROFILE!$G$8,COUNTRY_INFO!D895*AM895*PROFILE!$G$8)</f>
        <v>0</v>
      </c>
      <c r="AR895" s="259">
        <f>MAX(COUNTRY_INFO!D895*AK895*PROFILE!$G$9,COUNTRY_INFO!D895*AL895*PROFILE!$G$9,COUNTRY_INFO!D895*AM895*PROFILE!$G$9,IF(AND(DISTRICT!Z895&lt;&gt;"Unknown",Z895&lt;&gt;"Not required"),COUNTRY_INFO!O895*DISTRICT!AN895,0))</f>
        <v>0</v>
      </c>
      <c r="AS895" s="259">
        <f>MAX(COUNTRY_INFO!D895*AK895*PROFILE!$G$10,COUNTRY_INFO!D895*AL895*PROFILE!$G$10,IF(AND(DISTRICT!Z895&lt;&gt;"Unknown",Z895&lt;&gt;"Not required"),COUNTRY_INFO!O895*DISTRICT!AO895,0))</f>
        <v>0</v>
      </c>
      <c r="AT895" s="259">
        <f t="shared" si="98"/>
        <v>0</v>
      </c>
      <c r="AU895" s="258">
        <f t="shared" si="93"/>
        <v>0</v>
      </c>
      <c r="AV895" s="259">
        <f>MAX('MDA2'!J895,'T1'!L895,'T2'!J895,T3_R1!K895,T3_R2!K895)</f>
        <v>0</v>
      </c>
      <c r="AW895" s="259">
        <f>MAX('MDA1'!K895,'MDA2'!K895,'MDA3'!I895,'MDA3'!L895,'T1'!M895,'T2'!K895,T3_R1!L895,T3_R2!L895)</f>
        <v>0</v>
      </c>
      <c r="AX895" s="259">
        <f>MAX('MDA1'!L895,'MDA2'!L895,'MDA3'!J895,'MDA3'!M895,'T1'!N895,'T2'!L895,T3_R1!M895,T3_R2!M895)</f>
        <v>0</v>
      </c>
      <c r="AY895" s="259">
        <f t="shared" si="99"/>
        <v>0</v>
      </c>
      <c r="AZ895" s="259">
        <f>MAX('MDA2'!J895,T895)</f>
        <v>0</v>
      </c>
      <c r="BA895" s="259">
        <f>MAX('MDA1'!K895,'MDA2'!K895,'MDA3'!I895,'MDA3'!L895,V895,AD895)</f>
        <v>0</v>
      </c>
      <c r="BB895" s="259">
        <f>MAX('MDA1'!L895,'MDA2'!L895,'MDA3'!J895,'MDA3'!M895,AF895)</f>
        <v>0</v>
      </c>
      <c r="BC895" s="259">
        <f t="shared" si="94"/>
        <v>0</v>
      </c>
      <c r="BD895" s="260">
        <f t="shared" si="95"/>
        <v>0</v>
      </c>
    </row>
    <row r="896" spans="1:56" x14ac:dyDescent="0.2">
      <c r="A896" s="10" t="str">
        <f>IF(COUNTRY_INFO!A896=0," ",COUNTRY_INFO!A896)</f>
        <v>Ethiopia</v>
      </c>
      <c r="B896" s="10" t="str">
        <f>IF(COUNTRY_INFO!B896=0," ",COUNTRY_INFO!B896)</f>
        <v>TigraySouth Tigray</v>
      </c>
      <c r="C896" s="87" t="str">
        <f>IF(COUNTRY_INFO!C896=0," ",COUNTRY_INFO!C896)</f>
        <v>Alamata Town</v>
      </c>
      <c r="D896" s="67">
        <f>COUNTRY_INFO!L896</f>
        <v>0</v>
      </c>
      <c r="E896" s="61"/>
      <c r="F896" s="61"/>
      <c r="G896" s="11">
        <f>MAX('MDA1'!M896,'MDA2'!M896)</f>
        <v>0</v>
      </c>
      <c r="H896" s="11">
        <f>IF(AND(COUNTRY_INFO!H896&gt;0,COUNTRY_INFO!H896&lt;4),IF(D896&gt;MAX('MDA1'!M896,'MDA2'!M896),MAX('MDA1'!M896,'MDA2'!M896),D896),0)</f>
        <v>0</v>
      </c>
      <c r="I896" s="73">
        <f>IF(AND(COUNTRY_INFO!H896&gt;0,COUNTRY_INFO!H896&lt;4), IF(G896/D896*100&lt;&gt;0, IF(G896/D896*100&gt;100,100,G896/D896*100), "-"),0)</f>
        <v>0</v>
      </c>
      <c r="J896" s="67">
        <f>COUNTRY_INFO!M896</f>
        <v>0</v>
      </c>
      <c r="K896" s="61"/>
      <c r="L896" s="61"/>
      <c r="M896" s="11">
        <f>MAX('MDA1'!M896,MAX('MDA3'!I896,'MDA3'!L896)+MAX('MDA3'!J896,'MDA3'!M896))</f>
        <v>0</v>
      </c>
      <c r="N896" s="11">
        <f>IF(AND(COUNTRY_INFO!I896&gt;0,COUNTRY_INFO!I896&lt;4),IF(J896&gt;MAX('MDA1'!M896,MAX('MDA3'!I896,'MDA3'!L896)+MAX('MDA3'!J896,'MDA3'!M896)),MAX('MDA1'!M896,MAX('MDA3'!I896,'MDA3'!L896)+MAX('MDA3'!J896,'MDA3'!M896)),J896),0)</f>
        <v>0</v>
      </c>
      <c r="O896" s="73">
        <f>IF(AND(COUNTRY_INFO!I896&gt;0,COUNTRY_INFO!I896&lt;4), IF(M896/J896*100&lt;&gt;0, IF(M896/J896*100&gt;100,100,M896/J896*100), "-"),0)</f>
        <v>0</v>
      </c>
      <c r="P896" s="67">
        <f>COUNTRY_INFO!N896</f>
        <v>0</v>
      </c>
      <c r="Q896" s="61"/>
      <c r="R896" s="61"/>
      <c r="S896" s="11">
        <f>SUM(MAX('MDA2'!J896, 'T1'!L896, MAX(T3_R1!K896, T3_R2!K896)), MAX('MDA1'!K896, 'MDA2'!K896, 'T1'!M896, MAX(T3_R1!L896, T3_R2!L896)), MAX('MDA1'!L896, 'MDA2'!L896, 'T1'!N896, MAX(T3_R1!M896, T3_R2!M896)))</f>
        <v>0</v>
      </c>
      <c r="T896" s="11">
        <f>IF(AND(COUNTRY_INFO!J896&gt;1,COUNTRY_INFO!J896&lt;4),IF(COUNTRY_INFO!E896&gt;MAX('MDA2'!J896,'T1'!L896,MAX(T3_R1!K896,T3_R2!K896)),MAX('MDA2'!J896,'T1'!L896,MAX(T3_R1!K896,T3_R2!K896)),COUNTRY_INFO!E896),0)</f>
        <v>0</v>
      </c>
      <c r="U896" s="217">
        <f>IF(AND(COUNTRY_INFO!J896&gt;1,COUNTRY_INFO!J896&lt;4), IF(T896/COUNTRY_INFO!E896*100&lt;&gt;0, IF(T896/COUNTRY_INFO!E896*100&gt;100,100,T896/COUNTRY_INFO!E896*100), "-"),0)</f>
        <v>0</v>
      </c>
      <c r="V896" s="11">
        <f>IF(AND(COUNTRY_INFO!J896&gt;1,COUNTRY_INFO!J896&lt;4),IF(COUNTRY_INFO!F896&gt;MAX('MDA1'!K896,'MDA2'!K896,'T1'!M896,MAX(T3_R1!L896,T3_R2!L896)),MAX('MDA1'!K896,'MDA2'!K896,'T1'!M896,MAX(T3_R1!L896,T3_R2!L896)),COUNTRY_INFO!F896),0)</f>
        <v>0</v>
      </c>
      <c r="W896" s="217">
        <f>IF(AND(COUNTRY_INFO!J896&gt;1,COUNTRY_INFO!J896&lt;4), IF(V896/COUNTRY_INFO!F896*100&lt;&gt;0, IF(V896/COUNTRY_INFO!F896*100&gt;100,100,V896/COUNTRY_INFO!F896*100), "-"),0)</f>
        <v>0</v>
      </c>
      <c r="X896" s="11">
        <f t="shared" si="96"/>
        <v>0</v>
      </c>
      <c r="Y896" s="73">
        <f>IF(AND(COUNTRY_INFO!J896&gt;1,COUNTRY_INFO!J896&lt;4), IF(S896/P896*100&lt;&gt;0, IF(X896/P896*100&gt;100,100,X896/P896*100), "-"),0)</f>
        <v>0</v>
      </c>
      <c r="Z896" s="67">
        <f>COUNTRY_INFO!O896</f>
        <v>10964.900000000001</v>
      </c>
      <c r="AA896" s="61"/>
      <c r="AB896" s="61"/>
      <c r="AC896" s="11">
        <f>MAX('T1'!L896,'T2'!J896)+MAX('T1'!M896,'T2'!K896)+MAX('T1'!N896,'T2'!L896)</f>
        <v>10905</v>
      </c>
      <c r="AD896" s="11">
        <f>IF(COUNTRY_INFO!K896=1,IF(COUNTRY_INFO!F896*0.33&gt;MAX('T1'!M896,'T2'!K896),MAX('T1'!M896,'T2'!K896),COUNTRY_INFO!F896*0.33),IF(COUNTRY_INFO!K896=2,IF(COUNTRY_INFO!F896*0.5&gt;MAX('T1'!M896,'T2'!K896),MAX('T1'!M896,'T2'!K896),COUNTRY_INFO!F896*0.5),IF(COUNTRY_INFO!K896=3,IF(COUNTRY_INFO!F896&gt;MAX('T1'!M896,'T2'!K896),MAX('T1'!M896,'T2'!K896),COUNTRY_INFO!F896),0)))</f>
        <v>6179.5</v>
      </c>
      <c r="AE896" s="217">
        <f>IF(AND(COUNTRY_INFO!K896&gt;0,COUNTRY_INFO!K896&lt;4),IF(Z896&gt;0,IF(COUNTRY_INFO!K896=1, AD896/(COUNTRY_INFO!F896*0.33)*100, IF(COUNTRY_INFO!K896=2, AD896/(COUNTRY_INFO!F896*0.5)*100, IF(COUNTRY_INFO!K896=3, AD896/COUNTRY_INFO!F896*100))),"-"),0)</f>
        <v>100</v>
      </c>
      <c r="AF896" s="11">
        <f>IF(COUNTRY_INFO!K896=2,IF(COUNTRY_INFO!G896*0.2&gt;MAX('T1'!N896,'T2'!L896),MAX('T1'!N896,'T2'!L896),COUNTRY_INFO!G896*0.2),IF(COUNTRY_INFO!K896=3,IF(COUNTRY_INFO!G896&gt;MAX('T1'!N896,'T2'!L896),MAX('T1'!N896,'T2'!L896),COUNTRY_INFO!G896),0))</f>
        <v>0</v>
      </c>
      <c r="AG896" s="217">
        <f>IF(AND(COUNTRY_INFO!K896&gt;0,COUNTRY_INFO!K896&lt;4),IF(Z896&gt;0,IF(COUNTRY_INFO!K896=1, 0, IF(COUNTRY_INFO!K896=2, AF896/(COUNTRY_INFO!G896*0.2)*100, IF(COUNTRY_INFO!K896=3, AF896/COUNTRY_INFO!G896*100))),"-"),0)</f>
        <v>0</v>
      </c>
      <c r="AH896" s="11">
        <f t="shared" si="97"/>
        <v>6179.5</v>
      </c>
      <c r="AI896" s="73">
        <f>IF(AND(COUNTRY_INFO!K896&gt;0,COUNTRY_INFO!K896&lt;4), IF(AC896/Z896*100&lt;&gt;0, IF(AH896/Z896*100&gt;100,100,AH896/Z896*100), "-"),0)</f>
        <v>56.357103119955489</v>
      </c>
      <c r="AJ896" s="261"/>
      <c r="AK896" s="260">
        <f>IF(AND(D896&lt;&gt;0, D896&lt;&gt;"Unknown",D896&lt;&gt;"Stopped",D896&lt;&gt;"Not required"),D896/COUNTRY_INFO!D896, 0)</f>
        <v>0</v>
      </c>
      <c r="AL896" s="260">
        <f>IF(AND(J896&lt;&gt;0,J896&lt;&gt;"Unknown",J896&lt;&gt;"Stopped",J896&lt;&gt;"Not required"),J896/COUNTRY_INFO!D896, 0)</f>
        <v>0</v>
      </c>
      <c r="AM896" s="260">
        <f>IF(AND(P896&lt;&gt;0,P896&lt;&gt;"Unknown",P896&lt;&gt;"Not required"),P896/(COUNTRY_INFO!E896+COUNTRY_INFO!F896), 0)</f>
        <v>0</v>
      </c>
      <c r="AN896" s="260">
        <f>IF(AND(Z896&lt;&gt;0,Z896&lt;&gt;"Unknown",Z896&lt;&gt;"Not required"),IF(COUNTRY_INFO!K896=1,1,IF(COUNTRY_INFO!K896=2,0.5*COUNTRY_INFO!F896/(0.5*COUNTRY_INFO!F896+0.2*COUNTRY_INFO!G896),IF(COUNTRY_INFO!K896=3,COUNTRY_INFO!F896/(COUNTRY_INFO!F896+COUNTRY_INFO!G896)))),0)</f>
        <v>0.56357103119955487</v>
      </c>
      <c r="AO896" s="260">
        <f>IF(AND(Z896&lt;&gt;0,Z896&lt;&gt;"Unknown",Z896&lt;&gt;"Not required"),IF(COUNTRY_INFO!K896=1,0,IF(COUNTRY_INFO!K896=2,0.2*COUNTRY_INFO!G896/(0.5*COUNTRY_INFO!F896+0.2*COUNTRY_INFO!G896),IF(COUNTRY_INFO!K896=3,COUNTRY_INFO!G896/(COUNTRY_INFO!F896+COUNTRY_INFO!G896)))),0)</f>
        <v>0.43642896880044507</v>
      </c>
      <c r="AP896" s="259">
        <f>MAX(COUNTRY_INFO!D896*AK896*PROFILE!$G$7,COUNTRY_INFO!D896*AL896*PROFILE!$G$7)</f>
        <v>0</v>
      </c>
      <c r="AQ896" s="259">
        <f>MAX(COUNTRY_INFO!D896*AK896*PROFILE!$G$8,COUNTRY_INFO!D896*AL896*PROFILE!$G$8,COUNTRY_INFO!D896*AM896*PROFILE!$G$8)</f>
        <v>0</v>
      </c>
      <c r="AR896" s="259">
        <f>MAX(COUNTRY_INFO!D896*AK896*PROFILE!$G$9,COUNTRY_INFO!D896*AL896*PROFILE!$G$9,COUNTRY_INFO!D896*AM896*PROFILE!$G$9,IF(AND(DISTRICT!Z896&lt;&gt;"Unknown",Z896&lt;&gt;"Not required"),COUNTRY_INFO!O896*DISTRICT!AN896,0))</f>
        <v>6179.5</v>
      </c>
      <c r="AS896" s="259">
        <f>MAX(COUNTRY_INFO!D896*AK896*PROFILE!$G$10,COUNTRY_INFO!D896*AL896*PROFILE!$G$10,IF(AND(DISTRICT!Z896&lt;&gt;"Unknown",Z896&lt;&gt;"Not required"),COUNTRY_INFO!O896*DISTRICT!AO896,0))</f>
        <v>4785.4000000000005</v>
      </c>
      <c r="AT896" s="259">
        <f t="shared" si="98"/>
        <v>10964.900000000001</v>
      </c>
      <c r="AU896" s="258" t="str">
        <f t="shared" si="93"/>
        <v>Y</v>
      </c>
      <c r="AV896" s="259">
        <f>MAX('MDA2'!J896,'T1'!L896,'T2'!J896,T3_R1!K896,T3_R2!K896)</f>
        <v>0</v>
      </c>
      <c r="AW896" s="259">
        <f>MAX('MDA1'!K896,'MDA2'!K896,'MDA3'!I896,'MDA3'!L896,'T1'!M896,'T2'!K896,T3_R1!L896,T3_R2!L896)</f>
        <v>10905</v>
      </c>
      <c r="AX896" s="259">
        <f>MAX('MDA1'!L896,'MDA2'!L896,'MDA3'!J896,'MDA3'!M896,'T1'!N896,'T2'!L896,T3_R1!M896,T3_R2!M896)</f>
        <v>0</v>
      </c>
      <c r="AY896" s="259">
        <f t="shared" si="99"/>
        <v>10905</v>
      </c>
      <c r="AZ896" s="259">
        <f>MAX('MDA2'!J896,T896)</f>
        <v>0</v>
      </c>
      <c r="BA896" s="259">
        <f>MAX('MDA1'!K896,'MDA2'!K896,'MDA3'!I896,'MDA3'!L896,V896,AD896)</f>
        <v>6179.5</v>
      </c>
      <c r="BB896" s="259">
        <f>MAX('MDA1'!L896,'MDA2'!L896,'MDA3'!J896,'MDA3'!M896,AF896)</f>
        <v>0</v>
      </c>
      <c r="BC896" s="259">
        <f t="shared" si="94"/>
        <v>6179.5</v>
      </c>
      <c r="BD896" s="260">
        <f t="shared" si="95"/>
        <v>56.357103119955489</v>
      </c>
    </row>
    <row r="897" spans="1:56" x14ac:dyDescent="0.2">
      <c r="A897" s="10" t="str">
        <f>IF(COUNTRY_INFO!A897=0," ",COUNTRY_INFO!A897)</f>
        <v>Ethiopia</v>
      </c>
      <c r="B897" s="10" t="str">
        <f>IF(COUNTRY_INFO!B897=0," ",COUNTRY_INFO!B897)</f>
        <v>TigraySouth Tigray</v>
      </c>
      <c r="C897" s="87" t="str">
        <f>IF(COUNTRY_INFO!C897=0," ",COUNTRY_INFO!C897)</f>
        <v>Endamehoni</v>
      </c>
      <c r="D897" s="67">
        <f>COUNTRY_INFO!L897</f>
        <v>0</v>
      </c>
      <c r="E897" s="61"/>
      <c r="F897" s="61"/>
      <c r="G897" s="11">
        <f>MAX('MDA1'!M897,'MDA2'!M897)</f>
        <v>0</v>
      </c>
      <c r="H897" s="11">
        <f>IF(AND(COUNTRY_INFO!H897&gt;0,COUNTRY_INFO!H897&lt;4),IF(D897&gt;MAX('MDA1'!M897,'MDA2'!M897),MAX('MDA1'!M897,'MDA2'!M897),D897),0)</f>
        <v>0</v>
      </c>
      <c r="I897" s="73">
        <f>IF(AND(COUNTRY_INFO!H897&gt;0,COUNTRY_INFO!H897&lt;4), IF(G897/D897*100&lt;&gt;0, IF(G897/D897*100&gt;100,100,G897/D897*100), "-"),0)</f>
        <v>0</v>
      </c>
      <c r="J897" s="67">
        <f>COUNTRY_INFO!M897</f>
        <v>0</v>
      </c>
      <c r="K897" s="61"/>
      <c r="L897" s="61"/>
      <c r="M897" s="11">
        <f>MAX('MDA1'!M897,MAX('MDA3'!I897,'MDA3'!L897)+MAX('MDA3'!J897,'MDA3'!M897))</f>
        <v>0</v>
      </c>
      <c r="N897" s="11">
        <f>IF(AND(COUNTRY_INFO!I897&gt;0,COUNTRY_INFO!I897&lt;4),IF(J897&gt;MAX('MDA1'!M897,MAX('MDA3'!I897,'MDA3'!L897)+MAX('MDA3'!J897,'MDA3'!M897)),MAX('MDA1'!M897,MAX('MDA3'!I897,'MDA3'!L897)+MAX('MDA3'!J897,'MDA3'!M897)),J897),0)</f>
        <v>0</v>
      </c>
      <c r="O897" s="73">
        <f>IF(AND(COUNTRY_INFO!I897&gt;0,COUNTRY_INFO!I897&lt;4), IF(M897/J897*100&lt;&gt;0, IF(M897/J897*100&gt;100,100,M897/J897*100), "-"),0)</f>
        <v>0</v>
      </c>
      <c r="P897" s="67">
        <f>COUNTRY_INFO!N897</f>
        <v>0</v>
      </c>
      <c r="Q897" s="61"/>
      <c r="R897" s="61"/>
      <c r="S897" s="11">
        <f>SUM(MAX('MDA2'!J897, 'T1'!L897, MAX(T3_R1!K897, T3_R2!K897)), MAX('MDA1'!K897, 'MDA2'!K897, 'T1'!M897, MAX(T3_R1!L897, T3_R2!L897)), MAX('MDA1'!L897, 'MDA2'!L897, 'T1'!N897, MAX(T3_R1!M897, T3_R2!M897)))</f>
        <v>0</v>
      </c>
      <c r="T897" s="11">
        <f>IF(AND(COUNTRY_INFO!J897&gt;1,COUNTRY_INFO!J897&lt;4),IF(COUNTRY_INFO!E897&gt;MAX('MDA2'!J897,'T1'!L897,MAX(T3_R1!K897,T3_R2!K897)),MAX('MDA2'!J897,'T1'!L897,MAX(T3_R1!K897,T3_R2!K897)),COUNTRY_INFO!E897),0)</f>
        <v>0</v>
      </c>
      <c r="U897" s="217">
        <f>IF(AND(COUNTRY_INFO!J897&gt;1,COUNTRY_INFO!J897&lt;4), IF(T897/COUNTRY_INFO!E897*100&lt;&gt;0, IF(T897/COUNTRY_INFO!E897*100&gt;100,100,T897/COUNTRY_INFO!E897*100), "-"),0)</f>
        <v>0</v>
      </c>
      <c r="V897" s="11">
        <f>IF(AND(COUNTRY_INFO!J897&gt;1,COUNTRY_INFO!J897&lt;4),IF(COUNTRY_INFO!F897&gt;MAX('MDA1'!K897,'MDA2'!K897,'T1'!M897,MAX(T3_R1!L897,T3_R2!L897)),MAX('MDA1'!K897,'MDA2'!K897,'T1'!M897,MAX(T3_R1!L897,T3_R2!L897)),COUNTRY_INFO!F897),0)</f>
        <v>0</v>
      </c>
      <c r="W897" s="217">
        <f>IF(AND(COUNTRY_INFO!J897&gt;1,COUNTRY_INFO!J897&lt;4), IF(V897/COUNTRY_INFO!F897*100&lt;&gt;0, IF(V897/COUNTRY_INFO!F897*100&gt;100,100,V897/COUNTRY_INFO!F897*100), "-"),0)</f>
        <v>0</v>
      </c>
      <c r="X897" s="11">
        <f t="shared" si="96"/>
        <v>0</v>
      </c>
      <c r="Y897" s="73">
        <f>IF(AND(COUNTRY_INFO!J897&gt;1,COUNTRY_INFO!J897&lt;4), IF(S897/P897*100&lt;&gt;0, IF(X897/P897*100&gt;100,100,X897/P897*100), "-"),0)</f>
        <v>0</v>
      </c>
      <c r="Z897" s="67">
        <f>COUNTRY_INFO!O897</f>
        <v>0</v>
      </c>
      <c r="AA897" s="61"/>
      <c r="AB897" s="61"/>
      <c r="AC897" s="11">
        <f>MAX('T1'!L897,'T2'!J897)+MAX('T1'!M897,'T2'!K897)+MAX('T1'!N897,'T2'!L897)</f>
        <v>0</v>
      </c>
      <c r="AD897" s="11">
        <f>IF(COUNTRY_INFO!K897=1,IF(COUNTRY_INFO!F897*0.33&gt;MAX('T1'!M897,'T2'!K897),MAX('T1'!M897,'T2'!K897),COUNTRY_INFO!F897*0.33),IF(COUNTRY_INFO!K897=2,IF(COUNTRY_INFO!F897*0.5&gt;MAX('T1'!M897,'T2'!K897),MAX('T1'!M897,'T2'!K897),COUNTRY_INFO!F897*0.5),IF(COUNTRY_INFO!K897=3,IF(COUNTRY_INFO!F897&gt;MAX('T1'!M897,'T2'!K897),MAX('T1'!M897,'T2'!K897),COUNTRY_INFO!F897),0)))</f>
        <v>0</v>
      </c>
      <c r="AE897" s="217">
        <f>IF(AND(COUNTRY_INFO!K897&gt;0,COUNTRY_INFO!K897&lt;4),IF(Z897&gt;0,IF(COUNTRY_INFO!K897=1, AD897/(COUNTRY_INFO!F897*0.33)*100, IF(COUNTRY_INFO!K897=2, AD897/(COUNTRY_INFO!F897*0.5)*100, IF(COUNTRY_INFO!K897=3, AD897/COUNTRY_INFO!F897*100))),"-"),0)</f>
        <v>0</v>
      </c>
      <c r="AF897" s="11">
        <f>IF(COUNTRY_INFO!K897=2,IF(COUNTRY_INFO!G897*0.2&gt;MAX('T1'!N897,'T2'!L897),MAX('T1'!N897,'T2'!L897),COUNTRY_INFO!G897*0.2),IF(COUNTRY_INFO!K897=3,IF(COUNTRY_INFO!G897&gt;MAX('T1'!N897,'T2'!L897),MAX('T1'!N897,'T2'!L897),COUNTRY_INFO!G897),0))</f>
        <v>0</v>
      </c>
      <c r="AG897" s="217">
        <f>IF(AND(COUNTRY_INFO!K897&gt;0,COUNTRY_INFO!K897&lt;4),IF(Z897&gt;0,IF(COUNTRY_INFO!K897=1, 0, IF(COUNTRY_INFO!K897=2, AF897/(COUNTRY_INFO!G897*0.2)*100, IF(COUNTRY_INFO!K897=3, AF897/COUNTRY_INFO!G897*100))),"-"),0)</f>
        <v>0</v>
      </c>
      <c r="AH897" s="11">
        <f t="shared" si="97"/>
        <v>0</v>
      </c>
      <c r="AI897" s="73">
        <f>IF(AND(COUNTRY_INFO!K897&gt;0,COUNTRY_INFO!K897&lt;4), IF(AC897/Z897*100&lt;&gt;0, IF(AH897/Z897*100&gt;100,100,AH897/Z897*100), "-"),0)</f>
        <v>0</v>
      </c>
      <c r="AJ897" s="261"/>
      <c r="AK897" s="260">
        <f>IF(AND(D897&lt;&gt;0, D897&lt;&gt;"Unknown",D897&lt;&gt;"Stopped",D897&lt;&gt;"Not required"),D897/COUNTRY_INFO!D897, 0)</f>
        <v>0</v>
      </c>
      <c r="AL897" s="260">
        <f>IF(AND(J897&lt;&gt;0,J897&lt;&gt;"Unknown",J897&lt;&gt;"Stopped",J897&lt;&gt;"Not required"),J897/COUNTRY_INFO!D897, 0)</f>
        <v>0</v>
      </c>
      <c r="AM897" s="260">
        <f>IF(AND(P897&lt;&gt;0,P897&lt;&gt;"Unknown",P897&lt;&gt;"Not required"),P897/(COUNTRY_INFO!E897+COUNTRY_INFO!F897), 0)</f>
        <v>0</v>
      </c>
      <c r="AN897" s="260">
        <f>IF(AND(Z897&lt;&gt;0,Z897&lt;&gt;"Unknown",Z897&lt;&gt;"Not required"),IF(COUNTRY_INFO!K897=1,1,IF(COUNTRY_INFO!K897=2,0.5*COUNTRY_INFO!F897/(0.5*COUNTRY_INFO!F897+0.2*COUNTRY_INFO!G897),IF(COUNTRY_INFO!K897=3,COUNTRY_INFO!F897/(COUNTRY_INFO!F897+COUNTRY_INFO!G897)))),0)</f>
        <v>0</v>
      </c>
      <c r="AO897" s="260">
        <f>IF(AND(Z897&lt;&gt;0,Z897&lt;&gt;"Unknown",Z897&lt;&gt;"Not required"),IF(COUNTRY_INFO!K897=1,0,IF(COUNTRY_INFO!K897=2,0.2*COUNTRY_INFO!G897/(0.5*COUNTRY_INFO!F897+0.2*COUNTRY_INFO!G897),IF(COUNTRY_INFO!K897=3,COUNTRY_INFO!G897/(COUNTRY_INFO!F897+COUNTRY_INFO!G897)))),0)</f>
        <v>0</v>
      </c>
      <c r="AP897" s="259">
        <f>MAX(COUNTRY_INFO!D897*AK897*PROFILE!$G$7,COUNTRY_INFO!D897*AL897*PROFILE!$G$7)</f>
        <v>0</v>
      </c>
      <c r="AQ897" s="259">
        <f>MAX(COUNTRY_INFO!D897*AK897*PROFILE!$G$8,COUNTRY_INFO!D897*AL897*PROFILE!$G$8,COUNTRY_INFO!D897*AM897*PROFILE!$G$8)</f>
        <v>0</v>
      </c>
      <c r="AR897" s="259">
        <f>MAX(COUNTRY_INFO!D897*AK897*PROFILE!$G$9,COUNTRY_INFO!D897*AL897*PROFILE!$G$9,COUNTRY_INFO!D897*AM897*PROFILE!$G$9,IF(AND(DISTRICT!Z897&lt;&gt;"Unknown",Z897&lt;&gt;"Not required"),COUNTRY_INFO!O897*DISTRICT!AN897,0))</f>
        <v>0</v>
      </c>
      <c r="AS897" s="259">
        <f>MAX(COUNTRY_INFO!D897*AK897*PROFILE!$G$10,COUNTRY_INFO!D897*AL897*PROFILE!$G$10,IF(AND(DISTRICT!Z897&lt;&gt;"Unknown",Z897&lt;&gt;"Not required"),COUNTRY_INFO!O897*DISTRICT!AO897,0))</f>
        <v>0</v>
      </c>
      <c r="AT897" s="259">
        <f t="shared" si="98"/>
        <v>0</v>
      </c>
      <c r="AU897" s="258">
        <f t="shared" si="93"/>
        <v>0</v>
      </c>
      <c r="AV897" s="259">
        <f>MAX('MDA2'!J897,'T1'!L897,'T2'!J897,T3_R1!K897,T3_R2!K897)</f>
        <v>0</v>
      </c>
      <c r="AW897" s="259">
        <f>MAX('MDA1'!K897,'MDA2'!K897,'MDA3'!I897,'MDA3'!L897,'T1'!M897,'T2'!K897,T3_R1!L897,T3_R2!L897)</f>
        <v>0</v>
      </c>
      <c r="AX897" s="259">
        <f>MAX('MDA1'!L897,'MDA2'!L897,'MDA3'!J897,'MDA3'!M897,'T1'!N897,'T2'!L897,T3_R1!M897,T3_R2!M897)</f>
        <v>0</v>
      </c>
      <c r="AY897" s="259">
        <f t="shared" si="99"/>
        <v>0</v>
      </c>
      <c r="AZ897" s="259">
        <f>MAX('MDA2'!J897,T897)</f>
        <v>0</v>
      </c>
      <c r="BA897" s="259">
        <f>MAX('MDA1'!K897,'MDA2'!K897,'MDA3'!I897,'MDA3'!L897,V897,AD897)</f>
        <v>0</v>
      </c>
      <c r="BB897" s="259">
        <f>MAX('MDA1'!L897,'MDA2'!L897,'MDA3'!J897,'MDA3'!M897,AF897)</f>
        <v>0</v>
      </c>
      <c r="BC897" s="259">
        <f t="shared" si="94"/>
        <v>0</v>
      </c>
      <c r="BD897" s="260">
        <f t="shared" si="95"/>
        <v>0</v>
      </c>
    </row>
    <row r="898" spans="1:56" x14ac:dyDescent="0.2">
      <c r="A898" s="10" t="str">
        <f>IF(COUNTRY_INFO!A898=0," ",COUNTRY_INFO!A898)</f>
        <v>Ethiopia</v>
      </c>
      <c r="B898" s="10" t="str">
        <f>IF(COUNTRY_INFO!B898=0," ",COUNTRY_INFO!B898)</f>
        <v>TigraySouth Tigray</v>
      </c>
      <c r="C898" s="87" t="str">
        <f>IF(COUNTRY_INFO!C898=0," ",COUNTRY_INFO!C898)</f>
        <v>Korem Town</v>
      </c>
      <c r="D898" s="67">
        <f>COUNTRY_INFO!L898</f>
        <v>0</v>
      </c>
      <c r="E898" s="61"/>
      <c r="F898" s="61"/>
      <c r="G898" s="11">
        <f>MAX('MDA1'!M898,'MDA2'!M898)</f>
        <v>0</v>
      </c>
      <c r="H898" s="11">
        <f>IF(AND(COUNTRY_INFO!H898&gt;0,COUNTRY_INFO!H898&lt;4),IF(D898&gt;MAX('MDA1'!M898,'MDA2'!M898),MAX('MDA1'!M898,'MDA2'!M898),D898),0)</f>
        <v>0</v>
      </c>
      <c r="I898" s="73">
        <f>IF(AND(COUNTRY_INFO!H898&gt;0,COUNTRY_INFO!H898&lt;4), IF(G898/D898*100&lt;&gt;0, IF(G898/D898*100&gt;100,100,G898/D898*100), "-"),0)</f>
        <v>0</v>
      </c>
      <c r="J898" s="67">
        <f>COUNTRY_INFO!M898</f>
        <v>0</v>
      </c>
      <c r="K898" s="61"/>
      <c r="L898" s="61"/>
      <c r="M898" s="11">
        <f>MAX('MDA1'!M898,MAX('MDA3'!I898,'MDA3'!L898)+MAX('MDA3'!J898,'MDA3'!M898))</f>
        <v>0</v>
      </c>
      <c r="N898" s="11">
        <f>IF(AND(COUNTRY_INFO!I898&gt;0,COUNTRY_INFO!I898&lt;4),IF(J898&gt;MAX('MDA1'!M898,MAX('MDA3'!I898,'MDA3'!L898)+MAX('MDA3'!J898,'MDA3'!M898)),MAX('MDA1'!M898,MAX('MDA3'!I898,'MDA3'!L898)+MAX('MDA3'!J898,'MDA3'!M898)),J898),0)</f>
        <v>0</v>
      </c>
      <c r="O898" s="73">
        <f>IF(AND(COUNTRY_INFO!I898&gt;0,COUNTRY_INFO!I898&lt;4), IF(M898/J898*100&lt;&gt;0, IF(M898/J898*100&gt;100,100,M898/J898*100), "-"),0)</f>
        <v>0</v>
      </c>
      <c r="P898" s="67">
        <f>COUNTRY_INFO!N898</f>
        <v>0</v>
      </c>
      <c r="Q898" s="61"/>
      <c r="R898" s="61"/>
      <c r="S898" s="11">
        <f>SUM(MAX('MDA2'!J898, 'T1'!L898, MAX(T3_R1!K898, T3_R2!K898)), MAX('MDA1'!K898, 'MDA2'!K898, 'T1'!M898, MAX(T3_R1!L898, T3_R2!L898)), MAX('MDA1'!L898, 'MDA2'!L898, 'T1'!N898, MAX(T3_R1!M898, T3_R2!M898)))</f>
        <v>0</v>
      </c>
      <c r="T898" s="11">
        <f>IF(AND(COUNTRY_INFO!J898&gt;1,COUNTRY_INFO!J898&lt;4),IF(COUNTRY_INFO!E898&gt;MAX('MDA2'!J898,'T1'!L898,MAX(T3_R1!K898,T3_R2!K898)),MAX('MDA2'!J898,'T1'!L898,MAX(T3_R1!K898,T3_R2!K898)),COUNTRY_INFO!E898),0)</f>
        <v>0</v>
      </c>
      <c r="U898" s="217">
        <f>IF(AND(COUNTRY_INFO!J898&gt;1,COUNTRY_INFO!J898&lt;4), IF(T898/COUNTRY_INFO!E898*100&lt;&gt;0, IF(T898/COUNTRY_INFO!E898*100&gt;100,100,T898/COUNTRY_INFO!E898*100), "-"),0)</f>
        <v>0</v>
      </c>
      <c r="V898" s="11">
        <f>IF(AND(COUNTRY_INFO!J898&gt;1,COUNTRY_INFO!J898&lt;4),IF(COUNTRY_INFO!F898&gt;MAX('MDA1'!K898,'MDA2'!K898,'T1'!M898,MAX(T3_R1!L898,T3_R2!L898)),MAX('MDA1'!K898,'MDA2'!K898,'T1'!M898,MAX(T3_R1!L898,T3_R2!L898)),COUNTRY_INFO!F898),0)</f>
        <v>0</v>
      </c>
      <c r="W898" s="217">
        <f>IF(AND(COUNTRY_INFO!J898&gt;1,COUNTRY_INFO!J898&lt;4), IF(V898/COUNTRY_INFO!F898*100&lt;&gt;0, IF(V898/COUNTRY_INFO!F898*100&gt;100,100,V898/COUNTRY_INFO!F898*100), "-"),0)</f>
        <v>0</v>
      </c>
      <c r="X898" s="11">
        <f t="shared" si="96"/>
        <v>0</v>
      </c>
      <c r="Y898" s="73">
        <f>IF(AND(COUNTRY_INFO!J898&gt;1,COUNTRY_INFO!J898&lt;4), IF(S898/P898*100&lt;&gt;0, IF(X898/P898*100&gt;100,100,X898/P898*100), "-"),0)</f>
        <v>0</v>
      </c>
      <c r="Z898" s="67">
        <f>COUNTRY_INFO!O898</f>
        <v>0</v>
      </c>
      <c r="AA898" s="61"/>
      <c r="AB898" s="61"/>
      <c r="AC898" s="11">
        <f>MAX('T1'!L898,'T2'!J898)+MAX('T1'!M898,'T2'!K898)+MAX('T1'!N898,'T2'!L898)</f>
        <v>0</v>
      </c>
      <c r="AD898" s="11">
        <f>IF(COUNTRY_INFO!K898=1,IF(COUNTRY_INFO!F898*0.33&gt;MAX('T1'!M898,'T2'!K898),MAX('T1'!M898,'T2'!K898),COUNTRY_INFO!F898*0.33),IF(COUNTRY_INFO!K898=2,IF(COUNTRY_INFO!F898*0.5&gt;MAX('T1'!M898,'T2'!K898),MAX('T1'!M898,'T2'!K898),COUNTRY_INFO!F898*0.5),IF(COUNTRY_INFO!K898=3,IF(COUNTRY_INFO!F898&gt;MAX('T1'!M898,'T2'!K898),MAX('T1'!M898,'T2'!K898),COUNTRY_INFO!F898),0)))</f>
        <v>0</v>
      </c>
      <c r="AE898" s="217">
        <f>IF(AND(COUNTRY_INFO!K898&gt;0,COUNTRY_INFO!K898&lt;4),IF(Z898&gt;0,IF(COUNTRY_INFO!K898=1, AD898/(COUNTRY_INFO!F898*0.33)*100, IF(COUNTRY_INFO!K898=2, AD898/(COUNTRY_INFO!F898*0.5)*100, IF(COUNTRY_INFO!K898=3, AD898/COUNTRY_INFO!F898*100))),"-"),0)</f>
        <v>0</v>
      </c>
      <c r="AF898" s="11">
        <f>IF(COUNTRY_INFO!K898=2,IF(COUNTRY_INFO!G898*0.2&gt;MAX('T1'!N898,'T2'!L898),MAX('T1'!N898,'T2'!L898),COUNTRY_INFO!G898*0.2),IF(COUNTRY_INFO!K898=3,IF(COUNTRY_INFO!G898&gt;MAX('T1'!N898,'T2'!L898),MAX('T1'!N898,'T2'!L898),COUNTRY_INFO!G898),0))</f>
        <v>0</v>
      </c>
      <c r="AG898" s="217">
        <f>IF(AND(COUNTRY_INFO!K898&gt;0,COUNTRY_INFO!K898&lt;4),IF(Z898&gt;0,IF(COUNTRY_INFO!K898=1, 0, IF(COUNTRY_INFO!K898=2, AF898/(COUNTRY_INFO!G898*0.2)*100, IF(COUNTRY_INFO!K898=3, AF898/COUNTRY_INFO!G898*100))),"-"),0)</f>
        <v>0</v>
      </c>
      <c r="AH898" s="11">
        <f t="shared" si="97"/>
        <v>0</v>
      </c>
      <c r="AI898" s="73">
        <f>IF(AND(COUNTRY_INFO!K898&gt;0,COUNTRY_INFO!K898&lt;4), IF(AC898/Z898*100&lt;&gt;0, IF(AH898/Z898*100&gt;100,100,AH898/Z898*100), "-"),0)</f>
        <v>0</v>
      </c>
      <c r="AJ898" s="261"/>
      <c r="AK898" s="260">
        <f>IF(AND(D898&lt;&gt;0, D898&lt;&gt;"Unknown",D898&lt;&gt;"Stopped",D898&lt;&gt;"Not required"),D898/COUNTRY_INFO!D898, 0)</f>
        <v>0</v>
      </c>
      <c r="AL898" s="260">
        <f>IF(AND(J898&lt;&gt;0,J898&lt;&gt;"Unknown",J898&lt;&gt;"Stopped",J898&lt;&gt;"Not required"),J898/COUNTRY_INFO!D898, 0)</f>
        <v>0</v>
      </c>
      <c r="AM898" s="260">
        <f>IF(AND(P898&lt;&gt;0,P898&lt;&gt;"Unknown",P898&lt;&gt;"Not required"),P898/(COUNTRY_INFO!E898+COUNTRY_INFO!F898), 0)</f>
        <v>0</v>
      </c>
      <c r="AN898" s="260">
        <f>IF(AND(Z898&lt;&gt;0,Z898&lt;&gt;"Unknown",Z898&lt;&gt;"Not required"),IF(COUNTRY_INFO!K898=1,1,IF(COUNTRY_INFO!K898=2,0.5*COUNTRY_INFO!F898/(0.5*COUNTRY_INFO!F898+0.2*COUNTRY_INFO!G898),IF(COUNTRY_INFO!K898=3,COUNTRY_INFO!F898/(COUNTRY_INFO!F898+COUNTRY_INFO!G898)))),0)</f>
        <v>0</v>
      </c>
      <c r="AO898" s="260">
        <f>IF(AND(Z898&lt;&gt;0,Z898&lt;&gt;"Unknown",Z898&lt;&gt;"Not required"),IF(COUNTRY_INFO!K898=1,0,IF(COUNTRY_INFO!K898=2,0.2*COUNTRY_INFO!G898/(0.5*COUNTRY_INFO!F898+0.2*COUNTRY_INFO!G898),IF(COUNTRY_INFO!K898=3,COUNTRY_INFO!G898/(COUNTRY_INFO!F898+COUNTRY_INFO!G898)))),0)</f>
        <v>0</v>
      </c>
      <c r="AP898" s="259">
        <f>MAX(COUNTRY_INFO!D898*AK898*PROFILE!$G$7,COUNTRY_INFO!D898*AL898*PROFILE!$G$7)</f>
        <v>0</v>
      </c>
      <c r="AQ898" s="259">
        <f>MAX(COUNTRY_INFO!D898*AK898*PROFILE!$G$8,COUNTRY_INFO!D898*AL898*PROFILE!$G$8,COUNTRY_INFO!D898*AM898*PROFILE!$G$8)</f>
        <v>0</v>
      </c>
      <c r="AR898" s="259">
        <f>MAX(COUNTRY_INFO!D898*AK898*PROFILE!$G$9,COUNTRY_INFO!D898*AL898*PROFILE!$G$9,COUNTRY_INFO!D898*AM898*PROFILE!$G$9,IF(AND(DISTRICT!Z898&lt;&gt;"Unknown",Z898&lt;&gt;"Not required"),COUNTRY_INFO!O898*DISTRICT!AN898,0))</f>
        <v>0</v>
      </c>
      <c r="AS898" s="259">
        <f>MAX(COUNTRY_INFO!D898*AK898*PROFILE!$G$10,COUNTRY_INFO!D898*AL898*PROFILE!$G$10,IF(AND(DISTRICT!Z898&lt;&gt;"Unknown",Z898&lt;&gt;"Not required"),COUNTRY_INFO!O898*DISTRICT!AO898,0))</f>
        <v>0</v>
      </c>
      <c r="AT898" s="259">
        <f t="shared" si="98"/>
        <v>0</v>
      </c>
      <c r="AU898" s="258">
        <f t="shared" si="93"/>
        <v>0</v>
      </c>
      <c r="AV898" s="259">
        <f>MAX('MDA2'!J898,'T1'!L898,'T2'!J898,T3_R1!K898,T3_R2!K898)</f>
        <v>0</v>
      </c>
      <c r="AW898" s="259">
        <f>MAX('MDA1'!K898,'MDA2'!K898,'MDA3'!I898,'MDA3'!L898,'T1'!M898,'T2'!K898,T3_R1!L898,T3_R2!L898)</f>
        <v>0</v>
      </c>
      <c r="AX898" s="259">
        <f>MAX('MDA1'!L898,'MDA2'!L898,'MDA3'!J898,'MDA3'!M898,'T1'!N898,'T2'!L898,T3_R1!M898,T3_R2!M898)</f>
        <v>0</v>
      </c>
      <c r="AY898" s="259">
        <f t="shared" si="99"/>
        <v>0</v>
      </c>
      <c r="AZ898" s="259">
        <f>MAX('MDA2'!J898,T898)</f>
        <v>0</v>
      </c>
      <c r="BA898" s="259">
        <f>MAX('MDA1'!K898,'MDA2'!K898,'MDA3'!I898,'MDA3'!L898,V898,AD898)</f>
        <v>0</v>
      </c>
      <c r="BB898" s="259">
        <f>MAX('MDA1'!L898,'MDA2'!L898,'MDA3'!J898,'MDA3'!M898,AF898)</f>
        <v>0</v>
      </c>
      <c r="BC898" s="259">
        <f t="shared" si="94"/>
        <v>0</v>
      </c>
      <c r="BD898" s="260">
        <f t="shared" si="95"/>
        <v>0</v>
      </c>
    </row>
    <row r="899" spans="1:56" x14ac:dyDescent="0.2">
      <c r="A899" s="10" t="str">
        <f>IF(COUNTRY_INFO!A899=0," ",COUNTRY_INFO!A899)</f>
        <v>Ethiopia</v>
      </c>
      <c r="B899" s="10" t="str">
        <f>IF(COUNTRY_INFO!B899=0," ",COUNTRY_INFO!B899)</f>
        <v>TigraySouth Tigray</v>
      </c>
      <c r="C899" s="87" t="str">
        <f>IF(COUNTRY_INFO!C899=0," ",COUNTRY_INFO!C899)</f>
        <v>Maichew Town</v>
      </c>
      <c r="D899" s="67">
        <f>COUNTRY_INFO!L899</f>
        <v>0</v>
      </c>
      <c r="E899" s="61"/>
      <c r="F899" s="61"/>
      <c r="G899" s="11">
        <f>MAX('MDA1'!M899,'MDA2'!M899)</f>
        <v>0</v>
      </c>
      <c r="H899" s="11">
        <f>IF(AND(COUNTRY_INFO!H899&gt;0,COUNTRY_INFO!H899&lt;4),IF(D899&gt;MAX('MDA1'!M899,'MDA2'!M899),MAX('MDA1'!M899,'MDA2'!M899),D899),0)</f>
        <v>0</v>
      </c>
      <c r="I899" s="73">
        <f>IF(AND(COUNTRY_INFO!H899&gt;0,COUNTRY_INFO!H899&lt;4), IF(G899/D899*100&lt;&gt;0, IF(G899/D899*100&gt;100,100,G899/D899*100), "-"),0)</f>
        <v>0</v>
      </c>
      <c r="J899" s="67">
        <f>COUNTRY_INFO!M899</f>
        <v>0</v>
      </c>
      <c r="K899" s="61"/>
      <c r="L899" s="61"/>
      <c r="M899" s="11">
        <f>MAX('MDA1'!M899,MAX('MDA3'!I899,'MDA3'!L899)+MAX('MDA3'!J899,'MDA3'!M899))</f>
        <v>0</v>
      </c>
      <c r="N899" s="11">
        <f>IF(AND(COUNTRY_INFO!I899&gt;0,COUNTRY_INFO!I899&lt;4),IF(J899&gt;MAX('MDA1'!M899,MAX('MDA3'!I899,'MDA3'!L899)+MAX('MDA3'!J899,'MDA3'!M899)),MAX('MDA1'!M899,MAX('MDA3'!I899,'MDA3'!L899)+MAX('MDA3'!J899,'MDA3'!M899)),J899),0)</f>
        <v>0</v>
      </c>
      <c r="O899" s="73">
        <f>IF(AND(COUNTRY_INFO!I899&gt;0,COUNTRY_INFO!I899&lt;4), IF(M899/J899*100&lt;&gt;0, IF(M899/J899*100&gt;100,100,M899/J899*100), "-"),0)</f>
        <v>0</v>
      </c>
      <c r="P899" s="67">
        <f>COUNTRY_INFO!N899</f>
        <v>0</v>
      </c>
      <c r="Q899" s="61"/>
      <c r="R899" s="61"/>
      <c r="S899" s="11">
        <f>SUM(MAX('MDA2'!J899, 'T1'!L899, MAX(T3_R1!K899, T3_R2!K899)), MAX('MDA1'!K899, 'MDA2'!K899, 'T1'!M899, MAX(T3_R1!L899, T3_R2!L899)), MAX('MDA1'!L899, 'MDA2'!L899, 'T1'!N899, MAX(T3_R1!M899, T3_R2!M899)))</f>
        <v>0</v>
      </c>
      <c r="T899" s="11">
        <f>IF(AND(COUNTRY_INFO!J899&gt;1,COUNTRY_INFO!J899&lt;4),IF(COUNTRY_INFO!E899&gt;MAX('MDA2'!J899,'T1'!L899,MAX(T3_R1!K899,T3_R2!K899)),MAX('MDA2'!J899,'T1'!L899,MAX(T3_R1!K899,T3_R2!K899)),COUNTRY_INFO!E899),0)</f>
        <v>0</v>
      </c>
      <c r="U899" s="217">
        <f>IF(AND(COUNTRY_INFO!J899&gt;1,COUNTRY_INFO!J899&lt;4), IF(T899/COUNTRY_INFO!E899*100&lt;&gt;0, IF(T899/COUNTRY_INFO!E899*100&gt;100,100,T899/COUNTRY_INFO!E899*100), "-"),0)</f>
        <v>0</v>
      </c>
      <c r="V899" s="11">
        <f>IF(AND(COUNTRY_INFO!J899&gt;1,COUNTRY_INFO!J899&lt;4),IF(COUNTRY_INFO!F899&gt;MAX('MDA1'!K899,'MDA2'!K899,'T1'!M899,MAX(T3_R1!L899,T3_R2!L899)),MAX('MDA1'!K899,'MDA2'!K899,'T1'!M899,MAX(T3_R1!L899,T3_R2!L899)),COUNTRY_INFO!F899),0)</f>
        <v>0</v>
      </c>
      <c r="W899" s="217">
        <f>IF(AND(COUNTRY_INFO!J899&gt;1,COUNTRY_INFO!J899&lt;4), IF(V899/COUNTRY_INFO!F899*100&lt;&gt;0, IF(V899/COUNTRY_INFO!F899*100&gt;100,100,V899/COUNTRY_INFO!F899*100), "-"),0)</f>
        <v>0</v>
      </c>
      <c r="X899" s="11">
        <f t="shared" si="96"/>
        <v>0</v>
      </c>
      <c r="Y899" s="73">
        <f>IF(AND(COUNTRY_INFO!J899&gt;1,COUNTRY_INFO!J899&lt;4), IF(S899/P899*100&lt;&gt;0, IF(X899/P899*100&gt;100,100,X899/P899*100), "-"),0)</f>
        <v>0</v>
      </c>
      <c r="Z899" s="67">
        <f>COUNTRY_INFO!O899</f>
        <v>0</v>
      </c>
      <c r="AA899" s="61"/>
      <c r="AB899" s="61"/>
      <c r="AC899" s="11">
        <f>MAX('T1'!L899,'T2'!J899)+MAX('T1'!M899,'T2'!K899)+MAX('T1'!N899,'T2'!L899)</f>
        <v>0</v>
      </c>
      <c r="AD899" s="11">
        <f>IF(COUNTRY_INFO!K899=1,IF(COUNTRY_INFO!F899*0.33&gt;MAX('T1'!M899,'T2'!K899),MAX('T1'!M899,'T2'!K899),COUNTRY_INFO!F899*0.33),IF(COUNTRY_INFO!K899=2,IF(COUNTRY_INFO!F899*0.5&gt;MAX('T1'!M899,'T2'!K899),MAX('T1'!M899,'T2'!K899),COUNTRY_INFO!F899*0.5),IF(COUNTRY_INFO!K899=3,IF(COUNTRY_INFO!F899&gt;MAX('T1'!M899,'T2'!K899),MAX('T1'!M899,'T2'!K899),COUNTRY_INFO!F899),0)))</f>
        <v>0</v>
      </c>
      <c r="AE899" s="217">
        <f>IF(AND(COUNTRY_INFO!K899&gt;0,COUNTRY_INFO!K899&lt;4),IF(Z899&gt;0,IF(COUNTRY_INFO!K899=1, AD899/(COUNTRY_INFO!F899*0.33)*100, IF(COUNTRY_INFO!K899=2, AD899/(COUNTRY_INFO!F899*0.5)*100, IF(COUNTRY_INFO!K899=3, AD899/COUNTRY_INFO!F899*100))),"-"),0)</f>
        <v>0</v>
      </c>
      <c r="AF899" s="11">
        <f>IF(COUNTRY_INFO!K899=2,IF(COUNTRY_INFO!G899*0.2&gt;MAX('T1'!N899,'T2'!L899),MAX('T1'!N899,'T2'!L899),COUNTRY_INFO!G899*0.2),IF(COUNTRY_INFO!K899=3,IF(COUNTRY_INFO!G899&gt;MAX('T1'!N899,'T2'!L899),MAX('T1'!N899,'T2'!L899),COUNTRY_INFO!G899),0))</f>
        <v>0</v>
      </c>
      <c r="AG899" s="217">
        <f>IF(AND(COUNTRY_INFO!K899&gt;0,COUNTRY_INFO!K899&lt;4),IF(Z899&gt;0,IF(COUNTRY_INFO!K899=1, 0, IF(COUNTRY_INFO!K899=2, AF899/(COUNTRY_INFO!G899*0.2)*100, IF(COUNTRY_INFO!K899=3, AF899/COUNTRY_INFO!G899*100))),"-"),0)</f>
        <v>0</v>
      </c>
      <c r="AH899" s="11">
        <f t="shared" si="97"/>
        <v>0</v>
      </c>
      <c r="AI899" s="73">
        <f>IF(AND(COUNTRY_INFO!K899&gt;0,COUNTRY_INFO!K899&lt;4), IF(AC899/Z899*100&lt;&gt;0, IF(AH899/Z899*100&gt;100,100,AH899/Z899*100), "-"),0)</f>
        <v>0</v>
      </c>
      <c r="AJ899" s="261"/>
      <c r="AK899" s="260">
        <f>IF(AND(D899&lt;&gt;0, D899&lt;&gt;"Unknown",D899&lt;&gt;"Stopped",D899&lt;&gt;"Not required"),D899/COUNTRY_INFO!D899, 0)</f>
        <v>0</v>
      </c>
      <c r="AL899" s="260">
        <f>IF(AND(J899&lt;&gt;0,J899&lt;&gt;"Unknown",J899&lt;&gt;"Stopped",J899&lt;&gt;"Not required"),J899/COUNTRY_INFO!D899, 0)</f>
        <v>0</v>
      </c>
      <c r="AM899" s="260">
        <f>IF(AND(P899&lt;&gt;0,P899&lt;&gt;"Unknown",P899&lt;&gt;"Not required"),P899/(COUNTRY_INFO!E899+COUNTRY_INFO!F899), 0)</f>
        <v>0</v>
      </c>
      <c r="AN899" s="260">
        <f>IF(AND(Z899&lt;&gt;0,Z899&lt;&gt;"Unknown",Z899&lt;&gt;"Not required"),IF(COUNTRY_INFO!K899=1,1,IF(COUNTRY_INFO!K899=2,0.5*COUNTRY_INFO!F899/(0.5*COUNTRY_INFO!F899+0.2*COUNTRY_INFO!G899),IF(COUNTRY_INFO!K899=3,COUNTRY_INFO!F899/(COUNTRY_INFO!F899+COUNTRY_INFO!G899)))),0)</f>
        <v>0</v>
      </c>
      <c r="AO899" s="260">
        <f>IF(AND(Z899&lt;&gt;0,Z899&lt;&gt;"Unknown",Z899&lt;&gt;"Not required"),IF(COUNTRY_INFO!K899=1,0,IF(COUNTRY_INFO!K899=2,0.2*COUNTRY_INFO!G899/(0.5*COUNTRY_INFO!F899+0.2*COUNTRY_INFO!G899),IF(COUNTRY_INFO!K899=3,COUNTRY_INFO!G899/(COUNTRY_INFO!F899+COUNTRY_INFO!G899)))),0)</f>
        <v>0</v>
      </c>
      <c r="AP899" s="259">
        <f>MAX(COUNTRY_INFO!D899*AK899*PROFILE!$G$7,COUNTRY_INFO!D899*AL899*PROFILE!$G$7)</f>
        <v>0</v>
      </c>
      <c r="AQ899" s="259">
        <f>MAX(COUNTRY_INFO!D899*AK899*PROFILE!$G$8,COUNTRY_INFO!D899*AL899*PROFILE!$G$8,COUNTRY_INFO!D899*AM899*PROFILE!$G$8)</f>
        <v>0</v>
      </c>
      <c r="AR899" s="259">
        <f>MAX(COUNTRY_INFO!D899*AK899*PROFILE!$G$9,COUNTRY_INFO!D899*AL899*PROFILE!$G$9,COUNTRY_INFO!D899*AM899*PROFILE!$G$9,IF(AND(DISTRICT!Z899&lt;&gt;"Unknown",Z899&lt;&gt;"Not required"),COUNTRY_INFO!O899*DISTRICT!AN899,0))</f>
        <v>0</v>
      </c>
      <c r="AS899" s="259">
        <f>MAX(COUNTRY_INFO!D899*AK899*PROFILE!$G$10,COUNTRY_INFO!D899*AL899*PROFILE!$G$10,IF(AND(DISTRICT!Z899&lt;&gt;"Unknown",Z899&lt;&gt;"Not required"),COUNTRY_INFO!O899*DISTRICT!AO899,0))</f>
        <v>0</v>
      </c>
      <c r="AT899" s="259">
        <f t="shared" si="98"/>
        <v>0</v>
      </c>
      <c r="AU899" s="258">
        <f t="shared" si="93"/>
        <v>0</v>
      </c>
      <c r="AV899" s="259">
        <f>MAX('MDA2'!J899,'T1'!L899,'T2'!J899,T3_R1!K899,T3_R2!K899)</f>
        <v>0</v>
      </c>
      <c r="AW899" s="259">
        <f>MAX('MDA1'!K899,'MDA2'!K899,'MDA3'!I899,'MDA3'!L899,'T1'!M899,'T2'!K899,T3_R1!L899,T3_R2!L899)</f>
        <v>0</v>
      </c>
      <c r="AX899" s="259">
        <f>MAX('MDA1'!L899,'MDA2'!L899,'MDA3'!J899,'MDA3'!M899,'T1'!N899,'T2'!L899,T3_R1!M899,T3_R2!M899)</f>
        <v>0</v>
      </c>
      <c r="AY899" s="259">
        <f t="shared" si="99"/>
        <v>0</v>
      </c>
      <c r="AZ899" s="259">
        <f>MAX('MDA2'!J899,T899)</f>
        <v>0</v>
      </c>
      <c r="BA899" s="259">
        <f>MAX('MDA1'!K899,'MDA2'!K899,'MDA3'!I899,'MDA3'!L899,V899,AD899)</f>
        <v>0</v>
      </c>
      <c r="BB899" s="259">
        <f>MAX('MDA1'!L899,'MDA2'!L899,'MDA3'!J899,'MDA3'!M899,AF899)</f>
        <v>0</v>
      </c>
      <c r="BC899" s="259">
        <f t="shared" si="94"/>
        <v>0</v>
      </c>
      <c r="BD899" s="260">
        <f t="shared" si="95"/>
        <v>0</v>
      </c>
    </row>
    <row r="900" spans="1:56" x14ac:dyDescent="0.2">
      <c r="A900" s="10" t="str">
        <f>IF(COUNTRY_INFO!A900=0," ",COUNTRY_INFO!A900)</f>
        <v>Ethiopia</v>
      </c>
      <c r="B900" s="10" t="str">
        <f>IF(COUNTRY_INFO!B900=0," ",COUNTRY_INFO!B900)</f>
        <v>TigraySouth Tigray</v>
      </c>
      <c r="C900" s="87" t="str">
        <f>IF(COUNTRY_INFO!C900=0," ",COUNTRY_INFO!C900)</f>
        <v>Ofla</v>
      </c>
      <c r="D900" s="67">
        <f>COUNTRY_INFO!L900</f>
        <v>0</v>
      </c>
      <c r="E900" s="61"/>
      <c r="F900" s="61"/>
      <c r="G900" s="11">
        <f>MAX('MDA1'!M900,'MDA2'!M900)</f>
        <v>0</v>
      </c>
      <c r="H900" s="11">
        <f>IF(AND(COUNTRY_INFO!H900&gt;0,COUNTRY_INFO!H900&lt;4),IF(D900&gt;MAX('MDA1'!M900,'MDA2'!M900),MAX('MDA1'!M900,'MDA2'!M900),D900),0)</f>
        <v>0</v>
      </c>
      <c r="I900" s="73">
        <f>IF(AND(COUNTRY_INFO!H900&gt;0,COUNTRY_INFO!H900&lt;4), IF(G900/D900*100&lt;&gt;0, IF(G900/D900*100&gt;100,100,G900/D900*100), "-"),0)</f>
        <v>0</v>
      </c>
      <c r="J900" s="67">
        <f>COUNTRY_INFO!M900</f>
        <v>0</v>
      </c>
      <c r="K900" s="61"/>
      <c r="L900" s="61"/>
      <c r="M900" s="11">
        <f>MAX('MDA1'!M900,MAX('MDA3'!I900,'MDA3'!L900)+MAX('MDA3'!J900,'MDA3'!M900))</f>
        <v>0</v>
      </c>
      <c r="N900" s="11">
        <f>IF(AND(COUNTRY_INFO!I900&gt;0,COUNTRY_INFO!I900&lt;4),IF(J900&gt;MAX('MDA1'!M900,MAX('MDA3'!I900,'MDA3'!L900)+MAX('MDA3'!J900,'MDA3'!M900)),MAX('MDA1'!M900,MAX('MDA3'!I900,'MDA3'!L900)+MAX('MDA3'!J900,'MDA3'!M900)),J900),0)</f>
        <v>0</v>
      </c>
      <c r="O900" s="73">
        <f>IF(AND(COUNTRY_INFO!I900&gt;0,COUNTRY_INFO!I900&lt;4), IF(M900/J900*100&lt;&gt;0, IF(M900/J900*100&gt;100,100,M900/J900*100), "-"),0)</f>
        <v>0</v>
      </c>
      <c r="P900" s="67">
        <f>COUNTRY_INFO!N900</f>
        <v>0</v>
      </c>
      <c r="Q900" s="61"/>
      <c r="R900" s="61"/>
      <c r="S900" s="11">
        <f>SUM(MAX('MDA2'!J900, 'T1'!L900, MAX(T3_R1!K900, T3_R2!K900)), MAX('MDA1'!K900, 'MDA2'!K900, 'T1'!M900, MAX(T3_R1!L900, T3_R2!L900)), MAX('MDA1'!L900, 'MDA2'!L900, 'T1'!N900, MAX(T3_R1!M900, T3_R2!M900)))</f>
        <v>0</v>
      </c>
      <c r="T900" s="11">
        <f>IF(AND(COUNTRY_INFO!J900&gt;1,COUNTRY_INFO!J900&lt;4),IF(COUNTRY_INFO!E900&gt;MAX('MDA2'!J900,'T1'!L900,MAX(T3_R1!K900,T3_R2!K900)),MAX('MDA2'!J900,'T1'!L900,MAX(T3_R1!K900,T3_R2!K900)),COUNTRY_INFO!E900),0)</f>
        <v>0</v>
      </c>
      <c r="U900" s="217">
        <f>IF(AND(COUNTRY_INFO!J900&gt;1,COUNTRY_INFO!J900&lt;4), IF(T900/COUNTRY_INFO!E900*100&lt;&gt;0, IF(T900/COUNTRY_INFO!E900*100&gt;100,100,T900/COUNTRY_INFO!E900*100), "-"),0)</f>
        <v>0</v>
      </c>
      <c r="V900" s="11">
        <f>IF(AND(COUNTRY_INFO!J900&gt;1,COUNTRY_INFO!J900&lt;4),IF(COUNTRY_INFO!F900&gt;MAX('MDA1'!K900,'MDA2'!K900,'T1'!M900,MAX(T3_R1!L900,T3_R2!L900)),MAX('MDA1'!K900,'MDA2'!K900,'T1'!M900,MAX(T3_R1!L900,T3_R2!L900)),COUNTRY_INFO!F900),0)</f>
        <v>0</v>
      </c>
      <c r="W900" s="217">
        <f>IF(AND(COUNTRY_INFO!J900&gt;1,COUNTRY_INFO!J900&lt;4), IF(V900/COUNTRY_INFO!F900*100&lt;&gt;0, IF(V900/COUNTRY_INFO!F900*100&gt;100,100,V900/COUNTRY_INFO!F900*100), "-"),0)</f>
        <v>0</v>
      </c>
      <c r="X900" s="11">
        <f t="shared" si="96"/>
        <v>0</v>
      </c>
      <c r="Y900" s="73">
        <f>IF(AND(COUNTRY_INFO!J900&gt;1,COUNTRY_INFO!J900&lt;4), IF(S900/P900*100&lt;&gt;0, IF(X900/P900*100&gt;100,100,X900/P900*100), "-"),0)</f>
        <v>0</v>
      </c>
      <c r="Z900" s="67">
        <f>COUNTRY_INFO!O900</f>
        <v>0</v>
      </c>
      <c r="AA900" s="61"/>
      <c r="AB900" s="61"/>
      <c r="AC900" s="11">
        <f>MAX('T1'!L900,'T2'!J900)+MAX('T1'!M900,'T2'!K900)+MAX('T1'!N900,'T2'!L900)</f>
        <v>0</v>
      </c>
      <c r="AD900" s="11">
        <f>IF(COUNTRY_INFO!K900=1,IF(COUNTRY_INFO!F900*0.33&gt;MAX('T1'!M900,'T2'!K900),MAX('T1'!M900,'T2'!K900),COUNTRY_INFO!F900*0.33),IF(COUNTRY_INFO!K900=2,IF(COUNTRY_INFO!F900*0.5&gt;MAX('T1'!M900,'T2'!K900),MAX('T1'!M900,'T2'!K900),COUNTRY_INFO!F900*0.5),IF(COUNTRY_INFO!K900=3,IF(COUNTRY_INFO!F900&gt;MAX('T1'!M900,'T2'!K900),MAX('T1'!M900,'T2'!K900),COUNTRY_INFO!F900),0)))</f>
        <v>0</v>
      </c>
      <c r="AE900" s="217">
        <f>IF(AND(COUNTRY_INFO!K900&gt;0,COUNTRY_INFO!K900&lt;4),IF(Z900&gt;0,IF(COUNTRY_INFO!K900=1, AD900/(COUNTRY_INFO!F900*0.33)*100, IF(COUNTRY_INFO!K900=2, AD900/(COUNTRY_INFO!F900*0.5)*100, IF(COUNTRY_INFO!K900=3, AD900/COUNTRY_INFO!F900*100))),"-"),0)</f>
        <v>0</v>
      </c>
      <c r="AF900" s="11">
        <f>IF(COUNTRY_INFO!K900=2,IF(COUNTRY_INFO!G900*0.2&gt;MAX('T1'!N900,'T2'!L900),MAX('T1'!N900,'T2'!L900),COUNTRY_INFO!G900*0.2),IF(COUNTRY_INFO!K900=3,IF(COUNTRY_INFO!G900&gt;MAX('T1'!N900,'T2'!L900),MAX('T1'!N900,'T2'!L900),COUNTRY_INFO!G900),0))</f>
        <v>0</v>
      </c>
      <c r="AG900" s="217">
        <f>IF(AND(COUNTRY_INFO!K900&gt;0,COUNTRY_INFO!K900&lt;4),IF(Z900&gt;0,IF(COUNTRY_INFO!K900=1, 0, IF(COUNTRY_INFO!K900=2, AF900/(COUNTRY_INFO!G900*0.2)*100, IF(COUNTRY_INFO!K900=3, AF900/COUNTRY_INFO!G900*100))),"-"),0)</f>
        <v>0</v>
      </c>
      <c r="AH900" s="11">
        <f t="shared" si="97"/>
        <v>0</v>
      </c>
      <c r="AI900" s="73">
        <f>IF(AND(COUNTRY_INFO!K900&gt;0,COUNTRY_INFO!K900&lt;4), IF(AC900/Z900*100&lt;&gt;0, IF(AH900/Z900*100&gt;100,100,AH900/Z900*100), "-"),0)</f>
        <v>0</v>
      </c>
      <c r="AJ900" s="261"/>
      <c r="AK900" s="260">
        <f>IF(AND(D900&lt;&gt;0, D900&lt;&gt;"Unknown",D900&lt;&gt;"Stopped",D900&lt;&gt;"Not required"),D900/COUNTRY_INFO!D900, 0)</f>
        <v>0</v>
      </c>
      <c r="AL900" s="260">
        <f>IF(AND(J900&lt;&gt;0,J900&lt;&gt;"Unknown",J900&lt;&gt;"Stopped",J900&lt;&gt;"Not required"),J900/COUNTRY_INFO!D900, 0)</f>
        <v>0</v>
      </c>
      <c r="AM900" s="260">
        <f>IF(AND(P900&lt;&gt;0,P900&lt;&gt;"Unknown",P900&lt;&gt;"Not required"),P900/(COUNTRY_INFO!E900+COUNTRY_INFO!F900), 0)</f>
        <v>0</v>
      </c>
      <c r="AN900" s="260">
        <f>IF(AND(Z900&lt;&gt;0,Z900&lt;&gt;"Unknown",Z900&lt;&gt;"Not required"),IF(COUNTRY_INFO!K900=1,1,IF(COUNTRY_INFO!K900=2,0.5*COUNTRY_INFO!F900/(0.5*COUNTRY_INFO!F900+0.2*COUNTRY_INFO!G900),IF(COUNTRY_INFO!K900=3,COUNTRY_INFO!F900/(COUNTRY_INFO!F900+COUNTRY_INFO!G900)))),0)</f>
        <v>0</v>
      </c>
      <c r="AO900" s="260">
        <f>IF(AND(Z900&lt;&gt;0,Z900&lt;&gt;"Unknown",Z900&lt;&gt;"Not required"),IF(COUNTRY_INFO!K900=1,0,IF(COUNTRY_INFO!K900=2,0.2*COUNTRY_INFO!G900/(0.5*COUNTRY_INFO!F900+0.2*COUNTRY_INFO!G900),IF(COUNTRY_INFO!K900=3,COUNTRY_INFO!G900/(COUNTRY_INFO!F900+COUNTRY_INFO!G900)))),0)</f>
        <v>0</v>
      </c>
      <c r="AP900" s="259">
        <f>MAX(COUNTRY_INFO!D900*AK900*PROFILE!$G$7,COUNTRY_INFO!D900*AL900*PROFILE!$G$7)</f>
        <v>0</v>
      </c>
      <c r="AQ900" s="259">
        <f>MAX(COUNTRY_INFO!D900*AK900*PROFILE!$G$8,COUNTRY_INFO!D900*AL900*PROFILE!$G$8,COUNTRY_INFO!D900*AM900*PROFILE!$G$8)</f>
        <v>0</v>
      </c>
      <c r="AR900" s="259">
        <f>MAX(COUNTRY_INFO!D900*AK900*PROFILE!$G$9,COUNTRY_INFO!D900*AL900*PROFILE!$G$9,COUNTRY_INFO!D900*AM900*PROFILE!$G$9,IF(AND(DISTRICT!Z900&lt;&gt;"Unknown",Z900&lt;&gt;"Not required"),COUNTRY_INFO!O900*DISTRICT!AN900,0))</f>
        <v>0</v>
      </c>
      <c r="AS900" s="259">
        <f>MAX(COUNTRY_INFO!D900*AK900*PROFILE!$G$10,COUNTRY_INFO!D900*AL900*PROFILE!$G$10,IF(AND(DISTRICT!Z900&lt;&gt;"Unknown",Z900&lt;&gt;"Not required"),COUNTRY_INFO!O900*DISTRICT!AO900,0))</f>
        <v>0</v>
      </c>
      <c r="AT900" s="259">
        <f t="shared" si="98"/>
        <v>0</v>
      </c>
      <c r="AU900" s="258">
        <f t="shared" si="93"/>
        <v>0</v>
      </c>
      <c r="AV900" s="259">
        <f>MAX('MDA2'!J900,'T1'!L900,'T2'!J900,T3_R1!K900,T3_R2!K900)</f>
        <v>0</v>
      </c>
      <c r="AW900" s="259">
        <f>MAX('MDA1'!K900,'MDA2'!K900,'MDA3'!I900,'MDA3'!L900,'T1'!M900,'T2'!K900,T3_R1!L900,T3_R2!L900)</f>
        <v>0</v>
      </c>
      <c r="AX900" s="259">
        <f>MAX('MDA1'!L900,'MDA2'!L900,'MDA3'!J900,'MDA3'!M900,'T1'!N900,'T2'!L900,T3_R1!M900,T3_R2!M900)</f>
        <v>0</v>
      </c>
      <c r="AY900" s="259">
        <f t="shared" si="99"/>
        <v>0</v>
      </c>
      <c r="AZ900" s="259">
        <f>MAX('MDA2'!J900,T900)</f>
        <v>0</v>
      </c>
      <c r="BA900" s="259">
        <f>MAX('MDA1'!K900,'MDA2'!K900,'MDA3'!I900,'MDA3'!L900,V900,AD900)</f>
        <v>0</v>
      </c>
      <c r="BB900" s="259">
        <f>MAX('MDA1'!L900,'MDA2'!L900,'MDA3'!J900,'MDA3'!M900,AF900)</f>
        <v>0</v>
      </c>
      <c r="BC900" s="259">
        <f t="shared" si="94"/>
        <v>0</v>
      </c>
      <c r="BD900" s="260">
        <f t="shared" si="95"/>
        <v>0</v>
      </c>
    </row>
    <row r="901" spans="1:56" x14ac:dyDescent="0.2">
      <c r="A901" s="10" t="str">
        <f>IF(COUNTRY_INFO!A901=0," ",COUNTRY_INFO!A901)</f>
        <v>Ethiopia</v>
      </c>
      <c r="B901" s="10" t="str">
        <f>IF(COUNTRY_INFO!B901=0," ",COUNTRY_INFO!B901)</f>
        <v>TigraySouth Tigray</v>
      </c>
      <c r="C901" s="87" t="str">
        <f>IF(COUNTRY_INFO!C901=0," ",COUNTRY_INFO!C901)</f>
        <v>Raya Alamata</v>
      </c>
      <c r="D901" s="67">
        <f>COUNTRY_INFO!L901</f>
        <v>0</v>
      </c>
      <c r="E901" s="61"/>
      <c r="F901" s="61"/>
      <c r="G901" s="11">
        <f>MAX('MDA1'!M901,'MDA2'!M901)</f>
        <v>0</v>
      </c>
      <c r="H901" s="11">
        <f>IF(AND(COUNTRY_INFO!H901&gt;0,COUNTRY_INFO!H901&lt;4),IF(D901&gt;MAX('MDA1'!M901,'MDA2'!M901),MAX('MDA1'!M901,'MDA2'!M901),D901),0)</f>
        <v>0</v>
      </c>
      <c r="I901" s="73">
        <f>IF(AND(COUNTRY_INFO!H901&gt;0,COUNTRY_INFO!H901&lt;4), IF(G901/D901*100&lt;&gt;0, IF(G901/D901*100&gt;100,100,G901/D901*100), "-"),0)</f>
        <v>0</v>
      </c>
      <c r="J901" s="67">
        <f>COUNTRY_INFO!M901</f>
        <v>0</v>
      </c>
      <c r="K901" s="61"/>
      <c r="L901" s="61"/>
      <c r="M901" s="11">
        <f>MAX('MDA1'!M901,MAX('MDA3'!I901,'MDA3'!L901)+MAX('MDA3'!J901,'MDA3'!M901))</f>
        <v>0</v>
      </c>
      <c r="N901" s="11">
        <f>IF(AND(COUNTRY_INFO!I901&gt;0,COUNTRY_INFO!I901&lt;4),IF(J901&gt;MAX('MDA1'!M901,MAX('MDA3'!I901,'MDA3'!L901)+MAX('MDA3'!J901,'MDA3'!M901)),MAX('MDA1'!M901,MAX('MDA3'!I901,'MDA3'!L901)+MAX('MDA3'!J901,'MDA3'!M901)),J901),0)</f>
        <v>0</v>
      </c>
      <c r="O901" s="73">
        <f>IF(AND(COUNTRY_INFO!I901&gt;0,COUNTRY_INFO!I901&lt;4), IF(M901/J901*100&lt;&gt;0, IF(M901/J901*100&gt;100,100,M901/J901*100), "-"),0)</f>
        <v>0</v>
      </c>
      <c r="P901" s="67">
        <f>COUNTRY_INFO!N901</f>
        <v>0</v>
      </c>
      <c r="Q901" s="61"/>
      <c r="R901" s="61"/>
      <c r="S901" s="11">
        <f>SUM(MAX('MDA2'!J901, 'T1'!L901, MAX(T3_R1!K901, T3_R2!K901)), MAX('MDA1'!K901, 'MDA2'!K901, 'T1'!M901, MAX(T3_R1!L901, T3_R2!L901)), MAX('MDA1'!L901, 'MDA2'!L901, 'T1'!N901, MAX(T3_R1!M901, T3_R2!M901)))</f>
        <v>0</v>
      </c>
      <c r="T901" s="11">
        <f>IF(AND(COUNTRY_INFO!J901&gt;1,COUNTRY_INFO!J901&lt;4),IF(COUNTRY_INFO!E901&gt;MAX('MDA2'!J901,'T1'!L901,MAX(T3_R1!K901,T3_R2!K901)),MAX('MDA2'!J901,'T1'!L901,MAX(T3_R1!K901,T3_R2!K901)),COUNTRY_INFO!E901),0)</f>
        <v>0</v>
      </c>
      <c r="U901" s="217">
        <f>IF(AND(COUNTRY_INFO!J901&gt;1,COUNTRY_INFO!J901&lt;4), IF(T901/COUNTRY_INFO!E901*100&lt;&gt;0, IF(T901/COUNTRY_INFO!E901*100&gt;100,100,T901/COUNTRY_INFO!E901*100), "-"),0)</f>
        <v>0</v>
      </c>
      <c r="V901" s="11">
        <f>IF(AND(COUNTRY_INFO!J901&gt;1,COUNTRY_INFO!J901&lt;4),IF(COUNTRY_INFO!F901&gt;MAX('MDA1'!K901,'MDA2'!K901,'T1'!M901,MAX(T3_R1!L901,T3_R2!L901)),MAX('MDA1'!K901,'MDA2'!K901,'T1'!M901,MAX(T3_R1!L901,T3_R2!L901)),COUNTRY_INFO!F901),0)</f>
        <v>0</v>
      </c>
      <c r="W901" s="217">
        <f>IF(AND(COUNTRY_INFO!J901&gt;1,COUNTRY_INFO!J901&lt;4), IF(V901/COUNTRY_INFO!F901*100&lt;&gt;0, IF(V901/COUNTRY_INFO!F901*100&gt;100,100,V901/COUNTRY_INFO!F901*100), "-"),0)</f>
        <v>0</v>
      </c>
      <c r="X901" s="11">
        <f t="shared" si="96"/>
        <v>0</v>
      </c>
      <c r="Y901" s="73">
        <f>IF(AND(COUNTRY_INFO!J901&gt;1,COUNTRY_INFO!J901&lt;4), IF(S901/P901*100&lt;&gt;0, IF(X901/P901*100&gt;100,100,X901/P901*100), "-"),0)</f>
        <v>0</v>
      </c>
      <c r="Z901" s="67">
        <f>COUNTRY_INFO!O901</f>
        <v>0</v>
      </c>
      <c r="AA901" s="61"/>
      <c r="AB901" s="61"/>
      <c r="AC901" s="11">
        <f>MAX('T1'!L901,'T2'!J901)+MAX('T1'!M901,'T2'!K901)+MAX('T1'!N901,'T2'!L901)</f>
        <v>0</v>
      </c>
      <c r="AD901" s="11">
        <f>IF(COUNTRY_INFO!K901=1,IF(COUNTRY_INFO!F901*0.33&gt;MAX('T1'!M901,'T2'!K901),MAX('T1'!M901,'T2'!K901),COUNTRY_INFO!F901*0.33),IF(COUNTRY_INFO!K901=2,IF(COUNTRY_INFO!F901*0.5&gt;MAX('T1'!M901,'T2'!K901),MAX('T1'!M901,'T2'!K901),COUNTRY_INFO!F901*0.5),IF(COUNTRY_INFO!K901=3,IF(COUNTRY_INFO!F901&gt;MAX('T1'!M901,'T2'!K901),MAX('T1'!M901,'T2'!K901),COUNTRY_INFO!F901),0)))</f>
        <v>0</v>
      </c>
      <c r="AE901" s="217">
        <f>IF(AND(COUNTRY_INFO!K901&gt;0,COUNTRY_INFO!K901&lt;4),IF(Z901&gt;0,IF(COUNTRY_INFO!K901=1, AD901/(COUNTRY_INFO!F901*0.33)*100, IF(COUNTRY_INFO!K901=2, AD901/(COUNTRY_INFO!F901*0.5)*100, IF(COUNTRY_INFO!K901=3, AD901/COUNTRY_INFO!F901*100))),"-"),0)</f>
        <v>0</v>
      </c>
      <c r="AF901" s="11">
        <f>IF(COUNTRY_INFO!K901=2,IF(COUNTRY_INFO!G901*0.2&gt;MAX('T1'!N901,'T2'!L901),MAX('T1'!N901,'T2'!L901),COUNTRY_INFO!G901*0.2),IF(COUNTRY_INFO!K901=3,IF(COUNTRY_INFO!G901&gt;MAX('T1'!N901,'T2'!L901),MAX('T1'!N901,'T2'!L901),COUNTRY_INFO!G901),0))</f>
        <v>0</v>
      </c>
      <c r="AG901" s="217">
        <f>IF(AND(COUNTRY_INFO!K901&gt;0,COUNTRY_INFO!K901&lt;4),IF(Z901&gt;0,IF(COUNTRY_INFO!K901=1, 0, IF(COUNTRY_INFO!K901=2, AF901/(COUNTRY_INFO!G901*0.2)*100, IF(COUNTRY_INFO!K901=3, AF901/COUNTRY_INFO!G901*100))),"-"),0)</f>
        <v>0</v>
      </c>
      <c r="AH901" s="11">
        <f t="shared" si="97"/>
        <v>0</v>
      </c>
      <c r="AI901" s="73">
        <f>IF(AND(COUNTRY_INFO!K901&gt;0,COUNTRY_INFO!K901&lt;4), IF(AC901/Z901*100&lt;&gt;0, IF(AH901/Z901*100&gt;100,100,AH901/Z901*100), "-"),0)</f>
        <v>0</v>
      </c>
      <c r="AJ901" s="261"/>
      <c r="AK901" s="260">
        <f>IF(AND(D901&lt;&gt;0, D901&lt;&gt;"Unknown",D901&lt;&gt;"Stopped",D901&lt;&gt;"Not required"),D901/COUNTRY_INFO!D901, 0)</f>
        <v>0</v>
      </c>
      <c r="AL901" s="260">
        <f>IF(AND(J901&lt;&gt;0,J901&lt;&gt;"Unknown",J901&lt;&gt;"Stopped",J901&lt;&gt;"Not required"),J901/COUNTRY_INFO!D901, 0)</f>
        <v>0</v>
      </c>
      <c r="AM901" s="260">
        <f>IF(AND(P901&lt;&gt;0,P901&lt;&gt;"Unknown",P901&lt;&gt;"Not required"),P901/(COUNTRY_INFO!E901+COUNTRY_INFO!F901), 0)</f>
        <v>0</v>
      </c>
      <c r="AN901" s="260">
        <f>IF(AND(Z901&lt;&gt;0,Z901&lt;&gt;"Unknown",Z901&lt;&gt;"Not required"),IF(COUNTRY_INFO!K901=1,1,IF(COUNTRY_INFO!K901=2,0.5*COUNTRY_INFO!F901/(0.5*COUNTRY_INFO!F901+0.2*COUNTRY_INFO!G901),IF(COUNTRY_INFO!K901=3,COUNTRY_INFO!F901/(COUNTRY_INFO!F901+COUNTRY_INFO!G901)))),0)</f>
        <v>0</v>
      </c>
      <c r="AO901" s="260">
        <f>IF(AND(Z901&lt;&gt;0,Z901&lt;&gt;"Unknown",Z901&lt;&gt;"Not required"),IF(COUNTRY_INFO!K901=1,0,IF(COUNTRY_INFO!K901=2,0.2*COUNTRY_INFO!G901/(0.5*COUNTRY_INFO!F901+0.2*COUNTRY_INFO!G901),IF(COUNTRY_INFO!K901=3,COUNTRY_INFO!G901/(COUNTRY_INFO!F901+COUNTRY_INFO!G901)))),0)</f>
        <v>0</v>
      </c>
      <c r="AP901" s="259">
        <f>MAX(COUNTRY_INFO!D901*AK901*PROFILE!$G$7,COUNTRY_INFO!D901*AL901*PROFILE!$G$7)</f>
        <v>0</v>
      </c>
      <c r="AQ901" s="259">
        <f>MAX(COUNTRY_INFO!D901*AK901*PROFILE!$G$8,COUNTRY_INFO!D901*AL901*PROFILE!$G$8,COUNTRY_INFO!D901*AM901*PROFILE!$G$8)</f>
        <v>0</v>
      </c>
      <c r="AR901" s="259">
        <f>MAX(COUNTRY_INFO!D901*AK901*PROFILE!$G$9,COUNTRY_INFO!D901*AL901*PROFILE!$G$9,COUNTRY_INFO!D901*AM901*PROFILE!$G$9,IF(AND(DISTRICT!Z901&lt;&gt;"Unknown",Z901&lt;&gt;"Not required"),COUNTRY_INFO!O901*DISTRICT!AN901,0))</f>
        <v>0</v>
      </c>
      <c r="AS901" s="259">
        <f>MAX(COUNTRY_INFO!D901*AK901*PROFILE!$G$10,COUNTRY_INFO!D901*AL901*PROFILE!$G$10,IF(AND(DISTRICT!Z901&lt;&gt;"Unknown",Z901&lt;&gt;"Not required"),COUNTRY_INFO!O901*DISTRICT!AO901,0))</f>
        <v>0</v>
      </c>
      <c r="AT901" s="259">
        <f t="shared" si="98"/>
        <v>0</v>
      </c>
      <c r="AU901" s="258">
        <f t="shared" si="93"/>
        <v>0</v>
      </c>
      <c r="AV901" s="259">
        <f>MAX('MDA2'!J901,'T1'!L901,'T2'!J901,T3_R1!K901,T3_R2!K901)</f>
        <v>0</v>
      </c>
      <c r="AW901" s="259">
        <f>MAX('MDA1'!K901,'MDA2'!K901,'MDA3'!I901,'MDA3'!L901,'T1'!M901,'T2'!K901,T3_R1!L901,T3_R2!L901)</f>
        <v>0</v>
      </c>
      <c r="AX901" s="259">
        <f>MAX('MDA1'!L901,'MDA2'!L901,'MDA3'!J901,'MDA3'!M901,'T1'!N901,'T2'!L901,T3_R1!M901,T3_R2!M901)</f>
        <v>0</v>
      </c>
      <c r="AY901" s="259">
        <f t="shared" si="99"/>
        <v>0</v>
      </c>
      <c r="AZ901" s="259">
        <f>MAX('MDA2'!J901,T901)</f>
        <v>0</v>
      </c>
      <c r="BA901" s="259">
        <f>MAX('MDA1'!K901,'MDA2'!K901,'MDA3'!I901,'MDA3'!L901,V901,AD901)</f>
        <v>0</v>
      </c>
      <c r="BB901" s="259">
        <f>MAX('MDA1'!L901,'MDA2'!L901,'MDA3'!J901,'MDA3'!M901,AF901)</f>
        <v>0</v>
      </c>
      <c r="BC901" s="259">
        <f t="shared" si="94"/>
        <v>0</v>
      </c>
      <c r="BD901" s="260">
        <f t="shared" si="95"/>
        <v>0</v>
      </c>
    </row>
    <row r="902" spans="1:56" x14ac:dyDescent="0.2">
      <c r="A902" s="10" t="str">
        <f>IF(COUNTRY_INFO!A902=0," ",COUNTRY_INFO!A902)</f>
        <v>Ethiopia</v>
      </c>
      <c r="B902" s="10" t="str">
        <f>IF(COUNTRY_INFO!B902=0," ",COUNTRY_INFO!B902)</f>
        <v>TigraySouth Tigray</v>
      </c>
      <c r="C902" s="87" t="str">
        <f>IF(COUNTRY_INFO!C902=0," ",COUNTRY_INFO!C902)</f>
        <v>Raya Azebo</v>
      </c>
      <c r="D902" s="67">
        <f>COUNTRY_INFO!L902</f>
        <v>0</v>
      </c>
      <c r="E902" s="61"/>
      <c r="F902" s="61"/>
      <c r="G902" s="11">
        <f>MAX('MDA1'!M902,'MDA2'!M902)</f>
        <v>0</v>
      </c>
      <c r="H902" s="11">
        <f>IF(AND(COUNTRY_INFO!H902&gt;0,COUNTRY_INFO!H902&lt;4),IF(D902&gt;MAX('MDA1'!M902,'MDA2'!M902),MAX('MDA1'!M902,'MDA2'!M902),D902),0)</f>
        <v>0</v>
      </c>
      <c r="I902" s="73">
        <f>IF(AND(COUNTRY_INFO!H902&gt;0,COUNTRY_INFO!H902&lt;4), IF(G902/D902*100&lt;&gt;0, IF(G902/D902*100&gt;100,100,G902/D902*100), "-"),0)</f>
        <v>0</v>
      </c>
      <c r="J902" s="67">
        <f>COUNTRY_INFO!M902</f>
        <v>0</v>
      </c>
      <c r="K902" s="61"/>
      <c r="L902" s="61"/>
      <c r="M902" s="11">
        <f>MAX('MDA1'!M902,MAX('MDA3'!I902,'MDA3'!L902)+MAX('MDA3'!J902,'MDA3'!M902))</f>
        <v>0</v>
      </c>
      <c r="N902" s="11">
        <f>IF(AND(COUNTRY_INFO!I902&gt;0,COUNTRY_INFO!I902&lt;4),IF(J902&gt;MAX('MDA1'!M902,MAX('MDA3'!I902,'MDA3'!L902)+MAX('MDA3'!J902,'MDA3'!M902)),MAX('MDA1'!M902,MAX('MDA3'!I902,'MDA3'!L902)+MAX('MDA3'!J902,'MDA3'!M902)),J902),0)</f>
        <v>0</v>
      </c>
      <c r="O902" s="73">
        <f>IF(AND(COUNTRY_INFO!I902&gt;0,COUNTRY_INFO!I902&lt;4), IF(M902/J902*100&lt;&gt;0, IF(M902/J902*100&gt;100,100,M902/J902*100), "-"),0)</f>
        <v>0</v>
      </c>
      <c r="P902" s="67">
        <f>COUNTRY_INFO!N902</f>
        <v>0</v>
      </c>
      <c r="Q902" s="61"/>
      <c r="R902" s="61"/>
      <c r="S902" s="11">
        <f>SUM(MAX('MDA2'!J902, 'T1'!L902, MAX(T3_R1!K902, T3_R2!K902)), MAX('MDA1'!K902, 'MDA2'!K902, 'T1'!M902, MAX(T3_R1!L902, T3_R2!L902)), MAX('MDA1'!L902, 'MDA2'!L902, 'T1'!N902, MAX(T3_R1!M902, T3_R2!M902)))</f>
        <v>0</v>
      </c>
      <c r="T902" s="11">
        <f>IF(AND(COUNTRY_INFO!J902&gt;1,COUNTRY_INFO!J902&lt;4),IF(COUNTRY_INFO!E902&gt;MAX('MDA2'!J902,'T1'!L902,MAX(T3_R1!K902,T3_R2!K902)),MAX('MDA2'!J902,'T1'!L902,MAX(T3_R1!K902,T3_R2!K902)),COUNTRY_INFO!E902),0)</f>
        <v>0</v>
      </c>
      <c r="U902" s="217">
        <f>IF(AND(COUNTRY_INFO!J902&gt;1,COUNTRY_INFO!J902&lt;4), IF(T902/COUNTRY_INFO!E902*100&lt;&gt;0, IF(T902/COUNTRY_INFO!E902*100&gt;100,100,T902/COUNTRY_INFO!E902*100), "-"),0)</f>
        <v>0</v>
      </c>
      <c r="V902" s="11">
        <f>IF(AND(COUNTRY_INFO!J902&gt;1,COUNTRY_INFO!J902&lt;4),IF(COUNTRY_INFO!F902&gt;MAX('MDA1'!K902,'MDA2'!K902,'T1'!M902,MAX(T3_R1!L902,T3_R2!L902)),MAX('MDA1'!K902,'MDA2'!K902,'T1'!M902,MAX(T3_R1!L902,T3_R2!L902)),COUNTRY_INFO!F902),0)</f>
        <v>0</v>
      </c>
      <c r="W902" s="217">
        <f>IF(AND(COUNTRY_INFO!J902&gt;1,COUNTRY_INFO!J902&lt;4), IF(V902/COUNTRY_INFO!F902*100&lt;&gt;0, IF(V902/COUNTRY_INFO!F902*100&gt;100,100,V902/COUNTRY_INFO!F902*100), "-"),0)</f>
        <v>0</v>
      </c>
      <c r="X902" s="11">
        <f t="shared" si="96"/>
        <v>0</v>
      </c>
      <c r="Y902" s="73">
        <f>IF(AND(COUNTRY_INFO!J902&gt;1,COUNTRY_INFO!J902&lt;4), IF(S902/P902*100&lt;&gt;0, IF(X902/P902*100&gt;100,100,X902/P902*100), "-"),0)</f>
        <v>0</v>
      </c>
      <c r="Z902" s="67">
        <f>COUNTRY_INFO!O902</f>
        <v>44931.8</v>
      </c>
      <c r="AA902" s="61"/>
      <c r="AB902" s="61"/>
      <c r="AC902" s="11">
        <f>MAX('T1'!L902,'T2'!J902)+MAX('T1'!M902,'T2'!K902)+MAX('T1'!N902,'T2'!L902)</f>
        <v>0</v>
      </c>
      <c r="AD902" s="11">
        <f>IF(COUNTRY_INFO!K902=1,IF(COUNTRY_INFO!F902*0.33&gt;MAX('T1'!M902,'T2'!K902),MAX('T1'!M902,'T2'!K902),COUNTRY_INFO!F902*0.33),IF(COUNTRY_INFO!K902=2,IF(COUNTRY_INFO!F902*0.5&gt;MAX('T1'!M902,'T2'!K902),MAX('T1'!M902,'T2'!K902),COUNTRY_INFO!F902*0.5),IF(COUNTRY_INFO!K902=3,IF(COUNTRY_INFO!F902&gt;MAX('T1'!M902,'T2'!K902),MAX('T1'!M902,'T2'!K902),COUNTRY_INFO!F902),0)))</f>
        <v>0</v>
      </c>
      <c r="AE902" s="217">
        <f>IF(AND(COUNTRY_INFO!K902&gt;0,COUNTRY_INFO!K902&lt;4),IF(Z902&gt;0,IF(COUNTRY_INFO!K902=1, AD902/(COUNTRY_INFO!F902*0.33)*100, IF(COUNTRY_INFO!K902=2, AD902/(COUNTRY_INFO!F902*0.5)*100, IF(COUNTRY_INFO!K902=3, AD902/COUNTRY_INFO!F902*100))),"-"),0)</f>
        <v>0</v>
      </c>
      <c r="AF902" s="11">
        <f>IF(COUNTRY_INFO!K902=2,IF(COUNTRY_INFO!G902*0.2&gt;MAX('T1'!N902,'T2'!L902),MAX('T1'!N902,'T2'!L902),COUNTRY_INFO!G902*0.2),IF(COUNTRY_INFO!K902=3,IF(COUNTRY_INFO!G902&gt;MAX('T1'!N902,'T2'!L902),MAX('T1'!N902,'T2'!L902),COUNTRY_INFO!G902),0))</f>
        <v>0</v>
      </c>
      <c r="AG902" s="217">
        <f>IF(AND(COUNTRY_INFO!K902&gt;0,COUNTRY_INFO!K902&lt;4),IF(Z902&gt;0,IF(COUNTRY_INFO!K902=1, 0, IF(COUNTRY_INFO!K902=2, AF902/(COUNTRY_INFO!G902*0.2)*100, IF(COUNTRY_INFO!K902=3, AF902/COUNTRY_INFO!G902*100))),"-"),0)</f>
        <v>0</v>
      </c>
      <c r="AH902" s="11">
        <f t="shared" si="97"/>
        <v>0</v>
      </c>
      <c r="AI902" s="73" t="str">
        <f>IF(AND(COUNTRY_INFO!K902&gt;0,COUNTRY_INFO!K902&lt;4), IF(AC902/Z902*100&lt;&gt;0, IF(AH902/Z902*100&gt;100,100,AH902/Z902*100), "-"),0)</f>
        <v>-</v>
      </c>
      <c r="AJ902" s="261"/>
      <c r="AK902" s="260">
        <f>IF(AND(D902&lt;&gt;0, D902&lt;&gt;"Unknown",D902&lt;&gt;"Stopped",D902&lt;&gt;"Not required"),D902/COUNTRY_INFO!D902, 0)</f>
        <v>0</v>
      </c>
      <c r="AL902" s="260">
        <f>IF(AND(J902&lt;&gt;0,J902&lt;&gt;"Unknown",J902&lt;&gt;"Stopped",J902&lt;&gt;"Not required"),J902/COUNTRY_INFO!D902, 0)</f>
        <v>0</v>
      </c>
      <c r="AM902" s="260">
        <f>IF(AND(P902&lt;&gt;0,P902&lt;&gt;"Unknown",P902&lt;&gt;"Not required"),P902/(COUNTRY_INFO!E902+COUNTRY_INFO!F902), 0)</f>
        <v>0</v>
      </c>
      <c r="AN902" s="260">
        <f>IF(AND(Z902&lt;&gt;0,Z902&lt;&gt;"Unknown",Z902&lt;&gt;"Not required"),IF(COUNTRY_INFO!K902=1,1,IF(COUNTRY_INFO!K902=2,0.5*COUNTRY_INFO!F902/(0.5*COUNTRY_INFO!F902+0.2*COUNTRY_INFO!G902),IF(COUNTRY_INFO!K902=3,COUNTRY_INFO!F902/(COUNTRY_INFO!F902+COUNTRY_INFO!G902)))),0)</f>
        <v>0.56356522551956512</v>
      </c>
      <c r="AO902" s="260">
        <f>IF(AND(Z902&lt;&gt;0,Z902&lt;&gt;"Unknown",Z902&lt;&gt;"Not required"),IF(COUNTRY_INFO!K902=1,0,IF(COUNTRY_INFO!K902=2,0.2*COUNTRY_INFO!G902/(0.5*COUNTRY_INFO!F902+0.2*COUNTRY_INFO!G902),IF(COUNTRY_INFO!K902=3,COUNTRY_INFO!G902/(COUNTRY_INFO!F902+COUNTRY_INFO!G902)))),0)</f>
        <v>0.43643477448043477</v>
      </c>
      <c r="AP902" s="259">
        <f>MAX(COUNTRY_INFO!D902*AK902*PROFILE!$G$7,COUNTRY_INFO!D902*AL902*PROFILE!$G$7)</f>
        <v>0</v>
      </c>
      <c r="AQ902" s="259">
        <f>MAX(COUNTRY_INFO!D902*AK902*PROFILE!$G$8,COUNTRY_INFO!D902*AL902*PROFILE!$G$8,COUNTRY_INFO!D902*AM902*PROFILE!$G$8)</f>
        <v>0</v>
      </c>
      <c r="AR902" s="259">
        <f>MAX(COUNTRY_INFO!D902*AK902*PROFILE!$G$9,COUNTRY_INFO!D902*AL902*PROFILE!$G$9,COUNTRY_INFO!D902*AM902*PROFILE!$G$9,IF(AND(DISTRICT!Z902&lt;&gt;"Unknown",Z902&lt;&gt;"Not required"),COUNTRY_INFO!O902*DISTRICT!AN902,0))</f>
        <v>25321.999999999996</v>
      </c>
      <c r="AS902" s="259">
        <f>MAX(COUNTRY_INFO!D902*AK902*PROFILE!$G$10,COUNTRY_INFO!D902*AL902*PROFILE!$G$10,IF(AND(DISTRICT!Z902&lt;&gt;"Unknown",Z902&lt;&gt;"Not required"),COUNTRY_INFO!O902*DISTRICT!AO902,0))</f>
        <v>19609.8</v>
      </c>
      <c r="AT902" s="259">
        <f t="shared" si="98"/>
        <v>44931.799999999996</v>
      </c>
      <c r="AU902" s="258">
        <f t="shared" si="93"/>
        <v>0</v>
      </c>
      <c r="AV902" s="259">
        <f>MAX('MDA2'!J902,'T1'!L902,'T2'!J902,T3_R1!K902,T3_R2!K902)</f>
        <v>0</v>
      </c>
      <c r="AW902" s="259">
        <f>MAX('MDA1'!K902,'MDA2'!K902,'MDA3'!I902,'MDA3'!L902,'T1'!M902,'T2'!K902,T3_R1!L902,T3_R2!L902)</f>
        <v>0</v>
      </c>
      <c r="AX902" s="259">
        <f>MAX('MDA1'!L902,'MDA2'!L902,'MDA3'!J902,'MDA3'!M902,'T1'!N902,'T2'!L902,T3_R1!M902,T3_R2!M902)</f>
        <v>0</v>
      </c>
      <c r="AY902" s="259">
        <f t="shared" si="99"/>
        <v>0</v>
      </c>
      <c r="AZ902" s="259">
        <f>MAX('MDA2'!J902,T902)</f>
        <v>0</v>
      </c>
      <c r="BA902" s="259">
        <f>MAX('MDA1'!K902,'MDA2'!K902,'MDA3'!I902,'MDA3'!L902,V902,AD902)</f>
        <v>0</v>
      </c>
      <c r="BB902" s="259">
        <f>MAX('MDA1'!L902,'MDA2'!L902,'MDA3'!J902,'MDA3'!M902,AF902)</f>
        <v>0</v>
      </c>
      <c r="BC902" s="259">
        <f t="shared" si="94"/>
        <v>0</v>
      </c>
      <c r="BD902" s="260">
        <f t="shared" si="95"/>
        <v>0</v>
      </c>
    </row>
    <row r="903" spans="1:56" x14ac:dyDescent="0.2">
      <c r="A903" s="10" t="str">
        <f>IF(COUNTRY_INFO!A903=0," ",COUNTRY_INFO!A903)</f>
        <v>Ethiopia</v>
      </c>
      <c r="B903" s="10" t="str">
        <f>IF(COUNTRY_INFO!B903=0," ",COUNTRY_INFO!B903)</f>
        <v>TigrayWest Tigray</v>
      </c>
      <c r="C903" s="87" t="str">
        <f>IF(COUNTRY_INFO!C903=0," ",COUNTRY_INFO!C903)</f>
        <v>Kafta Humera</v>
      </c>
      <c r="D903" s="67">
        <f>COUNTRY_INFO!L903</f>
        <v>0</v>
      </c>
      <c r="E903" s="61"/>
      <c r="F903" s="61"/>
      <c r="G903" s="11">
        <f>MAX('MDA1'!M903,'MDA2'!M903)</f>
        <v>0</v>
      </c>
      <c r="H903" s="11">
        <f>IF(AND(COUNTRY_INFO!H903&gt;0,COUNTRY_INFO!H903&lt;4),IF(D903&gt;MAX('MDA1'!M903,'MDA2'!M903),MAX('MDA1'!M903,'MDA2'!M903),D903),0)</f>
        <v>0</v>
      </c>
      <c r="I903" s="73">
        <f>IF(AND(COUNTRY_INFO!H903&gt;0,COUNTRY_INFO!H903&lt;4), IF(G903/D903*100&lt;&gt;0, IF(G903/D903*100&gt;100,100,G903/D903*100), "-"),0)</f>
        <v>0</v>
      </c>
      <c r="J903" s="67">
        <f>COUNTRY_INFO!M903</f>
        <v>0</v>
      </c>
      <c r="K903" s="61"/>
      <c r="L903" s="61"/>
      <c r="M903" s="11">
        <f>MAX('MDA1'!M903,MAX('MDA3'!I903,'MDA3'!L903)+MAX('MDA3'!J903,'MDA3'!M903))</f>
        <v>0</v>
      </c>
      <c r="N903" s="11">
        <f>IF(AND(COUNTRY_INFO!I903&gt;0,COUNTRY_INFO!I903&lt;4),IF(J903&gt;MAX('MDA1'!M903,MAX('MDA3'!I903,'MDA3'!L903)+MAX('MDA3'!J903,'MDA3'!M903)),MAX('MDA1'!M903,MAX('MDA3'!I903,'MDA3'!L903)+MAX('MDA3'!J903,'MDA3'!M903)),J903),0)</f>
        <v>0</v>
      </c>
      <c r="O903" s="73">
        <f>IF(AND(COUNTRY_INFO!I903&gt;0,COUNTRY_INFO!I903&lt;4), IF(M903/J903*100&lt;&gt;0, IF(M903/J903*100&gt;100,100,M903/J903*100), "-"),0)</f>
        <v>0</v>
      </c>
      <c r="P903" s="67">
        <f>COUNTRY_INFO!N903</f>
        <v>0</v>
      </c>
      <c r="Q903" s="61"/>
      <c r="R903" s="61"/>
      <c r="S903" s="11">
        <f>SUM(MAX('MDA2'!J903, 'T1'!L903, MAX(T3_R1!K903, T3_R2!K903)), MAX('MDA1'!K903, 'MDA2'!K903, 'T1'!M903, MAX(T3_R1!L903, T3_R2!L903)), MAX('MDA1'!L903, 'MDA2'!L903, 'T1'!N903, MAX(T3_R1!M903, T3_R2!M903)))</f>
        <v>0</v>
      </c>
      <c r="T903" s="11">
        <f>IF(AND(COUNTRY_INFO!J903&gt;1,COUNTRY_INFO!J903&lt;4),IF(COUNTRY_INFO!E903&gt;MAX('MDA2'!J903,'T1'!L903,MAX(T3_R1!K903,T3_R2!K903)),MAX('MDA2'!J903,'T1'!L903,MAX(T3_R1!K903,T3_R2!K903)),COUNTRY_INFO!E903),0)</f>
        <v>0</v>
      </c>
      <c r="U903" s="217">
        <f>IF(AND(COUNTRY_INFO!J903&gt;1,COUNTRY_INFO!J903&lt;4), IF(T903/COUNTRY_INFO!E903*100&lt;&gt;0, IF(T903/COUNTRY_INFO!E903*100&gt;100,100,T903/COUNTRY_INFO!E903*100), "-"),0)</f>
        <v>0</v>
      </c>
      <c r="V903" s="11">
        <f>IF(AND(COUNTRY_INFO!J903&gt;1,COUNTRY_INFO!J903&lt;4),IF(COUNTRY_INFO!F903&gt;MAX('MDA1'!K903,'MDA2'!K903,'T1'!M903,MAX(T3_R1!L903,T3_R2!L903)),MAX('MDA1'!K903,'MDA2'!K903,'T1'!M903,MAX(T3_R1!L903,T3_R2!L903)),COUNTRY_INFO!F903),0)</f>
        <v>0</v>
      </c>
      <c r="W903" s="217">
        <f>IF(AND(COUNTRY_INFO!J903&gt;1,COUNTRY_INFO!J903&lt;4), IF(V903/COUNTRY_INFO!F903*100&lt;&gt;0, IF(V903/COUNTRY_INFO!F903*100&gt;100,100,V903/COUNTRY_INFO!F903*100), "-"),0)</f>
        <v>0</v>
      </c>
      <c r="X903" s="11">
        <f t="shared" si="96"/>
        <v>0</v>
      </c>
      <c r="Y903" s="73">
        <f>IF(AND(COUNTRY_INFO!J903&gt;1,COUNTRY_INFO!J903&lt;4), IF(S903/P903*100&lt;&gt;0, IF(X903/P903*100&gt;100,100,X903/P903*100), "-"),0)</f>
        <v>0</v>
      </c>
      <c r="Z903" s="67">
        <f>COUNTRY_INFO!O903</f>
        <v>100716</v>
      </c>
      <c r="AA903" s="61"/>
      <c r="AB903" s="61"/>
      <c r="AC903" s="11">
        <f>MAX('T1'!L903,'T2'!J903)+MAX('T1'!M903,'T2'!K903)+MAX('T1'!N903,'T2'!L903)</f>
        <v>31956</v>
      </c>
      <c r="AD903" s="11">
        <f>IF(COUNTRY_INFO!K903=1,IF(COUNTRY_INFO!F903*0.33&gt;MAX('T1'!M903,'T2'!K903),MAX('T1'!M903,'T2'!K903),COUNTRY_INFO!F903*0.33),IF(COUNTRY_INFO!K903=2,IF(COUNTRY_INFO!F903*0.5&gt;MAX('T1'!M903,'T2'!K903),MAX('T1'!M903,'T2'!K903),COUNTRY_INFO!F903*0.5),IF(COUNTRY_INFO!K903=3,IF(COUNTRY_INFO!F903&gt;MAX('T1'!M903,'T2'!K903),MAX('T1'!M903,'T2'!K903),COUNTRY_INFO!F903),0)))</f>
        <v>31956</v>
      </c>
      <c r="AE903" s="217">
        <f>IF(AND(COUNTRY_INFO!K903&gt;0,COUNTRY_INFO!K903&lt;4),IF(Z903&gt;0,IF(COUNTRY_INFO!K903=1, AD903/(COUNTRY_INFO!F903*0.33)*100, IF(COUNTRY_INFO!K903=2, AD903/(COUNTRY_INFO!F903*0.5)*100, IF(COUNTRY_INFO!K903=3, AD903/COUNTRY_INFO!F903*100))),"-"),0)</f>
        <v>93.158032825117331</v>
      </c>
      <c r="AF903" s="11">
        <f>IF(COUNTRY_INFO!K903=2,IF(COUNTRY_INFO!G903*0.2&gt;MAX('T1'!N903,'T2'!L903),MAX('T1'!N903,'T2'!L903),COUNTRY_INFO!G903*0.2),IF(COUNTRY_INFO!K903=3,IF(COUNTRY_INFO!G903&gt;MAX('T1'!N903,'T2'!L903),MAX('T1'!N903,'T2'!L903),COUNTRY_INFO!G903),0))</f>
        <v>0</v>
      </c>
      <c r="AG903" s="217">
        <f>IF(AND(COUNTRY_INFO!K903&gt;0,COUNTRY_INFO!K903&lt;4),IF(Z903&gt;0,IF(COUNTRY_INFO!K903=1, 0, IF(COUNTRY_INFO!K903=2, AF903/(COUNTRY_INFO!G903*0.2)*100, IF(COUNTRY_INFO!K903=3, AF903/COUNTRY_INFO!G903*100))),"-"),0)</f>
        <v>0</v>
      </c>
      <c r="AH903" s="11">
        <f t="shared" si="97"/>
        <v>31956</v>
      </c>
      <c r="AI903" s="73">
        <f>IF(AND(COUNTRY_INFO!K903&gt;0,COUNTRY_INFO!K903&lt;4), IF(AC903/Z903*100&lt;&gt;0, IF(AH903/Z903*100&gt;100,100,AH903/Z903*100), "-"),0)</f>
        <v>31.728821637078518</v>
      </c>
      <c r="AJ903" s="261"/>
      <c r="AK903" s="260">
        <f>IF(AND(D903&lt;&gt;0, D903&lt;&gt;"Unknown",D903&lt;&gt;"Stopped",D903&lt;&gt;"Not required"),D903/COUNTRY_INFO!D903, 0)</f>
        <v>0</v>
      </c>
      <c r="AL903" s="260">
        <f>IF(AND(J903&lt;&gt;0,J903&lt;&gt;"Unknown",J903&lt;&gt;"Stopped",J903&lt;&gt;"Not required"),J903/COUNTRY_INFO!D903, 0)</f>
        <v>0</v>
      </c>
      <c r="AM903" s="260">
        <f>IF(AND(P903&lt;&gt;0,P903&lt;&gt;"Unknown",P903&lt;&gt;"Not required"),P903/(COUNTRY_INFO!E903+COUNTRY_INFO!F903), 0)</f>
        <v>0</v>
      </c>
      <c r="AN903" s="260">
        <f>IF(AND(Z903&lt;&gt;0,Z903&lt;&gt;"Unknown",Z903&lt;&gt;"Not required"),IF(COUNTRY_INFO!K903=1,1,IF(COUNTRY_INFO!K903=2,0.5*COUNTRY_INFO!F903/(0.5*COUNTRY_INFO!F903+0.2*COUNTRY_INFO!G903),IF(COUNTRY_INFO!K903=3,COUNTRY_INFO!F903/(COUNTRY_INFO!F903+COUNTRY_INFO!G903)))),0)</f>
        <v>0.34059136582072363</v>
      </c>
      <c r="AO903" s="260">
        <f>IF(AND(Z903&lt;&gt;0,Z903&lt;&gt;"Unknown",Z903&lt;&gt;"Not required"),IF(COUNTRY_INFO!K903=1,0,IF(COUNTRY_INFO!K903=2,0.2*COUNTRY_INFO!G903/(0.5*COUNTRY_INFO!F903+0.2*COUNTRY_INFO!G903),IF(COUNTRY_INFO!K903=3,COUNTRY_INFO!G903/(COUNTRY_INFO!F903+COUNTRY_INFO!G903)))),0)</f>
        <v>0.65940863417927642</v>
      </c>
      <c r="AP903" s="259">
        <f>MAX(COUNTRY_INFO!D903*AK903*PROFILE!$G$7,COUNTRY_INFO!D903*AL903*PROFILE!$G$7)</f>
        <v>0</v>
      </c>
      <c r="AQ903" s="259">
        <f>MAX(COUNTRY_INFO!D903*AK903*PROFILE!$G$8,COUNTRY_INFO!D903*AL903*PROFILE!$G$8,COUNTRY_INFO!D903*AM903*PROFILE!$G$8)</f>
        <v>0</v>
      </c>
      <c r="AR903" s="259">
        <f>MAX(COUNTRY_INFO!D903*AK903*PROFILE!$G$9,COUNTRY_INFO!D903*AL903*PROFILE!$G$9,COUNTRY_INFO!D903*AM903*PROFILE!$G$9,IF(AND(DISTRICT!Z903&lt;&gt;"Unknown",Z903&lt;&gt;"Not required"),COUNTRY_INFO!O903*DISTRICT!AN903,0))</f>
        <v>34303</v>
      </c>
      <c r="AS903" s="259">
        <f>MAX(COUNTRY_INFO!D903*AK903*PROFILE!$G$10,COUNTRY_INFO!D903*AL903*PROFILE!$G$10,IF(AND(DISTRICT!Z903&lt;&gt;"Unknown",Z903&lt;&gt;"Not required"),COUNTRY_INFO!O903*DISTRICT!AO903,0))</f>
        <v>66413</v>
      </c>
      <c r="AT903" s="259">
        <f t="shared" si="98"/>
        <v>100716</v>
      </c>
      <c r="AU903" s="258" t="str">
        <f t="shared" si="93"/>
        <v>Y</v>
      </c>
      <c r="AV903" s="259">
        <f>MAX('MDA2'!J903,'T1'!L903,'T2'!J903,T3_R1!K903,T3_R2!K903)</f>
        <v>0</v>
      </c>
      <c r="AW903" s="259">
        <f>MAX('MDA1'!K903,'MDA2'!K903,'MDA3'!I903,'MDA3'!L903,'T1'!M903,'T2'!K903,T3_R1!L903,T3_R2!L903)</f>
        <v>31956</v>
      </c>
      <c r="AX903" s="259">
        <f>MAX('MDA1'!L903,'MDA2'!L903,'MDA3'!J903,'MDA3'!M903,'T1'!N903,'T2'!L903,T3_R1!M903,T3_R2!M903)</f>
        <v>0</v>
      </c>
      <c r="AY903" s="259">
        <f t="shared" si="99"/>
        <v>31956</v>
      </c>
      <c r="AZ903" s="259">
        <f>MAX('MDA2'!J903,T903)</f>
        <v>0</v>
      </c>
      <c r="BA903" s="259">
        <f>MAX('MDA1'!K903,'MDA2'!K903,'MDA3'!I903,'MDA3'!L903,V903,AD903)</f>
        <v>31956</v>
      </c>
      <c r="BB903" s="259">
        <f>MAX('MDA1'!L903,'MDA2'!L903,'MDA3'!J903,'MDA3'!M903,AF903)</f>
        <v>0</v>
      </c>
      <c r="BC903" s="259">
        <f t="shared" si="94"/>
        <v>31956</v>
      </c>
      <c r="BD903" s="260">
        <f t="shared" si="95"/>
        <v>31.728821637078518</v>
      </c>
    </row>
    <row r="904" spans="1:56" x14ac:dyDescent="0.2">
      <c r="A904" s="10" t="str">
        <f>IF(COUNTRY_INFO!A904=0," ",COUNTRY_INFO!A904)</f>
        <v>Ethiopia</v>
      </c>
      <c r="B904" s="10" t="str">
        <f>IF(COUNTRY_INFO!B904=0," ",COUNTRY_INFO!B904)</f>
        <v>TigrayWest Tigray</v>
      </c>
      <c r="C904" s="87" t="str">
        <f>IF(COUNTRY_INFO!C904=0," ",COUNTRY_INFO!C904)</f>
        <v>Setit Humera Town</v>
      </c>
      <c r="D904" s="67">
        <f>COUNTRY_INFO!L904</f>
        <v>0</v>
      </c>
      <c r="E904" s="61"/>
      <c r="F904" s="61"/>
      <c r="G904" s="11">
        <f>MAX('MDA1'!M904,'MDA2'!M904)</f>
        <v>0</v>
      </c>
      <c r="H904" s="11">
        <f>IF(AND(COUNTRY_INFO!H904&gt;0,COUNTRY_INFO!H904&lt;4),IF(D904&gt;MAX('MDA1'!M904,'MDA2'!M904),MAX('MDA1'!M904,'MDA2'!M904),D904),0)</f>
        <v>0</v>
      </c>
      <c r="I904" s="73">
        <f>IF(AND(COUNTRY_INFO!H904&gt;0,COUNTRY_INFO!H904&lt;4), IF(G904/D904*100&lt;&gt;0, IF(G904/D904*100&gt;100,100,G904/D904*100), "-"),0)</f>
        <v>0</v>
      </c>
      <c r="J904" s="67">
        <f>COUNTRY_INFO!M904</f>
        <v>0</v>
      </c>
      <c r="K904" s="61"/>
      <c r="L904" s="61"/>
      <c r="M904" s="11">
        <f>MAX('MDA1'!M904,MAX('MDA3'!I904,'MDA3'!L904)+MAX('MDA3'!J904,'MDA3'!M904))</f>
        <v>0</v>
      </c>
      <c r="N904" s="11">
        <f>IF(AND(COUNTRY_INFO!I904&gt;0,COUNTRY_INFO!I904&lt;4),IF(J904&gt;MAX('MDA1'!M904,MAX('MDA3'!I904,'MDA3'!L904)+MAX('MDA3'!J904,'MDA3'!M904)),MAX('MDA1'!M904,MAX('MDA3'!I904,'MDA3'!L904)+MAX('MDA3'!J904,'MDA3'!M904)),J904),0)</f>
        <v>0</v>
      </c>
      <c r="O904" s="73">
        <f>IF(AND(COUNTRY_INFO!I904&gt;0,COUNTRY_INFO!I904&lt;4), IF(M904/J904*100&lt;&gt;0, IF(M904/J904*100&gt;100,100,M904/J904*100), "-"),0)</f>
        <v>0</v>
      </c>
      <c r="P904" s="67">
        <f>COUNTRY_INFO!N904</f>
        <v>0</v>
      </c>
      <c r="Q904" s="61"/>
      <c r="R904" s="61"/>
      <c r="S904" s="11">
        <f>SUM(MAX('MDA2'!J904, 'T1'!L904, MAX(T3_R1!K904, T3_R2!K904)), MAX('MDA1'!K904, 'MDA2'!K904, 'T1'!M904, MAX(T3_R1!L904, T3_R2!L904)), MAX('MDA1'!L904, 'MDA2'!L904, 'T1'!N904, MAX(T3_R1!M904, T3_R2!M904)))</f>
        <v>0</v>
      </c>
      <c r="T904" s="11">
        <f>IF(AND(COUNTRY_INFO!J904&gt;1,COUNTRY_INFO!J904&lt;4),IF(COUNTRY_INFO!E904&gt;MAX('MDA2'!J904,'T1'!L904,MAX(T3_R1!K904,T3_R2!K904)),MAX('MDA2'!J904,'T1'!L904,MAX(T3_R1!K904,T3_R2!K904)),COUNTRY_INFO!E904),0)</f>
        <v>0</v>
      </c>
      <c r="U904" s="217">
        <f>IF(AND(COUNTRY_INFO!J904&gt;1,COUNTRY_INFO!J904&lt;4), IF(T904/COUNTRY_INFO!E904*100&lt;&gt;0, IF(T904/COUNTRY_INFO!E904*100&gt;100,100,T904/COUNTRY_INFO!E904*100), "-"),0)</f>
        <v>0</v>
      </c>
      <c r="V904" s="11">
        <f>IF(AND(COUNTRY_INFO!J904&gt;1,COUNTRY_INFO!J904&lt;4),IF(COUNTRY_INFO!F904&gt;MAX('MDA1'!K904,'MDA2'!K904,'T1'!M904,MAX(T3_R1!L904,T3_R2!L904)),MAX('MDA1'!K904,'MDA2'!K904,'T1'!M904,MAX(T3_R1!L904,T3_R2!L904)),COUNTRY_INFO!F904),0)</f>
        <v>0</v>
      </c>
      <c r="W904" s="217">
        <f>IF(AND(COUNTRY_INFO!J904&gt;1,COUNTRY_INFO!J904&lt;4), IF(V904/COUNTRY_INFO!F904*100&lt;&gt;0, IF(V904/COUNTRY_INFO!F904*100&gt;100,100,V904/COUNTRY_INFO!F904*100), "-"),0)</f>
        <v>0</v>
      </c>
      <c r="X904" s="11">
        <f t="shared" si="96"/>
        <v>0</v>
      </c>
      <c r="Y904" s="73">
        <f>IF(AND(COUNTRY_INFO!J904&gt;1,COUNTRY_INFO!J904&lt;4), IF(S904/P904*100&lt;&gt;0, IF(X904/P904*100&gt;100,100,X904/P904*100), "-"),0)</f>
        <v>0</v>
      </c>
      <c r="Z904" s="67">
        <f>COUNTRY_INFO!O904</f>
        <v>2627.46</v>
      </c>
      <c r="AA904" s="61"/>
      <c r="AB904" s="61"/>
      <c r="AC904" s="11">
        <f>MAX('T1'!L904,'T2'!J904)+MAX('T1'!M904,'T2'!K904)+MAX('T1'!N904,'T2'!L904)</f>
        <v>0</v>
      </c>
      <c r="AD904" s="11">
        <f>IF(COUNTRY_INFO!K904=1,IF(COUNTRY_INFO!F904*0.33&gt;MAX('T1'!M904,'T2'!K904),MAX('T1'!M904,'T2'!K904),COUNTRY_INFO!F904*0.33),IF(COUNTRY_INFO!K904=2,IF(COUNTRY_INFO!F904*0.5&gt;MAX('T1'!M904,'T2'!K904),MAX('T1'!M904,'T2'!K904),COUNTRY_INFO!F904*0.5),IF(COUNTRY_INFO!K904=3,IF(COUNTRY_INFO!F904&gt;MAX('T1'!M904,'T2'!K904),MAX('T1'!M904,'T2'!K904),COUNTRY_INFO!F904),0)))</f>
        <v>0</v>
      </c>
      <c r="AE904" s="217">
        <f>IF(AND(COUNTRY_INFO!K904&gt;0,COUNTRY_INFO!K904&lt;4),IF(Z904&gt;0,IF(COUNTRY_INFO!K904=1, AD904/(COUNTRY_INFO!F904*0.33)*100, IF(COUNTRY_INFO!K904=2, AD904/(COUNTRY_INFO!F904*0.5)*100, IF(COUNTRY_INFO!K904=3, AD904/COUNTRY_INFO!F904*100))),"-"),0)</f>
        <v>0</v>
      </c>
      <c r="AF904" s="11">
        <f>IF(COUNTRY_INFO!K904=2,IF(COUNTRY_INFO!G904*0.2&gt;MAX('T1'!N904,'T2'!L904),MAX('T1'!N904,'T2'!L904),COUNTRY_INFO!G904*0.2),IF(COUNTRY_INFO!K904=3,IF(COUNTRY_INFO!G904&gt;MAX('T1'!N904,'T2'!L904),MAX('T1'!N904,'T2'!L904),COUNTRY_INFO!G904),0))</f>
        <v>0</v>
      </c>
      <c r="AG904" s="217">
        <f>IF(AND(COUNTRY_INFO!K904&gt;0,COUNTRY_INFO!K904&lt;4),IF(Z904&gt;0,IF(COUNTRY_INFO!K904=1, 0, IF(COUNTRY_INFO!K904=2, AF904/(COUNTRY_INFO!G904*0.2)*100, IF(COUNTRY_INFO!K904=3, AF904/COUNTRY_INFO!G904*100))),"-"),0)</f>
        <v>0</v>
      </c>
      <c r="AH904" s="11">
        <f t="shared" si="97"/>
        <v>0</v>
      </c>
      <c r="AI904" s="73" t="str">
        <f>IF(AND(COUNTRY_INFO!K904&gt;0,COUNTRY_INFO!K904&lt;4), IF(AC904/Z904*100&lt;&gt;0, IF(AH904/Z904*100&gt;100,100,AH904/Z904*100), "-"),0)</f>
        <v>-</v>
      </c>
      <c r="AJ904" s="261"/>
      <c r="AK904" s="260">
        <f>IF(AND(D904&lt;&gt;0, D904&lt;&gt;"Unknown",D904&lt;&gt;"Stopped",D904&lt;&gt;"Not required"),D904/COUNTRY_INFO!D904, 0)</f>
        <v>0</v>
      </c>
      <c r="AL904" s="260">
        <f>IF(AND(J904&lt;&gt;0,J904&lt;&gt;"Unknown",J904&lt;&gt;"Stopped",J904&lt;&gt;"Not required"),J904/COUNTRY_INFO!D904, 0)</f>
        <v>0</v>
      </c>
      <c r="AM904" s="260">
        <f>IF(AND(P904&lt;&gt;0,P904&lt;&gt;"Unknown",P904&lt;&gt;"Not required"),P904/(COUNTRY_INFO!E904+COUNTRY_INFO!F904), 0)</f>
        <v>0</v>
      </c>
      <c r="AN904" s="260">
        <f>IF(AND(Z904&lt;&gt;0,Z904&lt;&gt;"Unknown",Z904&lt;&gt;"Not required"),IF(COUNTRY_INFO!K904=1,1,IF(COUNTRY_INFO!K904=2,0.5*COUNTRY_INFO!F904/(0.5*COUNTRY_INFO!F904+0.2*COUNTRY_INFO!G904),IF(COUNTRY_INFO!K904=3,COUNTRY_INFO!F904/(COUNTRY_INFO!F904+COUNTRY_INFO!G904)))),0)</f>
        <v>1</v>
      </c>
      <c r="AO904" s="260">
        <f>IF(AND(Z904&lt;&gt;0,Z904&lt;&gt;"Unknown",Z904&lt;&gt;"Not required"),IF(COUNTRY_INFO!K904=1,0,IF(COUNTRY_INFO!K904=2,0.2*COUNTRY_INFO!G904/(0.5*COUNTRY_INFO!F904+0.2*COUNTRY_INFO!G904),IF(COUNTRY_INFO!K904=3,COUNTRY_INFO!G904/(COUNTRY_INFO!F904+COUNTRY_INFO!G904)))),0)</f>
        <v>0</v>
      </c>
      <c r="AP904" s="259">
        <f>MAX(COUNTRY_INFO!D904*AK904*PROFILE!$G$7,COUNTRY_INFO!D904*AL904*PROFILE!$G$7)</f>
        <v>0</v>
      </c>
      <c r="AQ904" s="259">
        <f>MAX(COUNTRY_INFO!D904*AK904*PROFILE!$G$8,COUNTRY_INFO!D904*AL904*PROFILE!$G$8,COUNTRY_INFO!D904*AM904*PROFILE!$G$8)</f>
        <v>0</v>
      </c>
      <c r="AR904" s="259">
        <f>MAX(COUNTRY_INFO!D904*AK904*PROFILE!$G$9,COUNTRY_INFO!D904*AL904*PROFILE!$G$9,COUNTRY_INFO!D904*AM904*PROFILE!$G$9,IF(AND(DISTRICT!Z904&lt;&gt;"Unknown",Z904&lt;&gt;"Not required"),COUNTRY_INFO!O904*DISTRICT!AN904,0))</f>
        <v>2627.46</v>
      </c>
      <c r="AS904" s="259">
        <f>MAX(COUNTRY_INFO!D904*AK904*PROFILE!$G$10,COUNTRY_INFO!D904*AL904*PROFILE!$G$10,IF(AND(DISTRICT!Z904&lt;&gt;"Unknown",Z904&lt;&gt;"Not required"),COUNTRY_INFO!O904*DISTRICT!AO904,0))</f>
        <v>0</v>
      </c>
      <c r="AT904" s="259">
        <f t="shared" si="98"/>
        <v>2627.46</v>
      </c>
      <c r="AU904" s="258">
        <f t="shared" si="93"/>
        <v>0</v>
      </c>
      <c r="AV904" s="259">
        <f>MAX('MDA2'!J904,'T1'!L904,'T2'!J904,T3_R1!K904,T3_R2!K904)</f>
        <v>0</v>
      </c>
      <c r="AW904" s="259">
        <f>MAX('MDA1'!K904,'MDA2'!K904,'MDA3'!I904,'MDA3'!L904,'T1'!M904,'T2'!K904,T3_R1!L904,T3_R2!L904)</f>
        <v>0</v>
      </c>
      <c r="AX904" s="259">
        <f>MAX('MDA1'!L904,'MDA2'!L904,'MDA3'!J904,'MDA3'!M904,'T1'!N904,'T2'!L904,T3_R1!M904,T3_R2!M904)</f>
        <v>0</v>
      </c>
      <c r="AY904" s="259">
        <f t="shared" si="99"/>
        <v>0</v>
      </c>
      <c r="AZ904" s="259">
        <f>MAX('MDA2'!J904,T904)</f>
        <v>0</v>
      </c>
      <c r="BA904" s="259">
        <f>MAX('MDA1'!K904,'MDA2'!K904,'MDA3'!I904,'MDA3'!L904,V904,AD904)</f>
        <v>0</v>
      </c>
      <c r="BB904" s="259">
        <f>MAX('MDA1'!L904,'MDA2'!L904,'MDA3'!J904,'MDA3'!M904,AF904)</f>
        <v>0</v>
      </c>
      <c r="BC904" s="259">
        <f t="shared" si="94"/>
        <v>0</v>
      </c>
      <c r="BD904" s="260">
        <f t="shared" si="95"/>
        <v>0</v>
      </c>
    </row>
    <row r="905" spans="1:56" x14ac:dyDescent="0.2">
      <c r="A905" s="10" t="str">
        <f>IF(COUNTRY_INFO!A905=0," ",COUNTRY_INFO!A905)</f>
        <v>Ethiopia</v>
      </c>
      <c r="B905" s="10" t="str">
        <f>IF(COUNTRY_INFO!B905=0," ",COUNTRY_INFO!B905)</f>
        <v>TigrayWest Tigray</v>
      </c>
      <c r="C905" s="87" t="str">
        <f>IF(COUNTRY_INFO!C905=0," ",COUNTRY_INFO!C905)</f>
        <v>Tsegede</v>
      </c>
      <c r="D905" s="67">
        <f>COUNTRY_INFO!L905</f>
        <v>0</v>
      </c>
      <c r="E905" s="61"/>
      <c r="F905" s="61"/>
      <c r="G905" s="11">
        <f>MAX('MDA1'!M905,'MDA2'!M905)</f>
        <v>0</v>
      </c>
      <c r="H905" s="11">
        <f>IF(AND(COUNTRY_INFO!H905&gt;0,COUNTRY_INFO!H905&lt;4),IF(D905&gt;MAX('MDA1'!M905,'MDA2'!M905),MAX('MDA1'!M905,'MDA2'!M905),D905),0)</f>
        <v>0</v>
      </c>
      <c r="I905" s="73">
        <f>IF(AND(COUNTRY_INFO!H905&gt;0,COUNTRY_INFO!H905&lt;4), IF(G905/D905*100&lt;&gt;0, IF(G905/D905*100&gt;100,100,G905/D905*100), "-"),0)</f>
        <v>0</v>
      </c>
      <c r="J905" s="67">
        <f>COUNTRY_INFO!M905</f>
        <v>0</v>
      </c>
      <c r="K905" s="61"/>
      <c r="L905" s="61"/>
      <c r="M905" s="11">
        <f>MAX('MDA1'!M905,MAX('MDA3'!I905,'MDA3'!L905)+MAX('MDA3'!J905,'MDA3'!M905))</f>
        <v>0</v>
      </c>
      <c r="N905" s="11">
        <f>IF(AND(COUNTRY_INFO!I905&gt;0,COUNTRY_INFO!I905&lt;4),IF(J905&gt;MAX('MDA1'!M905,MAX('MDA3'!I905,'MDA3'!L905)+MAX('MDA3'!J905,'MDA3'!M905)),MAX('MDA1'!M905,MAX('MDA3'!I905,'MDA3'!L905)+MAX('MDA3'!J905,'MDA3'!M905)),J905),0)</f>
        <v>0</v>
      </c>
      <c r="O905" s="73">
        <f>IF(AND(COUNTRY_INFO!I905&gt;0,COUNTRY_INFO!I905&lt;4), IF(M905/J905*100&lt;&gt;0, IF(M905/J905*100&gt;100,100,M905/J905*100), "-"),0)</f>
        <v>0</v>
      </c>
      <c r="P905" s="67">
        <f>COUNTRY_INFO!N905</f>
        <v>0</v>
      </c>
      <c r="Q905" s="61"/>
      <c r="R905" s="61"/>
      <c r="S905" s="11">
        <f>SUM(MAX('MDA2'!J905, 'T1'!L905, MAX(T3_R1!K905, T3_R2!K905)), MAX('MDA1'!K905, 'MDA2'!K905, 'T1'!M905, MAX(T3_R1!L905, T3_R2!L905)), MAX('MDA1'!L905, 'MDA2'!L905, 'T1'!N905, MAX(T3_R1!M905, T3_R2!M905)))</f>
        <v>0</v>
      </c>
      <c r="T905" s="11">
        <f>IF(AND(COUNTRY_INFO!J905&gt;1,COUNTRY_INFO!J905&lt;4),IF(COUNTRY_INFO!E905&gt;MAX('MDA2'!J905,'T1'!L905,MAX(T3_R1!K905,T3_R2!K905)),MAX('MDA2'!J905,'T1'!L905,MAX(T3_R1!K905,T3_R2!K905)),COUNTRY_INFO!E905),0)</f>
        <v>0</v>
      </c>
      <c r="U905" s="217">
        <f>IF(AND(COUNTRY_INFO!J905&gt;1,COUNTRY_INFO!J905&lt;4), IF(T905/COUNTRY_INFO!E905*100&lt;&gt;0, IF(T905/COUNTRY_INFO!E905*100&gt;100,100,T905/COUNTRY_INFO!E905*100), "-"),0)</f>
        <v>0</v>
      </c>
      <c r="V905" s="11">
        <f>IF(AND(COUNTRY_INFO!J905&gt;1,COUNTRY_INFO!J905&lt;4),IF(COUNTRY_INFO!F905&gt;MAX('MDA1'!K905,'MDA2'!K905,'T1'!M905,MAX(T3_R1!L905,T3_R2!L905)),MAX('MDA1'!K905,'MDA2'!K905,'T1'!M905,MAX(T3_R1!L905,T3_R2!L905)),COUNTRY_INFO!F905),0)</f>
        <v>0</v>
      </c>
      <c r="W905" s="217">
        <f>IF(AND(COUNTRY_INFO!J905&gt;1,COUNTRY_INFO!J905&lt;4), IF(V905/COUNTRY_INFO!F905*100&lt;&gt;0, IF(V905/COUNTRY_INFO!F905*100&gt;100,100,V905/COUNTRY_INFO!F905*100), "-"),0)</f>
        <v>0</v>
      </c>
      <c r="X905" s="11">
        <f t="shared" si="96"/>
        <v>0</v>
      </c>
      <c r="Y905" s="73">
        <f>IF(AND(COUNTRY_INFO!J905&gt;1,COUNTRY_INFO!J905&lt;4), IF(S905/P905*100&lt;&gt;0, IF(X905/P905*100&gt;100,100,X905/P905*100), "-"),0)</f>
        <v>0</v>
      </c>
      <c r="Z905" s="67">
        <f>COUNTRY_INFO!O905</f>
        <v>34355.1</v>
      </c>
      <c r="AA905" s="61"/>
      <c r="AB905" s="61"/>
      <c r="AC905" s="11">
        <f>MAX('T1'!L905,'T2'!J905)+MAX('T1'!M905,'T2'!K905)+MAX('T1'!N905,'T2'!L905)</f>
        <v>0</v>
      </c>
      <c r="AD905" s="11">
        <f>IF(COUNTRY_INFO!K905=1,IF(COUNTRY_INFO!F905*0.33&gt;MAX('T1'!M905,'T2'!K905),MAX('T1'!M905,'T2'!K905),COUNTRY_INFO!F905*0.33),IF(COUNTRY_INFO!K905=2,IF(COUNTRY_INFO!F905*0.5&gt;MAX('T1'!M905,'T2'!K905),MAX('T1'!M905,'T2'!K905),COUNTRY_INFO!F905*0.5),IF(COUNTRY_INFO!K905=3,IF(COUNTRY_INFO!F905&gt;MAX('T1'!M905,'T2'!K905),MAX('T1'!M905,'T2'!K905),COUNTRY_INFO!F905),0)))</f>
        <v>0</v>
      </c>
      <c r="AE905" s="217">
        <f>IF(AND(COUNTRY_INFO!K905&gt;0,COUNTRY_INFO!K905&lt;4),IF(Z905&gt;0,IF(COUNTRY_INFO!K905=1, AD905/(COUNTRY_INFO!F905*0.33)*100, IF(COUNTRY_INFO!K905=2, AD905/(COUNTRY_INFO!F905*0.5)*100, IF(COUNTRY_INFO!K905=3, AD905/COUNTRY_INFO!F905*100))),"-"),0)</f>
        <v>0</v>
      </c>
      <c r="AF905" s="11">
        <f>IF(COUNTRY_INFO!K905=2,IF(COUNTRY_INFO!G905*0.2&gt;MAX('T1'!N905,'T2'!L905),MAX('T1'!N905,'T2'!L905),COUNTRY_INFO!G905*0.2),IF(COUNTRY_INFO!K905=3,IF(COUNTRY_INFO!G905&gt;MAX('T1'!N905,'T2'!L905),MAX('T1'!N905,'T2'!L905),COUNTRY_INFO!G905),0))</f>
        <v>0</v>
      </c>
      <c r="AG905" s="217">
        <f>IF(AND(COUNTRY_INFO!K905&gt;0,COUNTRY_INFO!K905&lt;4),IF(Z905&gt;0,IF(COUNTRY_INFO!K905=1, 0, IF(COUNTRY_INFO!K905=2, AF905/(COUNTRY_INFO!G905*0.2)*100, IF(COUNTRY_INFO!K905=3, AF905/COUNTRY_INFO!G905*100))),"-"),0)</f>
        <v>0</v>
      </c>
      <c r="AH905" s="11">
        <f t="shared" si="97"/>
        <v>0</v>
      </c>
      <c r="AI905" s="73" t="str">
        <f>IF(AND(COUNTRY_INFO!K905&gt;0,COUNTRY_INFO!K905&lt;4), IF(AC905/Z905*100&lt;&gt;0, IF(AH905/Z905*100&gt;100,100,AH905/Z905*100), "-"),0)</f>
        <v>-</v>
      </c>
      <c r="AJ905" s="261"/>
      <c r="AK905" s="260">
        <f>IF(AND(D905&lt;&gt;0, D905&lt;&gt;"Unknown",D905&lt;&gt;"Stopped",D905&lt;&gt;"Not required"),D905/COUNTRY_INFO!D905, 0)</f>
        <v>0</v>
      </c>
      <c r="AL905" s="260">
        <f>IF(AND(J905&lt;&gt;0,J905&lt;&gt;"Unknown",J905&lt;&gt;"Stopped",J905&lt;&gt;"Not required"),J905/COUNTRY_INFO!D905, 0)</f>
        <v>0</v>
      </c>
      <c r="AM905" s="260">
        <f>IF(AND(P905&lt;&gt;0,P905&lt;&gt;"Unknown",P905&lt;&gt;"Not required"),P905/(COUNTRY_INFO!E905+COUNTRY_INFO!F905), 0)</f>
        <v>0</v>
      </c>
      <c r="AN905" s="260">
        <f>IF(AND(Z905&lt;&gt;0,Z905&lt;&gt;"Unknown",Z905&lt;&gt;"Not required"),IF(COUNTRY_INFO!K905=1,1,IF(COUNTRY_INFO!K905=2,0.5*COUNTRY_INFO!F905/(0.5*COUNTRY_INFO!F905+0.2*COUNTRY_INFO!G905),IF(COUNTRY_INFO!K905=3,COUNTRY_INFO!F905/(COUNTRY_INFO!F905+COUNTRY_INFO!G905)))),0)</f>
        <v>0.56356989209753428</v>
      </c>
      <c r="AO905" s="260">
        <f>IF(AND(Z905&lt;&gt;0,Z905&lt;&gt;"Unknown",Z905&lt;&gt;"Not required"),IF(COUNTRY_INFO!K905=1,0,IF(COUNTRY_INFO!K905=2,0.2*COUNTRY_INFO!G905/(0.5*COUNTRY_INFO!F905+0.2*COUNTRY_INFO!G905),IF(COUNTRY_INFO!K905=3,COUNTRY_INFO!G905/(COUNTRY_INFO!F905+COUNTRY_INFO!G905)))),0)</f>
        <v>0.43643010790246572</v>
      </c>
      <c r="AP905" s="259">
        <f>MAX(COUNTRY_INFO!D905*AK905*PROFILE!$G$7,COUNTRY_INFO!D905*AL905*PROFILE!$G$7)</f>
        <v>0</v>
      </c>
      <c r="AQ905" s="259">
        <f>MAX(COUNTRY_INFO!D905*AK905*PROFILE!$G$8,COUNTRY_INFO!D905*AL905*PROFILE!$G$8,COUNTRY_INFO!D905*AM905*PROFILE!$G$8)</f>
        <v>0</v>
      </c>
      <c r="AR905" s="259">
        <f>MAX(COUNTRY_INFO!D905*AK905*PROFILE!$G$9,COUNTRY_INFO!D905*AL905*PROFILE!$G$9,COUNTRY_INFO!D905*AM905*PROFILE!$G$9,IF(AND(DISTRICT!Z905&lt;&gt;"Unknown",Z905&lt;&gt;"Not required"),COUNTRY_INFO!O905*DISTRICT!AN905,0))</f>
        <v>19361.5</v>
      </c>
      <c r="AS905" s="259">
        <f>MAX(COUNTRY_INFO!D905*AK905*PROFILE!$G$10,COUNTRY_INFO!D905*AL905*PROFILE!$G$10,IF(AND(DISTRICT!Z905&lt;&gt;"Unknown",Z905&lt;&gt;"Not required"),COUNTRY_INFO!O905*DISTRICT!AO905,0))</f>
        <v>14993.6</v>
      </c>
      <c r="AT905" s="259">
        <f t="shared" si="98"/>
        <v>34355.1</v>
      </c>
      <c r="AU905" s="258">
        <f t="shared" si="93"/>
        <v>0</v>
      </c>
      <c r="AV905" s="259">
        <f>MAX('MDA2'!J905,'T1'!L905,'T2'!J905,T3_R1!K905,T3_R2!K905)</f>
        <v>0</v>
      </c>
      <c r="AW905" s="259">
        <f>MAX('MDA1'!K905,'MDA2'!K905,'MDA3'!I905,'MDA3'!L905,'T1'!M905,'T2'!K905,T3_R1!L905,T3_R2!L905)</f>
        <v>0</v>
      </c>
      <c r="AX905" s="259">
        <f>MAX('MDA1'!L905,'MDA2'!L905,'MDA3'!J905,'MDA3'!M905,'T1'!N905,'T2'!L905,T3_R1!M905,T3_R2!M905)</f>
        <v>0</v>
      </c>
      <c r="AY905" s="259">
        <f t="shared" si="99"/>
        <v>0</v>
      </c>
      <c r="AZ905" s="259">
        <f>MAX('MDA2'!J905,T905)</f>
        <v>0</v>
      </c>
      <c r="BA905" s="259">
        <f>MAX('MDA1'!K905,'MDA2'!K905,'MDA3'!I905,'MDA3'!L905,V905,AD905)</f>
        <v>0</v>
      </c>
      <c r="BB905" s="259">
        <f>MAX('MDA1'!L905,'MDA2'!L905,'MDA3'!J905,'MDA3'!M905,AF905)</f>
        <v>0</v>
      </c>
      <c r="BC905" s="259">
        <f>IF(AT905&lt;SUM(AZ905:BB905), AT905,SUM(AZ905:BB905))</f>
        <v>0</v>
      </c>
      <c r="BD905" s="260">
        <f>IF(AT905&lt;&gt;0,BC905/AT905*100,0)</f>
        <v>0</v>
      </c>
    </row>
    <row r="906" spans="1:56" x14ac:dyDescent="0.2">
      <c r="A906" s="10" t="str">
        <f>IF(COUNTRY_INFO!A906=0," ",COUNTRY_INFO!A906)</f>
        <v>Ethiopia</v>
      </c>
      <c r="B906" s="10" t="str">
        <f>IF(COUNTRY_INFO!B906=0," ",COUNTRY_INFO!B906)</f>
        <v>TigrayWest Tigray</v>
      </c>
      <c r="C906" s="87" t="str">
        <f>IF(COUNTRY_INFO!C906=0," ",COUNTRY_INFO!C906)</f>
        <v>Welkait</v>
      </c>
      <c r="D906" s="67">
        <f>COUNTRY_INFO!L906</f>
        <v>0</v>
      </c>
      <c r="E906" s="61"/>
      <c r="F906" s="61"/>
      <c r="G906" s="11">
        <f>MAX('MDA1'!M906,'MDA2'!M906)</f>
        <v>0</v>
      </c>
      <c r="H906" s="11">
        <f>IF(AND(COUNTRY_INFO!H906&gt;0,COUNTRY_INFO!H906&lt;4),IF(D906&gt;MAX('MDA1'!M906,'MDA2'!M906),MAX('MDA1'!M906,'MDA2'!M906),D906),0)</f>
        <v>0</v>
      </c>
      <c r="I906" s="73">
        <f>IF(AND(COUNTRY_INFO!H906&gt;0,COUNTRY_INFO!H906&lt;4), IF(G906/D906*100&lt;&gt;0, IF(G906/D906*100&gt;100,100,G906/D906*100), "-"),0)</f>
        <v>0</v>
      </c>
      <c r="J906" s="67">
        <f>COUNTRY_INFO!M906</f>
        <v>0</v>
      </c>
      <c r="K906" s="61"/>
      <c r="L906" s="61"/>
      <c r="M906" s="11">
        <f>MAX('MDA1'!M906,MAX('MDA3'!I906,'MDA3'!L906)+MAX('MDA3'!J906,'MDA3'!M906))</f>
        <v>0</v>
      </c>
      <c r="N906" s="11">
        <f>IF(AND(COUNTRY_INFO!I906&gt;0,COUNTRY_INFO!I906&lt;4),IF(J906&gt;MAX('MDA1'!M906,MAX('MDA3'!I906,'MDA3'!L906)+MAX('MDA3'!J906,'MDA3'!M906)),MAX('MDA1'!M906,MAX('MDA3'!I906,'MDA3'!L906)+MAX('MDA3'!J906,'MDA3'!M906)),J906),0)</f>
        <v>0</v>
      </c>
      <c r="O906" s="73">
        <f>IF(AND(COUNTRY_INFO!I906&gt;0,COUNTRY_INFO!I906&lt;4), IF(M906/J906*100&lt;&gt;0, IF(M906/J906*100&gt;100,100,M906/J906*100), "-"),0)</f>
        <v>0</v>
      </c>
      <c r="P906" s="67">
        <f>COUNTRY_INFO!N906</f>
        <v>0</v>
      </c>
      <c r="Q906" s="61"/>
      <c r="R906" s="61"/>
      <c r="S906" s="11">
        <f>SUM(MAX('MDA2'!J906, 'T1'!L906, MAX(T3_R1!K906, T3_R2!K906)), MAX('MDA1'!K906, 'MDA2'!K906, 'T1'!M906, MAX(T3_R1!L906, T3_R2!L906)), MAX('MDA1'!L906, 'MDA2'!L906, 'T1'!N906, MAX(T3_R1!M906, T3_R2!M906)))</f>
        <v>0</v>
      </c>
      <c r="T906" s="11">
        <f>IF(AND(COUNTRY_INFO!J906&gt;1,COUNTRY_INFO!J906&lt;4),IF(COUNTRY_INFO!E906&gt;MAX('MDA2'!J906,'T1'!L906,MAX(T3_R1!K906,T3_R2!K906)),MAX('MDA2'!J906,'T1'!L906,MAX(T3_R1!K906,T3_R2!K906)),COUNTRY_INFO!E906),0)</f>
        <v>0</v>
      </c>
      <c r="U906" s="217">
        <f>IF(AND(COUNTRY_INFO!J906&gt;1,COUNTRY_INFO!J906&lt;4), IF(T906/COUNTRY_INFO!E906*100&lt;&gt;0, IF(T906/COUNTRY_INFO!E906*100&gt;100,100,T906/COUNTRY_INFO!E906*100), "-"),0)</f>
        <v>0</v>
      </c>
      <c r="V906" s="11">
        <f>IF(AND(COUNTRY_INFO!J906&gt;1,COUNTRY_INFO!J906&lt;4),IF(COUNTRY_INFO!F906&gt;MAX('MDA1'!K906,'MDA2'!K906,'T1'!M906,MAX(T3_R1!L906,T3_R2!L906)),MAX('MDA1'!K906,'MDA2'!K906,'T1'!M906,MAX(T3_R1!L906,T3_R2!L906)),COUNTRY_INFO!F906),0)</f>
        <v>0</v>
      </c>
      <c r="W906" s="217">
        <f>IF(AND(COUNTRY_INFO!J906&gt;1,COUNTRY_INFO!J906&lt;4), IF(V906/COUNTRY_INFO!F906*100&lt;&gt;0, IF(V906/COUNTRY_INFO!F906*100&gt;100,100,V906/COUNTRY_INFO!F906*100), "-"),0)</f>
        <v>0</v>
      </c>
      <c r="X906" s="11">
        <f>SUM(T906,V906)</f>
        <v>0</v>
      </c>
      <c r="Y906" s="73">
        <f>IF(AND(COUNTRY_INFO!J906&gt;1,COUNTRY_INFO!J906&lt;4), IF(S906/P906*100&lt;&gt;0, IF(X906/P906*100&gt;100,100,X906/P906*100), "-"),0)</f>
        <v>0</v>
      </c>
      <c r="Z906" s="67">
        <f>COUNTRY_INFO!O906</f>
        <v>153021</v>
      </c>
      <c r="AA906" s="61"/>
      <c r="AB906" s="61"/>
      <c r="AC906" s="11">
        <f>MAX('T1'!L906,'T2'!J906)+MAX('T1'!M906,'T2'!K906)+MAX('T1'!N906,'T2'!L906)</f>
        <v>50472</v>
      </c>
      <c r="AD906" s="11">
        <f>IF(COUNTRY_INFO!K906=1,IF(COUNTRY_INFO!F906*0.33&gt;MAX('T1'!M906,'T2'!K906),MAX('T1'!M906,'T2'!K906),COUNTRY_INFO!F906*0.33),IF(COUNTRY_INFO!K906=2,IF(COUNTRY_INFO!F906*0.5&gt;MAX('T1'!M906,'T2'!K906),MAX('T1'!M906,'T2'!K906),COUNTRY_INFO!F906*0.5),IF(COUNTRY_INFO!K906=3,IF(COUNTRY_INFO!F906&gt;MAX('T1'!M906,'T2'!K906),MAX('T1'!M906,'T2'!K906),COUNTRY_INFO!F906),0)))</f>
        <v>50472</v>
      </c>
      <c r="AE906" s="217">
        <f>IF(AND(COUNTRY_INFO!K906&gt;0,COUNTRY_INFO!K906&lt;4),IF(Z906&gt;0,IF(COUNTRY_INFO!K906=1, AD906/(COUNTRY_INFO!F906*0.33)*100, IF(COUNTRY_INFO!K906=2, AD906/(COUNTRY_INFO!F906*0.5)*100, IF(COUNTRY_INFO!K906=3, AD906/COUNTRY_INFO!F906*100))),"-"),0)</f>
        <v>96.841782109827705</v>
      </c>
      <c r="AF906" s="11">
        <f>IF(COUNTRY_INFO!K906=2,IF(COUNTRY_INFO!G906*0.2&gt;MAX('T1'!N906,'T2'!L906),MAX('T1'!N906,'T2'!L906),COUNTRY_INFO!G906*0.2),IF(COUNTRY_INFO!K906=3,IF(COUNTRY_INFO!G906&gt;MAX('T1'!N906,'T2'!L906),MAX('T1'!N906,'T2'!L906),COUNTRY_INFO!G906),0))</f>
        <v>0</v>
      </c>
      <c r="AG906" s="217">
        <f>IF(AND(COUNTRY_INFO!K906&gt;0,COUNTRY_INFO!K906&lt;4),IF(Z906&gt;0,IF(COUNTRY_INFO!K906=1, 0, IF(COUNTRY_INFO!K906=2, AF906/(COUNTRY_INFO!G906*0.2)*100, IF(COUNTRY_INFO!K906=3, AF906/COUNTRY_INFO!G906*100))),"-"),0)</f>
        <v>0</v>
      </c>
      <c r="AH906" s="11">
        <f>SUM(AD906,AF906)</f>
        <v>50472</v>
      </c>
      <c r="AI906" s="73">
        <f>IF(AND(COUNTRY_INFO!K906&gt;0,COUNTRY_INFO!K906&lt;4), IF(AC906/Z906*100&lt;&gt;0, IF(AH906/Z906*100&gt;100,100,AH906/Z906*100), "-"),0)</f>
        <v>32.983708118493539</v>
      </c>
      <c r="AJ906" s="261"/>
      <c r="AK906" s="260">
        <f>IF(AND(D906&lt;&gt;0, D906&lt;&gt;"Unknown",D906&lt;&gt;"Stopped",D906&lt;&gt;"Not required"),D906/COUNTRY_INFO!D906, 0)</f>
        <v>0</v>
      </c>
      <c r="AL906" s="260">
        <f>IF(AND(J906&lt;&gt;0,J906&lt;&gt;"Unknown",J906&lt;&gt;"Stopped",J906&lt;&gt;"Not required"),J906/COUNTRY_INFO!D906, 0)</f>
        <v>0</v>
      </c>
      <c r="AM906" s="260">
        <f>IF(AND(P906&lt;&gt;0,P906&lt;&gt;"Unknown",P906&lt;&gt;"Not required"),P906/(COUNTRY_INFO!E906+COUNTRY_INFO!F906), 0)</f>
        <v>0</v>
      </c>
      <c r="AN906" s="260">
        <f>IF(AND(Z906&lt;&gt;0,Z906&lt;&gt;"Unknown",Z906&lt;&gt;"Not required"),IF(COUNTRY_INFO!K906=1,1,IF(COUNTRY_INFO!K906=2,0.5*COUNTRY_INFO!F906/(0.5*COUNTRY_INFO!F906+0.2*COUNTRY_INFO!G906),IF(COUNTRY_INFO!K906=3,COUNTRY_INFO!F906/(COUNTRY_INFO!F906+COUNTRY_INFO!G906)))),0)</f>
        <v>0.3405937747106606</v>
      </c>
      <c r="AO906" s="260">
        <f>IF(AND(Z906&lt;&gt;0,Z906&lt;&gt;"Unknown",Z906&lt;&gt;"Not required"),IF(COUNTRY_INFO!K906=1,0,IF(COUNTRY_INFO!K906=2,0.2*COUNTRY_INFO!G906/(0.5*COUNTRY_INFO!F906+0.2*COUNTRY_INFO!G906),IF(COUNTRY_INFO!K906=3,COUNTRY_INFO!G906/(COUNTRY_INFO!F906+COUNTRY_INFO!G906)))),0)</f>
        <v>0.65940622528933934</v>
      </c>
      <c r="AP906" s="259">
        <f>MAX(COUNTRY_INFO!D906*AK906*PROFILE!$G$7,COUNTRY_INFO!D906*AL906*PROFILE!$G$7)</f>
        <v>0</v>
      </c>
      <c r="AQ906" s="259">
        <f>MAX(COUNTRY_INFO!D906*AK906*PROFILE!$G$8,COUNTRY_INFO!D906*AL906*PROFILE!$G$8,COUNTRY_INFO!D906*AM906*PROFILE!$G$8)</f>
        <v>0</v>
      </c>
      <c r="AR906" s="259">
        <f>MAX(COUNTRY_INFO!D906*AK906*PROFILE!$G$9,COUNTRY_INFO!D906*AL906*PROFILE!$G$9,COUNTRY_INFO!D906*AM906*PROFILE!$G$9,IF(AND(DISTRICT!Z906&lt;&gt;"Unknown",Z906&lt;&gt;"Not required"),COUNTRY_INFO!O906*DISTRICT!AN906,0))</f>
        <v>52117.999999999993</v>
      </c>
      <c r="AS906" s="259">
        <f>MAX(COUNTRY_INFO!D906*AK906*PROFILE!$G$10,COUNTRY_INFO!D906*AL906*PROFILE!$G$10,IF(AND(DISTRICT!Z906&lt;&gt;"Unknown",Z906&lt;&gt;"Not required"),COUNTRY_INFO!O906*DISTRICT!AO906,0))</f>
        <v>100903</v>
      </c>
      <c r="AT906" s="259">
        <f>SUM(AP906:AS906)</f>
        <v>153021</v>
      </c>
      <c r="AU906" s="258" t="str">
        <f t="shared" si="93"/>
        <v>Y</v>
      </c>
      <c r="AV906" s="259">
        <f>MAX('MDA2'!J906,'T1'!L906,'T2'!J906,T3_R1!K906,T3_R2!K906)</f>
        <v>0</v>
      </c>
      <c r="AW906" s="259">
        <f>MAX('MDA1'!K906,'MDA2'!K906,'MDA3'!I906,'MDA3'!L906,'T1'!M906,'T2'!K906,T3_R1!L906,T3_R2!L906)</f>
        <v>50472</v>
      </c>
      <c r="AX906" s="259">
        <f>MAX('MDA1'!L906,'MDA2'!L906,'MDA3'!J906,'MDA3'!M906,'T1'!N906,'T2'!L906,T3_R1!M906,T3_R2!M906)</f>
        <v>0</v>
      </c>
      <c r="AY906" s="259">
        <f>SUM(AV906:AX906)</f>
        <v>50472</v>
      </c>
      <c r="AZ906" s="259">
        <f>MAX('MDA2'!J906,T906)</f>
        <v>0</v>
      </c>
      <c r="BA906" s="259">
        <f>MAX('MDA1'!K906,'MDA2'!K906,'MDA3'!I906,'MDA3'!L906,V906,AD906)</f>
        <v>50472</v>
      </c>
      <c r="BB906" s="259">
        <f>MAX('MDA1'!L906,'MDA2'!L906,'MDA3'!J906,'MDA3'!M906,AF906)</f>
        <v>0</v>
      </c>
      <c r="BC906" s="259">
        <f>IF(AT906&lt;SUM(AZ906:BB906), AT906,SUM(AZ906:BB906))</f>
        <v>50472</v>
      </c>
      <c r="BD906" s="260">
        <f>IF(AT906&lt;&gt;0,BC906/AT906*100,0)</f>
        <v>32.983708118493539</v>
      </c>
    </row>
    <row r="907" spans="1:56" x14ac:dyDescent="0.2">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row>
    <row r="908" spans="1:56" x14ac:dyDescent="0.2">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row>
    <row r="909" spans="1:56" x14ac:dyDescent="0.2">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row>
    <row r="910" spans="1:56" x14ac:dyDescent="0.2">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row>
    <row r="911" spans="1:56" x14ac:dyDescent="0.2">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row>
    <row r="912" spans="1:56" x14ac:dyDescent="0.2">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row>
    <row r="913" spans="1:56" x14ac:dyDescent="0.2">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row>
    <row r="914" spans="1:56" x14ac:dyDescent="0.2">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row>
    <row r="915" spans="1:56" x14ac:dyDescent="0.2">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row>
    <row r="916" spans="1:56" x14ac:dyDescent="0.2">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row>
    <row r="917" spans="1:56" x14ac:dyDescent="0.2">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row>
    <row r="918" spans="1:56" x14ac:dyDescent="0.2">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row>
    <row r="919" spans="1:56" x14ac:dyDescent="0.2">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row>
    <row r="920" spans="1:56" x14ac:dyDescent="0.2">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row>
    <row r="921" spans="1:56" x14ac:dyDescent="0.2">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row>
    <row r="922" spans="1:56" x14ac:dyDescent="0.2">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row>
    <row r="923" spans="1:56" x14ac:dyDescent="0.2">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row>
    <row r="924" spans="1:56" x14ac:dyDescent="0.2">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row>
    <row r="925" spans="1:56" x14ac:dyDescent="0.2">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row>
    <row r="926" spans="1:56" x14ac:dyDescent="0.2">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row>
    <row r="927" spans="1:56" x14ac:dyDescent="0.2">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row>
    <row r="928" spans="1:56" x14ac:dyDescent="0.2">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row>
    <row r="929" spans="1:56" x14ac:dyDescent="0.2">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row>
    <row r="930" spans="1:56" x14ac:dyDescent="0.2">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row>
    <row r="931" spans="1:56" x14ac:dyDescent="0.2">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row>
    <row r="932" spans="1:56" x14ac:dyDescent="0.2">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row>
    <row r="933" spans="1:56" x14ac:dyDescent="0.2">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row>
    <row r="934" spans="1:56" x14ac:dyDescent="0.2">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row>
    <row r="935" spans="1:56" x14ac:dyDescent="0.2">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row>
    <row r="936" spans="1:56" x14ac:dyDescent="0.2">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row>
    <row r="937" spans="1:56" x14ac:dyDescent="0.2">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row>
    <row r="938" spans="1:56" x14ac:dyDescent="0.2">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row>
    <row r="939" spans="1:56" x14ac:dyDescent="0.2">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row>
    <row r="940" spans="1:56" x14ac:dyDescent="0.2">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row>
    <row r="941" spans="1:56" x14ac:dyDescent="0.2">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row>
    <row r="942" spans="1:56" x14ac:dyDescent="0.2">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row>
    <row r="943" spans="1:56" x14ac:dyDescent="0.2">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row>
    <row r="944" spans="1:56" x14ac:dyDescent="0.2">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row>
    <row r="945" spans="1:56" x14ac:dyDescent="0.2">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row>
    <row r="946" spans="1:56" x14ac:dyDescent="0.2">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row>
    <row r="947" spans="1:56" x14ac:dyDescent="0.2">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row>
    <row r="948" spans="1:56" x14ac:dyDescent="0.2">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row>
    <row r="949" spans="1:56" x14ac:dyDescent="0.2">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row>
    <row r="950" spans="1:56" x14ac:dyDescent="0.2">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row>
    <row r="951" spans="1:56" x14ac:dyDescent="0.2">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row>
    <row r="952" spans="1:56" x14ac:dyDescent="0.2">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row>
    <row r="953" spans="1:56" x14ac:dyDescent="0.2">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row>
    <row r="954" spans="1:56" x14ac:dyDescent="0.2">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row>
    <row r="955" spans="1:56" x14ac:dyDescent="0.2">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row>
    <row r="956" spans="1:56" x14ac:dyDescent="0.2">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row>
    <row r="957" spans="1:56" x14ac:dyDescent="0.2">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row>
    <row r="958" spans="1:56" x14ac:dyDescent="0.2">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row>
    <row r="959" spans="1:56" x14ac:dyDescent="0.2">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row>
    <row r="960" spans="1:56" x14ac:dyDescent="0.2">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row>
    <row r="961" spans="1:56" x14ac:dyDescent="0.2">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row>
    <row r="962" spans="1:56" x14ac:dyDescent="0.2">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row>
    <row r="963" spans="1:56" x14ac:dyDescent="0.2">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row>
    <row r="964" spans="1:56" x14ac:dyDescent="0.2">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row>
    <row r="965" spans="1:56" x14ac:dyDescent="0.2">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row>
    <row r="966" spans="1:56" x14ac:dyDescent="0.2">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row>
    <row r="967" spans="1:56" x14ac:dyDescent="0.2">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row>
    <row r="968" spans="1:56" x14ac:dyDescent="0.2">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row>
    <row r="969" spans="1:56" x14ac:dyDescent="0.2">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row>
    <row r="970" spans="1:56" x14ac:dyDescent="0.2">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row>
    <row r="971" spans="1:56" x14ac:dyDescent="0.2">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row>
    <row r="972" spans="1:56" x14ac:dyDescent="0.2">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row>
    <row r="973" spans="1:56" x14ac:dyDescent="0.2">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row>
    <row r="974" spans="1:56" x14ac:dyDescent="0.2">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row>
    <row r="975" spans="1:56" x14ac:dyDescent="0.2">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row>
    <row r="976" spans="1:56" x14ac:dyDescent="0.2">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row>
    <row r="977" spans="1:56" x14ac:dyDescent="0.2">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row>
    <row r="978" spans="1:56" x14ac:dyDescent="0.2">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row>
    <row r="979" spans="1:56" x14ac:dyDescent="0.2">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row>
    <row r="980" spans="1:56" x14ac:dyDescent="0.2">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row>
    <row r="981" spans="1:56" x14ac:dyDescent="0.2">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row>
    <row r="982" spans="1:56" x14ac:dyDescent="0.2">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row>
    <row r="983" spans="1:56" x14ac:dyDescent="0.2">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row>
    <row r="984" spans="1:56" x14ac:dyDescent="0.2">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row>
    <row r="985" spans="1:56" x14ac:dyDescent="0.2">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row>
    <row r="986" spans="1:56" x14ac:dyDescent="0.2">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row>
    <row r="987" spans="1:56" x14ac:dyDescent="0.2">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row>
    <row r="988" spans="1:56" x14ac:dyDescent="0.2">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row>
    <row r="989" spans="1:56" x14ac:dyDescent="0.2">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row>
    <row r="990" spans="1:56" x14ac:dyDescent="0.2">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row>
    <row r="991" spans="1:56" x14ac:dyDescent="0.2">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row>
    <row r="992" spans="1:56" x14ac:dyDescent="0.2">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row>
    <row r="993" spans="1:56" x14ac:dyDescent="0.2">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row>
    <row r="994" spans="1:56" x14ac:dyDescent="0.2">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row>
    <row r="995" spans="1:56" x14ac:dyDescent="0.2">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row>
    <row r="996" spans="1:56" x14ac:dyDescent="0.2">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row>
    <row r="997" spans="1:56" x14ac:dyDescent="0.2">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row>
    <row r="998" spans="1:56" x14ac:dyDescent="0.2">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row>
    <row r="999" spans="1:56" x14ac:dyDescent="0.2">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row>
    <row r="1000" spans="1:56"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row>
  </sheetData>
  <mergeCells count="10">
    <mergeCell ref="A4:C4"/>
    <mergeCell ref="A6:C6"/>
    <mergeCell ref="E6:I6"/>
    <mergeCell ref="K6:O6"/>
    <mergeCell ref="Q6:Y6"/>
    <mergeCell ref="AA6:AI6"/>
    <mergeCell ref="D6:D7"/>
    <mergeCell ref="J6:J7"/>
    <mergeCell ref="P6:P7"/>
    <mergeCell ref="Z6:Z7"/>
  </mergeCells>
  <phoneticPr fontId="5" type="noConversion"/>
  <pageMargins left="0.31496062992125984" right="0.35433070866141736" top="0.55118110236220474" bottom="0.55118110236220474" header="0.51181102362204722" footer="0.51181102362204722"/>
  <pageSetup paperSize="9" scale="88" orientation="landscape" r:id="rId1"/>
  <headerFooter alignWithMargins="0"/>
  <colBreaks count="3" manualBreakCount="3">
    <brk id="9" max="1048575" man="1"/>
    <brk id="15" max="1048575" man="1"/>
    <brk id="25" max="1048575"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70"/>
  <sheetViews>
    <sheetView showRowColHeaders="0" showZeros="0" tabSelected="1" zoomScaleNormal="100" workbookViewId="0">
      <selection activeCell="N26" sqref="N26"/>
    </sheetView>
  </sheetViews>
  <sheetFormatPr defaultColWidth="10.7109375" defaultRowHeight="12.75" x14ac:dyDescent="0.2"/>
  <cols>
    <col min="1" max="1" width="0.85546875" style="26" customWidth="1"/>
    <col min="2" max="8" width="14.7109375" style="26" customWidth="1"/>
    <col min="9" max="9" width="0.85546875" style="26" customWidth="1"/>
    <col min="10" max="16384" width="10.7109375" style="26"/>
  </cols>
  <sheetData>
    <row r="1" spans="1:11" ht="30" customHeight="1" x14ac:dyDescent="0.2">
      <c r="A1" s="23"/>
      <c r="B1" s="316"/>
      <c r="C1" s="316"/>
      <c r="D1" s="322"/>
      <c r="E1" s="322"/>
      <c r="F1" s="322"/>
      <c r="G1" s="23"/>
    </row>
    <row r="2" spans="1:11" ht="26.25" x14ac:dyDescent="0.4">
      <c r="A2" s="27"/>
      <c r="B2" s="330" t="s">
        <v>159</v>
      </c>
      <c r="C2" s="330"/>
      <c r="D2" s="331"/>
      <c r="E2" s="331"/>
      <c r="F2" s="331"/>
      <c r="G2" s="373"/>
      <c r="H2" s="373"/>
      <c r="I2" s="29"/>
      <c r="J2" s="23"/>
      <c r="K2" s="23"/>
    </row>
    <row r="3" spans="1:11" ht="7.5" customHeight="1" x14ac:dyDescent="0.2"/>
    <row r="4" spans="1:11" ht="18" x14ac:dyDescent="0.2">
      <c r="B4" s="83" t="s">
        <v>0</v>
      </c>
      <c r="C4" s="78"/>
      <c r="D4" s="376" t="str">
        <f>IF(INTRO!$E$34&lt;&gt;0,INTRO!$E$34," ")</f>
        <v>Ethiopia</v>
      </c>
      <c r="E4" s="377"/>
      <c r="F4" s="378"/>
      <c r="G4" s="77" t="s">
        <v>40</v>
      </c>
      <c r="H4" s="84">
        <f>IF(INTRO!$E$36&lt;&gt;0,INTRO!$E$36," ")</f>
        <v>2017</v>
      </c>
    </row>
    <row r="5" spans="1:11" ht="6" customHeight="1" x14ac:dyDescent="0.2"/>
    <row r="6" spans="1:11" x14ac:dyDescent="0.2">
      <c r="B6" s="374" t="s">
        <v>121</v>
      </c>
      <c r="C6" s="375"/>
      <c r="D6" s="375"/>
      <c r="E6" s="375"/>
      <c r="F6" s="375"/>
      <c r="G6" s="375"/>
      <c r="H6" s="375"/>
      <c r="I6" s="23"/>
    </row>
    <row r="7" spans="1:11" x14ac:dyDescent="0.2">
      <c r="B7" s="375"/>
      <c r="C7" s="375"/>
      <c r="D7" s="375"/>
      <c r="E7" s="375"/>
      <c r="F7" s="375"/>
      <c r="G7" s="375"/>
      <c r="H7" s="375"/>
      <c r="I7" s="23"/>
    </row>
    <row r="8" spans="1:11" x14ac:dyDescent="0.2">
      <c r="B8" s="375"/>
      <c r="C8" s="375"/>
      <c r="D8" s="375"/>
      <c r="E8" s="375"/>
      <c r="F8" s="375"/>
      <c r="G8" s="375"/>
      <c r="H8" s="375"/>
      <c r="I8" s="23"/>
    </row>
    <row r="9" spans="1:11" ht="5.25" hidden="1" customHeight="1" x14ac:dyDescent="0.2">
      <c r="B9" s="375"/>
      <c r="C9" s="375"/>
      <c r="D9" s="375"/>
      <c r="E9" s="375"/>
      <c r="F9" s="375"/>
      <c r="G9" s="375"/>
      <c r="H9" s="375"/>
      <c r="I9" s="23"/>
    </row>
    <row r="10" spans="1:11" ht="12.75" hidden="1" customHeight="1" x14ac:dyDescent="0.2">
      <c r="B10" s="375"/>
      <c r="C10" s="375"/>
      <c r="D10" s="375"/>
      <c r="E10" s="375"/>
      <c r="F10" s="375"/>
      <c r="G10" s="375"/>
      <c r="H10" s="375"/>
      <c r="I10" s="23"/>
    </row>
    <row r="11" spans="1:11" ht="12.75" hidden="1" customHeight="1" x14ac:dyDescent="0.2">
      <c r="B11" s="375"/>
      <c r="C11" s="375"/>
      <c r="D11" s="375"/>
      <c r="E11" s="375"/>
      <c r="F11" s="375"/>
      <c r="G11" s="375"/>
      <c r="H11" s="375"/>
      <c r="I11" s="23"/>
    </row>
    <row r="12" spans="1:11" ht="9.75" customHeight="1" x14ac:dyDescent="0.2">
      <c r="B12" s="375"/>
      <c r="C12" s="375"/>
      <c r="D12" s="375"/>
      <c r="E12" s="375"/>
      <c r="F12" s="375"/>
      <c r="G12" s="375"/>
      <c r="H12" s="375"/>
      <c r="I12" s="23"/>
    </row>
    <row r="13" spans="1:11" ht="7.5" customHeight="1" x14ac:dyDescent="0.2"/>
    <row r="14" spans="1:11" x14ac:dyDescent="0.2">
      <c r="B14" s="101" t="s">
        <v>52</v>
      </c>
      <c r="C14" s="101"/>
      <c r="D14" s="102"/>
      <c r="E14" s="102"/>
      <c r="F14" s="102"/>
      <c r="G14" s="102"/>
      <c r="H14" s="102"/>
    </row>
    <row r="15" spans="1:11" ht="3" customHeight="1" x14ac:dyDescent="0.2"/>
    <row r="16" spans="1:11" x14ac:dyDescent="0.2">
      <c r="B16" s="370"/>
      <c r="C16" s="371"/>
      <c r="D16" s="372"/>
      <c r="E16" s="93" t="s">
        <v>4</v>
      </c>
      <c r="F16" s="93" t="s">
        <v>5</v>
      </c>
      <c r="G16" s="93" t="s">
        <v>6</v>
      </c>
      <c r="H16" s="93" t="s">
        <v>7</v>
      </c>
    </row>
    <row r="17" spans="2:8" x14ac:dyDescent="0.2">
      <c r="B17" s="94" t="s">
        <v>44</v>
      </c>
      <c r="C17" s="95"/>
      <c r="D17" s="96"/>
      <c r="E17" s="91" t="s">
        <v>28</v>
      </c>
      <c r="F17" s="91">
        <v>1499803</v>
      </c>
      <c r="G17" s="91">
        <v>2736863</v>
      </c>
      <c r="H17" s="92">
        <f>SUM(E17:G17)</f>
        <v>4236666</v>
      </c>
    </row>
    <row r="18" spans="2:8" x14ac:dyDescent="0.2">
      <c r="B18" s="94" t="s">
        <v>43</v>
      </c>
      <c r="C18" s="95"/>
      <c r="D18" s="96"/>
      <c r="E18" s="91" t="s">
        <v>28</v>
      </c>
      <c r="F18" s="91">
        <v>5988294</v>
      </c>
      <c r="G18" s="91">
        <v>10685950</v>
      </c>
      <c r="H18" s="92">
        <f>SUM(E18:G18)</f>
        <v>16674244</v>
      </c>
    </row>
    <row r="19" spans="2:8" x14ac:dyDescent="0.2">
      <c r="B19" s="94" t="s">
        <v>41</v>
      </c>
      <c r="C19" s="95"/>
      <c r="D19" s="96"/>
      <c r="E19" s="91">
        <v>0</v>
      </c>
      <c r="F19" s="91">
        <v>14518094</v>
      </c>
      <c r="G19" s="91">
        <v>3412753</v>
      </c>
      <c r="H19" s="92">
        <f>SUM(E19:G19)</f>
        <v>17930847</v>
      </c>
    </row>
    <row r="20" spans="2:8" x14ac:dyDescent="0.2">
      <c r="B20" s="94" t="s">
        <v>42</v>
      </c>
      <c r="C20" s="95"/>
      <c r="D20" s="96"/>
      <c r="E20" s="91" t="s">
        <v>1190</v>
      </c>
      <c r="F20" s="91">
        <v>5474579</v>
      </c>
      <c r="G20" s="91">
        <v>724758</v>
      </c>
      <c r="H20" s="92">
        <f>SUM(E20:G20)</f>
        <v>6199337</v>
      </c>
    </row>
    <row r="21" spans="2:8" ht="6" customHeight="1" x14ac:dyDescent="0.2"/>
    <row r="22" spans="2:8" x14ac:dyDescent="0.2">
      <c r="B22" s="101" t="s">
        <v>124</v>
      </c>
      <c r="C22" s="101"/>
      <c r="D22" s="102"/>
      <c r="E22" s="102"/>
      <c r="F22" s="102"/>
      <c r="G22" s="102"/>
      <c r="H22" s="102"/>
    </row>
    <row r="23" spans="2:8" ht="3" customHeight="1" x14ac:dyDescent="0.2"/>
    <row r="24" spans="2:8" x14ac:dyDescent="0.2">
      <c r="B24" s="381"/>
      <c r="C24" s="382"/>
      <c r="D24" s="382"/>
      <c r="E24" s="382"/>
      <c r="F24" s="383"/>
      <c r="G24" s="93" t="s">
        <v>122</v>
      </c>
      <c r="H24" s="93" t="s">
        <v>123</v>
      </c>
    </row>
    <row r="25" spans="2:8" x14ac:dyDescent="0.2">
      <c r="B25" s="379" t="s">
        <v>44</v>
      </c>
      <c r="C25" s="385"/>
      <c r="D25" s="385"/>
      <c r="E25" s="385"/>
      <c r="F25" s="380"/>
      <c r="G25" s="115">
        <v>98.591549295774641</v>
      </c>
      <c r="H25" s="115">
        <v>75.204716916324472</v>
      </c>
    </row>
    <row r="26" spans="2:8" x14ac:dyDescent="0.2">
      <c r="B26" s="379" t="s">
        <v>43</v>
      </c>
      <c r="C26" s="385"/>
      <c r="D26" s="385"/>
      <c r="E26" s="385"/>
      <c r="F26" s="380"/>
      <c r="G26" s="115">
        <v>97.48743718592965</v>
      </c>
      <c r="H26" s="115">
        <v>80.960358241652031</v>
      </c>
    </row>
    <row r="27" spans="2:8" x14ac:dyDescent="0.2">
      <c r="B27" s="379" t="s">
        <v>41</v>
      </c>
      <c r="C27" s="385"/>
      <c r="D27" s="385"/>
      <c r="E27" s="385"/>
      <c r="F27" s="380"/>
      <c r="G27" s="115">
        <v>79.429735234215883</v>
      </c>
      <c r="H27" s="115">
        <v>50.06511379058658</v>
      </c>
    </row>
    <row r="28" spans="2:8" x14ac:dyDescent="0.2">
      <c r="B28" s="379" t="s">
        <v>42</v>
      </c>
      <c r="C28" s="385"/>
      <c r="D28" s="385"/>
      <c r="E28" s="385"/>
      <c r="F28" s="380"/>
      <c r="G28" s="115">
        <v>42.093023255813954</v>
      </c>
      <c r="H28" s="115">
        <v>33.957715485350391</v>
      </c>
    </row>
    <row r="29" spans="2:8" ht="6" customHeight="1" x14ac:dyDescent="0.2"/>
    <row r="30" spans="2:8" x14ac:dyDescent="0.2">
      <c r="B30" s="101" t="s">
        <v>132</v>
      </c>
      <c r="C30" s="101"/>
      <c r="D30" s="103"/>
      <c r="E30" s="103"/>
      <c r="F30" s="104"/>
      <c r="G30" s="104"/>
      <c r="H30" s="104"/>
    </row>
    <row r="31" spans="2:8" ht="3" customHeight="1" x14ac:dyDescent="0.2">
      <c r="B31" s="22"/>
      <c r="C31" s="22"/>
      <c r="D31" s="22"/>
      <c r="E31" s="22"/>
      <c r="F31" s="22"/>
      <c r="G31" s="22"/>
      <c r="H31" s="22"/>
    </row>
    <row r="32" spans="2:8" ht="12.75" customHeight="1" x14ac:dyDescent="0.2">
      <c r="B32" s="370"/>
      <c r="C32" s="384"/>
      <c r="D32" s="93" t="s">
        <v>4</v>
      </c>
      <c r="E32" s="93" t="s">
        <v>5</v>
      </c>
      <c r="F32" s="93" t="s">
        <v>6</v>
      </c>
      <c r="G32" s="93" t="s">
        <v>7</v>
      </c>
      <c r="H32" s="134" t="s">
        <v>133</v>
      </c>
    </row>
    <row r="33" spans="2:8" x14ac:dyDescent="0.2">
      <c r="B33" s="379" t="s">
        <v>45</v>
      </c>
      <c r="C33" s="380"/>
      <c r="D33" s="97" t="s">
        <v>28</v>
      </c>
      <c r="E33" s="98">
        <f>'MDA1'!$K$4</f>
        <v>1499803</v>
      </c>
      <c r="F33" s="98">
        <f>'MDA1'!$L$4</f>
        <v>2736863</v>
      </c>
      <c r="G33" s="92">
        <f>'MDA1'!$M$4</f>
        <v>4236666</v>
      </c>
      <c r="H33" s="139">
        <f>'MDA1'!$Q$4</f>
        <v>89.776268462587865</v>
      </c>
    </row>
    <row r="34" spans="2:8" x14ac:dyDescent="0.2">
      <c r="B34" s="379" t="s">
        <v>46</v>
      </c>
      <c r="C34" s="380"/>
      <c r="D34" s="98">
        <f>'MDA2'!$J$4</f>
        <v>0</v>
      </c>
      <c r="E34" s="98">
        <f>'MDA2'!$K$4</f>
        <v>0</v>
      </c>
      <c r="F34" s="98">
        <f>'MDA2'!$L$4</f>
        <v>0</v>
      </c>
      <c r="G34" s="92">
        <f>'MDA2'!$M$4</f>
        <v>0</v>
      </c>
      <c r="H34" s="139" t="str">
        <f>'MDA2'!$Q$4</f>
        <v xml:space="preserve"> </v>
      </c>
    </row>
    <row r="35" spans="2:8" x14ac:dyDescent="0.2">
      <c r="B35" s="379" t="s">
        <v>47</v>
      </c>
      <c r="C35" s="380"/>
      <c r="D35" s="97" t="s">
        <v>28</v>
      </c>
      <c r="E35" s="98">
        <f>'MDA3'!$O$4</f>
        <v>5045348</v>
      </c>
      <c r="F35" s="98">
        <f>'MDA3'!$P$4</f>
        <v>8973605</v>
      </c>
      <c r="G35" s="92">
        <f>'MDA3'!$Q$4</f>
        <v>14018953</v>
      </c>
      <c r="H35" s="139">
        <f>'MDA3'!$T$4</f>
        <v>94.453494855033043</v>
      </c>
    </row>
    <row r="36" spans="2:8" x14ac:dyDescent="0.2">
      <c r="B36" s="379" t="s">
        <v>48</v>
      </c>
      <c r="C36" s="380"/>
      <c r="D36" s="97" t="str">
        <f>IF('T1'!$L$4&lt;&gt;0,'T1'!$L$4,"Not targeted")</f>
        <v>Not targeted</v>
      </c>
      <c r="E36" s="98">
        <f>'T1'!$M$4</f>
        <v>3295306</v>
      </c>
      <c r="F36" s="97">
        <f>IF('T1'!$N$4&lt;&gt;0,'T1'!$N$4,"Not targeted")</f>
        <v>724758</v>
      </c>
      <c r="G36" s="92">
        <f>'T1'!$O$4</f>
        <v>4020064</v>
      </c>
      <c r="H36" s="139">
        <f>'T1'!$S$4</f>
        <v>110.90177431737874</v>
      </c>
    </row>
    <row r="37" spans="2:8" x14ac:dyDescent="0.2">
      <c r="B37" s="379" t="s">
        <v>49</v>
      </c>
      <c r="C37" s="380"/>
      <c r="D37" s="97" t="str">
        <f>IF('T2'!$J$4&lt;&gt;0,'T2'!$J$4,"Not targeted")</f>
        <v>Not targeted</v>
      </c>
      <c r="E37" s="98">
        <f>'T2'!$K$4</f>
        <v>2179273</v>
      </c>
      <c r="F37" s="98">
        <f>'T2'!$L$4</f>
        <v>0</v>
      </c>
      <c r="G37" s="92">
        <f>'T2'!$M$4</f>
        <v>2179273</v>
      </c>
      <c r="H37" s="139">
        <f>'T2'!$Q$4</f>
        <v>88.985040217914573</v>
      </c>
    </row>
    <row r="38" spans="2:8" x14ac:dyDescent="0.2">
      <c r="B38" s="379" t="s">
        <v>50</v>
      </c>
      <c r="C38" s="380"/>
      <c r="D38" s="98">
        <f>T3_R1!$K$4</f>
        <v>0</v>
      </c>
      <c r="E38" s="98">
        <f>T3_R1!$L$4</f>
        <v>9301664</v>
      </c>
      <c r="F38" s="97">
        <f>IF(T3_R1!$M$4&lt;&gt;0,T3_R1!$M$4,"Not targeted")</f>
        <v>84621</v>
      </c>
      <c r="G38" s="92">
        <f>T3_R1!$N$4</f>
        <v>9402294</v>
      </c>
      <c r="H38" s="139">
        <f>T3_R1!$R$4</f>
        <v>92.180563940741962</v>
      </c>
    </row>
    <row r="39" spans="2:8" x14ac:dyDescent="0.2">
      <c r="B39" s="379" t="s">
        <v>51</v>
      </c>
      <c r="C39" s="380"/>
      <c r="D39" s="98">
        <f>T3_R2!$K$4</f>
        <v>0</v>
      </c>
      <c r="E39" s="98">
        <f>T3_R2!$L$4</f>
        <v>9561413</v>
      </c>
      <c r="F39" s="97" t="str">
        <f>IF(T3_R2!$M$4&lt;&gt;0,T3_R2!$M$4,"Not targeted")</f>
        <v>Not targeted</v>
      </c>
      <c r="G39" s="92">
        <f>T3_R2!$N$4</f>
        <v>9561413</v>
      </c>
      <c r="H39" s="139">
        <f>T3_R2!$R$4</f>
        <v>92.974518342104801</v>
      </c>
    </row>
    <row r="40" spans="2:8" ht="6" customHeight="1" x14ac:dyDescent="0.2">
      <c r="B40" s="76"/>
      <c r="C40" s="76"/>
      <c r="D40" s="76"/>
      <c r="E40" s="80"/>
      <c r="F40" s="80"/>
      <c r="G40" s="80"/>
      <c r="H40" s="81"/>
    </row>
    <row r="41" spans="2:8" x14ac:dyDescent="0.2">
      <c r="B41" s="101" t="s">
        <v>115</v>
      </c>
      <c r="C41" s="101"/>
      <c r="D41" s="105"/>
      <c r="E41" s="106"/>
      <c r="F41" s="106"/>
      <c r="G41" s="106"/>
      <c r="H41" s="107"/>
    </row>
    <row r="42" spans="2:8" ht="3" customHeight="1" x14ac:dyDescent="0.2"/>
    <row r="43" spans="2:8" s="82" customFormat="1" x14ac:dyDescent="0.2">
      <c r="B43" s="99"/>
      <c r="C43" s="93" t="s">
        <v>12</v>
      </c>
      <c r="D43" s="93" t="s">
        <v>15</v>
      </c>
      <c r="E43" s="93" t="s">
        <v>125</v>
      </c>
      <c r="F43" s="93" t="s">
        <v>39</v>
      </c>
      <c r="G43" s="93" t="s">
        <v>19</v>
      </c>
      <c r="H43" s="93" t="s">
        <v>13</v>
      </c>
    </row>
    <row r="44" spans="2:8" x14ac:dyDescent="0.2">
      <c r="B44" s="100" t="s">
        <v>113</v>
      </c>
      <c r="C44" s="110">
        <v>85088746</v>
      </c>
      <c r="D44" s="110"/>
      <c r="E44" s="303">
        <v>1406000</v>
      </c>
      <c r="F44" s="110"/>
      <c r="G44" s="301">
        <v>27462000</v>
      </c>
      <c r="H44" s="110">
        <v>631030</v>
      </c>
    </row>
    <row r="45" spans="2:8" x14ac:dyDescent="0.2">
      <c r="B45" s="100" t="s">
        <v>112</v>
      </c>
      <c r="C45" s="110">
        <v>85088746</v>
      </c>
      <c r="D45" s="110"/>
      <c r="E45" s="304">
        <v>4236666</v>
      </c>
      <c r="F45" s="110"/>
      <c r="G45" s="110">
        <v>23566885</v>
      </c>
      <c r="H45" s="110">
        <v>16160077</v>
      </c>
    </row>
    <row r="46" spans="2:8" x14ac:dyDescent="0.2">
      <c r="B46" s="100" t="s">
        <v>114</v>
      </c>
      <c r="C46" s="110"/>
      <c r="D46" s="110"/>
      <c r="E46" s="110">
        <v>142101</v>
      </c>
      <c r="F46" s="110"/>
      <c r="G46" s="110">
        <v>498493</v>
      </c>
      <c r="H46" s="110">
        <v>376451</v>
      </c>
    </row>
    <row r="47" spans="2:8" x14ac:dyDescent="0.2">
      <c r="B47" s="100" t="s">
        <v>126</v>
      </c>
      <c r="C47" s="110"/>
      <c r="D47" s="110"/>
      <c r="E47" s="304">
        <v>2998454</v>
      </c>
      <c r="F47" s="110"/>
      <c r="G47" s="110">
        <v>1074847</v>
      </c>
      <c r="H47" s="110">
        <v>19098000</v>
      </c>
    </row>
    <row r="48" spans="2:8" x14ac:dyDescent="0.2">
      <c r="B48" s="100" t="s">
        <v>116</v>
      </c>
      <c r="C48" s="91">
        <f t="shared" ref="C48:H48" si="0">C44-C45-C46+C47</f>
        <v>0</v>
      </c>
      <c r="D48" s="91">
        <f t="shared" si="0"/>
        <v>0</v>
      </c>
      <c r="E48" s="91">
        <f t="shared" si="0"/>
        <v>25687</v>
      </c>
      <c r="F48" s="91">
        <f t="shared" si="0"/>
        <v>0</v>
      </c>
      <c r="G48" s="91">
        <f>G44-G45-G46+G47</f>
        <v>4471469</v>
      </c>
      <c r="H48" s="91">
        <f t="shared" si="0"/>
        <v>3192502</v>
      </c>
    </row>
    <row r="49" spans="2:8" ht="6" customHeight="1" x14ac:dyDescent="0.2"/>
    <row r="50" spans="2:8" ht="12.75" customHeight="1" x14ac:dyDescent="0.2">
      <c r="B50" s="370" t="s">
        <v>117</v>
      </c>
      <c r="C50" s="371"/>
      <c r="D50" s="371"/>
      <c r="E50" s="371"/>
      <c r="F50" s="371"/>
      <c r="G50" s="371"/>
      <c r="H50" s="372"/>
    </row>
    <row r="51" spans="2:8" ht="12.75" customHeight="1" x14ac:dyDescent="0.2">
      <c r="B51" s="113" t="s">
        <v>120</v>
      </c>
      <c r="C51" s="111"/>
      <c r="D51" s="379" t="s">
        <v>118</v>
      </c>
      <c r="E51" s="405"/>
      <c r="F51" s="112"/>
      <c r="G51" s="114" t="s">
        <v>119</v>
      </c>
      <c r="H51" s="112"/>
    </row>
    <row r="52" spans="2:8" ht="6" customHeight="1" x14ac:dyDescent="0.2"/>
    <row r="53" spans="2:8" x14ac:dyDescent="0.2">
      <c r="B53" s="108" t="s">
        <v>91</v>
      </c>
      <c r="C53" s="102"/>
      <c r="D53" s="102"/>
      <c r="E53" s="102"/>
      <c r="F53" s="102"/>
      <c r="G53" s="102"/>
      <c r="H53" s="102"/>
    </row>
    <row r="54" spans="2:8" ht="3" customHeight="1" x14ac:dyDescent="0.2"/>
    <row r="55" spans="2:8" x14ac:dyDescent="0.2">
      <c r="B55" s="390" t="s">
        <v>1195</v>
      </c>
      <c r="C55" s="391"/>
      <c r="D55" s="391"/>
      <c r="E55" s="391"/>
      <c r="F55" s="391"/>
      <c r="G55" s="391"/>
      <c r="H55" s="392"/>
    </row>
    <row r="56" spans="2:8" x14ac:dyDescent="0.2">
      <c r="B56" s="393"/>
      <c r="C56" s="394"/>
      <c r="D56" s="394"/>
      <c r="E56" s="394"/>
      <c r="F56" s="394"/>
      <c r="G56" s="394"/>
      <c r="H56" s="395"/>
    </row>
    <row r="57" spans="2:8" x14ac:dyDescent="0.2">
      <c r="B57" s="393"/>
      <c r="C57" s="394"/>
      <c r="D57" s="394"/>
      <c r="E57" s="394"/>
      <c r="F57" s="394"/>
      <c r="G57" s="394"/>
      <c r="H57" s="395"/>
    </row>
    <row r="58" spans="2:8" x14ac:dyDescent="0.2">
      <c r="B58" s="393"/>
      <c r="C58" s="394"/>
      <c r="D58" s="394"/>
      <c r="E58" s="394"/>
      <c r="F58" s="394"/>
      <c r="G58" s="394"/>
      <c r="H58" s="395"/>
    </row>
    <row r="59" spans="2:8" x14ac:dyDescent="0.2">
      <c r="B59" s="393"/>
      <c r="C59" s="394"/>
      <c r="D59" s="394"/>
      <c r="E59" s="394"/>
      <c r="F59" s="394"/>
      <c r="G59" s="394"/>
      <c r="H59" s="395"/>
    </row>
    <row r="60" spans="2:8" x14ac:dyDescent="0.2">
      <c r="B60" s="393"/>
      <c r="C60" s="394"/>
      <c r="D60" s="394"/>
      <c r="E60" s="394"/>
      <c r="F60" s="394"/>
      <c r="G60" s="394"/>
      <c r="H60" s="395"/>
    </row>
    <row r="61" spans="2:8" x14ac:dyDescent="0.2">
      <c r="B61" s="396"/>
      <c r="C61" s="397"/>
      <c r="D61" s="397"/>
      <c r="E61" s="397"/>
      <c r="F61" s="397"/>
      <c r="G61" s="397"/>
      <c r="H61" s="398"/>
    </row>
    <row r="62" spans="2:8" ht="3" customHeight="1" x14ac:dyDescent="0.2"/>
    <row r="63" spans="2:8" ht="39.75" customHeight="1" x14ac:dyDescent="0.2">
      <c r="B63" s="389" t="s">
        <v>111</v>
      </c>
      <c r="C63" s="389"/>
      <c r="D63" s="404" t="s">
        <v>1196</v>
      </c>
      <c r="E63" s="404"/>
      <c r="F63" s="404"/>
      <c r="G63" s="404"/>
      <c r="H63" s="404"/>
    </row>
    <row r="64" spans="2:8" ht="10.5" customHeight="1" x14ac:dyDescent="0.2">
      <c r="B64" s="140"/>
      <c r="C64" s="140"/>
      <c r="D64" s="401">
        <v>43383</v>
      </c>
      <c r="E64" s="402"/>
      <c r="F64" s="402"/>
      <c r="G64" s="402"/>
      <c r="H64" s="402"/>
    </row>
    <row r="65" spans="2:8" x14ac:dyDescent="0.2">
      <c r="B65" s="79" t="s">
        <v>92</v>
      </c>
      <c r="D65" s="403"/>
      <c r="E65" s="403"/>
      <c r="F65" s="403"/>
      <c r="G65" s="403"/>
      <c r="H65" s="403"/>
    </row>
    <row r="66" spans="2:8" ht="5.25" customHeight="1" x14ac:dyDescent="0.2"/>
    <row r="67" spans="2:8" ht="12" customHeight="1" x14ac:dyDescent="0.2">
      <c r="B67" s="387" t="s">
        <v>131</v>
      </c>
      <c r="C67" s="388"/>
      <c r="D67" s="388"/>
      <c r="E67" s="388"/>
      <c r="F67" s="388"/>
      <c r="G67" s="388"/>
      <c r="H67" s="388"/>
    </row>
    <row r="68" spans="2:8" ht="3" customHeight="1" x14ac:dyDescent="0.2">
      <c r="B68" s="135"/>
      <c r="C68" s="135"/>
      <c r="D68" s="135"/>
      <c r="E68" s="135"/>
      <c r="F68" s="135"/>
      <c r="G68" s="135"/>
      <c r="H68" s="135"/>
    </row>
    <row r="69" spans="2:8" ht="12.75" customHeight="1" x14ac:dyDescent="0.2">
      <c r="B69" s="399" t="s">
        <v>127</v>
      </c>
      <c r="C69" s="400"/>
      <c r="D69" s="137" t="s">
        <v>128</v>
      </c>
      <c r="F69" s="135"/>
      <c r="G69" s="135"/>
      <c r="H69" s="135"/>
    </row>
    <row r="70" spans="2:8" ht="12.75" customHeight="1" x14ac:dyDescent="0.2">
      <c r="B70" s="386" t="s">
        <v>129</v>
      </c>
      <c r="C70" s="386"/>
      <c r="D70" s="138" t="s">
        <v>130</v>
      </c>
      <c r="E70" s="138"/>
      <c r="F70" s="136"/>
      <c r="G70" s="136"/>
      <c r="H70" s="136"/>
    </row>
  </sheetData>
  <sheetProtection password="CDCA" sheet="1" objects="1" scenarios="1"/>
  <mergeCells count="27">
    <mergeCell ref="B70:C70"/>
    <mergeCell ref="B37:C37"/>
    <mergeCell ref="B38:C38"/>
    <mergeCell ref="B39:C39"/>
    <mergeCell ref="B67:H67"/>
    <mergeCell ref="B63:C63"/>
    <mergeCell ref="B55:H61"/>
    <mergeCell ref="B69:C69"/>
    <mergeCell ref="D64:H65"/>
    <mergeCell ref="B50:H50"/>
    <mergeCell ref="D63:H63"/>
    <mergeCell ref="D51:E51"/>
    <mergeCell ref="B33:C33"/>
    <mergeCell ref="B34:C34"/>
    <mergeCell ref="B35:C35"/>
    <mergeCell ref="B36:C36"/>
    <mergeCell ref="B24:F24"/>
    <mergeCell ref="B32:C32"/>
    <mergeCell ref="B25:F25"/>
    <mergeCell ref="B26:F26"/>
    <mergeCell ref="B27:F27"/>
    <mergeCell ref="B28:F28"/>
    <mergeCell ref="B16:D16"/>
    <mergeCell ref="B1:F1"/>
    <mergeCell ref="B2:H2"/>
    <mergeCell ref="B6:H12"/>
    <mergeCell ref="D4:F4"/>
  </mergeCells>
  <phoneticPr fontId="5" type="noConversion"/>
  <dataValidations count="1">
    <dataValidation type="list" allowBlank="1" showInputMessage="1" showErrorMessage="1" sqref="C51">
      <formula1>"Albendazole,Mebendazole"</formula1>
    </dataValidation>
  </dataValidations>
  <pageMargins left="0.35433070866141736" right="0.23622047244094491" top="0.55118110236220474" bottom="0.55118110236220474" header="0.51181102362204722" footer="0.51181102362204722"/>
  <pageSetup paperSize="9" scale="9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Sheet7.SUM_STH">
                <anchor moveWithCells="1" sizeWithCells="1">
                  <from>
                    <xdr:col>7</xdr:col>
                    <xdr:colOff>0</xdr:colOff>
                    <xdr:row>7</xdr:row>
                    <xdr:rowOff>66675</xdr:rowOff>
                  </from>
                  <to>
                    <xdr:col>8</xdr:col>
                    <xdr:colOff>0</xdr:colOff>
                    <xdr:row>12</xdr:row>
                    <xdr:rowOff>28575</xdr:rowOff>
                  </to>
                </anchor>
              </controlPr>
            </control>
          </mc:Choice>
        </mc:AlternateContent>
        <mc:AlternateContent xmlns:mc="http://schemas.openxmlformats.org/markup-compatibility/2006">
          <mc:Choice Requires="x14">
            <control shapeId="14441" r:id="rId5" name="Button 105">
              <controlPr defaultSize="0" print="0" autoFill="0" autoPict="0" macro="[0]!Sheet7.PrintActiveSheet">
                <anchor moveWithCells="1" sizeWithCells="1">
                  <from>
                    <xdr:col>7</xdr:col>
                    <xdr:colOff>0</xdr:colOff>
                    <xdr:row>70</xdr:row>
                    <xdr:rowOff>152400</xdr:rowOff>
                  </from>
                  <to>
                    <xdr:col>8</xdr:col>
                    <xdr:colOff>0</xdr:colOff>
                    <xdr:row>72</xdr:row>
                    <xdr:rowOff>76200</xdr:rowOff>
                  </to>
                </anchor>
              </controlPr>
            </control>
          </mc:Choice>
        </mc:AlternateContent>
        <mc:AlternateContent xmlns:mc="http://schemas.openxmlformats.org/markup-compatibility/2006">
          <mc:Choice Requires="x14">
            <control shapeId="14443" r:id="rId6" name="Button 107">
              <controlPr defaultSize="0" print="0" autoFill="0" autoPict="0" macro="[0]!Sheet7.PROFILE">
                <anchor moveWithCells="1" sizeWithCells="1">
                  <from>
                    <xdr:col>5</xdr:col>
                    <xdr:colOff>590550</xdr:colOff>
                    <xdr:row>70</xdr:row>
                    <xdr:rowOff>152400</xdr:rowOff>
                  </from>
                  <to>
                    <xdr:col>6</xdr:col>
                    <xdr:colOff>904875</xdr:colOff>
                    <xdr:row>72</xdr:row>
                    <xdr:rowOff>76200</xdr:rowOff>
                  </to>
                </anchor>
              </controlPr>
            </control>
          </mc:Choice>
        </mc:AlternateContent>
        <mc:AlternateContent xmlns:mc="http://schemas.openxmlformats.org/markup-compatibility/2006">
          <mc:Choice Requires="x14">
            <control shapeId="14444" r:id="rId7" name="Button 108">
              <controlPr defaultSize="0" print="0" autoFill="0" autoPict="0" macro="[0]!Sheet7.SavePDF">
                <anchor moveWithCells="1" sizeWithCells="1">
                  <from>
                    <xdr:col>4</xdr:col>
                    <xdr:colOff>200025</xdr:colOff>
                    <xdr:row>70</xdr:row>
                    <xdr:rowOff>152400</xdr:rowOff>
                  </from>
                  <to>
                    <xdr:col>5</xdr:col>
                    <xdr:colOff>514350</xdr:colOff>
                    <xdr:row>72</xdr:row>
                    <xdr:rowOff>76200</xdr:rowOff>
                  </to>
                </anchor>
              </controlPr>
            </control>
          </mc:Choice>
        </mc:AlternateContent>
        <mc:AlternateContent xmlns:mc="http://schemas.openxmlformats.org/markup-compatibility/2006">
          <mc:Choice Requires="x14">
            <control shapeId="14445" r:id="rId8" name="Button 109">
              <controlPr defaultSize="0" print="0" autoFill="0" autoPict="0" macro="[0]!Sheet7.SaveEXCEL">
                <anchor moveWithCells="1" sizeWithCells="1">
                  <from>
                    <xdr:col>2</xdr:col>
                    <xdr:colOff>790575</xdr:colOff>
                    <xdr:row>71</xdr:row>
                    <xdr:rowOff>0</xdr:rowOff>
                  </from>
                  <to>
                    <xdr:col>4</xdr:col>
                    <xdr:colOff>123825</xdr:colOff>
                    <xdr:row>72</xdr:row>
                    <xdr:rowOff>85725</xdr:rowOff>
                  </to>
                </anchor>
              </controlPr>
            </control>
          </mc:Choice>
        </mc:AlternateContent>
        <mc:AlternateContent xmlns:mc="http://schemas.openxmlformats.org/markup-compatibility/2006">
          <mc:Choice Requires="x14">
            <control shapeId="14446" r:id="rId9" name="Button 110">
              <controlPr defaultSize="0" print="0" autoFill="0" autoPict="0" macro="[0]!Sheet7.Notes">
                <anchor moveWithCells="1" sizeWithCells="1">
                  <from>
                    <xdr:col>1</xdr:col>
                    <xdr:colOff>400050</xdr:colOff>
                    <xdr:row>71</xdr:row>
                    <xdr:rowOff>0</xdr:rowOff>
                  </from>
                  <to>
                    <xdr:col>2</xdr:col>
                    <xdr:colOff>714375</xdr:colOff>
                    <xdr:row>72</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6"/>
  <sheetViews>
    <sheetView showGridLines="0" showRowColHeaders="0" zoomScaleNormal="100" workbookViewId="0">
      <selection activeCell="H17" sqref="H17"/>
    </sheetView>
  </sheetViews>
  <sheetFormatPr defaultColWidth="9.140625" defaultRowHeight="12.75" x14ac:dyDescent="0.2"/>
  <cols>
    <col min="1" max="1" width="0.85546875" style="141" customWidth="1"/>
    <col min="2" max="3" width="14" style="141" customWidth="1"/>
    <col min="4" max="4" width="20.42578125" style="141" customWidth="1"/>
    <col min="5" max="8" width="12.7109375" style="141" customWidth="1"/>
    <col min="9" max="9" width="0.85546875" style="141" customWidth="1"/>
    <col min="10" max="16384" width="9.140625" style="141"/>
  </cols>
  <sheetData>
    <row r="1" spans="1:9" s="147" customFormat="1" ht="30" customHeight="1" x14ac:dyDescent="0.2">
      <c r="A1" s="146"/>
      <c r="B1" s="418"/>
      <c r="C1" s="418"/>
      <c r="D1" s="419"/>
      <c r="E1" s="419"/>
      <c r="F1" s="419"/>
      <c r="G1" s="146"/>
    </row>
    <row r="2" spans="1:9" s="147" customFormat="1" ht="26.25" x14ac:dyDescent="0.2">
      <c r="A2" s="148"/>
      <c r="B2" s="420" t="s">
        <v>158</v>
      </c>
      <c r="C2" s="420"/>
      <c r="D2" s="421"/>
      <c r="E2" s="421"/>
      <c r="F2" s="421"/>
      <c r="G2" s="422"/>
      <c r="H2" s="422"/>
      <c r="I2" s="149"/>
    </row>
    <row r="3" spans="1:9" s="147" customFormat="1" ht="7.5" customHeight="1" x14ac:dyDescent="0.2"/>
    <row r="4" spans="1:9" s="147" customFormat="1" ht="18" x14ac:dyDescent="0.2">
      <c r="B4" s="150" t="s">
        <v>0</v>
      </c>
      <c r="C4" s="151"/>
      <c r="D4" s="423" t="str">
        <f>IF(INTRO!$E$34&lt;&gt;0,INTRO!$E$34," ")</f>
        <v>Ethiopia</v>
      </c>
      <c r="E4" s="424"/>
      <c r="F4" s="425"/>
      <c r="G4" s="152" t="s">
        <v>40</v>
      </c>
      <c r="H4" s="153">
        <f>IF(INTRO!$E$36&lt;&gt;0,INTRO!$E$36," ")</f>
        <v>2017</v>
      </c>
    </row>
    <row r="5" spans="1:9" s="144" customFormat="1" ht="32.25" customHeight="1" x14ac:dyDescent="0.2">
      <c r="B5" s="431" t="s">
        <v>163</v>
      </c>
      <c r="C5" s="431"/>
      <c r="D5" s="431"/>
      <c r="E5" s="431"/>
      <c r="F5" s="431"/>
      <c r="G5" s="431"/>
      <c r="H5" s="431"/>
    </row>
    <row r="6" spans="1:9" x14ac:dyDescent="0.2">
      <c r="B6" s="415" t="s">
        <v>134</v>
      </c>
      <c r="C6" s="416"/>
      <c r="D6" s="416"/>
      <c r="E6" s="416"/>
      <c r="F6" s="417"/>
      <c r="G6" s="181">
        <v>1</v>
      </c>
      <c r="H6" s="155">
        <f>COUNTRY_INFO!D4</f>
        <v>95508410</v>
      </c>
    </row>
    <row r="7" spans="1:9" x14ac:dyDescent="0.2">
      <c r="B7" s="429" t="s">
        <v>154</v>
      </c>
      <c r="C7" s="430"/>
      <c r="D7" s="416"/>
      <c r="E7" s="416"/>
      <c r="F7" s="417"/>
      <c r="G7" s="182">
        <f>IF($H$6&lt;&gt;0,H7/$H$6,0)</f>
        <v>1.0470282145834068E-7</v>
      </c>
      <c r="H7" s="155">
        <f>H6-SUM(H8:H10)</f>
        <v>10</v>
      </c>
    </row>
    <row r="8" spans="1:9" x14ac:dyDescent="0.2">
      <c r="B8" s="429" t="s">
        <v>148</v>
      </c>
      <c r="C8" s="430"/>
      <c r="D8" s="416" t="str">
        <f>INTRO!B48</f>
        <v>1-4 years age</v>
      </c>
      <c r="E8" s="416"/>
      <c r="F8" s="417"/>
      <c r="G8" s="182">
        <f>IF($H$6&lt;&gt;0,H8/$H$6,0)</f>
        <v>0.14646453647380372</v>
      </c>
      <c r="H8" s="155">
        <f>COUNTRY_INFO!E4</f>
        <v>13988595</v>
      </c>
    </row>
    <row r="9" spans="1:9" x14ac:dyDescent="0.2">
      <c r="B9" s="429" t="s">
        <v>146</v>
      </c>
      <c r="C9" s="430"/>
      <c r="D9" s="416" t="str">
        <f>INTRO!B49</f>
        <v>5-14 years age</v>
      </c>
      <c r="E9" s="416"/>
      <c r="F9" s="417"/>
      <c r="G9" s="182">
        <f>IF($H$6&lt;&gt;0,H9/$H$6,0)</f>
        <v>0.30416402073911608</v>
      </c>
      <c r="H9" s="155">
        <f>COUNTRY_INFO!F4</f>
        <v>29050222</v>
      </c>
    </row>
    <row r="10" spans="1:9" x14ac:dyDescent="0.2">
      <c r="B10" s="429" t="s">
        <v>147</v>
      </c>
      <c r="C10" s="430"/>
      <c r="D10" s="416" t="str">
        <f>INTRO!B50</f>
        <v>15 years +</v>
      </c>
      <c r="E10" s="416"/>
      <c r="F10" s="417"/>
      <c r="G10" s="182">
        <f>IF($H$6&lt;&gt;0,H10/$H$6,0)</f>
        <v>0.54937133808425875</v>
      </c>
      <c r="H10" s="155">
        <f>COUNTRY_INFO!G4</f>
        <v>52469583</v>
      </c>
    </row>
    <row r="11" spans="1:9" ht="7.5" customHeight="1" x14ac:dyDescent="0.2">
      <c r="H11" s="142"/>
    </row>
    <row r="12" spans="1:9" x14ac:dyDescent="0.2">
      <c r="B12" s="410" t="s">
        <v>186</v>
      </c>
      <c r="C12" s="406"/>
      <c r="D12" s="406"/>
      <c r="E12" s="406"/>
      <c r="F12" s="406"/>
      <c r="G12" s="406"/>
      <c r="H12" s="155">
        <f>DISTRICT!AT6</f>
        <v>44362354.703759648</v>
      </c>
    </row>
    <row r="13" spans="1:9" x14ac:dyDescent="0.2">
      <c r="B13" s="406" t="s">
        <v>197</v>
      </c>
      <c r="C13" s="406"/>
      <c r="D13" s="406"/>
      <c r="E13" s="406"/>
      <c r="F13" s="406"/>
      <c r="G13" s="406"/>
      <c r="H13" s="254">
        <f>IF(H6&lt;&gt;0,H12/H6,0)</f>
        <v>0.46448637040193264</v>
      </c>
    </row>
    <row r="14" spans="1:9" x14ac:dyDescent="0.2">
      <c r="B14" s="415" t="s">
        <v>195</v>
      </c>
      <c r="C14" s="416"/>
      <c r="D14" s="416"/>
      <c r="E14" s="416"/>
      <c r="F14" s="416"/>
      <c r="G14" s="417"/>
      <c r="H14" s="287">
        <f>COUNTIF(DISTRICT!AT9:AT1000,"&gt;0")</f>
        <v>676</v>
      </c>
    </row>
    <row r="15" spans="1:9" x14ac:dyDescent="0.2">
      <c r="B15" s="415" t="s">
        <v>196</v>
      </c>
      <c r="C15" s="416"/>
      <c r="D15" s="416"/>
      <c r="E15" s="416"/>
      <c r="F15" s="416"/>
      <c r="G15" s="417"/>
      <c r="H15" s="287">
        <f>COUNTIF(DISTRICT!AY9:AY1000,"&gt;0")</f>
        <v>547</v>
      </c>
    </row>
    <row r="16" spans="1:9" x14ac:dyDescent="0.2">
      <c r="B16" s="415" t="s">
        <v>198</v>
      </c>
      <c r="C16" s="416"/>
      <c r="D16" s="416"/>
      <c r="E16" s="416"/>
      <c r="F16" s="416"/>
      <c r="G16" s="417"/>
      <c r="H16" s="254">
        <f>IF(H14&lt;&gt;0,H15/H14,0)</f>
        <v>0.80917159763313606</v>
      </c>
    </row>
    <row r="17" spans="2:8" x14ac:dyDescent="0.2">
      <c r="B17" s="411" t="s">
        <v>188</v>
      </c>
      <c r="C17" s="412"/>
      <c r="D17" s="412"/>
      <c r="E17" s="412"/>
      <c r="F17" s="412"/>
      <c r="G17" s="413"/>
      <c r="H17" s="255">
        <f>DISTRICT!AY6</f>
        <v>29222156</v>
      </c>
    </row>
    <row r="18" spans="2:8" x14ac:dyDescent="0.2">
      <c r="B18" s="411" t="s">
        <v>193</v>
      </c>
      <c r="C18" s="412"/>
      <c r="D18" s="412"/>
      <c r="E18" s="412"/>
      <c r="F18" s="412"/>
      <c r="G18" s="413"/>
      <c r="H18" s="255">
        <f>DISTRICT!BC6</f>
        <v>27052911.699595541</v>
      </c>
    </row>
    <row r="19" spans="2:8" x14ac:dyDescent="0.2">
      <c r="B19" s="410" t="s">
        <v>189</v>
      </c>
      <c r="C19" s="410"/>
      <c r="D19" s="410"/>
      <c r="E19" s="410"/>
      <c r="F19" s="410"/>
      <c r="G19" s="410"/>
      <c r="H19" s="254">
        <f>DISTRICT!BD6</f>
        <v>0.60981685666254415</v>
      </c>
    </row>
    <row r="20" spans="2:8" x14ac:dyDescent="0.2">
      <c r="B20" s="411" t="s">
        <v>187</v>
      </c>
      <c r="C20" s="416"/>
      <c r="D20" s="416"/>
      <c r="E20" s="416"/>
      <c r="F20" s="416"/>
      <c r="G20" s="417"/>
      <c r="H20" s="255">
        <f>DISTRICT!AU6</f>
        <v>382</v>
      </c>
    </row>
    <row r="21" spans="2:8" x14ac:dyDescent="0.2">
      <c r="B21" s="410" t="s">
        <v>201</v>
      </c>
      <c r="C21" s="410"/>
      <c r="D21" s="410"/>
      <c r="E21" s="410"/>
      <c r="F21" s="410"/>
      <c r="G21" s="410"/>
      <c r="H21" s="255">
        <f>SUMIF(DISTRICT!AU9:AU1000,"Y",DISTRICT!AT9:AT1000)</f>
        <v>27850326.585303262</v>
      </c>
    </row>
    <row r="22" spans="2:8" x14ac:dyDescent="0.2">
      <c r="B22" s="410" t="s">
        <v>194</v>
      </c>
      <c r="C22" s="410"/>
      <c r="D22" s="410"/>
      <c r="E22" s="410"/>
      <c r="F22" s="410"/>
      <c r="G22" s="410"/>
      <c r="H22" s="255">
        <f>SUMIF(DISTRICT!AU9:AU1000,"Y",DISTRICT!AY9:AY1000)</f>
        <v>20025117</v>
      </c>
    </row>
    <row r="23" spans="2:8" ht="7.5" customHeight="1" x14ac:dyDescent="0.2"/>
    <row r="24" spans="2:8" x14ac:dyDescent="0.2">
      <c r="B24" s="414"/>
      <c r="C24" s="414"/>
      <c r="D24" s="414"/>
      <c r="E24" s="143" t="s">
        <v>8</v>
      </c>
      <c r="F24" s="143" t="s">
        <v>135</v>
      </c>
      <c r="G24" s="143" t="s">
        <v>10</v>
      </c>
      <c r="H24" s="143" t="s">
        <v>11</v>
      </c>
    </row>
    <row r="25" spans="2:8" s="144" customFormat="1" ht="7.5" customHeight="1" x14ac:dyDescent="0.2">
      <c r="B25" s="145"/>
      <c r="C25" s="145"/>
      <c r="D25" s="145"/>
      <c r="E25" s="145"/>
      <c r="F25" s="145"/>
      <c r="G25" s="145"/>
      <c r="H25" s="145"/>
    </row>
    <row r="26" spans="2:8" x14ac:dyDescent="0.2">
      <c r="B26" s="154" t="s">
        <v>136</v>
      </c>
      <c r="C26" s="154"/>
      <c r="D26" s="154"/>
      <c r="E26" s="169" t="str">
        <f>IF(INTRO!E38="Endemic","Yes","No")</f>
        <v>Yes</v>
      </c>
      <c r="F26" s="169" t="str">
        <f>IF(INTRO!E40="Endemic","Yes","No")</f>
        <v>Yes</v>
      </c>
      <c r="G26" s="169" t="str">
        <f>IF(INTRO!E42="Endemic","Yes","No")</f>
        <v>Yes</v>
      </c>
      <c r="H26" s="169" t="str">
        <f>IF(INTRO!E44="Endemic","Yes","No")</f>
        <v>Yes</v>
      </c>
    </row>
    <row r="27" spans="2:8" x14ac:dyDescent="0.2">
      <c r="B27" s="408" t="s">
        <v>140</v>
      </c>
      <c r="C27" s="409"/>
      <c r="D27" s="409"/>
      <c r="E27" s="169">
        <f>IF(E26="Yes",INTRO!$E$46,"-")</f>
        <v>898</v>
      </c>
      <c r="F27" s="169">
        <f>IF(F26="Yes",INTRO!$E$46,"-")</f>
        <v>898</v>
      </c>
      <c r="G27" s="169">
        <f>IF(G26="Yes",INTRO!$E$46,"-")</f>
        <v>898</v>
      </c>
      <c r="H27" s="169">
        <f>IF(H26="Yes",INTRO!$E$46,"-")</f>
        <v>898</v>
      </c>
    </row>
    <row r="28" spans="2:8" x14ac:dyDescent="0.2">
      <c r="B28" s="408" t="s">
        <v>160</v>
      </c>
      <c r="C28" s="409"/>
      <c r="D28" s="409"/>
      <c r="E28" s="169">
        <f>IF(E26="Yes",E27-E29,"-")</f>
        <v>898</v>
      </c>
      <c r="F28" s="169">
        <f>IF(F26="Yes",F27-F29,"-")</f>
        <v>717</v>
      </c>
      <c r="G28" s="169">
        <f>IF(G26="Yes",G27-G29,"-")</f>
        <v>850</v>
      </c>
      <c r="H28" s="169">
        <f>IF(H26="Yes",H27-H29,"-")</f>
        <v>850</v>
      </c>
    </row>
    <row r="29" spans="2:8" x14ac:dyDescent="0.2">
      <c r="B29" s="408" t="s">
        <v>161</v>
      </c>
      <c r="C29" s="409"/>
      <c r="D29" s="409"/>
      <c r="E29" s="169">
        <f>IF(E26="Yes",E27-(992-COUNTIF(COUNTRY_INFO!H$9:H$1000,""))+COUNTIF(COUNTRY_INFO!H$9:H$1000,"=4"),"-")</f>
        <v>0</v>
      </c>
      <c r="F29" s="169">
        <f>IF(F26="Yes",F27-(992-COUNTIF(COUNTRY_INFO!I$9:I$1000,""))+COUNTIF(COUNTRY_INFO!I$9:I$1000,"=4"),"-")</f>
        <v>181</v>
      </c>
      <c r="G29" s="169">
        <f>IF(G26="Yes",G27-(992-COUNTIF(COUNTRY_INFO!J$9:J$1000,""))+COUNTIF(COUNTRY_INFO!J$9:J$1000,"=4")+COUNTIF(COUNTRY_INFO!J$9:J$1000,"=5"),"-")</f>
        <v>48</v>
      </c>
      <c r="H29" s="279">
        <f>IF(H26="Yes",H27-(992-COUNTIF(COUNTRY_INFO!K$9:K$1000,""))+COUNTIF(COUNTRY_INFO!K$9:K$1000,"=4")+COUNTIF(COUNTRY_INFO!K$9:K$1000,"=5"),"-")</f>
        <v>48</v>
      </c>
    </row>
    <row r="30" spans="2:8" x14ac:dyDescent="0.2">
      <c r="B30" s="408" t="s">
        <v>145</v>
      </c>
      <c r="C30" s="409"/>
      <c r="D30" s="409"/>
      <c r="E30" s="169">
        <f>IF(E26="Yes",COUNTIF(COUNTRY_INFO!H$9:H$1000,"=0"),"-")</f>
        <v>827</v>
      </c>
      <c r="F30" s="169">
        <f>IF(F26="Yes",COUNTIF(COUNTRY_INFO!I$9:I$1000,"=0"),"-")</f>
        <v>518</v>
      </c>
      <c r="G30" s="169">
        <f>IF(G26="Yes",COUNTIF(COUNTRY_INFO!J$9:J$1000,"=0"),"-")</f>
        <v>105</v>
      </c>
      <c r="H30" s="169">
        <f>IF(H26="Yes",COUNTIF(COUNTRY_INFO!K$9:K$1000,"=0"),"-")</f>
        <v>420</v>
      </c>
    </row>
    <row r="31" spans="2:8" x14ac:dyDescent="0.2">
      <c r="B31" s="407" t="s">
        <v>141</v>
      </c>
      <c r="C31" s="427"/>
      <c r="D31" s="427"/>
      <c r="E31" s="178">
        <f>COUNTIF(COUNTRY_INFO!H$9:H$1000,"=1")</f>
        <v>71</v>
      </c>
      <c r="F31" s="178">
        <f>COUNTIF(COUNTRY_INFO!I$9:I$1000,"=1")</f>
        <v>199</v>
      </c>
      <c r="G31" s="178">
        <f>SUM(G33:G34)</f>
        <v>491</v>
      </c>
      <c r="H31" s="178">
        <f>SUM(H32:H34)</f>
        <v>430</v>
      </c>
    </row>
    <row r="32" spans="2:8" x14ac:dyDescent="0.2">
      <c r="B32" s="156"/>
      <c r="C32" s="192"/>
      <c r="D32" s="192" t="s">
        <v>155</v>
      </c>
      <c r="E32" s="160"/>
      <c r="F32" s="162"/>
      <c r="G32" s="170">
        <f>COUNTIF(COUNTRY_INFO!J$9:J$1000,"=1")</f>
        <v>254</v>
      </c>
      <c r="H32" s="170">
        <f>COUNTIF(COUNTRY_INFO!K$9:K$1000,"=1")</f>
        <v>199</v>
      </c>
    </row>
    <row r="33" spans="2:8" x14ac:dyDescent="0.2">
      <c r="B33" s="156"/>
      <c r="C33" s="192"/>
      <c r="D33" s="192" t="s">
        <v>156</v>
      </c>
      <c r="E33" s="161"/>
      <c r="F33" s="163"/>
      <c r="G33" s="171">
        <f>COUNTIF(COUNTRY_INFO!J$9:J$1000,"=2")</f>
        <v>213</v>
      </c>
      <c r="H33" s="171">
        <f>COUNTIF(COUNTRY_INFO!K$9:K$1000,"=2")</f>
        <v>162</v>
      </c>
    </row>
    <row r="34" spans="2:8" x14ac:dyDescent="0.2">
      <c r="B34" s="158"/>
      <c r="C34" s="193"/>
      <c r="D34" s="193" t="s">
        <v>157</v>
      </c>
      <c r="E34" s="166"/>
      <c r="F34" s="167"/>
      <c r="G34" s="172">
        <f>COUNTIF(COUNTRY_INFO!J$9:J$1000,"=3")</f>
        <v>278</v>
      </c>
      <c r="H34" s="172">
        <f>COUNTIF(COUNTRY_INFO!K$9:K$1000,"=3")</f>
        <v>69</v>
      </c>
    </row>
    <row r="35" spans="2:8" x14ac:dyDescent="0.2">
      <c r="B35" s="427" t="s">
        <v>137</v>
      </c>
      <c r="C35" s="427"/>
      <c r="D35" s="427"/>
      <c r="E35" s="179">
        <f>COUNTRY_INFO!L4</f>
        <v>5633511</v>
      </c>
      <c r="F35" s="179">
        <f>COUNTRY_INFO!M4</f>
        <v>17506842</v>
      </c>
      <c r="G35" s="180">
        <f>COUNTRY_INFO!N4</f>
        <v>26017530</v>
      </c>
      <c r="H35" s="180">
        <f>COUNTRY_INFO!O4</f>
        <v>13106945.760000009</v>
      </c>
    </row>
    <row r="36" spans="2:8" x14ac:dyDescent="0.2">
      <c r="B36" s="173"/>
      <c r="C36" s="194" t="s">
        <v>138</v>
      </c>
      <c r="D36" s="195" t="s">
        <v>156</v>
      </c>
      <c r="E36" s="189"/>
      <c r="F36" s="186"/>
      <c r="G36" s="175">
        <f>SUMIF(COUNTRY_INFO!J$9:J$1000,"=2",COUNTRY_INFO!E$9:E$1000)</f>
        <v>3705545</v>
      </c>
      <c r="H36" s="186"/>
    </row>
    <row r="37" spans="2:8" x14ac:dyDescent="0.2">
      <c r="B37" s="156"/>
      <c r="C37" s="196"/>
      <c r="D37" s="197" t="s">
        <v>157</v>
      </c>
      <c r="E37" s="191"/>
      <c r="F37" s="188"/>
      <c r="G37" s="177">
        <f>SUMIF(COUNTRY_INFO!J$9:J$1000,"=3",COUNTRY_INFO!E$9:E$1000)</f>
        <v>4908762</v>
      </c>
      <c r="H37" s="187"/>
    </row>
    <row r="38" spans="2:8" x14ac:dyDescent="0.2">
      <c r="B38" s="156"/>
      <c r="C38" s="194" t="s">
        <v>5</v>
      </c>
      <c r="D38" s="198" t="s">
        <v>155</v>
      </c>
      <c r="E38" s="189"/>
      <c r="F38" s="186"/>
      <c r="G38" s="202"/>
      <c r="H38" s="175">
        <f>SUMIF(COUNTRY_INFO!K$9:K$1000,"=1",COUNTRY_INFO!F$9:F$1000)*0.33</f>
        <v>2167978.56</v>
      </c>
    </row>
    <row r="39" spans="2:8" x14ac:dyDescent="0.2">
      <c r="B39" s="156"/>
      <c r="C39" s="199"/>
      <c r="D39" s="192" t="s">
        <v>156</v>
      </c>
      <c r="E39" s="190"/>
      <c r="F39" s="187"/>
      <c r="G39" s="203">
        <f>SUMIF(COUNTRY_INFO!J$9:J$1000,"=2",COUNTRY_INFO!F$9:F$1000)</f>
        <v>7319545</v>
      </c>
      <c r="H39" s="176">
        <f>SUMIF(COUNTRY_INFO!K$9:K$1000,"=2",COUNTRY_INFO!F$9:F$1000)*0.5</f>
        <v>2595989</v>
      </c>
    </row>
    <row r="40" spans="2:8" x14ac:dyDescent="0.2">
      <c r="B40" s="156"/>
      <c r="C40" s="199"/>
      <c r="D40" s="192" t="s">
        <v>157</v>
      </c>
      <c r="E40" s="190"/>
      <c r="F40" s="187"/>
      <c r="G40" s="203">
        <f>SUMIF(COUNTRY_INFO!J$9:J$1000,"=3",COUNTRY_INFO!F$9:F$1000)</f>
        <v>10083678</v>
      </c>
      <c r="H40" s="177">
        <f>SUMIF(COUNTRY_INFO!K$9:K$1000,"=3",COUNTRY_INFO!F$9:F$1000)</f>
        <v>2320860</v>
      </c>
    </row>
    <row r="41" spans="2:8" x14ac:dyDescent="0.2">
      <c r="B41" s="156"/>
      <c r="C41" s="200" t="s">
        <v>6</v>
      </c>
      <c r="D41" s="198" t="s">
        <v>156</v>
      </c>
      <c r="E41" s="189"/>
      <c r="F41" s="186"/>
      <c r="G41" s="186"/>
      <c r="H41" s="176">
        <f>SUMIF(COUNTRY_INFO!K$9:K$1000,"=2",COUNTRY_INFO!G$9:G$1000)*0.2</f>
        <v>1881945.2000000002</v>
      </c>
    </row>
    <row r="42" spans="2:8" x14ac:dyDescent="0.2">
      <c r="B42" s="158"/>
      <c r="C42" s="196"/>
      <c r="D42" s="193" t="s">
        <v>157</v>
      </c>
      <c r="E42" s="191"/>
      <c r="F42" s="188"/>
      <c r="G42" s="188"/>
      <c r="H42" s="177">
        <f>SUMIF(COUNTRY_INFO!K$9:K$1000,"=3",COUNTRY_INFO!G$9:G$1000)</f>
        <v>4140173</v>
      </c>
    </row>
    <row r="43" spans="2:8" x14ac:dyDescent="0.2">
      <c r="B43" s="428" t="s">
        <v>142</v>
      </c>
      <c r="C43" s="428"/>
      <c r="D43" s="428"/>
      <c r="E43" s="232">
        <f>COUNTIF(DISTRICT!G$9:G$1000,"&gt;0")</f>
        <v>70</v>
      </c>
      <c r="F43" s="232">
        <f>COUNTIF(DISTRICT!M$9:M$1000,"&gt;0")</f>
        <v>224</v>
      </c>
      <c r="G43" s="232">
        <f>COUNTIF(DISTRICT!S$9:S$1000,"&gt;0")</f>
        <v>425</v>
      </c>
      <c r="H43" s="232">
        <f>COUNTIF(DISTRICT!AC$9:AC$1000,"&gt;0")</f>
        <v>187</v>
      </c>
    </row>
    <row r="44" spans="2:8" x14ac:dyDescent="0.2">
      <c r="B44" s="434" t="s">
        <v>162</v>
      </c>
      <c r="C44" s="434"/>
      <c r="D44" s="434"/>
      <c r="E44" s="178">
        <f>COUNTIF(DISTRICT!H$9:H$1000,"&gt;0")</f>
        <v>70</v>
      </c>
      <c r="F44" s="178">
        <f>COUNTIF(DISTRICT!N$9:N$1000,"&gt;0")</f>
        <v>194</v>
      </c>
      <c r="G44" s="178">
        <f>COUNTIF(DISTRICT!X$9:X$1000,"&gt;0")</f>
        <v>390</v>
      </c>
      <c r="H44" s="178">
        <f>COUNTIF(DISTRICT!AH$9:AH$1000,"&gt;0")</f>
        <v>181</v>
      </c>
    </row>
    <row r="45" spans="2:8" x14ac:dyDescent="0.2">
      <c r="B45" s="173"/>
      <c r="C45" s="194" t="s">
        <v>138</v>
      </c>
      <c r="D45" s="174"/>
      <c r="E45" s="204"/>
      <c r="F45" s="204"/>
      <c r="G45" s="170">
        <f>COUNTIF(DISTRICT!T$9:T$1000,"&gt;0")</f>
        <v>1</v>
      </c>
      <c r="H45" s="207"/>
    </row>
    <row r="46" spans="2:8" x14ac:dyDescent="0.2">
      <c r="B46" s="156"/>
      <c r="C46" s="199" t="s">
        <v>5</v>
      </c>
      <c r="D46" s="157"/>
      <c r="E46" s="205"/>
      <c r="F46" s="205"/>
      <c r="G46" s="171">
        <f>COUNTIF(DISTRICT!V$9:V$1000,"&gt;0")</f>
        <v>390</v>
      </c>
      <c r="H46" s="171">
        <f>COUNTIF(DISTRICT!AD$9:AD$1000,"&gt;0")</f>
        <v>181</v>
      </c>
    </row>
    <row r="47" spans="2:8" x14ac:dyDescent="0.2">
      <c r="B47" s="158"/>
      <c r="C47" s="196" t="s">
        <v>6</v>
      </c>
      <c r="D47" s="159"/>
      <c r="E47" s="206"/>
      <c r="F47" s="206"/>
      <c r="G47" s="207"/>
      <c r="H47" s="172">
        <f>COUNTIF(DISTRICT!AF$9:AF$1000,"&gt;0")</f>
        <v>14</v>
      </c>
    </row>
    <row r="48" spans="2:8" x14ac:dyDescent="0.2">
      <c r="B48" s="407" t="s">
        <v>143</v>
      </c>
      <c r="C48" s="407"/>
      <c r="D48" s="407"/>
      <c r="E48" s="180">
        <f>DISTRICT!G4</f>
        <v>4236666</v>
      </c>
      <c r="F48" s="180">
        <f>DISTRICT!M4</f>
        <v>16674244</v>
      </c>
      <c r="G48" s="180">
        <f>DISTRICT!S4</f>
        <v>17930847</v>
      </c>
      <c r="H48" s="180">
        <f>DISTRICT!AC4</f>
        <v>6199337</v>
      </c>
    </row>
    <row r="49" spans="2:8" x14ac:dyDescent="0.2">
      <c r="B49" s="173"/>
      <c r="C49" s="194" t="s">
        <v>138</v>
      </c>
      <c r="D49" s="174"/>
      <c r="E49" s="208" t="str">
        <f>SUMMARY!$E17</f>
        <v>Not eligible</v>
      </c>
      <c r="F49" s="208" t="str">
        <f>SUMMARY!$E18</f>
        <v>Not eligible</v>
      </c>
      <c r="G49" s="208">
        <f>SUMMARY!$E19</f>
        <v>0</v>
      </c>
      <c r="H49" s="208" t="str">
        <f>SUMMARY!$E20</f>
        <v>Not targeted</v>
      </c>
    </row>
    <row r="50" spans="2:8" x14ac:dyDescent="0.2">
      <c r="B50" s="156"/>
      <c r="C50" s="199" t="s">
        <v>5</v>
      </c>
      <c r="D50" s="157"/>
      <c r="E50" s="165">
        <f>SUMMARY!$F17</f>
        <v>1499803</v>
      </c>
      <c r="F50" s="165">
        <f>SUMMARY!$F18</f>
        <v>5988294</v>
      </c>
      <c r="G50" s="165">
        <f>SUMMARY!$F19</f>
        <v>14518094</v>
      </c>
      <c r="H50" s="165">
        <f>SUMMARY!$F20</f>
        <v>5474579</v>
      </c>
    </row>
    <row r="51" spans="2:8" x14ac:dyDescent="0.2">
      <c r="B51" s="158"/>
      <c r="C51" s="196" t="s">
        <v>6</v>
      </c>
      <c r="D51" s="159"/>
      <c r="E51" s="168">
        <f>SUMMARY!$G17</f>
        <v>2736863</v>
      </c>
      <c r="F51" s="168">
        <f>SUMMARY!$G18</f>
        <v>10685950</v>
      </c>
      <c r="G51" s="168">
        <f>SUMMARY!$G19</f>
        <v>3412753</v>
      </c>
      <c r="H51" s="168">
        <f>SUMMARY!$G20</f>
        <v>724758</v>
      </c>
    </row>
    <row r="52" spans="2:8" x14ac:dyDescent="0.2">
      <c r="B52" s="407" t="s">
        <v>144</v>
      </c>
      <c r="C52" s="407"/>
      <c r="D52" s="407"/>
      <c r="E52" s="180">
        <f>DISTRICT!H4</f>
        <v>4236666</v>
      </c>
      <c r="F52" s="180">
        <f>DISTRICT!N4</f>
        <v>14173602</v>
      </c>
      <c r="G52" s="180">
        <f>DISTRICT!X4</f>
        <v>13025706</v>
      </c>
      <c r="H52" s="180">
        <f>DISTRICT!AH4</f>
        <v>4450819.3499999996</v>
      </c>
    </row>
    <row r="53" spans="2:8" x14ac:dyDescent="0.2">
      <c r="B53" s="173"/>
      <c r="C53" s="194" t="s">
        <v>138</v>
      </c>
      <c r="D53" s="174"/>
      <c r="E53" s="204"/>
      <c r="F53" s="204"/>
      <c r="G53" s="208">
        <f>DISTRICT!T4</f>
        <v>2908</v>
      </c>
      <c r="H53" s="209"/>
    </row>
    <row r="54" spans="2:8" x14ac:dyDescent="0.2">
      <c r="B54" s="156"/>
      <c r="C54" s="199" t="s">
        <v>5</v>
      </c>
      <c r="D54" s="157"/>
      <c r="E54" s="205"/>
      <c r="F54" s="205"/>
      <c r="G54" s="210">
        <f>DISTRICT!V4</f>
        <v>13022798</v>
      </c>
      <c r="H54" s="210">
        <f>DISTRICT!AD4</f>
        <v>3760117.75</v>
      </c>
    </row>
    <row r="55" spans="2:8" x14ac:dyDescent="0.2">
      <c r="B55" s="158"/>
      <c r="C55" s="196" t="s">
        <v>6</v>
      </c>
      <c r="D55" s="159"/>
      <c r="E55" s="206"/>
      <c r="F55" s="206"/>
      <c r="G55" s="209"/>
      <c r="H55" s="211">
        <f>DISTRICT!AF4</f>
        <v>690701.6</v>
      </c>
    </row>
    <row r="56" spans="2:8" x14ac:dyDescent="0.2">
      <c r="B56" s="407" t="s">
        <v>174</v>
      </c>
      <c r="C56" s="407"/>
      <c r="D56" s="407"/>
      <c r="E56" s="215">
        <f>IF(E31&lt;&gt;0,E44/E31,0)</f>
        <v>0.9859154929577465</v>
      </c>
      <c r="F56" s="215">
        <f>IF(F31&lt;&gt;0,F44/F31,0)</f>
        <v>0.97487437185929648</v>
      </c>
      <c r="G56" s="215">
        <f>IF(G31&lt;&gt;0,G44/G31,0)</f>
        <v>0.79429735234215881</v>
      </c>
      <c r="H56" s="215">
        <f>IF(H31&lt;&gt;0,H44/H31,0)</f>
        <v>0.42093023255813955</v>
      </c>
    </row>
    <row r="57" spans="2:8" x14ac:dyDescent="0.2">
      <c r="B57" s="173"/>
      <c r="C57" s="194" t="s">
        <v>138</v>
      </c>
      <c r="D57" s="174"/>
      <c r="E57" s="205"/>
      <c r="F57" s="205"/>
      <c r="G57" s="212">
        <f>IF(G31&lt;&gt;0,G45/G31,0)</f>
        <v>2.0366598778004071E-3</v>
      </c>
      <c r="H57" s="214"/>
    </row>
    <row r="58" spans="2:8" x14ac:dyDescent="0.2">
      <c r="B58" s="156"/>
      <c r="C58" s="199" t="s">
        <v>5</v>
      </c>
      <c r="D58" s="157"/>
      <c r="E58" s="205"/>
      <c r="F58" s="205"/>
      <c r="G58" s="212">
        <f>IF(G31&lt;&gt;0,G46/G31,0)</f>
        <v>0.79429735234215881</v>
      </c>
      <c r="H58" s="212">
        <f>IF(H31&lt;&gt;0,H46/H31,0)</f>
        <v>0.42093023255813955</v>
      </c>
    </row>
    <row r="59" spans="2:8" x14ac:dyDescent="0.2">
      <c r="B59" s="158"/>
      <c r="C59" s="196" t="s">
        <v>6</v>
      </c>
      <c r="D59" s="159"/>
      <c r="E59" s="206"/>
      <c r="F59" s="206"/>
      <c r="G59" s="209"/>
      <c r="H59" s="213">
        <f>IF(SUM(H33:H34)&lt;&gt;0,H47/SUM(H33:H34),0)</f>
        <v>6.0606060606060608E-2</v>
      </c>
    </row>
    <row r="60" spans="2:8" x14ac:dyDescent="0.2">
      <c r="B60" s="407" t="s">
        <v>172</v>
      </c>
      <c r="C60" s="407"/>
      <c r="D60" s="407"/>
      <c r="E60" s="215">
        <f>IF(E35&lt;&gt;0,E52/E35,0)</f>
        <v>0.75204716916324477</v>
      </c>
      <c r="F60" s="215">
        <f>IF(F35&lt;&gt;0,F52/F35,0)</f>
        <v>0.80960358241652031</v>
      </c>
      <c r="G60" s="215">
        <f>IF(G35&lt;&gt;0,G52/G35,0)</f>
        <v>0.5006511379058658</v>
      </c>
      <c r="H60" s="215">
        <f>IF(H35&lt;&gt;0,H52/H35,0)</f>
        <v>0.33957715485350393</v>
      </c>
    </row>
    <row r="61" spans="2:8" x14ac:dyDescent="0.2">
      <c r="B61" s="173"/>
      <c r="C61" s="194" t="s">
        <v>138</v>
      </c>
      <c r="D61" s="174"/>
      <c r="E61" s="204"/>
      <c r="F61" s="204"/>
      <c r="G61" s="276">
        <f>IF(SUM(G36:G37)&lt;&gt;0,G53/SUM(G36:G37),0)</f>
        <v>3.3757793865484481E-4</v>
      </c>
      <c r="H61" s="209"/>
    </row>
    <row r="62" spans="2:8" x14ac:dyDescent="0.2">
      <c r="B62" s="156"/>
      <c r="C62" s="199" t="s">
        <v>5</v>
      </c>
      <c r="D62" s="157"/>
      <c r="E62" s="205"/>
      <c r="F62" s="205"/>
      <c r="G62" s="212">
        <f>IF(SUM(G39:G40)&lt;&gt;0,G54/SUM(G39:G40),0)</f>
        <v>0.74829805950311623</v>
      </c>
      <c r="H62" s="212">
        <f>IF(SUM(H38:H40)&lt;&gt;0,H54/SUM(H38:H40),0)</f>
        <v>0.53072819601554277</v>
      </c>
    </row>
    <row r="63" spans="2:8" x14ac:dyDescent="0.2">
      <c r="B63" s="158"/>
      <c r="C63" s="196" t="s">
        <v>6</v>
      </c>
      <c r="D63" s="159"/>
      <c r="E63" s="206"/>
      <c r="F63" s="206"/>
      <c r="G63" s="209"/>
      <c r="H63" s="213">
        <f>IF(SUM(H41:H42)&lt;&gt;0,H55/SUM(H41:H42),0)</f>
        <v>0.11469412872035623</v>
      </c>
    </row>
    <row r="64" spans="2:8" x14ac:dyDescent="0.2">
      <c r="B64" s="414"/>
      <c r="C64" s="414"/>
      <c r="D64" s="414"/>
      <c r="E64" s="280" t="s">
        <v>8</v>
      </c>
      <c r="F64" s="280" t="s">
        <v>135</v>
      </c>
      <c r="G64" s="280" t="s">
        <v>10</v>
      </c>
      <c r="H64" s="280" t="s">
        <v>11</v>
      </c>
    </row>
    <row r="65" spans="2:8" s="144" customFormat="1" ht="7.5" customHeight="1" x14ac:dyDescent="0.2">
      <c r="B65" s="145"/>
      <c r="C65" s="145"/>
      <c r="D65" s="145"/>
      <c r="E65" s="145"/>
      <c r="F65" s="145"/>
      <c r="G65" s="145"/>
      <c r="H65" s="145"/>
    </row>
    <row r="66" spans="2:8" x14ac:dyDescent="0.2">
      <c r="B66" s="407" t="s">
        <v>173</v>
      </c>
      <c r="C66" s="407"/>
      <c r="D66" s="407"/>
      <c r="E66" s="178">
        <f>COUNTIF(DISTRICT!I$9:I$1000,"&gt;=65")</f>
        <v>62</v>
      </c>
      <c r="F66" s="178">
        <f>COUNTIF(DISTRICT!O$9:O$1000,"&gt;=65")</f>
        <v>182</v>
      </c>
      <c r="G66" s="219">
        <f>COUNTIF(DISTRICT!Y$9:Y$1000,"&gt;=75")</f>
        <v>6</v>
      </c>
      <c r="H66" s="178">
        <f>COUNTIF(DISTRICT!AI$9:AI$1000,"&gt;=75")</f>
        <v>15</v>
      </c>
    </row>
    <row r="67" spans="2:8" x14ac:dyDescent="0.2">
      <c r="B67" s="173"/>
      <c r="C67" s="194" t="s">
        <v>138</v>
      </c>
      <c r="D67" s="174"/>
      <c r="E67" s="205"/>
      <c r="F67" s="218"/>
      <c r="G67" s="170">
        <f>COUNTIF(DISTRICT!U$9:U$1000,"&gt;=75")</f>
        <v>1</v>
      </c>
      <c r="H67" s="221"/>
    </row>
    <row r="68" spans="2:8" x14ac:dyDescent="0.2">
      <c r="B68" s="156"/>
      <c r="C68" s="199" t="s">
        <v>5</v>
      </c>
      <c r="D68" s="157"/>
      <c r="E68" s="205"/>
      <c r="F68" s="218"/>
      <c r="G68" s="220">
        <f>COUNTIF(DISTRICT!W$9:W$1000,"&gt;=75")</f>
        <v>380</v>
      </c>
      <c r="H68" s="170">
        <f>COUNTIF(DISTRICT!AE$9:AE$1000,"&gt;=75")</f>
        <v>172</v>
      </c>
    </row>
    <row r="69" spans="2:8" x14ac:dyDescent="0.2">
      <c r="B69" s="158"/>
      <c r="C69" s="196" t="s">
        <v>6</v>
      </c>
      <c r="D69" s="159"/>
      <c r="E69" s="206"/>
      <c r="F69" s="206"/>
      <c r="G69" s="249"/>
      <c r="H69" s="172">
        <f>COUNTIF(DISTRICT!AG$9:AG$1000,"&gt;=75")</f>
        <v>10</v>
      </c>
    </row>
    <row r="70" spans="2:8" ht="25.5" customHeight="1" x14ac:dyDescent="0.2">
      <c r="B70" s="407" t="s">
        <v>175</v>
      </c>
      <c r="C70" s="407"/>
      <c r="D70" s="407"/>
      <c r="E70" s="180">
        <f>SUMIF(DISTRICT!I9:I1000,"&gt;=65",DISTRICT!H9:H1000)</f>
        <v>3929407</v>
      </c>
      <c r="F70" s="180">
        <f>SUMIF(DISTRICT!O9:O1000,"&gt;=65",DISTRICT!N9:N1000)</f>
        <v>13626306</v>
      </c>
      <c r="G70" s="180">
        <f>SUMIF(DISTRICT!Y9:Y1000,"&gt;=75",DISTRICT!X9:X1000)</f>
        <v>97248</v>
      </c>
      <c r="H70" s="180">
        <f>SUMIF(DISTRICT!AI9:AI1000,"&gt;=75",DISTRICT!AH9:AH1000)</f>
        <v>1062368.3500000001</v>
      </c>
    </row>
    <row r="71" spans="2:8" x14ac:dyDescent="0.2">
      <c r="B71" s="173"/>
      <c r="C71" s="194" t="s">
        <v>138</v>
      </c>
      <c r="D71" s="174"/>
      <c r="E71" s="186"/>
      <c r="F71" s="186"/>
      <c r="G71" s="164">
        <f>SUMIF(DISTRICT!U9:U1000,"&gt;=75",DISTRICT!T9:T1000)</f>
        <v>2908</v>
      </c>
      <c r="H71" s="201"/>
    </row>
    <row r="72" spans="2:8" x14ac:dyDescent="0.2">
      <c r="B72" s="156"/>
      <c r="C72" s="199" t="s">
        <v>5</v>
      </c>
      <c r="D72" s="157"/>
      <c r="E72" s="187"/>
      <c r="F72" s="187"/>
      <c r="G72" s="165">
        <f>SUMIF(DISTRICT!W9:W1000,"&gt;=75",DISTRICT!V9:V1000)</f>
        <v>12873574</v>
      </c>
      <c r="H72" s="165">
        <f>SUMIF(DISTRICT!AE9:AE1000,"&gt;=75",DISTRICT!AD9:AD1000)</f>
        <v>3642000.75</v>
      </c>
    </row>
    <row r="73" spans="2:8" x14ac:dyDescent="0.2">
      <c r="B73" s="158"/>
      <c r="C73" s="196" t="s">
        <v>6</v>
      </c>
      <c r="D73" s="159"/>
      <c r="E73" s="188"/>
      <c r="F73" s="188"/>
      <c r="G73" s="201"/>
      <c r="H73" s="168">
        <f>SUMIF(DISTRICT!AG9:AG1000,"&gt;=75",DISTRICT!AF9:AF1000)</f>
        <v>594111.6</v>
      </c>
    </row>
    <row r="74" spans="2:8" ht="25.5" customHeight="1" x14ac:dyDescent="0.2">
      <c r="B74" s="426" t="s">
        <v>176</v>
      </c>
      <c r="C74" s="407"/>
      <c r="D74" s="407"/>
      <c r="E74" s="215">
        <f>IF(E44&lt;&gt;0,E66/E44,0)</f>
        <v>0.88571428571428568</v>
      </c>
      <c r="F74" s="215">
        <f>IF(F44&lt;&gt;0,F66/F44,0)</f>
        <v>0.93814432989690721</v>
      </c>
      <c r="G74" s="239">
        <f>IF(G44&lt;&gt;0,G66/G44,0)</f>
        <v>1.5384615384615385E-2</v>
      </c>
      <c r="H74" s="215">
        <f>IF(H44&lt;&gt;0,H66/H44,0)</f>
        <v>8.2872928176795577E-2</v>
      </c>
    </row>
    <row r="75" spans="2:8" x14ac:dyDescent="0.2">
      <c r="B75" s="233"/>
      <c r="C75" s="194" t="s">
        <v>138</v>
      </c>
      <c r="D75" s="174"/>
      <c r="E75" s="186"/>
      <c r="F75" s="236"/>
      <c r="G75" s="241">
        <f>IF(G45&lt;&gt;0,G67/G45,0)</f>
        <v>1</v>
      </c>
      <c r="H75" s="238"/>
    </row>
    <row r="76" spans="2:8" x14ac:dyDescent="0.2">
      <c r="B76" s="234"/>
      <c r="C76" s="199" t="s">
        <v>5</v>
      </c>
      <c r="D76" s="157"/>
      <c r="E76" s="187"/>
      <c r="F76" s="237"/>
      <c r="G76" s="242">
        <f>IF(G46&lt;&gt;0,G68/G46,0)</f>
        <v>0.97435897435897434</v>
      </c>
      <c r="H76" s="243">
        <f>IF(H46&lt;&gt;0,H68/H46,0)</f>
        <v>0.95027624309392267</v>
      </c>
    </row>
    <row r="77" spans="2:8" x14ac:dyDescent="0.2">
      <c r="B77" s="235"/>
      <c r="C77" s="196" t="s">
        <v>6</v>
      </c>
      <c r="D77" s="159"/>
      <c r="E77" s="188"/>
      <c r="F77" s="188"/>
      <c r="G77" s="240"/>
      <c r="H77" s="242">
        <f>IF(H47&lt;&gt;0,H69/H47,0)</f>
        <v>0.7142857142857143</v>
      </c>
    </row>
    <row r="78" spans="2:8" ht="25.5" customHeight="1" x14ac:dyDescent="0.2">
      <c r="B78" s="407" t="s">
        <v>139</v>
      </c>
      <c r="C78" s="427"/>
      <c r="D78" s="427"/>
      <c r="E78" s="248">
        <f>COUNTIF(COUNTRY_INFO!H$9:H$1000,"=99")</f>
        <v>0</v>
      </c>
      <c r="F78" s="248">
        <f>COUNTIF(COUNTRY_INFO!I$9:I$1000,"=99")</f>
        <v>0</v>
      </c>
      <c r="G78" s="201"/>
      <c r="H78" s="201"/>
    </row>
    <row r="79" spans="2:8" ht="25.5" customHeight="1" x14ac:dyDescent="0.2">
      <c r="B79" s="426" t="s">
        <v>181</v>
      </c>
      <c r="C79" s="427"/>
      <c r="D79" s="427"/>
      <c r="E79" s="180">
        <f>SUMIF(COUNTRY_INFO!H$9:H$1000,"=99",COUNTRY_INFO!D$9:D$1000)</f>
        <v>0</v>
      </c>
      <c r="F79" s="180">
        <f>SUMIF(COUNTRY_INFO!I$9:I$1000,"=99",COUNTRY_INFO!D$9:D$1000)</f>
        <v>0</v>
      </c>
      <c r="G79" s="201"/>
      <c r="H79" s="201"/>
    </row>
    <row r="80" spans="2:8" ht="25.5" customHeight="1" x14ac:dyDescent="0.2">
      <c r="B80" s="426" t="s">
        <v>199</v>
      </c>
      <c r="C80" s="427"/>
      <c r="D80" s="427"/>
      <c r="E80" s="180">
        <f>SUMIF(DISTRICT!H$9:H$1000,"&gt;0",DISTRICT!D$9:D$1000)</f>
        <v>5586361</v>
      </c>
      <c r="F80" s="180">
        <f>SUMIF(DISTRICT!N$9:N$1000,"&gt;0",DISTRICT!J$9:J$1000)</f>
        <v>17173493</v>
      </c>
      <c r="G80" s="180">
        <f>SUMIF(DISTRICT!X$9:X$1000,"&gt;0",DISTRICT!P$9:P$1000)</f>
        <v>20706795</v>
      </c>
      <c r="H80" s="180">
        <f>SUMIF(DISTRICT!AH$9:AH$1000,"&gt;0",DISTRICT!Z$9:Z$1000)</f>
        <v>9206273.3500000015</v>
      </c>
    </row>
    <row r="81" spans="2:8" ht="25.5" customHeight="1" x14ac:dyDescent="0.2">
      <c r="B81" s="426" t="s">
        <v>200</v>
      </c>
      <c r="C81" s="427"/>
      <c r="D81" s="427"/>
      <c r="E81" s="180">
        <f>SUMIF(DISTRICT!H$9:H$1000,"=0",DISTRICT!D$9:D$1000)</f>
        <v>47150</v>
      </c>
      <c r="F81" s="180">
        <f>SUMIF(DISTRICT!N$9:N$1000,"=0",DISTRICT!J$9:J$1000)</f>
        <v>333349</v>
      </c>
      <c r="G81" s="180">
        <f>SUMIF(DISTRICT!X$9:X$1000,"=0",DISTRICT!P$9:P$1000)</f>
        <v>5310735</v>
      </c>
      <c r="H81" s="180">
        <f>SUMIF(DISTRICT!AH$9:AH$1000,"=0",DISTRICT!Z$9:Z$1000)</f>
        <v>3900672.4099999978</v>
      </c>
    </row>
    <row r="82" spans="2:8" x14ac:dyDescent="0.2">
      <c r="B82" s="432"/>
      <c r="C82" s="433"/>
      <c r="D82" s="433"/>
      <c r="E82" s="250">
        <f>E35-E52</f>
        <v>1396845</v>
      </c>
      <c r="F82" s="250">
        <f>F35-F52</f>
        <v>3333240</v>
      </c>
      <c r="G82" s="250">
        <f>G35-G52</f>
        <v>12991824</v>
      </c>
      <c r="H82" s="250">
        <f>H35-H52</f>
        <v>8656126.4100000095</v>
      </c>
    </row>
    <row r="83" spans="2:8" x14ac:dyDescent="0.2">
      <c r="B83" s="251" t="s">
        <v>178</v>
      </c>
      <c r="E83" s="250">
        <f>E31-E44</f>
        <v>1</v>
      </c>
      <c r="F83" s="250">
        <f>F31-F44</f>
        <v>5</v>
      </c>
      <c r="G83" s="250">
        <f>G31-G44</f>
        <v>101</v>
      </c>
      <c r="H83" s="250">
        <f>H31-H44</f>
        <v>249</v>
      </c>
    </row>
    <row r="84" spans="2:8" x14ac:dyDescent="0.2">
      <c r="E84" s="250">
        <f>E27-E31-E29</f>
        <v>827</v>
      </c>
      <c r="F84" s="250">
        <f>F27-F31-F29</f>
        <v>518</v>
      </c>
      <c r="G84" s="250">
        <f>G27-G31-G29</f>
        <v>359</v>
      </c>
      <c r="H84" s="250">
        <f>H27-H31-H29</f>
        <v>420</v>
      </c>
    </row>
    <row r="86" spans="2:8" x14ac:dyDescent="0.2">
      <c r="G86" s="441" t="s">
        <v>179</v>
      </c>
      <c r="H86" s="441"/>
    </row>
    <row r="87" spans="2:8" x14ac:dyDescent="0.2">
      <c r="G87" s="441" t="s">
        <v>180</v>
      </c>
      <c r="H87" s="441"/>
    </row>
    <row r="88" spans="2:8" x14ac:dyDescent="0.2">
      <c r="G88" s="441" t="s">
        <v>190</v>
      </c>
      <c r="H88" s="441"/>
    </row>
    <row r="89" spans="2:8" x14ac:dyDescent="0.2">
      <c r="G89" s="441" t="s">
        <v>191</v>
      </c>
      <c r="H89" s="441"/>
    </row>
    <row r="90" spans="2:8" x14ac:dyDescent="0.2">
      <c r="G90" s="442"/>
      <c r="H90" s="442"/>
    </row>
    <row r="124" spans="2:8" ht="5.25" customHeight="1" x14ac:dyDescent="0.2">
      <c r="B124" s="435" t="s">
        <v>177</v>
      </c>
      <c r="C124" s="436"/>
      <c r="D124" s="436"/>
      <c r="E124" s="436"/>
      <c r="F124" s="436"/>
      <c r="G124" s="436"/>
      <c r="H124" s="437"/>
    </row>
    <row r="125" spans="2:8" x14ac:dyDescent="0.2">
      <c r="B125" s="438"/>
      <c r="C125" s="439"/>
      <c r="D125" s="439"/>
      <c r="E125" s="439"/>
      <c r="F125" s="439"/>
      <c r="G125" s="439"/>
      <c r="H125" s="440"/>
    </row>
    <row r="126" spans="2:8" ht="4.5" customHeight="1" x14ac:dyDescent="0.2"/>
  </sheetData>
  <mergeCells count="53">
    <mergeCell ref="B80:D80"/>
    <mergeCell ref="B124:H125"/>
    <mergeCell ref="G86:H86"/>
    <mergeCell ref="G88:H88"/>
    <mergeCell ref="G90:H90"/>
    <mergeCell ref="G87:H87"/>
    <mergeCell ref="G89:H89"/>
    <mergeCell ref="B10:C10"/>
    <mergeCell ref="B5:H5"/>
    <mergeCell ref="B6:C6"/>
    <mergeCell ref="B82:D82"/>
    <mergeCell ref="B20:G20"/>
    <mergeCell ref="D10:F10"/>
    <mergeCell ref="B44:D44"/>
    <mergeCell ref="B78:D78"/>
    <mergeCell ref="B81:D81"/>
    <mergeCell ref="D7:F7"/>
    <mergeCell ref="D8:F8"/>
    <mergeCell ref="D9:F9"/>
    <mergeCell ref="B79:D79"/>
    <mergeCell ref="B24:D24"/>
    <mergeCell ref="B12:G12"/>
    <mergeCell ref="B21:G21"/>
    <mergeCell ref="B1:F1"/>
    <mergeCell ref="B2:H2"/>
    <mergeCell ref="D4:F4"/>
    <mergeCell ref="B70:D70"/>
    <mergeCell ref="B74:D74"/>
    <mergeCell ref="B27:D27"/>
    <mergeCell ref="B28:D28"/>
    <mergeCell ref="B29:D29"/>
    <mergeCell ref="B60:D60"/>
    <mergeCell ref="D6:F6"/>
    <mergeCell ref="B31:D31"/>
    <mergeCell ref="B35:D35"/>
    <mergeCell ref="B43:D43"/>
    <mergeCell ref="B7:C7"/>
    <mergeCell ref="B8:C8"/>
    <mergeCell ref="B9:C9"/>
    <mergeCell ref="B13:G13"/>
    <mergeCell ref="B48:D48"/>
    <mergeCell ref="B52:D52"/>
    <mergeCell ref="B56:D56"/>
    <mergeCell ref="B66:D66"/>
    <mergeCell ref="B30:D30"/>
    <mergeCell ref="B22:G22"/>
    <mergeCell ref="B17:G17"/>
    <mergeCell ref="B19:G19"/>
    <mergeCell ref="B18:G18"/>
    <mergeCell ref="B64:D64"/>
    <mergeCell ref="B14:G14"/>
    <mergeCell ref="B15:G15"/>
    <mergeCell ref="B16:G16"/>
  </mergeCells>
  <hyperlinks>
    <hyperlink ref="B124:H125" r:id="rId1" display="Click here to access data Preventive Chemotherapy Data Portal"/>
  </hyperlinks>
  <pageMargins left="0.59055118110236227" right="0.39370078740157483" top="0.55118110236220474" bottom="0.55118110236220474" header="0" footer="0"/>
  <pageSetup paperSize="9" scale="91" orientation="portrait" r:id="rId2"/>
  <rowBreaks count="1" manualBreakCount="1">
    <brk id="63" max="8" man="1"/>
  </rowBreaks>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INTRO</vt:lpstr>
      <vt:lpstr>COUNTRY_INFO</vt:lpstr>
      <vt:lpstr>MDA1</vt:lpstr>
      <vt:lpstr>MDA2</vt:lpstr>
      <vt:lpstr>MDA3</vt:lpstr>
      <vt:lpstr>T1</vt:lpstr>
      <vt:lpstr>T2</vt:lpstr>
      <vt:lpstr>T3_R1</vt:lpstr>
      <vt:lpstr>T3_R2</vt:lpstr>
      <vt:lpstr>DISTRICT</vt:lpstr>
      <vt:lpstr>SUMMARY</vt:lpstr>
      <vt:lpstr>PROFILE</vt:lpstr>
      <vt:lpstr>INTRO!Print_Area</vt:lpstr>
      <vt:lpstr>PROFILE!Print_Area</vt:lpstr>
      <vt:lpstr>SUMMARY!Print_Area</vt:lpstr>
      <vt:lpstr>DISTRICT!Print_Titles</vt:lpstr>
    </vt:vector>
  </TitlesOfParts>
  <Company>World Health Organization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moh-user</cp:lastModifiedBy>
  <cp:lastPrinted>2018-12-18T14:31:26Z</cp:lastPrinted>
  <dcterms:created xsi:type="dcterms:W3CDTF">2011-03-02T13:45:07Z</dcterms:created>
  <dcterms:modified xsi:type="dcterms:W3CDTF">2018-12-18T14:32:08Z</dcterms:modified>
</cp:coreProperties>
</file>